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gitsupport-my.sharepoint.com/personal/edwardw_mvne_co_za/Documents/1 DSG/1 TZ/METL/"/>
    </mc:Choice>
  </mc:AlternateContent>
  <xr:revisionPtr revIDLastSave="18" documentId="8_{ACD95864-E2A0-492B-9BD3-875544A13E8C}" xr6:coauthVersionLast="47" xr6:coauthVersionMax="47" xr10:uidLastSave="{92071AB3-B5F3-4169-9AFD-5C9FAD282BF2}"/>
  <bookViews>
    <workbookView xWindow="-110" yWindow="-110" windowWidth="19420" windowHeight="10300" tabRatio="907" firstSheet="19" activeTab="23" xr2:uid="{D49C09CC-D9BB-6749-99F5-BFFCA113643E}"/>
  </bookViews>
  <sheets>
    <sheet name="&lt;&lt;KEY FINANCIAL INDICATORS&gt; TOT" sheetId="49" state="hidden" r:id="rId1"/>
    <sheet name="&lt;&lt;CASH FLOW PROJECTIONS&gt;&gt; TOT" sheetId="50" state="hidden" r:id="rId2"/>
    <sheet name="&lt;&lt;VERSIONING NOTES&gt;&gt;" sheetId="1" state="hidden" r:id="rId3"/>
    <sheet name="&lt;&lt;KEY FINANCIAL INDICATORS&gt;&gt;" sheetId="3" r:id="rId4"/>
    <sheet name="&lt;&lt;CASH FLOW PROJECTIONS&gt;&gt;" sheetId="4" r:id="rId5"/>
    <sheet name="Chart1" sheetId="8" r:id="rId6"/>
    <sheet name="Chart2" sheetId="14" r:id="rId7"/>
    <sheet name="Chart3" sheetId="74" r:id="rId8"/>
    <sheet name="Chart4" sheetId="15" r:id="rId9"/>
    <sheet name="BASIC INPUT ASSUMPTIONS" sheetId="6" r:id="rId10"/>
    <sheet name="MVLP INPUT" sheetId="5" r:id="rId11"/>
    <sheet name="BUNDLES" sheetId="9" r:id="rId12"/>
    <sheet name="MVLP DASHBOARD" sheetId="7" r:id="rId13"/>
    <sheet name="SUBSCRIBER NORMALIZATION" sheetId="10" r:id="rId14"/>
    <sheet name="ACQUISITION ASSUMPTIONS" sheetId="11" r:id="rId15"/>
    <sheet name="DEVICE ASSUMPTIONS" sheetId="17" r:id="rId16"/>
    <sheet name="COMMISSION ASSUMPTIONS" sheetId="24" r:id="rId17"/>
    <sheet name="COMMISSION COSTS" sheetId="25" r:id="rId18"/>
    <sheet name="CAPITAL EXPENDITURE" sheetId="19" r:id="rId19"/>
    <sheet name="OPERATIONAL EXPENDITURE" sheetId="23" r:id="rId20"/>
    <sheet name="SIM STOCK" sheetId="22" r:id="rId21"/>
    <sheet name="SUBSCRIBER BASE" sheetId="13" r:id="rId22"/>
    <sheet name="DIRECT COST" sheetId="18" r:id="rId23"/>
    <sheet name="REVENUE" sheetId="16" r:id="rId24"/>
    <sheet name="WHOLESALE TRAFFIC" sheetId="20" r:id="rId25"/>
    <sheet name="WHOLESALE COSTS" sheetId="21" r:id="rId26"/>
    <sheet name="Additional Packages" sheetId="73" state="hidden" r:id="rId27"/>
    <sheet name="&lt;&lt;VERSIONING NOTES&gt;&gt; FLTE" sheetId="48" state="hidden" r:id="rId28"/>
    <sheet name="&lt;&lt;KEY FINANCIAL INDICATORS&gt;FLTE" sheetId="26" state="hidden" r:id="rId29"/>
    <sheet name="&lt;&lt;CASH FLOW PROJECTIONS&gt;&gt;FLTE" sheetId="27" state="hidden" r:id="rId30"/>
    <sheet name="Chart5" sheetId="28" state="hidden" r:id="rId31"/>
    <sheet name="Chart6" sheetId="29" state="hidden" r:id="rId32"/>
    <sheet name="Chart7" sheetId="30" state="hidden" r:id="rId33"/>
    <sheet name="BASIC INPUT ASSUMPTIONS FLTE" sheetId="31" state="hidden" r:id="rId34"/>
    <sheet name="MVLP INPUT FLTE" sheetId="32" state="hidden" r:id="rId35"/>
    <sheet name="MVLP DASHBOARD FLTE" sheetId="33" state="hidden" r:id="rId36"/>
    <sheet name="BUNDLES FLTE" sheetId="34" state="hidden" r:id="rId37"/>
    <sheet name="SUBSCRIBER NORMALIZATION FLTE" sheetId="35" state="hidden" r:id="rId38"/>
    <sheet name="ACQUISITION ASSUMPTIONS FLTE" sheetId="36" state="hidden" r:id="rId39"/>
    <sheet name="DEVICE ASSUMPTIONS FLTE" sheetId="37" state="hidden" r:id="rId40"/>
    <sheet name="COMMISSION ASSUMPTIONS FLTE" sheetId="38" state="hidden" r:id="rId41"/>
    <sheet name="COMMISSION COSTS FLTE" sheetId="39" state="hidden" r:id="rId42"/>
    <sheet name="CAPITAL EXPENDITURE FLTE" sheetId="40" state="hidden" r:id="rId43"/>
    <sheet name="OPERATIONAL EXPENDITURE FLTE" sheetId="41" state="hidden" r:id="rId44"/>
    <sheet name="SIM STOCK FLTE" sheetId="42" state="hidden" r:id="rId45"/>
    <sheet name="SUBSCRIBER BASE FLTE" sheetId="43" state="hidden" r:id="rId46"/>
    <sheet name="REVENUE FLTE" sheetId="44" state="hidden" r:id="rId47"/>
    <sheet name="DIRECT COST FLTE" sheetId="45" state="hidden" r:id="rId48"/>
    <sheet name="WHOLESALE TRAFFIC FLTE" sheetId="46" state="hidden" r:id="rId49"/>
    <sheet name="WHOLESALE COSTS FLTE" sheetId="47" state="hidden" r:id="rId50"/>
    <sheet name="DEVICE ASSUMPTIONS (2)" sheetId="62" state="hidden" r:id="rId51"/>
    <sheet name="Blank Sheet" sheetId="2" state="hidden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dave005" localSheetId="17">#REF!</definedName>
    <definedName name="_dave005" localSheetId="41">#REF!</definedName>
    <definedName name="_dave005">#REF!</definedName>
    <definedName name="_jas005" localSheetId="17">#REF!</definedName>
    <definedName name="_jas005" localSheetId="41">#REF!</definedName>
    <definedName name="_jas005">#REF!</definedName>
    <definedName name="_jas006" localSheetId="17">#REF!</definedName>
    <definedName name="_jas006" localSheetId="41">#REF!</definedName>
    <definedName name="_jas006">#REF!</definedName>
    <definedName name="_jas007" localSheetId="17">#REF!</definedName>
    <definedName name="_jas007" localSheetId="41">#REF!</definedName>
    <definedName name="_jas007">#REF!</definedName>
    <definedName name="_john005" localSheetId="17">#REF!</definedName>
    <definedName name="_john005" localSheetId="41">#REF!</definedName>
    <definedName name="_john005">#REF!</definedName>
    <definedName name="_sam005" localSheetId="17">#REF!</definedName>
    <definedName name="_sam005" localSheetId="41">#REF!</definedName>
    <definedName name="_sam005">#REF!</definedName>
    <definedName name="EV__LASTREFTIME__" hidden="1">40872.4422685184</definedName>
    <definedName name="exchange_rate">[1]Data!$C$272</definedName>
    <definedName name="myCurviness" localSheetId="16">'[2]SUBSCRIBER NORMALIZATION'!$C$12</definedName>
    <definedName name="myCurviness" localSheetId="40">'[2]SUBSCRIBER NORMALIZATION'!$C$12</definedName>
    <definedName name="myCurviness" localSheetId="17">'[2]SUBSCRIBER NORMALIZATION'!$C$12</definedName>
    <definedName name="myCurviness" localSheetId="41">'[2]SUBSCRIBER NORMALIZATION'!$C$12</definedName>
    <definedName name="myCurviness">'SUBSCRIBER NORMALIZATION'!$C$12</definedName>
    <definedName name="myCurviness1">#REF!</definedName>
    <definedName name="myReferenceBand" localSheetId="14">'SUBSCRIBER NORMALIZATION'!#REF!</definedName>
    <definedName name="myReferenceBand" localSheetId="38">'SUBSCRIBER NORMALIZATION FLTE'!#REF!</definedName>
    <definedName name="myReferenceBand" localSheetId="18">'SUBSCRIBER NORMALIZATION'!#REF!</definedName>
    <definedName name="myReferenceBand" localSheetId="42">'SUBSCRIBER NORMALIZATION FLTE'!#REF!</definedName>
    <definedName name="myReferenceBand" localSheetId="16">'[2]SUBSCRIBER NORMALIZATION'!#REF!</definedName>
    <definedName name="myReferenceBand" localSheetId="40">'[2]SUBSCRIBER NORMALIZATION'!#REF!</definedName>
    <definedName name="myReferenceBand" localSheetId="17">'[2]SUBSCRIBER NORMALIZATION'!#REF!</definedName>
    <definedName name="myReferenceBand" localSheetId="41">'[2]SUBSCRIBER NORMALIZATION'!#REF!</definedName>
    <definedName name="myReferenceBand" localSheetId="15">'SUBSCRIBER NORMALIZATION'!#REF!</definedName>
    <definedName name="myReferenceBand" localSheetId="50">#REF!</definedName>
    <definedName name="myReferenceBand" localSheetId="39">'SUBSCRIBER NORMALIZATION FLTE'!#REF!</definedName>
    <definedName name="myReferenceBand" localSheetId="22">'SUBSCRIBER NORMALIZATION'!#REF!</definedName>
    <definedName name="myReferenceBand" localSheetId="47">'SUBSCRIBER NORMALIZATION FLTE'!#REF!</definedName>
    <definedName name="myReferenceBand" localSheetId="19">'SUBSCRIBER NORMALIZATION'!#REF!</definedName>
    <definedName name="myReferenceBand" localSheetId="43">'SUBSCRIBER NORMALIZATION FLTE'!#REF!</definedName>
    <definedName name="myReferenceBand" localSheetId="23">'SUBSCRIBER NORMALIZATION'!#REF!</definedName>
    <definedName name="myReferenceBand" localSheetId="46">'SUBSCRIBER NORMALIZATION FLTE'!#REF!</definedName>
    <definedName name="myReferenceBand" localSheetId="20">'SUBSCRIBER NORMALIZATION'!#REF!</definedName>
    <definedName name="myReferenceBand" localSheetId="44">'SUBSCRIBER NORMALIZATION FLTE'!#REF!</definedName>
    <definedName name="myReferenceBand" localSheetId="21">'SUBSCRIBER NORMALIZATION'!#REF!</definedName>
    <definedName name="myReferenceBand" localSheetId="45">'SUBSCRIBER NORMALIZATION FLTE'!#REF!</definedName>
    <definedName name="myReferenceBand" localSheetId="25">'SUBSCRIBER NORMALIZATION'!#REF!</definedName>
    <definedName name="myReferenceBand" localSheetId="49">'SUBSCRIBER NORMALIZATION FLTE'!#REF!</definedName>
    <definedName name="myReferenceBand" localSheetId="24">'SUBSCRIBER NORMALIZATION'!#REF!</definedName>
    <definedName name="myReferenceBand" localSheetId="48">'SUBSCRIBER NORMALIZATION FLTE'!#REF!</definedName>
    <definedName name="myReferenceBand">'SUBSCRIBER NORMALIZATION'!#REF!</definedName>
    <definedName name="myReferenceBand1">#REF!</definedName>
    <definedName name="myStartofFastGrowth" localSheetId="16">'[2]SUBSCRIBER NORMALIZATION'!$C$10</definedName>
    <definedName name="myStartofFastGrowth" localSheetId="40">'[2]SUBSCRIBER NORMALIZATION'!$C$10</definedName>
    <definedName name="myStartofFastGrowth" localSheetId="17">'[2]SUBSCRIBER NORMALIZATION'!$C$10</definedName>
    <definedName name="myStartofFastGrowth" localSheetId="41">'[2]SUBSCRIBER NORMALIZATION'!$C$10</definedName>
    <definedName name="myStartofFastGrowth">'SUBSCRIBER NORMALIZATION'!$C$10</definedName>
    <definedName name="myStartofFastGrowth1">#REF!</definedName>
    <definedName name="myStartValue" localSheetId="16">'[2]SUBSCRIBER NORMALIZATION'!$C$8</definedName>
    <definedName name="myStartValue" localSheetId="40">'[2]SUBSCRIBER NORMALIZATION'!$C$8</definedName>
    <definedName name="myStartValue" localSheetId="17">'[2]SUBSCRIBER NORMALIZATION'!$C$8</definedName>
    <definedName name="myStartValue" localSheetId="41">'[2]SUBSCRIBER NORMALIZATION'!$C$8</definedName>
    <definedName name="myStartValue">'SUBSCRIBER NORMALIZATION'!$C$8</definedName>
    <definedName name="myStartValue1">#REF!</definedName>
    <definedName name="myTakeoverPeriod" localSheetId="16">'[2]SUBSCRIBER NORMALIZATION'!$C$11</definedName>
    <definedName name="myTakeoverPeriod" localSheetId="40">'[2]SUBSCRIBER NORMALIZATION'!$C$11</definedName>
    <definedName name="myTakeoverPeriod" localSheetId="17">'[2]SUBSCRIBER NORMALIZATION'!$C$11</definedName>
    <definedName name="myTakeoverPeriod" localSheetId="41">'[2]SUBSCRIBER NORMALIZATION'!$C$11</definedName>
    <definedName name="myTakeoverPeriod">'SUBSCRIBER NORMALIZATION'!$C$11</definedName>
    <definedName name="myTakeoverPeriod1">#REF!</definedName>
    <definedName name="myTargetValue" localSheetId="16">'[2]SUBSCRIBER NORMALIZATION'!$C$9</definedName>
    <definedName name="myTargetValue" localSheetId="40">'[2]SUBSCRIBER NORMALIZATION'!$C$9</definedName>
    <definedName name="myTargetValue" localSheetId="17">'[2]SUBSCRIBER NORMALIZATION'!$C$9</definedName>
    <definedName name="myTargetValue" localSheetId="41">'[2]SUBSCRIBER NORMALIZATION'!$C$9</definedName>
    <definedName name="myTargetValue">'SUBSCRIBER NORMALIZATION'!$C$9</definedName>
    <definedName name="myTargetValue1">#REF!</definedName>
    <definedName name="product">[1]Data!$C$4</definedName>
    <definedName name="product_version">[1]Data!$C$5</definedName>
    <definedName name="TM1BY">[3]Info!$E$4</definedName>
    <definedName name="TM1CC">[3]Info!$E$6</definedName>
    <definedName name="TM1REBUILDOPTION">0</definedName>
    <definedName name="type">[1]Data!$C$6</definedName>
    <definedName name="version">[1]Data!$C$3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4" l="1"/>
  <c r="D31" i="6"/>
  <c r="D28" i="6"/>
  <c r="D25" i="6"/>
  <c r="D37" i="4" l="1"/>
  <c r="E37" i="4"/>
  <c r="F37" i="4"/>
  <c r="G37" i="4"/>
  <c r="H37" i="4"/>
  <c r="I37" i="4"/>
  <c r="J37" i="4"/>
  <c r="C37" i="4"/>
  <c r="C42" i="4"/>
  <c r="N106" i="5"/>
  <c r="C11" i="23" l="1"/>
  <c r="G16" i="23" l="1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 s="1"/>
  <c r="X17" i="23" s="1"/>
  <c r="Y17" i="23" s="1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AM18" i="23" s="1"/>
  <c r="AN18" i="23" s="1"/>
  <c r="AO18" i="23" s="1"/>
  <c r="AP18" i="23" s="1"/>
  <c r="AQ18" i="23" s="1"/>
  <c r="AR18" i="23" s="1"/>
  <c r="AS18" i="23" s="1"/>
  <c r="AT18" i="23" s="1"/>
  <c r="AU18" i="23" s="1"/>
  <c r="AV18" i="23" s="1"/>
  <c r="AW18" i="23" s="1"/>
  <c r="AX18" i="23" s="1"/>
  <c r="AY18" i="23" s="1"/>
  <c r="AZ18" i="23" s="1"/>
  <c r="BA18" i="23" s="1"/>
  <c r="BB18" i="23" s="1"/>
  <c r="BC18" i="23" s="1"/>
  <c r="BD18" i="23" s="1"/>
  <c r="BE18" i="23" s="1"/>
  <c r="BF18" i="23" s="1"/>
  <c r="BG18" i="23" s="1"/>
  <c r="BH18" i="23" s="1"/>
  <c r="BI18" i="23" s="1"/>
  <c r="BJ18" i="23" s="1"/>
  <c r="BK18" i="23" s="1"/>
  <c r="BL18" i="23" s="1"/>
  <c r="BM18" i="23" s="1"/>
  <c r="BN18" i="23" s="1"/>
  <c r="BO18" i="23" s="1"/>
  <c r="BP18" i="23" s="1"/>
  <c r="BQ18" i="23" s="1"/>
  <c r="BR18" i="23" s="1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F17" i="23"/>
  <c r="F16" i="23"/>
  <c r="F18" i="23"/>
  <c r="W19" i="23"/>
  <c r="X19" i="23" s="1"/>
  <c r="Y19" i="23" s="1"/>
  <c r="Z19" i="23" s="1"/>
  <c r="AA19" i="23" s="1"/>
  <c r="AB19" i="23" s="1"/>
  <c r="AC19" i="23" s="1"/>
  <c r="AD19" i="23" s="1"/>
  <c r="AE19" i="23" s="1"/>
  <c r="AF19" i="23" s="1"/>
  <c r="AG19" i="23" s="1"/>
  <c r="AH19" i="23" s="1"/>
  <c r="AI19" i="23" s="1"/>
  <c r="AJ19" i="23" s="1"/>
  <c r="AK19" i="23" s="1"/>
  <c r="AL19" i="23" s="1"/>
  <c r="AM19" i="23" s="1"/>
  <c r="AN19" i="23" s="1"/>
  <c r="AO19" i="23" s="1"/>
  <c r="AP19" i="23" s="1"/>
  <c r="AQ19" i="23" s="1"/>
  <c r="AR19" i="23" s="1"/>
  <c r="AS19" i="23" s="1"/>
  <c r="AT19" i="23" s="1"/>
  <c r="AU19" i="23" s="1"/>
  <c r="AV19" i="23" s="1"/>
  <c r="AW19" i="23" s="1"/>
  <c r="AX19" i="23" s="1"/>
  <c r="AY19" i="23" s="1"/>
  <c r="AZ19" i="23" s="1"/>
  <c r="BA19" i="23" s="1"/>
  <c r="BB19" i="23" s="1"/>
  <c r="BC19" i="23" s="1"/>
  <c r="BD19" i="23" s="1"/>
  <c r="BE19" i="23" s="1"/>
  <c r="BF19" i="23" s="1"/>
  <c r="BG19" i="23" s="1"/>
  <c r="BH19" i="23" s="1"/>
  <c r="BI19" i="23" s="1"/>
  <c r="BJ19" i="23" s="1"/>
  <c r="BK19" i="23" s="1"/>
  <c r="BL19" i="23" s="1"/>
  <c r="BM19" i="23" s="1"/>
  <c r="BN19" i="23" s="1"/>
  <c r="BO19" i="23" s="1"/>
  <c r="BP19" i="23" s="1"/>
  <c r="BQ19" i="23" s="1"/>
  <c r="BR19" i="23" s="1"/>
  <c r="W26" i="23"/>
  <c r="X26" i="23" s="1"/>
  <c r="Y26" i="23" s="1"/>
  <c r="Z26" i="23" s="1"/>
  <c r="AA26" i="23" s="1"/>
  <c r="AB26" i="23" s="1"/>
  <c r="AC26" i="23" s="1"/>
  <c r="AD26" i="23" s="1"/>
  <c r="AE26" i="23" s="1"/>
  <c r="AF26" i="23" s="1"/>
  <c r="AG26" i="23" s="1"/>
  <c r="AH26" i="23" s="1"/>
  <c r="AI26" i="23" s="1"/>
  <c r="AJ26" i="23" s="1"/>
  <c r="AK26" i="23" s="1"/>
  <c r="AL26" i="23" s="1"/>
  <c r="AM26" i="23" s="1"/>
  <c r="AN26" i="23" s="1"/>
  <c r="AO26" i="23" s="1"/>
  <c r="AP26" i="23" s="1"/>
  <c r="AQ26" i="23" s="1"/>
  <c r="AR26" i="23" s="1"/>
  <c r="AS26" i="23" s="1"/>
  <c r="AT26" i="23" s="1"/>
  <c r="AU26" i="23" s="1"/>
  <c r="AV26" i="23" s="1"/>
  <c r="AW26" i="23" s="1"/>
  <c r="AX26" i="23" s="1"/>
  <c r="AY26" i="23" s="1"/>
  <c r="AZ26" i="23" s="1"/>
  <c r="BA26" i="23" s="1"/>
  <c r="BB26" i="23" s="1"/>
  <c r="BC26" i="23" s="1"/>
  <c r="BD26" i="23" s="1"/>
  <c r="BE26" i="23" s="1"/>
  <c r="BF26" i="23" s="1"/>
  <c r="BG26" i="23" s="1"/>
  <c r="BH26" i="23" s="1"/>
  <c r="BI26" i="23" s="1"/>
  <c r="BJ26" i="23" s="1"/>
  <c r="BK26" i="23" s="1"/>
  <c r="BL26" i="23" s="1"/>
  <c r="BM26" i="23" s="1"/>
  <c r="BN26" i="23" s="1"/>
  <c r="BO26" i="23" s="1"/>
  <c r="BP26" i="23" s="1"/>
  <c r="BQ26" i="23" s="1"/>
  <c r="BR26" i="23" s="1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AG20" i="23" s="1"/>
  <c r="AH20" i="23" s="1"/>
  <c r="AI20" i="23" s="1"/>
  <c r="AJ20" i="23" s="1"/>
  <c r="AK20" i="23" s="1"/>
  <c r="AL20" i="23" s="1"/>
  <c r="AM20" i="23" s="1"/>
  <c r="AN20" i="23" s="1"/>
  <c r="AO20" i="23" s="1"/>
  <c r="AP20" i="23" s="1"/>
  <c r="AQ20" i="23" s="1"/>
  <c r="AR20" i="23" s="1"/>
  <c r="AS20" i="23" s="1"/>
  <c r="AT20" i="23" s="1"/>
  <c r="AU20" i="23" s="1"/>
  <c r="AV20" i="23" s="1"/>
  <c r="AW20" i="23" s="1"/>
  <c r="AX20" i="23" s="1"/>
  <c r="AY20" i="23" s="1"/>
  <c r="AZ20" i="23" s="1"/>
  <c r="BA20" i="23" s="1"/>
  <c r="BB20" i="23" s="1"/>
  <c r="BC20" i="23" s="1"/>
  <c r="BD20" i="23" s="1"/>
  <c r="BE20" i="23" s="1"/>
  <c r="BF20" i="23" s="1"/>
  <c r="BG20" i="23" s="1"/>
  <c r="BH20" i="23" s="1"/>
  <c r="BI20" i="23" s="1"/>
  <c r="BJ20" i="23" s="1"/>
  <c r="BK20" i="23" s="1"/>
  <c r="BL20" i="23" s="1"/>
  <c r="BM20" i="23" s="1"/>
  <c r="BN20" i="23" s="1"/>
  <c r="BO20" i="23" s="1"/>
  <c r="BP20" i="23" s="1"/>
  <c r="BQ20" i="23" s="1"/>
  <c r="BR20" i="23" s="1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 s="1"/>
  <c r="X21" i="23" s="1"/>
  <c r="Y21" i="23" s="1"/>
  <c r="Z21" i="23" s="1"/>
  <c r="AA21" i="23" s="1"/>
  <c r="AB21" i="23" s="1"/>
  <c r="AC21" i="23" s="1"/>
  <c r="AD21" i="23" s="1"/>
  <c r="AE21" i="23" s="1"/>
  <c r="AF21" i="23" s="1"/>
  <c r="AG21" i="23" s="1"/>
  <c r="AH21" i="23" s="1"/>
  <c r="AI21" i="23" s="1"/>
  <c r="AJ21" i="23" s="1"/>
  <c r="AK21" i="23" s="1"/>
  <c r="AL21" i="23" s="1"/>
  <c r="AM21" i="23" s="1"/>
  <c r="AN21" i="23" s="1"/>
  <c r="AO21" i="23" s="1"/>
  <c r="AP21" i="23" s="1"/>
  <c r="AQ21" i="23" s="1"/>
  <c r="AR21" i="23" s="1"/>
  <c r="AS21" i="23" s="1"/>
  <c r="AT21" i="23" s="1"/>
  <c r="AU21" i="23" s="1"/>
  <c r="AV21" i="23" s="1"/>
  <c r="AW21" i="23" s="1"/>
  <c r="AX21" i="23" s="1"/>
  <c r="AY21" i="23" s="1"/>
  <c r="AZ21" i="23" s="1"/>
  <c r="BA21" i="23" s="1"/>
  <c r="BB21" i="23" s="1"/>
  <c r="BC21" i="23" s="1"/>
  <c r="BD21" i="23" s="1"/>
  <c r="BE21" i="23" s="1"/>
  <c r="BF21" i="23" s="1"/>
  <c r="BG21" i="23" s="1"/>
  <c r="BH21" i="23" s="1"/>
  <c r="BI21" i="23" s="1"/>
  <c r="BJ21" i="23" s="1"/>
  <c r="BK21" i="23" s="1"/>
  <c r="BL21" i="23" s="1"/>
  <c r="BM21" i="23" s="1"/>
  <c r="BN21" i="23" s="1"/>
  <c r="BO21" i="23" s="1"/>
  <c r="BP21" i="23" s="1"/>
  <c r="BQ21" i="23" s="1"/>
  <c r="BR21" i="23" s="1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 s="1"/>
  <c r="X22" i="23" s="1"/>
  <c r="Y22" i="23" s="1"/>
  <c r="Z22" i="23" s="1"/>
  <c r="AA22" i="23" s="1"/>
  <c r="AB22" i="23" s="1"/>
  <c r="AC22" i="23" s="1"/>
  <c r="AD22" i="23" s="1"/>
  <c r="AE22" i="23" s="1"/>
  <c r="AF22" i="23" s="1"/>
  <c r="AG22" i="23" s="1"/>
  <c r="AH22" i="23" s="1"/>
  <c r="AI22" i="23" s="1"/>
  <c r="AJ22" i="23" s="1"/>
  <c r="AK22" i="23" s="1"/>
  <c r="AL22" i="23" s="1"/>
  <c r="AM22" i="23" s="1"/>
  <c r="AN22" i="23" s="1"/>
  <c r="AO22" i="23" s="1"/>
  <c r="AP22" i="23" s="1"/>
  <c r="AQ22" i="23" s="1"/>
  <c r="AR22" i="23" s="1"/>
  <c r="AS22" i="23" s="1"/>
  <c r="AT22" i="23" s="1"/>
  <c r="AU22" i="23" s="1"/>
  <c r="AV22" i="23" s="1"/>
  <c r="AW22" i="23" s="1"/>
  <c r="AX22" i="23" s="1"/>
  <c r="AY22" i="23" s="1"/>
  <c r="AZ22" i="23" s="1"/>
  <c r="BA22" i="23" s="1"/>
  <c r="BB22" i="23" s="1"/>
  <c r="BC22" i="23" s="1"/>
  <c r="BD22" i="23" s="1"/>
  <c r="BE22" i="23" s="1"/>
  <c r="BF22" i="23" s="1"/>
  <c r="BG22" i="23" s="1"/>
  <c r="BH22" i="23" s="1"/>
  <c r="BI22" i="23" s="1"/>
  <c r="BJ22" i="23" s="1"/>
  <c r="BK22" i="23" s="1"/>
  <c r="BL22" i="23" s="1"/>
  <c r="BM22" i="23" s="1"/>
  <c r="BN22" i="23" s="1"/>
  <c r="BO22" i="23" s="1"/>
  <c r="BP22" i="23" s="1"/>
  <c r="BQ22" i="23" s="1"/>
  <c r="BR22" i="23" s="1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 s="1"/>
  <c r="X23" i="23" s="1"/>
  <c r="Y23" i="23" s="1"/>
  <c r="Z23" i="23" s="1"/>
  <c r="AA23" i="23" s="1"/>
  <c r="AB23" i="23" s="1"/>
  <c r="AC23" i="23" s="1"/>
  <c r="AD23" i="23" s="1"/>
  <c r="AE23" i="23" s="1"/>
  <c r="AF23" i="23" s="1"/>
  <c r="AG23" i="23" s="1"/>
  <c r="AH23" i="23" s="1"/>
  <c r="AI23" i="23" s="1"/>
  <c r="AJ23" i="23" s="1"/>
  <c r="AK23" i="23" s="1"/>
  <c r="AL23" i="23" s="1"/>
  <c r="AM23" i="23" s="1"/>
  <c r="AN23" i="23" s="1"/>
  <c r="AO23" i="23" s="1"/>
  <c r="AP23" i="23" s="1"/>
  <c r="AQ23" i="23" s="1"/>
  <c r="AR23" i="23" s="1"/>
  <c r="AS23" i="23" s="1"/>
  <c r="AT23" i="23" s="1"/>
  <c r="AU23" i="23" s="1"/>
  <c r="AV23" i="23" s="1"/>
  <c r="AW23" i="23" s="1"/>
  <c r="AX23" i="23" s="1"/>
  <c r="AY23" i="23" s="1"/>
  <c r="AZ23" i="23" s="1"/>
  <c r="BA23" i="23" s="1"/>
  <c r="BB23" i="23" s="1"/>
  <c r="BC23" i="23" s="1"/>
  <c r="BD23" i="23" s="1"/>
  <c r="BE23" i="23" s="1"/>
  <c r="BF23" i="23" s="1"/>
  <c r="BG23" i="23" s="1"/>
  <c r="BH23" i="23" s="1"/>
  <c r="BI23" i="23" s="1"/>
  <c r="BJ23" i="23" s="1"/>
  <c r="BK23" i="23" s="1"/>
  <c r="BL23" i="23" s="1"/>
  <c r="BM23" i="23" s="1"/>
  <c r="BN23" i="23" s="1"/>
  <c r="BO23" i="23" s="1"/>
  <c r="BP23" i="23" s="1"/>
  <c r="BQ23" i="23" s="1"/>
  <c r="BR23" i="23" s="1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 s="1"/>
  <c r="X24" i="23" s="1"/>
  <c r="Y24" i="23" s="1"/>
  <c r="Z24" i="23" s="1"/>
  <c r="AA24" i="23" s="1"/>
  <c r="AB24" i="23" s="1"/>
  <c r="AC24" i="23" s="1"/>
  <c r="AD24" i="23" s="1"/>
  <c r="AE24" i="23" s="1"/>
  <c r="AF24" i="23" s="1"/>
  <c r="AG24" i="23" s="1"/>
  <c r="AH24" i="23" s="1"/>
  <c r="AI24" i="23" s="1"/>
  <c r="AJ24" i="23" s="1"/>
  <c r="AK24" i="23" s="1"/>
  <c r="AL24" i="23" s="1"/>
  <c r="AM24" i="23" s="1"/>
  <c r="AN24" i="23" s="1"/>
  <c r="AO24" i="23" s="1"/>
  <c r="AP24" i="23" s="1"/>
  <c r="AQ24" i="23" s="1"/>
  <c r="AR24" i="23" s="1"/>
  <c r="AS24" i="23" s="1"/>
  <c r="AT24" i="23" s="1"/>
  <c r="AU24" i="23" s="1"/>
  <c r="AV24" i="23" s="1"/>
  <c r="AW24" i="23" s="1"/>
  <c r="AX24" i="23" s="1"/>
  <c r="AY24" i="23" s="1"/>
  <c r="AZ24" i="23" s="1"/>
  <c r="BA24" i="23" s="1"/>
  <c r="BB24" i="23" s="1"/>
  <c r="BC24" i="23" s="1"/>
  <c r="BD24" i="23" s="1"/>
  <c r="BE24" i="23" s="1"/>
  <c r="BF24" i="23" s="1"/>
  <c r="BG24" i="23" s="1"/>
  <c r="BH24" i="23" s="1"/>
  <c r="BI24" i="23" s="1"/>
  <c r="BJ24" i="23" s="1"/>
  <c r="BK24" i="23" s="1"/>
  <c r="BL24" i="23" s="1"/>
  <c r="BM24" i="23" s="1"/>
  <c r="BN24" i="23" s="1"/>
  <c r="BO24" i="23" s="1"/>
  <c r="BP24" i="23" s="1"/>
  <c r="BQ24" i="23" s="1"/>
  <c r="BR24" i="23" s="1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 s="1"/>
  <c r="X25" i="23" s="1"/>
  <c r="Y25" i="23" s="1"/>
  <c r="Z25" i="23" s="1"/>
  <c r="AA25" i="23" s="1"/>
  <c r="AB25" i="23" s="1"/>
  <c r="AC25" i="23" s="1"/>
  <c r="AD25" i="23" s="1"/>
  <c r="AE25" i="23" s="1"/>
  <c r="AF25" i="23" s="1"/>
  <c r="AG25" i="23" s="1"/>
  <c r="AH25" i="23" s="1"/>
  <c r="AI25" i="23" s="1"/>
  <c r="AJ25" i="23" s="1"/>
  <c r="AK25" i="23" s="1"/>
  <c r="AL25" i="23" s="1"/>
  <c r="AM25" i="23" s="1"/>
  <c r="AN25" i="23" s="1"/>
  <c r="AO25" i="23" s="1"/>
  <c r="AP25" i="23" s="1"/>
  <c r="AQ25" i="23" s="1"/>
  <c r="AR25" i="23" s="1"/>
  <c r="AS25" i="23" s="1"/>
  <c r="AT25" i="23" s="1"/>
  <c r="AU25" i="23" s="1"/>
  <c r="AV25" i="23" s="1"/>
  <c r="AW25" i="23" s="1"/>
  <c r="AX25" i="23" s="1"/>
  <c r="AY25" i="23" s="1"/>
  <c r="AZ25" i="23" s="1"/>
  <c r="BA25" i="23" s="1"/>
  <c r="BB25" i="23" s="1"/>
  <c r="BC25" i="23" s="1"/>
  <c r="BD25" i="23" s="1"/>
  <c r="BE25" i="23" s="1"/>
  <c r="BF25" i="23" s="1"/>
  <c r="BG25" i="23" s="1"/>
  <c r="BH25" i="23" s="1"/>
  <c r="BI25" i="23" s="1"/>
  <c r="BJ25" i="23" s="1"/>
  <c r="BK25" i="23" s="1"/>
  <c r="BL25" i="23" s="1"/>
  <c r="BM25" i="23" s="1"/>
  <c r="BN25" i="23" s="1"/>
  <c r="BO25" i="23" s="1"/>
  <c r="BP25" i="23" s="1"/>
  <c r="BQ25" i="23" s="1"/>
  <c r="BR25" i="23" s="1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AG27" i="23" s="1"/>
  <c r="AH27" i="23" s="1"/>
  <c r="AI27" i="23" s="1"/>
  <c r="AJ27" i="23" s="1"/>
  <c r="AK27" i="23" s="1"/>
  <c r="AL27" i="23" s="1"/>
  <c r="AM27" i="23" s="1"/>
  <c r="AN27" i="23" s="1"/>
  <c r="AO27" i="23" s="1"/>
  <c r="AP27" i="23" s="1"/>
  <c r="AQ27" i="23" s="1"/>
  <c r="AR27" i="23" s="1"/>
  <c r="AS27" i="23" s="1"/>
  <c r="AT27" i="23" s="1"/>
  <c r="AU27" i="23" s="1"/>
  <c r="AV27" i="23" s="1"/>
  <c r="AW27" i="23" s="1"/>
  <c r="AX27" i="23" s="1"/>
  <c r="AY27" i="23" s="1"/>
  <c r="AZ27" i="23" s="1"/>
  <c r="BA27" i="23" s="1"/>
  <c r="BB27" i="23" s="1"/>
  <c r="BC27" i="23" s="1"/>
  <c r="BD27" i="23" s="1"/>
  <c r="BE27" i="23" s="1"/>
  <c r="BF27" i="23" s="1"/>
  <c r="BG27" i="23" s="1"/>
  <c r="BH27" i="23" s="1"/>
  <c r="BI27" i="23" s="1"/>
  <c r="BJ27" i="23" s="1"/>
  <c r="BK27" i="23" s="1"/>
  <c r="BL27" i="23" s="1"/>
  <c r="BM27" i="23" s="1"/>
  <c r="BN27" i="23" s="1"/>
  <c r="BO27" i="23" s="1"/>
  <c r="BP27" i="23" s="1"/>
  <c r="BQ27" i="23" s="1"/>
  <c r="BR27" i="23" s="1"/>
  <c r="I27" i="23"/>
  <c r="I25" i="23"/>
  <c r="I21" i="23"/>
  <c r="I22" i="23"/>
  <c r="I23" i="23"/>
  <c r="I24" i="23"/>
  <c r="I26" i="23"/>
  <c r="I20" i="23"/>
  <c r="F19" i="23"/>
  <c r="G12" i="23"/>
  <c r="H12" i="23"/>
  <c r="U12" i="23" l="1"/>
  <c r="S12" i="23"/>
  <c r="K12" i="23"/>
  <c r="R12" i="23"/>
  <c r="J12" i="23"/>
  <c r="W16" i="23"/>
  <c r="W12" i="23" s="1"/>
  <c r="V12" i="23"/>
  <c r="L12" i="23"/>
  <c r="Q12" i="23"/>
  <c r="I12" i="23"/>
  <c r="T12" i="23"/>
  <c r="P12" i="23"/>
  <c r="N12" i="23"/>
  <c r="M12" i="23"/>
  <c r="O12" i="23"/>
  <c r="Z17" i="23"/>
  <c r="AA17" i="23" s="1"/>
  <c r="AB17" i="23" s="1"/>
  <c r="AC17" i="23" s="1"/>
  <c r="AD17" i="23" s="1"/>
  <c r="AE17" i="23" s="1"/>
  <c r="AF17" i="23" s="1"/>
  <c r="AG17" i="23" s="1"/>
  <c r="AH17" i="23" s="1"/>
  <c r="AI17" i="23" s="1"/>
  <c r="AJ17" i="23" s="1"/>
  <c r="AK17" i="23" s="1"/>
  <c r="AL17" i="23" s="1"/>
  <c r="AM17" i="23" s="1"/>
  <c r="AN17" i="23" s="1"/>
  <c r="AO17" i="23" s="1"/>
  <c r="AP17" i="23" s="1"/>
  <c r="AQ17" i="23" s="1"/>
  <c r="AR17" i="23" s="1"/>
  <c r="AS17" i="23" s="1"/>
  <c r="AT17" i="23" s="1"/>
  <c r="AU17" i="23" s="1"/>
  <c r="AV17" i="23" s="1"/>
  <c r="AW17" i="23" s="1"/>
  <c r="X16" i="23"/>
  <c r="X12" i="23" s="1"/>
  <c r="F12" i="23"/>
  <c r="D32" i="11"/>
  <c r="D33" i="11"/>
  <c r="D34" i="11"/>
  <c r="D35" i="11"/>
  <c r="D36" i="11"/>
  <c r="D37" i="11"/>
  <c r="D38" i="11"/>
  <c r="D39" i="11"/>
  <c r="D40" i="11"/>
  <c r="C32" i="11"/>
  <c r="C33" i="11"/>
  <c r="C34" i="11"/>
  <c r="C35" i="11"/>
  <c r="C36" i="11"/>
  <c r="C37" i="11"/>
  <c r="C38" i="11"/>
  <c r="C39" i="11"/>
  <c r="C40" i="11"/>
  <c r="D31" i="11"/>
  <c r="C31" i="11"/>
  <c r="Y16" i="23" l="1"/>
  <c r="Y12" i="23" s="1"/>
  <c r="AX17" i="23"/>
  <c r="AY17" i="23" s="1"/>
  <c r="AZ17" i="23" s="1"/>
  <c r="BA17" i="23" s="1"/>
  <c r="BB17" i="23" s="1"/>
  <c r="BC17" i="23" s="1"/>
  <c r="BD17" i="23" s="1"/>
  <c r="BE17" i="23" s="1"/>
  <c r="BF17" i="23" s="1"/>
  <c r="BG17" i="23" s="1"/>
  <c r="BH17" i="23" s="1"/>
  <c r="BI17" i="23" s="1"/>
  <c r="C8" i="18"/>
  <c r="D8" i="18"/>
  <c r="E8" i="18"/>
  <c r="F8" i="18"/>
  <c r="G8" i="18"/>
  <c r="H8" i="18"/>
  <c r="I8" i="18"/>
  <c r="J8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J71" i="18" l="1"/>
  <c r="H71" i="18"/>
  <c r="Z71" i="18"/>
  <c r="AD71" i="18"/>
  <c r="V71" i="18"/>
  <c r="N71" i="18"/>
  <c r="F71" i="18"/>
  <c r="AC71" i="18"/>
  <c r="U71" i="18"/>
  <c r="M71" i="18"/>
  <c r="E71" i="18"/>
  <c r="AF71" i="18"/>
  <c r="X71" i="18"/>
  <c r="P71" i="18"/>
  <c r="O71" i="18"/>
  <c r="R71" i="18"/>
  <c r="AG71" i="18"/>
  <c r="Y71" i="18"/>
  <c r="Q71" i="18"/>
  <c r="I71" i="18"/>
  <c r="BJ17" i="23"/>
  <c r="BK17" i="23" s="1"/>
  <c r="BL17" i="23" s="1"/>
  <c r="BM17" i="23" s="1"/>
  <c r="Z16" i="23"/>
  <c r="Z12" i="23" s="1"/>
  <c r="BN17" i="23"/>
  <c r="W71" i="18"/>
  <c r="G71" i="18"/>
  <c r="AE71" i="18"/>
  <c r="AB71" i="18"/>
  <c r="T71" i="18"/>
  <c r="L71" i="18"/>
  <c r="D71" i="18"/>
  <c r="AA71" i="18"/>
  <c r="S71" i="18"/>
  <c r="K71" i="18"/>
  <c r="C71" i="18"/>
  <c r="AA16" i="23" l="1"/>
  <c r="AA12" i="23" s="1"/>
  <c r="BO17" i="23"/>
  <c r="D17" i="6"/>
  <c r="AB16" i="23" l="1"/>
  <c r="AB12" i="23" s="1"/>
  <c r="BP17" i="23"/>
  <c r="F104" i="7"/>
  <c r="G104" i="7"/>
  <c r="H104" i="7"/>
  <c r="I104" i="7"/>
  <c r="J104" i="7"/>
  <c r="K104" i="7"/>
  <c r="K119" i="5"/>
  <c r="K120" i="5"/>
  <c r="K121" i="5"/>
  <c r="K123" i="5"/>
  <c r="K124" i="5"/>
  <c r="AC16" i="23" l="1"/>
  <c r="AC12" i="23" s="1"/>
  <c r="BQ17" i="23"/>
  <c r="E51" i="21"/>
  <c r="E52" i="21"/>
  <c r="E53" i="21"/>
  <c r="E54" i="21"/>
  <c r="E55" i="21"/>
  <c r="E56" i="21"/>
  <c r="E57" i="21"/>
  <c r="E58" i="21"/>
  <c r="K117" i="5" s="1"/>
  <c r="J121" i="7" s="1"/>
  <c r="E59" i="21"/>
  <c r="K116" i="5"/>
  <c r="J120" i="7" s="1"/>
  <c r="K118" i="5"/>
  <c r="J122" i="7" s="1"/>
  <c r="J124" i="7"/>
  <c r="J125" i="7"/>
  <c r="J127" i="7"/>
  <c r="F120" i="7"/>
  <c r="G120" i="7"/>
  <c r="H120" i="7"/>
  <c r="F121" i="7"/>
  <c r="G121" i="7"/>
  <c r="H121" i="7"/>
  <c r="F122" i="7"/>
  <c r="G122" i="7"/>
  <c r="H122" i="7"/>
  <c r="F123" i="7"/>
  <c r="G123" i="7"/>
  <c r="H123" i="7"/>
  <c r="J123" i="7"/>
  <c r="F124" i="7"/>
  <c r="G124" i="7"/>
  <c r="H124" i="7"/>
  <c r="F125" i="7"/>
  <c r="G125" i="7"/>
  <c r="H125" i="7"/>
  <c r="F126" i="7"/>
  <c r="G126" i="7"/>
  <c r="H126" i="7"/>
  <c r="F127" i="7"/>
  <c r="G127" i="7"/>
  <c r="H127" i="7"/>
  <c r="F128" i="7"/>
  <c r="G128" i="7"/>
  <c r="H128" i="7"/>
  <c r="I96" i="7"/>
  <c r="I97" i="7"/>
  <c r="I98" i="7"/>
  <c r="I102" i="7"/>
  <c r="I103" i="7"/>
  <c r="F96" i="7"/>
  <c r="G96" i="7"/>
  <c r="H96" i="7"/>
  <c r="J96" i="7"/>
  <c r="K96" i="7"/>
  <c r="F97" i="7"/>
  <c r="G97" i="7"/>
  <c r="H97" i="7"/>
  <c r="J97" i="7"/>
  <c r="K97" i="7"/>
  <c r="F98" i="7"/>
  <c r="G98" i="7"/>
  <c r="H98" i="7"/>
  <c r="J98" i="7"/>
  <c r="K98" i="7"/>
  <c r="F99" i="7"/>
  <c r="G99" i="7"/>
  <c r="H99" i="7"/>
  <c r="J99" i="7"/>
  <c r="K99" i="7"/>
  <c r="F100" i="7"/>
  <c r="G100" i="7"/>
  <c r="H100" i="7"/>
  <c r="J100" i="7"/>
  <c r="K100" i="7"/>
  <c r="F101" i="7"/>
  <c r="G101" i="7"/>
  <c r="H101" i="7"/>
  <c r="J101" i="7"/>
  <c r="K101" i="7"/>
  <c r="F102" i="7"/>
  <c r="G102" i="7"/>
  <c r="H102" i="7"/>
  <c r="J102" i="7"/>
  <c r="K102" i="7"/>
  <c r="F103" i="7"/>
  <c r="G103" i="7"/>
  <c r="H103" i="7"/>
  <c r="J103" i="7"/>
  <c r="K103" i="7"/>
  <c r="C72" i="7"/>
  <c r="D72" i="7"/>
  <c r="E72" i="7"/>
  <c r="C73" i="7"/>
  <c r="D73" i="7"/>
  <c r="E73" i="7"/>
  <c r="C74" i="7"/>
  <c r="G49" i="7" s="1"/>
  <c r="D74" i="7"/>
  <c r="E74" i="7"/>
  <c r="C75" i="7"/>
  <c r="D75" i="7"/>
  <c r="E75" i="7"/>
  <c r="C76" i="7"/>
  <c r="D76" i="7"/>
  <c r="E76" i="7"/>
  <c r="C77" i="7"/>
  <c r="D77" i="7"/>
  <c r="E77" i="7"/>
  <c r="C78" i="7"/>
  <c r="D78" i="7"/>
  <c r="E78" i="7"/>
  <c r="F78" i="7"/>
  <c r="C79" i="7"/>
  <c r="D79" i="7"/>
  <c r="E79" i="7"/>
  <c r="F79" i="7"/>
  <c r="C80" i="7"/>
  <c r="D80" i="7"/>
  <c r="E80" i="7"/>
  <c r="F80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C16" i="9"/>
  <c r="C17" i="9"/>
  <c r="C18" i="9"/>
  <c r="D17" i="9"/>
  <c r="D18" i="9"/>
  <c r="D16" i="9"/>
  <c r="C37" i="9"/>
  <c r="C38" i="9"/>
  <c r="C39" i="9"/>
  <c r="C40" i="9"/>
  <c r="C41" i="9"/>
  <c r="C42" i="9"/>
  <c r="D37" i="9"/>
  <c r="D38" i="9"/>
  <c r="D39" i="9"/>
  <c r="D40" i="9"/>
  <c r="D41" i="9"/>
  <c r="D42" i="9"/>
  <c r="D36" i="9"/>
  <c r="AD16" i="23" l="1"/>
  <c r="AD12" i="23" s="1"/>
  <c r="BR17" i="23"/>
  <c r="G53" i="7"/>
  <c r="G52" i="7"/>
  <c r="G55" i="7"/>
  <c r="G54" i="7"/>
  <c r="G51" i="7"/>
  <c r="G50" i="7"/>
  <c r="AE16" i="23" l="1"/>
  <c r="AE12" i="23" s="1"/>
  <c r="E111" i="5"/>
  <c r="C115" i="7" s="1"/>
  <c r="E42" i="5"/>
  <c r="E43" i="5"/>
  <c r="E44" i="5"/>
  <c r="C96" i="7" s="1"/>
  <c r="E45" i="5"/>
  <c r="C97" i="7" s="1"/>
  <c r="E46" i="5"/>
  <c r="C98" i="7" s="1"/>
  <c r="C49" i="7" s="1"/>
  <c r="E47" i="5"/>
  <c r="C99" i="7" s="1"/>
  <c r="E48" i="5"/>
  <c r="C100" i="7" s="1"/>
  <c r="E49" i="5"/>
  <c r="C101" i="7" s="1"/>
  <c r="E50" i="5"/>
  <c r="C102" i="7" s="1"/>
  <c r="E51" i="5"/>
  <c r="C103" i="7" s="1"/>
  <c r="E52" i="5"/>
  <c r="C104" i="7" s="1"/>
  <c r="G19" i="5"/>
  <c r="G20" i="5"/>
  <c r="N68" i="5" s="1"/>
  <c r="G21" i="5"/>
  <c r="L69" i="5" s="1"/>
  <c r="G22" i="5"/>
  <c r="L70" i="5" s="1"/>
  <c r="G23" i="5"/>
  <c r="M71" i="5" s="1"/>
  <c r="G24" i="5"/>
  <c r="L72" i="5" s="1"/>
  <c r="G25" i="5"/>
  <c r="L73" i="5" s="1"/>
  <c r="G26" i="5"/>
  <c r="L74" i="5" s="1"/>
  <c r="G27" i="5"/>
  <c r="L75" i="5" s="1"/>
  <c r="G28" i="5"/>
  <c r="M76" i="5" s="1"/>
  <c r="M116" i="5"/>
  <c r="M117" i="5"/>
  <c r="M118" i="5"/>
  <c r="M119" i="5"/>
  <c r="M120" i="5"/>
  <c r="M121" i="5"/>
  <c r="M122" i="5"/>
  <c r="M123" i="5"/>
  <c r="M124" i="5"/>
  <c r="D68" i="5"/>
  <c r="D92" i="5" s="1"/>
  <c r="D116" i="5" s="1"/>
  <c r="E68" i="5"/>
  <c r="G68" i="5"/>
  <c r="I68" i="5"/>
  <c r="F72" i="7" s="1"/>
  <c r="G47" i="7" s="1"/>
  <c r="J68" i="5"/>
  <c r="G72" i="7" s="1"/>
  <c r="H47" i="7" s="1"/>
  <c r="K68" i="5"/>
  <c r="H72" i="7" s="1"/>
  <c r="I47" i="7" s="1"/>
  <c r="D69" i="5"/>
  <c r="D93" i="5" s="1"/>
  <c r="D117" i="5" s="1"/>
  <c r="E69" i="5"/>
  <c r="G69" i="5"/>
  <c r="I69" i="5"/>
  <c r="F73" i="7" s="1"/>
  <c r="G48" i="7" s="1"/>
  <c r="J69" i="5"/>
  <c r="G73" i="7" s="1"/>
  <c r="H48" i="7" s="1"/>
  <c r="K69" i="5"/>
  <c r="H73" i="7" s="1"/>
  <c r="I48" i="7" s="1"/>
  <c r="D70" i="5"/>
  <c r="D94" i="5" s="1"/>
  <c r="D118" i="5" s="1"/>
  <c r="E70" i="5"/>
  <c r="G70" i="5"/>
  <c r="J70" i="5"/>
  <c r="G74" i="7" s="1"/>
  <c r="H49" i="7" s="1"/>
  <c r="K70" i="5"/>
  <c r="H74" i="7" s="1"/>
  <c r="I49" i="7" s="1"/>
  <c r="D71" i="5"/>
  <c r="D95" i="5" s="1"/>
  <c r="D119" i="5" s="1"/>
  <c r="G71" i="5"/>
  <c r="J71" i="5"/>
  <c r="G75" i="7" s="1"/>
  <c r="H50" i="7" s="1"/>
  <c r="K71" i="5"/>
  <c r="H75" i="7" s="1"/>
  <c r="I50" i="7" s="1"/>
  <c r="D72" i="5"/>
  <c r="D96" i="5" s="1"/>
  <c r="D120" i="5" s="1"/>
  <c r="G72" i="5"/>
  <c r="J72" i="5"/>
  <c r="G76" i="7" s="1"/>
  <c r="H51" i="7" s="1"/>
  <c r="K72" i="5"/>
  <c r="H76" i="7" s="1"/>
  <c r="I51" i="7" s="1"/>
  <c r="D73" i="5"/>
  <c r="D97" i="5" s="1"/>
  <c r="D121" i="5" s="1"/>
  <c r="G73" i="5"/>
  <c r="J73" i="5"/>
  <c r="G77" i="7" s="1"/>
  <c r="H52" i="7" s="1"/>
  <c r="K73" i="5"/>
  <c r="H77" i="7" s="1"/>
  <c r="I52" i="7" s="1"/>
  <c r="D74" i="5"/>
  <c r="D98" i="5" s="1"/>
  <c r="D122" i="5" s="1"/>
  <c r="E74" i="5"/>
  <c r="J74" i="5"/>
  <c r="G78" i="7" s="1"/>
  <c r="H53" i="7" s="1"/>
  <c r="K74" i="5"/>
  <c r="H78" i="7" s="1"/>
  <c r="I53" i="7" s="1"/>
  <c r="D75" i="5"/>
  <c r="D99" i="5" s="1"/>
  <c r="D123" i="5" s="1"/>
  <c r="E75" i="5"/>
  <c r="J75" i="5"/>
  <c r="G79" i="7" s="1"/>
  <c r="H54" i="7" s="1"/>
  <c r="K75" i="5"/>
  <c r="H79" i="7" s="1"/>
  <c r="I54" i="7" s="1"/>
  <c r="D76" i="5"/>
  <c r="D100" i="5" s="1"/>
  <c r="D124" i="5" s="1"/>
  <c r="E76" i="5"/>
  <c r="J76" i="5"/>
  <c r="G80" i="7" s="1"/>
  <c r="H55" i="7" s="1"/>
  <c r="K76" i="5"/>
  <c r="H80" i="7" s="1"/>
  <c r="I55" i="7" s="1"/>
  <c r="D48" i="5"/>
  <c r="F48" i="5"/>
  <c r="E100" i="7" s="1"/>
  <c r="D51" i="7" s="1"/>
  <c r="G48" i="5"/>
  <c r="D100" i="7" s="1"/>
  <c r="C51" i="7" s="1"/>
  <c r="H48" i="5"/>
  <c r="I48" i="5"/>
  <c r="J48" i="5"/>
  <c r="K48" i="5"/>
  <c r="L48" i="5"/>
  <c r="M48" i="5"/>
  <c r="D49" i="5"/>
  <c r="F49" i="5"/>
  <c r="E101" i="7" s="1"/>
  <c r="D52" i="7" s="1"/>
  <c r="G49" i="5"/>
  <c r="D101" i="7" s="1"/>
  <c r="H49" i="5"/>
  <c r="I49" i="5"/>
  <c r="J49" i="5"/>
  <c r="K49" i="5"/>
  <c r="L49" i="5"/>
  <c r="M49" i="5"/>
  <c r="D50" i="5"/>
  <c r="F50" i="5"/>
  <c r="E102" i="7" s="1"/>
  <c r="D53" i="7" s="1"/>
  <c r="G50" i="5"/>
  <c r="D102" i="7" s="1"/>
  <c r="H50" i="5"/>
  <c r="I50" i="5"/>
  <c r="J50" i="5"/>
  <c r="K50" i="5"/>
  <c r="L50" i="5"/>
  <c r="M50" i="5"/>
  <c r="D51" i="5"/>
  <c r="F51" i="5"/>
  <c r="E103" i="7" s="1"/>
  <c r="D54" i="7" s="1"/>
  <c r="G51" i="5"/>
  <c r="D103" i="7" s="1"/>
  <c r="H51" i="5"/>
  <c r="I51" i="5"/>
  <c r="J51" i="5"/>
  <c r="K51" i="5"/>
  <c r="L51" i="5"/>
  <c r="M51" i="5"/>
  <c r="D52" i="5"/>
  <c r="F52" i="5"/>
  <c r="E104" i="7" s="1"/>
  <c r="D55" i="7" s="1"/>
  <c r="G52" i="5"/>
  <c r="D104" i="7" s="1"/>
  <c r="H52" i="5"/>
  <c r="I52" i="5"/>
  <c r="J52" i="5"/>
  <c r="K52" i="5"/>
  <c r="L52" i="5"/>
  <c r="M52" i="5"/>
  <c r="D44" i="5"/>
  <c r="F44" i="5"/>
  <c r="E96" i="7" s="1"/>
  <c r="D47" i="7" s="1"/>
  <c r="G44" i="5"/>
  <c r="D96" i="7" s="1"/>
  <c r="H44" i="5"/>
  <c r="I44" i="5"/>
  <c r="J44" i="5"/>
  <c r="K44" i="5"/>
  <c r="L44" i="5"/>
  <c r="M44" i="5"/>
  <c r="D45" i="5"/>
  <c r="F45" i="5"/>
  <c r="E97" i="7" s="1"/>
  <c r="D48" i="7" s="1"/>
  <c r="G45" i="5"/>
  <c r="D97" i="7" s="1"/>
  <c r="H45" i="5"/>
  <c r="I45" i="5"/>
  <c r="J45" i="5"/>
  <c r="K45" i="5"/>
  <c r="L45" i="5"/>
  <c r="M45" i="5"/>
  <c r="D46" i="5"/>
  <c r="F46" i="5"/>
  <c r="E98" i="7" s="1"/>
  <c r="D49" i="7" s="1"/>
  <c r="G46" i="5"/>
  <c r="D98" i="7" s="1"/>
  <c r="H46" i="5"/>
  <c r="I46" i="5"/>
  <c r="J46" i="5"/>
  <c r="K46" i="5"/>
  <c r="L46" i="5"/>
  <c r="M46" i="5"/>
  <c r="D47" i="5"/>
  <c r="F47" i="5"/>
  <c r="E99" i="7" s="1"/>
  <c r="D50" i="7" s="1"/>
  <c r="G47" i="5"/>
  <c r="D99" i="7" s="1"/>
  <c r="H47" i="5"/>
  <c r="I47" i="5"/>
  <c r="J47" i="5"/>
  <c r="K47" i="5"/>
  <c r="L47" i="5"/>
  <c r="M47" i="5"/>
  <c r="C48" i="7" l="1"/>
  <c r="C55" i="7"/>
  <c r="C47" i="7"/>
  <c r="C54" i="7"/>
  <c r="C53" i="7"/>
  <c r="C50" i="7"/>
  <c r="C52" i="7"/>
  <c r="AF16" i="23"/>
  <c r="AF12" i="23" s="1"/>
  <c r="F47" i="7"/>
  <c r="E47" i="7"/>
  <c r="C20" i="7" s="1"/>
  <c r="F49" i="7"/>
  <c r="E49" i="7"/>
  <c r="C22" i="7" s="1"/>
  <c r="E48" i="7"/>
  <c r="C21" i="7" s="1"/>
  <c r="F48" i="7"/>
  <c r="G44" i="18"/>
  <c r="C44" i="18"/>
  <c r="D44" i="18"/>
  <c r="E44" i="18"/>
  <c r="F44" i="18"/>
  <c r="E55" i="7"/>
  <c r="C28" i="7" s="1"/>
  <c r="F55" i="7"/>
  <c r="N75" i="5"/>
  <c r="E54" i="7"/>
  <c r="C27" i="7" s="1"/>
  <c r="F54" i="7"/>
  <c r="M75" i="5"/>
  <c r="M74" i="5"/>
  <c r="E53" i="7"/>
  <c r="C26" i="7" s="1"/>
  <c r="F53" i="7"/>
  <c r="E52" i="7"/>
  <c r="C25" i="7" s="1"/>
  <c r="F52" i="7"/>
  <c r="E50" i="7"/>
  <c r="C23" i="7" s="1"/>
  <c r="F50" i="7"/>
  <c r="F51" i="7"/>
  <c r="E51" i="7"/>
  <c r="C24" i="7" s="1"/>
  <c r="N72" i="5"/>
  <c r="N70" i="5"/>
  <c r="L76" i="5"/>
  <c r="N76" i="5"/>
  <c r="N74" i="5"/>
  <c r="N73" i="5"/>
  <c r="M73" i="5"/>
  <c r="M72" i="5"/>
  <c r="N71" i="5"/>
  <c r="L71" i="5"/>
  <c r="M70" i="5"/>
  <c r="N69" i="5"/>
  <c r="M69" i="5"/>
  <c r="L68" i="5"/>
  <c r="M68" i="5"/>
  <c r="AG16" i="23" l="1"/>
  <c r="AG12" i="23" s="1"/>
  <c r="C15" i="9"/>
  <c r="AH16" i="23" l="1"/>
  <c r="AH12" i="23" s="1"/>
  <c r="D15" i="9"/>
  <c r="D35" i="9"/>
  <c r="D31" i="9"/>
  <c r="D32" i="9"/>
  <c r="D33" i="9"/>
  <c r="D34" i="9"/>
  <c r="D30" i="9"/>
  <c r="D11" i="9"/>
  <c r="D12" i="9"/>
  <c r="D13" i="9"/>
  <c r="D14" i="9"/>
  <c r="D10" i="9"/>
  <c r="AI16" i="23" l="1"/>
  <c r="AI12" i="23" s="1"/>
  <c r="E20" i="21"/>
  <c r="E21" i="21"/>
  <c r="E22" i="21"/>
  <c r="E23" i="21"/>
  <c r="E24" i="21"/>
  <c r="E19" i="21"/>
  <c r="E75" i="21"/>
  <c r="E76" i="21"/>
  <c r="E77" i="21"/>
  <c r="E78" i="21"/>
  <c r="E79" i="21"/>
  <c r="E74" i="21"/>
  <c r="E42" i="21"/>
  <c r="E43" i="21"/>
  <c r="E44" i="21"/>
  <c r="E45" i="21"/>
  <c r="E46" i="21"/>
  <c r="E47" i="21"/>
  <c r="E48" i="21"/>
  <c r="E49" i="21"/>
  <c r="K114" i="5" s="1"/>
  <c r="E50" i="21"/>
  <c r="K115" i="5" s="1"/>
  <c r="E41" i="21"/>
  <c r="M115" i="5"/>
  <c r="M114" i="5"/>
  <c r="M113" i="5"/>
  <c r="M112" i="5"/>
  <c r="M111" i="5"/>
  <c r="M110" i="5"/>
  <c r="M109" i="5"/>
  <c r="M108" i="5"/>
  <c r="M107" i="5"/>
  <c r="AJ16" i="23" l="1"/>
  <c r="AJ12" i="23" s="1"/>
  <c r="D23" i="21"/>
  <c r="D20" i="21"/>
  <c r="D21" i="21"/>
  <c r="D22" i="21"/>
  <c r="D19" i="21"/>
  <c r="F27" i="21"/>
  <c r="D24" i="21"/>
  <c r="G11" i="11"/>
  <c r="D10" i="11"/>
  <c r="C11" i="11" s="1"/>
  <c r="C12" i="11" s="1"/>
  <c r="C13" i="11" s="1"/>
  <c r="D17" i="11" s="1"/>
  <c r="G9" i="7"/>
  <c r="I87" i="21" s="1"/>
  <c r="I89" i="21" s="1"/>
  <c r="C26" i="3"/>
  <c r="E106" i="5"/>
  <c r="C110" i="7" s="1"/>
  <c r="E107" i="5"/>
  <c r="C111" i="7" s="1"/>
  <c r="E108" i="5"/>
  <c r="C112" i="7" s="1"/>
  <c r="E109" i="5"/>
  <c r="C113" i="7" s="1"/>
  <c r="E110" i="5"/>
  <c r="C114" i="7" s="1"/>
  <c r="L28" i="3"/>
  <c r="L82" i="5" s="1"/>
  <c r="L81" i="5" s="1"/>
  <c r="G16" i="19"/>
  <c r="F15" i="19"/>
  <c r="M81" i="5"/>
  <c r="B141" i="20"/>
  <c r="B142" i="20"/>
  <c r="B140" i="20"/>
  <c r="D139" i="20"/>
  <c r="E139" i="20"/>
  <c r="F139" i="20"/>
  <c r="G139" i="20"/>
  <c r="C139" i="20"/>
  <c r="H90" i="21"/>
  <c r="M106" i="5"/>
  <c r="BT60" i="4"/>
  <c r="BU60" i="4" s="1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K14" i="23"/>
  <c r="Q11" i="5"/>
  <c r="Q12" i="5"/>
  <c r="Q13" i="5"/>
  <c r="Q14" i="5"/>
  <c r="Q10" i="5"/>
  <c r="G13" i="23"/>
  <c r="G13" i="19"/>
  <c r="E12" i="19"/>
  <c r="F12" i="19"/>
  <c r="G12" i="19"/>
  <c r="H12" i="19"/>
  <c r="D12" i="19"/>
  <c r="D10" i="19"/>
  <c r="E10" i="19"/>
  <c r="F10" i="19"/>
  <c r="G10" i="19"/>
  <c r="H10" i="19"/>
  <c r="C10" i="19"/>
  <c r="D12" i="6"/>
  <c r="D11" i="6"/>
  <c r="U77" i="5"/>
  <c r="V77" i="5"/>
  <c r="W77" i="5"/>
  <c r="X77" i="5"/>
  <c r="Y77" i="5"/>
  <c r="Z77" i="5"/>
  <c r="AK16" i="23" l="1"/>
  <c r="AK12" i="23" s="1"/>
  <c r="C42" i="18"/>
  <c r="D42" i="18"/>
  <c r="E42" i="18"/>
  <c r="G42" i="18"/>
  <c r="F42" i="18"/>
  <c r="F38" i="18"/>
  <c r="G38" i="18"/>
  <c r="C39" i="18"/>
  <c r="D39" i="18"/>
  <c r="E39" i="18"/>
  <c r="C38" i="18"/>
  <c r="F39" i="18"/>
  <c r="D38" i="18"/>
  <c r="G39" i="18"/>
  <c r="E38" i="18"/>
  <c r="E43" i="18"/>
  <c r="F43" i="18"/>
  <c r="G43" i="18"/>
  <c r="D43" i="18"/>
  <c r="C43" i="18"/>
  <c r="G41" i="18"/>
  <c r="C41" i="18"/>
  <c r="D41" i="18"/>
  <c r="E41" i="18"/>
  <c r="F41" i="18"/>
  <c r="D40" i="18"/>
  <c r="E40" i="18"/>
  <c r="F40" i="18"/>
  <c r="G40" i="18"/>
  <c r="C40" i="18"/>
  <c r="L83" i="5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I90" i="21"/>
  <c r="I91" i="21"/>
  <c r="D10" i="36"/>
  <c r="D25" i="49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L116" i="13"/>
  <c r="AL16" i="23" l="1"/>
  <c r="AL12" i="23" s="1"/>
  <c r="F88" i="21"/>
  <c r="J18" i="36"/>
  <c r="C27" i="11"/>
  <c r="P6" i="73"/>
  <c r="R6" i="73" s="1"/>
  <c r="P7" i="73"/>
  <c r="R7" i="73" s="1"/>
  <c r="P8" i="73"/>
  <c r="R8" i="73" s="1"/>
  <c r="P5" i="73"/>
  <c r="R5" i="73" s="1"/>
  <c r="AM16" i="23" l="1"/>
  <c r="AM12" i="23" s="1"/>
  <c r="E33" i="32"/>
  <c r="D33" i="32"/>
  <c r="AN16" i="23" l="1"/>
  <c r="AN12" i="23" s="1"/>
  <c r="L39" i="32"/>
  <c r="O8" i="73"/>
  <c r="O7" i="73"/>
  <c r="O6" i="73"/>
  <c r="O5" i="73"/>
  <c r="Q6" i="73"/>
  <c r="S6" i="73" s="1"/>
  <c r="Q7" i="73"/>
  <c r="S7" i="73" s="1"/>
  <c r="Q5" i="73"/>
  <c r="S5" i="73" s="1"/>
  <c r="T5" i="73" s="1"/>
  <c r="U5" i="73" s="1"/>
  <c r="N5" i="73" s="1"/>
  <c r="B79" i="46"/>
  <c r="B80" i="46"/>
  <c r="B76" i="46"/>
  <c r="B77" i="46"/>
  <c r="B78" i="46"/>
  <c r="B75" i="46"/>
  <c r="E31" i="33"/>
  <c r="E32" i="33"/>
  <c r="E33" i="33"/>
  <c r="E30" i="33"/>
  <c r="E31" i="32"/>
  <c r="D31" i="32"/>
  <c r="D32" i="32"/>
  <c r="E32" i="32" s="1"/>
  <c r="D30" i="32"/>
  <c r="E30" i="32" s="1"/>
  <c r="AO16" i="23" l="1"/>
  <c r="AO12" i="23" s="1"/>
  <c r="T6" i="73"/>
  <c r="U6" i="73" s="1"/>
  <c r="N6" i="73" s="1"/>
  <c r="T7" i="73"/>
  <c r="U7" i="73" s="1"/>
  <c r="N7" i="73" s="1"/>
  <c r="D6" i="73"/>
  <c r="D7" i="73"/>
  <c r="D8" i="73"/>
  <c r="D5" i="73"/>
  <c r="G8" i="73"/>
  <c r="H8" i="73" s="1"/>
  <c r="I8" i="73" s="1"/>
  <c r="G6" i="73"/>
  <c r="H6" i="73" s="1"/>
  <c r="I6" i="73" s="1"/>
  <c r="G7" i="73"/>
  <c r="H7" i="73" s="1"/>
  <c r="I7" i="73" s="1"/>
  <c r="G5" i="73"/>
  <c r="H5" i="73" s="1"/>
  <c r="I5" i="73" s="1"/>
  <c r="G34" i="62"/>
  <c r="E34" i="62"/>
  <c r="H34" i="62" s="1"/>
  <c r="E33" i="62"/>
  <c r="G33" i="62" s="1"/>
  <c r="H33" i="62" s="1"/>
  <c r="G32" i="62"/>
  <c r="E32" i="62"/>
  <c r="E31" i="62"/>
  <c r="G31" i="62" s="1"/>
  <c r="H31" i="62" s="1"/>
  <c r="G30" i="62"/>
  <c r="E30" i="62"/>
  <c r="H30" i="62" s="1"/>
  <c r="E29" i="62"/>
  <c r="G29" i="62" s="1"/>
  <c r="H29" i="62" s="1"/>
  <c r="G28" i="62"/>
  <c r="E28" i="62"/>
  <c r="E27" i="62"/>
  <c r="G27" i="62" s="1"/>
  <c r="H27" i="62" s="1"/>
  <c r="G26" i="62"/>
  <c r="E26" i="62"/>
  <c r="H26" i="62" s="1"/>
  <c r="E25" i="62"/>
  <c r="G25" i="62" s="1"/>
  <c r="H25" i="62" s="1"/>
  <c r="E19" i="62"/>
  <c r="E18" i="62"/>
  <c r="E17" i="62"/>
  <c r="E16" i="62"/>
  <c r="E15" i="62"/>
  <c r="E14" i="62"/>
  <c r="E13" i="62"/>
  <c r="E12" i="62"/>
  <c r="E11" i="62"/>
  <c r="E10" i="62"/>
  <c r="H4" i="62"/>
  <c r="H3" i="62"/>
  <c r="B3" i="62"/>
  <c r="B11" i="62"/>
  <c r="B18" i="62"/>
  <c r="B33" i="62" s="1"/>
  <c r="B10" i="62"/>
  <c r="B25" i="62" s="1"/>
  <c r="E10" i="21"/>
  <c r="G18" i="5"/>
  <c r="AP16" i="23" l="1"/>
  <c r="AP12" i="23" s="1"/>
  <c r="B15" i="62"/>
  <c r="B17" i="62"/>
  <c r="B13" i="62"/>
  <c r="B26" i="62"/>
  <c r="B16" i="62"/>
  <c r="B12" i="62"/>
  <c r="B14" i="62"/>
  <c r="B19" i="62"/>
  <c r="H28" i="62"/>
  <c r="H32" i="62"/>
  <c r="D66" i="7"/>
  <c r="D67" i="7"/>
  <c r="D68" i="7"/>
  <c r="D69" i="7"/>
  <c r="N15" i="10"/>
  <c r="N16" i="10"/>
  <c r="N17" i="10"/>
  <c r="N18" i="10"/>
  <c r="N7" i="10"/>
  <c r="N8" i="10"/>
  <c r="N9" i="10"/>
  <c r="N10" i="10"/>
  <c r="N11" i="10"/>
  <c r="N12" i="10"/>
  <c r="N13" i="10"/>
  <c r="N14" i="10"/>
  <c r="G9" i="10"/>
  <c r="G10" i="10"/>
  <c r="G8" i="10"/>
  <c r="G12" i="10"/>
  <c r="G13" i="10"/>
  <c r="G14" i="10"/>
  <c r="G15" i="10"/>
  <c r="G16" i="10"/>
  <c r="G17" i="10"/>
  <c r="G18" i="10"/>
  <c r="G19" i="10"/>
  <c r="G11" i="10"/>
  <c r="L20" i="10"/>
  <c r="M19" i="10"/>
  <c r="J19" i="10"/>
  <c r="K7" i="10"/>
  <c r="K8" i="10"/>
  <c r="K9" i="10"/>
  <c r="K10" i="10"/>
  <c r="K12" i="10"/>
  <c r="K13" i="10"/>
  <c r="K14" i="10"/>
  <c r="K15" i="10"/>
  <c r="K16" i="10"/>
  <c r="K17" i="10"/>
  <c r="K18" i="10"/>
  <c r="K11" i="10"/>
  <c r="AQ16" i="23" l="1"/>
  <c r="AQ12" i="23" s="1"/>
  <c r="B30" i="62"/>
  <c r="B32" i="62"/>
  <c r="B34" i="62"/>
  <c r="B28" i="62"/>
  <c r="B27" i="62"/>
  <c r="B29" i="62"/>
  <c r="B31" i="62"/>
  <c r="D18" i="38"/>
  <c r="D19" i="38"/>
  <c r="D20" i="38"/>
  <c r="D17" i="38"/>
  <c r="D7" i="38"/>
  <c r="E7" i="38"/>
  <c r="F7" i="38"/>
  <c r="G7" i="38"/>
  <c r="C7" i="38"/>
  <c r="B17" i="38" s="1"/>
  <c r="B23" i="38"/>
  <c r="E32" i="47"/>
  <c r="AR16" i="23" l="1"/>
  <c r="AR12" i="23" s="1"/>
  <c r="L13" i="32"/>
  <c r="L12" i="32"/>
  <c r="L11" i="32"/>
  <c r="L10" i="32"/>
  <c r="C15" i="31"/>
  <c r="B56" i="27" s="1"/>
  <c r="B57" i="4"/>
  <c r="K107" i="5"/>
  <c r="K108" i="5"/>
  <c r="K109" i="5"/>
  <c r="K110" i="5"/>
  <c r="K111" i="5"/>
  <c r="K112" i="5"/>
  <c r="K113" i="5"/>
  <c r="K106" i="5"/>
  <c r="B16" i="20"/>
  <c r="B27" i="20" s="1"/>
  <c r="B38" i="20" s="1"/>
  <c r="B17" i="20"/>
  <c r="B54" i="20" s="1"/>
  <c r="B18" i="20"/>
  <c r="B29" i="20" s="1"/>
  <c r="B40" i="20" s="1"/>
  <c r="B19" i="20"/>
  <c r="B30" i="20" s="1"/>
  <c r="B41" i="20" s="1"/>
  <c r="B20" i="20"/>
  <c r="B31" i="20" s="1"/>
  <c r="B42" i="20" s="1"/>
  <c r="B13" i="16"/>
  <c r="B24" i="16" s="1"/>
  <c r="B35" i="16" s="1"/>
  <c r="B46" i="16" s="1"/>
  <c r="B68" i="16" s="1"/>
  <c r="B79" i="16" s="1"/>
  <c r="B57" i="16" s="1"/>
  <c r="B90" i="16" s="1"/>
  <c r="B101" i="16" s="1"/>
  <c r="B112" i="16" s="1"/>
  <c r="B14" i="16"/>
  <c r="B25" i="16" s="1"/>
  <c r="B36" i="16" s="1"/>
  <c r="B47" i="16" s="1"/>
  <c r="B69" i="16" s="1"/>
  <c r="B80" i="16" s="1"/>
  <c r="B58" i="16" s="1"/>
  <c r="B91" i="16" s="1"/>
  <c r="B102" i="16" s="1"/>
  <c r="B113" i="16" s="1"/>
  <c r="B15" i="16"/>
  <c r="B26" i="16" s="1"/>
  <c r="B37" i="16" s="1"/>
  <c r="B48" i="16" s="1"/>
  <c r="B70" i="16" s="1"/>
  <c r="B81" i="16" s="1"/>
  <c r="B59" i="16" s="1"/>
  <c r="B92" i="16" s="1"/>
  <c r="B103" i="16" s="1"/>
  <c r="B114" i="16" s="1"/>
  <c r="B16" i="16"/>
  <c r="B27" i="16" s="1"/>
  <c r="B38" i="16" s="1"/>
  <c r="B49" i="16" s="1"/>
  <c r="B71" i="16" s="1"/>
  <c r="B82" i="16" s="1"/>
  <c r="B60" i="16" s="1"/>
  <c r="B93" i="16" s="1"/>
  <c r="B104" i="16" s="1"/>
  <c r="B115" i="16" s="1"/>
  <c r="B17" i="16"/>
  <c r="B28" i="16" s="1"/>
  <c r="B39" i="16" s="1"/>
  <c r="B50" i="16" s="1"/>
  <c r="B72" i="16" s="1"/>
  <c r="B83" i="16" s="1"/>
  <c r="B61" i="16" s="1"/>
  <c r="B94" i="16" s="1"/>
  <c r="B105" i="16" s="1"/>
  <c r="B116" i="16" s="1"/>
  <c r="C73" i="13"/>
  <c r="C74" i="13"/>
  <c r="C75" i="13"/>
  <c r="C76" i="13"/>
  <c r="C77" i="13"/>
  <c r="C62" i="13"/>
  <c r="C63" i="13"/>
  <c r="C64" i="13"/>
  <c r="C65" i="13"/>
  <c r="C66" i="13"/>
  <c r="B16" i="13"/>
  <c r="B40" i="13" s="1"/>
  <c r="B62" i="13" s="1"/>
  <c r="B84" i="13" s="1"/>
  <c r="B106" i="13" s="1"/>
  <c r="B17" i="13"/>
  <c r="B41" i="13" s="1"/>
  <c r="B63" i="13" s="1"/>
  <c r="B85" i="13" s="1"/>
  <c r="B107" i="13" s="1"/>
  <c r="B18" i="13"/>
  <c r="B42" i="13" s="1"/>
  <c r="B64" i="13" s="1"/>
  <c r="B86" i="13" s="1"/>
  <c r="B108" i="13" s="1"/>
  <c r="B19" i="13"/>
  <c r="B32" i="13" s="1"/>
  <c r="B54" i="13" s="1"/>
  <c r="B76" i="13" s="1"/>
  <c r="B98" i="13" s="1"/>
  <c r="B20" i="13"/>
  <c r="B33" i="13" s="1"/>
  <c r="B55" i="13" s="1"/>
  <c r="B77" i="13" s="1"/>
  <c r="B99" i="13" s="1"/>
  <c r="C86" i="24"/>
  <c r="D86" i="24"/>
  <c r="E86" i="24"/>
  <c r="F86" i="24"/>
  <c r="G86" i="24"/>
  <c r="C87" i="24"/>
  <c r="D87" i="24"/>
  <c r="E87" i="24"/>
  <c r="F87" i="24"/>
  <c r="G87" i="24"/>
  <c r="C88" i="24"/>
  <c r="D88" i="24"/>
  <c r="E88" i="24"/>
  <c r="F88" i="24"/>
  <c r="G88" i="24"/>
  <c r="H88" i="24"/>
  <c r="C89" i="24"/>
  <c r="D89" i="24"/>
  <c r="E89" i="24"/>
  <c r="F89" i="24"/>
  <c r="G89" i="24"/>
  <c r="H89" i="24"/>
  <c r="C90" i="24"/>
  <c r="D90" i="24"/>
  <c r="E90" i="24"/>
  <c r="F90" i="24"/>
  <c r="G90" i="24"/>
  <c r="C91" i="24"/>
  <c r="D91" i="24"/>
  <c r="E91" i="24"/>
  <c r="F91" i="24"/>
  <c r="G91" i="24"/>
  <c r="H70" i="24"/>
  <c r="H71" i="24"/>
  <c r="H72" i="24"/>
  <c r="H73" i="24"/>
  <c r="H74" i="24"/>
  <c r="H37" i="24"/>
  <c r="H38" i="24"/>
  <c r="H39" i="24"/>
  <c r="H40" i="24"/>
  <c r="H41" i="24"/>
  <c r="H26" i="24"/>
  <c r="H27" i="24"/>
  <c r="H28" i="24"/>
  <c r="H29" i="24"/>
  <c r="H30" i="24"/>
  <c r="B13" i="24"/>
  <c r="B86" i="24" s="1"/>
  <c r="H13" i="24"/>
  <c r="H86" i="24" s="1"/>
  <c r="B14" i="24"/>
  <c r="B49" i="25" s="1"/>
  <c r="B62" i="25" s="1"/>
  <c r="B75" i="25" s="1"/>
  <c r="B88" i="25" s="1"/>
  <c r="B101" i="25" s="1"/>
  <c r="B114" i="25" s="1"/>
  <c r="B127" i="25" s="1"/>
  <c r="B140" i="25" s="1"/>
  <c r="B153" i="25" s="1"/>
  <c r="B166" i="25" s="1"/>
  <c r="B179" i="25" s="1"/>
  <c r="B192" i="25" s="1"/>
  <c r="B205" i="25" s="1"/>
  <c r="B218" i="25" s="1"/>
  <c r="B231" i="25" s="1"/>
  <c r="B244" i="25" s="1"/>
  <c r="B257" i="25" s="1"/>
  <c r="B270" i="25" s="1"/>
  <c r="B283" i="25" s="1"/>
  <c r="B296" i="25" s="1"/>
  <c r="H14" i="24"/>
  <c r="H87" i="24" s="1"/>
  <c r="B15" i="24"/>
  <c r="B88" i="24" s="1"/>
  <c r="H15" i="24"/>
  <c r="B16" i="24"/>
  <c r="B89" i="24" s="1"/>
  <c r="H16" i="24"/>
  <c r="B17" i="24"/>
  <c r="B52" i="25" s="1"/>
  <c r="B65" i="25" s="1"/>
  <c r="B78" i="25" s="1"/>
  <c r="B91" i="25" s="1"/>
  <c r="B104" i="25" s="1"/>
  <c r="B117" i="25" s="1"/>
  <c r="B130" i="25" s="1"/>
  <c r="B143" i="25" s="1"/>
  <c r="B156" i="25" s="1"/>
  <c r="B169" i="25" s="1"/>
  <c r="B182" i="25" s="1"/>
  <c r="B195" i="25" s="1"/>
  <c r="B208" i="25" s="1"/>
  <c r="B221" i="25" s="1"/>
  <c r="B234" i="25" s="1"/>
  <c r="B247" i="25" s="1"/>
  <c r="B260" i="25" s="1"/>
  <c r="B273" i="25" s="1"/>
  <c r="B286" i="25" s="1"/>
  <c r="B299" i="25" s="1"/>
  <c r="H17" i="24"/>
  <c r="H90" i="24" s="1"/>
  <c r="E29" i="17"/>
  <c r="H29" i="17" s="1"/>
  <c r="G29" i="17"/>
  <c r="E30" i="17"/>
  <c r="H30" i="17" s="1"/>
  <c r="G30" i="17"/>
  <c r="E31" i="17"/>
  <c r="H31" i="17" s="1"/>
  <c r="G31" i="17"/>
  <c r="E32" i="17"/>
  <c r="H32" i="17" s="1"/>
  <c r="G32" i="17"/>
  <c r="E33" i="17"/>
  <c r="H33" i="17" s="1"/>
  <c r="G33" i="17"/>
  <c r="E14" i="17"/>
  <c r="E15" i="17"/>
  <c r="E16" i="17"/>
  <c r="E17" i="17"/>
  <c r="E18" i="17"/>
  <c r="B21" i="11"/>
  <c r="B35" i="11" s="1"/>
  <c r="B22" i="11"/>
  <c r="B36" i="11" s="1"/>
  <c r="B23" i="11"/>
  <c r="B37" i="11" s="1"/>
  <c r="B24" i="11"/>
  <c r="B38" i="11" s="1"/>
  <c r="B25" i="11"/>
  <c r="B39" i="11" s="1"/>
  <c r="B13" i="7"/>
  <c r="B40" i="7" s="1"/>
  <c r="B14" i="7"/>
  <c r="B67" i="7" s="1"/>
  <c r="B91" i="7" s="1"/>
  <c r="B115" i="7" s="1"/>
  <c r="F90" i="7"/>
  <c r="G90" i="7"/>
  <c r="H90" i="7"/>
  <c r="F91" i="7"/>
  <c r="G91" i="7"/>
  <c r="H91" i="7"/>
  <c r="F92" i="7"/>
  <c r="G92" i="7"/>
  <c r="H92" i="7"/>
  <c r="F93" i="7"/>
  <c r="G93" i="7"/>
  <c r="H93" i="7"/>
  <c r="F94" i="7"/>
  <c r="G94" i="7"/>
  <c r="H94" i="7"/>
  <c r="D114" i="7"/>
  <c r="F114" i="7"/>
  <c r="G114" i="7"/>
  <c r="H114" i="7"/>
  <c r="D115" i="7"/>
  <c r="F115" i="7"/>
  <c r="G115" i="7"/>
  <c r="H115" i="7"/>
  <c r="D116" i="7"/>
  <c r="F116" i="7"/>
  <c r="G116" i="7"/>
  <c r="H116" i="7"/>
  <c r="F117" i="7"/>
  <c r="G117" i="7"/>
  <c r="H117" i="7"/>
  <c r="F118" i="7"/>
  <c r="G118" i="7"/>
  <c r="H118" i="7"/>
  <c r="D62" i="5"/>
  <c r="D86" i="5" s="1"/>
  <c r="C66" i="7"/>
  <c r="E66" i="7"/>
  <c r="I62" i="5"/>
  <c r="I90" i="7" s="1"/>
  <c r="J62" i="5"/>
  <c r="J90" i="7" s="1"/>
  <c r="K62" i="5"/>
  <c r="H66" i="7" s="1"/>
  <c r="L62" i="5"/>
  <c r="M62" i="5"/>
  <c r="N62" i="5"/>
  <c r="D63" i="5"/>
  <c r="D87" i="5" s="1"/>
  <c r="C67" i="7"/>
  <c r="E67" i="7"/>
  <c r="I63" i="5"/>
  <c r="F67" i="7" s="1"/>
  <c r="J63" i="5"/>
  <c r="G67" i="7" s="1"/>
  <c r="H41" i="7" s="1"/>
  <c r="K63" i="5"/>
  <c r="K91" i="7" s="1"/>
  <c r="L63" i="5"/>
  <c r="M63" i="5"/>
  <c r="N63" i="5"/>
  <c r="D64" i="5"/>
  <c r="D88" i="5" s="1"/>
  <c r="B16" i="17" s="1"/>
  <c r="B56" i="18" s="1"/>
  <c r="B45" i="18" s="1"/>
  <c r="E64" i="5"/>
  <c r="C68" i="7" s="1"/>
  <c r="G64" i="5"/>
  <c r="E68" i="7" s="1"/>
  <c r="I64" i="5"/>
  <c r="F68" i="7" s="1"/>
  <c r="J64" i="5"/>
  <c r="G68" i="7" s="1"/>
  <c r="H43" i="7" s="1"/>
  <c r="K64" i="5"/>
  <c r="H68" i="7" s="1"/>
  <c r="L64" i="5"/>
  <c r="M64" i="5"/>
  <c r="N64" i="5"/>
  <c r="D65" i="5"/>
  <c r="D89" i="5" s="1"/>
  <c r="B17" i="17" s="1"/>
  <c r="E65" i="5"/>
  <c r="C69" i="7" s="1"/>
  <c r="G65" i="5"/>
  <c r="E69" i="7" s="1"/>
  <c r="I65" i="5"/>
  <c r="F69" i="7" s="1"/>
  <c r="J65" i="5"/>
  <c r="G69" i="7" s="1"/>
  <c r="H44" i="7" s="1"/>
  <c r="K65" i="5"/>
  <c r="H69" i="7" s="1"/>
  <c r="L65" i="5"/>
  <c r="M65" i="5"/>
  <c r="N65" i="5"/>
  <c r="D66" i="5"/>
  <c r="D90" i="5" s="1"/>
  <c r="E66" i="5"/>
  <c r="C70" i="7" s="1"/>
  <c r="D70" i="7"/>
  <c r="G66" i="5"/>
  <c r="E70" i="7" s="1"/>
  <c r="I66" i="5"/>
  <c r="I94" i="7" s="1"/>
  <c r="J66" i="5"/>
  <c r="G70" i="7" s="1"/>
  <c r="K66" i="5"/>
  <c r="K94" i="7" s="1"/>
  <c r="D38" i="5"/>
  <c r="E38" i="5"/>
  <c r="C90" i="7" s="1"/>
  <c r="F38" i="5"/>
  <c r="G38" i="5"/>
  <c r="D90" i="7" s="1"/>
  <c r="H38" i="5"/>
  <c r="I38" i="5"/>
  <c r="J38" i="5"/>
  <c r="K38" i="5"/>
  <c r="L38" i="5"/>
  <c r="M38" i="5"/>
  <c r="D39" i="5"/>
  <c r="E39" i="5"/>
  <c r="C91" i="7" s="1"/>
  <c r="F39" i="5"/>
  <c r="G39" i="5"/>
  <c r="D91" i="7" s="1"/>
  <c r="H39" i="5"/>
  <c r="I39" i="5"/>
  <c r="J39" i="5"/>
  <c r="K39" i="5"/>
  <c r="L39" i="5"/>
  <c r="M39" i="5"/>
  <c r="D40" i="5"/>
  <c r="E40" i="5"/>
  <c r="C92" i="7" s="1"/>
  <c r="F40" i="5"/>
  <c r="E92" i="7" s="1"/>
  <c r="G40" i="5"/>
  <c r="D92" i="7" s="1"/>
  <c r="H40" i="5"/>
  <c r="I40" i="5"/>
  <c r="J40" i="5"/>
  <c r="K40" i="5"/>
  <c r="L40" i="5"/>
  <c r="M40" i="5"/>
  <c r="D41" i="5"/>
  <c r="E41" i="5"/>
  <c r="C93" i="7" s="1"/>
  <c r="F41" i="5"/>
  <c r="E93" i="7" s="1"/>
  <c r="G41" i="5"/>
  <c r="D93" i="7" s="1"/>
  <c r="H41" i="5"/>
  <c r="I41" i="5"/>
  <c r="J41" i="5"/>
  <c r="K41" i="5"/>
  <c r="L41" i="5"/>
  <c r="M41" i="5"/>
  <c r="D42" i="5"/>
  <c r="C94" i="7"/>
  <c r="F42" i="5"/>
  <c r="E94" i="7" s="1"/>
  <c r="G42" i="5"/>
  <c r="D94" i="7" s="1"/>
  <c r="H42" i="5"/>
  <c r="I42" i="5"/>
  <c r="J42" i="5"/>
  <c r="K42" i="5"/>
  <c r="L42" i="5"/>
  <c r="M42" i="5"/>
  <c r="L66" i="5"/>
  <c r="AS16" i="23" l="1"/>
  <c r="AS12" i="23" s="1"/>
  <c r="E91" i="7"/>
  <c r="D27" i="24"/>
  <c r="K27" i="24" s="1"/>
  <c r="F39" i="9"/>
  <c r="F37" i="9"/>
  <c r="F40" i="9"/>
  <c r="F38" i="9"/>
  <c r="F41" i="9"/>
  <c r="F42" i="9"/>
  <c r="G66" i="7"/>
  <c r="H40" i="7" s="1"/>
  <c r="I91" i="7"/>
  <c r="C44" i="7"/>
  <c r="F66" i="7"/>
  <c r="G40" i="7" s="1"/>
  <c r="K92" i="7"/>
  <c r="J91" i="7"/>
  <c r="K93" i="7"/>
  <c r="J92" i="7"/>
  <c r="J93" i="7"/>
  <c r="I92" i="7"/>
  <c r="H70" i="7"/>
  <c r="I45" i="7" s="1"/>
  <c r="H67" i="7"/>
  <c r="I41" i="7" s="1"/>
  <c r="I44" i="7"/>
  <c r="J94" i="7"/>
  <c r="D45" i="7" s="1"/>
  <c r="K90" i="7"/>
  <c r="F70" i="7"/>
  <c r="G45" i="7" s="1"/>
  <c r="H45" i="7"/>
  <c r="I93" i="7"/>
  <c r="D44" i="7" s="1"/>
  <c r="G44" i="7"/>
  <c r="I43" i="7"/>
  <c r="G43" i="7"/>
  <c r="J114" i="7"/>
  <c r="G41" i="7"/>
  <c r="I40" i="7"/>
  <c r="C41" i="7"/>
  <c r="E90" i="7"/>
  <c r="D26" i="24"/>
  <c r="K26" i="24" s="1"/>
  <c r="C40" i="7"/>
  <c r="C45" i="7"/>
  <c r="C43" i="7"/>
  <c r="B66" i="7"/>
  <c r="B90" i="7" s="1"/>
  <c r="B114" i="7" s="1"/>
  <c r="D114" i="5"/>
  <c r="B18" i="17"/>
  <c r="D112" i="5"/>
  <c r="B104" i="18" s="1"/>
  <c r="B57" i="20"/>
  <c r="C30" i="24"/>
  <c r="C41" i="24" s="1"/>
  <c r="C52" i="24" s="1"/>
  <c r="C63" i="24" s="1"/>
  <c r="C74" i="24" s="1"/>
  <c r="B90" i="24"/>
  <c r="C28" i="24"/>
  <c r="C39" i="24" s="1"/>
  <c r="C50" i="24" s="1"/>
  <c r="C61" i="24" s="1"/>
  <c r="C72" i="24" s="1"/>
  <c r="B57" i="18"/>
  <c r="B46" i="18" s="1"/>
  <c r="B35" i="18" s="1"/>
  <c r="B32" i="17"/>
  <c r="B79" i="18" s="1"/>
  <c r="B68" i="18"/>
  <c r="B51" i="25"/>
  <c r="B64" i="25" s="1"/>
  <c r="B77" i="25" s="1"/>
  <c r="B90" i="25" s="1"/>
  <c r="B103" i="25" s="1"/>
  <c r="B116" i="25" s="1"/>
  <c r="B129" i="25" s="1"/>
  <c r="B142" i="25" s="1"/>
  <c r="B155" i="25" s="1"/>
  <c r="B168" i="25" s="1"/>
  <c r="B181" i="25" s="1"/>
  <c r="B194" i="25" s="1"/>
  <c r="B207" i="25" s="1"/>
  <c r="B220" i="25" s="1"/>
  <c r="B233" i="25" s="1"/>
  <c r="B246" i="25" s="1"/>
  <c r="B259" i="25" s="1"/>
  <c r="B272" i="25" s="1"/>
  <c r="B285" i="25" s="1"/>
  <c r="B298" i="25" s="1"/>
  <c r="C29" i="24"/>
  <c r="C40" i="24" s="1"/>
  <c r="C51" i="24" s="1"/>
  <c r="C62" i="24" s="1"/>
  <c r="C73" i="24" s="1"/>
  <c r="D113" i="5"/>
  <c r="B56" i="20"/>
  <c r="B34" i="18"/>
  <c r="B23" i="18"/>
  <c r="B50" i="25"/>
  <c r="B63" i="25" s="1"/>
  <c r="B76" i="25" s="1"/>
  <c r="B89" i="25" s="1"/>
  <c r="B102" i="25" s="1"/>
  <c r="B115" i="25" s="1"/>
  <c r="B128" i="25" s="1"/>
  <c r="B141" i="25" s="1"/>
  <c r="B154" i="25" s="1"/>
  <c r="B167" i="25" s="1"/>
  <c r="B180" i="25" s="1"/>
  <c r="B193" i="25" s="1"/>
  <c r="B206" i="25" s="1"/>
  <c r="B219" i="25" s="1"/>
  <c r="B232" i="25" s="1"/>
  <c r="B245" i="25" s="1"/>
  <c r="B258" i="25" s="1"/>
  <c r="B271" i="25" s="1"/>
  <c r="B284" i="25" s="1"/>
  <c r="B297" i="25" s="1"/>
  <c r="B31" i="17"/>
  <c r="B78" i="18" s="1"/>
  <c r="B31" i="13"/>
  <c r="B53" i="13" s="1"/>
  <c r="B75" i="13" s="1"/>
  <c r="B97" i="13" s="1"/>
  <c r="B67" i="18"/>
  <c r="B55" i="20"/>
  <c r="B46" i="21"/>
  <c r="B91" i="20"/>
  <c r="B102" i="20" s="1"/>
  <c r="B113" i="20" s="1"/>
  <c r="B65" i="20"/>
  <c r="B76" i="20" s="1"/>
  <c r="B15" i="17"/>
  <c r="D111" i="5"/>
  <c r="B30" i="13"/>
  <c r="B52" i="13" s="1"/>
  <c r="B74" i="13" s="1"/>
  <c r="B96" i="13" s="1"/>
  <c r="B87" i="24"/>
  <c r="B41" i="7"/>
  <c r="C27" i="24"/>
  <c r="C38" i="24" s="1"/>
  <c r="C49" i="24" s="1"/>
  <c r="C60" i="24" s="1"/>
  <c r="C71" i="24" s="1"/>
  <c r="B28" i="20"/>
  <c r="B39" i="20" s="1"/>
  <c r="D110" i="5"/>
  <c r="B14" i="17"/>
  <c r="B48" i="25"/>
  <c r="B61" i="25" s="1"/>
  <c r="B74" i="25" s="1"/>
  <c r="B87" i="25" s="1"/>
  <c r="B100" i="25" s="1"/>
  <c r="B113" i="25" s="1"/>
  <c r="B126" i="25" s="1"/>
  <c r="B139" i="25" s="1"/>
  <c r="B152" i="25" s="1"/>
  <c r="B165" i="25" s="1"/>
  <c r="B178" i="25" s="1"/>
  <c r="B191" i="25" s="1"/>
  <c r="B204" i="25" s="1"/>
  <c r="B217" i="25" s="1"/>
  <c r="B230" i="25" s="1"/>
  <c r="B243" i="25" s="1"/>
  <c r="B256" i="25" s="1"/>
  <c r="B269" i="25" s="1"/>
  <c r="B282" i="25" s="1"/>
  <c r="B295" i="25" s="1"/>
  <c r="B53" i="20"/>
  <c r="C26" i="24"/>
  <c r="C37" i="24" s="1"/>
  <c r="C48" i="24" s="1"/>
  <c r="C59" i="24" s="1"/>
  <c r="C70" i="24" s="1"/>
  <c r="N66" i="5"/>
  <c r="M66" i="5"/>
  <c r="B29" i="13"/>
  <c r="B51" i="13" s="1"/>
  <c r="B73" i="13" s="1"/>
  <c r="B95" i="13" s="1"/>
  <c r="B44" i="13"/>
  <c r="B66" i="13" s="1"/>
  <c r="B88" i="13" s="1"/>
  <c r="B110" i="13" s="1"/>
  <c r="B43" i="13"/>
  <c r="B65" i="13" s="1"/>
  <c r="B87" i="13" s="1"/>
  <c r="B109" i="13" s="1"/>
  <c r="N67" i="5"/>
  <c r="M67" i="5"/>
  <c r="L67" i="5"/>
  <c r="M59" i="5"/>
  <c r="M60" i="5"/>
  <c r="N61" i="5"/>
  <c r="M58" i="5"/>
  <c r="AT16" i="23" l="1"/>
  <c r="AT12" i="23" s="1"/>
  <c r="E45" i="7"/>
  <c r="C18" i="7" s="1"/>
  <c r="F45" i="7"/>
  <c r="E44" i="7"/>
  <c r="C17" i="7" s="1"/>
  <c r="F44" i="7"/>
  <c r="D41" i="7"/>
  <c r="F41" i="7" s="1"/>
  <c r="B93" i="18"/>
  <c r="B24" i="18"/>
  <c r="D43" i="7"/>
  <c r="D40" i="7"/>
  <c r="F40" i="7" s="1"/>
  <c r="B115" i="18"/>
  <c r="B131" i="18" s="1"/>
  <c r="B142" i="18" s="1"/>
  <c r="B94" i="20"/>
  <c r="B105" i="20" s="1"/>
  <c r="B116" i="20" s="1"/>
  <c r="B68" i="20"/>
  <c r="B79" i="20" s="1"/>
  <c r="B58" i="18"/>
  <c r="B47" i="18" s="1"/>
  <c r="B33" i="17"/>
  <c r="B80" i="18" s="1"/>
  <c r="B69" i="18"/>
  <c r="B117" i="18"/>
  <c r="B133" i="18" s="1"/>
  <c r="B144" i="18" s="1"/>
  <c r="B106" i="18"/>
  <c r="B95" i="18"/>
  <c r="B116" i="18"/>
  <c r="B132" i="18" s="1"/>
  <c r="B143" i="18" s="1"/>
  <c r="B94" i="18"/>
  <c r="B105" i="18"/>
  <c r="B67" i="20"/>
  <c r="B78" i="20" s="1"/>
  <c r="B93" i="20"/>
  <c r="B104" i="20" s="1"/>
  <c r="B115" i="20" s="1"/>
  <c r="B92" i="20"/>
  <c r="B103" i="20" s="1"/>
  <c r="B114" i="20" s="1"/>
  <c r="B66" i="20"/>
  <c r="B77" i="20" s="1"/>
  <c r="B103" i="18"/>
  <c r="B114" i="18"/>
  <c r="B130" i="18" s="1"/>
  <c r="B141" i="18" s="1"/>
  <c r="B92" i="18"/>
  <c r="B55" i="18"/>
  <c r="B44" i="18" s="1"/>
  <c r="B66" i="18"/>
  <c r="B30" i="17"/>
  <c r="B77" i="18" s="1"/>
  <c r="B45" i="21"/>
  <c r="B64" i="20"/>
  <c r="B75" i="20" s="1"/>
  <c r="B90" i="20"/>
  <c r="B101" i="20" s="1"/>
  <c r="B112" i="20" s="1"/>
  <c r="B54" i="18"/>
  <c r="B43" i="18" s="1"/>
  <c r="B29" i="17"/>
  <c r="B76" i="18" s="1"/>
  <c r="B65" i="18"/>
  <c r="B102" i="18"/>
  <c r="B113" i="18"/>
  <c r="B129" i="18" s="1"/>
  <c r="B140" i="18" s="1"/>
  <c r="B91" i="18"/>
  <c r="L61" i="5"/>
  <c r="L59" i="5"/>
  <c r="M61" i="5"/>
  <c r="N58" i="5"/>
  <c r="L58" i="5"/>
  <c r="L60" i="5"/>
  <c r="N60" i="5"/>
  <c r="N59" i="5"/>
  <c r="X32" i="24"/>
  <c r="X31" i="24"/>
  <c r="X25" i="24"/>
  <c r="X24" i="24"/>
  <c r="X23" i="24"/>
  <c r="AD32" i="24"/>
  <c r="AD31" i="24"/>
  <c r="AD25" i="24"/>
  <c r="AD24" i="24"/>
  <c r="AD23" i="24"/>
  <c r="D59" i="5"/>
  <c r="D83" i="5" s="1"/>
  <c r="D107" i="5" s="1"/>
  <c r="D60" i="5"/>
  <c r="D84" i="5" s="1"/>
  <c r="D108" i="5" s="1"/>
  <c r="D61" i="5"/>
  <c r="D85" i="5" s="1"/>
  <c r="D109" i="5" s="1"/>
  <c r="D67" i="5"/>
  <c r="D91" i="5" s="1"/>
  <c r="D115" i="5" s="1"/>
  <c r="D58" i="5"/>
  <c r="D82" i="5" s="1"/>
  <c r="D106" i="5" s="1"/>
  <c r="M56" i="9"/>
  <c r="M55" i="9"/>
  <c r="M54" i="9"/>
  <c r="M53" i="9"/>
  <c r="M52" i="9"/>
  <c r="M51" i="9"/>
  <c r="M50" i="9"/>
  <c r="M14" i="9"/>
  <c r="M13" i="9"/>
  <c r="M12" i="9"/>
  <c r="M11" i="9"/>
  <c r="M10" i="9"/>
  <c r="M31" i="9"/>
  <c r="M32" i="9"/>
  <c r="M33" i="9"/>
  <c r="M34" i="9"/>
  <c r="M35" i="9"/>
  <c r="I31" i="9"/>
  <c r="I32" i="9"/>
  <c r="I33" i="9"/>
  <c r="I34" i="9"/>
  <c r="I35" i="9"/>
  <c r="M30" i="9"/>
  <c r="I30" i="9"/>
  <c r="G44" i="9"/>
  <c r="G64" i="9"/>
  <c r="C57" i="9"/>
  <c r="C56" i="9"/>
  <c r="C55" i="9"/>
  <c r="C54" i="9"/>
  <c r="C53" i="9"/>
  <c r="C52" i="9"/>
  <c r="C51" i="9"/>
  <c r="C50" i="9"/>
  <c r="C14" i="9"/>
  <c r="C13" i="9"/>
  <c r="C12" i="9"/>
  <c r="C11" i="9"/>
  <c r="AU16" i="23" l="1"/>
  <c r="AU12" i="23" s="1"/>
  <c r="F43" i="7"/>
  <c r="E43" i="7"/>
  <c r="E41" i="7"/>
  <c r="C14" i="7" s="1"/>
  <c r="C16" i="7"/>
  <c r="E40" i="7"/>
  <c r="C13" i="7" s="1"/>
  <c r="B25" i="18"/>
  <c r="B36" i="18"/>
  <c r="B33" i="18"/>
  <c r="B22" i="18"/>
  <c r="B21" i="18"/>
  <c r="B32" i="18"/>
  <c r="E67" i="5"/>
  <c r="M24" i="9"/>
  <c r="Q61" i="5"/>
  <c r="P59" i="5"/>
  <c r="P61" i="5"/>
  <c r="Q60" i="5"/>
  <c r="O58" i="5"/>
  <c r="O59" i="5"/>
  <c r="P58" i="5"/>
  <c r="P60" i="5"/>
  <c r="O60" i="5"/>
  <c r="O61" i="5"/>
  <c r="Q59" i="5"/>
  <c r="M64" i="9"/>
  <c r="AV16" i="23" l="1"/>
  <c r="AV12" i="23" s="1"/>
  <c r="C71" i="7"/>
  <c r="D64" i="7"/>
  <c r="D65" i="7"/>
  <c r="E63" i="7"/>
  <c r="C64" i="7"/>
  <c r="G67" i="5"/>
  <c r="E71" i="7" s="1"/>
  <c r="C63" i="7"/>
  <c r="D63" i="7"/>
  <c r="C65" i="7"/>
  <c r="D71" i="7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U59" i="50"/>
  <c r="V59" i="50"/>
  <c r="W59" i="50"/>
  <c r="X59" i="50"/>
  <c r="Y59" i="50"/>
  <c r="Z59" i="50"/>
  <c r="AA59" i="50"/>
  <c r="AB59" i="50"/>
  <c r="AC59" i="50"/>
  <c r="AD59" i="50"/>
  <c r="AE59" i="50"/>
  <c r="AF59" i="50"/>
  <c r="AG59" i="50"/>
  <c r="AH59" i="50"/>
  <c r="AI59" i="50"/>
  <c r="AJ59" i="50"/>
  <c r="AK59" i="50"/>
  <c r="AL59" i="50"/>
  <c r="AM59" i="50"/>
  <c r="AN59" i="50"/>
  <c r="AO59" i="50"/>
  <c r="AP59" i="50"/>
  <c r="AQ59" i="50"/>
  <c r="AR59" i="50"/>
  <c r="AS59" i="50"/>
  <c r="AT59" i="50"/>
  <c r="AU59" i="50"/>
  <c r="AV59" i="50"/>
  <c r="AW59" i="50"/>
  <c r="AX59" i="50"/>
  <c r="AY59" i="50"/>
  <c r="AZ59" i="50"/>
  <c r="BA59" i="50"/>
  <c r="BB59" i="50"/>
  <c r="BC59" i="50"/>
  <c r="BD59" i="50"/>
  <c r="BE59" i="50"/>
  <c r="BF59" i="50"/>
  <c r="BG59" i="50"/>
  <c r="BH59" i="50"/>
  <c r="BI59" i="50"/>
  <c r="BJ59" i="50"/>
  <c r="BK59" i="50"/>
  <c r="BL59" i="50"/>
  <c r="BM59" i="50"/>
  <c r="BN59" i="50"/>
  <c r="BO59" i="50"/>
  <c r="BP59" i="50"/>
  <c r="BQ59" i="50"/>
  <c r="BR59" i="50"/>
  <c r="C59" i="50"/>
  <c r="B30" i="50"/>
  <c r="B29" i="50"/>
  <c r="B28" i="50"/>
  <c r="B27" i="50"/>
  <c r="BR4" i="50"/>
  <c r="BR3" i="50"/>
  <c r="B3" i="50"/>
  <c r="H4" i="49"/>
  <c r="H3" i="49"/>
  <c r="B3" i="49"/>
  <c r="C59" i="47"/>
  <c r="E59" i="47" s="1"/>
  <c r="C58" i="47"/>
  <c r="E58" i="47" s="1"/>
  <c r="C57" i="47"/>
  <c r="E57" i="47" s="1"/>
  <c r="E56" i="47"/>
  <c r="C56" i="47"/>
  <c r="C55" i="47"/>
  <c r="E55" i="47" s="1"/>
  <c r="E54" i="47"/>
  <c r="C37" i="47"/>
  <c r="C36" i="47"/>
  <c r="E36" i="47" s="1"/>
  <c r="C35" i="47"/>
  <c r="E35" i="47" s="1"/>
  <c r="C34" i="47"/>
  <c r="E34" i="47" s="1"/>
  <c r="C33" i="47"/>
  <c r="E33" i="47" s="1"/>
  <c r="E15" i="47"/>
  <c r="E14" i="47"/>
  <c r="E13" i="47"/>
  <c r="E12" i="47"/>
  <c r="E11" i="47"/>
  <c r="E10" i="47"/>
  <c r="BU4" i="47"/>
  <c r="BU3" i="47"/>
  <c r="B3" i="47"/>
  <c r="B16" i="46"/>
  <c r="B22" i="46" s="1"/>
  <c r="B28" i="46" s="1"/>
  <c r="B15" i="46"/>
  <c r="B14" i="46"/>
  <c r="B13" i="46"/>
  <c r="B35" i="46" s="1"/>
  <c r="B12" i="46"/>
  <c r="B34" i="46" s="1"/>
  <c r="BR4" i="46"/>
  <c r="BR3" i="46"/>
  <c r="B3" i="46"/>
  <c r="AG51" i="45"/>
  <c r="AF51" i="45"/>
  <c r="AE51" i="45"/>
  <c r="AD51" i="45"/>
  <c r="AC51" i="45"/>
  <c r="AB51" i="45"/>
  <c r="AA51" i="45"/>
  <c r="Z51" i="45"/>
  <c r="Y51" i="45"/>
  <c r="X51" i="45"/>
  <c r="W51" i="45"/>
  <c r="V51" i="45"/>
  <c r="U51" i="45"/>
  <c r="T51" i="45"/>
  <c r="S51" i="45"/>
  <c r="R51" i="45"/>
  <c r="Q51" i="45"/>
  <c r="P51" i="45"/>
  <c r="O51" i="45"/>
  <c r="N51" i="45"/>
  <c r="M51" i="45"/>
  <c r="L51" i="45"/>
  <c r="K51" i="45"/>
  <c r="J51" i="45"/>
  <c r="I51" i="45"/>
  <c r="H51" i="45"/>
  <c r="G51" i="45"/>
  <c r="F51" i="45"/>
  <c r="E51" i="45"/>
  <c r="D51" i="45"/>
  <c r="C51" i="45"/>
  <c r="AG50" i="45"/>
  <c r="AF50" i="45"/>
  <c r="AE50" i="45"/>
  <c r="AD50" i="45"/>
  <c r="AC50" i="45"/>
  <c r="AB50" i="45"/>
  <c r="AA50" i="45"/>
  <c r="Z50" i="45"/>
  <c r="Z46" i="45" s="1"/>
  <c r="Y50" i="45"/>
  <c r="X50" i="45"/>
  <c r="W50" i="45"/>
  <c r="V50" i="45"/>
  <c r="U50" i="45"/>
  <c r="T50" i="45"/>
  <c r="S50" i="45"/>
  <c r="R50" i="45"/>
  <c r="R46" i="45" s="1"/>
  <c r="Q50" i="45"/>
  <c r="P50" i="45"/>
  <c r="O50" i="45"/>
  <c r="N50" i="45"/>
  <c r="M50" i="45"/>
  <c r="L50" i="45"/>
  <c r="K50" i="45"/>
  <c r="J50" i="45"/>
  <c r="J46" i="45" s="1"/>
  <c r="I50" i="45"/>
  <c r="H50" i="45"/>
  <c r="G50" i="45"/>
  <c r="F50" i="45"/>
  <c r="E50" i="45"/>
  <c r="D50" i="45"/>
  <c r="C50" i="45"/>
  <c r="AG49" i="45"/>
  <c r="AF49" i="45"/>
  <c r="AE49" i="45"/>
  <c r="AE46" i="45" s="1"/>
  <c r="AD49" i="45"/>
  <c r="AC49" i="45"/>
  <c r="AB49" i="45"/>
  <c r="AA49" i="45"/>
  <c r="Z49" i="45"/>
  <c r="Y49" i="45"/>
  <c r="X49" i="45"/>
  <c r="W49" i="45"/>
  <c r="W46" i="45" s="1"/>
  <c r="V49" i="45"/>
  <c r="U49" i="45"/>
  <c r="T49" i="45"/>
  <c r="S49" i="45"/>
  <c r="R49" i="45"/>
  <c r="Q49" i="45"/>
  <c r="P49" i="45"/>
  <c r="O49" i="45"/>
  <c r="O46" i="45" s="1"/>
  <c r="N49" i="45"/>
  <c r="M49" i="45"/>
  <c r="L49" i="45"/>
  <c r="K49" i="45"/>
  <c r="J49" i="45"/>
  <c r="I49" i="45"/>
  <c r="H49" i="45"/>
  <c r="G49" i="45"/>
  <c r="G46" i="45" s="1"/>
  <c r="F49" i="45"/>
  <c r="E49" i="45"/>
  <c r="D49" i="45"/>
  <c r="C49" i="45"/>
  <c r="AG48" i="45"/>
  <c r="AF48" i="45"/>
  <c r="AE48" i="45"/>
  <c r="AD48" i="45"/>
  <c r="AC48" i="45"/>
  <c r="AB48" i="45"/>
  <c r="AB46" i="45" s="1"/>
  <c r="AA48" i="45"/>
  <c r="Z48" i="45"/>
  <c r="Y48" i="45"/>
  <c r="X48" i="45"/>
  <c r="W48" i="45"/>
  <c r="V48" i="45"/>
  <c r="U48" i="45"/>
  <c r="T48" i="45"/>
  <c r="T46" i="45" s="1"/>
  <c r="S48" i="45"/>
  <c r="R48" i="45"/>
  <c r="Q48" i="45"/>
  <c r="P48" i="45"/>
  <c r="O48" i="45"/>
  <c r="N48" i="45"/>
  <c r="M48" i="45"/>
  <c r="L48" i="45"/>
  <c r="L46" i="45" s="1"/>
  <c r="K48" i="45"/>
  <c r="J48" i="45"/>
  <c r="I48" i="45"/>
  <c r="H48" i="45"/>
  <c r="G48" i="45"/>
  <c r="F48" i="45"/>
  <c r="E48" i="45"/>
  <c r="D48" i="45"/>
  <c r="D46" i="45" s="1"/>
  <c r="C48" i="45"/>
  <c r="AG47" i="45"/>
  <c r="AG46" i="45" s="1"/>
  <c r="AF47" i="45"/>
  <c r="AE47" i="45"/>
  <c r="AD47" i="45"/>
  <c r="AC47" i="45"/>
  <c r="AB47" i="45"/>
  <c r="AA47" i="45"/>
  <c r="AA46" i="45" s="1"/>
  <c r="Z47" i="45"/>
  <c r="Y47" i="45"/>
  <c r="Y46" i="45" s="1"/>
  <c r="X47" i="45"/>
  <c r="W47" i="45"/>
  <c r="V47" i="45"/>
  <c r="U47" i="45"/>
  <c r="T47" i="45"/>
  <c r="S47" i="45"/>
  <c r="S46" i="45" s="1"/>
  <c r="R47" i="45"/>
  <c r="Q47" i="45"/>
  <c r="Q46" i="45" s="1"/>
  <c r="P47" i="45"/>
  <c r="O47" i="45"/>
  <c r="N47" i="45"/>
  <c r="M47" i="45"/>
  <c r="L47" i="45"/>
  <c r="K47" i="45"/>
  <c r="K46" i="45" s="1"/>
  <c r="J47" i="45"/>
  <c r="I47" i="45"/>
  <c r="I46" i="45" s="1"/>
  <c r="H47" i="45"/>
  <c r="G47" i="45"/>
  <c r="F47" i="45"/>
  <c r="E47" i="45"/>
  <c r="D47" i="45"/>
  <c r="C47" i="45"/>
  <c r="C46" i="45" s="1"/>
  <c r="AF46" i="45"/>
  <c r="AD46" i="45"/>
  <c r="AC46" i="45"/>
  <c r="X46" i="45"/>
  <c r="V46" i="45"/>
  <c r="U46" i="45"/>
  <c r="P46" i="45"/>
  <c r="N46" i="45"/>
  <c r="M46" i="45"/>
  <c r="H46" i="45"/>
  <c r="F46" i="45"/>
  <c r="E46" i="45"/>
  <c r="BR8" i="45"/>
  <c r="BQ8" i="45"/>
  <c r="BP8" i="45"/>
  <c r="BO8" i="45"/>
  <c r="BN8" i="45"/>
  <c r="BM8" i="45"/>
  <c r="BL8" i="45"/>
  <c r="BK8" i="45"/>
  <c r="BJ8" i="45"/>
  <c r="BI8" i="45"/>
  <c r="BH8" i="45"/>
  <c r="BG8" i="45"/>
  <c r="BF8" i="45"/>
  <c r="BE8" i="45"/>
  <c r="BD8" i="45"/>
  <c r="BC8" i="45"/>
  <c r="BB8" i="45"/>
  <c r="BA8" i="45"/>
  <c r="AZ8" i="45"/>
  <c r="AY8" i="45"/>
  <c r="AX8" i="45"/>
  <c r="AW8" i="45"/>
  <c r="AV8" i="45"/>
  <c r="AU8" i="45"/>
  <c r="AT8" i="45"/>
  <c r="AS8" i="45"/>
  <c r="AR8" i="45"/>
  <c r="AQ8" i="45"/>
  <c r="AP8" i="45"/>
  <c r="AO8" i="45"/>
  <c r="AN8" i="45"/>
  <c r="AM8" i="45"/>
  <c r="AL8" i="45"/>
  <c r="AK8" i="45"/>
  <c r="AJ8" i="45"/>
  <c r="AI8" i="45"/>
  <c r="AH8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R4" i="45"/>
  <c r="BR3" i="45"/>
  <c r="B3" i="45"/>
  <c r="B13" i="44"/>
  <c r="B19" i="44" s="1"/>
  <c r="B25" i="44" s="1"/>
  <c r="B31" i="44" s="1"/>
  <c r="B43" i="44" s="1"/>
  <c r="B49" i="44" s="1"/>
  <c r="B37" i="44" s="1"/>
  <c r="B55" i="44" s="1"/>
  <c r="B61" i="44" s="1"/>
  <c r="B67" i="44" s="1"/>
  <c r="B12" i="44"/>
  <c r="B18" i="44" s="1"/>
  <c r="B24" i="44" s="1"/>
  <c r="B30" i="44" s="1"/>
  <c r="B42" i="44" s="1"/>
  <c r="B48" i="44" s="1"/>
  <c r="B36" i="44" s="1"/>
  <c r="B54" i="44" s="1"/>
  <c r="B60" i="44" s="1"/>
  <c r="B66" i="44" s="1"/>
  <c r="B11" i="44"/>
  <c r="B17" i="44" s="1"/>
  <c r="B23" i="44" s="1"/>
  <c r="B29" i="44" s="1"/>
  <c r="B41" i="44" s="1"/>
  <c r="B47" i="44" s="1"/>
  <c r="B35" i="44" s="1"/>
  <c r="B53" i="44" s="1"/>
  <c r="B59" i="44" s="1"/>
  <c r="B65" i="44" s="1"/>
  <c r="B10" i="44"/>
  <c r="B16" i="44" s="1"/>
  <c r="B22" i="44" s="1"/>
  <c r="B28" i="44" s="1"/>
  <c r="B40" i="44" s="1"/>
  <c r="B46" i="44" s="1"/>
  <c r="B34" i="44" s="1"/>
  <c r="B52" i="44" s="1"/>
  <c r="B58" i="44" s="1"/>
  <c r="B64" i="44" s="1"/>
  <c r="B9" i="44"/>
  <c r="B15" i="44" s="1"/>
  <c r="B21" i="44" s="1"/>
  <c r="B27" i="44" s="1"/>
  <c r="B39" i="44" s="1"/>
  <c r="B45" i="44" s="1"/>
  <c r="B33" i="44" s="1"/>
  <c r="B51" i="44" s="1"/>
  <c r="B57" i="44" s="1"/>
  <c r="B63" i="44" s="1"/>
  <c r="BR4" i="44"/>
  <c r="BR3" i="44"/>
  <c r="B3" i="44"/>
  <c r="C46" i="43"/>
  <c r="C45" i="43"/>
  <c r="C44" i="43"/>
  <c r="C43" i="43"/>
  <c r="C42" i="43"/>
  <c r="C40" i="43"/>
  <c r="C39" i="43"/>
  <c r="C38" i="43"/>
  <c r="C37" i="43"/>
  <c r="AG29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16" i="43"/>
  <c r="B28" i="43" s="1"/>
  <c r="B40" i="43" s="1"/>
  <c r="B52" i="43" s="1"/>
  <c r="B64" i="43" s="1"/>
  <c r="B15" i="43"/>
  <c r="B27" i="43" s="1"/>
  <c r="B39" i="43" s="1"/>
  <c r="B51" i="43" s="1"/>
  <c r="B63" i="43" s="1"/>
  <c r="B14" i="43"/>
  <c r="B26" i="43" s="1"/>
  <c r="B38" i="43" s="1"/>
  <c r="B50" i="43" s="1"/>
  <c r="B62" i="43" s="1"/>
  <c r="B13" i="43"/>
  <c r="B25" i="43" s="1"/>
  <c r="B37" i="43" s="1"/>
  <c r="B49" i="43" s="1"/>
  <c r="B61" i="43" s="1"/>
  <c r="B12" i="43"/>
  <c r="B24" i="43" s="1"/>
  <c r="B36" i="43" s="1"/>
  <c r="B48" i="43" s="1"/>
  <c r="B60" i="43" s="1"/>
  <c r="C11" i="43"/>
  <c r="V7" i="43"/>
  <c r="AH7" i="43" s="1"/>
  <c r="AT7" i="43" s="1"/>
  <c r="BF7" i="43" s="1"/>
  <c r="BR7" i="43" s="1"/>
  <c r="U7" i="43"/>
  <c r="AG7" i="43" s="1"/>
  <c r="AS7" i="43" s="1"/>
  <c r="BE7" i="43" s="1"/>
  <c r="BQ7" i="43" s="1"/>
  <c r="T7" i="43"/>
  <c r="AF7" i="43" s="1"/>
  <c r="AR7" i="43" s="1"/>
  <c r="BD7" i="43" s="1"/>
  <c r="BP7" i="43" s="1"/>
  <c r="S7" i="43"/>
  <c r="AE7" i="43" s="1"/>
  <c r="AQ7" i="43" s="1"/>
  <c r="BC7" i="43" s="1"/>
  <c r="BO7" i="43" s="1"/>
  <c r="R7" i="43"/>
  <c r="AD7" i="43" s="1"/>
  <c r="AP7" i="43" s="1"/>
  <c r="BB7" i="43" s="1"/>
  <c r="BN7" i="43" s="1"/>
  <c r="Q7" i="43"/>
  <c r="AC7" i="43" s="1"/>
  <c r="AO7" i="43" s="1"/>
  <c r="BA7" i="43" s="1"/>
  <c r="BM7" i="43" s="1"/>
  <c r="P7" i="43"/>
  <c r="AB7" i="43" s="1"/>
  <c r="AN7" i="43" s="1"/>
  <c r="AZ7" i="43" s="1"/>
  <c r="BL7" i="43" s="1"/>
  <c r="O7" i="43"/>
  <c r="AA7" i="43" s="1"/>
  <c r="AM7" i="43" s="1"/>
  <c r="AY7" i="43" s="1"/>
  <c r="BK7" i="43" s="1"/>
  <c r="N7" i="43"/>
  <c r="Z7" i="43" s="1"/>
  <c r="AL7" i="43" s="1"/>
  <c r="AX7" i="43" s="1"/>
  <c r="BJ7" i="43" s="1"/>
  <c r="M7" i="43"/>
  <c r="Y7" i="43" s="1"/>
  <c r="AK7" i="43" s="1"/>
  <c r="AW7" i="43" s="1"/>
  <c r="BI7" i="43" s="1"/>
  <c r="L7" i="43"/>
  <c r="X7" i="43" s="1"/>
  <c r="AJ7" i="43" s="1"/>
  <c r="AV7" i="43" s="1"/>
  <c r="BH7" i="43" s="1"/>
  <c r="K7" i="43"/>
  <c r="W7" i="43" s="1"/>
  <c r="AI7" i="43" s="1"/>
  <c r="AU7" i="43" s="1"/>
  <c r="BG7" i="43" s="1"/>
  <c r="BR4" i="43"/>
  <c r="BR3" i="43"/>
  <c r="B3" i="43"/>
  <c r="BR4" i="42"/>
  <c r="BR3" i="42"/>
  <c r="B3" i="42"/>
  <c r="BR8" i="41"/>
  <c r="BQ8" i="41"/>
  <c r="BP8" i="41"/>
  <c r="BO8" i="41"/>
  <c r="BN8" i="41"/>
  <c r="BM8" i="41"/>
  <c r="BL8" i="41"/>
  <c r="BK8" i="41"/>
  <c r="BJ8" i="41"/>
  <c r="BI8" i="41"/>
  <c r="BH8" i="41"/>
  <c r="BG8" i="41"/>
  <c r="BF8" i="41"/>
  <c r="BE8" i="41"/>
  <c r="BD8" i="41"/>
  <c r="BC8" i="41"/>
  <c r="BB8" i="41"/>
  <c r="BA8" i="41"/>
  <c r="AZ8" i="41"/>
  <c r="AY8" i="41"/>
  <c r="AX8" i="41"/>
  <c r="AW8" i="41"/>
  <c r="AV8" i="41"/>
  <c r="AU8" i="41"/>
  <c r="AT8" i="41"/>
  <c r="AS8" i="41"/>
  <c r="AR8" i="41"/>
  <c r="AQ8" i="41"/>
  <c r="AP8" i="41"/>
  <c r="AO8" i="41"/>
  <c r="AN8" i="41"/>
  <c r="AM8" i="41"/>
  <c r="AL8" i="41"/>
  <c r="AK8" i="41"/>
  <c r="AJ8" i="41"/>
  <c r="AI8" i="41"/>
  <c r="AH8" i="41"/>
  <c r="AG8" i="41"/>
  <c r="AF8" i="41"/>
  <c r="AE8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R4" i="41"/>
  <c r="BR3" i="41"/>
  <c r="B3" i="41"/>
  <c r="BR8" i="40"/>
  <c r="BQ8" i="40"/>
  <c r="BP8" i="40"/>
  <c r="BO8" i="40"/>
  <c r="BN8" i="40"/>
  <c r="BM8" i="40"/>
  <c r="BL8" i="40"/>
  <c r="BK8" i="40"/>
  <c r="BJ8" i="40"/>
  <c r="BI8" i="40"/>
  <c r="BH8" i="40"/>
  <c r="BG8" i="40"/>
  <c r="BF8" i="40"/>
  <c r="BE8" i="40"/>
  <c r="BD8" i="40"/>
  <c r="BC8" i="40"/>
  <c r="BB8" i="40"/>
  <c r="BA8" i="40"/>
  <c r="AZ8" i="40"/>
  <c r="AY8" i="40"/>
  <c r="AX8" i="40"/>
  <c r="AW8" i="40"/>
  <c r="AV8" i="40"/>
  <c r="AU8" i="40"/>
  <c r="AT8" i="40"/>
  <c r="AS8" i="40"/>
  <c r="AR8" i="40"/>
  <c r="AQ8" i="40"/>
  <c r="AP8" i="40"/>
  <c r="AO8" i="40"/>
  <c r="AN8" i="40"/>
  <c r="AM8" i="40"/>
  <c r="AL8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BR4" i="40"/>
  <c r="BR3" i="40"/>
  <c r="B3" i="40"/>
  <c r="BV438" i="39"/>
  <c r="BW438" i="39" s="1"/>
  <c r="BX438" i="39" s="1"/>
  <c r="BF438" i="39"/>
  <c r="BG438" i="39" s="1"/>
  <c r="BH438" i="39" s="1"/>
  <c r="BI438" i="39" s="1"/>
  <c r="BJ438" i="39" s="1"/>
  <c r="BK438" i="39" s="1"/>
  <c r="BL438" i="39" s="1"/>
  <c r="BM438" i="39" s="1"/>
  <c r="BN438" i="39" s="1"/>
  <c r="BO438" i="39" s="1"/>
  <c r="BP438" i="39" s="1"/>
  <c r="BQ438" i="39" s="1"/>
  <c r="BR438" i="39" s="1"/>
  <c r="BS438" i="39" s="1"/>
  <c r="BT438" i="39" s="1"/>
  <c r="BU438" i="39" s="1"/>
  <c r="BB438" i="39"/>
  <c r="BC438" i="39" s="1"/>
  <c r="BD438" i="39" s="1"/>
  <c r="BE438" i="39" s="1"/>
  <c r="BA438" i="39"/>
  <c r="J222" i="39"/>
  <c r="I222" i="39"/>
  <c r="H222" i="39"/>
  <c r="G222" i="39"/>
  <c r="F222" i="39"/>
  <c r="E222" i="39"/>
  <c r="D222" i="39"/>
  <c r="C222" i="39"/>
  <c r="BR216" i="39"/>
  <c r="BQ216" i="39"/>
  <c r="BP216" i="39"/>
  <c r="BO216" i="39"/>
  <c r="BN216" i="39"/>
  <c r="BM216" i="39"/>
  <c r="BL216" i="39"/>
  <c r="BK216" i="39"/>
  <c r="BJ216" i="39"/>
  <c r="BI216" i="39"/>
  <c r="BH216" i="39"/>
  <c r="BG216" i="39"/>
  <c r="BF216" i="39"/>
  <c r="BE216" i="39"/>
  <c r="BD216" i="39"/>
  <c r="BC216" i="39"/>
  <c r="BB216" i="39"/>
  <c r="BA216" i="39"/>
  <c r="AZ216" i="39"/>
  <c r="AY216" i="39"/>
  <c r="AX216" i="39"/>
  <c r="AW216" i="39"/>
  <c r="AV216" i="39"/>
  <c r="AU216" i="39"/>
  <c r="AT216" i="39"/>
  <c r="AS216" i="39"/>
  <c r="AR216" i="39"/>
  <c r="AQ216" i="39"/>
  <c r="AP216" i="39"/>
  <c r="AO216" i="39"/>
  <c r="AN216" i="39"/>
  <c r="AM216" i="39"/>
  <c r="AL216" i="39"/>
  <c r="AK216" i="39"/>
  <c r="AJ216" i="39"/>
  <c r="AI216" i="39"/>
  <c r="AH216" i="39"/>
  <c r="AG216" i="39"/>
  <c r="AF216" i="39"/>
  <c r="AE216" i="39"/>
  <c r="AD216" i="39"/>
  <c r="AC216" i="39"/>
  <c r="AB216" i="39"/>
  <c r="AA216" i="39"/>
  <c r="Z216" i="39"/>
  <c r="Y216" i="39"/>
  <c r="X216" i="39"/>
  <c r="W216" i="39"/>
  <c r="V216" i="39"/>
  <c r="U216" i="39"/>
  <c r="T216" i="39"/>
  <c r="S216" i="39"/>
  <c r="R216" i="39"/>
  <c r="Q216" i="39"/>
  <c r="P216" i="39"/>
  <c r="O216" i="39"/>
  <c r="N216" i="39"/>
  <c r="M216" i="39"/>
  <c r="L216" i="39"/>
  <c r="K216" i="39"/>
  <c r="J216" i="39"/>
  <c r="I216" i="39"/>
  <c r="H216" i="39"/>
  <c r="G216" i="39"/>
  <c r="F216" i="39"/>
  <c r="E216" i="39"/>
  <c r="D216" i="39"/>
  <c r="C216" i="39"/>
  <c r="D213" i="39"/>
  <c r="D214" i="39" s="1"/>
  <c r="C213" i="39"/>
  <c r="C214" i="39" s="1"/>
  <c r="C215" i="39" s="1"/>
  <c r="D212" i="39"/>
  <c r="E212" i="39" s="1"/>
  <c r="AG201" i="39"/>
  <c r="AF201" i="39"/>
  <c r="AE201" i="39"/>
  <c r="AD201" i="39"/>
  <c r="AC201" i="39"/>
  <c r="AB201" i="39"/>
  <c r="AA201" i="39"/>
  <c r="Z201" i="39"/>
  <c r="Y201" i="39"/>
  <c r="X201" i="39"/>
  <c r="W201" i="39"/>
  <c r="V201" i="39"/>
  <c r="U201" i="39"/>
  <c r="T201" i="39"/>
  <c r="S201" i="39"/>
  <c r="R201" i="39"/>
  <c r="Q201" i="39"/>
  <c r="P201" i="39"/>
  <c r="O201" i="39"/>
  <c r="N201" i="39"/>
  <c r="M201" i="39"/>
  <c r="L201" i="39"/>
  <c r="K201" i="39"/>
  <c r="J201" i="39"/>
  <c r="I201" i="39"/>
  <c r="H201" i="39"/>
  <c r="G201" i="39"/>
  <c r="F201" i="39"/>
  <c r="E201" i="39"/>
  <c r="D201" i="39"/>
  <c r="C201" i="39"/>
  <c r="B195" i="39"/>
  <c r="B194" i="39"/>
  <c r="B187" i="39"/>
  <c r="B186" i="39"/>
  <c r="B179" i="39"/>
  <c r="B178" i="39"/>
  <c r="B171" i="39"/>
  <c r="B170" i="39"/>
  <c r="B163" i="39"/>
  <c r="B162" i="39"/>
  <c r="B154" i="39"/>
  <c r="B146" i="39"/>
  <c r="B138" i="39"/>
  <c r="B130" i="39"/>
  <c r="B122" i="39"/>
  <c r="B74" i="39"/>
  <c r="B114" i="39" s="1"/>
  <c r="B66" i="39"/>
  <c r="B106" i="39" s="1"/>
  <c r="B58" i="39"/>
  <c r="B98" i="39" s="1"/>
  <c r="BS51" i="39"/>
  <c r="B50" i="39"/>
  <c r="B90" i="39" s="1"/>
  <c r="B42" i="39"/>
  <c r="B82" i="39" s="1"/>
  <c r="B39" i="39"/>
  <c r="BR34" i="39"/>
  <c r="BQ34" i="39"/>
  <c r="BP34" i="39"/>
  <c r="BO34" i="39"/>
  <c r="BN34" i="39"/>
  <c r="BM34" i="39"/>
  <c r="BL34" i="39"/>
  <c r="BK34" i="39"/>
  <c r="BJ34" i="39"/>
  <c r="BI34" i="39"/>
  <c r="BH34" i="39"/>
  <c r="BG34" i="39"/>
  <c r="BF34" i="39"/>
  <c r="BE34" i="39"/>
  <c r="BD34" i="39"/>
  <c r="BC34" i="39"/>
  <c r="BB34" i="39"/>
  <c r="BA34" i="39"/>
  <c r="AZ34" i="39"/>
  <c r="AY34" i="39"/>
  <c r="AX34" i="39"/>
  <c r="AW34" i="39"/>
  <c r="AV34" i="39"/>
  <c r="AU34" i="39"/>
  <c r="AT34" i="39"/>
  <c r="AS34" i="39"/>
  <c r="AR34" i="39"/>
  <c r="AQ34" i="39"/>
  <c r="AP34" i="39"/>
  <c r="AO34" i="39"/>
  <c r="AN34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BR33" i="39"/>
  <c r="BQ33" i="39"/>
  <c r="BP33" i="39"/>
  <c r="BO33" i="39"/>
  <c r="BN33" i="39"/>
  <c r="BM33" i="39"/>
  <c r="BL33" i="39"/>
  <c r="BK33" i="39"/>
  <c r="BJ33" i="39"/>
  <c r="BI33" i="39"/>
  <c r="BH33" i="39"/>
  <c r="BG33" i="39"/>
  <c r="BF33" i="39"/>
  <c r="BE33" i="39"/>
  <c r="BD33" i="39"/>
  <c r="BC33" i="39"/>
  <c r="BB33" i="39"/>
  <c r="BA33" i="39"/>
  <c r="AZ33" i="39"/>
  <c r="AY33" i="39"/>
  <c r="AX33" i="39"/>
  <c r="AW33" i="39"/>
  <c r="AV33" i="39"/>
  <c r="AU33" i="39"/>
  <c r="AT33" i="39"/>
  <c r="AS33" i="39"/>
  <c r="AR33" i="39"/>
  <c r="AQ33" i="39"/>
  <c r="AP33" i="39"/>
  <c r="AO33" i="39"/>
  <c r="AN33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BR32" i="39"/>
  <c r="BQ32" i="39"/>
  <c r="BP32" i="39"/>
  <c r="BO32" i="39"/>
  <c r="BN32" i="39"/>
  <c r="BM32" i="39"/>
  <c r="BL32" i="39"/>
  <c r="BK32" i="39"/>
  <c r="BJ32" i="39"/>
  <c r="BI32" i="39"/>
  <c r="BH32" i="39"/>
  <c r="BG32" i="39"/>
  <c r="BF32" i="39"/>
  <c r="BE32" i="39"/>
  <c r="BD32" i="39"/>
  <c r="BC32" i="39"/>
  <c r="BB32" i="39"/>
  <c r="BA32" i="39"/>
  <c r="AZ32" i="39"/>
  <c r="AY32" i="39"/>
  <c r="AX32" i="39"/>
  <c r="AW32" i="39"/>
  <c r="AV32" i="39"/>
  <c r="AU32" i="39"/>
  <c r="AT32" i="39"/>
  <c r="AS32" i="39"/>
  <c r="AR32" i="39"/>
  <c r="AQ32" i="39"/>
  <c r="AP32" i="39"/>
  <c r="AO32" i="39"/>
  <c r="AN32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BR31" i="39"/>
  <c r="BQ31" i="39"/>
  <c r="BP31" i="39"/>
  <c r="BO31" i="39"/>
  <c r="BN31" i="39"/>
  <c r="BM31" i="39"/>
  <c r="BL31" i="39"/>
  <c r="BK31" i="39"/>
  <c r="BJ31" i="39"/>
  <c r="BI31" i="39"/>
  <c r="BH31" i="39"/>
  <c r="BG31" i="39"/>
  <c r="BF31" i="39"/>
  <c r="BE31" i="39"/>
  <c r="BD31" i="39"/>
  <c r="BC31" i="39"/>
  <c r="BB31" i="39"/>
  <c r="BA31" i="39"/>
  <c r="AZ31" i="39"/>
  <c r="AY31" i="39"/>
  <c r="AX31" i="39"/>
  <c r="AW31" i="39"/>
  <c r="AV31" i="39"/>
  <c r="AU31" i="39"/>
  <c r="AT31" i="39"/>
  <c r="AS31" i="39"/>
  <c r="AR31" i="39"/>
  <c r="AQ31" i="39"/>
  <c r="AP31" i="39"/>
  <c r="AO31" i="39"/>
  <c r="AN31" i="39"/>
  <c r="AM31" i="39"/>
  <c r="AL31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BR30" i="39"/>
  <c r="BQ30" i="39"/>
  <c r="BP30" i="39"/>
  <c r="BO30" i="39"/>
  <c r="BN30" i="39"/>
  <c r="BM30" i="39"/>
  <c r="BL30" i="39"/>
  <c r="BK30" i="39"/>
  <c r="BJ30" i="39"/>
  <c r="BI30" i="39"/>
  <c r="BH30" i="39"/>
  <c r="BG30" i="39"/>
  <c r="BF30" i="39"/>
  <c r="BE30" i="39"/>
  <c r="BD30" i="39"/>
  <c r="BC30" i="39"/>
  <c r="BB30" i="39"/>
  <c r="BA30" i="39"/>
  <c r="AZ30" i="39"/>
  <c r="AY30" i="39"/>
  <c r="AX30" i="39"/>
  <c r="AW30" i="39"/>
  <c r="AV30" i="39"/>
  <c r="AU30" i="39"/>
  <c r="AT30" i="39"/>
  <c r="AS30" i="39"/>
  <c r="AR30" i="39"/>
  <c r="AQ30" i="39"/>
  <c r="AP30" i="39"/>
  <c r="AO30" i="39"/>
  <c r="AN30" i="39"/>
  <c r="AM30" i="39"/>
  <c r="AL30" i="39"/>
  <c r="AK30" i="39"/>
  <c r="AJ30" i="39"/>
  <c r="AI30" i="39"/>
  <c r="AH30" i="39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BR29" i="39"/>
  <c r="BQ29" i="39"/>
  <c r="BP29" i="39"/>
  <c r="BO29" i="39"/>
  <c r="BN29" i="39"/>
  <c r="BM29" i="39"/>
  <c r="BL29" i="39"/>
  <c r="BK29" i="39"/>
  <c r="BJ29" i="39"/>
  <c r="BI29" i="39"/>
  <c r="BH29" i="39"/>
  <c r="BG29" i="39"/>
  <c r="BF29" i="39"/>
  <c r="BE29" i="39"/>
  <c r="BD29" i="39"/>
  <c r="BC29" i="39"/>
  <c r="BB29" i="39"/>
  <c r="BA29" i="39"/>
  <c r="AZ29" i="39"/>
  <c r="AY29" i="39"/>
  <c r="AX29" i="39"/>
  <c r="AW29" i="39"/>
  <c r="AV29" i="39"/>
  <c r="AU29" i="39"/>
  <c r="AT29" i="39"/>
  <c r="AS29" i="39"/>
  <c r="AR29" i="39"/>
  <c r="AQ29" i="39"/>
  <c r="AP29" i="39"/>
  <c r="AO29" i="39"/>
  <c r="AN29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BR25" i="39"/>
  <c r="BQ25" i="39"/>
  <c r="BP25" i="39"/>
  <c r="BO25" i="39"/>
  <c r="BN25" i="39"/>
  <c r="BM25" i="39"/>
  <c r="BL25" i="39"/>
  <c r="BK25" i="39"/>
  <c r="BJ25" i="39"/>
  <c r="BI25" i="39"/>
  <c r="BH25" i="39"/>
  <c r="BG25" i="39"/>
  <c r="BF25" i="39"/>
  <c r="BE25" i="39"/>
  <c r="BD25" i="39"/>
  <c r="BC25" i="39"/>
  <c r="BB25" i="39"/>
  <c r="BA25" i="39"/>
  <c r="AZ25" i="39"/>
  <c r="AY25" i="39"/>
  <c r="AX25" i="39"/>
  <c r="AW25" i="39"/>
  <c r="AV25" i="39"/>
  <c r="AU25" i="39"/>
  <c r="AT25" i="39"/>
  <c r="AS25" i="39"/>
  <c r="AR25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R24" i="39"/>
  <c r="BQ24" i="39"/>
  <c r="BP24" i="39"/>
  <c r="BO24" i="39"/>
  <c r="BN24" i="39"/>
  <c r="BM24" i="39"/>
  <c r="BL24" i="39"/>
  <c r="BK24" i="39"/>
  <c r="BJ24" i="39"/>
  <c r="BI24" i="39"/>
  <c r="BH24" i="39"/>
  <c r="BG24" i="39"/>
  <c r="BF24" i="39"/>
  <c r="BE24" i="39"/>
  <c r="BD24" i="39"/>
  <c r="BC24" i="39"/>
  <c r="BB24" i="39"/>
  <c r="BA24" i="39"/>
  <c r="AZ24" i="39"/>
  <c r="AY24" i="39"/>
  <c r="AX24" i="39"/>
  <c r="AW24" i="39"/>
  <c r="AV24" i="39"/>
  <c r="AU24" i="39"/>
  <c r="AT24" i="39"/>
  <c r="AS24" i="39"/>
  <c r="AR24" i="39"/>
  <c r="AQ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R23" i="39"/>
  <c r="BQ23" i="39"/>
  <c r="BP23" i="39"/>
  <c r="BO23" i="39"/>
  <c r="BN23" i="39"/>
  <c r="BM23" i="39"/>
  <c r="BL23" i="39"/>
  <c r="BK23" i="39"/>
  <c r="BJ23" i="39"/>
  <c r="BI23" i="39"/>
  <c r="BH23" i="39"/>
  <c r="BG23" i="39"/>
  <c r="BF23" i="39"/>
  <c r="BE23" i="39"/>
  <c r="BD23" i="39"/>
  <c r="BC23" i="39"/>
  <c r="BB23" i="39"/>
  <c r="BA23" i="39"/>
  <c r="AZ23" i="39"/>
  <c r="AY23" i="39"/>
  <c r="AX23" i="39"/>
  <c r="AW23" i="39"/>
  <c r="AV23" i="39"/>
  <c r="AU23" i="39"/>
  <c r="AT23" i="39"/>
  <c r="AS23" i="39"/>
  <c r="AR23" i="39"/>
  <c r="AQ23" i="39"/>
  <c r="AP23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R19" i="39"/>
  <c r="BQ19" i="39"/>
  <c r="BP19" i="39"/>
  <c r="BO19" i="39"/>
  <c r="BN19" i="39"/>
  <c r="BM19" i="39"/>
  <c r="BL19" i="39"/>
  <c r="BK19" i="39"/>
  <c r="BJ19" i="39"/>
  <c r="BI19" i="39"/>
  <c r="BH19" i="39"/>
  <c r="BG19" i="39"/>
  <c r="BF19" i="39"/>
  <c r="BE19" i="39"/>
  <c r="BD19" i="39"/>
  <c r="BC19" i="39"/>
  <c r="BB19" i="39"/>
  <c r="BA19" i="39"/>
  <c r="AZ19" i="39"/>
  <c r="AY19" i="39"/>
  <c r="AX19" i="39"/>
  <c r="AW19" i="39"/>
  <c r="AV19" i="39"/>
  <c r="AU19" i="39"/>
  <c r="AT19" i="39"/>
  <c r="AS19" i="39"/>
  <c r="AR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R18" i="39"/>
  <c r="BQ18" i="39"/>
  <c r="BP18" i="39"/>
  <c r="BO18" i="39"/>
  <c r="BN18" i="39"/>
  <c r="BM18" i="39"/>
  <c r="BL18" i="39"/>
  <c r="BK18" i="39"/>
  <c r="BJ18" i="39"/>
  <c r="BI18" i="39"/>
  <c r="BH18" i="39"/>
  <c r="BG18" i="39"/>
  <c r="BF18" i="39"/>
  <c r="BE18" i="39"/>
  <c r="BD18" i="39"/>
  <c r="BC18" i="39"/>
  <c r="BB18" i="39"/>
  <c r="BA18" i="39"/>
  <c r="AZ18" i="39"/>
  <c r="AY18" i="39"/>
  <c r="AX18" i="39"/>
  <c r="AW18" i="39"/>
  <c r="AV18" i="39"/>
  <c r="AU18" i="39"/>
  <c r="AT18" i="39"/>
  <c r="AS18" i="39"/>
  <c r="AR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R14" i="39"/>
  <c r="BQ14" i="39"/>
  <c r="BP14" i="39"/>
  <c r="BO14" i="39"/>
  <c r="BN14" i="39"/>
  <c r="BM14" i="39"/>
  <c r="BL14" i="39"/>
  <c r="BK14" i="39"/>
  <c r="BJ14" i="39"/>
  <c r="BI14" i="39"/>
  <c r="BH14" i="39"/>
  <c r="BG14" i="39"/>
  <c r="BF14" i="39"/>
  <c r="BE14" i="39"/>
  <c r="BD14" i="39"/>
  <c r="BC14" i="39"/>
  <c r="BB14" i="39"/>
  <c r="BA14" i="39"/>
  <c r="AZ14" i="39"/>
  <c r="AY14" i="39"/>
  <c r="AX14" i="39"/>
  <c r="AW14" i="39"/>
  <c r="AV14" i="39"/>
  <c r="AU14" i="39"/>
  <c r="AT14" i="39"/>
  <c r="AS14" i="39"/>
  <c r="AR14" i="39"/>
  <c r="AQ14" i="39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BR13" i="39"/>
  <c r="BQ13" i="39"/>
  <c r="BP13" i="39"/>
  <c r="BO13" i="39"/>
  <c r="BN13" i="39"/>
  <c r="BM13" i="39"/>
  <c r="BL13" i="39"/>
  <c r="BK13" i="39"/>
  <c r="BJ13" i="39"/>
  <c r="BI13" i="39"/>
  <c r="BH13" i="39"/>
  <c r="BG13" i="39"/>
  <c r="BF13" i="39"/>
  <c r="BE13" i="39"/>
  <c r="BD13" i="39"/>
  <c r="BC13" i="39"/>
  <c r="BB13" i="39"/>
  <c r="BA13" i="39"/>
  <c r="AZ13" i="39"/>
  <c r="AY13" i="39"/>
  <c r="AX13" i="39"/>
  <c r="AW13" i="39"/>
  <c r="AV13" i="39"/>
  <c r="AU13" i="39"/>
  <c r="AT13" i="39"/>
  <c r="AS13" i="39"/>
  <c r="AR13" i="39"/>
  <c r="AQ13" i="39"/>
  <c r="AP13" i="39"/>
  <c r="AO13" i="39"/>
  <c r="AN13" i="39"/>
  <c r="AM13" i="39"/>
  <c r="AL13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BR12" i="39"/>
  <c r="BQ12" i="39"/>
  <c r="BP12" i="39"/>
  <c r="BO12" i="39"/>
  <c r="BN12" i="39"/>
  <c r="BM12" i="39"/>
  <c r="BL12" i="39"/>
  <c r="BK12" i="39"/>
  <c r="BJ12" i="39"/>
  <c r="BI12" i="39"/>
  <c r="BH12" i="39"/>
  <c r="BG12" i="39"/>
  <c r="BF12" i="39"/>
  <c r="BE12" i="39"/>
  <c r="BD12" i="39"/>
  <c r="BC12" i="39"/>
  <c r="BB12" i="39"/>
  <c r="BA12" i="39"/>
  <c r="AZ12" i="39"/>
  <c r="AY12" i="39"/>
  <c r="AX12" i="39"/>
  <c r="AW12" i="39"/>
  <c r="AV12" i="39"/>
  <c r="AU12" i="39"/>
  <c r="AT12" i="39"/>
  <c r="AS12" i="39"/>
  <c r="AR12" i="39"/>
  <c r="AQ12" i="39"/>
  <c r="AP12" i="39"/>
  <c r="AO12" i="39"/>
  <c r="AN12" i="39"/>
  <c r="AM12" i="39"/>
  <c r="AL12" i="39"/>
  <c r="AK12" i="39"/>
  <c r="AJ12" i="39"/>
  <c r="AI12" i="39"/>
  <c r="AH12" i="39"/>
  <c r="AG12" i="39"/>
  <c r="AF12" i="39"/>
  <c r="AE12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BR11" i="39"/>
  <c r="BQ11" i="39"/>
  <c r="BP11" i="39"/>
  <c r="BO11" i="39"/>
  <c r="BN11" i="39"/>
  <c r="BM11" i="39"/>
  <c r="BL11" i="39"/>
  <c r="BK11" i="39"/>
  <c r="BJ11" i="39"/>
  <c r="BI11" i="39"/>
  <c r="BH11" i="39"/>
  <c r="BG11" i="39"/>
  <c r="BF11" i="39"/>
  <c r="BE11" i="39"/>
  <c r="BD11" i="39"/>
  <c r="BC11" i="39"/>
  <c r="BB11" i="39"/>
  <c r="BA11" i="39"/>
  <c r="AZ11" i="39"/>
  <c r="AY11" i="39"/>
  <c r="AX11" i="39"/>
  <c r="AW11" i="39"/>
  <c r="AV11" i="39"/>
  <c r="AU11" i="39"/>
  <c r="AT11" i="39"/>
  <c r="AS11" i="39"/>
  <c r="AR11" i="39"/>
  <c r="AQ11" i="39"/>
  <c r="AP11" i="39"/>
  <c r="AO11" i="39"/>
  <c r="AN11" i="39"/>
  <c r="AM11" i="39"/>
  <c r="AL11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BR10" i="39"/>
  <c r="BQ10" i="39"/>
  <c r="BP10" i="39"/>
  <c r="BO10" i="39"/>
  <c r="BN10" i="39"/>
  <c r="BM10" i="39"/>
  <c r="BL10" i="39"/>
  <c r="BK10" i="39"/>
  <c r="BJ10" i="39"/>
  <c r="BI10" i="39"/>
  <c r="BH10" i="39"/>
  <c r="BG10" i="39"/>
  <c r="BF10" i="39"/>
  <c r="BE10" i="39"/>
  <c r="BD10" i="39"/>
  <c r="BC10" i="39"/>
  <c r="BB10" i="39"/>
  <c r="BA10" i="39"/>
  <c r="AZ10" i="39"/>
  <c r="AY10" i="39"/>
  <c r="AX10" i="39"/>
  <c r="AW10" i="39"/>
  <c r="AV10" i="39"/>
  <c r="AU10" i="39"/>
  <c r="AT10" i="39"/>
  <c r="AS10" i="39"/>
  <c r="AR10" i="39"/>
  <c r="AQ10" i="39"/>
  <c r="AP10" i="39"/>
  <c r="AO10" i="39"/>
  <c r="AN10" i="39"/>
  <c r="AM10" i="39"/>
  <c r="AL10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BR9" i="39"/>
  <c r="BQ9" i="39"/>
  <c r="BP9" i="39"/>
  <c r="BO9" i="39"/>
  <c r="BN9" i="39"/>
  <c r="BM9" i="39"/>
  <c r="BL9" i="39"/>
  <c r="BK9" i="39"/>
  <c r="BJ9" i="39"/>
  <c r="BI9" i="39"/>
  <c r="BH9" i="39"/>
  <c r="BG9" i="39"/>
  <c r="BF9" i="39"/>
  <c r="BE9" i="39"/>
  <c r="BD9" i="39"/>
  <c r="BC9" i="39"/>
  <c r="BB9" i="39"/>
  <c r="BA9" i="39"/>
  <c r="AZ9" i="39"/>
  <c r="AY9" i="39"/>
  <c r="AX9" i="39"/>
  <c r="AW9" i="39"/>
  <c r="AV9" i="39"/>
  <c r="AU9" i="39"/>
  <c r="AT9" i="39"/>
  <c r="AS9" i="39"/>
  <c r="AR9" i="39"/>
  <c r="AQ9" i="39"/>
  <c r="AP9" i="39"/>
  <c r="AO9" i="39"/>
  <c r="AN9" i="39"/>
  <c r="AM9" i="39"/>
  <c r="AL9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G56" i="38"/>
  <c r="F56" i="38"/>
  <c r="E56" i="38"/>
  <c r="D56" i="38"/>
  <c r="C56" i="38"/>
  <c r="G55" i="38"/>
  <c r="F55" i="38"/>
  <c r="E55" i="38"/>
  <c r="D55" i="38"/>
  <c r="C55" i="38"/>
  <c r="G54" i="38"/>
  <c r="F54" i="38"/>
  <c r="E54" i="38"/>
  <c r="D54" i="38"/>
  <c r="C54" i="38"/>
  <c r="G53" i="38"/>
  <c r="F53" i="38"/>
  <c r="E53" i="38"/>
  <c r="D53" i="38"/>
  <c r="C53" i="38"/>
  <c r="G52" i="38"/>
  <c r="F52" i="38"/>
  <c r="E52" i="38"/>
  <c r="D52" i="38"/>
  <c r="C52" i="38"/>
  <c r="G50" i="38"/>
  <c r="F50" i="38"/>
  <c r="E50" i="38"/>
  <c r="D50" i="38"/>
  <c r="C50" i="38"/>
  <c r="H45" i="38"/>
  <c r="H44" i="38"/>
  <c r="H43" i="38"/>
  <c r="H42" i="38"/>
  <c r="H41" i="38"/>
  <c r="B41" i="38"/>
  <c r="H39" i="38"/>
  <c r="H38" i="38"/>
  <c r="H37" i="38"/>
  <c r="H36" i="38"/>
  <c r="H35" i="38"/>
  <c r="B35" i="38"/>
  <c r="B29" i="38"/>
  <c r="H27" i="38"/>
  <c r="H26" i="38"/>
  <c r="H25" i="38"/>
  <c r="H24" i="38"/>
  <c r="H23" i="38"/>
  <c r="H21" i="38"/>
  <c r="H20" i="38"/>
  <c r="H19" i="38"/>
  <c r="H18" i="38"/>
  <c r="H17" i="38"/>
  <c r="H13" i="38"/>
  <c r="H56" i="38" s="1"/>
  <c r="B13" i="38"/>
  <c r="C21" i="38" s="1"/>
  <c r="C27" i="38" s="1"/>
  <c r="C33" i="38" s="1"/>
  <c r="C39" i="38" s="1"/>
  <c r="C45" i="38" s="1"/>
  <c r="H12" i="38"/>
  <c r="H55" i="38" s="1"/>
  <c r="B12" i="38"/>
  <c r="B55" i="38" s="1"/>
  <c r="H11" i="38"/>
  <c r="H54" i="38" s="1"/>
  <c r="B11" i="38"/>
  <c r="B46" i="39" s="1"/>
  <c r="B54" i="39" s="1"/>
  <c r="B62" i="39" s="1"/>
  <c r="B70" i="39" s="1"/>
  <c r="B78" i="39" s="1"/>
  <c r="B86" i="39" s="1"/>
  <c r="B94" i="39" s="1"/>
  <c r="B102" i="39" s="1"/>
  <c r="B110" i="39" s="1"/>
  <c r="B118" i="39" s="1"/>
  <c r="B126" i="39" s="1"/>
  <c r="B134" i="39" s="1"/>
  <c r="B142" i="39" s="1"/>
  <c r="B150" i="39" s="1"/>
  <c r="B158" i="39" s="1"/>
  <c r="B166" i="39" s="1"/>
  <c r="B174" i="39" s="1"/>
  <c r="B182" i="39" s="1"/>
  <c r="B190" i="39" s="1"/>
  <c r="B198" i="39" s="1"/>
  <c r="H10" i="38"/>
  <c r="H53" i="38" s="1"/>
  <c r="B10" i="38"/>
  <c r="B53" i="38" s="1"/>
  <c r="S9" i="38"/>
  <c r="H9" i="38"/>
  <c r="H52" i="38" s="1"/>
  <c r="B9" i="38"/>
  <c r="C17" i="38" s="1"/>
  <c r="C23" i="38" s="1"/>
  <c r="C29" i="38" s="1"/>
  <c r="C35" i="38" s="1"/>
  <c r="C41" i="38" s="1"/>
  <c r="H24" i="37"/>
  <c r="G24" i="37"/>
  <c r="E24" i="37"/>
  <c r="E23" i="37"/>
  <c r="H22" i="37"/>
  <c r="G22" i="37"/>
  <c r="E22" i="37"/>
  <c r="E21" i="37"/>
  <c r="H20" i="37"/>
  <c r="G20" i="37"/>
  <c r="E20" i="37"/>
  <c r="E14" i="37"/>
  <c r="E13" i="37"/>
  <c r="E12" i="37"/>
  <c r="E11" i="37"/>
  <c r="E10" i="37"/>
  <c r="H4" i="37"/>
  <c r="H3" i="37"/>
  <c r="B3" i="37"/>
  <c r="F30" i="36"/>
  <c r="B21" i="36"/>
  <c r="B30" i="36" s="1"/>
  <c r="B20" i="36"/>
  <c r="B29" i="36" s="1"/>
  <c r="B19" i="36"/>
  <c r="B28" i="36" s="1"/>
  <c r="B18" i="36"/>
  <c r="B27" i="36" s="1"/>
  <c r="B17" i="36"/>
  <c r="B26" i="36" s="1"/>
  <c r="C11" i="36"/>
  <c r="C12" i="36" s="1"/>
  <c r="G4" i="36"/>
  <c r="G3" i="36"/>
  <c r="B3" i="36"/>
  <c r="F25" i="35"/>
  <c r="F26" i="35" s="1"/>
  <c r="F27" i="35" s="1"/>
  <c r="F28" i="35" s="1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I24" i="35"/>
  <c r="C18" i="35"/>
  <c r="M6" i="43" s="1"/>
  <c r="B18" i="35"/>
  <c r="B19" i="35" s="1"/>
  <c r="B17" i="35"/>
  <c r="C16" i="35"/>
  <c r="K6" i="43" s="1"/>
  <c r="C8" i="35"/>
  <c r="I4" i="35"/>
  <c r="I3" i="35"/>
  <c r="B3" i="35"/>
  <c r="I64" i="34"/>
  <c r="C64" i="34"/>
  <c r="H64" i="34" s="1"/>
  <c r="I63" i="34"/>
  <c r="C63" i="34"/>
  <c r="H63" i="34" s="1"/>
  <c r="I62" i="34"/>
  <c r="H62" i="34"/>
  <c r="C62" i="34"/>
  <c r="I61" i="34"/>
  <c r="C61" i="34"/>
  <c r="H61" i="34" s="1"/>
  <c r="I60" i="34"/>
  <c r="H60" i="34"/>
  <c r="C60" i="34"/>
  <c r="I59" i="34"/>
  <c r="C59" i="34"/>
  <c r="H59" i="34" s="1"/>
  <c r="I58" i="34"/>
  <c r="H58" i="34"/>
  <c r="C58" i="34"/>
  <c r="I57" i="34"/>
  <c r="C57" i="34"/>
  <c r="H57" i="34" s="1"/>
  <c r="I56" i="34"/>
  <c r="H56" i="34"/>
  <c r="C56" i="34"/>
  <c r="I55" i="34"/>
  <c r="C55" i="34"/>
  <c r="H55" i="34" s="1"/>
  <c r="I54" i="34"/>
  <c r="H54" i="34"/>
  <c r="C54" i="34"/>
  <c r="I53" i="34"/>
  <c r="C53" i="34"/>
  <c r="H53" i="34" s="1"/>
  <c r="I52" i="34"/>
  <c r="H52" i="34"/>
  <c r="C52" i="34"/>
  <c r="I51" i="34"/>
  <c r="C51" i="34"/>
  <c r="H51" i="34" s="1"/>
  <c r="I50" i="34"/>
  <c r="H50" i="34"/>
  <c r="C50" i="34"/>
  <c r="K44" i="34"/>
  <c r="I44" i="34"/>
  <c r="C44" i="34"/>
  <c r="H44" i="34" s="1"/>
  <c r="K43" i="34"/>
  <c r="I43" i="34"/>
  <c r="H43" i="34"/>
  <c r="C43" i="34"/>
  <c r="K42" i="34"/>
  <c r="I42" i="34"/>
  <c r="C42" i="34"/>
  <c r="H42" i="34" s="1"/>
  <c r="K41" i="34"/>
  <c r="I41" i="34"/>
  <c r="H41" i="34"/>
  <c r="C41" i="34"/>
  <c r="K40" i="34"/>
  <c r="I40" i="34"/>
  <c r="C40" i="34"/>
  <c r="H40" i="34" s="1"/>
  <c r="K39" i="34"/>
  <c r="I39" i="34"/>
  <c r="H39" i="34"/>
  <c r="C39" i="34"/>
  <c r="K38" i="34"/>
  <c r="I38" i="34"/>
  <c r="C38" i="34"/>
  <c r="H38" i="34" s="1"/>
  <c r="K37" i="34"/>
  <c r="I37" i="34"/>
  <c r="H37" i="34"/>
  <c r="C37" i="34"/>
  <c r="D36" i="34"/>
  <c r="C36" i="34"/>
  <c r="H36" i="34" s="1"/>
  <c r="D35" i="34"/>
  <c r="C35" i="34"/>
  <c r="H35" i="34" s="1"/>
  <c r="I34" i="34"/>
  <c r="H34" i="34"/>
  <c r="C34" i="34"/>
  <c r="I33" i="34"/>
  <c r="C33" i="34"/>
  <c r="H33" i="34" s="1"/>
  <c r="I32" i="34"/>
  <c r="H32" i="34"/>
  <c r="C32" i="34"/>
  <c r="I31" i="34"/>
  <c r="C31" i="34"/>
  <c r="H31" i="34" s="1"/>
  <c r="I30" i="34"/>
  <c r="H30" i="34"/>
  <c r="C30" i="34"/>
  <c r="I24" i="34"/>
  <c r="C24" i="34"/>
  <c r="H24" i="34" s="1"/>
  <c r="I23" i="34"/>
  <c r="H23" i="34"/>
  <c r="C23" i="34"/>
  <c r="I22" i="34"/>
  <c r="C22" i="34"/>
  <c r="H22" i="34" s="1"/>
  <c r="I21" i="34"/>
  <c r="H21" i="34"/>
  <c r="C21" i="34"/>
  <c r="I20" i="34"/>
  <c r="C20" i="34"/>
  <c r="H20" i="34" s="1"/>
  <c r="I19" i="34"/>
  <c r="H19" i="34"/>
  <c r="C19" i="34"/>
  <c r="I18" i="34"/>
  <c r="C18" i="34"/>
  <c r="H18" i="34" s="1"/>
  <c r="I17" i="34"/>
  <c r="H17" i="34"/>
  <c r="C17" i="34"/>
  <c r="I16" i="34"/>
  <c r="C16" i="34"/>
  <c r="H16" i="34" s="1"/>
  <c r="I15" i="34"/>
  <c r="H15" i="34"/>
  <c r="C15" i="34"/>
  <c r="I14" i="34"/>
  <c r="C14" i="34"/>
  <c r="H14" i="34" s="1"/>
  <c r="I13" i="34"/>
  <c r="H13" i="34"/>
  <c r="C13" i="34"/>
  <c r="I12" i="34"/>
  <c r="C12" i="34"/>
  <c r="H12" i="34" s="1"/>
  <c r="I11" i="34"/>
  <c r="H11" i="34"/>
  <c r="C11" i="34"/>
  <c r="I10" i="34"/>
  <c r="C10" i="34"/>
  <c r="H10" i="34" s="1"/>
  <c r="M4" i="34"/>
  <c r="M3" i="34"/>
  <c r="B3" i="34"/>
  <c r="H54" i="33"/>
  <c r="G54" i="33"/>
  <c r="F54" i="33"/>
  <c r="D54" i="33"/>
  <c r="C54" i="33"/>
  <c r="H53" i="33"/>
  <c r="G53" i="33"/>
  <c r="F53" i="33"/>
  <c r="D53" i="33"/>
  <c r="C53" i="33"/>
  <c r="H52" i="33"/>
  <c r="G52" i="33"/>
  <c r="F52" i="33"/>
  <c r="D52" i="33"/>
  <c r="C52" i="33"/>
  <c r="H51" i="33"/>
  <c r="G51" i="33"/>
  <c r="F51" i="33"/>
  <c r="D51" i="33"/>
  <c r="C51" i="33"/>
  <c r="H50" i="33"/>
  <c r="G50" i="33"/>
  <c r="F50" i="33"/>
  <c r="D50" i="33"/>
  <c r="C50" i="33"/>
  <c r="H44" i="33"/>
  <c r="G44" i="33"/>
  <c r="F44" i="33"/>
  <c r="H43" i="33"/>
  <c r="G43" i="33"/>
  <c r="F43" i="33"/>
  <c r="H42" i="33"/>
  <c r="G42" i="33"/>
  <c r="F42" i="33"/>
  <c r="H41" i="33"/>
  <c r="G41" i="33"/>
  <c r="F41" i="33"/>
  <c r="H40" i="33"/>
  <c r="G40" i="33"/>
  <c r="F40" i="33"/>
  <c r="F34" i="33"/>
  <c r="D34" i="33"/>
  <c r="C34" i="33"/>
  <c r="B34" i="33"/>
  <c r="B44" i="33" s="1"/>
  <c r="B54" i="33" s="1"/>
  <c r="F33" i="33"/>
  <c r="D33" i="33"/>
  <c r="C33" i="33"/>
  <c r="F32" i="33"/>
  <c r="D32" i="33"/>
  <c r="C32" i="33"/>
  <c r="F31" i="33"/>
  <c r="D31" i="33"/>
  <c r="C31" i="33"/>
  <c r="F30" i="33"/>
  <c r="D30" i="33"/>
  <c r="C30" i="33"/>
  <c r="B14" i="33"/>
  <c r="B13" i="33"/>
  <c r="B23" i="33" s="1"/>
  <c r="B33" i="33" s="1"/>
  <c r="B43" i="33" s="1"/>
  <c r="B53" i="33" s="1"/>
  <c r="B12" i="33"/>
  <c r="B22" i="33" s="1"/>
  <c r="B32" i="33" s="1"/>
  <c r="B42" i="33" s="1"/>
  <c r="B52" i="33" s="1"/>
  <c r="B11" i="33"/>
  <c r="B21" i="33" s="1"/>
  <c r="B31" i="33" s="1"/>
  <c r="B41" i="33" s="1"/>
  <c r="B51" i="33" s="1"/>
  <c r="B10" i="33"/>
  <c r="B20" i="33" s="1"/>
  <c r="B30" i="33" s="1"/>
  <c r="B40" i="33" s="1"/>
  <c r="B50" i="33" s="1"/>
  <c r="K4" i="33"/>
  <c r="K3" i="33"/>
  <c r="B3" i="33"/>
  <c r="L50" i="32"/>
  <c r="L51" i="32" s="1"/>
  <c r="L52" i="32" s="1"/>
  <c r="L53" i="32" s="1"/>
  <c r="C36" i="43"/>
  <c r="J34" i="32"/>
  <c r="I34" i="33" s="1"/>
  <c r="I34" i="32"/>
  <c r="H34" i="33" s="1"/>
  <c r="H34" i="32"/>
  <c r="I44" i="33" s="1"/>
  <c r="J33" i="32"/>
  <c r="K43" i="33" s="1"/>
  <c r="I33" i="32"/>
  <c r="H33" i="33" s="1"/>
  <c r="H33" i="32"/>
  <c r="I43" i="33" s="1"/>
  <c r="J32" i="32"/>
  <c r="K42" i="33" s="1"/>
  <c r="I32" i="32"/>
  <c r="J42" i="33" s="1"/>
  <c r="H32" i="32"/>
  <c r="G32" i="33" s="1"/>
  <c r="J31" i="32"/>
  <c r="I31" i="32"/>
  <c r="H31" i="32"/>
  <c r="J30" i="32"/>
  <c r="I30" i="32"/>
  <c r="H30" i="32"/>
  <c r="I40" i="33" s="1"/>
  <c r="K24" i="32"/>
  <c r="J24" i="32"/>
  <c r="I24" i="32"/>
  <c r="H24" i="32"/>
  <c r="G24" i="32"/>
  <c r="F24" i="32"/>
  <c r="E24" i="32"/>
  <c r="D44" i="33" s="1"/>
  <c r="D24" i="32"/>
  <c r="E44" i="33" s="1"/>
  <c r="C24" i="32"/>
  <c r="C44" i="33" s="1"/>
  <c r="B24" i="32"/>
  <c r="B34" i="32" s="1"/>
  <c r="B44" i="32" s="1"/>
  <c r="K23" i="32"/>
  <c r="J23" i="32"/>
  <c r="I23" i="32"/>
  <c r="H23" i="32"/>
  <c r="G23" i="32"/>
  <c r="F23" i="32"/>
  <c r="E23" i="32"/>
  <c r="D43" i="33" s="1"/>
  <c r="D23" i="32"/>
  <c r="C23" i="32"/>
  <c r="C43" i="33" s="1"/>
  <c r="B23" i="32"/>
  <c r="B33" i="32" s="1"/>
  <c r="B43" i="32" s="1"/>
  <c r="K22" i="32"/>
  <c r="J22" i="32"/>
  <c r="I22" i="32"/>
  <c r="H22" i="32"/>
  <c r="G22" i="32"/>
  <c r="F22" i="32"/>
  <c r="E22" i="32"/>
  <c r="D42" i="33" s="1"/>
  <c r="D22" i="32"/>
  <c r="E42" i="33" s="1"/>
  <c r="C22" i="32"/>
  <c r="C42" i="33" s="1"/>
  <c r="B22" i="32"/>
  <c r="B32" i="32" s="1"/>
  <c r="B42" i="32" s="1"/>
  <c r="K21" i="32"/>
  <c r="J21" i="32"/>
  <c r="I21" i="32"/>
  <c r="H21" i="32"/>
  <c r="G21" i="32"/>
  <c r="F21" i="32"/>
  <c r="E21" i="32"/>
  <c r="D41" i="33" s="1"/>
  <c r="D21" i="32"/>
  <c r="E41" i="33" s="1"/>
  <c r="C21" i="32"/>
  <c r="C41" i="33" s="1"/>
  <c r="B21" i="32"/>
  <c r="B31" i="32" s="1"/>
  <c r="B41" i="32" s="1"/>
  <c r="K20" i="32"/>
  <c r="J20" i="32"/>
  <c r="I20" i="32"/>
  <c r="H20" i="32"/>
  <c r="G20" i="32"/>
  <c r="F20" i="32"/>
  <c r="E20" i="32"/>
  <c r="D40" i="33" s="1"/>
  <c r="D20" i="32"/>
  <c r="E40" i="33" s="1"/>
  <c r="C20" i="32"/>
  <c r="C40" i="33" s="1"/>
  <c r="B20" i="32"/>
  <c r="B30" i="32" s="1"/>
  <c r="B40" i="32" s="1"/>
  <c r="L4" i="32"/>
  <c r="L3" i="32"/>
  <c r="B3" i="32"/>
  <c r="BR54" i="27"/>
  <c r="BQ54" i="27"/>
  <c r="BP54" i="27"/>
  <c r="BO54" i="27"/>
  <c r="BN54" i="27"/>
  <c r="BM54" i="27"/>
  <c r="BL54" i="27"/>
  <c r="BK54" i="27"/>
  <c r="BJ54" i="27"/>
  <c r="BI54" i="27"/>
  <c r="BH54" i="27"/>
  <c r="BG54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R53" i="27"/>
  <c r="BQ53" i="27"/>
  <c r="BP53" i="27"/>
  <c r="BO53" i="27"/>
  <c r="BN53" i="27"/>
  <c r="BM53" i="27"/>
  <c r="BL53" i="27"/>
  <c r="BK53" i="27"/>
  <c r="BJ53" i="27"/>
  <c r="BI53" i="27"/>
  <c r="BH53" i="27"/>
  <c r="BG53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R52" i="27"/>
  <c r="BQ52" i="27"/>
  <c r="BP52" i="27"/>
  <c r="BO52" i="27"/>
  <c r="BN52" i="27"/>
  <c r="BM52" i="27"/>
  <c r="BL52" i="27"/>
  <c r="BK52" i="27"/>
  <c r="BJ52" i="27"/>
  <c r="BI52" i="27"/>
  <c r="BH52" i="27"/>
  <c r="BG52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R51" i="27"/>
  <c r="BQ51" i="27"/>
  <c r="BP51" i="27"/>
  <c r="BO51" i="27"/>
  <c r="BN51" i="27"/>
  <c r="BM51" i="27"/>
  <c r="BL51" i="27"/>
  <c r="BK51" i="27"/>
  <c r="BJ51" i="27"/>
  <c r="BI51" i="27"/>
  <c r="BH51" i="27"/>
  <c r="BG51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R50" i="27"/>
  <c r="BQ50" i="27"/>
  <c r="BP50" i="27"/>
  <c r="BO50" i="27"/>
  <c r="BN50" i="27"/>
  <c r="BM50" i="27"/>
  <c r="BL50" i="27"/>
  <c r="BK50" i="27"/>
  <c r="BJ50" i="27"/>
  <c r="BI50" i="27"/>
  <c r="BH50" i="27"/>
  <c r="BG50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R49" i="27"/>
  <c r="BQ49" i="27"/>
  <c r="BP49" i="27"/>
  <c r="BO49" i="27"/>
  <c r="BN49" i="27"/>
  <c r="BM49" i="27"/>
  <c r="BL49" i="27"/>
  <c r="BK49" i="27"/>
  <c r="BJ49" i="27"/>
  <c r="BI49" i="27"/>
  <c r="BH49" i="27"/>
  <c r="BG49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R48" i="27"/>
  <c r="BQ48" i="27"/>
  <c r="BQ47" i="27" s="1"/>
  <c r="BP48" i="27"/>
  <c r="BP47" i="27" s="1"/>
  <c r="BO48" i="27"/>
  <c r="BO47" i="27" s="1"/>
  <c r="BN48" i="27"/>
  <c r="BN47" i="27" s="1"/>
  <c r="BM48" i="27"/>
  <c r="BL48" i="27"/>
  <c r="BK48" i="27"/>
  <c r="BJ48" i="27"/>
  <c r="BI48" i="27"/>
  <c r="BI47" i="27" s="1"/>
  <c r="BH48" i="27"/>
  <c r="BH47" i="27" s="1"/>
  <c r="BG48" i="27"/>
  <c r="BG47" i="27" s="1"/>
  <c r="H17" i="26" s="1"/>
  <c r="BF48" i="27"/>
  <c r="BF47" i="27" s="1"/>
  <c r="BE48" i="27"/>
  <c r="BD48" i="27"/>
  <c r="BC48" i="27"/>
  <c r="BB48" i="27"/>
  <c r="BA48" i="27"/>
  <c r="BA47" i="27" s="1"/>
  <c r="AZ48" i="27"/>
  <c r="AZ47" i="27" s="1"/>
  <c r="AY48" i="27"/>
  <c r="AY47" i="27" s="1"/>
  <c r="AX48" i="27"/>
  <c r="AX47" i="27" s="1"/>
  <c r="AW48" i="27"/>
  <c r="AV48" i="27"/>
  <c r="AU48" i="27"/>
  <c r="AT48" i="27"/>
  <c r="AS48" i="27"/>
  <c r="AS47" i="27" s="1"/>
  <c r="AR48" i="27"/>
  <c r="AR47" i="27" s="1"/>
  <c r="AQ48" i="27"/>
  <c r="AQ47" i="27" s="1"/>
  <c r="AP48" i="27"/>
  <c r="AP47" i="27" s="1"/>
  <c r="AO48" i="27"/>
  <c r="AN48" i="27"/>
  <c r="AM48" i="27"/>
  <c r="AL48" i="27"/>
  <c r="AK48" i="27"/>
  <c r="AK47" i="27" s="1"/>
  <c r="AJ48" i="27"/>
  <c r="AJ47" i="27" s="1"/>
  <c r="AI48" i="27"/>
  <c r="AI47" i="27" s="1"/>
  <c r="F17" i="26" s="1"/>
  <c r="AH48" i="27"/>
  <c r="AH47" i="27" s="1"/>
  <c r="AG48" i="27"/>
  <c r="AF48" i="27"/>
  <c r="AE48" i="27"/>
  <c r="AD48" i="27"/>
  <c r="AC48" i="27"/>
  <c r="AC47" i="27" s="1"/>
  <c r="AB48" i="27"/>
  <c r="AB47" i="27" s="1"/>
  <c r="AA48" i="27"/>
  <c r="AA47" i="27" s="1"/>
  <c r="Z48" i="27"/>
  <c r="Z47" i="27" s="1"/>
  <c r="Y48" i="27"/>
  <c r="X48" i="27"/>
  <c r="W48" i="27"/>
  <c r="V48" i="27"/>
  <c r="U48" i="27"/>
  <c r="U47" i="27" s="1"/>
  <c r="T48" i="27"/>
  <c r="T47" i="27" s="1"/>
  <c r="S48" i="27"/>
  <c r="S47" i="27" s="1"/>
  <c r="R48" i="27"/>
  <c r="R47" i="27" s="1"/>
  <c r="Q48" i="27"/>
  <c r="P48" i="27"/>
  <c r="O48" i="27"/>
  <c r="N48" i="27"/>
  <c r="M48" i="27"/>
  <c r="M47" i="27" s="1"/>
  <c r="L48" i="27"/>
  <c r="L47" i="27" s="1"/>
  <c r="K48" i="27"/>
  <c r="K47" i="27" s="1"/>
  <c r="J48" i="27"/>
  <c r="J47" i="27" s="1"/>
  <c r="I48" i="27"/>
  <c r="H48" i="27"/>
  <c r="G48" i="27"/>
  <c r="F48" i="27"/>
  <c r="E48" i="27"/>
  <c r="E47" i="27" s="1"/>
  <c r="D48" i="27"/>
  <c r="D47" i="27" s="1"/>
  <c r="C48" i="27"/>
  <c r="C47" i="27" s="1"/>
  <c r="BR47" i="27"/>
  <c r="BM47" i="27"/>
  <c r="BL47" i="27"/>
  <c r="BK47" i="27"/>
  <c r="BJ47" i="27"/>
  <c r="BE47" i="27"/>
  <c r="BD47" i="27"/>
  <c r="BC47" i="27"/>
  <c r="BB47" i="27"/>
  <c r="AW47" i="27"/>
  <c r="AV47" i="27"/>
  <c r="AU47" i="27"/>
  <c r="AT47" i="27"/>
  <c r="AO47" i="27"/>
  <c r="AN47" i="27"/>
  <c r="AM47" i="27"/>
  <c r="AL47" i="27"/>
  <c r="AG47" i="27"/>
  <c r="AF47" i="27"/>
  <c r="AE47" i="27"/>
  <c r="AD47" i="27"/>
  <c r="Y47" i="27"/>
  <c r="X47" i="27"/>
  <c r="W47" i="27"/>
  <c r="V47" i="27"/>
  <c r="Q47" i="27"/>
  <c r="P47" i="27"/>
  <c r="O47" i="27"/>
  <c r="N47" i="27"/>
  <c r="I47" i="27"/>
  <c r="H47" i="27"/>
  <c r="G47" i="27"/>
  <c r="F47" i="27"/>
  <c r="BR44" i="27"/>
  <c r="BQ44" i="27"/>
  <c r="BP44" i="27"/>
  <c r="BO44" i="27"/>
  <c r="BN44" i="27"/>
  <c r="BM44" i="27"/>
  <c r="BL44" i="27"/>
  <c r="BK44" i="27"/>
  <c r="BJ44" i="27"/>
  <c r="BI44" i="27"/>
  <c r="BH44" i="27"/>
  <c r="BG44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R43" i="27"/>
  <c r="BQ43" i="27"/>
  <c r="BP43" i="27"/>
  <c r="BO43" i="27"/>
  <c r="BN43" i="27"/>
  <c r="BM43" i="27"/>
  <c r="BL43" i="27"/>
  <c r="BK43" i="27"/>
  <c r="BJ43" i="27"/>
  <c r="BI43" i="27"/>
  <c r="BH43" i="27"/>
  <c r="BG43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R42" i="27"/>
  <c r="BQ42" i="27"/>
  <c r="BP42" i="27"/>
  <c r="BO42" i="27"/>
  <c r="BN42" i="27"/>
  <c r="BM42" i="27"/>
  <c r="BL42" i="27"/>
  <c r="BK42" i="27"/>
  <c r="BJ42" i="27"/>
  <c r="BI42" i="27"/>
  <c r="BH42" i="27"/>
  <c r="BG42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R41" i="27"/>
  <c r="BQ41" i="27"/>
  <c r="BP41" i="27"/>
  <c r="BO41" i="27"/>
  <c r="BN41" i="27"/>
  <c r="BM41" i="27"/>
  <c r="BL41" i="27"/>
  <c r="BK41" i="27"/>
  <c r="BJ41" i="27"/>
  <c r="BI41" i="27"/>
  <c r="BH41" i="27"/>
  <c r="BG41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R40" i="27"/>
  <c r="BQ40" i="27"/>
  <c r="BQ39" i="27" s="1"/>
  <c r="BP40" i="27"/>
  <c r="BO40" i="27"/>
  <c r="BO39" i="27" s="1"/>
  <c r="BN40" i="27"/>
  <c r="BN39" i="27" s="1"/>
  <c r="BM40" i="27"/>
  <c r="BL40" i="27"/>
  <c r="BK40" i="27"/>
  <c r="BJ40" i="27"/>
  <c r="BI40" i="27"/>
  <c r="BI39" i="27" s="1"/>
  <c r="BH40" i="27"/>
  <c r="BG40" i="27"/>
  <c r="BG39" i="27" s="1"/>
  <c r="H15" i="26" s="1"/>
  <c r="BF40" i="27"/>
  <c r="BF39" i="27" s="1"/>
  <c r="BE40" i="27"/>
  <c r="BD40" i="27"/>
  <c r="BC40" i="27"/>
  <c r="BB40" i="27"/>
  <c r="BA40" i="27"/>
  <c r="BA39" i="27" s="1"/>
  <c r="AZ40" i="27"/>
  <c r="AY40" i="27"/>
  <c r="AY39" i="27" s="1"/>
  <c r="AX40" i="27"/>
  <c r="AX39" i="27" s="1"/>
  <c r="AW40" i="27"/>
  <c r="AV40" i="27"/>
  <c r="AU40" i="27"/>
  <c r="AT40" i="27"/>
  <c r="AS40" i="27"/>
  <c r="AS39" i="27" s="1"/>
  <c r="AR40" i="27"/>
  <c r="AQ40" i="27"/>
  <c r="AQ39" i="27" s="1"/>
  <c r="AP40" i="27"/>
  <c r="AP39" i="27" s="1"/>
  <c r="AO40" i="27"/>
  <c r="AN40" i="27"/>
  <c r="AM40" i="27"/>
  <c r="AL40" i="27"/>
  <c r="AK40" i="27"/>
  <c r="AK39" i="27" s="1"/>
  <c r="AJ40" i="27"/>
  <c r="AI40" i="27"/>
  <c r="AI39" i="27" s="1"/>
  <c r="AH40" i="27"/>
  <c r="AH39" i="27" s="1"/>
  <c r="AG40" i="27"/>
  <c r="AF40" i="27"/>
  <c r="AE40" i="27"/>
  <c r="AD40" i="27"/>
  <c r="AC40" i="27"/>
  <c r="AC39" i="27" s="1"/>
  <c r="AB40" i="27"/>
  <c r="AA40" i="27"/>
  <c r="AA39" i="27" s="1"/>
  <c r="Z40" i="27"/>
  <c r="Z39" i="27" s="1"/>
  <c r="Y40" i="27"/>
  <c r="X40" i="27"/>
  <c r="W40" i="27"/>
  <c r="V40" i="27"/>
  <c r="U40" i="27"/>
  <c r="U39" i="27" s="1"/>
  <c r="T40" i="27"/>
  <c r="S40" i="27"/>
  <c r="S39" i="27" s="1"/>
  <c r="R40" i="27"/>
  <c r="R39" i="27" s="1"/>
  <c r="Q40" i="27"/>
  <c r="P40" i="27"/>
  <c r="O40" i="27"/>
  <c r="N40" i="27"/>
  <c r="M40" i="27"/>
  <c r="M39" i="27" s="1"/>
  <c r="L40" i="27"/>
  <c r="K40" i="27"/>
  <c r="K39" i="27" s="1"/>
  <c r="J40" i="27"/>
  <c r="J39" i="27" s="1"/>
  <c r="I40" i="27"/>
  <c r="H40" i="27"/>
  <c r="G40" i="27"/>
  <c r="F40" i="27"/>
  <c r="E40" i="27"/>
  <c r="E39" i="27" s="1"/>
  <c r="D40" i="27"/>
  <c r="C40" i="27"/>
  <c r="C39" i="27" s="1"/>
  <c r="BR39" i="27"/>
  <c r="BP39" i="27"/>
  <c r="BM39" i="27"/>
  <c r="BL39" i="27"/>
  <c r="BK39" i="27"/>
  <c r="BJ39" i="27"/>
  <c r="BH39" i="27"/>
  <c r="BE39" i="27"/>
  <c r="BD39" i="27"/>
  <c r="BC39" i="27"/>
  <c r="BB39" i="27"/>
  <c r="AZ39" i="27"/>
  <c r="AW39" i="27"/>
  <c r="AV39" i="27"/>
  <c r="AU39" i="27"/>
  <c r="AT39" i="27"/>
  <c r="AR39" i="27"/>
  <c r="AO39" i="27"/>
  <c r="AN39" i="27"/>
  <c r="AM39" i="27"/>
  <c r="AL39" i="27"/>
  <c r="AJ39" i="27"/>
  <c r="AG39" i="27"/>
  <c r="AF39" i="27"/>
  <c r="AE39" i="27"/>
  <c r="AD39" i="27"/>
  <c r="AB39" i="27"/>
  <c r="Y39" i="27"/>
  <c r="X39" i="27"/>
  <c r="W39" i="27"/>
  <c r="V39" i="27"/>
  <c r="T39" i="27"/>
  <c r="Q39" i="27"/>
  <c r="P39" i="27"/>
  <c r="O39" i="27"/>
  <c r="N39" i="27"/>
  <c r="L39" i="27"/>
  <c r="I39" i="27"/>
  <c r="H39" i="27"/>
  <c r="G39" i="27"/>
  <c r="F39" i="27"/>
  <c r="D39" i="27"/>
  <c r="H36" i="27"/>
  <c r="G36" i="27"/>
  <c r="F36" i="27"/>
  <c r="E36" i="27"/>
  <c r="D36" i="27"/>
  <c r="C36" i="27"/>
  <c r="H35" i="27"/>
  <c r="G35" i="27"/>
  <c r="F35" i="27"/>
  <c r="E35" i="27"/>
  <c r="D35" i="27"/>
  <c r="C35" i="27"/>
  <c r="B30" i="27"/>
  <c r="B29" i="27"/>
  <c r="B28" i="27"/>
  <c r="B27" i="27"/>
  <c r="AG26" i="27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R21" i="27"/>
  <c r="BQ21" i="27"/>
  <c r="BP21" i="27"/>
  <c r="BO21" i="27"/>
  <c r="BN21" i="27"/>
  <c r="BM21" i="27"/>
  <c r="BL21" i="27"/>
  <c r="BK21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R4" i="27"/>
  <c r="BR3" i="27"/>
  <c r="B3" i="27"/>
  <c r="H4" i="26"/>
  <c r="H3" i="26"/>
  <c r="B3" i="26"/>
  <c r="B28" i="4"/>
  <c r="B29" i="4"/>
  <c r="B30" i="4"/>
  <c r="B27" i="4"/>
  <c r="B10" i="24"/>
  <c r="B11" i="24"/>
  <c r="B12" i="24"/>
  <c r="W31" i="24" s="1"/>
  <c r="B18" i="24"/>
  <c r="B9" i="24"/>
  <c r="J322" i="25"/>
  <c r="I322" i="25"/>
  <c r="H322" i="25"/>
  <c r="G322" i="25"/>
  <c r="F322" i="25"/>
  <c r="E322" i="25"/>
  <c r="D322" i="25"/>
  <c r="C322" i="25"/>
  <c r="C313" i="25"/>
  <c r="C314" i="25" s="1"/>
  <c r="C315" i="25" s="1"/>
  <c r="B290" i="25"/>
  <c r="B289" i="25"/>
  <c r="B277" i="25"/>
  <c r="B276" i="25"/>
  <c r="B264" i="25"/>
  <c r="B263" i="25"/>
  <c r="B251" i="25"/>
  <c r="B250" i="25"/>
  <c r="B238" i="25"/>
  <c r="B237" i="25"/>
  <c r="B224" i="25"/>
  <c r="B211" i="25"/>
  <c r="B198" i="25"/>
  <c r="B185" i="25"/>
  <c r="B172" i="25"/>
  <c r="B94" i="25"/>
  <c r="B159" i="25" s="1"/>
  <c r="B81" i="25"/>
  <c r="B146" i="25" s="1"/>
  <c r="B68" i="25"/>
  <c r="B133" i="25" s="1"/>
  <c r="B55" i="25"/>
  <c r="B120" i="25" s="1"/>
  <c r="B42" i="25"/>
  <c r="B107" i="25" s="1"/>
  <c r="B39" i="25"/>
  <c r="BR34" i="25"/>
  <c r="BQ34" i="25"/>
  <c r="BP34" i="25"/>
  <c r="BO34" i="25"/>
  <c r="BN34" i="25"/>
  <c r="BM34" i="25"/>
  <c r="BL34" i="25"/>
  <c r="BK34" i="25"/>
  <c r="BJ34" i="25"/>
  <c r="BI34" i="25"/>
  <c r="BH34" i="25"/>
  <c r="BG34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R33" i="25"/>
  <c r="BQ33" i="25"/>
  <c r="BP33" i="25"/>
  <c r="BO33" i="25"/>
  <c r="BN33" i="25"/>
  <c r="BM33" i="25"/>
  <c r="BL33" i="25"/>
  <c r="BK33" i="25"/>
  <c r="BJ33" i="25"/>
  <c r="BI33" i="25"/>
  <c r="BH33" i="25"/>
  <c r="BG33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R32" i="25"/>
  <c r="BQ32" i="25"/>
  <c r="BP32" i="25"/>
  <c r="BO32" i="25"/>
  <c r="BN32" i="25"/>
  <c r="BM32" i="25"/>
  <c r="BL32" i="25"/>
  <c r="BK32" i="25"/>
  <c r="BJ32" i="25"/>
  <c r="BI32" i="25"/>
  <c r="BH32" i="25"/>
  <c r="BG32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R31" i="25"/>
  <c r="BQ31" i="25"/>
  <c r="BP31" i="25"/>
  <c r="BO31" i="25"/>
  <c r="BN31" i="25"/>
  <c r="BM31" i="25"/>
  <c r="BL31" i="25"/>
  <c r="BK31" i="25"/>
  <c r="BJ31" i="25"/>
  <c r="BI31" i="25"/>
  <c r="BH31" i="25"/>
  <c r="BG31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R30" i="25"/>
  <c r="BQ30" i="25"/>
  <c r="BP30" i="25"/>
  <c r="BO30" i="25"/>
  <c r="BN30" i="25"/>
  <c r="BM30" i="25"/>
  <c r="BL30" i="25"/>
  <c r="BK30" i="25"/>
  <c r="BJ30" i="25"/>
  <c r="BI30" i="25"/>
  <c r="BH30" i="25"/>
  <c r="BG30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R29" i="25"/>
  <c r="BQ29" i="25"/>
  <c r="BP29" i="25"/>
  <c r="BO29" i="25"/>
  <c r="BN29" i="25"/>
  <c r="BM29" i="25"/>
  <c r="BL29" i="25"/>
  <c r="BK29" i="25"/>
  <c r="BJ29" i="25"/>
  <c r="BI29" i="25"/>
  <c r="BH29" i="25"/>
  <c r="BG29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R25" i="25"/>
  <c r="BQ25" i="25"/>
  <c r="BP25" i="25"/>
  <c r="BO25" i="25"/>
  <c r="BN25" i="25"/>
  <c r="BM25" i="25"/>
  <c r="BL25" i="25"/>
  <c r="BK25" i="25"/>
  <c r="BJ25" i="25"/>
  <c r="BI25" i="25"/>
  <c r="BH25" i="25"/>
  <c r="BG25" i="25"/>
  <c r="BF25" i="25"/>
  <c r="BE25" i="25"/>
  <c r="BD25" i="25"/>
  <c r="BC25" i="25"/>
  <c r="BB25" i="25"/>
  <c r="BA25" i="25"/>
  <c r="AZ25" i="25"/>
  <c r="AY25" i="25"/>
  <c r="AX25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R24" i="25"/>
  <c r="BQ24" i="25"/>
  <c r="BP24" i="25"/>
  <c r="BO24" i="25"/>
  <c r="BN24" i="25"/>
  <c r="BM24" i="25"/>
  <c r="BL24" i="25"/>
  <c r="BK24" i="25"/>
  <c r="BJ24" i="25"/>
  <c r="BI24" i="25"/>
  <c r="BH24" i="25"/>
  <c r="BG24" i="25"/>
  <c r="BF24" i="25"/>
  <c r="BE24" i="25"/>
  <c r="BD24" i="25"/>
  <c r="BC24" i="25"/>
  <c r="BB24" i="25"/>
  <c r="BA24" i="25"/>
  <c r="AZ24" i="25"/>
  <c r="AY24" i="25"/>
  <c r="AX24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R23" i="25"/>
  <c r="BQ23" i="25"/>
  <c r="BP23" i="25"/>
  <c r="BO23" i="25"/>
  <c r="BN23" i="25"/>
  <c r="BM23" i="25"/>
  <c r="BL23" i="25"/>
  <c r="BK23" i="25"/>
  <c r="BJ23" i="25"/>
  <c r="BI23" i="25"/>
  <c r="BH23" i="25"/>
  <c r="BG23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R19" i="25"/>
  <c r="BQ19" i="25"/>
  <c r="BP19" i="25"/>
  <c r="BO19" i="25"/>
  <c r="BN19" i="25"/>
  <c r="BM19" i="25"/>
  <c r="BL19" i="25"/>
  <c r="BK19" i="25"/>
  <c r="BJ19" i="25"/>
  <c r="BI19" i="25"/>
  <c r="BH19" i="25"/>
  <c r="BG19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R18" i="25"/>
  <c r="BQ18" i="25"/>
  <c r="BP18" i="25"/>
  <c r="BO18" i="25"/>
  <c r="BN18" i="25"/>
  <c r="BM18" i="25"/>
  <c r="BL18" i="25"/>
  <c r="BK18" i="25"/>
  <c r="BJ18" i="25"/>
  <c r="BI18" i="25"/>
  <c r="BH18" i="25"/>
  <c r="BG18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R14" i="25"/>
  <c r="BQ14" i="25"/>
  <c r="BP14" i="25"/>
  <c r="BO14" i="25"/>
  <c r="BN14" i="25"/>
  <c r="BM14" i="25"/>
  <c r="BL14" i="25"/>
  <c r="BK14" i="25"/>
  <c r="BJ14" i="25"/>
  <c r="BI14" i="25"/>
  <c r="BH14" i="25"/>
  <c r="BG14" i="25"/>
  <c r="BF14" i="25"/>
  <c r="BE14" i="25"/>
  <c r="BD14" i="25"/>
  <c r="BC14" i="25"/>
  <c r="BB14" i="25"/>
  <c r="BA14" i="25"/>
  <c r="AZ14" i="25"/>
  <c r="AY14" i="25"/>
  <c r="AX14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BR13" i="25"/>
  <c r="BQ13" i="25"/>
  <c r="BP13" i="25"/>
  <c r="BO13" i="25"/>
  <c r="BN13" i="25"/>
  <c r="BM13" i="25"/>
  <c r="BL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BR12" i="25"/>
  <c r="BQ12" i="25"/>
  <c r="BP12" i="25"/>
  <c r="BO12" i="25"/>
  <c r="BN12" i="25"/>
  <c r="BM12" i="25"/>
  <c r="BL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BR11" i="25"/>
  <c r="BQ11" i="25"/>
  <c r="BP11" i="25"/>
  <c r="BO11" i="25"/>
  <c r="BN11" i="25"/>
  <c r="BM11" i="25"/>
  <c r="BL11" i="25"/>
  <c r="BK11" i="25"/>
  <c r="BJ11" i="25"/>
  <c r="BI11" i="25"/>
  <c r="BH11" i="25"/>
  <c r="BG11" i="25"/>
  <c r="BF11" i="25"/>
  <c r="BE11" i="25"/>
  <c r="BD11" i="25"/>
  <c r="BC11" i="25"/>
  <c r="BB11" i="25"/>
  <c r="BA11" i="25"/>
  <c r="AZ11" i="25"/>
  <c r="AY11" i="25"/>
  <c r="AX11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BR10" i="25"/>
  <c r="BQ10" i="25"/>
  <c r="BP10" i="25"/>
  <c r="BO10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BB10" i="25"/>
  <c r="BA10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BR9" i="25"/>
  <c r="BQ9" i="25"/>
  <c r="BP9" i="25"/>
  <c r="BO9" i="25"/>
  <c r="BN9" i="25"/>
  <c r="BM9" i="25"/>
  <c r="BL9" i="25"/>
  <c r="BK9" i="25"/>
  <c r="BJ9" i="25"/>
  <c r="BI9" i="25"/>
  <c r="BH9" i="25"/>
  <c r="BG9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G85" i="24"/>
  <c r="F85" i="24"/>
  <c r="E85" i="24"/>
  <c r="D85" i="24"/>
  <c r="C85" i="24"/>
  <c r="G84" i="24"/>
  <c r="F84" i="24"/>
  <c r="E84" i="24"/>
  <c r="D84" i="24"/>
  <c r="C84" i="24"/>
  <c r="G83" i="24"/>
  <c r="F83" i="24"/>
  <c r="E83" i="24"/>
  <c r="D83" i="24"/>
  <c r="C83" i="24"/>
  <c r="G82" i="24"/>
  <c r="F82" i="24"/>
  <c r="E82" i="24"/>
  <c r="D82" i="24"/>
  <c r="C82" i="24"/>
  <c r="G80" i="24"/>
  <c r="F80" i="24"/>
  <c r="E80" i="24"/>
  <c r="D80" i="24"/>
  <c r="C80" i="24"/>
  <c r="H75" i="24"/>
  <c r="H69" i="24"/>
  <c r="H68" i="24"/>
  <c r="H67" i="24"/>
  <c r="H66" i="24"/>
  <c r="B66" i="24"/>
  <c r="B55" i="24"/>
  <c r="B44" i="24"/>
  <c r="H42" i="24"/>
  <c r="H36" i="24"/>
  <c r="H35" i="24"/>
  <c r="H34" i="24"/>
  <c r="H33" i="24"/>
  <c r="B33" i="24"/>
  <c r="H31" i="24"/>
  <c r="H25" i="24"/>
  <c r="H24" i="24"/>
  <c r="H23" i="24"/>
  <c r="H22" i="24"/>
  <c r="B22" i="24"/>
  <c r="H18" i="24"/>
  <c r="H91" i="24" s="1"/>
  <c r="H12" i="24"/>
  <c r="H85" i="24" s="1"/>
  <c r="H11" i="24"/>
  <c r="H84" i="24" s="1"/>
  <c r="H10" i="24"/>
  <c r="H83" i="24" s="1"/>
  <c r="S9" i="24"/>
  <c r="H9" i="24"/>
  <c r="H82" i="24" s="1"/>
  <c r="AW16" i="23" l="1"/>
  <c r="AW12" i="23" s="1"/>
  <c r="O16" i="39"/>
  <c r="G21" i="39"/>
  <c r="D21" i="39"/>
  <c r="L21" i="39"/>
  <c r="T21" i="39"/>
  <c r="AB21" i="39"/>
  <c r="AJ21" i="39"/>
  <c r="AR21" i="39"/>
  <c r="AZ21" i="39"/>
  <c r="BH21" i="39"/>
  <c r="BP21" i="39"/>
  <c r="W32" i="24"/>
  <c r="B91" i="24"/>
  <c r="Q16" i="39"/>
  <c r="AO21" i="39"/>
  <c r="BQ21" i="39"/>
  <c r="C13" i="36"/>
  <c r="D21" i="36" s="1"/>
  <c r="D17" i="36"/>
  <c r="D18" i="36"/>
  <c r="D19" i="36"/>
  <c r="D20" i="36"/>
  <c r="K16" i="39"/>
  <c r="S16" i="39"/>
  <c r="AA16" i="39"/>
  <c r="AI16" i="39"/>
  <c r="AQ16" i="39"/>
  <c r="AY16" i="39"/>
  <c r="BG16" i="39"/>
  <c r="BO16" i="39"/>
  <c r="J21" i="39"/>
  <c r="Z21" i="39"/>
  <c r="E21" i="39"/>
  <c r="M21" i="39"/>
  <c r="U21" i="39"/>
  <c r="AC21" i="39"/>
  <c r="AK21" i="39"/>
  <c r="AS21" i="39"/>
  <c r="BA21" i="39"/>
  <c r="BI21" i="39"/>
  <c r="AW16" i="39"/>
  <c r="M16" i="39"/>
  <c r="U16" i="39"/>
  <c r="AC16" i="39"/>
  <c r="AK16" i="39"/>
  <c r="AS16" i="39"/>
  <c r="BA16" i="39"/>
  <c r="BI16" i="39"/>
  <c r="BQ16" i="39"/>
  <c r="Z27" i="39"/>
  <c r="C21" i="39"/>
  <c r="K21" i="39"/>
  <c r="AI21" i="39"/>
  <c r="AQ21" i="39"/>
  <c r="AY21" i="39"/>
  <c r="BO21" i="39"/>
  <c r="P16" i="39"/>
  <c r="X16" i="39"/>
  <c r="AF16" i="39"/>
  <c r="AN16" i="39"/>
  <c r="AV16" i="39"/>
  <c r="BD16" i="39"/>
  <c r="BL16" i="39"/>
  <c r="H21" i="39"/>
  <c r="P21" i="39"/>
  <c r="X21" i="39"/>
  <c r="AF21" i="39"/>
  <c r="AN21" i="39"/>
  <c r="AV21" i="39"/>
  <c r="BD21" i="39"/>
  <c r="BL21" i="39"/>
  <c r="I16" i="39"/>
  <c r="Y16" i="39"/>
  <c r="AO16" i="39"/>
  <c r="BE16" i="39"/>
  <c r="J7" i="39"/>
  <c r="Z7" i="39"/>
  <c r="AP7" i="39"/>
  <c r="BF7" i="39"/>
  <c r="AH21" i="39"/>
  <c r="AP21" i="39"/>
  <c r="AX21" i="39"/>
  <c r="AY7" i="39"/>
  <c r="AG16" i="39"/>
  <c r="BM16" i="39"/>
  <c r="BB16" i="39"/>
  <c r="BR16" i="39"/>
  <c r="K7" i="39"/>
  <c r="S7" i="39"/>
  <c r="AQ7" i="39"/>
  <c r="AM16" i="39"/>
  <c r="I21" i="39"/>
  <c r="Q21" i="39"/>
  <c r="Y21" i="39"/>
  <c r="AG21" i="39"/>
  <c r="AW21" i="39"/>
  <c r="BE21" i="39"/>
  <c r="BM21" i="39"/>
  <c r="BF27" i="39"/>
  <c r="J16" i="39"/>
  <c r="R16" i="39"/>
  <c r="Z16" i="39"/>
  <c r="AH16" i="39"/>
  <c r="AP16" i="39"/>
  <c r="AX16" i="39"/>
  <c r="BF16" i="39"/>
  <c r="BN16" i="39"/>
  <c r="AA27" i="39"/>
  <c r="C17" i="26"/>
  <c r="C15" i="26"/>
  <c r="F15" i="26"/>
  <c r="E43" i="33"/>
  <c r="Q8" i="73"/>
  <c r="B14" i="37"/>
  <c r="B39" i="45" s="1"/>
  <c r="B33" i="45" s="1"/>
  <c r="B54" i="32"/>
  <c r="I24" i="33"/>
  <c r="C20" i="33"/>
  <c r="C24" i="33"/>
  <c r="G33" i="33"/>
  <c r="G23" i="33" s="1"/>
  <c r="B11" i="37"/>
  <c r="B21" i="37" s="1"/>
  <c r="B48" i="45" s="1"/>
  <c r="B51" i="32"/>
  <c r="B13" i="37"/>
  <c r="B38" i="45" s="1"/>
  <c r="B32" i="45" s="1"/>
  <c r="B53" i="32"/>
  <c r="B12" i="37"/>
  <c r="B22" i="37" s="1"/>
  <c r="B49" i="45" s="1"/>
  <c r="B52" i="32"/>
  <c r="N16" i="39"/>
  <c r="V16" i="39"/>
  <c r="AD16" i="39"/>
  <c r="AL16" i="39"/>
  <c r="AT16" i="39"/>
  <c r="BJ16" i="39"/>
  <c r="W16" i="39"/>
  <c r="L16" i="39"/>
  <c r="T16" i="39"/>
  <c r="AB16" i="39"/>
  <c r="AJ16" i="39"/>
  <c r="AR16" i="39"/>
  <c r="AZ16" i="39"/>
  <c r="BH16" i="39"/>
  <c r="BP16" i="39"/>
  <c r="S21" i="39"/>
  <c r="AA21" i="39"/>
  <c r="BG21" i="39"/>
  <c r="H27" i="39"/>
  <c r="P27" i="39"/>
  <c r="X27" i="39"/>
  <c r="AF27" i="39"/>
  <c r="AN27" i="39"/>
  <c r="AV27" i="39"/>
  <c r="BD27" i="39"/>
  <c r="BL27" i="39"/>
  <c r="C27" i="39"/>
  <c r="K27" i="39"/>
  <c r="S27" i="39"/>
  <c r="AI27" i="39"/>
  <c r="AQ27" i="39"/>
  <c r="AY27" i="39"/>
  <c r="BG27" i="39"/>
  <c r="BO27" i="39"/>
  <c r="D215" i="39"/>
  <c r="D217" i="39" s="1"/>
  <c r="B10" i="37"/>
  <c r="B20" i="37" s="1"/>
  <c r="B47" i="45" s="1"/>
  <c r="B50" i="32"/>
  <c r="E62" i="7"/>
  <c r="D62" i="7"/>
  <c r="E64" i="7"/>
  <c r="E65" i="7"/>
  <c r="C62" i="7"/>
  <c r="C23" i="33"/>
  <c r="C35" i="43"/>
  <c r="C21" i="33"/>
  <c r="J43" i="33"/>
  <c r="G22" i="33"/>
  <c r="C41" i="43"/>
  <c r="B56" i="38"/>
  <c r="H24" i="33"/>
  <c r="B22" i="43"/>
  <c r="B34" i="43" s="1"/>
  <c r="B46" i="43" s="1"/>
  <c r="B58" i="43" s="1"/>
  <c r="C18" i="38"/>
  <c r="C24" i="38" s="1"/>
  <c r="C30" i="38" s="1"/>
  <c r="C36" i="38" s="1"/>
  <c r="C42" i="38" s="1"/>
  <c r="B48" i="39"/>
  <c r="B56" i="39" s="1"/>
  <c r="B64" i="39" s="1"/>
  <c r="B72" i="39" s="1"/>
  <c r="B80" i="39" s="1"/>
  <c r="B88" i="39" s="1"/>
  <c r="B96" i="39" s="1"/>
  <c r="B104" i="39" s="1"/>
  <c r="B112" i="39" s="1"/>
  <c r="B120" i="39" s="1"/>
  <c r="B128" i="39" s="1"/>
  <c r="B136" i="39" s="1"/>
  <c r="B144" i="39" s="1"/>
  <c r="B152" i="39" s="1"/>
  <c r="B160" i="39" s="1"/>
  <c r="B168" i="39" s="1"/>
  <c r="B176" i="39" s="1"/>
  <c r="B184" i="39" s="1"/>
  <c r="B192" i="39" s="1"/>
  <c r="B200" i="39" s="1"/>
  <c r="H23" i="33"/>
  <c r="B20" i="43"/>
  <c r="B32" i="43" s="1"/>
  <c r="B44" i="43" s="1"/>
  <c r="B56" i="43" s="1"/>
  <c r="B19" i="46"/>
  <c r="B25" i="46" s="1"/>
  <c r="B18" i="43"/>
  <c r="B30" i="43" s="1"/>
  <c r="B42" i="43" s="1"/>
  <c r="B54" i="43" s="1"/>
  <c r="D21" i="25"/>
  <c r="L21" i="25"/>
  <c r="T21" i="25"/>
  <c r="AJ21" i="25"/>
  <c r="AR21" i="25"/>
  <c r="AZ21" i="25"/>
  <c r="BH21" i="25"/>
  <c r="BP21" i="25"/>
  <c r="B53" i="25"/>
  <c r="B66" i="25" s="1"/>
  <c r="B79" i="25" s="1"/>
  <c r="B92" i="25" s="1"/>
  <c r="B105" i="25" s="1"/>
  <c r="B118" i="25" s="1"/>
  <c r="B131" i="25" s="1"/>
  <c r="B144" i="25" s="1"/>
  <c r="B157" i="25" s="1"/>
  <c r="B170" i="25" s="1"/>
  <c r="B183" i="25" s="1"/>
  <c r="B196" i="25" s="1"/>
  <c r="B209" i="25" s="1"/>
  <c r="B222" i="25" s="1"/>
  <c r="B235" i="25" s="1"/>
  <c r="B248" i="25" s="1"/>
  <c r="B261" i="25" s="1"/>
  <c r="B274" i="25" s="1"/>
  <c r="B287" i="25" s="1"/>
  <c r="B300" i="25" s="1"/>
  <c r="C31" i="24"/>
  <c r="C42" i="24" s="1"/>
  <c r="C53" i="24" s="1"/>
  <c r="C64" i="24" s="1"/>
  <c r="C75" i="24" s="1"/>
  <c r="F21" i="39"/>
  <c r="N21" i="39"/>
  <c r="V21" i="39"/>
  <c r="AD21" i="39"/>
  <c r="AL21" i="39"/>
  <c r="AT21" i="39"/>
  <c r="BB21" i="39"/>
  <c r="BJ21" i="39"/>
  <c r="BR21" i="39"/>
  <c r="R21" i="39"/>
  <c r="BF21" i="39"/>
  <c r="BN21" i="39"/>
  <c r="P7" i="39"/>
  <c r="X7" i="39"/>
  <c r="AF7" i="39"/>
  <c r="AN7" i="39"/>
  <c r="AV7" i="39"/>
  <c r="BD7" i="39"/>
  <c r="BL7" i="39"/>
  <c r="AA7" i="39"/>
  <c r="AI7" i="39"/>
  <c r="BG7" i="39"/>
  <c r="BO7" i="39"/>
  <c r="O21" i="39"/>
  <c r="W21" i="39"/>
  <c r="AE21" i="39"/>
  <c r="AM21" i="39"/>
  <c r="AU21" i="39"/>
  <c r="BC21" i="39"/>
  <c r="BK21" i="39"/>
  <c r="N7" i="39"/>
  <c r="V7" i="39"/>
  <c r="AD7" i="39"/>
  <c r="AL7" i="39"/>
  <c r="AT7" i="39"/>
  <c r="BB7" i="39"/>
  <c r="BJ7" i="39"/>
  <c r="BR7" i="39"/>
  <c r="I7" i="39"/>
  <c r="Q7" i="39"/>
  <c r="Y7" i="39"/>
  <c r="AG7" i="39"/>
  <c r="AO7" i="39"/>
  <c r="AW7" i="39"/>
  <c r="BE7" i="39"/>
  <c r="BM7" i="39"/>
  <c r="L7" i="39"/>
  <c r="T7" i="39"/>
  <c r="AB7" i="39"/>
  <c r="AJ7" i="39"/>
  <c r="AR7" i="39"/>
  <c r="AZ7" i="39"/>
  <c r="BH7" i="39"/>
  <c r="BP7" i="39"/>
  <c r="O7" i="39"/>
  <c r="W7" i="39"/>
  <c r="AE7" i="39"/>
  <c r="AM7" i="39"/>
  <c r="AU7" i="39"/>
  <c r="BC7" i="39"/>
  <c r="BK7" i="39"/>
  <c r="R7" i="39"/>
  <c r="AH7" i="39"/>
  <c r="AX7" i="39"/>
  <c r="BN7" i="39"/>
  <c r="AE16" i="39"/>
  <c r="AU16" i="39"/>
  <c r="BC16" i="39"/>
  <c r="BK16" i="39"/>
  <c r="F27" i="39"/>
  <c r="N27" i="39"/>
  <c r="V27" i="39"/>
  <c r="AD27" i="39"/>
  <c r="AL27" i="39"/>
  <c r="AT27" i="39"/>
  <c r="BB27" i="39"/>
  <c r="BJ27" i="39"/>
  <c r="BR27" i="39"/>
  <c r="I27" i="39"/>
  <c r="Q27" i="39"/>
  <c r="Y27" i="39"/>
  <c r="AG27" i="39"/>
  <c r="AO27" i="39"/>
  <c r="AW27" i="39"/>
  <c r="BE27" i="39"/>
  <c r="BM27" i="39"/>
  <c r="D27" i="39"/>
  <c r="L27" i="39"/>
  <c r="T27" i="39"/>
  <c r="AB27" i="39"/>
  <c r="AJ27" i="39"/>
  <c r="AR27" i="39"/>
  <c r="AZ27" i="39"/>
  <c r="BH27" i="39"/>
  <c r="BP27" i="39"/>
  <c r="J27" i="39"/>
  <c r="R27" i="39"/>
  <c r="AH27" i="39"/>
  <c r="AP27" i="39"/>
  <c r="AX27" i="39"/>
  <c r="BN27" i="39"/>
  <c r="B85" i="24"/>
  <c r="B47" i="25"/>
  <c r="B60" i="25" s="1"/>
  <c r="B73" i="25" s="1"/>
  <c r="B86" i="25" s="1"/>
  <c r="B99" i="25" s="1"/>
  <c r="B112" i="25" s="1"/>
  <c r="B125" i="25" s="1"/>
  <c r="B138" i="25" s="1"/>
  <c r="B151" i="25" s="1"/>
  <c r="B164" i="25" s="1"/>
  <c r="B177" i="25" s="1"/>
  <c r="B190" i="25" s="1"/>
  <c r="B203" i="25" s="1"/>
  <c r="B216" i="25" s="1"/>
  <c r="B229" i="25" s="1"/>
  <c r="B242" i="25" s="1"/>
  <c r="B255" i="25" s="1"/>
  <c r="B268" i="25" s="1"/>
  <c r="B281" i="25" s="1"/>
  <c r="B294" i="25" s="1"/>
  <c r="B46" i="25"/>
  <c r="B59" i="25" s="1"/>
  <c r="B72" i="25" s="1"/>
  <c r="B85" i="25" s="1"/>
  <c r="B98" i="25" s="1"/>
  <c r="B111" i="25" s="1"/>
  <c r="B124" i="25" s="1"/>
  <c r="B137" i="25" s="1"/>
  <c r="B150" i="25" s="1"/>
  <c r="B163" i="25" s="1"/>
  <c r="B176" i="25" s="1"/>
  <c r="B189" i="25" s="1"/>
  <c r="B202" i="25" s="1"/>
  <c r="B215" i="25" s="1"/>
  <c r="B228" i="25" s="1"/>
  <c r="B241" i="25" s="1"/>
  <c r="B254" i="25" s="1"/>
  <c r="B267" i="25" s="1"/>
  <c r="B280" i="25" s="1"/>
  <c r="B293" i="25" s="1"/>
  <c r="W25" i="24"/>
  <c r="C23" i="24"/>
  <c r="C34" i="24" s="1"/>
  <c r="C45" i="24" s="1"/>
  <c r="C56" i="24" s="1"/>
  <c r="C67" i="24" s="1"/>
  <c r="W24" i="24"/>
  <c r="C22" i="24"/>
  <c r="C33" i="24" s="1"/>
  <c r="C44" i="24" s="1"/>
  <c r="C55" i="24" s="1"/>
  <c r="C66" i="24" s="1"/>
  <c r="W23" i="24"/>
  <c r="D17" i="26"/>
  <c r="E17" i="26"/>
  <c r="G17" i="26"/>
  <c r="D15" i="26"/>
  <c r="E15" i="26"/>
  <c r="G15" i="26"/>
  <c r="E31" i="45"/>
  <c r="D31" i="45"/>
  <c r="C31" i="45"/>
  <c r="G31" i="45"/>
  <c r="F31" i="45"/>
  <c r="G27" i="39"/>
  <c r="O27" i="39"/>
  <c r="W27" i="39"/>
  <c r="AE27" i="39"/>
  <c r="AM27" i="39"/>
  <c r="AU27" i="39"/>
  <c r="BC27" i="39"/>
  <c r="BK27" i="39"/>
  <c r="I36" i="34"/>
  <c r="B20" i="35"/>
  <c r="B21" i="35" s="1"/>
  <c r="B22" i="35" s="1"/>
  <c r="C19" i="35"/>
  <c r="N6" i="43" s="1"/>
  <c r="B43" i="45"/>
  <c r="B37" i="45"/>
  <c r="B31" i="45" s="1"/>
  <c r="B47" i="39"/>
  <c r="B55" i="39" s="1"/>
  <c r="B63" i="39" s="1"/>
  <c r="B71" i="39" s="1"/>
  <c r="B79" i="39" s="1"/>
  <c r="B87" i="39" s="1"/>
  <c r="B95" i="39" s="1"/>
  <c r="B103" i="39" s="1"/>
  <c r="B111" i="39" s="1"/>
  <c r="B119" i="39" s="1"/>
  <c r="B127" i="39" s="1"/>
  <c r="B135" i="39" s="1"/>
  <c r="B143" i="39" s="1"/>
  <c r="B151" i="39" s="1"/>
  <c r="B159" i="39" s="1"/>
  <c r="B167" i="39" s="1"/>
  <c r="B175" i="39" s="1"/>
  <c r="B183" i="39" s="1"/>
  <c r="B191" i="39" s="1"/>
  <c r="B199" i="39" s="1"/>
  <c r="C20" i="38"/>
  <c r="C26" i="38" s="1"/>
  <c r="C32" i="38" s="1"/>
  <c r="C38" i="38" s="1"/>
  <c r="C44" i="38" s="1"/>
  <c r="M7" i="39"/>
  <c r="U7" i="39"/>
  <c r="AC7" i="39"/>
  <c r="AK7" i="39"/>
  <c r="AS7" i="39"/>
  <c r="BA7" i="39"/>
  <c r="BI7" i="39"/>
  <c r="BQ7" i="39"/>
  <c r="H23" i="37"/>
  <c r="G32" i="45"/>
  <c r="F32" i="45"/>
  <c r="E32" i="45"/>
  <c r="D32" i="45"/>
  <c r="C32" i="45"/>
  <c r="C22" i="33"/>
  <c r="G29" i="45"/>
  <c r="F29" i="45"/>
  <c r="E29" i="45"/>
  <c r="D29" i="45"/>
  <c r="C29" i="45"/>
  <c r="G30" i="45"/>
  <c r="F30" i="45"/>
  <c r="E30" i="45"/>
  <c r="D30" i="45"/>
  <c r="C30" i="45"/>
  <c r="J41" i="33"/>
  <c r="H31" i="33"/>
  <c r="H21" i="33" s="1"/>
  <c r="G34" i="33"/>
  <c r="G24" i="33" s="1"/>
  <c r="C33" i="45"/>
  <c r="G33" i="45"/>
  <c r="F33" i="45"/>
  <c r="E33" i="45"/>
  <c r="D33" i="45"/>
  <c r="K41" i="33"/>
  <c r="I31" i="33"/>
  <c r="I21" i="33" s="1"/>
  <c r="J44" i="33"/>
  <c r="E27" i="39"/>
  <c r="M27" i="39"/>
  <c r="U27" i="39"/>
  <c r="AC27" i="39"/>
  <c r="AK27" i="39"/>
  <c r="AS27" i="39"/>
  <c r="BA27" i="39"/>
  <c r="BI27" i="39"/>
  <c r="BQ27" i="39"/>
  <c r="G31" i="33"/>
  <c r="G21" i="33" s="1"/>
  <c r="H32" i="33"/>
  <c r="H22" i="33" s="1"/>
  <c r="I33" i="33"/>
  <c r="I23" i="33" s="1"/>
  <c r="J40" i="33"/>
  <c r="C19" i="38"/>
  <c r="C25" i="38" s="1"/>
  <c r="C31" i="38" s="1"/>
  <c r="C37" i="38" s="1"/>
  <c r="C43" i="38" s="1"/>
  <c r="B54" i="38"/>
  <c r="B45" i="39"/>
  <c r="B53" i="39" s="1"/>
  <c r="B61" i="39" s="1"/>
  <c r="B69" i="39" s="1"/>
  <c r="B77" i="39" s="1"/>
  <c r="B85" i="39" s="1"/>
  <c r="B93" i="39" s="1"/>
  <c r="B101" i="39" s="1"/>
  <c r="B109" i="39" s="1"/>
  <c r="B117" i="39" s="1"/>
  <c r="B125" i="39" s="1"/>
  <c r="B133" i="39" s="1"/>
  <c r="B141" i="39" s="1"/>
  <c r="B149" i="39" s="1"/>
  <c r="B157" i="39" s="1"/>
  <c r="B165" i="39" s="1"/>
  <c r="B173" i="39" s="1"/>
  <c r="B181" i="39" s="1"/>
  <c r="B189" i="39" s="1"/>
  <c r="B197" i="39" s="1"/>
  <c r="G30" i="33"/>
  <c r="G20" i="33" s="1"/>
  <c r="I32" i="33"/>
  <c r="I22" i="33" s="1"/>
  <c r="K40" i="33"/>
  <c r="I41" i="33"/>
  <c r="K44" i="33"/>
  <c r="H30" i="33"/>
  <c r="H20" i="33" s="1"/>
  <c r="G21" i="37"/>
  <c r="H21" i="37" s="1"/>
  <c r="G23" i="37"/>
  <c r="B52" i="38"/>
  <c r="I30" i="33"/>
  <c r="I20" i="33" s="1"/>
  <c r="I42" i="33"/>
  <c r="D22" i="33" s="1"/>
  <c r="F22" i="33" s="1"/>
  <c r="I35" i="34"/>
  <c r="C20" i="35"/>
  <c r="O6" i="43" s="1"/>
  <c r="B44" i="39"/>
  <c r="B52" i="39" s="1"/>
  <c r="B60" i="39" s="1"/>
  <c r="B68" i="39" s="1"/>
  <c r="B76" i="39" s="1"/>
  <c r="B84" i="39" s="1"/>
  <c r="B92" i="39" s="1"/>
  <c r="B100" i="39" s="1"/>
  <c r="B108" i="39" s="1"/>
  <c r="B116" i="39" s="1"/>
  <c r="B124" i="39" s="1"/>
  <c r="B132" i="39" s="1"/>
  <c r="B140" i="39" s="1"/>
  <c r="B148" i="39" s="1"/>
  <c r="B156" i="39" s="1"/>
  <c r="B164" i="39" s="1"/>
  <c r="B172" i="39" s="1"/>
  <c r="B180" i="39" s="1"/>
  <c r="B188" i="39" s="1"/>
  <c r="B196" i="39" s="1"/>
  <c r="H24" i="35"/>
  <c r="J24" i="35" s="1"/>
  <c r="G25" i="35" s="1"/>
  <c r="B24" i="37"/>
  <c r="B51" i="45" s="1"/>
  <c r="C17" i="35"/>
  <c r="L6" i="43" s="1"/>
  <c r="C217" i="39"/>
  <c r="E213" i="39"/>
  <c r="E214" i="39" s="1"/>
  <c r="F212" i="39"/>
  <c r="B19" i="43"/>
  <c r="B31" i="43" s="1"/>
  <c r="B43" i="43" s="1"/>
  <c r="B55" i="43" s="1"/>
  <c r="B21" i="43"/>
  <c r="B33" i="43" s="1"/>
  <c r="B45" i="43" s="1"/>
  <c r="B57" i="43" s="1"/>
  <c r="B36" i="46"/>
  <c r="B20" i="46"/>
  <c r="B26" i="46" s="1"/>
  <c r="B57" i="46"/>
  <c r="B63" i="46" s="1"/>
  <c r="B69" i="46" s="1"/>
  <c r="B41" i="46"/>
  <c r="B47" i="46" s="1"/>
  <c r="B18" i="46"/>
  <c r="B24" i="46" s="1"/>
  <c r="B38" i="46"/>
  <c r="B21" i="46"/>
  <c r="B27" i="46" s="1"/>
  <c r="B37" i="46"/>
  <c r="B56" i="46"/>
  <c r="B62" i="46" s="1"/>
  <c r="B68" i="46" s="1"/>
  <c r="B40" i="46"/>
  <c r="B46" i="46" s="1"/>
  <c r="AB21" i="25"/>
  <c r="P16" i="25"/>
  <c r="X16" i="25"/>
  <c r="AF16" i="25"/>
  <c r="AN16" i="25"/>
  <c r="AV16" i="25"/>
  <c r="BD16" i="25"/>
  <c r="BL16" i="25"/>
  <c r="AN21" i="25"/>
  <c r="BL21" i="25"/>
  <c r="N16" i="25"/>
  <c r="V16" i="25"/>
  <c r="AD16" i="25"/>
  <c r="AL16" i="25"/>
  <c r="AT16" i="25"/>
  <c r="BB16" i="25"/>
  <c r="BJ16" i="25"/>
  <c r="BR16" i="25"/>
  <c r="F21" i="25"/>
  <c r="N21" i="25"/>
  <c r="V21" i="25"/>
  <c r="AD21" i="25"/>
  <c r="AL21" i="25"/>
  <c r="AT21" i="25"/>
  <c r="BB21" i="25"/>
  <c r="BJ21" i="25"/>
  <c r="BR21" i="25"/>
  <c r="J21" i="25"/>
  <c r="R21" i="25"/>
  <c r="Z21" i="25"/>
  <c r="AH21" i="25"/>
  <c r="AP21" i="25"/>
  <c r="O16" i="25"/>
  <c r="AE16" i="25"/>
  <c r="AM16" i="25"/>
  <c r="AU16" i="25"/>
  <c r="BK16" i="25"/>
  <c r="G21" i="25"/>
  <c r="O21" i="25"/>
  <c r="W21" i="25"/>
  <c r="AE21" i="25"/>
  <c r="AM21" i="25"/>
  <c r="AU21" i="25"/>
  <c r="BC21" i="25"/>
  <c r="BK21" i="25"/>
  <c r="AX21" i="25"/>
  <c r="I16" i="25"/>
  <c r="Q16" i="25"/>
  <c r="Y16" i="25"/>
  <c r="AG16" i="25"/>
  <c r="AO16" i="25"/>
  <c r="AW16" i="25"/>
  <c r="BE16" i="25"/>
  <c r="BM16" i="25"/>
  <c r="AA16" i="25"/>
  <c r="AY16" i="25"/>
  <c r="BG16" i="25"/>
  <c r="K21" i="25"/>
  <c r="L16" i="25"/>
  <c r="T16" i="25"/>
  <c r="AB16" i="25"/>
  <c r="AJ16" i="25"/>
  <c r="AR16" i="25"/>
  <c r="AZ16" i="25"/>
  <c r="BH16" i="25"/>
  <c r="BP16" i="25"/>
  <c r="AK16" i="25"/>
  <c r="AS16" i="25"/>
  <c r="H21" i="25"/>
  <c r="P21" i="25"/>
  <c r="X21" i="25"/>
  <c r="AF21" i="25"/>
  <c r="AV21" i="25"/>
  <c r="Y21" i="25"/>
  <c r="AG21" i="25"/>
  <c r="BE21" i="25"/>
  <c r="BM21" i="25"/>
  <c r="BF21" i="25"/>
  <c r="BM27" i="25"/>
  <c r="S21" i="25"/>
  <c r="AW27" i="25"/>
  <c r="AO27" i="25"/>
  <c r="S16" i="25"/>
  <c r="I27" i="25"/>
  <c r="Y27" i="25"/>
  <c r="BE27" i="25"/>
  <c r="BQ16" i="25"/>
  <c r="AQ21" i="25"/>
  <c r="Q27" i="25"/>
  <c r="AG27" i="25"/>
  <c r="Q7" i="25"/>
  <c r="BD21" i="25"/>
  <c r="BN21" i="25"/>
  <c r="M16" i="25"/>
  <c r="AC16" i="25"/>
  <c r="BI16" i="25"/>
  <c r="C21" i="25"/>
  <c r="AA21" i="25"/>
  <c r="AI21" i="25"/>
  <c r="AY21" i="25"/>
  <c r="BG21" i="25"/>
  <c r="BO21" i="25"/>
  <c r="U16" i="25"/>
  <c r="BA16" i="25"/>
  <c r="I7" i="25"/>
  <c r="Y7" i="25"/>
  <c r="AG7" i="25"/>
  <c r="AO7" i="25"/>
  <c r="AW7" i="25"/>
  <c r="BE7" i="25"/>
  <c r="K16" i="25"/>
  <c r="AI16" i="25"/>
  <c r="AQ16" i="25"/>
  <c r="BO16" i="25"/>
  <c r="W16" i="25"/>
  <c r="BC16" i="25"/>
  <c r="I21" i="25"/>
  <c r="Q21" i="25"/>
  <c r="AO21" i="25"/>
  <c r="AW21" i="25"/>
  <c r="BM7" i="25"/>
  <c r="E21" i="25"/>
  <c r="M21" i="25"/>
  <c r="U21" i="25"/>
  <c r="AC21" i="25"/>
  <c r="AK21" i="25"/>
  <c r="AS21" i="25"/>
  <c r="BA21" i="25"/>
  <c r="BI21" i="25"/>
  <c r="BQ21" i="25"/>
  <c r="H27" i="25"/>
  <c r="P27" i="25"/>
  <c r="X27" i="25"/>
  <c r="AF27" i="25"/>
  <c r="AN27" i="25"/>
  <c r="AV27" i="25"/>
  <c r="BD27" i="25"/>
  <c r="BL27" i="25"/>
  <c r="C27" i="25"/>
  <c r="K27" i="25"/>
  <c r="S27" i="25"/>
  <c r="AA27" i="25"/>
  <c r="AI27" i="25"/>
  <c r="AQ27" i="25"/>
  <c r="AY27" i="25"/>
  <c r="BG27" i="25"/>
  <c r="BO27" i="25"/>
  <c r="F27" i="25"/>
  <c r="N27" i="25"/>
  <c r="V27" i="25"/>
  <c r="AD27" i="25"/>
  <c r="AL27" i="25"/>
  <c r="AT27" i="25"/>
  <c r="BB27" i="25"/>
  <c r="BJ27" i="25"/>
  <c r="BR27" i="25"/>
  <c r="AJ7" i="25"/>
  <c r="O7" i="25"/>
  <c r="AP7" i="25"/>
  <c r="M7" i="25"/>
  <c r="U7" i="25"/>
  <c r="AC7" i="25"/>
  <c r="AK7" i="25"/>
  <c r="AS7" i="25"/>
  <c r="BA7" i="25"/>
  <c r="BI7" i="25"/>
  <c r="BQ7" i="25"/>
  <c r="J16" i="25"/>
  <c r="R16" i="25"/>
  <c r="Z16" i="25"/>
  <c r="AH16" i="25"/>
  <c r="AP16" i="25"/>
  <c r="AX16" i="25"/>
  <c r="BF16" i="25"/>
  <c r="BN16" i="25"/>
  <c r="L7" i="25"/>
  <c r="AZ7" i="25"/>
  <c r="AM7" i="25"/>
  <c r="BK7" i="25"/>
  <c r="AX7" i="25"/>
  <c r="D27" i="25"/>
  <c r="L27" i="25"/>
  <c r="T27" i="25"/>
  <c r="AB27" i="25"/>
  <c r="AJ27" i="25"/>
  <c r="AR27" i="25"/>
  <c r="AZ27" i="25"/>
  <c r="BH27" i="25"/>
  <c r="BP27" i="25"/>
  <c r="G27" i="25"/>
  <c r="O27" i="25"/>
  <c r="W27" i="25"/>
  <c r="AE27" i="25"/>
  <c r="AM27" i="25"/>
  <c r="AU27" i="25"/>
  <c r="BC27" i="25"/>
  <c r="BK27" i="25"/>
  <c r="J27" i="25"/>
  <c r="R27" i="25"/>
  <c r="Z27" i="25"/>
  <c r="AH27" i="25"/>
  <c r="AP27" i="25"/>
  <c r="AX27" i="25"/>
  <c r="BF27" i="25"/>
  <c r="BN27" i="25"/>
  <c r="AB7" i="25"/>
  <c r="BH7" i="25"/>
  <c r="W7" i="25"/>
  <c r="AU7" i="25"/>
  <c r="J7" i="25"/>
  <c r="Z7" i="25"/>
  <c r="BN7" i="25"/>
  <c r="E27" i="25"/>
  <c r="M27" i="25"/>
  <c r="U27" i="25"/>
  <c r="AC27" i="25"/>
  <c r="AK27" i="25"/>
  <c r="AS27" i="25"/>
  <c r="BA27" i="25"/>
  <c r="BI27" i="25"/>
  <c r="BQ27" i="25"/>
  <c r="T7" i="25"/>
  <c r="AR7" i="25"/>
  <c r="BP7" i="25"/>
  <c r="AE7" i="25"/>
  <c r="BC7" i="25"/>
  <c r="R7" i="25"/>
  <c r="AH7" i="25"/>
  <c r="BF7" i="25"/>
  <c r="P7" i="25"/>
  <c r="X7" i="25"/>
  <c r="AF7" i="25"/>
  <c r="AN7" i="25"/>
  <c r="AV7" i="25"/>
  <c r="BD7" i="25"/>
  <c r="BL7" i="25"/>
  <c r="K7" i="25"/>
  <c r="S7" i="25"/>
  <c r="AA7" i="25"/>
  <c r="AI7" i="25"/>
  <c r="AQ7" i="25"/>
  <c r="AY7" i="25"/>
  <c r="BG7" i="25"/>
  <c r="BO7" i="25"/>
  <c r="N7" i="25"/>
  <c r="V7" i="25"/>
  <c r="AD7" i="25"/>
  <c r="AL7" i="25"/>
  <c r="AT7" i="25"/>
  <c r="BB7" i="25"/>
  <c r="BJ7" i="25"/>
  <c r="BR7" i="25"/>
  <c r="B44" i="25"/>
  <c r="B57" i="25" s="1"/>
  <c r="B70" i="25" s="1"/>
  <c r="B83" i="25" s="1"/>
  <c r="B96" i="25" s="1"/>
  <c r="B109" i="25" s="1"/>
  <c r="B122" i="25" s="1"/>
  <c r="B135" i="25" s="1"/>
  <c r="B148" i="25" s="1"/>
  <c r="B161" i="25" s="1"/>
  <c r="B174" i="25" s="1"/>
  <c r="B187" i="25" s="1"/>
  <c r="B200" i="25" s="1"/>
  <c r="B213" i="25" s="1"/>
  <c r="B226" i="25" s="1"/>
  <c r="B239" i="25" s="1"/>
  <c r="B252" i="25" s="1"/>
  <c r="B265" i="25" s="1"/>
  <c r="B278" i="25" s="1"/>
  <c r="B291" i="25" s="1"/>
  <c r="B84" i="24"/>
  <c r="C24" i="24"/>
  <c r="C35" i="24" s="1"/>
  <c r="C46" i="24" s="1"/>
  <c r="C57" i="24" s="1"/>
  <c r="C68" i="24" s="1"/>
  <c r="C25" i="24"/>
  <c r="C36" i="24" s="1"/>
  <c r="C47" i="24" s="1"/>
  <c r="C58" i="24" s="1"/>
  <c r="C69" i="24" s="1"/>
  <c r="BA538" i="25"/>
  <c r="BB538" i="25" s="1"/>
  <c r="BC538" i="25" s="1"/>
  <c r="BD538" i="25" s="1"/>
  <c r="BE538" i="25" s="1"/>
  <c r="BF538" i="25" s="1"/>
  <c r="BG538" i="25" s="1"/>
  <c r="BH538" i="25" s="1"/>
  <c r="BI538" i="25" s="1"/>
  <c r="BJ538" i="25" s="1"/>
  <c r="BK538" i="25" s="1"/>
  <c r="BL538" i="25" s="1"/>
  <c r="BM538" i="25" s="1"/>
  <c r="BN538" i="25" s="1"/>
  <c r="BO538" i="25" s="1"/>
  <c r="BP538" i="25" s="1"/>
  <c r="BQ538" i="25" s="1"/>
  <c r="BR538" i="25" s="1"/>
  <c r="B45" i="25"/>
  <c r="B58" i="25" s="1"/>
  <c r="B71" i="25" s="1"/>
  <c r="B84" i="25" s="1"/>
  <c r="B97" i="25" s="1"/>
  <c r="B110" i="25" s="1"/>
  <c r="B123" i="25" s="1"/>
  <c r="B136" i="25" s="1"/>
  <c r="B149" i="25" s="1"/>
  <c r="B162" i="25" s="1"/>
  <c r="B175" i="25" s="1"/>
  <c r="B188" i="25" s="1"/>
  <c r="B201" i="25" s="1"/>
  <c r="B214" i="25" s="1"/>
  <c r="B227" i="25" s="1"/>
  <c r="B240" i="25" s="1"/>
  <c r="B253" i="25" s="1"/>
  <c r="B266" i="25" s="1"/>
  <c r="B279" i="25" s="1"/>
  <c r="B292" i="25" s="1"/>
  <c r="B83" i="24"/>
  <c r="B82" i="24"/>
  <c r="AX16" i="23" l="1"/>
  <c r="AX12" i="23" s="1"/>
  <c r="E215" i="39"/>
  <c r="E217" i="39" s="1"/>
  <c r="D22" i="36"/>
  <c r="S8" i="73"/>
  <c r="T8" i="73" s="1"/>
  <c r="U8" i="73" s="1"/>
  <c r="N8" i="73" s="1"/>
  <c r="D23" i="33"/>
  <c r="F23" i="33" s="1"/>
  <c r="B45" i="45"/>
  <c r="B44" i="45"/>
  <c r="D21" i="33"/>
  <c r="B42" i="45"/>
  <c r="B36" i="45"/>
  <c r="B30" i="45" s="1"/>
  <c r="B23" i="37"/>
  <c r="B50" i="45" s="1"/>
  <c r="B70" i="45"/>
  <c r="B81" i="45" s="1"/>
  <c r="B87" i="45" s="1"/>
  <c r="B64" i="45"/>
  <c r="B58" i="45"/>
  <c r="B41" i="45"/>
  <c r="B35" i="45"/>
  <c r="B29" i="45" s="1"/>
  <c r="B73" i="45"/>
  <c r="B84" i="45" s="1"/>
  <c r="B90" i="45" s="1"/>
  <c r="B67" i="45"/>
  <c r="B61" i="45"/>
  <c r="B72" i="45"/>
  <c r="B83" i="45" s="1"/>
  <c r="B89" i="45" s="1"/>
  <c r="B66" i="45"/>
  <c r="B60" i="45"/>
  <c r="B71" i="45"/>
  <c r="B82" i="45" s="1"/>
  <c r="B88" i="45" s="1"/>
  <c r="B59" i="45"/>
  <c r="B65" i="45"/>
  <c r="B63" i="45"/>
  <c r="B69" i="45"/>
  <c r="B80" i="45" s="1"/>
  <c r="B86" i="45" s="1"/>
  <c r="B57" i="45"/>
  <c r="D24" i="33"/>
  <c r="E24" i="33" s="1"/>
  <c r="C14" i="33" s="1"/>
  <c r="D20" i="33"/>
  <c r="F20" i="33" s="1"/>
  <c r="F21" i="33"/>
  <c r="E21" i="33"/>
  <c r="C11" i="33" s="1"/>
  <c r="B21" i="45"/>
  <c r="B27" i="45"/>
  <c r="B20" i="45"/>
  <c r="B26" i="45"/>
  <c r="C28" i="45"/>
  <c r="C23" i="27" s="1"/>
  <c r="I22" i="43"/>
  <c r="H22" i="43"/>
  <c r="O22" i="43"/>
  <c r="G22" i="43"/>
  <c r="M22" i="43"/>
  <c r="E22" i="43"/>
  <c r="L22" i="43"/>
  <c r="D22" i="43"/>
  <c r="K22" i="43"/>
  <c r="C22" i="43"/>
  <c r="N22" i="43"/>
  <c r="J22" i="43"/>
  <c r="F22" i="43"/>
  <c r="K20" i="43"/>
  <c r="C20" i="43"/>
  <c r="J20" i="43"/>
  <c r="I20" i="43"/>
  <c r="O20" i="43"/>
  <c r="G20" i="43"/>
  <c r="N20" i="43"/>
  <c r="F20" i="43"/>
  <c r="M20" i="43"/>
  <c r="E20" i="43"/>
  <c r="L20" i="43"/>
  <c r="H20" i="43"/>
  <c r="D20" i="43"/>
  <c r="C21" i="35"/>
  <c r="P6" i="43" s="1"/>
  <c r="P22" i="43" s="1"/>
  <c r="B23" i="45"/>
  <c r="B17" i="45"/>
  <c r="D28" i="45"/>
  <c r="D23" i="27" s="1"/>
  <c r="B42" i="46"/>
  <c r="B48" i="46" s="1"/>
  <c r="B58" i="46"/>
  <c r="B64" i="46" s="1"/>
  <c r="B70" i="46" s="1"/>
  <c r="B59" i="46"/>
  <c r="B65" i="46" s="1"/>
  <c r="B71" i="46" s="1"/>
  <c r="B43" i="46"/>
  <c r="B49" i="46" s="1"/>
  <c r="B18" i="45"/>
  <c r="B24" i="45"/>
  <c r="N21" i="43"/>
  <c r="F21" i="43"/>
  <c r="M21" i="43"/>
  <c r="E21" i="43"/>
  <c r="L21" i="43"/>
  <c r="D21" i="43"/>
  <c r="J21" i="43"/>
  <c r="I21" i="43"/>
  <c r="H21" i="43"/>
  <c r="O21" i="43"/>
  <c r="K21" i="43"/>
  <c r="G21" i="43"/>
  <c r="C21" i="43"/>
  <c r="E28" i="45"/>
  <c r="E23" i="27" s="1"/>
  <c r="B23" i="35"/>
  <c r="C22" i="35"/>
  <c r="Q6" i="43" s="1"/>
  <c r="Q20" i="43" s="1"/>
  <c r="F213" i="39"/>
  <c r="F214" i="39" s="1"/>
  <c r="G212" i="39"/>
  <c r="F28" i="45"/>
  <c r="F23" i="27" s="1"/>
  <c r="B25" i="45"/>
  <c r="B19" i="45"/>
  <c r="I25" i="35"/>
  <c r="H25" i="35"/>
  <c r="B60" i="46"/>
  <c r="B66" i="46" s="1"/>
  <c r="B72" i="46" s="1"/>
  <c r="B44" i="46"/>
  <c r="B50" i="46" s="1"/>
  <c r="G28" i="45"/>
  <c r="G23" i="27" s="1"/>
  <c r="M18" i="43"/>
  <c r="E18" i="43"/>
  <c r="L18" i="43"/>
  <c r="D18" i="43"/>
  <c r="K18" i="43"/>
  <c r="C18" i="43"/>
  <c r="I18" i="43"/>
  <c r="H18" i="43"/>
  <c r="O18" i="43"/>
  <c r="G18" i="43"/>
  <c r="N18" i="43"/>
  <c r="J18" i="43"/>
  <c r="F18" i="43"/>
  <c r="E22" i="33"/>
  <c r="C12" i="33" s="1"/>
  <c r="H19" i="43"/>
  <c r="O19" i="43"/>
  <c r="G19" i="43"/>
  <c r="N19" i="43"/>
  <c r="F19" i="43"/>
  <c r="L19" i="43"/>
  <c r="D19" i="43"/>
  <c r="K19" i="43"/>
  <c r="C19" i="43"/>
  <c r="J19" i="43"/>
  <c r="I19" i="43"/>
  <c r="E19" i="43"/>
  <c r="M19" i="43"/>
  <c r="AY16" i="23" l="1"/>
  <c r="AY12" i="23" s="1"/>
  <c r="J22" i="36"/>
  <c r="F215" i="39"/>
  <c r="F217" i="39" s="1"/>
  <c r="E23" i="33"/>
  <c r="C13" i="33" s="1"/>
  <c r="F24" i="33"/>
  <c r="J25" i="35"/>
  <c r="G26" i="35" s="1"/>
  <c r="H26" i="35" s="1"/>
  <c r="E20" i="33"/>
  <c r="C10" i="33" s="1"/>
  <c r="P18" i="43"/>
  <c r="P9" i="44" s="1"/>
  <c r="P19" i="43"/>
  <c r="P22" i="44" s="1"/>
  <c r="Q19" i="43"/>
  <c r="Q10" i="44" s="1"/>
  <c r="P21" i="43"/>
  <c r="P24" i="44" s="1"/>
  <c r="I26" i="35"/>
  <c r="P27" i="45"/>
  <c r="P45" i="45"/>
  <c r="P21" i="45"/>
  <c r="P39" i="45"/>
  <c r="P31" i="44"/>
  <c r="P25" i="44"/>
  <c r="P13" i="44"/>
  <c r="P19" i="44"/>
  <c r="P192" i="39"/>
  <c r="P200" i="39"/>
  <c r="P168" i="39"/>
  <c r="P176" i="39"/>
  <c r="P184" i="39"/>
  <c r="P56" i="39"/>
  <c r="P48" i="39"/>
  <c r="P64" i="39"/>
  <c r="P72" i="39"/>
  <c r="P80" i="39"/>
  <c r="Q25" i="45"/>
  <c r="Q43" i="45"/>
  <c r="Q19" i="45"/>
  <c r="Q37" i="45"/>
  <c r="Q17" i="44"/>
  <c r="Q23" i="44"/>
  <c r="Q29" i="44"/>
  <c r="Q11" i="44"/>
  <c r="Q182" i="39"/>
  <c r="Q198" i="39"/>
  <c r="Q166" i="39"/>
  <c r="Q174" i="39"/>
  <c r="Q190" i="39"/>
  <c r="Q54" i="39"/>
  <c r="Q46" i="39"/>
  <c r="Q256" i="39" s="1"/>
  <c r="R256" i="39" s="1"/>
  <c r="S256" i="39" s="1"/>
  <c r="T256" i="39" s="1"/>
  <c r="U256" i="39" s="1"/>
  <c r="V256" i="39" s="1"/>
  <c r="W256" i="39" s="1"/>
  <c r="X256" i="39" s="1"/>
  <c r="Y256" i="39" s="1"/>
  <c r="Z256" i="39" s="1"/>
  <c r="AA256" i="39" s="1"/>
  <c r="AB256" i="39" s="1"/>
  <c r="AC256" i="39" s="1"/>
  <c r="AD256" i="39" s="1"/>
  <c r="AE256" i="39" s="1"/>
  <c r="AF256" i="39" s="1"/>
  <c r="AG256" i="39" s="1"/>
  <c r="AH256" i="39" s="1"/>
  <c r="AI256" i="39" s="1"/>
  <c r="AJ256" i="39" s="1"/>
  <c r="AK256" i="39" s="1"/>
  <c r="AL256" i="39" s="1"/>
  <c r="AM256" i="39" s="1"/>
  <c r="AN256" i="39" s="1"/>
  <c r="Q62" i="39"/>
  <c r="Q70" i="39"/>
  <c r="Q78" i="39"/>
  <c r="P20" i="43"/>
  <c r="N39" i="45"/>
  <c r="N27" i="45"/>
  <c r="N45" i="45"/>
  <c r="N21" i="45"/>
  <c r="N19" i="44"/>
  <c r="N25" i="44"/>
  <c r="N31" i="44"/>
  <c r="N13" i="44"/>
  <c r="N200" i="39"/>
  <c r="N184" i="39"/>
  <c r="N192" i="39"/>
  <c r="N168" i="39"/>
  <c r="N56" i="39"/>
  <c r="N48" i="39"/>
  <c r="N64" i="39"/>
  <c r="N176" i="39"/>
  <c r="N72" i="39"/>
  <c r="N80" i="39"/>
  <c r="L21" i="45"/>
  <c r="L39" i="45"/>
  <c r="L27" i="45"/>
  <c r="L45" i="45"/>
  <c r="L31" i="44"/>
  <c r="L13" i="44"/>
  <c r="L19" i="44"/>
  <c r="L25" i="44"/>
  <c r="L184" i="39"/>
  <c r="L200" i="39"/>
  <c r="L168" i="39"/>
  <c r="L176" i="39"/>
  <c r="L192" i="39"/>
  <c r="L56" i="39"/>
  <c r="L48" i="39"/>
  <c r="L64" i="39"/>
  <c r="L80" i="39"/>
  <c r="L72" i="39"/>
  <c r="E21" i="45"/>
  <c r="E39" i="45"/>
  <c r="E27" i="45"/>
  <c r="E45" i="45"/>
  <c r="E31" i="44"/>
  <c r="E19" i="44"/>
  <c r="E25" i="44"/>
  <c r="E192" i="39"/>
  <c r="E200" i="39"/>
  <c r="E13" i="44"/>
  <c r="E176" i="39"/>
  <c r="E184" i="39"/>
  <c r="E168" i="39"/>
  <c r="E56" i="39"/>
  <c r="E48" i="39"/>
  <c r="E64" i="39"/>
  <c r="E72" i="39"/>
  <c r="E80" i="39"/>
  <c r="L19" i="45"/>
  <c r="L37" i="45"/>
  <c r="L25" i="45"/>
  <c r="L29" i="44"/>
  <c r="L43" i="45"/>
  <c r="L23" i="44"/>
  <c r="L11" i="44"/>
  <c r="L17" i="44"/>
  <c r="L182" i="39"/>
  <c r="L190" i="39"/>
  <c r="L166" i="39"/>
  <c r="L174" i="39"/>
  <c r="L70" i="39"/>
  <c r="L78" i="39"/>
  <c r="L46" i="39"/>
  <c r="L231" i="39" s="1"/>
  <c r="M231" i="39" s="1"/>
  <c r="N231" i="39" s="1"/>
  <c r="O231" i="39" s="1"/>
  <c r="P231" i="39" s="1"/>
  <c r="Q231" i="39" s="1"/>
  <c r="R231" i="39" s="1"/>
  <c r="S231" i="39" s="1"/>
  <c r="T231" i="39" s="1"/>
  <c r="U231" i="39" s="1"/>
  <c r="V231" i="39" s="1"/>
  <c r="W231" i="39" s="1"/>
  <c r="X231" i="39" s="1"/>
  <c r="Y231" i="39" s="1"/>
  <c r="Z231" i="39" s="1"/>
  <c r="AA231" i="39" s="1"/>
  <c r="AB231" i="39" s="1"/>
  <c r="AC231" i="39" s="1"/>
  <c r="AD231" i="39" s="1"/>
  <c r="AE231" i="39" s="1"/>
  <c r="AF231" i="39" s="1"/>
  <c r="AG231" i="39" s="1"/>
  <c r="AH231" i="39" s="1"/>
  <c r="AI231" i="39" s="1"/>
  <c r="L198" i="39"/>
  <c r="L62" i="39"/>
  <c r="L54" i="39"/>
  <c r="G20" i="45"/>
  <c r="G38" i="45"/>
  <c r="G26" i="45"/>
  <c r="G30" i="44"/>
  <c r="G44" i="45"/>
  <c r="G24" i="44"/>
  <c r="G12" i="44"/>
  <c r="G18" i="44"/>
  <c r="G183" i="39"/>
  <c r="G191" i="39"/>
  <c r="G167" i="39"/>
  <c r="G175" i="39"/>
  <c r="G71" i="39"/>
  <c r="G79" i="39"/>
  <c r="G199" i="39"/>
  <c r="G47" i="39"/>
  <c r="G63" i="39"/>
  <c r="G55" i="39"/>
  <c r="G17" i="45"/>
  <c r="G35" i="45"/>
  <c r="G23" i="45"/>
  <c r="G41" i="45"/>
  <c r="G9" i="44"/>
  <c r="G15" i="44"/>
  <c r="G17" i="43"/>
  <c r="G13" i="42" s="1"/>
  <c r="G21" i="44"/>
  <c r="G27" i="44"/>
  <c r="G188" i="39"/>
  <c r="G164" i="39"/>
  <c r="G172" i="39"/>
  <c r="G180" i="39"/>
  <c r="G196" i="39"/>
  <c r="G76" i="39"/>
  <c r="G52" i="39"/>
  <c r="G44" i="39"/>
  <c r="G68" i="39"/>
  <c r="G60" i="39"/>
  <c r="H17" i="45"/>
  <c r="H35" i="45"/>
  <c r="H23" i="45"/>
  <c r="H41" i="45"/>
  <c r="H27" i="44"/>
  <c r="H9" i="44"/>
  <c r="H15" i="44"/>
  <c r="H21" i="44"/>
  <c r="H17" i="43"/>
  <c r="H13" i="42" s="1"/>
  <c r="H196" i="39"/>
  <c r="H164" i="39"/>
  <c r="H172" i="39"/>
  <c r="H180" i="39"/>
  <c r="H188" i="39"/>
  <c r="H52" i="39"/>
  <c r="H44" i="39"/>
  <c r="H60" i="39"/>
  <c r="H76" i="39"/>
  <c r="H68" i="39"/>
  <c r="I17" i="45"/>
  <c r="I35" i="45"/>
  <c r="I23" i="45"/>
  <c r="I41" i="45"/>
  <c r="I27" i="44"/>
  <c r="I15" i="44"/>
  <c r="I17" i="43"/>
  <c r="I13" i="42" s="1"/>
  <c r="I21" i="44"/>
  <c r="I9" i="44"/>
  <c r="I188" i="39"/>
  <c r="I196" i="39"/>
  <c r="I172" i="39"/>
  <c r="I180" i="39"/>
  <c r="I52" i="39"/>
  <c r="I44" i="39"/>
  <c r="I60" i="39"/>
  <c r="I164" i="39"/>
  <c r="I68" i="39"/>
  <c r="I76" i="39"/>
  <c r="C23" i="45"/>
  <c r="C41" i="45"/>
  <c r="C17" i="45"/>
  <c r="C35" i="45"/>
  <c r="C15" i="44"/>
  <c r="C17" i="43"/>
  <c r="C27" i="44"/>
  <c r="C21" i="44"/>
  <c r="C9" i="44"/>
  <c r="C48" i="43"/>
  <c r="C164" i="39"/>
  <c r="C196" i="39"/>
  <c r="C188" i="39"/>
  <c r="C172" i="39"/>
  <c r="C52" i="39"/>
  <c r="C44" i="39"/>
  <c r="C180" i="39"/>
  <c r="C60" i="39"/>
  <c r="C68" i="39"/>
  <c r="C76" i="39"/>
  <c r="B24" i="35"/>
  <c r="C23" i="35"/>
  <c r="R6" i="43" s="1"/>
  <c r="D19" i="45"/>
  <c r="D37" i="45"/>
  <c r="D25" i="45"/>
  <c r="D29" i="44"/>
  <c r="D43" i="45"/>
  <c r="D23" i="44"/>
  <c r="D11" i="44"/>
  <c r="D17" i="44"/>
  <c r="D182" i="39"/>
  <c r="D198" i="39"/>
  <c r="D166" i="39"/>
  <c r="D174" i="39"/>
  <c r="D70" i="39"/>
  <c r="D190" i="39"/>
  <c r="D78" i="39"/>
  <c r="D62" i="39"/>
  <c r="D54" i="39"/>
  <c r="D46" i="39"/>
  <c r="M21" i="45"/>
  <c r="M39" i="45"/>
  <c r="M27" i="45"/>
  <c r="M45" i="45"/>
  <c r="M31" i="44"/>
  <c r="M19" i="44"/>
  <c r="M25" i="44"/>
  <c r="M13" i="44"/>
  <c r="M192" i="39"/>
  <c r="M200" i="39"/>
  <c r="M176" i="39"/>
  <c r="M184" i="39"/>
  <c r="M168" i="39"/>
  <c r="M56" i="39"/>
  <c r="M48" i="39"/>
  <c r="M64" i="39"/>
  <c r="M72" i="39"/>
  <c r="M80" i="39"/>
  <c r="G27" i="45"/>
  <c r="G45" i="45"/>
  <c r="G21" i="45"/>
  <c r="G39" i="45"/>
  <c r="G31" i="44"/>
  <c r="G19" i="44"/>
  <c r="G25" i="44"/>
  <c r="G13" i="44"/>
  <c r="G184" i="39"/>
  <c r="G200" i="39"/>
  <c r="G168" i="39"/>
  <c r="G176" i="39"/>
  <c r="G56" i="39"/>
  <c r="G48" i="39"/>
  <c r="G64" i="39"/>
  <c r="G72" i="39"/>
  <c r="G80" i="39"/>
  <c r="G192" i="39"/>
  <c r="H27" i="45"/>
  <c r="H45" i="45"/>
  <c r="H21" i="45"/>
  <c r="H39" i="45"/>
  <c r="H31" i="44"/>
  <c r="H25" i="44"/>
  <c r="H13" i="44"/>
  <c r="H19" i="44"/>
  <c r="H192" i="39"/>
  <c r="H200" i="39"/>
  <c r="H184" i="39"/>
  <c r="H168" i="39"/>
  <c r="H176" i="39"/>
  <c r="H56" i="39"/>
  <c r="H48" i="39"/>
  <c r="H64" i="39"/>
  <c r="H72" i="39"/>
  <c r="H80" i="39"/>
  <c r="I45" i="45"/>
  <c r="I21" i="45"/>
  <c r="I39" i="45"/>
  <c r="I25" i="44"/>
  <c r="I13" i="44"/>
  <c r="I19" i="44"/>
  <c r="I27" i="45"/>
  <c r="I31" i="44"/>
  <c r="I200" i="39"/>
  <c r="I184" i="39"/>
  <c r="I168" i="39"/>
  <c r="I176" i="39"/>
  <c r="I192" i="39"/>
  <c r="I64" i="39"/>
  <c r="I72" i="39"/>
  <c r="I80" i="39"/>
  <c r="I56" i="39"/>
  <c r="I48" i="39"/>
  <c r="L18" i="45"/>
  <c r="L36" i="45"/>
  <c r="L24" i="45"/>
  <c r="L42" i="45"/>
  <c r="L28" i="44"/>
  <c r="L16" i="44"/>
  <c r="L22" i="44"/>
  <c r="L10" i="44"/>
  <c r="L189" i="39"/>
  <c r="L197" i="39"/>
  <c r="L173" i="39"/>
  <c r="L181" i="39"/>
  <c r="L53" i="39"/>
  <c r="L45" i="39"/>
  <c r="L230" i="39" s="1"/>
  <c r="M230" i="39" s="1"/>
  <c r="N230" i="39" s="1"/>
  <c r="O230" i="39" s="1"/>
  <c r="P230" i="39" s="1"/>
  <c r="Q230" i="39" s="1"/>
  <c r="R230" i="39" s="1"/>
  <c r="S230" i="39" s="1"/>
  <c r="T230" i="39" s="1"/>
  <c r="U230" i="39" s="1"/>
  <c r="V230" i="39" s="1"/>
  <c r="W230" i="39" s="1"/>
  <c r="X230" i="39" s="1"/>
  <c r="Y230" i="39" s="1"/>
  <c r="Z230" i="39" s="1"/>
  <c r="AA230" i="39" s="1"/>
  <c r="AB230" i="39" s="1"/>
  <c r="AC230" i="39" s="1"/>
  <c r="AD230" i="39" s="1"/>
  <c r="AE230" i="39" s="1"/>
  <c r="AF230" i="39" s="1"/>
  <c r="AG230" i="39" s="1"/>
  <c r="AH230" i="39" s="1"/>
  <c r="AI230" i="39" s="1"/>
  <c r="L165" i="39"/>
  <c r="L61" i="39"/>
  <c r="L69" i="39"/>
  <c r="L77" i="39"/>
  <c r="G213" i="39"/>
  <c r="G214" i="39" s="1"/>
  <c r="G215" i="39" s="1"/>
  <c r="H212" i="39"/>
  <c r="F44" i="45"/>
  <c r="F20" i="45"/>
  <c r="F38" i="45"/>
  <c r="F26" i="45"/>
  <c r="F30" i="44"/>
  <c r="F24" i="44"/>
  <c r="F12" i="44"/>
  <c r="F18" i="44"/>
  <c r="F199" i="39"/>
  <c r="F183" i="39"/>
  <c r="F191" i="39"/>
  <c r="F167" i="39"/>
  <c r="F175" i="39"/>
  <c r="F63" i="39"/>
  <c r="F71" i="39"/>
  <c r="F79" i="39"/>
  <c r="F55" i="39"/>
  <c r="F47" i="39"/>
  <c r="J21" i="45"/>
  <c r="J39" i="45"/>
  <c r="J27" i="45"/>
  <c r="J45" i="45"/>
  <c r="J31" i="44"/>
  <c r="J25" i="44"/>
  <c r="J13" i="44"/>
  <c r="J19" i="44"/>
  <c r="J184" i="39"/>
  <c r="J168" i="39"/>
  <c r="J176" i="39"/>
  <c r="J200" i="39"/>
  <c r="J192" i="39"/>
  <c r="J72" i="39"/>
  <c r="J80" i="39"/>
  <c r="J64" i="39"/>
  <c r="J56" i="39"/>
  <c r="J48" i="39"/>
  <c r="N44" i="45"/>
  <c r="N20" i="45"/>
  <c r="N38" i="45"/>
  <c r="N26" i="45"/>
  <c r="N24" i="44"/>
  <c r="N12" i="44"/>
  <c r="N30" i="44"/>
  <c r="N18" i="44"/>
  <c r="N199" i="39"/>
  <c r="N183" i="39"/>
  <c r="N167" i="39"/>
  <c r="N175" i="39"/>
  <c r="N191" i="39"/>
  <c r="N63" i="39"/>
  <c r="N71" i="39"/>
  <c r="N79" i="39"/>
  <c r="N47" i="39"/>
  <c r="N55" i="39"/>
  <c r="O24" i="45"/>
  <c r="O42" i="45"/>
  <c r="O18" i="45"/>
  <c r="O36" i="45"/>
  <c r="O28" i="44"/>
  <c r="O22" i="44"/>
  <c r="O10" i="44"/>
  <c r="O16" i="44"/>
  <c r="O189" i="39"/>
  <c r="O197" i="39"/>
  <c r="O165" i="39"/>
  <c r="O181" i="39"/>
  <c r="O173" i="39"/>
  <c r="O53" i="39"/>
  <c r="O45" i="39"/>
  <c r="O245" i="39" s="1"/>
  <c r="P245" i="39" s="1"/>
  <c r="Q245" i="39" s="1"/>
  <c r="R245" i="39" s="1"/>
  <c r="S245" i="39" s="1"/>
  <c r="T245" i="39" s="1"/>
  <c r="U245" i="39" s="1"/>
  <c r="V245" i="39" s="1"/>
  <c r="W245" i="39" s="1"/>
  <c r="X245" i="39" s="1"/>
  <c r="Y245" i="39" s="1"/>
  <c r="Z245" i="39" s="1"/>
  <c r="AA245" i="39" s="1"/>
  <c r="AB245" i="39" s="1"/>
  <c r="AC245" i="39" s="1"/>
  <c r="AD245" i="39" s="1"/>
  <c r="AE245" i="39" s="1"/>
  <c r="AF245" i="39" s="1"/>
  <c r="AG245" i="39" s="1"/>
  <c r="AH245" i="39" s="1"/>
  <c r="AI245" i="39" s="1"/>
  <c r="AJ245" i="39" s="1"/>
  <c r="AK245" i="39" s="1"/>
  <c r="AL245" i="39" s="1"/>
  <c r="O61" i="39"/>
  <c r="O69" i="39"/>
  <c r="O77" i="39"/>
  <c r="I18" i="45"/>
  <c r="I36" i="45"/>
  <c r="I24" i="45"/>
  <c r="I28" i="44"/>
  <c r="I42" i="45"/>
  <c r="I22" i="44"/>
  <c r="I10" i="44"/>
  <c r="I16" i="44"/>
  <c r="I181" i="39"/>
  <c r="I197" i="39"/>
  <c r="I165" i="39"/>
  <c r="I173" i="39"/>
  <c r="I69" i="39"/>
  <c r="I77" i="39"/>
  <c r="I61" i="39"/>
  <c r="I53" i="39"/>
  <c r="I45" i="39"/>
  <c r="I189" i="39"/>
  <c r="F17" i="45"/>
  <c r="F35" i="45"/>
  <c r="F23" i="45"/>
  <c r="F27" i="44"/>
  <c r="F41" i="45"/>
  <c r="F21" i="44"/>
  <c r="F9" i="44"/>
  <c r="F15" i="44"/>
  <c r="F17" i="43"/>
  <c r="F13" i="42" s="1"/>
  <c r="F164" i="39"/>
  <c r="F172" i="39"/>
  <c r="F188" i="39"/>
  <c r="F180" i="39"/>
  <c r="F196" i="39"/>
  <c r="F68" i="39"/>
  <c r="F76" i="39"/>
  <c r="F60" i="39"/>
  <c r="F52" i="39"/>
  <c r="F44" i="39"/>
  <c r="O17" i="45"/>
  <c r="O35" i="45"/>
  <c r="O23" i="45"/>
  <c r="O41" i="45"/>
  <c r="O9" i="44"/>
  <c r="O27" i="44"/>
  <c r="O15" i="44"/>
  <c r="O17" i="43"/>
  <c r="O13" i="42" s="1"/>
  <c r="O21" i="44"/>
  <c r="O188" i="39"/>
  <c r="O196" i="39"/>
  <c r="O164" i="39"/>
  <c r="O172" i="39"/>
  <c r="O180" i="39"/>
  <c r="O76" i="39"/>
  <c r="O52" i="39"/>
  <c r="O44" i="39"/>
  <c r="O60" i="39"/>
  <c r="O68" i="39"/>
  <c r="Q18" i="43"/>
  <c r="K23" i="45"/>
  <c r="K41" i="45"/>
  <c r="K17" i="45"/>
  <c r="K35" i="45"/>
  <c r="K15" i="44"/>
  <c r="K17" i="43"/>
  <c r="K13" i="42" s="1"/>
  <c r="K21" i="44"/>
  <c r="K27" i="44"/>
  <c r="K9" i="44"/>
  <c r="K188" i="39"/>
  <c r="K196" i="39"/>
  <c r="K164" i="39"/>
  <c r="K172" i="39"/>
  <c r="K180" i="39"/>
  <c r="K52" i="39"/>
  <c r="K44" i="39"/>
  <c r="K60" i="39"/>
  <c r="K68" i="39"/>
  <c r="K76" i="39"/>
  <c r="D23" i="45"/>
  <c r="D41" i="45"/>
  <c r="D17" i="45"/>
  <c r="D35" i="45"/>
  <c r="D27" i="44"/>
  <c r="D21" i="44"/>
  <c r="D9" i="44"/>
  <c r="D17" i="43"/>
  <c r="D13" i="42" s="1"/>
  <c r="D15" i="44"/>
  <c r="D188" i="39"/>
  <c r="D196" i="39"/>
  <c r="D164" i="39"/>
  <c r="D172" i="39"/>
  <c r="D180" i="39"/>
  <c r="D52" i="39"/>
  <c r="D44" i="39"/>
  <c r="D60" i="39"/>
  <c r="D68" i="39"/>
  <c r="D76" i="39"/>
  <c r="K38" i="45"/>
  <c r="K26" i="45"/>
  <c r="K44" i="45"/>
  <c r="K20" i="45"/>
  <c r="K18" i="44"/>
  <c r="K24" i="44"/>
  <c r="K30" i="44"/>
  <c r="K12" i="44"/>
  <c r="K199" i="39"/>
  <c r="K191" i="39"/>
  <c r="K183" i="39"/>
  <c r="K167" i="39"/>
  <c r="K55" i="39"/>
  <c r="K47" i="39"/>
  <c r="K63" i="39"/>
  <c r="K71" i="39"/>
  <c r="K175" i="39"/>
  <c r="K79" i="39"/>
  <c r="E19" i="45"/>
  <c r="E37" i="45"/>
  <c r="E25" i="45"/>
  <c r="E43" i="45"/>
  <c r="E11" i="44"/>
  <c r="E29" i="44"/>
  <c r="E17" i="44"/>
  <c r="E190" i="39"/>
  <c r="E23" i="44"/>
  <c r="E198" i="39"/>
  <c r="E166" i="39"/>
  <c r="E174" i="39"/>
  <c r="E182" i="39"/>
  <c r="E78" i="39"/>
  <c r="E54" i="39"/>
  <c r="E46" i="39"/>
  <c r="E70" i="39"/>
  <c r="E62" i="39"/>
  <c r="O27" i="45"/>
  <c r="O45" i="45"/>
  <c r="O21" i="45"/>
  <c r="O19" i="44"/>
  <c r="O39" i="45"/>
  <c r="O25" i="44"/>
  <c r="O31" i="44"/>
  <c r="O13" i="44"/>
  <c r="O184" i="39"/>
  <c r="O200" i="39"/>
  <c r="O192" i="39"/>
  <c r="O168" i="39"/>
  <c r="O176" i="39"/>
  <c r="O56" i="39"/>
  <c r="O48" i="39"/>
  <c r="O64" i="39"/>
  <c r="O72" i="39"/>
  <c r="O80" i="39"/>
  <c r="Q22" i="43"/>
  <c r="E36" i="45"/>
  <c r="E24" i="45"/>
  <c r="E42" i="45"/>
  <c r="E18" i="45"/>
  <c r="E16" i="44"/>
  <c r="E22" i="44"/>
  <c r="E28" i="44"/>
  <c r="E10" i="44"/>
  <c r="E197" i="39"/>
  <c r="E189" i="39"/>
  <c r="E181" i="39"/>
  <c r="E165" i="39"/>
  <c r="E53" i="39"/>
  <c r="E45" i="39"/>
  <c r="E61" i="39"/>
  <c r="E69" i="39"/>
  <c r="E77" i="39"/>
  <c r="E173" i="39"/>
  <c r="H42" i="45"/>
  <c r="H18" i="45"/>
  <c r="H36" i="45"/>
  <c r="H24" i="45"/>
  <c r="H22" i="44"/>
  <c r="H10" i="44"/>
  <c r="H28" i="44"/>
  <c r="H16" i="44"/>
  <c r="H197" i="39"/>
  <c r="H189" i="39"/>
  <c r="H181" i="39"/>
  <c r="H165" i="39"/>
  <c r="H173" i="39"/>
  <c r="H61" i="39"/>
  <c r="H69" i="39"/>
  <c r="H77" i="39"/>
  <c r="H53" i="39"/>
  <c r="H45" i="39"/>
  <c r="D21" i="45"/>
  <c r="D39" i="45"/>
  <c r="D27" i="45"/>
  <c r="D45" i="45"/>
  <c r="D31" i="44"/>
  <c r="D13" i="44"/>
  <c r="D19" i="44"/>
  <c r="D25" i="44"/>
  <c r="D184" i="39"/>
  <c r="D200" i="39"/>
  <c r="D168" i="39"/>
  <c r="D192" i="39"/>
  <c r="D176" i="39"/>
  <c r="D56" i="39"/>
  <c r="D48" i="39"/>
  <c r="D64" i="39"/>
  <c r="D80" i="39"/>
  <c r="D72" i="39"/>
  <c r="M36" i="45"/>
  <c r="M24" i="45"/>
  <c r="M42" i="45"/>
  <c r="M18" i="45"/>
  <c r="M16" i="44"/>
  <c r="M28" i="44"/>
  <c r="M22" i="44"/>
  <c r="M10" i="44"/>
  <c r="M197" i="39"/>
  <c r="M189" i="39"/>
  <c r="M181" i="39"/>
  <c r="M165" i="39"/>
  <c r="M53" i="39"/>
  <c r="M45" i="39"/>
  <c r="M235" i="39" s="1"/>
  <c r="N235" i="39" s="1"/>
  <c r="O235" i="39" s="1"/>
  <c r="P235" i="39" s="1"/>
  <c r="Q235" i="39" s="1"/>
  <c r="R235" i="39" s="1"/>
  <c r="S235" i="39" s="1"/>
  <c r="T235" i="39" s="1"/>
  <c r="U235" i="39" s="1"/>
  <c r="V235" i="39" s="1"/>
  <c r="W235" i="39" s="1"/>
  <c r="X235" i="39" s="1"/>
  <c r="Y235" i="39" s="1"/>
  <c r="Z235" i="39" s="1"/>
  <c r="AA235" i="39" s="1"/>
  <c r="AB235" i="39" s="1"/>
  <c r="AC235" i="39" s="1"/>
  <c r="AD235" i="39" s="1"/>
  <c r="AE235" i="39" s="1"/>
  <c r="AF235" i="39" s="1"/>
  <c r="AG235" i="39" s="1"/>
  <c r="AH235" i="39" s="1"/>
  <c r="AI235" i="39" s="1"/>
  <c r="AJ235" i="39" s="1"/>
  <c r="M61" i="39"/>
  <c r="M69" i="39"/>
  <c r="M77" i="39"/>
  <c r="M173" i="39"/>
  <c r="L23" i="45"/>
  <c r="L41" i="45"/>
  <c r="L17" i="45"/>
  <c r="L35" i="45"/>
  <c r="L27" i="44"/>
  <c r="L21" i="44"/>
  <c r="L9" i="44"/>
  <c r="L17" i="43"/>
  <c r="L13" i="42" s="1"/>
  <c r="L15" i="44"/>
  <c r="L188" i="39"/>
  <c r="L196" i="39"/>
  <c r="L164" i="39"/>
  <c r="L172" i="39"/>
  <c r="L180" i="39"/>
  <c r="L52" i="39"/>
  <c r="L44" i="39"/>
  <c r="L60" i="39"/>
  <c r="L68" i="39"/>
  <c r="L76" i="39"/>
  <c r="E41" i="45"/>
  <c r="E17" i="45"/>
  <c r="E35" i="45"/>
  <c r="E23" i="45"/>
  <c r="E27" i="44"/>
  <c r="E21" i="44"/>
  <c r="E9" i="44"/>
  <c r="E15" i="44"/>
  <c r="E17" i="43"/>
  <c r="E13" i="42" s="1"/>
  <c r="E196" i="39"/>
  <c r="E164" i="39"/>
  <c r="E172" i="39"/>
  <c r="E188" i="39"/>
  <c r="E180" i="39"/>
  <c r="E60" i="39"/>
  <c r="E68" i="39"/>
  <c r="E76" i="39"/>
  <c r="E52" i="39"/>
  <c r="E44" i="39"/>
  <c r="M19" i="45"/>
  <c r="M37" i="45"/>
  <c r="M25" i="45"/>
  <c r="M43" i="45"/>
  <c r="M11" i="44"/>
  <c r="M17" i="44"/>
  <c r="M29" i="44"/>
  <c r="M23" i="44"/>
  <c r="M190" i="39"/>
  <c r="M166" i="39"/>
  <c r="M174" i="39"/>
  <c r="M198" i="39"/>
  <c r="M78" i="39"/>
  <c r="M182" i="39"/>
  <c r="M54" i="39"/>
  <c r="M46" i="39"/>
  <c r="M236" i="39" s="1"/>
  <c r="N236" i="39" s="1"/>
  <c r="O236" i="39" s="1"/>
  <c r="P236" i="39" s="1"/>
  <c r="Q236" i="39" s="1"/>
  <c r="R236" i="39" s="1"/>
  <c r="S236" i="39" s="1"/>
  <c r="T236" i="39" s="1"/>
  <c r="U236" i="39" s="1"/>
  <c r="V236" i="39" s="1"/>
  <c r="W236" i="39" s="1"/>
  <c r="X236" i="39" s="1"/>
  <c r="Y236" i="39" s="1"/>
  <c r="Z236" i="39" s="1"/>
  <c r="AA236" i="39" s="1"/>
  <c r="AB236" i="39" s="1"/>
  <c r="AC236" i="39" s="1"/>
  <c r="AD236" i="39" s="1"/>
  <c r="AE236" i="39" s="1"/>
  <c r="AF236" i="39" s="1"/>
  <c r="AG236" i="39" s="1"/>
  <c r="AH236" i="39" s="1"/>
  <c r="AI236" i="39" s="1"/>
  <c r="AJ236" i="39" s="1"/>
  <c r="M70" i="39"/>
  <c r="M62" i="39"/>
  <c r="F19" i="45"/>
  <c r="F37" i="45"/>
  <c r="F25" i="45"/>
  <c r="F43" i="45"/>
  <c r="F29" i="44"/>
  <c r="F11" i="44"/>
  <c r="F17" i="44"/>
  <c r="F23" i="44"/>
  <c r="F182" i="39"/>
  <c r="F198" i="39"/>
  <c r="F166" i="39"/>
  <c r="F174" i="39"/>
  <c r="F190" i="39"/>
  <c r="F54" i="39"/>
  <c r="F46" i="39"/>
  <c r="F62" i="39"/>
  <c r="F78" i="39"/>
  <c r="F70" i="39"/>
  <c r="F39" i="45"/>
  <c r="F27" i="45"/>
  <c r="F45" i="45"/>
  <c r="F21" i="45"/>
  <c r="F31" i="44"/>
  <c r="F19" i="44"/>
  <c r="F25" i="44"/>
  <c r="F13" i="44"/>
  <c r="F200" i="39"/>
  <c r="F192" i="39"/>
  <c r="F184" i="39"/>
  <c r="F168" i="39"/>
  <c r="F56" i="39"/>
  <c r="F48" i="39"/>
  <c r="F64" i="39"/>
  <c r="F72" i="39"/>
  <c r="F176" i="39"/>
  <c r="F80" i="39"/>
  <c r="F24" i="45"/>
  <c r="F42" i="45"/>
  <c r="F18" i="45"/>
  <c r="F36" i="45"/>
  <c r="F16" i="44"/>
  <c r="F22" i="44"/>
  <c r="F28" i="44"/>
  <c r="F10" i="44"/>
  <c r="F181" i="39"/>
  <c r="F189" i="39"/>
  <c r="F197" i="39"/>
  <c r="F165" i="39"/>
  <c r="F173" i="39"/>
  <c r="F53" i="39"/>
  <c r="F45" i="39"/>
  <c r="F61" i="39"/>
  <c r="F69" i="39"/>
  <c r="F77" i="39"/>
  <c r="F14" i="33"/>
  <c r="N24" i="45"/>
  <c r="N42" i="45"/>
  <c r="N18" i="45"/>
  <c r="N36" i="45"/>
  <c r="N16" i="44"/>
  <c r="N28" i="44"/>
  <c r="N22" i="44"/>
  <c r="N10" i="44"/>
  <c r="N181" i="39"/>
  <c r="N197" i="39"/>
  <c r="N189" i="39"/>
  <c r="N165" i="39"/>
  <c r="N173" i="39"/>
  <c r="N53" i="39"/>
  <c r="N45" i="39"/>
  <c r="N240" i="39" s="1"/>
  <c r="O240" i="39" s="1"/>
  <c r="P240" i="39" s="1"/>
  <c r="Q240" i="39" s="1"/>
  <c r="R240" i="39" s="1"/>
  <c r="S240" i="39" s="1"/>
  <c r="T240" i="39" s="1"/>
  <c r="U240" i="39" s="1"/>
  <c r="V240" i="39" s="1"/>
  <c r="W240" i="39" s="1"/>
  <c r="X240" i="39" s="1"/>
  <c r="Y240" i="39" s="1"/>
  <c r="Z240" i="39" s="1"/>
  <c r="AA240" i="39" s="1"/>
  <c r="AB240" i="39" s="1"/>
  <c r="AC240" i="39" s="1"/>
  <c r="AD240" i="39" s="1"/>
  <c r="AE240" i="39" s="1"/>
  <c r="AF240" i="39" s="1"/>
  <c r="AG240" i="39" s="1"/>
  <c r="AH240" i="39" s="1"/>
  <c r="AI240" i="39" s="1"/>
  <c r="AJ240" i="39" s="1"/>
  <c r="AK240" i="39" s="1"/>
  <c r="N61" i="39"/>
  <c r="N69" i="39"/>
  <c r="N77" i="39"/>
  <c r="N17" i="45"/>
  <c r="N35" i="45"/>
  <c r="N23" i="45"/>
  <c r="N27" i="44"/>
  <c r="N41" i="45"/>
  <c r="N21" i="44"/>
  <c r="N9" i="44"/>
  <c r="N15" i="44"/>
  <c r="N17" i="43"/>
  <c r="N13" i="42" s="1"/>
  <c r="N196" i="39"/>
  <c r="N164" i="39"/>
  <c r="N172" i="39"/>
  <c r="N180" i="39"/>
  <c r="N68" i="39"/>
  <c r="N76" i="39"/>
  <c r="N188" i="39"/>
  <c r="N60" i="39"/>
  <c r="N52" i="39"/>
  <c r="N44" i="39"/>
  <c r="K21" i="45"/>
  <c r="K39" i="45"/>
  <c r="K27" i="45"/>
  <c r="K45" i="45"/>
  <c r="K31" i="44"/>
  <c r="K13" i="44"/>
  <c r="K19" i="44"/>
  <c r="K25" i="44"/>
  <c r="K192" i="39"/>
  <c r="K168" i="39"/>
  <c r="K184" i="39"/>
  <c r="K176" i="39"/>
  <c r="K200" i="39"/>
  <c r="K80" i="39"/>
  <c r="K56" i="39"/>
  <c r="K48" i="39"/>
  <c r="K72" i="39"/>
  <c r="K64" i="39"/>
  <c r="J18" i="45"/>
  <c r="J36" i="45"/>
  <c r="J24" i="45"/>
  <c r="J42" i="45"/>
  <c r="J10" i="44"/>
  <c r="J28" i="44"/>
  <c r="J16" i="44"/>
  <c r="J189" i="39"/>
  <c r="J22" i="44"/>
  <c r="J197" i="39"/>
  <c r="J181" i="39"/>
  <c r="J165" i="39"/>
  <c r="J173" i="39"/>
  <c r="J77" i="39"/>
  <c r="J53" i="39"/>
  <c r="J45" i="39"/>
  <c r="J69" i="39"/>
  <c r="J61" i="39"/>
  <c r="C18" i="45"/>
  <c r="C36" i="45"/>
  <c r="C24" i="45"/>
  <c r="C42" i="45"/>
  <c r="C28" i="44"/>
  <c r="C10" i="44"/>
  <c r="C49" i="43"/>
  <c r="C16" i="44"/>
  <c r="C22" i="44"/>
  <c r="C197" i="39"/>
  <c r="C165" i="39"/>
  <c r="C173" i="39"/>
  <c r="C189" i="39"/>
  <c r="C181" i="39"/>
  <c r="C53" i="39"/>
  <c r="C45" i="39"/>
  <c r="C61" i="39"/>
  <c r="C77" i="39"/>
  <c r="C69" i="39"/>
  <c r="M41" i="45"/>
  <c r="M17" i="45"/>
  <c r="M35" i="45"/>
  <c r="M23" i="45"/>
  <c r="M21" i="44"/>
  <c r="M9" i="44"/>
  <c r="M27" i="44"/>
  <c r="M15" i="44"/>
  <c r="M17" i="43"/>
  <c r="M13" i="42" s="1"/>
  <c r="M196" i="39"/>
  <c r="M188" i="39"/>
  <c r="M164" i="39"/>
  <c r="M172" i="39"/>
  <c r="M180" i="39"/>
  <c r="M60" i="39"/>
  <c r="M68" i="39"/>
  <c r="M76" i="39"/>
  <c r="M52" i="39"/>
  <c r="M44" i="39"/>
  <c r="O20" i="45"/>
  <c r="O38" i="45"/>
  <c r="O26" i="45"/>
  <c r="O44" i="45"/>
  <c r="O30" i="44"/>
  <c r="O24" i="44"/>
  <c r="O12" i="44"/>
  <c r="O18" i="44"/>
  <c r="O183" i="39"/>
  <c r="O167" i="39"/>
  <c r="O175" i="39"/>
  <c r="O199" i="39"/>
  <c r="O191" i="39"/>
  <c r="O71" i="39"/>
  <c r="O79" i="39"/>
  <c r="O63" i="39"/>
  <c r="O55" i="39"/>
  <c r="O47" i="39"/>
  <c r="H20" i="45"/>
  <c r="H38" i="45"/>
  <c r="H26" i="45"/>
  <c r="H44" i="45"/>
  <c r="H12" i="44"/>
  <c r="H18" i="44"/>
  <c r="H30" i="44"/>
  <c r="H24" i="44"/>
  <c r="H191" i="39"/>
  <c r="H167" i="39"/>
  <c r="H175" i="39"/>
  <c r="H199" i="39"/>
  <c r="H79" i="39"/>
  <c r="H55" i="39"/>
  <c r="H47" i="39"/>
  <c r="H183" i="39"/>
  <c r="H71" i="39"/>
  <c r="H63" i="39"/>
  <c r="I20" i="45"/>
  <c r="I38" i="45"/>
  <c r="I26" i="45"/>
  <c r="I44" i="45"/>
  <c r="I30" i="44"/>
  <c r="I12" i="44"/>
  <c r="I18" i="44"/>
  <c r="I24" i="44"/>
  <c r="I183" i="39"/>
  <c r="I199" i="39"/>
  <c r="I167" i="39"/>
  <c r="I191" i="39"/>
  <c r="I175" i="39"/>
  <c r="I55" i="39"/>
  <c r="I47" i="39"/>
  <c r="I63" i="39"/>
  <c r="I79" i="39"/>
  <c r="I71" i="39"/>
  <c r="J20" i="45"/>
  <c r="J38" i="45"/>
  <c r="J26" i="45"/>
  <c r="J44" i="45"/>
  <c r="J30" i="44"/>
  <c r="J18" i="44"/>
  <c r="J24" i="44"/>
  <c r="J12" i="44"/>
  <c r="J191" i="39"/>
  <c r="J199" i="39"/>
  <c r="J175" i="39"/>
  <c r="J183" i="39"/>
  <c r="J167" i="39"/>
  <c r="J55" i="39"/>
  <c r="J47" i="39"/>
  <c r="J63" i="39"/>
  <c r="J71" i="39"/>
  <c r="J79" i="39"/>
  <c r="D26" i="45"/>
  <c r="D44" i="45"/>
  <c r="D20" i="45"/>
  <c r="D38" i="45"/>
  <c r="D18" i="44"/>
  <c r="D30" i="44"/>
  <c r="D24" i="44"/>
  <c r="D12" i="44"/>
  <c r="D183" i="39"/>
  <c r="D199" i="39"/>
  <c r="D191" i="39"/>
  <c r="D167" i="39"/>
  <c r="D175" i="39"/>
  <c r="D55" i="39"/>
  <c r="D47" i="39"/>
  <c r="D63" i="39"/>
  <c r="D71" i="39"/>
  <c r="D79" i="39"/>
  <c r="H37" i="45"/>
  <c r="H25" i="45"/>
  <c r="H43" i="45"/>
  <c r="H19" i="45"/>
  <c r="H17" i="44"/>
  <c r="H29" i="44"/>
  <c r="H23" i="44"/>
  <c r="H11" i="44"/>
  <c r="H198" i="39"/>
  <c r="H182" i="39"/>
  <c r="H190" i="39"/>
  <c r="H166" i="39"/>
  <c r="H54" i="39"/>
  <c r="H46" i="39"/>
  <c r="H62" i="39"/>
  <c r="H70" i="39"/>
  <c r="H78" i="39"/>
  <c r="H174" i="39"/>
  <c r="N19" i="45"/>
  <c r="N37" i="45"/>
  <c r="N25" i="45"/>
  <c r="N43" i="45"/>
  <c r="N29" i="44"/>
  <c r="N11" i="44"/>
  <c r="N17" i="44"/>
  <c r="N23" i="44"/>
  <c r="N182" i="39"/>
  <c r="N198" i="39"/>
  <c r="N166" i="39"/>
  <c r="N190" i="39"/>
  <c r="N174" i="39"/>
  <c r="N54" i="39"/>
  <c r="N46" i="39"/>
  <c r="N241" i="39" s="1"/>
  <c r="O241" i="39" s="1"/>
  <c r="P241" i="39" s="1"/>
  <c r="Q241" i="39" s="1"/>
  <c r="R241" i="39" s="1"/>
  <c r="S241" i="39" s="1"/>
  <c r="T241" i="39" s="1"/>
  <c r="U241" i="39" s="1"/>
  <c r="V241" i="39" s="1"/>
  <c r="W241" i="39" s="1"/>
  <c r="X241" i="39" s="1"/>
  <c r="Y241" i="39" s="1"/>
  <c r="Z241" i="39" s="1"/>
  <c r="AA241" i="39" s="1"/>
  <c r="AB241" i="39" s="1"/>
  <c r="AC241" i="39" s="1"/>
  <c r="AD241" i="39" s="1"/>
  <c r="AE241" i="39" s="1"/>
  <c r="AF241" i="39" s="1"/>
  <c r="AG241" i="39" s="1"/>
  <c r="AH241" i="39" s="1"/>
  <c r="AI241" i="39" s="1"/>
  <c r="AJ241" i="39" s="1"/>
  <c r="AK241" i="39" s="1"/>
  <c r="N62" i="39"/>
  <c r="N78" i="39"/>
  <c r="N70" i="39"/>
  <c r="G19" i="45"/>
  <c r="G37" i="45"/>
  <c r="G25" i="45"/>
  <c r="G43" i="45"/>
  <c r="G29" i="44"/>
  <c r="G17" i="44"/>
  <c r="G23" i="44"/>
  <c r="G11" i="44"/>
  <c r="G190" i="39"/>
  <c r="G198" i="39"/>
  <c r="G174" i="39"/>
  <c r="G182" i="39"/>
  <c r="G54" i="39"/>
  <c r="G46" i="39"/>
  <c r="G166" i="39"/>
  <c r="G62" i="39"/>
  <c r="G70" i="39"/>
  <c r="G78" i="39"/>
  <c r="I25" i="45"/>
  <c r="I43" i="45"/>
  <c r="I19" i="45"/>
  <c r="I37" i="45"/>
  <c r="I17" i="44"/>
  <c r="I29" i="44"/>
  <c r="I23" i="44"/>
  <c r="I11" i="44"/>
  <c r="I182" i="39"/>
  <c r="I198" i="39"/>
  <c r="I190" i="39"/>
  <c r="I166" i="39"/>
  <c r="I174" i="39"/>
  <c r="I54" i="39"/>
  <c r="I46" i="39"/>
  <c r="I62" i="39"/>
  <c r="I70" i="39"/>
  <c r="I78" i="39"/>
  <c r="J25" i="45"/>
  <c r="J43" i="45"/>
  <c r="J19" i="45"/>
  <c r="J37" i="45"/>
  <c r="J29" i="44"/>
  <c r="J23" i="44"/>
  <c r="J11" i="44"/>
  <c r="J17" i="44"/>
  <c r="J190" i="39"/>
  <c r="J198" i="39"/>
  <c r="J182" i="39"/>
  <c r="J166" i="39"/>
  <c r="J174" i="39"/>
  <c r="J54" i="39"/>
  <c r="J46" i="39"/>
  <c r="J62" i="39"/>
  <c r="J70" i="39"/>
  <c r="J78" i="39"/>
  <c r="C43" i="45"/>
  <c r="C19" i="45"/>
  <c r="C37" i="45"/>
  <c r="C25" i="45"/>
  <c r="C23" i="44"/>
  <c r="C11" i="44"/>
  <c r="C29" i="44"/>
  <c r="C50" i="43"/>
  <c r="C17" i="44"/>
  <c r="C198" i="39"/>
  <c r="C190" i="39"/>
  <c r="C166" i="39"/>
  <c r="C174" i="39"/>
  <c r="C182" i="39"/>
  <c r="C62" i="39"/>
  <c r="C70" i="39"/>
  <c r="C78" i="39"/>
  <c r="C54" i="39"/>
  <c r="C46" i="39"/>
  <c r="M26" i="45"/>
  <c r="M44" i="45"/>
  <c r="M20" i="45"/>
  <c r="M38" i="45"/>
  <c r="M30" i="44"/>
  <c r="M24" i="44"/>
  <c r="M12" i="44"/>
  <c r="M18" i="44"/>
  <c r="M191" i="39"/>
  <c r="M199" i="39"/>
  <c r="M183" i="39"/>
  <c r="M167" i="39"/>
  <c r="M175" i="39"/>
  <c r="M55" i="39"/>
  <c r="M47" i="39"/>
  <c r="M63" i="39"/>
  <c r="M71" i="39"/>
  <c r="M79" i="39"/>
  <c r="C21" i="45"/>
  <c r="C39" i="45"/>
  <c r="C27" i="45"/>
  <c r="C45" i="45"/>
  <c r="C31" i="44"/>
  <c r="C13" i="44"/>
  <c r="C52" i="43"/>
  <c r="C19" i="44"/>
  <c r="C25" i="44"/>
  <c r="C192" i="39"/>
  <c r="C168" i="39"/>
  <c r="C176" i="39"/>
  <c r="C200" i="39"/>
  <c r="C80" i="39"/>
  <c r="C184" i="39"/>
  <c r="C56" i="39"/>
  <c r="C48" i="39"/>
  <c r="C72" i="39"/>
  <c r="C64" i="39"/>
  <c r="G24" i="45"/>
  <c r="G42" i="45"/>
  <c r="G18" i="45"/>
  <c r="G36" i="45"/>
  <c r="G28" i="44"/>
  <c r="G22" i="44"/>
  <c r="G10" i="44"/>
  <c r="G16" i="44"/>
  <c r="G189" i="39"/>
  <c r="G197" i="39"/>
  <c r="G181" i="39"/>
  <c r="G165" i="39"/>
  <c r="G173" i="39"/>
  <c r="G53" i="39"/>
  <c r="G45" i="39"/>
  <c r="G61" i="39"/>
  <c r="G69" i="39"/>
  <c r="G77" i="39"/>
  <c r="K18" i="45"/>
  <c r="K36" i="45"/>
  <c r="K24" i="45"/>
  <c r="K42" i="45"/>
  <c r="K28" i="44"/>
  <c r="K10" i="44"/>
  <c r="K16" i="44"/>
  <c r="K22" i="44"/>
  <c r="K197" i="39"/>
  <c r="K181" i="39"/>
  <c r="K165" i="39"/>
  <c r="K173" i="39"/>
  <c r="K189" i="39"/>
  <c r="K53" i="39"/>
  <c r="K45" i="39"/>
  <c r="K225" i="39" s="1"/>
  <c r="L225" i="39" s="1"/>
  <c r="M225" i="39" s="1"/>
  <c r="N225" i="39" s="1"/>
  <c r="O225" i="39" s="1"/>
  <c r="P225" i="39" s="1"/>
  <c r="Q225" i="39" s="1"/>
  <c r="R225" i="39" s="1"/>
  <c r="S225" i="39" s="1"/>
  <c r="T225" i="39" s="1"/>
  <c r="U225" i="39" s="1"/>
  <c r="V225" i="39" s="1"/>
  <c r="W225" i="39" s="1"/>
  <c r="X225" i="39" s="1"/>
  <c r="Y225" i="39" s="1"/>
  <c r="Z225" i="39" s="1"/>
  <c r="AA225" i="39" s="1"/>
  <c r="AB225" i="39" s="1"/>
  <c r="AC225" i="39" s="1"/>
  <c r="AD225" i="39" s="1"/>
  <c r="AE225" i="39" s="1"/>
  <c r="AF225" i="39" s="1"/>
  <c r="AG225" i="39" s="1"/>
  <c r="AH225" i="39" s="1"/>
  <c r="K61" i="39"/>
  <c r="K77" i="39"/>
  <c r="K69" i="39"/>
  <c r="D18" i="45"/>
  <c r="D36" i="45"/>
  <c r="D24" i="45"/>
  <c r="D42" i="45"/>
  <c r="D28" i="44"/>
  <c r="D16" i="44"/>
  <c r="D22" i="44"/>
  <c r="D10" i="44"/>
  <c r="D189" i="39"/>
  <c r="D197" i="39"/>
  <c r="D173" i="39"/>
  <c r="D181" i="39"/>
  <c r="D53" i="39"/>
  <c r="D45" i="39"/>
  <c r="D61" i="39"/>
  <c r="D165" i="39"/>
  <c r="D69" i="39"/>
  <c r="D77" i="39"/>
  <c r="J35" i="45"/>
  <c r="J23" i="45"/>
  <c r="J41" i="45"/>
  <c r="J17" i="45"/>
  <c r="J15" i="44"/>
  <c r="J17" i="43"/>
  <c r="J13" i="42" s="1"/>
  <c r="J21" i="44"/>
  <c r="J27" i="44"/>
  <c r="J9" i="44"/>
  <c r="J196" i="39"/>
  <c r="J180" i="39"/>
  <c r="J188" i="39"/>
  <c r="J164" i="39"/>
  <c r="J52" i="39"/>
  <c r="J44" i="39"/>
  <c r="J60" i="39"/>
  <c r="J68" i="39"/>
  <c r="J76" i="39"/>
  <c r="J172" i="39"/>
  <c r="C38" i="45"/>
  <c r="C26" i="45"/>
  <c r="C44" i="45"/>
  <c r="C20" i="45"/>
  <c r="C51" i="43"/>
  <c r="C18" i="44"/>
  <c r="C30" i="44"/>
  <c r="C24" i="44"/>
  <c r="C12" i="44"/>
  <c r="C199" i="39"/>
  <c r="C183" i="39"/>
  <c r="C191" i="39"/>
  <c r="C167" i="39"/>
  <c r="C55" i="39"/>
  <c r="C47" i="39"/>
  <c r="C63" i="39"/>
  <c r="C71" i="39"/>
  <c r="C79" i="39"/>
  <c r="C175" i="39"/>
  <c r="Q21" i="43"/>
  <c r="L26" i="45"/>
  <c r="L44" i="45"/>
  <c r="L20" i="45"/>
  <c r="L38" i="45"/>
  <c r="L18" i="44"/>
  <c r="L24" i="44"/>
  <c r="L30" i="44"/>
  <c r="L12" i="44"/>
  <c r="L183" i="39"/>
  <c r="L199" i="39"/>
  <c r="L167" i="39"/>
  <c r="L175" i="39"/>
  <c r="L55" i="39"/>
  <c r="L47" i="39"/>
  <c r="L63" i="39"/>
  <c r="L191" i="39"/>
  <c r="L71" i="39"/>
  <c r="L79" i="39"/>
  <c r="E26" i="45"/>
  <c r="E44" i="45"/>
  <c r="E20" i="45"/>
  <c r="E38" i="45"/>
  <c r="E30" i="44"/>
  <c r="E24" i="44"/>
  <c r="E12" i="44"/>
  <c r="E18" i="44"/>
  <c r="E191" i="39"/>
  <c r="E199" i="39"/>
  <c r="E183" i="39"/>
  <c r="E167" i="39"/>
  <c r="E175" i="39"/>
  <c r="E55" i="39"/>
  <c r="E47" i="39"/>
  <c r="E63" i="39"/>
  <c r="E71" i="39"/>
  <c r="E79" i="39"/>
  <c r="O19" i="45"/>
  <c r="O37" i="45"/>
  <c r="O25" i="45"/>
  <c r="O43" i="45"/>
  <c r="O29" i="44"/>
  <c r="O17" i="44"/>
  <c r="O23" i="44"/>
  <c r="O11" i="44"/>
  <c r="O190" i="39"/>
  <c r="O198" i="39"/>
  <c r="O174" i="39"/>
  <c r="O182" i="39"/>
  <c r="O166" i="39"/>
  <c r="O54" i="39"/>
  <c r="O46" i="39"/>
  <c r="O246" i="39" s="1"/>
  <c r="P246" i="39" s="1"/>
  <c r="Q246" i="39" s="1"/>
  <c r="R246" i="39" s="1"/>
  <c r="S246" i="39" s="1"/>
  <c r="T246" i="39" s="1"/>
  <c r="U246" i="39" s="1"/>
  <c r="V246" i="39" s="1"/>
  <c r="W246" i="39" s="1"/>
  <c r="X246" i="39" s="1"/>
  <c r="Y246" i="39" s="1"/>
  <c r="Z246" i="39" s="1"/>
  <c r="AA246" i="39" s="1"/>
  <c r="AB246" i="39" s="1"/>
  <c r="AC246" i="39" s="1"/>
  <c r="AD246" i="39" s="1"/>
  <c r="AE246" i="39" s="1"/>
  <c r="AF246" i="39" s="1"/>
  <c r="AG246" i="39" s="1"/>
  <c r="AH246" i="39" s="1"/>
  <c r="AI246" i="39" s="1"/>
  <c r="AJ246" i="39" s="1"/>
  <c r="AK246" i="39" s="1"/>
  <c r="AL246" i="39" s="1"/>
  <c r="O62" i="39"/>
  <c r="O70" i="39"/>
  <c r="O78" i="39"/>
  <c r="K43" i="45"/>
  <c r="K19" i="45"/>
  <c r="K37" i="45"/>
  <c r="K25" i="45"/>
  <c r="K29" i="44"/>
  <c r="K23" i="44"/>
  <c r="K11" i="44"/>
  <c r="K17" i="44"/>
  <c r="K198" i="39"/>
  <c r="K182" i="39"/>
  <c r="K190" i="39"/>
  <c r="K166" i="39"/>
  <c r="K174" i="39"/>
  <c r="K62" i="39"/>
  <c r="K70" i="39"/>
  <c r="K78" i="39"/>
  <c r="K46" i="39"/>
  <c r="K226" i="39" s="1"/>
  <c r="L226" i="39" s="1"/>
  <c r="M226" i="39" s="1"/>
  <c r="N226" i="39" s="1"/>
  <c r="O226" i="39" s="1"/>
  <c r="P226" i="39" s="1"/>
  <c r="Q226" i="39" s="1"/>
  <c r="R226" i="39" s="1"/>
  <c r="S226" i="39" s="1"/>
  <c r="T226" i="39" s="1"/>
  <c r="U226" i="39" s="1"/>
  <c r="V226" i="39" s="1"/>
  <c r="W226" i="39" s="1"/>
  <c r="X226" i="39" s="1"/>
  <c r="Y226" i="39" s="1"/>
  <c r="Z226" i="39" s="1"/>
  <c r="AA226" i="39" s="1"/>
  <c r="AB226" i="39" s="1"/>
  <c r="AC226" i="39" s="1"/>
  <c r="AD226" i="39" s="1"/>
  <c r="AE226" i="39" s="1"/>
  <c r="AF226" i="39" s="1"/>
  <c r="AG226" i="39" s="1"/>
  <c r="AH226" i="39" s="1"/>
  <c r="K54" i="39"/>
  <c r="AZ16" i="23" l="1"/>
  <c r="AZ12" i="23" s="1"/>
  <c r="J74" i="39"/>
  <c r="J22" i="45"/>
  <c r="J194" i="39"/>
  <c r="J186" i="39"/>
  <c r="J16" i="45"/>
  <c r="J170" i="39"/>
  <c r="J178" i="39"/>
  <c r="E50" i="39"/>
  <c r="E194" i="39"/>
  <c r="E16" i="45"/>
  <c r="H26" i="44"/>
  <c r="H12" i="27" s="1"/>
  <c r="G20" i="44"/>
  <c r="G11" i="27" s="1"/>
  <c r="F74" i="39"/>
  <c r="F20" i="44"/>
  <c r="F11" i="27" s="1"/>
  <c r="E20" i="44"/>
  <c r="E11" i="27" s="1"/>
  <c r="D16" i="45"/>
  <c r="E170" i="39"/>
  <c r="E22" i="45"/>
  <c r="D58" i="39"/>
  <c r="J26" i="35"/>
  <c r="G27" i="35" s="1"/>
  <c r="I27" i="35" s="1"/>
  <c r="D14" i="44"/>
  <c r="D10" i="27" s="1"/>
  <c r="Q197" i="39"/>
  <c r="Q22" i="44"/>
  <c r="Q173" i="39"/>
  <c r="Q69" i="39"/>
  <c r="Q28" i="44"/>
  <c r="Q165" i="39"/>
  <c r="Q24" i="45"/>
  <c r="Q53" i="39"/>
  <c r="Q189" i="39"/>
  <c r="Q36" i="45"/>
  <c r="P69" i="39"/>
  <c r="P165" i="39"/>
  <c r="P76" i="39"/>
  <c r="Q42" i="45"/>
  <c r="Q181" i="39"/>
  <c r="Q45" i="39"/>
  <c r="Q255" i="39" s="1"/>
  <c r="R255" i="39" s="1"/>
  <c r="S255" i="39" s="1"/>
  <c r="T255" i="39" s="1"/>
  <c r="U255" i="39" s="1"/>
  <c r="V255" i="39" s="1"/>
  <c r="W255" i="39" s="1"/>
  <c r="X255" i="39" s="1"/>
  <c r="Y255" i="39" s="1"/>
  <c r="Z255" i="39" s="1"/>
  <c r="AA255" i="39" s="1"/>
  <c r="AB255" i="39" s="1"/>
  <c r="AC255" i="39" s="1"/>
  <c r="AD255" i="39" s="1"/>
  <c r="AE255" i="39" s="1"/>
  <c r="AF255" i="39" s="1"/>
  <c r="AG255" i="39" s="1"/>
  <c r="AH255" i="39" s="1"/>
  <c r="AI255" i="39" s="1"/>
  <c r="AJ255" i="39" s="1"/>
  <c r="AK255" i="39" s="1"/>
  <c r="AL255" i="39" s="1"/>
  <c r="AM255" i="39" s="1"/>
  <c r="AN255" i="39" s="1"/>
  <c r="Q16" i="44"/>
  <c r="P10" i="44"/>
  <c r="P17" i="45"/>
  <c r="Q61" i="39"/>
  <c r="Q18" i="45"/>
  <c r="Q77" i="39"/>
  <c r="P36" i="45"/>
  <c r="P79" i="39"/>
  <c r="P18" i="44"/>
  <c r="P183" i="39"/>
  <c r="P30" i="44"/>
  <c r="P26" i="45"/>
  <c r="P55" i="39"/>
  <c r="P199" i="39"/>
  <c r="P12" i="44"/>
  <c r="P175" i="39"/>
  <c r="P44" i="45"/>
  <c r="P63" i="39"/>
  <c r="P167" i="39"/>
  <c r="P38" i="45"/>
  <c r="P71" i="39"/>
  <c r="P191" i="39"/>
  <c r="P20" i="45"/>
  <c r="P47" i="39"/>
  <c r="P253" i="39" s="1"/>
  <c r="Q253" i="39" s="1"/>
  <c r="R253" i="39" s="1"/>
  <c r="S253" i="39" s="1"/>
  <c r="T253" i="39" s="1"/>
  <c r="U253" i="39" s="1"/>
  <c r="V253" i="39" s="1"/>
  <c r="W253" i="39" s="1"/>
  <c r="X253" i="39" s="1"/>
  <c r="Y253" i="39" s="1"/>
  <c r="Z253" i="39" s="1"/>
  <c r="AA253" i="39" s="1"/>
  <c r="AB253" i="39" s="1"/>
  <c r="AC253" i="39" s="1"/>
  <c r="AD253" i="39" s="1"/>
  <c r="AE253" i="39" s="1"/>
  <c r="AF253" i="39" s="1"/>
  <c r="AG253" i="39" s="1"/>
  <c r="AH253" i="39" s="1"/>
  <c r="AI253" i="39" s="1"/>
  <c r="AJ253" i="39" s="1"/>
  <c r="AK253" i="39" s="1"/>
  <c r="AL253" i="39" s="1"/>
  <c r="AM253" i="39" s="1"/>
  <c r="P173" i="39"/>
  <c r="P28" i="44"/>
  <c r="P181" i="39"/>
  <c r="P24" i="45"/>
  <c r="P53" i="39"/>
  <c r="P189" i="39"/>
  <c r="P18" i="45"/>
  <c r="P45" i="39"/>
  <c r="P250" i="39" s="1"/>
  <c r="Q250" i="39" s="1"/>
  <c r="R250" i="39" s="1"/>
  <c r="S250" i="39" s="1"/>
  <c r="T250" i="39" s="1"/>
  <c r="U250" i="39" s="1"/>
  <c r="V250" i="39" s="1"/>
  <c r="W250" i="39" s="1"/>
  <c r="X250" i="39" s="1"/>
  <c r="Y250" i="39" s="1"/>
  <c r="Z250" i="39" s="1"/>
  <c r="AA250" i="39" s="1"/>
  <c r="AB250" i="39" s="1"/>
  <c r="AC250" i="39" s="1"/>
  <c r="AD250" i="39" s="1"/>
  <c r="AE250" i="39" s="1"/>
  <c r="AF250" i="39" s="1"/>
  <c r="AG250" i="39" s="1"/>
  <c r="AH250" i="39" s="1"/>
  <c r="AI250" i="39" s="1"/>
  <c r="AJ250" i="39" s="1"/>
  <c r="AK250" i="39" s="1"/>
  <c r="AL250" i="39" s="1"/>
  <c r="AM250" i="39" s="1"/>
  <c r="P197" i="39"/>
  <c r="P42" i="45"/>
  <c r="P77" i="39"/>
  <c r="P16" i="44"/>
  <c r="P61" i="39"/>
  <c r="P188" i="39"/>
  <c r="P196" i="39"/>
  <c r="P27" i="44"/>
  <c r="P180" i="39"/>
  <c r="P41" i="45"/>
  <c r="P172" i="39"/>
  <c r="P23" i="45"/>
  <c r="P68" i="39"/>
  <c r="P164" i="39"/>
  <c r="P35" i="45"/>
  <c r="P60" i="39"/>
  <c r="P21" i="44"/>
  <c r="P44" i="39"/>
  <c r="P249" i="39" s="1"/>
  <c r="Q249" i="39" s="1"/>
  <c r="R249" i="39" s="1"/>
  <c r="S249" i="39" s="1"/>
  <c r="T249" i="39" s="1"/>
  <c r="U249" i="39" s="1"/>
  <c r="V249" i="39" s="1"/>
  <c r="W249" i="39" s="1"/>
  <c r="X249" i="39" s="1"/>
  <c r="Y249" i="39" s="1"/>
  <c r="Z249" i="39" s="1"/>
  <c r="AA249" i="39" s="1"/>
  <c r="AB249" i="39" s="1"/>
  <c r="AC249" i="39" s="1"/>
  <c r="AD249" i="39" s="1"/>
  <c r="AE249" i="39" s="1"/>
  <c r="AF249" i="39" s="1"/>
  <c r="AG249" i="39" s="1"/>
  <c r="AH249" i="39" s="1"/>
  <c r="AI249" i="39" s="1"/>
  <c r="AJ249" i="39" s="1"/>
  <c r="AK249" i="39" s="1"/>
  <c r="AL249" i="39" s="1"/>
  <c r="AM249" i="39" s="1"/>
  <c r="P15" i="44"/>
  <c r="P52" i="39"/>
  <c r="P17" i="43"/>
  <c r="P13" i="42" s="1"/>
  <c r="M58" i="39"/>
  <c r="N162" i="39"/>
  <c r="N22" i="45"/>
  <c r="L34" i="45"/>
  <c r="L24" i="27" s="1"/>
  <c r="M74" i="39"/>
  <c r="M40" i="45"/>
  <c r="M25" i="27" s="1"/>
  <c r="N178" i="39"/>
  <c r="N40" i="45"/>
  <c r="N25" i="27" s="1"/>
  <c r="L170" i="39"/>
  <c r="M178" i="39"/>
  <c r="N50" i="39"/>
  <c r="N74" i="39"/>
  <c r="K178" i="39"/>
  <c r="L50" i="39"/>
  <c r="L8" i="44"/>
  <c r="L9" i="27" s="1"/>
  <c r="G217" i="39"/>
  <c r="D74" i="39"/>
  <c r="D194" i="39"/>
  <c r="O170" i="39"/>
  <c r="O8" i="44"/>
  <c r="O9" i="27" s="1"/>
  <c r="F14" i="44"/>
  <c r="F10" i="27" s="1"/>
  <c r="C50" i="39"/>
  <c r="C26" i="44"/>
  <c r="C12" i="27" s="1"/>
  <c r="I66" i="39"/>
  <c r="I186" i="39"/>
  <c r="I34" i="45"/>
  <c r="I24" i="27" s="1"/>
  <c r="H178" i="39"/>
  <c r="G50" i="39"/>
  <c r="Q20" i="45"/>
  <c r="Q38" i="45"/>
  <c r="Q26" i="45"/>
  <c r="Q44" i="45"/>
  <c r="Q30" i="44"/>
  <c r="Q12" i="44"/>
  <c r="Q18" i="44"/>
  <c r="Q24" i="44"/>
  <c r="Q183" i="39"/>
  <c r="Q199" i="39"/>
  <c r="Q167" i="39"/>
  <c r="Q175" i="39"/>
  <c r="Q191" i="39"/>
  <c r="Q55" i="39"/>
  <c r="Q47" i="39"/>
  <c r="Q63" i="39"/>
  <c r="Q79" i="39"/>
  <c r="Q71" i="39"/>
  <c r="J66" i="39"/>
  <c r="J8" i="44"/>
  <c r="J9" i="27" s="1"/>
  <c r="J34" i="45"/>
  <c r="J24" i="27" s="1"/>
  <c r="M66" i="39"/>
  <c r="M14" i="44"/>
  <c r="M10" i="27" s="1"/>
  <c r="N170" i="39"/>
  <c r="N26" i="44"/>
  <c r="N12" i="27" s="1"/>
  <c r="E42" i="39"/>
  <c r="E162" i="39"/>
  <c r="E34" i="45"/>
  <c r="E24" i="27" s="1"/>
  <c r="L178" i="39"/>
  <c r="L20" i="44"/>
  <c r="L11" i="27" s="1"/>
  <c r="Q45" i="45"/>
  <c r="Q21" i="45"/>
  <c r="Q39" i="45"/>
  <c r="Q27" i="45"/>
  <c r="Q25" i="44"/>
  <c r="Q13" i="44"/>
  <c r="Q31" i="44"/>
  <c r="Q19" i="44"/>
  <c r="Q200" i="39"/>
  <c r="Q192" i="39"/>
  <c r="Q168" i="39"/>
  <c r="Q176" i="39"/>
  <c r="Q184" i="39"/>
  <c r="Q64" i="39"/>
  <c r="Q72" i="39"/>
  <c r="Q80" i="39"/>
  <c r="Q56" i="39"/>
  <c r="Q48" i="39"/>
  <c r="D66" i="39"/>
  <c r="D186" i="39"/>
  <c r="D40" i="45"/>
  <c r="D25" i="27" s="1"/>
  <c r="K170" i="39"/>
  <c r="K14" i="44"/>
  <c r="K10" i="27" s="1"/>
  <c r="O162" i="39"/>
  <c r="O40" i="45"/>
  <c r="O25" i="27" s="1"/>
  <c r="F66" i="39"/>
  <c r="F8" i="44"/>
  <c r="F9" i="27" s="1"/>
  <c r="R20" i="43"/>
  <c r="R21" i="43"/>
  <c r="R19" i="43"/>
  <c r="R22" i="43"/>
  <c r="R18" i="43"/>
  <c r="C170" i="39"/>
  <c r="C13" i="42"/>
  <c r="C14" i="42" s="1"/>
  <c r="D11" i="42" s="1"/>
  <c r="D14" i="42" s="1"/>
  <c r="E11" i="42" s="1"/>
  <c r="E14" i="42" s="1"/>
  <c r="F11" i="42" s="1"/>
  <c r="F14" i="42" s="1"/>
  <c r="G11" i="42" s="1"/>
  <c r="G14" i="42" s="1"/>
  <c r="H11" i="42" s="1"/>
  <c r="I162" i="39"/>
  <c r="I8" i="44"/>
  <c r="I9" i="27" s="1"/>
  <c r="I16" i="45"/>
  <c r="H170" i="39"/>
  <c r="H40" i="45"/>
  <c r="H25" i="27" s="1"/>
  <c r="G74" i="39"/>
  <c r="M26" i="44"/>
  <c r="M12" i="27" s="1"/>
  <c r="L26" i="44"/>
  <c r="L12" i="27" s="1"/>
  <c r="K228" i="39"/>
  <c r="L228" i="39" s="1"/>
  <c r="M228" i="39" s="1"/>
  <c r="N228" i="39" s="1"/>
  <c r="O228" i="39" s="1"/>
  <c r="P228" i="39" s="1"/>
  <c r="Q228" i="39" s="1"/>
  <c r="R228" i="39" s="1"/>
  <c r="S228" i="39" s="1"/>
  <c r="T228" i="39" s="1"/>
  <c r="U228" i="39" s="1"/>
  <c r="V228" i="39" s="1"/>
  <c r="W228" i="39" s="1"/>
  <c r="X228" i="39" s="1"/>
  <c r="Y228" i="39" s="1"/>
  <c r="Z228" i="39" s="1"/>
  <c r="AA228" i="39" s="1"/>
  <c r="AB228" i="39" s="1"/>
  <c r="AC228" i="39" s="1"/>
  <c r="AD228" i="39" s="1"/>
  <c r="AE228" i="39" s="1"/>
  <c r="AF228" i="39" s="1"/>
  <c r="AG228" i="39" s="1"/>
  <c r="AH228" i="39" s="1"/>
  <c r="K227" i="39"/>
  <c r="L227" i="39" s="1"/>
  <c r="M227" i="39" s="1"/>
  <c r="N227" i="39" s="1"/>
  <c r="O227" i="39" s="1"/>
  <c r="P227" i="39" s="1"/>
  <c r="Q227" i="39" s="1"/>
  <c r="R227" i="39" s="1"/>
  <c r="S227" i="39" s="1"/>
  <c r="T227" i="39" s="1"/>
  <c r="U227" i="39" s="1"/>
  <c r="V227" i="39" s="1"/>
  <c r="W227" i="39" s="1"/>
  <c r="X227" i="39" s="1"/>
  <c r="Y227" i="39" s="1"/>
  <c r="Z227" i="39" s="1"/>
  <c r="AA227" i="39" s="1"/>
  <c r="AB227" i="39" s="1"/>
  <c r="AC227" i="39" s="1"/>
  <c r="AD227" i="39" s="1"/>
  <c r="AE227" i="39" s="1"/>
  <c r="AF227" i="39" s="1"/>
  <c r="AG227" i="39" s="1"/>
  <c r="AH227" i="39" s="1"/>
  <c r="K34" i="45"/>
  <c r="K24" i="27" s="1"/>
  <c r="O66" i="39"/>
  <c r="O22" i="45"/>
  <c r="I212" i="39"/>
  <c r="H213" i="39"/>
  <c r="H214" i="39" s="1"/>
  <c r="H215" i="39" s="1"/>
  <c r="B25" i="35"/>
  <c r="C24" i="35"/>
  <c r="S6" i="43" s="1"/>
  <c r="C186" i="39"/>
  <c r="C14" i="44"/>
  <c r="C10" i="27" s="1"/>
  <c r="I58" i="39"/>
  <c r="I20" i="44"/>
  <c r="I11" i="27" s="1"/>
  <c r="H66" i="39"/>
  <c r="H162" i="39"/>
  <c r="H22" i="45"/>
  <c r="G194" i="39"/>
  <c r="G14" i="44"/>
  <c r="G10" i="27" s="1"/>
  <c r="M238" i="39"/>
  <c r="N238" i="39" s="1"/>
  <c r="O238" i="39" s="1"/>
  <c r="P238" i="39" s="1"/>
  <c r="Q238" i="39" s="1"/>
  <c r="R238" i="39" s="1"/>
  <c r="S238" i="39" s="1"/>
  <c r="T238" i="39" s="1"/>
  <c r="U238" i="39" s="1"/>
  <c r="V238" i="39" s="1"/>
  <c r="W238" i="39" s="1"/>
  <c r="X238" i="39" s="1"/>
  <c r="Y238" i="39" s="1"/>
  <c r="Z238" i="39" s="1"/>
  <c r="AA238" i="39" s="1"/>
  <c r="AB238" i="39" s="1"/>
  <c r="AC238" i="39" s="1"/>
  <c r="AD238" i="39" s="1"/>
  <c r="AE238" i="39" s="1"/>
  <c r="AF238" i="39" s="1"/>
  <c r="AG238" i="39" s="1"/>
  <c r="AH238" i="39" s="1"/>
  <c r="AI238" i="39" s="1"/>
  <c r="AJ238" i="39" s="1"/>
  <c r="M237" i="39"/>
  <c r="N237" i="39" s="1"/>
  <c r="O237" i="39" s="1"/>
  <c r="P237" i="39" s="1"/>
  <c r="Q237" i="39" s="1"/>
  <c r="R237" i="39" s="1"/>
  <c r="S237" i="39" s="1"/>
  <c r="T237" i="39" s="1"/>
  <c r="U237" i="39" s="1"/>
  <c r="V237" i="39" s="1"/>
  <c r="W237" i="39" s="1"/>
  <c r="X237" i="39" s="1"/>
  <c r="Y237" i="39" s="1"/>
  <c r="Z237" i="39" s="1"/>
  <c r="AA237" i="39" s="1"/>
  <c r="AB237" i="39" s="1"/>
  <c r="AC237" i="39" s="1"/>
  <c r="AD237" i="39" s="1"/>
  <c r="AE237" i="39" s="1"/>
  <c r="AF237" i="39" s="1"/>
  <c r="AG237" i="39" s="1"/>
  <c r="AH237" i="39" s="1"/>
  <c r="AI237" i="39" s="1"/>
  <c r="AJ237" i="39" s="1"/>
  <c r="J26" i="44"/>
  <c r="J12" i="27" s="1"/>
  <c r="N239" i="39"/>
  <c r="O239" i="39" s="1"/>
  <c r="P239" i="39" s="1"/>
  <c r="Q239" i="39" s="1"/>
  <c r="R239" i="39" s="1"/>
  <c r="S239" i="39" s="1"/>
  <c r="T239" i="39" s="1"/>
  <c r="U239" i="39" s="1"/>
  <c r="V239" i="39" s="1"/>
  <c r="W239" i="39" s="1"/>
  <c r="X239" i="39" s="1"/>
  <c r="Y239" i="39" s="1"/>
  <c r="Z239" i="39" s="1"/>
  <c r="AA239" i="39" s="1"/>
  <c r="AB239" i="39" s="1"/>
  <c r="AC239" i="39" s="1"/>
  <c r="AD239" i="39" s="1"/>
  <c r="AE239" i="39" s="1"/>
  <c r="AF239" i="39" s="1"/>
  <c r="AG239" i="39" s="1"/>
  <c r="AH239" i="39" s="1"/>
  <c r="AI239" i="39" s="1"/>
  <c r="AJ239" i="39" s="1"/>
  <c r="AK239" i="39" s="1"/>
  <c r="N42" i="39"/>
  <c r="K162" i="39"/>
  <c r="O194" i="39"/>
  <c r="F194" i="39"/>
  <c r="L233" i="39"/>
  <c r="M233" i="39" s="1"/>
  <c r="N233" i="39" s="1"/>
  <c r="O233" i="39" s="1"/>
  <c r="P233" i="39" s="1"/>
  <c r="Q233" i="39" s="1"/>
  <c r="R233" i="39" s="1"/>
  <c r="S233" i="39" s="1"/>
  <c r="T233" i="39" s="1"/>
  <c r="U233" i="39" s="1"/>
  <c r="V233" i="39" s="1"/>
  <c r="W233" i="39" s="1"/>
  <c r="X233" i="39" s="1"/>
  <c r="Y233" i="39" s="1"/>
  <c r="Z233" i="39" s="1"/>
  <c r="AA233" i="39" s="1"/>
  <c r="AB233" i="39" s="1"/>
  <c r="AC233" i="39" s="1"/>
  <c r="AD233" i="39" s="1"/>
  <c r="AE233" i="39" s="1"/>
  <c r="AF233" i="39" s="1"/>
  <c r="AG233" i="39" s="1"/>
  <c r="AH233" i="39" s="1"/>
  <c r="AI233" i="39" s="1"/>
  <c r="L232" i="39"/>
  <c r="M232" i="39" s="1"/>
  <c r="N232" i="39" s="1"/>
  <c r="O232" i="39" s="1"/>
  <c r="P232" i="39" s="1"/>
  <c r="Q232" i="39" s="1"/>
  <c r="R232" i="39" s="1"/>
  <c r="S232" i="39" s="1"/>
  <c r="T232" i="39" s="1"/>
  <c r="U232" i="39" s="1"/>
  <c r="V232" i="39" s="1"/>
  <c r="W232" i="39" s="1"/>
  <c r="X232" i="39" s="1"/>
  <c r="Y232" i="39" s="1"/>
  <c r="Z232" i="39" s="1"/>
  <c r="AA232" i="39" s="1"/>
  <c r="AB232" i="39" s="1"/>
  <c r="AC232" i="39" s="1"/>
  <c r="AD232" i="39" s="1"/>
  <c r="AE232" i="39" s="1"/>
  <c r="AF232" i="39" s="1"/>
  <c r="AG232" i="39" s="1"/>
  <c r="AH232" i="39" s="1"/>
  <c r="AI232" i="39" s="1"/>
  <c r="J42" i="39"/>
  <c r="N194" i="39"/>
  <c r="N34" i="45"/>
  <c r="N24" i="27" s="1"/>
  <c r="E74" i="39"/>
  <c r="E40" i="45"/>
  <c r="E25" i="27" s="1"/>
  <c r="L162" i="39"/>
  <c r="D42" i="39"/>
  <c r="K74" i="39"/>
  <c r="K194" i="39"/>
  <c r="K16" i="45"/>
  <c r="O58" i="39"/>
  <c r="O186" i="39"/>
  <c r="O34" i="45"/>
  <c r="O24" i="27" s="1"/>
  <c r="F178" i="39"/>
  <c r="F40" i="45"/>
  <c r="F25" i="27" s="1"/>
  <c r="C74" i="39"/>
  <c r="C194" i="39"/>
  <c r="C34" i="45"/>
  <c r="C24" i="27" s="1"/>
  <c r="I42" i="39"/>
  <c r="H74" i="39"/>
  <c r="H194" i="39"/>
  <c r="H34" i="45"/>
  <c r="H24" i="27" s="1"/>
  <c r="G178" i="39"/>
  <c r="G8" i="44"/>
  <c r="G9" i="27" s="1"/>
  <c r="C72" i="45"/>
  <c r="C60" i="45"/>
  <c r="C83" i="45"/>
  <c r="C66" i="45"/>
  <c r="C48" i="44"/>
  <c r="C66" i="44"/>
  <c r="C36" i="44"/>
  <c r="C54" i="44"/>
  <c r="C42" i="44"/>
  <c r="C57" i="43"/>
  <c r="C63" i="43" s="1"/>
  <c r="C60" i="44"/>
  <c r="D15" i="43"/>
  <c r="C143" i="39"/>
  <c r="C151" i="39"/>
  <c r="C119" i="39"/>
  <c r="C159" i="39"/>
  <c r="C127" i="39"/>
  <c r="C103" i="39"/>
  <c r="C95" i="39"/>
  <c r="C135" i="39"/>
  <c r="C111" i="39"/>
  <c r="C87" i="39"/>
  <c r="C82" i="45"/>
  <c r="C65" i="45"/>
  <c r="C71" i="45"/>
  <c r="C59" i="45"/>
  <c r="C53" i="44"/>
  <c r="C41" i="44"/>
  <c r="C59" i="44"/>
  <c r="C47" i="44"/>
  <c r="C56" i="43"/>
  <c r="C62" i="43" s="1"/>
  <c r="C65" i="44"/>
  <c r="C35" i="44"/>
  <c r="D14" i="43"/>
  <c r="C150" i="39"/>
  <c r="C118" i="39"/>
  <c r="C158" i="39"/>
  <c r="C126" i="39"/>
  <c r="C134" i="39"/>
  <c r="C142" i="39"/>
  <c r="C110" i="39"/>
  <c r="C102" i="39"/>
  <c r="C86" i="39"/>
  <c r="C94" i="39"/>
  <c r="D22" i="45"/>
  <c r="J20" i="44"/>
  <c r="J11" i="27" s="1"/>
  <c r="M8" i="44"/>
  <c r="M9" i="27" s="1"/>
  <c r="J50" i="39"/>
  <c r="O248" i="39"/>
  <c r="P248" i="39" s="1"/>
  <c r="Q248" i="39" s="1"/>
  <c r="R248" i="39" s="1"/>
  <c r="S248" i="39" s="1"/>
  <c r="T248" i="39" s="1"/>
  <c r="U248" i="39" s="1"/>
  <c r="V248" i="39" s="1"/>
  <c r="W248" i="39" s="1"/>
  <c r="X248" i="39" s="1"/>
  <c r="Y248" i="39" s="1"/>
  <c r="Z248" i="39" s="1"/>
  <c r="AA248" i="39" s="1"/>
  <c r="AB248" i="39" s="1"/>
  <c r="AC248" i="39" s="1"/>
  <c r="AD248" i="39" s="1"/>
  <c r="AE248" i="39" s="1"/>
  <c r="AF248" i="39" s="1"/>
  <c r="AG248" i="39" s="1"/>
  <c r="AH248" i="39" s="1"/>
  <c r="AI248" i="39" s="1"/>
  <c r="AJ248" i="39" s="1"/>
  <c r="AK248" i="39" s="1"/>
  <c r="AL248" i="39" s="1"/>
  <c r="O247" i="39"/>
  <c r="P247" i="39" s="1"/>
  <c r="Q247" i="39" s="1"/>
  <c r="R247" i="39" s="1"/>
  <c r="S247" i="39" s="1"/>
  <c r="T247" i="39" s="1"/>
  <c r="U247" i="39" s="1"/>
  <c r="V247" i="39" s="1"/>
  <c r="W247" i="39" s="1"/>
  <c r="X247" i="39" s="1"/>
  <c r="Y247" i="39" s="1"/>
  <c r="Z247" i="39" s="1"/>
  <c r="AA247" i="39" s="1"/>
  <c r="AB247" i="39" s="1"/>
  <c r="AC247" i="39" s="1"/>
  <c r="AD247" i="39" s="1"/>
  <c r="AE247" i="39" s="1"/>
  <c r="AF247" i="39" s="1"/>
  <c r="AG247" i="39" s="1"/>
  <c r="AH247" i="39" s="1"/>
  <c r="AI247" i="39" s="1"/>
  <c r="AJ247" i="39" s="1"/>
  <c r="AK247" i="39" s="1"/>
  <c r="AL247" i="39" s="1"/>
  <c r="M170" i="39"/>
  <c r="M20" i="44"/>
  <c r="M11" i="27" s="1"/>
  <c r="N58" i="39"/>
  <c r="N16" i="45"/>
  <c r="E66" i="39"/>
  <c r="E14" i="44"/>
  <c r="E10" i="27" s="1"/>
  <c r="L74" i="39"/>
  <c r="L194" i="39"/>
  <c r="L16" i="45"/>
  <c r="D50" i="39"/>
  <c r="D8" i="44"/>
  <c r="D9" i="27" s="1"/>
  <c r="K66" i="39"/>
  <c r="K186" i="39"/>
  <c r="K40" i="45"/>
  <c r="K25" i="27" s="1"/>
  <c r="O244" i="39"/>
  <c r="P244" i="39" s="1"/>
  <c r="Q244" i="39" s="1"/>
  <c r="R244" i="39" s="1"/>
  <c r="S244" i="39" s="1"/>
  <c r="T244" i="39" s="1"/>
  <c r="U244" i="39" s="1"/>
  <c r="V244" i="39" s="1"/>
  <c r="W244" i="39" s="1"/>
  <c r="X244" i="39" s="1"/>
  <c r="Y244" i="39" s="1"/>
  <c r="Z244" i="39" s="1"/>
  <c r="AA244" i="39" s="1"/>
  <c r="AB244" i="39" s="1"/>
  <c r="AC244" i="39" s="1"/>
  <c r="AD244" i="39" s="1"/>
  <c r="AE244" i="39" s="1"/>
  <c r="AF244" i="39" s="1"/>
  <c r="AG244" i="39" s="1"/>
  <c r="AH244" i="39" s="1"/>
  <c r="AI244" i="39" s="1"/>
  <c r="AJ244" i="39" s="1"/>
  <c r="AK244" i="39" s="1"/>
  <c r="AL244" i="39" s="1"/>
  <c r="O42" i="39"/>
  <c r="O20" i="44"/>
  <c r="O11" i="27" s="1"/>
  <c r="O16" i="45"/>
  <c r="F186" i="39"/>
  <c r="F26" i="44"/>
  <c r="F12" i="27" s="1"/>
  <c r="C66" i="39"/>
  <c r="C162" i="39"/>
  <c r="C16" i="45"/>
  <c r="I50" i="39"/>
  <c r="I14" i="44"/>
  <c r="I10" i="27" s="1"/>
  <c r="H58" i="39"/>
  <c r="H16" i="45"/>
  <c r="G170" i="39"/>
  <c r="G40" i="45"/>
  <c r="G25" i="27" s="1"/>
  <c r="J162" i="39"/>
  <c r="J14" i="44"/>
  <c r="J10" i="27" s="1"/>
  <c r="M162" i="39"/>
  <c r="M22" i="45"/>
  <c r="C70" i="45"/>
  <c r="C58" i="45"/>
  <c r="C81" i="45"/>
  <c r="C64" i="45"/>
  <c r="C40" i="44"/>
  <c r="C58" i="44"/>
  <c r="C46" i="44"/>
  <c r="C64" i="44"/>
  <c r="C52" i="44"/>
  <c r="C34" i="44"/>
  <c r="C55" i="43"/>
  <c r="C61" i="43" s="1"/>
  <c r="D13" i="43"/>
  <c r="C133" i="39"/>
  <c r="C141" i="39"/>
  <c r="C109" i="39"/>
  <c r="C149" i="39"/>
  <c r="C117" i="39"/>
  <c r="C85" i="39"/>
  <c r="C157" i="39"/>
  <c r="C93" i="39"/>
  <c r="C125" i="39"/>
  <c r="C101" i="39"/>
  <c r="N186" i="39"/>
  <c r="N14" i="44"/>
  <c r="N10" i="27" s="1"/>
  <c r="E58" i="39"/>
  <c r="E8" i="44"/>
  <c r="E9" i="27" s="1"/>
  <c r="L66" i="39"/>
  <c r="L186" i="39"/>
  <c r="L40" i="45"/>
  <c r="L25" i="27" s="1"/>
  <c r="D178" i="39"/>
  <c r="D20" i="44"/>
  <c r="D11" i="27" s="1"/>
  <c r="K58" i="39"/>
  <c r="K8" i="44"/>
  <c r="K9" i="27" s="1"/>
  <c r="K22" i="45"/>
  <c r="O50" i="39"/>
  <c r="F42" i="39"/>
  <c r="F170" i="39"/>
  <c r="F22" i="45"/>
  <c r="N243" i="39"/>
  <c r="O243" i="39" s="1"/>
  <c r="P243" i="39" s="1"/>
  <c r="Q243" i="39" s="1"/>
  <c r="R243" i="39" s="1"/>
  <c r="S243" i="39" s="1"/>
  <c r="T243" i="39" s="1"/>
  <c r="U243" i="39" s="1"/>
  <c r="V243" i="39" s="1"/>
  <c r="W243" i="39" s="1"/>
  <c r="X243" i="39" s="1"/>
  <c r="Y243" i="39" s="1"/>
  <c r="Z243" i="39" s="1"/>
  <c r="AA243" i="39" s="1"/>
  <c r="AB243" i="39" s="1"/>
  <c r="AC243" i="39" s="1"/>
  <c r="AD243" i="39" s="1"/>
  <c r="AE243" i="39" s="1"/>
  <c r="AF243" i="39" s="1"/>
  <c r="AG243" i="39" s="1"/>
  <c r="AH243" i="39" s="1"/>
  <c r="AI243" i="39" s="1"/>
  <c r="AJ243" i="39" s="1"/>
  <c r="AK243" i="39" s="1"/>
  <c r="N242" i="39"/>
  <c r="O242" i="39" s="1"/>
  <c r="P242" i="39" s="1"/>
  <c r="Q242" i="39" s="1"/>
  <c r="R242" i="39" s="1"/>
  <c r="S242" i="39" s="1"/>
  <c r="T242" i="39" s="1"/>
  <c r="U242" i="39" s="1"/>
  <c r="V242" i="39" s="1"/>
  <c r="W242" i="39" s="1"/>
  <c r="X242" i="39" s="1"/>
  <c r="Y242" i="39" s="1"/>
  <c r="Z242" i="39" s="1"/>
  <c r="AA242" i="39" s="1"/>
  <c r="AB242" i="39" s="1"/>
  <c r="AC242" i="39" s="1"/>
  <c r="AD242" i="39" s="1"/>
  <c r="AE242" i="39" s="1"/>
  <c r="AF242" i="39" s="1"/>
  <c r="AG242" i="39" s="1"/>
  <c r="AH242" i="39" s="1"/>
  <c r="AI242" i="39" s="1"/>
  <c r="AJ242" i="39" s="1"/>
  <c r="AK242" i="39" s="1"/>
  <c r="C58" i="39"/>
  <c r="C80" i="45"/>
  <c r="C63" i="45"/>
  <c r="C57" i="45"/>
  <c r="C69" i="45"/>
  <c r="C45" i="44"/>
  <c r="C63" i="44"/>
  <c r="C33" i="44"/>
  <c r="C51" i="44"/>
  <c r="C39" i="44"/>
  <c r="C57" i="44"/>
  <c r="C54" i="43"/>
  <c r="C47" i="43"/>
  <c r="D12" i="43"/>
  <c r="C140" i="39"/>
  <c r="C108" i="39"/>
  <c r="C148" i="39"/>
  <c r="C116" i="39"/>
  <c r="C156" i="39"/>
  <c r="C124" i="39"/>
  <c r="C132" i="39"/>
  <c r="C92" i="39"/>
  <c r="C100" i="39"/>
  <c r="C84" i="39"/>
  <c r="C40" i="45"/>
  <c r="C25" i="27" s="1"/>
  <c r="I178" i="39"/>
  <c r="I26" i="44"/>
  <c r="I12" i="27" s="1"/>
  <c r="H42" i="39"/>
  <c r="H20" i="44"/>
  <c r="H11" i="27" s="1"/>
  <c r="G58" i="39"/>
  <c r="G162" i="39"/>
  <c r="G22" i="45"/>
  <c r="C84" i="45"/>
  <c r="C67" i="45"/>
  <c r="C73" i="45"/>
  <c r="C61" i="45"/>
  <c r="C43" i="44"/>
  <c r="C61" i="44"/>
  <c r="C49" i="44"/>
  <c r="C67" i="44"/>
  <c r="C37" i="44"/>
  <c r="C55" i="44"/>
  <c r="C58" i="43"/>
  <c r="C64" i="43" s="1"/>
  <c r="D16" i="43"/>
  <c r="C160" i="39"/>
  <c r="C128" i="39"/>
  <c r="C136" i="39"/>
  <c r="C104" i="39"/>
  <c r="C144" i="39"/>
  <c r="C112" i="39"/>
  <c r="C152" i="39"/>
  <c r="C120" i="39"/>
  <c r="C88" i="39"/>
  <c r="C96" i="39"/>
  <c r="M234" i="39"/>
  <c r="N234" i="39" s="1"/>
  <c r="O234" i="39" s="1"/>
  <c r="P234" i="39" s="1"/>
  <c r="Q234" i="39" s="1"/>
  <c r="R234" i="39" s="1"/>
  <c r="S234" i="39" s="1"/>
  <c r="T234" i="39" s="1"/>
  <c r="U234" i="39" s="1"/>
  <c r="V234" i="39" s="1"/>
  <c r="W234" i="39" s="1"/>
  <c r="X234" i="39" s="1"/>
  <c r="Y234" i="39" s="1"/>
  <c r="Z234" i="39" s="1"/>
  <c r="AA234" i="39" s="1"/>
  <c r="AB234" i="39" s="1"/>
  <c r="AC234" i="39" s="1"/>
  <c r="AD234" i="39" s="1"/>
  <c r="AE234" i="39" s="1"/>
  <c r="AF234" i="39" s="1"/>
  <c r="AG234" i="39" s="1"/>
  <c r="AH234" i="39" s="1"/>
  <c r="AI234" i="39" s="1"/>
  <c r="AJ234" i="39" s="1"/>
  <c r="M42" i="39"/>
  <c r="M186" i="39"/>
  <c r="M34" i="45"/>
  <c r="M24" i="27" s="1"/>
  <c r="N8" i="44"/>
  <c r="N9" i="27" s="1"/>
  <c r="E178" i="39"/>
  <c r="L58" i="39"/>
  <c r="L14" i="44"/>
  <c r="L10" i="27" s="1"/>
  <c r="L22" i="45"/>
  <c r="D170" i="39"/>
  <c r="D26" i="44"/>
  <c r="D12" i="27" s="1"/>
  <c r="K224" i="39"/>
  <c r="K42" i="39"/>
  <c r="K26" i="44"/>
  <c r="K12" i="27" s="1"/>
  <c r="Q17" i="45"/>
  <c r="Q35" i="45"/>
  <c r="Q23" i="45"/>
  <c r="Q41" i="45"/>
  <c r="Q27" i="44"/>
  <c r="Q15" i="44"/>
  <c r="Q17" i="43"/>
  <c r="Q13" i="42" s="1"/>
  <c r="Q21" i="44"/>
  <c r="Q9" i="44"/>
  <c r="Q188" i="39"/>
  <c r="Q196" i="39"/>
  <c r="Q172" i="39"/>
  <c r="Q180" i="39"/>
  <c r="Q52" i="39"/>
  <c r="Q44" i="39"/>
  <c r="Q164" i="39"/>
  <c r="Q60" i="39"/>
  <c r="Q68" i="39"/>
  <c r="Q76" i="39"/>
  <c r="O74" i="39"/>
  <c r="O14" i="44"/>
  <c r="O10" i="27" s="1"/>
  <c r="F50" i="39"/>
  <c r="F162" i="39"/>
  <c r="F34" i="45"/>
  <c r="F24" i="27" s="1"/>
  <c r="C178" i="39"/>
  <c r="C8" i="44"/>
  <c r="C9" i="27" s="1"/>
  <c r="C22" i="45"/>
  <c r="I170" i="39"/>
  <c r="I40" i="45"/>
  <c r="I25" i="27" s="1"/>
  <c r="H50" i="39"/>
  <c r="H14" i="44"/>
  <c r="H10" i="27" s="1"/>
  <c r="G66" i="39"/>
  <c r="G186" i="39"/>
  <c r="G34" i="45"/>
  <c r="G24" i="27" s="1"/>
  <c r="P37" i="45"/>
  <c r="P25" i="45"/>
  <c r="P43" i="45"/>
  <c r="P19" i="45"/>
  <c r="P17" i="44"/>
  <c r="P23" i="44"/>
  <c r="P29" i="44"/>
  <c r="P11" i="44"/>
  <c r="P198" i="39"/>
  <c r="P190" i="39"/>
  <c r="P182" i="39"/>
  <c r="P166" i="39"/>
  <c r="P54" i="39"/>
  <c r="P46" i="39"/>
  <c r="P251" i="39" s="1"/>
  <c r="Q251" i="39" s="1"/>
  <c r="R251" i="39" s="1"/>
  <c r="S251" i="39" s="1"/>
  <c r="T251" i="39" s="1"/>
  <c r="U251" i="39" s="1"/>
  <c r="V251" i="39" s="1"/>
  <c r="W251" i="39" s="1"/>
  <c r="X251" i="39" s="1"/>
  <c r="Y251" i="39" s="1"/>
  <c r="Z251" i="39" s="1"/>
  <c r="AA251" i="39" s="1"/>
  <c r="AB251" i="39" s="1"/>
  <c r="AC251" i="39" s="1"/>
  <c r="AD251" i="39" s="1"/>
  <c r="AE251" i="39" s="1"/>
  <c r="AF251" i="39" s="1"/>
  <c r="AG251" i="39" s="1"/>
  <c r="AH251" i="39" s="1"/>
  <c r="AI251" i="39" s="1"/>
  <c r="AJ251" i="39" s="1"/>
  <c r="AK251" i="39" s="1"/>
  <c r="AL251" i="39" s="1"/>
  <c r="AM251" i="39" s="1"/>
  <c r="P62" i="39"/>
  <c r="P70" i="39"/>
  <c r="P174" i="39"/>
  <c r="P78" i="39"/>
  <c r="J58" i="39"/>
  <c r="J40" i="45"/>
  <c r="J25" i="27" s="1"/>
  <c r="M50" i="39"/>
  <c r="M194" i="39"/>
  <c r="M16" i="45"/>
  <c r="N66" i="39"/>
  <c r="N20" i="44"/>
  <c r="N11" i="27" s="1"/>
  <c r="E186" i="39"/>
  <c r="E26" i="44"/>
  <c r="E12" i="27" s="1"/>
  <c r="L229" i="39"/>
  <c r="M229" i="39" s="1"/>
  <c r="N229" i="39" s="1"/>
  <c r="O229" i="39" s="1"/>
  <c r="P229" i="39" s="1"/>
  <c r="Q229" i="39" s="1"/>
  <c r="R229" i="39" s="1"/>
  <c r="S229" i="39" s="1"/>
  <c r="T229" i="39" s="1"/>
  <c r="U229" i="39" s="1"/>
  <c r="V229" i="39" s="1"/>
  <c r="W229" i="39" s="1"/>
  <c r="X229" i="39" s="1"/>
  <c r="Y229" i="39" s="1"/>
  <c r="Z229" i="39" s="1"/>
  <c r="AA229" i="39" s="1"/>
  <c r="AB229" i="39" s="1"/>
  <c r="AC229" i="39" s="1"/>
  <c r="AD229" i="39" s="1"/>
  <c r="AE229" i="39" s="1"/>
  <c r="AF229" i="39" s="1"/>
  <c r="AG229" i="39" s="1"/>
  <c r="AH229" i="39" s="1"/>
  <c r="AI229" i="39" s="1"/>
  <c r="L42" i="39"/>
  <c r="D162" i="39"/>
  <c r="D34" i="45"/>
  <c r="D24" i="27" s="1"/>
  <c r="K50" i="39"/>
  <c r="K20" i="44"/>
  <c r="K11" i="27" s="1"/>
  <c r="O178" i="39"/>
  <c r="O26" i="44"/>
  <c r="O12" i="27" s="1"/>
  <c r="F58" i="39"/>
  <c r="F16" i="45"/>
  <c r="C42" i="39"/>
  <c r="C20" i="44"/>
  <c r="C11" i="27" s="1"/>
  <c r="I74" i="39"/>
  <c r="I194" i="39"/>
  <c r="I22" i="45"/>
  <c r="H186" i="39"/>
  <c r="H8" i="44"/>
  <c r="H9" i="27" s="1"/>
  <c r="G42" i="39"/>
  <c r="G26" i="44"/>
  <c r="G12" i="27" s="1"/>
  <c r="G16" i="45"/>
  <c r="BA16" i="23" l="1"/>
  <c r="BA12" i="23" s="1"/>
  <c r="E15" i="45"/>
  <c r="E22" i="27" s="1"/>
  <c r="J15" i="45"/>
  <c r="J22" i="27" s="1"/>
  <c r="F15" i="45"/>
  <c r="F22" i="27" s="1"/>
  <c r="H15" i="45"/>
  <c r="H22" i="27" s="1"/>
  <c r="D15" i="45"/>
  <c r="D22" i="27" s="1"/>
  <c r="J39" i="39"/>
  <c r="J53" i="45" s="1"/>
  <c r="J28" i="27" s="1"/>
  <c r="H27" i="35"/>
  <c r="G15" i="45"/>
  <c r="G22" i="27" s="1"/>
  <c r="D36" i="39"/>
  <c r="D52" i="45" s="1"/>
  <c r="D27" i="27" s="1"/>
  <c r="E36" i="39"/>
  <c r="E52" i="45" s="1"/>
  <c r="E27" i="27" s="1"/>
  <c r="G36" i="39"/>
  <c r="G52" i="45" s="1"/>
  <c r="G27" i="27" s="1"/>
  <c r="C53" i="43"/>
  <c r="C56" i="45"/>
  <c r="C31" i="27" s="1"/>
  <c r="J27" i="35"/>
  <c r="G28" i="35" s="1"/>
  <c r="H28" i="35" s="1"/>
  <c r="C122" i="39"/>
  <c r="C154" i="39"/>
  <c r="C38" i="44"/>
  <c r="C14" i="27" s="1"/>
  <c r="C69" i="27" s="1"/>
  <c r="C114" i="39"/>
  <c r="C146" i="39"/>
  <c r="Q34" i="45"/>
  <c r="Q24" i="27" s="1"/>
  <c r="P16" i="45"/>
  <c r="P8" i="44"/>
  <c r="P9" i="27" s="1"/>
  <c r="P252" i="39"/>
  <c r="Q252" i="39" s="1"/>
  <c r="R252" i="39" s="1"/>
  <c r="S252" i="39" s="1"/>
  <c r="T252" i="39" s="1"/>
  <c r="U252" i="39" s="1"/>
  <c r="V252" i="39" s="1"/>
  <c r="W252" i="39" s="1"/>
  <c r="X252" i="39" s="1"/>
  <c r="Y252" i="39" s="1"/>
  <c r="Z252" i="39" s="1"/>
  <c r="AA252" i="39" s="1"/>
  <c r="AB252" i="39" s="1"/>
  <c r="AC252" i="39" s="1"/>
  <c r="AD252" i="39" s="1"/>
  <c r="AE252" i="39" s="1"/>
  <c r="AF252" i="39" s="1"/>
  <c r="AG252" i="39" s="1"/>
  <c r="AH252" i="39" s="1"/>
  <c r="AI252" i="39" s="1"/>
  <c r="AJ252" i="39" s="1"/>
  <c r="AK252" i="39" s="1"/>
  <c r="AL252" i="39" s="1"/>
  <c r="AM252" i="39" s="1"/>
  <c r="P26" i="44"/>
  <c r="P12" i="27" s="1"/>
  <c r="P162" i="39"/>
  <c r="Q26" i="44"/>
  <c r="Q12" i="27" s="1"/>
  <c r="P170" i="39"/>
  <c r="P194" i="39"/>
  <c r="P178" i="39"/>
  <c r="P74" i="39"/>
  <c r="P186" i="39"/>
  <c r="P58" i="39"/>
  <c r="P40" i="45"/>
  <c r="P25" i="27" s="1"/>
  <c r="P22" i="45"/>
  <c r="P50" i="39"/>
  <c r="P14" i="44"/>
  <c r="P10" i="27" s="1"/>
  <c r="P66" i="39"/>
  <c r="P20" i="44"/>
  <c r="P11" i="27" s="1"/>
  <c r="N15" i="45"/>
  <c r="N22" i="27" s="1"/>
  <c r="P34" i="45"/>
  <c r="P24" i="27" s="1"/>
  <c r="O15" i="45"/>
  <c r="O22" i="27" s="1"/>
  <c r="Q8" i="44"/>
  <c r="Q9" i="27" s="1"/>
  <c r="Q22" i="45"/>
  <c r="Q194" i="39"/>
  <c r="N39" i="39"/>
  <c r="N53" i="45" s="1"/>
  <c r="N28" i="27" s="1"/>
  <c r="M36" i="39"/>
  <c r="M52" i="45" s="1"/>
  <c r="M27" i="27" s="1"/>
  <c r="L36" i="39"/>
  <c r="L52" i="45" s="1"/>
  <c r="L27" i="27" s="1"/>
  <c r="L39" i="39"/>
  <c r="L53" i="45" s="1"/>
  <c r="L28" i="27" s="1"/>
  <c r="Q50" i="39"/>
  <c r="Q14" i="44"/>
  <c r="Q10" i="27" s="1"/>
  <c r="Q178" i="39"/>
  <c r="P42" i="39"/>
  <c r="Q40" i="45"/>
  <c r="Q25" i="27" s="1"/>
  <c r="N36" i="39"/>
  <c r="N52" i="45" s="1"/>
  <c r="N27" i="27" s="1"/>
  <c r="Q74" i="39"/>
  <c r="H217" i="39"/>
  <c r="C63" i="46"/>
  <c r="C69" i="46"/>
  <c r="C57" i="46"/>
  <c r="C47" i="46"/>
  <c r="C35" i="46"/>
  <c r="C25" i="46"/>
  <c r="C41" i="46"/>
  <c r="C13" i="46"/>
  <c r="C19" i="46"/>
  <c r="C87" i="45"/>
  <c r="I28" i="35"/>
  <c r="K222" i="39"/>
  <c r="L224" i="39"/>
  <c r="C65" i="46"/>
  <c r="C71" i="46"/>
  <c r="C49" i="46"/>
  <c r="C21" i="46"/>
  <c r="C37" i="46"/>
  <c r="C43" i="46"/>
  <c r="C27" i="46"/>
  <c r="C15" i="46"/>
  <c r="C89" i="45"/>
  <c r="C59" i="46"/>
  <c r="J212" i="39"/>
  <c r="I213" i="39"/>
  <c r="I214" i="39" s="1"/>
  <c r="I215" i="39" s="1"/>
  <c r="C36" i="39"/>
  <c r="K36" i="39"/>
  <c r="K52" i="45" s="1"/>
  <c r="K27" i="27" s="1"/>
  <c r="Q170" i="39"/>
  <c r="C56" i="44"/>
  <c r="C17" i="27" s="1"/>
  <c r="C72" i="27" s="1"/>
  <c r="C62" i="45"/>
  <c r="C32" i="27" s="1"/>
  <c r="O36" i="39"/>
  <c r="O52" i="45" s="1"/>
  <c r="O27" i="27" s="1"/>
  <c r="I36" i="39"/>
  <c r="I52" i="45" s="1"/>
  <c r="I27" i="27" s="1"/>
  <c r="C66" i="46"/>
  <c r="C44" i="46"/>
  <c r="C72" i="46"/>
  <c r="C50" i="46"/>
  <c r="C22" i="46"/>
  <c r="C60" i="46"/>
  <c r="C38" i="46"/>
  <c r="C90" i="45"/>
  <c r="C28" i="46"/>
  <c r="C16" i="46"/>
  <c r="M39" i="39"/>
  <c r="M53" i="45" s="1"/>
  <c r="M28" i="27" s="1"/>
  <c r="D43" i="43"/>
  <c r="D37" i="43"/>
  <c r="C15" i="45"/>
  <c r="C22" i="27" s="1"/>
  <c r="C70" i="46"/>
  <c r="C64" i="46"/>
  <c r="C58" i="46"/>
  <c r="C26" i="46"/>
  <c r="C42" i="46"/>
  <c r="C20" i="46"/>
  <c r="C48" i="46"/>
  <c r="C14" i="46"/>
  <c r="C36" i="46"/>
  <c r="C88" i="45"/>
  <c r="O39" i="39"/>
  <c r="O53" i="45" s="1"/>
  <c r="O28" i="27" s="1"/>
  <c r="Q66" i="39"/>
  <c r="Q186" i="39"/>
  <c r="C82" i="39"/>
  <c r="C106" i="39"/>
  <c r="C50" i="44"/>
  <c r="C16" i="27" s="1"/>
  <c r="C71" i="27" s="1"/>
  <c r="C39" i="39"/>
  <c r="C53" i="45" s="1"/>
  <c r="C28" i="27" s="1"/>
  <c r="K15" i="45"/>
  <c r="K22" i="27" s="1"/>
  <c r="R21" i="45"/>
  <c r="R39" i="45"/>
  <c r="R27" i="45"/>
  <c r="R45" i="45"/>
  <c r="R31" i="44"/>
  <c r="R25" i="44"/>
  <c r="R13" i="44"/>
  <c r="R19" i="44"/>
  <c r="R184" i="39"/>
  <c r="R192" i="39"/>
  <c r="R200" i="39"/>
  <c r="R168" i="39"/>
  <c r="R176" i="39"/>
  <c r="R72" i="39"/>
  <c r="R80" i="39"/>
  <c r="R64" i="39"/>
  <c r="R56" i="39"/>
  <c r="R48" i="39"/>
  <c r="Q258" i="39"/>
  <c r="R258" i="39" s="1"/>
  <c r="S258" i="39" s="1"/>
  <c r="T258" i="39" s="1"/>
  <c r="U258" i="39" s="1"/>
  <c r="V258" i="39" s="1"/>
  <c r="W258" i="39" s="1"/>
  <c r="X258" i="39" s="1"/>
  <c r="Y258" i="39" s="1"/>
  <c r="Z258" i="39" s="1"/>
  <c r="AA258" i="39" s="1"/>
  <c r="AB258" i="39" s="1"/>
  <c r="AC258" i="39" s="1"/>
  <c r="AD258" i="39" s="1"/>
  <c r="AE258" i="39" s="1"/>
  <c r="AF258" i="39" s="1"/>
  <c r="AG258" i="39" s="1"/>
  <c r="AH258" i="39" s="1"/>
  <c r="AI258" i="39" s="1"/>
  <c r="AJ258" i="39" s="1"/>
  <c r="AK258" i="39" s="1"/>
  <c r="AL258" i="39" s="1"/>
  <c r="AM258" i="39" s="1"/>
  <c r="AN258" i="39" s="1"/>
  <c r="Q257" i="39"/>
  <c r="R257" i="39" s="1"/>
  <c r="S257" i="39" s="1"/>
  <c r="T257" i="39" s="1"/>
  <c r="U257" i="39" s="1"/>
  <c r="V257" i="39" s="1"/>
  <c r="W257" i="39" s="1"/>
  <c r="X257" i="39" s="1"/>
  <c r="Y257" i="39" s="1"/>
  <c r="Z257" i="39" s="1"/>
  <c r="AA257" i="39" s="1"/>
  <c r="AB257" i="39" s="1"/>
  <c r="AC257" i="39" s="1"/>
  <c r="AD257" i="39" s="1"/>
  <c r="AE257" i="39" s="1"/>
  <c r="AF257" i="39" s="1"/>
  <c r="AG257" i="39" s="1"/>
  <c r="AH257" i="39" s="1"/>
  <c r="AI257" i="39" s="1"/>
  <c r="AJ257" i="39" s="1"/>
  <c r="AK257" i="39" s="1"/>
  <c r="AL257" i="39" s="1"/>
  <c r="AM257" i="39" s="1"/>
  <c r="AN257" i="39" s="1"/>
  <c r="R35" i="45"/>
  <c r="R23" i="45"/>
  <c r="R41" i="45"/>
  <c r="R17" i="45"/>
  <c r="R15" i="44"/>
  <c r="R17" i="43"/>
  <c r="R27" i="44"/>
  <c r="R21" i="44"/>
  <c r="R9" i="44"/>
  <c r="R196" i="39"/>
  <c r="R180" i="39"/>
  <c r="R188" i="39"/>
  <c r="R164" i="39"/>
  <c r="R52" i="39"/>
  <c r="R44" i="39"/>
  <c r="R60" i="39"/>
  <c r="R68" i="39"/>
  <c r="R76" i="39"/>
  <c r="R172" i="39"/>
  <c r="C98" i="39"/>
  <c r="C32" i="44"/>
  <c r="C13" i="27" s="1"/>
  <c r="C68" i="27" s="1"/>
  <c r="K39" i="39"/>
  <c r="K53" i="45" s="1"/>
  <c r="K28" i="27" s="1"/>
  <c r="S19" i="43"/>
  <c r="S18" i="43"/>
  <c r="S20" i="43"/>
  <c r="S21" i="43"/>
  <c r="S22" i="43"/>
  <c r="I15" i="45"/>
  <c r="I22" i="27" s="1"/>
  <c r="R18" i="45"/>
  <c r="R36" i="45"/>
  <c r="R24" i="45"/>
  <c r="R42" i="45"/>
  <c r="R10" i="44"/>
  <c r="R16" i="44"/>
  <c r="R28" i="44"/>
  <c r="R22" i="44"/>
  <c r="R189" i="39"/>
  <c r="R165" i="39"/>
  <c r="R173" i="39"/>
  <c r="R181" i="39"/>
  <c r="R197" i="39"/>
  <c r="R77" i="39"/>
  <c r="R53" i="39"/>
  <c r="R45" i="39"/>
  <c r="R260" i="39" s="1"/>
  <c r="S260" i="39" s="1"/>
  <c r="T260" i="39" s="1"/>
  <c r="U260" i="39" s="1"/>
  <c r="V260" i="39" s="1"/>
  <c r="W260" i="39" s="1"/>
  <c r="X260" i="39" s="1"/>
  <c r="Y260" i="39" s="1"/>
  <c r="Z260" i="39" s="1"/>
  <c r="AA260" i="39" s="1"/>
  <c r="AB260" i="39" s="1"/>
  <c r="AC260" i="39" s="1"/>
  <c r="AD260" i="39" s="1"/>
  <c r="AE260" i="39" s="1"/>
  <c r="AF260" i="39" s="1"/>
  <c r="AG260" i="39" s="1"/>
  <c r="AH260" i="39" s="1"/>
  <c r="AI260" i="39" s="1"/>
  <c r="AJ260" i="39" s="1"/>
  <c r="AK260" i="39" s="1"/>
  <c r="AL260" i="39" s="1"/>
  <c r="AM260" i="39" s="1"/>
  <c r="AN260" i="39" s="1"/>
  <c r="AO260" i="39" s="1"/>
  <c r="R69" i="39"/>
  <c r="R61" i="39"/>
  <c r="I78" i="45"/>
  <c r="I35" i="27" s="1"/>
  <c r="C67" i="27"/>
  <c r="M15" i="45"/>
  <c r="M22" i="27" s="1"/>
  <c r="L15" i="45"/>
  <c r="L22" i="27" s="1"/>
  <c r="Q16" i="45"/>
  <c r="G39" i="39"/>
  <c r="G53" i="45" s="1"/>
  <c r="G28" i="27" s="1"/>
  <c r="H36" i="39"/>
  <c r="H52" i="45" s="1"/>
  <c r="H27" i="27" s="1"/>
  <c r="F36" i="39"/>
  <c r="F52" i="45" s="1"/>
  <c r="F27" i="27" s="1"/>
  <c r="Q162" i="39"/>
  <c r="Q20" i="44"/>
  <c r="Q11" i="27" s="1"/>
  <c r="D40" i="43"/>
  <c r="D46" i="43"/>
  <c r="C90" i="39"/>
  <c r="D36" i="43"/>
  <c r="D11" i="43"/>
  <c r="D42" i="43"/>
  <c r="C62" i="44"/>
  <c r="C18" i="27" s="1"/>
  <c r="C73" i="27" s="1"/>
  <c r="J36" i="39"/>
  <c r="J52" i="45" s="1"/>
  <c r="J27" i="27" s="1"/>
  <c r="C25" i="35"/>
  <c r="T6" i="43" s="1"/>
  <c r="B26" i="35"/>
  <c r="R20" i="45"/>
  <c r="R38" i="45"/>
  <c r="R26" i="45"/>
  <c r="R44" i="45"/>
  <c r="R30" i="44"/>
  <c r="R18" i="44"/>
  <c r="R24" i="44"/>
  <c r="R191" i="39"/>
  <c r="R199" i="39"/>
  <c r="R175" i="39"/>
  <c r="R183" i="39"/>
  <c r="R167" i="39"/>
  <c r="R55" i="39"/>
  <c r="R47" i="39"/>
  <c r="R63" i="39"/>
  <c r="R12" i="44"/>
  <c r="R71" i="39"/>
  <c r="R79" i="39"/>
  <c r="C68" i="45"/>
  <c r="C33" i="27" s="1"/>
  <c r="D39" i="39"/>
  <c r="D53" i="45" s="1"/>
  <c r="D28" i="27" s="1"/>
  <c r="F39" i="39"/>
  <c r="F53" i="45" s="1"/>
  <c r="F28" i="27" s="1"/>
  <c r="Q58" i="39"/>
  <c r="C138" i="39"/>
  <c r="Q254" i="39"/>
  <c r="R254" i="39" s="1"/>
  <c r="S254" i="39" s="1"/>
  <c r="T254" i="39" s="1"/>
  <c r="U254" i="39" s="1"/>
  <c r="V254" i="39" s="1"/>
  <c r="W254" i="39" s="1"/>
  <c r="X254" i="39" s="1"/>
  <c r="Y254" i="39" s="1"/>
  <c r="Z254" i="39" s="1"/>
  <c r="AA254" i="39" s="1"/>
  <c r="AB254" i="39" s="1"/>
  <c r="AC254" i="39" s="1"/>
  <c r="AD254" i="39" s="1"/>
  <c r="AE254" i="39" s="1"/>
  <c r="AF254" i="39" s="1"/>
  <c r="AG254" i="39" s="1"/>
  <c r="AH254" i="39" s="1"/>
  <c r="AI254" i="39" s="1"/>
  <c r="AJ254" i="39" s="1"/>
  <c r="AK254" i="39" s="1"/>
  <c r="AL254" i="39" s="1"/>
  <c r="AM254" i="39" s="1"/>
  <c r="AN254" i="39" s="1"/>
  <c r="Q42" i="39"/>
  <c r="C130" i="39"/>
  <c r="C60" i="43"/>
  <c r="C44" i="44"/>
  <c r="C15" i="27" s="1"/>
  <c r="C70" i="27" s="1"/>
  <c r="D39" i="43"/>
  <c r="D45" i="43"/>
  <c r="H39" i="39"/>
  <c r="H53" i="45" s="1"/>
  <c r="H28" i="27" s="1"/>
  <c r="I39" i="39"/>
  <c r="I53" i="45" s="1"/>
  <c r="I28" i="27" s="1"/>
  <c r="R25" i="45"/>
  <c r="R43" i="45"/>
  <c r="R19" i="45"/>
  <c r="R37" i="45"/>
  <c r="R29" i="44"/>
  <c r="R23" i="44"/>
  <c r="R11" i="44"/>
  <c r="R17" i="44"/>
  <c r="R190" i="39"/>
  <c r="R198" i="39"/>
  <c r="R182" i="39"/>
  <c r="R166" i="39"/>
  <c r="R174" i="39"/>
  <c r="R54" i="39"/>
  <c r="R46" i="39"/>
  <c r="R261" i="39" s="1"/>
  <c r="S261" i="39" s="1"/>
  <c r="T261" i="39" s="1"/>
  <c r="U261" i="39" s="1"/>
  <c r="V261" i="39" s="1"/>
  <c r="W261" i="39" s="1"/>
  <c r="X261" i="39" s="1"/>
  <c r="Y261" i="39" s="1"/>
  <c r="Z261" i="39" s="1"/>
  <c r="AA261" i="39" s="1"/>
  <c r="AB261" i="39" s="1"/>
  <c r="AC261" i="39" s="1"/>
  <c r="AD261" i="39" s="1"/>
  <c r="AE261" i="39" s="1"/>
  <c r="AF261" i="39" s="1"/>
  <c r="AG261" i="39" s="1"/>
  <c r="AH261" i="39" s="1"/>
  <c r="AI261" i="39" s="1"/>
  <c r="AJ261" i="39" s="1"/>
  <c r="AK261" i="39" s="1"/>
  <c r="AL261" i="39" s="1"/>
  <c r="AM261" i="39" s="1"/>
  <c r="AN261" i="39" s="1"/>
  <c r="AO261" i="39" s="1"/>
  <c r="R62" i="39"/>
  <c r="R70" i="39"/>
  <c r="R78" i="39"/>
  <c r="D44" i="43"/>
  <c r="D38" i="43"/>
  <c r="H12" i="42"/>
  <c r="H14" i="42" s="1"/>
  <c r="I11" i="42" s="1"/>
  <c r="E39" i="39"/>
  <c r="E53" i="45" s="1"/>
  <c r="E28" i="27" s="1"/>
  <c r="BB16" i="23" l="1"/>
  <c r="BB12" i="23" s="1"/>
  <c r="D49" i="43"/>
  <c r="D58" i="44" s="1"/>
  <c r="D51" i="43"/>
  <c r="D72" i="45" s="1"/>
  <c r="D50" i="43"/>
  <c r="D53" i="44" s="1"/>
  <c r="D52" i="43"/>
  <c r="D43" i="44" s="1"/>
  <c r="D41" i="43"/>
  <c r="J28" i="35"/>
  <c r="G29" i="35" s="1"/>
  <c r="C38" i="39"/>
  <c r="C55" i="45" s="1"/>
  <c r="C30" i="27" s="1"/>
  <c r="P15" i="45"/>
  <c r="P22" i="27" s="1"/>
  <c r="P39" i="39"/>
  <c r="P53" i="45" s="1"/>
  <c r="P28" i="27" s="1"/>
  <c r="P36" i="39"/>
  <c r="P52" i="45" s="1"/>
  <c r="P27" i="27" s="1"/>
  <c r="Q15" i="45"/>
  <c r="Q22" i="27" s="1"/>
  <c r="R162" i="39"/>
  <c r="Q39" i="39"/>
  <c r="Q53" i="45" s="1"/>
  <c r="Q28" i="27" s="1"/>
  <c r="I29" i="35"/>
  <c r="H29" i="35"/>
  <c r="J29" i="35" s="1"/>
  <c r="G30" i="35" s="1"/>
  <c r="I217" i="39"/>
  <c r="S21" i="45"/>
  <c r="S39" i="45"/>
  <c r="S27" i="45"/>
  <c r="S45" i="45"/>
  <c r="S31" i="44"/>
  <c r="S13" i="44"/>
  <c r="S19" i="44"/>
  <c r="S25" i="44"/>
  <c r="S192" i="39"/>
  <c r="S200" i="39"/>
  <c r="S168" i="39"/>
  <c r="S176" i="39"/>
  <c r="S184" i="39"/>
  <c r="S80" i="39"/>
  <c r="S56" i="39"/>
  <c r="S48" i="39"/>
  <c r="S72" i="39"/>
  <c r="S64" i="39"/>
  <c r="Q36" i="39"/>
  <c r="Q52" i="45" s="1"/>
  <c r="Q27" i="27" s="1"/>
  <c r="C62" i="46"/>
  <c r="C61" i="46" s="1"/>
  <c r="C68" i="46"/>
  <c r="C67" i="46" s="1"/>
  <c r="C56" i="46"/>
  <c r="C55" i="46" s="1"/>
  <c r="C34" i="46"/>
  <c r="C33" i="46" s="1"/>
  <c r="C24" i="46"/>
  <c r="C23" i="46" s="1"/>
  <c r="C46" i="46"/>
  <c r="C45" i="46" s="1"/>
  <c r="C40" i="46"/>
  <c r="C39" i="46" s="1"/>
  <c r="C12" i="46"/>
  <c r="C11" i="46" s="1"/>
  <c r="C18" i="46"/>
  <c r="C17" i="46" s="1"/>
  <c r="C86" i="45"/>
  <c r="C59" i="43"/>
  <c r="S43" i="45"/>
  <c r="S19" i="45"/>
  <c r="S37" i="45"/>
  <c r="S25" i="45"/>
  <c r="S23" i="44"/>
  <c r="S11" i="44"/>
  <c r="S29" i="44"/>
  <c r="S17" i="44"/>
  <c r="S198" i="39"/>
  <c r="S182" i="39"/>
  <c r="S166" i="39"/>
  <c r="S174" i="39"/>
  <c r="S190" i="39"/>
  <c r="S62" i="39"/>
  <c r="S70" i="39"/>
  <c r="S78" i="39"/>
  <c r="S46" i="39"/>
  <c r="S266" i="39" s="1"/>
  <c r="T266" i="39" s="1"/>
  <c r="U266" i="39" s="1"/>
  <c r="V266" i="39" s="1"/>
  <c r="W266" i="39" s="1"/>
  <c r="X266" i="39" s="1"/>
  <c r="Y266" i="39" s="1"/>
  <c r="Z266" i="39" s="1"/>
  <c r="AA266" i="39" s="1"/>
  <c r="AB266" i="39" s="1"/>
  <c r="AC266" i="39" s="1"/>
  <c r="AD266" i="39" s="1"/>
  <c r="AE266" i="39" s="1"/>
  <c r="AF266" i="39" s="1"/>
  <c r="AG266" i="39" s="1"/>
  <c r="AH266" i="39" s="1"/>
  <c r="AI266" i="39" s="1"/>
  <c r="AJ266" i="39" s="1"/>
  <c r="AK266" i="39" s="1"/>
  <c r="AL266" i="39" s="1"/>
  <c r="AM266" i="39" s="1"/>
  <c r="AN266" i="39" s="1"/>
  <c r="AO266" i="39" s="1"/>
  <c r="AP266" i="39" s="1"/>
  <c r="S54" i="39"/>
  <c r="R186" i="39"/>
  <c r="R16" i="45"/>
  <c r="J213" i="39"/>
  <c r="J214" i="39" s="1"/>
  <c r="J215" i="39" s="1"/>
  <c r="K212" i="39"/>
  <c r="S38" i="45"/>
  <c r="S26" i="45"/>
  <c r="S44" i="45"/>
  <c r="S20" i="45"/>
  <c r="S18" i="44"/>
  <c r="S30" i="44"/>
  <c r="S24" i="44"/>
  <c r="S12" i="44"/>
  <c r="S199" i="39"/>
  <c r="S183" i="39"/>
  <c r="S191" i="39"/>
  <c r="S167" i="39"/>
  <c r="S55" i="39"/>
  <c r="S47" i="39"/>
  <c r="S63" i="39"/>
  <c r="S175" i="39"/>
  <c r="S71" i="39"/>
  <c r="S79" i="39"/>
  <c r="B27" i="35"/>
  <c r="C26" i="35"/>
  <c r="U6" i="43" s="1"/>
  <c r="T18" i="43"/>
  <c r="T21" i="43"/>
  <c r="T20" i="43"/>
  <c r="T22" i="43"/>
  <c r="T19" i="43"/>
  <c r="D35" i="43"/>
  <c r="S18" i="45"/>
  <c r="S36" i="45"/>
  <c r="S24" i="45"/>
  <c r="S42" i="45"/>
  <c r="S28" i="44"/>
  <c r="S10" i="44"/>
  <c r="S16" i="44"/>
  <c r="S22" i="44"/>
  <c r="S197" i="39"/>
  <c r="S165" i="39"/>
  <c r="S189" i="39"/>
  <c r="S173" i="39"/>
  <c r="S181" i="39"/>
  <c r="S53" i="39"/>
  <c r="S45" i="39"/>
  <c r="S265" i="39" s="1"/>
  <c r="T265" i="39" s="1"/>
  <c r="U265" i="39" s="1"/>
  <c r="V265" i="39" s="1"/>
  <c r="W265" i="39" s="1"/>
  <c r="X265" i="39" s="1"/>
  <c r="Y265" i="39" s="1"/>
  <c r="Z265" i="39" s="1"/>
  <c r="AA265" i="39" s="1"/>
  <c r="AB265" i="39" s="1"/>
  <c r="AC265" i="39" s="1"/>
  <c r="AD265" i="39" s="1"/>
  <c r="AE265" i="39" s="1"/>
  <c r="AF265" i="39" s="1"/>
  <c r="AG265" i="39" s="1"/>
  <c r="AH265" i="39" s="1"/>
  <c r="AI265" i="39" s="1"/>
  <c r="AJ265" i="39" s="1"/>
  <c r="AK265" i="39" s="1"/>
  <c r="AL265" i="39" s="1"/>
  <c r="AM265" i="39" s="1"/>
  <c r="AN265" i="39" s="1"/>
  <c r="AO265" i="39" s="1"/>
  <c r="AP265" i="39" s="1"/>
  <c r="S61" i="39"/>
  <c r="S77" i="39"/>
  <c r="S69" i="39"/>
  <c r="R74" i="39"/>
  <c r="R194" i="39"/>
  <c r="R22" i="45"/>
  <c r="R50" i="39"/>
  <c r="H32" i="45"/>
  <c r="H30" i="45"/>
  <c r="H33" i="45"/>
  <c r="H31" i="45"/>
  <c r="H29" i="45"/>
  <c r="R263" i="39"/>
  <c r="S263" i="39" s="1"/>
  <c r="T263" i="39" s="1"/>
  <c r="U263" i="39" s="1"/>
  <c r="V263" i="39" s="1"/>
  <c r="W263" i="39" s="1"/>
  <c r="X263" i="39" s="1"/>
  <c r="Y263" i="39" s="1"/>
  <c r="Z263" i="39" s="1"/>
  <c r="AA263" i="39" s="1"/>
  <c r="AB263" i="39" s="1"/>
  <c r="AC263" i="39" s="1"/>
  <c r="AD263" i="39" s="1"/>
  <c r="AE263" i="39" s="1"/>
  <c r="AF263" i="39" s="1"/>
  <c r="AG263" i="39" s="1"/>
  <c r="AH263" i="39" s="1"/>
  <c r="AI263" i="39" s="1"/>
  <c r="AJ263" i="39" s="1"/>
  <c r="AK263" i="39" s="1"/>
  <c r="AL263" i="39" s="1"/>
  <c r="AM263" i="39" s="1"/>
  <c r="AN263" i="39" s="1"/>
  <c r="AO263" i="39" s="1"/>
  <c r="R262" i="39"/>
  <c r="S262" i="39" s="1"/>
  <c r="T262" i="39" s="1"/>
  <c r="U262" i="39" s="1"/>
  <c r="V262" i="39" s="1"/>
  <c r="W262" i="39" s="1"/>
  <c r="X262" i="39" s="1"/>
  <c r="Y262" i="39" s="1"/>
  <c r="Z262" i="39" s="1"/>
  <c r="AA262" i="39" s="1"/>
  <c r="AB262" i="39" s="1"/>
  <c r="AC262" i="39" s="1"/>
  <c r="AD262" i="39" s="1"/>
  <c r="AE262" i="39" s="1"/>
  <c r="AF262" i="39" s="1"/>
  <c r="AG262" i="39" s="1"/>
  <c r="AH262" i="39" s="1"/>
  <c r="AI262" i="39" s="1"/>
  <c r="AJ262" i="39" s="1"/>
  <c r="AK262" i="39" s="1"/>
  <c r="AL262" i="39" s="1"/>
  <c r="AM262" i="39" s="1"/>
  <c r="AN262" i="39" s="1"/>
  <c r="AO262" i="39" s="1"/>
  <c r="R66" i="39"/>
  <c r="R8" i="44"/>
  <c r="R9" i="27" s="1"/>
  <c r="R34" i="45"/>
  <c r="R24" i="27" s="1"/>
  <c r="D48" i="43"/>
  <c r="R170" i="39"/>
  <c r="R40" i="45"/>
  <c r="R25" i="27" s="1"/>
  <c r="R58" i="39"/>
  <c r="R20" i="44"/>
  <c r="R11" i="27" s="1"/>
  <c r="C37" i="39"/>
  <c r="C52" i="45"/>
  <c r="C27" i="27" s="1"/>
  <c r="L222" i="39"/>
  <c r="M224" i="39"/>
  <c r="I12" i="42"/>
  <c r="I14" i="42" s="1"/>
  <c r="J11" i="42" s="1"/>
  <c r="R13" i="42"/>
  <c r="R14" i="44"/>
  <c r="R10" i="27" s="1"/>
  <c r="S23" i="45"/>
  <c r="S41" i="45"/>
  <c r="S17" i="45"/>
  <c r="S35" i="45"/>
  <c r="S15" i="44"/>
  <c r="S17" i="43"/>
  <c r="S13" i="42" s="1"/>
  <c r="S27" i="44"/>
  <c r="S21" i="44"/>
  <c r="S9" i="44"/>
  <c r="S196" i="39"/>
  <c r="S188" i="39"/>
  <c r="S164" i="39"/>
  <c r="S172" i="39"/>
  <c r="S180" i="39"/>
  <c r="S52" i="39"/>
  <c r="S44" i="39"/>
  <c r="S60" i="39"/>
  <c r="S68" i="39"/>
  <c r="S76" i="39"/>
  <c r="R178" i="39"/>
  <c r="R259" i="39"/>
  <c r="S259" i="39" s="1"/>
  <c r="T259" i="39" s="1"/>
  <c r="U259" i="39" s="1"/>
  <c r="V259" i="39" s="1"/>
  <c r="W259" i="39" s="1"/>
  <c r="X259" i="39" s="1"/>
  <c r="Y259" i="39" s="1"/>
  <c r="Z259" i="39" s="1"/>
  <c r="AA259" i="39" s="1"/>
  <c r="AB259" i="39" s="1"/>
  <c r="AC259" i="39" s="1"/>
  <c r="AD259" i="39" s="1"/>
  <c r="AE259" i="39" s="1"/>
  <c r="AF259" i="39" s="1"/>
  <c r="AG259" i="39" s="1"/>
  <c r="AH259" i="39" s="1"/>
  <c r="AI259" i="39" s="1"/>
  <c r="AJ259" i="39" s="1"/>
  <c r="AK259" i="39" s="1"/>
  <c r="AL259" i="39" s="1"/>
  <c r="AM259" i="39" s="1"/>
  <c r="AN259" i="39" s="1"/>
  <c r="AO259" i="39" s="1"/>
  <c r="R42" i="39"/>
  <c r="R26" i="44"/>
  <c r="R12" i="27" s="1"/>
  <c r="BC16" i="23" l="1"/>
  <c r="BC12" i="23" s="1"/>
  <c r="D120" i="39"/>
  <c r="D67" i="45"/>
  <c r="D48" i="44"/>
  <c r="D143" i="39"/>
  <c r="D57" i="43"/>
  <c r="D63" i="43" s="1"/>
  <c r="D71" i="46" s="1"/>
  <c r="D60" i="45"/>
  <c r="D86" i="39"/>
  <c r="E13" i="43"/>
  <c r="E43" i="43" s="1"/>
  <c r="D85" i="39"/>
  <c r="D64" i="45"/>
  <c r="D95" i="39"/>
  <c r="D135" i="39"/>
  <c r="D61" i="45"/>
  <c r="D127" i="39"/>
  <c r="D60" i="44"/>
  <c r="D66" i="45"/>
  <c r="D159" i="39"/>
  <c r="D42" i="44"/>
  <c r="D83" i="45"/>
  <c r="D54" i="44"/>
  <c r="D151" i="39"/>
  <c r="D36" i="44"/>
  <c r="D119" i="39"/>
  <c r="D160" i="39"/>
  <c r="D87" i="39"/>
  <c r="D111" i="39"/>
  <c r="D66" i="44"/>
  <c r="D55" i="44"/>
  <c r="D103" i="39"/>
  <c r="E15" i="43"/>
  <c r="E39" i="43" s="1"/>
  <c r="D125" i="39"/>
  <c r="D55" i="43"/>
  <c r="D61" i="43" s="1"/>
  <c r="D47" i="46" s="1"/>
  <c r="D81" i="45"/>
  <c r="D157" i="39"/>
  <c r="D40" i="44"/>
  <c r="D58" i="45"/>
  <c r="D117" i="39"/>
  <c r="D52" i="44"/>
  <c r="D70" i="45"/>
  <c r="D149" i="39"/>
  <c r="D34" i="44"/>
  <c r="D109" i="39"/>
  <c r="D64" i="44"/>
  <c r="D101" i="39"/>
  <c r="D141" i="39"/>
  <c r="D46" i="44"/>
  <c r="D93" i="39"/>
  <c r="D133" i="39"/>
  <c r="D118" i="39"/>
  <c r="D35" i="44"/>
  <c r="E14" i="43"/>
  <c r="E44" i="43" s="1"/>
  <c r="D59" i="45"/>
  <c r="D71" i="45"/>
  <c r="D152" i="39"/>
  <c r="D37" i="44"/>
  <c r="D73" i="45"/>
  <c r="D110" i="39"/>
  <c r="D65" i="45"/>
  <c r="D65" i="44"/>
  <c r="D144" i="39"/>
  <c r="D49" i="44"/>
  <c r="D134" i="39"/>
  <c r="D47" i="44"/>
  <c r="D96" i="39"/>
  <c r="D150" i="39"/>
  <c r="D126" i="39"/>
  <c r="D59" i="44"/>
  <c r="D112" i="39"/>
  <c r="D82" i="45"/>
  <c r="D104" i="39"/>
  <c r="D84" i="45"/>
  <c r="D58" i="43"/>
  <c r="D64" i="43" s="1"/>
  <c r="D22" i="46" s="1"/>
  <c r="D61" i="44"/>
  <c r="D102" i="39"/>
  <c r="D158" i="39"/>
  <c r="D41" i="44"/>
  <c r="D67" i="44"/>
  <c r="D142" i="39"/>
  <c r="D136" i="39"/>
  <c r="D128" i="39"/>
  <c r="D88" i="39"/>
  <c r="E16" i="43"/>
  <c r="E46" i="43" s="1"/>
  <c r="D94" i="39"/>
  <c r="D56" i="43"/>
  <c r="D62" i="43" s="1"/>
  <c r="C54" i="46"/>
  <c r="F54" i="47" s="1"/>
  <c r="F55" i="47" s="1"/>
  <c r="S74" i="39"/>
  <c r="S16" i="45"/>
  <c r="S170" i="39"/>
  <c r="S8" i="44"/>
  <c r="S9" i="27" s="1"/>
  <c r="S186" i="39"/>
  <c r="S14" i="44"/>
  <c r="S10" i="27" s="1"/>
  <c r="R39" i="39"/>
  <c r="R53" i="45" s="1"/>
  <c r="R28" i="27" s="1"/>
  <c r="S162" i="39"/>
  <c r="S34" i="45"/>
  <c r="S24" i="27" s="1"/>
  <c r="S66" i="39"/>
  <c r="S22" i="45"/>
  <c r="S20" i="44"/>
  <c r="S11" i="27" s="1"/>
  <c r="S26" i="44"/>
  <c r="S12" i="27" s="1"/>
  <c r="J217" i="39"/>
  <c r="I30" i="35"/>
  <c r="H30" i="35"/>
  <c r="S194" i="39"/>
  <c r="S40" i="45"/>
  <c r="S25" i="27" s="1"/>
  <c r="C32" i="46"/>
  <c r="F32" i="47" s="1"/>
  <c r="R36" i="39"/>
  <c r="T18" i="45"/>
  <c r="T36" i="45"/>
  <c r="T24" i="45"/>
  <c r="T42" i="45"/>
  <c r="T28" i="44"/>
  <c r="T16" i="44"/>
  <c r="T22" i="44"/>
  <c r="T10" i="44"/>
  <c r="T189" i="39"/>
  <c r="T197" i="39"/>
  <c r="T173" i="39"/>
  <c r="T181" i="39"/>
  <c r="T165" i="39"/>
  <c r="T53" i="39"/>
  <c r="T45" i="39"/>
  <c r="T270" i="39" s="1"/>
  <c r="U270" i="39" s="1"/>
  <c r="V270" i="39" s="1"/>
  <c r="W270" i="39" s="1"/>
  <c r="X270" i="39" s="1"/>
  <c r="Y270" i="39" s="1"/>
  <c r="Z270" i="39" s="1"/>
  <c r="AA270" i="39" s="1"/>
  <c r="AB270" i="39" s="1"/>
  <c r="AC270" i="39" s="1"/>
  <c r="AD270" i="39" s="1"/>
  <c r="AE270" i="39" s="1"/>
  <c r="AF270" i="39" s="1"/>
  <c r="AG270" i="39" s="1"/>
  <c r="AH270" i="39" s="1"/>
  <c r="AI270" i="39" s="1"/>
  <c r="AJ270" i="39" s="1"/>
  <c r="AK270" i="39" s="1"/>
  <c r="AL270" i="39" s="1"/>
  <c r="AM270" i="39" s="1"/>
  <c r="AN270" i="39" s="1"/>
  <c r="AO270" i="39" s="1"/>
  <c r="AP270" i="39" s="1"/>
  <c r="AQ270" i="39" s="1"/>
  <c r="T61" i="39"/>
  <c r="T69" i="39"/>
  <c r="T77" i="39"/>
  <c r="C70" i="44"/>
  <c r="C71" i="44"/>
  <c r="C69" i="44"/>
  <c r="B28" i="35"/>
  <c r="C27" i="35"/>
  <c r="V6" i="43" s="1"/>
  <c r="S264" i="39"/>
  <c r="T264" i="39" s="1"/>
  <c r="U264" i="39" s="1"/>
  <c r="V264" i="39" s="1"/>
  <c r="W264" i="39" s="1"/>
  <c r="X264" i="39" s="1"/>
  <c r="Y264" i="39" s="1"/>
  <c r="Z264" i="39" s="1"/>
  <c r="AA264" i="39" s="1"/>
  <c r="AB264" i="39" s="1"/>
  <c r="AC264" i="39" s="1"/>
  <c r="AD264" i="39" s="1"/>
  <c r="AE264" i="39" s="1"/>
  <c r="AF264" i="39" s="1"/>
  <c r="AG264" i="39" s="1"/>
  <c r="AH264" i="39" s="1"/>
  <c r="AI264" i="39" s="1"/>
  <c r="S42" i="39"/>
  <c r="T21" i="45"/>
  <c r="T39" i="45"/>
  <c r="T27" i="45"/>
  <c r="T45" i="45"/>
  <c r="T31" i="44"/>
  <c r="T13" i="44"/>
  <c r="T19" i="44"/>
  <c r="T25" i="44"/>
  <c r="T184" i="39"/>
  <c r="T200" i="39"/>
  <c r="T168" i="39"/>
  <c r="T176" i="39"/>
  <c r="T56" i="39"/>
  <c r="T48" i="39"/>
  <c r="T192" i="39"/>
  <c r="T64" i="39"/>
  <c r="T80" i="39"/>
  <c r="T72" i="39"/>
  <c r="K213" i="39"/>
  <c r="K214" i="39" s="1"/>
  <c r="K215" i="39" s="1"/>
  <c r="L212" i="39"/>
  <c r="T19" i="45"/>
  <c r="T37" i="45"/>
  <c r="T25" i="45"/>
  <c r="T43" i="45"/>
  <c r="T29" i="44"/>
  <c r="T23" i="44"/>
  <c r="T11" i="44"/>
  <c r="T17" i="44"/>
  <c r="T182" i="39"/>
  <c r="T166" i="39"/>
  <c r="T174" i="39"/>
  <c r="T198" i="39"/>
  <c r="T190" i="39"/>
  <c r="T70" i="39"/>
  <c r="T78" i="39"/>
  <c r="T62" i="39"/>
  <c r="T54" i="39"/>
  <c r="T46" i="39"/>
  <c r="T271" i="39" s="1"/>
  <c r="U271" i="39" s="1"/>
  <c r="V271" i="39" s="1"/>
  <c r="W271" i="39" s="1"/>
  <c r="X271" i="39" s="1"/>
  <c r="Y271" i="39" s="1"/>
  <c r="Z271" i="39" s="1"/>
  <c r="AA271" i="39" s="1"/>
  <c r="AB271" i="39" s="1"/>
  <c r="AC271" i="39" s="1"/>
  <c r="AD271" i="39" s="1"/>
  <c r="AE271" i="39" s="1"/>
  <c r="AF271" i="39" s="1"/>
  <c r="AG271" i="39" s="1"/>
  <c r="AH271" i="39" s="1"/>
  <c r="AI271" i="39" s="1"/>
  <c r="AJ271" i="39" s="1"/>
  <c r="AK271" i="39" s="1"/>
  <c r="AL271" i="39" s="1"/>
  <c r="AM271" i="39" s="1"/>
  <c r="AN271" i="39" s="1"/>
  <c r="AO271" i="39" s="1"/>
  <c r="AP271" i="39" s="1"/>
  <c r="AQ271" i="39" s="1"/>
  <c r="S50" i="39"/>
  <c r="S178" i="39"/>
  <c r="C54" i="45"/>
  <c r="C29" i="27" s="1"/>
  <c r="T26" i="45"/>
  <c r="T44" i="45"/>
  <c r="T20" i="45"/>
  <c r="T18" i="44"/>
  <c r="T30" i="44"/>
  <c r="T38" i="45"/>
  <c r="T24" i="44"/>
  <c r="T12" i="44"/>
  <c r="T183" i="39"/>
  <c r="T199" i="39"/>
  <c r="T191" i="39"/>
  <c r="T167" i="39"/>
  <c r="T175" i="39"/>
  <c r="T55" i="39"/>
  <c r="T47" i="39"/>
  <c r="T63" i="39"/>
  <c r="T71" i="39"/>
  <c r="T79" i="39"/>
  <c r="S268" i="39"/>
  <c r="T268" i="39" s="1"/>
  <c r="U268" i="39" s="1"/>
  <c r="V268" i="39" s="1"/>
  <c r="W268" i="39" s="1"/>
  <c r="X268" i="39" s="1"/>
  <c r="Y268" i="39" s="1"/>
  <c r="Z268" i="39" s="1"/>
  <c r="AA268" i="39" s="1"/>
  <c r="AB268" i="39" s="1"/>
  <c r="AC268" i="39" s="1"/>
  <c r="AD268" i="39" s="1"/>
  <c r="AE268" i="39" s="1"/>
  <c r="AF268" i="39" s="1"/>
  <c r="AG268" i="39" s="1"/>
  <c r="AH268" i="39" s="1"/>
  <c r="AI268" i="39" s="1"/>
  <c r="AJ268" i="39" s="1"/>
  <c r="AK268" i="39" s="1"/>
  <c r="AL268" i="39" s="1"/>
  <c r="AM268" i="39" s="1"/>
  <c r="AN268" i="39" s="1"/>
  <c r="AO268" i="39" s="1"/>
  <c r="AP268" i="39" s="1"/>
  <c r="S267" i="39"/>
  <c r="T267" i="39" s="1"/>
  <c r="U267" i="39" s="1"/>
  <c r="V267" i="39" s="1"/>
  <c r="W267" i="39" s="1"/>
  <c r="X267" i="39" s="1"/>
  <c r="Y267" i="39" s="1"/>
  <c r="Z267" i="39" s="1"/>
  <c r="AA267" i="39" s="1"/>
  <c r="AB267" i="39" s="1"/>
  <c r="AC267" i="39" s="1"/>
  <c r="AD267" i="39" s="1"/>
  <c r="AE267" i="39" s="1"/>
  <c r="AF267" i="39" s="1"/>
  <c r="AG267" i="39" s="1"/>
  <c r="AH267" i="39" s="1"/>
  <c r="AI267" i="39" s="1"/>
  <c r="AJ267" i="39" s="1"/>
  <c r="AK267" i="39" s="1"/>
  <c r="AL267" i="39" s="1"/>
  <c r="AM267" i="39" s="1"/>
  <c r="AN267" i="39" s="1"/>
  <c r="AO267" i="39" s="1"/>
  <c r="AP267" i="39" s="1"/>
  <c r="C10" i="46"/>
  <c r="F10" i="47" s="1"/>
  <c r="M222" i="39"/>
  <c r="N224" i="39"/>
  <c r="S58" i="39"/>
  <c r="I30" i="45"/>
  <c r="I33" i="45"/>
  <c r="I31" i="45"/>
  <c r="I29" i="45"/>
  <c r="I32" i="45"/>
  <c r="D57" i="45"/>
  <c r="D80" i="45"/>
  <c r="D63" i="45"/>
  <c r="D69" i="45"/>
  <c r="D63" i="44"/>
  <c r="D33" i="44"/>
  <c r="D51" i="44"/>
  <c r="D39" i="44"/>
  <c r="D57" i="44"/>
  <c r="D45" i="44"/>
  <c r="D54" i="43"/>
  <c r="E12" i="43"/>
  <c r="D47" i="43"/>
  <c r="D148" i="39"/>
  <c r="D156" i="39"/>
  <c r="D124" i="39"/>
  <c r="D132" i="39"/>
  <c r="D100" i="39"/>
  <c r="D116" i="39"/>
  <c r="D108" i="39"/>
  <c r="D140" i="39"/>
  <c r="D84" i="39"/>
  <c r="D92" i="39"/>
  <c r="H28" i="45"/>
  <c r="H23" i="27" s="1"/>
  <c r="T23" i="45"/>
  <c r="T41" i="45"/>
  <c r="T17" i="45"/>
  <c r="T35" i="45"/>
  <c r="T27" i="44"/>
  <c r="T21" i="44"/>
  <c r="T9" i="44"/>
  <c r="T17" i="43"/>
  <c r="T15" i="44"/>
  <c r="T188" i="39"/>
  <c r="T196" i="39"/>
  <c r="T164" i="39"/>
  <c r="T172" i="39"/>
  <c r="T180" i="39"/>
  <c r="T52" i="39"/>
  <c r="T44" i="39"/>
  <c r="T60" i="39"/>
  <c r="T68" i="39"/>
  <c r="T76" i="39"/>
  <c r="R15" i="45"/>
  <c r="R22" i="27" s="1"/>
  <c r="J12" i="42"/>
  <c r="U18" i="43"/>
  <c r="U19" i="43"/>
  <c r="U20" i="43"/>
  <c r="U21" i="43"/>
  <c r="U22" i="43"/>
  <c r="BD16" i="23" l="1"/>
  <c r="BD12" i="23" s="1"/>
  <c r="D65" i="46"/>
  <c r="D21" i="46"/>
  <c r="D19" i="46"/>
  <c r="E45" i="43"/>
  <c r="E51" i="43" s="1"/>
  <c r="E72" i="45" s="1"/>
  <c r="D57" i="46"/>
  <c r="D49" i="46"/>
  <c r="D15" i="46"/>
  <c r="D41" i="46"/>
  <c r="D43" i="46"/>
  <c r="D63" i="46"/>
  <c r="D27" i="46"/>
  <c r="E40" i="43"/>
  <c r="E52" i="43" s="1"/>
  <c r="D59" i="46"/>
  <c r="D37" i="46"/>
  <c r="E37" i="43"/>
  <c r="E49" i="43" s="1"/>
  <c r="E52" i="44" s="1"/>
  <c r="D87" i="45"/>
  <c r="D89" i="45"/>
  <c r="E38" i="43"/>
  <c r="E50" i="43" s="1"/>
  <c r="E71" i="45" s="1"/>
  <c r="D38" i="44"/>
  <c r="D14" i="27" s="1"/>
  <c r="D69" i="27" s="1"/>
  <c r="D44" i="44"/>
  <c r="D15" i="27" s="1"/>
  <c r="D70" i="27" s="1"/>
  <c r="D114" i="39"/>
  <c r="D56" i="45"/>
  <c r="D31" i="27" s="1"/>
  <c r="D13" i="46"/>
  <c r="D69" i="46"/>
  <c r="D82" i="39"/>
  <c r="D25" i="46"/>
  <c r="D35" i="46"/>
  <c r="D62" i="45"/>
  <c r="D32" i="27" s="1"/>
  <c r="D50" i="44"/>
  <c r="D16" i="27" s="1"/>
  <c r="D71" i="27" s="1"/>
  <c r="D138" i="39"/>
  <c r="D106" i="39"/>
  <c r="D98" i="39"/>
  <c r="D154" i="39"/>
  <c r="D146" i="39"/>
  <c r="D44" i="46"/>
  <c r="D90" i="39"/>
  <c r="D72" i="46"/>
  <c r="D68" i="45"/>
  <c r="D33" i="27" s="1"/>
  <c r="F63" i="47"/>
  <c r="D70" i="46"/>
  <c r="D26" i="46"/>
  <c r="D64" i="46"/>
  <c r="D58" i="46"/>
  <c r="D42" i="46"/>
  <c r="D48" i="46"/>
  <c r="D20" i="46"/>
  <c r="D14" i="46"/>
  <c r="D36" i="46"/>
  <c r="D88" i="45"/>
  <c r="D122" i="39"/>
  <c r="D50" i="46"/>
  <c r="D32" i="44"/>
  <c r="D13" i="27" s="1"/>
  <c r="D68" i="27" s="1"/>
  <c r="D90" i="45"/>
  <c r="D66" i="46"/>
  <c r="D62" i="44"/>
  <c r="D18" i="27" s="1"/>
  <c r="D73" i="27" s="1"/>
  <c r="D16" i="46"/>
  <c r="D60" i="46"/>
  <c r="D53" i="43"/>
  <c r="D28" i="46"/>
  <c r="J30" i="35"/>
  <c r="G31" i="35" s="1"/>
  <c r="H31" i="35" s="1"/>
  <c r="D38" i="46"/>
  <c r="D130" i="39"/>
  <c r="D56" i="44"/>
  <c r="D17" i="27" s="1"/>
  <c r="D72" i="27" s="1"/>
  <c r="S15" i="45"/>
  <c r="S22" i="27" s="1"/>
  <c r="T58" i="39"/>
  <c r="T34" i="45"/>
  <c r="T24" i="27" s="1"/>
  <c r="T74" i="39"/>
  <c r="T194" i="39"/>
  <c r="T16" i="45"/>
  <c r="S36" i="39"/>
  <c r="S52" i="45" s="1"/>
  <c r="S27" i="27" s="1"/>
  <c r="T186" i="39"/>
  <c r="S39" i="39"/>
  <c r="S53" i="45" s="1"/>
  <c r="S28" i="27" s="1"/>
  <c r="K217" i="39"/>
  <c r="U21" i="45"/>
  <c r="U39" i="45"/>
  <c r="U27" i="45"/>
  <c r="U45" i="45"/>
  <c r="U31" i="44"/>
  <c r="U19" i="44"/>
  <c r="U25" i="44"/>
  <c r="U13" i="44"/>
  <c r="U192" i="39"/>
  <c r="U200" i="39"/>
  <c r="U176" i="39"/>
  <c r="U184" i="39"/>
  <c r="U168" i="39"/>
  <c r="U56" i="39"/>
  <c r="U48" i="39"/>
  <c r="U64" i="39"/>
  <c r="U72" i="39"/>
  <c r="U80" i="39"/>
  <c r="T14" i="44"/>
  <c r="T10" i="27" s="1"/>
  <c r="T22" i="45"/>
  <c r="AJ264" i="39"/>
  <c r="V20" i="43"/>
  <c r="V22" i="43"/>
  <c r="V19" i="43"/>
  <c r="V18" i="43"/>
  <c r="V21" i="43"/>
  <c r="M212" i="39"/>
  <c r="L213" i="39"/>
  <c r="L214" i="39" s="1"/>
  <c r="L215" i="39" s="1"/>
  <c r="U36" i="45"/>
  <c r="U24" i="45"/>
  <c r="U42" i="45"/>
  <c r="U18" i="45"/>
  <c r="U16" i="44"/>
  <c r="U22" i="44"/>
  <c r="U28" i="44"/>
  <c r="U10" i="44"/>
  <c r="U197" i="39"/>
  <c r="U189" i="39"/>
  <c r="U181" i="39"/>
  <c r="U165" i="39"/>
  <c r="U53" i="39"/>
  <c r="U45" i="39"/>
  <c r="U275" i="39" s="1"/>
  <c r="V275" i="39" s="1"/>
  <c r="W275" i="39" s="1"/>
  <c r="X275" i="39" s="1"/>
  <c r="Y275" i="39" s="1"/>
  <c r="Z275" i="39" s="1"/>
  <c r="AA275" i="39" s="1"/>
  <c r="AB275" i="39" s="1"/>
  <c r="AC275" i="39" s="1"/>
  <c r="AD275" i="39" s="1"/>
  <c r="AE275" i="39" s="1"/>
  <c r="AF275" i="39" s="1"/>
  <c r="AG275" i="39" s="1"/>
  <c r="AH275" i="39" s="1"/>
  <c r="AI275" i="39" s="1"/>
  <c r="AJ275" i="39" s="1"/>
  <c r="AK275" i="39" s="1"/>
  <c r="AL275" i="39" s="1"/>
  <c r="AM275" i="39" s="1"/>
  <c r="AN275" i="39" s="1"/>
  <c r="AO275" i="39" s="1"/>
  <c r="AP275" i="39" s="1"/>
  <c r="AQ275" i="39" s="1"/>
  <c r="AR275" i="39" s="1"/>
  <c r="U61" i="39"/>
  <c r="U69" i="39"/>
  <c r="U173" i="39"/>
  <c r="U77" i="39"/>
  <c r="T50" i="39"/>
  <c r="B29" i="35"/>
  <c r="C28" i="35"/>
  <c r="W6" i="43" s="1"/>
  <c r="F11" i="47"/>
  <c r="F19" i="47"/>
  <c r="T66" i="39"/>
  <c r="T13" i="42"/>
  <c r="T8" i="44"/>
  <c r="T9" i="27" s="1"/>
  <c r="J30" i="45"/>
  <c r="J33" i="45"/>
  <c r="J31" i="45"/>
  <c r="J29" i="45"/>
  <c r="J32" i="45"/>
  <c r="T178" i="39"/>
  <c r="T20" i="44"/>
  <c r="T11" i="27" s="1"/>
  <c r="J78" i="45"/>
  <c r="J35" i="27" s="1"/>
  <c r="D67" i="27"/>
  <c r="I28" i="45"/>
  <c r="I23" i="27" s="1"/>
  <c r="N222" i="39"/>
  <c r="O224" i="39"/>
  <c r="F64" i="47"/>
  <c r="F56" i="47"/>
  <c r="R52" i="45"/>
  <c r="R27" i="27" s="1"/>
  <c r="T40" i="45"/>
  <c r="T25" i="27" s="1"/>
  <c r="U19" i="45"/>
  <c r="U37" i="45"/>
  <c r="U25" i="45"/>
  <c r="U43" i="45"/>
  <c r="U11" i="44"/>
  <c r="U29" i="44"/>
  <c r="U17" i="44"/>
  <c r="U23" i="44"/>
  <c r="U190" i="39"/>
  <c r="U166" i="39"/>
  <c r="U182" i="39"/>
  <c r="U174" i="39"/>
  <c r="U198" i="39"/>
  <c r="U78" i="39"/>
  <c r="U54" i="39"/>
  <c r="U46" i="39"/>
  <c r="U276" i="39" s="1"/>
  <c r="V276" i="39" s="1"/>
  <c r="W276" i="39" s="1"/>
  <c r="X276" i="39" s="1"/>
  <c r="Y276" i="39" s="1"/>
  <c r="Z276" i="39" s="1"/>
  <c r="AA276" i="39" s="1"/>
  <c r="AB276" i="39" s="1"/>
  <c r="AC276" i="39" s="1"/>
  <c r="AD276" i="39" s="1"/>
  <c r="AE276" i="39" s="1"/>
  <c r="AF276" i="39" s="1"/>
  <c r="AG276" i="39" s="1"/>
  <c r="AH276" i="39" s="1"/>
  <c r="AI276" i="39" s="1"/>
  <c r="AJ276" i="39" s="1"/>
  <c r="AK276" i="39" s="1"/>
  <c r="AL276" i="39" s="1"/>
  <c r="AM276" i="39" s="1"/>
  <c r="AN276" i="39" s="1"/>
  <c r="AO276" i="39" s="1"/>
  <c r="AP276" i="39" s="1"/>
  <c r="AQ276" i="39" s="1"/>
  <c r="AR276" i="39" s="1"/>
  <c r="U70" i="39"/>
  <c r="U62" i="39"/>
  <c r="T269" i="39"/>
  <c r="U269" i="39" s="1"/>
  <c r="V269" i="39" s="1"/>
  <c r="W269" i="39" s="1"/>
  <c r="X269" i="39" s="1"/>
  <c r="Y269" i="39" s="1"/>
  <c r="Z269" i="39" s="1"/>
  <c r="AA269" i="39" s="1"/>
  <c r="AB269" i="39" s="1"/>
  <c r="AC269" i="39" s="1"/>
  <c r="AD269" i="39" s="1"/>
  <c r="AE269" i="39" s="1"/>
  <c r="AF269" i="39" s="1"/>
  <c r="AG269" i="39" s="1"/>
  <c r="AH269" i="39" s="1"/>
  <c r="AI269" i="39" s="1"/>
  <c r="AJ269" i="39" s="1"/>
  <c r="AK269" i="39" s="1"/>
  <c r="AL269" i="39" s="1"/>
  <c r="AM269" i="39" s="1"/>
  <c r="AN269" i="39" s="1"/>
  <c r="AO269" i="39" s="1"/>
  <c r="AP269" i="39" s="1"/>
  <c r="AQ269" i="39" s="1"/>
  <c r="T42" i="39"/>
  <c r="U41" i="45"/>
  <c r="U17" i="45"/>
  <c r="U35" i="45"/>
  <c r="U23" i="45"/>
  <c r="U27" i="44"/>
  <c r="U21" i="44"/>
  <c r="U9" i="44"/>
  <c r="U15" i="44"/>
  <c r="U17" i="43"/>
  <c r="U13" i="42" s="1"/>
  <c r="U196" i="39"/>
  <c r="U188" i="39"/>
  <c r="U164" i="39"/>
  <c r="U172" i="39"/>
  <c r="U180" i="39"/>
  <c r="U60" i="39"/>
  <c r="U68" i="39"/>
  <c r="U76" i="39"/>
  <c r="U52" i="39"/>
  <c r="U44" i="39"/>
  <c r="J14" i="42"/>
  <c r="K11" i="42" s="1"/>
  <c r="T170" i="39"/>
  <c r="T26" i="44"/>
  <c r="T12" i="27" s="1"/>
  <c r="D60" i="43"/>
  <c r="T273" i="39"/>
  <c r="U273" i="39" s="1"/>
  <c r="V273" i="39" s="1"/>
  <c r="W273" i="39" s="1"/>
  <c r="X273" i="39" s="1"/>
  <c r="Y273" i="39" s="1"/>
  <c r="Z273" i="39" s="1"/>
  <c r="AA273" i="39" s="1"/>
  <c r="AB273" i="39" s="1"/>
  <c r="AC273" i="39" s="1"/>
  <c r="AD273" i="39" s="1"/>
  <c r="AE273" i="39" s="1"/>
  <c r="AF273" i="39" s="1"/>
  <c r="AG273" i="39" s="1"/>
  <c r="AH273" i="39" s="1"/>
  <c r="AI273" i="39" s="1"/>
  <c r="AJ273" i="39" s="1"/>
  <c r="AK273" i="39" s="1"/>
  <c r="AL273" i="39" s="1"/>
  <c r="AM273" i="39" s="1"/>
  <c r="AN273" i="39" s="1"/>
  <c r="AO273" i="39" s="1"/>
  <c r="AP273" i="39" s="1"/>
  <c r="AQ273" i="39" s="1"/>
  <c r="T272" i="39"/>
  <c r="U272" i="39" s="1"/>
  <c r="V272" i="39" s="1"/>
  <c r="W272" i="39" s="1"/>
  <c r="X272" i="39" s="1"/>
  <c r="Y272" i="39" s="1"/>
  <c r="Z272" i="39" s="1"/>
  <c r="AA272" i="39" s="1"/>
  <c r="AB272" i="39" s="1"/>
  <c r="AC272" i="39" s="1"/>
  <c r="AD272" i="39" s="1"/>
  <c r="AE272" i="39" s="1"/>
  <c r="AF272" i="39" s="1"/>
  <c r="AG272" i="39" s="1"/>
  <c r="AH272" i="39" s="1"/>
  <c r="AI272" i="39" s="1"/>
  <c r="AJ272" i="39" s="1"/>
  <c r="AK272" i="39" s="1"/>
  <c r="AL272" i="39" s="1"/>
  <c r="AM272" i="39" s="1"/>
  <c r="AN272" i="39" s="1"/>
  <c r="AO272" i="39" s="1"/>
  <c r="AP272" i="39" s="1"/>
  <c r="AQ272" i="39" s="1"/>
  <c r="U26" i="45"/>
  <c r="U44" i="45"/>
  <c r="U20" i="45"/>
  <c r="U38" i="45"/>
  <c r="U30" i="44"/>
  <c r="U24" i="44"/>
  <c r="U12" i="44"/>
  <c r="U18" i="44"/>
  <c r="U191" i="39"/>
  <c r="U199" i="39"/>
  <c r="U167" i="39"/>
  <c r="U175" i="39"/>
  <c r="U55" i="39"/>
  <c r="U47" i="39"/>
  <c r="U63" i="39"/>
  <c r="U71" i="39"/>
  <c r="U79" i="39"/>
  <c r="U183" i="39"/>
  <c r="T162" i="39"/>
  <c r="E42" i="43"/>
  <c r="E11" i="43"/>
  <c r="E36" i="43"/>
  <c r="C68" i="44"/>
  <c r="C19" i="27" s="1"/>
  <c r="F41" i="47"/>
  <c r="F33" i="47"/>
  <c r="BE16" i="23" l="1"/>
  <c r="BE12" i="23" s="1"/>
  <c r="E41" i="43"/>
  <c r="E84" i="45"/>
  <c r="E67" i="45"/>
  <c r="E43" i="44"/>
  <c r="E152" i="39"/>
  <c r="E96" i="39"/>
  <c r="E58" i="43"/>
  <c r="E64" i="43" s="1"/>
  <c r="E22" i="46" s="1"/>
  <c r="E35" i="43"/>
  <c r="E55" i="43"/>
  <c r="E61" i="43" s="1"/>
  <c r="E57" i="46" s="1"/>
  <c r="E93" i="39"/>
  <c r="F13" i="43"/>
  <c r="F37" i="43" s="1"/>
  <c r="E55" i="44"/>
  <c r="E128" i="39"/>
  <c r="E37" i="44"/>
  <c r="E85" i="39"/>
  <c r="E88" i="39"/>
  <c r="E120" i="39"/>
  <c r="E67" i="44"/>
  <c r="E112" i="39"/>
  <c r="E61" i="45"/>
  <c r="E136" i="39"/>
  <c r="E73" i="45"/>
  <c r="E64" i="44"/>
  <c r="E101" i="39"/>
  <c r="E34" i="44"/>
  <c r="E109" i="39"/>
  <c r="E46" i="44"/>
  <c r="E135" i="39"/>
  <c r="E117" i="39"/>
  <c r="E64" i="45"/>
  <c r="E144" i="39"/>
  <c r="E49" i="44"/>
  <c r="E57" i="43"/>
  <c r="E63" i="43" s="1"/>
  <c r="E149" i="39"/>
  <c r="E81" i="45"/>
  <c r="E104" i="39"/>
  <c r="E61" i="44"/>
  <c r="E83" i="45"/>
  <c r="E141" i="39"/>
  <c r="D37" i="39"/>
  <c r="D54" i="45" s="1"/>
  <c r="D29" i="27" s="1"/>
  <c r="E160" i="39"/>
  <c r="F16" i="43"/>
  <c r="F40" i="43" s="1"/>
  <c r="E35" i="44"/>
  <c r="E133" i="39"/>
  <c r="E58" i="44"/>
  <c r="E58" i="45"/>
  <c r="E59" i="45"/>
  <c r="E125" i="39"/>
  <c r="E40" i="44"/>
  <c r="E70" i="45"/>
  <c r="E82" i="45"/>
  <c r="E157" i="39"/>
  <c r="E53" i="44"/>
  <c r="E86" i="39"/>
  <c r="E142" i="39"/>
  <c r="D38" i="39"/>
  <c r="D55" i="45" s="1"/>
  <c r="D30" i="27" s="1"/>
  <c r="I31" i="35"/>
  <c r="J31" i="35" s="1"/>
  <c r="G32" i="35" s="1"/>
  <c r="E143" i="39"/>
  <c r="E48" i="44"/>
  <c r="E118" i="39"/>
  <c r="F14" i="43"/>
  <c r="F38" i="43" s="1"/>
  <c r="E103" i="39"/>
  <c r="E66" i="45"/>
  <c r="E150" i="39"/>
  <c r="E65" i="45"/>
  <c r="E60" i="44"/>
  <c r="E42" i="44"/>
  <c r="E47" i="44"/>
  <c r="E127" i="39"/>
  <c r="E60" i="45"/>
  <c r="E134" i="39"/>
  <c r="E159" i="39"/>
  <c r="E102" i="39"/>
  <c r="E126" i="39"/>
  <c r="E95" i="39"/>
  <c r="E119" i="39"/>
  <c r="E54" i="44"/>
  <c r="E110" i="39"/>
  <c r="E158" i="39"/>
  <c r="E59" i="44"/>
  <c r="E65" i="44"/>
  <c r="E87" i="39"/>
  <c r="E151" i="39"/>
  <c r="E36" i="44"/>
  <c r="E94" i="39"/>
  <c r="E56" i="43"/>
  <c r="E62" i="43" s="1"/>
  <c r="E36" i="46" s="1"/>
  <c r="E41" i="44"/>
  <c r="E111" i="39"/>
  <c r="F15" i="43"/>
  <c r="F45" i="43" s="1"/>
  <c r="E66" i="44"/>
  <c r="E48" i="43"/>
  <c r="E51" i="44" s="1"/>
  <c r="T15" i="45"/>
  <c r="T22" i="27" s="1"/>
  <c r="U22" i="45"/>
  <c r="U162" i="39"/>
  <c r="U34" i="45"/>
  <c r="U24" i="27" s="1"/>
  <c r="U194" i="39"/>
  <c r="U16" i="45"/>
  <c r="U66" i="39"/>
  <c r="U186" i="39"/>
  <c r="T39" i="39"/>
  <c r="T53" i="45" s="1"/>
  <c r="T28" i="27" s="1"/>
  <c r="L217" i="39"/>
  <c r="V17" i="45"/>
  <c r="V35" i="45"/>
  <c r="V23" i="45"/>
  <c r="V27" i="44"/>
  <c r="V41" i="45"/>
  <c r="V21" i="44"/>
  <c r="V9" i="44"/>
  <c r="V15" i="44"/>
  <c r="V17" i="43"/>
  <c r="V188" i="39"/>
  <c r="V164" i="39"/>
  <c r="V172" i="39"/>
  <c r="V180" i="39"/>
  <c r="V68" i="39"/>
  <c r="V76" i="39"/>
  <c r="V196" i="39"/>
  <c r="V44" i="39"/>
  <c r="V60" i="39"/>
  <c r="V52" i="39"/>
  <c r="U274" i="39"/>
  <c r="V274" i="39" s="1"/>
  <c r="W274" i="39" s="1"/>
  <c r="X274" i="39" s="1"/>
  <c r="Y274" i="39" s="1"/>
  <c r="Z274" i="39" s="1"/>
  <c r="AA274" i="39" s="1"/>
  <c r="AB274" i="39" s="1"/>
  <c r="AC274" i="39" s="1"/>
  <c r="AD274" i="39" s="1"/>
  <c r="AE274" i="39" s="1"/>
  <c r="AF274" i="39" s="1"/>
  <c r="AG274" i="39" s="1"/>
  <c r="AH274" i="39" s="1"/>
  <c r="AI274" i="39" s="1"/>
  <c r="AJ274" i="39" s="1"/>
  <c r="AK274" i="39" s="1"/>
  <c r="AL274" i="39" s="1"/>
  <c r="AM274" i="39" s="1"/>
  <c r="AN274" i="39" s="1"/>
  <c r="AO274" i="39" s="1"/>
  <c r="AP274" i="39" s="1"/>
  <c r="AQ274" i="39" s="1"/>
  <c r="AR274" i="39" s="1"/>
  <c r="U42" i="39"/>
  <c r="V44" i="45"/>
  <c r="V20" i="45"/>
  <c r="V38" i="45"/>
  <c r="V26" i="45"/>
  <c r="V30" i="44"/>
  <c r="V24" i="44"/>
  <c r="V12" i="44"/>
  <c r="V18" i="44"/>
  <c r="V199" i="39"/>
  <c r="V191" i="39"/>
  <c r="V167" i="39"/>
  <c r="V175" i="39"/>
  <c r="V183" i="39"/>
  <c r="V63" i="39"/>
  <c r="V71" i="39"/>
  <c r="V79" i="39"/>
  <c r="V55" i="39"/>
  <c r="V47" i="39"/>
  <c r="U50" i="39"/>
  <c r="W22" i="43"/>
  <c r="W18" i="43"/>
  <c r="W20" i="43"/>
  <c r="W19" i="43"/>
  <c r="W21" i="43"/>
  <c r="F42" i="47"/>
  <c r="F34" i="47"/>
  <c r="U74" i="39"/>
  <c r="U40" i="45"/>
  <c r="U25" i="27" s="1"/>
  <c r="F65" i="47"/>
  <c r="F57" i="47"/>
  <c r="B30" i="35"/>
  <c r="C29" i="35"/>
  <c r="X6" i="43" s="1"/>
  <c r="V24" i="45"/>
  <c r="V42" i="45"/>
  <c r="V18" i="45"/>
  <c r="V36" i="45"/>
  <c r="V16" i="44"/>
  <c r="V22" i="44"/>
  <c r="V28" i="44"/>
  <c r="V10" i="44"/>
  <c r="V181" i="39"/>
  <c r="V197" i="39"/>
  <c r="V165" i="39"/>
  <c r="V173" i="39"/>
  <c r="V53" i="39"/>
  <c r="V45" i="39"/>
  <c r="V280" i="39" s="1"/>
  <c r="W280" i="39" s="1"/>
  <c r="X280" i="39" s="1"/>
  <c r="Y280" i="39" s="1"/>
  <c r="Z280" i="39" s="1"/>
  <c r="AA280" i="39" s="1"/>
  <c r="AB280" i="39" s="1"/>
  <c r="AC280" i="39" s="1"/>
  <c r="AD280" i="39" s="1"/>
  <c r="AE280" i="39" s="1"/>
  <c r="AF280" i="39" s="1"/>
  <c r="AG280" i="39" s="1"/>
  <c r="AH280" i="39" s="1"/>
  <c r="AI280" i="39" s="1"/>
  <c r="AJ280" i="39" s="1"/>
  <c r="AK280" i="39" s="1"/>
  <c r="AL280" i="39" s="1"/>
  <c r="AM280" i="39" s="1"/>
  <c r="AN280" i="39" s="1"/>
  <c r="AO280" i="39" s="1"/>
  <c r="AP280" i="39" s="1"/>
  <c r="AQ280" i="39" s="1"/>
  <c r="AR280" i="39" s="1"/>
  <c r="AS280" i="39" s="1"/>
  <c r="V61" i="39"/>
  <c r="V69" i="39"/>
  <c r="V77" i="39"/>
  <c r="V189" i="39"/>
  <c r="M213" i="39"/>
  <c r="M214" i="39" s="1"/>
  <c r="M215" i="39" s="1"/>
  <c r="N212" i="39"/>
  <c r="U14" i="44"/>
  <c r="U10" i="27" s="1"/>
  <c r="T36" i="39"/>
  <c r="C74" i="27"/>
  <c r="C8" i="27"/>
  <c r="U58" i="39"/>
  <c r="P224" i="39"/>
  <c r="O222" i="39"/>
  <c r="V19" i="45"/>
  <c r="V37" i="45"/>
  <c r="V25" i="45"/>
  <c r="V43" i="45"/>
  <c r="V29" i="44"/>
  <c r="V11" i="44"/>
  <c r="V17" i="44"/>
  <c r="V23" i="44"/>
  <c r="V182" i="39"/>
  <c r="V198" i="39"/>
  <c r="V166" i="39"/>
  <c r="V174" i="39"/>
  <c r="V190" i="39"/>
  <c r="V54" i="39"/>
  <c r="V46" i="39"/>
  <c r="V281" i="39" s="1"/>
  <c r="W281" i="39" s="1"/>
  <c r="X281" i="39" s="1"/>
  <c r="Y281" i="39" s="1"/>
  <c r="Z281" i="39" s="1"/>
  <c r="AA281" i="39" s="1"/>
  <c r="AB281" i="39" s="1"/>
  <c r="AC281" i="39" s="1"/>
  <c r="AD281" i="39" s="1"/>
  <c r="AE281" i="39" s="1"/>
  <c r="AF281" i="39" s="1"/>
  <c r="AG281" i="39" s="1"/>
  <c r="AH281" i="39" s="1"/>
  <c r="AI281" i="39" s="1"/>
  <c r="AJ281" i="39" s="1"/>
  <c r="AK281" i="39" s="1"/>
  <c r="AL281" i="39" s="1"/>
  <c r="AM281" i="39" s="1"/>
  <c r="AN281" i="39" s="1"/>
  <c r="AO281" i="39" s="1"/>
  <c r="AP281" i="39" s="1"/>
  <c r="AQ281" i="39" s="1"/>
  <c r="AR281" i="39" s="1"/>
  <c r="AS281" i="39" s="1"/>
  <c r="V62" i="39"/>
  <c r="V78" i="39"/>
  <c r="V70" i="39"/>
  <c r="U278" i="39"/>
  <c r="V278" i="39" s="1"/>
  <c r="W278" i="39" s="1"/>
  <c r="X278" i="39" s="1"/>
  <c r="Y278" i="39" s="1"/>
  <c r="Z278" i="39" s="1"/>
  <c r="AA278" i="39" s="1"/>
  <c r="AB278" i="39" s="1"/>
  <c r="AC278" i="39" s="1"/>
  <c r="AD278" i="39" s="1"/>
  <c r="AE278" i="39" s="1"/>
  <c r="AF278" i="39" s="1"/>
  <c r="AG278" i="39" s="1"/>
  <c r="AH278" i="39" s="1"/>
  <c r="AI278" i="39" s="1"/>
  <c r="AJ278" i="39" s="1"/>
  <c r="AK278" i="39" s="1"/>
  <c r="AL278" i="39" s="1"/>
  <c r="AM278" i="39" s="1"/>
  <c r="AN278" i="39" s="1"/>
  <c r="AO278" i="39" s="1"/>
  <c r="AP278" i="39" s="1"/>
  <c r="AQ278" i="39" s="1"/>
  <c r="AR278" i="39" s="1"/>
  <c r="U277" i="39"/>
  <c r="V277" i="39" s="1"/>
  <c r="W277" i="39" s="1"/>
  <c r="X277" i="39" s="1"/>
  <c r="Y277" i="39" s="1"/>
  <c r="Z277" i="39" s="1"/>
  <c r="AA277" i="39" s="1"/>
  <c r="AB277" i="39" s="1"/>
  <c r="AC277" i="39" s="1"/>
  <c r="AD277" i="39" s="1"/>
  <c r="AE277" i="39" s="1"/>
  <c r="AF277" i="39" s="1"/>
  <c r="AG277" i="39" s="1"/>
  <c r="AH277" i="39" s="1"/>
  <c r="AI277" i="39" s="1"/>
  <c r="AJ277" i="39" s="1"/>
  <c r="AK277" i="39" s="1"/>
  <c r="AL277" i="39" s="1"/>
  <c r="AM277" i="39" s="1"/>
  <c r="AN277" i="39" s="1"/>
  <c r="AO277" i="39" s="1"/>
  <c r="AP277" i="39" s="1"/>
  <c r="AQ277" i="39" s="1"/>
  <c r="AR277" i="39" s="1"/>
  <c r="V39" i="45"/>
  <c r="V27" i="45"/>
  <c r="V45" i="45"/>
  <c r="V21" i="45"/>
  <c r="V19" i="44"/>
  <c r="V31" i="44"/>
  <c r="V25" i="44"/>
  <c r="V13" i="44"/>
  <c r="V200" i="39"/>
  <c r="V184" i="39"/>
  <c r="V192" i="39"/>
  <c r="V168" i="39"/>
  <c r="V56" i="39"/>
  <c r="V48" i="39"/>
  <c r="V176" i="39"/>
  <c r="V64" i="39"/>
  <c r="V72" i="39"/>
  <c r="V80" i="39"/>
  <c r="U8" i="44"/>
  <c r="U9" i="27" s="1"/>
  <c r="U178" i="39"/>
  <c r="U20" i="44"/>
  <c r="U11" i="27" s="1"/>
  <c r="F20" i="47"/>
  <c r="F12" i="47"/>
  <c r="D68" i="46"/>
  <c r="D67" i="46" s="1"/>
  <c r="D62" i="46"/>
  <c r="D61" i="46" s="1"/>
  <c r="D46" i="46"/>
  <c r="D45" i="46" s="1"/>
  <c r="D34" i="46"/>
  <c r="D33" i="46" s="1"/>
  <c r="D56" i="46"/>
  <c r="D55" i="46" s="1"/>
  <c r="D24" i="46"/>
  <c r="D23" i="46" s="1"/>
  <c r="D40" i="46"/>
  <c r="D39" i="46" s="1"/>
  <c r="D18" i="46"/>
  <c r="D17" i="46" s="1"/>
  <c r="D12" i="46"/>
  <c r="D11" i="46" s="1"/>
  <c r="D86" i="45"/>
  <c r="D59" i="43"/>
  <c r="K12" i="42"/>
  <c r="U170" i="39"/>
  <c r="U26" i="44"/>
  <c r="U12" i="27" s="1"/>
  <c r="J28" i="45"/>
  <c r="J23" i="27" s="1"/>
  <c r="AK264" i="39"/>
  <c r="BF16" i="23" l="1"/>
  <c r="BF12" i="23" s="1"/>
  <c r="E35" i="46"/>
  <c r="E47" i="46"/>
  <c r="E16" i="46"/>
  <c r="E28" i="46"/>
  <c r="E60" i="46"/>
  <c r="E44" i="46"/>
  <c r="E50" i="46"/>
  <c r="E66" i="46"/>
  <c r="F43" i="43"/>
  <c r="F49" i="43" s="1"/>
  <c r="F34" i="44" s="1"/>
  <c r="E69" i="46"/>
  <c r="E87" i="45"/>
  <c r="E13" i="46"/>
  <c r="E41" i="46"/>
  <c r="E25" i="46"/>
  <c r="F46" i="43"/>
  <c r="F52" i="43" s="1"/>
  <c r="F67" i="44" s="1"/>
  <c r="E90" i="45"/>
  <c r="E72" i="46"/>
  <c r="E38" i="46"/>
  <c r="E19" i="46"/>
  <c r="E63" i="46"/>
  <c r="E89" i="45"/>
  <c r="E21" i="46"/>
  <c r="E15" i="46"/>
  <c r="E59" i="46"/>
  <c r="F39" i="43"/>
  <c r="F51" i="43" s="1"/>
  <c r="F48" i="44" s="1"/>
  <c r="E80" i="45"/>
  <c r="F44" i="43"/>
  <c r="F50" i="43" s="1"/>
  <c r="E132" i="39"/>
  <c r="E130" i="39" s="1"/>
  <c r="E116" i="39"/>
  <c r="E114" i="39" s="1"/>
  <c r="E148" i="39"/>
  <c r="E146" i="39" s="1"/>
  <c r="E108" i="39"/>
  <c r="E106" i="39" s="1"/>
  <c r="E42" i="46"/>
  <c r="E14" i="46"/>
  <c r="E49" i="46"/>
  <c r="E88" i="45"/>
  <c r="E65" i="46"/>
  <c r="E26" i="46"/>
  <c r="E71" i="46"/>
  <c r="E33" i="44"/>
  <c r="E32" i="44" s="1"/>
  <c r="E13" i="27" s="1"/>
  <c r="E68" i="27" s="1"/>
  <c r="E92" i="39"/>
  <c r="E90" i="39" s="1"/>
  <c r="E63" i="44"/>
  <c r="E62" i="44" s="1"/>
  <c r="E18" i="27" s="1"/>
  <c r="E73" i="27" s="1"/>
  <c r="E84" i="39"/>
  <c r="E82" i="39" s="1"/>
  <c r="E47" i="43"/>
  <c r="E67" i="27" s="1"/>
  <c r="E100" i="39"/>
  <c r="E98" i="39" s="1"/>
  <c r="E63" i="45"/>
  <c r="E62" i="45" s="1"/>
  <c r="E32" i="27" s="1"/>
  <c r="E58" i="46"/>
  <c r="E69" i="45"/>
  <c r="E68" i="45" s="1"/>
  <c r="E33" i="27" s="1"/>
  <c r="I32" i="35"/>
  <c r="H32" i="35"/>
  <c r="F12" i="43"/>
  <c r="F36" i="43" s="1"/>
  <c r="E124" i="39"/>
  <c r="E122" i="39" s="1"/>
  <c r="E54" i="43"/>
  <c r="E53" i="43" s="1"/>
  <c r="E156" i="39"/>
  <c r="E154" i="39" s="1"/>
  <c r="E45" i="44"/>
  <c r="E44" i="44" s="1"/>
  <c r="E15" i="27" s="1"/>
  <c r="E70" i="27" s="1"/>
  <c r="E57" i="44"/>
  <c r="E56" i="44" s="1"/>
  <c r="E17" i="27" s="1"/>
  <c r="E72" i="27" s="1"/>
  <c r="E39" i="44"/>
  <c r="E38" i="44" s="1"/>
  <c r="E14" i="27" s="1"/>
  <c r="E69" i="27" s="1"/>
  <c r="E57" i="45"/>
  <c r="E56" i="45" s="1"/>
  <c r="E31" i="27" s="1"/>
  <c r="E140" i="39"/>
  <c r="E138" i="39" s="1"/>
  <c r="E70" i="46"/>
  <c r="E27" i="46"/>
  <c r="E48" i="46"/>
  <c r="E37" i="46"/>
  <c r="E20" i="46"/>
  <c r="E64" i="46"/>
  <c r="E43" i="46"/>
  <c r="E50" i="44"/>
  <c r="E16" i="27" s="1"/>
  <c r="E71" i="27" s="1"/>
  <c r="D54" i="46"/>
  <c r="G54" i="47" s="1"/>
  <c r="G55" i="47" s="1"/>
  <c r="D32" i="46"/>
  <c r="G32" i="47" s="1"/>
  <c r="G41" i="47" s="1"/>
  <c r="U15" i="45"/>
  <c r="U22" i="27" s="1"/>
  <c r="V170" i="39"/>
  <c r="V26" i="44"/>
  <c r="V12" i="27" s="1"/>
  <c r="U39" i="39"/>
  <c r="U53" i="45" s="1"/>
  <c r="U28" i="27" s="1"/>
  <c r="M217" i="39"/>
  <c r="W17" i="45"/>
  <c r="W35" i="45"/>
  <c r="W23" i="45"/>
  <c r="W41" i="45"/>
  <c r="W9" i="44"/>
  <c r="W15" i="44"/>
  <c r="W17" i="43"/>
  <c r="W13" i="42" s="1"/>
  <c r="W27" i="44"/>
  <c r="W21" i="44"/>
  <c r="W188" i="39"/>
  <c r="W164" i="39"/>
  <c r="W172" i="39"/>
  <c r="W180" i="39"/>
  <c r="W196" i="39"/>
  <c r="W76" i="39"/>
  <c r="W52" i="39"/>
  <c r="W44" i="39"/>
  <c r="W68" i="39"/>
  <c r="W60" i="39"/>
  <c r="V50" i="39"/>
  <c r="V162" i="39"/>
  <c r="V22" i="45"/>
  <c r="W27" i="45"/>
  <c r="W45" i="45"/>
  <c r="W21" i="45"/>
  <c r="W39" i="45"/>
  <c r="W19" i="44"/>
  <c r="W31" i="44"/>
  <c r="W25" i="44"/>
  <c r="W13" i="44"/>
  <c r="W184" i="39"/>
  <c r="W192" i="39"/>
  <c r="W168" i="39"/>
  <c r="W176" i="39"/>
  <c r="W56" i="39"/>
  <c r="W48" i="39"/>
  <c r="W64" i="39"/>
  <c r="W72" i="39"/>
  <c r="W80" i="39"/>
  <c r="W200" i="39"/>
  <c r="V58" i="39"/>
  <c r="V186" i="39"/>
  <c r="V34" i="45"/>
  <c r="V24" i="27" s="1"/>
  <c r="P222" i="39"/>
  <c r="Q224" i="39"/>
  <c r="U36" i="39"/>
  <c r="U52" i="45" s="1"/>
  <c r="U27" i="27" s="1"/>
  <c r="V279" i="39"/>
  <c r="W279" i="39" s="1"/>
  <c r="X279" i="39" s="1"/>
  <c r="Y279" i="39" s="1"/>
  <c r="Z279" i="39" s="1"/>
  <c r="AA279" i="39" s="1"/>
  <c r="AB279" i="39" s="1"/>
  <c r="AC279" i="39" s="1"/>
  <c r="AD279" i="39" s="1"/>
  <c r="AE279" i="39" s="1"/>
  <c r="AF279" i="39" s="1"/>
  <c r="AG279" i="39" s="1"/>
  <c r="AH279" i="39" s="1"/>
  <c r="AI279" i="39" s="1"/>
  <c r="AJ279" i="39" s="1"/>
  <c r="AK279" i="39" s="1"/>
  <c r="AL279" i="39" s="1"/>
  <c r="AM279" i="39" s="1"/>
  <c r="AN279" i="39" s="1"/>
  <c r="AO279" i="39" s="1"/>
  <c r="AP279" i="39" s="1"/>
  <c r="AQ279" i="39" s="1"/>
  <c r="AR279" i="39" s="1"/>
  <c r="AS279" i="39" s="1"/>
  <c r="V42" i="39"/>
  <c r="V13" i="42"/>
  <c r="V16" i="45"/>
  <c r="F43" i="47"/>
  <c r="F35" i="47"/>
  <c r="V283" i="39"/>
  <c r="W283" i="39" s="1"/>
  <c r="X283" i="39" s="1"/>
  <c r="Y283" i="39" s="1"/>
  <c r="Z283" i="39" s="1"/>
  <c r="AA283" i="39" s="1"/>
  <c r="AB283" i="39" s="1"/>
  <c r="AC283" i="39" s="1"/>
  <c r="AD283" i="39" s="1"/>
  <c r="AE283" i="39" s="1"/>
  <c r="AF283" i="39" s="1"/>
  <c r="AG283" i="39" s="1"/>
  <c r="AH283" i="39" s="1"/>
  <c r="AI283" i="39" s="1"/>
  <c r="AJ283" i="39" s="1"/>
  <c r="AK283" i="39" s="1"/>
  <c r="AL283" i="39" s="1"/>
  <c r="AM283" i="39" s="1"/>
  <c r="AN283" i="39" s="1"/>
  <c r="AO283" i="39" s="1"/>
  <c r="AP283" i="39" s="1"/>
  <c r="AQ283" i="39" s="1"/>
  <c r="AR283" i="39" s="1"/>
  <c r="AS283" i="39" s="1"/>
  <c r="V282" i="39"/>
  <c r="W282" i="39" s="1"/>
  <c r="X282" i="39" s="1"/>
  <c r="Y282" i="39" s="1"/>
  <c r="Z282" i="39" s="1"/>
  <c r="AA282" i="39" s="1"/>
  <c r="AB282" i="39" s="1"/>
  <c r="AC282" i="39" s="1"/>
  <c r="AD282" i="39" s="1"/>
  <c r="AE282" i="39" s="1"/>
  <c r="AF282" i="39" s="1"/>
  <c r="AG282" i="39" s="1"/>
  <c r="AH282" i="39" s="1"/>
  <c r="AI282" i="39" s="1"/>
  <c r="AJ282" i="39" s="1"/>
  <c r="AK282" i="39" s="1"/>
  <c r="AL282" i="39" s="1"/>
  <c r="AM282" i="39" s="1"/>
  <c r="AN282" i="39" s="1"/>
  <c r="AO282" i="39" s="1"/>
  <c r="AP282" i="39" s="1"/>
  <c r="AQ282" i="39" s="1"/>
  <c r="AR282" i="39" s="1"/>
  <c r="AS282" i="39" s="1"/>
  <c r="V194" i="39"/>
  <c r="V14" i="44"/>
  <c r="V10" i="27" s="1"/>
  <c r="K33" i="45"/>
  <c r="K31" i="45"/>
  <c r="K29" i="45"/>
  <c r="K32" i="45"/>
  <c r="K30" i="45"/>
  <c r="D70" i="44"/>
  <c r="D71" i="44"/>
  <c r="D69" i="44"/>
  <c r="K14" i="42"/>
  <c r="L11" i="42" s="1"/>
  <c r="AL264" i="39"/>
  <c r="C57" i="27"/>
  <c r="C58" i="27"/>
  <c r="C56" i="27"/>
  <c r="N213" i="39"/>
  <c r="N214" i="39" s="1"/>
  <c r="N215" i="39" s="1"/>
  <c r="O212" i="39"/>
  <c r="X20" i="43"/>
  <c r="X21" i="43"/>
  <c r="X22" i="43"/>
  <c r="X18" i="43"/>
  <c r="X19" i="43"/>
  <c r="V74" i="39"/>
  <c r="V8" i="44"/>
  <c r="V9" i="27" s="1"/>
  <c r="F58" i="47"/>
  <c r="F66" i="47"/>
  <c r="D10" i="46"/>
  <c r="G10" i="47" s="1"/>
  <c r="B31" i="35"/>
  <c r="C30" i="35"/>
  <c r="Y6" i="43" s="1"/>
  <c r="W20" i="45"/>
  <c r="W38" i="45"/>
  <c r="W26" i="45"/>
  <c r="W44" i="45"/>
  <c r="W30" i="44"/>
  <c r="W24" i="44"/>
  <c r="W12" i="44"/>
  <c r="W18" i="44"/>
  <c r="W183" i="39"/>
  <c r="W191" i="39"/>
  <c r="W199" i="39"/>
  <c r="W167" i="39"/>
  <c r="W175" i="39"/>
  <c r="W71" i="39"/>
  <c r="W79" i="39"/>
  <c r="W63" i="39"/>
  <c r="W55" i="39"/>
  <c r="W47" i="39"/>
  <c r="V66" i="39"/>
  <c r="V20" i="44"/>
  <c r="V11" i="27" s="1"/>
  <c r="W19" i="45"/>
  <c r="W37" i="45"/>
  <c r="W25" i="45"/>
  <c r="W43" i="45"/>
  <c r="W29" i="44"/>
  <c r="W17" i="44"/>
  <c r="W23" i="44"/>
  <c r="W11" i="44"/>
  <c r="W190" i="39"/>
  <c r="W198" i="39"/>
  <c r="W174" i="39"/>
  <c r="W182" i="39"/>
  <c r="W166" i="39"/>
  <c r="W54" i="39"/>
  <c r="W46" i="39"/>
  <c r="W286" i="39" s="1"/>
  <c r="X286" i="39" s="1"/>
  <c r="Y286" i="39" s="1"/>
  <c r="Z286" i="39" s="1"/>
  <c r="AA286" i="39" s="1"/>
  <c r="AB286" i="39" s="1"/>
  <c r="AC286" i="39" s="1"/>
  <c r="AD286" i="39" s="1"/>
  <c r="AE286" i="39" s="1"/>
  <c r="AF286" i="39" s="1"/>
  <c r="AG286" i="39" s="1"/>
  <c r="AH286" i="39" s="1"/>
  <c r="AI286" i="39" s="1"/>
  <c r="AJ286" i="39" s="1"/>
  <c r="AK286" i="39" s="1"/>
  <c r="AL286" i="39" s="1"/>
  <c r="AM286" i="39" s="1"/>
  <c r="AN286" i="39" s="1"/>
  <c r="AO286" i="39" s="1"/>
  <c r="AP286" i="39" s="1"/>
  <c r="AQ286" i="39" s="1"/>
  <c r="AR286" i="39" s="1"/>
  <c r="AS286" i="39" s="1"/>
  <c r="AT286" i="39" s="1"/>
  <c r="W62" i="39"/>
  <c r="W70" i="39"/>
  <c r="W78" i="39"/>
  <c r="F13" i="47"/>
  <c r="F21" i="47"/>
  <c r="T52" i="45"/>
  <c r="T27" i="27" s="1"/>
  <c r="W24" i="45"/>
  <c r="W42" i="45"/>
  <c r="W18" i="45"/>
  <c r="W36" i="45"/>
  <c r="W28" i="44"/>
  <c r="W22" i="44"/>
  <c r="W10" i="44"/>
  <c r="W16" i="44"/>
  <c r="W189" i="39"/>
  <c r="W197" i="39"/>
  <c r="W165" i="39"/>
  <c r="W173" i="39"/>
  <c r="W181" i="39"/>
  <c r="W53" i="39"/>
  <c r="W45" i="39"/>
  <c r="W285" i="39" s="1"/>
  <c r="X285" i="39" s="1"/>
  <c r="Y285" i="39" s="1"/>
  <c r="Z285" i="39" s="1"/>
  <c r="AA285" i="39" s="1"/>
  <c r="AB285" i="39" s="1"/>
  <c r="AC285" i="39" s="1"/>
  <c r="AD285" i="39" s="1"/>
  <c r="AE285" i="39" s="1"/>
  <c r="AF285" i="39" s="1"/>
  <c r="AG285" i="39" s="1"/>
  <c r="AH285" i="39" s="1"/>
  <c r="AI285" i="39" s="1"/>
  <c r="AJ285" i="39" s="1"/>
  <c r="AK285" i="39" s="1"/>
  <c r="AL285" i="39" s="1"/>
  <c r="AM285" i="39" s="1"/>
  <c r="AN285" i="39" s="1"/>
  <c r="AO285" i="39" s="1"/>
  <c r="AP285" i="39" s="1"/>
  <c r="AQ285" i="39" s="1"/>
  <c r="AR285" i="39" s="1"/>
  <c r="AS285" i="39" s="1"/>
  <c r="AT285" i="39" s="1"/>
  <c r="W61" i="39"/>
  <c r="W69" i="39"/>
  <c r="W77" i="39"/>
  <c r="V178" i="39"/>
  <c r="V40" i="45"/>
  <c r="V25" i="27" s="1"/>
  <c r="BG16" i="23" l="1"/>
  <c r="BG12" i="23" s="1"/>
  <c r="F35" i="43"/>
  <c r="F72" i="45"/>
  <c r="F60" i="45"/>
  <c r="J32" i="35"/>
  <c r="G33" i="35" s="1"/>
  <c r="I33" i="35" s="1"/>
  <c r="F61" i="45"/>
  <c r="F73" i="45"/>
  <c r="F85" i="39"/>
  <c r="F133" i="39"/>
  <c r="F112" i="39"/>
  <c r="F159" i="39"/>
  <c r="F67" i="45"/>
  <c r="F160" i="39"/>
  <c r="F119" i="39"/>
  <c r="F84" i="45"/>
  <c r="F59" i="44"/>
  <c r="F82" i="45"/>
  <c r="F41" i="44"/>
  <c r="F87" i="39"/>
  <c r="F42" i="44"/>
  <c r="F46" i="44"/>
  <c r="F54" i="44"/>
  <c r="F104" i="39"/>
  <c r="E37" i="39"/>
  <c r="E54" i="45" s="1"/>
  <c r="E29" i="27" s="1"/>
  <c r="F120" i="39"/>
  <c r="F61" i="44"/>
  <c r="F11" i="43"/>
  <c r="F58" i="45"/>
  <c r="F58" i="43"/>
  <c r="F64" i="43" s="1"/>
  <c r="F72" i="46" s="1"/>
  <c r="F42" i="43"/>
  <c r="F41" i="43" s="1"/>
  <c r="F103" i="39"/>
  <c r="F126" i="39"/>
  <c r="F70" i="45"/>
  <c r="G16" i="43"/>
  <c r="G46" i="43" s="1"/>
  <c r="F111" i="39"/>
  <c r="F134" i="39"/>
  <c r="F64" i="45"/>
  <c r="F43" i="44"/>
  <c r="F125" i="39"/>
  <c r="F109" i="39"/>
  <c r="F151" i="39"/>
  <c r="G14" i="43"/>
  <c r="G44" i="43" s="1"/>
  <c r="F141" i="39"/>
  <c r="F96" i="39"/>
  <c r="F55" i="44"/>
  <c r="F60" i="44"/>
  <c r="F47" i="44"/>
  <c r="F55" i="43"/>
  <c r="F61" i="43" s="1"/>
  <c r="F13" i="46" s="1"/>
  <c r="F128" i="39"/>
  <c r="F49" i="44"/>
  <c r="G13" i="43"/>
  <c r="G37" i="43" s="1"/>
  <c r="F36" i="44"/>
  <c r="F86" i="39"/>
  <c r="F101" i="39"/>
  <c r="F58" i="44"/>
  <c r="F95" i="39"/>
  <c r="G15" i="43"/>
  <c r="G45" i="43" s="1"/>
  <c r="F158" i="39"/>
  <c r="F93" i="39"/>
  <c r="F64" i="44"/>
  <c r="E38" i="39"/>
  <c r="E55" i="45" s="1"/>
  <c r="E30" i="27" s="1"/>
  <c r="E60" i="43"/>
  <c r="G63" i="47"/>
  <c r="F118" i="39"/>
  <c r="F59" i="45"/>
  <c r="G33" i="47"/>
  <c r="G34" i="47" s="1"/>
  <c r="F66" i="44"/>
  <c r="F150" i="39"/>
  <c r="F71" i="45"/>
  <c r="F81" i="45"/>
  <c r="F135" i="39"/>
  <c r="F57" i="43"/>
  <c r="F63" i="43" s="1"/>
  <c r="F49" i="46" s="1"/>
  <c r="F83" i="45"/>
  <c r="F110" i="39"/>
  <c r="F65" i="45"/>
  <c r="H33" i="35"/>
  <c r="J33" i="35" s="1"/>
  <c r="G34" i="35" s="1"/>
  <c r="F117" i="39"/>
  <c r="F52" i="44"/>
  <c r="F136" i="39"/>
  <c r="F152" i="39"/>
  <c r="F37" i="44"/>
  <c r="F53" i="44"/>
  <c r="F143" i="39"/>
  <c r="F66" i="45"/>
  <c r="F35" i="44"/>
  <c r="F157" i="39"/>
  <c r="F40" i="44"/>
  <c r="F127" i="39"/>
  <c r="F102" i="39"/>
  <c r="F142" i="39"/>
  <c r="F65" i="44"/>
  <c r="F149" i="39"/>
  <c r="F88" i="39"/>
  <c r="F144" i="39"/>
  <c r="F94" i="39"/>
  <c r="F56" i="43"/>
  <c r="F62" i="43" s="1"/>
  <c r="F70" i="46" s="1"/>
  <c r="C55" i="27"/>
  <c r="W58" i="39"/>
  <c r="W22" i="45"/>
  <c r="N217" i="39"/>
  <c r="W162" i="39"/>
  <c r="F67" i="47"/>
  <c r="F59" i="47"/>
  <c r="F68" i="47" s="1"/>
  <c r="W66" i="39"/>
  <c r="W186" i="39"/>
  <c r="W34" i="45"/>
  <c r="W24" i="27" s="1"/>
  <c r="O213" i="39"/>
  <c r="O214" i="39" s="1"/>
  <c r="O215" i="39" s="1"/>
  <c r="P212" i="39"/>
  <c r="W284" i="39"/>
  <c r="X284" i="39" s="1"/>
  <c r="Y284" i="39" s="1"/>
  <c r="Z284" i="39" s="1"/>
  <c r="AA284" i="39" s="1"/>
  <c r="AB284" i="39" s="1"/>
  <c r="AC284" i="39" s="1"/>
  <c r="AD284" i="39" s="1"/>
  <c r="AE284" i="39" s="1"/>
  <c r="AF284" i="39" s="1"/>
  <c r="AG284" i="39" s="1"/>
  <c r="AH284" i="39" s="1"/>
  <c r="AI284" i="39" s="1"/>
  <c r="AJ284" i="39" s="1"/>
  <c r="AK284" i="39" s="1"/>
  <c r="AL284" i="39" s="1"/>
  <c r="AM284" i="39" s="1"/>
  <c r="AN284" i="39" s="1"/>
  <c r="AO284" i="39" s="1"/>
  <c r="AP284" i="39" s="1"/>
  <c r="AQ284" i="39" s="1"/>
  <c r="AR284" i="39" s="1"/>
  <c r="W42" i="39"/>
  <c r="W20" i="44"/>
  <c r="W11" i="27" s="1"/>
  <c r="W16" i="45"/>
  <c r="K28" i="45"/>
  <c r="K23" i="27" s="1"/>
  <c r="F44" i="47"/>
  <c r="F36" i="47"/>
  <c r="Q222" i="39"/>
  <c r="R224" i="39"/>
  <c r="V39" i="39"/>
  <c r="V53" i="45" s="1"/>
  <c r="V28" i="27" s="1"/>
  <c r="W50" i="39"/>
  <c r="W26" i="44"/>
  <c r="W12" i="27" s="1"/>
  <c r="Y20" i="43"/>
  <c r="Y22" i="43"/>
  <c r="Y18" i="43"/>
  <c r="Y21" i="43"/>
  <c r="Y19" i="43"/>
  <c r="X42" i="45"/>
  <c r="X18" i="45"/>
  <c r="X36" i="45"/>
  <c r="X22" i="44"/>
  <c r="X24" i="45"/>
  <c r="X10" i="44"/>
  <c r="X28" i="44"/>
  <c r="X16" i="44"/>
  <c r="X197" i="39"/>
  <c r="X165" i="39"/>
  <c r="X173" i="39"/>
  <c r="X189" i="39"/>
  <c r="X181" i="39"/>
  <c r="X61" i="39"/>
  <c r="X69" i="39"/>
  <c r="X77" i="39"/>
  <c r="X45" i="39"/>
  <c r="X290" i="39" s="1"/>
  <c r="Y290" i="39" s="1"/>
  <c r="Z290" i="39" s="1"/>
  <c r="AA290" i="39" s="1"/>
  <c r="AB290" i="39" s="1"/>
  <c r="AC290" i="39" s="1"/>
  <c r="AD290" i="39" s="1"/>
  <c r="AE290" i="39" s="1"/>
  <c r="AF290" i="39" s="1"/>
  <c r="AG290" i="39" s="1"/>
  <c r="AH290" i="39" s="1"/>
  <c r="AI290" i="39" s="1"/>
  <c r="AJ290" i="39" s="1"/>
  <c r="AK290" i="39" s="1"/>
  <c r="AL290" i="39" s="1"/>
  <c r="AM290" i="39" s="1"/>
  <c r="AN290" i="39" s="1"/>
  <c r="AO290" i="39" s="1"/>
  <c r="AP290" i="39" s="1"/>
  <c r="AQ290" i="39" s="1"/>
  <c r="AR290" i="39" s="1"/>
  <c r="AS290" i="39" s="1"/>
  <c r="AT290" i="39" s="1"/>
  <c r="AU290" i="39" s="1"/>
  <c r="X53" i="39"/>
  <c r="AM264" i="39"/>
  <c r="V36" i="39"/>
  <c r="W74" i="39"/>
  <c r="G64" i="47"/>
  <c r="G56" i="47"/>
  <c r="W288" i="39"/>
  <c r="X288" i="39" s="1"/>
  <c r="Y288" i="39" s="1"/>
  <c r="Z288" i="39" s="1"/>
  <c r="AA288" i="39" s="1"/>
  <c r="AB288" i="39" s="1"/>
  <c r="AC288" i="39" s="1"/>
  <c r="AD288" i="39" s="1"/>
  <c r="AE288" i="39" s="1"/>
  <c r="AF288" i="39" s="1"/>
  <c r="AG288" i="39" s="1"/>
  <c r="AH288" i="39" s="1"/>
  <c r="AI288" i="39" s="1"/>
  <c r="AJ288" i="39" s="1"/>
  <c r="AK288" i="39" s="1"/>
  <c r="AL288" i="39" s="1"/>
  <c r="AM288" i="39" s="1"/>
  <c r="AN288" i="39" s="1"/>
  <c r="AO288" i="39" s="1"/>
  <c r="AP288" i="39" s="1"/>
  <c r="AQ288" i="39" s="1"/>
  <c r="AR288" i="39" s="1"/>
  <c r="AS288" i="39" s="1"/>
  <c r="AT288" i="39" s="1"/>
  <c r="W287" i="39"/>
  <c r="X287" i="39" s="1"/>
  <c r="Y287" i="39" s="1"/>
  <c r="Z287" i="39" s="1"/>
  <c r="AA287" i="39" s="1"/>
  <c r="AB287" i="39" s="1"/>
  <c r="AC287" i="39" s="1"/>
  <c r="AD287" i="39" s="1"/>
  <c r="AE287" i="39" s="1"/>
  <c r="AF287" i="39" s="1"/>
  <c r="AG287" i="39" s="1"/>
  <c r="AH287" i="39" s="1"/>
  <c r="AI287" i="39" s="1"/>
  <c r="AJ287" i="39" s="1"/>
  <c r="AK287" i="39" s="1"/>
  <c r="AL287" i="39" s="1"/>
  <c r="AM287" i="39" s="1"/>
  <c r="AN287" i="39" s="1"/>
  <c r="AO287" i="39" s="1"/>
  <c r="AP287" i="39" s="1"/>
  <c r="AQ287" i="39" s="1"/>
  <c r="AR287" i="39" s="1"/>
  <c r="AS287" i="39" s="1"/>
  <c r="AT287" i="39" s="1"/>
  <c r="F22" i="47"/>
  <c r="F14" i="47"/>
  <c r="B32" i="35"/>
  <c r="C31" i="35"/>
  <c r="Z6" i="43" s="1"/>
  <c r="X17" i="45"/>
  <c r="X35" i="45"/>
  <c r="X23" i="45"/>
  <c r="X41" i="45"/>
  <c r="X27" i="44"/>
  <c r="X9" i="44"/>
  <c r="X15" i="44"/>
  <c r="X21" i="44"/>
  <c r="X196" i="39"/>
  <c r="X164" i="39"/>
  <c r="X188" i="39"/>
  <c r="X172" i="39"/>
  <c r="X17" i="43"/>
  <c r="X180" i="39"/>
  <c r="X52" i="39"/>
  <c r="X44" i="39"/>
  <c r="X60" i="39"/>
  <c r="X76" i="39"/>
  <c r="X68" i="39"/>
  <c r="L12" i="42"/>
  <c r="L14" i="42" s="1"/>
  <c r="M11" i="42" s="1"/>
  <c r="W194" i="39"/>
  <c r="W14" i="44"/>
  <c r="W10" i="27" s="1"/>
  <c r="X37" i="45"/>
  <c r="X25" i="45"/>
  <c r="X43" i="45"/>
  <c r="X19" i="45"/>
  <c r="X17" i="44"/>
  <c r="X29" i="44"/>
  <c r="X23" i="44"/>
  <c r="X11" i="44"/>
  <c r="X198" i="39"/>
  <c r="X182" i="39"/>
  <c r="X190" i="39"/>
  <c r="X166" i="39"/>
  <c r="X54" i="39"/>
  <c r="X46" i="39"/>
  <c r="X291" i="39" s="1"/>
  <c r="Y291" i="39" s="1"/>
  <c r="Z291" i="39" s="1"/>
  <c r="AA291" i="39" s="1"/>
  <c r="AB291" i="39" s="1"/>
  <c r="AC291" i="39" s="1"/>
  <c r="AD291" i="39" s="1"/>
  <c r="AE291" i="39" s="1"/>
  <c r="AF291" i="39" s="1"/>
  <c r="AG291" i="39" s="1"/>
  <c r="AH291" i="39" s="1"/>
  <c r="AI291" i="39" s="1"/>
  <c r="AJ291" i="39" s="1"/>
  <c r="AK291" i="39" s="1"/>
  <c r="AL291" i="39" s="1"/>
  <c r="AM291" i="39" s="1"/>
  <c r="AN291" i="39" s="1"/>
  <c r="AO291" i="39" s="1"/>
  <c r="AP291" i="39" s="1"/>
  <c r="AQ291" i="39" s="1"/>
  <c r="AR291" i="39" s="1"/>
  <c r="AS291" i="39" s="1"/>
  <c r="AT291" i="39" s="1"/>
  <c r="AU291" i="39" s="1"/>
  <c r="X62" i="39"/>
  <c r="X174" i="39"/>
  <c r="X70" i="39"/>
  <c r="X78" i="39"/>
  <c r="G19" i="47"/>
  <c r="G11" i="47"/>
  <c r="X27" i="45"/>
  <c r="X45" i="45"/>
  <c r="X21" i="45"/>
  <c r="X39" i="45"/>
  <c r="X31" i="44"/>
  <c r="X25" i="44"/>
  <c r="X13" i="44"/>
  <c r="X192" i="39"/>
  <c r="X200" i="39"/>
  <c r="X19" i="44"/>
  <c r="X184" i="39"/>
  <c r="X168" i="39"/>
  <c r="X176" i="39"/>
  <c r="X56" i="39"/>
  <c r="X48" i="39"/>
  <c r="X64" i="39"/>
  <c r="X72" i="39"/>
  <c r="X80" i="39"/>
  <c r="D68" i="44"/>
  <c r="D19" i="27" s="1"/>
  <c r="W178" i="39"/>
  <c r="W8" i="44"/>
  <c r="W9" i="27" s="1"/>
  <c r="X20" i="45"/>
  <c r="X38" i="45"/>
  <c r="X26" i="45"/>
  <c r="X44" i="45"/>
  <c r="X12" i="44"/>
  <c r="X18" i="44"/>
  <c r="X24" i="44"/>
  <c r="X30" i="44"/>
  <c r="X191" i="39"/>
  <c r="X199" i="39"/>
  <c r="X167" i="39"/>
  <c r="X175" i="39"/>
  <c r="X183" i="39"/>
  <c r="X79" i="39"/>
  <c r="X55" i="39"/>
  <c r="X47" i="39"/>
  <c r="X71" i="39"/>
  <c r="X63" i="39"/>
  <c r="V15" i="45"/>
  <c r="V22" i="27" s="1"/>
  <c r="W170" i="39"/>
  <c r="W40" i="45"/>
  <c r="W25" i="27" s="1"/>
  <c r="BH16" i="23" l="1"/>
  <c r="BH12" i="23" s="1"/>
  <c r="F44" i="46"/>
  <c r="F28" i="46"/>
  <c r="F35" i="46"/>
  <c r="F57" i="46"/>
  <c r="F41" i="46"/>
  <c r="F89" i="45"/>
  <c r="F38" i="46"/>
  <c r="F66" i="46"/>
  <c r="F25" i="46"/>
  <c r="G43" i="43"/>
  <c r="G49" i="43" s="1"/>
  <c r="F16" i="46"/>
  <c r="F22" i="46"/>
  <c r="F48" i="43"/>
  <c r="F69" i="45" s="1"/>
  <c r="F68" i="45" s="1"/>
  <c r="F33" i="27" s="1"/>
  <c r="F60" i="46"/>
  <c r="F50" i="46"/>
  <c r="F90" i="45"/>
  <c r="G38" i="43"/>
  <c r="G50" i="43" s="1"/>
  <c r="G40" i="43"/>
  <c r="G52" i="43" s="1"/>
  <c r="F87" i="45"/>
  <c r="F69" i="46"/>
  <c r="F19" i="46"/>
  <c r="F63" i="46"/>
  <c r="F47" i="46"/>
  <c r="G39" i="43"/>
  <c r="G51" i="43" s="1"/>
  <c r="G72" i="45" s="1"/>
  <c r="F37" i="46"/>
  <c r="E24" i="46"/>
  <c r="E23" i="46" s="1"/>
  <c r="E46" i="46"/>
  <c r="E45" i="46" s="1"/>
  <c r="E40" i="46"/>
  <c r="E39" i="46" s="1"/>
  <c r="E62" i="46"/>
  <c r="E61" i="46" s="1"/>
  <c r="E34" i="46"/>
  <c r="E33" i="46" s="1"/>
  <c r="E18" i="46"/>
  <c r="E17" i="46" s="1"/>
  <c r="E68" i="46"/>
  <c r="E67" i="46" s="1"/>
  <c r="E12" i="46"/>
  <c r="E11" i="46" s="1"/>
  <c r="E86" i="45"/>
  <c r="E56" i="46"/>
  <c r="E55" i="46" s="1"/>
  <c r="E59" i="43"/>
  <c r="F61" i="47"/>
  <c r="F70" i="47" s="1"/>
  <c r="I34" i="35"/>
  <c r="H34" i="35"/>
  <c r="F58" i="46"/>
  <c r="G42" i="47"/>
  <c r="F43" i="46"/>
  <c r="F27" i="46"/>
  <c r="F88" i="45"/>
  <c r="F64" i="46"/>
  <c r="F36" i="46"/>
  <c r="F59" i="46"/>
  <c r="F20" i="46"/>
  <c r="F15" i="46"/>
  <c r="F65" i="46"/>
  <c r="F14" i="46"/>
  <c r="F21" i="46"/>
  <c r="F71" i="46"/>
  <c r="F26" i="46"/>
  <c r="F48" i="46"/>
  <c r="F42" i="46"/>
  <c r="W36" i="39"/>
  <c r="W52" i="45" s="1"/>
  <c r="W27" i="27" s="1"/>
  <c r="X22" i="45"/>
  <c r="X194" i="39"/>
  <c r="W15" i="45"/>
  <c r="W22" i="27" s="1"/>
  <c r="X66" i="39"/>
  <c r="O217" i="39"/>
  <c r="X74" i="39"/>
  <c r="X162" i="39"/>
  <c r="X34" i="45"/>
  <c r="X24" i="27" s="1"/>
  <c r="Y45" i="45"/>
  <c r="Y21" i="45"/>
  <c r="Y39" i="45"/>
  <c r="Y27" i="45"/>
  <c r="Y31" i="44"/>
  <c r="Y25" i="44"/>
  <c r="Y13" i="44"/>
  <c r="Y19" i="44"/>
  <c r="Y200" i="39"/>
  <c r="Y184" i="39"/>
  <c r="Y168" i="39"/>
  <c r="Y192" i="39"/>
  <c r="Y176" i="39"/>
  <c r="Y64" i="39"/>
  <c r="Y72" i="39"/>
  <c r="Y80" i="39"/>
  <c r="Y56" i="39"/>
  <c r="Y48" i="39"/>
  <c r="F37" i="47"/>
  <c r="F46" i="47" s="1"/>
  <c r="F45" i="47"/>
  <c r="X293" i="39"/>
  <c r="Y293" i="39" s="1"/>
  <c r="Z293" i="39" s="1"/>
  <c r="AA293" i="39" s="1"/>
  <c r="AB293" i="39" s="1"/>
  <c r="AC293" i="39" s="1"/>
  <c r="AD293" i="39" s="1"/>
  <c r="AE293" i="39" s="1"/>
  <c r="AF293" i="39" s="1"/>
  <c r="AG293" i="39" s="1"/>
  <c r="AH293" i="39" s="1"/>
  <c r="AI293" i="39" s="1"/>
  <c r="AJ293" i="39" s="1"/>
  <c r="AK293" i="39" s="1"/>
  <c r="AL293" i="39" s="1"/>
  <c r="AM293" i="39" s="1"/>
  <c r="AN293" i="39" s="1"/>
  <c r="AO293" i="39" s="1"/>
  <c r="AP293" i="39" s="1"/>
  <c r="AQ293" i="39" s="1"/>
  <c r="AR293" i="39" s="1"/>
  <c r="AS293" i="39" s="1"/>
  <c r="AT293" i="39" s="1"/>
  <c r="AU293" i="39" s="1"/>
  <c r="X292" i="39"/>
  <c r="Y292" i="39" s="1"/>
  <c r="Z292" i="39" s="1"/>
  <c r="AA292" i="39" s="1"/>
  <c r="AB292" i="39" s="1"/>
  <c r="AC292" i="39" s="1"/>
  <c r="AD292" i="39" s="1"/>
  <c r="AE292" i="39" s="1"/>
  <c r="AF292" i="39" s="1"/>
  <c r="AG292" i="39" s="1"/>
  <c r="AH292" i="39" s="1"/>
  <c r="AI292" i="39" s="1"/>
  <c r="AJ292" i="39" s="1"/>
  <c r="AK292" i="39" s="1"/>
  <c r="AL292" i="39" s="1"/>
  <c r="AM292" i="39" s="1"/>
  <c r="AN292" i="39" s="1"/>
  <c r="AO292" i="39" s="1"/>
  <c r="AP292" i="39" s="1"/>
  <c r="AQ292" i="39" s="1"/>
  <c r="AR292" i="39" s="1"/>
  <c r="AS292" i="39" s="1"/>
  <c r="AT292" i="39" s="1"/>
  <c r="AU292" i="39" s="1"/>
  <c r="G12" i="47"/>
  <c r="G20" i="47"/>
  <c r="X16" i="45"/>
  <c r="AN264" i="39"/>
  <c r="Y25" i="45"/>
  <c r="Y43" i="45"/>
  <c r="Y19" i="45"/>
  <c r="Y17" i="44"/>
  <c r="Y29" i="44"/>
  <c r="Y23" i="44"/>
  <c r="Y37" i="45"/>
  <c r="Y11" i="44"/>
  <c r="Y182" i="39"/>
  <c r="Y198" i="39"/>
  <c r="Y190" i="39"/>
  <c r="Y166" i="39"/>
  <c r="Y174" i="39"/>
  <c r="Y54" i="39"/>
  <c r="Y46" i="39"/>
  <c r="Y296" i="39" s="1"/>
  <c r="Z296" i="39" s="1"/>
  <c r="AA296" i="39" s="1"/>
  <c r="AB296" i="39" s="1"/>
  <c r="AC296" i="39" s="1"/>
  <c r="AD296" i="39" s="1"/>
  <c r="AE296" i="39" s="1"/>
  <c r="AF296" i="39" s="1"/>
  <c r="AG296" i="39" s="1"/>
  <c r="AH296" i="39" s="1"/>
  <c r="AI296" i="39" s="1"/>
  <c r="AJ296" i="39" s="1"/>
  <c r="AK296" i="39" s="1"/>
  <c r="AL296" i="39" s="1"/>
  <c r="AM296" i="39" s="1"/>
  <c r="AN296" i="39" s="1"/>
  <c r="AO296" i="39" s="1"/>
  <c r="AP296" i="39" s="1"/>
  <c r="AQ296" i="39" s="1"/>
  <c r="AR296" i="39" s="1"/>
  <c r="AS296" i="39" s="1"/>
  <c r="AT296" i="39" s="1"/>
  <c r="AU296" i="39" s="1"/>
  <c r="AV296" i="39" s="1"/>
  <c r="Y62" i="39"/>
  <c r="Y70" i="39"/>
  <c r="Y78" i="39"/>
  <c r="Y17" i="45"/>
  <c r="Y35" i="45"/>
  <c r="Y23" i="45"/>
  <c r="Y41" i="45"/>
  <c r="Y27" i="44"/>
  <c r="Y15" i="44"/>
  <c r="Y17" i="43"/>
  <c r="Y13" i="42" s="1"/>
  <c r="Y21" i="44"/>
  <c r="Y9" i="44"/>
  <c r="Y188" i="39"/>
  <c r="Y196" i="39"/>
  <c r="Y172" i="39"/>
  <c r="Y180" i="39"/>
  <c r="Y164" i="39"/>
  <c r="Y52" i="39"/>
  <c r="Y44" i="39"/>
  <c r="Y60" i="39"/>
  <c r="Y68" i="39"/>
  <c r="Y76" i="39"/>
  <c r="X289" i="39"/>
  <c r="Y289" i="39" s="1"/>
  <c r="Z289" i="39" s="1"/>
  <c r="AA289" i="39" s="1"/>
  <c r="AB289" i="39" s="1"/>
  <c r="AC289" i="39" s="1"/>
  <c r="AD289" i="39" s="1"/>
  <c r="AE289" i="39" s="1"/>
  <c r="AF289" i="39" s="1"/>
  <c r="AG289" i="39" s="1"/>
  <c r="AH289" i="39" s="1"/>
  <c r="AI289" i="39" s="1"/>
  <c r="AJ289" i="39" s="1"/>
  <c r="AK289" i="39" s="1"/>
  <c r="AL289" i="39" s="1"/>
  <c r="AM289" i="39" s="1"/>
  <c r="AN289" i="39" s="1"/>
  <c r="AO289" i="39" s="1"/>
  <c r="AP289" i="39" s="1"/>
  <c r="AQ289" i="39" s="1"/>
  <c r="AR289" i="39" s="1"/>
  <c r="AS289" i="39" s="1"/>
  <c r="AT289" i="39" s="1"/>
  <c r="AU289" i="39" s="1"/>
  <c r="X42" i="39"/>
  <c r="X20" i="44"/>
  <c r="X11" i="27" s="1"/>
  <c r="Z22" i="43"/>
  <c r="Z18" i="43"/>
  <c r="Z21" i="43"/>
  <c r="Z20" i="43"/>
  <c r="Z19" i="43"/>
  <c r="X186" i="39"/>
  <c r="G43" i="47"/>
  <c r="G35" i="47"/>
  <c r="X50" i="39"/>
  <c r="X14" i="44"/>
  <c r="X10" i="27" s="1"/>
  <c r="C32" i="35"/>
  <c r="AA6" i="43" s="1"/>
  <c r="B33" i="35"/>
  <c r="G65" i="47"/>
  <c r="G57" i="47"/>
  <c r="AS284" i="39"/>
  <c r="D74" i="27"/>
  <c r="D8" i="27"/>
  <c r="X178" i="39"/>
  <c r="X8" i="44"/>
  <c r="X9" i="27" s="1"/>
  <c r="F23" i="47"/>
  <c r="F15" i="47"/>
  <c r="F24" i="47" s="1"/>
  <c r="Q212" i="39"/>
  <c r="P213" i="39"/>
  <c r="P214" i="39" s="1"/>
  <c r="P215" i="39" s="1"/>
  <c r="W39" i="39"/>
  <c r="W53" i="45" s="1"/>
  <c r="W28" i="27" s="1"/>
  <c r="X58" i="39"/>
  <c r="L31" i="45"/>
  <c r="L29" i="45"/>
  <c r="L32" i="45"/>
  <c r="L30" i="45"/>
  <c r="L33" i="45"/>
  <c r="X13" i="42"/>
  <c r="X26" i="44"/>
  <c r="X12" i="27" s="1"/>
  <c r="Y18" i="45"/>
  <c r="Y36" i="45"/>
  <c r="Y24" i="45"/>
  <c r="Y42" i="45"/>
  <c r="Y28" i="44"/>
  <c r="Y22" i="44"/>
  <c r="Y10" i="44"/>
  <c r="Y16" i="44"/>
  <c r="Y181" i="39"/>
  <c r="Y165" i="39"/>
  <c r="Y173" i="39"/>
  <c r="Y197" i="39"/>
  <c r="Y189" i="39"/>
  <c r="Y69" i="39"/>
  <c r="Y77" i="39"/>
  <c r="Y61" i="39"/>
  <c r="Y53" i="39"/>
  <c r="Y45" i="39"/>
  <c r="Y295" i="39" s="1"/>
  <c r="Z295" i="39" s="1"/>
  <c r="AA295" i="39" s="1"/>
  <c r="AB295" i="39" s="1"/>
  <c r="AC295" i="39" s="1"/>
  <c r="AD295" i="39" s="1"/>
  <c r="AE295" i="39" s="1"/>
  <c r="AF295" i="39" s="1"/>
  <c r="AG295" i="39" s="1"/>
  <c r="AH295" i="39" s="1"/>
  <c r="AI295" i="39" s="1"/>
  <c r="AJ295" i="39" s="1"/>
  <c r="AK295" i="39" s="1"/>
  <c r="AL295" i="39" s="1"/>
  <c r="AM295" i="39" s="1"/>
  <c r="AN295" i="39" s="1"/>
  <c r="AO295" i="39" s="1"/>
  <c r="AP295" i="39" s="1"/>
  <c r="AQ295" i="39" s="1"/>
  <c r="AR295" i="39" s="1"/>
  <c r="AS295" i="39" s="1"/>
  <c r="AT295" i="39" s="1"/>
  <c r="AU295" i="39" s="1"/>
  <c r="AV295" i="39" s="1"/>
  <c r="S224" i="39"/>
  <c r="R222" i="39"/>
  <c r="M12" i="42"/>
  <c r="M14" i="42" s="1"/>
  <c r="N11" i="42" s="1"/>
  <c r="X170" i="39"/>
  <c r="X40" i="45"/>
  <c r="X25" i="27" s="1"/>
  <c r="V52" i="45"/>
  <c r="V27" i="27" s="1"/>
  <c r="Y20" i="45"/>
  <c r="Y38" i="45"/>
  <c r="Y26" i="45"/>
  <c r="Y44" i="45"/>
  <c r="Y30" i="44"/>
  <c r="Y12" i="44"/>
  <c r="Y18" i="44"/>
  <c r="Y24" i="44"/>
  <c r="Y183" i="39"/>
  <c r="Y199" i="39"/>
  <c r="Y167" i="39"/>
  <c r="Y175" i="39"/>
  <c r="Y191" i="39"/>
  <c r="Y55" i="39"/>
  <c r="Y47" i="39"/>
  <c r="Y63" i="39"/>
  <c r="Y79" i="39"/>
  <c r="Y71" i="39"/>
  <c r="BI16" i="23" l="1"/>
  <c r="BI12" i="23" s="1"/>
  <c r="F63" i="44"/>
  <c r="F62" i="44" s="1"/>
  <c r="F18" i="27" s="1"/>
  <c r="F73" i="27" s="1"/>
  <c r="G12" i="43"/>
  <c r="G42" i="43" s="1"/>
  <c r="G41" i="43" s="1"/>
  <c r="F108" i="39"/>
  <c r="F106" i="39" s="1"/>
  <c r="F140" i="39"/>
  <c r="F138" i="39" s="1"/>
  <c r="F63" i="45"/>
  <c r="F62" i="45" s="1"/>
  <c r="F32" i="27" s="1"/>
  <c r="F80" i="45"/>
  <c r="G127" i="39"/>
  <c r="G95" i="39"/>
  <c r="G143" i="39"/>
  <c r="G159" i="39"/>
  <c r="G66" i="44"/>
  <c r="F45" i="44"/>
  <c r="F44" i="44" s="1"/>
  <c r="F15" i="27" s="1"/>
  <c r="F70" i="27" s="1"/>
  <c r="F148" i="39"/>
  <c r="F146" i="39" s="1"/>
  <c r="F124" i="39"/>
  <c r="F122" i="39" s="1"/>
  <c r="F57" i="44"/>
  <c r="F56" i="44" s="1"/>
  <c r="F17" i="27" s="1"/>
  <c r="F72" i="27" s="1"/>
  <c r="F156" i="39"/>
  <c r="F154" i="39" s="1"/>
  <c r="F100" i="39"/>
  <c r="F98" i="39" s="1"/>
  <c r="F92" i="39"/>
  <c r="F90" i="39" s="1"/>
  <c r="F54" i="43"/>
  <c r="F53" i="43" s="1"/>
  <c r="F51" i="44"/>
  <c r="F50" i="44" s="1"/>
  <c r="F16" i="27" s="1"/>
  <c r="F71" i="27" s="1"/>
  <c r="F132" i="39"/>
  <c r="F130" i="39" s="1"/>
  <c r="F39" i="44"/>
  <c r="F38" i="44" s="1"/>
  <c r="F14" i="27" s="1"/>
  <c r="F69" i="27" s="1"/>
  <c r="F84" i="39"/>
  <c r="F82" i="39" s="1"/>
  <c r="F33" i="44"/>
  <c r="F32" i="44" s="1"/>
  <c r="F13" i="27" s="1"/>
  <c r="F68" i="27" s="1"/>
  <c r="F57" i="45"/>
  <c r="F56" i="45" s="1"/>
  <c r="F31" i="27" s="1"/>
  <c r="F116" i="39"/>
  <c r="F114" i="39" s="1"/>
  <c r="F47" i="43"/>
  <c r="F67" i="27" s="1"/>
  <c r="G42" i="44"/>
  <c r="C77" i="45"/>
  <c r="G36" i="44"/>
  <c r="G151" i="39"/>
  <c r="G54" i="44"/>
  <c r="G111" i="39"/>
  <c r="G66" i="45"/>
  <c r="G58" i="45"/>
  <c r="G40" i="44"/>
  <c r="G125" i="39"/>
  <c r="G83" i="45"/>
  <c r="G103" i="39"/>
  <c r="G48" i="44"/>
  <c r="G135" i="39"/>
  <c r="G60" i="44"/>
  <c r="G87" i="39"/>
  <c r="G57" i="43"/>
  <c r="G63" i="43" s="1"/>
  <c r="G27" i="46" s="1"/>
  <c r="G60" i="45"/>
  <c r="G119" i="39"/>
  <c r="H15" i="43"/>
  <c r="H45" i="43" s="1"/>
  <c r="G65" i="45"/>
  <c r="G41" i="44"/>
  <c r="G56" i="43"/>
  <c r="G62" i="43" s="1"/>
  <c r="G20" i="46" s="1"/>
  <c r="G134" i="39"/>
  <c r="G110" i="39"/>
  <c r="G71" i="45"/>
  <c r="G118" i="39"/>
  <c r="G102" i="39"/>
  <c r="G59" i="45"/>
  <c r="G126" i="39"/>
  <c r="G65" i="44"/>
  <c r="G94" i="39"/>
  <c r="G53" i="44"/>
  <c r="G157" i="39"/>
  <c r="G52" i="44"/>
  <c r="G93" i="39"/>
  <c r="G117" i="39"/>
  <c r="G34" i="44"/>
  <c r="G85" i="39"/>
  <c r="G149" i="39"/>
  <c r="G64" i="44"/>
  <c r="G141" i="39"/>
  <c r="H13" i="43"/>
  <c r="H43" i="43" s="1"/>
  <c r="G70" i="45"/>
  <c r="G101" i="39"/>
  <c r="G46" i="44"/>
  <c r="G64" i="45"/>
  <c r="G109" i="39"/>
  <c r="G55" i="43"/>
  <c r="G61" i="43" s="1"/>
  <c r="G69" i="46" s="1"/>
  <c r="G81" i="45"/>
  <c r="G133" i="39"/>
  <c r="G58" i="44"/>
  <c r="G49" i="44"/>
  <c r="G144" i="39"/>
  <c r="G96" i="39"/>
  <c r="H16" i="43"/>
  <c r="H40" i="43" s="1"/>
  <c r="G67" i="44"/>
  <c r="G112" i="39"/>
  <c r="G88" i="39"/>
  <c r="G104" i="39"/>
  <c r="G37" i="44"/>
  <c r="G152" i="39"/>
  <c r="G55" i="44"/>
  <c r="G120" i="39"/>
  <c r="G61" i="45"/>
  <c r="G84" i="45"/>
  <c r="G43" i="44"/>
  <c r="G160" i="39"/>
  <c r="G67" i="45"/>
  <c r="G61" i="44"/>
  <c r="G128" i="39"/>
  <c r="G73" i="45"/>
  <c r="G58" i="43"/>
  <c r="G64" i="43" s="1"/>
  <c r="G60" i="46" s="1"/>
  <c r="G136" i="39"/>
  <c r="G158" i="39"/>
  <c r="G47" i="44"/>
  <c r="G59" i="44"/>
  <c r="G142" i="39"/>
  <c r="G82" i="45"/>
  <c r="J34" i="35"/>
  <c r="G35" i="35" s="1"/>
  <c r="I35" i="35" s="1"/>
  <c r="E10" i="46"/>
  <c r="H10" i="47" s="1"/>
  <c r="E70" i="44"/>
  <c r="E71" i="44"/>
  <c r="E69" i="44"/>
  <c r="E32" i="46"/>
  <c r="H32" i="47" s="1"/>
  <c r="E54" i="46"/>
  <c r="H54" i="47" s="1"/>
  <c r="G150" i="39"/>
  <c r="G35" i="44"/>
  <c r="H35" i="35"/>
  <c r="J35" i="35" s="1"/>
  <c r="G36" i="35" s="1"/>
  <c r="I36" i="35" s="1"/>
  <c r="G86" i="39"/>
  <c r="H14" i="43"/>
  <c r="H44" i="43" s="1"/>
  <c r="F17" i="47"/>
  <c r="F26" i="47" s="1"/>
  <c r="F39" i="47"/>
  <c r="F48" i="47" s="1"/>
  <c r="X15" i="45"/>
  <c r="X22" i="27" s="1"/>
  <c r="X39" i="39"/>
  <c r="X53" i="45" s="1"/>
  <c r="X28" i="27" s="1"/>
  <c r="Y20" i="44"/>
  <c r="Y11" i="27" s="1"/>
  <c r="X36" i="39"/>
  <c r="X52" i="45" s="1"/>
  <c r="X27" i="27" s="1"/>
  <c r="Y50" i="39"/>
  <c r="P217" i="39"/>
  <c r="Y294" i="39"/>
  <c r="Z294" i="39" s="1"/>
  <c r="AA294" i="39" s="1"/>
  <c r="AB294" i="39" s="1"/>
  <c r="AC294" i="39" s="1"/>
  <c r="AD294" i="39" s="1"/>
  <c r="AE294" i="39" s="1"/>
  <c r="AF294" i="39" s="1"/>
  <c r="AG294" i="39" s="1"/>
  <c r="AH294" i="39" s="1"/>
  <c r="AI294" i="39" s="1"/>
  <c r="AJ294" i="39" s="1"/>
  <c r="AK294" i="39" s="1"/>
  <c r="AL294" i="39" s="1"/>
  <c r="AM294" i="39" s="1"/>
  <c r="AN294" i="39" s="1"/>
  <c r="AO294" i="39" s="1"/>
  <c r="AP294" i="39" s="1"/>
  <c r="AQ294" i="39" s="1"/>
  <c r="AR294" i="39" s="1"/>
  <c r="AS294" i="39" s="1"/>
  <c r="AT294" i="39" s="1"/>
  <c r="AU294" i="39" s="1"/>
  <c r="AV294" i="39" s="1"/>
  <c r="Y42" i="39"/>
  <c r="AT284" i="39"/>
  <c r="Y162" i="39"/>
  <c r="Y14" i="44"/>
  <c r="Y10" i="27" s="1"/>
  <c r="G58" i="47"/>
  <c r="G66" i="47"/>
  <c r="Y178" i="39"/>
  <c r="Y26" i="44"/>
  <c r="Y12" i="27" s="1"/>
  <c r="Z35" i="45"/>
  <c r="Z23" i="45"/>
  <c r="Z41" i="45"/>
  <c r="Z17" i="45"/>
  <c r="Z15" i="44"/>
  <c r="Z17" i="43"/>
  <c r="Z13" i="42" s="1"/>
  <c r="Z21" i="44"/>
  <c r="Z27" i="44"/>
  <c r="Z9" i="44"/>
  <c r="Z196" i="39"/>
  <c r="Z188" i="39"/>
  <c r="Z180" i="39"/>
  <c r="Z164" i="39"/>
  <c r="Z52" i="39"/>
  <c r="Z44" i="39"/>
  <c r="Z60" i="39"/>
  <c r="Z68" i="39"/>
  <c r="Z172" i="39"/>
  <c r="Z76" i="39"/>
  <c r="Y298" i="39"/>
  <c r="Z298" i="39" s="1"/>
  <c r="AA298" i="39" s="1"/>
  <c r="AB298" i="39" s="1"/>
  <c r="AC298" i="39" s="1"/>
  <c r="AD298" i="39" s="1"/>
  <c r="AE298" i="39" s="1"/>
  <c r="AF298" i="39" s="1"/>
  <c r="AG298" i="39" s="1"/>
  <c r="AH298" i="39" s="1"/>
  <c r="AI298" i="39" s="1"/>
  <c r="AJ298" i="39" s="1"/>
  <c r="AK298" i="39" s="1"/>
  <c r="AL298" i="39" s="1"/>
  <c r="AM298" i="39" s="1"/>
  <c r="AN298" i="39" s="1"/>
  <c r="AO298" i="39" s="1"/>
  <c r="AP298" i="39" s="1"/>
  <c r="AQ298" i="39" s="1"/>
  <c r="AR298" i="39" s="1"/>
  <c r="AS298" i="39" s="1"/>
  <c r="AT298" i="39" s="1"/>
  <c r="AU298" i="39" s="1"/>
  <c r="AV298" i="39" s="1"/>
  <c r="Y297" i="39"/>
  <c r="Z297" i="39" s="1"/>
  <c r="AA297" i="39" s="1"/>
  <c r="AB297" i="39" s="1"/>
  <c r="AC297" i="39" s="1"/>
  <c r="AD297" i="39" s="1"/>
  <c r="AE297" i="39" s="1"/>
  <c r="AF297" i="39" s="1"/>
  <c r="AG297" i="39" s="1"/>
  <c r="AH297" i="39" s="1"/>
  <c r="AI297" i="39" s="1"/>
  <c r="AJ297" i="39" s="1"/>
  <c r="AK297" i="39" s="1"/>
  <c r="AL297" i="39" s="1"/>
  <c r="AM297" i="39" s="1"/>
  <c r="AN297" i="39" s="1"/>
  <c r="AO297" i="39" s="1"/>
  <c r="AP297" i="39" s="1"/>
  <c r="AQ297" i="39" s="1"/>
  <c r="AR297" i="39" s="1"/>
  <c r="AS297" i="39" s="1"/>
  <c r="AT297" i="39" s="1"/>
  <c r="AU297" i="39" s="1"/>
  <c r="AV297" i="39" s="1"/>
  <c r="S222" i="39"/>
  <c r="T224" i="39"/>
  <c r="D57" i="27"/>
  <c r="D58" i="27"/>
  <c r="D56" i="27"/>
  <c r="Y170" i="39"/>
  <c r="Y40" i="45"/>
  <c r="Y25" i="27" s="1"/>
  <c r="AO264" i="39"/>
  <c r="L28" i="45"/>
  <c r="L23" i="27" s="1"/>
  <c r="C33" i="35"/>
  <c r="AB6" i="43" s="1"/>
  <c r="B34" i="35"/>
  <c r="Z18" i="45"/>
  <c r="Z36" i="45"/>
  <c r="Z24" i="45"/>
  <c r="Z42" i="45"/>
  <c r="Z10" i="44"/>
  <c r="Z28" i="44"/>
  <c r="Z16" i="44"/>
  <c r="Z22" i="44"/>
  <c r="Z189" i="39"/>
  <c r="Z165" i="39"/>
  <c r="Z173" i="39"/>
  <c r="Z197" i="39"/>
  <c r="Z181" i="39"/>
  <c r="Z77" i="39"/>
  <c r="Z53" i="39"/>
  <c r="Z45" i="39"/>
  <c r="Z300" i="39" s="1"/>
  <c r="AA300" i="39" s="1"/>
  <c r="AB300" i="39" s="1"/>
  <c r="AC300" i="39" s="1"/>
  <c r="AD300" i="39" s="1"/>
  <c r="AE300" i="39" s="1"/>
  <c r="AF300" i="39" s="1"/>
  <c r="AG300" i="39" s="1"/>
  <c r="AH300" i="39" s="1"/>
  <c r="AI300" i="39" s="1"/>
  <c r="AJ300" i="39" s="1"/>
  <c r="AK300" i="39" s="1"/>
  <c r="AL300" i="39" s="1"/>
  <c r="AM300" i="39" s="1"/>
  <c r="AN300" i="39" s="1"/>
  <c r="AO300" i="39" s="1"/>
  <c r="AP300" i="39" s="1"/>
  <c r="AQ300" i="39" s="1"/>
  <c r="AR300" i="39" s="1"/>
  <c r="AS300" i="39" s="1"/>
  <c r="AT300" i="39" s="1"/>
  <c r="AU300" i="39" s="1"/>
  <c r="AV300" i="39" s="1"/>
  <c r="AW300" i="39" s="1"/>
  <c r="Z69" i="39"/>
  <c r="Z61" i="39"/>
  <c r="Y74" i="39"/>
  <c r="Y194" i="39"/>
  <c r="Y22" i="45"/>
  <c r="G36" i="47"/>
  <c r="G45" i="47" s="1"/>
  <c r="G44" i="47"/>
  <c r="AA18" i="43"/>
  <c r="AA21" i="43"/>
  <c r="AA20" i="43"/>
  <c r="AA19" i="43"/>
  <c r="AA22" i="43"/>
  <c r="Z25" i="45"/>
  <c r="Z43" i="45"/>
  <c r="Z19" i="45"/>
  <c r="Z37" i="45"/>
  <c r="Z29" i="44"/>
  <c r="Z23" i="44"/>
  <c r="Z11" i="44"/>
  <c r="Z17" i="44"/>
  <c r="Z190" i="39"/>
  <c r="Z198" i="39"/>
  <c r="Z166" i="39"/>
  <c r="Z174" i="39"/>
  <c r="Z54" i="39"/>
  <c r="Z46" i="39"/>
  <c r="Z301" i="39" s="1"/>
  <c r="AA301" i="39" s="1"/>
  <c r="AB301" i="39" s="1"/>
  <c r="AC301" i="39" s="1"/>
  <c r="AD301" i="39" s="1"/>
  <c r="AE301" i="39" s="1"/>
  <c r="AF301" i="39" s="1"/>
  <c r="AG301" i="39" s="1"/>
  <c r="AH301" i="39" s="1"/>
  <c r="AI301" i="39" s="1"/>
  <c r="AJ301" i="39" s="1"/>
  <c r="AK301" i="39" s="1"/>
  <c r="AL301" i="39" s="1"/>
  <c r="AM301" i="39" s="1"/>
  <c r="AN301" i="39" s="1"/>
  <c r="AO301" i="39" s="1"/>
  <c r="AP301" i="39" s="1"/>
  <c r="AQ301" i="39" s="1"/>
  <c r="AR301" i="39" s="1"/>
  <c r="AS301" i="39" s="1"/>
  <c r="AT301" i="39" s="1"/>
  <c r="AU301" i="39" s="1"/>
  <c r="AV301" i="39" s="1"/>
  <c r="AW301" i="39" s="1"/>
  <c r="Z62" i="39"/>
  <c r="Z182" i="39"/>
  <c r="Z70" i="39"/>
  <c r="Z78" i="39"/>
  <c r="Y66" i="39"/>
  <c r="Y186" i="39"/>
  <c r="Y34" i="45"/>
  <c r="Y24" i="27" s="1"/>
  <c r="Z21" i="45"/>
  <c r="Z39" i="45"/>
  <c r="Z27" i="45"/>
  <c r="Z45" i="45"/>
  <c r="Z31" i="44"/>
  <c r="Z25" i="44"/>
  <c r="Z13" i="44"/>
  <c r="Z19" i="44"/>
  <c r="Z184" i="39"/>
  <c r="Z168" i="39"/>
  <c r="Z192" i="39"/>
  <c r="Z176" i="39"/>
  <c r="Z200" i="39"/>
  <c r="Z72" i="39"/>
  <c r="Z80" i="39"/>
  <c r="Z64" i="39"/>
  <c r="Z56" i="39"/>
  <c r="Z48" i="39"/>
  <c r="N12" i="42"/>
  <c r="N14" i="42" s="1"/>
  <c r="O11" i="42" s="1"/>
  <c r="M31" i="45"/>
  <c r="M29" i="45"/>
  <c r="M32" i="45"/>
  <c r="M30" i="45"/>
  <c r="M33" i="45"/>
  <c r="R212" i="39"/>
  <c r="Q213" i="39"/>
  <c r="Q214" i="39" s="1"/>
  <c r="Q215" i="39" s="1"/>
  <c r="Z20" i="45"/>
  <c r="Z38" i="45"/>
  <c r="Z26" i="45"/>
  <c r="Z44" i="45"/>
  <c r="Z30" i="44"/>
  <c r="Z18" i="44"/>
  <c r="Z24" i="44"/>
  <c r="Z12" i="44"/>
  <c r="Z191" i="39"/>
  <c r="Z199" i="39"/>
  <c r="Z175" i="39"/>
  <c r="Z183" i="39"/>
  <c r="Z167" i="39"/>
  <c r="Z55" i="39"/>
  <c r="Z47" i="39"/>
  <c r="Z63" i="39"/>
  <c r="Z71" i="39"/>
  <c r="Z79" i="39"/>
  <c r="Y58" i="39"/>
  <c r="Y8" i="44"/>
  <c r="Y9" i="27" s="1"/>
  <c r="Y16" i="45"/>
  <c r="G21" i="47"/>
  <c r="G13" i="47"/>
  <c r="BJ16" i="23" l="1"/>
  <c r="BJ12" i="23" s="1"/>
  <c r="G59" i="46"/>
  <c r="G11" i="43"/>
  <c r="G19" i="46"/>
  <c r="G36" i="43"/>
  <c r="G35" i="43" s="1"/>
  <c r="G41" i="46"/>
  <c r="H46" i="43"/>
  <c r="H52" i="43" s="1"/>
  <c r="H43" i="44" s="1"/>
  <c r="G89" i="45"/>
  <c r="H37" i="43"/>
  <c r="H49" i="43" s="1"/>
  <c r="H40" i="44" s="1"/>
  <c r="G57" i="46"/>
  <c r="G15" i="46"/>
  <c r="H39" i="43"/>
  <c r="H51" i="43" s="1"/>
  <c r="H48" i="44" s="1"/>
  <c r="G64" i="46"/>
  <c r="G35" i="46"/>
  <c r="G37" i="46"/>
  <c r="G47" i="46"/>
  <c r="G43" i="46"/>
  <c r="G65" i="46"/>
  <c r="F38" i="39"/>
  <c r="F55" i="45" s="1"/>
  <c r="F30" i="27" s="1"/>
  <c r="F37" i="39"/>
  <c r="F54" i="45" s="1"/>
  <c r="F29" i="27" s="1"/>
  <c r="G14" i="46"/>
  <c r="G26" i="46"/>
  <c r="F60" i="43"/>
  <c r="F46" i="46" s="1"/>
  <c r="F45" i="46" s="1"/>
  <c r="G25" i="46"/>
  <c r="G49" i="46"/>
  <c r="G13" i="46"/>
  <c r="G63" i="46"/>
  <c r="G21" i="46"/>
  <c r="G71" i="46"/>
  <c r="G42" i="46"/>
  <c r="G87" i="45"/>
  <c r="G36" i="46"/>
  <c r="G70" i="46"/>
  <c r="G48" i="46"/>
  <c r="G72" i="46"/>
  <c r="G88" i="45"/>
  <c r="G58" i="46"/>
  <c r="H38" i="43"/>
  <c r="H50" i="43" s="1"/>
  <c r="G66" i="46"/>
  <c r="G22" i="46"/>
  <c r="G90" i="45"/>
  <c r="G16" i="46"/>
  <c r="G44" i="46"/>
  <c r="G50" i="46"/>
  <c r="G28" i="46"/>
  <c r="G38" i="46"/>
  <c r="E68" i="44"/>
  <c r="E19" i="27" s="1"/>
  <c r="E74" i="27" s="1"/>
  <c r="H36" i="35"/>
  <c r="J36" i="35" s="1"/>
  <c r="G37" i="35" s="1"/>
  <c r="H63" i="47"/>
  <c r="H55" i="47"/>
  <c r="H41" i="47"/>
  <c r="H33" i="47"/>
  <c r="H19" i="47"/>
  <c r="H11" i="47"/>
  <c r="C76" i="45"/>
  <c r="C75" i="45"/>
  <c r="Y15" i="45"/>
  <c r="Y22" i="27" s="1"/>
  <c r="Y36" i="39"/>
  <c r="Y52" i="45" s="1"/>
  <c r="Y27" i="27" s="1"/>
  <c r="Z50" i="39"/>
  <c r="Q217" i="39"/>
  <c r="AA21" i="45"/>
  <c r="AA39" i="45"/>
  <c r="AA27" i="45"/>
  <c r="AA45" i="45"/>
  <c r="AA31" i="44"/>
  <c r="AA13" i="44"/>
  <c r="AA19" i="44"/>
  <c r="AA25" i="44"/>
  <c r="AA192" i="39"/>
  <c r="AA184" i="39"/>
  <c r="AA168" i="39"/>
  <c r="AA176" i="39"/>
  <c r="AA200" i="39"/>
  <c r="AA80" i="39"/>
  <c r="AA56" i="39"/>
  <c r="AA48" i="39"/>
  <c r="AA72" i="39"/>
  <c r="AA64" i="39"/>
  <c r="Z162" i="39"/>
  <c r="Z14" i="44"/>
  <c r="Z10" i="27" s="1"/>
  <c r="M28" i="45"/>
  <c r="M23" i="27" s="1"/>
  <c r="AA18" i="45"/>
  <c r="AA36" i="45"/>
  <c r="AA24" i="45"/>
  <c r="AA42" i="45"/>
  <c r="AA28" i="44"/>
  <c r="AA10" i="44"/>
  <c r="AA16" i="44"/>
  <c r="AA22" i="44"/>
  <c r="AA197" i="39"/>
  <c r="AA165" i="39"/>
  <c r="AA173" i="39"/>
  <c r="AA189" i="39"/>
  <c r="AA181" i="39"/>
  <c r="AA53" i="39"/>
  <c r="AA45" i="39"/>
  <c r="AA305" i="39" s="1"/>
  <c r="AB305" i="39" s="1"/>
  <c r="AC305" i="39" s="1"/>
  <c r="AD305" i="39" s="1"/>
  <c r="AE305" i="39" s="1"/>
  <c r="AF305" i="39" s="1"/>
  <c r="AG305" i="39" s="1"/>
  <c r="AH305" i="39" s="1"/>
  <c r="AI305" i="39" s="1"/>
  <c r="AJ305" i="39" s="1"/>
  <c r="AK305" i="39" s="1"/>
  <c r="AL305" i="39" s="1"/>
  <c r="AM305" i="39" s="1"/>
  <c r="AN305" i="39" s="1"/>
  <c r="AO305" i="39" s="1"/>
  <c r="AP305" i="39" s="1"/>
  <c r="AQ305" i="39" s="1"/>
  <c r="AR305" i="39" s="1"/>
  <c r="AS305" i="39" s="1"/>
  <c r="AT305" i="39" s="1"/>
  <c r="AU305" i="39" s="1"/>
  <c r="AV305" i="39" s="1"/>
  <c r="AW305" i="39" s="1"/>
  <c r="AX305" i="39" s="1"/>
  <c r="AA61" i="39"/>
  <c r="AA77" i="39"/>
  <c r="AA69" i="39"/>
  <c r="Z178" i="39"/>
  <c r="Z16" i="45"/>
  <c r="Z74" i="39"/>
  <c r="Z186" i="39"/>
  <c r="Z40" i="45"/>
  <c r="Z25" i="27" s="1"/>
  <c r="Y39" i="39"/>
  <c r="Y53" i="45" s="1"/>
  <c r="Y28" i="27" s="1"/>
  <c r="G14" i="47"/>
  <c r="G22" i="47"/>
  <c r="B35" i="35"/>
  <c r="C34" i="35"/>
  <c r="AC6" i="43" s="1"/>
  <c r="Z170" i="39"/>
  <c r="Z194" i="39"/>
  <c r="Z22" i="45"/>
  <c r="G67" i="47"/>
  <c r="G59" i="47"/>
  <c r="G68" i="47" s="1"/>
  <c r="AA38" i="45"/>
  <c r="AA26" i="45"/>
  <c r="AA44" i="45"/>
  <c r="AA20" i="45"/>
  <c r="AA18" i="44"/>
  <c r="AA24" i="44"/>
  <c r="AA30" i="44"/>
  <c r="AA12" i="44"/>
  <c r="AA199" i="39"/>
  <c r="AA183" i="39"/>
  <c r="AA191" i="39"/>
  <c r="AA167" i="39"/>
  <c r="AA55" i="39"/>
  <c r="AA47" i="39"/>
  <c r="AA175" i="39"/>
  <c r="AA63" i="39"/>
  <c r="AA71" i="39"/>
  <c r="AA79" i="39"/>
  <c r="N29" i="45"/>
  <c r="N32" i="45"/>
  <c r="N30" i="45"/>
  <c r="N33" i="45"/>
  <c r="N31" i="45"/>
  <c r="AA23" i="45"/>
  <c r="AA41" i="45"/>
  <c r="AA17" i="45"/>
  <c r="AA35" i="45"/>
  <c r="AA15" i="44"/>
  <c r="AA17" i="43"/>
  <c r="AA13" i="42" s="1"/>
  <c r="AA21" i="44"/>
  <c r="AA27" i="44"/>
  <c r="AA9" i="44"/>
  <c r="AA196" i="39"/>
  <c r="AA164" i="39"/>
  <c r="AA172" i="39"/>
  <c r="AA52" i="39"/>
  <c r="AA44" i="39"/>
  <c r="AA188" i="39"/>
  <c r="AA60" i="39"/>
  <c r="AA68" i="39"/>
  <c r="AA76" i="39"/>
  <c r="AA180" i="39"/>
  <c r="AB18" i="43"/>
  <c r="AB19" i="43"/>
  <c r="AB21" i="43"/>
  <c r="AB22" i="43"/>
  <c r="AB20" i="43"/>
  <c r="Z66" i="39"/>
  <c r="Z8" i="44"/>
  <c r="Z9" i="27" s="1"/>
  <c r="Z34" i="45"/>
  <c r="Z24" i="27" s="1"/>
  <c r="Z303" i="39"/>
  <c r="AA303" i="39" s="1"/>
  <c r="AB303" i="39" s="1"/>
  <c r="AC303" i="39" s="1"/>
  <c r="AD303" i="39" s="1"/>
  <c r="AE303" i="39" s="1"/>
  <c r="AF303" i="39" s="1"/>
  <c r="AG303" i="39" s="1"/>
  <c r="AH303" i="39" s="1"/>
  <c r="AI303" i="39" s="1"/>
  <c r="AJ303" i="39" s="1"/>
  <c r="AK303" i="39" s="1"/>
  <c r="AL303" i="39" s="1"/>
  <c r="AM303" i="39" s="1"/>
  <c r="AN303" i="39" s="1"/>
  <c r="AO303" i="39" s="1"/>
  <c r="AP303" i="39" s="1"/>
  <c r="AQ303" i="39" s="1"/>
  <c r="AR303" i="39" s="1"/>
  <c r="AS303" i="39" s="1"/>
  <c r="AT303" i="39" s="1"/>
  <c r="AU303" i="39" s="1"/>
  <c r="AV303" i="39" s="1"/>
  <c r="AW303" i="39" s="1"/>
  <c r="Z302" i="39"/>
  <c r="AA302" i="39" s="1"/>
  <c r="AB302" i="39" s="1"/>
  <c r="AC302" i="39" s="1"/>
  <c r="AD302" i="39" s="1"/>
  <c r="AE302" i="39" s="1"/>
  <c r="AF302" i="39" s="1"/>
  <c r="AG302" i="39" s="1"/>
  <c r="AH302" i="39" s="1"/>
  <c r="AI302" i="39" s="1"/>
  <c r="AJ302" i="39" s="1"/>
  <c r="AK302" i="39" s="1"/>
  <c r="AL302" i="39" s="1"/>
  <c r="AM302" i="39" s="1"/>
  <c r="AN302" i="39" s="1"/>
  <c r="AO302" i="39" s="1"/>
  <c r="AP302" i="39" s="1"/>
  <c r="AQ302" i="39" s="1"/>
  <c r="AR302" i="39" s="1"/>
  <c r="AS302" i="39" s="1"/>
  <c r="AT302" i="39" s="1"/>
  <c r="AU302" i="39" s="1"/>
  <c r="AV302" i="39" s="1"/>
  <c r="AW302" i="39" s="1"/>
  <c r="AA43" i="45"/>
  <c r="AA19" i="45"/>
  <c r="AA37" i="45"/>
  <c r="AA25" i="45"/>
  <c r="AA29" i="44"/>
  <c r="AA23" i="44"/>
  <c r="AA11" i="44"/>
  <c r="AA17" i="44"/>
  <c r="AA198" i="39"/>
  <c r="AA190" i="39"/>
  <c r="AA166" i="39"/>
  <c r="AA174" i="39"/>
  <c r="AA182" i="39"/>
  <c r="AA62" i="39"/>
  <c r="AA70" i="39"/>
  <c r="AA78" i="39"/>
  <c r="AA54" i="39"/>
  <c r="AA46" i="39"/>
  <c r="AA306" i="39" s="1"/>
  <c r="AB306" i="39" s="1"/>
  <c r="AC306" i="39" s="1"/>
  <c r="AD306" i="39" s="1"/>
  <c r="AE306" i="39" s="1"/>
  <c r="AF306" i="39" s="1"/>
  <c r="AG306" i="39" s="1"/>
  <c r="AH306" i="39" s="1"/>
  <c r="AI306" i="39" s="1"/>
  <c r="AJ306" i="39" s="1"/>
  <c r="AK306" i="39" s="1"/>
  <c r="AL306" i="39" s="1"/>
  <c r="AM306" i="39" s="1"/>
  <c r="AN306" i="39" s="1"/>
  <c r="AO306" i="39" s="1"/>
  <c r="AP306" i="39" s="1"/>
  <c r="AQ306" i="39" s="1"/>
  <c r="AR306" i="39" s="1"/>
  <c r="AS306" i="39" s="1"/>
  <c r="AT306" i="39" s="1"/>
  <c r="AU306" i="39" s="1"/>
  <c r="AV306" i="39" s="1"/>
  <c r="AW306" i="39" s="1"/>
  <c r="AX306" i="39" s="1"/>
  <c r="O12" i="42"/>
  <c r="O14" i="42" s="1"/>
  <c r="P11" i="42" s="1"/>
  <c r="T222" i="39"/>
  <c r="U224" i="39"/>
  <c r="Z58" i="39"/>
  <c r="Z26" i="44"/>
  <c r="Z12" i="27" s="1"/>
  <c r="R213" i="39"/>
  <c r="R214" i="39" s="1"/>
  <c r="R215" i="39" s="1"/>
  <c r="S212" i="39"/>
  <c r="AP264" i="39"/>
  <c r="G37" i="47"/>
  <c r="G46" i="47" s="1"/>
  <c r="D55" i="27"/>
  <c r="Z299" i="39"/>
  <c r="AA299" i="39" s="1"/>
  <c r="AB299" i="39" s="1"/>
  <c r="AC299" i="39" s="1"/>
  <c r="AD299" i="39" s="1"/>
  <c r="AE299" i="39" s="1"/>
  <c r="AF299" i="39" s="1"/>
  <c r="AG299" i="39" s="1"/>
  <c r="AH299" i="39" s="1"/>
  <c r="AI299" i="39" s="1"/>
  <c r="AJ299" i="39" s="1"/>
  <c r="AK299" i="39" s="1"/>
  <c r="AL299" i="39" s="1"/>
  <c r="AM299" i="39" s="1"/>
  <c r="AN299" i="39" s="1"/>
  <c r="AO299" i="39" s="1"/>
  <c r="AP299" i="39" s="1"/>
  <c r="AQ299" i="39" s="1"/>
  <c r="AR299" i="39" s="1"/>
  <c r="AS299" i="39" s="1"/>
  <c r="AT299" i="39" s="1"/>
  <c r="AU299" i="39" s="1"/>
  <c r="AV299" i="39" s="1"/>
  <c r="AW299" i="39" s="1"/>
  <c r="Z42" i="39"/>
  <c r="Z20" i="44"/>
  <c r="Z11" i="27" s="1"/>
  <c r="BK16" i="23" l="1"/>
  <c r="BK12" i="23" s="1"/>
  <c r="F24" i="46"/>
  <c r="F23" i="46" s="1"/>
  <c r="F68" i="46"/>
  <c r="F67" i="46" s="1"/>
  <c r="F86" i="45"/>
  <c r="G48" i="43"/>
  <c r="G57" i="44" s="1"/>
  <c r="G56" i="44" s="1"/>
  <c r="G17" i="27" s="1"/>
  <c r="G72" i="27" s="1"/>
  <c r="F12" i="46"/>
  <c r="F11" i="46" s="1"/>
  <c r="F56" i="46"/>
  <c r="F55" i="46" s="1"/>
  <c r="F18" i="46"/>
  <c r="F17" i="46" s="1"/>
  <c r="F34" i="46"/>
  <c r="F33" i="46" s="1"/>
  <c r="F40" i="46"/>
  <c r="F39" i="46" s="1"/>
  <c r="F62" i="46"/>
  <c r="F61" i="46" s="1"/>
  <c r="F59" i="43"/>
  <c r="F69" i="44" s="1"/>
  <c r="H104" i="39"/>
  <c r="H37" i="44"/>
  <c r="H65" i="45"/>
  <c r="H134" i="39"/>
  <c r="H95" i="39"/>
  <c r="H88" i="39"/>
  <c r="H143" i="39"/>
  <c r="H66" i="44"/>
  <c r="H159" i="39"/>
  <c r="H60" i="45"/>
  <c r="H37" i="35"/>
  <c r="I37" i="35"/>
  <c r="H103" i="39"/>
  <c r="H60" i="44"/>
  <c r="H127" i="39"/>
  <c r="H42" i="44"/>
  <c r="H111" i="39"/>
  <c r="H57" i="43"/>
  <c r="H63" i="43" s="1"/>
  <c r="H49" i="46" s="1"/>
  <c r="H72" i="45"/>
  <c r="H87" i="39"/>
  <c r="I15" i="43"/>
  <c r="I39" i="43" s="1"/>
  <c r="H66" i="45"/>
  <c r="H34" i="44"/>
  <c r="H119" i="39"/>
  <c r="H54" i="44"/>
  <c r="H83" i="45"/>
  <c r="H151" i="39"/>
  <c r="H36" i="44"/>
  <c r="H102" i="39"/>
  <c r="H144" i="39"/>
  <c r="H55" i="44"/>
  <c r="H67" i="44"/>
  <c r="H126" i="39"/>
  <c r="H118" i="39"/>
  <c r="H47" i="44"/>
  <c r="H82" i="45"/>
  <c r="H135" i="39"/>
  <c r="H64" i="44"/>
  <c r="H71" i="45"/>
  <c r="H136" i="39"/>
  <c r="H73" i="45"/>
  <c r="H120" i="39"/>
  <c r="H67" i="45"/>
  <c r="H152" i="39"/>
  <c r="H84" i="45"/>
  <c r="I16" i="43"/>
  <c r="I46" i="43" s="1"/>
  <c r="H141" i="39"/>
  <c r="H142" i="39"/>
  <c r="H96" i="39"/>
  <c r="H49" i="44"/>
  <c r="H125" i="39"/>
  <c r="I14" i="43"/>
  <c r="I44" i="43" s="1"/>
  <c r="H55" i="43"/>
  <c r="H61" i="43" s="1"/>
  <c r="H52" i="44"/>
  <c r="H70" i="45"/>
  <c r="H41" i="44"/>
  <c r="H101" i="39"/>
  <c r="H81" i="45"/>
  <c r="H35" i="44"/>
  <c r="E8" i="27"/>
  <c r="E58" i="27" s="1"/>
  <c r="H12" i="47"/>
  <c r="H20" i="47"/>
  <c r="H34" i="47"/>
  <c r="H42" i="47"/>
  <c r="H64" i="47"/>
  <c r="H56" i="47"/>
  <c r="G39" i="47"/>
  <c r="D76" i="45" s="1"/>
  <c r="H109" i="39"/>
  <c r="H58" i="45"/>
  <c r="H94" i="39"/>
  <c r="H56" i="43"/>
  <c r="H62" i="43" s="1"/>
  <c r="H58" i="46" s="1"/>
  <c r="H59" i="45"/>
  <c r="C74" i="45"/>
  <c r="C34" i="27" s="1"/>
  <c r="C20" i="27" s="1"/>
  <c r="C37" i="27" s="1"/>
  <c r="C45" i="27" s="1"/>
  <c r="H133" i="39"/>
  <c r="I13" i="43"/>
  <c r="I43" i="43" s="1"/>
  <c r="H64" i="45"/>
  <c r="H158" i="39"/>
  <c r="H53" i="44"/>
  <c r="H157" i="39"/>
  <c r="H46" i="44"/>
  <c r="H86" i="39"/>
  <c r="H150" i="39"/>
  <c r="H65" i="44"/>
  <c r="H93" i="39"/>
  <c r="H117" i="39"/>
  <c r="H58" i="44"/>
  <c r="H112" i="39"/>
  <c r="H58" i="43"/>
  <c r="H64" i="43" s="1"/>
  <c r="H60" i="46" s="1"/>
  <c r="H85" i="39"/>
  <c r="H149" i="39"/>
  <c r="H110" i="39"/>
  <c r="H59" i="44"/>
  <c r="H128" i="39"/>
  <c r="H61" i="44"/>
  <c r="H61" i="45"/>
  <c r="H160" i="39"/>
  <c r="G61" i="47"/>
  <c r="D77" i="45" s="1"/>
  <c r="Z36" i="39"/>
  <c r="Z52" i="45" s="1"/>
  <c r="Z27" i="27" s="1"/>
  <c r="AA162" i="39"/>
  <c r="AA178" i="39"/>
  <c r="AA16" i="45"/>
  <c r="R217" i="39"/>
  <c r="P12" i="42"/>
  <c r="P14" i="42" s="1"/>
  <c r="Q11" i="42" s="1"/>
  <c r="AA66" i="39"/>
  <c r="AB19" i="45"/>
  <c r="AB37" i="45"/>
  <c r="AB25" i="45"/>
  <c r="AB43" i="45"/>
  <c r="AB29" i="44"/>
  <c r="AB23" i="44"/>
  <c r="AB11" i="44"/>
  <c r="AB17" i="44"/>
  <c r="AB182" i="39"/>
  <c r="AB190" i="39"/>
  <c r="AB198" i="39"/>
  <c r="AB166" i="39"/>
  <c r="AB174" i="39"/>
  <c r="AB70" i="39"/>
  <c r="AB78" i="39"/>
  <c r="AB62" i="39"/>
  <c r="AB54" i="39"/>
  <c r="AB46" i="39"/>
  <c r="AB311" i="39" s="1"/>
  <c r="AC311" i="39" s="1"/>
  <c r="AD311" i="39" s="1"/>
  <c r="AE311" i="39" s="1"/>
  <c r="AF311" i="39" s="1"/>
  <c r="AG311" i="39" s="1"/>
  <c r="AH311" i="39" s="1"/>
  <c r="AI311" i="39" s="1"/>
  <c r="AJ311" i="39" s="1"/>
  <c r="AK311" i="39" s="1"/>
  <c r="AL311" i="39" s="1"/>
  <c r="AM311" i="39" s="1"/>
  <c r="AN311" i="39" s="1"/>
  <c r="AO311" i="39" s="1"/>
  <c r="AP311" i="39" s="1"/>
  <c r="AQ311" i="39" s="1"/>
  <c r="AR311" i="39" s="1"/>
  <c r="AS311" i="39" s="1"/>
  <c r="AT311" i="39" s="1"/>
  <c r="AU311" i="39" s="1"/>
  <c r="AV311" i="39" s="1"/>
  <c r="AW311" i="39" s="1"/>
  <c r="AX311" i="39" s="1"/>
  <c r="AY311" i="39" s="1"/>
  <c r="AA58" i="39"/>
  <c r="AA26" i="44"/>
  <c r="AA12" i="27" s="1"/>
  <c r="AA8" i="44"/>
  <c r="AA9" i="27" s="1"/>
  <c r="AB21" i="45"/>
  <c r="AB39" i="45"/>
  <c r="AB27" i="45"/>
  <c r="AB45" i="45"/>
  <c r="AB31" i="44"/>
  <c r="AB13" i="44"/>
  <c r="AB19" i="44"/>
  <c r="AB25" i="44"/>
  <c r="AB184" i="39"/>
  <c r="AB200" i="39"/>
  <c r="AB168" i="39"/>
  <c r="AB176" i="39"/>
  <c r="AB192" i="39"/>
  <c r="AB56" i="39"/>
  <c r="AB48" i="39"/>
  <c r="AB64" i="39"/>
  <c r="AB80" i="39"/>
  <c r="AB72" i="39"/>
  <c r="AA186" i="39"/>
  <c r="AA20" i="44"/>
  <c r="AA11" i="27" s="1"/>
  <c r="AA308" i="39"/>
  <c r="AB308" i="39" s="1"/>
  <c r="AC308" i="39" s="1"/>
  <c r="AD308" i="39" s="1"/>
  <c r="AE308" i="39" s="1"/>
  <c r="AF308" i="39" s="1"/>
  <c r="AG308" i="39" s="1"/>
  <c r="AH308" i="39" s="1"/>
  <c r="AI308" i="39" s="1"/>
  <c r="AJ308" i="39" s="1"/>
  <c r="AK308" i="39" s="1"/>
  <c r="AL308" i="39" s="1"/>
  <c r="AM308" i="39" s="1"/>
  <c r="AN308" i="39" s="1"/>
  <c r="AO308" i="39" s="1"/>
  <c r="AP308" i="39" s="1"/>
  <c r="AQ308" i="39" s="1"/>
  <c r="AR308" i="39" s="1"/>
  <c r="AS308" i="39" s="1"/>
  <c r="AT308" i="39" s="1"/>
  <c r="AU308" i="39" s="1"/>
  <c r="AV308" i="39" s="1"/>
  <c r="AW308" i="39" s="1"/>
  <c r="AX308" i="39" s="1"/>
  <c r="AA307" i="39"/>
  <c r="AB307" i="39" s="1"/>
  <c r="AC307" i="39" s="1"/>
  <c r="AD307" i="39" s="1"/>
  <c r="AE307" i="39" s="1"/>
  <c r="AF307" i="39" s="1"/>
  <c r="AG307" i="39" s="1"/>
  <c r="AH307" i="39" s="1"/>
  <c r="AI307" i="39" s="1"/>
  <c r="AJ307" i="39" s="1"/>
  <c r="AK307" i="39" s="1"/>
  <c r="AL307" i="39" s="1"/>
  <c r="AM307" i="39" s="1"/>
  <c r="AN307" i="39" s="1"/>
  <c r="AO307" i="39" s="1"/>
  <c r="AP307" i="39" s="1"/>
  <c r="AQ307" i="39" s="1"/>
  <c r="AR307" i="39" s="1"/>
  <c r="AS307" i="39" s="1"/>
  <c r="AT307" i="39" s="1"/>
  <c r="AU307" i="39" s="1"/>
  <c r="AV307" i="39" s="1"/>
  <c r="AW307" i="39" s="1"/>
  <c r="AX307" i="39" s="1"/>
  <c r="G23" i="47"/>
  <c r="G15" i="47"/>
  <c r="G24" i="47" s="1"/>
  <c r="Z15" i="45"/>
  <c r="Z22" i="27" s="1"/>
  <c r="AA22" i="45"/>
  <c r="B36" i="35"/>
  <c r="C35" i="35"/>
  <c r="AD6" i="43" s="1"/>
  <c r="U222" i="39"/>
  <c r="V224" i="39"/>
  <c r="AB26" i="45"/>
  <c r="AB44" i="45"/>
  <c r="AB20" i="45"/>
  <c r="AB38" i="45"/>
  <c r="AB18" i="44"/>
  <c r="AB24" i="44"/>
  <c r="AB30" i="44"/>
  <c r="AB12" i="44"/>
  <c r="AB183" i="39"/>
  <c r="AB191" i="39"/>
  <c r="AB167" i="39"/>
  <c r="AB175" i="39"/>
  <c r="AB55" i="39"/>
  <c r="AB47" i="39"/>
  <c r="AB199" i="39"/>
  <c r="AB63" i="39"/>
  <c r="AB71" i="39"/>
  <c r="AB79" i="39"/>
  <c r="AA304" i="39"/>
  <c r="AB304" i="39" s="1"/>
  <c r="AC304" i="39" s="1"/>
  <c r="AD304" i="39" s="1"/>
  <c r="AE304" i="39" s="1"/>
  <c r="AF304" i="39" s="1"/>
  <c r="AG304" i="39" s="1"/>
  <c r="AH304" i="39" s="1"/>
  <c r="AI304" i="39" s="1"/>
  <c r="AJ304" i="39" s="1"/>
  <c r="AK304" i="39" s="1"/>
  <c r="AL304" i="39" s="1"/>
  <c r="AM304" i="39" s="1"/>
  <c r="AN304" i="39" s="1"/>
  <c r="AA42" i="39"/>
  <c r="O29" i="45"/>
  <c r="O32" i="45"/>
  <c r="O30" i="45"/>
  <c r="O33" i="45"/>
  <c r="O31" i="45"/>
  <c r="AB18" i="45"/>
  <c r="AB36" i="45"/>
  <c r="AB24" i="45"/>
  <c r="AB42" i="45"/>
  <c r="AB28" i="44"/>
  <c r="AB16" i="44"/>
  <c r="AB22" i="44"/>
  <c r="AB10" i="44"/>
  <c r="AB189" i="39"/>
  <c r="AB197" i="39"/>
  <c r="AB173" i="39"/>
  <c r="AB181" i="39"/>
  <c r="AB165" i="39"/>
  <c r="AB53" i="39"/>
  <c r="AB45" i="39"/>
  <c r="AB310" i="39" s="1"/>
  <c r="AC310" i="39" s="1"/>
  <c r="AD310" i="39" s="1"/>
  <c r="AE310" i="39" s="1"/>
  <c r="AF310" i="39" s="1"/>
  <c r="AG310" i="39" s="1"/>
  <c r="AH310" i="39" s="1"/>
  <c r="AI310" i="39" s="1"/>
  <c r="AJ310" i="39" s="1"/>
  <c r="AK310" i="39" s="1"/>
  <c r="AL310" i="39" s="1"/>
  <c r="AM310" i="39" s="1"/>
  <c r="AN310" i="39" s="1"/>
  <c r="AO310" i="39" s="1"/>
  <c r="AP310" i="39" s="1"/>
  <c r="AQ310" i="39" s="1"/>
  <c r="AR310" i="39" s="1"/>
  <c r="AS310" i="39" s="1"/>
  <c r="AT310" i="39" s="1"/>
  <c r="AU310" i="39" s="1"/>
  <c r="AV310" i="39" s="1"/>
  <c r="AW310" i="39" s="1"/>
  <c r="AX310" i="39" s="1"/>
  <c r="AY310" i="39" s="1"/>
  <c r="AB61" i="39"/>
  <c r="AB69" i="39"/>
  <c r="AB77" i="39"/>
  <c r="AA50" i="39"/>
  <c r="AA14" i="44"/>
  <c r="AA10" i="27" s="1"/>
  <c r="Z39" i="39"/>
  <c r="Z53" i="45" s="1"/>
  <c r="Z28" i="27" s="1"/>
  <c r="S213" i="39"/>
  <c r="S214" i="39" s="1"/>
  <c r="S215" i="39" s="1"/>
  <c r="T212" i="39"/>
  <c r="AB23" i="45"/>
  <c r="AB41" i="45"/>
  <c r="AB17" i="45"/>
  <c r="AB35" i="45"/>
  <c r="AB27" i="44"/>
  <c r="AB21" i="44"/>
  <c r="AB9" i="44"/>
  <c r="AB15" i="44"/>
  <c r="AB17" i="43"/>
  <c r="AB13" i="42" s="1"/>
  <c r="AB188" i="39"/>
  <c r="AB196" i="39"/>
  <c r="AB164" i="39"/>
  <c r="AB172" i="39"/>
  <c r="AB180" i="39"/>
  <c r="AB52" i="39"/>
  <c r="AB44" i="39"/>
  <c r="AB60" i="39"/>
  <c r="AB68" i="39"/>
  <c r="AB76" i="39"/>
  <c r="AA170" i="39"/>
  <c r="AA34" i="45"/>
  <c r="AA24" i="27" s="1"/>
  <c r="N28" i="45"/>
  <c r="N23" i="27" s="1"/>
  <c r="AA74" i="39"/>
  <c r="AA194" i="39"/>
  <c r="AA40" i="45"/>
  <c r="AA25" i="27" s="1"/>
  <c r="AC20" i="43"/>
  <c r="AC18" i="43"/>
  <c r="AC22" i="43"/>
  <c r="AC19" i="43"/>
  <c r="AC21" i="43"/>
  <c r="BL16" i="23" l="1"/>
  <c r="BL12" i="23" s="1"/>
  <c r="G156" i="39"/>
  <c r="G154" i="39" s="1"/>
  <c r="G57" i="45"/>
  <c r="G56" i="45" s="1"/>
  <c r="G31" i="27" s="1"/>
  <c r="G63" i="45"/>
  <c r="G62" i="45" s="1"/>
  <c r="G32" i="27" s="1"/>
  <c r="G47" i="43"/>
  <c r="G67" i="27" s="1"/>
  <c r="G33" i="44"/>
  <c r="G32" i="44" s="1"/>
  <c r="G13" i="27" s="1"/>
  <c r="G68" i="27" s="1"/>
  <c r="F54" i="46"/>
  <c r="I54" i="47" s="1"/>
  <c r="I55" i="47" s="1"/>
  <c r="I64" i="47" s="1"/>
  <c r="G63" i="44"/>
  <c r="G62" i="44" s="1"/>
  <c r="G18" i="27" s="1"/>
  <c r="G73" i="27" s="1"/>
  <c r="G51" i="44"/>
  <c r="G50" i="44" s="1"/>
  <c r="G16" i="27" s="1"/>
  <c r="G71" i="27" s="1"/>
  <c r="H12" i="43"/>
  <c r="H42" i="43" s="1"/>
  <c r="H41" i="43" s="1"/>
  <c r="G45" i="44"/>
  <c r="G44" i="44" s="1"/>
  <c r="G15" i="27" s="1"/>
  <c r="G70" i="27" s="1"/>
  <c r="G84" i="39"/>
  <c r="G82" i="39" s="1"/>
  <c r="G124" i="39"/>
  <c r="G122" i="39" s="1"/>
  <c r="G132" i="39"/>
  <c r="G130" i="39" s="1"/>
  <c r="G148" i="39"/>
  <c r="G146" i="39" s="1"/>
  <c r="G54" i="43"/>
  <c r="G53" i="43" s="1"/>
  <c r="G140" i="39"/>
  <c r="G138" i="39" s="1"/>
  <c r="G100" i="39"/>
  <c r="G98" i="39" s="1"/>
  <c r="G108" i="39"/>
  <c r="G106" i="39" s="1"/>
  <c r="G80" i="45"/>
  <c r="G116" i="39"/>
  <c r="G114" i="39" s="1"/>
  <c r="G92" i="39"/>
  <c r="G90" i="39" s="1"/>
  <c r="G69" i="45"/>
  <c r="G68" i="45" s="1"/>
  <c r="G33" i="27" s="1"/>
  <c r="G39" i="44"/>
  <c r="G38" i="44" s="1"/>
  <c r="G14" i="27" s="1"/>
  <c r="G69" i="27" s="1"/>
  <c r="F71" i="44"/>
  <c r="F10" i="46"/>
  <c r="I10" i="47" s="1"/>
  <c r="I19" i="47" s="1"/>
  <c r="F32" i="46"/>
  <c r="I32" i="47" s="1"/>
  <c r="I41" i="47" s="1"/>
  <c r="F70" i="44"/>
  <c r="I45" i="43"/>
  <c r="I51" i="43" s="1"/>
  <c r="I83" i="45" s="1"/>
  <c r="H48" i="46"/>
  <c r="I37" i="43"/>
  <c r="I49" i="43" s="1"/>
  <c r="H66" i="46"/>
  <c r="H44" i="46"/>
  <c r="H72" i="46"/>
  <c r="I38" i="43"/>
  <c r="I50" i="43" s="1"/>
  <c r="H59" i="46"/>
  <c r="H90" i="45"/>
  <c r="H28" i="46"/>
  <c r="H50" i="46"/>
  <c r="H14" i="46"/>
  <c r="I40" i="43"/>
  <c r="I52" i="43" s="1"/>
  <c r="H71" i="46"/>
  <c r="H15" i="46"/>
  <c r="H43" i="46"/>
  <c r="H27" i="46"/>
  <c r="H65" i="46"/>
  <c r="H89" i="45"/>
  <c r="H37" i="46"/>
  <c r="H21" i="46"/>
  <c r="J37" i="35"/>
  <c r="G38" i="35" s="1"/>
  <c r="E57" i="27"/>
  <c r="H63" i="46"/>
  <c r="H69" i="46"/>
  <c r="H57" i="46"/>
  <c r="H41" i="46"/>
  <c r="H19" i="46"/>
  <c r="H87" i="45"/>
  <c r="E56" i="27"/>
  <c r="H22" i="46"/>
  <c r="H42" i="46"/>
  <c r="H26" i="46"/>
  <c r="H36" i="46"/>
  <c r="G70" i="47"/>
  <c r="H70" i="46"/>
  <c r="H88" i="45"/>
  <c r="H20" i="46"/>
  <c r="H64" i="46"/>
  <c r="G48" i="47"/>
  <c r="H35" i="47"/>
  <c r="H43" i="47"/>
  <c r="H57" i="47"/>
  <c r="H65" i="47"/>
  <c r="H21" i="47"/>
  <c r="H13" i="47"/>
  <c r="C38" i="27"/>
  <c r="H13" i="46"/>
  <c r="H38" i="46"/>
  <c r="H47" i="46"/>
  <c r="G17" i="47"/>
  <c r="G26" i="47" s="1"/>
  <c r="H25" i="46"/>
  <c r="H16" i="46"/>
  <c r="H35" i="46"/>
  <c r="AB178" i="39"/>
  <c r="AB20" i="44"/>
  <c r="AB11" i="27" s="1"/>
  <c r="AB186" i="39"/>
  <c r="AA15" i="45"/>
  <c r="AA22" i="27" s="1"/>
  <c r="AB58" i="39"/>
  <c r="AB40" i="45"/>
  <c r="AB25" i="27" s="1"/>
  <c r="AB66" i="39"/>
  <c r="AB8" i="44"/>
  <c r="AB9" i="27" s="1"/>
  <c r="AA39" i="39"/>
  <c r="AA53" i="45" s="1"/>
  <c r="AA28" i="27" s="1"/>
  <c r="AB74" i="39"/>
  <c r="AB194" i="39"/>
  <c r="AB16" i="45"/>
  <c r="S217" i="39"/>
  <c r="AC36" i="45"/>
  <c r="AC24" i="45"/>
  <c r="AC42" i="45"/>
  <c r="AC18" i="45"/>
  <c r="AC16" i="44"/>
  <c r="AC28" i="44"/>
  <c r="AC22" i="44"/>
  <c r="AC10" i="44"/>
  <c r="AC197" i="39"/>
  <c r="AC181" i="39"/>
  <c r="AC189" i="39"/>
  <c r="AC165" i="39"/>
  <c r="AC53" i="39"/>
  <c r="AC45" i="39"/>
  <c r="AC315" i="39" s="1"/>
  <c r="AD315" i="39" s="1"/>
  <c r="AE315" i="39" s="1"/>
  <c r="AF315" i="39" s="1"/>
  <c r="AG315" i="39" s="1"/>
  <c r="AH315" i="39" s="1"/>
  <c r="AI315" i="39" s="1"/>
  <c r="AJ315" i="39" s="1"/>
  <c r="AK315" i="39" s="1"/>
  <c r="AL315" i="39" s="1"/>
  <c r="AM315" i="39" s="1"/>
  <c r="AN315" i="39" s="1"/>
  <c r="AO315" i="39" s="1"/>
  <c r="AP315" i="39" s="1"/>
  <c r="AQ315" i="39" s="1"/>
  <c r="AR315" i="39" s="1"/>
  <c r="AS315" i="39" s="1"/>
  <c r="AT315" i="39" s="1"/>
  <c r="AU315" i="39" s="1"/>
  <c r="AV315" i="39" s="1"/>
  <c r="AW315" i="39" s="1"/>
  <c r="AX315" i="39" s="1"/>
  <c r="AY315" i="39" s="1"/>
  <c r="AZ315" i="39" s="1"/>
  <c r="AC61" i="39"/>
  <c r="AC173" i="39"/>
  <c r="AC69" i="39"/>
  <c r="AC77" i="39"/>
  <c r="AB22" i="45"/>
  <c r="O28" i="45"/>
  <c r="O23" i="27" s="1"/>
  <c r="Q12" i="42"/>
  <c r="Q14" i="42" s="1"/>
  <c r="R11" i="42" s="1"/>
  <c r="AB309" i="39"/>
  <c r="AC309" i="39" s="1"/>
  <c r="AD309" i="39" s="1"/>
  <c r="AE309" i="39" s="1"/>
  <c r="AF309" i="39" s="1"/>
  <c r="AG309" i="39" s="1"/>
  <c r="AH309" i="39" s="1"/>
  <c r="AI309" i="39" s="1"/>
  <c r="AJ309" i="39" s="1"/>
  <c r="AK309" i="39" s="1"/>
  <c r="AL309" i="39" s="1"/>
  <c r="AM309" i="39" s="1"/>
  <c r="AN309" i="39" s="1"/>
  <c r="AO309" i="39" s="1"/>
  <c r="AP309" i="39" s="1"/>
  <c r="AQ309" i="39" s="1"/>
  <c r="AR309" i="39" s="1"/>
  <c r="AS309" i="39" s="1"/>
  <c r="AT309" i="39" s="1"/>
  <c r="AU309" i="39" s="1"/>
  <c r="AV309" i="39" s="1"/>
  <c r="AW309" i="39" s="1"/>
  <c r="AX309" i="39" s="1"/>
  <c r="AY309" i="39" s="1"/>
  <c r="AB42" i="39"/>
  <c r="AB14" i="44"/>
  <c r="AB10" i="27" s="1"/>
  <c r="AA36" i="39"/>
  <c r="AA52" i="45" s="1"/>
  <c r="AA27" i="27" s="1"/>
  <c r="AO304" i="39"/>
  <c r="AD22" i="43"/>
  <c r="AD20" i="43"/>
  <c r="AD21" i="43"/>
  <c r="AD19" i="43"/>
  <c r="AD18" i="43"/>
  <c r="AC26" i="45"/>
  <c r="AC44" i="45"/>
  <c r="AC20" i="45"/>
  <c r="AC38" i="45"/>
  <c r="AC30" i="44"/>
  <c r="AC24" i="44"/>
  <c r="AC12" i="44"/>
  <c r="AC18" i="44"/>
  <c r="AC191" i="39"/>
  <c r="AC199" i="39"/>
  <c r="AC183" i="39"/>
  <c r="AC167" i="39"/>
  <c r="AC175" i="39"/>
  <c r="AC55" i="39"/>
  <c r="AC47" i="39"/>
  <c r="AC63" i="39"/>
  <c r="AC71" i="39"/>
  <c r="AC79" i="39"/>
  <c r="AC21" i="45"/>
  <c r="AC39" i="45"/>
  <c r="AC27" i="45"/>
  <c r="AC45" i="45"/>
  <c r="AC31" i="44"/>
  <c r="AC19" i="44"/>
  <c r="AC25" i="44"/>
  <c r="AC13" i="44"/>
  <c r="AC192" i="39"/>
  <c r="AC200" i="39"/>
  <c r="AC176" i="39"/>
  <c r="AC168" i="39"/>
  <c r="AC56" i="39"/>
  <c r="AC48" i="39"/>
  <c r="AC64" i="39"/>
  <c r="AC72" i="39"/>
  <c r="AC184" i="39"/>
  <c r="AC80" i="39"/>
  <c r="AC41" i="45"/>
  <c r="AC17" i="45"/>
  <c r="AC35" i="45"/>
  <c r="AC21" i="44"/>
  <c r="AC23" i="45"/>
  <c r="AC9" i="44"/>
  <c r="AC27" i="44"/>
  <c r="AC15" i="44"/>
  <c r="AC17" i="43"/>
  <c r="AC13" i="42" s="1"/>
  <c r="AC196" i="39"/>
  <c r="AC164" i="39"/>
  <c r="AC172" i="39"/>
  <c r="AC180" i="39"/>
  <c r="AC188" i="39"/>
  <c r="AC60" i="39"/>
  <c r="AC68" i="39"/>
  <c r="AC76" i="39"/>
  <c r="AC52" i="39"/>
  <c r="AC44" i="39"/>
  <c r="AB50" i="39"/>
  <c r="AC19" i="45"/>
  <c r="AC37" i="45"/>
  <c r="AC25" i="45"/>
  <c r="AC43" i="45"/>
  <c r="AC11" i="44"/>
  <c r="AC17" i="44"/>
  <c r="AC29" i="44"/>
  <c r="AC23" i="44"/>
  <c r="AC190" i="39"/>
  <c r="AC198" i="39"/>
  <c r="AC166" i="39"/>
  <c r="AC174" i="39"/>
  <c r="AC182" i="39"/>
  <c r="AC78" i="39"/>
  <c r="AC54" i="39"/>
  <c r="AC46" i="39"/>
  <c r="AC316" i="39" s="1"/>
  <c r="AD316" i="39" s="1"/>
  <c r="AE316" i="39" s="1"/>
  <c r="AF316" i="39" s="1"/>
  <c r="AG316" i="39" s="1"/>
  <c r="AH316" i="39" s="1"/>
  <c r="AI316" i="39" s="1"/>
  <c r="AJ316" i="39" s="1"/>
  <c r="AK316" i="39" s="1"/>
  <c r="AL316" i="39" s="1"/>
  <c r="AM316" i="39" s="1"/>
  <c r="AN316" i="39" s="1"/>
  <c r="AO316" i="39" s="1"/>
  <c r="AP316" i="39" s="1"/>
  <c r="AQ316" i="39" s="1"/>
  <c r="AR316" i="39" s="1"/>
  <c r="AS316" i="39" s="1"/>
  <c r="AT316" i="39" s="1"/>
  <c r="AU316" i="39" s="1"/>
  <c r="AV316" i="39" s="1"/>
  <c r="AW316" i="39" s="1"/>
  <c r="AX316" i="39" s="1"/>
  <c r="AY316" i="39" s="1"/>
  <c r="AZ316" i="39" s="1"/>
  <c r="AC70" i="39"/>
  <c r="AC62" i="39"/>
  <c r="V222" i="39"/>
  <c r="W224" i="39"/>
  <c r="AB26" i="44"/>
  <c r="AB12" i="27" s="1"/>
  <c r="AB313" i="39"/>
  <c r="AC313" i="39" s="1"/>
  <c r="AD313" i="39" s="1"/>
  <c r="AE313" i="39" s="1"/>
  <c r="AF313" i="39" s="1"/>
  <c r="AG313" i="39" s="1"/>
  <c r="AH313" i="39" s="1"/>
  <c r="AI313" i="39" s="1"/>
  <c r="AJ313" i="39" s="1"/>
  <c r="AK313" i="39" s="1"/>
  <c r="AL313" i="39" s="1"/>
  <c r="AM313" i="39" s="1"/>
  <c r="AN313" i="39" s="1"/>
  <c r="AO313" i="39" s="1"/>
  <c r="AP313" i="39" s="1"/>
  <c r="AQ313" i="39" s="1"/>
  <c r="AR313" i="39" s="1"/>
  <c r="AS313" i="39" s="1"/>
  <c r="AT313" i="39" s="1"/>
  <c r="AU313" i="39" s="1"/>
  <c r="AV313" i="39" s="1"/>
  <c r="AW313" i="39" s="1"/>
  <c r="AX313" i="39" s="1"/>
  <c r="AY313" i="39" s="1"/>
  <c r="AB312" i="39"/>
  <c r="AC312" i="39" s="1"/>
  <c r="AD312" i="39" s="1"/>
  <c r="AE312" i="39" s="1"/>
  <c r="AF312" i="39" s="1"/>
  <c r="AG312" i="39" s="1"/>
  <c r="AH312" i="39" s="1"/>
  <c r="AI312" i="39" s="1"/>
  <c r="AJ312" i="39" s="1"/>
  <c r="AK312" i="39" s="1"/>
  <c r="AL312" i="39" s="1"/>
  <c r="AM312" i="39" s="1"/>
  <c r="AN312" i="39" s="1"/>
  <c r="AO312" i="39" s="1"/>
  <c r="AP312" i="39" s="1"/>
  <c r="AQ312" i="39" s="1"/>
  <c r="AR312" i="39" s="1"/>
  <c r="AS312" i="39" s="1"/>
  <c r="AT312" i="39" s="1"/>
  <c r="AU312" i="39" s="1"/>
  <c r="AV312" i="39" s="1"/>
  <c r="AW312" i="39" s="1"/>
  <c r="AX312" i="39" s="1"/>
  <c r="AY312" i="39" s="1"/>
  <c r="C60" i="27"/>
  <c r="C46" i="27"/>
  <c r="U212" i="39"/>
  <c r="T213" i="39"/>
  <c r="T214" i="39" s="1"/>
  <c r="T215" i="39" s="1"/>
  <c r="B37" i="35"/>
  <c r="C36" i="35"/>
  <c r="AE6" i="43" s="1"/>
  <c r="P32" i="45"/>
  <c r="P30" i="45"/>
  <c r="P33" i="45"/>
  <c r="P31" i="45"/>
  <c r="P29" i="45"/>
  <c r="AB170" i="39"/>
  <c r="AB162" i="39"/>
  <c r="AB34" i="45"/>
  <c r="AB24" i="27" s="1"/>
  <c r="BM16" i="23" l="1"/>
  <c r="BM12" i="23" s="1"/>
  <c r="I56" i="47"/>
  <c r="I57" i="47" s="1"/>
  <c r="I63" i="47"/>
  <c r="G38" i="39"/>
  <c r="G55" i="45" s="1"/>
  <c r="G30" i="27" s="1"/>
  <c r="H11" i="43"/>
  <c r="H36" i="43"/>
  <c r="H35" i="43" s="1"/>
  <c r="G37" i="39"/>
  <c r="G54" i="45" s="1"/>
  <c r="G29" i="27" s="1"/>
  <c r="I33" i="47"/>
  <c r="I42" i="47" s="1"/>
  <c r="G60" i="43"/>
  <c r="G24" i="46" s="1"/>
  <c r="G23" i="46" s="1"/>
  <c r="F68" i="44"/>
  <c r="F19" i="27" s="1"/>
  <c r="F8" i="27" s="1"/>
  <c r="I11" i="47"/>
  <c r="I12" i="47" s="1"/>
  <c r="I52" i="44"/>
  <c r="I46" i="44"/>
  <c r="I93" i="39"/>
  <c r="J13" i="43"/>
  <c r="J37" i="43" s="1"/>
  <c r="I55" i="43"/>
  <c r="I61" i="43" s="1"/>
  <c r="I69" i="46" s="1"/>
  <c r="I49" i="44"/>
  <c r="I88" i="39"/>
  <c r="I71" i="45"/>
  <c r="I65" i="45"/>
  <c r="I104" i="39"/>
  <c r="I82" i="45"/>
  <c r="I126" i="39"/>
  <c r="I158" i="39"/>
  <c r="I150" i="39"/>
  <c r="I134" i="39"/>
  <c r="I56" i="43"/>
  <c r="I62" i="43" s="1"/>
  <c r="I36" i="46" s="1"/>
  <c r="I58" i="45"/>
  <c r="J16" i="43"/>
  <c r="J40" i="43" s="1"/>
  <c r="I118" i="39"/>
  <c r="I144" i="39"/>
  <c r="I37" i="44"/>
  <c r="I55" i="44"/>
  <c r="I117" i="39"/>
  <c r="I119" i="39"/>
  <c r="I53" i="44"/>
  <c r="I141" i="39"/>
  <c r="I60" i="44"/>
  <c r="I59" i="45"/>
  <c r="I61" i="45"/>
  <c r="I96" i="39"/>
  <c r="I87" i="39"/>
  <c r="E55" i="27"/>
  <c r="I38" i="35"/>
  <c r="H38" i="35"/>
  <c r="I73" i="45"/>
  <c r="I160" i="39"/>
  <c r="I120" i="39"/>
  <c r="I152" i="39"/>
  <c r="I61" i="44"/>
  <c r="I66" i="45"/>
  <c r="I59" i="44"/>
  <c r="I64" i="45"/>
  <c r="I112" i="39"/>
  <c r="I43" i="44"/>
  <c r="I72" i="45"/>
  <c r="I41" i="44"/>
  <c r="I35" i="44"/>
  <c r="I67" i="44"/>
  <c r="I67" i="45"/>
  <c r="I86" i="39"/>
  <c r="I110" i="39"/>
  <c r="I65" i="44"/>
  <c r="I136" i="39"/>
  <c r="I58" i="43"/>
  <c r="I64" i="43" s="1"/>
  <c r="I44" i="46" s="1"/>
  <c r="I84" i="45"/>
  <c r="I102" i="39"/>
  <c r="I142" i="39"/>
  <c r="I47" i="44"/>
  <c r="I128" i="39"/>
  <c r="I95" i="39"/>
  <c r="I94" i="39"/>
  <c r="J14" i="43"/>
  <c r="J38" i="43" s="1"/>
  <c r="I111" i="39"/>
  <c r="I135" i="39"/>
  <c r="J15" i="43"/>
  <c r="J45" i="43" s="1"/>
  <c r="I36" i="44"/>
  <c r="I48" i="44"/>
  <c r="H14" i="47"/>
  <c r="H22" i="47"/>
  <c r="H58" i="47"/>
  <c r="H66" i="47"/>
  <c r="H36" i="47"/>
  <c r="H44" i="47"/>
  <c r="I85" i="39"/>
  <c r="I34" i="44"/>
  <c r="I70" i="45"/>
  <c r="I127" i="39"/>
  <c r="I57" i="43"/>
  <c r="I63" i="43" s="1"/>
  <c r="I21" i="46" s="1"/>
  <c r="I42" i="44"/>
  <c r="I109" i="39"/>
  <c r="I64" i="44"/>
  <c r="I81" i="45"/>
  <c r="I159" i="39"/>
  <c r="I54" i="44"/>
  <c r="I60" i="45"/>
  <c r="D75" i="45"/>
  <c r="D74" i="45" s="1"/>
  <c r="D34" i="27" s="1"/>
  <c r="D20" i="27" s="1"/>
  <c r="D37" i="27" s="1"/>
  <c r="I133" i="39"/>
  <c r="I58" i="44"/>
  <c r="I151" i="39"/>
  <c r="I66" i="44"/>
  <c r="I101" i="39"/>
  <c r="I125" i="39"/>
  <c r="I40" i="44"/>
  <c r="I149" i="39"/>
  <c r="I157" i="39"/>
  <c r="I103" i="39"/>
  <c r="I143" i="39"/>
  <c r="AB15" i="45"/>
  <c r="AB22" i="27" s="1"/>
  <c r="AC50" i="39"/>
  <c r="AC194" i="39"/>
  <c r="AC16" i="45"/>
  <c r="T217" i="39"/>
  <c r="C62" i="27"/>
  <c r="C64" i="27"/>
  <c r="C61" i="27"/>
  <c r="AC66" i="39"/>
  <c r="AC14" i="44"/>
  <c r="AC10" i="27" s="1"/>
  <c r="AD39" i="45"/>
  <c r="AD27" i="45"/>
  <c r="AD45" i="45"/>
  <c r="AD21" i="45"/>
  <c r="AD31" i="44"/>
  <c r="AD19" i="44"/>
  <c r="AD25" i="44"/>
  <c r="AD13" i="44"/>
  <c r="AD200" i="39"/>
  <c r="AD192" i="39"/>
  <c r="AD184" i="39"/>
  <c r="AD168" i="39"/>
  <c r="AD176" i="39"/>
  <c r="AD56" i="39"/>
  <c r="AD48" i="39"/>
  <c r="AD64" i="39"/>
  <c r="AD72" i="39"/>
  <c r="AD80" i="39"/>
  <c r="U213" i="39"/>
  <c r="U214" i="39" s="1"/>
  <c r="U215" i="39" s="1"/>
  <c r="V212" i="39"/>
  <c r="AC74" i="39"/>
  <c r="AC58" i="39"/>
  <c r="AC26" i="44"/>
  <c r="AC12" i="27" s="1"/>
  <c r="Q30" i="45"/>
  <c r="Q33" i="45"/>
  <c r="Q31" i="45"/>
  <c r="Q29" i="45"/>
  <c r="Q32" i="45"/>
  <c r="X224" i="39"/>
  <c r="W222" i="39"/>
  <c r="AD44" i="45"/>
  <c r="AD20" i="45"/>
  <c r="AD38" i="45"/>
  <c r="AD26" i="45"/>
  <c r="AD24" i="44"/>
  <c r="AD12" i="44"/>
  <c r="AD30" i="44"/>
  <c r="AD18" i="44"/>
  <c r="AD199" i="39"/>
  <c r="AD183" i="39"/>
  <c r="AD167" i="39"/>
  <c r="AD191" i="39"/>
  <c r="AD175" i="39"/>
  <c r="AD63" i="39"/>
  <c r="AD71" i="39"/>
  <c r="AD79" i="39"/>
  <c r="AD55" i="39"/>
  <c r="AD47" i="39"/>
  <c r="AC186" i="39"/>
  <c r="AC8" i="44"/>
  <c r="AC9" i="27" s="1"/>
  <c r="R12" i="42"/>
  <c r="R14" i="42" s="1"/>
  <c r="S11" i="42" s="1"/>
  <c r="AC40" i="45"/>
  <c r="AC25" i="27" s="1"/>
  <c r="B38" i="35"/>
  <c r="C37" i="35"/>
  <c r="AF6" i="43" s="1"/>
  <c r="AC178" i="39"/>
  <c r="AC22" i="45"/>
  <c r="AD19" i="45"/>
  <c r="AD37" i="45"/>
  <c r="AD25" i="45"/>
  <c r="AD43" i="45"/>
  <c r="AD29" i="44"/>
  <c r="AD11" i="44"/>
  <c r="AD17" i="44"/>
  <c r="AD23" i="44"/>
  <c r="AD182" i="39"/>
  <c r="AD198" i="39"/>
  <c r="AD166" i="39"/>
  <c r="AD174" i="39"/>
  <c r="AD54" i="39"/>
  <c r="AD46" i="39"/>
  <c r="AD321" i="39" s="1"/>
  <c r="AE321" i="39" s="1"/>
  <c r="AF321" i="39" s="1"/>
  <c r="AG321" i="39" s="1"/>
  <c r="AH321" i="39" s="1"/>
  <c r="AI321" i="39" s="1"/>
  <c r="AJ321" i="39" s="1"/>
  <c r="AK321" i="39" s="1"/>
  <c r="AL321" i="39" s="1"/>
  <c r="AM321" i="39" s="1"/>
  <c r="AN321" i="39" s="1"/>
  <c r="AO321" i="39" s="1"/>
  <c r="AP321" i="39" s="1"/>
  <c r="AQ321" i="39" s="1"/>
  <c r="AR321" i="39" s="1"/>
  <c r="AS321" i="39" s="1"/>
  <c r="AT321" i="39" s="1"/>
  <c r="AU321" i="39" s="1"/>
  <c r="AV321" i="39" s="1"/>
  <c r="AW321" i="39" s="1"/>
  <c r="AX321" i="39" s="1"/>
  <c r="AY321" i="39" s="1"/>
  <c r="AZ321" i="39" s="1"/>
  <c r="BA321" i="39" s="1"/>
  <c r="AD62" i="39"/>
  <c r="AD78" i="39"/>
  <c r="AD70" i="39"/>
  <c r="AD190" i="39"/>
  <c r="AE22" i="43"/>
  <c r="AE18" i="43"/>
  <c r="AE21" i="43"/>
  <c r="AE19" i="43"/>
  <c r="AE20" i="43"/>
  <c r="AB36" i="39"/>
  <c r="AB52" i="45" s="1"/>
  <c r="AB27" i="27" s="1"/>
  <c r="AC170" i="39"/>
  <c r="AC20" i="44"/>
  <c r="AC11" i="27" s="1"/>
  <c r="AD17" i="45"/>
  <c r="AD35" i="45"/>
  <c r="AD23" i="45"/>
  <c r="AD41" i="45"/>
  <c r="AD27" i="44"/>
  <c r="AD21" i="44"/>
  <c r="AD9" i="44"/>
  <c r="AD15" i="44"/>
  <c r="AD17" i="43"/>
  <c r="AD13" i="42" s="1"/>
  <c r="AD164" i="39"/>
  <c r="AD172" i="39"/>
  <c r="AD196" i="39"/>
  <c r="AD180" i="39"/>
  <c r="AD188" i="39"/>
  <c r="AD68" i="39"/>
  <c r="AD76" i="39"/>
  <c r="AD60" i="39"/>
  <c r="AD52" i="39"/>
  <c r="AD44" i="39"/>
  <c r="AB39" i="39"/>
  <c r="AB53" i="45" s="1"/>
  <c r="AB28" i="27" s="1"/>
  <c r="P28" i="45"/>
  <c r="P23" i="27" s="1"/>
  <c r="AC314" i="39"/>
  <c r="AD314" i="39" s="1"/>
  <c r="AE314" i="39" s="1"/>
  <c r="AF314" i="39" s="1"/>
  <c r="AG314" i="39" s="1"/>
  <c r="AH314" i="39" s="1"/>
  <c r="AI314" i="39" s="1"/>
  <c r="AJ314" i="39" s="1"/>
  <c r="AK314" i="39" s="1"/>
  <c r="AL314" i="39" s="1"/>
  <c r="AM314" i="39" s="1"/>
  <c r="AN314" i="39" s="1"/>
  <c r="AO314" i="39" s="1"/>
  <c r="AP314" i="39" s="1"/>
  <c r="AQ314" i="39" s="1"/>
  <c r="AR314" i="39" s="1"/>
  <c r="AS314" i="39" s="1"/>
  <c r="AT314" i="39" s="1"/>
  <c r="AU314" i="39" s="1"/>
  <c r="AV314" i="39" s="1"/>
  <c r="AW314" i="39" s="1"/>
  <c r="AX314" i="39" s="1"/>
  <c r="AY314" i="39" s="1"/>
  <c r="AZ314" i="39" s="1"/>
  <c r="AC42" i="39"/>
  <c r="AC162" i="39"/>
  <c r="AC34" i="45"/>
  <c r="AC24" i="27" s="1"/>
  <c r="AC318" i="39"/>
  <c r="AD318" i="39" s="1"/>
  <c r="AE318" i="39" s="1"/>
  <c r="AF318" i="39" s="1"/>
  <c r="AG318" i="39" s="1"/>
  <c r="AH318" i="39" s="1"/>
  <c r="AI318" i="39" s="1"/>
  <c r="AJ318" i="39" s="1"/>
  <c r="AK318" i="39" s="1"/>
  <c r="AL318" i="39" s="1"/>
  <c r="AM318" i="39" s="1"/>
  <c r="AN318" i="39" s="1"/>
  <c r="AO318" i="39" s="1"/>
  <c r="AP318" i="39" s="1"/>
  <c r="AQ318" i="39" s="1"/>
  <c r="AR318" i="39" s="1"/>
  <c r="AS318" i="39" s="1"/>
  <c r="AT318" i="39" s="1"/>
  <c r="AU318" i="39" s="1"/>
  <c r="AV318" i="39" s="1"/>
  <c r="AW318" i="39" s="1"/>
  <c r="AX318" i="39" s="1"/>
  <c r="AY318" i="39" s="1"/>
  <c r="AZ318" i="39" s="1"/>
  <c r="AC317" i="39"/>
  <c r="AD317" i="39" s="1"/>
  <c r="AE317" i="39" s="1"/>
  <c r="AF317" i="39" s="1"/>
  <c r="AG317" i="39" s="1"/>
  <c r="AH317" i="39" s="1"/>
  <c r="AI317" i="39" s="1"/>
  <c r="AJ317" i="39" s="1"/>
  <c r="AK317" i="39" s="1"/>
  <c r="AL317" i="39" s="1"/>
  <c r="AM317" i="39" s="1"/>
  <c r="AN317" i="39" s="1"/>
  <c r="AO317" i="39" s="1"/>
  <c r="AP317" i="39" s="1"/>
  <c r="AQ317" i="39" s="1"/>
  <c r="AR317" i="39" s="1"/>
  <c r="AS317" i="39" s="1"/>
  <c r="AT317" i="39" s="1"/>
  <c r="AU317" i="39" s="1"/>
  <c r="AV317" i="39" s="1"/>
  <c r="AW317" i="39" s="1"/>
  <c r="AX317" i="39" s="1"/>
  <c r="AY317" i="39" s="1"/>
  <c r="AZ317" i="39" s="1"/>
  <c r="AD24" i="45"/>
  <c r="AD42" i="45"/>
  <c r="AD18" i="45"/>
  <c r="AD16" i="44"/>
  <c r="AD28" i="44"/>
  <c r="AD22" i="44"/>
  <c r="AD36" i="45"/>
  <c r="AD10" i="44"/>
  <c r="AD181" i="39"/>
  <c r="AD197" i="39"/>
  <c r="AD189" i="39"/>
  <c r="AD165" i="39"/>
  <c r="AD173" i="39"/>
  <c r="AD53" i="39"/>
  <c r="AD45" i="39"/>
  <c r="AD320" i="39" s="1"/>
  <c r="AE320" i="39" s="1"/>
  <c r="AF320" i="39" s="1"/>
  <c r="AG320" i="39" s="1"/>
  <c r="AH320" i="39" s="1"/>
  <c r="AI320" i="39" s="1"/>
  <c r="AJ320" i="39" s="1"/>
  <c r="AK320" i="39" s="1"/>
  <c r="AL320" i="39" s="1"/>
  <c r="AM320" i="39" s="1"/>
  <c r="AN320" i="39" s="1"/>
  <c r="AO320" i="39" s="1"/>
  <c r="AP320" i="39" s="1"/>
  <c r="AQ320" i="39" s="1"/>
  <c r="AR320" i="39" s="1"/>
  <c r="AS320" i="39" s="1"/>
  <c r="AT320" i="39" s="1"/>
  <c r="AU320" i="39" s="1"/>
  <c r="AV320" i="39" s="1"/>
  <c r="AW320" i="39" s="1"/>
  <c r="AX320" i="39" s="1"/>
  <c r="AY320" i="39" s="1"/>
  <c r="AZ320" i="39" s="1"/>
  <c r="BA320" i="39" s="1"/>
  <c r="AD61" i="39"/>
  <c r="AD69" i="39"/>
  <c r="AD77" i="39"/>
  <c r="AP304" i="39"/>
  <c r="BN16" i="23" l="1"/>
  <c r="BN12" i="23" s="1"/>
  <c r="I65" i="47"/>
  <c r="I34" i="47"/>
  <c r="I43" i="47" s="1"/>
  <c r="F74" i="27"/>
  <c r="I58" i="46"/>
  <c r="I20" i="47"/>
  <c r="G86" i="45"/>
  <c r="G40" i="46"/>
  <c r="G39" i="46" s="1"/>
  <c r="G34" i="46"/>
  <c r="G33" i="46" s="1"/>
  <c r="G12" i="46"/>
  <c r="G11" i="46" s="1"/>
  <c r="G18" i="46"/>
  <c r="G17" i="46" s="1"/>
  <c r="G46" i="46"/>
  <c r="G45" i="46" s="1"/>
  <c r="G62" i="46"/>
  <c r="G61" i="46" s="1"/>
  <c r="G59" i="43"/>
  <c r="G71" i="44" s="1"/>
  <c r="G68" i="46"/>
  <c r="G67" i="46" s="1"/>
  <c r="H48" i="43"/>
  <c r="H57" i="44" s="1"/>
  <c r="H56" i="44" s="1"/>
  <c r="H17" i="27" s="1"/>
  <c r="H72" i="27" s="1"/>
  <c r="I14" i="46"/>
  <c r="G56" i="46"/>
  <c r="G55" i="46" s="1"/>
  <c r="J43" i="43"/>
  <c r="J49" i="43" s="1"/>
  <c r="J64" i="45" s="1"/>
  <c r="I47" i="46"/>
  <c r="I35" i="46"/>
  <c r="I19" i="46"/>
  <c r="I13" i="46"/>
  <c r="I41" i="46"/>
  <c r="I57" i="46"/>
  <c r="I25" i="46"/>
  <c r="I63" i="46"/>
  <c r="I87" i="45"/>
  <c r="I20" i="46"/>
  <c r="J46" i="43"/>
  <c r="J52" i="43" s="1"/>
  <c r="J61" i="44" s="1"/>
  <c r="I48" i="46"/>
  <c r="I26" i="46"/>
  <c r="I70" i="46"/>
  <c r="I64" i="46"/>
  <c r="I88" i="45"/>
  <c r="I42" i="46"/>
  <c r="J39" i="43"/>
  <c r="J51" i="43" s="1"/>
  <c r="J36" i="44" s="1"/>
  <c r="J44" i="43"/>
  <c r="J50" i="43" s="1"/>
  <c r="J41" i="44" s="1"/>
  <c r="J38" i="35"/>
  <c r="G39" i="35" s="1"/>
  <c r="I50" i="46"/>
  <c r="I66" i="46"/>
  <c r="I28" i="46"/>
  <c r="I16" i="46"/>
  <c r="I60" i="46"/>
  <c r="I22" i="46"/>
  <c r="I72" i="46"/>
  <c r="I38" i="46"/>
  <c r="I90" i="45"/>
  <c r="I43" i="46"/>
  <c r="I27" i="46"/>
  <c r="I49" i="46"/>
  <c r="H45" i="47"/>
  <c r="H37" i="47"/>
  <c r="H46" i="47" s="1"/>
  <c r="H67" i="47"/>
  <c r="H59" i="47"/>
  <c r="H68" i="47" s="1"/>
  <c r="H15" i="47"/>
  <c r="H24" i="47" s="1"/>
  <c r="H23" i="47"/>
  <c r="I59" i="46"/>
  <c r="I89" i="45"/>
  <c r="I71" i="46"/>
  <c r="I15" i="46"/>
  <c r="I65" i="46"/>
  <c r="I37" i="46"/>
  <c r="AC15" i="45"/>
  <c r="AC22" i="27" s="1"/>
  <c r="AC36" i="39"/>
  <c r="AC52" i="45" s="1"/>
  <c r="AC27" i="27" s="1"/>
  <c r="AD22" i="45"/>
  <c r="AD170" i="39"/>
  <c r="AD178" i="39"/>
  <c r="AD26" i="44"/>
  <c r="AD12" i="27" s="1"/>
  <c r="U217" i="39"/>
  <c r="AC39" i="39"/>
  <c r="AC53" i="45" s="1"/>
  <c r="AC28" i="27" s="1"/>
  <c r="AD50" i="39"/>
  <c r="AD162" i="39"/>
  <c r="AD34" i="45"/>
  <c r="AD24" i="27" s="1"/>
  <c r="AE20" i="45"/>
  <c r="AE38" i="45"/>
  <c r="AE26" i="45"/>
  <c r="AE44" i="45"/>
  <c r="AE30" i="44"/>
  <c r="AE24" i="44"/>
  <c r="AE12" i="44"/>
  <c r="AE18" i="44"/>
  <c r="AE183" i="39"/>
  <c r="AE167" i="39"/>
  <c r="AE191" i="39"/>
  <c r="AE175" i="39"/>
  <c r="AE199" i="39"/>
  <c r="AE71" i="39"/>
  <c r="AE79" i="39"/>
  <c r="AE63" i="39"/>
  <c r="AE55" i="39"/>
  <c r="AE47" i="39"/>
  <c r="I21" i="47"/>
  <c r="I13" i="47"/>
  <c r="I66" i="47"/>
  <c r="I58" i="47"/>
  <c r="AD58" i="39"/>
  <c r="AD16" i="45"/>
  <c r="AE17" i="45"/>
  <c r="AE35" i="45"/>
  <c r="AE23" i="45"/>
  <c r="AE41" i="45"/>
  <c r="AE9" i="44"/>
  <c r="AE27" i="44"/>
  <c r="AE15" i="44"/>
  <c r="AE17" i="43"/>
  <c r="AE13" i="42" s="1"/>
  <c r="AE21" i="44"/>
  <c r="AE188" i="39"/>
  <c r="AE164" i="39"/>
  <c r="AE172" i="39"/>
  <c r="AE196" i="39"/>
  <c r="AE180" i="39"/>
  <c r="AE76" i="39"/>
  <c r="AE52" i="39"/>
  <c r="AE44" i="39"/>
  <c r="AE68" i="39"/>
  <c r="AE60" i="39"/>
  <c r="X222" i="39"/>
  <c r="Y224" i="39"/>
  <c r="D45" i="27"/>
  <c r="D38" i="27"/>
  <c r="AD319" i="39"/>
  <c r="AE319" i="39" s="1"/>
  <c r="AF319" i="39" s="1"/>
  <c r="AG319" i="39" s="1"/>
  <c r="AH319" i="39" s="1"/>
  <c r="AI319" i="39" s="1"/>
  <c r="AJ319" i="39" s="1"/>
  <c r="AK319" i="39" s="1"/>
  <c r="AL319" i="39" s="1"/>
  <c r="AM319" i="39" s="1"/>
  <c r="AN319" i="39" s="1"/>
  <c r="AO319" i="39" s="1"/>
  <c r="AP319" i="39" s="1"/>
  <c r="AQ319" i="39" s="1"/>
  <c r="AR319" i="39" s="1"/>
  <c r="AS319" i="39" s="1"/>
  <c r="AT319" i="39" s="1"/>
  <c r="AU319" i="39" s="1"/>
  <c r="AV319" i="39" s="1"/>
  <c r="AW319" i="39" s="1"/>
  <c r="AX319" i="39" s="1"/>
  <c r="AY319" i="39" s="1"/>
  <c r="AZ319" i="39" s="1"/>
  <c r="BA319" i="39" s="1"/>
  <c r="AD42" i="39"/>
  <c r="AE24" i="45"/>
  <c r="AE42" i="45"/>
  <c r="AE18" i="45"/>
  <c r="AE36" i="45"/>
  <c r="AE28" i="44"/>
  <c r="AE22" i="44"/>
  <c r="AE10" i="44"/>
  <c r="AE16" i="44"/>
  <c r="AE189" i="39"/>
  <c r="AE197" i="39"/>
  <c r="AE181" i="39"/>
  <c r="AE165" i="39"/>
  <c r="AE173" i="39"/>
  <c r="AE53" i="39"/>
  <c r="AE45" i="39"/>
  <c r="AE325" i="39" s="1"/>
  <c r="AF325" i="39" s="1"/>
  <c r="AG325" i="39" s="1"/>
  <c r="AH325" i="39" s="1"/>
  <c r="AI325" i="39" s="1"/>
  <c r="AJ325" i="39" s="1"/>
  <c r="AK325" i="39" s="1"/>
  <c r="AL325" i="39" s="1"/>
  <c r="AM325" i="39" s="1"/>
  <c r="AN325" i="39" s="1"/>
  <c r="AO325" i="39" s="1"/>
  <c r="AP325" i="39" s="1"/>
  <c r="AQ325" i="39" s="1"/>
  <c r="AR325" i="39" s="1"/>
  <c r="AS325" i="39" s="1"/>
  <c r="AT325" i="39" s="1"/>
  <c r="AU325" i="39" s="1"/>
  <c r="AV325" i="39" s="1"/>
  <c r="AW325" i="39" s="1"/>
  <c r="AX325" i="39" s="1"/>
  <c r="AY325" i="39" s="1"/>
  <c r="AZ325" i="39" s="1"/>
  <c r="BA325" i="39" s="1"/>
  <c r="BB325" i="39" s="1"/>
  <c r="AE61" i="39"/>
  <c r="AE69" i="39"/>
  <c r="AE77" i="39"/>
  <c r="AD74" i="39"/>
  <c r="AD14" i="44"/>
  <c r="AD10" i="27" s="1"/>
  <c r="AE27" i="45"/>
  <c r="AE45" i="45"/>
  <c r="AE21" i="45"/>
  <c r="AE39" i="45"/>
  <c r="AE19" i="44"/>
  <c r="AE25" i="44"/>
  <c r="AE13" i="44"/>
  <c r="AE31" i="44"/>
  <c r="AE184" i="39"/>
  <c r="AE192" i="39"/>
  <c r="AE200" i="39"/>
  <c r="AE168" i="39"/>
  <c r="AE176" i="39"/>
  <c r="AE56" i="39"/>
  <c r="AE48" i="39"/>
  <c r="AE64" i="39"/>
  <c r="AE72" i="39"/>
  <c r="AE80" i="39"/>
  <c r="R30" i="45"/>
  <c r="R33" i="45"/>
  <c r="R31" i="45"/>
  <c r="R29" i="45"/>
  <c r="R32" i="45"/>
  <c r="AQ304" i="39"/>
  <c r="AR304" i="39" s="1"/>
  <c r="AS304" i="39" s="1"/>
  <c r="AT304" i="39" s="1"/>
  <c r="AD66" i="39"/>
  <c r="AD8" i="44"/>
  <c r="AD9" i="27" s="1"/>
  <c r="S12" i="42"/>
  <c r="C65" i="27"/>
  <c r="F58" i="27"/>
  <c r="F56" i="27"/>
  <c r="F57" i="27"/>
  <c r="AD186" i="39"/>
  <c r="AD20" i="44"/>
  <c r="AD11" i="27" s="1"/>
  <c r="AF22" i="43"/>
  <c r="AF18" i="43"/>
  <c r="AF19" i="43"/>
  <c r="AF21" i="43"/>
  <c r="AF20" i="43"/>
  <c r="Q28" i="45"/>
  <c r="Q23" i="27" s="1"/>
  <c r="V213" i="39"/>
  <c r="V214" i="39" s="1"/>
  <c r="V215" i="39" s="1"/>
  <c r="W212" i="39"/>
  <c r="B39" i="35"/>
  <c r="C38" i="35"/>
  <c r="AG6" i="43" s="1"/>
  <c r="AD194" i="39"/>
  <c r="AD40" i="45"/>
  <c r="AD25" i="27" s="1"/>
  <c r="AE19" i="45"/>
  <c r="AE37" i="45"/>
  <c r="AE25" i="45"/>
  <c r="AE43" i="45"/>
  <c r="AE29" i="44"/>
  <c r="AE17" i="44"/>
  <c r="AE23" i="44"/>
  <c r="AE11" i="44"/>
  <c r="AE190" i="39"/>
  <c r="AE198" i="39"/>
  <c r="AE174" i="39"/>
  <c r="AE182" i="39"/>
  <c r="AE166" i="39"/>
  <c r="AE54" i="39"/>
  <c r="AE46" i="39"/>
  <c r="AE326" i="39" s="1"/>
  <c r="AF326" i="39" s="1"/>
  <c r="AG326" i="39" s="1"/>
  <c r="AH326" i="39" s="1"/>
  <c r="AI326" i="39" s="1"/>
  <c r="AJ326" i="39" s="1"/>
  <c r="AK326" i="39" s="1"/>
  <c r="AL326" i="39" s="1"/>
  <c r="AM326" i="39" s="1"/>
  <c r="AN326" i="39" s="1"/>
  <c r="AO326" i="39" s="1"/>
  <c r="AP326" i="39" s="1"/>
  <c r="AQ326" i="39" s="1"/>
  <c r="AR326" i="39" s="1"/>
  <c r="AS326" i="39" s="1"/>
  <c r="AT326" i="39" s="1"/>
  <c r="AU326" i="39" s="1"/>
  <c r="AV326" i="39" s="1"/>
  <c r="AW326" i="39" s="1"/>
  <c r="AX326" i="39" s="1"/>
  <c r="AY326" i="39" s="1"/>
  <c r="AZ326" i="39" s="1"/>
  <c r="BA326" i="39" s="1"/>
  <c r="BB326" i="39" s="1"/>
  <c r="AE62" i="39"/>
  <c r="AE70" i="39"/>
  <c r="AE78" i="39"/>
  <c r="AD323" i="39"/>
  <c r="AE323" i="39" s="1"/>
  <c r="AF323" i="39" s="1"/>
  <c r="AG323" i="39" s="1"/>
  <c r="AH323" i="39" s="1"/>
  <c r="AI323" i="39" s="1"/>
  <c r="AJ323" i="39" s="1"/>
  <c r="AK323" i="39" s="1"/>
  <c r="AL323" i="39" s="1"/>
  <c r="AM323" i="39" s="1"/>
  <c r="AN323" i="39" s="1"/>
  <c r="AO323" i="39" s="1"/>
  <c r="AP323" i="39" s="1"/>
  <c r="AQ323" i="39" s="1"/>
  <c r="AR323" i="39" s="1"/>
  <c r="AS323" i="39" s="1"/>
  <c r="AT323" i="39" s="1"/>
  <c r="AU323" i="39" s="1"/>
  <c r="AV323" i="39" s="1"/>
  <c r="AW323" i="39" s="1"/>
  <c r="AX323" i="39" s="1"/>
  <c r="AY323" i="39" s="1"/>
  <c r="AZ323" i="39" s="1"/>
  <c r="BA323" i="39" s="1"/>
  <c r="AD322" i="39"/>
  <c r="AE322" i="39" s="1"/>
  <c r="AF322" i="39" s="1"/>
  <c r="AG322" i="39" s="1"/>
  <c r="AH322" i="39" s="1"/>
  <c r="AI322" i="39" s="1"/>
  <c r="AJ322" i="39" s="1"/>
  <c r="AK322" i="39" s="1"/>
  <c r="AL322" i="39" s="1"/>
  <c r="AM322" i="39" s="1"/>
  <c r="AN322" i="39" s="1"/>
  <c r="AO322" i="39" s="1"/>
  <c r="AP322" i="39" s="1"/>
  <c r="AQ322" i="39" s="1"/>
  <c r="AR322" i="39" s="1"/>
  <c r="AS322" i="39" s="1"/>
  <c r="AT322" i="39" s="1"/>
  <c r="AU322" i="39" s="1"/>
  <c r="AV322" i="39" s="1"/>
  <c r="AW322" i="39" s="1"/>
  <c r="AX322" i="39" s="1"/>
  <c r="AY322" i="39" s="1"/>
  <c r="AZ322" i="39" s="1"/>
  <c r="BA322" i="39" s="1"/>
  <c r="BO16" i="23" l="1"/>
  <c r="BO12" i="23" s="1"/>
  <c r="I35" i="47"/>
  <c r="I44" i="47" s="1"/>
  <c r="H148" i="39"/>
  <c r="H146" i="39" s="1"/>
  <c r="G32" i="46"/>
  <c r="J32" i="47" s="1"/>
  <c r="J41" i="47" s="1"/>
  <c r="H156" i="39"/>
  <c r="H154" i="39" s="1"/>
  <c r="G10" i="46"/>
  <c r="J10" i="47" s="1"/>
  <c r="J19" i="47" s="1"/>
  <c r="H51" i="44"/>
  <c r="H50" i="44" s="1"/>
  <c r="H16" i="27" s="1"/>
  <c r="H71" i="27" s="1"/>
  <c r="H63" i="44"/>
  <c r="H62" i="44" s="1"/>
  <c r="H18" i="27" s="1"/>
  <c r="H73" i="27" s="1"/>
  <c r="H84" i="39"/>
  <c r="H82" i="39" s="1"/>
  <c r="H57" i="45"/>
  <c r="H56" i="45" s="1"/>
  <c r="H31" i="27" s="1"/>
  <c r="H132" i="39"/>
  <c r="H130" i="39" s="1"/>
  <c r="H92" i="39"/>
  <c r="H90" i="39" s="1"/>
  <c r="G54" i="46"/>
  <c r="J54" i="47" s="1"/>
  <c r="J55" i="47" s="1"/>
  <c r="J56" i="47" s="1"/>
  <c r="H33" i="44"/>
  <c r="H32" i="44" s="1"/>
  <c r="H13" i="27" s="1"/>
  <c r="H68" i="27" s="1"/>
  <c r="H54" i="43"/>
  <c r="H53" i="43" s="1"/>
  <c r="H108" i="39"/>
  <c r="H106" i="39" s="1"/>
  <c r="G69" i="44"/>
  <c r="H45" i="44"/>
  <c r="H44" i="44" s="1"/>
  <c r="H15" i="27" s="1"/>
  <c r="H70" i="27" s="1"/>
  <c r="H80" i="45"/>
  <c r="H116" i="39"/>
  <c r="H114" i="39" s="1"/>
  <c r="G70" i="44"/>
  <c r="H124" i="39"/>
  <c r="H122" i="39" s="1"/>
  <c r="H69" i="45"/>
  <c r="H68" i="45" s="1"/>
  <c r="H33" i="27" s="1"/>
  <c r="H100" i="39"/>
  <c r="H98" i="39" s="1"/>
  <c r="H39" i="44"/>
  <c r="H38" i="44" s="1"/>
  <c r="H14" i="27" s="1"/>
  <c r="H69" i="27" s="1"/>
  <c r="H47" i="43"/>
  <c r="H67" i="27" s="1"/>
  <c r="I12" i="43"/>
  <c r="I36" i="43" s="1"/>
  <c r="I35" i="43" s="1"/>
  <c r="H63" i="45"/>
  <c r="H62" i="45" s="1"/>
  <c r="H32" i="27" s="1"/>
  <c r="H140" i="39"/>
  <c r="H138" i="39" s="1"/>
  <c r="J133" i="39"/>
  <c r="J46" i="44"/>
  <c r="J57" i="43"/>
  <c r="J63" i="43" s="1"/>
  <c r="J65" i="46" s="1"/>
  <c r="J48" i="44"/>
  <c r="J66" i="44"/>
  <c r="J66" i="45"/>
  <c r="J127" i="39"/>
  <c r="J143" i="39"/>
  <c r="J103" i="39"/>
  <c r="J149" i="39"/>
  <c r="J34" i="44"/>
  <c r="J81" i="45"/>
  <c r="J58" i="44"/>
  <c r="J141" i="39"/>
  <c r="J64" i="44"/>
  <c r="J43" i="44"/>
  <c r="J40" i="44"/>
  <c r="J101" i="39"/>
  <c r="J109" i="39"/>
  <c r="J157" i="39"/>
  <c r="J93" i="39"/>
  <c r="J55" i="43"/>
  <c r="J61" i="43" s="1"/>
  <c r="J69" i="46" s="1"/>
  <c r="J58" i="45"/>
  <c r="J85" i="39"/>
  <c r="J52" i="44"/>
  <c r="J70" i="45"/>
  <c r="J125" i="39"/>
  <c r="J117" i="39"/>
  <c r="K13" i="43"/>
  <c r="K37" i="43" s="1"/>
  <c r="J134" i="39"/>
  <c r="J65" i="44"/>
  <c r="J118" i="39"/>
  <c r="J71" i="45"/>
  <c r="J150" i="39"/>
  <c r="J65" i="45"/>
  <c r="J94" i="39"/>
  <c r="J47" i="44"/>
  <c r="J82" i="45"/>
  <c r="J56" i="43"/>
  <c r="J62" i="43" s="1"/>
  <c r="J58" i="46" s="1"/>
  <c r="J86" i="39"/>
  <c r="J110" i="39"/>
  <c r="J142" i="39"/>
  <c r="J53" i="44"/>
  <c r="K14" i="43"/>
  <c r="K44" i="43" s="1"/>
  <c r="J95" i="39"/>
  <c r="J144" i="39"/>
  <c r="J102" i="39"/>
  <c r="J35" i="44"/>
  <c r="H39" i="35"/>
  <c r="I39" i="35"/>
  <c r="J104" i="39"/>
  <c r="J87" i="39"/>
  <c r="J135" i="39"/>
  <c r="J60" i="44"/>
  <c r="J160" i="39"/>
  <c r="J159" i="39"/>
  <c r="J42" i="44"/>
  <c r="J83" i="45"/>
  <c r="J55" i="44"/>
  <c r="J119" i="39"/>
  <c r="K15" i="43"/>
  <c r="K45" i="43" s="1"/>
  <c r="J60" i="45"/>
  <c r="J61" i="45"/>
  <c r="J151" i="39"/>
  <c r="J54" i="44"/>
  <c r="J72" i="45"/>
  <c r="J73" i="45"/>
  <c r="J111" i="39"/>
  <c r="J112" i="39"/>
  <c r="J58" i="43"/>
  <c r="J64" i="43" s="1"/>
  <c r="J38" i="46" s="1"/>
  <c r="J67" i="45"/>
  <c r="J96" i="39"/>
  <c r="K16" i="43"/>
  <c r="K46" i="43" s="1"/>
  <c r="J84" i="45"/>
  <c r="J152" i="39"/>
  <c r="J37" i="44"/>
  <c r="J88" i="39"/>
  <c r="J67" i="44"/>
  <c r="H61" i="47"/>
  <c r="H70" i="47" s="1"/>
  <c r="H39" i="47"/>
  <c r="H17" i="47"/>
  <c r="J136" i="39"/>
  <c r="J49" i="44"/>
  <c r="J126" i="39"/>
  <c r="J59" i="44"/>
  <c r="J59" i="45"/>
  <c r="J120" i="39"/>
  <c r="J128" i="39"/>
  <c r="J158" i="39"/>
  <c r="F55" i="27"/>
  <c r="AD15" i="45"/>
  <c r="AD22" i="27" s="1"/>
  <c r="AE66" i="39"/>
  <c r="AE34" i="45"/>
  <c r="AE24" i="27" s="1"/>
  <c r="AD36" i="39"/>
  <c r="AD52" i="45" s="1"/>
  <c r="AD27" i="27" s="1"/>
  <c r="AE50" i="39"/>
  <c r="V217" i="39"/>
  <c r="S33" i="45"/>
  <c r="S31" i="45"/>
  <c r="S29" i="45"/>
  <c r="S32" i="45"/>
  <c r="S30" i="45"/>
  <c r="S14" i="42"/>
  <c r="T11" i="42" s="1"/>
  <c r="AE324" i="39"/>
  <c r="AF324" i="39" s="1"/>
  <c r="AG324" i="39" s="1"/>
  <c r="AH324" i="39" s="1"/>
  <c r="AI324" i="39" s="1"/>
  <c r="AJ324" i="39" s="1"/>
  <c r="AK324" i="39" s="1"/>
  <c r="AL324" i="39" s="1"/>
  <c r="AM324" i="39" s="1"/>
  <c r="AN324" i="39" s="1"/>
  <c r="AO324" i="39" s="1"/>
  <c r="AP324" i="39" s="1"/>
  <c r="AQ324" i="39" s="1"/>
  <c r="AR324" i="39" s="1"/>
  <c r="AS324" i="39" s="1"/>
  <c r="AT324" i="39" s="1"/>
  <c r="AU324" i="39" s="1"/>
  <c r="AV324" i="39" s="1"/>
  <c r="AW324" i="39" s="1"/>
  <c r="AX324" i="39" s="1"/>
  <c r="AY324" i="39" s="1"/>
  <c r="AZ324" i="39" s="1"/>
  <c r="BA324" i="39" s="1"/>
  <c r="BB324" i="39" s="1"/>
  <c r="AE42" i="39"/>
  <c r="AE20" i="44"/>
  <c r="AE11" i="27" s="1"/>
  <c r="AE16" i="45"/>
  <c r="AF27" i="45"/>
  <c r="AF45" i="45"/>
  <c r="AF21" i="45"/>
  <c r="AF39" i="45"/>
  <c r="AF31" i="44"/>
  <c r="AF25" i="44"/>
  <c r="AF13" i="44"/>
  <c r="AF19" i="44"/>
  <c r="AF192" i="39"/>
  <c r="AF200" i="39"/>
  <c r="AF168" i="39"/>
  <c r="AF184" i="39"/>
  <c r="AF176" i="39"/>
  <c r="AF56" i="39"/>
  <c r="AF48" i="39"/>
  <c r="AF64" i="39"/>
  <c r="AF72" i="39"/>
  <c r="AF80" i="39"/>
  <c r="AE186" i="39"/>
  <c r="I14" i="47"/>
  <c r="I22" i="47"/>
  <c r="D60" i="27"/>
  <c r="D46" i="27"/>
  <c r="AE74" i="39"/>
  <c r="AE14" i="44"/>
  <c r="AE10" i="27" s="1"/>
  <c r="R28" i="45"/>
  <c r="R23" i="27" s="1"/>
  <c r="Y222" i="39"/>
  <c r="Z224" i="39"/>
  <c r="AE178" i="39"/>
  <c r="AE26" i="44"/>
  <c r="AE12" i="27" s="1"/>
  <c r="I67" i="47"/>
  <c r="I59" i="47"/>
  <c r="I68" i="47" s="1"/>
  <c r="AE328" i="39"/>
  <c r="AF328" i="39" s="1"/>
  <c r="AG328" i="39" s="1"/>
  <c r="AH328" i="39" s="1"/>
  <c r="AI328" i="39" s="1"/>
  <c r="AJ328" i="39" s="1"/>
  <c r="AK328" i="39" s="1"/>
  <c r="AL328" i="39" s="1"/>
  <c r="AM328" i="39" s="1"/>
  <c r="AN328" i="39" s="1"/>
  <c r="AO328" i="39" s="1"/>
  <c r="AP328" i="39" s="1"/>
  <c r="AQ328" i="39" s="1"/>
  <c r="AR328" i="39" s="1"/>
  <c r="AS328" i="39" s="1"/>
  <c r="AT328" i="39" s="1"/>
  <c r="AU328" i="39" s="1"/>
  <c r="AV328" i="39" s="1"/>
  <c r="AW328" i="39" s="1"/>
  <c r="AX328" i="39" s="1"/>
  <c r="AY328" i="39" s="1"/>
  <c r="AZ328" i="39" s="1"/>
  <c r="BA328" i="39" s="1"/>
  <c r="BB328" i="39" s="1"/>
  <c r="AE327" i="39"/>
  <c r="AF327" i="39" s="1"/>
  <c r="AG327" i="39" s="1"/>
  <c r="AH327" i="39" s="1"/>
  <c r="AI327" i="39" s="1"/>
  <c r="AJ327" i="39" s="1"/>
  <c r="AK327" i="39" s="1"/>
  <c r="AL327" i="39" s="1"/>
  <c r="AM327" i="39" s="1"/>
  <c r="AN327" i="39" s="1"/>
  <c r="AO327" i="39" s="1"/>
  <c r="AP327" i="39" s="1"/>
  <c r="AQ327" i="39" s="1"/>
  <c r="AR327" i="39" s="1"/>
  <c r="AS327" i="39" s="1"/>
  <c r="AT327" i="39" s="1"/>
  <c r="AU327" i="39" s="1"/>
  <c r="AV327" i="39" s="1"/>
  <c r="AW327" i="39" s="1"/>
  <c r="AX327" i="39" s="1"/>
  <c r="AY327" i="39" s="1"/>
  <c r="AZ327" i="39" s="1"/>
  <c r="BA327" i="39" s="1"/>
  <c r="BB327" i="39" s="1"/>
  <c r="B40" i="35"/>
  <c r="C39" i="35"/>
  <c r="AH6" i="43" s="1"/>
  <c r="X212" i="39"/>
  <c r="W213" i="39"/>
  <c r="W214" i="39" s="1"/>
  <c r="W215" i="39" s="1"/>
  <c r="AF20" i="45"/>
  <c r="AF38" i="45"/>
  <c r="AF26" i="45"/>
  <c r="AF44" i="45"/>
  <c r="AF12" i="44"/>
  <c r="AF30" i="44"/>
  <c r="AF18" i="44"/>
  <c r="AF24" i="44"/>
  <c r="AF191" i="39"/>
  <c r="AF183" i="39"/>
  <c r="AF167" i="39"/>
  <c r="AF175" i="39"/>
  <c r="AF199" i="39"/>
  <c r="AF79" i="39"/>
  <c r="AF55" i="39"/>
  <c r="AF47" i="39"/>
  <c r="AF63" i="39"/>
  <c r="AF71" i="39"/>
  <c r="AE194" i="39"/>
  <c r="AE8" i="44"/>
  <c r="AE9" i="27" s="1"/>
  <c r="AF42" i="45"/>
  <c r="AF18" i="45"/>
  <c r="AF36" i="45"/>
  <c r="AF24" i="45"/>
  <c r="AF28" i="44"/>
  <c r="AF22" i="44"/>
  <c r="AF10" i="44"/>
  <c r="AF16" i="44"/>
  <c r="AF197" i="39"/>
  <c r="AF181" i="39"/>
  <c r="AF189" i="39"/>
  <c r="AF165" i="39"/>
  <c r="AF173" i="39"/>
  <c r="AF61" i="39"/>
  <c r="AF69" i="39"/>
  <c r="AF77" i="39"/>
  <c r="AF53" i="39"/>
  <c r="AF45" i="39"/>
  <c r="AF330" i="39" s="1"/>
  <c r="AG330" i="39" s="1"/>
  <c r="AH330" i="39" s="1"/>
  <c r="AI330" i="39" s="1"/>
  <c r="AJ330" i="39" s="1"/>
  <c r="AK330" i="39" s="1"/>
  <c r="AL330" i="39" s="1"/>
  <c r="AM330" i="39" s="1"/>
  <c r="AN330" i="39" s="1"/>
  <c r="AO330" i="39" s="1"/>
  <c r="AP330" i="39" s="1"/>
  <c r="AQ330" i="39" s="1"/>
  <c r="AR330" i="39" s="1"/>
  <c r="AS330" i="39" s="1"/>
  <c r="AT330" i="39" s="1"/>
  <c r="AU330" i="39" s="1"/>
  <c r="AV330" i="39" s="1"/>
  <c r="AW330" i="39" s="1"/>
  <c r="AX330" i="39" s="1"/>
  <c r="AY330" i="39" s="1"/>
  <c r="AZ330" i="39" s="1"/>
  <c r="BA330" i="39" s="1"/>
  <c r="BB330" i="39" s="1"/>
  <c r="BC330" i="39" s="1"/>
  <c r="AE170" i="39"/>
  <c r="AE40" i="45"/>
  <c r="AE25" i="27" s="1"/>
  <c r="I36" i="47"/>
  <c r="AF37" i="45"/>
  <c r="AF25" i="45"/>
  <c r="AF43" i="45"/>
  <c r="AF19" i="45"/>
  <c r="AF17" i="44"/>
  <c r="AF23" i="44"/>
  <c r="AF29" i="44"/>
  <c r="AF11" i="44"/>
  <c r="AF198" i="39"/>
  <c r="AF182" i="39"/>
  <c r="AF190" i="39"/>
  <c r="AF166" i="39"/>
  <c r="AF54" i="39"/>
  <c r="AF46" i="39"/>
  <c r="AF331" i="39" s="1"/>
  <c r="AG331" i="39" s="1"/>
  <c r="AH331" i="39" s="1"/>
  <c r="AI331" i="39" s="1"/>
  <c r="AJ331" i="39" s="1"/>
  <c r="AK331" i="39" s="1"/>
  <c r="AL331" i="39" s="1"/>
  <c r="AM331" i="39" s="1"/>
  <c r="AN331" i="39" s="1"/>
  <c r="AO331" i="39" s="1"/>
  <c r="AP331" i="39" s="1"/>
  <c r="AQ331" i="39" s="1"/>
  <c r="AR331" i="39" s="1"/>
  <c r="AS331" i="39" s="1"/>
  <c r="AT331" i="39" s="1"/>
  <c r="AU331" i="39" s="1"/>
  <c r="AV331" i="39" s="1"/>
  <c r="AW331" i="39" s="1"/>
  <c r="AX331" i="39" s="1"/>
  <c r="AY331" i="39" s="1"/>
  <c r="AZ331" i="39" s="1"/>
  <c r="BA331" i="39" s="1"/>
  <c r="BB331" i="39" s="1"/>
  <c r="BC331" i="39" s="1"/>
  <c r="AF174" i="39"/>
  <c r="AF62" i="39"/>
  <c r="AF70" i="39"/>
  <c r="AF78" i="39"/>
  <c r="AG19" i="43"/>
  <c r="AG22" i="43"/>
  <c r="AG18" i="43"/>
  <c r="AG21" i="43"/>
  <c r="AG20" i="43"/>
  <c r="AF17" i="45"/>
  <c r="AF35" i="45"/>
  <c r="AF23" i="45"/>
  <c r="AF41" i="45"/>
  <c r="AF27" i="44"/>
  <c r="AF9" i="44"/>
  <c r="AF15" i="44"/>
  <c r="AF21" i="44"/>
  <c r="AF17" i="43"/>
  <c r="AF13" i="42" s="1"/>
  <c r="AF196" i="39"/>
  <c r="AF164" i="39"/>
  <c r="AF172" i="39"/>
  <c r="AF180" i="39"/>
  <c r="AF188" i="39"/>
  <c r="AF52" i="39"/>
  <c r="AF44" i="39"/>
  <c r="AF60" i="39"/>
  <c r="AF76" i="39"/>
  <c r="AF68" i="39"/>
  <c r="AU304" i="39"/>
  <c r="AE58" i="39"/>
  <c r="AE162" i="39"/>
  <c r="AE22" i="45"/>
  <c r="AD39" i="39"/>
  <c r="AD53" i="45" s="1"/>
  <c r="AD28" i="27" s="1"/>
  <c r="BP16" i="23" l="1"/>
  <c r="BP12" i="23" s="1"/>
  <c r="J11" i="47"/>
  <c r="J33" i="47"/>
  <c r="J42" i="47" s="1"/>
  <c r="J64" i="47"/>
  <c r="K43" i="43"/>
  <c r="K49" i="43" s="1"/>
  <c r="K64" i="44" s="1"/>
  <c r="J63" i="47"/>
  <c r="H38" i="39"/>
  <c r="H55" i="45" s="1"/>
  <c r="H30" i="27" s="1"/>
  <c r="G68" i="44"/>
  <c r="G19" i="27" s="1"/>
  <c r="G74" i="27" s="1"/>
  <c r="H60" i="43"/>
  <c r="H46" i="46" s="1"/>
  <c r="H45" i="46" s="1"/>
  <c r="I42" i="43"/>
  <c r="I41" i="43" s="1"/>
  <c r="H37" i="39"/>
  <c r="H54" i="45" s="1"/>
  <c r="H29" i="27" s="1"/>
  <c r="I11" i="43"/>
  <c r="J49" i="46"/>
  <c r="J27" i="46"/>
  <c r="J71" i="46"/>
  <c r="J59" i="46"/>
  <c r="J89" i="45"/>
  <c r="J37" i="46"/>
  <c r="J21" i="46"/>
  <c r="J63" i="46"/>
  <c r="J60" i="46"/>
  <c r="J19" i="46"/>
  <c r="J47" i="46"/>
  <c r="J87" i="45"/>
  <c r="J57" i="46"/>
  <c r="J25" i="46"/>
  <c r="J13" i="46"/>
  <c r="J28" i="46"/>
  <c r="J35" i="46"/>
  <c r="J50" i="46"/>
  <c r="J41" i="46"/>
  <c r="J44" i="46"/>
  <c r="J16" i="46"/>
  <c r="J43" i="46"/>
  <c r="J15" i="46"/>
  <c r="J42" i="46"/>
  <c r="K38" i="43"/>
  <c r="K50" i="43" s="1"/>
  <c r="K59" i="45" s="1"/>
  <c r="J66" i="46"/>
  <c r="K39" i="43"/>
  <c r="K51" i="43" s="1"/>
  <c r="K48" i="44" s="1"/>
  <c r="K40" i="43"/>
  <c r="K52" i="43" s="1"/>
  <c r="K73" i="45" s="1"/>
  <c r="J36" i="46"/>
  <c r="J26" i="46"/>
  <c r="J48" i="46"/>
  <c r="J14" i="46"/>
  <c r="J64" i="46"/>
  <c r="J88" i="45"/>
  <c r="J70" i="46"/>
  <c r="J20" i="46"/>
  <c r="J90" i="45"/>
  <c r="J22" i="46"/>
  <c r="J39" i="35"/>
  <c r="G40" i="35" s="1"/>
  <c r="J72" i="46"/>
  <c r="H48" i="47"/>
  <c r="E76" i="45"/>
  <c r="E77" i="45"/>
  <c r="E75" i="45"/>
  <c r="H26" i="47"/>
  <c r="I61" i="47"/>
  <c r="I70" i="47" s="1"/>
  <c r="AF34" i="45"/>
  <c r="AF24" i="27" s="1"/>
  <c r="AF14" i="44"/>
  <c r="AF10" i="27" s="1"/>
  <c r="AF50" i="39"/>
  <c r="AF66" i="39"/>
  <c r="AE39" i="39"/>
  <c r="AE53" i="45" s="1"/>
  <c r="AE28" i="27" s="1"/>
  <c r="AF8" i="44"/>
  <c r="AF9" i="27" s="1"/>
  <c r="AE36" i="39"/>
  <c r="AE52" i="45" s="1"/>
  <c r="AE27" i="27" s="1"/>
  <c r="AF186" i="39"/>
  <c r="AF40" i="45"/>
  <c r="AF25" i="27" s="1"/>
  <c r="AF58" i="39"/>
  <c r="AF74" i="39"/>
  <c r="AF20" i="44"/>
  <c r="AF11" i="27" s="1"/>
  <c r="W217" i="39"/>
  <c r="I23" i="47"/>
  <c r="I15" i="47"/>
  <c r="I24" i="47" s="1"/>
  <c r="AG20" i="45"/>
  <c r="AG38" i="45"/>
  <c r="AG26" i="45"/>
  <c r="AG44" i="45"/>
  <c r="AG30" i="44"/>
  <c r="AG12" i="44"/>
  <c r="AG18" i="44"/>
  <c r="AG24" i="44"/>
  <c r="AG183" i="39"/>
  <c r="AG199" i="39"/>
  <c r="AG167" i="39"/>
  <c r="AG175" i="39"/>
  <c r="AG191" i="39"/>
  <c r="AG55" i="39"/>
  <c r="AG47" i="39"/>
  <c r="AG63" i="39"/>
  <c r="AG79" i="39"/>
  <c r="AG71" i="39"/>
  <c r="Y212" i="39"/>
  <c r="X213" i="39"/>
  <c r="X214" i="39" s="1"/>
  <c r="X215" i="39" s="1"/>
  <c r="AG17" i="45"/>
  <c r="AG35" i="45"/>
  <c r="AG23" i="45"/>
  <c r="AG41" i="45"/>
  <c r="AG27" i="44"/>
  <c r="AG15" i="44"/>
  <c r="AG17" i="43"/>
  <c r="AG13" i="42" s="1"/>
  <c r="AG21" i="44"/>
  <c r="AG9" i="44"/>
  <c r="AG188" i="39"/>
  <c r="AG196" i="39"/>
  <c r="AG172" i="39"/>
  <c r="AG180" i="39"/>
  <c r="AG164" i="39"/>
  <c r="AG52" i="39"/>
  <c r="AG44" i="39"/>
  <c r="AG60" i="39"/>
  <c r="AG68" i="39"/>
  <c r="AG76" i="39"/>
  <c r="AE15" i="45"/>
  <c r="AE22" i="27" s="1"/>
  <c r="AF178" i="39"/>
  <c r="AF26" i="44"/>
  <c r="AF12" i="27" s="1"/>
  <c r="AG45" i="45"/>
  <c r="AG21" i="45"/>
  <c r="AG39" i="45"/>
  <c r="AG27" i="45"/>
  <c r="AG25" i="44"/>
  <c r="AG13" i="44"/>
  <c r="AG31" i="44"/>
  <c r="AG19" i="44"/>
  <c r="AG200" i="39"/>
  <c r="AG168" i="39"/>
  <c r="AG184" i="39"/>
  <c r="AG176" i="39"/>
  <c r="AG64" i="39"/>
  <c r="AG72" i="39"/>
  <c r="AG80" i="39"/>
  <c r="AG192" i="39"/>
  <c r="AG48" i="39"/>
  <c r="AG56" i="39"/>
  <c r="AH21" i="43"/>
  <c r="AH18" i="43"/>
  <c r="AH22" i="43"/>
  <c r="AH20" i="43"/>
  <c r="AH19" i="43"/>
  <c r="AA224" i="39"/>
  <c r="Z222" i="39"/>
  <c r="AG25" i="45"/>
  <c r="AG43" i="45"/>
  <c r="AG19" i="45"/>
  <c r="AG37" i="45"/>
  <c r="AG17" i="44"/>
  <c r="AG23" i="44"/>
  <c r="AG29" i="44"/>
  <c r="AG11" i="44"/>
  <c r="AG182" i="39"/>
  <c r="AG190" i="39"/>
  <c r="AG166" i="39"/>
  <c r="AG174" i="39"/>
  <c r="AG54" i="39"/>
  <c r="AG46" i="39"/>
  <c r="AG336" i="39" s="1"/>
  <c r="AH336" i="39" s="1"/>
  <c r="AI336" i="39" s="1"/>
  <c r="AJ336" i="39" s="1"/>
  <c r="AK336" i="39" s="1"/>
  <c r="AL336" i="39" s="1"/>
  <c r="AM336" i="39" s="1"/>
  <c r="AN336" i="39" s="1"/>
  <c r="AO336" i="39" s="1"/>
  <c r="AP336" i="39" s="1"/>
  <c r="AQ336" i="39" s="1"/>
  <c r="AR336" i="39" s="1"/>
  <c r="AS336" i="39" s="1"/>
  <c r="AT336" i="39" s="1"/>
  <c r="AU336" i="39" s="1"/>
  <c r="AV336" i="39" s="1"/>
  <c r="AW336" i="39" s="1"/>
  <c r="AX336" i="39" s="1"/>
  <c r="AY336" i="39" s="1"/>
  <c r="AZ336" i="39" s="1"/>
  <c r="BA336" i="39" s="1"/>
  <c r="BB336" i="39" s="1"/>
  <c r="BC336" i="39" s="1"/>
  <c r="BD336" i="39" s="1"/>
  <c r="AG62" i="39"/>
  <c r="AG70" i="39"/>
  <c r="AG78" i="39"/>
  <c r="AG198" i="39"/>
  <c r="AF170" i="39"/>
  <c r="C40" i="35"/>
  <c r="AI6" i="43" s="1"/>
  <c r="B41" i="35"/>
  <c r="T12" i="42"/>
  <c r="T14" i="42" s="1"/>
  <c r="U11" i="42" s="1"/>
  <c r="AV304" i="39"/>
  <c r="AF162" i="39"/>
  <c r="AF22" i="45"/>
  <c r="AF329" i="39"/>
  <c r="AG329" i="39" s="1"/>
  <c r="AH329" i="39" s="1"/>
  <c r="AI329" i="39" s="1"/>
  <c r="AJ329" i="39" s="1"/>
  <c r="AK329" i="39" s="1"/>
  <c r="AL329" i="39" s="1"/>
  <c r="AM329" i="39" s="1"/>
  <c r="AN329" i="39" s="1"/>
  <c r="AO329" i="39" s="1"/>
  <c r="AP329" i="39" s="1"/>
  <c r="AF42" i="39"/>
  <c r="AF333" i="39"/>
  <c r="AG333" i="39" s="1"/>
  <c r="AH333" i="39" s="1"/>
  <c r="AI333" i="39" s="1"/>
  <c r="AJ333" i="39" s="1"/>
  <c r="AK333" i="39" s="1"/>
  <c r="AL333" i="39" s="1"/>
  <c r="AM333" i="39" s="1"/>
  <c r="AN333" i="39" s="1"/>
  <c r="AO333" i="39" s="1"/>
  <c r="AP333" i="39" s="1"/>
  <c r="AQ333" i="39" s="1"/>
  <c r="AR333" i="39" s="1"/>
  <c r="AS333" i="39" s="1"/>
  <c r="AT333" i="39" s="1"/>
  <c r="AU333" i="39" s="1"/>
  <c r="AV333" i="39" s="1"/>
  <c r="AW333" i="39" s="1"/>
  <c r="AX333" i="39" s="1"/>
  <c r="AY333" i="39" s="1"/>
  <c r="AZ333" i="39" s="1"/>
  <c r="BA333" i="39" s="1"/>
  <c r="BB333" i="39" s="1"/>
  <c r="BC333" i="39" s="1"/>
  <c r="AF332" i="39"/>
  <c r="AG332" i="39" s="1"/>
  <c r="AH332" i="39" s="1"/>
  <c r="AI332" i="39" s="1"/>
  <c r="AJ332" i="39" s="1"/>
  <c r="AK332" i="39" s="1"/>
  <c r="AL332" i="39" s="1"/>
  <c r="AM332" i="39" s="1"/>
  <c r="AN332" i="39" s="1"/>
  <c r="AO332" i="39" s="1"/>
  <c r="AP332" i="39" s="1"/>
  <c r="AQ332" i="39" s="1"/>
  <c r="AR332" i="39" s="1"/>
  <c r="AS332" i="39" s="1"/>
  <c r="AT332" i="39" s="1"/>
  <c r="AU332" i="39" s="1"/>
  <c r="AV332" i="39" s="1"/>
  <c r="AW332" i="39" s="1"/>
  <c r="AX332" i="39" s="1"/>
  <c r="AY332" i="39" s="1"/>
  <c r="AZ332" i="39" s="1"/>
  <c r="BA332" i="39" s="1"/>
  <c r="BB332" i="39" s="1"/>
  <c r="BC332" i="39" s="1"/>
  <c r="AG18" i="45"/>
  <c r="AG36" i="45"/>
  <c r="AG24" i="45"/>
  <c r="AG42" i="45"/>
  <c r="AG28" i="44"/>
  <c r="AG22" i="44"/>
  <c r="AG10" i="44"/>
  <c r="AG16" i="44"/>
  <c r="AG181" i="39"/>
  <c r="AG189" i="39"/>
  <c r="AG197" i="39"/>
  <c r="AG165" i="39"/>
  <c r="AG173" i="39"/>
  <c r="AG69" i="39"/>
  <c r="AG77" i="39"/>
  <c r="AG61" i="39"/>
  <c r="AG53" i="39"/>
  <c r="AG45" i="39"/>
  <c r="AG335" i="39" s="1"/>
  <c r="AH335" i="39" s="1"/>
  <c r="AI335" i="39" s="1"/>
  <c r="AJ335" i="39" s="1"/>
  <c r="AK335" i="39" s="1"/>
  <c r="AL335" i="39" s="1"/>
  <c r="AM335" i="39" s="1"/>
  <c r="AN335" i="39" s="1"/>
  <c r="AO335" i="39" s="1"/>
  <c r="AP335" i="39" s="1"/>
  <c r="AQ335" i="39" s="1"/>
  <c r="AR335" i="39" s="1"/>
  <c r="AS335" i="39" s="1"/>
  <c r="AT335" i="39" s="1"/>
  <c r="AU335" i="39" s="1"/>
  <c r="AV335" i="39" s="1"/>
  <c r="AW335" i="39" s="1"/>
  <c r="AX335" i="39" s="1"/>
  <c r="AY335" i="39" s="1"/>
  <c r="AZ335" i="39" s="1"/>
  <c r="BA335" i="39" s="1"/>
  <c r="BB335" i="39" s="1"/>
  <c r="BC335" i="39" s="1"/>
  <c r="BD335" i="39" s="1"/>
  <c r="AF194" i="39"/>
  <c r="AF16" i="45"/>
  <c r="I37" i="47"/>
  <c r="I46" i="47" s="1"/>
  <c r="I45" i="47"/>
  <c r="J57" i="47"/>
  <c r="J65" i="47"/>
  <c r="D62" i="27"/>
  <c r="D64" i="27"/>
  <c r="D61" i="27"/>
  <c r="S28" i="45"/>
  <c r="S23" i="27" s="1"/>
  <c r="BQ16" i="23" l="1"/>
  <c r="BQ12" i="23" s="1"/>
  <c r="J20" i="47"/>
  <c r="J12" i="47"/>
  <c r="J34" i="47"/>
  <c r="J43" i="47" s="1"/>
  <c r="H24" i="46"/>
  <c r="H23" i="46" s="1"/>
  <c r="G8" i="27"/>
  <c r="G58" i="27" s="1"/>
  <c r="H56" i="46"/>
  <c r="H55" i="46" s="1"/>
  <c r="H62" i="46"/>
  <c r="H61" i="46" s="1"/>
  <c r="H59" i="43"/>
  <c r="H71" i="44" s="1"/>
  <c r="H40" i="46"/>
  <c r="H39" i="46" s="1"/>
  <c r="H68" i="46"/>
  <c r="H67" i="46" s="1"/>
  <c r="H86" i="45"/>
  <c r="H34" i="46"/>
  <c r="H33" i="46" s="1"/>
  <c r="I48" i="43"/>
  <c r="I57" i="44" s="1"/>
  <c r="I56" i="44" s="1"/>
  <c r="I17" i="27" s="1"/>
  <c r="I72" i="27" s="1"/>
  <c r="H12" i="46"/>
  <c r="H11" i="46" s="1"/>
  <c r="H18" i="46"/>
  <c r="H17" i="46" s="1"/>
  <c r="I40" i="35"/>
  <c r="H40" i="35"/>
  <c r="J40" i="35" s="1"/>
  <c r="G41" i="35" s="1"/>
  <c r="K67" i="45"/>
  <c r="K84" i="45"/>
  <c r="K47" i="44"/>
  <c r="K96" i="39"/>
  <c r="K120" i="39"/>
  <c r="K152" i="39"/>
  <c r="K112" i="39"/>
  <c r="K144" i="39"/>
  <c r="K104" i="39"/>
  <c r="K128" i="39"/>
  <c r="L16" i="43"/>
  <c r="L40" i="43" s="1"/>
  <c r="K58" i="43"/>
  <c r="K64" i="43" s="1"/>
  <c r="K55" i="44"/>
  <c r="K37" i="44"/>
  <c r="K67" i="44"/>
  <c r="K49" i="44"/>
  <c r="K136" i="39"/>
  <c r="K61" i="44"/>
  <c r="L15" i="43"/>
  <c r="L39" i="43" s="1"/>
  <c r="K83" i="45"/>
  <c r="K60" i="45"/>
  <c r="K72" i="45"/>
  <c r="K88" i="39"/>
  <c r="K160" i="39"/>
  <c r="K43" i="44"/>
  <c r="K111" i="39"/>
  <c r="K95" i="39"/>
  <c r="K151" i="39"/>
  <c r="K61" i="45"/>
  <c r="K60" i="44"/>
  <c r="K57" i="43"/>
  <c r="K63" i="43" s="1"/>
  <c r="K87" i="39"/>
  <c r="K42" i="44"/>
  <c r="K135" i="39"/>
  <c r="K54" i="44"/>
  <c r="K127" i="39"/>
  <c r="K36" i="44"/>
  <c r="K159" i="39"/>
  <c r="K66" i="45"/>
  <c r="K119" i="39"/>
  <c r="K66" i="44"/>
  <c r="K103" i="39"/>
  <c r="K143" i="39"/>
  <c r="K142" i="39"/>
  <c r="K126" i="39"/>
  <c r="K101" i="39"/>
  <c r="K35" i="44"/>
  <c r="K65" i="44"/>
  <c r="K71" i="45"/>
  <c r="K65" i="45"/>
  <c r="K110" i="39"/>
  <c r="K134" i="39"/>
  <c r="K56" i="43"/>
  <c r="K62" i="43" s="1"/>
  <c r="K82" i="45"/>
  <c r="K141" i="39"/>
  <c r="K94" i="39"/>
  <c r="K118" i="39"/>
  <c r="K41" i="44"/>
  <c r="K58" i="45"/>
  <c r="K158" i="39"/>
  <c r="K58" i="44"/>
  <c r="F77" i="45"/>
  <c r="K86" i="39"/>
  <c r="K150" i="39"/>
  <c r="K53" i="44"/>
  <c r="K34" i="44"/>
  <c r="K59" i="44"/>
  <c r="K102" i="39"/>
  <c r="L14" i="43"/>
  <c r="L44" i="43" s="1"/>
  <c r="E74" i="45"/>
  <c r="E34" i="27" s="1"/>
  <c r="E20" i="27" s="1"/>
  <c r="E37" i="27" s="1"/>
  <c r="K157" i="39"/>
  <c r="K109" i="39"/>
  <c r="K46" i="44"/>
  <c r="K125" i="39"/>
  <c r="K133" i="39"/>
  <c r="K40" i="44"/>
  <c r="K93" i="39"/>
  <c r="L13" i="43"/>
  <c r="L43" i="43" s="1"/>
  <c r="K64" i="45"/>
  <c r="K85" i="39"/>
  <c r="K55" i="43"/>
  <c r="K61" i="43" s="1"/>
  <c r="K81" i="45"/>
  <c r="K117" i="39"/>
  <c r="K52" i="44"/>
  <c r="K70" i="45"/>
  <c r="K149" i="39"/>
  <c r="I39" i="47"/>
  <c r="I48" i="47" s="1"/>
  <c r="AF36" i="39"/>
  <c r="AF52" i="45" s="1"/>
  <c r="AF27" i="27" s="1"/>
  <c r="AG170" i="39"/>
  <c r="AG40" i="45"/>
  <c r="AG25" i="27" s="1"/>
  <c r="X217" i="39"/>
  <c r="AG162" i="39"/>
  <c r="AG14" i="44"/>
  <c r="AG10" i="27" s="1"/>
  <c r="T31" i="45"/>
  <c r="T29" i="45"/>
  <c r="T32" i="45"/>
  <c r="T30" i="45"/>
  <c r="T33" i="45"/>
  <c r="AG178" i="39"/>
  <c r="AG26" i="44"/>
  <c r="AG12" i="27" s="1"/>
  <c r="AG338" i="39"/>
  <c r="AH338" i="39" s="1"/>
  <c r="AI338" i="39" s="1"/>
  <c r="AJ338" i="39" s="1"/>
  <c r="AK338" i="39" s="1"/>
  <c r="AL338" i="39" s="1"/>
  <c r="AM338" i="39" s="1"/>
  <c r="AN338" i="39" s="1"/>
  <c r="AO338" i="39" s="1"/>
  <c r="AP338" i="39" s="1"/>
  <c r="AQ338" i="39" s="1"/>
  <c r="AR338" i="39" s="1"/>
  <c r="AS338" i="39" s="1"/>
  <c r="AT338" i="39" s="1"/>
  <c r="AU338" i="39" s="1"/>
  <c r="AV338" i="39" s="1"/>
  <c r="AW338" i="39" s="1"/>
  <c r="AX338" i="39" s="1"/>
  <c r="AY338" i="39" s="1"/>
  <c r="AZ338" i="39" s="1"/>
  <c r="BA338" i="39" s="1"/>
  <c r="BB338" i="39" s="1"/>
  <c r="BC338" i="39" s="1"/>
  <c r="BD338" i="39" s="1"/>
  <c r="AG337" i="39"/>
  <c r="AH337" i="39" s="1"/>
  <c r="AI337" i="39" s="1"/>
  <c r="AJ337" i="39" s="1"/>
  <c r="AK337" i="39" s="1"/>
  <c r="AL337" i="39" s="1"/>
  <c r="AM337" i="39" s="1"/>
  <c r="AN337" i="39" s="1"/>
  <c r="AO337" i="39" s="1"/>
  <c r="AP337" i="39" s="1"/>
  <c r="AQ337" i="39" s="1"/>
  <c r="AR337" i="39" s="1"/>
  <c r="AS337" i="39" s="1"/>
  <c r="AT337" i="39" s="1"/>
  <c r="AU337" i="39" s="1"/>
  <c r="AV337" i="39" s="1"/>
  <c r="AW337" i="39" s="1"/>
  <c r="AX337" i="39" s="1"/>
  <c r="AY337" i="39" s="1"/>
  <c r="AZ337" i="39" s="1"/>
  <c r="BA337" i="39" s="1"/>
  <c r="BB337" i="39" s="1"/>
  <c r="BC337" i="39" s="1"/>
  <c r="BD337" i="39" s="1"/>
  <c r="I17" i="47"/>
  <c r="D65" i="27"/>
  <c r="J66" i="47"/>
  <c r="J58" i="47"/>
  <c r="U12" i="42"/>
  <c r="U14" i="42" s="1"/>
  <c r="V11" i="42" s="1"/>
  <c r="AA222" i="39"/>
  <c r="AB224" i="39"/>
  <c r="AH18" i="45"/>
  <c r="AH36" i="45"/>
  <c r="AH24" i="45"/>
  <c r="AH42" i="45"/>
  <c r="AH10" i="44"/>
  <c r="AH16" i="44"/>
  <c r="AH22" i="44"/>
  <c r="AH28" i="44"/>
  <c r="AH189" i="39"/>
  <c r="AH197" i="39"/>
  <c r="AH165" i="39"/>
  <c r="AH173" i="39"/>
  <c r="AH77" i="39"/>
  <c r="AH53" i="39"/>
  <c r="AH45" i="39"/>
  <c r="AH340" i="39" s="1"/>
  <c r="AI340" i="39" s="1"/>
  <c r="AJ340" i="39" s="1"/>
  <c r="AK340" i="39" s="1"/>
  <c r="AL340" i="39" s="1"/>
  <c r="AM340" i="39" s="1"/>
  <c r="AN340" i="39" s="1"/>
  <c r="AO340" i="39" s="1"/>
  <c r="AP340" i="39" s="1"/>
  <c r="AQ340" i="39" s="1"/>
  <c r="AR340" i="39" s="1"/>
  <c r="AS340" i="39" s="1"/>
  <c r="AT340" i="39" s="1"/>
  <c r="AU340" i="39" s="1"/>
  <c r="AV340" i="39" s="1"/>
  <c r="AW340" i="39" s="1"/>
  <c r="AX340" i="39" s="1"/>
  <c r="AY340" i="39" s="1"/>
  <c r="AZ340" i="39" s="1"/>
  <c r="BA340" i="39" s="1"/>
  <c r="BB340" i="39" s="1"/>
  <c r="BC340" i="39" s="1"/>
  <c r="BD340" i="39" s="1"/>
  <c r="BE340" i="39" s="1"/>
  <c r="AH69" i="39"/>
  <c r="AH61" i="39"/>
  <c r="AH181" i="39"/>
  <c r="AG74" i="39"/>
  <c r="Z212" i="39"/>
  <c r="Y213" i="39"/>
  <c r="Y214" i="39" s="1"/>
  <c r="Y215" i="39" s="1"/>
  <c r="AF39" i="39"/>
  <c r="AF53" i="45" s="1"/>
  <c r="AF28" i="27" s="1"/>
  <c r="AG194" i="39"/>
  <c r="AH25" i="45"/>
  <c r="AH43" i="45"/>
  <c r="AH19" i="45"/>
  <c r="AH37" i="45"/>
  <c r="AH29" i="44"/>
  <c r="AH23" i="44"/>
  <c r="AH11" i="44"/>
  <c r="AH17" i="44"/>
  <c r="AH190" i="39"/>
  <c r="AH198" i="39"/>
  <c r="AH182" i="39"/>
  <c r="AH166" i="39"/>
  <c r="AH174" i="39"/>
  <c r="AH54" i="39"/>
  <c r="AH46" i="39"/>
  <c r="AH341" i="39" s="1"/>
  <c r="AI341" i="39" s="1"/>
  <c r="AJ341" i="39" s="1"/>
  <c r="AK341" i="39" s="1"/>
  <c r="AL341" i="39" s="1"/>
  <c r="AM341" i="39" s="1"/>
  <c r="AN341" i="39" s="1"/>
  <c r="AO341" i="39" s="1"/>
  <c r="AP341" i="39" s="1"/>
  <c r="AQ341" i="39" s="1"/>
  <c r="AR341" i="39" s="1"/>
  <c r="AS341" i="39" s="1"/>
  <c r="AT341" i="39" s="1"/>
  <c r="AU341" i="39" s="1"/>
  <c r="AV341" i="39" s="1"/>
  <c r="AW341" i="39" s="1"/>
  <c r="AX341" i="39" s="1"/>
  <c r="AY341" i="39" s="1"/>
  <c r="AZ341" i="39" s="1"/>
  <c r="BA341" i="39" s="1"/>
  <c r="BB341" i="39" s="1"/>
  <c r="BC341" i="39" s="1"/>
  <c r="BD341" i="39" s="1"/>
  <c r="BE341" i="39" s="1"/>
  <c r="AH62" i="39"/>
  <c r="AH70" i="39"/>
  <c r="AH78" i="39"/>
  <c r="AG66" i="39"/>
  <c r="AG186" i="39"/>
  <c r="AG34" i="45"/>
  <c r="AG24" i="27" s="1"/>
  <c r="AW304" i="39"/>
  <c r="C41" i="35"/>
  <c r="AJ6" i="43" s="1"/>
  <c r="B42" i="35"/>
  <c r="AH21" i="45"/>
  <c r="AH39" i="45"/>
  <c r="AH27" i="45"/>
  <c r="AH45" i="45"/>
  <c r="AH31" i="44"/>
  <c r="AH25" i="44"/>
  <c r="AH13" i="44"/>
  <c r="AH19" i="44"/>
  <c r="AH184" i="39"/>
  <c r="AH168" i="39"/>
  <c r="AH200" i="39"/>
  <c r="AH176" i="39"/>
  <c r="AH192" i="39"/>
  <c r="AH72" i="39"/>
  <c r="AH80" i="39"/>
  <c r="AH48" i="39"/>
  <c r="AH64" i="39"/>
  <c r="AH56" i="39"/>
  <c r="AG58" i="39"/>
  <c r="AG8" i="44"/>
  <c r="AG9" i="27" s="1"/>
  <c r="AG16" i="45"/>
  <c r="AG22" i="45"/>
  <c r="AF15" i="45"/>
  <c r="AF22" i="27" s="1"/>
  <c r="AI18" i="43"/>
  <c r="AI21" i="43"/>
  <c r="AI22" i="43"/>
  <c r="AI19" i="43"/>
  <c r="AI20" i="43"/>
  <c r="AH35" i="45"/>
  <c r="AH23" i="45"/>
  <c r="AH41" i="45"/>
  <c r="AH17" i="45"/>
  <c r="AH15" i="44"/>
  <c r="AH17" i="43"/>
  <c r="AH13" i="42" s="1"/>
  <c r="AH27" i="44"/>
  <c r="AH21" i="44"/>
  <c r="AH9" i="44"/>
  <c r="AH196" i="39"/>
  <c r="AH180" i="39"/>
  <c r="AH188" i="39"/>
  <c r="AH164" i="39"/>
  <c r="AH52" i="39"/>
  <c r="AH44" i="39"/>
  <c r="AH60" i="39"/>
  <c r="AH172" i="39"/>
  <c r="AH68" i="39"/>
  <c r="AH76" i="39"/>
  <c r="AG334" i="39"/>
  <c r="AH334" i="39" s="1"/>
  <c r="AI334" i="39" s="1"/>
  <c r="AJ334" i="39" s="1"/>
  <c r="AK334" i="39" s="1"/>
  <c r="AL334" i="39" s="1"/>
  <c r="AM334" i="39" s="1"/>
  <c r="AN334" i="39" s="1"/>
  <c r="AO334" i="39" s="1"/>
  <c r="AP334" i="39" s="1"/>
  <c r="AQ334" i="39" s="1"/>
  <c r="AR334" i="39" s="1"/>
  <c r="AS334" i="39" s="1"/>
  <c r="AT334" i="39" s="1"/>
  <c r="AU334" i="39" s="1"/>
  <c r="AV334" i="39" s="1"/>
  <c r="AW334" i="39" s="1"/>
  <c r="AX334" i="39" s="1"/>
  <c r="AY334" i="39" s="1"/>
  <c r="AZ334" i="39" s="1"/>
  <c r="BA334" i="39" s="1"/>
  <c r="BB334" i="39" s="1"/>
  <c r="BC334" i="39" s="1"/>
  <c r="BD334" i="39" s="1"/>
  <c r="AG42" i="39"/>
  <c r="AG20" i="44"/>
  <c r="AG11" i="27" s="1"/>
  <c r="AQ329" i="39"/>
  <c r="AR329" i="39" s="1"/>
  <c r="AS329" i="39" s="1"/>
  <c r="AT329" i="39" s="1"/>
  <c r="AH20" i="45"/>
  <c r="AH38" i="45"/>
  <c r="AH26" i="45"/>
  <c r="AH44" i="45"/>
  <c r="AH30" i="44"/>
  <c r="AH18" i="44"/>
  <c r="AH24" i="44"/>
  <c r="AH12" i="44"/>
  <c r="AH191" i="39"/>
  <c r="AH199" i="39"/>
  <c r="AH175" i="39"/>
  <c r="AH167" i="39"/>
  <c r="AH55" i="39"/>
  <c r="AH47" i="39"/>
  <c r="AH183" i="39"/>
  <c r="AH63" i="39"/>
  <c r="AH71" i="39"/>
  <c r="AH79" i="39"/>
  <c r="AG50" i="39"/>
  <c r="BR16" i="23" l="1"/>
  <c r="BR12" i="23" s="1"/>
  <c r="J21" i="47"/>
  <c r="J13" i="47"/>
  <c r="J35" i="47"/>
  <c r="I47" i="43"/>
  <c r="I67" i="27" s="1"/>
  <c r="G56" i="27"/>
  <c r="H70" i="44"/>
  <c r="G57" i="27"/>
  <c r="H32" i="46"/>
  <c r="K32" i="47" s="1"/>
  <c r="K41" i="47" s="1"/>
  <c r="I33" i="44"/>
  <c r="I32" i="44" s="1"/>
  <c r="I13" i="27" s="1"/>
  <c r="I68" i="27" s="1"/>
  <c r="I124" i="39"/>
  <c r="I122" i="39" s="1"/>
  <c r="I156" i="39"/>
  <c r="I154" i="39" s="1"/>
  <c r="H69" i="44"/>
  <c r="I84" i="39"/>
  <c r="I82" i="39" s="1"/>
  <c r="H54" i="46"/>
  <c r="K54" i="47" s="1"/>
  <c r="K63" i="47" s="1"/>
  <c r="I80" i="45"/>
  <c r="I51" i="44"/>
  <c r="I50" i="44" s="1"/>
  <c r="I16" i="27" s="1"/>
  <c r="I71" i="27" s="1"/>
  <c r="I69" i="45"/>
  <c r="I68" i="45" s="1"/>
  <c r="I33" i="27" s="1"/>
  <c r="I54" i="43"/>
  <c r="I53" i="43" s="1"/>
  <c r="I100" i="39"/>
  <c r="I98" i="39" s="1"/>
  <c r="I39" i="44"/>
  <c r="I38" i="44" s="1"/>
  <c r="I14" i="27" s="1"/>
  <c r="I69" i="27" s="1"/>
  <c r="I63" i="45"/>
  <c r="I62" i="45" s="1"/>
  <c r="I32" i="27" s="1"/>
  <c r="I92" i="39"/>
  <c r="I90" i="39" s="1"/>
  <c r="I108" i="39"/>
  <c r="I106" i="39" s="1"/>
  <c r="I140" i="39"/>
  <c r="I138" i="39" s="1"/>
  <c r="I132" i="39"/>
  <c r="I130" i="39" s="1"/>
  <c r="I45" i="44"/>
  <c r="I44" i="44" s="1"/>
  <c r="I15" i="27" s="1"/>
  <c r="I70" i="27" s="1"/>
  <c r="I148" i="39"/>
  <c r="I146" i="39" s="1"/>
  <c r="J12" i="43"/>
  <c r="J42" i="43" s="1"/>
  <c r="J41" i="43" s="1"/>
  <c r="H10" i="46"/>
  <c r="K10" i="47" s="1"/>
  <c r="K11" i="47" s="1"/>
  <c r="I57" i="45"/>
  <c r="I56" i="45" s="1"/>
  <c r="I31" i="27" s="1"/>
  <c r="I63" i="44"/>
  <c r="I62" i="44" s="1"/>
  <c r="I18" i="27" s="1"/>
  <c r="I73" i="27" s="1"/>
  <c r="I116" i="39"/>
  <c r="I114" i="39" s="1"/>
  <c r="K47" i="46"/>
  <c r="K76" i="46"/>
  <c r="K72" i="46"/>
  <c r="K79" i="46"/>
  <c r="K49" i="46"/>
  <c r="K78" i="46"/>
  <c r="K48" i="46"/>
  <c r="K77" i="46"/>
  <c r="H41" i="35"/>
  <c r="I41" i="35"/>
  <c r="L46" i="43"/>
  <c r="L52" i="43" s="1"/>
  <c r="L67" i="44" s="1"/>
  <c r="K90" i="45"/>
  <c r="K50" i="46"/>
  <c r="K38" i="46"/>
  <c r="K22" i="46"/>
  <c r="K44" i="46"/>
  <c r="K66" i="46"/>
  <c r="K16" i="46"/>
  <c r="K60" i="46"/>
  <c r="K28" i="46"/>
  <c r="L45" i="43"/>
  <c r="L51" i="43" s="1"/>
  <c r="L48" i="44" s="1"/>
  <c r="K65" i="46"/>
  <c r="K89" i="45"/>
  <c r="K15" i="46"/>
  <c r="K43" i="46"/>
  <c r="K59" i="46"/>
  <c r="K37" i="46"/>
  <c r="K71" i="46"/>
  <c r="L37" i="43"/>
  <c r="L49" i="43" s="1"/>
  <c r="L64" i="44" s="1"/>
  <c r="K27" i="46"/>
  <c r="K21" i="46"/>
  <c r="K42" i="46"/>
  <c r="K64" i="46"/>
  <c r="K70" i="46"/>
  <c r="K88" i="45"/>
  <c r="K26" i="46"/>
  <c r="K58" i="46"/>
  <c r="K14" i="46"/>
  <c r="K36" i="46"/>
  <c r="K20" i="46"/>
  <c r="K25" i="46"/>
  <c r="L38" i="43"/>
  <c r="L50" i="43" s="1"/>
  <c r="L65" i="45" s="1"/>
  <c r="K35" i="46"/>
  <c r="K57" i="46"/>
  <c r="E45" i="27"/>
  <c r="E38" i="27"/>
  <c r="F76" i="45"/>
  <c r="K41" i="46"/>
  <c r="K69" i="46"/>
  <c r="K87" i="45"/>
  <c r="K63" i="46"/>
  <c r="K19" i="46"/>
  <c r="K13" i="46"/>
  <c r="AH50" i="39"/>
  <c r="AH162" i="39"/>
  <c r="AH186" i="39"/>
  <c r="AH14" i="44"/>
  <c r="AH10" i="27" s="1"/>
  <c r="Y217" i="39"/>
  <c r="AH178" i="39"/>
  <c r="AG36" i="39"/>
  <c r="AG52" i="45" s="1"/>
  <c r="AG27" i="27" s="1"/>
  <c r="AH339" i="39"/>
  <c r="AI339" i="39" s="1"/>
  <c r="AJ339" i="39" s="1"/>
  <c r="AK339" i="39" s="1"/>
  <c r="AL339" i="39" s="1"/>
  <c r="AM339" i="39" s="1"/>
  <c r="AN339" i="39" s="1"/>
  <c r="AO339" i="39" s="1"/>
  <c r="AP339" i="39" s="1"/>
  <c r="AQ339" i="39" s="1"/>
  <c r="AR339" i="39" s="1"/>
  <c r="AS339" i="39" s="1"/>
  <c r="AT339" i="39" s="1"/>
  <c r="AU339" i="39" s="1"/>
  <c r="AV339" i="39" s="1"/>
  <c r="AW339" i="39" s="1"/>
  <c r="AX339" i="39" s="1"/>
  <c r="AY339" i="39" s="1"/>
  <c r="AZ339" i="39" s="1"/>
  <c r="BA339" i="39" s="1"/>
  <c r="BB339" i="39" s="1"/>
  <c r="BC339" i="39" s="1"/>
  <c r="BD339" i="39" s="1"/>
  <c r="BE339" i="39" s="1"/>
  <c r="AH42" i="39"/>
  <c r="AH26" i="44"/>
  <c r="AH12" i="27" s="1"/>
  <c r="Z213" i="39"/>
  <c r="Z214" i="39" s="1"/>
  <c r="Z215" i="39" s="1"/>
  <c r="AA212" i="39"/>
  <c r="V12" i="42"/>
  <c r="AG39" i="39"/>
  <c r="AG53" i="45" s="1"/>
  <c r="AG28" i="27" s="1"/>
  <c r="AU329" i="39"/>
  <c r="AV329" i="39" s="1"/>
  <c r="AI43" i="45"/>
  <c r="AI19" i="45"/>
  <c r="AI37" i="45"/>
  <c r="AI25" i="45"/>
  <c r="AI23" i="44"/>
  <c r="AI11" i="44"/>
  <c r="AI29" i="44"/>
  <c r="AI17" i="44"/>
  <c r="AI198" i="39"/>
  <c r="AI182" i="39"/>
  <c r="AI166" i="39"/>
  <c r="AI190" i="39"/>
  <c r="AI174" i="39"/>
  <c r="AI62" i="39"/>
  <c r="AI70" i="39"/>
  <c r="AI78" i="39"/>
  <c r="AI54" i="39"/>
  <c r="AI46" i="39"/>
  <c r="AI346" i="39" s="1"/>
  <c r="AJ346" i="39" s="1"/>
  <c r="AK346" i="39" s="1"/>
  <c r="AL346" i="39" s="1"/>
  <c r="AM346" i="39" s="1"/>
  <c r="AN346" i="39" s="1"/>
  <c r="AO346" i="39" s="1"/>
  <c r="AP346" i="39" s="1"/>
  <c r="AQ346" i="39" s="1"/>
  <c r="AR346" i="39" s="1"/>
  <c r="AS346" i="39" s="1"/>
  <c r="AT346" i="39" s="1"/>
  <c r="AU346" i="39" s="1"/>
  <c r="AV346" i="39" s="1"/>
  <c r="AW346" i="39" s="1"/>
  <c r="AX346" i="39" s="1"/>
  <c r="AY346" i="39" s="1"/>
  <c r="AZ346" i="39" s="1"/>
  <c r="BA346" i="39" s="1"/>
  <c r="BB346" i="39" s="1"/>
  <c r="BC346" i="39" s="1"/>
  <c r="BD346" i="39" s="1"/>
  <c r="BE346" i="39" s="1"/>
  <c r="BF346" i="39" s="1"/>
  <c r="AG15" i="45"/>
  <c r="AG22" i="27" s="1"/>
  <c r="AX304" i="39"/>
  <c r="J67" i="47"/>
  <c r="J59" i="47"/>
  <c r="J68" i="47" s="1"/>
  <c r="AI21" i="45"/>
  <c r="AI39" i="45"/>
  <c r="AI27" i="45"/>
  <c r="AI45" i="45"/>
  <c r="AI31" i="44"/>
  <c r="AI13" i="44"/>
  <c r="AI19" i="44"/>
  <c r="AI25" i="44"/>
  <c r="AI192" i="39"/>
  <c r="AI168" i="39"/>
  <c r="AI200" i="39"/>
  <c r="AI176" i="39"/>
  <c r="AI184" i="39"/>
  <c r="AI80" i="39"/>
  <c r="AI56" i="39"/>
  <c r="AI48" i="39"/>
  <c r="AI72" i="39"/>
  <c r="AI64" i="39"/>
  <c r="AH40" i="45"/>
  <c r="AH25" i="27" s="1"/>
  <c r="AI38" i="45"/>
  <c r="AI26" i="45"/>
  <c r="AI44" i="45"/>
  <c r="AI20" i="45"/>
  <c r="AI18" i="44"/>
  <c r="AI30" i="44"/>
  <c r="AI24" i="44"/>
  <c r="AI12" i="44"/>
  <c r="AI199" i="39"/>
  <c r="AI191" i="39"/>
  <c r="AI183" i="39"/>
  <c r="AI167" i="39"/>
  <c r="AI175" i="39"/>
  <c r="AI55" i="39"/>
  <c r="AI47" i="39"/>
  <c r="AI63" i="39"/>
  <c r="AI71" i="39"/>
  <c r="AI79" i="39"/>
  <c r="AB222" i="39"/>
  <c r="AC224" i="39"/>
  <c r="I26" i="47"/>
  <c r="F75" i="45"/>
  <c r="AH16" i="45"/>
  <c r="AH194" i="39"/>
  <c r="T28" i="45"/>
  <c r="T23" i="27" s="1"/>
  <c r="AI18" i="45"/>
  <c r="AI36" i="45"/>
  <c r="AI24" i="45"/>
  <c r="AI42" i="45"/>
  <c r="AI28" i="44"/>
  <c r="AI10" i="44"/>
  <c r="AI16" i="44"/>
  <c r="AI22" i="44"/>
  <c r="AI197" i="39"/>
  <c r="AI165" i="39"/>
  <c r="AI173" i="39"/>
  <c r="AI181" i="39"/>
  <c r="AI189" i="39"/>
  <c r="AI53" i="39"/>
  <c r="AI45" i="39"/>
  <c r="AI345" i="39" s="1"/>
  <c r="AJ345" i="39" s="1"/>
  <c r="AK345" i="39" s="1"/>
  <c r="AL345" i="39" s="1"/>
  <c r="AM345" i="39" s="1"/>
  <c r="AN345" i="39" s="1"/>
  <c r="AO345" i="39" s="1"/>
  <c r="AP345" i="39" s="1"/>
  <c r="AQ345" i="39" s="1"/>
  <c r="AR345" i="39" s="1"/>
  <c r="AS345" i="39" s="1"/>
  <c r="AT345" i="39" s="1"/>
  <c r="AU345" i="39" s="1"/>
  <c r="AV345" i="39" s="1"/>
  <c r="AW345" i="39" s="1"/>
  <c r="AX345" i="39" s="1"/>
  <c r="AY345" i="39" s="1"/>
  <c r="AZ345" i="39" s="1"/>
  <c r="BA345" i="39" s="1"/>
  <c r="BB345" i="39" s="1"/>
  <c r="BC345" i="39" s="1"/>
  <c r="BD345" i="39" s="1"/>
  <c r="BE345" i="39" s="1"/>
  <c r="BF345" i="39" s="1"/>
  <c r="AI61" i="39"/>
  <c r="AI77" i="39"/>
  <c r="AI69" i="39"/>
  <c r="AH74" i="39"/>
  <c r="AI23" i="45"/>
  <c r="AI41" i="45"/>
  <c r="AI17" i="45"/>
  <c r="AI15" i="44"/>
  <c r="AI17" i="43"/>
  <c r="AI13" i="42" s="1"/>
  <c r="AI27" i="44"/>
  <c r="AI21" i="44"/>
  <c r="AI9" i="44"/>
  <c r="AI35" i="45"/>
  <c r="AI196" i="39"/>
  <c r="AI188" i="39"/>
  <c r="AI164" i="39"/>
  <c r="AI172" i="39"/>
  <c r="AI52" i="39"/>
  <c r="AI44" i="39"/>
  <c r="AI60" i="39"/>
  <c r="AI68" i="39"/>
  <c r="AI76" i="39"/>
  <c r="AI180" i="39"/>
  <c r="AH170" i="39"/>
  <c r="AH8" i="44"/>
  <c r="AH9" i="27" s="1"/>
  <c r="AH34" i="45"/>
  <c r="AH24" i="27" s="1"/>
  <c r="B43" i="35"/>
  <c r="C42" i="35"/>
  <c r="AK6" i="43" s="1"/>
  <c r="AH66" i="39"/>
  <c r="AH22" i="45"/>
  <c r="AH343" i="39"/>
  <c r="AI343" i="39" s="1"/>
  <c r="AJ343" i="39" s="1"/>
  <c r="AK343" i="39" s="1"/>
  <c r="AL343" i="39" s="1"/>
  <c r="AM343" i="39" s="1"/>
  <c r="AN343" i="39" s="1"/>
  <c r="AO343" i="39" s="1"/>
  <c r="AP343" i="39" s="1"/>
  <c r="AQ343" i="39" s="1"/>
  <c r="AR343" i="39" s="1"/>
  <c r="AS343" i="39" s="1"/>
  <c r="AT343" i="39" s="1"/>
  <c r="AU343" i="39" s="1"/>
  <c r="AV343" i="39" s="1"/>
  <c r="AW343" i="39" s="1"/>
  <c r="AX343" i="39" s="1"/>
  <c r="AY343" i="39" s="1"/>
  <c r="AZ343" i="39" s="1"/>
  <c r="BA343" i="39" s="1"/>
  <c r="BB343" i="39" s="1"/>
  <c r="BC343" i="39" s="1"/>
  <c r="BD343" i="39" s="1"/>
  <c r="BE343" i="39" s="1"/>
  <c r="AH342" i="39"/>
  <c r="AI342" i="39" s="1"/>
  <c r="AJ342" i="39" s="1"/>
  <c r="AK342" i="39" s="1"/>
  <c r="AL342" i="39" s="1"/>
  <c r="AM342" i="39" s="1"/>
  <c r="AN342" i="39" s="1"/>
  <c r="AO342" i="39" s="1"/>
  <c r="AP342" i="39" s="1"/>
  <c r="AQ342" i="39" s="1"/>
  <c r="AR342" i="39" s="1"/>
  <c r="AS342" i="39" s="1"/>
  <c r="AT342" i="39" s="1"/>
  <c r="AU342" i="39" s="1"/>
  <c r="AV342" i="39" s="1"/>
  <c r="AW342" i="39" s="1"/>
  <c r="AX342" i="39" s="1"/>
  <c r="AY342" i="39" s="1"/>
  <c r="AZ342" i="39" s="1"/>
  <c r="BA342" i="39" s="1"/>
  <c r="BB342" i="39" s="1"/>
  <c r="BC342" i="39" s="1"/>
  <c r="BD342" i="39" s="1"/>
  <c r="BE342" i="39" s="1"/>
  <c r="AH58" i="39"/>
  <c r="AH20" i="44"/>
  <c r="AH11" i="27" s="1"/>
  <c r="AJ18" i="43"/>
  <c r="AJ22" i="43"/>
  <c r="AJ20" i="43"/>
  <c r="AJ19" i="43"/>
  <c r="AJ21" i="43"/>
  <c r="U31" i="45"/>
  <c r="U29" i="45"/>
  <c r="U32" i="45"/>
  <c r="U30" i="45"/>
  <c r="U33" i="45"/>
  <c r="J14" i="47" l="1"/>
  <c r="J22" i="47"/>
  <c r="I60" i="43"/>
  <c r="I40" i="46" s="1"/>
  <c r="I39" i="46" s="1"/>
  <c r="H68" i="44"/>
  <c r="H19" i="27" s="1"/>
  <c r="H74" i="27" s="1"/>
  <c r="J36" i="47"/>
  <c r="J44" i="47"/>
  <c r="G55" i="27"/>
  <c r="I38" i="39"/>
  <c r="I55" i="45" s="1"/>
  <c r="I30" i="27" s="1"/>
  <c r="K55" i="47"/>
  <c r="K33" i="47"/>
  <c r="K42" i="47" s="1"/>
  <c r="J36" i="43"/>
  <c r="J35" i="43" s="1"/>
  <c r="J11" i="43"/>
  <c r="I37" i="39"/>
  <c r="I54" i="45" s="1"/>
  <c r="I29" i="27" s="1"/>
  <c r="K19" i="47"/>
  <c r="K12" i="47"/>
  <c r="K20" i="47"/>
  <c r="J41" i="35"/>
  <c r="G42" i="35" s="1"/>
  <c r="I42" i="35" s="1"/>
  <c r="F74" i="45"/>
  <c r="F34" i="27" s="1"/>
  <c r="F20" i="27" s="1"/>
  <c r="F37" i="27" s="1"/>
  <c r="E60" i="27"/>
  <c r="E46" i="27"/>
  <c r="L157" i="39"/>
  <c r="L49" i="44"/>
  <c r="L93" i="39"/>
  <c r="L111" i="39"/>
  <c r="L40" i="44"/>
  <c r="L141" i="39"/>
  <c r="L133" i="39"/>
  <c r="L46" i="44"/>
  <c r="L58" i="44"/>
  <c r="L112" i="39"/>
  <c r="L101" i="39"/>
  <c r="L58" i="45"/>
  <c r="L59" i="44"/>
  <c r="L57" i="43"/>
  <c r="L63" i="43" s="1"/>
  <c r="L78" i="46" s="1"/>
  <c r="L72" i="45"/>
  <c r="L85" i="39"/>
  <c r="M13" i="43"/>
  <c r="M37" i="43" s="1"/>
  <c r="L64" i="45"/>
  <c r="L125" i="39"/>
  <c r="L55" i="43"/>
  <c r="L61" i="43" s="1"/>
  <c r="L81" i="45"/>
  <c r="L117" i="39"/>
  <c r="L52" i="44"/>
  <c r="L70" i="45"/>
  <c r="L149" i="39"/>
  <c r="L34" i="44"/>
  <c r="L87" i="39"/>
  <c r="L109" i="39"/>
  <c r="L102" i="39"/>
  <c r="L36" i="44"/>
  <c r="L160" i="39"/>
  <c r="L144" i="39"/>
  <c r="L61" i="44"/>
  <c r="L60" i="45"/>
  <c r="L104" i="39"/>
  <c r="L136" i="39"/>
  <c r="L43" i="44"/>
  <c r="L96" i="39"/>
  <c r="L58" i="43"/>
  <c r="L64" i="43" s="1"/>
  <c r="L84" i="45"/>
  <c r="L135" i="39"/>
  <c r="L128" i="39"/>
  <c r="M16" i="43"/>
  <c r="M40" i="43" s="1"/>
  <c r="L67" i="45"/>
  <c r="L127" i="39"/>
  <c r="L88" i="39"/>
  <c r="L55" i="44"/>
  <c r="L61" i="45"/>
  <c r="L94" i="39"/>
  <c r="L120" i="39"/>
  <c r="L37" i="44"/>
  <c r="L73" i="45"/>
  <c r="L152" i="39"/>
  <c r="AI50" i="39"/>
  <c r="L159" i="39"/>
  <c r="L60" i="44"/>
  <c r="L66" i="45"/>
  <c r="L119" i="39"/>
  <c r="L42" i="44"/>
  <c r="L83" i="45"/>
  <c r="L151" i="39"/>
  <c r="L54" i="44"/>
  <c r="AI16" i="45"/>
  <c r="AI74" i="39"/>
  <c r="L95" i="39"/>
  <c r="L143" i="39"/>
  <c r="L66" i="44"/>
  <c r="L126" i="39"/>
  <c r="AI34" i="45"/>
  <c r="AI24" i="27" s="1"/>
  <c r="L103" i="39"/>
  <c r="M15" i="43"/>
  <c r="M45" i="43" s="1"/>
  <c r="L158" i="39"/>
  <c r="L142" i="39"/>
  <c r="L65" i="44"/>
  <c r="L82" i="45"/>
  <c r="AI162" i="39"/>
  <c r="AI14" i="44"/>
  <c r="AI10" i="27" s="1"/>
  <c r="AH39" i="39"/>
  <c r="AH53" i="45" s="1"/>
  <c r="AH28" i="27" s="1"/>
  <c r="L134" i="39"/>
  <c r="L47" i="44"/>
  <c r="L150" i="39"/>
  <c r="L56" i="43"/>
  <c r="L62" i="43" s="1"/>
  <c r="L77" i="46" s="1"/>
  <c r="L53" i="44"/>
  <c r="AI194" i="39"/>
  <c r="AH36" i="39"/>
  <c r="AH52" i="45" s="1"/>
  <c r="AH27" i="27" s="1"/>
  <c r="AI66" i="39"/>
  <c r="L86" i="39"/>
  <c r="L35" i="44"/>
  <c r="L59" i="45"/>
  <c r="AI40" i="45"/>
  <c r="AI25" i="27" s="1"/>
  <c r="AH15" i="45"/>
  <c r="AH22" i="27" s="1"/>
  <c r="L41" i="44"/>
  <c r="L118" i="39"/>
  <c r="M14" i="43"/>
  <c r="M44" i="43" s="1"/>
  <c r="L71" i="45"/>
  <c r="L110" i="39"/>
  <c r="Z217" i="39"/>
  <c r="AW329" i="39"/>
  <c r="AA213" i="39"/>
  <c r="AA214" i="39" s="1"/>
  <c r="AA215" i="39" s="1"/>
  <c r="AB212" i="39"/>
  <c r="AJ26" i="45"/>
  <c r="AJ44" i="45"/>
  <c r="AJ20" i="45"/>
  <c r="AJ38" i="45"/>
  <c r="AJ18" i="44"/>
  <c r="AJ30" i="44"/>
  <c r="AJ24" i="44"/>
  <c r="AJ12" i="44"/>
  <c r="AJ183" i="39"/>
  <c r="AJ191" i="39"/>
  <c r="AJ199" i="39"/>
  <c r="AJ167" i="39"/>
  <c r="AJ175" i="39"/>
  <c r="AJ55" i="39"/>
  <c r="AJ47" i="39"/>
  <c r="AJ63" i="39"/>
  <c r="AJ71" i="39"/>
  <c r="AJ79" i="39"/>
  <c r="AI178" i="39"/>
  <c r="AI186" i="39"/>
  <c r="AC222" i="39"/>
  <c r="AD224" i="39"/>
  <c r="AI22" i="45"/>
  <c r="AJ21" i="45"/>
  <c r="AJ39" i="45"/>
  <c r="AJ27" i="45"/>
  <c r="AJ45" i="45"/>
  <c r="AJ31" i="44"/>
  <c r="AJ13" i="44"/>
  <c r="AJ19" i="44"/>
  <c r="AJ25" i="44"/>
  <c r="AJ184" i="39"/>
  <c r="AJ200" i="39"/>
  <c r="AJ168" i="39"/>
  <c r="AJ176" i="39"/>
  <c r="AJ192" i="39"/>
  <c r="AJ56" i="39"/>
  <c r="AJ48" i="39"/>
  <c r="AJ64" i="39"/>
  <c r="AJ80" i="39"/>
  <c r="AJ72" i="39"/>
  <c r="AK19" i="43"/>
  <c r="AK22" i="43"/>
  <c r="AK18" i="43"/>
  <c r="AK21" i="43"/>
  <c r="AK20" i="43"/>
  <c r="AI58" i="39"/>
  <c r="AI8" i="44"/>
  <c r="AI9" i="27" s="1"/>
  <c r="AJ23" i="45"/>
  <c r="AJ41" i="45"/>
  <c r="AJ17" i="45"/>
  <c r="AJ35" i="45"/>
  <c r="AJ27" i="44"/>
  <c r="AJ21" i="44"/>
  <c r="AJ9" i="44"/>
  <c r="AJ15" i="44"/>
  <c r="AJ17" i="43"/>
  <c r="AJ13" i="42" s="1"/>
  <c r="AJ188" i="39"/>
  <c r="AJ196" i="39"/>
  <c r="AJ164" i="39"/>
  <c r="AJ172" i="39"/>
  <c r="AJ180" i="39"/>
  <c r="AJ52" i="39"/>
  <c r="AJ44" i="39"/>
  <c r="AJ60" i="39"/>
  <c r="AJ68" i="39"/>
  <c r="AJ76" i="39"/>
  <c r="B44" i="35"/>
  <c r="C43" i="35"/>
  <c r="AL6" i="43" s="1"/>
  <c r="AI344" i="39"/>
  <c r="AJ344" i="39" s="1"/>
  <c r="AK344" i="39" s="1"/>
  <c r="AL344" i="39" s="1"/>
  <c r="AM344" i="39" s="1"/>
  <c r="AN344" i="39" s="1"/>
  <c r="AO344" i="39" s="1"/>
  <c r="AP344" i="39" s="1"/>
  <c r="AQ344" i="39" s="1"/>
  <c r="AR344" i="39" s="1"/>
  <c r="AS344" i="39" s="1"/>
  <c r="AT344" i="39" s="1"/>
  <c r="AU344" i="39" s="1"/>
  <c r="AV344" i="39" s="1"/>
  <c r="AW344" i="39" s="1"/>
  <c r="AX344" i="39" s="1"/>
  <c r="AY344" i="39" s="1"/>
  <c r="AZ344" i="39" s="1"/>
  <c r="BA344" i="39" s="1"/>
  <c r="BB344" i="39" s="1"/>
  <c r="BC344" i="39" s="1"/>
  <c r="BD344" i="39" s="1"/>
  <c r="BE344" i="39" s="1"/>
  <c r="BF344" i="39" s="1"/>
  <c r="AI42" i="39"/>
  <c r="AI20" i="44"/>
  <c r="AI11" i="27" s="1"/>
  <c r="AI348" i="39"/>
  <c r="AI347" i="39"/>
  <c r="AJ347" i="39" s="1"/>
  <c r="AK347" i="39" s="1"/>
  <c r="AL347" i="39" s="1"/>
  <c r="AM347" i="39" s="1"/>
  <c r="AN347" i="39" s="1"/>
  <c r="AO347" i="39" s="1"/>
  <c r="AP347" i="39" s="1"/>
  <c r="AQ347" i="39" s="1"/>
  <c r="AR347" i="39" s="1"/>
  <c r="AS347" i="39" s="1"/>
  <c r="AT347" i="39" s="1"/>
  <c r="AU347" i="39" s="1"/>
  <c r="AV347" i="39" s="1"/>
  <c r="AW347" i="39" s="1"/>
  <c r="AX347" i="39" s="1"/>
  <c r="AY347" i="39" s="1"/>
  <c r="AZ347" i="39" s="1"/>
  <c r="BA347" i="39" s="1"/>
  <c r="BB347" i="39" s="1"/>
  <c r="BC347" i="39" s="1"/>
  <c r="BD347" i="39" s="1"/>
  <c r="BE347" i="39" s="1"/>
  <c r="BF347" i="39" s="1"/>
  <c r="AI26" i="44"/>
  <c r="AI12" i="27" s="1"/>
  <c r="V29" i="45"/>
  <c r="V32" i="45"/>
  <c r="V30" i="45"/>
  <c r="V33" i="45"/>
  <c r="V31" i="45"/>
  <c r="AJ18" i="45"/>
  <c r="AJ36" i="45"/>
  <c r="AJ24" i="45"/>
  <c r="AJ42" i="45"/>
  <c r="AJ28" i="44"/>
  <c r="AJ16" i="44"/>
  <c r="AJ22" i="44"/>
  <c r="AJ10" i="44"/>
  <c r="AJ189" i="39"/>
  <c r="AJ197" i="39"/>
  <c r="AJ173" i="39"/>
  <c r="AJ181" i="39"/>
  <c r="AJ165" i="39"/>
  <c r="AJ53" i="39"/>
  <c r="AJ45" i="39"/>
  <c r="AJ350" i="39" s="1"/>
  <c r="AK350" i="39" s="1"/>
  <c r="AL350" i="39" s="1"/>
  <c r="AM350" i="39" s="1"/>
  <c r="AN350" i="39" s="1"/>
  <c r="AO350" i="39" s="1"/>
  <c r="AP350" i="39" s="1"/>
  <c r="AQ350" i="39" s="1"/>
  <c r="AR350" i="39" s="1"/>
  <c r="AS350" i="39" s="1"/>
  <c r="AT350" i="39" s="1"/>
  <c r="AU350" i="39" s="1"/>
  <c r="AV350" i="39" s="1"/>
  <c r="AW350" i="39" s="1"/>
  <c r="AX350" i="39" s="1"/>
  <c r="AY350" i="39" s="1"/>
  <c r="AZ350" i="39" s="1"/>
  <c r="BA350" i="39" s="1"/>
  <c r="BB350" i="39" s="1"/>
  <c r="BC350" i="39" s="1"/>
  <c r="BD350" i="39" s="1"/>
  <c r="BE350" i="39" s="1"/>
  <c r="BF350" i="39" s="1"/>
  <c r="BG350" i="39" s="1"/>
  <c r="AJ61" i="39"/>
  <c r="AJ69" i="39"/>
  <c r="AJ77" i="39"/>
  <c r="AJ19" i="45"/>
  <c r="AJ37" i="45"/>
  <c r="AJ25" i="45"/>
  <c r="AJ43" i="45"/>
  <c r="AJ29" i="44"/>
  <c r="AJ23" i="44"/>
  <c r="AJ11" i="44"/>
  <c r="AJ17" i="44"/>
  <c r="AJ182" i="39"/>
  <c r="AJ166" i="39"/>
  <c r="AJ190" i="39"/>
  <c r="AJ174" i="39"/>
  <c r="AJ198" i="39"/>
  <c r="AJ70" i="39"/>
  <c r="AJ78" i="39"/>
  <c r="AJ62" i="39"/>
  <c r="AJ54" i="39"/>
  <c r="AJ46" i="39"/>
  <c r="AJ351" i="39" s="1"/>
  <c r="AK351" i="39" s="1"/>
  <c r="AL351" i="39" s="1"/>
  <c r="AM351" i="39" s="1"/>
  <c r="AN351" i="39" s="1"/>
  <c r="AO351" i="39" s="1"/>
  <c r="AP351" i="39" s="1"/>
  <c r="AQ351" i="39" s="1"/>
  <c r="AR351" i="39" s="1"/>
  <c r="AS351" i="39" s="1"/>
  <c r="AT351" i="39" s="1"/>
  <c r="AU351" i="39" s="1"/>
  <c r="AV351" i="39" s="1"/>
  <c r="AW351" i="39" s="1"/>
  <c r="AX351" i="39" s="1"/>
  <c r="AY351" i="39" s="1"/>
  <c r="AZ351" i="39" s="1"/>
  <c r="BA351" i="39" s="1"/>
  <c r="BB351" i="39" s="1"/>
  <c r="BC351" i="39" s="1"/>
  <c r="BD351" i="39" s="1"/>
  <c r="BE351" i="39" s="1"/>
  <c r="BF351" i="39" s="1"/>
  <c r="BG351" i="39" s="1"/>
  <c r="U28" i="45"/>
  <c r="U23" i="27" s="1"/>
  <c r="AI170" i="39"/>
  <c r="J61" i="47"/>
  <c r="V14" i="42"/>
  <c r="W11" i="42" s="1"/>
  <c r="I46" i="46" l="1"/>
  <c r="I45" i="46" s="1"/>
  <c r="J23" i="47"/>
  <c r="J15" i="47"/>
  <c r="J24" i="47" s="1"/>
  <c r="I86" i="45"/>
  <c r="I85" i="45" s="1"/>
  <c r="I36" i="27" s="1"/>
  <c r="I18" i="46"/>
  <c r="I17" i="46" s="1"/>
  <c r="I12" i="46"/>
  <c r="I11" i="46" s="1"/>
  <c r="I24" i="46"/>
  <c r="I23" i="46" s="1"/>
  <c r="I68" i="46"/>
  <c r="I67" i="46" s="1"/>
  <c r="H8" i="27"/>
  <c r="C12" i="26" s="1"/>
  <c r="I62" i="46"/>
  <c r="I61" i="46" s="1"/>
  <c r="I59" i="43"/>
  <c r="I70" i="44" s="1"/>
  <c r="I34" i="46"/>
  <c r="I33" i="46" s="1"/>
  <c r="J45" i="47"/>
  <c r="J37" i="47"/>
  <c r="J46" i="47" s="1"/>
  <c r="I56" i="46"/>
  <c r="I55" i="46" s="1"/>
  <c r="K34" i="47"/>
  <c r="K64" i="47"/>
  <c r="K56" i="47"/>
  <c r="J48" i="43"/>
  <c r="J57" i="45" s="1"/>
  <c r="J56" i="45" s="1"/>
  <c r="J31" i="27" s="1"/>
  <c r="K21" i="47"/>
  <c r="K13" i="47"/>
  <c r="L50" i="46"/>
  <c r="L79" i="46"/>
  <c r="L19" i="46"/>
  <c r="L76" i="46"/>
  <c r="H42" i="35"/>
  <c r="J42" i="35" s="1"/>
  <c r="G43" i="35" s="1"/>
  <c r="I43" i="35" s="1"/>
  <c r="E62" i="27"/>
  <c r="E65" i="27" s="1"/>
  <c r="E64" i="27"/>
  <c r="E61" i="27"/>
  <c r="M43" i="43"/>
  <c r="M49" i="43" s="1"/>
  <c r="M46" i="44" s="1"/>
  <c r="L38" i="46"/>
  <c r="L72" i="46"/>
  <c r="L90" i="45"/>
  <c r="L66" i="46"/>
  <c r="L13" i="46"/>
  <c r="L25" i="46"/>
  <c r="L47" i="46"/>
  <c r="V28" i="45"/>
  <c r="V23" i="27" s="1"/>
  <c r="L71" i="46"/>
  <c r="L89" i="45"/>
  <c r="L37" i="46"/>
  <c r="L27" i="46"/>
  <c r="L49" i="46"/>
  <c r="L43" i="46"/>
  <c r="L15" i="46"/>
  <c r="L65" i="46"/>
  <c r="L21" i="46"/>
  <c r="L59" i="46"/>
  <c r="L35" i="46"/>
  <c r="M39" i="43"/>
  <c r="M51" i="43" s="1"/>
  <c r="M66" i="44" s="1"/>
  <c r="L16" i="46"/>
  <c r="L60" i="46"/>
  <c r="L69" i="46"/>
  <c r="L28" i="46"/>
  <c r="L87" i="45"/>
  <c r="L57" i="46"/>
  <c r="AI15" i="45"/>
  <c r="AI22" i="27" s="1"/>
  <c r="L44" i="46"/>
  <c r="L41" i="46"/>
  <c r="L63" i="46"/>
  <c r="L22" i="46"/>
  <c r="M46" i="43"/>
  <c r="M52" i="43" s="1"/>
  <c r="L48" i="46"/>
  <c r="L64" i="46"/>
  <c r="L20" i="46"/>
  <c r="L36" i="46"/>
  <c r="L70" i="46"/>
  <c r="L26" i="46"/>
  <c r="L14" i="46"/>
  <c r="L88" i="45"/>
  <c r="L58" i="46"/>
  <c r="L42" i="46"/>
  <c r="AI39" i="39"/>
  <c r="AI53" i="45" s="1"/>
  <c r="AI28" i="27" s="1"/>
  <c r="AI36" i="39"/>
  <c r="AI52" i="45" s="1"/>
  <c r="AI27" i="27" s="1"/>
  <c r="AJ34" i="45"/>
  <c r="AJ24" i="27" s="1"/>
  <c r="M38" i="43"/>
  <c r="M50" i="43" s="1"/>
  <c r="M59" i="45" s="1"/>
  <c r="AJ162" i="39"/>
  <c r="AA217" i="39"/>
  <c r="AJ178" i="39"/>
  <c r="AJ20" i="44"/>
  <c r="AJ11" i="27" s="1"/>
  <c r="AL22" i="43"/>
  <c r="AL18" i="43"/>
  <c r="AL21" i="43"/>
  <c r="AL19" i="43"/>
  <c r="AL20" i="43"/>
  <c r="AJ170" i="39"/>
  <c r="AJ26" i="44"/>
  <c r="AJ12" i="27" s="1"/>
  <c r="AC212" i="39"/>
  <c r="AB213" i="39"/>
  <c r="AB214" i="39" s="1"/>
  <c r="AB215" i="39" s="1"/>
  <c r="AK19" i="45"/>
  <c r="AK37" i="45"/>
  <c r="AK25" i="45"/>
  <c r="AK43" i="45"/>
  <c r="AK11" i="44"/>
  <c r="AK29" i="44"/>
  <c r="AK17" i="44"/>
  <c r="AK23" i="44"/>
  <c r="AK190" i="39"/>
  <c r="AK182" i="39"/>
  <c r="AK166" i="39"/>
  <c r="AK174" i="39"/>
  <c r="AK198" i="39"/>
  <c r="AK78" i="39"/>
  <c r="AK54" i="39"/>
  <c r="AK46" i="39"/>
  <c r="AK356" i="39" s="1"/>
  <c r="AL356" i="39" s="1"/>
  <c r="AM356" i="39" s="1"/>
  <c r="AN356" i="39" s="1"/>
  <c r="AO356" i="39" s="1"/>
  <c r="AP356" i="39" s="1"/>
  <c r="AQ356" i="39" s="1"/>
  <c r="AR356" i="39" s="1"/>
  <c r="AS356" i="39" s="1"/>
  <c r="AT356" i="39" s="1"/>
  <c r="AU356" i="39" s="1"/>
  <c r="AV356" i="39" s="1"/>
  <c r="AW356" i="39" s="1"/>
  <c r="AX356" i="39" s="1"/>
  <c r="AY356" i="39" s="1"/>
  <c r="AZ356" i="39" s="1"/>
  <c r="BA356" i="39" s="1"/>
  <c r="BB356" i="39" s="1"/>
  <c r="BC356" i="39" s="1"/>
  <c r="BD356" i="39" s="1"/>
  <c r="BE356" i="39" s="1"/>
  <c r="BF356" i="39" s="1"/>
  <c r="BG356" i="39" s="1"/>
  <c r="BH356" i="39" s="1"/>
  <c r="AK62" i="39"/>
  <c r="AK70" i="39"/>
  <c r="AJ74" i="39"/>
  <c r="AK26" i="45"/>
  <c r="AK44" i="45"/>
  <c r="AK20" i="45"/>
  <c r="AK38" i="45"/>
  <c r="AK30" i="44"/>
  <c r="AK24" i="44"/>
  <c r="AK12" i="44"/>
  <c r="AK191" i="39"/>
  <c r="AK199" i="39"/>
  <c r="AK18" i="44"/>
  <c r="AK167" i="39"/>
  <c r="AK183" i="39"/>
  <c r="AK175" i="39"/>
  <c r="AK55" i="39"/>
  <c r="AK47" i="39"/>
  <c r="AK63" i="39"/>
  <c r="AK71" i="39"/>
  <c r="AK79" i="39"/>
  <c r="AD222" i="39"/>
  <c r="AE224" i="39"/>
  <c r="AX329" i="39"/>
  <c r="AJ66" i="39"/>
  <c r="AJ186" i="39"/>
  <c r="AJ40" i="45"/>
  <c r="AJ25" i="27" s="1"/>
  <c r="AK41" i="45"/>
  <c r="AK17" i="45"/>
  <c r="AK35" i="45"/>
  <c r="AK23" i="45"/>
  <c r="AK27" i="44"/>
  <c r="AK21" i="44"/>
  <c r="AK9" i="44"/>
  <c r="AK15" i="44"/>
  <c r="AK17" i="43"/>
  <c r="AK13" i="42" s="1"/>
  <c r="AK196" i="39"/>
  <c r="AK188" i="39"/>
  <c r="AK164" i="39"/>
  <c r="AK172" i="39"/>
  <c r="AK180" i="39"/>
  <c r="AK60" i="39"/>
  <c r="AK68" i="39"/>
  <c r="AK76" i="39"/>
  <c r="AK52" i="39"/>
  <c r="AK44" i="39"/>
  <c r="AJ353" i="39"/>
  <c r="AJ352" i="39"/>
  <c r="AK352" i="39" s="1"/>
  <c r="AL352" i="39" s="1"/>
  <c r="AM352" i="39" s="1"/>
  <c r="AN352" i="39" s="1"/>
  <c r="AO352" i="39" s="1"/>
  <c r="AP352" i="39" s="1"/>
  <c r="AQ352" i="39" s="1"/>
  <c r="AR352" i="39" s="1"/>
  <c r="AS352" i="39" s="1"/>
  <c r="AT352" i="39" s="1"/>
  <c r="AU352" i="39" s="1"/>
  <c r="AV352" i="39" s="1"/>
  <c r="AW352" i="39" s="1"/>
  <c r="AX352" i="39" s="1"/>
  <c r="AY352" i="39" s="1"/>
  <c r="AZ352" i="39" s="1"/>
  <c r="BA352" i="39" s="1"/>
  <c r="BB352" i="39" s="1"/>
  <c r="BC352" i="39" s="1"/>
  <c r="BD352" i="39" s="1"/>
  <c r="BE352" i="39" s="1"/>
  <c r="BF352" i="39" s="1"/>
  <c r="BG352" i="39" s="1"/>
  <c r="AJ58" i="39"/>
  <c r="AJ22" i="45"/>
  <c r="AK21" i="45"/>
  <c r="AK39" i="45"/>
  <c r="AK27" i="45"/>
  <c r="AK45" i="45"/>
  <c r="AK31" i="44"/>
  <c r="AK19" i="44"/>
  <c r="AK25" i="44"/>
  <c r="AK13" i="44"/>
  <c r="AK192" i="39"/>
  <c r="AK200" i="39"/>
  <c r="AK176" i="39"/>
  <c r="AK184" i="39"/>
  <c r="AK56" i="39"/>
  <c r="AK48" i="39"/>
  <c r="AK64" i="39"/>
  <c r="AK72" i="39"/>
  <c r="AK80" i="39"/>
  <c r="AK168" i="39"/>
  <c r="B45" i="35"/>
  <c r="C44" i="35"/>
  <c r="AM6" i="43" s="1"/>
  <c r="AJ16" i="45"/>
  <c r="W12" i="42"/>
  <c r="W14" i="42" s="1"/>
  <c r="X11" i="42" s="1"/>
  <c r="J70" i="47"/>
  <c r="G77" i="45"/>
  <c r="F45" i="27"/>
  <c r="F38" i="27"/>
  <c r="AJ348" i="39"/>
  <c r="AK348" i="39" s="1"/>
  <c r="AL348" i="39" s="1"/>
  <c r="AM348" i="39" s="1"/>
  <c r="AN348" i="39" s="1"/>
  <c r="AO348" i="39" s="1"/>
  <c r="AP348" i="39" s="1"/>
  <c r="AQ348" i="39" s="1"/>
  <c r="AR348" i="39" s="1"/>
  <c r="AS348" i="39" s="1"/>
  <c r="AT348" i="39" s="1"/>
  <c r="AU348" i="39" s="1"/>
  <c r="AV348" i="39" s="1"/>
  <c r="AW348" i="39" s="1"/>
  <c r="AX348" i="39" s="1"/>
  <c r="AY348" i="39" s="1"/>
  <c r="AZ348" i="39" s="1"/>
  <c r="BA348" i="39" s="1"/>
  <c r="BB348" i="39" s="1"/>
  <c r="BC348" i="39" s="1"/>
  <c r="BD348" i="39" s="1"/>
  <c r="AI222" i="39"/>
  <c r="AJ349" i="39"/>
  <c r="AK349" i="39" s="1"/>
  <c r="AL349" i="39" s="1"/>
  <c r="AM349" i="39" s="1"/>
  <c r="AN349" i="39" s="1"/>
  <c r="AO349" i="39" s="1"/>
  <c r="AP349" i="39" s="1"/>
  <c r="AQ349" i="39" s="1"/>
  <c r="AR349" i="39" s="1"/>
  <c r="AS349" i="39" s="1"/>
  <c r="AT349" i="39" s="1"/>
  <c r="AU349" i="39" s="1"/>
  <c r="AV349" i="39" s="1"/>
  <c r="AW349" i="39" s="1"/>
  <c r="AX349" i="39" s="1"/>
  <c r="AY349" i="39" s="1"/>
  <c r="AZ349" i="39" s="1"/>
  <c r="BA349" i="39" s="1"/>
  <c r="BB349" i="39" s="1"/>
  <c r="BC349" i="39" s="1"/>
  <c r="BD349" i="39" s="1"/>
  <c r="BE349" i="39" s="1"/>
  <c r="BF349" i="39" s="1"/>
  <c r="BG349" i="39" s="1"/>
  <c r="AJ42" i="39"/>
  <c r="AJ14" i="44"/>
  <c r="AJ10" i="27" s="1"/>
  <c r="AK36" i="45"/>
  <c r="AK24" i="45"/>
  <c r="AK42" i="45"/>
  <c r="AK18" i="45"/>
  <c r="AK16" i="44"/>
  <c r="AK22" i="44"/>
  <c r="AK28" i="44"/>
  <c r="AK10" i="44"/>
  <c r="AK197" i="39"/>
  <c r="AK181" i="39"/>
  <c r="AK189" i="39"/>
  <c r="AK165" i="39"/>
  <c r="AK53" i="39"/>
  <c r="AK45" i="39"/>
  <c r="AK355" i="39" s="1"/>
  <c r="AL355" i="39" s="1"/>
  <c r="AM355" i="39" s="1"/>
  <c r="AN355" i="39" s="1"/>
  <c r="AO355" i="39" s="1"/>
  <c r="AP355" i="39" s="1"/>
  <c r="AQ355" i="39" s="1"/>
  <c r="AR355" i="39" s="1"/>
  <c r="AS355" i="39" s="1"/>
  <c r="AT355" i="39" s="1"/>
  <c r="AU355" i="39" s="1"/>
  <c r="AV355" i="39" s="1"/>
  <c r="AW355" i="39" s="1"/>
  <c r="AX355" i="39" s="1"/>
  <c r="AY355" i="39" s="1"/>
  <c r="AZ355" i="39" s="1"/>
  <c r="BA355" i="39" s="1"/>
  <c r="BB355" i="39" s="1"/>
  <c r="BC355" i="39" s="1"/>
  <c r="BD355" i="39" s="1"/>
  <c r="BE355" i="39" s="1"/>
  <c r="BF355" i="39" s="1"/>
  <c r="BG355" i="39" s="1"/>
  <c r="BH355" i="39" s="1"/>
  <c r="AK173" i="39"/>
  <c r="AK61" i="39"/>
  <c r="AK69" i="39"/>
  <c r="AK77" i="39"/>
  <c r="AJ194" i="39"/>
  <c r="AJ50" i="39"/>
  <c r="AJ8" i="44"/>
  <c r="AJ9" i="27" s="1"/>
  <c r="I32" i="46" l="1"/>
  <c r="L32" i="47" s="1"/>
  <c r="L41" i="47" s="1"/>
  <c r="J17" i="47"/>
  <c r="J39" i="47"/>
  <c r="J48" i="47" s="1"/>
  <c r="H58" i="27"/>
  <c r="I10" i="46"/>
  <c r="L10" i="47" s="1"/>
  <c r="L19" i="47" s="1"/>
  <c r="H57" i="27"/>
  <c r="J39" i="44"/>
  <c r="J38" i="44" s="1"/>
  <c r="J14" i="27" s="1"/>
  <c r="J69" i="27" s="1"/>
  <c r="I54" i="46"/>
  <c r="L54" i="47" s="1"/>
  <c r="L63" i="47" s="1"/>
  <c r="H56" i="27"/>
  <c r="I71" i="44"/>
  <c r="I69" i="44"/>
  <c r="J124" i="39"/>
  <c r="J122" i="39" s="1"/>
  <c r="J140" i="39"/>
  <c r="J138" i="39" s="1"/>
  <c r="J80" i="45"/>
  <c r="J33" i="44"/>
  <c r="J32" i="44" s="1"/>
  <c r="J13" i="27" s="1"/>
  <c r="J68" i="27" s="1"/>
  <c r="J47" i="43"/>
  <c r="J67" i="27" s="1"/>
  <c r="J57" i="44"/>
  <c r="J56" i="44" s="1"/>
  <c r="J17" i="27" s="1"/>
  <c r="J72" i="27" s="1"/>
  <c r="J63" i="44"/>
  <c r="J62" i="44" s="1"/>
  <c r="J18" i="27" s="1"/>
  <c r="J73" i="27" s="1"/>
  <c r="J45" i="44"/>
  <c r="J44" i="44" s="1"/>
  <c r="J15" i="27" s="1"/>
  <c r="J70" i="27" s="1"/>
  <c r="J108" i="39"/>
  <c r="J106" i="39" s="1"/>
  <c r="J51" i="44"/>
  <c r="J50" i="44" s="1"/>
  <c r="J16" i="27" s="1"/>
  <c r="J71" i="27" s="1"/>
  <c r="J63" i="45"/>
  <c r="J62" i="45" s="1"/>
  <c r="J32" i="27" s="1"/>
  <c r="J84" i="39"/>
  <c r="J82" i="39" s="1"/>
  <c r="J132" i="39"/>
  <c r="J130" i="39" s="1"/>
  <c r="J92" i="39"/>
  <c r="J90" i="39" s="1"/>
  <c r="J116" i="39"/>
  <c r="J114" i="39" s="1"/>
  <c r="K43" i="47"/>
  <c r="K35" i="47"/>
  <c r="J100" i="39"/>
  <c r="J98" i="39" s="1"/>
  <c r="J156" i="39"/>
  <c r="J154" i="39" s="1"/>
  <c r="J54" i="43"/>
  <c r="J53" i="43" s="1"/>
  <c r="J69" i="45"/>
  <c r="J68" i="45" s="1"/>
  <c r="J33" i="27" s="1"/>
  <c r="K57" i="47"/>
  <c r="K65" i="47"/>
  <c r="J148" i="39"/>
  <c r="J146" i="39" s="1"/>
  <c r="K12" i="43"/>
  <c r="K11" i="43" s="1"/>
  <c r="K22" i="47"/>
  <c r="K14" i="47"/>
  <c r="H43" i="35"/>
  <c r="J43" i="35" s="1"/>
  <c r="G44" i="35" s="1"/>
  <c r="H44" i="35"/>
  <c r="I44" i="35"/>
  <c r="M110" i="39"/>
  <c r="M102" i="39"/>
  <c r="M61" i="44"/>
  <c r="M61" i="45"/>
  <c r="M58" i="43"/>
  <c r="M64" i="43" s="1"/>
  <c r="M84" i="45"/>
  <c r="M104" i="39"/>
  <c r="M67" i="45"/>
  <c r="M144" i="39"/>
  <c r="M49" i="44"/>
  <c r="M112" i="39"/>
  <c r="M120" i="39"/>
  <c r="M128" i="39"/>
  <c r="M67" i="44"/>
  <c r="M96" i="39"/>
  <c r="M37" i="44"/>
  <c r="M160" i="39"/>
  <c r="N16" i="43"/>
  <c r="M43" i="44"/>
  <c r="M56" i="43"/>
  <c r="M62" i="43" s="1"/>
  <c r="M35" i="44"/>
  <c r="M103" i="39"/>
  <c r="M152" i="39"/>
  <c r="M55" i="44"/>
  <c r="M73" i="45"/>
  <c r="M135" i="39"/>
  <c r="M88" i="39"/>
  <c r="M136" i="39"/>
  <c r="M83" i="45"/>
  <c r="M58" i="45"/>
  <c r="M133" i="39"/>
  <c r="M58" i="44"/>
  <c r="M64" i="45"/>
  <c r="M126" i="39"/>
  <c r="AJ39" i="39"/>
  <c r="AJ53" i="45" s="1"/>
  <c r="AJ28" i="27" s="1"/>
  <c r="M101" i="39"/>
  <c r="N13" i="43"/>
  <c r="M81" i="45"/>
  <c r="M55" i="43"/>
  <c r="M61" i="43" s="1"/>
  <c r="M125" i="39"/>
  <c r="M40" i="44"/>
  <c r="M70" i="45"/>
  <c r="M86" i="39"/>
  <c r="M65" i="44"/>
  <c r="M93" i="39"/>
  <c r="M157" i="39"/>
  <c r="M52" i="44"/>
  <c r="M118" i="39"/>
  <c r="M47" i="44"/>
  <c r="AJ15" i="45"/>
  <c r="AJ22" i="27" s="1"/>
  <c r="M117" i="39"/>
  <c r="M34" i="44"/>
  <c r="M150" i="39"/>
  <c r="M59" i="44"/>
  <c r="M85" i="39"/>
  <c r="M149" i="39"/>
  <c r="M64" i="44"/>
  <c r="M57" i="43"/>
  <c r="M63" i="43" s="1"/>
  <c r="M142" i="39"/>
  <c r="M82" i="45"/>
  <c r="M109" i="39"/>
  <c r="M141" i="39"/>
  <c r="M134" i="39"/>
  <c r="M111" i="39"/>
  <c r="N15" i="43"/>
  <c r="M72" i="45"/>
  <c r="M53" i="44"/>
  <c r="M71" i="45"/>
  <c r="M60" i="45"/>
  <c r="AK162" i="39"/>
  <c r="AK22" i="45"/>
  <c r="M143" i="39"/>
  <c r="M48" i="44"/>
  <c r="M66" i="45"/>
  <c r="N14" i="43"/>
  <c r="M65" i="45"/>
  <c r="M127" i="39"/>
  <c r="M42" i="44"/>
  <c r="AJ36" i="39"/>
  <c r="AJ52" i="45" s="1"/>
  <c r="AJ27" i="27" s="1"/>
  <c r="M159" i="39"/>
  <c r="M54" i="44"/>
  <c r="M95" i="39"/>
  <c r="M119" i="39"/>
  <c r="M36" i="44"/>
  <c r="M94" i="39"/>
  <c r="M158" i="39"/>
  <c r="M41" i="44"/>
  <c r="M60" i="44"/>
  <c r="M87" i="39"/>
  <c r="M151" i="39"/>
  <c r="AB217" i="39"/>
  <c r="X12" i="42"/>
  <c r="X14" i="42" s="1"/>
  <c r="Y11" i="42" s="1"/>
  <c r="AK354" i="39"/>
  <c r="AL354" i="39" s="1"/>
  <c r="AM354" i="39" s="1"/>
  <c r="AN354" i="39" s="1"/>
  <c r="AO354" i="39" s="1"/>
  <c r="AP354" i="39" s="1"/>
  <c r="AQ354" i="39" s="1"/>
  <c r="AR354" i="39" s="1"/>
  <c r="AS354" i="39" s="1"/>
  <c r="AT354" i="39" s="1"/>
  <c r="AU354" i="39" s="1"/>
  <c r="AV354" i="39" s="1"/>
  <c r="AW354" i="39" s="1"/>
  <c r="AX354" i="39" s="1"/>
  <c r="AY354" i="39" s="1"/>
  <c r="AZ354" i="39" s="1"/>
  <c r="BA354" i="39" s="1"/>
  <c r="BB354" i="39" s="1"/>
  <c r="BC354" i="39" s="1"/>
  <c r="BD354" i="39" s="1"/>
  <c r="BE354" i="39" s="1"/>
  <c r="BF354" i="39" s="1"/>
  <c r="BG354" i="39" s="1"/>
  <c r="BH354" i="39" s="1"/>
  <c r="AK42" i="39"/>
  <c r="AK186" i="39"/>
  <c r="AK34" i="45"/>
  <c r="AK24" i="27" s="1"/>
  <c r="W29" i="45"/>
  <c r="W32" i="45"/>
  <c r="W30" i="45"/>
  <c r="W33" i="45"/>
  <c r="W31" i="45"/>
  <c r="AK50" i="39"/>
  <c r="AK194" i="39"/>
  <c r="AK16" i="45"/>
  <c r="AM22" i="43"/>
  <c r="AM18" i="43"/>
  <c r="AM19" i="43"/>
  <c r="AM21" i="43"/>
  <c r="AM20" i="43"/>
  <c r="AK74" i="39"/>
  <c r="AK40" i="45"/>
  <c r="AK25" i="27" s="1"/>
  <c r="AL19" i="45"/>
  <c r="AL37" i="45"/>
  <c r="AL25" i="45"/>
  <c r="AL43" i="45"/>
  <c r="AL29" i="44"/>
  <c r="AL11" i="44"/>
  <c r="AL17" i="44"/>
  <c r="AL23" i="44"/>
  <c r="AL182" i="39"/>
  <c r="AL198" i="39"/>
  <c r="AL166" i="39"/>
  <c r="AL174" i="39"/>
  <c r="AL190" i="39"/>
  <c r="AL54" i="39"/>
  <c r="AL46" i="39"/>
  <c r="AL361" i="39" s="1"/>
  <c r="AM361" i="39" s="1"/>
  <c r="AN361" i="39" s="1"/>
  <c r="AO361" i="39" s="1"/>
  <c r="AP361" i="39" s="1"/>
  <c r="AQ361" i="39" s="1"/>
  <c r="AR361" i="39" s="1"/>
  <c r="AS361" i="39" s="1"/>
  <c r="AT361" i="39" s="1"/>
  <c r="AU361" i="39" s="1"/>
  <c r="AV361" i="39" s="1"/>
  <c r="AW361" i="39" s="1"/>
  <c r="AX361" i="39" s="1"/>
  <c r="AY361" i="39" s="1"/>
  <c r="AZ361" i="39" s="1"/>
  <c r="BA361" i="39" s="1"/>
  <c r="BB361" i="39" s="1"/>
  <c r="BC361" i="39" s="1"/>
  <c r="BD361" i="39" s="1"/>
  <c r="BE361" i="39" s="1"/>
  <c r="BF361" i="39" s="1"/>
  <c r="BG361" i="39" s="1"/>
  <c r="BH361" i="39" s="1"/>
  <c r="BI361" i="39" s="1"/>
  <c r="AL62" i="39"/>
  <c r="AL78" i="39"/>
  <c r="AL70" i="39"/>
  <c r="B46" i="35"/>
  <c r="C45" i="35"/>
  <c r="AN6" i="43" s="1"/>
  <c r="AK66" i="39"/>
  <c r="AK14" i="44"/>
  <c r="AK10" i="27" s="1"/>
  <c r="AY329" i="39"/>
  <c r="AZ329" i="39" s="1"/>
  <c r="AK358" i="39"/>
  <c r="AK357" i="39"/>
  <c r="AL357" i="39" s="1"/>
  <c r="AM357" i="39" s="1"/>
  <c r="AN357" i="39" s="1"/>
  <c r="AO357" i="39" s="1"/>
  <c r="AP357" i="39" s="1"/>
  <c r="AQ357" i="39" s="1"/>
  <c r="AR357" i="39" s="1"/>
  <c r="AS357" i="39" s="1"/>
  <c r="AT357" i="39" s="1"/>
  <c r="AU357" i="39" s="1"/>
  <c r="AV357" i="39" s="1"/>
  <c r="AW357" i="39" s="1"/>
  <c r="AX357" i="39" s="1"/>
  <c r="AY357" i="39" s="1"/>
  <c r="AZ357" i="39" s="1"/>
  <c r="BA357" i="39" s="1"/>
  <c r="BB357" i="39" s="1"/>
  <c r="BC357" i="39" s="1"/>
  <c r="BD357" i="39" s="1"/>
  <c r="BE357" i="39" s="1"/>
  <c r="BF357" i="39" s="1"/>
  <c r="BG357" i="39" s="1"/>
  <c r="BH357" i="39" s="1"/>
  <c r="AL24" i="45"/>
  <c r="AL42" i="45"/>
  <c r="AL18" i="45"/>
  <c r="AL36" i="45"/>
  <c r="AL16" i="44"/>
  <c r="AL22" i="44"/>
  <c r="AL28" i="44"/>
  <c r="AL10" i="44"/>
  <c r="AL181" i="39"/>
  <c r="AL189" i="39"/>
  <c r="AL165" i="39"/>
  <c r="AL173" i="39"/>
  <c r="AL197" i="39"/>
  <c r="AL53" i="39"/>
  <c r="AL45" i="39"/>
  <c r="AL360" i="39" s="1"/>
  <c r="AM360" i="39" s="1"/>
  <c r="AN360" i="39" s="1"/>
  <c r="AO360" i="39" s="1"/>
  <c r="AP360" i="39" s="1"/>
  <c r="AQ360" i="39" s="1"/>
  <c r="AR360" i="39" s="1"/>
  <c r="AS360" i="39" s="1"/>
  <c r="AT360" i="39" s="1"/>
  <c r="AU360" i="39" s="1"/>
  <c r="AV360" i="39" s="1"/>
  <c r="AW360" i="39" s="1"/>
  <c r="AX360" i="39" s="1"/>
  <c r="AY360" i="39" s="1"/>
  <c r="AZ360" i="39" s="1"/>
  <c r="BA360" i="39" s="1"/>
  <c r="BB360" i="39" s="1"/>
  <c r="BC360" i="39" s="1"/>
  <c r="BD360" i="39" s="1"/>
  <c r="BE360" i="39" s="1"/>
  <c r="BF360" i="39" s="1"/>
  <c r="BG360" i="39" s="1"/>
  <c r="BH360" i="39" s="1"/>
  <c r="BI360" i="39" s="1"/>
  <c r="AL61" i="39"/>
  <c r="AL69" i="39"/>
  <c r="AL77" i="39"/>
  <c r="AK58" i="39"/>
  <c r="AK8" i="44"/>
  <c r="AK9" i="27" s="1"/>
  <c r="AF224" i="39"/>
  <c r="AE222" i="39"/>
  <c r="AL44" i="45"/>
  <c r="AL20" i="45"/>
  <c r="AL38" i="45"/>
  <c r="AL26" i="45"/>
  <c r="AL30" i="44"/>
  <c r="AL24" i="44"/>
  <c r="AL12" i="44"/>
  <c r="AL18" i="44"/>
  <c r="AL199" i="39"/>
  <c r="AL167" i="39"/>
  <c r="AL183" i="39"/>
  <c r="AL175" i="39"/>
  <c r="AL63" i="39"/>
  <c r="AL191" i="39"/>
  <c r="AL71" i="39"/>
  <c r="AL79" i="39"/>
  <c r="AL47" i="39"/>
  <c r="AL55" i="39"/>
  <c r="AC213" i="39"/>
  <c r="AC214" i="39" s="1"/>
  <c r="AC215" i="39" s="1"/>
  <c r="AD212" i="39"/>
  <c r="F60" i="27"/>
  <c r="F46" i="27"/>
  <c r="AK178" i="39"/>
  <c r="AK20" i="44"/>
  <c r="AK11" i="27" s="1"/>
  <c r="AL17" i="45"/>
  <c r="AL35" i="45"/>
  <c r="AL23" i="45"/>
  <c r="AL41" i="45"/>
  <c r="AL27" i="44"/>
  <c r="AL21" i="44"/>
  <c r="AL9" i="44"/>
  <c r="AL15" i="44"/>
  <c r="AL17" i="43"/>
  <c r="AL13" i="42" s="1"/>
  <c r="AL188" i="39"/>
  <c r="AL196" i="39"/>
  <c r="AL164" i="39"/>
  <c r="AL172" i="39"/>
  <c r="AL180" i="39"/>
  <c r="AL68" i="39"/>
  <c r="AL76" i="39"/>
  <c r="AL60" i="39"/>
  <c r="AL52" i="39"/>
  <c r="AL44" i="39"/>
  <c r="BE348" i="39"/>
  <c r="AK353" i="39"/>
  <c r="AL353" i="39" s="1"/>
  <c r="AM353" i="39" s="1"/>
  <c r="AN353" i="39" s="1"/>
  <c r="AO353" i="39" s="1"/>
  <c r="AP353" i="39" s="1"/>
  <c r="AQ353" i="39" s="1"/>
  <c r="AR353" i="39" s="1"/>
  <c r="AS353" i="39" s="1"/>
  <c r="AT353" i="39" s="1"/>
  <c r="AU353" i="39" s="1"/>
  <c r="AV353" i="39" s="1"/>
  <c r="AW353" i="39" s="1"/>
  <c r="AX353" i="39" s="1"/>
  <c r="AY353" i="39" s="1"/>
  <c r="AZ353" i="39" s="1"/>
  <c r="BA353" i="39" s="1"/>
  <c r="BB353" i="39" s="1"/>
  <c r="BC353" i="39" s="1"/>
  <c r="BD353" i="39" s="1"/>
  <c r="BE353" i="39" s="1"/>
  <c r="BF353" i="39" s="1"/>
  <c r="BG353" i="39" s="1"/>
  <c r="AJ222" i="39"/>
  <c r="AK170" i="39"/>
  <c r="AK26" i="44"/>
  <c r="AK12" i="27" s="1"/>
  <c r="AL39" i="45"/>
  <c r="AL27" i="45"/>
  <c r="AL45" i="45"/>
  <c r="AL19" i="44"/>
  <c r="AL25" i="44"/>
  <c r="AL21" i="45"/>
  <c r="AL31" i="44"/>
  <c r="AL13" i="44"/>
  <c r="AL200" i="39"/>
  <c r="AL184" i="39"/>
  <c r="AL192" i="39"/>
  <c r="AL168" i="39"/>
  <c r="AL176" i="39"/>
  <c r="AL56" i="39"/>
  <c r="AL48" i="39"/>
  <c r="AL64" i="39"/>
  <c r="AL72" i="39"/>
  <c r="AL80" i="39"/>
  <c r="L33" i="47" l="1"/>
  <c r="L42" i="47" s="1"/>
  <c r="L11" i="47"/>
  <c r="L20" i="47" s="1"/>
  <c r="G76" i="45"/>
  <c r="J26" i="47"/>
  <c r="G75" i="45"/>
  <c r="H55" i="27"/>
  <c r="C19" i="26" s="1"/>
  <c r="L55" i="47"/>
  <c r="L56" i="47" s="1"/>
  <c r="L65" i="47" s="1"/>
  <c r="I68" i="44"/>
  <c r="I19" i="27" s="1"/>
  <c r="I8" i="27" s="1"/>
  <c r="I58" i="27" s="1"/>
  <c r="J38" i="39"/>
  <c r="J55" i="45" s="1"/>
  <c r="J30" i="27" s="1"/>
  <c r="J37" i="39"/>
  <c r="J54" i="45" s="1"/>
  <c r="J29" i="27" s="1"/>
  <c r="J60" i="43"/>
  <c r="J62" i="46" s="1"/>
  <c r="J61" i="46" s="1"/>
  <c r="K44" i="47"/>
  <c r="K36" i="47"/>
  <c r="K58" i="47"/>
  <c r="K66" i="47"/>
  <c r="K42" i="43"/>
  <c r="K41" i="43" s="1"/>
  <c r="K36" i="43"/>
  <c r="K35" i="43" s="1"/>
  <c r="K23" i="47"/>
  <c r="K15" i="47"/>
  <c r="K24" i="47" s="1"/>
  <c r="M35" i="46"/>
  <c r="M76" i="46"/>
  <c r="M66" i="46"/>
  <c r="M79" i="46"/>
  <c r="M42" i="46"/>
  <c r="M77" i="46"/>
  <c r="M37" i="46"/>
  <c r="M78" i="46"/>
  <c r="J44" i="35"/>
  <c r="G45" i="35" s="1"/>
  <c r="M28" i="46"/>
  <c r="M44" i="46"/>
  <c r="M65" i="46"/>
  <c r="M89" i="45"/>
  <c r="N37" i="43"/>
  <c r="M88" i="45"/>
  <c r="N38" i="43"/>
  <c r="M26" i="46"/>
  <c r="M48" i="46"/>
  <c r="M50" i="46"/>
  <c r="M21" i="46"/>
  <c r="M38" i="46"/>
  <c r="N44" i="43"/>
  <c r="M58" i="46"/>
  <c r="M70" i="46"/>
  <c r="M64" i="46"/>
  <c r="M20" i="46"/>
  <c r="M14" i="46"/>
  <c r="M36" i="46"/>
  <c r="M59" i="46"/>
  <c r="M27" i="46"/>
  <c r="M49" i="46"/>
  <c r="M43" i="46"/>
  <c r="M15" i="46"/>
  <c r="M71" i="46"/>
  <c r="M22" i="46"/>
  <c r="M60" i="46"/>
  <c r="M90" i="45"/>
  <c r="M72" i="46"/>
  <c r="M16" i="46"/>
  <c r="N39" i="43"/>
  <c r="N46" i="43"/>
  <c r="N40" i="43"/>
  <c r="N45" i="43"/>
  <c r="M41" i="46"/>
  <c r="M47" i="46"/>
  <c r="M69" i="46"/>
  <c r="M87" i="45"/>
  <c r="M63" i="46"/>
  <c r="M57" i="46"/>
  <c r="AK15" i="45"/>
  <c r="AK22" i="27" s="1"/>
  <c r="M19" i="46"/>
  <c r="M13" i="46"/>
  <c r="N43" i="43"/>
  <c r="M25" i="46"/>
  <c r="AL50" i="39"/>
  <c r="AK39" i="39"/>
  <c r="AK53" i="45" s="1"/>
  <c r="AK28" i="27" s="1"/>
  <c r="AL194" i="39"/>
  <c r="AL22" i="45"/>
  <c r="AC217" i="39"/>
  <c r="AL16" i="45"/>
  <c r="W28" i="45"/>
  <c r="W23" i="27" s="1"/>
  <c r="AL34" i="45"/>
  <c r="AL24" i="27" s="1"/>
  <c r="AL74" i="39"/>
  <c r="AL14" i="44"/>
  <c r="AL10" i="27" s="1"/>
  <c r="AL363" i="39"/>
  <c r="AL362" i="39"/>
  <c r="AM362" i="39" s="1"/>
  <c r="AN362" i="39" s="1"/>
  <c r="AO362" i="39" s="1"/>
  <c r="AP362" i="39" s="1"/>
  <c r="AQ362" i="39" s="1"/>
  <c r="AR362" i="39" s="1"/>
  <c r="AS362" i="39" s="1"/>
  <c r="AT362" i="39" s="1"/>
  <c r="AU362" i="39" s="1"/>
  <c r="AV362" i="39" s="1"/>
  <c r="AW362" i="39" s="1"/>
  <c r="AX362" i="39" s="1"/>
  <c r="AY362" i="39" s="1"/>
  <c r="AZ362" i="39" s="1"/>
  <c r="BA362" i="39" s="1"/>
  <c r="BB362" i="39" s="1"/>
  <c r="BC362" i="39" s="1"/>
  <c r="BD362" i="39" s="1"/>
  <c r="BE362" i="39" s="1"/>
  <c r="BF362" i="39" s="1"/>
  <c r="BG362" i="39" s="1"/>
  <c r="BH362" i="39" s="1"/>
  <c r="BI362" i="39" s="1"/>
  <c r="AM19" i="45"/>
  <c r="AM37" i="45"/>
  <c r="AM25" i="45"/>
  <c r="AM43" i="45"/>
  <c r="AM29" i="44"/>
  <c r="AM17" i="44"/>
  <c r="AM23" i="44"/>
  <c r="AM11" i="44"/>
  <c r="AM190" i="39"/>
  <c r="AM198" i="39"/>
  <c r="AM174" i="39"/>
  <c r="AM166" i="39"/>
  <c r="AM182" i="39"/>
  <c r="AM54" i="39"/>
  <c r="AM46" i="39"/>
  <c r="AM366" i="39" s="1"/>
  <c r="AN366" i="39" s="1"/>
  <c r="AO366" i="39" s="1"/>
  <c r="AP366" i="39" s="1"/>
  <c r="AQ366" i="39" s="1"/>
  <c r="AR366" i="39" s="1"/>
  <c r="AS366" i="39" s="1"/>
  <c r="AT366" i="39" s="1"/>
  <c r="AU366" i="39" s="1"/>
  <c r="AV366" i="39" s="1"/>
  <c r="AW366" i="39" s="1"/>
  <c r="AX366" i="39" s="1"/>
  <c r="AY366" i="39" s="1"/>
  <c r="AZ366" i="39" s="1"/>
  <c r="BA366" i="39" s="1"/>
  <c r="BB366" i="39" s="1"/>
  <c r="BC366" i="39" s="1"/>
  <c r="BD366" i="39" s="1"/>
  <c r="BE366" i="39" s="1"/>
  <c r="BF366" i="39" s="1"/>
  <c r="BG366" i="39" s="1"/>
  <c r="BH366" i="39" s="1"/>
  <c r="BI366" i="39" s="1"/>
  <c r="BJ366" i="39" s="1"/>
  <c r="AM62" i="39"/>
  <c r="AM70" i="39"/>
  <c r="AM78" i="39"/>
  <c r="X32" i="45"/>
  <c r="X30" i="45"/>
  <c r="X33" i="45"/>
  <c r="X31" i="45"/>
  <c r="X29" i="45"/>
  <c r="AN22" i="43"/>
  <c r="AN20" i="43"/>
  <c r="AN18" i="43"/>
  <c r="AN19" i="43"/>
  <c r="AN21" i="43"/>
  <c r="AM20" i="45"/>
  <c r="AM38" i="45"/>
  <c r="AM26" i="45"/>
  <c r="AM44" i="45"/>
  <c r="AM30" i="44"/>
  <c r="AM24" i="44"/>
  <c r="AM12" i="44"/>
  <c r="AM18" i="44"/>
  <c r="AM183" i="39"/>
  <c r="AM167" i="39"/>
  <c r="AM199" i="39"/>
  <c r="AM175" i="39"/>
  <c r="AM191" i="39"/>
  <c r="AM71" i="39"/>
  <c r="AM79" i="39"/>
  <c r="AM47" i="39"/>
  <c r="AM63" i="39"/>
  <c r="AM55" i="39"/>
  <c r="AL66" i="39"/>
  <c r="AL178" i="39"/>
  <c r="AF222" i="39"/>
  <c r="AG224" i="39"/>
  <c r="AL358" i="39"/>
  <c r="AM358" i="39" s="1"/>
  <c r="AN358" i="39" s="1"/>
  <c r="AO358" i="39" s="1"/>
  <c r="AP358" i="39" s="1"/>
  <c r="AQ358" i="39" s="1"/>
  <c r="AR358" i="39" s="1"/>
  <c r="AS358" i="39" s="1"/>
  <c r="AT358" i="39" s="1"/>
  <c r="AU358" i="39" s="1"/>
  <c r="AV358" i="39" s="1"/>
  <c r="AW358" i="39" s="1"/>
  <c r="AX358" i="39" s="1"/>
  <c r="AY358" i="39" s="1"/>
  <c r="AZ358" i="39" s="1"/>
  <c r="BA358" i="39" s="1"/>
  <c r="BB358" i="39" s="1"/>
  <c r="BC358" i="39" s="1"/>
  <c r="BD358" i="39" s="1"/>
  <c r="BE358" i="39" s="1"/>
  <c r="BF358" i="39" s="1"/>
  <c r="BG358" i="39" s="1"/>
  <c r="BH358" i="39" s="1"/>
  <c r="AK222" i="39"/>
  <c r="B47" i="35"/>
  <c r="C46" i="35"/>
  <c r="AO6" i="43" s="1"/>
  <c r="AM24" i="45"/>
  <c r="AM42" i="45"/>
  <c r="AM18" i="45"/>
  <c r="AM36" i="45"/>
  <c r="AM28" i="44"/>
  <c r="AM22" i="44"/>
  <c r="AM10" i="44"/>
  <c r="AM16" i="44"/>
  <c r="AM189" i="39"/>
  <c r="AM197" i="39"/>
  <c r="AM181" i="39"/>
  <c r="AM165" i="39"/>
  <c r="AM173" i="39"/>
  <c r="AM53" i="39"/>
  <c r="AM45" i="39"/>
  <c r="AM365" i="39" s="1"/>
  <c r="AN365" i="39" s="1"/>
  <c r="AO365" i="39" s="1"/>
  <c r="AP365" i="39" s="1"/>
  <c r="AQ365" i="39" s="1"/>
  <c r="AR365" i="39" s="1"/>
  <c r="AS365" i="39" s="1"/>
  <c r="AT365" i="39" s="1"/>
  <c r="AU365" i="39" s="1"/>
  <c r="AV365" i="39" s="1"/>
  <c r="AW365" i="39" s="1"/>
  <c r="AX365" i="39" s="1"/>
  <c r="AY365" i="39" s="1"/>
  <c r="AZ365" i="39" s="1"/>
  <c r="BA365" i="39" s="1"/>
  <c r="BB365" i="39" s="1"/>
  <c r="BC365" i="39" s="1"/>
  <c r="BD365" i="39" s="1"/>
  <c r="BE365" i="39" s="1"/>
  <c r="BF365" i="39" s="1"/>
  <c r="BG365" i="39" s="1"/>
  <c r="BH365" i="39" s="1"/>
  <c r="BI365" i="39" s="1"/>
  <c r="BJ365" i="39" s="1"/>
  <c r="AM61" i="39"/>
  <c r="AM69" i="39"/>
  <c r="AM77" i="39"/>
  <c r="AK36" i="39"/>
  <c r="AK52" i="45" s="1"/>
  <c r="AK27" i="27" s="1"/>
  <c r="Y12" i="42"/>
  <c r="Y14" i="42" s="1"/>
  <c r="Z11" i="42" s="1"/>
  <c r="AL8" i="44"/>
  <c r="AL9" i="27" s="1"/>
  <c r="AL20" i="44"/>
  <c r="AL11" i="27" s="1"/>
  <c r="BF348" i="39"/>
  <c r="AL26" i="44"/>
  <c r="AL12" i="27" s="1"/>
  <c r="F62" i="27"/>
  <c r="F64" i="27"/>
  <c r="F61" i="27"/>
  <c r="AM17" i="45"/>
  <c r="AM35" i="45"/>
  <c r="AM23" i="45"/>
  <c r="AM41" i="45"/>
  <c r="AM9" i="44"/>
  <c r="AM15" i="44"/>
  <c r="AM17" i="43"/>
  <c r="AM13" i="42" s="1"/>
  <c r="AM27" i="44"/>
  <c r="AM21" i="44"/>
  <c r="AM188" i="39"/>
  <c r="AM196" i="39"/>
  <c r="AM164" i="39"/>
  <c r="AM172" i="39"/>
  <c r="AM180" i="39"/>
  <c r="AM76" i="39"/>
  <c r="AM52" i="39"/>
  <c r="AM44" i="39"/>
  <c r="AM68" i="39"/>
  <c r="AM60" i="39"/>
  <c r="AL359" i="39"/>
  <c r="AM359" i="39" s="1"/>
  <c r="AN359" i="39" s="1"/>
  <c r="AO359" i="39" s="1"/>
  <c r="AP359" i="39" s="1"/>
  <c r="AQ359" i="39" s="1"/>
  <c r="AR359" i="39" s="1"/>
  <c r="AS359" i="39" s="1"/>
  <c r="AT359" i="39" s="1"/>
  <c r="AU359" i="39" s="1"/>
  <c r="AV359" i="39" s="1"/>
  <c r="AW359" i="39" s="1"/>
  <c r="AX359" i="39" s="1"/>
  <c r="AY359" i="39" s="1"/>
  <c r="AZ359" i="39" s="1"/>
  <c r="BA359" i="39" s="1"/>
  <c r="BB359" i="39" s="1"/>
  <c r="BC359" i="39" s="1"/>
  <c r="BD359" i="39" s="1"/>
  <c r="BE359" i="39" s="1"/>
  <c r="BF359" i="39" s="1"/>
  <c r="BG359" i="39" s="1"/>
  <c r="BH359" i="39" s="1"/>
  <c r="BI359" i="39" s="1"/>
  <c r="AL42" i="39"/>
  <c r="AD213" i="39"/>
  <c r="AD214" i="39" s="1"/>
  <c r="AD215" i="39" s="1"/>
  <c r="AE212" i="39"/>
  <c r="AL186" i="39"/>
  <c r="AL58" i="39"/>
  <c r="AL170" i="39"/>
  <c r="AL162" i="39"/>
  <c r="AL40" i="45"/>
  <c r="AL25" i="27" s="1"/>
  <c r="BA329" i="39"/>
  <c r="AM27" i="45"/>
  <c r="AM45" i="45"/>
  <c r="AM21" i="45"/>
  <c r="AM39" i="45"/>
  <c r="AM19" i="44"/>
  <c r="AM25" i="44"/>
  <c r="AM31" i="44"/>
  <c r="AM13" i="44"/>
  <c r="AM184" i="39"/>
  <c r="AM200" i="39"/>
  <c r="AM192" i="39"/>
  <c r="AM168" i="39"/>
  <c r="AM176" i="39"/>
  <c r="AM56" i="39"/>
  <c r="AM48" i="39"/>
  <c r="AM64" i="39"/>
  <c r="AM72" i="39"/>
  <c r="AM80" i="39"/>
  <c r="L12" i="47" l="1"/>
  <c r="L13" i="47" s="1"/>
  <c r="L14" i="47" s="1"/>
  <c r="L34" i="47"/>
  <c r="L35" i="47" s="1"/>
  <c r="G74" i="45"/>
  <c r="G34" i="27" s="1"/>
  <c r="G20" i="27" s="1"/>
  <c r="G37" i="27" s="1"/>
  <c r="L64" i="47"/>
  <c r="L57" i="47"/>
  <c r="L66" i="47" s="1"/>
  <c r="I74" i="27"/>
  <c r="I57" i="27"/>
  <c r="I56" i="27"/>
  <c r="J24" i="46"/>
  <c r="J23" i="46" s="1"/>
  <c r="J59" i="43"/>
  <c r="J70" i="44" s="1"/>
  <c r="J34" i="46"/>
  <c r="J33" i="46" s="1"/>
  <c r="J40" i="46"/>
  <c r="J39" i="46" s="1"/>
  <c r="J56" i="46"/>
  <c r="J55" i="46" s="1"/>
  <c r="J46" i="46"/>
  <c r="J45" i="46" s="1"/>
  <c r="J86" i="45"/>
  <c r="J85" i="45" s="1"/>
  <c r="J36" i="27" s="1"/>
  <c r="J68" i="46"/>
  <c r="J67" i="46" s="1"/>
  <c r="J12" i="46"/>
  <c r="J11" i="46" s="1"/>
  <c r="J18" i="46"/>
  <c r="J17" i="46" s="1"/>
  <c r="K48" i="43"/>
  <c r="K63" i="44" s="1"/>
  <c r="K62" i="44" s="1"/>
  <c r="K18" i="27" s="1"/>
  <c r="K73" i="27" s="1"/>
  <c r="K37" i="47"/>
  <c r="K46" i="47" s="1"/>
  <c r="K45" i="47"/>
  <c r="K67" i="47"/>
  <c r="K59" i="47"/>
  <c r="K68" i="47" s="1"/>
  <c r="K17" i="47"/>
  <c r="K26" i="47" s="1"/>
  <c r="H45" i="35"/>
  <c r="I45" i="35"/>
  <c r="J45" i="35" s="1"/>
  <c r="G46" i="35" s="1"/>
  <c r="N50" i="43"/>
  <c r="N59" i="44" s="1"/>
  <c r="N49" i="43"/>
  <c r="N133" i="39" s="1"/>
  <c r="N52" i="43"/>
  <c r="N67" i="44" s="1"/>
  <c r="N51" i="43"/>
  <c r="O15" i="43" s="1"/>
  <c r="AM34" i="45"/>
  <c r="AM24" i="27" s="1"/>
  <c r="AM20" i="44"/>
  <c r="AM11" i="27" s="1"/>
  <c r="AM16" i="45"/>
  <c r="AM50" i="39"/>
  <c r="AM26" i="44"/>
  <c r="AM12" i="27" s="1"/>
  <c r="AL15" i="45"/>
  <c r="AL22" i="27" s="1"/>
  <c r="AL36" i="39"/>
  <c r="AL52" i="45" s="1"/>
  <c r="AL27" i="27" s="1"/>
  <c r="Z12" i="42"/>
  <c r="AD217" i="39"/>
  <c r="AN42" i="45"/>
  <c r="AN18" i="45"/>
  <c r="AN36" i="45"/>
  <c r="AN24" i="45"/>
  <c r="AN22" i="44"/>
  <c r="AN10" i="44"/>
  <c r="AN28" i="44"/>
  <c r="AN16" i="44"/>
  <c r="AN197" i="39"/>
  <c r="AN181" i="39"/>
  <c r="AN165" i="39"/>
  <c r="AN189" i="39"/>
  <c r="AN173" i="39"/>
  <c r="AN61" i="39"/>
  <c r="AN69" i="39"/>
  <c r="AN77" i="39"/>
  <c r="AN53" i="39"/>
  <c r="AN45" i="39"/>
  <c r="AN370" i="39" s="1"/>
  <c r="AO370" i="39" s="1"/>
  <c r="AP370" i="39" s="1"/>
  <c r="AQ370" i="39" s="1"/>
  <c r="AR370" i="39" s="1"/>
  <c r="AS370" i="39" s="1"/>
  <c r="AT370" i="39" s="1"/>
  <c r="AU370" i="39" s="1"/>
  <c r="AV370" i="39" s="1"/>
  <c r="AW370" i="39" s="1"/>
  <c r="AX370" i="39" s="1"/>
  <c r="AY370" i="39" s="1"/>
  <c r="AZ370" i="39" s="1"/>
  <c r="BA370" i="39" s="1"/>
  <c r="BB370" i="39" s="1"/>
  <c r="BC370" i="39" s="1"/>
  <c r="BD370" i="39" s="1"/>
  <c r="BE370" i="39" s="1"/>
  <c r="BF370" i="39" s="1"/>
  <c r="BG370" i="39" s="1"/>
  <c r="BH370" i="39" s="1"/>
  <c r="BI370" i="39" s="1"/>
  <c r="BJ370" i="39" s="1"/>
  <c r="BK370" i="39" s="1"/>
  <c r="AM178" i="39"/>
  <c r="AM14" i="44"/>
  <c r="AM10" i="27" s="1"/>
  <c r="AN37" i="45"/>
  <c r="AN25" i="45"/>
  <c r="AN43" i="45"/>
  <c r="AN19" i="45"/>
  <c r="AN17" i="44"/>
  <c r="AN29" i="44"/>
  <c r="AN23" i="44"/>
  <c r="AN11" i="44"/>
  <c r="AN198" i="39"/>
  <c r="AN190" i="39"/>
  <c r="AN182" i="39"/>
  <c r="AN166" i="39"/>
  <c r="AN174" i="39"/>
  <c r="AN54" i="39"/>
  <c r="AN46" i="39"/>
  <c r="AN371" i="39" s="1"/>
  <c r="AO371" i="39" s="1"/>
  <c r="AP371" i="39" s="1"/>
  <c r="AQ371" i="39" s="1"/>
  <c r="AR371" i="39" s="1"/>
  <c r="AS371" i="39" s="1"/>
  <c r="AT371" i="39" s="1"/>
  <c r="AU371" i="39" s="1"/>
  <c r="AV371" i="39" s="1"/>
  <c r="AW371" i="39" s="1"/>
  <c r="AX371" i="39" s="1"/>
  <c r="AY371" i="39" s="1"/>
  <c r="AZ371" i="39" s="1"/>
  <c r="BA371" i="39" s="1"/>
  <c r="BB371" i="39" s="1"/>
  <c r="BC371" i="39" s="1"/>
  <c r="BD371" i="39" s="1"/>
  <c r="BE371" i="39" s="1"/>
  <c r="BF371" i="39" s="1"/>
  <c r="BG371" i="39" s="1"/>
  <c r="BH371" i="39" s="1"/>
  <c r="BI371" i="39" s="1"/>
  <c r="BJ371" i="39" s="1"/>
  <c r="BK371" i="39" s="1"/>
  <c r="AN62" i="39"/>
  <c r="AN70" i="39"/>
  <c r="AN78" i="39"/>
  <c r="AM74" i="39"/>
  <c r="Y30" i="45"/>
  <c r="Y33" i="45"/>
  <c r="Y31" i="45"/>
  <c r="Y29" i="45"/>
  <c r="Y32" i="45"/>
  <c r="AM170" i="39"/>
  <c r="AM8" i="44"/>
  <c r="AM9" i="27" s="1"/>
  <c r="AG222" i="39"/>
  <c r="AH224" i="39"/>
  <c r="AH222" i="39" s="1"/>
  <c r="AN27" i="45"/>
  <c r="AN45" i="45"/>
  <c r="AN21" i="45"/>
  <c r="AN39" i="45"/>
  <c r="AN31" i="44"/>
  <c r="AN25" i="44"/>
  <c r="AN13" i="44"/>
  <c r="AN19" i="44"/>
  <c r="AN192" i="39"/>
  <c r="AN200" i="39"/>
  <c r="AN184" i="39"/>
  <c r="AN168" i="39"/>
  <c r="AN176" i="39"/>
  <c r="AN56" i="39"/>
  <c r="AN48" i="39"/>
  <c r="AN64" i="39"/>
  <c r="AN72" i="39"/>
  <c r="AN80" i="39"/>
  <c r="AM363" i="39"/>
  <c r="AN363" i="39" s="1"/>
  <c r="AO363" i="39" s="1"/>
  <c r="AP363" i="39" s="1"/>
  <c r="AQ363" i="39" s="1"/>
  <c r="AR363" i="39" s="1"/>
  <c r="AS363" i="39" s="1"/>
  <c r="AT363" i="39" s="1"/>
  <c r="AU363" i="39" s="1"/>
  <c r="AV363" i="39" s="1"/>
  <c r="AW363" i="39" s="1"/>
  <c r="AX363" i="39" s="1"/>
  <c r="AY363" i="39" s="1"/>
  <c r="AZ363" i="39" s="1"/>
  <c r="BA363" i="39" s="1"/>
  <c r="BB363" i="39" s="1"/>
  <c r="BC363" i="39" s="1"/>
  <c r="BD363" i="39" s="1"/>
  <c r="BE363" i="39" s="1"/>
  <c r="BF363" i="39" s="1"/>
  <c r="BG363" i="39" s="1"/>
  <c r="BH363" i="39" s="1"/>
  <c r="BI363" i="39" s="1"/>
  <c r="AL222" i="39"/>
  <c r="BB329" i="39"/>
  <c r="AM364" i="39"/>
  <c r="AN364" i="39" s="1"/>
  <c r="AO364" i="39" s="1"/>
  <c r="AP364" i="39" s="1"/>
  <c r="AQ364" i="39" s="1"/>
  <c r="AR364" i="39" s="1"/>
  <c r="AS364" i="39" s="1"/>
  <c r="AT364" i="39" s="1"/>
  <c r="AU364" i="39" s="1"/>
  <c r="AV364" i="39" s="1"/>
  <c r="AW364" i="39" s="1"/>
  <c r="AX364" i="39" s="1"/>
  <c r="AY364" i="39" s="1"/>
  <c r="AZ364" i="39" s="1"/>
  <c r="BA364" i="39" s="1"/>
  <c r="BB364" i="39" s="1"/>
  <c r="BC364" i="39" s="1"/>
  <c r="BD364" i="39" s="1"/>
  <c r="BE364" i="39" s="1"/>
  <c r="BF364" i="39" s="1"/>
  <c r="BG364" i="39" s="1"/>
  <c r="BH364" i="39" s="1"/>
  <c r="BI364" i="39" s="1"/>
  <c r="BJ364" i="39" s="1"/>
  <c r="AM42" i="39"/>
  <c r="AE213" i="39"/>
  <c r="AE214" i="39" s="1"/>
  <c r="AE215" i="39" s="1"/>
  <c r="AF212" i="39"/>
  <c r="F65" i="27"/>
  <c r="AN17" i="45"/>
  <c r="AN35" i="45"/>
  <c r="AN23" i="45"/>
  <c r="AN41" i="45"/>
  <c r="AN27" i="44"/>
  <c r="AN9" i="44"/>
  <c r="AN15" i="44"/>
  <c r="AN21" i="44"/>
  <c r="AN17" i="43"/>
  <c r="AN13" i="42" s="1"/>
  <c r="AN196" i="39"/>
  <c r="AN164" i="39"/>
  <c r="AN172" i="39"/>
  <c r="AN180" i="39"/>
  <c r="AN188" i="39"/>
  <c r="AN52" i="39"/>
  <c r="AN44" i="39"/>
  <c r="AN60" i="39"/>
  <c r="AN76" i="39"/>
  <c r="AN68" i="39"/>
  <c r="AM40" i="45"/>
  <c r="AM25" i="27" s="1"/>
  <c r="X28" i="45"/>
  <c r="X23" i="27" s="1"/>
  <c r="AN20" i="45"/>
  <c r="AN38" i="45"/>
  <c r="AN26" i="45"/>
  <c r="AN44" i="45"/>
  <c r="AN12" i="44"/>
  <c r="AN18" i="44"/>
  <c r="AN24" i="44"/>
  <c r="AN30" i="44"/>
  <c r="AN191" i="39"/>
  <c r="AN167" i="39"/>
  <c r="AN199" i="39"/>
  <c r="AN175" i="39"/>
  <c r="AN183" i="39"/>
  <c r="AN79" i="39"/>
  <c r="AN55" i="39"/>
  <c r="AN47" i="39"/>
  <c r="AN71" i="39"/>
  <c r="AN63" i="39"/>
  <c r="AM162" i="39"/>
  <c r="AL39" i="39"/>
  <c r="AL53" i="45" s="1"/>
  <c r="AL28" i="27" s="1"/>
  <c r="AM58" i="39"/>
  <c r="AM194" i="39"/>
  <c r="AM22" i="45"/>
  <c r="AM66" i="39"/>
  <c r="AM186" i="39"/>
  <c r="AO22" i="43"/>
  <c r="AO18" i="43"/>
  <c r="AO19" i="43"/>
  <c r="AO21" i="43"/>
  <c r="AO20" i="43"/>
  <c r="AM368" i="39"/>
  <c r="AM367" i="39"/>
  <c r="AN367" i="39" s="1"/>
  <c r="AO367" i="39" s="1"/>
  <c r="AP367" i="39" s="1"/>
  <c r="AQ367" i="39" s="1"/>
  <c r="AR367" i="39" s="1"/>
  <c r="AS367" i="39" s="1"/>
  <c r="AT367" i="39" s="1"/>
  <c r="AU367" i="39" s="1"/>
  <c r="AV367" i="39" s="1"/>
  <c r="AW367" i="39" s="1"/>
  <c r="AX367" i="39" s="1"/>
  <c r="AY367" i="39" s="1"/>
  <c r="AZ367" i="39" s="1"/>
  <c r="BA367" i="39" s="1"/>
  <c r="BB367" i="39" s="1"/>
  <c r="BC367" i="39" s="1"/>
  <c r="BD367" i="39" s="1"/>
  <c r="BE367" i="39" s="1"/>
  <c r="BF367" i="39" s="1"/>
  <c r="BG367" i="39" s="1"/>
  <c r="BH367" i="39" s="1"/>
  <c r="BI367" i="39" s="1"/>
  <c r="BJ367" i="39" s="1"/>
  <c r="B48" i="35"/>
  <c r="C47" i="35"/>
  <c r="AP6" i="43" s="1"/>
  <c r="L43" i="47" l="1"/>
  <c r="L22" i="47"/>
  <c r="L21" i="47"/>
  <c r="L23" i="47"/>
  <c r="L15" i="47"/>
  <c r="L24" i="47" s="1"/>
  <c r="L58" i="47"/>
  <c r="L59" i="47" s="1"/>
  <c r="L68" i="47" s="1"/>
  <c r="G38" i="27"/>
  <c r="G45" i="27"/>
  <c r="I55" i="27"/>
  <c r="J71" i="44"/>
  <c r="J54" i="46"/>
  <c r="M54" i="47" s="1"/>
  <c r="M63" i="47" s="1"/>
  <c r="J69" i="44"/>
  <c r="J10" i="46"/>
  <c r="M10" i="47" s="1"/>
  <c r="M11" i="47" s="1"/>
  <c r="J32" i="46"/>
  <c r="M32" i="47" s="1"/>
  <c r="M41" i="47" s="1"/>
  <c r="K57" i="45"/>
  <c r="K56" i="45" s="1"/>
  <c r="K31" i="27" s="1"/>
  <c r="K108" i="39"/>
  <c r="K106" i="39" s="1"/>
  <c r="L12" i="43"/>
  <c r="L36" i="43" s="1"/>
  <c r="K51" i="44"/>
  <c r="K50" i="44" s="1"/>
  <c r="K16" i="27" s="1"/>
  <c r="K71" i="27" s="1"/>
  <c r="K148" i="39"/>
  <c r="K146" i="39" s="1"/>
  <c r="K69" i="45"/>
  <c r="K68" i="45" s="1"/>
  <c r="K33" i="27" s="1"/>
  <c r="K116" i="39"/>
  <c r="K114" i="39" s="1"/>
  <c r="K63" i="45"/>
  <c r="K62" i="45" s="1"/>
  <c r="K32" i="27" s="1"/>
  <c r="K47" i="43"/>
  <c r="K39" i="44"/>
  <c r="K38" i="44" s="1"/>
  <c r="K14" i="27" s="1"/>
  <c r="K69" i="27" s="1"/>
  <c r="K140" i="39"/>
  <c r="K138" i="39" s="1"/>
  <c r="K84" i="39"/>
  <c r="K82" i="39" s="1"/>
  <c r="K100" i="39"/>
  <c r="K98" i="39" s="1"/>
  <c r="K124" i="39"/>
  <c r="K122" i="39" s="1"/>
  <c r="K156" i="39"/>
  <c r="K154" i="39" s="1"/>
  <c r="K80" i="45"/>
  <c r="K79" i="45" s="1"/>
  <c r="K45" i="44"/>
  <c r="K44" i="44" s="1"/>
  <c r="K15" i="27" s="1"/>
  <c r="K70" i="27" s="1"/>
  <c r="K33" i="44"/>
  <c r="K32" i="44" s="1"/>
  <c r="K13" i="27" s="1"/>
  <c r="K68" i="27" s="1"/>
  <c r="K54" i="43"/>
  <c r="K53" i="43" s="1"/>
  <c r="K57" i="44"/>
  <c r="K56" i="44" s="1"/>
  <c r="K17" i="27" s="1"/>
  <c r="K72" i="27" s="1"/>
  <c r="K92" i="39"/>
  <c r="K90" i="39" s="1"/>
  <c r="K132" i="39"/>
  <c r="K130" i="39" s="1"/>
  <c r="H75" i="45"/>
  <c r="K39" i="47"/>
  <c r="K61" i="47"/>
  <c r="L44" i="47"/>
  <c r="L36" i="47"/>
  <c r="H46" i="35"/>
  <c r="I46" i="35"/>
  <c r="N81" i="45"/>
  <c r="N70" i="45"/>
  <c r="N86" i="39"/>
  <c r="N134" i="39"/>
  <c r="N34" i="44"/>
  <c r="N71" i="45"/>
  <c r="N56" i="43"/>
  <c r="N62" i="43" s="1"/>
  <c r="N59" i="45"/>
  <c r="N46" i="44"/>
  <c r="N82" i="45"/>
  <c r="N158" i="39"/>
  <c r="N110" i="39"/>
  <c r="N102" i="39"/>
  <c r="N126" i="39"/>
  <c r="O14" i="43"/>
  <c r="N101" i="39"/>
  <c r="N118" i="39"/>
  <c r="N65" i="45"/>
  <c r="N149" i="39"/>
  <c r="N150" i="39"/>
  <c r="N94" i="39"/>
  <c r="O13" i="43"/>
  <c r="O43" i="43" s="1"/>
  <c r="N142" i="39"/>
  <c r="N41" i="44"/>
  <c r="N47" i="44"/>
  <c r="N58" i="45"/>
  <c r="N65" i="44"/>
  <c r="N117" i="39"/>
  <c r="N125" i="39"/>
  <c r="N53" i="44"/>
  <c r="N35" i="44"/>
  <c r="N58" i="44"/>
  <c r="N52" i="44"/>
  <c r="N109" i="39"/>
  <c r="N93" i="39"/>
  <c r="N40" i="44"/>
  <c r="N64" i="44"/>
  <c r="N55" i="43"/>
  <c r="N61" i="43" s="1"/>
  <c r="N157" i="39"/>
  <c r="N85" i="39"/>
  <c r="N64" i="45"/>
  <c r="N141" i="39"/>
  <c r="N43" i="44"/>
  <c r="N160" i="39"/>
  <c r="N112" i="39"/>
  <c r="N49" i="44"/>
  <c r="N120" i="39"/>
  <c r="N48" i="44"/>
  <c r="O16" i="43"/>
  <c r="N61" i="45"/>
  <c r="N61" i="44"/>
  <c r="N88" i="39"/>
  <c r="N67" i="45"/>
  <c r="N96" i="39"/>
  <c r="N55" i="44"/>
  <c r="N73" i="45"/>
  <c r="N104" i="39"/>
  <c r="N84" i="45"/>
  <c r="N136" i="39"/>
  <c r="N37" i="44"/>
  <c r="N128" i="39"/>
  <c r="N144" i="39"/>
  <c r="N58" i="43"/>
  <c r="N64" i="43" s="1"/>
  <c r="N152" i="39"/>
  <c r="N72" i="45"/>
  <c r="N42" i="44"/>
  <c r="N36" i="44"/>
  <c r="N95" i="39"/>
  <c r="N111" i="39"/>
  <c r="N66" i="45"/>
  <c r="N87" i="39"/>
  <c r="N66" i="44"/>
  <c r="N151" i="39"/>
  <c r="N60" i="44"/>
  <c r="N103" i="39"/>
  <c r="N159" i="39"/>
  <c r="N60" i="45"/>
  <c r="N57" i="43"/>
  <c r="N63" i="43" s="1"/>
  <c r="AN34" i="45"/>
  <c r="AN24" i="27" s="1"/>
  <c r="AM15" i="45"/>
  <c r="AM22" i="27" s="1"/>
  <c r="O45" i="43"/>
  <c r="O39" i="43"/>
  <c r="N54" i="44"/>
  <c r="N127" i="39"/>
  <c r="N83" i="45"/>
  <c r="N143" i="39"/>
  <c r="N119" i="39"/>
  <c r="N135" i="39"/>
  <c r="AN170" i="39"/>
  <c r="AN66" i="39"/>
  <c r="AN22" i="45"/>
  <c r="Y28" i="45"/>
  <c r="Y23" i="27" s="1"/>
  <c r="AN194" i="39"/>
  <c r="AM36" i="39"/>
  <c r="AM52" i="45" s="1"/>
  <c r="AM27" i="27" s="1"/>
  <c r="AN40" i="45"/>
  <c r="AN25" i="27" s="1"/>
  <c r="AN162" i="39"/>
  <c r="AN186" i="39"/>
  <c r="AE217" i="39"/>
  <c r="BC329" i="39"/>
  <c r="Z30" i="45"/>
  <c r="Z33" i="45"/>
  <c r="Z31" i="45"/>
  <c r="Z29" i="45"/>
  <c r="Z32" i="45"/>
  <c r="AN74" i="39"/>
  <c r="AO20" i="45"/>
  <c r="AO38" i="45"/>
  <c r="AO26" i="45"/>
  <c r="AO44" i="45"/>
  <c r="AO30" i="44"/>
  <c r="AO12" i="44"/>
  <c r="AO18" i="44"/>
  <c r="AO24" i="44"/>
  <c r="AO183" i="39"/>
  <c r="AO199" i="39"/>
  <c r="AO167" i="39"/>
  <c r="AO175" i="39"/>
  <c r="AO191" i="39"/>
  <c r="AO55" i="39"/>
  <c r="AO47" i="39"/>
  <c r="AO63" i="39"/>
  <c r="AO79" i="39"/>
  <c r="AO71" i="39"/>
  <c r="AN16" i="45"/>
  <c r="AN58" i="39"/>
  <c r="AO18" i="45"/>
  <c r="AO36" i="45"/>
  <c r="AO24" i="45"/>
  <c r="AO42" i="45"/>
  <c r="AO28" i="44"/>
  <c r="AO22" i="44"/>
  <c r="AO10" i="44"/>
  <c r="AO16" i="44"/>
  <c r="AO181" i="39"/>
  <c r="AO165" i="39"/>
  <c r="AO189" i="39"/>
  <c r="AO173" i="39"/>
  <c r="AO197" i="39"/>
  <c r="AO69" i="39"/>
  <c r="AO77" i="39"/>
  <c r="AO61" i="39"/>
  <c r="AO53" i="39"/>
  <c r="AO45" i="39"/>
  <c r="AO375" i="39" s="1"/>
  <c r="AP375" i="39" s="1"/>
  <c r="AQ375" i="39" s="1"/>
  <c r="AR375" i="39" s="1"/>
  <c r="AS375" i="39" s="1"/>
  <c r="AT375" i="39" s="1"/>
  <c r="AU375" i="39" s="1"/>
  <c r="AV375" i="39" s="1"/>
  <c r="AW375" i="39" s="1"/>
  <c r="AX375" i="39" s="1"/>
  <c r="AY375" i="39" s="1"/>
  <c r="AZ375" i="39" s="1"/>
  <c r="BA375" i="39" s="1"/>
  <c r="BB375" i="39" s="1"/>
  <c r="BC375" i="39" s="1"/>
  <c r="BD375" i="39" s="1"/>
  <c r="BE375" i="39" s="1"/>
  <c r="BF375" i="39" s="1"/>
  <c r="BG375" i="39" s="1"/>
  <c r="BH375" i="39" s="1"/>
  <c r="BI375" i="39" s="1"/>
  <c r="BJ375" i="39" s="1"/>
  <c r="BK375" i="39" s="1"/>
  <c r="BL375" i="39" s="1"/>
  <c r="AN369" i="39"/>
  <c r="AO369" i="39" s="1"/>
  <c r="AP369" i="39" s="1"/>
  <c r="AQ369" i="39" s="1"/>
  <c r="AR369" i="39" s="1"/>
  <c r="AS369" i="39" s="1"/>
  <c r="AT369" i="39" s="1"/>
  <c r="AU369" i="39" s="1"/>
  <c r="AV369" i="39" s="1"/>
  <c r="AW369" i="39" s="1"/>
  <c r="AX369" i="39" s="1"/>
  <c r="AY369" i="39" s="1"/>
  <c r="AZ369" i="39" s="1"/>
  <c r="BA369" i="39" s="1"/>
  <c r="BB369" i="39" s="1"/>
  <c r="BC369" i="39" s="1"/>
  <c r="BD369" i="39" s="1"/>
  <c r="BE369" i="39" s="1"/>
  <c r="BF369" i="39" s="1"/>
  <c r="BG369" i="39" s="1"/>
  <c r="BH369" i="39" s="1"/>
  <c r="BI369" i="39" s="1"/>
  <c r="BJ369" i="39" s="1"/>
  <c r="BK369" i="39" s="1"/>
  <c r="AN42" i="39"/>
  <c r="AN20" i="44"/>
  <c r="AN11" i="27" s="1"/>
  <c r="Z14" i="42"/>
  <c r="AA11" i="42" s="1"/>
  <c r="AP19" i="43"/>
  <c r="AP18" i="43"/>
  <c r="AP22" i="43"/>
  <c r="AP20" i="43"/>
  <c r="AP21" i="43"/>
  <c r="AM39" i="39"/>
  <c r="AM53" i="45" s="1"/>
  <c r="AM28" i="27" s="1"/>
  <c r="B49" i="35"/>
  <c r="C48" i="35"/>
  <c r="AQ6" i="43" s="1"/>
  <c r="AO17" i="45"/>
  <c r="AO35" i="45"/>
  <c r="AO23" i="45"/>
  <c r="AO41" i="45"/>
  <c r="AO27" i="44"/>
  <c r="AO15" i="44"/>
  <c r="AO17" i="43"/>
  <c r="AO13" i="42" s="1"/>
  <c r="AO21" i="44"/>
  <c r="AO9" i="44"/>
  <c r="AO188" i="39"/>
  <c r="AO196" i="39"/>
  <c r="AO172" i="39"/>
  <c r="AO180" i="39"/>
  <c r="AO164" i="39"/>
  <c r="AO52" i="39"/>
  <c r="AO44" i="39"/>
  <c r="AO60" i="39"/>
  <c r="AO68" i="39"/>
  <c r="AO76" i="39"/>
  <c r="AN50" i="39"/>
  <c r="AN14" i="44"/>
  <c r="AN10" i="27" s="1"/>
  <c r="AN368" i="39"/>
  <c r="AO368" i="39" s="1"/>
  <c r="AP368" i="39" s="1"/>
  <c r="AQ368" i="39" s="1"/>
  <c r="AR368" i="39" s="1"/>
  <c r="AS368" i="39" s="1"/>
  <c r="AT368" i="39" s="1"/>
  <c r="AU368" i="39" s="1"/>
  <c r="AV368" i="39" s="1"/>
  <c r="AW368" i="39" s="1"/>
  <c r="AX368" i="39" s="1"/>
  <c r="AY368" i="39" s="1"/>
  <c r="AZ368" i="39" s="1"/>
  <c r="BA368" i="39" s="1"/>
  <c r="BB368" i="39" s="1"/>
  <c r="BC368" i="39" s="1"/>
  <c r="BD368" i="39" s="1"/>
  <c r="BE368" i="39" s="1"/>
  <c r="BF368" i="39" s="1"/>
  <c r="BG368" i="39" s="1"/>
  <c r="BH368" i="39" s="1"/>
  <c r="BI368" i="39" s="1"/>
  <c r="BJ368" i="39" s="1"/>
  <c r="AM222" i="39"/>
  <c r="AN373" i="39"/>
  <c r="AN372" i="39"/>
  <c r="AO372" i="39" s="1"/>
  <c r="AP372" i="39" s="1"/>
  <c r="AQ372" i="39" s="1"/>
  <c r="AR372" i="39" s="1"/>
  <c r="AS372" i="39" s="1"/>
  <c r="AT372" i="39" s="1"/>
  <c r="AU372" i="39" s="1"/>
  <c r="AV372" i="39" s="1"/>
  <c r="AW372" i="39" s="1"/>
  <c r="AX372" i="39" s="1"/>
  <c r="AY372" i="39" s="1"/>
  <c r="AZ372" i="39" s="1"/>
  <c r="BA372" i="39" s="1"/>
  <c r="BB372" i="39" s="1"/>
  <c r="BC372" i="39" s="1"/>
  <c r="BD372" i="39" s="1"/>
  <c r="BE372" i="39" s="1"/>
  <c r="BF372" i="39" s="1"/>
  <c r="BG372" i="39" s="1"/>
  <c r="BH372" i="39" s="1"/>
  <c r="BI372" i="39" s="1"/>
  <c r="BJ372" i="39" s="1"/>
  <c r="BK372" i="39" s="1"/>
  <c r="AG212" i="39"/>
  <c r="AF213" i="39"/>
  <c r="AF214" i="39" s="1"/>
  <c r="AF215" i="39" s="1"/>
  <c r="AO25" i="45"/>
  <c r="AO43" i="45"/>
  <c r="AO19" i="45"/>
  <c r="AO37" i="45"/>
  <c r="AO17" i="44"/>
  <c r="AO29" i="44"/>
  <c r="AO23" i="44"/>
  <c r="AO11" i="44"/>
  <c r="AO182" i="39"/>
  <c r="AO190" i="39"/>
  <c r="AO198" i="39"/>
  <c r="AO166" i="39"/>
  <c r="AO174" i="39"/>
  <c r="AO54" i="39"/>
  <c r="AO46" i="39"/>
  <c r="AO376" i="39" s="1"/>
  <c r="AP376" i="39" s="1"/>
  <c r="AQ376" i="39" s="1"/>
  <c r="AR376" i="39" s="1"/>
  <c r="AS376" i="39" s="1"/>
  <c r="AT376" i="39" s="1"/>
  <c r="AU376" i="39" s="1"/>
  <c r="AV376" i="39" s="1"/>
  <c r="AW376" i="39" s="1"/>
  <c r="AX376" i="39" s="1"/>
  <c r="AY376" i="39" s="1"/>
  <c r="AZ376" i="39" s="1"/>
  <c r="BA376" i="39" s="1"/>
  <c r="BB376" i="39" s="1"/>
  <c r="BC376" i="39" s="1"/>
  <c r="BD376" i="39" s="1"/>
  <c r="BE376" i="39" s="1"/>
  <c r="BF376" i="39" s="1"/>
  <c r="BG376" i="39" s="1"/>
  <c r="BH376" i="39" s="1"/>
  <c r="BI376" i="39" s="1"/>
  <c r="BJ376" i="39" s="1"/>
  <c r="BK376" i="39" s="1"/>
  <c r="BL376" i="39" s="1"/>
  <c r="AO62" i="39"/>
  <c r="AO70" i="39"/>
  <c r="AO78" i="39"/>
  <c r="AO45" i="45"/>
  <c r="AO21" i="45"/>
  <c r="AO39" i="45"/>
  <c r="AO27" i="45"/>
  <c r="AO25" i="44"/>
  <c r="AO31" i="44"/>
  <c r="AO13" i="44"/>
  <c r="AO19" i="44"/>
  <c r="AO200" i="39"/>
  <c r="AO192" i="39"/>
  <c r="AO168" i="39"/>
  <c r="AO176" i="39"/>
  <c r="AO64" i="39"/>
  <c r="AO72" i="39"/>
  <c r="AO80" i="39"/>
  <c r="AO184" i="39"/>
  <c r="AO48" i="39"/>
  <c r="AO56" i="39"/>
  <c r="AN8" i="44"/>
  <c r="AN9" i="27" s="1"/>
  <c r="AN178" i="39"/>
  <c r="AN26" i="44"/>
  <c r="AN12" i="27" s="1"/>
  <c r="L17" i="47" l="1"/>
  <c r="L26" i="47" s="1"/>
  <c r="L67" i="47"/>
  <c r="L61" i="47" s="1"/>
  <c r="G46" i="27"/>
  <c r="G60" i="27"/>
  <c r="M19" i="47"/>
  <c r="M55" i="47"/>
  <c r="M56" i="47" s="1"/>
  <c r="J68" i="44"/>
  <c r="J19" i="27" s="1"/>
  <c r="J74" i="27" s="1"/>
  <c r="M33" i="47"/>
  <c r="M42" i="47" s="1"/>
  <c r="L42" i="43"/>
  <c r="L41" i="43" s="1"/>
  <c r="K78" i="45"/>
  <c r="K35" i="27" s="1"/>
  <c r="L11" i="43"/>
  <c r="K37" i="39"/>
  <c r="K54" i="45" s="1"/>
  <c r="K29" i="27" s="1"/>
  <c r="K60" i="43"/>
  <c r="K68" i="46" s="1"/>
  <c r="K67" i="46" s="1"/>
  <c r="K38" i="39"/>
  <c r="K55" i="45" s="1"/>
  <c r="K30" i="27" s="1"/>
  <c r="H76" i="45"/>
  <c r="K48" i="47"/>
  <c r="H77" i="45"/>
  <c r="K70" i="47"/>
  <c r="L45" i="47"/>
  <c r="L37" i="47"/>
  <c r="L46" i="47" s="1"/>
  <c r="M20" i="47"/>
  <c r="M12" i="47"/>
  <c r="L35" i="43"/>
  <c r="N60" i="46"/>
  <c r="N79" i="46"/>
  <c r="N58" i="46"/>
  <c r="N77" i="46"/>
  <c r="N71" i="46"/>
  <c r="N78" i="46"/>
  <c r="N41" i="46"/>
  <c r="N76" i="46"/>
  <c r="J46" i="35"/>
  <c r="G47" i="35" s="1"/>
  <c r="O40" i="43"/>
  <c r="N20" i="46"/>
  <c r="N70" i="46"/>
  <c r="N14" i="46"/>
  <c r="N88" i="45"/>
  <c r="N36" i="46"/>
  <c r="N48" i="46"/>
  <c r="O38" i="43"/>
  <c r="N57" i="46"/>
  <c r="N42" i="46"/>
  <c r="N26" i="46"/>
  <c r="O44" i="43"/>
  <c r="N64" i="46"/>
  <c r="O37" i="43"/>
  <c r="O49" i="43" s="1"/>
  <c r="O58" i="44" s="1"/>
  <c r="N35" i="46"/>
  <c r="N47" i="46"/>
  <c r="N19" i="46"/>
  <c r="N25" i="46"/>
  <c r="N13" i="46"/>
  <c r="N63" i="46"/>
  <c r="N87" i="45"/>
  <c r="N69" i="46"/>
  <c r="N90" i="45"/>
  <c r="N44" i="46"/>
  <c r="N16" i="46"/>
  <c r="O46" i="43"/>
  <c r="N38" i="46"/>
  <c r="N28" i="46"/>
  <c r="N50" i="46"/>
  <c r="N72" i="46"/>
  <c r="N22" i="46"/>
  <c r="N66" i="46"/>
  <c r="N27" i="46"/>
  <c r="N65" i="46"/>
  <c r="N37" i="46"/>
  <c r="N15" i="46"/>
  <c r="N21" i="46"/>
  <c r="N49" i="46"/>
  <c r="N89" i="45"/>
  <c r="N59" i="46"/>
  <c r="N43" i="46"/>
  <c r="AN15" i="45"/>
  <c r="AN22" i="27" s="1"/>
  <c r="O51" i="43"/>
  <c r="AN39" i="39"/>
  <c r="AN53" i="45" s="1"/>
  <c r="AN28" i="27" s="1"/>
  <c r="AF217" i="39"/>
  <c r="AO162" i="39"/>
  <c r="AO14" i="44"/>
  <c r="AO10" i="27" s="1"/>
  <c r="AO374" i="39"/>
  <c r="AP374" i="39" s="1"/>
  <c r="AQ374" i="39" s="1"/>
  <c r="AR374" i="39" s="1"/>
  <c r="AS374" i="39" s="1"/>
  <c r="AT374" i="39" s="1"/>
  <c r="AU374" i="39" s="1"/>
  <c r="AV374" i="39" s="1"/>
  <c r="AW374" i="39" s="1"/>
  <c r="AX374" i="39" s="1"/>
  <c r="AY374" i="39" s="1"/>
  <c r="AZ374" i="39" s="1"/>
  <c r="BA374" i="39" s="1"/>
  <c r="BB374" i="39" s="1"/>
  <c r="BC374" i="39" s="1"/>
  <c r="BD374" i="39" s="1"/>
  <c r="BE374" i="39" s="1"/>
  <c r="BF374" i="39" s="1"/>
  <c r="BG374" i="39" s="1"/>
  <c r="BH374" i="39" s="1"/>
  <c r="BI374" i="39" s="1"/>
  <c r="BJ374" i="39" s="1"/>
  <c r="BK374" i="39" s="1"/>
  <c r="BL374" i="39" s="1"/>
  <c r="AO42" i="39"/>
  <c r="AO50" i="39"/>
  <c r="AO373" i="39"/>
  <c r="AP373" i="39" s="1"/>
  <c r="AQ373" i="39" s="1"/>
  <c r="AR373" i="39" s="1"/>
  <c r="AS373" i="39" s="1"/>
  <c r="AT373" i="39" s="1"/>
  <c r="AU373" i="39" s="1"/>
  <c r="AV373" i="39" s="1"/>
  <c r="AW373" i="39" s="1"/>
  <c r="AX373" i="39" s="1"/>
  <c r="AY373" i="39" s="1"/>
  <c r="AZ373" i="39" s="1"/>
  <c r="BA373" i="39" s="1"/>
  <c r="BB373" i="39" s="1"/>
  <c r="BC373" i="39" s="1"/>
  <c r="BD373" i="39" s="1"/>
  <c r="BE373" i="39" s="1"/>
  <c r="BF373" i="39" s="1"/>
  <c r="BG373" i="39" s="1"/>
  <c r="BH373" i="39" s="1"/>
  <c r="BI373" i="39" s="1"/>
  <c r="AN222" i="39"/>
  <c r="AO178" i="39"/>
  <c r="AO26" i="44"/>
  <c r="AO12" i="27" s="1"/>
  <c r="AP20" i="45"/>
  <c r="AP38" i="45"/>
  <c r="AP26" i="45"/>
  <c r="AP44" i="45"/>
  <c r="AP30" i="44"/>
  <c r="AP18" i="44"/>
  <c r="AP24" i="44"/>
  <c r="AP12" i="44"/>
  <c r="AP191" i="39"/>
  <c r="AP199" i="39"/>
  <c r="AP175" i="39"/>
  <c r="AP183" i="39"/>
  <c r="AP55" i="39"/>
  <c r="AP47" i="39"/>
  <c r="AP63" i="39"/>
  <c r="AP71" i="39"/>
  <c r="AP167" i="39"/>
  <c r="AP79" i="39"/>
  <c r="AO20" i="44"/>
  <c r="AO11" i="27" s="1"/>
  <c r="AO170" i="39"/>
  <c r="AP25" i="45"/>
  <c r="AP43" i="45"/>
  <c r="AP19" i="45"/>
  <c r="AP37" i="45"/>
  <c r="AP29" i="44"/>
  <c r="AP23" i="44"/>
  <c r="AP11" i="44"/>
  <c r="AP190" i="39"/>
  <c r="AP198" i="39"/>
  <c r="AP17" i="44"/>
  <c r="AP166" i="39"/>
  <c r="AP182" i="39"/>
  <c r="AP174" i="39"/>
  <c r="AP54" i="39"/>
  <c r="AP46" i="39"/>
  <c r="AP381" i="39" s="1"/>
  <c r="AQ381" i="39" s="1"/>
  <c r="AR381" i="39" s="1"/>
  <c r="AS381" i="39" s="1"/>
  <c r="AT381" i="39" s="1"/>
  <c r="AU381" i="39" s="1"/>
  <c r="AV381" i="39" s="1"/>
  <c r="AW381" i="39" s="1"/>
  <c r="AX381" i="39" s="1"/>
  <c r="AY381" i="39" s="1"/>
  <c r="AZ381" i="39" s="1"/>
  <c r="BA381" i="39" s="1"/>
  <c r="BB381" i="39" s="1"/>
  <c r="BC381" i="39" s="1"/>
  <c r="BD381" i="39" s="1"/>
  <c r="BE381" i="39" s="1"/>
  <c r="BF381" i="39" s="1"/>
  <c r="BG381" i="39" s="1"/>
  <c r="BH381" i="39" s="1"/>
  <c r="BI381" i="39" s="1"/>
  <c r="BJ381" i="39" s="1"/>
  <c r="BK381" i="39" s="1"/>
  <c r="BL381" i="39" s="1"/>
  <c r="BM381" i="39" s="1"/>
  <c r="AP62" i="39"/>
  <c r="AP70" i="39"/>
  <c r="AP78" i="39"/>
  <c r="AO40" i="45"/>
  <c r="AO25" i="27" s="1"/>
  <c r="AO74" i="39"/>
  <c r="AO194" i="39"/>
  <c r="AO22" i="45"/>
  <c r="AP21" i="45"/>
  <c r="AP39" i="45"/>
  <c r="AP27" i="45"/>
  <c r="AP45" i="45"/>
  <c r="AP31" i="44"/>
  <c r="AP25" i="44"/>
  <c r="AP13" i="44"/>
  <c r="AP19" i="44"/>
  <c r="AP184" i="39"/>
  <c r="AP200" i="39"/>
  <c r="AP192" i="39"/>
  <c r="AP168" i="39"/>
  <c r="AP176" i="39"/>
  <c r="AP72" i="39"/>
  <c r="AP80" i="39"/>
  <c r="AP64" i="39"/>
  <c r="AP56" i="39"/>
  <c r="AP48" i="39"/>
  <c r="AA12" i="42"/>
  <c r="AO186" i="39"/>
  <c r="AO34" i="45"/>
  <c r="AO24" i="27" s="1"/>
  <c r="AP35" i="45"/>
  <c r="AP23" i="45"/>
  <c r="AP41" i="45"/>
  <c r="AP17" i="45"/>
  <c r="AP15" i="44"/>
  <c r="AP17" i="43"/>
  <c r="AP13" i="42" s="1"/>
  <c r="AP21" i="44"/>
  <c r="AP27" i="44"/>
  <c r="AP9" i="44"/>
  <c r="AP196" i="39"/>
  <c r="AP180" i="39"/>
  <c r="AP188" i="39"/>
  <c r="AP164" i="39"/>
  <c r="AP52" i="39"/>
  <c r="AP44" i="39"/>
  <c r="AP172" i="39"/>
  <c r="AP60" i="39"/>
  <c r="AP68" i="39"/>
  <c r="AP76" i="39"/>
  <c r="AO378" i="39"/>
  <c r="AO377" i="39"/>
  <c r="AP377" i="39" s="1"/>
  <c r="AQ377" i="39" s="1"/>
  <c r="AR377" i="39" s="1"/>
  <c r="AS377" i="39" s="1"/>
  <c r="AT377" i="39" s="1"/>
  <c r="AU377" i="39" s="1"/>
  <c r="AV377" i="39" s="1"/>
  <c r="AW377" i="39" s="1"/>
  <c r="AX377" i="39" s="1"/>
  <c r="AY377" i="39" s="1"/>
  <c r="AZ377" i="39" s="1"/>
  <c r="BA377" i="39" s="1"/>
  <c r="BB377" i="39" s="1"/>
  <c r="BC377" i="39" s="1"/>
  <c r="BD377" i="39" s="1"/>
  <c r="BE377" i="39" s="1"/>
  <c r="BF377" i="39" s="1"/>
  <c r="BG377" i="39" s="1"/>
  <c r="BH377" i="39" s="1"/>
  <c r="BI377" i="39" s="1"/>
  <c r="BJ377" i="39" s="1"/>
  <c r="BK377" i="39" s="1"/>
  <c r="BL377" i="39" s="1"/>
  <c r="AQ22" i="43"/>
  <c r="AQ21" i="43"/>
  <c r="AQ20" i="43"/>
  <c r="AQ19" i="43"/>
  <c r="AQ18" i="43"/>
  <c r="AH212" i="39"/>
  <c r="AG213" i="39"/>
  <c r="AG214" i="39" s="1"/>
  <c r="AG215" i="39" s="1"/>
  <c r="B50" i="35"/>
  <c r="C49" i="35"/>
  <c r="AR6" i="43" s="1"/>
  <c r="Z28" i="45"/>
  <c r="Z23" i="27" s="1"/>
  <c r="AO66" i="39"/>
  <c r="AN36" i="39"/>
  <c r="AN52" i="45" s="1"/>
  <c r="AN27" i="27" s="1"/>
  <c r="AO58" i="39"/>
  <c r="AO8" i="44"/>
  <c r="AO9" i="27" s="1"/>
  <c r="AO16" i="45"/>
  <c r="AP18" i="45"/>
  <c r="AP36" i="45"/>
  <c r="AP24" i="45"/>
  <c r="AP42" i="45"/>
  <c r="AP10" i="44"/>
  <c r="AP28" i="44"/>
  <c r="AP16" i="44"/>
  <c r="AP22" i="44"/>
  <c r="AP189" i="39"/>
  <c r="AP181" i="39"/>
  <c r="AP165" i="39"/>
  <c r="AP173" i="39"/>
  <c r="AP197" i="39"/>
  <c r="AP77" i="39"/>
  <c r="AP53" i="39"/>
  <c r="AP45" i="39"/>
  <c r="AP380" i="39" s="1"/>
  <c r="AQ380" i="39" s="1"/>
  <c r="AR380" i="39" s="1"/>
  <c r="AS380" i="39" s="1"/>
  <c r="AT380" i="39" s="1"/>
  <c r="AU380" i="39" s="1"/>
  <c r="AV380" i="39" s="1"/>
  <c r="AW380" i="39" s="1"/>
  <c r="AX380" i="39" s="1"/>
  <c r="AY380" i="39" s="1"/>
  <c r="AZ380" i="39" s="1"/>
  <c r="BA380" i="39" s="1"/>
  <c r="BB380" i="39" s="1"/>
  <c r="BC380" i="39" s="1"/>
  <c r="BD380" i="39" s="1"/>
  <c r="BE380" i="39" s="1"/>
  <c r="BF380" i="39" s="1"/>
  <c r="BG380" i="39" s="1"/>
  <c r="BH380" i="39" s="1"/>
  <c r="BI380" i="39" s="1"/>
  <c r="BJ380" i="39" s="1"/>
  <c r="BK380" i="39" s="1"/>
  <c r="BL380" i="39" s="1"/>
  <c r="BM380" i="39" s="1"/>
  <c r="AP69" i="39"/>
  <c r="AP61" i="39"/>
  <c r="I75" i="45" l="1"/>
  <c r="G62" i="27"/>
  <c r="G65" i="27" s="1"/>
  <c r="G64" i="27"/>
  <c r="G61" i="27"/>
  <c r="M64" i="47"/>
  <c r="M34" i="47"/>
  <c r="M35" i="47" s="1"/>
  <c r="J8" i="27"/>
  <c r="J56" i="27" s="1"/>
  <c r="K59" i="43"/>
  <c r="K71" i="44" s="1"/>
  <c r="L48" i="43"/>
  <c r="L108" i="39" s="1"/>
  <c r="L106" i="39" s="1"/>
  <c r="K86" i="45"/>
  <c r="K85" i="45" s="1"/>
  <c r="K36" i="27" s="1"/>
  <c r="H74" i="45"/>
  <c r="H34" i="27" s="1"/>
  <c r="H20" i="27" s="1"/>
  <c r="C13" i="26" s="1"/>
  <c r="C14" i="26" s="1"/>
  <c r="C16" i="26" s="1"/>
  <c r="C20" i="26" s="1"/>
  <c r="C21" i="26" s="1"/>
  <c r="K12" i="46"/>
  <c r="K11" i="46" s="1"/>
  <c r="K46" i="46"/>
  <c r="K45" i="46" s="1"/>
  <c r="K24" i="46"/>
  <c r="K23" i="46" s="1"/>
  <c r="K40" i="46"/>
  <c r="K39" i="46" s="1"/>
  <c r="K56" i="46"/>
  <c r="K55" i="46" s="1"/>
  <c r="K75" i="46"/>
  <c r="K74" i="46" s="1"/>
  <c r="N37" i="47" s="1"/>
  <c r="K34" i="46"/>
  <c r="K33" i="46" s="1"/>
  <c r="K18" i="46"/>
  <c r="K17" i="46" s="1"/>
  <c r="K62" i="46"/>
  <c r="K61" i="46" s="1"/>
  <c r="L39" i="47"/>
  <c r="I77" i="45"/>
  <c r="L70" i="47"/>
  <c r="M13" i="47"/>
  <c r="M21" i="47"/>
  <c r="M65" i="47"/>
  <c r="M57" i="47"/>
  <c r="I47" i="35"/>
  <c r="H47" i="35"/>
  <c r="O52" i="43"/>
  <c r="O84" i="45" s="1"/>
  <c r="O101" i="39"/>
  <c r="O133" i="39"/>
  <c r="O40" i="44"/>
  <c r="O157" i="39"/>
  <c r="O34" i="44"/>
  <c r="O64" i="44"/>
  <c r="O125" i="39"/>
  <c r="O50" i="43"/>
  <c r="O94" i="39" s="1"/>
  <c r="O46" i="44"/>
  <c r="O52" i="44"/>
  <c r="O70" i="45"/>
  <c r="O93" i="39"/>
  <c r="P13" i="43"/>
  <c r="O149" i="39"/>
  <c r="O81" i="45"/>
  <c r="O55" i="43"/>
  <c r="O61" i="43" s="1"/>
  <c r="O58" i="45"/>
  <c r="O64" i="45"/>
  <c r="O85" i="39"/>
  <c r="O109" i="39"/>
  <c r="O141" i="39"/>
  <c r="O117" i="39"/>
  <c r="O60" i="45"/>
  <c r="O57" i="43"/>
  <c r="O63" i="43" s="1"/>
  <c r="O78" i="46" s="1"/>
  <c r="O151" i="39"/>
  <c r="O54" i="44"/>
  <c r="O159" i="39"/>
  <c r="O95" i="39"/>
  <c r="O42" i="44"/>
  <c r="O127" i="39"/>
  <c r="O119" i="39"/>
  <c r="O135" i="39"/>
  <c r="O60" i="44"/>
  <c r="O48" i="44"/>
  <c r="O103" i="39"/>
  <c r="O83" i="45"/>
  <c r="O66" i="44"/>
  <c r="O143" i="39"/>
  <c r="O72" i="45"/>
  <c r="O87" i="39"/>
  <c r="O66" i="45"/>
  <c r="O36" i="44"/>
  <c r="O111" i="39"/>
  <c r="P15" i="43"/>
  <c r="AO15" i="45"/>
  <c r="AO22" i="27" s="1"/>
  <c r="AP170" i="39"/>
  <c r="AP26" i="44"/>
  <c r="AP12" i="27" s="1"/>
  <c r="AO39" i="39"/>
  <c r="AO53" i="45" s="1"/>
  <c r="AO28" i="27" s="1"/>
  <c r="AG217" i="39"/>
  <c r="AP383" i="39"/>
  <c r="AP382" i="39"/>
  <c r="AQ382" i="39" s="1"/>
  <c r="AR382" i="39" s="1"/>
  <c r="AS382" i="39" s="1"/>
  <c r="AT382" i="39" s="1"/>
  <c r="AU382" i="39" s="1"/>
  <c r="AV382" i="39" s="1"/>
  <c r="AW382" i="39" s="1"/>
  <c r="AX382" i="39" s="1"/>
  <c r="AY382" i="39" s="1"/>
  <c r="AZ382" i="39" s="1"/>
  <c r="BA382" i="39" s="1"/>
  <c r="BB382" i="39" s="1"/>
  <c r="BC382" i="39" s="1"/>
  <c r="BD382" i="39" s="1"/>
  <c r="BE382" i="39" s="1"/>
  <c r="BF382" i="39" s="1"/>
  <c r="BG382" i="39" s="1"/>
  <c r="BH382" i="39" s="1"/>
  <c r="BI382" i="39" s="1"/>
  <c r="BJ382" i="39" s="1"/>
  <c r="BK382" i="39" s="1"/>
  <c r="BL382" i="39" s="1"/>
  <c r="BM382" i="39" s="1"/>
  <c r="AP20" i="44"/>
  <c r="AP11" i="27" s="1"/>
  <c r="AQ23" i="45"/>
  <c r="AQ41" i="45"/>
  <c r="AQ17" i="45"/>
  <c r="AQ35" i="45"/>
  <c r="AQ15" i="44"/>
  <c r="AQ17" i="43"/>
  <c r="AQ13" i="42" s="1"/>
  <c r="AQ21" i="44"/>
  <c r="AQ27" i="44"/>
  <c r="AQ9" i="44"/>
  <c r="AQ188" i="39"/>
  <c r="AQ164" i="39"/>
  <c r="AQ172" i="39"/>
  <c r="AQ52" i="39"/>
  <c r="AQ44" i="39"/>
  <c r="AQ60" i="39"/>
  <c r="AQ196" i="39"/>
  <c r="AQ68" i="39"/>
  <c r="AQ76" i="39"/>
  <c r="AQ180" i="39"/>
  <c r="AP50" i="39"/>
  <c r="BJ373" i="39"/>
  <c r="AP379" i="39"/>
  <c r="AQ379" i="39" s="1"/>
  <c r="AR379" i="39" s="1"/>
  <c r="AS379" i="39" s="1"/>
  <c r="AT379" i="39" s="1"/>
  <c r="AU379" i="39" s="1"/>
  <c r="AV379" i="39" s="1"/>
  <c r="AW379" i="39" s="1"/>
  <c r="AX379" i="39" s="1"/>
  <c r="AY379" i="39" s="1"/>
  <c r="AZ379" i="39" s="1"/>
  <c r="BA379" i="39" s="1"/>
  <c r="BB379" i="39" s="1"/>
  <c r="BC379" i="39" s="1"/>
  <c r="BD379" i="39" s="1"/>
  <c r="BE379" i="39" s="1"/>
  <c r="BF379" i="39" s="1"/>
  <c r="BG379" i="39" s="1"/>
  <c r="BH379" i="39" s="1"/>
  <c r="BI379" i="39" s="1"/>
  <c r="BJ379" i="39" s="1"/>
  <c r="BK379" i="39" s="1"/>
  <c r="BL379" i="39" s="1"/>
  <c r="BM379" i="39" s="1"/>
  <c r="AP42" i="39"/>
  <c r="AQ18" i="45"/>
  <c r="AQ36" i="45"/>
  <c r="AQ24" i="45"/>
  <c r="AQ42" i="45"/>
  <c r="AQ28" i="44"/>
  <c r="AQ10" i="44"/>
  <c r="AQ16" i="44"/>
  <c r="AQ22" i="44"/>
  <c r="AQ197" i="39"/>
  <c r="AQ181" i="39"/>
  <c r="AQ165" i="39"/>
  <c r="AQ173" i="39"/>
  <c r="AQ189" i="39"/>
  <c r="AQ53" i="39"/>
  <c r="AQ45" i="39"/>
  <c r="AQ385" i="39" s="1"/>
  <c r="AR385" i="39" s="1"/>
  <c r="AS385" i="39" s="1"/>
  <c r="AT385" i="39" s="1"/>
  <c r="AU385" i="39" s="1"/>
  <c r="AV385" i="39" s="1"/>
  <c r="AW385" i="39" s="1"/>
  <c r="AX385" i="39" s="1"/>
  <c r="AY385" i="39" s="1"/>
  <c r="AZ385" i="39" s="1"/>
  <c r="BA385" i="39" s="1"/>
  <c r="BB385" i="39" s="1"/>
  <c r="BC385" i="39" s="1"/>
  <c r="BD385" i="39" s="1"/>
  <c r="BE385" i="39" s="1"/>
  <c r="BF385" i="39" s="1"/>
  <c r="BG385" i="39" s="1"/>
  <c r="BH385" i="39" s="1"/>
  <c r="BI385" i="39" s="1"/>
  <c r="BJ385" i="39" s="1"/>
  <c r="BK385" i="39" s="1"/>
  <c r="BL385" i="39" s="1"/>
  <c r="BM385" i="39" s="1"/>
  <c r="BN385" i="39" s="1"/>
  <c r="AQ61" i="39"/>
  <c r="AQ77" i="39"/>
  <c r="AQ69" i="39"/>
  <c r="AP162" i="39"/>
  <c r="AP14" i="44"/>
  <c r="AP10" i="27" s="1"/>
  <c r="AQ43" i="45"/>
  <c r="AQ19" i="45"/>
  <c r="AQ37" i="45"/>
  <c r="AQ25" i="45"/>
  <c r="AQ29" i="44"/>
  <c r="AQ23" i="44"/>
  <c r="AQ11" i="44"/>
  <c r="AQ17" i="44"/>
  <c r="AQ198" i="39"/>
  <c r="AQ166" i="39"/>
  <c r="AQ182" i="39"/>
  <c r="AQ174" i="39"/>
  <c r="AQ62" i="39"/>
  <c r="AQ70" i="39"/>
  <c r="AQ78" i="39"/>
  <c r="AQ190" i="39"/>
  <c r="AQ46" i="39"/>
  <c r="AQ386" i="39" s="1"/>
  <c r="AR386" i="39" s="1"/>
  <c r="AS386" i="39" s="1"/>
  <c r="AT386" i="39" s="1"/>
  <c r="AU386" i="39" s="1"/>
  <c r="AV386" i="39" s="1"/>
  <c r="AW386" i="39" s="1"/>
  <c r="AX386" i="39" s="1"/>
  <c r="AY386" i="39" s="1"/>
  <c r="AZ386" i="39" s="1"/>
  <c r="BA386" i="39" s="1"/>
  <c r="BB386" i="39" s="1"/>
  <c r="BC386" i="39" s="1"/>
  <c r="BD386" i="39" s="1"/>
  <c r="BE386" i="39" s="1"/>
  <c r="BF386" i="39" s="1"/>
  <c r="BG386" i="39" s="1"/>
  <c r="BH386" i="39" s="1"/>
  <c r="BI386" i="39" s="1"/>
  <c r="BJ386" i="39" s="1"/>
  <c r="BK386" i="39" s="1"/>
  <c r="BL386" i="39" s="1"/>
  <c r="BM386" i="39" s="1"/>
  <c r="BN386" i="39" s="1"/>
  <c r="AQ54" i="39"/>
  <c r="AP378" i="39"/>
  <c r="AQ378" i="39" s="1"/>
  <c r="AR378" i="39" s="1"/>
  <c r="AS378" i="39" s="1"/>
  <c r="AT378" i="39" s="1"/>
  <c r="AU378" i="39" s="1"/>
  <c r="AV378" i="39" s="1"/>
  <c r="AW378" i="39" s="1"/>
  <c r="AX378" i="39" s="1"/>
  <c r="AY378" i="39" s="1"/>
  <c r="AZ378" i="39" s="1"/>
  <c r="BA378" i="39" s="1"/>
  <c r="BB378" i="39" s="1"/>
  <c r="AO222" i="39"/>
  <c r="AP186" i="39"/>
  <c r="AP16" i="45"/>
  <c r="AA33" i="45"/>
  <c r="AA31" i="45"/>
  <c r="AA29" i="45"/>
  <c r="AA32" i="45"/>
  <c r="AA30" i="45"/>
  <c r="AR18" i="43"/>
  <c r="AR22" i="43"/>
  <c r="AR19" i="43"/>
  <c r="AR20" i="43"/>
  <c r="AR21" i="43"/>
  <c r="AQ38" i="45"/>
  <c r="AQ26" i="45"/>
  <c r="AQ44" i="45"/>
  <c r="AQ18" i="44"/>
  <c r="AQ24" i="44"/>
  <c r="AQ20" i="45"/>
  <c r="AQ30" i="44"/>
  <c r="AQ12" i="44"/>
  <c r="AQ199" i="39"/>
  <c r="AQ183" i="39"/>
  <c r="AQ191" i="39"/>
  <c r="AQ167" i="39"/>
  <c r="AQ175" i="39"/>
  <c r="AQ55" i="39"/>
  <c r="AQ47" i="39"/>
  <c r="AQ63" i="39"/>
  <c r="AQ71" i="39"/>
  <c r="AQ79" i="39"/>
  <c r="AP74" i="39"/>
  <c r="AP178" i="39"/>
  <c r="AP40" i="45"/>
  <c r="AP25" i="27" s="1"/>
  <c r="AA14" i="42"/>
  <c r="AB11" i="42" s="1"/>
  <c r="AO36" i="39"/>
  <c r="AO52" i="45" s="1"/>
  <c r="AO27" i="27" s="1"/>
  <c r="B51" i="35"/>
  <c r="C50" i="35"/>
  <c r="AS6" i="43" s="1"/>
  <c r="AQ21" i="45"/>
  <c r="AQ39" i="45"/>
  <c r="AQ27" i="45"/>
  <c r="AQ45" i="45"/>
  <c r="AQ31" i="44"/>
  <c r="AQ13" i="44"/>
  <c r="AQ19" i="44"/>
  <c r="AQ25" i="44"/>
  <c r="AQ192" i="39"/>
  <c r="AQ168" i="39"/>
  <c r="AQ176" i="39"/>
  <c r="AQ184" i="39"/>
  <c r="AQ80" i="39"/>
  <c r="AQ56" i="39"/>
  <c r="AQ48" i="39"/>
  <c r="AQ72" i="39"/>
  <c r="AQ64" i="39"/>
  <c r="AQ200" i="39"/>
  <c r="AP66" i="39"/>
  <c r="AP194" i="39"/>
  <c r="AP22" i="45"/>
  <c r="AH213" i="39"/>
  <c r="AH214" i="39" s="1"/>
  <c r="AH215" i="39" s="1"/>
  <c r="AI212" i="39"/>
  <c r="AP58" i="39"/>
  <c r="AP8" i="44"/>
  <c r="AP9" i="27" s="1"/>
  <c r="AP34" i="45"/>
  <c r="AP24" i="27" s="1"/>
  <c r="M43" i="47" l="1"/>
  <c r="J57" i="27"/>
  <c r="H37" i="27"/>
  <c r="H45" i="27" s="1"/>
  <c r="J58" i="27"/>
  <c r="K70" i="44"/>
  <c r="K69" i="44"/>
  <c r="L84" i="39"/>
  <c r="L82" i="39" s="1"/>
  <c r="L92" i="39"/>
  <c r="L90" i="39" s="1"/>
  <c r="L54" i="43"/>
  <c r="L53" i="43" s="1"/>
  <c r="L39" i="44"/>
  <c r="L38" i="44" s="1"/>
  <c r="L14" i="27" s="1"/>
  <c r="L69" i="27" s="1"/>
  <c r="L33" i="44"/>
  <c r="L32" i="44" s="1"/>
  <c r="L13" i="27" s="1"/>
  <c r="L68" i="27" s="1"/>
  <c r="M12" i="43"/>
  <c r="M36" i="43" s="1"/>
  <c r="L45" i="44"/>
  <c r="L44" i="44" s="1"/>
  <c r="L15" i="27" s="1"/>
  <c r="L70" i="27" s="1"/>
  <c r="L57" i="44"/>
  <c r="L56" i="44" s="1"/>
  <c r="L17" i="27" s="1"/>
  <c r="L72" i="27" s="1"/>
  <c r="L100" i="39"/>
  <c r="L98" i="39" s="1"/>
  <c r="L63" i="45"/>
  <c r="L62" i="45" s="1"/>
  <c r="L32" i="27" s="1"/>
  <c r="L69" i="45"/>
  <c r="L68" i="45" s="1"/>
  <c r="L33" i="27" s="1"/>
  <c r="L80" i="45"/>
  <c r="L79" i="45" s="1"/>
  <c r="L148" i="39"/>
  <c r="L146" i="39" s="1"/>
  <c r="L140" i="39"/>
  <c r="L138" i="39" s="1"/>
  <c r="L116" i="39"/>
  <c r="L114" i="39" s="1"/>
  <c r="L124" i="39"/>
  <c r="L122" i="39" s="1"/>
  <c r="L63" i="44"/>
  <c r="L62" i="44" s="1"/>
  <c r="L18" i="27" s="1"/>
  <c r="L73" i="27" s="1"/>
  <c r="L47" i="43"/>
  <c r="L51" i="44"/>
  <c r="L50" i="44" s="1"/>
  <c r="L16" i="27" s="1"/>
  <c r="L71" i="27" s="1"/>
  <c r="L156" i="39"/>
  <c r="L154" i="39" s="1"/>
  <c r="L132" i="39"/>
  <c r="L130" i="39" s="1"/>
  <c r="L57" i="45"/>
  <c r="L56" i="45" s="1"/>
  <c r="L31" i="27" s="1"/>
  <c r="K54" i="46"/>
  <c r="N54" i="47" s="1"/>
  <c r="N55" i="47" s="1"/>
  <c r="K32" i="46"/>
  <c r="N32" i="47" s="1"/>
  <c r="N41" i="47" s="1"/>
  <c r="K10" i="46"/>
  <c r="N10" i="47" s="1"/>
  <c r="N11" i="47" s="1"/>
  <c r="L48" i="47"/>
  <c r="I76" i="45"/>
  <c r="I74" i="45" s="1"/>
  <c r="I34" i="27" s="1"/>
  <c r="I20" i="27" s="1"/>
  <c r="I37" i="27" s="1"/>
  <c r="M22" i="47"/>
  <c r="M14" i="47"/>
  <c r="M66" i="47"/>
  <c r="M58" i="47"/>
  <c r="M44" i="47"/>
  <c r="M36" i="47"/>
  <c r="O41" i="46"/>
  <c r="O76" i="46"/>
  <c r="J47" i="35"/>
  <c r="J49" i="35" s="1"/>
  <c r="AM31" i="43" s="1"/>
  <c r="AI32" i="43"/>
  <c r="AH30" i="43"/>
  <c r="AH28" i="43"/>
  <c r="AH51" i="45" s="1"/>
  <c r="AK33" i="43"/>
  <c r="AH27" i="43"/>
  <c r="AH50" i="45" s="1"/>
  <c r="AI30" i="43"/>
  <c r="AI25" i="43"/>
  <c r="AI48" i="45" s="1"/>
  <c r="AK32" i="43"/>
  <c r="AL33" i="43"/>
  <c r="AJ31" i="43"/>
  <c r="AI28" i="43"/>
  <c r="AI51" i="45" s="1"/>
  <c r="AH24" i="43"/>
  <c r="AJ27" i="43"/>
  <c r="AJ50" i="45" s="1"/>
  <c r="AK26" i="43"/>
  <c r="AK49" i="45" s="1"/>
  <c r="AJ25" i="43"/>
  <c r="AJ48" i="45" s="1"/>
  <c r="AK25" i="43"/>
  <c r="AK48" i="45" s="1"/>
  <c r="AJ34" i="43"/>
  <c r="AJ28" i="43"/>
  <c r="AJ51" i="45" s="1"/>
  <c r="AH31" i="43"/>
  <c r="AH34" i="43"/>
  <c r="AK31" i="43"/>
  <c r="AL27" i="43"/>
  <c r="AL50" i="45" s="1"/>
  <c r="AI26" i="43"/>
  <c r="AI49" i="45" s="1"/>
  <c r="AJ32" i="43"/>
  <c r="AI27" i="43"/>
  <c r="AI50" i="45" s="1"/>
  <c r="AI24" i="43"/>
  <c r="AK27" i="43"/>
  <c r="AK50" i="45" s="1"/>
  <c r="AJ33" i="43"/>
  <c r="AJ26" i="43"/>
  <c r="AJ49" i="45" s="1"/>
  <c r="AH25" i="43"/>
  <c r="AH48" i="45" s="1"/>
  <c r="AK34" i="43"/>
  <c r="AH33" i="43"/>
  <c r="AK28" i="43"/>
  <c r="AK51" i="45" s="1"/>
  <c r="AL32" i="43"/>
  <c r="AL28" i="43"/>
  <c r="AL51" i="45" s="1"/>
  <c r="AL26" i="43"/>
  <c r="AL49" i="45" s="1"/>
  <c r="AL25" i="43"/>
  <c r="AL48" i="45" s="1"/>
  <c r="AL31" i="43"/>
  <c r="AL34" i="43"/>
  <c r="O160" i="39"/>
  <c r="O128" i="39"/>
  <c r="O67" i="44"/>
  <c r="O152" i="39"/>
  <c r="O61" i="45"/>
  <c r="O96" i="39"/>
  <c r="O37" i="44"/>
  <c r="O104" i="39"/>
  <c r="O58" i="43"/>
  <c r="O64" i="43" s="1"/>
  <c r="O67" i="45"/>
  <c r="O61" i="44"/>
  <c r="O55" i="44"/>
  <c r="O144" i="39"/>
  <c r="O88" i="39"/>
  <c r="O136" i="39"/>
  <c r="P16" i="43"/>
  <c r="AM28" i="43" s="1"/>
  <c r="AM51" i="45" s="1"/>
  <c r="O73" i="45"/>
  <c r="O43" i="44"/>
  <c r="O120" i="39"/>
  <c r="O49" i="44"/>
  <c r="O112" i="39"/>
  <c r="P37" i="43"/>
  <c r="O53" i="44"/>
  <c r="O86" i="39"/>
  <c r="O82" i="45"/>
  <c r="O134" i="39"/>
  <c r="P14" i="43"/>
  <c r="P44" i="43" s="1"/>
  <c r="O35" i="44"/>
  <c r="O65" i="45"/>
  <c r="O102" i="39"/>
  <c r="O59" i="44"/>
  <c r="O158" i="39"/>
  <c r="O126" i="39"/>
  <c r="O41" i="44"/>
  <c r="O110" i="39"/>
  <c r="O47" i="44"/>
  <c r="O71" i="45"/>
  <c r="O59" i="45"/>
  <c r="O56" i="43"/>
  <c r="O62" i="43" s="1"/>
  <c r="O150" i="39"/>
  <c r="O118" i="39"/>
  <c r="O65" i="44"/>
  <c r="O142" i="39"/>
  <c r="O87" i="45"/>
  <c r="O47" i="46"/>
  <c r="O57" i="46"/>
  <c r="O13" i="46"/>
  <c r="O63" i="46"/>
  <c r="P43" i="43"/>
  <c r="O19" i="46"/>
  <c r="AM25" i="43"/>
  <c r="AM48" i="45" s="1"/>
  <c r="O35" i="46"/>
  <c r="O69" i="46"/>
  <c r="O25" i="46"/>
  <c r="AM33" i="43"/>
  <c r="P45" i="43"/>
  <c r="P39" i="43"/>
  <c r="AM27" i="43"/>
  <c r="AM50" i="45" s="1"/>
  <c r="O43" i="46"/>
  <c r="O15" i="46"/>
  <c r="O59" i="46"/>
  <c r="O49" i="46"/>
  <c r="O65" i="46"/>
  <c r="O21" i="46"/>
  <c r="O71" i="46"/>
  <c r="O89" i="45"/>
  <c r="O37" i="46"/>
  <c r="O27" i="46"/>
  <c r="AQ74" i="39"/>
  <c r="AQ8" i="44"/>
  <c r="AQ9" i="27" s="1"/>
  <c r="AH217" i="39"/>
  <c r="AQ22" i="45"/>
  <c r="AI213" i="39"/>
  <c r="AI214" i="39" s="1"/>
  <c r="AI215" i="39" s="1"/>
  <c r="AJ212" i="39"/>
  <c r="AS22" i="43"/>
  <c r="AS20" i="43"/>
  <c r="AS19" i="43"/>
  <c r="AS18" i="43"/>
  <c r="AS21" i="43"/>
  <c r="AQ194" i="39"/>
  <c r="AQ26" i="44"/>
  <c r="AQ12" i="27" s="1"/>
  <c r="AQ40" i="45"/>
  <c r="AQ25" i="27" s="1"/>
  <c r="AR26" i="45"/>
  <c r="AR44" i="45"/>
  <c r="AR20" i="45"/>
  <c r="AR38" i="45"/>
  <c r="AR18" i="44"/>
  <c r="AR24" i="44"/>
  <c r="AR30" i="44"/>
  <c r="AR12" i="44"/>
  <c r="AR183" i="39"/>
  <c r="AR199" i="39"/>
  <c r="AR191" i="39"/>
  <c r="AR167" i="39"/>
  <c r="AR175" i="39"/>
  <c r="AR55" i="39"/>
  <c r="AR47" i="39"/>
  <c r="AR63" i="39"/>
  <c r="AR71" i="39"/>
  <c r="AR79" i="39"/>
  <c r="AA28" i="45"/>
  <c r="AA23" i="27" s="1"/>
  <c r="AQ58" i="39"/>
  <c r="AQ20" i="44"/>
  <c r="AQ11" i="27" s="1"/>
  <c r="AQ388" i="39"/>
  <c r="AQ387" i="39"/>
  <c r="AR387" i="39" s="1"/>
  <c r="AS387" i="39" s="1"/>
  <c r="AT387" i="39" s="1"/>
  <c r="AU387" i="39" s="1"/>
  <c r="AV387" i="39" s="1"/>
  <c r="AW387" i="39" s="1"/>
  <c r="AX387" i="39" s="1"/>
  <c r="AY387" i="39" s="1"/>
  <c r="AZ387" i="39" s="1"/>
  <c r="BA387" i="39" s="1"/>
  <c r="BB387" i="39" s="1"/>
  <c r="BC387" i="39" s="1"/>
  <c r="BD387" i="39" s="1"/>
  <c r="BE387" i="39" s="1"/>
  <c r="BF387" i="39" s="1"/>
  <c r="BG387" i="39" s="1"/>
  <c r="BH387" i="39" s="1"/>
  <c r="BI387" i="39" s="1"/>
  <c r="BJ387" i="39" s="1"/>
  <c r="BK387" i="39" s="1"/>
  <c r="BL387" i="39" s="1"/>
  <c r="BM387" i="39" s="1"/>
  <c r="BN387" i="39" s="1"/>
  <c r="AR19" i="45"/>
  <c r="AR37" i="45"/>
  <c r="AR25" i="45"/>
  <c r="AR43" i="45"/>
  <c r="AR29" i="44"/>
  <c r="AR23" i="44"/>
  <c r="AR11" i="44"/>
  <c r="AR17" i="44"/>
  <c r="AR182" i="39"/>
  <c r="AR166" i="39"/>
  <c r="AR198" i="39"/>
  <c r="AR174" i="39"/>
  <c r="AR190" i="39"/>
  <c r="AR70" i="39"/>
  <c r="AR78" i="39"/>
  <c r="AR46" i="39"/>
  <c r="AR391" i="39" s="1"/>
  <c r="AS391" i="39" s="1"/>
  <c r="AT391" i="39" s="1"/>
  <c r="AU391" i="39" s="1"/>
  <c r="AV391" i="39" s="1"/>
  <c r="AW391" i="39" s="1"/>
  <c r="AX391" i="39" s="1"/>
  <c r="AY391" i="39" s="1"/>
  <c r="AZ391" i="39" s="1"/>
  <c r="BA391" i="39" s="1"/>
  <c r="BB391" i="39" s="1"/>
  <c r="BC391" i="39" s="1"/>
  <c r="BD391" i="39" s="1"/>
  <c r="BE391" i="39" s="1"/>
  <c r="BF391" i="39" s="1"/>
  <c r="BG391" i="39" s="1"/>
  <c r="BH391" i="39" s="1"/>
  <c r="BI391" i="39" s="1"/>
  <c r="BJ391" i="39" s="1"/>
  <c r="BK391" i="39" s="1"/>
  <c r="BL391" i="39" s="1"/>
  <c r="BM391" i="39" s="1"/>
  <c r="BN391" i="39" s="1"/>
  <c r="BO391" i="39" s="1"/>
  <c r="AR62" i="39"/>
  <c r="AR54" i="39"/>
  <c r="AQ384" i="39"/>
  <c r="AR384" i="39" s="1"/>
  <c r="AS384" i="39" s="1"/>
  <c r="AT384" i="39" s="1"/>
  <c r="AU384" i="39" s="1"/>
  <c r="AV384" i="39" s="1"/>
  <c r="AW384" i="39" s="1"/>
  <c r="AX384" i="39" s="1"/>
  <c r="AY384" i="39" s="1"/>
  <c r="AZ384" i="39" s="1"/>
  <c r="BA384" i="39" s="1"/>
  <c r="BB384" i="39" s="1"/>
  <c r="BC384" i="39" s="1"/>
  <c r="BD384" i="39" s="1"/>
  <c r="BE384" i="39" s="1"/>
  <c r="BF384" i="39" s="1"/>
  <c r="BG384" i="39" s="1"/>
  <c r="BH384" i="39" s="1"/>
  <c r="BI384" i="39" s="1"/>
  <c r="BJ384" i="39" s="1"/>
  <c r="BK384" i="39" s="1"/>
  <c r="BL384" i="39" s="1"/>
  <c r="BM384" i="39" s="1"/>
  <c r="BN384" i="39" s="1"/>
  <c r="AQ42" i="39"/>
  <c r="AQ383" i="39"/>
  <c r="AR383" i="39" s="1"/>
  <c r="AS383" i="39" s="1"/>
  <c r="AT383" i="39" s="1"/>
  <c r="AU383" i="39" s="1"/>
  <c r="AV383" i="39" s="1"/>
  <c r="AW383" i="39" s="1"/>
  <c r="AX383" i="39" s="1"/>
  <c r="AY383" i="39" s="1"/>
  <c r="AZ383" i="39" s="1"/>
  <c r="BA383" i="39" s="1"/>
  <c r="BB383" i="39" s="1"/>
  <c r="BC383" i="39" s="1"/>
  <c r="BD383" i="39" s="1"/>
  <c r="BE383" i="39" s="1"/>
  <c r="BF383" i="39" s="1"/>
  <c r="BG383" i="39" s="1"/>
  <c r="BH383" i="39" s="1"/>
  <c r="BI383" i="39" s="1"/>
  <c r="BJ383" i="39" s="1"/>
  <c r="BK383" i="39" s="1"/>
  <c r="BL383" i="39" s="1"/>
  <c r="BM383" i="39" s="1"/>
  <c r="AP222" i="39"/>
  <c r="BK373" i="39"/>
  <c r="B52" i="35"/>
  <c r="C51" i="35"/>
  <c r="AT6" i="43" s="1"/>
  <c r="AB12" i="42"/>
  <c r="AR18" i="45"/>
  <c r="AR36" i="45"/>
  <c r="AR24" i="45"/>
  <c r="AR42" i="45"/>
  <c r="AR28" i="44"/>
  <c r="AR16" i="44"/>
  <c r="AR22" i="44"/>
  <c r="AR10" i="44"/>
  <c r="AR189" i="39"/>
  <c r="AR197" i="39"/>
  <c r="AR173" i="39"/>
  <c r="AR165" i="39"/>
  <c r="AR53" i="39"/>
  <c r="AR45" i="39"/>
  <c r="AR390" i="39" s="1"/>
  <c r="AS390" i="39" s="1"/>
  <c r="AT390" i="39" s="1"/>
  <c r="AU390" i="39" s="1"/>
  <c r="AV390" i="39" s="1"/>
  <c r="AW390" i="39" s="1"/>
  <c r="AX390" i="39" s="1"/>
  <c r="AY390" i="39" s="1"/>
  <c r="AZ390" i="39" s="1"/>
  <c r="BA390" i="39" s="1"/>
  <c r="BB390" i="39" s="1"/>
  <c r="BC390" i="39" s="1"/>
  <c r="BD390" i="39" s="1"/>
  <c r="BE390" i="39" s="1"/>
  <c r="BF390" i="39" s="1"/>
  <c r="BG390" i="39" s="1"/>
  <c r="BH390" i="39" s="1"/>
  <c r="BI390" i="39" s="1"/>
  <c r="BJ390" i="39" s="1"/>
  <c r="BK390" i="39" s="1"/>
  <c r="BL390" i="39" s="1"/>
  <c r="BM390" i="39" s="1"/>
  <c r="BN390" i="39" s="1"/>
  <c r="BO390" i="39" s="1"/>
  <c r="AR61" i="39"/>
  <c r="AR69" i="39"/>
  <c r="AR181" i="39"/>
  <c r="AR77" i="39"/>
  <c r="AQ50" i="39"/>
  <c r="AQ14" i="44"/>
  <c r="AQ10" i="27" s="1"/>
  <c r="AQ186" i="39"/>
  <c r="AR21" i="45"/>
  <c r="AR39" i="45"/>
  <c r="AR27" i="45"/>
  <c r="AR45" i="45"/>
  <c r="AR31" i="44"/>
  <c r="AR13" i="44"/>
  <c r="AR19" i="44"/>
  <c r="AR25" i="44"/>
  <c r="AR184" i="39"/>
  <c r="AR200" i="39"/>
  <c r="AR192" i="39"/>
  <c r="AR168" i="39"/>
  <c r="AR176" i="39"/>
  <c r="AR56" i="39"/>
  <c r="AR48" i="39"/>
  <c r="AR64" i="39"/>
  <c r="AR80" i="39"/>
  <c r="AR72" i="39"/>
  <c r="AP15" i="45"/>
  <c r="AP22" i="27" s="1"/>
  <c r="AP36" i="39"/>
  <c r="AP52" i="45" s="1"/>
  <c r="AP27" i="27" s="1"/>
  <c r="AQ170" i="39"/>
  <c r="AQ34" i="45"/>
  <c r="AQ24" i="27" s="1"/>
  <c r="BC378" i="39"/>
  <c r="AQ66" i="39"/>
  <c r="AR23" i="45"/>
  <c r="AR41" i="45"/>
  <c r="AR17" i="45"/>
  <c r="AR35" i="45"/>
  <c r="AR27" i="44"/>
  <c r="AR21" i="44"/>
  <c r="AR9" i="44"/>
  <c r="AR15" i="44"/>
  <c r="AR17" i="43"/>
  <c r="AR13" i="42" s="1"/>
  <c r="AR188" i="39"/>
  <c r="AR196" i="39"/>
  <c r="AR164" i="39"/>
  <c r="AR172" i="39"/>
  <c r="AR180" i="39"/>
  <c r="AR52" i="39"/>
  <c r="AR44" i="39"/>
  <c r="AR60" i="39"/>
  <c r="AR68" i="39"/>
  <c r="AR76" i="39"/>
  <c r="AP39" i="39"/>
  <c r="AP53" i="45" s="1"/>
  <c r="AP28" i="27" s="1"/>
  <c r="AQ178" i="39"/>
  <c r="AQ162" i="39"/>
  <c r="AQ16" i="45"/>
  <c r="J55" i="27" l="1"/>
  <c r="H38" i="27"/>
  <c r="K68" i="44"/>
  <c r="K19" i="27" s="1"/>
  <c r="K74" i="27" s="1"/>
  <c r="K67" i="27" s="1"/>
  <c r="AJ24" i="43"/>
  <c r="AJ23" i="43" s="1"/>
  <c r="AJ201" i="39" s="1"/>
  <c r="AJ30" i="43"/>
  <c r="AJ29" i="43" s="1"/>
  <c r="M11" i="43"/>
  <c r="M42" i="43"/>
  <c r="M41" i="43" s="1"/>
  <c r="L60" i="43"/>
  <c r="L59" i="43" s="1"/>
  <c r="L37" i="39"/>
  <c r="L54" i="45" s="1"/>
  <c r="L29" i="27" s="1"/>
  <c r="L78" i="45"/>
  <c r="L35" i="27" s="1"/>
  <c r="L38" i="39"/>
  <c r="L55" i="45" s="1"/>
  <c r="L30" i="27" s="1"/>
  <c r="N33" i="47"/>
  <c r="N42" i="47" s="1"/>
  <c r="N63" i="47"/>
  <c r="N19" i="47"/>
  <c r="H46" i="27"/>
  <c r="H60" i="27"/>
  <c r="I38" i="27"/>
  <c r="I45" i="27"/>
  <c r="M23" i="47"/>
  <c r="M15" i="47"/>
  <c r="M24" i="47" s="1"/>
  <c r="M37" i="47"/>
  <c r="M46" i="47" s="1"/>
  <c r="M45" i="47"/>
  <c r="M35" i="43"/>
  <c r="M67" i="47"/>
  <c r="M59" i="47"/>
  <c r="M68" i="47" s="1"/>
  <c r="N20" i="47"/>
  <c r="N12" i="47"/>
  <c r="N56" i="47"/>
  <c r="N64" i="47"/>
  <c r="AH26" i="43"/>
  <c r="AH49" i="45" s="1"/>
  <c r="AI33" i="43"/>
  <c r="AI34" i="43"/>
  <c r="AH32" i="43"/>
  <c r="AH29" i="43" s="1"/>
  <c r="AI31" i="43"/>
  <c r="O38" i="46"/>
  <c r="O79" i="46"/>
  <c r="O14" i="46"/>
  <c r="O77" i="46"/>
  <c r="AI47" i="45"/>
  <c r="AI46" i="45" s="1"/>
  <c r="AI26" i="27" s="1"/>
  <c r="AI23" i="43"/>
  <c r="AI201" i="39" s="1"/>
  <c r="AH47" i="45"/>
  <c r="O50" i="46"/>
  <c r="O16" i="46"/>
  <c r="O28" i="46"/>
  <c r="P40" i="43"/>
  <c r="O44" i="46"/>
  <c r="O22" i="46"/>
  <c r="P46" i="43"/>
  <c r="O90" i="45"/>
  <c r="AM34" i="43"/>
  <c r="O60" i="46"/>
  <c r="O72" i="46"/>
  <c r="O66" i="46"/>
  <c r="P49" i="43"/>
  <c r="P52" i="44" s="1"/>
  <c r="P38" i="43"/>
  <c r="P50" i="43" s="1"/>
  <c r="AM26" i="43"/>
  <c r="AM49" i="45" s="1"/>
  <c r="AM32" i="43"/>
  <c r="O42" i="46"/>
  <c r="O70" i="46"/>
  <c r="O64" i="46"/>
  <c r="O88" i="45"/>
  <c r="O26" i="46"/>
  <c r="O36" i="46"/>
  <c r="O58" i="46"/>
  <c r="O48" i="46"/>
  <c r="O20" i="46"/>
  <c r="P51" i="43"/>
  <c r="P66" i="45" s="1"/>
  <c r="AQ15" i="45"/>
  <c r="AQ22" i="27" s="1"/>
  <c r="AR66" i="39"/>
  <c r="AR186" i="39"/>
  <c r="AR14" i="44"/>
  <c r="AR10" i="27" s="1"/>
  <c r="AR40" i="45"/>
  <c r="AR25" i="27" s="1"/>
  <c r="AR50" i="39"/>
  <c r="AI217" i="39"/>
  <c r="AR58" i="39"/>
  <c r="AR22" i="45"/>
  <c r="AQ36" i="39"/>
  <c r="AQ52" i="45" s="1"/>
  <c r="AQ27" i="27" s="1"/>
  <c r="AS26" i="45"/>
  <c r="AS44" i="45"/>
  <c r="AS20" i="45"/>
  <c r="AS38" i="45"/>
  <c r="AS30" i="44"/>
  <c r="AS24" i="44"/>
  <c r="AS12" i="44"/>
  <c r="AS18" i="44"/>
  <c r="AS191" i="39"/>
  <c r="AS199" i="39"/>
  <c r="AS183" i="39"/>
  <c r="AS167" i="39"/>
  <c r="AS175" i="39"/>
  <c r="AS55" i="39"/>
  <c r="AS47" i="39"/>
  <c r="AS63" i="39"/>
  <c r="AS71" i="39"/>
  <c r="AS79" i="39"/>
  <c r="AR389" i="39"/>
  <c r="AS389" i="39" s="1"/>
  <c r="AT389" i="39" s="1"/>
  <c r="AU389" i="39" s="1"/>
  <c r="AV389" i="39" s="1"/>
  <c r="AW389" i="39" s="1"/>
  <c r="AX389" i="39" s="1"/>
  <c r="AY389" i="39" s="1"/>
  <c r="AZ389" i="39" s="1"/>
  <c r="BA389" i="39" s="1"/>
  <c r="BB389" i="39" s="1"/>
  <c r="BC389" i="39" s="1"/>
  <c r="BD389" i="39" s="1"/>
  <c r="BE389" i="39" s="1"/>
  <c r="BF389" i="39" s="1"/>
  <c r="BG389" i="39" s="1"/>
  <c r="BH389" i="39" s="1"/>
  <c r="BI389" i="39" s="1"/>
  <c r="BJ389" i="39" s="1"/>
  <c r="BK389" i="39" s="1"/>
  <c r="BL389" i="39" s="1"/>
  <c r="BM389" i="39" s="1"/>
  <c r="BN389" i="39" s="1"/>
  <c r="BO389" i="39" s="1"/>
  <c r="AR42" i="39"/>
  <c r="AB31" i="45"/>
  <c r="AB29" i="45"/>
  <c r="AB32" i="45"/>
  <c r="AB30" i="45"/>
  <c r="AB33" i="45"/>
  <c r="AR393" i="39"/>
  <c r="AR392" i="39"/>
  <c r="AS392" i="39" s="1"/>
  <c r="AT392" i="39" s="1"/>
  <c r="AU392" i="39" s="1"/>
  <c r="AV392" i="39" s="1"/>
  <c r="AW392" i="39" s="1"/>
  <c r="AX392" i="39" s="1"/>
  <c r="AY392" i="39" s="1"/>
  <c r="AZ392" i="39" s="1"/>
  <c r="BA392" i="39" s="1"/>
  <c r="BB392" i="39" s="1"/>
  <c r="BC392" i="39" s="1"/>
  <c r="BD392" i="39" s="1"/>
  <c r="BE392" i="39" s="1"/>
  <c r="BF392" i="39" s="1"/>
  <c r="BG392" i="39" s="1"/>
  <c r="BH392" i="39" s="1"/>
  <c r="BI392" i="39" s="1"/>
  <c r="BJ392" i="39" s="1"/>
  <c r="BK392" i="39" s="1"/>
  <c r="BL392" i="39" s="1"/>
  <c r="BM392" i="39" s="1"/>
  <c r="BN392" i="39" s="1"/>
  <c r="BO392" i="39" s="1"/>
  <c r="AS36" i="45"/>
  <c r="AS24" i="45"/>
  <c r="AS42" i="45"/>
  <c r="AS18" i="45"/>
  <c r="AS16" i="44"/>
  <c r="AS28" i="44"/>
  <c r="AS22" i="44"/>
  <c r="AS10" i="44"/>
  <c r="AS197" i="39"/>
  <c r="AS189" i="39"/>
  <c r="AS181" i="39"/>
  <c r="AS165" i="39"/>
  <c r="AS173" i="39"/>
  <c r="AS53" i="39"/>
  <c r="AS45" i="39"/>
  <c r="AS395" i="39" s="1"/>
  <c r="AT395" i="39" s="1"/>
  <c r="AU395" i="39" s="1"/>
  <c r="AV395" i="39" s="1"/>
  <c r="AW395" i="39" s="1"/>
  <c r="AX395" i="39" s="1"/>
  <c r="AY395" i="39" s="1"/>
  <c r="AZ395" i="39" s="1"/>
  <c r="BA395" i="39" s="1"/>
  <c r="BB395" i="39" s="1"/>
  <c r="BC395" i="39" s="1"/>
  <c r="BD395" i="39" s="1"/>
  <c r="BE395" i="39" s="1"/>
  <c r="BF395" i="39" s="1"/>
  <c r="BG395" i="39" s="1"/>
  <c r="BH395" i="39" s="1"/>
  <c r="BI395" i="39" s="1"/>
  <c r="BJ395" i="39" s="1"/>
  <c r="BK395" i="39" s="1"/>
  <c r="BL395" i="39" s="1"/>
  <c r="BM395" i="39" s="1"/>
  <c r="BN395" i="39" s="1"/>
  <c r="BO395" i="39" s="1"/>
  <c r="BP395" i="39" s="1"/>
  <c r="AS61" i="39"/>
  <c r="AS69" i="39"/>
  <c r="AS77" i="39"/>
  <c r="AR8" i="44"/>
  <c r="AR9" i="27" s="1"/>
  <c r="AQ39" i="39"/>
  <c r="AQ53" i="45" s="1"/>
  <c r="AQ28" i="27" s="1"/>
  <c r="AR178" i="39"/>
  <c r="AR20" i="44"/>
  <c r="AR11" i="27" s="1"/>
  <c r="BD378" i="39"/>
  <c r="BE378" i="39" s="1"/>
  <c r="BF378" i="39" s="1"/>
  <c r="BG378" i="39" s="1"/>
  <c r="BH378" i="39" s="1"/>
  <c r="BI378" i="39" s="1"/>
  <c r="BJ378" i="39" s="1"/>
  <c r="BK378" i="39" s="1"/>
  <c r="BL378" i="39" s="1"/>
  <c r="AB14" i="42"/>
  <c r="AC11" i="42" s="1"/>
  <c r="AS19" i="45"/>
  <c r="AS37" i="45"/>
  <c r="AS25" i="45"/>
  <c r="AS43" i="45"/>
  <c r="AS11" i="44"/>
  <c r="AS17" i="44"/>
  <c r="AS29" i="44"/>
  <c r="AS23" i="44"/>
  <c r="AS190" i="39"/>
  <c r="AS166" i="39"/>
  <c r="AS198" i="39"/>
  <c r="AS174" i="39"/>
  <c r="AS182" i="39"/>
  <c r="AS78" i="39"/>
  <c r="AS54" i="39"/>
  <c r="AS46" i="39"/>
  <c r="AS396" i="39" s="1"/>
  <c r="AT396" i="39" s="1"/>
  <c r="AU396" i="39" s="1"/>
  <c r="AV396" i="39" s="1"/>
  <c r="AW396" i="39" s="1"/>
  <c r="AX396" i="39" s="1"/>
  <c r="AY396" i="39" s="1"/>
  <c r="AZ396" i="39" s="1"/>
  <c r="BA396" i="39" s="1"/>
  <c r="BB396" i="39" s="1"/>
  <c r="BC396" i="39" s="1"/>
  <c r="BD396" i="39" s="1"/>
  <c r="BE396" i="39" s="1"/>
  <c r="BF396" i="39" s="1"/>
  <c r="BG396" i="39" s="1"/>
  <c r="BH396" i="39" s="1"/>
  <c r="BI396" i="39" s="1"/>
  <c r="BJ396" i="39" s="1"/>
  <c r="BK396" i="39" s="1"/>
  <c r="BL396" i="39" s="1"/>
  <c r="BM396" i="39" s="1"/>
  <c r="BN396" i="39" s="1"/>
  <c r="BO396" i="39" s="1"/>
  <c r="BP396" i="39" s="1"/>
  <c r="AS70" i="39"/>
  <c r="AS62" i="39"/>
  <c r="AR26" i="44"/>
  <c r="AR12" i="27" s="1"/>
  <c r="AS21" i="45"/>
  <c r="AS39" i="45"/>
  <c r="AS27" i="45"/>
  <c r="AS45" i="45"/>
  <c r="AS31" i="44"/>
  <c r="AS19" i="44"/>
  <c r="AS25" i="44"/>
  <c r="AS13" i="44"/>
  <c r="AS192" i="39"/>
  <c r="AS200" i="39"/>
  <c r="AS176" i="39"/>
  <c r="AS184" i="39"/>
  <c r="AS56" i="39"/>
  <c r="AS48" i="39"/>
  <c r="AS64" i="39"/>
  <c r="AS72" i="39"/>
  <c r="AS80" i="39"/>
  <c r="AS168" i="39"/>
  <c r="AR34" i="45"/>
  <c r="AR24" i="27" s="1"/>
  <c r="AR388" i="39"/>
  <c r="AS388" i="39" s="1"/>
  <c r="AT388" i="39" s="1"/>
  <c r="AU388" i="39" s="1"/>
  <c r="AV388" i="39" s="1"/>
  <c r="AW388" i="39" s="1"/>
  <c r="AX388" i="39" s="1"/>
  <c r="AY388" i="39" s="1"/>
  <c r="AZ388" i="39" s="1"/>
  <c r="BA388" i="39" s="1"/>
  <c r="BB388" i="39" s="1"/>
  <c r="BC388" i="39" s="1"/>
  <c r="BD388" i="39" s="1"/>
  <c r="BE388" i="39" s="1"/>
  <c r="BF388" i="39" s="1"/>
  <c r="BG388" i="39" s="1"/>
  <c r="BH388" i="39" s="1"/>
  <c r="BI388" i="39" s="1"/>
  <c r="BJ388" i="39" s="1"/>
  <c r="BK388" i="39" s="1"/>
  <c r="BL388" i="39" s="1"/>
  <c r="BM388" i="39" s="1"/>
  <c r="BN388" i="39" s="1"/>
  <c r="AQ222" i="39"/>
  <c r="AK212" i="39"/>
  <c r="AJ213" i="39"/>
  <c r="AJ214" i="39" s="1"/>
  <c r="AJ215" i="39" s="1"/>
  <c r="B53" i="35"/>
  <c r="C52" i="35"/>
  <c r="AU6" i="43" s="1"/>
  <c r="AS41" i="45"/>
  <c r="AS17" i="45"/>
  <c r="AS35" i="45"/>
  <c r="AS23" i="45"/>
  <c r="AS21" i="44"/>
  <c r="AS9" i="44"/>
  <c r="AS27" i="44"/>
  <c r="AS15" i="44"/>
  <c r="AS17" i="43"/>
  <c r="AS13" i="42" s="1"/>
  <c r="AS196" i="39"/>
  <c r="AS164" i="39"/>
  <c r="AS188" i="39"/>
  <c r="AS172" i="39"/>
  <c r="AS180" i="39"/>
  <c r="AS60" i="39"/>
  <c r="AS68" i="39"/>
  <c r="AS76" i="39"/>
  <c r="AS52" i="39"/>
  <c r="AS44" i="39"/>
  <c r="AR170" i="39"/>
  <c r="AR162" i="39"/>
  <c r="AR74" i="39"/>
  <c r="AR194" i="39"/>
  <c r="AR16" i="45"/>
  <c r="AT18" i="43"/>
  <c r="AT21" i="43"/>
  <c r="AT19" i="43"/>
  <c r="AT22" i="43"/>
  <c r="AT20" i="43"/>
  <c r="K8" i="27" l="1"/>
  <c r="K56" i="27" s="1"/>
  <c r="L24" i="46"/>
  <c r="L23" i="46" s="1"/>
  <c r="L68" i="46"/>
  <c r="L67" i="46" s="1"/>
  <c r="L62" i="46"/>
  <c r="L61" i="46" s="1"/>
  <c r="AJ47" i="45"/>
  <c r="AJ46" i="45" s="1"/>
  <c r="AJ26" i="27" s="1"/>
  <c r="M48" i="43"/>
  <c r="M45" i="44" s="1"/>
  <c r="M44" i="44" s="1"/>
  <c r="M15" i="27" s="1"/>
  <c r="M70" i="27" s="1"/>
  <c r="L46" i="46"/>
  <c r="L45" i="46" s="1"/>
  <c r="L34" i="46"/>
  <c r="L33" i="46" s="1"/>
  <c r="L18" i="46"/>
  <c r="L17" i="46" s="1"/>
  <c r="L86" i="45"/>
  <c r="L85" i="45" s="1"/>
  <c r="L36" i="27" s="1"/>
  <c r="L40" i="46"/>
  <c r="L39" i="46" s="1"/>
  <c r="L56" i="46"/>
  <c r="L55" i="46" s="1"/>
  <c r="L12" i="46"/>
  <c r="L11" i="46" s="1"/>
  <c r="L75" i="46"/>
  <c r="L74" i="46" s="1"/>
  <c r="O37" i="47" s="1"/>
  <c r="N34" i="47"/>
  <c r="N43" i="47" s="1"/>
  <c r="H61" i="27"/>
  <c r="H64" i="27"/>
  <c r="H62" i="27"/>
  <c r="H65" i="27" s="1"/>
  <c r="M17" i="47"/>
  <c r="M26" i="47" s="1"/>
  <c r="I46" i="27"/>
  <c r="I60" i="27"/>
  <c r="M61" i="47"/>
  <c r="M70" i="47" s="1"/>
  <c r="M39" i="47"/>
  <c r="N65" i="47"/>
  <c r="N57" i="47"/>
  <c r="L71" i="44"/>
  <c r="L70" i="44"/>
  <c r="L69" i="44"/>
  <c r="N13" i="47"/>
  <c r="N21" i="47"/>
  <c r="AH46" i="45"/>
  <c r="AH26" i="27" s="1"/>
  <c r="AH23" i="43"/>
  <c r="AH201" i="39" s="1"/>
  <c r="AI29" i="43"/>
  <c r="N46" i="47"/>
  <c r="P52" i="43"/>
  <c r="P67" i="44" s="1"/>
  <c r="P46" i="44"/>
  <c r="P109" i="39"/>
  <c r="P157" i="39"/>
  <c r="P85" i="39"/>
  <c r="P81" i="45"/>
  <c r="P141" i="39"/>
  <c r="P133" i="39"/>
  <c r="P70" i="45"/>
  <c r="P58" i="44"/>
  <c r="P55" i="43"/>
  <c r="P61" i="43" s="1"/>
  <c r="P93" i="39"/>
  <c r="P64" i="44"/>
  <c r="P125" i="39"/>
  <c r="P101" i="39"/>
  <c r="P40" i="44"/>
  <c r="P149" i="39"/>
  <c r="P34" i="44"/>
  <c r="P117" i="39"/>
  <c r="Q13" i="43"/>
  <c r="Q43" i="43" s="1"/>
  <c r="P58" i="45"/>
  <c r="P64" i="45"/>
  <c r="P119" i="39"/>
  <c r="P42" i="44"/>
  <c r="P72" i="45"/>
  <c r="P60" i="45"/>
  <c r="P135" i="39"/>
  <c r="P111" i="39"/>
  <c r="P66" i="44"/>
  <c r="P57" i="43"/>
  <c r="P63" i="43" s="1"/>
  <c r="P83" i="45"/>
  <c r="P151" i="39"/>
  <c r="P95" i="39"/>
  <c r="P103" i="39"/>
  <c r="Q15" i="43"/>
  <c r="Q45" i="43" s="1"/>
  <c r="P143" i="39"/>
  <c r="P87" i="39"/>
  <c r="P54" i="44"/>
  <c r="P127" i="39"/>
  <c r="P48" i="44"/>
  <c r="P159" i="39"/>
  <c r="P60" i="44"/>
  <c r="P36" i="44"/>
  <c r="AR15" i="45"/>
  <c r="AR22" i="27" s="1"/>
  <c r="P35" i="44"/>
  <c r="P59" i="45"/>
  <c r="P158" i="39"/>
  <c r="P47" i="44"/>
  <c r="P94" i="39"/>
  <c r="P65" i="44"/>
  <c r="P110" i="39"/>
  <c r="P53" i="44"/>
  <c r="P134" i="39"/>
  <c r="P142" i="39"/>
  <c r="P56" i="43"/>
  <c r="P62" i="43" s="1"/>
  <c r="P77" i="46" s="1"/>
  <c r="P86" i="39"/>
  <c r="P150" i="39"/>
  <c r="P59" i="44"/>
  <c r="P118" i="39"/>
  <c r="P102" i="39"/>
  <c r="P82" i="45"/>
  <c r="Q14" i="43"/>
  <c r="P65" i="45"/>
  <c r="P41" i="44"/>
  <c r="P71" i="45"/>
  <c r="P126" i="39"/>
  <c r="AS14" i="44"/>
  <c r="AS10" i="27" s="1"/>
  <c r="AR36" i="39"/>
  <c r="AR52" i="45" s="1"/>
  <c r="AR27" i="27" s="1"/>
  <c r="AS34" i="45"/>
  <c r="AS24" i="27" s="1"/>
  <c r="AS186" i="39"/>
  <c r="AS22" i="45"/>
  <c r="AS40" i="45"/>
  <c r="AS25" i="27" s="1"/>
  <c r="AS194" i="39"/>
  <c r="AS66" i="39"/>
  <c r="AJ217" i="39"/>
  <c r="AT24" i="45"/>
  <c r="AT42" i="45"/>
  <c r="AT18" i="45"/>
  <c r="AT36" i="45"/>
  <c r="AT16" i="44"/>
  <c r="AT28" i="44"/>
  <c r="AT22" i="44"/>
  <c r="AT10" i="44"/>
  <c r="AT181" i="39"/>
  <c r="AT189" i="39"/>
  <c r="AT197" i="39"/>
  <c r="AT165" i="39"/>
  <c r="AT173" i="39"/>
  <c r="AT53" i="39"/>
  <c r="AT45" i="39"/>
  <c r="AT400" i="39" s="1"/>
  <c r="AU400" i="39" s="1"/>
  <c r="AV400" i="39" s="1"/>
  <c r="AW400" i="39" s="1"/>
  <c r="AX400" i="39" s="1"/>
  <c r="AY400" i="39" s="1"/>
  <c r="AZ400" i="39" s="1"/>
  <c r="BA400" i="39" s="1"/>
  <c r="BB400" i="39" s="1"/>
  <c r="BC400" i="39" s="1"/>
  <c r="BD400" i="39" s="1"/>
  <c r="BE400" i="39" s="1"/>
  <c r="BF400" i="39" s="1"/>
  <c r="BG400" i="39" s="1"/>
  <c r="BH400" i="39" s="1"/>
  <c r="BI400" i="39" s="1"/>
  <c r="BJ400" i="39" s="1"/>
  <c r="BK400" i="39" s="1"/>
  <c r="BL400" i="39" s="1"/>
  <c r="BM400" i="39" s="1"/>
  <c r="BN400" i="39" s="1"/>
  <c r="BO400" i="39" s="1"/>
  <c r="BP400" i="39" s="1"/>
  <c r="BQ400" i="39" s="1"/>
  <c r="AT61" i="39"/>
  <c r="AT69" i="39"/>
  <c r="AT77" i="39"/>
  <c r="AK213" i="39"/>
  <c r="AK214" i="39" s="1"/>
  <c r="AK215" i="39" s="1"/>
  <c r="AL212" i="39"/>
  <c r="AS398" i="39"/>
  <c r="AS397" i="39"/>
  <c r="AT397" i="39" s="1"/>
  <c r="AU397" i="39" s="1"/>
  <c r="AV397" i="39" s="1"/>
  <c r="AW397" i="39" s="1"/>
  <c r="AX397" i="39" s="1"/>
  <c r="AY397" i="39" s="1"/>
  <c r="AZ397" i="39" s="1"/>
  <c r="BA397" i="39" s="1"/>
  <c r="BB397" i="39" s="1"/>
  <c r="BC397" i="39" s="1"/>
  <c r="BD397" i="39" s="1"/>
  <c r="BE397" i="39" s="1"/>
  <c r="BF397" i="39" s="1"/>
  <c r="BG397" i="39" s="1"/>
  <c r="BH397" i="39" s="1"/>
  <c r="BI397" i="39" s="1"/>
  <c r="BJ397" i="39" s="1"/>
  <c r="BK397" i="39" s="1"/>
  <c r="BL397" i="39" s="1"/>
  <c r="BM397" i="39" s="1"/>
  <c r="BN397" i="39" s="1"/>
  <c r="BO397" i="39" s="1"/>
  <c r="BP397" i="39" s="1"/>
  <c r="AT44" i="45"/>
  <c r="AT20" i="45"/>
  <c r="AT38" i="45"/>
  <c r="AT26" i="45"/>
  <c r="AT24" i="44"/>
  <c r="AT12" i="44"/>
  <c r="AT30" i="44"/>
  <c r="AT18" i="44"/>
  <c r="AT199" i="39"/>
  <c r="AT191" i="39"/>
  <c r="AT167" i="39"/>
  <c r="AT175" i="39"/>
  <c r="AT63" i="39"/>
  <c r="AT71" i="39"/>
  <c r="AT79" i="39"/>
  <c r="AT183" i="39"/>
  <c r="AT55" i="39"/>
  <c r="AT47" i="39"/>
  <c r="AS394" i="39"/>
  <c r="AT394" i="39" s="1"/>
  <c r="AU394" i="39" s="1"/>
  <c r="AV394" i="39" s="1"/>
  <c r="AW394" i="39" s="1"/>
  <c r="AX394" i="39" s="1"/>
  <c r="AY394" i="39" s="1"/>
  <c r="AZ394" i="39" s="1"/>
  <c r="BA394" i="39" s="1"/>
  <c r="BB394" i="39" s="1"/>
  <c r="BC394" i="39" s="1"/>
  <c r="BD394" i="39" s="1"/>
  <c r="BE394" i="39" s="1"/>
  <c r="BF394" i="39" s="1"/>
  <c r="BG394" i="39" s="1"/>
  <c r="BH394" i="39" s="1"/>
  <c r="BI394" i="39" s="1"/>
  <c r="BJ394" i="39" s="1"/>
  <c r="BK394" i="39" s="1"/>
  <c r="BL394" i="39" s="1"/>
  <c r="BM394" i="39" s="1"/>
  <c r="BN394" i="39" s="1"/>
  <c r="BO394" i="39" s="1"/>
  <c r="BP394" i="39" s="1"/>
  <c r="AS42" i="39"/>
  <c r="AS162" i="39"/>
  <c r="AT17" i="45"/>
  <c r="AT35" i="45"/>
  <c r="AT23" i="45"/>
  <c r="AT41" i="45"/>
  <c r="AT27" i="44"/>
  <c r="AT21" i="44"/>
  <c r="AT9" i="44"/>
  <c r="AT15" i="44"/>
  <c r="AT17" i="43"/>
  <c r="AT13" i="42" s="1"/>
  <c r="AT164" i="39"/>
  <c r="AT188" i="39"/>
  <c r="AT172" i="39"/>
  <c r="AT180" i="39"/>
  <c r="AT196" i="39"/>
  <c r="AT68" i="39"/>
  <c r="AT76" i="39"/>
  <c r="AT60" i="39"/>
  <c r="AT52" i="39"/>
  <c r="AT44" i="39"/>
  <c r="AS16" i="45"/>
  <c r="AC12" i="42"/>
  <c r="AS50" i="39"/>
  <c r="AS74" i="39"/>
  <c r="AU21" i="43"/>
  <c r="AU22" i="43"/>
  <c r="AU19" i="43"/>
  <c r="AU18" i="43"/>
  <c r="AU20" i="43"/>
  <c r="AS58" i="39"/>
  <c r="B54" i="35"/>
  <c r="C53" i="35"/>
  <c r="AV6" i="43" s="1"/>
  <c r="AT19" i="45"/>
  <c r="AT37" i="45"/>
  <c r="AT25" i="45"/>
  <c r="AT43" i="45"/>
  <c r="AT29" i="44"/>
  <c r="AT11" i="44"/>
  <c r="AT17" i="44"/>
  <c r="AT23" i="44"/>
  <c r="AT182" i="39"/>
  <c r="AT198" i="39"/>
  <c r="AT166" i="39"/>
  <c r="AT174" i="39"/>
  <c r="AT190" i="39"/>
  <c r="AT54" i="39"/>
  <c r="AT46" i="39"/>
  <c r="AT401" i="39" s="1"/>
  <c r="AU401" i="39" s="1"/>
  <c r="AV401" i="39" s="1"/>
  <c r="AW401" i="39" s="1"/>
  <c r="AX401" i="39" s="1"/>
  <c r="AY401" i="39" s="1"/>
  <c r="AZ401" i="39" s="1"/>
  <c r="BA401" i="39" s="1"/>
  <c r="BB401" i="39" s="1"/>
  <c r="BC401" i="39" s="1"/>
  <c r="BD401" i="39" s="1"/>
  <c r="BE401" i="39" s="1"/>
  <c r="BF401" i="39" s="1"/>
  <c r="BG401" i="39" s="1"/>
  <c r="BH401" i="39" s="1"/>
  <c r="BI401" i="39" s="1"/>
  <c r="BJ401" i="39" s="1"/>
  <c r="BK401" i="39" s="1"/>
  <c r="BL401" i="39" s="1"/>
  <c r="BM401" i="39" s="1"/>
  <c r="BN401" i="39" s="1"/>
  <c r="BO401" i="39" s="1"/>
  <c r="BP401" i="39" s="1"/>
  <c r="BQ401" i="39" s="1"/>
  <c r="AT62" i="39"/>
  <c r="AT78" i="39"/>
  <c r="AT70" i="39"/>
  <c r="AS178" i="39"/>
  <c r="AS8" i="44"/>
  <c r="AS9" i="27" s="1"/>
  <c r="AS393" i="39"/>
  <c r="AT393" i="39" s="1"/>
  <c r="AU393" i="39" s="1"/>
  <c r="AV393" i="39" s="1"/>
  <c r="AW393" i="39" s="1"/>
  <c r="AX393" i="39" s="1"/>
  <c r="AY393" i="39" s="1"/>
  <c r="AZ393" i="39" s="1"/>
  <c r="BA393" i="39" s="1"/>
  <c r="BB393" i="39" s="1"/>
  <c r="BC393" i="39" s="1"/>
  <c r="BD393" i="39" s="1"/>
  <c r="BE393" i="39" s="1"/>
  <c r="BF393" i="39" s="1"/>
  <c r="BG393" i="39" s="1"/>
  <c r="BH393" i="39" s="1"/>
  <c r="BI393" i="39" s="1"/>
  <c r="BJ393" i="39" s="1"/>
  <c r="BK393" i="39" s="1"/>
  <c r="BL393" i="39" s="1"/>
  <c r="BM393" i="39" s="1"/>
  <c r="BN393" i="39" s="1"/>
  <c r="AR222" i="39"/>
  <c r="AB28" i="45"/>
  <c r="AB23" i="27" s="1"/>
  <c r="AS26" i="44"/>
  <c r="AS12" i="27" s="1"/>
  <c r="AT39" i="45"/>
  <c r="AT27" i="45"/>
  <c r="AT45" i="45"/>
  <c r="AT21" i="45"/>
  <c r="AT19" i="44"/>
  <c r="AT31" i="44"/>
  <c r="AT25" i="44"/>
  <c r="AT13" i="44"/>
  <c r="AT200" i="39"/>
  <c r="AT184" i="39"/>
  <c r="AT168" i="39"/>
  <c r="AT176" i="39"/>
  <c r="AT56" i="39"/>
  <c r="AT48" i="39"/>
  <c r="AT192" i="39"/>
  <c r="AT64" i="39"/>
  <c r="AT72" i="39"/>
  <c r="AT80" i="39"/>
  <c r="AR39" i="39"/>
  <c r="AR53" i="45" s="1"/>
  <c r="AR28" i="27" s="1"/>
  <c r="AS170" i="39"/>
  <c r="AS20" i="44"/>
  <c r="AS11" i="27" s="1"/>
  <c r="K57" i="27" l="1"/>
  <c r="K58" i="27"/>
  <c r="L54" i="46"/>
  <c r="O54" i="47" s="1"/>
  <c r="O63" i="47" s="1"/>
  <c r="M57" i="44"/>
  <c r="M56" i="44" s="1"/>
  <c r="M17" i="27" s="1"/>
  <c r="M72" i="27" s="1"/>
  <c r="M92" i="39"/>
  <c r="M90" i="39" s="1"/>
  <c r="M132" i="39"/>
  <c r="M130" i="39" s="1"/>
  <c r="M69" i="45"/>
  <c r="M68" i="45" s="1"/>
  <c r="M33" i="27" s="1"/>
  <c r="M148" i="39"/>
  <c r="M146" i="39" s="1"/>
  <c r="M140" i="39"/>
  <c r="M138" i="39" s="1"/>
  <c r="M156" i="39"/>
  <c r="M154" i="39" s="1"/>
  <c r="M116" i="39"/>
  <c r="M114" i="39" s="1"/>
  <c r="M100" i="39"/>
  <c r="M98" i="39" s="1"/>
  <c r="M80" i="45"/>
  <c r="M79" i="45" s="1"/>
  <c r="M124" i="39"/>
  <c r="M122" i="39" s="1"/>
  <c r="M63" i="45"/>
  <c r="M62" i="45" s="1"/>
  <c r="M32" i="27" s="1"/>
  <c r="M63" i="44"/>
  <c r="M62" i="44" s="1"/>
  <c r="M18" i="27" s="1"/>
  <c r="M73" i="27" s="1"/>
  <c r="M47" i="43"/>
  <c r="M54" i="43"/>
  <c r="M53" i="43" s="1"/>
  <c r="L10" i="46"/>
  <c r="O10" i="47" s="1"/>
  <c r="O11" i="47" s="1"/>
  <c r="M108" i="39"/>
  <c r="M106" i="39" s="1"/>
  <c r="M33" i="44"/>
  <c r="M32" i="44" s="1"/>
  <c r="M13" i="27" s="1"/>
  <c r="M68" i="27" s="1"/>
  <c r="M51" i="44"/>
  <c r="M50" i="44" s="1"/>
  <c r="M16" i="27" s="1"/>
  <c r="M71" i="27" s="1"/>
  <c r="M84" i="39"/>
  <c r="M82" i="39" s="1"/>
  <c r="M39" i="44"/>
  <c r="M38" i="44" s="1"/>
  <c r="M14" i="27" s="1"/>
  <c r="M69" i="27" s="1"/>
  <c r="M57" i="45"/>
  <c r="M56" i="45" s="1"/>
  <c r="M31" i="27" s="1"/>
  <c r="N12" i="43"/>
  <c r="N36" i="43" s="1"/>
  <c r="L32" i="46"/>
  <c r="O32" i="47" s="1"/>
  <c r="O41" i="47" s="1"/>
  <c r="N35" i="47"/>
  <c r="N36" i="47" s="1"/>
  <c r="N45" i="47" s="1"/>
  <c r="J75" i="45"/>
  <c r="J77" i="45"/>
  <c r="I62" i="27"/>
  <c r="I65" i="27" s="1"/>
  <c r="I61" i="27"/>
  <c r="I64" i="27"/>
  <c r="M48" i="47"/>
  <c r="J76" i="45"/>
  <c r="L68" i="44"/>
  <c r="L19" i="27" s="1"/>
  <c r="L74" i="27" s="1"/>
  <c r="L67" i="27" s="1"/>
  <c r="N66" i="47"/>
  <c r="N58" i="47"/>
  <c r="N22" i="47"/>
  <c r="N14" i="47"/>
  <c r="P71" i="46"/>
  <c r="P78" i="46"/>
  <c r="P47" i="46"/>
  <c r="P76" i="46"/>
  <c r="P160" i="39"/>
  <c r="P104" i="39"/>
  <c r="P144" i="39"/>
  <c r="Q37" i="43"/>
  <c r="Q49" i="43" s="1"/>
  <c r="Q70" i="45" s="1"/>
  <c r="P49" i="44"/>
  <c r="P136" i="39"/>
  <c r="P128" i="39"/>
  <c r="P88" i="39"/>
  <c r="Q16" i="43"/>
  <c r="Q40" i="43" s="1"/>
  <c r="P120" i="39"/>
  <c r="P37" i="44"/>
  <c r="P67" i="45"/>
  <c r="P55" i="44"/>
  <c r="P84" i="45"/>
  <c r="P73" i="45"/>
  <c r="P43" i="44"/>
  <c r="P112" i="39"/>
  <c r="P58" i="43"/>
  <c r="P64" i="43" s="1"/>
  <c r="P61" i="44"/>
  <c r="P61" i="45"/>
  <c r="P152" i="39"/>
  <c r="P96" i="39"/>
  <c r="P35" i="46"/>
  <c r="P41" i="46"/>
  <c r="P25" i="46"/>
  <c r="P69" i="46"/>
  <c r="AN25" i="43"/>
  <c r="AN48" i="45" s="1"/>
  <c r="AN31" i="43"/>
  <c r="P19" i="46"/>
  <c r="P87" i="45"/>
  <c r="P63" i="46"/>
  <c r="P13" i="46"/>
  <c r="P57" i="46"/>
  <c r="P49" i="46"/>
  <c r="P37" i="46"/>
  <c r="P89" i="45"/>
  <c r="AN33" i="43"/>
  <c r="P21" i="46"/>
  <c r="P15" i="46"/>
  <c r="P27" i="46"/>
  <c r="P65" i="46"/>
  <c r="P59" i="46"/>
  <c r="AN27" i="43"/>
  <c r="AN50" i="45" s="1"/>
  <c r="P43" i="46"/>
  <c r="Q39" i="43"/>
  <c r="Q51" i="43" s="1"/>
  <c r="AS15" i="45"/>
  <c r="AS22" i="27" s="1"/>
  <c r="P26" i="46"/>
  <c r="P58" i="46"/>
  <c r="P42" i="46"/>
  <c r="P14" i="46"/>
  <c r="P64" i="46"/>
  <c r="P20" i="46"/>
  <c r="P48" i="46"/>
  <c r="P70" i="46"/>
  <c r="P88" i="45"/>
  <c r="P36" i="46"/>
  <c r="Q38" i="43"/>
  <c r="AN26" i="43"/>
  <c r="AN49" i="45" s="1"/>
  <c r="Q44" i="43"/>
  <c r="AN32" i="43"/>
  <c r="AT170" i="39"/>
  <c r="AT40" i="45"/>
  <c r="AT25" i="27" s="1"/>
  <c r="AT186" i="39"/>
  <c r="AT50" i="39"/>
  <c r="AT162" i="39"/>
  <c r="BO393" i="39"/>
  <c r="AT399" i="39"/>
  <c r="AU399" i="39" s="1"/>
  <c r="AV399" i="39" s="1"/>
  <c r="AW399" i="39" s="1"/>
  <c r="AX399" i="39" s="1"/>
  <c r="AY399" i="39" s="1"/>
  <c r="AZ399" i="39" s="1"/>
  <c r="BA399" i="39" s="1"/>
  <c r="BB399" i="39" s="1"/>
  <c r="BC399" i="39" s="1"/>
  <c r="BD399" i="39" s="1"/>
  <c r="BE399" i="39" s="1"/>
  <c r="BF399" i="39" s="1"/>
  <c r="BG399" i="39" s="1"/>
  <c r="BH399" i="39" s="1"/>
  <c r="BI399" i="39" s="1"/>
  <c r="BJ399" i="39" s="1"/>
  <c r="BK399" i="39" s="1"/>
  <c r="BL399" i="39" s="1"/>
  <c r="BM399" i="39" s="1"/>
  <c r="BN399" i="39" s="1"/>
  <c r="BO399" i="39" s="1"/>
  <c r="BP399" i="39" s="1"/>
  <c r="BQ399" i="39" s="1"/>
  <c r="AT42" i="39"/>
  <c r="AT22" i="45"/>
  <c r="AU20" i="45"/>
  <c r="AU38" i="45"/>
  <c r="AU26" i="45"/>
  <c r="AU44" i="45"/>
  <c r="AU30" i="44"/>
  <c r="AU24" i="44"/>
  <c r="AU12" i="44"/>
  <c r="AU18" i="44"/>
  <c r="AU183" i="39"/>
  <c r="AU199" i="39"/>
  <c r="AU191" i="39"/>
  <c r="AU167" i="39"/>
  <c r="AU175" i="39"/>
  <c r="AU71" i="39"/>
  <c r="AU79" i="39"/>
  <c r="AU63" i="39"/>
  <c r="AU55" i="39"/>
  <c r="AU47" i="39"/>
  <c r="AT34" i="45"/>
  <c r="AT24" i="27" s="1"/>
  <c r="B55" i="35"/>
  <c r="C54" i="35"/>
  <c r="AW6" i="43" s="1"/>
  <c r="AT58" i="39"/>
  <c r="AT16" i="45"/>
  <c r="AS39" i="39"/>
  <c r="AS53" i="45" s="1"/>
  <c r="AS28" i="27" s="1"/>
  <c r="AT398" i="39"/>
  <c r="AU398" i="39" s="1"/>
  <c r="AV398" i="39" s="1"/>
  <c r="AW398" i="39" s="1"/>
  <c r="AX398" i="39" s="1"/>
  <c r="AY398" i="39" s="1"/>
  <c r="AZ398" i="39" s="1"/>
  <c r="BA398" i="39" s="1"/>
  <c r="BB398" i="39" s="1"/>
  <c r="BC398" i="39" s="1"/>
  <c r="BD398" i="39" s="1"/>
  <c r="BE398" i="39" s="1"/>
  <c r="BF398" i="39" s="1"/>
  <c r="BG398" i="39" s="1"/>
  <c r="BH398" i="39" s="1"/>
  <c r="BI398" i="39" s="1"/>
  <c r="BJ398" i="39" s="1"/>
  <c r="BK398" i="39" s="1"/>
  <c r="BL398" i="39" s="1"/>
  <c r="AS222" i="39"/>
  <c r="AU27" i="45"/>
  <c r="AU45" i="45"/>
  <c r="AU21" i="45"/>
  <c r="AU39" i="45"/>
  <c r="AU19" i="44"/>
  <c r="AU31" i="44"/>
  <c r="AU25" i="44"/>
  <c r="AU13" i="44"/>
  <c r="AU184" i="39"/>
  <c r="AU168" i="39"/>
  <c r="AU200" i="39"/>
  <c r="AU192" i="39"/>
  <c r="AU176" i="39"/>
  <c r="AU56" i="39"/>
  <c r="AU48" i="39"/>
  <c r="AU64" i="39"/>
  <c r="AU72" i="39"/>
  <c r="AU80" i="39"/>
  <c r="AK217" i="39"/>
  <c r="AC31" i="45"/>
  <c r="AC29" i="45"/>
  <c r="AC32" i="45"/>
  <c r="AC30" i="45"/>
  <c r="AC33" i="45"/>
  <c r="AT74" i="39"/>
  <c r="AT14" i="44"/>
  <c r="AT10" i="27" s="1"/>
  <c r="AU19" i="45"/>
  <c r="AU37" i="45"/>
  <c r="AU25" i="45"/>
  <c r="AU43" i="45"/>
  <c r="AU29" i="44"/>
  <c r="AU17" i="44"/>
  <c r="AU23" i="44"/>
  <c r="AU11" i="44"/>
  <c r="AU190" i="39"/>
  <c r="AU198" i="39"/>
  <c r="AU174" i="39"/>
  <c r="AU182" i="39"/>
  <c r="AU54" i="39"/>
  <c r="AU46" i="39"/>
  <c r="AU406" i="39" s="1"/>
  <c r="AV406" i="39" s="1"/>
  <c r="AW406" i="39" s="1"/>
  <c r="AX406" i="39" s="1"/>
  <c r="AY406" i="39" s="1"/>
  <c r="AZ406" i="39" s="1"/>
  <c r="BA406" i="39" s="1"/>
  <c r="BB406" i="39" s="1"/>
  <c r="BC406" i="39" s="1"/>
  <c r="BD406" i="39" s="1"/>
  <c r="BE406" i="39" s="1"/>
  <c r="BF406" i="39" s="1"/>
  <c r="BG406" i="39" s="1"/>
  <c r="BH406" i="39" s="1"/>
  <c r="BI406" i="39" s="1"/>
  <c r="BJ406" i="39" s="1"/>
  <c r="BK406" i="39" s="1"/>
  <c r="BL406" i="39" s="1"/>
  <c r="BM406" i="39" s="1"/>
  <c r="BN406" i="39" s="1"/>
  <c r="BO406" i="39" s="1"/>
  <c r="BP406" i="39" s="1"/>
  <c r="BQ406" i="39" s="1"/>
  <c r="BR406" i="39" s="1"/>
  <c r="AU62" i="39"/>
  <c r="AU70" i="39"/>
  <c r="AU166" i="39"/>
  <c r="AU78" i="39"/>
  <c r="AC14" i="42"/>
  <c r="AD11" i="42" s="1"/>
  <c r="AT66" i="39"/>
  <c r="AT8" i="44"/>
  <c r="AT9" i="27" s="1"/>
  <c r="AL213" i="39"/>
  <c r="AL214" i="39" s="1"/>
  <c r="AL215" i="39" s="1"/>
  <c r="AM212" i="39"/>
  <c r="AV18" i="43"/>
  <c r="AV19" i="43"/>
  <c r="AV22" i="43"/>
  <c r="AV20" i="43"/>
  <c r="AV21" i="43"/>
  <c r="AU17" i="45"/>
  <c r="AU35" i="45"/>
  <c r="AU23" i="45"/>
  <c r="AU41" i="45"/>
  <c r="AU9" i="44"/>
  <c r="AU27" i="44"/>
  <c r="AU15" i="44"/>
  <c r="AU17" i="43"/>
  <c r="AU13" i="42" s="1"/>
  <c r="AU21" i="44"/>
  <c r="AU188" i="39"/>
  <c r="AU164" i="39"/>
  <c r="AU172" i="39"/>
  <c r="AU180" i="39"/>
  <c r="AU196" i="39"/>
  <c r="AU76" i="39"/>
  <c r="AU52" i="39"/>
  <c r="AU44" i="39"/>
  <c r="AU60" i="39"/>
  <c r="AU68" i="39"/>
  <c r="AT194" i="39"/>
  <c r="AT20" i="44"/>
  <c r="AT11" i="27" s="1"/>
  <c r="AT403" i="39"/>
  <c r="AT402" i="39"/>
  <c r="AU402" i="39" s="1"/>
  <c r="AV402" i="39" s="1"/>
  <c r="AW402" i="39" s="1"/>
  <c r="AX402" i="39" s="1"/>
  <c r="AY402" i="39" s="1"/>
  <c r="AZ402" i="39" s="1"/>
  <c r="BA402" i="39" s="1"/>
  <c r="BB402" i="39" s="1"/>
  <c r="BC402" i="39" s="1"/>
  <c r="BD402" i="39" s="1"/>
  <c r="BE402" i="39" s="1"/>
  <c r="BF402" i="39" s="1"/>
  <c r="BG402" i="39" s="1"/>
  <c r="BH402" i="39" s="1"/>
  <c r="BI402" i="39" s="1"/>
  <c r="BJ402" i="39" s="1"/>
  <c r="BK402" i="39" s="1"/>
  <c r="BL402" i="39" s="1"/>
  <c r="BM402" i="39" s="1"/>
  <c r="BN402" i="39" s="1"/>
  <c r="BO402" i="39" s="1"/>
  <c r="BP402" i="39" s="1"/>
  <c r="BQ402" i="39" s="1"/>
  <c r="AU24" i="45"/>
  <c r="AU42" i="45"/>
  <c r="AU18" i="45"/>
  <c r="AU36" i="45"/>
  <c r="AU28" i="44"/>
  <c r="AU22" i="44"/>
  <c r="AU10" i="44"/>
  <c r="AU16" i="44"/>
  <c r="AU189" i="39"/>
  <c r="AU197" i="39"/>
  <c r="AU165" i="39"/>
  <c r="AU181" i="39"/>
  <c r="AU173" i="39"/>
  <c r="AU53" i="39"/>
  <c r="AU45" i="39"/>
  <c r="AU405" i="39" s="1"/>
  <c r="AV405" i="39" s="1"/>
  <c r="AW405" i="39" s="1"/>
  <c r="AX405" i="39" s="1"/>
  <c r="AY405" i="39" s="1"/>
  <c r="AZ405" i="39" s="1"/>
  <c r="BA405" i="39" s="1"/>
  <c r="BB405" i="39" s="1"/>
  <c r="BC405" i="39" s="1"/>
  <c r="BD405" i="39" s="1"/>
  <c r="BE405" i="39" s="1"/>
  <c r="BF405" i="39" s="1"/>
  <c r="BG405" i="39" s="1"/>
  <c r="BH405" i="39" s="1"/>
  <c r="BI405" i="39" s="1"/>
  <c r="BJ405" i="39" s="1"/>
  <c r="BK405" i="39" s="1"/>
  <c r="BL405" i="39" s="1"/>
  <c r="BM405" i="39" s="1"/>
  <c r="BN405" i="39" s="1"/>
  <c r="BO405" i="39" s="1"/>
  <c r="BP405" i="39" s="1"/>
  <c r="BQ405" i="39" s="1"/>
  <c r="BR405" i="39" s="1"/>
  <c r="AU61" i="39"/>
  <c r="AU69" i="39"/>
  <c r="AU77" i="39"/>
  <c r="AS36" i="39"/>
  <c r="AS52" i="45" s="1"/>
  <c r="AS27" i="27" s="1"/>
  <c r="AT178" i="39"/>
  <c r="AT26" i="44"/>
  <c r="AT12" i="27" s="1"/>
  <c r="K55" i="27" l="1"/>
  <c r="O55" i="47"/>
  <c r="O56" i="47" s="1"/>
  <c r="M78" i="45"/>
  <c r="M35" i="27" s="1"/>
  <c r="M60" i="43"/>
  <c r="M86" i="45" s="1"/>
  <c r="M85" i="45" s="1"/>
  <c r="M36" i="27" s="1"/>
  <c r="N44" i="47"/>
  <c r="N39" i="47" s="1"/>
  <c r="K76" i="45" s="1"/>
  <c r="M37" i="39"/>
  <c r="M54" i="45" s="1"/>
  <c r="M29" i="27" s="1"/>
  <c r="O19" i="47"/>
  <c r="M38" i="39"/>
  <c r="M55" i="45" s="1"/>
  <c r="M30" i="27" s="1"/>
  <c r="AK30" i="43"/>
  <c r="AK29" i="43" s="1"/>
  <c r="N42" i="43"/>
  <c r="N41" i="43" s="1"/>
  <c r="AK24" i="43"/>
  <c r="AK47" i="45" s="1"/>
  <c r="AK46" i="45" s="1"/>
  <c r="AK26" i="27" s="1"/>
  <c r="N11" i="43"/>
  <c r="O33" i="47"/>
  <c r="O34" i="47" s="1"/>
  <c r="O43" i="47" s="1"/>
  <c r="J74" i="45"/>
  <c r="J34" i="27" s="1"/>
  <c r="J20" i="27" s="1"/>
  <c r="J37" i="27" s="1"/>
  <c r="J38" i="27" s="1"/>
  <c r="L8" i="27"/>
  <c r="L58" i="27" s="1"/>
  <c r="N15" i="47"/>
  <c r="N24" i="47" s="1"/>
  <c r="N23" i="47"/>
  <c r="O12" i="47"/>
  <c r="O20" i="47"/>
  <c r="N67" i="47"/>
  <c r="N59" i="47"/>
  <c r="N68" i="47" s="1"/>
  <c r="N35" i="43"/>
  <c r="P60" i="46"/>
  <c r="P79" i="46"/>
  <c r="Q81" i="45"/>
  <c r="Q40" i="44"/>
  <c r="AN28" i="43"/>
  <c r="AN51" i="45" s="1"/>
  <c r="Q64" i="44"/>
  <c r="Q109" i="39"/>
  <c r="Q85" i="39"/>
  <c r="Q46" i="43"/>
  <c r="Q52" i="43" s="1"/>
  <c r="Q61" i="45" s="1"/>
  <c r="Q149" i="39"/>
  <c r="Q34" i="44"/>
  <c r="P66" i="46"/>
  <c r="P16" i="46"/>
  <c r="P38" i="46"/>
  <c r="Q64" i="45"/>
  <c r="Q125" i="39"/>
  <c r="R13" i="43"/>
  <c r="AO31" i="43" s="1"/>
  <c r="Q93" i="39"/>
  <c r="Q58" i="45"/>
  <c r="Q52" i="44"/>
  <c r="Q58" i="44"/>
  <c r="Q141" i="39"/>
  <c r="Q46" i="44"/>
  <c r="Q133" i="39"/>
  <c r="Q55" i="43"/>
  <c r="Q61" i="43" s="1"/>
  <c r="Q157" i="39"/>
  <c r="Q117" i="39"/>
  <c r="Q101" i="39"/>
  <c r="P44" i="46"/>
  <c r="P50" i="46"/>
  <c r="P90" i="45"/>
  <c r="P22" i="46"/>
  <c r="P28" i="46"/>
  <c r="P72" i="46"/>
  <c r="AN34" i="43"/>
  <c r="Q83" i="45"/>
  <c r="Q87" i="39"/>
  <c r="Q135" i="39"/>
  <c r="Q111" i="39"/>
  <c r="Q151" i="39"/>
  <c r="R15" i="43"/>
  <c r="R39" i="43" s="1"/>
  <c r="Q42" i="44"/>
  <c r="Q57" i="43"/>
  <c r="Q63" i="43" s="1"/>
  <c r="Q66" i="45"/>
  <c r="Q48" i="44"/>
  <c r="Q60" i="44"/>
  <c r="Q127" i="39"/>
  <c r="Q54" i="44"/>
  <c r="Q159" i="39"/>
  <c r="Q143" i="39"/>
  <c r="Q119" i="39"/>
  <c r="Q103" i="39"/>
  <c r="Q66" i="44"/>
  <c r="Q36" i="44"/>
  <c r="Q95" i="39"/>
  <c r="Q60" i="45"/>
  <c r="Q72" i="45"/>
  <c r="Q50" i="43"/>
  <c r="Q102" i="39" s="1"/>
  <c r="AT15" i="45"/>
  <c r="AT22" i="27" s="1"/>
  <c r="AU50" i="39"/>
  <c r="AU74" i="39"/>
  <c r="AU194" i="39"/>
  <c r="AT39" i="39"/>
  <c r="AT53" i="45" s="1"/>
  <c r="AT28" i="27" s="1"/>
  <c r="AT36" i="39"/>
  <c r="AT52" i="45" s="1"/>
  <c r="AT27" i="27" s="1"/>
  <c r="AU26" i="44"/>
  <c r="AU12" i="27" s="1"/>
  <c r="AL217" i="39"/>
  <c r="AC28" i="45"/>
  <c r="AC23" i="27" s="1"/>
  <c r="AW18" i="43"/>
  <c r="AW20" i="43"/>
  <c r="AW21" i="43"/>
  <c r="AW22" i="43"/>
  <c r="AW19" i="43"/>
  <c r="AU408" i="39"/>
  <c r="AU407" i="39"/>
  <c r="AV407" i="39" s="1"/>
  <c r="AW407" i="39" s="1"/>
  <c r="AX407" i="39" s="1"/>
  <c r="AY407" i="39" s="1"/>
  <c r="AZ407" i="39" s="1"/>
  <c r="BA407" i="39" s="1"/>
  <c r="BB407" i="39" s="1"/>
  <c r="BC407" i="39" s="1"/>
  <c r="BD407" i="39" s="1"/>
  <c r="BE407" i="39" s="1"/>
  <c r="BF407" i="39" s="1"/>
  <c r="BG407" i="39" s="1"/>
  <c r="BH407" i="39" s="1"/>
  <c r="BI407" i="39" s="1"/>
  <c r="BJ407" i="39" s="1"/>
  <c r="BK407" i="39" s="1"/>
  <c r="BL407" i="39" s="1"/>
  <c r="BM407" i="39" s="1"/>
  <c r="BN407" i="39" s="1"/>
  <c r="BO407" i="39" s="1"/>
  <c r="BP407" i="39" s="1"/>
  <c r="BQ407" i="39" s="1"/>
  <c r="BR407" i="39" s="1"/>
  <c r="AU403" i="39"/>
  <c r="AV403" i="39" s="1"/>
  <c r="AW403" i="39" s="1"/>
  <c r="AX403" i="39" s="1"/>
  <c r="AY403" i="39" s="1"/>
  <c r="AZ403" i="39" s="1"/>
  <c r="BA403" i="39" s="1"/>
  <c r="BB403" i="39" s="1"/>
  <c r="BC403" i="39" s="1"/>
  <c r="BD403" i="39" s="1"/>
  <c r="BE403" i="39" s="1"/>
  <c r="BF403" i="39" s="1"/>
  <c r="BG403" i="39" s="1"/>
  <c r="BH403" i="39" s="1"/>
  <c r="BI403" i="39" s="1"/>
  <c r="BJ403" i="39" s="1"/>
  <c r="BK403" i="39" s="1"/>
  <c r="BL403" i="39" s="1"/>
  <c r="BM403" i="39" s="1"/>
  <c r="BN403" i="39" s="1"/>
  <c r="BO403" i="39" s="1"/>
  <c r="BP403" i="39" s="1"/>
  <c r="BQ403" i="39" s="1"/>
  <c r="AT222" i="39"/>
  <c r="AU178" i="39"/>
  <c r="AU8" i="44"/>
  <c r="AU9" i="27" s="1"/>
  <c r="AV20" i="45"/>
  <c r="AV38" i="45"/>
  <c r="AV26" i="45"/>
  <c r="AV44" i="45"/>
  <c r="AV12" i="44"/>
  <c r="AV30" i="44"/>
  <c r="AV18" i="44"/>
  <c r="AV24" i="44"/>
  <c r="AV191" i="39"/>
  <c r="AV167" i="39"/>
  <c r="AV175" i="39"/>
  <c r="AV183" i="39"/>
  <c r="AV79" i="39"/>
  <c r="AV199" i="39"/>
  <c r="AV55" i="39"/>
  <c r="AV47" i="39"/>
  <c r="AV71" i="39"/>
  <c r="AV63" i="39"/>
  <c r="B56" i="35"/>
  <c r="C55" i="35"/>
  <c r="AX6" i="43" s="1"/>
  <c r="O46" i="47"/>
  <c r="AU170" i="39"/>
  <c r="AU40" i="45"/>
  <c r="AU25" i="27" s="1"/>
  <c r="AV37" i="45"/>
  <c r="AV25" i="45"/>
  <c r="AV43" i="45"/>
  <c r="AV17" i="44"/>
  <c r="AV23" i="44"/>
  <c r="AV29" i="44"/>
  <c r="AV11" i="44"/>
  <c r="AV19" i="45"/>
  <c r="AV198" i="39"/>
  <c r="AV182" i="39"/>
  <c r="AV190" i="39"/>
  <c r="AV166" i="39"/>
  <c r="AV174" i="39"/>
  <c r="AV54" i="39"/>
  <c r="AV46" i="39"/>
  <c r="AV411" i="39" s="1"/>
  <c r="AW411" i="39" s="1"/>
  <c r="AX411" i="39" s="1"/>
  <c r="AY411" i="39" s="1"/>
  <c r="AZ411" i="39" s="1"/>
  <c r="BA411" i="39" s="1"/>
  <c r="BB411" i="39" s="1"/>
  <c r="BC411" i="39" s="1"/>
  <c r="BD411" i="39" s="1"/>
  <c r="BE411" i="39" s="1"/>
  <c r="BF411" i="39" s="1"/>
  <c r="BG411" i="39" s="1"/>
  <c r="BH411" i="39" s="1"/>
  <c r="BI411" i="39" s="1"/>
  <c r="BJ411" i="39" s="1"/>
  <c r="BK411" i="39" s="1"/>
  <c r="BL411" i="39" s="1"/>
  <c r="BM411" i="39" s="1"/>
  <c r="BN411" i="39" s="1"/>
  <c r="BO411" i="39" s="1"/>
  <c r="BP411" i="39" s="1"/>
  <c r="BQ411" i="39" s="1"/>
  <c r="BR411" i="39" s="1"/>
  <c r="BS411" i="39" s="1"/>
  <c r="AV62" i="39"/>
  <c r="AV70" i="39"/>
  <c r="AV78" i="39"/>
  <c r="AU162" i="39"/>
  <c r="AU22" i="45"/>
  <c r="AV27" i="45"/>
  <c r="AV45" i="45"/>
  <c r="AV21" i="45"/>
  <c r="AV39" i="45"/>
  <c r="AV31" i="44"/>
  <c r="AV25" i="44"/>
  <c r="AV13" i="44"/>
  <c r="AV19" i="44"/>
  <c r="AV192" i="39"/>
  <c r="AV200" i="39"/>
  <c r="AV184" i="39"/>
  <c r="AV168" i="39"/>
  <c r="AV176" i="39"/>
  <c r="AV56" i="39"/>
  <c r="AV48" i="39"/>
  <c r="AV64" i="39"/>
  <c r="AV72" i="39"/>
  <c r="AV80" i="39"/>
  <c r="AM213" i="39"/>
  <c r="AM214" i="39" s="1"/>
  <c r="AM215" i="39" s="1"/>
  <c r="AN212" i="39"/>
  <c r="AU58" i="39"/>
  <c r="AU186" i="39"/>
  <c r="AU34" i="45"/>
  <c r="AU24" i="27" s="1"/>
  <c r="AV42" i="45"/>
  <c r="AV18" i="45"/>
  <c r="AV36" i="45"/>
  <c r="AV24" i="45"/>
  <c r="AV28" i="44"/>
  <c r="AV22" i="44"/>
  <c r="AV10" i="44"/>
  <c r="AV16" i="44"/>
  <c r="AV197" i="39"/>
  <c r="AV165" i="39"/>
  <c r="AV181" i="39"/>
  <c r="AV173" i="39"/>
  <c r="AV61" i="39"/>
  <c r="AV69" i="39"/>
  <c r="AV77" i="39"/>
  <c r="AV189" i="39"/>
  <c r="AV45" i="39"/>
  <c r="AV410" i="39" s="1"/>
  <c r="AW410" i="39" s="1"/>
  <c r="AX410" i="39" s="1"/>
  <c r="AY410" i="39" s="1"/>
  <c r="AZ410" i="39" s="1"/>
  <c r="BA410" i="39" s="1"/>
  <c r="BB410" i="39" s="1"/>
  <c r="BC410" i="39" s="1"/>
  <c r="BD410" i="39" s="1"/>
  <c r="BE410" i="39" s="1"/>
  <c r="BF410" i="39" s="1"/>
  <c r="BG410" i="39" s="1"/>
  <c r="BH410" i="39" s="1"/>
  <c r="BI410" i="39" s="1"/>
  <c r="BJ410" i="39" s="1"/>
  <c r="BK410" i="39" s="1"/>
  <c r="BL410" i="39" s="1"/>
  <c r="BM410" i="39" s="1"/>
  <c r="BN410" i="39" s="1"/>
  <c r="BO410" i="39" s="1"/>
  <c r="BP410" i="39" s="1"/>
  <c r="BQ410" i="39" s="1"/>
  <c r="BR410" i="39" s="1"/>
  <c r="BS410" i="39" s="1"/>
  <c r="AV53" i="39"/>
  <c r="AD12" i="42"/>
  <c r="AD14" i="42" s="1"/>
  <c r="AE11" i="42" s="1"/>
  <c r="BM398" i="39"/>
  <c r="BN398" i="39" s="1"/>
  <c r="AU14" i="44"/>
  <c r="AU10" i="27" s="1"/>
  <c r="AU66" i="39"/>
  <c r="AU404" i="39"/>
  <c r="AV404" i="39" s="1"/>
  <c r="AW404" i="39" s="1"/>
  <c r="AX404" i="39" s="1"/>
  <c r="AY404" i="39" s="1"/>
  <c r="AZ404" i="39" s="1"/>
  <c r="BA404" i="39" s="1"/>
  <c r="BB404" i="39" s="1"/>
  <c r="BC404" i="39" s="1"/>
  <c r="BD404" i="39" s="1"/>
  <c r="BE404" i="39" s="1"/>
  <c r="BF404" i="39" s="1"/>
  <c r="BG404" i="39" s="1"/>
  <c r="BH404" i="39" s="1"/>
  <c r="BI404" i="39" s="1"/>
  <c r="BJ404" i="39" s="1"/>
  <c r="BK404" i="39" s="1"/>
  <c r="BL404" i="39" s="1"/>
  <c r="BM404" i="39" s="1"/>
  <c r="BN404" i="39" s="1"/>
  <c r="BO404" i="39" s="1"/>
  <c r="BP404" i="39" s="1"/>
  <c r="BQ404" i="39" s="1"/>
  <c r="BR404" i="39" s="1"/>
  <c r="AU42" i="39"/>
  <c r="AU20" i="44"/>
  <c r="AU11" i="27" s="1"/>
  <c r="AU16" i="45"/>
  <c r="AV17" i="45"/>
  <c r="AV35" i="45"/>
  <c r="AV23" i="45"/>
  <c r="AV41" i="45"/>
  <c r="AV27" i="44"/>
  <c r="AV9" i="44"/>
  <c r="AV15" i="44"/>
  <c r="AV21" i="44"/>
  <c r="AV17" i="43"/>
  <c r="AV13" i="42" s="1"/>
  <c r="AV196" i="39"/>
  <c r="AV164" i="39"/>
  <c r="AV172" i="39"/>
  <c r="AV188" i="39"/>
  <c r="AV180" i="39"/>
  <c r="AV52" i="39"/>
  <c r="AV44" i="39"/>
  <c r="AV60" i="39"/>
  <c r="AV76" i="39"/>
  <c r="AV68" i="39"/>
  <c r="O64" i="47" l="1"/>
  <c r="M34" i="46"/>
  <c r="M33" i="46" s="1"/>
  <c r="M12" i="46"/>
  <c r="M11" i="46" s="1"/>
  <c r="M75" i="46"/>
  <c r="M74" i="46" s="1"/>
  <c r="P37" i="47" s="1"/>
  <c r="M62" i="46"/>
  <c r="M61" i="46" s="1"/>
  <c r="M46" i="46"/>
  <c r="M45" i="46" s="1"/>
  <c r="M59" i="43"/>
  <c r="M70" i="44" s="1"/>
  <c r="M18" i="46"/>
  <c r="M17" i="46" s="1"/>
  <c r="M56" i="46"/>
  <c r="M55" i="46" s="1"/>
  <c r="M40" i="46"/>
  <c r="M39" i="46" s="1"/>
  <c r="M24" i="46"/>
  <c r="M23" i="46" s="1"/>
  <c r="M68" i="46"/>
  <c r="M67" i="46" s="1"/>
  <c r="AK23" i="43"/>
  <c r="AK201" i="39" s="1"/>
  <c r="O42" i="47"/>
  <c r="N48" i="43"/>
  <c r="N116" i="39" s="1"/>
  <c r="N114" i="39" s="1"/>
  <c r="O35" i="47"/>
  <c r="O36" i="47" s="1"/>
  <c r="O45" i="47" s="1"/>
  <c r="J45" i="27"/>
  <c r="N48" i="47"/>
  <c r="L56" i="27"/>
  <c r="L57" i="27"/>
  <c r="N17" i="47"/>
  <c r="N26" i="47" s="1"/>
  <c r="N61" i="47"/>
  <c r="N70" i="47" s="1"/>
  <c r="O65" i="47"/>
  <c r="O57" i="47"/>
  <c r="O13" i="47"/>
  <c r="O21" i="47"/>
  <c r="Q37" i="46"/>
  <c r="Q78" i="46"/>
  <c r="Q47" i="46"/>
  <c r="Q76" i="46"/>
  <c r="Q88" i="39"/>
  <c r="Q144" i="39"/>
  <c r="Q58" i="43"/>
  <c r="Q64" i="43" s="1"/>
  <c r="Q160" i="39"/>
  <c r="Q37" i="44"/>
  <c r="R16" i="43"/>
  <c r="R40" i="43" s="1"/>
  <c r="Q120" i="39"/>
  <c r="Q128" i="39"/>
  <c r="Q61" i="44"/>
  <c r="Q136" i="39"/>
  <c r="Q112" i="39"/>
  <c r="Q49" i="44"/>
  <c r="Q73" i="45"/>
  <c r="Q104" i="39"/>
  <c r="Q55" i="44"/>
  <c r="Q43" i="44"/>
  <c r="Q67" i="44"/>
  <c r="Q152" i="39"/>
  <c r="Q84" i="45"/>
  <c r="Q67" i="45"/>
  <c r="Q96" i="39"/>
  <c r="Q35" i="46"/>
  <c r="Q41" i="46"/>
  <c r="R43" i="43"/>
  <c r="Q13" i="46"/>
  <c r="Q69" i="46"/>
  <c r="Q57" i="46"/>
  <c r="Q63" i="46"/>
  <c r="Q19" i="46"/>
  <c r="R37" i="43"/>
  <c r="Q87" i="45"/>
  <c r="AO25" i="43"/>
  <c r="AO48" i="45" s="1"/>
  <c r="Q25" i="46"/>
  <c r="R45" i="43"/>
  <c r="R51" i="43" s="1"/>
  <c r="R60" i="44" s="1"/>
  <c r="Q21" i="46"/>
  <c r="Q59" i="46"/>
  <c r="Q43" i="46"/>
  <c r="Q49" i="46"/>
  <c r="Q89" i="45"/>
  <c r="Q71" i="46"/>
  <c r="Q15" i="46"/>
  <c r="Q65" i="46"/>
  <c r="Q27" i="46"/>
  <c r="AO33" i="43"/>
  <c r="AO27" i="43"/>
  <c r="AO50" i="45" s="1"/>
  <c r="Q94" i="39"/>
  <c r="Q142" i="39"/>
  <c r="Q35" i="44"/>
  <c r="Q59" i="45"/>
  <c r="Q110" i="39"/>
  <c r="Q56" i="43"/>
  <c r="Q62" i="43" s="1"/>
  <c r="Q47" i="44"/>
  <c r="Q86" i="39"/>
  <c r="Q82" i="45"/>
  <c r="Q126" i="39"/>
  <c r="Q150" i="39"/>
  <c r="Q158" i="39"/>
  <c r="R14" i="43"/>
  <c r="AO26" i="43" s="1"/>
  <c r="AO49" i="45" s="1"/>
  <c r="Q118" i="39"/>
  <c r="Q65" i="45"/>
  <c r="Q59" i="44"/>
  <c r="Q134" i="39"/>
  <c r="Q65" i="44"/>
  <c r="Q41" i="44"/>
  <c r="Q53" i="44"/>
  <c r="Q71" i="45"/>
  <c r="AU15" i="45"/>
  <c r="AU22" i="27" s="1"/>
  <c r="AV26" i="44"/>
  <c r="AV12" i="27" s="1"/>
  <c r="AV170" i="39"/>
  <c r="AV16" i="45"/>
  <c r="AV58" i="39"/>
  <c r="AU36" i="39"/>
  <c r="AU52" i="45" s="1"/>
  <c r="AU27" i="27" s="1"/>
  <c r="AV50" i="39"/>
  <c r="AE12" i="42"/>
  <c r="AE14" i="42" s="1"/>
  <c r="AF11" i="42" s="1"/>
  <c r="AM217" i="39"/>
  <c r="AV409" i="39"/>
  <c r="AW409" i="39" s="1"/>
  <c r="AX409" i="39" s="1"/>
  <c r="AY409" i="39" s="1"/>
  <c r="AZ409" i="39" s="1"/>
  <c r="BA409" i="39" s="1"/>
  <c r="BB409" i="39" s="1"/>
  <c r="BC409" i="39" s="1"/>
  <c r="BD409" i="39" s="1"/>
  <c r="BE409" i="39" s="1"/>
  <c r="BF409" i="39" s="1"/>
  <c r="BG409" i="39" s="1"/>
  <c r="BH409" i="39" s="1"/>
  <c r="BI409" i="39" s="1"/>
  <c r="BJ409" i="39" s="1"/>
  <c r="BK409" i="39" s="1"/>
  <c r="BL409" i="39" s="1"/>
  <c r="BM409" i="39" s="1"/>
  <c r="BN409" i="39" s="1"/>
  <c r="BO409" i="39" s="1"/>
  <c r="BP409" i="39" s="1"/>
  <c r="BQ409" i="39" s="1"/>
  <c r="BR409" i="39" s="1"/>
  <c r="BS409" i="39" s="1"/>
  <c r="AV42" i="39"/>
  <c r="AV20" i="44"/>
  <c r="AV11" i="27" s="1"/>
  <c r="AV408" i="39"/>
  <c r="AW408" i="39" s="1"/>
  <c r="AX408" i="39" s="1"/>
  <c r="AY408" i="39" s="1"/>
  <c r="AZ408" i="39" s="1"/>
  <c r="BA408" i="39" s="1"/>
  <c r="BB408" i="39" s="1"/>
  <c r="BC408" i="39" s="1"/>
  <c r="BD408" i="39" s="1"/>
  <c r="BE408" i="39" s="1"/>
  <c r="BF408" i="39" s="1"/>
  <c r="BG408" i="39" s="1"/>
  <c r="BH408" i="39" s="1"/>
  <c r="BI408" i="39" s="1"/>
  <c r="BJ408" i="39" s="1"/>
  <c r="BK408" i="39" s="1"/>
  <c r="BL408" i="39" s="1"/>
  <c r="BM408" i="39" s="1"/>
  <c r="BN408" i="39" s="1"/>
  <c r="BO408" i="39" s="1"/>
  <c r="BP408" i="39" s="1"/>
  <c r="BQ408" i="39" s="1"/>
  <c r="BR408" i="39" s="1"/>
  <c r="AU222" i="39"/>
  <c r="AV178" i="39"/>
  <c r="AV8" i="44"/>
  <c r="AV9" i="27" s="1"/>
  <c r="AW45" i="45"/>
  <c r="AW21" i="45"/>
  <c r="AW39" i="45"/>
  <c r="AW27" i="45"/>
  <c r="AW31" i="44"/>
  <c r="AW25" i="44"/>
  <c r="AW13" i="44"/>
  <c r="AW19" i="44"/>
  <c r="AW200" i="39"/>
  <c r="AW184" i="39"/>
  <c r="AW168" i="39"/>
  <c r="AW176" i="39"/>
  <c r="AW192" i="39"/>
  <c r="AW64" i="39"/>
  <c r="AW72" i="39"/>
  <c r="AW80" i="39"/>
  <c r="AW56" i="39"/>
  <c r="AW48" i="39"/>
  <c r="AV14" i="44"/>
  <c r="AV10" i="27" s="1"/>
  <c r="AW20" i="45"/>
  <c r="AW38" i="45"/>
  <c r="AW26" i="45"/>
  <c r="AW44" i="45"/>
  <c r="AW30" i="44"/>
  <c r="AW12" i="44"/>
  <c r="AW18" i="44"/>
  <c r="AW24" i="44"/>
  <c r="AW183" i="39"/>
  <c r="AW199" i="39"/>
  <c r="AW191" i="39"/>
  <c r="AW167" i="39"/>
  <c r="AW175" i="39"/>
  <c r="AW55" i="39"/>
  <c r="AW47" i="39"/>
  <c r="AW63" i="39"/>
  <c r="AW79" i="39"/>
  <c r="AW71" i="39"/>
  <c r="AU39" i="39"/>
  <c r="AU53" i="45" s="1"/>
  <c r="AU28" i="27" s="1"/>
  <c r="AV40" i="45"/>
  <c r="AV25" i="27" s="1"/>
  <c r="AX22" i="43"/>
  <c r="AX20" i="43"/>
  <c r="AX21" i="43"/>
  <c r="AX18" i="43"/>
  <c r="AX19" i="43"/>
  <c r="AW25" i="45"/>
  <c r="AW43" i="45"/>
  <c r="AW19" i="45"/>
  <c r="AW37" i="45"/>
  <c r="AW17" i="44"/>
  <c r="AW23" i="44"/>
  <c r="AW29" i="44"/>
  <c r="AW11" i="44"/>
  <c r="AW182" i="39"/>
  <c r="AW198" i="39"/>
  <c r="AW190" i="39"/>
  <c r="AW166" i="39"/>
  <c r="AW174" i="39"/>
  <c r="AW54" i="39"/>
  <c r="AW46" i="39"/>
  <c r="AW416" i="39" s="1"/>
  <c r="AX416" i="39" s="1"/>
  <c r="AY416" i="39" s="1"/>
  <c r="AZ416" i="39" s="1"/>
  <c r="BA416" i="39" s="1"/>
  <c r="BB416" i="39" s="1"/>
  <c r="BC416" i="39" s="1"/>
  <c r="BD416" i="39" s="1"/>
  <c r="BE416" i="39" s="1"/>
  <c r="BF416" i="39" s="1"/>
  <c r="BG416" i="39" s="1"/>
  <c r="BH416" i="39" s="1"/>
  <c r="BI416" i="39" s="1"/>
  <c r="BJ416" i="39" s="1"/>
  <c r="BK416" i="39" s="1"/>
  <c r="BL416" i="39" s="1"/>
  <c r="BM416" i="39" s="1"/>
  <c r="BN416" i="39" s="1"/>
  <c r="BO416" i="39" s="1"/>
  <c r="BP416" i="39" s="1"/>
  <c r="BQ416" i="39" s="1"/>
  <c r="BR416" i="39" s="1"/>
  <c r="BS416" i="39" s="1"/>
  <c r="BT416" i="39" s="1"/>
  <c r="AW62" i="39"/>
  <c r="AW70" i="39"/>
  <c r="AW78" i="39"/>
  <c r="AW18" i="45"/>
  <c r="AW36" i="45"/>
  <c r="AW24" i="45"/>
  <c r="AW42" i="45"/>
  <c r="AW28" i="44"/>
  <c r="AW22" i="44"/>
  <c r="AW10" i="44"/>
  <c r="AW16" i="44"/>
  <c r="AW181" i="39"/>
  <c r="AW165" i="39"/>
  <c r="AW197" i="39"/>
  <c r="AW173" i="39"/>
  <c r="AW189" i="39"/>
  <c r="AW69" i="39"/>
  <c r="AW77" i="39"/>
  <c r="AW45" i="39"/>
  <c r="AW415" i="39" s="1"/>
  <c r="AX415" i="39" s="1"/>
  <c r="AY415" i="39" s="1"/>
  <c r="AZ415" i="39" s="1"/>
  <c r="BA415" i="39" s="1"/>
  <c r="BB415" i="39" s="1"/>
  <c r="BC415" i="39" s="1"/>
  <c r="BD415" i="39" s="1"/>
  <c r="BE415" i="39" s="1"/>
  <c r="BF415" i="39" s="1"/>
  <c r="BG415" i="39" s="1"/>
  <c r="BH415" i="39" s="1"/>
  <c r="BI415" i="39" s="1"/>
  <c r="BJ415" i="39" s="1"/>
  <c r="BK415" i="39" s="1"/>
  <c r="BL415" i="39" s="1"/>
  <c r="BM415" i="39" s="1"/>
  <c r="BN415" i="39" s="1"/>
  <c r="BO415" i="39" s="1"/>
  <c r="BP415" i="39" s="1"/>
  <c r="BQ415" i="39" s="1"/>
  <c r="BR415" i="39" s="1"/>
  <c r="BS415" i="39" s="1"/>
  <c r="BT415" i="39" s="1"/>
  <c r="AW61" i="39"/>
  <c r="AW53" i="39"/>
  <c r="AV186" i="39"/>
  <c r="AV22" i="45"/>
  <c r="B57" i="35"/>
  <c r="C56" i="35"/>
  <c r="AY6" i="43" s="1"/>
  <c r="AW17" i="45"/>
  <c r="AW35" i="45"/>
  <c r="AW23" i="45"/>
  <c r="AW41" i="45"/>
  <c r="AW27" i="44"/>
  <c r="AW15" i="44"/>
  <c r="AW17" i="43"/>
  <c r="AW13" i="42" s="1"/>
  <c r="AW21" i="44"/>
  <c r="AW188" i="39"/>
  <c r="AW196" i="39"/>
  <c r="AW9" i="44"/>
  <c r="AW172" i="39"/>
  <c r="AW180" i="39"/>
  <c r="AW164" i="39"/>
  <c r="AW52" i="39"/>
  <c r="AW44" i="39"/>
  <c r="AW60" i="39"/>
  <c r="AW68" i="39"/>
  <c r="AW76" i="39"/>
  <c r="BO398" i="39"/>
  <c r="AV413" i="39"/>
  <c r="AV412" i="39"/>
  <c r="AW412" i="39" s="1"/>
  <c r="AX412" i="39" s="1"/>
  <c r="AY412" i="39" s="1"/>
  <c r="AZ412" i="39" s="1"/>
  <c r="BA412" i="39" s="1"/>
  <c r="BB412" i="39" s="1"/>
  <c r="BC412" i="39" s="1"/>
  <c r="BD412" i="39" s="1"/>
  <c r="BE412" i="39" s="1"/>
  <c r="BF412" i="39" s="1"/>
  <c r="BG412" i="39" s="1"/>
  <c r="BH412" i="39" s="1"/>
  <c r="BI412" i="39" s="1"/>
  <c r="BJ412" i="39" s="1"/>
  <c r="BK412" i="39" s="1"/>
  <c r="BL412" i="39" s="1"/>
  <c r="BM412" i="39" s="1"/>
  <c r="BN412" i="39" s="1"/>
  <c r="BO412" i="39" s="1"/>
  <c r="BP412" i="39" s="1"/>
  <c r="BQ412" i="39" s="1"/>
  <c r="BR412" i="39" s="1"/>
  <c r="BS412" i="39" s="1"/>
  <c r="AD29" i="45"/>
  <c r="AD32" i="45"/>
  <c r="AD30" i="45"/>
  <c r="AD33" i="45"/>
  <c r="AD31" i="45"/>
  <c r="AV66" i="39"/>
  <c r="AV162" i="39"/>
  <c r="AV74" i="39"/>
  <c r="AV194" i="39"/>
  <c r="AV34" i="45"/>
  <c r="AV24" i="27" s="1"/>
  <c r="AO212" i="39"/>
  <c r="AN213" i="39"/>
  <c r="AN214" i="39" s="1"/>
  <c r="AN215" i="39" s="1"/>
  <c r="M10" i="46" l="1"/>
  <c r="P10" i="47" s="1"/>
  <c r="P11" i="47" s="1"/>
  <c r="M71" i="44"/>
  <c r="M69" i="44"/>
  <c r="M32" i="46"/>
  <c r="P32" i="47" s="1"/>
  <c r="P41" i="47" s="1"/>
  <c r="M54" i="46"/>
  <c r="P54" i="47" s="1"/>
  <c r="P55" i="47" s="1"/>
  <c r="N132" i="39"/>
  <c r="N130" i="39" s="1"/>
  <c r="N63" i="44"/>
  <c r="N62" i="44" s="1"/>
  <c r="N18" i="27" s="1"/>
  <c r="N73" i="27" s="1"/>
  <c r="N140" i="39"/>
  <c r="N138" i="39" s="1"/>
  <c r="N100" i="39"/>
  <c r="N98" i="39" s="1"/>
  <c r="N80" i="45"/>
  <c r="N79" i="45" s="1"/>
  <c r="N45" i="44"/>
  <c r="N44" i="44" s="1"/>
  <c r="N15" i="27" s="1"/>
  <c r="N70" i="27" s="1"/>
  <c r="N84" i="39"/>
  <c r="N82" i="39" s="1"/>
  <c r="O44" i="47"/>
  <c r="O39" i="47" s="1"/>
  <c r="L76" i="45" s="1"/>
  <c r="N148" i="39"/>
  <c r="N146" i="39" s="1"/>
  <c r="N33" i="44"/>
  <c r="N32" i="44" s="1"/>
  <c r="N13" i="27" s="1"/>
  <c r="N68" i="27" s="1"/>
  <c r="N124" i="39"/>
  <c r="N122" i="39" s="1"/>
  <c r="N63" i="45"/>
  <c r="N62" i="45" s="1"/>
  <c r="N32" i="27" s="1"/>
  <c r="N156" i="39"/>
  <c r="N154" i="39" s="1"/>
  <c r="O12" i="43"/>
  <c r="AL24" i="43" s="1"/>
  <c r="N69" i="45"/>
  <c r="N68" i="45" s="1"/>
  <c r="N33" i="27" s="1"/>
  <c r="N108" i="39"/>
  <c r="N106" i="39" s="1"/>
  <c r="N51" i="44"/>
  <c r="N50" i="44" s="1"/>
  <c r="N16" i="27" s="1"/>
  <c r="N71" i="27" s="1"/>
  <c r="N54" i="43"/>
  <c r="N53" i="43" s="1"/>
  <c r="N57" i="44"/>
  <c r="N56" i="44" s="1"/>
  <c r="N17" i="27" s="1"/>
  <c r="N72" i="27" s="1"/>
  <c r="N47" i="43"/>
  <c r="N92" i="39"/>
  <c r="N90" i="39" s="1"/>
  <c r="N57" i="45"/>
  <c r="N56" i="45" s="1"/>
  <c r="N31" i="27" s="1"/>
  <c r="N39" i="44"/>
  <c r="N38" i="44" s="1"/>
  <c r="N14" i="27" s="1"/>
  <c r="N69" i="27" s="1"/>
  <c r="J60" i="27"/>
  <c r="J46" i="27"/>
  <c r="L55" i="27"/>
  <c r="K75" i="45"/>
  <c r="K77" i="45"/>
  <c r="O66" i="47"/>
  <c r="O58" i="47"/>
  <c r="O14" i="47"/>
  <c r="O22" i="47"/>
  <c r="Q88" i="45"/>
  <c r="Q77" i="46"/>
  <c r="Q60" i="46"/>
  <c r="Q79" i="46"/>
  <c r="Q90" i="45"/>
  <c r="Q66" i="46"/>
  <c r="Q50" i="46"/>
  <c r="Q28" i="46"/>
  <c r="Q22" i="46"/>
  <c r="Q72" i="46"/>
  <c r="Q16" i="46"/>
  <c r="R46" i="43"/>
  <c r="R52" i="43" s="1"/>
  <c r="Q38" i="46"/>
  <c r="AO34" i="43"/>
  <c r="Q44" i="46"/>
  <c r="AO28" i="43"/>
  <c r="AO51" i="45" s="1"/>
  <c r="R49" i="43"/>
  <c r="R141" i="39" s="1"/>
  <c r="Q36" i="46"/>
  <c r="Q58" i="46"/>
  <c r="R60" i="45"/>
  <c r="Q48" i="46"/>
  <c r="R38" i="43"/>
  <c r="Q70" i="46"/>
  <c r="Q42" i="46"/>
  <c r="Q20" i="46"/>
  <c r="Q64" i="46"/>
  <c r="Q26" i="46"/>
  <c r="AO32" i="43"/>
  <c r="Q14" i="46"/>
  <c r="R159" i="39"/>
  <c r="R143" i="39"/>
  <c r="R44" i="43"/>
  <c r="R87" i="39"/>
  <c r="R83" i="45"/>
  <c r="R135" i="39"/>
  <c r="R57" i="43"/>
  <c r="R63" i="43" s="1"/>
  <c r="R42" i="44"/>
  <c r="R127" i="39"/>
  <c r="R54" i="44"/>
  <c r="S15" i="43"/>
  <c r="AP27" i="43" s="1"/>
  <c r="AP50" i="45" s="1"/>
  <c r="R95" i="39"/>
  <c r="R103" i="39"/>
  <c r="R72" i="45"/>
  <c r="R111" i="39"/>
  <c r="R119" i="39"/>
  <c r="R151" i="39"/>
  <c r="R66" i="44"/>
  <c r="R48" i="44"/>
  <c r="R66" i="45"/>
  <c r="R36" i="44"/>
  <c r="AV15" i="45"/>
  <c r="AV22" i="27" s="1"/>
  <c r="AW186" i="39"/>
  <c r="AV36" i="39"/>
  <c r="AV52" i="45" s="1"/>
  <c r="AV27" i="27" s="1"/>
  <c r="AW170" i="39"/>
  <c r="AW8" i="44"/>
  <c r="AW9" i="27" s="1"/>
  <c r="AW22" i="45"/>
  <c r="AW26" i="44"/>
  <c r="AW12" i="27" s="1"/>
  <c r="AW178" i="39"/>
  <c r="AN217" i="39"/>
  <c r="BP398" i="39"/>
  <c r="AW40" i="45"/>
  <c r="AW25" i="27" s="1"/>
  <c r="AW418" i="39"/>
  <c r="AW417" i="39"/>
  <c r="AX417" i="39" s="1"/>
  <c r="AY417" i="39" s="1"/>
  <c r="AZ417" i="39" s="1"/>
  <c r="BA417" i="39" s="1"/>
  <c r="BB417" i="39" s="1"/>
  <c r="BC417" i="39" s="1"/>
  <c r="BD417" i="39" s="1"/>
  <c r="BE417" i="39" s="1"/>
  <c r="BF417" i="39" s="1"/>
  <c r="BG417" i="39" s="1"/>
  <c r="BH417" i="39" s="1"/>
  <c r="BI417" i="39" s="1"/>
  <c r="BJ417" i="39" s="1"/>
  <c r="BK417" i="39" s="1"/>
  <c r="BL417" i="39" s="1"/>
  <c r="BM417" i="39" s="1"/>
  <c r="BN417" i="39" s="1"/>
  <c r="BO417" i="39" s="1"/>
  <c r="BP417" i="39" s="1"/>
  <c r="BQ417" i="39" s="1"/>
  <c r="BR417" i="39" s="1"/>
  <c r="BS417" i="39" s="1"/>
  <c r="BT417" i="39" s="1"/>
  <c r="AF12" i="42"/>
  <c r="AW66" i="39"/>
  <c r="AW194" i="39"/>
  <c r="AW34" i="45"/>
  <c r="AW24" i="27" s="1"/>
  <c r="AW413" i="39"/>
  <c r="AX413" i="39" s="1"/>
  <c r="AY413" i="39" s="1"/>
  <c r="AZ413" i="39" s="1"/>
  <c r="BA413" i="39" s="1"/>
  <c r="BB413" i="39" s="1"/>
  <c r="BC413" i="39" s="1"/>
  <c r="BD413" i="39" s="1"/>
  <c r="BE413" i="39" s="1"/>
  <c r="BF413" i="39" s="1"/>
  <c r="BG413" i="39" s="1"/>
  <c r="BH413" i="39" s="1"/>
  <c r="BI413" i="39" s="1"/>
  <c r="BJ413" i="39" s="1"/>
  <c r="BK413" i="39" s="1"/>
  <c r="BL413" i="39" s="1"/>
  <c r="BM413" i="39" s="1"/>
  <c r="BN413" i="39" s="1"/>
  <c r="AV222" i="39"/>
  <c r="AP212" i="39"/>
  <c r="AO213" i="39"/>
  <c r="AO214" i="39" s="1"/>
  <c r="AO215" i="39" s="1"/>
  <c r="AW16" i="45"/>
  <c r="AX18" i="45"/>
  <c r="AX36" i="45"/>
  <c r="AX24" i="45"/>
  <c r="AX42" i="45"/>
  <c r="AX10" i="44"/>
  <c r="AX16" i="44"/>
  <c r="AX22" i="44"/>
  <c r="AX28" i="44"/>
  <c r="AX189" i="39"/>
  <c r="AX165" i="39"/>
  <c r="AX197" i="39"/>
  <c r="AX173" i="39"/>
  <c r="AX181" i="39"/>
  <c r="AX77" i="39"/>
  <c r="AX53" i="39"/>
  <c r="AX45" i="39"/>
  <c r="AX420" i="39" s="1"/>
  <c r="AY420" i="39" s="1"/>
  <c r="AZ420" i="39" s="1"/>
  <c r="BA420" i="39" s="1"/>
  <c r="BB420" i="39" s="1"/>
  <c r="BC420" i="39" s="1"/>
  <c r="BD420" i="39" s="1"/>
  <c r="BE420" i="39" s="1"/>
  <c r="BF420" i="39" s="1"/>
  <c r="BG420" i="39" s="1"/>
  <c r="BH420" i="39" s="1"/>
  <c r="BI420" i="39" s="1"/>
  <c r="BJ420" i="39" s="1"/>
  <c r="BK420" i="39" s="1"/>
  <c r="BL420" i="39" s="1"/>
  <c r="BM420" i="39" s="1"/>
  <c r="BN420" i="39" s="1"/>
  <c r="BO420" i="39" s="1"/>
  <c r="BP420" i="39" s="1"/>
  <c r="BQ420" i="39" s="1"/>
  <c r="BR420" i="39" s="1"/>
  <c r="BS420" i="39" s="1"/>
  <c r="BT420" i="39" s="1"/>
  <c r="BU420" i="39" s="1"/>
  <c r="AX69" i="39"/>
  <c r="AX61" i="39"/>
  <c r="AW74" i="39"/>
  <c r="AW414" i="39"/>
  <c r="AX414" i="39" s="1"/>
  <c r="AY414" i="39" s="1"/>
  <c r="AZ414" i="39" s="1"/>
  <c r="BA414" i="39" s="1"/>
  <c r="BB414" i="39" s="1"/>
  <c r="BC414" i="39" s="1"/>
  <c r="BD414" i="39" s="1"/>
  <c r="BE414" i="39" s="1"/>
  <c r="BF414" i="39" s="1"/>
  <c r="BG414" i="39" s="1"/>
  <c r="BH414" i="39" s="1"/>
  <c r="BI414" i="39" s="1"/>
  <c r="BJ414" i="39" s="1"/>
  <c r="BK414" i="39" s="1"/>
  <c r="BL414" i="39" s="1"/>
  <c r="BM414" i="39" s="1"/>
  <c r="BN414" i="39" s="1"/>
  <c r="BO414" i="39" s="1"/>
  <c r="BP414" i="39" s="1"/>
  <c r="BQ414" i="39" s="1"/>
  <c r="BR414" i="39" s="1"/>
  <c r="BS414" i="39" s="1"/>
  <c r="BT414" i="39" s="1"/>
  <c r="AW42" i="39"/>
  <c r="AW20" i="44"/>
  <c r="AW11" i="27" s="1"/>
  <c r="AX35" i="45"/>
  <c r="AX23" i="45"/>
  <c r="AX41" i="45"/>
  <c r="AX17" i="45"/>
  <c r="AX15" i="44"/>
  <c r="AX17" i="43"/>
  <c r="AX13" i="42" s="1"/>
  <c r="AX27" i="44"/>
  <c r="AX21" i="44"/>
  <c r="AX9" i="44"/>
  <c r="AX196" i="39"/>
  <c r="AX180" i="39"/>
  <c r="AX188" i="39"/>
  <c r="AX164" i="39"/>
  <c r="AX172" i="39"/>
  <c r="AX52" i="39"/>
  <c r="AX44" i="39"/>
  <c r="AX60" i="39"/>
  <c r="AX68" i="39"/>
  <c r="AX76" i="39"/>
  <c r="AD28" i="45"/>
  <c r="AD23" i="27" s="1"/>
  <c r="AW58" i="39"/>
  <c r="AV39" i="39"/>
  <c r="AV53" i="45" s="1"/>
  <c r="AV28" i="27" s="1"/>
  <c r="AW50" i="39"/>
  <c r="AX20" i="45"/>
  <c r="AX38" i="45"/>
  <c r="AX26" i="45"/>
  <c r="AX44" i="45"/>
  <c r="AX30" i="44"/>
  <c r="AX18" i="44"/>
  <c r="AX24" i="44"/>
  <c r="AX12" i="44"/>
  <c r="AX191" i="39"/>
  <c r="AX199" i="39"/>
  <c r="AX175" i="39"/>
  <c r="AX183" i="39"/>
  <c r="AX55" i="39"/>
  <c r="AX47" i="39"/>
  <c r="AX63" i="39"/>
  <c r="AX71" i="39"/>
  <c r="AX79" i="39"/>
  <c r="AX167" i="39"/>
  <c r="B58" i="35"/>
  <c r="C57" i="35"/>
  <c r="AZ6" i="43" s="1"/>
  <c r="AX21" i="45"/>
  <c r="AX39" i="45"/>
  <c r="AX27" i="45"/>
  <c r="AX31" i="44"/>
  <c r="AX25" i="44"/>
  <c r="AX13" i="44"/>
  <c r="AX45" i="45"/>
  <c r="AX19" i="44"/>
  <c r="AX184" i="39"/>
  <c r="AX168" i="39"/>
  <c r="AX176" i="39"/>
  <c r="AX192" i="39"/>
  <c r="AX200" i="39"/>
  <c r="AX72" i="39"/>
  <c r="AX80" i="39"/>
  <c r="AX64" i="39"/>
  <c r="AX56" i="39"/>
  <c r="AX48" i="39"/>
  <c r="AW162" i="39"/>
  <c r="AW14" i="44"/>
  <c r="AW10" i="27" s="1"/>
  <c r="AY21" i="43"/>
  <c r="AY22" i="43"/>
  <c r="AY20" i="43"/>
  <c r="AY19" i="43"/>
  <c r="AY18" i="43"/>
  <c r="AX25" i="45"/>
  <c r="AX43" i="45"/>
  <c r="AX19" i="45"/>
  <c r="AX37" i="45"/>
  <c r="AX29" i="44"/>
  <c r="AX23" i="44"/>
  <c r="AX11" i="44"/>
  <c r="AX17" i="44"/>
  <c r="AX190" i="39"/>
  <c r="AX198" i="39"/>
  <c r="AX182" i="39"/>
  <c r="AX166" i="39"/>
  <c r="AX174" i="39"/>
  <c r="AX54" i="39"/>
  <c r="AX46" i="39"/>
  <c r="AX421" i="39" s="1"/>
  <c r="AY421" i="39" s="1"/>
  <c r="AZ421" i="39" s="1"/>
  <c r="BA421" i="39" s="1"/>
  <c r="BB421" i="39" s="1"/>
  <c r="BC421" i="39" s="1"/>
  <c r="BD421" i="39" s="1"/>
  <c r="BE421" i="39" s="1"/>
  <c r="BF421" i="39" s="1"/>
  <c r="BG421" i="39" s="1"/>
  <c r="BH421" i="39" s="1"/>
  <c r="BI421" i="39" s="1"/>
  <c r="BJ421" i="39" s="1"/>
  <c r="BK421" i="39" s="1"/>
  <c r="BL421" i="39" s="1"/>
  <c r="BM421" i="39" s="1"/>
  <c r="BN421" i="39" s="1"/>
  <c r="BO421" i="39" s="1"/>
  <c r="BP421" i="39" s="1"/>
  <c r="BQ421" i="39" s="1"/>
  <c r="BR421" i="39" s="1"/>
  <c r="BS421" i="39" s="1"/>
  <c r="BT421" i="39" s="1"/>
  <c r="BU421" i="39" s="1"/>
  <c r="AX62" i="39"/>
  <c r="AX70" i="39"/>
  <c r="AX78" i="39"/>
  <c r="AE29" i="45"/>
  <c r="AE32" i="45"/>
  <c r="AE30" i="45"/>
  <c r="AE33" i="45"/>
  <c r="AE31" i="45"/>
  <c r="M68" i="44" l="1"/>
  <c r="M19" i="27" s="1"/>
  <c r="M8" i="27" s="1"/>
  <c r="M57" i="27" s="1"/>
  <c r="P19" i="47"/>
  <c r="P33" i="47"/>
  <c r="P42" i="47" s="1"/>
  <c r="P63" i="47"/>
  <c r="N60" i="43"/>
  <c r="N34" i="46" s="1"/>
  <c r="N33" i="46" s="1"/>
  <c r="N78" i="45"/>
  <c r="N35" i="27" s="1"/>
  <c r="O42" i="43"/>
  <c r="O41" i="43" s="1"/>
  <c r="O11" i="43"/>
  <c r="N37" i="39"/>
  <c r="N54" i="45" s="1"/>
  <c r="N29" i="27" s="1"/>
  <c r="O36" i="43"/>
  <c r="O35" i="43" s="1"/>
  <c r="AL30" i="43"/>
  <c r="AL29" i="43" s="1"/>
  <c r="N38" i="39"/>
  <c r="N55" i="45" s="1"/>
  <c r="N30" i="27" s="1"/>
  <c r="J62" i="27"/>
  <c r="J65" i="27" s="1"/>
  <c r="J64" i="27"/>
  <c r="J61" i="27"/>
  <c r="O48" i="47"/>
  <c r="K74" i="45"/>
  <c r="K34" i="27" s="1"/>
  <c r="K20" i="27" s="1"/>
  <c r="K37" i="27" s="1"/>
  <c r="K38" i="27" s="1"/>
  <c r="O23" i="47"/>
  <c r="O15" i="47"/>
  <c r="O24" i="47" s="1"/>
  <c r="P64" i="47"/>
  <c r="P56" i="47"/>
  <c r="O67" i="47"/>
  <c r="O59" i="47"/>
  <c r="O68" i="47" s="1"/>
  <c r="P12" i="47"/>
  <c r="P20" i="47"/>
  <c r="AL47" i="45"/>
  <c r="AL46" i="45" s="1"/>
  <c r="AL26" i="27" s="1"/>
  <c r="AL23" i="43"/>
  <c r="AL201" i="39" s="1"/>
  <c r="R65" i="46"/>
  <c r="R78" i="46"/>
  <c r="R64" i="44"/>
  <c r="R101" i="39"/>
  <c r="R109" i="39"/>
  <c r="R40" i="44"/>
  <c r="R149" i="39"/>
  <c r="R58" i="44"/>
  <c r="R85" i="39"/>
  <c r="S13" i="43"/>
  <c r="AP25" i="43" s="1"/>
  <c r="AP48" i="45" s="1"/>
  <c r="R157" i="39"/>
  <c r="R117" i="39"/>
  <c r="R58" i="45"/>
  <c r="R70" i="45"/>
  <c r="R64" i="45"/>
  <c r="R46" i="44"/>
  <c r="R52" i="44"/>
  <c r="R55" i="43"/>
  <c r="R61" i="43" s="1"/>
  <c r="R133" i="39"/>
  <c r="R34" i="44"/>
  <c r="R81" i="45"/>
  <c r="R93" i="39"/>
  <c r="R125" i="39"/>
  <c r="R89" i="45"/>
  <c r="R50" i="43"/>
  <c r="R59" i="45" s="1"/>
  <c r="R49" i="46"/>
  <c r="R67" i="45"/>
  <c r="R55" i="44"/>
  <c r="R120" i="39"/>
  <c r="R152" i="39"/>
  <c r="R61" i="44"/>
  <c r="R112" i="39"/>
  <c r="R88" i="39"/>
  <c r="R136" i="39"/>
  <c r="R58" i="43"/>
  <c r="R64" i="43" s="1"/>
  <c r="R79" i="46" s="1"/>
  <c r="R37" i="44"/>
  <c r="R128" i="39"/>
  <c r="R84" i="45"/>
  <c r="R73" i="45"/>
  <c r="R43" i="44"/>
  <c r="R96" i="39"/>
  <c r="S16" i="43"/>
  <c r="R144" i="39"/>
  <c r="R160" i="39"/>
  <c r="R104" i="39"/>
  <c r="R67" i="44"/>
  <c r="R61" i="45"/>
  <c r="R49" i="44"/>
  <c r="R37" i="46"/>
  <c r="R15" i="46"/>
  <c r="R21" i="46"/>
  <c r="R59" i="46"/>
  <c r="S39" i="43"/>
  <c r="S45" i="43"/>
  <c r="AP33" i="43"/>
  <c r="R43" i="46"/>
  <c r="R27" i="46"/>
  <c r="R71" i="46"/>
  <c r="AW15" i="45"/>
  <c r="AW22" i="27" s="1"/>
  <c r="AW39" i="39"/>
  <c r="AW53" i="45" s="1"/>
  <c r="AW28" i="27" s="1"/>
  <c r="P46" i="47"/>
  <c r="AX162" i="39"/>
  <c r="AX14" i="44"/>
  <c r="AX10" i="27" s="1"/>
  <c r="AE28" i="45"/>
  <c r="AE23" i="27" s="1"/>
  <c r="AO217" i="39"/>
  <c r="AY38" i="45"/>
  <c r="AY26" i="45"/>
  <c r="AY44" i="45"/>
  <c r="AY20" i="45"/>
  <c r="AY18" i="44"/>
  <c r="AY30" i="44"/>
  <c r="AY24" i="44"/>
  <c r="AY12" i="44"/>
  <c r="AY199" i="39"/>
  <c r="AY183" i="39"/>
  <c r="AY167" i="39"/>
  <c r="AY191" i="39"/>
  <c r="AY175" i="39"/>
  <c r="AY55" i="39"/>
  <c r="AY47" i="39"/>
  <c r="AY63" i="39"/>
  <c r="AY71" i="39"/>
  <c r="AY79" i="39"/>
  <c r="AX170" i="39"/>
  <c r="AX418" i="39"/>
  <c r="AY418" i="39" s="1"/>
  <c r="AZ418" i="39" s="1"/>
  <c r="BA418" i="39" s="1"/>
  <c r="BB418" i="39" s="1"/>
  <c r="BC418" i="39" s="1"/>
  <c r="BD418" i="39" s="1"/>
  <c r="BE418" i="39" s="1"/>
  <c r="BF418" i="39" s="1"/>
  <c r="BG418" i="39" s="1"/>
  <c r="BH418" i="39" s="1"/>
  <c r="BI418" i="39" s="1"/>
  <c r="BJ418" i="39" s="1"/>
  <c r="BK418" i="39" s="1"/>
  <c r="BL418" i="39" s="1"/>
  <c r="BM418" i="39" s="1"/>
  <c r="BN418" i="39" s="1"/>
  <c r="BO418" i="39" s="1"/>
  <c r="BP418" i="39" s="1"/>
  <c r="BQ418" i="39" s="1"/>
  <c r="BR418" i="39" s="1"/>
  <c r="BS418" i="39" s="1"/>
  <c r="BT418" i="39" s="1"/>
  <c r="AW222" i="39"/>
  <c r="AX186" i="39"/>
  <c r="AX16" i="45"/>
  <c r="AP213" i="39"/>
  <c r="AP214" i="39" s="1"/>
  <c r="AP215" i="39" s="1"/>
  <c r="AQ212" i="39"/>
  <c r="BO413" i="39"/>
  <c r="BP413" i="39" s="1"/>
  <c r="BQ413" i="39" s="1"/>
  <c r="AY21" i="45"/>
  <c r="AY39" i="45"/>
  <c r="AY27" i="45"/>
  <c r="AY45" i="45"/>
  <c r="AY31" i="44"/>
  <c r="AY13" i="44"/>
  <c r="AY19" i="44"/>
  <c r="AY25" i="44"/>
  <c r="AY192" i="39"/>
  <c r="AY184" i="39"/>
  <c r="AY168" i="39"/>
  <c r="AY176" i="39"/>
  <c r="AY200" i="39"/>
  <c r="AY80" i="39"/>
  <c r="AY56" i="39"/>
  <c r="AY48" i="39"/>
  <c r="AY72" i="39"/>
  <c r="AY64" i="39"/>
  <c r="AX74" i="39"/>
  <c r="AX178" i="39"/>
  <c r="AX40" i="45"/>
  <c r="AX25" i="27" s="1"/>
  <c r="AF32" i="45"/>
  <c r="AF30" i="45"/>
  <c r="AF33" i="45"/>
  <c r="AF31" i="45"/>
  <c r="AF29" i="45"/>
  <c r="AX50" i="39"/>
  <c r="AY23" i="45"/>
  <c r="AY41" i="45"/>
  <c r="AY17" i="45"/>
  <c r="AY35" i="45"/>
  <c r="AY15" i="44"/>
  <c r="AY17" i="43"/>
  <c r="AY13" i="42" s="1"/>
  <c r="AY27" i="44"/>
  <c r="AY21" i="44"/>
  <c r="AY9" i="44"/>
  <c r="AY188" i="39"/>
  <c r="AY196" i="39"/>
  <c r="AY164" i="39"/>
  <c r="AY172" i="39"/>
  <c r="AY52" i="39"/>
  <c r="AY44" i="39"/>
  <c r="AY60" i="39"/>
  <c r="AY68" i="39"/>
  <c r="AY180" i="39"/>
  <c r="AY76" i="39"/>
  <c r="AW36" i="39"/>
  <c r="AW52" i="45" s="1"/>
  <c r="AW27" i="27" s="1"/>
  <c r="AX66" i="39"/>
  <c r="AX194" i="39"/>
  <c r="AX22" i="45"/>
  <c r="AF14" i="42"/>
  <c r="AG11" i="42" s="1"/>
  <c r="AX26" i="44"/>
  <c r="AX12" i="27" s="1"/>
  <c r="AZ22" i="43"/>
  <c r="AZ20" i="43"/>
  <c r="AZ19" i="43"/>
  <c r="AZ21" i="43"/>
  <c r="AZ18" i="43"/>
  <c r="AX58" i="39"/>
  <c r="AX8" i="44"/>
  <c r="AX9" i="27" s="1"/>
  <c r="AX34" i="45"/>
  <c r="AX24" i="27" s="1"/>
  <c r="AY18" i="45"/>
  <c r="AY36" i="45"/>
  <c r="AY24" i="45"/>
  <c r="AY42" i="45"/>
  <c r="AY28" i="44"/>
  <c r="AY10" i="44"/>
  <c r="AY16" i="44"/>
  <c r="AY22" i="44"/>
  <c r="AY181" i="39"/>
  <c r="AY197" i="39"/>
  <c r="AY165" i="39"/>
  <c r="AY173" i="39"/>
  <c r="AY189" i="39"/>
  <c r="AY53" i="39"/>
  <c r="AY45" i="39"/>
  <c r="AY425" i="39" s="1"/>
  <c r="AZ425" i="39" s="1"/>
  <c r="BA425" i="39" s="1"/>
  <c r="BB425" i="39" s="1"/>
  <c r="BC425" i="39" s="1"/>
  <c r="BD425" i="39" s="1"/>
  <c r="BE425" i="39" s="1"/>
  <c r="BF425" i="39" s="1"/>
  <c r="BG425" i="39" s="1"/>
  <c r="BH425" i="39" s="1"/>
  <c r="BI425" i="39" s="1"/>
  <c r="BJ425" i="39" s="1"/>
  <c r="BK425" i="39" s="1"/>
  <c r="BL425" i="39" s="1"/>
  <c r="BM425" i="39" s="1"/>
  <c r="BN425" i="39" s="1"/>
  <c r="BO425" i="39" s="1"/>
  <c r="BP425" i="39" s="1"/>
  <c r="BQ425" i="39" s="1"/>
  <c r="BR425" i="39" s="1"/>
  <c r="BS425" i="39" s="1"/>
  <c r="BT425" i="39" s="1"/>
  <c r="BU425" i="39" s="1"/>
  <c r="BV425" i="39" s="1"/>
  <c r="AY61" i="39"/>
  <c r="AY77" i="39"/>
  <c r="AY69" i="39"/>
  <c r="AY43" i="45"/>
  <c r="AY19" i="45"/>
  <c r="AY37" i="45"/>
  <c r="AY25" i="45"/>
  <c r="AY23" i="44"/>
  <c r="AY11" i="44"/>
  <c r="AY29" i="44"/>
  <c r="AY17" i="44"/>
  <c r="AY198" i="39"/>
  <c r="AY190" i="39"/>
  <c r="AY166" i="39"/>
  <c r="AY174" i="39"/>
  <c r="AY182" i="39"/>
  <c r="AY62" i="39"/>
  <c r="AY70" i="39"/>
  <c r="AY78" i="39"/>
  <c r="AY46" i="39"/>
  <c r="AY426" i="39" s="1"/>
  <c r="AZ426" i="39" s="1"/>
  <c r="BA426" i="39" s="1"/>
  <c r="BB426" i="39" s="1"/>
  <c r="BC426" i="39" s="1"/>
  <c r="BD426" i="39" s="1"/>
  <c r="BE426" i="39" s="1"/>
  <c r="BF426" i="39" s="1"/>
  <c r="BG426" i="39" s="1"/>
  <c r="BH426" i="39" s="1"/>
  <c r="BI426" i="39" s="1"/>
  <c r="BJ426" i="39" s="1"/>
  <c r="BK426" i="39" s="1"/>
  <c r="BL426" i="39" s="1"/>
  <c r="BM426" i="39" s="1"/>
  <c r="BN426" i="39" s="1"/>
  <c r="BO426" i="39" s="1"/>
  <c r="BP426" i="39" s="1"/>
  <c r="BQ426" i="39" s="1"/>
  <c r="BR426" i="39" s="1"/>
  <c r="BS426" i="39" s="1"/>
  <c r="BT426" i="39" s="1"/>
  <c r="BU426" i="39" s="1"/>
  <c r="BV426" i="39" s="1"/>
  <c r="AY54" i="39"/>
  <c r="B59" i="35"/>
  <c r="C58" i="35"/>
  <c r="BA6" i="43" s="1"/>
  <c r="AX423" i="39"/>
  <c r="AX422" i="39"/>
  <c r="AY422" i="39" s="1"/>
  <c r="AZ422" i="39" s="1"/>
  <c r="BA422" i="39" s="1"/>
  <c r="BB422" i="39" s="1"/>
  <c r="BC422" i="39" s="1"/>
  <c r="BD422" i="39" s="1"/>
  <c r="BE422" i="39" s="1"/>
  <c r="BF422" i="39" s="1"/>
  <c r="BG422" i="39" s="1"/>
  <c r="BH422" i="39" s="1"/>
  <c r="BI422" i="39" s="1"/>
  <c r="BJ422" i="39" s="1"/>
  <c r="BK422" i="39" s="1"/>
  <c r="BL422" i="39" s="1"/>
  <c r="BM422" i="39" s="1"/>
  <c r="BN422" i="39" s="1"/>
  <c r="BO422" i="39" s="1"/>
  <c r="BP422" i="39" s="1"/>
  <c r="BQ422" i="39" s="1"/>
  <c r="BR422" i="39" s="1"/>
  <c r="BS422" i="39" s="1"/>
  <c r="BT422" i="39" s="1"/>
  <c r="BU422" i="39" s="1"/>
  <c r="AX419" i="39"/>
  <c r="AY419" i="39" s="1"/>
  <c r="AZ419" i="39" s="1"/>
  <c r="BA419" i="39" s="1"/>
  <c r="BB419" i="39" s="1"/>
  <c r="BC419" i="39" s="1"/>
  <c r="BD419" i="39" s="1"/>
  <c r="BE419" i="39" s="1"/>
  <c r="BF419" i="39" s="1"/>
  <c r="BG419" i="39" s="1"/>
  <c r="BH419" i="39" s="1"/>
  <c r="BI419" i="39" s="1"/>
  <c r="BJ419" i="39" s="1"/>
  <c r="BK419" i="39" s="1"/>
  <c r="BL419" i="39" s="1"/>
  <c r="BM419" i="39" s="1"/>
  <c r="BN419" i="39" s="1"/>
  <c r="BO419" i="39" s="1"/>
  <c r="BP419" i="39" s="1"/>
  <c r="BQ419" i="39" s="1"/>
  <c r="BR419" i="39" s="1"/>
  <c r="BS419" i="39" s="1"/>
  <c r="BT419" i="39" s="1"/>
  <c r="BU419" i="39" s="1"/>
  <c r="AX42" i="39"/>
  <c r="AX20" i="44"/>
  <c r="AX11" i="27" s="1"/>
  <c r="N18" i="46" l="1"/>
  <c r="N17" i="46" s="1"/>
  <c r="M74" i="27"/>
  <c r="M67" i="27" s="1"/>
  <c r="M58" i="27"/>
  <c r="M56" i="27"/>
  <c r="N62" i="46"/>
  <c r="N61" i="46" s="1"/>
  <c r="N46" i="46"/>
  <c r="N45" i="46" s="1"/>
  <c r="P34" i="47"/>
  <c r="P35" i="47" s="1"/>
  <c r="N59" i="43"/>
  <c r="N70" i="44" s="1"/>
  <c r="N75" i="46"/>
  <c r="N74" i="46" s="1"/>
  <c r="Q37" i="47" s="1"/>
  <c r="N40" i="46"/>
  <c r="N39" i="46" s="1"/>
  <c r="N56" i="46"/>
  <c r="N55" i="46" s="1"/>
  <c r="N86" i="45"/>
  <c r="N85" i="45" s="1"/>
  <c r="N36" i="27" s="1"/>
  <c r="N12" i="46"/>
  <c r="N11" i="46" s="1"/>
  <c r="N68" i="46"/>
  <c r="N67" i="46" s="1"/>
  <c r="N24" i="46"/>
  <c r="N23" i="46" s="1"/>
  <c r="O48" i="43"/>
  <c r="O69" i="45" s="1"/>
  <c r="O68" i="45" s="1"/>
  <c r="O33" i="27" s="1"/>
  <c r="K45" i="27"/>
  <c r="K60" i="27" s="1"/>
  <c r="K61" i="27" s="1"/>
  <c r="O61" i="47"/>
  <c r="O70" i="47" s="1"/>
  <c r="P65" i="47"/>
  <c r="P57" i="47"/>
  <c r="P21" i="47"/>
  <c r="P13" i="47"/>
  <c r="O17" i="47"/>
  <c r="R87" i="45"/>
  <c r="R76" i="46"/>
  <c r="R57" i="46"/>
  <c r="R59" i="44"/>
  <c r="R35" i="46"/>
  <c r="R63" i="46"/>
  <c r="S43" i="43"/>
  <c r="R47" i="46"/>
  <c r="R69" i="46"/>
  <c r="R19" i="46"/>
  <c r="R13" i="46"/>
  <c r="R25" i="46"/>
  <c r="S37" i="43"/>
  <c r="R41" i="46"/>
  <c r="AP31" i="43"/>
  <c r="R118" i="39"/>
  <c r="R53" i="44"/>
  <c r="R110" i="39"/>
  <c r="R150" i="39"/>
  <c r="R158" i="39"/>
  <c r="R94" i="39"/>
  <c r="R126" i="39"/>
  <c r="R56" i="43"/>
  <c r="R62" i="43" s="1"/>
  <c r="R71" i="45"/>
  <c r="R86" i="39"/>
  <c r="R65" i="45"/>
  <c r="R82" i="45"/>
  <c r="R47" i="44"/>
  <c r="R134" i="39"/>
  <c r="S14" i="43"/>
  <c r="S38" i="43" s="1"/>
  <c r="R35" i="44"/>
  <c r="R41" i="44"/>
  <c r="R102" i="39"/>
  <c r="R65" i="44"/>
  <c r="R142" i="39"/>
  <c r="S46" i="43"/>
  <c r="AP34" i="43"/>
  <c r="AP28" i="43"/>
  <c r="AP51" i="45" s="1"/>
  <c r="S40" i="43"/>
  <c r="R50" i="46"/>
  <c r="R28" i="46"/>
  <c r="R90" i="45"/>
  <c r="R44" i="46"/>
  <c r="R16" i="46"/>
  <c r="R22" i="46"/>
  <c r="R60" i="46"/>
  <c r="R66" i="46"/>
  <c r="R38" i="46"/>
  <c r="R72" i="46"/>
  <c r="S51" i="43"/>
  <c r="S159" i="39" s="1"/>
  <c r="AY50" i="39"/>
  <c r="AX39" i="39"/>
  <c r="AX53" i="45" s="1"/>
  <c r="AX28" i="27" s="1"/>
  <c r="AY58" i="39"/>
  <c r="AY20" i="44"/>
  <c r="AY11" i="27" s="1"/>
  <c r="AP217" i="39"/>
  <c r="AY428" i="39"/>
  <c r="AY427" i="39"/>
  <c r="AZ427" i="39" s="1"/>
  <c r="BA427" i="39" s="1"/>
  <c r="BB427" i="39" s="1"/>
  <c r="BC427" i="39" s="1"/>
  <c r="BD427" i="39" s="1"/>
  <c r="BE427" i="39" s="1"/>
  <c r="BF427" i="39" s="1"/>
  <c r="BG427" i="39" s="1"/>
  <c r="BH427" i="39" s="1"/>
  <c r="BI427" i="39" s="1"/>
  <c r="BJ427" i="39" s="1"/>
  <c r="BK427" i="39" s="1"/>
  <c r="BL427" i="39" s="1"/>
  <c r="BM427" i="39" s="1"/>
  <c r="BN427" i="39" s="1"/>
  <c r="BO427" i="39" s="1"/>
  <c r="BP427" i="39" s="1"/>
  <c r="BQ427" i="39" s="1"/>
  <c r="BR427" i="39" s="1"/>
  <c r="BS427" i="39" s="1"/>
  <c r="BT427" i="39" s="1"/>
  <c r="BU427" i="39" s="1"/>
  <c r="BV427" i="39" s="1"/>
  <c r="AY424" i="39"/>
  <c r="AZ424" i="39" s="1"/>
  <c r="BA424" i="39" s="1"/>
  <c r="BB424" i="39" s="1"/>
  <c r="BC424" i="39" s="1"/>
  <c r="BD424" i="39" s="1"/>
  <c r="BE424" i="39" s="1"/>
  <c r="BF424" i="39" s="1"/>
  <c r="BG424" i="39" s="1"/>
  <c r="BH424" i="39" s="1"/>
  <c r="BI424" i="39" s="1"/>
  <c r="BJ424" i="39" s="1"/>
  <c r="BK424" i="39" s="1"/>
  <c r="BL424" i="39" s="1"/>
  <c r="BM424" i="39" s="1"/>
  <c r="BN424" i="39" s="1"/>
  <c r="BO424" i="39" s="1"/>
  <c r="BP424" i="39" s="1"/>
  <c r="BQ424" i="39" s="1"/>
  <c r="BR424" i="39" s="1"/>
  <c r="BS424" i="39" s="1"/>
  <c r="BT424" i="39" s="1"/>
  <c r="BU424" i="39" s="1"/>
  <c r="BV424" i="39" s="1"/>
  <c r="AY42" i="39"/>
  <c r="AY26" i="44"/>
  <c r="AY12" i="27" s="1"/>
  <c r="AZ26" i="45"/>
  <c r="AZ44" i="45"/>
  <c r="AZ20" i="45"/>
  <c r="AZ38" i="45"/>
  <c r="AZ18" i="44"/>
  <c r="AZ30" i="44"/>
  <c r="AZ24" i="44"/>
  <c r="AZ12" i="44"/>
  <c r="AZ183" i="39"/>
  <c r="AZ167" i="39"/>
  <c r="AZ199" i="39"/>
  <c r="AZ191" i="39"/>
  <c r="AZ175" i="39"/>
  <c r="AZ55" i="39"/>
  <c r="AZ47" i="39"/>
  <c r="AZ63" i="39"/>
  <c r="AZ71" i="39"/>
  <c r="AZ79" i="39"/>
  <c r="AY170" i="39"/>
  <c r="AY14" i="44"/>
  <c r="AY10" i="27" s="1"/>
  <c r="AX15" i="45"/>
  <c r="AX22" i="27" s="1"/>
  <c r="AX36" i="39"/>
  <c r="AX52" i="45" s="1"/>
  <c r="AX27" i="27" s="1"/>
  <c r="AY162" i="39"/>
  <c r="AY34" i="45"/>
  <c r="AY24" i="27" s="1"/>
  <c r="AF28" i="45"/>
  <c r="AF23" i="27" s="1"/>
  <c r="BR413" i="39"/>
  <c r="AY423" i="39"/>
  <c r="AZ423" i="39" s="1"/>
  <c r="BA423" i="39" s="1"/>
  <c r="BB423" i="39" s="1"/>
  <c r="BC423" i="39" s="1"/>
  <c r="BD423" i="39" s="1"/>
  <c r="BE423" i="39" s="1"/>
  <c r="BF423" i="39" s="1"/>
  <c r="BG423" i="39" s="1"/>
  <c r="BH423" i="39" s="1"/>
  <c r="BI423" i="39" s="1"/>
  <c r="BJ423" i="39" s="1"/>
  <c r="BK423" i="39" s="1"/>
  <c r="BL423" i="39" s="1"/>
  <c r="BM423" i="39" s="1"/>
  <c r="BN423" i="39" s="1"/>
  <c r="BO423" i="39" s="1"/>
  <c r="BP423" i="39" s="1"/>
  <c r="BQ423" i="39" s="1"/>
  <c r="BR423" i="39" s="1"/>
  <c r="BS423" i="39" s="1"/>
  <c r="BT423" i="39" s="1"/>
  <c r="BU423" i="39" s="1"/>
  <c r="AX222" i="39"/>
  <c r="AZ23" i="45"/>
  <c r="AZ41" i="45"/>
  <c r="AZ17" i="45"/>
  <c r="AZ35" i="45"/>
  <c r="AZ27" i="44"/>
  <c r="AZ21" i="44"/>
  <c r="AZ9" i="44"/>
  <c r="AZ17" i="43"/>
  <c r="AZ13" i="42" s="1"/>
  <c r="AZ188" i="39"/>
  <c r="AZ15" i="44"/>
  <c r="AZ196" i="39"/>
  <c r="AZ164" i="39"/>
  <c r="AZ172" i="39"/>
  <c r="AZ180" i="39"/>
  <c r="AZ52" i="39"/>
  <c r="AZ44" i="39"/>
  <c r="AZ60" i="39"/>
  <c r="AZ68" i="39"/>
  <c r="AZ76" i="39"/>
  <c r="BA21" i="43"/>
  <c r="BA19" i="43"/>
  <c r="BA22" i="43"/>
  <c r="BA18" i="43"/>
  <c r="BA20" i="43"/>
  <c r="B60" i="35"/>
  <c r="C59" i="35"/>
  <c r="BB6" i="43" s="1"/>
  <c r="AZ19" i="45"/>
  <c r="AZ37" i="45"/>
  <c r="AZ25" i="45"/>
  <c r="AZ43" i="45"/>
  <c r="AZ29" i="44"/>
  <c r="AZ23" i="44"/>
  <c r="AZ11" i="44"/>
  <c r="AZ17" i="44"/>
  <c r="AZ182" i="39"/>
  <c r="AZ198" i="39"/>
  <c r="AZ190" i="39"/>
  <c r="AZ166" i="39"/>
  <c r="AZ174" i="39"/>
  <c r="AZ70" i="39"/>
  <c r="AZ78" i="39"/>
  <c r="AZ62" i="39"/>
  <c r="AZ54" i="39"/>
  <c r="AZ46" i="39"/>
  <c r="AZ431" i="39" s="1"/>
  <c r="BA431" i="39" s="1"/>
  <c r="BB431" i="39" s="1"/>
  <c r="BC431" i="39" s="1"/>
  <c r="BD431" i="39" s="1"/>
  <c r="BE431" i="39" s="1"/>
  <c r="BF431" i="39" s="1"/>
  <c r="BG431" i="39" s="1"/>
  <c r="BH431" i="39" s="1"/>
  <c r="BI431" i="39" s="1"/>
  <c r="BJ431" i="39" s="1"/>
  <c r="BK431" i="39" s="1"/>
  <c r="BL431" i="39" s="1"/>
  <c r="BM431" i="39" s="1"/>
  <c r="BN431" i="39" s="1"/>
  <c r="BO431" i="39" s="1"/>
  <c r="BP431" i="39" s="1"/>
  <c r="BQ431" i="39" s="1"/>
  <c r="BR431" i="39" s="1"/>
  <c r="BS431" i="39" s="1"/>
  <c r="BT431" i="39" s="1"/>
  <c r="BU431" i="39" s="1"/>
  <c r="BV431" i="39" s="1"/>
  <c r="BW431" i="39" s="1"/>
  <c r="AY74" i="39"/>
  <c r="AY194" i="39"/>
  <c r="AY16" i="45"/>
  <c r="AQ213" i="39"/>
  <c r="AQ214" i="39" s="1"/>
  <c r="AQ215" i="39" s="1"/>
  <c r="AR212" i="39"/>
  <c r="AZ21" i="45"/>
  <c r="AZ39" i="45"/>
  <c r="AZ27" i="45"/>
  <c r="AZ45" i="45"/>
  <c r="AZ31" i="44"/>
  <c r="AZ13" i="44"/>
  <c r="AZ19" i="44"/>
  <c r="AZ25" i="44"/>
  <c r="AZ184" i="39"/>
  <c r="AZ200" i="39"/>
  <c r="AZ168" i="39"/>
  <c r="AZ176" i="39"/>
  <c r="AZ192" i="39"/>
  <c r="AZ56" i="39"/>
  <c r="AZ48" i="39"/>
  <c r="AZ64" i="39"/>
  <c r="AZ80" i="39"/>
  <c r="AZ72" i="39"/>
  <c r="AY178" i="39"/>
  <c r="AY186" i="39"/>
  <c r="AY40" i="45"/>
  <c r="AY25" i="27" s="1"/>
  <c r="AG12" i="42"/>
  <c r="AG14" i="42" s="1"/>
  <c r="AH11" i="42" s="1"/>
  <c r="AZ18" i="45"/>
  <c r="AZ36" i="45"/>
  <c r="AZ24" i="45"/>
  <c r="AZ42" i="45"/>
  <c r="AZ28" i="44"/>
  <c r="AZ16" i="44"/>
  <c r="AZ22" i="44"/>
  <c r="AZ10" i="44"/>
  <c r="AZ189" i="39"/>
  <c r="AZ197" i="39"/>
  <c r="AZ173" i="39"/>
  <c r="AZ181" i="39"/>
  <c r="AZ53" i="39"/>
  <c r="AZ45" i="39"/>
  <c r="AZ430" i="39" s="1"/>
  <c r="BA430" i="39" s="1"/>
  <c r="BB430" i="39" s="1"/>
  <c r="BC430" i="39" s="1"/>
  <c r="BD430" i="39" s="1"/>
  <c r="BE430" i="39" s="1"/>
  <c r="BF430" i="39" s="1"/>
  <c r="BG430" i="39" s="1"/>
  <c r="BH430" i="39" s="1"/>
  <c r="BI430" i="39" s="1"/>
  <c r="BJ430" i="39" s="1"/>
  <c r="BK430" i="39" s="1"/>
  <c r="BL430" i="39" s="1"/>
  <c r="BM430" i="39" s="1"/>
  <c r="BN430" i="39" s="1"/>
  <c r="BO430" i="39" s="1"/>
  <c r="BP430" i="39" s="1"/>
  <c r="BQ430" i="39" s="1"/>
  <c r="BR430" i="39" s="1"/>
  <c r="BS430" i="39" s="1"/>
  <c r="BT430" i="39" s="1"/>
  <c r="BU430" i="39" s="1"/>
  <c r="BV430" i="39" s="1"/>
  <c r="BW430" i="39" s="1"/>
  <c r="AZ61" i="39"/>
  <c r="AZ69" i="39"/>
  <c r="AZ77" i="39"/>
  <c r="AZ165" i="39"/>
  <c r="AY66" i="39"/>
  <c r="AY8" i="44"/>
  <c r="AY9" i="27" s="1"/>
  <c r="AY22" i="45"/>
  <c r="M55" i="27" l="1"/>
  <c r="N71" i="44"/>
  <c r="N32" i="46"/>
  <c r="Q32" i="47" s="1"/>
  <c r="Q33" i="47" s="1"/>
  <c r="P43" i="47"/>
  <c r="N69" i="44"/>
  <c r="N10" i="46"/>
  <c r="Q10" i="47" s="1"/>
  <c r="Q11" i="47" s="1"/>
  <c r="Q20" i="47" s="1"/>
  <c r="N54" i="46"/>
  <c r="Q54" i="47" s="1"/>
  <c r="Q55" i="47" s="1"/>
  <c r="O80" i="45"/>
  <c r="O79" i="45" s="1"/>
  <c r="O57" i="45"/>
  <c r="O56" i="45" s="1"/>
  <c r="O31" i="27" s="1"/>
  <c r="O51" i="44"/>
  <c r="O50" i="44" s="1"/>
  <c r="O16" i="27" s="1"/>
  <c r="O71" i="27" s="1"/>
  <c r="O116" i="39"/>
  <c r="O114" i="39" s="1"/>
  <c r="O140" i="39"/>
  <c r="O138" i="39" s="1"/>
  <c r="O156" i="39"/>
  <c r="O154" i="39" s="1"/>
  <c r="O84" i="39"/>
  <c r="O82" i="39" s="1"/>
  <c r="O57" i="44"/>
  <c r="O56" i="44" s="1"/>
  <c r="O17" i="27" s="1"/>
  <c r="O72" i="27" s="1"/>
  <c r="O47" i="43"/>
  <c r="O63" i="44"/>
  <c r="O62" i="44" s="1"/>
  <c r="O18" i="27" s="1"/>
  <c r="O73" i="27" s="1"/>
  <c r="O132" i="39"/>
  <c r="O130" i="39" s="1"/>
  <c r="O148" i="39"/>
  <c r="O146" i="39" s="1"/>
  <c r="O45" i="44"/>
  <c r="O44" i="44" s="1"/>
  <c r="O15" i="27" s="1"/>
  <c r="O70" i="27" s="1"/>
  <c r="O124" i="39"/>
  <c r="O122" i="39" s="1"/>
  <c r="O100" i="39"/>
  <c r="O98" i="39" s="1"/>
  <c r="O108" i="39"/>
  <c r="O106" i="39" s="1"/>
  <c r="O92" i="39"/>
  <c r="O90" i="39" s="1"/>
  <c r="O54" i="43"/>
  <c r="O60" i="43" s="1"/>
  <c r="O33" i="44"/>
  <c r="O32" i="44" s="1"/>
  <c r="O13" i="27" s="1"/>
  <c r="O68" i="27" s="1"/>
  <c r="O63" i="45"/>
  <c r="O62" i="45" s="1"/>
  <c r="O32" i="27" s="1"/>
  <c r="P12" i="43"/>
  <c r="P42" i="43" s="1"/>
  <c r="P41" i="43" s="1"/>
  <c r="O39" i="44"/>
  <c r="O38" i="44" s="1"/>
  <c r="O14" i="27" s="1"/>
  <c r="O69" i="27" s="1"/>
  <c r="K64" i="27"/>
  <c r="K62" i="27"/>
  <c r="K65" i="27" s="1"/>
  <c r="K46" i="27"/>
  <c r="L77" i="45"/>
  <c r="P44" i="47"/>
  <c r="P36" i="47"/>
  <c r="P45" i="47" s="1"/>
  <c r="P66" i="47"/>
  <c r="P58" i="47"/>
  <c r="O26" i="47"/>
  <c r="L75" i="45"/>
  <c r="P22" i="47"/>
  <c r="P14" i="47"/>
  <c r="R26" i="46"/>
  <c r="R77" i="46"/>
  <c r="S49" i="43"/>
  <c r="S141" i="39" s="1"/>
  <c r="AP26" i="43"/>
  <c r="AP49" i="45" s="1"/>
  <c r="R88" i="45"/>
  <c r="AP32" i="43"/>
  <c r="R14" i="46"/>
  <c r="R58" i="46"/>
  <c r="S44" i="43"/>
  <c r="S50" i="43" s="1"/>
  <c r="S118" i="39" s="1"/>
  <c r="R20" i="46"/>
  <c r="R48" i="46"/>
  <c r="R42" i="46"/>
  <c r="R70" i="46"/>
  <c r="R36" i="46"/>
  <c r="R64" i="46"/>
  <c r="S52" i="43"/>
  <c r="S55" i="44" s="1"/>
  <c r="S127" i="39"/>
  <c r="S143" i="39"/>
  <c r="S60" i="45"/>
  <c r="S119" i="39"/>
  <c r="S111" i="39"/>
  <c r="S83" i="45"/>
  <c r="S87" i="39"/>
  <c r="S36" i="44"/>
  <c r="S54" i="44"/>
  <c r="S135" i="39"/>
  <c r="S48" i="44"/>
  <c r="T15" i="43"/>
  <c r="S66" i="44"/>
  <c r="S66" i="45"/>
  <c r="S103" i="39"/>
  <c r="S95" i="39"/>
  <c r="S42" i="44"/>
  <c r="S72" i="45"/>
  <c r="S151" i="39"/>
  <c r="S60" i="44"/>
  <c r="S57" i="43"/>
  <c r="S63" i="43" s="1"/>
  <c r="S78" i="46" s="1"/>
  <c r="AY36" i="39"/>
  <c r="AY52" i="45" s="1"/>
  <c r="AY27" i="27" s="1"/>
  <c r="AZ74" i="39"/>
  <c r="AZ170" i="39"/>
  <c r="AZ26" i="44"/>
  <c r="AZ12" i="27" s="1"/>
  <c r="AQ217" i="39"/>
  <c r="AS212" i="39"/>
  <c r="AR213" i="39"/>
  <c r="AR214" i="39" s="1"/>
  <c r="AR215" i="39" s="1"/>
  <c r="BA26" i="45"/>
  <c r="BA44" i="45"/>
  <c r="BA20" i="45"/>
  <c r="BA38" i="45"/>
  <c r="BA30" i="44"/>
  <c r="BA24" i="44"/>
  <c r="BA12" i="44"/>
  <c r="BA18" i="44"/>
  <c r="BA191" i="39"/>
  <c r="BA199" i="39"/>
  <c r="BA183" i="39"/>
  <c r="BA167" i="39"/>
  <c r="BA175" i="39"/>
  <c r="BA55" i="39"/>
  <c r="BA47" i="39"/>
  <c r="BA437" i="39" s="1"/>
  <c r="BA63" i="39"/>
  <c r="BA71" i="39"/>
  <c r="BA79" i="39"/>
  <c r="AZ162" i="39"/>
  <c r="AZ34" i="45"/>
  <c r="AZ24" i="27" s="1"/>
  <c r="AZ16" i="45"/>
  <c r="AZ14" i="44"/>
  <c r="AZ10" i="27" s="1"/>
  <c r="AY15" i="45"/>
  <c r="AY22" i="27" s="1"/>
  <c r="B61" i="35"/>
  <c r="C60" i="35"/>
  <c r="BC6" i="43" s="1"/>
  <c r="AZ58" i="39"/>
  <c r="AZ186" i="39"/>
  <c r="AZ22" i="45"/>
  <c r="BS413" i="39"/>
  <c r="AH12" i="42"/>
  <c r="AZ40" i="45"/>
  <c r="AZ25" i="27" s="1"/>
  <c r="BA19" i="45"/>
  <c r="BA37" i="45"/>
  <c r="BA25" i="45"/>
  <c r="BA43" i="45"/>
  <c r="BA11" i="44"/>
  <c r="BA29" i="44"/>
  <c r="BA17" i="44"/>
  <c r="BA23" i="44"/>
  <c r="BA190" i="39"/>
  <c r="BA166" i="39"/>
  <c r="BA174" i="39"/>
  <c r="BA182" i="39"/>
  <c r="BA78" i="39"/>
  <c r="BA198" i="39"/>
  <c r="BA54" i="39"/>
  <c r="BA46" i="39"/>
  <c r="BA436" i="39" s="1"/>
  <c r="BB436" i="39" s="1"/>
  <c r="BC436" i="39" s="1"/>
  <c r="BD436" i="39" s="1"/>
  <c r="BE436" i="39" s="1"/>
  <c r="BF436" i="39" s="1"/>
  <c r="BG436" i="39" s="1"/>
  <c r="BH436" i="39" s="1"/>
  <c r="BI436" i="39" s="1"/>
  <c r="BJ436" i="39" s="1"/>
  <c r="BK436" i="39" s="1"/>
  <c r="BL436" i="39" s="1"/>
  <c r="BM436" i="39" s="1"/>
  <c r="BN436" i="39" s="1"/>
  <c r="BO436" i="39" s="1"/>
  <c r="BP436" i="39" s="1"/>
  <c r="BQ436" i="39" s="1"/>
  <c r="BR436" i="39" s="1"/>
  <c r="BS436" i="39" s="1"/>
  <c r="BT436" i="39" s="1"/>
  <c r="BU436" i="39" s="1"/>
  <c r="BV436" i="39" s="1"/>
  <c r="BW436" i="39" s="1"/>
  <c r="BX436" i="39" s="1"/>
  <c r="BA70" i="39"/>
  <c r="BA62" i="39"/>
  <c r="AZ429" i="39"/>
  <c r="BA429" i="39" s="1"/>
  <c r="BB429" i="39" s="1"/>
  <c r="BC429" i="39" s="1"/>
  <c r="BD429" i="39" s="1"/>
  <c r="BE429" i="39" s="1"/>
  <c r="BF429" i="39" s="1"/>
  <c r="BG429" i="39" s="1"/>
  <c r="BH429" i="39" s="1"/>
  <c r="BI429" i="39" s="1"/>
  <c r="BJ429" i="39" s="1"/>
  <c r="BK429" i="39" s="1"/>
  <c r="BL429" i="39" s="1"/>
  <c r="BM429" i="39" s="1"/>
  <c r="BN429" i="39" s="1"/>
  <c r="BO429" i="39" s="1"/>
  <c r="BP429" i="39" s="1"/>
  <c r="BQ429" i="39" s="1"/>
  <c r="BR429" i="39" s="1"/>
  <c r="BS429" i="39" s="1"/>
  <c r="BT429" i="39" s="1"/>
  <c r="BU429" i="39" s="1"/>
  <c r="BV429" i="39" s="1"/>
  <c r="BW429" i="39" s="1"/>
  <c r="AZ42" i="39"/>
  <c r="AZ433" i="39"/>
  <c r="AZ432" i="39"/>
  <c r="BA432" i="39" s="1"/>
  <c r="BB432" i="39" s="1"/>
  <c r="BC432" i="39" s="1"/>
  <c r="BD432" i="39" s="1"/>
  <c r="BE432" i="39" s="1"/>
  <c r="BF432" i="39" s="1"/>
  <c r="BG432" i="39" s="1"/>
  <c r="BH432" i="39" s="1"/>
  <c r="BI432" i="39" s="1"/>
  <c r="BJ432" i="39" s="1"/>
  <c r="BK432" i="39" s="1"/>
  <c r="BL432" i="39" s="1"/>
  <c r="BM432" i="39" s="1"/>
  <c r="BN432" i="39" s="1"/>
  <c r="BO432" i="39" s="1"/>
  <c r="BP432" i="39" s="1"/>
  <c r="BQ432" i="39" s="1"/>
  <c r="BR432" i="39" s="1"/>
  <c r="BS432" i="39" s="1"/>
  <c r="BT432" i="39" s="1"/>
  <c r="BU432" i="39" s="1"/>
  <c r="BV432" i="39" s="1"/>
  <c r="BW432" i="39" s="1"/>
  <c r="AZ428" i="39"/>
  <c r="BA428" i="39" s="1"/>
  <c r="BB428" i="39" s="1"/>
  <c r="BC428" i="39" s="1"/>
  <c r="BD428" i="39" s="1"/>
  <c r="BE428" i="39" s="1"/>
  <c r="BF428" i="39" s="1"/>
  <c r="BG428" i="39" s="1"/>
  <c r="BH428" i="39" s="1"/>
  <c r="BI428" i="39" s="1"/>
  <c r="BJ428" i="39" s="1"/>
  <c r="BK428" i="39" s="1"/>
  <c r="BL428" i="39" s="1"/>
  <c r="BM428" i="39" s="1"/>
  <c r="BN428" i="39" s="1"/>
  <c r="BO428" i="39" s="1"/>
  <c r="BP428" i="39" s="1"/>
  <c r="BQ428" i="39" s="1"/>
  <c r="BR428" i="39" s="1"/>
  <c r="BS428" i="39" s="1"/>
  <c r="BT428" i="39" s="1"/>
  <c r="BU428" i="39" s="1"/>
  <c r="BV428" i="39" s="1"/>
  <c r="AY222" i="39"/>
  <c r="BB22" i="43"/>
  <c r="BB21" i="43"/>
  <c r="BB19" i="43"/>
  <c r="BB18" i="43"/>
  <c r="BB20" i="43"/>
  <c r="BA41" i="45"/>
  <c r="BA17" i="45"/>
  <c r="BA35" i="45"/>
  <c r="BA23" i="45"/>
  <c r="BA27" i="44"/>
  <c r="BA21" i="44"/>
  <c r="BA9" i="44"/>
  <c r="BA15" i="44"/>
  <c r="BA17" i="43"/>
  <c r="BA13" i="42" s="1"/>
  <c r="BA196" i="39"/>
  <c r="BA164" i="39"/>
  <c r="BA172" i="39"/>
  <c r="BA180" i="39"/>
  <c r="BA188" i="39"/>
  <c r="BA60" i="39"/>
  <c r="BA68" i="39"/>
  <c r="BA76" i="39"/>
  <c r="BA44" i="39"/>
  <c r="BA52" i="39"/>
  <c r="AZ50" i="39"/>
  <c r="AZ8" i="44"/>
  <c r="AZ9" i="27" s="1"/>
  <c r="BA36" i="45"/>
  <c r="BA24" i="45"/>
  <c r="BA42" i="45"/>
  <c r="BA18" i="45"/>
  <c r="BA16" i="44"/>
  <c r="BA22" i="44"/>
  <c r="BA28" i="44"/>
  <c r="BA10" i="44"/>
  <c r="BA197" i="39"/>
  <c r="BA181" i="39"/>
  <c r="BA189" i="39"/>
  <c r="BA165" i="39"/>
  <c r="BA173" i="39"/>
  <c r="BA53" i="39"/>
  <c r="BA45" i="39"/>
  <c r="BA435" i="39" s="1"/>
  <c r="BB435" i="39" s="1"/>
  <c r="BC435" i="39" s="1"/>
  <c r="BD435" i="39" s="1"/>
  <c r="BE435" i="39" s="1"/>
  <c r="BF435" i="39" s="1"/>
  <c r="BG435" i="39" s="1"/>
  <c r="BH435" i="39" s="1"/>
  <c r="BI435" i="39" s="1"/>
  <c r="BJ435" i="39" s="1"/>
  <c r="BK435" i="39" s="1"/>
  <c r="BL435" i="39" s="1"/>
  <c r="BM435" i="39" s="1"/>
  <c r="BN435" i="39" s="1"/>
  <c r="BO435" i="39" s="1"/>
  <c r="BP435" i="39" s="1"/>
  <c r="BQ435" i="39" s="1"/>
  <c r="BR435" i="39" s="1"/>
  <c r="BS435" i="39" s="1"/>
  <c r="BT435" i="39" s="1"/>
  <c r="BU435" i="39" s="1"/>
  <c r="BV435" i="39" s="1"/>
  <c r="BW435" i="39" s="1"/>
  <c r="BX435" i="39" s="1"/>
  <c r="BA61" i="39"/>
  <c r="BA69" i="39"/>
  <c r="BA77" i="39"/>
  <c r="AZ194" i="39"/>
  <c r="AZ66" i="39"/>
  <c r="AG30" i="45"/>
  <c r="AG33" i="45"/>
  <c r="AG31" i="45"/>
  <c r="AG29" i="45"/>
  <c r="AG32" i="45"/>
  <c r="BA21" i="45"/>
  <c r="BA39" i="45"/>
  <c r="BA27" i="45"/>
  <c r="BA45" i="45"/>
  <c r="BA31" i="44"/>
  <c r="BA19" i="44"/>
  <c r="BA25" i="44"/>
  <c r="BA13" i="44"/>
  <c r="BA192" i="39"/>
  <c r="BA200" i="39"/>
  <c r="BA184" i="39"/>
  <c r="BA176" i="39"/>
  <c r="BA56" i="39"/>
  <c r="BA48" i="39"/>
  <c r="BA64" i="39"/>
  <c r="BA168" i="39"/>
  <c r="BA72" i="39"/>
  <c r="BA80" i="39"/>
  <c r="AZ178" i="39"/>
  <c r="AZ20" i="44"/>
  <c r="AZ11" i="27" s="1"/>
  <c r="AY39" i="39"/>
  <c r="AY53" i="45" s="1"/>
  <c r="AY28" i="27" s="1"/>
  <c r="O78" i="45" l="1"/>
  <c r="O35" i="27" s="1"/>
  <c r="Q41" i="47"/>
  <c r="N68" i="44"/>
  <c r="N19" i="27" s="1"/>
  <c r="N74" i="27" s="1"/>
  <c r="N67" i="27" s="1"/>
  <c r="Q63" i="47"/>
  <c r="Q12" i="47"/>
  <c r="Q21" i="47" s="1"/>
  <c r="Q19" i="47"/>
  <c r="O53" i="43"/>
  <c r="O38" i="39"/>
  <c r="O55" i="45" s="1"/>
  <c r="O30" i="27" s="1"/>
  <c r="P36" i="43"/>
  <c r="P35" i="43" s="1"/>
  <c r="P11" i="43"/>
  <c r="O37" i="39"/>
  <c r="O54" i="45" s="1"/>
  <c r="O29" i="27" s="1"/>
  <c r="AM24" i="43"/>
  <c r="AM23" i="43" s="1"/>
  <c r="AM201" i="39" s="1"/>
  <c r="AM30" i="43"/>
  <c r="AM29" i="43" s="1"/>
  <c r="L74" i="45"/>
  <c r="L34" i="27" s="1"/>
  <c r="L20" i="27" s="1"/>
  <c r="L37" i="27" s="1"/>
  <c r="L45" i="27" s="1"/>
  <c r="L60" i="27" s="1"/>
  <c r="L62" i="27" s="1"/>
  <c r="L65" i="27" s="1"/>
  <c r="P39" i="47"/>
  <c r="Q64" i="47"/>
  <c r="Q56" i="47"/>
  <c r="Q34" i="47"/>
  <c r="Q42" i="47"/>
  <c r="P15" i="47"/>
  <c r="P24" i="47" s="1"/>
  <c r="P23" i="47"/>
  <c r="P67" i="47"/>
  <c r="P59" i="47"/>
  <c r="P68" i="47" s="1"/>
  <c r="O75" i="46"/>
  <c r="O74" i="46" s="1"/>
  <c r="R37" i="47" s="1"/>
  <c r="O68" i="46"/>
  <c r="O67" i="46" s="1"/>
  <c r="O12" i="46"/>
  <c r="O11" i="46" s="1"/>
  <c r="O40" i="46"/>
  <c r="O39" i="46" s="1"/>
  <c r="O34" i="46"/>
  <c r="O33" i="46" s="1"/>
  <c r="O86" i="45"/>
  <c r="O85" i="45" s="1"/>
  <c r="O36" i="27" s="1"/>
  <c r="O56" i="46"/>
  <c r="O55" i="46" s="1"/>
  <c r="O24" i="46"/>
  <c r="O23" i="46" s="1"/>
  <c r="O18" i="46"/>
  <c r="O17" i="46" s="1"/>
  <c r="O59" i="43"/>
  <c r="O46" i="46"/>
  <c r="O45" i="46" s="1"/>
  <c r="O62" i="46"/>
  <c r="O61" i="46" s="1"/>
  <c r="S52" i="44"/>
  <c r="S64" i="45"/>
  <c r="S157" i="39"/>
  <c r="S101" i="39"/>
  <c r="S85" i="39"/>
  <c r="S46" i="44"/>
  <c r="S133" i="39"/>
  <c r="S55" i="43"/>
  <c r="S61" i="43" s="1"/>
  <c r="S40" i="44"/>
  <c r="S125" i="39"/>
  <c r="S117" i="39"/>
  <c r="T13" i="43"/>
  <c r="T37" i="43" s="1"/>
  <c r="S64" i="44"/>
  <c r="S70" i="45"/>
  <c r="S34" i="44"/>
  <c r="S149" i="39"/>
  <c r="S81" i="45"/>
  <c r="S93" i="39"/>
  <c r="S58" i="44"/>
  <c r="S58" i="45"/>
  <c r="S109" i="39"/>
  <c r="S59" i="45"/>
  <c r="S59" i="44"/>
  <c r="S110" i="39"/>
  <c r="S134" i="39"/>
  <c r="S35" i="44"/>
  <c r="S61" i="45"/>
  <c r="S65" i="44"/>
  <c r="S47" i="44"/>
  <c r="S102" i="39"/>
  <c r="S67" i="44"/>
  <c r="S65" i="45"/>
  <c r="T14" i="43"/>
  <c r="AQ26" i="43" s="1"/>
  <c r="AQ49" i="45" s="1"/>
  <c r="S128" i="39"/>
  <c r="S37" i="44"/>
  <c r="S126" i="39"/>
  <c r="S142" i="39"/>
  <c r="S120" i="39"/>
  <c r="S56" i="43"/>
  <c r="S62" i="43" s="1"/>
  <c r="S86" i="39"/>
  <c r="S71" i="45"/>
  <c r="S96" i="39"/>
  <c r="S53" i="44"/>
  <c r="S158" i="39"/>
  <c r="S41" i="44"/>
  <c r="S94" i="39"/>
  <c r="S58" i="43"/>
  <c r="S64" i="43" s="1"/>
  <c r="S67" i="45"/>
  <c r="S150" i="39"/>
  <c r="S82" i="45"/>
  <c r="S49" i="44"/>
  <c r="S43" i="44"/>
  <c r="S160" i="39"/>
  <c r="S112" i="39"/>
  <c r="S104" i="39"/>
  <c r="S144" i="39"/>
  <c r="S73" i="45"/>
  <c r="T16" i="43"/>
  <c r="AQ28" i="43" s="1"/>
  <c r="AQ51" i="45" s="1"/>
  <c r="S61" i="44"/>
  <c r="S84" i="45"/>
  <c r="S152" i="39"/>
  <c r="S136" i="39"/>
  <c r="S88" i="39"/>
  <c r="S49" i="46"/>
  <c r="S21" i="46"/>
  <c r="S15" i="46"/>
  <c r="S71" i="46"/>
  <c r="S65" i="46"/>
  <c r="S59" i="46"/>
  <c r="S27" i="46"/>
  <c r="S37" i="46"/>
  <c r="S89" i="45"/>
  <c r="S43" i="46"/>
  <c r="AQ27" i="43"/>
  <c r="AQ50" i="45" s="1"/>
  <c r="AQ33" i="43"/>
  <c r="T45" i="43"/>
  <c r="T39" i="43"/>
  <c r="Q46" i="47"/>
  <c r="BA186" i="39"/>
  <c r="BA34" i="45"/>
  <c r="BA24" i="27" s="1"/>
  <c r="AZ15" i="45"/>
  <c r="AZ22" i="27" s="1"/>
  <c r="BA66" i="39"/>
  <c r="BA14" i="44"/>
  <c r="BA10" i="27" s="1"/>
  <c r="AR217" i="39"/>
  <c r="BA58" i="39"/>
  <c r="BA8" i="44"/>
  <c r="BA9" i="27" s="1"/>
  <c r="BA20" i="44"/>
  <c r="BA11" i="27" s="1"/>
  <c r="AH30" i="45"/>
  <c r="AH33" i="45"/>
  <c r="AH31" i="45"/>
  <c r="AH29" i="45"/>
  <c r="AH32" i="45"/>
  <c r="BB39" i="45"/>
  <c r="BB27" i="45"/>
  <c r="BB45" i="45"/>
  <c r="BB21" i="45"/>
  <c r="BB19" i="44"/>
  <c r="BB25" i="44"/>
  <c r="BB13" i="44"/>
  <c r="BB31" i="44"/>
  <c r="BB200" i="39"/>
  <c r="BB192" i="39"/>
  <c r="BB168" i="39"/>
  <c r="BB56" i="39"/>
  <c r="BB48" i="39"/>
  <c r="BB64" i="39"/>
  <c r="BB72" i="39"/>
  <c r="BB184" i="39"/>
  <c r="BB80" i="39"/>
  <c r="BB176" i="39"/>
  <c r="BC19" i="43"/>
  <c r="BC18" i="43"/>
  <c r="BC20" i="43"/>
  <c r="BC22" i="43"/>
  <c r="BC21" i="43"/>
  <c r="BA178" i="39"/>
  <c r="BA26" i="44"/>
  <c r="BA12" i="27" s="1"/>
  <c r="AH14" i="42"/>
  <c r="AI11" i="42" s="1"/>
  <c r="AZ36" i="39"/>
  <c r="AZ52" i="45" s="1"/>
  <c r="AZ27" i="27" s="1"/>
  <c r="BA170" i="39"/>
  <c r="BA22" i="45"/>
  <c r="BB19" i="45"/>
  <c r="BB37" i="45"/>
  <c r="BB25" i="45"/>
  <c r="BB43" i="45"/>
  <c r="BB29" i="44"/>
  <c r="BB11" i="44"/>
  <c r="BB17" i="44"/>
  <c r="BB23" i="44"/>
  <c r="BB182" i="39"/>
  <c r="BB198" i="39"/>
  <c r="BB190" i="39"/>
  <c r="BB166" i="39"/>
  <c r="BB174" i="39"/>
  <c r="BB54" i="39"/>
  <c r="BB46" i="39"/>
  <c r="BB441" i="39" s="1"/>
  <c r="BC441" i="39" s="1"/>
  <c r="BD441" i="39" s="1"/>
  <c r="BE441" i="39" s="1"/>
  <c r="BF441" i="39" s="1"/>
  <c r="BG441" i="39" s="1"/>
  <c r="BH441" i="39" s="1"/>
  <c r="BI441" i="39" s="1"/>
  <c r="BJ441" i="39" s="1"/>
  <c r="BK441" i="39" s="1"/>
  <c r="BL441" i="39" s="1"/>
  <c r="BM441" i="39" s="1"/>
  <c r="BN441" i="39" s="1"/>
  <c r="BO441" i="39" s="1"/>
  <c r="BP441" i="39" s="1"/>
  <c r="BQ441" i="39" s="1"/>
  <c r="BR441" i="39" s="1"/>
  <c r="BS441" i="39" s="1"/>
  <c r="BT441" i="39" s="1"/>
  <c r="BU441" i="39" s="1"/>
  <c r="BV441" i="39" s="1"/>
  <c r="BW441" i="39" s="1"/>
  <c r="BX441" i="39" s="1"/>
  <c r="BY441" i="39" s="1"/>
  <c r="BB62" i="39"/>
  <c r="BB78" i="39"/>
  <c r="BB70" i="39"/>
  <c r="BA433" i="39"/>
  <c r="BB433" i="39" s="1"/>
  <c r="BC433" i="39" s="1"/>
  <c r="BD433" i="39" s="1"/>
  <c r="BE433" i="39" s="1"/>
  <c r="BF433" i="39" s="1"/>
  <c r="BG433" i="39" s="1"/>
  <c r="BH433" i="39" s="1"/>
  <c r="BI433" i="39" s="1"/>
  <c r="BJ433" i="39" s="1"/>
  <c r="BK433" i="39" s="1"/>
  <c r="BL433" i="39" s="1"/>
  <c r="BM433" i="39" s="1"/>
  <c r="BN433" i="39" s="1"/>
  <c r="BO433" i="39" s="1"/>
  <c r="BP433" i="39" s="1"/>
  <c r="BQ433" i="39" s="1"/>
  <c r="BR433" i="39" s="1"/>
  <c r="BS433" i="39" s="1"/>
  <c r="BT433" i="39" s="1"/>
  <c r="BU433" i="39" s="1"/>
  <c r="BV433" i="39" s="1"/>
  <c r="BW433" i="39" s="1"/>
  <c r="AZ222" i="39"/>
  <c r="B62" i="35"/>
  <c r="C61" i="35"/>
  <c r="BD6" i="43" s="1"/>
  <c r="BA162" i="39"/>
  <c r="BB17" i="45"/>
  <c r="BB35" i="45"/>
  <c r="BB23" i="45"/>
  <c r="BB41" i="45"/>
  <c r="BB27" i="44"/>
  <c r="BB21" i="44"/>
  <c r="BB9" i="44"/>
  <c r="BB15" i="44"/>
  <c r="BB17" i="43"/>
  <c r="BB13" i="42" s="1"/>
  <c r="BB164" i="39"/>
  <c r="BB196" i="39"/>
  <c r="BB172" i="39"/>
  <c r="BB180" i="39"/>
  <c r="BB188" i="39"/>
  <c r="BB68" i="39"/>
  <c r="BB76" i="39"/>
  <c r="BB44" i="39"/>
  <c r="BB60" i="39"/>
  <c r="BB52" i="39"/>
  <c r="BA50" i="39"/>
  <c r="AG28" i="45"/>
  <c r="AG23" i="27" s="1"/>
  <c r="BA434" i="39"/>
  <c r="BB434" i="39" s="1"/>
  <c r="BC434" i="39" s="1"/>
  <c r="BD434" i="39" s="1"/>
  <c r="BE434" i="39" s="1"/>
  <c r="BF434" i="39" s="1"/>
  <c r="BG434" i="39" s="1"/>
  <c r="BH434" i="39" s="1"/>
  <c r="BI434" i="39" s="1"/>
  <c r="BJ434" i="39" s="1"/>
  <c r="BK434" i="39" s="1"/>
  <c r="BL434" i="39" s="1"/>
  <c r="BM434" i="39" s="1"/>
  <c r="BN434" i="39" s="1"/>
  <c r="BO434" i="39" s="1"/>
  <c r="BP434" i="39" s="1"/>
  <c r="BQ434" i="39" s="1"/>
  <c r="BR434" i="39" s="1"/>
  <c r="BS434" i="39" s="1"/>
  <c r="BT434" i="39" s="1"/>
  <c r="BU434" i="39" s="1"/>
  <c r="BV434" i="39" s="1"/>
  <c r="BW434" i="39" s="1"/>
  <c r="BX434" i="39" s="1"/>
  <c r="BA42" i="39"/>
  <c r="BA194" i="39"/>
  <c r="BA16" i="45"/>
  <c r="BB24" i="45"/>
  <c r="BB42" i="45"/>
  <c r="BB18" i="45"/>
  <c r="BB36" i="45"/>
  <c r="BB16" i="44"/>
  <c r="BB22" i="44"/>
  <c r="BB28" i="44"/>
  <c r="BB10" i="44"/>
  <c r="BB181" i="39"/>
  <c r="BB197" i="39"/>
  <c r="BB189" i="39"/>
  <c r="BB165" i="39"/>
  <c r="BB173" i="39"/>
  <c r="BB53" i="39"/>
  <c r="BB45" i="39"/>
  <c r="BB440" i="39" s="1"/>
  <c r="BC440" i="39" s="1"/>
  <c r="BD440" i="39" s="1"/>
  <c r="BE440" i="39" s="1"/>
  <c r="BF440" i="39" s="1"/>
  <c r="BG440" i="39" s="1"/>
  <c r="BH440" i="39" s="1"/>
  <c r="BI440" i="39" s="1"/>
  <c r="BJ440" i="39" s="1"/>
  <c r="BK440" i="39" s="1"/>
  <c r="BL440" i="39" s="1"/>
  <c r="BM440" i="39" s="1"/>
  <c r="BN440" i="39" s="1"/>
  <c r="BO440" i="39" s="1"/>
  <c r="BP440" i="39" s="1"/>
  <c r="BQ440" i="39" s="1"/>
  <c r="BR440" i="39" s="1"/>
  <c r="BS440" i="39" s="1"/>
  <c r="BT440" i="39" s="1"/>
  <c r="BU440" i="39" s="1"/>
  <c r="BV440" i="39" s="1"/>
  <c r="BW440" i="39" s="1"/>
  <c r="BX440" i="39" s="1"/>
  <c r="BY440" i="39" s="1"/>
  <c r="BB61" i="39"/>
  <c r="BB69" i="39"/>
  <c r="BB77" i="39"/>
  <c r="BB437" i="39"/>
  <c r="BC437" i="39" s="1"/>
  <c r="BD437" i="39" s="1"/>
  <c r="BE437" i="39" s="1"/>
  <c r="BF437" i="39" s="1"/>
  <c r="BG437" i="39" s="1"/>
  <c r="BH437" i="39" s="1"/>
  <c r="BI437" i="39" s="1"/>
  <c r="BJ437" i="39" s="1"/>
  <c r="BK437" i="39" s="1"/>
  <c r="BL437" i="39" s="1"/>
  <c r="BM437" i="39" s="1"/>
  <c r="BN437" i="39" s="1"/>
  <c r="BO437" i="39" s="1"/>
  <c r="BP437" i="39" s="1"/>
  <c r="BQ437" i="39" s="1"/>
  <c r="BR437" i="39" s="1"/>
  <c r="BS437" i="39" s="1"/>
  <c r="BT437" i="39" s="1"/>
  <c r="BU437" i="39" s="1"/>
  <c r="BV437" i="39" s="1"/>
  <c r="BW437" i="39" s="1"/>
  <c r="BX437" i="39" s="1"/>
  <c r="AZ39" i="39"/>
  <c r="AZ53" i="45" s="1"/>
  <c r="AZ28" i="27" s="1"/>
  <c r="BA74" i="39"/>
  <c r="BA40" i="45"/>
  <c r="BA25" i="27" s="1"/>
  <c r="BB44" i="45"/>
  <c r="BB20" i="45"/>
  <c r="BB38" i="45"/>
  <c r="BB26" i="45"/>
  <c r="BB30" i="44"/>
  <c r="BB24" i="44"/>
  <c r="BB12" i="44"/>
  <c r="BB18" i="44"/>
  <c r="BB199" i="39"/>
  <c r="BB183" i="39"/>
  <c r="BB167" i="39"/>
  <c r="BB175" i="39"/>
  <c r="BB191" i="39"/>
  <c r="BB63" i="39"/>
  <c r="BB71" i="39"/>
  <c r="BB79" i="39"/>
  <c r="BB55" i="39"/>
  <c r="BB47" i="39"/>
  <c r="AS213" i="39"/>
  <c r="AS214" i="39" s="1"/>
  <c r="AS215" i="39" s="1"/>
  <c r="AT212" i="39"/>
  <c r="N8" i="27" l="1"/>
  <c r="N57" i="27" s="1"/>
  <c r="Q13" i="47"/>
  <c r="Q14" i="47" s="1"/>
  <c r="P48" i="43"/>
  <c r="Q12" i="43" s="1"/>
  <c r="AM47" i="45"/>
  <c r="AM46" i="45" s="1"/>
  <c r="AM26" i="27" s="1"/>
  <c r="L61" i="27"/>
  <c r="L64" i="27"/>
  <c r="L38" i="27"/>
  <c r="L46" i="27"/>
  <c r="O32" i="46"/>
  <c r="R32" i="47" s="1"/>
  <c r="R33" i="47" s="1"/>
  <c r="P61" i="47"/>
  <c r="P70" i="47" s="1"/>
  <c r="P17" i="47"/>
  <c r="M75" i="45" s="1"/>
  <c r="M76" i="45"/>
  <c r="P48" i="47"/>
  <c r="O70" i="44"/>
  <c r="O71" i="44"/>
  <c r="O69" i="44"/>
  <c r="Q65" i="47"/>
  <c r="Q57" i="47"/>
  <c r="O54" i="46"/>
  <c r="R54" i="47" s="1"/>
  <c r="O10" i="46"/>
  <c r="R10" i="47" s="1"/>
  <c r="Q43" i="47"/>
  <c r="Q35" i="47"/>
  <c r="S41" i="46"/>
  <c r="S76" i="46"/>
  <c r="S44" i="46"/>
  <c r="S79" i="46"/>
  <c r="S58" i="46"/>
  <c r="S77" i="46"/>
  <c r="AQ31" i="43"/>
  <c r="AQ25" i="43"/>
  <c r="AQ48" i="45" s="1"/>
  <c r="S25" i="46"/>
  <c r="S87" i="45"/>
  <c r="T43" i="43"/>
  <c r="T49" i="43" s="1"/>
  <c r="T101" i="39" s="1"/>
  <c r="S13" i="46"/>
  <c r="S63" i="46"/>
  <c r="S35" i="46"/>
  <c r="S69" i="46"/>
  <c r="S57" i="46"/>
  <c r="S19" i="46"/>
  <c r="S47" i="46"/>
  <c r="S48" i="46"/>
  <c r="S14" i="46"/>
  <c r="S70" i="46"/>
  <c r="S20" i="46"/>
  <c r="S36" i="46"/>
  <c r="S88" i="45"/>
  <c r="S26" i="46"/>
  <c r="S64" i="46"/>
  <c r="S42" i="46"/>
  <c r="S60" i="46"/>
  <c r="S66" i="46"/>
  <c r="T44" i="43"/>
  <c r="S72" i="46"/>
  <c r="AQ34" i="43"/>
  <c r="T38" i="43"/>
  <c r="AQ32" i="43"/>
  <c r="S38" i="46"/>
  <c r="S22" i="46"/>
  <c r="S16" i="46"/>
  <c r="S90" i="45"/>
  <c r="S28" i="46"/>
  <c r="S50" i="46"/>
  <c r="T40" i="43"/>
  <c r="T46" i="43"/>
  <c r="T51" i="43"/>
  <c r="T48" i="44" s="1"/>
  <c r="BA222" i="39"/>
  <c r="BB66" i="39"/>
  <c r="BB8" i="44"/>
  <c r="BB9" i="27" s="1"/>
  <c r="BB178" i="39"/>
  <c r="AS217" i="39"/>
  <c r="BA36" i="39"/>
  <c r="BA52" i="45" s="1"/>
  <c r="BA27" i="27" s="1"/>
  <c r="BB186" i="39"/>
  <c r="BB20" i="44"/>
  <c r="BB11" i="27" s="1"/>
  <c r="BC17" i="45"/>
  <c r="BC35" i="45"/>
  <c r="BC23" i="45"/>
  <c r="BC41" i="45"/>
  <c r="BC9" i="44"/>
  <c r="BC15" i="44"/>
  <c r="BC17" i="43"/>
  <c r="BC13" i="42" s="1"/>
  <c r="BC27" i="44"/>
  <c r="BC21" i="44"/>
  <c r="BC188" i="39"/>
  <c r="BC164" i="39"/>
  <c r="BC196" i="39"/>
  <c r="BC172" i="39"/>
  <c r="BC180" i="39"/>
  <c r="BC76" i="39"/>
  <c r="BC52" i="39"/>
  <c r="BC44" i="39"/>
  <c r="BC68" i="39"/>
  <c r="BC60" i="39"/>
  <c r="BC19" i="45"/>
  <c r="BC37" i="45"/>
  <c r="BC25" i="45"/>
  <c r="BC43" i="45"/>
  <c r="BC29" i="44"/>
  <c r="BC17" i="44"/>
  <c r="BC23" i="44"/>
  <c r="BC11" i="44"/>
  <c r="BC190" i="39"/>
  <c r="BC198" i="39"/>
  <c r="BC174" i="39"/>
  <c r="BC182" i="39"/>
  <c r="BC54" i="39"/>
  <c r="BC46" i="39"/>
  <c r="BC446" i="39" s="1"/>
  <c r="BD446" i="39" s="1"/>
  <c r="BE446" i="39" s="1"/>
  <c r="BF446" i="39" s="1"/>
  <c r="BG446" i="39" s="1"/>
  <c r="BH446" i="39" s="1"/>
  <c r="BI446" i="39" s="1"/>
  <c r="BJ446" i="39" s="1"/>
  <c r="BK446" i="39" s="1"/>
  <c r="BL446" i="39" s="1"/>
  <c r="BM446" i="39" s="1"/>
  <c r="BN446" i="39" s="1"/>
  <c r="BO446" i="39" s="1"/>
  <c r="BP446" i="39" s="1"/>
  <c r="BQ446" i="39" s="1"/>
  <c r="BR446" i="39" s="1"/>
  <c r="BS446" i="39" s="1"/>
  <c r="BT446" i="39" s="1"/>
  <c r="BU446" i="39" s="1"/>
  <c r="BV446" i="39" s="1"/>
  <c r="BW446" i="39" s="1"/>
  <c r="BX446" i="39" s="1"/>
  <c r="BY446" i="39" s="1"/>
  <c r="BZ446" i="39" s="1"/>
  <c r="BC62" i="39"/>
  <c r="BC70" i="39"/>
  <c r="BC166" i="39"/>
  <c r="BC78" i="39"/>
  <c r="BB26" i="44"/>
  <c r="BB12" i="27" s="1"/>
  <c r="BB170" i="39"/>
  <c r="BB40" i="45"/>
  <c r="BB25" i="27" s="1"/>
  <c r="AI12" i="42"/>
  <c r="AI14" i="42" s="1"/>
  <c r="AJ11" i="42" s="1"/>
  <c r="BA15" i="45"/>
  <c r="BA22" i="27" s="1"/>
  <c r="BB50" i="39"/>
  <c r="BB194" i="39"/>
  <c r="BB22" i="45"/>
  <c r="BB58" i="39"/>
  <c r="BB162" i="39"/>
  <c r="BB34" i="45"/>
  <c r="BB24" i="27" s="1"/>
  <c r="BD20" i="43"/>
  <c r="BD19" i="43"/>
  <c r="BD18" i="43"/>
  <c r="BD21" i="43"/>
  <c r="BD22" i="43"/>
  <c r="AH28" i="45"/>
  <c r="AH23" i="27" s="1"/>
  <c r="BB443" i="39"/>
  <c r="BB442" i="39"/>
  <c r="BC442" i="39" s="1"/>
  <c r="BD442" i="39" s="1"/>
  <c r="BE442" i="39" s="1"/>
  <c r="BF442" i="39" s="1"/>
  <c r="BG442" i="39" s="1"/>
  <c r="BH442" i="39" s="1"/>
  <c r="BI442" i="39" s="1"/>
  <c r="BJ442" i="39" s="1"/>
  <c r="BK442" i="39" s="1"/>
  <c r="BL442" i="39" s="1"/>
  <c r="BM442" i="39" s="1"/>
  <c r="BN442" i="39" s="1"/>
  <c r="BO442" i="39" s="1"/>
  <c r="BP442" i="39" s="1"/>
  <c r="BQ442" i="39" s="1"/>
  <c r="BR442" i="39" s="1"/>
  <c r="BS442" i="39" s="1"/>
  <c r="BT442" i="39" s="1"/>
  <c r="BU442" i="39" s="1"/>
  <c r="BV442" i="39" s="1"/>
  <c r="BW442" i="39" s="1"/>
  <c r="BX442" i="39" s="1"/>
  <c r="BY442" i="39" s="1"/>
  <c r="AT213" i="39"/>
  <c r="AT214" i="39" s="1"/>
  <c r="AT215" i="39" s="1"/>
  <c r="AU212" i="39"/>
  <c r="BB439" i="39"/>
  <c r="BC439" i="39" s="1"/>
  <c r="BD439" i="39" s="1"/>
  <c r="BE439" i="39" s="1"/>
  <c r="BF439" i="39" s="1"/>
  <c r="BG439" i="39" s="1"/>
  <c r="BH439" i="39" s="1"/>
  <c r="BI439" i="39" s="1"/>
  <c r="BJ439" i="39" s="1"/>
  <c r="BK439" i="39" s="1"/>
  <c r="BL439" i="39" s="1"/>
  <c r="BM439" i="39" s="1"/>
  <c r="BN439" i="39" s="1"/>
  <c r="BO439" i="39" s="1"/>
  <c r="BP439" i="39" s="1"/>
  <c r="BQ439" i="39" s="1"/>
  <c r="BR439" i="39" s="1"/>
  <c r="BS439" i="39" s="1"/>
  <c r="BT439" i="39" s="1"/>
  <c r="BU439" i="39" s="1"/>
  <c r="BV439" i="39" s="1"/>
  <c r="BW439" i="39" s="1"/>
  <c r="BX439" i="39" s="1"/>
  <c r="BY439" i="39" s="1"/>
  <c r="BB42" i="39"/>
  <c r="BB16" i="45"/>
  <c r="C62" i="35"/>
  <c r="BE6" i="43" s="1"/>
  <c r="B63" i="35"/>
  <c r="BC20" i="45"/>
  <c r="BC38" i="45"/>
  <c r="BC26" i="45"/>
  <c r="BC30" i="44"/>
  <c r="BC24" i="44"/>
  <c r="BC12" i="44"/>
  <c r="BC44" i="45"/>
  <c r="BC18" i="44"/>
  <c r="BC183" i="39"/>
  <c r="BC167" i="39"/>
  <c r="BC175" i="39"/>
  <c r="BC191" i="39"/>
  <c r="BC199" i="39"/>
  <c r="BC71" i="39"/>
  <c r="BC79" i="39"/>
  <c r="BC63" i="39"/>
  <c r="BC55" i="39"/>
  <c r="BC47" i="39"/>
  <c r="BC24" i="45"/>
  <c r="BC42" i="45"/>
  <c r="BC18" i="45"/>
  <c r="BC36" i="45"/>
  <c r="BC28" i="44"/>
  <c r="BC22" i="44"/>
  <c r="BC10" i="44"/>
  <c r="BC16" i="44"/>
  <c r="BC189" i="39"/>
  <c r="BC197" i="39"/>
  <c r="BC181" i="39"/>
  <c r="BC165" i="39"/>
  <c r="BC173" i="39"/>
  <c r="BC53" i="39"/>
  <c r="BC45" i="39"/>
  <c r="BC445" i="39" s="1"/>
  <c r="BD445" i="39" s="1"/>
  <c r="BE445" i="39" s="1"/>
  <c r="BF445" i="39" s="1"/>
  <c r="BG445" i="39" s="1"/>
  <c r="BH445" i="39" s="1"/>
  <c r="BI445" i="39" s="1"/>
  <c r="BJ445" i="39" s="1"/>
  <c r="BK445" i="39" s="1"/>
  <c r="BL445" i="39" s="1"/>
  <c r="BM445" i="39" s="1"/>
  <c r="BN445" i="39" s="1"/>
  <c r="BO445" i="39" s="1"/>
  <c r="BP445" i="39" s="1"/>
  <c r="BQ445" i="39" s="1"/>
  <c r="BR445" i="39" s="1"/>
  <c r="BS445" i="39" s="1"/>
  <c r="BT445" i="39" s="1"/>
  <c r="BU445" i="39" s="1"/>
  <c r="BV445" i="39" s="1"/>
  <c r="BW445" i="39" s="1"/>
  <c r="BX445" i="39" s="1"/>
  <c r="BY445" i="39" s="1"/>
  <c r="BZ445" i="39" s="1"/>
  <c r="BC61" i="39"/>
  <c r="BC69" i="39"/>
  <c r="BC77" i="39"/>
  <c r="BB74" i="39"/>
  <c r="BB14" i="44"/>
  <c r="BB10" i="27" s="1"/>
  <c r="BA39" i="39"/>
  <c r="BA53" i="45" s="1"/>
  <c r="BA28" i="27" s="1"/>
  <c r="BC27" i="45"/>
  <c r="BC45" i="45"/>
  <c r="BC21" i="45"/>
  <c r="BC39" i="45"/>
  <c r="BC19" i="44"/>
  <c r="BC25" i="44"/>
  <c r="BC13" i="44"/>
  <c r="BC31" i="44"/>
  <c r="BC184" i="39"/>
  <c r="BC192" i="39"/>
  <c r="BC200" i="39"/>
  <c r="BC168" i="39"/>
  <c r="BC176" i="39"/>
  <c r="BC56" i="39"/>
  <c r="BC48" i="39"/>
  <c r="BC64" i="39"/>
  <c r="BC72" i="39"/>
  <c r="BC80" i="39"/>
  <c r="N56" i="27" l="1"/>
  <c r="N58" i="27"/>
  <c r="Q22" i="47"/>
  <c r="P148" i="39"/>
  <c r="P146" i="39" s="1"/>
  <c r="P63" i="44"/>
  <c r="P62" i="44" s="1"/>
  <c r="P18" i="27" s="1"/>
  <c r="P73" i="27" s="1"/>
  <c r="P140" i="39"/>
  <c r="P138" i="39" s="1"/>
  <c r="P54" i="43"/>
  <c r="P53" i="43" s="1"/>
  <c r="P124" i="39"/>
  <c r="P122" i="39" s="1"/>
  <c r="P57" i="44"/>
  <c r="P56" i="44" s="1"/>
  <c r="P17" i="27" s="1"/>
  <c r="P72" i="27" s="1"/>
  <c r="P108" i="39"/>
  <c r="P106" i="39" s="1"/>
  <c r="P51" i="44"/>
  <c r="P50" i="44" s="1"/>
  <c r="P16" i="27" s="1"/>
  <c r="P71" i="27" s="1"/>
  <c r="P57" i="45"/>
  <c r="P56" i="45" s="1"/>
  <c r="P31" i="27" s="1"/>
  <c r="P116" i="39"/>
  <c r="P114" i="39" s="1"/>
  <c r="P92" i="39"/>
  <c r="P90" i="39" s="1"/>
  <c r="P156" i="39"/>
  <c r="P154" i="39" s="1"/>
  <c r="P39" i="44"/>
  <c r="P38" i="44" s="1"/>
  <c r="P14" i="27" s="1"/>
  <c r="P69" i="27" s="1"/>
  <c r="P33" i="44"/>
  <c r="P32" i="44" s="1"/>
  <c r="P13" i="27" s="1"/>
  <c r="P68" i="27" s="1"/>
  <c r="P45" i="44"/>
  <c r="P44" i="44" s="1"/>
  <c r="P15" i="27" s="1"/>
  <c r="P70" i="27" s="1"/>
  <c r="P100" i="39"/>
  <c r="P98" i="39" s="1"/>
  <c r="P132" i="39"/>
  <c r="P130" i="39" s="1"/>
  <c r="P84" i="39"/>
  <c r="P82" i="39" s="1"/>
  <c r="P69" i="45"/>
  <c r="P68" i="45" s="1"/>
  <c r="P33" i="27" s="1"/>
  <c r="P80" i="45"/>
  <c r="P79" i="45" s="1"/>
  <c r="P47" i="43"/>
  <c r="P63" i="45"/>
  <c r="P62" i="45" s="1"/>
  <c r="P32" i="27" s="1"/>
  <c r="M77" i="45"/>
  <c r="M74" i="45" s="1"/>
  <c r="M34" i="27" s="1"/>
  <c r="M20" i="27" s="1"/>
  <c r="M37" i="27" s="1"/>
  <c r="M38" i="27" s="1"/>
  <c r="Q15" i="47"/>
  <c r="Q24" i="47" s="1"/>
  <c r="Q23" i="47"/>
  <c r="P26" i="47"/>
  <c r="O68" i="44"/>
  <c r="O19" i="27" s="1"/>
  <c r="O8" i="27" s="1"/>
  <c r="R41" i="47"/>
  <c r="Q66" i="47"/>
  <c r="Q58" i="47"/>
  <c r="Q36" i="47"/>
  <c r="Q45" i="47" s="1"/>
  <c r="Q44" i="47"/>
  <c r="AN30" i="43"/>
  <c r="AN29" i="43" s="1"/>
  <c r="Q36" i="43"/>
  <c r="Q11" i="43"/>
  <c r="Q42" i="43"/>
  <c r="Q41" i="43" s="1"/>
  <c r="AN24" i="43"/>
  <c r="R19" i="47"/>
  <c r="R11" i="47"/>
  <c r="R42" i="47"/>
  <c r="R34" i="47"/>
  <c r="R63" i="47"/>
  <c r="R55" i="47"/>
  <c r="T133" i="39"/>
  <c r="T58" i="45"/>
  <c r="T81" i="45"/>
  <c r="T40" i="44"/>
  <c r="T109" i="39"/>
  <c r="T64" i="45"/>
  <c r="U13" i="43"/>
  <c r="U37" i="43" s="1"/>
  <c r="T34" i="44"/>
  <c r="T55" i="43"/>
  <c r="T61" i="43" s="1"/>
  <c r="T117" i="39"/>
  <c r="T46" i="44"/>
  <c r="T85" i="39"/>
  <c r="T93" i="39"/>
  <c r="T70" i="45"/>
  <c r="T52" i="44"/>
  <c r="T149" i="39"/>
  <c r="T157" i="39"/>
  <c r="T58" i="44"/>
  <c r="T125" i="39"/>
  <c r="T64" i="44"/>
  <c r="T141" i="39"/>
  <c r="T50" i="43"/>
  <c r="T142" i="39" s="1"/>
  <c r="T52" i="43"/>
  <c r="T67" i="45" s="1"/>
  <c r="T111" i="39"/>
  <c r="T72" i="45"/>
  <c r="T127" i="39"/>
  <c r="T54" i="44"/>
  <c r="T95" i="39"/>
  <c r="T36" i="44"/>
  <c r="T119" i="39"/>
  <c r="T66" i="44"/>
  <c r="T151" i="39"/>
  <c r="T87" i="39"/>
  <c r="T135" i="39"/>
  <c r="T60" i="45"/>
  <c r="T159" i="39"/>
  <c r="U15" i="43"/>
  <c r="U45" i="43" s="1"/>
  <c r="T66" i="45"/>
  <c r="T103" i="39"/>
  <c r="T143" i="39"/>
  <c r="T60" i="44"/>
  <c r="T42" i="44"/>
  <c r="T57" i="43"/>
  <c r="T63" i="43" s="1"/>
  <c r="T83" i="45"/>
  <c r="R46" i="47"/>
  <c r="BC34" i="45"/>
  <c r="BC24" i="27" s="1"/>
  <c r="BB15" i="45"/>
  <c r="BB22" i="27" s="1"/>
  <c r="BC58" i="39"/>
  <c r="AJ12" i="42"/>
  <c r="AJ14" i="42" s="1"/>
  <c r="AK11" i="42" s="1"/>
  <c r="AT217" i="39"/>
  <c r="BC22" i="45"/>
  <c r="BD42" i="45"/>
  <c r="BD18" i="45"/>
  <c r="BD36" i="45"/>
  <c r="BD24" i="45"/>
  <c r="BD22" i="44"/>
  <c r="BD10" i="44"/>
  <c r="BD28" i="44"/>
  <c r="BD16" i="44"/>
  <c r="BD197" i="39"/>
  <c r="BD189" i="39"/>
  <c r="BD165" i="39"/>
  <c r="BD173" i="39"/>
  <c r="BD61" i="39"/>
  <c r="BD69" i="39"/>
  <c r="BD77" i="39"/>
  <c r="BD181" i="39"/>
  <c r="BD45" i="39"/>
  <c r="BD450" i="39" s="1"/>
  <c r="BE450" i="39" s="1"/>
  <c r="BF450" i="39" s="1"/>
  <c r="BG450" i="39" s="1"/>
  <c r="BH450" i="39" s="1"/>
  <c r="BI450" i="39" s="1"/>
  <c r="BJ450" i="39" s="1"/>
  <c r="BK450" i="39" s="1"/>
  <c r="BL450" i="39" s="1"/>
  <c r="BM450" i="39" s="1"/>
  <c r="BN450" i="39" s="1"/>
  <c r="BO450" i="39" s="1"/>
  <c r="BP450" i="39" s="1"/>
  <c r="BQ450" i="39" s="1"/>
  <c r="BR450" i="39" s="1"/>
  <c r="BS450" i="39" s="1"/>
  <c r="BT450" i="39" s="1"/>
  <c r="BU450" i="39" s="1"/>
  <c r="BV450" i="39" s="1"/>
  <c r="BW450" i="39" s="1"/>
  <c r="BX450" i="39" s="1"/>
  <c r="BY450" i="39" s="1"/>
  <c r="BZ450" i="39" s="1"/>
  <c r="CA450" i="39" s="1"/>
  <c r="BD53" i="39"/>
  <c r="BD27" i="45"/>
  <c r="BD45" i="45"/>
  <c r="BD21" i="45"/>
  <c r="BD39" i="45"/>
  <c r="BD31" i="44"/>
  <c r="BD25" i="44"/>
  <c r="BD13" i="44"/>
  <c r="BD19" i="44"/>
  <c r="BD192" i="39"/>
  <c r="BD200" i="39"/>
  <c r="BD168" i="39"/>
  <c r="BD176" i="39"/>
  <c r="BD184" i="39"/>
  <c r="BD56" i="39"/>
  <c r="BD48" i="39"/>
  <c r="BD64" i="39"/>
  <c r="BD72" i="39"/>
  <c r="BD80" i="39"/>
  <c r="BC170" i="39"/>
  <c r="BC8" i="44"/>
  <c r="BC9" i="27" s="1"/>
  <c r="B64" i="35"/>
  <c r="C63" i="35"/>
  <c r="BF6" i="43" s="1"/>
  <c r="AV212" i="39"/>
  <c r="AU213" i="39"/>
  <c r="AU214" i="39" s="1"/>
  <c r="AU215" i="39" s="1"/>
  <c r="BD20" i="45"/>
  <c r="BD38" i="45"/>
  <c r="BD26" i="45"/>
  <c r="BD44" i="45"/>
  <c r="BD30" i="44"/>
  <c r="BD12" i="44"/>
  <c r="BD18" i="44"/>
  <c r="BD24" i="44"/>
  <c r="BD191" i="39"/>
  <c r="BD183" i="39"/>
  <c r="BD167" i="39"/>
  <c r="BD175" i="39"/>
  <c r="BD199" i="39"/>
  <c r="BD79" i="39"/>
  <c r="BD55" i="39"/>
  <c r="BD47" i="39"/>
  <c r="BD71" i="39"/>
  <c r="BD63" i="39"/>
  <c r="BC194" i="39"/>
  <c r="BC40" i="45"/>
  <c r="BC25" i="27" s="1"/>
  <c r="BE18" i="43"/>
  <c r="BE22" i="43"/>
  <c r="BE20" i="43"/>
  <c r="BE21" i="43"/>
  <c r="BE19" i="43"/>
  <c r="BC186" i="39"/>
  <c r="BC443" i="39"/>
  <c r="BD443" i="39" s="1"/>
  <c r="BE443" i="39" s="1"/>
  <c r="BF443" i="39" s="1"/>
  <c r="BG443" i="39" s="1"/>
  <c r="BH443" i="39" s="1"/>
  <c r="BI443" i="39" s="1"/>
  <c r="BJ443" i="39" s="1"/>
  <c r="BK443" i="39" s="1"/>
  <c r="BL443" i="39" s="1"/>
  <c r="BM443" i="39" s="1"/>
  <c r="BN443" i="39" s="1"/>
  <c r="BO443" i="39" s="1"/>
  <c r="BP443" i="39" s="1"/>
  <c r="BQ443" i="39" s="1"/>
  <c r="BR443" i="39" s="1"/>
  <c r="BS443" i="39" s="1"/>
  <c r="BT443" i="39" s="1"/>
  <c r="BU443" i="39" s="1"/>
  <c r="BV443" i="39" s="1"/>
  <c r="BW443" i="39" s="1"/>
  <c r="BX443" i="39" s="1"/>
  <c r="BY443" i="39" s="1"/>
  <c r="BB222" i="39"/>
  <c r="BD37" i="45"/>
  <c r="BD25" i="45"/>
  <c r="BD43" i="45"/>
  <c r="BD19" i="45"/>
  <c r="BD17" i="44"/>
  <c r="BD29" i="44"/>
  <c r="BD23" i="44"/>
  <c r="BD11" i="44"/>
  <c r="BD198" i="39"/>
  <c r="BD182" i="39"/>
  <c r="BD166" i="39"/>
  <c r="BD174" i="39"/>
  <c r="BD54" i="39"/>
  <c r="BD46" i="39"/>
  <c r="BD451" i="39" s="1"/>
  <c r="BE451" i="39" s="1"/>
  <c r="BF451" i="39" s="1"/>
  <c r="BG451" i="39" s="1"/>
  <c r="BH451" i="39" s="1"/>
  <c r="BI451" i="39" s="1"/>
  <c r="BJ451" i="39" s="1"/>
  <c r="BK451" i="39" s="1"/>
  <c r="BL451" i="39" s="1"/>
  <c r="BM451" i="39" s="1"/>
  <c r="BN451" i="39" s="1"/>
  <c r="BO451" i="39" s="1"/>
  <c r="BP451" i="39" s="1"/>
  <c r="BQ451" i="39" s="1"/>
  <c r="BR451" i="39" s="1"/>
  <c r="BS451" i="39" s="1"/>
  <c r="BT451" i="39" s="1"/>
  <c r="BU451" i="39" s="1"/>
  <c r="BV451" i="39" s="1"/>
  <c r="BW451" i="39" s="1"/>
  <c r="BX451" i="39" s="1"/>
  <c r="BY451" i="39" s="1"/>
  <c r="BZ451" i="39" s="1"/>
  <c r="CA451" i="39" s="1"/>
  <c r="BD62" i="39"/>
  <c r="BD70" i="39"/>
  <c r="BD190" i="39"/>
  <c r="BD78" i="39"/>
  <c r="BC444" i="39"/>
  <c r="BD444" i="39" s="1"/>
  <c r="BE444" i="39" s="1"/>
  <c r="BF444" i="39" s="1"/>
  <c r="BG444" i="39" s="1"/>
  <c r="BH444" i="39" s="1"/>
  <c r="BI444" i="39" s="1"/>
  <c r="BJ444" i="39" s="1"/>
  <c r="BK444" i="39" s="1"/>
  <c r="BL444" i="39" s="1"/>
  <c r="BM444" i="39" s="1"/>
  <c r="BN444" i="39" s="1"/>
  <c r="BO444" i="39" s="1"/>
  <c r="BP444" i="39" s="1"/>
  <c r="BQ444" i="39" s="1"/>
  <c r="BR444" i="39" s="1"/>
  <c r="BS444" i="39" s="1"/>
  <c r="BT444" i="39" s="1"/>
  <c r="BU444" i="39" s="1"/>
  <c r="BV444" i="39" s="1"/>
  <c r="BW444" i="39" s="1"/>
  <c r="BX444" i="39" s="1"/>
  <c r="BY444" i="39" s="1"/>
  <c r="BZ444" i="39" s="1"/>
  <c r="BC42" i="39"/>
  <c r="BC20" i="44"/>
  <c r="BC11" i="27" s="1"/>
  <c r="BC16" i="45"/>
  <c r="BD17" i="45"/>
  <c r="BD35" i="45"/>
  <c r="BD23" i="45"/>
  <c r="BD41" i="45"/>
  <c r="BD27" i="44"/>
  <c r="BD9" i="44"/>
  <c r="BD15" i="44"/>
  <c r="BD21" i="44"/>
  <c r="BD196" i="39"/>
  <c r="BD17" i="43"/>
  <c r="BD13" i="42" s="1"/>
  <c r="BD164" i="39"/>
  <c r="BD172" i="39"/>
  <c r="BD180" i="39"/>
  <c r="BD188" i="39"/>
  <c r="BD52" i="39"/>
  <c r="BD44" i="39"/>
  <c r="BD60" i="39"/>
  <c r="BD76" i="39"/>
  <c r="BD68" i="39"/>
  <c r="BC50" i="39"/>
  <c r="BC26" i="44"/>
  <c r="BC12" i="27" s="1"/>
  <c r="BC162" i="39"/>
  <c r="BB39" i="39"/>
  <c r="BB53" i="45" s="1"/>
  <c r="BB28" i="27" s="1"/>
  <c r="BB36" i="39"/>
  <c r="BB52" i="45" s="1"/>
  <c r="BB27" i="27" s="1"/>
  <c r="BC74" i="39"/>
  <c r="AI33" i="45"/>
  <c r="AI31" i="45"/>
  <c r="AI29" i="45"/>
  <c r="AI32" i="45"/>
  <c r="AI30" i="45"/>
  <c r="BC66" i="39"/>
  <c r="BC448" i="39"/>
  <c r="BC447" i="39"/>
  <c r="BD447" i="39" s="1"/>
  <c r="BE447" i="39" s="1"/>
  <c r="BF447" i="39" s="1"/>
  <c r="BG447" i="39" s="1"/>
  <c r="BH447" i="39" s="1"/>
  <c r="BI447" i="39" s="1"/>
  <c r="BJ447" i="39" s="1"/>
  <c r="BK447" i="39" s="1"/>
  <c r="BL447" i="39" s="1"/>
  <c r="BM447" i="39" s="1"/>
  <c r="BN447" i="39" s="1"/>
  <c r="BO447" i="39" s="1"/>
  <c r="BP447" i="39" s="1"/>
  <c r="BQ447" i="39" s="1"/>
  <c r="BR447" i="39" s="1"/>
  <c r="BS447" i="39" s="1"/>
  <c r="BT447" i="39" s="1"/>
  <c r="BU447" i="39" s="1"/>
  <c r="BV447" i="39" s="1"/>
  <c r="BW447" i="39" s="1"/>
  <c r="BX447" i="39" s="1"/>
  <c r="BY447" i="39" s="1"/>
  <c r="BZ447" i="39" s="1"/>
  <c r="BC178" i="39"/>
  <c r="BC14" i="44"/>
  <c r="BC10" i="27" s="1"/>
  <c r="N55" i="27" l="1"/>
  <c r="P78" i="45"/>
  <c r="P35" i="27" s="1"/>
  <c r="P60" i="43"/>
  <c r="P59" i="43" s="1"/>
  <c r="P38" i="39"/>
  <c r="P55" i="45" s="1"/>
  <c r="P30" i="27" s="1"/>
  <c r="P37" i="39"/>
  <c r="P54" i="45" s="1"/>
  <c r="P29" i="27" s="1"/>
  <c r="Q17" i="47"/>
  <c r="O74" i="27"/>
  <c r="O67" i="27" s="1"/>
  <c r="Q39" i="47"/>
  <c r="Q35" i="43"/>
  <c r="Q48" i="43"/>
  <c r="R12" i="47"/>
  <c r="R20" i="47"/>
  <c r="R56" i="47"/>
  <c r="R64" i="47"/>
  <c r="O56" i="27"/>
  <c r="O58" i="27"/>
  <c r="O57" i="27"/>
  <c r="AN47" i="45"/>
  <c r="AN46" i="45" s="1"/>
  <c r="AN26" i="27" s="1"/>
  <c r="AN23" i="43"/>
  <c r="AN201" i="39" s="1"/>
  <c r="Q67" i="47"/>
  <c r="Q59" i="47"/>
  <c r="Q68" i="47" s="1"/>
  <c r="R35" i="47"/>
  <c r="R43" i="47"/>
  <c r="M45" i="27"/>
  <c r="M46" i="27" s="1"/>
  <c r="T71" i="46"/>
  <c r="T78" i="46"/>
  <c r="T47" i="46"/>
  <c r="T76" i="46"/>
  <c r="AR31" i="43"/>
  <c r="AR25" i="43"/>
  <c r="AR48" i="45" s="1"/>
  <c r="T35" i="46"/>
  <c r="T69" i="46"/>
  <c r="T19" i="46"/>
  <c r="T63" i="46"/>
  <c r="T57" i="46"/>
  <c r="U43" i="43"/>
  <c r="U49" i="43" s="1"/>
  <c r="T41" i="46"/>
  <c r="T87" i="45"/>
  <c r="T13" i="46"/>
  <c r="T25" i="46"/>
  <c r="T59" i="45"/>
  <c r="T158" i="39"/>
  <c r="T102" i="39"/>
  <c r="T49" i="44"/>
  <c r="T136" i="39"/>
  <c r="T58" i="43"/>
  <c r="T64" i="43" s="1"/>
  <c r="T128" i="39"/>
  <c r="T150" i="39"/>
  <c r="T94" i="39"/>
  <c r="T110" i="39"/>
  <c r="T35" i="44"/>
  <c r="T82" i="45"/>
  <c r="T53" i="44"/>
  <c r="T86" i="39"/>
  <c r="U14" i="43"/>
  <c r="U44" i="43" s="1"/>
  <c r="T56" i="43"/>
  <c r="T62" i="43" s="1"/>
  <c r="T71" i="45"/>
  <c r="T65" i="44"/>
  <c r="T65" i="45"/>
  <c r="T47" i="44"/>
  <c r="T118" i="39"/>
  <c r="T41" i="44"/>
  <c r="T134" i="39"/>
  <c r="T126" i="39"/>
  <c r="T59" i="44"/>
  <c r="T61" i="45"/>
  <c r="U16" i="43"/>
  <c r="AR28" i="43" s="1"/>
  <c r="AR51" i="45" s="1"/>
  <c r="T160" i="39"/>
  <c r="T43" i="44"/>
  <c r="T84" i="45"/>
  <c r="T88" i="39"/>
  <c r="T104" i="39"/>
  <c r="T67" i="44"/>
  <c r="T61" i="44"/>
  <c r="T73" i="45"/>
  <c r="T120" i="39"/>
  <c r="T37" i="44"/>
  <c r="T152" i="39"/>
  <c r="T112" i="39"/>
  <c r="T96" i="39"/>
  <c r="T144" i="39"/>
  <c r="T55" i="44"/>
  <c r="AR33" i="43"/>
  <c r="U39" i="43"/>
  <c r="U51" i="43" s="1"/>
  <c r="U111" i="39" s="1"/>
  <c r="AR27" i="43"/>
  <c r="AR50" i="45" s="1"/>
  <c r="T21" i="46"/>
  <c r="T27" i="46"/>
  <c r="T59" i="46"/>
  <c r="T37" i="46"/>
  <c r="T65" i="46"/>
  <c r="T89" i="45"/>
  <c r="T15" i="46"/>
  <c r="T49" i="46"/>
  <c r="T43" i="46"/>
  <c r="BD14" i="44"/>
  <c r="BD10" i="27" s="1"/>
  <c r="BC15" i="45"/>
  <c r="BC22" i="27" s="1"/>
  <c r="BD50" i="39"/>
  <c r="BD26" i="44"/>
  <c r="BD12" i="27" s="1"/>
  <c r="BD58" i="39"/>
  <c r="BD194" i="39"/>
  <c r="BD16" i="45"/>
  <c r="AU217" i="39"/>
  <c r="BC39" i="39"/>
  <c r="BC53" i="45" s="1"/>
  <c r="BC28" i="27" s="1"/>
  <c r="BD449" i="39"/>
  <c r="BE449" i="39" s="1"/>
  <c r="BF449" i="39" s="1"/>
  <c r="BG449" i="39" s="1"/>
  <c r="BH449" i="39" s="1"/>
  <c r="BI449" i="39" s="1"/>
  <c r="BJ449" i="39" s="1"/>
  <c r="BK449" i="39" s="1"/>
  <c r="BL449" i="39" s="1"/>
  <c r="BM449" i="39" s="1"/>
  <c r="BN449" i="39" s="1"/>
  <c r="BO449" i="39" s="1"/>
  <c r="BP449" i="39" s="1"/>
  <c r="BQ449" i="39" s="1"/>
  <c r="BR449" i="39" s="1"/>
  <c r="BS449" i="39" s="1"/>
  <c r="BT449" i="39" s="1"/>
  <c r="BU449" i="39" s="1"/>
  <c r="BV449" i="39" s="1"/>
  <c r="BW449" i="39" s="1"/>
  <c r="BX449" i="39" s="1"/>
  <c r="BY449" i="39" s="1"/>
  <c r="BZ449" i="39" s="1"/>
  <c r="CA449" i="39" s="1"/>
  <c r="BD42" i="39"/>
  <c r="BD20" i="44"/>
  <c r="BD11" i="27" s="1"/>
  <c r="BE45" i="45"/>
  <c r="BE21" i="45"/>
  <c r="BE39" i="45"/>
  <c r="BE27" i="45"/>
  <c r="BE25" i="44"/>
  <c r="BE13" i="44"/>
  <c r="BE31" i="44"/>
  <c r="BE19" i="44"/>
  <c r="BE200" i="39"/>
  <c r="BE192" i="39"/>
  <c r="BE168" i="39"/>
  <c r="BE176" i="39"/>
  <c r="BE184" i="39"/>
  <c r="BE64" i="39"/>
  <c r="BE72" i="39"/>
  <c r="BE80" i="39"/>
  <c r="BE56" i="39"/>
  <c r="BE48" i="39"/>
  <c r="BD448" i="39"/>
  <c r="BE448" i="39" s="1"/>
  <c r="BF448" i="39" s="1"/>
  <c r="BG448" i="39" s="1"/>
  <c r="BH448" i="39" s="1"/>
  <c r="BI448" i="39" s="1"/>
  <c r="BJ448" i="39" s="1"/>
  <c r="BK448" i="39" s="1"/>
  <c r="BL448" i="39" s="1"/>
  <c r="BM448" i="39" s="1"/>
  <c r="BN448" i="39" s="1"/>
  <c r="BO448" i="39" s="1"/>
  <c r="BP448" i="39" s="1"/>
  <c r="BQ448" i="39" s="1"/>
  <c r="BR448" i="39" s="1"/>
  <c r="BS448" i="39" s="1"/>
  <c r="BT448" i="39" s="1"/>
  <c r="BU448" i="39" s="1"/>
  <c r="BV448" i="39" s="1"/>
  <c r="BW448" i="39" s="1"/>
  <c r="BX448" i="39" s="1"/>
  <c r="BY448" i="39" s="1"/>
  <c r="BZ448" i="39" s="1"/>
  <c r="BC222" i="39"/>
  <c r="BE25" i="45"/>
  <c r="BE43" i="45"/>
  <c r="BE19" i="45"/>
  <c r="BE37" i="45"/>
  <c r="BE17" i="44"/>
  <c r="BE29" i="44"/>
  <c r="BE23" i="44"/>
  <c r="BE11" i="44"/>
  <c r="BE182" i="39"/>
  <c r="BE166" i="39"/>
  <c r="BE198" i="39"/>
  <c r="BE190" i="39"/>
  <c r="BE174" i="39"/>
  <c r="BE54" i="39"/>
  <c r="BE46" i="39"/>
  <c r="BE456" i="39" s="1"/>
  <c r="BF456" i="39" s="1"/>
  <c r="BG456" i="39" s="1"/>
  <c r="BH456" i="39" s="1"/>
  <c r="BI456" i="39" s="1"/>
  <c r="BJ456" i="39" s="1"/>
  <c r="BK456" i="39" s="1"/>
  <c r="BL456" i="39" s="1"/>
  <c r="BM456" i="39" s="1"/>
  <c r="BN456" i="39" s="1"/>
  <c r="BO456" i="39" s="1"/>
  <c r="BP456" i="39" s="1"/>
  <c r="BQ456" i="39" s="1"/>
  <c r="BR456" i="39" s="1"/>
  <c r="BS456" i="39" s="1"/>
  <c r="BT456" i="39" s="1"/>
  <c r="BU456" i="39" s="1"/>
  <c r="BV456" i="39" s="1"/>
  <c r="BW456" i="39" s="1"/>
  <c r="BX456" i="39" s="1"/>
  <c r="BY456" i="39" s="1"/>
  <c r="BZ456" i="39" s="1"/>
  <c r="CA456" i="39" s="1"/>
  <c r="CB456" i="39" s="1"/>
  <c r="BE62" i="39"/>
  <c r="BE70" i="39"/>
  <c r="BE78" i="39"/>
  <c r="BD186" i="39"/>
  <c r="BD8" i="44"/>
  <c r="BD9" i="27" s="1"/>
  <c r="AW212" i="39"/>
  <c r="AV213" i="39"/>
  <c r="AV214" i="39" s="1"/>
  <c r="AV215" i="39" s="1"/>
  <c r="AJ31" i="45"/>
  <c r="AJ29" i="45"/>
  <c r="AJ32" i="45"/>
  <c r="AJ30" i="45"/>
  <c r="AJ33" i="45"/>
  <c r="BD178" i="39"/>
  <c r="AK12" i="42"/>
  <c r="AK14" i="42" s="1"/>
  <c r="AL11" i="42" s="1"/>
  <c r="AI28" i="45"/>
  <c r="AI23" i="27" s="1"/>
  <c r="BD170" i="39"/>
  <c r="BF18" i="43"/>
  <c r="BF20" i="43"/>
  <c r="BF21" i="43"/>
  <c r="BF19" i="43"/>
  <c r="BF22" i="43"/>
  <c r="BD453" i="39"/>
  <c r="BD452" i="39"/>
  <c r="BE452" i="39" s="1"/>
  <c r="BF452" i="39" s="1"/>
  <c r="BG452" i="39" s="1"/>
  <c r="BH452" i="39" s="1"/>
  <c r="BI452" i="39" s="1"/>
  <c r="BJ452" i="39" s="1"/>
  <c r="BK452" i="39" s="1"/>
  <c r="BL452" i="39" s="1"/>
  <c r="BM452" i="39" s="1"/>
  <c r="BN452" i="39" s="1"/>
  <c r="BO452" i="39" s="1"/>
  <c r="BP452" i="39" s="1"/>
  <c r="BQ452" i="39" s="1"/>
  <c r="BR452" i="39" s="1"/>
  <c r="BS452" i="39" s="1"/>
  <c r="BT452" i="39" s="1"/>
  <c r="BU452" i="39" s="1"/>
  <c r="BV452" i="39" s="1"/>
  <c r="BW452" i="39" s="1"/>
  <c r="BX452" i="39" s="1"/>
  <c r="BY452" i="39" s="1"/>
  <c r="BZ452" i="39" s="1"/>
  <c r="CA452" i="39" s="1"/>
  <c r="BC36" i="39"/>
  <c r="BC52" i="45" s="1"/>
  <c r="BC27" i="27" s="1"/>
  <c r="BD40" i="45"/>
  <c r="BD25" i="27" s="1"/>
  <c r="BD66" i="39"/>
  <c r="BD162" i="39"/>
  <c r="BD22" i="45"/>
  <c r="BE18" i="45"/>
  <c r="BE36" i="45"/>
  <c r="BE24" i="45"/>
  <c r="BE42" i="45"/>
  <c r="BE28" i="44"/>
  <c r="BE22" i="44"/>
  <c r="BE10" i="44"/>
  <c r="BE16" i="44"/>
  <c r="BE181" i="39"/>
  <c r="BE197" i="39"/>
  <c r="BE189" i="39"/>
  <c r="BE165" i="39"/>
  <c r="BE173" i="39"/>
  <c r="BE69" i="39"/>
  <c r="BE77" i="39"/>
  <c r="BE61" i="39"/>
  <c r="BE53" i="39"/>
  <c r="BE45" i="39"/>
  <c r="BE455" i="39" s="1"/>
  <c r="BF455" i="39" s="1"/>
  <c r="BG455" i="39" s="1"/>
  <c r="BH455" i="39" s="1"/>
  <c r="BI455" i="39" s="1"/>
  <c r="BJ455" i="39" s="1"/>
  <c r="BK455" i="39" s="1"/>
  <c r="BL455" i="39" s="1"/>
  <c r="BM455" i="39" s="1"/>
  <c r="BN455" i="39" s="1"/>
  <c r="BO455" i="39" s="1"/>
  <c r="BP455" i="39" s="1"/>
  <c r="BQ455" i="39" s="1"/>
  <c r="BR455" i="39" s="1"/>
  <c r="BS455" i="39" s="1"/>
  <c r="BT455" i="39" s="1"/>
  <c r="BU455" i="39" s="1"/>
  <c r="BV455" i="39" s="1"/>
  <c r="BW455" i="39" s="1"/>
  <c r="BX455" i="39" s="1"/>
  <c r="BY455" i="39" s="1"/>
  <c r="BZ455" i="39" s="1"/>
  <c r="CA455" i="39" s="1"/>
  <c r="CB455" i="39" s="1"/>
  <c r="B65" i="35"/>
  <c r="C64" i="35"/>
  <c r="BG6" i="43" s="1"/>
  <c r="BE17" i="45"/>
  <c r="BE35" i="45"/>
  <c r="BE23" i="45"/>
  <c r="BE41" i="45"/>
  <c r="BE27" i="44"/>
  <c r="BE15" i="44"/>
  <c r="BE17" i="43"/>
  <c r="BE13" i="42" s="1"/>
  <c r="BE21" i="44"/>
  <c r="BE9" i="44"/>
  <c r="BE188" i="39"/>
  <c r="BE196" i="39"/>
  <c r="BE172" i="39"/>
  <c r="BE180" i="39"/>
  <c r="BE52" i="39"/>
  <c r="BE44" i="39"/>
  <c r="BE60" i="39"/>
  <c r="BE68" i="39"/>
  <c r="BE76" i="39"/>
  <c r="BE164" i="39"/>
  <c r="BD74" i="39"/>
  <c r="BD34" i="45"/>
  <c r="BD24" i="27" s="1"/>
  <c r="BE20" i="45"/>
  <c r="BE38" i="45"/>
  <c r="BE26" i="45"/>
  <c r="BE44" i="45"/>
  <c r="BE30" i="44"/>
  <c r="BE12" i="44"/>
  <c r="BE18" i="44"/>
  <c r="BE24" i="44"/>
  <c r="BE183" i="39"/>
  <c r="BE199" i="39"/>
  <c r="BE167" i="39"/>
  <c r="BE175" i="39"/>
  <c r="BE191" i="39"/>
  <c r="BE55" i="39"/>
  <c r="BE47" i="39"/>
  <c r="BE63" i="39"/>
  <c r="BE79" i="39"/>
  <c r="BE71" i="39"/>
  <c r="P56" i="46" l="1"/>
  <c r="P55" i="46" s="1"/>
  <c r="P75" i="46"/>
  <c r="P74" i="46" s="1"/>
  <c r="S37" i="47" s="1"/>
  <c r="P12" i="46"/>
  <c r="P11" i="46" s="1"/>
  <c r="P24" i="46"/>
  <c r="P23" i="46" s="1"/>
  <c r="P46" i="46"/>
  <c r="P45" i="46" s="1"/>
  <c r="P18" i="46"/>
  <c r="P17" i="46" s="1"/>
  <c r="P68" i="46"/>
  <c r="P67" i="46" s="1"/>
  <c r="P62" i="46"/>
  <c r="P61" i="46" s="1"/>
  <c r="P40" i="46"/>
  <c r="P39" i="46" s="1"/>
  <c r="P34" i="46"/>
  <c r="P33" i="46" s="1"/>
  <c r="P86" i="45"/>
  <c r="P85" i="45" s="1"/>
  <c r="P36" i="27" s="1"/>
  <c r="Q26" i="47"/>
  <c r="N75" i="45"/>
  <c r="Q61" i="47"/>
  <c r="Q70" i="47" s="1"/>
  <c r="Q48" i="47"/>
  <c r="N76" i="45"/>
  <c r="R21" i="47"/>
  <c r="R13" i="47"/>
  <c r="P71" i="44"/>
  <c r="P69" i="44"/>
  <c r="P70" i="44"/>
  <c r="O55" i="27"/>
  <c r="R44" i="47"/>
  <c r="R36" i="47"/>
  <c r="R45" i="47" s="1"/>
  <c r="Q92" i="39"/>
  <c r="Q90" i="39" s="1"/>
  <c r="Q47" i="43"/>
  <c r="Q54" i="43"/>
  <c r="Q84" i="39"/>
  <c r="Q82" i="39" s="1"/>
  <c r="Q45" i="44"/>
  <c r="Q44" i="44" s="1"/>
  <c r="Q15" i="27" s="1"/>
  <c r="Q70" i="27" s="1"/>
  <c r="Q33" i="44"/>
  <c r="Q32" i="44" s="1"/>
  <c r="Q13" i="27" s="1"/>
  <c r="Q68" i="27" s="1"/>
  <c r="Q57" i="44"/>
  <c r="Q56" i="44" s="1"/>
  <c r="Q17" i="27" s="1"/>
  <c r="Q72" i="27" s="1"/>
  <c r="Q116" i="39"/>
  <c r="Q114" i="39" s="1"/>
  <c r="Q63" i="44"/>
  <c r="Q62" i="44" s="1"/>
  <c r="Q18" i="27" s="1"/>
  <c r="Q73" i="27" s="1"/>
  <c r="Q124" i="39"/>
  <c r="Q122" i="39" s="1"/>
  <c r="Q132" i="39"/>
  <c r="Q130" i="39" s="1"/>
  <c r="Q156" i="39"/>
  <c r="Q154" i="39" s="1"/>
  <c r="Q51" i="44"/>
  <c r="Q50" i="44" s="1"/>
  <c r="Q16" i="27" s="1"/>
  <c r="Q71" i="27" s="1"/>
  <c r="Q63" i="45"/>
  <c r="Q62" i="45" s="1"/>
  <c r="Q32" i="27" s="1"/>
  <c r="Q57" i="45"/>
  <c r="Q56" i="45" s="1"/>
  <c r="Q31" i="27" s="1"/>
  <c r="Q148" i="39"/>
  <c r="Q146" i="39" s="1"/>
  <c r="Q108" i="39"/>
  <c r="Q106" i="39" s="1"/>
  <c r="Q80" i="45"/>
  <c r="Q79" i="45" s="1"/>
  <c r="R12" i="43"/>
  <c r="Q69" i="45"/>
  <c r="Q68" i="45" s="1"/>
  <c r="Q33" i="27" s="1"/>
  <c r="Q39" i="44"/>
  <c r="Q38" i="44" s="1"/>
  <c r="Q14" i="27" s="1"/>
  <c r="Q69" i="27" s="1"/>
  <c r="Q100" i="39"/>
  <c r="Q98" i="39" s="1"/>
  <c r="Q140" i="39"/>
  <c r="Q138" i="39" s="1"/>
  <c r="R57" i="47"/>
  <c r="R65" i="47"/>
  <c r="M60" i="27"/>
  <c r="M62" i="27" s="1"/>
  <c r="M65" i="27" s="1"/>
  <c r="T72" i="46"/>
  <c r="T79" i="46"/>
  <c r="T88" i="45"/>
  <c r="T77" i="46"/>
  <c r="T44" i="46"/>
  <c r="T50" i="46"/>
  <c r="T90" i="45"/>
  <c r="T60" i="46"/>
  <c r="T38" i="46"/>
  <c r="T66" i="46"/>
  <c r="T42" i="46"/>
  <c r="T48" i="46"/>
  <c r="T58" i="46"/>
  <c r="T26" i="46"/>
  <c r="T28" i="46"/>
  <c r="T22" i="46"/>
  <c r="T16" i="46"/>
  <c r="T20" i="46"/>
  <c r="T14" i="46"/>
  <c r="T64" i="46"/>
  <c r="T70" i="46"/>
  <c r="U40" i="43"/>
  <c r="T36" i="46"/>
  <c r="U38" i="43"/>
  <c r="U50" i="43" s="1"/>
  <c r="U158" i="39" s="1"/>
  <c r="AR32" i="43"/>
  <c r="AR26" i="43"/>
  <c r="AR49" i="45" s="1"/>
  <c r="U46" i="43"/>
  <c r="AR34" i="43"/>
  <c r="U135" i="39"/>
  <c r="U66" i="44"/>
  <c r="U60" i="44"/>
  <c r="U60" i="45"/>
  <c r="U36" i="44"/>
  <c r="U103" i="39"/>
  <c r="U87" i="39"/>
  <c r="U149" i="39"/>
  <c r="V13" i="43"/>
  <c r="U125" i="39"/>
  <c r="U64" i="45"/>
  <c r="U133" i="39"/>
  <c r="U93" i="39"/>
  <c r="U58" i="45"/>
  <c r="U81" i="45"/>
  <c r="U52" i="44"/>
  <c r="U46" i="44"/>
  <c r="U64" i="44"/>
  <c r="U70" i="45"/>
  <c r="U117" i="39"/>
  <c r="U101" i="39"/>
  <c r="U109" i="39"/>
  <c r="U40" i="44"/>
  <c r="U141" i="39"/>
  <c r="U85" i="39"/>
  <c r="U34" i="44"/>
  <c r="U58" i="44"/>
  <c r="U55" i="43"/>
  <c r="U61" i="43" s="1"/>
  <c r="U76" i="46" s="1"/>
  <c r="U157" i="39"/>
  <c r="U127" i="39"/>
  <c r="U119" i="39"/>
  <c r="U54" i="44"/>
  <c r="U72" i="45"/>
  <c r="V15" i="43"/>
  <c r="V39" i="43" s="1"/>
  <c r="U66" i="45"/>
  <c r="U151" i="39"/>
  <c r="U143" i="39"/>
  <c r="U95" i="39"/>
  <c r="U83" i="45"/>
  <c r="U159" i="39"/>
  <c r="U57" i="43"/>
  <c r="U63" i="43" s="1"/>
  <c r="U42" i="44"/>
  <c r="U48" i="44"/>
  <c r="BD15" i="45"/>
  <c r="BD22" i="27" s="1"/>
  <c r="BD36" i="39"/>
  <c r="BD52" i="45" s="1"/>
  <c r="BD27" i="27" s="1"/>
  <c r="BE74" i="39"/>
  <c r="BE34" i="45"/>
  <c r="BE24" i="27" s="1"/>
  <c r="AV217" i="39"/>
  <c r="BE58" i="39"/>
  <c r="BE458" i="39"/>
  <c r="BE457" i="39"/>
  <c r="BF457" i="39" s="1"/>
  <c r="BG457" i="39" s="1"/>
  <c r="BH457" i="39" s="1"/>
  <c r="BI457" i="39" s="1"/>
  <c r="BJ457" i="39" s="1"/>
  <c r="BK457" i="39" s="1"/>
  <c r="BL457" i="39" s="1"/>
  <c r="BM457" i="39" s="1"/>
  <c r="BN457" i="39" s="1"/>
  <c r="BO457" i="39" s="1"/>
  <c r="BP457" i="39" s="1"/>
  <c r="BQ457" i="39" s="1"/>
  <c r="BR457" i="39" s="1"/>
  <c r="BS457" i="39" s="1"/>
  <c r="BT457" i="39" s="1"/>
  <c r="BU457" i="39" s="1"/>
  <c r="BV457" i="39" s="1"/>
  <c r="BW457" i="39" s="1"/>
  <c r="BX457" i="39" s="1"/>
  <c r="BY457" i="39" s="1"/>
  <c r="BZ457" i="39" s="1"/>
  <c r="CA457" i="39" s="1"/>
  <c r="CB457" i="39" s="1"/>
  <c r="BE454" i="39"/>
  <c r="BF454" i="39" s="1"/>
  <c r="BG454" i="39" s="1"/>
  <c r="BH454" i="39" s="1"/>
  <c r="BI454" i="39" s="1"/>
  <c r="BJ454" i="39" s="1"/>
  <c r="BK454" i="39" s="1"/>
  <c r="BL454" i="39" s="1"/>
  <c r="BM454" i="39" s="1"/>
  <c r="BN454" i="39" s="1"/>
  <c r="BO454" i="39" s="1"/>
  <c r="BP454" i="39" s="1"/>
  <c r="BQ454" i="39" s="1"/>
  <c r="BR454" i="39" s="1"/>
  <c r="BS454" i="39" s="1"/>
  <c r="BT454" i="39" s="1"/>
  <c r="BU454" i="39" s="1"/>
  <c r="BV454" i="39" s="1"/>
  <c r="BW454" i="39" s="1"/>
  <c r="BX454" i="39" s="1"/>
  <c r="BY454" i="39" s="1"/>
  <c r="BZ454" i="39" s="1"/>
  <c r="CA454" i="39" s="1"/>
  <c r="CB454" i="39" s="1"/>
  <c r="BE42" i="39"/>
  <c r="AJ28" i="45"/>
  <c r="AJ23" i="27" s="1"/>
  <c r="BE20" i="44"/>
  <c r="BE11" i="27" s="1"/>
  <c r="BE50" i="39"/>
  <c r="BE186" i="39"/>
  <c r="BE66" i="39"/>
  <c r="BE8" i="44"/>
  <c r="BE9" i="27" s="1"/>
  <c r="BE16" i="45"/>
  <c r="BD39" i="39"/>
  <c r="BD53" i="45" s="1"/>
  <c r="BD28" i="27" s="1"/>
  <c r="BE453" i="39"/>
  <c r="BF453" i="39" s="1"/>
  <c r="BG453" i="39" s="1"/>
  <c r="BH453" i="39" s="1"/>
  <c r="BI453" i="39" s="1"/>
  <c r="BJ453" i="39" s="1"/>
  <c r="BK453" i="39" s="1"/>
  <c r="BL453" i="39" s="1"/>
  <c r="BM453" i="39" s="1"/>
  <c r="BN453" i="39" s="1"/>
  <c r="BO453" i="39" s="1"/>
  <c r="BP453" i="39" s="1"/>
  <c r="BQ453" i="39" s="1"/>
  <c r="BR453" i="39" s="1"/>
  <c r="BS453" i="39" s="1"/>
  <c r="BT453" i="39" s="1"/>
  <c r="BU453" i="39" s="1"/>
  <c r="BV453" i="39" s="1"/>
  <c r="BW453" i="39" s="1"/>
  <c r="BX453" i="39" s="1"/>
  <c r="BY453" i="39" s="1"/>
  <c r="BZ453" i="39" s="1"/>
  <c r="CA453" i="39" s="1"/>
  <c r="BD222" i="39"/>
  <c r="AL12" i="42"/>
  <c r="AL14" i="42" s="1"/>
  <c r="AM11" i="42" s="1"/>
  <c r="BG22" i="43"/>
  <c r="BG18" i="43"/>
  <c r="BG20" i="43"/>
  <c r="BG21" i="43"/>
  <c r="BG19" i="43"/>
  <c r="BF20" i="45"/>
  <c r="BF38" i="45"/>
  <c r="BF26" i="45"/>
  <c r="BF44" i="45"/>
  <c r="BF30" i="44"/>
  <c r="BF18" i="44"/>
  <c r="BF24" i="44"/>
  <c r="BF12" i="44"/>
  <c r="BF191" i="39"/>
  <c r="BF199" i="39"/>
  <c r="BF183" i="39"/>
  <c r="BF175" i="39"/>
  <c r="BF55" i="39"/>
  <c r="BF47" i="39"/>
  <c r="BF63" i="39"/>
  <c r="BF167" i="39"/>
  <c r="BF71" i="39"/>
  <c r="BF79" i="39"/>
  <c r="AK31" i="45"/>
  <c r="AK29" i="45"/>
  <c r="AK32" i="45"/>
  <c r="AK30" i="45"/>
  <c r="AK33" i="45"/>
  <c r="BF21" i="45"/>
  <c r="BF39" i="45"/>
  <c r="BF27" i="45"/>
  <c r="BF31" i="44"/>
  <c r="BF45" i="45"/>
  <c r="BF25" i="44"/>
  <c r="BF13" i="44"/>
  <c r="BF19" i="44"/>
  <c r="BF184" i="39"/>
  <c r="BF200" i="39"/>
  <c r="BF168" i="39"/>
  <c r="BF176" i="39"/>
  <c r="BF72" i="39"/>
  <c r="BF80" i="39"/>
  <c r="BF192" i="39"/>
  <c r="BF64" i="39"/>
  <c r="BF56" i="39"/>
  <c r="BF48" i="39"/>
  <c r="BF18" i="45"/>
  <c r="BF36" i="45"/>
  <c r="BF24" i="45"/>
  <c r="BF42" i="45"/>
  <c r="BF10" i="44"/>
  <c r="BF28" i="44"/>
  <c r="BF16" i="44"/>
  <c r="BF22" i="44"/>
  <c r="BF189" i="39"/>
  <c r="BF165" i="39"/>
  <c r="BF173" i="39"/>
  <c r="BF181" i="39"/>
  <c r="BF77" i="39"/>
  <c r="BF53" i="39"/>
  <c r="BF45" i="39"/>
  <c r="BF460" i="39" s="1"/>
  <c r="BG460" i="39" s="1"/>
  <c r="BH460" i="39" s="1"/>
  <c r="BI460" i="39" s="1"/>
  <c r="BJ460" i="39" s="1"/>
  <c r="BK460" i="39" s="1"/>
  <c r="BL460" i="39" s="1"/>
  <c r="BM460" i="39" s="1"/>
  <c r="BN460" i="39" s="1"/>
  <c r="BO460" i="39" s="1"/>
  <c r="BP460" i="39" s="1"/>
  <c r="BQ460" i="39" s="1"/>
  <c r="BR460" i="39" s="1"/>
  <c r="BS460" i="39" s="1"/>
  <c r="BT460" i="39" s="1"/>
  <c r="BU460" i="39" s="1"/>
  <c r="BV460" i="39" s="1"/>
  <c r="BW460" i="39" s="1"/>
  <c r="BX460" i="39" s="1"/>
  <c r="BY460" i="39" s="1"/>
  <c r="BZ460" i="39" s="1"/>
  <c r="CA460" i="39" s="1"/>
  <c r="CB460" i="39" s="1"/>
  <c r="CC460" i="39" s="1"/>
  <c r="BF197" i="39"/>
  <c r="BF69" i="39"/>
  <c r="BF61" i="39"/>
  <c r="BE14" i="44"/>
  <c r="BE10" i="27" s="1"/>
  <c r="BE178" i="39"/>
  <c r="B66" i="35"/>
  <c r="C65" i="35"/>
  <c r="BH6" i="43" s="1"/>
  <c r="BE40" i="45"/>
  <c r="BE25" i="27" s="1"/>
  <c r="BF35" i="45"/>
  <c r="BF23" i="45"/>
  <c r="BF41" i="45"/>
  <c r="BF17" i="45"/>
  <c r="BF15" i="44"/>
  <c r="BF17" i="43"/>
  <c r="BF13" i="42" s="1"/>
  <c r="BF21" i="44"/>
  <c r="BF27" i="44"/>
  <c r="BF9" i="44"/>
  <c r="BF196" i="39"/>
  <c r="BF180" i="39"/>
  <c r="BF188" i="39"/>
  <c r="BF164" i="39"/>
  <c r="BF172" i="39"/>
  <c r="BF52" i="39"/>
  <c r="BF44" i="39"/>
  <c r="BF60" i="39"/>
  <c r="BF68" i="39"/>
  <c r="BF76" i="39"/>
  <c r="BE26" i="44"/>
  <c r="BE12" i="27" s="1"/>
  <c r="BF25" i="45"/>
  <c r="BF43" i="45"/>
  <c r="BF19" i="45"/>
  <c r="BF37" i="45"/>
  <c r="BF29" i="44"/>
  <c r="BF23" i="44"/>
  <c r="BF11" i="44"/>
  <c r="BF17" i="44"/>
  <c r="BF190" i="39"/>
  <c r="BF198" i="39"/>
  <c r="BF182" i="39"/>
  <c r="BF166" i="39"/>
  <c r="BF174" i="39"/>
  <c r="BF54" i="39"/>
  <c r="BF46" i="39"/>
  <c r="BF461" i="39" s="1"/>
  <c r="BG461" i="39" s="1"/>
  <c r="BH461" i="39" s="1"/>
  <c r="BI461" i="39" s="1"/>
  <c r="BJ461" i="39" s="1"/>
  <c r="BK461" i="39" s="1"/>
  <c r="BL461" i="39" s="1"/>
  <c r="BM461" i="39" s="1"/>
  <c r="BN461" i="39" s="1"/>
  <c r="BO461" i="39" s="1"/>
  <c r="BP461" i="39" s="1"/>
  <c r="BQ461" i="39" s="1"/>
  <c r="BR461" i="39" s="1"/>
  <c r="BS461" i="39" s="1"/>
  <c r="BT461" i="39" s="1"/>
  <c r="BU461" i="39" s="1"/>
  <c r="BV461" i="39" s="1"/>
  <c r="BW461" i="39" s="1"/>
  <c r="BX461" i="39" s="1"/>
  <c r="BY461" i="39" s="1"/>
  <c r="BZ461" i="39" s="1"/>
  <c r="CA461" i="39" s="1"/>
  <c r="CB461" i="39" s="1"/>
  <c r="CC461" i="39" s="1"/>
  <c r="BF62" i="39"/>
  <c r="BF70" i="39"/>
  <c r="BF78" i="39"/>
  <c r="BE170" i="39"/>
  <c r="BE162" i="39"/>
  <c r="BE194" i="39"/>
  <c r="BE22" i="45"/>
  <c r="AX212" i="39"/>
  <c r="AW213" i="39"/>
  <c r="AW214" i="39" s="1"/>
  <c r="AW215" i="39" s="1"/>
  <c r="P10" i="46" l="1"/>
  <c r="S10" i="47" s="1"/>
  <c r="S19" i="47" s="1"/>
  <c r="P54" i="46"/>
  <c r="S54" i="47" s="1"/>
  <c r="S63" i="47" s="1"/>
  <c r="P32" i="46"/>
  <c r="S32" i="47" s="1"/>
  <c r="S41" i="47" s="1"/>
  <c r="N77" i="45"/>
  <c r="N74" i="45" s="1"/>
  <c r="N34" i="27" s="1"/>
  <c r="N20" i="27" s="1"/>
  <c r="N37" i="27" s="1"/>
  <c r="N38" i="27" s="1"/>
  <c r="Q37" i="39"/>
  <c r="Q54" i="45" s="1"/>
  <c r="Q29" i="27" s="1"/>
  <c r="AO30" i="43"/>
  <c r="AO29" i="43" s="1"/>
  <c r="R42" i="43"/>
  <c r="R41" i="43" s="1"/>
  <c r="R36" i="43"/>
  <c r="R11" i="43"/>
  <c r="AO24" i="43"/>
  <c r="Q53" i="43"/>
  <c r="Q60" i="43"/>
  <c r="Q38" i="39"/>
  <c r="Q55" i="45" s="1"/>
  <c r="Q30" i="27" s="1"/>
  <c r="Q78" i="45"/>
  <c r="Q35" i="27" s="1"/>
  <c r="P68" i="44"/>
  <c r="P19" i="27" s="1"/>
  <c r="R58" i="47"/>
  <c r="R66" i="47"/>
  <c r="R22" i="47"/>
  <c r="R14" i="47"/>
  <c r="R39" i="47"/>
  <c r="M61" i="27"/>
  <c r="M64" i="27"/>
  <c r="U21" i="46"/>
  <c r="U78" i="46"/>
  <c r="U118" i="39"/>
  <c r="U110" i="39"/>
  <c r="U142" i="39"/>
  <c r="U82" i="45"/>
  <c r="U86" i="39"/>
  <c r="U65" i="45"/>
  <c r="U102" i="39"/>
  <c r="U47" i="44"/>
  <c r="U56" i="43"/>
  <c r="U62" i="43" s="1"/>
  <c r="V14" i="43"/>
  <c r="AS32" i="43" s="1"/>
  <c r="U59" i="45"/>
  <c r="U65" i="44"/>
  <c r="U71" i="45"/>
  <c r="U52" i="43"/>
  <c r="U152" i="39" s="1"/>
  <c r="U126" i="39"/>
  <c r="U41" i="44"/>
  <c r="U150" i="39"/>
  <c r="U59" i="44"/>
  <c r="U35" i="44"/>
  <c r="U134" i="39"/>
  <c r="U94" i="39"/>
  <c r="U53" i="44"/>
  <c r="V45" i="43"/>
  <c r="V51" i="43" s="1"/>
  <c r="V60" i="44" s="1"/>
  <c r="AS27" i="43"/>
  <c r="AS50" i="45" s="1"/>
  <c r="AS33" i="43"/>
  <c r="U89" i="45"/>
  <c r="U49" i="46"/>
  <c r="U27" i="46"/>
  <c r="U65" i="46"/>
  <c r="U37" i="46"/>
  <c r="U15" i="46"/>
  <c r="U71" i="46"/>
  <c r="U59" i="46"/>
  <c r="U43" i="46"/>
  <c r="U63" i="46"/>
  <c r="U47" i="46"/>
  <c r="U87" i="45"/>
  <c r="U41" i="46"/>
  <c r="U69" i="46"/>
  <c r="U19" i="46"/>
  <c r="U13" i="46"/>
  <c r="U35" i="46"/>
  <c r="U57" i="46"/>
  <c r="U25" i="46"/>
  <c r="V37" i="43"/>
  <c r="AS31" i="43"/>
  <c r="AS25" i="43"/>
  <c r="AS48" i="45" s="1"/>
  <c r="V43" i="43"/>
  <c r="S46" i="47"/>
  <c r="BF58" i="39"/>
  <c r="BF170" i="39"/>
  <c r="BF162" i="39"/>
  <c r="BF14" i="44"/>
  <c r="BF10" i="27" s="1"/>
  <c r="AW217" i="39"/>
  <c r="BG18" i="45"/>
  <c r="BG36" i="45"/>
  <c r="BG24" i="45"/>
  <c r="BG42" i="45"/>
  <c r="BG28" i="44"/>
  <c r="BG10" i="44"/>
  <c r="BG16" i="44"/>
  <c r="BG22" i="44"/>
  <c r="BG181" i="39"/>
  <c r="BG197" i="39"/>
  <c r="BG189" i="39"/>
  <c r="BG165" i="39"/>
  <c r="BG173" i="39"/>
  <c r="BG53" i="39"/>
  <c r="BG45" i="39"/>
  <c r="BG465" i="39" s="1"/>
  <c r="BH465" i="39" s="1"/>
  <c r="BI465" i="39" s="1"/>
  <c r="BJ465" i="39" s="1"/>
  <c r="BK465" i="39" s="1"/>
  <c r="BL465" i="39" s="1"/>
  <c r="BM465" i="39" s="1"/>
  <c r="BN465" i="39" s="1"/>
  <c r="BO465" i="39" s="1"/>
  <c r="BP465" i="39" s="1"/>
  <c r="BQ465" i="39" s="1"/>
  <c r="BR465" i="39" s="1"/>
  <c r="BS465" i="39" s="1"/>
  <c r="BT465" i="39" s="1"/>
  <c r="BU465" i="39" s="1"/>
  <c r="BV465" i="39" s="1"/>
  <c r="BW465" i="39" s="1"/>
  <c r="BX465" i="39" s="1"/>
  <c r="BY465" i="39" s="1"/>
  <c r="BZ465" i="39" s="1"/>
  <c r="CA465" i="39" s="1"/>
  <c r="CB465" i="39" s="1"/>
  <c r="CC465" i="39" s="1"/>
  <c r="CD465" i="39" s="1"/>
  <c r="BG61" i="39"/>
  <c r="BG77" i="39"/>
  <c r="BG69" i="39"/>
  <c r="BF186" i="39"/>
  <c r="BF16" i="45"/>
  <c r="BG38" i="45"/>
  <c r="BG26" i="45"/>
  <c r="BG44" i="45"/>
  <c r="BG20" i="45"/>
  <c r="BG18" i="44"/>
  <c r="BG24" i="44"/>
  <c r="BG12" i="44"/>
  <c r="BG30" i="44"/>
  <c r="BG199" i="39"/>
  <c r="BG191" i="39"/>
  <c r="BG167" i="39"/>
  <c r="BG183" i="39"/>
  <c r="BG55" i="39"/>
  <c r="BG47" i="39"/>
  <c r="BG63" i="39"/>
  <c r="BG71" i="39"/>
  <c r="BG79" i="39"/>
  <c r="BG175" i="39"/>
  <c r="BE36" i="39"/>
  <c r="BE52" i="45" s="1"/>
  <c r="BE27" i="27" s="1"/>
  <c r="BF74" i="39"/>
  <c r="BF40" i="45"/>
  <c r="BF25" i="27" s="1"/>
  <c r="BF463" i="39"/>
  <c r="BF462" i="39"/>
  <c r="BG462" i="39" s="1"/>
  <c r="BH462" i="39" s="1"/>
  <c r="BI462" i="39" s="1"/>
  <c r="BJ462" i="39" s="1"/>
  <c r="BK462" i="39" s="1"/>
  <c r="BL462" i="39" s="1"/>
  <c r="BM462" i="39" s="1"/>
  <c r="BN462" i="39" s="1"/>
  <c r="BO462" i="39" s="1"/>
  <c r="BP462" i="39" s="1"/>
  <c r="BQ462" i="39" s="1"/>
  <c r="BR462" i="39" s="1"/>
  <c r="BS462" i="39" s="1"/>
  <c r="BT462" i="39" s="1"/>
  <c r="BU462" i="39" s="1"/>
  <c r="BV462" i="39" s="1"/>
  <c r="BW462" i="39" s="1"/>
  <c r="BX462" i="39" s="1"/>
  <c r="BY462" i="39" s="1"/>
  <c r="BZ462" i="39" s="1"/>
  <c r="CA462" i="39" s="1"/>
  <c r="CB462" i="39" s="1"/>
  <c r="CC462" i="39" s="1"/>
  <c r="BG43" i="45"/>
  <c r="BG19" i="45"/>
  <c r="BG37" i="45"/>
  <c r="BG25" i="45"/>
  <c r="BG29" i="44"/>
  <c r="BG23" i="44"/>
  <c r="BG11" i="44"/>
  <c r="BG17" i="44"/>
  <c r="BG198" i="39"/>
  <c r="BG182" i="39"/>
  <c r="BG166" i="39"/>
  <c r="BG174" i="39"/>
  <c r="BG190" i="39"/>
  <c r="BG62" i="39"/>
  <c r="BG70" i="39"/>
  <c r="BG78" i="39"/>
  <c r="BG54" i="39"/>
  <c r="BG46" i="39"/>
  <c r="BG466" i="39" s="1"/>
  <c r="BH466" i="39" s="1"/>
  <c r="BI466" i="39" s="1"/>
  <c r="BJ466" i="39" s="1"/>
  <c r="BK466" i="39" s="1"/>
  <c r="BL466" i="39" s="1"/>
  <c r="BM466" i="39" s="1"/>
  <c r="BN466" i="39" s="1"/>
  <c r="BO466" i="39" s="1"/>
  <c r="BP466" i="39" s="1"/>
  <c r="BQ466" i="39" s="1"/>
  <c r="BR466" i="39" s="1"/>
  <c r="BS466" i="39" s="1"/>
  <c r="BT466" i="39" s="1"/>
  <c r="BU466" i="39" s="1"/>
  <c r="BV466" i="39" s="1"/>
  <c r="BW466" i="39" s="1"/>
  <c r="BX466" i="39" s="1"/>
  <c r="BY466" i="39" s="1"/>
  <c r="BZ466" i="39" s="1"/>
  <c r="CA466" i="39" s="1"/>
  <c r="CB466" i="39" s="1"/>
  <c r="CC466" i="39" s="1"/>
  <c r="CD466" i="39" s="1"/>
  <c r="AX213" i="39"/>
  <c r="AX214" i="39" s="1"/>
  <c r="AX215" i="39" s="1"/>
  <c r="AY212" i="39"/>
  <c r="BF66" i="39"/>
  <c r="BF194" i="39"/>
  <c r="BF22" i="45"/>
  <c r="BG23" i="45"/>
  <c r="BG41" i="45"/>
  <c r="BG17" i="45"/>
  <c r="BG35" i="45"/>
  <c r="BG15" i="44"/>
  <c r="BG17" i="43"/>
  <c r="BG13" i="42" s="1"/>
  <c r="BG21" i="44"/>
  <c r="BG27" i="44"/>
  <c r="BG9" i="44"/>
  <c r="BG180" i="39"/>
  <c r="BG196" i="39"/>
  <c r="BG188" i="39"/>
  <c r="BG164" i="39"/>
  <c r="BG172" i="39"/>
  <c r="BG52" i="39"/>
  <c r="BG44" i="39"/>
  <c r="BG60" i="39"/>
  <c r="BG68" i="39"/>
  <c r="BG76" i="39"/>
  <c r="BF8" i="44"/>
  <c r="BF9" i="27" s="1"/>
  <c r="BF34" i="45"/>
  <c r="BF24" i="27" s="1"/>
  <c r="AK28" i="45"/>
  <c r="AK23" i="27" s="1"/>
  <c r="BG21" i="45"/>
  <c r="BG39" i="45"/>
  <c r="BG27" i="45"/>
  <c r="BG45" i="45"/>
  <c r="BG31" i="44"/>
  <c r="BG13" i="44"/>
  <c r="BG19" i="44"/>
  <c r="BG25" i="44"/>
  <c r="BG192" i="39"/>
  <c r="BG200" i="39"/>
  <c r="BG168" i="39"/>
  <c r="BG176" i="39"/>
  <c r="BG184" i="39"/>
  <c r="BG80" i="39"/>
  <c r="BG56" i="39"/>
  <c r="BG48" i="39"/>
  <c r="BG72" i="39"/>
  <c r="BG64" i="39"/>
  <c r="BE15" i="45"/>
  <c r="BE22" i="27" s="1"/>
  <c r="BF178" i="39"/>
  <c r="BF459" i="39"/>
  <c r="BG459" i="39" s="1"/>
  <c r="BH459" i="39" s="1"/>
  <c r="BI459" i="39" s="1"/>
  <c r="BJ459" i="39" s="1"/>
  <c r="BK459" i="39" s="1"/>
  <c r="BL459" i="39" s="1"/>
  <c r="BM459" i="39" s="1"/>
  <c r="BN459" i="39" s="1"/>
  <c r="BO459" i="39" s="1"/>
  <c r="BP459" i="39" s="1"/>
  <c r="BQ459" i="39" s="1"/>
  <c r="BR459" i="39" s="1"/>
  <c r="BS459" i="39" s="1"/>
  <c r="BT459" i="39" s="1"/>
  <c r="BU459" i="39" s="1"/>
  <c r="BV459" i="39" s="1"/>
  <c r="BW459" i="39" s="1"/>
  <c r="BX459" i="39" s="1"/>
  <c r="BY459" i="39" s="1"/>
  <c r="BZ459" i="39" s="1"/>
  <c r="CA459" i="39" s="1"/>
  <c r="CB459" i="39" s="1"/>
  <c r="CC459" i="39" s="1"/>
  <c r="BF42" i="39"/>
  <c r="BF26" i="44"/>
  <c r="BF12" i="27" s="1"/>
  <c r="BH19" i="43"/>
  <c r="BH20" i="43"/>
  <c r="BH21" i="43"/>
  <c r="BH18" i="43"/>
  <c r="BH22" i="43"/>
  <c r="AM12" i="42"/>
  <c r="AM14" i="42" s="1"/>
  <c r="AN11" i="42" s="1"/>
  <c r="BE39" i="39"/>
  <c r="BE53" i="45" s="1"/>
  <c r="BE28" i="27" s="1"/>
  <c r="BF50" i="39"/>
  <c r="BF20" i="44"/>
  <c r="BF11" i="27" s="1"/>
  <c r="B67" i="35"/>
  <c r="C66" i="35"/>
  <c r="BI6" i="43" s="1"/>
  <c r="AL29" i="45"/>
  <c r="AL32" i="45"/>
  <c r="AL30" i="45"/>
  <c r="AL33" i="45"/>
  <c r="AL31" i="45"/>
  <c r="BF458" i="39"/>
  <c r="BG458" i="39" s="1"/>
  <c r="BH458" i="39" s="1"/>
  <c r="BI458" i="39" s="1"/>
  <c r="BJ458" i="39" s="1"/>
  <c r="BK458" i="39" s="1"/>
  <c r="BL458" i="39" s="1"/>
  <c r="BM458" i="39" s="1"/>
  <c r="BN458" i="39" s="1"/>
  <c r="BO458" i="39" s="1"/>
  <c r="BP458" i="39" s="1"/>
  <c r="BQ458" i="39" s="1"/>
  <c r="BR458" i="39" s="1"/>
  <c r="BS458" i="39" s="1"/>
  <c r="BT458" i="39" s="1"/>
  <c r="BU458" i="39" s="1"/>
  <c r="BV458" i="39" s="1"/>
  <c r="BW458" i="39" s="1"/>
  <c r="BX458" i="39" s="1"/>
  <c r="BY458" i="39" s="1"/>
  <c r="BZ458" i="39" s="1"/>
  <c r="CA458" i="39" s="1"/>
  <c r="CB458" i="39" s="1"/>
  <c r="BE222" i="39"/>
  <c r="S11" i="47" l="1"/>
  <c r="S20" i="47" s="1"/>
  <c r="S55" i="47"/>
  <c r="S56" i="47" s="1"/>
  <c r="S33" i="47"/>
  <c r="S34" i="47" s="1"/>
  <c r="S43" i="47" s="1"/>
  <c r="AO47" i="45"/>
  <c r="AO46" i="45" s="1"/>
  <c r="AO26" i="27" s="1"/>
  <c r="AO23" i="43"/>
  <c r="AO201" i="39" s="1"/>
  <c r="R67" i="47"/>
  <c r="R59" i="47"/>
  <c r="R68" i="47" s="1"/>
  <c r="P74" i="27"/>
  <c r="P67" i="27" s="1"/>
  <c r="P8" i="27"/>
  <c r="R35" i="43"/>
  <c r="R48" i="43"/>
  <c r="O76" i="45"/>
  <c r="R48" i="47"/>
  <c r="R23" i="47"/>
  <c r="R15" i="47"/>
  <c r="R24" i="47" s="1"/>
  <c r="Q68" i="46"/>
  <c r="Q67" i="46" s="1"/>
  <c r="Q86" i="45"/>
  <c r="Q85" i="45" s="1"/>
  <c r="Q36" i="27" s="1"/>
  <c r="Q18" i="46"/>
  <c r="Q17" i="46" s="1"/>
  <c r="Q56" i="46"/>
  <c r="Q55" i="46" s="1"/>
  <c r="Q75" i="46"/>
  <c r="Q74" i="46" s="1"/>
  <c r="T37" i="47" s="1"/>
  <c r="Q46" i="46"/>
  <c r="Q45" i="46" s="1"/>
  <c r="Q40" i="46"/>
  <c r="Q39" i="46" s="1"/>
  <c r="Q62" i="46"/>
  <c r="Q61" i="46" s="1"/>
  <c r="Q24" i="46"/>
  <c r="Q23" i="46" s="1"/>
  <c r="Q12" i="46"/>
  <c r="Q11" i="46" s="1"/>
  <c r="Q34" i="46"/>
  <c r="Q33" i="46" s="1"/>
  <c r="Q59" i="43"/>
  <c r="N45" i="27"/>
  <c r="N60" i="27" s="1"/>
  <c r="N64" i="27" s="1"/>
  <c r="U88" i="45"/>
  <c r="U77" i="46"/>
  <c r="U26" i="46"/>
  <c r="U42" i="46"/>
  <c r="U104" i="39"/>
  <c r="U49" i="44"/>
  <c r="U58" i="43"/>
  <c r="U64" i="43" s="1"/>
  <c r="AS26" i="43"/>
  <c r="AS49" i="45" s="1"/>
  <c r="U73" i="45"/>
  <c r="U58" i="46"/>
  <c r="V44" i="43"/>
  <c r="U48" i="46"/>
  <c r="U67" i="44"/>
  <c r="U20" i="46"/>
  <c r="U36" i="46"/>
  <c r="U70" i="46"/>
  <c r="U64" i="46"/>
  <c r="U14" i="46"/>
  <c r="V38" i="43"/>
  <c r="U144" i="39"/>
  <c r="U67" i="45"/>
  <c r="U96" i="39"/>
  <c r="U112" i="39"/>
  <c r="U160" i="39"/>
  <c r="U84" i="45"/>
  <c r="U43" i="44"/>
  <c r="U88" i="39"/>
  <c r="U55" i="44"/>
  <c r="V16" i="43"/>
  <c r="AS34" i="43" s="1"/>
  <c r="U128" i="39"/>
  <c r="U136" i="39"/>
  <c r="U120" i="39"/>
  <c r="U37" i="44"/>
  <c r="U61" i="45"/>
  <c r="U61" i="44"/>
  <c r="V87" i="39"/>
  <c r="V143" i="39"/>
  <c r="V49" i="43"/>
  <c r="V95" i="39"/>
  <c r="V48" i="44"/>
  <c r="V111" i="39"/>
  <c r="V119" i="39"/>
  <c r="V151" i="39"/>
  <c r="V36" i="44"/>
  <c r="V159" i="39"/>
  <c r="V103" i="39"/>
  <c r="V135" i="39"/>
  <c r="V42" i="44"/>
  <c r="V83" i="45"/>
  <c r="V66" i="44"/>
  <c r="W15" i="43"/>
  <c r="AT33" i="43" s="1"/>
  <c r="V66" i="45"/>
  <c r="V57" i="43"/>
  <c r="V63" i="43" s="1"/>
  <c r="V54" i="44"/>
  <c r="V60" i="45"/>
  <c r="V127" i="39"/>
  <c r="V72" i="45"/>
  <c r="AL28" i="45"/>
  <c r="AL23" i="27" s="1"/>
  <c r="BF39" i="39"/>
  <c r="BF53" i="45" s="1"/>
  <c r="BF28" i="27" s="1"/>
  <c r="BF15" i="45"/>
  <c r="BF22" i="27" s="1"/>
  <c r="BF36" i="39"/>
  <c r="BF52" i="45" s="1"/>
  <c r="BF27" i="27" s="1"/>
  <c r="BG186" i="39"/>
  <c r="BG34" i="45"/>
  <c r="BG24" i="27" s="1"/>
  <c r="AN12" i="42"/>
  <c r="AN14" i="42" s="1"/>
  <c r="AO11" i="42" s="1"/>
  <c r="AX217" i="39"/>
  <c r="BG170" i="39"/>
  <c r="BI21" i="43"/>
  <c r="BI19" i="43"/>
  <c r="BI22" i="43"/>
  <c r="BI18" i="43"/>
  <c r="BI20" i="43"/>
  <c r="BG162" i="39"/>
  <c r="BG14" i="44"/>
  <c r="BG10" i="27" s="1"/>
  <c r="BG463" i="39"/>
  <c r="BH463" i="39" s="1"/>
  <c r="BI463" i="39" s="1"/>
  <c r="BJ463" i="39" s="1"/>
  <c r="BK463" i="39" s="1"/>
  <c r="BL463" i="39" s="1"/>
  <c r="BM463" i="39" s="1"/>
  <c r="BN463" i="39" s="1"/>
  <c r="BO463" i="39" s="1"/>
  <c r="BP463" i="39" s="1"/>
  <c r="BQ463" i="39" s="1"/>
  <c r="BR463" i="39" s="1"/>
  <c r="BS463" i="39" s="1"/>
  <c r="BT463" i="39" s="1"/>
  <c r="BU463" i="39" s="1"/>
  <c r="BV463" i="39" s="1"/>
  <c r="BW463" i="39" s="1"/>
  <c r="BX463" i="39" s="1"/>
  <c r="BY463" i="39" s="1"/>
  <c r="BZ463" i="39" s="1"/>
  <c r="CA463" i="39" s="1"/>
  <c r="CB463" i="39" s="1"/>
  <c r="CC463" i="39" s="1"/>
  <c r="BF222" i="39"/>
  <c r="BG468" i="39"/>
  <c r="BG467" i="39"/>
  <c r="BH467" i="39" s="1"/>
  <c r="BI467" i="39" s="1"/>
  <c r="BJ467" i="39" s="1"/>
  <c r="BK467" i="39" s="1"/>
  <c r="BL467" i="39" s="1"/>
  <c r="BM467" i="39" s="1"/>
  <c r="BN467" i="39" s="1"/>
  <c r="BO467" i="39" s="1"/>
  <c r="BP467" i="39" s="1"/>
  <c r="BQ467" i="39" s="1"/>
  <c r="BR467" i="39" s="1"/>
  <c r="BS467" i="39" s="1"/>
  <c r="BT467" i="39" s="1"/>
  <c r="BU467" i="39" s="1"/>
  <c r="BV467" i="39" s="1"/>
  <c r="BW467" i="39" s="1"/>
  <c r="BX467" i="39" s="1"/>
  <c r="BY467" i="39" s="1"/>
  <c r="BZ467" i="39" s="1"/>
  <c r="CA467" i="39" s="1"/>
  <c r="CB467" i="39" s="1"/>
  <c r="CC467" i="39" s="1"/>
  <c r="CD467" i="39" s="1"/>
  <c r="BH21" i="45"/>
  <c r="BH39" i="45"/>
  <c r="BH27" i="45"/>
  <c r="BH45" i="45"/>
  <c r="BH31" i="44"/>
  <c r="BH13" i="44"/>
  <c r="BH19" i="44"/>
  <c r="BH25" i="44"/>
  <c r="BH184" i="39"/>
  <c r="BH200" i="39"/>
  <c r="BH168" i="39"/>
  <c r="BH176" i="39"/>
  <c r="BH192" i="39"/>
  <c r="BH56" i="39"/>
  <c r="BH48" i="39"/>
  <c r="BH64" i="39"/>
  <c r="BH80" i="39"/>
  <c r="BH72" i="39"/>
  <c r="BG74" i="39"/>
  <c r="BG194" i="39"/>
  <c r="BG16" i="45"/>
  <c r="AY213" i="39"/>
  <c r="AY214" i="39" s="1"/>
  <c r="AY215" i="39" s="1"/>
  <c r="AZ212" i="39"/>
  <c r="AM29" i="45"/>
  <c r="AM32" i="45"/>
  <c r="AM30" i="45"/>
  <c r="AM33" i="45"/>
  <c r="AM31" i="45"/>
  <c r="BG66" i="39"/>
  <c r="BG178" i="39"/>
  <c r="BG40" i="45"/>
  <c r="BG25" i="27" s="1"/>
  <c r="BH23" i="45"/>
  <c r="BH41" i="45"/>
  <c r="BH17" i="45"/>
  <c r="BH35" i="45"/>
  <c r="BH27" i="44"/>
  <c r="BH21" i="44"/>
  <c r="BH9" i="44"/>
  <c r="BH15" i="44"/>
  <c r="BH17" i="43"/>
  <c r="BH13" i="42" s="1"/>
  <c r="BH188" i="39"/>
  <c r="BH196" i="39"/>
  <c r="BH164" i="39"/>
  <c r="BH172" i="39"/>
  <c r="BH52" i="39"/>
  <c r="BH44" i="39"/>
  <c r="BH60" i="39"/>
  <c r="BH68" i="39"/>
  <c r="BH180" i="39"/>
  <c r="BH76" i="39"/>
  <c r="BH26" i="45"/>
  <c r="BH44" i="45"/>
  <c r="BH20" i="45"/>
  <c r="BH38" i="45"/>
  <c r="BH18" i="44"/>
  <c r="BH24" i="44"/>
  <c r="BH12" i="44"/>
  <c r="BH30" i="44"/>
  <c r="BH183" i="39"/>
  <c r="BH191" i="39"/>
  <c r="BH199" i="39"/>
  <c r="BH167" i="39"/>
  <c r="BH175" i="39"/>
  <c r="BH55" i="39"/>
  <c r="BH47" i="39"/>
  <c r="BH63" i="39"/>
  <c r="BH71" i="39"/>
  <c r="BH79" i="39"/>
  <c r="BG58" i="39"/>
  <c r="BG8" i="44"/>
  <c r="BG9" i="27" s="1"/>
  <c r="BG22" i="45"/>
  <c r="BH19" i="45"/>
  <c r="BH37" i="45"/>
  <c r="BH25" i="45"/>
  <c r="BH29" i="44"/>
  <c r="BH23" i="44"/>
  <c r="BH11" i="44"/>
  <c r="BH43" i="45"/>
  <c r="BH17" i="44"/>
  <c r="BH182" i="39"/>
  <c r="BH166" i="39"/>
  <c r="BH174" i="39"/>
  <c r="BH190" i="39"/>
  <c r="BH198" i="39"/>
  <c r="BH70" i="39"/>
  <c r="BH78" i="39"/>
  <c r="BH62" i="39"/>
  <c r="BH54" i="39"/>
  <c r="BH46" i="39"/>
  <c r="BH471" i="39" s="1"/>
  <c r="BI471" i="39" s="1"/>
  <c r="BJ471" i="39" s="1"/>
  <c r="BK471" i="39" s="1"/>
  <c r="BL471" i="39" s="1"/>
  <c r="BM471" i="39" s="1"/>
  <c r="BN471" i="39" s="1"/>
  <c r="BO471" i="39" s="1"/>
  <c r="BP471" i="39" s="1"/>
  <c r="BQ471" i="39" s="1"/>
  <c r="BR471" i="39" s="1"/>
  <c r="BS471" i="39" s="1"/>
  <c r="BT471" i="39" s="1"/>
  <c r="BU471" i="39" s="1"/>
  <c r="BV471" i="39" s="1"/>
  <c r="BW471" i="39" s="1"/>
  <c r="BX471" i="39" s="1"/>
  <c r="BY471" i="39" s="1"/>
  <c r="BZ471" i="39" s="1"/>
  <c r="CA471" i="39" s="1"/>
  <c r="CB471" i="39" s="1"/>
  <c r="CC471" i="39" s="1"/>
  <c r="CD471" i="39" s="1"/>
  <c r="CE471" i="39" s="1"/>
  <c r="BG464" i="39"/>
  <c r="BH464" i="39" s="1"/>
  <c r="BI464" i="39" s="1"/>
  <c r="BJ464" i="39" s="1"/>
  <c r="BK464" i="39" s="1"/>
  <c r="BL464" i="39" s="1"/>
  <c r="BM464" i="39" s="1"/>
  <c r="BN464" i="39" s="1"/>
  <c r="BO464" i="39" s="1"/>
  <c r="BP464" i="39" s="1"/>
  <c r="BQ464" i="39" s="1"/>
  <c r="BR464" i="39" s="1"/>
  <c r="BS464" i="39" s="1"/>
  <c r="BT464" i="39" s="1"/>
  <c r="BU464" i="39" s="1"/>
  <c r="BV464" i="39" s="1"/>
  <c r="BW464" i="39" s="1"/>
  <c r="BX464" i="39" s="1"/>
  <c r="BY464" i="39" s="1"/>
  <c r="BZ464" i="39" s="1"/>
  <c r="CA464" i="39" s="1"/>
  <c r="CB464" i="39" s="1"/>
  <c r="CC464" i="39" s="1"/>
  <c r="CD464" i="39" s="1"/>
  <c r="BG42" i="39"/>
  <c r="BG26" i="44"/>
  <c r="BG12" i="27" s="1"/>
  <c r="B68" i="35"/>
  <c r="C67" i="35"/>
  <c r="BJ6" i="43" s="1"/>
  <c r="BH18" i="45"/>
  <c r="BH36" i="45"/>
  <c r="BH24" i="45"/>
  <c r="BH42" i="45"/>
  <c r="BH28" i="44"/>
  <c r="BH16" i="44"/>
  <c r="BH22" i="44"/>
  <c r="BH10" i="44"/>
  <c r="BH189" i="39"/>
  <c r="BH197" i="39"/>
  <c r="BH173" i="39"/>
  <c r="BH181" i="39"/>
  <c r="BH53" i="39"/>
  <c r="BH45" i="39"/>
  <c r="BH470" i="39" s="1"/>
  <c r="BI470" i="39" s="1"/>
  <c r="BJ470" i="39" s="1"/>
  <c r="BK470" i="39" s="1"/>
  <c r="BL470" i="39" s="1"/>
  <c r="BM470" i="39" s="1"/>
  <c r="BN470" i="39" s="1"/>
  <c r="BO470" i="39" s="1"/>
  <c r="BP470" i="39" s="1"/>
  <c r="BQ470" i="39" s="1"/>
  <c r="BR470" i="39" s="1"/>
  <c r="BS470" i="39" s="1"/>
  <c r="BT470" i="39" s="1"/>
  <c r="BU470" i="39" s="1"/>
  <c r="BV470" i="39" s="1"/>
  <c r="BW470" i="39" s="1"/>
  <c r="BX470" i="39" s="1"/>
  <c r="BY470" i="39" s="1"/>
  <c r="BZ470" i="39" s="1"/>
  <c r="CA470" i="39" s="1"/>
  <c r="CB470" i="39" s="1"/>
  <c r="CC470" i="39" s="1"/>
  <c r="CD470" i="39" s="1"/>
  <c r="CE470" i="39" s="1"/>
  <c r="BH61" i="39"/>
  <c r="BH69" i="39"/>
  <c r="BH77" i="39"/>
  <c r="BH165" i="39"/>
  <c r="BG50" i="39"/>
  <c r="BG20" i="44"/>
  <c r="BG11" i="27" s="1"/>
  <c r="S12" i="47" l="1"/>
  <c r="S13" i="47" s="1"/>
  <c r="S64" i="47"/>
  <c r="S35" i="47"/>
  <c r="S36" i="47" s="1"/>
  <c r="S45" i="47" s="1"/>
  <c r="S42" i="47"/>
  <c r="R61" i="47"/>
  <c r="O77" i="45" s="1"/>
  <c r="R17" i="47"/>
  <c r="O75" i="45" s="1"/>
  <c r="P57" i="27"/>
  <c r="P58" i="27"/>
  <c r="P56" i="27"/>
  <c r="Q69" i="44"/>
  <c r="Q70" i="44"/>
  <c r="Q71" i="44"/>
  <c r="Q54" i="46"/>
  <c r="T54" i="47" s="1"/>
  <c r="S65" i="47"/>
  <c r="S57" i="47"/>
  <c r="Q32" i="46"/>
  <c r="T32" i="47" s="1"/>
  <c r="Q10" i="46"/>
  <c r="T10" i="47" s="1"/>
  <c r="R63" i="45"/>
  <c r="R62" i="45" s="1"/>
  <c r="R32" i="27" s="1"/>
  <c r="R33" i="44"/>
  <c r="R32" i="44" s="1"/>
  <c r="R13" i="27" s="1"/>
  <c r="R68" i="27" s="1"/>
  <c r="R108" i="39"/>
  <c r="R106" i="39" s="1"/>
  <c r="S12" i="43"/>
  <c r="R132" i="39"/>
  <c r="R130" i="39" s="1"/>
  <c r="R54" i="43"/>
  <c r="R57" i="45"/>
  <c r="R56" i="45" s="1"/>
  <c r="R31" i="27" s="1"/>
  <c r="R84" i="39"/>
  <c r="R82" i="39" s="1"/>
  <c r="R156" i="39"/>
  <c r="R154" i="39" s="1"/>
  <c r="R39" i="44"/>
  <c r="R38" i="44" s="1"/>
  <c r="R14" i="27" s="1"/>
  <c r="R69" i="27" s="1"/>
  <c r="R148" i="39"/>
  <c r="R146" i="39" s="1"/>
  <c r="R124" i="39"/>
  <c r="R122" i="39" s="1"/>
  <c r="R45" i="44"/>
  <c r="R44" i="44" s="1"/>
  <c r="R15" i="27" s="1"/>
  <c r="R70" i="27" s="1"/>
  <c r="R47" i="43"/>
  <c r="R69" i="45"/>
  <c r="R68" i="45" s="1"/>
  <c r="R33" i="27" s="1"/>
  <c r="R116" i="39"/>
  <c r="R114" i="39" s="1"/>
  <c r="R63" i="44"/>
  <c r="R62" i="44" s="1"/>
  <c r="R18" i="27" s="1"/>
  <c r="R73" i="27" s="1"/>
  <c r="R100" i="39"/>
  <c r="R98" i="39" s="1"/>
  <c r="R80" i="45"/>
  <c r="R79" i="45" s="1"/>
  <c r="R51" i="44"/>
  <c r="R50" i="44" s="1"/>
  <c r="R16" i="27" s="1"/>
  <c r="R71" i="27" s="1"/>
  <c r="R57" i="44"/>
  <c r="R56" i="44" s="1"/>
  <c r="R17" i="27" s="1"/>
  <c r="R72" i="27" s="1"/>
  <c r="R140" i="39"/>
  <c r="R138" i="39" s="1"/>
  <c r="R92" i="39"/>
  <c r="R90" i="39" s="1"/>
  <c r="N62" i="27"/>
  <c r="N65" i="27" s="1"/>
  <c r="N61" i="27"/>
  <c r="N46" i="27"/>
  <c r="U66" i="46"/>
  <c r="U79" i="46"/>
  <c r="V15" i="46"/>
  <c r="V78" i="46"/>
  <c r="V50" i="43"/>
  <c r="V150" i="39" s="1"/>
  <c r="U50" i="46"/>
  <c r="U90" i="45"/>
  <c r="U38" i="46"/>
  <c r="U60" i="46"/>
  <c r="U44" i="46"/>
  <c r="U22" i="46"/>
  <c r="U72" i="46"/>
  <c r="U16" i="46"/>
  <c r="U28" i="46"/>
  <c r="AS28" i="43"/>
  <c r="AS51" i="45" s="1"/>
  <c r="V40" i="43"/>
  <c r="V46" i="43"/>
  <c r="V109" i="39"/>
  <c r="V55" i="43"/>
  <c r="V61" i="43" s="1"/>
  <c r="V76" i="46" s="1"/>
  <c r="V125" i="39"/>
  <c r="V70" i="45"/>
  <c r="V85" i="39"/>
  <c r="V133" i="39"/>
  <c r="W13" i="43"/>
  <c r="V34" i="44"/>
  <c r="V52" i="44"/>
  <c r="V141" i="39"/>
  <c r="V101" i="39"/>
  <c r="V93" i="39"/>
  <c r="V149" i="39"/>
  <c r="V64" i="45"/>
  <c r="V40" i="44"/>
  <c r="V117" i="39"/>
  <c r="V64" i="44"/>
  <c r="V58" i="45"/>
  <c r="V46" i="44"/>
  <c r="V81" i="45"/>
  <c r="V58" i="44"/>
  <c r="V157" i="39"/>
  <c r="V89" i="45"/>
  <c r="V49" i="46"/>
  <c r="V21" i="46"/>
  <c r="V27" i="46"/>
  <c r="V59" i="46"/>
  <c r="W45" i="43"/>
  <c r="AT27" i="43"/>
  <c r="AT50" i="45" s="1"/>
  <c r="W39" i="43"/>
  <c r="V71" i="46"/>
  <c r="V37" i="46"/>
  <c r="V43" i="46"/>
  <c r="V65" i="46"/>
  <c r="BH20" i="44"/>
  <c r="BH11" i="27" s="1"/>
  <c r="BH8" i="44"/>
  <c r="BH9" i="27" s="1"/>
  <c r="BG15" i="45"/>
  <c r="BG22" i="27" s="1"/>
  <c r="BG39" i="39"/>
  <c r="BG53" i="45" s="1"/>
  <c r="BG28" i="27" s="1"/>
  <c r="AY217" i="39"/>
  <c r="AO12" i="42"/>
  <c r="AO14" i="42" s="1"/>
  <c r="AP11" i="42" s="1"/>
  <c r="BI36" i="45"/>
  <c r="BI24" i="45"/>
  <c r="BI42" i="45"/>
  <c r="BI18" i="45"/>
  <c r="BI16" i="44"/>
  <c r="BI28" i="44"/>
  <c r="BI22" i="44"/>
  <c r="BI10" i="44"/>
  <c r="BI197" i="39"/>
  <c r="BI181" i="39"/>
  <c r="BI165" i="39"/>
  <c r="BI173" i="39"/>
  <c r="BI189" i="39"/>
  <c r="BI53" i="39"/>
  <c r="BI45" i="39"/>
  <c r="BI475" i="39" s="1"/>
  <c r="BJ475" i="39" s="1"/>
  <c r="BK475" i="39" s="1"/>
  <c r="BL475" i="39" s="1"/>
  <c r="BM475" i="39" s="1"/>
  <c r="BN475" i="39" s="1"/>
  <c r="BO475" i="39" s="1"/>
  <c r="BP475" i="39" s="1"/>
  <c r="BQ475" i="39" s="1"/>
  <c r="BR475" i="39" s="1"/>
  <c r="BS475" i="39" s="1"/>
  <c r="BT475" i="39" s="1"/>
  <c r="BU475" i="39" s="1"/>
  <c r="BV475" i="39" s="1"/>
  <c r="BW475" i="39" s="1"/>
  <c r="BX475" i="39" s="1"/>
  <c r="BY475" i="39" s="1"/>
  <c r="BZ475" i="39" s="1"/>
  <c r="CA475" i="39" s="1"/>
  <c r="CB475" i="39" s="1"/>
  <c r="CC475" i="39" s="1"/>
  <c r="CD475" i="39" s="1"/>
  <c r="CE475" i="39" s="1"/>
  <c r="CF475" i="39" s="1"/>
  <c r="BI61" i="39"/>
  <c r="BI69" i="39"/>
  <c r="BI77" i="39"/>
  <c r="BH170" i="39"/>
  <c r="BH26" i="44"/>
  <c r="BH12" i="27" s="1"/>
  <c r="B69" i="35"/>
  <c r="C68" i="35"/>
  <c r="BK6" i="43" s="1"/>
  <c r="BH50" i="39"/>
  <c r="BH162" i="39"/>
  <c r="BH34" i="45"/>
  <c r="BH24" i="27" s="1"/>
  <c r="BH468" i="39"/>
  <c r="BI468" i="39" s="1"/>
  <c r="BJ468" i="39" s="1"/>
  <c r="BK468" i="39" s="1"/>
  <c r="BL468" i="39" s="1"/>
  <c r="BM468" i="39" s="1"/>
  <c r="BN468" i="39" s="1"/>
  <c r="BO468" i="39" s="1"/>
  <c r="BP468" i="39" s="1"/>
  <c r="BQ468" i="39" s="1"/>
  <c r="BR468" i="39" s="1"/>
  <c r="BS468" i="39" s="1"/>
  <c r="BT468" i="39" s="1"/>
  <c r="BU468" i="39" s="1"/>
  <c r="BV468" i="39" s="1"/>
  <c r="BW468" i="39" s="1"/>
  <c r="BX468" i="39" s="1"/>
  <c r="BY468" i="39" s="1"/>
  <c r="BZ468" i="39" s="1"/>
  <c r="CA468" i="39" s="1"/>
  <c r="CB468" i="39" s="1"/>
  <c r="CC468" i="39" s="1"/>
  <c r="CD468" i="39" s="1"/>
  <c r="BG222" i="39"/>
  <c r="BH74" i="39"/>
  <c r="BH194" i="39"/>
  <c r="BH16" i="45"/>
  <c r="AN32" i="45"/>
  <c r="AN30" i="45"/>
  <c r="AN33" i="45"/>
  <c r="AN31" i="45"/>
  <c r="AN29" i="45"/>
  <c r="BJ21" i="43"/>
  <c r="BJ19" i="43"/>
  <c r="BJ18" i="43"/>
  <c r="BJ20" i="43"/>
  <c r="BJ22" i="43"/>
  <c r="BI26" i="45"/>
  <c r="BI44" i="45"/>
  <c r="BI20" i="45"/>
  <c r="BI38" i="45"/>
  <c r="BI30" i="44"/>
  <c r="BI24" i="44"/>
  <c r="BI12" i="44"/>
  <c r="BI18" i="44"/>
  <c r="BI191" i="39"/>
  <c r="BI199" i="39"/>
  <c r="BI167" i="39"/>
  <c r="BI175" i="39"/>
  <c r="BI183" i="39"/>
  <c r="BI55" i="39"/>
  <c r="BI47" i="39"/>
  <c r="BI63" i="39"/>
  <c r="BI71" i="39"/>
  <c r="BI79" i="39"/>
  <c r="BH473" i="39"/>
  <c r="BH472" i="39"/>
  <c r="BI472" i="39" s="1"/>
  <c r="BJ472" i="39" s="1"/>
  <c r="BK472" i="39" s="1"/>
  <c r="BL472" i="39" s="1"/>
  <c r="BM472" i="39" s="1"/>
  <c r="BN472" i="39" s="1"/>
  <c r="BO472" i="39" s="1"/>
  <c r="BP472" i="39" s="1"/>
  <c r="BQ472" i="39" s="1"/>
  <c r="BR472" i="39" s="1"/>
  <c r="BS472" i="39" s="1"/>
  <c r="BT472" i="39" s="1"/>
  <c r="BU472" i="39" s="1"/>
  <c r="BV472" i="39" s="1"/>
  <c r="BW472" i="39" s="1"/>
  <c r="BX472" i="39" s="1"/>
  <c r="BY472" i="39" s="1"/>
  <c r="BZ472" i="39" s="1"/>
  <c r="CA472" i="39" s="1"/>
  <c r="CB472" i="39" s="1"/>
  <c r="CC472" i="39" s="1"/>
  <c r="CD472" i="39" s="1"/>
  <c r="CE472" i="39" s="1"/>
  <c r="BH178" i="39"/>
  <c r="BH186" i="39"/>
  <c r="BH40" i="45"/>
  <c r="BH25" i="27" s="1"/>
  <c r="AM28" i="45"/>
  <c r="AM23" i="27" s="1"/>
  <c r="BI19" i="45"/>
  <c r="BI37" i="45"/>
  <c r="BI25" i="45"/>
  <c r="BI43" i="45"/>
  <c r="BI11" i="44"/>
  <c r="BI17" i="44"/>
  <c r="BI23" i="44"/>
  <c r="BI29" i="44"/>
  <c r="BI190" i="39"/>
  <c r="BI182" i="39"/>
  <c r="BI166" i="39"/>
  <c r="BI174" i="39"/>
  <c r="BI198" i="39"/>
  <c r="BI78" i="39"/>
  <c r="BI54" i="39"/>
  <c r="BI46" i="39"/>
  <c r="BI476" i="39" s="1"/>
  <c r="BJ476" i="39" s="1"/>
  <c r="BK476" i="39" s="1"/>
  <c r="BL476" i="39" s="1"/>
  <c r="BM476" i="39" s="1"/>
  <c r="BN476" i="39" s="1"/>
  <c r="BO476" i="39" s="1"/>
  <c r="BP476" i="39" s="1"/>
  <c r="BQ476" i="39" s="1"/>
  <c r="BR476" i="39" s="1"/>
  <c r="BS476" i="39" s="1"/>
  <c r="BT476" i="39" s="1"/>
  <c r="BU476" i="39" s="1"/>
  <c r="BV476" i="39" s="1"/>
  <c r="BW476" i="39" s="1"/>
  <c r="BX476" i="39" s="1"/>
  <c r="BY476" i="39" s="1"/>
  <c r="BZ476" i="39" s="1"/>
  <c r="CA476" i="39" s="1"/>
  <c r="CB476" i="39" s="1"/>
  <c r="CC476" i="39" s="1"/>
  <c r="CD476" i="39" s="1"/>
  <c r="CE476" i="39" s="1"/>
  <c r="CF476" i="39" s="1"/>
  <c r="BI70" i="39"/>
  <c r="BI62" i="39"/>
  <c r="BH469" i="39"/>
  <c r="BI469" i="39" s="1"/>
  <c r="BJ469" i="39" s="1"/>
  <c r="BK469" i="39" s="1"/>
  <c r="BL469" i="39" s="1"/>
  <c r="BM469" i="39" s="1"/>
  <c r="BN469" i="39" s="1"/>
  <c r="BO469" i="39" s="1"/>
  <c r="BP469" i="39" s="1"/>
  <c r="BQ469" i="39" s="1"/>
  <c r="BR469" i="39" s="1"/>
  <c r="BS469" i="39" s="1"/>
  <c r="BT469" i="39" s="1"/>
  <c r="BU469" i="39" s="1"/>
  <c r="BV469" i="39" s="1"/>
  <c r="BW469" i="39" s="1"/>
  <c r="BX469" i="39" s="1"/>
  <c r="BY469" i="39" s="1"/>
  <c r="BZ469" i="39" s="1"/>
  <c r="CA469" i="39" s="1"/>
  <c r="CB469" i="39" s="1"/>
  <c r="CC469" i="39" s="1"/>
  <c r="CD469" i="39" s="1"/>
  <c r="CE469" i="39" s="1"/>
  <c r="BH42" i="39"/>
  <c r="BH66" i="39"/>
  <c r="BH22" i="45"/>
  <c r="BA212" i="39"/>
  <c r="AZ213" i="39"/>
  <c r="AZ214" i="39" s="1"/>
  <c r="AZ215" i="39" s="1"/>
  <c r="BI41" i="45"/>
  <c r="BI17" i="45"/>
  <c r="BI35" i="45"/>
  <c r="BI23" i="45"/>
  <c r="BI21" i="44"/>
  <c r="BI9" i="44"/>
  <c r="BI27" i="44"/>
  <c r="BI15" i="44"/>
  <c r="BI17" i="43"/>
  <c r="BI13" i="42" s="1"/>
  <c r="BI196" i="39"/>
  <c r="BI188" i="39"/>
  <c r="BI164" i="39"/>
  <c r="BI172" i="39"/>
  <c r="BI180" i="39"/>
  <c r="BI60" i="39"/>
  <c r="BI68" i="39"/>
  <c r="BI76" i="39"/>
  <c r="BI52" i="39"/>
  <c r="BI44" i="39"/>
  <c r="BG36" i="39"/>
  <c r="BG52" i="45" s="1"/>
  <c r="BG27" i="27" s="1"/>
  <c r="BH58" i="39"/>
  <c r="BH14" i="44"/>
  <c r="BH10" i="27" s="1"/>
  <c r="BI21" i="45"/>
  <c r="BI39" i="45"/>
  <c r="BI27" i="45"/>
  <c r="BI45" i="45"/>
  <c r="BI31" i="44"/>
  <c r="BI19" i="44"/>
  <c r="BI25" i="44"/>
  <c r="BI13" i="44"/>
  <c r="BI192" i="39"/>
  <c r="BI200" i="39"/>
  <c r="BI176" i="39"/>
  <c r="BI184" i="39"/>
  <c r="BI56" i="39"/>
  <c r="BI48" i="39"/>
  <c r="BI168" i="39"/>
  <c r="BI64" i="39"/>
  <c r="BI72" i="39"/>
  <c r="BI80" i="39"/>
  <c r="S21" i="47" l="1"/>
  <c r="S44" i="47"/>
  <c r="S39" i="47" s="1"/>
  <c r="R78" i="45"/>
  <c r="R35" i="27" s="1"/>
  <c r="R70" i="47"/>
  <c r="P55" i="27"/>
  <c r="R26" i="47"/>
  <c r="T33" i="47"/>
  <c r="T41" i="47"/>
  <c r="S22" i="47"/>
  <c r="S14" i="47"/>
  <c r="R53" i="43"/>
  <c r="R60" i="43"/>
  <c r="S66" i="47"/>
  <c r="S58" i="47"/>
  <c r="R38" i="39"/>
  <c r="R55" i="45" s="1"/>
  <c r="R30" i="27" s="1"/>
  <c r="AP30" i="43"/>
  <c r="AP29" i="43" s="1"/>
  <c r="S36" i="43"/>
  <c r="S42" i="43"/>
  <c r="S41" i="43" s="1"/>
  <c r="AP24" i="43"/>
  <c r="S11" i="43"/>
  <c r="T55" i="47"/>
  <c r="T63" i="47"/>
  <c r="Q68" i="44"/>
  <c r="Q19" i="27" s="1"/>
  <c r="R37" i="39"/>
  <c r="R54" i="45" s="1"/>
  <c r="R29" i="27" s="1"/>
  <c r="T11" i="47"/>
  <c r="T19" i="47"/>
  <c r="O74" i="45"/>
  <c r="O34" i="27" s="1"/>
  <c r="O20" i="27" s="1"/>
  <c r="O37" i="27" s="1"/>
  <c r="V126" i="39"/>
  <c r="V94" i="39"/>
  <c r="V53" i="44"/>
  <c r="V59" i="45"/>
  <c r="V82" i="45"/>
  <c r="V47" i="44"/>
  <c r="V56" i="43"/>
  <c r="V62" i="43" s="1"/>
  <c r="W14" i="43"/>
  <c r="W38" i="43" s="1"/>
  <c r="V71" i="45"/>
  <c r="V65" i="45"/>
  <c r="V142" i="39"/>
  <c r="V65" i="44"/>
  <c r="V102" i="39"/>
  <c r="V86" i="39"/>
  <c r="V41" i="44"/>
  <c r="V158" i="39"/>
  <c r="V35" i="44"/>
  <c r="V110" i="39"/>
  <c r="V59" i="44"/>
  <c r="V118" i="39"/>
  <c r="V134" i="39"/>
  <c r="V52" i="43"/>
  <c r="V120" i="39" s="1"/>
  <c r="V35" i="46"/>
  <c r="V13" i="46"/>
  <c r="V57" i="46"/>
  <c r="V25" i="46"/>
  <c r="V47" i="46"/>
  <c r="V41" i="46"/>
  <c r="V69" i="46"/>
  <c r="V19" i="46"/>
  <c r="V63" i="46"/>
  <c r="V87" i="45"/>
  <c r="AT25" i="43"/>
  <c r="AT48" i="45" s="1"/>
  <c r="AT31" i="43"/>
  <c r="W43" i="43"/>
  <c r="W37" i="43"/>
  <c r="W51" i="43"/>
  <c r="BI178" i="39"/>
  <c r="BI8" i="44"/>
  <c r="BI9" i="27" s="1"/>
  <c r="AZ217" i="39"/>
  <c r="BI162" i="39"/>
  <c r="BI22" i="45"/>
  <c r="BJ39" i="45"/>
  <c r="BJ27" i="45"/>
  <c r="BJ45" i="45"/>
  <c r="BJ21" i="45"/>
  <c r="BJ19" i="44"/>
  <c r="BJ31" i="44"/>
  <c r="BJ25" i="44"/>
  <c r="BJ13" i="44"/>
  <c r="BJ200" i="39"/>
  <c r="BJ184" i="39"/>
  <c r="BJ192" i="39"/>
  <c r="BJ168" i="39"/>
  <c r="BJ56" i="39"/>
  <c r="BJ48" i="39"/>
  <c r="BJ64" i="39"/>
  <c r="BJ72" i="39"/>
  <c r="BJ80" i="39"/>
  <c r="BJ176" i="39"/>
  <c r="BI474" i="39"/>
  <c r="BJ474" i="39" s="1"/>
  <c r="BK474" i="39" s="1"/>
  <c r="BL474" i="39" s="1"/>
  <c r="BM474" i="39" s="1"/>
  <c r="BN474" i="39" s="1"/>
  <c r="BO474" i="39" s="1"/>
  <c r="BP474" i="39" s="1"/>
  <c r="BQ474" i="39" s="1"/>
  <c r="BR474" i="39" s="1"/>
  <c r="BS474" i="39" s="1"/>
  <c r="BT474" i="39" s="1"/>
  <c r="BU474" i="39" s="1"/>
  <c r="BV474" i="39" s="1"/>
  <c r="BW474" i="39" s="1"/>
  <c r="BX474" i="39" s="1"/>
  <c r="BY474" i="39" s="1"/>
  <c r="BZ474" i="39" s="1"/>
  <c r="CA474" i="39" s="1"/>
  <c r="CB474" i="39" s="1"/>
  <c r="CC474" i="39" s="1"/>
  <c r="CD474" i="39" s="1"/>
  <c r="CE474" i="39" s="1"/>
  <c r="CF474" i="39" s="1"/>
  <c r="BI42" i="39"/>
  <c r="BI186" i="39"/>
  <c r="BI34" i="45"/>
  <c r="BI24" i="27" s="1"/>
  <c r="BJ19" i="45"/>
  <c r="BJ37" i="45"/>
  <c r="BJ25" i="45"/>
  <c r="BJ43" i="45"/>
  <c r="BJ29" i="44"/>
  <c r="BJ11" i="44"/>
  <c r="BJ17" i="44"/>
  <c r="BJ23" i="44"/>
  <c r="BJ182" i="39"/>
  <c r="BJ198" i="39"/>
  <c r="BJ166" i="39"/>
  <c r="BJ174" i="39"/>
  <c r="BJ190" i="39"/>
  <c r="BJ54" i="39"/>
  <c r="BJ46" i="39"/>
  <c r="BJ481" i="39" s="1"/>
  <c r="BK481" i="39" s="1"/>
  <c r="BL481" i="39" s="1"/>
  <c r="BM481" i="39" s="1"/>
  <c r="BN481" i="39" s="1"/>
  <c r="BO481" i="39" s="1"/>
  <c r="BP481" i="39" s="1"/>
  <c r="BQ481" i="39" s="1"/>
  <c r="BR481" i="39" s="1"/>
  <c r="BS481" i="39" s="1"/>
  <c r="BT481" i="39" s="1"/>
  <c r="BU481" i="39" s="1"/>
  <c r="BV481" i="39" s="1"/>
  <c r="BW481" i="39" s="1"/>
  <c r="BX481" i="39" s="1"/>
  <c r="BY481" i="39" s="1"/>
  <c r="BZ481" i="39" s="1"/>
  <c r="CA481" i="39" s="1"/>
  <c r="CB481" i="39" s="1"/>
  <c r="CC481" i="39" s="1"/>
  <c r="CD481" i="39" s="1"/>
  <c r="CE481" i="39" s="1"/>
  <c r="CF481" i="39" s="1"/>
  <c r="CG481" i="39" s="1"/>
  <c r="BJ62" i="39"/>
  <c r="BJ78" i="39"/>
  <c r="BJ70" i="39"/>
  <c r="BH36" i="39"/>
  <c r="BH52" i="45" s="1"/>
  <c r="BH27" i="27" s="1"/>
  <c r="BI194" i="39"/>
  <c r="BK19" i="43"/>
  <c r="BK21" i="43"/>
  <c r="BK20" i="43"/>
  <c r="BK18" i="43"/>
  <c r="BK22" i="43"/>
  <c r="AP12" i="42"/>
  <c r="AP14" i="42" s="1"/>
  <c r="AQ11" i="42" s="1"/>
  <c r="BI16" i="45"/>
  <c r="BJ17" i="45"/>
  <c r="BJ35" i="45"/>
  <c r="BJ23" i="45"/>
  <c r="BJ41" i="45"/>
  <c r="BJ27" i="44"/>
  <c r="BJ21" i="44"/>
  <c r="BJ9" i="44"/>
  <c r="BJ15" i="44"/>
  <c r="BJ17" i="43"/>
  <c r="BJ13" i="42" s="1"/>
  <c r="BJ180" i="39"/>
  <c r="BJ196" i="39"/>
  <c r="BJ188" i="39"/>
  <c r="BJ164" i="39"/>
  <c r="BJ172" i="39"/>
  <c r="BJ68" i="39"/>
  <c r="BJ76" i="39"/>
  <c r="BJ60" i="39"/>
  <c r="BJ52" i="39"/>
  <c r="BJ44" i="39"/>
  <c r="BI74" i="39"/>
  <c r="BI40" i="45"/>
  <c r="BI25" i="27" s="1"/>
  <c r="BJ24" i="45"/>
  <c r="BJ42" i="45"/>
  <c r="BJ18" i="45"/>
  <c r="BJ36" i="45"/>
  <c r="BJ16" i="44"/>
  <c r="BJ28" i="44"/>
  <c r="BJ22" i="44"/>
  <c r="BJ10" i="44"/>
  <c r="BJ181" i="39"/>
  <c r="BJ165" i="39"/>
  <c r="BJ197" i="39"/>
  <c r="BJ189" i="39"/>
  <c r="BJ173" i="39"/>
  <c r="BJ53" i="39"/>
  <c r="BJ45" i="39"/>
  <c r="BJ480" i="39" s="1"/>
  <c r="BK480" i="39" s="1"/>
  <c r="BL480" i="39" s="1"/>
  <c r="BM480" i="39" s="1"/>
  <c r="BN480" i="39" s="1"/>
  <c r="BO480" i="39" s="1"/>
  <c r="BP480" i="39" s="1"/>
  <c r="BQ480" i="39" s="1"/>
  <c r="BR480" i="39" s="1"/>
  <c r="BS480" i="39" s="1"/>
  <c r="BT480" i="39" s="1"/>
  <c r="BU480" i="39" s="1"/>
  <c r="BV480" i="39" s="1"/>
  <c r="BW480" i="39" s="1"/>
  <c r="BX480" i="39" s="1"/>
  <c r="BY480" i="39" s="1"/>
  <c r="BZ480" i="39" s="1"/>
  <c r="CA480" i="39" s="1"/>
  <c r="CB480" i="39" s="1"/>
  <c r="CC480" i="39" s="1"/>
  <c r="CD480" i="39" s="1"/>
  <c r="CE480" i="39" s="1"/>
  <c r="CF480" i="39" s="1"/>
  <c r="CG480" i="39" s="1"/>
  <c r="BJ61" i="39"/>
  <c r="BJ69" i="39"/>
  <c r="BJ77" i="39"/>
  <c r="B70" i="35"/>
  <c r="C69" i="35"/>
  <c r="BL6" i="43" s="1"/>
  <c r="BI170" i="39"/>
  <c r="BI66" i="39"/>
  <c r="BI14" i="44"/>
  <c r="BI10" i="27" s="1"/>
  <c r="BJ44" i="45"/>
  <c r="BJ20" i="45"/>
  <c r="BJ38" i="45"/>
  <c r="BJ26" i="45"/>
  <c r="BJ24" i="44"/>
  <c r="BJ12" i="44"/>
  <c r="BJ30" i="44"/>
  <c r="BJ18" i="44"/>
  <c r="BJ199" i="39"/>
  <c r="BJ191" i="39"/>
  <c r="BJ167" i="39"/>
  <c r="BJ175" i="39"/>
  <c r="BJ183" i="39"/>
  <c r="BJ63" i="39"/>
  <c r="BJ71" i="39"/>
  <c r="BJ79" i="39"/>
  <c r="BJ55" i="39"/>
  <c r="BJ47" i="39"/>
  <c r="BA213" i="39"/>
  <c r="BA214" i="39" s="1"/>
  <c r="BA215" i="39" s="1"/>
  <c r="BB212" i="39"/>
  <c r="BI20" i="44"/>
  <c r="BI11" i="27" s="1"/>
  <c r="BI50" i="39"/>
  <c r="BI58" i="39"/>
  <c r="BI26" i="44"/>
  <c r="BI12" i="27" s="1"/>
  <c r="BI473" i="39"/>
  <c r="BJ473" i="39" s="1"/>
  <c r="BK473" i="39" s="1"/>
  <c r="BL473" i="39" s="1"/>
  <c r="BM473" i="39" s="1"/>
  <c r="BN473" i="39" s="1"/>
  <c r="BO473" i="39" s="1"/>
  <c r="BP473" i="39" s="1"/>
  <c r="BQ473" i="39" s="1"/>
  <c r="BR473" i="39" s="1"/>
  <c r="BS473" i="39" s="1"/>
  <c r="BT473" i="39" s="1"/>
  <c r="BU473" i="39" s="1"/>
  <c r="BV473" i="39" s="1"/>
  <c r="BW473" i="39" s="1"/>
  <c r="BX473" i="39" s="1"/>
  <c r="BY473" i="39" s="1"/>
  <c r="BZ473" i="39" s="1"/>
  <c r="CA473" i="39" s="1"/>
  <c r="CB473" i="39" s="1"/>
  <c r="CC473" i="39" s="1"/>
  <c r="CD473" i="39" s="1"/>
  <c r="CE473" i="39" s="1"/>
  <c r="BH222" i="39"/>
  <c r="BI478" i="39"/>
  <c r="BI477" i="39"/>
  <c r="BJ477" i="39" s="1"/>
  <c r="BK477" i="39" s="1"/>
  <c r="BL477" i="39" s="1"/>
  <c r="BM477" i="39" s="1"/>
  <c r="BN477" i="39" s="1"/>
  <c r="BO477" i="39" s="1"/>
  <c r="BP477" i="39" s="1"/>
  <c r="BQ477" i="39" s="1"/>
  <c r="BR477" i="39" s="1"/>
  <c r="BS477" i="39" s="1"/>
  <c r="BT477" i="39" s="1"/>
  <c r="BU477" i="39" s="1"/>
  <c r="BV477" i="39" s="1"/>
  <c r="BW477" i="39" s="1"/>
  <c r="BX477" i="39" s="1"/>
  <c r="BY477" i="39" s="1"/>
  <c r="BZ477" i="39" s="1"/>
  <c r="CA477" i="39" s="1"/>
  <c r="CB477" i="39" s="1"/>
  <c r="CC477" i="39" s="1"/>
  <c r="CD477" i="39" s="1"/>
  <c r="CE477" i="39" s="1"/>
  <c r="CF477" i="39" s="1"/>
  <c r="AN28" i="45"/>
  <c r="AN23" i="27" s="1"/>
  <c r="BH15" i="45"/>
  <c r="BH22" i="27" s="1"/>
  <c r="BH39" i="39"/>
  <c r="BH53" i="45" s="1"/>
  <c r="BH28" i="27" s="1"/>
  <c r="AO30" i="45"/>
  <c r="AO33" i="45"/>
  <c r="AO31" i="45"/>
  <c r="AO29" i="45"/>
  <c r="AO32" i="45"/>
  <c r="P76" i="45" l="1"/>
  <c r="S48" i="47"/>
  <c r="S67" i="47"/>
  <c r="S59" i="47"/>
  <c r="S68" i="47" s="1"/>
  <c r="T64" i="47"/>
  <c r="T56" i="47"/>
  <c r="O38" i="27"/>
  <c r="O45" i="27"/>
  <c r="R59" i="43"/>
  <c r="R18" i="46"/>
  <c r="R17" i="46" s="1"/>
  <c r="R12" i="46"/>
  <c r="R11" i="46" s="1"/>
  <c r="R56" i="46"/>
  <c r="R55" i="46" s="1"/>
  <c r="R75" i="46"/>
  <c r="R74" i="46" s="1"/>
  <c r="U37" i="47" s="1"/>
  <c r="R62" i="46"/>
  <c r="R61" i="46" s="1"/>
  <c r="R40" i="46"/>
  <c r="R39" i="46" s="1"/>
  <c r="R86" i="45"/>
  <c r="R85" i="45" s="1"/>
  <c r="R36" i="27" s="1"/>
  <c r="R24" i="46"/>
  <c r="R23" i="46" s="1"/>
  <c r="R34" i="46"/>
  <c r="R33" i="46" s="1"/>
  <c r="R46" i="46"/>
  <c r="R45" i="46" s="1"/>
  <c r="R68" i="46"/>
  <c r="R67" i="46" s="1"/>
  <c r="AP23" i="43"/>
  <c r="AP201" i="39" s="1"/>
  <c r="AP47" i="45"/>
  <c r="AP46" i="45" s="1"/>
  <c r="AP26" i="27" s="1"/>
  <c r="S23" i="47"/>
  <c r="S15" i="47"/>
  <c r="S24" i="47" s="1"/>
  <c r="T20" i="47"/>
  <c r="T12" i="47"/>
  <c r="S35" i="43"/>
  <c r="S48" i="43"/>
  <c r="Q74" i="27"/>
  <c r="Q67" i="27" s="1"/>
  <c r="Q8" i="27"/>
  <c r="T34" i="47"/>
  <c r="T42" i="47"/>
  <c r="V42" i="46"/>
  <c r="V77" i="46"/>
  <c r="AT26" i="43"/>
  <c r="AT49" i="45" s="1"/>
  <c r="AT32" i="43"/>
  <c r="W44" i="43"/>
  <c r="W50" i="43" s="1"/>
  <c r="W126" i="39" s="1"/>
  <c r="V58" i="46"/>
  <c r="V20" i="46"/>
  <c r="V36" i="46"/>
  <c r="V88" i="45"/>
  <c r="V26" i="46"/>
  <c r="V14" i="46"/>
  <c r="V64" i="46"/>
  <c r="V48" i="46"/>
  <c r="V70" i="46"/>
  <c r="V37" i="44"/>
  <c r="V96" i="39"/>
  <c r="V49" i="44"/>
  <c r="V55" i="44"/>
  <c r="V112" i="39"/>
  <c r="V160" i="39"/>
  <c r="V152" i="39"/>
  <c r="V136" i="39"/>
  <c r="V88" i="39"/>
  <c r="V128" i="39"/>
  <c r="V58" i="43"/>
  <c r="V64" i="43" s="1"/>
  <c r="V79" i="46" s="1"/>
  <c r="V73" i="45"/>
  <c r="V67" i="45"/>
  <c r="V61" i="44"/>
  <c r="V84" i="45"/>
  <c r="W16" i="43"/>
  <c r="W40" i="43" s="1"/>
  <c r="V43" i="44"/>
  <c r="V67" i="44"/>
  <c r="V61" i="45"/>
  <c r="V104" i="39"/>
  <c r="V144" i="39"/>
  <c r="W49" i="43"/>
  <c r="X13" i="43" s="1"/>
  <c r="W42" i="44"/>
  <c r="W103" i="39"/>
  <c r="W60" i="44"/>
  <c r="W60" i="45"/>
  <c r="W127" i="39"/>
  <c r="W111" i="39"/>
  <c r="W66" i="44"/>
  <c r="X15" i="43"/>
  <c r="W119" i="39"/>
  <c r="W57" i="43"/>
  <c r="W63" i="43" s="1"/>
  <c r="W78" i="46" s="1"/>
  <c r="W87" i="39"/>
  <c r="W66" i="45"/>
  <c r="W83" i="45"/>
  <c r="W151" i="39"/>
  <c r="W72" i="45"/>
  <c r="W143" i="39"/>
  <c r="W54" i="44"/>
  <c r="W159" i="39"/>
  <c r="W135" i="39"/>
  <c r="W36" i="44"/>
  <c r="W95" i="39"/>
  <c r="W48" i="44"/>
  <c r="T46" i="47"/>
  <c r="BJ58" i="39"/>
  <c r="BJ16" i="45"/>
  <c r="BA217" i="39"/>
  <c r="BK27" i="45"/>
  <c r="BK45" i="45"/>
  <c r="BK21" i="45"/>
  <c r="BK39" i="45"/>
  <c r="BK19" i="44"/>
  <c r="BK31" i="44"/>
  <c r="BK25" i="44"/>
  <c r="BK13" i="44"/>
  <c r="BK184" i="39"/>
  <c r="BK200" i="39"/>
  <c r="BK192" i="39"/>
  <c r="BK168" i="39"/>
  <c r="BK176" i="39"/>
  <c r="BK56" i="39"/>
  <c r="BK48" i="39"/>
  <c r="BK64" i="39"/>
  <c r="BK72" i="39"/>
  <c r="BK80" i="39"/>
  <c r="BJ478" i="39"/>
  <c r="BK478" i="39" s="1"/>
  <c r="BL478" i="39" s="1"/>
  <c r="BM478" i="39" s="1"/>
  <c r="BN478" i="39" s="1"/>
  <c r="BO478" i="39" s="1"/>
  <c r="BP478" i="39" s="1"/>
  <c r="BQ478" i="39" s="1"/>
  <c r="BR478" i="39" s="1"/>
  <c r="BS478" i="39" s="1"/>
  <c r="BT478" i="39" s="1"/>
  <c r="BU478" i="39" s="1"/>
  <c r="BV478" i="39" s="1"/>
  <c r="BW478" i="39" s="1"/>
  <c r="BX478" i="39" s="1"/>
  <c r="BY478" i="39" s="1"/>
  <c r="BZ478" i="39" s="1"/>
  <c r="CA478" i="39" s="1"/>
  <c r="CB478" i="39" s="1"/>
  <c r="CC478" i="39" s="1"/>
  <c r="CD478" i="39" s="1"/>
  <c r="CE478" i="39" s="1"/>
  <c r="CF478" i="39" s="1"/>
  <c r="BI222" i="39"/>
  <c r="BB213" i="39"/>
  <c r="BB214" i="39" s="1"/>
  <c r="BB215" i="39" s="1"/>
  <c r="BC212" i="39"/>
  <c r="BJ66" i="39"/>
  <c r="BJ8" i="44"/>
  <c r="BJ9" i="27" s="1"/>
  <c r="AP30" i="45"/>
  <c r="AP33" i="45"/>
  <c r="AP31" i="45"/>
  <c r="AP29" i="45"/>
  <c r="AP32" i="45"/>
  <c r="BK19" i="45"/>
  <c r="BK37" i="45"/>
  <c r="BK25" i="45"/>
  <c r="BK43" i="45"/>
  <c r="BK29" i="44"/>
  <c r="BK17" i="44"/>
  <c r="BK23" i="44"/>
  <c r="BK11" i="44"/>
  <c r="BK190" i="39"/>
  <c r="BK198" i="39"/>
  <c r="BK182" i="39"/>
  <c r="BK174" i="39"/>
  <c r="BK54" i="39"/>
  <c r="BK46" i="39"/>
  <c r="BK486" i="39" s="1"/>
  <c r="BL486" i="39" s="1"/>
  <c r="BM486" i="39" s="1"/>
  <c r="BN486" i="39" s="1"/>
  <c r="BO486" i="39" s="1"/>
  <c r="BP486" i="39" s="1"/>
  <c r="BQ486" i="39" s="1"/>
  <c r="BR486" i="39" s="1"/>
  <c r="BS486" i="39" s="1"/>
  <c r="BT486" i="39" s="1"/>
  <c r="BU486" i="39" s="1"/>
  <c r="BV486" i="39" s="1"/>
  <c r="BW486" i="39" s="1"/>
  <c r="BX486" i="39" s="1"/>
  <c r="BY486" i="39" s="1"/>
  <c r="BZ486" i="39" s="1"/>
  <c r="CA486" i="39" s="1"/>
  <c r="CB486" i="39" s="1"/>
  <c r="CC486" i="39" s="1"/>
  <c r="CD486" i="39" s="1"/>
  <c r="CE486" i="39" s="1"/>
  <c r="CF486" i="39" s="1"/>
  <c r="CG486" i="39" s="1"/>
  <c r="CH486" i="39" s="1"/>
  <c r="BK62" i="39"/>
  <c r="BK166" i="39"/>
  <c r="BK70" i="39"/>
  <c r="BK78" i="39"/>
  <c r="BJ74" i="39"/>
  <c r="BJ170" i="39"/>
  <c r="BJ20" i="44"/>
  <c r="BJ11" i="27" s="1"/>
  <c r="AQ12" i="42"/>
  <c r="AQ14" i="42" s="1"/>
  <c r="AR11" i="42" s="1"/>
  <c r="BK20" i="45"/>
  <c r="BK38" i="45"/>
  <c r="BK26" i="45"/>
  <c r="BK30" i="44"/>
  <c r="BK44" i="45"/>
  <c r="BK24" i="44"/>
  <c r="BK12" i="44"/>
  <c r="BK18" i="44"/>
  <c r="BK183" i="39"/>
  <c r="BK199" i="39"/>
  <c r="BK167" i="39"/>
  <c r="BK175" i="39"/>
  <c r="BK71" i="39"/>
  <c r="BK79" i="39"/>
  <c r="BK191" i="39"/>
  <c r="BK63" i="39"/>
  <c r="BK55" i="39"/>
  <c r="BK47" i="39"/>
  <c r="AO28" i="45"/>
  <c r="AO23" i="27" s="1"/>
  <c r="BJ162" i="39"/>
  <c r="BJ26" i="44"/>
  <c r="BJ12" i="27" s="1"/>
  <c r="BK24" i="45"/>
  <c r="BK42" i="45"/>
  <c r="BK18" i="45"/>
  <c r="BK36" i="45"/>
  <c r="BK28" i="44"/>
  <c r="BK22" i="44"/>
  <c r="BK10" i="44"/>
  <c r="BK16" i="44"/>
  <c r="BK189" i="39"/>
  <c r="BK197" i="39"/>
  <c r="BK181" i="39"/>
  <c r="BK165" i="39"/>
  <c r="BK173" i="39"/>
  <c r="BK53" i="39"/>
  <c r="BK45" i="39"/>
  <c r="BK485" i="39" s="1"/>
  <c r="BL485" i="39" s="1"/>
  <c r="BM485" i="39" s="1"/>
  <c r="BN485" i="39" s="1"/>
  <c r="BO485" i="39" s="1"/>
  <c r="BP485" i="39" s="1"/>
  <c r="BQ485" i="39" s="1"/>
  <c r="BR485" i="39" s="1"/>
  <c r="BS485" i="39" s="1"/>
  <c r="BT485" i="39" s="1"/>
  <c r="BU485" i="39" s="1"/>
  <c r="BV485" i="39" s="1"/>
  <c r="BW485" i="39" s="1"/>
  <c r="BX485" i="39" s="1"/>
  <c r="BY485" i="39" s="1"/>
  <c r="BZ485" i="39" s="1"/>
  <c r="CA485" i="39" s="1"/>
  <c r="CB485" i="39" s="1"/>
  <c r="CC485" i="39" s="1"/>
  <c r="CD485" i="39" s="1"/>
  <c r="CE485" i="39" s="1"/>
  <c r="CF485" i="39" s="1"/>
  <c r="CG485" i="39" s="1"/>
  <c r="CH485" i="39" s="1"/>
  <c r="BK61" i="39"/>
  <c r="BK69" i="39"/>
  <c r="BK77" i="39"/>
  <c r="BK17" i="45"/>
  <c r="BK35" i="45"/>
  <c r="BK23" i="45"/>
  <c r="BK41" i="45"/>
  <c r="BK9" i="44"/>
  <c r="BK27" i="44"/>
  <c r="BK15" i="44"/>
  <c r="BK17" i="43"/>
  <c r="BK13" i="42" s="1"/>
  <c r="BK21" i="44"/>
  <c r="BK188" i="39"/>
  <c r="BK164" i="39"/>
  <c r="BK172" i="39"/>
  <c r="BK180" i="39"/>
  <c r="BK76" i="39"/>
  <c r="BK196" i="39"/>
  <c r="BK52" i="39"/>
  <c r="BK44" i="39"/>
  <c r="BK68" i="39"/>
  <c r="BK60" i="39"/>
  <c r="BL19" i="43"/>
  <c r="BL21" i="43"/>
  <c r="BL18" i="43"/>
  <c r="BL20" i="43"/>
  <c r="BL22" i="43"/>
  <c r="BJ186" i="39"/>
  <c r="BJ40" i="45"/>
  <c r="BJ25" i="27" s="1"/>
  <c r="BI15" i="45"/>
  <c r="BI22" i="27" s="1"/>
  <c r="BI39" i="39"/>
  <c r="BI53" i="45" s="1"/>
  <c r="BI28" i="27" s="1"/>
  <c r="B71" i="35"/>
  <c r="C70" i="35"/>
  <c r="BM6" i="43" s="1"/>
  <c r="BJ479" i="39"/>
  <c r="BK479" i="39" s="1"/>
  <c r="BL479" i="39" s="1"/>
  <c r="BM479" i="39" s="1"/>
  <c r="BN479" i="39" s="1"/>
  <c r="BO479" i="39" s="1"/>
  <c r="BP479" i="39" s="1"/>
  <c r="BQ479" i="39" s="1"/>
  <c r="BR479" i="39" s="1"/>
  <c r="BS479" i="39" s="1"/>
  <c r="BT479" i="39" s="1"/>
  <c r="BU479" i="39" s="1"/>
  <c r="BV479" i="39" s="1"/>
  <c r="BW479" i="39" s="1"/>
  <c r="BX479" i="39" s="1"/>
  <c r="BY479" i="39" s="1"/>
  <c r="BZ479" i="39" s="1"/>
  <c r="CA479" i="39" s="1"/>
  <c r="CB479" i="39" s="1"/>
  <c r="CC479" i="39" s="1"/>
  <c r="CD479" i="39" s="1"/>
  <c r="CE479" i="39" s="1"/>
  <c r="CF479" i="39" s="1"/>
  <c r="CG479" i="39" s="1"/>
  <c r="BJ42" i="39"/>
  <c r="BJ194" i="39"/>
  <c r="BJ22" i="45"/>
  <c r="BJ14" i="44"/>
  <c r="BJ10" i="27" s="1"/>
  <c r="BI36" i="39"/>
  <c r="BI52" i="45" s="1"/>
  <c r="BI27" i="27" s="1"/>
  <c r="BJ483" i="39"/>
  <c r="BJ482" i="39"/>
  <c r="BK482" i="39" s="1"/>
  <c r="BL482" i="39" s="1"/>
  <c r="BM482" i="39" s="1"/>
  <c r="BN482" i="39" s="1"/>
  <c r="BO482" i="39" s="1"/>
  <c r="BP482" i="39" s="1"/>
  <c r="BQ482" i="39" s="1"/>
  <c r="BR482" i="39" s="1"/>
  <c r="BS482" i="39" s="1"/>
  <c r="BT482" i="39" s="1"/>
  <c r="BU482" i="39" s="1"/>
  <c r="BV482" i="39" s="1"/>
  <c r="BW482" i="39" s="1"/>
  <c r="BX482" i="39" s="1"/>
  <c r="BY482" i="39" s="1"/>
  <c r="BZ482" i="39" s="1"/>
  <c r="CA482" i="39" s="1"/>
  <c r="CB482" i="39" s="1"/>
  <c r="CC482" i="39" s="1"/>
  <c r="CD482" i="39" s="1"/>
  <c r="CE482" i="39" s="1"/>
  <c r="CF482" i="39" s="1"/>
  <c r="CG482" i="39" s="1"/>
  <c r="BJ50" i="39"/>
  <c r="BJ178" i="39"/>
  <c r="BJ34" i="45"/>
  <c r="BJ24" i="27" s="1"/>
  <c r="S61" i="47" l="1"/>
  <c r="P77" i="45" s="1"/>
  <c r="R32" i="46"/>
  <c r="U32" i="47" s="1"/>
  <c r="U41" i="47" s="1"/>
  <c r="T13" i="47"/>
  <c r="T21" i="47"/>
  <c r="R71" i="44"/>
  <c r="R70" i="44"/>
  <c r="R69" i="44"/>
  <c r="O60" i="27"/>
  <c r="O46" i="27"/>
  <c r="T43" i="47"/>
  <c r="T35" i="47"/>
  <c r="S17" i="47"/>
  <c r="Q56" i="27"/>
  <c r="Q58" i="27"/>
  <c r="Q57" i="27"/>
  <c r="T65" i="47"/>
  <c r="T57" i="47"/>
  <c r="S148" i="39"/>
  <c r="S146" i="39" s="1"/>
  <c r="S63" i="44"/>
  <c r="S62" i="44" s="1"/>
  <c r="S18" i="27" s="1"/>
  <c r="S73" i="27" s="1"/>
  <c r="S116" i="39"/>
  <c r="S114" i="39" s="1"/>
  <c r="S108" i="39"/>
  <c r="S106" i="39" s="1"/>
  <c r="S80" i="45"/>
  <c r="S79" i="45" s="1"/>
  <c r="S69" i="45"/>
  <c r="S68" i="45" s="1"/>
  <c r="S33" i="27" s="1"/>
  <c r="S100" i="39"/>
  <c r="S98" i="39" s="1"/>
  <c r="S51" i="44"/>
  <c r="S50" i="44" s="1"/>
  <c r="S16" i="27" s="1"/>
  <c r="S71" i="27" s="1"/>
  <c r="S47" i="43"/>
  <c r="S156" i="39"/>
  <c r="S154" i="39" s="1"/>
  <c r="S33" i="44"/>
  <c r="S32" i="44" s="1"/>
  <c r="S13" i="27" s="1"/>
  <c r="S68" i="27" s="1"/>
  <c r="S84" i="39"/>
  <c r="S82" i="39" s="1"/>
  <c r="S57" i="44"/>
  <c r="S56" i="44" s="1"/>
  <c r="S17" i="27" s="1"/>
  <c r="S72" i="27" s="1"/>
  <c r="S124" i="39"/>
  <c r="S122" i="39" s="1"/>
  <c r="S140" i="39"/>
  <c r="S138" i="39" s="1"/>
  <c r="S54" i="43"/>
  <c r="S45" i="44"/>
  <c r="S44" i="44" s="1"/>
  <c r="S15" i="27" s="1"/>
  <c r="S70" i="27" s="1"/>
  <c r="S92" i="39"/>
  <c r="S90" i="39" s="1"/>
  <c r="T12" i="43"/>
  <c r="S57" i="45"/>
  <c r="S56" i="45" s="1"/>
  <c r="S31" i="27" s="1"/>
  <c r="S39" i="44"/>
  <c r="S38" i="44" s="1"/>
  <c r="S14" i="27" s="1"/>
  <c r="S69" i="27" s="1"/>
  <c r="S63" i="45"/>
  <c r="S62" i="45" s="1"/>
  <c r="S32" i="27" s="1"/>
  <c r="S132" i="39"/>
  <c r="S130" i="39" s="1"/>
  <c r="R54" i="46"/>
  <c r="U54" i="47" s="1"/>
  <c r="R10" i="46"/>
  <c r="U10" i="47" s="1"/>
  <c r="W134" i="39"/>
  <c r="W65" i="44"/>
  <c r="W102" i="39"/>
  <c r="W94" i="39"/>
  <c r="W86" i="39"/>
  <c r="W47" i="44"/>
  <c r="W53" i="44"/>
  <c r="W65" i="45"/>
  <c r="W118" i="39"/>
  <c r="W41" i="44"/>
  <c r="W71" i="45"/>
  <c r="W59" i="44"/>
  <c r="W35" i="44"/>
  <c r="W158" i="39"/>
  <c r="W59" i="45"/>
  <c r="W56" i="43"/>
  <c r="W62" i="43" s="1"/>
  <c r="W110" i="39"/>
  <c r="W82" i="45"/>
  <c r="W142" i="39"/>
  <c r="X14" i="43"/>
  <c r="AU32" i="43" s="1"/>
  <c r="W150" i="39"/>
  <c r="W46" i="43"/>
  <c r="W52" i="43" s="1"/>
  <c r="AT28" i="43"/>
  <c r="AT51" i="45" s="1"/>
  <c r="AT34" i="43"/>
  <c r="V60" i="46"/>
  <c r="V72" i="46"/>
  <c r="V66" i="46"/>
  <c r="V16" i="46"/>
  <c r="V28" i="46"/>
  <c r="V44" i="46"/>
  <c r="V38" i="46"/>
  <c r="V22" i="46"/>
  <c r="V90" i="45"/>
  <c r="V50" i="46"/>
  <c r="W55" i="43"/>
  <c r="W61" i="43" s="1"/>
  <c r="W117" i="39"/>
  <c r="W93" i="39"/>
  <c r="W34" i="44"/>
  <c r="W101" i="39"/>
  <c r="W81" i="45"/>
  <c r="W149" i="39"/>
  <c r="W141" i="39"/>
  <c r="W64" i="44"/>
  <c r="W109" i="39"/>
  <c r="W85" i="39"/>
  <c r="W70" i="45"/>
  <c r="W133" i="39"/>
  <c r="W46" i="44"/>
  <c r="W58" i="45"/>
  <c r="W64" i="45"/>
  <c r="W125" i="39"/>
  <c r="W52" i="44"/>
  <c r="W58" i="44"/>
  <c r="W40" i="44"/>
  <c r="W157" i="39"/>
  <c r="BJ15" i="45"/>
  <c r="BJ22" i="27" s="1"/>
  <c r="X43" i="43"/>
  <c r="X37" i="43"/>
  <c r="AU25" i="43"/>
  <c r="AU48" i="45" s="1"/>
  <c r="AU31" i="43"/>
  <c r="W71" i="46"/>
  <c r="W21" i="46"/>
  <c r="W37" i="46"/>
  <c r="W89" i="45"/>
  <c r="W49" i="46"/>
  <c r="W15" i="46"/>
  <c r="W27" i="46"/>
  <c r="W43" i="46"/>
  <c r="W59" i="46"/>
  <c r="W65" i="46"/>
  <c r="AU33" i="43"/>
  <c r="X39" i="43"/>
  <c r="X45" i="43"/>
  <c r="AU27" i="43"/>
  <c r="AU50" i="45" s="1"/>
  <c r="BK8" i="44"/>
  <c r="BK9" i="27" s="1"/>
  <c r="BK58" i="39"/>
  <c r="BK178" i="39"/>
  <c r="BJ39" i="39"/>
  <c r="BJ53" i="45" s="1"/>
  <c r="BJ28" i="27" s="1"/>
  <c r="BK170" i="39"/>
  <c r="BK40" i="45"/>
  <c r="BK25" i="27" s="1"/>
  <c r="BK22" i="45"/>
  <c r="BB217" i="39"/>
  <c r="BJ36" i="39"/>
  <c r="BJ52" i="45" s="1"/>
  <c r="BJ27" i="27" s="1"/>
  <c r="B72" i="35"/>
  <c r="C71" i="35"/>
  <c r="BN6" i="43" s="1"/>
  <c r="BK162" i="39"/>
  <c r="AQ33" i="45"/>
  <c r="AQ31" i="45"/>
  <c r="AQ29" i="45"/>
  <c r="AQ32" i="45"/>
  <c r="AQ30" i="45"/>
  <c r="BK488" i="39"/>
  <c r="BK487" i="39"/>
  <c r="BL487" i="39" s="1"/>
  <c r="BM487" i="39" s="1"/>
  <c r="BN487" i="39" s="1"/>
  <c r="BO487" i="39" s="1"/>
  <c r="BP487" i="39" s="1"/>
  <c r="BQ487" i="39" s="1"/>
  <c r="BR487" i="39" s="1"/>
  <c r="BS487" i="39" s="1"/>
  <c r="BT487" i="39" s="1"/>
  <c r="BU487" i="39" s="1"/>
  <c r="BV487" i="39" s="1"/>
  <c r="BW487" i="39" s="1"/>
  <c r="BX487" i="39" s="1"/>
  <c r="BY487" i="39" s="1"/>
  <c r="BZ487" i="39" s="1"/>
  <c r="CA487" i="39" s="1"/>
  <c r="CB487" i="39" s="1"/>
  <c r="CC487" i="39" s="1"/>
  <c r="CD487" i="39" s="1"/>
  <c r="CE487" i="39" s="1"/>
  <c r="CF487" i="39" s="1"/>
  <c r="CG487" i="39" s="1"/>
  <c r="CH487" i="39" s="1"/>
  <c r="BL27" i="45"/>
  <c r="BL45" i="45"/>
  <c r="BL21" i="45"/>
  <c r="BL39" i="45"/>
  <c r="BL31" i="44"/>
  <c r="BL25" i="44"/>
  <c r="BL13" i="44"/>
  <c r="BL19" i="44"/>
  <c r="BL192" i="39"/>
  <c r="BL200" i="39"/>
  <c r="BL184" i="39"/>
  <c r="BL168" i="39"/>
  <c r="BL176" i="39"/>
  <c r="BL56" i="39"/>
  <c r="BL48" i="39"/>
  <c r="BL64" i="39"/>
  <c r="BL72" i="39"/>
  <c r="BL80" i="39"/>
  <c r="BK66" i="39"/>
  <c r="BK186" i="39"/>
  <c r="BK34" i="45"/>
  <c r="BK24" i="27" s="1"/>
  <c r="AR12" i="42"/>
  <c r="AP28" i="45"/>
  <c r="AP23" i="27" s="1"/>
  <c r="BK16" i="45"/>
  <c r="BC213" i="39"/>
  <c r="BC214" i="39" s="1"/>
  <c r="BC215" i="39" s="1"/>
  <c r="BD212" i="39"/>
  <c r="BK484" i="39"/>
  <c r="BL484" i="39" s="1"/>
  <c r="BM484" i="39" s="1"/>
  <c r="BN484" i="39" s="1"/>
  <c r="BO484" i="39" s="1"/>
  <c r="BP484" i="39" s="1"/>
  <c r="BQ484" i="39" s="1"/>
  <c r="BR484" i="39" s="1"/>
  <c r="BS484" i="39" s="1"/>
  <c r="BT484" i="39" s="1"/>
  <c r="BU484" i="39" s="1"/>
  <c r="BV484" i="39" s="1"/>
  <c r="BW484" i="39" s="1"/>
  <c r="BX484" i="39" s="1"/>
  <c r="BY484" i="39" s="1"/>
  <c r="BZ484" i="39" s="1"/>
  <c r="CA484" i="39" s="1"/>
  <c r="CB484" i="39" s="1"/>
  <c r="CC484" i="39" s="1"/>
  <c r="CD484" i="39" s="1"/>
  <c r="CE484" i="39" s="1"/>
  <c r="CF484" i="39" s="1"/>
  <c r="CG484" i="39" s="1"/>
  <c r="CH484" i="39" s="1"/>
  <c r="BK42" i="39"/>
  <c r="BL17" i="45"/>
  <c r="BL35" i="45"/>
  <c r="BL23" i="45"/>
  <c r="BL41" i="45"/>
  <c r="BL27" i="44"/>
  <c r="BL9" i="44"/>
  <c r="BL15" i="44"/>
  <c r="BL21" i="44"/>
  <c r="BL17" i="43"/>
  <c r="BL13" i="42" s="1"/>
  <c r="BL196" i="39"/>
  <c r="BL188" i="39"/>
  <c r="BL164" i="39"/>
  <c r="BL172" i="39"/>
  <c r="BL180" i="39"/>
  <c r="BL52" i="39"/>
  <c r="BL44" i="39"/>
  <c r="BL60" i="39"/>
  <c r="BL76" i="39"/>
  <c r="BL68" i="39"/>
  <c r="BK50" i="39"/>
  <c r="BK20" i="44"/>
  <c r="BK11" i="27" s="1"/>
  <c r="BL20" i="45"/>
  <c r="BL38" i="45"/>
  <c r="BL26" i="45"/>
  <c r="BL44" i="45"/>
  <c r="BL30" i="44"/>
  <c r="BL12" i="44"/>
  <c r="BL18" i="44"/>
  <c r="BL24" i="44"/>
  <c r="BL191" i="39"/>
  <c r="BL199" i="39"/>
  <c r="BL167" i="39"/>
  <c r="BL175" i="39"/>
  <c r="BL183" i="39"/>
  <c r="BL79" i="39"/>
  <c r="BL55" i="39"/>
  <c r="BL47" i="39"/>
  <c r="BL71" i="39"/>
  <c r="BL63" i="39"/>
  <c r="BK194" i="39"/>
  <c r="BK14" i="44"/>
  <c r="BK10" i="27" s="1"/>
  <c r="BM19" i="43"/>
  <c r="BM20" i="43"/>
  <c r="BM21" i="43"/>
  <c r="BM18" i="43"/>
  <c r="BM22" i="43"/>
  <c r="BK483" i="39"/>
  <c r="BL483" i="39" s="1"/>
  <c r="BM483" i="39" s="1"/>
  <c r="BN483" i="39" s="1"/>
  <c r="BO483" i="39" s="1"/>
  <c r="BP483" i="39" s="1"/>
  <c r="BQ483" i="39" s="1"/>
  <c r="BR483" i="39" s="1"/>
  <c r="BS483" i="39" s="1"/>
  <c r="BT483" i="39" s="1"/>
  <c r="BU483" i="39" s="1"/>
  <c r="BV483" i="39" s="1"/>
  <c r="BW483" i="39" s="1"/>
  <c r="BX483" i="39" s="1"/>
  <c r="BY483" i="39" s="1"/>
  <c r="BZ483" i="39" s="1"/>
  <c r="CA483" i="39" s="1"/>
  <c r="CB483" i="39" s="1"/>
  <c r="CC483" i="39" s="1"/>
  <c r="CD483" i="39" s="1"/>
  <c r="CE483" i="39" s="1"/>
  <c r="CF483" i="39" s="1"/>
  <c r="CG483" i="39" s="1"/>
  <c r="BJ222" i="39"/>
  <c r="BL37" i="45"/>
  <c r="BL25" i="45"/>
  <c r="BL43" i="45"/>
  <c r="BL19" i="45"/>
  <c r="BL17" i="44"/>
  <c r="BL23" i="44"/>
  <c r="BL29" i="44"/>
  <c r="BL11" i="44"/>
  <c r="BL198" i="39"/>
  <c r="BL190" i="39"/>
  <c r="BL166" i="39"/>
  <c r="BL54" i="39"/>
  <c r="BL46" i="39"/>
  <c r="BL491" i="39" s="1"/>
  <c r="BM491" i="39" s="1"/>
  <c r="BN491" i="39" s="1"/>
  <c r="BO491" i="39" s="1"/>
  <c r="BP491" i="39" s="1"/>
  <c r="BQ491" i="39" s="1"/>
  <c r="BR491" i="39" s="1"/>
  <c r="BS491" i="39" s="1"/>
  <c r="BT491" i="39" s="1"/>
  <c r="BU491" i="39" s="1"/>
  <c r="BV491" i="39" s="1"/>
  <c r="BW491" i="39" s="1"/>
  <c r="BX491" i="39" s="1"/>
  <c r="BY491" i="39" s="1"/>
  <c r="BZ491" i="39" s="1"/>
  <c r="CA491" i="39" s="1"/>
  <c r="CB491" i="39" s="1"/>
  <c r="CC491" i="39" s="1"/>
  <c r="CD491" i="39" s="1"/>
  <c r="CE491" i="39" s="1"/>
  <c r="CF491" i="39" s="1"/>
  <c r="CG491" i="39" s="1"/>
  <c r="CH491" i="39" s="1"/>
  <c r="CI491" i="39" s="1"/>
  <c r="BL62" i="39"/>
  <c r="BL70" i="39"/>
  <c r="BL78" i="39"/>
  <c r="BL174" i="39"/>
  <c r="BL182" i="39"/>
  <c r="BL42" i="45"/>
  <c r="BL18" i="45"/>
  <c r="BL36" i="45"/>
  <c r="BL24" i="45"/>
  <c r="BL28" i="44"/>
  <c r="BL22" i="44"/>
  <c r="BL10" i="44"/>
  <c r="BL16" i="44"/>
  <c r="BL197" i="39"/>
  <c r="BL181" i="39"/>
  <c r="BL165" i="39"/>
  <c r="BL173" i="39"/>
  <c r="BL189" i="39"/>
  <c r="BL61" i="39"/>
  <c r="BL69" i="39"/>
  <c r="BL77" i="39"/>
  <c r="BL53" i="39"/>
  <c r="BL45" i="39"/>
  <c r="BL490" i="39" s="1"/>
  <c r="BM490" i="39" s="1"/>
  <c r="BN490" i="39" s="1"/>
  <c r="BO490" i="39" s="1"/>
  <c r="BP490" i="39" s="1"/>
  <c r="BQ490" i="39" s="1"/>
  <c r="BR490" i="39" s="1"/>
  <c r="BS490" i="39" s="1"/>
  <c r="BT490" i="39" s="1"/>
  <c r="BU490" i="39" s="1"/>
  <c r="BV490" i="39" s="1"/>
  <c r="BW490" i="39" s="1"/>
  <c r="BX490" i="39" s="1"/>
  <c r="BY490" i="39" s="1"/>
  <c r="BZ490" i="39" s="1"/>
  <c r="CA490" i="39" s="1"/>
  <c r="CB490" i="39" s="1"/>
  <c r="CC490" i="39" s="1"/>
  <c r="CD490" i="39" s="1"/>
  <c r="CE490" i="39" s="1"/>
  <c r="CF490" i="39" s="1"/>
  <c r="CG490" i="39" s="1"/>
  <c r="CH490" i="39" s="1"/>
  <c r="CI490" i="39" s="1"/>
  <c r="BK74" i="39"/>
  <c r="BK26" i="44"/>
  <c r="BK12" i="27" s="1"/>
  <c r="S70" i="47" l="1"/>
  <c r="R68" i="44"/>
  <c r="R19" i="27" s="1"/>
  <c r="R8" i="27" s="1"/>
  <c r="R58" i="27" s="1"/>
  <c r="U33" i="47"/>
  <c r="S78" i="45"/>
  <c r="S35" i="27" s="1"/>
  <c r="U63" i="47"/>
  <c r="U55" i="47"/>
  <c r="S60" i="43"/>
  <c r="S53" i="43"/>
  <c r="T66" i="47"/>
  <c r="T58" i="47"/>
  <c r="O62" i="27"/>
  <c r="O65" i="27" s="1"/>
  <c r="O64" i="27"/>
  <c r="O61" i="27"/>
  <c r="S38" i="39"/>
  <c r="S55" i="45" s="1"/>
  <c r="S30" i="27" s="1"/>
  <c r="S37" i="39"/>
  <c r="S54" i="45" s="1"/>
  <c r="S29" i="27" s="1"/>
  <c r="Q55" i="27"/>
  <c r="U11" i="47"/>
  <c r="U19" i="47"/>
  <c r="AQ24" i="43"/>
  <c r="T36" i="43"/>
  <c r="AQ30" i="43"/>
  <c r="AQ29" i="43" s="1"/>
  <c r="T42" i="43"/>
  <c r="T41" i="43" s="1"/>
  <c r="T11" i="43"/>
  <c r="S26" i="47"/>
  <c r="P75" i="45"/>
  <c r="P74" i="45" s="1"/>
  <c r="P34" i="27" s="1"/>
  <c r="P20" i="27" s="1"/>
  <c r="P37" i="27" s="1"/>
  <c r="T44" i="47"/>
  <c r="T36" i="47"/>
  <c r="T45" i="47" s="1"/>
  <c r="T22" i="47"/>
  <c r="T14" i="47"/>
  <c r="W19" i="46"/>
  <c r="W76" i="46"/>
  <c r="W70" i="46"/>
  <c r="W77" i="46"/>
  <c r="AU26" i="43"/>
  <c r="AU49" i="45" s="1"/>
  <c r="W58" i="46"/>
  <c r="X38" i="43"/>
  <c r="X44" i="43"/>
  <c r="W48" i="46"/>
  <c r="W14" i="46"/>
  <c r="W20" i="46"/>
  <c r="W88" i="45"/>
  <c r="W36" i="46"/>
  <c r="W26" i="46"/>
  <c r="W64" i="46"/>
  <c r="W42" i="46"/>
  <c r="W96" i="39"/>
  <c r="W49" i="44"/>
  <c r="W58" i="43"/>
  <c r="W64" i="43" s="1"/>
  <c r="W55" i="44"/>
  <c r="W43" i="44"/>
  <c r="W104" i="39"/>
  <c r="W144" i="39"/>
  <c r="W160" i="39"/>
  <c r="W61" i="45"/>
  <c r="W136" i="39"/>
  <c r="W88" i="39"/>
  <c r="W67" i="45"/>
  <c r="W61" i="44"/>
  <c r="W128" i="39"/>
  <c r="W67" i="44"/>
  <c r="W37" i="44"/>
  <c r="W84" i="45"/>
  <c r="W112" i="39"/>
  <c r="W120" i="39"/>
  <c r="W152" i="39"/>
  <c r="X16" i="43"/>
  <c r="X46" i="43" s="1"/>
  <c r="W73" i="45"/>
  <c r="W63" i="46"/>
  <c r="W41" i="46"/>
  <c r="W25" i="46"/>
  <c r="W47" i="46"/>
  <c r="W57" i="46"/>
  <c r="W87" i="45"/>
  <c r="W13" i="46"/>
  <c r="W69" i="46"/>
  <c r="W35" i="46"/>
  <c r="X51" i="43"/>
  <c r="X127" i="39" s="1"/>
  <c r="X49" i="43"/>
  <c r="X141" i="39" s="1"/>
  <c r="BK15" i="45"/>
  <c r="BK22" i="27" s="1"/>
  <c r="AQ28" i="45"/>
  <c r="AQ23" i="27" s="1"/>
  <c r="BL40" i="45"/>
  <c r="BL25" i="27" s="1"/>
  <c r="BL50" i="39"/>
  <c r="BC217" i="39"/>
  <c r="BM45" i="45"/>
  <c r="BM21" i="45"/>
  <c r="BM39" i="45"/>
  <c r="BM27" i="45"/>
  <c r="BM25" i="44"/>
  <c r="BM31" i="44"/>
  <c r="BM13" i="44"/>
  <c r="BM19" i="44"/>
  <c r="BM200" i="39"/>
  <c r="BM184" i="39"/>
  <c r="BM192" i="39"/>
  <c r="BM168" i="39"/>
  <c r="BM176" i="39"/>
  <c r="BM64" i="39"/>
  <c r="BM72" i="39"/>
  <c r="BM80" i="39"/>
  <c r="BM48" i="39"/>
  <c r="BM56" i="39"/>
  <c r="BL178" i="39"/>
  <c r="BL8" i="44"/>
  <c r="BL9" i="27" s="1"/>
  <c r="BL488" i="39"/>
  <c r="BM488" i="39" s="1"/>
  <c r="BN488" i="39" s="1"/>
  <c r="BO488" i="39" s="1"/>
  <c r="BP488" i="39" s="1"/>
  <c r="BQ488" i="39" s="1"/>
  <c r="BR488" i="39" s="1"/>
  <c r="BS488" i="39" s="1"/>
  <c r="BT488" i="39" s="1"/>
  <c r="BU488" i="39" s="1"/>
  <c r="BV488" i="39" s="1"/>
  <c r="BW488" i="39" s="1"/>
  <c r="BX488" i="39" s="1"/>
  <c r="BY488" i="39" s="1"/>
  <c r="BZ488" i="39" s="1"/>
  <c r="CA488" i="39" s="1"/>
  <c r="CB488" i="39" s="1"/>
  <c r="CC488" i="39" s="1"/>
  <c r="CD488" i="39" s="1"/>
  <c r="CE488" i="39" s="1"/>
  <c r="CF488" i="39" s="1"/>
  <c r="CG488" i="39" s="1"/>
  <c r="CH488" i="39" s="1"/>
  <c r="BK222" i="39"/>
  <c r="BL489" i="39"/>
  <c r="BM489" i="39" s="1"/>
  <c r="BN489" i="39" s="1"/>
  <c r="BO489" i="39" s="1"/>
  <c r="BP489" i="39" s="1"/>
  <c r="BQ489" i="39" s="1"/>
  <c r="BR489" i="39" s="1"/>
  <c r="BS489" i="39" s="1"/>
  <c r="BT489" i="39" s="1"/>
  <c r="BU489" i="39" s="1"/>
  <c r="BV489" i="39" s="1"/>
  <c r="BW489" i="39" s="1"/>
  <c r="BX489" i="39" s="1"/>
  <c r="BY489" i="39" s="1"/>
  <c r="BZ489" i="39" s="1"/>
  <c r="CA489" i="39" s="1"/>
  <c r="CB489" i="39" s="1"/>
  <c r="CC489" i="39" s="1"/>
  <c r="CD489" i="39" s="1"/>
  <c r="CE489" i="39" s="1"/>
  <c r="CF489" i="39" s="1"/>
  <c r="CG489" i="39" s="1"/>
  <c r="CH489" i="39" s="1"/>
  <c r="CI489" i="39" s="1"/>
  <c r="BL42" i="39"/>
  <c r="BM17" i="45"/>
  <c r="BM35" i="45"/>
  <c r="BM23" i="45"/>
  <c r="BM41" i="45"/>
  <c r="BM27" i="44"/>
  <c r="BM15" i="44"/>
  <c r="BM17" i="43"/>
  <c r="BM13" i="42" s="1"/>
  <c r="BM21" i="44"/>
  <c r="BM9" i="44"/>
  <c r="BM188" i="39"/>
  <c r="BM196" i="39"/>
  <c r="BM172" i="39"/>
  <c r="BM180" i="39"/>
  <c r="BM52" i="39"/>
  <c r="BM44" i="39"/>
  <c r="BM60" i="39"/>
  <c r="BM68" i="39"/>
  <c r="BM76" i="39"/>
  <c r="BM164" i="39"/>
  <c r="BL170" i="39"/>
  <c r="BL26" i="44"/>
  <c r="BL12" i="27" s="1"/>
  <c r="BE212" i="39"/>
  <c r="BD213" i="39"/>
  <c r="BD214" i="39" s="1"/>
  <c r="BD215" i="39" s="1"/>
  <c r="BK39" i="39"/>
  <c r="BK53" i="45" s="1"/>
  <c r="BK28" i="27" s="1"/>
  <c r="BL14" i="44"/>
  <c r="BL10" i="27" s="1"/>
  <c r="BM20" i="45"/>
  <c r="BM38" i="45"/>
  <c r="BM26" i="45"/>
  <c r="BM44" i="45"/>
  <c r="BM30" i="44"/>
  <c r="BM12" i="44"/>
  <c r="BM18" i="44"/>
  <c r="BM24" i="44"/>
  <c r="BM183" i="39"/>
  <c r="BM199" i="39"/>
  <c r="BM167" i="39"/>
  <c r="BM175" i="39"/>
  <c r="BM191" i="39"/>
  <c r="BM55" i="39"/>
  <c r="BM47" i="39"/>
  <c r="BM63" i="39"/>
  <c r="BM79" i="39"/>
  <c r="BM71" i="39"/>
  <c r="BL162" i="39"/>
  <c r="BM25" i="45"/>
  <c r="BM43" i="45"/>
  <c r="BM19" i="45"/>
  <c r="BM37" i="45"/>
  <c r="BM17" i="44"/>
  <c r="BM23" i="44"/>
  <c r="BM29" i="44"/>
  <c r="BM11" i="44"/>
  <c r="BM182" i="39"/>
  <c r="BM190" i="39"/>
  <c r="BM198" i="39"/>
  <c r="BM166" i="39"/>
  <c r="BM174" i="39"/>
  <c r="BM54" i="39"/>
  <c r="BM46" i="39"/>
  <c r="BM496" i="39" s="1"/>
  <c r="BN496" i="39" s="1"/>
  <c r="BO496" i="39" s="1"/>
  <c r="BP496" i="39" s="1"/>
  <c r="BQ496" i="39" s="1"/>
  <c r="BR496" i="39" s="1"/>
  <c r="BS496" i="39" s="1"/>
  <c r="BT496" i="39" s="1"/>
  <c r="BU496" i="39" s="1"/>
  <c r="BV496" i="39" s="1"/>
  <c r="BW496" i="39" s="1"/>
  <c r="BX496" i="39" s="1"/>
  <c r="BY496" i="39" s="1"/>
  <c r="BZ496" i="39" s="1"/>
  <c r="CA496" i="39" s="1"/>
  <c r="CB496" i="39" s="1"/>
  <c r="CC496" i="39" s="1"/>
  <c r="CD496" i="39" s="1"/>
  <c r="CE496" i="39" s="1"/>
  <c r="CF496" i="39" s="1"/>
  <c r="CG496" i="39" s="1"/>
  <c r="CH496" i="39" s="1"/>
  <c r="CI496" i="39" s="1"/>
  <c r="CJ496" i="39" s="1"/>
  <c r="BM62" i="39"/>
  <c r="BM70" i="39"/>
  <c r="BM78" i="39"/>
  <c r="BL66" i="39"/>
  <c r="BL186" i="39"/>
  <c r="BL22" i="45"/>
  <c r="BN20" i="43"/>
  <c r="BN21" i="43"/>
  <c r="BN19" i="43"/>
  <c r="BN22" i="43"/>
  <c r="BN18" i="43"/>
  <c r="BK36" i="39"/>
  <c r="BK52" i="45" s="1"/>
  <c r="BK27" i="27" s="1"/>
  <c r="BL493" i="39"/>
  <c r="BL492" i="39"/>
  <c r="BM492" i="39" s="1"/>
  <c r="BN492" i="39" s="1"/>
  <c r="BO492" i="39" s="1"/>
  <c r="BP492" i="39" s="1"/>
  <c r="BQ492" i="39" s="1"/>
  <c r="BR492" i="39" s="1"/>
  <c r="BS492" i="39" s="1"/>
  <c r="BT492" i="39" s="1"/>
  <c r="BU492" i="39" s="1"/>
  <c r="BV492" i="39" s="1"/>
  <c r="BW492" i="39" s="1"/>
  <c r="BX492" i="39" s="1"/>
  <c r="BY492" i="39" s="1"/>
  <c r="BZ492" i="39" s="1"/>
  <c r="CA492" i="39" s="1"/>
  <c r="CB492" i="39" s="1"/>
  <c r="CC492" i="39" s="1"/>
  <c r="CD492" i="39" s="1"/>
  <c r="CE492" i="39" s="1"/>
  <c r="CF492" i="39" s="1"/>
  <c r="CG492" i="39" s="1"/>
  <c r="CH492" i="39" s="1"/>
  <c r="CI492" i="39" s="1"/>
  <c r="BL74" i="39"/>
  <c r="BL194" i="39"/>
  <c r="BL34" i="45"/>
  <c r="BL24" i="27" s="1"/>
  <c r="AR31" i="45"/>
  <c r="AR29" i="45"/>
  <c r="AR32" i="45"/>
  <c r="AR30" i="45"/>
  <c r="AR33" i="45"/>
  <c r="B73" i="35"/>
  <c r="C72" i="35"/>
  <c r="BO6" i="43" s="1"/>
  <c r="BL20" i="44"/>
  <c r="BL11" i="27" s="1"/>
  <c r="BM18" i="45"/>
  <c r="BM36" i="45"/>
  <c r="BM24" i="45"/>
  <c r="BM28" i="44"/>
  <c r="BM22" i="44"/>
  <c r="BM10" i="44"/>
  <c r="BM16" i="44"/>
  <c r="BM42" i="45"/>
  <c r="BM181" i="39"/>
  <c r="BM165" i="39"/>
  <c r="BM173" i="39"/>
  <c r="BM189" i="39"/>
  <c r="BM197" i="39"/>
  <c r="BM69" i="39"/>
  <c r="BM77" i="39"/>
  <c r="BM61" i="39"/>
  <c r="BM53" i="39"/>
  <c r="BM45" i="39"/>
  <c r="BM495" i="39" s="1"/>
  <c r="BN495" i="39" s="1"/>
  <c r="BO495" i="39" s="1"/>
  <c r="BP495" i="39" s="1"/>
  <c r="BQ495" i="39" s="1"/>
  <c r="BR495" i="39" s="1"/>
  <c r="BS495" i="39" s="1"/>
  <c r="BT495" i="39" s="1"/>
  <c r="BU495" i="39" s="1"/>
  <c r="BV495" i="39" s="1"/>
  <c r="BW495" i="39" s="1"/>
  <c r="BX495" i="39" s="1"/>
  <c r="BY495" i="39" s="1"/>
  <c r="BZ495" i="39" s="1"/>
  <c r="CA495" i="39" s="1"/>
  <c r="CB495" i="39" s="1"/>
  <c r="CC495" i="39" s="1"/>
  <c r="CD495" i="39" s="1"/>
  <c r="CE495" i="39" s="1"/>
  <c r="CF495" i="39" s="1"/>
  <c r="CG495" i="39" s="1"/>
  <c r="CH495" i="39" s="1"/>
  <c r="CI495" i="39" s="1"/>
  <c r="CJ495" i="39" s="1"/>
  <c r="BL58" i="39"/>
  <c r="BL16" i="45"/>
  <c r="AR14" i="42"/>
  <c r="AS11" i="42" s="1"/>
  <c r="R56" i="27" l="1"/>
  <c r="R57" i="27"/>
  <c r="R74" i="27"/>
  <c r="R67" i="27" s="1"/>
  <c r="U42" i="47"/>
  <c r="U34" i="47"/>
  <c r="T35" i="43"/>
  <c r="T48" i="43"/>
  <c r="AQ47" i="45"/>
  <c r="AQ46" i="45" s="1"/>
  <c r="AQ26" i="27" s="1"/>
  <c r="AQ23" i="43"/>
  <c r="AQ201" i="39" s="1"/>
  <c r="T39" i="47"/>
  <c r="T67" i="47"/>
  <c r="T59" i="47"/>
  <c r="T68" i="47" s="1"/>
  <c r="P45" i="27"/>
  <c r="P38" i="27"/>
  <c r="U12" i="47"/>
  <c r="U20" i="47"/>
  <c r="S68" i="46"/>
  <c r="S67" i="46" s="1"/>
  <c r="S56" i="46"/>
  <c r="S55" i="46" s="1"/>
  <c r="S40" i="46"/>
  <c r="S39" i="46" s="1"/>
  <c r="S59" i="43"/>
  <c r="S34" i="46"/>
  <c r="S33" i="46" s="1"/>
  <c r="S24" i="46"/>
  <c r="S23" i="46" s="1"/>
  <c r="S62" i="46"/>
  <c r="S61" i="46" s="1"/>
  <c r="S46" i="46"/>
  <c r="S45" i="46" s="1"/>
  <c r="S86" i="45"/>
  <c r="S85" i="45" s="1"/>
  <c r="S36" i="27" s="1"/>
  <c r="S75" i="46"/>
  <c r="S74" i="46" s="1"/>
  <c r="V37" i="47" s="1"/>
  <c r="S12" i="46"/>
  <c r="S11" i="46" s="1"/>
  <c r="S18" i="46"/>
  <c r="S17" i="46" s="1"/>
  <c r="U64" i="47"/>
  <c r="U56" i="47"/>
  <c r="T15" i="47"/>
  <c r="T24" i="47" s="1"/>
  <c r="T23" i="47"/>
  <c r="W22" i="46"/>
  <c r="W79" i="46"/>
  <c r="X50" i="43"/>
  <c r="X82" i="45" s="1"/>
  <c r="W50" i="46"/>
  <c r="W38" i="46"/>
  <c r="W16" i="46"/>
  <c r="W44" i="46"/>
  <c r="W28" i="46"/>
  <c r="W60" i="46"/>
  <c r="AU34" i="43"/>
  <c r="W72" i="46"/>
  <c r="W66" i="46"/>
  <c r="W90" i="45"/>
  <c r="AU28" i="43"/>
  <c r="AU51" i="45" s="1"/>
  <c r="X40" i="43"/>
  <c r="X52" i="43" s="1"/>
  <c r="X157" i="39"/>
  <c r="X64" i="45"/>
  <c r="X93" i="39"/>
  <c r="X34" i="44"/>
  <c r="X125" i="39"/>
  <c r="X40" i="44"/>
  <c r="X58" i="45"/>
  <c r="X149" i="39"/>
  <c r="X57" i="43"/>
  <c r="X63" i="43" s="1"/>
  <c r="Y15" i="43"/>
  <c r="AV33" i="43" s="1"/>
  <c r="X143" i="39"/>
  <c r="X60" i="44"/>
  <c r="X42" i="44"/>
  <c r="X87" i="39"/>
  <c r="X66" i="44"/>
  <c r="X159" i="39"/>
  <c r="X151" i="39"/>
  <c r="X83" i="45"/>
  <c r="X119" i="39"/>
  <c r="X48" i="44"/>
  <c r="X54" i="44"/>
  <c r="X72" i="45"/>
  <c r="X66" i="45"/>
  <c r="X117" i="39"/>
  <c r="X101" i="39"/>
  <c r="X111" i="39"/>
  <c r="X103" i="39"/>
  <c r="X95" i="39"/>
  <c r="X81" i="45"/>
  <c r="X109" i="39"/>
  <c r="X135" i="39"/>
  <c r="X60" i="45"/>
  <c r="Y13" i="43"/>
  <c r="AV31" i="43" s="1"/>
  <c r="X85" i="39"/>
  <c r="X70" i="45"/>
  <c r="X36" i="44"/>
  <c r="X58" i="44"/>
  <c r="X133" i="39"/>
  <c r="X52" i="44"/>
  <c r="X55" i="43"/>
  <c r="X61" i="43" s="1"/>
  <c r="X46" i="44"/>
  <c r="X64" i="44"/>
  <c r="BL36" i="39"/>
  <c r="BL52" i="45" s="1"/>
  <c r="BL27" i="27" s="1"/>
  <c r="BL39" i="39"/>
  <c r="BL53" i="45" s="1"/>
  <c r="BL28" i="27" s="1"/>
  <c r="BL15" i="45"/>
  <c r="BL22" i="27" s="1"/>
  <c r="BM186" i="39"/>
  <c r="BM34" i="45"/>
  <c r="BM24" i="27" s="1"/>
  <c r="BM58" i="39"/>
  <c r="BD217" i="39"/>
  <c r="BM74" i="39"/>
  <c r="BM493" i="39"/>
  <c r="BN493" i="39" s="1"/>
  <c r="BO493" i="39" s="1"/>
  <c r="BP493" i="39" s="1"/>
  <c r="BQ493" i="39" s="1"/>
  <c r="BR493" i="39" s="1"/>
  <c r="BS493" i="39" s="1"/>
  <c r="BT493" i="39" s="1"/>
  <c r="BU493" i="39" s="1"/>
  <c r="BV493" i="39" s="1"/>
  <c r="BW493" i="39" s="1"/>
  <c r="BX493" i="39" s="1"/>
  <c r="BY493" i="39" s="1"/>
  <c r="BZ493" i="39" s="1"/>
  <c r="CA493" i="39" s="1"/>
  <c r="CB493" i="39" s="1"/>
  <c r="CC493" i="39" s="1"/>
  <c r="CD493" i="39" s="1"/>
  <c r="CE493" i="39" s="1"/>
  <c r="CF493" i="39" s="1"/>
  <c r="CG493" i="39" s="1"/>
  <c r="CH493" i="39" s="1"/>
  <c r="CI493" i="39" s="1"/>
  <c r="BL222" i="39"/>
  <c r="BN18" i="45"/>
  <c r="BN36" i="45"/>
  <c r="BN24" i="45"/>
  <c r="BN42" i="45"/>
  <c r="BN10" i="44"/>
  <c r="BN16" i="44"/>
  <c r="BN22" i="44"/>
  <c r="BN28" i="44"/>
  <c r="BN189" i="39"/>
  <c r="BN181" i="39"/>
  <c r="BN165" i="39"/>
  <c r="BN173" i="39"/>
  <c r="BN197" i="39"/>
  <c r="BN77" i="39"/>
  <c r="BN53" i="39"/>
  <c r="BN45" i="39"/>
  <c r="BN500" i="39" s="1"/>
  <c r="BO500" i="39" s="1"/>
  <c r="BP500" i="39" s="1"/>
  <c r="BQ500" i="39" s="1"/>
  <c r="BR500" i="39" s="1"/>
  <c r="BS500" i="39" s="1"/>
  <c r="BT500" i="39" s="1"/>
  <c r="BU500" i="39" s="1"/>
  <c r="BV500" i="39" s="1"/>
  <c r="BW500" i="39" s="1"/>
  <c r="BX500" i="39" s="1"/>
  <c r="BY500" i="39" s="1"/>
  <c r="BZ500" i="39" s="1"/>
  <c r="CA500" i="39" s="1"/>
  <c r="CB500" i="39" s="1"/>
  <c r="CC500" i="39" s="1"/>
  <c r="CD500" i="39" s="1"/>
  <c r="CE500" i="39" s="1"/>
  <c r="CF500" i="39" s="1"/>
  <c r="CG500" i="39" s="1"/>
  <c r="CH500" i="39" s="1"/>
  <c r="CI500" i="39" s="1"/>
  <c r="CJ500" i="39" s="1"/>
  <c r="CK500" i="39" s="1"/>
  <c r="BN69" i="39"/>
  <c r="BN61" i="39"/>
  <c r="BM66" i="39"/>
  <c r="BM8" i="44"/>
  <c r="BM9" i="27" s="1"/>
  <c r="BM16" i="45"/>
  <c r="BM20" i="44"/>
  <c r="BM11" i="27" s="1"/>
  <c r="BN21" i="45"/>
  <c r="BN39" i="45"/>
  <c r="BN27" i="45"/>
  <c r="BN31" i="44"/>
  <c r="BN45" i="45"/>
  <c r="BN25" i="44"/>
  <c r="BN13" i="44"/>
  <c r="BN19" i="44"/>
  <c r="BN184" i="39"/>
  <c r="BN192" i="39"/>
  <c r="BN168" i="39"/>
  <c r="BN176" i="39"/>
  <c r="BN72" i="39"/>
  <c r="BN80" i="39"/>
  <c r="BN200" i="39"/>
  <c r="BN48" i="39"/>
  <c r="BN64" i="39"/>
  <c r="BN56" i="39"/>
  <c r="AS12" i="42"/>
  <c r="AS14" i="42" s="1"/>
  <c r="AT11" i="42" s="1"/>
  <c r="AR28" i="45"/>
  <c r="AR23" i="27" s="1"/>
  <c r="BN25" i="45"/>
  <c r="BN43" i="45"/>
  <c r="BN19" i="45"/>
  <c r="BN37" i="45"/>
  <c r="BN29" i="44"/>
  <c r="BN23" i="44"/>
  <c r="BN11" i="44"/>
  <c r="BN17" i="44"/>
  <c r="BN190" i="39"/>
  <c r="BN198" i="39"/>
  <c r="BN166" i="39"/>
  <c r="BN174" i="39"/>
  <c r="BN182" i="39"/>
  <c r="BN54" i="39"/>
  <c r="BN46" i="39"/>
  <c r="BN501" i="39" s="1"/>
  <c r="BO501" i="39" s="1"/>
  <c r="BP501" i="39" s="1"/>
  <c r="BQ501" i="39" s="1"/>
  <c r="BR501" i="39" s="1"/>
  <c r="BS501" i="39" s="1"/>
  <c r="BT501" i="39" s="1"/>
  <c r="BU501" i="39" s="1"/>
  <c r="BV501" i="39" s="1"/>
  <c r="BW501" i="39" s="1"/>
  <c r="BX501" i="39" s="1"/>
  <c r="BY501" i="39" s="1"/>
  <c r="BZ501" i="39" s="1"/>
  <c r="CA501" i="39" s="1"/>
  <c r="CB501" i="39" s="1"/>
  <c r="CC501" i="39" s="1"/>
  <c r="CD501" i="39" s="1"/>
  <c r="CE501" i="39" s="1"/>
  <c r="CF501" i="39" s="1"/>
  <c r="CG501" i="39" s="1"/>
  <c r="CH501" i="39" s="1"/>
  <c r="CI501" i="39" s="1"/>
  <c r="CJ501" i="39" s="1"/>
  <c r="CK501" i="39" s="1"/>
  <c r="BN62" i="39"/>
  <c r="BN70" i="39"/>
  <c r="BN78" i="39"/>
  <c r="BM494" i="39"/>
  <c r="BN494" i="39" s="1"/>
  <c r="BO494" i="39" s="1"/>
  <c r="BP494" i="39" s="1"/>
  <c r="BQ494" i="39" s="1"/>
  <c r="BR494" i="39" s="1"/>
  <c r="BS494" i="39" s="1"/>
  <c r="BT494" i="39" s="1"/>
  <c r="BU494" i="39" s="1"/>
  <c r="BV494" i="39" s="1"/>
  <c r="BW494" i="39" s="1"/>
  <c r="BX494" i="39" s="1"/>
  <c r="BY494" i="39" s="1"/>
  <c r="BZ494" i="39" s="1"/>
  <c r="CA494" i="39" s="1"/>
  <c r="CB494" i="39" s="1"/>
  <c r="CC494" i="39" s="1"/>
  <c r="CD494" i="39" s="1"/>
  <c r="CE494" i="39" s="1"/>
  <c r="CF494" i="39" s="1"/>
  <c r="CG494" i="39" s="1"/>
  <c r="CH494" i="39" s="1"/>
  <c r="CI494" i="39" s="1"/>
  <c r="CJ494" i="39" s="1"/>
  <c r="BM42" i="39"/>
  <c r="BN20" i="45"/>
  <c r="BN38" i="45"/>
  <c r="BN26" i="45"/>
  <c r="BN44" i="45"/>
  <c r="BN30" i="44"/>
  <c r="BN18" i="44"/>
  <c r="BN24" i="44"/>
  <c r="BN12" i="44"/>
  <c r="BN191" i="39"/>
  <c r="BN199" i="39"/>
  <c r="BN175" i="39"/>
  <c r="BN183" i="39"/>
  <c r="BN55" i="39"/>
  <c r="BN47" i="39"/>
  <c r="BN167" i="39"/>
  <c r="BN63" i="39"/>
  <c r="BN71" i="39"/>
  <c r="BN79" i="39"/>
  <c r="BF212" i="39"/>
  <c r="BE213" i="39"/>
  <c r="BE214" i="39" s="1"/>
  <c r="BE215" i="39" s="1"/>
  <c r="BM50" i="39"/>
  <c r="BM14" i="44"/>
  <c r="BM10" i="27" s="1"/>
  <c r="BM178" i="39"/>
  <c r="BM26" i="44"/>
  <c r="BM12" i="27" s="1"/>
  <c r="BO20" i="43"/>
  <c r="BO19" i="43"/>
  <c r="BO21" i="43"/>
  <c r="BO22" i="43"/>
  <c r="BO18" i="43"/>
  <c r="BM170" i="39"/>
  <c r="BM40" i="45"/>
  <c r="BM25" i="27" s="1"/>
  <c r="B74" i="35"/>
  <c r="C73" i="35"/>
  <c r="BP6" i="43" s="1"/>
  <c r="BN35" i="45"/>
  <c r="BN23" i="45"/>
  <c r="BN41" i="45"/>
  <c r="BN17" i="45"/>
  <c r="BN15" i="44"/>
  <c r="BN17" i="43"/>
  <c r="BN13" i="42" s="1"/>
  <c r="BN27" i="44"/>
  <c r="BN21" i="44"/>
  <c r="BN9" i="44"/>
  <c r="BN196" i="39"/>
  <c r="BN180" i="39"/>
  <c r="BN164" i="39"/>
  <c r="BN172" i="39"/>
  <c r="BN52" i="39"/>
  <c r="BN44" i="39"/>
  <c r="BN60" i="39"/>
  <c r="BN68" i="39"/>
  <c r="BN76" i="39"/>
  <c r="BN188" i="39"/>
  <c r="BM498" i="39"/>
  <c r="BM497" i="39"/>
  <c r="BN497" i="39" s="1"/>
  <c r="BO497" i="39" s="1"/>
  <c r="BP497" i="39" s="1"/>
  <c r="BQ497" i="39" s="1"/>
  <c r="BR497" i="39" s="1"/>
  <c r="BS497" i="39" s="1"/>
  <c r="BT497" i="39" s="1"/>
  <c r="BU497" i="39" s="1"/>
  <c r="BV497" i="39" s="1"/>
  <c r="BW497" i="39" s="1"/>
  <c r="BX497" i="39" s="1"/>
  <c r="BY497" i="39" s="1"/>
  <c r="BZ497" i="39" s="1"/>
  <c r="CA497" i="39" s="1"/>
  <c r="CB497" i="39" s="1"/>
  <c r="CC497" i="39" s="1"/>
  <c r="CD497" i="39" s="1"/>
  <c r="CE497" i="39" s="1"/>
  <c r="CF497" i="39" s="1"/>
  <c r="CG497" i="39" s="1"/>
  <c r="CH497" i="39" s="1"/>
  <c r="CI497" i="39" s="1"/>
  <c r="CJ497" i="39" s="1"/>
  <c r="BM162" i="39"/>
  <c r="BM194" i="39"/>
  <c r="BM22" i="45"/>
  <c r="R55" i="27" l="1"/>
  <c r="T17" i="47"/>
  <c r="Q75" i="45" s="1"/>
  <c r="U43" i="47"/>
  <c r="U35" i="47"/>
  <c r="S54" i="46"/>
  <c r="V54" i="47" s="1"/>
  <c r="V55" i="47" s="1"/>
  <c r="S10" i="46"/>
  <c r="V10" i="47" s="1"/>
  <c r="V19" i="47" s="1"/>
  <c r="T61" i="47"/>
  <c r="T70" i="47" s="1"/>
  <c r="Q76" i="45"/>
  <c r="T48" i="47"/>
  <c r="U65" i="47"/>
  <c r="U57" i="47"/>
  <c r="U13" i="47"/>
  <c r="U21" i="47"/>
  <c r="T57" i="45"/>
  <c r="T56" i="45" s="1"/>
  <c r="T31" i="27" s="1"/>
  <c r="T100" i="39"/>
  <c r="T98" i="39" s="1"/>
  <c r="T39" i="44"/>
  <c r="T38" i="44" s="1"/>
  <c r="T14" i="27" s="1"/>
  <c r="T69" i="27" s="1"/>
  <c r="T140" i="39"/>
  <c r="T138" i="39" s="1"/>
  <c r="T116" i="39"/>
  <c r="T114" i="39" s="1"/>
  <c r="T148" i="39"/>
  <c r="T146" i="39" s="1"/>
  <c r="T156" i="39"/>
  <c r="T154" i="39" s="1"/>
  <c r="T80" i="45"/>
  <c r="T79" i="45" s="1"/>
  <c r="T45" i="44"/>
  <c r="T44" i="44" s="1"/>
  <c r="T15" i="27" s="1"/>
  <c r="T70" i="27" s="1"/>
  <c r="T84" i="39"/>
  <c r="T82" i="39" s="1"/>
  <c r="T124" i="39"/>
  <c r="T122" i="39" s="1"/>
  <c r="T69" i="45"/>
  <c r="T68" i="45" s="1"/>
  <c r="T33" i="27" s="1"/>
  <c r="T132" i="39"/>
  <c r="T130" i="39" s="1"/>
  <c r="U12" i="43"/>
  <c r="T108" i="39"/>
  <c r="T106" i="39" s="1"/>
  <c r="T63" i="44"/>
  <c r="T62" i="44" s="1"/>
  <c r="T18" i="27" s="1"/>
  <c r="T73" i="27" s="1"/>
  <c r="T63" i="45"/>
  <c r="T62" i="45" s="1"/>
  <c r="T32" i="27" s="1"/>
  <c r="T51" i="44"/>
  <c r="T50" i="44" s="1"/>
  <c r="T16" i="27" s="1"/>
  <c r="T71" i="27" s="1"/>
  <c r="T54" i="43"/>
  <c r="T33" i="44"/>
  <c r="T32" i="44" s="1"/>
  <c r="T13" i="27" s="1"/>
  <c r="T68" i="27" s="1"/>
  <c r="T92" i="39"/>
  <c r="T90" i="39" s="1"/>
  <c r="T47" i="43"/>
  <c r="T57" i="44"/>
  <c r="T56" i="44" s="1"/>
  <c r="T17" i="27" s="1"/>
  <c r="T72" i="27" s="1"/>
  <c r="S32" i="46"/>
  <c r="V32" i="47" s="1"/>
  <c r="S70" i="44"/>
  <c r="S69" i="44"/>
  <c r="S71" i="44"/>
  <c r="P46" i="27"/>
  <c r="P60" i="27"/>
  <c r="U46" i="47"/>
  <c r="X21" i="46"/>
  <c r="X78" i="46"/>
  <c r="X25" i="46"/>
  <c r="X76" i="46"/>
  <c r="X150" i="39"/>
  <c r="X118" i="39"/>
  <c r="X59" i="44"/>
  <c r="X56" i="43"/>
  <c r="X62" i="43" s="1"/>
  <c r="X65" i="45"/>
  <c r="Y14" i="43"/>
  <c r="Y38" i="43" s="1"/>
  <c r="X59" i="45"/>
  <c r="X86" i="39"/>
  <c r="X126" i="39"/>
  <c r="X65" i="44"/>
  <c r="X94" i="39"/>
  <c r="X110" i="39"/>
  <c r="X41" i="44"/>
  <c r="X158" i="39"/>
  <c r="X102" i="39"/>
  <c r="X35" i="44"/>
  <c r="X134" i="39"/>
  <c r="X47" i="44"/>
  <c r="X53" i="44"/>
  <c r="X71" i="45"/>
  <c r="X142" i="39"/>
  <c r="X160" i="39"/>
  <c r="Y16" i="43"/>
  <c r="AV34" i="43" s="1"/>
  <c r="X96" i="39"/>
  <c r="X43" i="44"/>
  <c r="X55" i="44"/>
  <c r="X73" i="45"/>
  <c r="X152" i="39"/>
  <c r="X61" i="44"/>
  <c r="X67" i="45"/>
  <c r="X128" i="39"/>
  <c r="X84" i="45"/>
  <c r="X61" i="45"/>
  <c r="X88" i="39"/>
  <c r="X49" i="44"/>
  <c r="X112" i="39"/>
  <c r="X144" i="39"/>
  <c r="X67" i="44"/>
  <c r="X136" i="39"/>
  <c r="X37" i="44"/>
  <c r="X104" i="39"/>
  <c r="X120" i="39"/>
  <c r="X58" i="43"/>
  <c r="X64" i="43" s="1"/>
  <c r="Y45" i="43"/>
  <c r="X15" i="46"/>
  <c r="X71" i="46"/>
  <c r="X89" i="45"/>
  <c r="X37" i="46"/>
  <c r="AV27" i="43"/>
  <c r="AV50" i="45" s="1"/>
  <c r="Y39" i="43"/>
  <c r="X49" i="46"/>
  <c r="X59" i="46"/>
  <c r="X13" i="46"/>
  <c r="X43" i="46"/>
  <c r="X65" i="46"/>
  <c r="X27" i="46"/>
  <c r="X19" i="46"/>
  <c r="X41" i="46"/>
  <c r="X35" i="46"/>
  <c r="X69" i="46"/>
  <c r="X57" i="46"/>
  <c r="X87" i="45"/>
  <c r="AV25" i="43"/>
  <c r="AV48" i="45" s="1"/>
  <c r="Y43" i="43"/>
  <c r="X47" i="46"/>
  <c r="Y37" i="43"/>
  <c r="X63" i="46"/>
  <c r="BN170" i="39"/>
  <c r="BN162" i="39"/>
  <c r="BM36" i="39"/>
  <c r="BM52" i="45" s="1"/>
  <c r="BM27" i="27" s="1"/>
  <c r="BN26" i="44"/>
  <c r="BN12" i="27" s="1"/>
  <c r="BN50" i="39"/>
  <c r="BN66" i="39"/>
  <c r="BN8" i="44"/>
  <c r="BN9" i="27" s="1"/>
  <c r="BN34" i="45"/>
  <c r="BN24" i="27" s="1"/>
  <c r="BN58" i="39"/>
  <c r="BN20" i="44"/>
  <c r="BN11" i="27" s="1"/>
  <c r="BE217" i="39"/>
  <c r="BO23" i="45"/>
  <c r="BO41" i="45"/>
  <c r="BO17" i="45"/>
  <c r="BO35" i="45"/>
  <c r="BO15" i="44"/>
  <c r="BO17" i="43"/>
  <c r="BO13" i="42" s="1"/>
  <c r="BO27" i="44"/>
  <c r="BO21" i="44"/>
  <c r="BO9" i="44"/>
  <c r="BO180" i="39"/>
  <c r="BO164" i="39"/>
  <c r="BO196" i="39"/>
  <c r="BO188" i="39"/>
  <c r="BO172" i="39"/>
  <c r="BO52" i="39"/>
  <c r="BO44" i="39"/>
  <c r="BO60" i="39"/>
  <c r="BO68" i="39"/>
  <c r="BO76" i="39"/>
  <c r="BP19" i="43"/>
  <c r="BP21" i="43"/>
  <c r="BP20" i="43"/>
  <c r="BP18" i="43"/>
  <c r="BP22" i="43"/>
  <c r="BO21" i="45"/>
  <c r="BO39" i="45"/>
  <c r="BO27" i="45"/>
  <c r="BO45" i="45"/>
  <c r="BO31" i="44"/>
  <c r="BO13" i="44"/>
  <c r="BO19" i="44"/>
  <c r="BO25" i="44"/>
  <c r="BO192" i="39"/>
  <c r="BO168" i="39"/>
  <c r="BO176" i="39"/>
  <c r="BO200" i="39"/>
  <c r="BO80" i="39"/>
  <c r="BO184" i="39"/>
  <c r="BO56" i="39"/>
  <c r="BO48" i="39"/>
  <c r="BO72" i="39"/>
  <c r="BO64" i="39"/>
  <c r="BF213" i="39"/>
  <c r="BF214" i="39" s="1"/>
  <c r="BF215" i="39" s="1"/>
  <c r="BG212" i="39"/>
  <c r="BN499" i="39"/>
  <c r="BO499" i="39" s="1"/>
  <c r="BP499" i="39" s="1"/>
  <c r="BQ499" i="39" s="1"/>
  <c r="BR499" i="39" s="1"/>
  <c r="BS499" i="39" s="1"/>
  <c r="BT499" i="39" s="1"/>
  <c r="BU499" i="39" s="1"/>
  <c r="BV499" i="39" s="1"/>
  <c r="BW499" i="39" s="1"/>
  <c r="BX499" i="39" s="1"/>
  <c r="BY499" i="39" s="1"/>
  <c r="BZ499" i="39" s="1"/>
  <c r="CA499" i="39" s="1"/>
  <c r="CB499" i="39" s="1"/>
  <c r="CC499" i="39" s="1"/>
  <c r="CD499" i="39" s="1"/>
  <c r="CE499" i="39" s="1"/>
  <c r="CF499" i="39" s="1"/>
  <c r="CG499" i="39" s="1"/>
  <c r="CH499" i="39" s="1"/>
  <c r="CI499" i="39" s="1"/>
  <c r="CJ499" i="39" s="1"/>
  <c r="CK499" i="39" s="1"/>
  <c r="BN42" i="39"/>
  <c r="BO38" i="45"/>
  <c r="BO26" i="45"/>
  <c r="BO44" i="45"/>
  <c r="BO20" i="45"/>
  <c r="BO18" i="44"/>
  <c r="BO30" i="44"/>
  <c r="BO24" i="44"/>
  <c r="BO12" i="44"/>
  <c r="BO199" i="39"/>
  <c r="BO183" i="39"/>
  <c r="BO191" i="39"/>
  <c r="BO167" i="39"/>
  <c r="BO55" i="39"/>
  <c r="BO47" i="39"/>
  <c r="BO63" i="39"/>
  <c r="BO71" i="39"/>
  <c r="BO79" i="39"/>
  <c r="BO175" i="39"/>
  <c r="BO18" i="45"/>
  <c r="BO36" i="45"/>
  <c r="BO24" i="45"/>
  <c r="BO42" i="45"/>
  <c r="BO28" i="44"/>
  <c r="BO10" i="44"/>
  <c r="BO16" i="44"/>
  <c r="BO22" i="44"/>
  <c r="BO181" i="39"/>
  <c r="BO197" i="39"/>
  <c r="BO165" i="39"/>
  <c r="BO173" i="39"/>
  <c r="BO189" i="39"/>
  <c r="BO53" i="39"/>
  <c r="BO45" i="39"/>
  <c r="BO505" i="39" s="1"/>
  <c r="BP505" i="39" s="1"/>
  <c r="BQ505" i="39" s="1"/>
  <c r="BR505" i="39" s="1"/>
  <c r="BS505" i="39" s="1"/>
  <c r="BT505" i="39" s="1"/>
  <c r="BU505" i="39" s="1"/>
  <c r="BV505" i="39" s="1"/>
  <c r="BW505" i="39" s="1"/>
  <c r="BX505" i="39" s="1"/>
  <c r="BY505" i="39" s="1"/>
  <c r="BZ505" i="39" s="1"/>
  <c r="CA505" i="39" s="1"/>
  <c r="CB505" i="39" s="1"/>
  <c r="CC505" i="39" s="1"/>
  <c r="CD505" i="39" s="1"/>
  <c r="CE505" i="39" s="1"/>
  <c r="CF505" i="39" s="1"/>
  <c r="CG505" i="39" s="1"/>
  <c r="CH505" i="39" s="1"/>
  <c r="CI505" i="39" s="1"/>
  <c r="CJ505" i="39" s="1"/>
  <c r="CK505" i="39" s="1"/>
  <c r="CL505" i="39" s="1"/>
  <c r="BO61" i="39"/>
  <c r="BO77" i="39"/>
  <c r="BO69" i="39"/>
  <c r="BM15" i="45"/>
  <c r="BM22" i="27" s="1"/>
  <c r="BM39" i="39"/>
  <c r="BM53" i="45" s="1"/>
  <c r="BM28" i="27" s="1"/>
  <c r="BN14" i="44"/>
  <c r="BN10" i="27" s="1"/>
  <c r="BO43" i="45"/>
  <c r="BO19" i="45"/>
  <c r="BO37" i="45"/>
  <c r="BO25" i="45"/>
  <c r="BO23" i="44"/>
  <c r="BO11" i="44"/>
  <c r="BO29" i="44"/>
  <c r="BO17" i="44"/>
  <c r="BO198" i="39"/>
  <c r="BO190" i="39"/>
  <c r="BO166" i="39"/>
  <c r="BO174" i="39"/>
  <c r="BO182" i="39"/>
  <c r="BO62" i="39"/>
  <c r="BO70" i="39"/>
  <c r="BO78" i="39"/>
  <c r="BO54" i="39"/>
  <c r="BO46" i="39"/>
  <c r="BO506" i="39" s="1"/>
  <c r="BP506" i="39" s="1"/>
  <c r="BQ506" i="39" s="1"/>
  <c r="BR506" i="39" s="1"/>
  <c r="BS506" i="39" s="1"/>
  <c r="BT506" i="39" s="1"/>
  <c r="BU506" i="39" s="1"/>
  <c r="BV506" i="39" s="1"/>
  <c r="BW506" i="39" s="1"/>
  <c r="BX506" i="39" s="1"/>
  <c r="BY506" i="39" s="1"/>
  <c r="BZ506" i="39" s="1"/>
  <c r="CA506" i="39" s="1"/>
  <c r="CB506" i="39" s="1"/>
  <c r="CC506" i="39" s="1"/>
  <c r="CD506" i="39" s="1"/>
  <c r="CE506" i="39" s="1"/>
  <c r="CF506" i="39" s="1"/>
  <c r="CG506" i="39" s="1"/>
  <c r="CH506" i="39" s="1"/>
  <c r="CI506" i="39" s="1"/>
  <c r="CJ506" i="39" s="1"/>
  <c r="CK506" i="39" s="1"/>
  <c r="CL506" i="39" s="1"/>
  <c r="BN498" i="39"/>
  <c r="BO498" i="39" s="1"/>
  <c r="BP498" i="39" s="1"/>
  <c r="BQ498" i="39" s="1"/>
  <c r="BR498" i="39" s="1"/>
  <c r="BS498" i="39" s="1"/>
  <c r="BT498" i="39" s="1"/>
  <c r="BU498" i="39" s="1"/>
  <c r="BV498" i="39" s="1"/>
  <c r="BW498" i="39" s="1"/>
  <c r="BX498" i="39" s="1"/>
  <c r="BY498" i="39" s="1"/>
  <c r="BZ498" i="39" s="1"/>
  <c r="CA498" i="39" s="1"/>
  <c r="CB498" i="39" s="1"/>
  <c r="CC498" i="39" s="1"/>
  <c r="CD498" i="39" s="1"/>
  <c r="CE498" i="39" s="1"/>
  <c r="CF498" i="39" s="1"/>
  <c r="CG498" i="39" s="1"/>
  <c r="CH498" i="39" s="1"/>
  <c r="CI498" i="39" s="1"/>
  <c r="CJ498" i="39" s="1"/>
  <c r="BM222" i="39"/>
  <c r="BN16" i="45"/>
  <c r="AT12" i="42"/>
  <c r="AT14" i="42" s="1"/>
  <c r="AU11" i="42" s="1"/>
  <c r="BN186" i="39"/>
  <c r="BN178" i="39"/>
  <c r="BN40" i="45"/>
  <c r="BN25" i="27" s="1"/>
  <c r="BN503" i="39"/>
  <c r="BN502" i="39"/>
  <c r="BO502" i="39" s="1"/>
  <c r="BP502" i="39" s="1"/>
  <c r="BQ502" i="39" s="1"/>
  <c r="BR502" i="39" s="1"/>
  <c r="BS502" i="39" s="1"/>
  <c r="BT502" i="39" s="1"/>
  <c r="BU502" i="39" s="1"/>
  <c r="BV502" i="39" s="1"/>
  <c r="BW502" i="39" s="1"/>
  <c r="BX502" i="39" s="1"/>
  <c r="BY502" i="39" s="1"/>
  <c r="BZ502" i="39" s="1"/>
  <c r="CA502" i="39" s="1"/>
  <c r="CB502" i="39" s="1"/>
  <c r="CC502" i="39" s="1"/>
  <c r="CD502" i="39" s="1"/>
  <c r="CE502" i="39" s="1"/>
  <c r="CF502" i="39" s="1"/>
  <c r="CG502" i="39" s="1"/>
  <c r="CH502" i="39" s="1"/>
  <c r="CI502" i="39" s="1"/>
  <c r="CJ502" i="39" s="1"/>
  <c r="CK502" i="39" s="1"/>
  <c r="AS31" i="45"/>
  <c r="AS29" i="45"/>
  <c r="AS32" i="45"/>
  <c r="AS30" i="45"/>
  <c r="AS33" i="45"/>
  <c r="B75" i="35"/>
  <c r="C75" i="35" s="1"/>
  <c r="BR6" i="43" s="1"/>
  <c r="C74" i="35"/>
  <c r="BQ6" i="43" s="1"/>
  <c r="BN74" i="39"/>
  <c r="BN194" i="39"/>
  <c r="BN22" i="45"/>
  <c r="Q77" i="45" l="1"/>
  <c r="Q74" i="45" s="1"/>
  <c r="Q34" i="27" s="1"/>
  <c r="Q20" i="27" s="1"/>
  <c r="Q37" i="27" s="1"/>
  <c r="Q45" i="27" s="1"/>
  <c r="T26" i="47"/>
  <c r="V63" i="47"/>
  <c r="V11" i="47"/>
  <c r="V12" i="47" s="1"/>
  <c r="U44" i="47"/>
  <c r="U36" i="47"/>
  <c r="U45" i="47" s="1"/>
  <c r="T78" i="45"/>
  <c r="T35" i="27" s="1"/>
  <c r="V33" i="47"/>
  <c r="V41" i="47"/>
  <c r="V64" i="47"/>
  <c r="V56" i="47"/>
  <c r="U14" i="47"/>
  <c r="U22" i="47"/>
  <c r="U36" i="43"/>
  <c r="U11" i="43"/>
  <c r="AR24" i="43"/>
  <c r="AR30" i="43"/>
  <c r="AR29" i="43" s="1"/>
  <c r="U42" i="43"/>
  <c r="U41" i="43" s="1"/>
  <c r="U66" i="47"/>
  <c r="U58" i="47"/>
  <c r="P64" i="27"/>
  <c r="P61" i="27"/>
  <c r="P62" i="27"/>
  <c r="P65" i="27" s="1"/>
  <c r="T60" i="43"/>
  <c r="T53" i="43"/>
  <c r="T38" i="39"/>
  <c r="T55" i="45" s="1"/>
  <c r="T30" i="27" s="1"/>
  <c r="S68" i="44"/>
  <c r="S19" i="27" s="1"/>
  <c r="T37" i="39"/>
  <c r="T54" i="45" s="1"/>
  <c r="T29" i="27" s="1"/>
  <c r="V46" i="47"/>
  <c r="X58" i="46"/>
  <c r="X77" i="46"/>
  <c r="X60" i="46"/>
  <c r="X79" i="46"/>
  <c r="X20" i="46"/>
  <c r="X70" i="46"/>
  <c r="X26" i="46"/>
  <c r="X64" i="46"/>
  <c r="AV26" i="43"/>
  <c r="AV49" i="45" s="1"/>
  <c r="X42" i="46"/>
  <c r="X48" i="46"/>
  <c r="X36" i="46"/>
  <c r="X88" i="45"/>
  <c r="X14" i="46"/>
  <c r="Y44" i="43"/>
  <c r="Y50" i="43" s="1"/>
  <c r="Y71" i="45" s="1"/>
  <c r="AV32" i="43"/>
  <c r="X16" i="46"/>
  <c r="AV28" i="43"/>
  <c r="AV51" i="45" s="1"/>
  <c r="Y40" i="43"/>
  <c r="Y46" i="43"/>
  <c r="X44" i="46"/>
  <c r="X72" i="46"/>
  <c r="X90" i="45"/>
  <c r="X22" i="46"/>
  <c r="X38" i="46"/>
  <c r="X28" i="46"/>
  <c r="X66" i="46"/>
  <c r="X50" i="46"/>
  <c r="Y51" i="43"/>
  <c r="Y66" i="45" s="1"/>
  <c r="Y49" i="43"/>
  <c r="BN36" i="39"/>
  <c r="BN52" i="45" s="1"/>
  <c r="BN27" i="27" s="1"/>
  <c r="BN39" i="39"/>
  <c r="BN53" i="45" s="1"/>
  <c r="BN28" i="27" s="1"/>
  <c r="BO194" i="39"/>
  <c r="BO34" i="45"/>
  <c r="BO24" i="27" s="1"/>
  <c r="BF217" i="39"/>
  <c r="BP18" i="45"/>
  <c r="BP36" i="45"/>
  <c r="BP24" i="45"/>
  <c r="BP42" i="45"/>
  <c r="BP28" i="44"/>
  <c r="BP16" i="44"/>
  <c r="BP22" i="44"/>
  <c r="BP10" i="44"/>
  <c r="BP189" i="39"/>
  <c r="BP197" i="39"/>
  <c r="BP181" i="39"/>
  <c r="BP173" i="39"/>
  <c r="BP53" i="39"/>
  <c r="BP45" i="39"/>
  <c r="BP510" i="39" s="1"/>
  <c r="BQ510" i="39" s="1"/>
  <c r="BR510" i="39" s="1"/>
  <c r="BS510" i="39" s="1"/>
  <c r="BT510" i="39" s="1"/>
  <c r="BU510" i="39" s="1"/>
  <c r="BV510" i="39" s="1"/>
  <c r="BW510" i="39" s="1"/>
  <c r="BX510" i="39" s="1"/>
  <c r="BY510" i="39" s="1"/>
  <c r="BZ510" i="39" s="1"/>
  <c r="CA510" i="39" s="1"/>
  <c r="CB510" i="39" s="1"/>
  <c r="CC510" i="39" s="1"/>
  <c r="CD510" i="39" s="1"/>
  <c r="CE510" i="39" s="1"/>
  <c r="CF510" i="39" s="1"/>
  <c r="CG510" i="39" s="1"/>
  <c r="CH510" i="39" s="1"/>
  <c r="CI510" i="39" s="1"/>
  <c r="CJ510" i="39" s="1"/>
  <c r="CK510" i="39" s="1"/>
  <c r="CL510" i="39" s="1"/>
  <c r="CM510" i="39" s="1"/>
  <c r="BP61" i="39"/>
  <c r="BP165" i="39"/>
  <c r="BP69" i="39"/>
  <c r="BP77" i="39"/>
  <c r="BO74" i="39"/>
  <c r="BO162" i="39"/>
  <c r="BO16" i="45"/>
  <c r="BN15" i="45"/>
  <c r="BN22" i="27" s="1"/>
  <c r="AS28" i="45"/>
  <c r="AS23" i="27" s="1"/>
  <c r="BO66" i="39"/>
  <c r="BO178" i="39"/>
  <c r="BO40" i="45"/>
  <c r="BO25" i="27" s="1"/>
  <c r="BP26" i="45"/>
  <c r="BP44" i="45"/>
  <c r="BP20" i="45"/>
  <c r="BP38" i="45"/>
  <c r="BP18" i="44"/>
  <c r="BP30" i="44"/>
  <c r="BP24" i="44"/>
  <c r="BP12" i="44"/>
  <c r="BP183" i="39"/>
  <c r="BP199" i="39"/>
  <c r="BP191" i="39"/>
  <c r="BP167" i="39"/>
  <c r="BP175" i="39"/>
  <c r="BP55" i="39"/>
  <c r="BP47" i="39"/>
  <c r="BP63" i="39"/>
  <c r="BP71" i="39"/>
  <c r="BP79" i="39"/>
  <c r="BO58" i="39"/>
  <c r="BO8" i="44"/>
  <c r="BO9" i="27" s="1"/>
  <c r="BO22" i="45"/>
  <c r="AU12" i="42"/>
  <c r="AU14" i="42" s="1"/>
  <c r="AV11" i="42" s="1"/>
  <c r="BO504" i="39"/>
  <c r="BP504" i="39" s="1"/>
  <c r="BQ504" i="39" s="1"/>
  <c r="BR504" i="39" s="1"/>
  <c r="BS504" i="39" s="1"/>
  <c r="BT504" i="39" s="1"/>
  <c r="BU504" i="39" s="1"/>
  <c r="BV504" i="39" s="1"/>
  <c r="BW504" i="39" s="1"/>
  <c r="BX504" i="39" s="1"/>
  <c r="BY504" i="39" s="1"/>
  <c r="BZ504" i="39" s="1"/>
  <c r="CA504" i="39" s="1"/>
  <c r="CB504" i="39" s="1"/>
  <c r="CC504" i="39" s="1"/>
  <c r="CD504" i="39" s="1"/>
  <c r="CE504" i="39" s="1"/>
  <c r="CF504" i="39" s="1"/>
  <c r="CG504" i="39" s="1"/>
  <c r="CH504" i="39" s="1"/>
  <c r="CI504" i="39" s="1"/>
  <c r="CJ504" i="39" s="1"/>
  <c r="CK504" i="39" s="1"/>
  <c r="CL504" i="39" s="1"/>
  <c r="BO42" i="39"/>
  <c r="BO20" i="44"/>
  <c r="BO11" i="27" s="1"/>
  <c r="AT29" i="45"/>
  <c r="AT32" i="45"/>
  <c r="AT30" i="45"/>
  <c r="AT33" i="45"/>
  <c r="AT31" i="45"/>
  <c r="BO508" i="39"/>
  <c r="BO507" i="39"/>
  <c r="BP507" i="39" s="1"/>
  <c r="BQ507" i="39" s="1"/>
  <c r="BR507" i="39" s="1"/>
  <c r="BS507" i="39" s="1"/>
  <c r="BT507" i="39" s="1"/>
  <c r="BU507" i="39" s="1"/>
  <c r="BV507" i="39" s="1"/>
  <c r="BW507" i="39" s="1"/>
  <c r="BX507" i="39" s="1"/>
  <c r="BY507" i="39" s="1"/>
  <c r="BZ507" i="39" s="1"/>
  <c r="CA507" i="39" s="1"/>
  <c r="CB507" i="39" s="1"/>
  <c r="CC507" i="39" s="1"/>
  <c r="CD507" i="39" s="1"/>
  <c r="CE507" i="39" s="1"/>
  <c r="CF507" i="39" s="1"/>
  <c r="CG507" i="39" s="1"/>
  <c r="CH507" i="39" s="1"/>
  <c r="CI507" i="39" s="1"/>
  <c r="CJ507" i="39" s="1"/>
  <c r="CK507" i="39" s="1"/>
  <c r="CL507" i="39" s="1"/>
  <c r="BG213" i="39"/>
  <c r="BG214" i="39" s="1"/>
  <c r="BG215" i="39" s="1"/>
  <c r="BH212" i="39"/>
  <c r="BP21" i="45"/>
  <c r="BP39" i="45"/>
  <c r="BP27" i="45"/>
  <c r="BP45" i="45"/>
  <c r="BP31" i="44"/>
  <c r="BP13" i="44"/>
  <c r="BP19" i="44"/>
  <c r="BP25" i="44"/>
  <c r="BP184" i="39"/>
  <c r="BP200" i="39"/>
  <c r="BP168" i="39"/>
  <c r="BP192" i="39"/>
  <c r="BP176" i="39"/>
  <c r="BP56" i="39"/>
  <c r="BP48" i="39"/>
  <c r="BP64" i="39"/>
  <c r="BP80" i="39"/>
  <c r="BP72" i="39"/>
  <c r="BO50" i="39"/>
  <c r="BO26" i="44"/>
  <c r="BO12" i="27" s="1"/>
  <c r="BR22" i="43"/>
  <c r="BR21" i="43"/>
  <c r="BR18" i="43"/>
  <c r="BR20" i="43"/>
  <c r="BR19" i="43"/>
  <c r="BP23" i="45"/>
  <c r="BP41" i="45"/>
  <c r="BP17" i="45"/>
  <c r="BP35" i="45"/>
  <c r="BP27" i="44"/>
  <c r="BP21" i="44"/>
  <c r="BP9" i="44"/>
  <c r="BP17" i="43"/>
  <c r="BP13" i="42" s="1"/>
  <c r="BP15" i="44"/>
  <c r="BP188" i="39"/>
  <c r="BP196" i="39"/>
  <c r="BP180" i="39"/>
  <c r="BP164" i="39"/>
  <c r="BP172" i="39"/>
  <c r="BP52" i="39"/>
  <c r="BP44" i="39"/>
  <c r="BP60" i="39"/>
  <c r="BP68" i="39"/>
  <c r="BP76" i="39"/>
  <c r="BO170" i="39"/>
  <c r="BQ21" i="43"/>
  <c r="BQ18" i="43"/>
  <c r="BQ20" i="43"/>
  <c r="BQ19" i="43"/>
  <c r="BQ22" i="43"/>
  <c r="BO503" i="39"/>
  <c r="BP503" i="39" s="1"/>
  <c r="BQ503" i="39" s="1"/>
  <c r="BR503" i="39" s="1"/>
  <c r="BS503" i="39" s="1"/>
  <c r="BT503" i="39" s="1"/>
  <c r="BU503" i="39" s="1"/>
  <c r="BV503" i="39" s="1"/>
  <c r="BW503" i="39" s="1"/>
  <c r="BX503" i="39" s="1"/>
  <c r="BY503" i="39" s="1"/>
  <c r="BZ503" i="39" s="1"/>
  <c r="CA503" i="39" s="1"/>
  <c r="CB503" i="39" s="1"/>
  <c r="CC503" i="39" s="1"/>
  <c r="CD503" i="39" s="1"/>
  <c r="CE503" i="39" s="1"/>
  <c r="CF503" i="39" s="1"/>
  <c r="CG503" i="39" s="1"/>
  <c r="CH503" i="39" s="1"/>
  <c r="CI503" i="39" s="1"/>
  <c r="CJ503" i="39" s="1"/>
  <c r="CK503" i="39" s="1"/>
  <c r="BN222" i="39"/>
  <c r="BP19" i="45"/>
  <c r="BP37" i="45"/>
  <c r="BP25" i="45"/>
  <c r="BP29" i="44"/>
  <c r="BP43" i="45"/>
  <c r="BP23" i="44"/>
  <c r="BP11" i="44"/>
  <c r="BP17" i="44"/>
  <c r="BP182" i="39"/>
  <c r="BP198" i="39"/>
  <c r="BP166" i="39"/>
  <c r="BP174" i="39"/>
  <c r="BP70" i="39"/>
  <c r="BP78" i="39"/>
  <c r="BP190" i="39"/>
  <c r="BP62" i="39"/>
  <c r="BP54" i="39"/>
  <c r="BP46" i="39"/>
  <c r="BP511" i="39" s="1"/>
  <c r="BQ511" i="39" s="1"/>
  <c r="BR511" i="39" s="1"/>
  <c r="BS511" i="39" s="1"/>
  <c r="BT511" i="39" s="1"/>
  <c r="BU511" i="39" s="1"/>
  <c r="BV511" i="39" s="1"/>
  <c r="BW511" i="39" s="1"/>
  <c r="BX511" i="39" s="1"/>
  <c r="BY511" i="39" s="1"/>
  <c r="BZ511" i="39" s="1"/>
  <c r="CA511" i="39" s="1"/>
  <c r="CB511" i="39" s="1"/>
  <c r="CC511" i="39" s="1"/>
  <c r="CD511" i="39" s="1"/>
  <c r="CE511" i="39" s="1"/>
  <c r="CF511" i="39" s="1"/>
  <c r="CG511" i="39" s="1"/>
  <c r="CH511" i="39" s="1"/>
  <c r="CI511" i="39" s="1"/>
  <c r="CJ511" i="39" s="1"/>
  <c r="CK511" i="39" s="1"/>
  <c r="CL511" i="39" s="1"/>
  <c r="CM511" i="39" s="1"/>
  <c r="BO186" i="39"/>
  <c r="BO14" i="44"/>
  <c r="BO10" i="27" s="1"/>
  <c r="U39" i="47" l="1"/>
  <c r="U48" i="47" s="1"/>
  <c r="Q38" i="27"/>
  <c r="V20" i="47"/>
  <c r="U67" i="47"/>
  <c r="U59" i="47"/>
  <c r="U68" i="47" s="1"/>
  <c r="V13" i="47"/>
  <c r="V21" i="47"/>
  <c r="T24" i="46"/>
  <c r="T23" i="46" s="1"/>
  <c r="T40" i="46"/>
  <c r="T39" i="46" s="1"/>
  <c r="T75" i="46"/>
  <c r="T74" i="46" s="1"/>
  <c r="W37" i="47" s="1"/>
  <c r="T62" i="46"/>
  <c r="T61" i="46" s="1"/>
  <c r="T12" i="46"/>
  <c r="T11" i="46" s="1"/>
  <c r="T68" i="46"/>
  <c r="T67" i="46" s="1"/>
  <c r="T46" i="46"/>
  <c r="T45" i="46" s="1"/>
  <c r="T56" i="46"/>
  <c r="T55" i="46" s="1"/>
  <c r="T86" i="45"/>
  <c r="T85" i="45" s="1"/>
  <c r="T36" i="27" s="1"/>
  <c r="T59" i="43"/>
  <c r="T34" i="46"/>
  <c r="T33" i="46" s="1"/>
  <c r="T18" i="46"/>
  <c r="T17" i="46" s="1"/>
  <c r="U23" i="47"/>
  <c r="U15" i="47"/>
  <c r="U24" i="47" s="1"/>
  <c r="Q60" i="27"/>
  <c r="Q46" i="27"/>
  <c r="V65" i="47"/>
  <c r="V57" i="47"/>
  <c r="AR47" i="45"/>
  <c r="AR46" i="45" s="1"/>
  <c r="AR26" i="27" s="1"/>
  <c r="AR23" i="43"/>
  <c r="AR201" i="39" s="1"/>
  <c r="U35" i="43"/>
  <c r="U48" i="43"/>
  <c r="V42" i="47"/>
  <c r="V34" i="47"/>
  <c r="S8" i="27"/>
  <c r="S74" i="27"/>
  <c r="S67" i="27" s="1"/>
  <c r="Y126" i="39"/>
  <c r="Y118" i="39"/>
  <c r="Y142" i="39"/>
  <c r="Y59" i="44"/>
  <c r="Y59" i="45"/>
  <c r="Y158" i="39"/>
  <c r="Y94" i="39"/>
  <c r="Y102" i="39"/>
  <c r="Y86" i="39"/>
  <c r="Y41" i="44"/>
  <c r="Y53" i="44"/>
  <c r="Y82" i="45"/>
  <c r="Y65" i="45"/>
  <c r="Y35" i="44"/>
  <c r="Y56" i="43"/>
  <c r="Y62" i="43" s="1"/>
  <c r="Y110" i="39"/>
  <c r="Y134" i="39"/>
  <c r="Y65" i="44"/>
  <c r="Z14" i="43"/>
  <c r="Z44" i="43" s="1"/>
  <c r="Y150" i="39"/>
  <c r="Y47" i="44"/>
  <c r="Y52" i="43"/>
  <c r="Y61" i="44" s="1"/>
  <c r="Y54" i="44"/>
  <c r="Y143" i="39"/>
  <c r="Y48" i="44"/>
  <c r="Z15" i="43"/>
  <c r="AW33" i="43" s="1"/>
  <c r="Y66" i="44"/>
  <c r="Y60" i="44"/>
  <c r="Y95" i="39"/>
  <c r="Y127" i="39"/>
  <c r="Y36" i="44"/>
  <c r="Y135" i="39"/>
  <c r="Y103" i="39"/>
  <c r="Y72" i="45"/>
  <c r="Y60" i="45"/>
  <c r="Y159" i="39"/>
  <c r="Y83" i="45"/>
  <c r="Y87" i="39"/>
  <c r="Y119" i="39"/>
  <c r="Y57" i="43"/>
  <c r="Y63" i="43" s="1"/>
  <c r="Y42" i="44"/>
  <c r="Y151" i="39"/>
  <c r="Y111" i="39"/>
  <c r="Y133" i="39"/>
  <c r="Y109" i="39"/>
  <c r="Y58" i="45"/>
  <c r="Y125" i="39"/>
  <c r="Y101" i="39"/>
  <c r="Y64" i="44"/>
  <c r="Y149" i="39"/>
  <c r="Y58" i="44"/>
  <c r="Y55" i="43"/>
  <c r="Y61" i="43" s="1"/>
  <c r="Y76" i="46" s="1"/>
  <c r="Y34" i="44"/>
  <c r="Y93" i="39"/>
  <c r="Z13" i="43"/>
  <c r="Y81" i="45"/>
  <c r="Y157" i="39"/>
  <c r="Y141" i="39"/>
  <c r="Y117" i="39"/>
  <c r="Y52" i="44"/>
  <c r="Y46" i="44"/>
  <c r="Y70" i="45"/>
  <c r="Y85" i="39"/>
  <c r="Y64" i="45"/>
  <c r="Y40" i="44"/>
  <c r="BP170" i="39"/>
  <c r="BP26" i="44"/>
  <c r="BP12" i="27" s="1"/>
  <c r="BP50" i="39"/>
  <c r="BG217" i="39"/>
  <c r="AV12" i="42"/>
  <c r="AV14" i="42" s="1"/>
  <c r="AW11" i="42" s="1"/>
  <c r="BP8" i="44"/>
  <c r="BP9" i="27" s="1"/>
  <c r="BP20" i="44"/>
  <c r="BP11" i="27" s="1"/>
  <c r="BQ21" i="45"/>
  <c r="BQ39" i="45"/>
  <c r="BQ27" i="45"/>
  <c r="BQ45" i="45"/>
  <c r="BQ31" i="44"/>
  <c r="BQ19" i="44"/>
  <c r="BQ25" i="44"/>
  <c r="BQ192" i="39"/>
  <c r="BQ13" i="44"/>
  <c r="BQ200" i="39"/>
  <c r="BQ176" i="39"/>
  <c r="BQ184" i="39"/>
  <c r="BQ168" i="39"/>
  <c r="BQ56" i="39"/>
  <c r="BQ48" i="39"/>
  <c r="BQ64" i="39"/>
  <c r="BQ72" i="39"/>
  <c r="BQ80" i="39"/>
  <c r="BP178" i="39"/>
  <c r="BP34" i="45"/>
  <c r="BP24" i="27" s="1"/>
  <c r="BR24" i="45"/>
  <c r="BR42" i="45"/>
  <c r="BR18" i="45"/>
  <c r="BR36" i="45"/>
  <c r="BR16" i="44"/>
  <c r="BR22" i="44"/>
  <c r="BR28" i="44"/>
  <c r="BR10" i="44"/>
  <c r="BR181" i="39"/>
  <c r="BR189" i="39"/>
  <c r="BR197" i="39"/>
  <c r="BR165" i="39"/>
  <c r="BR173" i="39"/>
  <c r="BR53" i="39"/>
  <c r="BR45" i="39"/>
  <c r="BR520" i="39" s="1"/>
  <c r="BS520" i="39" s="1"/>
  <c r="BT520" i="39" s="1"/>
  <c r="BU520" i="39" s="1"/>
  <c r="BV520" i="39" s="1"/>
  <c r="BW520" i="39" s="1"/>
  <c r="BX520" i="39" s="1"/>
  <c r="BY520" i="39" s="1"/>
  <c r="BZ520" i="39" s="1"/>
  <c r="CA520" i="39" s="1"/>
  <c r="CB520" i="39" s="1"/>
  <c r="CC520" i="39" s="1"/>
  <c r="CD520" i="39" s="1"/>
  <c r="CE520" i="39" s="1"/>
  <c r="CF520" i="39" s="1"/>
  <c r="CG520" i="39" s="1"/>
  <c r="CH520" i="39" s="1"/>
  <c r="CI520" i="39" s="1"/>
  <c r="CJ520" i="39" s="1"/>
  <c r="CK520" i="39" s="1"/>
  <c r="CL520" i="39" s="1"/>
  <c r="CM520" i="39" s="1"/>
  <c r="CN520" i="39" s="1"/>
  <c r="CO520" i="39" s="1"/>
  <c r="BR61" i="39"/>
  <c r="BR69" i="39"/>
  <c r="BR77" i="39"/>
  <c r="BO36" i="39"/>
  <c r="BO52" i="45" s="1"/>
  <c r="BO27" i="27" s="1"/>
  <c r="BI212" i="39"/>
  <c r="BH213" i="39"/>
  <c r="BH214" i="39" s="1"/>
  <c r="BH215" i="39" s="1"/>
  <c r="BO15" i="45"/>
  <c r="BO22" i="27" s="1"/>
  <c r="BR19" i="45"/>
  <c r="BR37" i="45"/>
  <c r="BR25" i="45"/>
  <c r="BR43" i="45"/>
  <c r="BR29" i="44"/>
  <c r="BR11" i="44"/>
  <c r="BR17" i="44"/>
  <c r="BR23" i="44"/>
  <c r="BR182" i="39"/>
  <c r="BR198" i="39"/>
  <c r="BR166" i="39"/>
  <c r="BR174" i="39"/>
  <c r="BR190" i="39"/>
  <c r="BR54" i="39"/>
  <c r="BR46" i="39"/>
  <c r="BR521" i="39" s="1"/>
  <c r="BS521" i="39" s="1"/>
  <c r="BT521" i="39" s="1"/>
  <c r="BU521" i="39" s="1"/>
  <c r="BV521" i="39" s="1"/>
  <c r="BW521" i="39" s="1"/>
  <c r="BX521" i="39" s="1"/>
  <c r="BY521" i="39" s="1"/>
  <c r="BZ521" i="39" s="1"/>
  <c r="CA521" i="39" s="1"/>
  <c r="CB521" i="39" s="1"/>
  <c r="CC521" i="39" s="1"/>
  <c r="CD521" i="39" s="1"/>
  <c r="CE521" i="39" s="1"/>
  <c r="CF521" i="39" s="1"/>
  <c r="CG521" i="39" s="1"/>
  <c r="CH521" i="39" s="1"/>
  <c r="CI521" i="39" s="1"/>
  <c r="CJ521" i="39" s="1"/>
  <c r="CK521" i="39" s="1"/>
  <c r="CL521" i="39" s="1"/>
  <c r="CM521" i="39" s="1"/>
  <c r="CN521" i="39" s="1"/>
  <c r="CO521" i="39" s="1"/>
  <c r="BR62" i="39"/>
  <c r="BR78" i="39"/>
  <c r="BR70" i="39"/>
  <c r="AT28" i="45"/>
  <c r="AT23" i="27" s="1"/>
  <c r="BO39" i="39"/>
  <c r="BO53" i="45" s="1"/>
  <c r="BO28" i="27" s="1"/>
  <c r="BP513" i="39"/>
  <c r="BP512" i="39"/>
  <c r="BQ512" i="39" s="1"/>
  <c r="BR512" i="39" s="1"/>
  <c r="BS512" i="39" s="1"/>
  <c r="BT512" i="39" s="1"/>
  <c r="BU512" i="39" s="1"/>
  <c r="BV512" i="39" s="1"/>
  <c r="BW512" i="39" s="1"/>
  <c r="BX512" i="39" s="1"/>
  <c r="BY512" i="39" s="1"/>
  <c r="BZ512" i="39" s="1"/>
  <c r="CA512" i="39" s="1"/>
  <c r="CB512" i="39" s="1"/>
  <c r="CC512" i="39" s="1"/>
  <c r="CD512" i="39" s="1"/>
  <c r="CE512" i="39" s="1"/>
  <c r="CF512" i="39" s="1"/>
  <c r="CG512" i="39" s="1"/>
  <c r="CH512" i="39" s="1"/>
  <c r="CI512" i="39" s="1"/>
  <c r="CJ512" i="39" s="1"/>
  <c r="CK512" i="39" s="1"/>
  <c r="CL512" i="39" s="1"/>
  <c r="CM512" i="39" s="1"/>
  <c r="BP74" i="39"/>
  <c r="BQ19" i="45"/>
  <c r="BQ37" i="45"/>
  <c r="BQ25" i="45"/>
  <c r="BQ43" i="45"/>
  <c r="BQ11" i="44"/>
  <c r="BQ29" i="44"/>
  <c r="BQ17" i="44"/>
  <c r="BQ23" i="44"/>
  <c r="BQ190" i="39"/>
  <c r="BQ198" i="39"/>
  <c r="BQ166" i="39"/>
  <c r="BQ174" i="39"/>
  <c r="BQ182" i="39"/>
  <c r="BQ78" i="39"/>
  <c r="BQ54" i="39"/>
  <c r="BQ46" i="39"/>
  <c r="BQ516" i="39" s="1"/>
  <c r="BR516" i="39" s="1"/>
  <c r="BS516" i="39" s="1"/>
  <c r="BT516" i="39" s="1"/>
  <c r="BU516" i="39" s="1"/>
  <c r="BV516" i="39" s="1"/>
  <c r="BW516" i="39" s="1"/>
  <c r="BX516" i="39" s="1"/>
  <c r="BY516" i="39" s="1"/>
  <c r="BZ516" i="39" s="1"/>
  <c r="CA516" i="39" s="1"/>
  <c r="CB516" i="39" s="1"/>
  <c r="CC516" i="39" s="1"/>
  <c r="CD516" i="39" s="1"/>
  <c r="CE516" i="39" s="1"/>
  <c r="CF516" i="39" s="1"/>
  <c r="CG516" i="39" s="1"/>
  <c r="CH516" i="39" s="1"/>
  <c r="CI516" i="39" s="1"/>
  <c r="CJ516" i="39" s="1"/>
  <c r="CK516" i="39" s="1"/>
  <c r="CL516" i="39" s="1"/>
  <c r="CM516" i="39" s="1"/>
  <c r="CN516" i="39" s="1"/>
  <c r="BQ62" i="39"/>
  <c r="BQ70" i="39"/>
  <c r="BP66" i="39"/>
  <c r="BP186" i="39"/>
  <c r="BP40" i="45"/>
  <c r="BP25" i="27" s="1"/>
  <c r="BR17" i="45"/>
  <c r="BR35" i="45"/>
  <c r="BR23" i="45"/>
  <c r="BR27" i="44"/>
  <c r="BR21" i="44"/>
  <c r="BR9" i="44"/>
  <c r="BR15" i="44"/>
  <c r="BR17" i="43"/>
  <c r="BR41" i="45"/>
  <c r="BR180" i="39"/>
  <c r="BR164" i="39"/>
  <c r="BR172" i="39"/>
  <c r="BR188" i="39"/>
  <c r="BR196" i="39"/>
  <c r="BR68" i="39"/>
  <c r="BR76" i="39"/>
  <c r="BR60" i="39"/>
  <c r="BR52" i="39"/>
  <c r="BR44" i="39"/>
  <c r="BQ36" i="45"/>
  <c r="BQ24" i="45"/>
  <c r="BQ42" i="45"/>
  <c r="BQ18" i="45"/>
  <c r="BQ16" i="44"/>
  <c r="BQ22" i="44"/>
  <c r="BQ28" i="44"/>
  <c r="BQ10" i="44"/>
  <c r="BQ197" i="39"/>
  <c r="BQ189" i="39"/>
  <c r="BQ165" i="39"/>
  <c r="BQ53" i="39"/>
  <c r="BQ45" i="39"/>
  <c r="BQ515" i="39" s="1"/>
  <c r="BR515" i="39" s="1"/>
  <c r="BS515" i="39" s="1"/>
  <c r="BT515" i="39" s="1"/>
  <c r="BU515" i="39" s="1"/>
  <c r="BV515" i="39" s="1"/>
  <c r="BW515" i="39" s="1"/>
  <c r="BX515" i="39" s="1"/>
  <c r="BY515" i="39" s="1"/>
  <c r="BZ515" i="39" s="1"/>
  <c r="CA515" i="39" s="1"/>
  <c r="CB515" i="39" s="1"/>
  <c r="CC515" i="39" s="1"/>
  <c r="CD515" i="39" s="1"/>
  <c r="CE515" i="39" s="1"/>
  <c r="CF515" i="39" s="1"/>
  <c r="CG515" i="39" s="1"/>
  <c r="CH515" i="39" s="1"/>
  <c r="CI515" i="39" s="1"/>
  <c r="CJ515" i="39" s="1"/>
  <c r="CK515" i="39" s="1"/>
  <c r="CL515" i="39" s="1"/>
  <c r="CM515" i="39" s="1"/>
  <c r="CN515" i="39" s="1"/>
  <c r="BQ61" i="39"/>
  <c r="BQ181" i="39"/>
  <c r="BQ69" i="39"/>
  <c r="BQ77" i="39"/>
  <c r="BQ173" i="39"/>
  <c r="BP194" i="39"/>
  <c r="BP16" i="45"/>
  <c r="BQ41" i="45"/>
  <c r="BQ17" i="45"/>
  <c r="BQ35" i="45"/>
  <c r="BQ23" i="45"/>
  <c r="BQ27" i="44"/>
  <c r="BQ21" i="44"/>
  <c r="BQ9" i="44"/>
  <c r="BQ15" i="44"/>
  <c r="BQ17" i="43"/>
  <c r="BQ13" i="42" s="1"/>
  <c r="BQ196" i="39"/>
  <c r="BQ180" i="39"/>
  <c r="BQ164" i="39"/>
  <c r="BQ172" i="39"/>
  <c r="BQ188" i="39"/>
  <c r="BQ60" i="39"/>
  <c r="BQ68" i="39"/>
  <c r="BQ76" i="39"/>
  <c r="BQ52" i="39"/>
  <c r="BQ44" i="39"/>
  <c r="BP58" i="39"/>
  <c r="BP14" i="44"/>
  <c r="BP10" i="27" s="1"/>
  <c r="BP22" i="45"/>
  <c r="BR44" i="45"/>
  <c r="BR20" i="45"/>
  <c r="BR38" i="45"/>
  <c r="BR26" i="45"/>
  <c r="BR24" i="44"/>
  <c r="BR30" i="44"/>
  <c r="BR12" i="44"/>
  <c r="BR18" i="44"/>
  <c r="BR199" i="39"/>
  <c r="BR183" i="39"/>
  <c r="BR191" i="39"/>
  <c r="BR167" i="39"/>
  <c r="BR175" i="39"/>
  <c r="BR63" i="39"/>
  <c r="BR71" i="39"/>
  <c r="BR79" i="39"/>
  <c r="BR55" i="39"/>
  <c r="BR47" i="39"/>
  <c r="BP162" i="39"/>
  <c r="BQ26" i="45"/>
  <c r="BQ44" i="45"/>
  <c r="BQ20" i="45"/>
  <c r="BQ38" i="45"/>
  <c r="BQ30" i="44"/>
  <c r="BQ24" i="44"/>
  <c r="BQ12" i="44"/>
  <c r="BQ18" i="44"/>
  <c r="BQ191" i="39"/>
  <c r="BQ199" i="39"/>
  <c r="BQ183" i="39"/>
  <c r="BQ167" i="39"/>
  <c r="BQ175" i="39"/>
  <c r="BQ55" i="39"/>
  <c r="BQ47" i="39"/>
  <c r="BQ63" i="39"/>
  <c r="BQ71" i="39"/>
  <c r="BQ79" i="39"/>
  <c r="BP509" i="39"/>
  <c r="BQ509" i="39" s="1"/>
  <c r="BR509" i="39" s="1"/>
  <c r="BS509" i="39" s="1"/>
  <c r="BT509" i="39" s="1"/>
  <c r="BU509" i="39" s="1"/>
  <c r="BV509" i="39" s="1"/>
  <c r="BW509" i="39" s="1"/>
  <c r="BX509" i="39" s="1"/>
  <c r="BY509" i="39" s="1"/>
  <c r="BZ509" i="39" s="1"/>
  <c r="CA509" i="39" s="1"/>
  <c r="CB509" i="39" s="1"/>
  <c r="CC509" i="39" s="1"/>
  <c r="CD509" i="39" s="1"/>
  <c r="CE509" i="39" s="1"/>
  <c r="CF509" i="39" s="1"/>
  <c r="CG509" i="39" s="1"/>
  <c r="CH509" i="39" s="1"/>
  <c r="CI509" i="39" s="1"/>
  <c r="CJ509" i="39" s="1"/>
  <c r="CK509" i="39" s="1"/>
  <c r="CL509" i="39" s="1"/>
  <c r="CM509" i="39" s="1"/>
  <c r="BP42" i="39"/>
  <c r="BR39" i="45"/>
  <c r="BR27" i="45"/>
  <c r="BR45" i="45"/>
  <c r="BR21" i="45"/>
  <c r="BR31" i="44"/>
  <c r="BR19" i="44"/>
  <c r="BR25" i="44"/>
  <c r="BR13" i="44"/>
  <c r="BR200" i="39"/>
  <c r="BR192" i="39"/>
  <c r="BR184" i="39"/>
  <c r="BR168" i="39"/>
  <c r="BR56" i="39"/>
  <c r="BR48" i="39"/>
  <c r="BR64" i="39"/>
  <c r="BR72" i="39"/>
  <c r="BR176" i="39"/>
  <c r="BR80" i="39"/>
  <c r="BP508" i="39"/>
  <c r="BQ508" i="39" s="1"/>
  <c r="BR508" i="39" s="1"/>
  <c r="BS508" i="39" s="1"/>
  <c r="BT508" i="39" s="1"/>
  <c r="BU508" i="39" s="1"/>
  <c r="BV508" i="39" s="1"/>
  <c r="BW508" i="39" s="1"/>
  <c r="BX508" i="39" s="1"/>
  <c r="BY508" i="39" s="1"/>
  <c r="BZ508" i="39" s="1"/>
  <c r="CA508" i="39" s="1"/>
  <c r="CB508" i="39" s="1"/>
  <c r="CC508" i="39" s="1"/>
  <c r="CD508" i="39" s="1"/>
  <c r="CE508" i="39" s="1"/>
  <c r="CF508" i="39" s="1"/>
  <c r="CG508" i="39" s="1"/>
  <c r="CH508" i="39" s="1"/>
  <c r="CI508" i="39" s="1"/>
  <c r="CJ508" i="39" s="1"/>
  <c r="CK508" i="39" s="1"/>
  <c r="CL508" i="39" s="1"/>
  <c r="BO222" i="39"/>
  <c r="AU29" i="45"/>
  <c r="AU32" i="45"/>
  <c r="AU30" i="45"/>
  <c r="AU33" i="45"/>
  <c r="AU31" i="45"/>
  <c r="R76" i="45" l="1"/>
  <c r="U61" i="47"/>
  <c r="U70" i="47" s="1"/>
  <c r="U17" i="47"/>
  <c r="U26" i="47" s="1"/>
  <c r="T32" i="46"/>
  <c r="W32" i="47" s="1"/>
  <c r="V58" i="47"/>
  <c r="V66" i="47"/>
  <c r="T71" i="44"/>
  <c r="T69" i="44"/>
  <c r="T70" i="44"/>
  <c r="S58" i="27"/>
  <c r="S56" i="27"/>
  <c r="S57" i="27"/>
  <c r="V43" i="47"/>
  <c r="V35" i="47"/>
  <c r="T54" i="46"/>
  <c r="W54" i="47" s="1"/>
  <c r="Q64" i="27"/>
  <c r="Q61" i="27"/>
  <c r="Q62" i="27"/>
  <c r="Q65" i="27" s="1"/>
  <c r="V14" i="47"/>
  <c r="V22" i="47"/>
  <c r="U108" i="39"/>
  <c r="U106" i="39" s="1"/>
  <c r="U63" i="44"/>
  <c r="U62" i="44" s="1"/>
  <c r="U18" i="27" s="1"/>
  <c r="U73" i="27" s="1"/>
  <c r="U39" i="44"/>
  <c r="U38" i="44" s="1"/>
  <c r="U14" i="27" s="1"/>
  <c r="U69" i="27" s="1"/>
  <c r="U116" i="39"/>
  <c r="U114" i="39" s="1"/>
  <c r="U57" i="44"/>
  <c r="U56" i="44" s="1"/>
  <c r="U17" i="27" s="1"/>
  <c r="U72" i="27" s="1"/>
  <c r="U132" i="39"/>
  <c r="U130" i="39" s="1"/>
  <c r="U57" i="45"/>
  <c r="U56" i="45" s="1"/>
  <c r="U31" i="27" s="1"/>
  <c r="U45" i="44"/>
  <c r="U44" i="44" s="1"/>
  <c r="U15" i="27" s="1"/>
  <c r="U70" i="27" s="1"/>
  <c r="U33" i="44"/>
  <c r="U32" i="44" s="1"/>
  <c r="U13" i="27" s="1"/>
  <c r="U68" i="27" s="1"/>
  <c r="V12" i="43"/>
  <c r="U69" i="45"/>
  <c r="U68" i="45" s="1"/>
  <c r="U33" i="27" s="1"/>
  <c r="U92" i="39"/>
  <c r="U90" i="39" s="1"/>
  <c r="U140" i="39"/>
  <c r="U138" i="39" s="1"/>
  <c r="U100" i="39"/>
  <c r="U98" i="39" s="1"/>
  <c r="U54" i="43"/>
  <c r="U80" i="45"/>
  <c r="U79" i="45" s="1"/>
  <c r="U63" i="45"/>
  <c r="U62" i="45" s="1"/>
  <c r="U32" i="27" s="1"/>
  <c r="U47" i="43"/>
  <c r="U156" i="39"/>
  <c r="U154" i="39" s="1"/>
  <c r="U124" i="39"/>
  <c r="U122" i="39" s="1"/>
  <c r="U84" i="39"/>
  <c r="U82" i="39" s="1"/>
  <c r="U51" i="44"/>
  <c r="U50" i="44" s="1"/>
  <c r="U16" i="27" s="1"/>
  <c r="U71" i="27" s="1"/>
  <c r="U148" i="39"/>
  <c r="U146" i="39" s="1"/>
  <c r="T10" i="46"/>
  <c r="W10" i="47" s="1"/>
  <c r="Y65" i="46"/>
  <c r="Y78" i="46"/>
  <c r="Y58" i="46"/>
  <c r="Y77" i="46"/>
  <c r="Z38" i="43"/>
  <c r="Z50" i="43" s="1"/>
  <c r="Z56" i="43" s="1"/>
  <c r="Z62" i="43" s="1"/>
  <c r="AW26" i="43"/>
  <c r="AW49" i="45" s="1"/>
  <c r="Y64" i="46"/>
  <c r="Y88" i="45"/>
  <c r="Y26" i="46"/>
  <c r="Y42" i="46"/>
  <c r="Y48" i="46"/>
  <c r="AW32" i="43"/>
  <c r="Y36" i="46"/>
  <c r="Y20" i="46"/>
  <c r="Y14" i="46"/>
  <c r="Y70" i="46"/>
  <c r="Z45" i="43"/>
  <c r="Y37" i="44"/>
  <c r="Y67" i="44"/>
  <c r="Y73" i="45"/>
  <c r="Y104" i="39"/>
  <c r="Y144" i="39"/>
  <c r="Y61" i="45"/>
  <c r="Y49" i="44"/>
  <c r="Y152" i="39"/>
  <c r="Y112" i="39"/>
  <c r="Y96" i="39"/>
  <c r="Y136" i="39"/>
  <c r="Y120" i="39"/>
  <c r="Y160" i="39"/>
  <c r="Y128" i="39"/>
  <c r="Y43" i="44"/>
  <c r="Y67" i="45"/>
  <c r="Y58" i="43"/>
  <c r="Y64" i="43" s="1"/>
  <c r="Y84" i="45"/>
  <c r="Y88" i="39"/>
  <c r="Z16" i="43"/>
  <c r="Y55" i="44"/>
  <c r="Z39" i="43"/>
  <c r="AW27" i="43"/>
  <c r="AW50" i="45" s="1"/>
  <c r="Y89" i="45"/>
  <c r="Y71" i="46"/>
  <c r="Y15" i="46"/>
  <c r="Y59" i="46"/>
  <c r="Y49" i="46"/>
  <c r="Y43" i="46"/>
  <c r="Y21" i="46"/>
  <c r="Y37" i="46"/>
  <c r="Y27" i="46"/>
  <c r="AW25" i="43"/>
  <c r="AW48" i="45" s="1"/>
  <c r="Z37" i="43"/>
  <c r="AW31" i="43"/>
  <c r="Z43" i="43"/>
  <c r="Y41" i="46"/>
  <c r="Y47" i="46"/>
  <c r="Y57" i="46"/>
  <c r="Y25" i="46"/>
  <c r="Y35" i="46"/>
  <c r="Y69" i="46"/>
  <c r="Y87" i="45"/>
  <c r="Y63" i="46"/>
  <c r="Y19" i="46"/>
  <c r="Y13" i="46"/>
  <c r="BQ74" i="39"/>
  <c r="BP15" i="45"/>
  <c r="BP22" i="27" s="1"/>
  <c r="BP36" i="39"/>
  <c r="BP52" i="45" s="1"/>
  <c r="BP27" i="27" s="1"/>
  <c r="BQ22" i="45"/>
  <c r="BR58" i="39"/>
  <c r="BR40" i="45"/>
  <c r="BR25" i="27" s="1"/>
  <c r="BR16" i="45"/>
  <c r="BP39" i="39"/>
  <c r="BP53" i="45" s="1"/>
  <c r="BP28" i="27" s="1"/>
  <c r="BQ40" i="45"/>
  <c r="BQ25" i="27" s="1"/>
  <c r="BH217" i="39"/>
  <c r="AW12" i="42"/>
  <c r="BR13" i="42"/>
  <c r="BS17" i="43"/>
  <c r="BQ58" i="39"/>
  <c r="BQ8" i="44"/>
  <c r="BQ9" i="27" s="1"/>
  <c r="BR66" i="39"/>
  <c r="BR14" i="44"/>
  <c r="BR10" i="27" s="1"/>
  <c r="BQ186" i="39"/>
  <c r="BQ20" i="44"/>
  <c r="BQ11" i="27" s="1"/>
  <c r="BR194" i="39"/>
  <c r="BR8" i="44"/>
  <c r="BR9" i="27" s="1"/>
  <c r="BR74" i="39"/>
  <c r="BI213" i="39"/>
  <c r="BI214" i="39" s="1"/>
  <c r="BI215" i="39" s="1"/>
  <c r="BJ212" i="39"/>
  <c r="AU28" i="45"/>
  <c r="AU23" i="27" s="1"/>
  <c r="BQ170" i="39"/>
  <c r="BQ26" i="44"/>
  <c r="BQ12" i="27" s="1"/>
  <c r="BR186" i="39"/>
  <c r="BR20" i="44"/>
  <c r="BR11" i="27" s="1"/>
  <c r="BQ66" i="39"/>
  <c r="BQ162" i="39"/>
  <c r="BR170" i="39"/>
  <c r="BR26" i="44"/>
  <c r="BR12" i="27" s="1"/>
  <c r="BQ513" i="39"/>
  <c r="BR513" i="39" s="1"/>
  <c r="BS513" i="39" s="1"/>
  <c r="BT513" i="39" s="1"/>
  <c r="BU513" i="39" s="1"/>
  <c r="BV513" i="39" s="1"/>
  <c r="BW513" i="39" s="1"/>
  <c r="BX513" i="39" s="1"/>
  <c r="BY513" i="39" s="1"/>
  <c r="BZ513" i="39" s="1"/>
  <c r="CA513" i="39" s="1"/>
  <c r="CB513" i="39" s="1"/>
  <c r="CC513" i="39" s="1"/>
  <c r="CD513" i="39" s="1"/>
  <c r="CE513" i="39" s="1"/>
  <c r="CF513" i="39" s="1"/>
  <c r="CG513" i="39" s="1"/>
  <c r="CH513" i="39" s="1"/>
  <c r="CI513" i="39" s="1"/>
  <c r="CJ513" i="39" s="1"/>
  <c r="CK513" i="39" s="1"/>
  <c r="CL513" i="39" s="1"/>
  <c r="CM513" i="39" s="1"/>
  <c r="BP222" i="39"/>
  <c r="BQ514" i="39"/>
  <c r="BR514" i="39" s="1"/>
  <c r="BS514" i="39" s="1"/>
  <c r="BT514" i="39" s="1"/>
  <c r="BU514" i="39" s="1"/>
  <c r="BV514" i="39" s="1"/>
  <c r="BW514" i="39" s="1"/>
  <c r="BX514" i="39" s="1"/>
  <c r="BY514" i="39" s="1"/>
  <c r="BZ514" i="39" s="1"/>
  <c r="CA514" i="39" s="1"/>
  <c r="CB514" i="39" s="1"/>
  <c r="CC514" i="39" s="1"/>
  <c r="CD514" i="39" s="1"/>
  <c r="CE514" i="39" s="1"/>
  <c r="CF514" i="39" s="1"/>
  <c r="CG514" i="39" s="1"/>
  <c r="CH514" i="39" s="1"/>
  <c r="CI514" i="39" s="1"/>
  <c r="CJ514" i="39" s="1"/>
  <c r="CK514" i="39" s="1"/>
  <c r="CL514" i="39" s="1"/>
  <c r="CM514" i="39" s="1"/>
  <c r="CN514" i="39" s="1"/>
  <c r="BQ42" i="39"/>
  <c r="BQ178" i="39"/>
  <c r="BQ34" i="45"/>
  <c r="BQ24" i="27" s="1"/>
  <c r="BR519" i="39"/>
  <c r="BS519" i="39" s="1"/>
  <c r="BT519" i="39" s="1"/>
  <c r="BU519" i="39" s="1"/>
  <c r="BV519" i="39" s="1"/>
  <c r="BW519" i="39" s="1"/>
  <c r="BX519" i="39" s="1"/>
  <c r="BY519" i="39" s="1"/>
  <c r="BZ519" i="39" s="1"/>
  <c r="CA519" i="39" s="1"/>
  <c r="CB519" i="39" s="1"/>
  <c r="CC519" i="39" s="1"/>
  <c r="CD519" i="39" s="1"/>
  <c r="CE519" i="39" s="1"/>
  <c r="CF519" i="39" s="1"/>
  <c r="CG519" i="39" s="1"/>
  <c r="CH519" i="39" s="1"/>
  <c r="CI519" i="39" s="1"/>
  <c r="CJ519" i="39" s="1"/>
  <c r="CK519" i="39" s="1"/>
  <c r="CL519" i="39" s="1"/>
  <c r="CM519" i="39" s="1"/>
  <c r="CN519" i="39" s="1"/>
  <c r="CO519" i="39" s="1"/>
  <c r="BR42" i="39"/>
  <c r="BR162" i="39"/>
  <c r="BR22" i="45"/>
  <c r="BQ518" i="39"/>
  <c r="BQ517" i="39"/>
  <c r="BR517" i="39" s="1"/>
  <c r="BS517" i="39" s="1"/>
  <c r="BT517" i="39" s="1"/>
  <c r="BU517" i="39" s="1"/>
  <c r="BV517" i="39" s="1"/>
  <c r="BW517" i="39" s="1"/>
  <c r="BX517" i="39" s="1"/>
  <c r="BY517" i="39" s="1"/>
  <c r="BZ517" i="39" s="1"/>
  <c r="CA517" i="39" s="1"/>
  <c r="CB517" i="39" s="1"/>
  <c r="CC517" i="39" s="1"/>
  <c r="CD517" i="39" s="1"/>
  <c r="CE517" i="39" s="1"/>
  <c r="CF517" i="39" s="1"/>
  <c r="CG517" i="39" s="1"/>
  <c r="CH517" i="39" s="1"/>
  <c r="CI517" i="39" s="1"/>
  <c r="CJ517" i="39" s="1"/>
  <c r="CK517" i="39" s="1"/>
  <c r="CL517" i="39" s="1"/>
  <c r="CM517" i="39" s="1"/>
  <c r="CN517" i="39" s="1"/>
  <c r="BR523" i="39"/>
  <c r="BR522" i="39"/>
  <c r="BS522" i="39" s="1"/>
  <c r="BT522" i="39" s="1"/>
  <c r="BU522" i="39" s="1"/>
  <c r="BV522" i="39" s="1"/>
  <c r="BW522" i="39" s="1"/>
  <c r="BX522" i="39" s="1"/>
  <c r="BY522" i="39" s="1"/>
  <c r="BZ522" i="39" s="1"/>
  <c r="CA522" i="39" s="1"/>
  <c r="CB522" i="39" s="1"/>
  <c r="CC522" i="39" s="1"/>
  <c r="CD522" i="39" s="1"/>
  <c r="CE522" i="39" s="1"/>
  <c r="CF522" i="39" s="1"/>
  <c r="CG522" i="39" s="1"/>
  <c r="CH522" i="39" s="1"/>
  <c r="CI522" i="39" s="1"/>
  <c r="CJ522" i="39" s="1"/>
  <c r="CK522" i="39" s="1"/>
  <c r="CL522" i="39" s="1"/>
  <c r="CM522" i="39" s="1"/>
  <c r="CN522" i="39" s="1"/>
  <c r="CO522" i="39" s="1"/>
  <c r="BQ14" i="44"/>
  <c r="BQ10" i="27" s="1"/>
  <c r="BQ50" i="39"/>
  <c r="BQ194" i="39"/>
  <c r="BQ16" i="45"/>
  <c r="BR50" i="39"/>
  <c r="BR178" i="39"/>
  <c r="BR34" i="45"/>
  <c r="BR24" i="27" s="1"/>
  <c r="AV32" i="45"/>
  <c r="AV30" i="45"/>
  <c r="AV33" i="45"/>
  <c r="AV31" i="45"/>
  <c r="AV29" i="45"/>
  <c r="R75" i="45" l="1"/>
  <c r="R77" i="45"/>
  <c r="U78" i="45"/>
  <c r="U35" i="27" s="1"/>
  <c r="U38" i="39"/>
  <c r="U55" i="45" s="1"/>
  <c r="U30" i="27" s="1"/>
  <c r="T68" i="44"/>
  <c r="T19" i="27" s="1"/>
  <c r="W63" i="47"/>
  <c r="W55" i="47"/>
  <c r="W11" i="47"/>
  <c r="W19" i="47"/>
  <c r="AS30" i="43"/>
  <c r="AS29" i="43" s="1"/>
  <c r="V11" i="43"/>
  <c r="V36" i="43"/>
  <c r="AS24" i="43"/>
  <c r="V42" i="43"/>
  <c r="V41" i="43" s="1"/>
  <c r="V44" i="47"/>
  <c r="V36" i="47"/>
  <c r="V45" i="47" s="1"/>
  <c r="V67" i="47"/>
  <c r="V59" i="47"/>
  <c r="V68" i="47" s="1"/>
  <c r="W33" i="47"/>
  <c r="W41" i="47"/>
  <c r="U53" i="43"/>
  <c r="U60" i="43"/>
  <c r="V23" i="47"/>
  <c r="V15" i="47"/>
  <c r="V24" i="47" s="1"/>
  <c r="S55" i="27"/>
  <c r="U37" i="39"/>
  <c r="U54" i="45" s="1"/>
  <c r="U29" i="27" s="1"/>
  <c r="Y90" i="45"/>
  <c r="Y79" i="46"/>
  <c r="Z48" i="46"/>
  <c r="Z77" i="46"/>
  <c r="Z64" i="46"/>
  <c r="Z59" i="45"/>
  <c r="Z14" i="46"/>
  <c r="Z47" i="44"/>
  <c r="Z42" i="46"/>
  <c r="Z142" i="39"/>
  <c r="Z86" i="39"/>
  <c r="Z53" i="44"/>
  <c r="Z134" i="39"/>
  <c r="Z26" i="46"/>
  <c r="Z118" i="39"/>
  <c r="Z158" i="39"/>
  <c r="Z41" i="44"/>
  <c r="Z71" i="45"/>
  <c r="Z20" i="46"/>
  <c r="Z58" i="46"/>
  <c r="Z65" i="44"/>
  <c r="Z110" i="39"/>
  <c r="AA14" i="43"/>
  <c r="AA44" i="43" s="1"/>
  <c r="Z65" i="45"/>
  <c r="Z70" i="46"/>
  <c r="Z102" i="39"/>
  <c r="Z150" i="39"/>
  <c r="Z94" i="39"/>
  <c r="Z36" i="46"/>
  <c r="Z88" i="45"/>
  <c r="Z126" i="39"/>
  <c r="Z59" i="44"/>
  <c r="Z35" i="44"/>
  <c r="Z82" i="45"/>
  <c r="Z51" i="43"/>
  <c r="Z36" i="44" s="1"/>
  <c r="Y72" i="46"/>
  <c r="Y60" i="46"/>
  <c r="Y50" i="46"/>
  <c r="Y22" i="46"/>
  <c r="Y16" i="46"/>
  <c r="Y38" i="46"/>
  <c r="Y28" i="46"/>
  <c r="Y66" i="46"/>
  <c r="Y44" i="46"/>
  <c r="Z40" i="43"/>
  <c r="AW34" i="43"/>
  <c r="AW28" i="43"/>
  <c r="AW51" i="45" s="1"/>
  <c r="Z46" i="43"/>
  <c r="Z49" i="43"/>
  <c r="BQ15" i="45"/>
  <c r="BQ22" i="27" s="1"/>
  <c r="W46" i="47"/>
  <c r="BS42" i="39"/>
  <c r="BS58" i="39"/>
  <c r="BQ36" i="39"/>
  <c r="BQ52" i="45" s="1"/>
  <c r="BQ27" i="27" s="1"/>
  <c r="BR15" i="45"/>
  <c r="BR22" i="27" s="1"/>
  <c r="BS74" i="39"/>
  <c r="BR39" i="39"/>
  <c r="BR53" i="45" s="1"/>
  <c r="BR28" i="27" s="1"/>
  <c r="BI217" i="39"/>
  <c r="AW30" i="45"/>
  <c r="AW33" i="45"/>
  <c r="AW31" i="45"/>
  <c r="AW29" i="45"/>
  <c r="AW32" i="45"/>
  <c r="AV28" i="45"/>
  <c r="AV23" i="27" s="1"/>
  <c r="BQ39" i="39"/>
  <c r="BQ53" i="45" s="1"/>
  <c r="BQ28" i="27" s="1"/>
  <c r="BJ213" i="39"/>
  <c r="BJ214" i="39" s="1"/>
  <c r="BJ215" i="39" s="1"/>
  <c r="BK212" i="39"/>
  <c r="AW14" i="42"/>
  <c r="AX11" i="42" s="1"/>
  <c r="BS523" i="39"/>
  <c r="BT523" i="39" s="1"/>
  <c r="BU523" i="39" s="1"/>
  <c r="BV523" i="39" s="1"/>
  <c r="BW523" i="39" s="1"/>
  <c r="BX523" i="39" s="1"/>
  <c r="BY523" i="39" s="1"/>
  <c r="BZ523" i="39" s="1"/>
  <c r="CA523" i="39" s="1"/>
  <c r="CB523" i="39" s="1"/>
  <c r="CC523" i="39" s="1"/>
  <c r="CD523" i="39" s="1"/>
  <c r="CE523" i="39" s="1"/>
  <c r="CF523" i="39" s="1"/>
  <c r="CG523" i="39" s="1"/>
  <c r="CH523" i="39" s="1"/>
  <c r="CI523" i="39" s="1"/>
  <c r="CJ523" i="39" s="1"/>
  <c r="CK523" i="39" s="1"/>
  <c r="CL523" i="39" s="1"/>
  <c r="CM523" i="39" s="1"/>
  <c r="CN523" i="39" s="1"/>
  <c r="CO523" i="39" s="1"/>
  <c r="BT222" i="39"/>
  <c r="BR222" i="39"/>
  <c r="BS222" i="39" s="1"/>
  <c r="BR36" i="39"/>
  <c r="BS50" i="39"/>
  <c r="BR518" i="39"/>
  <c r="BS518" i="39" s="1"/>
  <c r="BT518" i="39" s="1"/>
  <c r="BU518" i="39" s="1"/>
  <c r="BV518" i="39" s="1"/>
  <c r="BW518" i="39" s="1"/>
  <c r="BX518" i="39" s="1"/>
  <c r="BY518" i="39" s="1"/>
  <c r="BZ518" i="39" s="1"/>
  <c r="CA518" i="39" s="1"/>
  <c r="CB518" i="39" s="1"/>
  <c r="CC518" i="39" s="1"/>
  <c r="CD518" i="39" s="1"/>
  <c r="CE518" i="39" s="1"/>
  <c r="CF518" i="39" s="1"/>
  <c r="CG518" i="39" s="1"/>
  <c r="CH518" i="39" s="1"/>
  <c r="CI518" i="39" s="1"/>
  <c r="CJ518" i="39" s="1"/>
  <c r="CK518" i="39" s="1"/>
  <c r="CL518" i="39" s="1"/>
  <c r="CM518" i="39" s="1"/>
  <c r="CN518" i="39" s="1"/>
  <c r="BQ222" i="39"/>
  <c r="BS66" i="39"/>
  <c r="R74" i="45" l="1"/>
  <c r="R34" i="27" s="1"/>
  <c r="R20" i="27" s="1"/>
  <c r="R37" i="27" s="1"/>
  <c r="R45" i="27" s="1"/>
  <c r="R60" i="27" s="1"/>
  <c r="V17" i="47"/>
  <c r="S75" i="45" s="1"/>
  <c r="V61" i="47"/>
  <c r="S77" i="45" s="1"/>
  <c r="V39" i="47"/>
  <c r="V48" i="47" s="1"/>
  <c r="U56" i="46"/>
  <c r="U55" i="46" s="1"/>
  <c r="U86" i="45"/>
  <c r="U85" i="45" s="1"/>
  <c r="U36" i="27" s="1"/>
  <c r="U12" i="46"/>
  <c r="U11" i="46" s="1"/>
  <c r="U40" i="46"/>
  <c r="U39" i="46" s="1"/>
  <c r="U62" i="46"/>
  <c r="U61" i="46" s="1"/>
  <c r="U18" i="46"/>
  <c r="U17" i="46" s="1"/>
  <c r="U34" i="46"/>
  <c r="U33" i="46" s="1"/>
  <c r="U75" i="46"/>
  <c r="U74" i="46" s="1"/>
  <c r="X37" i="47" s="1"/>
  <c r="U46" i="46"/>
  <c r="U45" i="46" s="1"/>
  <c r="U68" i="46"/>
  <c r="U67" i="46" s="1"/>
  <c r="U59" i="43"/>
  <c r="U24" i="46"/>
  <c r="U23" i="46" s="1"/>
  <c r="W12" i="47"/>
  <c r="W20" i="47"/>
  <c r="W56" i="47"/>
  <c r="W64" i="47"/>
  <c r="W42" i="47"/>
  <c r="W34" i="47"/>
  <c r="AS23" i="43"/>
  <c r="AS201" i="39" s="1"/>
  <c r="AS47" i="45"/>
  <c r="AS46" i="45" s="1"/>
  <c r="AS26" i="27" s="1"/>
  <c r="T74" i="27"/>
  <c r="T67" i="27" s="1"/>
  <c r="T8" i="27"/>
  <c r="V35" i="43"/>
  <c r="V48" i="43"/>
  <c r="AX26" i="43"/>
  <c r="AX49" i="45" s="1"/>
  <c r="AA38" i="43"/>
  <c r="AA50" i="43" s="1"/>
  <c r="AA53" i="44" s="1"/>
  <c r="AX32" i="43"/>
  <c r="Z111" i="39"/>
  <c r="Z151" i="39"/>
  <c r="Z83" i="45"/>
  <c r="Z66" i="45"/>
  <c r="Z103" i="39"/>
  <c r="Z57" i="43"/>
  <c r="Z63" i="43" s="1"/>
  <c r="Z143" i="39"/>
  <c r="Z42" i="44"/>
  <c r="Z60" i="44"/>
  <c r="Z54" i="44"/>
  <c r="Z159" i="39"/>
  <c r="Z119" i="39"/>
  <c r="Z48" i="44"/>
  <c r="AA15" i="43"/>
  <c r="AA45" i="43" s="1"/>
  <c r="Z72" i="45"/>
  <c r="Z95" i="39"/>
  <c r="Z87" i="39"/>
  <c r="Z60" i="45"/>
  <c r="Z127" i="39"/>
  <c r="Z66" i="44"/>
  <c r="Z135" i="39"/>
  <c r="Z52" i="43"/>
  <c r="Z157" i="39"/>
  <c r="Z64" i="44"/>
  <c r="Z149" i="39"/>
  <c r="AA13" i="43"/>
  <c r="Z81" i="45"/>
  <c r="Z55" i="43"/>
  <c r="Z61" i="43" s="1"/>
  <c r="Z76" i="46" s="1"/>
  <c r="Z141" i="39"/>
  <c r="Z58" i="45"/>
  <c r="Z46" i="44"/>
  <c r="Z85" i="39"/>
  <c r="Z101" i="39"/>
  <c r="Z133" i="39"/>
  <c r="Z70" i="45"/>
  <c r="Z117" i="39"/>
  <c r="Z52" i="44"/>
  <c r="Z58" i="44"/>
  <c r="Z64" i="45"/>
  <c r="Z40" i="44"/>
  <c r="Z93" i="39"/>
  <c r="Z34" i="44"/>
  <c r="Z125" i="39"/>
  <c r="Z109" i="39"/>
  <c r="BT221" i="39"/>
  <c r="AW28" i="45"/>
  <c r="AW23" i="27" s="1"/>
  <c r="BJ217" i="39"/>
  <c r="BK213" i="39"/>
  <c r="BK214" i="39" s="1"/>
  <c r="BK215" i="39" s="1"/>
  <c r="BL212" i="39"/>
  <c r="BR52" i="45"/>
  <c r="BR27" i="27" s="1"/>
  <c r="BS36" i="39"/>
  <c r="AX12" i="42"/>
  <c r="AX14" i="42" s="1"/>
  <c r="AY11" i="42" s="1"/>
  <c r="R38" i="27" l="1"/>
  <c r="V70" i="47"/>
  <c r="R46" i="27"/>
  <c r="V26" i="47"/>
  <c r="S76" i="45"/>
  <c r="S74" i="45" s="1"/>
  <c r="S34" i="27" s="1"/>
  <c r="S20" i="27" s="1"/>
  <c r="S37" i="27" s="1"/>
  <c r="U10" i="46"/>
  <c r="X10" i="47" s="1"/>
  <c r="R61" i="27"/>
  <c r="R64" i="27"/>
  <c r="R62" i="27"/>
  <c r="R65" i="27" s="1"/>
  <c r="V51" i="44"/>
  <c r="V50" i="44" s="1"/>
  <c r="V16" i="27" s="1"/>
  <c r="V71" i="27" s="1"/>
  <c r="V116" i="39"/>
  <c r="V114" i="39" s="1"/>
  <c r="V140" i="39"/>
  <c r="V138" i="39" s="1"/>
  <c r="V148" i="39"/>
  <c r="V146" i="39" s="1"/>
  <c r="V80" i="45"/>
  <c r="V79" i="45" s="1"/>
  <c r="V45" i="44"/>
  <c r="V44" i="44" s="1"/>
  <c r="V15" i="27" s="1"/>
  <c r="V70" i="27" s="1"/>
  <c r="W12" i="43"/>
  <c r="V39" i="44"/>
  <c r="V38" i="44" s="1"/>
  <c r="V14" i="27" s="1"/>
  <c r="V69" i="27" s="1"/>
  <c r="V57" i="44"/>
  <c r="V56" i="44" s="1"/>
  <c r="V17" i="27" s="1"/>
  <c r="V72" i="27" s="1"/>
  <c r="V47" i="43"/>
  <c r="V84" i="39"/>
  <c r="V82" i="39" s="1"/>
  <c r="V63" i="45"/>
  <c r="V62" i="45" s="1"/>
  <c r="V32" i="27" s="1"/>
  <c r="V63" i="44"/>
  <c r="V62" i="44" s="1"/>
  <c r="V18" i="27" s="1"/>
  <c r="V73" i="27" s="1"/>
  <c r="V132" i="39"/>
  <c r="V130" i="39" s="1"/>
  <c r="V108" i="39"/>
  <c r="V106" i="39" s="1"/>
  <c r="V100" i="39"/>
  <c r="V98" i="39" s="1"/>
  <c r="V33" i="44"/>
  <c r="V32" i="44" s="1"/>
  <c r="V13" i="27" s="1"/>
  <c r="V68" i="27" s="1"/>
  <c r="V57" i="45"/>
  <c r="V56" i="45" s="1"/>
  <c r="V31" i="27" s="1"/>
  <c r="V69" i="45"/>
  <c r="V68" i="45" s="1"/>
  <c r="V33" i="27" s="1"/>
  <c r="V54" i="43"/>
  <c r="V92" i="39"/>
  <c r="V90" i="39" s="1"/>
  <c r="V156" i="39"/>
  <c r="V154" i="39" s="1"/>
  <c r="V124" i="39"/>
  <c r="V122" i="39" s="1"/>
  <c r="W43" i="47"/>
  <c r="W35" i="47"/>
  <c r="T56" i="27"/>
  <c r="T57" i="27"/>
  <c r="T58" i="27"/>
  <c r="U70" i="44"/>
  <c r="U71" i="44"/>
  <c r="U69" i="44"/>
  <c r="W65" i="47"/>
  <c r="W57" i="47"/>
  <c r="U54" i="46"/>
  <c r="X54" i="47" s="1"/>
  <c r="W13" i="47"/>
  <c r="W21" i="47"/>
  <c r="U32" i="46"/>
  <c r="X32" i="47" s="1"/>
  <c r="Z27" i="46"/>
  <c r="Z78" i="46"/>
  <c r="AA71" i="45"/>
  <c r="AA150" i="39"/>
  <c r="AA35" i="44"/>
  <c r="AA126" i="39"/>
  <c r="AA110" i="39"/>
  <c r="AA59" i="44"/>
  <c r="AA142" i="39"/>
  <c r="AA65" i="44"/>
  <c r="AA59" i="45"/>
  <c r="AA41" i="44"/>
  <c r="AB14" i="43"/>
  <c r="AB38" i="43" s="1"/>
  <c r="AA94" i="39"/>
  <c r="AA86" i="39"/>
  <c r="AA56" i="43"/>
  <c r="AA62" i="43" s="1"/>
  <c r="AA65" i="45"/>
  <c r="AA82" i="45"/>
  <c r="AA158" i="39"/>
  <c r="AA118" i="39"/>
  <c r="AA102" i="39"/>
  <c r="AA134" i="39"/>
  <c r="AA47" i="44"/>
  <c r="Z49" i="46"/>
  <c r="Z59" i="46"/>
  <c r="Z71" i="46"/>
  <c r="Z37" i="46"/>
  <c r="Z65" i="46"/>
  <c r="Z15" i="46"/>
  <c r="AX27" i="43"/>
  <c r="AX50" i="45" s="1"/>
  <c r="Z89" i="45"/>
  <c r="AX33" i="43"/>
  <c r="Z21" i="46"/>
  <c r="Z43" i="46"/>
  <c r="AA39" i="43"/>
  <c r="AA51" i="43" s="1"/>
  <c r="AA159" i="39" s="1"/>
  <c r="Z43" i="44"/>
  <c r="Z152" i="39"/>
  <c r="Z58" i="43"/>
  <c r="Z64" i="43" s="1"/>
  <c r="Z79" i="46" s="1"/>
  <c r="Z128" i="39"/>
  <c r="Z104" i="39"/>
  <c r="AA16" i="43"/>
  <c r="Z136" i="39"/>
  <c r="Z67" i="44"/>
  <c r="Z120" i="39"/>
  <c r="Z37" i="44"/>
  <c r="Z96" i="39"/>
  <c r="Z67" i="45"/>
  <c r="Z84" i="45"/>
  <c r="Z73" i="45"/>
  <c r="Z88" i="39"/>
  <c r="Z61" i="45"/>
  <c r="Z160" i="39"/>
  <c r="Z55" i="44"/>
  <c r="Z112" i="39"/>
  <c r="Z61" i="44"/>
  <c r="Z144" i="39"/>
  <c r="Z49" i="44"/>
  <c r="Z87" i="45"/>
  <c r="Z35" i="46"/>
  <c r="Z69" i="46"/>
  <c r="Z63" i="46"/>
  <c r="Z19" i="46"/>
  <c r="Z13" i="46"/>
  <c r="Z25" i="46"/>
  <c r="Z41" i="46"/>
  <c r="Z47" i="46"/>
  <c r="Z57" i="46"/>
  <c r="AX31" i="43"/>
  <c r="AA37" i="43"/>
  <c r="AX25" i="43"/>
  <c r="AX48" i="45" s="1"/>
  <c r="AA43" i="43"/>
  <c r="BK217" i="39"/>
  <c r="AY12" i="42"/>
  <c r="BM212" i="39"/>
  <c r="BL213" i="39"/>
  <c r="BL214" i="39" s="1"/>
  <c r="BL215" i="39" s="1"/>
  <c r="AX30" i="45"/>
  <c r="AX33" i="45"/>
  <c r="AX31" i="45"/>
  <c r="AX29" i="45"/>
  <c r="AX32" i="45"/>
  <c r="U68" i="44" l="1"/>
  <c r="U19" i="27" s="1"/>
  <c r="X11" i="47"/>
  <c r="X19" i="47"/>
  <c r="S45" i="27"/>
  <c r="S38" i="27"/>
  <c r="W22" i="47"/>
  <c r="W14" i="47"/>
  <c r="X55" i="47"/>
  <c r="X63" i="47"/>
  <c r="V53" i="43"/>
  <c r="V60" i="43"/>
  <c r="W66" i="47"/>
  <c r="W58" i="47"/>
  <c r="T55" i="27"/>
  <c r="V37" i="39"/>
  <c r="V54" i="45" s="1"/>
  <c r="V29" i="27" s="1"/>
  <c r="D26" i="26"/>
  <c r="E25" i="26" s="1"/>
  <c r="V78" i="45"/>
  <c r="V35" i="27" s="1"/>
  <c r="W44" i="47"/>
  <c r="W36" i="47"/>
  <c r="W45" i="47" s="1"/>
  <c r="X41" i="47"/>
  <c r="X33" i="47"/>
  <c r="V38" i="39"/>
  <c r="V55" i="45" s="1"/>
  <c r="V30" i="27" s="1"/>
  <c r="AT30" i="43"/>
  <c r="AT29" i="43" s="1"/>
  <c r="W42" i="43"/>
  <c r="W41" i="43" s="1"/>
  <c r="AT24" i="43"/>
  <c r="W11" i="43"/>
  <c r="W36" i="43"/>
  <c r="AA88" i="45"/>
  <c r="AA77" i="46"/>
  <c r="AY26" i="43"/>
  <c r="AY49" i="45" s="1"/>
  <c r="AB44" i="43"/>
  <c r="AB50" i="43" s="1"/>
  <c r="AB118" i="39" s="1"/>
  <c r="AY32" i="43"/>
  <c r="AA64" i="46"/>
  <c r="AA42" i="46"/>
  <c r="AA36" i="46"/>
  <c r="AA58" i="46"/>
  <c r="AA20" i="46"/>
  <c r="AA14" i="46"/>
  <c r="AA48" i="46"/>
  <c r="AA70" i="46"/>
  <c r="AA26" i="46"/>
  <c r="AA143" i="39"/>
  <c r="AA72" i="45"/>
  <c r="AA48" i="44"/>
  <c r="AA87" i="39"/>
  <c r="AA54" i="44"/>
  <c r="AA60" i="44"/>
  <c r="AA103" i="39"/>
  <c r="AA60" i="45"/>
  <c r="AB15" i="43"/>
  <c r="AB39" i="43" s="1"/>
  <c r="AA111" i="39"/>
  <c r="AA127" i="39"/>
  <c r="AA83" i="45"/>
  <c r="AA135" i="39"/>
  <c r="AA66" i="44"/>
  <c r="AA119" i="39"/>
  <c r="AA57" i="43"/>
  <c r="AA63" i="43" s="1"/>
  <c r="AA66" i="45"/>
  <c r="AA42" i="44"/>
  <c r="AA36" i="44"/>
  <c r="AA95" i="39"/>
  <c r="AA151" i="39"/>
  <c r="Z22" i="46"/>
  <c r="Z60" i="46"/>
  <c r="Z50" i="46"/>
  <c r="Z90" i="45"/>
  <c r="Z72" i="46"/>
  <c r="Z28" i="46"/>
  <c r="Z66" i="46"/>
  <c r="Z16" i="46"/>
  <c r="Z38" i="46"/>
  <c r="Z44" i="46"/>
  <c r="AX34" i="43"/>
  <c r="AA46" i="43"/>
  <c r="AA40" i="43"/>
  <c r="AX28" i="43"/>
  <c r="AX51" i="45" s="1"/>
  <c r="AA49" i="43"/>
  <c r="AA58" i="45" s="1"/>
  <c r="BL217" i="39"/>
  <c r="BN212" i="39"/>
  <c r="BM213" i="39"/>
  <c r="BM214" i="39" s="1"/>
  <c r="BM215" i="39" s="1"/>
  <c r="AX28" i="45"/>
  <c r="AX23" i="27" s="1"/>
  <c r="AY33" i="45"/>
  <c r="AY31" i="45"/>
  <c r="AY29" i="45"/>
  <c r="AY32" i="45"/>
  <c r="AY30" i="45"/>
  <c r="AY14" i="42"/>
  <c r="AZ11" i="42" s="1"/>
  <c r="U74" i="27" l="1"/>
  <c r="U67" i="27" s="1"/>
  <c r="U8" i="27"/>
  <c r="W39" i="47"/>
  <c r="W48" i="47" s="1"/>
  <c r="X12" i="47"/>
  <c r="X20" i="47"/>
  <c r="S60" i="27"/>
  <c r="S46" i="27"/>
  <c r="W35" i="43"/>
  <c r="W48" i="43"/>
  <c r="W59" i="47"/>
  <c r="W68" i="47" s="1"/>
  <c r="W67" i="47"/>
  <c r="AT23" i="43"/>
  <c r="AT201" i="39" s="1"/>
  <c r="AT47" i="45"/>
  <c r="AT46" i="45" s="1"/>
  <c r="AT26" i="27" s="1"/>
  <c r="V86" i="45"/>
  <c r="V85" i="45" s="1"/>
  <c r="V36" i="27" s="1"/>
  <c r="V18" i="46"/>
  <c r="V17" i="46" s="1"/>
  <c r="V62" i="46"/>
  <c r="V61" i="46" s="1"/>
  <c r="V12" i="46"/>
  <c r="V11" i="46" s="1"/>
  <c r="V68" i="46"/>
  <c r="V67" i="46" s="1"/>
  <c r="V46" i="46"/>
  <c r="V45" i="46" s="1"/>
  <c r="V24" i="46"/>
  <c r="V23" i="46" s="1"/>
  <c r="V56" i="46"/>
  <c r="V55" i="46" s="1"/>
  <c r="V40" i="46"/>
  <c r="V39" i="46" s="1"/>
  <c r="V59" i="43"/>
  <c r="V75" i="46"/>
  <c r="V74" i="46" s="1"/>
  <c r="Y37" i="47" s="1"/>
  <c r="V34" i="46"/>
  <c r="V33" i="46" s="1"/>
  <c r="X56" i="47"/>
  <c r="X64" i="47"/>
  <c r="X42" i="47"/>
  <c r="X34" i="47"/>
  <c r="W23" i="47"/>
  <c r="W15" i="47"/>
  <c r="W24" i="47" s="1"/>
  <c r="X46" i="47"/>
  <c r="AA89" i="45"/>
  <c r="AA78" i="46"/>
  <c r="AB126" i="39"/>
  <c r="AB35" i="44"/>
  <c r="AB134" i="39"/>
  <c r="AB82" i="45"/>
  <c r="AB150" i="39"/>
  <c r="AB158" i="39"/>
  <c r="AB142" i="39"/>
  <c r="AB59" i="45"/>
  <c r="AC14" i="43"/>
  <c r="AZ26" i="43" s="1"/>
  <c r="AZ49" i="45" s="1"/>
  <c r="AB47" i="44"/>
  <c r="AB65" i="45"/>
  <c r="AB86" i="39"/>
  <c r="AB71" i="45"/>
  <c r="AB59" i="44"/>
  <c r="AB65" i="44"/>
  <c r="AB94" i="39"/>
  <c r="AB110" i="39"/>
  <c r="AB102" i="39"/>
  <c r="AB56" i="43"/>
  <c r="AB62" i="43" s="1"/>
  <c r="AB41" i="44"/>
  <c r="AB53" i="44"/>
  <c r="AY33" i="43"/>
  <c r="AB45" i="43"/>
  <c r="AB51" i="43" s="1"/>
  <c r="AB95" i="39" s="1"/>
  <c r="AA65" i="46"/>
  <c r="AY27" i="43"/>
  <c r="AY50" i="45" s="1"/>
  <c r="AA59" i="46"/>
  <c r="AA49" i="46"/>
  <c r="AA21" i="46"/>
  <c r="AA15" i="46"/>
  <c r="AA43" i="46"/>
  <c r="AA27" i="46"/>
  <c r="AA37" i="46"/>
  <c r="AA71" i="46"/>
  <c r="AA52" i="43"/>
  <c r="AA120" i="39" s="1"/>
  <c r="AA58" i="44"/>
  <c r="AA133" i="39"/>
  <c r="AA55" i="43"/>
  <c r="AA61" i="43" s="1"/>
  <c r="AA81" i="45"/>
  <c r="AA64" i="45"/>
  <c r="AA101" i="39"/>
  <c r="AA125" i="39"/>
  <c r="AA40" i="44"/>
  <c r="AA141" i="39"/>
  <c r="AA93" i="39"/>
  <c r="AA70" i="45"/>
  <c r="AA34" i="44"/>
  <c r="AA46" i="44"/>
  <c r="AB13" i="43"/>
  <c r="AB37" i="43" s="1"/>
  <c r="AA52" i="44"/>
  <c r="AA157" i="39"/>
  <c r="AA109" i="39"/>
  <c r="AA64" i="44"/>
  <c r="AA117" i="39"/>
  <c r="AA85" i="39"/>
  <c r="AA149" i="39"/>
  <c r="BM217" i="39"/>
  <c r="AZ12" i="42"/>
  <c r="BN213" i="39"/>
  <c r="BN214" i="39" s="1"/>
  <c r="BN215" i="39" s="1"/>
  <c r="BO212" i="39"/>
  <c r="AY28" i="45"/>
  <c r="AY23" i="27" s="1"/>
  <c r="T76" i="45" l="1"/>
  <c r="U57" i="27"/>
  <c r="U58" i="27"/>
  <c r="U56" i="27"/>
  <c r="X21" i="47"/>
  <c r="X13" i="47"/>
  <c r="V32" i="46"/>
  <c r="Y32" i="47" s="1"/>
  <c r="Y41" i="47" s="1"/>
  <c r="W61" i="47"/>
  <c r="T77" i="45" s="1"/>
  <c r="S61" i="27"/>
  <c r="S64" i="27"/>
  <c r="S62" i="27"/>
  <c r="S65" i="27" s="1"/>
  <c r="X65" i="47"/>
  <c r="X57" i="47"/>
  <c r="V10" i="46"/>
  <c r="Y10" i="47" s="1"/>
  <c r="V69" i="44"/>
  <c r="V70" i="44"/>
  <c r="D27" i="26"/>
  <c r="V71" i="44"/>
  <c r="W33" i="44"/>
  <c r="W32" i="44" s="1"/>
  <c r="W13" i="27" s="1"/>
  <c r="W68" i="27" s="1"/>
  <c r="W54" i="43"/>
  <c r="W84" i="39"/>
  <c r="W82" i="39" s="1"/>
  <c r="W63" i="45"/>
  <c r="W62" i="45" s="1"/>
  <c r="W32" i="27" s="1"/>
  <c r="W57" i="45"/>
  <c r="W56" i="45" s="1"/>
  <c r="W31" i="27" s="1"/>
  <c r="W80" i="45"/>
  <c r="W79" i="45" s="1"/>
  <c r="W124" i="39"/>
  <c r="W122" i="39" s="1"/>
  <c r="W39" i="44"/>
  <c r="W38" i="44" s="1"/>
  <c r="W14" i="27" s="1"/>
  <c r="W69" i="27" s="1"/>
  <c r="W116" i="39"/>
  <c r="W114" i="39" s="1"/>
  <c r="W156" i="39"/>
  <c r="W154" i="39" s="1"/>
  <c r="X12" i="43"/>
  <c r="W57" i="44"/>
  <c r="W56" i="44" s="1"/>
  <c r="W17" i="27" s="1"/>
  <c r="W72" i="27" s="1"/>
  <c r="W108" i="39"/>
  <c r="W106" i="39" s="1"/>
  <c r="W100" i="39"/>
  <c r="W98" i="39" s="1"/>
  <c r="W45" i="44"/>
  <c r="W44" i="44" s="1"/>
  <c r="W15" i="27" s="1"/>
  <c r="W70" i="27" s="1"/>
  <c r="W92" i="39"/>
  <c r="W90" i="39" s="1"/>
  <c r="W47" i="43"/>
  <c r="W69" i="45"/>
  <c r="W68" i="45" s="1"/>
  <c r="W33" i="27" s="1"/>
  <c r="W63" i="44"/>
  <c r="W62" i="44" s="1"/>
  <c r="W18" i="27" s="1"/>
  <c r="W73" i="27" s="1"/>
  <c r="W132" i="39"/>
  <c r="W130" i="39" s="1"/>
  <c r="W140" i="39"/>
  <c r="W138" i="39" s="1"/>
  <c r="W51" i="44"/>
  <c r="W50" i="44" s="1"/>
  <c r="W16" i="27" s="1"/>
  <c r="W71" i="27" s="1"/>
  <c r="W148" i="39"/>
  <c r="W146" i="39" s="1"/>
  <c r="W17" i="47"/>
  <c r="X35" i="47"/>
  <c r="X43" i="47"/>
  <c r="V54" i="46"/>
  <c r="Y54" i="47" s="1"/>
  <c r="AA41" i="46"/>
  <c r="AA76" i="46"/>
  <c r="AB20" i="46"/>
  <c r="AB77" i="46"/>
  <c r="AB48" i="46"/>
  <c r="AB36" i="46"/>
  <c r="AB64" i="46"/>
  <c r="AB70" i="46"/>
  <c r="AB42" i="46"/>
  <c r="AZ32" i="43"/>
  <c r="AC38" i="43"/>
  <c r="AB14" i="46"/>
  <c r="AB58" i="46"/>
  <c r="AB88" i="45"/>
  <c r="AC44" i="43"/>
  <c r="AB26" i="46"/>
  <c r="AB103" i="39"/>
  <c r="AB143" i="39"/>
  <c r="AB66" i="45"/>
  <c r="AB151" i="39"/>
  <c r="AB135" i="39"/>
  <c r="AB66" i="44"/>
  <c r="AC15" i="43"/>
  <c r="AZ33" i="43" s="1"/>
  <c r="AB42" i="44"/>
  <c r="AB36" i="44"/>
  <c r="AB119" i="39"/>
  <c r="AB159" i="39"/>
  <c r="AB72" i="45"/>
  <c r="AB60" i="45"/>
  <c r="AB87" i="39"/>
  <c r="AB127" i="39"/>
  <c r="AB83" i="45"/>
  <c r="AB60" i="44"/>
  <c r="AB111" i="39"/>
  <c r="AB57" i="43"/>
  <c r="AB63" i="43" s="1"/>
  <c r="AB48" i="44"/>
  <c r="AB54" i="44"/>
  <c r="AA128" i="39"/>
  <c r="AA144" i="39"/>
  <c r="AA37" i="44"/>
  <c r="AA104" i="39"/>
  <c r="AA87" i="45"/>
  <c r="AA112" i="39"/>
  <c r="AA61" i="44"/>
  <c r="AA152" i="39"/>
  <c r="AA96" i="39"/>
  <c r="AA61" i="45"/>
  <c r="AA84" i="45"/>
  <c r="AA67" i="44"/>
  <c r="AA49" i="44"/>
  <c r="AA160" i="39"/>
  <c r="AY31" i="43"/>
  <c r="AA43" i="44"/>
  <c r="AB16" i="43"/>
  <c r="AB46" i="43" s="1"/>
  <c r="AA58" i="43"/>
  <c r="AA64" i="43" s="1"/>
  <c r="AA136" i="39"/>
  <c r="AA67" i="45"/>
  <c r="AA88" i="39"/>
  <c r="AA55" i="44"/>
  <c r="AA73" i="45"/>
  <c r="AA69" i="46"/>
  <c r="AA13" i="46"/>
  <c r="AA47" i="46"/>
  <c r="AB43" i="43"/>
  <c r="AB49" i="43" s="1"/>
  <c r="AA19" i="46"/>
  <c r="AA63" i="46"/>
  <c r="AA25" i="46"/>
  <c r="AA57" i="46"/>
  <c r="AA35" i="46"/>
  <c r="AY25" i="43"/>
  <c r="AY48" i="45" s="1"/>
  <c r="BN217" i="39"/>
  <c r="AZ31" i="45"/>
  <c r="AZ29" i="45"/>
  <c r="AZ32" i="45"/>
  <c r="AZ30" i="45"/>
  <c r="AZ33" i="45"/>
  <c r="AZ14" i="42"/>
  <c r="BA11" i="42" s="1"/>
  <c r="BO213" i="39"/>
  <c r="BO214" i="39" s="1"/>
  <c r="BO215" i="39" s="1"/>
  <c r="BP212" i="39"/>
  <c r="W70" i="47" l="1"/>
  <c r="U55" i="27"/>
  <c r="X14" i="47"/>
  <c r="X22" i="47"/>
  <c r="Y33" i="47"/>
  <c r="W38" i="39"/>
  <c r="W55" i="45" s="1"/>
  <c r="W30" i="27" s="1"/>
  <c r="V68" i="44"/>
  <c r="V19" i="27" s="1"/>
  <c r="Y63" i="47"/>
  <c r="Y55" i="47"/>
  <c r="Y19" i="47"/>
  <c r="Y11" i="47"/>
  <c r="AU30" i="43"/>
  <c r="AU29" i="43" s="1"/>
  <c r="X11" i="43"/>
  <c r="X42" i="43"/>
  <c r="X41" i="43" s="1"/>
  <c r="X36" i="43"/>
  <c r="AU24" i="43"/>
  <c r="W37" i="39"/>
  <c r="W54" i="45" s="1"/>
  <c r="W29" i="27" s="1"/>
  <c r="X66" i="47"/>
  <c r="X58" i="47"/>
  <c r="X44" i="47"/>
  <c r="X36" i="47"/>
  <c r="X45" i="47" s="1"/>
  <c r="W53" i="43"/>
  <c r="W60" i="43"/>
  <c r="W78" i="45"/>
  <c r="W35" i="27" s="1"/>
  <c r="T75" i="45"/>
  <c r="T74" i="45" s="1"/>
  <c r="T34" i="27" s="1"/>
  <c r="T20" i="27" s="1"/>
  <c r="T37" i="27" s="1"/>
  <c r="W26" i="47"/>
  <c r="AB43" i="46"/>
  <c r="AB78" i="46"/>
  <c r="AA90" i="45"/>
  <c r="AA79" i="46"/>
  <c r="Y46" i="47"/>
  <c r="AC50" i="43"/>
  <c r="AC35" i="44" s="1"/>
  <c r="AZ27" i="43"/>
  <c r="AZ50" i="45" s="1"/>
  <c r="AC39" i="43"/>
  <c r="AC45" i="43"/>
  <c r="AB27" i="46"/>
  <c r="AB71" i="46"/>
  <c r="AB15" i="46"/>
  <c r="AB65" i="46"/>
  <c r="AB59" i="46"/>
  <c r="AB89" i="45"/>
  <c r="AB21" i="46"/>
  <c r="AB37" i="46"/>
  <c r="AB49" i="46"/>
  <c r="AA66" i="46"/>
  <c r="AA28" i="46"/>
  <c r="AA38" i="46"/>
  <c r="AA60" i="46"/>
  <c r="AA16" i="46"/>
  <c r="AB40" i="43"/>
  <c r="AB52" i="43" s="1"/>
  <c r="AB55" i="44" s="1"/>
  <c r="AA72" i="46"/>
  <c r="AY34" i="43"/>
  <c r="AY28" i="43"/>
  <c r="AY51" i="45" s="1"/>
  <c r="AA22" i="46"/>
  <c r="AA50" i="46"/>
  <c r="AA44" i="46"/>
  <c r="AB58" i="45"/>
  <c r="AB141" i="39"/>
  <c r="AB55" i="43"/>
  <c r="AB61" i="43" s="1"/>
  <c r="AB76" i="46" s="1"/>
  <c r="AB64" i="45"/>
  <c r="AB81" i="45"/>
  <c r="AB149" i="39"/>
  <c r="AB64" i="44"/>
  <c r="AB85" i="39"/>
  <c r="AB52" i="44"/>
  <c r="AB109" i="39"/>
  <c r="AB101" i="39"/>
  <c r="AB117" i="39"/>
  <c r="AB157" i="39"/>
  <c r="AB34" i="44"/>
  <c r="AB58" i="44"/>
  <c r="AB40" i="44"/>
  <c r="AB93" i="39"/>
  <c r="AC13" i="43"/>
  <c r="AB70" i="45"/>
  <c r="AB133" i="39"/>
  <c r="AB125" i="39"/>
  <c r="AB46" i="44"/>
  <c r="AZ28" i="45"/>
  <c r="AZ23" i="27" s="1"/>
  <c r="BO217" i="39"/>
  <c r="BA12" i="42"/>
  <c r="BA14" i="42" s="1"/>
  <c r="BB11" i="42" s="1"/>
  <c r="BQ212" i="39"/>
  <c r="BP213" i="39"/>
  <c r="BP214" i="39" s="1"/>
  <c r="BP215" i="39" s="1"/>
  <c r="Y34" i="47" l="1"/>
  <c r="Y42" i="47"/>
  <c r="X23" i="47"/>
  <c r="X15" i="47"/>
  <c r="X24" i="47" s="1"/>
  <c r="X39" i="47"/>
  <c r="U76" i="45" s="1"/>
  <c r="X67" i="47"/>
  <c r="X59" i="47"/>
  <c r="X68" i="47" s="1"/>
  <c r="Y12" i="47"/>
  <c r="Y20" i="47"/>
  <c r="T45" i="27"/>
  <c r="T38" i="27"/>
  <c r="Y64" i="47"/>
  <c r="Y56" i="47"/>
  <c r="AU23" i="43"/>
  <c r="AU201" i="39" s="1"/>
  <c r="AU47" i="45"/>
  <c r="AU46" i="45" s="1"/>
  <c r="AU26" i="27" s="1"/>
  <c r="W40" i="46"/>
  <c r="W39" i="46" s="1"/>
  <c r="W18" i="46"/>
  <c r="W17" i="46" s="1"/>
  <c r="W68" i="46"/>
  <c r="W67" i="46" s="1"/>
  <c r="W62" i="46"/>
  <c r="W61" i="46" s="1"/>
  <c r="W34" i="46"/>
  <c r="W33" i="46" s="1"/>
  <c r="W12" i="46"/>
  <c r="W11" i="46" s="1"/>
  <c r="W86" i="45"/>
  <c r="W85" i="45" s="1"/>
  <c r="W36" i="27" s="1"/>
  <c r="W59" i="43"/>
  <c r="W75" i="46"/>
  <c r="W74" i="46" s="1"/>
  <c r="Z37" i="47" s="1"/>
  <c r="W24" i="46"/>
  <c r="W23" i="46" s="1"/>
  <c r="W56" i="46"/>
  <c r="W55" i="46" s="1"/>
  <c r="W46" i="46"/>
  <c r="W45" i="46" s="1"/>
  <c r="X35" i="43"/>
  <c r="X48" i="43"/>
  <c r="V8" i="27"/>
  <c r="V74" i="27"/>
  <c r="V67" i="27" s="1"/>
  <c r="D28" i="26" s="1"/>
  <c r="D22" i="26" s="1"/>
  <c r="AC65" i="45"/>
  <c r="AC150" i="39"/>
  <c r="AC86" i="39"/>
  <c r="AC134" i="39"/>
  <c r="AC102" i="39"/>
  <c r="AC47" i="44"/>
  <c r="AC56" i="43"/>
  <c r="AC62" i="43" s="1"/>
  <c r="AC41" i="44"/>
  <c r="AC142" i="39"/>
  <c r="AC110" i="39"/>
  <c r="AC71" i="45"/>
  <c r="AC82" i="45"/>
  <c r="AD14" i="43"/>
  <c r="BA32" i="43" s="1"/>
  <c r="AC53" i="44"/>
  <c r="AC59" i="44"/>
  <c r="AC158" i="39"/>
  <c r="AC59" i="45"/>
  <c r="AC126" i="39"/>
  <c r="AC94" i="39"/>
  <c r="AC65" i="44"/>
  <c r="AC118" i="39"/>
  <c r="AC51" i="43"/>
  <c r="AC159" i="39" s="1"/>
  <c r="AB61" i="44"/>
  <c r="AB61" i="45"/>
  <c r="AB136" i="39"/>
  <c r="AB67" i="45"/>
  <c r="AB58" i="43"/>
  <c r="AB64" i="43" s="1"/>
  <c r="AC16" i="43"/>
  <c r="AZ34" i="43" s="1"/>
  <c r="AB160" i="39"/>
  <c r="AB49" i="44"/>
  <c r="AB73" i="45"/>
  <c r="AB84" i="45"/>
  <c r="AB120" i="39"/>
  <c r="AB152" i="39"/>
  <c r="AB88" i="39"/>
  <c r="AB37" i="44"/>
  <c r="AB43" i="44"/>
  <c r="AB144" i="39"/>
  <c r="AB128" i="39"/>
  <c r="AB104" i="39"/>
  <c r="AB112" i="39"/>
  <c r="AB67" i="44"/>
  <c r="AB96" i="39"/>
  <c r="AB41" i="46"/>
  <c r="AB35" i="46"/>
  <c r="AB13" i="46"/>
  <c r="AB25" i="46"/>
  <c r="AB87" i="45"/>
  <c r="AB57" i="46"/>
  <c r="AB19" i="46"/>
  <c r="AB69" i="46"/>
  <c r="AB63" i="46"/>
  <c r="AB47" i="46"/>
  <c r="AC37" i="43"/>
  <c r="AZ25" i="43"/>
  <c r="AZ48" i="45" s="1"/>
  <c r="AC43" i="43"/>
  <c r="AZ31" i="43"/>
  <c r="BP217" i="39"/>
  <c r="BB12" i="42"/>
  <c r="BQ213" i="39"/>
  <c r="BQ214" i="39" s="1"/>
  <c r="BQ215" i="39" s="1"/>
  <c r="BR212" i="39"/>
  <c r="BA31" i="45"/>
  <c r="BA29" i="45"/>
  <c r="BA32" i="45"/>
  <c r="BA30" i="45"/>
  <c r="BA33" i="45"/>
  <c r="X17" i="47" l="1"/>
  <c r="U75" i="45" s="1"/>
  <c r="W54" i="46"/>
  <c r="Z54" i="47" s="1"/>
  <c r="Z63" i="47" s="1"/>
  <c r="Y43" i="47"/>
  <c r="Y35" i="47"/>
  <c r="X48" i="47"/>
  <c r="X61" i="47"/>
  <c r="U77" i="45" s="1"/>
  <c r="T46" i="27"/>
  <c r="T60" i="27"/>
  <c r="Y21" i="47"/>
  <c r="Y13" i="47"/>
  <c r="W69" i="44"/>
  <c r="W71" i="44"/>
  <c r="W70" i="44"/>
  <c r="V58" i="27"/>
  <c r="D12" i="26"/>
  <c r="V57" i="27"/>
  <c r="V56" i="27"/>
  <c r="X124" i="39"/>
  <c r="X122" i="39" s="1"/>
  <c r="X156" i="39"/>
  <c r="X154" i="39" s="1"/>
  <c r="X51" i="44"/>
  <c r="X50" i="44" s="1"/>
  <c r="X16" i="27" s="1"/>
  <c r="X71" i="27" s="1"/>
  <c r="X148" i="39"/>
  <c r="X146" i="39" s="1"/>
  <c r="X140" i="39"/>
  <c r="X138" i="39" s="1"/>
  <c r="X116" i="39"/>
  <c r="X114" i="39" s="1"/>
  <c r="X45" i="44"/>
  <c r="X44" i="44" s="1"/>
  <c r="X15" i="27" s="1"/>
  <c r="X70" i="27" s="1"/>
  <c r="X100" i="39"/>
  <c r="X98" i="39" s="1"/>
  <c r="X132" i="39"/>
  <c r="X130" i="39" s="1"/>
  <c r="X54" i="43"/>
  <c r="X57" i="45"/>
  <c r="X56" i="45" s="1"/>
  <c r="X31" i="27" s="1"/>
  <c r="X80" i="45"/>
  <c r="X79" i="45" s="1"/>
  <c r="X33" i="44"/>
  <c r="X32" i="44" s="1"/>
  <c r="X13" i="27" s="1"/>
  <c r="X68" i="27" s="1"/>
  <c r="X63" i="44"/>
  <c r="X62" i="44" s="1"/>
  <c r="X18" i="27" s="1"/>
  <c r="X73" i="27" s="1"/>
  <c r="X84" i="39"/>
  <c r="X82" i="39" s="1"/>
  <c r="X63" i="45"/>
  <c r="X62" i="45" s="1"/>
  <c r="X32" i="27" s="1"/>
  <c r="X69" i="45"/>
  <c r="X68" i="45" s="1"/>
  <c r="X33" i="27" s="1"/>
  <c r="Y12" i="43"/>
  <c r="X92" i="39"/>
  <c r="X90" i="39" s="1"/>
  <c r="X57" i="44"/>
  <c r="X56" i="44" s="1"/>
  <c r="X17" i="27" s="1"/>
  <c r="X72" i="27" s="1"/>
  <c r="X39" i="44"/>
  <c r="X38" i="44" s="1"/>
  <c r="X14" i="27" s="1"/>
  <c r="X69" i="27" s="1"/>
  <c r="X47" i="43"/>
  <c r="X108" i="39"/>
  <c r="X106" i="39" s="1"/>
  <c r="W10" i="46"/>
  <c r="Z10" i="47" s="1"/>
  <c r="Y57" i="47"/>
  <c r="Y65" i="47"/>
  <c r="W32" i="46"/>
  <c r="Z32" i="47" s="1"/>
  <c r="AB38" i="46"/>
  <c r="AB79" i="46"/>
  <c r="AC58" i="46"/>
  <c r="AC77" i="46"/>
  <c r="AC88" i="45"/>
  <c r="AC64" i="46"/>
  <c r="AC20" i="46"/>
  <c r="AC14" i="46"/>
  <c r="AC26" i="46"/>
  <c r="BA26" i="43"/>
  <c r="BA49" i="45" s="1"/>
  <c r="AC70" i="46"/>
  <c r="AC36" i="46"/>
  <c r="AC42" i="46"/>
  <c r="AD38" i="43"/>
  <c r="AC48" i="46"/>
  <c r="AD44" i="43"/>
  <c r="AC72" i="45"/>
  <c r="AC83" i="45"/>
  <c r="AC111" i="39"/>
  <c r="AC36" i="44"/>
  <c r="AC103" i="39"/>
  <c r="AC54" i="44"/>
  <c r="AC151" i="39"/>
  <c r="AC57" i="43"/>
  <c r="AC63" i="43" s="1"/>
  <c r="AC87" i="39"/>
  <c r="AC143" i="39"/>
  <c r="AC119" i="39"/>
  <c r="AD15" i="43"/>
  <c r="BA27" i="43" s="1"/>
  <c r="BA50" i="45" s="1"/>
  <c r="AC135" i="39"/>
  <c r="AC60" i="45"/>
  <c r="AC48" i="44"/>
  <c r="AC127" i="39"/>
  <c r="AC66" i="44"/>
  <c r="AC42" i="44"/>
  <c r="AC95" i="39"/>
  <c r="AC60" i="44"/>
  <c r="AC66" i="45"/>
  <c r="AB28" i="46"/>
  <c r="AB22" i="46"/>
  <c r="AB72" i="46"/>
  <c r="AB66" i="46"/>
  <c r="AB50" i="46"/>
  <c r="AB44" i="46"/>
  <c r="AB90" i="45"/>
  <c r="AB60" i="46"/>
  <c r="AB16" i="46"/>
  <c r="AC40" i="43"/>
  <c r="AZ28" i="43"/>
  <c r="AZ51" i="45" s="1"/>
  <c r="AC46" i="43"/>
  <c r="AC49" i="43"/>
  <c r="AC55" i="43" s="1"/>
  <c r="AC61" i="43" s="1"/>
  <c r="AC76" i="46" s="1"/>
  <c r="BQ217" i="39"/>
  <c r="BR213" i="39"/>
  <c r="BR214" i="39" s="1"/>
  <c r="BR215" i="39" s="1"/>
  <c r="BR217" i="39" s="1"/>
  <c r="BB29" i="45"/>
  <c r="BB32" i="45"/>
  <c r="BB30" i="45"/>
  <c r="BB33" i="45"/>
  <c r="BB31" i="45"/>
  <c r="BA28" i="45"/>
  <c r="BA23" i="27" s="1"/>
  <c r="BB14" i="42"/>
  <c r="BC11" i="42" s="1"/>
  <c r="X26" i="47" l="1"/>
  <c r="U74" i="45"/>
  <c r="U34" i="27" s="1"/>
  <c r="U20" i="27" s="1"/>
  <c r="U37" i="27" s="1"/>
  <c r="U38" i="27" s="1"/>
  <c r="Z55" i="47"/>
  <c r="Z64" i="47" s="1"/>
  <c r="X70" i="47"/>
  <c r="Y36" i="47"/>
  <c r="Y45" i="47" s="1"/>
  <c r="Y44" i="47"/>
  <c r="X78" i="45"/>
  <c r="X35" i="27" s="1"/>
  <c r="V55" i="27"/>
  <c r="D19" i="26" s="1"/>
  <c r="W68" i="44"/>
  <c r="W19" i="27" s="1"/>
  <c r="W8" i="27" s="1"/>
  <c r="W56" i="27" s="1"/>
  <c r="Z33" i="47"/>
  <c r="Z41" i="47"/>
  <c r="Y11" i="43"/>
  <c r="AV24" i="43"/>
  <c r="AV30" i="43"/>
  <c r="AV29" i="43" s="1"/>
  <c r="Y36" i="43"/>
  <c r="Y42" i="43"/>
  <c r="Y41" i="43" s="1"/>
  <c r="X53" i="43"/>
  <c r="X60" i="43"/>
  <c r="Y66" i="47"/>
  <c r="Y58" i="47"/>
  <c r="X38" i="39"/>
  <c r="X55" i="45" s="1"/>
  <c r="X30" i="27" s="1"/>
  <c r="Y22" i="47"/>
  <c r="Y14" i="47"/>
  <c r="Z19" i="47"/>
  <c r="Z11" i="47"/>
  <c r="X37" i="39"/>
  <c r="X54" i="45" s="1"/>
  <c r="X29" i="27" s="1"/>
  <c r="T62" i="27"/>
  <c r="T65" i="27" s="1"/>
  <c r="T61" i="27"/>
  <c r="T64" i="27"/>
  <c r="AC37" i="46"/>
  <c r="AC78" i="46"/>
  <c r="AD50" i="43"/>
  <c r="AD158" i="39" s="1"/>
  <c r="AC43" i="46"/>
  <c r="AC49" i="46"/>
  <c r="AC15" i="46"/>
  <c r="AC27" i="46"/>
  <c r="AC59" i="46"/>
  <c r="AC65" i="46"/>
  <c r="AC71" i="46"/>
  <c r="AC89" i="45"/>
  <c r="AC21" i="46"/>
  <c r="AD45" i="43"/>
  <c r="AD39" i="43"/>
  <c r="BA33" i="43"/>
  <c r="AC52" i="43"/>
  <c r="AC61" i="45" s="1"/>
  <c r="AC157" i="39"/>
  <c r="AC149" i="39"/>
  <c r="AC109" i="39"/>
  <c r="AC58" i="44"/>
  <c r="AC70" i="45"/>
  <c r="AC101" i="39"/>
  <c r="AD13" i="43"/>
  <c r="BA25" i="43" s="1"/>
  <c r="BA48" i="45" s="1"/>
  <c r="AC93" i="39"/>
  <c r="AC64" i="45"/>
  <c r="AC40" i="44"/>
  <c r="AC52" i="44"/>
  <c r="AC85" i="39"/>
  <c r="AC117" i="39"/>
  <c r="AC34" i="44"/>
  <c r="AC133" i="39"/>
  <c r="AC64" i="44"/>
  <c r="AC125" i="39"/>
  <c r="AC46" i="44"/>
  <c r="AC81" i="45"/>
  <c r="AC58" i="45"/>
  <c r="AC141" i="39"/>
  <c r="AC25" i="46"/>
  <c r="AC35" i="46"/>
  <c r="AC69" i="46"/>
  <c r="AC57" i="46"/>
  <c r="AC41" i="46"/>
  <c r="AC13" i="46"/>
  <c r="AC47" i="46"/>
  <c r="AC87" i="45"/>
  <c r="AC63" i="46"/>
  <c r="AC19" i="46"/>
  <c r="Z46" i="47"/>
  <c r="BC12" i="42"/>
  <c r="BC14" i="42" s="1"/>
  <c r="BD11" i="42" s="1"/>
  <c r="BB28" i="45"/>
  <c r="BB23" i="27" s="1"/>
  <c r="U45" i="27" l="1"/>
  <c r="U60" i="27" s="1"/>
  <c r="Y39" i="47"/>
  <c r="V76" i="45" s="1"/>
  <c r="Z56" i="47"/>
  <c r="W58" i="27"/>
  <c r="W74" i="27"/>
  <c r="W67" i="27" s="1"/>
  <c r="W57" i="27"/>
  <c r="Z12" i="47"/>
  <c r="Z20" i="47"/>
  <c r="Y23" i="47"/>
  <c r="Y15" i="47"/>
  <c r="Y24" i="47" s="1"/>
  <c r="Y35" i="43"/>
  <c r="Y48" i="43"/>
  <c r="AV47" i="45"/>
  <c r="AV46" i="45" s="1"/>
  <c r="AV26" i="27" s="1"/>
  <c r="AV23" i="43"/>
  <c r="AV201" i="39" s="1"/>
  <c r="Y59" i="47"/>
  <c r="Y68" i="47" s="1"/>
  <c r="Y67" i="47"/>
  <c r="X68" i="46"/>
  <c r="X67" i="46" s="1"/>
  <c r="X24" i="46"/>
  <c r="X23" i="46" s="1"/>
  <c r="X62" i="46"/>
  <c r="X61" i="46" s="1"/>
  <c r="X18" i="46"/>
  <c r="X17" i="46" s="1"/>
  <c r="X46" i="46"/>
  <c r="X45" i="46" s="1"/>
  <c r="X75" i="46"/>
  <c r="X74" i="46" s="1"/>
  <c r="AA37" i="47" s="1"/>
  <c r="X86" i="45"/>
  <c r="X85" i="45" s="1"/>
  <c r="X36" i="27" s="1"/>
  <c r="X34" i="46"/>
  <c r="X33" i="46" s="1"/>
  <c r="X59" i="43"/>
  <c r="X12" i="46"/>
  <c r="X11" i="46" s="1"/>
  <c r="X40" i="46"/>
  <c r="X39" i="46" s="1"/>
  <c r="X56" i="46"/>
  <c r="X55" i="46" s="1"/>
  <c r="Z34" i="47"/>
  <c r="Z42" i="47"/>
  <c r="AD56" i="43"/>
  <c r="AD62" i="43" s="1"/>
  <c r="AD35" i="44"/>
  <c r="AD94" i="39"/>
  <c r="AD86" i="39"/>
  <c r="AD59" i="45"/>
  <c r="AD65" i="45"/>
  <c r="AD118" i="39"/>
  <c r="AD126" i="39"/>
  <c r="AD47" i="44"/>
  <c r="AD150" i="39"/>
  <c r="AD59" i="44"/>
  <c r="AE14" i="43"/>
  <c r="AE38" i="43" s="1"/>
  <c r="AD82" i="45"/>
  <c r="AD71" i="45"/>
  <c r="AD142" i="39"/>
  <c r="AD65" i="44"/>
  <c r="AD110" i="39"/>
  <c r="AD53" i="44"/>
  <c r="AD134" i="39"/>
  <c r="AD41" i="44"/>
  <c r="AD102" i="39"/>
  <c r="AD51" i="43"/>
  <c r="AD87" i="39" s="1"/>
  <c r="AC88" i="39"/>
  <c r="AC73" i="45"/>
  <c r="AC152" i="39"/>
  <c r="AC55" i="44"/>
  <c r="AC104" i="39"/>
  <c r="AC67" i="45"/>
  <c r="AC120" i="39"/>
  <c r="AC144" i="39"/>
  <c r="AC136" i="39"/>
  <c r="AC112" i="39"/>
  <c r="AC96" i="39"/>
  <c r="AC43" i="44"/>
  <c r="AC84" i="45"/>
  <c r="AC61" i="44"/>
  <c r="AC58" i="43"/>
  <c r="AC64" i="43" s="1"/>
  <c r="AC37" i="44"/>
  <c r="AC67" i="44"/>
  <c r="AC128" i="39"/>
  <c r="AC160" i="39"/>
  <c r="AD16" i="43"/>
  <c r="BA34" i="43" s="1"/>
  <c r="AC49" i="44"/>
  <c r="BA31" i="43"/>
  <c r="AD43" i="43"/>
  <c r="AD37" i="43"/>
  <c r="BC29" i="45"/>
  <c r="BC32" i="45"/>
  <c r="BC30" i="45"/>
  <c r="BC33" i="45"/>
  <c r="BC31" i="45"/>
  <c r="BD12" i="42"/>
  <c r="C316" i="25"/>
  <c r="C317" i="25" s="1"/>
  <c r="U46" i="27" l="1"/>
  <c r="Y48" i="47"/>
  <c r="Z65" i="47"/>
  <c r="Z57" i="47"/>
  <c r="W55" i="27"/>
  <c r="Y61" i="47"/>
  <c r="V77" i="45" s="1"/>
  <c r="Y17" i="47"/>
  <c r="Y26" i="47" s="1"/>
  <c r="X10" i="46"/>
  <c r="AA10" i="47" s="1"/>
  <c r="AA19" i="47" s="1"/>
  <c r="X54" i="46"/>
  <c r="AA54" i="47" s="1"/>
  <c r="Y116" i="39"/>
  <c r="Y114" i="39" s="1"/>
  <c r="Y80" i="45"/>
  <c r="Y79" i="45" s="1"/>
  <c r="Y148" i="39"/>
  <c r="Y146" i="39" s="1"/>
  <c r="Y57" i="44"/>
  <c r="Y56" i="44" s="1"/>
  <c r="Y17" i="27" s="1"/>
  <c r="Y72" i="27" s="1"/>
  <c r="Y63" i="44"/>
  <c r="Y62" i="44" s="1"/>
  <c r="Y18" i="27" s="1"/>
  <c r="Y73" i="27" s="1"/>
  <c r="Y132" i="39"/>
  <c r="Y130" i="39" s="1"/>
  <c r="Y108" i="39"/>
  <c r="Y106" i="39" s="1"/>
  <c r="Y51" i="44"/>
  <c r="Y50" i="44" s="1"/>
  <c r="Y16" i="27" s="1"/>
  <c r="Y71" i="27" s="1"/>
  <c r="Y57" i="45"/>
  <c r="Y56" i="45" s="1"/>
  <c r="Y31" i="27" s="1"/>
  <c r="Y39" i="44"/>
  <c r="Y38" i="44" s="1"/>
  <c r="Y14" i="27" s="1"/>
  <c r="Y69" i="27" s="1"/>
  <c r="Y92" i="39"/>
  <c r="Y90" i="39" s="1"/>
  <c r="Y47" i="43"/>
  <c r="Y45" i="44"/>
  <c r="Y44" i="44" s="1"/>
  <c r="Y15" i="27" s="1"/>
  <c r="Y70" i="27" s="1"/>
  <c r="Z12" i="43"/>
  <c r="Y124" i="39"/>
  <c r="Y122" i="39" s="1"/>
  <c r="Y100" i="39"/>
  <c r="Y98" i="39" s="1"/>
  <c r="Y156" i="39"/>
  <c r="Y154" i="39" s="1"/>
  <c r="Y63" i="45"/>
  <c r="Y62" i="45" s="1"/>
  <c r="Y32" i="27" s="1"/>
  <c r="Y140" i="39"/>
  <c r="Y138" i="39" s="1"/>
  <c r="Y84" i="39"/>
  <c r="Y82" i="39" s="1"/>
  <c r="Y69" i="45"/>
  <c r="Y68" i="45" s="1"/>
  <c r="Y33" i="27" s="1"/>
  <c r="Y54" i="43"/>
  <c r="Y33" i="44"/>
  <c r="Y32" i="44" s="1"/>
  <c r="Y13" i="27" s="1"/>
  <c r="Y68" i="27" s="1"/>
  <c r="X69" i="44"/>
  <c r="X71" i="44"/>
  <c r="X70" i="44"/>
  <c r="X32" i="46"/>
  <c r="AA32" i="47" s="1"/>
  <c r="U61" i="27"/>
  <c r="U64" i="27"/>
  <c r="U62" i="27"/>
  <c r="U65" i="27" s="1"/>
  <c r="Z43" i="47"/>
  <c r="Z35" i="47"/>
  <c r="Z21" i="47"/>
  <c r="Z13" i="47"/>
  <c r="AD70" i="46"/>
  <c r="AD77" i="46"/>
  <c r="AC90" i="45"/>
  <c r="AC79" i="46"/>
  <c r="AD88" i="45"/>
  <c r="AD42" i="46"/>
  <c r="AD36" i="46"/>
  <c r="AD26" i="46"/>
  <c r="AD58" i="46"/>
  <c r="AD64" i="46"/>
  <c r="AD14" i="46"/>
  <c r="AD48" i="46"/>
  <c r="AD20" i="46"/>
  <c r="BB32" i="43"/>
  <c r="AE44" i="43"/>
  <c r="AE50" i="43" s="1"/>
  <c r="AE47" i="44" s="1"/>
  <c r="BB26" i="43"/>
  <c r="BB49" i="45" s="1"/>
  <c r="AD66" i="45"/>
  <c r="AD135" i="39"/>
  <c r="AD159" i="39"/>
  <c r="AD143" i="39"/>
  <c r="AD60" i="45"/>
  <c r="AD83" i="45"/>
  <c r="AD103" i="39"/>
  <c r="AD66" i="44"/>
  <c r="AD151" i="39"/>
  <c r="AD36" i="44"/>
  <c r="AD119" i="39"/>
  <c r="AD111" i="39"/>
  <c r="AD42" i="44"/>
  <c r="AE15" i="43"/>
  <c r="AE39" i="43" s="1"/>
  <c r="AD48" i="44"/>
  <c r="AD72" i="45"/>
  <c r="AD95" i="39"/>
  <c r="AD127" i="39"/>
  <c r="AD60" i="44"/>
  <c r="AD54" i="44"/>
  <c r="AD57" i="43"/>
  <c r="AD63" i="43" s="1"/>
  <c r="AD46" i="43"/>
  <c r="AC38" i="46"/>
  <c r="AC44" i="46"/>
  <c r="AC72" i="46"/>
  <c r="AC60" i="46"/>
  <c r="AC28" i="46"/>
  <c r="AC16" i="46"/>
  <c r="AC50" i="46"/>
  <c r="AC22" i="46"/>
  <c r="AC66" i="46"/>
  <c r="BA28" i="43"/>
  <c r="BA51" i="45" s="1"/>
  <c r="AD40" i="43"/>
  <c r="AD49" i="43"/>
  <c r="AD125" i="39" s="1"/>
  <c r="BC28" i="45"/>
  <c r="BC23" i="27" s="1"/>
  <c r="BD32" i="45"/>
  <c r="BD30" i="45"/>
  <c r="BD33" i="45"/>
  <c r="BD31" i="45"/>
  <c r="BD29" i="45"/>
  <c r="BD14" i="42"/>
  <c r="BE11" i="42" s="1"/>
  <c r="V75" i="45" l="1"/>
  <c r="V74" i="45" s="1"/>
  <c r="V34" i="27" s="1"/>
  <c r="V20" i="27" s="1"/>
  <c r="Y70" i="47"/>
  <c r="AA11" i="47"/>
  <c r="Z58" i="47"/>
  <c r="Z66" i="47"/>
  <c r="Y78" i="45"/>
  <c r="Y35" i="27" s="1"/>
  <c r="Y37" i="39"/>
  <c r="Y54" i="45" s="1"/>
  <c r="Y29" i="27" s="1"/>
  <c r="Z22" i="47"/>
  <c r="Z14" i="47"/>
  <c r="Y38" i="39"/>
  <c r="Y55" i="45" s="1"/>
  <c r="Y30" i="27" s="1"/>
  <c r="Y60" i="43"/>
  <c r="Y53" i="43"/>
  <c r="Z42" i="43"/>
  <c r="Z41" i="43" s="1"/>
  <c r="Z36" i="43"/>
  <c r="AW30" i="43"/>
  <c r="AW29" i="43" s="1"/>
  <c r="AW24" i="43"/>
  <c r="Z11" i="43"/>
  <c r="Z44" i="47"/>
  <c r="Z36" i="47"/>
  <c r="Z45" i="47" s="1"/>
  <c r="AA41" i="47"/>
  <c r="AA33" i="47"/>
  <c r="X68" i="44"/>
  <c r="X19" i="27" s="1"/>
  <c r="AA63" i="47"/>
  <c r="AA55" i="47"/>
  <c r="AD43" i="46"/>
  <c r="AD78" i="46"/>
  <c r="AE59" i="44"/>
  <c r="AE35" i="44"/>
  <c r="AE53" i="44"/>
  <c r="AE110" i="39"/>
  <c r="AE65" i="45"/>
  <c r="AE59" i="45"/>
  <c r="AE134" i="39"/>
  <c r="AE150" i="39"/>
  <c r="AE41" i="44"/>
  <c r="AE158" i="39"/>
  <c r="AF14" i="43"/>
  <c r="AF38" i="43" s="1"/>
  <c r="AE86" i="39"/>
  <c r="AE82" i="45"/>
  <c r="AE71" i="45"/>
  <c r="AE142" i="39"/>
  <c r="AE102" i="39"/>
  <c r="AE94" i="39"/>
  <c r="AE56" i="43"/>
  <c r="AE62" i="43" s="1"/>
  <c r="AE126" i="39"/>
  <c r="AE65" i="44"/>
  <c r="AE118" i="39"/>
  <c r="BB33" i="43"/>
  <c r="BB27" i="43"/>
  <c r="BB50" i="45" s="1"/>
  <c r="AE45" i="43"/>
  <c r="AE51" i="43" s="1"/>
  <c r="AE57" i="43" s="1"/>
  <c r="AE63" i="43" s="1"/>
  <c r="AD15" i="46"/>
  <c r="AD49" i="46"/>
  <c r="AD89" i="45"/>
  <c r="AD27" i="46"/>
  <c r="AD65" i="46"/>
  <c r="AD37" i="46"/>
  <c r="AD21" i="46"/>
  <c r="AD59" i="46"/>
  <c r="AD71" i="46"/>
  <c r="AD52" i="43"/>
  <c r="AD88" i="39" s="1"/>
  <c r="AD157" i="39"/>
  <c r="AD52" i="44"/>
  <c r="AD109" i="39"/>
  <c r="AD34" i="44"/>
  <c r="AD81" i="45"/>
  <c r="AD70" i="45"/>
  <c r="AD93" i="39"/>
  <c r="AD64" i="45"/>
  <c r="AD141" i="39"/>
  <c r="AD58" i="44"/>
  <c r="AD46" i="44"/>
  <c r="AD55" i="43"/>
  <c r="AD61" i="43" s="1"/>
  <c r="AD58" i="45"/>
  <c r="AD133" i="39"/>
  <c r="AD117" i="39"/>
  <c r="AD64" i="44"/>
  <c r="AD101" i="39"/>
  <c r="AD40" i="44"/>
  <c r="AE13" i="43"/>
  <c r="BB31" i="43" s="1"/>
  <c r="AD149" i="39"/>
  <c r="AD85" i="39"/>
  <c r="BE12" i="42"/>
  <c r="BD28" i="45"/>
  <c r="BD23" i="27" s="1"/>
  <c r="Z59" i="47" l="1"/>
  <c r="Z68" i="47" s="1"/>
  <c r="Z67" i="47"/>
  <c r="AA12" i="47"/>
  <c r="AA20" i="47"/>
  <c r="Z39" i="47"/>
  <c r="W76" i="45" s="1"/>
  <c r="D13" i="26"/>
  <c r="D14" i="26" s="1"/>
  <c r="D16" i="26" s="1"/>
  <c r="D20" i="26" s="1"/>
  <c r="D21" i="26" s="1"/>
  <c r="V37" i="27"/>
  <c r="AA42" i="47"/>
  <c r="AA34" i="47"/>
  <c r="Z35" i="43"/>
  <c r="Z48" i="43"/>
  <c r="Y86" i="45"/>
  <c r="Y85" i="45" s="1"/>
  <c r="Y36" i="27" s="1"/>
  <c r="Y62" i="46"/>
  <c r="Y61" i="46" s="1"/>
  <c r="Y46" i="46"/>
  <c r="Y45" i="46" s="1"/>
  <c r="Y56" i="46"/>
  <c r="Y55" i="46" s="1"/>
  <c r="Y68" i="46"/>
  <c r="Y67" i="46" s="1"/>
  <c r="Y40" i="46"/>
  <c r="Y39" i="46" s="1"/>
  <c r="Y18" i="46"/>
  <c r="Y17" i="46" s="1"/>
  <c r="Y59" i="43"/>
  <c r="Y12" i="46"/>
  <c r="Y11" i="46" s="1"/>
  <c r="Y75" i="46"/>
  <c r="Y74" i="46" s="1"/>
  <c r="AB37" i="47" s="1"/>
  <c r="Y34" i="46"/>
  <c r="Y33" i="46" s="1"/>
  <c r="Y24" i="46"/>
  <c r="Y23" i="46" s="1"/>
  <c r="AA64" i="47"/>
  <c r="AA56" i="47"/>
  <c r="Z23" i="47"/>
  <c r="Z15" i="47"/>
  <c r="Z24" i="47" s="1"/>
  <c r="X74" i="27"/>
  <c r="X67" i="27" s="1"/>
  <c r="X8" i="27"/>
  <c r="AW23" i="43"/>
  <c r="AW201" i="39" s="1"/>
  <c r="AW47" i="45"/>
  <c r="AW46" i="45" s="1"/>
  <c r="AW26" i="27" s="1"/>
  <c r="AD19" i="46"/>
  <c r="AD76" i="46"/>
  <c r="AE70" i="46"/>
  <c r="AE77" i="46"/>
  <c r="AE65" i="46"/>
  <c r="AE78" i="46"/>
  <c r="AA46" i="47"/>
  <c r="AF44" i="43"/>
  <c r="AF50" i="43" s="1"/>
  <c r="BC32" i="43"/>
  <c r="BC26" i="43"/>
  <c r="BC49" i="45" s="1"/>
  <c r="AE14" i="46"/>
  <c r="AE26" i="46"/>
  <c r="AE58" i="46"/>
  <c r="AE64" i="46"/>
  <c r="AE36" i="46"/>
  <c r="AE88" i="45"/>
  <c r="AE42" i="46"/>
  <c r="AE20" i="46"/>
  <c r="AE48" i="46"/>
  <c r="AE103" i="39"/>
  <c r="AE37" i="46"/>
  <c r="AF15" i="43"/>
  <c r="BC33" i="43" s="1"/>
  <c r="AE27" i="46"/>
  <c r="AE89" i="45"/>
  <c r="AE87" i="39"/>
  <c r="AE119" i="39"/>
  <c r="AE71" i="46"/>
  <c r="AE21" i="46"/>
  <c r="AE127" i="39"/>
  <c r="AE43" i="46"/>
  <c r="AE59" i="46"/>
  <c r="AE49" i="46"/>
  <c r="AE66" i="45"/>
  <c r="AE42" i="44"/>
  <c r="AE143" i="39"/>
  <c r="AE135" i="39"/>
  <c r="AE83" i="45"/>
  <c r="AE72" i="45"/>
  <c r="AE111" i="39"/>
  <c r="AE15" i="46"/>
  <c r="AE36" i="44"/>
  <c r="AE66" i="44"/>
  <c r="AE159" i="39"/>
  <c r="AE60" i="44"/>
  <c r="AE60" i="45"/>
  <c r="AE48" i="44"/>
  <c r="AE151" i="39"/>
  <c r="AE95" i="39"/>
  <c r="AE54" i="44"/>
  <c r="AD112" i="39"/>
  <c r="AE16" i="43"/>
  <c r="AE40" i="43" s="1"/>
  <c r="AD160" i="39"/>
  <c r="AD73" i="45"/>
  <c r="AD61" i="45"/>
  <c r="AD104" i="39"/>
  <c r="AD152" i="39"/>
  <c r="AD49" i="44"/>
  <c r="AD128" i="39"/>
  <c r="AD96" i="39"/>
  <c r="AD61" i="44"/>
  <c r="AD37" i="44"/>
  <c r="AD84" i="45"/>
  <c r="AD67" i="44"/>
  <c r="AD67" i="45"/>
  <c r="AD144" i="39"/>
  <c r="AD55" i="44"/>
  <c r="AD136" i="39"/>
  <c r="AD43" i="44"/>
  <c r="AD120" i="39"/>
  <c r="AD58" i="43"/>
  <c r="AD64" i="43" s="1"/>
  <c r="AD69" i="46"/>
  <c r="AD25" i="46"/>
  <c r="AD87" i="45"/>
  <c r="AD47" i="46"/>
  <c r="AD57" i="46"/>
  <c r="AD63" i="46"/>
  <c r="AD41" i="46"/>
  <c r="AD35" i="46"/>
  <c r="AD13" i="46"/>
  <c r="AE43" i="43"/>
  <c r="BB25" i="43"/>
  <c r="BB48" i="45" s="1"/>
  <c r="AE37" i="43"/>
  <c r="BE30" i="45"/>
  <c r="BE33" i="45"/>
  <c r="BE31" i="45"/>
  <c r="BE29" i="45"/>
  <c r="BE32" i="45"/>
  <c r="BE14" i="42"/>
  <c r="BF11" i="42" s="1"/>
  <c r="Z61" i="47" l="1"/>
  <c r="Z70" i="47" s="1"/>
  <c r="Z48" i="47"/>
  <c r="AA21" i="47"/>
  <c r="AA13" i="47"/>
  <c r="AA57" i="47"/>
  <c r="AA65" i="47"/>
  <c r="AA12" i="43"/>
  <c r="Z132" i="39"/>
  <c r="Z130" i="39" s="1"/>
  <c r="Z148" i="39"/>
  <c r="Z146" i="39" s="1"/>
  <c r="Z51" i="44"/>
  <c r="Z50" i="44" s="1"/>
  <c r="Z16" i="27" s="1"/>
  <c r="Z71" i="27" s="1"/>
  <c r="Z140" i="39"/>
  <c r="Z138" i="39" s="1"/>
  <c r="Z84" i="39"/>
  <c r="Z82" i="39" s="1"/>
  <c r="Z45" i="44"/>
  <c r="Z44" i="44" s="1"/>
  <c r="Z15" i="27" s="1"/>
  <c r="Z70" i="27" s="1"/>
  <c r="Z108" i="39"/>
  <c r="Z106" i="39" s="1"/>
  <c r="Z33" i="44"/>
  <c r="Z32" i="44" s="1"/>
  <c r="Z13" i="27" s="1"/>
  <c r="Z68" i="27" s="1"/>
  <c r="Z156" i="39"/>
  <c r="Z154" i="39" s="1"/>
  <c r="Z63" i="45"/>
  <c r="Z62" i="45" s="1"/>
  <c r="Z32" i="27" s="1"/>
  <c r="Z47" i="43"/>
  <c r="Z69" i="45"/>
  <c r="Z68" i="45" s="1"/>
  <c r="Z33" i="27" s="1"/>
  <c r="Z116" i="39"/>
  <c r="Z114" i="39" s="1"/>
  <c r="Z39" i="44"/>
  <c r="Z38" i="44" s="1"/>
  <c r="Z14" i="27" s="1"/>
  <c r="Z69" i="27" s="1"/>
  <c r="Z92" i="39"/>
  <c r="Z90" i="39" s="1"/>
  <c r="Z54" i="43"/>
  <c r="Z57" i="45"/>
  <c r="Z56" i="45" s="1"/>
  <c r="Z31" i="27" s="1"/>
  <c r="Z57" i="44"/>
  <c r="Z56" i="44" s="1"/>
  <c r="Z17" i="27" s="1"/>
  <c r="Z72" i="27" s="1"/>
  <c r="Z63" i="44"/>
  <c r="Z62" i="44" s="1"/>
  <c r="Z18" i="27" s="1"/>
  <c r="Z73" i="27" s="1"/>
  <c r="Z100" i="39"/>
  <c r="Z98" i="39" s="1"/>
  <c r="Z80" i="45"/>
  <c r="Z79" i="45" s="1"/>
  <c r="Z124" i="39"/>
  <c r="Z122" i="39" s="1"/>
  <c r="Y54" i="46"/>
  <c r="AB54" i="47" s="1"/>
  <c r="Y32" i="46"/>
  <c r="AB32" i="47" s="1"/>
  <c r="AA35" i="47"/>
  <c r="AA43" i="47"/>
  <c r="X56" i="27"/>
  <c r="X58" i="27"/>
  <c r="X57" i="27"/>
  <c r="Y10" i="46"/>
  <c r="AB10" i="47" s="1"/>
  <c r="V45" i="27"/>
  <c r="V38" i="27"/>
  <c r="Z17" i="47"/>
  <c r="Y71" i="44"/>
  <c r="Y70" i="44"/>
  <c r="Y69" i="44"/>
  <c r="AD72" i="46"/>
  <c r="AD79" i="46"/>
  <c r="AF56" i="43"/>
  <c r="AF62" i="43" s="1"/>
  <c r="AF77" i="46" s="1"/>
  <c r="AF59" i="44"/>
  <c r="AF110" i="39"/>
  <c r="AF65" i="45"/>
  <c r="AF86" i="39"/>
  <c r="AF158" i="39"/>
  <c r="AF41" i="44"/>
  <c r="AF35" i="44"/>
  <c r="AF150" i="39"/>
  <c r="AF53" i="44"/>
  <c r="AF126" i="39"/>
  <c r="AF47" i="44"/>
  <c r="AF71" i="45"/>
  <c r="AF102" i="39"/>
  <c r="AF82" i="45"/>
  <c r="AF134" i="39"/>
  <c r="AF142" i="39"/>
  <c r="AF65" i="44"/>
  <c r="AF118" i="39"/>
  <c r="AF59" i="45"/>
  <c r="AG14" i="43"/>
  <c r="AG44" i="43" s="1"/>
  <c r="AF94" i="39"/>
  <c r="AF39" i="43"/>
  <c r="AF45" i="43"/>
  <c r="BC27" i="43"/>
  <c r="BC50" i="45" s="1"/>
  <c r="BB34" i="43"/>
  <c r="AE46" i="43"/>
  <c r="AE52" i="43" s="1"/>
  <c r="AE152" i="39" s="1"/>
  <c r="BB28" i="43"/>
  <c r="BB51" i="45" s="1"/>
  <c r="AD22" i="46"/>
  <c r="AD60" i="46"/>
  <c r="AD28" i="46"/>
  <c r="AD44" i="46"/>
  <c r="AD50" i="46"/>
  <c r="AD16" i="46"/>
  <c r="AD66" i="46"/>
  <c r="AD90" i="45"/>
  <c r="AD38" i="46"/>
  <c r="AE49" i="43"/>
  <c r="AE58" i="44" s="1"/>
  <c r="AB46" i="47"/>
  <c r="BF12" i="42"/>
  <c r="BE28" i="45"/>
  <c r="BE23" i="27" s="1"/>
  <c r="W77" i="45" l="1"/>
  <c r="AA22" i="47"/>
  <c r="AA14" i="47"/>
  <c r="Z78" i="45"/>
  <c r="Z35" i="27" s="1"/>
  <c r="Y68" i="44"/>
  <c r="Y19" i="27" s="1"/>
  <c r="Y74" i="27" s="1"/>
  <c r="Y67" i="27" s="1"/>
  <c r="Z37" i="39"/>
  <c r="Z54" i="45" s="1"/>
  <c r="Z29" i="27" s="1"/>
  <c r="X55" i="27"/>
  <c r="Z26" i="47"/>
  <c r="W75" i="45"/>
  <c r="AA44" i="47"/>
  <c r="AA36" i="47"/>
  <c r="AA45" i="47" s="1"/>
  <c r="AB41" i="47"/>
  <c r="AB33" i="47"/>
  <c r="Z60" i="43"/>
  <c r="Z53" i="43"/>
  <c r="AX24" i="43"/>
  <c r="AX30" i="43"/>
  <c r="AX29" i="43" s="1"/>
  <c r="AA42" i="43"/>
  <c r="AA41" i="43" s="1"/>
  <c r="AA36" i="43"/>
  <c r="AA35" i="43" s="1"/>
  <c r="AA11" i="43"/>
  <c r="V46" i="27"/>
  <c r="V60" i="27"/>
  <c r="AB55" i="47"/>
  <c r="AB63" i="47"/>
  <c r="AB11" i="47"/>
  <c r="AB19" i="47"/>
  <c r="Z38" i="39"/>
  <c r="Z55" i="45" s="1"/>
  <c r="Z30" i="27" s="1"/>
  <c r="AA66" i="47"/>
  <c r="AA58" i="47"/>
  <c r="AG38" i="43"/>
  <c r="AG50" i="43" s="1"/>
  <c r="AG65" i="44" s="1"/>
  <c r="BD32" i="43"/>
  <c r="BD26" i="43"/>
  <c r="BD49" i="45" s="1"/>
  <c r="AF20" i="46"/>
  <c r="AF70" i="46"/>
  <c r="AF42" i="46"/>
  <c r="AF64" i="46"/>
  <c r="AF14" i="46"/>
  <c r="AF58" i="46"/>
  <c r="AF26" i="46"/>
  <c r="AF36" i="46"/>
  <c r="AF48" i="46"/>
  <c r="AF88" i="45"/>
  <c r="AF51" i="43"/>
  <c r="AF103" i="39" s="1"/>
  <c r="AE104" i="39"/>
  <c r="AE43" i="44"/>
  <c r="AE84" i="45"/>
  <c r="AE136" i="39"/>
  <c r="AE58" i="43"/>
  <c r="AE64" i="43" s="1"/>
  <c r="AE128" i="39"/>
  <c r="AE88" i="39"/>
  <c r="AE67" i="45"/>
  <c r="AE61" i="45"/>
  <c r="AE96" i="39"/>
  <c r="AE61" i="44"/>
  <c r="AE160" i="39"/>
  <c r="AE67" i="44"/>
  <c r="AE144" i="39"/>
  <c r="AE112" i="39"/>
  <c r="AF16" i="43"/>
  <c r="AF46" i="43" s="1"/>
  <c r="AE49" i="44"/>
  <c r="AE73" i="45"/>
  <c r="AE55" i="44"/>
  <c r="AE37" i="44"/>
  <c r="AE120" i="39"/>
  <c r="AE109" i="39"/>
  <c r="AE52" i="44"/>
  <c r="AE70" i="45"/>
  <c r="AE58" i="45"/>
  <c r="AE133" i="39"/>
  <c r="AE93" i="39"/>
  <c r="AE117" i="39"/>
  <c r="AE40" i="44"/>
  <c r="AE34" i="44"/>
  <c r="AE64" i="45"/>
  <c r="AE141" i="39"/>
  <c r="AE149" i="39"/>
  <c r="AE81" i="45"/>
  <c r="AE101" i="39"/>
  <c r="AE157" i="39"/>
  <c r="AE85" i="39"/>
  <c r="AF13" i="43"/>
  <c r="AF37" i="43" s="1"/>
  <c r="AE55" i="43"/>
  <c r="AE61" i="43" s="1"/>
  <c r="AE64" i="44"/>
  <c r="AE125" i="39"/>
  <c r="AE46" i="44"/>
  <c r="BF30" i="45"/>
  <c r="BF33" i="45"/>
  <c r="BF31" i="45"/>
  <c r="BF29" i="45"/>
  <c r="BF32" i="45"/>
  <c r="BF14" i="42"/>
  <c r="BG11" i="42" s="1"/>
  <c r="W74" i="45" l="1"/>
  <c r="W34" i="27" s="1"/>
  <c r="W20" i="27" s="1"/>
  <c r="W37" i="27" s="1"/>
  <c r="W38" i="27" s="1"/>
  <c r="AA23" i="47"/>
  <c r="AA15" i="47"/>
  <c r="AA24" i="47" s="1"/>
  <c r="Y8" i="27"/>
  <c r="Y57" i="27" s="1"/>
  <c r="AA39" i="47"/>
  <c r="X76" i="45" s="1"/>
  <c r="AB20" i="47"/>
  <c r="AB12" i="47"/>
  <c r="AB56" i="47"/>
  <c r="AB64" i="47"/>
  <c r="AX47" i="45"/>
  <c r="AX46" i="45" s="1"/>
  <c r="AX26" i="27" s="1"/>
  <c r="AX23" i="43"/>
  <c r="AX201" i="39" s="1"/>
  <c r="V64" i="27"/>
  <c r="V62" i="27"/>
  <c r="V65" i="27" s="1"/>
  <c r="V61" i="27"/>
  <c r="AA67" i="47"/>
  <c r="AA59" i="47"/>
  <c r="AA68" i="47" s="1"/>
  <c r="Z18" i="46"/>
  <c r="Z17" i="46" s="1"/>
  <c r="Z86" i="45"/>
  <c r="Z85" i="45" s="1"/>
  <c r="Z36" i="27" s="1"/>
  <c r="Z40" i="46"/>
  <c r="Z39" i="46" s="1"/>
  <c r="Z75" i="46"/>
  <c r="Z74" i="46" s="1"/>
  <c r="AC37" i="47" s="1"/>
  <c r="Z68" i="46"/>
  <c r="Z67" i="46" s="1"/>
  <c r="Z12" i="46"/>
  <c r="Z11" i="46" s="1"/>
  <c r="Z34" i="46"/>
  <c r="Z33" i="46" s="1"/>
  <c r="Z59" i="43"/>
  <c r="Z24" i="46"/>
  <c r="Z23" i="46" s="1"/>
  <c r="Z46" i="46"/>
  <c r="Z45" i="46" s="1"/>
  <c r="Z56" i="46"/>
  <c r="Z55" i="46" s="1"/>
  <c r="Z62" i="46"/>
  <c r="Z61" i="46" s="1"/>
  <c r="AA48" i="43"/>
  <c r="AB34" i="47"/>
  <c r="AB42" i="47"/>
  <c r="AE47" i="46"/>
  <c r="AE76" i="46"/>
  <c r="AE16" i="46"/>
  <c r="AE79" i="46"/>
  <c r="AG134" i="39"/>
  <c r="AH14" i="43"/>
  <c r="AH38" i="43" s="1"/>
  <c r="AG102" i="39"/>
  <c r="AG126" i="39"/>
  <c r="AG142" i="39"/>
  <c r="AG86" i="39"/>
  <c r="AG82" i="45"/>
  <c r="AG53" i="44"/>
  <c r="AG65" i="45"/>
  <c r="AG110" i="39"/>
  <c r="AG41" i="44"/>
  <c r="AG94" i="39"/>
  <c r="AG47" i="44"/>
  <c r="AG150" i="39"/>
  <c r="AG118" i="39"/>
  <c r="AG56" i="43"/>
  <c r="AG62" i="43" s="1"/>
  <c r="AG71" i="45"/>
  <c r="AG158" i="39"/>
  <c r="AG59" i="45"/>
  <c r="AG35" i="44"/>
  <c r="AG59" i="44"/>
  <c r="AF42" i="44"/>
  <c r="AF36" i="44"/>
  <c r="AF143" i="39"/>
  <c r="AG15" i="43"/>
  <c r="BD27" i="43" s="1"/>
  <c r="BD50" i="45" s="1"/>
  <c r="AF72" i="45"/>
  <c r="AF87" i="39"/>
  <c r="AF151" i="39"/>
  <c r="AF83" i="45"/>
  <c r="AF66" i="44"/>
  <c r="AF66" i="45"/>
  <c r="AF119" i="39"/>
  <c r="AF95" i="39"/>
  <c r="AF48" i="44"/>
  <c r="AF159" i="39"/>
  <c r="AF127" i="39"/>
  <c r="AF54" i="44"/>
  <c r="AF60" i="45"/>
  <c r="AF135" i="39"/>
  <c r="AF60" i="44"/>
  <c r="AF57" i="43"/>
  <c r="AF63" i="43" s="1"/>
  <c r="AF111" i="39"/>
  <c r="AE66" i="46"/>
  <c r="AE44" i="46"/>
  <c r="AE90" i="45"/>
  <c r="AE38" i="46"/>
  <c r="AE60" i="46"/>
  <c r="AE28" i="46"/>
  <c r="AE72" i="46"/>
  <c r="AE22" i="46"/>
  <c r="AE50" i="46"/>
  <c r="AF40" i="43"/>
  <c r="AF52" i="43" s="1"/>
  <c r="AF152" i="39" s="1"/>
  <c r="BC34" i="43"/>
  <c r="BC28" i="43"/>
  <c r="BC51" i="45" s="1"/>
  <c r="AE57" i="46"/>
  <c r="AE63" i="46"/>
  <c r="AE87" i="45"/>
  <c r="AE35" i="46"/>
  <c r="AE41" i="46"/>
  <c r="AE19" i="46"/>
  <c r="AE69" i="46"/>
  <c r="AE25" i="46"/>
  <c r="AE13" i="46"/>
  <c r="BC31" i="43"/>
  <c r="BC25" i="43"/>
  <c r="BC48" i="45" s="1"/>
  <c r="AF43" i="43"/>
  <c r="AF49" i="43" s="1"/>
  <c r="BF28" i="45"/>
  <c r="BF23" i="27" s="1"/>
  <c r="BG12" i="42"/>
  <c r="BG14" i="42" s="1"/>
  <c r="BH11" i="42" s="1"/>
  <c r="W45" i="27" l="1"/>
  <c r="W46" i="27" s="1"/>
  <c r="AA48" i="47"/>
  <c r="Y58" i="27"/>
  <c r="AA17" i="47"/>
  <c r="AA26" i="47" s="1"/>
  <c r="Y56" i="27"/>
  <c r="Z32" i="46"/>
  <c r="AC32" i="47" s="1"/>
  <c r="AC33" i="47" s="1"/>
  <c r="Z10" i="46"/>
  <c r="AC10" i="47" s="1"/>
  <c r="AC19" i="47" s="1"/>
  <c r="AA33" i="44"/>
  <c r="AA32" i="44" s="1"/>
  <c r="AA13" i="27" s="1"/>
  <c r="AA68" i="27" s="1"/>
  <c r="AA51" i="44"/>
  <c r="AA50" i="44" s="1"/>
  <c r="AA16" i="27" s="1"/>
  <c r="AA71" i="27" s="1"/>
  <c r="AA140" i="39"/>
  <c r="AA138" i="39" s="1"/>
  <c r="AA108" i="39"/>
  <c r="AA106" i="39" s="1"/>
  <c r="AA63" i="45"/>
  <c r="AA62" i="45" s="1"/>
  <c r="AA32" i="27" s="1"/>
  <c r="AA39" i="44"/>
  <c r="AA38" i="44" s="1"/>
  <c r="AA14" i="27" s="1"/>
  <c r="AA69" i="27" s="1"/>
  <c r="AA84" i="39"/>
  <c r="AA82" i="39" s="1"/>
  <c r="AA116" i="39"/>
  <c r="AA114" i="39" s="1"/>
  <c r="AA57" i="44"/>
  <c r="AA56" i="44" s="1"/>
  <c r="AA17" i="27" s="1"/>
  <c r="AA72" i="27" s="1"/>
  <c r="AA124" i="39"/>
  <c r="AA122" i="39" s="1"/>
  <c r="AA156" i="39"/>
  <c r="AA154" i="39" s="1"/>
  <c r="AA80" i="45"/>
  <c r="AA79" i="45" s="1"/>
  <c r="AA63" i="44"/>
  <c r="AA62" i="44" s="1"/>
  <c r="AA18" i="27" s="1"/>
  <c r="AA73" i="27" s="1"/>
  <c r="AA47" i="43"/>
  <c r="AA57" i="45"/>
  <c r="AA56" i="45" s="1"/>
  <c r="AA31" i="27" s="1"/>
  <c r="AA100" i="39"/>
  <c r="AA98" i="39" s="1"/>
  <c r="AB12" i="43"/>
  <c r="AA148" i="39"/>
  <c r="AA146" i="39" s="1"/>
  <c r="AA69" i="45"/>
  <c r="AA68" i="45" s="1"/>
  <c r="AA33" i="27" s="1"/>
  <c r="AA132" i="39"/>
  <c r="AA130" i="39" s="1"/>
  <c r="AA54" i="43"/>
  <c r="AA53" i="43" s="1"/>
  <c r="AA45" i="44"/>
  <c r="AA44" i="44" s="1"/>
  <c r="AA15" i="27" s="1"/>
  <c r="AA70" i="27" s="1"/>
  <c r="AA92" i="39"/>
  <c r="AA90" i="39" s="1"/>
  <c r="Z70" i="44"/>
  <c r="Z71" i="44"/>
  <c r="Z69" i="44"/>
  <c r="AA61" i="47"/>
  <c r="AB57" i="47"/>
  <c r="AB65" i="47"/>
  <c r="Z54" i="46"/>
  <c r="AC54" i="47" s="1"/>
  <c r="AB21" i="47"/>
  <c r="AB13" i="47"/>
  <c r="AB35" i="47"/>
  <c r="AB43" i="47"/>
  <c r="AF89" i="45"/>
  <c r="AF78" i="46"/>
  <c r="AG26" i="46"/>
  <c r="AG77" i="46"/>
  <c r="BE32" i="43"/>
  <c r="AH44" i="43"/>
  <c r="AH50" i="43" s="1"/>
  <c r="AH102" i="39" s="1"/>
  <c r="BE26" i="43"/>
  <c r="BE49" i="45" s="1"/>
  <c r="AG20" i="46"/>
  <c r="AG88" i="45"/>
  <c r="AG36" i="46"/>
  <c r="AG58" i="46"/>
  <c r="AG39" i="43"/>
  <c r="AG14" i="46"/>
  <c r="AG42" i="46"/>
  <c r="AG64" i="46"/>
  <c r="AG70" i="46"/>
  <c r="AG48" i="46"/>
  <c r="BD33" i="43"/>
  <c r="AG45" i="43"/>
  <c r="AF21" i="46"/>
  <c r="AF15" i="46"/>
  <c r="AF59" i="46"/>
  <c r="AF71" i="46"/>
  <c r="AF49" i="46"/>
  <c r="AF27" i="46"/>
  <c r="AF43" i="46"/>
  <c r="AF37" i="46"/>
  <c r="AF65" i="46"/>
  <c r="AF88" i="39"/>
  <c r="AF43" i="44"/>
  <c r="AF104" i="39"/>
  <c r="AF136" i="39"/>
  <c r="AF144" i="39"/>
  <c r="AF55" i="44"/>
  <c r="AF96" i="39"/>
  <c r="AF112" i="39"/>
  <c r="AG16" i="43"/>
  <c r="AG46" i="43" s="1"/>
  <c r="AF37" i="44"/>
  <c r="AF67" i="45"/>
  <c r="AF67" i="44"/>
  <c r="AF73" i="45"/>
  <c r="AF160" i="39"/>
  <c r="AF49" i="44"/>
  <c r="AF61" i="44"/>
  <c r="AF128" i="39"/>
  <c r="AF84" i="45"/>
  <c r="AF58" i="43"/>
  <c r="AF64" i="43" s="1"/>
  <c r="AF120" i="39"/>
  <c r="AF61" i="45"/>
  <c r="AF133" i="39"/>
  <c r="AF117" i="39"/>
  <c r="AG13" i="43"/>
  <c r="AF109" i="39"/>
  <c r="AF125" i="39"/>
  <c r="AF149" i="39"/>
  <c r="AF46" i="44"/>
  <c r="AF58" i="44"/>
  <c r="AF58" i="45"/>
  <c r="AF81" i="45"/>
  <c r="AF141" i="39"/>
  <c r="AF85" i="39"/>
  <c r="AF64" i="44"/>
  <c r="AF55" i="43"/>
  <c r="AF61" i="43" s="1"/>
  <c r="AF76" i="46" s="1"/>
  <c r="AF157" i="39"/>
  <c r="AF40" i="44"/>
  <c r="AF64" i="45"/>
  <c r="AF34" i="44"/>
  <c r="AF70" i="45"/>
  <c r="AF52" i="44"/>
  <c r="AF93" i="39"/>
  <c r="AF101" i="39"/>
  <c r="AC46" i="47"/>
  <c r="BH12" i="42"/>
  <c r="BH14" i="42" s="1"/>
  <c r="BI11" i="42" s="1"/>
  <c r="BG33" i="45"/>
  <c r="BG31" i="45"/>
  <c r="BG29" i="45"/>
  <c r="BG32" i="45"/>
  <c r="BG30" i="45"/>
  <c r="W60" i="27" l="1"/>
  <c r="W64" i="27" s="1"/>
  <c r="Y55" i="27"/>
  <c r="X75" i="45"/>
  <c r="AC11" i="47"/>
  <c r="AC20" i="47" s="1"/>
  <c r="AC41" i="47"/>
  <c r="AA78" i="45"/>
  <c r="AA35" i="27" s="1"/>
  <c r="Z68" i="44"/>
  <c r="Z19" i="27" s="1"/>
  <c r="Z74" i="27" s="1"/>
  <c r="Z67" i="27" s="1"/>
  <c r="AB58" i="47"/>
  <c r="AB66" i="47"/>
  <c r="AA37" i="39"/>
  <c r="AA54" i="45" s="1"/>
  <c r="AA29" i="27" s="1"/>
  <c r="AC63" i="47"/>
  <c r="AC55" i="47"/>
  <c r="AC34" i="47"/>
  <c r="AC42" i="47"/>
  <c r="AA70" i="47"/>
  <c r="X77" i="45"/>
  <c r="AB44" i="47"/>
  <c r="AB36" i="47"/>
  <c r="AB45" i="47" s="1"/>
  <c r="AA38" i="39"/>
  <c r="AA55" i="45" s="1"/>
  <c r="AA30" i="27" s="1"/>
  <c r="AB42" i="43"/>
  <c r="AB41" i="43" s="1"/>
  <c r="AB11" i="43"/>
  <c r="AB36" i="43"/>
  <c r="AB35" i="43" s="1"/>
  <c r="AY24" i="43"/>
  <c r="AY30" i="43"/>
  <c r="AY29" i="43" s="1"/>
  <c r="AB22" i="47"/>
  <c r="AB14" i="47"/>
  <c r="AA60" i="43"/>
  <c r="AF72" i="46"/>
  <c r="AF79" i="46"/>
  <c r="AG51" i="43"/>
  <c r="AG111" i="39" s="1"/>
  <c r="AH118" i="39"/>
  <c r="AH82" i="45"/>
  <c r="AH35" i="44"/>
  <c r="AI14" i="43"/>
  <c r="BF32" i="43" s="1"/>
  <c r="AH53" i="44"/>
  <c r="AH94" i="39"/>
  <c r="AH150" i="39"/>
  <c r="AH126" i="39"/>
  <c r="AH47" i="44"/>
  <c r="AH65" i="44"/>
  <c r="AH134" i="39"/>
  <c r="AH110" i="39"/>
  <c r="AH71" i="45"/>
  <c r="AH86" i="39"/>
  <c r="AH41" i="44"/>
  <c r="AH158" i="39"/>
  <c r="AH56" i="43"/>
  <c r="AH62" i="43" s="1"/>
  <c r="AH142" i="39"/>
  <c r="AH59" i="45"/>
  <c r="AH65" i="45"/>
  <c r="AH59" i="44"/>
  <c r="AF50" i="46"/>
  <c r="AF90" i="45"/>
  <c r="AF66" i="46"/>
  <c r="AF28" i="46"/>
  <c r="AG40" i="43"/>
  <c r="AG52" i="43" s="1"/>
  <c r="AH16" i="43" s="1"/>
  <c r="AH40" i="43" s="1"/>
  <c r="AF22" i="46"/>
  <c r="BD28" i="43"/>
  <c r="BD51" i="45" s="1"/>
  <c r="AF38" i="46"/>
  <c r="AF44" i="46"/>
  <c r="AF16" i="46"/>
  <c r="BD34" i="43"/>
  <c r="AF60" i="46"/>
  <c r="AF35" i="46"/>
  <c r="AF69" i="46"/>
  <c r="AF87" i="45"/>
  <c r="AF41" i="46"/>
  <c r="AF25" i="46"/>
  <c r="AF47" i="46"/>
  <c r="AF13" i="46"/>
  <c r="AF63" i="46"/>
  <c r="AF19" i="46"/>
  <c r="AF57" i="46"/>
  <c r="BD25" i="43"/>
  <c r="BD48" i="45" s="1"/>
  <c r="BD31" i="43"/>
  <c r="AG37" i="43"/>
  <c r="AG43" i="43"/>
  <c r="BG28" i="45"/>
  <c r="BG23" i="27" s="1"/>
  <c r="BH31" i="45"/>
  <c r="BH29" i="45"/>
  <c r="BH32" i="45"/>
  <c r="BH30" i="45"/>
  <c r="BH33" i="45"/>
  <c r="BI12" i="42"/>
  <c r="BI14" i="42" s="1"/>
  <c r="BJ11" i="42" s="1"/>
  <c r="W61" i="27" l="1"/>
  <c r="X74" i="45"/>
  <c r="X34" i="27" s="1"/>
  <c r="X20" i="27" s="1"/>
  <c r="X37" i="27" s="1"/>
  <c r="X45" i="27" s="1"/>
  <c r="W62" i="27"/>
  <c r="W65" i="27" s="1"/>
  <c r="AC12" i="47"/>
  <c r="AC13" i="47" s="1"/>
  <c r="Z8" i="27"/>
  <c r="Z56" i="27" s="1"/>
  <c r="AB39" i="47"/>
  <c r="AB48" i="47" s="1"/>
  <c r="AC35" i="47"/>
  <c r="AC43" i="47"/>
  <c r="AC64" i="47"/>
  <c r="AC56" i="47"/>
  <c r="AA86" i="45"/>
  <c r="AA85" i="45" s="1"/>
  <c r="AA36" i="27" s="1"/>
  <c r="AA46" i="46"/>
  <c r="AA45" i="46" s="1"/>
  <c r="AA12" i="46"/>
  <c r="AA11" i="46" s="1"/>
  <c r="AA56" i="46"/>
  <c r="AA55" i="46" s="1"/>
  <c r="AA40" i="46"/>
  <c r="AA39" i="46" s="1"/>
  <c r="AA75" i="46"/>
  <c r="AA74" i="46" s="1"/>
  <c r="AD37" i="47" s="1"/>
  <c r="AA24" i="46"/>
  <c r="AA23" i="46" s="1"/>
  <c r="AA62" i="46"/>
  <c r="AA61" i="46" s="1"/>
  <c r="AA18" i="46"/>
  <c r="AA17" i="46" s="1"/>
  <c r="AA59" i="43"/>
  <c r="AA34" i="46"/>
  <c r="AA33" i="46" s="1"/>
  <c r="AA68" i="46"/>
  <c r="AA67" i="46" s="1"/>
  <c r="AB15" i="47"/>
  <c r="AB24" i="47" s="1"/>
  <c r="AB23" i="47"/>
  <c r="AB48" i="43"/>
  <c r="AB59" i="47"/>
  <c r="AB68" i="47" s="1"/>
  <c r="AB67" i="47"/>
  <c r="AY23" i="43"/>
  <c r="AY201" i="39" s="1"/>
  <c r="AY47" i="45"/>
  <c r="AY46" i="45" s="1"/>
  <c r="AY26" i="27" s="1"/>
  <c r="AH64" i="46"/>
  <c r="AH77" i="46"/>
  <c r="AG143" i="39"/>
  <c r="AG66" i="44"/>
  <c r="AG87" i="39"/>
  <c r="AI38" i="43"/>
  <c r="AG151" i="39"/>
  <c r="AI44" i="43"/>
  <c r="AG36" i="44"/>
  <c r="AG48" i="44"/>
  <c r="AG95" i="39"/>
  <c r="AH15" i="43"/>
  <c r="AH39" i="43" s="1"/>
  <c r="AG60" i="44"/>
  <c r="AG127" i="39"/>
  <c r="AG119" i="39"/>
  <c r="AG54" i="44"/>
  <c r="AG103" i="39"/>
  <c r="AG83" i="45"/>
  <c r="AG66" i="45"/>
  <c r="AG135" i="39"/>
  <c r="AG159" i="39"/>
  <c r="AG60" i="45"/>
  <c r="AG42" i="44"/>
  <c r="AG72" i="45"/>
  <c r="AG57" i="43"/>
  <c r="AG63" i="43" s="1"/>
  <c r="BF26" i="43"/>
  <c r="BF49" i="45" s="1"/>
  <c r="AH48" i="46"/>
  <c r="AH20" i="46"/>
  <c r="AH70" i="46"/>
  <c r="AH88" i="45"/>
  <c r="AH26" i="46"/>
  <c r="AH36" i="46"/>
  <c r="AH58" i="46"/>
  <c r="AH14" i="46"/>
  <c r="AH42" i="46"/>
  <c r="AG152" i="39"/>
  <c r="AG61" i="45"/>
  <c r="AG112" i="39"/>
  <c r="AG160" i="39"/>
  <c r="BE28" i="43"/>
  <c r="BE51" i="45" s="1"/>
  <c r="AG84" i="45"/>
  <c r="AG136" i="39"/>
  <c r="AH46" i="43"/>
  <c r="AH52" i="43" s="1"/>
  <c r="AH43" i="44" s="1"/>
  <c r="AG120" i="39"/>
  <c r="AG128" i="39"/>
  <c r="AG67" i="44"/>
  <c r="AG96" i="39"/>
  <c r="AG61" i="44"/>
  <c r="AG73" i="45"/>
  <c r="AG88" i="39"/>
  <c r="AG144" i="39"/>
  <c r="BE34" i="43"/>
  <c r="AG49" i="44"/>
  <c r="AG55" i="44"/>
  <c r="AG43" i="44"/>
  <c r="AG104" i="39"/>
  <c r="AG58" i="43"/>
  <c r="AG64" i="43" s="1"/>
  <c r="AG37" i="44"/>
  <c r="AG67" i="45"/>
  <c r="AG49" i="43"/>
  <c r="AG58" i="44" s="1"/>
  <c r="BI31" i="45"/>
  <c r="BI29" i="45"/>
  <c r="BI32" i="45"/>
  <c r="BI30" i="45"/>
  <c r="BI33" i="45"/>
  <c r="BH28" i="45"/>
  <c r="BH23" i="27" s="1"/>
  <c r="BJ12" i="42"/>
  <c r="X38" i="27" l="1"/>
  <c r="AC21" i="47"/>
  <c r="Z58" i="27"/>
  <c r="Z57" i="27"/>
  <c r="Y76" i="45"/>
  <c r="X46" i="27"/>
  <c r="X60" i="27"/>
  <c r="AC44" i="47"/>
  <c r="AC36" i="47"/>
  <c r="AC45" i="47" s="1"/>
  <c r="AB61" i="47"/>
  <c r="AA54" i="46"/>
  <c r="AD54" i="47" s="1"/>
  <c r="AB47" i="43"/>
  <c r="AB116" i="39"/>
  <c r="AB114" i="39" s="1"/>
  <c r="AB108" i="39"/>
  <c r="AB106" i="39" s="1"/>
  <c r="AB33" i="44"/>
  <c r="AB32" i="44" s="1"/>
  <c r="AB13" i="27" s="1"/>
  <c r="AB68" i="27" s="1"/>
  <c r="AB148" i="39"/>
  <c r="AB146" i="39" s="1"/>
  <c r="AB69" i="45"/>
  <c r="AB68" i="45" s="1"/>
  <c r="AB33" i="27" s="1"/>
  <c r="AB57" i="44"/>
  <c r="AB56" i="44" s="1"/>
  <c r="AB17" i="27" s="1"/>
  <c r="AB72" i="27" s="1"/>
  <c r="AB84" i="39"/>
  <c r="AB82" i="39" s="1"/>
  <c r="AB63" i="45"/>
  <c r="AB62" i="45" s="1"/>
  <c r="AB32" i="27" s="1"/>
  <c r="AB132" i="39"/>
  <c r="AB130" i="39" s="1"/>
  <c r="AB100" i="39"/>
  <c r="AB98" i="39" s="1"/>
  <c r="AB124" i="39"/>
  <c r="AB122" i="39" s="1"/>
  <c r="AB92" i="39"/>
  <c r="AB90" i="39" s="1"/>
  <c r="AB54" i="43"/>
  <c r="AB63" i="44"/>
  <c r="AB62" i="44" s="1"/>
  <c r="AB18" i="27" s="1"/>
  <c r="AB73" i="27" s="1"/>
  <c r="AB45" i="44"/>
  <c r="AB44" i="44" s="1"/>
  <c r="AB15" i="27" s="1"/>
  <c r="AB70" i="27" s="1"/>
  <c r="AB39" i="44"/>
  <c r="AB38" i="44" s="1"/>
  <c r="AB14" i="27" s="1"/>
  <c r="AB69" i="27" s="1"/>
  <c r="AB80" i="45"/>
  <c r="AB79" i="45" s="1"/>
  <c r="AB156" i="39"/>
  <c r="AB154" i="39" s="1"/>
  <c r="AB51" i="44"/>
  <c r="AB50" i="44" s="1"/>
  <c r="AB16" i="27" s="1"/>
  <c r="AB71" i="27" s="1"/>
  <c r="AB140" i="39"/>
  <c r="AB138" i="39" s="1"/>
  <c r="AB57" i="45"/>
  <c r="AB56" i="45" s="1"/>
  <c r="AB31" i="27" s="1"/>
  <c r="AC12" i="43"/>
  <c r="AA32" i="46"/>
  <c r="AD32" i="47" s="1"/>
  <c r="AA10" i="46"/>
  <c r="AD10" i="47" s="1"/>
  <c r="AA71" i="44"/>
  <c r="AA70" i="44"/>
  <c r="AA69" i="44"/>
  <c r="AC22" i="47"/>
  <c r="AC14" i="47"/>
  <c r="AB17" i="47"/>
  <c r="AC65" i="47"/>
  <c r="AC57" i="47"/>
  <c r="AG28" i="46"/>
  <c r="AG79" i="46"/>
  <c r="AG15" i="46"/>
  <c r="AG78" i="46"/>
  <c r="AG37" i="46"/>
  <c r="AG59" i="46"/>
  <c r="AG49" i="46"/>
  <c r="AI50" i="43"/>
  <c r="AI65" i="45" s="1"/>
  <c r="BE27" i="43"/>
  <c r="BE50" i="45" s="1"/>
  <c r="AH45" i="43"/>
  <c r="AH51" i="43" s="1"/>
  <c r="AH83" i="45" s="1"/>
  <c r="BE33" i="43"/>
  <c r="AG21" i="46"/>
  <c r="AG27" i="46"/>
  <c r="AG43" i="46"/>
  <c r="AG65" i="46"/>
  <c r="AG71" i="46"/>
  <c r="AG89" i="45"/>
  <c r="AH88" i="39"/>
  <c r="AG22" i="46"/>
  <c r="AH55" i="44"/>
  <c r="AH144" i="39"/>
  <c r="AH112" i="39"/>
  <c r="AH152" i="39"/>
  <c r="AH67" i="44"/>
  <c r="AH160" i="39"/>
  <c r="AH84" i="45"/>
  <c r="AH49" i="44"/>
  <c r="AI16" i="43"/>
  <c r="AI40" i="43" s="1"/>
  <c r="AH104" i="39"/>
  <c r="AH58" i="43"/>
  <c r="AH64" i="43" s="1"/>
  <c r="AH61" i="45"/>
  <c r="AH67" i="45"/>
  <c r="AH120" i="39"/>
  <c r="AH73" i="45"/>
  <c r="AG16" i="46"/>
  <c r="AG90" i="45"/>
  <c r="AH37" i="44"/>
  <c r="AH136" i="39"/>
  <c r="AH128" i="39"/>
  <c r="AH61" i="44"/>
  <c r="AH96" i="39"/>
  <c r="AG44" i="46"/>
  <c r="AG38" i="46"/>
  <c r="AG72" i="46"/>
  <c r="AG50" i="46"/>
  <c r="AG60" i="46"/>
  <c r="AG66" i="46"/>
  <c r="AG149" i="39"/>
  <c r="AG85" i="39"/>
  <c r="AG58" i="45"/>
  <c r="AH13" i="43"/>
  <c r="BE31" i="43" s="1"/>
  <c r="AG109" i="39"/>
  <c r="AG40" i="44"/>
  <c r="AG101" i="39"/>
  <c r="AG64" i="44"/>
  <c r="AG52" i="44"/>
  <c r="AG117" i="39"/>
  <c r="AG46" i="44"/>
  <c r="AG93" i="39"/>
  <c r="AG141" i="39"/>
  <c r="AG125" i="39"/>
  <c r="AG55" i="43"/>
  <c r="AG61" i="43" s="1"/>
  <c r="AG81" i="45"/>
  <c r="AG157" i="39"/>
  <c r="AG70" i="45"/>
  <c r="AG34" i="44"/>
  <c r="AG133" i="39"/>
  <c r="AG64" i="45"/>
  <c r="BJ29" i="45"/>
  <c r="BJ32" i="45"/>
  <c r="BJ30" i="45"/>
  <c r="BJ33" i="45"/>
  <c r="BJ31" i="45"/>
  <c r="BI28" i="45"/>
  <c r="BI23" i="27" s="1"/>
  <c r="BJ14" i="42"/>
  <c r="BK11" i="42" s="1"/>
  <c r="Z55" i="27" l="1"/>
  <c r="AB37" i="39"/>
  <c r="AB54" i="45" s="1"/>
  <c r="AB29" i="27" s="1"/>
  <c r="AC39" i="47"/>
  <c r="Z76" i="45" s="1"/>
  <c r="AA68" i="44"/>
  <c r="AA19" i="27" s="1"/>
  <c r="AA8" i="27" s="1"/>
  <c r="AB26" i="47"/>
  <c r="Y75" i="45"/>
  <c r="AD11" i="47"/>
  <c r="AD19" i="47"/>
  <c r="AC23" i="47"/>
  <c r="AC15" i="47"/>
  <c r="AC24" i="47" s="1"/>
  <c r="AD41" i="47"/>
  <c r="AD33" i="47"/>
  <c r="AD55" i="47"/>
  <c r="AD63" i="47"/>
  <c r="AC42" i="43"/>
  <c r="AC41" i="43" s="1"/>
  <c r="AZ30" i="43"/>
  <c r="AZ29" i="43" s="1"/>
  <c r="AC36" i="43"/>
  <c r="AC35" i="43" s="1"/>
  <c r="AZ24" i="43"/>
  <c r="AC11" i="43"/>
  <c r="AB70" i="47"/>
  <c r="Y77" i="45"/>
  <c r="AB60" i="43"/>
  <c r="AB53" i="43"/>
  <c r="AB38" i="39"/>
  <c r="AB55" i="45" s="1"/>
  <c r="AB30" i="27" s="1"/>
  <c r="AC58" i="47"/>
  <c r="AC66" i="47"/>
  <c r="X62" i="27"/>
  <c r="X65" i="27" s="1"/>
  <c r="X61" i="27"/>
  <c r="X64" i="27"/>
  <c r="AB78" i="45"/>
  <c r="AB35" i="27" s="1"/>
  <c r="AD46" i="47"/>
  <c r="AH38" i="46"/>
  <c r="AH79" i="46"/>
  <c r="AG13" i="46"/>
  <c r="AG76" i="46"/>
  <c r="AI82" i="45"/>
  <c r="AJ14" i="43"/>
  <c r="AJ44" i="43" s="1"/>
  <c r="AH42" i="44"/>
  <c r="AI65" i="44"/>
  <c r="AH111" i="39"/>
  <c r="AI53" i="44"/>
  <c r="AI59" i="45"/>
  <c r="AI102" i="39"/>
  <c r="AI35" i="44"/>
  <c r="AH95" i="39"/>
  <c r="AI158" i="39"/>
  <c r="AI56" i="43"/>
  <c r="AI62" i="43" s="1"/>
  <c r="AH36" i="44"/>
  <c r="AI142" i="39"/>
  <c r="AI59" i="44"/>
  <c r="AI86" i="39"/>
  <c r="AH135" i="39"/>
  <c r="AH119" i="39"/>
  <c r="AH60" i="45"/>
  <c r="AH159" i="39"/>
  <c r="AH87" i="39"/>
  <c r="AI94" i="39"/>
  <c r="AI47" i="44"/>
  <c r="AI150" i="39"/>
  <c r="AI15" i="43"/>
  <c r="BF27" i="43" s="1"/>
  <c r="BF50" i="45" s="1"/>
  <c r="AI41" i="44"/>
  <c r="AI110" i="39"/>
  <c r="AI134" i="39"/>
  <c r="AH143" i="39"/>
  <c r="AH60" i="44"/>
  <c r="AI126" i="39"/>
  <c r="AI118" i="39"/>
  <c r="AI71" i="45"/>
  <c r="AH151" i="39"/>
  <c r="AH66" i="44"/>
  <c r="AH48" i="44"/>
  <c r="AH72" i="45"/>
  <c r="AH66" i="45"/>
  <c r="AH127" i="39"/>
  <c r="AH54" i="44"/>
  <c r="AH103" i="39"/>
  <c r="AH57" i="43"/>
  <c r="AH63" i="43" s="1"/>
  <c r="AH22" i="46"/>
  <c r="AH50" i="46"/>
  <c r="AH66" i="46"/>
  <c r="AH90" i="45"/>
  <c r="AH28" i="46"/>
  <c r="BF34" i="43"/>
  <c r="AI46" i="43"/>
  <c r="AI52" i="43" s="1"/>
  <c r="AI67" i="45" s="1"/>
  <c r="BF28" i="43"/>
  <c r="BF51" i="45" s="1"/>
  <c r="AH44" i="46"/>
  <c r="AH16" i="46"/>
  <c r="AH60" i="46"/>
  <c r="AH72" i="46"/>
  <c r="AG69" i="46"/>
  <c r="AH43" i="43"/>
  <c r="BE25" i="43"/>
  <c r="BE48" i="45" s="1"/>
  <c r="AH37" i="43"/>
  <c r="AG25" i="46"/>
  <c r="AG35" i="46"/>
  <c r="AG57" i="46"/>
  <c r="AG41" i="46"/>
  <c r="AG63" i="46"/>
  <c r="AG87" i="45"/>
  <c r="AG47" i="46"/>
  <c r="AG19" i="46"/>
  <c r="BK12" i="42"/>
  <c r="BJ28" i="45"/>
  <c r="BJ23" i="27" s="1"/>
  <c r="AC48" i="47" l="1"/>
  <c r="AA74" i="27"/>
  <c r="AA67" i="27" s="1"/>
  <c r="AC17" i="47"/>
  <c r="AC26" i="47" s="1"/>
  <c r="AA56" i="27"/>
  <c r="AA57" i="27"/>
  <c r="AA58" i="27"/>
  <c r="AB46" i="46"/>
  <c r="AB45" i="46" s="1"/>
  <c r="AB34" i="46"/>
  <c r="AB33" i="46" s="1"/>
  <c r="AB86" i="45"/>
  <c r="AB85" i="45" s="1"/>
  <c r="AB36" i="27" s="1"/>
  <c r="AB40" i="46"/>
  <c r="AB39" i="46" s="1"/>
  <c r="AB62" i="46"/>
  <c r="AB61" i="46" s="1"/>
  <c r="AB75" i="46"/>
  <c r="AB74" i="46" s="1"/>
  <c r="AE37" i="47" s="1"/>
  <c r="AB18" i="46"/>
  <c r="AB17" i="46" s="1"/>
  <c r="AB56" i="46"/>
  <c r="AB55" i="46" s="1"/>
  <c r="AB24" i="46"/>
  <c r="AB23" i="46" s="1"/>
  <c r="AB68" i="46"/>
  <c r="AB67" i="46" s="1"/>
  <c r="AB59" i="43"/>
  <c r="AB12" i="46"/>
  <c r="AB11" i="46" s="1"/>
  <c r="AD20" i="47"/>
  <c r="AD12" i="47"/>
  <c r="Y74" i="45"/>
  <c r="Y34" i="27" s="1"/>
  <c r="Y20" i="27" s="1"/>
  <c r="Y37" i="27" s="1"/>
  <c r="AD56" i="47"/>
  <c r="AD64" i="47"/>
  <c r="AC67" i="47"/>
  <c r="AC59" i="47"/>
  <c r="AC68" i="47" s="1"/>
  <c r="AC48" i="43"/>
  <c r="AD42" i="47"/>
  <c r="AD34" i="47"/>
  <c r="AZ47" i="45"/>
  <c r="AZ46" i="45" s="1"/>
  <c r="AZ26" i="27" s="1"/>
  <c r="AZ23" i="43"/>
  <c r="AZ201" i="39" s="1"/>
  <c r="AI42" i="46"/>
  <c r="AI77" i="46"/>
  <c r="AH15" i="46"/>
  <c r="AH78" i="46"/>
  <c r="BG32" i="43"/>
  <c r="AI48" i="46"/>
  <c r="AJ38" i="43"/>
  <c r="AJ50" i="43" s="1"/>
  <c r="AJ59" i="45" s="1"/>
  <c r="AI45" i="43"/>
  <c r="BF33" i="43"/>
  <c r="AI70" i="46"/>
  <c r="AI58" i="46"/>
  <c r="AI20" i="46"/>
  <c r="AI14" i="46"/>
  <c r="AI26" i="46"/>
  <c r="BG26" i="43"/>
  <c r="BG49" i="45" s="1"/>
  <c r="AI36" i="46"/>
  <c r="AI88" i="45"/>
  <c r="AI64" i="46"/>
  <c r="AI39" i="43"/>
  <c r="AH21" i="46"/>
  <c r="AH65" i="46"/>
  <c r="AH27" i="46"/>
  <c r="AH89" i="45"/>
  <c r="AH49" i="46"/>
  <c r="AH43" i="46"/>
  <c r="AH37" i="46"/>
  <c r="AH71" i="46"/>
  <c r="AH59" i="46"/>
  <c r="AI96" i="39"/>
  <c r="AI67" i="44"/>
  <c r="AI160" i="39"/>
  <c r="AI43" i="44"/>
  <c r="AI136" i="39"/>
  <c r="AI37" i="44"/>
  <c r="AI144" i="39"/>
  <c r="AI112" i="39"/>
  <c r="AI104" i="39"/>
  <c r="AI84" i="45"/>
  <c r="AI61" i="44"/>
  <c r="AI152" i="39"/>
  <c r="AI55" i="44"/>
  <c r="AI120" i="39"/>
  <c r="AI49" i="44"/>
  <c r="AI128" i="39"/>
  <c r="AJ16" i="43"/>
  <c r="AJ46" i="43" s="1"/>
  <c r="AI61" i="45"/>
  <c r="AI88" i="39"/>
  <c r="AI58" i="43"/>
  <c r="AI64" i="43" s="1"/>
  <c r="AI73" i="45"/>
  <c r="AH49" i="43"/>
  <c r="AH125" i="39" s="1"/>
  <c r="BK29" i="45"/>
  <c r="BK32" i="45"/>
  <c r="BK30" i="45"/>
  <c r="BK33" i="45"/>
  <c r="BK31" i="45"/>
  <c r="BK14" i="42"/>
  <c r="BL11" i="42" s="1"/>
  <c r="Z75" i="45" l="1"/>
  <c r="AC61" i="47"/>
  <c r="Z77" i="45" s="1"/>
  <c r="AB32" i="46"/>
  <c r="AE32" i="47" s="1"/>
  <c r="AE33" i="47" s="1"/>
  <c r="AB70" i="44"/>
  <c r="AB69" i="44"/>
  <c r="AB71" i="44"/>
  <c r="AD65" i="47"/>
  <c r="AD57" i="47"/>
  <c r="AB54" i="46"/>
  <c r="AE54" i="47" s="1"/>
  <c r="Y38" i="27"/>
  <c r="Y45" i="27"/>
  <c r="AD35" i="47"/>
  <c r="AD43" i="47"/>
  <c r="AD13" i="47"/>
  <c r="AD21" i="47"/>
  <c r="AA55" i="27"/>
  <c r="AC54" i="43"/>
  <c r="AC53" i="43" s="1"/>
  <c r="AC39" i="44"/>
  <c r="AC38" i="44" s="1"/>
  <c r="AC14" i="27" s="1"/>
  <c r="AC69" i="27" s="1"/>
  <c r="AD12" i="43"/>
  <c r="AC140" i="39"/>
  <c r="AC138" i="39" s="1"/>
  <c r="AC63" i="44"/>
  <c r="AC62" i="44" s="1"/>
  <c r="AC18" i="27" s="1"/>
  <c r="AC73" i="27" s="1"/>
  <c r="AC148" i="39"/>
  <c r="AC146" i="39" s="1"/>
  <c r="AC80" i="45"/>
  <c r="AC79" i="45" s="1"/>
  <c r="AC84" i="39"/>
  <c r="AC82" i="39" s="1"/>
  <c r="AC63" i="45"/>
  <c r="AC62" i="45" s="1"/>
  <c r="AC32" i="27" s="1"/>
  <c r="AC33" i="44"/>
  <c r="AC32" i="44" s="1"/>
  <c r="AC13" i="27" s="1"/>
  <c r="AC68" i="27" s="1"/>
  <c r="AC124" i="39"/>
  <c r="AC122" i="39" s="1"/>
  <c r="AC51" i="44"/>
  <c r="AC50" i="44" s="1"/>
  <c r="AC16" i="27" s="1"/>
  <c r="AC71" i="27" s="1"/>
  <c r="AC47" i="43"/>
  <c r="AC100" i="39"/>
  <c r="AC98" i="39" s="1"/>
  <c r="AC57" i="44"/>
  <c r="AC56" i="44" s="1"/>
  <c r="AC17" i="27" s="1"/>
  <c r="AC72" i="27" s="1"/>
  <c r="AC45" i="44"/>
  <c r="AC44" i="44" s="1"/>
  <c r="AC15" i="27" s="1"/>
  <c r="AC70" i="27" s="1"/>
  <c r="AC57" i="45"/>
  <c r="AC56" i="45" s="1"/>
  <c r="AC31" i="27" s="1"/>
  <c r="AC156" i="39"/>
  <c r="AC154" i="39" s="1"/>
  <c r="AC116" i="39"/>
  <c r="AC114" i="39" s="1"/>
  <c r="AC69" i="45"/>
  <c r="AC68" i="45" s="1"/>
  <c r="AC33" i="27" s="1"/>
  <c r="AC108" i="39"/>
  <c r="AC106" i="39" s="1"/>
  <c r="AC92" i="39"/>
  <c r="AC90" i="39" s="1"/>
  <c r="AC132" i="39"/>
  <c r="AC130" i="39" s="1"/>
  <c r="AB10" i="46"/>
  <c r="AE10" i="47" s="1"/>
  <c r="AI38" i="46"/>
  <c r="AI79" i="46"/>
  <c r="AJ65" i="45"/>
  <c r="AJ118" i="39"/>
  <c r="AJ86" i="39"/>
  <c r="AJ126" i="39"/>
  <c r="AJ65" i="44"/>
  <c r="AJ41" i="44"/>
  <c r="AK14" i="43"/>
  <c r="BH32" i="43" s="1"/>
  <c r="AJ82" i="45"/>
  <c r="AJ53" i="44"/>
  <c r="AJ94" i="39"/>
  <c r="AJ47" i="44"/>
  <c r="AJ35" i="44"/>
  <c r="AJ158" i="39"/>
  <c r="AJ59" i="44"/>
  <c r="AJ102" i="39"/>
  <c r="AJ71" i="45"/>
  <c r="AJ142" i="39"/>
  <c r="AJ150" i="39"/>
  <c r="AJ110" i="39"/>
  <c r="AJ56" i="43"/>
  <c r="AJ62" i="43" s="1"/>
  <c r="AJ134" i="39"/>
  <c r="AI51" i="43"/>
  <c r="AI159" i="39" s="1"/>
  <c r="BG28" i="43"/>
  <c r="BG51" i="45" s="1"/>
  <c r="BG34" i="43"/>
  <c r="AI66" i="46"/>
  <c r="AI44" i="46"/>
  <c r="AJ40" i="43"/>
  <c r="AJ52" i="43" s="1"/>
  <c r="AJ84" i="45" s="1"/>
  <c r="AI16" i="46"/>
  <c r="AI90" i="45"/>
  <c r="AI22" i="46"/>
  <c r="AI28" i="46"/>
  <c r="AI50" i="46"/>
  <c r="AI60" i="46"/>
  <c r="AI72" i="46"/>
  <c r="AH149" i="39"/>
  <c r="AH141" i="39"/>
  <c r="AH52" i="44"/>
  <c r="AH109" i="39"/>
  <c r="AH133" i="39"/>
  <c r="AH40" i="44"/>
  <c r="AH58" i="44"/>
  <c r="AH55" i="43"/>
  <c r="AH61" i="43" s="1"/>
  <c r="AH70" i="45"/>
  <c r="AH85" i="39"/>
  <c r="AH157" i="39"/>
  <c r="AI13" i="43"/>
  <c r="BF25" i="43" s="1"/>
  <c r="BF48" i="45" s="1"/>
  <c r="AH64" i="45"/>
  <c r="AH93" i="39"/>
  <c r="AH117" i="39"/>
  <c r="AH64" i="44"/>
  <c r="AH34" i="44"/>
  <c r="AH81" i="45"/>
  <c r="AH58" i="45"/>
  <c r="AH101" i="39"/>
  <c r="AH46" i="44"/>
  <c r="BL12" i="42"/>
  <c r="BK28" i="45"/>
  <c r="BK23" i="27" s="1"/>
  <c r="Z74" i="45" l="1"/>
  <c r="Z34" i="27" s="1"/>
  <c r="Z20" i="27" s="1"/>
  <c r="Z37" i="27" s="1"/>
  <c r="Z38" i="27" s="1"/>
  <c r="AC70" i="47"/>
  <c r="AC78" i="45"/>
  <c r="AC35" i="27" s="1"/>
  <c r="AE41" i="47"/>
  <c r="AC60" i="43"/>
  <c r="AC68" i="46" s="1"/>
  <c r="AC67" i="46" s="1"/>
  <c r="AD22" i="47"/>
  <c r="AD14" i="47"/>
  <c r="AE42" i="47"/>
  <c r="AE34" i="47"/>
  <c r="AC38" i="39"/>
  <c r="AC55" i="45" s="1"/>
  <c r="AC30" i="27" s="1"/>
  <c r="BA24" i="43"/>
  <c r="BA30" i="43"/>
  <c r="BA29" i="43" s="1"/>
  <c r="AD36" i="43"/>
  <c r="AD35" i="43" s="1"/>
  <c r="AD42" i="43"/>
  <c r="AD41" i="43" s="1"/>
  <c r="AD11" i="43"/>
  <c r="AD44" i="47"/>
  <c r="AD36" i="47"/>
  <c r="AD45" i="47" s="1"/>
  <c r="Y46" i="27"/>
  <c r="Y60" i="27"/>
  <c r="AE11" i="47"/>
  <c r="AE19" i="47"/>
  <c r="AC37" i="39"/>
  <c r="AC54" i="45" s="1"/>
  <c r="AC29" i="27" s="1"/>
  <c r="AE63" i="47"/>
  <c r="AE55" i="47"/>
  <c r="AD58" i="47"/>
  <c r="AD66" i="47"/>
  <c r="AB68" i="44"/>
  <c r="AB19" i="27" s="1"/>
  <c r="AE46" i="47"/>
  <c r="AJ20" i="46"/>
  <c r="AJ77" i="46"/>
  <c r="AH87" i="45"/>
  <c r="AH76" i="46"/>
  <c r="BH26" i="43"/>
  <c r="BH49" i="45" s="1"/>
  <c r="AK44" i="43"/>
  <c r="AK38" i="43"/>
  <c r="AI111" i="39"/>
  <c r="AI66" i="44"/>
  <c r="AJ42" i="46"/>
  <c r="AI119" i="39"/>
  <c r="AJ70" i="46"/>
  <c r="AI42" i="44"/>
  <c r="AJ26" i="46"/>
  <c r="AI36" i="44"/>
  <c r="AJ15" i="43"/>
  <c r="BG33" i="43" s="1"/>
  <c r="AI48" i="44"/>
  <c r="AI143" i="39"/>
  <c r="AI127" i="39"/>
  <c r="AI60" i="45"/>
  <c r="AI66" i="45"/>
  <c r="AI72" i="45"/>
  <c r="AI103" i="39"/>
  <c r="AI54" i="44"/>
  <c r="AI135" i="39"/>
  <c r="AJ64" i="46"/>
  <c r="AI60" i="44"/>
  <c r="AI151" i="39"/>
  <c r="AI95" i="39"/>
  <c r="AJ36" i="46"/>
  <c r="AI57" i="43"/>
  <c r="AI63" i="43" s="1"/>
  <c r="AI87" i="39"/>
  <c r="AI83" i="45"/>
  <c r="AJ58" i="46"/>
  <c r="AJ88" i="45"/>
  <c r="AJ14" i="46"/>
  <c r="AJ48" i="46"/>
  <c r="AK16" i="43"/>
  <c r="AK40" i="43" s="1"/>
  <c r="AJ67" i="45"/>
  <c r="AJ104" i="39"/>
  <c r="AJ58" i="43"/>
  <c r="AJ64" i="43" s="1"/>
  <c r="AJ73" i="45"/>
  <c r="AJ152" i="39"/>
  <c r="AJ43" i="44"/>
  <c r="AJ49" i="44"/>
  <c r="AJ61" i="44"/>
  <c r="AJ96" i="39"/>
  <c r="AJ88" i="39"/>
  <c r="AJ112" i="39"/>
  <c r="AJ37" i="44"/>
  <c r="AJ55" i="44"/>
  <c r="AJ136" i="39"/>
  <c r="AJ120" i="39"/>
  <c r="AJ128" i="39"/>
  <c r="AJ160" i="39"/>
  <c r="AJ144" i="39"/>
  <c r="AJ67" i="44"/>
  <c r="AJ61" i="45"/>
  <c r="BF31" i="43"/>
  <c r="AH69" i="46"/>
  <c r="AH57" i="46"/>
  <c r="AH25" i="46"/>
  <c r="AH35" i="46"/>
  <c r="AH13" i="46"/>
  <c r="AH41" i="46"/>
  <c r="AH47" i="46"/>
  <c r="AH19" i="46"/>
  <c r="AH63" i="46"/>
  <c r="AI37" i="43"/>
  <c r="AI43" i="43"/>
  <c r="BL32" i="45"/>
  <c r="BL30" i="45"/>
  <c r="BL33" i="45"/>
  <c r="BL31" i="45"/>
  <c r="BL29" i="45"/>
  <c r="BL14" i="42"/>
  <c r="BM11" i="42" s="1"/>
  <c r="Z45" i="27" l="1"/>
  <c r="Z46" i="27" s="1"/>
  <c r="AC59" i="43"/>
  <c r="AC70" i="44" s="1"/>
  <c r="AC56" i="46"/>
  <c r="AC55" i="46" s="1"/>
  <c r="AC75" i="46"/>
  <c r="AC74" i="46" s="1"/>
  <c r="AF37" i="47" s="1"/>
  <c r="AC24" i="46"/>
  <c r="AC23" i="46" s="1"/>
  <c r="AC12" i="46"/>
  <c r="AC11" i="46" s="1"/>
  <c r="AC40" i="46"/>
  <c r="AC39" i="46" s="1"/>
  <c r="AC86" i="45"/>
  <c r="AC85" i="45" s="1"/>
  <c r="AC36" i="27" s="1"/>
  <c r="AC34" i="46"/>
  <c r="AC33" i="46" s="1"/>
  <c r="AC18" i="46"/>
  <c r="AC17" i="46" s="1"/>
  <c r="AC46" i="46"/>
  <c r="AC45" i="46" s="1"/>
  <c r="AC62" i="46"/>
  <c r="AC61" i="46" s="1"/>
  <c r="AD39" i="47"/>
  <c r="AD48" i="47" s="1"/>
  <c r="AD48" i="43"/>
  <c r="AB8" i="27"/>
  <c r="AB74" i="27"/>
  <c r="AB67" i="27" s="1"/>
  <c r="AE20" i="47"/>
  <c r="AE12" i="47"/>
  <c r="AE43" i="47"/>
  <c r="AE35" i="47"/>
  <c r="AD67" i="47"/>
  <c r="AD59" i="47"/>
  <c r="AD68" i="47" s="1"/>
  <c r="Y61" i="27"/>
  <c r="Y64" i="27"/>
  <c r="Y62" i="27"/>
  <c r="Y65" i="27" s="1"/>
  <c r="AE56" i="47"/>
  <c r="AE64" i="47"/>
  <c r="BA47" i="45"/>
  <c r="BA46" i="45" s="1"/>
  <c r="BA26" i="27" s="1"/>
  <c r="BA23" i="43"/>
  <c r="BA201" i="39" s="1"/>
  <c r="AD15" i="47"/>
  <c r="AD24" i="47" s="1"/>
  <c r="AD23" i="47"/>
  <c r="AI15" i="46"/>
  <c r="AI78" i="46"/>
  <c r="AJ50" i="46"/>
  <c r="AJ79" i="46"/>
  <c r="AK50" i="43"/>
  <c r="AK150" i="39" s="1"/>
  <c r="AJ45" i="43"/>
  <c r="AJ39" i="43"/>
  <c r="AI21" i="46"/>
  <c r="AI89" i="45"/>
  <c r="AI27" i="46"/>
  <c r="AI43" i="46"/>
  <c r="AI37" i="46"/>
  <c r="AI59" i="46"/>
  <c r="AI65" i="46"/>
  <c r="BG27" i="43"/>
  <c r="BG50" i="45" s="1"/>
  <c r="AI49" i="46"/>
  <c r="AI71" i="46"/>
  <c r="AJ72" i="46"/>
  <c r="BH34" i="43"/>
  <c r="AJ44" i="46"/>
  <c r="BH28" i="43"/>
  <c r="BH51" i="45" s="1"/>
  <c r="AK46" i="43"/>
  <c r="AK52" i="43" s="1"/>
  <c r="AK136" i="39" s="1"/>
  <c r="AJ16" i="46"/>
  <c r="AJ66" i="46"/>
  <c r="AJ60" i="46"/>
  <c r="AJ22" i="46"/>
  <c r="AJ28" i="46"/>
  <c r="AJ38" i="46"/>
  <c r="AJ90" i="45"/>
  <c r="AI49" i="43"/>
  <c r="BM12" i="42"/>
  <c r="BL28" i="45"/>
  <c r="BL23" i="27" s="1"/>
  <c r="Z60" i="27" l="1"/>
  <c r="Z62" i="27" s="1"/>
  <c r="Z65" i="27" s="1"/>
  <c r="AC54" i="46"/>
  <c r="AF54" i="47" s="1"/>
  <c r="AF63" i="47" s="1"/>
  <c r="AC71" i="44"/>
  <c r="AC69" i="44"/>
  <c r="AC10" i="46"/>
  <c r="AF10" i="47" s="1"/>
  <c r="AF19" i="47" s="1"/>
  <c r="AC32" i="46"/>
  <c r="AF32" i="47" s="1"/>
  <c r="AF33" i="47" s="1"/>
  <c r="AA76" i="45"/>
  <c r="AD17" i="47"/>
  <c r="AA75" i="45" s="1"/>
  <c r="AD61" i="47"/>
  <c r="AA77" i="45" s="1"/>
  <c r="AE44" i="47"/>
  <c r="AE36" i="47"/>
  <c r="AE45" i="47" s="1"/>
  <c r="AB57" i="27"/>
  <c r="AB58" i="27"/>
  <c r="AB56" i="27"/>
  <c r="AE57" i="47"/>
  <c r="AE65" i="47"/>
  <c r="AE21" i="47"/>
  <c r="AE13" i="47"/>
  <c r="AD57" i="45"/>
  <c r="AD56" i="45" s="1"/>
  <c r="AD31" i="27" s="1"/>
  <c r="AD100" i="39"/>
  <c r="AD98" i="39" s="1"/>
  <c r="AD148" i="39"/>
  <c r="AD146" i="39" s="1"/>
  <c r="AD63" i="45"/>
  <c r="AD62" i="45" s="1"/>
  <c r="AD32" i="27" s="1"/>
  <c r="AE12" i="43"/>
  <c r="AD124" i="39"/>
  <c r="AD122" i="39" s="1"/>
  <c r="AD80" i="45"/>
  <c r="AD79" i="45" s="1"/>
  <c r="AD156" i="39"/>
  <c r="AD154" i="39" s="1"/>
  <c r="AD92" i="39"/>
  <c r="AD90" i="39" s="1"/>
  <c r="AD84" i="39"/>
  <c r="AD82" i="39" s="1"/>
  <c r="AD69" i="45"/>
  <c r="AD68" i="45" s="1"/>
  <c r="AD33" i="27" s="1"/>
  <c r="AD57" i="44"/>
  <c r="AD56" i="44" s="1"/>
  <c r="AD17" i="27" s="1"/>
  <c r="AD72" i="27" s="1"/>
  <c r="AD108" i="39"/>
  <c r="AD106" i="39" s="1"/>
  <c r="AD51" i="44"/>
  <c r="AD50" i="44" s="1"/>
  <c r="AD16" i="27" s="1"/>
  <c r="AD71" i="27" s="1"/>
  <c r="AD45" i="44"/>
  <c r="AD44" i="44" s="1"/>
  <c r="AD15" i="27" s="1"/>
  <c r="AD70" i="27" s="1"/>
  <c r="AD132" i="39"/>
  <c r="AD130" i="39" s="1"/>
  <c r="AD33" i="44"/>
  <c r="AD32" i="44" s="1"/>
  <c r="AD13" i="27" s="1"/>
  <c r="AD68" i="27" s="1"/>
  <c r="AD63" i="44"/>
  <c r="AD62" i="44" s="1"/>
  <c r="AD18" i="27" s="1"/>
  <c r="AD73" i="27" s="1"/>
  <c r="AD140" i="39"/>
  <c r="AD138" i="39" s="1"/>
  <c r="AD39" i="44"/>
  <c r="AD38" i="44" s="1"/>
  <c r="AD14" i="27" s="1"/>
  <c r="AD69" i="27" s="1"/>
  <c r="AD116" i="39"/>
  <c r="AD114" i="39" s="1"/>
  <c r="AD47" i="43"/>
  <c r="AD54" i="43"/>
  <c r="AF46" i="47"/>
  <c r="AK86" i="39"/>
  <c r="AK41" i="44"/>
  <c r="AK59" i="44"/>
  <c r="AK118" i="39"/>
  <c r="AK110" i="39"/>
  <c r="AK102" i="39"/>
  <c r="AK47" i="44"/>
  <c r="AK94" i="39"/>
  <c r="AK126" i="39"/>
  <c r="AK35" i="44"/>
  <c r="AK134" i="39"/>
  <c r="AK56" i="43"/>
  <c r="AK62" i="43" s="1"/>
  <c r="AK65" i="45"/>
  <c r="AK82" i="45"/>
  <c r="AK53" i="44"/>
  <c r="AL14" i="43"/>
  <c r="AL38" i="43" s="1"/>
  <c r="AK65" i="44"/>
  <c r="AK71" i="45"/>
  <c r="AK59" i="45"/>
  <c r="AJ51" i="43"/>
  <c r="AJ54" i="44" s="1"/>
  <c r="AK142" i="39"/>
  <c r="AK158" i="39"/>
  <c r="AK43" i="44"/>
  <c r="AK152" i="39"/>
  <c r="AK37" i="44"/>
  <c r="AK61" i="44"/>
  <c r="AK104" i="39"/>
  <c r="AK55" i="44"/>
  <c r="AK58" i="43"/>
  <c r="AK64" i="43" s="1"/>
  <c r="AK84" i="45"/>
  <c r="AK61" i="45"/>
  <c r="AK96" i="39"/>
  <c r="AK128" i="39"/>
  <c r="AL16" i="43"/>
  <c r="AL40" i="43" s="1"/>
  <c r="AK112" i="39"/>
  <c r="AK73" i="45"/>
  <c r="AK88" i="39"/>
  <c r="AK67" i="44"/>
  <c r="AK67" i="45"/>
  <c r="AK160" i="39"/>
  <c r="AK144" i="39"/>
  <c r="AK49" i="44"/>
  <c r="AK120" i="39"/>
  <c r="AI141" i="39"/>
  <c r="AI81" i="45"/>
  <c r="AI52" i="44"/>
  <c r="AI85" i="39"/>
  <c r="AI40" i="44"/>
  <c r="AI109" i="39"/>
  <c r="AI125" i="39"/>
  <c r="AI46" i="44"/>
  <c r="AI55" i="43"/>
  <c r="AI61" i="43" s="1"/>
  <c r="AI76" i="46" s="1"/>
  <c r="AI157" i="39"/>
  <c r="AI64" i="45"/>
  <c r="AI58" i="44"/>
  <c r="AI133" i="39"/>
  <c r="AI64" i="44"/>
  <c r="AI117" i="39"/>
  <c r="AI70" i="45"/>
  <c r="AI93" i="39"/>
  <c r="AI101" i="39"/>
  <c r="AJ13" i="43"/>
  <c r="AI149" i="39"/>
  <c r="AI34" i="44"/>
  <c r="AI58" i="45"/>
  <c r="BM30" i="45"/>
  <c r="BM33" i="45"/>
  <c r="BM31" i="45"/>
  <c r="BM29" i="45"/>
  <c r="BM32" i="45"/>
  <c r="BM14" i="42"/>
  <c r="BN11" i="42" s="1"/>
  <c r="Z64" i="27" l="1"/>
  <c r="Z61" i="27"/>
  <c r="AF55" i="47"/>
  <c r="AF64" i="47" s="1"/>
  <c r="AC68" i="44"/>
  <c r="AC19" i="27" s="1"/>
  <c r="AC8" i="27" s="1"/>
  <c r="AF11" i="47"/>
  <c r="AF41" i="47"/>
  <c r="AD70" i="47"/>
  <c r="AD26" i="47"/>
  <c r="AB55" i="27"/>
  <c r="AA74" i="45"/>
  <c r="AA34" i="27" s="1"/>
  <c r="AA20" i="27" s="1"/>
  <c r="AA37" i="27" s="1"/>
  <c r="AA45" i="27" s="1"/>
  <c r="AE39" i="47"/>
  <c r="AE48" i="47" s="1"/>
  <c r="AD37" i="39"/>
  <c r="AD54" i="45" s="1"/>
  <c r="AD29" i="27" s="1"/>
  <c r="AF42" i="47"/>
  <c r="AF34" i="47"/>
  <c r="AE22" i="47"/>
  <c r="AE14" i="47"/>
  <c r="AD60" i="43"/>
  <c r="AD53" i="43"/>
  <c r="AD78" i="45"/>
  <c r="AD35" i="27" s="1"/>
  <c r="AD38" i="39"/>
  <c r="AD55" i="45" s="1"/>
  <c r="AD30" i="27" s="1"/>
  <c r="BB30" i="43"/>
  <c r="BB29" i="43" s="1"/>
  <c r="AE42" i="43"/>
  <c r="AE41" i="43" s="1"/>
  <c r="AE36" i="43"/>
  <c r="AE35" i="43" s="1"/>
  <c r="BB24" i="43"/>
  <c r="AE11" i="43"/>
  <c r="AE66" i="47"/>
  <c r="AE58" i="47"/>
  <c r="AK66" i="46"/>
  <c r="AK79" i="46"/>
  <c r="AK14" i="46"/>
  <c r="AK77" i="46"/>
  <c r="AK88" i="45"/>
  <c r="AJ66" i="44"/>
  <c r="AJ119" i="39"/>
  <c r="AK20" i="46"/>
  <c r="AL44" i="43"/>
  <c r="AL50" i="43" s="1"/>
  <c r="AL65" i="44" s="1"/>
  <c r="AJ151" i="39"/>
  <c r="AJ72" i="45"/>
  <c r="AJ57" i="43"/>
  <c r="AJ63" i="43" s="1"/>
  <c r="AK64" i="46"/>
  <c r="AK36" i="46"/>
  <c r="AJ159" i="39"/>
  <c r="AJ127" i="39"/>
  <c r="AJ60" i="45"/>
  <c r="AK42" i="46"/>
  <c r="BI26" i="43"/>
  <c r="BI49" i="45" s="1"/>
  <c r="AJ42" i="44"/>
  <c r="AJ83" i="45"/>
  <c r="AK15" i="43"/>
  <c r="BH27" i="43" s="1"/>
  <c r="BH50" i="45" s="1"/>
  <c r="AJ103" i="39"/>
  <c r="AK48" i="46"/>
  <c r="BI32" i="43"/>
  <c r="AJ87" i="39"/>
  <c r="AJ95" i="39"/>
  <c r="AK58" i="46"/>
  <c r="AJ48" i="44"/>
  <c r="AJ111" i="39"/>
  <c r="AJ143" i="39"/>
  <c r="AK26" i="46"/>
  <c r="AJ66" i="45"/>
  <c r="AJ60" i="44"/>
  <c r="AJ36" i="44"/>
  <c r="AJ135" i="39"/>
  <c r="AK70" i="46"/>
  <c r="AK90" i="45"/>
  <c r="AK50" i="46"/>
  <c r="AK72" i="46"/>
  <c r="AK28" i="46"/>
  <c r="AK38" i="46"/>
  <c r="AK16" i="46"/>
  <c r="AK22" i="46"/>
  <c r="AK44" i="46"/>
  <c r="AK60" i="46"/>
  <c r="BI28" i="43"/>
  <c r="BI51" i="45" s="1"/>
  <c r="AL46" i="43"/>
  <c r="AL52" i="43" s="1"/>
  <c r="AL37" i="44" s="1"/>
  <c r="BI34" i="43"/>
  <c r="BG31" i="43"/>
  <c r="AJ37" i="43"/>
  <c r="BG25" i="43"/>
  <c r="BG48" i="45" s="1"/>
  <c r="AJ43" i="43"/>
  <c r="AI13" i="46"/>
  <c r="AI87" i="45"/>
  <c r="AI63" i="46"/>
  <c r="AI69" i="46"/>
  <c r="AI35" i="46"/>
  <c r="AI41" i="46"/>
  <c r="AI25" i="46"/>
  <c r="AI19" i="46"/>
  <c r="AI47" i="46"/>
  <c r="AI57" i="46"/>
  <c r="BN12" i="42"/>
  <c r="BN14" i="42" s="1"/>
  <c r="BO11" i="42" s="1"/>
  <c r="BM28" i="45"/>
  <c r="BM23" i="27" s="1"/>
  <c r="AF56" i="47" l="1"/>
  <c r="AF57" i="47" s="1"/>
  <c r="AC74" i="27"/>
  <c r="AC67" i="27" s="1"/>
  <c r="AA38" i="27"/>
  <c r="AF12" i="47"/>
  <c r="AF20" i="47"/>
  <c r="AB76" i="45"/>
  <c r="AE48" i="43"/>
  <c r="AE100" i="39" s="1"/>
  <c r="AE98" i="39" s="1"/>
  <c r="AD75" i="46"/>
  <c r="AD74" i="46" s="1"/>
  <c r="AG37" i="47" s="1"/>
  <c r="AD34" i="46"/>
  <c r="AD33" i="46" s="1"/>
  <c r="AD46" i="46"/>
  <c r="AD45" i="46" s="1"/>
  <c r="AD12" i="46"/>
  <c r="AD11" i="46" s="1"/>
  <c r="AD56" i="46"/>
  <c r="AD55" i="46" s="1"/>
  <c r="AD68" i="46"/>
  <c r="AD67" i="46" s="1"/>
  <c r="AD18" i="46"/>
  <c r="AD17" i="46" s="1"/>
  <c r="AD40" i="46"/>
  <c r="AD39" i="46" s="1"/>
  <c r="AD59" i="43"/>
  <c r="AD86" i="45"/>
  <c r="AD85" i="45" s="1"/>
  <c r="AD36" i="27" s="1"/>
  <c r="AD24" i="46"/>
  <c r="AD23" i="46" s="1"/>
  <c r="AD62" i="46"/>
  <c r="AD61" i="46" s="1"/>
  <c r="AC58" i="27"/>
  <c r="AC56" i="27"/>
  <c r="AC57" i="27"/>
  <c r="BB23" i="43"/>
  <c r="BB201" i="39" s="1"/>
  <c r="BB47" i="45"/>
  <c r="BB46" i="45" s="1"/>
  <c r="BB26" i="27" s="1"/>
  <c r="AE15" i="47"/>
  <c r="AE24" i="47" s="1"/>
  <c r="AE23" i="47"/>
  <c r="AA46" i="27"/>
  <c r="AA60" i="27"/>
  <c r="AE67" i="47"/>
  <c r="AE59" i="47"/>
  <c r="AE68" i="47" s="1"/>
  <c r="AF43" i="47"/>
  <c r="AF35" i="47"/>
  <c r="AJ89" i="45"/>
  <c r="AJ78" i="46"/>
  <c r="AL94" i="39"/>
  <c r="AL71" i="45"/>
  <c r="AL59" i="45"/>
  <c r="AL118" i="39"/>
  <c r="AL47" i="44"/>
  <c r="AL56" i="43"/>
  <c r="AL62" i="43" s="1"/>
  <c r="AL134" i="39"/>
  <c r="AL86" i="39"/>
  <c r="AL59" i="44"/>
  <c r="AL65" i="45"/>
  <c r="AL126" i="39"/>
  <c r="AL102" i="39"/>
  <c r="AL41" i="44"/>
  <c r="AL82" i="45"/>
  <c r="AL150" i="39"/>
  <c r="AL142" i="39"/>
  <c r="AL53" i="44"/>
  <c r="AL158" i="39"/>
  <c r="AM14" i="43"/>
  <c r="BJ26" i="43" s="1"/>
  <c r="BJ49" i="45" s="1"/>
  <c r="AL110" i="39"/>
  <c r="AL35" i="44"/>
  <c r="AK39" i="43"/>
  <c r="AK45" i="43"/>
  <c r="BH33" i="43"/>
  <c r="AJ71" i="46"/>
  <c r="AJ59" i="46"/>
  <c r="AJ65" i="46"/>
  <c r="AJ27" i="46"/>
  <c r="AJ43" i="46"/>
  <c r="AJ21" i="46"/>
  <c r="AJ37" i="46"/>
  <c r="AJ49" i="46"/>
  <c r="AJ15" i="46"/>
  <c r="AL58" i="43"/>
  <c r="AL64" i="43" s="1"/>
  <c r="AL55" i="44"/>
  <c r="AL84" i="45"/>
  <c r="AL120" i="39"/>
  <c r="AL73" i="45"/>
  <c r="AL43" i="44"/>
  <c r="AL136" i="39"/>
  <c r="AL49" i="44"/>
  <c r="AL112" i="39"/>
  <c r="AL152" i="39"/>
  <c r="AL96" i="39"/>
  <c r="AL67" i="44"/>
  <c r="AM16" i="43"/>
  <c r="BJ34" i="43" s="1"/>
  <c r="AL61" i="44"/>
  <c r="AL88" i="39"/>
  <c r="AL160" i="39"/>
  <c r="AL104" i="39"/>
  <c r="AL128" i="39"/>
  <c r="AL67" i="45"/>
  <c r="AL61" i="45"/>
  <c r="AL144" i="39"/>
  <c r="AJ49" i="43"/>
  <c r="BO12" i="42"/>
  <c r="BO14" i="42" s="1"/>
  <c r="BP11" i="42" s="1"/>
  <c r="BN30" i="45"/>
  <c r="BN33" i="45"/>
  <c r="BN31" i="45"/>
  <c r="BN29" i="45"/>
  <c r="BN32" i="45"/>
  <c r="AF65" i="47" l="1"/>
  <c r="AE156" i="39"/>
  <c r="AE154" i="39" s="1"/>
  <c r="AE92" i="39"/>
  <c r="AE90" i="39" s="1"/>
  <c r="AF13" i="47"/>
  <c r="AF21" i="47"/>
  <c r="AE45" i="44"/>
  <c r="AE44" i="44" s="1"/>
  <c r="AE15" i="27" s="1"/>
  <c r="AE70" i="27" s="1"/>
  <c r="AE80" i="45"/>
  <c r="AE79" i="45" s="1"/>
  <c r="AE54" i="43"/>
  <c r="AE53" i="43" s="1"/>
  <c r="AE39" i="44"/>
  <c r="AE38" i="44" s="1"/>
  <c r="AE14" i="27" s="1"/>
  <c r="AE69" i="27" s="1"/>
  <c r="AE69" i="45"/>
  <c r="AE68" i="45" s="1"/>
  <c r="AE33" i="27" s="1"/>
  <c r="AE140" i="39"/>
  <c r="AE138" i="39" s="1"/>
  <c r="AE47" i="43"/>
  <c r="AE63" i="44"/>
  <c r="AE62" i="44" s="1"/>
  <c r="AE18" i="27" s="1"/>
  <c r="AE73" i="27" s="1"/>
  <c r="AE84" i="39"/>
  <c r="AE82" i="39" s="1"/>
  <c r="AE51" i="44"/>
  <c r="AE50" i="44" s="1"/>
  <c r="AE16" i="27" s="1"/>
  <c r="AE71" i="27" s="1"/>
  <c r="AF12" i="43"/>
  <c r="AF36" i="43" s="1"/>
  <c r="AE132" i="39"/>
  <c r="AE130" i="39" s="1"/>
  <c r="AE124" i="39"/>
  <c r="AE122" i="39" s="1"/>
  <c r="AE148" i="39"/>
  <c r="AE146" i="39" s="1"/>
  <c r="AE108" i="39"/>
  <c r="AE106" i="39" s="1"/>
  <c r="AE63" i="45"/>
  <c r="AE62" i="45" s="1"/>
  <c r="AE32" i="27" s="1"/>
  <c r="AE61" i="47"/>
  <c r="AB77" i="45" s="1"/>
  <c r="AE57" i="44"/>
  <c r="AE56" i="44" s="1"/>
  <c r="AE17" i="27" s="1"/>
  <c r="AE72" i="27" s="1"/>
  <c r="AE116" i="39"/>
  <c r="AE114" i="39" s="1"/>
  <c r="AE33" i="44"/>
  <c r="AE32" i="44" s="1"/>
  <c r="AE13" i="27" s="1"/>
  <c r="AE68" i="27" s="1"/>
  <c r="AE57" i="45"/>
  <c r="AE56" i="45" s="1"/>
  <c r="AE31" i="27" s="1"/>
  <c r="AE17" i="47"/>
  <c r="AB75" i="45" s="1"/>
  <c r="AA62" i="27"/>
  <c r="AA65" i="27" s="1"/>
  <c r="AA64" i="27"/>
  <c r="AA61" i="27"/>
  <c r="AC55" i="27"/>
  <c r="AD54" i="46"/>
  <c r="AG54" i="47" s="1"/>
  <c r="AD10" i="46"/>
  <c r="AG10" i="47" s="1"/>
  <c r="AD32" i="46"/>
  <c r="AG32" i="47" s="1"/>
  <c r="AF44" i="47"/>
  <c r="AF36" i="47"/>
  <c r="AF45" i="47" s="1"/>
  <c r="AF58" i="47"/>
  <c r="AF66" i="47"/>
  <c r="AD69" i="44"/>
  <c r="AD71" i="44"/>
  <c r="AD70" i="44"/>
  <c r="AL16" i="46"/>
  <c r="AL79" i="46"/>
  <c r="AL58" i="46"/>
  <c r="AL77" i="46"/>
  <c r="AL36" i="46"/>
  <c r="AK51" i="43"/>
  <c r="AK127" i="39" s="1"/>
  <c r="AL64" i="46"/>
  <c r="AL48" i="46"/>
  <c r="AL70" i="46"/>
  <c r="AL20" i="46"/>
  <c r="AL42" i="46"/>
  <c r="AL14" i="46"/>
  <c r="AL26" i="46"/>
  <c r="AL88" i="45"/>
  <c r="AM38" i="43"/>
  <c r="BJ32" i="43"/>
  <c r="AM44" i="43"/>
  <c r="AL38" i="46"/>
  <c r="AL22" i="46"/>
  <c r="AL66" i="46"/>
  <c r="AL72" i="46"/>
  <c r="AL60" i="46"/>
  <c r="AL50" i="46"/>
  <c r="AL44" i="46"/>
  <c r="AL90" i="45"/>
  <c r="AL28" i="46"/>
  <c r="BJ28" i="43"/>
  <c r="BJ51" i="45" s="1"/>
  <c r="AM46" i="43"/>
  <c r="AM40" i="43"/>
  <c r="AJ85" i="39"/>
  <c r="AJ58" i="45"/>
  <c r="AJ93" i="39"/>
  <c r="AJ46" i="44"/>
  <c r="AJ141" i="39"/>
  <c r="AJ52" i="44"/>
  <c r="AJ64" i="44"/>
  <c r="AJ81" i="45"/>
  <c r="AJ149" i="39"/>
  <c r="AJ125" i="39"/>
  <c r="AJ40" i="44"/>
  <c r="AJ133" i="39"/>
  <c r="AJ58" i="44"/>
  <c r="AJ34" i="44"/>
  <c r="AK13" i="43"/>
  <c r="AJ55" i="43"/>
  <c r="AJ61" i="43" s="1"/>
  <c r="AJ76" i="46" s="1"/>
  <c r="AJ109" i="39"/>
  <c r="AJ101" i="39"/>
  <c r="AJ64" i="45"/>
  <c r="AJ70" i="45"/>
  <c r="AJ157" i="39"/>
  <c r="AJ117" i="39"/>
  <c r="AG46" i="47"/>
  <c r="BP12" i="42"/>
  <c r="BP14" i="42" s="1"/>
  <c r="BQ11" i="42" s="1"/>
  <c r="BN28" i="45"/>
  <c r="BN23" i="27" s="1"/>
  <c r="BO33" i="45"/>
  <c r="BO31" i="45"/>
  <c r="BO29" i="45"/>
  <c r="BO32" i="45"/>
  <c r="BO30" i="45"/>
  <c r="AE60" i="43" l="1"/>
  <c r="AE68" i="46" s="1"/>
  <c r="AE67" i="46" s="1"/>
  <c r="AE78" i="45"/>
  <c r="AE35" i="27" s="1"/>
  <c r="AF22" i="47"/>
  <c r="AF14" i="47"/>
  <c r="AF42" i="43"/>
  <c r="AF41" i="43" s="1"/>
  <c r="AF11" i="43"/>
  <c r="BC30" i="43"/>
  <c r="BC29" i="43" s="1"/>
  <c r="BC24" i="43"/>
  <c r="BC23" i="43" s="1"/>
  <c r="BC201" i="39" s="1"/>
  <c r="AE70" i="47"/>
  <c r="AE37" i="39"/>
  <c r="AE54" i="45" s="1"/>
  <c r="AE29" i="27" s="1"/>
  <c r="AE26" i="47"/>
  <c r="AE38" i="39"/>
  <c r="AE55" i="45" s="1"/>
  <c r="AE30" i="27" s="1"/>
  <c r="AB74" i="45"/>
  <c r="AB34" i="27" s="1"/>
  <c r="AB20" i="27" s="1"/>
  <c r="AB37" i="27" s="1"/>
  <c r="AB45" i="27" s="1"/>
  <c r="AF39" i="47"/>
  <c r="AC76" i="45" s="1"/>
  <c r="AG33" i="47"/>
  <c r="AG41" i="47"/>
  <c r="AG11" i="47"/>
  <c r="AG19" i="47"/>
  <c r="AD68" i="44"/>
  <c r="AD19" i="27" s="1"/>
  <c r="AF59" i="47"/>
  <c r="AF68" i="47" s="1"/>
  <c r="AF67" i="47"/>
  <c r="AF35" i="43"/>
  <c r="AG55" i="47"/>
  <c r="AG63" i="47"/>
  <c r="AK111" i="39"/>
  <c r="AK72" i="45"/>
  <c r="AK57" i="43"/>
  <c r="AK63" i="43" s="1"/>
  <c r="AK87" i="39"/>
  <c r="AK42" i="44"/>
  <c r="AK135" i="39"/>
  <c r="AK159" i="39"/>
  <c r="AK83" i="45"/>
  <c r="AK66" i="45"/>
  <c r="AK60" i="45"/>
  <c r="AK95" i="39"/>
  <c r="AK36" i="44"/>
  <c r="AK119" i="39"/>
  <c r="AK48" i="44"/>
  <c r="AK66" i="44"/>
  <c r="AK103" i="39"/>
  <c r="AK60" i="44"/>
  <c r="AL15" i="43"/>
  <c r="AL45" i="43" s="1"/>
  <c r="AK54" i="44"/>
  <c r="AK151" i="39"/>
  <c r="AK143" i="39"/>
  <c r="AM50" i="43"/>
  <c r="AM65" i="45" s="1"/>
  <c r="AM52" i="43"/>
  <c r="AM67" i="45" s="1"/>
  <c r="AJ57" i="46"/>
  <c r="AJ63" i="46"/>
  <c r="AJ41" i="46"/>
  <c r="AJ13" i="46"/>
  <c r="AJ19" i="46"/>
  <c r="AJ69" i="46"/>
  <c r="AJ25" i="46"/>
  <c r="AJ87" i="45"/>
  <c r="AJ35" i="46"/>
  <c r="AJ47" i="46"/>
  <c r="BH31" i="43"/>
  <c r="AK37" i="43"/>
  <c r="BH25" i="43"/>
  <c r="BH48" i="45" s="1"/>
  <c r="AK43" i="43"/>
  <c r="BO28" i="45"/>
  <c r="BO23" i="27" s="1"/>
  <c r="BP31" i="45"/>
  <c r="BP29" i="45"/>
  <c r="BP32" i="45"/>
  <c r="BP30" i="45"/>
  <c r="BP33" i="45"/>
  <c r="BQ12" i="42"/>
  <c r="BQ14" i="42" s="1"/>
  <c r="BR11" i="42" s="1"/>
  <c r="AE24" i="46" l="1"/>
  <c r="AE23" i="46" s="1"/>
  <c r="AE12" i="46"/>
  <c r="AE11" i="46" s="1"/>
  <c r="AE46" i="46"/>
  <c r="AE45" i="46" s="1"/>
  <c r="AE34" i="46"/>
  <c r="AE33" i="46" s="1"/>
  <c r="AE18" i="46"/>
  <c r="AE17" i="46" s="1"/>
  <c r="AE56" i="46"/>
  <c r="AE55" i="46" s="1"/>
  <c r="AE75" i="46"/>
  <c r="AE74" i="46" s="1"/>
  <c r="AH37" i="47" s="1"/>
  <c r="AE86" i="45"/>
  <c r="AE85" i="45" s="1"/>
  <c r="AE36" i="27" s="1"/>
  <c r="AE62" i="46"/>
  <c r="AE61" i="46" s="1"/>
  <c r="AE59" i="43"/>
  <c r="AE71" i="44" s="1"/>
  <c r="AE40" i="46"/>
  <c r="AE39" i="46" s="1"/>
  <c r="AF15" i="47"/>
  <c r="AF24" i="47" s="1"/>
  <c r="AF23" i="47"/>
  <c r="AF48" i="43"/>
  <c r="AF45" i="44" s="1"/>
  <c r="AF44" i="44" s="1"/>
  <c r="AF15" i="27" s="1"/>
  <c r="AF70" i="27" s="1"/>
  <c r="BC47" i="45"/>
  <c r="BC46" i="45" s="1"/>
  <c r="BC26" i="27" s="1"/>
  <c r="AB38" i="27"/>
  <c r="AF48" i="47"/>
  <c r="AF61" i="47"/>
  <c r="AF70" i="47" s="1"/>
  <c r="AG64" i="47"/>
  <c r="AG56" i="47"/>
  <c r="AG20" i="47"/>
  <c r="AG12" i="47"/>
  <c r="AG34" i="47"/>
  <c r="AG42" i="47"/>
  <c r="AB60" i="27"/>
  <c r="AB46" i="27"/>
  <c r="AD74" i="27"/>
  <c r="AD67" i="27" s="1"/>
  <c r="AD8" i="27"/>
  <c r="AK43" i="46"/>
  <c r="AK78" i="46"/>
  <c r="AK65" i="46"/>
  <c r="AK21" i="46"/>
  <c r="AK15" i="46"/>
  <c r="AL39" i="43"/>
  <c r="AL51" i="43" s="1"/>
  <c r="AL83" i="45" s="1"/>
  <c r="AK59" i="46"/>
  <c r="AK27" i="46"/>
  <c r="BI33" i="43"/>
  <c r="AK37" i="46"/>
  <c r="AK49" i="46"/>
  <c r="AK71" i="46"/>
  <c r="AK89" i="45"/>
  <c r="BI27" i="43"/>
  <c r="BI50" i="45" s="1"/>
  <c r="AM59" i="45"/>
  <c r="AM59" i="44"/>
  <c r="AM142" i="39"/>
  <c r="AM134" i="39"/>
  <c r="AM47" i="44"/>
  <c r="AM94" i="39"/>
  <c r="AM65" i="44"/>
  <c r="AM41" i="44"/>
  <c r="AN14" i="43"/>
  <c r="AN38" i="43" s="1"/>
  <c r="AM150" i="39"/>
  <c r="AM71" i="45"/>
  <c r="AM82" i="45"/>
  <c r="AM102" i="39"/>
  <c r="AM118" i="39"/>
  <c r="AM35" i="44"/>
  <c r="AM53" i="44"/>
  <c r="AM158" i="39"/>
  <c r="AM56" i="43"/>
  <c r="AM62" i="43" s="1"/>
  <c r="AM86" i="39"/>
  <c r="AM126" i="39"/>
  <c r="AM110" i="39"/>
  <c r="AM55" i="44"/>
  <c r="AM144" i="39"/>
  <c r="AM152" i="39"/>
  <c r="AM67" i="44"/>
  <c r="AM84" i="45"/>
  <c r="AM112" i="39"/>
  <c r="AM61" i="45"/>
  <c r="AM73" i="45"/>
  <c r="AM128" i="39"/>
  <c r="AM96" i="39"/>
  <c r="AM43" i="44"/>
  <c r="AM58" i="43"/>
  <c r="AM64" i="43" s="1"/>
  <c r="AM49" i="44"/>
  <c r="AM88" i="39"/>
  <c r="AN16" i="43"/>
  <c r="AN40" i="43" s="1"/>
  <c r="AM104" i="39"/>
  <c r="AM160" i="39"/>
  <c r="AM37" i="44"/>
  <c r="AM136" i="39"/>
  <c r="AM61" i="44"/>
  <c r="AM120" i="39"/>
  <c r="AK49" i="43"/>
  <c r="BQ31" i="45"/>
  <c r="BQ29" i="45"/>
  <c r="BQ32" i="45"/>
  <c r="BQ30" i="45"/>
  <c r="BQ33" i="45"/>
  <c r="BP28" i="45"/>
  <c r="BP23" i="27" s="1"/>
  <c r="BR12" i="42"/>
  <c r="BR14" i="42" s="1"/>
  <c r="AE32" i="46" l="1"/>
  <c r="AH32" i="47" s="1"/>
  <c r="AH33" i="47" s="1"/>
  <c r="AE10" i="46"/>
  <c r="AH10" i="47" s="1"/>
  <c r="AH11" i="47" s="1"/>
  <c r="AE70" i="44"/>
  <c r="AE69" i="44"/>
  <c r="AE54" i="46"/>
  <c r="AH54" i="47" s="1"/>
  <c r="AH63" i="47" s="1"/>
  <c r="AF39" i="44"/>
  <c r="AF38" i="44" s="1"/>
  <c r="AF14" i="27" s="1"/>
  <c r="AF69" i="27" s="1"/>
  <c r="AF80" i="45"/>
  <c r="AF79" i="45" s="1"/>
  <c r="AF84" i="39"/>
  <c r="AF82" i="39" s="1"/>
  <c r="AF132" i="39"/>
  <c r="AF130" i="39" s="1"/>
  <c r="AF69" i="45"/>
  <c r="AF68" i="45" s="1"/>
  <c r="AF33" i="27" s="1"/>
  <c r="AF47" i="43"/>
  <c r="AF17" i="47"/>
  <c r="AF57" i="44"/>
  <c r="AF56" i="44" s="1"/>
  <c r="AF17" i="27" s="1"/>
  <c r="AF72" i="27" s="1"/>
  <c r="AF100" i="39"/>
  <c r="AF98" i="39" s="1"/>
  <c r="AF33" i="44"/>
  <c r="AF32" i="44" s="1"/>
  <c r="AF13" i="27" s="1"/>
  <c r="AF68" i="27" s="1"/>
  <c r="AF140" i="39"/>
  <c r="AF138" i="39" s="1"/>
  <c r="AF92" i="39"/>
  <c r="AF90" i="39" s="1"/>
  <c r="AF108" i="39"/>
  <c r="AF106" i="39" s="1"/>
  <c r="AF124" i="39"/>
  <c r="AF122" i="39" s="1"/>
  <c r="AF156" i="39"/>
  <c r="AF154" i="39" s="1"/>
  <c r="AG12" i="43"/>
  <c r="AG36" i="43" s="1"/>
  <c r="AF57" i="45"/>
  <c r="AF56" i="45" s="1"/>
  <c r="AF31" i="27" s="1"/>
  <c r="AF148" i="39"/>
  <c r="AF146" i="39" s="1"/>
  <c r="AF63" i="44"/>
  <c r="AF62" i="44" s="1"/>
  <c r="AF18" i="27" s="1"/>
  <c r="AF73" i="27" s="1"/>
  <c r="AF116" i="39"/>
  <c r="AF114" i="39" s="1"/>
  <c r="AF51" i="44"/>
  <c r="AF50" i="44" s="1"/>
  <c r="AF16" i="27" s="1"/>
  <c r="AF71" i="27" s="1"/>
  <c r="AF54" i="43"/>
  <c r="AF53" i="43" s="1"/>
  <c r="AF63" i="45"/>
  <c r="AF62" i="45" s="1"/>
  <c r="AF32" i="27" s="1"/>
  <c r="AC77" i="45"/>
  <c r="AG21" i="47"/>
  <c r="AG13" i="47"/>
  <c r="AG65" i="47"/>
  <c r="AG57" i="47"/>
  <c r="AB62" i="27"/>
  <c r="AB65" i="27" s="1"/>
  <c r="AB64" i="27"/>
  <c r="AB61" i="27"/>
  <c r="AG43" i="47"/>
  <c r="AG35" i="47"/>
  <c r="AD57" i="27"/>
  <c r="AD58" i="27"/>
  <c r="AD56" i="27"/>
  <c r="AM28" i="46"/>
  <c r="AM79" i="46"/>
  <c r="AM64" i="46"/>
  <c r="AM77" i="46"/>
  <c r="AL54" i="44"/>
  <c r="AL151" i="39"/>
  <c r="AL159" i="39"/>
  <c r="AL135" i="39"/>
  <c r="AL57" i="43"/>
  <c r="AL63" i="43" s="1"/>
  <c r="AL36" i="44"/>
  <c r="AL87" i="39"/>
  <c r="AL60" i="44"/>
  <c r="AL119" i="39"/>
  <c r="AL95" i="39"/>
  <c r="AM15" i="43"/>
  <c r="AM39" i="43" s="1"/>
  <c r="AL143" i="39"/>
  <c r="AL72" i="45"/>
  <c r="AL60" i="45"/>
  <c r="AL111" i="39"/>
  <c r="AM42" i="46"/>
  <c r="AL66" i="44"/>
  <c r="AL103" i="39"/>
  <c r="AL127" i="39"/>
  <c r="AL66" i="45"/>
  <c r="AL42" i="44"/>
  <c r="AM14" i="46"/>
  <c r="AM88" i="45"/>
  <c r="AL48" i="44"/>
  <c r="AM58" i="46"/>
  <c r="AM26" i="46"/>
  <c r="AM36" i="46"/>
  <c r="AM48" i="46"/>
  <c r="AM20" i="46"/>
  <c r="BK26" i="43"/>
  <c r="BK49" i="45" s="1"/>
  <c r="AM70" i="46"/>
  <c r="BK32" i="43"/>
  <c r="AN44" i="43"/>
  <c r="AN50" i="43" s="1"/>
  <c r="AN59" i="44" s="1"/>
  <c r="AM44" i="46"/>
  <c r="AN46" i="43"/>
  <c r="AN52" i="43" s="1"/>
  <c r="AN96" i="39" s="1"/>
  <c r="BK28" i="43"/>
  <c r="BK51" i="45" s="1"/>
  <c r="AM38" i="46"/>
  <c r="AM72" i="46"/>
  <c r="AM60" i="46"/>
  <c r="AM50" i="46"/>
  <c r="AM22" i="46"/>
  <c r="AM66" i="46"/>
  <c r="AM16" i="46"/>
  <c r="BK34" i="43"/>
  <c r="AM90" i="45"/>
  <c r="AK157" i="39"/>
  <c r="AK149" i="39"/>
  <c r="AK55" i="43"/>
  <c r="AK61" i="43" s="1"/>
  <c r="AK76" i="46" s="1"/>
  <c r="AK93" i="39"/>
  <c r="AL13" i="43"/>
  <c r="AK40" i="44"/>
  <c r="AK81" i="45"/>
  <c r="AK125" i="39"/>
  <c r="AK64" i="45"/>
  <c r="AK141" i="39"/>
  <c r="AK117" i="39"/>
  <c r="AK58" i="44"/>
  <c r="AK70" i="45"/>
  <c r="AK58" i="45"/>
  <c r="AK52" i="44"/>
  <c r="AK34" i="44"/>
  <c r="AK64" i="44"/>
  <c r="AK133" i="39"/>
  <c r="AK85" i="39"/>
  <c r="AK46" i="44"/>
  <c r="AK109" i="39"/>
  <c r="AK101" i="39"/>
  <c r="BQ28" i="45"/>
  <c r="BQ23" i="27" s="1"/>
  <c r="BR29" i="45"/>
  <c r="BR32" i="45"/>
  <c r="BR30" i="45"/>
  <c r="BR33" i="45"/>
  <c r="BR31" i="45"/>
  <c r="AE68" i="44" l="1"/>
  <c r="AE19" i="27" s="1"/>
  <c r="AE74" i="27" s="1"/>
  <c r="AE67" i="27" s="1"/>
  <c r="AH41" i="47"/>
  <c r="AH19" i="47"/>
  <c r="AH55" i="47"/>
  <c r="AH56" i="47" s="1"/>
  <c r="AF78" i="45"/>
  <c r="AF35" i="27" s="1"/>
  <c r="AF26" i="47"/>
  <c r="AC75" i="45"/>
  <c r="AC74" i="45" s="1"/>
  <c r="AC34" i="27" s="1"/>
  <c r="AC20" i="27" s="1"/>
  <c r="AC37" i="27" s="1"/>
  <c r="AF37" i="39"/>
  <c r="AF54" i="45" s="1"/>
  <c r="AF29" i="27" s="1"/>
  <c r="AF38" i="39"/>
  <c r="AF55" i="45" s="1"/>
  <c r="AF30" i="27" s="1"/>
  <c r="BD24" i="43"/>
  <c r="BD23" i="43" s="1"/>
  <c r="BD201" i="39" s="1"/>
  <c r="AG42" i="43"/>
  <c r="AG41" i="43" s="1"/>
  <c r="BD30" i="43"/>
  <c r="BD29" i="43" s="1"/>
  <c r="AG11" i="43"/>
  <c r="AF60" i="43"/>
  <c r="AF68" i="46" s="1"/>
  <c r="AF67" i="46" s="1"/>
  <c r="AH12" i="47"/>
  <c r="AH20" i="47"/>
  <c r="AG14" i="47"/>
  <c r="AG22" i="47"/>
  <c r="AG66" i="47"/>
  <c r="AG58" i="47"/>
  <c r="AG36" i="47"/>
  <c r="AG45" i="47" s="1"/>
  <c r="AG44" i="47"/>
  <c r="AG35" i="43"/>
  <c r="AD55" i="27"/>
  <c r="AH42" i="47"/>
  <c r="AH34" i="47"/>
  <c r="AH46" i="47"/>
  <c r="AL43" i="46"/>
  <c r="AL78" i="46"/>
  <c r="AL71" i="46"/>
  <c r="AM45" i="43"/>
  <c r="AM51" i="43" s="1"/>
  <c r="AM151" i="39" s="1"/>
  <c r="AL59" i="46"/>
  <c r="BJ33" i="43"/>
  <c r="AL21" i="46"/>
  <c r="AL27" i="46"/>
  <c r="AL89" i="45"/>
  <c r="BJ27" i="43"/>
  <c r="BJ50" i="45" s="1"/>
  <c r="AL65" i="46"/>
  <c r="AL37" i="46"/>
  <c r="AL49" i="46"/>
  <c r="AL15" i="46"/>
  <c r="AN118" i="39"/>
  <c r="AN82" i="45"/>
  <c r="AN47" i="44"/>
  <c r="AN56" i="43"/>
  <c r="AN62" i="43" s="1"/>
  <c r="AN65" i="45"/>
  <c r="AN134" i="39"/>
  <c r="AN110" i="39"/>
  <c r="AN158" i="39"/>
  <c r="AN86" i="39"/>
  <c r="AN126" i="39"/>
  <c r="AN41" i="44"/>
  <c r="AN94" i="39"/>
  <c r="AN102" i="39"/>
  <c r="AN53" i="44"/>
  <c r="AN150" i="39"/>
  <c r="AN71" i="45"/>
  <c r="AN35" i="44"/>
  <c r="AN59" i="45"/>
  <c r="AN142" i="39"/>
  <c r="AN65" i="44"/>
  <c r="AO14" i="43"/>
  <c r="AO38" i="43" s="1"/>
  <c r="AN67" i="44"/>
  <c r="AO16" i="43"/>
  <c r="AO46" i="43" s="1"/>
  <c r="AN37" i="44"/>
  <c r="AN43" i="44"/>
  <c r="AN104" i="39"/>
  <c r="AN58" i="43"/>
  <c r="AN64" i="43" s="1"/>
  <c r="AN144" i="39"/>
  <c r="AN84" i="45"/>
  <c r="AN112" i="39"/>
  <c r="AN120" i="39"/>
  <c r="AN67" i="45"/>
  <c r="AN61" i="44"/>
  <c r="AN61" i="45"/>
  <c r="AN152" i="39"/>
  <c r="AN55" i="44"/>
  <c r="AN136" i="39"/>
  <c r="AN160" i="39"/>
  <c r="AN128" i="39"/>
  <c r="AN49" i="44"/>
  <c r="AN73" i="45"/>
  <c r="AN88" i="39"/>
  <c r="AL37" i="43"/>
  <c r="BI25" i="43"/>
  <c r="BI48" i="45" s="1"/>
  <c r="BI31" i="43"/>
  <c r="AL43" i="43"/>
  <c r="AK63" i="46"/>
  <c r="AK69" i="46"/>
  <c r="AK35" i="46"/>
  <c r="AK13" i="46"/>
  <c r="AK47" i="46"/>
  <c r="AK41" i="46"/>
  <c r="AK25" i="46"/>
  <c r="AK57" i="46"/>
  <c r="AK19" i="46"/>
  <c r="AK87" i="45"/>
  <c r="BR28" i="45"/>
  <c r="BR23" i="27" s="1"/>
  <c r="AE8" i="27" l="1"/>
  <c r="AE58" i="27" s="1"/>
  <c r="AH64" i="47"/>
  <c r="AC45" i="27"/>
  <c r="AC38" i="27"/>
  <c r="AG48" i="43"/>
  <c r="AG92" i="39" s="1"/>
  <c r="AG90" i="39" s="1"/>
  <c r="BD47" i="45"/>
  <c r="BD46" i="45" s="1"/>
  <c r="BD26" i="27" s="1"/>
  <c r="AF59" i="43"/>
  <c r="AF71" i="44" s="1"/>
  <c r="AF24" i="46"/>
  <c r="AF23" i="46" s="1"/>
  <c r="AF75" i="46"/>
  <c r="AF74" i="46" s="1"/>
  <c r="AI37" i="47" s="1"/>
  <c r="AF34" i="46"/>
  <c r="AF33" i="46" s="1"/>
  <c r="AF62" i="46"/>
  <c r="AF61" i="46" s="1"/>
  <c r="AF46" i="46"/>
  <c r="AF45" i="46" s="1"/>
  <c r="AF86" i="45"/>
  <c r="AF85" i="45" s="1"/>
  <c r="AF36" i="27" s="1"/>
  <c r="AF40" i="46"/>
  <c r="AF39" i="46" s="1"/>
  <c r="AF56" i="46"/>
  <c r="AF55" i="46" s="1"/>
  <c r="AF18" i="46"/>
  <c r="AF17" i="46" s="1"/>
  <c r="AF12" i="46"/>
  <c r="AF11" i="46" s="1"/>
  <c r="AG39" i="47"/>
  <c r="AG48" i="47" s="1"/>
  <c r="AH57" i="47"/>
  <c r="AH65" i="47"/>
  <c r="AG67" i="47"/>
  <c r="AG59" i="47"/>
  <c r="AG68" i="47" s="1"/>
  <c r="AH21" i="47"/>
  <c r="AH13" i="47"/>
  <c r="AH43" i="47"/>
  <c r="AH35" i="47"/>
  <c r="AG23" i="47"/>
  <c r="AG15" i="47"/>
  <c r="AG24" i="47" s="1"/>
  <c r="AN20" i="46"/>
  <c r="AN77" i="46"/>
  <c r="AN72" i="46"/>
  <c r="AN79" i="46"/>
  <c r="AM95" i="39"/>
  <c r="AM111" i="39"/>
  <c r="AM54" i="44"/>
  <c r="AM83" i="45"/>
  <c r="AM159" i="39"/>
  <c r="AM66" i="44"/>
  <c r="AN15" i="43"/>
  <c r="BK33" i="43" s="1"/>
  <c r="AM42" i="44"/>
  <c r="AM72" i="45"/>
  <c r="AM36" i="44"/>
  <c r="AM103" i="39"/>
  <c r="AM66" i="45"/>
  <c r="AM135" i="39"/>
  <c r="AM119" i="39"/>
  <c r="AM143" i="39"/>
  <c r="AM48" i="44"/>
  <c r="AM87" i="39"/>
  <c r="AM60" i="44"/>
  <c r="AM127" i="39"/>
  <c r="AM60" i="45"/>
  <c r="AM57" i="43"/>
  <c r="AM63" i="43" s="1"/>
  <c r="AN70" i="46"/>
  <c r="AN26" i="46"/>
  <c r="AN48" i="46"/>
  <c r="AN14" i="46"/>
  <c r="AN64" i="46"/>
  <c r="AN58" i="46"/>
  <c r="AN88" i="45"/>
  <c r="AN42" i="46"/>
  <c r="AN36" i="46"/>
  <c r="BL32" i="43"/>
  <c r="BL26" i="43"/>
  <c r="BL49" i="45" s="1"/>
  <c r="AO44" i="43"/>
  <c r="AO50" i="43" s="1"/>
  <c r="AO86" i="39" s="1"/>
  <c r="AO40" i="43"/>
  <c r="AO52" i="43" s="1"/>
  <c r="AO104" i="39" s="1"/>
  <c r="BL28" i="43"/>
  <c r="BL51" i="45" s="1"/>
  <c r="BL34" i="43"/>
  <c r="AN44" i="46"/>
  <c r="AN60" i="46"/>
  <c r="AN66" i="46"/>
  <c r="AN50" i="46"/>
  <c r="AN90" i="45"/>
  <c r="AN28" i="46"/>
  <c r="AN38" i="46"/>
  <c r="AN16" i="46"/>
  <c r="AN22" i="46"/>
  <c r="AL49" i="43"/>
  <c r="AL64" i="44" s="1"/>
  <c r="AE56" i="27" l="1"/>
  <c r="AE57" i="27"/>
  <c r="AG124" i="39"/>
  <c r="AG122" i="39" s="1"/>
  <c r="AG33" i="44"/>
  <c r="AG32" i="44" s="1"/>
  <c r="AG13" i="27" s="1"/>
  <c r="AG68" i="27" s="1"/>
  <c r="AG156" i="39"/>
  <c r="AG154" i="39" s="1"/>
  <c r="AG57" i="44"/>
  <c r="AG56" i="44" s="1"/>
  <c r="AG17" i="27" s="1"/>
  <c r="AG72" i="27" s="1"/>
  <c r="AH12" i="43"/>
  <c r="BE30" i="43" s="1"/>
  <c r="BE29" i="43" s="1"/>
  <c r="AF69" i="44"/>
  <c r="AG45" i="44"/>
  <c r="AG44" i="44" s="1"/>
  <c r="AG15" i="27" s="1"/>
  <c r="AG70" i="27" s="1"/>
  <c r="AG140" i="39"/>
  <c r="AG138" i="39" s="1"/>
  <c r="AG116" i="39"/>
  <c r="AG114" i="39" s="1"/>
  <c r="AG63" i="44"/>
  <c r="AG62" i="44" s="1"/>
  <c r="AG18" i="27" s="1"/>
  <c r="AG73" i="27" s="1"/>
  <c r="AG132" i="39"/>
  <c r="AG130" i="39" s="1"/>
  <c r="AG84" i="39"/>
  <c r="AG82" i="39" s="1"/>
  <c r="AG54" i="43"/>
  <c r="AG53" i="43" s="1"/>
  <c r="AG69" i="45"/>
  <c r="AG68" i="45" s="1"/>
  <c r="AG33" i="27" s="1"/>
  <c r="AG47" i="43"/>
  <c r="AG148" i="39"/>
  <c r="AG146" i="39" s="1"/>
  <c r="AG51" i="44"/>
  <c r="AG50" i="44" s="1"/>
  <c r="AG16" i="27" s="1"/>
  <c r="AG71" i="27" s="1"/>
  <c r="AG108" i="39"/>
  <c r="AG106" i="39" s="1"/>
  <c r="AG80" i="45"/>
  <c r="AG79" i="45" s="1"/>
  <c r="AG39" i="44"/>
  <c r="AG38" i="44" s="1"/>
  <c r="AG14" i="27" s="1"/>
  <c r="AG69" i="27" s="1"/>
  <c r="AG57" i="45"/>
  <c r="AG56" i="45" s="1"/>
  <c r="AG31" i="27" s="1"/>
  <c r="AG63" i="45"/>
  <c r="AG62" i="45" s="1"/>
  <c r="AG32" i="27" s="1"/>
  <c r="AF70" i="44"/>
  <c r="AG100" i="39"/>
  <c r="AG98" i="39" s="1"/>
  <c r="AC46" i="27"/>
  <c r="AC60" i="27"/>
  <c r="AF32" i="46"/>
  <c r="AI32" i="47" s="1"/>
  <c r="AI33" i="47" s="1"/>
  <c r="AF54" i="46"/>
  <c r="AI54" i="47" s="1"/>
  <c r="AI55" i="47" s="1"/>
  <c r="AF10" i="46"/>
  <c r="AI10" i="47" s="1"/>
  <c r="AI19" i="47" s="1"/>
  <c r="AD76" i="45"/>
  <c r="AG17" i="47"/>
  <c r="AG26" i="47" s="1"/>
  <c r="AG61" i="47"/>
  <c r="AD77" i="45" s="1"/>
  <c r="AH66" i="47"/>
  <c r="AH58" i="47"/>
  <c r="AH44" i="47"/>
  <c r="AH36" i="47"/>
  <c r="AH45" i="47" s="1"/>
  <c r="AH22" i="47"/>
  <c r="AH14" i="47"/>
  <c r="AM65" i="46"/>
  <c r="AM78" i="46"/>
  <c r="AN39" i="43"/>
  <c r="AM71" i="46"/>
  <c r="AM59" i="46"/>
  <c r="AM89" i="45"/>
  <c r="AM21" i="46"/>
  <c r="AM43" i="46"/>
  <c r="AM49" i="46"/>
  <c r="AM27" i="46"/>
  <c r="AM15" i="46"/>
  <c r="AM37" i="46"/>
  <c r="BK27" i="43"/>
  <c r="BK50" i="45" s="1"/>
  <c r="AN45" i="43"/>
  <c r="AO142" i="39"/>
  <c r="AO94" i="39"/>
  <c r="AO59" i="45"/>
  <c r="AO71" i="45"/>
  <c r="AO59" i="44"/>
  <c r="AO65" i="44"/>
  <c r="AO82" i="45"/>
  <c r="AO126" i="39"/>
  <c r="AO53" i="44"/>
  <c r="AO150" i="39"/>
  <c r="AO41" i="44"/>
  <c r="AO134" i="39"/>
  <c r="AO56" i="43"/>
  <c r="AO62" i="43" s="1"/>
  <c r="AO65" i="45"/>
  <c r="AO47" i="44"/>
  <c r="AP14" i="43"/>
  <c r="BM26" i="43" s="1"/>
  <c r="BM49" i="45" s="1"/>
  <c r="AO110" i="39"/>
  <c r="AO158" i="39"/>
  <c r="AO102" i="39"/>
  <c r="AO35" i="44"/>
  <c r="AO118" i="39"/>
  <c r="AO73" i="45"/>
  <c r="AO152" i="39"/>
  <c r="AO37" i="44"/>
  <c r="AO136" i="39"/>
  <c r="AO96" i="39"/>
  <c r="AO43" i="44"/>
  <c r="AO84" i="45"/>
  <c r="AO49" i="44"/>
  <c r="AO58" i="43"/>
  <c r="AO64" i="43" s="1"/>
  <c r="AO120" i="39"/>
  <c r="AO55" i="44"/>
  <c r="AP16" i="43"/>
  <c r="BM28" i="43" s="1"/>
  <c r="BM51" i="45" s="1"/>
  <c r="AO160" i="39"/>
  <c r="AO88" i="39"/>
  <c r="AO128" i="39"/>
  <c r="AO67" i="44"/>
  <c r="AO112" i="39"/>
  <c r="AO144" i="39"/>
  <c r="AO61" i="45"/>
  <c r="AO67" i="45"/>
  <c r="AO61" i="44"/>
  <c r="AL55" i="43"/>
  <c r="AL61" i="43" s="1"/>
  <c r="AL58" i="44"/>
  <c r="AL133" i="39"/>
  <c r="AL58" i="45"/>
  <c r="AL70" i="45"/>
  <c r="AL52" i="44"/>
  <c r="AL157" i="39"/>
  <c r="AL141" i="39"/>
  <c r="AL125" i="39"/>
  <c r="AL46" i="44"/>
  <c r="AM13" i="43"/>
  <c r="BJ31" i="43" s="1"/>
  <c r="AL101" i="39"/>
  <c r="AL85" i="39"/>
  <c r="AL117" i="39"/>
  <c r="AL93" i="39"/>
  <c r="AL34" i="44"/>
  <c r="AL109" i="39"/>
  <c r="AL40" i="44"/>
  <c r="AL64" i="45"/>
  <c r="AL81" i="45"/>
  <c r="AL149" i="39"/>
  <c r="AI46" i="47"/>
  <c r="AE55" i="27" l="1"/>
  <c r="AF68" i="44"/>
  <c r="AF19" i="27" s="1"/>
  <c r="AF74" i="27" s="1"/>
  <c r="AF67" i="27" s="1"/>
  <c r="AH36" i="43"/>
  <c r="AH35" i="43" s="1"/>
  <c r="BE24" i="43"/>
  <c r="BE23" i="43" s="1"/>
  <c r="BE201" i="39" s="1"/>
  <c r="AH42" i="43"/>
  <c r="AH41" i="43" s="1"/>
  <c r="AH11" i="43"/>
  <c r="AG78" i="45"/>
  <c r="AG35" i="27" s="1"/>
  <c r="AG38" i="39"/>
  <c r="AG55" i="45" s="1"/>
  <c r="AG30" i="27" s="1"/>
  <c r="AG60" i="43"/>
  <c r="AG40" i="46" s="1"/>
  <c r="AG39" i="46" s="1"/>
  <c r="AI41" i="47"/>
  <c r="AG37" i="39"/>
  <c r="AG54" i="45" s="1"/>
  <c r="AG29" i="27" s="1"/>
  <c r="AI63" i="47"/>
  <c r="AC62" i="27"/>
  <c r="AC65" i="27" s="1"/>
  <c r="AC64" i="27"/>
  <c r="AC61" i="27"/>
  <c r="AI11" i="47"/>
  <c r="AI12" i="47" s="1"/>
  <c r="AD75" i="45"/>
  <c r="AD74" i="45" s="1"/>
  <c r="AD34" i="27" s="1"/>
  <c r="AD20" i="27" s="1"/>
  <c r="AD37" i="27" s="1"/>
  <c r="AD45" i="27" s="1"/>
  <c r="AG70" i="47"/>
  <c r="AI34" i="47"/>
  <c r="AI42" i="47"/>
  <c r="AI64" i="47"/>
  <c r="AI56" i="47"/>
  <c r="AH39" i="47"/>
  <c r="AH23" i="47"/>
  <c r="AH15" i="47"/>
  <c r="AH24" i="47" s="1"/>
  <c r="AH67" i="47"/>
  <c r="AH59" i="47"/>
  <c r="AH68" i="47" s="1"/>
  <c r="AO72" i="46"/>
  <c r="AO79" i="46"/>
  <c r="AO48" i="46"/>
  <c r="AO77" i="46"/>
  <c r="AL63" i="46"/>
  <c r="AL76" i="46"/>
  <c r="AN51" i="43"/>
  <c r="AN95" i="39" s="1"/>
  <c r="AO36" i="46"/>
  <c r="AO58" i="46"/>
  <c r="AO64" i="46"/>
  <c r="AO26" i="46"/>
  <c r="AO14" i="46"/>
  <c r="AO70" i="46"/>
  <c r="BM32" i="43"/>
  <c r="AP44" i="43"/>
  <c r="AP38" i="43"/>
  <c r="AO20" i="46"/>
  <c r="AO88" i="45"/>
  <c r="AO42" i="46"/>
  <c r="AO22" i="46"/>
  <c r="AO28" i="46"/>
  <c r="AO50" i="46"/>
  <c r="AO44" i="46"/>
  <c r="AO90" i="45"/>
  <c r="AO38" i="46"/>
  <c r="AO66" i="46"/>
  <c r="AO16" i="46"/>
  <c r="AO60" i="46"/>
  <c r="BM34" i="43"/>
  <c r="AL19" i="46"/>
  <c r="AP46" i="43"/>
  <c r="AL47" i="46"/>
  <c r="AP40" i="43"/>
  <c r="AL41" i="46"/>
  <c r="AL57" i="46"/>
  <c r="AL35" i="46"/>
  <c r="AL13" i="46"/>
  <c r="AL69" i="46"/>
  <c r="AL87" i="45"/>
  <c r="AL25" i="46"/>
  <c r="BJ25" i="43"/>
  <c r="BJ48" i="45" s="1"/>
  <c r="AM43" i="43"/>
  <c r="AM37" i="43"/>
  <c r="BE47" i="45" l="1"/>
  <c r="BE46" i="45" s="1"/>
  <c r="BE26" i="27" s="1"/>
  <c r="AF8" i="27"/>
  <c r="AF58" i="27" s="1"/>
  <c r="AH48" i="43"/>
  <c r="AH84" i="39" s="1"/>
  <c r="AH82" i="39" s="1"/>
  <c r="AG12" i="46"/>
  <c r="AG11" i="46" s="1"/>
  <c r="AG24" i="46"/>
  <c r="AG23" i="46" s="1"/>
  <c r="AG59" i="43"/>
  <c r="AG69" i="44" s="1"/>
  <c r="AG86" i="45"/>
  <c r="AG85" i="45" s="1"/>
  <c r="AG36" i="27" s="1"/>
  <c r="AG68" i="46"/>
  <c r="AG67" i="46" s="1"/>
  <c r="AG34" i="46"/>
  <c r="AG33" i="46" s="1"/>
  <c r="AG18" i="46"/>
  <c r="AG17" i="46" s="1"/>
  <c r="AG46" i="46"/>
  <c r="AG45" i="46" s="1"/>
  <c r="AG56" i="46"/>
  <c r="AG55" i="46" s="1"/>
  <c r="AG62" i="46"/>
  <c r="AG61" i="46" s="1"/>
  <c r="AG75" i="46"/>
  <c r="AG74" i="46" s="1"/>
  <c r="AJ37" i="47" s="1"/>
  <c r="AI20" i="47"/>
  <c r="AD38" i="27"/>
  <c r="AH17" i="47"/>
  <c r="AH26" i="47" s="1"/>
  <c r="AH61" i="47"/>
  <c r="AH70" i="47" s="1"/>
  <c r="AH48" i="47"/>
  <c r="AE76" i="45"/>
  <c r="AD46" i="27"/>
  <c r="AD60" i="27"/>
  <c r="AI13" i="47"/>
  <c r="AI21" i="47"/>
  <c r="AI57" i="47"/>
  <c r="AI65" i="47"/>
  <c r="AI35" i="47"/>
  <c r="AI43" i="47"/>
  <c r="AN66" i="45"/>
  <c r="AN60" i="45"/>
  <c r="AN151" i="39"/>
  <c r="AN119" i="39"/>
  <c r="AN103" i="39"/>
  <c r="AN36" i="44"/>
  <c r="AN127" i="39"/>
  <c r="AN143" i="39"/>
  <c r="AN66" i="44"/>
  <c r="AN54" i="44"/>
  <c r="AN87" i="39"/>
  <c r="AN159" i="39"/>
  <c r="AN72" i="45"/>
  <c r="AN135" i="39"/>
  <c r="AN57" i="43"/>
  <c r="AN63" i="43" s="1"/>
  <c r="AN48" i="44"/>
  <c r="AO15" i="43"/>
  <c r="BL33" i="43" s="1"/>
  <c r="AN83" i="45"/>
  <c r="AN111" i="39"/>
  <c r="AN60" i="44"/>
  <c r="AN42" i="44"/>
  <c r="AP50" i="43"/>
  <c r="AP118" i="39" s="1"/>
  <c r="AP52" i="43"/>
  <c r="AP67" i="45" s="1"/>
  <c r="AM49" i="43"/>
  <c r="AM70" i="45" s="1"/>
  <c r="AH140" i="39" l="1"/>
  <c r="AH138" i="39" s="1"/>
  <c r="AH124" i="39"/>
  <c r="AH122" i="39" s="1"/>
  <c r="AG71" i="44"/>
  <c r="AF57" i="27"/>
  <c r="AF56" i="27"/>
  <c r="AH69" i="45"/>
  <c r="AH68" i="45" s="1"/>
  <c r="AH33" i="27" s="1"/>
  <c r="AG10" i="46"/>
  <c r="AJ10" i="47" s="1"/>
  <c r="AJ11" i="47" s="1"/>
  <c r="AG70" i="44"/>
  <c r="AH54" i="43"/>
  <c r="AH60" i="43" s="1"/>
  <c r="AH45" i="44"/>
  <c r="AH44" i="44" s="1"/>
  <c r="AH15" i="27" s="1"/>
  <c r="AH70" i="27" s="1"/>
  <c r="AH148" i="39"/>
  <c r="AH146" i="39" s="1"/>
  <c r="AI12" i="43"/>
  <c r="AI42" i="43" s="1"/>
  <c r="AI41" i="43" s="1"/>
  <c r="AH116" i="39"/>
  <c r="AH114" i="39" s="1"/>
  <c r="AH39" i="44"/>
  <c r="AH38" i="44" s="1"/>
  <c r="AH14" i="27" s="1"/>
  <c r="AH69" i="27" s="1"/>
  <c r="AH63" i="45"/>
  <c r="AH62" i="45" s="1"/>
  <c r="AH32" i="27" s="1"/>
  <c r="AH80" i="45"/>
  <c r="AH79" i="45" s="1"/>
  <c r="AH100" i="39"/>
  <c r="AH98" i="39" s="1"/>
  <c r="AH51" i="44"/>
  <c r="AH50" i="44" s="1"/>
  <c r="AH16" i="27" s="1"/>
  <c r="AH71" i="27" s="1"/>
  <c r="AH47" i="43"/>
  <c r="E26" i="26" s="1"/>
  <c r="F25" i="26" s="1"/>
  <c r="AH63" i="44"/>
  <c r="AH62" i="44" s="1"/>
  <c r="AH18" i="27" s="1"/>
  <c r="AH73" i="27" s="1"/>
  <c r="AH57" i="44"/>
  <c r="AH56" i="44" s="1"/>
  <c r="AH17" i="27" s="1"/>
  <c r="AH72" i="27" s="1"/>
  <c r="AH156" i="39"/>
  <c r="AH154" i="39" s="1"/>
  <c r="AH92" i="39"/>
  <c r="AH90" i="39" s="1"/>
  <c r="AH57" i="45"/>
  <c r="AH56" i="45" s="1"/>
  <c r="AH31" i="27" s="1"/>
  <c r="AH33" i="44"/>
  <c r="AH32" i="44" s="1"/>
  <c r="AH13" i="27" s="1"/>
  <c r="AH68" i="27" s="1"/>
  <c r="AH132" i="39"/>
  <c r="AH130" i="39" s="1"/>
  <c r="AH108" i="39"/>
  <c r="AH106" i="39" s="1"/>
  <c r="AG32" i="46"/>
  <c r="AJ32" i="47" s="1"/>
  <c r="AJ33" i="47" s="1"/>
  <c r="AG54" i="46"/>
  <c r="AJ54" i="47" s="1"/>
  <c r="AJ55" i="47" s="1"/>
  <c r="AJ64" i="47" s="1"/>
  <c r="AE75" i="45"/>
  <c r="AE77" i="45"/>
  <c r="AI36" i="47"/>
  <c r="AI45" i="47" s="1"/>
  <c r="AI44" i="47"/>
  <c r="AI58" i="47"/>
  <c r="AI66" i="47"/>
  <c r="AD61" i="27"/>
  <c r="AD64" i="27"/>
  <c r="AD62" i="27"/>
  <c r="AD65" i="27" s="1"/>
  <c r="AI22" i="47"/>
  <c r="AI14" i="47"/>
  <c r="AN27" i="46"/>
  <c r="AN78" i="46"/>
  <c r="AN43" i="46"/>
  <c r="AN89" i="45"/>
  <c r="AN49" i="46"/>
  <c r="AN21" i="46"/>
  <c r="AN71" i="46"/>
  <c r="AN59" i="46"/>
  <c r="AN15" i="46"/>
  <c r="AN37" i="46"/>
  <c r="AN65" i="46"/>
  <c r="AO45" i="43"/>
  <c r="AO39" i="43"/>
  <c r="BL27" i="43"/>
  <c r="BL50" i="45" s="1"/>
  <c r="AP86" i="39"/>
  <c r="AP110" i="39"/>
  <c r="AP126" i="39"/>
  <c r="AP59" i="45"/>
  <c r="AP71" i="45"/>
  <c r="AP65" i="45"/>
  <c r="AP56" i="43"/>
  <c r="AP62" i="43" s="1"/>
  <c r="AP53" i="44"/>
  <c r="AP65" i="44"/>
  <c r="AP158" i="39"/>
  <c r="AP102" i="39"/>
  <c r="AP150" i="39"/>
  <c r="AP59" i="44"/>
  <c r="AP35" i="44"/>
  <c r="AP142" i="39"/>
  <c r="AQ14" i="43"/>
  <c r="AQ38" i="43" s="1"/>
  <c r="AP41" i="44"/>
  <c r="AP82" i="45"/>
  <c r="AP134" i="39"/>
  <c r="AP94" i="39"/>
  <c r="AP47" i="44"/>
  <c r="AM40" i="44"/>
  <c r="AM125" i="39"/>
  <c r="AM93" i="39"/>
  <c r="AP144" i="39"/>
  <c r="AM58" i="45"/>
  <c r="AM149" i="39"/>
  <c r="AM81" i="45"/>
  <c r="AP73" i="45"/>
  <c r="AP136" i="39"/>
  <c r="AP49" i="44"/>
  <c r="AP112" i="39"/>
  <c r="AP43" i="44"/>
  <c r="AP84" i="45"/>
  <c r="AP61" i="44"/>
  <c r="AP37" i="44"/>
  <c r="AP160" i="39"/>
  <c r="AP128" i="39"/>
  <c r="AP152" i="39"/>
  <c r="AP55" i="44"/>
  <c r="AP96" i="39"/>
  <c r="AP120" i="39"/>
  <c r="AP58" i="43"/>
  <c r="AP64" i="43" s="1"/>
  <c r="AP104" i="39"/>
  <c r="AP61" i="45"/>
  <c r="AP88" i="39"/>
  <c r="AQ16" i="43"/>
  <c r="AQ40" i="43" s="1"/>
  <c r="AP67" i="44"/>
  <c r="AM64" i="45"/>
  <c r="AM117" i="39"/>
  <c r="AM157" i="39"/>
  <c r="AM133" i="39"/>
  <c r="AM101" i="39"/>
  <c r="AM58" i="44"/>
  <c r="AM52" i="44"/>
  <c r="AM34" i="44"/>
  <c r="AM64" i="44"/>
  <c r="AN13" i="43"/>
  <c r="AN43" i="43" s="1"/>
  <c r="AM109" i="39"/>
  <c r="AM55" i="43"/>
  <c r="AM61" i="43" s="1"/>
  <c r="AM46" i="44"/>
  <c r="AM141" i="39"/>
  <c r="AM85" i="39"/>
  <c r="AJ46" i="47"/>
  <c r="AG68" i="44" l="1"/>
  <c r="AG19" i="27" s="1"/>
  <c r="AG74" i="27" s="1"/>
  <c r="AG67" i="27" s="1"/>
  <c r="AF55" i="27"/>
  <c r="AH53" i="43"/>
  <c r="AJ19" i="47"/>
  <c r="AI11" i="43"/>
  <c r="AH37" i="39"/>
  <c r="AH54" i="45" s="1"/>
  <c r="AH29" i="27" s="1"/>
  <c r="BF30" i="43"/>
  <c r="BF29" i="43" s="1"/>
  <c r="AI36" i="43"/>
  <c r="AI35" i="43" s="1"/>
  <c r="BF24" i="43"/>
  <c r="BF47" i="45" s="1"/>
  <c r="BF46" i="45" s="1"/>
  <c r="BF26" i="27" s="1"/>
  <c r="AH78" i="45"/>
  <c r="AH35" i="27" s="1"/>
  <c r="AE74" i="45"/>
  <c r="AE34" i="27" s="1"/>
  <c r="AE20" i="27" s="1"/>
  <c r="AE37" i="27" s="1"/>
  <c r="AE45" i="27" s="1"/>
  <c r="AH38" i="39"/>
  <c r="AH55" i="45" s="1"/>
  <c r="AH30" i="27" s="1"/>
  <c r="AJ41" i="47"/>
  <c r="AJ56" i="47"/>
  <c r="AJ57" i="47" s="1"/>
  <c r="AJ63" i="47"/>
  <c r="AI39" i="47"/>
  <c r="AF76" i="45" s="1"/>
  <c r="AJ12" i="47"/>
  <c r="AJ20" i="47"/>
  <c r="AH62" i="46"/>
  <c r="AH61" i="46" s="1"/>
  <c r="AH68" i="46"/>
  <c r="AH67" i="46" s="1"/>
  <c r="AH86" i="45"/>
  <c r="AH85" i="45" s="1"/>
  <c r="AH36" i="27" s="1"/>
  <c r="AH12" i="46"/>
  <c r="AH11" i="46" s="1"/>
  <c r="AH75" i="46"/>
  <c r="AH74" i="46" s="1"/>
  <c r="AK37" i="47" s="1"/>
  <c r="AH46" i="46"/>
  <c r="AH45" i="46" s="1"/>
  <c r="AH18" i="46"/>
  <c r="AH17" i="46" s="1"/>
  <c r="AH56" i="46"/>
  <c r="AH55" i="46" s="1"/>
  <c r="AH59" i="43"/>
  <c r="AH40" i="46"/>
  <c r="AH39" i="46" s="1"/>
  <c r="AH24" i="46"/>
  <c r="AH23" i="46" s="1"/>
  <c r="AH34" i="46"/>
  <c r="AH33" i="46" s="1"/>
  <c r="AI23" i="47"/>
  <c r="AI15" i="47"/>
  <c r="AI24" i="47" s="1"/>
  <c r="AI59" i="47"/>
  <c r="AI68" i="47" s="1"/>
  <c r="AI67" i="47"/>
  <c r="AJ42" i="47"/>
  <c r="AJ34" i="47"/>
  <c r="AP48" i="46"/>
  <c r="AP77" i="46"/>
  <c r="AM13" i="46"/>
  <c r="AM76" i="46"/>
  <c r="AP66" i="46"/>
  <c r="AP79" i="46"/>
  <c r="AO51" i="43"/>
  <c r="AO95" i="39" s="1"/>
  <c r="AP36" i="46"/>
  <c r="AP70" i="46"/>
  <c r="AP20" i="46"/>
  <c r="AP58" i="46"/>
  <c r="AP88" i="45"/>
  <c r="AP26" i="46"/>
  <c r="AP64" i="46"/>
  <c r="AP42" i="46"/>
  <c r="AP14" i="46"/>
  <c r="BN32" i="43"/>
  <c r="BN26" i="43"/>
  <c r="BN49" i="45" s="1"/>
  <c r="AQ44" i="43"/>
  <c r="AQ50" i="43" s="1"/>
  <c r="AQ65" i="44" s="1"/>
  <c r="BN34" i="43"/>
  <c r="BN28" i="43"/>
  <c r="BN51" i="45" s="1"/>
  <c r="AP60" i="46"/>
  <c r="AQ46" i="43"/>
  <c r="AQ52" i="43" s="1"/>
  <c r="AQ67" i="44" s="1"/>
  <c r="AP38" i="46"/>
  <c r="AP22" i="46"/>
  <c r="AP90" i="45"/>
  <c r="AP28" i="46"/>
  <c r="AP50" i="46"/>
  <c r="AP72" i="46"/>
  <c r="AP44" i="46"/>
  <c r="AP16" i="46"/>
  <c r="BK25" i="43"/>
  <c r="BK48" i="45" s="1"/>
  <c r="AN37" i="43"/>
  <c r="AN49" i="43" s="1"/>
  <c r="AN34" i="44" s="1"/>
  <c r="BK31" i="43"/>
  <c r="AM57" i="46"/>
  <c r="AM41" i="46"/>
  <c r="AM25" i="46"/>
  <c r="AM87" i="45"/>
  <c r="AM19" i="46"/>
  <c r="AM35" i="46"/>
  <c r="AM47" i="46"/>
  <c r="AM69" i="46"/>
  <c r="AM63" i="46"/>
  <c r="AG8" i="27" l="1"/>
  <c r="AG56" i="27" s="1"/>
  <c r="AE38" i="27"/>
  <c r="AI48" i="43"/>
  <c r="AI100" i="39" s="1"/>
  <c r="AI98" i="39" s="1"/>
  <c r="BF23" i="43"/>
  <c r="BF201" i="39" s="1"/>
  <c r="AJ65" i="47"/>
  <c r="AI48" i="47"/>
  <c r="AJ58" i="47"/>
  <c r="AJ66" i="47"/>
  <c r="AI17" i="47"/>
  <c r="AF75" i="45" s="1"/>
  <c r="AI61" i="47"/>
  <c r="AF77" i="45" s="1"/>
  <c r="AH10" i="46"/>
  <c r="AK10" i="47" s="1"/>
  <c r="AK11" i="47" s="1"/>
  <c r="AK12" i="47" s="1"/>
  <c r="AK21" i="47" s="1"/>
  <c r="AH32" i="46"/>
  <c r="AK32" i="47" s="1"/>
  <c r="AK33" i="47" s="1"/>
  <c r="AK34" i="47" s="1"/>
  <c r="AE46" i="27"/>
  <c r="AE60" i="27"/>
  <c r="AJ35" i="47"/>
  <c r="AJ43" i="47"/>
  <c r="AJ21" i="47"/>
  <c r="AJ13" i="47"/>
  <c r="AH71" i="44"/>
  <c r="AH70" i="44"/>
  <c r="AH69" i="44"/>
  <c r="E27" i="26"/>
  <c r="AH54" i="46"/>
  <c r="AK54" i="47" s="1"/>
  <c r="AO103" i="39"/>
  <c r="AO72" i="45"/>
  <c r="AO119" i="39"/>
  <c r="AO48" i="44"/>
  <c r="AO57" i="43"/>
  <c r="AO63" i="43" s="1"/>
  <c r="AO159" i="39"/>
  <c r="AO127" i="39"/>
  <c r="AO42" i="44"/>
  <c r="AO83" i="45"/>
  <c r="AO66" i="45"/>
  <c r="AO143" i="39"/>
  <c r="AO151" i="39"/>
  <c r="AO60" i="45"/>
  <c r="AO135" i="39"/>
  <c r="AO66" i="44"/>
  <c r="AP15" i="43"/>
  <c r="AP45" i="43" s="1"/>
  <c r="AO111" i="39"/>
  <c r="AO36" i="44"/>
  <c r="AO60" i="44"/>
  <c r="AO87" i="39"/>
  <c r="AO54" i="44"/>
  <c r="AQ65" i="45"/>
  <c r="AQ35" i="44"/>
  <c r="AQ41" i="44"/>
  <c r="AR14" i="43"/>
  <c r="AR38" i="43" s="1"/>
  <c r="AQ150" i="39"/>
  <c r="AQ59" i="44"/>
  <c r="AQ53" i="44"/>
  <c r="AQ126" i="39"/>
  <c r="AQ82" i="45"/>
  <c r="AQ86" i="39"/>
  <c r="AQ142" i="39"/>
  <c r="AQ47" i="44"/>
  <c r="AQ71" i="45"/>
  <c r="AQ59" i="45"/>
  <c r="AQ134" i="39"/>
  <c r="AQ102" i="39"/>
  <c r="AQ118" i="39"/>
  <c r="AQ56" i="43"/>
  <c r="AQ62" i="43" s="1"/>
  <c r="AQ110" i="39"/>
  <c r="AQ158" i="39"/>
  <c r="AQ94" i="39"/>
  <c r="AQ104" i="39"/>
  <c r="AQ136" i="39"/>
  <c r="AQ37" i="44"/>
  <c r="AQ58" i="43"/>
  <c r="AQ64" i="43" s="1"/>
  <c r="AQ112" i="39"/>
  <c r="AQ61" i="44"/>
  <c r="AQ61" i="45"/>
  <c r="AQ43" i="44"/>
  <c r="AQ49" i="44"/>
  <c r="AQ152" i="39"/>
  <c r="AQ120" i="39"/>
  <c r="AQ144" i="39"/>
  <c r="AQ73" i="45"/>
  <c r="AQ128" i="39"/>
  <c r="AN157" i="39"/>
  <c r="AN85" i="39"/>
  <c r="AN64" i="45"/>
  <c r="AQ67" i="45"/>
  <c r="AR16" i="43"/>
  <c r="BO34" i="43" s="1"/>
  <c r="AQ84" i="45"/>
  <c r="AQ96" i="39"/>
  <c r="AN101" i="39"/>
  <c r="AN58" i="44"/>
  <c r="AN141" i="39"/>
  <c r="AN58" i="45"/>
  <c r="AQ160" i="39"/>
  <c r="AQ55" i="44"/>
  <c r="AN64" i="44"/>
  <c r="AO13" i="43"/>
  <c r="BL25" i="43" s="1"/>
  <c r="BL48" i="45" s="1"/>
  <c r="AQ88" i="39"/>
  <c r="AN133" i="39"/>
  <c r="AN125" i="39"/>
  <c r="AN81" i="45"/>
  <c r="AN109" i="39"/>
  <c r="AN149" i="39"/>
  <c r="AN55" i="43"/>
  <c r="AN61" i="43" s="1"/>
  <c r="AN52" i="44"/>
  <c r="AN40" i="44"/>
  <c r="AN70" i="45"/>
  <c r="AN117" i="39"/>
  <c r="AN93" i="39"/>
  <c r="AN46" i="44"/>
  <c r="AG57" i="27" l="1"/>
  <c r="AG58" i="27"/>
  <c r="AI51" i="44"/>
  <c r="AI50" i="44" s="1"/>
  <c r="AI16" i="27" s="1"/>
  <c r="AI71" i="27" s="1"/>
  <c r="AI45" i="44"/>
  <c r="AI44" i="44" s="1"/>
  <c r="AI15" i="27" s="1"/>
  <c r="AI70" i="27" s="1"/>
  <c r="AI57" i="44"/>
  <c r="AI56" i="44" s="1"/>
  <c r="AI17" i="27" s="1"/>
  <c r="AI72" i="27" s="1"/>
  <c r="AI63" i="44"/>
  <c r="AI62" i="44" s="1"/>
  <c r="AI18" i="27" s="1"/>
  <c r="AI73" i="27" s="1"/>
  <c r="AI63" i="45"/>
  <c r="AI62" i="45" s="1"/>
  <c r="AI32" i="27" s="1"/>
  <c r="AI132" i="39"/>
  <c r="AI130" i="39" s="1"/>
  <c r="AI39" i="44"/>
  <c r="AI38" i="44" s="1"/>
  <c r="AI14" i="27" s="1"/>
  <c r="AI69" i="27" s="1"/>
  <c r="AI54" i="43"/>
  <c r="AI53" i="43" s="1"/>
  <c r="AI69" i="45"/>
  <c r="AI68" i="45" s="1"/>
  <c r="AI33" i="27" s="1"/>
  <c r="AI148" i="39"/>
  <c r="AI146" i="39" s="1"/>
  <c r="AI124" i="39"/>
  <c r="AI122" i="39" s="1"/>
  <c r="AI84" i="39"/>
  <c r="AI82" i="39" s="1"/>
  <c r="AI108" i="39"/>
  <c r="AI106" i="39" s="1"/>
  <c r="AI57" i="45"/>
  <c r="AI56" i="45" s="1"/>
  <c r="AI31" i="27" s="1"/>
  <c r="AI156" i="39"/>
  <c r="AI154" i="39" s="1"/>
  <c r="AI47" i="43"/>
  <c r="AI33" i="44"/>
  <c r="AI32" i="44" s="1"/>
  <c r="AI13" i="27" s="1"/>
  <c r="AI68" i="27" s="1"/>
  <c r="AI116" i="39"/>
  <c r="AI114" i="39" s="1"/>
  <c r="AI140" i="39"/>
  <c r="AI138" i="39" s="1"/>
  <c r="AI92" i="39"/>
  <c r="AI90" i="39" s="1"/>
  <c r="AJ12" i="43"/>
  <c r="BG30" i="43" s="1"/>
  <c r="BG29" i="43" s="1"/>
  <c r="AI80" i="45"/>
  <c r="AI79" i="45" s="1"/>
  <c r="AK20" i="47"/>
  <c r="AI26" i="47"/>
  <c r="AK41" i="47"/>
  <c r="AJ59" i="47"/>
  <c r="AJ68" i="47" s="1"/>
  <c r="AJ67" i="47"/>
  <c r="AK42" i="47"/>
  <c r="AK19" i="47"/>
  <c r="AI70" i="47"/>
  <c r="AK13" i="47"/>
  <c r="AF74" i="45"/>
  <c r="AF34" i="27" s="1"/>
  <c r="AF20" i="27" s="1"/>
  <c r="AF37" i="27" s="1"/>
  <c r="AF45" i="27" s="1"/>
  <c r="AK43" i="47"/>
  <c r="AK35" i="47"/>
  <c r="AH68" i="44"/>
  <c r="AH19" i="27" s="1"/>
  <c r="AH8" i="27" s="1"/>
  <c r="E12" i="26" s="1"/>
  <c r="AK63" i="47"/>
  <c r="AK55" i="47"/>
  <c r="AJ36" i="47"/>
  <c r="AJ45" i="47" s="1"/>
  <c r="AJ44" i="47"/>
  <c r="AE61" i="27"/>
  <c r="AE62" i="27"/>
  <c r="AE65" i="27" s="1"/>
  <c r="AE64" i="27"/>
  <c r="AJ22" i="47"/>
  <c r="AJ14" i="47"/>
  <c r="AO43" i="46"/>
  <c r="AO78" i="46"/>
  <c r="AQ22" i="46"/>
  <c r="AQ79" i="46"/>
  <c r="AN57" i="46"/>
  <c r="AN76" i="46"/>
  <c r="AQ14" i="46"/>
  <c r="AQ77" i="46"/>
  <c r="AO27" i="46"/>
  <c r="AO49" i="46"/>
  <c r="AO89" i="45"/>
  <c r="AO21" i="46"/>
  <c r="AO59" i="46"/>
  <c r="AO37" i="46"/>
  <c r="AO65" i="46"/>
  <c r="AO71" i="46"/>
  <c r="AO15" i="46"/>
  <c r="AP39" i="43"/>
  <c r="AP51" i="43" s="1"/>
  <c r="AP159" i="39" s="1"/>
  <c r="BM33" i="43"/>
  <c r="BM27" i="43"/>
  <c r="BM50" i="45" s="1"/>
  <c r="AQ58" i="46"/>
  <c r="BO32" i="43"/>
  <c r="AQ26" i="46"/>
  <c r="AR44" i="43"/>
  <c r="AR50" i="43" s="1"/>
  <c r="AR158" i="39" s="1"/>
  <c r="BO26" i="43"/>
  <c r="BO49" i="45" s="1"/>
  <c r="AQ48" i="46"/>
  <c r="AQ70" i="46"/>
  <c r="AQ88" i="45"/>
  <c r="AQ42" i="46"/>
  <c r="AQ64" i="46"/>
  <c r="AQ20" i="46"/>
  <c r="AQ36" i="46"/>
  <c r="AQ90" i="45"/>
  <c r="AQ28" i="46"/>
  <c r="AQ16" i="46"/>
  <c r="AQ72" i="46"/>
  <c r="AQ38" i="46"/>
  <c r="AN35" i="46"/>
  <c r="AN69" i="46"/>
  <c r="AN13" i="46"/>
  <c r="AQ60" i="46"/>
  <c r="AQ50" i="46"/>
  <c r="AQ66" i="46"/>
  <c r="AQ44" i="46"/>
  <c r="BL31" i="43"/>
  <c r="AR46" i="43"/>
  <c r="AR40" i="43"/>
  <c r="BO28" i="43"/>
  <c r="BO51" i="45" s="1"/>
  <c r="AO37" i="43"/>
  <c r="AO43" i="43"/>
  <c r="AN41" i="46"/>
  <c r="AN63" i="46"/>
  <c r="AN87" i="45"/>
  <c r="AN25" i="46"/>
  <c r="AN47" i="46"/>
  <c r="AN19" i="46"/>
  <c r="AK46" i="47"/>
  <c r="AG55" i="27" l="1"/>
  <c r="AI60" i="43"/>
  <c r="AI40" i="46" s="1"/>
  <c r="AI39" i="46" s="1"/>
  <c r="AI78" i="45"/>
  <c r="AI35" i="27" s="1"/>
  <c r="AI37" i="39"/>
  <c r="AI54" i="45" s="1"/>
  <c r="AI29" i="27" s="1"/>
  <c r="AI38" i="39"/>
  <c r="AI55" i="45" s="1"/>
  <c r="AI30" i="27" s="1"/>
  <c r="AJ11" i="43"/>
  <c r="AJ36" i="43"/>
  <c r="AJ35" i="43" s="1"/>
  <c r="BG24" i="43"/>
  <c r="BG23" i="43" s="1"/>
  <c r="BG201" i="39" s="1"/>
  <c r="AJ42" i="43"/>
  <c r="AJ41" i="43" s="1"/>
  <c r="AJ61" i="47"/>
  <c r="AG77" i="45" s="1"/>
  <c r="AJ39" i="47"/>
  <c r="AG76" i="45" s="1"/>
  <c r="AF38" i="27"/>
  <c r="AK22" i="47"/>
  <c r="AK14" i="47"/>
  <c r="AH74" i="27"/>
  <c r="AH67" i="27" s="1"/>
  <c r="E28" i="26" s="1"/>
  <c r="AK44" i="47"/>
  <c r="AK36" i="47"/>
  <c r="AK45" i="47" s="1"/>
  <c r="AH57" i="27"/>
  <c r="AH56" i="27"/>
  <c r="AH58" i="27"/>
  <c r="AF60" i="27"/>
  <c r="AF46" i="27"/>
  <c r="AJ23" i="47"/>
  <c r="AJ15" i="47"/>
  <c r="AJ24" i="47" s="1"/>
  <c r="AK56" i="47"/>
  <c r="AK64" i="47"/>
  <c r="AP60" i="45"/>
  <c r="AP95" i="39"/>
  <c r="AP36" i="44"/>
  <c r="AP83" i="45"/>
  <c r="AP103" i="39"/>
  <c r="AP111" i="39"/>
  <c r="AP143" i="39"/>
  <c r="AP66" i="45"/>
  <c r="AP72" i="45"/>
  <c r="AP135" i="39"/>
  <c r="AP60" i="44"/>
  <c r="AP119" i="39"/>
  <c r="AQ15" i="43"/>
  <c r="AQ39" i="43" s="1"/>
  <c r="AP57" i="43"/>
  <c r="AP63" i="43" s="1"/>
  <c r="AP42" i="44"/>
  <c r="AP127" i="39"/>
  <c r="AP54" i="44"/>
  <c r="AP87" i="39"/>
  <c r="AP151" i="39"/>
  <c r="AP48" i="44"/>
  <c r="AP66" i="44"/>
  <c r="AR118" i="39"/>
  <c r="AR35" i="44"/>
  <c r="AR110" i="39"/>
  <c r="AR65" i="44"/>
  <c r="AR53" i="44"/>
  <c r="AR134" i="39"/>
  <c r="AR82" i="45"/>
  <c r="AR94" i="39"/>
  <c r="AR56" i="43"/>
  <c r="AR62" i="43" s="1"/>
  <c r="AR86" i="39"/>
  <c r="AR150" i="39"/>
  <c r="AR65" i="45"/>
  <c r="AR126" i="39"/>
  <c r="AR47" i="44"/>
  <c r="AR41" i="44"/>
  <c r="AR102" i="39"/>
  <c r="AR59" i="44"/>
  <c r="AS14" i="43"/>
  <c r="BP32" i="43" s="1"/>
  <c r="AR59" i="45"/>
  <c r="AR142" i="39"/>
  <c r="AR71" i="45"/>
  <c r="AR52" i="43"/>
  <c r="AR96" i="39" s="1"/>
  <c r="AO49" i="43"/>
  <c r="AO55" i="43" s="1"/>
  <c r="AO61" i="43" s="1"/>
  <c r="AI24" i="46" l="1"/>
  <c r="AI23" i="46" s="1"/>
  <c r="AI46" i="46"/>
  <c r="AI45" i="46" s="1"/>
  <c r="AI86" i="45"/>
  <c r="AI85" i="45" s="1"/>
  <c r="AI36" i="27" s="1"/>
  <c r="AI12" i="46"/>
  <c r="AI11" i="46" s="1"/>
  <c r="AI18" i="46"/>
  <c r="AI17" i="46" s="1"/>
  <c r="AI62" i="46"/>
  <c r="AI61" i="46" s="1"/>
  <c r="AI68" i="46"/>
  <c r="AI67" i="46" s="1"/>
  <c r="AI59" i="43"/>
  <c r="AI69" i="44" s="1"/>
  <c r="AI34" i="46"/>
  <c r="AI33" i="46" s="1"/>
  <c r="AI56" i="46"/>
  <c r="AI55" i="46" s="1"/>
  <c r="AI75" i="46"/>
  <c r="AI74" i="46" s="1"/>
  <c r="AL37" i="47" s="1"/>
  <c r="BG47" i="45"/>
  <c r="BG46" i="45" s="1"/>
  <c r="BG26" i="27" s="1"/>
  <c r="AJ48" i="43"/>
  <c r="AJ39" i="44" s="1"/>
  <c r="AJ38" i="44" s="1"/>
  <c r="AJ14" i="27" s="1"/>
  <c r="AJ69" i="27" s="1"/>
  <c r="AJ48" i="47"/>
  <c r="AJ70" i="47"/>
  <c r="AK39" i="47"/>
  <c r="AK48" i="47" s="1"/>
  <c r="AK23" i="47"/>
  <c r="AK15" i="47"/>
  <c r="AK24" i="47" s="1"/>
  <c r="E29" i="26"/>
  <c r="E22" i="26"/>
  <c r="AH55" i="27"/>
  <c r="E19" i="26" s="1"/>
  <c r="AJ17" i="47"/>
  <c r="AK57" i="47"/>
  <c r="AK65" i="47"/>
  <c r="AF62" i="27"/>
  <c r="AF65" i="27" s="1"/>
  <c r="AF64" i="27"/>
  <c r="AF61" i="27"/>
  <c r="AO25" i="46"/>
  <c r="AO76" i="46"/>
  <c r="AR58" i="46"/>
  <c r="AR77" i="46"/>
  <c r="AP43" i="46"/>
  <c r="AP78" i="46"/>
  <c r="AQ45" i="43"/>
  <c r="AQ51" i="43" s="1"/>
  <c r="AP15" i="46"/>
  <c r="AP21" i="46"/>
  <c r="AP49" i="46"/>
  <c r="AP65" i="46"/>
  <c r="AP71" i="46"/>
  <c r="BN33" i="43"/>
  <c r="AP37" i="46"/>
  <c r="AP89" i="45"/>
  <c r="AP27" i="46"/>
  <c r="BN27" i="43"/>
  <c r="BN50" i="45" s="1"/>
  <c r="AP59" i="46"/>
  <c r="AR26" i="46"/>
  <c r="AR14" i="46"/>
  <c r="AR88" i="45"/>
  <c r="AR48" i="46"/>
  <c r="AR36" i="46"/>
  <c r="AR42" i="46"/>
  <c r="AR64" i="46"/>
  <c r="AR70" i="46"/>
  <c r="AR20" i="46"/>
  <c r="BP26" i="43"/>
  <c r="BP49" i="45" s="1"/>
  <c r="AS44" i="43"/>
  <c r="AS38" i="43"/>
  <c r="AO52" i="44"/>
  <c r="AR104" i="39"/>
  <c r="AO13" i="46"/>
  <c r="AO87" i="45"/>
  <c r="AO70" i="45"/>
  <c r="AO149" i="39"/>
  <c r="AO101" i="39"/>
  <c r="AO85" i="39"/>
  <c r="AO34" i="44"/>
  <c r="AO157" i="39"/>
  <c r="AO63" i="46"/>
  <c r="AO47" i="46"/>
  <c r="AO35" i="46"/>
  <c r="AO19" i="46"/>
  <c r="AO57" i="46"/>
  <c r="AO41" i="46"/>
  <c r="AS16" i="43"/>
  <c r="AS46" i="43" s="1"/>
  <c r="AR112" i="39"/>
  <c r="AO69" i="46"/>
  <c r="AO58" i="44"/>
  <c r="AP13" i="43"/>
  <c r="AP43" i="43" s="1"/>
  <c r="AO93" i="39"/>
  <c r="AO81" i="45"/>
  <c r="AO125" i="39"/>
  <c r="AO64" i="44"/>
  <c r="AO46" i="44"/>
  <c r="AO141" i="39"/>
  <c r="AO109" i="39"/>
  <c r="AO117" i="39"/>
  <c r="AO40" i="44"/>
  <c r="AO133" i="39"/>
  <c r="AR88" i="39"/>
  <c r="AR49" i="44"/>
  <c r="AR37" i="44"/>
  <c r="AR128" i="39"/>
  <c r="AR55" i="44"/>
  <c r="AR160" i="39"/>
  <c r="AR152" i="39"/>
  <c r="AR61" i="44"/>
  <c r="AR144" i="39"/>
  <c r="AR43" i="44"/>
  <c r="AR61" i="45"/>
  <c r="AR136" i="39"/>
  <c r="AR73" i="45"/>
  <c r="AR67" i="44"/>
  <c r="AR120" i="39"/>
  <c r="AR84" i="45"/>
  <c r="AR67" i="45"/>
  <c r="AR58" i="43"/>
  <c r="AR64" i="43" s="1"/>
  <c r="AO64" i="45"/>
  <c r="AO58" i="45"/>
  <c r="AJ156" i="39" l="1"/>
  <c r="AJ154" i="39" s="1"/>
  <c r="AI10" i="46"/>
  <c r="AL10" i="47" s="1"/>
  <c r="AL19" i="47" s="1"/>
  <c r="AI54" i="46"/>
  <c r="AL54" i="47" s="1"/>
  <c r="AL55" i="47" s="1"/>
  <c r="AL56" i="47" s="1"/>
  <c r="AI32" i="46"/>
  <c r="AL32" i="47" s="1"/>
  <c r="AL41" i="47" s="1"/>
  <c r="AJ63" i="45"/>
  <c r="AJ62" i="45" s="1"/>
  <c r="AJ32" i="27" s="1"/>
  <c r="AJ45" i="44"/>
  <c r="AJ44" i="44" s="1"/>
  <c r="AJ15" i="27" s="1"/>
  <c r="AJ70" i="27" s="1"/>
  <c r="AJ33" i="44"/>
  <c r="AJ32" i="44" s="1"/>
  <c r="AJ13" i="27" s="1"/>
  <c r="AJ68" i="27" s="1"/>
  <c r="AJ140" i="39"/>
  <c r="AJ138" i="39" s="1"/>
  <c r="AJ100" i="39"/>
  <c r="AJ98" i="39" s="1"/>
  <c r="AJ92" i="39"/>
  <c r="AJ90" i="39" s="1"/>
  <c r="AJ84" i="39"/>
  <c r="AJ82" i="39" s="1"/>
  <c r="AI71" i="44"/>
  <c r="AJ80" i="45"/>
  <c r="AJ79" i="45" s="1"/>
  <c r="AI70" i="44"/>
  <c r="AJ148" i="39"/>
  <c r="AJ146" i="39" s="1"/>
  <c r="AJ132" i="39"/>
  <c r="AJ130" i="39" s="1"/>
  <c r="AJ47" i="43"/>
  <c r="AJ116" i="39"/>
  <c r="AJ114" i="39" s="1"/>
  <c r="AJ54" i="43"/>
  <c r="AJ53" i="43" s="1"/>
  <c r="AJ57" i="44"/>
  <c r="AJ56" i="44" s="1"/>
  <c r="AJ17" i="27" s="1"/>
  <c r="AJ72" i="27" s="1"/>
  <c r="AK12" i="43"/>
  <c r="AK11" i="43" s="1"/>
  <c r="AJ57" i="45"/>
  <c r="AJ56" i="45" s="1"/>
  <c r="AJ31" i="27" s="1"/>
  <c r="AJ63" i="44"/>
  <c r="AJ62" i="44" s="1"/>
  <c r="AJ18" i="27" s="1"/>
  <c r="AJ73" i="27" s="1"/>
  <c r="AJ124" i="39"/>
  <c r="AJ122" i="39" s="1"/>
  <c r="AJ108" i="39"/>
  <c r="AJ106" i="39" s="1"/>
  <c r="AJ51" i="44"/>
  <c r="AJ50" i="44" s="1"/>
  <c r="AJ16" i="27" s="1"/>
  <c r="AJ71" i="27" s="1"/>
  <c r="AJ69" i="45"/>
  <c r="AJ68" i="45" s="1"/>
  <c r="AJ33" i="27" s="1"/>
  <c r="AH76" i="45"/>
  <c r="AK17" i="47"/>
  <c r="AK66" i="47"/>
  <c r="AK58" i="47"/>
  <c r="AJ26" i="47"/>
  <c r="AG75" i="45"/>
  <c r="AG74" i="45" s="1"/>
  <c r="AG34" i="27" s="1"/>
  <c r="AG20" i="27" s="1"/>
  <c r="AG37" i="27" s="1"/>
  <c r="AL46" i="47"/>
  <c r="AR38" i="46"/>
  <c r="AR79" i="46"/>
  <c r="AQ151" i="39"/>
  <c r="AQ54" i="44"/>
  <c r="AQ159" i="39"/>
  <c r="AQ66" i="45"/>
  <c r="AQ60" i="44"/>
  <c r="AQ42" i="44"/>
  <c r="AQ60" i="45"/>
  <c r="AQ72" i="45"/>
  <c r="AQ95" i="39"/>
  <c r="AQ135" i="39"/>
  <c r="AQ66" i="44"/>
  <c r="AQ143" i="39"/>
  <c r="AQ87" i="39"/>
  <c r="AQ48" i="44"/>
  <c r="AQ103" i="39"/>
  <c r="AQ36" i="44"/>
  <c r="AR15" i="43"/>
  <c r="BO27" i="43" s="1"/>
  <c r="BO50" i="45" s="1"/>
  <c r="AQ111" i="39"/>
  <c r="AQ127" i="39"/>
  <c r="AQ83" i="45"/>
  <c r="AQ119" i="39"/>
  <c r="AQ57" i="43"/>
  <c r="AQ63" i="43" s="1"/>
  <c r="AS50" i="43"/>
  <c r="AS59" i="45" s="1"/>
  <c r="BM31" i="43"/>
  <c r="BP28" i="43"/>
  <c r="BP51" i="45" s="1"/>
  <c r="BP34" i="43"/>
  <c r="AS40" i="43"/>
  <c r="AS52" i="43" s="1"/>
  <c r="AS96" i="39" s="1"/>
  <c r="AP37" i="43"/>
  <c r="AP49" i="43" s="1"/>
  <c r="AP125" i="39" s="1"/>
  <c r="BM25" i="43"/>
  <c r="BM48" i="45" s="1"/>
  <c r="AR60" i="46"/>
  <c r="AR72" i="46"/>
  <c r="AR50" i="46"/>
  <c r="AR28" i="46"/>
  <c r="AR90" i="45"/>
  <c r="AR44" i="46"/>
  <c r="AR66" i="46"/>
  <c r="AR16" i="46"/>
  <c r="AR22" i="46"/>
  <c r="AJ78" i="45" l="1"/>
  <c r="AJ35" i="27" s="1"/>
  <c r="AL64" i="47"/>
  <c r="AL63" i="47"/>
  <c r="AL11" i="47"/>
  <c r="AL20" i="47" s="1"/>
  <c r="AL33" i="47"/>
  <c r="AL42" i="47" s="1"/>
  <c r="AJ60" i="43"/>
  <c r="AJ24" i="46" s="1"/>
  <c r="AJ23" i="46" s="1"/>
  <c r="AI68" i="44"/>
  <c r="AI19" i="27" s="1"/>
  <c r="AI8" i="27" s="1"/>
  <c r="AI57" i="27" s="1"/>
  <c r="AJ38" i="39"/>
  <c r="AJ55" i="45" s="1"/>
  <c r="AJ30" i="27" s="1"/>
  <c r="BH30" i="43"/>
  <c r="BH29" i="43" s="1"/>
  <c r="AK36" i="43"/>
  <c r="AK35" i="43" s="1"/>
  <c r="AJ37" i="39"/>
  <c r="AJ54" i="45" s="1"/>
  <c r="AJ29" i="27" s="1"/>
  <c r="AK42" i="43"/>
  <c r="AK41" i="43" s="1"/>
  <c r="BH24" i="43"/>
  <c r="BH47" i="45" s="1"/>
  <c r="BH46" i="45" s="1"/>
  <c r="BH26" i="27" s="1"/>
  <c r="AH75" i="45"/>
  <c r="AK26" i="47"/>
  <c r="AL57" i="47"/>
  <c r="AL65" i="47"/>
  <c r="AK67" i="47"/>
  <c r="AK59" i="47"/>
  <c r="AK68" i="47" s="1"/>
  <c r="AG45" i="27"/>
  <c r="AG38" i="27"/>
  <c r="AQ89" i="45"/>
  <c r="AQ78" i="46"/>
  <c r="AR45" i="43"/>
  <c r="AQ59" i="46"/>
  <c r="AQ65" i="46"/>
  <c r="AQ21" i="46"/>
  <c r="AQ43" i="46"/>
  <c r="AQ37" i="46"/>
  <c r="AQ71" i="46"/>
  <c r="AR39" i="43"/>
  <c r="AQ15" i="46"/>
  <c r="AQ27" i="46"/>
  <c r="AQ49" i="46"/>
  <c r="BO33" i="43"/>
  <c r="AS59" i="44"/>
  <c r="AS150" i="39"/>
  <c r="AS35" i="44"/>
  <c r="AS86" i="39"/>
  <c r="AS47" i="44"/>
  <c r="AS94" i="39"/>
  <c r="AS110" i="39"/>
  <c r="AS71" i="45"/>
  <c r="AT14" i="43"/>
  <c r="BQ26" i="43" s="1"/>
  <c r="BQ49" i="45" s="1"/>
  <c r="AS134" i="39"/>
  <c r="AS118" i="39"/>
  <c r="AS82" i="45"/>
  <c r="AS65" i="44"/>
  <c r="AS102" i="39"/>
  <c r="AS41" i="44"/>
  <c r="AS56" i="43"/>
  <c r="AS62" i="43" s="1"/>
  <c r="AS158" i="39"/>
  <c r="AS142" i="39"/>
  <c r="AS53" i="44"/>
  <c r="AS126" i="39"/>
  <c r="AS65" i="45"/>
  <c r="AS55" i="44"/>
  <c r="AP58" i="45"/>
  <c r="AT16" i="43"/>
  <c r="BQ28" i="43" s="1"/>
  <c r="BQ51" i="45" s="1"/>
  <c r="AP58" i="44"/>
  <c r="AP34" i="44"/>
  <c r="AS152" i="39"/>
  <c r="AS73" i="45"/>
  <c r="AP52" i="44"/>
  <c r="AP117" i="39"/>
  <c r="AS160" i="39"/>
  <c r="AS120" i="39"/>
  <c r="AP64" i="45"/>
  <c r="AS58" i="43"/>
  <c r="AS64" i="43" s="1"/>
  <c r="AP46" i="44"/>
  <c r="AQ13" i="43"/>
  <c r="BN31" i="43" s="1"/>
  <c r="AP141" i="39"/>
  <c r="AS128" i="39"/>
  <c r="AP70" i="45"/>
  <c r="AP40" i="44"/>
  <c r="AP101" i="39"/>
  <c r="AS43" i="44"/>
  <c r="AS67" i="45"/>
  <c r="AP149" i="39"/>
  <c r="AS61" i="44"/>
  <c r="AP64" i="44"/>
  <c r="AP93" i="39"/>
  <c r="AS104" i="39"/>
  <c r="AS112" i="39"/>
  <c r="AP85" i="39"/>
  <c r="AP109" i="39"/>
  <c r="AS67" i="44"/>
  <c r="AS84" i="45"/>
  <c r="AP133" i="39"/>
  <c r="AP81" i="45"/>
  <c r="AS144" i="39"/>
  <c r="AS136" i="39"/>
  <c r="AS49" i="44"/>
  <c r="AP157" i="39"/>
  <c r="AP55" i="43"/>
  <c r="AP61" i="43" s="1"/>
  <c r="AS61" i="45"/>
  <c r="AS88" i="39"/>
  <c r="AS37" i="44"/>
  <c r="AJ59" i="43" l="1"/>
  <c r="AJ69" i="44" s="1"/>
  <c r="AJ68" i="46"/>
  <c r="AJ67" i="46" s="1"/>
  <c r="AJ56" i="46"/>
  <c r="AJ55" i="46" s="1"/>
  <c r="AJ12" i="46"/>
  <c r="AJ11" i="46" s="1"/>
  <c r="AJ75" i="46"/>
  <c r="AJ74" i="46" s="1"/>
  <c r="AM37" i="47" s="1"/>
  <c r="AJ46" i="46"/>
  <c r="AJ45" i="46" s="1"/>
  <c r="AJ40" i="46"/>
  <c r="AJ39" i="46" s="1"/>
  <c r="AI58" i="27"/>
  <c r="AJ62" i="46"/>
  <c r="AJ61" i="46" s="1"/>
  <c r="AJ86" i="45"/>
  <c r="AJ85" i="45" s="1"/>
  <c r="AJ36" i="27" s="1"/>
  <c r="AJ34" i="46"/>
  <c r="AJ33" i="46" s="1"/>
  <c r="AJ18" i="46"/>
  <c r="AJ17" i="46" s="1"/>
  <c r="AL12" i="47"/>
  <c r="AL13" i="47" s="1"/>
  <c r="AL34" i="47"/>
  <c r="AL43" i="47" s="1"/>
  <c r="AI56" i="27"/>
  <c r="AI74" i="27"/>
  <c r="AI67" i="27" s="1"/>
  <c r="BH23" i="43"/>
  <c r="BH201" i="39" s="1"/>
  <c r="AK48" i="43"/>
  <c r="AK51" i="44" s="1"/>
  <c r="AK50" i="44" s="1"/>
  <c r="AK16" i="27" s="1"/>
  <c r="AK71" i="27" s="1"/>
  <c r="AK61" i="47"/>
  <c r="AH77" i="45" s="1"/>
  <c r="AH74" i="45" s="1"/>
  <c r="AH34" i="27" s="1"/>
  <c r="AH20" i="27" s="1"/>
  <c r="AL66" i="47"/>
  <c r="AL58" i="47"/>
  <c r="AG46" i="27"/>
  <c r="AG60" i="27"/>
  <c r="AP41" i="46"/>
  <c r="AP76" i="46"/>
  <c r="AS38" i="46"/>
  <c r="AS79" i="46"/>
  <c r="AS42" i="46"/>
  <c r="AS77" i="46"/>
  <c r="AR51" i="43"/>
  <c r="AR66" i="45" s="1"/>
  <c r="AS48" i="46"/>
  <c r="AT38" i="43"/>
  <c r="BQ32" i="43"/>
  <c r="AT44" i="43"/>
  <c r="AS20" i="46"/>
  <c r="AS14" i="46"/>
  <c r="AS70" i="46"/>
  <c r="AS26" i="46"/>
  <c r="AS58" i="46"/>
  <c r="AS36" i="46"/>
  <c r="AS88" i="45"/>
  <c r="AS64" i="46"/>
  <c r="AT46" i="43"/>
  <c r="AS16" i="46"/>
  <c r="AS66" i="46"/>
  <c r="AS72" i="46"/>
  <c r="AS44" i="46"/>
  <c r="AS50" i="46"/>
  <c r="AS22" i="46"/>
  <c r="AT40" i="43"/>
  <c r="AQ37" i="43"/>
  <c r="BQ34" i="43"/>
  <c r="BN25" i="43"/>
  <c r="BN48" i="45" s="1"/>
  <c r="AP35" i="46"/>
  <c r="AQ43" i="43"/>
  <c r="AP47" i="46"/>
  <c r="AP13" i="46"/>
  <c r="AP57" i="46"/>
  <c r="AS90" i="45"/>
  <c r="AP19" i="46"/>
  <c r="AS28" i="46"/>
  <c r="AP87" i="45"/>
  <c r="AS60" i="46"/>
  <c r="AP63" i="46"/>
  <c r="AP69" i="46"/>
  <c r="AP25" i="46"/>
  <c r="AJ71" i="44" l="1"/>
  <c r="AJ70" i="44"/>
  <c r="AJ54" i="46"/>
  <c r="AM54" i="47" s="1"/>
  <c r="AM63" i="47" s="1"/>
  <c r="AK57" i="44"/>
  <c r="AK56" i="44" s="1"/>
  <c r="AK17" i="27" s="1"/>
  <c r="AK72" i="27" s="1"/>
  <c r="AJ10" i="46"/>
  <c r="AM10" i="47" s="1"/>
  <c r="AM11" i="47" s="1"/>
  <c r="AM20" i="47" s="1"/>
  <c r="AK84" i="39"/>
  <c r="AK82" i="39" s="1"/>
  <c r="AJ32" i="46"/>
  <c r="AM32" i="47" s="1"/>
  <c r="AM33" i="47" s="1"/>
  <c r="AK63" i="45"/>
  <c r="AK62" i="45" s="1"/>
  <c r="AK32" i="27" s="1"/>
  <c r="AK124" i="39"/>
  <c r="AK122" i="39" s="1"/>
  <c r="AK156" i="39"/>
  <c r="AK154" i="39" s="1"/>
  <c r="AI55" i="27"/>
  <c r="AL21" i="47"/>
  <c r="AK92" i="39"/>
  <c r="AK90" i="39" s="1"/>
  <c r="AK80" i="45"/>
  <c r="AK79" i="45" s="1"/>
  <c r="AK69" i="45"/>
  <c r="AK68" i="45" s="1"/>
  <c r="AK33" i="27" s="1"/>
  <c r="AK47" i="43"/>
  <c r="AK45" i="44"/>
  <c r="AK44" i="44" s="1"/>
  <c r="AK15" i="27" s="1"/>
  <c r="AK70" i="27" s="1"/>
  <c r="AL35" i="47"/>
  <c r="AL44" i="47" s="1"/>
  <c r="AK116" i="39"/>
  <c r="AK114" i="39" s="1"/>
  <c r="AK54" i="43"/>
  <c r="AK60" i="43" s="1"/>
  <c r="AK140" i="39"/>
  <c r="AK138" i="39" s="1"/>
  <c r="AK57" i="45"/>
  <c r="AK56" i="45" s="1"/>
  <c r="AK31" i="27" s="1"/>
  <c r="AK100" i="39"/>
  <c r="AK98" i="39" s="1"/>
  <c r="AK63" i="44"/>
  <c r="AK62" i="44" s="1"/>
  <c r="AK18" i="27" s="1"/>
  <c r="AK73" i="27" s="1"/>
  <c r="AL12" i="43"/>
  <c r="BI30" i="43" s="1"/>
  <c r="BI29" i="43" s="1"/>
  <c r="AK33" i="44"/>
  <c r="AK32" i="44" s="1"/>
  <c r="AK13" i="27" s="1"/>
  <c r="AK68" i="27" s="1"/>
  <c r="AK108" i="39"/>
  <c r="AK106" i="39" s="1"/>
  <c r="AK39" i="44"/>
  <c r="AK38" i="44" s="1"/>
  <c r="AK14" i="27" s="1"/>
  <c r="AK69" i="27" s="1"/>
  <c r="AK148" i="39"/>
  <c r="AK146" i="39" s="1"/>
  <c r="AK132" i="39"/>
  <c r="AK130" i="39" s="1"/>
  <c r="AL22" i="47"/>
  <c r="AL14" i="47"/>
  <c r="AK70" i="47"/>
  <c r="AL67" i="47"/>
  <c r="AL59" i="47"/>
  <c r="AL68" i="47" s="1"/>
  <c r="AG62" i="27"/>
  <c r="AG65" i="27" s="1"/>
  <c r="AG61" i="27"/>
  <c r="AG64" i="27"/>
  <c r="E13" i="26"/>
  <c r="E14" i="26" s="1"/>
  <c r="E16" i="26" s="1"/>
  <c r="E20" i="26" s="1"/>
  <c r="E21" i="26" s="1"/>
  <c r="AH37" i="27"/>
  <c r="AR103" i="39"/>
  <c r="AR87" i="39"/>
  <c r="AR95" i="39"/>
  <c r="AR143" i="39"/>
  <c r="AR151" i="39"/>
  <c r="AR127" i="39"/>
  <c r="AR111" i="39"/>
  <c r="AR60" i="44"/>
  <c r="AR36" i="44"/>
  <c r="AR54" i="44"/>
  <c r="AR66" i="44"/>
  <c r="AR72" i="45"/>
  <c r="AR119" i="39"/>
  <c r="AR159" i="39"/>
  <c r="AR135" i="39"/>
  <c r="AR42" i="44"/>
  <c r="AR60" i="45"/>
  <c r="AR83" i="45"/>
  <c r="AR48" i="44"/>
  <c r="AR57" i="43"/>
  <c r="AR63" i="43" s="1"/>
  <c r="AS15" i="43"/>
  <c r="BP33" i="43" s="1"/>
  <c r="AT50" i="43"/>
  <c r="AT59" i="45" s="1"/>
  <c r="AT52" i="43"/>
  <c r="AT88" i="39" s="1"/>
  <c r="AQ49" i="43"/>
  <c r="AQ133" i="39" s="1"/>
  <c r="AM12" i="47" l="1"/>
  <c r="AM13" i="47" s="1"/>
  <c r="AM22" i="47" s="1"/>
  <c r="AJ68" i="44"/>
  <c r="AJ19" i="27" s="1"/>
  <c r="AJ74" i="27" s="1"/>
  <c r="AJ67" i="27" s="1"/>
  <c r="AM19" i="47"/>
  <c r="AM41" i="47"/>
  <c r="AM55" i="47"/>
  <c r="AM56" i="47" s="1"/>
  <c r="AM57" i="47" s="1"/>
  <c r="AK78" i="45"/>
  <c r="AK35" i="27" s="1"/>
  <c r="AL36" i="47"/>
  <c r="AL45" i="47" s="1"/>
  <c r="AL39" i="47" s="1"/>
  <c r="AL48" i="47" s="1"/>
  <c r="AK53" i="43"/>
  <c r="AL42" i="43"/>
  <c r="AL41" i="43" s="1"/>
  <c r="AK37" i="39"/>
  <c r="AK54" i="45" s="1"/>
  <c r="AK29" i="27" s="1"/>
  <c r="BI24" i="43"/>
  <c r="BI47" i="45" s="1"/>
  <c r="BI46" i="45" s="1"/>
  <c r="BI26" i="27" s="1"/>
  <c r="AL36" i="43"/>
  <c r="AL35" i="43" s="1"/>
  <c r="AL11" i="43"/>
  <c r="AK38" i="39"/>
  <c r="AK55" i="45" s="1"/>
  <c r="AK30" i="27" s="1"/>
  <c r="AL23" i="47"/>
  <c r="AL15" i="47"/>
  <c r="AL24" i="47" s="1"/>
  <c r="AL61" i="47"/>
  <c r="AL70" i="47" s="1"/>
  <c r="AM34" i="47"/>
  <c r="AM42" i="47"/>
  <c r="AH45" i="27"/>
  <c r="AH38" i="27"/>
  <c r="AK62" i="46"/>
  <c r="AK61" i="46" s="1"/>
  <c r="AK56" i="46"/>
  <c r="AK55" i="46" s="1"/>
  <c r="AK75" i="46"/>
  <c r="AK74" i="46" s="1"/>
  <c r="AN37" i="47" s="1"/>
  <c r="AK24" i="46"/>
  <c r="AK23" i="46" s="1"/>
  <c r="AK59" i="43"/>
  <c r="AK86" i="45"/>
  <c r="AK85" i="45" s="1"/>
  <c r="AK36" i="27" s="1"/>
  <c r="AK46" i="46"/>
  <c r="AK45" i="46" s="1"/>
  <c r="AK18" i="46"/>
  <c r="AK17" i="46" s="1"/>
  <c r="AK68" i="46"/>
  <c r="AK67" i="46" s="1"/>
  <c r="AK34" i="46"/>
  <c r="AK33" i="46" s="1"/>
  <c r="AK40" i="46"/>
  <c r="AK39" i="46" s="1"/>
  <c r="AK12" i="46"/>
  <c r="AK11" i="46" s="1"/>
  <c r="AR21" i="46"/>
  <c r="AR78" i="46"/>
  <c r="AM46" i="47"/>
  <c r="AR59" i="46"/>
  <c r="AR65" i="46"/>
  <c r="AR71" i="46"/>
  <c r="AR49" i="46"/>
  <c r="AR37" i="46"/>
  <c r="AR15" i="46"/>
  <c r="AS39" i="43"/>
  <c r="AR43" i="46"/>
  <c r="AR27" i="46"/>
  <c r="AR89" i="45"/>
  <c r="AS45" i="43"/>
  <c r="BP27" i="43"/>
  <c r="BP50" i="45" s="1"/>
  <c r="AT35" i="44"/>
  <c r="AT65" i="45"/>
  <c r="AT142" i="39"/>
  <c r="AT82" i="45"/>
  <c r="AT53" i="44"/>
  <c r="AT134" i="39"/>
  <c r="AT71" i="45"/>
  <c r="AT86" i="39"/>
  <c r="AT65" i="44"/>
  <c r="AT126" i="39"/>
  <c r="AU14" i="43"/>
  <c r="AU44" i="43" s="1"/>
  <c r="AT56" i="43"/>
  <c r="AT62" i="43" s="1"/>
  <c r="AT94" i="39"/>
  <c r="AT158" i="39"/>
  <c r="AT102" i="39"/>
  <c r="AT150" i="39"/>
  <c r="AT47" i="44"/>
  <c r="AT59" i="44"/>
  <c r="AT41" i="44"/>
  <c r="AT110" i="39"/>
  <c r="AT118" i="39"/>
  <c r="AT67" i="45"/>
  <c r="AT37" i="44"/>
  <c r="AT128" i="39"/>
  <c r="AT136" i="39"/>
  <c r="AT58" i="43"/>
  <c r="AT64" i="43" s="1"/>
  <c r="AT96" i="39"/>
  <c r="AT160" i="39"/>
  <c r="AT120" i="39"/>
  <c r="AT61" i="44"/>
  <c r="AT61" i="45"/>
  <c r="AT67" i="44"/>
  <c r="AT84" i="45"/>
  <c r="AT73" i="45"/>
  <c r="AT104" i="39"/>
  <c r="AT112" i="39"/>
  <c r="AT49" i="44"/>
  <c r="AT144" i="39"/>
  <c r="AU16" i="43"/>
  <c r="BR34" i="43" s="1"/>
  <c r="AT43" i="44"/>
  <c r="AT55" i="44"/>
  <c r="AT152" i="39"/>
  <c r="AQ70" i="45"/>
  <c r="AQ58" i="44"/>
  <c r="AQ117" i="39"/>
  <c r="AQ125" i="39"/>
  <c r="AQ46" i="44"/>
  <c r="AQ101" i="39"/>
  <c r="AQ85" i="39"/>
  <c r="AQ64" i="44"/>
  <c r="AQ55" i="43"/>
  <c r="AQ61" i="43" s="1"/>
  <c r="AQ34" i="44"/>
  <c r="AQ52" i="44"/>
  <c r="AQ81" i="45"/>
  <c r="AQ141" i="39"/>
  <c r="AQ40" i="44"/>
  <c r="AQ64" i="45"/>
  <c r="AQ58" i="45"/>
  <c r="AQ109" i="39"/>
  <c r="AR13" i="43"/>
  <c r="BO31" i="43" s="1"/>
  <c r="AQ157" i="39"/>
  <c r="AQ149" i="39"/>
  <c r="AQ93" i="39"/>
  <c r="AM21" i="47" l="1"/>
  <c r="AM14" i="47"/>
  <c r="AM15" i="47" s="1"/>
  <c r="AM24" i="47" s="1"/>
  <c r="AJ8" i="27"/>
  <c r="AJ58" i="27" s="1"/>
  <c r="AM65" i="47"/>
  <c r="AM64" i="47"/>
  <c r="BI23" i="43"/>
  <c r="BI201" i="39" s="1"/>
  <c r="AL48" i="43"/>
  <c r="AL54" i="43" s="1"/>
  <c r="AL53" i="43" s="1"/>
  <c r="AI77" i="45"/>
  <c r="AL17" i="47"/>
  <c r="AL26" i="47" s="1"/>
  <c r="AK54" i="46"/>
  <c r="AN54" i="47" s="1"/>
  <c r="AN55" i="47" s="1"/>
  <c r="AI76" i="45"/>
  <c r="AM43" i="47"/>
  <c r="AM35" i="47"/>
  <c r="AM58" i="47"/>
  <c r="AM66" i="47"/>
  <c r="AH46" i="27"/>
  <c r="AH60" i="27"/>
  <c r="AK70" i="44"/>
  <c r="AK69" i="44"/>
  <c r="AK71" i="44"/>
  <c r="AK10" i="46"/>
  <c r="AN10" i="47" s="1"/>
  <c r="AK32" i="46"/>
  <c r="AN32" i="47" s="1"/>
  <c r="AT70" i="46"/>
  <c r="AT77" i="46"/>
  <c r="AQ57" i="46"/>
  <c r="AQ76" i="46"/>
  <c r="AT28" i="46"/>
  <c r="AT79" i="46"/>
  <c r="AS51" i="43"/>
  <c r="AS95" i="39" s="1"/>
  <c r="AT48" i="46"/>
  <c r="AT36" i="46"/>
  <c r="AT64" i="46"/>
  <c r="AT58" i="46"/>
  <c r="AU38" i="43"/>
  <c r="AU50" i="43" s="1"/>
  <c r="AU65" i="45" s="1"/>
  <c r="BR26" i="43"/>
  <c r="BR49" i="45" s="1"/>
  <c r="BR32" i="43"/>
  <c r="AT20" i="46"/>
  <c r="AT42" i="46"/>
  <c r="AT88" i="45"/>
  <c r="AT26" i="46"/>
  <c r="AT14" i="46"/>
  <c r="BR28" i="43"/>
  <c r="BR51" i="45" s="1"/>
  <c r="AT60" i="46"/>
  <c r="AT50" i="46"/>
  <c r="AU46" i="43"/>
  <c r="AU40" i="43"/>
  <c r="AT72" i="46"/>
  <c r="AT16" i="46"/>
  <c r="AT66" i="46"/>
  <c r="AT44" i="46"/>
  <c r="AT38" i="46"/>
  <c r="AT22" i="46"/>
  <c r="AT90" i="45"/>
  <c r="AQ87" i="45"/>
  <c r="AQ13" i="46"/>
  <c r="AQ35" i="46"/>
  <c r="AR43" i="43"/>
  <c r="AQ63" i="46"/>
  <c r="AQ25" i="46"/>
  <c r="AQ47" i="46"/>
  <c r="BO25" i="43"/>
  <c r="BO48" i="45" s="1"/>
  <c r="AR37" i="43"/>
  <c r="AQ19" i="46"/>
  <c r="AQ69" i="46"/>
  <c r="AQ41" i="46"/>
  <c r="AM23" i="47" l="1"/>
  <c r="AM17" i="47" s="1"/>
  <c r="AM26" i="47" s="1"/>
  <c r="AJ56" i="27"/>
  <c r="AL45" i="44"/>
  <c r="AL44" i="44" s="1"/>
  <c r="AL15" i="27" s="1"/>
  <c r="AL70" i="27" s="1"/>
  <c r="AJ57" i="27"/>
  <c r="AL63" i="44"/>
  <c r="AL62" i="44" s="1"/>
  <c r="AL18" i="27" s="1"/>
  <c r="AL73" i="27" s="1"/>
  <c r="AL84" i="39"/>
  <c r="AL82" i="39" s="1"/>
  <c r="AL80" i="45"/>
  <c r="AL79" i="45" s="1"/>
  <c r="AL116" i="39"/>
  <c r="AL114" i="39" s="1"/>
  <c r="AL92" i="39"/>
  <c r="AL90" i="39" s="1"/>
  <c r="AL108" i="39"/>
  <c r="AL106" i="39" s="1"/>
  <c r="AL124" i="39"/>
  <c r="AL122" i="39" s="1"/>
  <c r="AL57" i="44"/>
  <c r="AL56" i="44" s="1"/>
  <c r="AL17" i="27" s="1"/>
  <c r="AL72" i="27" s="1"/>
  <c r="AL100" i="39"/>
  <c r="AL98" i="39" s="1"/>
  <c r="AM12" i="43"/>
  <c r="AM42" i="43" s="1"/>
  <c r="AM41" i="43" s="1"/>
  <c r="AL57" i="45"/>
  <c r="AL56" i="45" s="1"/>
  <c r="AL31" i="27" s="1"/>
  <c r="AL51" i="44"/>
  <c r="AL50" i="44" s="1"/>
  <c r="AL16" i="27" s="1"/>
  <c r="AL71" i="27" s="1"/>
  <c r="AL156" i="39"/>
  <c r="AL154" i="39" s="1"/>
  <c r="AL69" i="45"/>
  <c r="AL68" i="45" s="1"/>
  <c r="AL33" i="27" s="1"/>
  <c r="AL140" i="39"/>
  <c r="AL138" i="39" s="1"/>
  <c r="AL148" i="39"/>
  <c r="AL146" i="39" s="1"/>
  <c r="AL132" i="39"/>
  <c r="AL130" i="39" s="1"/>
  <c r="AL63" i="45"/>
  <c r="AL62" i="45" s="1"/>
  <c r="AL32" i="27" s="1"/>
  <c r="AL39" i="44"/>
  <c r="AL38" i="44" s="1"/>
  <c r="AL14" i="27" s="1"/>
  <c r="AL69" i="27" s="1"/>
  <c r="AL33" i="44"/>
  <c r="AL32" i="44" s="1"/>
  <c r="AL13" i="27" s="1"/>
  <c r="AL68" i="27" s="1"/>
  <c r="AL47" i="43"/>
  <c r="AI75" i="45"/>
  <c r="AI74" i="45" s="1"/>
  <c r="AI34" i="27" s="1"/>
  <c r="AI20" i="27" s="1"/>
  <c r="AI37" i="27" s="1"/>
  <c r="AN63" i="47"/>
  <c r="AM59" i="47"/>
  <c r="AM68" i="47" s="1"/>
  <c r="AM67" i="47"/>
  <c r="AM44" i="47"/>
  <c r="AM36" i="47"/>
  <c r="AM45" i="47" s="1"/>
  <c r="AN33" i="47"/>
  <c r="AN41" i="47"/>
  <c r="AN19" i="47"/>
  <c r="AN11" i="47"/>
  <c r="AK68" i="44"/>
  <c r="AK19" i="27" s="1"/>
  <c r="AL60" i="43"/>
  <c r="AH64" i="27"/>
  <c r="AH61" i="27"/>
  <c r="AH62" i="27"/>
  <c r="AN56" i="47"/>
  <c r="AN64" i="47"/>
  <c r="AS66" i="45"/>
  <c r="AS159" i="39"/>
  <c r="AS119" i="39"/>
  <c r="AT15" i="43"/>
  <c r="BQ27" i="43" s="1"/>
  <c r="BQ50" i="45" s="1"/>
  <c r="AS57" i="43"/>
  <c r="AS63" i="43" s="1"/>
  <c r="AS54" i="44"/>
  <c r="AS151" i="39"/>
  <c r="AS36" i="44"/>
  <c r="AS143" i="39"/>
  <c r="AS127" i="39"/>
  <c r="AS42" i="44"/>
  <c r="AS83" i="45"/>
  <c r="AS103" i="39"/>
  <c r="AS111" i="39"/>
  <c r="AS60" i="44"/>
  <c r="AS135" i="39"/>
  <c r="AS72" i="45"/>
  <c r="AS60" i="45"/>
  <c r="AS66" i="44"/>
  <c r="AS48" i="44"/>
  <c r="AS87" i="39"/>
  <c r="AU52" i="43"/>
  <c r="AU88" i="39" s="1"/>
  <c r="AU118" i="39"/>
  <c r="AU126" i="39"/>
  <c r="AU102" i="39"/>
  <c r="AU53" i="44"/>
  <c r="AU158" i="39"/>
  <c r="AU110" i="39"/>
  <c r="AU35" i="44"/>
  <c r="AU65" i="44"/>
  <c r="AU94" i="39"/>
  <c r="AV14" i="43"/>
  <c r="AV44" i="43" s="1"/>
  <c r="AU82" i="45"/>
  <c r="AU150" i="39"/>
  <c r="AU71" i="45"/>
  <c r="AU142" i="39"/>
  <c r="AU134" i="39"/>
  <c r="AU59" i="44"/>
  <c r="AU41" i="44"/>
  <c r="AU86" i="39"/>
  <c r="AU59" i="45"/>
  <c r="AU47" i="44"/>
  <c r="AU56" i="43"/>
  <c r="AU62" i="43" s="1"/>
  <c r="AR49" i="43"/>
  <c r="AR93" i="39" s="1"/>
  <c r="AN46" i="47"/>
  <c r="AJ75" i="45" l="1"/>
  <c r="AJ55" i="27"/>
  <c r="AL78" i="45"/>
  <c r="AL35" i="27" s="1"/>
  <c r="AL37" i="39"/>
  <c r="AL54" i="45" s="1"/>
  <c r="AL29" i="27" s="1"/>
  <c r="BJ30" i="43"/>
  <c r="BJ29" i="43" s="1"/>
  <c r="AL38" i="39"/>
  <c r="AL55" i="45" s="1"/>
  <c r="AL30" i="27" s="1"/>
  <c r="AM11" i="43"/>
  <c r="BJ24" i="43"/>
  <c r="BJ23" i="43" s="1"/>
  <c r="BJ201" i="39" s="1"/>
  <c r="AM36" i="43"/>
  <c r="AM48" i="43" s="1"/>
  <c r="AI45" i="27"/>
  <c r="AI38" i="27"/>
  <c r="AM61" i="47"/>
  <c r="AJ77" i="45" s="1"/>
  <c r="AM39" i="47"/>
  <c r="AN57" i="47"/>
  <c r="AN65" i="47"/>
  <c r="AH65" i="27"/>
  <c r="AK74" i="27"/>
  <c r="AK67" i="27" s="1"/>
  <c r="AK8" i="27"/>
  <c r="AL34" i="46"/>
  <c r="AL33" i="46" s="1"/>
  <c r="AL62" i="46"/>
  <c r="AL61" i="46" s="1"/>
  <c r="AL68" i="46"/>
  <c r="AL67" i="46" s="1"/>
  <c r="AL86" i="45"/>
  <c r="AL85" i="45" s="1"/>
  <c r="AL36" i="27" s="1"/>
  <c r="AL46" i="46"/>
  <c r="AL45" i="46" s="1"/>
  <c r="AL18" i="46"/>
  <c r="AL17" i="46" s="1"/>
  <c r="AL12" i="46"/>
  <c r="AL11" i="46" s="1"/>
  <c r="AL24" i="46"/>
  <c r="AL23" i="46" s="1"/>
  <c r="AL40" i="46"/>
  <c r="AL39" i="46" s="1"/>
  <c r="AL75" i="46"/>
  <c r="AL74" i="46" s="1"/>
  <c r="AO37" i="47" s="1"/>
  <c r="AO46" i="47" s="1"/>
  <c r="AL56" i="46"/>
  <c r="AL55" i="46" s="1"/>
  <c r="AL59" i="43"/>
  <c r="AN12" i="47"/>
  <c r="AN20" i="47"/>
  <c r="AN42" i="47"/>
  <c r="AN34" i="47"/>
  <c r="AS21" i="46"/>
  <c r="AS78" i="46"/>
  <c r="AU88" i="45"/>
  <c r="AU77" i="46"/>
  <c r="AT39" i="43"/>
  <c r="BQ33" i="43"/>
  <c r="AT45" i="43"/>
  <c r="AS59" i="46"/>
  <c r="AS89" i="45"/>
  <c r="AS27" i="46"/>
  <c r="AS43" i="46"/>
  <c r="AS15" i="46"/>
  <c r="AS65" i="46"/>
  <c r="AS71" i="46"/>
  <c r="AS49" i="46"/>
  <c r="AS37" i="46"/>
  <c r="AU144" i="39"/>
  <c r="AU160" i="39"/>
  <c r="AV16" i="43"/>
  <c r="AV46" i="43" s="1"/>
  <c r="AU152" i="39"/>
  <c r="AU112" i="39"/>
  <c r="AU61" i="45"/>
  <c r="AU37" i="44"/>
  <c r="AU61" i="44"/>
  <c r="AU49" i="44"/>
  <c r="AU120" i="39"/>
  <c r="AU104" i="39"/>
  <c r="AU43" i="44"/>
  <c r="AU73" i="45"/>
  <c r="AU128" i="39"/>
  <c r="AU84" i="45"/>
  <c r="AU96" i="39"/>
  <c r="AU67" i="45"/>
  <c r="AU58" i="43"/>
  <c r="AU64" i="43" s="1"/>
  <c r="AU67" i="44"/>
  <c r="AU55" i="44"/>
  <c r="AU136" i="39"/>
  <c r="AV38" i="43"/>
  <c r="AV50" i="43" s="1"/>
  <c r="AR64" i="45"/>
  <c r="AU70" i="46"/>
  <c r="AU26" i="46"/>
  <c r="AU36" i="46"/>
  <c r="AU48" i="46"/>
  <c r="AU14" i="46"/>
  <c r="AU58" i="46"/>
  <c r="AU42" i="46"/>
  <c r="AU20" i="46"/>
  <c r="AU64" i="46"/>
  <c r="AR58" i="45"/>
  <c r="AS13" i="43"/>
  <c r="BP25" i="43" s="1"/>
  <c r="BP48" i="45" s="1"/>
  <c r="AR46" i="44"/>
  <c r="AR109" i="39"/>
  <c r="AR40" i="44"/>
  <c r="AR81" i="45"/>
  <c r="AR157" i="39"/>
  <c r="AR70" i="45"/>
  <c r="AR117" i="39"/>
  <c r="AR141" i="39"/>
  <c r="AR34" i="44"/>
  <c r="AR149" i="39"/>
  <c r="AR133" i="39"/>
  <c r="AR101" i="39"/>
  <c r="AR52" i="44"/>
  <c r="AR58" i="44"/>
  <c r="AR55" i="43"/>
  <c r="AR61" i="43" s="1"/>
  <c r="AR125" i="39"/>
  <c r="AR64" i="44"/>
  <c r="AR85" i="39"/>
  <c r="AM35" i="43" l="1"/>
  <c r="BJ47" i="45"/>
  <c r="BJ46" i="45" s="1"/>
  <c r="BJ26" i="27" s="1"/>
  <c r="AI60" i="27"/>
  <c r="AI46" i="27"/>
  <c r="AM70" i="47"/>
  <c r="AL54" i="46"/>
  <c r="AO54" i="47" s="1"/>
  <c r="AO63" i="47" s="1"/>
  <c r="AJ76" i="45"/>
  <c r="AJ74" i="45" s="1"/>
  <c r="AJ34" i="27" s="1"/>
  <c r="AJ20" i="27" s="1"/>
  <c r="AJ37" i="27" s="1"/>
  <c r="AM48" i="47"/>
  <c r="AL10" i="46"/>
  <c r="AO10" i="47" s="1"/>
  <c r="AO19" i="47" s="1"/>
  <c r="AK56" i="27"/>
  <c r="AK57" i="27"/>
  <c r="AK58" i="27"/>
  <c r="AN13" i="47"/>
  <c r="AN21" i="47"/>
  <c r="AL70" i="44"/>
  <c r="AL71" i="44"/>
  <c r="AL69" i="44"/>
  <c r="AM39" i="44"/>
  <c r="AM38" i="44" s="1"/>
  <c r="AM14" i="27" s="1"/>
  <c r="AM69" i="27" s="1"/>
  <c r="AM116" i="39"/>
  <c r="AM114" i="39" s="1"/>
  <c r="AM156" i="39"/>
  <c r="AM154" i="39" s="1"/>
  <c r="AM132" i="39"/>
  <c r="AM130" i="39" s="1"/>
  <c r="AM108" i="39"/>
  <c r="AM106" i="39" s="1"/>
  <c r="AM57" i="44"/>
  <c r="AM56" i="44" s="1"/>
  <c r="AM17" i="27" s="1"/>
  <c r="AM72" i="27" s="1"/>
  <c r="AM69" i="45"/>
  <c r="AM68" i="45" s="1"/>
  <c r="AM33" i="27" s="1"/>
  <c r="AM51" i="44"/>
  <c r="AM50" i="44" s="1"/>
  <c r="AM16" i="27" s="1"/>
  <c r="AM71" i="27" s="1"/>
  <c r="AN12" i="43"/>
  <c r="AM45" i="44"/>
  <c r="AM44" i="44" s="1"/>
  <c r="AM15" i="27" s="1"/>
  <c r="AM70" i="27" s="1"/>
  <c r="AM33" i="44"/>
  <c r="AM32" i="44" s="1"/>
  <c r="AM13" i="27" s="1"/>
  <c r="AM68" i="27" s="1"/>
  <c r="AM92" i="39"/>
  <c r="AM90" i="39" s="1"/>
  <c r="AM54" i="43"/>
  <c r="AM53" i="43" s="1"/>
  <c r="AM148" i="39"/>
  <c r="AM146" i="39" s="1"/>
  <c r="AM57" i="45"/>
  <c r="AM56" i="45" s="1"/>
  <c r="AM31" i="27" s="1"/>
  <c r="AM84" i="39"/>
  <c r="AM82" i="39" s="1"/>
  <c r="AM47" i="43"/>
  <c r="AM63" i="45"/>
  <c r="AM62" i="45" s="1"/>
  <c r="AM32" i="27" s="1"/>
  <c r="AM100" i="39"/>
  <c r="AM98" i="39" s="1"/>
  <c r="AM80" i="45"/>
  <c r="AM79" i="45" s="1"/>
  <c r="AM63" i="44"/>
  <c r="AM62" i="44" s="1"/>
  <c r="AM18" i="27" s="1"/>
  <c r="AM73" i="27" s="1"/>
  <c r="AM124" i="39"/>
  <c r="AM122" i="39" s="1"/>
  <c r="AM140" i="39"/>
  <c r="AM138" i="39" s="1"/>
  <c r="AN43" i="47"/>
  <c r="AN35" i="47"/>
  <c r="AL32" i="46"/>
  <c r="AO32" i="47" s="1"/>
  <c r="AN58" i="47"/>
  <c r="AN66" i="47"/>
  <c r="AU66" i="46"/>
  <c r="AU79" i="46"/>
  <c r="AR25" i="46"/>
  <c r="AR76" i="46"/>
  <c r="AT51" i="43"/>
  <c r="AT151" i="39" s="1"/>
  <c r="AV40" i="43"/>
  <c r="AV52" i="43" s="1"/>
  <c r="AV43" i="44" s="1"/>
  <c r="AU16" i="46"/>
  <c r="AU22" i="46"/>
  <c r="AU60" i="46"/>
  <c r="AU72" i="46"/>
  <c r="AU44" i="46"/>
  <c r="AU50" i="46"/>
  <c r="AU38" i="46"/>
  <c r="AU28" i="46"/>
  <c r="AU90" i="45"/>
  <c r="AV71" i="45"/>
  <c r="AV158" i="39"/>
  <c r="AV102" i="39"/>
  <c r="AV41" i="44"/>
  <c r="AV118" i="39"/>
  <c r="AV65" i="45"/>
  <c r="AV134" i="39"/>
  <c r="AV86" i="39"/>
  <c r="AV150" i="39"/>
  <c r="AV56" i="43"/>
  <c r="AV62" i="43" s="1"/>
  <c r="AV35" i="44"/>
  <c r="AV65" i="44"/>
  <c r="AW14" i="43"/>
  <c r="AW38" i="43" s="1"/>
  <c r="AV94" i="39"/>
  <c r="AV59" i="44"/>
  <c r="AV142" i="39"/>
  <c r="AV82" i="45"/>
  <c r="AV126" i="39"/>
  <c r="AV59" i="45"/>
  <c r="AV47" i="44"/>
  <c r="AV53" i="44"/>
  <c r="AV110" i="39"/>
  <c r="AR47" i="46"/>
  <c r="AS37" i="43"/>
  <c r="BP31" i="43"/>
  <c r="AS43" i="43"/>
  <c r="AR63" i="46"/>
  <c r="AR35" i="46"/>
  <c r="AR69" i="46"/>
  <c r="AR13" i="46"/>
  <c r="AR87" i="45"/>
  <c r="AR57" i="46"/>
  <c r="AR41" i="46"/>
  <c r="AR19" i="46"/>
  <c r="AO55" i="47" l="1"/>
  <c r="AO64" i="47" s="1"/>
  <c r="AI64" i="27"/>
  <c r="AI61" i="27"/>
  <c r="AI62" i="27"/>
  <c r="AI65" i="27" s="1"/>
  <c r="AO11" i="47"/>
  <c r="AO20" i="47" s="1"/>
  <c r="AM60" i="43"/>
  <c r="AM12" i="46" s="1"/>
  <c r="AM11" i="46" s="1"/>
  <c r="AJ38" i="27"/>
  <c r="AJ45" i="27"/>
  <c r="AO33" i="47"/>
  <c r="AO41" i="47"/>
  <c r="AN36" i="47"/>
  <c r="AN45" i="47" s="1"/>
  <c r="AN44" i="47"/>
  <c r="AN22" i="47"/>
  <c r="AN14" i="47"/>
  <c r="AM78" i="45"/>
  <c r="AM35" i="27" s="1"/>
  <c r="BK30" i="43"/>
  <c r="BK29" i="43" s="1"/>
  <c r="AN42" i="43"/>
  <c r="AN41" i="43" s="1"/>
  <c r="BK24" i="43"/>
  <c r="AN36" i="43"/>
  <c r="AN35" i="43" s="1"/>
  <c r="AN11" i="43"/>
  <c r="AM37" i="39"/>
  <c r="AM54" i="45" s="1"/>
  <c r="AM29" i="27" s="1"/>
  <c r="AM38" i="39"/>
  <c r="AM55" i="45" s="1"/>
  <c r="AM30" i="27" s="1"/>
  <c r="AL68" i="44"/>
  <c r="AL19" i="27" s="1"/>
  <c r="AN67" i="47"/>
  <c r="AN59" i="47"/>
  <c r="AN68" i="47" s="1"/>
  <c r="AK55" i="27"/>
  <c r="AV70" i="46"/>
  <c r="AV77" i="46"/>
  <c r="AT54" i="44"/>
  <c r="AT127" i="39"/>
  <c r="AT60" i="45"/>
  <c r="AT48" i="44"/>
  <c r="AT159" i="39"/>
  <c r="AT36" i="44"/>
  <c r="AT42" i="44"/>
  <c r="AT83" i="45"/>
  <c r="AT103" i="39"/>
  <c r="AT135" i="39"/>
  <c r="AT72" i="45"/>
  <c r="AT57" i="43"/>
  <c r="AT63" i="43" s="1"/>
  <c r="AT95" i="39"/>
  <c r="AT60" i="44"/>
  <c r="AU15" i="43"/>
  <c r="AU39" i="43" s="1"/>
  <c r="AT87" i="39"/>
  <c r="AT66" i="45"/>
  <c r="AT143" i="39"/>
  <c r="AT119" i="39"/>
  <c r="AT111" i="39"/>
  <c r="AT66" i="44"/>
  <c r="AV84" i="45"/>
  <c r="AV128" i="39"/>
  <c r="AV112" i="39"/>
  <c r="AV88" i="39"/>
  <c r="AV160" i="39"/>
  <c r="AV49" i="44"/>
  <c r="AV58" i="43"/>
  <c r="AV64" i="43" s="1"/>
  <c r="AV55" i="44"/>
  <c r="AV144" i="39"/>
  <c r="AV37" i="44"/>
  <c r="AV120" i="39"/>
  <c r="AV104" i="39"/>
  <c r="AW16" i="43"/>
  <c r="AW46" i="43" s="1"/>
  <c r="AV61" i="44"/>
  <c r="AV136" i="39"/>
  <c r="AV152" i="39"/>
  <c r="AV96" i="39"/>
  <c r="AV67" i="44"/>
  <c r="AV73" i="45"/>
  <c r="AV67" i="45"/>
  <c r="AV61" i="45"/>
  <c r="AV58" i="46"/>
  <c r="AV64" i="46"/>
  <c r="AV36" i="46"/>
  <c r="AV20" i="46"/>
  <c r="AV42" i="46"/>
  <c r="AV48" i="46"/>
  <c r="AV14" i="46"/>
  <c r="AV26" i="46"/>
  <c r="AW44" i="43"/>
  <c r="AW50" i="43" s="1"/>
  <c r="AV88" i="45"/>
  <c r="AS49" i="43"/>
  <c r="AS85" i="39" s="1"/>
  <c r="AO56" i="47" l="1"/>
  <c r="AO65" i="47" s="1"/>
  <c r="AM40" i="46"/>
  <c r="AM39" i="46" s="1"/>
  <c r="AO12" i="47"/>
  <c r="AO13" i="47" s="1"/>
  <c r="AM75" i="46"/>
  <c r="AM74" i="46" s="1"/>
  <c r="AP37" i="47" s="1"/>
  <c r="AM86" i="45"/>
  <c r="AM85" i="45" s="1"/>
  <c r="AM36" i="27" s="1"/>
  <c r="AM62" i="46"/>
  <c r="AM61" i="46" s="1"/>
  <c r="AM59" i="43"/>
  <c r="AM71" i="44" s="1"/>
  <c r="AM56" i="46"/>
  <c r="AM55" i="46" s="1"/>
  <c r="AM34" i="46"/>
  <c r="AM33" i="46" s="1"/>
  <c r="AM24" i="46"/>
  <c r="AM23" i="46" s="1"/>
  <c r="AM18" i="46"/>
  <c r="AM17" i="46" s="1"/>
  <c r="AM46" i="46"/>
  <c r="AM45" i="46" s="1"/>
  <c r="AM68" i="46"/>
  <c r="AM67" i="46" s="1"/>
  <c r="AN39" i="47"/>
  <c r="AN48" i="47" s="1"/>
  <c r="AN48" i="43"/>
  <c r="AN108" i="39" s="1"/>
  <c r="AN106" i="39" s="1"/>
  <c r="AJ46" i="27"/>
  <c r="AJ60" i="27"/>
  <c r="AN15" i="47"/>
  <c r="AN24" i="47" s="1"/>
  <c r="AN23" i="47"/>
  <c r="BK47" i="45"/>
  <c r="BK46" i="45" s="1"/>
  <c r="BK26" i="27" s="1"/>
  <c r="BK23" i="43"/>
  <c r="BK201" i="39" s="1"/>
  <c r="AN61" i="47"/>
  <c r="AL74" i="27"/>
  <c r="AL67" i="27" s="1"/>
  <c r="AL8" i="27"/>
  <c r="AO34" i="47"/>
  <c r="AO42" i="47"/>
  <c r="AT89" i="45"/>
  <c r="AT78" i="46"/>
  <c r="AV90" i="45"/>
  <c r="AV79" i="46"/>
  <c r="AT65" i="46"/>
  <c r="AT21" i="46"/>
  <c r="AT15" i="46"/>
  <c r="AT37" i="46"/>
  <c r="AT49" i="46"/>
  <c r="AT71" i="46"/>
  <c r="AU45" i="43"/>
  <c r="AU51" i="43" s="1"/>
  <c r="AU54" i="44" s="1"/>
  <c r="BR33" i="43"/>
  <c r="AT27" i="46"/>
  <c r="AT43" i="46"/>
  <c r="AT59" i="46"/>
  <c r="BR27" i="43"/>
  <c r="BR50" i="45" s="1"/>
  <c r="AW40" i="43"/>
  <c r="AW52" i="43" s="1"/>
  <c r="AW61" i="44" s="1"/>
  <c r="AV16" i="46"/>
  <c r="AV44" i="46"/>
  <c r="AV66" i="46"/>
  <c r="AV72" i="46"/>
  <c r="AV38" i="46"/>
  <c r="AV22" i="46"/>
  <c r="AV28" i="46"/>
  <c r="AV60" i="46"/>
  <c r="AV50" i="46"/>
  <c r="AS117" i="39"/>
  <c r="AS133" i="39"/>
  <c r="AS70" i="45"/>
  <c r="AS93" i="39"/>
  <c r="AS58" i="45"/>
  <c r="AS52" i="44"/>
  <c r="AS109" i="39"/>
  <c r="AS55" i="43"/>
  <c r="AS61" i="43" s="1"/>
  <c r="AS125" i="39"/>
  <c r="AS40" i="44"/>
  <c r="AS149" i="39"/>
  <c r="AS157" i="39"/>
  <c r="AS34" i="44"/>
  <c r="AS64" i="45"/>
  <c r="AS101" i="39"/>
  <c r="AS64" i="44"/>
  <c r="AS81" i="45"/>
  <c r="AS46" i="44"/>
  <c r="AS141" i="39"/>
  <c r="AS58" i="44"/>
  <c r="AT13" i="43"/>
  <c r="BQ31" i="43" s="1"/>
  <c r="AW71" i="45"/>
  <c r="AW142" i="39"/>
  <c r="AW47" i="44"/>
  <c r="AW118" i="39"/>
  <c r="AW150" i="39"/>
  <c r="AW41" i="44"/>
  <c r="AW86" i="39"/>
  <c r="AW126" i="39"/>
  <c r="AW158" i="39"/>
  <c r="AW65" i="44"/>
  <c r="AW94" i="39"/>
  <c r="AW102" i="39"/>
  <c r="AW82" i="45"/>
  <c r="AW35" i="44"/>
  <c r="AW56" i="43"/>
  <c r="AW62" i="43" s="1"/>
  <c r="AW77" i="46" s="1"/>
  <c r="AW53" i="44"/>
  <c r="AX14" i="43"/>
  <c r="AW59" i="45"/>
  <c r="AW65" i="45"/>
  <c r="AW110" i="39"/>
  <c r="AW134" i="39"/>
  <c r="AW59" i="44"/>
  <c r="AO57" i="47" l="1"/>
  <c r="AO66" i="47" s="1"/>
  <c r="AO21" i="47"/>
  <c r="AM70" i="44"/>
  <c r="AM69" i="44"/>
  <c r="AM10" i="46"/>
  <c r="AP10" i="47" s="1"/>
  <c r="AP11" i="47" s="1"/>
  <c r="AP12" i="47" s="1"/>
  <c r="AM54" i="46"/>
  <c r="AP54" i="47" s="1"/>
  <c r="AP55" i="47" s="1"/>
  <c r="AM32" i="46"/>
  <c r="AP32" i="47" s="1"/>
  <c r="AP41" i="47" s="1"/>
  <c r="AN116" i="39"/>
  <c r="AN114" i="39" s="1"/>
  <c r="AN69" i="45"/>
  <c r="AN68" i="45" s="1"/>
  <c r="AN33" i="27" s="1"/>
  <c r="AN57" i="45"/>
  <c r="AN56" i="45" s="1"/>
  <c r="AN31" i="27" s="1"/>
  <c r="AN39" i="44"/>
  <c r="AN38" i="44" s="1"/>
  <c r="AN14" i="27" s="1"/>
  <c r="AN69" i="27" s="1"/>
  <c r="AN92" i="39"/>
  <c r="AN90" i="39" s="1"/>
  <c r="AN57" i="44"/>
  <c r="AN56" i="44" s="1"/>
  <c r="AN17" i="27" s="1"/>
  <c r="AN72" i="27" s="1"/>
  <c r="AN47" i="43"/>
  <c r="AN100" i="39"/>
  <c r="AN98" i="39" s="1"/>
  <c r="AN84" i="39"/>
  <c r="AN82" i="39" s="1"/>
  <c r="AN33" i="44"/>
  <c r="AN32" i="44" s="1"/>
  <c r="AN13" i="27" s="1"/>
  <c r="AN68" i="27" s="1"/>
  <c r="AN51" i="44"/>
  <c r="AN50" i="44" s="1"/>
  <c r="AN16" i="27" s="1"/>
  <c r="AN71" i="27" s="1"/>
  <c r="AN54" i="43"/>
  <c r="AN53" i="43" s="1"/>
  <c r="AN124" i="39"/>
  <c r="AN122" i="39" s="1"/>
  <c r="AN63" i="45"/>
  <c r="AN62" i="45" s="1"/>
  <c r="AN32" i="27" s="1"/>
  <c r="AO12" i="43"/>
  <c r="AO42" i="43" s="1"/>
  <c r="AO41" i="43" s="1"/>
  <c r="AN80" i="45"/>
  <c r="AN79" i="45" s="1"/>
  <c r="AN140" i="39"/>
  <c r="AN138" i="39" s="1"/>
  <c r="AN132" i="39"/>
  <c r="AN130" i="39" s="1"/>
  <c r="AN63" i="44"/>
  <c r="AN62" i="44" s="1"/>
  <c r="AN18" i="27" s="1"/>
  <c r="AN73" i="27" s="1"/>
  <c r="AN148" i="39"/>
  <c r="AN146" i="39" s="1"/>
  <c r="AK76" i="45"/>
  <c r="AN45" i="44"/>
  <c r="AN44" i="44" s="1"/>
  <c r="AN15" i="27" s="1"/>
  <c r="AN70" i="27" s="1"/>
  <c r="AN156" i="39"/>
  <c r="AN154" i="39" s="1"/>
  <c r="AJ62" i="27"/>
  <c r="AJ65" i="27" s="1"/>
  <c r="AJ64" i="27"/>
  <c r="AJ61" i="27"/>
  <c r="AN17" i="47"/>
  <c r="AK75" i="45" s="1"/>
  <c r="AO35" i="47"/>
  <c r="AO43" i="47"/>
  <c r="AL57" i="27"/>
  <c r="AL58" i="27"/>
  <c r="AL56" i="27"/>
  <c r="AK77" i="45"/>
  <c r="AN70" i="47"/>
  <c r="AO22" i="47"/>
  <c r="AO14" i="47"/>
  <c r="AS41" i="46"/>
  <c r="AS76" i="46"/>
  <c r="AU66" i="45"/>
  <c r="AU42" i="44"/>
  <c r="AU103" i="39"/>
  <c r="AU48" i="44"/>
  <c r="AU111" i="39"/>
  <c r="AU60" i="44"/>
  <c r="AU95" i="39"/>
  <c r="AU127" i="39"/>
  <c r="AU143" i="39"/>
  <c r="AU60" i="45"/>
  <c r="AU72" i="45"/>
  <c r="AU151" i="39"/>
  <c r="AU83" i="45"/>
  <c r="AU57" i="43"/>
  <c r="AU63" i="43" s="1"/>
  <c r="AU119" i="39"/>
  <c r="AU135" i="39"/>
  <c r="AV15" i="43"/>
  <c r="AV45" i="43" s="1"/>
  <c r="AU87" i="39"/>
  <c r="AU159" i="39"/>
  <c r="AU66" i="44"/>
  <c r="AU36" i="44"/>
  <c r="AW61" i="45"/>
  <c r="AW136" i="39"/>
  <c r="AW73" i="45"/>
  <c r="AW128" i="39"/>
  <c r="AW112" i="39"/>
  <c r="AW160" i="39"/>
  <c r="AW104" i="39"/>
  <c r="AW55" i="44"/>
  <c r="AW49" i="44"/>
  <c r="AW88" i="39"/>
  <c r="AW96" i="39"/>
  <c r="AW152" i="39"/>
  <c r="AX16" i="43"/>
  <c r="AX40" i="43" s="1"/>
  <c r="AW120" i="39"/>
  <c r="AW37" i="44"/>
  <c r="AW84" i="45"/>
  <c r="AW67" i="45"/>
  <c r="AW43" i="44"/>
  <c r="AW58" i="43"/>
  <c r="AW64" i="43" s="1"/>
  <c r="AW67" i="44"/>
  <c r="AW144" i="39"/>
  <c r="AT43" i="43"/>
  <c r="AS63" i="46"/>
  <c r="BQ25" i="43"/>
  <c r="BQ48" i="45" s="1"/>
  <c r="AS47" i="46"/>
  <c r="AT37" i="43"/>
  <c r="AS87" i="45"/>
  <c r="AS57" i="46"/>
  <c r="AS13" i="46"/>
  <c r="AS19" i="46"/>
  <c r="AS35" i="46"/>
  <c r="AS69" i="46"/>
  <c r="AS25" i="46"/>
  <c r="AW64" i="46"/>
  <c r="AW42" i="46"/>
  <c r="AW70" i="46"/>
  <c r="AW20" i="46"/>
  <c r="AW58" i="46"/>
  <c r="AW88" i="45"/>
  <c r="AW14" i="46"/>
  <c r="AW48" i="46"/>
  <c r="AW26" i="46"/>
  <c r="AW36" i="46"/>
  <c r="AX38" i="43"/>
  <c r="AX44" i="43"/>
  <c r="AO58" i="47" l="1"/>
  <c r="AO67" i="47" s="1"/>
  <c r="AN60" i="43"/>
  <c r="AN59" i="43" s="1"/>
  <c r="AN70" i="44" s="1"/>
  <c r="AP19" i="47"/>
  <c r="AM68" i="44"/>
  <c r="AM19" i="27" s="1"/>
  <c r="AM74" i="27" s="1"/>
  <c r="AM67" i="27" s="1"/>
  <c r="AP63" i="47"/>
  <c r="AP20" i="47"/>
  <c r="AP33" i="47"/>
  <c r="AP42" i="47" s="1"/>
  <c r="AN37" i="39"/>
  <c r="AN54" i="45" s="1"/>
  <c r="AN29" i="27" s="1"/>
  <c r="AN38" i="39"/>
  <c r="AN55" i="45" s="1"/>
  <c r="AN30" i="27" s="1"/>
  <c r="AN78" i="45"/>
  <c r="AN35" i="27" s="1"/>
  <c r="BL30" i="43"/>
  <c r="BL29" i="43" s="1"/>
  <c r="AO11" i="43"/>
  <c r="BL24" i="43"/>
  <c r="BL23" i="43" s="1"/>
  <c r="BL201" i="39" s="1"/>
  <c r="AO36" i="43"/>
  <c r="AO48" i="43" s="1"/>
  <c r="AN26" i="47"/>
  <c r="AL55" i="27"/>
  <c r="AO23" i="47"/>
  <c r="AO15" i="47"/>
  <c r="AO24" i="47" s="1"/>
  <c r="AP56" i="47"/>
  <c r="AP64" i="47"/>
  <c r="AP13" i="47"/>
  <c r="AP21" i="47"/>
  <c r="AO36" i="47"/>
  <c r="AO45" i="47" s="1"/>
  <c r="AO44" i="47"/>
  <c r="AK74" i="45"/>
  <c r="AK34" i="27" s="1"/>
  <c r="AK20" i="27" s="1"/>
  <c r="AK37" i="27" s="1"/>
  <c r="AW16" i="46"/>
  <c r="AW79" i="46"/>
  <c r="AU89" i="45"/>
  <c r="AU78" i="46"/>
  <c r="AU43" i="46"/>
  <c r="AU59" i="46"/>
  <c r="AU37" i="46"/>
  <c r="AU21" i="46"/>
  <c r="AU49" i="46"/>
  <c r="AU65" i="46"/>
  <c r="AU27" i="46"/>
  <c r="AU71" i="46"/>
  <c r="AV39" i="43"/>
  <c r="AV51" i="43" s="1"/>
  <c r="AV87" i="39" s="1"/>
  <c r="AU15" i="46"/>
  <c r="AW60" i="46"/>
  <c r="AW44" i="46"/>
  <c r="AW50" i="46"/>
  <c r="AW66" i="46"/>
  <c r="AW28" i="46"/>
  <c r="AW72" i="46"/>
  <c r="AW38" i="46"/>
  <c r="AX46" i="43"/>
  <c r="AX52" i="43" s="1"/>
  <c r="AX49" i="44" s="1"/>
  <c r="AW90" i="45"/>
  <c r="AW22" i="46"/>
  <c r="AT49" i="43"/>
  <c r="AT34" i="44" s="1"/>
  <c r="AX50" i="43"/>
  <c r="AX59" i="44" s="1"/>
  <c r="AP46" i="47"/>
  <c r="AO59" i="47" l="1"/>
  <c r="AO68" i="47" s="1"/>
  <c r="AO61" i="47" s="1"/>
  <c r="AM8" i="27"/>
  <c r="AM57" i="27" s="1"/>
  <c r="AN71" i="44"/>
  <c r="AN12" i="46"/>
  <c r="AN11" i="46" s="1"/>
  <c r="AN69" i="44"/>
  <c r="AN62" i="46"/>
  <c r="AN61" i="46" s="1"/>
  <c r="AN68" i="46"/>
  <c r="AN67" i="46" s="1"/>
  <c r="AN86" i="45"/>
  <c r="AN85" i="45" s="1"/>
  <c r="AN36" i="27" s="1"/>
  <c r="AN46" i="46"/>
  <c r="AN45" i="46" s="1"/>
  <c r="AN40" i="46"/>
  <c r="AN39" i="46" s="1"/>
  <c r="AN34" i="46"/>
  <c r="AN33" i="46" s="1"/>
  <c r="AN24" i="46"/>
  <c r="AN23" i="46" s="1"/>
  <c r="AN18" i="46"/>
  <c r="AN17" i="46" s="1"/>
  <c r="AN56" i="46"/>
  <c r="AN55" i="46" s="1"/>
  <c r="AN75" i="46"/>
  <c r="AN74" i="46" s="1"/>
  <c r="AQ37" i="47" s="1"/>
  <c r="AP34" i="47"/>
  <c r="AP43" i="47" s="1"/>
  <c r="AO35" i="43"/>
  <c r="BL47" i="45"/>
  <c r="BL46" i="45" s="1"/>
  <c r="BL26" i="27" s="1"/>
  <c r="AO17" i="47"/>
  <c r="AO26" i="47" s="1"/>
  <c r="AO39" i="47"/>
  <c r="AO48" i="47" s="1"/>
  <c r="AP65" i="47"/>
  <c r="AP57" i="47"/>
  <c r="AO80" i="45"/>
  <c r="AO79" i="45" s="1"/>
  <c r="AO51" i="44"/>
  <c r="AO50" i="44" s="1"/>
  <c r="AO16" i="27" s="1"/>
  <c r="AO71" i="27" s="1"/>
  <c r="AO39" i="44"/>
  <c r="AO38" i="44" s="1"/>
  <c r="AO14" i="27" s="1"/>
  <c r="AO69" i="27" s="1"/>
  <c r="AO63" i="44"/>
  <c r="AO62" i="44" s="1"/>
  <c r="AO18" i="27" s="1"/>
  <c r="AO73" i="27" s="1"/>
  <c r="AO100" i="39"/>
  <c r="AO98" i="39" s="1"/>
  <c r="AO47" i="43"/>
  <c r="AO69" i="45"/>
  <c r="AO68" i="45" s="1"/>
  <c r="AO33" i="27" s="1"/>
  <c r="AO108" i="39"/>
  <c r="AO106" i="39" s="1"/>
  <c r="AO45" i="44"/>
  <c r="AO44" i="44" s="1"/>
  <c r="AO15" i="27" s="1"/>
  <c r="AO70" i="27" s="1"/>
  <c r="AO84" i="39"/>
  <c r="AO82" i="39" s="1"/>
  <c r="AO156" i="39"/>
  <c r="AO154" i="39" s="1"/>
  <c r="AO33" i="44"/>
  <c r="AO32" i="44" s="1"/>
  <c r="AO13" i="27" s="1"/>
  <c r="AO68" i="27" s="1"/>
  <c r="AO124" i="39"/>
  <c r="AO122" i="39" s="1"/>
  <c r="AO148" i="39"/>
  <c r="AO146" i="39" s="1"/>
  <c r="AO57" i="45"/>
  <c r="AO56" i="45" s="1"/>
  <c r="AO31" i="27" s="1"/>
  <c r="AO57" i="44"/>
  <c r="AO56" i="44" s="1"/>
  <c r="AO17" i="27" s="1"/>
  <c r="AO72" i="27" s="1"/>
  <c r="AO116" i="39"/>
  <c r="AO114" i="39" s="1"/>
  <c r="AO132" i="39"/>
  <c r="AO130" i="39" s="1"/>
  <c r="AO54" i="43"/>
  <c r="AO53" i="43" s="1"/>
  <c r="AP12" i="43"/>
  <c r="AO140" i="39"/>
  <c r="AO138" i="39" s="1"/>
  <c r="AO92" i="39"/>
  <c r="AO90" i="39" s="1"/>
  <c r="AO63" i="45"/>
  <c r="AO62" i="45" s="1"/>
  <c r="AO32" i="27" s="1"/>
  <c r="AP14" i="47"/>
  <c r="AP22" i="47"/>
  <c r="AK45" i="27"/>
  <c r="AK38" i="27"/>
  <c r="AV57" i="43"/>
  <c r="AV63" i="43" s="1"/>
  <c r="AV60" i="44"/>
  <c r="AV42" i="44"/>
  <c r="AV54" i="44"/>
  <c r="AV60" i="45"/>
  <c r="AV103" i="39"/>
  <c r="AV127" i="39"/>
  <c r="AV36" i="44"/>
  <c r="AV95" i="39"/>
  <c r="AV143" i="39"/>
  <c r="AV48" i="44"/>
  <c r="AV66" i="44"/>
  <c r="AV83" i="45"/>
  <c r="AV151" i="39"/>
  <c r="AV72" i="45"/>
  <c r="AV119" i="39"/>
  <c r="AV159" i="39"/>
  <c r="AV111" i="39"/>
  <c r="AV135" i="39"/>
  <c r="AV66" i="45"/>
  <c r="AW15" i="43"/>
  <c r="AW45" i="43" s="1"/>
  <c r="AT55" i="43"/>
  <c r="AT61" i="43" s="1"/>
  <c r="AT58" i="45"/>
  <c r="AT64" i="45"/>
  <c r="AT133" i="39"/>
  <c r="AT58" i="44"/>
  <c r="AT40" i="44"/>
  <c r="AT46" i="44"/>
  <c r="AT81" i="45"/>
  <c r="AT141" i="39"/>
  <c r="AT52" i="44"/>
  <c r="AT93" i="39"/>
  <c r="AT117" i="39"/>
  <c r="AU13" i="43"/>
  <c r="BR25" i="43" s="1"/>
  <c r="BR48" i="45" s="1"/>
  <c r="AT109" i="39"/>
  <c r="AT85" i="39"/>
  <c r="AT101" i="39"/>
  <c r="AT64" i="44"/>
  <c r="AT149" i="39"/>
  <c r="AT125" i="39"/>
  <c r="AT70" i="45"/>
  <c r="AT157" i="39"/>
  <c r="AX150" i="39"/>
  <c r="AX65" i="45"/>
  <c r="AX110" i="39"/>
  <c r="AX82" i="45"/>
  <c r="AX47" i="44"/>
  <c r="AX35" i="44"/>
  <c r="AX102" i="39"/>
  <c r="AX158" i="39"/>
  <c r="AY14" i="43"/>
  <c r="AY44" i="43" s="1"/>
  <c r="AX118" i="39"/>
  <c r="AX59" i="45"/>
  <c r="AX65" i="44"/>
  <c r="AX94" i="39"/>
  <c r="AX53" i="44"/>
  <c r="AX126" i="39"/>
  <c r="AX142" i="39"/>
  <c r="AX56" i="43"/>
  <c r="AX62" i="43" s="1"/>
  <c r="AX86" i="39"/>
  <c r="AX71" i="45"/>
  <c r="AX41" i="44"/>
  <c r="AX134" i="39"/>
  <c r="AX84" i="45"/>
  <c r="AX43" i="44"/>
  <c r="AX152" i="39"/>
  <c r="AX58" i="43"/>
  <c r="AX64" i="43" s="1"/>
  <c r="AX88" i="39"/>
  <c r="AX136" i="39"/>
  <c r="AX67" i="44"/>
  <c r="AX112" i="39"/>
  <c r="AX128" i="39"/>
  <c r="AX37" i="44"/>
  <c r="AX104" i="39"/>
  <c r="AX73" i="45"/>
  <c r="AX160" i="39"/>
  <c r="AX120" i="39"/>
  <c r="AX61" i="45"/>
  <c r="AX96" i="39"/>
  <c r="AY16" i="43"/>
  <c r="AY40" i="43" s="1"/>
  <c r="AX55" i="44"/>
  <c r="AX61" i="44"/>
  <c r="AX67" i="45"/>
  <c r="AX144" i="39"/>
  <c r="AM58" i="27" l="1"/>
  <c r="AM56" i="27"/>
  <c r="AN32" i="46"/>
  <c r="AQ32" i="47" s="1"/>
  <c r="AQ33" i="47" s="1"/>
  <c r="AQ34" i="47" s="1"/>
  <c r="AN68" i="44"/>
  <c r="AN19" i="27" s="1"/>
  <c r="AN74" i="27" s="1"/>
  <c r="AN67" i="27" s="1"/>
  <c r="AN10" i="46"/>
  <c r="AQ10" i="47" s="1"/>
  <c r="AQ11" i="47" s="1"/>
  <c r="AQ12" i="47" s="1"/>
  <c r="AN54" i="46"/>
  <c r="AQ54" i="47" s="1"/>
  <c r="AQ63" i="47" s="1"/>
  <c r="AP35" i="47"/>
  <c r="AP44" i="47" s="1"/>
  <c r="AL76" i="45"/>
  <c r="AL75" i="45"/>
  <c r="AO37" i="39"/>
  <c r="AO54" i="45" s="1"/>
  <c r="AO29" i="27" s="1"/>
  <c r="AP36" i="43"/>
  <c r="AP35" i="43" s="1"/>
  <c r="AP11" i="43"/>
  <c r="BM30" i="43"/>
  <c r="BM29" i="43" s="1"/>
  <c r="AP42" i="43"/>
  <c r="AP41" i="43" s="1"/>
  <c r="BM24" i="43"/>
  <c r="AO70" i="47"/>
  <c r="AL77" i="45"/>
  <c r="AO60" i="43"/>
  <c r="AP58" i="47"/>
  <c r="AP66" i="47"/>
  <c r="AK60" i="27"/>
  <c r="AK46" i="27"/>
  <c r="AO78" i="45"/>
  <c r="AO35" i="27" s="1"/>
  <c r="AP23" i="47"/>
  <c r="AP15" i="47"/>
  <c r="AP24" i="47" s="1"/>
  <c r="AO38" i="39"/>
  <c r="AO55" i="45" s="1"/>
  <c r="AO30" i="27" s="1"/>
  <c r="AT69" i="46"/>
  <c r="AT76" i="46"/>
  <c r="AX90" i="45"/>
  <c r="AX79" i="46"/>
  <c r="AX48" i="46"/>
  <c r="AX77" i="46"/>
  <c r="AV49" i="46"/>
  <c r="AV78" i="46"/>
  <c r="AV89" i="45"/>
  <c r="AV71" i="46"/>
  <c r="AV43" i="46"/>
  <c r="AV15" i="46"/>
  <c r="AV37" i="46"/>
  <c r="AV27" i="46"/>
  <c r="AV65" i="46"/>
  <c r="AV21" i="46"/>
  <c r="AV59" i="46"/>
  <c r="AW39" i="43"/>
  <c r="AW51" i="43" s="1"/>
  <c r="AW48" i="44" s="1"/>
  <c r="AT41" i="46"/>
  <c r="AT19" i="46"/>
  <c r="AT57" i="46"/>
  <c r="AT35" i="46"/>
  <c r="AT63" i="46"/>
  <c r="AT25" i="46"/>
  <c r="AT47" i="46"/>
  <c r="AT87" i="45"/>
  <c r="AT13" i="46"/>
  <c r="AU37" i="43"/>
  <c r="AU43" i="43"/>
  <c r="BR31" i="43"/>
  <c r="AX20" i="46"/>
  <c r="AX70" i="46"/>
  <c r="AX36" i="46"/>
  <c r="AX42" i="46"/>
  <c r="AX64" i="46"/>
  <c r="AX88" i="45"/>
  <c r="AX14" i="46"/>
  <c r="AX58" i="46"/>
  <c r="AX26" i="46"/>
  <c r="AY38" i="43"/>
  <c r="AY50" i="43" s="1"/>
  <c r="AY94" i="39" s="1"/>
  <c r="AX22" i="46"/>
  <c r="AX60" i="46"/>
  <c r="AY46" i="43"/>
  <c r="AY52" i="43" s="1"/>
  <c r="AY112" i="39" s="1"/>
  <c r="AX38" i="46"/>
  <c r="AX72" i="46"/>
  <c r="AX44" i="46"/>
  <c r="AX16" i="46"/>
  <c r="AX50" i="46"/>
  <c r="AX28" i="46"/>
  <c r="AX66" i="46"/>
  <c r="AQ46" i="47"/>
  <c r="AM55" i="27" l="1"/>
  <c r="AQ19" i="47"/>
  <c r="AQ42" i="47"/>
  <c r="AP36" i="47"/>
  <c r="AP45" i="47" s="1"/>
  <c r="AP39" i="47" s="1"/>
  <c r="AQ20" i="47"/>
  <c r="AQ55" i="47"/>
  <c r="AQ64" i="47" s="1"/>
  <c r="AQ41" i="47"/>
  <c r="AN8" i="27"/>
  <c r="AN56" i="27" s="1"/>
  <c r="AL74" i="45"/>
  <c r="AL34" i="27" s="1"/>
  <c r="AL20" i="27" s="1"/>
  <c r="AL37" i="27" s="1"/>
  <c r="AL45" i="27" s="1"/>
  <c r="AP17" i="47"/>
  <c r="AP26" i="47" s="1"/>
  <c r="AQ21" i="47"/>
  <c r="AQ13" i="47"/>
  <c r="AP48" i="43"/>
  <c r="AP69" i="45" s="1"/>
  <c r="AP68" i="45" s="1"/>
  <c r="AP33" i="27" s="1"/>
  <c r="AO75" i="46"/>
  <c r="AO74" i="46" s="1"/>
  <c r="AR37" i="47" s="1"/>
  <c r="AO56" i="46"/>
  <c r="AO55" i="46" s="1"/>
  <c r="AO62" i="46"/>
  <c r="AO61" i="46" s="1"/>
  <c r="AO24" i="46"/>
  <c r="AO23" i="46" s="1"/>
  <c r="AO12" i="46"/>
  <c r="AO11" i="46" s="1"/>
  <c r="AO18" i="46"/>
  <c r="AO17" i="46" s="1"/>
  <c r="AO46" i="46"/>
  <c r="AO45" i="46" s="1"/>
  <c r="AO86" i="45"/>
  <c r="AO85" i="45" s="1"/>
  <c r="AO36" i="27" s="1"/>
  <c r="AO68" i="46"/>
  <c r="AO67" i="46" s="1"/>
  <c r="AO34" i="46"/>
  <c r="AO33" i="46" s="1"/>
  <c r="AO59" i="43"/>
  <c r="AO40" i="46"/>
  <c r="AO39" i="46" s="1"/>
  <c r="AQ35" i="47"/>
  <c r="AQ43" i="47"/>
  <c r="AK64" i="27"/>
  <c r="AK62" i="27"/>
  <c r="AK65" i="27" s="1"/>
  <c r="AK61" i="27"/>
  <c r="BM47" i="45"/>
  <c r="BM46" i="45" s="1"/>
  <c r="BM26" i="27" s="1"/>
  <c r="BM23" i="43"/>
  <c r="BM201" i="39" s="1"/>
  <c r="AP59" i="47"/>
  <c r="AP68" i="47" s="1"/>
  <c r="AP67" i="47"/>
  <c r="AW83" i="45"/>
  <c r="AW135" i="39"/>
  <c r="AW66" i="44"/>
  <c r="AW72" i="45"/>
  <c r="AW151" i="39"/>
  <c r="AW143" i="39"/>
  <c r="AW66" i="45"/>
  <c r="AW60" i="45"/>
  <c r="AW103" i="39"/>
  <c r="AW119" i="39"/>
  <c r="AW57" i="43"/>
  <c r="AW63" i="43" s="1"/>
  <c r="AW95" i="39"/>
  <c r="AW111" i="39"/>
  <c r="AW159" i="39"/>
  <c r="AX15" i="43"/>
  <c r="AX39" i="43" s="1"/>
  <c r="AW127" i="39"/>
  <c r="AW36" i="44"/>
  <c r="AW54" i="44"/>
  <c r="AW42" i="44"/>
  <c r="AW60" i="44"/>
  <c r="AW87" i="39"/>
  <c r="AU49" i="43"/>
  <c r="AU141" i="39" s="1"/>
  <c r="AY102" i="39"/>
  <c r="AY134" i="39"/>
  <c r="AY65" i="44"/>
  <c r="AY65" i="45"/>
  <c r="AY150" i="39"/>
  <c r="AY82" i="45"/>
  <c r="AY59" i="45"/>
  <c r="AY47" i="44"/>
  <c r="AY53" i="44"/>
  <c r="AY142" i="39"/>
  <c r="AY110" i="39"/>
  <c r="AY86" i="39"/>
  <c r="AY71" i="45"/>
  <c r="AY56" i="43"/>
  <c r="AY62" i="43" s="1"/>
  <c r="AY41" i="44"/>
  <c r="AZ14" i="43"/>
  <c r="AZ38" i="43" s="1"/>
  <c r="AY126" i="39"/>
  <c r="AY35" i="44"/>
  <c r="AY118" i="39"/>
  <c r="AY158" i="39"/>
  <c r="AY59" i="44"/>
  <c r="AY55" i="44"/>
  <c r="AY152" i="39"/>
  <c r="AY67" i="45"/>
  <c r="AY61" i="44"/>
  <c r="AY120" i="39"/>
  <c r="AZ16" i="43"/>
  <c r="AY96" i="39"/>
  <c r="AY84" i="45"/>
  <c r="AY37" i="44"/>
  <c r="AY160" i="39"/>
  <c r="AY104" i="39"/>
  <c r="AY136" i="39"/>
  <c r="AY73" i="45"/>
  <c r="AY61" i="45"/>
  <c r="AY49" i="44"/>
  <c r="AY88" i="39"/>
  <c r="AY144" i="39"/>
  <c r="AY58" i="43"/>
  <c r="AY64" i="43" s="1"/>
  <c r="AY79" i="46" s="1"/>
  <c r="AY128" i="39"/>
  <c r="AY43" i="44"/>
  <c r="AY67" i="44"/>
  <c r="AQ56" i="47" l="1"/>
  <c r="AQ65" i="47" s="1"/>
  <c r="AN57" i="27"/>
  <c r="AN58" i="27"/>
  <c r="AL38" i="27"/>
  <c r="AP148" i="39"/>
  <c r="AP146" i="39" s="1"/>
  <c r="AM75" i="45"/>
  <c r="AP156" i="39"/>
  <c r="AP154" i="39" s="1"/>
  <c r="AP63" i="44"/>
  <c r="AP62" i="44" s="1"/>
  <c r="AP18" i="27" s="1"/>
  <c r="AP73" i="27" s="1"/>
  <c r="AP116" i="39"/>
  <c r="AP114" i="39" s="1"/>
  <c r="AP108" i="39"/>
  <c r="AP106" i="39" s="1"/>
  <c r="AP47" i="43"/>
  <c r="AP39" i="44"/>
  <c r="AP38" i="44" s="1"/>
  <c r="AP14" i="27" s="1"/>
  <c r="AP69" i="27" s="1"/>
  <c r="AP63" i="45"/>
  <c r="AP62" i="45" s="1"/>
  <c r="AP32" i="27" s="1"/>
  <c r="AQ12" i="43"/>
  <c r="AQ36" i="43" s="1"/>
  <c r="AQ35" i="43" s="1"/>
  <c r="AP84" i="39"/>
  <c r="AP82" i="39" s="1"/>
  <c r="AP92" i="39"/>
  <c r="AP90" i="39" s="1"/>
  <c r="AP140" i="39"/>
  <c r="AP138" i="39" s="1"/>
  <c r="AP33" i="44"/>
  <c r="AP32" i="44" s="1"/>
  <c r="AP13" i="27" s="1"/>
  <c r="AP68" i="27" s="1"/>
  <c r="AP100" i="39"/>
  <c r="AP98" i="39" s="1"/>
  <c r="AP57" i="45"/>
  <c r="AP56" i="45" s="1"/>
  <c r="AP31" i="27" s="1"/>
  <c r="AP132" i="39"/>
  <c r="AP130" i="39" s="1"/>
  <c r="AP54" i="43"/>
  <c r="AP61" i="47"/>
  <c r="AP70" i="47" s="1"/>
  <c r="AP80" i="45"/>
  <c r="AP79" i="45" s="1"/>
  <c r="AP124" i="39"/>
  <c r="AP122" i="39" s="1"/>
  <c r="AP45" i="44"/>
  <c r="AP44" i="44" s="1"/>
  <c r="AP15" i="27" s="1"/>
  <c r="AP70" i="27" s="1"/>
  <c r="AQ14" i="47"/>
  <c r="AQ22" i="47"/>
  <c r="AP51" i="44"/>
  <c r="AP50" i="44" s="1"/>
  <c r="AP16" i="27" s="1"/>
  <c r="AP71" i="27" s="1"/>
  <c r="AP57" i="44"/>
  <c r="AP56" i="44" s="1"/>
  <c r="AP17" i="27" s="1"/>
  <c r="AP72" i="27" s="1"/>
  <c r="AO32" i="46"/>
  <c r="AR32" i="47" s="1"/>
  <c r="AR33" i="47" s="1"/>
  <c r="AO70" i="44"/>
  <c r="AO69" i="44"/>
  <c r="AO71" i="44"/>
  <c r="AO54" i="46"/>
  <c r="AR54" i="47" s="1"/>
  <c r="AM76" i="45"/>
  <c r="AP48" i="47"/>
  <c r="AQ44" i="47"/>
  <c r="AQ36" i="47"/>
  <c r="AQ45" i="47" s="1"/>
  <c r="AO10" i="46"/>
  <c r="AR10" i="47" s="1"/>
  <c r="AL46" i="27"/>
  <c r="AL60" i="27"/>
  <c r="AW65" i="46"/>
  <c r="AW78" i="46"/>
  <c r="AY88" i="45"/>
  <c r="AY77" i="46"/>
  <c r="AX45" i="43"/>
  <c r="AX51" i="43" s="1"/>
  <c r="AX36" i="44" s="1"/>
  <c r="AW15" i="46"/>
  <c r="AW89" i="45"/>
  <c r="AW59" i="46"/>
  <c r="AW37" i="46"/>
  <c r="AW21" i="46"/>
  <c r="AW43" i="46"/>
  <c r="AW49" i="46"/>
  <c r="AW71" i="46"/>
  <c r="AW27" i="46"/>
  <c r="AU58" i="44"/>
  <c r="AU58" i="45"/>
  <c r="AU46" i="44"/>
  <c r="AU55" i="43"/>
  <c r="AU61" i="43" s="1"/>
  <c r="AU85" i="39"/>
  <c r="AU149" i="39"/>
  <c r="AU70" i="45"/>
  <c r="AU52" i="44"/>
  <c r="AU109" i="39"/>
  <c r="AU81" i="45"/>
  <c r="AU133" i="39"/>
  <c r="AU125" i="39"/>
  <c r="AV13" i="43"/>
  <c r="AV43" i="43" s="1"/>
  <c r="AU157" i="39"/>
  <c r="AU64" i="44"/>
  <c r="AU64" i="45"/>
  <c r="AU101" i="39"/>
  <c r="AU34" i="44"/>
  <c r="AU117" i="39"/>
  <c r="AU93" i="39"/>
  <c r="AU40" i="44"/>
  <c r="AY42" i="46"/>
  <c r="AY58" i="46"/>
  <c r="AY64" i="46"/>
  <c r="AY36" i="46"/>
  <c r="AY70" i="46"/>
  <c r="AY20" i="46"/>
  <c r="AY48" i="46"/>
  <c r="AY14" i="46"/>
  <c r="AY26" i="46"/>
  <c r="AZ44" i="43"/>
  <c r="AZ50" i="43" s="1"/>
  <c r="AZ94" i="39" s="1"/>
  <c r="AZ46" i="43"/>
  <c r="AZ40" i="43"/>
  <c r="AY72" i="46"/>
  <c r="AY90" i="45"/>
  <c r="AY60" i="46"/>
  <c r="AY22" i="46"/>
  <c r="AY16" i="46"/>
  <c r="AY66" i="46"/>
  <c r="AY50" i="46"/>
  <c r="AY44" i="46"/>
  <c r="AY28" i="46"/>
  <c r="AY38" i="46"/>
  <c r="AR46" i="47"/>
  <c r="AQ57" i="47" l="1"/>
  <c r="AQ66" i="47" s="1"/>
  <c r="AN55" i="27"/>
  <c r="BN24" i="43"/>
  <c r="BN23" i="43" s="1"/>
  <c r="BN201" i="39" s="1"/>
  <c r="AQ11" i="43"/>
  <c r="AQ42" i="43"/>
  <c r="AQ41" i="43" s="1"/>
  <c r="AP78" i="45"/>
  <c r="AP35" i="27" s="1"/>
  <c r="AM77" i="45"/>
  <c r="AM74" i="45" s="1"/>
  <c r="AM34" i="27" s="1"/>
  <c r="AM20" i="27" s="1"/>
  <c r="AM37" i="27" s="1"/>
  <c r="BN30" i="43"/>
  <c r="BN29" i="43" s="1"/>
  <c r="AP37" i="39"/>
  <c r="AP54" i="45" s="1"/>
  <c r="AP29" i="27" s="1"/>
  <c r="AP38" i="39"/>
  <c r="AP55" i="45" s="1"/>
  <c r="AP30" i="27" s="1"/>
  <c r="AP53" i="43"/>
  <c r="AP60" i="43"/>
  <c r="AR41" i="47"/>
  <c r="AQ23" i="47"/>
  <c r="AQ15" i="47"/>
  <c r="AQ24" i="47" s="1"/>
  <c r="AR55" i="47"/>
  <c r="AR63" i="47"/>
  <c r="AL61" i="27"/>
  <c r="AL64" i="27"/>
  <c r="AL62" i="27"/>
  <c r="AL65" i="27" s="1"/>
  <c r="AR34" i="47"/>
  <c r="AR42" i="47"/>
  <c r="AR19" i="47"/>
  <c r="AR11" i="47"/>
  <c r="AO68" i="44"/>
  <c r="AO19" i="27" s="1"/>
  <c r="AQ39" i="47"/>
  <c r="AU13" i="46"/>
  <c r="AU76" i="46"/>
  <c r="AX60" i="45"/>
  <c r="AX135" i="39"/>
  <c r="AX54" i="44"/>
  <c r="AX57" i="43"/>
  <c r="AX63" i="43" s="1"/>
  <c r="AX103" i="39"/>
  <c r="AX143" i="39"/>
  <c r="AX83" i="45"/>
  <c r="AX87" i="39"/>
  <c r="AX127" i="39"/>
  <c r="AX111" i="39"/>
  <c r="AX95" i="39"/>
  <c r="AX42" i="44"/>
  <c r="AX48" i="44"/>
  <c r="AX159" i="39"/>
  <c r="AX151" i="39"/>
  <c r="AX66" i="44"/>
  <c r="AY15" i="43"/>
  <c r="AY45" i="43" s="1"/>
  <c r="AX119" i="39"/>
  <c r="AX66" i="45"/>
  <c r="AX60" i="44"/>
  <c r="AX72" i="45"/>
  <c r="AU19" i="46"/>
  <c r="AU57" i="46"/>
  <c r="AU63" i="46"/>
  <c r="AU69" i="46"/>
  <c r="AU87" i="45"/>
  <c r="AU25" i="46"/>
  <c r="AU35" i="46"/>
  <c r="AU47" i="46"/>
  <c r="AU41" i="46"/>
  <c r="AV37" i="43"/>
  <c r="AV49" i="43" s="1"/>
  <c r="AV101" i="39" s="1"/>
  <c r="AZ47" i="44"/>
  <c r="AZ65" i="44"/>
  <c r="AZ59" i="45"/>
  <c r="AZ86" i="39"/>
  <c r="AZ142" i="39"/>
  <c r="AZ118" i="39"/>
  <c r="AZ65" i="45"/>
  <c r="AZ35" i="44"/>
  <c r="AZ134" i="39"/>
  <c r="AZ82" i="45"/>
  <c r="AZ102" i="39"/>
  <c r="AZ59" i="44"/>
  <c r="AZ110" i="39"/>
  <c r="AZ53" i="44"/>
  <c r="AZ56" i="43"/>
  <c r="AZ62" i="43" s="1"/>
  <c r="AZ158" i="39"/>
  <c r="AZ126" i="39"/>
  <c r="AZ41" i="44"/>
  <c r="AZ150" i="39"/>
  <c r="BA14" i="43"/>
  <c r="BA38" i="43" s="1"/>
  <c r="AZ71" i="45"/>
  <c r="AZ52" i="43"/>
  <c r="AZ61" i="45" s="1"/>
  <c r="AQ58" i="47" l="1"/>
  <c r="AQ67" i="47" s="1"/>
  <c r="AQ48" i="43"/>
  <c r="AQ63" i="45" s="1"/>
  <c r="AQ62" i="45" s="1"/>
  <c r="AQ32" i="27" s="1"/>
  <c r="BN47" i="45"/>
  <c r="BN46" i="45" s="1"/>
  <c r="BN26" i="27" s="1"/>
  <c r="AP34" i="46"/>
  <c r="AP33" i="46" s="1"/>
  <c r="AP56" i="46"/>
  <c r="AP55" i="46" s="1"/>
  <c r="AP46" i="46"/>
  <c r="AP45" i="46" s="1"/>
  <c r="AP62" i="46"/>
  <c r="AP61" i="46" s="1"/>
  <c r="AP75" i="46"/>
  <c r="AP74" i="46" s="1"/>
  <c r="AS37" i="47" s="1"/>
  <c r="AP40" i="46"/>
  <c r="AP39" i="46" s="1"/>
  <c r="AP24" i="46"/>
  <c r="AP23" i="46" s="1"/>
  <c r="AP68" i="46"/>
  <c r="AP67" i="46" s="1"/>
  <c r="AP18" i="46"/>
  <c r="AP17" i="46" s="1"/>
  <c r="AP59" i="43"/>
  <c r="AP86" i="45"/>
  <c r="AP85" i="45" s="1"/>
  <c r="AP36" i="27" s="1"/>
  <c r="AP12" i="46"/>
  <c r="AP11" i="46" s="1"/>
  <c r="AQ17" i="47"/>
  <c r="AN75" i="45" s="1"/>
  <c r="AR20" i="47"/>
  <c r="AR12" i="47"/>
  <c r="AM45" i="27"/>
  <c r="AM38" i="27"/>
  <c r="AQ48" i="47"/>
  <c r="AN76" i="45"/>
  <c r="AR35" i="47"/>
  <c r="AR43" i="47"/>
  <c r="AR56" i="47"/>
  <c r="AR64" i="47"/>
  <c r="AO74" i="27"/>
  <c r="AO67" i="27" s="1"/>
  <c r="AO8" i="27"/>
  <c r="AX49" i="46"/>
  <c r="AX78" i="46"/>
  <c r="AZ20" i="46"/>
  <c r="AZ77" i="46"/>
  <c r="AX15" i="46"/>
  <c r="AX89" i="45"/>
  <c r="AX27" i="46"/>
  <c r="AX71" i="46"/>
  <c r="AX59" i="46"/>
  <c r="AX37" i="46"/>
  <c r="AX21" i="46"/>
  <c r="AX43" i="46"/>
  <c r="AY39" i="43"/>
  <c r="AY51" i="43" s="1"/>
  <c r="AY72" i="45" s="1"/>
  <c r="AX65" i="46"/>
  <c r="AV93" i="39"/>
  <c r="AV70" i="45"/>
  <c r="AV52" i="44"/>
  <c r="AV141" i="39"/>
  <c r="AV64" i="45"/>
  <c r="AV133" i="39"/>
  <c r="AV117" i="39"/>
  <c r="AV34" i="44"/>
  <c r="AV125" i="39"/>
  <c r="AV58" i="44"/>
  <c r="AV40" i="44"/>
  <c r="AV149" i="39"/>
  <c r="AV46" i="44"/>
  <c r="AV157" i="39"/>
  <c r="AV81" i="45"/>
  <c r="AV85" i="39"/>
  <c r="AV64" i="44"/>
  <c r="AV55" i="43"/>
  <c r="AV61" i="43" s="1"/>
  <c r="AW13" i="43"/>
  <c r="AW43" i="43" s="1"/>
  <c r="AV58" i="45"/>
  <c r="AV109" i="39"/>
  <c r="BA44" i="43"/>
  <c r="BA50" i="43" s="1"/>
  <c r="AZ14" i="46"/>
  <c r="AZ48" i="46"/>
  <c r="AZ58" i="46"/>
  <c r="AZ88" i="45"/>
  <c r="AZ70" i="46"/>
  <c r="AZ36" i="46"/>
  <c r="AZ26" i="46"/>
  <c r="AZ64" i="46"/>
  <c r="AZ42" i="46"/>
  <c r="AZ49" i="44"/>
  <c r="AZ43" i="44"/>
  <c r="AZ120" i="39"/>
  <c r="AZ96" i="39"/>
  <c r="AZ112" i="39"/>
  <c r="AZ144" i="39"/>
  <c r="AZ67" i="44"/>
  <c r="AZ58" i="43"/>
  <c r="AZ64" i="43" s="1"/>
  <c r="AZ104" i="39"/>
  <c r="AZ84" i="45"/>
  <c r="AZ136" i="39"/>
  <c r="AZ61" i="44"/>
  <c r="AZ37" i="44"/>
  <c r="BA16" i="43"/>
  <c r="BA40" i="43" s="1"/>
  <c r="AZ73" i="45"/>
  <c r="AZ128" i="39"/>
  <c r="AZ67" i="45"/>
  <c r="AZ152" i="39"/>
  <c r="AZ160" i="39"/>
  <c r="AZ55" i="44"/>
  <c r="AZ88" i="39"/>
  <c r="AQ59" i="47" l="1"/>
  <c r="AQ68" i="47" s="1"/>
  <c r="AQ61" i="47" s="1"/>
  <c r="AN77" i="45" s="1"/>
  <c r="AN74" i="45" s="1"/>
  <c r="AN34" i="27" s="1"/>
  <c r="AN20" i="27" s="1"/>
  <c r="AN37" i="27" s="1"/>
  <c r="AQ116" i="39"/>
  <c r="AQ114" i="39" s="1"/>
  <c r="AQ45" i="44"/>
  <c r="AQ44" i="44" s="1"/>
  <c r="AQ15" i="27" s="1"/>
  <c r="AQ70" i="27" s="1"/>
  <c r="AR12" i="43"/>
  <c r="BO24" i="43" s="1"/>
  <c r="BO47" i="45" s="1"/>
  <c r="BO46" i="45" s="1"/>
  <c r="BO26" i="27" s="1"/>
  <c r="AQ57" i="44"/>
  <c r="AQ56" i="44" s="1"/>
  <c r="AQ17" i="27" s="1"/>
  <c r="AQ72" i="27" s="1"/>
  <c r="AQ57" i="45"/>
  <c r="AQ56" i="45" s="1"/>
  <c r="AQ31" i="27" s="1"/>
  <c r="AQ33" i="44"/>
  <c r="AQ32" i="44" s="1"/>
  <c r="AQ13" i="27" s="1"/>
  <c r="AQ68" i="27" s="1"/>
  <c r="AQ108" i="39"/>
  <c r="AQ106" i="39" s="1"/>
  <c r="AQ51" i="44"/>
  <c r="AQ50" i="44" s="1"/>
  <c r="AQ16" i="27" s="1"/>
  <c r="AQ71" i="27" s="1"/>
  <c r="AQ39" i="44"/>
  <c r="AQ38" i="44" s="1"/>
  <c r="AQ14" i="27" s="1"/>
  <c r="AQ69" i="27" s="1"/>
  <c r="AQ47" i="43"/>
  <c r="AQ92" i="39"/>
  <c r="AQ90" i="39" s="1"/>
  <c r="AQ140" i="39"/>
  <c r="AQ138" i="39" s="1"/>
  <c r="AQ148" i="39"/>
  <c r="AQ146" i="39" s="1"/>
  <c r="AQ100" i="39"/>
  <c r="AQ98" i="39" s="1"/>
  <c r="AQ63" i="44"/>
  <c r="AQ62" i="44" s="1"/>
  <c r="AQ18" i="27" s="1"/>
  <c r="AQ73" i="27" s="1"/>
  <c r="AQ69" i="45"/>
  <c r="AQ68" i="45" s="1"/>
  <c r="AQ33" i="27" s="1"/>
  <c r="AQ124" i="39"/>
  <c r="AQ122" i="39" s="1"/>
  <c r="AQ84" i="39"/>
  <c r="AQ82" i="39" s="1"/>
  <c r="AQ54" i="43"/>
  <c r="AQ53" i="43" s="1"/>
  <c r="AQ132" i="39"/>
  <c r="AQ130" i="39" s="1"/>
  <c r="AQ156" i="39"/>
  <c r="AQ154" i="39" s="1"/>
  <c r="AQ80" i="45"/>
  <c r="AQ79" i="45" s="1"/>
  <c r="AQ26" i="47"/>
  <c r="AP32" i="46"/>
  <c r="AS32" i="47" s="1"/>
  <c r="AS33" i="47" s="1"/>
  <c r="AS34" i="47" s="1"/>
  <c r="AP10" i="46"/>
  <c r="AS10" i="47" s="1"/>
  <c r="AP71" i="44"/>
  <c r="AP69" i="44"/>
  <c r="AP70" i="44"/>
  <c r="AP54" i="46"/>
  <c r="AS54" i="47" s="1"/>
  <c r="AR57" i="47"/>
  <c r="AR65" i="47"/>
  <c r="AR36" i="47"/>
  <c r="AR45" i="47" s="1"/>
  <c r="AR44" i="47"/>
  <c r="AM60" i="27"/>
  <c r="AM46" i="27"/>
  <c r="AO58" i="27"/>
  <c r="AO56" i="27"/>
  <c r="AO57" i="27"/>
  <c r="AR21" i="47"/>
  <c r="AR13" i="47"/>
  <c r="AV57" i="46"/>
  <c r="AV76" i="46"/>
  <c r="AZ60" i="46"/>
  <c r="AZ79" i="46"/>
  <c r="AY66" i="45"/>
  <c r="AY111" i="39"/>
  <c r="AY42" i="44"/>
  <c r="AY103" i="39"/>
  <c r="AY57" i="43"/>
  <c r="AY63" i="43" s="1"/>
  <c r="AY151" i="39"/>
  <c r="AY66" i="44"/>
  <c r="AY60" i="44"/>
  <c r="AY54" i="44"/>
  <c r="AY83" i="45"/>
  <c r="AZ15" i="43"/>
  <c r="AZ39" i="43" s="1"/>
  <c r="AY119" i="39"/>
  <c r="AY159" i="39"/>
  <c r="AY36" i="44"/>
  <c r="AY60" i="45"/>
  <c r="AY95" i="39"/>
  <c r="AY135" i="39"/>
  <c r="AY127" i="39"/>
  <c r="AY87" i="39"/>
  <c r="AY48" i="44"/>
  <c r="AY143" i="39"/>
  <c r="AW37" i="43"/>
  <c r="AW49" i="43" s="1"/>
  <c r="AW117" i="39" s="1"/>
  <c r="AV87" i="45"/>
  <c r="AV63" i="46"/>
  <c r="AV25" i="46"/>
  <c r="AV13" i="46"/>
  <c r="AV19" i="46"/>
  <c r="AV47" i="46"/>
  <c r="AV41" i="46"/>
  <c r="AV69" i="46"/>
  <c r="AV35" i="46"/>
  <c r="BA65" i="45"/>
  <c r="BA158" i="39"/>
  <c r="BA134" i="39"/>
  <c r="BA71" i="45"/>
  <c r="BA82" i="45"/>
  <c r="BA86" i="39"/>
  <c r="BB14" i="43"/>
  <c r="BB38" i="43" s="1"/>
  <c r="BA102" i="39"/>
  <c r="BA142" i="39"/>
  <c r="BA59" i="44"/>
  <c r="BA53" i="44"/>
  <c r="BA118" i="39"/>
  <c r="BA65" i="44"/>
  <c r="BA35" i="44"/>
  <c r="BA56" i="43"/>
  <c r="BA62" i="43" s="1"/>
  <c r="BA150" i="39"/>
  <c r="BA59" i="45"/>
  <c r="BA126" i="39"/>
  <c r="BA110" i="39"/>
  <c r="BA94" i="39"/>
  <c r="BA41" i="44"/>
  <c r="BA47" i="44"/>
  <c r="AZ66" i="46"/>
  <c r="AZ90" i="45"/>
  <c r="AZ28" i="46"/>
  <c r="AZ50" i="46"/>
  <c r="BA46" i="43"/>
  <c r="BA52" i="43" s="1"/>
  <c r="AZ38" i="46"/>
  <c r="AZ16" i="46"/>
  <c r="AZ44" i="46"/>
  <c r="AZ72" i="46"/>
  <c r="AZ22" i="46"/>
  <c r="AQ70" i="47" l="1"/>
  <c r="AR11" i="43"/>
  <c r="BO23" i="43"/>
  <c r="BO201" i="39" s="1"/>
  <c r="BO30" i="43"/>
  <c r="BO29" i="43" s="1"/>
  <c r="AR36" i="43"/>
  <c r="AR35" i="43" s="1"/>
  <c r="AR42" i="43"/>
  <c r="AR41" i="43" s="1"/>
  <c r="AQ78" i="45"/>
  <c r="AQ35" i="27" s="1"/>
  <c r="AQ60" i="43"/>
  <c r="AQ56" i="46" s="1"/>
  <c r="AQ55" i="46" s="1"/>
  <c r="AQ37" i="39"/>
  <c r="AQ54" i="45" s="1"/>
  <c r="AQ29" i="27" s="1"/>
  <c r="AQ38" i="39"/>
  <c r="AQ55" i="45" s="1"/>
  <c r="AQ30" i="27" s="1"/>
  <c r="AS42" i="47"/>
  <c r="AS41" i="47"/>
  <c r="AP68" i="44"/>
  <c r="AP19" i="27" s="1"/>
  <c r="AP74" i="27" s="1"/>
  <c r="AP67" i="27" s="1"/>
  <c r="AS11" i="47"/>
  <c r="AS19" i="47"/>
  <c r="AS55" i="47"/>
  <c r="AS63" i="47"/>
  <c r="AS43" i="47"/>
  <c r="AS35" i="47"/>
  <c r="AR39" i="47"/>
  <c r="AO76" i="45" s="1"/>
  <c r="AN45" i="27"/>
  <c r="AN38" i="27"/>
  <c r="AO55" i="27"/>
  <c r="AR22" i="47"/>
  <c r="AR14" i="47"/>
  <c r="AM61" i="27"/>
  <c r="AM64" i="27"/>
  <c r="AM62" i="27"/>
  <c r="AR66" i="47"/>
  <c r="AR58" i="47"/>
  <c r="BA70" i="46"/>
  <c r="BA77" i="46"/>
  <c r="AY59" i="46"/>
  <c r="AY78" i="46"/>
  <c r="AY49" i="46"/>
  <c r="AZ45" i="43"/>
  <c r="AZ51" i="43" s="1"/>
  <c r="AZ48" i="44" s="1"/>
  <c r="AY37" i="46"/>
  <c r="AY27" i="46"/>
  <c r="AY15" i="46"/>
  <c r="AY43" i="46"/>
  <c r="AY71" i="46"/>
  <c r="AY65" i="46"/>
  <c r="AY89" i="45"/>
  <c r="AY21" i="46"/>
  <c r="AW64" i="44"/>
  <c r="AW40" i="44"/>
  <c r="AW55" i="43"/>
  <c r="AW61" i="43" s="1"/>
  <c r="AX13" i="43"/>
  <c r="AX43" i="43" s="1"/>
  <c r="AW141" i="39"/>
  <c r="AW149" i="39"/>
  <c r="AW85" i="39"/>
  <c r="AW101" i="39"/>
  <c r="AW34" i="44"/>
  <c r="AW70" i="45"/>
  <c r="AW58" i="44"/>
  <c r="AW81" i="45"/>
  <c r="AW93" i="39"/>
  <c r="AW64" i="45"/>
  <c r="AW133" i="39"/>
  <c r="AW46" i="44"/>
  <c r="AW157" i="39"/>
  <c r="AW58" i="45"/>
  <c r="AW109" i="39"/>
  <c r="AW52" i="44"/>
  <c r="AW125" i="39"/>
  <c r="BA64" i="46"/>
  <c r="BA48" i="46"/>
  <c r="BB44" i="43"/>
  <c r="BB50" i="43" s="1"/>
  <c r="BB65" i="44" s="1"/>
  <c r="BA42" i="46"/>
  <c r="BA20" i="46"/>
  <c r="BA26" i="46"/>
  <c r="BA88" i="45"/>
  <c r="BA36" i="46"/>
  <c r="BA58" i="46"/>
  <c r="BA14" i="46"/>
  <c r="BA58" i="43"/>
  <c r="BA64" i="43" s="1"/>
  <c r="BA136" i="39"/>
  <c r="BA61" i="45"/>
  <c r="BA37" i="44"/>
  <c r="BA88" i="39"/>
  <c r="BA120" i="39"/>
  <c r="BA49" i="44"/>
  <c r="BA128" i="39"/>
  <c r="BA160" i="39"/>
  <c r="BA43" i="44"/>
  <c r="BA61" i="44"/>
  <c r="BA84" i="45"/>
  <c r="BA104" i="39"/>
  <c r="BA67" i="45"/>
  <c r="BB16" i="43"/>
  <c r="BB46" i="43" s="1"/>
  <c r="BA144" i="39"/>
  <c r="BA67" i="44"/>
  <c r="BA55" i="44"/>
  <c r="BA73" i="45"/>
  <c r="BA152" i="39"/>
  <c r="BA96" i="39"/>
  <c r="BA112" i="39"/>
  <c r="AS46" i="47"/>
  <c r="AQ46" i="46" l="1"/>
  <c r="AQ45" i="46" s="1"/>
  <c r="AQ59" i="43"/>
  <c r="AQ70" i="44" s="1"/>
  <c r="AQ40" i="46"/>
  <c r="AQ39" i="46" s="1"/>
  <c r="AR48" i="43"/>
  <c r="AR84" i="39" s="1"/>
  <c r="AR82" i="39" s="1"/>
  <c r="AQ68" i="46"/>
  <c r="AQ67" i="46" s="1"/>
  <c r="AQ24" i="46"/>
  <c r="AQ23" i="46" s="1"/>
  <c r="AQ75" i="46"/>
  <c r="AQ74" i="46" s="1"/>
  <c r="AT37" i="47" s="1"/>
  <c r="AQ18" i="46"/>
  <c r="AQ17" i="46" s="1"/>
  <c r="AQ34" i="46"/>
  <c r="AQ33" i="46" s="1"/>
  <c r="AQ86" i="45"/>
  <c r="AQ85" i="45" s="1"/>
  <c r="AQ36" i="27" s="1"/>
  <c r="AQ62" i="46"/>
  <c r="AQ61" i="46" s="1"/>
  <c r="AQ12" i="46"/>
  <c r="AQ11" i="46" s="1"/>
  <c r="AP8" i="27"/>
  <c r="AR48" i="47"/>
  <c r="AS64" i="47"/>
  <c r="AS56" i="47"/>
  <c r="AS20" i="47"/>
  <c r="AS12" i="47"/>
  <c r="AN60" i="27"/>
  <c r="AN62" i="27" s="1"/>
  <c r="AN65" i="27" s="1"/>
  <c r="AN46" i="27"/>
  <c r="AS36" i="47"/>
  <c r="AS45" i="47" s="1"/>
  <c r="AS44" i="47"/>
  <c r="AR59" i="47"/>
  <c r="AR68" i="47" s="1"/>
  <c r="AR67" i="47"/>
  <c r="AR23" i="47"/>
  <c r="AR15" i="47"/>
  <c r="AR24" i="47" s="1"/>
  <c r="AM65" i="27"/>
  <c r="AW69" i="46"/>
  <c r="AW76" i="46"/>
  <c r="BA50" i="46"/>
  <c r="BA79" i="46"/>
  <c r="AZ111" i="39"/>
  <c r="AZ103" i="39"/>
  <c r="AZ57" i="43"/>
  <c r="AZ63" i="43" s="1"/>
  <c r="AZ54" i="44"/>
  <c r="AZ83" i="45"/>
  <c r="AZ36" i="44"/>
  <c r="AZ87" i="39"/>
  <c r="AZ66" i="45"/>
  <c r="AZ143" i="39"/>
  <c r="AZ42" i="44"/>
  <c r="AZ95" i="39"/>
  <c r="AZ60" i="44"/>
  <c r="AZ66" i="44"/>
  <c r="AZ159" i="39"/>
  <c r="BA15" i="43"/>
  <c r="BA45" i="43" s="1"/>
  <c r="AZ60" i="45"/>
  <c r="AZ72" i="45"/>
  <c r="AZ151" i="39"/>
  <c r="AZ127" i="39"/>
  <c r="AZ119" i="39"/>
  <c r="AZ135" i="39"/>
  <c r="AW13" i="46"/>
  <c r="AX37" i="43"/>
  <c r="AX49" i="43" s="1"/>
  <c r="AY13" i="43" s="1"/>
  <c r="AY37" i="43" s="1"/>
  <c r="AW63" i="46"/>
  <c r="AW25" i="46"/>
  <c r="AW41" i="46"/>
  <c r="AW19" i="46"/>
  <c r="AW57" i="46"/>
  <c r="AW87" i="45"/>
  <c r="AW35" i="46"/>
  <c r="AW47" i="46"/>
  <c r="BB118" i="39"/>
  <c r="BB65" i="45"/>
  <c r="BB126" i="39"/>
  <c r="BB158" i="39"/>
  <c r="BB41" i="44"/>
  <c r="BB53" i="44"/>
  <c r="BB59" i="44"/>
  <c r="BB102" i="39"/>
  <c r="BB86" i="39"/>
  <c r="BB35" i="44"/>
  <c r="BB142" i="39"/>
  <c r="BB47" i="44"/>
  <c r="BB110" i="39"/>
  <c r="BB82" i="45"/>
  <c r="BB71" i="45"/>
  <c r="BB134" i="39"/>
  <c r="BB59" i="45"/>
  <c r="BB94" i="39"/>
  <c r="BB150" i="39"/>
  <c r="BC14" i="43"/>
  <c r="BC38" i="43" s="1"/>
  <c r="BB56" i="43"/>
  <c r="BB62" i="43" s="1"/>
  <c r="BA60" i="46"/>
  <c r="BA66" i="46"/>
  <c r="BA90" i="45"/>
  <c r="BA38" i="46"/>
  <c r="BA44" i="46"/>
  <c r="BA22" i="46"/>
  <c r="BA72" i="46"/>
  <c r="BA16" i="46"/>
  <c r="BA28" i="46"/>
  <c r="BB40" i="43"/>
  <c r="BB52" i="43" s="1"/>
  <c r="BC16" i="43" s="1"/>
  <c r="AR156" i="39" l="1"/>
  <c r="AR154" i="39" s="1"/>
  <c r="AR140" i="39"/>
  <c r="AR138" i="39" s="1"/>
  <c r="AR116" i="39"/>
  <c r="AR114" i="39" s="1"/>
  <c r="AR57" i="44"/>
  <c r="AR56" i="44" s="1"/>
  <c r="AR17" i="27" s="1"/>
  <c r="AR72" i="27" s="1"/>
  <c r="AR47" i="43"/>
  <c r="AQ32" i="46"/>
  <c r="AT32" i="47" s="1"/>
  <c r="AT41" i="47" s="1"/>
  <c r="AQ71" i="44"/>
  <c r="AQ69" i="44"/>
  <c r="AR51" i="44"/>
  <c r="AR50" i="44" s="1"/>
  <c r="AR16" i="27" s="1"/>
  <c r="AR71" i="27" s="1"/>
  <c r="AR33" i="44"/>
  <c r="AR32" i="44" s="1"/>
  <c r="AR13" i="27" s="1"/>
  <c r="AR68" i="27" s="1"/>
  <c r="AR63" i="45"/>
  <c r="AR62" i="45" s="1"/>
  <c r="AR32" i="27" s="1"/>
  <c r="AR63" i="44"/>
  <c r="AR62" i="44" s="1"/>
  <c r="AR18" i="27" s="1"/>
  <c r="AR73" i="27" s="1"/>
  <c r="AR45" i="44"/>
  <c r="AR44" i="44" s="1"/>
  <c r="AR15" i="27" s="1"/>
  <c r="AR70" i="27" s="1"/>
  <c r="AR69" i="45"/>
  <c r="AR68" i="45" s="1"/>
  <c r="AR33" i="27" s="1"/>
  <c r="AS12" i="43"/>
  <c r="AS42" i="43" s="1"/>
  <c r="AS41" i="43" s="1"/>
  <c r="AR54" i="43"/>
  <c r="AR60" i="43" s="1"/>
  <c r="AR12" i="46" s="1"/>
  <c r="AR11" i="46" s="1"/>
  <c r="AR108" i="39"/>
  <c r="AR106" i="39" s="1"/>
  <c r="AR57" i="45"/>
  <c r="AR56" i="45" s="1"/>
  <c r="AR31" i="27" s="1"/>
  <c r="AR92" i="39"/>
  <c r="AR90" i="39" s="1"/>
  <c r="AR80" i="45"/>
  <c r="AR79" i="45" s="1"/>
  <c r="AR39" i="44"/>
  <c r="AR38" i="44" s="1"/>
  <c r="AR14" i="27" s="1"/>
  <c r="AR69" i="27" s="1"/>
  <c r="AR124" i="39"/>
  <c r="AR122" i="39" s="1"/>
  <c r="AR100" i="39"/>
  <c r="AR98" i="39" s="1"/>
  <c r="AR132" i="39"/>
  <c r="AR130" i="39" s="1"/>
  <c r="AR148" i="39"/>
  <c r="AR146" i="39" s="1"/>
  <c r="AQ54" i="46"/>
  <c r="AT54" i="47" s="1"/>
  <c r="AT63" i="47" s="1"/>
  <c r="AQ10" i="46"/>
  <c r="AT10" i="47" s="1"/>
  <c r="AT11" i="47" s="1"/>
  <c r="AT12" i="47" s="1"/>
  <c r="AS39" i="47"/>
  <c r="AP76" i="45" s="1"/>
  <c r="AP58" i="27"/>
  <c r="AP56" i="27"/>
  <c r="AP57" i="27"/>
  <c r="AS13" i="47"/>
  <c r="AS21" i="47"/>
  <c r="AS57" i="47"/>
  <c r="AS65" i="47"/>
  <c r="AN64" i="27"/>
  <c r="AN61" i="27"/>
  <c r="AR17" i="47"/>
  <c r="AO75" i="45" s="1"/>
  <c r="AR61" i="47"/>
  <c r="AR70" i="47" s="1"/>
  <c r="BB42" i="46"/>
  <c r="BB77" i="46"/>
  <c r="AZ59" i="46"/>
  <c r="AZ78" i="46"/>
  <c r="AZ15" i="46"/>
  <c r="AZ37" i="46"/>
  <c r="AZ65" i="46"/>
  <c r="AZ27" i="46"/>
  <c r="AZ89" i="45"/>
  <c r="AZ43" i="46"/>
  <c r="AZ21" i="46"/>
  <c r="AZ49" i="46"/>
  <c r="AZ71" i="46"/>
  <c r="BA39" i="43"/>
  <c r="BA51" i="43" s="1"/>
  <c r="BA60" i="44" s="1"/>
  <c r="AX93" i="39"/>
  <c r="AY43" i="43"/>
  <c r="AY49" i="43" s="1"/>
  <c r="AY149" i="39" s="1"/>
  <c r="AX55" i="43"/>
  <c r="AX61" i="43" s="1"/>
  <c r="AX70" i="45"/>
  <c r="AX81" i="45"/>
  <c r="AX40" i="44"/>
  <c r="AX46" i="44"/>
  <c r="AX58" i="45"/>
  <c r="AX34" i="44"/>
  <c r="AX52" i="44"/>
  <c r="AX125" i="39"/>
  <c r="AX101" i="39"/>
  <c r="AX117" i="39"/>
  <c r="AX149" i="39"/>
  <c r="AX133" i="39"/>
  <c r="AX64" i="45"/>
  <c r="AX157" i="39"/>
  <c r="AX141" i="39"/>
  <c r="AX85" i="39"/>
  <c r="AX109" i="39"/>
  <c r="AX58" i="44"/>
  <c r="AX64" i="44"/>
  <c r="BC44" i="43"/>
  <c r="BC50" i="43" s="1"/>
  <c r="BC86" i="39" s="1"/>
  <c r="BB88" i="45"/>
  <c r="BB64" i="46"/>
  <c r="BB58" i="46"/>
  <c r="BB26" i="46"/>
  <c r="BB14" i="46"/>
  <c r="BB70" i="46"/>
  <c r="BB20" i="46"/>
  <c r="BB36" i="46"/>
  <c r="BB48" i="46"/>
  <c r="BB128" i="39"/>
  <c r="BB152" i="39"/>
  <c r="BB88" i="39"/>
  <c r="BB120" i="39"/>
  <c r="BB112" i="39"/>
  <c r="BB55" i="44"/>
  <c r="BB160" i="39"/>
  <c r="BB43" i="44"/>
  <c r="BB67" i="44"/>
  <c r="BB144" i="39"/>
  <c r="BB84" i="45"/>
  <c r="BB61" i="45"/>
  <c r="BB37" i="44"/>
  <c r="BB104" i="39"/>
  <c r="BB67" i="45"/>
  <c r="BB96" i="39"/>
  <c r="BB136" i="39"/>
  <c r="BB73" i="45"/>
  <c r="BB49" i="44"/>
  <c r="BB58" i="43"/>
  <c r="BB64" i="43" s="1"/>
  <c r="BB61" i="44"/>
  <c r="BC40" i="43"/>
  <c r="BC46" i="43"/>
  <c r="AT46" i="47"/>
  <c r="AQ68" i="44" l="1"/>
  <c r="AQ19" i="27" s="1"/>
  <c r="AQ8" i="27" s="1"/>
  <c r="AQ57" i="27" s="1"/>
  <c r="AS36" i="43"/>
  <c r="AS48" i="43" s="1"/>
  <c r="AS57" i="44" s="1"/>
  <c r="AS56" i="44" s="1"/>
  <c r="AS17" i="27" s="1"/>
  <c r="AS72" i="27" s="1"/>
  <c r="AR59" i="43"/>
  <c r="AR71" i="44" s="1"/>
  <c r="AS11" i="43"/>
  <c r="AR18" i="46"/>
  <c r="AR17" i="46" s="1"/>
  <c r="AR86" i="45"/>
  <c r="AR85" i="45" s="1"/>
  <c r="AR36" i="27" s="1"/>
  <c r="AR78" i="45"/>
  <c r="AR35" i="27" s="1"/>
  <c r="AR75" i="46"/>
  <c r="AR74" i="46" s="1"/>
  <c r="AU37" i="47" s="1"/>
  <c r="AT33" i="47"/>
  <c r="AT42" i="47" s="1"/>
  <c r="AR46" i="46"/>
  <c r="AR45" i="46" s="1"/>
  <c r="AR56" i="46"/>
  <c r="AR55" i="46" s="1"/>
  <c r="AR37" i="39"/>
  <c r="AR54" i="45" s="1"/>
  <c r="AR29" i="27" s="1"/>
  <c r="AR40" i="46"/>
  <c r="AR39" i="46" s="1"/>
  <c r="BP30" i="43"/>
  <c r="BP29" i="43" s="1"/>
  <c r="AR38" i="39"/>
  <c r="AR55" i="45" s="1"/>
  <c r="AR30" i="27" s="1"/>
  <c r="BP24" i="43"/>
  <c r="BP23" i="43" s="1"/>
  <c r="BP201" i="39" s="1"/>
  <c r="AR24" i="46"/>
  <c r="AR23" i="46" s="1"/>
  <c r="AR34" i="46"/>
  <c r="AR33" i="46" s="1"/>
  <c r="AR68" i="46"/>
  <c r="AR67" i="46" s="1"/>
  <c r="AR62" i="46"/>
  <c r="AR61" i="46" s="1"/>
  <c r="AR53" i="43"/>
  <c r="AT20" i="47"/>
  <c r="AT19" i="47"/>
  <c r="AT55" i="47"/>
  <c r="AT56" i="47" s="1"/>
  <c r="AT65" i="47" s="1"/>
  <c r="AS48" i="47"/>
  <c r="AO77" i="45"/>
  <c r="AO74" i="45" s="1"/>
  <c r="AO34" i="27" s="1"/>
  <c r="AO20" i="27" s="1"/>
  <c r="AO37" i="27" s="1"/>
  <c r="AO38" i="27" s="1"/>
  <c r="AP55" i="27"/>
  <c r="AS66" i="47"/>
  <c r="AS58" i="47"/>
  <c r="AS14" i="47"/>
  <c r="AS22" i="47"/>
  <c r="AR26" i="47"/>
  <c r="AT13" i="47"/>
  <c r="AT21" i="47"/>
  <c r="BB72" i="46"/>
  <c r="BB79" i="46"/>
  <c r="AX87" i="45"/>
  <c r="AX76" i="46"/>
  <c r="BA42" i="44"/>
  <c r="BA48" i="44"/>
  <c r="BA127" i="39"/>
  <c r="BB15" i="43"/>
  <c r="BA135" i="39"/>
  <c r="BA119" i="39"/>
  <c r="BA60" i="45"/>
  <c r="BA95" i="39"/>
  <c r="BA143" i="39"/>
  <c r="BA54" i="44"/>
  <c r="BA66" i="45"/>
  <c r="BA159" i="39"/>
  <c r="BA111" i="39"/>
  <c r="BA36" i="44"/>
  <c r="BA151" i="39"/>
  <c r="BA87" i="39"/>
  <c r="BA83" i="45"/>
  <c r="BA72" i="45"/>
  <c r="BA66" i="44"/>
  <c r="BA57" i="43"/>
  <c r="BA63" i="43" s="1"/>
  <c r="BA103" i="39"/>
  <c r="AX41" i="46"/>
  <c r="AX69" i="46"/>
  <c r="AX63" i="46"/>
  <c r="AX47" i="46"/>
  <c r="AX35" i="46"/>
  <c r="AX25" i="46"/>
  <c r="AX13" i="46"/>
  <c r="AX19" i="46"/>
  <c r="AX57" i="46"/>
  <c r="BC126" i="39"/>
  <c r="BC158" i="39"/>
  <c r="BC53" i="44"/>
  <c r="BC118" i="39"/>
  <c r="BC41" i="44"/>
  <c r="BC71" i="45"/>
  <c r="BC56" i="43"/>
  <c r="BC62" i="43" s="1"/>
  <c r="BC94" i="39"/>
  <c r="BD14" i="43"/>
  <c r="BD38" i="43" s="1"/>
  <c r="BC59" i="44"/>
  <c r="BC110" i="39"/>
  <c r="BC82" i="45"/>
  <c r="BC102" i="39"/>
  <c r="BC47" i="44"/>
  <c r="BC142" i="39"/>
  <c r="BC150" i="39"/>
  <c r="BC35" i="44"/>
  <c r="BC65" i="45"/>
  <c r="BC59" i="45"/>
  <c r="BC65" i="44"/>
  <c r="BC134" i="39"/>
  <c r="AY40" i="44"/>
  <c r="AY157" i="39"/>
  <c r="AY117" i="39"/>
  <c r="AY55" i="43"/>
  <c r="AY61" i="43" s="1"/>
  <c r="AY101" i="39"/>
  <c r="AY141" i="39"/>
  <c r="AY85" i="39"/>
  <c r="AY93" i="39"/>
  <c r="AY58" i="44"/>
  <c r="AZ13" i="43"/>
  <c r="AZ43" i="43" s="1"/>
  <c r="AY64" i="44"/>
  <c r="AY52" i="44"/>
  <c r="AY109" i="39"/>
  <c r="AY125" i="39"/>
  <c r="AY58" i="45"/>
  <c r="AY81" i="45"/>
  <c r="AY34" i="44"/>
  <c r="AY64" i="45"/>
  <c r="AY133" i="39"/>
  <c r="AY46" i="44"/>
  <c r="AY70" i="45"/>
  <c r="BB16" i="46"/>
  <c r="BB50" i="46"/>
  <c r="BB22" i="46"/>
  <c r="BB44" i="46"/>
  <c r="BB60" i="46"/>
  <c r="BB66" i="46"/>
  <c r="BB38" i="46"/>
  <c r="BB90" i="45"/>
  <c r="BB28" i="46"/>
  <c r="BC52" i="43"/>
  <c r="BC152" i="39" s="1"/>
  <c r="AS47" i="43" l="1"/>
  <c r="AS45" i="44"/>
  <c r="AS44" i="44" s="1"/>
  <c r="AS15" i="27" s="1"/>
  <c r="AS70" i="27" s="1"/>
  <c r="AS84" i="39"/>
  <c r="AS82" i="39" s="1"/>
  <c r="AS116" i="39"/>
  <c r="AS114" i="39" s="1"/>
  <c r="AS35" i="43"/>
  <c r="AS63" i="45"/>
  <c r="AS62" i="45" s="1"/>
  <c r="AS32" i="27" s="1"/>
  <c r="AS156" i="39"/>
  <c r="AS154" i="39" s="1"/>
  <c r="AS51" i="44"/>
  <c r="AS50" i="44" s="1"/>
  <c r="AS16" i="27" s="1"/>
  <c r="AS71" i="27" s="1"/>
  <c r="AS148" i="39"/>
  <c r="AS146" i="39" s="1"/>
  <c r="AS108" i="39"/>
  <c r="AS106" i="39" s="1"/>
  <c r="AS39" i="44"/>
  <c r="AS38" i="44" s="1"/>
  <c r="AS14" i="27" s="1"/>
  <c r="AS69" i="27" s="1"/>
  <c r="AS132" i="39"/>
  <c r="AS130" i="39" s="1"/>
  <c r="AS33" i="44"/>
  <c r="AS32" i="44" s="1"/>
  <c r="AS13" i="27" s="1"/>
  <c r="AS68" i="27" s="1"/>
  <c r="AS92" i="39"/>
  <c r="AS90" i="39" s="1"/>
  <c r="AS57" i="45"/>
  <c r="AS56" i="45" s="1"/>
  <c r="AS31" i="27" s="1"/>
  <c r="AS80" i="45"/>
  <c r="AS79" i="45" s="1"/>
  <c r="AQ58" i="27"/>
  <c r="AQ56" i="27"/>
  <c r="AQ74" i="27"/>
  <c r="AQ67" i="27" s="1"/>
  <c r="AR10" i="46"/>
  <c r="AU10" i="47" s="1"/>
  <c r="AU11" i="47" s="1"/>
  <c r="AS63" i="44"/>
  <c r="AS62" i="44" s="1"/>
  <c r="AS18" i="27" s="1"/>
  <c r="AS73" i="27" s="1"/>
  <c r="AT12" i="43"/>
  <c r="BQ24" i="43" s="1"/>
  <c r="AS100" i="39"/>
  <c r="AS98" i="39" s="1"/>
  <c r="AS54" i="43"/>
  <c r="AS53" i="43" s="1"/>
  <c r="AS140" i="39"/>
  <c r="AS138" i="39" s="1"/>
  <c r="AS124" i="39"/>
  <c r="AS122" i="39" s="1"/>
  <c r="AS69" i="45"/>
  <c r="AS68" i="45" s="1"/>
  <c r="AS33" i="27" s="1"/>
  <c r="AR69" i="44"/>
  <c r="AR70" i="44"/>
  <c r="AT34" i="47"/>
  <c r="AT35" i="47" s="1"/>
  <c r="AT44" i="47" s="1"/>
  <c r="AR54" i="46"/>
  <c r="AU54" i="47" s="1"/>
  <c r="AU63" i="47" s="1"/>
  <c r="AR32" i="46"/>
  <c r="AU32" i="47" s="1"/>
  <c r="AU41" i="47" s="1"/>
  <c r="BP47" i="45"/>
  <c r="BP46" i="45" s="1"/>
  <c r="BP26" i="27" s="1"/>
  <c r="AT57" i="47"/>
  <c r="AT66" i="47" s="1"/>
  <c r="AT64" i="47"/>
  <c r="AO45" i="27"/>
  <c r="AO60" i="27" s="1"/>
  <c r="AS23" i="47"/>
  <c r="AS15" i="47"/>
  <c r="AS24" i="47" s="1"/>
  <c r="AS59" i="47"/>
  <c r="AS68" i="47" s="1"/>
  <c r="AS67" i="47"/>
  <c r="AT14" i="47"/>
  <c r="AT22" i="47"/>
  <c r="AY13" i="46"/>
  <c r="AY76" i="46"/>
  <c r="BC14" i="46"/>
  <c r="BC77" i="46"/>
  <c r="BA89" i="45"/>
  <c r="BA78" i="46"/>
  <c r="BA65" i="46"/>
  <c r="BA49" i="46"/>
  <c r="BA43" i="46"/>
  <c r="BA15" i="46"/>
  <c r="BA59" i="46"/>
  <c r="BA71" i="46"/>
  <c r="BA21" i="46"/>
  <c r="BA37" i="46"/>
  <c r="BA27" i="46"/>
  <c r="BB45" i="43"/>
  <c r="BB39" i="43"/>
  <c r="BC20" i="46"/>
  <c r="BC58" i="46"/>
  <c r="BC42" i="46"/>
  <c r="BD44" i="43"/>
  <c r="BD50" i="43" s="1"/>
  <c r="BD47" i="44" s="1"/>
  <c r="BC64" i="46"/>
  <c r="BC36" i="46"/>
  <c r="BC48" i="46"/>
  <c r="BC88" i="45"/>
  <c r="BC70" i="46"/>
  <c r="BC26" i="46"/>
  <c r="AY35" i="46"/>
  <c r="AY57" i="46"/>
  <c r="AY25" i="46"/>
  <c r="AY63" i="46"/>
  <c r="AY41" i="46"/>
  <c r="AY47" i="46"/>
  <c r="AY69" i="46"/>
  <c r="AY87" i="45"/>
  <c r="AY19" i="46"/>
  <c r="AZ37" i="43"/>
  <c r="AZ49" i="43" s="1"/>
  <c r="BC160" i="39"/>
  <c r="BC88" i="39"/>
  <c r="BC120" i="39"/>
  <c r="BC61" i="44"/>
  <c r="BC73" i="45"/>
  <c r="BC104" i="39"/>
  <c r="BC96" i="39"/>
  <c r="BC84" i="45"/>
  <c r="BC67" i="45"/>
  <c r="BC43" i="44"/>
  <c r="BC49" i="44"/>
  <c r="BC136" i="39"/>
  <c r="BD16" i="43"/>
  <c r="BC61" i="45"/>
  <c r="BC55" i="44"/>
  <c r="BC67" i="44"/>
  <c r="BC128" i="39"/>
  <c r="BC112" i="39"/>
  <c r="BC58" i="43"/>
  <c r="BC64" i="43" s="1"/>
  <c r="BC79" i="46" s="1"/>
  <c r="BC144" i="39"/>
  <c r="BC37" i="44"/>
  <c r="AS78" i="45" l="1"/>
  <c r="AS35" i="27" s="1"/>
  <c r="AT36" i="43"/>
  <c r="AT35" i="43" s="1"/>
  <c r="BQ30" i="43"/>
  <c r="BQ29" i="43" s="1"/>
  <c r="AT42" i="43"/>
  <c r="AT41" i="43" s="1"/>
  <c r="AU19" i="47"/>
  <c r="AS37" i="39"/>
  <c r="AS54" i="45" s="1"/>
  <c r="AS29" i="27" s="1"/>
  <c r="AT11" i="43"/>
  <c r="AS60" i="43"/>
  <c r="AS59" i="43" s="1"/>
  <c r="AS38" i="39"/>
  <c r="AS55" i="45" s="1"/>
  <c r="AS30" i="27" s="1"/>
  <c r="AQ55" i="27"/>
  <c r="AR68" i="44"/>
  <c r="AR19" i="27" s="1"/>
  <c r="AR74" i="27" s="1"/>
  <c r="AR67" i="27" s="1"/>
  <c r="AT36" i="47"/>
  <c r="AT45" i="47" s="1"/>
  <c r="AT43" i="47"/>
  <c r="AU55" i="47"/>
  <c r="AU56" i="47" s="1"/>
  <c r="AU33" i="47"/>
  <c r="AU42" i="47" s="1"/>
  <c r="AT58" i="47"/>
  <c r="AT67" i="47" s="1"/>
  <c r="AS17" i="47"/>
  <c r="AS26" i="47" s="1"/>
  <c r="AO46" i="27"/>
  <c r="AS61" i="47"/>
  <c r="AP77" i="45" s="1"/>
  <c r="AU20" i="47"/>
  <c r="AU12" i="47"/>
  <c r="AO61" i="27"/>
  <c r="AO62" i="27"/>
  <c r="AO65" i="27" s="1"/>
  <c r="AO64" i="27"/>
  <c r="AT23" i="47"/>
  <c r="AT15" i="47"/>
  <c r="AT24" i="47" s="1"/>
  <c r="BQ47" i="45"/>
  <c r="BQ46" i="45" s="1"/>
  <c r="BQ26" i="27" s="1"/>
  <c r="BQ23" i="43"/>
  <c r="BQ201" i="39" s="1"/>
  <c r="BB51" i="43"/>
  <c r="BB127" i="39" s="1"/>
  <c r="BD118" i="39"/>
  <c r="BD134" i="39"/>
  <c r="BD142" i="39"/>
  <c r="BD53" i="44"/>
  <c r="BD86" i="39"/>
  <c r="BD110" i="39"/>
  <c r="BD82" i="45"/>
  <c r="BD59" i="44"/>
  <c r="BD94" i="39"/>
  <c r="BD71" i="45"/>
  <c r="BE14" i="43"/>
  <c r="BE38" i="43" s="1"/>
  <c r="BD65" i="45"/>
  <c r="BD65" i="44"/>
  <c r="BD59" i="45"/>
  <c r="BD158" i="39"/>
  <c r="BD56" i="43"/>
  <c r="BD62" i="43" s="1"/>
  <c r="BD150" i="39"/>
  <c r="BD35" i="44"/>
  <c r="BD126" i="39"/>
  <c r="BD102" i="39"/>
  <c r="BD41" i="44"/>
  <c r="BA13" i="43"/>
  <c r="BA37" i="43" s="1"/>
  <c r="AZ40" i="44"/>
  <c r="AZ34" i="44"/>
  <c r="AZ64" i="44"/>
  <c r="AZ55" i="43"/>
  <c r="AZ61" i="43" s="1"/>
  <c r="AZ58" i="44"/>
  <c r="AZ109" i="39"/>
  <c r="AZ85" i="39"/>
  <c r="AZ149" i="39"/>
  <c r="AZ93" i="39"/>
  <c r="AZ133" i="39"/>
  <c r="AZ141" i="39"/>
  <c r="AZ58" i="45"/>
  <c r="AZ52" i="44"/>
  <c r="AZ117" i="39"/>
  <c r="AZ81" i="45"/>
  <c r="AZ46" i="44"/>
  <c r="AZ70" i="45"/>
  <c r="AZ157" i="39"/>
  <c r="AZ125" i="39"/>
  <c r="AZ64" i="45"/>
  <c r="AZ101" i="39"/>
  <c r="BD46" i="43"/>
  <c r="BD40" i="43"/>
  <c r="BC90" i="45"/>
  <c r="BC72" i="46"/>
  <c r="BC38" i="46"/>
  <c r="BC66" i="46"/>
  <c r="BC28" i="46"/>
  <c r="BC16" i="46"/>
  <c r="BC60" i="46"/>
  <c r="BC50" i="46"/>
  <c r="BC44" i="46"/>
  <c r="BC22" i="46"/>
  <c r="AR8" i="27" l="1"/>
  <c r="AR57" i="27" s="1"/>
  <c r="AT48" i="43"/>
  <c r="AT45" i="44" s="1"/>
  <c r="AT44" i="44" s="1"/>
  <c r="AT15" i="27" s="1"/>
  <c r="AT70" i="27" s="1"/>
  <c r="AS56" i="46"/>
  <c r="AS55" i="46" s="1"/>
  <c r="AT39" i="47"/>
  <c r="AT48" i="47" s="1"/>
  <c r="AS18" i="46"/>
  <c r="AS17" i="46" s="1"/>
  <c r="AU34" i="47"/>
  <c r="AU43" i="47" s="1"/>
  <c r="AS34" i="46"/>
  <c r="AS33" i="46" s="1"/>
  <c r="AS86" i="45"/>
  <c r="AS85" i="45" s="1"/>
  <c r="AS36" i="27" s="1"/>
  <c r="AS24" i="46"/>
  <c r="AS23" i="46" s="1"/>
  <c r="AS68" i="46"/>
  <c r="AS67" i="46" s="1"/>
  <c r="AS75" i="46"/>
  <c r="AS74" i="46" s="1"/>
  <c r="AV37" i="47" s="1"/>
  <c r="AS62" i="46"/>
  <c r="AS61" i="46" s="1"/>
  <c r="AS46" i="46"/>
  <c r="AS45" i="46" s="1"/>
  <c r="AS12" i="46"/>
  <c r="AS11" i="46" s="1"/>
  <c r="AS40" i="46"/>
  <c r="AS39" i="46" s="1"/>
  <c r="AU64" i="47"/>
  <c r="AT59" i="47"/>
  <c r="AT68" i="47" s="1"/>
  <c r="AT61" i="47" s="1"/>
  <c r="AQ77" i="45" s="1"/>
  <c r="AP75" i="45"/>
  <c r="AP74" i="45" s="1"/>
  <c r="AP34" i="27" s="1"/>
  <c r="AP20" i="27" s="1"/>
  <c r="AP37" i="27" s="1"/>
  <c r="AP38" i="27" s="1"/>
  <c r="AS70" i="47"/>
  <c r="AU21" i="47"/>
  <c r="AU13" i="47"/>
  <c r="AT17" i="47"/>
  <c r="AQ75" i="45" s="1"/>
  <c r="AU57" i="47"/>
  <c r="AU65" i="47"/>
  <c r="AS70" i="44"/>
  <c r="AS69" i="44"/>
  <c r="AS71" i="44"/>
  <c r="AZ47" i="46"/>
  <c r="AZ76" i="46"/>
  <c r="BD20" i="46"/>
  <c r="BD77" i="46"/>
  <c r="BB66" i="44"/>
  <c r="BB72" i="45"/>
  <c r="BB60" i="45"/>
  <c r="BB103" i="39"/>
  <c r="BB54" i="44"/>
  <c r="BB143" i="39"/>
  <c r="BB57" i="43"/>
  <c r="BB63" i="43" s="1"/>
  <c r="BB78" i="46" s="1"/>
  <c r="BB135" i="39"/>
  <c r="BB60" i="44"/>
  <c r="BB48" i="44"/>
  <c r="BB66" i="45"/>
  <c r="BB95" i="39"/>
  <c r="BB111" i="39"/>
  <c r="BB87" i="39"/>
  <c r="BB42" i="44"/>
  <c r="BB159" i="39"/>
  <c r="BB36" i="44"/>
  <c r="BB151" i="39"/>
  <c r="BB119" i="39"/>
  <c r="BB83" i="45"/>
  <c r="BC15" i="43"/>
  <c r="BD48" i="46"/>
  <c r="BD36" i="46"/>
  <c r="BE44" i="43"/>
  <c r="BE50" i="43" s="1"/>
  <c r="BE35" i="44" s="1"/>
  <c r="BD42" i="46"/>
  <c r="BD64" i="46"/>
  <c r="BD26" i="46"/>
  <c r="BD58" i="46"/>
  <c r="BD88" i="45"/>
  <c r="BD14" i="46"/>
  <c r="BD70" i="46"/>
  <c r="BA43" i="43"/>
  <c r="BA49" i="43" s="1"/>
  <c r="BB13" i="43" s="1"/>
  <c r="AZ19" i="46"/>
  <c r="AZ35" i="46"/>
  <c r="AZ41" i="46"/>
  <c r="AZ25" i="46"/>
  <c r="AZ69" i="46"/>
  <c r="AZ13" i="46"/>
  <c r="AZ57" i="46"/>
  <c r="AZ87" i="45"/>
  <c r="AZ63" i="46"/>
  <c r="BD52" i="43"/>
  <c r="BD67" i="44" s="1"/>
  <c r="AU46" i="47"/>
  <c r="AR56" i="27" l="1"/>
  <c r="AR58" i="27"/>
  <c r="AT148" i="39"/>
  <c r="AT146" i="39" s="1"/>
  <c r="AT57" i="44"/>
  <c r="AT56" i="44" s="1"/>
  <c r="AT17" i="27" s="1"/>
  <c r="AT72" i="27" s="1"/>
  <c r="AT39" i="44"/>
  <c r="AT38" i="44" s="1"/>
  <c r="AT14" i="27" s="1"/>
  <c r="AT69" i="27" s="1"/>
  <c r="AT69" i="45"/>
  <c r="AT68" i="45" s="1"/>
  <c r="AT33" i="27" s="1"/>
  <c r="AT84" i="39"/>
  <c r="AT82" i="39" s="1"/>
  <c r="AT63" i="45"/>
  <c r="AT62" i="45" s="1"/>
  <c r="AT32" i="27" s="1"/>
  <c r="AT92" i="39"/>
  <c r="AT90" i="39" s="1"/>
  <c r="AT33" i="44"/>
  <c r="AT32" i="44" s="1"/>
  <c r="AT13" i="27" s="1"/>
  <c r="AT68" i="27" s="1"/>
  <c r="AT54" i="43"/>
  <c r="AT60" i="43" s="1"/>
  <c r="AU12" i="43"/>
  <c r="AU36" i="43" s="1"/>
  <c r="AT156" i="39"/>
  <c r="AT154" i="39" s="1"/>
  <c r="AT116" i="39"/>
  <c r="AT114" i="39" s="1"/>
  <c r="AT140" i="39"/>
  <c r="AT138" i="39" s="1"/>
  <c r="AT100" i="39"/>
  <c r="AT98" i="39" s="1"/>
  <c r="AT132" i="39"/>
  <c r="AT130" i="39" s="1"/>
  <c r="AT47" i="43"/>
  <c r="F26" i="26" s="1"/>
  <c r="G25" i="26" s="1"/>
  <c r="AT108" i="39"/>
  <c r="AT106" i="39" s="1"/>
  <c r="AT80" i="45"/>
  <c r="AT79" i="45" s="1"/>
  <c r="AT57" i="45"/>
  <c r="AT56" i="45" s="1"/>
  <c r="AT31" i="27" s="1"/>
  <c r="AT51" i="44"/>
  <c r="AT50" i="44" s="1"/>
  <c r="AT16" i="27" s="1"/>
  <c r="AT71" i="27" s="1"/>
  <c r="AT124" i="39"/>
  <c r="AT122" i="39" s="1"/>
  <c r="AT63" i="44"/>
  <c r="AT62" i="44" s="1"/>
  <c r="AT18" i="27" s="1"/>
  <c r="AT73" i="27" s="1"/>
  <c r="AQ76" i="45"/>
  <c r="AQ74" i="45" s="1"/>
  <c r="AQ34" i="27" s="1"/>
  <c r="AQ20" i="27" s="1"/>
  <c r="AQ37" i="27" s="1"/>
  <c r="AQ38" i="27" s="1"/>
  <c r="AS54" i="46"/>
  <c r="AV54" i="47" s="1"/>
  <c r="AV55" i="47" s="1"/>
  <c r="AS10" i="46"/>
  <c r="AV10" i="47" s="1"/>
  <c r="AV19" i="47" s="1"/>
  <c r="AS32" i="46"/>
  <c r="AV32" i="47" s="1"/>
  <c r="AV33" i="47" s="1"/>
  <c r="AU35" i="47"/>
  <c r="AU44" i="47" s="1"/>
  <c r="AP45" i="27"/>
  <c r="AP60" i="27" s="1"/>
  <c r="AT70" i="47"/>
  <c r="AU22" i="47"/>
  <c r="AU14" i="47"/>
  <c r="AT26" i="47"/>
  <c r="AS68" i="44"/>
  <c r="AS19" i="27" s="1"/>
  <c r="AU58" i="47"/>
  <c r="AU66" i="47"/>
  <c r="BC45" i="43"/>
  <c r="BC39" i="43"/>
  <c r="BB71" i="46"/>
  <c r="BB89" i="45"/>
  <c r="BB49" i="46"/>
  <c r="BB27" i="46"/>
  <c r="BB37" i="46"/>
  <c r="BB21" i="46"/>
  <c r="BB15" i="46"/>
  <c r="BB59" i="46"/>
  <c r="BB65" i="46"/>
  <c r="BB43" i="46"/>
  <c r="BE82" i="45"/>
  <c r="BE59" i="44"/>
  <c r="BE53" i="44"/>
  <c r="BE47" i="44"/>
  <c r="BE134" i="39"/>
  <c r="BE150" i="39"/>
  <c r="BE59" i="45"/>
  <c r="BE110" i="39"/>
  <c r="BE94" i="39"/>
  <c r="BE41" i="44"/>
  <c r="BE56" i="43"/>
  <c r="BE62" i="43" s="1"/>
  <c r="BE77" i="46" s="1"/>
  <c r="BF14" i="43"/>
  <c r="BE102" i="39"/>
  <c r="BE126" i="39"/>
  <c r="BE86" i="39"/>
  <c r="BE118" i="39"/>
  <c r="BE142" i="39"/>
  <c r="BE71" i="45"/>
  <c r="BE65" i="45"/>
  <c r="BE65" i="44"/>
  <c r="BE158" i="39"/>
  <c r="BA40" i="44"/>
  <c r="BA58" i="44"/>
  <c r="BA70" i="45"/>
  <c r="BA149" i="39"/>
  <c r="BA101" i="39"/>
  <c r="BA93" i="39"/>
  <c r="BA157" i="39"/>
  <c r="BA52" i="44"/>
  <c r="BA34" i="44"/>
  <c r="BA64" i="44"/>
  <c r="BA85" i="39"/>
  <c r="BA109" i="39"/>
  <c r="BA46" i="44"/>
  <c r="BD136" i="39"/>
  <c r="BD61" i="44"/>
  <c r="BE16" i="43"/>
  <c r="BE46" i="43" s="1"/>
  <c r="BD152" i="39"/>
  <c r="BD120" i="39"/>
  <c r="BD104" i="39"/>
  <c r="BD55" i="44"/>
  <c r="BD73" i="45"/>
  <c r="BD58" i="43"/>
  <c r="BD64" i="43" s="1"/>
  <c r="BD112" i="39"/>
  <c r="BD49" i="44"/>
  <c r="BD128" i="39"/>
  <c r="BD43" i="44"/>
  <c r="BD144" i="39"/>
  <c r="BD160" i="39"/>
  <c r="BD96" i="39"/>
  <c r="BD84" i="45"/>
  <c r="BD67" i="45"/>
  <c r="BD37" i="44"/>
  <c r="BD61" i="45"/>
  <c r="BD88" i="39"/>
  <c r="BA55" i="43"/>
  <c r="BA61" i="43" s="1"/>
  <c r="BA58" i="45"/>
  <c r="BA125" i="39"/>
  <c r="BA64" i="45"/>
  <c r="BA141" i="39"/>
  <c r="BA133" i="39"/>
  <c r="BA81" i="45"/>
  <c r="BA117" i="39"/>
  <c r="BB43" i="43"/>
  <c r="BB37" i="43"/>
  <c r="AR55" i="27" l="1"/>
  <c r="BR30" i="43"/>
  <c r="BR29" i="43" s="1"/>
  <c r="BR24" i="43"/>
  <c r="BR47" i="45" s="1"/>
  <c r="BR46" i="45" s="1"/>
  <c r="BR26" i="27" s="1"/>
  <c r="AT53" i="43"/>
  <c r="AV63" i="47"/>
  <c r="AU11" i="43"/>
  <c r="AT38" i="39"/>
  <c r="AT55" i="45" s="1"/>
  <c r="AT30" i="27" s="1"/>
  <c r="AU42" i="43"/>
  <c r="AU41" i="43" s="1"/>
  <c r="AT37" i="39"/>
  <c r="AT54" i="45" s="1"/>
  <c r="AT29" i="27" s="1"/>
  <c r="AT78" i="45"/>
  <c r="AT35" i="27" s="1"/>
  <c r="AV11" i="47"/>
  <c r="AV20" i="47" s="1"/>
  <c r="AU36" i="47"/>
  <c r="AU45" i="47" s="1"/>
  <c r="AU39" i="47" s="1"/>
  <c r="AV41" i="47"/>
  <c r="AP46" i="27"/>
  <c r="AQ45" i="27"/>
  <c r="AQ46" i="27" s="1"/>
  <c r="AP64" i="27"/>
  <c r="AP61" i="27"/>
  <c r="AP62" i="27"/>
  <c r="AP65" i="27" s="1"/>
  <c r="AV34" i="47"/>
  <c r="AV42" i="47"/>
  <c r="AU15" i="47"/>
  <c r="AU24" i="47" s="1"/>
  <c r="AU23" i="47"/>
  <c r="AV64" i="47"/>
  <c r="AV56" i="47"/>
  <c r="AU35" i="43"/>
  <c r="AT75" i="46"/>
  <c r="AT74" i="46" s="1"/>
  <c r="AW37" i="47" s="1"/>
  <c r="AT86" i="45"/>
  <c r="AT85" i="45" s="1"/>
  <c r="AT36" i="27" s="1"/>
  <c r="AT56" i="46"/>
  <c r="AT55" i="46" s="1"/>
  <c r="AT24" i="46"/>
  <c r="AT23" i="46" s="1"/>
  <c r="AT12" i="46"/>
  <c r="AT11" i="46" s="1"/>
  <c r="AT62" i="46"/>
  <c r="AT61" i="46" s="1"/>
  <c r="AT18" i="46"/>
  <c r="AT17" i="46" s="1"/>
  <c r="AT59" i="43"/>
  <c r="AT40" i="46"/>
  <c r="AT39" i="46" s="1"/>
  <c r="AT68" i="46"/>
  <c r="AT67" i="46" s="1"/>
  <c r="AT46" i="46"/>
  <c r="AT45" i="46" s="1"/>
  <c r="AT34" i="46"/>
  <c r="AT33" i="46" s="1"/>
  <c r="AU67" i="47"/>
  <c r="AU59" i="47"/>
  <c r="AU68" i="47" s="1"/>
  <c r="AS74" i="27"/>
  <c r="AS67" i="27" s="1"/>
  <c r="AS8" i="27"/>
  <c r="BD16" i="46"/>
  <c r="BD79" i="46"/>
  <c r="BA87" i="45"/>
  <c r="BA76" i="46"/>
  <c r="BC51" i="43"/>
  <c r="BF38" i="43"/>
  <c r="BF44" i="43"/>
  <c r="BE58" i="46"/>
  <c r="BE64" i="46"/>
  <c r="BE48" i="46"/>
  <c r="BE14" i="46"/>
  <c r="BE20" i="46"/>
  <c r="BE26" i="46"/>
  <c r="BE42" i="46"/>
  <c r="BE70" i="46"/>
  <c r="BE88" i="45"/>
  <c r="BE36" i="46"/>
  <c r="BD60" i="46"/>
  <c r="BE40" i="43"/>
  <c r="BE52" i="43" s="1"/>
  <c r="BE67" i="45" s="1"/>
  <c r="BD28" i="46"/>
  <c r="BD38" i="46"/>
  <c r="BD22" i="46"/>
  <c r="BD50" i="46"/>
  <c r="BA19" i="46"/>
  <c r="BA35" i="46"/>
  <c r="BD72" i="46"/>
  <c r="BD66" i="46"/>
  <c r="BD44" i="46"/>
  <c r="BD90" i="45"/>
  <c r="BA63" i="46"/>
  <c r="BA47" i="46"/>
  <c r="BA57" i="46"/>
  <c r="BA25" i="46"/>
  <c r="BA13" i="46"/>
  <c r="BA69" i="46"/>
  <c r="BA41" i="46"/>
  <c r="BB49" i="43"/>
  <c r="BR23" i="43" l="1"/>
  <c r="BR201" i="39" s="1"/>
  <c r="AU48" i="43"/>
  <c r="AU124" i="39" s="1"/>
  <c r="AU122" i="39" s="1"/>
  <c r="AV12" i="47"/>
  <c r="AV21" i="47" s="1"/>
  <c r="AR76" i="45"/>
  <c r="AU48" i="47"/>
  <c r="AQ60" i="27"/>
  <c r="AQ64" i="27" s="1"/>
  <c r="AU17" i="47"/>
  <c r="AU61" i="47"/>
  <c r="AR77" i="45" s="1"/>
  <c r="AV35" i="47"/>
  <c r="AV43" i="47"/>
  <c r="F27" i="26"/>
  <c r="AT69" i="44"/>
  <c r="AT70" i="44"/>
  <c r="AT71" i="44"/>
  <c r="AT10" i="46"/>
  <c r="AW10" i="47" s="1"/>
  <c r="AS56" i="27"/>
  <c r="AS58" i="27"/>
  <c r="AS57" i="27"/>
  <c r="AT32" i="46"/>
  <c r="AW32" i="47" s="1"/>
  <c r="AV65" i="47"/>
  <c r="AV57" i="47"/>
  <c r="AT54" i="46"/>
  <c r="AW54" i="47" s="1"/>
  <c r="BC36" i="44"/>
  <c r="BC83" i="45"/>
  <c r="BC87" i="39"/>
  <c r="BC103" i="39"/>
  <c r="BC42" i="44"/>
  <c r="BC57" i="43"/>
  <c r="BC63" i="43" s="1"/>
  <c r="BC78" i="46" s="1"/>
  <c r="BC72" i="45"/>
  <c r="BC159" i="39"/>
  <c r="BC119" i="39"/>
  <c r="BC60" i="45"/>
  <c r="BC48" i="44"/>
  <c r="BC95" i="39"/>
  <c r="BC66" i="44"/>
  <c r="BD15" i="43"/>
  <c r="BC111" i="39"/>
  <c r="BC143" i="39"/>
  <c r="BC127" i="39"/>
  <c r="BC151" i="39"/>
  <c r="BC54" i="44"/>
  <c r="BC66" i="45"/>
  <c r="BC135" i="39"/>
  <c r="BC60" i="44"/>
  <c r="BF50" i="43"/>
  <c r="BE128" i="39"/>
  <c r="BE49" i="44"/>
  <c r="BE67" i="44"/>
  <c r="BE160" i="39"/>
  <c r="BE152" i="39"/>
  <c r="BE58" i="43"/>
  <c r="BE64" i="43" s="1"/>
  <c r="BE136" i="39"/>
  <c r="BE43" i="44"/>
  <c r="BE96" i="39"/>
  <c r="BE73" i="45"/>
  <c r="BE104" i="39"/>
  <c r="BF16" i="43"/>
  <c r="BF46" i="43" s="1"/>
  <c r="BE120" i="39"/>
  <c r="BE88" i="39"/>
  <c r="BE61" i="45"/>
  <c r="BE61" i="44"/>
  <c r="BE55" i="44"/>
  <c r="BE112" i="39"/>
  <c r="BE84" i="45"/>
  <c r="BE144" i="39"/>
  <c r="BE37" i="44"/>
  <c r="BB64" i="45"/>
  <c r="BB81" i="45"/>
  <c r="BB34" i="44"/>
  <c r="BB64" i="44"/>
  <c r="BB109" i="39"/>
  <c r="BB157" i="39"/>
  <c r="BB70" i="45"/>
  <c r="BB58" i="45"/>
  <c r="BB141" i="39"/>
  <c r="BB40" i="44"/>
  <c r="BB117" i="39"/>
  <c r="BB101" i="39"/>
  <c r="BB46" i="44"/>
  <c r="BB125" i="39"/>
  <c r="BB93" i="39"/>
  <c r="BB149" i="39"/>
  <c r="BC13" i="43"/>
  <c r="BB52" i="44"/>
  <c r="BB55" i="43"/>
  <c r="BB61" i="43" s="1"/>
  <c r="BB76" i="46" s="1"/>
  <c r="BB133" i="39"/>
  <c r="BB58" i="44"/>
  <c r="BB85" i="39"/>
  <c r="AV46" i="47"/>
  <c r="AV13" i="47" l="1"/>
  <c r="AV22" i="47" s="1"/>
  <c r="AU80" i="45"/>
  <c r="AU79" i="45" s="1"/>
  <c r="AU57" i="45"/>
  <c r="AU56" i="45" s="1"/>
  <c r="AU31" i="27" s="1"/>
  <c r="AU108" i="39"/>
  <c r="AU106" i="39" s="1"/>
  <c r="AU47" i="43"/>
  <c r="AU54" i="43"/>
  <c r="AU53" i="43" s="1"/>
  <c r="AU33" i="44"/>
  <c r="AU32" i="44" s="1"/>
  <c r="AU13" i="27" s="1"/>
  <c r="AU68" i="27" s="1"/>
  <c r="AU57" i="44"/>
  <c r="AU56" i="44" s="1"/>
  <c r="AU17" i="27" s="1"/>
  <c r="AU72" i="27" s="1"/>
  <c r="AU84" i="39"/>
  <c r="AU82" i="39" s="1"/>
  <c r="AU148" i="39"/>
  <c r="AU146" i="39" s="1"/>
  <c r="AU45" i="44"/>
  <c r="AU44" i="44" s="1"/>
  <c r="AU15" i="27" s="1"/>
  <c r="AU70" i="27" s="1"/>
  <c r="AU51" i="44"/>
  <c r="AU50" i="44" s="1"/>
  <c r="AU16" i="27" s="1"/>
  <c r="AU71" i="27" s="1"/>
  <c r="AU140" i="39"/>
  <c r="AU138" i="39" s="1"/>
  <c r="AV12" i="43"/>
  <c r="AV42" i="43" s="1"/>
  <c r="AV41" i="43" s="1"/>
  <c r="AU132" i="39"/>
  <c r="AU130" i="39" s="1"/>
  <c r="AU100" i="39"/>
  <c r="AU98" i="39" s="1"/>
  <c r="AU63" i="45"/>
  <c r="AU62" i="45" s="1"/>
  <c r="AU32" i="27" s="1"/>
  <c r="AU69" i="45"/>
  <c r="AU68" i="45" s="1"/>
  <c r="AU33" i="27" s="1"/>
  <c r="AU63" i="44"/>
  <c r="AU62" i="44" s="1"/>
  <c r="AU18" i="27" s="1"/>
  <c r="AU73" i="27" s="1"/>
  <c r="AU116" i="39"/>
  <c r="AU114" i="39" s="1"/>
  <c r="AU92" i="39"/>
  <c r="AU90" i="39" s="1"/>
  <c r="AU156" i="39"/>
  <c r="AU154" i="39" s="1"/>
  <c r="AU39" i="44"/>
  <c r="AU38" i="44" s="1"/>
  <c r="AU14" i="27" s="1"/>
  <c r="AU69" i="27" s="1"/>
  <c r="AQ61" i="27"/>
  <c r="AQ62" i="27"/>
  <c r="AQ65" i="27" s="1"/>
  <c r="AU70" i="47"/>
  <c r="AR75" i="45"/>
  <c r="AR74" i="45" s="1"/>
  <c r="AR34" i="27" s="1"/>
  <c r="AR20" i="27" s="1"/>
  <c r="AR37" i="27" s="1"/>
  <c r="AR38" i="27" s="1"/>
  <c r="AU26" i="47"/>
  <c r="AV36" i="47"/>
  <c r="AV45" i="47" s="1"/>
  <c r="AV44" i="47"/>
  <c r="AV66" i="47"/>
  <c r="AV58" i="47"/>
  <c r="AW41" i="47"/>
  <c r="AW33" i="47"/>
  <c r="AS55" i="27"/>
  <c r="AT68" i="44"/>
  <c r="AT19" i="27" s="1"/>
  <c r="AW63" i="47"/>
  <c r="AW55" i="47"/>
  <c r="AW11" i="47"/>
  <c r="AW19" i="47"/>
  <c r="BE90" i="45"/>
  <c r="BE79" i="46"/>
  <c r="BD45" i="43"/>
  <c r="BD39" i="43"/>
  <c r="BC49" i="46"/>
  <c r="BC21" i="46"/>
  <c r="BC65" i="46"/>
  <c r="BC71" i="46"/>
  <c r="BC59" i="46"/>
  <c r="BC89" i="45"/>
  <c r="BC37" i="46"/>
  <c r="BC43" i="46"/>
  <c r="BC27" i="46"/>
  <c r="BC15" i="46"/>
  <c r="BF40" i="43"/>
  <c r="BF52" i="43" s="1"/>
  <c r="BF67" i="44" s="1"/>
  <c r="BF142" i="39"/>
  <c r="BF47" i="44"/>
  <c r="BF110" i="39"/>
  <c r="BF150" i="39"/>
  <c r="BF134" i="39"/>
  <c r="BF65" i="44"/>
  <c r="BF59" i="44"/>
  <c r="BF102" i="39"/>
  <c r="BF41" i="44"/>
  <c r="BF65" i="45"/>
  <c r="BF118" i="39"/>
  <c r="BF35" i="44"/>
  <c r="BF94" i="39"/>
  <c r="BF82" i="45"/>
  <c r="BF59" i="45"/>
  <c r="BF86" i="39"/>
  <c r="BF71" i="45"/>
  <c r="BG14" i="43"/>
  <c r="BF56" i="43"/>
  <c r="BF62" i="43" s="1"/>
  <c r="BF77" i="46" s="1"/>
  <c r="BF158" i="39"/>
  <c r="BF53" i="44"/>
  <c r="BF126" i="39"/>
  <c r="BE38" i="46"/>
  <c r="BE28" i="46"/>
  <c r="BE22" i="46"/>
  <c r="BE60" i="46"/>
  <c r="BE72" i="46"/>
  <c r="BE50" i="46"/>
  <c r="BE66" i="46"/>
  <c r="BE44" i="46"/>
  <c r="BE16" i="46"/>
  <c r="BB19" i="46"/>
  <c r="BB35" i="46"/>
  <c r="BB41" i="46"/>
  <c r="BB47" i="46"/>
  <c r="BB87" i="45"/>
  <c r="BB25" i="46"/>
  <c r="BB69" i="46"/>
  <c r="BB57" i="46"/>
  <c r="BB13" i="46"/>
  <c r="BB63" i="46"/>
  <c r="BC37" i="43"/>
  <c r="BC43" i="43"/>
  <c r="AV14" i="47" l="1"/>
  <c r="AV15" i="47" s="1"/>
  <c r="AV24" i="47" s="1"/>
  <c r="AV11" i="43"/>
  <c r="AV36" i="43"/>
  <c r="AV35" i="43" s="1"/>
  <c r="AU78" i="45"/>
  <c r="AU35" i="27" s="1"/>
  <c r="AU38" i="39"/>
  <c r="AU55" i="45" s="1"/>
  <c r="AU30" i="27" s="1"/>
  <c r="AU37" i="39"/>
  <c r="AU54" i="45" s="1"/>
  <c r="AU29" i="27" s="1"/>
  <c r="AU60" i="43"/>
  <c r="AU86" i="45" s="1"/>
  <c r="AU85" i="45" s="1"/>
  <c r="AU36" i="27" s="1"/>
  <c r="AR45" i="27"/>
  <c r="AR60" i="27" s="1"/>
  <c r="AV39" i="47"/>
  <c r="AV48" i="47" s="1"/>
  <c r="AW12" i="47"/>
  <c r="AW20" i="47"/>
  <c r="AW42" i="47"/>
  <c r="AW34" i="47"/>
  <c r="AW56" i="47"/>
  <c r="AW64" i="47"/>
  <c r="AT74" i="27"/>
  <c r="AT67" i="27" s="1"/>
  <c r="F28" i="26" s="1"/>
  <c r="AT8" i="27"/>
  <c r="AV67" i="47"/>
  <c r="AV59" i="47"/>
  <c r="AV68" i="47" s="1"/>
  <c r="BD51" i="43"/>
  <c r="BD60" i="45" s="1"/>
  <c r="BF88" i="45"/>
  <c r="BF58" i="46"/>
  <c r="BF20" i="46"/>
  <c r="BF36" i="46"/>
  <c r="BF70" i="46"/>
  <c r="BF14" i="46"/>
  <c r="BF48" i="46"/>
  <c r="BF64" i="46"/>
  <c r="BF26" i="46"/>
  <c r="BF42" i="46"/>
  <c r="BG38" i="43"/>
  <c r="BG44" i="43"/>
  <c r="BC49" i="43"/>
  <c r="BC85" i="39" s="1"/>
  <c r="BF160" i="39"/>
  <c r="BF49" i="44"/>
  <c r="BF43" i="44"/>
  <c r="BF136" i="39"/>
  <c r="BF152" i="39"/>
  <c r="BG16" i="43"/>
  <c r="BG40" i="43" s="1"/>
  <c r="BF104" i="39"/>
  <c r="BF61" i="45"/>
  <c r="BF55" i="44"/>
  <c r="BF73" i="45"/>
  <c r="BF144" i="39"/>
  <c r="BF96" i="39"/>
  <c r="BF84" i="45"/>
  <c r="BF112" i="39"/>
  <c r="BF61" i="44"/>
  <c r="BF88" i="39"/>
  <c r="BF58" i="43"/>
  <c r="BF64" i="43" s="1"/>
  <c r="BF67" i="45"/>
  <c r="BF120" i="39"/>
  <c r="BF37" i="44"/>
  <c r="BF128" i="39"/>
  <c r="AV23" i="47" l="1"/>
  <c r="AV17" i="47" s="1"/>
  <c r="AS75" i="45" s="1"/>
  <c r="AU40" i="46"/>
  <c r="AU39" i="46" s="1"/>
  <c r="AV48" i="43"/>
  <c r="AV57" i="45" s="1"/>
  <c r="AV56" i="45" s="1"/>
  <c r="AV31" i="27" s="1"/>
  <c r="AU59" i="43"/>
  <c r="AU69" i="44" s="1"/>
  <c r="AU56" i="46"/>
  <c r="AU55" i="46" s="1"/>
  <c r="AU68" i="46"/>
  <c r="AU67" i="46" s="1"/>
  <c r="AU46" i="46"/>
  <c r="AU45" i="46" s="1"/>
  <c r="AU24" i="46"/>
  <c r="AU23" i="46" s="1"/>
  <c r="AU62" i="46"/>
  <c r="AU61" i="46" s="1"/>
  <c r="AU34" i="46"/>
  <c r="AU33" i="46" s="1"/>
  <c r="AU12" i="46"/>
  <c r="AU11" i="46" s="1"/>
  <c r="AU75" i="46"/>
  <c r="AU74" i="46" s="1"/>
  <c r="AX37" i="47" s="1"/>
  <c r="AU18" i="46"/>
  <c r="AU17" i="46" s="1"/>
  <c r="AR46" i="27"/>
  <c r="AS76" i="45"/>
  <c r="AW57" i="47"/>
  <c r="AW65" i="47"/>
  <c r="AV61" i="47"/>
  <c r="AW35" i="47"/>
  <c r="AW43" i="47"/>
  <c r="AT57" i="27"/>
  <c r="F12" i="26"/>
  <c r="AT56" i="27"/>
  <c r="AT58" i="27"/>
  <c r="F29" i="26"/>
  <c r="F22" i="26"/>
  <c r="AW13" i="47"/>
  <c r="AW21" i="47"/>
  <c r="BF16" i="46"/>
  <c r="BF79" i="46"/>
  <c r="BD83" i="45"/>
  <c r="BD135" i="39"/>
  <c r="BD95" i="39"/>
  <c r="BD42" i="44"/>
  <c r="BD66" i="44"/>
  <c r="BD72" i="45"/>
  <c r="BD54" i="44"/>
  <c r="BD48" i="44"/>
  <c r="BD127" i="39"/>
  <c r="BD159" i="39"/>
  <c r="BD111" i="39"/>
  <c r="BD57" i="43"/>
  <c r="BD63" i="43" s="1"/>
  <c r="BD60" i="44"/>
  <c r="BD119" i="39"/>
  <c r="BD103" i="39"/>
  <c r="BD36" i="44"/>
  <c r="BE15" i="43"/>
  <c r="BE39" i="43" s="1"/>
  <c r="BD151" i="39"/>
  <c r="BD87" i="39"/>
  <c r="BD66" i="45"/>
  <c r="BD143" i="39"/>
  <c r="BG50" i="43"/>
  <c r="BG71" i="45" s="1"/>
  <c r="BC34" i="44"/>
  <c r="BC101" i="39"/>
  <c r="BC141" i="39"/>
  <c r="BC58" i="45"/>
  <c r="BC64" i="45"/>
  <c r="BC46" i="44"/>
  <c r="BD13" i="43"/>
  <c r="BD43" i="43" s="1"/>
  <c r="BC81" i="45"/>
  <c r="BC133" i="39"/>
  <c r="BC93" i="39"/>
  <c r="BC55" i="43"/>
  <c r="BC61" i="43" s="1"/>
  <c r="BC117" i="39"/>
  <c r="BC125" i="39"/>
  <c r="BC58" i="44"/>
  <c r="BC40" i="44"/>
  <c r="BG46" i="43"/>
  <c r="BG52" i="43" s="1"/>
  <c r="BG58" i="43" s="1"/>
  <c r="BG64" i="43" s="1"/>
  <c r="BC64" i="44"/>
  <c r="BC109" i="39"/>
  <c r="BC157" i="39"/>
  <c r="BC52" i="44"/>
  <c r="BC70" i="45"/>
  <c r="BC149" i="39"/>
  <c r="BF66" i="46"/>
  <c r="BF28" i="46"/>
  <c r="BF60" i="46"/>
  <c r="BF38" i="46"/>
  <c r="BF44" i="46"/>
  <c r="BF90" i="45"/>
  <c r="BF72" i="46"/>
  <c r="BF22" i="46"/>
  <c r="BF50" i="46"/>
  <c r="AR62" i="27"/>
  <c r="AR65" i="27" s="1"/>
  <c r="AR61" i="27"/>
  <c r="AR64" i="27"/>
  <c r="AW46" i="47"/>
  <c r="AV116" i="39" l="1"/>
  <c r="AV114" i="39" s="1"/>
  <c r="AV84" i="39"/>
  <c r="AV82" i="39" s="1"/>
  <c r="AV156" i="39"/>
  <c r="AV154" i="39" s="1"/>
  <c r="AV108" i="39"/>
  <c r="AV106" i="39" s="1"/>
  <c r="AV132" i="39"/>
  <c r="AV130" i="39" s="1"/>
  <c r="AV45" i="44"/>
  <c r="AV44" i="44" s="1"/>
  <c r="AV15" i="27" s="1"/>
  <c r="AV70" i="27" s="1"/>
  <c r="AV92" i="39"/>
  <c r="AV90" i="39" s="1"/>
  <c r="AV47" i="43"/>
  <c r="AW12" i="43"/>
  <c r="AW11" i="43" s="1"/>
  <c r="AU71" i="44"/>
  <c r="AV39" i="44"/>
  <c r="AV38" i="44" s="1"/>
  <c r="AV14" i="27" s="1"/>
  <c r="AV69" i="27" s="1"/>
  <c r="AU54" i="46"/>
  <c r="AX54" i="47" s="1"/>
  <c r="AX55" i="47" s="1"/>
  <c r="AV100" i="39"/>
  <c r="AV98" i="39" s="1"/>
  <c r="AV63" i="44"/>
  <c r="AV62" i="44" s="1"/>
  <c r="AV18" i="27" s="1"/>
  <c r="AV73" i="27" s="1"/>
  <c r="AV54" i="43"/>
  <c r="AV53" i="43" s="1"/>
  <c r="AV51" i="44"/>
  <c r="AV50" i="44" s="1"/>
  <c r="AV16" i="27" s="1"/>
  <c r="AV71" i="27" s="1"/>
  <c r="AV140" i="39"/>
  <c r="AV138" i="39" s="1"/>
  <c r="AV148" i="39"/>
  <c r="AV146" i="39" s="1"/>
  <c r="AV124" i="39"/>
  <c r="AV122" i="39" s="1"/>
  <c r="AV80" i="45"/>
  <c r="AV79" i="45" s="1"/>
  <c r="AV63" i="45"/>
  <c r="AV62" i="45" s="1"/>
  <c r="AV32" i="27" s="1"/>
  <c r="AV57" i="44"/>
  <c r="AV56" i="44" s="1"/>
  <c r="AV17" i="27" s="1"/>
  <c r="AV72" i="27" s="1"/>
  <c r="AV33" i="44"/>
  <c r="AV32" i="44" s="1"/>
  <c r="AV13" i="27" s="1"/>
  <c r="AV68" i="27" s="1"/>
  <c r="AV69" i="45"/>
  <c r="AV68" i="45" s="1"/>
  <c r="AV33" i="27" s="1"/>
  <c r="AU32" i="46"/>
  <c r="AX32" i="47" s="1"/>
  <c r="AX41" i="47" s="1"/>
  <c r="AU70" i="44"/>
  <c r="AU10" i="46"/>
  <c r="AX10" i="47" s="1"/>
  <c r="AX11" i="47" s="1"/>
  <c r="AV26" i="47"/>
  <c r="AW44" i="47"/>
  <c r="AW36" i="47"/>
  <c r="AW45" i="47" s="1"/>
  <c r="AT55" i="27"/>
  <c r="F19" i="26" s="1"/>
  <c r="AV70" i="47"/>
  <c r="AS77" i="45"/>
  <c r="AS74" i="45" s="1"/>
  <c r="AS34" i="27" s="1"/>
  <c r="AS20" i="27" s="1"/>
  <c r="AS37" i="27" s="1"/>
  <c r="AS38" i="27" s="1"/>
  <c r="AW14" i="47"/>
  <c r="AW22" i="47"/>
  <c r="AW58" i="47"/>
  <c r="AW66" i="47"/>
  <c r="BD71" i="46"/>
  <c r="BD78" i="46"/>
  <c r="BG50" i="46"/>
  <c r="BG79" i="46"/>
  <c r="BC25" i="46"/>
  <c r="BC76" i="46"/>
  <c r="BD49" i="46"/>
  <c r="BD27" i="46"/>
  <c r="BD21" i="46"/>
  <c r="BD37" i="46"/>
  <c r="BD43" i="46"/>
  <c r="BD59" i="46"/>
  <c r="BD89" i="45"/>
  <c r="BD15" i="46"/>
  <c r="BD65" i="46"/>
  <c r="BE45" i="43"/>
  <c r="BE51" i="43" s="1"/>
  <c r="BE60" i="45" s="1"/>
  <c r="BG86" i="39"/>
  <c r="BG41" i="44"/>
  <c r="BG65" i="45"/>
  <c r="BG65" i="44"/>
  <c r="BG35" i="44"/>
  <c r="BG47" i="44"/>
  <c r="BG134" i="39"/>
  <c r="BG102" i="39"/>
  <c r="BG59" i="45"/>
  <c r="BG126" i="39"/>
  <c r="BG59" i="44"/>
  <c r="BG110" i="39"/>
  <c r="BG53" i="44"/>
  <c r="BG56" i="43"/>
  <c r="BG62" i="43" s="1"/>
  <c r="BG150" i="39"/>
  <c r="BG118" i="39"/>
  <c r="BG94" i="39"/>
  <c r="BH14" i="43"/>
  <c r="BH44" i="43" s="1"/>
  <c r="BG142" i="39"/>
  <c r="BG158" i="39"/>
  <c r="BG82" i="45"/>
  <c r="BD37" i="43"/>
  <c r="BD49" i="43" s="1"/>
  <c r="BD141" i="39" s="1"/>
  <c r="BC57" i="46"/>
  <c r="BC35" i="46"/>
  <c r="BC87" i="45"/>
  <c r="BC19" i="46"/>
  <c r="BC63" i="46"/>
  <c r="BC41" i="46"/>
  <c r="BC69" i="46"/>
  <c r="BC47" i="46"/>
  <c r="BC13" i="46"/>
  <c r="BG44" i="46"/>
  <c r="BG61" i="45"/>
  <c r="BG88" i="39"/>
  <c r="BG38" i="46"/>
  <c r="BG60" i="46"/>
  <c r="BG66" i="46"/>
  <c r="BG136" i="39"/>
  <c r="BG43" i="44"/>
  <c r="BG49" i="44"/>
  <c r="BG90" i="45"/>
  <c r="BG73" i="45"/>
  <c r="BG104" i="39"/>
  <c r="BG28" i="46"/>
  <c r="BG84" i="45"/>
  <c r="BG96" i="39"/>
  <c r="BG16" i="46"/>
  <c r="BG61" i="44"/>
  <c r="BG152" i="39"/>
  <c r="BG128" i="39"/>
  <c r="BG67" i="44"/>
  <c r="BG22" i="46"/>
  <c r="BG55" i="44"/>
  <c r="BG112" i="39"/>
  <c r="BG144" i="39"/>
  <c r="BG120" i="39"/>
  <c r="BG72" i="46"/>
  <c r="BG37" i="44"/>
  <c r="BG67" i="45"/>
  <c r="BG160" i="39"/>
  <c r="BH16" i="43"/>
  <c r="BH40" i="43" s="1"/>
  <c r="AU68" i="44" l="1"/>
  <c r="AU19" i="27" s="1"/>
  <c r="AU74" i="27" s="1"/>
  <c r="AU67" i="27" s="1"/>
  <c r="AX63" i="47"/>
  <c r="AV78" i="45"/>
  <c r="AV35" i="27" s="1"/>
  <c r="AW42" i="43"/>
  <c r="AW41" i="43" s="1"/>
  <c r="AW36" i="43"/>
  <c r="AW35" i="43" s="1"/>
  <c r="AV37" i="39"/>
  <c r="AV54" i="45" s="1"/>
  <c r="AV29" i="27" s="1"/>
  <c r="AX19" i="47"/>
  <c r="AV60" i="43"/>
  <c r="AV68" i="46" s="1"/>
  <c r="AV67" i="46" s="1"/>
  <c r="AV38" i="39"/>
  <c r="AV55" i="45" s="1"/>
  <c r="AV30" i="27" s="1"/>
  <c r="AX33" i="47"/>
  <c r="AX42" i="47" s="1"/>
  <c r="AW39" i="47"/>
  <c r="AW48" i="47" s="1"/>
  <c r="AS45" i="27"/>
  <c r="AS46" i="27" s="1"/>
  <c r="AW59" i="47"/>
  <c r="AW68" i="47" s="1"/>
  <c r="AW67" i="47"/>
  <c r="AW23" i="47"/>
  <c r="AW15" i="47"/>
  <c r="AW24" i="47" s="1"/>
  <c r="AX12" i="47"/>
  <c r="AX20" i="47"/>
  <c r="AX56" i="47"/>
  <c r="AX64" i="47"/>
  <c r="BG58" i="46"/>
  <c r="BG77" i="46"/>
  <c r="BE95" i="39"/>
  <c r="BE103" i="39"/>
  <c r="BE159" i="39"/>
  <c r="BE60" i="44"/>
  <c r="BE36" i="44"/>
  <c r="BE66" i="44"/>
  <c r="BE48" i="44"/>
  <c r="BE135" i="39"/>
  <c r="BE127" i="39"/>
  <c r="BE42" i="44"/>
  <c r="BE143" i="39"/>
  <c r="BE72" i="45"/>
  <c r="BE54" i="44"/>
  <c r="BE119" i="39"/>
  <c r="BE83" i="45"/>
  <c r="BE151" i="39"/>
  <c r="BE57" i="43"/>
  <c r="BE63" i="43" s="1"/>
  <c r="BE66" i="45"/>
  <c r="BE111" i="39"/>
  <c r="BE87" i="39"/>
  <c r="BF15" i="43"/>
  <c r="BF45" i="43" s="1"/>
  <c r="BG70" i="46"/>
  <c r="BG20" i="46"/>
  <c r="BH38" i="43"/>
  <c r="BH50" i="43" s="1"/>
  <c r="BH35" i="44" s="1"/>
  <c r="BG26" i="46"/>
  <c r="BG48" i="46"/>
  <c r="BG36" i="46"/>
  <c r="BG14" i="46"/>
  <c r="BG64" i="46"/>
  <c r="BG42" i="46"/>
  <c r="BG88" i="45"/>
  <c r="BD64" i="44"/>
  <c r="BE13" i="43"/>
  <c r="BE37" i="43" s="1"/>
  <c r="BD125" i="39"/>
  <c r="BD117" i="39"/>
  <c r="BD81" i="45"/>
  <c r="BD85" i="39"/>
  <c r="BH46" i="43"/>
  <c r="BH52" i="43" s="1"/>
  <c r="BD46" i="44"/>
  <c r="BD70" i="45"/>
  <c r="BD40" i="44"/>
  <c r="BD52" i="44"/>
  <c r="BD133" i="39"/>
  <c r="BD109" i="39"/>
  <c r="BD58" i="45"/>
  <c r="BD55" i="43"/>
  <c r="BD61" i="43" s="1"/>
  <c r="BD93" i="39"/>
  <c r="BD64" i="45"/>
  <c r="BD157" i="39"/>
  <c r="BD149" i="39"/>
  <c r="BD101" i="39"/>
  <c r="BD58" i="44"/>
  <c r="BD34" i="44"/>
  <c r="C35" i="21"/>
  <c r="C34" i="21"/>
  <c r="C33" i="21"/>
  <c r="AU8" i="27" l="1"/>
  <c r="AU58" i="27" s="1"/>
  <c r="AV34" i="46"/>
  <c r="AV33" i="46" s="1"/>
  <c r="AV62" i="46"/>
  <c r="AV61" i="46" s="1"/>
  <c r="AV18" i="46"/>
  <c r="AV17" i="46" s="1"/>
  <c r="AV40" i="46"/>
  <c r="AV39" i="46" s="1"/>
  <c r="AV24" i="46"/>
  <c r="AV23" i="46" s="1"/>
  <c r="AV75" i="46"/>
  <c r="AV74" i="46" s="1"/>
  <c r="AY37" i="47" s="1"/>
  <c r="AV56" i="46"/>
  <c r="AV55" i="46" s="1"/>
  <c r="AV46" i="46"/>
  <c r="AV45" i="46" s="1"/>
  <c r="AV12" i="46"/>
  <c r="AV11" i="46" s="1"/>
  <c r="AW48" i="43"/>
  <c r="AW156" i="39" s="1"/>
  <c r="AW154" i="39" s="1"/>
  <c r="AV59" i="43"/>
  <c r="AV70" i="44" s="1"/>
  <c r="AV86" i="45"/>
  <c r="AV85" i="45" s="1"/>
  <c r="AV36" i="27" s="1"/>
  <c r="AX34" i="47"/>
  <c r="AX35" i="47" s="1"/>
  <c r="AT76" i="45"/>
  <c r="AS60" i="27"/>
  <c r="AS61" i="27" s="1"/>
  <c r="AW61" i="47"/>
  <c r="AW70" i="47" s="1"/>
  <c r="AX21" i="47"/>
  <c r="AX13" i="47"/>
  <c r="AW17" i="47"/>
  <c r="AX65" i="47"/>
  <c r="AX57" i="47"/>
  <c r="BD25" i="46"/>
  <c r="BD76" i="46"/>
  <c r="BE27" i="46"/>
  <c r="BE78" i="46"/>
  <c r="BE71" i="46"/>
  <c r="BE49" i="46"/>
  <c r="BE21" i="46"/>
  <c r="BE59" i="46"/>
  <c r="BE43" i="46"/>
  <c r="BE65" i="46"/>
  <c r="BE37" i="46"/>
  <c r="BE89" i="45"/>
  <c r="BE15" i="46"/>
  <c r="BF39" i="43"/>
  <c r="BF51" i="43" s="1"/>
  <c r="BH150" i="39"/>
  <c r="BH41" i="44"/>
  <c r="BH59" i="45"/>
  <c r="BH94" i="39"/>
  <c r="BH142" i="39"/>
  <c r="BH134" i="39"/>
  <c r="BH59" i="44"/>
  <c r="BH56" i="43"/>
  <c r="BH62" i="43" s="1"/>
  <c r="BH47" i="44"/>
  <c r="BI14" i="43"/>
  <c r="BH53" i="44"/>
  <c r="BH71" i="45"/>
  <c r="BH158" i="39"/>
  <c r="BH86" i="39"/>
  <c r="BH65" i="45"/>
  <c r="BH118" i="39"/>
  <c r="BH102" i="39"/>
  <c r="BH65" i="44"/>
  <c r="BH110" i="39"/>
  <c r="BH126" i="39"/>
  <c r="BH82" i="45"/>
  <c r="BE43" i="43"/>
  <c r="BE49" i="43" s="1"/>
  <c r="BE52" i="44" s="1"/>
  <c r="BH73" i="45"/>
  <c r="BH160" i="39"/>
  <c r="BH67" i="45"/>
  <c r="BH136" i="39"/>
  <c r="BH144" i="39"/>
  <c r="BH104" i="39"/>
  <c r="BH49" i="44"/>
  <c r="BH128" i="39"/>
  <c r="BI16" i="43"/>
  <c r="BH58" i="43"/>
  <c r="BH64" i="43" s="1"/>
  <c r="BH79" i="46" s="1"/>
  <c r="BH120" i="39"/>
  <c r="BH84" i="45"/>
  <c r="BH67" i="44"/>
  <c r="BH43" i="44"/>
  <c r="BH112" i="39"/>
  <c r="BH88" i="39"/>
  <c r="BH55" i="44"/>
  <c r="BH61" i="44"/>
  <c r="BH96" i="39"/>
  <c r="BH61" i="45"/>
  <c r="BH152" i="39"/>
  <c r="BH37" i="44"/>
  <c r="BD69" i="46"/>
  <c r="BD19" i="46"/>
  <c r="BD47" i="46"/>
  <c r="BD87" i="45"/>
  <c r="BD35" i="46"/>
  <c r="BD41" i="46"/>
  <c r="BD13" i="46"/>
  <c r="BD57" i="46"/>
  <c r="BD63" i="46"/>
  <c r="AX46" i="47"/>
  <c r="D49" i="4"/>
  <c r="D48" i="50" s="1"/>
  <c r="E49" i="4"/>
  <c r="E48" i="50" s="1"/>
  <c r="F49" i="4"/>
  <c r="F48" i="50" s="1"/>
  <c r="G49" i="4"/>
  <c r="G48" i="50" s="1"/>
  <c r="H49" i="4"/>
  <c r="H48" i="50" s="1"/>
  <c r="I49" i="4"/>
  <c r="I48" i="50" s="1"/>
  <c r="J49" i="4"/>
  <c r="J48" i="50" s="1"/>
  <c r="K49" i="4"/>
  <c r="K48" i="50" s="1"/>
  <c r="L49" i="4"/>
  <c r="L48" i="50" s="1"/>
  <c r="M49" i="4"/>
  <c r="M48" i="50" s="1"/>
  <c r="N49" i="4"/>
  <c r="N48" i="50" s="1"/>
  <c r="O49" i="4"/>
  <c r="O48" i="50" s="1"/>
  <c r="P49" i="4"/>
  <c r="P48" i="50" s="1"/>
  <c r="Q49" i="4"/>
  <c r="Q48" i="50" s="1"/>
  <c r="R49" i="4"/>
  <c r="R48" i="50" s="1"/>
  <c r="S49" i="4"/>
  <c r="S48" i="50" s="1"/>
  <c r="T49" i="4"/>
  <c r="T48" i="50" s="1"/>
  <c r="U49" i="4"/>
  <c r="U48" i="50" s="1"/>
  <c r="V49" i="4"/>
  <c r="V48" i="50" s="1"/>
  <c r="W49" i="4"/>
  <c r="W48" i="50" s="1"/>
  <c r="X49" i="4"/>
  <c r="X48" i="50" s="1"/>
  <c r="Y49" i="4"/>
  <c r="Y48" i="50" s="1"/>
  <c r="Z49" i="4"/>
  <c r="Z48" i="50" s="1"/>
  <c r="AA49" i="4"/>
  <c r="AA48" i="50" s="1"/>
  <c r="AB49" i="4"/>
  <c r="AB48" i="50" s="1"/>
  <c r="AC49" i="4"/>
  <c r="AC48" i="50" s="1"/>
  <c r="AD49" i="4"/>
  <c r="AD48" i="50" s="1"/>
  <c r="AE49" i="4"/>
  <c r="AE48" i="50" s="1"/>
  <c r="AF49" i="4"/>
  <c r="AF48" i="50" s="1"/>
  <c r="AG49" i="4"/>
  <c r="AG48" i="50" s="1"/>
  <c r="AH49" i="4"/>
  <c r="AH48" i="50" s="1"/>
  <c r="AI49" i="4"/>
  <c r="AI48" i="50" s="1"/>
  <c r="AJ49" i="4"/>
  <c r="AJ48" i="50" s="1"/>
  <c r="AK49" i="4"/>
  <c r="AK48" i="50" s="1"/>
  <c r="AL49" i="4"/>
  <c r="AL48" i="50" s="1"/>
  <c r="AM49" i="4"/>
  <c r="AM48" i="50" s="1"/>
  <c r="AN49" i="4"/>
  <c r="AN48" i="50" s="1"/>
  <c r="AO49" i="4"/>
  <c r="AO48" i="50" s="1"/>
  <c r="AP49" i="4"/>
  <c r="AP48" i="50" s="1"/>
  <c r="AQ49" i="4"/>
  <c r="AQ48" i="50" s="1"/>
  <c r="AR49" i="4"/>
  <c r="AR48" i="50" s="1"/>
  <c r="AS49" i="4"/>
  <c r="AS48" i="50" s="1"/>
  <c r="AT49" i="4"/>
  <c r="AT48" i="50" s="1"/>
  <c r="AU49" i="4"/>
  <c r="AU48" i="50" s="1"/>
  <c r="AV49" i="4"/>
  <c r="AV48" i="50" s="1"/>
  <c r="AW49" i="4"/>
  <c r="AW48" i="50" s="1"/>
  <c r="AX49" i="4"/>
  <c r="AX48" i="50" s="1"/>
  <c r="AY49" i="4"/>
  <c r="AY48" i="50" s="1"/>
  <c r="AZ49" i="4"/>
  <c r="AZ48" i="50" s="1"/>
  <c r="BA49" i="4"/>
  <c r="BA48" i="50" s="1"/>
  <c r="BB49" i="4"/>
  <c r="BB48" i="50" s="1"/>
  <c r="BC49" i="4"/>
  <c r="BC48" i="50" s="1"/>
  <c r="BD49" i="4"/>
  <c r="BD48" i="50" s="1"/>
  <c r="BE49" i="4"/>
  <c r="BE48" i="50" s="1"/>
  <c r="BF49" i="4"/>
  <c r="BF48" i="50" s="1"/>
  <c r="BG49" i="4"/>
  <c r="BG48" i="50" s="1"/>
  <c r="BH49" i="4"/>
  <c r="BH48" i="50" s="1"/>
  <c r="BI49" i="4"/>
  <c r="BI48" i="50" s="1"/>
  <c r="BJ49" i="4"/>
  <c r="BJ48" i="50" s="1"/>
  <c r="BK49" i="4"/>
  <c r="BK48" i="50" s="1"/>
  <c r="BL49" i="4"/>
  <c r="BL48" i="50" s="1"/>
  <c r="BM49" i="4"/>
  <c r="BM48" i="50" s="1"/>
  <c r="BN49" i="4"/>
  <c r="BN48" i="50" s="1"/>
  <c r="BO49" i="4"/>
  <c r="BO48" i="50" s="1"/>
  <c r="BP49" i="4"/>
  <c r="BP48" i="50" s="1"/>
  <c r="BQ49" i="4"/>
  <c r="BQ48" i="50" s="1"/>
  <c r="BR49" i="4"/>
  <c r="BR48" i="50" s="1"/>
  <c r="D50" i="4"/>
  <c r="D49" i="50" s="1"/>
  <c r="E50" i="4"/>
  <c r="E49" i="50" s="1"/>
  <c r="F50" i="4"/>
  <c r="F49" i="50" s="1"/>
  <c r="G50" i="4"/>
  <c r="G49" i="50" s="1"/>
  <c r="H50" i="4"/>
  <c r="H49" i="50" s="1"/>
  <c r="I50" i="4"/>
  <c r="I49" i="50" s="1"/>
  <c r="J50" i="4"/>
  <c r="J49" i="50" s="1"/>
  <c r="K50" i="4"/>
  <c r="K49" i="50" s="1"/>
  <c r="L50" i="4"/>
  <c r="L49" i="50" s="1"/>
  <c r="M50" i="4"/>
  <c r="M49" i="50" s="1"/>
  <c r="N50" i="4"/>
  <c r="N49" i="50" s="1"/>
  <c r="O50" i="4"/>
  <c r="O49" i="50" s="1"/>
  <c r="P50" i="4"/>
  <c r="P49" i="50" s="1"/>
  <c r="Q50" i="4"/>
  <c r="Q49" i="50" s="1"/>
  <c r="R50" i="4"/>
  <c r="R49" i="50" s="1"/>
  <c r="S50" i="4"/>
  <c r="S49" i="50" s="1"/>
  <c r="T50" i="4"/>
  <c r="T49" i="50" s="1"/>
  <c r="U50" i="4"/>
  <c r="U49" i="50" s="1"/>
  <c r="V50" i="4"/>
  <c r="V49" i="50" s="1"/>
  <c r="W50" i="4"/>
  <c r="W49" i="50" s="1"/>
  <c r="X50" i="4"/>
  <c r="X49" i="50" s="1"/>
  <c r="Y50" i="4"/>
  <c r="Y49" i="50" s="1"/>
  <c r="Z50" i="4"/>
  <c r="Z49" i="50" s="1"/>
  <c r="AA50" i="4"/>
  <c r="AA49" i="50" s="1"/>
  <c r="AB50" i="4"/>
  <c r="AB49" i="50" s="1"/>
  <c r="AC50" i="4"/>
  <c r="AC49" i="50" s="1"/>
  <c r="AD50" i="4"/>
  <c r="AD49" i="50" s="1"/>
  <c r="AE50" i="4"/>
  <c r="AE49" i="50" s="1"/>
  <c r="AF50" i="4"/>
  <c r="AF49" i="50" s="1"/>
  <c r="AG50" i="4"/>
  <c r="AG49" i="50" s="1"/>
  <c r="AH50" i="4"/>
  <c r="AH49" i="50" s="1"/>
  <c r="AI50" i="4"/>
  <c r="AI49" i="50" s="1"/>
  <c r="AJ50" i="4"/>
  <c r="AJ49" i="50" s="1"/>
  <c r="AK50" i="4"/>
  <c r="AK49" i="50" s="1"/>
  <c r="AL50" i="4"/>
  <c r="AL49" i="50" s="1"/>
  <c r="AM50" i="4"/>
  <c r="AM49" i="50" s="1"/>
  <c r="AN50" i="4"/>
  <c r="AN49" i="50" s="1"/>
  <c r="AO50" i="4"/>
  <c r="AO49" i="50" s="1"/>
  <c r="AP50" i="4"/>
  <c r="AP49" i="50" s="1"/>
  <c r="AQ50" i="4"/>
  <c r="AQ49" i="50" s="1"/>
  <c r="AR50" i="4"/>
  <c r="AR49" i="50" s="1"/>
  <c r="AS50" i="4"/>
  <c r="AS49" i="50" s="1"/>
  <c r="AT50" i="4"/>
  <c r="AT49" i="50" s="1"/>
  <c r="AU50" i="4"/>
  <c r="AU49" i="50" s="1"/>
  <c r="AV50" i="4"/>
  <c r="AV49" i="50" s="1"/>
  <c r="AW50" i="4"/>
  <c r="AW49" i="50" s="1"/>
  <c r="AX50" i="4"/>
  <c r="AX49" i="50" s="1"/>
  <c r="AY50" i="4"/>
  <c r="AY49" i="50" s="1"/>
  <c r="AZ50" i="4"/>
  <c r="AZ49" i="50" s="1"/>
  <c r="BA50" i="4"/>
  <c r="BA49" i="50" s="1"/>
  <c r="BB50" i="4"/>
  <c r="BB49" i="50" s="1"/>
  <c r="BC50" i="4"/>
  <c r="BC49" i="50" s="1"/>
  <c r="BD50" i="4"/>
  <c r="BD49" i="50" s="1"/>
  <c r="BE50" i="4"/>
  <c r="BE49" i="50" s="1"/>
  <c r="BF50" i="4"/>
  <c r="BF49" i="50" s="1"/>
  <c r="BG50" i="4"/>
  <c r="BG49" i="50" s="1"/>
  <c r="BH50" i="4"/>
  <c r="BH49" i="50" s="1"/>
  <c r="BI50" i="4"/>
  <c r="BI49" i="50" s="1"/>
  <c r="BJ50" i="4"/>
  <c r="BJ49" i="50" s="1"/>
  <c r="BK50" i="4"/>
  <c r="BK49" i="50" s="1"/>
  <c r="BL50" i="4"/>
  <c r="BL49" i="50" s="1"/>
  <c r="BM50" i="4"/>
  <c r="BM49" i="50" s="1"/>
  <c r="BN50" i="4"/>
  <c r="BN49" i="50" s="1"/>
  <c r="BO50" i="4"/>
  <c r="BO49" i="50" s="1"/>
  <c r="BP50" i="4"/>
  <c r="BP49" i="50" s="1"/>
  <c r="BQ50" i="4"/>
  <c r="BQ49" i="50" s="1"/>
  <c r="BR50" i="4"/>
  <c r="BR49" i="50" s="1"/>
  <c r="D51" i="4"/>
  <c r="E51" i="4"/>
  <c r="E50" i="50" s="1"/>
  <c r="F51" i="4"/>
  <c r="F50" i="50" s="1"/>
  <c r="G51" i="4"/>
  <c r="G50" i="50" s="1"/>
  <c r="H51" i="4"/>
  <c r="H50" i="50" s="1"/>
  <c r="I51" i="4"/>
  <c r="I50" i="50" s="1"/>
  <c r="J51" i="4"/>
  <c r="J50" i="50" s="1"/>
  <c r="K51" i="4"/>
  <c r="K50" i="50" s="1"/>
  <c r="L51" i="4"/>
  <c r="L50" i="50" s="1"/>
  <c r="M51" i="4"/>
  <c r="M50" i="50" s="1"/>
  <c r="N51" i="4"/>
  <c r="N50" i="50" s="1"/>
  <c r="O51" i="4"/>
  <c r="O50" i="50" s="1"/>
  <c r="P51" i="4"/>
  <c r="P50" i="50" s="1"/>
  <c r="Q51" i="4"/>
  <c r="Q50" i="50" s="1"/>
  <c r="R51" i="4"/>
  <c r="R50" i="50" s="1"/>
  <c r="S51" i="4"/>
  <c r="S50" i="50" s="1"/>
  <c r="T51" i="4"/>
  <c r="T50" i="50" s="1"/>
  <c r="U51" i="4"/>
  <c r="U50" i="50" s="1"/>
  <c r="V51" i="4"/>
  <c r="V50" i="50" s="1"/>
  <c r="W51" i="4"/>
  <c r="W50" i="50" s="1"/>
  <c r="X51" i="4"/>
  <c r="X50" i="50" s="1"/>
  <c r="Y51" i="4"/>
  <c r="Y50" i="50" s="1"/>
  <c r="Z51" i="4"/>
  <c r="Z50" i="50" s="1"/>
  <c r="AA51" i="4"/>
  <c r="AA50" i="50" s="1"/>
  <c r="AB51" i="4"/>
  <c r="AB50" i="50" s="1"/>
  <c r="AC51" i="4"/>
  <c r="AC50" i="50" s="1"/>
  <c r="AD51" i="4"/>
  <c r="AD50" i="50" s="1"/>
  <c r="AE51" i="4"/>
  <c r="AE50" i="50" s="1"/>
  <c r="AF51" i="4"/>
  <c r="AF50" i="50" s="1"/>
  <c r="AG51" i="4"/>
  <c r="AG50" i="50" s="1"/>
  <c r="AH51" i="4"/>
  <c r="AH50" i="50" s="1"/>
  <c r="AI51" i="4"/>
  <c r="AI50" i="50" s="1"/>
  <c r="AJ51" i="4"/>
  <c r="AJ50" i="50" s="1"/>
  <c r="AK51" i="4"/>
  <c r="AK50" i="50" s="1"/>
  <c r="AL51" i="4"/>
  <c r="AL50" i="50" s="1"/>
  <c r="AM51" i="4"/>
  <c r="AM50" i="50" s="1"/>
  <c r="AN51" i="4"/>
  <c r="AN50" i="50" s="1"/>
  <c r="AO51" i="4"/>
  <c r="AO50" i="50" s="1"/>
  <c r="AP51" i="4"/>
  <c r="AP50" i="50" s="1"/>
  <c r="AQ51" i="4"/>
  <c r="AQ50" i="50" s="1"/>
  <c r="AR51" i="4"/>
  <c r="AR50" i="50" s="1"/>
  <c r="AS51" i="4"/>
  <c r="AS50" i="50" s="1"/>
  <c r="AT51" i="4"/>
  <c r="AT50" i="50" s="1"/>
  <c r="AU51" i="4"/>
  <c r="AU50" i="50" s="1"/>
  <c r="AV51" i="4"/>
  <c r="AV50" i="50" s="1"/>
  <c r="AW51" i="4"/>
  <c r="AW50" i="50" s="1"/>
  <c r="AX51" i="4"/>
  <c r="AX50" i="50" s="1"/>
  <c r="AY51" i="4"/>
  <c r="AY50" i="50" s="1"/>
  <c r="AZ51" i="4"/>
  <c r="AZ50" i="50" s="1"/>
  <c r="BA51" i="4"/>
  <c r="BA50" i="50" s="1"/>
  <c r="BB51" i="4"/>
  <c r="BB50" i="50" s="1"/>
  <c r="BC51" i="4"/>
  <c r="BC50" i="50" s="1"/>
  <c r="BD51" i="4"/>
  <c r="BD50" i="50" s="1"/>
  <c r="BE51" i="4"/>
  <c r="BE50" i="50" s="1"/>
  <c r="BF51" i="4"/>
  <c r="BF50" i="50" s="1"/>
  <c r="BG51" i="4"/>
  <c r="BG50" i="50" s="1"/>
  <c r="BH51" i="4"/>
  <c r="BH50" i="50" s="1"/>
  <c r="BI51" i="4"/>
  <c r="BI50" i="50" s="1"/>
  <c r="BJ51" i="4"/>
  <c r="BJ50" i="50" s="1"/>
  <c r="BK51" i="4"/>
  <c r="BK50" i="50" s="1"/>
  <c r="BL51" i="4"/>
  <c r="BL50" i="50" s="1"/>
  <c r="BM51" i="4"/>
  <c r="BM50" i="50" s="1"/>
  <c r="BN51" i="4"/>
  <c r="BN50" i="50" s="1"/>
  <c r="BO51" i="4"/>
  <c r="BO50" i="50" s="1"/>
  <c r="BP51" i="4"/>
  <c r="BP50" i="50" s="1"/>
  <c r="BQ51" i="4"/>
  <c r="BQ50" i="50" s="1"/>
  <c r="BR51" i="4"/>
  <c r="BR50" i="50" s="1"/>
  <c r="D52" i="4"/>
  <c r="D51" i="50" s="1"/>
  <c r="E52" i="4"/>
  <c r="E51" i="50" s="1"/>
  <c r="F52" i="4"/>
  <c r="F51" i="50" s="1"/>
  <c r="G52" i="4"/>
  <c r="H52" i="4"/>
  <c r="H51" i="50" s="1"/>
  <c r="I52" i="4"/>
  <c r="I51" i="50" s="1"/>
  <c r="J52" i="4"/>
  <c r="J51" i="50" s="1"/>
  <c r="K52" i="4"/>
  <c r="K51" i="50" s="1"/>
  <c r="L52" i="4"/>
  <c r="L51" i="50" s="1"/>
  <c r="M52" i="4"/>
  <c r="M51" i="50" s="1"/>
  <c r="N52" i="4"/>
  <c r="N51" i="50" s="1"/>
  <c r="O52" i="4"/>
  <c r="O51" i="50" s="1"/>
  <c r="P52" i="4"/>
  <c r="P51" i="50" s="1"/>
  <c r="Q52" i="4"/>
  <c r="Q51" i="50" s="1"/>
  <c r="R52" i="4"/>
  <c r="R51" i="50" s="1"/>
  <c r="S52" i="4"/>
  <c r="S51" i="50" s="1"/>
  <c r="T52" i="4"/>
  <c r="T51" i="50" s="1"/>
  <c r="U52" i="4"/>
  <c r="U51" i="50" s="1"/>
  <c r="V52" i="4"/>
  <c r="V51" i="50" s="1"/>
  <c r="W52" i="4"/>
  <c r="W51" i="50" s="1"/>
  <c r="X52" i="4"/>
  <c r="X51" i="50" s="1"/>
  <c r="Y52" i="4"/>
  <c r="Y51" i="50" s="1"/>
  <c r="Z52" i="4"/>
  <c r="Z51" i="50" s="1"/>
  <c r="AA52" i="4"/>
  <c r="AA51" i="50" s="1"/>
  <c r="AB52" i="4"/>
  <c r="AB51" i="50" s="1"/>
  <c r="AC52" i="4"/>
  <c r="AC51" i="50" s="1"/>
  <c r="AD52" i="4"/>
  <c r="AD51" i="50" s="1"/>
  <c r="AE52" i="4"/>
  <c r="AE51" i="50" s="1"/>
  <c r="AF52" i="4"/>
  <c r="AF51" i="50" s="1"/>
  <c r="AG52" i="4"/>
  <c r="AG51" i="50" s="1"/>
  <c r="AH52" i="4"/>
  <c r="AH51" i="50" s="1"/>
  <c r="AI52" i="4"/>
  <c r="AI51" i="50" s="1"/>
  <c r="AJ52" i="4"/>
  <c r="AJ51" i="50" s="1"/>
  <c r="AK52" i="4"/>
  <c r="AK51" i="50" s="1"/>
  <c r="AL52" i="4"/>
  <c r="AL51" i="50" s="1"/>
  <c r="AM52" i="4"/>
  <c r="AM51" i="50" s="1"/>
  <c r="AN52" i="4"/>
  <c r="AN51" i="50" s="1"/>
  <c r="AO52" i="4"/>
  <c r="AO51" i="50" s="1"/>
  <c r="AP52" i="4"/>
  <c r="AP51" i="50" s="1"/>
  <c r="AQ52" i="4"/>
  <c r="AQ51" i="50" s="1"/>
  <c r="AR52" i="4"/>
  <c r="AR51" i="50" s="1"/>
  <c r="AS52" i="4"/>
  <c r="AS51" i="50" s="1"/>
  <c r="AT52" i="4"/>
  <c r="AT51" i="50" s="1"/>
  <c r="AU52" i="4"/>
  <c r="AU51" i="50" s="1"/>
  <c r="AV52" i="4"/>
  <c r="AV51" i="50" s="1"/>
  <c r="AW52" i="4"/>
  <c r="AW51" i="50" s="1"/>
  <c r="AX52" i="4"/>
  <c r="AX51" i="50" s="1"/>
  <c r="AY52" i="4"/>
  <c r="AY51" i="50" s="1"/>
  <c r="AZ52" i="4"/>
  <c r="AZ51" i="50" s="1"/>
  <c r="BA52" i="4"/>
  <c r="BA51" i="50" s="1"/>
  <c r="BB52" i="4"/>
  <c r="BB51" i="50" s="1"/>
  <c r="BC52" i="4"/>
  <c r="BC51" i="50" s="1"/>
  <c r="BD52" i="4"/>
  <c r="BD51" i="50" s="1"/>
  <c r="BE52" i="4"/>
  <c r="BE51" i="50" s="1"/>
  <c r="BF52" i="4"/>
  <c r="BF51" i="50" s="1"/>
  <c r="BG52" i="4"/>
  <c r="BG51" i="50" s="1"/>
  <c r="BH52" i="4"/>
  <c r="BH51" i="50" s="1"/>
  <c r="BI52" i="4"/>
  <c r="BI51" i="50" s="1"/>
  <c r="BJ52" i="4"/>
  <c r="BJ51" i="50" s="1"/>
  <c r="BK52" i="4"/>
  <c r="BK51" i="50" s="1"/>
  <c r="BL52" i="4"/>
  <c r="BL51" i="50" s="1"/>
  <c r="BM52" i="4"/>
  <c r="BM51" i="50" s="1"/>
  <c r="BN52" i="4"/>
  <c r="BN51" i="50" s="1"/>
  <c r="BO52" i="4"/>
  <c r="BO51" i="50" s="1"/>
  <c r="BP52" i="4"/>
  <c r="BP51" i="50" s="1"/>
  <c r="BQ52" i="4"/>
  <c r="BQ51" i="50" s="1"/>
  <c r="BR52" i="4"/>
  <c r="BR51" i="50" s="1"/>
  <c r="D53" i="4"/>
  <c r="D52" i="50" s="1"/>
  <c r="E53" i="4"/>
  <c r="E52" i="50" s="1"/>
  <c r="F53" i="4"/>
  <c r="F52" i="50" s="1"/>
  <c r="G53" i="4"/>
  <c r="G52" i="50" s="1"/>
  <c r="H53" i="4"/>
  <c r="H52" i="50" s="1"/>
  <c r="I53" i="4"/>
  <c r="I52" i="50" s="1"/>
  <c r="J53" i="4"/>
  <c r="J52" i="50" s="1"/>
  <c r="K53" i="4"/>
  <c r="K52" i="50" s="1"/>
  <c r="L53" i="4"/>
  <c r="L52" i="50" s="1"/>
  <c r="M53" i="4"/>
  <c r="M52" i="50" s="1"/>
  <c r="N53" i="4"/>
  <c r="N52" i="50" s="1"/>
  <c r="O53" i="4"/>
  <c r="O52" i="50" s="1"/>
  <c r="P53" i="4"/>
  <c r="P52" i="50" s="1"/>
  <c r="Q53" i="4"/>
  <c r="Q52" i="50" s="1"/>
  <c r="R53" i="4"/>
  <c r="R52" i="50" s="1"/>
  <c r="S53" i="4"/>
  <c r="S52" i="50" s="1"/>
  <c r="T53" i="4"/>
  <c r="T52" i="50" s="1"/>
  <c r="U53" i="4"/>
  <c r="U52" i="50" s="1"/>
  <c r="V53" i="4"/>
  <c r="V52" i="50" s="1"/>
  <c r="W53" i="4"/>
  <c r="W52" i="50" s="1"/>
  <c r="X53" i="4"/>
  <c r="X52" i="50" s="1"/>
  <c r="Y53" i="4"/>
  <c r="Y52" i="50" s="1"/>
  <c r="Z53" i="4"/>
  <c r="Z52" i="50" s="1"/>
  <c r="AA53" i="4"/>
  <c r="AA52" i="50" s="1"/>
  <c r="AB53" i="4"/>
  <c r="AB52" i="50" s="1"/>
  <c r="AC53" i="4"/>
  <c r="AC52" i="50" s="1"/>
  <c r="AD53" i="4"/>
  <c r="AD52" i="50" s="1"/>
  <c r="AE53" i="4"/>
  <c r="AE52" i="50" s="1"/>
  <c r="AF53" i="4"/>
  <c r="AF52" i="50" s="1"/>
  <c r="AG53" i="4"/>
  <c r="AG52" i="50" s="1"/>
  <c r="AH53" i="4"/>
  <c r="AH52" i="50" s="1"/>
  <c r="AI53" i="4"/>
  <c r="AI52" i="50" s="1"/>
  <c r="AJ53" i="4"/>
  <c r="AJ52" i="50" s="1"/>
  <c r="AK53" i="4"/>
  <c r="AK52" i="50" s="1"/>
  <c r="AL53" i="4"/>
  <c r="AL52" i="50" s="1"/>
  <c r="AM53" i="4"/>
  <c r="AM52" i="50" s="1"/>
  <c r="AN53" i="4"/>
  <c r="AN52" i="50" s="1"/>
  <c r="AO53" i="4"/>
  <c r="AO52" i="50" s="1"/>
  <c r="AP53" i="4"/>
  <c r="AP52" i="50" s="1"/>
  <c r="AQ53" i="4"/>
  <c r="AQ52" i="50" s="1"/>
  <c r="AR53" i="4"/>
  <c r="AR52" i="50" s="1"/>
  <c r="AS53" i="4"/>
  <c r="AS52" i="50" s="1"/>
  <c r="AT53" i="4"/>
  <c r="AT52" i="50" s="1"/>
  <c r="AU53" i="4"/>
  <c r="AU52" i="50" s="1"/>
  <c r="AV53" i="4"/>
  <c r="AV52" i="50" s="1"/>
  <c r="AW53" i="4"/>
  <c r="AW52" i="50" s="1"/>
  <c r="AX53" i="4"/>
  <c r="AX52" i="50" s="1"/>
  <c r="AY53" i="4"/>
  <c r="AY52" i="50" s="1"/>
  <c r="AZ53" i="4"/>
  <c r="AZ52" i="50" s="1"/>
  <c r="BA53" i="4"/>
  <c r="BA52" i="50" s="1"/>
  <c r="BB53" i="4"/>
  <c r="BB52" i="50" s="1"/>
  <c r="BC53" i="4"/>
  <c r="BC52" i="50" s="1"/>
  <c r="BD53" i="4"/>
  <c r="BD52" i="50" s="1"/>
  <c r="BE53" i="4"/>
  <c r="BE52" i="50" s="1"/>
  <c r="BF53" i="4"/>
  <c r="BF52" i="50" s="1"/>
  <c r="BG53" i="4"/>
  <c r="BG52" i="50" s="1"/>
  <c r="BH53" i="4"/>
  <c r="BH52" i="50" s="1"/>
  <c r="BI53" i="4"/>
  <c r="BI52" i="50" s="1"/>
  <c r="BJ53" i="4"/>
  <c r="BJ52" i="50" s="1"/>
  <c r="BK53" i="4"/>
  <c r="BK52" i="50" s="1"/>
  <c r="BL53" i="4"/>
  <c r="BL52" i="50" s="1"/>
  <c r="BM53" i="4"/>
  <c r="BM52" i="50" s="1"/>
  <c r="BN53" i="4"/>
  <c r="BN52" i="50" s="1"/>
  <c r="BO53" i="4"/>
  <c r="BO52" i="50" s="1"/>
  <c r="BP53" i="4"/>
  <c r="BP52" i="50" s="1"/>
  <c r="BQ53" i="4"/>
  <c r="BQ52" i="50" s="1"/>
  <c r="BR53" i="4"/>
  <c r="BR52" i="50" s="1"/>
  <c r="D54" i="4"/>
  <c r="D53" i="50" s="1"/>
  <c r="E54" i="4"/>
  <c r="E53" i="50" s="1"/>
  <c r="F54" i="4"/>
  <c r="G54" i="4"/>
  <c r="G53" i="50" s="1"/>
  <c r="H54" i="4"/>
  <c r="H53" i="50" s="1"/>
  <c r="I54" i="4"/>
  <c r="I53" i="50" s="1"/>
  <c r="J54" i="4"/>
  <c r="J53" i="50" s="1"/>
  <c r="K54" i="4"/>
  <c r="K53" i="50" s="1"/>
  <c r="L54" i="4"/>
  <c r="L53" i="50" s="1"/>
  <c r="M54" i="4"/>
  <c r="M53" i="50" s="1"/>
  <c r="N54" i="4"/>
  <c r="N53" i="50" s="1"/>
  <c r="O54" i="4"/>
  <c r="O53" i="50" s="1"/>
  <c r="P54" i="4"/>
  <c r="P53" i="50" s="1"/>
  <c r="Q54" i="4"/>
  <c r="Q53" i="50" s="1"/>
  <c r="R54" i="4"/>
  <c r="R53" i="50" s="1"/>
  <c r="S54" i="4"/>
  <c r="S53" i="50" s="1"/>
  <c r="T54" i="4"/>
  <c r="T53" i="50" s="1"/>
  <c r="U54" i="4"/>
  <c r="U53" i="50" s="1"/>
  <c r="V54" i="4"/>
  <c r="V53" i="50" s="1"/>
  <c r="W54" i="4"/>
  <c r="W53" i="50" s="1"/>
  <c r="X54" i="4"/>
  <c r="X53" i="50" s="1"/>
  <c r="Y54" i="4"/>
  <c r="Y53" i="50" s="1"/>
  <c r="Z54" i="4"/>
  <c r="Z53" i="50" s="1"/>
  <c r="AA54" i="4"/>
  <c r="AA53" i="50" s="1"/>
  <c r="AB54" i="4"/>
  <c r="AB53" i="50" s="1"/>
  <c r="AC54" i="4"/>
  <c r="AC53" i="50" s="1"/>
  <c r="AD54" i="4"/>
  <c r="AD53" i="50" s="1"/>
  <c r="AE54" i="4"/>
  <c r="AE53" i="50" s="1"/>
  <c r="AF54" i="4"/>
  <c r="AF53" i="50" s="1"/>
  <c r="AG54" i="4"/>
  <c r="AG53" i="50" s="1"/>
  <c r="AH54" i="4"/>
  <c r="AH53" i="50" s="1"/>
  <c r="AI54" i="4"/>
  <c r="AI53" i="50" s="1"/>
  <c r="AJ54" i="4"/>
  <c r="AJ53" i="50" s="1"/>
  <c r="AK54" i="4"/>
  <c r="AK53" i="50" s="1"/>
  <c r="AL54" i="4"/>
  <c r="AL53" i="50" s="1"/>
  <c r="AM54" i="4"/>
  <c r="AM53" i="50" s="1"/>
  <c r="AN54" i="4"/>
  <c r="AN53" i="50" s="1"/>
  <c r="AO54" i="4"/>
  <c r="AO53" i="50" s="1"/>
  <c r="AP54" i="4"/>
  <c r="AP53" i="50" s="1"/>
  <c r="AQ54" i="4"/>
  <c r="AQ53" i="50" s="1"/>
  <c r="AR54" i="4"/>
  <c r="AR53" i="50" s="1"/>
  <c r="AS54" i="4"/>
  <c r="AS53" i="50" s="1"/>
  <c r="AT54" i="4"/>
  <c r="AT53" i="50" s="1"/>
  <c r="AU54" i="4"/>
  <c r="AU53" i="50" s="1"/>
  <c r="AV54" i="4"/>
  <c r="AV53" i="50" s="1"/>
  <c r="AW54" i="4"/>
  <c r="AW53" i="50" s="1"/>
  <c r="AX54" i="4"/>
  <c r="AX53" i="50" s="1"/>
  <c r="AY54" i="4"/>
  <c r="AY53" i="50" s="1"/>
  <c r="AZ54" i="4"/>
  <c r="AZ53" i="50" s="1"/>
  <c r="BA54" i="4"/>
  <c r="BA53" i="50" s="1"/>
  <c r="BB54" i="4"/>
  <c r="BB53" i="50" s="1"/>
  <c r="BC54" i="4"/>
  <c r="BC53" i="50" s="1"/>
  <c r="BD54" i="4"/>
  <c r="BD53" i="50" s="1"/>
  <c r="BE54" i="4"/>
  <c r="BE53" i="50" s="1"/>
  <c r="BF54" i="4"/>
  <c r="BF53" i="50" s="1"/>
  <c r="BG54" i="4"/>
  <c r="BG53" i="50" s="1"/>
  <c r="BH54" i="4"/>
  <c r="BH53" i="50" s="1"/>
  <c r="BI54" i="4"/>
  <c r="BI53" i="50" s="1"/>
  <c r="BJ54" i="4"/>
  <c r="BJ53" i="50" s="1"/>
  <c r="BK54" i="4"/>
  <c r="BK53" i="50" s="1"/>
  <c r="BL54" i="4"/>
  <c r="BL53" i="50" s="1"/>
  <c r="BM54" i="4"/>
  <c r="BM53" i="50" s="1"/>
  <c r="BN54" i="4"/>
  <c r="BN53" i="50" s="1"/>
  <c r="BO54" i="4"/>
  <c r="BO53" i="50" s="1"/>
  <c r="BP54" i="4"/>
  <c r="BP53" i="50" s="1"/>
  <c r="BQ54" i="4"/>
  <c r="BQ53" i="50" s="1"/>
  <c r="BR54" i="4"/>
  <c r="BR53" i="50" s="1"/>
  <c r="D55" i="4"/>
  <c r="D54" i="50" s="1"/>
  <c r="E55" i="4"/>
  <c r="E54" i="50" s="1"/>
  <c r="F55" i="4"/>
  <c r="F54" i="50" s="1"/>
  <c r="G55" i="4"/>
  <c r="H55" i="4"/>
  <c r="H54" i="50" s="1"/>
  <c r="I55" i="4"/>
  <c r="I54" i="50" s="1"/>
  <c r="J55" i="4"/>
  <c r="J54" i="50" s="1"/>
  <c r="K55" i="4"/>
  <c r="K54" i="50" s="1"/>
  <c r="L55" i="4"/>
  <c r="L54" i="50" s="1"/>
  <c r="M55" i="4"/>
  <c r="M54" i="50" s="1"/>
  <c r="N55" i="4"/>
  <c r="N54" i="50" s="1"/>
  <c r="O55" i="4"/>
  <c r="O54" i="50" s="1"/>
  <c r="P55" i="4"/>
  <c r="P54" i="50" s="1"/>
  <c r="Q55" i="4"/>
  <c r="Q54" i="50" s="1"/>
  <c r="R55" i="4"/>
  <c r="R54" i="50" s="1"/>
  <c r="S55" i="4"/>
  <c r="S54" i="50" s="1"/>
  <c r="T55" i="4"/>
  <c r="T54" i="50" s="1"/>
  <c r="U55" i="4"/>
  <c r="U54" i="50" s="1"/>
  <c r="V55" i="4"/>
  <c r="V54" i="50" s="1"/>
  <c r="W55" i="4"/>
  <c r="W54" i="50" s="1"/>
  <c r="X55" i="4"/>
  <c r="X54" i="50" s="1"/>
  <c r="Y55" i="4"/>
  <c r="Y54" i="50" s="1"/>
  <c r="Z55" i="4"/>
  <c r="Z54" i="50" s="1"/>
  <c r="AA55" i="4"/>
  <c r="AA54" i="50" s="1"/>
  <c r="AB55" i="4"/>
  <c r="AB54" i="50" s="1"/>
  <c r="AC55" i="4"/>
  <c r="AC54" i="50" s="1"/>
  <c r="AD55" i="4"/>
  <c r="AD54" i="50" s="1"/>
  <c r="AE55" i="4"/>
  <c r="AE54" i="50" s="1"/>
  <c r="AF55" i="4"/>
  <c r="AF54" i="50" s="1"/>
  <c r="AG55" i="4"/>
  <c r="AG54" i="50" s="1"/>
  <c r="AH55" i="4"/>
  <c r="AH54" i="50" s="1"/>
  <c r="AI55" i="4"/>
  <c r="AI54" i="50" s="1"/>
  <c r="AJ55" i="4"/>
  <c r="AJ54" i="50" s="1"/>
  <c r="AK55" i="4"/>
  <c r="AK54" i="50" s="1"/>
  <c r="AL55" i="4"/>
  <c r="AL54" i="50" s="1"/>
  <c r="AM55" i="4"/>
  <c r="AM54" i="50" s="1"/>
  <c r="AN55" i="4"/>
  <c r="AN54" i="50" s="1"/>
  <c r="AO55" i="4"/>
  <c r="AO54" i="50" s="1"/>
  <c r="AP55" i="4"/>
  <c r="AP54" i="50" s="1"/>
  <c r="AQ55" i="4"/>
  <c r="AQ54" i="50" s="1"/>
  <c r="AR55" i="4"/>
  <c r="AR54" i="50" s="1"/>
  <c r="AS55" i="4"/>
  <c r="AS54" i="50" s="1"/>
  <c r="AT55" i="4"/>
  <c r="AT54" i="50" s="1"/>
  <c r="AU55" i="4"/>
  <c r="AU54" i="50" s="1"/>
  <c r="AV55" i="4"/>
  <c r="AV54" i="50" s="1"/>
  <c r="AW55" i="4"/>
  <c r="AW54" i="50" s="1"/>
  <c r="AX55" i="4"/>
  <c r="AX54" i="50" s="1"/>
  <c r="AY55" i="4"/>
  <c r="AY54" i="50" s="1"/>
  <c r="AZ55" i="4"/>
  <c r="AZ54" i="50" s="1"/>
  <c r="BA55" i="4"/>
  <c r="BA54" i="50" s="1"/>
  <c r="BB55" i="4"/>
  <c r="BB54" i="50" s="1"/>
  <c r="BC55" i="4"/>
  <c r="BC54" i="50" s="1"/>
  <c r="BD55" i="4"/>
  <c r="BD54" i="50" s="1"/>
  <c r="BE55" i="4"/>
  <c r="BE54" i="50" s="1"/>
  <c r="BF55" i="4"/>
  <c r="BF54" i="50" s="1"/>
  <c r="BG55" i="4"/>
  <c r="BG54" i="50" s="1"/>
  <c r="BH55" i="4"/>
  <c r="BH54" i="50" s="1"/>
  <c r="BI55" i="4"/>
  <c r="BI54" i="50" s="1"/>
  <c r="BJ55" i="4"/>
  <c r="BJ54" i="50" s="1"/>
  <c r="BK55" i="4"/>
  <c r="BK54" i="50" s="1"/>
  <c r="BL55" i="4"/>
  <c r="BL54" i="50" s="1"/>
  <c r="BM55" i="4"/>
  <c r="BM54" i="50" s="1"/>
  <c r="BN55" i="4"/>
  <c r="BN54" i="50" s="1"/>
  <c r="BO55" i="4"/>
  <c r="BO54" i="50" s="1"/>
  <c r="BP55" i="4"/>
  <c r="BP54" i="50" s="1"/>
  <c r="BQ55" i="4"/>
  <c r="BQ54" i="50" s="1"/>
  <c r="BR55" i="4"/>
  <c r="BR54" i="50" s="1"/>
  <c r="C50" i="4"/>
  <c r="C51" i="4"/>
  <c r="C50" i="50" s="1"/>
  <c r="C52" i="4"/>
  <c r="C51" i="50" s="1"/>
  <c r="C53" i="4"/>
  <c r="C54" i="4"/>
  <c r="C53" i="50" s="1"/>
  <c r="C55" i="4"/>
  <c r="C54" i="50" s="1"/>
  <c r="C49" i="4"/>
  <c r="I59" i="5"/>
  <c r="J59" i="5"/>
  <c r="K59" i="5"/>
  <c r="I60" i="5"/>
  <c r="J60" i="5"/>
  <c r="K60" i="5"/>
  <c r="I61" i="5"/>
  <c r="J61" i="5"/>
  <c r="J113" i="7" s="1"/>
  <c r="K61" i="5"/>
  <c r="I67" i="5"/>
  <c r="J67" i="5"/>
  <c r="K67" i="5"/>
  <c r="K58" i="5"/>
  <c r="J58" i="5"/>
  <c r="I58" i="5"/>
  <c r="D111" i="7"/>
  <c r="D112" i="7"/>
  <c r="D113" i="7"/>
  <c r="D110" i="7"/>
  <c r="N107" i="5"/>
  <c r="N108" i="5" s="1"/>
  <c r="N109" i="5" s="1"/>
  <c r="H36" i="4"/>
  <c r="H36" i="50" s="1"/>
  <c r="G36" i="4"/>
  <c r="G36" i="50" s="1"/>
  <c r="F36" i="4"/>
  <c r="F36" i="50" s="1"/>
  <c r="E36" i="4"/>
  <c r="E36" i="50" s="1"/>
  <c r="D36" i="4"/>
  <c r="D36" i="50" s="1"/>
  <c r="H35" i="4"/>
  <c r="H35" i="50" s="1"/>
  <c r="G35" i="4"/>
  <c r="G35" i="50" s="1"/>
  <c r="F35" i="4"/>
  <c r="F35" i="50" s="1"/>
  <c r="E35" i="4"/>
  <c r="E35" i="50" s="1"/>
  <c r="D35" i="4"/>
  <c r="D35" i="50" s="1"/>
  <c r="C36" i="4"/>
  <c r="C36" i="50" s="1"/>
  <c r="B3" i="23"/>
  <c r="BR45" i="4"/>
  <c r="BQ45" i="4"/>
  <c r="BQ44" i="50" s="1"/>
  <c r="BP45" i="4"/>
  <c r="BP44" i="50" s="1"/>
  <c r="BO45" i="4"/>
  <c r="BO44" i="50" s="1"/>
  <c r="BN45" i="4"/>
  <c r="BN44" i="50" s="1"/>
  <c r="BM45" i="4"/>
  <c r="BM44" i="50" s="1"/>
  <c r="BL45" i="4"/>
  <c r="BL44" i="50" s="1"/>
  <c r="BK45" i="4"/>
  <c r="BK44" i="50" s="1"/>
  <c r="BJ45" i="4"/>
  <c r="BJ44" i="50" s="1"/>
  <c r="BI45" i="4"/>
  <c r="BI44" i="50" s="1"/>
  <c r="BH45" i="4"/>
  <c r="BH44" i="50" s="1"/>
  <c r="BG45" i="4"/>
  <c r="BG44" i="50" s="1"/>
  <c r="BF45" i="4"/>
  <c r="BF44" i="50" s="1"/>
  <c r="BE45" i="4"/>
  <c r="BE44" i="50" s="1"/>
  <c r="BD45" i="4"/>
  <c r="BD44" i="50" s="1"/>
  <c r="BC45" i="4"/>
  <c r="BC44" i="50" s="1"/>
  <c r="BB45" i="4"/>
  <c r="BB44" i="50" s="1"/>
  <c r="BA45" i="4"/>
  <c r="BA44" i="50" s="1"/>
  <c r="AZ45" i="4"/>
  <c r="AZ44" i="50" s="1"/>
  <c r="AY45" i="4"/>
  <c r="AY44" i="50" s="1"/>
  <c r="AX45" i="4"/>
  <c r="AX44" i="50" s="1"/>
  <c r="AW45" i="4"/>
  <c r="AW44" i="50" s="1"/>
  <c r="AV45" i="4"/>
  <c r="AV44" i="50" s="1"/>
  <c r="AU45" i="4"/>
  <c r="AU44" i="50" s="1"/>
  <c r="AT45" i="4"/>
  <c r="AT44" i="50" s="1"/>
  <c r="AS45" i="4"/>
  <c r="AS44" i="50" s="1"/>
  <c r="AR45" i="4"/>
  <c r="AR44" i="50" s="1"/>
  <c r="AQ45" i="4"/>
  <c r="AQ44" i="50" s="1"/>
  <c r="AP45" i="4"/>
  <c r="AP44" i="50" s="1"/>
  <c r="AO45" i="4"/>
  <c r="AO44" i="50" s="1"/>
  <c r="AN45" i="4"/>
  <c r="AN44" i="50" s="1"/>
  <c r="AM45" i="4"/>
  <c r="AM44" i="50" s="1"/>
  <c r="AL45" i="4"/>
  <c r="AL44" i="50" s="1"/>
  <c r="AK45" i="4"/>
  <c r="AK44" i="50" s="1"/>
  <c r="AJ45" i="4"/>
  <c r="AJ44" i="50" s="1"/>
  <c r="AI45" i="4"/>
  <c r="AI44" i="50" s="1"/>
  <c r="AH45" i="4"/>
  <c r="AH44" i="50" s="1"/>
  <c r="AG45" i="4"/>
  <c r="AG44" i="50" s="1"/>
  <c r="AF45" i="4"/>
  <c r="AF44" i="50" s="1"/>
  <c r="AE45" i="4"/>
  <c r="AE44" i="50" s="1"/>
  <c r="AD45" i="4"/>
  <c r="AD44" i="50" s="1"/>
  <c r="AC45" i="4"/>
  <c r="AC44" i="50" s="1"/>
  <c r="AB45" i="4"/>
  <c r="AB44" i="50" s="1"/>
  <c r="AA45" i="4"/>
  <c r="AA44" i="50" s="1"/>
  <c r="Z45" i="4"/>
  <c r="Z44" i="50" s="1"/>
  <c r="Y45" i="4"/>
  <c r="Y44" i="50" s="1"/>
  <c r="X45" i="4"/>
  <c r="X44" i="50" s="1"/>
  <c r="W45" i="4"/>
  <c r="W44" i="50" s="1"/>
  <c r="V45" i="4"/>
  <c r="V44" i="50" s="1"/>
  <c r="U45" i="4"/>
  <c r="U44" i="50" s="1"/>
  <c r="T45" i="4"/>
  <c r="T44" i="50" s="1"/>
  <c r="S45" i="4"/>
  <c r="S44" i="50" s="1"/>
  <c r="R45" i="4"/>
  <c r="R44" i="50" s="1"/>
  <c r="Q45" i="4"/>
  <c r="Q44" i="50" s="1"/>
  <c r="P45" i="4"/>
  <c r="P44" i="50" s="1"/>
  <c r="O45" i="4"/>
  <c r="O44" i="50" s="1"/>
  <c r="N45" i="4"/>
  <c r="N44" i="50" s="1"/>
  <c r="M45" i="4"/>
  <c r="M44" i="50" s="1"/>
  <c r="L45" i="4"/>
  <c r="L44" i="50" s="1"/>
  <c r="K45" i="4"/>
  <c r="J45" i="4"/>
  <c r="J44" i="50" s="1"/>
  <c r="I45" i="4"/>
  <c r="I44" i="50" s="1"/>
  <c r="H45" i="4"/>
  <c r="H44" i="50" s="1"/>
  <c r="G45" i="4"/>
  <c r="G44" i="50" s="1"/>
  <c r="F45" i="4"/>
  <c r="F44" i="50" s="1"/>
  <c r="E45" i="4"/>
  <c r="E44" i="50" s="1"/>
  <c r="D45" i="4"/>
  <c r="D44" i="50" s="1"/>
  <c r="BR44" i="4"/>
  <c r="BR43" i="50" s="1"/>
  <c r="BQ44" i="4"/>
  <c r="BQ43" i="50" s="1"/>
  <c r="BP44" i="4"/>
  <c r="BP43" i="50" s="1"/>
  <c r="BO44" i="4"/>
  <c r="BO43" i="50" s="1"/>
  <c r="BN44" i="4"/>
  <c r="BN43" i="50" s="1"/>
  <c r="BM44" i="4"/>
  <c r="BM43" i="50" s="1"/>
  <c r="BL44" i="4"/>
  <c r="BL43" i="50" s="1"/>
  <c r="BK44" i="4"/>
  <c r="BK43" i="50" s="1"/>
  <c r="BJ44" i="4"/>
  <c r="BJ43" i="50" s="1"/>
  <c r="BI44" i="4"/>
  <c r="BI43" i="50" s="1"/>
  <c r="BH44" i="4"/>
  <c r="BH43" i="50" s="1"/>
  <c r="BG44" i="4"/>
  <c r="BG43" i="50" s="1"/>
  <c r="BF44" i="4"/>
  <c r="BF43" i="50" s="1"/>
  <c r="BE44" i="4"/>
  <c r="BE43" i="50" s="1"/>
  <c r="BD44" i="4"/>
  <c r="BD43" i="50" s="1"/>
  <c r="BC44" i="4"/>
  <c r="BC43" i="50" s="1"/>
  <c r="BB44" i="4"/>
  <c r="BB43" i="50" s="1"/>
  <c r="BA44" i="4"/>
  <c r="BA43" i="50" s="1"/>
  <c r="AZ44" i="4"/>
  <c r="AZ43" i="50" s="1"/>
  <c r="AY44" i="4"/>
  <c r="AY43" i="50" s="1"/>
  <c r="AX44" i="4"/>
  <c r="AX43" i="50" s="1"/>
  <c r="AW44" i="4"/>
  <c r="AW43" i="50" s="1"/>
  <c r="AV44" i="4"/>
  <c r="AV43" i="50" s="1"/>
  <c r="AU44" i="4"/>
  <c r="AU43" i="50" s="1"/>
  <c r="AT44" i="4"/>
  <c r="AT43" i="50" s="1"/>
  <c r="AS44" i="4"/>
  <c r="AS43" i="50" s="1"/>
  <c r="AR44" i="4"/>
  <c r="AR43" i="50" s="1"/>
  <c r="AQ44" i="4"/>
  <c r="AQ43" i="50" s="1"/>
  <c r="AP44" i="4"/>
  <c r="AP43" i="50" s="1"/>
  <c r="AO44" i="4"/>
  <c r="AO43" i="50" s="1"/>
  <c r="AN44" i="4"/>
  <c r="AN43" i="50" s="1"/>
  <c r="AM44" i="4"/>
  <c r="AM43" i="50" s="1"/>
  <c r="AL44" i="4"/>
  <c r="AL43" i="50" s="1"/>
  <c r="AK44" i="4"/>
  <c r="AK43" i="50" s="1"/>
  <c r="AJ44" i="4"/>
  <c r="AJ43" i="50" s="1"/>
  <c r="AI44" i="4"/>
  <c r="AI43" i="50" s="1"/>
  <c r="AH44" i="4"/>
  <c r="AH43" i="50" s="1"/>
  <c r="AG44" i="4"/>
  <c r="AG43" i="50" s="1"/>
  <c r="AF44" i="4"/>
  <c r="AF43" i="50" s="1"/>
  <c r="AE44" i="4"/>
  <c r="AE43" i="50" s="1"/>
  <c r="AD44" i="4"/>
  <c r="AD43" i="50" s="1"/>
  <c r="AC44" i="4"/>
  <c r="AC43" i="50" s="1"/>
  <c r="AB44" i="4"/>
  <c r="AB43" i="50" s="1"/>
  <c r="AA44" i="4"/>
  <c r="AA43" i="50" s="1"/>
  <c r="Z44" i="4"/>
  <c r="Z43" i="50" s="1"/>
  <c r="Y44" i="4"/>
  <c r="Y43" i="50" s="1"/>
  <c r="X44" i="4"/>
  <c r="X43" i="50" s="1"/>
  <c r="W44" i="4"/>
  <c r="W43" i="50" s="1"/>
  <c r="V44" i="4"/>
  <c r="V43" i="50" s="1"/>
  <c r="U44" i="4"/>
  <c r="U43" i="50" s="1"/>
  <c r="T44" i="4"/>
  <c r="T43" i="50" s="1"/>
  <c r="S44" i="4"/>
  <c r="S43" i="50" s="1"/>
  <c r="R44" i="4"/>
  <c r="R43" i="50" s="1"/>
  <c r="Q44" i="4"/>
  <c r="Q43" i="50" s="1"/>
  <c r="P44" i="4"/>
  <c r="P43" i="50" s="1"/>
  <c r="O44" i="4"/>
  <c r="O43" i="50" s="1"/>
  <c r="N44" i="4"/>
  <c r="N43" i="50" s="1"/>
  <c r="M44" i="4"/>
  <c r="M43" i="50" s="1"/>
  <c r="L44" i="4"/>
  <c r="L43" i="50" s="1"/>
  <c r="K44" i="4"/>
  <c r="K43" i="50" s="1"/>
  <c r="J44" i="4"/>
  <c r="J43" i="50" s="1"/>
  <c r="I44" i="4"/>
  <c r="I43" i="50" s="1"/>
  <c r="H44" i="4"/>
  <c r="H43" i="50" s="1"/>
  <c r="F44" i="4"/>
  <c r="F43" i="50" s="1"/>
  <c r="E44" i="4"/>
  <c r="E43" i="50" s="1"/>
  <c r="D44" i="4"/>
  <c r="D43" i="50" s="1"/>
  <c r="BR43" i="4"/>
  <c r="BQ43" i="4"/>
  <c r="BQ42" i="50" s="1"/>
  <c r="BP43" i="4"/>
  <c r="BP42" i="50" s="1"/>
  <c r="BO43" i="4"/>
  <c r="BO42" i="50" s="1"/>
  <c r="BN43" i="4"/>
  <c r="BN42" i="50" s="1"/>
  <c r="BM43" i="4"/>
  <c r="BM42" i="50" s="1"/>
  <c r="BL43" i="4"/>
  <c r="BL42" i="50" s="1"/>
  <c r="BK43" i="4"/>
  <c r="BK42" i="50" s="1"/>
  <c r="BJ43" i="4"/>
  <c r="BJ42" i="50" s="1"/>
  <c r="BI43" i="4"/>
  <c r="BI42" i="50" s="1"/>
  <c r="BH43" i="4"/>
  <c r="BH42" i="50" s="1"/>
  <c r="BG43" i="4"/>
  <c r="BG42" i="50" s="1"/>
  <c r="BF43" i="4"/>
  <c r="BF42" i="50" s="1"/>
  <c r="BE43" i="4"/>
  <c r="BE42" i="50" s="1"/>
  <c r="BD43" i="4"/>
  <c r="BD42" i="50" s="1"/>
  <c r="BC43" i="4"/>
  <c r="BC42" i="50" s="1"/>
  <c r="BB43" i="4"/>
  <c r="BB42" i="50" s="1"/>
  <c r="BA43" i="4"/>
  <c r="BA42" i="50" s="1"/>
  <c r="AZ43" i="4"/>
  <c r="AZ42" i="50" s="1"/>
  <c r="AY43" i="4"/>
  <c r="AY42" i="50" s="1"/>
  <c r="AX43" i="4"/>
  <c r="AX42" i="50" s="1"/>
  <c r="AW43" i="4"/>
  <c r="AW42" i="50" s="1"/>
  <c r="AV43" i="4"/>
  <c r="AV42" i="50" s="1"/>
  <c r="AU43" i="4"/>
  <c r="AU42" i="50" s="1"/>
  <c r="AT43" i="4"/>
  <c r="AT42" i="50" s="1"/>
  <c r="AS43" i="4"/>
  <c r="AS42" i="50" s="1"/>
  <c r="AR43" i="4"/>
  <c r="AR42" i="50" s="1"/>
  <c r="AQ43" i="4"/>
  <c r="AQ42" i="50" s="1"/>
  <c r="AP43" i="4"/>
  <c r="AP42" i="50" s="1"/>
  <c r="AO43" i="4"/>
  <c r="AO42" i="50" s="1"/>
  <c r="AN43" i="4"/>
  <c r="AN42" i="50" s="1"/>
  <c r="AM43" i="4"/>
  <c r="AM42" i="50" s="1"/>
  <c r="AL43" i="4"/>
  <c r="AL42" i="50" s="1"/>
  <c r="AK43" i="4"/>
  <c r="AK42" i="50" s="1"/>
  <c r="AJ43" i="4"/>
  <c r="AJ42" i="50" s="1"/>
  <c r="AI43" i="4"/>
  <c r="AI42" i="50" s="1"/>
  <c r="AH43" i="4"/>
  <c r="AH42" i="50" s="1"/>
  <c r="AG43" i="4"/>
  <c r="AG42" i="50" s="1"/>
  <c r="AF43" i="4"/>
  <c r="AF42" i="50" s="1"/>
  <c r="AE43" i="4"/>
  <c r="AE42" i="50" s="1"/>
  <c r="AD43" i="4"/>
  <c r="AD42" i="50" s="1"/>
  <c r="AC43" i="4"/>
  <c r="AC42" i="50" s="1"/>
  <c r="AB43" i="4"/>
  <c r="AB42" i="50" s="1"/>
  <c r="AA43" i="4"/>
  <c r="AA42" i="50" s="1"/>
  <c r="Z43" i="4"/>
  <c r="Z42" i="50" s="1"/>
  <c r="Y43" i="4"/>
  <c r="Y42" i="50" s="1"/>
  <c r="X43" i="4"/>
  <c r="X42" i="50" s="1"/>
  <c r="W43" i="4"/>
  <c r="W42" i="50" s="1"/>
  <c r="V43" i="4"/>
  <c r="V42" i="50" s="1"/>
  <c r="U43" i="4"/>
  <c r="U42" i="50" s="1"/>
  <c r="T43" i="4"/>
  <c r="T42" i="50" s="1"/>
  <c r="S43" i="4"/>
  <c r="S42" i="50" s="1"/>
  <c r="R43" i="4"/>
  <c r="R42" i="50" s="1"/>
  <c r="Q43" i="4"/>
  <c r="Q42" i="50" s="1"/>
  <c r="P43" i="4"/>
  <c r="P42" i="50" s="1"/>
  <c r="O43" i="4"/>
  <c r="O42" i="50" s="1"/>
  <c r="N43" i="4"/>
  <c r="N42" i="50" s="1"/>
  <c r="M43" i="4"/>
  <c r="M42" i="50" s="1"/>
  <c r="L43" i="4"/>
  <c r="L42" i="50" s="1"/>
  <c r="K43" i="4"/>
  <c r="K42" i="50" s="1"/>
  <c r="J43" i="4"/>
  <c r="J42" i="50" s="1"/>
  <c r="I43" i="4"/>
  <c r="I42" i="50" s="1"/>
  <c r="H43" i="4"/>
  <c r="H42" i="50" s="1"/>
  <c r="G43" i="4"/>
  <c r="F43" i="4"/>
  <c r="F42" i="50" s="1"/>
  <c r="E43" i="4"/>
  <c r="E42" i="50" s="1"/>
  <c r="D43" i="4"/>
  <c r="D42" i="50" s="1"/>
  <c r="BR41" i="4"/>
  <c r="BR40" i="50" s="1"/>
  <c r="BQ41" i="4"/>
  <c r="BQ40" i="50" s="1"/>
  <c r="BP41" i="4"/>
  <c r="BP40" i="50" s="1"/>
  <c r="BO41" i="4"/>
  <c r="BO40" i="50" s="1"/>
  <c r="BN41" i="4"/>
  <c r="BN40" i="50" s="1"/>
  <c r="BM41" i="4"/>
  <c r="BM40" i="50" s="1"/>
  <c r="BL41" i="4"/>
  <c r="BL40" i="50" s="1"/>
  <c r="BK41" i="4"/>
  <c r="BK40" i="50" s="1"/>
  <c r="BJ41" i="4"/>
  <c r="BJ40" i="50" s="1"/>
  <c r="BI41" i="4"/>
  <c r="BI40" i="50" s="1"/>
  <c r="BH41" i="4"/>
  <c r="BH40" i="50" s="1"/>
  <c r="BG41" i="4"/>
  <c r="BG40" i="50" s="1"/>
  <c r="BF41" i="4"/>
  <c r="BF40" i="50" s="1"/>
  <c r="BE41" i="4"/>
  <c r="BE40" i="50" s="1"/>
  <c r="BD41" i="4"/>
  <c r="BD40" i="50" s="1"/>
  <c r="BC41" i="4"/>
  <c r="BC40" i="50" s="1"/>
  <c r="BB41" i="4"/>
  <c r="BB40" i="50" s="1"/>
  <c r="BA41" i="4"/>
  <c r="BA40" i="50" s="1"/>
  <c r="AZ41" i="4"/>
  <c r="AZ40" i="50" s="1"/>
  <c r="AY41" i="4"/>
  <c r="AY40" i="50" s="1"/>
  <c r="AX41" i="4"/>
  <c r="AX40" i="50" s="1"/>
  <c r="AW41" i="4"/>
  <c r="AW40" i="50" s="1"/>
  <c r="AV41" i="4"/>
  <c r="AV40" i="50" s="1"/>
  <c r="AU41" i="4"/>
  <c r="AU40" i="50" s="1"/>
  <c r="AT41" i="4"/>
  <c r="AT40" i="50" s="1"/>
  <c r="AS41" i="4"/>
  <c r="AS40" i="50" s="1"/>
  <c r="AR41" i="4"/>
  <c r="AR40" i="50" s="1"/>
  <c r="AQ41" i="4"/>
  <c r="AQ40" i="50" s="1"/>
  <c r="AP41" i="4"/>
  <c r="AP40" i="50" s="1"/>
  <c r="AO41" i="4"/>
  <c r="AO40" i="50" s="1"/>
  <c r="AN41" i="4"/>
  <c r="AN40" i="50" s="1"/>
  <c r="AM41" i="4"/>
  <c r="AM40" i="50" s="1"/>
  <c r="AL41" i="4"/>
  <c r="AL40" i="50" s="1"/>
  <c r="AK41" i="4"/>
  <c r="AK40" i="50" s="1"/>
  <c r="AJ41" i="4"/>
  <c r="AJ40" i="50" s="1"/>
  <c r="AI41" i="4"/>
  <c r="AI40" i="50" s="1"/>
  <c r="AH41" i="4"/>
  <c r="AH40" i="50" s="1"/>
  <c r="AG41" i="4"/>
  <c r="AG40" i="50" s="1"/>
  <c r="AF41" i="4"/>
  <c r="AF40" i="50" s="1"/>
  <c r="AE41" i="4"/>
  <c r="AE40" i="50" s="1"/>
  <c r="AD41" i="4"/>
  <c r="AD40" i="50" s="1"/>
  <c r="AC41" i="4"/>
  <c r="AC40" i="50" s="1"/>
  <c r="AB41" i="4"/>
  <c r="AB40" i="50" s="1"/>
  <c r="AA41" i="4"/>
  <c r="AA40" i="50" s="1"/>
  <c r="Z41" i="4"/>
  <c r="Z40" i="50" s="1"/>
  <c r="Y41" i="4"/>
  <c r="Y40" i="50" s="1"/>
  <c r="X41" i="4"/>
  <c r="X40" i="50" s="1"/>
  <c r="W41" i="4"/>
  <c r="W40" i="50" s="1"/>
  <c r="V41" i="4"/>
  <c r="V40" i="50" s="1"/>
  <c r="U41" i="4"/>
  <c r="U40" i="50" s="1"/>
  <c r="T41" i="4"/>
  <c r="T40" i="50" s="1"/>
  <c r="S41" i="4"/>
  <c r="S40" i="50" s="1"/>
  <c r="R41" i="4"/>
  <c r="R40" i="50" s="1"/>
  <c r="Q41" i="4"/>
  <c r="Q40" i="50" s="1"/>
  <c r="P41" i="4"/>
  <c r="P40" i="50" s="1"/>
  <c r="O41" i="4"/>
  <c r="O40" i="50" s="1"/>
  <c r="N41" i="4"/>
  <c r="N40" i="50" s="1"/>
  <c r="M41" i="4"/>
  <c r="M40" i="50" s="1"/>
  <c r="L41" i="4"/>
  <c r="L40" i="50" s="1"/>
  <c r="K41" i="4"/>
  <c r="K40" i="50" s="1"/>
  <c r="J41" i="4"/>
  <c r="J40" i="50" s="1"/>
  <c r="I41" i="4"/>
  <c r="I40" i="50" s="1"/>
  <c r="H41" i="4"/>
  <c r="H40" i="50" s="1"/>
  <c r="G41" i="4"/>
  <c r="G40" i="50" s="1"/>
  <c r="F41" i="4"/>
  <c r="F40" i="50" s="1"/>
  <c r="E41" i="4"/>
  <c r="E40" i="50" s="1"/>
  <c r="D41" i="4"/>
  <c r="D40" i="50" s="1"/>
  <c r="C41" i="4"/>
  <c r="C43" i="4"/>
  <c r="C42" i="50" s="1"/>
  <c r="C44" i="4"/>
  <c r="C43" i="50" s="1"/>
  <c r="C45" i="4"/>
  <c r="C44" i="50" s="1"/>
  <c r="BR4" i="23"/>
  <c r="BR3" i="23"/>
  <c r="F40" i="11"/>
  <c r="B3" i="22"/>
  <c r="BR4" i="22"/>
  <c r="BR3" i="22"/>
  <c r="C35" i="4"/>
  <c r="C35" i="50" s="1"/>
  <c r="C70" i="21"/>
  <c r="E70" i="21" s="1"/>
  <c r="C69" i="21"/>
  <c r="E69" i="21" s="1"/>
  <c r="C68" i="21"/>
  <c r="E68" i="21" s="1"/>
  <c r="C67" i="21"/>
  <c r="E67" i="21" s="1"/>
  <c r="C66" i="21"/>
  <c r="E66" i="21" s="1"/>
  <c r="E65" i="21"/>
  <c r="J128" i="7" s="1"/>
  <c r="E32" i="21"/>
  <c r="C37" i="21"/>
  <c r="E37" i="21" s="1"/>
  <c r="C36" i="21"/>
  <c r="E36" i="21" s="1"/>
  <c r="E35" i="21"/>
  <c r="E34" i="21"/>
  <c r="E33" i="21"/>
  <c r="E11" i="21"/>
  <c r="E12" i="21"/>
  <c r="E13" i="21"/>
  <c r="E14" i="21"/>
  <c r="E15" i="21"/>
  <c r="B3" i="21"/>
  <c r="BU4" i="21"/>
  <c r="BU3" i="21"/>
  <c r="B3" i="20"/>
  <c r="I51" i="9"/>
  <c r="I52" i="9"/>
  <c r="I53" i="9"/>
  <c r="I54" i="9"/>
  <c r="I55" i="9"/>
  <c r="I56" i="9"/>
  <c r="I57" i="9"/>
  <c r="I50" i="9"/>
  <c r="I11" i="9"/>
  <c r="I12" i="9"/>
  <c r="I13" i="9"/>
  <c r="I14" i="9"/>
  <c r="I10" i="9"/>
  <c r="B13" i="20"/>
  <c r="B24" i="20" s="1"/>
  <c r="B35" i="20" s="1"/>
  <c r="B14" i="20"/>
  <c r="B25" i="20" s="1"/>
  <c r="B36" i="20" s="1"/>
  <c r="B15" i="20"/>
  <c r="B26" i="20" s="1"/>
  <c r="B37" i="20" s="1"/>
  <c r="B21" i="20"/>
  <c r="B32" i="20" s="1"/>
  <c r="B43" i="20" s="1"/>
  <c r="B12" i="20"/>
  <c r="B23" i="20" s="1"/>
  <c r="B34" i="20" s="1"/>
  <c r="BR4" i="20"/>
  <c r="BR3" i="20"/>
  <c r="BR8" i="19"/>
  <c r="BQ8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B8" i="19"/>
  <c r="BA8" i="19"/>
  <c r="AZ8" i="19"/>
  <c r="AY8" i="19"/>
  <c r="AX8" i="19"/>
  <c r="AW8" i="19"/>
  <c r="AV8" i="19"/>
  <c r="AU8" i="19"/>
  <c r="AT8" i="19"/>
  <c r="AS8" i="19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3" i="19"/>
  <c r="BR4" i="19"/>
  <c r="BR3" i="19"/>
  <c r="B110" i="18"/>
  <c r="B126" i="18" s="1"/>
  <c r="B137" i="18" s="1"/>
  <c r="B111" i="18"/>
  <c r="B127" i="18" s="1"/>
  <c r="B138" i="18" s="1"/>
  <c r="B112" i="18"/>
  <c r="B128" i="18" s="1"/>
  <c r="B139" i="18" s="1"/>
  <c r="B118" i="18"/>
  <c r="B134" i="18" s="1"/>
  <c r="B145" i="18" s="1"/>
  <c r="B109" i="18"/>
  <c r="B125" i="18" s="1"/>
  <c r="B136" i="18" s="1"/>
  <c r="B99" i="18"/>
  <c r="B100" i="18"/>
  <c r="B101" i="18"/>
  <c r="B107" i="18"/>
  <c r="B98" i="18"/>
  <c r="B3" i="18"/>
  <c r="B88" i="18"/>
  <c r="B89" i="18"/>
  <c r="B90" i="18"/>
  <c r="B96" i="18"/>
  <c r="B87" i="18"/>
  <c r="D21" i="4"/>
  <c r="D21" i="50" s="1"/>
  <c r="E21" i="4"/>
  <c r="E21" i="50" s="1"/>
  <c r="F21" i="4"/>
  <c r="F21" i="50" s="1"/>
  <c r="G21" i="4"/>
  <c r="G21" i="50" s="1"/>
  <c r="H21" i="4"/>
  <c r="H21" i="50" s="1"/>
  <c r="I21" i="4"/>
  <c r="I21" i="50" s="1"/>
  <c r="J21" i="4"/>
  <c r="J21" i="50" s="1"/>
  <c r="C21" i="4"/>
  <c r="C21" i="50" s="1"/>
  <c r="BR3" i="18"/>
  <c r="H4" i="17"/>
  <c r="H3" i="17"/>
  <c r="E34" i="17"/>
  <c r="G34" i="17" s="1"/>
  <c r="H34" i="17" s="1"/>
  <c r="E28" i="17"/>
  <c r="G28" i="17" s="1"/>
  <c r="E27" i="17"/>
  <c r="G27" i="17" s="1"/>
  <c r="E26" i="17"/>
  <c r="E25" i="17"/>
  <c r="G25" i="17" s="1"/>
  <c r="H25" i="17" s="1"/>
  <c r="E11" i="17"/>
  <c r="E12" i="17"/>
  <c r="E13" i="17"/>
  <c r="E19" i="17"/>
  <c r="E10" i="17"/>
  <c r="B11" i="17"/>
  <c r="B26" i="17" s="1"/>
  <c r="B73" i="18" s="1"/>
  <c r="B12" i="17"/>
  <c r="B63" i="18" s="1"/>
  <c r="B13" i="17"/>
  <c r="B19" i="17"/>
  <c r="B34" i="17" s="1"/>
  <c r="B81" i="18" s="1"/>
  <c r="B10" i="17"/>
  <c r="B25" i="17" s="1"/>
  <c r="B72" i="18" s="1"/>
  <c r="B3" i="17"/>
  <c r="B10" i="16"/>
  <c r="B21" i="16" s="1"/>
  <c r="B32" i="16" s="1"/>
  <c r="B43" i="16" s="1"/>
  <c r="B65" i="16" s="1"/>
  <c r="B76" i="16" s="1"/>
  <c r="B54" i="16" s="1"/>
  <c r="B87" i="16" s="1"/>
  <c r="B98" i="16" s="1"/>
  <c r="B109" i="16" s="1"/>
  <c r="B11" i="16"/>
  <c r="B22" i="16" s="1"/>
  <c r="B33" i="16" s="1"/>
  <c r="B44" i="16" s="1"/>
  <c r="B66" i="16" s="1"/>
  <c r="B77" i="16" s="1"/>
  <c r="B55" i="16" s="1"/>
  <c r="B88" i="16" s="1"/>
  <c r="B99" i="16" s="1"/>
  <c r="B110" i="16" s="1"/>
  <c r="B12" i="16"/>
  <c r="B23" i="16" s="1"/>
  <c r="B34" i="16" s="1"/>
  <c r="B45" i="16" s="1"/>
  <c r="B67" i="16" s="1"/>
  <c r="B78" i="16" s="1"/>
  <c r="B56" i="16" s="1"/>
  <c r="B89" i="16" s="1"/>
  <c r="B100" i="16" s="1"/>
  <c r="B111" i="16" s="1"/>
  <c r="B18" i="16"/>
  <c r="B29" i="16" s="1"/>
  <c r="B40" i="16" s="1"/>
  <c r="B51" i="16" s="1"/>
  <c r="B73" i="16" s="1"/>
  <c r="B84" i="16" s="1"/>
  <c r="B62" i="16" s="1"/>
  <c r="B95" i="16" s="1"/>
  <c r="B106" i="16" s="1"/>
  <c r="B117" i="16" s="1"/>
  <c r="B9" i="16"/>
  <c r="B20" i="16" s="1"/>
  <c r="B31" i="16" s="1"/>
  <c r="B42" i="16" s="1"/>
  <c r="B64" i="16" s="1"/>
  <c r="B75" i="16" s="1"/>
  <c r="B53" i="16" s="1"/>
  <c r="B86" i="16" s="1"/>
  <c r="B97" i="16" s="1"/>
  <c r="B108" i="16" s="1"/>
  <c r="B3" i="16"/>
  <c r="BR4" i="16"/>
  <c r="BR3" i="16"/>
  <c r="C70" i="13"/>
  <c r="C71" i="13"/>
  <c r="C72" i="13"/>
  <c r="C78" i="13"/>
  <c r="C69" i="13"/>
  <c r="C67" i="13"/>
  <c r="C59" i="13"/>
  <c r="C60" i="13"/>
  <c r="C61" i="13"/>
  <c r="I24" i="10"/>
  <c r="F25" i="10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B3" i="10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J46" i="13"/>
  <c r="I46" i="13"/>
  <c r="H46" i="13"/>
  <c r="G46" i="13"/>
  <c r="F46" i="13"/>
  <c r="E46" i="13"/>
  <c r="D46" i="13"/>
  <c r="C46" i="13"/>
  <c r="AH35" i="13"/>
  <c r="AG301" i="25" s="1"/>
  <c r="AG35" i="13"/>
  <c r="AF301" i="25" s="1"/>
  <c r="AF35" i="13"/>
  <c r="AE301" i="25" s="1"/>
  <c r="AE35" i="13"/>
  <c r="AD301" i="25" s="1"/>
  <c r="AD35" i="13"/>
  <c r="AC301" i="25" s="1"/>
  <c r="AC35" i="13"/>
  <c r="AB301" i="25" s="1"/>
  <c r="AB35" i="13"/>
  <c r="AA301" i="25" s="1"/>
  <c r="AA35" i="13"/>
  <c r="Z301" i="25" s="1"/>
  <c r="Z35" i="13"/>
  <c r="Y301" i="25" s="1"/>
  <c r="Y35" i="13"/>
  <c r="X301" i="25" s="1"/>
  <c r="X35" i="13"/>
  <c r="W301" i="25" s="1"/>
  <c r="W35" i="13"/>
  <c r="V301" i="25" s="1"/>
  <c r="V35" i="13"/>
  <c r="U301" i="25" s="1"/>
  <c r="U35" i="13"/>
  <c r="T301" i="25" s="1"/>
  <c r="T35" i="13"/>
  <c r="S301" i="25" s="1"/>
  <c r="S35" i="13"/>
  <c r="R301" i="25" s="1"/>
  <c r="R35" i="13"/>
  <c r="Q301" i="25" s="1"/>
  <c r="Q35" i="13"/>
  <c r="P301" i="25" s="1"/>
  <c r="P35" i="13"/>
  <c r="O301" i="25" s="1"/>
  <c r="O35" i="13"/>
  <c r="N301" i="25" s="1"/>
  <c r="N35" i="13"/>
  <c r="M301" i="25" s="1"/>
  <c r="M35" i="13"/>
  <c r="L301" i="25" s="1"/>
  <c r="L35" i="13"/>
  <c r="K301" i="25" s="1"/>
  <c r="J35" i="13"/>
  <c r="J301" i="25" s="1"/>
  <c r="I35" i="13"/>
  <c r="I301" i="25" s="1"/>
  <c r="H35" i="13"/>
  <c r="H301" i="25" s="1"/>
  <c r="G35" i="13"/>
  <c r="G301" i="25" s="1"/>
  <c r="F35" i="13"/>
  <c r="F301" i="25" s="1"/>
  <c r="E35" i="13"/>
  <c r="E301" i="25" s="1"/>
  <c r="D35" i="13"/>
  <c r="D301" i="25" s="1"/>
  <c r="C35" i="13"/>
  <c r="C301" i="25" s="1"/>
  <c r="B13" i="13"/>
  <c r="B26" i="13" s="1"/>
  <c r="B48" i="13" s="1"/>
  <c r="B70" i="13" s="1"/>
  <c r="B92" i="13" s="1"/>
  <c r="B14" i="13"/>
  <c r="B38" i="13" s="1"/>
  <c r="B60" i="13" s="1"/>
  <c r="B82" i="13" s="1"/>
  <c r="B104" i="13" s="1"/>
  <c r="B15" i="13"/>
  <c r="B28" i="13" s="1"/>
  <c r="B50" i="13" s="1"/>
  <c r="B72" i="13" s="1"/>
  <c r="B94" i="13" s="1"/>
  <c r="B21" i="13"/>
  <c r="B34" i="13" s="1"/>
  <c r="B56" i="13" s="1"/>
  <c r="B78" i="13" s="1"/>
  <c r="B100" i="13" s="1"/>
  <c r="B12" i="13"/>
  <c r="B25" i="13" s="1"/>
  <c r="B47" i="13" s="1"/>
  <c r="B69" i="13" s="1"/>
  <c r="B91" i="13" s="1"/>
  <c r="C11" i="13"/>
  <c r="B3" i="13"/>
  <c r="M7" i="13"/>
  <c r="Y7" i="13" s="1"/>
  <c r="AK7" i="13" s="1"/>
  <c r="AW7" i="13" s="1"/>
  <c r="BI7" i="13" s="1"/>
  <c r="N7" i="13"/>
  <c r="Z7" i="13" s="1"/>
  <c r="AL7" i="13" s="1"/>
  <c r="AX7" i="13" s="1"/>
  <c r="BJ7" i="13" s="1"/>
  <c r="O7" i="13"/>
  <c r="AA7" i="13" s="1"/>
  <c r="AM7" i="13" s="1"/>
  <c r="AY7" i="13" s="1"/>
  <c r="BK7" i="13" s="1"/>
  <c r="P7" i="13"/>
  <c r="AB7" i="13" s="1"/>
  <c r="AN7" i="13" s="1"/>
  <c r="AZ7" i="13" s="1"/>
  <c r="BL7" i="13" s="1"/>
  <c r="Q7" i="13"/>
  <c r="AC7" i="13" s="1"/>
  <c r="AO7" i="13" s="1"/>
  <c r="BA7" i="13" s="1"/>
  <c r="BM7" i="13" s="1"/>
  <c r="R7" i="13"/>
  <c r="AD7" i="13" s="1"/>
  <c r="AP7" i="13" s="1"/>
  <c r="BB7" i="13" s="1"/>
  <c r="BN7" i="13" s="1"/>
  <c r="S7" i="13"/>
  <c r="AE7" i="13" s="1"/>
  <c r="AQ7" i="13" s="1"/>
  <c r="BC7" i="13" s="1"/>
  <c r="BO7" i="13" s="1"/>
  <c r="T7" i="13"/>
  <c r="AF7" i="13" s="1"/>
  <c r="AR7" i="13" s="1"/>
  <c r="BD7" i="13" s="1"/>
  <c r="BP7" i="13" s="1"/>
  <c r="U7" i="13"/>
  <c r="AG7" i="13" s="1"/>
  <c r="AS7" i="13" s="1"/>
  <c r="BE7" i="13" s="1"/>
  <c r="BQ7" i="13" s="1"/>
  <c r="V7" i="13"/>
  <c r="AH7" i="13" s="1"/>
  <c r="AT7" i="13" s="1"/>
  <c r="BF7" i="13" s="1"/>
  <c r="BR7" i="13" s="1"/>
  <c r="W7" i="13"/>
  <c r="AI7" i="13" s="1"/>
  <c r="AU7" i="13" s="1"/>
  <c r="BG7" i="13" s="1"/>
  <c r="BS7" i="13" s="1"/>
  <c r="L7" i="13"/>
  <c r="X7" i="13" s="1"/>
  <c r="AJ7" i="13" s="1"/>
  <c r="AV7" i="13" s="1"/>
  <c r="BH7" i="13" s="1"/>
  <c r="BS4" i="13"/>
  <c r="BS3" i="13"/>
  <c r="I4" i="10"/>
  <c r="I3" i="10"/>
  <c r="B18" i="11"/>
  <c r="B19" i="11"/>
  <c r="B33" i="11" s="1"/>
  <c r="B20" i="11"/>
  <c r="B34" i="11" s="1"/>
  <c r="B26" i="11"/>
  <c r="B17" i="11"/>
  <c r="C58" i="13"/>
  <c r="C49" i="50" l="1"/>
  <c r="BT50" i="4"/>
  <c r="BU50" i="4" s="1"/>
  <c r="BT55" i="4"/>
  <c r="BU55" i="4" s="1"/>
  <c r="BJ47" i="50"/>
  <c r="AL47" i="50"/>
  <c r="AD47" i="50"/>
  <c r="AW47" i="50"/>
  <c r="Q47" i="50"/>
  <c r="BT53" i="4"/>
  <c r="BU53" i="4" s="1"/>
  <c r="C52" i="50"/>
  <c r="J47" i="50"/>
  <c r="BL47" i="50"/>
  <c r="AV47" i="50"/>
  <c r="AR47" i="50"/>
  <c r="AF47" i="50"/>
  <c r="P47" i="50"/>
  <c r="BR47" i="50"/>
  <c r="AT47" i="50"/>
  <c r="V47" i="50"/>
  <c r="N47" i="50"/>
  <c r="BE47" i="50"/>
  <c r="AG47" i="50"/>
  <c r="BP47" i="50"/>
  <c r="BH47" i="50"/>
  <c r="AZ47" i="50"/>
  <c r="AJ47" i="50"/>
  <c r="AB47" i="50"/>
  <c r="T47" i="50"/>
  <c r="L47" i="50"/>
  <c r="BK47" i="50"/>
  <c r="BC47" i="50"/>
  <c r="AU47" i="50"/>
  <c r="G17" i="49" s="1"/>
  <c r="AE47" i="50"/>
  <c r="W47" i="50"/>
  <c r="BN47" i="50"/>
  <c r="BF47" i="50"/>
  <c r="AX47" i="50"/>
  <c r="AP47" i="50"/>
  <c r="AH47" i="50"/>
  <c r="Z47" i="50"/>
  <c r="R47" i="50"/>
  <c r="BQ47" i="50"/>
  <c r="BI47" i="50"/>
  <c r="BA47" i="50"/>
  <c r="AS47" i="50"/>
  <c r="AK47" i="50"/>
  <c r="AC47" i="50"/>
  <c r="U47" i="50"/>
  <c r="M47" i="50"/>
  <c r="BD47" i="50"/>
  <c r="AN47" i="50"/>
  <c r="X47" i="50"/>
  <c r="BO47" i="50"/>
  <c r="BG47" i="50"/>
  <c r="AY47" i="50"/>
  <c r="AQ47" i="50"/>
  <c r="AM47" i="50"/>
  <c r="AI47" i="50"/>
  <c r="AA47" i="50"/>
  <c r="S47" i="50"/>
  <c r="O47" i="50"/>
  <c r="BB47" i="50"/>
  <c r="BM47" i="50"/>
  <c r="AO47" i="50"/>
  <c r="Y47" i="50"/>
  <c r="BT41" i="4"/>
  <c r="BU41" i="4" s="1"/>
  <c r="C40" i="50"/>
  <c r="E47" i="50"/>
  <c r="C18" i="19"/>
  <c r="AU56" i="27"/>
  <c r="I36" i="9"/>
  <c r="M36" i="9"/>
  <c r="M44" i="9" s="1"/>
  <c r="G51" i="50"/>
  <c r="BT52" i="4"/>
  <c r="BU52" i="4" s="1"/>
  <c r="C48" i="50"/>
  <c r="BT49" i="4"/>
  <c r="BU49" i="4" s="1"/>
  <c r="BR42" i="50"/>
  <c r="BS43" i="4"/>
  <c r="BT43" i="4" s="1"/>
  <c r="BU43" i="4" s="1"/>
  <c r="K44" i="50"/>
  <c r="BT45" i="4"/>
  <c r="BU45" i="4" s="1"/>
  <c r="G43" i="50"/>
  <c r="BT44" i="4"/>
  <c r="BU44" i="4" s="1"/>
  <c r="D50" i="50"/>
  <c r="D47" i="50" s="1"/>
  <c r="BT51" i="4"/>
  <c r="BU51" i="4" s="1"/>
  <c r="F53" i="50"/>
  <c r="BT54" i="4"/>
  <c r="BU54" i="4" s="1"/>
  <c r="G54" i="50"/>
  <c r="G42" i="50"/>
  <c r="BR44" i="50"/>
  <c r="AU57" i="27"/>
  <c r="AW33" i="44"/>
  <c r="AW32" i="44" s="1"/>
  <c r="AW13" i="27" s="1"/>
  <c r="AW68" i="27" s="1"/>
  <c r="AV54" i="46"/>
  <c r="AY54" i="47" s="1"/>
  <c r="AY63" i="47" s="1"/>
  <c r="AV32" i="46"/>
  <c r="AY32" i="47" s="1"/>
  <c r="AY33" i="47" s="1"/>
  <c r="AY42" i="47" s="1"/>
  <c r="AW47" i="43"/>
  <c r="AW57" i="45"/>
  <c r="AW56" i="45" s="1"/>
  <c r="AW31" i="27" s="1"/>
  <c r="AX43" i="47"/>
  <c r="AW108" i="39"/>
  <c r="AW106" i="39" s="1"/>
  <c r="AW100" i="39"/>
  <c r="AW98" i="39" s="1"/>
  <c r="AW80" i="45"/>
  <c r="AW79" i="45" s="1"/>
  <c r="AW124" i="39"/>
  <c r="AW122" i="39" s="1"/>
  <c r="AW63" i="45"/>
  <c r="AW62" i="45" s="1"/>
  <c r="AW32" i="27" s="1"/>
  <c r="AW54" i="43"/>
  <c r="AW60" i="43" s="1"/>
  <c r="AW116" i="39"/>
  <c r="AW114" i="39" s="1"/>
  <c r="AX12" i="43"/>
  <c r="AX42" i="43" s="1"/>
  <c r="AX41" i="43" s="1"/>
  <c r="AW39" i="44"/>
  <c r="AW38" i="44" s="1"/>
  <c r="AW14" i="27" s="1"/>
  <c r="AW69" i="27" s="1"/>
  <c r="AV10" i="46"/>
  <c r="AY10" i="47" s="1"/>
  <c r="AY19" i="47" s="1"/>
  <c r="AW69" i="45"/>
  <c r="AW68" i="45" s="1"/>
  <c r="AW33" i="27" s="1"/>
  <c r="AW92" i="39"/>
  <c r="AW90" i="39" s="1"/>
  <c r="AW63" i="44"/>
  <c r="AW62" i="44" s="1"/>
  <c r="AW18" i="27" s="1"/>
  <c r="AW73" i="27" s="1"/>
  <c r="AW57" i="44"/>
  <c r="AW56" i="44" s="1"/>
  <c r="AW17" i="27" s="1"/>
  <c r="AW72" i="27" s="1"/>
  <c r="AW132" i="39"/>
  <c r="AW130" i="39" s="1"/>
  <c r="AW84" i="39"/>
  <c r="AW82" i="39" s="1"/>
  <c r="AW45" i="44"/>
  <c r="AW44" i="44" s="1"/>
  <c r="AW15" i="27" s="1"/>
  <c r="AW70" i="27" s="1"/>
  <c r="AW148" i="39"/>
  <c r="AW146" i="39" s="1"/>
  <c r="AW140" i="39"/>
  <c r="AW138" i="39" s="1"/>
  <c r="AW51" i="44"/>
  <c r="AW50" i="44" s="1"/>
  <c r="AW16" i="27" s="1"/>
  <c r="AW71" i="27" s="1"/>
  <c r="AV71" i="44"/>
  <c r="AV69" i="44"/>
  <c r="AS62" i="27"/>
  <c r="AS65" i="27" s="1"/>
  <c r="AS64" i="27"/>
  <c r="AT77" i="45"/>
  <c r="AX44" i="47"/>
  <c r="AX36" i="47"/>
  <c r="AX45" i="47" s="1"/>
  <c r="AX58" i="47"/>
  <c r="AX66" i="47"/>
  <c r="AT75" i="45"/>
  <c r="AW26" i="47"/>
  <c r="AX22" i="47"/>
  <c r="AX14" i="47"/>
  <c r="G47" i="50"/>
  <c r="BH42" i="46"/>
  <c r="BH77" i="46"/>
  <c r="BF66" i="45"/>
  <c r="BF151" i="39"/>
  <c r="BF103" i="39"/>
  <c r="BF119" i="39"/>
  <c r="BF60" i="45"/>
  <c r="BF87" i="39"/>
  <c r="BF60" i="44"/>
  <c r="BF42" i="44"/>
  <c r="BF159" i="39"/>
  <c r="BG15" i="43"/>
  <c r="BF48" i="44"/>
  <c r="BF83" i="45"/>
  <c r="BF143" i="39"/>
  <c r="BF127" i="39"/>
  <c r="BF36" i="44"/>
  <c r="BF57" i="43"/>
  <c r="BF63" i="43" s="1"/>
  <c r="BF78" i="46" s="1"/>
  <c r="BF95" i="39"/>
  <c r="BF72" i="45"/>
  <c r="BF111" i="39"/>
  <c r="BF54" i="44"/>
  <c r="BF135" i="39"/>
  <c r="BF66" i="44"/>
  <c r="N115" i="5"/>
  <c r="N121" i="5" s="1"/>
  <c r="N110" i="5"/>
  <c r="K47" i="50"/>
  <c r="H47" i="50"/>
  <c r="C47" i="50"/>
  <c r="F47" i="50"/>
  <c r="I47" i="50"/>
  <c r="BH88" i="45"/>
  <c r="BH36" i="46"/>
  <c r="BH14" i="46"/>
  <c r="BH70" i="46"/>
  <c r="BH58" i="46"/>
  <c r="BH48" i="46"/>
  <c r="BH64" i="46"/>
  <c r="BH26" i="46"/>
  <c r="BH20" i="46"/>
  <c r="BI38" i="43"/>
  <c r="BI44" i="43"/>
  <c r="BH90" i="45"/>
  <c r="BH16" i="46"/>
  <c r="BH66" i="46"/>
  <c r="BH60" i="46"/>
  <c r="BH72" i="46"/>
  <c r="BH44" i="46"/>
  <c r="BH22" i="46"/>
  <c r="BH50" i="46"/>
  <c r="BH38" i="46"/>
  <c r="BH28" i="46"/>
  <c r="BI40" i="43"/>
  <c r="BI46" i="43"/>
  <c r="BE125" i="39"/>
  <c r="BE81" i="45"/>
  <c r="BE157" i="39"/>
  <c r="BF13" i="43"/>
  <c r="BF37" i="43" s="1"/>
  <c r="BE133" i="39"/>
  <c r="BE55" i="43"/>
  <c r="BE61" i="43" s="1"/>
  <c r="BE117" i="39"/>
  <c r="BE141" i="39"/>
  <c r="BE46" i="44"/>
  <c r="BE34" i="44"/>
  <c r="BE64" i="44"/>
  <c r="BE101" i="39"/>
  <c r="BE58" i="44"/>
  <c r="BE109" i="39"/>
  <c r="BE149" i="39"/>
  <c r="BE58" i="45"/>
  <c r="BE93" i="39"/>
  <c r="BE70" i="45"/>
  <c r="BE40" i="44"/>
  <c r="BE64" i="45"/>
  <c r="BE85" i="39"/>
  <c r="J24" i="10"/>
  <c r="G25" i="10" s="1"/>
  <c r="H28" i="17"/>
  <c r="H27" i="17"/>
  <c r="G26" i="17"/>
  <c r="H26" i="17" s="1"/>
  <c r="B59" i="18"/>
  <c r="B48" i="18" s="1"/>
  <c r="B26" i="18" s="1"/>
  <c r="B61" i="18"/>
  <c r="B50" i="18"/>
  <c r="B39" i="18" s="1"/>
  <c r="B28" i="18" s="1"/>
  <c r="B62" i="18"/>
  <c r="B51" i="18"/>
  <c r="B40" i="18" s="1"/>
  <c r="B29" i="18" s="1"/>
  <c r="B31" i="11"/>
  <c r="B40" i="11"/>
  <c r="B32" i="11"/>
  <c r="Z26" i="4"/>
  <c r="Z26" i="50" s="1"/>
  <c r="G26" i="4"/>
  <c r="G26" i="50" s="1"/>
  <c r="Y26" i="4"/>
  <c r="Y26" i="50" s="1"/>
  <c r="D26" i="4"/>
  <c r="D26" i="50" s="1"/>
  <c r="L26" i="4"/>
  <c r="L26" i="50" s="1"/>
  <c r="P26" i="4"/>
  <c r="P26" i="50" s="1"/>
  <c r="T26" i="4"/>
  <c r="T26" i="50" s="1"/>
  <c r="AB26" i="4"/>
  <c r="AB26" i="50" s="1"/>
  <c r="AF26" i="4"/>
  <c r="AF26" i="50" s="1"/>
  <c r="E26" i="4"/>
  <c r="E26" i="50" s="1"/>
  <c r="Q26" i="4"/>
  <c r="Q26" i="50" s="1"/>
  <c r="U26" i="4"/>
  <c r="U26" i="50" s="1"/>
  <c r="AC26" i="4"/>
  <c r="AC26" i="50" s="1"/>
  <c r="AG26" i="4"/>
  <c r="AG26" i="50" s="1"/>
  <c r="F26" i="4"/>
  <c r="F26" i="50" s="1"/>
  <c r="R26" i="4"/>
  <c r="R26" i="50" s="1"/>
  <c r="V26" i="4"/>
  <c r="V26" i="50" s="1"/>
  <c r="AD26" i="4"/>
  <c r="AD26" i="50" s="1"/>
  <c r="W26" i="4"/>
  <c r="W26" i="50" s="1"/>
  <c r="I26" i="4"/>
  <c r="I26" i="50" s="1"/>
  <c r="M26" i="4"/>
  <c r="M26" i="50" s="1"/>
  <c r="J26" i="4"/>
  <c r="J26" i="50" s="1"/>
  <c r="N26" i="4"/>
  <c r="N26" i="50" s="1"/>
  <c r="B58" i="20"/>
  <c r="B52" i="20"/>
  <c r="B44" i="21" s="1"/>
  <c r="B51" i="20"/>
  <c r="B49" i="20"/>
  <c r="B50" i="20"/>
  <c r="B42" i="21" s="1"/>
  <c r="C26" i="4"/>
  <c r="C26" i="50" s="1"/>
  <c r="K26" i="4"/>
  <c r="K26" i="50" s="1"/>
  <c r="O26" i="4"/>
  <c r="O26" i="50" s="1"/>
  <c r="S26" i="4"/>
  <c r="S26" i="50" s="1"/>
  <c r="AA26" i="4"/>
  <c r="AA26" i="50" s="1"/>
  <c r="AE26" i="4"/>
  <c r="AE26" i="50" s="1"/>
  <c r="H26" i="4"/>
  <c r="H26" i="50" s="1"/>
  <c r="X26" i="4"/>
  <c r="X26" i="50" s="1"/>
  <c r="B28" i="17"/>
  <c r="B75" i="18" s="1"/>
  <c r="B64" i="18"/>
  <c r="B53" i="18"/>
  <c r="B42" i="18" s="1"/>
  <c r="B27" i="17"/>
  <c r="B74" i="18" s="1"/>
  <c r="B52" i="18"/>
  <c r="B41" i="18" s="1"/>
  <c r="B70" i="18"/>
  <c r="C57" i="13"/>
  <c r="C68" i="13"/>
  <c r="B36" i="13"/>
  <c r="B58" i="13" s="1"/>
  <c r="B80" i="13" s="1"/>
  <c r="B102" i="13" s="1"/>
  <c r="B37" i="13"/>
  <c r="B59" i="13" s="1"/>
  <c r="B81" i="13" s="1"/>
  <c r="B103" i="13" s="1"/>
  <c r="B27" i="13"/>
  <c r="B49" i="13" s="1"/>
  <c r="B71" i="13" s="1"/>
  <c r="B93" i="13" s="1"/>
  <c r="B45" i="13"/>
  <c r="B67" i="13" s="1"/>
  <c r="B89" i="13" s="1"/>
  <c r="B111" i="13" s="1"/>
  <c r="B39" i="13"/>
  <c r="B61" i="13" s="1"/>
  <c r="B83" i="13" s="1"/>
  <c r="B105" i="13" s="1"/>
  <c r="B3" i="11"/>
  <c r="F17" i="49" l="1"/>
  <c r="H17" i="49"/>
  <c r="E17" i="49"/>
  <c r="AU55" i="27"/>
  <c r="N111" i="5"/>
  <c r="N116" i="5"/>
  <c r="N122" i="5" s="1"/>
  <c r="E23" i="4"/>
  <c r="E23" i="50" s="1"/>
  <c r="D17" i="49"/>
  <c r="C17" i="49"/>
  <c r="AY55" i="47"/>
  <c r="AY64" i="47" s="1"/>
  <c r="AY41" i="47"/>
  <c r="AY34" i="47"/>
  <c r="AY35" i="47" s="1"/>
  <c r="AY44" i="47" s="1"/>
  <c r="AW78" i="45"/>
  <c r="AW35" i="27" s="1"/>
  <c r="AW53" i="43"/>
  <c r="AX36" i="43"/>
  <c r="AX35" i="43" s="1"/>
  <c r="AX11" i="43"/>
  <c r="AW37" i="39"/>
  <c r="AW54" i="45" s="1"/>
  <c r="AW29" i="27" s="1"/>
  <c r="AV68" i="44"/>
  <c r="AV19" i="27" s="1"/>
  <c r="AV8" i="27" s="1"/>
  <c r="AV56" i="27" s="1"/>
  <c r="AY11" i="47"/>
  <c r="AY12" i="47" s="1"/>
  <c r="AY21" i="47" s="1"/>
  <c r="AW38" i="39"/>
  <c r="AW55" i="45" s="1"/>
  <c r="AW30" i="27" s="1"/>
  <c r="AX39" i="47"/>
  <c r="AU76" i="45" s="1"/>
  <c r="AT74" i="45"/>
  <c r="AT34" i="27" s="1"/>
  <c r="AT20" i="27" s="1"/>
  <c r="F13" i="26" s="1"/>
  <c r="F14" i="26" s="1"/>
  <c r="F16" i="26" s="1"/>
  <c r="F20" i="26" s="1"/>
  <c r="F21" i="26" s="1"/>
  <c r="AX15" i="47"/>
  <c r="AX24" i="47" s="1"/>
  <c r="AX23" i="47"/>
  <c r="AX59" i="47"/>
  <c r="AX68" i="47" s="1"/>
  <c r="AX67" i="47"/>
  <c r="AW46" i="46"/>
  <c r="AW45" i="46" s="1"/>
  <c r="AW56" i="46"/>
  <c r="AW55" i="46" s="1"/>
  <c r="AW68" i="46"/>
  <c r="AW67" i="46" s="1"/>
  <c r="AW12" i="46"/>
  <c r="AW11" i="46" s="1"/>
  <c r="AW86" i="45"/>
  <c r="AW85" i="45" s="1"/>
  <c r="AW36" i="27" s="1"/>
  <c r="AW59" i="43"/>
  <c r="AW24" i="46"/>
  <c r="AW23" i="46" s="1"/>
  <c r="AW75" i="46"/>
  <c r="AW74" i="46" s="1"/>
  <c r="AZ37" i="47" s="1"/>
  <c r="AW62" i="46"/>
  <c r="AW61" i="46" s="1"/>
  <c r="AW34" i="46"/>
  <c r="AW33" i="46" s="1"/>
  <c r="AW40" i="46"/>
  <c r="AW39" i="46" s="1"/>
  <c r="AW18" i="46"/>
  <c r="AW17" i="46" s="1"/>
  <c r="BE57" i="46"/>
  <c r="BE76" i="46"/>
  <c r="BF27" i="46"/>
  <c r="BF59" i="46"/>
  <c r="BF37" i="46"/>
  <c r="BF89" i="45"/>
  <c r="BF71" i="46"/>
  <c r="BF15" i="46"/>
  <c r="BF49" i="46"/>
  <c r="BF21" i="46"/>
  <c r="BF43" i="46"/>
  <c r="BF65" i="46"/>
  <c r="BG45" i="43"/>
  <c r="BG39" i="43"/>
  <c r="F23" i="4"/>
  <c r="F23" i="50" s="1"/>
  <c r="B60" i="20"/>
  <c r="B71" i="20" s="1"/>
  <c r="B41" i="21"/>
  <c r="B62" i="20"/>
  <c r="B73" i="20" s="1"/>
  <c r="B43" i="21"/>
  <c r="BI50" i="43"/>
  <c r="C23" i="4"/>
  <c r="C23" i="50" s="1"/>
  <c r="BE69" i="46"/>
  <c r="BI52" i="43"/>
  <c r="BI88" i="39" s="1"/>
  <c r="BF43" i="43"/>
  <c r="BF49" i="43" s="1"/>
  <c r="BF141" i="39" s="1"/>
  <c r="BE87" i="45"/>
  <c r="BE63" i="46"/>
  <c r="BE19" i="46"/>
  <c r="BE13" i="46"/>
  <c r="BE25" i="46"/>
  <c r="BE47" i="46"/>
  <c r="BE35" i="46"/>
  <c r="BE41" i="46"/>
  <c r="B17" i="18"/>
  <c r="G23" i="4"/>
  <c r="G23" i="50" s="1"/>
  <c r="I25" i="10"/>
  <c r="J25" i="10" s="1"/>
  <c r="G26" i="10" s="1"/>
  <c r="D23" i="4"/>
  <c r="D23" i="50" s="1"/>
  <c r="B18" i="18"/>
  <c r="B37" i="18"/>
  <c r="B88" i="20"/>
  <c r="B99" i="20" s="1"/>
  <c r="B110" i="20" s="1"/>
  <c r="B30" i="18"/>
  <c r="B19" i="18"/>
  <c r="B20" i="18"/>
  <c r="B31" i="18"/>
  <c r="B87" i="20"/>
  <c r="B98" i="20" s="1"/>
  <c r="B109" i="20" s="1"/>
  <c r="B61" i="20"/>
  <c r="B72" i="20" s="1"/>
  <c r="B89" i="20"/>
  <c r="B100" i="20" s="1"/>
  <c r="B111" i="20" s="1"/>
  <c r="B63" i="20"/>
  <c r="B74" i="20" s="1"/>
  <c r="B86" i="20"/>
  <c r="B97" i="20" s="1"/>
  <c r="B108" i="20" s="1"/>
  <c r="B95" i="20"/>
  <c r="B106" i="20" s="1"/>
  <c r="B117" i="20" s="1"/>
  <c r="B69" i="20"/>
  <c r="B80" i="20" s="1"/>
  <c r="N112" i="5" l="1"/>
  <c r="N117" i="5"/>
  <c r="N123" i="5" s="1"/>
  <c r="AY56" i="47"/>
  <c r="AY57" i="47" s="1"/>
  <c r="AY43" i="47"/>
  <c r="AY36" i="47"/>
  <c r="AY45" i="47" s="1"/>
  <c r="AX48" i="43"/>
  <c r="AX45" i="44" s="1"/>
  <c r="AX44" i="44" s="1"/>
  <c r="AX15" i="27" s="1"/>
  <c r="AX70" i="27" s="1"/>
  <c r="AV58" i="27"/>
  <c r="AV57" i="27"/>
  <c r="AY20" i="47"/>
  <c r="AV74" i="27"/>
  <c r="AV67" i="27" s="1"/>
  <c r="AY13" i="47"/>
  <c r="AY14" i="47" s="1"/>
  <c r="AY23" i="47" s="1"/>
  <c r="E16" i="11"/>
  <c r="AX48" i="47"/>
  <c r="AT37" i="27"/>
  <c r="AX61" i="47"/>
  <c r="AX70" i="47" s="1"/>
  <c r="AX17" i="47"/>
  <c r="AW71" i="44"/>
  <c r="AW69" i="44"/>
  <c r="AW70" i="44"/>
  <c r="AW10" i="46"/>
  <c r="AZ10" i="47" s="1"/>
  <c r="AW32" i="46"/>
  <c r="AZ32" i="47" s="1"/>
  <c r="AW54" i="46"/>
  <c r="AZ54" i="47" s="1"/>
  <c r="BG51" i="43"/>
  <c r="BG60" i="45" s="1"/>
  <c r="D23" i="11"/>
  <c r="D24" i="11"/>
  <c r="D25" i="11"/>
  <c r="D22" i="11"/>
  <c r="D21" i="11"/>
  <c r="V34" i="24"/>
  <c r="V35" i="24"/>
  <c r="V36" i="24"/>
  <c r="V43" i="24"/>
  <c r="V42" i="24"/>
  <c r="V44" i="24"/>
  <c r="V33" i="24"/>
  <c r="BI158" i="39"/>
  <c r="BI41" i="44"/>
  <c r="BI94" i="39"/>
  <c r="BI65" i="44"/>
  <c r="BI71" i="45"/>
  <c r="BI118" i="39"/>
  <c r="BI59" i="44"/>
  <c r="BJ14" i="43"/>
  <c r="BI82" i="45"/>
  <c r="BI59" i="45"/>
  <c r="BI56" i="43"/>
  <c r="BI62" i="43" s="1"/>
  <c r="BI77" i="46" s="1"/>
  <c r="BI126" i="39"/>
  <c r="BI102" i="39"/>
  <c r="BI53" i="44"/>
  <c r="BI35" i="44"/>
  <c r="BI65" i="45"/>
  <c r="BI47" i="44"/>
  <c r="BI134" i="39"/>
  <c r="BI142" i="39"/>
  <c r="BI110" i="39"/>
  <c r="BI86" i="39"/>
  <c r="BI150" i="39"/>
  <c r="BI112" i="39"/>
  <c r="BI58" i="43"/>
  <c r="BI64" i="43" s="1"/>
  <c r="BI120" i="39"/>
  <c r="BI160" i="39"/>
  <c r="BI61" i="45"/>
  <c r="BI49" i="44"/>
  <c r="BI55" i="44"/>
  <c r="BI84" i="45"/>
  <c r="BI96" i="39"/>
  <c r="BI136" i="39"/>
  <c r="BI104" i="39"/>
  <c r="BJ16" i="43"/>
  <c r="BJ40" i="43" s="1"/>
  <c r="BI37" i="44"/>
  <c r="BI61" i="44"/>
  <c r="BI144" i="39"/>
  <c r="BI67" i="44"/>
  <c r="BI73" i="45"/>
  <c r="BI43" i="44"/>
  <c r="BI152" i="39"/>
  <c r="BI67" i="45"/>
  <c r="BI128" i="39"/>
  <c r="BF40" i="44"/>
  <c r="BF101" i="39"/>
  <c r="BF70" i="45"/>
  <c r="BF81" i="45"/>
  <c r="BF125" i="39"/>
  <c r="BF109" i="39"/>
  <c r="BF64" i="45"/>
  <c r="BF133" i="39"/>
  <c r="BG13" i="43"/>
  <c r="BG43" i="43" s="1"/>
  <c r="BF64" i="44"/>
  <c r="BF58" i="45"/>
  <c r="BF52" i="44"/>
  <c r="BF93" i="39"/>
  <c r="BF85" i="39"/>
  <c r="BF46" i="44"/>
  <c r="BF58" i="44"/>
  <c r="BF34" i="44"/>
  <c r="BF117" i="39"/>
  <c r="BF157" i="39"/>
  <c r="BF55" i="43"/>
  <c r="BF61" i="43" s="1"/>
  <c r="BF149" i="39"/>
  <c r="AY46" i="47"/>
  <c r="D18" i="11"/>
  <c r="D19" i="11"/>
  <c r="J27" i="13" s="1"/>
  <c r="D20" i="11"/>
  <c r="D26" i="11"/>
  <c r="I26" i="10"/>
  <c r="G4" i="11"/>
  <c r="G3" i="11"/>
  <c r="C8" i="10"/>
  <c r="B17" i="10"/>
  <c r="C16" i="10"/>
  <c r="L6" i="13" s="1"/>
  <c r="J30" i="18" l="1"/>
  <c r="J52" i="18"/>
  <c r="J63" i="18"/>
  <c r="N113" i="5"/>
  <c r="N118" i="5"/>
  <c r="N124" i="5" s="1"/>
  <c r="AY65" i="47"/>
  <c r="AX51" i="44"/>
  <c r="AX50" i="44" s="1"/>
  <c r="AX16" i="27" s="1"/>
  <c r="AX71" i="27" s="1"/>
  <c r="AX63" i="45"/>
  <c r="AX62" i="45" s="1"/>
  <c r="AX32" i="27" s="1"/>
  <c r="AX124" i="39"/>
  <c r="AX122" i="39" s="1"/>
  <c r="AX69" i="45"/>
  <c r="AX68" i="45" s="1"/>
  <c r="AX33" i="27" s="1"/>
  <c r="AX148" i="39"/>
  <c r="AX146" i="39" s="1"/>
  <c r="AX116" i="39"/>
  <c r="AX114" i="39" s="1"/>
  <c r="AX47" i="43"/>
  <c r="AY12" i="43"/>
  <c r="AY11" i="43" s="1"/>
  <c r="AX156" i="39"/>
  <c r="AX154" i="39" s="1"/>
  <c r="AX33" i="44"/>
  <c r="AX32" i="44" s="1"/>
  <c r="AX13" i="27" s="1"/>
  <c r="AX68" i="27" s="1"/>
  <c r="AX39" i="44"/>
  <c r="AX38" i="44" s="1"/>
  <c r="AX14" i="27" s="1"/>
  <c r="AX69" i="27" s="1"/>
  <c r="AX140" i="39"/>
  <c r="AX138" i="39" s="1"/>
  <c r="AX57" i="45"/>
  <c r="AX56" i="45" s="1"/>
  <c r="AX31" i="27" s="1"/>
  <c r="AX108" i="39"/>
  <c r="AX106" i="39" s="1"/>
  <c r="AX80" i="45"/>
  <c r="AX79" i="45" s="1"/>
  <c r="AX54" i="43"/>
  <c r="AX60" i="43" s="1"/>
  <c r="AX57" i="44"/>
  <c r="AX56" i="44" s="1"/>
  <c r="AX17" i="27" s="1"/>
  <c r="AX72" i="27" s="1"/>
  <c r="AX132" i="39"/>
  <c r="AX130" i="39" s="1"/>
  <c r="AV55" i="27"/>
  <c r="AX92" i="39"/>
  <c r="AX90" i="39" s="1"/>
  <c r="AX100" i="39"/>
  <c r="AX98" i="39" s="1"/>
  <c r="AX63" i="44"/>
  <c r="AX62" i="44" s="1"/>
  <c r="AX18" i="27" s="1"/>
  <c r="AX73" i="27" s="1"/>
  <c r="AX84" i="39"/>
  <c r="AX82" i="39" s="1"/>
  <c r="AY22" i="47"/>
  <c r="AY15" i="47"/>
  <c r="AY24" i="47" s="1"/>
  <c r="AY66" i="47"/>
  <c r="AY58" i="47"/>
  <c r="D27" i="11"/>
  <c r="AU77" i="45"/>
  <c r="AT38" i="27"/>
  <c r="AT45" i="27"/>
  <c r="AX26" i="47"/>
  <c r="AU75" i="45"/>
  <c r="AZ55" i="47"/>
  <c r="AZ63" i="47"/>
  <c r="AZ33" i="47"/>
  <c r="AZ41" i="47"/>
  <c r="AZ11" i="47"/>
  <c r="AZ19" i="47"/>
  <c r="AW68" i="44"/>
  <c r="AW19" i="27" s="1"/>
  <c r="BI16" i="46"/>
  <c r="BI79" i="46"/>
  <c r="BF35" i="46"/>
  <c r="BF76" i="46"/>
  <c r="BG151" i="39"/>
  <c r="BG48" i="44"/>
  <c r="BG66" i="44"/>
  <c r="BG159" i="39"/>
  <c r="BG111" i="39"/>
  <c r="BG66" i="45"/>
  <c r="BG42" i="44"/>
  <c r="BG54" i="44"/>
  <c r="BG57" i="43"/>
  <c r="BG63" i="43" s="1"/>
  <c r="BG60" i="44"/>
  <c r="BG83" i="45"/>
  <c r="BG143" i="39"/>
  <c r="BG135" i="39"/>
  <c r="BG95" i="39"/>
  <c r="BG103" i="39"/>
  <c r="BG87" i="39"/>
  <c r="BG127" i="39"/>
  <c r="BH15" i="43"/>
  <c r="BH39" i="43" s="1"/>
  <c r="BG36" i="44"/>
  <c r="BG119" i="39"/>
  <c r="BG72" i="45"/>
  <c r="J29" i="13"/>
  <c r="F29" i="13"/>
  <c r="H29" i="13"/>
  <c r="C29" i="13"/>
  <c r="D29" i="13"/>
  <c r="E29" i="13"/>
  <c r="G29" i="13"/>
  <c r="I29" i="13"/>
  <c r="G27" i="13"/>
  <c r="I30" i="13"/>
  <c r="E30" i="13"/>
  <c r="J30" i="13"/>
  <c r="C30" i="13"/>
  <c r="D30" i="13"/>
  <c r="F30" i="13"/>
  <c r="G30" i="13"/>
  <c r="H30" i="13"/>
  <c r="H33" i="13"/>
  <c r="D33" i="13"/>
  <c r="I33" i="13"/>
  <c r="J33" i="13"/>
  <c r="C33" i="13"/>
  <c r="E33" i="13"/>
  <c r="F33" i="13"/>
  <c r="G33" i="13"/>
  <c r="I27" i="13"/>
  <c r="H32" i="13"/>
  <c r="D32" i="13"/>
  <c r="C32" i="13"/>
  <c r="F32" i="13"/>
  <c r="G32" i="13"/>
  <c r="I32" i="13"/>
  <c r="J32" i="13"/>
  <c r="E32" i="13"/>
  <c r="H31" i="13"/>
  <c r="D31" i="13"/>
  <c r="C31" i="13"/>
  <c r="E31" i="13"/>
  <c r="F31" i="13"/>
  <c r="G31" i="13"/>
  <c r="I31" i="13"/>
  <c r="J31" i="13"/>
  <c r="L29" i="13"/>
  <c r="L31" i="13"/>
  <c r="L33" i="13"/>
  <c r="L30" i="13"/>
  <c r="L32" i="13"/>
  <c r="E26" i="13"/>
  <c r="V24" i="24"/>
  <c r="H34" i="13"/>
  <c r="V32" i="24"/>
  <c r="C28" i="13"/>
  <c r="V31" i="24"/>
  <c r="I25" i="13"/>
  <c r="I17" i="18" s="1"/>
  <c r="V23" i="24"/>
  <c r="F27" i="13"/>
  <c r="V25" i="24"/>
  <c r="BJ38" i="43"/>
  <c r="BJ44" i="43"/>
  <c r="BI26" i="46"/>
  <c r="BI36" i="46"/>
  <c r="BI70" i="46"/>
  <c r="BI64" i="46"/>
  <c r="BI48" i="46"/>
  <c r="BI14" i="46"/>
  <c r="BI20" i="46"/>
  <c r="BI88" i="45"/>
  <c r="BI58" i="46"/>
  <c r="BI42" i="46"/>
  <c r="J34" i="13"/>
  <c r="F26" i="13"/>
  <c r="I26" i="13"/>
  <c r="C26" i="13"/>
  <c r="G26" i="13"/>
  <c r="D26" i="13"/>
  <c r="H26" i="13"/>
  <c r="J26" i="13"/>
  <c r="BI66" i="46"/>
  <c r="BI90" i="45"/>
  <c r="BI60" i="46"/>
  <c r="BI22" i="46"/>
  <c r="BI38" i="46"/>
  <c r="BI28" i="46"/>
  <c r="BI50" i="46"/>
  <c r="BI72" i="46"/>
  <c r="BI44" i="46"/>
  <c r="BJ46" i="43"/>
  <c r="BJ52" i="43" s="1"/>
  <c r="BF47" i="46"/>
  <c r="BF41" i="46"/>
  <c r="BF19" i="46"/>
  <c r="BF25" i="46"/>
  <c r="BF87" i="45"/>
  <c r="BF63" i="46"/>
  <c r="BF57" i="46"/>
  <c r="BF13" i="46"/>
  <c r="BG37" i="43"/>
  <c r="BG49" i="43" s="1"/>
  <c r="BG64" i="45" s="1"/>
  <c r="BF69" i="46"/>
  <c r="AY39" i="47"/>
  <c r="AY48" i="47" s="1"/>
  <c r="AZ46" i="47"/>
  <c r="I34" i="13"/>
  <c r="G34" i="13"/>
  <c r="E34" i="13"/>
  <c r="F34" i="13"/>
  <c r="D34" i="13"/>
  <c r="J280" i="25"/>
  <c r="J267" i="25"/>
  <c r="J293" i="25"/>
  <c r="J254" i="25"/>
  <c r="J241" i="25"/>
  <c r="J98" i="25"/>
  <c r="J72" i="25"/>
  <c r="J85" i="25"/>
  <c r="J59" i="25"/>
  <c r="C34" i="13"/>
  <c r="H27" i="13"/>
  <c r="C27" i="13"/>
  <c r="E27" i="13"/>
  <c r="J25" i="13"/>
  <c r="D25" i="13"/>
  <c r="I28" i="13"/>
  <c r="C25" i="13"/>
  <c r="D28" i="13"/>
  <c r="C17" i="10"/>
  <c r="M6" i="13" s="1"/>
  <c r="D27" i="13"/>
  <c r="F25" i="13"/>
  <c r="F28" i="13"/>
  <c r="E28" i="13"/>
  <c r="G25" i="13"/>
  <c r="H25" i="13"/>
  <c r="H17" i="18" s="1"/>
  <c r="J28" i="13"/>
  <c r="G28" i="13"/>
  <c r="E25" i="13"/>
  <c r="H28" i="13"/>
  <c r="J44" i="16"/>
  <c r="J33" i="16"/>
  <c r="J26" i="10"/>
  <c r="G27" i="10" s="1"/>
  <c r="L26" i="13"/>
  <c r="L34" i="13"/>
  <c r="L28" i="13"/>
  <c r="L27" i="13"/>
  <c r="L25" i="13"/>
  <c r="B18" i="10"/>
  <c r="B19" i="10" s="1"/>
  <c r="C19" i="10" s="1"/>
  <c r="O6" i="13" s="1"/>
  <c r="I27" i="10" l="1"/>
  <c r="D59" i="18"/>
  <c r="D70" i="18"/>
  <c r="D26" i="18"/>
  <c r="D37" i="18"/>
  <c r="G23" i="18"/>
  <c r="G34" i="18"/>
  <c r="G56" i="18"/>
  <c r="G67" i="18"/>
  <c r="I68" i="18"/>
  <c r="I24" i="18"/>
  <c r="I35" i="18"/>
  <c r="I57" i="18"/>
  <c r="F25" i="18"/>
  <c r="F36" i="18"/>
  <c r="F58" i="18"/>
  <c r="F69" i="18"/>
  <c r="F26" i="18"/>
  <c r="F37" i="18"/>
  <c r="F59" i="18"/>
  <c r="F70" i="18"/>
  <c r="F23" i="18"/>
  <c r="F34" i="18"/>
  <c r="F56" i="18"/>
  <c r="F67" i="18"/>
  <c r="G24" i="18"/>
  <c r="G35" i="18"/>
  <c r="G57" i="18"/>
  <c r="G68" i="18"/>
  <c r="E58" i="18"/>
  <c r="E69" i="18"/>
  <c r="E36" i="18"/>
  <c r="E25" i="18"/>
  <c r="E56" i="18"/>
  <c r="E67" i="18"/>
  <c r="E23" i="18"/>
  <c r="E34" i="18"/>
  <c r="F24" i="18"/>
  <c r="F35" i="18"/>
  <c r="F57" i="18"/>
  <c r="F68" i="18"/>
  <c r="C58" i="18"/>
  <c r="C69" i="18"/>
  <c r="C25" i="18"/>
  <c r="C36" i="18"/>
  <c r="E300" i="25"/>
  <c r="E59" i="18"/>
  <c r="E70" i="18"/>
  <c r="E26" i="18"/>
  <c r="E37" i="18"/>
  <c r="J92" i="25"/>
  <c r="J59" i="18"/>
  <c r="J70" i="18"/>
  <c r="J26" i="18"/>
  <c r="J37" i="18"/>
  <c r="G51" i="16"/>
  <c r="G26" i="18"/>
  <c r="G37" i="18"/>
  <c r="G59" i="18"/>
  <c r="G70" i="18"/>
  <c r="C56" i="18"/>
  <c r="C67" i="18"/>
  <c r="C23" i="18"/>
  <c r="C34" i="18"/>
  <c r="C57" i="18"/>
  <c r="C68" i="18"/>
  <c r="C24" i="18"/>
  <c r="C35" i="18"/>
  <c r="J58" i="18"/>
  <c r="J69" i="18"/>
  <c r="J25" i="18"/>
  <c r="J36" i="18"/>
  <c r="I261" i="25"/>
  <c r="I26" i="18"/>
  <c r="I37" i="18"/>
  <c r="I70" i="18"/>
  <c r="I59" i="18"/>
  <c r="D56" i="18"/>
  <c r="D67" i="18"/>
  <c r="D23" i="18"/>
  <c r="D34" i="18"/>
  <c r="D57" i="18"/>
  <c r="D68" i="18"/>
  <c r="D24" i="18"/>
  <c r="D35" i="18"/>
  <c r="I25" i="18"/>
  <c r="I36" i="18"/>
  <c r="I58" i="18"/>
  <c r="I69" i="18"/>
  <c r="H23" i="18"/>
  <c r="H34" i="18"/>
  <c r="H56" i="18"/>
  <c r="H67" i="18"/>
  <c r="H24" i="18"/>
  <c r="H35" i="18"/>
  <c r="H57" i="18"/>
  <c r="H68" i="18"/>
  <c r="D58" i="18"/>
  <c r="D69" i="18"/>
  <c r="D25" i="18"/>
  <c r="D36" i="18"/>
  <c r="C59" i="18"/>
  <c r="C70" i="18"/>
  <c r="C26" i="18"/>
  <c r="C37" i="18"/>
  <c r="H26" i="18"/>
  <c r="H37" i="18"/>
  <c r="H59" i="18"/>
  <c r="H70" i="18"/>
  <c r="J56" i="18"/>
  <c r="J67" i="18"/>
  <c r="J23" i="18"/>
  <c r="J34" i="18"/>
  <c r="E57" i="18"/>
  <c r="E68" i="18"/>
  <c r="E24" i="18"/>
  <c r="E35" i="18"/>
  <c r="H25" i="18"/>
  <c r="H36" i="18"/>
  <c r="H58" i="18"/>
  <c r="H69" i="18"/>
  <c r="I56" i="18"/>
  <c r="I67" i="18"/>
  <c r="I23" i="18"/>
  <c r="I34" i="18"/>
  <c r="J57" i="18"/>
  <c r="J68" i="18"/>
  <c r="J24" i="18"/>
  <c r="J35" i="18"/>
  <c r="G25" i="18"/>
  <c r="G36" i="18"/>
  <c r="G58" i="18"/>
  <c r="G69" i="18"/>
  <c r="F55" i="18"/>
  <c r="F66" i="18"/>
  <c r="F22" i="18"/>
  <c r="F33" i="18"/>
  <c r="D55" i="18"/>
  <c r="D66" i="18"/>
  <c r="D22" i="18"/>
  <c r="D33" i="18"/>
  <c r="C55" i="18"/>
  <c r="C66" i="18"/>
  <c r="C22" i="18"/>
  <c r="C33" i="18"/>
  <c r="G55" i="18"/>
  <c r="G66" i="18"/>
  <c r="G22" i="18"/>
  <c r="G33" i="18"/>
  <c r="J33" i="18"/>
  <c r="J55" i="18"/>
  <c r="J66" i="18"/>
  <c r="E55" i="18"/>
  <c r="E66" i="18"/>
  <c r="E22" i="18"/>
  <c r="E33" i="18"/>
  <c r="I55" i="18"/>
  <c r="I66" i="18"/>
  <c r="I22" i="18"/>
  <c r="I33" i="18"/>
  <c r="H55" i="18"/>
  <c r="H66" i="18"/>
  <c r="H22" i="18"/>
  <c r="H33" i="18"/>
  <c r="F52" i="18"/>
  <c r="F63" i="18"/>
  <c r="F19" i="18"/>
  <c r="F30" i="18"/>
  <c r="E52" i="18"/>
  <c r="E63" i="18"/>
  <c r="E19" i="18"/>
  <c r="E30" i="18"/>
  <c r="D52" i="18"/>
  <c r="D63" i="18"/>
  <c r="D19" i="18"/>
  <c r="D30" i="18"/>
  <c r="C52" i="18"/>
  <c r="C63" i="18"/>
  <c r="C19" i="18"/>
  <c r="C30" i="18"/>
  <c r="I19" i="18"/>
  <c r="I30" i="18"/>
  <c r="I52" i="18"/>
  <c r="I63" i="18"/>
  <c r="H52" i="18"/>
  <c r="H63" i="18"/>
  <c r="H19" i="18"/>
  <c r="H30" i="18"/>
  <c r="G52" i="18"/>
  <c r="G63" i="18"/>
  <c r="G19" i="18"/>
  <c r="G30" i="18"/>
  <c r="H54" i="18"/>
  <c r="H65" i="18"/>
  <c r="H21" i="18"/>
  <c r="H32" i="18"/>
  <c r="F54" i="18"/>
  <c r="F65" i="18"/>
  <c r="F21" i="18"/>
  <c r="F32" i="18"/>
  <c r="G54" i="18"/>
  <c r="G65" i="18"/>
  <c r="G21" i="18"/>
  <c r="G32" i="18"/>
  <c r="C54" i="18"/>
  <c r="C65" i="18"/>
  <c r="C21" i="18"/>
  <c r="C32" i="18"/>
  <c r="I21" i="18"/>
  <c r="I54" i="18"/>
  <c r="I65" i="18"/>
  <c r="I32" i="18"/>
  <c r="E54" i="18"/>
  <c r="E65" i="18"/>
  <c r="E21" i="18"/>
  <c r="E32" i="18"/>
  <c r="J32" i="18"/>
  <c r="J65" i="18"/>
  <c r="J54" i="18"/>
  <c r="D54" i="18"/>
  <c r="D65" i="18"/>
  <c r="D21" i="18"/>
  <c r="D32" i="18"/>
  <c r="D53" i="18"/>
  <c r="D64" i="18"/>
  <c r="D20" i="18"/>
  <c r="D31" i="18"/>
  <c r="J31" i="18"/>
  <c r="J53" i="18"/>
  <c r="J64" i="18"/>
  <c r="I20" i="18"/>
  <c r="I53" i="18"/>
  <c r="I64" i="18"/>
  <c r="I31" i="18"/>
  <c r="E53" i="18"/>
  <c r="E64" i="18"/>
  <c r="E20" i="18"/>
  <c r="E31" i="18"/>
  <c r="G53" i="18"/>
  <c r="G64" i="18"/>
  <c r="G20" i="18"/>
  <c r="G31" i="18"/>
  <c r="F53" i="18"/>
  <c r="F64" i="18"/>
  <c r="F20" i="18"/>
  <c r="F31" i="18"/>
  <c r="C53" i="18"/>
  <c r="C64" i="18"/>
  <c r="C20" i="18"/>
  <c r="C31" i="18"/>
  <c r="H53" i="18"/>
  <c r="H64" i="18"/>
  <c r="H20" i="18"/>
  <c r="H31" i="18"/>
  <c r="G97" i="25"/>
  <c r="G51" i="18"/>
  <c r="G62" i="18"/>
  <c r="G18" i="18"/>
  <c r="G29" i="18"/>
  <c r="D97" i="25"/>
  <c r="D51" i="18"/>
  <c r="D62" i="18"/>
  <c r="D18" i="18"/>
  <c r="D29" i="18"/>
  <c r="I279" i="25"/>
  <c r="I18" i="18"/>
  <c r="I29" i="18"/>
  <c r="I51" i="18"/>
  <c r="I62" i="18"/>
  <c r="E51" i="18"/>
  <c r="E62" i="18"/>
  <c r="E18" i="18"/>
  <c r="E29" i="18"/>
  <c r="H71" i="25"/>
  <c r="H51" i="18"/>
  <c r="H62" i="18"/>
  <c r="H18" i="18"/>
  <c r="H29" i="18"/>
  <c r="F266" i="25"/>
  <c r="F51" i="18"/>
  <c r="F62" i="18"/>
  <c r="F18" i="18"/>
  <c r="F29" i="18"/>
  <c r="C253" i="25"/>
  <c r="C51" i="18"/>
  <c r="C62" i="18"/>
  <c r="C18" i="18"/>
  <c r="C29" i="18"/>
  <c r="J84" i="25"/>
  <c r="J29" i="18"/>
  <c r="J51" i="18"/>
  <c r="J62" i="18"/>
  <c r="D17" i="18"/>
  <c r="D28" i="18"/>
  <c r="D61" i="18"/>
  <c r="D50" i="18"/>
  <c r="I28" i="18"/>
  <c r="I50" i="18"/>
  <c r="I61" i="18"/>
  <c r="E50" i="18"/>
  <c r="E61" i="18"/>
  <c r="E17" i="18"/>
  <c r="E28" i="18"/>
  <c r="H50" i="18"/>
  <c r="H61" i="18"/>
  <c r="H28" i="18"/>
  <c r="C42" i="16"/>
  <c r="C17" i="18"/>
  <c r="C28" i="18"/>
  <c r="C50" i="18"/>
  <c r="C61" i="18"/>
  <c r="G50" i="18"/>
  <c r="G61" i="18"/>
  <c r="G17" i="18"/>
  <c r="G28" i="18"/>
  <c r="J28" i="18"/>
  <c r="J50" i="18"/>
  <c r="J61" i="18"/>
  <c r="F50" i="18"/>
  <c r="F61" i="18"/>
  <c r="F17" i="18"/>
  <c r="F28" i="18"/>
  <c r="K30" i="18"/>
  <c r="K52" i="18"/>
  <c r="K63" i="18"/>
  <c r="K23" i="18"/>
  <c r="K34" i="18"/>
  <c r="K56" i="18"/>
  <c r="K67" i="18"/>
  <c r="K32" i="18"/>
  <c r="K54" i="18"/>
  <c r="K65" i="18"/>
  <c r="K26" i="18"/>
  <c r="K59" i="18"/>
  <c r="K37" i="18"/>
  <c r="K70" i="18"/>
  <c r="K29" i="18"/>
  <c r="K51" i="18"/>
  <c r="K62" i="18"/>
  <c r="K31" i="18"/>
  <c r="K53" i="18"/>
  <c r="K64" i="18"/>
  <c r="K24" i="18"/>
  <c r="K35" i="18"/>
  <c r="K57" i="18"/>
  <c r="K68" i="18"/>
  <c r="K33" i="18"/>
  <c r="K55" i="18"/>
  <c r="K66" i="18"/>
  <c r="K28" i="18"/>
  <c r="K50" i="18"/>
  <c r="K61" i="18"/>
  <c r="K25" i="18"/>
  <c r="K36" i="18"/>
  <c r="K58" i="18"/>
  <c r="K69" i="18"/>
  <c r="N114" i="5"/>
  <c r="N120" i="5" s="1"/>
  <c r="N119" i="5"/>
  <c r="G266" i="25"/>
  <c r="AX78" i="45"/>
  <c r="AX35" i="27" s="1"/>
  <c r="AY36" i="43"/>
  <c r="AY35" i="43" s="1"/>
  <c r="AX53" i="43"/>
  <c r="AX38" i="39"/>
  <c r="AX55" i="45" s="1"/>
  <c r="AX30" i="27" s="1"/>
  <c r="AY42" i="43"/>
  <c r="AY41" i="43" s="1"/>
  <c r="AX37" i="39"/>
  <c r="AX54" i="45" s="1"/>
  <c r="AX29" i="27" s="1"/>
  <c r="AY17" i="47"/>
  <c r="AV75" i="45" s="1"/>
  <c r="AY67" i="47"/>
  <c r="AY59" i="47"/>
  <c r="AY68" i="47" s="1"/>
  <c r="G253" i="25"/>
  <c r="G241" i="25"/>
  <c r="G254" i="25"/>
  <c r="AU74" i="45"/>
  <c r="AU34" i="27" s="1"/>
  <c r="AU20" i="27" s="1"/>
  <c r="AU37" i="27" s="1"/>
  <c r="AU38" i="27" s="1"/>
  <c r="F293" i="25"/>
  <c r="G267" i="25"/>
  <c r="G44" i="16"/>
  <c r="G98" i="25"/>
  <c r="AT46" i="27"/>
  <c r="AT60" i="27"/>
  <c r="H97" i="25"/>
  <c r="AW8" i="27"/>
  <c r="AW74" i="27"/>
  <c r="AW67" i="27" s="1"/>
  <c r="AZ20" i="47"/>
  <c r="AZ12" i="47"/>
  <c r="AX75" i="46"/>
  <c r="AX74" i="46" s="1"/>
  <c r="BA37" i="47" s="1"/>
  <c r="AX59" i="43"/>
  <c r="AX62" i="46"/>
  <c r="AX61" i="46" s="1"/>
  <c r="AX24" i="46"/>
  <c r="AX23" i="46" s="1"/>
  <c r="AX68" i="46"/>
  <c r="AX67" i="46" s="1"/>
  <c r="AX12" i="46"/>
  <c r="AX11" i="46" s="1"/>
  <c r="AX40" i="46"/>
  <c r="AX39" i="46" s="1"/>
  <c r="AX56" i="46"/>
  <c r="AX55" i="46" s="1"/>
  <c r="AX46" i="46"/>
  <c r="AX45" i="46" s="1"/>
  <c r="AX34" i="46"/>
  <c r="AX33" i="46" s="1"/>
  <c r="AX86" i="45"/>
  <c r="AX85" i="45" s="1"/>
  <c r="AX36" i="27" s="1"/>
  <c r="AX18" i="46"/>
  <c r="AX17" i="46" s="1"/>
  <c r="AZ34" i="47"/>
  <c r="AZ42" i="47"/>
  <c r="AZ64" i="47"/>
  <c r="AZ56" i="47"/>
  <c r="I292" i="25"/>
  <c r="G59" i="25"/>
  <c r="G293" i="25"/>
  <c r="I58" i="25"/>
  <c r="G33" i="16"/>
  <c r="G72" i="25"/>
  <c r="I71" i="25"/>
  <c r="G280" i="25"/>
  <c r="G85" i="25"/>
  <c r="H300" i="25"/>
  <c r="I98" i="25"/>
  <c r="I241" i="25"/>
  <c r="I254" i="25"/>
  <c r="L119" i="13"/>
  <c r="E51" i="16"/>
  <c r="I267" i="25"/>
  <c r="E40" i="16"/>
  <c r="I43" i="16"/>
  <c r="I33" i="16"/>
  <c r="I240" i="25"/>
  <c r="I280" i="25"/>
  <c r="I97" i="25"/>
  <c r="I32" i="16"/>
  <c r="I253" i="25"/>
  <c r="I59" i="25"/>
  <c r="I293" i="25"/>
  <c r="I84" i="25"/>
  <c r="I266" i="25"/>
  <c r="I72" i="25"/>
  <c r="H40" i="16"/>
  <c r="I44" i="16"/>
  <c r="I85" i="25"/>
  <c r="H66" i="25"/>
  <c r="C255" i="25"/>
  <c r="E92" i="25"/>
  <c r="E261" i="25"/>
  <c r="E274" i="25"/>
  <c r="E97" i="25"/>
  <c r="E266" i="25"/>
  <c r="E292" i="25"/>
  <c r="E43" i="16"/>
  <c r="F85" i="25"/>
  <c r="F98" i="25"/>
  <c r="E71" i="25"/>
  <c r="E248" i="25"/>
  <c r="E53" i="25"/>
  <c r="E105" i="25"/>
  <c r="E66" i="25"/>
  <c r="E79" i="25"/>
  <c r="BG49" i="46"/>
  <c r="BG78" i="46"/>
  <c r="BG37" i="46"/>
  <c r="BG71" i="46"/>
  <c r="BG65" i="46"/>
  <c r="BG59" i="46"/>
  <c r="BG21" i="46"/>
  <c r="BG43" i="46"/>
  <c r="BG27" i="46"/>
  <c r="BG89" i="45"/>
  <c r="BG15" i="46"/>
  <c r="BH45" i="43"/>
  <c r="BH51" i="43" s="1"/>
  <c r="D43" i="16"/>
  <c r="K27" i="16"/>
  <c r="K25" i="16"/>
  <c r="K26" i="16"/>
  <c r="K24" i="16"/>
  <c r="K28" i="16"/>
  <c r="H84" i="25"/>
  <c r="H43" i="16"/>
  <c r="H240" i="25"/>
  <c r="H253" i="25"/>
  <c r="G37" i="16"/>
  <c r="G26" i="16"/>
  <c r="G284" i="25"/>
  <c r="G48" i="16"/>
  <c r="G271" i="25"/>
  <c r="G297" i="25"/>
  <c r="G89" i="25"/>
  <c r="G15" i="16"/>
  <c r="G102" i="25"/>
  <c r="G63" i="25"/>
  <c r="G50" i="25"/>
  <c r="G245" i="25"/>
  <c r="G76" i="25"/>
  <c r="G258" i="25"/>
  <c r="I285" i="25"/>
  <c r="I27" i="16"/>
  <c r="I272" i="25"/>
  <c r="I49" i="16"/>
  <c r="I38" i="16"/>
  <c r="I16" i="16"/>
  <c r="I259" i="25"/>
  <c r="I246" i="25"/>
  <c r="I103" i="25"/>
  <c r="I64" i="25"/>
  <c r="I298" i="25"/>
  <c r="I90" i="25"/>
  <c r="I77" i="25"/>
  <c r="I51" i="25"/>
  <c r="F286" i="25"/>
  <c r="F39" i="16"/>
  <c r="F28" i="16"/>
  <c r="F247" i="25"/>
  <c r="F17" i="16"/>
  <c r="F65" i="25"/>
  <c r="F50" i="16"/>
  <c r="F78" i="25"/>
  <c r="F52" i="25"/>
  <c r="F91" i="25"/>
  <c r="F260" i="25"/>
  <c r="F104" i="25"/>
  <c r="F299" i="25"/>
  <c r="F273" i="25"/>
  <c r="G257" i="25"/>
  <c r="G25" i="16"/>
  <c r="G14" i="16"/>
  <c r="G47" i="16"/>
  <c r="G75" i="25"/>
  <c r="G36" i="16"/>
  <c r="G101" i="25"/>
  <c r="G296" i="25"/>
  <c r="G283" i="25"/>
  <c r="G244" i="25"/>
  <c r="G62" i="25"/>
  <c r="G270" i="25"/>
  <c r="G88" i="25"/>
  <c r="G49" i="25"/>
  <c r="I35" i="16"/>
  <c r="I46" i="16"/>
  <c r="I13" i="16"/>
  <c r="I61" i="25"/>
  <c r="I24" i="16"/>
  <c r="I243" i="25"/>
  <c r="I100" i="25"/>
  <c r="I74" i="25"/>
  <c r="I256" i="25"/>
  <c r="I87" i="25"/>
  <c r="I282" i="25"/>
  <c r="I48" i="25"/>
  <c r="I295" i="25"/>
  <c r="I269" i="25"/>
  <c r="F48" i="16"/>
  <c r="F15" i="16"/>
  <c r="F297" i="25"/>
  <c r="F245" i="25"/>
  <c r="F37" i="16"/>
  <c r="F102" i="25"/>
  <c r="F63" i="25"/>
  <c r="F50" i="25"/>
  <c r="F26" i="16"/>
  <c r="F271" i="25"/>
  <c r="F89" i="25"/>
  <c r="F284" i="25"/>
  <c r="F76" i="25"/>
  <c r="F258" i="25"/>
  <c r="G298" i="25"/>
  <c r="G38" i="16"/>
  <c r="G49" i="16"/>
  <c r="G27" i="16"/>
  <c r="G16" i="16"/>
  <c r="G259" i="25"/>
  <c r="G90" i="25"/>
  <c r="G51" i="25"/>
  <c r="G246" i="25"/>
  <c r="G77" i="25"/>
  <c r="G64" i="25"/>
  <c r="G272" i="25"/>
  <c r="G103" i="25"/>
  <c r="G285" i="25"/>
  <c r="E299" i="25"/>
  <c r="E39" i="16"/>
  <c r="E50" i="16"/>
  <c r="E260" i="25"/>
  <c r="E273" i="25"/>
  <c r="E17" i="16"/>
  <c r="E28" i="16"/>
  <c r="E286" i="25"/>
  <c r="E91" i="25"/>
  <c r="E247" i="25"/>
  <c r="E78" i="25"/>
  <c r="E52" i="25"/>
  <c r="E104" i="25"/>
  <c r="E65" i="25"/>
  <c r="F47" i="16"/>
  <c r="F36" i="16"/>
  <c r="F270" i="25"/>
  <c r="F244" i="25"/>
  <c r="F25" i="16"/>
  <c r="F257" i="25"/>
  <c r="F88" i="25"/>
  <c r="F296" i="25"/>
  <c r="F49" i="25"/>
  <c r="F14" i="16"/>
  <c r="F75" i="25"/>
  <c r="F283" i="25"/>
  <c r="F101" i="25"/>
  <c r="F62" i="25"/>
  <c r="G46" i="16"/>
  <c r="G282" i="25"/>
  <c r="G243" i="25"/>
  <c r="G35" i="16"/>
  <c r="G24" i="16"/>
  <c r="G13" i="16"/>
  <c r="G295" i="25"/>
  <c r="G74" i="25"/>
  <c r="G256" i="25"/>
  <c r="G48" i="25"/>
  <c r="G269" i="25"/>
  <c r="G87" i="25"/>
  <c r="G100" i="25"/>
  <c r="G61" i="25"/>
  <c r="E48" i="16"/>
  <c r="E26" i="16"/>
  <c r="E258" i="25"/>
  <c r="E89" i="25"/>
  <c r="E15" i="16"/>
  <c r="E284" i="25"/>
  <c r="E63" i="25"/>
  <c r="E37" i="16"/>
  <c r="E76" i="25"/>
  <c r="E50" i="25"/>
  <c r="E297" i="25"/>
  <c r="E245" i="25"/>
  <c r="E102" i="25"/>
  <c r="E271" i="25"/>
  <c r="F38" i="16"/>
  <c r="F298" i="25"/>
  <c r="F285" i="25"/>
  <c r="F16" i="16"/>
  <c r="F103" i="25"/>
  <c r="F246" i="25"/>
  <c r="F64" i="25"/>
  <c r="F49" i="16"/>
  <c r="F27" i="16"/>
  <c r="F272" i="25"/>
  <c r="F77" i="25"/>
  <c r="F51" i="25"/>
  <c r="F259" i="25"/>
  <c r="F90" i="25"/>
  <c r="C50" i="16"/>
  <c r="C39" i="16"/>
  <c r="C273" i="25"/>
  <c r="C91" i="25"/>
  <c r="C247" i="25"/>
  <c r="C17" i="16"/>
  <c r="C286" i="25"/>
  <c r="C88" i="13"/>
  <c r="C78" i="25"/>
  <c r="C28" i="16"/>
  <c r="C260" i="25"/>
  <c r="C52" i="25"/>
  <c r="C104" i="25"/>
  <c r="C65" i="25"/>
  <c r="C299" i="25"/>
  <c r="D296" i="25"/>
  <c r="D25" i="16"/>
  <c r="D257" i="25"/>
  <c r="D88" i="25"/>
  <c r="D47" i="16"/>
  <c r="D36" i="16"/>
  <c r="D49" i="25"/>
  <c r="D14" i="16"/>
  <c r="D283" i="25"/>
  <c r="D244" i="25"/>
  <c r="D101" i="25"/>
  <c r="D62" i="25"/>
  <c r="D270" i="25"/>
  <c r="D75" i="25"/>
  <c r="E24" i="16"/>
  <c r="E35" i="16"/>
  <c r="E46" i="16"/>
  <c r="E295" i="25"/>
  <c r="E74" i="25"/>
  <c r="E282" i="25"/>
  <c r="E256" i="25"/>
  <c r="E100" i="25"/>
  <c r="E48" i="25"/>
  <c r="E269" i="25"/>
  <c r="E87" i="25"/>
  <c r="E13" i="16"/>
  <c r="E61" i="25"/>
  <c r="E243" i="25"/>
  <c r="C86" i="13"/>
  <c r="C26" i="16"/>
  <c r="C284" i="25"/>
  <c r="C37" i="16"/>
  <c r="C297" i="25"/>
  <c r="C15" i="16"/>
  <c r="C258" i="25"/>
  <c r="C89" i="25"/>
  <c r="C48" i="16"/>
  <c r="C76" i="25"/>
  <c r="C50" i="25"/>
  <c r="C245" i="25"/>
  <c r="C102" i="25"/>
  <c r="C63" i="25"/>
  <c r="C271" i="25"/>
  <c r="C298" i="25"/>
  <c r="C49" i="16"/>
  <c r="C16" i="16"/>
  <c r="C259" i="25"/>
  <c r="C246" i="25"/>
  <c r="C51" i="25"/>
  <c r="C27" i="16"/>
  <c r="C272" i="25"/>
  <c r="C38" i="16"/>
  <c r="C90" i="25"/>
  <c r="C103" i="25"/>
  <c r="C64" i="25"/>
  <c r="C285" i="25"/>
  <c r="C77" i="25"/>
  <c r="C87" i="13"/>
  <c r="J299" i="25"/>
  <c r="J50" i="16"/>
  <c r="J17" i="16"/>
  <c r="J286" i="25"/>
  <c r="J247" i="25"/>
  <c r="J104" i="25"/>
  <c r="J65" i="25"/>
  <c r="J39" i="16"/>
  <c r="J28" i="16"/>
  <c r="J78" i="25"/>
  <c r="J52" i="25"/>
  <c r="J273" i="25"/>
  <c r="J91" i="25"/>
  <c r="J260" i="25"/>
  <c r="C85" i="13"/>
  <c r="C25" i="16"/>
  <c r="C47" i="16"/>
  <c r="C257" i="25"/>
  <c r="C36" i="16"/>
  <c r="C14" i="16"/>
  <c r="C283" i="25"/>
  <c r="C49" i="25"/>
  <c r="C244" i="25"/>
  <c r="C75" i="25"/>
  <c r="C296" i="25"/>
  <c r="C101" i="25"/>
  <c r="C62" i="25"/>
  <c r="C88" i="25"/>
  <c r="C270" i="25"/>
  <c r="D100" i="25"/>
  <c r="D24" i="16"/>
  <c r="D46" i="16"/>
  <c r="D13" i="16"/>
  <c r="D243" i="25"/>
  <c r="D87" i="25"/>
  <c r="D35" i="16"/>
  <c r="D295" i="25"/>
  <c r="D256" i="25"/>
  <c r="D74" i="25"/>
  <c r="D61" i="25"/>
  <c r="D269" i="25"/>
  <c r="D48" i="25"/>
  <c r="D282" i="25"/>
  <c r="D297" i="25"/>
  <c r="D48" i="16"/>
  <c r="D15" i="16"/>
  <c r="D271" i="25"/>
  <c r="D37" i="16"/>
  <c r="D26" i="16"/>
  <c r="D102" i="25"/>
  <c r="D284" i="25"/>
  <c r="D63" i="25"/>
  <c r="D50" i="25"/>
  <c r="D245" i="25"/>
  <c r="D76" i="25"/>
  <c r="D89" i="25"/>
  <c r="D258" i="25"/>
  <c r="D49" i="16"/>
  <c r="D246" i="25"/>
  <c r="D38" i="16"/>
  <c r="D64" i="25"/>
  <c r="D77" i="25"/>
  <c r="D27" i="16"/>
  <c r="D298" i="25"/>
  <c r="D51" i="25"/>
  <c r="D259" i="25"/>
  <c r="D16" i="16"/>
  <c r="D103" i="25"/>
  <c r="D90" i="25"/>
  <c r="D272" i="25"/>
  <c r="D285" i="25"/>
  <c r="I28" i="16"/>
  <c r="I50" i="16"/>
  <c r="I299" i="25"/>
  <c r="I260" i="25"/>
  <c r="I17" i="16"/>
  <c r="I39" i="16"/>
  <c r="I273" i="25"/>
  <c r="I286" i="25"/>
  <c r="I65" i="25"/>
  <c r="I247" i="25"/>
  <c r="I78" i="25"/>
  <c r="I91" i="25"/>
  <c r="I52" i="25"/>
  <c r="I104" i="25"/>
  <c r="J270" i="25"/>
  <c r="J296" i="25"/>
  <c r="J36" i="16"/>
  <c r="J25" i="16"/>
  <c r="J47" i="16"/>
  <c r="J14" i="16"/>
  <c r="J62" i="25"/>
  <c r="J101" i="25"/>
  <c r="J257" i="25"/>
  <c r="J88" i="25"/>
  <c r="J75" i="25"/>
  <c r="J244" i="25"/>
  <c r="J283" i="25"/>
  <c r="J49" i="25"/>
  <c r="C256" i="25"/>
  <c r="C243" i="25"/>
  <c r="C35" i="16"/>
  <c r="C46" i="16"/>
  <c r="C24" i="16"/>
  <c r="C13" i="16"/>
  <c r="C87" i="25"/>
  <c r="C100" i="25"/>
  <c r="C84" i="13"/>
  <c r="C48" i="25"/>
  <c r="C61" i="25"/>
  <c r="C282" i="25"/>
  <c r="C74" i="25"/>
  <c r="C269" i="25"/>
  <c r="C295" i="25"/>
  <c r="H297" i="25"/>
  <c r="H37" i="16"/>
  <c r="H271" i="25"/>
  <c r="H48" i="16"/>
  <c r="H15" i="16"/>
  <c r="H26" i="16"/>
  <c r="H258" i="25"/>
  <c r="H76" i="25"/>
  <c r="H284" i="25"/>
  <c r="H102" i="25"/>
  <c r="H245" i="25"/>
  <c r="H63" i="25"/>
  <c r="H89" i="25"/>
  <c r="H50" i="25"/>
  <c r="H285" i="25"/>
  <c r="H16" i="16"/>
  <c r="H49" i="16"/>
  <c r="H38" i="16"/>
  <c r="H27" i="16"/>
  <c r="H272" i="25"/>
  <c r="H246" i="25"/>
  <c r="H103" i="25"/>
  <c r="H64" i="25"/>
  <c r="H51" i="25"/>
  <c r="H298" i="25"/>
  <c r="H259" i="25"/>
  <c r="H77" i="25"/>
  <c r="H90" i="25"/>
  <c r="D17" i="16"/>
  <c r="D286" i="25"/>
  <c r="D50" i="16"/>
  <c r="D39" i="16"/>
  <c r="D28" i="16"/>
  <c r="D78" i="25"/>
  <c r="D52" i="25"/>
  <c r="D104" i="25"/>
  <c r="D299" i="25"/>
  <c r="D91" i="25"/>
  <c r="D247" i="25"/>
  <c r="D260" i="25"/>
  <c r="D65" i="25"/>
  <c r="D273" i="25"/>
  <c r="E296" i="25"/>
  <c r="E47" i="16"/>
  <c r="E25" i="16"/>
  <c r="E14" i="16"/>
  <c r="E283" i="25"/>
  <c r="E244" i="25"/>
  <c r="E270" i="25"/>
  <c r="E101" i="25"/>
  <c r="E36" i="16"/>
  <c r="E62" i="25"/>
  <c r="E257" i="25"/>
  <c r="E88" i="25"/>
  <c r="E49" i="25"/>
  <c r="E75" i="25"/>
  <c r="H13" i="16"/>
  <c r="H24" i="16"/>
  <c r="H269" i="25"/>
  <c r="H61" i="25"/>
  <c r="H295" i="25"/>
  <c r="H46" i="16"/>
  <c r="H243" i="25"/>
  <c r="H282" i="25"/>
  <c r="H100" i="25"/>
  <c r="H256" i="25"/>
  <c r="H87" i="25"/>
  <c r="H48" i="25"/>
  <c r="H35" i="16"/>
  <c r="H74" i="25"/>
  <c r="J284" i="25"/>
  <c r="J26" i="16"/>
  <c r="J37" i="16"/>
  <c r="J48" i="16"/>
  <c r="J15" i="16"/>
  <c r="J63" i="25"/>
  <c r="J258" i="25"/>
  <c r="J89" i="25"/>
  <c r="J50" i="25"/>
  <c r="J76" i="25"/>
  <c r="J102" i="25"/>
  <c r="J271" i="25"/>
  <c r="J245" i="25"/>
  <c r="J297" i="25"/>
  <c r="E49" i="16"/>
  <c r="E27" i="16"/>
  <c r="E16" i="16"/>
  <c r="E272" i="25"/>
  <c r="E259" i="25"/>
  <c r="E51" i="25"/>
  <c r="E38" i="16"/>
  <c r="E77" i="25"/>
  <c r="E246" i="25"/>
  <c r="E64" i="25"/>
  <c r="E103" i="25"/>
  <c r="E90" i="25"/>
  <c r="E298" i="25"/>
  <c r="E285" i="25"/>
  <c r="H299" i="25"/>
  <c r="H28" i="16"/>
  <c r="H17" i="16"/>
  <c r="H39" i="16"/>
  <c r="H50" i="16"/>
  <c r="H65" i="25"/>
  <c r="H260" i="25"/>
  <c r="H91" i="25"/>
  <c r="H247" i="25"/>
  <c r="H273" i="25"/>
  <c r="H78" i="25"/>
  <c r="H286" i="25"/>
  <c r="H52" i="25"/>
  <c r="H104" i="25"/>
  <c r="I36" i="16"/>
  <c r="I244" i="25"/>
  <c r="I25" i="16"/>
  <c r="I14" i="16"/>
  <c r="I62" i="25"/>
  <c r="I75" i="25"/>
  <c r="I47" i="16"/>
  <c r="I88" i="25"/>
  <c r="I101" i="25"/>
  <c r="I49" i="25"/>
  <c r="I270" i="25"/>
  <c r="I257" i="25"/>
  <c r="I296" i="25"/>
  <c r="I283" i="25"/>
  <c r="F295" i="25"/>
  <c r="F46" i="16"/>
  <c r="F13" i="16"/>
  <c r="F256" i="25"/>
  <c r="F24" i="16"/>
  <c r="F35" i="16"/>
  <c r="F282" i="25"/>
  <c r="F243" i="25"/>
  <c r="F87" i="25"/>
  <c r="F48" i="25"/>
  <c r="F269" i="25"/>
  <c r="F74" i="25"/>
  <c r="F100" i="25"/>
  <c r="F61" i="25"/>
  <c r="I76" i="25"/>
  <c r="I37" i="16"/>
  <c r="I26" i="16"/>
  <c r="I48" i="16"/>
  <c r="I15" i="16"/>
  <c r="I271" i="25"/>
  <c r="I258" i="25"/>
  <c r="I245" i="25"/>
  <c r="I50" i="25"/>
  <c r="I102" i="25"/>
  <c r="I284" i="25"/>
  <c r="I63" i="25"/>
  <c r="I297" i="25"/>
  <c r="I89" i="25"/>
  <c r="J298" i="25"/>
  <c r="J27" i="16"/>
  <c r="J38" i="16"/>
  <c r="J246" i="25"/>
  <c r="J49" i="16"/>
  <c r="J285" i="25"/>
  <c r="J103" i="25"/>
  <c r="J16" i="16"/>
  <c r="J259" i="25"/>
  <c r="J64" i="25"/>
  <c r="J90" i="25"/>
  <c r="J77" i="25"/>
  <c r="J51" i="25"/>
  <c r="J272" i="25"/>
  <c r="G78" i="25"/>
  <c r="G50" i="16"/>
  <c r="G39" i="16"/>
  <c r="G299" i="25"/>
  <c r="G28" i="16"/>
  <c r="G286" i="25"/>
  <c r="G17" i="16"/>
  <c r="G104" i="25"/>
  <c r="G247" i="25"/>
  <c r="G52" i="25"/>
  <c r="G273" i="25"/>
  <c r="G260" i="25"/>
  <c r="G65" i="25"/>
  <c r="G91" i="25"/>
  <c r="H36" i="16"/>
  <c r="H14" i="16"/>
  <c r="H283" i="25"/>
  <c r="H244" i="25"/>
  <c r="H47" i="16"/>
  <c r="H25" i="16"/>
  <c r="H270" i="25"/>
  <c r="H88" i="25"/>
  <c r="H296" i="25"/>
  <c r="H75" i="25"/>
  <c r="H101" i="25"/>
  <c r="H257" i="25"/>
  <c r="H62" i="25"/>
  <c r="H49" i="25"/>
  <c r="J35" i="16"/>
  <c r="J46" i="16"/>
  <c r="J13" i="16"/>
  <c r="J24" i="16"/>
  <c r="J269" i="25"/>
  <c r="J100" i="25"/>
  <c r="J48" i="25"/>
  <c r="J61" i="25"/>
  <c r="J74" i="25"/>
  <c r="J243" i="25"/>
  <c r="J256" i="25"/>
  <c r="J87" i="25"/>
  <c r="J295" i="25"/>
  <c r="J282" i="25"/>
  <c r="K49" i="16"/>
  <c r="K47" i="16"/>
  <c r="K50" i="16"/>
  <c r="K48" i="16"/>
  <c r="K46" i="16"/>
  <c r="K38" i="16"/>
  <c r="K36" i="16"/>
  <c r="K39" i="16"/>
  <c r="K37" i="16"/>
  <c r="K35" i="16"/>
  <c r="K16" i="16"/>
  <c r="K14" i="16"/>
  <c r="K17" i="16"/>
  <c r="K15" i="16"/>
  <c r="K13" i="16"/>
  <c r="H79" i="25"/>
  <c r="C292" i="25"/>
  <c r="H92" i="25"/>
  <c r="H51" i="16"/>
  <c r="C71" i="25"/>
  <c r="H105" i="25"/>
  <c r="C266" i="25"/>
  <c r="H248" i="25"/>
  <c r="C32" i="16"/>
  <c r="H261" i="25"/>
  <c r="H274" i="25"/>
  <c r="H53" i="25"/>
  <c r="H287" i="25"/>
  <c r="K298" i="25"/>
  <c r="K285" i="25"/>
  <c r="K272" i="25"/>
  <c r="K246" i="25"/>
  <c r="K259" i="25"/>
  <c r="K103" i="25"/>
  <c r="K77" i="25"/>
  <c r="K90" i="25"/>
  <c r="K64" i="25"/>
  <c r="K51" i="25"/>
  <c r="K296" i="25"/>
  <c r="K283" i="25"/>
  <c r="K257" i="25"/>
  <c r="K270" i="25"/>
  <c r="K244" i="25"/>
  <c r="K101" i="25"/>
  <c r="K75" i="25"/>
  <c r="K88" i="25"/>
  <c r="K62" i="25"/>
  <c r="K273" i="25"/>
  <c r="K286" i="25"/>
  <c r="K299" i="25"/>
  <c r="K247" i="25"/>
  <c r="K260" i="25"/>
  <c r="K91" i="25"/>
  <c r="K65" i="25"/>
  <c r="K104" i="25"/>
  <c r="K78" i="25"/>
  <c r="K52" i="25"/>
  <c r="M34" i="13"/>
  <c r="M32" i="13"/>
  <c r="M33" i="13"/>
  <c r="M30" i="13"/>
  <c r="M29" i="13"/>
  <c r="M31" i="13"/>
  <c r="K271" i="25"/>
  <c r="K284" i="25"/>
  <c r="K297" i="25"/>
  <c r="K245" i="25"/>
  <c r="K258" i="25"/>
  <c r="K50" i="25"/>
  <c r="K102" i="25"/>
  <c r="K89" i="25"/>
  <c r="K63" i="25"/>
  <c r="K76" i="25"/>
  <c r="O30" i="13"/>
  <c r="O32" i="13"/>
  <c r="O31" i="13"/>
  <c r="O29" i="13"/>
  <c r="O33" i="13"/>
  <c r="K295" i="25"/>
  <c r="K256" i="25"/>
  <c r="K269" i="25"/>
  <c r="K100" i="25"/>
  <c r="K243" i="25"/>
  <c r="K282" i="25"/>
  <c r="K87" i="25"/>
  <c r="K61" i="25"/>
  <c r="K74" i="25"/>
  <c r="C34" i="16"/>
  <c r="J266" i="25"/>
  <c r="I83" i="25"/>
  <c r="I239" i="25"/>
  <c r="I252" i="25"/>
  <c r="I42" i="16"/>
  <c r="D40" i="16"/>
  <c r="I96" i="25"/>
  <c r="G240" i="25"/>
  <c r="C86" i="25"/>
  <c r="F59" i="25"/>
  <c r="G279" i="25"/>
  <c r="E32" i="16"/>
  <c r="F72" i="25"/>
  <c r="E279" i="25"/>
  <c r="D58" i="25"/>
  <c r="G32" i="16"/>
  <c r="I265" i="25"/>
  <c r="F241" i="25"/>
  <c r="E58" i="25"/>
  <c r="H266" i="25"/>
  <c r="D240" i="25"/>
  <c r="G58" i="25"/>
  <c r="G292" i="25"/>
  <c r="F33" i="16"/>
  <c r="I31" i="16"/>
  <c r="G43" i="16"/>
  <c r="I278" i="25"/>
  <c r="F254" i="25"/>
  <c r="E84" i="25"/>
  <c r="H279" i="25"/>
  <c r="D253" i="25"/>
  <c r="G71" i="25"/>
  <c r="F44" i="16"/>
  <c r="D32" i="16"/>
  <c r="I57" i="25"/>
  <c r="I291" i="25"/>
  <c r="F267" i="25"/>
  <c r="E240" i="25"/>
  <c r="H58" i="25"/>
  <c r="H292" i="25"/>
  <c r="D266" i="25"/>
  <c r="G84" i="25"/>
  <c r="D84" i="25"/>
  <c r="H32" i="16"/>
  <c r="I70" i="25"/>
  <c r="F280" i="25"/>
  <c r="E253" i="25"/>
  <c r="D279" i="25"/>
  <c r="D71" i="25"/>
  <c r="D292" i="25"/>
  <c r="H33" i="16"/>
  <c r="H44" i="16"/>
  <c r="C43" i="16"/>
  <c r="J248" i="25"/>
  <c r="C279" i="25"/>
  <c r="C99" i="25"/>
  <c r="C58" i="25"/>
  <c r="C81" i="13"/>
  <c r="C242" i="25"/>
  <c r="D51" i="16"/>
  <c r="C40" i="16"/>
  <c r="C84" i="25"/>
  <c r="C294" i="25"/>
  <c r="C268" i="25"/>
  <c r="C45" i="16"/>
  <c r="C97" i="25"/>
  <c r="C281" i="25"/>
  <c r="I274" i="25"/>
  <c r="E287" i="25"/>
  <c r="C240" i="25"/>
  <c r="C60" i="25"/>
  <c r="C83" i="13"/>
  <c r="C73" i="25"/>
  <c r="V46" i="24"/>
  <c r="C51" i="16"/>
  <c r="I53" i="25"/>
  <c r="I287" i="25"/>
  <c r="J53" i="25"/>
  <c r="I66" i="25"/>
  <c r="I300" i="25"/>
  <c r="J79" i="25"/>
  <c r="F40" i="16"/>
  <c r="I79" i="25"/>
  <c r="J105" i="25"/>
  <c r="J40" i="16"/>
  <c r="I92" i="25"/>
  <c r="J274" i="25"/>
  <c r="I51" i="16"/>
  <c r="J51" i="16"/>
  <c r="I105" i="25"/>
  <c r="J261" i="25"/>
  <c r="J300" i="25"/>
  <c r="I248" i="25"/>
  <c r="J66" i="25"/>
  <c r="J287" i="25"/>
  <c r="I40" i="16"/>
  <c r="J279" i="25"/>
  <c r="J71" i="25"/>
  <c r="J292" i="25"/>
  <c r="J240" i="25"/>
  <c r="J253" i="25"/>
  <c r="J43" i="16"/>
  <c r="J97" i="25"/>
  <c r="J58" i="25"/>
  <c r="J32" i="16"/>
  <c r="F51" i="16"/>
  <c r="F279" i="25"/>
  <c r="F43" i="16"/>
  <c r="F58" i="25"/>
  <c r="F292" i="25"/>
  <c r="F71" i="25"/>
  <c r="F32" i="16"/>
  <c r="F84" i="25"/>
  <c r="F97" i="25"/>
  <c r="F240" i="25"/>
  <c r="F253" i="25"/>
  <c r="G66" i="25"/>
  <c r="G248" i="25"/>
  <c r="G40" i="16"/>
  <c r="G261" i="25"/>
  <c r="G92" i="25"/>
  <c r="G287" i="25"/>
  <c r="G300" i="25"/>
  <c r="F31" i="16"/>
  <c r="E33" i="16"/>
  <c r="C44" i="16"/>
  <c r="G53" i="25"/>
  <c r="BJ50" i="43"/>
  <c r="BJ126" i="39" s="1"/>
  <c r="K291" i="25"/>
  <c r="K293" i="25"/>
  <c r="K294" i="25"/>
  <c r="K300" i="25"/>
  <c r="K292" i="25"/>
  <c r="E44" i="16"/>
  <c r="G105" i="25"/>
  <c r="G274" i="25"/>
  <c r="G79" i="25"/>
  <c r="I45" i="16"/>
  <c r="BK16" i="43"/>
  <c r="BJ136" i="39"/>
  <c r="BJ67" i="45"/>
  <c r="BJ43" i="44"/>
  <c r="BJ73" i="45"/>
  <c r="BJ61" i="45"/>
  <c r="BJ96" i="39"/>
  <c r="BJ112" i="39"/>
  <c r="BJ104" i="39"/>
  <c r="BJ84" i="45"/>
  <c r="BJ152" i="39"/>
  <c r="BJ160" i="39"/>
  <c r="BJ88" i="39"/>
  <c r="BJ58" i="43"/>
  <c r="BJ64" i="43" s="1"/>
  <c r="BJ79" i="46" s="1"/>
  <c r="BJ55" i="44"/>
  <c r="BJ67" i="44"/>
  <c r="BJ49" i="44"/>
  <c r="BJ144" i="39"/>
  <c r="BJ61" i="44"/>
  <c r="BJ37" i="44"/>
  <c r="BJ128" i="39"/>
  <c r="BJ120" i="39"/>
  <c r="BG34" i="44"/>
  <c r="BG109" i="39"/>
  <c r="BG46" i="44"/>
  <c r="BG141" i="39"/>
  <c r="BG157" i="39"/>
  <c r="BG55" i="43"/>
  <c r="BG61" i="43" s="1"/>
  <c r="BG125" i="39"/>
  <c r="BG101" i="39"/>
  <c r="BG52" i="44"/>
  <c r="BG149" i="39"/>
  <c r="BG133" i="39"/>
  <c r="BG70" i="45"/>
  <c r="BG81" i="45"/>
  <c r="BG93" i="39"/>
  <c r="BG58" i="44"/>
  <c r="BG85" i="39"/>
  <c r="BG58" i="45"/>
  <c r="BG117" i="39"/>
  <c r="BG40" i="44"/>
  <c r="BG64" i="44"/>
  <c r="BH13" i="43"/>
  <c r="BH37" i="43" s="1"/>
  <c r="AV76" i="45"/>
  <c r="C33" i="16"/>
  <c r="C89" i="13"/>
  <c r="C287" i="25"/>
  <c r="C274" i="25"/>
  <c r="C261" i="25"/>
  <c r="C248" i="25"/>
  <c r="C105" i="25"/>
  <c r="C92" i="25"/>
  <c r="C79" i="25"/>
  <c r="C66" i="25"/>
  <c r="C53" i="25"/>
  <c r="C300" i="25"/>
  <c r="E293" i="25"/>
  <c r="E280" i="25"/>
  <c r="E267" i="25"/>
  <c r="E254" i="25"/>
  <c r="E241" i="25"/>
  <c r="E98" i="25"/>
  <c r="E72" i="25"/>
  <c r="E85" i="25"/>
  <c r="E59" i="25"/>
  <c r="D44" i="16"/>
  <c r="D293" i="25"/>
  <c r="D280" i="25"/>
  <c r="D267" i="25"/>
  <c r="D254" i="25"/>
  <c r="D241" i="25"/>
  <c r="D98" i="25"/>
  <c r="D72" i="25"/>
  <c r="D85" i="25"/>
  <c r="D59" i="25"/>
  <c r="C82" i="13"/>
  <c r="C280" i="25"/>
  <c r="C267" i="25"/>
  <c r="C254" i="25"/>
  <c r="C241" i="25"/>
  <c r="C98" i="25"/>
  <c r="C85" i="25"/>
  <c r="C72" i="25"/>
  <c r="C59" i="25"/>
  <c r="C293" i="25"/>
  <c r="E34" i="16"/>
  <c r="E294" i="25"/>
  <c r="E281" i="25"/>
  <c r="E268" i="25"/>
  <c r="E255" i="25"/>
  <c r="E242" i="25"/>
  <c r="E86" i="25"/>
  <c r="E60" i="25"/>
  <c r="E99" i="25"/>
  <c r="E73" i="25"/>
  <c r="H293" i="25"/>
  <c r="H280" i="25"/>
  <c r="H267" i="25"/>
  <c r="H254" i="25"/>
  <c r="H241" i="25"/>
  <c r="H98" i="25"/>
  <c r="H85" i="25"/>
  <c r="H72" i="25"/>
  <c r="H59" i="25"/>
  <c r="G34" i="16"/>
  <c r="G294" i="25"/>
  <c r="G281" i="25"/>
  <c r="G268" i="25"/>
  <c r="G255" i="25"/>
  <c r="G242" i="25"/>
  <c r="G99" i="25"/>
  <c r="G86" i="25"/>
  <c r="G73" i="25"/>
  <c r="G60" i="25"/>
  <c r="F45" i="16"/>
  <c r="F294" i="25"/>
  <c r="F281" i="25"/>
  <c r="F268" i="25"/>
  <c r="F255" i="25"/>
  <c r="F242" i="25"/>
  <c r="F99" i="25"/>
  <c r="F86" i="25"/>
  <c r="F73" i="25"/>
  <c r="F60" i="25"/>
  <c r="D294" i="25"/>
  <c r="D281" i="25"/>
  <c r="D268" i="25"/>
  <c r="D255" i="25"/>
  <c r="D242" i="25"/>
  <c r="D99" i="25"/>
  <c r="D73" i="25"/>
  <c r="D86" i="25"/>
  <c r="D60" i="25"/>
  <c r="J281" i="25"/>
  <c r="J268" i="25"/>
  <c r="J255" i="25"/>
  <c r="J294" i="25"/>
  <c r="J242" i="25"/>
  <c r="J86" i="25"/>
  <c r="J60" i="25"/>
  <c r="J99" i="25"/>
  <c r="J73" i="25"/>
  <c r="D300" i="25"/>
  <c r="D287" i="25"/>
  <c r="D274" i="25"/>
  <c r="D261" i="25"/>
  <c r="D248" i="25"/>
  <c r="D92" i="25"/>
  <c r="D66" i="25"/>
  <c r="D105" i="25"/>
  <c r="D79" i="25"/>
  <c r="D53" i="25"/>
  <c r="H294" i="25"/>
  <c r="H281" i="25"/>
  <c r="H268" i="25"/>
  <c r="H255" i="25"/>
  <c r="H242" i="25"/>
  <c r="H99" i="25"/>
  <c r="H86" i="25"/>
  <c r="H73" i="25"/>
  <c r="H60" i="25"/>
  <c r="I294" i="25"/>
  <c r="I281" i="25"/>
  <c r="I268" i="25"/>
  <c r="I255" i="25"/>
  <c r="I242" i="25"/>
  <c r="I99" i="25"/>
  <c r="I86" i="25"/>
  <c r="I73" i="25"/>
  <c r="I60" i="25"/>
  <c r="F300" i="25"/>
  <c r="F287" i="25"/>
  <c r="F274" i="25"/>
  <c r="F261" i="25"/>
  <c r="F248" i="25"/>
  <c r="F105" i="25"/>
  <c r="F92" i="25"/>
  <c r="F79" i="25"/>
  <c r="F66" i="25"/>
  <c r="F53" i="25"/>
  <c r="E265" i="25"/>
  <c r="E83" i="25"/>
  <c r="E278" i="25"/>
  <c r="E96" i="25"/>
  <c r="E70" i="25"/>
  <c r="E239" i="25"/>
  <c r="E291" i="25"/>
  <c r="E252" i="25"/>
  <c r="E57" i="25"/>
  <c r="J291" i="25"/>
  <c r="J278" i="25"/>
  <c r="J265" i="25"/>
  <c r="J252" i="25"/>
  <c r="J239" i="25"/>
  <c r="J96" i="25"/>
  <c r="J83" i="25"/>
  <c r="J70" i="25"/>
  <c r="J57" i="25"/>
  <c r="D291" i="25"/>
  <c r="D278" i="25"/>
  <c r="D265" i="25"/>
  <c r="D252" i="25"/>
  <c r="D239" i="25"/>
  <c r="D96" i="25"/>
  <c r="D83" i="25"/>
  <c r="D70" i="25"/>
  <c r="D57" i="25"/>
  <c r="D42" i="16"/>
  <c r="F278" i="25"/>
  <c r="F265" i="25"/>
  <c r="F252" i="25"/>
  <c r="F239" i="25"/>
  <c r="F96" i="25"/>
  <c r="F83" i="25"/>
  <c r="F70" i="25"/>
  <c r="F57" i="25"/>
  <c r="F291" i="25"/>
  <c r="D31" i="16"/>
  <c r="G291" i="25"/>
  <c r="G278" i="25"/>
  <c r="G265" i="25"/>
  <c r="G252" i="25"/>
  <c r="G239" i="25"/>
  <c r="G96" i="25"/>
  <c r="G83" i="25"/>
  <c r="G70" i="25"/>
  <c r="G57" i="25"/>
  <c r="H42" i="16"/>
  <c r="H291" i="25"/>
  <c r="H278" i="25"/>
  <c r="H265" i="25"/>
  <c r="H252" i="25"/>
  <c r="H239" i="25"/>
  <c r="H96" i="25"/>
  <c r="H83" i="25"/>
  <c r="H70" i="25"/>
  <c r="H57" i="25"/>
  <c r="C80" i="13"/>
  <c r="C291" i="25"/>
  <c r="C278" i="25"/>
  <c r="C265" i="25"/>
  <c r="C252" i="25"/>
  <c r="C239" i="25"/>
  <c r="C96" i="25"/>
  <c r="C83" i="25"/>
  <c r="C70" i="25"/>
  <c r="C57" i="25"/>
  <c r="K266" i="25"/>
  <c r="K279" i="25"/>
  <c r="K267" i="25"/>
  <c r="K280" i="25"/>
  <c r="K268" i="25"/>
  <c r="K281" i="25"/>
  <c r="K274" i="25"/>
  <c r="K287" i="25"/>
  <c r="K265" i="25"/>
  <c r="K278" i="25"/>
  <c r="K241" i="25"/>
  <c r="K254" i="25"/>
  <c r="K242" i="25"/>
  <c r="K255" i="25"/>
  <c r="K248" i="25"/>
  <c r="K261" i="25"/>
  <c r="K240" i="25"/>
  <c r="K253" i="25"/>
  <c r="K239" i="25"/>
  <c r="K252" i="25"/>
  <c r="K86" i="25"/>
  <c r="K99" i="25"/>
  <c r="K85" i="25"/>
  <c r="K98" i="25"/>
  <c r="K92" i="25"/>
  <c r="K105" i="25"/>
  <c r="K84" i="25"/>
  <c r="K97" i="25"/>
  <c r="K83" i="25"/>
  <c r="K96" i="25"/>
  <c r="K59" i="25"/>
  <c r="K72" i="25"/>
  <c r="K60" i="25"/>
  <c r="K73" i="25"/>
  <c r="K66" i="25"/>
  <c r="K79" i="25"/>
  <c r="K58" i="25"/>
  <c r="K71" i="25"/>
  <c r="K57" i="25"/>
  <c r="K70" i="25"/>
  <c r="K53" i="25"/>
  <c r="H24" i="13"/>
  <c r="H13" i="22" s="1"/>
  <c r="J24" i="13"/>
  <c r="J13" i="22" s="1"/>
  <c r="H31" i="16"/>
  <c r="J31" i="16"/>
  <c r="F24" i="13"/>
  <c r="F13" i="22" s="1"/>
  <c r="J42" i="16"/>
  <c r="H45" i="16"/>
  <c r="H34" i="16"/>
  <c r="G31" i="16"/>
  <c r="G24" i="13"/>
  <c r="G13" i="22" s="1"/>
  <c r="I24" i="13"/>
  <c r="I13" i="22" s="1"/>
  <c r="J45" i="16"/>
  <c r="D33" i="16"/>
  <c r="F42" i="16"/>
  <c r="C24" i="13"/>
  <c r="C13" i="22" s="1"/>
  <c r="C14" i="22" s="1"/>
  <c r="D11" i="22" s="1"/>
  <c r="J34" i="16"/>
  <c r="E45" i="16"/>
  <c r="C31" i="16"/>
  <c r="I34" i="16"/>
  <c r="D24" i="13"/>
  <c r="D13" i="22" s="1"/>
  <c r="D45" i="16"/>
  <c r="E31" i="16"/>
  <c r="E24" i="13"/>
  <c r="E13" i="22" s="1"/>
  <c r="G42" i="16"/>
  <c r="M28" i="13"/>
  <c r="M27" i="13"/>
  <c r="M25" i="13"/>
  <c r="G45" i="16"/>
  <c r="F34" i="16"/>
  <c r="M26" i="13"/>
  <c r="D34" i="16"/>
  <c r="E42" i="16"/>
  <c r="K31" i="16"/>
  <c r="K42" i="16"/>
  <c r="K32" i="16"/>
  <c r="K43" i="16"/>
  <c r="K33" i="16"/>
  <c r="K44" i="16"/>
  <c r="K40" i="16"/>
  <c r="K51" i="16"/>
  <c r="K34" i="16"/>
  <c r="K45" i="16"/>
  <c r="J27" i="10"/>
  <c r="G28" i="10" s="1"/>
  <c r="O28" i="13"/>
  <c r="O27" i="13"/>
  <c r="O25" i="13"/>
  <c r="O26" i="13"/>
  <c r="O34" i="13"/>
  <c r="L24" i="13"/>
  <c r="B20" i="10"/>
  <c r="B21" i="10" s="1"/>
  <c r="C18" i="10"/>
  <c r="N6" i="13" s="1"/>
  <c r="C20" i="10"/>
  <c r="P6" i="13" s="1"/>
  <c r="H57" i="9"/>
  <c r="H56" i="9"/>
  <c r="H55" i="9"/>
  <c r="H54" i="9"/>
  <c r="H53" i="9"/>
  <c r="H52" i="9"/>
  <c r="H51" i="9"/>
  <c r="H50" i="9"/>
  <c r="C36" i="9"/>
  <c r="H36" i="9" s="1"/>
  <c r="C35" i="9"/>
  <c r="H35" i="9" s="1"/>
  <c r="C34" i="9"/>
  <c r="H34" i="9" s="1"/>
  <c r="C33" i="9"/>
  <c r="H33" i="9" s="1"/>
  <c r="C32" i="9"/>
  <c r="H32" i="9" s="1"/>
  <c r="C31" i="9"/>
  <c r="H31" i="9" s="1"/>
  <c r="C30" i="9"/>
  <c r="H30" i="9" s="1"/>
  <c r="H11" i="9"/>
  <c r="H12" i="9"/>
  <c r="H13" i="9"/>
  <c r="H14" i="9"/>
  <c r="B3" i="9"/>
  <c r="M4" i="9"/>
  <c r="M3" i="9"/>
  <c r="B3" i="7"/>
  <c r="D3" i="5"/>
  <c r="B3" i="4"/>
  <c r="B3" i="3"/>
  <c r="G62" i="7"/>
  <c r="H62" i="7"/>
  <c r="G63" i="7"/>
  <c r="H63" i="7"/>
  <c r="G64" i="7"/>
  <c r="H64" i="7"/>
  <c r="G65" i="7"/>
  <c r="H39" i="7" s="1"/>
  <c r="H65" i="7"/>
  <c r="G71" i="7"/>
  <c r="H71" i="7"/>
  <c r="F63" i="7"/>
  <c r="F64" i="7"/>
  <c r="F65" i="7"/>
  <c r="G39" i="7" s="1"/>
  <c r="F71" i="7"/>
  <c r="F62" i="7"/>
  <c r="B10" i="7"/>
  <c r="B11" i="7"/>
  <c r="B12" i="7"/>
  <c r="B9" i="7"/>
  <c r="H111" i="7"/>
  <c r="H112" i="7"/>
  <c r="H113" i="7"/>
  <c r="H119" i="7"/>
  <c r="H110" i="7"/>
  <c r="G111" i="7"/>
  <c r="G112" i="7"/>
  <c r="G113" i="7"/>
  <c r="G119" i="7"/>
  <c r="G110" i="7"/>
  <c r="F111" i="7"/>
  <c r="F112" i="7"/>
  <c r="F113" i="7"/>
  <c r="F119" i="7"/>
  <c r="F110" i="7"/>
  <c r="K87" i="7"/>
  <c r="K88" i="7"/>
  <c r="K89" i="7"/>
  <c r="K95" i="7"/>
  <c r="K86" i="7"/>
  <c r="J87" i="7"/>
  <c r="J88" i="7"/>
  <c r="J89" i="7"/>
  <c r="J95" i="7"/>
  <c r="J86" i="7"/>
  <c r="I87" i="7"/>
  <c r="I88" i="7"/>
  <c r="I89" i="7"/>
  <c r="I95" i="7"/>
  <c r="I86" i="7"/>
  <c r="H87" i="7"/>
  <c r="H88" i="7"/>
  <c r="H89" i="7"/>
  <c r="H95" i="7"/>
  <c r="H86" i="7"/>
  <c r="G87" i="7"/>
  <c r="G88" i="7"/>
  <c r="G89" i="7"/>
  <c r="G95" i="7"/>
  <c r="G86" i="7"/>
  <c r="F87" i="7"/>
  <c r="F88" i="7"/>
  <c r="F89" i="7"/>
  <c r="F95" i="7"/>
  <c r="F86" i="7"/>
  <c r="K4" i="7"/>
  <c r="K3" i="7"/>
  <c r="K34" i="5"/>
  <c r="L34" i="5"/>
  <c r="M34" i="5"/>
  <c r="K35" i="5"/>
  <c r="L35" i="5"/>
  <c r="M35" i="5"/>
  <c r="K36" i="5"/>
  <c r="L36" i="5"/>
  <c r="M36" i="5"/>
  <c r="K37" i="5"/>
  <c r="L37" i="5"/>
  <c r="M37" i="5"/>
  <c r="K43" i="5"/>
  <c r="L43" i="5"/>
  <c r="M43" i="5"/>
  <c r="D35" i="5"/>
  <c r="D36" i="5"/>
  <c r="D37" i="5"/>
  <c r="D43" i="5"/>
  <c r="D34" i="5"/>
  <c r="F34" i="5"/>
  <c r="D22" i="24" s="1"/>
  <c r="G34" i="5"/>
  <c r="D86" i="7" s="1"/>
  <c r="H34" i="5"/>
  <c r="I34" i="5"/>
  <c r="J34" i="5"/>
  <c r="F35" i="5"/>
  <c r="D23" i="24" s="1"/>
  <c r="G35" i="5"/>
  <c r="D87" i="7" s="1"/>
  <c r="H35" i="5"/>
  <c r="I35" i="5"/>
  <c r="J35" i="5"/>
  <c r="F36" i="5"/>
  <c r="D24" i="24" s="1"/>
  <c r="G36" i="5"/>
  <c r="D88" i="7" s="1"/>
  <c r="H36" i="5"/>
  <c r="I36" i="5"/>
  <c r="J36" i="5"/>
  <c r="F37" i="5"/>
  <c r="D25" i="24" s="1"/>
  <c r="G37" i="5"/>
  <c r="D89" i="7" s="1"/>
  <c r="H37" i="5"/>
  <c r="I37" i="5"/>
  <c r="J37" i="5"/>
  <c r="F43" i="5"/>
  <c r="G43" i="5"/>
  <c r="D95" i="7" s="1"/>
  <c r="H43" i="5"/>
  <c r="I43" i="5"/>
  <c r="J43" i="5"/>
  <c r="E35" i="5"/>
  <c r="K10" i="16" s="1"/>
  <c r="E36" i="5"/>
  <c r="E37" i="5"/>
  <c r="E34" i="5"/>
  <c r="N4" i="5"/>
  <c r="N3" i="5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R4" i="4"/>
  <c r="BR3" i="4"/>
  <c r="H4" i="3"/>
  <c r="H3" i="3"/>
  <c r="I47" i="25" l="1"/>
  <c r="K25" i="24"/>
  <c r="G44" i="25"/>
  <c r="K22" i="24"/>
  <c r="G45" i="25"/>
  <c r="K23" i="24"/>
  <c r="J46" i="25"/>
  <c r="K24" i="24"/>
  <c r="F17" i="3"/>
  <c r="G49" i="18"/>
  <c r="G24" i="4" s="1"/>
  <c r="G24" i="50" s="1"/>
  <c r="J27" i="18"/>
  <c r="C95" i="18"/>
  <c r="C106" i="18"/>
  <c r="C117" i="18"/>
  <c r="C133" i="18"/>
  <c r="C94" i="18"/>
  <c r="C105" i="18"/>
  <c r="C116" i="18"/>
  <c r="C132" i="18"/>
  <c r="C96" i="18"/>
  <c r="C107" i="18"/>
  <c r="C118" i="18"/>
  <c r="C134" i="18"/>
  <c r="C93" i="18"/>
  <c r="C104" i="18"/>
  <c r="C115" i="18"/>
  <c r="C131" i="18"/>
  <c r="I60" i="18"/>
  <c r="I25" i="4" s="1"/>
  <c r="I25" i="50" s="1"/>
  <c r="F16" i="18"/>
  <c r="I16" i="18"/>
  <c r="F49" i="18"/>
  <c r="F24" i="4" s="1"/>
  <c r="F24" i="50" s="1"/>
  <c r="D16" i="18"/>
  <c r="G16" i="18"/>
  <c r="G60" i="18"/>
  <c r="G25" i="4" s="1"/>
  <c r="G25" i="50" s="1"/>
  <c r="C92" i="18"/>
  <c r="C103" i="18"/>
  <c r="C114" i="18"/>
  <c r="C130" i="18"/>
  <c r="D14" i="13"/>
  <c r="D60" i="13" s="1"/>
  <c r="C89" i="18"/>
  <c r="C100" i="18"/>
  <c r="C111" i="18"/>
  <c r="C127" i="18"/>
  <c r="E16" i="18"/>
  <c r="C16" i="18"/>
  <c r="D60" i="18"/>
  <c r="D25" i="4" s="1"/>
  <c r="D25" i="50" s="1"/>
  <c r="E60" i="18"/>
  <c r="E25" i="4" s="1"/>
  <c r="E25" i="50" s="1"/>
  <c r="D27" i="18"/>
  <c r="C27" i="18"/>
  <c r="F60" i="18"/>
  <c r="F25" i="4" s="1"/>
  <c r="F25" i="50" s="1"/>
  <c r="C91" i="18"/>
  <c r="C102" i="18"/>
  <c r="C113" i="18"/>
  <c r="C129" i="18"/>
  <c r="C90" i="18"/>
  <c r="C101" i="18"/>
  <c r="C112" i="18"/>
  <c r="C128" i="18"/>
  <c r="H16" i="18"/>
  <c r="E27" i="18"/>
  <c r="F27" i="18"/>
  <c r="G27" i="18"/>
  <c r="E49" i="18"/>
  <c r="E24" i="4" s="1"/>
  <c r="E24" i="50" s="1"/>
  <c r="H27" i="18"/>
  <c r="H60" i="18"/>
  <c r="H25" i="4" s="1"/>
  <c r="H25" i="50" s="1"/>
  <c r="I49" i="18"/>
  <c r="I24" i="4" s="1"/>
  <c r="I24" i="50" s="1"/>
  <c r="C54" i="16"/>
  <c r="C110" i="18"/>
  <c r="C99" i="18"/>
  <c r="C126" i="18"/>
  <c r="C88" i="18"/>
  <c r="J60" i="18"/>
  <c r="J25" i="4" s="1"/>
  <c r="J25" i="50" s="1"/>
  <c r="C60" i="18"/>
  <c r="C25" i="4" s="1"/>
  <c r="C25" i="50" s="1"/>
  <c r="H49" i="18"/>
  <c r="H24" i="4" s="1"/>
  <c r="H24" i="50" s="1"/>
  <c r="I27" i="18"/>
  <c r="J49" i="18"/>
  <c r="J24" i="4" s="1"/>
  <c r="J24" i="50" s="1"/>
  <c r="C49" i="18"/>
  <c r="C24" i="4" s="1"/>
  <c r="C24" i="50" s="1"/>
  <c r="D49" i="18"/>
  <c r="D24" i="4" s="1"/>
  <c r="D24" i="50" s="1"/>
  <c r="C125" i="18"/>
  <c r="C87" i="18"/>
  <c r="C98" i="18"/>
  <c r="C109" i="18"/>
  <c r="L30" i="18"/>
  <c r="L52" i="18"/>
  <c r="L63" i="18"/>
  <c r="N27" i="16"/>
  <c r="N24" i="18"/>
  <c r="N35" i="18"/>
  <c r="N68" i="18"/>
  <c r="N57" i="18"/>
  <c r="L27" i="16"/>
  <c r="L24" i="18"/>
  <c r="L35" i="18"/>
  <c r="L57" i="18"/>
  <c r="L68" i="18"/>
  <c r="K27" i="18"/>
  <c r="N33" i="18"/>
  <c r="N66" i="18"/>
  <c r="N55" i="18"/>
  <c r="L26" i="18"/>
  <c r="L37" i="18"/>
  <c r="L59" i="18"/>
  <c r="L70" i="18"/>
  <c r="N26" i="16"/>
  <c r="N23" i="18"/>
  <c r="N34" i="18"/>
  <c r="N56" i="18"/>
  <c r="N67" i="18"/>
  <c r="N29" i="18"/>
  <c r="N51" i="18"/>
  <c r="N62" i="18"/>
  <c r="L31" i="18"/>
  <c r="L53" i="18"/>
  <c r="L64" i="18"/>
  <c r="N28" i="18"/>
  <c r="N50" i="18"/>
  <c r="N61" i="18"/>
  <c r="L29" i="18"/>
  <c r="L51" i="18"/>
  <c r="L62" i="18"/>
  <c r="L28" i="16"/>
  <c r="L25" i="18"/>
  <c r="L36" i="18"/>
  <c r="L58" i="18"/>
  <c r="L69" i="18"/>
  <c r="N26" i="18"/>
  <c r="N37" i="18"/>
  <c r="N59" i="18"/>
  <c r="N70" i="18"/>
  <c r="N30" i="18"/>
  <c r="N52" i="18"/>
  <c r="N63" i="18"/>
  <c r="L26" i="16"/>
  <c r="L23" i="18"/>
  <c r="L34" i="18"/>
  <c r="L56" i="18"/>
  <c r="L67" i="18"/>
  <c r="N31" i="18"/>
  <c r="N53" i="18"/>
  <c r="N64" i="18"/>
  <c r="N28" i="16"/>
  <c r="N25" i="18"/>
  <c r="N36" i="18"/>
  <c r="N58" i="18"/>
  <c r="N69" i="18"/>
  <c r="L32" i="18"/>
  <c r="L54" i="18"/>
  <c r="L65" i="18"/>
  <c r="L28" i="18"/>
  <c r="L50" i="18"/>
  <c r="L61" i="18"/>
  <c r="N32" i="18"/>
  <c r="N54" i="18"/>
  <c r="N65" i="18"/>
  <c r="L33" i="18"/>
  <c r="L55" i="18"/>
  <c r="L66" i="18"/>
  <c r="K60" i="18"/>
  <c r="K49" i="18"/>
  <c r="N25" i="16"/>
  <c r="L24" i="16"/>
  <c r="N24" i="16"/>
  <c r="L25" i="16"/>
  <c r="H46" i="25"/>
  <c r="H45" i="25"/>
  <c r="C44" i="25"/>
  <c r="J44" i="25"/>
  <c r="C47" i="25"/>
  <c r="C45" i="25"/>
  <c r="D45" i="25"/>
  <c r="J45" i="25"/>
  <c r="F45" i="25"/>
  <c r="H44" i="25"/>
  <c r="D47" i="25"/>
  <c r="F47" i="25"/>
  <c r="E47" i="25"/>
  <c r="D46" i="25"/>
  <c r="F46" i="25"/>
  <c r="I45" i="25"/>
  <c r="H47" i="25"/>
  <c r="F44" i="25"/>
  <c r="E45" i="25"/>
  <c r="I46" i="25"/>
  <c r="E44" i="25"/>
  <c r="D44" i="25"/>
  <c r="J47" i="25"/>
  <c r="G47" i="25"/>
  <c r="E46" i="25"/>
  <c r="I44" i="25"/>
  <c r="G46" i="25"/>
  <c r="C46" i="25"/>
  <c r="N23" i="16"/>
  <c r="L21" i="16"/>
  <c r="L22" i="16"/>
  <c r="L23" i="16"/>
  <c r="N29" i="16"/>
  <c r="N21" i="16"/>
  <c r="K29" i="16"/>
  <c r="K21" i="16"/>
  <c r="N22" i="16"/>
  <c r="K23" i="16"/>
  <c r="K20" i="16"/>
  <c r="K22" i="16"/>
  <c r="AY48" i="43"/>
  <c r="AY45" i="44" s="1"/>
  <c r="AY44" i="44" s="1"/>
  <c r="AY15" i="27" s="1"/>
  <c r="AY70" i="27" s="1"/>
  <c r="AY26" i="47"/>
  <c r="AY61" i="47"/>
  <c r="AV77" i="45" s="1"/>
  <c r="AV74" i="45" s="1"/>
  <c r="AV34" i="27" s="1"/>
  <c r="AV20" i="27" s="1"/>
  <c r="AV37" i="27" s="1"/>
  <c r="AU45" i="27"/>
  <c r="AU46" i="27" s="1"/>
  <c r="AX54" i="46"/>
  <c r="BA54" i="47" s="1"/>
  <c r="AT61" i="27"/>
  <c r="AT62" i="27"/>
  <c r="AT65" i="27" s="1"/>
  <c r="AT64" i="27"/>
  <c r="AX10" i="46"/>
  <c r="BA10" i="47" s="1"/>
  <c r="AX32" i="46"/>
  <c r="BA32" i="47" s="1"/>
  <c r="AX71" i="44"/>
  <c r="AX69" i="44"/>
  <c r="AX70" i="44"/>
  <c r="AZ65" i="47"/>
  <c r="AZ57" i="47"/>
  <c r="AZ13" i="47"/>
  <c r="AZ21" i="47"/>
  <c r="AZ43" i="47"/>
  <c r="AZ35" i="47"/>
  <c r="AW57" i="27"/>
  <c r="AW58" i="27"/>
  <c r="AW56" i="27"/>
  <c r="N20" i="16"/>
  <c r="O119" i="13"/>
  <c r="L20" i="16"/>
  <c r="M119" i="13"/>
  <c r="C100" i="16"/>
  <c r="C151" i="25"/>
  <c r="C89" i="16"/>
  <c r="C164" i="25"/>
  <c r="BG13" i="46"/>
  <c r="BG76" i="46"/>
  <c r="BH135" i="39"/>
  <c r="BH48" i="44"/>
  <c r="BH60" i="45"/>
  <c r="BH103" i="39"/>
  <c r="BH127" i="39"/>
  <c r="BH42" i="44"/>
  <c r="BH95" i="39"/>
  <c r="BH66" i="44"/>
  <c r="BH72" i="45"/>
  <c r="BH57" i="43"/>
  <c r="BH63" i="43" s="1"/>
  <c r="BH78" i="46" s="1"/>
  <c r="BH60" i="44"/>
  <c r="BH111" i="39"/>
  <c r="BH36" i="44"/>
  <c r="BH66" i="45"/>
  <c r="BH87" i="39"/>
  <c r="BH143" i="39"/>
  <c r="BI15" i="43"/>
  <c r="BH151" i="39"/>
  <c r="BH54" i="44"/>
  <c r="BH159" i="39"/>
  <c r="BH119" i="39"/>
  <c r="BH83" i="45"/>
  <c r="L300" i="25"/>
  <c r="L29" i="16"/>
  <c r="C110" i="25"/>
  <c r="C188" i="25"/>
  <c r="C80" i="16"/>
  <c r="C91" i="16"/>
  <c r="C58" i="16"/>
  <c r="C113" i="16"/>
  <c r="C69" i="16"/>
  <c r="C102" i="16"/>
  <c r="C205" i="25"/>
  <c r="C231" i="25"/>
  <c r="C127" i="25"/>
  <c r="D17" i="13"/>
  <c r="C140" i="25"/>
  <c r="C192" i="25"/>
  <c r="C96" i="13"/>
  <c r="C107" i="13" s="1"/>
  <c r="C141" i="18" s="1"/>
  <c r="C166" i="25"/>
  <c r="C179" i="25"/>
  <c r="C218" i="25"/>
  <c r="C114" i="25"/>
  <c r="C153" i="25"/>
  <c r="C103" i="16"/>
  <c r="C81" i="16"/>
  <c r="C59" i="16"/>
  <c r="C70" i="16"/>
  <c r="C92" i="16"/>
  <c r="C114" i="16"/>
  <c r="C180" i="25"/>
  <c r="C232" i="25"/>
  <c r="C97" i="13"/>
  <c r="C108" i="13" s="1"/>
  <c r="C142" i="18" s="1"/>
  <c r="C219" i="25"/>
  <c r="C115" i="25"/>
  <c r="D18" i="13"/>
  <c r="C167" i="25"/>
  <c r="C193" i="25"/>
  <c r="C206" i="25"/>
  <c r="C128" i="25"/>
  <c r="C141" i="25"/>
  <c r="C154" i="25"/>
  <c r="C71" i="16"/>
  <c r="C104" i="16"/>
  <c r="C115" i="16"/>
  <c r="C93" i="16"/>
  <c r="C60" i="16"/>
  <c r="C82" i="16"/>
  <c r="C129" i="25"/>
  <c r="C181" i="25"/>
  <c r="D19" i="13"/>
  <c r="C220" i="25"/>
  <c r="C116" i="25"/>
  <c r="C194" i="25"/>
  <c r="C142" i="25"/>
  <c r="C207" i="25"/>
  <c r="C168" i="25"/>
  <c r="C155" i="25"/>
  <c r="C233" i="25"/>
  <c r="C98" i="13"/>
  <c r="C109" i="13" s="1"/>
  <c r="C143" i="18" s="1"/>
  <c r="C195" i="25"/>
  <c r="C72" i="16"/>
  <c r="C83" i="16"/>
  <c r="C105" i="16"/>
  <c r="C61" i="16"/>
  <c r="C156" i="25"/>
  <c r="C117" i="25"/>
  <c r="C94" i="16"/>
  <c r="C116" i="16"/>
  <c r="C221" i="25"/>
  <c r="C99" i="13"/>
  <c r="C110" i="13" s="1"/>
  <c r="C144" i="18" s="1"/>
  <c r="C208" i="25"/>
  <c r="D20" i="13"/>
  <c r="C169" i="25"/>
  <c r="C234" i="25"/>
  <c r="C182" i="25"/>
  <c r="C143" i="25"/>
  <c r="C130" i="25"/>
  <c r="C79" i="16"/>
  <c r="C112" i="16"/>
  <c r="C57" i="16"/>
  <c r="C101" i="16"/>
  <c r="C68" i="16"/>
  <c r="C90" i="16"/>
  <c r="C217" i="25"/>
  <c r="C113" i="25"/>
  <c r="C139" i="25"/>
  <c r="C152" i="25"/>
  <c r="C95" i="13"/>
  <c r="C106" i="13" s="1"/>
  <c r="C140" i="18" s="1"/>
  <c r="D16" i="13"/>
  <c r="C204" i="25"/>
  <c r="C191" i="25"/>
  <c r="C230" i="25"/>
  <c r="C178" i="25"/>
  <c r="C126" i="25"/>
  <c r="C165" i="25"/>
  <c r="L37" i="16"/>
  <c r="L48" i="16"/>
  <c r="N39" i="16"/>
  <c r="N50" i="16"/>
  <c r="L35" i="16"/>
  <c r="L46" i="16"/>
  <c r="N35" i="16"/>
  <c r="N46" i="16"/>
  <c r="L36" i="16"/>
  <c r="L47" i="16"/>
  <c r="N37" i="16"/>
  <c r="N48" i="16"/>
  <c r="L39" i="16"/>
  <c r="L50" i="16"/>
  <c r="N38" i="16"/>
  <c r="N49" i="16"/>
  <c r="L38" i="16"/>
  <c r="L49" i="16"/>
  <c r="N36" i="16"/>
  <c r="N47" i="16"/>
  <c r="N13" i="16"/>
  <c r="L14" i="16"/>
  <c r="N15" i="16"/>
  <c r="L17" i="16"/>
  <c r="N17" i="16"/>
  <c r="N16" i="16"/>
  <c r="L16" i="16"/>
  <c r="L15" i="16"/>
  <c r="L13" i="16"/>
  <c r="N14" i="16"/>
  <c r="L51" i="16"/>
  <c r="L287" i="25"/>
  <c r="L40" i="16"/>
  <c r="L105" i="25"/>
  <c r="L274" i="25"/>
  <c r="L79" i="25"/>
  <c r="L261" i="25"/>
  <c r="L66" i="25"/>
  <c r="L248" i="25"/>
  <c r="L53" i="25"/>
  <c r="L92" i="25"/>
  <c r="N296" i="25"/>
  <c r="N283" i="25"/>
  <c r="N257" i="25"/>
  <c r="N244" i="25"/>
  <c r="N270" i="25"/>
  <c r="N88" i="25"/>
  <c r="N62" i="25"/>
  <c r="N101" i="25"/>
  <c r="N75" i="25"/>
  <c r="L298" i="25"/>
  <c r="L272" i="25"/>
  <c r="L259" i="25"/>
  <c r="L285" i="25"/>
  <c r="L246" i="25"/>
  <c r="L103" i="25"/>
  <c r="L77" i="25"/>
  <c r="L51" i="25"/>
  <c r="L64" i="25"/>
  <c r="L90" i="25"/>
  <c r="P33" i="13"/>
  <c r="P29" i="13"/>
  <c r="P31" i="13"/>
  <c r="P30" i="13"/>
  <c r="P32" i="13"/>
  <c r="L297" i="25"/>
  <c r="L284" i="25"/>
  <c r="L258" i="25"/>
  <c r="L102" i="25"/>
  <c r="L271" i="25"/>
  <c r="L245" i="25"/>
  <c r="L89" i="25"/>
  <c r="L63" i="25"/>
  <c r="L50" i="25"/>
  <c r="L76" i="25"/>
  <c r="N29" i="13"/>
  <c r="N31" i="13"/>
  <c r="N30" i="13"/>
  <c r="N33" i="13"/>
  <c r="N32" i="13"/>
  <c r="N299" i="25"/>
  <c r="N273" i="25"/>
  <c r="N286" i="25"/>
  <c r="N260" i="25"/>
  <c r="N104" i="25"/>
  <c r="N78" i="25"/>
  <c r="N91" i="25"/>
  <c r="N65" i="25"/>
  <c r="N247" i="25"/>
  <c r="N52" i="25"/>
  <c r="L295" i="25"/>
  <c r="L269" i="25"/>
  <c r="L282" i="25"/>
  <c r="L243" i="25"/>
  <c r="L256" i="25"/>
  <c r="L100" i="25"/>
  <c r="L87" i="25"/>
  <c r="L61" i="25"/>
  <c r="L74" i="25"/>
  <c r="N298" i="25"/>
  <c r="N272" i="25"/>
  <c r="N259" i="25"/>
  <c r="N246" i="25"/>
  <c r="N285" i="25"/>
  <c r="N90" i="25"/>
  <c r="N64" i="25"/>
  <c r="N51" i="25"/>
  <c r="N103" i="25"/>
  <c r="N77" i="25"/>
  <c r="N295" i="25"/>
  <c r="N282" i="25"/>
  <c r="N243" i="25"/>
  <c r="N269" i="25"/>
  <c r="N100" i="25"/>
  <c r="N256" i="25"/>
  <c r="N74" i="25"/>
  <c r="N87" i="25"/>
  <c r="N61" i="25"/>
  <c r="L296" i="25"/>
  <c r="L283" i="25"/>
  <c r="L270" i="25"/>
  <c r="L244" i="25"/>
  <c r="L257" i="25"/>
  <c r="L101" i="25"/>
  <c r="L75" i="25"/>
  <c r="L62" i="25"/>
  <c r="L88" i="25"/>
  <c r="N297" i="25"/>
  <c r="N284" i="25"/>
  <c r="N271" i="25"/>
  <c r="N258" i="25"/>
  <c r="N76" i="25"/>
  <c r="N102" i="25"/>
  <c r="N89" i="25"/>
  <c r="N63" i="25"/>
  <c r="N50" i="25"/>
  <c r="N245" i="25"/>
  <c r="L299" i="25"/>
  <c r="L286" i="25"/>
  <c r="L273" i="25"/>
  <c r="L247" i="25"/>
  <c r="L91" i="25"/>
  <c r="L65" i="25"/>
  <c r="L260" i="25"/>
  <c r="L104" i="25"/>
  <c r="L52" i="25"/>
  <c r="L78" i="25"/>
  <c r="I41" i="16"/>
  <c r="I12" i="4" s="1"/>
  <c r="I12" i="50" s="1"/>
  <c r="I250" i="25"/>
  <c r="C136" i="25"/>
  <c r="C149" i="25"/>
  <c r="D13" i="13"/>
  <c r="D59" i="13" s="1"/>
  <c r="C214" i="25"/>
  <c r="C109" i="16"/>
  <c r="C92" i="13"/>
  <c r="C103" i="13" s="1"/>
  <c r="C137" i="18" s="1"/>
  <c r="C41" i="16"/>
  <c r="C12" i="4" s="1"/>
  <c r="C12" i="50" s="1"/>
  <c r="C98" i="16"/>
  <c r="C87" i="16"/>
  <c r="C162" i="25"/>
  <c r="C175" i="25"/>
  <c r="G94" i="25"/>
  <c r="J81" i="25"/>
  <c r="C201" i="25"/>
  <c r="C123" i="25"/>
  <c r="C227" i="25"/>
  <c r="C117" i="16"/>
  <c r="G250" i="25"/>
  <c r="C177" i="25"/>
  <c r="C106" i="16"/>
  <c r="C190" i="25"/>
  <c r="C56" i="16"/>
  <c r="C110" i="16"/>
  <c r="D15" i="13"/>
  <c r="D61" i="13" s="1"/>
  <c r="I276" i="25"/>
  <c r="C203" i="25"/>
  <c r="C99" i="16"/>
  <c r="C112" i="25"/>
  <c r="C229" i="25"/>
  <c r="C88" i="16"/>
  <c r="C125" i="25"/>
  <c r="C111" i="16"/>
  <c r="C138" i="25"/>
  <c r="F41" i="16"/>
  <c r="F12" i="4" s="1"/>
  <c r="F12" i="50" s="1"/>
  <c r="H250" i="25"/>
  <c r="I30" i="16"/>
  <c r="I11" i="4" s="1"/>
  <c r="I11" i="50" s="1"/>
  <c r="I263" i="25"/>
  <c r="C216" i="25"/>
  <c r="C94" i="13"/>
  <c r="C105" i="13" s="1"/>
  <c r="I237" i="25"/>
  <c r="I94" i="25"/>
  <c r="I68" i="25"/>
  <c r="H81" i="25"/>
  <c r="I81" i="25"/>
  <c r="J237" i="25"/>
  <c r="I289" i="25"/>
  <c r="J41" i="16"/>
  <c r="J12" i="4" s="1"/>
  <c r="J12" i="50" s="1"/>
  <c r="C263" i="25"/>
  <c r="I55" i="25"/>
  <c r="F30" i="16"/>
  <c r="F11" i="4" s="1"/>
  <c r="F11" i="50" s="1"/>
  <c r="B38" i="7"/>
  <c r="B64" i="7"/>
  <c r="B88" i="7" s="1"/>
  <c r="B112" i="7" s="1"/>
  <c r="B37" i="7"/>
  <c r="B63" i="7"/>
  <c r="B87" i="7" s="1"/>
  <c r="B111" i="7" s="1"/>
  <c r="B62" i="7"/>
  <c r="B86" i="7" s="1"/>
  <c r="B110" i="7" s="1"/>
  <c r="B36" i="7"/>
  <c r="B39" i="7"/>
  <c r="B65" i="7"/>
  <c r="B89" i="7" s="1"/>
  <c r="B113" i="7" s="1"/>
  <c r="F55" i="25"/>
  <c r="H276" i="25"/>
  <c r="G263" i="25"/>
  <c r="F68" i="25"/>
  <c r="J250" i="25"/>
  <c r="C97" i="16"/>
  <c r="H55" i="25"/>
  <c r="F289" i="25"/>
  <c r="E289" i="25"/>
  <c r="H68" i="25"/>
  <c r="G237" i="25"/>
  <c r="BJ134" i="39"/>
  <c r="H289" i="25"/>
  <c r="BJ142" i="39"/>
  <c r="BJ118" i="39"/>
  <c r="BJ71" i="45"/>
  <c r="BJ56" i="43"/>
  <c r="BJ62" i="43" s="1"/>
  <c r="BJ53" i="44"/>
  <c r="BJ102" i="39"/>
  <c r="BJ82" i="45"/>
  <c r="BJ47" i="44"/>
  <c r="BK14" i="43"/>
  <c r="BK44" i="43" s="1"/>
  <c r="BJ158" i="39"/>
  <c r="BJ35" i="44"/>
  <c r="BJ59" i="44"/>
  <c r="BJ86" i="39"/>
  <c r="BJ65" i="45"/>
  <c r="BJ59" i="45"/>
  <c r="BJ94" i="39"/>
  <c r="BJ150" i="39"/>
  <c r="BJ41" i="44"/>
  <c r="BJ65" i="44"/>
  <c r="BJ110" i="39"/>
  <c r="K289" i="25"/>
  <c r="N300" i="25"/>
  <c r="L292" i="25"/>
  <c r="L291" i="25"/>
  <c r="N292" i="25"/>
  <c r="N291" i="25"/>
  <c r="L293" i="25"/>
  <c r="N293" i="25"/>
  <c r="L294" i="25"/>
  <c r="N294" i="25"/>
  <c r="C86" i="16"/>
  <c r="C79" i="13"/>
  <c r="D12" i="13"/>
  <c r="D58" i="13" s="1"/>
  <c r="C53" i="16"/>
  <c r="C237" i="25"/>
  <c r="E81" i="25"/>
  <c r="D276" i="25"/>
  <c r="G30" i="16"/>
  <c r="G11" i="4" s="1"/>
  <c r="G11" i="50" s="1"/>
  <c r="D263" i="25"/>
  <c r="G68" i="25"/>
  <c r="J55" i="25"/>
  <c r="D41" i="16"/>
  <c r="D12" i="4" s="1"/>
  <c r="D12" i="50" s="1"/>
  <c r="C95" i="16"/>
  <c r="C91" i="13"/>
  <c r="C102" i="13" s="1"/>
  <c r="C136" i="18" s="1"/>
  <c r="C108" i="16"/>
  <c r="I37" i="7"/>
  <c r="BJ44" i="46"/>
  <c r="BJ72" i="46"/>
  <c r="BJ28" i="46"/>
  <c r="BJ60" i="46"/>
  <c r="BJ16" i="46"/>
  <c r="BJ22" i="46"/>
  <c r="BJ50" i="46"/>
  <c r="BJ90" i="45"/>
  <c r="BJ38" i="46"/>
  <c r="BJ66" i="46"/>
  <c r="BK40" i="43"/>
  <c r="BK46" i="43"/>
  <c r="BH43" i="43"/>
  <c r="BH49" i="43" s="1"/>
  <c r="BG25" i="46"/>
  <c r="BG41" i="46"/>
  <c r="BG57" i="46"/>
  <c r="BG19" i="46"/>
  <c r="BG47" i="46"/>
  <c r="BG87" i="45"/>
  <c r="BG35" i="46"/>
  <c r="BG69" i="46"/>
  <c r="BG63" i="46"/>
  <c r="C276" i="25"/>
  <c r="H94" i="25"/>
  <c r="G276" i="25"/>
  <c r="F81" i="25"/>
  <c r="D55" i="25"/>
  <c r="J263" i="25"/>
  <c r="C30" i="16"/>
  <c r="C11" i="4" s="1"/>
  <c r="C11" i="50" s="1"/>
  <c r="C55" i="25"/>
  <c r="C289" i="25"/>
  <c r="H237" i="25"/>
  <c r="G55" i="25"/>
  <c r="G289" i="25"/>
  <c r="F94" i="25"/>
  <c r="D68" i="25"/>
  <c r="J276" i="25"/>
  <c r="E68" i="25"/>
  <c r="E30" i="16"/>
  <c r="E11" i="4" s="1"/>
  <c r="E11" i="50" s="1"/>
  <c r="C68" i="25"/>
  <c r="E94" i="25"/>
  <c r="C81" i="25"/>
  <c r="H30" i="16"/>
  <c r="H11" i="4" s="1"/>
  <c r="H11" i="50" s="1"/>
  <c r="F263" i="25"/>
  <c r="D237" i="25"/>
  <c r="E55" i="25"/>
  <c r="H41" i="16"/>
  <c r="H12" i="4" s="1"/>
  <c r="H12" i="50" s="1"/>
  <c r="D250" i="25"/>
  <c r="J94" i="25"/>
  <c r="E250" i="25"/>
  <c r="E263" i="25"/>
  <c r="C250" i="25"/>
  <c r="F276" i="25"/>
  <c r="C228" i="25"/>
  <c r="C215" i="25"/>
  <c r="C202" i="25"/>
  <c r="C189" i="25"/>
  <c r="C176" i="25"/>
  <c r="C163" i="25"/>
  <c r="C150" i="25"/>
  <c r="C137" i="25"/>
  <c r="C124" i="25"/>
  <c r="C111" i="25"/>
  <c r="C93" i="13"/>
  <c r="C104" i="13" s="1"/>
  <c r="C138" i="18" s="1"/>
  <c r="C55" i="16"/>
  <c r="D14" i="22"/>
  <c r="E11" i="22" s="1"/>
  <c r="E14" i="22" s="1"/>
  <c r="F11" i="22" s="1"/>
  <c r="F14" i="22" s="1"/>
  <c r="G11" i="22" s="1"/>
  <c r="G14" i="22" s="1"/>
  <c r="H11" i="22" s="1"/>
  <c r="H12" i="22" s="1"/>
  <c r="D289" i="25"/>
  <c r="E237" i="25"/>
  <c r="C235" i="25"/>
  <c r="C222" i="25"/>
  <c r="C209" i="25"/>
  <c r="C196" i="25"/>
  <c r="C183" i="25"/>
  <c r="C170" i="25"/>
  <c r="C157" i="25"/>
  <c r="C144" i="25"/>
  <c r="C131" i="25"/>
  <c r="C118" i="25"/>
  <c r="C100" i="13"/>
  <c r="C111" i="13" s="1"/>
  <c r="C145" i="18" s="1"/>
  <c r="C62" i="16"/>
  <c r="D21" i="13"/>
  <c r="H263" i="25"/>
  <c r="G81" i="25"/>
  <c r="F237" i="25"/>
  <c r="D81" i="25"/>
  <c r="J289" i="25"/>
  <c r="C94" i="25"/>
  <c r="F250" i="25"/>
  <c r="D94" i="25"/>
  <c r="J68" i="25"/>
  <c r="E276" i="25"/>
  <c r="C226" i="25"/>
  <c r="C213" i="25"/>
  <c r="C200" i="25"/>
  <c r="C187" i="25"/>
  <c r="C174" i="25"/>
  <c r="C161" i="25"/>
  <c r="C148" i="25"/>
  <c r="C135" i="25"/>
  <c r="C122" i="25"/>
  <c r="C109" i="25"/>
  <c r="E41" i="16"/>
  <c r="E12" i="4" s="1"/>
  <c r="E12" i="50" s="1"/>
  <c r="N266" i="25"/>
  <c r="N279" i="25"/>
  <c r="N274" i="25"/>
  <c r="N287" i="25"/>
  <c r="N265" i="25"/>
  <c r="N278" i="25"/>
  <c r="N267" i="25"/>
  <c r="N280" i="25"/>
  <c r="L265" i="25"/>
  <c r="L278" i="25"/>
  <c r="N268" i="25"/>
  <c r="N281" i="25"/>
  <c r="L266" i="25"/>
  <c r="L279" i="25"/>
  <c r="L267" i="25"/>
  <c r="L280" i="25"/>
  <c r="L268" i="25"/>
  <c r="L281" i="25"/>
  <c r="K276" i="25"/>
  <c r="K263" i="25"/>
  <c r="N242" i="25"/>
  <c r="N255" i="25"/>
  <c r="L240" i="25"/>
  <c r="L253" i="25"/>
  <c r="L241" i="25"/>
  <c r="L254" i="25"/>
  <c r="L242" i="25"/>
  <c r="L255" i="25"/>
  <c r="N248" i="25"/>
  <c r="N261" i="25"/>
  <c r="N240" i="25"/>
  <c r="N253" i="25"/>
  <c r="N239" i="25"/>
  <c r="N252" i="25"/>
  <c r="N241" i="25"/>
  <c r="N254" i="25"/>
  <c r="L239" i="25"/>
  <c r="L252" i="25"/>
  <c r="K250" i="25"/>
  <c r="N84" i="25"/>
  <c r="N97" i="25"/>
  <c r="N83" i="25"/>
  <c r="N96" i="25"/>
  <c r="N85" i="25"/>
  <c r="N98" i="25"/>
  <c r="L83" i="25"/>
  <c r="L96" i="25"/>
  <c r="N86" i="25"/>
  <c r="N99" i="25"/>
  <c r="N92" i="25"/>
  <c r="N105" i="25"/>
  <c r="L84" i="25"/>
  <c r="L97" i="25"/>
  <c r="L85" i="25"/>
  <c r="L98" i="25"/>
  <c r="L86" i="25"/>
  <c r="L99" i="25"/>
  <c r="K94" i="25"/>
  <c r="N60" i="25"/>
  <c r="N73" i="25"/>
  <c r="L58" i="25"/>
  <c r="L71" i="25"/>
  <c r="L59" i="25"/>
  <c r="L72" i="25"/>
  <c r="L60" i="25"/>
  <c r="L73" i="25"/>
  <c r="N66" i="25"/>
  <c r="N79" i="25"/>
  <c r="N58" i="25"/>
  <c r="N71" i="25"/>
  <c r="N57" i="25"/>
  <c r="N70" i="25"/>
  <c r="N59" i="25"/>
  <c r="N72" i="25"/>
  <c r="L57" i="25"/>
  <c r="L70" i="25"/>
  <c r="K55" i="25"/>
  <c r="K68" i="25"/>
  <c r="K81" i="25"/>
  <c r="N53" i="25"/>
  <c r="J30" i="16"/>
  <c r="J11" i="4" s="1"/>
  <c r="J11" i="50" s="1"/>
  <c r="K13" i="22"/>
  <c r="D30" i="16"/>
  <c r="D11" i="4" s="1"/>
  <c r="D11" i="50" s="1"/>
  <c r="G41" i="16"/>
  <c r="G12" i="4" s="1"/>
  <c r="G12" i="50" s="1"/>
  <c r="H38" i="7"/>
  <c r="H46" i="7"/>
  <c r="L34" i="16"/>
  <c r="I46" i="7"/>
  <c r="D71" i="13"/>
  <c r="D82" i="13" s="1"/>
  <c r="L44" i="16"/>
  <c r="L45" i="16"/>
  <c r="L33" i="16"/>
  <c r="L31" i="16"/>
  <c r="M24" i="13"/>
  <c r="G37" i="7"/>
  <c r="L32" i="16"/>
  <c r="L43" i="16"/>
  <c r="G46" i="7"/>
  <c r="H37" i="7"/>
  <c r="I38" i="7"/>
  <c r="L42" i="16"/>
  <c r="I39" i="7"/>
  <c r="I36" i="7"/>
  <c r="C84" i="16"/>
  <c r="H36" i="7"/>
  <c r="G38" i="7"/>
  <c r="G36" i="7"/>
  <c r="C76" i="16"/>
  <c r="C75" i="16"/>
  <c r="C78" i="16"/>
  <c r="C77" i="16"/>
  <c r="K30" i="16"/>
  <c r="K41" i="16"/>
  <c r="N33" i="16"/>
  <c r="N44" i="16"/>
  <c r="N40" i="16"/>
  <c r="N51" i="16"/>
  <c r="N34" i="16"/>
  <c r="N45" i="16"/>
  <c r="N31" i="16"/>
  <c r="N42" i="16"/>
  <c r="N32" i="16"/>
  <c r="N43" i="16"/>
  <c r="H17" i="3"/>
  <c r="E95" i="7"/>
  <c r="D46" i="7" s="1"/>
  <c r="J29" i="16"/>
  <c r="F29" i="16"/>
  <c r="C73" i="16"/>
  <c r="C29" i="16"/>
  <c r="I29" i="16"/>
  <c r="E29" i="16"/>
  <c r="H29" i="16"/>
  <c r="D29" i="16"/>
  <c r="G29" i="16"/>
  <c r="E89" i="7"/>
  <c r="I23" i="16"/>
  <c r="E23" i="16"/>
  <c r="H23" i="16"/>
  <c r="D23" i="16"/>
  <c r="C67" i="16"/>
  <c r="G23" i="16"/>
  <c r="C23" i="16"/>
  <c r="J23" i="16"/>
  <c r="F23" i="16"/>
  <c r="E88" i="7"/>
  <c r="D38" i="7" s="1"/>
  <c r="F38" i="7" s="1"/>
  <c r="H22" i="16"/>
  <c r="D22" i="16"/>
  <c r="J22" i="16"/>
  <c r="C66" i="16"/>
  <c r="G22" i="16"/>
  <c r="C22" i="16"/>
  <c r="F22" i="16"/>
  <c r="I22" i="16"/>
  <c r="E22" i="16"/>
  <c r="E87" i="7"/>
  <c r="D37" i="7" s="1"/>
  <c r="F37" i="7" s="1"/>
  <c r="C65" i="16"/>
  <c r="G21" i="16"/>
  <c r="C21" i="16"/>
  <c r="J21" i="16"/>
  <c r="F21" i="16"/>
  <c r="I21" i="16"/>
  <c r="H21" i="16"/>
  <c r="E21" i="16"/>
  <c r="D21" i="16"/>
  <c r="E86" i="7"/>
  <c r="D36" i="7" s="1"/>
  <c r="F36" i="7" s="1"/>
  <c r="J20" i="16"/>
  <c r="F20" i="16"/>
  <c r="H20" i="16"/>
  <c r="C64" i="16"/>
  <c r="G20" i="16"/>
  <c r="I20" i="16"/>
  <c r="E20" i="16"/>
  <c r="D20" i="16"/>
  <c r="C20" i="16"/>
  <c r="C95" i="7"/>
  <c r="C46" i="7" s="1"/>
  <c r="D18" i="16"/>
  <c r="H18" i="16"/>
  <c r="E18" i="16"/>
  <c r="I18" i="16"/>
  <c r="F18" i="16"/>
  <c r="J18" i="16"/>
  <c r="C18" i="16"/>
  <c r="G18" i="16"/>
  <c r="N18" i="16"/>
  <c r="L18" i="16"/>
  <c r="K18" i="16"/>
  <c r="C89" i="7"/>
  <c r="C39" i="7" s="1"/>
  <c r="D12" i="16"/>
  <c r="H12" i="16"/>
  <c r="E12" i="16"/>
  <c r="I12" i="16"/>
  <c r="F12" i="16"/>
  <c r="J12" i="16"/>
  <c r="C12" i="16"/>
  <c r="G12" i="16"/>
  <c r="N12" i="16"/>
  <c r="K12" i="16"/>
  <c r="L12" i="16"/>
  <c r="N11" i="16"/>
  <c r="C88" i="7"/>
  <c r="C38" i="7" s="1"/>
  <c r="D11" i="16"/>
  <c r="H11" i="16"/>
  <c r="E11" i="16"/>
  <c r="I11" i="16"/>
  <c r="C11" i="16"/>
  <c r="F11" i="16"/>
  <c r="J11" i="16"/>
  <c r="G11" i="16"/>
  <c r="K11" i="16"/>
  <c r="L11" i="16"/>
  <c r="C87" i="7"/>
  <c r="C37" i="7" s="1"/>
  <c r="D10" i="16"/>
  <c r="H10" i="16"/>
  <c r="C10" i="16"/>
  <c r="E10" i="16"/>
  <c r="I10" i="16"/>
  <c r="F10" i="16"/>
  <c r="J10" i="16"/>
  <c r="G10" i="16"/>
  <c r="N10" i="16"/>
  <c r="L10" i="16"/>
  <c r="C86" i="7"/>
  <c r="C36" i="7" s="1"/>
  <c r="D9" i="16"/>
  <c r="H9" i="16"/>
  <c r="E9" i="16"/>
  <c r="I9" i="16"/>
  <c r="F9" i="16"/>
  <c r="J9" i="16"/>
  <c r="G9" i="16"/>
  <c r="C9" i="16"/>
  <c r="N9" i="16"/>
  <c r="L9" i="16"/>
  <c r="K9" i="16"/>
  <c r="I28" i="10"/>
  <c r="O24" i="13"/>
  <c r="P25" i="13"/>
  <c r="P28" i="13"/>
  <c r="P26" i="13"/>
  <c r="P27" i="13"/>
  <c r="P34" i="13"/>
  <c r="N25" i="13"/>
  <c r="N26" i="13"/>
  <c r="N28" i="13"/>
  <c r="N27" i="13"/>
  <c r="N34" i="13"/>
  <c r="C21" i="10"/>
  <c r="Q6" i="13" s="1"/>
  <c r="B22" i="10"/>
  <c r="D17" i="3"/>
  <c r="C17" i="3"/>
  <c r="E17" i="3"/>
  <c r="G17" i="3"/>
  <c r="N13" i="22" l="1"/>
  <c r="L13" i="22"/>
  <c r="F15" i="18"/>
  <c r="D15" i="18"/>
  <c r="D22" i="4" s="1"/>
  <c r="D22" i="50" s="1"/>
  <c r="I15" i="18"/>
  <c r="I22" i="4" s="1"/>
  <c r="G15" i="18"/>
  <c r="G22" i="4" s="1"/>
  <c r="G22" i="50" s="1"/>
  <c r="D89" i="18"/>
  <c r="D100" i="18"/>
  <c r="D111" i="18"/>
  <c r="D127" i="18"/>
  <c r="E15" i="18"/>
  <c r="E22" i="4" s="1"/>
  <c r="E22" i="50" s="1"/>
  <c r="C15" i="18"/>
  <c r="C22" i="4" s="1"/>
  <c r="C22" i="50" s="1"/>
  <c r="H15" i="18"/>
  <c r="H22" i="4" s="1"/>
  <c r="H22" i="50" s="1"/>
  <c r="C108" i="18"/>
  <c r="C33" i="4" s="1"/>
  <c r="C33" i="50" s="1"/>
  <c r="C37" i="20"/>
  <c r="C139" i="18"/>
  <c r="C97" i="18"/>
  <c r="C32" i="4" s="1"/>
  <c r="C32" i="50" s="1"/>
  <c r="C86" i="18"/>
  <c r="C31" i="4" s="1"/>
  <c r="C31" i="50" s="1"/>
  <c r="H44" i="18"/>
  <c r="H43" i="18"/>
  <c r="H42" i="18"/>
  <c r="H41" i="18"/>
  <c r="H40" i="18"/>
  <c r="H48" i="18"/>
  <c r="H39" i="18"/>
  <c r="H47" i="18"/>
  <c r="H45" i="18"/>
  <c r="H38" i="18"/>
  <c r="H46" i="18"/>
  <c r="C67" i="50"/>
  <c r="I123" i="18"/>
  <c r="L49" i="18"/>
  <c r="M28" i="18"/>
  <c r="M50" i="18"/>
  <c r="M61" i="18"/>
  <c r="M55" i="18"/>
  <c r="M33" i="18"/>
  <c r="M66" i="18"/>
  <c r="O32" i="18"/>
  <c r="O54" i="18"/>
  <c r="O65" i="18"/>
  <c r="L60" i="18"/>
  <c r="O28" i="16"/>
  <c r="O25" i="18"/>
  <c r="O36" i="18"/>
  <c r="O58" i="18"/>
  <c r="O69" i="18"/>
  <c r="O30" i="18"/>
  <c r="O52" i="18"/>
  <c r="O63" i="18"/>
  <c r="M32" i="18"/>
  <c r="M54" i="18"/>
  <c r="M65" i="18"/>
  <c r="L27" i="18"/>
  <c r="N60" i="18"/>
  <c r="M29" i="16"/>
  <c r="M37" i="18"/>
  <c r="M26" i="18"/>
  <c r="M59" i="18"/>
  <c r="M70" i="18"/>
  <c r="O31" i="18"/>
  <c r="O64" i="18"/>
  <c r="O53" i="18"/>
  <c r="N49" i="18"/>
  <c r="O29" i="16"/>
  <c r="O26" i="18"/>
  <c r="O37" i="18"/>
  <c r="O59" i="18"/>
  <c r="O70" i="18"/>
  <c r="M30" i="18"/>
  <c r="M52" i="18"/>
  <c r="M63" i="18"/>
  <c r="O27" i="16"/>
  <c r="O24" i="18"/>
  <c r="O35" i="18"/>
  <c r="O68" i="18"/>
  <c r="O57" i="18"/>
  <c r="N27" i="18"/>
  <c r="O29" i="18"/>
  <c r="O51" i="18"/>
  <c r="O62" i="18"/>
  <c r="O28" i="18"/>
  <c r="O61" i="18"/>
  <c r="O50" i="18"/>
  <c r="M31" i="18"/>
  <c r="M53" i="18"/>
  <c r="M64" i="18"/>
  <c r="M27" i="16"/>
  <c r="M24" i="18"/>
  <c r="M35" i="18"/>
  <c r="M57" i="18"/>
  <c r="M68" i="18"/>
  <c r="O33" i="18"/>
  <c r="O66" i="18"/>
  <c r="O55" i="18"/>
  <c r="M26" i="16"/>
  <c r="M23" i="18"/>
  <c r="M34" i="18"/>
  <c r="M56" i="18"/>
  <c r="M67" i="18"/>
  <c r="M29" i="18"/>
  <c r="M51" i="18"/>
  <c r="M62" i="18"/>
  <c r="M28" i="16"/>
  <c r="M25" i="18"/>
  <c r="M36" i="18"/>
  <c r="M58" i="18"/>
  <c r="M69" i="18"/>
  <c r="O26" i="16"/>
  <c r="O23" i="18"/>
  <c r="O34" i="18"/>
  <c r="O56" i="18"/>
  <c r="O67" i="18"/>
  <c r="M25" i="16"/>
  <c r="M21" i="16"/>
  <c r="M24" i="16"/>
  <c r="M23" i="16"/>
  <c r="O24" i="16"/>
  <c r="O22" i="16"/>
  <c r="O21" i="16"/>
  <c r="O23" i="16"/>
  <c r="O25" i="16"/>
  <c r="M22" i="16"/>
  <c r="E46" i="7"/>
  <c r="C19" i="7" s="1"/>
  <c r="F46" i="7"/>
  <c r="H42" i="25"/>
  <c r="H36" i="25" s="1"/>
  <c r="G42" i="25"/>
  <c r="G36" i="25" s="1"/>
  <c r="F42" i="25"/>
  <c r="F36" i="25" s="1"/>
  <c r="J42" i="25"/>
  <c r="J36" i="25" s="1"/>
  <c r="C42" i="25"/>
  <c r="C36" i="25" s="1"/>
  <c r="E42" i="25"/>
  <c r="E36" i="25" s="1"/>
  <c r="D42" i="25"/>
  <c r="D36" i="25" s="1"/>
  <c r="I42" i="25"/>
  <c r="I36" i="25" s="1"/>
  <c r="AY156" i="39"/>
  <c r="AY154" i="39" s="1"/>
  <c r="AY69" i="45"/>
  <c r="AY68" i="45" s="1"/>
  <c r="AY33" i="27" s="1"/>
  <c r="AY63" i="44"/>
  <c r="AY62" i="44" s="1"/>
  <c r="AY18" i="27" s="1"/>
  <c r="AY73" i="27" s="1"/>
  <c r="AY92" i="39"/>
  <c r="AY90" i="39" s="1"/>
  <c r="AY100" i="39"/>
  <c r="AY98" i="39" s="1"/>
  <c r="AY124" i="39"/>
  <c r="AY122" i="39" s="1"/>
  <c r="AY132" i="39"/>
  <c r="AY130" i="39" s="1"/>
  <c r="AY47" i="43"/>
  <c r="AY108" i="39"/>
  <c r="AY106" i="39" s="1"/>
  <c r="AY84" i="39"/>
  <c r="AY82" i="39" s="1"/>
  <c r="AY51" i="44"/>
  <c r="AY50" i="44" s="1"/>
  <c r="AY16" i="27" s="1"/>
  <c r="AY71" i="27" s="1"/>
  <c r="AY39" i="44"/>
  <c r="AY38" i="44" s="1"/>
  <c r="AY14" i="27" s="1"/>
  <c r="AY69" i="27" s="1"/>
  <c r="AY140" i="39"/>
  <c r="AY138" i="39" s="1"/>
  <c r="AY54" i="43"/>
  <c r="AY53" i="43" s="1"/>
  <c r="AY80" i="45"/>
  <c r="AY79" i="45" s="1"/>
  <c r="AY63" i="45"/>
  <c r="AY62" i="45" s="1"/>
  <c r="AY32" i="27" s="1"/>
  <c r="AY148" i="39"/>
  <c r="AY146" i="39" s="1"/>
  <c r="AY116" i="39"/>
  <c r="AY114" i="39" s="1"/>
  <c r="AY33" i="44"/>
  <c r="AY32" i="44" s="1"/>
  <c r="AY13" i="27" s="1"/>
  <c r="AY68" i="27" s="1"/>
  <c r="AY57" i="45"/>
  <c r="AY56" i="45" s="1"/>
  <c r="AY31" i="27" s="1"/>
  <c r="AY57" i="44"/>
  <c r="AY56" i="44" s="1"/>
  <c r="AY17" i="27" s="1"/>
  <c r="AY72" i="27" s="1"/>
  <c r="AZ12" i="43"/>
  <c r="AZ36" i="43" s="1"/>
  <c r="AY70" i="47"/>
  <c r="AV38" i="27"/>
  <c r="AV45" i="27"/>
  <c r="AV46" i="27" s="1"/>
  <c r="AU60" i="27"/>
  <c r="AU61" i="27" s="1"/>
  <c r="BA55" i="47"/>
  <c r="BA63" i="47"/>
  <c r="BA19" i="47"/>
  <c r="BA11" i="47"/>
  <c r="AW55" i="27"/>
  <c r="AZ22" i="47"/>
  <c r="AZ14" i="47"/>
  <c r="AZ66" i="47"/>
  <c r="AZ58" i="47"/>
  <c r="AX68" i="44"/>
  <c r="AX19" i="27" s="1"/>
  <c r="AZ36" i="47"/>
  <c r="AZ45" i="47" s="1"/>
  <c r="AZ44" i="47"/>
  <c r="BA41" i="47"/>
  <c r="BA33" i="47"/>
  <c r="O20" i="16"/>
  <c r="P119" i="13"/>
  <c r="M20" i="16"/>
  <c r="N119" i="13"/>
  <c r="D70" i="13"/>
  <c r="D81" i="13" s="1"/>
  <c r="D39" i="7"/>
  <c r="E39" i="7" s="1"/>
  <c r="C12" i="7" s="1"/>
  <c r="BJ26" i="46"/>
  <c r="BJ77" i="46"/>
  <c r="BH89" i="45"/>
  <c r="BH21" i="46"/>
  <c r="BH37" i="46"/>
  <c r="BH49" i="46"/>
  <c r="BH59" i="46"/>
  <c r="BH43" i="46"/>
  <c r="BH71" i="46"/>
  <c r="BH15" i="46"/>
  <c r="BH27" i="46"/>
  <c r="BH65" i="46"/>
  <c r="BI39" i="43"/>
  <c r="BI45" i="43"/>
  <c r="D72" i="13"/>
  <c r="D83" i="13" s="1"/>
  <c r="D69" i="13"/>
  <c r="D80" i="13" s="1"/>
  <c r="D62" i="13"/>
  <c r="D73" i="13"/>
  <c r="C112" i="20"/>
  <c r="C38" i="20"/>
  <c r="C16" i="20"/>
  <c r="C53" i="20"/>
  <c r="C64" i="20"/>
  <c r="C27" i="20"/>
  <c r="C90" i="20"/>
  <c r="C75" i="20"/>
  <c r="C101" i="20"/>
  <c r="D64" i="13"/>
  <c r="D75" i="13"/>
  <c r="D63" i="13"/>
  <c r="D74" i="13"/>
  <c r="D77" i="13"/>
  <c r="D66" i="13"/>
  <c r="C103" i="20"/>
  <c r="C29" i="20"/>
  <c r="C77" i="20"/>
  <c r="C55" i="20"/>
  <c r="C114" i="20"/>
  <c r="C18" i="20"/>
  <c r="C66" i="20"/>
  <c r="C92" i="20"/>
  <c r="C40" i="20"/>
  <c r="C30" i="20"/>
  <c r="C93" i="20"/>
  <c r="C115" i="20"/>
  <c r="C67" i="20"/>
  <c r="C19" i="20"/>
  <c r="C104" i="20"/>
  <c r="C41" i="20"/>
  <c r="C56" i="20"/>
  <c r="C78" i="20"/>
  <c r="C42" i="20"/>
  <c r="C94" i="20"/>
  <c r="C57" i="20"/>
  <c r="C31" i="20"/>
  <c r="C20" i="20"/>
  <c r="C68" i="20"/>
  <c r="C105" i="20"/>
  <c r="C116" i="20"/>
  <c r="C79" i="20"/>
  <c r="D65" i="13"/>
  <c r="D76" i="13"/>
  <c r="C91" i="20"/>
  <c r="C102" i="20"/>
  <c r="C54" i="20"/>
  <c r="C28" i="20"/>
  <c r="C76" i="20"/>
  <c r="C39" i="20"/>
  <c r="C65" i="20"/>
  <c r="C113" i="20"/>
  <c r="C17" i="20"/>
  <c r="C35" i="20"/>
  <c r="C50" i="20"/>
  <c r="M38" i="16"/>
  <c r="M49" i="16"/>
  <c r="O36" i="16"/>
  <c r="O47" i="16"/>
  <c r="M39" i="16"/>
  <c r="M50" i="16"/>
  <c r="O37" i="16"/>
  <c r="O48" i="16"/>
  <c r="O38" i="16"/>
  <c r="O49" i="16"/>
  <c r="M36" i="16"/>
  <c r="M47" i="16"/>
  <c r="O35" i="16"/>
  <c r="O46" i="16"/>
  <c r="M37" i="16"/>
  <c r="M48" i="16"/>
  <c r="O39" i="16"/>
  <c r="O50" i="16"/>
  <c r="M35" i="16"/>
  <c r="M46" i="16"/>
  <c r="M16" i="16"/>
  <c r="O14" i="16"/>
  <c r="M17" i="16"/>
  <c r="O15" i="16"/>
  <c r="O16" i="16"/>
  <c r="M15" i="16"/>
  <c r="O17" i="16"/>
  <c r="M14" i="16"/>
  <c r="M13" i="16"/>
  <c r="O13" i="16"/>
  <c r="M299" i="25"/>
  <c r="M273" i="25"/>
  <c r="M286" i="25"/>
  <c r="M260" i="25"/>
  <c r="M247" i="25"/>
  <c r="M104" i="25"/>
  <c r="M91" i="25"/>
  <c r="M78" i="25"/>
  <c r="M65" i="25"/>
  <c r="M52" i="25"/>
  <c r="O297" i="25"/>
  <c r="O284" i="25"/>
  <c r="O271" i="25"/>
  <c r="O245" i="25"/>
  <c r="O258" i="25"/>
  <c r="O76" i="25"/>
  <c r="O102" i="25"/>
  <c r="O89" i="25"/>
  <c r="O63" i="25"/>
  <c r="O50" i="25"/>
  <c r="M296" i="25"/>
  <c r="M283" i="25"/>
  <c r="M257" i="25"/>
  <c r="M244" i="25"/>
  <c r="M270" i="25"/>
  <c r="M101" i="25"/>
  <c r="M88" i="25"/>
  <c r="M75" i="25"/>
  <c r="M62" i="25"/>
  <c r="O282" i="25"/>
  <c r="O269" i="25"/>
  <c r="O256" i="25"/>
  <c r="O295" i="25"/>
  <c r="O100" i="25"/>
  <c r="O243" i="25"/>
  <c r="O74" i="25"/>
  <c r="O87" i="25"/>
  <c r="O61" i="25"/>
  <c r="M297" i="25"/>
  <c r="M284" i="25"/>
  <c r="M271" i="25"/>
  <c r="M258" i="25"/>
  <c r="M102" i="25"/>
  <c r="M245" i="25"/>
  <c r="M89" i="25"/>
  <c r="M76" i="25"/>
  <c r="M63" i="25"/>
  <c r="M50" i="25"/>
  <c r="O299" i="25"/>
  <c r="O286" i="25"/>
  <c r="O247" i="25"/>
  <c r="O260" i="25"/>
  <c r="O273" i="25"/>
  <c r="O104" i="25"/>
  <c r="O78" i="25"/>
  <c r="O91" i="25"/>
  <c r="O65" i="25"/>
  <c r="O52" i="25"/>
  <c r="O296" i="25"/>
  <c r="O283" i="25"/>
  <c r="O270" i="25"/>
  <c r="O257" i="25"/>
  <c r="O244" i="25"/>
  <c r="O88" i="25"/>
  <c r="O62" i="25"/>
  <c r="O101" i="25"/>
  <c r="O75" i="25"/>
  <c r="M282" i="25"/>
  <c r="M269" i="25"/>
  <c r="M295" i="25"/>
  <c r="M100" i="25"/>
  <c r="M256" i="25"/>
  <c r="M243" i="25"/>
  <c r="M74" i="25"/>
  <c r="M87" i="25"/>
  <c r="M61" i="25"/>
  <c r="M285" i="25"/>
  <c r="M298" i="25"/>
  <c r="M272" i="25"/>
  <c r="M259" i="25"/>
  <c r="M246" i="25"/>
  <c r="M90" i="25"/>
  <c r="M103" i="25"/>
  <c r="M77" i="25"/>
  <c r="M51" i="25"/>
  <c r="M64" i="25"/>
  <c r="Q30" i="13"/>
  <c r="Q32" i="13"/>
  <c r="Q29" i="13"/>
  <c r="Q31" i="13"/>
  <c r="Q33" i="13"/>
  <c r="O298" i="25"/>
  <c r="O285" i="25"/>
  <c r="O272" i="25"/>
  <c r="O246" i="25"/>
  <c r="O259" i="25"/>
  <c r="O90" i="25"/>
  <c r="O64" i="25"/>
  <c r="O103" i="25"/>
  <c r="O77" i="25"/>
  <c r="O51" i="25"/>
  <c r="C107" i="16"/>
  <c r="C18" i="4" s="1"/>
  <c r="C18" i="50" s="1"/>
  <c r="C87" i="20"/>
  <c r="C98" i="20"/>
  <c r="C61" i="20"/>
  <c r="C109" i="20"/>
  <c r="C13" i="20"/>
  <c r="C24" i="20"/>
  <c r="C72" i="20"/>
  <c r="C96" i="16"/>
  <c r="C17" i="4" s="1"/>
  <c r="C73" i="4" s="1"/>
  <c r="C15" i="20"/>
  <c r="C63" i="20"/>
  <c r="D11" i="13"/>
  <c r="C52" i="20"/>
  <c r="C89" i="20"/>
  <c r="C111" i="20"/>
  <c r="C74" i="20"/>
  <c r="C26" i="20"/>
  <c r="C100" i="20"/>
  <c r="I39" i="25"/>
  <c r="C85" i="16"/>
  <c r="C16" i="4" s="1"/>
  <c r="C16" i="50" s="1"/>
  <c r="C23" i="20"/>
  <c r="C12" i="20"/>
  <c r="C34" i="20"/>
  <c r="C49" i="20"/>
  <c r="C71" i="20"/>
  <c r="C86" i="20"/>
  <c r="C97" i="20"/>
  <c r="C60" i="20"/>
  <c r="C108" i="20"/>
  <c r="C90" i="13"/>
  <c r="C101" i="13"/>
  <c r="C68" i="4"/>
  <c r="C185" i="25"/>
  <c r="H39" i="25"/>
  <c r="BK38" i="43"/>
  <c r="BK50" i="43" s="1"/>
  <c r="BJ36" i="46"/>
  <c r="BJ42" i="46"/>
  <c r="BJ70" i="46"/>
  <c r="BJ14" i="46"/>
  <c r="BJ58" i="46"/>
  <c r="BJ48" i="46"/>
  <c r="BJ88" i="45"/>
  <c r="BJ64" i="46"/>
  <c r="BJ20" i="46"/>
  <c r="C198" i="25"/>
  <c r="L289" i="25"/>
  <c r="N289" i="25"/>
  <c r="O300" i="25"/>
  <c r="O293" i="25"/>
  <c r="O292" i="25"/>
  <c r="O294" i="25"/>
  <c r="M291" i="25"/>
  <c r="M300" i="25"/>
  <c r="M293" i="25"/>
  <c r="O291" i="25"/>
  <c r="M294" i="25"/>
  <c r="M292" i="25"/>
  <c r="C107" i="25"/>
  <c r="C211" i="25"/>
  <c r="D39" i="25"/>
  <c r="J39" i="25"/>
  <c r="G39" i="25"/>
  <c r="C39" i="25"/>
  <c r="F39" i="25"/>
  <c r="E39" i="25"/>
  <c r="C52" i="16"/>
  <c r="C13" i="4" s="1"/>
  <c r="C69" i="4" s="1"/>
  <c r="BK52" i="43"/>
  <c r="BK61" i="45" s="1"/>
  <c r="BH70" i="45"/>
  <c r="BH141" i="39"/>
  <c r="BH58" i="45"/>
  <c r="BH149" i="39"/>
  <c r="BH101" i="39"/>
  <c r="BH55" i="43"/>
  <c r="BH61" i="43" s="1"/>
  <c r="BH46" i="44"/>
  <c r="BH64" i="44"/>
  <c r="BH85" i="39"/>
  <c r="BH133" i="39"/>
  <c r="BH93" i="39"/>
  <c r="BH157" i="39"/>
  <c r="BH34" i="44"/>
  <c r="BH109" i="39"/>
  <c r="BH81" i="45"/>
  <c r="BH64" i="45"/>
  <c r="BH117" i="39"/>
  <c r="BH125" i="39"/>
  <c r="BH40" i="44"/>
  <c r="BH52" i="44"/>
  <c r="BI13" i="43"/>
  <c r="BI43" i="43" s="1"/>
  <c r="BH58" i="44"/>
  <c r="K12" i="4"/>
  <c r="K11" i="4"/>
  <c r="K24" i="4"/>
  <c r="K25" i="4"/>
  <c r="C120" i="25"/>
  <c r="C224" i="25"/>
  <c r="D78" i="13"/>
  <c r="D67" i="13"/>
  <c r="C25" i="20"/>
  <c r="C36" i="20"/>
  <c r="C14" i="20"/>
  <c r="C110" i="20"/>
  <c r="C73" i="20"/>
  <c r="C99" i="20"/>
  <c r="C62" i="20"/>
  <c r="C88" i="20"/>
  <c r="C51" i="20"/>
  <c r="C133" i="25"/>
  <c r="D228" i="25"/>
  <c r="D215" i="25"/>
  <c r="D202" i="25"/>
  <c r="D189" i="25"/>
  <c r="D176" i="25"/>
  <c r="D163" i="25"/>
  <c r="D150" i="25"/>
  <c r="D137" i="25"/>
  <c r="D124" i="25"/>
  <c r="D111" i="25"/>
  <c r="C146" i="25"/>
  <c r="C43" i="20"/>
  <c r="C32" i="20"/>
  <c r="C106" i="20"/>
  <c r="C21" i="20"/>
  <c r="C69" i="20"/>
  <c r="C117" i="20"/>
  <c r="C58" i="20"/>
  <c r="C95" i="20"/>
  <c r="C80" i="20"/>
  <c r="C159" i="25"/>
  <c r="C172" i="25"/>
  <c r="N263" i="25"/>
  <c r="L263" i="25"/>
  <c r="M265" i="25"/>
  <c r="M278" i="25"/>
  <c r="O274" i="25"/>
  <c r="O287" i="25"/>
  <c r="N276" i="25"/>
  <c r="O266" i="25"/>
  <c r="O279" i="25"/>
  <c r="O267" i="25"/>
  <c r="O280" i="25"/>
  <c r="M274" i="25"/>
  <c r="M287" i="25"/>
  <c r="O268" i="25"/>
  <c r="O281" i="25"/>
  <c r="M266" i="25"/>
  <c r="M279" i="25"/>
  <c r="M267" i="25"/>
  <c r="M280" i="25"/>
  <c r="O265" i="25"/>
  <c r="O278" i="25"/>
  <c r="L276" i="25"/>
  <c r="M268" i="25"/>
  <c r="M281" i="25"/>
  <c r="N237" i="25"/>
  <c r="L237" i="25"/>
  <c r="N250" i="25"/>
  <c r="O240" i="25"/>
  <c r="O253" i="25"/>
  <c r="M248" i="25"/>
  <c r="M261" i="25"/>
  <c r="O242" i="25"/>
  <c r="O255" i="25"/>
  <c r="M242" i="25"/>
  <c r="M255" i="25"/>
  <c r="M240" i="25"/>
  <c r="M253" i="25"/>
  <c r="M239" i="25"/>
  <c r="M252" i="25"/>
  <c r="M241" i="25"/>
  <c r="M254" i="25"/>
  <c r="O248" i="25"/>
  <c r="O261" i="25"/>
  <c r="L250" i="25"/>
  <c r="O239" i="25"/>
  <c r="O252" i="25"/>
  <c r="O241" i="25"/>
  <c r="O254" i="25"/>
  <c r="L94" i="25"/>
  <c r="M84" i="25"/>
  <c r="M97" i="25"/>
  <c r="M86" i="25"/>
  <c r="M99" i="25"/>
  <c r="O92" i="25"/>
  <c r="O105" i="25"/>
  <c r="N94" i="25"/>
  <c r="M83" i="25"/>
  <c r="M96" i="25"/>
  <c r="O85" i="25"/>
  <c r="O98" i="25"/>
  <c r="O84" i="25"/>
  <c r="O97" i="25"/>
  <c r="M92" i="25"/>
  <c r="M105" i="25"/>
  <c r="O86" i="25"/>
  <c r="O99" i="25"/>
  <c r="M85" i="25"/>
  <c r="M98" i="25"/>
  <c r="O83" i="25"/>
  <c r="O96" i="25"/>
  <c r="N55" i="25"/>
  <c r="L55" i="25"/>
  <c r="M60" i="25"/>
  <c r="M73" i="25"/>
  <c r="M58" i="25"/>
  <c r="M71" i="25"/>
  <c r="N81" i="25"/>
  <c r="N68" i="25"/>
  <c r="O66" i="25"/>
  <c r="O79" i="25"/>
  <c r="M59" i="25"/>
  <c r="M72" i="25"/>
  <c r="O59" i="25"/>
  <c r="O72" i="25"/>
  <c r="O57" i="25"/>
  <c r="O70" i="25"/>
  <c r="M57" i="25"/>
  <c r="M70" i="25"/>
  <c r="O58" i="25"/>
  <c r="O71" i="25"/>
  <c r="L81" i="25"/>
  <c r="L68" i="25"/>
  <c r="M66" i="25"/>
  <c r="M79" i="25"/>
  <c r="O60" i="25"/>
  <c r="O73" i="25"/>
  <c r="O53" i="25"/>
  <c r="M53" i="25"/>
  <c r="F22" i="4"/>
  <c r="F22" i="50" s="1"/>
  <c r="E19" i="16"/>
  <c r="E10" i="4" s="1"/>
  <c r="E10" i="50" s="1"/>
  <c r="C19" i="16"/>
  <c r="C10" i="4" s="1"/>
  <c r="C10" i="50" s="1"/>
  <c r="D55" i="16"/>
  <c r="E14" i="13"/>
  <c r="E71" i="13" s="1"/>
  <c r="D99" i="16"/>
  <c r="D93" i="13"/>
  <c r="D104" i="13" s="1"/>
  <c r="D138" i="18" s="1"/>
  <c r="D88" i="16"/>
  <c r="D110" i="16"/>
  <c r="D77" i="16"/>
  <c r="D66" i="16"/>
  <c r="E8" i="16"/>
  <c r="E9" i="4" s="1"/>
  <c r="E9" i="50" s="1"/>
  <c r="C74" i="16"/>
  <c r="C15" i="4" s="1"/>
  <c r="L30" i="16"/>
  <c r="L41" i="16"/>
  <c r="N30" i="16"/>
  <c r="N41" i="16"/>
  <c r="O32" i="16"/>
  <c r="O43" i="16"/>
  <c r="M40" i="16"/>
  <c r="M51" i="16"/>
  <c r="M31" i="16"/>
  <c r="M42" i="16"/>
  <c r="O34" i="16"/>
  <c r="O45" i="16"/>
  <c r="M32" i="16"/>
  <c r="M43" i="16"/>
  <c r="M33" i="16"/>
  <c r="M44" i="16"/>
  <c r="O40" i="16"/>
  <c r="O51" i="16"/>
  <c r="O31" i="16"/>
  <c r="O42" i="16"/>
  <c r="M34" i="16"/>
  <c r="M45" i="16"/>
  <c r="O33" i="16"/>
  <c r="O44" i="16"/>
  <c r="K19" i="16"/>
  <c r="F19" i="16"/>
  <c r="F10" i="4" s="1"/>
  <c r="F10" i="50" s="1"/>
  <c r="D19" i="16"/>
  <c r="D10" i="4" s="1"/>
  <c r="D10" i="50" s="1"/>
  <c r="I19" i="16"/>
  <c r="I10" i="4" s="1"/>
  <c r="I10" i="50" s="1"/>
  <c r="C63" i="16"/>
  <c r="C14" i="4" s="1"/>
  <c r="J19" i="16"/>
  <c r="J10" i="4" s="1"/>
  <c r="J10" i="50" s="1"/>
  <c r="H19" i="16"/>
  <c r="H10" i="4" s="1"/>
  <c r="H10" i="50" s="1"/>
  <c r="L19" i="16"/>
  <c r="N19" i="16"/>
  <c r="G19" i="16"/>
  <c r="G10" i="4" s="1"/>
  <c r="G10" i="50" s="1"/>
  <c r="C8" i="16"/>
  <c r="C9" i="4" s="1"/>
  <c r="C9" i="50" s="1"/>
  <c r="M12" i="16"/>
  <c r="O11" i="16"/>
  <c r="M10" i="16"/>
  <c r="O10" i="16"/>
  <c r="M18" i="16"/>
  <c r="M9" i="16"/>
  <c r="O12" i="16"/>
  <c r="M11" i="16"/>
  <c r="O18" i="16"/>
  <c r="O9" i="16"/>
  <c r="K8" i="16"/>
  <c r="L8" i="16"/>
  <c r="J8" i="16"/>
  <c r="J9" i="4" s="1"/>
  <c r="J9" i="50" s="1"/>
  <c r="H8" i="16"/>
  <c r="H9" i="4" s="1"/>
  <c r="H9" i="50" s="1"/>
  <c r="N8" i="16"/>
  <c r="G8" i="16"/>
  <c r="G9" i="4" s="1"/>
  <c r="G9" i="50" s="1"/>
  <c r="I8" i="16"/>
  <c r="I9" i="4" s="1"/>
  <c r="I9" i="50" s="1"/>
  <c r="F8" i="16"/>
  <c r="F9" i="4" s="1"/>
  <c r="F9" i="50" s="1"/>
  <c r="D8" i="16"/>
  <c r="D9" i="4" s="1"/>
  <c r="D9" i="50" s="1"/>
  <c r="J28" i="10"/>
  <c r="G29" i="10" s="1"/>
  <c r="Q27" i="13"/>
  <c r="Q28" i="13"/>
  <c r="Q34" i="13"/>
  <c r="Q25" i="13"/>
  <c r="Q26" i="13"/>
  <c r="N24" i="13"/>
  <c r="P24" i="13"/>
  <c r="B23" i="10"/>
  <c r="C22" i="10"/>
  <c r="R6" i="13" s="1"/>
  <c r="E38" i="7"/>
  <c r="C11" i="7" s="1"/>
  <c r="E37" i="7"/>
  <c r="C10" i="7" s="1"/>
  <c r="E36" i="7"/>
  <c r="C9" i="7" s="1"/>
  <c r="O13" i="22" l="1"/>
  <c r="M13" i="22"/>
  <c r="I22" i="50"/>
  <c r="D112" i="18"/>
  <c r="D128" i="18"/>
  <c r="D101" i="18"/>
  <c r="D90" i="18"/>
  <c r="D88" i="18"/>
  <c r="D99" i="18"/>
  <c r="D110" i="18"/>
  <c r="D126" i="18"/>
  <c r="F83" i="18"/>
  <c r="F28" i="4" s="1"/>
  <c r="F28" i="50" s="1"/>
  <c r="C83" i="18"/>
  <c r="C28" i="4" s="1"/>
  <c r="C28" i="50" s="1"/>
  <c r="E83" i="18"/>
  <c r="E28" i="4" s="1"/>
  <c r="E28" i="50" s="1"/>
  <c r="G83" i="18"/>
  <c r="G28" i="4" s="1"/>
  <c r="G28" i="50" s="1"/>
  <c r="I83" i="18"/>
  <c r="I28" i="4" s="1"/>
  <c r="I28" i="50" s="1"/>
  <c r="D125" i="18"/>
  <c r="D87" i="18"/>
  <c r="D109" i="18"/>
  <c r="D98" i="18"/>
  <c r="J83" i="18"/>
  <c r="J28" i="4" s="1"/>
  <c r="J28" i="50" s="1"/>
  <c r="D83" i="18"/>
  <c r="D28" i="4" s="1"/>
  <c r="D28" i="50" s="1"/>
  <c r="H83" i="18"/>
  <c r="H28" i="4" s="1"/>
  <c r="H28" i="50" s="1"/>
  <c r="C82" i="18"/>
  <c r="C27" i="4" s="1"/>
  <c r="C27" i="50" s="1"/>
  <c r="E82" i="18"/>
  <c r="E27" i="4" s="1"/>
  <c r="E27" i="50" s="1"/>
  <c r="J82" i="18"/>
  <c r="J27" i="4" s="1"/>
  <c r="J27" i="50" s="1"/>
  <c r="D82" i="18"/>
  <c r="D27" i="4" s="1"/>
  <c r="D27" i="50" s="1"/>
  <c r="F82" i="18"/>
  <c r="F27" i="4" s="1"/>
  <c r="F27" i="50" s="1"/>
  <c r="H82" i="18"/>
  <c r="H27" i="4" s="1"/>
  <c r="H27" i="50" s="1"/>
  <c r="G82" i="18"/>
  <c r="G27" i="4" s="1"/>
  <c r="G27" i="50" s="1"/>
  <c r="I82" i="18"/>
  <c r="I27" i="4" s="1"/>
  <c r="I27" i="50" s="1"/>
  <c r="O60" i="18"/>
  <c r="O49" i="18"/>
  <c r="P30" i="18"/>
  <c r="P52" i="18"/>
  <c r="P63" i="18"/>
  <c r="P26" i="16"/>
  <c r="P23" i="18"/>
  <c r="P34" i="18"/>
  <c r="P56" i="18"/>
  <c r="P67" i="18"/>
  <c r="P32" i="18"/>
  <c r="P54" i="18"/>
  <c r="P65" i="18"/>
  <c r="P31" i="18"/>
  <c r="P53" i="18"/>
  <c r="P64" i="18"/>
  <c r="P27" i="16"/>
  <c r="P24" i="18"/>
  <c r="P35" i="18"/>
  <c r="P57" i="18"/>
  <c r="P68" i="18"/>
  <c r="O27" i="18"/>
  <c r="P33" i="18"/>
  <c r="P55" i="18"/>
  <c r="P66" i="18"/>
  <c r="M60" i="18"/>
  <c r="M49" i="18"/>
  <c r="P29" i="18"/>
  <c r="P51" i="18"/>
  <c r="P62" i="18"/>
  <c r="P28" i="18"/>
  <c r="P61" i="18"/>
  <c r="P50" i="18"/>
  <c r="M27" i="18"/>
  <c r="P29" i="16"/>
  <c r="P26" i="18"/>
  <c r="P37" i="18"/>
  <c r="P59" i="18"/>
  <c r="P70" i="18"/>
  <c r="P28" i="16"/>
  <c r="P36" i="18"/>
  <c r="P25" i="18"/>
  <c r="P58" i="18"/>
  <c r="P69" i="18"/>
  <c r="P21" i="16"/>
  <c r="P25" i="16"/>
  <c r="P23" i="16"/>
  <c r="P22" i="16"/>
  <c r="P24" i="16"/>
  <c r="AY60" i="43"/>
  <c r="AY62" i="46" s="1"/>
  <c r="AY61" i="46" s="1"/>
  <c r="AZ42" i="43"/>
  <c r="AZ41" i="43" s="1"/>
  <c r="AY78" i="45"/>
  <c r="AY35" i="27" s="1"/>
  <c r="AZ11" i="43"/>
  <c r="AY37" i="39"/>
  <c r="AY54" i="45" s="1"/>
  <c r="AY29" i="27" s="1"/>
  <c r="AY38" i="39"/>
  <c r="AY55" i="45" s="1"/>
  <c r="AY30" i="27" s="1"/>
  <c r="K25" i="50"/>
  <c r="K24" i="50"/>
  <c r="K11" i="50"/>
  <c r="K12" i="50"/>
  <c r="AV60" i="27"/>
  <c r="AV64" i="27" s="1"/>
  <c r="AU62" i="27"/>
  <c r="AU65" i="27" s="1"/>
  <c r="AU64" i="27"/>
  <c r="BA64" i="47"/>
  <c r="BA56" i="47"/>
  <c r="AZ39" i="47"/>
  <c r="AW76" i="45" s="1"/>
  <c r="BA20" i="47"/>
  <c r="BA12" i="47"/>
  <c r="AX74" i="27"/>
  <c r="AX67" i="27" s="1"/>
  <c r="AX8" i="27"/>
  <c r="AZ35" i="43"/>
  <c r="AZ67" i="47"/>
  <c r="AZ59" i="47"/>
  <c r="AZ68" i="47" s="1"/>
  <c r="AZ15" i="47"/>
  <c r="AZ24" i="47" s="1"/>
  <c r="AZ23" i="47"/>
  <c r="BA34" i="47"/>
  <c r="BA42" i="47"/>
  <c r="P20" i="16"/>
  <c r="Q119" i="13"/>
  <c r="F39" i="7"/>
  <c r="BH35" i="46"/>
  <c r="BH76" i="46"/>
  <c r="BI51" i="43"/>
  <c r="BI36" i="44" s="1"/>
  <c r="D68" i="13"/>
  <c r="D86" i="13"/>
  <c r="D84" i="13"/>
  <c r="D87" i="13"/>
  <c r="D88" i="13"/>
  <c r="D85" i="13"/>
  <c r="P39" i="16"/>
  <c r="P50" i="16"/>
  <c r="P37" i="16"/>
  <c r="P48" i="16"/>
  <c r="P35" i="16"/>
  <c r="P46" i="16"/>
  <c r="P38" i="16"/>
  <c r="P49" i="16"/>
  <c r="P36" i="16"/>
  <c r="P47" i="16"/>
  <c r="P16" i="16"/>
  <c r="P15" i="16"/>
  <c r="P14" i="16"/>
  <c r="P13" i="16"/>
  <c r="P17" i="16"/>
  <c r="C17" i="50"/>
  <c r="R31" i="13"/>
  <c r="R33" i="13"/>
  <c r="R32" i="13"/>
  <c r="R29" i="13"/>
  <c r="R30" i="13"/>
  <c r="P299" i="25"/>
  <c r="P260" i="25"/>
  <c r="P247" i="25"/>
  <c r="P273" i="25"/>
  <c r="P104" i="25"/>
  <c r="P78" i="25"/>
  <c r="P286" i="25"/>
  <c r="P65" i="25"/>
  <c r="P91" i="25"/>
  <c r="P52" i="25"/>
  <c r="P297" i="25"/>
  <c r="P258" i="25"/>
  <c r="P284" i="25"/>
  <c r="P271" i="25"/>
  <c r="P245" i="25"/>
  <c r="P102" i="25"/>
  <c r="P76" i="25"/>
  <c r="P63" i="25"/>
  <c r="P89" i="25"/>
  <c r="P50" i="25"/>
  <c r="P295" i="25"/>
  <c r="P282" i="25"/>
  <c r="P269" i="25"/>
  <c r="P256" i="25"/>
  <c r="P100" i="25"/>
  <c r="P243" i="25"/>
  <c r="P74" i="25"/>
  <c r="P87" i="25"/>
  <c r="P61" i="25"/>
  <c r="P285" i="25"/>
  <c r="P259" i="25"/>
  <c r="P298" i="25"/>
  <c r="P272" i="25"/>
  <c r="P246" i="25"/>
  <c r="P90" i="25"/>
  <c r="P64" i="25"/>
  <c r="P103" i="25"/>
  <c r="P77" i="25"/>
  <c r="P51" i="25"/>
  <c r="P296" i="25"/>
  <c r="P283" i="25"/>
  <c r="P270" i="25"/>
  <c r="P257" i="25"/>
  <c r="P101" i="25"/>
  <c r="P244" i="25"/>
  <c r="P88" i="25"/>
  <c r="P62" i="25"/>
  <c r="P75" i="25"/>
  <c r="C72" i="4"/>
  <c r="C121" i="16"/>
  <c r="C120" i="16"/>
  <c r="C96" i="20"/>
  <c r="D89" i="13"/>
  <c r="C85" i="20"/>
  <c r="C107" i="20"/>
  <c r="BL14" i="43"/>
  <c r="BK82" i="45"/>
  <c r="BK126" i="39"/>
  <c r="BK65" i="44"/>
  <c r="BK35" i="44"/>
  <c r="BK86" i="39"/>
  <c r="BK102" i="39"/>
  <c r="BK53" i="44"/>
  <c r="BK158" i="39"/>
  <c r="BK94" i="39"/>
  <c r="BK110" i="39"/>
  <c r="BK142" i="39"/>
  <c r="BK65" i="45"/>
  <c r="BK118" i="39"/>
  <c r="BK150" i="39"/>
  <c r="BK41" i="44"/>
  <c r="BK56" i="43"/>
  <c r="BK62" i="43" s="1"/>
  <c r="BK77" i="46" s="1"/>
  <c r="BK59" i="45"/>
  <c r="BK47" i="44"/>
  <c r="BK134" i="39"/>
  <c r="BK71" i="45"/>
  <c r="BK59" i="44"/>
  <c r="O289" i="25"/>
  <c r="M289" i="25"/>
  <c r="P293" i="25"/>
  <c r="P292" i="25"/>
  <c r="P300" i="25"/>
  <c r="P291" i="25"/>
  <c r="P294" i="25"/>
  <c r="C11" i="20"/>
  <c r="C13" i="50"/>
  <c r="C22" i="20"/>
  <c r="C59" i="20"/>
  <c r="BK73" i="45"/>
  <c r="BK67" i="45"/>
  <c r="BK128" i="39"/>
  <c r="BK152" i="39"/>
  <c r="BK55" i="44"/>
  <c r="BK96" i="39"/>
  <c r="BL16" i="43"/>
  <c r="BL46" i="43" s="1"/>
  <c r="BK37" i="44"/>
  <c r="BK160" i="39"/>
  <c r="BK88" i="39"/>
  <c r="BK61" i="44"/>
  <c r="BK144" i="39"/>
  <c r="BK120" i="39"/>
  <c r="BK49" i="44"/>
  <c r="BK84" i="45"/>
  <c r="BK136" i="39"/>
  <c r="BK104" i="39"/>
  <c r="BK58" i="43"/>
  <c r="BK64" i="43" s="1"/>
  <c r="BK67" i="44"/>
  <c r="BK112" i="39"/>
  <c r="BK43" i="44"/>
  <c r="BH87" i="45"/>
  <c r="BH57" i="46"/>
  <c r="BH69" i="46"/>
  <c r="C33" i="20"/>
  <c r="BH47" i="46"/>
  <c r="BH13" i="46"/>
  <c r="BH41" i="46"/>
  <c r="BH63" i="46"/>
  <c r="BH25" i="46"/>
  <c r="BH19" i="46"/>
  <c r="BI37" i="43"/>
  <c r="BI49" i="43" s="1"/>
  <c r="BJ13" i="43" s="1"/>
  <c r="C48" i="20"/>
  <c r="C37" i="25"/>
  <c r="C70" i="4"/>
  <c r="C14" i="50"/>
  <c r="C38" i="25"/>
  <c r="C71" i="4"/>
  <c r="C15" i="50"/>
  <c r="L10" i="4"/>
  <c r="L24" i="4"/>
  <c r="N24" i="4"/>
  <c r="K9" i="4"/>
  <c r="N9" i="4"/>
  <c r="N12" i="4"/>
  <c r="N11" i="4"/>
  <c r="L12" i="4"/>
  <c r="N25" i="4"/>
  <c r="L25" i="4"/>
  <c r="L9" i="4"/>
  <c r="N10" i="4"/>
  <c r="K10" i="4"/>
  <c r="L11" i="4"/>
  <c r="C70" i="20"/>
  <c r="D57" i="13"/>
  <c r="D227" i="25"/>
  <c r="D214" i="25"/>
  <c r="D201" i="25"/>
  <c r="D188" i="25"/>
  <c r="D175" i="25"/>
  <c r="D162" i="25"/>
  <c r="D149" i="25"/>
  <c r="D136" i="25"/>
  <c r="D110" i="25"/>
  <c r="D123" i="25"/>
  <c r="D216" i="25"/>
  <c r="D229" i="25"/>
  <c r="D203" i="25"/>
  <c r="D190" i="25"/>
  <c r="D177" i="25"/>
  <c r="D164" i="25"/>
  <c r="D151" i="25"/>
  <c r="D138" i="25"/>
  <c r="D125" i="25"/>
  <c r="D112" i="25"/>
  <c r="D226" i="25"/>
  <c r="D213" i="25"/>
  <c r="D200" i="25"/>
  <c r="D187" i="25"/>
  <c r="D174" i="25"/>
  <c r="D161" i="25"/>
  <c r="D148" i="25"/>
  <c r="D135" i="25"/>
  <c r="D122" i="25"/>
  <c r="D109" i="25"/>
  <c r="O263" i="25"/>
  <c r="M263" i="25"/>
  <c r="L39" i="25"/>
  <c r="N39" i="25"/>
  <c r="P268" i="25"/>
  <c r="P281" i="25"/>
  <c r="P267" i="25"/>
  <c r="P280" i="25"/>
  <c r="P265" i="25"/>
  <c r="P278" i="25"/>
  <c r="O276" i="25"/>
  <c r="P274" i="25"/>
  <c r="P287" i="25"/>
  <c r="P266" i="25"/>
  <c r="P279" i="25"/>
  <c r="M276" i="25"/>
  <c r="M237" i="25"/>
  <c r="O237" i="25"/>
  <c r="P248" i="25"/>
  <c r="P261" i="25"/>
  <c r="P242" i="25"/>
  <c r="P255" i="25"/>
  <c r="P241" i="25"/>
  <c r="P254" i="25"/>
  <c r="M250" i="25"/>
  <c r="O250" i="25"/>
  <c r="P240" i="25"/>
  <c r="P253" i="25"/>
  <c r="P239" i="25"/>
  <c r="P252" i="25"/>
  <c r="O94" i="25"/>
  <c r="P85" i="25"/>
  <c r="P98" i="25"/>
  <c r="P84" i="25"/>
  <c r="P97" i="25"/>
  <c r="P83" i="25"/>
  <c r="P96" i="25"/>
  <c r="P92" i="25"/>
  <c r="P105" i="25"/>
  <c r="M94" i="25"/>
  <c r="P86" i="25"/>
  <c r="P99" i="25"/>
  <c r="O55" i="25"/>
  <c r="M55" i="25"/>
  <c r="O68" i="25"/>
  <c r="O81" i="25"/>
  <c r="P57" i="25"/>
  <c r="P70" i="25"/>
  <c r="P66" i="25"/>
  <c r="P79" i="25"/>
  <c r="P60" i="25"/>
  <c r="P73" i="25"/>
  <c r="P58" i="25"/>
  <c r="P71" i="25"/>
  <c r="P59" i="25"/>
  <c r="P72" i="25"/>
  <c r="M81" i="25"/>
  <c r="M68" i="25"/>
  <c r="P53" i="25"/>
  <c r="D73" i="20"/>
  <c r="D25" i="20"/>
  <c r="D99" i="20"/>
  <c r="D110" i="20"/>
  <c r="D88" i="20"/>
  <c r="D62" i="20"/>
  <c r="D36" i="20"/>
  <c r="D51" i="20"/>
  <c r="D14" i="20"/>
  <c r="H23" i="4"/>
  <c r="H23" i="50" s="1"/>
  <c r="E60" i="13"/>
  <c r="E82" i="13" s="1"/>
  <c r="D111" i="16"/>
  <c r="D94" i="13"/>
  <c r="D105" i="13" s="1"/>
  <c r="D139" i="18" s="1"/>
  <c r="D78" i="16"/>
  <c r="D67" i="16"/>
  <c r="E15" i="13"/>
  <c r="D100" i="16"/>
  <c r="D56" i="16"/>
  <c r="D89" i="16"/>
  <c r="D98" i="16"/>
  <c r="D92" i="13"/>
  <c r="D103" i="13" s="1"/>
  <c r="D137" i="18" s="1"/>
  <c r="D65" i="16"/>
  <c r="E13" i="13"/>
  <c r="D87" i="16"/>
  <c r="D109" i="16"/>
  <c r="D76" i="16"/>
  <c r="D54" i="16"/>
  <c r="D53" i="16"/>
  <c r="D97" i="16"/>
  <c r="D108" i="16"/>
  <c r="D75" i="16"/>
  <c r="D86" i="16"/>
  <c r="D64" i="16"/>
  <c r="C74" i="4"/>
  <c r="O30" i="16"/>
  <c r="M30" i="16"/>
  <c r="P34" i="16"/>
  <c r="P45" i="16"/>
  <c r="O41" i="16"/>
  <c r="P32" i="16"/>
  <c r="P43" i="16"/>
  <c r="P33" i="16"/>
  <c r="P44" i="16"/>
  <c r="M41" i="16"/>
  <c r="P40" i="16"/>
  <c r="P51" i="16"/>
  <c r="P31" i="16"/>
  <c r="P42" i="16"/>
  <c r="O8" i="16"/>
  <c r="M8" i="16"/>
  <c r="P10" i="16"/>
  <c r="P11" i="16"/>
  <c r="O19" i="16"/>
  <c r="M19" i="16"/>
  <c r="P9" i="16"/>
  <c r="P18" i="16"/>
  <c r="P12" i="16"/>
  <c r="D91" i="13"/>
  <c r="E12" i="13"/>
  <c r="I29" i="10"/>
  <c r="Q24" i="13"/>
  <c r="R34" i="13"/>
  <c r="R27" i="13"/>
  <c r="R26" i="13"/>
  <c r="R25" i="13"/>
  <c r="R28" i="13"/>
  <c r="C23" i="10"/>
  <c r="S6" i="13" s="1"/>
  <c r="B24" i="10"/>
  <c r="P13" i="22" l="1"/>
  <c r="N83" i="18"/>
  <c r="L83" i="18"/>
  <c r="D96" i="18"/>
  <c r="D107" i="18"/>
  <c r="D118" i="18"/>
  <c r="D134" i="18"/>
  <c r="D94" i="16"/>
  <c r="D95" i="18"/>
  <c r="D106" i="18"/>
  <c r="D117" i="18"/>
  <c r="D133" i="18"/>
  <c r="D82" i="16"/>
  <c r="D94" i="18"/>
  <c r="D105" i="18"/>
  <c r="D116" i="18"/>
  <c r="D132" i="18"/>
  <c r="D93" i="18"/>
  <c r="D104" i="18"/>
  <c r="D115" i="18"/>
  <c r="D131" i="18"/>
  <c r="D92" i="18"/>
  <c r="D103" i="18"/>
  <c r="D114" i="18"/>
  <c r="D130" i="18"/>
  <c r="E89" i="18"/>
  <c r="E100" i="18"/>
  <c r="E111" i="18"/>
  <c r="E127" i="18"/>
  <c r="D91" i="18"/>
  <c r="D102" i="18"/>
  <c r="D113" i="18"/>
  <c r="D129" i="18"/>
  <c r="C85" i="18"/>
  <c r="C30" i="4" s="1"/>
  <c r="C30" i="50" s="1"/>
  <c r="C84" i="18"/>
  <c r="C29" i="4" s="1"/>
  <c r="C29" i="50" s="1"/>
  <c r="P27" i="18"/>
  <c r="P49" i="18"/>
  <c r="Q28" i="16"/>
  <c r="Q25" i="18"/>
  <c r="Q36" i="18"/>
  <c r="Q58" i="18"/>
  <c r="Q69" i="18"/>
  <c r="Q26" i="16"/>
  <c r="Q23" i="18"/>
  <c r="Q56" i="18"/>
  <c r="Q34" i="18"/>
  <c r="Q67" i="18"/>
  <c r="P60" i="18"/>
  <c r="Q29" i="16"/>
  <c r="Q26" i="18"/>
  <c r="Q37" i="18"/>
  <c r="Q59" i="18"/>
  <c r="Q70" i="18"/>
  <c r="Q31" i="18"/>
  <c r="Q53" i="18"/>
  <c r="Q64" i="18"/>
  <c r="Q33" i="18"/>
  <c r="Q55" i="18"/>
  <c r="Q66" i="18"/>
  <c r="Q28" i="18"/>
  <c r="Q50" i="18"/>
  <c r="Q61" i="18"/>
  <c r="Q29" i="18"/>
  <c r="Q51" i="18"/>
  <c r="Q62" i="18"/>
  <c r="Q32" i="18"/>
  <c r="Q54" i="18"/>
  <c r="Q65" i="18"/>
  <c r="Q30" i="18"/>
  <c r="Q52" i="18"/>
  <c r="Q63" i="18"/>
  <c r="Q27" i="16"/>
  <c r="Q24" i="18"/>
  <c r="Q35" i="18"/>
  <c r="Q57" i="18"/>
  <c r="Q68" i="18"/>
  <c r="Q23" i="16"/>
  <c r="Q21" i="16"/>
  <c r="Q22" i="16"/>
  <c r="Q25" i="16"/>
  <c r="Q24" i="16"/>
  <c r="AY68" i="46"/>
  <c r="AY67" i="46" s="1"/>
  <c r="AY59" i="43"/>
  <c r="AY69" i="44" s="1"/>
  <c r="AY56" i="46"/>
  <c r="AY55" i="46" s="1"/>
  <c r="AY75" i="46"/>
  <c r="AY74" i="46" s="1"/>
  <c r="BB37" i="47" s="1"/>
  <c r="AY18" i="46"/>
  <c r="AY17" i="46" s="1"/>
  <c r="AY86" i="45"/>
  <c r="AY85" i="45" s="1"/>
  <c r="AY36" i="27" s="1"/>
  <c r="AY12" i="46"/>
  <c r="AY11" i="46" s="1"/>
  <c r="AY40" i="46"/>
  <c r="AY39" i="46" s="1"/>
  <c r="AY46" i="46"/>
  <c r="AY45" i="46" s="1"/>
  <c r="AY24" i="46"/>
  <c r="AY23" i="46" s="1"/>
  <c r="AY34" i="46"/>
  <c r="AY33" i="46" s="1"/>
  <c r="AZ48" i="43"/>
  <c r="AZ63" i="44" s="1"/>
  <c r="AZ62" i="44" s="1"/>
  <c r="AZ18" i="27" s="1"/>
  <c r="AZ73" i="27" s="1"/>
  <c r="K10" i="50"/>
  <c r="N9" i="50"/>
  <c r="N10" i="50"/>
  <c r="L9" i="50"/>
  <c r="L25" i="50"/>
  <c r="N24" i="50"/>
  <c r="K9" i="50"/>
  <c r="N25" i="50"/>
  <c r="L24" i="50"/>
  <c r="L12" i="50"/>
  <c r="L10" i="50"/>
  <c r="N11" i="50"/>
  <c r="L11" i="50"/>
  <c r="N12" i="50"/>
  <c r="AV62" i="27"/>
  <c r="AV65" i="27" s="1"/>
  <c r="AV61" i="27"/>
  <c r="AZ48" i="47"/>
  <c r="BA57" i="47"/>
  <c r="BA65" i="47"/>
  <c r="AZ17" i="47"/>
  <c r="AZ26" i="47" s="1"/>
  <c r="BA21" i="47"/>
  <c r="BA13" i="47"/>
  <c r="AZ61" i="47"/>
  <c r="AW77" i="45" s="1"/>
  <c r="BA43" i="47"/>
  <c r="BA35" i="47"/>
  <c r="AX56" i="27"/>
  <c r="AX57" i="27"/>
  <c r="AX58" i="27"/>
  <c r="Q20" i="16"/>
  <c r="R119" i="13"/>
  <c r="D118" i="25"/>
  <c r="D235" i="25"/>
  <c r="D62" i="16"/>
  <c r="D167" i="25"/>
  <c r="D103" i="16"/>
  <c r="D152" i="25"/>
  <c r="BK22" i="46"/>
  <c r="BK79" i="46"/>
  <c r="BJ15" i="43"/>
  <c r="BJ39" i="43" s="1"/>
  <c r="BI72" i="45"/>
  <c r="BI42" i="44"/>
  <c r="BI119" i="39"/>
  <c r="BI66" i="44"/>
  <c r="BI83" i="45"/>
  <c r="BI95" i="39"/>
  <c r="BI60" i="45"/>
  <c r="BI66" i="45"/>
  <c r="BI159" i="39"/>
  <c r="BI127" i="39"/>
  <c r="BI143" i="39"/>
  <c r="BI111" i="39"/>
  <c r="BI87" i="39"/>
  <c r="BI151" i="39"/>
  <c r="BI135" i="39"/>
  <c r="BI54" i="44"/>
  <c r="BI57" i="43"/>
  <c r="BI63" i="43" s="1"/>
  <c r="BI103" i="39"/>
  <c r="BI60" i="44"/>
  <c r="BI48" i="44"/>
  <c r="D79" i="13"/>
  <c r="D204" i="25"/>
  <c r="E16" i="13"/>
  <c r="E73" i="13" s="1"/>
  <c r="D191" i="25"/>
  <c r="D165" i="25"/>
  <c r="D57" i="16"/>
  <c r="D112" i="16"/>
  <c r="D72" i="16"/>
  <c r="D90" i="16"/>
  <c r="D230" i="25"/>
  <c r="D113" i="25"/>
  <c r="D79" i="16"/>
  <c r="D139" i="25"/>
  <c r="D234" i="25"/>
  <c r="E20" i="13"/>
  <c r="E66" i="13" s="1"/>
  <c r="D195" i="25"/>
  <c r="D117" i="25"/>
  <c r="D142" i="25"/>
  <c r="D221" i="25"/>
  <c r="D178" i="25"/>
  <c r="D101" i="16"/>
  <c r="D233" i="25"/>
  <c r="D113" i="16"/>
  <c r="E19" i="13"/>
  <c r="E76" i="13" s="1"/>
  <c r="D217" i="25"/>
  <c r="D126" i="25"/>
  <c r="D68" i="16"/>
  <c r="D155" i="25"/>
  <c r="D61" i="16"/>
  <c r="D93" i="16"/>
  <c r="D208" i="25"/>
  <c r="E17" i="13"/>
  <c r="E74" i="13" s="1"/>
  <c r="D104" i="16"/>
  <c r="D169" i="25"/>
  <c r="D95" i="13"/>
  <c r="D106" i="13" s="1"/>
  <c r="D140" i="18" s="1"/>
  <c r="D91" i="16"/>
  <c r="D60" i="16"/>
  <c r="D182" i="25"/>
  <c r="D194" i="25"/>
  <c r="D115" i="16"/>
  <c r="D143" i="25"/>
  <c r="D116" i="16"/>
  <c r="D166" i="25"/>
  <c r="D168" i="25"/>
  <c r="D192" i="25"/>
  <c r="D220" i="25"/>
  <c r="D71" i="16"/>
  <c r="D193" i="25"/>
  <c r="D115" i="25"/>
  <c r="D141" i="25"/>
  <c r="D219" i="25"/>
  <c r="D97" i="13"/>
  <c r="D108" i="13" s="1"/>
  <c r="D128" i="25"/>
  <c r="D81" i="16"/>
  <c r="D180" i="25"/>
  <c r="D114" i="16"/>
  <c r="D102" i="16"/>
  <c r="E18" i="13"/>
  <c r="E64" i="13" s="1"/>
  <c r="D59" i="16"/>
  <c r="D207" i="25"/>
  <c r="D154" i="25"/>
  <c r="D92" i="16"/>
  <c r="D156" i="25"/>
  <c r="D105" i="16"/>
  <c r="D99" i="13"/>
  <c r="D110" i="13" s="1"/>
  <c r="D205" i="25"/>
  <c r="D98" i="13"/>
  <c r="D109" i="13" s="1"/>
  <c r="D129" i="25"/>
  <c r="D232" i="25"/>
  <c r="D153" i="25"/>
  <c r="D114" i="25"/>
  <c r="D140" i="25"/>
  <c r="D69" i="16"/>
  <c r="D70" i="16"/>
  <c r="D231" i="25"/>
  <c r="D80" i="16"/>
  <c r="D179" i="25"/>
  <c r="D58" i="16"/>
  <c r="D96" i="13"/>
  <c r="D107" i="13" s="1"/>
  <c r="D127" i="25"/>
  <c r="D130" i="25"/>
  <c r="D83" i="16"/>
  <c r="D218" i="25"/>
  <c r="D116" i="25"/>
  <c r="D181" i="25"/>
  <c r="D206" i="25"/>
  <c r="Q35" i="16"/>
  <c r="Q46" i="16"/>
  <c r="Q36" i="16"/>
  <c r="Q47" i="16"/>
  <c r="Q38" i="16"/>
  <c r="Q49" i="16"/>
  <c r="Q39" i="16"/>
  <c r="Q50" i="16"/>
  <c r="Q37" i="16"/>
  <c r="Q48" i="16"/>
  <c r="Q16" i="16"/>
  <c r="Q17" i="16"/>
  <c r="Q15" i="16"/>
  <c r="Q13" i="16"/>
  <c r="Q14" i="16"/>
  <c r="Q296" i="25"/>
  <c r="Q270" i="25"/>
  <c r="Q283" i="25"/>
  <c r="Q101" i="25"/>
  <c r="Q257" i="25"/>
  <c r="Q244" i="25"/>
  <c r="Q75" i="25"/>
  <c r="Q88" i="25"/>
  <c r="Q62" i="25"/>
  <c r="Q295" i="25"/>
  <c r="Q282" i="25"/>
  <c r="Q256" i="25"/>
  <c r="Q269" i="25"/>
  <c r="Q243" i="25"/>
  <c r="Q100" i="25"/>
  <c r="Q87" i="25"/>
  <c r="Q74" i="25"/>
  <c r="Q61" i="25"/>
  <c r="S30" i="13"/>
  <c r="S32" i="13"/>
  <c r="S31" i="13"/>
  <c r="S29" i="13"/>
  <c r="S33" i="13"/>
  <c r="Q272" i="25"/>
  <c r="Q259" i="25"/>
  <c r="Q285" i="25"/>
  <c r="Q246" i="25"/>
  <c r="Q103" i="25"/>
  <c r="Q298" i="25"/>
  <c r="Q90" i="25"/>
  <c r="Q51" i="25"/>
  <c r="Q77" i="25"/>
  <c r="Q64" i="25"/>
  <c r="Q286" i="25"/>
  <c r="Q299" i="25"/>
  <c r="Q273" i="25"/>
  <c r="Q260" i="25"/>
  <c r="Q247" i="25"/>
  <c r="Q91" i="25"/>
  <c r="Q104" i="25"/>
  <c r="Q78" i="25"/>
  <c r="Q65" i="25"/>
  <c r="Q52" i="25"/>
  <c r="Q297" i="25"/>
  <c r="Q284" i="25"/>
  <c r="Q258" i="25"/>
  <c r="Q245" i="25"/>
  <c r="Q271" i="25"/>
  <c r="Q89" i="25"/>
  <c r="Q102" i="25"/>
  <c r="Q50" i="25"/>
  <c r="Q76" i="25"/>
  <c r="Q63" i="25"/>
  <c r="D144" i="25"/>
  <c r="D196" i="25"/>
  <c r="D106" i="16"/>
  <c r="D209" i="25"/>
  <c r="D84" i="16"/>
  <c r="D131" i="25"/>
  <c r="D222" i="25"/>
  <c r="D117" i="16"/>
  <c r="D157" i="25"/>
  <c r="D100" i="13"/>
  <c r="D111" i="13" s="1"/>
  <c r="D170" i="25"/>
  <c r="D183" i="25"/>
  <c r="C84" i="20"/>
  <c r="F65" i="21" s="1"/>
  <c r="F74" i="21" s="1"/>
  <c r="D73" i="16"/>
  <c r="E21" i="13"/>
  <c r="D95" i="16"/>
  <c r="BK58" i="46"/>
  <c r="BK20" i="46"/>
  <c r="BK36" i="46"/>
  <c r="BK88" i="45"/>
  <c r="BK26" i="46"/>
  <c r="BK64" i="46"/>
  <c r="BK48" i="46"/>
  <c r="BK70" i="46"/>
  <c r="BK14" i="46"/>
  <c r="BK42" i="46"/>
  <c r="BL44" i="43"/>
  <c r="BL38" i="43"/>
  <c r="P289" i="25"/>
  <c r="Q294" i="25"/>
  <c r="Q291" i="25"/>
  <c r="Q292" i="25"/>
  <c r="Q293" i="25"/>
  <c r="Q300" i="25"/>
  <c r="C10" i="20"/>
  <c r="F10" i="21" s="1"/>
  <c r="F11" i="21" s="1"/>
  <c r="F12" i="21" s="1"/>
  <c r="C47" i="20"/>
  <c r="F32" i="21" s="1"/>
  <c r="BL40" i="43"/>
  <c r="BL52" i="43" s="1"/>
  <c r="BL43" i="44" s="1"/>
  <c r="BK38" i="46"/>
  <c r="BK44" i="46"/>
  <c r="BK90" i="45"/>
  <c r="BK60" i="46"/>
  <c r="BK28" i="46"/>
  <c r="BK16" i="46"/>
  <c r="BK72" i="46"/>
  <c r="BK50" i="46"/>
  <c r="BK66" i="46"/>
  <c r="BI157" i="39"/>
  <c r="BI141" i="39"/>
  <c r="BI64" i="45"/>
  <c r="BI64" i="44"/>
  <c r="BI133" i="39"/>
  <c r="BI52" i="44"/>
  <c r="BI85" i="39"/>
  <c r="BI93" i="39"/>
  <c r="BI58" i="44"/>
  <c r="BI34" i="44"/>
  <c r="BI70" i="45"/>
  <c r="BI109" i="39"/>
  <c r="BI58" i="45"/>
  <c r="BI55" i="43"/>
  <c r="BI61" i="43" s="1"/>
  <c r="BI149" i="39"/>
  <c r="BI40" i="44"/>
  <c r="BI46" i="44"/>
  <c r="BI117" i="39"/>
  <c r="BI101" i="39"/>
  <c r="BI125" i="39"/>
  <c r="BI81" i="45"/>
  <c r="BJ43" i="43"/>
  <c r="BJ37" i="43"/>
  <c r="BA46" i="47"/>
  <c r="O11" i="4"/>
  <c r="M12" i="4"/>
  <c r="O9" i="4"/>
  <c r="M10" i="4"/>
  <c r="O25" i="4"/>
  <c r="O10" i="4"/>
  <c r="O12" i="4"/>
  <c r="M11" i="4"/>
  <c r="M9" i="4"/>
  <c r="M24" i="4"/>
  <c r="M25" i="4"/>
  <c r="O24" i="4"/>
  <c r="E228" i="25"/>
  <c r="E215" i="25"/>
  <c r="E202" i="25"/>
  <c r="E189" i="25"/>
  <c r="E176" i="25"/>
  <c r="E163" i="25"/>
  <c r="E150" i="25"/>
  <c r="E137" i="25"/>
  <c r="E124" i="25"/>
  <c r="E111" i="25"/>
  <c r="M39" i="25"/>
  <c r="P276" i="25"/>
  <c r="O39" i="25"/>
  <c r="P263" i="25"/>
  <c r="Q268" i="25"/>
  <c r="Q281" i="25"/>
  <c r="Q265" i="25"/>
  <c r="Q278" i="25"/>
  <c r="Q267" i="25"/>
  <c r="Q280" i="25"/>
  <c r="Q274" i="25"/>
  <c r="Q287" i="25"/>
  <c r="Q266" i="25"/>
  <c r="Q279" i="25"/>
  <c r="P237" i="25"/>
  <c r="P250" i="25"/>
  <c r="Q248" i="25"/>
  <c r="Q261" i="25"/>
  <c r="Q239" i="25"/>
  <c r="Q252" i="25"/>
  <c r="Q242" i="25"/>
  <c r="Q255" i="25"/>
  <c r="Q240" i="25"/>
  <c r="Q253" i="25"/>
  <c r="Q241" i="25"/>
  <c r="Q254" i="25"/>
  <c r="P94" i="25"/>
  <c r="Q92" i="25"/>
  <c r="Q105" i="25"/>
  <c r="Q86" i="25"/>
  <c r="Q99" i="25"/>
  <c r="Q83" i="25"/>
  <c r="Q96" i="25"/>
  <c r="Q84" i="25"/>
  <c r="Q97" i="25"/>
  <c r="Q85" i="25"/>
  <c r="Q98" i="25"/>
  <c r="P55" i="25"/>
  <c r="Q59" i="25"/>
  <c r="Q72" i="25"/>
  <c r="P68" i="25"/>
  <c r="P81" i="25"/>
  <c r="Q66" i="25"/>
  <c r="Q79" i="25"/>
  <c r="Q58" i="25"/>
  <c r="Q71" i="25"/>
  <c r="Q57" i="25"/>
  <c r="Q70" i="25"/>
  <c r="Q60" i="25"/>
  <c r="Q73" i="25"/>
  <c r="Q53" i="25"/>
  <c r="E110" i="16"/>
  <c r="E77" i="16"/>
  <c r="E93" i="13"/>
  <c r="E104" i="13" s="1"/>
  <c r="E138" i="18" s="1"/>
  <c r="E55" i="16"/>
  <c r="E99" i="16"/>
  <c r="F14" i="13"/>
  <c r="F60" i="13" s="1"/>
  <c r="E88" i="16"/>
  <c r="E66" i="16"/>
  <c r="D111" i="20"/>
  <c r="D63" i="20"/>
  <c r="D37" i="20"/>
  <c r="D89" i="20"/>
  <c r="D74" i="20"/>
  <c r="D100" i="20"/>
  <c r="D52" i="20"/>
  <c r="D26" i="20"/>
  <c r="D15" i="20"/>
  <c r="E72" i="13"/>
  <c r="E61" i="13"/>
  <c r="D109" i="20"/>
  <c r="D98" i="20"/>
  <c r="D87" i="20"/>
  <c r="D50" i="20"/>
  <c r="D35" i="20"/>
  <c r="D61" i="20"/>
  <c r="D24" i="20"/>
  <c r="D13" i="20"/>
  <c r="D72" i="20"/>
  <c r="E70" i="13"/>
  <c r="E59" i="13"/>
  <c r="P41" i="16"/>
  <c r="P30" i="16"/>
  <c r="Q32" i="16"/>
  <c r="Q43" i="16"/>
  <c r="Q33" i="16"/>
  <c r="Q44" i="16"/>
  <c r="Q34" i="16"/>
  <c r="Q45" i="16"/>
  <c r="Q40" i="16"/>
  <c r="Q51" i="16"/>
  <c r="Q31" i="16"/>
  <c r="Q42" i="16"/>
  <c r="P8" i="16"/>
  <c r="Q12" i="16"/>
  <c r="Q18" i="16"/>
  <c r="P19" i="16"/>
  <c r="Q9" i="16"/>
  <c r="Q10" i="16"/>
  <c r="Q11" i="16"/>
  <c r="D102" i="13"/>
  <c r="D136" i="18" s="1"/>
  <c r="E69" i="13"/>
  <c r="E58" i="13"/>
  <c r="J29" i="10"/>
  <c r="G30" i="10" s="1"/>
  <c r="S34" i="13"/>
  <c r="S25" i="13"/>
  <c r="S27" i="13"/>
  <c r="S28" i="13"/>
  <c r="S26" i="13"/>
  <c r="R24" i="13"/>
  <c r="B25" i="10"/>
  <c r="C24" i="10"/>
  <c r="T6" i="13" s="1"/>
  <c r="L28" i="4" l="1"/>
  <c r="L28" i="50" s="1"/>
  <c r="Q13" i="22"/>
  <c r="N28" i="4"/>
  <c r="N28" i="50" s="1"/>
  <c r="O83" i="18"/>
  <c r="M83" i="18"/>
  <c r="D97" i="18"/>
  <c r="D32" i="4" s="1"/>
  <c r="D32" i="50" s="1"/>
  <c r="D108" i="18"/>
  <c r="D33" i="4" s="1"/>
  <c r="D33" i="50" s="1"/>
  <c r="D86" i="18"/>
  <c r="D31" i="4" s="1"/>
  <c r="D31" i="50" s="1"/>
  <c r="D20" i="20"/>
  <c r="D144" i="18"/>
  <c r="D117" i="20"/>
  <c r="D145" i="18"/>
  <c r="D114" i="20"/>
  <c r="D142" i="18"/>
  <c r="D93" i="20"/>
  <c r="D143" i="18"/>
  <c r="D17" i="20"/>
  <c r="D141" i="18"/>
  <c r="D67" i="50"/>
  <c r="J123" i="18"/>
  <c r="Q49" i="18"/>
  <c r="R28" i="18"/>
  <c r="R50" i="18"/>
  <c r="R61" i="18"/>
  <c r="R29" i="16"/>
  <c r="R26" i="18"/>
  <c r="R37" i="18"/>
  <c r="R59" i="18"/>
  <c r="R70" i="18"/>
  <c r="R28" i="16"/>
  <c r="R25" i="18"/>
  <c r="R36" i="18"/>
  <c r="R58" i="18"/>
  <c r="R69" i="18"/>
  <c r="Q60" i="18"/>
  <c r="R32" i="18"/>
  <c r="R54" i="18"/>
  <c r="R65" i="18"/>
  <c r="R26" i="16"/>
  <c r="R23" i="18"/>
  <c r="R34" i="18"/>
  <c r="R56" i="18"/>
  <c r="R67" i="18"/>
  <c r="Q27" i="18"/>
  <c r="R27" i="16"/>
  <c r="R24" i="18"/>
  <c r="R35" i="18"/>
  <c r="R57" i="18"/>
  <c r="R68" i="18"/>
  <c r="R29" i="18"/>
  <c r="R51" i="18"/>
  <c r="R62" i="18"/>
  <c r="R31" i="18"/>
  <c r="R53" i="18"/>
  <c r="R64" i="18"/>
  <c r="R33" i="18"/>
  <c r="R55" i="18"/>
  <c r="R66" i="18"/>
  <c r="R52" i="18"/>
  <c r="R30" i="18"/>
  <c r="R63" i="18"/>
  <c r="R21" i="16"/>
  <c r="R24" i="16"/>
  <c r="R23" i="16"/>
  <c r="R22" i="16"/>
  <c r="R25" i="16"/>
  <c r="AY71" i="44"/>
  <c r="AZ47" i="43"/>
  <c r="AZ69" i="45"/>
  <c r="AZ68" i="45" s="1"/>
  <c r="AZ33" i="27" s="1"/>
  <c r="AZ80" i="45"/>
  <c r="AZ79" i="45" s="1"/>
  <c r="AZ116" i="39"/>
  <c r="AZ114" i="39" s="1"/>
  <c r="AY54" i="46"/>
  <c r="BB54" i="47" s="1"/>
  <c r="BB63" i="47" s="1"/>
  <c r="AZ156" i="39"/>
  <c r="AZ154" i="39" s="1"/>
  <c r="AZ45" i="44"/>
  <c r="AZ44" i="44" s="1"/>
  <c r="AZ15" i="27" s="1"/>
  <c r="AZ70" i="27" s="1"/>
  <c r="AZ63" i="45"/>
  <c r="AZ62" i="45" s="1"/>
  <c r="AZ32" i="27" s="1"/>
  <c r="AZ108" i="39"/>
  <c r="AZ106" i="39" s="1"/>
  <c r="AZ57" i="45"/>
  <c r="AZ56" i="45" s="1"/>
  <c r="AZ31" i="27" s="1"/>
  <c r="AZ92" i="39"/>
  <c r="AZ90" i="39" s="1"/>
  <c r="AZ124" i="39"/>
  <c r="AZ122" i="39" s="1"/>
  <c r="AY32" i="46"/>
  <c r="BB32" i="47" s="1"/>
  <c r="BB33" i="47" s="1"/>
  <c r="AZ51" i="44"/>
  <c r="AZ50" i="44" s="1"/>
  <c r="AZ16" i="27" s="1"/>
  <c r="AZ71" i="27" s="1"/>
  <c r="AY70" i="44"/>
  <c r="AY10" i="46"/>
  <c r="BB10" i="47" s="1"/>
  <c r="BB11" i="47" s="1"/>
  <c r="AZ54" i="43"/>
  <c r="AZ53" i="43" s="1"/>
  <c r="AZ140" i="39"/>
  <c r="AZ138" i="39" s="1"/>
  <c r="AZ148" i="39"/>
  <c r="AZ146" i="39" s="1"/>
  <c r="AZ33" i="44"/>
  <c r="AZ32" i="44" s="1"/>
  <c r="AZ13" i="27" s="1"/>
  <c r="AZ68" i="27" s="1"/>
  <c r="AZ132" i="39"/>
  <c r="AZ130" i="39" s="1"/>
  <c r="AZ84" i="39"/>
  <c r="AZ82" i="39" s="1"/>
  <c r="BA12" i="43"/>
  <c r="BA42" i="43" s="1"/>
  <c r="BA41" i="43" s="1"/>
  <c r="AZ100" i="39"/>
  <c r="AZ98" i="39" s="1"/>
  <c r="AZ39" i="44"/>
  <c r="AZ38" i="44" s="1"/>
  <c r="AZ14" i="27" s="1"/>
  <c r="AZ69" i="27" s="1"/>
  <c r="AZ57" i="44"/>
  <c r="AZ56" i="44" s="1"/>
  <c r="AZ17" i="27" s="1"/>
  <c r="AZ72" i="27" s="1"/>
  <c r="O25" i="50"/>
  <c r="M24" i="50"/>
  <c r="M9" i="50"/>
  <c r="M10" i="50"/>
  <c r="M11" i="50"/>
  <c r="O9" i="50"/>
  <c r="M12" i="50"/>
  <c r="O24" i="50"/>
  <c r="O12" i="50"/>
  <c r="M25" i="50"/>
  <c r="O10" i="50"/>
  <c r="O11" i="50"/>
  <c r="AW75" i="45"/>
  <c r="AW74" i="45" s="1"/>
  <c r="AW34" i="27" s="1"/>
  <c r="AW20" i="27" s="1"/>
  <c r="AW37" i="27" s="1"/>
  <c r="BA58" i="47"/>
  <c r="BA66" i="47"/>
  <c r="AZ70" i="47"/>
  <c r="BA22" i="47"/>
  <c r="BA14" i="47"/>
  <c r="AX55" i="27"/>
  <c r="BA36" i="47"/>
  <c r="BA45" i="47" s="1"/>
  <c r="BA44" i="47"/>
  <c r="R20" i="16"/>
  <c r="S119" i="13"/>
  <c r="D68" i="4"/>
  <c r="E62" i="13"/>
  <c r="E84" i="13" s="1"/>
  <c r="F33" i="21"/>
  <c r="F42" i="21" s="1"/>
  <c r="F41" i="21"/>
  <c r="D18" i="20"/>
  <c r="D224" i="25"/>
  <c r="BB46" i="47"/>
  <c r="BI19" i="46"/>
  <c r="BI76" i="46"/>
  <c r="BI37" i="46"/>
  <c r="BI78" i="46"/>
  <c r="BJ45" i="43"/>
  <c r="BJ51" i="43" s="1"/>
  <c r="BJ111" i="39" s="1"/>
  <c r="BI71" i="46"/>
  <c r="BI59" i="46"/>
  <c r="BI43" i="46"/>
  <c r="BI49" i="46"/>
  <c r="BI27" i="46"/>
  <c r="BI21" i="46"/>
  <c r="BI65" i="46"/>
  <c r="BI15" i="46"/>
  <c r="BI89" i="45"/>
  <c r="D185" i="25"/>
  <c r="E65" i="13"/>
  <c r="E87" i="13" s="1"/>
  <c r="D107" i="25"/>
  <c r="D85" i="16"/>
  <c r="D16" i="4" s="1"/>
  <c r="D72" i="4" s="1"/>
  <c r="E77" i="13"/>
  <c r="E88" i="13" s="1"/>
  <c r="D101" i="20"/>
  <c r="D52" i="16"/>
  <c r="D13" i="4" s="1"/>
  <c r="D69" i="4" s="1"/>
  <c r="D64" i="20"/>
  <c r="D159" i="25"/>
  <c r="D103" i="20"/>
  <c r="D107" i="16"/>
  <c r="D18" i="4" s="1"/>
  <c r="D18" i="50" s="1"/>
  <c r="E75" i="13"/>
  <c r="E86" i="13" s="1"/>
  <c r="E11" i="13"/>
  <c r="D211" i="25"/>
  <c r="D31" i="20"/>
  <c r="D55" i="20"/>
  <c r="D94" i="20"/>
  <c r="D38" i="20"/>
  <c r="D27" i="20"/>
  <c r="D90" i="20"/>
  <c r="D104" i="20"/>
  <c r="D92" i="20"/>
  <c r="D77" i="20"/>
  <c r="D57" i="20"/>
  <c r="D40" i="20"/>
  <c r="D79" i="20"/>
  <c r="D66" i="20"/>
  <c r="E63" i="13"/>
  <c r="E85" i="13" s="1"/>
  <c r="D16" i="20"/>
  <c r="D112" i="20"/>
  <c r="D53" i="20"/>
  <c r="D75" i="20"/>
  <c r="D133" i="25"/>
  <c r="D63" i="16"/>
  <c r="D14" i="4" s="1"/>
  <c r="D70" i="4" s="1"/>
  <c r="D172" i="25"/>
  <c r="D116" i="20"/>
  <c r="D68" i="20"/>
  <c r="D105" i="20"/>
  <c r="D42" i="20"/>
  <c r="D19" i="20"/>
  <c r="D198" i="25"/>
  <c r="D67" i="20"/>
  <c r="D96" i="16"/>
  <c r="D17" i="4" s="1"/>
  <c r="D73" i="4" s="1"/>
  <c r="D115" i="20"/>
  <c r="D56" i="20"/>
  <c r="D146" i="25"/>
  <c r="D30" i="20"/>
  <c r="D78" i="20"/>
  <c r="D41" i="20"/>
  <c r="D120" i="25"/>
  <c r="D29" i="20"/>
  <c r="D74" i="16"/>
  <c r="D15" i="4" s="1"/>
  <c r="D71" i="4" s="1"/>
  <c r="D28" i="20"/>
  <c r="D113" i="20"/>
  <c r="D76" i="20"/>
  <c r="D91" i="20"/>
  <c r="D54" i="20"/>
  <c r="D39" i="20"/>
  <c r="D102" i="20"/>
  <c r="D65" i="20"/>
  <c r="R39" i="16"/>
  <c r="R50" i="16"/>
  <c r="R35" i="16"/>
  <c r="R46" i="16"/>
  <c r="R37" i="16"/>
  <c r="R48" i="16"/>
  <c r="R38" i="16"/>
  <c r="R49" i="16"/>
  <c r="R36" i="16"/>
  <c r="R47" i="16"/>
  <c r="R16" i="16"/>
  <c r="R14" i="16"/>
  <c r="R15" i="16"/>
  <c r="R17" i="16"/>
  <c r="R13" i="16"/>
  <c r="R297" i="25"/>
  <c r="R258" i="25"/>
  <c r="R284" i="25"/>
  <c r="R245" i="25"/>
  <c r="R271" i="25"/>
  <c r="R89" i="25"/>
  <c r="R63" i="25"/>
  <c r="R76" i="25"/>
  <c r="R102" i="25"/>
  <c r="R50" i="25"/>
  <c r="R298" i="25"/>
  <c r="R285" i="25"/>
  <c r="R272" i="25"/>
  <c r="R259" i="25"/>
  <c r="R103" i="25"/>
  <c r="R77" i="25"/>
  <c r="R90" i="25"/>
  <c r="R64" i="25"/>
  <c r="R51" i="25"/>
  <c r="R246" i="25"/>
  <c r="R295" i="25"/>
  <c r="R282" i="25"/>
  <c r="R256" i="25"/>
  <c r="R269" i="25"/>
  <c r="R87" i="25"/>
  <c r="R61" i="25"/>
  <c r="R243" i="25"/>
  <c r="R100" i="25"/>
  <c r="R74" i="25"/>
  <c r="R296" i="25"/>
  <c r="R270" i="25"/>
  <c r="R283" i="25"/>
  <c r="R257" i="25"/>
  <c r="R244" i="25"/>
  <c r="R75" i="25"/>
  <c r="R88" i="25"/>
  <c r="R62" i="25"/>
  <c r="R101" i="25"/>
  <c r="T29" i="13"/>
  <c r="T31" i="13"/>
  <c r="T33" i="13"/>
  <c r="T30" i="13"/>
  <c r="T32" i="13"/>
  <c r="R299" i="25"/>
  <c r="R273" i="25"/>
  <c r="R260" i="25"/>
  <c r="R286" i="25"/>
  <c r="R247" i="25"/>
  <c r="R91" i="25"/>
  <c r="R65" i="25"/>
  <c r="R104" i="25"/>
  <c r="R78" i="25"/>
  <c r="R52" i="25"/>
  <c r="D90" i="13"/>
  <c r="D106" i="20"/>
  <c r="D69" i="20"/>
  <c r="D58" i="20"/>
  <c r="D21" i="20"/>
  <c r="D80" i="20"/>
  <c r="D43" i="20"/>
  <c r="D95" i="20"/>
  <c r="D32" i="20"/>
  <c r="F66" i="21"/>
  <c r="F67" i="21" s="1"/>
  <c r="F68" i="21" s="1"/>
  <c r="E83" i="13"/>
  <c r="F20" i="21"/>
  <c r="E67" i="13"/>
  <c r="E78" i="13"/>
  <c r="BL50" i="43"/>
  <c r="BL47" i="44" s="1"/>
  <c r="Q289" i="25"/>
  <c r="R300" i="25"/>
  <c r="R291" i="25"/>
  <c r="R292" i="25"/>
  <c r="R294" i="25"/>
  <c r="R293" i="25"/>
  <c r="F19" i="21"/>
  <c r="BI69" i="46"/>
  <c r="BL104" i="39"/>
  <c r="BL84" i="45"/>
  <c r="BL136" i="39"/>
  <c r="BL73" i="45"/>
  <c r="BL61" i="45"/>
  <c r="BL67" i="44"/>
  <c r="BL67" i="45"/>
  <c r="BL49" i="44"/>
  <c r="BM16" i="43"/>
  <c r="BM40" i="43" s="1"/>
  <c r="BL128" i="39"/>
  <c r="BL160" i="39"/>
  <c r="BL120" i="39"/>
  <c r="BL112" i="39"/>
  <c r="BL58" i="43"/>
  <c r="BL64" i="43" s="1"/>
  <c r="BL88" i="39"/>
  <c r="BL61" i="44"/>
  <c r="BL37" i="44"/>
  <c r="BL144" i="39"/>
  <c r="BL96" i="39"/>
  <c r="BL152" i="39"/>
  <c r="BL55" i="44"/>
  <c r="BI35" i="46"/>
  <c r="BI41" i="46"/>
  <c r="BI47" i="46"/>
  <c r="BI25" i="46"/>
  <c r="BI87" i="45"/>
  <c r="BI57" i="46"/>
  <c r="BI63" i="46"/>
  <c r="BI13" i="46"/>
  <c r="BJ49" i="43"/>
  <c r="BJ58" i="44" s="1"/>
  <c r="P10" i="4"/>
  <c r="P11" i="4"/>
  <c r="P12" i="4"/>
  <c r="P9" i="4"/>
  <c r="P24" i="4"/>
  <c r="P25" i="4"/>
  <c r="F71" i="13"/>
  <c r="F82" i="13" s="1"/>
  <c r="P39" i="25"/>
  <c r="Q263" i="25"/>
  <c r="R266" i="25"/>
  <c r="R279" i="25"/>
  <c r="R268" i="25"/>
  <c r="R281" i="25"/>
  <c r="R267" i="25"/>
  <c r="R280" i="25"/>
  <c r="R265" i="25"/>
  <c r="R278" i="25"/>
  <c r="R274" i="25"/>
  <c r="R287" i="25"/>
  <c r="Q276" i="25"/>
  <c r="Q237" i="25"/>
  <c r="R240" i="25"/>
  <c r="R253" i="25"/>
  <c r="Q250" i="25"/>
  <c r="R242" i="25"/>
  <c r="R255" i="25"/>
  <c r="R241" i="25"/>
  <c r="R254" i="25"/>
  <c r="R239" i="25"/>
  <c r="R252" i="25"/>
  <c r="R248" i="25"/>
  <c r="R261" i="25"/>
  <c r="Q94" i="25"/>
  <c r="R83" i="25"/>
  <c r="R96" i="25"/>
  <c r="R85" i="25"/>
  <c r="R98" i="25"/>
  <c r="R92" i="25"/>
  <c r="R105" i="25"/>
  <c r="R84" i="25"/>
  <c r="R97" i="25"/>
  <c r="R86" i="25"/>
  <c r="R99" i="25"/>
  <c r="Q55" i="25"/>
  <c r="R58" i="25"/>
  <c r="R71" i="25"/>
  <c r="R57" i="25"/>
  <c r="R70" i="25"/>
  <c r="Q81" i="25"/>
  <c r="Q68" i="25"/>
  <c r="R66" i="25"/>
  <c r="R79" i="25"/>
  <c r="R60" i="25"/>
  <c r="R73" i="25"/>
  <c r="R59" i="25"/>
  <c r="R72" i="25"/>
  <c r="R53" i="25"/>
  <c r="E99" i="20"/>
  <c r="E51" i="20"/>
  <c r="E80" i="13"/>
  <c r="E81" i="13"/>
  <c r="E62" i="20"/>
  <c r="E36" i="20"/>
  <c r="E110" i="20"/>
  <c r="E14" i="20"/>
  <c r="E73" i="20"/>
  <c r="E25" i="20"/>
  <c r="E88" i="20"/>
  <c r="C8" i="23"/>
  <c r="F21" i="21"/>
  <c r="F13" i="21"/>
  <c r="D101" i="13"/>
  <c r="D71" i="20"/>
  <c r="D23" i="20"/>
  <c r="D12" i="20"/>
  <c r="D108" i="20"/>
  <c r="D97" i="20"/>
  <c r="D86" i="20"/>
  <c r="D60" i="20"/>
  <c r="D49" i="20"/>
  <c r="D34" i="20"/>
  <c r="I30" i="10"/>
  <c r="J30" i="10" s="1"/>
  <c r="G31" i="10" s="1"/>
  <c r="Q30" i="16"/>
  <c r="R32" i="16"/>
  <c r="R43" i="16"/>
  <c r="R40" i="16"/>
  <c r="R51" i="16"/>
  <c r="R34" i="16"/>
  <c r="R45" i="16"/>
  <c r="Q41" i="16"/>
  <c r="R31" i="16"/>
  <c r="R42" i="16"/>
  <c r="R33" i="16"/>
  <c r="R44" i="16"/>
  <c r="Q8" i="16"/>
  <c r="R10" i="16"/>
  <c r="R18" i="16"/>
  <c r="R12" i="16"/>
  <c r="Q19" i="16"/>
  <c r="R11" i="16"/>
  <c r="R9" i="16"/>
  <c r="S24" i="13"/>
  <c r="T25" i="13"/>
  <c r="T26" i="13"/>
  <c r="T34" i="13"/>
  <c r="T28" i="13"/>
  <c r="T27" i="13"/>
  <c r="C25" i="10"/>
  <c r="U6" i="13" s="1"/>
  <c r="B26" i="10"/>
  <c r="O28" i="4" l="1"/>
  <c r="O28" i="50" s="1"/>
  <c r="M28" i="4"/>
  <c r="M28" i="50" s="1"/>
  <c r="R13" i="22"/>
  <c r="P83" i="18"/>
  <c r="C40" i="4"/>
  <c r="C41" i="50"/>
  <c r="C39" i="50" s="1"/>
  <c r="I31" i="10"/>
  <c r="E94" i="18"/>
  <c r="E105" i="18"/>
  <c r="E116" i="18"/>
  <c r="E132" i="18"/>
  <c r="E117" i="18"/>
  <c r="E95" i="18"/>
  <c r="E133" i="18"/>
  <c r="E106" i="18"/>
  <c r="E131" i="18"/>
  <c r="E104" i="18"/>
  <c r="E115" i="18"/>
  <c r="E93" i="18"/>
  <c r="E92" i="18"/>
  <c r="E114" i="18"/>
  <c r="E130" i="18"/>
  <c r="E103" i="18"/>
  <c r="F99" i="16"/>
  <c r="F111" i="18"/>
  <c r="F89" i="18"/>
  <c r="F127" i="18"/>
  <c r="F100" i="18"/>
  <c r="E112" i="16"/>
  <c r="E102" i="18"/>
  <c r="E129" i="18"/>
  <c r="E113" i="18"/>
  <c r="E91" i="18"/>
  <c r="E203" i="25"/>
  <c r="E90" i="18"/>
  <c r="E101" i="18"/>
  <c r="E112" i="18"/>
  <c r="E128" i="18"/>
  <c r="E88" i="18"/>
  <c r="E99" i="18"/>
  <c r="E110" i="18"/>
  <c r="E126" i="18"/>
  <c r="E87" i="18"/>
  <c r="E98" i="18"/>
  <c r="E109" i="18"/>
  <c r="E125" i="18"/>
  <c r="S27" i="16"/>
  <c r="S24" i="18"/>
  <c r="S35" i="18"/>
  <c r="S57" i="18"/>
  <c r="S68" i="18"/>
  <c r="S33" i="18"/>
  <c r="S55" i="18"/>
  <c r="S66" i="18"/>
  <c r="S31" i="18"/>
  <c r="S53" i="18"/>
  <c r="S64" i="18"/>
  <c r="S29" i="18"/>
  <c r="S51" i="18"/>
  <c r="S62" i="18"/>
  <c r="S28" i="16"/>
  <c r="S25" i="18"/>
  <c r="S36" i="18"/>
  <c r="S69" i="18"/>
  <c r="S58" i="18"/>
  <c r="S26" i="16"/>
  <c r="S23" i="18"/>
  <c r="S34" i="18"/>
  <c r="S56" i="18"/>
  <c r="S67" i="18"/>
  <c r="R60" i="18"/>
  <c r="S32" i="18"/>
  <c r="S65" i="18"/>
  <c r="S54" i="18"/>
  <c r="R49" i="18"/>
  <c r="S29" i="16"/>
  <c r="S26" i="18"/>
  <c r="S37" i="18"/>
  <c r="S59" i="18"/>
  <c r="S70" i="18"/>
  <c r="S28" i="18"/>
  <c r="S61" i="18"/>
  <c r="S50" i="18"/>
  <c r="R27" i="18"/>
  <c r="S30" i="18"/>
  <c r="S52" i="18"/>
  <c r="S63" i="18"/>
  <c r="S25" i="16"/>
  <c r="S23" i="16"/>
  <c r="S24" i="16"/>
  <c r="S22" i="16"/>
  <c r="S21" i="16"/>
  <c r="AY68" i="44"/>
  <c r="AY19" i="27" s="1"/>
  <c r="AY8" i="27" s="1"/>
  <c r="BB55" i="47"/>
  <c r="BB64" i="47" s="1"/>
  <c r="AZ78" i="45"/>
  <c r="AZ35" i="27" s="1"/>
  <c r="BB19" i="47"/>
  <c r="AZ60" i="43"/>
  <c r="AZ46" i="46" s="1"/>
  <c r="AZ45" i="46" s="1"/>
  <c r="BB41" i="47"/>
  <c r="AZ38" i="39"/>
  <c r="AZ55" i="45" s="1"/>
  <c r="AZ30" i="27" s="1"/>
  <c r="AZ37" i="39"/>
  <c r="AZ54" i="45" s="1"/>
  <c r="AZ29" i="27" s="1"/>
  <c r="BA36" i="43"/>
  <c r="BA48" i="43" s="1"/>
  <c r="BA11" i="43"/>
  <c r="P24" i="50"/>
  <c r="P9" i="50"/>
  <c r="P12" i="50"/>
  <c r="P11" i="50"/>
  <c r="P25" i="50"/>
  <c r="P10" i="50"/>
  <c r="F34" i="21"/>
  <c r="F43" i="21" s="1"/>
  <c r="AW45" i="27"/>
  <c r="AW46" i="27" s="1"/>
  <c r="AW38" i="27"/>
  <c r="BA59" i="47"/>
  <c r="BA68" i="47" s="1"/>
  <c r="BA67" i="47"/>
  <c r="BA39" i="47"/>
  <c r="BA48" i="47" s="1"/>
  <c r="BA23" i="47"/>
  <c r="BA15" i="47"/>
  <c r="BA24" i="47" s="1"/>
  <c r="BB12" i="47"/>
  <c r="BB20" i="47"/>
  <c r="BB34" i="47"/>
  <c r="BB42" i="47"/>
  <c r="S20" i="16"/>
  <c r="T119" i="13"/>
  <c r="D16" i="50"/>
  <c r="D17" i="50"/>
  <c r="D11" i="20"/>
  <c r="E112" i="25"/>
  <c r="D37" i="25"/>
  <c r="BL66" i="46"/>
  <c r="BL79" i="46"/>
  <c r="BJ159" i="39"/>
  <c r="BK15" i="43"/>
  <c r="BK45" i="43" s="1"/>
  <c r="BJ87" i="39"/>
  <c r="BJ135" i="39"/>
  <c r="BJ57" i="43"/>
  <c r="BJ63" i="43" s="1"/>
  <c r="BJ42" i="44"/>
  <c r="BJ60" i="45"/>
  <c r="BJ66" i="44"/>
  <c r="BJ66" i="45"/>
  <c r="BJ143" i="39"/>
  <c r="BJ83" i="45"/>
  <c r="BJ72" i="45"/>
  <c r="BJ151" i="39"/>
  <c r="BJ95" i="39"/>
  <c r="BJ54" i="44"/>
  <c r="BJ36" i="44"/>
  <c r="BJ60" i="44"/>
  <c r="BJ119" i="39"/>
  <c r="BJ48" i="44"/>
  <c r="BJ127" i="39"/>
  <c r="BJ103" i="39"/>
  <c r="D13" i="50"/>
  <c r="E57" i="13"/>
  <c r="D38" i="25"/>
  <c r="E216" i="25"/>
  <c r="D14" i="50"/>
  <c r="E229" i="25"/>
  <c r="E67" i="16"/>
  <c r="E68" i="13"/>
  <c r="E78" i="16"/>
  <c r="E125" i="25"/>
  <c r="F19" i="13"/>
  <c r="F65" i="13" s="1"/>
  <c r="D107" i="20"/>
  <c r="E98" i="13"/>
  <c r="E109" i="13" s="1"/>
  <c r="D15" i="50"/>
  <c r="D96" i="20"/>
  <c r="E93" i="16"/>
  <c r="E168" i="25"/>
  <c r="E155" i="25"/>
  <c r="E129" i="25"/>
  <c r="D59" i="20"/>
  <c r="E233" i="25"/>
  <c r="E71" i="16"/>
  <c r="E116" i="25"/>
  <c r="E104" i="16"/>
  <c r="E181" i="25"/>
  <c r="E115" i="16"/>
  <c r="E207" i="25"/>
  <c r="E220" i="25"/>
  <c r="E142" i="25"/>
  <c r="D48" i="20"/>
  <c r="E204" i="25"/>
  <c r="E191" i="25"/>
  <c r="E56" i="16"/>
  <c r="E100" i="16"/>
  <c r="E138" i="25"/>
  <c r="E95" i="13"/>
  <c r="E106" i="13" s="1"/>
  <c r="E140" i="18" s="1"/>
  <c r="E152" i="25"/>
  <c r="E101" i="16"/>
  <c r="E139" i="25"/>
  <c r="E89" i="16"/>
  <c r="E151" i="25"/>
  <c r="E217" i="25"/>
  <c r="E230" i="25"/>
  <c r="E126" i="25"/>
  <c r="E90" i="16"/>
  <c r="E57" i="16"/>
  <c r="E164" i="25"/>
  <c r="E177" i="25"/>
  <c r="E113" i="25"/>
  <c r="E68" i="16"/>
  <c r="E111" i="16"/>
  <c r="E190" i="25"/>
  <c r="F16" i="13"/>
  <c r="F62" i="13" s="1"/>
  <c r="E79" i="16"/>
  <c r="E94" i="13"/>
  <c r="E105" i="13" s="1"/>
  <c r="E139" i="18" s="1"/>
  <c r="F15" i="13"/>
  <c r="F61" i="13" s="1"/>
  <c r="E178" i="25"/>
  <c r="E165" i="25"/>
  <c r="E60" i="16"/>
  <c r="E194" i="25"/>
  <c r="E82" i="16"/>
  <c r="E96" i="13"/>
  <c r="E107" i="13" s="1"/>
  <c r="E141" i="18" s="1"/>
  <c r="E69" i="16"/>
  <c r="E102" i="16"/>
  <c r="E91" i="16"/>
  <c r="E58" i="16"/>
  <c r="E113" i="16"/>
  <c r="E80" i="16"/>
  <c r="E218" i="25"/>
  <c r="E114" i="25"/>
  <c r="E205" i="25"/>
  <c r="E179" i="25"/>
  <c r="E192" i="25"/>
  <c r="E231" i="25"/>
  <c r="E153" i="25"/>
  <c r="E140" i="25"/>
  <c r="E127" i="25"/>
  <c r="F17" i="13"/>
  <c r="E166" i="25"/>
  <c r="E97" i="13"/>
  <c r="E108" i="13" s="1"/>
  <c r="E142" i="18" s="1"/>
  <c r="E70" i="16"/>
  <c r="E103" i="16"/>
  <c r="E81" i="16"/>
  <c r="E59" i="16"/>
  <c r="E92" i="16"/>
  <c r="E114" i="16"/>
  <c r="E154" i="25"/>
  <c r="E206" i="25"/>
  <c r="E141" i="25"/>
  <c r="E180" i="25"/>
  <c r="E115" i="25"/>
  <c r="E193" i="25"/>
  <c r="F18" i="13"/>
  <c r="E128" i="25"/>
  <c r="E232" i="25"/>
  <c r="E219" i="25"/>
  <c r="E167" i="25"/>
  <c r="E99" i="13"/>
  <c r="E110" i="13" s="1"/>
  <c r="E144" i="18" s="1"/>
  <c r="E94" i="16"/>
  <c r="E83" i="16"/>
  <c r="E105" i="16"/>
  <c r="E72" i="16"/>
  <c r="E61" i="16"/>
  <c r="E116" i="16"/>
  <c r="E195" i="25"/>
  <c r="E221" i="25"/>
  <c r="E169" i="25"/>
  <c r="E156" i="25"/>
  <c r="F20" i="13"/>
  <c r="E117" i="25"/>
  <c r="E234" i="25"/>
  <c r="E130" i="25"/>
  <c r="E182" i="25"/>
  <c r="E208" i="25"/>
  <c r="E143" i="25"/>
  <c r="S39" i="16"/>
  <c r="S50" i="16"/>
  <c r="S35" i="16"/>
  <c r="S46" i="16"/>
  <c r="S37" i="16"/>
  <c r="S48" i="16"/>
  <c r="S38" i="16"/>
  <c r="S49" i="16"/>
  <c r="S36" i="16"/>
  <c r="S47" i="16"/>
  <c r="S16" i="16"/>
  <c r="S14" i="16"/>
  <c r="S17" i="16"/>
  <c r="S15" i="16"/>
  <c r="S13" i="16"/>
  <c r="S298" i="25"/>
  <c r="S285" i="25"/>
  <c r="S272" i="25"/>
  <c r="S246" i="25"/>
  <c r="S103" i="25"/>
  <c r="S77" i="25"/>
  <c r="S259" i="25"/>
  <c r="S90" i="25"/>
  <c r="S64" i="25"/>
  <c r="S51" i="25"/>
  <c r="S296" i="25"/>
  <c r="S257" i="25"/>
  <c r="S283" i="25"/>
  <c r="S270" i="25"/>
  <c r="S244" i="25"/>
  <c r="S101" i="25"/>
  <c r="S75" i="25"/>
  <c r="S88" i="25"/>
  <c r="S62" i="25"/>
  <c r="S299" i="25"/>
  <c r="S286" i="25"/>
  <c r="S273" i="25"/>
  <c r="S260" i="25"/>
  <c r="S247" i="25"/>
  <c r="S91" i="25"/>
  <c r="S65" i="25"/>
  <c r="S104" i="25"/>
  <c r="S78" i="25"/>
  <c r="S52" i="25"/>
  <c r="S297" i="25"/>
  <c r="S271" i="25"/>
  <c r="S284" i="25"/>
  <c r="S258" i="25"/>
  <c r="S245" i="25"/>
  <c r="S50" i="25"/>
  <c r="S89" i="25"/>
  <c r="S63" i="25"/>
  <c r="S76" i="25"/>
  <c r="S102" i="25"/>
  <c r="U32" i="13"/>
  <c r="U33" i="13"/>
  <c r="U31" i="13"/>
  <c r="U30" i="13"/>
  <c r="U29" i="13"/>
  <c r="S295" i="25"/>
  <c r="S282" i="25"/>
  <c r="S269" i="25"/>
  <c r="S256" i="25"/>
  <c r="S243" i="25"/>
  <c r="S100" i="25"/>
  <c r="S87" i="25"/>
  <c r="S61" i="25"/>
  <c r="S74" i="25"/>
  <c r="D33" i="20"/>
  <c r="D70" i="20"/>
  <c r="D85" i="20"/>
  <c r="D22" i="20"/>
  <c r="F76" i="21"/>
  <c r="E89" i="13"/>
  <c r="F75" i="21"/>
  <c r="D121" i="16"/>
  <c r="D120" i="16"/>
  <c r="BM14" i="43"/>
  <c r="BM38" i="43" s="1"/>
  <c r="BL65" i="44"/>
  <c r="BL94" i="39"/>
  <c r="BL35" i="44"/>
  <c r="BL56" i="43"/>
  <c r="BL62" i="43" s="1"/>
  <c r="BL65" i="45"/>
  <c r="BL53" i="44"/>
  <c r="BL59" i="44"/>
  <c r="BL110" i="39"/>
  <c r="BL134" i="39"/>
  <c r="BL118" i="39"/>
  <c r="BL158" i="39"/>
  <c r="BL82" i="45"/>
  <c r="BL59" i="45"/>
  <c r="BL71" i="45"/>
  <c r="BL86" i="39"/>
  <c r="BL150" i="39"/>
  <c r="BL142" i="39"/>
  <c r="BL102" i="39"/>
  <c r="BL41" i="44"/>
  <c r="BL126" i="39"/>
  <c r="R289" i="25"/>
  <c r="S291" i="25"/>
  <c r="S293" i="25"/>
  <c r="S294" i="25"/>
  <c r="S292" i="25"/>
  <c r="S300" i="25"/>
  <c r="BL28" i="46"/>
  <c r="BL16" i="46"/>
  <c r="BL50" i="46"/>
  <c r="BL90" i="45"/>
  <c r="BL44" i="46"/>
  <c r="BL22" i="46"/>
  <c r="BL72" i="46"/>
  <c r="BM46" i="43"/>
  <c r="BM52" i="43" s="1"/>
  <c r="BM104" i="39" s="1"/>
  <c r="BL60" i="46"/>
  <c r="BL38" i="46"/>
  <c r="BJ93" i="39"/>
  <c r="BJ85" i="39"/>
  <c r="BJ157" i="39"/>
  <c r="BJ70" i="45"/>
  <c r="BJ117" i="39"/>
  <c r="BJ125" i="39"/>
  <c r="BJ34" i="44"/>
  <c r="BJ149" i="39"/>
  <c r="BJ109" i="39"/>
  <c r="BJ52" i="44"/>
  <c r="BJ46" i="44"/>
  <c r="BJ40" i="44"/>
  <c r="BJ101" i="39"/>
  <c r="BK13" i="43"/>
  <c r="BK43" i="43" s="1"/>
  <c r="BJ64" i="45"/>
  <c r="BJ58" i="45"/>
  <c r="BJ55" i="43"/>
  <c r="BJ61" i="43" s="1"/>
  <c r="BJ81" i="45"/>
  <c r="BJ141" i="39"/>
  <c r="BJ133" i="39"/>
  <c r="BJ64" i="44"/>
  <c r="Q11" i="4"/>
  <c r="Q12" i="4"/>
  <c r="Q25" i="4"/>
  <c r="Q9" i="4"/>
  <c r="Q24" i="4"/>
  <c r="Q10" i="4"/>
  <c r="F77" i="16"/>
  <c r="F88" i="16"/>
  <c r="F228" i="25"/>
  <c r="F215" i="25"/>
  <c r="F202" i="25"/>
  <c r="F189" i="25"/>
  <c r="F176" i="25"/>
  <c r="F163" i="25"/>
  <c r="F150" i="25"/>
  <c r="F137" i="25"/>
  <c r="F124" i="25"/>
  <c r="F111" i="25"/>
  <c r="E227" i="25"/>
  <c r="E214" i="25"/>
  <c r="E201" i="25"/>
  <c r="E188" i="25"/>
  <c r="E175" i="25"/>
  <c r="E162" i="25"/>
  <c r="E149" i="25"/>
  <c r="E136" i="25"/>
  <c r="E110" i="25"/>
  <c r="E123" i="25"/>
  <c r="E187" i="25"/>
  <c r="E161" i="25"/>
  <c r="E200" i="25"/>
  <c r="E174" i="25"/>
  <c r="E122" i="25"/>
  <c r="E213" i="25"/>
  <c r="E148" i="25"/>
  <c r="E226" i="25"/>
  <c r="E135" i="25"/>
  <c r="E109" i="25"/>
  <c r="Q39" i="25"/>
  <c r="R263" i="25"/>
  <c r="S274" i="25"/>
  <c r="S287" i="25"/>
  <c r="R276" i="25"/>
  <c r="S266" i="25"/>
  <c r="S279" i="25"/>
  <c r="S265" i="25"/>
  <c r="S278" i="25"/>
  <c r="S267" i="25"/>
  <c r="S280" i="25"/>
  <c r="S268" i="25"/>
  <c r="S281" i="25"/>
  <c r="R237" i="25"/>
  <c r="S248" i="25"/>
  <c r="S261" i="25"/>
  <c r="S241" i="25"/>
  <c r="S254" i="25"/>
  <c r="S240" i="25"/>
  <c r="S253" i="25"/>
  <c r="S239" i="25"/>
  <c r="S252" i="25"/>
  <c r="R250" i="25"/>
  <c r="S242" i="25"/>
  <c r="S255" i="25"/>
  <c r="S83" i="25"/>
  <c r="S96" i="25"/>
  <c r="S84" i="25"/>
  <c r="S97" i="25"/>
  <c r="R55" i="25"/>
  <c r="R94" i="25"/>
  <c r="S92" i="25"/>
  <c r="S105" i="25"/>
  <c r="S85" i="25"/>
  <c r="S98" i="25"/>
  <c r="S86" i="25"/>
  <c r="S99" i="25"/>
  <c r="S60" i="25"/>
  <c r="S73" i="25"/>
  <c r="S66" i="25"/>
  <c r="S79" i="25"/>
  <c r="R81" i="25"/>
  <c r="R68" i="25"/>
  <c r="S58" i="25"/>
  <c r="S71" i="25"/>
  <c r="S57" i="25"/>
  <c r="S70" i="25"/>
  <c r="S59" i="25"/>
  <c r="S72" i="25"/>
  <c r="S53" i="25"/>
  <c r="G14" i="13"/>
  <c r="G60" i="13" s="1"/>
  <c r="F110" i="16"/>
  <c r="F55" i="16"/>
  <c r="F93" i="13"/>
  <c r="F104" i="13" s="1"/>
  <c r="F138" i="18" s="1"/>
  <c r="F66" i="16"/>
  <c r="E65" i="16"/>
  <c r="E92" i="13"/>
  <c r="E103" i="13" s="1"/>
  <c r="E137" i="18" s="1"/>
  <c r="E76" i="16"/>
  <c r="E87" i="16"/>
  <c r="E98" i="16"/>
  <c r="E109" i="16"/>
  <c r="F13" i="13"/>
  <c r="F59" i="13" s="1"/>
  <c r="E54" i="16"/>
  <c r="F69" i="21"/>
  <c r="F77" i="21"/>
  <c r="F14" i="21"/>
  <c r="F22" i="21"/>
  <c r="E97" i="16"/>
  <c r="E86" i="16"/>
  <c r="E108" i="16"/>
  <c r="E53" i="16"/>
  <c r="E75" i="16"/>
  <c r="E64" i="16"/>
  <c r="R30" i="16"/>
  <c r="S31" i="16"/>
  <c r="S42" i="16"/>
  <c r="S34" i="16"/>
  <c r="S45" i="16"/>
  <c r="S40" i="16"/>
  <c r="S51" i="16"/>
  <c r="S33" i="16"/>
  <c r="S44" i="16"/>
  <c r="S32" i="16"/>
  <c r="S43" i="16"/>
  <c r="R41" i="16"/>
  <c r="R8" i="16"/>
  <c r="S11" i="16"/>
  <c r="S9" i="16"/>
  <c r="S12" i="16"/>
  <c r="R19" i="16"/>
  <c r="S18" i="16"/>
  <c r="S10" i="16"/>
  <c r="J31" i="10"/>
  <c r="G32" i="10" s="1"/>
  <c r="E91" i="13"/>
  <c r="F12" i="13"/>
  <c r="U26" i="13"/>
  <c r="U27" i="13"/>
  <c r="U28" i="13"/>
  <c r="U25" i="13"/>
  <c r="U34" i="13"/>
  <c r="T24" i="13"/>
  <c r="B27" i="10"/>
  <c r="C26" i="10"/>
  <c r="V6" i="13" s="1"/>
  <c r="S13" i="22" l="1"/>
  <c r="P28" i="4"/>
  <c r="P28" i="50" s="1"/>
  <c r="Q83" i="18"/>
  <c r="E56" i="20"/>
  <c r="E143" i="18"/>
  <c r="E67" i="20"/>
  <c r="E107" i="18"/>
  <c r="E97" i="18" s="1"/>
  <c r="E32" i="4" s="1"/>
  <c r="E32" i="50" s="1"/>
  <c r="E118" i="18"/>
  <c r="E108" i="18" s="1"/>
  <c r="E33" i="4" s="1"/>
  <c r="E33" i="50" s="1"/>
  <c r="E96" i="18"/>
  <c r="E86" i="18" s="1"/>
  <c r="E31" i="4" s="1"/>
  <c r="E31" i="50" s="1"/>
  <c r="E134" i="18"/>
  <c r="D84" i="18"/>
  <c r="D29" i="4" s="1"/>
  <c r="D29" i="50" s="1"/>
  <c r="D85" i="18"/>
  <c r="D30" i="4" s="1"/>
  <c r="D30" i="50" s="1"/>
  <c r="T31" i="18"/>
  <c r="T53" i="18"/>
  <c r="T64" i="18"/>
  <c r="T26" i="16"/>
  <c r="T23" i="18"/>
  <c r="T34" i="18"/>
  <c r="T56" i="18"/>
  <c r="T67" i="18"/>
  <c r="T28" i="16"/>
  <c r="T25" i="18"/>
  <c r="T36" i="18"/>
  <c r="T58" i="18"/>
  <c r="T69" i="18"/>
  <c r="T27" i="16"/>
  <c r="T24" i="18"/>
  <c r="T35" i="18"/>
  <c r="T57" i="18"/>
  <c r="T68" i="18"/>
  <c r="T29" i="18"/>
  <c r="T51" i="18"/>
  <c r="T62" i="18"/>
  <c r="T30" i="18"/>
  <c r="T52" i="18"/>
  <c r="T63" i="18"/>
  <c r="T29" i="16"/>
  <c r="T26" i="18"/>
  <c r="T37" i="18"/>
  <c r="T59" i="18"/>
  <c r="T70" i="18"/>
  <c r="T28" i="18"/>
  <c r="T50" i="18"/>
  <c r="T61" i="18"/>
  <c r="S49" i="18"/>
  <c r="T32" i="18"/>
  <c r="T54" i="18"/>
  <c r="T65" i="18"/>
  <c r="S60" i="18"/>
  <c r="T33" i="18"/>
  <c r="T55" i="18"/>
  <c r="T66" i="18"/>
  <c r="S27" i="18"/>
  <c r="T22" i="16"/>
  <c r="T21" i="16"/>
  <c r="T24" i="16"/>
  <c r="T25" i="16"/>
  <c r="T23" i="16"/>
  <c r="F35" i="21"/>
  <c r="F44" i="21" s="1"/>
  <c r="AY74" i="27"/>
  <c r="AY67" i="27" s="1"/>
  <c r="BB56" i="47"/>
  <c r="BB65" i="47" s="1"/>
  <c r="AZ56" i="46"/>
  <c r="AZ55" i="46" s="1"/>
  <c r="AZ18" i="46"/>
  <c r="AZ17" i="46" s="1"/>
  <c r="AZ75" i="46"/>
  <c r="AZ74" i="46" s="1"/>
  <c r="BC37" i="47" s="1"/>
  <c r="AZ59" i="43"/>
  <c r="AZ69" i="44" s="1"/>
  <c r="AZ12" i="46"/>
  <c r="AZ11" i="46" s="1"/>
  <c r="AZ86" i="45"/>
  <c r="AZ85" i="45" s="1"/>
  <c r="AZ36" i="27" s="1"/>
  <c r="AZ24" i="46"/>
  <c r="AZ23" i="46" s="1"/>
  <c r="AZ40" i="46"/>
  <c r="AZ39" i="46" s="1"/>
  <c r="AZ62" i="46"/>
  <c r="AZ61" i="46" s="1"/>
  <c r="AZ34" i="46"/>
  <c r="AZ33" i="46" s="1"/>
  <c r="AZ68" i="46"/>
  <c r="AZ67" i="46" s="1"/>
  <c r="BA35" i="43"/>
  <c r="Q11" i="50"/>
  <c r="Q24" i="50"/>
  <c r="Q9" i="50"/>
  <c r="Q10" i="50"/>
  <c r="Q25" i="50"/>
  <c r="Q12" i="50"/>
  <c r="AW60" i="27"/>
  <c r="AW62" i="27" s="1"/>
  <c r="AW65" i="27" s="1"/>
  <c r="AX76" i="45"/>
  <c r="E63" i="20"/>
  <c r="BA61" i="47"/>
  <c r="BA17" i="47"/>
  <c r="AY58" i="27"/>
  <c r="AY57" i="27"/>
  <c r="AY56" i="27"/>
  <c r="BB13" i="47"/>
  <c r="BB21" i="47"/>
  <c r="BA57" i="45"/>
  <c r="BA56" i="45" s="1"/>
  <c r="BA31" i="27" s="1"/>
  <c r="BA45" i="44"/>
  <c r="BA44" i="44" s="1"/>
  <c r="BA15" i="27" s="1"/>
  <c r="BA70" i="27" s="1"/>
  <c r="BA132" i="39"/>
  <c r="BA130" i="39" s="1"/>
  <c r="BA156" i="39"/>
  <c r="BA154" i="39" s="1"/>
  <c r="BA57" i="44"/>
  <c r="BA56" i="44" s="1"/>
  <c r="BA17" i="27" s="1"/>
  <c r="BA72" i="27" s="1"/>
  <c r="BA116" i="39"/>
  <c r="BA114" i="39" s="1"/>
  <c r="BA39" i="44"/>
  <c r="BA38" i="44" s="1"/>
  <c r="BA14" i="27" s="1"/>
  <c r="BA69" i="27" s="1"/>
  <c r="BA140" i="39"/>
  <c r="BA138" i="39" s="1"/>
  <c r="BA124" i="39"/>
  <c r="BA122" i="39" s="1"/>
  <c r="BA100" i="39"/>
  <c r="BA98" i="39" s="1"/>
  <c r="BA92" i="39"/>
  <c r="BA90" i="39" s="1"/>
  <c r="BA63" i="45"/>
  <c r="BA62" i="45" s="1"/>
  <c r="BA32" i="27" s="1"/>
  <c r="BA148" i="39"/>
  <c r="BA146" i="39" s="1"/>
  <c r="BA108" i="39"/>
  <c r="BA106" i="39" s="1"/>
  <c r="BA80" i="45"/>
  <c r="BA79" i="45" s="1"/>
  <c r="BB12" i="43"/>
  <c r="BA47" i="43"/>
  <c r="BA63" i="44"/>
  <c r="BA62" i="44" s="1"/>
  <c r="BA18" i="27" s="1"/>
  <c r="BA73" i="27" s="1"/>
  <c r="BA69" i="45"/>
  <c r="BA68" i="45" s="1"/>
  <c r="BA33" i="27" s="1"/>
  <c r="BA84" i="39"/>
  <c r="BA82" i="39" s="1"/>
  <c r="BA54" i="43"/>
  <c r="BA33" i="44"/>
  <c r="BA32" i="44" s="1"/>
  <c r="BA13" i="27" s="1"/>
  <c r="BA68" i="27" s="1"/>
  <c r="BA51" i="44"/>
  <c r="BA50" i="44" s="1"/>
  <c r="BA16" i="27" s="1"/>
  <c r="BA71" i="27" s="1"/>
  <c r="BB43" i="47"/>
  <c r="BB35" i="47"/>
  <c r="E115" i="20"/>
  <c r="T20" i="16"/>
  <c r="U119" i="13"/>
  <c r="E15" i="20"/>
  <c r="E79" i="13"/>
  <c r="E67" i="50" s="1"/>
  <c r="E30" i="20"/>
  <c r="E78" i="20"/>
  <c r="E93" i="20"/>
  <c r="E19" i="20"/>
  <c r="E104" i="20"/>
  <c r="E41" i="20"/>
  <c r="E90" i="20"/>
  <c r="F76" i="13"/>
  <c r="F87" i="13" s="1"/>
  <c r="F73" i="13"/>
  <c r="F84" i="13" s="1"/>
  <c r="BJ59" i="46"/>
  <c r="BJ78" i="46"/>
  <c r="BJ35" i="46"/>
  <c r="BJ76" i="46"/>
  <c r="BL20" i="46"/>
  <c r="BL77" i="46"/>
  <c r="BJ49" i="46"/>
  <c r="BJ43" i="46"/>
  <c r="BJ21" i="46"/>
  <c r="BJ37" i="46"/>
  <c r="BJ71" i="46"/>
  <c r="BJ27" i="46"/>
  <c r="BK39" i="43"/>
  <c r="BK51" i="43" s="1"/>
  <c r="BK60" i="44" s="1"/>
  <c r="BJ15" i="46"/>
  <c r="BJ89" i="45"/>
  <c r="BJ65" i="46"/>
  <c r="D84" i="20"/>
  <c r="G65" i="21" s="1"/>
  <c r="G66" i="21" s="1"/>
  <c r="G67" i="21" s="1"/>
  <c r="E89" i="20"/>
  <c r="E27" i="20"/>
  <c r="E37" i="20"/>
  <c r="E100" i="20"/>
  <c r="E74" i="20"/>
  <c r="E26" i="20"/>
  <c r="E52" i="20"/>
  <c r="E111" i="20"/>
  <c r="E101" i="20"/>
  <c r="E64" i="20"/>
  <c r="E16" i="20"/>
  <c r="E112" i="20"/>
  <c r="E75" i="20"/>
  <c r="E53" i="20"/>
  <c r="E38" i="20"/>
  <c r="D47" i="20"/>
  <c r="G32" i="21" s="1"/>
  <c r="G33" i="21" s="1"/>
  <c r="D10" i="20"/>
  <c r="G10" i="21" s="1"/>
  <c r="G11" i="21" s="1"/>
  <c r="G20" i="21" s="1"/>
  <c r="F72" i="13"/>
  <c r="F83" i="13" s="1"/>
  <c r="F77" i="13"/>
  <c r="F66" i="13"/>
  <c r="F74" i="13"/>
  <c r="F63" i="13"/>
  <c r="F75" i="13"/>
  <c r="F64" i="13"/>
  <c r="E116" i="20"/>
  <c r="E42" i="20"/>
  <c r="E20" i="20"/>
  <c r="E79" i="20"/>
  <c r="E57" i="20"/>
  <c r="E68" i="20"/>
  <c r="E94" i="20"/>
  <c r="E31" i="20"/>
  <c r="E105" i="20"/>
  <c r="E103" i="20"/>
  <c r="E40" i="20"/>
  <c r="E77" i="20"/>
  <c r="E92" i="20"/>
  <c r="E55" i="20"/>
  <c r="E29" i="20"/>
  <c r="E114" i="20"/>
  <c r="E18" i="20"/>
  <c r="E66" i="20"/>
  <c r="E76" i="20"/>
  <c r="E39" i="20"/>
  <c r="E17" i="20"/>
  <c r="E28" i="20"/>
  <c r="E91" i="20"/>
  <c r="E54" i="20"/>
  <c r="E113" i="20"/>
  <c r="E65" i="20"/>
  <c r="E102" i="20"/>
  <c r="T35" i="16"/>
  <c r="T46" i="16"/>
  <c r="T36" i="16"/>
  <c r="T47" i="16"/>
  <c r="T37" i="16"/>
  <c r="T48" i="16"/>
  <c r="T39" i="16"/>
  <c r="T50" i="16"/>
  <c r="T38" i="16"/>
  <c r="T49" i="16"/>
  <c r="T13" i="16"/>
  <c r="T14" i="16"/>
  <c r="T15" i="16"/>
  <c r="T17" i="16"/>
  <c r="T16" i="16"/>
  <c r="T295" i="25"/>
  <c r="T282" i="25"/>
  <c r="T269" i="25"/>
  <c r="T243" i="25"/>
  <c r="T100" i="25"/>
  <c r="T256" i="25"/>
  <c r="T87" i="25"/>
  <c r="T61" i="25"/>
  <c r="T74" i="25"/>
  <c r="T257" i="25"/>
  <c r="T283" i="25"/>
  <c r="T270" i="25"/>
  <c r="T296" i="25"/>
  <c r="T244" i="25"/>
  <c r="T101" i="25"/>
  <c r="T75" i="25"/>
  <c r="T88" i="25"/>
  <c r="T62" i="25"/>
  <c r="T297" i="25"/>
  <c r="T284" i="25"/>
  <c r="T271" i="25"/>
  <c r="T258" i="25"/>
  <c r="T102" i="25"/>
  <c r="T245" i="25"/>
  <c r="T89" i="25"/>
  <c r="T63" i="25"/>
  <c r="T50" i="25"/>
  <c r="T76" i="25"/>
  <c r="V29" i="13"/>
  <c r="V31" i="13"/>
  <c r="V33" i="13"/>
  <c r="V32" i="13"/>
  <c r="V30" i="13"/>
  <c r="T286" i="25"/>
  <c r="T273" i="25"/>
  <c r="T299" i="25"/>
  <c r="T260" i="25"/>
  <c r="T247" i="25"/>
  <c r="T91" i="25"/>
  <c r="T65" i="25"/>
  <c r="T104" i="25"/>
  <c r="T52" i="25"/>
  <c r="T78" i="25"/>
  <c r="T298" i="25"/>
  <c r="T285" i="25"/>
  <c r="T259" i="25"/>
  <c r="T272" i="25"/>
  <c r="T246" i="25"/>
  <c r="T103" i="25"/>
  <c r="T77" i="25"/>
  <c r="T51" i="25"/>
  <c r="T64" i="25"/>
  <c r="T90" i="25"/>
  <c r="E131" i="25"/>
  <c r="E120" i="25" s="1"/>
  <c r="E100" i="13"/>
  <c r="E111" i="13" s="1"/>
  <c r="E118" i="25"/>
  <c r="E107" i="25" s="1"/>
  <c r="E209" i="25"/>
  <c r="E198" i="25" s="1"/>
  <c r="E62" i="16"/>
  <c r="E52" i="16" s="1"/>
  <c r="E13" i="4" s="1"/>
  <c r="E13" i="50" s="1"/>
  <c r="E95" i="16"/>
  <c r="E85" i="16" s="1"/>
  <c r="E16" i="4" s="1"/>
  <c r="E183" i="25"/>
  <c r="E172" i="25" s="1"/>
  <c r="E196" i="25"/>
  <c r="E185" i="25" s="1"/>
  <c r="E84" i="16"/>
  <c r="E74" i="16" s="1"/>
  <c r="E15" i="4" s="1"/>
  <c r="F21" i="13"/>
  <c r="F78" i="13" s="1"/>
  <c r="E117" i="16"/>
  <c r="E107" i="16" s="1"/>
  <c r="E18" i="4" s="1"/>
  <c r="E18" i="50" s="1"/>
  <c r="E222" i="25"/>
  <c r="E211" i="25" s="1"/>
  <c r="E157" i="25"/>
  <c r="E146" i="25" s="1"/>
  <c r="E106" i="16"/>
  <c r="E96" i="16" s="1"/>
  <c r="E17" i="4" s="1"/>
  <c r="E235" i="25"/>
  <c r="E224" i="25" s="1"/>
  <c r="E73" i="16"/>
  <c r="E63" i="16" s="1"/>
  <c r="E14" i="4" s="1"/>
  <c r="E170" i="25"/>
  <c r="E159" i="25" s="1"/>
  <c r="E144" i="25"/>
  <c r="E133" i="25" s="1"/>
  <c r="BL58" i="46"/>
  <c r="BL64" i="46"/>
  <c r="BM44" i="43"/>
  <c r="BM50" i="43" s="1"/>
  <c r="BM59" i="44" s="1"/>
  <c r="BL36" i="46"/>
  <c r="BL42" i="46"/>
  <c r="BL14" i="46"/>
  <c r="BL88" i="45"/>
  <c r="BL70" i="46"/>
  <c r="BL48" i="46"/>
  <c r="BL26" i="46"/>
  <c r="S289" i="25"/>
  <c r="T291" i="25"/>
  <c r="T293" i="25"/>
  <c r="T292" i="25"/>
  <c r="T294" i="25"/>
  <c r="T300" i="25"/>
  <c r="BM55" i="44"/>
  <c r="BM96" i="39"/>
  <c r="BM61" i="44"/>
  <c r="BM61" i="45"/>
  <c r="BM136" i="39"/>
  <c r="BM49" i="44"/>
  <c r="BM112" i="39"/>
  <c r="BM120" i="39"/>
  <c r="BM73" i="45"/>
  <c r="BN16" i="43"/>
  <c r="BN46" i="43" s="1"/>
  <c r="BM88" i="39"/>
  <c r="BM43" i="44"/>
  <c r="BM84" i="45"/>
  <c r="BM67" i="44"/>
  <c r="BM152" i="39"/>
  <c r="BM160" i="39"/>
  <c r="BM37" i="44"/>
  <c r="BM58" i="43"/>
  <c r="BM64" i="43" s="1"/>
  <c r="BM128" i="39"/>
  <c r="BM144" i="39"/>
  <c r="BM67" i="45"/>
  <c r="BJ69" i="46"/>
  <c r="BK37" i="43"/>
  <c r="BK49" i="43" s="1"/>
  <c r="BJ41" i="46"/>
  <c r="BJ87" i="45"/>
  <c r="BJ63" i="46"/>
  <c r="BJ57" i="46"/>
  <c r="BJ25" i="46"/>
  <c r="BJ19" i="46"/>
  <c r="BJ13" i="46"/>
  <c r="BJ47" i="46"/>
  <c r="R9" i="4"/>
  <c r="R24" i="4"/>
  <c r="R25" i="4"/>
  <c r="R12" i="4"/>
  <c r="R11" i="4"/>
  <c r="R10" i="4"/>
  <c r="F73" i="20"/>
  <c r="R39" i="25"/>
  <c r="S276" i="25"/>
  <c r="S263" i="25"/>
  <c r="T265" i="25"/>
  <c r="T278" i="25"/>
  <c r="T268" i="25"/>
  <c r="T281" i="25"/>
  <c r="T267" i="25"/>
  <c r="T280" i="25"/>
  <c r="T274" i="25"/>
  <c r="T287" i="25"/>
  <c r="T266" i="25"/>
  <c r="T279" i="25"/>
  <c r="S237" i="25"/>
  <c r="T240" i="25"/>
  <c r="T253" i="25"/>
  <c r="T241" i="25"/>
  <c r="T254" i="25"/>
  <c r="T239" i="25"/>
  <c r="T252" i="25"/>
  <c r="T248" i="25"/>
  <c r="T261" i="25"/>
  <c r="T242" i="25"/>
  <c r="T255" i="25"/>
  <c r="S250" i="25"/>
  <c r="T92" i="25"/>
  <c r="T105" i="25"/>
  <c r="T85" i="25"/>
  <c r="T98" i="25"/>
  <c r="T86" i="25"/>
  <c r="T99" i="25"/>
  <c r="S94" i="25"/>
  <c r="T83" i="25"/>
  <c r="T96" i="25"/>
  <c r="T84" i="25"/>
  <c r="T97" i="25"/>
  <c r="S55" i="25"/>
  <c r="T59" i="25"/>
  <c r="T72" i="25"/>
  <c r="T58" i="25"/>
  <c r="T71" i="25"/>
  <c r="T66" i="25"/>
  <c r="T79" i="25"/>
  <c r="S68" i="25"/>
  <c r="S81" i="25"/>
  <c r="T57" i="25"/>
  <c r="T70" i="25"/>
  <c r="T60" i="25"/>
  <c r="T73" i="25"/>
  <c r="T53" i="25"/>
  <c r="E35" i="20"/>
  <c r="F14" i="20"/>
  <c r="E109" i="20"/>
  <c r="G71" i="13"/>
  <c r="G82" i="13" s="1"/>
  <c r="F88" i="20"/>
  <c r="F25" i="20"/>
  <c r="E50" i="20"/>
  <c r="E13" i="20"/>
  <c r="F36" i="20"/>
  <c r="F99" i="20"/>
  <c r="F51" i="20"/>
  <c r="E87" i="20"/>
  <c r="E24" i="20"/>
  <c r="F62" i="20"/>
  <c r="F110" i="20"/>
  <c r="E72" i="20"/>
  <c r="E98" i="20"/>
  <c r="E61" i="20"/>
  <c r="F70" i="13"/>
  <c r="F81" i="13" s="1"/>
  <c r="F69" i="13"/>
  <c r="F15" i="21"/>
  <c r="F24" i="21" s="1"/>
  <c r="F23" i="21"/>
  <c r="F78" i="21"/>
  <c r="F70" i="21"/>
  <c r="F79" i="21" s="1"/>
  <c r="S30" i="16"/>
  <c r="T34" i="16"/>
  <c r="T45" i="16"/>
  <c r="T33" i="16"/>
  <c r="T44" i="16"/>
  <c r="T40" i="16"/>
  <c r="T51" i="16"/>
  <c r="T32" i="16"/>
  <c r="T43" i="16"/>
  <c r="S41" i="16"/>
  <c r="T31" i="16"/>
  <c r="T42" i="16"/>
  <c r="S8" i="16"/>
  <c r="T12" i="16"/>
  <c r="S19" i="16"/>
  <c r="T11" i="16"/>
  <c r="T18" i="16"/>
  <c r="T10" i="16"/>
  <c r="T9" i="16"/>
  <c r="I32" i="10"/>
  <c r="J32" i="10" s="1"/>
  <c r="G33" i="10" s="1"/>
  <c r="F58" i="13"/>
  <c r="E102" i="13"/>
  <c r="E136" i="18" s="1"/>
  <c r="U24" i="13"/>
  <c r="V28" i="13"/>
  <c r="V34" i="13"/>
  <c r="V25" i="13"/>
  <c r="V26" i="13"/>
  <c r="V27" i="13"/>
  <c r="C27" i="10"/>
  <c r="W6" i="13" s="1"/>
  <c r="B28" i="10"/>
  <c r="T13" i="22" l="1"/>
  <c r="Q28" i="4"/>
  <c r="Q28" i="50" s="1"/>
  <c r="R83" i="18"/>
  <c r="F36" i="21"/>
  <c r="F50" i="21" s="1"/>
  <c r="F94" i="18"/>
  <c r="F105" i="18"/>
  <c r="F116" i="18"/>
  <c r="F132" i="18"/>
  <c r="E43" i="20"/>
  <c r="E145" i="18"/>
  <c r="G89" i="18"/>
  <c r="G100" i="18"/>
  <c r="G111" i="18"/>
  <c r="G127" i="18"/>
  <c r="F68" i="16"/>
  <c r="F91" i="18"/>
  <c r="F102" i="18"/>
  <c r="F113" i="18"/>
  <c r="F129" i="18"/>
  <c r="F216" i="25"/>
  <c r="F90" i="18"/>
  <c r="F101" i="18"/>
  <c r="F112" i="18"/>
  <c r="F128" i="18"/>
  <c r="F88" i="18"/>
  <c r="F99" i="18"/>
  <c r="F110" i="18"/>
  <c r="F126" i="18"/>
  <c r="T49" i="18"/>
  <c r="U33" i="18"/>
  <c r="U55" i="18"/>
  <c r="U66" i="18"/>
  <c r="U27" i="16"/>
  <c r="U24" i="18"/>
  <c r="U35" i="18"/>
  <c r="U57" i="18"/>
  <c r="U68" i="18"/>
  <c r="U28" i="16"/>
  <c r="U25" i="18"/>
  <c r="U36" i="18"/>
  <c r="U58" i="18"/>
  <c r="U69" i="18"/>
  <c r="T60" i="18"/>
  <c r="U28" i="18"/>
  <c r="U50" i="18"/>
  <c r="U61" i="18"/>
  <c r="U31" i="18"/>
  <c r="U53" i="18"/>
  <c r="U64" i="18"/>
  <c r="U26" i="16"/>
  <c r="U23" i="18"/>
  <c r="U34" i="18"/>
  <c r="U56" i="18"/>
  <c r="U67" i="18"/>
  <c r="U54" i="18"/>
  <c r="U32" i="18"/>
  <c r="U65" i="18"/>
  <c r="T27" i="18"/>
  <c r="U29" i="16"/>
  <c r="U37" i="18"/>
  <c r="U26" i="18"/>
  <c r="U59" i="18"/>
  <c r="U70" i="18"/>
  <c r="U30" i="18"/>
  <c r="U52" i="18"/>
  <c r="U63" i="18"/>
  <c r="U29" i="18"/>
  <c r="U51" i="18"/>
  <c r="U62" i="18"/>
  <c r="U25" i="16"/>
  <c r="U22" i="16"/>
  <c r="U24" i="16"/>
  <c r="U21" i="16"/>
  <c r="U23" i="16"/>
  <c r="AZ70" i="44"/>
  <c r="BB57" i="47"/>
  <c r="BB58" i="47" s="1"/>
  <c r="AZ10" i="46"/>
  <c r="BC10" i="47" s="1"/>
  <c r="BC11" i="47" s="1"/>
  <c r="BC12" i="47" s="1"/>
  <c r="AZ32" i="46"/>
  <c r="BC32" i="47" s="1"/>
  <c r="BC41" i="47" s="1"/>
  <c r="AZ54" i="46"/>
  <c r="BC54" i="47" s="1"/>
  <c r="BC55" i="47" s="1"/>
  <c r="AZ71" i="44"/>
  <c r="AW64" i="27"/>
  <c r="R25" i="50"/>
  <c r="R24" i="50"/>
  <c r="R10" i="50"/>
  <c r="R9" i="50"/>
  <c r="R11" i="50"/>
  <c r="R12" i="50"/>
  <c r="AW61" i="27"/>
  <c r="AX77" i="45"/>
  <c r="BA70" i="47"/>
  <c r="AY55" i="27"/>
  <c r="AX75" i="45"/>
  <c r="BA26" i="47"/>
  <c r="BA78" i="45"/>
  <c r="BA35" i="27" s="1"/>
  <c r="BA38" i="39"/>
  <c r="BA55" i="45" s="1"/>
  <c r="BA30" i="27" s="1"/>
  <c r="BB44" i="47"/>
  <c r="BB36" i="47"/>
  <c r="BB45" i="47" s="1"/>
  <c r="BB36" i="43"/>
  <c r="BB42" i="43"/>
  <c r="BB41" i="43" s="1"/>
  <c r="BB11" i="43"/>
  <c r="BA53" i="43"/>
  <c r="BA60" i="43"/>
  <c r="BB22" i="47"/>
  <c r="BB14" i="47"/>
  <c r="BA37" i="39"/>
  <c r="BA54" i="45" s="1"/>
  <c r="BA29" i="27" s="1"/>
  <c r="U20" i="16"/>
  <c r="V119" i="13"/>
  <c r="F78" i="16"/>
  <c r="F229" i="25"/>
  <c r="E68" i="4"/>
  <c r="F125" i="25"/>
  <c r="F89" i="16"/>
  <c r="F138" i="25"/>
  <c r="F151" i="25"/>
  <c r="F56" i="16"/>
  <c r="F164" i="25"/>
  <c r="F94" i="13"/>
  <c r="F105" i="13" s="1"/>
  <c r="F139" i="18" s="1"/>
  <c r="F111" i="16"/>
  <c r="F177" i="25"/>
  <c r="F100" i="16"/>
  <c r="F67" i="16"/>
  <c r="G15" i="13"/>
  <c r="G61" i="13" s="1"/>
  <c r="F190" i="25"/>
  <c r="F203" i="25"/>
  <c r="F112" i="25"/>
  <c r="G74" i="21"/>
  <c r="G75" i="21"/>
  <c r="BM44" i="46"/>
  <c r="BM79" i="46"/>
  <c r="BK111" i="39"/>
  <c r="BK143" i="39"/>
  <c r="BK151" i="39"/>
  <c r="BK36" i="44"/>
  <c r="BK66" i="45"/>
  <c r="BK83" i="45"/>
  <c r="BK66" i="44"/>
  <c r="BK72" i="45"/>
  <c r="BL15" i="43"/>
  <c r="BL39" i="43" s="1"/>
  <c r="BK57" i="43"/>
  <c r="BK63" i="43" s="1"/>
  <c r="BK95" i="39"/>
  <c r="BK60" i="45"/>
  <c r="BK135" i="39"/>
  <c r="BK87" i="39"/>
  <c r="BK54" i="44"/>
  <c r="BK48" i="44"/>
  <c r="BK159" i="39"/>
  <c r="BK119" i="39"/>
  <c r="BK127" i="39"/>
  <c r="BK103" i="39"/>
  <c r="BK42" i="44"/>
  <c r="G41" i="21"/>
  <c r="E58" i="20"/>
  <c r="F88" i="13"/>
  <c r="G19" i="21"/>
  <c r="G12" i="21"/>
  <c r="G21" i="21" s="1"/>
  <c r="E117" i="20"/>
  <c r="F152" i="25"/>
  <c r="F204" i="25"/>
  <c r="F86" i="13"/>
  <c r="F95" i="13"/>
  <c r="F106" i="13" s="1"/>
  <c r="F178" i="25"/>
  <c r="F112" i="16"/>
  <c r="F57" i="16"/>
  <c r="F230" i="25"/>
  <c r="F79" i="16"/>
  <c r="F113" i="25"/>
  <c r="F90" i="16"/>
  <c r="F217" i="25"/>
  <c r="G16" i="13"/>
  <c r="G73" i="13" s="1"/>
  <c r="F101" i="16"/>
  <c r="F85" i="13"/>
  <c r="F165" i="25"/>
  <c r="F139" i="25"/>
  <c r="F126" i="25"/>
  <c r="F191" i="25"/>
  <c r="F11" i="13"/>
  <c r="F93" i="16"/>
  <c r="F82" i="16"/>
  <c r="F71" i="16"/>
  <c r="F60" i="16"/>
  <c r="F104" i="16"/>
  <c r="F115" i="16"/>
  <c r="F116" i="25"/>
  <c r="F155" i="25"/>
  <c r="F220" i="25"/>
  <c r="F168" i="25"/>
  <c r="F129" i="25"/>
  <c r="G19" i="13"/>
  <c r="F142" i="25"/>
  <c r="F98" i="13"/>
  <c r="F109" i="13" s="1"/>
  <c r="F143" i="18" s="1"/>
  <c r="F233" i="25"/>
  <c r="F207" i="25"/>
  <c r="F194" i="25"/>
  <c r="F181" i="25"/>
  <c r="E80" i="20"/>
  <c r="E106" i="20"/>
  <c r="E90" i="13"/>
  <c r="E95" i="20"/>
  <c r="E69" i="20"/>
  <c r="E32" i="20"/>
  <c r="U39" i="16"/>
  <c r="U50" i="16"/>
  <c r="U38" i="16"/>
  <c r="U49" i="16"/>
  <c r="U37" i="16"/>
  <c r="U48" i="16"/>
  <c r="U35" i="16"/>
  <c r="U46" i="16"/>
  <c r="U36" i="16"/>
  <c r="U47" i="16"/>
  <c r="U15" i="16"/>
  <c r="U13" i="16"/>
  <c r="U14" i="16"/>
  <c r="U16" i="16"/>
  <c r="U17" i="16"/>
  <c r="F67" i="13"/>
  <c r="F57" i="13" s="1"/>
  <c r="E21" i="20"/>
  <c r="U297" i="25"/>
  <c r="U284" i="25"/>
  <c r="U271" i="25"/>
  <c r="U258" i="25"/>
  <c r="U102" i="25"/>
  <c r="U245" i="25"/>
  <c r="U89" i="25"/>
  <c r="U50" i="25"/>
  <c r="U76" i="25"/>
  <c r="U63" i="25"/>
  <c r="W30" i="13"/>
  <c r="W32" i="13"/>
  <c r="W31" i="13"/>
  <c r="W33" i="13"/>
  <c r="W29" i="13"/>
  <c r="U296" i="25"/>
  <c r="U283" i="25"/>
  <c r="U257" i="25"/>
  <c r="U244" i="25"/>
  <c r="U270" i="25"/>
  <c r="U101" i="25"/>
  <c r="U88" i="25"/>
  <c r="U75" i="25"/>
  <c r="U62" i="25"/>
  <c r="U298" i="25"/>
  <c r="U285" i="25"/>
  <c r="U259" i="25"/>
  <c r="U272" i="25"/>
  <c r="U246" i="25"/>
  <c r="U90" i="25"/>
  <c r="U103" i="25"/>
  <c r="U51" i="25"/>
  <c r="U77" i="25"/>
  <c r="U64" i="25"/>
  <c r="U295" i="25"/>
  <c r="U269" i="25"/>
  <c r="U282" i="25"/>
  <c r="U256" i="25"/>
  <c r="U243" i="25"/>
  <c r="U100" i="25"/>
  <c r="U74" i="25"/>
  <c r="U87" i="25"/>
  <c r="U61" i="25"/>
  <c r="U273" i="25"/>
  <c r="U299" i="25"/>
  <c r="U286" i="25"/>
  <c r="U260" i="25"/>
  <c r="U247" i="25"/>
  <c r="U104" i="25"/>
  <c r="U91" i="25"/>
  <c r="U52" i="25"/>
  <c r="U78" i="25"/>
  <c r="U65" i="25"/>
  <c r="BM56" i="43"/>
  <c r="BM62" i="43" s="1"/>
  <c r="BM110" i="39"/>
  <c r="BM118" i="39"/>
  <c r="BM59" i="45"/>
  <c r="BM134" i="39"/>
  <c r="BM86" i="39"/>
  <c r="BM35" i="44"/>
  <c r="BM142" i="39"/>
  <c r="BM47" i="44"/>
  <c r="BN14" i="43"/>
  <c r="BN38" i="43" s="1"/>
  <c r="BM150" i="39"/>
  <c r="BM65" i="44"/>
  <c r="BM126" i="39"/>
  <c r="BM53" i="44"/>
  <c r="BM71" i="45"/>
  <c r="BM82" i="45"/>
  <c r="BM41" i="44"/>
  <c r="BM102" i="39"/>
  <c r="BM65" i="45"/>
  <c r="BM158" i="39"/>
  <c r="BM94" i="39"/>
  <c r="T289" i="25"/>
  <c r="U293" i="25"/>
  <c r="U300" i="25"/>
  <c r="U292" i="25"/>
  <c r="U291" i="25"/>
  <c r="U294" i="25"/>
  <c r="E69" i="4"/>
  <c r="E37" i="25"/>
  <c r="E73" i="4"/>
  <c r="E17" i="50"/>
  <c r="E72" i="4"/>
  <c r="E16" i="50"/>
  <c r="BM38" i="46"/>
  <c r="BM60" i="46"/>
  <c r="BM72" i="46"/>
  <c r="BM90" i="45"/>
  <c r="BM50" i="46"/>
  <c r="BM16" i="46"/>
  <c r="BN40" i="43"/>
  <c r="BN52" i="43" s="1"/>
  <c r="BN120" i="39" s="1"/>
  <c r="BM22" i="46"/>
  <c r="BM28" i="46"/>
  <c r="BM66" i="46"/>
  <c r="BK55" i="43"/>
  <c r="BK61" i="43" s="1"/>
  <c r="BK64" i="45"/>
  <c r="BK125" i="39"/>
  <c r="BK109" i="39"/>
  <c r="BK133" i="39"/>
  <c r="BK117" i="39"/>
  <c r="BK81" i="45"/>
  <c r="BK157" i="39"/>
  <c r="BK34" i="44"/>
  <c r="BK70" i="45"/>
  <c r="BK46" i="44"/>
  <c r="BK141" i="39"/>
  <c r="BK93" i="39"/>
  <c r="BK101" i="39"/>
  <c r="BK85" i="39"/>
  <c r="BK149" i="39"/>
  <c r="BK58" i="44"/>
  <c r="BK64" i="44"/>
  <c r="BK58" i="45"/>
  <c r="BL13" i="43"/>
  <c r="BL43" i="43" s="1"/>
  <c r="BK52" i="44"/>
  <c r="BK40" i="44"/>
  <c r="E70" i="4"/>
  <c r="E14" i="50"/>
  <c r="E38" i="25"/>
  <c r="E71" i="4"/>
  <c r="E15" i="50"/>
  <c r="S10" i="4"/>
  <c r="S9" i="4"/>
  <c r="S24" i="4"/>
  <c r="S25" i="4"/>
  <c r="S12" i="4"/>
  <c r="S11" i="4"/>
  <c r="F227" i="25"/>
  <c r="F214" i="25"/>
  <c r="F201" i="25"/>
  <c r="F188" i="25"/>
  <c r="F175" i="25"/>
  <c r="F162" i="25"/>
  <c r="F149" i="25"/>
  <c r="F136" i="25"/>
  <c r="F123" i="25"/>
  <c r="F110" i="25"/>
  <c r="G228" i="25"/>
  <c r="G215" i="25"/>
  <c r="G202" i="25"/>
  <c r="G189" i="25"/>
  <c r="G176" i="25"/>
  <c r="G163" i="25"/>
  <c r="G150" i="25"/>
  <c r="G137" i="25"/>
  <c r="G124" i="25"/>
  <c r="G111" i="25"/>
  <c r="T263" i="25"/>
  <c r="S39" i="25"/>
  <c r="U274" i="25"/>
  <c r="U287" i="25"/>
  <c r="U268" i="25"/>
  <c r="U281" i="25"/>
  <c r="U267" i="25"/>
  <c r="U280" i="25"/>
  <c r="T276" i="25"/>
  <c r="U266" i="25"/>
  <c r="U279" i="25"/>
  <c r="U265" i="25"/>
  <c r="U278" i="25"/>
  <c r="T250" i="25"/>
  <c r="T237" i="25"/>
  <c r="U248" i="25"/>
  <c r="U261" i="25"/>
  <c r="U239" i="25"/>
  <c r="U252" i="25"/>
  <c r="U242" i="25"/>
  <c r="U255" i="25"/>
  <c r="U240" i="25"/>
  <c r="U253" i="25"/>
  <c r="U241" i="25"/>
  <c r="U254" i="25"/>
  <c r="U85" i="25"/>
  <c r="U98" i="25"/>
  <c r="U84" i="25"/>
  <c r="U97" i="25"/>
  <c r="U86" i="25"/>
  <c r="U99" i="25"/>
  <c r="U83" i="25"/>
  <c r="U96" i="25"/>
  <c r="U92" i="25"/>
  <c r="U105" i="25"/>
  <c r="T55" i="25"/>
  <c r="T94" i="25"/>
  <c r="U57" i="25"/>
  <c r="U70" i="25"/>
  <c r="U58" i="25"/>
  <c r="U71" i="25"/>
  <c r="U60" i="25"/>
  <c r="U73" i="25"/>
  <c r="U59" i="25"/>
  <c r="U72" i="25"/>
  <c r="U66" i="25"/>
  <c r="U79" i="25"/>
  <c r="T81" i="25"/>
  <c r="T68" i="25"/>
  <c r="U53" i="25"/>
  <c r="F68" i="13"/>
  <c r="F80" i="13"/>
  <c r="F72" i="21"/>
  <c r="C122" i="18" s="1"/>
  <c r="G68" i="21"/>
  <c r="G76" i="21"/>
  <c r="E101" i="13"/>
  <c r="E108" i="20"/>
  <c r="E97" i="20"/>
  <c r="E86" i="20"/>
  <c r="E71" i="20"/>
  <c r="E60" i="20"/>
  <c r="E12" i="20"/>
  <c r="E49" i="20"/>
  <c r="E34" i="20"/>
  <c r="E23" i="20"/>
  <c r="G42" i="21"/>
  <c r="G34" i="21"/>
  <c r="G13" i="13"/>
  <c r="F92" i="13"/>
  <c r="F103" i="13" s="1"/>
  <c r="F137" i="18" s="1"/>
  <c r="F87" i="16"/>
  <c r="F65" i="16"/>
  <c r="F54" i="16"/>
  <c r="F109" i="16"/>
  <c r="F98" i="16"/>
  <c r="F76" i="16"/>
  <c r="F17" i="21"/>
  <c r="C120" i="18" s="1"/>
  <c r="H14" i="13"/>
  <c r="G99" i="16"/>
  <c r="G88" i="16"/>
  <c r="G55" i="16"/>
  <c r="G110" i="16"/>
  <c r="G77" i="16"/>
  <c r="G66" i="16"/>
  <c r="D74" i="4"/>
  <c r="T30" i="16"/>
  <c r="U40" i="16"/>
  <c r="U51" i="16"/>
  <c r="U34" i="16"/>
  <c r="U45" i="16"/>
  <c r="U32" i="16"/>
  <c r="U43" i="16"/>
  <c r="T41" i="16"/>
  <c r="U33" i="16"/>
  <c r="U44" i="16"/>
  <c r="U31" i="16"/>
  <c r="U42" i="16"/>
  <c r="T8" i="16"/>
  <c r="U11" i="16"/>
  <c r="U12" i="16"/>
  <c r="U10" i="16"/>
  <c r="T19" i="16"/>
  <c r="U9" i="16"/>
  <c r="U18" i="16"/>
  <c r="G93" i="13"/>
  <c r="G104" i="13" s="1"/>
  <c r="G138" i="18" s="1"/>
  <c r="I33" i="10"/>
  <c r="V24" i="13"/>
  <c r="W34" i="13"/>
  <c r="W26" i="13"/>
  <c r="W28" i="13"/>
  <c r="W25" i="13"/>
  <c r="W27" i="13"/>
  <c r="B29" i="10"/>
  <c r="C28" i="10"/>
  <c r="X6" i="13" s="1"/>
  <c r="R28" i="4" l="1"/>
  <c r="R28" i="50" s="1"/>
  <c r="U13" i="22"/>
  <c r="E33" i="20"/>
  <c r="S83" i="18"/>
  <c r="F37" i="21"/>
  <c r="F57" i="21" s="1"/>
  <c r="F39" i="21" s="1"/>
  <c r="C121" i="18" s="1"/>
  <c r="C119" i="18" s="1"/>
  <c r="F61" i="16"/>
  <c r="F95" i="18"/>
  <c r="F106" i="18"/>
  <c r="F117" i="18"/>
  <c r="F133" i="18"/>
  <c r="F93" i="18"/>
  <c r="F104" i="18"/>
  <c r="F115" i="18"/>
  <c r="F131" i="18"/>
  <c r="F80" i="16"/>
  <c r="F92" i="18"/>
  <c r="F103" i="18"/>
  <c r="F114" i="18"/>
  <c r="F130" i="18"/>
  <c r="F53" i="20"/>
  <c r="F140" i="18"/>
  <c r="F87" i="18"/>
  <c r="F98" i="18"/>
  <c r="F109" i="18"/>
  <c r="F125" i="18"/>
  <c r="E84" i="18"/>
  <c r="E29" i="4" s="1"/>
  <c r="E29" i="50" s="1"/>
  <c r="E85" i="18"/>
  <c r="E30" i="4" s="1"/>
  <c r="E30" i="50" s="1"/>
  <c r="V27" i="16"/>
  <c r="V24" i="18"/>
  <c r="V35" i="18"/>
  <c r="V57" i="18"/>
  <c r="V68" i="18"/>
  <c r="V30" i="18"/>
  <c r="V52" i="18"/>
  <c r="V63" i="18"/>
  <c r="V33" i="18"/>
  <c r="V55" i="18"/>
  <c r="V66" i="18"/>
  <c r="V28" i="18"/>
  <c r="V50" i="18"/>
  <c r="V61" i="18"/>
  <c r="V53" i="18"/>
  <c r="V31" i="18"/>
  <c r="V64" i="18"/>
  <c r="U60" i="18"/>
  <c r="V29" i="18"/>
  <c r="V51" i="18"/>
  <c r="V62" i="18"/>
  <c r="V32" i="18"/>
  <c r="V54" i="18"/>
  <c r="V65" i="18"/>
  <c r="U49" i="18"/>
  <c r="V29" i="16"/>
  <c r="V26" i="18"/>
  <c r="V37" i="18"/>
  <c r="V59" i="18"/>
  <c r="V70" i="18"/>
  <c r="V28" i="16"/>
  <c r="V25" i="18"/>
  <c r="V36" i="18"/>
  <c r="V58" i="18"/>
  <c r="V69" i="18"/>
  <c r="U27" i="18"/>
  <c r="V26" i="16"/>
  <c r="V23" i="18"/>
  <c r="V34" i="18"/>
  <c r="V56" i="18"/>
  <c r="V67" i="18"/>
  <c r="V24" i="16"/>
  <c r="V21" i="16"/>
  <c r="V25" i="16"/>
  <c r="V22" i="16"/>
  <c r="V23" i="16"/>
  <c r="E96" i="20"/>
  <c r="BB66" i="47"/>
  <c r="BC63" i="47"/>
  <c r="AZ68" i="44"/>
  <c r="AZ19" i="27" s="1"/>
  <c r="AZ8" i="27" s="1"/>
  <c r="BC20" i="47"/>
  <c r="BC19" i="47"/>
  <c r="BC33" i="47"/>
  <c r="BC42" i="47" s="1"/>
  <c r="S25" i="50"/>
  <c r="S24" i="50"/>
  <c r="S9" i="50"/>
  <c r="S11" i="50"/>
  <c r="S10" i="50"/>
  <c r="S12" i="50"/>
  <c r="AX74" i="45"/>
  <c r="AX34" i="27" s="1"/>
  <c r="AX20" i="27" s="1"/>
  <c r="AX37" i="27" s="1"/>
  <c r="AX38" i="27" s="1"/>
  <c r="G72" i="13"/>
  <c r="G83" i="13" s="1"/>
  <c r="BB39" i="47"/>
  <c r="BB48" i="47" s="1"/>
  <c r="BA75" i="46"/>
  <c r="BA74" i="46" s="1"/>
  <c r="BD37" i="47" s="1"/>
  <c r="BA86" i="45"/>
  <c r="BA85" i="45" s="1"/>
  <c r="BA36" i="27" s="1"/>
  <c r="BA59" i="43"/>
  <c r="BA56" i="46"/>
  <c r="BA55" i="46" s="1"/>
  <c r="BA24" i="46"/>
  <c r="BA23" i="46" s="1"/>
  <c r="BA46" i="46"/>
  <c r="BA45" i="46" s="1"/>
  <c r="BA34" i="46"/>
  <c r="BA33" i="46" s="1"/>
  <c r="BA68" i="46"/>
  <c r="BA67" i="46" s="1"/>
  <c r="BA40" i="46"/>
  <c r="BA39" i="46" s="1"/>
  <c r="BA12" i="46"/>
  <c r="BA11" i="46" s="1"/>
  <c r="BA18" i="46"/>
  <c r="BA17" i="46" s="1"/>
  <c r="BA62" i="46"/>
  <c r="BA61" i="46" s="1"/>
  <c r="BB35" i="43"/>
  <c r="BB48" i="43"/>
  <c r="BC21" i="47"/>
  <c r="BC13" i="47"/>
  <c r="BC56" i="47"/>
  <c r="BC64" i="47"/>
  <c r="BB15" i="47"/>
  <c r="BB24" i="47" s="1"/>
  <c r="BB23" i="47"/>
  <c r="BB67" i="47"/>
  <c r="BB59" i="47"/>
  <c r="BB68" i="47" s="1"/>
  <c r="F89" i="20"/>
  <c r="F26" i="20"/>
  <c r="F100" i="20"/>
  <c r="F111" i="20"/>
  <c r="F52" i="20"/>
  <c r="F99" i="13"/>
  <c r="F110" i="13" s="1"/>
  <c r="V20" i="16"/>
  <c r="W119" i="13"/>
  <c r="F105" i="16"/>
  <c r="F208" i="25"/>
  <c r="F15" i="20"/>
  <c r="F63" i="20"/>
  <c r="F37" i="20"/>
  <c r="F74" i="20"/>
  <c r="E48" i="20"/>
  <c r="G13" i="21"/>
  <c r="G14" i="21" s="1"/>
  <c r="F182" i="25"/>
  <c r="E70" i="20"/>
  <c r="F234" i="25"/>
  <c r="F221" i="25"/>
  <c r="F156" i="25"/>
  <c r="F169" i="25"/>
  <c r="G20" i="13"/>
  <c r="G66" i="13" s="1"/>
  <c r="F195" i="25"/>
  <c r="F116" i="16"/>
  <c r="F130" i="25"/>
  <c r="F83" i="16"/>
  <c r="F101" i="20"/>
  <c r="F143" i="25"/>
  <c r="F72" i="16"/>
  <c r="F90" i="20"/>
  <c r="F117" i="25"/>
  <c r="F94" i="16"/>
  <c r="BK27" i="46"/>
  <c r="BK78" i="46"/>
  <c r="BK41" i="46"/>
  <c r="BK76" i="46"/>
  <c r="BM20" i="46"/>
  <c r="BM77" i="46"/>
  <c r="BL45" i="43"/>
  <c r="BL51" i="43" s="1"/>
  <c r="BL57" i="43" s="1"/>
  <c r="BL63" i="43" s="1"/>
  <c r="BL78" i="46" s="1"/>
  <c r="BK59" i="46"/>
  <c r="BK15" i="46"/>
  <c r="BK37" i="46"/>
  <c r="BK65" i="46"/>
  <c r="BK43" i="46"/>
  <c r="BK71" i="46"/>
  <c r="BK89" i="45"/>
  <c r="BK49" i="46"/>
  <c r="BK21" i="46"/>
  <c r="E107" i="20"/>
  <c r="E59" i="20"/>
  <c r="F153" i="25"/>
  <c r="F102" i="16"/>
  <c r="E85" i="20"/>
  <c r="F64" i="20"/>
  <c r="F167" i="25"/>
  <c r="F112" i="20"/>
  <c r="F193" i="25"/>
  <c r="F154" i="25"/>
  <c r="F103" i="16"/>
  <c r="F114" i="16"/>
  <c r="F141" i="25"/>
  <c r="F27" i="20"/>
  <c r="F115" i="25"/>
  <c r="F75" i="20"/>
  <c r="F232" i="25"/>
  <c r="F59" i="16"/>
  <c r="F38" i="20"/>
  <c r="F166" i="25"/>
  <c r="F128" i="25"/>
  <c r="F97" i="13"/>
  <c r="F108" i="13" s="1"/>
  <c r="F16" i="20"/>
  <c r="F91" i="16"/>
  <c r="F206" i="25"/>
  <c r="G18" i="13"/>
  <c r="G75" i="13" s="1"/>
  <c r="F180" i="25"/>
  <c r="F81" i="16"/>
  <c r="F92" i="16"/>
  <c r="F219" i="25"/>
  <c r="F70" i="16"/>
  <c r="F218" i="25"/>
  <c r="F192" i="25"/>
  <c r="F114" i="25"/>
  <c r="G17" i="13"/>
  <c r="G63" i="13" s="1"/>
  <c r="F205" i="25"/>
  <c r="F127" i="25"/>
  <c r="F69" i="16"/>
  <c r="G62" i="13"/>
  <c r="G84" i="13" s="1"/>
  <c r="F179" i="25"/>
  <c r="F113" i="16"/>
  <c r="F140" i="25"/>
  <c r="F58" i="16"/>
  <c r="F96" i="13"/>
  <c r="F107" i="13" s="1"/>
  <c r="F89" i="13"/>
  <c r="F231" i="25"/>
  <c r="E11" i="20"/>
  <c r="F115" i="20"/>
  <c r="F78" i="20"/>
  <c r="F19" i="20"/>
  <c r="F41" i="20"/>
  <c r="F104" i="20"/>
  <c r="F56" i="20"/>
  <c r="F93" i="20"/>
  <c r="F30" i="20"/>
  <c r="F67" i="20"/>
  <c r="G76" i="13"/>
  <c r="G65" i="13"/>
  <c r="E22" i="20"/>
  <c r="V39" i="16"/>
  <c r="V50" i="16"/>
  <c r="V37" i="16"/>
  <c r="V48" i="16"/>
  <c r="V38" i="16"/>
  <c r="V49" i="16"/>
  <c r="V35" i="16"/>
  <c r="V46" i="16"/>
  <c r="V36" i="16"/>
  <c r="V47" i="16"/>
  <c r="V16" i="16"/>
  <c r="V14" i="16"/>
  <c r="V13" i="16"/>
  <c r="V17" i="16"/>
  <c r="V15" i="16"/>
  <c r="X33" i="13"/>
  <c r="X29" i="13"/>
  <c r="X32" i="13"/>
  <c r="X31" i="13"/>
  <c r="X30" i="13"/>
  <c r="V299" i="25"/>
  <c r="V286" i="25"/>
  <c r="V273" i="25"/>
  <c r="V260" i="25"/>
  <c r="V104" i="25"/>
  <c r="V78" i="25"/>
  <c r="V91" i="25"/>
  <c r="V65" i="25"/>
  <c r="V247" i="25"/>
  <c r="V52" i="25"/>
  <c r="V297" i="25"/>
  <c r="V271" i="25"/>
  <c r="V284" i="25"/>
  <c r="V258" i="25"/>
  <c r="V245" i="25"/>
  <c r="V102" i="25"/>
  <c r="V76" i="25"/>
  <c r="V89" i="25"/>
  <c r="V63" i="25"/>
  <c r="V50" i="25"/>
  <c r="V295" i="25"/>
  <c r="V282" i="25"/>
  <c r="V269" i="25"/>
  <c r="V243" i="25"/>
  <c r="V256" i="25"/>
  <c r="V100" i="25"/>
  <c r="V74" i="25"/>
  <c r="V87" i="25"/>
  <c r="V61" i="25"/>
  <c r="V298" i="25"/>
  <c r="V285" i="25"/>
  <c r="V259" i="25"/>
  <c r="V272" i="25"/>
  <c r="V246" i="25"/>
  <c r="V90" i="25"/>
  <c r="V64" i="25"/>
  <c r="V51" i="25"/>
  <c r="V103" i="25"/>
  <c r="V77" i="25"/>
  <c r="V296" i="25"/>
  <c r="V283" i="25"/>
  <c r="V257" i="25"/>
  <c r="V270" i="25"/>
  <c r="V244" i="25"/>
  <c r="V88" i="25"/>
  <c r="V62" i="25"/>
  <c r="V75" i="25"/>
  <c r="V101" i="25"/>
  <c r="E121" i="16"/>
  <c r="E120" i="16"/>
  <c r="BM88" i="45"/>
  <c r="BM58" i="46"/>
  <c r="BM70" i="46"/>
  <c r="BM42" i="46"/>
  <c r="BM48" i="46"/>
  <c r="BM36" i="46"/>
  <c r="BM14" i="46"/>
  <c r="BM26" i="46"/>
  <c r="BM64" i="46"/>
  <c r="BC46" i="47"/>
  <c r="BN44" i="43"/>
  <c r="BN50" i="43" s="1"/>
  <c r="U289" i="25"/>
  <c r="V300" i="25"/>
  <c r="V292" i="25"/>
  <c r="V293" i="25"/>
  <c r="V291" i="25"/>
  <c r="V294" i="25"/>
  <c r="BN112" i="39"/>
  <c r="BN49" i="44"/>
  <c r="BN96" i="39"/>
  <c r="BN152" i="39"/>
  <c r="BN55" i="44"/>
  <c r="BN160" i="39"/>
  <c r="BN37" i="44"/>
  <c r="BN61" i="45"/>
  <c r="BN73" i="45"/>
  <c r="BN144" i="39"/>
  <c r="BN88" i="39"/>
  <c r="BN43" i="44"/>
  <c r="BN136" i="39"/>
  <c r="BN128" i="39"/>
  <c r="BN61" i="44"/>
  <c r="BN67" i="44"/>
  <c r="BO16" i="43"/>
  <c r="BO46" i="43" s="1"/>
  <c r="BN104" i="39"/>
  <c r="BN67" i="45"/>
  <c r="BN84" i="45"/>
  <c r="BN58" i="43"/>
  <c r="BN64" i="43" s="1"/>
  <c r="BN79" i="46" s="1"/>
  <c r="BK47" i="46"/>
  <c r="BK19" i="46"/>
  <c r="BK13" i="46"/>
  <c r="BK63" i="46"/>
  <c r="BL37" i="43"/>
  <c r="BL49" i="43" s="1"/>
  <c r="BK25" i="46"/>
  <c r="BK87" i="45"/>
  <c r="BK69" i="46"/>
  <c r="BK57" i="46"/>
  <c r="BK35" i="46"/>
  <c r="T11" i="4"/>
  <c r="T12" i="4"/>
  <c r="T24" i="4"/>
  <c r="T25" i="4"/>
  <c r="T9" i="4"/>
  <c r="T10" i="4"/>
  <c r="F91" i="13"/>
  <c r="F102" i="13" s="1"/>
  <c r="F136" i="18" s="1"/>
  <c r="F226" i="25"/>
  <c r="F213" i="25"/>
  <c r="F200" i="25"/>
  <c r="F187" i="25"/>
  <c r="F174" i="25"/>
  <c r="F161" i="25"/>
  <c r="F148" i="25"/>
  <c r="F135" i="25"/>
  <c r="F122" i="25"/>
  <c r="F109" i="25"/>
  <c r="U263" i="25"/>
  <c r="T39" i="25"/>
  <c r="V267" i="25"/>
  <c r="V280" i="25"/>
  <c r="V268" i="25"/>
  <c r="V281" i="25"/>
  <c r="V265" i="25"/>
  <c r="V278" i="25"/>
  <c r="V266" i="25"/>
  <c r="V279" i="25"/>
  <c r="U276" i="25"/>
  <c r="V274" i="25"/>
  <c r="V287" i="25"/>
  <c r="U237" i="25"/>
  <c r="U250" i="25"/>
  <c r="V248" i="25"/>
  <c r="V261" i="25"/>
  <c r="V242" i="25"/>
  <c r="V255" i="25"/>
  <c r="V241" i="25"/>
  <c r="V254" i="25"/>
  <c r="V240" i="25"/>
  <c r="V253" i="25"/>
  <c r="V239" i="25"/>
  <c r="V252" i="25"/>
  <c r="U94" i="25"/>
  <c r="V85" i="25"/>
  <c r="V98" i="25"/>
  <c r="V83" i="25"/>
  <c r="V96" i="25"/>
  <c r="U55" i="25"/>
  <c r="V86" i="25"/>
  <c r="V99" i="25"/>
  <c r="V84" i="25"/>
  <c r="V97" i="25"/>
  <c r="V92" i="25"/>
  <c r="V105" i="25"/>
  <c r="V66" i="25"/>
  <c r="V79" i="25"/>
  <c r="V59" i="25"/>
  <c r="V72" i="25"/>
  <c r="V57" i="25"/>
  <c r="V70" i="25"/>
  <c r="V60" i="25"/>
  <c r="V73" i="25"/>
  <c r="U81" i="25"/>
  <c r="U68" i="25"/>
  <c r="V58" i="25"/>
  <c r="V71" i="25"/>
  <c r="V53" i="25"/>
  <c r="H71" i="13"/>
  <c r="H60" i="13"/>
  <c r="F81" i="21"/>
  <c r="F26" i="21"/>
  <c r="D8" i="23"/>
  <c r="D42" i="4"/>
  <c r="F109" i="20"/>
  <c r="F98" i="20"/>
  <c r="F87" i="20"/>
  <c r="F72" i="20"/>
  <c r="F61" i="20"/>
  <c r="F24" i="20"/>
  <c r="F50" i="20"/>
  <c r="F35" i="20"/>
  <c r="F13" i="20"/>
  <c r="G43" i="21"/>
  <c r="G35" i="21"/>
  <c r="G77" i="21"/>
  <c r="G69" i="21"/>
  <c r="G59" i="13"/>
  <c r="G70" i="13"/>
  <c r="G110" i="20"/>
  <c r="G99" i="20"/>
  <c r="G88" i="20"/>
  <c r="G73" i="20"/>
  <c r="G62" i="20"/>
  <c r="G51" i="20"/>
  <c r="G36" i="20"/>
  <c r="G25" i="20"/>
  <c r="G14" i="20"/>
  <c r="F108" i="16"/>
  <c r="F86" i="16"/>
  <c r="F53" i="16"/>
  <c r="F97" i="16"/>
  <c r="F75" i="16"/>
  <c r="F64" i="16"/>
  <c r="G12" i="13"/>
  <c r="G58" i="13" s="1"/>
  <c r="U30" i="16"/>
  <c r="V31" i="16"/>
  <c r="V42" i="16"/>
  <c r="U41" i="16"/>
  <c r="V33" i="16"/>
  <c r="V44" i="16"/>
  <c r="V40" i="16"/>
  <c r="V51" i="16"/>
  <c r="V34" i="16"/>
  <c r="V45" i="16"/>
  <c r="V32" i="16"/>
  <c r="V43" i="16"/>
  <c r="U8" i="16"/>
  <c r="V11" i="16"/>
  <c r="V18" i="16"/>
  <c r="V9" i="16"/>
  <c r="V12" i="16"/>
  <c r="V10" i="16"/>
  <c r="U19" i="16"/>
  <c r="J33" i="10"/>
  <c r="G34" i="10" s="1"/>
  <c r="X26" i="13"/>
  <c r="X27" i="13"/>
  <c r="X25" i="13"/>
  <c r="X28" i="13"/>
  <c r="X34" i="13"/>
  <c r="W24" i="13"/>
  <c r="C29" i="10"/>
  <c r="Y6" i="13" s="1"/>
  <c r="B30" i="10"/>
  <c r="S28" i="4" l="1"/>
  <c r="S28" i="50" s="1"/>
  <c r="V13" i="22"/>
  <c r="W23" i="13"/>
  <c r="T83" i="18"/>
  <c r="D40" i="4"/>
  <c r="D41" i="50"/>
  <c r="D39" i="50" s="1"/>
  <c r="I34" i="10"/>
  <c r="F29" i="20"/>
  <c r="F142" i="18"/>
  <c r="F144" i="25"/>
  <c r="F133" i="25" s="1"/>
  <c r="F96" i="18"/>
  <c r="F86" i="18" s="1"/>
  <c r="F31" i="4" s="1"/>
  <c r="F31" i="50" s="1"/>
  <c r="F107" i="18"/>
  <c r="F97" i="18" s="1"/>
  <c r="F32" i="4" s="1"/>
  <c r="F32" i="50" s="1"/>
  <c r="F118" i="18"/>
  <c r="F108" i="18" s="1"/>
  <c r="F33" i="4" s="1"/>
  <c r="F33" i="50" s="1"/>
  <c r="F134" i="18"/>
  <c r="F116" i="20"/>
  <c r="F144" i="18"/>
  <c r="F65" i="20"/>
  <c r="F141" i="18"/>
  <c r="G112" i="16"/>
  <c r="G91" i="18"/>
  <c r="G102" i="18"/>
  <c r="G113" i="18"/>
  <c r="G129" i="18"/>
  <c r="G90" i="18"/>
  <c r="G101" i="18"/>
  <c r="G112" i="18"/>
  <c r="G128" i="18"/>
  <c r="W29" i="18"/>
  <c r="W62" i="18"/>
  <c r="W51" i="18"/>
  <c r="W28" i="16"/>
  <c r="W25" i="18"/>
  <c r="W36" i="18"/>
  <c r="W58" i="18"/>
  <c r="W69" i="18"/>
  <c r="V27" i="18"/>
  <c r="W33" i="18"/>
  <c r="W66" i="18"/>
  <c r="W55" i="18"/>
  <c r="W26" i="16"/>
  <c r="W23" i="18"/>
  <c r="W34" i="18"/>
  <c r="W56" i="18"/>
  <c r="W67" i="18"/>
  <c r="W27" i="16"/>
  <c r="W24" i="18"/>
  <c r="W35" i="18"/>
  <c r="W57" i="18"/>
  <c r="W68" i="18"/>
  <c r="V60" i="18"/>
  <c r="W29" i="16"/>
  <c r="W26" i="18"/>
  <c r="W37" i="18"/>
  <c r="W70" i="18"/>
  <c r="W59" i="18"/>
  <c r="W31" i="18"/>
  <c r="W53" i="18"/>
  <c r="W64" i="18"/>
  <c r="W28" i="18"/>
  <c r="W50" i="18"/>
  <c r="W61" i="18"/>
  <c r="W30" i="18"/>
  <c r="W63" i="18"/>
  <c r="W52" i="18"/>
  <c r="W32" i="18"/>
  <c r="W54" i="18"/>
  <c r="W65" i="18"/>
  <c r="V49" i="18"/>
  <c r="W23" i="16"/>
  <c r="W25" i="16"/>
  <c r="W22" i="16"/>
  <c r="W21" i="16"/>
  <c r="W24" i="16"/>
  <c r="F105" i="20"/>
  <c r="AZ74" i="27"/>
  <c r="AZ67" i="27" s="1"/>
  <c r="BC34" i="47"/>
  <c r="BC43" i="47" s="1"/>
  <c r="T10" i="50"/>
  <c r="T11" i="50"/>
  <c r="T9" i="50"/>
  <c r="T25" i="50"/>
  <c r="T12" i="50"/>
  <c r="T24" i="50"/>
  <c r="AX45" i="27"/>
  <c r="AX60" i="27" s="1"/>
  <c r="BB17" i="47"/>
  <c r="BB26" i="47" s="1"/>
  <c r="AY76" i="45"/>
  <c r="G22" i="21"/>
  <c r="BB61" i="47"/>
  <c r="BB70" i="47" s="1"/>
  <c r="BC65" i="47"/>
  <c r="BC57" i="47"/>
  <c r="BC14" i="47"/>
  <c r="BC22" i="47"/>
  <c r="BA54" i="46"/>
  <c r="BD54" i="47" s="1"/>
  <c r="BA71" i="44"/>
  <c r="BA69" i="44"/>
  <c r="BA70" i="44"/>
  <c r="BA10" i="46"/>
  <c r="BD10" i="47" s="1"/>
  <c r="AZ57" i="27"/>
  <c r="AZ58" i="27"/>
  <c r="AZ56" i="27"/>
  <c r="BA32" i="46"/>
  <c r="BD32" i="47" s="1"/>
  <c r="BB156" i="39"/>
  <c r="BB154" i="39" s="1"/>
  <c r="BB57" i="45"/>
  <c r="BB56" i="45" s="1"/>
  <c r="BB31" i="27" s="1"/>
  <c r="BB33" i="44"/>
  <c r="BB32" i="44" s="1"/>
  <c r="BB13" i="27" s="1"/>
  <c r="BB68" i="27" s="1"/>
  <c r="BB148" i="39"/>
  <c r="BB146" i="39" s="1"/>
  <c r="BB39" i="44"/>
  <c r="BB38" i="44" s="1"/>
  <c r="BB14" i="27" s="1"/>
  <c r="BB69" i="27" s="1"/>
  <c r="BB63" i="44"/>
  <c r="BB62" i="44" s="1"/>
  <c r="BB18" i="27" s="1"/>
  <c r="BB73" i="27" s="1"/>
  <c r="BB80" i="45"/>
  <c r="BB79" i="45" s="1"/>
  <c r="BC12" i="43"/>
  <c r="BB54" i="43"/>
  <c r="BB124" i="39"/>
  <c r="BB122" i="39" s="1"/>
  <c r="BB51" i="44"/>
  <c r="BB50" i="44" s="1"/>
  <c r="BB16" i="27" s="1"/>
  <c r="BB71" i="27" s="1"/>
  <c r="BB140" i="39"/>
  <c r="BB138" i="39" s="1"/>
  <c r="BB92" i="39"/>
  <c r="BB90" i="39" s="1"/>
  <c r="BB47" i="43"/>
  <c r="BB57" i="44"/>
  <c r="BB56" i="44" s="1"/>
  <c r="BB17" i="27" s="1"/>
  <c r="BB72" i="27" s="1"/>
  <c r="BB100" i="39"/>
  <c r="BB98" i="39" s="1"/>
  <c r="BB84" i="39"/>
  <c r="BB82" i="39" s="1"/>
  <c r="BB63" i="45"/>
  <c r="BB62" i="45" s="1"/>
  <c r="BB32" i="27" s="1"/>
  <c r="BB132" i="39"/>
  <c r="BB130" i="39" s="1"/>
  <c r="BB116" i="39"/>
  <c r="BB114" i="39" s="1"/>
  <c r="BB45" i="44"/>
  <c r="BB44" i="44" s="1"/>
  <c r="BB15" i="27" s="1"/>
  <c r="BB70" i="27" s="1"/>
  <c r="BB108" i="39"/>
  <c r="BB106" i="39" s="1"/>
  <c r="BB69" i="45"/>
  <c r="BB68" i="45" s="1"/>
  <c r="BB33" i="27" s="1"/>
  <c r="F42" i="20"/>
  <c r="F31" i="20"/>
  <c r="F79" i="20"/>
  <c r="F68" i="20"/>
  <c r="F57" i="20"/>
  <c r="F94" i="20"/>
  <c r="F20" i="20"/>
  <c r="G21" i="13"/>
  <c r="G67" i="13" s="1"/>
  <c r="W20" i="16"/>
  <c r="X119" i="13"/>
  <c r="G77" i="13"/>
  <c r="G88" i="13" s="1"/>
  <c r="E47" i="20"/>
  <c r="H32" i="21" s="1"/>
  <c r="H41" i="21" s="1"/>
  <c r="G204" i="25"/>
  <c r="G126" i="25"/>
  <c r="E84" i="20"/>
  <c r="H65" i="21" s="1"/>
  <c r="H74" i="21" s="1"/>
  <c r="BL95" i="39"/>
  <c r="BL48" i="44"/>
  <c r="BL60" i="44"/>
  <c r="BL83" i="45"/>
  <c r="BL36" i="44"/>
  <c r="BL127" i="39"/>
  <c r="BL111" i="39"/>
  <c r="BL151" i="39"/>
  <c r="BL119" i="39"/>
  <c r="BL72" i="45"/>
  <c r="BL66" i="44"/>
  <c r="BL135" i="39"/>
  <c r="BL87" i="39"/>
  <c r="BL159" i="39"/>
  <c r="BL60" i="45"/>
  <c r="BL66" i="45"/>
  <c r="BL103" i="39"/>
  <c r="BL54" i="44"/>
  <c r="BL143" i="39"/>
  <c r="BL42" i="44"/>
  <c r="BM15" i="43"/>
  <c r="BM45" i="43" s="1"/>
  <c r="BL89" i="45"/>
  <c r="BL37" i="46"/>
  <c r="BL71" i="46"/>
  <c r="BL15" i="46"/>
  <c r="BL43" i="46"/>
  <c r="BL27" i="46"/>
  <c r="BL21" i="46"/>
  <c r="BL49" i="46"/>
  <c r="BL65" i="46"/>
  <c r="BL59" i="46"/>
  <c r="E10" i="20"/>
  <c r="H10" i="21" s="1"/>
  <c r="H11" i="21" s="1"/>
  <c r="G230" i="25"/>
  <c r="F77" i="20"/>
  <c r="F18" i="20"/>
  <c r="F92" i="20"/>
  <c r="F114" i="20"/>
  <c r="F55" i="20"/>
  <c r="G178" i="25"/>
  <c r="F103" i="20"/>
  <c r="G64" i="13"/>
  <c r="G86" i="13" s="1"/>
  <c r="F40" i="20"/>
  <c r="F66" i="20"/>
  <c r="G79" i="16"/>
  <c r="G57" i="16"/>
  <c r="G152" i="25"/>
  <c r="G101" i="16"/>
  <c r="H16" i="13"/>
  <c r="H62" i="13" s="1"/>
  <c r="G139" i="25"/>
  <c r="G217" i="25"/>
  <c r="G74" i="13"/>
  <c r="G85" i="13" s="1"/>
  <c r="G191" i="25"/>
  <c r="G68" i="16"/>
  <c r="G113" i="25"/>
  <c r="G165" i="25"/>
  <c r="G90" i="16"/>
  <c r="G95" i="13"/>
  <c r="G106" i="13" s="1"/>
  <c r="F62" i="16"/>
  <c r="F52" i="16" s="1"/>
  <c r="F13" i="4" s="1"/>
  <c r="F13" i="50" s="1"/>
  <c r="F106" i="16"/>
  <c r="F96" i="16" s="1"/>
  <c r="F17" i="4" s="1"/>
  <c r="F73" i="4" s="1"/>
  <c r="F209" i="25"/>
  <c r="F198" i="25" s="1"/>
  <c r="F235" i="25"/>
  <c r="F224" i="25" s="1"/>
  <c r="F95" i="16"/>
  <c r="F85" i="16" s="1"/>
  <c r="F16" i="4" s="1"/>
  <c r="F72" i="4" s="1"/>
  <c r="F183" i="25"/>
  <c r="F172" i="25" s="1"/>
  <c r="F131" i="25"/>
  <c r="F120" i="25" s="1"/>
  <c r="F28" i="20"/>
  <c r="F118" i="25"/>
  <c r="F107" i="25" s="1"/>
  <c r="F84" i="16"/>
  <c r="F74" i="16" s="1"/>
  <c r="F15" i="4" s="1"/>
  <c r="F71" i="4" s="1"/>
  <c r="F73" i="16"/>
  <c r="F63" i="16" s="1"/>
  <c r="F14" i="4" s="1"/>
  <c r="F79" i="13"/>
  <c r="F67" i="50" s="1"/>
  <c r="F117" i="16"/>
  <c r="F107" i="16" s="1"/>
  <c r="F18" i="4" s="1"/>
  <c r="F18" i="50" s="1"/>
  <c r="F157" i="25"/>
  <c r="F146" i="25" s="1"/>
  <c r="F17" i="20"/>
  <c r="F170" i="25"/>
  <c r="F159" i="25" s="1"/>
  <c r="F196" i="25"/>
  <c r="F185" i="25" s="1"/>
  <c r="F100" i="13"/>
  <c r="F111" i="13" s="1"/>
  <c r="F222" i="25"/>
  <c r="F211" i="25" s="1"/>
  <c r="G87" i="13"/>
  <c r="F54" i="20"/>
  <c r="F76" i="20"/>
  <c r="F39" i="20"/>
  <c r="F113" i="20"/>
  <c r="F102" i="20"/>
  <c r="F91" i="20"/>
  <c r="W37" i="16"/>
  <c r="W48" i="16"/>
  <c r="W38" i="16"/>
  <c r="W49" i="16"/>
  <c r="W35" i="16"/>
  <c r="W46" i="16"/>
  <c r="W39" i="16"/>
  <c r="W50" i="16"/>
  <c r="W36" i="16"/>
  <c r="W47" i="16"/>
  <c r="W17" i="16"/>
  <c r="W14" i="16"/>
  <c r="W15" i="16"/>
  <c r="W16" i="16"/>
  <c r="W13" i="16"/>
  <c r="W283" i="25"/>
  <c r="W270" i="25"/>
  <c r="W296" i="25"/>
  <c r="W257" i="25"/>
  <c r="W244" i="25"/>
  <c r="W101" i="25"/>
  <c r="W88" i="25"/>
  <c r="W62" i="25"/>
  <c r="W75" i="25"/>
  <c r="W284" i="25"/>
  <c r="W271" i="25"/>
  <c r="W297" i="25"/>
  <c r="W245" i="25"/>
  <c r="W258" i="25"/>
  <c r="W102" i="25"/>
  <c r="W76" i="25"/>
  <c r="W89" i="25"/>
  <c r="W63" i="25"/>
  <c r="W50" i="25"/>
  <c r="W298" i="25"/>
  <c r="W272" i="25"/>
  <c r="W285" i="25"/>
  <c r="W259" i="25"/>
  <c r="W246" i="25"/>
  <c r="W90" i="25"/>
  <c r="W64" i="25"/>
  <c r="W103" i="25"/>
  <c r="W77" i="25"/>
  <c r="W51" i="25"/>
  <c r="Y30" i="13"/>
  <c r="Y32" i="13"/>
  <c r="Y29" i="13"/>
  <c r="Y33" i="13"/>
  <c r="Y31" i="13"/>
  <c r="W295" i="25"/>
  <c r="W282" i="25"/>
  <c r="W269" i="25"/>
  <c r="W243" i="25"/>
  <c r="W100" i="25"/>
  <c r="W256" i="25"/>
  <c r="W74" i="25"/>
  <c r="W87" i="25"/>
  <c r="W61" i="25"/>
  <c r="W299" i="25"/>
  <c r="W286" i="25"/>
  <c r="W247" i="25"/>
  <c r="W260" i="25"/>
  <c r="W104" i="25"/>
  <c r="W78" i="25"/>
  <c r="W273" i="25"/>
  <c r="W91" i="25"/>
  <c r="W65" i="25"/>
  <c r="W52" i="25"/>
  <c r="BN110" i="39"/>
  <c r="BN134" i="39"/>
  <c r="BN65" i="45"/>
  <c r="BN53" i="44"/>
  <c r="BN59" i="44"/>
  <c r="BN41" i="44"/>
  <c r="BO14" i="43"/>
  <c r="BN71" i="45"/>
  <c r="BN65" i="44"/>
  <c r="BN86" i="39"/>
  <c r="BN126" i="39"/>
  <c r="BN59" i="45"/>
  <c r="BN118" i="39"/>
  <c r="BN35" i="44"/>
  <c r="BN102" i="39"/>
  <c r="BN47" i="44"/>
  <c r="BN56" i="43"/>
  <c r="BN62" i="43" s="1"/>
  <c r="BN77" i="46" s="1"/>
  <c r="BN142" i="39"/>
  <c r="BN94" i="39"/>
  <c r="BN82" i="45"/>
  <c r="BN150" i="39"/>
  <c r="BN158" i="39"/>
  <c r="V289" i="25"/>
  <c r="W291" i="25"/>
  <c r="W293" i="25"/>
  <c r="W292" i="25"/>
  <c r="W294" i="25"/>
  <c r="W300" i="25"/>
  <c r="G111" i="16"/>
  <c r="BN50" i="46"/>
  <c r="BN66" i="46"/>
  <c r="BN16" i="46"/>
  <c r="BN72" i="46"/>
  <c r="BN44" i="46"/>
  <c r="BN38" i="46"/>
  <c r="BN28" i="46"/>
  <c r="BN90" i="45"/>
  <c r="BO40" i="43"/>
  <c r="BO52" i="43" s="1"/>
  <c r="BN22" i="46"/>
  <c r="BN60" i="46"/>
  <c r="BM13" i="43"/>
  <c r="BM37" i="43" s="1"/>
  <c r="BL81" i="45"/>
  <c r="BL101" i="39"/>
  <c r="BL117" i="39"/>
  <c r="BL70" i="45"/>
  <c r="BL141" i="39"/>
  <c r="BL58" i="44"/>
  <c r="BL133" i="39"/>
  <c r="BL55" i="43"/>
  <c r="BL61" i="43" s="1"/>
  <c r="BL85" i="39"/>
  <c r="BL109" i="39"/>
  <c r="BL58" i="45"/>
  <c r="BL34" i="44"/>
  <c r="BL52" i="44"/>
  <c r="BL64" i="44"/>
  <c r="BL46" i="44"/>
  <c r="BL93" i="39"/>
  <c r="BL157" i="39"/>
  <c r="BL40" i="44"/>
  <c r="BL64" i="45"/>
  <c r="BL149" i="39"/>
  <c r="BL125" i="39"/>
  <c r="U9" i="4"/>
  <c r="U24" i="4"/>
  <c r="U12" i="4"/>
  <c r="U25" i="4"/>
  <c r="U11" i="4"/>
  <c r="U10" i="4"/>
  <c r="G229" i="25"/>
  <c r="G216" i="25"/>
  <c r="G203" i="25"/>
  <c r="G190" i="25"/>
  <c r="G177" i="25"/>
  <c r="G164" i="25"/>
  <c r="G151" i="25"/>
  <c r="G138" i="25"/>
  <c r="G125" i="25"/>
  <c r="G112" i="25"/>
  <c r="H82" i="13"/>
  <c r="U39" i="25"/>
  <c r="V263" i="25"/>
  <c r="V276" i="25"/>
  <c r="W268" i="25"/>
  <c r="W281" i="25"/>
  <c r="W265" i="25"/>
  <c r="W278" i="25"/>
  <c r="W274" i="25"/>
  <c r="W287" i="25"/>
  <c r="W266" i="25"/>
  <c r="W279" i="25"/>
  <c r="W267" i="25"/>
  <c r="W280" i="25"/>
  <c r="V237" i="25"/>
  <c r="W239" i="25"/>
  <c r="W252" i="25"/>
  <c r="W240" i="25"/>
  <c r="W253" i="25"/>
  <c r="V250" i="25"/>
  <c r="W248" i="25"/>
  <c r="W261" i="25"/>
  <c r="W241" i="25"/>
  <c r="W254" i="25"/>
  <c r="W242" i="25"/>
  <c r="W255" i="25"/>
  <c r="W92" i="25"/>
  <c r="W105" i="25"/>
  <c r="V94" i="25"/>
  <c r="W85" i="25"/>
  <c r="W98" i="25"/>
  <c r="W86" i="25"/>
  <c r="W99" i="25"/>
  <c r="W83" i="25"/>
  <c r="W96" i="25"/>
  <c r="W84" i="25"/>
  <c r="W97" i="25"/>
  <c r="V55" i="25"/>
  <c r="W59" i="25"/>
  <c r="W72" i="25"/>
  <c r="W58" i="25"/>
  <c r="W71" i="25"/>
  <c r="V68" i="25"/>
  <c r="V81" i="25"/>
  <c r="W57" i="25"/>
  <c r="W70" i="25"/>
  <c r="W66" i="25"/>
  <c r="W79" i="25"/>
  <c r="W60" i="25"/>
  <c r="W73" i="25"/>
  <c r="W53" i="25"/>
  <c r="G56" i="16"/>
  <c r="H15" i="13"/>
  <c r="H72" i="13" s="1"/>
  <c r="G67" i="16"/>
  <c r="G89" i="16"/>
  <c r="G94" i="13"/>
  <c r="G105" i="13" s="1"/>
  <c r="G139" i="18" s="1"/>
  <c r="G78" i="16"/>
  <c r="G100" i="16"/>
  <c r="G81" i="13"/>
  <c r="J34" i="10"/>
  <c r="G35" i="10" s="1"/>
  <c r="C34" i="4"/>
  <c r="F59" i="21"/>
  <c r="G70" i="21"/>
  <c r="G79" i="21" s="1"/>
  <c r="G78" i="21"/>
  <c r="G69" i="13"/>
  <c r="G15" i="21"/>
  <c r="G24" i="21" s="1"/>
  <c r="G23" i="21"/>
  <c r="F108" i="20"/>
  <c r="F97" i="20"/>
  <c r="F86" i="20"/>
  <c r="F60" i="20"/>
  <c r="F49" i="20"/>
  <c r="F34" i="20"/>
  <c r="F71" i="20"/>
  <c r="F23" i="20"/>
  <c r="F12" i="20"/>
  <c r="G44" i="21"/>
  <c r="G36" i="21"/>
  <c r="V41" i="16"/>
  <c r="V30" i="16"/>
  <c r="W34" i="16"/>
  <c r="W45" i="16"/>
  <c r="W31" i="16"/>
  <c r="W42" i="16"/>
  <c r="W33" i="16"/>
  <c r="W44" i="16"/>
  <c r="W40" i="16"/>
  <c r="W51" i="16"/>
  <c r="W32" i="16"/>
  <c r="W43" i="16"/>
  <c r="V8" i="16"/>
  <c r="W12" i="16"/>
  <c r="W9" i="16"/>
  <c r="W11" i="16"/>
  <c r="V19" i="16"/>
  <c r="W18" i="16"/>
  <c r="W10" i="16"/>
  <c r="X24" i="13"/>
  <c r="Y25" i="13"/>
  <c r="Y26" i="13"/>
  <c r="Y28" i="13"/>
  <c r="Y27" i="13"/>
  <c r="Y34" i="13"/>
  <c r="B31" i="10"/>
  <c r="C30" i="10"/>
  <c r="Z6" i="13" s="1"/>
  <c r="T28" i="4" l="1"/>
  <c r="T28" i="50" s="1"/>
  <c r="W13" i="22"/>
  <c r="U83" i="18"/>
  <c r="G132" i="18"/>
  <c r="G105" i="18"/>
  <c r="G116" i="18"/>
  <c r="G94" i="18"/>
  <c r="G93" i="18"/>
  <c r="G104" i="18"/>
  <c r="G131" i="18"/>
  <c r="G115" i="18"/>
  <c r="F80" i="20"/>
  <c r="F70" i="20" s="1"/>
  <c r="F145" i="18"/>
  <c r="G117" i="18"/>
  <c r="G106" i="18"/>
  <c r="G95" i="18"/>
  <c r="G133" i="18"/>
  <c r="G96" i="13"/>
  <c r="G107" i="13" s="1"/>
  <c r="G141" i="18" s="1"/>
  <c r="G92" i="18"/>
  <c r="G130" i="18"/>
  <c r="G103" i="18"/>
  <c r="G114" i="18"/>
  <c r="H89" i="18"/>
  <c r="H100" i="18"/>
  <c r="H111" i="18"/>
  <c r="H127" i="18"/>
  <c r="G38" i="20"/>
  <c r="G140" i="18"/>
  <c r="H13" i="13"/>
  <c r="H59" i="13" s="1"/>
  <c r="G126" i="18"/>
  <c r="G110" i="18"/>
  <c r="G88" i="18"/>
  <c r="G99" i="18"/>
  <c r="W49" i="18"/>
  <c r="X28" i="18"/>
  <c r="X50" i="18"/>
  <c r="X61" i="18"/>
  <c r="X26" i="16"/>
  <c r="X23" i="18"/>
  <c r="X34" i="18"/>
  <c r="X56" i="18"/>
  <c r="X67" i="18"/>
  <c r="W60" i="18"/>
  <c r="X28" i="16"/>
  <c r="X25" i="18"/>
  <c r="X36" i="18"/>
  <c r="X58" i="18"/>
  <c r="X69" i="18"/>
  <c r="W27" i="18"/>
  <c r="X32" i="18"/>
  <c r="X54" i="18"/>
  <c r="X65" i="18"/>
  <c r="X27" i="16"/>
  <c r="X24" i="18"/>
  <c r="X35" i="18"/>
  <c r="X57" i="18"/>
  <c r="X68" i="18"/>
  <c r="X29" i="16"/>
  <c r="X26" i="18"/>
  <c r="X37" i="18"/>
  <c r="X70" i="18"/>
  <c r="X59" i="18"/>
  <c r="X33" i="18"/>
  <c r="X55" i="18"/>
  <c r="X66" i="18"/>
  <c r="X30" i="18"/>
  <c r="X63" i="18"/>
  <c r="X52" i="18"/>
  <c r="X31" i="18"/>
  <c r="X53" i="18"/>
  <c r="X64" i="18"/>
  <c r="X29" i="18"/>
  <c r="X51" i="18"/>
  <c r="X62" i="18"/>
  <c r="X25" i="16"/>
  <c r="X23" i="16"/>
  <c r="X21" i="16"/>
  <c r="X24" i="16"/>
  <c r="X22" i="16"/>
  <c r="BC35" i="47"/>
  <c r="BC36" i="47" s="1"/>
  <c r="BC45" i="47" s="1"/>
  <c r="U24" i="50"/>
  <c r="U10" i="50"/>
  <c r="U11" i="50"/>
  <c r="U25" i="50"/>
  <c r="U9" i="50"/>
  <c r="U12" i="50"/>
  <c r="AX46" i="27"/>
  <c r="AY75" i="45"/>
  <c r="G11" i="13"/>
  <c r="G78" i="13"/>
  <c r="G89" i="13" s="1"/>
  <c r="H33" i="21"/>
  <c r="H34" i="21" s="1"/>
  <c r="AY77" i="45"/>
  <c r="AX64" i="27"/>
  <c r="AX62" i="27"/>
  <c r="AX65" i="27" s="1"/>
  <c r="AX61" i="27"/>
  <c r="BB78" i="45"/>
  <c r="BB35" i="27" s="1"/>
  <c r="BD19" i="47"/>
  <c r="BD11" i="47"/>
  <c r="BC23" i="47"/>
  <c r="BC15" i="47"/>
  <c r="BC24" i="47" s="1"/>
  <c r="BC66" i="47"/>
  <c r="BC58" i="47"/>
  <c r="BB38" i="39"/>
  <c r="BB55" i="45" s="1"/>
  <c r="BB30" i="27" s="1"/>
  <c r="BB37" i="39"/>
  <c r="BB54" i="45" s="1"/>
  <c r="BB29" i="27" s="1"/>
  <c r="BB53" i="43"/>
  <c r="BB60" i="43"/>
  <c r="BC42" i="43"/>
  <c r="BC41" i="43" s="1"/>
  <c r="BC36" i="43"/>
  <c r="BC11" i="43"/>
  <c r="BD33" i="47"/>
  <c r="BD41" i="47"/>
  <c r="BA68" i="44"/>
  <c r="BA19" i="27" s="1"/>
  <c r="AZ55" i="27"/>
  <c r="BD55" i="47"/>
  <c r="BD63" i="47"/>
  <c r="H66" i="21"/>
  <c r="H75" i="21" s="1"/>
  <c r="X20" i="16"/>
  <c r="Y119" i="13"/>
  <c r="F68" i="4"/>
  <c r="G57" i="13"/>
  <c r="G60" i="16"/>
  <c r="H73" i="13"/>
  <c r="H84" i="13" s="1"/>
  <c r="H19" i="21"/>
  <c r="BL57" i="46"/>
  <c r="BL76" i="46"/>
  <c r="BM39" i="43"/>
  <c r="BM51" i="43" s="1"/>
  <c r="BM143" i="39" s="1"/>
  <c r="G101" i="20"/>
  <c r="G59" i="16"/>
  <c r="G114" i="16"/>
  <c r="G167" i="25"/>
  <c r="G154" i="25"/>
  <c r="G112" i="20"/>
  <c r="G93" i="16"/>
  <c r="G64" i="20"/>
  <c r="G142" i="25"/>
  <c r="G16" i="20"/>
  <c r="G98" i="13"/>
  <c r="G109" i="13" s="1"/>
  <c r="G75" i="20"/>
  <c r="H19" i="13"/>
  <c r="H65" i="13" s="1"/>
  <c r="G180" i="25"/>
  <c r="F58" i="20"/>
  <c r="F48" i="20" s="1"/>
  <c r="F32" i="20"/>
  <c r="F22" i="20" s="1"/>
  <c r="G206" i="25"/>
  <c r="G141" i="25"/>
  <c r="G92" i="16"/>
  <c r="G193" i="25"/>
  <c r="H18" i="13"/>
  <c r="H64" i="13" s="1"/>
  <c r="G219" i="25"/>
  <c r="G81" i="16"/>
  <c r="G128" i="25"/>
  <c r="G70" i="16"/>
  <c r="G97" i="13"/>
  <c r="G108" i="13" s="1"/>
  <c r="G142" i="18" s="1"/>
  <c r="G232" i="25"/>
  <c r="G103" i="16"/>
  <c r="G115" i="25"/>
  <c r="G116" i="25"/>
  <c r="G207" i="25"/>
  <c r="H88" i="16"/>
  <c r="G194" i="25"/>
  <c r="F69" i="4"/>
  <c r="G71" i="16"/>
  <c r="G129" i="25"/>
  <c r="G113" i="16"/>
  <c r="G115" i="16"/>
  <c r="G233" i="25"/>
  <c r="G27" i="20"/>
  <c r="G168" i="25"/>
  <c r="G82" i="16"/>
  <c r="G90" i="20"/>
  <c r="G53" i="20"/>
  <c r="G181" i="25"/>
  <c r="G104" i="16"/>
  <c r="G220" i="25"/>
  <c r="G155" i="25"/>
  <c r="G114" i="25"/>
  <c r="F95" i="20"/>
  <c r="F85" i="20" s="1"/>
  <c r="F90" i="13"/>
  <c r="F117" i="20"/>
  <c r="F107" i="20" s="1"/>
  <c r="F106" i="20"/>
  <c r="F96" i="20" s="1"/>
  <c r="F43" i="20"/>
  <c r="F33" i="20" s="1"/>
  <c r="F101" i="13"/>
  <c r="F120" i="16" s="1"/>
  <c r="F69" i="20"/>
  <c r="F59" i="20" s="1"/>
  <c r="F21" i="20"/>
  <c r="F11" i="20" s="1"/>
  <c r="G166" i="25"/>
  <c r="G218" i="25"/>
  <c r="G205" i="25"/>
  <c r="G58" i="16"/>
  <c r="G140" i="25"/>
  <c r="G127" i="25"/>
  <c r="G69" i="16"/>
  <c r="G179" i="25"/>
  <c r="G231" i="25"/>
  <c r="G153" i="25"/>
  <c r="G102" i="16"/>
  <c r="G91" i="16"/>
  <c r="F17" i="50"/>
  <c r="G192" i="25"/>
  <c r="G80" i="16"/>
  <c r="H17" i="13"/>
  <c r="H74" i="13" s="1"/>
  <c r="F15" i="50"/>
  <c r="F16" i="50"/>
  <c r="H66" i="16"/>
  <c r="G99" i="13"/>
  <c r="G110" i="13" s="1"/>
  <c r="G144" i="18" s="1"/>
  <c r="G83" i="16"/>
  <c r="G61" i="16"/>
  <c r="G116" i="16"/>
  <c r="G105" i="16"/>
  <c r="G94" i="16"/>
  <c r="G72" i="16"/>
  <c r="G234" i="25"/>
  <c r="G195" i="25"/>
  <c r="G182" i="25"/>
  <c r="G169" i="25"/>
  <c r="H20" i="13"/>
  <c r="G156" i="25"/>
  <c r="G221" i="25"/>
  <c r="G130" i="25"/>
  <c r="G117" i="25"/>
  <c r="G208" i="25"/>
  <c r="G143" i="25"/>
  <c r="X38" i="16"/>
  <c r="X49" i="16"/>
  <c r="X36" i="16"/>
  <c r="X47" i="16"/>
  <c r="X39" i="16"/>
  <c r="X50" i="16"/>
  <c r="X35" i="16"/>
  <c r="X46" i="16"/>
  <c r="X37" i="16"/>
  <c r="X48" i="16"/>
  <c r="X14" i="16"/>
  <c r="X15" i="16"/>
  <c r="X17" i="16"/>
  <c r="X13" i="16"/>
  <c r="X16" i="16"/>
  <c r="X298" i="25"/>
  <c r="X285" i="25"/>
  <c r="X272" i="25"/>
  <c r="X259" i="25"/>
  <c r="X246" i="25"/>
  <c r="X90" i="25"/>
  <c r="X64" i="25"/>
  <c r="X103" i="25"/>
  <c r="X51" i="25"/>
  <c r="X77" i="25"/>
  <c r="X297" i="25"/>
  <c r="X284" i="25"/>
  <c r="X258" i="25"/>
  <c r="X271" i="25"/>
  <c r="X245" i="25"/>
  <c r="X102" i="25"/>
  <c r="X76" i="25"/>
  <c r="X50" i="25"/>
  <c r="X89" i="25"/>
  <c r="X63" i="25"/>
  <c r="X296" i="25"/>
  <c r="X283" i="25"/>
  <c r="X270" i="25"/>
  <c r="X101" i="25"/>
  <c r="X244" i="25"/>
  <c r="X257" i="25"/>
  <c r="X88" i="25"/>
  <c r="X62" i="25"/>
  <c r="X75" i="25"/>
  <c r="Z31" i="13"/>
  <c r="Z33" i="13"/>
  <c r="Z32" i="13"/>
  <c r="Z29" i="13"/>
  <c r="Z30" i="13"/>
  <c r="X299" i="25"/>
  <c r="X260" i="25"/>
  <c r="X273" i="25"/>
  <c r="X286" i="25"/>
  <c r="X247" i="25"/>
  <c r="X104" i="25"/>
  <c r="X78" i="25"/>
  <c r="X65" i="25"/>
  <c r="X52" i="25"/>
  <c r="X91" i="25"/>
  <c r="X295" i="25"/>
  <c r="X282" i="25"/>
  <c r="X269" i="25"/>
  <c r="X243" i="25"/>
  <c r="X100" i="25"/>
  <c r="X74" i="25"/>
  <c r="X256" i="25"/>
  <c r="X87" i="25"/>
  <c r="X61" i="25"/>
  <c r="F38" i="25"/>
  <c r="F37" i="25"/>
  <c r="H55" i="16"/>
  <c r="I14" i="13"/>
  <c r="I60" i="13" s="1"/>
  <c r="H77" i="16"/>
  <c r="H93" i="13"/>
  <c r="H104" i="13" s="1"/>
  <c r="H138" i="18" s="1"/>
  <c r="H99" i="16"/>
  <c r="H110" i="16"/>
  <c r="BO44" i="43"/>
  <c r="BO38" i="43"/>
  <c r="BN36" i="46"/>
  <c r="BN42" i="46"/>
  <c r="BN58" i="46"/>
  <c r="BN70" i="46"/>
  <c r="BN88" i="45"/>
  <c r="BN26" i="46"/>
  <c r="BN14" i="46"/>
  <c r="BN48" i="46"/>
  <c r="BN64" i="46"/>
  <c r="BN20" i="46"/>
  <c r="W289" i="25"/>
  <c r="X300" i="25"/>
  <c r="X293" i="25"/>
  <c r="X294" i="25"/>
  <c r="X292" i="25"/>
  <c r="X291" i="25"/>
  <c r="G111" i="20"/>
  <c r="G15" i="20"/>
  <c r="I35" i="10"/>
  <c r="BM43" i="43"/>
  <c r="BM49" i="43" s="1"/>
  <c r="BO144" i="39"/>
  <c r="BO104" i="39"/>
  <c r="BO152" i="39"/>
  <c r="BO61" i="45"/>
  <c r="BO96" i="39"/>
  <c r="BO43" i="44"/>
  <c r="BO61" i="44"/>
  <c r="BO112" i="39"/>
  <c r="BO67" i="44"/>
  <c r="BO49" i="44"/>
  <c r="BO88" i="39"/>
  <c r="BO160" i="39"/>
  <c r="BO136" i="39"/>
  <c r="BP16" i="43"/>
  <c r="BO58" i="43"/>
  <c r="BO64" i="43" s="1"/>
  <c r="BO79" i="46" s="1"/>
  <c r="BO55" i="44"/>
  <c r="BO84" i="45"/>
  <c r="BO37" i="44"/>
  <c r="BO73" i="45"/>
  <c r="BO120" i="39"/>
  <c r="BO128" i="39"/>
  <c r="BO67" i="45"/>
  <c r="BL69" i="46"/>
  <c r="BL63" i="46"/>
  <c r="BL47" i="46"/>
  <c r="BL87" i="45"/>
  <c r="BL19" i="46"/>
  <c r="BL25" i="46"/>
  <c r="BL41" i="46"/>
  <c r="BL13" i="46"/>
  <c r="BL35" i="46"/>
  <c r="C20" i="4"/>
  <c r="C34" i="50"/>
  <c r="C20" i="50" s="1"/>
  <c r="F70" i="4"/>
  <c r="F14" i="50"/>
  <c r="V9" i="4"/>
  <c r="V11" i="4"/>
  <c r="V10" i="4"/>
  <c r="V12" i="4"/>
  <c r="V24" i="4"/>
  <c r="V25" i="4"/>
  <c r="G76" i="16"/>
  <c r="G227" i="25"/>
  <c r="G214" i="25"/>
  <c r="G201" i="25"/>
  <c r="G188" i="25"/>
  <c r="G175" i="25"/>
  <c r="G162" i="25"/>
  <c r="G149" i="25"/>
  <c r="G136" i="25"/>
  <c r="G123" i="25"/>
  <c r="G110" i="25"/>
  <c r="G109" i="16"/>
  <c r="H228" i="25"/>
  <c r="H215" i="25"/>
  <c r="H202" i="25"/>
  <c r="H189" i="25"/>
  <c r="H176" i="25"/>
  <c r="H163" i="25"/>
  <c r="H150" i="25"/>
  <c r="H137" i="25"/>
  <c r="H124" i="25"/>
  <c r="H111" i="25"/>
  <c r="G65" i="16"/>
  <c r="W263" i="25"/>
  <c r="X267" i="25"/>
  <c r="X280" i="25"/>
  <c r="X268" i="25"/>
  <c r="X281" i="25"/>
  <c r="W276" i="25"/>
  <c r="X266" i="25"/>
  <c r="X279" i="25"/>
  <c r="X265" i="25"/>
  <c r="X278" i="25"/>
  <c r="X274" i="25"/>
  <c r="X287" i="25"/>
  <c r="V39" i="25"/>
  <c r="W237" i="25"/>
  <c r="X248" i="25"/>
  <c r="X261" i="25"/>
  <c r="X241" i="25"/>
  <c r="X254" i="25"/>
  <c r="X242" i="25"/>
  <c r="X255" i="25"/>
  <c r="W250" i="25"/>
  <c r="X240" i="25"/>
  <c r="X253" i="25"/>
  <c r="X239" i="25"/>
  <c r="X252" i="25"/>
  <c r="X85" i="25"/>
  <c r="X98" i="25"/>
  <c r="X92" i="25"/>
  <c r="X105" i="25"/>
  <c r="X83" i="25"/>
  <c r="X96" i="25"/>
  <c r="X86" i="25"/>
  <c r="X99" i="25"/>
  <c r="X84" i="25"/>
  <c r="X97" i="25"/>
  <c r="W94" i="25"/>
  <c r="W55" i="25"/>
  <c r="X66" i="25"/>
  <c r="X79" i="25"/>
  <c r="W81" i="25"/>
  <c r="W68" i="25"/>
  <c r="X60" i="25"/>
  <c r="X73" i="25"/>
  <c r="X59" i="25"/>
  <c r="X72" i="25"/>
  <c r="X58" i="25"/>
  <c r="X71" i="25"/>
  <c r="X57" i="25"/>
  <c r="X70" i="25"/>
  <c r="X53" i="25"/>
  <c r="G52" i="20"/>
  <c r="H61" i="13"/>
  <c r="H83" i="13" s="1"/>
  <c r="G74" i="20"/>
  <c r="G89" i="20"/>
  <c r="G26" i="20"/>
  <c r="G37" i="20"/>
  <c r="G100" i="20"/>
  <c r="G63" i="20"/>
  <c r="G54" i="16"/>
  <c r="G80" i="13"/>
  <c r="G87" i="16"/>
  <c r="G98" i="16"/>
  <c r="G92" i="13"/>
  <c r="G103" i="13" s="1"/>
  <c r="G137" i="18" s="1"/>
  <c r="G72" i="21"/>
  <c r="D122" i="18" s="1"/>
  <c r="G17" i="21"/>
  <c r="D120" i="18" s="1"/>
  <c r="H12" i="21"/>
  <c r="H20" i="21"/>
  <c r="G37" i="21"/>
  <c r="G57" i="21" s="1"/>
  <c r="G50" i="21"/>
  <c r="E74" i="4"/>
  <c r="W30" i="16"/>
  <c r="X32" i="16"/>
  <c r="X43" i="16"/>
  <c r="X34" i="16"/>
  <c r="X45" i="16"/>
  <c r="W41" i="16"/>
  <c r="X40" i="16"/>
  <c r="X51" i="16"/>
  <c r="X31" i="16"/>
  <c r="X42" i="16"/>
  <c r="X33" i="16"/>
  <c r="X44" i="16"/>
  <c r="W8" i="16"/>
  <c r="X10" i="16"/>
  <c r="W19" i="16"/>
  <c r="X18" i="16"/>
  <c r="X9" i="16"/>
  <c r="X11" i="16"/>
  <c r="X12" i="16"/>
  <c r="Z27" i="13"/>
  <c r="Z28" i="13"/>
  <c r="Z26" i="13"/>
  <c r="Z34" i="13"/>
  <c r="Z25" i="13"/>
  <c r="Y24" i="13"/>
  <c r="C31" i="10"/>
  <c r="AA6" i="13" s="1"/>
  <c r="B32" i="10"/>
  <c r="U28" i="4" l="1"/>
  <c r="U28" i="50" s="1"/>
  <c r="X13" i="22"/>
  <c r="H70" i="13"/>
  <c r="V83" i="18"/>
  <c r="G113" i="20"/>
  <c r="G54" i="20"/>
  <c r="G39" i="20"/>
  <c r="G76" i="20"/>
  <c r="G28" i="20"/>
  <c r="G102" i="20"/>
  <c r="G17" i="20"/>
  <c r="G65" i="20"/>
  <c r="G91" i="20"/>
  <c r="G100" i="13"/>
  <c r="G111" i="13" s="1"/>
  <c r="G145" i="18" s="1"/>
  <c r="G96" i="18"/>
  <c r="G134" i="18"/>
  <c r="G118" i="18"/>
  <c r="G107" i="18"/>
  <c r="G19" i="20"/>
  <c r="G143" i="18"/>
  <c r="H91" i="18"/>
  <c r="H102" i="18"/>
  <c r="H113" i="18"/>
  <c r="H129" i="18"/>
  <c r="H90" i="18"/>
  <c r="H101" i="18"/>
  <c r="H112" i="18"/>
  <c r="H128" i="18"/>
  <c r="H12" i="13"/>
  <c r="H69" i="13" s="1"/>
  <c r="G87" i="18"/>
  <c r="G98" i="18"/>
  <c r="G109" i="18"/>
  <c r="G125" i="18"/>
  <c r="F84" i="18"/>
  <c r="F29" i="4" s="1"/>
  <c r="F29" i="50" s="1"/>
  <c r="F85" i="18"/>
  <c r="F30" i="4" s="1"/>
  <c r="F30" i="50" s="1"/>
  <c r="Y31" i="18"/>
  <c r="Y53" i="18"/>
  <c r="Y64" i="18"/>
  <c r="Y33" i="18"/>
  <c r="Y55" i="18"/>
  <c r="Y66" i="18"/>
  <c r="X60" i="18"/>
  <c r="Y28" i="18"/>
  <c r="Y50" i="18"/>
  <c r="Y61" i="18"/>
  <c r="Y32" i="18"/>
  <c r="Y54" i="18"/>
  <c r="Y65" i="18"/>
  <c r="X49" i="18"/>
  <c r="Y29" i="16"/>
  <c r="Y26" i="18"/>
  <c r="Y37" i="18"/>
  <c r="Y59" i="18"/>
  <c r="Y70" i="18"/>
  <c r="Y27" i="16"/>
  <c r="Y24" i="18"/>
  <c r="Y35" i="18"/>
  <c r="Y57" i="18"/>
  <c r="Y68" i="18"/>
  <c r="X27" i="18"/>
  <c r="Y30" i="18"/>
  <c r="Y52" i="18"/>
  <c r="Y63" i="18"/>
  <c r="Y29" i="18"/>
  <c r="Y51" i="18"/>
  <c r="Y62" i="18"/>
  <c r="Y28" i="16"/>
  <c r="Y36" i="18"/>
  <c r="Y25" i="18"/>
  <c r="Y58" i="18"/>
  <c r="Y69" i="18"/>
  <c r="Y26" i="16"/>
  <c r="Y23" i="18"/>
  <c r="Y34" i="18"/>
  <c r="Y56" i="18"/>
  <c r="Y67" i="18"/>
  <c r="Y22" i="16"/>
  <c r="Y25" i="16"/>
  <c r="Y24" i="16"/>
  <c r="Y23" i="16"/>
  <c r="Y21" i="16"/>
  <c r="G73" i="16"/>
  <c r="G106" i="16"/>
  <c r="J35" i="10"/>
  <c r="G36" i="10" s="1"/>
  <c r="BC44" i="47"/>
  <c r="BC39" i="47" s="1"/>
  <c r="BC48" i="47" s="1"/>
  <c r="G62" i="16"/>
  <c r="G209" i="25"/>
  <c r="G68" i="13"/>
  <c r="G170" i="25"/>
  <c r="G235" i="25"/>
  <c r="G157" i="25"/>
  <c r="G144" i="25"/>
  <c r="G118" i="25"/>
  <c r="H21" i="13"/>
  <c r="H78" i="13" s="1"/>
  <c r="G183" i="25"/>
  <c r="G196" i="25"/>
  <c r="G84" i="16"/>
  <c r="G131" i="25"/>
  <c r="G222" i="25"/>
  <c r="G95" i="16"/>
  <c r="G117" i="16"/>
  <c r="H42" i="21"/>
  <c r="V10" i="50"/>
  <c r="V11" i="50"/>
  <c r="V25" i="50"/>
  <c r="V9" i="50"/>
  <c r="V24" i="50"/>
  <c r="V12" i="50"/>
  <c r="AY74" i="45"/>
  <c r="AY34" i="27" s="1"/>
  <c r="AY20" i="27" s="1"/>
  <c r="AY37" i="27" s="1"/>
  <c r="AY45" i="27" s="1"/>
  <c r="AY60" i="27" s="1"/>
  <c r="H67" i="21"/>
  <c r="H76" i="21" s="1"/>
  <c r="BC17" i="47"/>
  <c r="AZ75" i="45" s="1"/>
  <c r="BA74" i="27"/>
  <c r="BA67" i="27" s="1"/>
  <c r="BA8" i="27"/>
  <c r="BB75" i="46"/>
  <c r="BB74" i="46" s="1"/>
  <c r="BE37" i="47" s="1"/>
  <c r="BB24" i="46"/>
  <c r="BB23" i="46" s="1"/>
  <c r="BB56" i="46"/>
  <c r="BB55" i="46" s="1"/>
  <c r="BB86" i="45"/>
  <c r="BB85" i="45" s="1"/>
  <c r="BB36" i="27" s="1"/>
  <c r="BB46" i="46"/>
  <c r="BB45" i="46" s="1"/>
  <c r="BB34" i="46"/>
  <c r="BB33" i="46" s="1"/>
  <c r="BB18" i="46"/>
  <c r="BB17" i="46" s="1"/>
  <c r="BB40" i="46"/>
  <c r="BB39" i="46" s="1"/>
  <c r="BB68" i="46"/>
  <c r="BB67" i="46" s="1"/>
  <c r="BB59" i="43"/>
  <c r="BB12" i="46"/>
  <c r="BB11" i="46" s="1"/>
  <c r="BB62" i="46"/>
  <c r="BB61" i="46" s="1"/>
  <c r="BD42" i="47"/>
  <c r="BD34" i="47"/>
  <c r="BD20" i="47"/>
  <c r="BD12" i="47"/>
  <c r="BC35" i="43"/>
  <c r="BC48" i="43"/>
  <c r="BC59" i="47"/>
  <c r="BC68" i="47" s="1"/>
  <c r="BC67" i="47"/>
  <c r="BD56" i="47"/>
  <c r="BD64" i="47"/>
  <c r="H75" i="13"/>
  <c r="H86" i="13" s="1"/>
  <c r="H76" i="13"/>
  <c r="H87" i="13" s="1"/>
  <c r="Y20" i="16"/>
  <c r="Z119" i="13"/>
  <c r="H25" i="20"/>
  <c r="G41" i="20"/>
  <c r="G78" i="20"/>
  <c r="G30" i="20"/>
  <c r="G93" i="20"/>
  <c r="G115" i="20"/>
  <c r="G67" i="20"/>
  <c r="G104" i="20"/>
  <c r="BM151" i="39"/>
  <c r="BM103" i="39"/>
  <c r="BM87" i="39"/>
  <c r="BM60" i="45"/>
  <c r="BM48" i="44"/>
  <c r="BM83" i="45"/>
  <c r="BM66" i="44"/>
  <c r="BM159" i="39"/>
  <c r="BM42" i="44"/>
  <c r="BM60" i="44"/>
  <c r="BM127" i="39"/>
  <c r="BM111" i="39"/>
  <c r="BM72" i="45"/>
  <c r="BN15" i="43"/>
  <c r="BN45" i="43" s="1"/>
  <c r="BM95" i="39"/>
  <c r="BM54" i="44"/>
  <c r="BM119" i="39"/>
  <c r="BM36" i="44"/>
  <c r="BM66" i="45"/>
  <c r="BM135" i="39"/>
  <c r="BM57" i="43"/>
  <c r="BM63" i="43" s="1"/>
  <c r="F121" i="16"/>
  <c r="G56" i="20"/>
  <c r="G40" i="20"/>
  <c r="G92" i="20"/>
  <c r="G103" i="20"/>
  <c r="G18" i="20"/>
  <c r="G77" i="20"/>
  <c r="G114" i="20"/>
  <c r="G29" i="20"/>
  <c r="G66" i="20"/>
  <c r="G55" i="20"/>
  <c r="H63" i="13"/>
  <c r="H85" i="13" s="1"/>
  <c r="H14" i="20"/>
  <c r="G116" i="20"/>
  <c r="G20" i="20"/>
  <c r="G57" i="20"/>
  <c r="G31" i="20"/>
  <c r="G94" i="20"/>
  <c r="G105" i="20"/>
  <c r="G42" i="20"/>
  <c r="G79" i="20"/>
  <c r="G68" i="20"/>
  <c r="H66" i="13"/>
  <c r="H77" i="13"/>
  <c r="H90" i="16"/>
  <c r="H68" i="16"/>
  <c r="H57" i="16"/>
  <c r="H101" i="16"/>
  <c r="H79" i="16"/>
  <c r="H112" i="16"/>
  <c r="H113" i="25"/>
  <c r="I16" i="13"/>
  <c r="H191" i="25"/>
  <c r="H126" i="25"/>
  <c r="H217" i="25"/>
  <c r="H152" i="25"/>
  <c r="H204" i="25"/>
  <c r="H139" i="25"/>
  <c r="H95" i="13"/>
  <c r="H106" i="13" s="1"/>
  <c r="H140" i="18" s="1"/>
  <c r="H230" i="25"/>
  <c r="H178" i="25"/>
  <c r="H165" i="25"/>
  <c r="F10" i="20"/>
  <c r="I10" i="21" s="1"/>
  <c r="I11" i="21" s="1"/>
  <c r="I20" i="21" s="1"/>
  <c r="Y38" i="16"/>
  <c r="Y49" i="16"/>
  <c r="Y35" i="16"/>
  <c r="Y46" i="16"/>
  <c r="Y39" i="16"/>
  <c r="Y50" i="16"/>
  <c r="Y37" i="16"/>
  <c r="Y48" i="16"/>
  <c r="Y36" i="16"/>
  <c r="Y47" i="16"/>
  <c r="Y14" i="16"/>
  <c r="Y13" i="16"/>
  <c r="Y16" i="16"/>
  <c r="Y17" i="16"/>
  <c r="Y15" i="16"/>
  <c r="AA30" i="13"/>
  <c r="AA29" i="13"/>
  <c r="AA33" i="13"/>
  <c r="AA32" i="13"/>
  <c r="AA31" i="13"/>
  <c r="Y284" i="25"/>
  <c r="Y258" i="25"/>
  <c r="Y297" i="25"/>
  <c r="Y245" i="25"/>
  <c r="Y271" i="25"/>
  <c r="Y89" i="25"/>
  <c r="Y102" i="25"/>
  <c r="Y63" i="25"/>
  <c r="Y50" i="25"/>
  <c r="Y76" i="25"/>
  <c r="Y299" i="25"/>
  <c r="Y286" i="25"/>
  <c r="Y273" i="25"/>
  <c r="Y247" i="25"/>
  <c r="Y91" i="25"/>
  <c r="Y104" i="25"/>
  <c r="Y78" i="25"/>
  <c r="Y260" i="25"/>
  <c r="Y65" i="25"/>
  <c r="Y52" i="25"/>
  <c r="Y296" i="25"/>
  <c r="Y283" i="25"/>
  <c r="Y270" i="25"/>
  <c r="Y257" i="25"/>
  <c r="Y101" i="25"/>
  <c r="Y244" i="25"/>
  <c r="Y75" i="25"/>
  <c r="Y88" i="25"/>
  <c r="Y62" i="25"/>
  <c r="Y295" i="25"/>
  <c r="Y282" i="25"/>
  <c r="Y256" i="25"/>
  <c r="Y243" i="25"/>
  <c r="Y269" i="25"/>
  <c r="Y100" i="25"/>
  <c r="Y87" i="25"/>
  <c r="Y74" i="25"/>
  <c r="Y61" i="25"/>
  <c r="Y298" i="25"/>
  <c r="Y272" i="25"/>
  <c r="Y259" i="25"/>
  <c r="Y246" i="25"/>
  <c r="Y103" i="25"/>
  <c r="Y90" i="25"/>
  <c r="Y285" i="25"/>
  <c r="Y51" i="25"/>
  <c r="Y77" i="25"/>
  <c r="Y64" i="25"/>
  <c r="F84" i="20"/>
  <c r="I65" i="21" s="1"/>
  <c r="I74" i="21" s="1"/>
  <c r="F47" i="20"/>
  <c r="I32" i="21" s="1"/>
  <c r="I33" i="21" s="1"/>
  <c r="I34" i="21" s="1"/>
  <c r="H73" i="20"/>
  <c r="H62" i="20"/>
  <c r="H36" i="20"/>
  <c r="H88" i="20"/>
  <c r="H51" i="20"/>
  <c r="H110" i="20"/>
  <c r="I71" i="13"/>
  <c r="I82" i="13" s="1"/>
  <c r="H99" i="20"/>
  <c r="BO50" i="43"/>
  <c r="BO59" i="44" s="1"/>
  <c r="X289" i="25"/>
  <c r="Y293" i="25"/>
  <c r="Y300" i="25"/>
  <c r="Y291" i="25"/>
  <c r="Y292" i="25"/>
  <c r="Y294" i="25"/>
  <c r="H89" i="16"/>
  <c r="H78" i="16"/>
  <c r="H111" i="16"/>
  <c r="H67" i="16"/>
  <c r="H56" i="16"/>
  <c r="H100" i="16"/>
  <c r="I15" i="13"/>
  <c r="I72" i="13" s="1"/>
  <c r="BM81" i="45"/>
  <c r="BM34" i="44"/>
  <c r="BM149" i="39"/>
  <c r="BM58" i="44"/>
  <c r="BM40" i="44"/>
  <c r="BO16" i="46"/>
  <c r="BO50" i="46"/>
  <c r="BO72" i="46"/>
  <c r="BO60" i="46"/>
  <c r="BO44" i="46"/>
  <c r="BO22" i="46"/>
  <c r="BO90" i="45"/>
  <c r="BO66" i="46"/>
  <c r="BO28" i="46"/>
  <c r="BO38" i="46"/>
  <c r="BP40" i="43"/>
  <c r="BP46" i="43"/>
  <c r="BM46" i="44"/>
  <c r="BM85" i="39"/>
  <c r="BM101" i="39"/>
  <c r="BM58" i="45"/>
  <c r="BM133" i="39"/>
  <c r="BM109" i="39"/>
  <c r="BM64" i="45"/>
  <c r="BM55" i="43"/>
  <c r="BM61" i="43" s="1"/>
  <c r="BM125" i="39"/>
  <c r="BM157" i="39"/>
  <c r="BM70" i="45"/>
  <c r="BM141" i="39"/>
  <c r="BM117" i="39"/>
  <c r="BM52" i="44"/>
  <c r="BM64" i="44"/>
  <c r="BM93" i="39"/>
  <c r="BN13" i="43"/>
  <c r="BN37" i="43" s="1"/>
  <c r="W10" i="4"/>
  <c r="W12" i="4"/>
  <c r="W11" i="4"/>
  <c r="W9" i="4"/>
  <c r="W24" i="4"/>
  <c r="W25" i="4"/>
  <c r="H94" i="13"/>
  <c r="H105" i="13" s="1"/>
  <c r="H139" i="18" s="1"/>
  <c r="H229" i="25"/>
  <c r="H216" i="25"/>
  <c r="H203" i="25"/>
  <c r="H190" i="25"/>
  <c r="H177" i="25"/>
  <c r="H164" i="25"/>
  <c r="H151" i="25"/>
  <c r="H138" i="25"/>
  <c r="H125" i="25"/>
  <c r="H112" i="25"/>
  <c r="G108" i="16"/>
  <c r="G226" i="25"/>
  <c r="G213" i="25"/>
  <c r="G200" i="25"/>
  <c r="G187" i="25"/>
  <c r="G174" i="25"/>
  <c r="G161" i="25"/>
  <c r="G148" i="25"/>
  <c r="G135" i="25"/>
  <c r="G122" i="25"/>
  <c r="G109" i="25"/>
  <c r="X263" i="25"/>
  <c r="Y274" i="25"/>
  <c r="Y287" i="25"/>
  <c r="Y266" i="25"/>
  <c r="Y279" i="25"/>
  <c r="Y267" i="25"/>
  <c r="Y280" i="25"/>
  <c r="X237" i="25"/>
  <c r="Y265" i="25"/>
  <c r="Y278" i="25"/>
  <c r="Y268" i="25"/>
  <c r="Y281" i="25"/>
  <c r="X276" i="25"/>
  <c r="W39" i="25"/>
  <c r="X250" i="25"/>
  <c r="Y239" i="25"/>
  <c r="Y252" i="25"/>
  <c r="Y248" i="25"/>
  <c r="Y261" i="25"/>
  <c r="Y241" i="25"/>
  <c r="Y254" i="25"/>
  <c r="Y240" i="25"/>
  <c r="Y253" i="25"/>
  <c r="Y242" i="25"/>
  <c r="Y255" i="25"/>
  <c r="X94" i="25"/>
  <c r="Y83" i="25"/>
  <c r="Y96" i="25"/>
  <c r="Y92" i="25"/>
  <c r="Y105" i="25"/>
  <c r="Y86" i="25"/>
  <c r="Y99" i="25"/>
  <c r="Y85" i="25"/>
  <c r="Y98" i="25"/>
  <c r="Y84" i="25"/>
  <c r="Y97" i="25"/>
  <c r="X55" i="25"/>
  <c r="Y60" i="25"/>
  <c r="Y73" i="25"/>
  <c r="Y59" i="25"/>
  <c r="Y72" i="25"/>
  <c r="X81" i="25"/>
  <c r="X68" i="25"/>
  <c r="Y58" i="25"/>
  <c r="Y71" i="25"/>
  <c r="Y57" i="25"/>
  <c r="Y70" i="25"/>
  <c r="Y66" i="25"/>
  <c r="Y79" i="25"/>
  <c r="Y53" i="25"/>
  <c r="H81" i="13"/>
  <c r="G61" i="20"/>
  <c r="G87" i="20"/>
  <c r="G75" i="16"/>
  <c r="G109" i="20"/>
  <c r="G24" i="20"/>
  <c r="G79" i="13"/>
  <c r="G64" i="16"/>
  <c r="G86" i="16"/>
  <c r="G97" i="16"/>
  <c r="G91" i="13"/>
  <c r="G53" i="16"/>
  <c r="G50" i="20"/>
  <c r="G13" i="20"/>
  <c r="G72" i="20"/>
  <c r="G35" i="20"/>
  <c r="G98" i="20"/>
  <c r="G81" i="21"/>
  <c r="G26" i="21"/>
  <c r="E8" i="23"/>
  <c r="E42" i="4"/>
  <c r="H21" i="21"/>
  <c r="H13" i="21"/>
  <c r="H43" i="21"/>
  <c r="H35" i="21"/>
  <c r="G39" i="21"/>
  <c r="D121" i="18" s="1"/>
  <c r="D119" i="18" s="1"/>
  <c r="X30" i="16"/>
  <c r="Y31" i="16"/>
  <c r="Y42" i="16"/>
  <c r="Y33" i="16"/>
  <c r="Y44" i="16"/>
  <c r="Y34" i="16"/>
  <c r="Y45" i="16"/>
  <c r="Y40" i="16"/>
  <c r="Y51" i="16"/>
  <c r="Y32" i="16"/>
  <c r="Y43" i="16"/>
  <c r="X41" i="16"/>
  <c r="X8" i="16"/>
  <c r="Y12" i="16"/>
  <c r="Y9" i="16"/>
  <c r="Y11" i="16"/>
  <c r="X19" i="16"/>
  <c r="Y18" i="16"/>
  <c r="Y10" i="16"/>
  <c r="AA27" i="13"/>
  <c r="AA26" i="13"/>
  <c r="AA34" i="13"/>
  <c r="AA28" i="13"/>
  <c r="AA25" i="13"/>
  <c r="Z24" i="13"/>
  <c r="C32" i="10"/>
  <c r="AB6" i="13" s="1"/>
  <c r="B33" i="10"/>
  <c r="Y13" i="22" l="1"/>
  <c r="V28" i="4"/>
  <c r="V28" i="50" s="1"/>
  <c r="W83" i="18"/>
  <c r="E40" i="4"/>
  <c r="E41" i="50"/>
  <c r="E39" i="50" s="1"/>
  <c r="G106" i="20"/>
  <c r="G107" i="25"/>
  <c r="H58" i="13"/>
  <c r="H80" i="13" s="1"/>
  <c r="G80" i="20"/>
  <c r="G58" i="20"/>
  <c r="G69" i="20"/>
  <c r="G133" i="25"/>
  <c r="G43" i="20"/>
  <c r="G95" i="20"/>
  <c r="G32" i="20"/>
  <c r="G117" i="20"/>
  <c r="G90" i="13"/>
  <c r="G21" i="20"/>
  <c r="G96" i="16"/>
  <c r="G17" i="4" s="1"/>
  <c r="G17" i="50" s="1"/>
  <c r="G86" i="18"/>
  <c r="G31" i="4" s="1"/>
  <c r="G31" i="50" s="1"/>
  <c r="I36" i="10"/>
  <c r="G108" i="18"/>
  <c r="G33" i="4" s="1"/>
  <c r="G33" i="50" s="1"/>
  <c r="G97" i="18"/>
  <c r="G32" i="4" s="1"/>
  <c r="G32" i="50" s="1"/>
  <c r="H94" i="18"/>
  <c r="H105" i="18"/>
  <c r="H116" i="18"/>
  <c r="H132" i="18"/>
  <c r="H93" i="18"/>
  <c r="H104" i="18"/>
  <c r="H115" i="18"/>
  <c r="H131" i="18"/>
  <c r="H92" i="18"/>
  <c r="H103" i="18"/>
  <c r="H114" i="18"/>
  <c r="H130" i="18"/>
  <c r="I150" i="25"/>
  <c r="I89" i="18"/>
  <c r="I100" i="18"/>
  <c r="I111" i="18"/>
  <c r="I127" i="18"/>
  <c r="H88" i="18"/>
  <c r="H99" i="18"/>
  <c r="H110" i="18"/>
  <c r="H126" i="18"/>
  <c r="Z31" i="18"/>
  <c r="Z53" i="18"/>
  <c r="Z64" i="18"/>
  <c r="Z30" i="18"/>
  <c r="Z52" i="18"/>
  <c r="Z63" i="18"/>
  <c r="Y60" i="18"/>
  <c r="Z26" i="16"/>
  <c r="Z23" i="18"/>
  <c r="Z34" i="18"/>
  <c r="Z67" i="18"/>
  <c r="Z56" i="18"/>
  <c r="Y49" i="18"/>
  <c r="Z28" i="18"/>
  <c r="Z50" i="18"/>
  <c r="Z61" i="18"/>
  <c r="Z27" i="16"/>
  <c r="Z24" i="18"/>
  <c r="Z35" i="18"/>
  <c r="Z57" i="18"/>
  <c r="Z68" i="18"/>
  <c r="Y27" i="18"/>
  <c r="Z28" i="16"/>
  <c r="Z25" i="18"/>
  <c r="Z36" i="18"/>
  <c r="Z58" i="18"/>
  <c r="Z69" i="18"/>
  <c r="Z29" i="16"/>
  <c r="Z26" i="18"/>
  <c r="Z37" i="18"/>
  <c r="Z59" i="18"/>
  <c r="Z70" i="18"/>
  <c r="Z32" i="18"/>
  <c r="Z54" i="18"/>
  <c r="Z65" i="18"/>
  <c r="Z29" i="18"/>
  <c r="Z51" i="18"/>
  <c r="Z62" i="18"/>
  <c r="Z33" i="18"/>
  <c r="Z55" i="18"/>
  <c r="Z66" i="18"/>
  <c r="Z24" i="16"/>
  <c r="Z25" i="16"/>
  <c r="Z21" i="16"/>
  <c r="Z23" i="16"/>
  <c r="Z22" i="16"/>
  <c r="G63" i="16"/>
  <c r="G14" i="4" s="1"/>
  <c r="G70" i="4" s="1"/>
  <c r="G172" i="25"/>
  <c r="G198" i="25"/>
  <c r="H67" i="13"/>
  <c r="H89" i="13" s="1"/>
  <c r="H11" i="13"/>
  <c r="G52" i="16"/>
  <c r="G13" i="4" s="1"/>
  <c r="G69" i="4" s="1"/>
  <c r="J36" i="10"/>
  <c r="G37" i="10" s="1"/>
  <c r="G211" i="25"/>
  <c r="G85" i="16"/>
  <c r="G16" i="4" s="1"/>
  <c r="G16" i="50" s="1"/>
  <c r="G146" i="25"/>
  <c r="G107" i="16"/>
  <c r="G18" i="4" s="1"/>
  <c r="G18" i="50" s="1"/>
  <c r="G159" i="25"/>
  <c r="G224" i="25"/>
  <c r="G185" i="25"/>
  <c r="G120" i="25"/>
  <c r="H68" i="21"/>
  <c r="H77" i="21" s="1"/>
  <c r="G74" i="16"/>
  <c r="G15" i="4" s="1"/>
  <c r="G71" i="4" s="1"/>
  <c r="W9" i="50"/>
  <c r="W24" i="50"/>
  <c r="W11" i="50"/>
  <c r="W12" i="50"/>
  <c r="W10" i="50"/>
  <c r="W25" i="50"/>
  <c r="AY46" i="27"/>
  <c r="AY38" i="27"/>
  <c r="AZ76" i="45"/>
  <c r="BC26" i="47"/>
  <c r="BA58" i="27"/>
  <c r="BA57" i="27"/>
  <c r="BA56" i="27"/>
  <c r="BD43" i="47"/>
  <c r="BD35" i="47"/>
  <c r="BB32" i="46"/>
  <c r="BE32" i="47" s="1"/>
  <c r="BD57" i="47"/>
  <c r="BD65" i="47"/>
  <c r="AY61" i="27"/>
  <c r="AY64" i="27"/>
  <c r="AY62" i="27"/>
  <c r="AY65" i="27" s="1"/>
  <c r="BC61" i="47"/>
  <c r="BD21" i="47"/>
  <c r="BD13" i="47"/>
  <c r="BB10" i="46"/>
  <c r="BE10" i="47" s="1"/>
  <c r="BB54" i="46"/>
  <c r="BE54" i="47" s="1"/>
  <c r="BC92" i="39"/>
  <c r="BC90" i="39" s="1"/>
  <c r="BC156" i="39"/>
  <c r="BC154" i="39" s="1"/>
  <c r="BC140" i="39"/>
  <c r="BC138" i="39" s="1"/>
  <c r="BC84" i="39"/>
  <c r="BC82" i="39" s="1"/>
  <c r="BC57" i="45"/>
  <c r="BC56" i="45" s="1"/>
  <c r="BC31" i="27" s="1"/>
  <c r="BC47" i="43"/>
  <c r="BC132" i="39"/>
  <c r="BC130" i="39" s="1"/>
  <c r="BC80" i="45"/>
  <c r="BC79" i="45" s="1"/>
  <c r="BC51" i="44"/>
  <c r="BC50" i="44" s="1"/>
  <c r="BC16" i="27" s="1"/>
  <c r="BC71" i="27" s="1"/>
  <c r="BC124" i="39"/>
  <c r="BC122" i="39" s="1"/>
  <c r="BC33" i="44"/>
  <c r="BC32" i="44" s="1"/>
  <c r="BC13" i="27" s="1"/>
  <c r="BC68" i="27" s="1"/>
  <c r="BC63" i="44"/>
  <c r="BC62" i="44" s="1"/>
  <c r="BC18" i="27" s="1"/>
  <c r="BC73" i="27" s="1"/>
  <c r="BC54" i="43"/>
  <c r="BC116" i="39"/>
  <c r="BC114" i="39" s="1"/>
  <c r="BC57" i="44"/>
  <c r="BC56" i="44" s="1"/>
  <c r="BC17" i="27" s="1"/>
  <c r="BC72" i="27" s="1"/>
  <c r="BC45" i="44"/>
  <c r="BC44" i="44" s="1"/>
  <c r="BC15" i="27" s="1"/>
  <c r="BC70" i="27" s="1"/>
  <c r="BC69" i="45"/>
  <c r="BC68" i="45" s="1"/>
  <c r="BC33" i="27" s="1"/>
  <c r="BC63" i="45"/>
  <c r="BC62" i="45" s="1"/>
  <c r="BC32" i="27" s="1"/>
  <c r="BC108" i="39"/>
  <c r="BC106" i="39" s="1"/>
  <c r="BC148" i="39"/>
  <c r="BC146" i="39" s="1"/>
  <c r="BD12" i="43"/>
  <c r="BC39" i="44"/>
  <c r="BC38" i="44" s="1"/>
  <c r="BC14" i="27" s="1"/>
  <c r="BC69" i="27" s="1"/>
  <c r="BC100" i="39"/>
  <c r="BC98" i="39" s="1"/>
  <c r="BB70" i="44"/>
  <c r="BB71" i="44"/>
  <c r="BB69" i="44"/>
  <c r="Z20" i="16"/>
  <c r="AA119" i="13"/>
  <c r="BM25" i="46"/>
  <c r="BM76" i="46"/>
  <c r="BM15" i="46"/>
  <c r="BM78" i="46"/>
  <c r="BM27" i="46"/>
  <c r="BN39" i="43"/>
  <c r="BN51" i="43" s="1"/>
  <c r="BN66" i="44" s="1"/>
  <c r="BM37" i="46"/>
  <c r="BM49" i="46"/>
  <c r="BM71" i="46"/>
  <c r="BM43" i="46"/>
  <c r="BM21" i="46"/>
  <c r="BM59" i="46"/>
  <c r="BM89" i="45"/>
  <c r="BM65" i="46"/>
  <c r="H115" i="16"/>
  <c r="H128" i="25"/>
  <c r="H193" i="25"/>
  <c r="H82" i="16"/>
  <c r="I19" i="13"/>
  <c r="I76" i="13" s="1"/>
  <c r="I66" i="21"/>
  <c r="I67" i="21" s="1"/>
  <c r="H206" i="25"/>
  <c r="H114" i="16"/>
  <c r="H115" i="25"/>
  <c r="H81" i="16"/>
  <c r="H97" i="13"/>
  <c r="H108" i="13" s="1"/>
  <c r="H232" i="25"/>
  <c r="H154" i="25"/>
  <c r="H103" i="16"/>
  <c r="I18" i="13"/>
  <c r="I64" i="13" s="1"/>
  <c r="H167" i="25"/>
  <c r="H70" i="16"/>
  <c r="H141" i="25"/>
  <c r="H59" i="16"/>
  <c r="H194" i="25"/>
  <c r="H207" i="25"/>
  <c r="H219" i="25"/>
  <c r="H92" i="16"/>
  <c r="H155" i="25"/>
  <c r="H233" i="25"/>
  <c r="H181" i="25"/>
  <c r="H116" i="25"/>
  <c r="H180" i="25"/>
  <c r="H98" i="13"/>
  <c r="H109" i="13" s="1"/>
  <c r="H143" i="18" s="1"/>
  <c r="H60" i="16"/>
  <c r="H168" i="25"/>
  <c r="H104" i="16"/>
  <c r="H220" i="25"/>
  <c r="H71" i="16"/>
  <c r="H93" i="16"/>
  <c r="H129" i="25"/>
  <c r="H142" i="25"/>
  <c r="I19" i="21"/>
  <c r="H88" i="13"/>
  <c r="H68" i="13"/>
  <c r="I12" i="21"/>
  <c r="I21" i="21" s="1"/>
  <c r="H96" i="13"/>
  <c r="H107" i="13" s="1"/>
  <c r="H141" i="18" s="1"/>
  <c r="H91" i="16"/>
  <c r="H102" i="16"/>
  <c r="H69" i="16"/>
  <c r="H58" i="16"/>
  <c r="H80" i="16"/>
  <c r="H113" i="16"/>
  <c r="H205" i="25"/>
  <c r="H127" i="25"/>
  <c r="H218" i="25"/>
  <c r="H140" i="25"/>
  <c r="H192" i="25"/>
  <c r="H114" i="25"/>
  <c r="H231" i="25"/>
  <c r="H153" i="25"/>
  <c r="I17" i="13"/>
  <c r="H179" i="25"/>
  <c r="H166" i="25"/>
  <c r="I73" i="13"/>
  <c r="I62" i="13"/>
  <c r="H53" i="20"/>
  <c r="H112" i="20"/>
  <c r="H64" i="20"/>
  <c r="H75" i="20"/>
  <c r="H16" i="20"/>
  <c r="H90" i="20"/>
  <c r="H27" i="20"/>
  <c r="H38" i="20"/>
  <c r="H101" i="20"/>
  <c r="I42" i="21"/>
  <c r="Z38" i="16"/>
  <c r="Z49" i="16"/>
  <c r="Z39" i="16"/>
  <c r="Z50" i="16"/>
  <c r="Z35" i="16"/>
  <c r="Z46" i="16"/>
  <c r="Z37" i="16"/>
  <c r="Z48" i="16"/>
  <c r="Z36" i="16"/>
  <c r="Z47" i="16"/>
  <c r="Z14" i="16"/>
  <c r="Z15" i="16"/>
  <c r="Z16" i="16"/>
  <c r="Z17" i="16"/>
  <c r="Z13" i="16"/>
  <c r="Z297" i="25"/>
  <c r="Z258" i="25"/>
  <c r="Z271" i="25"/>
  <c r="Z284" i="25"/>
  <c r="Z245" i="25"/>
  <c r="Z89" i="25"/>
  <c r="Z63" i="25"/>
  <c r="Z102" i="25"/>
  <c r="Z76" i="25"/>
  <c r="Z50" i="25"/>
  <c r="AB29" i="13"/>
  <c r="AB31" i="13"/>
  <c r="AB33" i="13"/>
  <c r="AB30" i="13"/>
  <c r="AB32" i="13"/>
  <c r="Z285" i="25"/>
  <c r="Z272" i="25"/>
  <c r="Z298" i="25"/>
  <c r="Z259" i="25"/>
  <c r="Z246" i="25"/>
  <c r="Z103" i="25"/>
  <c r="Z77" i="25"/>
  <c r="Z90" i="25"/>
  <c r="Z64" i="25"/>
  <c r="Z51" i="25"/>
  <c r="Z299" i="25"/>
  <c r="Z260" i="25"/>
  <c r="Z273" i="25"/>
  <c r="Z286" i="25"/>
  <c r="Z247" i="25"/>
  <c r="Z91" i="25"/>
  <c r="Z65" i="25"/>
  <c r="Z104" i="25"/>
  <c r="Z78" i="25"/>
  <c r="Z52" i="25"/>
  <c r="Z295" i="25"/>
  <c r="Z282" i="25"/>
  <c r="Z269" i="25"/>
  <c r="Z256" i="25"/>
  <c r="Z243" i="25"/>
  <c r="Z87" i="25"/>
  <c r="Z61" i="25"/>
  <c r="Z74" i="25"/>
  <c r="Z100" i="25"/>
  <c r="Z296" i="25"/>
  <c r="Z270" i="25"/>
  <c r="Z283" i="25"/>
  <c r="Z257" i="25"/>
  <c r="Z244" i="25"/>
  <c r="Z101" i="25"/>
  <c r="Z75" i="25"/>
  <c r="Z88" i="25"/>
  <c r="Z62" i="25"/>
  <c r="I41" i="21"/>
  <c r="I99" i="16"/>
  <c r="I55" i="16"/>
  <c r="I61" i="13"/>
  <c r="I83" i="13" s="1"/>
  <c r="I88" i="16"/>
  <c r="I110" i="16"/>
  <c r="J14" i="13"/>
  <c r="J60" i="13" s="1"/>
  <c r="I66" i="16"/>
  <c r="I93" i="13"/>
  <c r="I104" i="13" s="1"/>
  <c r="I138" i="18" s="1"/>
  <c r="I77" i="16"/>
  <c r="BO150" i="39"/>
  <c r="BO65" i="45"/>
  <c r="BO158" i="39"/>
  <c r="BO126" i="39"/>
  <c r="BO142" i="39"/>
  <c r="BO110" i="39"/>
  <c r="BO134" i="39"/>
  <c r="BO47" i="44"/>
  <c r="BO35" i="44"/>
  <c r="BO71" i="45"/>
  <c r="BO102" i="39"/>
  <c r="BO118" i="39"/>
  <c r="BO94" i="39"/>
  <c r="BO53" i="44"/>
  <c r="BO65" i="44"/>
  <c r="BO82" i="45"/>
  <c r="BO59" i="45"/>
  <c r="BP14" i="43"/>
  <c r="BP38" i="43" s="1"/>
  <c r="BO41" i="44"/>
  <c r="BO86" i="39"/>
  <c r="BO56" i="43"/>
  <c r="BO62" i="43" s="1"/>
  <c r="Y289" i="25"/>
  <c r="Z293" i="25"/>
  <c r="Z291" i="25"/>
  <c r="Z292" i="25"/>
  <c r="Z294" i="25"/>
  <c r="Z300" i="25"/>
  <c r="I176" i="25"/>
  <c r="I189" i="25"/>
  <c r="I202" i="25"/>
  <c r="BD46" i="47"/>
  <c r="I163" i="25"/>
  <c r="I111" i="25"/>
  <c r="I215" i="25"/>
  <c r="I124" i="25"/>
  <c r="I228" i="25"/>
  <c r="I137" i="25"/>
  <c r="G102" i="13"/>
  <c r="G136" i="18" s="1"/>
  <c r="G68" i="4"/>
  <c r="G67" i="50"/>
  <c r="BP52" i="43"/>
  <c r="BM57" i="46"/>
  <c r="BM69" i="46"/>
  <c r="BM47" i="46"/>
  <c r="BM19" i="46"/>
  <c r="BM13" i="46"/>
  <c r="BM87" i="45"/>
  <c r="BM63" i="46"/>
  <c r="BM35" i="46"/>
  <c r="BM41" i="46"/>
  <c r="BN43" i="43"/>
  <c r="BN49" i="43" s="1"/>
  <c r="BN58" i="45" s="1"/>
  <c r="X25" i="4"/>
  <c r="X9" i="4"/>
  <c r="X24" i="4"/>
  <c r="X10" i="4"/>
  <c r="X12" i="4"/>
  <c r="X11" i="4"/>
  <c r="H227" i="25"/>
  <c r="H214" i="25"/>
  <c r="H201" i="25"/>
  <c r="H188" i="25"/>
  <c r="H175" i="25"/>
  <c r="H162" i="25"/>
  <c r="H149" i="25"/>
  <c r="H136" i="25"/>
  <c r="H123" i="25"/>
  <c r="H110" i="25"/>
  <c r="H52" i="20"/>
  <c r="H26" i="20"/>
  <c r="H15" i="20"/>
  <c r="H111" i="20"/>
  <c r="H37" i="20"/>
  <c r="H63" i="20"/>
  <c r="H100" i="20"/>
  <c r="H89" i="20"/>
  <c r="H74" i="20"/>
  <c r="X39" i="25"/>
  <c r="Y263" i="25"/>
  <c r="Z266" i="25"/>
  <c r="Z279" i="25"/>
  <c r="Z267" i="25"/>
  <c r="Z280" i="25"/>
  <c r="Z265" i="25"/>
  <c r="Z278" i="25"/>
  <c r="Z268" i="25"/>
  <c r="Z281" i="25"/>
  <c r="Z274" i="25"/>
  <c r="Z287" i="25"/>
  <c r="Y276" i="25"/>
  <c r="Y237" i="25"/>
  <c r="Z248" i="25"/>
  <c r="Z261" i="25"/>
  <c r="Z240" i="25"/>
  <c r="Z253" i="25"/>
  <c r="Z242" i="25"/>
  <c r="Z255" i="25"/>
  <c r="Z241" i="25"/>
  <c r="Z254" i="25"/>
  <c r="Y250" i="25"/>
  <c r="Z239" i="25"/>
  <c r="Z252" i="25"/>
  <c r="Z86" i="25"/>
  <c r="Z99" i="25"/>
  <c r="Z92" i="25"/>
  <c r="Z105" i="25"/>
  <c r="Z84" i="25"/>
  <c r="Z97" i="25"/>
  <c r="Y94" i="25"/>
  <c r="Z83" i="25"/>
  <c r="Z96" i="25"/>
  <c r="Z85" i="25"/>
  <c r="Z98" i="25"/>
  <c r="Y55" i="25"/>
  <c r="Z58" i="25"/>
  <c r="Z71" i="25"/>
  <c r="Z66" i="25"/>
  <c r="Z79" i="25"/>
  <c r="Z59" i="25"/>
  <c r="Z72" i="25"/>
  <c r="Z57" i="25"/>
  <c r="Z70" i="25"/>
  <c r="Y68" i="25"/>
  <c r="Y81" i="25"/>
  <c r="Z60" i="25"/>
  <c r="Z73" i="25"/>
  <c r="Z53" i="25"/>
  <c r="D34" i="4"/>
  <c r="G59" i="21"/>
  <c r="I35" i="21"/>
  <c r="I43" i="21"/>
  <c r="H54" i="16"/>
  <c r="I13" i="13"/>
  <c r="H98" i="16"/>
  <c r="H92" i="13"/>
  <c r="H103" i="13" s="1"/>
  <c r="H137" i="18" s="1"/>
  <c r="H87" i="16"/>
  <c r="H65" i="16"/>
  <c r="H109" i="16"/>
  <c r="H76" i="16"/>
  <c r="H44" i="21"/>
  <c r="H36" i="21"/>
  <c r="H22" i="21"/>
  <c r="H14" i="21"/>
  <c r="F74" i="4"/>
  <c r="Y30" i="16"/>
  <c r="Z40" i="16"/>
  <c r="Z51" i="16"/>
  <c r="Z32" i="16"/>
  <c r="Z43" i="16"/>
  <c r="Y41" i="16"/>
  <c r="Z34" i="16"/>
  <c r="Z45" i="16"/>
  <c r="Z31" i="16"/>
  <c r="Z42" i="16"/>
  <c r="Z33" i="16"/>
  <c r="Z44" i="16"/>
  <c r="Y8" i="16"/>
  <c r="Z12" i="16"/>
  <c r="Y19" i="16"/>
  <c r="Z18" i="16"/>
  <c r="Z10" i="16"/>
  <c r="Z9" i="16"/>
  <c r="Z11" i="16"/>
  <c r="AB28" i="13"/>
  <c r="AB25" i="13"/>
  <c r="AB34" i="13"/>
  <c r="AB27" i="13"/>
  <c r="AB26" i="13"/>
  <c r="AA24" i="13"/>
  <c r="C33" i="10"/>
  <c r="AC6" i="13" s="1"/>
  <c r="B34" i="10"/>
  <c r="Z13" i="22" l="1"/>
  <c r="W28" i="4"/>
  <c r="W28" i="50" s="1"/>
  <c r="X83" i="18"/>
  <c r="G73" i="4"/>
  <c r="H57" i="13"/>
  <c r="I37" i="10"/>
  <c r="H66" i="20"/>
  <c r="H142" i="18"/>
  <c r="H144" i="25"/>
  <c r="H96" i="18"/>
  <c r="H107" i="18"/>
  <c r="H118" i="18"/>
  <c r="H134" i="18"/>
  <c r="H61" i="16"/>
  <c r="H95" i="18"/>
  <c r="H106" i="18"/>
  <c r="H117" i="18"/>
  <c r="H133" i="18"/>
  <c r="H69" i="21"/>
  <c r="H70" i="21" s="1"/>
  <c r="H79" i="21" s="1"/>
  <c r="I78" i="16"/>
  <c r="I90" i="18"/>
  <c r="I101" i="18"/>
  <c r="I112" i="18"/>
  <c r="I128" i="18"/>
  <c r="H87" i="18"/>
  <c r="H98" i="18"/>
  <c r="H109" i="18"/>
  <c r="H125" i="18"/>
  <c r="AA32" i="18"/>
  <c r="AA54" i="18"/>
  <c r="AA65" i="18"/>
  <c r="AA31" i="18"/>
  <c r="AA53" i="18"/>
  <c r="AA64" i="18"/>
  <c r="AA27" i="16"/>
  <c r="AA24" i="18"/>
  <c r="AA35" i="18"/>
  <c r="AA57" i="18"/>
  <c r="AA68" i="18"/>
  <c r="Z60" i="18"/>
  <c r="AA29" i="18"/>
  <c r="AA51" i="18"/>
  <c r="AA62" i="18"/>
  <c r="AA33" i="18"/>
  <c r="AA55" i="18"/>
  <c r="AA66" i="18"/>
  <c r="Z49" i="18"/>
  <c r="AA30" i="18"/>
  <c r="AA52" i="18"/>
  <c r="AA63" i="18"/>
  <c r="AA28" i="16"/>
  <c r="AA25" i="18"/>
  <c r="AA36" i="18"/>
  <c r="AA58" i="18"/>
  <c r="AA69" i="18"/>
  <c r="Z27" i="18"/>
  <c r="AA28" i="18"/>
  <c r="AA61" i="18"/>
  <c r="AA50" i="18"/>
  <c r="AA29" i="16"/>
  <c r="AA26" i="18"/>
  <c r="AA37" i="18"/>
  <c r="AA59" i="18"/>
  <c r="AA70" i="18"/>
  <c r="AA26" i="16"/>
  <c r="AA23" i="18"/>
  <c r="AA34" i="18"/>
  <c r="AA67" i="18"/>
  <c r="AA56" i="18"/>
  <c r="AA25" i="16"/>
  <c r="AA24" i="16"/>
  <c r="AA21" i="16"/>
  <c r="AA23" i="16"/>
  <c r="AA22" i="16"/>
  <c r="G14" i="50"/>
  <c r="I21" i="13"/>
  <c r="I67" i="13" s="1"/>
  <c r="H183" i="25"/>
  <c r="H131" i="25"/>
  <c r="H84" i="16"/>
  <c r="H62" i="16"/>
  <c r="H170" i="25"/>
  <c r="H196" i="25"/>
  <c r="H100" i="13"/>
  <c r="H111" i="13" s="1"/>
  <c r="H32" i="20" s="1"/>
  <c r="H157" i="25"/>
  <c r="H118" i="25"/>
  <c r="H117" i="16"/>
  <c r="H106" i="16"/>
  <c r="H73" i="16"/>
  <c r="H235" i="25"/>
  <c r="H95" i="16"/>
  <c r="H222" i="25"/>
  <c r="H209" i="25"/>
  <c r="G13" i="50"/>
  <c r="J37" i="10"/>
  <c r="G38" i="10" s="1"/>
  <c r="G72" i="4"/>
  <c r="G37" i="25"/>
  <c r="G38" i="25"/>
  <c r="G15" i="50"/>
  <c r="X24" i="50"/>
  <c r="X9" i="50"/>
  <c r="X11" i="50"/>
  <c r="X25" i="50"/>
  <c r="X12" i="50"/>
  <c r="X10" i="50"/>
  <c r="BA55" i="27"/>
  <c r="BE19" i="47"/>
  <c r="BE11" i="47"/>
  <c r="BD66" i="47"/>
  <c r="BD58" i="47"/>
  <c r="BC78" i="45"/>
  <c r="BC35" i="27" s="1"/>
  <c r="BD14" i="47"/>
  <c r="BD22" i="47"/>
  <c r="BE33" i="47"/>
  <c r="BE41" i="47"/>
  <c r="BD11" i="43"/>
  <c r="BD42" i="43"/>
  <c r="BD41" i="43" s="1"/>
  <c r="BD36" i="43"/>
  <c r="BC53" i="43"/>
  <c r="BC60" i="43"/>
  <c r="BD44" i="47"/>
  <c r="BD36" i="47"/>
  <c r="BD45" i="47" s="1"/>
  <c r="BC37" i="39"/>
  <c r="BC54" i="45" s="1"/>
  <c r="BC29" i="27" s="1"/>
  <c r="BC70" i="47"/>
  <c r="AZ77" i="45"/>
  <c r="AZ74" i="45" s="1"/>
  <c r="AZ34" i="27" s="1"/>
  <c r="AZ20" i="27" s="1"/>
  <c r="AZ37" i="27" s="1"/>
  <c r="BE63" i="47"/>
  <c r="BE55" i="47"/>
  <c r="BB68" i="44"/>
  <c r="BB19" i="27" s="1"/>
  <c r="BC38" i="39"/>
  <c r="BC55" i="45" s="1"/>
  <c r="BC30" i="27" s="1"/>
  <c r="AA20" i="16"/>
  <c r="AB119" i="13"/>
  <c r="H93" i="20"/>
  <c r="H41" i="20"/>
  <c r="I75" i="13"/>
  <c r="I86" i="13" s="1"/>
  <c r="H55" i="20"/>
  <c r="H40" i="20"/>
  <c r="H18" i="20"/>
  <c r="J71" i="13"/>
  <c r="J82" i="13" s="1"/>
  <c r="BO48" i="46"/>
  <c r="BO77" i="46"/>
  <c r="I75" i="21"/>
  <c r="BN119" i="39"/>
  <c r="BN83" i="45"/>
  <c r="BN42" i="44"/>
  <c r="BN127" i="39"/>
  <c r="BN159" i="39"/>
  <c r="BN111" i="39"/>
  <c r="BN103" i="39"/>
  <c r="BN143" i="39"/>
  <c r="BN66" i="45"/>
  <c r="BN87" i="39"/>
  <c r="BN72" i="45"/>
  <c r="BN60" i="44"/>
  <c r="BN60" i="45"/>
  <c r="BO15" i="43"/>
  <c r="BO39" i="43" s="1"/>
  <c r="BN135" i="39"/>
  <c r="BN95" i="39"/>
  <c r="BN36" i="44"/>
  <c r="BN57" i="43"/>
  <c r="BN63" i="43" s="1"/>
  <c r="BN151" i="39"/>
  <c r="BN54" i="44"/>
  <c r="BN48" i="44"/>
  <c r="I65" i="13"/>
  <c r="I87" i="13" s="1"/>
  <c r="I14" i="20"/>
  <c r="H92" i="20"/>
  <c r="H114" i="20"/>
  <c r="H77" i="20"/>
  <c r="H78" i="20"/>
  <c r="H103" i="20"/>
  <c r="H29" i="20"/>
  <c r="H67" i="20"/>
  <c r="H104" i="20"/>
  <c r="H56" i="20"/>
  <c r="H115" i="20"/>
  <c r="H30" i="20"/>
  <c r="H19" i="20"/>
  <c r="H105" i="16"/>
  <c r="I84" i="13"/>
  <c r="H182" i="25"/>
  <c r="H117" i="25"/>
  <c r="H208" i="25"/>
  <c r="H72" i="16"/>
  <c r="I20" i="13"/>
  <c r="I66" i="13" s="1"/>
  <c r="H221" i="25"/>
  <c r="H143" i="25"/>
  <c r="H99" i="13"/>
  <c r="H110" i="13" s="1"/>
  <c r="H195" i="25"/>
  <c r="H116" i="16"/>
  <c r="H156" i="25"/>
  <c r="H83" i="16"/>
  <c r="I13" i="21"/>
  <c r="I14" i="21" s="1"/>
  <c r="H130" i="25"/>
  <c r="H94" i="16"/>
  <c r="H234" i="25"/>
  <c r="H169" i="25"/>
  <c r="H102" i="20"/>
  <c r="H65" i="20"/>
  <c r="H113" i="20"/>
  <c r="H76" i="20"/>
  <c r="H54" i="20"/>
  <c r="H17" i="20"/>
  <c r="H39" i="20"/>
  <c r="H28" i="20"/>
  <c r="H91" i="20"/>
  <c r="I74" i="13"/>
  <c r="I63" i="13"/>
  <c r="AA39" i="16"/>
  <c r="AA50" i="16"/>
  <c r="AA37" i="16"/>
  <c r="AA48" i="16"/>
  <c r="AA38" i="16"/>
  <c r="AA49" i="16"/>
  <c r="AA35" i="16"/>
  <c r="AA46" i="16"/>
  <c r="AA36" i="16"/>
  <c r="AA47" i="16"/>
  <c r="AA16" i="16"/>
  <c r="AA14" i="16"/>
  <c r="AA17" i="16"/>
  <c r="AA15" i="16"/>
  <c r="AA13" i="16"/>
  <c r="AA296" i="25"/>
  <c r="AA283" i="25"/>
  <c r="AA244" i="25"/>
  <c r="AA101" i="25"/>
  <c r="AA270" i="25"/>
  <c r="AA75" i="25"/>
  <c r="AA257" i="25"/>
  <c r="AA88" i="25"/>
  <c r="AA62" i="25"/>
  <c r="AA299" i="25"/>
  <c r="AA273" i="25"/>
  <c r="AA286" i="25"/>
  <c r="AA260" i="25"/>
  <c r="AA247" i="25"/>
  <c r="AA91" i="25"/>
  <c r="AA65" i="25"/>
  <c r="AA104" i="25"/>
  <c r="AA78" i="25"/>
  <c r="AA52" i="25"/>
  <c r="AA297" i="25"/>
  <c r="AA271" i="25"/>
  <c r="AA284" i="25"/>
  <c r="AA258" i="25"/>
  <c r="AA245" i="25"/>
  <c r="AA50" i="25"/>
  <c r="AA89" i="25"/>
  <c r="AA63" i="25"/>
  <c r="AA102" i="25"/>
  <c r="AA76" i="25"/>
  <c r="AA295" i="25"/>
  <c r="AA269" i="25"/>
  <c r="AA256" i="25"/>
  <c r="AA282" i="25"/>
  <c r="AA100" i="25"/>
  <c r="AA243" i="25"/>
  <c r="AA87" i="25"/>
  <c r="AA61" i="25"/>
  <c r="AA74" i="25"/>
  <c r="AA298" i="25"/>
  <c r="AA272" i="25"/>
  <c r="AA285" i="25"/>
  <c r="AA246" i="25"/>
  <c r="AA259" i="25"/>
  <c r="AA103" i="25"/>
  <c r="AA77" i="25"/>
  <c r="AA90" i="25"/>
  <c r="AA64" i="25"/>
  <c r="AA51" i="25"/>
  <c r="AC32" i="13"/>
  <c r="AC33" i="13"/>
  <c r="AC30" i="13"/>
  <c r="AC29" i="13"/>
  <c r="AC31" i="13"/>
  <c r="I73" i="20"/>
  <c r="I110" i="20"/>
  <c r="G49" i="20"/>
  <c r="G48" i="20" s="1"/>
  <c r="I51" i="20"/>
  <c r="I88" i="20"/>
  <c r="G101" i="13"/>
  <c r="G121" i="16" s="1"/>
  <c r="I99" i="20"/>
  <c r="I25" i="20"/>
  <c r="I36" i="20"/>
  <c r="G12" i="20"/>
  <c r="G11" i="20" s="1"/>
  <c r="I62" i="20"/>
  <c r="G34" i="20"/>
  <c r="G33" i="20" s="1"/>
  <c r="I111" i="16"/>
  <c r="BO70" i="46"/>
  <c r="BO42" i="46"/>
  <c r="BO88" i="45"/>
  <c r="I100" i="16"/>
  <c r="I67" i="16"/>
  <c r="I94" i="13"/>
  <c r="I105" i="13" s="1"/>
  <c r="I139" i="18" s="1"/>
  <c r="I89" i="16"/>
  <c r="BO64" i="46"/>
  <c r="BP44" i="43"/>
  <c r="BP50" i="43" s="1"/>
  <c r="BO26" i="46"/>
  <c r="BO20" i="46"/>
  <c r="BO58" i="46"/>
  <c r="BO14" i="46"/>
  <c r="BO36" i="46"/>
  <c r="Z289" i="25"/>
  <c r="AA293" i="25"/>
  <c r="AA292" i="25"/>
  <c r="AA300" i="25"/>
  <c r="AA291" i="25"/>
  <c r="AA294" i="25"/>
  <c r="G60" i="20"/>
  <c r="G59" i="20" s="1"/>
  <c r="G86" i="20"/>
  <c r="G85" i="20" s="1"/>
  <c r="G97" i="20"/>
  <c r="G96" i="20" s="1"/>
  <c r="G71" i="20"/>
  <c r="G70" i="20" s="1"/>
  <c r="G108" i="20"/>
  <c r="G107" i="20" s="1"/>
  <c r="G23" i="20"/>
  <c r="G22" i="20" s="1"/>
  <c r="BN109" i="39"/>
  <c r="BN93" i="39"/>
  <c r="BP73" i="45"/>
  <c r="BP84" i="45"/>
  <c r="BP67" i="44"/>
  <c r="BP61" i="45"/>
  <c r="BP112" i="39"/>
  <c r="BP160" i="39"/>
  <c r="BP120" i="39"/>
  <c r="BP88" i="39"/>
  <c r="BQ16" i="43"/>
  <c r="BP136" i="39"/>
  <c r="BP104" i="39"/>
  <c r="BP144" i="39"/>
  <c r="BP96" i="39"/>
  <c r="BP49" i="44"/>
  <c r="BP37" i="44"/>
  <c r="BP43" i="44"/>
  <c r="BP61" i="44"/>
  <c r="BP152" i="39"/>
  <c r="BP55" i="44"/>
  <c r="BP58" i="43"/>
  <c r="BP64" i="43" s="1"/>
  <c r="BP79" i="46" s="1"/>
  <c r="BP67" i="45"/>
  <c r="BP128" i="39"/>
  <c r="BN55" i="43"/>
  <c r="BN61" i="43" s="1"/>
  <c r="BO13" i="43"/>
  <c r="BO37" i="43" s="1"/>
  <c r="BN85" i="39"/>
  <c r="BN125" i="39"/>
  <c r="BN141" i="39"/>
  <c r="BN58" i="44"/>
  <c r="BN40" i="44"/>
  <c r="BN34" i="44"/>
  <c r="BN70" i="45"/>
  <c r="BN157" i="39"/>
  <c r="BN46" i="44"/>
  <c r="BN64" i="44"/>
  <c r="BN117" i="39"/>
  <c r="BN52" i="44"/>
  <c r="BN64" i="45"/>
  <c r="BN149" i="39"/>
  <c r="BN133" i="39"/>
  <c r="BN101" i="39"/>
  <c r="BN81" i="45"/>
  <c r="D20" i="4"/>
  <c r="D34" i="50"/>
  <c r="D20" i="50" s="1"/>
  <c r="Y11" i="4"/>
  <c r="Y12" i="4"/>
  <c r="Y9" i="4"/>
  <c r="Y24" i="4"/>
  <c r="Y10" i="4"/>
  <c r="Y25" i="4"/>
  <c r="I229" i="25"/>
  <c r="I216" i="25"/>
  <c r="I203" i="25"/>
  <c r="I190" i="25"/>
  <c r="I177" i="25"/>
  <c r="I164" i="25"/>
  <c r="I151" i="25"/>
  <c r="I138" i="25"/>
  <c r="I125" i="25"/>
  <c r="I112" i="25"/>
  <c r="J15" i="13"/>
  <c r="J61" i="13" s="1"/>
  <c r="I56" i="16"/>
  <c r="H226" i="25"/>
  <c r="H213" i="25"/>
  <c r="H200" i="25"/>
  <c r="H187" i="25"/>
  <c r="H174" i="25"/>
  <c r="H161" i="25"/>
  <c r="H148" i="25"/>
  <c r="H135" i="25"/>
  <c r="H122" i="25"/>
  <c r="H109" i="25"/>
  <c r="Y39" i="25"/>
  <c r="Z263" i="25"/>
  <c r="Z276" i="25"/>
  <c r="AA274" i="25"/>
  <c r="AA287" i="25"/>
  <c r="AA267" i="25"/>
  <c r="AA280" i="25"/>
  <c r="AA265" i="25"/>
  <c r="AA278" i="25"/>
  <c r="AA268" i="25"/>
  <c r="AA281" i="25"/>
  <c r="AA266" i="25"/>
  <c r="AA279" i="25"/>
  <c r="Z237" i="25"/>
  <c r="AA242" i="25"/>
  <c r="AA255" i="25"/>
  <c r="Z250" i="25"/>
  <c r="AA240" i="25"/>
  <c r="AA253" i="25"/>
  <c r="AA241" i="25"/>
  <c r="AA254" i="25"/>
  <c r="AA248" i="25"/>
  <c r="AA261" i="25"/>
  <c r="AA239" i="25"/>
  <c r="AA252" i="25"/>
  <c r="AA83" i="25"/>
  <c r="AA96" i="25"/>
  <c r="AA84" i="25"/>
  <c r="AA97" i="25"/>
  <c r="AA92" i="25"/>
  <c r="AA105" i="25"/>
  <c r="AA86" i="25"/>
  <c r="AA99" i="25"/>
  <c r="AA85" i="25"/>
  <c r="AA98" i="25"/>
  <c r="Z94" i="25"/>
  <c r="Z55" i="25"/>
  <c r="Z81" i="25"/>
  <c r="Z68" i="25"/>
  <c r="AA57" i="25"/>
  <c r="AA70" i="25"/>
  <c r="AA60" i="25"/>
  <c r="AA73" i="25"/>
  <c r="AA66" i="25"/>
  <c r="AA79" i="25"/>
  <c r="AA58" i="25"/>
  <c r="AA71" i="25"/>
  <c r="AA59" i="25"/>
  <c r="AA72" i="25"/>
  <c r="AA53" i="25"/>
  <c r="F42" i="4"/>
  <c r="F8" i="23"/>
  <c r="H15" i="21"/>
  <c r="H24" i="21" s="1"/>
  <c r="H23" i="21"/>
  <c r="I70" i="13"/>
  <c r="I59" i="13"/>
  <c r="I36" i="21"/>
  <c r="I44" i="21"/>
  <c r="H109" i="20"/>
  <c r="H98" i="20"/>
  <c r="H87" i="20"/>
  <c r="H72" i="20"/>
  <c r="H50" i="20"/>
  <c r="H35" i="20"/>
  <c r="H24" i="20"/>
  <c r="H13" i="20"/>
  <c r="H61" i="20"/>
  <c r="I68" i="21"/>
  <c r="I76" i="21"/>
  <c r="H37" i="21"/>
  <c r="H57" i="21" s="1"/>
  <c r="H50" i="21"/>
  <c r="H53" i="16"/>
  <c r="H97" i="16"/>
  <c r="H86" i="16"/>
  <c r="H75" i="16"/>
  <c r="H108" i="16"/>
  <c r="H64" i="16"/>
  <c r="Z30" i="16"/>
  <c r="AA40" i="16"/>
  <c r="AA51" i="16"/>
  <c r="AA33" i="16"/>
  <c r="AA44" i="16"/>
  <c r="AA31" i="16"/>
  <c r="AA42" i="16"/>
  <c r="AA32" i="16"/>
  <c r="AA43" i="16"/>
  <c r="AA34" i="16"/>
  <c r="AA45" i="16"/>
  <c r="Z41" i="16"/>
  <c r="Z8" i="16"/>
  <c r="AA11" i="16"/>
  <c r="AA18" i="16"/>
  <c r="AA9" i="16"/>
  <c r="AA10" i="16"/>
  <c r="AA12" i="16"/>
  <c r="Z19" i="16"/>
  <c r="H91" i="13"/>
  <c r="I12" i="13"/>
  <c r="H79" i="13"/>
  <c r="H67" i="50" s="1"/>
  <c r="AB24" i="13"/>
  <c r="AC28" i="13"/>
  <c r="AC34" i="13"/>
  <c r="AC26" i="13"/>
  <c r="AC25" i="13"/>
  <c r="AC27" i="13"/>
  <c r="B35" i="10"/>
  <c r="C34" i="10"/>
  <c r="AD6" i="13" s="1"/>
  <c r="AA13" i="22" l="1"/>
  <c r="X28" i="4"/>
  <c r="X28" i="50" s="1"/>
  <c r="H58" i="20"/>
  <c r="H95" i="20"/>
  <c r="Y83" i="18"/>
  <c r="I78" i="13"/>
  <c r="I89" i="13" s="1"/>
  <c r="I118" i="18" s="1"/>
  <c r="F40" i="4"/>
  <c r="F41" i="50"/>
  <c r="F39" i="50" s="1"/>
  <c r="H78" i="21"/>
  <c r="H72" i="21" s="1"/>
  <c r="E122" i="18" s="1"/>
  <c r="H117" i="20"/>
  <c r="H43" i="20"/>
  <c r="H69" i="20"/>
  <c r="H80" i="20"/>
  <c r="H21" i="20"/>
  <c r="H108" i="18"/>
  <c r="H33" i="4" s="1"/>
  <c r="H33" i="50" s="1"/>
  <c r="H86" i="18"/>
  <c r="H31" i="4" s="1"/>
  <c r="H31" i="50" s="1"/>
  <c r="I38" i="10"/>
  <c r="H97" i="18"/>
  <c r="H32" i="4" s="1"/>
  <c r="H32" i="50" s="1"/>
  <c r="I93" i="18"/>
  <c r="I104" i="18"/>
  <c r="I115" i="18"/>
  <c r="I131" i="18"/>
  <c r="I71" i="16"/>
  <c r="I94" i="18"/>
  <c r="I105" i="18"/>
  <c r="I116" i="18"/>
  <c r="I132" i="18"/>
  <c r="H31" i="20"/>
  <c r="H144" i="18"/>
  <c r="H106" i="20"/>
  <c r="H145" i="18"/>
  <c r="I96" i="18"/>
  <c r="J89" i="18"/>
  <c r="J100" i="18"/>
  <c r="J111" i="18"/>
  <c r="J127" i="18"/>
  <c r="I90" i="16"/>
  <c r="I91" i="18"/>
  <c r="I102" i="18"/>
  <c r="I113" i="18"/>
  <c r="I129" i="18"/>
  <c r="G85" i="18"/>
  <c r="G30" i="4" s="1"/>
  <c r="G30" i="50" s="1"/>
  <c r="G84" i="18"/>
  <c r="G29" i="4" s="1"/>
  <c r="G29" i="50" s="1"/>
  <c r="AA49" i="18"/>
  <c r="AB29" i="18"/>
  <c r="AB51" i="18"/>
  <c r="AB62" i="18"/>
  <c r="AB33" i="18"/>
  <c r="AB55" i="18"/>
  <c r="AB66" i="18"/>
  <c r="AB30" i="18"/>
  <c r="AB52" i="18"/>
  <c r="AB63" i="18"/>
  <c r="AB26" i="16"/>
  <c r="AB23" i="18"/>
  <c r="AB34" i="18"/>
  <c r="AB56" i="18"/>
  <c r="AB67" i="18"/>
  <c r="AB28" i="18"/>
  <c r="AB61" i="18"/>
  <c r="AB50" i="18"/>
  <c r="AB32" i="18"/>
  <c r="AB54" i="18"/>
  <c r="AB65" i="18"/>
  <c r="AA60" i="18"/>
  <c r="AA27" i="18"/>
  <c r="AB28" i="16"/>
  <c r="AB25" i="18"/>
  <c r="AB36" i="18"/>
  <c r="AB58" i="18"/>
  <c r="AB69" i="18"/>
  <c r="AB29" i="16"/>
  <c r="AB26" i="18"/>
  <c r="AB37" i="18"/>
  <c r="AB59" i="18"/>
  <c r="AB70" i="18"/>
  <c r="AB31" i="18"/>
  <c r="AB53" i="18"/>
  <c r="AB64" i="18"/>
  <c r="AB27" i="16"/>
  <c r="AB24" i="18"/>
  <c r="AB35" i="18"/>
  <c r="AB57" i="18"/>
  <c r="AB68" i="18"/>
  <c r="AB22" i="16"/>
  <c r="AB21" i="16"/>
  <c r="AB25" i="16"/>
  <c r="AB23" i="16"/>
  <c r="AB24" i="16"/>
  <c r="J124" i="25"/>
  <c r="L14" i="13"/>
  <c r="L71" i="13" s="1"/>
  <c r="H52" i="16"/>
  <c r="H13" i="4" s="1"/>
  <c r="H13" i="50" s="1"/>
  <c r="H146" i="25"/>
  <c r="H90" i="13"/>
  <c r="Y10" i="50"/>
  <c r="Y24" i="50"/>
  <c r="Y9" i="50"/>
  <c r="Y12" i="50"/>
  <c r="Y25" i="50"/>
  <c r="Y11" i="50"/>
  <c r="J137" i="25"/>
  <c r="J99" i="16"/>
  <c r="BD39" i="47"/>
  <c r="BA76" i="45" s="1"/>
  <c r="J55" i="16"/>
  <c r="J163" i="25"/>
  <c r="J111" i="25"/>
  <c r="J189" i="25"/>
  <c r="J93" i="13"/>
  <c r="J104" i="13" s="1"/>
  <c r="J138" i="18" s="1"/>
  <c r="H120" i="25"/>
  <c r="J150" i="25"/>
  <c r="J215" i="25"/>
  <c r="J176" i="25"/>
  <c r="J66" i="16"/>
  <c r="J110" i="16"/>
  <c r="J77" i="16"/>
  <c r="J202" i="25"/>
  <c r="J228" i="25"/>
  <c r="J88" i="16"/>
  <c r="H172" i="25"/>
  <c r="BB8" i="27"/>
  <c r="BB74" i="27"/>
  <c r="BB67" i="27" s="1"/>
  <c r="BC75" i="46"/>
  <c r="BC74" i="46" s="1"/>
  <c r="BF37" i="47" s="1"/>
  <c r="BC46" i="46"/>
  <c r="BC45" i="46" s="1"/>
  <c r="BC24" i="46"/>
  <c r="BC23" i="46" s="1"/>
  <c r="BC12" i="46"/>
  <c r="BC11" i="46" s="1"/>
  <c r="BC18" i="46"/>
  <c r="BC17" i="46" s="1"/>
  <c r="BC40" i="46"/>
  <c r="BC39" i="46" s="1"/>
  <c r="BC68" i="46"/>
  <c r="BC67" i="46" s="1"/>
  <c r="BC56" i="46"/>
  <c r="BC55" i="46" s="1"/>
  <c r="BC62" i="46"/>
  <c r="BC61" i="46" s="1"/>
  <c r="BC59" i="43"/>
  <c r="BC34" i="46"/>
  <c r="BC33" i="46" s="1"/>
  <c r="BC86" i="45"/>
  <c r="BC85" i="45" s="1"/>
  <c r="BC36" i="27" s="1"/>
  <c r="BD23" i="47"/>
  <c r="BD15" i="47"/>
  <c r="BD24" i="47" s="1"/>
  <c r="BE34" i="47"/>
  <c r="BE42" i="47"/>
  <c r="BE56" i="47"/>
  <c r="BE64" i="47"/>
  <c r="BD35" i="43"/>
  <c r="BD48" i="43"/>
  <c r="BD59" i="47"/>
  <c r="BD68" i="47" s="1"/>
  <c r="BD67" i="47"/>
  <c r="AZ38" i="27"/>
  <c r="AZ45" i="27"/>
  <c r="BE20" i="47"/>
  <c r="BE12" i="47"/>
  <c r="H107" i="16"/>
  <c r="H18" i="4" s="1"/>
  <c r="H18" i="50" s="1"/>
  <c r="H96" i="16"/>
  <c r="H17" i="4" s="1"/>
  <c r="H17" i="50" s="1"/>
  <c r="AB20" i="16"/>
  <c r="AC119" i="13"/>
  <c r="I97" i="13"/>
  <c r="I108" i="13" s="1"/>
  <c r="I59" i="16"/>
  <c r="I103" i="16"/>
  <c r="I154" i="25"/>
  <c r="H211" i="25"/>
  <c r="H105" i="20"/>
  <c r="I178" i="25"/>
  <c r="I152" i="25"/>
  <c r="I217" i="25"/>
  <c r="I57" i="16"/>
  <c r="I68" i="16"/>
  <c r="I230" i="25"/>
  <c r="I101" i="16"/>
  <c r="J16" i="13"/>
  <c r="J62" i="13" s="1"/>
  <c r="BN65" i="46"/>
  <c r="BN78" i="46"/>
  <c r="BN13" i="46"/>
  <c r="BN76" i="46"/>
  <c r="BN89" i="45"/>
  <c r="BN37" i="46"/>
  <c r="BN49" i="46"/>
  <c r="BN43" i="46"/>
  <c r="BN59" i="46"/>
  <c r="BN71" i="46"/>
  <c r="BN15" i="46"/>
  <c r="BO45" i="43"/>
  <c r="BO51" i="43" s="1"/>
  <c r="BO95" i="39" s="1"/>
  <c r="BN21" i="46"/>
  <c r="BN27" i="46"/>
  <c r="I22" i="21"/>
  <c r="H198" i="25"/>
  <c r="H107" i="25"/>
  <c r="H133" i="25"/>
  <c r="H85" i="16"/>
  <c r="H16" i="4" s="1"/>
  <c r="H72" i="4" s="1"/>
  <c r="I191" i="25"/>
  <c r="H185" i="25"/>
  <c r="H42" i="20"/>
  <c r="H224" i="25"/>
  <c r="I114" i="16"/>
  <c r="H68" i="20"/>
  <c r="H20" i="20"/>
  <c r="J18" i="13"/>
  <c r="J64" i="13" s="1"/>
  <c r="I155" i="25"/>
  <c r="H74" i="16"/>
  <c r="H15" i="4" s="1"/>
  <c r="H71" i="4" s="1"/>
  <c r="H57" i="20"/>
  <c r="I232" i="25"/>
  <c r="I141" i="25"/>
  <c r="I193" i="25"/>
  <c r="I167" i="25"/>
  <c r="I81" i="16"/>
  <c r="I115" i="25"/>
  <c r="I180" i="25"/>
  <c r="I219" i="25"/>
  <c r="I70" i="16"/>
  <c r="I128" i="25"/>
  <c r="I92" i="16"/>
  <c r="I194" i="25"/>
  <c r="I139" i="25"/>
  <c r="I113" i="25"/>
  <c r="I79" i="16"/>
  <c r="I204" i="25"/>
  <c r="I165" i="25"/>
  <c r="I112" i="16"/>
  <c r="I126" i="25"/>
  <c r="I95" i="13"/>
  <c r="I106" i="13" s="1"/>
  <c r="I206" i="25"/>
  <c r="J19" i="13"/>
  <c r="J65" i="13" s="1"/>
  <c r="I115" i="16"/>
  <c r="I129" i="25"/>
  <c r="I60" i="16"/>
  <c r="I98" i="13"/>
  <c r="I109" i="13" s="1"/>
  <c r="I93" i="16"/>
  <c r="H94" i="20"/>
  <c r="I233" i="25"/>
  <c r="I104" i="16"/>
  <c r="H116" i="20"/>
  <c r="I181" i="25"/>
  <c r="I142" i="25"/>
  <c r="I82" i="16"/>
  <c r="H79" i="20"/>
  <c r="I220" i="25"/>
  <c r="I207" i="25"/>
  <c r="I116" i="25"/>
  <c r="I168" i="25"/>
  <c r="I77" i="13"/>
  <c r="I88" i="13" s="1"/>
  <c r="I85" i="13"/>
  <c r="H159" i="25"/>
  <c r="AB37" i="16"/>
  <c r="AB48" i="16"/>
  <c r="AB35" i="16"/>
  <c r="AB46" i="16"/>
  <c r="AB36" i="16"/>
  <c r="AB47" i="16"/>
  <c r="AB39" i="16"/>
  <c r="AB50" i="16"/>
  <c r="AB38" i="16"/>
  <c r="AB49" i="16"/>
  <c r="AB17" i="16"/>
  <c r="AB16" i="16"/>
  <c r="AB15" i="16"/>
  <c r="AB13" i="16"/>
  <c r="AB14" i="16"/>
  <c r="I100" i="20"/>
  <c r="AB297" i="25"/>
  <c r="AB284" i="25"/>
  <c r="AB258" i="25"/>
  <c r="AB271" i="25"/>
  <c r="AB102" i="25"/>
  <c r="AB245" i="25"/>
  <c r="AB89" i="25"/>
  <c r="AB63" i="25"/>
  <c r="AB76" i="25"/>
  <c r="AB50" i="25"/>
  <c r="AB295" i="25"/>
  <c r="AB256" i="25"/>
  <c r="AB282" i="25"/>
  <c r="AB269" i="25"/>
  <c r="AB100" i="25"/>
  <c r="AB243" i="25"/>
  <c r="AB87" i="25"/>
  <c r="AB61" i="25"/>
  <c r="AB74" i="25"/>
  <c r="AB296" i="25"/>
  <c r="AB283" i="25"/>
  <c r="AB270" i="25"/>
  <c r="AB257" i="25"/>
  <c r="AB244" i="25"/>
  <c r="AB101" i="25"/>
  <c r="AB75" i="25"/>
  <c r="AB88" i="25"/>
  <c r="AB62" i="25"/>
  <c r="AB299" i="25"/>
  <c r="AB286" i="25"/>
  <c r="AB273" i="25"/>
  <c r="AB260" i="25"/>
  <c r="AB247" i="25"/>
  <c r="AB91" i="25"/>
  <c r="AB65" i="25"/>
  <c r="AB52" i="25"/>
  <c r="AB104" i="25"/>
  <c r="AB78" i="25"/>
  <c r="AD29" i="13"/>
  <c r="AD31" i="13"/>
  <c r="AD30" i="13"/>
  <c r="AD33" i="13"/>
  <c r="AD32" i="13"/>
  <c r="AB285" i="25"/>
  <c r="AB298" i="25"/>
  <c r="AB259" i="25"/>
  <c r="AB272" i="25"/>
  <c r="AB246" i="25"/>
  <c r="AB103" i="25"/>
  <c r="AB77" i="25"/>
  <c r="AB64" i="25"/>
  <c r="AB51" i="25"/>
  <c r="AB90" i="25"/>
  <c r="G120" i="16"/>
  <c r="I157" i="25"/>
  <c r="I144" i="25"/>
  <c r="I235" i="25"/>
  <c r="I131" i="25"/>
  <c r="I106" i="16"/>
  <c r="I62" i="16"/>
  <c r="I222" i="25"/>
  <c r="I118" i="25"/>
  <c r="I95" i="16"/>
  <c r="I209" i="25"/>
  <c r="I84" i="16"/>
  <c r="I196" i="25"/>
  <c r="J21" i="13"/>
  <c r="I73" i="16"/>
  <c r="I183" i="25"/>
  <c r="I117" i="16"/>
  <c r="I100" i="13"/>
  <c r="I111" i="13" s="1"/>
  <c r="I145" i="18" s="1"/>
  <c r="I170" i="25"/>
  <c r="G10" i="20"/>
  <c r="J10" i="21" s="1"/>
  <c r="J19" i="21" s="1"/>
  <c r="J72" i="13"/>
  <c r="J83" i="13" s="1"/>
  <c r="I63" i="20"/>
  <c r="I15" i="20"/>
  <c r="I26" i="20"/>
  <c r="I37" i="20"/>
  <c r="I52" i="20"/>
  <c r="I111" i="20"/>
  <c r="I74" i="20"/>
  <c r="I89" i="20"/>
  <c r="BP41" i="44"/>
  <c r="BP94" i="39"/>
  <c r="BP59" i="45"/>
  <c r="BP142" i="39"/>
  <c r="BP56" i="43"/>
  <c r="BP62" i="43" s="1"/>
  <c r="BP134" i="39"/>
  <c r="BP65" i="44"/>
  <c r="BP158" i="39"/>
  <c r="BP53" i="44"/>
  <c r="BP65" i="45"/>
  <c r="BP86" i="39"/>
  <c r="BP47" i="44"/>
  <c r="BP102" i="39"/>
  <c r="BP150" i="39"/>
  <c r="BP126" i="39"/>
  <c r="BQ14" i="43"/>
  <c r="BQ38" i="43" s="1"/>
  <c r="BP71" i="45"/>
  <c r="BP59" i="44"/>
  <c r="BP35" i="44"/>
  <c r="BP118" i="39"/>
  <c r="BP82" i="45"/>
  <c r="BP110" i="39"/>
  <c r="AA289" i="25"/>
  <c r="AB293" i="25"/>
  <c r="AB291" i="25"/>
  <c r="AB292" i="25"/>
  <c r="AB300" i="25"/>
  <c r="AB294" i="25"/>
  <c r="G84" i="20"/>
  <c r="J65" i="21" s="1"/>
  <c r="J74" i="21" s="1"/>
  <c r="G47" i="20"/>
  <c r="J32" i="21" s="1"/>
  <c r="J33" i="21" s="1"/>
  <c r="BN41" i="46"/>
  <c r="BN25" i="46"/>
  <c r="BN35" i="46"/>
  <c r="BN69" i="46"/>
  <c r="BN63" i="46"/>
  <c r="BO43" i="43"/>
  <c r="BO49" i="43" s="1"/>
  <c r="BO64" i="44" s="1"/>
  <c r="BP90" i="45"/>
  <c r="BP60" i="46"/>
  <c r="BP16" i="46"/>
  <c r="BP22" i="46"/>
  <c r="BP50" i="46"/>
  <c r="BP44" i="46"/>
  <c r="BP66" i="46"/>
  <c r="BP38" i="46"/>
  <c r="BP28" i="46"/>
  <c r="BP72" i="46"/>
  <c r="BN47" i="46"/>
  <c r="BN19" i="46"/>
  <c r="BN87" i="45"/>
  <c r="BN57" i="46"/>
  <c r="BQ40" i="43"/>
  <c r="BQ46" i="43"/>
  <c r="Z11" i="4"/>
  <c r="Z10" i="4"/>
  <c r="Z25" i="4"/>
  <c r="Z9" i="4"/>
  <c r="Z24" i="4"/>
  <c r="Z12" i="4"/>
  <c r="Z39" i="25"/>
  <c r="AA276" i="25"/>
  <c r="AA263" i="25"/>
  <c r="AB266" i="25"/>
  <c r="AB279" i="25"/>
  <c r="AB274" i="25"/>
  <c r="AB287" i="25"/>
  <c r="AB268" i="25"/>
  <c r="AB281" i="25"/>
  <c r="AB265" i="25"/>
  <c r="AB278" i="25"/>
  <c r="AB267" i="25"/>
  <c r="AB280" i="25"/>
  <c r="AA237" i="25"/>
  <c r="AA250" i="25"/>
  <c r="AB240" i="25"/>
  <c r="AB253" i="25"/>
  <c r="AB248" i="25"/>
  <c r="AB261" i="25"/>
  <c r="AB241" i="25"/>
  <c r="AB254" i="25"/>
  <c r="AB239" i="25"/>
  <c r="AB252" i="25"/>
  <c r="AB242" i="25"/>
  <c r="AB255" i="25"/>
  <c r="AB83" i="25"/>
  <c r="AB96" i="25"/>
  <c r="AB92" i="25"/>
  <c r="AB105" i="25"/>
  <c r="AB84" i="25"/>
  <c r="AB97" i="25"/>
  <c r="AB86" i="25"/>
  <c r="AB99" i="25"/>
  <c r="AA94" i="25"/>
  <c r="AB85" i="25"/>
  <c r="AB98" i="25"/>
  <c r="AA55" i="25"/>
  <c r="AB60" i="25"/>
  <c r="AB73" i="25"/>
  <c r="AB59" i="25"/>
  <c r="AB72" i="25"/>
  <c r="AA68" i="25"/>
  <c r="AA81" i="25"/>
  <c r="AB57" i="25"/>
  <c r="AB70" i="25"/>
  <c r="AB58" i="25"/>
  <c r="AB71" i="25"/>
  <c r="AB66" i="25"/>
  <c r="AB79" i="25"/>
  <c r="AB53" i="25"/>
  <c r="J38" i="10"/>
  <c r="G39" i="10" s="1"/>
  <c r="I81" i="13"/>
  <c r="H68" i="4"/>
  <c r="H17" i="21"/>
  <c r="E120" i="18" s="1"/>
  <c r="H63" i="16"/>
  <c r="H14" i="4" s="1"/>
  <c r="I77" i="21"/>
  <c r="I69" i="21"/>
  <c r="I37" i="21"/>
  <c r="I57" i="21" s="1"/>
  <c r="I50" i="21"/>
  <c r="I15" i="21"/>
  <c r="I24" i="21" s="1"/>
  <c r="I23" i="21"/>
  <c r="H39" i="21"/>
  <c r="E121" i="18" s="1"/>
  <c r="AA30" i="16"/>
  <c r="AB33" i="16"/>
  <c r="AB44" i="16"/>
  <c r="AB34" i="16"/>
  <c r="AB45" i="16"/>
  <c r="AB31" i="16"/>
  <c r="AB42" i="16"/>
  <c r="AA41" i="16"/>
  <c r="AB40" i="16"/>
  <c r="AB51" i="16"/>
  <c r="AB32" i="16"/>
  <c r="AB43" i="16"/>
  <c r="AA8" i="16"/>
  <c r="AA19" i="16"/>
  <c r="AB18" i="16"/>
  <c r="AB11" i="16"/>
  <c r="AB12" i="16"/>
  <c r="AB9" i="16"/>
  <c r="AB10" i="16"/>
  <c r="H102" i="13"/>
  <c r="H136" i="18" s="1"/>
  <c r="I58" i="13"/>
  <c r="I57" i="13" s="1"/>
  <c r="I11" i="13"/>
  <c r="I69" i="13"/>
  <c r="AD25" i="13"/>
  <c r="AD26" i="13"/>
  <c r="AD27" i="13"/>
  <c r="AD28" i="13"/>
  <c r="AD34" i="13"/>
  <c r="AC24" i="13"/>
  <c r="C35" i="10"/>
  <c r="AE6" i="13" s="1"/>
  <c r="B36" i="10"/>
  <c r="I107" i="18" l="1"/>
  <c r="I134" i="18"/>
  <c r="AB13" i="22"/>
  <c r="Y28" i="4"/>
  <c r="Y28" i="50" s="1"/>
  <c r="Z83" i="18"/>
  <c r="I39" i="10"/>
  <c r="I95" i="18"/>
  <c r="I106" i="18"/>
  <c r="I117" i="18"/>
  <c r="I133" i="18"/>
  <c r="I29" i="20"/>
  <c r="I142" i="18"/>
  <c r="I78" i="20"/>
  <c r="I143" i="18"/>
  <c r="I80" i="16"/>
  <c r="I92" i="18"/>
  <c r="I103" i="18"/>
  <c r="I114" i="18"/>
  <c r="I130" i="18"/>
  <c r="H69" i="4"/>
  <c r="I112" i="20"/>
  <c r="I140" i="18"/>
  <c r="J90" i="18"/>
  <c r="J101" i="18"/>
  <c r="J112" i="18"/>
  <c r="J128" i="18"/>
  <c r="I88" i="18"/>
  <c r="I99" i="18"/>
  <c r="I110" i="18"/>
  <c r="I126" i="18"/>
  <c r="E119" i="18"/>
  <c r="AB49" i="18"/>
  <c r="AC27" i="16"/>
  <c r="AC24" i="18"/>
  <c r="AC35" i="18"/>
  <c r="AC57" i="18"/>
  <c r="AC68" i="18"/>
  <c r="AC29" i="16"/>
  <c r="AC37" i="18"/>
  <c r="AC26" i="18"/>
  <c r="AC59" i="18"/>
  <c r="AC70" i="18"/>
  <c r="AC28" i="16"/>
  <c r="AC25" i="18"/>
  <c r="AC36" i="18"/>
  <c r="AC58" i="18"/>
  <c r="AC69" i="18"/>
  <c r="AC31" i="18"/>
  <c r="AC53" i="18"/>
  <c r="AC64" i="18"/>
  <c r="AC33" i="18"/>
  <c r="AC55" i="18"/>
  <c r="AC66" i="18"/>
  <c r="AB60" i="18"/>
  <c r="AC29" i="18"/>
  <c r="AC51" i="18"/>
  <c r="AC62" i="18"/>
  <c r="AC26" i="16"/>
  <c r="AC23" i="18"/>
  <c r="AC34" i="18"/>
  <c r="AC56" i="18"/>
  <c r="AC67" i="18"/>
  <c r="AB27" i="18"/>
  <c r="AC30" i="18"/>
  <c r="AC52" i="18"/>
  <c r="AC63" i="18"/>
  <c r="AC28" i="18"/>
  <c r="AC50" i="18"/>
  <c r="AC61" i="18"/>
  <c r="AC32" i="18"/>
  <c r="AC54" i="18"/>
  <c r="AC65" i="18"/>
  <c r="AC24" i="16"/>
  <c r="AC21" i="16"/>
  <c r="AC23" i="16"/>
  <c r="AC25" i="16"/>
  <c r="AC22" i="16"/>
  <c r="J62" i="20"/>
  <c r="J110" i="20"/>
  <c r="J88" i="20"/>
  <c r="J36" i="20"/>
  <c r="J99" i="20"/>
  <c r="J25" i="20"/>
  <c r="Z12" i="50"/>
  <c r="Z24" i="50"/>
  <c r="Z9" i="50"/>
  <c r="Z25" i="50"/>
  <c r="Z10" i="50"/>
  <c r="Z11" i="50"/>
  <c r="J73" i="20"/>
  <c r="J51" i="20"/>
  <c r="J14" i="20"/>
  <c r="BD48" i="47"/>
  <c r="H73" i="4"/>
  <c r="L60" i="13"/>
  <c r="L82" i="13" s="1"/>
  <c r="BD61" i="47"/>
  <c r="BA77" i="45" s="1"/>
  <c r="BC10" i="46"/>
  <c r="BF10" i="47" s="1"/>
  <c r="BD17" i="47"/>
  <c r="BD116" i="39"/>
  <c r="BD114" i="39" s="1"/>
  <c r="BD63" i="44"/>
  <c r="BD62" i="44" s="1"/>
  <c r="BD18" i="27" s="1"/>
  <c r="BD73" i="27" s="1"/>
  <c r="BD156" i="39"/>
  <c r="BD154" i="39" s="1"/>
  <c r="BD57" i="45"/>
  <c r="BD56" i="45" s="1"/>
  <c r="BD31" i="27" s="1"/>
  <c r="BD47" i="43"/>
  <c r="BD124" i="39"/>
  <c r="BD122" i="39" s="1"/>
  <c r="BD148" i="39"/>
  <c r="BD146" i="39" s="1"/>
  <c r="BD45" i="44"/>
  <c r="BD44" i="44" s="1"/>
  <c r="BD15" i="27" s="1"/>
  <c r="BD70" i="27" s="1"/>
  <c r="BD51" i="44"/>
  <c r="BD50" i="44" s="1"/>
  <c r="BD16" i="27" s="1"/>
  <c r="BD71" i="27" s="1"/>
  <c r="BD69" i="45"/>
  <c r="BD68" i="45" s="1"/>
  <c r="BD33" i="27" s="1"/>
  <c r="BD57" i="44"/>
  <c r="BD56" i="44" s="1"/>
  <c r="BD17" i="27" s="1"/>
  <c r="BD72" i="27" s="1"/>
  <c r="BD84" i="39"/>
  <c r="BD82" i="39" s="1"/>
  <c r="BD108" i="39"/>
  <c r="BD106" i="39" s="1"/>
  <c r="BD100" i="39"/>
  <c r="BD98" i="39" s="1"/>
  <c r="BD63" i="45"/>
  <c r="BD62" i="45" s="1"/>
  <c r="BD32" i="27" s="1"/>
  <c r="BD140" i="39"/>
  <c r="BD138" i="39" s="1"/>
  <c r="BD80" i="45"/>
  <c r="BD79" i="45" s="1"/>
  <c r="BE12" i="43"/>
  <c r="BD132" i="39"/>
  <c r="BD130" i="39" s="1"/>
  <c r="BD33" i="44"/>
  <c r="BD32" i="44" s="1"/>
  <c r="BD13" i="27" s="1"/>
  <c r="BD68" i="27" s="1"/>
  <c r="BD39" i="44"/>
  <c r="BD38" i="44" s="1"/>
  <c r="BD14" i="27" s="1"/>
  <c r="BD69" i="27" s="1"/>
  <c r="BD54" i="43"/>
  <c r="BD92" i="39"/>
  <c r="BD90" i="39" s="1"/>
  <c r="BC32" i="46"/>
  <c r="BF32" i="47" s="1"/>
  <c r="I77" i="20"/>
  <c r="BE21" i="47"/>
  <c r="BE13" i="47"/>
  <c r="BC71" i="44"/>
  <c r="BC69" i="44"/>
  <c r="BC70" i="44"/>
  <c r="BE65" i="47"/>
  <c r="BE57" i="47"/>
  <c r="AZ46" i="27"/>
  <c r="AZ60" i="27"/>
  <c r="BC54" i="46"/>
  <c r="BF54" i="47" s="1"/>
  <c r="BE35" i="47"/>
  <c r="BE43" i="47"/>
  <c r="BB56" i="27"/>
  <c r="BB57" i="27"/>
  <c r="BB58" i="27"/>
  <c r="H15" i="50"/>
  <c r="I68" i="13"/>
  <c r="AC20" i="16"/>
  <c r="AD119" i="13"/>
  <c r="I40" i="20"/>
  <c r="I92" i="20"/>
  <c r="J75" i="13"/>
  <c r="J86" i="13" s="1"/>
  <c r="J73" i="13"/>
  <c r="J84" i="13" s="1"/>
  <c r="I103" i="20"/>
  <c r="I18" i="20"/>
  <c r="I66" i="20"/>
  <c r="I114" i="20"/>
  <c r="I55" i="20"/>
  <c r="H16" i="50"/>
  <c r="I64" i="20"/>
  <c r="I16" i="20"/>
  <c r="I30" i="20"/>
  <c r="BP42" i="46"/>
  <c r="BP77" i="46"/>
  <c r="BO48" i="44"/>
  <c r="BO103" i="39"/>
  <c r="BO119" i="39"/>
  <c r="BO151" i="39"/>
  <c r="BO60" i="45"/>
  <c r="BO57" i="43"/>
  <c r="BO63" i="43" s="1"/>
  <c r="BO111" i="39"/>
  <c r="BO66" i="45"/>
  <c r="BO87" i="39"/>
  <c r="BO127" i="39"/>
  <c r="BP15" i="43"/>
  <c r="BP45" i="43" s="1"/>
  <c r="BO83" i="45"/>
  <c r="BO72" i="45"/>
  <c r="BO66" i="44"/>
  <c r="BO42" i="44"/>
  <c r="BO143" i="39"/>
  <c r="BO159" i="39"/>
  <c r="BO135" i="39"/>
  <c r="BO54" i="44"/>
  <c r="BO36" i="44"/>
  <c r="BO60" i="44"/>
  <c r="H37" i="25"/>
  <c r="H38" i="25"/>
  <c r="I41" i="20"/>
  <c r="I67" i="20"/>
  <c r="I27" i="20"/>
  <c r="I90" i="20"/>
  <c r="I53" i="20"/>
  <c r="I101" i="20"/>
  <c r="J76" i="13"/>
  <c r="J87" i="13" s="1"/>
  <c r="I38" i="20"/>
  <c r="I75" i="20"/>
  <c r="I218" i="25"/>
  <c r="I192" i="25"/>
  <c r="I56" i="20"/>
  <c r="I93" i="20"/>
  <c r="I179" i="25"/>
  <c r="I115" i="20"/>
  <c r="I104" i="20"/>
  <c r="I102" i="16"/>
  <c r="I19" i="20"/>
  <c r="I96" i="13"/>
  <c r="I107" i="13" s="1"/>
  <c r="I141" i="18" s="1"/>
  <c r="I91" i="16"/>
  <c r="I127" i="25"/>
  <c r="J17" i="13"/>
  <c r="J74" i="13" s="1"/>
  <c r="I58" i="16"/>
  <c r="I153" i="25"/>
  <c r="I113" i="16"/>
  <c r="I231" i="25"/>
  <c r="I69" i="16"/>
  <c r="I166" i="25"/>
  <c r="I205" i="25"/>
  <c r="I140" i="25"/>
  <c r="I114" i="25"/>
  <c r="I99" i="13"/>
  <c r="I110" i="13" s="1"/>
  <c r="I144" i="18" s="1"/>
  <c r="I105" i="16"/>
  <c r="I72" i="16"/>
  <c r="I61" i="16"/>
  <c r="I83" i="16"/>
  <c r="I116" i="16"/>
  <c r="I94" i="16"/>
  <c r="I221" i="25"/>
  <c r="I182" i="25"/>
  <c r="I195" i="25"/>
  <c r="I117" i="25"/>
  <c r="I234" i="25"/>
  <c r="I130" i="25"/>
  <c r="J20" i="13"/>
  <c r="I169" i="25"/>
  <c r="I208" i="25"/>
  <c r="I156" i="25"/>
  <c r="I143" i="25"/>
  <c r="AC37" i="16"/>
  <c r="AC48" i="16"/>
  <c r="AC36" i="16"/>
  <c r="AC47" i="16"/>
  <c r="AC35" i="16"/>
  <c r="AC46" i="16"/>
  <c r="AC38" i="16"/>
  <c r="AC49" i="16"/>
  <c r="AC39" i="16"/>
  <c r="AC50" i="16"/>
  <c r="AC16" i="16"/>
  <c r="AC17" i="16"/>
  <c r="AC14" i="16"/>
  <c r="AC15" i="16"/>
  <c r="AC13" i="16"/>
  <c r="AC298" i="25"/>
  <c r="AC285" i="25"/>
  <c r="AC259" i="25"/>
  <c r="AC246" i="25"/>
  <c r="AC272" i="25"/>
  <c r="AC90" i="25"/>
  <c r="AC103" i="25"/>
  <c r="AC64" i="25"/>
  <c r="AC51" i="25"/>
  <c r="AC77" i="25"/>
  <c r="AC299" i="25"/>
  <c r="AC273" i="25"/>
  <c r="AC286" i="25"/>
  <c r="AC260" i="25"/>
  <c r="AC247" i="25"/>
  <c r="AC104" i="25"/>
  <c r="AC91" i="25"/>
  <c r="AC52" i="25"/>
  <c r="AC78" i="25"/>
  <c r="AC65" i="25"/>
  <c r="AC296" i="25"/>
  <c r="AC283" i="25"/>
  <c r="AC257" i="25"/>
  <c r="AC270" i="25"/>
  <c r="AC244" i="25"/>
  <c r="AC101" i="25"/>
  <c r="AC88" i="25"/>
  <c r="AC75" i="25"/>
  <c r="AC62" i="25"/>
  <c r="AC297" i="25"/>
  <c r="AC271" i="25"/>
  <c r="AC284" i="25"/>
  <c r="AC258" i="25"/>
  <c r="AC102" i="25"/>
  <c r="AC245" i="25"/>
  <c r="AC89" i="25"/>
  <c r="AC76" i="25"/>
  <c r="AC63" i="25"/>
  <c r="AC50" i="25"/>
  <c r="AE30" i="13"/>
  <c r="AE32" i="13"/>
  <c r="AE31" i="13"/>
  <c r="AE29" i="13"/>
  <c r="AE33" i="13"/>
  <c r="AC269" i="25"/>
  <c r="AC295" i="25"/>
  <c r="AC256" i="25"/>
  <c r="AC282" i="25"/>
  <c r="AC243" i="25"/>
  <c r="AC100" i="25"/>
  <c r="AC74" i="25"/>
  <c r="AC87" i="25"/>
  <c r="AC61" i="25"/>
  <c r="J11" i="21"/>
  <c r="J20" i="21" s="1"/>
  <c r="J66" i="21"/>
  <c r="J75" i="21" s="1"/>
  <c r="J78" i="13"/>
  <c r="J67" i="13"/>
  <c r="I58" i="20"/>
  <c r="I43" i="20"/>
  <c r="I106" i="20"/>
  <c r="I69" i="20"/>
  <c r="I21" i="20"/>
  <c r="I32" i="20"/>
  <c r="I117" i="20"/>
  <c r="I95" i="20"/>
  <c r="I80" i="20"/>
  <c r="J41" i="21"/>
  <c r="BP70" i="46"/>
  <c r="BP26" i="46"/>
  <c r="BP36" i="46"/>
  <c r="BP20" i="46"/>
  <c r="BP48" i="46"/>
  <c r="BP58" i="46"/>
  <c r="BP14" i="46"/>
  <c r="BQ44" i="43"/>
  <c r="BQ50" i="43" s="1"/>
  <c r="BP88" i="45"/>
  <c r="BP64" i="46"/>
  <c r="AB289" i="25"/>
  <c r="AC300" i="25"/>
  <c r="AC292" i="25"/>
  <c r="AC291" i="25"/>
  <c r="AC293" i="25"/>
  <c r="AC294" i="25"/>
  <c r="BE46" i="47"/>
  <c r="J39" i="10"/>
  <c r="G40" i="10" s="1"/>
  <c r="BO70" i="45"/>
  <c r="BQ52" i="43"/>
  <c r="BO58" i="44"/>
  <c r="BO149" i="39"/>
  <c r="BO109" i="39"/>
  <c r="BO85" i="39"/>
  <c r="BO58" i="45"/>
  <c r="BO81" i="45"/>
  <c r="BO40" i="44"/>
  <c r="BO141" i="39"/>
  <c r="BO55" i="43"/>
  <c r="BO61" i="43" s="1"/>
  <c r="BO52" i="44"/>
  <c r="BO117" i="39"/>
  <c r="BO93" i="39"/>
  <c r="BO133" i="39"/>
  <c r="BP13" i="43"/>
  <c r="BP37" i="43" s="1"/>
  <c r="BO46" i="44"/>
  <c r="BO125" i="39"/>
  <c r="BO64" i="45"/>
  <c r="BO101" i="39"/>
  <c r="BO34" i="44"/>
  <c r="BO157" i="39"/>
  <c r="H70" i="4"/>
  <c r="H14" i="50"/>
  <c r="AA11" i="4"/>
  <c r="AA12" i="4"/>
  <c r="AA9" i="4"/>
  <c r="AA24" i="4"/>
  <c r="AA25" i="4"/>
  <c r="AA10" i="4"/>
  <c r="J67" i="16"/>
  <c r="L15" i="13"/>
  <c r="L61" i="13" s="1"/>
  <c r="J94" i="13"/>
  <c r="J105" i="13" s="1"/>
  <c r="J139" i="18" s="1"/>
  <c r="J216" i="25"/>
  <c r="J190" i="25"/>
  <c r="J164" i="25"/>
  <c r="J112" i="25"/>
  <c r="J138" i="25"/>
  <c r="J229" i="25"/>
  <c r="J203" i="25"/>
  <c r="J177" i="25"/>
  <c r="J151" i="25"/>
  <c r="J125" i="25"/>
  <c r="J78" i="16"/>
  <c r="J89" i="16"/>
  <c r="I227" i="25"/>
  <c r="I214" i="25"/>
  <c r="I201" i="25"/>
  <c r="I188" i="25"/>
  <c r="I175" i="25"/>
  <c r="I162" i="25"/>
  <c r="I149" i="25"/>
  <c r="I136" i="25"/>
  <c r="I123" i="25"/>
  <c r="I110" i="25"/>
  <c r="J56" i="16"/>
  <c r="J100" i="16"/>
  <c r="J111" i="16"/>
  <c r="AB276" i="25"/>
  <c r="AB263" i="25"/>
  <c r="AC265" i="25"/>
  <c r="AC278" i="25"/>
  <c r="AA39" i="25"/>
  <c r="AC266" i="25"/>
  <c r="AC279" i="25"/>
  <c r="AC274" i="25"/>
  <c r="AC287" i="25"/>
  <c r="AC268" i="25"/>
  <c r="AC281" i="25"/>
  <c r="AC267" i="25"/>
  <c r="AC280" i="25"/>
  <c r="AB237" i="25"/>
  <c r="AC241" i="25"/>
  <c r="AC254" i="25"/>
  <c r="AC239" i="25"/>
  <c r="AC252" i="25"/>
  <c r="AC240" i="25"/>
  <c r="AC253" i="25"/>
  <c r="AB250" i="25"/>
  <c r="AC242" i="25"/>
  <c r="AC255" i="25"/>
  <c r="AC248" i="25"/>
  <c r="AC261" i="25"/>
  <c r="AB55" i="25"/>
  <c r="AC83" i="25"/>
  <c r="AC96" i="25"/>
  <c r="AC92" i="25"/>
  <c r="AC105" i="25"/>
  <c r="AC86" i="25"/>
  <c r="AC99" i="25"/>
  <c r="AC85" i="25"/>
  <c r="AC98" i="25"/>
  <c r="AB94" i="25"/>
  <c r="AC84" i="25"/>
  <c r="AC97" i="25"/>
  <c r="AB81" i="25"/>
  <c r="AB68" i="25"/>
  <c r="AC60" i="25"/>
  <c r="AC73" i="25"/>
  <c r="AC66" i="25"/>
  <c r="AC79" i="25"/>
  <c r="AC58" i="25"/>
  <c r="AC71" i="25"/>
  <c r="AC59" i="25"/>
  <c r="AC72" i="25"/>
  <c r="AC57" i="25"/>
  <c r="AC70" i="25"/>
  <c r="AC53" i="25"/>
  <c r="I80" i="13"/>
  <c r="H81" i="21"/>
  <c r="H59" i="21"/>
  <c r="H26" i="21"/>
  <c r="I39" i="21"/>
  <c r="F121" i="18" s="1"/>
  <c r="I92" i="13"/>
  <c r="I103" i="13" s="1"/>
  <c r="I137" i="18" s="1"/>
  <c r="I98" i="16"/>
  <c r="I109" i="16"/>
  <c r="J13" i="13"/>
  <c r="I87" i="16"/>
  <c r="I65" i="16"/>
  <c r="I54" i="16"/>
  <c r="I76" i="16"/>
  <c r="I70" i="21"/>
  <c r="I79" i="21" s="1"/>
  <c r="I78" i="21"/>
  <c r="J34" i="21"/>
  <c r="J42" i="21"/>
  <c r="H101" i="13"/>
  <c r="H23" i="20"/>
  <c r="H22" i="20" s="1"/>
  <c r="H12" i="20"/>
  <c r="H11" i="20" s="1"/>
  <c r="H71" i="20"/>
  <c r="H70" i="20" s="1"/>
  <c r="H97" i="20"/>
  <c r="H96" i="20" s="1"/>
  <c r="H60" i="20"/>
  <c r="H59" i="20" s="1"/>
  <c r="H49" i="20"/>
  <c r="H48" i="20" s="1"/>
  <c r="H34" i="20"/>
  <c r="H33" i="20" s="1"/>
  <c r="H108" i="20"/>
  <c r="H107" i="20" s="1"/>
  <c r="H86" i="20"/>
  <c r="H85" i="20" s="1"/>
  <c r="I17" i="21"/>
  <c r="F120" i="18" s="1"/>
  <c r="G74" i="4"/>
  <c r="AB30" i="16"/>
  <c r="AC40" i="16"/>
  <c r="AC51" i="16"/>
  <c r="AC34" i="16"/>
  <c r="AC45" i="16"/>
  <c r="AB41" i="16"/>
  <c r="AC31" i="16"/>
  <c r="AC42" i="16"/>
  <c r="AC33" i="16"/>
  <c r="AC44" i="16"/>
  <c r="AC32" i="16"/>
  <c r="AC43" i="16"/>
  <c r="AB8" i="16"/>
  <c r="AC10" i="16"/>
  <c r="AB19" i="16"/>
  <c r="AC18" i="16"/>
  <c r="AC9" i="16"/>
  <c r="AC12" i="16"/>
  <c r="AC11" i="16"/>
  <c r="AE25" i="13"/>
  <c r="AE27" i="13"/>
  <c r="AE34" i="13"/>
  <c r="AE28" i="13"/>
  <c r="AE26" i="13"/>
  <c r="AD24" i="13"/>
  <c r="B37" i="10"/>
  <c r="C36" i="10"/>
  <c r="AF6" i="13" s="1"/>
  <c r="Z28" i="4" l="1"/>
  <c r="Z28" i="50" s="1"/>
  <c r="AC13" i="22"/>
  <c r="AA83" i="18"/>
  <c r="I40" i="10"/>
  <c r="J94" i="18"/>
  <c r="J105" i="18"/>
  <c r="J116" i="18"/>
  <c r="J132" i="18"/>
  <c r="J92" i="16"/>
  <c r="J93" i="18"/>
  <c r="J104" i="18"/>
  <c r="J115" i="18"/>
  <c r="J131" i="18"/>
  <c r="J91" i="18"/>
  <c r="J102" i="18"/>
  <c r="J113" i="18"/>
  <c r="J129" i="18"/>
  <c r="I87" i="18"/>
  <c r="I86" i="18" s="1"/>
  <c r="I98" i="18"/>
  <c r="I97" i="18" s="1"/>
  <c r="I32" i="4" s="1"/>
  <c r="I32" i="50" s="1"/>
  <c r="I109" i="18"/>
  <c r="I108" i="18" s="1"/>
  <c r="I33" i="4" s="1"/>
  <c r="I33" i="50" s="1"/>
  <c r="I125" i="18"/>
  <c r="H84" i="18"/>
  <c r="H29" i="4" s="1"/>
  <c r="H29" i="50" s="1"/>
  <c r="H85" i="18"/>
  <c r="H30" i="4" s="1"/>
  <c r="H30" i="50" s="1"/>
  <c r="AD29" i="18"/>
  <c r="AD51" i="18"/>
  <c r="AD62" i="18"/>
  <c r="AD32" i="18"/>
  <c r="AD54" i="18"/>
  <c r="AD65" i="18"/>
  <c r="K66" i="16"/>
  <c r="K89" i="18"/>
  <c r="K100" i="18"/>
  <c r="K111" i="18"/>
  <c r="K127" i="18"/>
  <c r="AD26" i="16"/>
  <c r="AD23" i="18"/>
  <c r="AD34" i="18"/>
  <c r="AD56" i="18"/>
  <c r="AD67" i="18"/>
  <c r="AD27" i="16"/>
  <c r="AD24" i="18"/>
  <c r="AD35" i="18"/>
  <c r="AD68" i="18"/>
  <c r="AD57" i="18"/>
  <c r="AD33" i="18"/>
  <c r="AD55" i="18"/>
  <c r="AD66" i="18"/>
  <c r="AD30" i="18"/>
  <c r="AD52" i="18"/>
  <c r="AD63" i="18"/>
  <c r="AC60" i="18"/>
  <c r="AD31" i="18"/>
  <c r="AD53" i="18"/>
  <c r="AD64" i="18"/>
  <c r="AD29" i="16"/>
  <c r="AD26" i="18"/>
  <c r="AD37" i="18"/>
  <c r="AD59" i="18"/>
  <c r="AD70" i="18"/>
  <c r="AD28" i="18"/>
  <c r="AD50" i="18"/>
  <c r="AD61" i="18"/>
  <c r="AC49" i="18"/>
  <c r="AD28" i="16"/>
  <c r="AD25" i="18"/>
  <c r="AD36" i="18"/>
  <c r="AD58" i="18"/>
  <c r="AD69" i="18"/>
  <c r="AC27" i="18"/>
  <c r="AD24" i="16"/>
  <c r="AD23" i="16"/>
  <c r="AD22" i="16"/>
  <c r="AD25" i="16"/>
  <c r="AD21" i="16"/>
  <c r="AA11" i="50"/>
  <c r="AA10" i="50"/>
  <c r="AA25" i="50"/>
  <c r="AA24" i="50"/>
  <c r="AA9" i="50"/>
  <c r="AA12" i="50"/>
  <c r="BD70" i="47"/>
  <c r="BD37" i="39"/>
  <c r="BD54" i="45" s="1"/>
  <c r="BD29" i="27" s="1"/>
  <c r="BF11" i="47"/>
  <c r="BF19" i="47"/>
  <c r="BE44" i="47"/>
  <c r="BE36" i="47"/>
  <c r="BE45" i="47" s="1"/>
  <c r="BC68" i="44"/>
  <c r="BC19" i="27" s="1"/>
  <c r="BD78" i="45"/>
  <c r="BD35" i="27" s="1"/>
  <c r="BF55" i="47"/>
  <c r="BF63" i="47"/>
  <c r="AZ64" i="27"/>
  <c r="AZ62" i="27"/>
  <c r="AZ65" i="27" s="1"/>
  <c r="AZ61" i="27"/>
  <c r="BE14" i="47"/>
  <c r="BE22" i="47"/>
  <c r="BE36" i="43"/>
  <c r="BE42" i="43"/>
  <c r="BE41" i="43" s="1"/>
  <c r="BE11" i="43"/>
  <c r="BE66" i="47"/>
  <c r="BE58" i="47"/>
  <c r="BF33" i="47"/>
  <c r="BF41" i="47"/>
  <c r="BA75" i="45"/>
  <c r="BA74" i="45" s="1"/>
  <c r="BA34" i="27" s="1"/>
  <c r="BA20" i="27" s="1"/>
  <c r="BA37" i="27" s="1"/>
  <c r="BA38" i="27" s="1"/>
  <c r="BD26" i="47"/>
  <c r="BB55" i="27"/>
  <c r="BD60" i="43"/>
  <c r="BD53" i="43"/>
  <c r="BD38" i="39"/>
  <c r="BD55" i="45" s="1"/>
  <c r="BD30" i="27" s="1"/>
  <c r="AD20" i="16"/>
  <c r="AE119" i="13"/>
  <c r="BO63" i="46"/>
  <c r="BO76" i="46"/>
  <c r="BO21" i="46"/>
  <c r="BO78" i="46"/>
  <c r="BP39" i="43"/>
  <c r="BP51" i="43" s="1"/>
  <c r="BO65" i="46"/>
  <c r="BO89" i="45"/>
  <c r="BO71" i="46"/>
  <c r="BO49" i="46"/>
  <c r="BO37" i="46"/>
  <c r="BO43" i="46"/>
  <c r="BO15" i="46"/>
  <c r="BO59" i="46"/>
  <c r="BO27" i="46"/>
  <c r="J70" i="16"/>
  <c r="J193" i="25"/>
  <c r="J128" i="25"/>
  <c r="J114" i="16"/>
  <c r="J180" i="25"/>
  <c r="J206" i="25"/>
  <c r="J103" i="16"/>
  <c r="I54" i="20"/>
  <c r="I17" i="20"/>
  <c r="I113" i="20"/>
  <c r="I102" i="20"/>
  <c r="I28" i="20"/>
  <c r="I39" i="20"/>
  <c r="J230" i="25"/>
  <c r="I76" i="20"/>
  <c r="J154" i="25"/>
  <c r="J97" i="13"/>
  <c r="J108" i="13" s="1"/>
  <c r="J90" i="16"/>
  <c r="I65" i="20"/>
  <c r="J115" i="25"/>
  <c r="J79" i="16"/>
  <c r="I91" i="20"/>
  <c r="L18" i="13"/>
  <c r="L64" i="13" s="1"/>
  <c r="J232" i="25"/>
  <c r="J81" i="16"/>
  <c r="J167" i="25"/>
  <c r="J219" i="25"/>
  <c r="J59" i="16"/>
  <c r="J63" i="13"/>
  <c r="J85" i="13" s="1"/>
  <c r="J217" i="25"/>
  <c r="J141" i="25"/>
  <c r="J139" i="25"/>
  <c r="J67" i="21"/>
  <c r="J76" i="21" s="1"/>
  <c r="J112" i="16"/>
  <c r="J178" i="25"/>
  <c r="J152" i="25"/>
  <c r="J101" i="16"/>
  <c r="J113" i="25"/>
  <c r="J165" i="25"/>
  <c r="J68" i="16"/>
  <c r="L16" i="13"/>
  <c r="J57" i="16"/>
  <c r="J126" i="25"/>
  <c r="J204" i="25"/>
  <c r="J191" i="25"/>
  <c r="J95" i="13"/>
  <c r="J106" i="13" s="1"/>
  <c r="I57" i="20"/>
  <c r="I94" i="20"/>
  <c r="I105" i="20"/>
  <c r="I42" i="20"/>
  <c r="I20" i="20"/>
  <c r="I31" i="20"/>
  <c r="I79" i="20"/>
  <c r="I116" i="20"/>
  <c r="I68" i="20"/>
  <c r="J66" i="13"/>
  <c r="J77" i="13"/>
  <c r="J104" i="16"/>
  <c r="J93" i="16"/>
  <c r="J71" i="16"/>
  <c r="J115" i="16"/>
  <c r="J82" i="16"/>
  <c r="J60" i="16"/>
  <c r="J194" i="25"/>
  <c r="L19" i="13"/>
  <c r="J98" i="13"/>
  <c r="J109" i="13" s="1"/>
  <c r="J143" i="18" s="1"/>
  <c r="J207" i="25"/>
  <c r="J181" i="25"/>
  <c r="J233" i="25"/>
  <c r="J168" i="25"/>
  <c r="J129" i="25"/>
  <c r="J155" i="25"/>
  <c r="J220" i="25"/>
  <c r="J142" i="25"/>
  <c r="J116" i="25"/>
  <c r="AD39" i="16"/>
  <c r="AD50" i="16"/>
  <c r="AD35" i="16"/>
  <c r="AD46" i="16"/>
  <c r="AD37" i="16"/>
  <c r="AD48" i="16"/>
  <c r="AD38" i="16"/>
  <c r="AD49" i="16"/>
  <c r="AD36" i="16"/>
  <c r="AD47" i="16"/>
  <c r="AD16" i="16"/>
  <c r="AD17" i="16"/>
  <c r="AD14" i="16"/>
  <c r="AD13" i="16"/>
  <c r="AD15" i="16"/>
  <c r="AF33" i="13"/>
  <c r="AF29" i="13"/>
  <c r="AF31" i="13"/>
  <c r="AF30" i="13"/>
  <c r="AF32" i="13"/>
  <c r="AD299" i="25"/>
  <c r="AD286" i="25"/>
  <c r="AD273" i="25"/>
  <c r="AD260" i="25"/>
  <c r="AD247" i="25"/>
  <c r="AD104" i="25"/>
  <c r="AD78" i="25"/>
  <c r="AD91" i="25"/>
  <c r="AD65" i="25"/>
  <c r="AD52" i="25"/>
  <c r="AD295" i="25"/>
  <c r="AD243" i="25"/>
  <c r="AD282" i="25"/>
  <c r="AD269" i="25"/>
  <c r="AD256" i="25"/>
  <c r="AD100" i="25"/>
  <c r="AD74" i="25"/>
  <c r="AD87" i="25"/>
  <c r="AD61" i="25"/>
  <c r="AD297" i="25"/>
  <c r="AD271" i="25"/>
  <c r="AD284" i="25"/>
  <c r="AD258" i="25"/>
  <c r="AD245" i="25"/>
  <c r="AD76" i="25"/>
  <c r="AD102" i="25"/>
  <c r="AD89" i="25"/>
  <c r="AD63" i="25"/>
  <c r="AD50" i="25"/>
  <c r="AD298" i="25"/>
  <c r="AD285" i="25"/>
  <c r="AD259" i="25"/>
  <c r="AD272" i="25"/>
  <c r="AD246" i="25"/>
  <c r="AD90" i="25"/>
  <c r="AD64" i="25"/>
  <c r="AD51" i="25"/>
  <c r="AD103" i="25"/>
  <c r="AD77" i="25"/>
  <c r="AD296" i="25"/>
  <c r="AD283" i="25"/>
  <c r="AD257" i="25"/>
  <c r="AD270" i="25"/>
  <c r="AD244" i="25"/>
  <c r="AD88" i="25"/>
  <c r="AD62" i="25"/>
  <c r="AD101" i="25"/>
  <c r="AD75" i="25"/>
  <c r="J12" i="21"/>
  <c r="J13" i="21" s="1"/>
  <c r="L72" i="13"/>
  <c r="L83" i="13" s="1"/>
  <c r="J89" i="13"/>
  <c r="H120" i="16"/>
  <c r="H121" i="16"/>
  <c r="BQ53" i="44"/>
  <c r="BQ59" i="45"/>
  <c r="BQ118" i="39"/>
  <c r="BQ71" i="45"/>
  <c r="BQ102" i="39"/>
  <c r="BQ56" i="43"/>
  <c r="BQ62" i="43" s="1"/>
  <c r="BQ158" i="39"/>
  <c r="BQ134" i="39"/>
  <c r="BQ150" i="39"/>
  <c r="BQ126" i="39"/>
  <c r="BR14" i="43"/>
  <c r="BR44" i="43" s="1"/>
  <c r="BQ142" i="39"/>
  <c r="BQ86" i="39"/>
  <c r="BQ65" i="44"/>
  <c r="BQ82" i="45"/>
  <c r="BQ35" i="44"/>
  <c r="BQ65" i="45"/>
  <c r="BQ41" i="44"/>
  <c r="BQ94" i="39"/>
  <c r="BQ110" i="39"/>
  <c r="BQ59" i="44"/>
  <c r="BQ47" i="44"/>
  <c r="AC289" i="25"/>
  <c r="AD293" i="25"/>
  <c r="AD291" i="25"/>
  <c r="AD294" i="25"/>
  <c r="AD300" i="25"/>
  <c r="AD292" i="25"/>
  <c r="BO25" i="46"/>
  <c r="BQ49" i="44"/>
  <c r="BQ61" i="44"/>
  <c r="BQ128" i="39"/>
  <c r="BQ67" i="44"/>
  <c r="BQ61" i="45"/>
  <c r="BQ37" i="44"/>
  <c r="BR16" i="43"/>
  <c r="BQ43" i="44"/>
  <c r="BQ96" i="39"/>
  <c r="BQ67" i="45"/>
  <c r="BQ104" i="39"/>
  <c r="BQ112" i="39"/>
  <c r="BQ144" i="39"/>
  <c r="BQ55" i="44"/>
  <c r="BQ136" i="39"/>
  <c r="BQ73" i="45"/>
  <c r="BQ160" i="39"/>
  <c r="BQ120" i="39"/>
  <c r="BQ84" i="45"/>
  <c r="BQ88" i="39"/>
  <c r="BQ58" i="43"/>
  <c r="BQ64" i="43" s="1"/>
  <c r="BQ79" i="46" s="1"/>
  <c r="BQ152" i="39"/>
  <c r="BO19" i="46"/>
  <c r="BO57" i="46"/>
  <c r="BO69" i="46"/>
  <c r="BO13" i="46"/>
  <c r="BO47" i="46"/>
  <c r="BO41" i="46"/>
  <c r="BO35" i="46"/>
  <c r="BO87" i="45"/>
  <c r="BP43" i="43"/>
  <c r="BP49" i="43" s="1"/>
  <c r="AB11" i="4"/>
  <c r="AB10" i="4"/>
  <c r="AB12" i="4"/>
  <c r="AB25" i="4"/>
  <c r="AB9" i="4"/>
  <c r="AB24" i="4"/>
  <c r="J15" i="20"/>
  <c r="J111" i="20"/>
  <c r="J63" i="20"/>
  <c r="J100" i="20"/>
  <c r="J89" i="20"/>
  <c r="J74" i="20"/>
  <c r="J52" i="20"/>
  <c r="J26" i="20"/>
  <c r="J37" i="20"/>
  <c r="I226" i="25"/>
  <c r="I224" i="25" s="1"/>
  <c r="I213" i="25"/>
  <c r="I211" i="25" s="1"/>
  <c r="I200" i="25"/>
  <c r="I198" i="25" s="1"/>
  <c r="I187" i="25"/>
  <c r="I185" i="25" s="1"/>
  <c r="I174" i="25"/>
  <c r="I172" i="25" s="1"/>
  <c r="I161" i="25"/>
  <c r="I159" i="25" s="1"/>
  <c r="I148" i="25"/>
  <c r="I146" i="25" s="1"/>
  <c r="I135" i="25"/>
  <c r="I133" i="25" s="1"/>
  <c r="I122" i="25"/>
  <c r="I120" i="25" s="1"/>
  <c r="I109" i="25"/>
  <c r="I107" i="25" s="1"/>
  <c r="AC263" i="25"/>
  <c r="AD268" i="25"/>
  <c r="AD281" i="25"/>
  <c r="AC276" i="25"/>
  <c r="AD265" i="25"/>
  <c r="AD278" i="25"/>
  <c r="AD266" i="25"/>
  <c r="AD279" i="25"/>
  <c r="AD274" i="25"/>
  <c r="AD287" i="25"/>
  <c r="AD267" i="25"/>
  <c r="AD280" i="25"/>
  <c r="AB39" i="25"/>
  <c r="AC237" i="25"/>
  <c r="AC250" i="25"/>
  <c r="AD242" i="25"/>
  <c r="AD255" i="25"/>
  <c r="AD241" i="25"/>
  <c r="AD254" i="25"/>
  <c r="AD248" i="25"/>
  <c r="AD261" i="25"/>
  <c r="AD239" i="25"/>
  <c r="AD252" i="25"/>
  <c r="AD240" i="25"/>
  <c r="AD253" i="25"/>
  <c r="K215" i="25"/>
  <c r="K228" i="25"/>
  <c r="K189" i="25"/>
  <c r="K202" i="25"/>
  <c r="K176" i="25"/>
  <c r="K163" i="25"/>
  <c r="K150" i="25"/>
  <c r="K137" i="25"/>
  <c r="K111" i="25"/>
  <c r="K124" i="25"/>
  <c r="AD83" i="25"/>
  <c r="AD96" i="25"/>
  <c r="AD84" i="25"/>
  <c r="AD97" i="25"/>
  <c r="AD86" i="25"/>
  <c r="AD99" i="25"/>
  <c r="AC94" i="25"/>
  <c r="AD92" i="25"/>
  <c r="AD105" i="25"/>
  <c r="AD85" i="25"/>
  <c r="AD98" i="25"/>
  <c r="AC55" i="25"/>
  <c r="AD66" i="25"/>
  <c r="AD79" i="25"/>
  <c r="AD59" i="25"/>
  <c r="AD72" i="25"/>
  <c r="AD57" i="25"/>
  <c r="AD70" i="25"/>
  <c r="AC81" i="25"/>
  <c r="AC68" i="25"/>
  <c r="AD60" i="25"/>
  <c r="AD73" i="25"/>
  <c r="AD58" i="25"/>
  <c r="AD71" i="25"/>
  <c r="AD53" i="25"/>
  <c r="M14" i="13"/>
  <c r="M60" i="13" s="1"/>
  <c r="K110" i="16"/>
  <c r="K88" i="16"/>
  <c r="K99" i="16"/>
  <c r="L93" i="13"/>
  <c r="L104" i="13" s="1"/>
  <c r="K77" i="16"/>
  <c r="K55" i="16"/>
  <c r="E34" i="4"/>
  <c r="I59" i="21"/>
  <c r="I72" i="21"/>
  <c r="F122" i="18" s="1"/>
  <c r="F119" i="18" s="1"/>
  <c r="I26" i="21"/>
  <c r="G42" i="4"/>
  <c r="G8" i="23"/>
  <c r="H47" i="20"/>
  <c r="K32" i="21" s="1"/>
  <c r="K41" i="21" s="1"/>
  <c r="H10" i="20"/>
  <c r="K10" i="21" s="1"/>
  <c r="K11" i="21" s="1"/>
  <c r="I24" i="20"/>
  <c r="I13" i="20"/>
  <c r="I61" i="20"/>
  <c r="I109" i="20"/>
  <c r="I87" i="20"/>
  <c r="I50" i="20"/>
  <c r="I35" i="20"/>
  <c r="I98" i="20"/>
  <c r="I72" i="20"/>
  <c r="J43" i="21"/>
  <c r="J35" i="21"/>
  <c r="J59" i="13"/>
  <c r="J70" i="13"/>
  <c r="H84" i="20"/>
  <c r="K65" i="21" s="1"/>
  <c r="I53" i="16"/>
  <c r="I52" i="16" s="1"/>
  <c r="I13" i="4" s="1"/>
  <c r="I13" i="50" s="1"/>
  <c r="I75" i="16"/>
  <c r="I74" i="16" s="1"/>
  <c r="I15" i="4" s="1"/>
  <c r="I108" i="16"/>
  <c r="I107" i="16" s="1"/>
  <c r="I18" i="4" s="1"/>
  <c r="I18" i="50" s="1"/>
  <c r="I97" i="16"/>
  <c r="I96" i="16" s="1"/>
  <c r="I17" i="4" s="1"/>
  <c r="I86" i="16"/>
  <c r="I85" i="16" s="1"/>
  <c r="I16" i="4" s="1"/>
  <c r="I64" i="16"/>
  <c r="AC30" i="16"/>
  <c r="AD32" i="16"/>
  <c r="AD43" i="16"/>
  <c r="AD34" i="16"/>
  <c r="AD45" i="16"/>
  <c r="AD40" i="16"/>
  <c r="AD51" i="16"/>
  <c r="AD31" i="16"/>
  <c r="AD42" i="16"/>
  <c r="AC41" i="16"/>
  <c r="AD33" i="16"/>
  <c r="AD44" i="16"/>
  <c r="AC8" i="16"/>
  <c r="AD11" i="16"/>
  <c r="AD10" i="16"/>
  <c r="AD9" i="16"/>
  <c r="AC19" i="16"/>
  <c r="AD12" i="16"/>
  <c r="AD18" i="16"/>
  <c r="I91" i="13"/>
  <c r="I90" i="13" s="1"/>
  <c r="I79" i="13"/>
  <c r="I67" i="50" s="1"/>
  <c r="J12" i="13"/>
  <c r="J11" i="13" s="1"/>
  <c r="J40" i="10"/>
  <c r="G41" i="10" s="1"/>
  <c r="AF34" i="13"/>
  <c r="AF27" i="13"/>
  <c r="AF26" i="13"/>
  <c r="AF25" i="13"/>
  <c r="AF28" i="13"/>
  <c r="AE24" i="13"/>
  <c r="C37" i="10"/>
  <c r="AG6" i="13" s="1"/>
  <c r="B38" i="10"/>
  <c r="AD13" i="22" l="1"/>
  <c r="AA28" i="4"/>
  <c r="AA28" i="50" s="1"/>
  <c r="AB83" i="18"/>
  <c r="G40" i="4"/>
  <c r="G41" i="50"/>
  <c r="G39" i="50" s="1"/>
  <c r="J131" i="25"/>
  <c r="J96" i="18"/>
  <c r="J107" i="18"/>
  <c r="J118" i="18"/>
  <c r="J134" i="18"/>
  <c r="J55" i="20"/>
  <c r="J142" i="18"/>
  <c r="J92" i="18"/>
  <c r="J103" i="18"/>
  <c r="J114" i="18"/>
  <c r="J130" i="18"/>
  <c r="J16" i="20"/>
  <c r="J140" i="18"/>
  <c r="AD60" i="18"/>
  <c r="AD49" i="18"/>
  <c r="K67" i="16"/>
  <c r="K90" i="18"/>
  <c r="K101" i="18"/>
  <c r="K112" i="18"/>
  <c r="K128" i="18"/>
  <c r="AE31" i="18"/>
  <c r="AE53" i="18"/>
  <c r="AE64" i="18"/>
  <c r="AE27" i="16"/>
  <c r="AE24" i="18"/>
  <c r="AE35" i="18"/>
  <c r="AE68" i="18"/>
  <c r="AE57" i="18"/>
  <c r="AD27" i="18"/>
  <c r="AE29" i="18"/>
  <c r="AE51" i="18"/>
  <c r="AE62" i="18"/>
  <c r="AE33" i="18"/>
  <c r="AE55" i="18"/>
  <c r="AE66" i="18"/>
  <c r="AE28" i="18"/>
  <c r="AE50" i="18"/>
  <c r="AE61" i="18"/>
  <c r="K88" i="20"/>
  <c r="N76" i="21" s="1"/>
  <c r="K138" i="18"/>
  <c r="AE26" i="16"/>
  <c r="AE23" i="18"/>
  <c r="AE34" i="18"/>
  <c r="AE56" i="18"/>
  <c r="AE67" i="18"/>
  <c r="AE30" i="18"/>
  <c r="AE52" i="18"/>
  <c r="AE63" i="18"/>
  <c r="AE29" i="16"/>
  <c r="AE26" i="18"/>
  <c r="AE37" i="18"/>
  <c r="AE59" i="18"/>
  <c r="AE70" i="18"/>
  <c r="AE32" i="18"/>
  <c r="AE54" i="18"/>
  <c r="AE65" i="18"/>
  <c r="AE28" i="16"/>
  <c r="AE25" i="18"/>
  <c r="AE36" i="18"/>
  <c r="AE58" i="18"/>
  <c r="AE69" i="18"/>
  <c r="K14" i="20"/>
  <c r="N21" i="21" s="1"/>
  <c r="K216" i="25"/>
  <c r="AE23" i="16"/>
  <c r="AE25" i="16"/>
  <c r="AE24" i="16"/>
  <c r="AE21" i="16"/>
  <c r="AE22" i="16"/>
  <c r="AB12" i="50"/>
  <c r="AB11" i="50"/>
  <c r="AB24" i="50"/>
  <c r="AB9" i="50"/>
  <c r="AB10" i="50"/>
  <c r="AB25" i="50"/>
  <c r="BA45" i="27"/>
  <c r="BA46" i="27" s="1"/>
  <c r="BE39" i="47"/>
  <c r="BE48" i="47" s="1"/>
  <c r="BF12" i="47"/>
  <c r="BF20" i="47"/>
  <c r="BE59" i="47"/>
  <c r="BE68" i="47" s="1"/>
  <c r="BE67" i="47"/>
  <c r="BD75" i="46"/>
  <c r="BD74" i="46" s="1"/>
  <c r="BG37" i="47" s="1"/>
  <c r="BD12" i="46"/>
  <c r="BD11" i="46" s="1"/>
  <c r="BD86" i="45"/>
  <c r="BD85" i="45" s="1"/>
  <c r="BD36" i="27" s="1"/>
  <c r="BD46" i="46"/>
  <c r="BD45" i="46" s="1"/>
  <c r="BD24" i="46"/>
  <c r="BD23" i="46" s="1"/>
  <c r="BD40" i="46"/>
  <c r="BD39" i="46" s="1"/>
  <c r="BD68" i="46"/>
  <c r="BD67" i="46" s="1"/>
  <c r="BD56" i="46"/>
  <c r="BD55" i="46" s="1"/>
  <c r="BD34" i="46"/>
  <c r="BD33" i="46" s="1"/>
  <c r="BD62" i="46"/>
  <c r="BD61" i="46" s="1"/>
  <c r="BD59" i="43"/>
  <c r="BD18" i="46"/>
  <c r="BD17" i="46" s="1"/>
  <c r="BF56" i="47"/>
  <c r="BF64" i="47"/>
  <c r="BE35" i="43"/>
  <c r="BE48" i="43"/>
  <c r="BC8" i="27"/>
  <c r="BC74" i="27"/>
  <c r="BC67" i="27" s="1"/>
  <c r="BE15" i="47"/>
  <c r="BE24" i="47" s="1"/>
  <c r="BE23" i="47"/>
  <c r="BF42" i="47"/>
  <c r="BF34" i="47"/>
  <c r="J68" i="21"/>
  <c r="J77" i="21" s="1"/>
  <c r="AE20" i="16"/>
  <c r="AF119" i="13"/>
  <c r="J40" i="20"/>
  <c r="J114" i="20"/>
  <c r="BQ58" i="46"/>
  <c r="BQ77" i="46"/>
  <c r="BP72" i="45"/>
  <c r="BP60" i="45"/>
  <c r="BP83" i="45"/>
  <c r="BP143" i="39"/>
  <c r="BP57" i="43"/>
  <c r="BP63" i="43" s="1"/>
  <c r="BP78" i="46" s="1"/>
  <c r="BP119" i="39"/>
  <c r="BP66" i="45"/>
  <c r="BP60" i="44"/>
  <c r="BQ15" i="43"/>
  <c r="BP48" i="44"/>
  <c r="BP159" i="39"/>
  <c r="BP54" i="44"/>
  <c r="BP151" i="39"/>
  <c r="BP111" i="39"/>
  <c r="BP127" i="39"/>
  <c r="BP135" i="39"/>
  <c r="BP87" i="39"/>
  <c r="BP42" i="44"/>
  <c r="BP66" i="44"/>
  <c r="BP95" i="39"/>
  <c r="BP36" i="44"/>
  <c r="BP103" i="39"/>
  <c r="L75" i="13"/>
  <c r="L86" i="13" s="1"/>
  <c r="J92" i="20"/>
  <c r="J77" i="20"/>
  <c r="J29" i="20"/>
  <c r="J66" i="20"/>
  <c r="J103" i="20"/>
  <c r="J18" i="20"/>
  <c r="K51" i="20"/>
  <c r="N43" i="21" s="1"/>
  <c r="J96" i="13"/>
  <c r="J107" i="13" s="1"/>
  <c r="J153" i="25"/>
  <c r="J231" i="25"/>
  <c r="J64" i="20"/>
  <c r="J27" i="20"/>
  <c r="J90" i="20"/>
  <c r="L62" i="13"/>
  <c r="J218" i="25"/>
  <c r="J127" i="25"/>
  <c r="J101" i="20"/>
  <c r="J91" i="16"/>
  <c r="L73" i="13"/>
  <c r="J112" i="20"/>
  <c r="J38" i="20"/>
  <c r="J75" i="20"/>
  <c r="J102" i="16"/>
  <c r="J179" i="25"/>
  <c r="L17" i="13"/>
  <c r="L74" i="13" s="1"/>
  <c r="J58" i="16"/>
  <c r="J114" i="25"/>
  <c r="J166" i="25"/>
  <c r="J113" i="16"/>
  <c r="J53" i="20"/>
  <c r="J205" i="25"/>
  <c r="J140" i="25"/>
  <c r="J80" i="16"/>
  <c r="J192" i="25"/>
  <c r="J69" i="16"/>
  <c r="J88" i="13"/>
  <c r="J209" i="25"/>
  <c r="J170" i="25"/>
  <c r="J183" i="25"/>
  <c r="J67" i="20"/>
  <c r="J30" i="20"/>
  <c r="J104" i="20"/>
  <c r="J56" i="20"/>
  <c r="J41" i="20"/>
  <c r="J78" i="20"/>
  <c r="J93" i="20"/>
  <c r="J115" i="20"/>
  <c r="J19" i="20"/>
  <c r="L76" i="13"/>
  <c r="L65" i="13"/>
  <c r="AE37" i="16"/>
  <c r="AE48" i="16"/>
  <c r="AE35" i="16"/>
  <c r="AE46" i="16"/>
  <c r="AE39" i="16"/>
  <c r="AE50" i="16"/>
  <c r="AE38" i="16"/>
  <c r="AE49" i="16"/>
  <c r="AE36" i="16"/>
  <c r="AE47" i="16"/>
  <c r="AE14" i="16"/>
  <c r="AE15" i="16"/>
  <c r="AE13" i="16"/>
  <c r="AE17" i="16"/>
  <c r="AE16" i="16"/>
  <c r="AE298" i="25"/>
  <c r="AE272" i="25"/>
  <c r="AE285" i="25"/>
  <c r="AE259" i="25"/>
  <c r="AE246" i="25"/>
  <c r="AE90" i="25"/>
  <c r="AE64" i="25"/>
  <c r="AE103" i="25"/>
  <c r="AE77" i="25"/>
  <c r="AE51" i="25"/>
  <c r="AE296" i="25"/>
  <c r="AE283" i="25"/>
  <c r="AE270" i="25"/>
  <c r="AE257" i="25"/>
  <c r="AE244" i="25"/>
  <c r="AE88" i="25"/>
  <c r="AE62" i="25"/>
  <c r="AE101" i="25"/>
  <c r="AE75" i="25"/>
  <c r="AE297" i="25"/>
  <c r="AE284" i="25"/>
  <c r="AE245" i="25"/>
  <c r="AE258" i="25"/>
  <c r="AE271" i="25"/>
  <c r="AE76" i="25"/>
  <c r="AE102" i="25"/>
  <c r="AE89" i="25"/>
  <c r="AE63" i="25"/>
  <c r="AE50" i="25"/>
  <c r="AG30" i="13"/>
  <c r="AG32" i="13"/>
  <c r="AG29" i="13"/>
  <c r="AG31" i="13"/>
  <c r="AG33" i="13"/>
  <c r="AE282" i="25"/>
  <c r="AE295" i="25"/>
  <c r="AE256" i="25"/>
  <c r="AE243" i="25"/>
  <c r="AE269" i="25"/>
  <c r="AE100" i="25"/>
  <c r="AE74" i="25"/>
  <c r="AE87" i="25"/>
  <c r="AE61" i="25"/>
  <c r="AE299" i="25"/>
  <c r="AE273" i="25"/>
  <c r="AE286" i="25"/>
  <c r="AE247" i="25"/>
  <c r="AE260" i="25"/>
  <c r="AE104" i="25"/>
  <c r="AE78" i="25"/>
  <c r="AE91" i="25"/>
  <c r="AE65" i="25"/>
  <c r="AE52" i="25"/>
  <c r="J21" i="21"/>
  <c r="J100" i="13"/>
  <c r="J111" i="13" s="1"/>
  <c r="J145" i="18" s="1"/>
  <c r="J196" i="25"/>
  <c r="J144" i="25"/>
  <c r="J95" i="16"/>
  <c r="J106" i="16"/>
  <c r="J84" i="16"/>
  <c r="J235" i="25"/>
  <c r="L21" i="13"/>
  <c r="J157" i="25"/>
  <c r="J73" i="16"/>
  <c r="J117" i="16"/>
  <c r="J222" i="25"/>
  <c r="J118" i="25"/>
  <c r="J62" i="16"/>
  <c r="BR38" i="43"/>
  <c r="BR50" i="43" s="1"/>
  <c r="BR35" i="44" s="1"/>
  <c r="BQ48" i="46"/>
  <c r="BQ26" i="46"/>
  <c r="BQ14" i="46"/>
  <c r="BQ42" i="46"/>
  <c r="BQ70" i="46"/>
  <c r="BQ88" i="45"/>
  <c r="BQ64" i="46"/>
  <c r="BQ20" i="46"/>
  <c r="BQ36" i="46"/>
  <c r="AD289" i="25"/>
  <c r="AE292" i="25"/>
  <c r="AE293" i="25"/>
  <c r="AE300" i="25"/>
  <c r="AE291" i="25"/>
  <c r="AE294" i="25"/>
  <c r="I72" i="4"/>
  <c r="I16" i="50"/>
  <c r="I73" i="4"/>
  <c r="I17" i="50"/>
  <c r="BQ72" i="46"/>
  <c r="BQ16" i="46"/>
  <c r="BQ90" i="45"/>
  <c r="BQ50" i="46"/>
  <c r="BQ44" i="46"/>
  <c r="BQ28" i="46"/>
  <c r="BQ66" i="46"/>
  <c r="BQ60" i="46"/>
  <c r="BQ22" i="46"/>
  <c r="BQ38" i="46"/>
  <c r="BR40" i="43"/>
  <c r="BR46" i="43"/>
  <c r="BP46" i="44"/>
  <c r="BP101" i="39"/>
  <c r="BP157" i="39"/>
  <c r="BP133" i="39"/>
  <c r="BP40" i="44"/>
  <c r="BP81" i="45"/>
  <c r="BP34" i="44"/>
  <c r="BP109" i="39"/>
  <c r="BP141" i="39"/>
  <c r="BP58" i="44"/>
  <c r="BP55" i="43"/>
  <c r="BP61" i="43" s="1"/>
  <c r="BP70" i="45"/>
  <c r="BP93" i="39"/>
  <c r="BP125" i="39"/>
  <c r="BQ13" i="43"/>
  <c r="BQ43" i="43" s="1"/>
  <c r="BP52" i="44"/>
  <c r="BP64" i="44"/>
  <c r="BP149" i="39"/>
  <c r="BP117" i="39"/>
  <c r="BP85" i="39"/>
  <c r="BP58" i="45"/>
  <c r="BP64" i="45"/>
  <c r="E20" i="4"/>
  <c r="E34" i="50"/>
  <c r="E20" i="50" s="1"/>
  <c r="I71" i="4"/>
  <c r="I15" i="50"/>
  <c r="K111" i="16"/>
  <c r="K100" i="16"/>
  <c r="K56" i="16"/>
  <c r="AC12" i="4"/>
  <c r="AC9" i="4"/>
  <c r="AC24" i="4"/>
  <c r="AC25" i="4"/>
  <c r="AC10" i="4"/>
  <c r="AC11" i="4"/>
  <c r="K190" i="25"/>
  <c r="K151" i="25"/>
  <c r="K229" i="25"/>
  <c r="L94" i="13"/>
  <c r="L105" i="13" s="1"/>
  <c r="K89" i="16"/>
  <c r="M15" i="13"/>
  <c r="M61" i="13" s="1"/>
  <c r="K78" i="16"/>
  <c r="K164" i="25"/>
  <c r="K125" i="25"/>
  <c r="K138" i="25"/>
  <c r="K203" i="25"/>
  <c r="K112" i="25"/>
  <c r="K177" i="25"/>
  <c r="I38" i="25"/>
  <c r="I37" i="25"/>
  <c r="AD263" i="25"/>
  <c r="AE266" i="25"/>
  <c r="AE279" i="25"/>
  <c r="AC39" i="25"/>
  <c r="AE274" i="25"/>
  <c r="AE287" i="25"/>
  <c r="AE267" i="25"/>
  <c r="AE280" i="25"/>
  <c r="AD276" i="25"/>
  <c r="AE268" i="25"/>
  <c r="AE281" i="25"/>
  <c r="AE265" i="25"/>
  <c r="AE278" i="25"/>
  <c r="AD250" i="25"/>
  <c r="AD237" i="25"/>
  <c r="AE248" i="25"/>
  <c r="AE261" i="25"/>
  <c r="AE242" i="25"/>
  <c r="AE255" i="25"/>
  <c r="AE239" i="25"/>
  <c r="AE252" i="25"/>
  <c r="AE240" i="25"/>
  <c r="AE253" i="25"/>
  <c r="AE241" i="25"/>
  <c r="AE254" i="25"/>
  <c r="AE92" i="25"/>
  <c r="AE105" i="25"/>
  <c r="AD94" i="25"/>
  <c r="AE86" i="25"/>
  <c r="AE99" i="25"/>
  <c r="AE83" i="25"/>
  <c r="AE96" i="25"/>
  <c r="AE85" i="25"/>
  <c r="AE98" i="25"/>
  <c r="AE84" i="25"/>
  <c r="AE97" i="25"/>
  <c r="AD55" i="25"/>
  <c r="AE60" i="25"/>
  <c r="AE73" i="25"/>
  <c r="AE57" i="25"/>
  <c r="AE70" i="25"/>
  <c r="AD81" i="25"/>
  <c r="AD68" i="25"/>
  <c r="AE58" i="25"/>
  <c r="AE71" i="25"/>
  <c r="AE59" i="25"/>
  <c r="AE72" i="25"/>
  <c r="AE66" i="25"/>
  <c r="AE79" i="25"/>
  <c r="AE53" i="25"/>
  <c r="M71" i="13"/>
  <c r="M82" i="13" s="1"/>
  <c r="J81" i="13"/>
  <c r="I68" i="4"/>
  <c r="I35" i="4"/>
  <c r="I35" i="50" s="1"/>
  <c r="F34" i="4"/>
  <c r="I81" i="21"/>
  <c r="K33" i="21"/>
  <c r="K34" i="21" s="1"/>
  <c r="K19" i="21"/>
  <c r="K66" i="21"/>
  <c r="K74" i="21"/>
  <c r="K20" i="21"/>
  <c r="K12" i="21"/>
  <c r="J36" i="21"/>
  <c r="J44" i="21"/>
  <c r="I63" i="16"/>
  <c r="I14" i="4" s="1"/>
  <c r="J14" i="21"/>
  <c r="J22" i="21"/>
  <c r="K110" i="20"/>
  <c r="K99" i="20"/>
  <c r="K73" i="20"/>
  <c r="K62" i="20"/>
  <c r="K36" i="20"/>
  <c r="K25" i="20"/>
  <c r="I31" i="4"/>
  <c r="I31" i="50" s="1"/>
  <c r="I69" i="4"/>
  <c r="AD30" i="16"/>
  <c r="AD41" i="16"/>
  <c r="AE32" i="16"/>
  <c r="AE43" i="16"/>
  <c r="AE31" i="16"/>
  <c r="AE42" i="16"/>
  <c r="AE33" i="16"/>
  <c r="AE44" i="16"/>
  <c r="AE34" i="16"/>
  <c r="AE45" i="16"/>
  <c r="AE40" i="16"/>
  <c r="AE51" i="16"/>
  <c r="AD8" i="16"/>
  <c r="AD19" i="16"/>
  <c r="AE11" i="16"/>
  <c r="AE12" i="16"/>
  <c r="AE18" i="16"/>
  <c r="AE9" i="16"/>
  <c r="AE10" i="16"/>
  <c r="I102" i="13"/>
  <c r="I136" i="18" s="1"/>
  <c r="I135" i="18" s="1"/>
  <c r="J69" i="13"/>
  <c r="J68" i="13" s="1"/>
  <c r="J58" i="13"/>
  <c r="J57" i="13" s="1"/>
  <c r="I41" i="10"/>
  <c r="AF24" i="13"/>
  <c r="AG27" i="13"/>
  <c r="AG34" i="13"/>
  <c r="AG25" i="13"/>
  <c r="AG28" i="13"/>
  <c r="AG26" i="13"/>
  <c r="B39" i="10"/>
  <c r="C38" i="10"/>
  <c r="AH6" i="13" s="1"/>
  <c r="AE13" i="22" l="1"/>
  <c r="AB28" i="4"/>
  <c r="AB28" i="50" s="1"/>
  <c r="AC83" i="18"/>
  <c r="J99" i="13"/>
  <c r="J110" i="13" s="1"/>
  <c r="J144" i="18" s="1"/>
  <c r="J95" i="18"/>
  <c r="J106" i="18"/>
  <c r="J117" i="18"/>
  <c r="J133" i="18"/>
  <c r="J76" i="20"/>
  <c r="J141" i="18"/>
  <c r="J110" i="18"/>
  <c r="J126" i="18"/>
  <c r="J88" i="18"/>
  <c r="J99" i="18"/>
  <c r="I84" i="18"/>
  <c r="I29" i="4" s="1"/>
  <c r="I29" i="50" s="1"/>
  <c r="I85" i="18"/>
  <c r="I30" i="4" s="1"/>
  <c r="I30" i="50" s="1"/>
  <c r="AF29" i="18"/>
  <c r="AF51" i="18"/>
  <c r="AF62" i="18"/>
  <c r="AF28" i="16"/>
  <c r="AF25" i="18"/>
  <c r="AF36" i="18"/>
  <c r="AF58" i="18"/>
  <c r="AF69" i="18"/>
  <c r="AF26" i="16"/>
  <c r="AF23" i="18"/>
  <c r="AF34" i="18"/>
  <c r="AF56" i="18"/>
  <c r="AF67" i="18"/>
  <c r="AF31" i="18"/>
  <c r="AF53" i="18"/>
  <c r="AF64" i="18"/>
  <c r="AF32" i="18"/>
  <c r="AF54" i="18"/>
  <c r="AF65" i="18"/>
  <c r="L228" i="25"/>
  <c r="L89" i="18"/>
  <c r="L100" i="18"/>
  <c r="L111" i="18"/>
  <c r="L127" i="18"/>
  <c r="AF28" i="18"/>
  <c r="AF50" i="18"/>
  <c r="AF61" i="18"/>
  <c r="AF29" i="16"/>
  <c r="AF26" i="18"/>
  <c r="AF37" i="18"/>
  <c r="AF59" i="18"/>
  <c r="AF70" i="18"/>
  <c r="AF27" i="16"/>
  <c r="AF24" i="18"/>
  <c r="AF35" i="18"/>
  <c r="AF57" i="18"/>
  <c r="AF68" i="18"/>
  <c r="K219" i="25"/>
  <c r="K93" i="18"/>
  <c r="K115" i="18"/>
  <c r="K104" i="18"/>
  <c r="K131" i="18"/>
  <c r="AE60" i="18"/>
  <c r="AF30" i="18"/>
  <c r="AF52" i="18"/>
  <c r="AF63" i="18"/>
  <c r="K89" i="20"/>
  <c r="N77" i="21" s="1"/>
  <c r="K139" i="18"/>
  <c r="AF33" i="18"/>
  <c r="AF55" i="18"/>
  <c r="AF66" i="18"/>
  <c r="AE49" i="18"/>
  <c r="AE27" i="18"/>
  <c r="K15" i="20"/>
  <c r="N22" i="21" s="1"/>
  <c r="AF22" i="16"/>
  <c r="AF24" i="16"/>
  <c r="AF25" i="16"/>
  <c r="AF23" i="16"/>
  <c r="AF21" i="16"/>
  <c r="J69" i="21"/>
  <c r="J70" i="21" s="1"/>
  <c r="J79" i="21" s="1"/>
  <c r="AC25" i="50"/>
  <c r="AC24" i="50"/>
  <c r="AC9" i="50"/>
  <c r="AC11" i="50"/>
  <c r="AC12" i="50"/>
  <c r="AC10" i="50"/>
  <c r="BB76" i="45"/>
  <c r="BA60" i="27"/>
  <c r="BA61" i="27" s="1"/>
  <c r="BE61" i="47"/>
  <c r="BE17" i="47"/>
  <c r="BF21" i="47"/>
  <c r="BF13" i="47"/>
  <c r="BF35" i="47"/>
  <c r="BF43" i="47"/>
  <c r="BF57" i="47"/>
  <c r="BF65" i="47"/>
  <c r="BD69" i="44"/>
  <c r="BD70" i="44"/>
  <c r="BD71" i="44"/>
  <c r="BD10" i="46"/>
  <c r="BG10" i="47" s="1"/>
  <c r="BC58" i="27"/>
  <c r="BC57" i="27"/>
  <c r="BC56" i="27"/>
  <c r="BD32" i="46"/>
  <c r="BG32" i="47" s="1"/>
  <c r="BE140" i="39"/>
  <c r="BE138" i="39" s="1"/>
  <c r="BE69" i="45"/>
  <c r="BE68" i="45" s="1"/>
  <c r="BE33" i="27" s="1"/>
  <c r="BE33" i="44"/>
  <c r="BE32" i="44" s="1"/>
  <c r="BE13" i="27" s="1"/>
  <c r="BE68" i="27" s="1"/>
  <c r="BE108" i="39"/>
  <c r="BE106" i="39" s="1"/>
  <c r="BE80" i="45"/>
  <c r="BE79" i="45" s="1"/>
  <c r="BE156" i="39"/>
  <c r="BE154" i="39" s="1"/>
  <c r="BE57" i="44"/>
  <c r="BE56" i="44" s="1"/>
  <c r="BE17" i="27" s="1"/>
  <c r="BE72" i="27" s="1"/>
  <c r="BE116" i="39"/>
  <c r="BE114" i="39" s="1"/>
  <c r="BE45" i="44"/>
  <c r="BE44" i="44" s="1"/>
  <c r="BE15" i="27" s="1"/>
  <c r="BE70" i="27" s="1"/>
  <c r="BE54" i="43"/>
  <c r="BE84" i="39"/>
  <c r="BE82" i="39" s="1"/>
  <c r="BE47" i="43"/>
  <c r="BE39" i="44"/>
  <c r="BE38" i="44" s="1"/>
  <c r="BE14" i="27" s="1"/>
  <c r="BE69" i="27" s="1"/>
  <c r="BF12" i="43"/>
  <c r="BE100" i="39"/>
  <c r="BE98" i="39" s="1"/>
  <c r="BE92" i="39"/>
  <c r="BE90" i="39" s="1"/>
  <c r="BE63" i="45"/>
  <c r="BE62" i="45" s="1"/>
  <c r="BE32" i="27" s="1"/>
  <c r="BE124" i="39"/>
  <c r="BE122" i="39" s="1"/>
  <c r="BE148" i="39"/>
  <c r="BE146" i="39" s="1"/>
  <c r="BE57" i="45"/>
  <c r="BE56" i="45" s="1"/>
  <c r="BE31" i="27" s="1"/>
  <c r="BE51" i="44"/>
  <c r="BE50" i="44" s="1"/>
  <c r="BE16" i="27" s="1"/>
  <c r="BE71" i="27" s="1"/>
  <c r="BE132" i="39"/>
  <c r="BE130" i="39" s="1"/>
  <c r="BE63" i="44"/>
  <c r="BE62" i="44" s="1"/>
  <c r="BE18" i="27" s="1"/>
  <c r="BE73" i="27" s="1"/>
  <c r="BD54" i="46"/>
  <c r="BG54" i="47" s="1"/>
  <c r="AF20" i="16"/>
  <c r="AG119" i="13"/>
  <c r="J28" i="20"/>
  <c r="J102" i="20"/>
  <c r="BP41" i="46"/>
  <c r="BP76" i="46"/>
  <c r="BP43" i="46"/>
  <c r="BP49" i="46"/>
  <c r="BP27" i="46"/>
  <c r="BP21" i="46"/>
  <c r="BP65" i="46"/>
  <c r="BP59" i="46"/>
  <c r="BP37" i="46"/>
  <c r="BP71" i="46"/>
  <c r="BP89" i="45"/>
  <c r="BP15" i="46"/>
  <c r="BQ45" i="43"/>
  <c r="BQ39" i="43"/>
  <c r="J54" i="20"/>
  <c r="J91" i="20"/>
  <c r="J65" i="20"/>
  <c r="J17" i="20"/>
  <c r="J39" i="20"/>
  <c r="L84" i="13"/>
  <c r="J113" i="20"/>
  <c r="K52" i="20"/>
  <c r="N44" i="21" s="1"/>
  <c r="J234" i="25"/>
  <c r="J208" i="25"/>
  <c r="K70" i="16"/>
  <c r="K154" i="25"/>
  <c r="K81" i="16"/>
  <c r="M18" i="13"/>
  <c r="M64" i="13" s="1"/>
  <c r="J156" i="25"/>
  <c r="K193" i="25"/>
  <c r="K103" i="16"/>
  <c r="K114" i="16"/>
  <c r="K128" i="25"/>
  <c r="K232" i="25"/>
  <c r="L63" i="13"/>
  <c r="L85" i="13" s="1"/>
  <c r="J195" i="25"/>
  <c r="K141" i="25"/>
  <c r="J182" i="25"/>
  <c r="K115" i="25"/>
  <c r="K167" i="25"/>
  <c r="K59" i="16"/>
  <c r="J116" i="16"/>
  <c r="K180" i="25"/>
  <c r="L97" i="13"/>
  <c r="L108" i="13" s="1"/>
  <c r="K206" i="25"/>
  <c r="J94" i="16"/>
  <c r="K92" i="16"/>
  <c r="J130" i="25"/>
  <c r="J105" i="16"/>
  <c r="J117" i="25"/>
  <c r="L20" i="13"/>
  <c r="L66" i="13" s="1"/>
  <c r="J72" i="16"/>
  <c r="J221" i="25"/>
  <c r="J61" i="16"/>
  <c r="J143" i="25"/>
  <c r="J83" i="16"/>
  <c r="J169" i="25"/>
  <c r="L87" i="13"/>
  <c r="J105" i="20"/>
  <c r="J69" i="20"/>
  <c r="J117" i="20"/>
  <c r="J21" i="20"/>
  <c r="J95" i="20"/>
  <c r="J106" i="20"/>
  <c r="J32" i="20"/>
  <c r="J43" i="20"/>
  <c r="AF35" i="16"/>
  <c r="AF46" i="16"/>
  <c r="AF38" i="16"/>
  <c r="AF49" i="16"/>
  <c r="AF39" i="16"/>
  <c r="AF50" i="16"/>
  <c r="AF37" i="16"/>
  <c r="AF48" i="16"/>
  <c r="AF36" i="16"/>
  <c r="AF47" i="16"/>
  <c r="AF17" i="16"/>
  <c r="AF13" i="16"/>
  <c r="AF16" i="16"/>
  <c r="AF14" i="16"/>
  <c r="AF15" i="16"/>
  <c r="J80" i="20"/>
  <c r="J58" i="20"/>
  <c r="AF298" i="25"/>
  <c r="AF285" i="25"/>
  <c r="AF259" i="25"/>
  <c r="AF272" i="25"/>
  <c r="AF246" i="25"/>
  <c r="AF90" i="25"/>
  <c r="AF64" i="25"/>
  <c r="AF77" i="25"/>
  <c r="AF51" i="25"/>
  <c r="AF103" i="25"/>
  <c r="AF296" i="25"/>
  <c r="AF283" i="25"/>
  <c r="AF257" i="25"/>
  <c r="AF270" i="25"/>
  <c r="AF101" i="25"/>
  <c r="AF244" i="25"/>
  <c r="AF88" i="25"/>
  <c r="AF62" i="25"/>
  <c r="AF75" i="25"/>
  <c r="AH31" i="13"/>
  <c r="AH33" i="13"/>
  <c r="AH32" i="13"/>
  <c r="AH29" i="13"/>
  <c r="AH30" i="13"/>
  <c r="AF286" i="25"/>
  <c r="AF260" i="25"/>
  <c r="AF273" i="25"/>
  <c r="AF247" i="25"/>
  <c r="AF299" i="25"/>
  <c r="AF104" i="25"/>
  <c r="AF78" i="25"/>
  <c r="AF52" i="25"/>
  <c r="AF91" i="25"/>
  <c r="AF65" i="25"/>
  <c r="AF297" i="25"/>
  <c r="AF258" i="25"/>
  <c r="AF284" i="25"/>
  <c r="AF245" i="25"/>
  <c r="AF102" i="25"/>
  <c r="AF271" i="25"/>
  <c r="AF76" i="25"/>
  <c r="AF89" i="25"/>
  <c r="AF63" i="25"/>
  <c r="AF50" i="25"/>
  <c r="AF295" i="25"/>
  <c r="AF282" i="25"/>
  <c r="AF269" i="25"/>
  <c r="AF256" i="25"/>
  <c r="AF243" i="25"/>
  <c r="AF100" i="25"/>
  <c r="AF74" i="25"/>
  <c r="AF87" i="25"/>
  <c r="AF61" i="25"/>
  <c r="L78" i="13"/>
  <c r="L67" i="13"/>
  <c r="BR150" i="39"/>
  <c r="BR71" i="45"/>
  <c r="BR142" i="39"/>
  <c r="BR41" i="44"/>
  <c r="BR158" i="39"/>
  <c r="BR59" i="45"/>
  <c r="BR53" i="44"/>
  <c r="BR65" i="45"/>
  <c r="BR82" i="45"/>
  <c r="BR102" i="39"/>
  <c r="BR56" i="43"/>
  <c r="BR62" i="43" s="1"/>
  <c r="BR65" i="44"/>
  <c r="BR110" i="39"/>
  <c r="BR86" i="39"/>
  <c r="BR126" i="39"/>
  <c r="BR118" i="39"/>
  <c r="BR134" i="39"/>
  <c r="BR47" i="44"/>
  <c r="BR94" i="39"/>
  <c r="BR59" i="44"/>
  <c r="AE289" i="25"/>
  <c r="AF294" i="25"/>
  <c r="AF300" i="25"/>
  <c r="AF292" i="25"/>
  <c r="AF291" i="25"/>
  <c r="AF293" i="25"/>
  <c r="BF46" i="47"/>
  <c r="BR52" i="43"/>
  <c r="BP35" i="46"/>
  <c r="BP19" i="46"/>
  <c r="BP69" i="46"/>
  <c r="BP63" i="46"/>
  <c r="BP47" i="46"/>
  <c r="BP25" i="46"/>
  <c r="BP13" i="46"/>
  <c r="BP87" i="45"/>
  <c r="BP57" i="46"/>
  <c r="BQ37" i="43"/>
  <c r="BQ49" i="43" s="1"/>
  <c r="BQ93" i="39" s="1"/>
  <c r="F20" i="4"/>
  <c r="F34" i="50"/>
  <c r="F20" i="50" s="1"/>
  <c r="I70" i="4"/>
  <c r="I14" i="50"/>
  <c r="AD9" i="4"/>
  <c r="AD24" i="4"/>
  <c r="AD25" i="4"/>
  <c r="AD12" i="4"/>
  <c r="AD11" i="4"/>
  <c r="AD10" i="4"/>
  <c r="M72" i="13"/>
  <c r="M83" i="13" s="1"/>
  <c r="L13" i="13"/>
  <c r="L70" i="13" s="1"/>
  <c r="J227" i="25"/>
  <c r="J201" i="25"/>
  <c r="J175" i="25"/>
  <c r="J149" i="25"/>
  <c r="J110" i="25"/>
  <c r="J214" i="25"/>
  <c r="J188" i="25"/>
  <c r="J136" i="25"/>
  <c r="J162" i="25"/>
  <c r="J123" i="25"/>
  <c r="AE263" i="25"/>
  <c r="AF265" i="25"/>
  <c r="AF278" i="25"/>
  <c r="AD39" i="25"/>
  <c r="AF267" i="25"/>
  <c r="AF280" i="25"/>
  <c r="AE276" i="25"/>
  <c r="AF274" i="25"/>
  <c r="AF287" i="25"/>
  <c r="AF266" i="25"/>
  <c r="AF279" i="25"/>
  <c r="AF268" i="25"/>
  <c r="AF281" i="25"/>
  <c r="AE237" i="25"/>
  <c r="AF241" i="25"/>
  <c r="AF254" i="25"/>
  <c r="AE250" i="25"/>
  <c r="AF240" i="25"/>
  <c r="AF253" i="25"/>
  <c r="AF239" i="25"/>
  <c r="AF252" i="25"/>
  <c r="AF242" i="25"/>
  <c r="AF255" i="25"/>
  <c r="AF248" i="25"/>
  <c r="AF261" i="25"/>
  <c r="L202" i="25"/>
  <c r="L215" i="25"/>
  <c r="L176" i="25"/>
  <c r="L189" i="25"/>
  <c r="L150" i="25"/>
  <c r="L163" i="25"/>
  <c r="L124" i="25"/>
  <c r="L137" i="25"/>
  <c r="L111" i="25"/>
  <c r="AE94" i="25"/>
  <c r="AF86" i="25"/>
  <c r="AF99" i="25"/>
  <c r="AF83" i="25"/>
  <c r="AF96" i="25"/>
  <c r="AF92" i="25"/>
  <c r="AF105" i="25"/>
  <c r="AF85" i="25"/>
  <c r="AF98" i="25"/>
  <c r="AF84" i="25"/>
  <c r="AF97" i="25"/>
  <c r="AE55" i="25"/>
  <c r="AF57" i="25"/>
  <c r="AF70" i="25"/>
  <c r="AE68" i="25"/>
  <c r="AE81" i="25"/>
  <c r="AF66" i="25"/>
  <c r="AF79" i="25"/>
  <c r="AF58" i="25"/>
  <c r="AF71" i="25"/>
  <c r="AF59" i="25"/>
  <c r="AF72" i="25"/>
  <c r="AF60" i="25"/>
  <c r="AF73" i="25"/>
  <c r="AF53" i="25"/>
  <c r="K42" i="21"/>
  <c r="J80" i="13"/>
  <c r="J65" i="16"/>
  <c r="J54" i="16"/>
  <c r="J109" i="16"/>
  <c r="J92" i="13"/>
  <c r="J103" i="13" s="1"/>
  <c r="J137" i="18" s="1"/>
  <c r="J87" i="16"/>
  <c r="J76" i="16"/>
  <c r="J98" i="16"/>
  <c r="I36" i="4"/>
  <c r="I36" i="50" s="1"/>
  <c r="K111" i="20"/>
  <c r="J37" i="21"/>
  <c r="J57" i="21" s="1"/>
  <c r="J50" i="21"/>
  <c r="K43" i="21"/>
  <c r="K35" i="21"/>
  <c r="K67" i="21"/>
  <c r="K75" i="21"/>
  <c r="J23" i="21"/>
  <c r="J15" i="21"/>
  <c r="J24" i="21" s="1"/>
  <c r="K13" i="21"/>
  <c r="K21" i="21"/>
  <c r="I101" i="13"/>
  <c r="I108" i="20"/>
  <c r="I107" i="20" s="1"/>
  <c r="I97" i="20"/>
  <c r="I96" i="20" s="1"/>
  <c r="I86" i="20"/>
  <c r="I85" i="20" s="1"/>
  <c r="I71" i="20"/>
  <c r="I70" i="20" s="1"/>
  <c r="I60" i="20"/>
  <c r="I59" i="20" s="1"/>
  <c r="I23" i="20"/>
  <c r="I22" i="20" s="1"/>
  <c r="I12" i="20"/>
  <c r="I11" i="20" s="1"/>
  <c r="I49" i="20"/>
  <c r="I48" i="20" s="1"/>
  <c r="I34" i="20"/>
  <c r="I33" i="20" s="1"/>
  <c r="K100" i="20"/>
  <c r="K74" i="20"/>
  <c r="K63" i="20"/>
  <c r="K37" i="20"/>
  <c r="K26" i="20"/>
  <c r="H74" i="4"/>
  <c r="L55" i="16"/>
  <c r="AE30" i="16"/>
  <c r="AE41" i="16"/>
  <c r="AF40" i="16"/>
  <c r="AF51" i="16"/>
  <c r="AF32" i="16"/>
  <c r="AF43" i="16"/>
  <c r="AF33" i="16"/>
  <c r="AF44" i="16"/>
  <c r="AF31" i="16"/>
  <c r="AF42" i="16"/>
  <c r="AF34" i="16"/>
  <c r="AF45" i="16"/>
  <c r="L99" i="16"/>
  <c r="L110" i="16"/>
  <c r="L77" i="16"/>
  <c r="L88" i="16"/>
  <c r="L66" i="16"/>
  <c r="AE8" i="16"/>
  <c r="AF12" i="16"/>
  <c r="AE19" i="16"/>
  <c r="AF9" i="16"/>
  <c r="AF18" i="16"/>
  <c r="AF10" i="16"/>
  <c r="AF11" i="16"/>
  <c r="M93" i="13"/>
  <c r="N14" i="13"/>
  <c r="J41" i="10"/>
  <c r="G42" i="10" s="1"/>
  <c r="AG24" i="13"/>
  <c r="AH34" i="13"/>
  <c r="AH25" i="13"/>
  <c r="AH27" i="13"/>
  <c r="AH26" i="13"/>
  <c r="AH28" i="13"/>
  <c r="C39" i="10"/>
  <c r="AI6" i="13" s="1"/>
  <c r="B40" i="10"/>
  <c r="AF13" i="22" l="1"/>
  <c r="AC28" i="4"/>
  <c r="AC28" i="50" s="1"/>
  <c r="J116" i="20"/>
  <c r="J42" i="20"/>
  <c r="K142" i="18"/>
  <c r="AD83" i="18"/>
  <c r="J57" i="20"/>
  <c r="J94" i="20"/>
  <c r="J31" i="20"/>
  <c r="J79" i="20"/>
  <c r="J68" i="20"/>
  <c r="J20" i="20"/>
  <c r="J125" i="18"/>
  <c r="J87" i="18"/>
  <c r="J86" i="18" s="1"/>
  <c r="J98" i="18"/>
  <c r="J97" i="18" s="1"/>
  <c r="J109" i="18"/>
  <c r="J108" i="18" s="1"/>
  <c r="AF49" i="18"/>
  <c r="AF27" i="18"/>
  <c r="AG26" i="16"/>
  <c r="AG23" i="18"/>
  <c r="AG34" i="18"/>
  <c r="AG56" i="18"/>
  <c r="AG67" i="18"/>
  <c r="L229" i="25"/>
  <c r="L90" i="18"/>
  <c r="L101" i="18"/>
  <c r="L112" i="18"/>
  <c r="L128" i="18"/>
  <c r="K68" i="16"/>
  <c r="K91" i="18"/>
  <c r="K102" i="18"/>
  <c r="K113" i="18"/>
  <c r="K129" i="18"/>
  <c r="AG33" i="18"/>
  <c r="AG55" i="18"/>
  <c r="AG66" i="18"/>
  <c r="K69" i="16"/>
  <c r="K92" i="18"/>
  <c r="K103" i="18"/>
  <c r="K114" i="18"/>
  <c r="K130" i="18"/>
  <c r="AG29" i="18"/>
  <c r="AG51" i="18"/>
  <c r="AG62" i="18"/>
  <c r="AG30" i="18"/>
  <c r="AG52" i="18"/>
  <c r="AG63" i="18"/>
  <c r="AG32" i="18"/>
  <c r="AG54" i="18"/>
  <c r="AG65" i="18"/>
  <c r="K155" i="25"/>
  <c r="K94" i="18"/>
  <c r="K105" i="18"/>
  <c r="K132" i="18"/>
  <c r="K116" i="18"/>
  <c r="AG27" i="16"/>
  <c r="AG24" i="18"/>
  <c r="AG35" i="18"/>
  <c r="AG68" i="18"/>
  <c r="AG57" i="18"/>
  <c r="AG31" i="18"/>
  <c r="AG53" i="18"/>
  <c r="AG64" i="18"/>
  <c r="AG28" i="18"/>
  <c r="AG50" i="18"/>
  <c r="AG61" i="18"/>
  <c r="AG29" i="16"/>
  <c r="AG26" i="18"/>
  <c r="AG37" i="18"/>
  <c r="AG59" i="18"/>
  <c r="AG70" i="18"/>
  <c r="AG28" i="16"/>
  <c r="AG25" i="18"/>
  <c r="AG36" i="18"/>
  <c r="AG58" i="18"/>
  <c r="AG69" i="18"/>
  <c r="AF60" i="18"/>
  <c r="K191" i="25"/>
  <c r="K192" i="25"/>
  <c r="AG25" i="16"/>
  <c r="AG24" i="16"/>
  <c r="AG22" i="16"/>
  <c r="AG23" i="16"/>
  <c r="AG21" i="16"/>
  <c r="J78" i="21"/>
  <c r="J72" i="21" s="1"/>
  <c r="G122" i="18" s="1"/>
  <c r="AD10" i="50"/>
  <c r="AD9" i="50"/>
  <c r="AD12" i="50"/>
  <c r="AD25" i="50"/>
  <c r="AD11" i="50"/>
  <c r="AD24" i="50"/>
  <c r="BA62" i="27"/>
  <c r="BA65" i="27" s="1"/>
  <c r="BA64" i="27"/>
  <c r="BB77" i="45"/>
  <c r="BE70" i="47"/>
  <c r="BC55" i="27"/>
  <c r="BE78" i="45"/>
  <c r="BE35" i="27" s="1"/>
  <c r="BE37" i="39"/>
  <c r="BE54" i="45" s="1"/>
  <c r="BE29" i="27" s="1"/>
  <c r="BF14" i="47"/>
  <c r="BF22" i="47"/>
  <c r="BE38" i="39"/>
  <c r="BE55" i="45" s="1"/>
  <c r="BE30" i="27" s="1"/>
  <c r="BE26" i="47"/>
  <c r="BB75" i="45"/>
  <c r="BE60" i="43"/>
  <c r="BE53" i="43"/>
  <c r="BD68" i="44"/>
  <c r="BD19" i="27" s="1"/>
  <c r="BG55" i="47"/>
  <c r="BG63" i="47"/>
  <c r="BG33" i="47"/>
  <c r="BG41" i="47"/>
  <c r="BF66" i="47"/>
  <c r="BF58" i="47"/>
  <c r="BF36" i="43"/>
  <c r="BF42" i="43"/>
  <c r="BF41" i="43" s="1"/>
  <c r="BF11" i="43"/>
  <c r="BF36" i="47"/>
  <c r="BF45" i="47" s="1"/>
  <c r="BF44" i="47"/>
  <c r="BG11" i="47"/>
  <c r="BG19" i="47"/>
  <c r="AG20" i="16"/>
  <c r="AH119" i="13"/>
  <c r="BR20" i="46"/>
  <c r="BR77" i="46"/>
  <c r="BQ51" i="43"/>
  <c r="BQ111" i="39" s="1"/>
  <c r="M16" i="13"/>
  <c r="M73" i="13" s="1"/>
  <c r="K230" i="25"/>
  <c r="K57" i="16"/>
  <c r="K217" i="25"/>
  <c r="K178" i="25"/>
  <c r="K139" i="25"/>
  <c r="L95" i="13"/>
  <c r="L106" i="13" s="1"/>
  <c r="K90" i="16"/>
  <c r="K101" i="16"/>
  <c r="K152" i="25"/>
  <c r="K126" i="25"/>
  <c r="K204" i="25"/>
  <c r="K79" i="16"/>
  <c r="K113" i="25"/>
  <c r="K112" i="16"/>
  <c r="K165" i="25"/>
  <c r="K55" i="20"/>
  <c r="N47" i="21" s="1"/>
  <c r="K92" i="20"/>
  <c r="K18" i="20"/>
  <c r="M75" i="13"/>
  <c r="M86" i="13" s="1"/>
  <c r="K114" i="20"/>
  <c r="K103" i="20"/>
  <c r="K66" i="20"/>
  <c r="K77" i="20"/>
  <c r="K29" i="20"/>
  <c r="K40" i="20"/>
  <c r="L77" i="13"/>
  <c r="L88" i="13" s="1"/>
  <c r="L98" i="13"/>
  <c r="L109" i="13" s="1"/>
  <c r="K220" i="25"/>
  <c r="K168" i="25"/>
  <c r="K82" i="16"/>
  <c r="K93" i="16"/>
  <c r="K233" i="25"/>
  <c r="K116" i="25"/>
  <c r="K60" i="16"/>
  <c r="K194" i="25"/>
  <c r="K115" i="16"/>
  <c r="K207" i="25"/>
  <c r="M19" i="13"/>
  <c r="K181" i="25"/>
  <c r="K71" i="16"/>
  <c r="K142" i="25"/>
  <c r="K104" i="16"/>
  <c r="K129" i="25"/>
  <c r="K231" i="25"/>
  <c r="K80" i="16"/>
  <c r="K127" i="25"/>
  <c r="K179" i="25"/>
  <c r="K153" i="25"/>
  <c r="K91" i="16"/>
  <c r="L96" i="13"/>
  <c r="L107" i="13" s="1"/>
  <c r="K102" i="16"/>
  <c r="K114" i="25"/>
  <c r="K218" i="25"/>
  <c r="K58" i="16"/>
  <c r="M17" i="13"/>
  <c r="M74" i="13" s="1"/>
  <c r="K140" i="25"/>
  <c r="K166" i="25"/>
  <c r="K113" i="16"/>
  <c r="K205" i="25"/>
  <c r="AG38" i="16"/>
  <c r="AG49" i="16"/>
  <c r="AG37" i="16"/>
  <c r="AG48" i="16"/>
  <c r="AG36" i="16"/>
  <c r="AG47" i="16"/>
  <c r="AG39" i="16"/>
  <c r="AG50" i="16"/>
  <c r="AG35" i="16"/>
  <c r="AG46" i="16"/>
  <c r="AG14" i="16"/>
  <c r="AG16" i="16"/>
  <c r="AG17" i="16"/>
  <c r="AG15" i="16"/>
  <c r="AG13" i="16"/>
  <c r="AG298" i="25"/>
  <c r="AG272" i="25"/>
  <c r="AG259" i="25"/>
  <c r="AG285" i="25"/>
  <c r="AG246" i="25"/>
  <c r="AG103" i="25"/>
  <c r="AG90" i="25"/>
  <c r="AG77" i="25"/>
  <c r="AG64" i="25"/>
  <c r="AG51" i="25"/>
  <c r="AG299" i="25"/>
  <c r="AG286" i="25"/>
  <c r="AG273" i="25"/>
  <c r="AG247" i="25"/>
  <c r="AG260" i="25"/>
  <c r="AG91" i="25"/>
  <c r="AG104" i="25"/>
  <c r="AG65" i="25"/>
  <c r="AG52" i="25"/>
  <c r="AG78" i="25"/>
  <c r="AG284" i="25"/>
  <c r="AG297" i="25"/>
  <c r="AG271" i="25"/>
  <c r="AG258" i="25"/>
  <c r="AG245" i="25"/>
  <c r="AG89" i="25"/>
  <c r="AG76" i="25"/>
  <c r="AG63" i="25"/>
  <c r="AG102" i="25"/>
  <c r="AG50" i="25"/>
  <c r="AG295" i="25"/>
  <c r="AG282" i="25"/>
  <c r="AG256" i="25"/>
  <c r="AG243" i="25"/>
  <c r="AG269" i="25"/>
  <c r="AG100" i="25"/>
  <c r="AG87" i="25"/>
  <c r="AG74" i="25"/>
  <c r="AG61" i="25"/>
  <c r="AI30" i="13"/>
  <c r="AI32" i="13"/>
  <c r="AI31" i="13"/>
  <c r="AI29" i="13"/>
  <c r="AI33" i="13"/>
  <c r="AG296" i="25"/>
  <c r="AG270" i="25"/>
  <c r="AG257" i="25"/>
  <c r="AG283" i="25"/>
  <c r="AG101" i="25"/>
  <c r="AG244" i="25"/>
  <c r="AG75" i="25"/>
  <c r="AG88" i="25"/>
  <c r="AG62" i="25"/>
  <c r="L89" i="13"/>
  <c r="I120" i="16"/>
  <c r="I121" i="16"/>
  <c r="BR58" i="46"/>
  <c r="BR36" i="46"/>
  <c r="BR64" i="46"/>
  <c r="BR42" i="46"/>
  <c r="BR26" i="46"/>
  <c r="BR70" i="46"/>
  <c r="BR88" i="45"/>
  <c r="BR14" i="46"/>
  <c r="BR48" i="46"/>
  <c r="AF289" i="25"/>
  <c r="AG292" i="25"/>
  <c r="AG291" i="25"/>
  <c r="AG300" i="25"/>
  <c r="AG293" i="25"/>
  <c r="AG294" i="25"/>
  <c r="L59" i="13"/>
  <c r="L81" i="13" s="1"/>
  <c r="BR104" i="39"/>
  <c r="BR58" i="43"/>
  <c r="BR64" i="43" s="1"/>
  <c r="BR79" i="46" s="1"/>
  <c r="BR55" i="44"/>
  <c r="BR49" i="44"/>
  <c r="BR67" i="44"/>
  <c r="BR120" i="39"/>
  <c r="BR160" i="39"/>
  <c r="BR73" i="45"/>
  <c r="BR128" i="39"/>
  <c r="BR84" i="45"/>
  <c r="BR96" i="39"/>
  <c r="BR61" i="44"/>
  <c r="BR67" i="45"/>
  <c r="BR88" i="39"/>
  <c r="BR144" i="39"/>
  <c r="BR43" i="44"/>
  <c r="BR136" i="39"/>
  <c r="BR61" i="45"/>
  <c r="BR112" i="39"/>
  <c r="BR37" i="44"/>
  <c r="BR152" i="39"/>
  <c r="BQ58" i="45"/>
  <c r="BQ157" i="39"/>
  <c r="BQ81" i="45"/>
  <c r="BQ64" i="44"/>
  <c r="BQ149" i="39"/>
  <c r="BQ117" i="39"/>
  <c r="BQ141" i="39"/>
  <c r="BQ125" i="39"/>
  <c r="BQ101" i="39"/>
  <c r="BQ55" i="43"/>
  <c r="BQ61" i="43" s="1"/>
  <c r="BQ109" i="39"/>
  <c r="BQ34" i="44"/>
  <c r="BQ40" i="44"/>
  <c r="BQ52" i="44"/>
  <c r="BQ58" i="44"/>
  <c r="BQ85" i="39"/>
  <c r="BQ133" i="39"/>
  <c r="BR13" i="43"/>
  <c r="BR43" i="43" s="1"/>
  <c r="BQ64" i="45"/>
  <c r="BQ46" i="44"/>
  <c r="BQ70" i="45"/>
  <c r="AE9" i="4"/>
  <c r="AE11" i="4"/>
  <c r="AE25" i="4"/>
  <c r="AE24" i="4"/>
  <c r="AE10" i="4"/>
  <c r="AE12" i="4"/>
  <c r="J226" i="25"/>
  <c r="J224" i="25" s="1"/>
  <c r="J213" i="25"/>
  <c r="J211" i="25" s="1"/>
  <c r="J200" i="25"/>
  <c r="J198" i="25" s="1"/>
  <c r="J187" i="25"/>
  <c r="J185" i="25" s="1"/>
  <c r="J174" i="25"/>
  <c r="J172" i="25" s="1"/>
  <c r="J161" i="25"/>
  <c r="J159" i="25" s="1"/>
  <c r="J148" i="25"/>
  <c r="J146" i="25" s="1"/>
  <c r="J135" i="25"/>
  <c r="J133" i="25" s="1"/>
  <c r="J122" i="25"/>
  <c r="J120" i="25" s="1"/>
  <c r="J109" i="25"/>
  <c r="J107" i="25" s="1"/>
  <c r="AF263" i="25"/>
  <c r="AG267" i="25"/>
  <c r="AG280" i="25"/>
  <c r="AG266" i="25"/>
  <c r="AG279" i="25"/>
  <c r="AG265" i="25"/>
  <c r="AG278" i="25"/>
  <c r="AF276" i="25"/>
  <c r="AG274" i="25"/>
  <c r="AG287" i="25"/>
  <c r="AG268" i="25"/>
  <c r="AG281" i="25"/>
  <c r="AE39" i="25"/>
  <c r="AF250" i="25"/>
  <c r="AF237" i="25"/>
  <c r="AG242" i="25"/>
  <c r="AG255" i="25"/>
  <c r="AG240" i="25"/>
  <c r="AG253" i="25"/>
  <c r="AG241" i="25"/>
  <c r="AG254" i="25"/>
  <c r="AG239" i="25"/>
  <c r="AG252" i="25"/>
  <c r="AG248" i="25"/>
  <c r="AG261" i="25"/>
  <c r="L203" i="25"/>
  <c r="L216" i="25"/>
  <c r="L177" i="25"/>
  <c r="L190" i="25"/>
  <c r="L151" i="25"/>
  <c r="L164" i="25"/>
  <c r="L125" i="25"/>
  <c r="L138" i="25"/>
  <c r="L112" i="25"/>
  <c r="AG83" i="25"/>
  <c r="AG96" i="25"/>
  <c r="AG92" i="25"/>
  <c r="AG105" i="25"/>
  <c r="AF94" i="25"/>
  <c r="AG86" i="25"/>
  <c r="AG99" i="25"/>
  <c r="AF55" i="25"/>
  <c r="AG84" i="25"/>
  <c r="AG97" i="25"/>
  <c r="AG85" i="25"/>
  <c r="AG98" i="25"/>
  <c r="AG60" i="25"/>
  <c r="AG73" i="25"/>
  <c r="AG58" i="25"/>
  <c r="AG71" i="25"/>
  <c r="AG59" i="25"/>
  <c r="AG72" i="25"/>
  <c r="AG66" i="25"/>
  <c r="AG79" i="25"/>
  <c r="AF81" i="25"/>
  <c r="AF68" i="25"/>
  <c r="AG57" i="25"/>
  <c r="AG70" i="25"/>
  <c r="AG53" i="25"/>
  <c r="J24" i="20"/>
  <c r="J35" i="20"/>
  <c r="J72" i="20"/>
  <c r="J87" i="20"/>
  <c r="I47" i="20"/>
  <c r="L32" i="21" s="1"/>
  <c r="L41" i="21" s="1"/>
  <c r="J50" i="20"/>
  <c r="J98" i="20"/>
  <c r="J13" i="20"/>
  <c r="J61" i="20"/>
  <c r="J109" i="20"/>
  <c r="H8" i="23"/>
  <c r="H42" i="4"/>
  <c r="J17" i="21"/>
  <c r="G120" i="18" s="1"/>
  <c r="I10" i="20"/>
  <c r="L10" i="21" s="1"/>
  <c r="I84" i="20"/>
  <c r="L65" i="21" s="1"/>
  <c r="K14" i="21"/>
  <c r="K22" i="21"/>
  <c r="K68" i="21"/>
  <c r="K76" i="21"/>
  <c r="K44" i="21"/>
  <c r="K36" i="21"/>
  <c r="J39" i="21"/>
  <c r="G121" i="18" s="1"/>
  <c r="J108" i="16"/>
  <c r="J107" i="16" s="1"/>
  <c r="J18" i="4" s="1"/>
  <c r="J18" i="50" s="1"/>
  <c r="J97" i="16"/>
  <c r="J96" i="16" s="1"/>
  <c r="J17" i="4" s="1"/>
  <c r="J86" i="16"/>
  <c r="J85" i="16" s="1"/>
  <c r="J16" i="4" s="1"/>
  <c r="J53" i="16"/>
  <c r="J52" i="16" s="1"/>
  <c r="J13" i="4" s="1"/>
  <c r="J13" i="50" s="1"/>
  <c r="J75" i="16"/>
  <c r="J74" i="16" s="1"/>
  <c r="J15" i="4" s="1"/>
  <c r="J64" i="16"/>
  <c r="M104" i="13"/>
  <c r="L56" i="16"/>
  <c r="AF30" i="16"/>
  <c r="AG40" i="16"/>
  <c r="AG51" i="16"/>
  <c r="AG32" i="16"/>
  <c r="AG43" i="16"/>
  <c r="AG33" i="16"/>
  <c r="AG44" i="16"/>
  <c r="AG34" i="16"/>
  <c r="AG45" i="16"/>
  <c r="AG31" i="16"/>
  <c r="AG42" i="16"/>
  <c r="AF41" i="16"/>
  <c r="L100" i="16"/>
  <c r="L111" i="16"/>
  <c r="L78" i="16"/>
  <c r="L89" i="16"/>
  <c r="M94" i="13"/>
  <c r="L67" i="16"/>
  <c r="AF8" i="16"/>
  <c r="AG11" i="16"/>
  <c r="AG9" i="16"/>
  <c r="AG18" i="16"/>
  <c r="AG12" i="16"/>
  <c r="AG10" i="16"/>
  <c r="AF19" i="16"/>
  <c r="N15" i="13"/>
  <c r="N60" i="13"/>
  <c r="N71" i="13"/>
  <c r="J91" i="13"/>
  <c r="J90" i="13" s="1"/>
  <c r="J79" i="13"/>
  <c r="J67" i="50" s="1"/>
  <c r="L12" i="13"/>
  <c r="I42" i="10"/>
  <c r="AI28" i="13"/>
  <c r="AI25" i="13"/>
  <c r="AI34" i="13"/>
  <c r="AI27" i="13"/>
  <c r="AI26" i="13"/>
  <c r="AH24" i="13"/>
  <c r="C40" i="10"/>
  <c r="AJ6" i="13" s="1"/>
  <c r="B41" i="10"/>
  <c r="AG13" i="22" l="1"/>
  <c r="AD28" i="4"/>
  <c r="AD28" i="50" s="1"/>
  <c r="AE83" i="18"/>
  <c r="K143" i="18"/>
  <c r="K65" i="16"/>
  <c r="H40" i="4"/>
  <c r="C15" i="3" s="1"/>
  <c r="H41" i="50"/>
  <c r="H39" i="50" s="1"/>
  <c r="C15" i="49" s="1"/>
  <c r="G119" i="18"/>
  <c r="AG49" i="18"/>
  <c r="AH32" i="18"/>
  <c r="AH54" i="18"/>
  <c r="AH65" i="18"/>
  <c r="AG60" i="18"/>
  <c r="AH30" i="18"/>
  <c r="AH52" i="18"/>
  <c r="AH63" i="18"/>
  <c r="AH26" i="16"/>
  <c r="AH23" i="18"/>
  <c r="AH34" i="18"/>
  <c r="AH67" i="18"/>
  <c r="AH56" i="18"/>
  <c r="AH31" i="18"/>
  <c r="AH53" i="18"/>
  <c r="AH64" i="18"/>
  <c r="AH27" i="16"/>
  <c r="AH24" i="18"/>
  <c r="AH35" i="18"/>
  <c r="AH57" i="18"/>
  <c r="AH68" i="18"/>
  <c r="L180" i="25"/>
  <c r="L93" i="18"/>
  <c r="L115" i="18"/>
  <c r="L104" i="18"/>
  <c r="L131" i="18"/>
  <c r="AG27" i="18"/>
  <c r="AH28" i="18"/>
  <c r="AH50" i="18"/>
  <c r="AH61" i="18"/>
  <c r="K88" i="18"/>
  <c r="K99" i="18"/>
  <c r="K110" i="18"/>
  <c r="K126" i="18"/>
  <c r="AH33" i="18"/>
  <c r="AH55" i="18"/>
  <c r="AH66" i="18"/>
  <c r="K91" i="20"/>
  <c r="N79" i="21" s="1"/>
  <c r="K141" i="18"/>
  <c r="K95" i="18"/>
  <c r="K117" i="18"/>
  <c r="K106" i="18"/>
  <c r="K133" i="18"/>
  <c r="AH29" i="16"/>
  <c r="AH26" i="18"/>
  <c r="AH37" i="18"/>
  <c r="AH59" i="18"/>
  <c r="AH70" i="18"/>
  <c r="L88" i="20"/>
  <c r="O76" i="21" s="1"/>
  <c r="L138" i="18"/>
  <c r="AH29" i="18"/>
  <c r="AH51" i="18"/>
  <c r="AH62" i="18"/>
  <c r="K96" i="18"/>
  <c r="K107" i="18"/>
  <c r="K134" i="18"/>
  <c r="K118" i="18"/>
  <c r="AH28" i="16"/>
  <c r="AH25" i="18"/>
  <c r="AH36" i="18"/>
  <c r="AH58" i="18"/>
  <c r="AH69" i="18"/>
  <c r="K90" i="20"/>
  <c r="N78" i="21" s="1"/>
  <c r="K140" i="18"/>
  <c r="L14" i="20"/>
  <c r="O21" i="21" s="1"/>
  <c r="K16" i="20"/>
  <c r="N23" i="21" s="1"/>
  <c r="K17" i="20"/>
  <c r="N24" i="21" s="1"/>
  <c r="AH23" i="16"/>
  <c r="AH21" i="16"/>
  <c r="AH24" i="16"/>
  <c r="AH25" i="16"/>
  <c r="AH22" i="16"/>
  <c r="K38" i="20"/>
  <c r="AE12" i="50"/>
  <c r="AE9" i="50"/>
  <c r="AE10" i="50"/>
  <c r="AE25" i="50"/>
  <c r="AE24" i="50"/>
  <c r="AE11" i="50"/>
  <c r="BB74" i="45"/>
  <c r="BB34" i="27" s="1"/>
  <c r="BB20" i="27" s="1"/>
  <c r="BB37" i="27" s="1"/>
  <c r="BB38" i="27" s="1"/>
  <c r="BF39" i="47"/>
  <c r="BC76" i="45" s="1"/>
  <c r="BF23" i="47"/>
  <c r="BF15" i="47"/>
  <c r="BF24" i="47" s="1"/>
  <c r="BG12" i="47"/>
  <c r="BG20" i="47"/>
  <c r="BG34" i="47"/>
  <c r="BG42" i="47"/>
  <c r="BG56" i="47"/>
  <c r="BG64" i="47"/>
  <c r="BD8" i="27"/>
  <c r="BD74" i="27"/>
  <c r="BD67" i="27" s="1"/>
  <c r="BF35" i="43"/>
  <c r="BF48" i="43"/>
  <c r="BF59" i="47"/>
  <c r="BF68" i="47" s="1"/>
  <c r="BF67" i="47"/>
  <c r="BE75" i="46"/>
  <c r="BE74" i="46" s="1"/>
  <c r="BH37" i="47" s="1"/>
  <c r="BE18" i="46"/>
  <c r="BE17" i="46" s="1"/>
  <c r="BE24" i="46"/>
  <c r="BE23" i="46" s="1"/>
  <c r="BE34" i="46"/>
  <c r="BE33" i="46" s="1"/>
  <c r="BE46" i="46"/>
  <c r="BE45" i="46" s="1"/>
  <c r="BE56" i="46"/>
  <c r="BE55" i="46" s="1"/>
  <c r="BE62" i="46"/>
  <c r="BE61" i="46" s="1"/>
  <c r="BE12" i="46"/>
  <c r="BE11" i="46" s="1"/>
  <c r="BE59" i="43"/>
  <c r="BE68" i="46"/>
  <c r="BE67" i="46" s="1"/>
  <c r="BE40" i="46"/>
  <c r="BE39" i="46" s="1"/>
  <c r="BE86" i="45"/>
  <c r="BE85" i="45" s="1"/>
  <c r="BE36" i="27" s="1"/>
  <c r="AH20" i="16"/>
  <c r="AI119" i="13"/>
  <c r="BQ19" i="46"/>
  <c r="BQ76" i="46"/>
  <c r="BQ83" i="45"/>
  <c r="BQ87" i="39"/>
  <c r="BQ103" i="39"/>
  <c r="BQ127" i="39"/>
  <c r="BQ119" i="39"/>
  <c r="BQ95" i="39"/>
  <c r="BQ36" i="44"/>
  <c r="BQ143" i="39"/>
  <c r="BQ159" i="39"/>
  <c r="BQ60" i="45"/>
  <c r="BQ57" i="43"/>
  <c r="BQ63" i="43" s="1"/>
  <c r="BQ135" i="39"/>
  <c r="BQ54" i="44"/>
  <c r="BR15" i="43"/>
  <c r="BR39" i="43" s="1"/>
  <c r="BQ60" i="44"/>
  <c r="BQ151" i="39"/>
  <c r="BQ72" i="45"/>
  <c r="BQ42" i="44"/>
  <c r="BQ48" i="44"/>
  <c r="BQ66" i="44"/>
  <c r="BQ66" i="45"/>
  <c r="K112" i="20"/>
  <c r="M62" i="13"/>
  <c r="M84" i="13" s="1"/>
  <c r="K64" i="20"/>
  <c r="K75" i="20"/>
  <c r="K27" i="20"/>
  <c r="K53" i="20"/>
  <c r="N45" i="21" s="1"/>
  <c r="K101" i="20"/>
  <c r="L51" i="20"/>
  <c r="O43" i="21" s="1"/>
  <c r="K56" i="20"/>
  <c r="N48" i="21" s="1"/>
  <c r="K93" i="20"/>
  <c r="K54" i="20"/>
  <c r="N46" i="21" s="1"/>
  <c r="K19" i="20"/>
  <c r="K28" i="20"/>
  <c r="K83" i="16"/>
  <c r="K130" i="25"/>
  <c r="M20" i="13"/>
  <c r="M66" i="13" s="1"/>
  <c r="K94" i="16"/>
  <c r="K143" i="25"/>
  <c r="K156" i="25"/>
  <c r="K221" i="25"/>
  <c r="K208" i="25"/>
  <c r="K105" i="16"/>
  <c r="K117" i="25"/>
  <c r="K116" i="16"/>
  <c r="K234" i="25"/>
  <c r="K169" i="25"/>
  <c r="K195" i="25"/>
  <c r="L99" i="13"/>
  <c r="L110" i="13" s="1"/>
  <c r="K61" i="16"/>
  <c r="K72" i="16"/>
  <c r="K182" i="25"/>
  <c r="K78" i="20"/>
  <c r="K41" i="20"/>
  <c r="K115" i="20"/>
  <c r="K67" i="20"/>
  <c r="K30" i="20"/>
  <c r="K104" i="20"/>
  <c r="M65" i="13"/>
  <c r="M76" i="13"/>
  <c r="K65" i="20"/>
  <c r="L70" i="16"/>
  <c r="L193" i="25"/>
  <c r="M63" i="13"/>
  <c r="M85" i="13" s="1"/>
  <c r="L81" i="16"/>
  <c r="K113" i="20"/>
  <c r="K102" i="20"/>
  <c r="L206" i="25"/>
  <c r="L141" i="25"/>
  <c r="L167" i="25"/>
  <c r="K76" i="20"/>
  <c r="L114" i="16"/>
  <c r="N18" i="13"/>
  <c r="N75" i="13" s="1"/>
  <c r="K39" i="20"/>
  <c r="L92" i="16"/>
  <c r="L128" i="25"/>
  <c r="L103" i="16"/>
  <c r="L115" i="25"/>
  <c r="L154" i="25"/>
  <c r="M97" i="13"/>
  <c r="M108" i="13" s="1"/>
  <c r="L232" i="25"/>
  <c r="L219" i="25"/>
  <c r="L59" i="16"/>
  <c r="AH37" i="16"/>
  <c r="AH48" i="16"/>
  <c r="AH38" i="16"/>
  <c r="AH49" i="16"/>
  <c r="AH36" i="16"/>
  <c r="AH47" i="16"/>
  <c r="AH35" i="16"/>
  <c r="AH46" i="16"/>
  <c r="AH39" i="16"/>
  <c r="AH50" i="16"/>
  <c r="AH15" i="16"/>
  <c r="AH16" i="16"/>
  <c r="AH14" i="16"/>
  <c r="AH17" i="16"/>
  <c r="AH13" i="16"/>
  <c r="AJ29" i="13"/>
  <c r="AJ31" i="13"/>
  <c r="AJ33" i="13"/>
  <c r="AJ30" i="13"/>
  <c r="AJ32" i="13"/>
  <c r="AH299" i="25"/>
  <c r="AH286" i="25"/>
  <c r="AH260" i="25"/>
  <c r="AH273" i="25"/>
  <c r="AH247" i="25"/>
  <c r="AH91" i="25"/>
  <c r="AH65" i="25"/>
  <c r="AH104" i="25"/>
  <c r="AH78" i="25"/>
  <c r="AH52" i="25"/>
  <c r="AH295" i="25"/>
  <c r="AH282" i="25"/>
  <c r="AH269" i="25"/>
  <c r="AH256" i="25"/>
  <c r="AH243" i="25"/>
  <c r="AH87" i="25"/>
  <c r="AH61" i="25"/>
  <c r="AH74" i="25"/>
  <c r="AH100" i="25"/>
  <c r="AH297" i="25"/>
  <c r="AH284" i="25"/>
  <c r="AH271" i="25"/>
  <c r="AH258" i="25"/>
  <c r="AH245" i="25"/>
  <c r="AH102" i="25"/>
  <c r="AH89" i="25"/>
  <c r="AH63" i="25"/>
  <c r="AH76" i="25"/>
  <c r="AH50" i="25"/>
  <c r="AH298" i="25"/>
  <c r="AH272" i="25"/>
  <c r="AH285" i="25"/>
  <c r="AH259" i="25"/>
  <c r="AH246" i="25"/>
  <c r="AH103" i="25"/>
  <c r="AH77" i="25"/>
  <c r="AH90" i="25"/>
  <c r="AH64" i="25"/>
  <c r="AH51" i="25"/>
  <c r="AH296" i="25"/>
  <c r="AH270" i="25"/>
  <c r="AH283" i="25"/>
  <c r="AH257" i="25"/>
  <c r="AH75" i="25"/>
  <c r="AH244" i="25"/>
  <c r="AH101" i="25"/>
  <c r="AH88" i="25"/>
  <c r="AH62" i="25"/>
  <c r="K95" i="16"/>
  <c r="K196" i="25"/>
  <c r="K157" i="25"/>
  <c r="M21" i="13"/>
  <c r="K209" i="25"/>
  <c r="K144" i="25"/>
  <c r="K222" i="25"/>
  <c r="K183" i="25"/>
  <c r="K235" i="25"/>
  <c r="K117" i="16"/>
  <c r="L100" i="13"/>
  <c r="L111" i="13" s="1"/>
  <c r="K73" i="16"/>
  <c r="K106" i="16"/>
  <c r="K131" i="25"/>
  <c r="K62" i="16"/>
  <c r="K84" i="16"/>
  <c r="K118" i="25"/>
  <c r="K170" i="25"/>
  <c r="AG289" i="25"/>
  <c r="AH292" i="25"/>
  <c r="AH293" i="25"/>
  <c r="AH300" i="25"/>
  <c r="AH291" i="25"/>
  <c r="AH294" i="25"/>
  <c r="BG46" i="47"/>
  <c r="J72" i="4"/>
  <c r="J16" i="50"/>
  <c r="J73" i="4"/>
  <c r="J17" i="50"/>
  <c r="BR60" i="46"/>
  <c r="BR72" i="46"/>
  <c r="BR50" i="46"/>
  <c r="BR38" i="46"/>
  <c r="BR22" i="46"/>
  <c r="BR66" i="46"/>
  <c r="BR16" i="46"/>
  <c r="BR44" i="46"/>
  <c r="BR90" i="45"/>
  <c r="BR28" i="46"/>
  <c r="BQ41" i="46"/>
  <c r="BQ25" i="46"/>
  <c r="BQ47" i="46"/>
  <c r="BQ35" i="46"/>
  <c r="BQ63" i="46"/>
  <c r="BQ13" i="46"/>
  <c r="BQ87" i="45"/>
  <c r="BQ57" i="46"/>
  <c r="BQ69" i="46"/>
  <c r="BR37" i="43"/>
  <c r="BR49" i="43" s="1"/>
  <c r="J71" i="4"/>
  <c r="J15" i="50"/>
  <c r="AF10" i="4"/>
  <c r="AF12" i="4"/>
  <c r="AF25" i="4"/>
  <c r="AF9" i="4"/>
  <c r="AF24" i="4"/>
  <c r="AF11" i="4"/>
  <c r="J38" i="25"/>
  <c r="J37" i="25"/>
  <c r="AG276" i="25"/>
  <c r="J33" i="4"/>
  <c r="J33" i="50" s="1"/>
  <c r="J32" i="4"/>
  <c r="J32" i="50" s="1"/>
  <c r="AF39" i="25"/>
  <c r="AG263" i="25"/>
  <c r="AH266" i="25"/>
  <c r="AH279" i="25"/>
  <c r="AH268" i="25"/>
  <c r="AH281" i="25"/>
  <c r="AH267" i="25"/>
  <c r="AH280" i="25"/>
  <c r="AH265" i="25"/>
  <c r="AH278" i="25"/>
  <c r="AH274" i="25"/>
  <c r="AH287" i="25"/>
  <c r="AG237" i="25"/>
  <c r="AG250" i="25"/>
  <c r="AH242" i="25"/>
  <c r="AH255" i="25"/>
  <c r="AH241" i="25"/>
  <c r="AH254" i="25"/>
  <c r="AH248" i="25"/>
  <c r="AH261" i="25"/>
  <c r="AH240" i="25"/>
  <c r="AH253" i="25"/>
  <c r="AH239" i="25"/>
  <c r="AH252" i="25"/>
  <c r="K214" i="25"/>
  <c r="K227" i="25"/>
  <c r="K188" i="25"/>
  <c r="K201" i="25"/>
  <c r="K175" i="25"/>
  <c r="K162" i="25"/>
  <c r="K149" i="25"/>
  <c r="K136" i="25"/>
  <c r="K110" i="25"/>
  <c r="K123" i="25"/>
  <c r="AH92" i="25"/>
  <c r="AH105" i="25"/>
  <c r="AH83" i="25"/>
  <c r="AH96" i="25"/>
  <c r="AG55" i="25"/>
  <c r="AH84" i="25"/>
  <c r="AH97" i="25"/>
  <c r="AH85" i="25"/>
  <c r="AH98" i="25"/>
  <c r="AH86" i="25"/>
  <c r="AH99" i="25"/>
  <c r="AG94" i="25"/>
  <c r="AG81" i="25"/>
  <c r="AG68" i="25"/>
  <c r="AH58" i="25"/>
  <c r="AH71" i="25"/>
  <c r="AH57" i="25"/>
  <c r="AH70" i="25"/>
  <c r="AH60" i="25"/>
  <c r="AH73" i="25"/>
  <c r="AH59" i="25"/>
  <c r="AH72" i="25"/>
  <c r="AH66" i="25"/>
  <c r="AH79" i="25"/>
  <c r="AH53" i="25"/>
  <c r="L33" i="21"/>
  <c r="L34" i="21" s="1"/>
  <c r="N82" i="13"/>
  <c r="N61" i="13"/>
  <c r="K54" i="16"/>
  <c r="K109" i="16"/>
  <c r="K87" i="16"/>
  <c r="J68" i="4"/>
  <c r="L92" i="13"/>
  <c r="L103" i="13" s="1"/>
  <c r="K98" i="16"/>
  <c r="K76" i="16"/>
  <c r="M13" i="13"/>
  <c r="J35" i="4"/>
  <c r="J35" i="50" s="1"/>
  <c r="J81" i="21"/>
  <c r="J59" i="21"/>
  <c r="J26" i="21"/>
  <c r="I74" i="4"/>
  <c r="J63" i="16"/>
  <c r="J14" i="4" s="1"/>
  <c r="K77" i="21"/>
  <c r="K69" i="21"/>
  <c r="K50" i="21"/>
  <c r="K37" i="21"/>
  <c r="K57" i="21" s="1"/>
  <c r="K23" i="21"/>
  <c r="K15" i="21"/>
  <c r="K24" i="21" s="1"/>
  <c r="L74" i="21"/>
  <c r="L66" i="21"/>
  <c r="L11" i="21"/>
  <c r="L19" i="21"/>
  <c r="L110" i="20"/>
  <c r="L99" i="20"/>
  <c r="L73" i="20"/>
  <c r="L62" i="20"/>
  <c r="L36" i="20"/>
  <c r="L25" i="20"/>
  <c r="J31" i="4"/>
  <c r="J31" i="50" s="1"/>
  <c r="J42" i="10"/>
  <c r="G43" i="10" s="1"/>
  <c r="J69" i="4"/>
  <c r="M105" i="13"/>
  <c r="AG30" i="16"/>
  <c r="AH31" i="16"/>
  <c r="AH42" i="16"/>
  <c r="AH32" i="16"/>
  <c r="AH43" i="16"/>
  <c r="AH34" i="16"/>
  <c r="AH45" i="16"/>
  <c r="AG41" i="16"/>
  <c r="AH40" i="16"/>
  <c r="AH51" i="16"/>
  <c r="AH33" i="16"/>
  <c r="AH44" i="16"/>
  <c r="AG8" i="16"/>
  <c r="AH10" i="16"/>
  <c r="AH12" i="16"/>
  <c r="AG19" i="16"/>
  <c r="AH11" i="16"/>
  <c r="AH18" i="16"/>
  <c r="AH9" i="16"/>
  <c r="N72" i="13"/>
  <c r="J102" i="13"/>
  <c r="J136" i="18" s="1"/>
  <c r="J135" i="18" s="1"/>
  <c r="L58" i="13"/>
  <c r="L57" i="13" s="1"/>
  <c r="L11" i="13"/>
  <c r="L69" i="13"/>
  <c r="L68" i="13" s="1"/>
  <c r="AI24" i="13"/>
  <c r="AJ28" i="13"/>
  <c r="AJ26" i="13"/>
  <c r="AJ25" i="13"/>
  <c r="AJ34" i="13"/>
  <c r="AJ27" i="13"/>
  <c r="C41" i="10"/>
  <c r="AK6" i="13" s="1"/>
  <c r="B42" i="10"/>
  <c r="AE28" i="4" l="1"/>
  <c r="AE28" i="50" s="1"/>
  <c r="AH13" i="22"/>
  <c r="AI23" i="13"/>
  <c r="K13" i="20"/>
  <c r="N20" i="21" s="1"/>
  <c r="K50" i="20"/>
  <c r="N42" i="21" s="1"/>
  <c r="K87" i="20"/>
  <c r="N75" i="21" s="1"/>
  <c r="K145" i="18"/>
  <c r="K144" i="18"/>
  <c r="AF83" i="18"/>
  <c r="L142" i="18"/>
  <c r="J85" i="18"/>
  <c r="J30" i="4" s="1"/>
  <c r="J30" i="50" s="1"/>
  <c r="J84" i="18"/>
  <c r="J29" i="4" s="1"/>
  <c r="J29" i="50" s="1"/>
  <c r="AH27" i="18"/>
  <c r="L89" i="20"/>
  <c r="O77" i="21" s="1"/>
  <c r="L139" i="18"/>
  <c r="L92" i="18"/>
  <c r="L103" i="18"/>
  <c r="L130" i="18"/>
  <c r="L114" i="18"/>
  <c r="AI27" i="16"/>
  <c r="AI24" i="18"/>
  <c r="AI35" i="18"/>
  <c r="AI57" i="18"/>
  <c r="AI68" i="18"/>
  <c r="L230" i="25"/>
  <c r="L91" i="18"/>
  <c r="L102" i="18"/>
  <c r="L113" i="18"/>
  <c r="L129" i="18"/>
  <c r="AI30" i="18"/>
  <c r="AI63" i="18"/>
  <c r="AI52" i="18"/>
  <c r="AI33" i="18"/>
  <c r="AI55" i="18"/>
  <c r="AI66" i="18"/>
  <c r="AI28" i="16"/>
  <c r="AI25" i="18"/>
  <c r="AI36" i="18"/>
  <c r="AI69" i="18"/>
  <c r="AI58" i="18"/>
  <c r="AI29" i="16"/>
  <c r="AI26" i="18"/>
  <c r="AI37" i="18"/>
  <c r="AI59" i="18"/>
  <c r="AI70" i="18"/>
  <c r="M228" i="25"/>
  <c r="M89" i="18"/>
  <c r="M100" i="18"/>
  <c r="M111" i="18"/>
  <c r="M127" i="18"/>
  <c r="AI28" i="18"/>
  <c r="AI61" i="18"/>
  <c r="AI50" i="18"/>
  <c r="AI26" i="16"/>
  <c r="AI23" i="18"/>
  <c r="AI34" i="18"/>
  <c r="AI67" i="18"/>
  <c r="AI56" i="18"/>
  <c r="AI29" i="18"/>
  <c r="AI51" i="18"/>
  <c r="AI62" i="18"/>
  <c r="K137" i="18"/>
  <c r="AI32" i="18"/>
  <c r="AI54" i="18"/>
  <c r="AI65" i="18"/>
  <c r="AH60" i="18"/>
  <c r="AI31" i="18"/>
  <c r="AI53" i="18"/>
  <c r="AI64" i="18"/>
  <c r="AH49" i="18"/>
  <c r="L15" i="20"/>
  <c r="O22" i="21" s="1"/>
  <c r="AI22" i="16"/>
  <c r="AI24" i="16"/>
  <c r="AI25" i="16"/>
  <c r="AI21" i="16"/>
  <c r="AI23" i="16"/>
  <c r="AF9" i="50"/>
  <c r="AF24" i="50"/>
  <c r="AF25" i="50"/>
  <c r="AF10" i="50"/>
  <c r="AF12" i="50"/>
  <c r="AF11" i="50"/>
  <c r="BF48" i="47"/>
  <c r="BB45" i="27"/>
  <c r="BF61" i="47"/>
  <c r="BF17" i="47"/>
  <c r="BE32" i="46"/>
  <c r="BH32" i="47" s="1"/>
  <c r="BD58" i="27"/>
  <c r="BD57" i="27"/>
  <c r="BD56" i="27"/>
  <c r="BE69" i="44"/>
  <c r="BE70" i="44"/>
  <c r="G27" i="26"/>
  <c r="BE71" i="44"/>
  <c r="BG65" i="47"/>
  <c r="BG57" i="47"/>
  <c r="BE10" i="46"/>
  <c r="BH10" i="47" s="1"/>
  <c r="BG43" i="47"/>
  <c r="BG35" i="47"/>
  <c r="BE54" i="46"/>
  <c r="BH54" i="47" s="1"/>
  <c r="BF140" i="39"/>
  <c r="BF138" i="39" s="1"/>
  <c r="BF45" i="44"/>
  <c r="BF44" i="44" s="1"/>
  <c r="BF15" i="27" s="1"/>
  <c r="BF70" i="27" s="1"/>
  <c r="BF63" i="44"/>
  <c r="BF62" i="44" s="1"/>
  <c r="BF18" i="27" s="1"/>
  <c r="BF73" i="27" s="1"/>
  <c r="BF57" i="44"/>
  <c r="BF56" i="44" s="1"/>
  <c r="BF17" i="27" s="1"/>
  <c r="BF72" i="27" s="1"/>
  <c r="BF54" i="43"/>
  <c r="BF148" i="39"/>
  <c r="BF146" i="39" s="1"/>
  <c r="BF80" i="45"/>
  <c r="BF79" i="45" s="1"/>
  <c r="BF116" i="39"/>
  <c r="BF114" i="39" s="1"/>
  <c r="BG12" i="43"/>
  <c r="BF51" i="44"/>
  <c r="BF50" i="44" s="1"/>
  <c r="BF16" i="27" s="1"/>
  <c r="BF71" i="27" s="1"/>
  <c r="BF100" i="39"/>
  <c r="BF98" i="39" s="1"/>
  <c r="BF47" i="43"/>
  <c r="BF132" i="39"/>
  <c r="BF130" i="39" s="1"/>
  <c r="BF39" i="44"/>
  <c r="BF38" i="44" s="1"/>
  <c r="BF14" i="27" s="1"/>
  <c r="BF69" i="27" s="1"/>
  <c r="BF84" i="39"/>
  <c r="BF82" i="39" s="1"/>
  <c r="BF63" i="45"/>
  <c r="BF62" i="45" s="1"/>
  <c r="BF32" i="27" s="1"/>
  <c r="BF69" i="45"/>
  <c r="BF68" i="45" s="1"/>
  <c r="BF33" i="27" s="1"/>
  <c r="BF124" i="39"/>
  <c r="BF122" i="39" s="1"/>
  <c r="BF92" i="39"/>
  <c r="BF90" i="39" s="1"/>
  <c r="BF57" i="45"/>
  <c r="BF56" i="45" s="1"/>
  <c r="BF31" i="27" s="1"/>
  <c r="BF108" i="39"/>
  <c r="BF106" i="39" s="1"/>
  <c r="BF156" i="39"/>
  <c r="BF154" i="39" s="1"/>
  <c r="BF33" i="44"/>
  <c r="BF32" i="44" s="1"/>
  <c r="BF13" i="27" s="1"/>
  <c r="BF68" i="27" s="1"/>
  <c r="BG21" i="47"/>
  <c r="BG13" i="47"/>
  <c r="AI20" i="16"/>
  <c r="AJ119" i="13"/>
  <c r="BQ15" i="46"/>
  <c r="BQ78" i="46"/>
  <c r="BR45" i="43"/>
  <c r="BR51" i="43" s="1"/>
  <c r="BR151" i="39" s="1"/>
  <c r="BQ37" i="46"/>
  <c r="BQ59" i="46"/>
  <c r="BQ65" i="46"/>
  <c r="BQ49" i="46"/>
  <c r="BQ27" i="46"/>
  <c r="BQ89" i="45"/>
  <c r="BQ21" i="46"/>
  <c r="BQ71" i="46"/>
  <c r="BQ43" i="46"/>
  <c r="L204" i="25"/>
  <c r="L152" i="25"/>
  <c r="L126" i="25"/>
  <c r="L178" i="25"/>
  <c r="L165" i="25"/>
  <c r="L68" i="16"/>
  <c r="L113" i="25"/>
  <c r="L191" i="25"/>
  <c r="L90" i="16"/>
  <c r="L217" i="25"/>
  <c r="L112" i="16"/>
  <c r="N16" i="13"/>
  <c r="L79" i="16"/>
  <c r="L139" i="25"/>
  <c r="L101" i="16"/>
  <c r="L57" i="16"/>
  <c r="M95" i="13"/>
  <c r="M106" i="13" s="1"/>
  <c r="L52" i="20"/>
  <c r="O44" i="21" s="1"/>
  <c r="L55" i="20"/>
  <c r="O47" i="21" s="1"/>
  <c r="L92" i="20"/>
  <c r="K58" i="20"/>
  <c r="N50" i="21" s="1"/>
  <c r="K95" i="20"/>
  <c r="K57" i="20"/>
  <c r="N49" i="21" s="1"/>
  <c r="K94" i="20"/>
  <c r="L114" i="20"/>
  <c r="L18" i="20"/>
  <c r="K105" i="20"/>
  <c r="K20" i="20"/>
  <c r="K21" i="20"/>
  <c r="M77" i="13"/>
  <c r="M88" i="13" s="1"/>
  <c r="K79" i="20"/>
  <c r="K68" i="20"/>
  <c r="K42" i="20"/>
  <c r="K116" i="20"/>
  <c r="K31" i="20"/>
  <c r="M87" i="13"/>
  <c r="L66" i="20"/>
  <c r="L40" i="20"/>
  <c r="L29" i="20"/>
  <c r="L103" i="20"/>
  <c r="L77" i="20"/>
  <c r="N64" i="13"/>
  <c r="N86" i="13" s="1"/>
  <c r="L80" i="16"/>
  <c r="L58" i="16"/>
  <c r="L166" i="25"/>
  <c r="L140" i="25"/>
  <c r="L192" i="25"/>
  <c r="L114" i="25"/>
  <c r="L231" i="25"/>
  <c r="L113" i="16"/>
  <c r="L91" i="16"/>
  <c r="L153" i="25"/>
  <c r="L127" i="25"/>
  <c r="L102" i="16"/>
  <c r="L69" i="16"/>
  <c r="L179" i="25"/>
  <c r="N17" i="13"/>
  <c r="L205" i="25"/>
  <c r="L218" i="25"/>
  <c r="M96" i="13"/>
  <c r="M107" i="13" s="1"/>
  <c r="AI37" i="16"/>
  <c r="AI48" i="16"/>
  <c r="AI36" i="16"/>
  <c r="AI47" i="16"/>
  <c r="AI39" i="16"/>
  <c r="AI50" i="16"/>
  <c r="AI35" i="16"/>
  <c r="AI46" i="16"/>
  <c r="AI38" i="16"/>
  <c r="AI49" i="16"/>
  <c r="AI16" i="16"/>
  <c r="AI14" i="16"/>
  <c r="AI17" i="16"/>
  <c r="AI13" i="16"/>
  <c r="AI15" i="16"/>
  <c r="AK32" i="13"/>
  <c r="AK33" i="13"/>
  <c r="AK31" i="13"/>
  <c r="AK30" i="13"/>
  <c r="AK29" i="13"/>
  <c r="AI298" i="25"/>
  <c r="AI285" i="25"/>
  <c r="AI246" i="25"/>
  <c r="AI272" i="25"/>
  <c r="AI259" i="25"/>
  <c r="AI103" i="25"/>
  <c r="AI77" i="25"/>
  <c r="AI90" i="25"/>
  <c r="AI64" i="25"/>
  <c r="AI51" i="25"/>
  <c r="AI296" i="25"/>
  <c r="AI257" i="25"/>
  <c r="AI244" i="25"/>
  <c r="AI270" i="25"/>
  <c r="AI101" i="25"/>
  <c r="AI75" i="25"/>
  <c r="AI283" i="25"/>
  <c r="AI88" i="25"/>
  <c r="AI62" i="25"/>
  <c r="AI299" i="25"/>
  <c r="AI273" i="25"/>
  <c r="AI286" i="25"/>
  <c r="AI247" i="25"/>
  <c r="AI260" i="25"/>
  <c r="AI91" i="25"/>
  <c r="AI65" i="25"/>
  <c r="AI104" i="25"/>
  <c r="AI78" i="25"/>
  <c r="AI52" i="25"/>
  <c r="AI297" i="25"/>
  <c r="AI271" i="25"/>
  <c r="AI284" i="25"/>
  <c r="AI245" i="25"/>
  <c r="AI258" i="25"/>
  <c r="AI102" i="25"/>
  <c r="AI50" i="25"/>
  <c r="AI89" i="25"/>
  <c r="AI63" i="25"/>
  <c r="AI76" i="25"/>
  <c r="AI295" i="25"/>
  <c r="AI282" i="25"/>
  <c r="AI269" i="25"/>
  <c r="AI100" i="25"/>
  <c r="AI256" i="25"/>
  <c r="AI243" i="25"/>
  <c r="AI87" i="25"/>
  <c r="AI61" i="25"/>
  <c r="AI74" i="25"/>
  <c r="K80" i="20"/>
  <c r="K69" i="20"/>
  <c r="K117" i="20"/>
  <c r="K106" i="20"/>
  <c r="K32" i="20"/>
  <c r="K43" i="20"/>
  <c r="M78" i="13"/>
  <c r="M67" i="13"/>
  <c r="AH289" i="25"/>
  <c r="AI294" i="25"/>
  <c r="AI292" i="25"/>
  <c r="AI293" i="25"/>
  <c r="AI300" i="25"/>
  <c r="AI291" i="25"/>
  <c r="I43" i="10"/>
  <c r="J43" i="10" s="1"/>
  <c r="G44" i="10" s="1"/>
  <c r="BR70" i="45"/>
  <c r="BR52" i="44"/>
  <c r="BR117" i="39"/>
  <c r="BR109" i="39"/>
  <c r="BR55" i="43"/>
  <c r="BR61" i="43" s="1"/>
  <c r="BR40" i="44"/>
  <c r="BR133" i="39"/>
  <c r="BR46" i="44"/>
  <c r="BR141" i="39"/>
  <c r="BR125" i="39"/>
  <c r="BR58" i="44"/>
  <c r="BR101" i="39"/>
  <c r="BR81" i="45"/>
  <c r="BR64" i="45"/>
  <c r="BR157" i="39"/>
  <c r="BR93" i="39"/>
  <c r="BR85" i="39"/>
  <c r="BR149" i="39"/>
  <c r="BR64" i="44"/>
  <c r="BR34" i="44"/>
  <c r="BR58" i="45"/>
  <c r="J70" i="4"/>
  <c r="J14" i="50"/>
  <c r="AG24" i="4"/>
  <c r="AG11" i="4"/>
  <c r="AG25" i="4"/>
  <c r="AG9" i="4"/>
  <c r="AG10" i="4"/>
  <c r="AG12" i="4"/>
  <c r="L42" i="21"/>
  <c r="AH263" i="25"/>
  <c r="AH276" i="25"/>
  <c r="AI268" i="25"/>
  <c r="AI281" i="25"/>
  <c r="AI274" i="25"/>
  <c r="AI287" i="25"/>
  <c r="AI265" i="25"/>
  <c r="AI278" i="25"/>
  <c r="AI267" i="25"/>
  <c r="AI280" i="25"/>
  <c r="AI266" i="25"/>
  <c r="AI279" i="25"/>
  <c r="AH237" i="25"/>
  <c r="AG39" i="25"/>
  <c r="AI239" i="25"/>
  <c r="AI252" i="25"/>
  <c r="AI241" i="25"/>
  <c r="AI254" i="25"/>
  <c r="AI248" i="25"/>
  <c r="AI261" i="25"/>
  <c r="AI240" i="25"/>
  <c r="AI253" i="25"/>
  <c r="AI242" i="25"/>
  <c r="AI255" i="25"/>
  <c r="AH250" i="25"/>
  <c r="M202" i="25"/>
  <c r="M215" i="25"/>
  <c r="M176" i="25"/>
  <c r="M189" i="25"/>
  <c r="M150" i="25"/>
  <c r="M163" i="25"/>
  <c r="M124" i="25"/>
  <c r="M137" i="25"/>
  <c r="M111" i="25"/>
  <c r="AI92" i="25"/>
  <c r="AI105" i="25"/>
  <c r="AI86" i="25"/>
  <c r="AI99" i="25"/>
  <c r="AH94" i="25"/>
  <c r="AI83" i="25"/>
  <c r="AI96" i="25"/>
  <c r="AI84" i="25"/>
  <c r="AI97" i="25"/>
  <c r="AI85" i="25"/>
  <c r="AI98" i="25"/>
  <c r="AH55" i="25"/>
  <c r="AH68" i="25"/>
  <c r="AH81" i="25"/>
  <c r="AI59" i="25"/>
  <c r="AI72" i="25"/>
  <c r="AI66" i="25"/>
  <c r="AI79" i="25"/>
  <c r="AI58" i="25"/>
  <c r="AI71" i="25"/>
  <c r="AI57" i="25"/>
  <c r="AI70" i="25"/>
  <c r="AI60" i="25"/>
  <c r="AI73" i="25"/>
  <c r="AI53" i="25"/>
  <c r="N83" i="13"/>
  <c r="M59" i="13"/>
  <c r="L80" i="13"/>
  <c r="J36" i="4"/>
  <c r="J36" i="50" s="1"/>
  <c r="M70" i="13"/>
  <c r="G34" i="4"/>
  <c r="K98" i="20"/>
  <c r="K109" i="20"/>
  <c r="K61" i="20"/>
  <c r="K24" i="20"/>
  <c r="K35" i="20"/>
  <c r="L111" i="20"/>
  <c r="K72" i="20"/>
  <c r="K39" i="21"/>
  <c r="H121" i="18" s="1"/>
  <c r="K17" i="21"/>
  <c r="H120" i="18" s="1"/>
  <c r="L43" i="21"/>
  <c r="L35" i="21"/>
  <c r="L67" i="21"/>
  <c r="L75" i="21"/>
  <c r="J101" i="13"/>
  <c r="J71" i="20"/>
  <c r="J70" i="20" s="1"/>
  <c r="J49" i="20"/>
  <c r="J48" i="20" s="1"/>
  <c r="J34" i="20"/>
  <c r="J33" i="20" s="1"/>
  <c r="J23" i="20"/>
  <c r="J22" i="20" s="1"/>
  <c r="J12" i="20"/>
  <c r="J11" i="20" s="1"/>
  <c r="J60" i="20"/>
  <c r="J59" i="20" s="1"/>
  <c r="J108" i="20"/>
  <c r="J107" i="20" s="1"/>
  <c r="J86" i="20"/>
  <c r="J85" i="20" s="1"/>
  <c r="J97" i="20"/>
  <c r="J96" i="20" s="1"/>
  <c r="L20" i="21"/>
  <c r="L12" i="21"/>
  <c r="K78" i="21"/>
  <c r="K70" i="21"/>
  <c r="K79" i="21" s="1"/>
  <c r="L100" i="20"/>
  <c r="L74" i="20"/>
  <c r="L63" i="20"/>
  <c r="L37" i="20"/>
  <c r="L26" i="20"/>
  <c r="M55" i="16"/>
  <c r="AH30" i="16"/>
  <c r="AI32" i="16"/>
  <c r="AI43" i="16"/>
  <c r="AI31" i="16"/>
  <c r="AI42" i="16"/>
  <c r="AI33" i="16"/>
  <c r="AI44" i="16"/>
  <c r="AI34" i="16"/>
  <c r="AI45" i="16"/>
  <c r="AH41" i="16"/>
  <c r="AI40" i="16"/>
  <c r="AI51" i="16"/>
  <c r="M99" i="16"/>
  <c r="M110" i="16"/>
  <c r="M77" i="16"/>
  <c r="M88" i="16"/>
  <c r="O14" i="13"/>
  <c r="M66" i="16"/>
  <c r="AH8" i="16"/>
  <c r="AI12" i="16"/>
  <c r="AI18" i="16"/>
  <c r="AH19" i="16"/>
  <c r="AI11" i="16"/>
  <c r="AI9" i="16"/>
  <c r="AI10" i="16"/>
  <c r="N93" i="13"/>
  <c r="AK26" i="13"/>
  <c r="AK27" i="13"/>
  <c r="AK25" i="13"/>
  <c r="AK28" i="13"/>
  <c r="AK34" i="13"/>
  <c r="AJ24" i="13"/>
  <c r="B43" i="10"/>
  <c r="C42" i="10"/>
  <c r="AL6" i="13" s="1"/>
  <c r="AF28" i="4" l="1"/>
  <c r="AF28" i="50" s="1"/>
  <c r="AI13" i="22"/>
  <c r="K64" i="16"/>
  <c r="AG83" i="18"/>
  <c r="K87" i="18"/>
  <c r="K86" i="18" s="1"/>
  <c r="K98" i="18"/>
  <c r="K97" i="18" s="1"/>
  <c r="K109" i="18"/>
  <c r="K108" i="18" s="1"/>
  <c r="K125" i="18"/>
  <c r="K124" i="18" s="1"/>
  <c r="AJ26" i="16"/>
  <c r="AJ23" i="18"/>
  <c r="AJ34" i="18"/>
  <c r="AJ56" i="18"/>
  <c r="AJ67" i="18"/>
  <c r="L95" i="18"/>
  <c r="L106" i="18"/>
  <c r="L117" i="18"/>
  <c r="L133" i="18"/>
  <c r="AJ30" i="18"/>
  <c r="AJ52" i="18"/>
  <c r="AJ63" i="18"/>
  <c r="AJ29" i="18"/>
  <c r="AJ51" i="18"/>
  <c r="AJ62" i="18"/>
  <c r="AJ28" i="16"/>
  <c r="AJ25" i="18"/>
  <c r="AJ36" i="18"/>
  <c r="AJ58" i="18"/>
  <c r="AJ69" i="18"/>
  <c r="AJ27" i="16"/>
  <c r="AJ24" i="18"/>
  <c r="AJ35" i="18"/>
  <c r="AJ57" i="18"/>
  <c r="AJ68" i="18"/>
  <c r="L129" i="25"/>
  <c r="L94" i="18"/>
  <c r="L105" i="18"/>
  <c r="L132" i="18"/>
  <c r="L116" i="18"/>
  <c r="AI49" i="18"/>
  <c r="AI60" i="18"/>
  <c r="M104" i="18"/>
  <c r="M93" i="18"/>
  <c r="M115" i="18"/>
  <c r="M131" i="18"/>
  <c r="AI27" i="18"/>
  <c r="AJ29" i="16"/>
  <c r="AJ26" i="18"/>
  <c r="AJ37" i="18"/>
  <c r="AJ59" i="18"/>
  <c r="AJ70" i="18"/>
  <c r="L90" i="20"/>
  <c r="O78" i="21" s="1"/>
  <c r="L140" i="18"/>
  <c r="M229" i="25"/>
  <c r="M90" i="18"/>
  <c r="M101" i="18"/>
  <c r="M112" i="18"/>
  <c r="M128" i="18"/>
  <c r="AJ31" i="18"/>
  <c r="AJ53" i="18"/>
  <c r="AJ64" i="18"/>
  <c r="AJ32" i="18"/>
  <c r="AJ54" i="18"/>
  <c r="AJ65" i="18"/>
  <c r="L91" i="20"/>
  <c r="O79" i="21" s="1"/>
  <c r="L141" i="18"/>
  <c r="AJ28" i="18"/>
  <c r="AJ50" i="18"/>
  <c r="AJ61" i="18"/>
  <c r="AJ33" i="18"/>
  <c r="AJ55" i="18"/>
  <c r="AJ66" i="18"/>
  <c r="L17" i="20"/>
  <c r="O24" i="21" s="1"/>
  <c r="L16" i="20"/>
  <c r="O23" i="21" s="1"/>
  <c r="AJ25" i="16"/>
  <c r="AJ22" i="16"/>
  <c r="AJ21" i="16"/>
  <c r="AJ24" i="16"/>
  <c r="AJ23" i="16"/>
  <c r="L53" i="20"/>
  <c r="O45" i="21" s="1"/>
  <c r="AG12" i="50"/>
  <c r="AG10" i="50"/>
  <c r="AG25" i="50"/>
  <c r="AG9" i="50"/>
  <c r="AG11" i="50"/>
  <c r="AG24" i="50"/>
  <c r="BB60" i="27"/>
  <c r="BB46" i="27"/>
  <c r="BF70" i="47"/>
  <c r="BC77" i="45"/>
  <c r="BF26" i="47"/>
  <c r="BC75" i="45"/>
  <c r="BF38" i="39"/>
  <c r="BF55" i="45" s="1"/>
  <c r="BF30" i="27" s="1"/>
  <c r="BG22" i="47"/>
  <c r="BG14" i="47"/>
  <c r="BG42" i="43"/>
  <c r="BG41" i="43" s="1"/>
  <c r="BG11" i="43"/>
  <c r="BG36" i="43"/>
  <c r="BH55" i="47"/>
  <c r="BH63" i="47"/>
  <c r="BF37" i="39"/>
  <c r="BF54" i="45" s="1"/>
  <c r="BF29" i="27" s="1"/>
  <c r="BG36" i="47"/>
  <c r="BG45" i="47" s="1"/>
  <c r="BG44" i="47"/>
  <c r="BE68" i="44"/>
  <c r="BE19" i="27" s="1"/>
  <c r="BD55" i="27"/>
  <c r="BF60" i="43"/>
  <c r="BF53" i="43"/>
  <c r="BH11" i="47"/>
  <c r="BH19" i="47"/>
  <c r="G26" i="26"/>
  <c r="H25" i="26" s="1"/>
  <c r="BF78" i="45"/>
  <c r="BF35" i="27" s="1"/>
  <c r="BG66" i="47"/>
  <c r="BG58" i="47"/>
  <c r="BH33" i="47"/>
  <c r="BH41" i="47"/>
  <c r="AJ20" i="16"/>
  <c r="AK119" i="13"/>
  <c r="BR57" i="46"/>
  <c r="BR76" i="46"/>
  <c r="BR159" i="39"/>
  <c r="BR83" i="45"/>
  <c r="BR60" i="45"/>
  <c r="BR95" i="39"/>
  <c r="BR66" i="44"/>
  <c r="BR57" i="43"/>
  <c r="BR63" i="43" s="1"/>
  <c r="BR135" i="39"/>
  <c r="BR36" i="44"/>
  <c r="BR103" i="39"/>
  <c r="BR42" i="44"/>
  <c r="BR66" i="45"/>
  <c r="BR72" i="45"/>
  <c r="BR48" i="44"/>
  <c r="BR111" i="39"/>
  <c r="BR60" i="44"/>
  <c r="BR143" i="39"/>
  <c r="BR54" i="44"/>
  <c r="BR119" i="39"/>
  <c r="BR127" i="39"/>
  <c r="BR87" i="39"/>
  <c r="L112" i="20"/>
  <c r="N62" i="13"/>
  <c r="N73" i="13"/>
  <c r="L64" i="20"/>
  <c r="L101" i="20"/>
  <c r="L27" i="20"/>
  <c r="L38" i="20"/>
  <c r="L75" i="20"/>
  <c r="L54" i="20"/>
  <c r="O46" i="21" s="1"/>
  <c r="L181" i="25"/>
  <c r="N19" i="13"/>
  <c r="L71" i="16"/>
  <c r="L115" i="16"/>
  <c r="L104" i="16"/>
  <c r="L155" i="25"/>
  <c r="L142" i="25"/>
  <c r="L93" i="16"/>
  <c r="L207" i="25"/>
  <c r="L168" i="25"/>
  <c r="L82" i="16"/>
  <c r="M98" i="13"/>
  <c r="M109" i="13" s="1"/>
  <c r="L194" i="25"/>
  <c r="L220" i="25"/>
  <c r="L60" i="16"/>
  <c r="L233" i="25"/>
  <c r="L116" i="25"/>
  <c r="L208" i="25"/>
  <c r="L61" i="16"/>
  <c r="M99" i="13"/>
  <c r="M110" i="13" s="1"/>
  <c r="L195" i="25"/>
  <c r="L83" i="16"/>
  <c r="L143" i="25"/>
  <c r="L182" i="25"/>
  <c r="L94" i="16"/>
  <c r="L169" i="25"/>
  <c r="L105" i="16"/>
  <c r="L117" i="25"/>
  <c r="L221" i="25"/>
  <c r="L130" i="25"/>
  <c r="L72" i="16"/>
  <c r="N20" i="13"/>
  <c r="L234" i="25"/>
  <c r="L156" i="25"/>
  <c r="L116" i="16"/>
  <c r="N74" i="13"/>
  <c r="N63" i="13"/>
  <c r="L65" i="20"/>
  <c r="L76" i="20"/>
  <c r="L28" i="20"/>
  <c r="L39" i="20"/>
  <c r="L102" i="20"/>
  <c r="L113" i="20"/>
  <c r="M92" i="16"/>
  <c r="M70" i="16"/>
  <c r="M154" i="25"/>
  <c r="M103" i="16"/>
  <c r="M81" i="16"/>
  <c r="O18" i="13"/>
  <c r="M206" i="25"/>
  <c r="M167" i="25"/>
  <c r="N97" i="13"/>
  <c r="N108" i="13" s="1"/>
  <c r="M193" i="25"/>
  <c r="M114" i="16"/>
  <c r="M59" i="16"/>
  <c r="M128" i="25"/>
  <c r="M115" i="25"/>
  <c r="M180" i="25"/>
  <c r="M219" i="25"/>
  <c r="M141" i="25"/>
  <c r="M232" i="25"/>
  <c r="AJ35" i="16"/>
  <c r="AJ46" i="16"/>
  <c r="AJ38" i="16"/>
  <c r="AJ49" i="16"/>
  <c r="AJ36" i="16"/>
  <c r="AJ47" i="16"/>
  <c r="AJ37" i="16"/>
  <c r="AJ48" i="16"/>
  <c r="AJ39" i="16"/>
  <c r="AJ50" i="16"/>
  <c r="AJ15" i="16"/>
  <c r="AJ16" i="16"/>
  <c r="AJ13" i="16"/>
  <c r="AJ17" i="16"/>
  <c r="AJ14" i="16"/>
  <c r="AJ295" i="25"/>
  <c r="AJ282" i="25"/>
  <c r="AJ269" i="25"/>
  <c r="AJ100" i="25"/>
  <c r="AJ256" i="25"/>
  <c r="AJ243" i="25"/>
  <c r="AJ87" i="25"/>
  <c r="AJ61" i="25"/>
  <c r="AJ74" i="25"/>
  <c r="AL29" i="13"/>
  <c r="AL31" i="13"/>
  <c r="AL33" i="13"/>
  <c r="AL32" i="13"/>
  <c r="AL30" i="13"/>
  <c r="AJ296" i="25"/>
  <c r="AJ283" i="25"/>
  <c r="AJ270" i="25"/>
  <c r="AJ257" i="25"/>
  <c r="AJ244" i="25"/>
  <c r="AJ101" i="25"/>
  <c r="AJ75" i="25"/>
  <c r="AJ88" i="25"/>
  <c r="AJ62" i="25"/>
  <c r="AJ297" i="25"/>
  <c r="AJ284" i="25"/>
  <c r="AJ271" i="25"/>
  <c r="AJ258" i="25"/>
  <c r="AJ102" i="25"/>
  <c r="AJ245" i="25"/>
  <c r="AJ89" i="25"/>
  <c r="AJ63" i="25"/>
  <c r="AJ76" i="25"/>
  <c r="AJ50" i="25"/>
  <c r="AJ299" i="25"/>
  <c r="AJ286" i="25"/>
  <c r="AJ273" i="25"/>
  <c r="AJ247" i="25"/>
  <c r="AJ260" i="25"/>
  <c r="AJ91" i="25"/>
  <c r="AJ65" i="25"/>
  <c r="AJ78" i="25"/>
  <c r="AJ52" i="25"/>
  <c r="AJ104" i="25"/>
  <c r="AJ298" i="25"/>
  <c r="AJ285" i="25"/>
  <c r="AJ259" i="25"/>
  <c r="AJ246" i="25"/>
  <c r="AJ272" i="25"/>
  <c r="AJ103" i="25"/>
  <c r="AJ77" i="25"/>
  <c r="AJ90" i="25"/>
  <c r="AJ64" i="25"/>
  <c r="AJ51" i="25"/>
  <c r="M89" i="13"/>
  <c r="J121" i="16"/>
  <c r="J120" i="16"/>
  <c r="AI289" i="25"/>
  <c r="AJ300" i="25"/>
  <c r="AJ294" i="25"/>
  <c r="AJ293" i="25"/>
  <c r="AJ292" i="25"/>
  <c r="AJ291" i="25"/>
  <c r="BR69" i="46"/>
  <c r="BR41" i="46"/>
  <c r="BR35" i="46"/>
  <c r="BR47" i="46"/>
  <c r="BR25" i="46"/>
  <c r="BR19" i="46"/>
  <c r="BR13" i="46"/>
  <c r="BR87" i="45"/>
  <c r="BR63" i="46"/>
  <c r="G20" i="4"/>
  <c r="G34" i="50"/>
  <c r="G20" i="50" s="1"/>
  <c r="AH10" i="4"/>
  <c r="AH9" i="4"/>
  <c r="AH24" i="4"/>
  <c r="AH12" i="4"/>
  <c r="AH25" i="4"/>
  <c r="AH11" i="4"/>
  <c r="AH39" i="25"/>
  <c r="AI263" i="25"/>
  <c r="AJ266" i="25"/>
  <c r="AJ279" i="25"/>
  <c r="AI276" i="25"/>
  <c r="AJ274" i="25"/>
  <c r="AJ287" i="25"/>
  <c r="AJ268" i="25"/>
  <c r="AJ281" i="25"/>
  <c r="AJ265" i="25"/>
  <c r="AJ278" i="25"/>
  <c r="AJ267" i="25"/>
  <c r="AJ280" i="25"/>
  <c r="AI237" i="25"/>
  <c r="AJ242" i="25"/>
  <c r="AJ255" i="25"/>
  <c r="AJ241" i="25"/>
  <c r="AJ254" i="25"/>
  <c r="AJ240" i="25"/>
  <c r="AJ253" i="25"/>
  <c r="AJ239" i="25"/>
  <c r="AJ252" i="25"/>
  <c r="AI250" i="25"/>
  <c r="AJ248" i="25"/>
  <c r="AJ261" i="25"/>
  <c r="K226" i="25"/>
  <c r="K224" i="25" s="1"/>
  <c r="K237" i="25"/>
  <c r="M203" i="25"/>
  <c r="M216" i="25"/>
  <c r="K200" i="25"/>
  <c r="K198" i="25" s="1"/>
  <c r="K213" i="25"/>
  <c r="K211" i="25" s="1"/>
  <c r="M177" i="25"/>
  <c r="M190" i="25"/>
  <c r="K174" i="25"/>
  <c r="K172" i="25" s="1"/>
  <c r="K187" i="25"/>
  <c r="K185" i="25" s="1"/>
  <c r="M151" i="25"/>
  <c r="M164" i="25"/>
  <c r="K148" i="25"/>
  <c r="K146" i="25" s="1"/>
  <c r="K161" i="25"/>
  <c r="K159" i="25" s="1"/>
  <c r="K135" i="25"/>
  <c r="K133" i="25" s="1"/>
  <c r="M125" i="25"/>
  <c r="M138" i="25"/>
  <c r="K122" i="25"/>
  <c r="K120" i="25" s="1"/>
  <c r="K109" i="25"/>
  <c r="M112" i="25"/>
  <c r="AI94" i="25"/>
  <c r="AJ92" i="25"/>
  <c r="AJ105" i="25"/>
  <c r="AJ84" i="25"/>
  <c r="AJ97" i="25"/>
  <c r="AJ85" i="25"/>
  <c r="AJ98" i="25"/>
  <c r="AJ83" i="25"/>
  <c r="AJ96" i="25"/>
  <c r="AJ86" i="25"/>
  <c r="AJ99" i="25"/>
  <c r="AI55" i="25"/>
  <c r="AJ58" i="25"/>
  <c r="AJ71" i="25"/>
  <c r="AJ57" i="25"/>
  <c r="AJ70" i="25"/>
  <c r="AI68" i="25"/>
  <c r="AI81" i="25"/>
  <c r="AJ66" i="25"/>
  <c r="AJ79" i="25"/>
  <c r="AJ60" i="25"/>
  <c r="AJ73" i="25"/>
  <c r="AJ59" i="25"/>
  <c r="AJ72" i="25"/>
  <c r="AJ53" i="25"/>
  <c r="M89" i="16"/>
  <c r="M81" i="13"/>
  <c r="I44" i="10"/>
  <c r="J44" i="10" s="1"/>
  <c r="G45" i="10" s="1"/>
  <c r="M78" i="16"/>
  <c r="O15" i="13"/>
  <c r="O61" i="13" s="1"/>
  <c r="M67" i="16"/>
  <c r="M111" i="16"/>
  <c r="M56" i="16"/>
  <c r="N94" i="13"/>
  <c r="N105" i="13" s="1"/>
  <c r="M100" i="16"/>
  <c r="O71" i="13"/>
  <c r="K59" i="21"/>
  <c r="I8" i="23"/>
  <c r="K26" i="21"/>
  <c r="J84" i="20"/>
  <c r="M65" i="21" s="1"/>
  <c r="M74" i="21" s="1"/>
  <c r="J47" i="20"/>
  <c r="M32" i="21" s="1"/>
  <c r="L76" i="21"/>
  <c r="L68" i="21"/>
  <c r="J10" i="20"/>
  <c r="M10" i="21" s="1"/>
  <c r="L21" i="21"/>
  <c r="L13" i="21"/>
  <c r="L44" i="21"/>
  <c r="L36" i="21"/>
  <c r="K72" i="21"/>
  <c r="H122" i="18" s="1"/>
  <c r="H119" i="18" s="1"/>
  <c r="N104" i="13"/>
  <c r="K53" i="16"/>
  <c r="K52" i="16" s="1"/>
  <c r="AI30" i="16"/>
  <c r="AI41" i="16"/>
  <c r="AJ34" i="16"/>
  <c r="AJ45" i="16"/>
  <c r="AJ31" i="16"/>
  <c r="AJ42" i="16"/>
  <c r="AJ33" i="16"/>
  <c r="AJ44" i="16"/>
  <c r="AJ40" i="16"/>
  <c r="AJ51" i="16"/>
  <c r="AJ32" i="16"/>
  <c r="AJ43" i="16"/>
  <c r="K97" i="16"/>
  <c r="K96" i="16" s="1"/>
  <c r="K108" i="16"/>
  <c r="K107" i="16" s="1"/>
  <c r="K75" i="16"/>
  <c r="K74" i="16" s="1"/>
  <c r="K86" i="16"/>
  <c r="K85" i="16" s="1"/>
  <c r="O60" i="13"/>
  <c r="AI8" i="16"/>
  <c r="AJ11" i="16"/>
  <c r="AJ18" i="16"/>
  <c r="AJ10" i="16"/>
  <c r="AJ12" i="16"/>
  <c r="AJ9" i="16"/>
  <c r="AI19" i="16"/>
  <c r="M12" i="13"/>
  <c r="L91" i="13"/>
  <c r="L79" i="13"/>
  <c r="AL28" i="13"/>
  <c r="AL34" i="13"/>
  <c r="AL26" i="13"/>
  <c r="AL27" i="13"/>
  <c r="AL25" i="13"/>
  <c r="AK24" i="13"/>
  <c r="C43" i="10"/>
  <c r="AM6" i="13" s="1"/>
  <c r="B44" i="10"/>
  <c r="K48" i="25" l="1"/>
  <c r="K49" i="25"/>
  <c r="K46" i="25"/>
  <c r="K326" i="25" s="1"/>
  <c r="L326" i="25" s="1"/>
  <c r="M326" i="25" s="1"/>
  <c r="N326" i="25" s="1"/>
  <c r="O326" i="25" s="1"/>
  <c r="P326" i="25" s="1"/>
  <c r="Q326" i="25" s="1"/>
  <c r="R326" i="25" s="1"/>
  <c r="S326" i="25" s="1"/>
  <c r="T326" i="25" s="1"/>
  <c r="U326" i="25" s="1"/>
  <c r="V326" i="25" s="1"/>
  <c r="W326" i="25" s="1"/>
  <c r="X326" i="25" s="1"/>
  <c r="Y326" i="25" s="1"/>
  <c r="Z326" i="25" s="1"/>
  <c r="AA326" i="25" s="1"/>
  <c r="AB326" i="25" s="1"/>
  <c r="AC326" i="25" s="1"/>
  <c r="AD326" i="25" s="1"/>
  <c r="AE326" i="25" s="1"/>
  <c r="AF326" i="25" s="1"/>
  <c r="AG326" i="25" s="1"/>
  <c r="AH326" i="25" s="1"/>
  <c r="K47" i="25"/>
  <c r="K44" i="25"/>
  <c r="K324" i="25" s="1"/>
  <c r="K45" i="25"/>
  <c r="K325" i="25" s="1"/>
  <c r="L325" i="25" s="1"/>
  <c r="M325" i="25" s="1"/>
  <c r="N325" i="25" s="1"/>
  <c r="O325" i="25" s="1"/>
  <c r="P325" i="25" s="1"/>
  <c r="Q325" i="25" s="1"/>
  <c r="R325" i="25" s="1"/>
  <c r="S325" i="25" s="1"/>
  <c r="T325" i="25" s="1"/>
  <c r="U325" i="25" s="1"/>
  <c r="V325" i="25" s="1"/>
  <c r="W325" i="25" s="1"/>
  <c r="X325" i="25" s="1"/>
  <c r="Y325" i="25" s="1"/>
  <c r="Z325" i="25" s="1"/>
  <c r="AA325" i="25" s="1"/>
  <c r="AB325" i="25" s="1"/>
  <c r="AC325" i="25" s="1"/>
  <c r="AD325" i="25" s="1"/>
  <c r="AE325" i="25" s="1"/>
  <c r="AF325" i="25" s="1"/>
  <c r="AG325" i="25" s="1"/>
  <c r="AH325" i="25" s="1"/>
  <c r="L22" i="24"/>
  <c r="L23" i="24"/>
  <c r="L24" i="24"/>
  <c r="L25" i="24"/>
  <c r="L26" i="24"/>
  <c r="L27" i="24"/>
  <c r="AJ13" i="22"/>
  <c r="AG28" i="4"/>
  <c r="AG28" i="50" s="1"/>
  <c r="AH83" i="18"/>
  <c r="L65" i="16"/>
  <c r="M142" i="18"/>
  <c r="L144" i="18"/>
  <c r="L143" i="18"/>
  <c r="K123" i="18"/>
  <c r="AJ60" i="18"/>
  <c r="AK28" i="16"/>
  <c r="AK25" i="18"/>
  <c r="AK36" i="18"/>
  <c r="AK58" i="18"/>
  <c r="AK69" i="18"/>
  <c r="AK26" i="16"/>
  <c r="AK23" i="18"/>
  <c r="AK34" i="18"/>
  <c r="AK56" i="18"/>
  <c r="AK67" i="18"/>
  <c r="AJ49" i="18"/>
  <c r="AK28" i="18"/>
  <c r="AK50" i="18"/>
  <c r="AK61" i="18"/>
  <c r="L88" i="18"/>
  <c r="L99" i="18"/>
  <c r="L110" i="18"/>
  <c r="L126" i="18"/>
  <c r="AJ27" i="18"/>
  <c r="AK29" i="18"/>
  <c r="AK51" i="18"/>
  <c r="AK62" i="18"/>
  <c r="M89" i="20"/>
  <c r="P77" i="21" s="1"/>
  <c r="M139" i="18"/>
  <c r="AK29" i="16"/>
  <c r="AK26" i="18"/>
  <c r="AK37" i="18"/>
  <c r="AK59" i="18"/>
  <c r="AK70" i="18"/>
  <c r="AK30" i="18"/>
  <c r="AK52" i="18"/>
  <c r="AK63" i="18"/>
  <c r="M88" i="20"/>
  <c r="P76" i="21" s="1"/>
  <c r="M138" i="18"/>
  <c r="AK31" i="18"/>
  <c r="AK53" i="18"/>
  <c r="AK64" i="18"/>
  <c r="L96" i="18"/>
  <c r="L107" i="18"/>
  <c r="L134" i="18"/>
  <c r="L118" i="18"/>
  <c r="AK33" i="18"/>
  <c r="AK55" i="18"/>
  <c r="AK66" i="18"/>
  <c r="AK32" i="18"/>
  <c r="AK54" i="18"/>
  <c r="AK65" i="18"/>
  <c r="AK27" i="16"/>
  <c r="AK24" i="18"/>
  <c r="AK35" i="18"/>
  <c r="AK57" i="18"/>
  <c r="AK68" i="18"/>
  <c r="M15" i="20"/>
  <c r="P22" i="21" s="1"/>
  <c r="M14" i="20"/>
  <c r="P21" i="21" s="1"/>
  <c r="L227" i="25"/>
  <c r="K39" i="25"/>
  <c r="AK24" i="16"/>
  <c r="AK23" i="16"/>
  <c r="AK22" i="16"/>
  <c r="AK21" i="16"/>
  <c r="AK25" i="16"/>
  <c r="AH24" i="50"/>
  <c r="AH9" i="50"/>
  <c r="AH11" i="50"/>
  <c r="AH25" i="50"/>
  <c r="AH10" i="50"/>
  <c r="AH12" i="50"/>
  <c r="BB62" i="27"/>
  <c r="BB65" i="27" s="1"/>
  <c r="BB61" i="27"/>
  <c r="BB64" i="27"/>
  <c r="BC74" i="45"/>
  <c r="BC34" i="27" s="1"/>
  <c r="BC20" i="27" s="1"/>
  <c r="BC37" i="27" s="1"/>
  <c r="BG39" i="47"/>
  <c r="BH12" i="47"/>
  <c r="BH20" i="47"/>
  <c r="BH56" i="47"/>
  <c r="BH64" i="47"/>
  <c r="BH34" i="47"/>
  <c r="BH42" i="47"/>
  <c r="BF75" i="46"/>
  <c r="BF74" i="46" s="1"/>
  <c r="BI37" i="47" s="1"/>
  <c r="BF56" i="46"/>
  <c r="BF55" i="46" s="1"/>
  <c r="BF40" i="46"/>
  <c r="BF39" i="46" s="1"/>
  <c r="BF12" i="46"/>
  <c r="BF11" i="46" s="1"/>
  <c r="BF18" i="46"/>
  <c r="BF17" i="46" s="1"/>
  <c r="BF68" i="46"/>
  <c r="BF67" i="46" s="1"/>
  <c r="BF46" i="46"/>
  <c r="BF45" i="46" s="1"/>
  <c r="BF34" i="46"/>
  <c r="BF33" i="46" s="1"/>
  <c r="BF59" i="43"/>
  <c r="BF24" i="46"/>
  <c r="BF23" i="46" s="1"/>
  <c r="BF86" i="45"/>
  <c r="BF85" i="45" s="1"/>
  <c r="BF36" i="27" s="1"/>
  <c r="BF62" i="46"/>
  <c r="BF61" i="46" s="1"/>
  <c r="BG35" i="43"/>
  <c r="BG48" i="43"/>
  <c r="BG67" i="47"/>
  <c r="BG59" i="47"/>
  <c r="BG68" i="47" s="1"/>
  <c r="BE74" i="27"/>
  <c r="BE67" i="27" s="1"/>
  <c r="BE8" i="27"/>
  <c r="BG15" i="47"/>
  <c r="BG24" i="47" s="1"/>
  <c r="BG23" i="47"/>
  <c r="AK20" i="16"/>
  <c r="AL119" i="13"/>
  <c r="BR27" i="46"/>
  <c r="BR78" i="46"/>
  <c r="BR71" i="46"/>
  <c r="BR43" i="46"/>
  <c r="BR37" i="46"/>
  <c r="BR49" i="46"/>
  <c r="BR59" i="46"/>
  <c r="BR15" i="46"/>
  <c r="BR21" i="46"/>
  <c r="BR89" i="45"/>
  <c r="BR65" i="46"/>
  <c r="N84" i="13"/>
  <c r="M52" i="20"/>
  <c r="P44" i="21" s="1"/>
  <c r="M51" i="20"/>
  <c r="P43" i="21" s="1"/>
  <c r="M55" i="20"/>
  <c r="P47" i="21" s="1"/>
  <c r="M92" i="20"/>
  <c r="L57" i="20"/>
  <c r="O49" i="21" s="1"/>
  <c r="L94" i="20"/>
  <c r="L56" i="20"/>
  <c r="O48" i="21" s="1"/>
  <c r="L93" i="20"/>
  <c r="M18" i="20"/>
  <c r="L20" i="20"/>
  <c r="L19" i="20"/>
  <c r="N65" i="13"/>
  <c r="N76" i="13"/>
  <c r="L104" i="20"/>
  <c r="L30" i="20"/>
  <c r="L67" i="20"/>
  <c r="L41" i="20"/>
  <c r="L115" i="20"/>
  <c r="L78" i="20"/>
  <c r="N66" i="13"/>
  <c r="L42" i="20"/>
  <c r="L105" i="20"/>
  <c r="N85" i="13"/>
  <c r="N77" i="13"/>
  <c r="L79" i="20"/>
  <c r="L31" i="20"/>
  <c r="L68" i="20"/>
  <c r="L116" i="20"/>
  <c r="O64" i="13"/>
  <c r="O75" i="13"/>
  <c r="M66" i="20"/>
  <c r="M103" i="20"/>
  <c r="M77" i="20"/>
  <c r="M29" i="20"/>
  <c r="M114" i="20"/>
  <c r="M40" i="20"/>
  <c r="AK36" i="16"/>
  <c r="AK47" i="16"/>
  <c r="AK38" i="16"/>
  <c r="AK49" i="16"/>
  <c r="AK39" i="16"/>
  <c r="AK50" i="16"/>
  <c r="AK37" i="16"/>
  <c r="AK48" i="16"/>
  <c r="AK35" i="16"/>
  <c r="AK46" i="16"/>
  <c r="AK14" i="16"/>
  <c r="AK16" i="16"/>
  <c r="AK17" i="16"/>
  <c r="AK15" i="16"/>
  <c r="AK13" i="16"/>
  <c r="AK285" i="25"/>
  <c r="AK298" i="25"/>
  <c r="AK272" i="25"/>
  <c r="AK259" i="25"/>
  <c r="AK246" i="25"/>
  <c r="AK90" i="25"/>
  <c r="AK103" i="25"/>
  <c r="AK77" i="25"/>
  <c r="AK64" i="25"/>
  <c r="AK51" i="25"/>
  <c r="AK299" i="25"/>
  <c r="AK273" i="25"/>
  <c r="AK286" i="25"/>
  <c r="AK260" i="25"/>
  <c r="AK247" i="25"/>
  <c r="AK104" i="25"/>
  <c r="AK91" i="25"/>
  <c r="AK78" i="25"/>
  <c r="AK65" i="25"/>
  <c r="AK52" i="25"/>
  <c r="AK271" i="25"/>
  <c r="AK284" i="25"/>
  <c r="AK297" i="25"/>
  <c r="AK258" i="25"/>
  <c r="AK102" i="25"/>
  <c r="AK245" i="25"/>
  <c r="AK89" i="25"/>
  <c r="AK50" i="25"/>
  <c r="AK76" i="25"/>
  <c r="AK63" i="25"/>
  <c r="AM30" i="13"/>
  <c r="AM32" i="13"/>
  <c r="AM31" i="13"/>
  <c r="AM33" i="13"/>
  <c r="AM29" i="13"/>
  <c r="AK296" i="25"/>
  <c r="AK283" i="25"/>
  <c r="AK257" i="25"/>
  <c r="AK270" i="25"/>
  <c r="AK244" i="25"/>
  <c r="AK101" i="25"/>
  <c r="AK88" i="25"/>
  <c r="AK75" i="25"/>
  <c r="AK62" i="25"/>
  <c r="AK295" i="25"/>
  <c r="AK269" i="25"/>
  <c r="AK256" i="25"/>
  <c r="AK282" i="25"/>
  <c r="AK100" i="25"/>
  <c r="AK243" i="25"/>
  <c r="AK74" i="25"/>
  <c r="AK87" i="25"/>
  <c r="AK61" i="25"/>
  <c r="L235" i="25"/>
  <c r="L183" i="25"/>
  <c r="L131" i="25"/>
  <c r="N21" i="13"/>
  <c r="M100" i="13"/>
  <c r="M111" i="13" s="1"/>
  <c r="L106" i="16"/>
  <c r="L73" i="16"/>
  <c r="L209" i="25"/>
  <c r="L117" i="16"/>
  <c r="L196" i="25"/>
  <c r="L144" i="25"/>
  <c r="L84" i="16"/>
  <c r="L157" i="25"/>
  <c r="L62" i="16"/>
  <c r="L95" i="16"/>
  <c r="L222" i="25"/>
  <c r="L170" i="25"/>
  <c r="L118" i="25"/>
  <c r="I45" i="10"/>
  <c r="J45" i="10" s="1"/>
  <c r="G46" i="10" s="1"/>
  <c r="AJ289" i="25"/>
  <c r="AK294" i="25"/>
  <c r="AK292" i="25"/>
  <c r="AK300" i="25"/>
  <c r="AK291" i="25"/>
  <c r="AK293" i="25"/>
  <c r="AI9" i="4"/>
  <c r="K13" i="4"/>
  <c r="K16" i="4"/>
  <c r="AI11" i="4"/>
  <c r="AI12" i="4"/>
  <c r="K15" i="4"/>
  <c r="AI24" i="4"/>
  <c r="AI10" i="4"/>
  <c r="K18" i="4"/>
  <c r="K17" i="4"/>
  <c r="AI25" i="4"/>
  <c r="AI39" i="25"/>
  <c r="AJ263" i="25"/>
  <c r="AK267" i="25"/>
  <c r="AK280" i="25"/>
  <c r="AK274" i="25"/>
  <c r="AK287" i="25"/>
  <c r="AK265" i="25"/>
  <c r="AK278" i="25"/>
  <c r="AK268" i="25"/>
  <c r="AK281" i="25"/>
  <c r="AK266" i="25"/>
  <c r="AK279" i="25"/>
  <c r="AJ276" i="25"/>
  <c r="AJ237" i="25"/>
  <c r="AK239" i="25"/>
  <c r="AK252" i="25"/>
  <c r="AK241" i="25"/>
  <c r="AK254" i="25"/>
  <c r="AK240" i="25"/>
  <c r="AK253" i="25"/>
  <c r="AK248" i="25"/>
  <c r="AK261" i="25"/>
  <c r="AK242" i="25"/>
  <c r="AK255" i="25"/>
  <c r="AJ250" i="25"/>
  <c r="L201" i="25"/>
  <c r="L214" i="25"/>
  <c r="K38" i="25"/>
  <c r="L175" i="25"/>
  <c r="L188" i="25"/>
  <c r="L149" i="25"/>
  <c r="L162" i="25"/>
  <c r="L123" i="25"/>
  <c r="L136" i="25"/>
  <c r="K37" i="25"/>
  <c r="L110" i="25"/>
  <c r="AJ94" i="25"/>
  <c r="AK86" i="25"/>
  <c r="AK99" i="25"/>
  <c r="AK85" i="25"/>
  <c r="AK98" i="25"/>
  <c r="AK84" i="25"/>
  <c r="AK97" i="25"/>
  <c r="AK92" i="25"/>
  <c r="AK105" i="25"/>
  <c r="AK83" i="25"/>
  <c r="AK96" i="25"/>
  <c r="AJ55" i="25"/>
  <c r="AK57" i="25"/>
  <c r="AK70" i="25"/>
  <c r="AK59" i="25"/>
  <c r="AK72" i="25"/>
  <c r="AJ68" i="25"/>
  <c r="AJ81" i="25"/>
  <c r="AK58" i="25"/>
  <c r="AK71" i="25"/>
  <c r="AK66" i="25"/>
  <c r="AK79" i="25"/>
  <c r="AK60" i="25"/>
  <c r="AK73" i="25"/>
  <c r="AK53" i="25"/>
  <c r="L87" i="16"/>
  <c r="L109" i="16"/>
  <c r="N13" i="13"/>
  <c r="N59" i="13" s="1"/>
  <c r="L54" i="16"/>
  <c r="M92" i="13"/>
  <c r="M103" i="13" s="1"/>
  <c r="L76" i="16"/>
  <c r="L98" i="16"/>
  <c r="O72" i="13"/>
  <c r="O83" i="13" s="1"/>
  <c r="O82" i="13"/>
  <c r="M66" i="21"/>
  <c r="M67" i="21" s="1"/>
  <c r="H34" i="4"/>
  <c r="K81" i="21"/>
  <c r="I42" i="4"/>
  <c r="M111" i="20"/>
  <c r="M19" i="21"/>
  <c r="M11" i="21"/>
  <c r="L77" i="21"/>
  <c r="L69" i="21"/>
  <c r="L37" i="21"/>
  <c r="L57" i="21" s="1"/>
  <c r="L50" i="21"/>
  <c r="L22" i="21"/>
  <c r="L14" i="21"/>
  <c r="M41" i="21"/>
  <c r="M33" i="21"/>
  <c r="M110" i="20"/>
  <c r="M99" i="20"/>
  <c r="M100" i="20"/>
  <c r="M74" i="20"/>
  <c r="M73" i="20"/>
  <c r="M62" i="20"/>
  <c r="M63" i="20"/>
  <c r="M37" i="20"/>
  <c r="M36" i="20"/>
  <c r="M26" i="20"/>
  <c r="M25" i="20"/>
  <c r="K63" i="16"/>
  <c r="K31" i="4"/>
  <c r="K33" i="4"/>
  <c r="J74" i="4"/>
  <c r="L90" i="13"/>
  <c r="AJ30" i="16"/>
  <c r="AK33" i="16"/>
  <c r="AK44" i="16"/>
  <c r="AK32" i="16"/>
  <c r="AK43" i="16"/>
  <c r="AK40" i="16"/>
  <c r="AK51" i="16"/>
  <c r="AK31" i="16"/>
  <c r="AK42" i="16"/>
  <c r="AK34" i="16"/>
  <c r="AK45" i="16"/>
  <c r="AJ41" i="16"/>
  <c r="AJ8" i="16"/>
  <c r="AJ19" i="16"/>
  <c r="AK9" i="16"/>
  <c r="AK12" i="16"/>
  <c r="AK11" i="16"/>
  <c r="AK10" i="16"/>
  <c r="AK18" i="16"/>
  <c r="M69" i="13"/>
  <c r="M68" i="13" s="1"/>
  <c r="M11" i="13"/>
  <c r="L102" i="13"/>
  <c r="M58" i="13"/>
  <c r="M57" i="13" s="1"/>
  <c r="AM26" i="13"/>
  <c r="AM34" i="13"/>
  <c r="AM25" i="13"/>
  <c r="AM27" i="13"/>
  <c r="AM28" i="13"/>
  <c r="AL24" i="13"/>
  <c r="B45" i="10"/>
  <c r="C44" i="10"/>
  <c r="AN6" i="13" s="1"/>
  <c r="L21" i="24" l="1"/>
  <c r="K327" i="25"/>
  <c r="L327" i="25" s="1"/>
  <c r="M327" i="25" s="1"/>
  <c r="N327" i="25" s="1"/>
  <c r="O327" i="25" s="1"/>
  <c r="P327" i="25" s="1"/>
  <c r="Q327" i="25" s="1"/>
  <c r="R327" i="25" s="1"/>
  <c r="S327" i="25" s="1"/>
  <c r="T327" i="25" s="1"/>
  <c r="U327" i="25" s="1"/>
  <c r="V327" i="25" s="1"/>
  <c r="W327" i="25" s="1"/>
  <c r="X327" i="25" s="1"/>
  <c r="Y327" i="25" s="1"/>
  <c r="Z327" i="25" s="1"/>
  <c r="AA327" i="25" s="1"/>
  <c r="AB327" i="25" s="1"/>
  <c r="AC327" i="25" s="1"/>
  <c r="AD327" i="25" s="1"/>
  <c r="AE327" i="25" s="1"/>
  <c r="AF327" i="25" s="1"/>
  <c r="AG327" i="25" s="1"/>
  <c r="AH327" i="25" s="1"/>
  <c r="K328" i="25"/>
  <c r="L328" i="25" s="1"/>
  <c r="M328" i="25" s="1"/>
  <c r="N328" i="25" s="1"/>
  <c r="O328" i="25" s="1"/>
  <c r="P328" i="25" s="1"/>
  <c r="Q328" i="25" s="1"/>
  <c r="R328" i="25" s="1"/>
  <c r="S328" i="25" s="1"/>
  <c r="T328" i="25" s="1"/>
  <c r="U328" i="25" s="1"/>
  <c r="V328" i="25" s="1"/>
  <c r="W328" i="25" s="1"/>
  <c r="X328" i="25" s="1"/>
  <c r="Y328" i="25" s="1"/>
  <c r="Z328" i="25" s="1"/>
  <c r="AA328" i="25" s="1"/>
  <c r="AB328" i="25" s="1"/>
  <c r="AC328" i="25" s="1"/>
  <c r="AD328" i="25" s="1"/>
  <c r="AE328" i="25" s="1"/>
  <c r="AF328" i="25" s="1"/>
  <c r="AG328" i="25" s="1"/>
  <c r="AH328" i="25" s="1"/>
  <c r="K42" i="25"/>
  <c r="K41" i="25" s="1"/>
  <c r="L324" i="25"/>
  <c r="AH28" i="4"/>
  <c r="AH28" i="50" s="1"/>
  <c r="AK13" i="22"/>
  <c r="L13" i="20"/>
  <c r="O20" i="21" s="1"/>
  <c r="L50" i="20"/>
  <c r="O42" i="21" s="1"/>
  <c r="K12" i="20"/>
  <c r="N19" i="21" s="1"/>
  <c r="K49" i="20"/>
  <c r="K86" i="20"/>
  <c r="N74" i="21" s="1"/>
  <c r="AI83" i="18"/>
  <c r="K84" i="18"/>
  <c r="L145" i="18"/>
  <c r="L87" i="20"/>
  <c r="O75" i="21" s="1"/>
  <c r="K85" i="18"/>
  <c r="I40" i="4"/>
  <c r="I41" i="50"/>
  <c r="I39" i="50" s="1"/>
  <c r="I46" i="10"/>
  <c r="AK49" i="18"/>
  <c r="AK60" i="18"/>
  <c r="AL29" i="16"/>
  <c r="AL26" i="18"/>
  <c r="AL37" i="18"/>
  <c r="AL59" i="18"/>
  <c r="AL70" i="18"/>
  <c r="AL29" i="18"/>
  <c r="AL51" i="18"/>
  <c r="AL62" i="18"/>
  <c r="N112" i="18"/>
  <c r="N90" i="18"/>
  <c r="N101" i="18"/>
  <c r="N128" i="18"/>
  <c r="AL32" i="18"/>
  <c r="AL54" i="18"/>
  <c r="AL65" i="18"/>
  <c r="AL26" i="16"/>
  <c r="AL23" i="18"/>
  <c r="AL34" i="18"/>
  <c r="AL56" i="18"/>
  <c r="AL67" i="18"/>
  <c r="AK27" i="18"/>
  <c r="N228" i="25"/>
  <c r="N89" i="18"/>
  <c r="N100" i="18"/>
  <c r="N111" i="18"/>
  <c r="N127" i="18"/>
  <c r="L137" i="18"/>
  <c r="AL27" i="16"/>
  <c r="AL24" i="18"/>
  <c r="AL35" i="18"/>
  <c r="AL68" i="18"/>
  <c r="AL57" i="18"/>
  <c r="AL28" i="16"/>
  <c r="AL25" i="18"/>
  <c r="AL36" i="18"/>
  <c r="AL58" i="18"/>
  <c r="AL69" i="18"/>
  <c r="K136" i="18"/>
  <c r="K135" i="18" s="1"/>
  <c r="AL33" i="18"/>
  <c r="AL55" i="18"/>
  <c r="AL66" i="18"/>
  <c r="M92" i="18"/>
  <c r="M103" i="18"/>
  <c r="M114" i="18"/>
  <c r="M130" i="18"/>
  <c r="AL30" i="18"/>
  <c r="AL52" i="18"/>
  <c r="AL63" i="18"/>
  <c r="AL31" i="18"/>
  <c r="AL53" i="18"/>
  <c r="AL64" i="18"/>
  <c r="AL28" i="18"/>
  <c r="AL50" i="18"/>
  <c r="AL61" i="18"/>
  <c r="M204" i="25"/>
  <c r="M102" i="18"/>
  <c r="M91" i="18"/>
  <c r="M113" i="18"/>
  <c r="M129" i="18"/>
  <c r="K83" i="18"/>
  <c r="AL23" i="16"/>
  <c r="AL25" i="16"/>
  <c r="AL22" i="16"/>
  <c r="AL21" i="16"/>
  <c r="AL24" i="16"/>
  <c r="AI12" i="50"/>
  <c r="AI11" i="50"/>
  <c r="K18" i="50"/>
  <c r="K31" i="50"/>
  <c r="AI25" i="50"/>
  <c r="AI10" i="50"/>
  <c r="K33" i="50"/>
  <c r="AI24" i="50"/>
  <c r="AI9" i="50"/>
  <c r="BG17" i="47"/>
  <c r="BG26" i="47" s="1"/>
  <c r="BC38" i="27"/>
  <c r="BC45" i="27"/>
  <c r="BG61" i="47"/>
  <c r="BG70" i="47" s="1"/>
  <c r="BF32" i="46"/>
  <c r="BI32" i="47" s="1"/>
  <c r="BG48" i="47"/>
  <c r="BD76" i="45"/>
  <c r="BF54" i="46"/>
  <c r="BI54" i="47" s="1"/>
  <c r="BF71" i="44"/>
  <c r="BF70" i="44"/>
  <c r="BF69" i="44"/>
  <c r="BH35" i="47"/>
  <c r="BH43" i="47"/>
  <c r="BG63" i="44"/>
  <c r="BG62" i="44" s="1"/>
  <c r="BG18" i="27" s="1"/>
  <c r="BG73" i="27" s="1"/>
  <c r="BG156" i="39"/>
  <c r="BG154" i="39" s="1"/>
  <c r="BG47" i="43"/>
  <c r="BG33" i="44"/>
  <c r="BG32" i="44" s="1"/>
  <c r="BG13" i="27" s="1"/>
  <c r="BG68" i="27" s="1"/>
  <c r="BG63" i="45"/>
  <c r="BG62" i="45" s="1"/>
  <c r="BG32" i="27" s="1"/>
  <c r="BG100" i="39"/>
  <c r="BG98" i="39" s="1"/>
  <c r="BG124" i="39"/>
  <c r="BG122" i="39" s="1"/>
  <c r="BG80" i="45"/>
  <c r="BG79" i="45" s="1"/>
  <c r="BG132" i="39"/>
  <c r="BG130" i="39" s="1"/>
  <c r="BG84" i="39"/>
  <c r="BG82" i="39" s="1"/>
  <c r="BG140" i="39"/>
  <c r="BG138" i="39" s="1"/>
  <c r="BG51" i="44"/>
  <c r="BG50" i="44" s="1"/>
  <c r="BG16" i="27" s="1"/>
  <c r="BG71" i="27" s="1"/>
  <c r="BH12" i="43"/>
  <c r="BG57" i="44"/>
  <c r="BG56" i="44" s="1"/>
  <c r="BG17" i="27" s="1"/>
  <c r="BG72" i="27" s="1"/>
  <c r="BG69" i="45"/>
  <c r="BG68" i="45" s="1"/>
  <c r="BG33" i="27" s="1"/>
  <c r="BG92" i="39"/>
  <c r="BG90" i="39" s="1"/>
  <c r="BG57" i="45"/>
  <c r="BG56" i="45" s="1"/>
  <c r="BG31" i="27" s="1"/>
  <c r="BG148" i="39"/>
  <c r="BG146" i="39" s="1"/>
  <c r="BG54" i="43"/>
  <c r="BG39" i="44"/>
  <c r="BG38" i="44" s="1"/>
  <c r="BG14" i="27" s="1"/>
  <c r="BG69" i="27" s="1"/>
  <c r="BG116" i="39"/>
  <c r="BG114" i="39" s="1"/>
  <c r="BG108" i="39"/>
  <c r="BG106" i="39" s="1"/>
  <c r="BG45" i="44"/>
  <c r="BG44" i="44" s="1"/>
  <c r="BG15" i="27" s="1"/>
  <c r="BG70" i="27" s="1"/>
  <c r="BH57" i="47"/>
  <c r="BH65" i="47"/>
  <c r="BF10" i="46"/>
  <c r="BI10" i="47" s="1"/>
  <c r="BE57" i="27"/>
  <c r="BE56" i="27"/>
  <c r="BE58" i="27"/>
  <c r="BH13" i="47"/>
  <c r="BH21" i="47"/>
  <c r="AL20" i="16"/>
  <c r="AM119" i="13"/>
  <c r="M178" i="25"/>
  <c r="M90" i="16"/>
  <c r="M191" i="25"/>
  <c r="M101" i="16"/>
  <c r="M126" i="25"/>
  <c r="M68" i="16"/>
  <c r="M165" i="25"/>
  <c r="M113" i="25"/>
  <c r="M217" i="25"/>
  <c r="M139" i="25"/>
  <c r="M152" i="25"/>
  <c r="M79" i="16"/>
  <c r="O16" i="13"/>
  <c r="O62" i="13" s="1"/>
  <c r="N95" i="13"/>
  <c r="N106" i="13" s="1"/>
  <c r="M57" i="16"/>
  <c r="M230" i="25"/>
  <c r="M112" i="16"/>
  <c r="L58" i="20"/>
  <c r="O50" i="21" s="1"/>
  <c r="L95" i="20"/>
  <c r="L117" i="20"/>
  <c r="L21" i="20"/>
  <c r="N87" i="13"/>
  <c r="M91" i="16"/>
  <c r="M231" i="25"/>
  <c r="N88" i="13"/>
  <c r="M205" i="25"/>
  <c r="M113" i="16"/>
  <c r="M114" i="25"/>
  <c r="O17" i="13"/>
  <c r="O74" i="13" s="1"/>
  <c r="M58" i="16"/>
  <c r="M69" i="16"/>
  <c r="M140" i="25"/>
  <c r="M153" i="25"/>
  <c r="N96" i="13"/>
  <c r="N107" i="13" s="1"/>
  <c r="M218" i="25"/>
  <c r="M192" i="25"/>
  <c r="M80" i="16"/>
  <c r="M127" i="25"/>
  <c r="M179" i="25"/>
  <c r="M102" i="16"/>
  <c r="M166" i="25"/>
  <c r="O86" i="13"/>
  <c r="AL38" i="16"/>
  <c r="AL49" i="16"/>
  <c r="AL35" i="16"/>
  <c r="AL46" i="16"/>
  <c r="AL36" i="16"/>
  <c r="AL47" i="16"/>
  <c r="AL39" i="16"/>
  <c r="AL50" i="16"/>
  <c r="AL37" i="16"/>
  <c r="AL48" i="16"/>
  <c r="AL17" i="16"/>
  <c r="AL15" i="16"/>
  <c r="AL16" i="16"/>
  <c r="AL14" i="16"/>
  <c r="AL13" i="16"/>
  <c r="AL298" i="25"/>
  <c r="AL285" i="25"/>
  <c r="AL272" i="25"/>
  <c r="AL259" i="25"/>
  <c r="AL246" i="25"/>
  <c r="AL90" i="25"/>
  <c r="AL64" i="25"/>
  <c r="AL51" i="25"/>
  <c r="AL103" i="25"/>
  <c r="AL77" i="25"/>
  <c r="AL295" i="25"/>
  <c r="AL282" i="25"/>
  <c r="AL269" i="25"/>
  <c r="AL256" i="25"/>
  <c r="AL243" i="25"/>
  <c r="AL100" i="25"/>
  <c r="AL74" i="25"/>
  <c r="AL87" i="25"/>
  <c r="AL61" i="25"/>
  <c r="AL296" i="25"/>
  <c r="AL283" i="25"/>
  <c r="AL257" i="25"/>
  <c r="AL270" i="25"/>
  <c r="AL244" i="25"/>
  <c r="AL88" i="25"/>
  <c r="AL62" i="25"/>
  <c r="AL101" i="25"/>
  <c r="AL75" i="25"/>
  <c r="AL299" i="25"/>
  <c r="AL273" i="25"/>
  <c r="AL286" i="25"/>
  <c r="AL260" i="25"/>
  <c r="AL247" i="25"/>
  <c r="AL104" i="25"/>
  <c r="AL78" i="25"/>
  <c r="AL91" i="25"/>
  <c r="AL65" i="25"/>
  <c r="AL52" i="25"/>
  <c r="AN33" i="13"/>
  <c r="AN29" i="13"/>
  <c r="AN32" i="13"/>
  <c r="AN31" i="13"/>
  <c r="AN30" i="13"/>
  <c r="AL297" i="25"/>
  <c r="AL271" i="25"/>
  <c r="AL284" i="25"/>
  <c r="AL258" i="25"/>
  <c r="AL76" i="25"/>
  <c r="AL245" i="25"/>
  <c r="AL102" i="25"/>
  <c r="AL89" i="25"/>
  <c r="AL63" i="25"/>
  <c r="AL50" i="25"/>
  <c r="L106" i="20"/>
  <c r="L43" i="20"/>
  <c r="N67" i="13"/>
  <c r="N78" i="13"/>
  <c r="L69" i="20"/>
  <c r="L32" i="20"/>
  <c r="L80" i="20"/>
  <c r="J46" i="10"/>
  <c r="G47" i="10" s="1"/>
  <c r="AK289" i="25"/>
  <c r="AL293" i="25"/>
  <c r="AL291" i="25"/>
  <c r="AL294" i="25"/>
  <c r="AL300" i="25"/>
  <c r="AL292" i="25"/>
  <c r="BH46" i="47"/>
  <c r="M75" i="21"/>
  <c r="H20" i="4"/>
  <c r="C13" i="3" s="1"/>
  <c r="H34" i="50"/>
  <c r="H20" i="50" s="1"/>
  <c r="C13" i="49" s="1"/>
  <c r="K71" i="4"/>
  <c r="K15" i="50"/>
  <c r="K69" i="4"/>
  <c r="K13" i="50"/>
  <c r="K73" i="4"/>
  <c r="K17" i="50"/>
  <c r="K72" i="4"/>
  <c r="K16" i="50"/>
  <c r="AJ24" i="4"/>
  <c r="AJ10" i="4"/>
  <c r="AJ9" i="4"/>
  <c r="AJ12" i="4"/>
  <c r="AJ25" i="4"/>
  <c r="K32" i="4"/>
  <c r="K14" i="4"/>
  <c r="AJ11" i="4"/>
  <c r="K35" i="4"/>
  <c r="AJ39" i="25"/>
  <c r="AK263" i="25"/>
  <c r="AK276" i="25"/>
  <c r="AL266" i="25"/>
  <c r="AL279" i="25"/>
  <c r="AL268" i="25"/>
  <c r="AL281" i="25"/>
  <c r="AL267" i="25"/>
  <c r="AL280" i="25"/>
  <c r="AL265" i="25"/>
  <c r="AL278" i="25"/>
  <c r="AL274" i="25"/>
  <c r="AL287" i="25"/>
  <c r="AK237" i="25"/>
  <c r="AL241" i="25"/>
  <c r="AL254" i="25"/>
  <c r="AL239" i="25"/>
  <c r="AL252" i="25"/>
  <c r="AL248" i="25"/>
  <c r="AL261" i="25"/>
  <c r="AL240" i="25"/>
  <c r="AL253" i="25"/>
  <c r="AK250" i="25"/>
  <c r="AL242" i="25"/>
  <c r="AL255" i="25"/>
  <c r="N216" i="25"/>
  <c r="N229" i="25"/>
  <c r="N202" i="25"/>
  <c r="N215" i="25"/>
  <c r="N190" i="25"/>
  <c r="N203" i="25"/>
  <c r="N176" i="25"/>
  <c r="N189" i="25"/>
  <c r="N164" i="25"/>
  <c r="N177" i="25"/>
  <c r="N150" i="25"/>
  <c r="N163" i="25"/>
  <c r="N138" i="25"/>
  <c r="N151" i="25"/>
  <c r="N124" i="25"/>
  <c r="N137" i="25"/>
  <c r="N112" i="25"/>
  <c r="N125" i="25"/>
  <c r="N111" i="25"/>
  <c r="AL86" i="25"/>
  <c r="AL99" i="25"/>
  <c r="AL85" i="25"/>
  <c r="AL98" i="25"/>
  <c r="AL83" i="25"/>
  <c r="AL96" i="25"/>
  <c r="AL92" i="25"/>
  <c r="AL105" i="25"/>
  <c r="AL84" i="25"/>
  <c r="AL97" i="25"/>
  <c r="AK94" i="25"/>
  <c r="AK55" i="25"/>
  <c r="AL59" i="25"/>
  <c r="AL72" i="25"/>
  <c r="AL60" i="25"/>
  <c r="AL73" i="25"/>
  <c r="AL57" i="25"/>
  <c r="AL70" i="25"/>
  <c r="AL66" i="25"/>
  <c r="AL79" i="25"/>
  <c r="AL58" i="25"/>
  <c r="AL71" i="25"/>
  <c r="AK81" i="25"/>
  <c r="AK68" i="25"/>
  <c r="AL53" i="25"/>
  <c r="N70" i="13"/>
  <c r="N81" i="13" s="1"/>
  <c r="L35" i="20"/>
  <c r="N77" i="16"/>
  <c r="N55" i="16"/>
  <c r="P14" i="13"/>
  <c r="P60" i="13" s="1"/>
  <c r="N88" i="16"/>
  <c r="N66" i="16"/>
  <c r="N110" i="16"/>
  <c r="O93" i="13"/>
  <c r="O104" i="13" s="1"/>
  <c r="N99" i="16"/>
  <c r="N100" i="16"/>
  <c r="N78" i="16"/>
  <c r="N111" i="16"/>
  <c r="N89" i="16"/>
  <c r="O94" i="13"/>
  <c r="O105" i="13" s="1"/>
  <c r="N67" i="16"/>
  <c r="P15" i="13"/>
  <c r="P61" i="13" s="1"/>
  <c r="N56" i="16"/>
  <c r="M80" i="13"/>
  <c r="L39" i="21"/>
  <c r="I121" i="18" s="1"/>
  <c r="J8" i="23"/>
  <c r="J42" i="4"/>
  <c r="L24" i="20"/>
  <c r="L109" i="20"/>
  <c r="L61" i="20"/>
  <c r="L72" i="20"/>
  <c r="L98" i="20"/>
  <c r="L15" i="21"/>
  <c r="L24" i="21" s="1"/>
  <c r="L23" i="21"/>
  <c r="L70" i="21"/>
  <c r="L79" i="21" s="1"/>
  <c r="L78" i="21"/>
  <c r="M68" i="21"/>
  <c r="M76" i="21"/>
  <c r="M42" i="21"/>
  <c r="M34" i="21"/>
  <c r="M20" i="21"/>
  <c r="M12" i="21"/>
  <c r="K108" i="20"/>
  <c r="K107" i="20" s="1"/>
  <c r="K97" i="20"/>
  <c r="K96" i="20" s="1"/>
  <c r="K60" i="20"/>
  <c r="K59" i="20" s="1"/>
  <c r="K71" i="20"/>
  <c r="K70" i="20" s="1"/>
  <c r="K34" i="20"/>
  <c r="K33" i="20" s="1"/>
  <c r="K23" i="20"/>
  <c r="K22" i="20" s="1"/>
  <c r="L101" i="13"/>
  <c r="AK30" i="16"/>
  <c r="AL33" i="16"/>
  <c r="AL44" i="16"/>
  <c r="AK41" i="16"/>
  <c r="AL31" i="16"/>
  <c r="AL42" i="16"/>
  <c r="AL40" i="16"/>
  <c r="AL51" i="16"/>
  <c r="AL34" i="16"/>
  <c r="AL45" i="16"/>
  <c r="AL32" i="16"/>
  <c r="AL43" i="16"/>
  <c r="AK8" i="16"/>
  <c r="AL12" i="16"/>
  <c r="AL10" i="16"/>
  <c r="AL11" i="16"/>
  <c r="AL9" i="16"/>
  <c r="AK19" i="16"/>
  <c r="AL18" i="16"/>
  <c r="AM24" i="13"/>
  <c r="AN26" i="13"/>
  <c r="AN27" i="13"/>
  <c r="AN34" i="13"/>
  <c r="AN25" i="13"/>
  <c r="AN28" i="13"/>
  <c r="C45" i="10"/>
  <c r="AO6" i="13" s="1"/>
  <c r="B46" i="10"/>
  <c r="K322" i="25" l="1"/>
  <c r="K36" i="25"/>
  <c r="K82" i="18" s="1"/>
  <c r="M324" i="25"/>
  <c r="AL13" i="22"/>
  <c r="K30" i="4"/>
  <c r="K30" i="50" s="1"/>
  <c r="K29" i="4"/>
  <c r="K29" i="50" s="1"/>
  <c r="AI28" i="4"/>
  <c r="AI28" i="50" s="1"/>
  <c r="K28" i="4"/>
  <c r="K28" i="50" s="1"/>
  <c r="L64" i="16"/>
  <c r="AJ83" i="18"/>
  <c r="M65" i="16"/>
  <c r="J40" i="4"/>
  <c r="J41" i="50"/>
  <c r="J39" i="50" s="1"/>
  <c r="M79" i="13"/>
  <c r="K85" i="20"/>
  <c r="K84" i="20" s="1"/>
  <c r="AL49" i="18"/>
  <c r="N89" i="20"/>
  <c r="Q77" i="21" s="1"/>
  <c r="N139" i="18"/>
  <c r="AM33" i="18"/>
  <c r="AM55" i="18"/>
  <c r="AM66" i="18"/>
  <c r="AL27" i="18"/>
  <c r="AM27" i="16"/>
  <c r="AM24" i="18"/>
  <c r="AM35" i="18"/>
  <c r="AM68" i="18"/>
  <c r="AM57" i="18"/>
  <c r="O97" i="13"/>
  <c r="O108" i="13" s="1"/>
  <c r="N104" i="18"/>
  <c r="N93" i="18"/>
  <c r="N115" i="18"/>
  <c r="N131" i="18"/>
  <c r="M91" i="20"/>
  <c r="P79" i="21" s="1"/>
  <c r="M141" i="18"/>
  <c r="AM31" i="18"/>
  <c r="AM53" i="18"/>
  <c r="AM64" i="18"/>
  <c r="AM28" i="18"/>
  <c r="AM50" i="18"/>
  <c r="AM61" i="18"/>
  <c r="AM32" i="18"/>
  <c r="AM54" i="18"/>
  <c r="AM65" i="18"/>
  <c r="M208" i="25"/>
  <c r="M106" i="18"/>
  <c r="M95" i="18"/>
  <c r="M117" i="18"/>
  <c r="M133" i="18"/>
  <c r="L87" i="18"/>
  <c r="L86" i="18" s="1"/>
  <c r="L98" i="18"/>
  <c r="L97" i="18" s="1"/>
  <c r="L109" i="18"/>
  <c r="L108" i="18" s="1"/>
  <c r="L125" i="18"/>
  <c r="L124" i="18" s="1"/>
  <c r="AM28" i="16"/>
  <c r="AM25" i="18"/>
  <c r="AM36" i="18"/>
  <c r="AM58" i="18"/>
  <c r="AM69" i="18"/>
  <c r="AM26" i="16"/>
  <c r="AM23" i="18"/>
  <c r="AM34" i="18"/>
  <c r="AM56" i="18"/>
  <c r="AM67" i="18"/>
  <c r="AM29" i="16"/>
  <c r="AM26" i="18"/>
  <c r="AM37" i="18"/>
  <c r="AM70" i="18"/>
  <c r="AM59" i="18"/>
  <c r="AM30" i="18"/>
  <c r="AM52" i="18"/>
  <c r="AM63" i="18"/>
  <c r="AM29" i="18"/>
  <c r="AM51" i="18"/>
  <c r="AM62" i="18"/>
  <c r="N88" i="20"/>
  <c r="Q76" i="21" s="1"/>
  <c r="N138" i="18"/>
  <c r="M88" i="18"/>
  <c r="M99" i="18"/>
  <c r="M110" i="18"/>
  <c r="M126" i="18"/>
  <c r="O19" i="13"/>
  <c r="O65" i="13" s="1"/>
  <c r="M94" i="18"/>
  <c r="M116" i="18"/>
  <c r="M105" i="18"/>
  <c r="M132" i="18"/>
  <c r="M90" i="20"/>
  <c r="P78" i="21" s="1"/>
  <c r="M140" i="18"/>
  <c r="N65" i="21"/>
  <c r="AL60" i="18"/>
  <c r="N15" i="20"/>
  <c r="Q22" i="21" s="1"/>
  <c r="N14" i="20"/>
  <c r="Q21" i="21" s="1"/>
  <c r="M16" i="20"/>
  <c r="P23" i="21" s="1"/>
  <c r="M17" i="20"/>
  <c r="P24" i="21" s="1"/>
  <c r="M227" i="25"/>
  <c r="AM23" i="16"/>
  <c r="AM24" i="16"/>
  <c r="AM22" i="16"/>
  <c r="AM25" i="16"/>
  <c r="AM21" i="16"/>
  <c r="AJ25" i="50"/>
  <c r="AJ9" i="50"/>
  <c r="AJ10" i="50"/>
  <c r="AJ11" i="50"/>
  <c r="AJ24" i="50"/>
  <c r="AJ12" i="50"/>
  <c r="K32" i="50"/>
  <c r="BD75" i="45"/>
  <c r="BD77" i="45"/>
  <c r="BC46" i="27"/>
  <c r="BC60" i="27"/>
  <c r="BG78" i="45"/>
  <c r="BG35" i="27" s="1"/>
  <c r="BE55" i="27"/>
  <c r="BF68" i="44"/>
  <c r="BF19" i="27" s="1"/>
  <c r="BF74" i="27" s="1"/>
  <c r="BF67" i="27" s="1"/>
  <c r="G28" i="26" s="1"/>
  <c r="G22" i="26" s="1"/>
  <c r="BI33" i="47"/>
  <c r="BI41" i="47"/>
  <c r="BG38" i="39"/>
  <c r="BG55" i="45" s="1"/>
  <c r="BG30" i="27" s="1"/>
  <c r="BI63" i="47"/>
  <c r="BI55" i="47"/>
  <c r="BH22" i="47"/>
  <c r="BH14" i="47"/>
  <c r="BH42" i="43"/>
  <c r="BH41" i="43" s="1"/>
  <c r="BH11" i="43"/>
  <c r="BH36" i="43"/>
  <c r="BH36" i="47"/>
  <c r="BH45" i="47" s="1"/>
  <c r="BH44" i="47"/>
  <c r="BG53" i="43"/>
  <c r="BG60" i="43"/>
  <c r="BI19" i="47"/>
  <c r="BI11" i="47"/>
  <c r="BG37" i="39"/>
  <c r="BG54" i="45" s="1"/>
  <c r="BG29" i="27" s="1"/>
  <c r="BH58" i="47"/>
  <c r="BH66" i="47"/>
  <c r="AM20" i="16"/>
  <c r="AN119" i="13"/>
  <c r="O73" i="13"/>
  <c r="O84" i="13" s="1"/>
  <c r="M112" i="20"/>
  <c r="M38" i="20"/>
  <c r="M53" i="20"/>
  <c r="P45" i="21" s="1"/>
  <c r="M75" i="20"/>
  <c r="M64" i="20"/>
  <c r="M27" i="20"/>
  <c r="M101" i="20"/>
  <c r="M54" i="20"/>
  <c r="P46" i="21" s="1"/>
  <c r="N52" i="20"/>
  <c r="Q44" i="21" s="1"/>
  <c r="N51" i="20"/>
  <c r="Q43" i="21" s="1"/>
  <c r="K11" i="20"/>
  <c r="K35" i="50"/>
  <c r="M233" i="25"/>
  <c r="M115" i="16"/>
  <c r="N98" i="13"/>
  <c r="N109" i="13" s="1"/>
  <c r="M116" i="25"/>
  <c r="M181" i="25"/>
  <c r="M129" i="25"/>
  <c r="M71" i="16"/>
  <c r="M93" i="16"/>
  <c r="M142" i="25"/>
  <c r="M168" i="25"/>
  <c r="M194" i="25"/>
  <c r="M82" i="16"/>
  <c r="M60" i="16"/>
  <c r="M220" i="25"/>
  <c r="M155" i="25"/>
  <c r="M104" i="16"/>
  <c r="M207" i="25"/>
  <c r="M143" i="25"/>
  <c r="M83" i="16"/>
  <c r="M195" i="25"/>
  <c r="M182" i="25"/>
  <c r="M65" i="20"/>
  <c r="M169" i="25"/>
  <c r="N99" i="13"/>
  <c r="N110" i="13" s="1"/>
  <c r="M113" i="20"/>
  <c r="M102" i="20"/>
  <c r="M117" i="25"/>
  <c r="M116" i="16"/>
  <c r="M28" i="20"/>
  <c r="M76" i="20"/>
  <c r="O20" i="13"/>
  <c r="O66" i="13" s="1"/>
  <c r="M72" i="16"/>
  <c r="M94" i="16"/>
  <c r="M61" i="16"/>
  <c r="M130" i="25"/>
  <c r="M39" i="20"/>
  <c r="M105" i="16"/>
  <c r="M221" i="25"/>
  <c r="O63" i="13"/>
  <c r="O85" i="13" s="1"/>
  <c r="M234" i="25"/>
  <c r="M156" i="25"/>
  <c r="N114" i="16"/>
  <c r="N81" i="16"/>
  <c r="N70" i="16"/>
  <c r="N92" i="16"/>
  <c r="N128" i="25"/>
  <c r="N232" i="25"/>
  <c r="N167" i="25"/>
  <c r="N154" i="25"/>
  <c r="N141" i="25"/>
  <c r="N115" i="25"/>
  <c r="N103" i="16"/>
  <c r="P18" i="13"/>
  <c r="P75" i="13" s="1"/>
  <c r="N219" i="25"/>
  <c r="N59" i="16"/>
  <c r="N206" i="25"/>
  <c r="N180" i="25"/>
  <c r="N193" i="25"/>
  <c r="N41" i="21"/>
  <c r="N39" i="21" s="1"/>
  <c r="AM38" i="16"/>
  <c r="AM49" i="16"/>
  <c r="AM35" i="16"/>
  <c r="AM46" i="16"/>
  <c r="AM39" i="16"/>
  <c r="AM50" i="16"/>
  <c r="AM37" i="16"/>
  <c r="AM48" i="16"/>
  <c r="AM36" i="16"/>
  <c r="AM47" i="16"/>
  <c r="AM14" i="16"/>
  <c r="AM15" i="16"/>
  <c r="AM16" i="16"/>
  <c r="AM13" i="16"/>
  <c r="AM17" i="16"/>
  <c r="AO30" i="13"/>
  <c r="AO32" i="13"/>
  <c r="AO29" i="13"/>
  <c r="AO33" i="13"/>
  <c r="AO31" i="13"/>
  <c r="AM283" i="25"/>
  <c r="AM270" i="25"/>
  <c r="AM296" i="25"/>
  <c r="AM257" i="25"/>
  <c r="AM244" i="25"/>
  <c r="AM88" i="25"/>
  <c r="AM62" i="25"/>
  <c r="AM101" i="25"/>
  <c r="AM75" i="25"/>
  <c r="AM297" i="25"/>
  <c r="AM271" i="25"/>
  <c r="AM258" i="25"/>
  <c r="AM245" i="25"/>
  <c r="AM284" i="25"/>
  <c r="AM76" i="25"/>
  <c r="AM102" i="25"/>
  <c r="AM89" i="25"/>
  <c r="AM63" i="25"/>
  <c r="AM50" i="25"/>
  <c r="AM298" i="25"/>
  <c r="AM272" i="25"/>
  <c r="AM285" i="25"/>
  <c r="AM246" i="25"/>
  <c r="AM259" i="25"/>
  <c r="AM90" i="25"/>
  <c r="AM64" i="25"/>
  <c r="AM103" i="25"/>
  <c r="AM77" i="25"/>
  <c r="AM51" i="25"/>
  <c r="AM295" i="25"/>
  <c r="AM282" i="25"/>
  <c r="AM269" i="25"/>
  <c r="AM256" i="25"/>
  <c r="AM100" i="25"/>
  <c r="AM74" i="25"/>
  <c r="AM243" i="25"/>
  <c r="AM87" i="25"/>
  <c r="AM61" i="25"/>
  <c r="AM299" i="25"/>
  <c r="AM273" i="25"/>
  <c r="AM260" i="25"/>
  <c r="AM247" i="25"/>
  <c r="AM286" i="25"/>
  <c r="AM104" i="25"/>
  <c r="AM78" i="25"/>
  <c r="AM91" i="25"/>
  <c r="AM65" i="25"/>
  <c r="AM52" i="25"/>
  <c r="N89" i="13"/>
  <c r="K48" i="20"/>
  <c r="K121" i="16"/>
  <c r="K120" i="16"/>
  <c r="AL289" i="25"/>
  <c r="AM300" i="25"/>
  <c r="AM293" i="25"/>
  <c r="AM291" i="25"/>
  <c r="AM292" i="25"/>
  <c r="AM294" i="25"/>
  <c r="K70" i="4"/>
  <c r="K14" i="50"/>
  <c r="AK25" i="4"/>
  <c r="AK9" i="4"/>
  <c r="AK24" i="4"/>
  <c r="K36" i="4"/>
  <c r="AK11" i="4"/>
  <c r="AK10" i="4"/>
  <c r="AK12" i="4"/>
  <c r="AK39" i="25"/>
  <c r="AL263" i="25"/>
  <c r="AM268" i="25"/>
  <c r="AM281" i="25"/>
  <c r="AM265" i="25"/>
  <c r="AM278" i="25"/>
  <c r="AM274" i="25"/>
  <c r="AM287" i="25"/>
  <c r="AM267" i="25"/>
  <c r="AM280" i="25"/>
  <c r="AM266" i="25"/>
  <c r="AM279" i="25"/>
  <c r="AL276" i="25"/>
  <c r="AL237" i="25"/>
  <c r="AM240" i="25"/>
  <c r="AM253" i="25"/>
  <c r="AM241" i="25"/>
  <c r="AM254" i="25"/>
  <c r="AL250" i="25"/>
  <c r="AM239" i="25"/>
  <c r="AM252" i="25"/>
  <c r="AM242" i="25"/>
  <c r="AM255" i="25"/>
  <c r="AM248" i="25"/>
  <c r="AM261" i="25"/>
  <c r="L213" i="25"/>
  <c r="L211" i="25" s="1"/>
  <c r="L226" i="25"/>
  <c r="L224" i="25" s="1"/>
  <c r="M201" i="25"/>
  <c r="M214" i="25"/>
  <c r="L187" i="25"/>
  <c r="L185" i="25" s="1"/>
  <c r="L200" i="25"/>
  <c r="L198" i="25" s="1"/>
  <c r="M175" i="25"/>
  <c r="M188" i="25"/>
  <c r="L161" i="25"/>
  <c r="L159" i="25" s="1"/>
  <c r="L174" i="25"/>
  <c r="L172" i="25" s="1"/>
  <c r="M149" i="25"/>
  <c r="M162" i="25"/>
  <c r="L135" i="25"/>
  <c r="L133" i="25" s="1"/>
  <c r="L148" i="25"/>
  <c r="L146" i="25" s="1"/>
  <c r="M123" i="25"/>
  <c r="M136" i="25"/>
  <c r="L109" i="25"/>
  <c r="L122" i="25"/>
  <c r="L120" i="25" s="1"/>
  <c r="M76" i="16"/>
  <c r="M110" i="25"/>
  <c r="AL94" i="25"/>
  <c r="AM85" i="25"/>
  <c r="AM98" i="25"/>
  <c r="AM84" i="25"/>
  <c r="AM97" i="25"/>
  <c r="AM92" i="25"/>
  <c r="AM105" i="25"/>
  <c r="AM83" i="25"/>
  <c r="AM96" i="25"/>
  <c r="AM86" i="25"/>
  <c r="AM99" i="25"/>
  <c r="AL55" i="25"/>
  <c r="AL81" i="25"/>
  <c r="AL68" i="25"/>
  <c r="AM57" i="25"/>
  <c r="AM70" i="25"/>
  <c r="AM60" i="25"/>
  <c r="AM73" i="25"/>
  <c r="AM66" i="25"/>
  <c r="AM79" i="25"/>
  <c r="AM59" i="25"/>
  <c r="AM72" i="25"/>
  <c r="AM58" i="25"/>
  <c r="AM71" i="25"/>
  <c r="AM53" i="25"/>
  <c r="P71" i="13"/>
  <c r="P82" i="13" s="1"/>
  <c r="P72" i="13"/>
  <c r="P83" i="13" s="1"/>
  <c r="L59" i="21"/>
  <c r="L72" i="21"/>
  <c r="I122" i="18" s="1"/>
  <c r="N111" i="20"/>
  <c r="L17" i="21"/>
  <c r="I120" i="18" s="1"/>
  <c r="M54" i="16"/>
  <c r="O13" i="13"/>
  <c r="M98" i="16"/>
  <c r="M109" i="16"/>
  <c r="N92" i="13"/>
  <c r="M87" i="16"/>
  <c r="M77" i="21"/>
  <c r="M69" i="21"/>
  <c r="M13" i="21"/>
  <c r="M21" i="21"/>
  <c r="M35" i="21"/>
  <c r="M43" i="21"/>
  <c r="N110" i="20"/>
  <c r="N100" i="20"/>
  <c r="N99" i="20"/>
  <c r="N74" i="20"/>
  <c r="N73" i="20"/>
  <c r="N63" i="20"/>
  <c r="N62" i="20"/>
  <c r="N37" i="20"/>
  <c r="N36" i="20"/>
  <c r="N26" i="20"/>
  <c r="N25" i="20"/>
  <c r="L108" i="16"/>
  <c r="L107" i="16" s="1"/>
  <c r="L53" i="16"/>
  <c r="L52" i="16" s="1"/>
  <c r="AL30" i="16"/>
  <c r="AM40" i="16"/>
  <c r="AM51" i="16"/>
  <c r="AM33" i="16"/>
  <c r="AM44" i="16"/>
  <c r="AM34" i="16"/>
  <c r="AM45" i="16"/>
  <c r="AM32" i="16"/>
  <c r="AM43" i="16"/>
  <c r="AM31" i="16"/>
  <c r="AM42" i="16"/>
  <c r="AL41" i="16"/>
  <c r="L86" i="16"/>
  <c r="L85" i="16" s="1"/>
  <c r="L97" i="16"/>
  <c r="L96" i="16" s="1"/>
  <c r="L75" i="16"/>
  <c r="L74" i="16" s="1"/>
  <c r="AL8" i="16"/>
  <c r="AM18" i="16"/>
  <c r="AL19" i="16"/>
  <c r="AM11" i="16"/>
  <c r="AM12" i="16"/>
  <c r="AM10" i="16"/>
  <c r="AM9" i="16"/>
  <c r="M91" i="13"/>
  <c r="N12" i="13"/>
  <c r="I47" i="10"/>
  <c r="J47" i="10" s="1"/>
  <c r="J49" i="10" s="1"/>
  <c r="AL41" i="13" s="1"/>
  <c r="AO25" i="13"/>
  <c r="AO34" i="13"/>
  <c r="AO26" i="13"/>
  <c r="AO27" i="13"/>
  <c r="AO28" i="13"/>
  <c r="AN24" i="13"/>
  <c r="C46" i="10"/>
  <c r="AP6" i="13" s="1"/>
  <c r="B47" i="10"/>
  <c r="K27" i="4" l="1"/>
  <c r="K27" i="50" s="1"/>
  <c r="L49" i="25"/>
  <c r="L48" i="25"/>
  <c r="L44" i="25"/>
  <c r="L46" i="25"/>
  <c r="L331" i="25" s="1"/>
  <c r="M331" i="25" s="1"/>
  <c r="N331" i="25" s="1"/>
  <c r="O331" i="25" s="1"/>
  <c r="P331" i="25" s="1"/>
  <c r="Q331" i="25" s="1"/>
  <c r="R331" i="25" s="1"/>
  <c r="S331" i="25" s="1"/>
  <c r="T331" i="25" s="1"/>
  <c r="U331" i="25" s="1"/>
  <c r="V331" i="25" s="1"/>
  <c r="W331" i="25" s="1"/>
  <c r="X331" i="25" s="1"/>
  <c r="Y331" i="25" s="1"/>
  <c r="Z331" i="25" s="1"/>
  <c r="AA331" i="25" s="1"/>
  <c r="AB331" i="25" s="1"/>
  <c r="AC331" i="25" s="1"/>
  <c r="AD331" i="25" s="1"/>
  <c r="AE331" i="25" s="1"/>
  <c r="AF331" i="25" s="1"/>
  <c r="AG331" i="25" s="1"/>
  <c r="AH331" i="25" s="1"/>
  <c r="AI331" i="25" s="1"/>
  <c r="L45" i="25"/>
  <c r="L330" i="25" s="1"/>
  <c r="M330" i="25" s="1"/>
  <c r="N330" i="25" s="1"/>
  <c r="O330" i="25" s="1"/>
  <c r="P330" i="25" s="1"/>
  <c r="Q330" i="25" s="1"/>
  <c r="R330" i="25" s="1"/>
  <c r="S330" i="25" s="1"/>
  <c r="T330" i="25" s="1"/>
  <c r="U330" i="25" s="1"/>
  <c r="V330" i="25" s="1"/>
  <c r="W330" i="25" s="1"/>
  <c r="X330" i="25" s="1"/>
  <c r="Y330" i="25" s="1"/>
  <c r="Z330" i="25" s="1"/>
  <c r="AA330" i="25" s="1"/>
  <c r="AB330" i="25" s="1"/>
  <c r="AC330" i="25" s="1"/>
  <c r="AD330" i="25" s="1"/>
  <c r="AE330" i="25" s="1"/>
  <c r="AF330" i="25" s="1"/>
  <c r="AG330" i="25" s="1"/>
  <c r="AH330" i="25" s="1"/>
  <c r="AI330" i="25" s="1"/>
  <c r="L47" i="25"/>
  <c r="N324" i="25"/>
  <c r="AM13" i="22"/>
  <c r="AJ28" i="4"/>
  <c r="AJ28" i="50" s="1"/>
  <c r="AK83" i="18"/>
  <c r="AK77" i="18"/>
  <c r="M144" i="18"/>
  <c r="N142" i="18"/>
  <c r="K121" i="18"/>
  <c r="M143" i="18"/>
  <c r="N18" i="20"/>
  <c r="L123" i="18"/>
  <c r="I119" i="18"/>
  <c r="N92" i="20"/>
  <c r="N40" i="20"/>
  <c r="N103" i="20"/>
  <c r="N55" i="20"/>
  <c r="Q47" i="21" s="1"/>
  <c r="N77" i="20"/>
  <c r="N29" i="20"/>
  <c r="N66" i="20"/>
  <c r="N114" i="20"/>
  <c r="O76" i="13"/>
  <c r="O87" i="13" s="1"/>
  <c r="O228" i="25"/>
  <c r="O89" i="18"/>
  <c r="O100" i="18"/>
  <c r="O111" i="18"/>
  <c r="O127" i="18"/>
  <c r="AN28" i="16"/>
  <c r="AN25" i="18"/>
  <c r="AN36" i="18"/>
  <c r="AN58" i="18"/>
  <c r="AN69" i="18"/>
  <c r="AN32" i="18"/>
  <c r="AN54" i="18"/>
  <c r="AN65" i="18"/>
  <c r="AN27" i="16"/>
  <c r="AN24" i="18"/>
  <c r="AN35" i="18"/>
  <c r="AN57" i="18"/>
  <c r="AN68" i="18"/>
  <c r="AM60" i="18"/>
  <c r="AN26" i="16"/>
  <c r="AN23" i="18"/>
  <c r="AN34" i="18"/>
  <c r="AN56" i="18"/>
  <c r="AN67" i="18"/>
  <c r="AN33" i="18"/>
  <c r="AN55" i="18"/>
  <c r="AN66" i="18"/>
  <c r="AM49" i="18"/>
  <c r="AN29" i="18"/>
  <c r="AN51" i="18"/>
  <c r="AN62" i="18"/>
  <c r="AM27" i="18"/>
  <c r="O229" i="25"/>
  <c r="O90" i="18"/>
  <c r="O101" i="18"/>
  <c r="O112" i="18"/>
  <c r="O128" i="18"/>
  <c r="AN30" i="18"/>
  <c r="AN52" i="18"/>
  <c r="AN63" i="18"/>
  <c r="AN29" i="16"/>
  <c r="AN26" i="18"/>
  <c r="AN37" i="18"/>
  <c r="AN70" i="18"/>
  <c r="AN59" i="18"/>
  <c r="N114" i="18"/>
  <c r="N92" i="18"/>
  <c r="N103" i="18"/>
  <c r="N130" i="18"/>
  <c r="N91" i="18"/>
  <c r="N102" i="18"/>
  <c r="N113" i="18"/>
  <c r="N129" i="18"/>
  <c r="AN31" i="18"/>
  <c r="AN53" i="18"/>
  <c r="AN64" i="18"/>
  <c r="AN28" i="18"/>
  <c r="AN50" i="18"/>
  <c r="AN61" i="18"/>
  <c r="M95" i="16"/>
  <c r="M96" i="18"/>
  <c r="M118" i="18"/>
  <c r="M107" i="18"/>
  <c r="M134" i="18"/>
  <c r="AN23" i="16"/>
  <c r="AN25" i="16"/>
  <c r="AN22" i="16"/>
  <c r="AN21" i="16"/>
  <c r="AN24" i="16"/>
  <c r="AL51" i="13"/>
  <c r="AL43" i="13"/>
  <c r="AL54" i="13"/>
  <c r="AI40" i="13"/>
  <c r="AH76" i="18" s="1"/>
  <c r="AI51" i="13"/>
  <c r="AI42" i="13"/>
  <c r="AH78" i="18" s="1"/>
  <c r="AI43" i="13"/>
  <c r="AH79" i="18" s="1"/>
  <c r="AI53" i="13"/>
  <c r="AI54" i="13"/>
  <c r="AI41" i="13"/>
  <c r="AH77" i="18" s="1"/>
  <c r="AI52" i="13"/>
  <c r="AI44" i="13"/>
  <c r="AH80" i="18" s="1"/>
  <c r="AI55" i="13"/>
  <c r="AJ53" i="13"/>
  <c r="AJ42" i="13"/>
  <c r="AJ43" i="13"/>
  <c r="AJ51" i="13"/>
  <c r="AJ40" i="13"/>
  <c r="AJ52" i="13"/>
  <c r="AJ41" i="13"/>
  <c r="AJ54" i="13"/>
  <c r="AJ44" i="13"/>
  <c r="AK42" i="13"/>
  <c r="AJ55" i="13"/>
  <c r="AK53" i="13"/>
  <c r="AK51" i="13"/>
  <c r="AK40" i="13"/>
  <c r="AK41" i="13"/>
  <c r="AK52" i="13"/>
  <c r="AK44" i="13"/>
  <c r="AK43" i="13"/>
  <c r="AK54" i="13"/>
  <c r="AL53" i="13"/>
  <c r="AK55" i="13"/>
  <c r="AL42" i="13"/>
  <c r="AL52" i="13"/>
  <c r="AL40" i="13"/>
  <c r="K10" i="20"/>
  <c r="N10" i="21" s="1"/>
  <c r="AK10" i="50"/>
  <c r="AK12" i="50"/>
  <c r="AK25" i="50"/>
  <c r="AK11" i="50"/>
  <c r="AK24" i="50"/>
  <c r="AK9" i="50"/>
  <c r="BD74" i="45"/>
  <c r="BD34" i="27" s="1"/>
  <c r="BD20" i="27" s="1"/>
  <c r="BD37" i="27" s="1"/>
  <c r="BD45" i="27" s="1"/>
  <c r="BF8" i="27"/>
  <c r="BC62" i="27"/>
  <c r="BC65" i="27" s="1"/>
  <c r="BC61" i="27"/>
  <c r="BC64" i="27"/>
  <c r="G29" i="26"/>
  <c r="BH39" i="47"/>
  <c r="BH48" i="47" s="1"/>
  <c r="BI34" i="47"/>
  <c r="BI42" i="47"/>
  <c r="BI64" i="47"/>
  <c r="BI56" i="47"/>
  <c r="BH67" i="47"/>
  <c r="BH59" i="47"/>
  <c r="BH68" i="47" s="1"/>
  <c r="BH48" i="43"/>
  <c r="BH35" i="43"/>
  <c r="BI20" i="47"/>
  <c r="BI12" i="47"/>
  <c r="BH23" i="47"/>
  <c r="BH15" i="47"/>
  <c r="BH24" i="47" s="1"/>
  <c r="BG75" i="46"/>
  <c r="BG74" i="46" s="1"/>
  <c r="BJ37" i="47" s="1"/>
  <c r="BG12" i="46"/>
  <c r="BG11" i="46" s="1"/>
  <c r="BG56" i="46"/>
  <c r="BG55" i="46" s="1"/>
  <c r="BG40" i="46"/>
  <c r="BG39" i="46" s="1"/>
  <c r="BG24" i="46"/>
  <c r="BG23" i="46" s="1"/>
  <c r="BG59" i="43"/>
  <c r="BG68" i="46"/>
  <c r="BG67" i="46" s="1"/>
  <c r="BG86" i="45"/>
  <c r="BG85" i="45" s="1"/>
  <c r="BG36" i="27" s="1"/>
  <c r="BG34" i="46"/>
  <c r="BG33" i="46" s="1"/>
  <c r="BG62" i="46"/>
  <c r="BG61" i="46" s="1"/>
  <c r="BG18" i="46"/>
  <c r="BG17" i="46" s="1"/>
  <c r="BG46" i="46"/>
  <c r="BG45" i="46" s="1"/>
  <c r="AN20" i="16"/>
  <c r="AO119" i="13"/>
  <c r="N90" i="16"/>
  <c r="N68" i="16"/>
  <c r="P16" i="13"/>
  <c r="P62" i="13" s="1"/>
  <c r="N113" i="25"/>
  <c r="N178" i="25"/>
  <c r="N152" i="25"/>
  <c r="N165" i="25"/>
  <c r="O95" i="13"/>
  <c r="O106" i="13" s="1"/>
  <c r="N126" i="25"/>
  <c r="N217" i="25"/>
  <c r="N191" i="25"/>
  <c r="N139" i="25"/>
  <c r="N79" i="16"/>
  <c r="N230" i="25"/>
  <c r="N101" i="16"/>
  <c r="N112" i="16"/>
  <c r="N204" i="25"/>
  <c r="N57" i="16"/>
  <c r="M57" i="20"/>
  <c r="P49" i="21" s="1"/>
  <c r="M94" i="20"/>
  <c r="M56" i="20"/>
  <c r="P48" i="21" s="1"/>
  <c r="M93" i="20"/>
  <c r="M20" i="20"/>
  <c r="M41" i="20"/>
  <c r="M19" i="20"/>
  <c r="K36" i="50"/>
  <c r="M30" i="20"/>
  <c r="M78" i="20"/>
  <c r="M104" i="20"/>
  <c r="M115" i="20"/>
  <c r="M67" i="20"/>
  <c r="M79" i="20"/>
  <c r="AL55" i="13"/>
  <c r="M42" i="20"/>
  <c r="M116" i="20"/>
  <c r="M68" i="20"/>
  <c r="M105" i="20"/>
  <c r="O77" i="13"/>
  <c r="O88" i="13" s="1"/>
  <c r="M31" i="20"/>
  <c r="AL44" i="13"/>
  <c r="P64" i="13"/>
  <c r="P86" i="13" s="1"/>
  <c r="AM53" i="13"/>
  <c r="AM42" i="13"/>
  <c r="N179" i="25"/>
  <c r="N166" i="25"/>
  <c r="N218" i="25"/>
  <c r="P17" i="13"/>
  <c r="N153" i="25"/>
  <c r="N114" i="25"/>
  <c r="N127" i="25"/>
  <c r="N113" i="16"/>
  <c r="N58" i="16"/>
  <c r="N205" i="25"/>
  <c r="N69" i="16"/>
  <c r="O96" i="13"/>
  <c r="O107" i="13" s="1"/>
  <c r="N80" i="16"/>
  <c r="N192" i="25"/>
  <c r="N91" i="16"/>
  <c r="N140" i="25"/>
  <c r="N102" i="16"/>
  <c r="N231" i="25"/>
  <c r="AN38" i="16"/>
  <c r="AN49" i="16"/>
  <c r="AN36" i="16"/>
  <c r="AN47" i="16"/>
  <c r="AN37" i="16"/>
  <c r="AN48" i="16"/>
  <c r="AN39" i="16"/>
  <c r="AN50" i="16"/>
  <c r="AN35" i="16"/>
  <c r="AN46" i="16"/>
  <c r="AN13" i="16"/>
  <c r="AN16" i="16"/>
  <c r="AN14" i="16"/>
  <c r="AN15" i="16"/>
  <c r="AN17" i="16"/>
  <c r="AP31" i="13"/>
  <c r="AP33" i="13"/>
  <c r="AP32" i="13"/>
  <c r="AP30" i="13"/>
  <c r="AP29" i="13"/>
  <c r="AN297" i="25"/>
  <c r="AN258" i="25"/>
  <c r="AN271" i="25"/>
  <c r="AN245" i="25"/>
  <c r="AN284" i="25"/>
  <c r="AN102" i="25"/>
  <c r="AN76" i="25"/>
  <c r="AN89" i="25"/>
  <c r="AN50" i="25"/>
  <c r="AN63" i="25"/>
  <c r="AN286" i="25"/>
  <c r="AN299" i="25"/>
  <c r="AN260" i="25"/>
  <c r="AN247" i="25"/>
  <c r="AN273" i="25"/>
  <c r="AN104" i="25"/>
  <c r="AN78" i="25"/>
  <c r="AN91" i="25"/>
  <c r="AN65" i="25"/>
  <c r="AN52" i="25"/>
  <c r="AN295" i="25"/>
  <c r="AN282" i="25"/>
  <c r="AN269" i="25"/>
  <c r="AN243" i="25"/>
  <c r="AN256" i="25"/>
  <c r="AN100" i="25"/>
  <c r="AN74" i="25"/>
  <c r="AN61" i="25"/>
  <c r="AN87" i="25"/>
  <c r="AN298" i="25"/>
  <c r="AN285" i="25"/>
  <c r="AN272" i="25"/>
  <c r="AN259" i="25"/>
  <c r="AN246" i="25"/>
  <c r="AN90" i="25"/>
  <c r="AN64" i="25"/>
  <c r="AN51" i="25"/>
  <c r="AN77" i="25"/>
  <c r="AN103" i="25"/>
  <c r="AN296" i="25"/>
  <c r="AN283" i="25"/>
  <c r="AN101" i="25"/>
  <c r="AN270" i="25"/>
  <c r="AN257" i="25"/>
  <c r="AN244" i="25"/>
  <c r="AN88" i="25"/>
  <c r="AN62" i="25"/>
  <c r="AN75" i="25"/>
  <c r="M170" i="25"/>
  <c r="M131" i="25"/>
  <c r="M157" i="25"/>
  <c r="M209" i="25"/>
  <c r="M183" i="25"/>
  <c r="M235" i="25"/>
  <c r="M84" i="16"/>
  <c r="M118" i="25"/>
  <c r="M196" i="25"/>
  <c r="O21" i="13"/>
  <c r="AL45" i="13" s="1"/>
  <c r="M222" i="25"/>
  <c r="M144" i="25"/>
  <c r="M106" i="16"/>
  <c r="M62" i="16"/>
  <c r="N100" i="13"/>
  <c r="N111" i="13" s="1"/>
  <c r="M73" i="16"/>
  <c r="M117" i="16"/>
  <c r="K47" i="20"/>
  <c r="AM289" i="25"/>
  <c r="AN293" i="25"/>
  <c r="AN294" i="25"/>
  <c r="AN292" i="25"/>
  <c r="AN300" i="25"/>
  <c r="AN291" i="25"/>
  <c r="L17" i="4"/>
  <c r="AL25" i="4"/>
  <c r="L16" i="4"/>
  <c r="L15" i="4"/>
  <c r="L18" i="4"/>
  <c r="AL10" i="4"/>
  <c r="AL12" i="4"/>
  <c r="AL24" i="4"/>
  <c r="AL9" i="4"/>
  <c r="AL11" i="4"/>
  <c r="L13" i="4"/>
  <c r="AM263" i="25"/>
  <c r="AN267" i="25"/>
  <c r="AN280" i="25"/>
  <c r="AN266" i="25"/>
  <c r="AN279" i="25"/>
  <c r="AN268" i="25"/>
  <c r="AN281" i="25"/>
  <c r="AN265" i="25"/>
  <c r="AN278" i="25"/>
  <c r="AM276" i="25"/>
  <c r="AN274" i="25"/>
  <c r="AN287" i="25"/>
  <c r="AL39" i="25"/>
  <c r="AM250" i="25"/>
  <c r="AM237" i="25"/>
  <c r="AN240" i="25"/>
  <c r="AN253" i="25"/>
  <c r="AN242" i="25"/>
  <c r="AN255" i="25"/>
  <c r="AN241" i="25"/>
  <c r="AN254" i="25"/>
  <c r="AN248" i="25"/>
  <c r="AN261" i="25"/>
  <c r="AN239" i="25"/>
  <c r="AN252" i="25"/>
  <c r="L38" i="25"/>
  <c r="O203" i="25"/>
  <c r="O216" i="25"/>
  <c r="O202" i="25"/>
  <c r="O215" i="25"/>
  <c r="O176" i="25"/>
  <c r="O189" i="25"/>
  <c r="O177" i="25"/>
  <c r="O190" i="25"/>
  <c r="O151" i="25"/>
  <c r="O164" i="25"/>
  <c r="O150" i="25"/>
  <c r="O163" i="25"/>
  <c r="O124" i="25"/>
  <c r="O137" i="25"/>
  <c r="O125" i="25"/>
  <c r="O138" i="25"/>
  <c r="L37" i="25"/>
  <c r="O111" i="16"/>
  <c r="O112" i="25"/>
  <c r="O111" i="25"/>
  <c r="AN83" i="25"/>
  <c r="AN96" i="25"/>
  <c r="AM55" i="25"/>
  <c r="AN84" i="25"/>
  <c r="AN97" i="25"/>
  <c r="AN86" i="25"/>
  <c r="AN99" i="25"/>
  <c r="AN85" i="25"/>
  <c r="AN98" i="25"/>
  <c r="AN92" i="25"/>
  <c r="AN105" i="25"/>
  <c r="AM94" i="25"/>
  <c r="AN66" i="25"/>
  <c r="AN79" i="25"/>
  <c r="AN59" i="25"/>
  <c r="AN72" i="25"/>
  <c r="AN58" i="25"/>
  <c r="AN71" i="25"/>
  <c r="AN57" i="25"/>
  <c r="AN70" i="25"/>
  <c r="AM68" i="25"/>
  <c r="AM81" i="25"/>
  <c r="AN60" i="25"/>
  <c r="AN73" i="25"/>
  <c r="AN53" i="25"/>
  <c r="O78" i="16"/>
  <c r="Q14" i="13"/>
  <c r="AN49" i="13" s="1"/>
  <c r="O88" i="16"/>
  <c r="O77" i="16"/>
  <c r="O110" i="16"/>
  <c r="O55" i="16"/>
  <c r="P93" i="13"/>
  <c r="P104" i="13" s="1"/>
  <c r="O66" i="16"/>
  <c r="O99" i="16"/>
  <c r="O56" i="16"/>
  <c r="O100" i="16"/>
  <c r="Q15" i="13"/>
  <c r="Q61" i="13" s="1"/>
  <c r="P94" i="13"/>
  <c r="P105" i="13" s="1"/>
  <c r="O67" i="16"/>
  <c r="O89" i="16"/>
  <c r="O70" i="13"/>
  <c r="L81" i="21"/>
  <c r="L26" i="21"/>
  <c r="N103" i="13"/>
  <c r="O59" i="13"/>
  <c r="M22" i="21"/>
  <c r="M14" i="21"/>
  <c r="M70" i="21"/>
  <c r="M79" i="21" s="1"/>
  <c r="M78" i="21"/>
  <c r="M36" i="21"/>
  <c r="M44" i="21"/>
  <c r="L63" i="16"/>
  <c r="L31" i="4"/>
  <c r="M90" i="13"/>
  <c r="AM41" i="16"/>
  <c r="AM30" i="16"/>
  <c r="AN34" i="16"/>
  <c r="AN45" i="16"/>
  <c r="AN31" i="16"/>
  <c r="AN42" i="16"/>
  <c r="AN33" i="16"/>
  <c r="AN44" i="16"/>
  <c r="AN32" i="16"/>
  <c r="AN43" i="16"/>
  <c r="AN40" i="16"/>
  <c r="AN51" i="16"/>
  <c r="AM8" i="16"/>
  <c r="AN10" i="16"/>
  <c r="AN18" i="16"/>
  <c r="AM19" i="16"/>
  <c r="AN12" i="16"/>
  <c r="AN9" i="16"/>
  <c r="AN11" i="16"/>
  <c r="AI49" i="13"/>
  <c r="AI38" i="13"/>
  <c r="AH74" i="18" s="1"/>
  <c r="AI39" i="13"/>
  <c r="AH75" i="18" s="1"/>
  <c r="AI50" i="13"/>
  <c r="AI48" i="13"/>
  <c r="AI37" i="13"/>
  <c r="AH73" i="18" s="1"/>
  <c r="AI56" i="13"/>
  <c r="AJ38" i="13"/>
  <c r="AI45" i="13"/>
  <c r="AH81" i="18" s="1"/>
  <c r="AJ49" i="13"/>
  <c r="AJ39" i="13"/>
  <c r="AJ50" i="13"/>
  <c r="AJ37" i="13"/>
  <c r="AJ48" i="13"/>
  <c r="AJ56" i="13"/>
  <c r="AK49" i="13"/>
  <c r="AK39" i="13"/>
  <c r="AK50" i="13"/>
  <c r="AK38" i="13"/>
  <c r="AJ45" i="13"/>
  <c r="AK37" i="13"/>
  <c r="AI47" i="13"/>
  <c r="AK48" i="13"/>
  <c r="AI36" i="13"/>
  <c r="AH72" i="18" s="1"/>
  <c r="AK45" i="13"/>
  <c r="AK56" i="13"/>
  <c r="AL49" i="13"/>
  <c r="AL39" i="13"/>
  <c r="AL50" i="13"/>
  <c r="AL38" i="13"/>
  <c r="AL37" i="13"/>
  <c r="AL48" i="13"/>
  <c r="AM49" i="13"/>
  <c r="AM39" i="13"/>
  <c r="AJ36" i="13"/>
  <c r="AJ47" i="13"/>
  <c r="AM50" i="13"/>
  <c r="AM38" i="13"/>
  <c r="AK36" i="13"/>
  <c r="AK47" i="13"/>
  <c r="N69" i="13"/>
  <c r="N68" i="13" s="1"/>
  <c r="M102" i="13"/>
  <c r="N58" i="13"/>
  <c r="N57" i="13" s="1"/>
  <c r="N11" i="13"/>
  <c r="AP26" i="13"/>
  <c r="AP28" i="13"/>
  <c r="AP27" i="13"/>
  <c r="AP34" i="13"/>
  <c r="AP25" i="13"/>
  <c r="AO24" i="13"/>
  <c r="C47" i="10"/>
  <c r="AQ6" i="13" s="1"/>
  <c r="B48" i="10"/>
  <c r="L333" i="25" l="1"/>
  <c r="M333" i="25" s="1"/>
  <c r="N333" i="25" s="1"/>
  <c r="O333" i="25" s="1"/>
  <c r="P333" i="25" s="1"/>
  <c r="Q333" i="25" s="1"/>
  <c r="R333" i="25" s="1"/>
  <c r="S333" i="25" s="1"/>
  <c r="T333" i="25" s="1"/>
  <c r="U333" i="25" s="1"/>
  <c r="V333" i="25" s="1"/>
  <c r="W333" i="25" s="1"/>
  <c r="X333" i="25" s="1"/>
  <c r="Y333" i="25" s="1"/>
  <c r="Z333" i="25" s="1"/>
  <c r="AA333" i="25" s="1"/>
  <c r="AB333" i="25" s="1"/>
  <c r="AC333" i="25" s="1"/>
  <c r="AD333" i="25" s="1"/>
  <c r="AE333" i="25" s="1"/>
  <c r="AF333" i="25" s="1"/>
  <c r="AG333" i="25" s="1"/>
  <c r="AH333" i="25" s="1"/>
  <c r="AI333" i="25" s="1"/>
  <c r="L332" i="25"/>
  <c r="M332" i="25" s="1"/>
  <c r="N332" i="25" s="1"/>
  <c r="O332" i="25" s="1"/>
  <c r="P332" i="25" s="1"/>
  <c r="Q332" i="25" s="1"/>
  <c r="R332" i="25" s="1"/>
  <c r="S332" i="25" s="1"/>
  <c r="T332" i="25" s="1"/>
  <c r="U332" i="25" s="1"/>
  <c r="V332" i="25" s="1"/>
  <c r="W332" i="25" s="1"/>
  <c r="X332" i="25" s="1"/>
  <c r="Y332" i="25" s="1"/>
  <c r="Z332" i="25" s="1"/>
  <c r="AA332" i="25" s="1"/>
  <c r="AB332" i="25" s="1"/>
  <c r="AC332" i="25" s="1"/>
  <c r="AD332" i="25" s="1"/>
  <c r="AE332" i="25" s="1"/>
  <c r="AF332" i="25" s="1"/>
  <c r="AG332" i="25" s="1"/>
  <c r="AH332" i="25" s="1"/>
  <c r="AI332" i="25" s="1"/>
  <c r="L42" i="25"/>
  <c r="L41" i="25" s="1"/>
  <c r="L329" i="25"/>
  <c r="O324" i="25"/>
  <c r="AN13" i="22"/>
  <c r="AK28" i="4"/>
  <c r="AK28" i="50" s="1"/>
  <c r="L12" i="20"/>
  <c r="O19" i="21" s="1"/>
  <c r="L49" i="20"/>
  <c r="M13" i="20"/>
  <c r="P20" i="21" s="1"/>
  <c r="M50" i="20"/>
  <c r="P42" i="21" s="1"/>
  <c r="AJ72" i="18"/>
  <c r="AK73" i="18"/>
  <c r="AJ74" i="18"/>
  <c r="M87" i="20"/>
  <c r="P75" i="21" s="1"/>
  <c r="AK76" i="18"/>
  <c r="L86" i="20"/>
  <c r="O74" i="21" s="1"/>
  <c r="AK74" i="18"/>
  <c r="L84" i="18"/>
  <c r="AL74" i="18"/>
  <c r="AL75" i="18"/>
  <c r="AJ81" i="18"/>
  <c r="AJ73" i="18"/>
  <c r="AJ75" i="18"/>
  <c r="AI73" i="18"/>
  <c r="L85" i="18"/>
  <c r="M145" i="18"/>
  <c r="AK80" i="18"/>
  <c r="AK78" i="18"/>
  <c r="AJ79" i="18"/>
  <c r="AJ76" i="18"/>
  <c r="AJ78" i="18"/>
  <c r="AI78" i="18"/>
  <c r="AI72" i="18"/>
  <c r="AI75" i="18"/>
  <c r="AJ77" i="18"/>
  <c r="AI77" i="18"/>
  <c r="AI79" i="18"/>
  <c r="AK75" i="18"/>
  <c r="AI81" i="18"/>
  <c r="AI74" i="18"/>
  <c r="AL83" i="18"/>
  <c r="AK81" i="18"/>
  <c r="AL78" i="18"/>
  <c r="AJ80" i="18"/>
  <c r="AI80" i="18"/>
  <c r="AI76" i="18"/>
  <c r="AK79" i="18"/>
  <c r="N142" i="25"/>
  <c r="N93" i="16"/>
  <c r="N155" i="25"/>
  <c r="N116" i="25"/>
  <c r="N207" i="25"/>
  <c r="N82" i="16"/>
  <c r="AH71" i="18"/>
  <c r="AH26" i="4" s="1"/>
  <c r="AH26" i="50" s="1"/>
  <c r="N233" i="25"/>
  <c r="N194" i="25"/>
  <c r="N168" i="25"/>
  <c r="O98" i="13"/>
  <c r="O109" i="13" s="1"/>
  <c r="P19" i="13"/>
  <c r="P65" i="13" s="1"/>
  <c r="N181" i="25"/>
  <c r="N132" i="18"/>
  <c r="N71" i="16"/>
  <c r="N115" i="16"/>
  <c r="N104" i="16"/>
  <c r="N60" i="16"/>
  <c r="N105" i="18"/>
  <c r="N129" i="25"/>
  <c r="N220" i="25"/>
  <c r="N116" i="18"/>
  <c r="N94" i="18"/>
  <c r="AN49" i="18"/>
  <c r="AN27" i="18"/>
  <c r="AO29" i="18"/>
  <c r="AO62" i="18"/>
  <c r="AO51" i="18"/>
  <c r="O89" i="20"/>
  <c r="R77" i="21" s="1"/>
  <c r="O139" i="18"/>
  <c r="AO26" i="16"/>
  <c r="AO23" i="18"/>
  <c r="AO34" i="18"/>
  <c r="AO56" i="18"/>
  <c r="AO67" i="18"/>
  <c r="N91" i="20"/>
  <c r="Q79" i="21" s="1"/>
  <c r="N141" i="18"/>
  <c r="AO28" i="16"/>
  <c r="AO25" i="18"/>
  <c r="AO36" i="18"/>
  <c r="AO58" i="18"/>
  <c r="AO69" i="18"/>
  <c r="M137" i="18"/>
  <c r="AO27" i="16"/>
  <c r="AO24" i="18"/>
  <c r="AO57" i="18"/>
  <c r="AO35" i="18"/>
  <c r="AO68" i="18"/>
  <c r="L136" i="18"/>
  <c r="L135" i="18" s="1"/>
  <c r="AO32" i="18"/>
  <c r="AO54" i="18"/>
  <c r="AO65" i="18"/>
  <c r="O103" i="16"/>
  <c r="O93" i="18"/>
  <c r="O104" i="18"/>
  <c r="O131" i="18"/>
  <c r="O115" i="18"/>
  <c r="AO30" i="18"/>
  <c r="AO52" i="18"/>
  <c r="AO63" i="18"/>
  <c r="O88" i="20"/>
  <c r="R76" i="21" s="1"/>
  <c r="O138" i="18"/>
  <c r="N90" i="20"/>
  <c r="Q78" i="21" s="1"/>
  <c r="N140" i="18"/>
  <c r="AO31" i="18"/>
  <c r="AO53" i="18"/>
  <c r="AO64" i="18"/>
  <c r="N234" i="25"/>
  <c r="N106" i="18"/>
  <c r="N95" i="18"/>
  <c r="N117" i="18"/>
  <c r="N133" i="18"/>
  <c r="AO28" i="18"/>
  <c r="AO50" i="18"/>
  <c r="AO61" i="18"/>
  <c r="AO29" i="16"/>
  <c r="AO26" i="18"/>
  <c r="AO37" i="18"/>
  <c r="AO59" i="18"/>
  <c r="AO70" i="18"/>
  <c r="AO33" i="18"/>
  <c r="AO66" i="18"/>
  <c r="AO55" i="18"/>
  <c r="AN60" i="18"/>
  <c r="O14" i="20"/>
  <c r="R21" i="21" s="1"/>
  <c r="N17" i="20"/>
  <c r="Q24" i="21" s="1"/>
  <c r="N16" i="20"/>
  <c r="Q23" i="21" s="1"/>
  <c r="O15" i="20"/>
  <c r="R22" i="21" s="1"/>
  <c r="AO24" i="16"/>
  <c r="AO25" i="16"/>
  <c r="AO21" i="16"/>
  <c r="AO23" i="16"/>
  <c r="AO22" i="16"/>
  <c r="AL25" i="50"/>
  <c r="AL9" i="50"/>
  <c r="AL12" i="50"/>
  <c r="AL10" i="50"/>
  <c r="L18" i="50"/>
  <c r="L13" i="50"/>
  <c r="AL24" i="50"/>
  <c r="L31" i="50"/>
  <c r="AL11" i="50"/>
  <c r="BD38" i="27"/>
  <c r="BE76" i="45"/>
  <c r="G12" i="26"/>
  <c r="BF56" i="27"/>
  <c r="BF58" i="27"/>
  <c r="BF57" i="27"/>
  <c r="BG54" i="46"/>
  <c r="BJ54" i="47" s="1"/>
  <c r="BJ63" i="47" s="1"/>
  <c r="BI35" i="47"/>
  <c r="BI43" i="47"/>
  <c r="BH17" i="47"/>
  <c r="BE75" i="45" s="1"/>
  <c r="BI65" i="47"/>
  <c r="BI57" i="47"/>
  <c r="BG70" i="44"/>
  <c r="BG71" i="44"/>
  <c r="BG69" i="44"/>
  <c r="BI21" i="47"/>
  <c r="BI13" i="47"/>
  <c r="BH57" i="45"/>
  <c r="BH56" i="45" s="1"/>
  <c r="BH31" i="27" s="1"/>
  <c r="BH57" i="44"/>
  <c r="BH56" i="44" s="1"/>
  <c r="BH17" i="27" s="1"/>
  <c r="BH72" i="27" s="1"/>
  <c r="BH124" i="39"/>
  <c r="BH122" i="39" s="1"/>
  <c r="BH156" i="39"/>
  <c r="BH154" i="39" s="1"/>
  <c r="BH69" i="45"/>
  <c r="BH68" i="45" s="1"/>
  <c r="BH33" i="27" s="1"/>
  <c r="BH80" i="45"/>
  <c r="BH79" i="45" s="1"/>
  <c r="BI12" i="43"/>
  <c r="BH148" i="39"/>
  <c r="BH146" i="39" s="1"/>
  <c r="BH63" i="45"/>
  <c r="BH62" i="45" s="1"/>
  <c r="BH32" i="27" s="1"/>
  <c r="BH39" i="44"/>
  <c r="BH38" i="44" s="1"/>
  <c r="BH14" i="27" s="1"/>
  <c r="BH69" i="27" s="1"/>
  <c r="BH132" i="39"/>
  <c r="BH130" i="39" s="1"/>
  <c r="BH108" i="39"/>
  <c r="BH106" i="39" s="1"/>
  <c r="BH45" i="44"/>
  <c r="BH44" i="44" s="1"/>
  <c r="BH15" i="27" s="1"/>
  <c r="BH70" i="27" s="1"/>
  <c r="BH33" i="44"/>
  <c r="BH32" i="44" s="1"/>
  <c r="BH13" i="27" s="1"/>
  <c r="BH68" i="27" s="1"/>
  <c r="BH116" i="39"/>
  <c r="BH114" i="39" s="1"/>
  <c r="BH84" i="39"/>
  <c r="BH82" i="39" s="1"/>
  <c r="BH92" i="39"/>
  <c r="BH90" i="39" s="1"/>
  <c r="BH63" i="44"/>
  <c r="BH62" i="44" s="1"/>
  <c r="BH18" i="27" s="1"/>
  <c r="BH73" i="27" s="1"/>
  <c r="BH54" i="43"/>
  <c r="BH140" i="39"/>
  <c r="BH138" i="39" s="1"/>
  <c r="BH47" i="43"/>
  <c r="BH100" i="39"/>
  <c r="BH98" i="39" s="1"/>
  <c r="BH51" i="44"/>
  <c r="BH50" i="44" s="1"/>
  <c r="BH16" i="27" s="1"/>
  <c r="BH71" i="27" s="1"/>
  <c r="BG10" i="46"/>
  <c r="BJ10" i="47" s="1"/>
  <c r="BG32" i="46"/>
  <c r="BJ32" i="47" s="1"/>
  <c r="BH61" i="47"/>
  <c r="BD60" i="27"/>
  <c r="BD46" i="27"/>
  <c r="AO20" i="16"/>
  <c r="AP119" i="13"/>
  <c r="N64" i="20"/>
  <c r="AM40" i="13"/>
  <c r="AM51" i="13"/>
  <c r="N75" i="20"/>
  <c r="P73" i="13"/>
  <c r="P84" i="13" s="1"/>
  <c r="N53" i="20"/>
  <c r="Q45" i="21" s="1"/>
  <c r="N38" i="20"/>
  <c r="N112" i="20"/>
  <c r="N27" i="20"/>
  <c r="N101" i="20"/>
  <c r="N54" i="20"/>
  <c r="Q46" i="21" s="1"/>
  <c r="O51" i="20"/>
  <c r="R43" i="21" s="1"/>
  <c r="M58" i="20"/>
  <c r="P50" i="21" s="1"/>
  <c r="M95" i="20"/>
  <c r="O52" i="20"/>
  <c r="R44" i="21" s="1"/>
  <c r="M21" i="20"/>
  <c r="N66" i="21"/>
  <c r="N67" i="21" s="1"/>
  <c r="N11" i="21"/>
  <c r="N32" i="21"/>
  <c r="N33" i="21" s="1"/>
  <c r="N34" i="21" s="1"/>
  <c r="N221" i="25"/>
  <c r="N105" i="16"/>
  <c r="N61" i="16"/>
  <c r="N169" i="25"/>
  <c r="N143" i="25"/>
  <c r="N116" i="16"/>
  <c r="N94" i="16"/>
  <c r="O99" i="13"/>
  <c r="O110" i="13" s="1"/>
  <c r="N195" i="25"/>
  <c r="N182" i="25"/>
  <c r="N208" i="25"/>
  <c r="P20" i="13"/>
  <c r="P66" i="13" s="1"/>
  <c r="N72" i="16"/>
  <c r="N83" i="16"/>
  <c r="N130" i="25"/>
  <c r="N156" i="25"/>
  <c r="N117" i="25"/>
  <c r="O114" i="16"/>
  <c r="O92" i="16"/>
  <c r="O232" i="25"/>
  <c r="O206" i="25"/>
  <c r="P97" i="13"/>
  <c r="P108" i="13" s="1"/>
  <c r="O115" i="25"/>
  <c r="O154" i="25"/>
  <c r="O219" i="25"/>
  <c r="O141" i="25"/>
  <c r="Q18" i="13"/>
  <c r="Q64" i="13" s="1"/>
  <c r="O180" i="25"/>
  <c r="O193" i="25"/>
  <c r="O59" i="16"/>
  <c r="O128" i="25"/>
  <c r="O70" i="16"/>
  <c r="O81" i="16"/>
  <c r="O167" i="25"/>
  <c r="N113" i="20"/>
  <c r="N28" i="20"/>
  <c r="N39" i="20"/>
  <c r="N76" i="20"/>
  <c r="N65" i="20"/>
  <c r="N102" i="20"/>
  <c r="AM41" i="13"/>
  <c r="P74" i="13"/>
  <c r="AM52" i="13"/>
  <c r="P63" i="13"/>
  <c r="AO35" i="16"/>
  <c r="AO46" i="16"/>
  <c r="AO36" i="16"/>
  <c r="AO47" i="16"/>
  <c r="AO38" i="16"/>
  <c r="AO49" i="16"/>
  <c r="AO39" i="16"/>
  <c r="AO50" i="16"/>
  <c r="AO37" i="16"/>
  <c r="AO48" i="16"/>
  <c r="AO13" i="16"/>
  <c r="AO16" i="16"/>
  <c r="AO17" i="16"/>
  <c r="AO15" i="16"/>
  <c r="AO14" i="16"/>
  <c r="AO282" i="25"/>
  <c r="AO295" i="25"/>
  <c r="AO256" i="25"/>
  <c r="AO243" i="25"/>
  <c r="AO269" i="25"/>
  <c r="AO100" i="25"/>
  <c r="AO87" i="25"/>
  <c r="AO74" i="25"/>
  <c r="AO61" i="25"/>
  <c r="AO296" i="25"/>
  <c r="AO283" i="25"/>
  <c r="AO270" i="25"/>
  <c r="AO257" i="25"/>
  <c r="AO101" i="25"/>
  <c r="AO244" i="25"/>
  <c r="AO75" i="25"/>
  <c r="AO88" i="25"/>
  <c r="AO62" i="25"/>
  <c r="AO298" i="25"/>
  <c r="AO272" i="25"/>
  <c r="AO285" i="25"/>
  <c r="AO259" i="25"/>
  <c r="AO246" i="25"/>
  <c r="AO103" i="25"/>
  <c r="AO90" i="25"/>
  <c r="AO51" i="25"/>
  <c r="AO77" i="25"/>
  <c r="AO64" i="25"/>
  <c r="AQ30" i="13"/>
  <c r="AQ29" i="13"/>
  <c r="AQ33" i="13"/>
  <c r="AQ32" i="13"/>
  <c r="AQ31" i="13"/>
  <c r="AO286" i="25"/>
  <c r="AO299" i="25"/>
  <c r="AO260" i="25"/>
  <c r="AO247" i="25"/>
  <c r="AO273" i="25"/>
  <c r="AO91" i="25"/>
  <c r="AO104" i="25"/>
  <c r="AO78" i="25"/>
  <c r="AO65" i="25"/>
  <c r="AO52" i="25"/>
  <c r="AO297" i="25"/>
  <c r="AO284" i="25"/>
  <c r="AO258" i="25"/>
  <c r="AO271" i="25"/>
  <c r="AO245" i="25"/>
  <c r="AO89" i="25"/>
  <c r="AO102" i="25"/>
  <c r="AO50" i="25"/>
  <c r="AO76" i="25"/>
  <c r="AO63" i="25"/>
  <c r="M106" i="20"/>
  <c r="M43" i="20"/>
  <c r="M69" i="20"/>
  <c r="M80" i="20"/>
  <c r="M117" i="20"/>
  <c r="M32" i="20"/>
  <c r="O78" i="13"/>
  <c r="O67" i="13"/>
  <c r="AL56" i="13"/>
  <c r="AN289" i="25"/>
  <c r="AO291" i="25"/>
  <c r="AO300" i="25"/>
  <c r="AO293" i="25"/>
  <c r="AO294" i="25"/>
  <c r="AO292" i="25"/>
  <c r="BI46" i="47"/>
  <c r="C72" i="50"/>
  <c r="L17" i="50"/>
  <c r="C70" i="50"/>
  <c r="L15" i="50"/>
  <c r="C71" i="50"/>
  <c r="L16" i="50"/>
  <c r="C73" i="50"/>
  <c r="C68" i="50"/>
  <c r="L69" i="4"/>
  <c r="L71" i="4"/>
  <c r="L73" i="4"/>
  <c r="L72" i="4"/>
  <c r="L14" i="4"/>
  <c r="K74" i="4"/>
  <c r="L35" i="4"/>
  <c r="AM9" i="4"/>
  <c r="AM24" i="4"/>
  <c r="L33" i="4"/>
  <c r="L32" i="4"/>
  <c r="AM12" i="4"/>
  <c r="AM10" i="4"/>
  <c r="AM11" i="4"/>
  <c r="AM25" i="4"/>
  <c r="AM39" i="25"/>
  <c r="AN276" i="25"/>
  <c r="AN263" i="25"/>
  <c r="AO266" i="25"/>
  <c r="AO279" i="25"/>
  <c r="AO268" i="25"/>
  <c r="AO281" i="25"/>
  <c r="AO265" i="25"/>
  <c r="AO278" i="25"/>
  <c r="AO274" i="25"/>
  <c r="AO287" i="25"/>
  <c r="AO267" i="25"/>
  <c r="AO280" i="25"/>
  <c r="AN237" i="25"/>
  <c r="AO240" i="25"/>
  <c r="AO253" i="25"/>
  <c r="AO239" i="25"/>
  <c r="AO252" i="25"/>
  <c r="AO248" i="25"/>
  <c r="AO261" i="25"/>
  <c r="AN250" i="25"/>
  <c r="AO241" i="25"/>
  <c r="AO254" i="25"/>
  <c r="AO242" i="25"/>
  <c r="AO255" i="25"/>
  <c r="AO92" i="25"/>
  <c r="AO105" i="25"/>
  <c r="AO85" i="25"/>
  <c r="AO98" i="25"/>
  <c r="AO84" i="25"/>
  <c r="AO97" i="25"/>
  <c r="AO83" i="25"/>
  <c r="AO96" i="25"/>
  <c r="AO86" i="25"/>
  <c r="AO99" i="25"/>
  <c r="AN94" i="25"/>
  <c r="AN55" i="25"/>
  <c r="AN68" i="25"/>
  <c r="AN81" i="25"/>
  <c r="AO58" i="25"/>
  <c r="AO71" i="25"/>
  <c r="AO59" i="25"/>
  <c r="AO72" i="25"/>
  <c r="AO57" i="25"/>
  <c r="AO70" i="25"/>
  <c r="AO66" i="25"/>
  <c r="AO79" i="25"/>
  <c r="AO60" i="25"/>
  <c r="AO73" i="25"/>
  <c r="AO53" i="25"/>
  <c r="I34" i="4"/>
  <c r="I34" i="50" s="1"/>
  <c r="Q71" i="13"/>
  <c r="Q60" i="13"/>
  <c r="AN38" i="13"/>
  <c r="AN50" i="13"/>
  <c r="AN39" i="13"/>
  <c r="Q72" i="13"/>
  <c r="Q83" i="13" s="1"/>
  <c r="O81" i="13"/>
  <c r="N80" i="13"/>
  <c r="M72" i="21"/>
  <c r="J122" i="18" s="1"/>
  <c r="M61" i="20"/>
  <c r="M72" i="20"/>
  <c r="M98" i="20"/>
  <c r="M24" i="20"/>
  <c r="M35" i="20"/>
  <c r="O111" i="20"/>
  <c r="M109" i="20"/>
  <c r="M15" i="21"/>
  <c r="M24" i="21" s="1"/>
  <c r="M23" i="21"/>
  <c r="M37" i="21"/>
  <c r="M57" i="21" s="1"/>
  <c r="M50" i="21"/>
  <c r="O110" i="20"/>
  <c r="L108" i="20"/>
  <c r="L107" i="20" s="1"/>
  <c r="O99" i="20"/>
  <c r="O100" i="20"/>
  <c r="L97" i="20"/>
  <c r="L96" i="20" s="1"/>
  <c r="O73" i="20"/>
  <c r="O74" i="20"/>
  <c r="L60" i="20"/>
  <c r="L59" i="20" s="1"/>
  <c r="L71" i="20"/>
  <c r="L70" i="20" s="1"/>
  <c r="O62" i="20"/>
  <c r="O63" i="20"/>
  <c r="O36" i="20"/>
  <c r="O37" i="20"/>
  <c r="L34" i="20"/>
  <c r="L33" i="20" s="1"/>
  <c r="O26" i="20"/>
  <c r="L23" i="20"/>
  <c r="L22" i="20" s="1"/>
  <c r="O25" i="20"/>
  <c r="M101" i="13"/>
  <c r="AN30" i="16"/>
  <c r="AO33" i="16"/>
  <c r="AO44" i="16"/>
  <c r="AN41" i="16"/>
  <c r="AO34" i="16"/>
  <c r="AO45" i="16"/>
  <c r="AO31" i="16"/>
  <c r="AO42" i="16"/>
  <c r="AO32" i="16"/>
  <c r="AO43" i="16"/>
  <c r="AO40" i="16"/>
  <c r="AO51" i="16"/>
  <c r="AN8" i="16"/>
  <c r="AO18" i="16"/>
  <c r="AO11" i="16"/>
  <c r="AO12" i="16"/>
  <c r="AO9" i="16"/>
  <c r="AO10" i="16"/>
  <c r="AN19" i="16"/>
  <c r="AI46" i="13"/>
  <c r="AK46" i="13"/>
  <c r="AJ46" i="13"/>
  <c r="AK35" i="13"/>
  <c r="AJ301" i="25" s="1"/>
  <c r="AI35" i="13"/>
  <c r="AH301" i="25" s="1"/>
  <c r="AJ35" i="13"/>
  <c r="AI301" i="25" s="1"/>
  <c r="AQ34" i="13"/>
  <c r="AQ28" i="13"/>
  <c r="AQ26" i="13"/>
  <c r="AQ27" i="13"/>
  <c r="AQ25" i="13"/>
  <c r="AP24" i="13"/>
  <c r="B49" i="10"/>
  <c r="C48" i="10"/>
  <c r="AR6" i="13" s="1"/>
  <c r="M329" i="25" l="1"/>
  <c r="L322" i="25"/>
  <c r="L36" i="25"/>
  <c r="L82" i="18" s="1"/>
  <c r="L27" i="4" s="1"/>
  <c r="L27" i="50" s="1"/>
  <c r="P324" i="25"/>
  <c r="AO13" i="22"/>
  <c r="L30" i="4"/>
  <c r="L30" i="50" s="1"/>
  <c r="AL28" i="4"/>
  <c r="AL28" i="50" s="1"/>
  <c r="L29" i="4"/>
  <c r="L29" i="50" s="1"/>
  <c r="AI71" i="18"/>
  <c r="AJ71" i="18"/>
  <c r="M64" i="16"/>
  <c r="AM75" i="18"/>
  <c r="O142" i="18"/>
  <c r="N65" i="16"/>
  <c r="AM74" i="18"/>
  <c r="AL77" i="18"/>
  <c r="N143" i="18"/>
  <c r="AL76" i="18"/>
  <c r="AM83" i="18"/>
  <c r="N144" i="18"/>
  <c r="N79" i="13"/>
  <c r="N115" i="20"/>
  <c r="P76" i="13"/>
  <c r="P87" i="13" s="1"/>
  <c r="N93" i="20"/>
  <c r="N30" i="20"/>
  <c r="N104" i="20"/>
  <c r="N56" i="20"/>
  <c r="Q48" i="21" s="1"/>
  <c r="N41" i="20"/>
  <c r="AM43" i="13"/>
  <c r="AM54" i="13"/>
  <c r="N67" i="20"/>
  <c r="N19" i="20"/>
  <c r="N78" i="20"/>
  <c r="AO49" i="18"/>
  <c r="L85" i="20"/>
  <c r="L84" i="20" s="1"/>
  <c r="AP26" i="16"/>
  <c r="AP23" i="18"/>
  <c r="AP34" i="18"/>
  <c r="AP56" i="18"/>
  <c r="AP67" i="18"/>
  <c r="AP27" i="16"/>
  <c r="AP24" i="18"/>
  <c r="AP35" i="18"/>
  <c r="AP57" i="18"/>
  <c r="AP68" i="18"/>
  <c r="AP28" i="16"/>
  <c r="AP25" i="18"/>
  <c r="AP36" i="18"/>
  <c r="AP58" i="18"/>
  <c r="AP69" i="18"/>
  <c r="AP28" i="18"/>
  <c r="AP50" i="18"/>
  <c r="AP61" i="18"/>
  <c r="AP30" i="18"/>
  <c r="AP52" i="18"/>
  <c r="AP63" i="18"/>
  <c r="AP31" i="18"/>
  <c r="AP64" i="18"/>
  <c r="AP53" i="18"/>
  <c r="AP32" i="18"/>
  <c r="AP54" i="18"/>
  <c r="AP65" i="18"/>
  <c r="AO60" i="18"/>
  <c r="AP33" i="18"/>
  <c r="AP66" i="18"/>
  <c r="AP55" i="18"/>
  <c r="AP29" i="18"/>
  <c r="AP62" i="18"/>
  <c r="AP51" i="18"/>
  <c r="AP29" i="16"/>
  <c r="AP26" i="18"/>
  <c r="AP37" i="18"/>
  <c r="AP59" i="18"/>
  <c r="AP70" i="18"/>
  <c r="M87" i="18"/>
  <c r="M86" i="18" s="1"/>
  <c r="M98" i="18"/>
  <c r="M97" i="18" s="1"/>
  <c r="M109" i="18"/>
  <c r="M108" i="18" s="1"/>
  <c r="M125" i="18"/>
  <c r="M124" i="18" s="1"/>
  <c r="AO27" i="18"/>
  <c r="N88" i="18"/>
  <c r="N99" i="18"/>
  <c r="N110" i="18"/>
  <c r="N126" i="18"/>
  <c r="P229" i="25"/>
  <c r="P90" i="18"/>
  <c r="P101" i="18"/>
  <c r="P112" i="18"/>
  <c r="P128" i="18"/>
  <c r="O90" i="16"/>
  <c r="O91" i="18"/>
  <c r="O113" i="18"/>
  <c r="O102" i="18"/>
  <c r="O129" i="18"/>
  <c r="N227" i="25"/>
  <c r="AP22" i="16"/>
  <c r="AP24" i="16"/>
  <c r="AP21" i="16"/>
  <c r="AP25" i="16"/>
  <c r="AP23" i="16"/>
  <c r="AM12" i="50"/>
  <c r="AM9" i="50"/>
  <c r="L32" i="50"/>
  <c r="AM25" i="50"/>
  <c r="L33" i="50"/>
  <c r="AM11" i="50"/>
  <c r="AM10" i="50"/>
  <c r="AM24" i="50"/>
  <c r="BH26" i="47"/>
  <c r="BJ55" i="47"/>
  <c r="BF55" i="27"/>
  <c r="G19" i="26" s="1"/>
  <c r="BG68" i="44"/>
  <c r="BG19" i="27" s="1"/>
  <c r="BI36" i="47"/>
  <c r="BI45" i="47" s="1"/>
  <c r="BI44" i="47"/>
  <c r="BI66" i="47"/>
  <c r="BI58" i="47"/>
  <c r="BH37" i="39"/>
  <c r="BH54" i="45" s="1"/>
  <c r="BH29" i="27" s="1"/>
  <c r="BJ41" i="47"/>
  <c r="BJ33" i="47"/>
  <c r="BJ11" i="47"/>
  <c r="BJ19" i="47"/>
  <c r="BI36" i="43"/>
  <c r="BI11" i="43"/>
  <c r="BI42" i="43"/>
  <c r="BI41" i="43" s="1"/>
  <c r="BI22" i="47"/>
  <c r="BI14" i="47"/>
  <c r="BH78" i="45"/>
  <c r="BH35" i="27" s="1"/>
  <c r="BD61" i="27"/>
  <c r="BD62" i="27"/>
  <c r="BD65" i="27" s="1"/>
  <c r="BD64" i="27"/>
  <c r="BH60" i="43"/>
  <c r="BH53" i="43"/>
  <c r="BH38" i="39"/>
  <c r="BH55" i="45" s="1"/>
  <c r="BH30" i="27" s="1"/>
  <c r="BH70" i="47"/>
  <c r="BE77" i="45"/>
  <c r="BE74" i="45" s="1"/>
  <c r="BE34" i="27" s="1"/>
  <c r="BE20" i="27" s="1"/>
  <c r="BE37" i="27" s="1"/>
  <c r="BE45" i="27" s="1"/>
  <c r="BE60" i="27" s="1"/>
  <c r="BE64" i="27" s="1"/>
  <c r="AP20" i="16"/>
  <c r="AQ119" i="13"/>
  <c r="O126" i="25"/>
  <c r="O79" i="16"/>
  <c r="O191" i="25"/>
  <c r="O178" i="25"/>
  <c r="O139" i="25"/>
  <c r="P95" i="13"/>
  <c r="P106" i="13" s="1"/>
  <c r="O112" i="16"/>
  <c r="Q16" i="13"/>
  <c r="Q62" i="13" s="1"/>
  <c r="O101" i="16"/>
  <c r="O113" i="25"/>
  <c r="O152" i="25"/>
  <c r="O57" i="16"/>
  <c r="O217" i="25"/>
  <c r="O165" i="25"/>
  <c r="O230" i="25"/>
  <c r="O68" i="16"/>
  <c r="O204" i="25"/>
  <c r="O55" i="20"/>
  <c r="R47" i="21" s="1"/>
  <c r="O92" i="20"/>
  <c r="N57" i="20"/>
  <c r="Q49" i="21" s="1"/>
  <c r="N94" i="20"/>
  <c r="O18" i="20"/>
  <c r="N116" i="20"/>
  <c r="N20" i="20"/>
  <c r="L11" i="20"/>
  <c r="L35" i="50"/>
  <c r="N12" i="21"/>
  <c r="N42" i="20"/>
  <c r="N31" i="20"/>
  <c r="N68" i="20"/>
  <c r="N105" i="20"/>
  <c r="N79" i="20"/>
  <c r="AM44" i="13"/>
  <c r="AM55" i="13"/>
  <c r="P77" i="13"/>
  <c r="P88" i="13" s="1"/>
  <c r="AN53" i="13"/>
  <c r="Q75" i="13"/>
  <c r="Q86" i="13" s="1"/>
  <c r="AN42" i="13"/>
  <c r="O114" i="20"/>
  <c r="O103" i="20"/>
  <c r="O40" i="20"/>
  <c r="O29" i="20"/>
  <c r="O66" i="20"/>
  <c r="O77" i="20"/>
  <c r="P85" i="13"/>
  <c r="AP37" i="16"/>
  <c r="AP48" i="16"/>
  <c r="AP38" i="16"/>
  <c r="AP49" i="16"/>
  <c r="AP39" i="16"/>
  <c r="AP50" i="16"/>
  <c r="AP35" i="16"/>
  <c r="AP46" i="16"/>
  <c r="AP36" i="16"/>
  <c r="AP47" i="16"/>
  <c r="AP15" i="16"/>
  <c r="AP17" i="16"/>
  <c r="AP13" i="16"/>
  <c r="AP16" i="16"/>
  <c r="AP14" i="16"/>
  <c r="AP295" i="25"/>
  <c r="AP282" i="25"/>
  <c r="AP256" i="25"/>
  <c r="AP269" i="25"/>
  <c r="AP243" i="25"/>
  <c r="AP100" i="25"/>
  <c r="AP87" i="25"/>
  <c r="AP61" i="25"/>
  <c r="AP74" i="25"/>
  <c r="AP297" i="25"/>
  <c r="AP284" i="25"/>
  <c r="AP258" i="25"/>
  <c r="AP271" i="25"/>
  <c r="AP245" i="25"/>
  <c r="AP89" i="25"/>
  <c r="AP63" i="25"/>
  <c r="AP102" i="25"/>
  <c r="AP76" i="25"/>
  <c r="AP50" i="25"/>
  <c r="AP298" i="25"/>
  <c r="AP272" i="25"/>
  <c r="AP285" i="25"/>
  <c r="AP103" i="25"/>
  <c r="AP77" i="25"/>
  <c r="AP246" i="25"/>
  <c r="AP259" i="25"/>
  <c r="AP90" i="25"/>
  <c r="AP64" i="25"/>
  <c r="AP51" i="25"/>
  <c r="AP296" i="25"/>
  <c r="AP270" i="25"/>
  <c r="AP283" i="25"/>
  <c r="AP257" i="25"/>
  <c r="AP75" i="25"/>
  <c r="AP244" i="25"/>
  <c r="AP88" i="25"/>
  <c r="AP62" i="25"/>
  <c r="AP101" i="25"/>
  <c r="AR29" i="13"/>
  <c r="AR31" i="13"/>
  <c r="AR33" i="13"/>
  <c r="AR30" i="13"/>
  <c r="AR32" i="13"/>
  <c r="AP299" i="25"/>
  <c r="AP273" i="25"/>
  <c r="AP260" i="25"/>
  <c r="AP247" i="25"/>
  <c r="AP286" i="25"/>
  <c r="AP91" i="25"/>
  <c r="AP65" i="25"/>
  <c r="AP104" i="25"/>
  <c r="AP78" i="25"/>
  <c r="AP52" i="25"/>
  <c r="O89" i="13"/>
  <c r="L48" i="20"/>
  <c r="L47" i="20" s="1"/>
  <c r="O41" i="21"/>
  <c r="L120" i="16"/>
  <c r="L121" i="16"/>
  <c r="AO289" i="25"/>
  <c r="AP300" i="25"/>
  <c r="AP291" i="25"/>
  <c r="AP293" i="25"/>
  <c r="AP292" i="25"/>
  <c r="AP294" i="25"/>
  <c r="C69" i="50"/>
  <c r="L14" i="50"/>
  <c r="L70" i="4"/>
  <c r="AN9" i="4"/>
  <c r="L36" i="4"/>
  <c r="AN24" i="4"/>
  <c r="AN11" i="4"/>
  <c r="AN12" i="4"/>
  <c r="AN25" i="4"/>
  <c r="AN10" i="4"/>
  <c r="AO263" i="25"/>
  <c r="AP274" i="25"/>
  <c r="AP287" i="25"/>
  <c r="AP266" i="25"/>
  <c r="AP279" i="25"/>
  <c r="AO276" i="25"/>
  <c r="AP268" i="25"/>
  <c r="AP281" i="25"/>
  <c r="AP265" i="25"/>
  <c r="AP278" i="25"/>
  <c r="AP267" i="25"/>
  <c r="AP280" i="25"/>
  <c r="AN39" i="25"/>
  <c r="AO237" i="25"/>
  <c r="AP239" i="25"/>
  <c r="AP252" i="25"/>
  <c r="AP241" i="25"/>
  <c r="AP254" i="25"/>
  <c r="AP240" i="25"/>
  <c r="AP253" i="25"/>
  <c r="AO250" i="25"/>
  <c r="AP248" i="25"/>
  <c r="AP261" i="25"/>
  <c r="AP242" i="25"/>
  <c r="AP255" i="25"/>
  <c r="M213" i="25"/>
  <c r="M211" i="25" s="1"/>
  <c r="M226" i="25"/>
  <c r="M224" i="25" s="1"/>
  <c r="P203" i="25"/>
  <c r="P216" i="25"/>
  <c r="N201" i="25"/>
  <c r="N214" i="25"/>
  <c r="M187" i="25"/>
  <c r="M185" i="25" s="1"/>
  <c r="M200" i="25"/>
  <c r="M198" i="25" s="1"/>
  <c r="P177" i="25"/>
  <c r="P190" i="25"/>
  <c r="N175" i="25"/>
  <c r="N188" i="25"/>
  <c r="M161" i="25"/>
  <c r="M159" i="25" s="1"/>
  <c r="M174" i="25"/>
  <c r="M172" i="25" s="1"/>
  <c r="P151" i="25"/>
  <c r="P164" i="25"/>
  <c r="N149" i="25"/>
  <c r="N162" i="25"/>
  <c r="M135" i="25"/>
  <c r="M133" i="25" s="1"/>
  <c r="M148" i="25"/>
  <c r="M146" i="25" s="1"/>
  <c r="P125" i="25"/>
  <c r="P138" i="25"/>
  <c r="N123" i="25"/>
  <c r="N136" i="25"/>
  <c r="M109" i="25"/>
  <c r="M122" i="25"/>
  <c r="M120" i="25" s="1"/>
  <c r="P112" i="25"/>
  <c r="N109" i="16"/>
  <c r="N110" i="25"/>
  <c r="AO94" i="25"/>
  <c r="AP86" i="25"/>
  <c r="AP99" i="25"/>
  <c r="AO55" i="25"/>
  <c r="AP92" i="25"/>
  <c r="AP105" i="25"/>
  <c r="AP83" i="25"/>
  <c r="AP96" i="25"/>
  <c r="AP84" i="25"/>
  <c r="AP97" i="25"/>
  <c r="AP85" i="25"/>
  <c r="AP98" i="25"/>
  <c r="AP58" i="25"/>
  <c r="AP71" i="25"/>
  <c r="AP57" i="25"/>
  <c r="AP70" i="25"/>
  <c r="AP59" i="25"/>
  <c r="AP72" i="25"/>
  <c r="AO81" i="25"/>
  <c r="AO68" i="25"/>
  <c r="AP60" i="25"/>
  <c r="AP73" i="25"/>
  <c r="AP66" i="25"/>
  <c r="AP79" i="25"/>
  <c r="AP53" i="25"/>
  <c r="Q82" i="13"/>
  <c r="N54" i="16"/>
  <c r="N76" i="16"/>
  <c r="O92" i="13"/>
  <c r="O103" i="13" s="1"/>
  <c r="N87" i="16"/>
  <c r="P13" i="13"/>
  <c r="P59" i="13" s="1"/>
  <c r="N98" i="16"/>
  <c r="M81" i="21"/>
  <c r="M39" i="21"/>
  <c r="J121" i="18" s="1"/>
  <c r="M17" i="21"/>
  <c r="J120" i="18" s="1"/>
  <c r="N68" i="21"/>
  <c r="N35" i="21"/>
  <c r="P56" i="16"/>
  <c r="M108" i="16"/>
  <c r="M107" i="16" s="1"/>
  <c r="M53" i="16"/>
  <c r="M52" i="16" s="1"/>
  <c r="AO30" i="16"/>
  <c r="AP32" i="16"/>
  <c r="AP43" i="16"/>
  <c r="AP34" i="16"/>
  <c r="AP45" i="16"/>
  <c r="AO41" i="16"/>
  <c r="AP31" i="16"/>
  <c r="AP42" i="16"/>
  <c r="AP40" i="16"/>
  <c r="AP51" i="16"/>
  <c r="AP33" i="16"/>
  <c r="AP44" i="16"/>
  <c r="P100" i="16"/>
  <c r="P111" i="16"/>
  <c r="M86" i="16"/>
  <c r="M85" i="16" s="1"/>
  <c r="M97" i="16"/>
  <c r="M96" i="16" s="1"/>
  <c r="P78" i="16"/>
  <c r="P89" i="16"/>
  <c r="M75" i="16"/>
  <c r="M74" i="16" s="1"/>
  <c r="R15" i="13"/>
  <c r="P67" i="16"/>
  <c r="N91" i="13"/>
  <c r="AO8" i="16"/>
  <c r="AP9" i="16"/>
  <c r="AP10" i="16"/>
  <c r="AO19" i="16"/>
  <c r="AP12" i="16"/>
  <c r="AP18" i="16"/>
  <c r="AP11" i="16"/>
  <c r="O12" i="13"/>
  <c r="Q94" i="13"/>
  <c r="AR25" i="13"/>
  <c r="AR27" i="13"/>
  <c r="AR28" i="13"/>
  <c r="AR34" i="13"/>
  <c r="AR26" i="13"/>
  <c r="AQ24" i="13"/>
  <c r="C49" i="10"/>
  <c r="AS6" i="13" s="1"/>
  <c r="B50" i="10"/>
  <c r="M48" i="25" l="1"/>
  <c r="M49" i="25"/>
  <c r="M45" i="25"/>
  <c r="M335" i="25" s="1"/>
  <c r="N335" i="25" s="1"/>
  <c r="O335" i="25" s="1"/>
  <c r="P335" i="25" s="1"/>
  <c r="Q335" i="25" s="1"/>
  <c r="R335" i="25" s="1"/>
  <c r="S335" i="25" s="1"/>
  <c r="T335" i="25" s="1"/>
  <c r="U335" i="25" s="1"/>
  <c r="V335" i="25" s="1"/>
  <c r="W335" i="25" s="1"/>
  <c r="X335" i="25" s="1"/>
  <c r="Y335" i="25" s="1"/>
  <c r="Z335" i="25" s="1"/>
  <c r="AA335" i="25" s="1"/>
  <c r="AB335" i="25" s="1"/>
  <c r="AC335" i="25" s="1"/>
  <c r="AD335" i="25" s="1"/>
  <c r="AE335" i="25" s="1"/>
  <c r="AF335" i="25" s="1"/>
  <c r="AG335" i="25" s="1"/>
  <c r="AH335" i="25" s="1"/>
  <c r="AI335" i="25" s="1"/>
  <c r="AJ335" i="25" s="1"/>
  <c r="M47" i="25"/>
  <c r="M44" i="25"/>
  <c r="M46" i="25"/>
  <c r="M336" i="25" s="1"/>
  <c r="N336" i="25" s="1"/>
  <c r="O336" i="25" s="1"/>
  <c r="P336" i="25" s="1"/>
  <c r="Q336" i="25" s="1"/>
  <c r="R336" i="25" s="1"/>
  <c r="S336" i="25" s="1"/>
  <c r="T336" i="25" s="1"/>
  <c r="U336" i="25" s="1"/>
  <c r="V336" i="25" s="1"/>
  <c r="W336" i="25" s="1"/>
  <c r="X336" i="25" s="1"/>
  <c r="Y336" i="25" s="1"/>
  <c r="Z336" i="25" s="1"/>
  <c r="AA336" i="25" s="1"/>
  <c r="AB336" i="25" s="1"/>
  <c r="AC336" i="25" s="1"/>
  <c r="AD336" i="25" s="1"/>
  <c r="AE336" i="25" s="1"/>
  <c r="AF336" i="25" s="1"/>
  <c r="AG336" i="25" s="1"/>
  <c r="AH336" i="25" s="1"/>
  <c r="AI336" i="25" s="1"/>
  <c r="AJ336" i="25" s="1"/>
  <c r="N329" i="25"/>
  <c r="Q324" i="25"/>
  <c r="AP13" i="22"/>
  <c r="AM28" i="4"/>
  <c r="AM28" i="50" s="1"/>
  <c r="N13" i="20"/>
  <c r="Q20" i="21" s="1"/>
  <c r="N50" i="20"/>
  <c r="Q42" i="21" s="1"/>
  <c r="N87" i="20"/>
  <c r="Q75" i="21" s="1"/>
  <c r="AL79" i="18"/>
  <c r="AM78" i="18"/>
  <c r="AN83" i="18"/>
  <c r="AL80" i="18"/>
  <c r="O71" i="16"/>
  <c r="M123" i="18"/>
  <c r="O60" i="16"/>
  <c r="O142" i="25"/>
  <c r="O116" i="25"/>
  <c r="O168" i="25"/>
  <c r="Q19" i="13"/>
  <c r="Q65" i="13" s="1"/>
  <c r="O194" i="25"/>
  <c r="O104" i="16"/>
  <c r="O82" i="16"/>
  <c r="O129" i="25"/>
  <c r="O207" i="25"/>
  <c r="O93" i="16"/>
  <c r="O233" i="25"/>
  <c r="O155" i="25"/>
  <c r="O220" i="25"/>
  <c r="O115" i="16"/>
  <c r="P98" i="13"/>
  <c r="P109" i="13" s="1"/>
  <c r="O181" i="25"/>
  <c r="O116" i="18"/>
  <c r="O132" i="18"/>
  <c r="O105" i="18"/>
  <c r="O94" i="18"/>
  <c r="J119" i="18"/>
  <c r="N235" i="25"/>
  <c r="N96" i="18"/>
  <c r="N118" i="18"/>
  <c r="N107" i="18"/>
  <c r="N134" i="18"/>
  <c r="P228" i="25"/>
  <c r="P89" i="18"/>
  <c r="P100" i="18"/>
  <c r="P111" i="18"/>
  <c r="P127" i="18"/>
  <c r="AQ27" i="16"/>
  <c r="AQ24" i="18"/>
  <c r="AQ35" i="18"/>
  <c r="AQ57" i="18"/>
  <c r="AQ68" i="18"/>
  <c r="AQ28" i="18"/>
  <c r="AQ50" i="18"/>
  <c r="AQ61" i="18"/>
  <c r="AQ33" i="18"/>
  <c r="AQ55" i="18"/>
  <c r="AQ66" i="18"/>
  <c r="AQ29" i="18"/>
  <c r="AQ51" i="18"/>
  <c r="AQ62" i="18"/>
  <c r="AQ28" i="16"/>
  <c r="AQ25" i="18"/>
  <c r="AQ36" i="18"/>
  <c r="AQ58" i="18"/>
  <c r="AQ69" i="18"/>
  <c r="Q17" i="13"/>
  <c r="AN52" i="13" s="1"/>
  <c r="O92" i="18"/>
  <c r="O103" i="18"/>
  <c r="O114" i="18"/>
  <c r="O130" i="18"/>
  <c r="P154" i="25"/>
  <c r="P93" i="18"/>
  <c r="P104" i="18"/>
  <c r="P115" i="18"/>
  <c r="P131" i="18"/>
  <c r="AP60" i="18"/>
  <c r="AQ26" i="16"/>
  <c r="AQ23" i="18"/>
  <c r="AQ34" i="18"/>
  <c r="AQ56" i="18"/>
  <c r="AQ67" i="18"/>
  <c r="O90" i="20"/>
  <c r="R78" i="21" s="1"/>
  <c r="O140" i="18"/>
  <c r="AP49" i="18"/>
  <c r="AQ30" i="18"/>
  <c r="AQ52" i="18"/>
  <c r="AQ63" i="18"/>
  <c r="AQ29" i="16"/>
  <c r="AQ26" i="18"/>
  <c r="AQ37" i="18"/>
  <c r="AQ59" i="18"/>
  <c r="AQ70" i="18"/>
  <c r="N137" i="18"/>
  <c r="AQ31" i="18"/>
  <c r="AQ64" i="18"/>
  <c r="AQ53" i="18"/>
  <c r="AQ32" i="18"/>
  <c r="AQ54" i="18"/>
  <c r="AQ65" i="18"/>
  <c r="Q20" i="13"/>
  <c r="Q66" i="13" s="1"/>
  <c r="O95" i="18"/>
  <c r="O106" i="18"/>
  <c r="O133" i="18"/>
  <c r="O117" i="18"/>
  <c r="AP27" i="18"/>
  <c r="O16" i="20"/>
  <c r="R23" i="21" s="1"/>
  <c r="AQ24" i="16"/>
  <c r="AQ21" i="16"/>
  <c r="AQ23" i="16"/>
  <c r="AQ25" i="16"/>
  <c r="AQ22" i="16"/>
  <c r="O38" i="20"/>
  <c r="L10" i="20"/>
  <c r="O10" i="21" s="1"/>
  <c r="BE38" i="27"/>
  <c r="AN24" i="50"/>
  <c r="AN10" i="50"/>
  <c r="AN11" i="50"/>
  <c r="AN9" i="50"/>
  <c r="AN25" i="50"/>
  <c r="AN12" i="50"/>
  <c r="BI39" i="47"/>
  <c r="BI48" i="47" s="1"/>
  <c r="BJ56" i="47"/>
  <c r="BJ64" i="47"/>
  <c r="BE61" i="27"/>
  <c r="BE46" i="27"/>
  <c r="BE62" i="27"/>
  <c r="BE65" i="27" s="1"/>
  <c r="BG8" i="27"/>
  <c r="BG74" i="27"/>
  <c r="BG67" i="27" s="1"/>
  <c r="BI59" i="47"/>
  <c r="BI68" i="47" s="1"/>
  <c r="BI67" i="47"/>
  <c r="BH75" i="46"/>
  <c r="BH74" i="46" s="1"/>
  <c r="BK37" i="47" s="1"/>
  <c r="BH24" i="46"/>
  <c r="BH23" i="46" s="1"/>
  <c r="BH46" i="46"/>
  <c r="BH45" i="46" s="1"/>
  <c r="BH68" i="46"/>
  <c r="BH67" i="46" s="1"/>
  <c r="BH59" i="43"/>
  <c r="BH18" i="46"/>
  <c r="BH17" i="46" s="1"/>
  <c r="BH86" i="45"/>
  <c r="BH85" i="45" s="1"/>
  <c r="BH36" i="27" s="1"/>
  <c r="BH34" i="46"/>
  <c r="BH33" i="46" s="1"/>
  <c r="BH40" i="46"/>
  <c r="BH39" i="46" s="1"/>
  <c r="BH12" i="46"/>
  <c r="BH11" i="46" s="1"/>
  <c r="BH56" i="46"/>
  <c r="BH55" i="46" s="1"/>
  <c r="BH62" i="46"/>
  <c r="BH61" i="46" s="1"/>
  <c r="BI35" i="43"/>
  <c r="BI48" i="43"/>
  <c r="BJ20" i="47"/>
  <c r="BJ12" i="47"/>
  <c r="BJ42" i="47"/>
  <c r="BJ34" i="47"/>
  <c r="BI23" i="47"/>
  <c r="BI15" i="47"/>
  <c r="BI24" i="47" s="1"/>
  <c r="AQ20" i="16"/>
  <c r="AR119" i="13"/>
  <c r="Q73" i="13"/>
  <c r="Q84" i="13" s="1"/>
  <c r="AN51" i="13"/>
  <c r="AN40" i="13"/>
  <c r="O101" i="20"/>
  <c r="O64" i="20"/>
  <c r="O75" i="20"/>
  <c r="O53" i="20"/>
  <c r="R45" i="21" s="1"/>
  <c r="O27" i="20"/>
  <c r="O112" i="20"/>
  <c r="N13" i="21"/>
  <c r="L36" i="50"/>
  <c r="O32" i="21"/>
  <c r="O33" i="21" s="1"/>
  <c r="O65" i="21"/>
  <c r="O66" i="21" s="1"/>
  <c r="O195" i="25"/>
  <c r="O94" i="16"/>
  <c r="O105" i="16"/>
  <c r="O130" i="25"/>
  <c r="O83" i="16"/>
  <c r="P99" i="13"/>
  <c r="P110" i="13" s="1"/>
  <c r="O156" i="25"/>
  <c r="O169" i="25"/>
  <c r="O234" i="25"/>
  <c r="O221" i="25"/>
  <c r="O72" i="16"/>
  <c r="O143" i="25"/>
  <c r="O116" i="16"/>
  <c r="O208" i="25"/>
  <c r="O182" i="25"/>
  <c r="O117" i="25"/>
  <c r="O61" i="16"/>
  <c r="O140" i="25"/>
  <c r="P59" i="16"/>
  <c r="P92" i="16"/>
  <c r="O58" i="16"/>
  <c r="O80" i="16"/>
  <c r="R18" i="13"/>
  <c r="R64" i="13" s="1"/>
  <c r="O205" i="25"/>
  <c r="Q97" i="13"/>
  <c r="Q108" i="13" s="1"/>
  <c r="O218" i="25"/>
  <c r="P232" i="25"/>
  <c r="O231" i="25"/>
  <c r="O91" i="16"/>
  <c r="O166" i="25"/>
  <c r="P206" i="25"/>
  <c r="O192" i="25"/>
  <c r="P167" i="25"/>
  <c r="P70" i="16"/>
  <c r="O102" i="16"/>
  <c r="P128" i="25"/>
  <c r="O127" i="25"/>
  <c r="P114" i="16"/>
  <c r="P141" i="25"/>
  <c r="P219" i="25"/>
  <c r="O114" i="25"/>
  <c r="O179" i="25"/>
  <c r="P115" i="25"/>
  <c r="P103" i="16"/>
  <c r="P180" i="25"/>
  <c r="O69" i="16"/>
  <c r="P193" i="25"/>
  <c r="P81" i="16"/>
  <c r="O113" i="16"/>
  <c r="P96" i="13"/>
  <c r="P107" i="13" s="1"/>
  <c r="O153" i="25"/>
  <c r="AQ35" i="16"/>
  <c r="AQ46" i="16"/>
  <c r="AQ38" i="16"/>
  <c r="AQ49" i="16"/>
  <c r="AQ36" i="16"/>
  <c r="AQ47" i="16"/>
  <c r="AQ39" i="16"/>
  <c r="AQ50" i="16"/>
  <c r="AQ37" i="16"/>
  <c r="AQ48" i="16"/>
  <c r="AQ14" i="16"/>
  <c r="AQ17" i="16"/>
  <c r="AQ15" i="16"/>
  <c r="AQ13" i="16"/>
  <c r="AQ16" i="16"/>
  <c r="AS32" i="13"/>
  <c r="AS33" i="13"/>
  <c r="AS30" i="13"/>
  <c r="AS29" i="13"/>
  <c r="AS31" i="13"/>
  <c r="AQ298" i="25"/>
  <c r="AQ259" i="25"/>
  <c r="AQ246" i="25"/>
  <c r="AQ285" i="25"/>
  <c r="AQ103" i="25"/>
  <c r="AQ77" i="25"/>
  <c r="AQ272" i="25"/>
  <c r="AQ90" i="25"/>
  <c r="AQ64" i="25"/>
  <c r="AQ51" i="25"/>
  <c r="AQ296" i="25"/>
  <c r="AQ283" i="25"/>
  <c r="AQ270" i="25"/>
  <c r="AQ257" i="25"/>
  <c r="AQ244" i="25"/>
  <c r="AQ101" i="25"/>
  <c r="AQ75" i="25"/>
  <c r="AQ88" i="25"/>
  <c r="AQ62" i="25"/>
  <c r="AQ286" i="25"/>
  <c r="AQ299" i="25"/>
  <c r="AQ273" i="25"/>
  <c r="AQ260" i="25"/>
  <c r="AQ247" i="25"/>
  <c r="AQ91" i="25"/>
  <c r="AQ65" i="25"/>
  <c r="AQ104" i="25"/>
  <c r="AQ78" i="25"/>
  <c r="AQ52" i="25"/>
  <c r="AQ297" i="25"/>
  <c r="AQ271" i="25"/>
  <c r="AQ284" i="25"/>
  <c r="AQ258" i="25"/>
  <c r="AQ245" i="25"/>
  <c r="AQ50" i="25"/>
  <c r="AQ89" i="25"/>
  <c r="AQ63" i="25"/>
  <c r="AQ102" i="25"/>
  <c r="AQ76" i="25"/>
  <c r="AQ295" i="25"/>
  <c r="AQ282" i="25"/>
  <c r="AQ269" i="25"/>
  <c r="AQ256" i="25"/>
  <c r="AQ100" i="25"/>
  <c r="AQ243" i="25"/>
  <c r="AQ87" i="25"/>
  <c r="AQ61" i="25"/>
  <c r="AQ74" i="25"/>
  <c r="N196" i="25"/>
  <c r="N62" i="16"/>
  <c r="N131" i="25"/>
  <c r="N209" i="25"/>
  <c r="N183" i="25"/>
  <c r="P21" i="13"/>
  <c r="AM45" i="13" s="1"/>
  <c r="N95" i="16"/>
  <c r="N157" i="25"/>
  <c r="O100" i="13"/>
  <c r="O111" i="13" s="1"/>
  <c r="N144" i="25"/>
  <c r="N117" i="16"/>
  <c r="N84" i="16"/>
  <c r="N170" i="25"/>
  <c r="N222" i="25"/>
  <c r="N106" i="16"/>
  <c r="N118" i="25"/>
  <c r="N73" i="16"/>
  <c r="AP289" i="25"/>
  <c r="AQ291" i="25"/>
  <c r="AQ293" i="25"/>
  <c r="AQ292" i="25"/>
  <c r="AQ294" i="25"/>
  <c r="AQ300" i="25"/>
  <c r="M16" i="4"/>
  <c r="AO12" i="4"/>
  <c r="AO25" i="4"/>
  <c r="AJ26" i="4"/>
  <c r="AI26" i="4"/>
  <c r="AO24" i="4"/>
  <c r="M18" i="4"/>
  <c r="AO10" i="4"/>
  <c r="AO11" i="4"/>
  <c r="M15" i="4"/>
  <c r="AO9" i="4"/>
  <c r="M17" i="4"/>
  <c r="M13" i="4"/>
  <c r="AP263" i="25"/>
  <c r="AQ265" i="25"/>
  <c r="AQ278" i="25"/>
  <c r="AQ267" i="25"/>
  <c r="AQ280" i="25"/>
  <c r="AP237" i="25"/>
  <c r="AQ266" i="25"/>
  <c r="AQ279" i="25"/>
  <c r="AQ274" i="25"/>
  <c r="AQ287" i="25"/>
  <c r="AQ268" i="25"/>
  <c r="AQ281" i="25"/>
  <c r="AP276" i="25"/>
  <c r="AO39" i="25"/>
  <c r="M38" i="25"/>
  <c r="AQ248" i="25"/>
  <c r="AQ261" i="25"/>
  <c r="AQ240" i="25"/>
  <c r="AQ253" i="25"/>
  <c r="AQ242" i="25"/>
  <c r="AQ255" i="25"/>
  <c r="AP250" i="25"/>
  <c r="AQ239" i="25"/>
  <c r="AQ252" i="25"/>
  <c r="AQ241" i="25"/>
  <c r="AQ254" i="25"/>
  <c r="P202" i="25"/>
  <c r="P215" i="25"/>
  <c r="P176" i="25"/>
  <c r="P189" i="25"/>
  <c r="P150" i="25"/>
  <c r="P163" i="25"/>
  <c r="P124" i="25"/>
  <c r="P137" i="25"/>
  <c r="M37" i="25"/>
  <c r="P111" i="25"/>
  <c r="AP94" i="25"/>
  <c r="AP55" i="25"/>
  <c r="AQ86" i="25"/>
  <c r="AQ99" i="25"/>
  <c r="AQ85" i="25"/>
  <c r="AQ98" i="25"/>
  <c r="AQ83" i="25"/>
  <c r="AQ96" i="25"/>
  <c r="AQ84" i="25"/>
  <c r="AQ97" i="25"/>
  <c r="AQ92" i="25"/>
  <c r="AQ105" i="25"/>
  <c r="AQ66" i="25"/>
  <c r="AQ79" i="25"/>
  <c r="P77" i="16"/>
  <c r="AQ58" i="25"/>
  <c r="AQ71" i="25"/>
  <c r="AQ59" i="25"/>
  <c r="AQ72" i="25"/>
  <c r="AP81" i="25"/>
  <c r="AP68" i="25"/>
  <c r="AQ60" i="25"/>
  <c r="AQ73" i="25"/>
  <c r="AQ57" i="25"/>
  <c r="AQ70" i="25"/>
  <c r="AQ53" i="25"/>
  <c r="Q93" i="13"/>
  <c r="Q104" i="13" s="1"/>
  <c r="P110" i="16"/>
  <c r="P66" i="16"/>
  <c r="P99" i="16"/>
  <c r="P55" i="16"/>
  <c r="R14" i="13"/>
  <c r="R71" i="13" s="1"/>
  <c r="P88" i="16"/>
  <c r="AM48" i="13"/>
  <c r="AM37" i="13"/>
  <c r="P70" i="13"/>
  <c r="P81" i="13" s="1"/>
  <c r="AL47" i="13"/>
  <c r="AL46" i="13" s="1"/>
  <c r="R61" i="13"/>
  <c r="N98" i="20"/>
  <c r="M59" i="21"/>
  <c r="M26" i="21"/>
  <c r="N35" i="20"/>
  <c r="N109" i="20"/>
  <c r="N24" i="20"/>
  <c r="N61" i="20"/>
  <c r="N72" i="20"/>
  <c r="N69" i="21"/>
  <c r="N36" i="21"/>
  <c r="AO39" i="13"/>
  <c r="M63" i="16"/>
  <c r="M31" i="4"/>
  <c r="Q105" i="13"/>
  <c r="N90" i="13"/>
  <c r="AP30" i="16"/>
  <c r="AQ33" i="16"/>
  <c r="AQ44" i="16"/>
  <c r="AQ32" i="16"/>
  <c r="AQ43" i="16"/>
  <c r="AQ31" i="16"/>
  <c r="AQ42" i="16"/>
  <c r="AP41" i="16"/>
  <c r="AQ40" i="16"/>
  <c r="AQ51" i="16"/>
  <c r="AQ34" i="16"/>
  <c r="AQ45" i="16"/>
  <c r="N102" i="13"/>
  <c r="R72" i="13"/>
  <c r="AO50" i="13"/>
  <c r="AP8" i="16"/>
  <c r="AP19" i="16"/>
  <c r="AQ18" i="16"/>
  <c r="AQ12" i="16"/>
  <c r="AQ11" i="16"/>
  <c r="AQ10" i="16"/>
  <c r="AQ9" i="16"/>
  <c r="O11" i="13"/>
  <c r="O69" i="13"/>
  <c r="O68" i="13" s="1"/>
  <c r="O58" i="13"/>
  <c r="O57" i="13" s="1"/>
  <c r="AL36" i="13"/>
  <c r="AS34" i="13"/>
  <c r="AS25" i="13"/>
  <c r="AS28" i="13"/>
  <c r="AS26" i="13"/>
  <c r="AS27" i="13"/>
  <c r="AR24" i="13"/>
  <c r="B51" i="10"/>
  <c r="C50" i="10"/>
  <c r="AT6" i="13" s="1"/>
  <c r="O329" i="25" l="1"/>
  <c r="M334" i="25"/>
  <c r="M42" i="25"/>
  <c r="M41" i="25" s="1"/>
  <c r="M337" i="25"/>
  <c r="N337" i="25" s="1"/>
  <c r="O337" i="25" s="1"/>
  <c r="P337" i="25" s="1"/>
  <c r="Q337" i="25" s="1"/>
  <c r="R337" i="25" s="1"/>
  <c r="S337" i="25" s="1"/>
  <c r="T337" i="25" s="1"/>
  <c r="U337" i="25" s="1"/>
  <c r="V337" i="25" s="1"/>
  <c r="W337" i="25" s="1"/>
  <c r="X337" i="25" s="1"/>
  <c r="Y337" i="25" s="1"/>
  <c r="Z337" i="25" s="1"/>
  <c r="AA337" i="25" s="1"/>
  <c r="AB337" i="25" s="1"/>
  <c r="AC337" i="25" s="1"/>
  <c r="AD337" i="25" s="1"/>
  <c r="AE337" i="25" s="1"/>
  <c r="AF337" i="25" s="1"/>
  <c r="AG337" i="25" s="1"/>
  <c r="AH337" i="25" s="1"/>
  <c r="AI337" i="25" s="1"/>
  <c r="AJ337" i="25" s="1"/>
  <c r="M338" i="25"/>
  <c r="N338" i="25" s="1"/>
  <c r="O338" i="25" s="1"/>
  <c r="P338" i="25" s="1"/>
  <c r="Q338" i="25" s="1"/>
  <c r="R338" i="25" s="1"/>
  <c r="S338" i="25" s="1"/>
  <c r="T338" i="25" s="1"/>
  <c r="U338" i="25" s="1"/>
  <c r="V338" i="25" s="1"/>
  <c r="W338" i="25" s="1"/>
  <c r="X338" i="25" s="1"/>
  <c r="Y338" i="25" s="1"/>
  <c r="Z338" i="25" s="1"/>
  <c r="AA338" i="25" s="1"/>
  <c r="AB338" i="25" s="1"/>
  <c r="AC338" i="25" s="1"/>
  <c r="AD338" i="25" s="1"/>
  <c r="AE338" i="25" s="1"/>
  <c r="AF338" i="25" s="1"/>
  <c r="AG338" i="25" s="1"/>
  <c r="AH338" i="25" s="1"/>
  <c r="AI338" i="25" s="1"/>
  <c r="AJ338" i="25" s="1"/>
  <c r="R324" i="25"/>
  <c r="AN28" i="4"/>
  <c r="AN28" i="50" s="1"/>
  <c r="AQ13" i="22"/>
  <c r="M12" i="20"/>
  <c r="P19" i="21" s="1"/>
  <c r="M49" i="20"/>
  <c r="AO83" i="18"/>
  <c r="AN75" i="18"/>
  <c r="O144" i="18"/>
  <c r="AM76" i="18"/>
  <c r="O143" i="18"/>
  <c r="M86" i="20"/>
  <c r="P74" i="21" s="1"/>
  <c r="O65" i="16"/>
  <c r="AL81" i="18"/>
  <c r="P142" i="18"/>
  <c r="AK72" i="18"/>
  <c r="AK71" i="18" s="1"/>
  <c r="AL73" i="18"/>
  <c r="M84" i="18"/>
  <c r="M85" i="18"/>
  <c r="N145" i="18"/>
  <c r="Q76" i="13"/>
  <c r="Q87" i="13" s="1"/>
  <c r="AN43" i="13"/>
  <c r="O56" i="20"/>
  <c r="R48" i="21" s="1"/>
  <c r="AN54" i="13"/>
  <c r="O104" i="20"/>
  <c r="O30" i="20"/>
  <c r="O93" i="20"/>
  <c r="O41" i="20"/>
  <c r="O115" i="20"/>
  <c r="O67" i="20"/>
  <c r="O78" i="20"/>
  <c r="O19" i="20"/>
  <c r="AN41" i="13"/>
  <c r="Q74" i="13"/>
  <c r="Q63" i="13"/>
  <c r="AN44" i="13"/>
  <c r="AN55" i="13"/>
  <c r="Q77" i="13"/>
  <c r="Q88" i="13" s="1"/>
  <c r="P139" i="25"/>
  <c r="P91" i="18"/>
  <c r="P102" i="18"/>
  <c r="P113" i="18"/>
  <c r="P129" i="18"/>
  <c r="AR26" i="16"/>
  <c r="AR23" i="18"/>
  <c r="AR34" i="18"/>
  <c r="AR56" i="18"/>
  <c r="AR67" i="18"/>
  <c r="O88" i="18"/>
  <c r="O99" i="18"/>
  <c r="O110" i="18"/>
  <c r="O126" i="18"/>
  <c r="AR30" i="18"/>
  <c r="AR52" i="18"/>
  <c r="AR63" i="18"/>
  <c r="P89" i="20"/>
  <c r="S77" i="21" s="1"/>
  <c r="P139" i="18"/>
  <c r="AR32" i="18"/>
  <c r="AR54" i="18"/>
  <c r="AR65" i="18"/>
  <c r="AR29" i="18"/>
  <c r="AR51" i="18"/>
  <c r="AR62" i="18"/>
  <c r="P88" i="20"/>
  <c r="S76" i="21" s="1"/>
  <c r="P138" i="18"/>
  <c r="AR33" i="18"/>
  <c r="AR66" i="18"/>
  <c r="AR55" i="18"/>
  <c r="AR31" i="18"/>
  <c r="AR53" i="18"/>
  <c r="AR64" i="18"/>
  <c r="M136" i="18"/>
  <c r="M135" i="18" s="1"/>
  <c r="AR28" i="16"/>
  <c r="AR25" i="18"/>
  <c r="AR36" i="18"/>
  <c r="AR58" i="18"/>
  <c r="AR69" i="18"/>
  <c r="AQ60" i="18"/>
  <c r="AR28" i="18"/>
  <c r="AR50" i="18"/>
  <c r="AR61" i="18"/>
  <c r="AR27" i="16"/>
  <c r="AR24" i="18"/>
  <c r="AR35" i="18"/>
  <c r="AR57" i="18"/>
  <c r="AR68" i="18"/>
  <c r="AQ49" i="18"/>
  <c r="AR29" i="16"/>
  <c r="AR26" i="18"/>
  <c r="AR37" i="18"/>
  <c r="AR59" i="18"/>
  <c r="AR70" i="18"/>
  <c r="O91" i="20"/>
  <c r="R79" i="21" s="1"/>
  <c r="O141" i="18"/>
  <c r="AQ27" i="18"/>
  <c r="P15" i="20"/>
  <c r="S22" i="21" s="1"/>
  <c r="O17" i="20"/>
  <c r="R24" i="21" s="1"/>
  <c r="P14" i="20"/>
  <c r="S21" i="21" s="1"/>
  <c r="O227" i="25"/>
  <c r="AR22" i="16"/>
  <c r="AR24" i="16"/>
  <c r="AR21" i="16"/>
  <c r="AR23" i="16"/>
  <c r="AR25" i="16"/>
  <c r="AO11" i="50"/>
  <c r="AJ26" i="50"/>
  <c r="M18" i="50"/>
  <c r="AO12" i="50"/>
  <c r="AO25" i="50"/>
  <c r="M31" i="50"/>
  <c r="M13" i="50"/>
  <c r="AO24" i="50"/>
  <c r="AO10" i="50"/>
  <c r="AO9" i="50"/>
  <c r="AI26" i="50"/>
  <c r="BF76" i="45"/>
  <c r="BJ57" i="47"/>
  <c r="BJ65" i="47"/>
  <c r="BI61" i="47"/>
  <c r="BG56" i="27"/>
  <c r="BG58" i="27"/>
  <c r="BG57" i="27"/>
  <c r="BH32" i="46"/>
  <c r="BK32" i="47" s="1"/>
  <c r="BJ13" i="47"/>
  <c r="BJ21" i="47"/>
  <c r="BI84" i="39"/>
  <c r="BI82" i="39" s="1"/>
  <c r="BI69" i="45"/>
  <c r="BI68" i="45" s="1"/>
  <c r="BI33" i="27" s="1"/>
  <c r="BI140" i="39"/>
  <c r="BI138" i="39" s="1"/>
  <c r="BI63" i="45"/>
  <c r="BI62" i="45" s="1"/>
  <c r="BI32" i="27" s="1"/>
  <c r="BJ12" i="43"/>
  <c r="BI57" i="45"/>
  <c r="BI56" i="45" s="1"/>
  <c r="BI31" i="27" s="1"/>
  <c r="BI51" i="44"/>
  <c r="BI50" i="44" s="1"/>
  <c r="BI16" i="27" s="1"/>
  <c r="BI71" i="27" s="1"/>
  <c r="BI148" i="39"/>
  <c r="BI146" i="39" s="1"/>
  <c r="BI156" i="39"/>
  <c r="BI154" i="39" s="1"/>
  <c r="BI45" i="44"/>
  <c r="BI44" i="44" s="1"/>
  <c r="BI15" i="27" s="1"/>
  <c r="BI70" i="27" s="1"/>
  <c r="BI132" i="39"/>
  <c r="BI130" i="39" s="1"/>
  <c r="BI63" i="44"/>
  <c r="BI62" i="44" s="1"/>
  <c r="BI18" i="27" s="1"/>
  <c r="BI73" i="27" s="1"/>
  <c r="BI54" i="43"/>
  <c r="BI108" i="39"/>
  <c r="BI106" i="39" s="1"/>
  <c r="BI92" i="39"/>
  <c r="BI90" i="39" s="1"/>
  <c r="BI39" i="44"/>
  <c r="BI38" i="44" s="1"/>
  <c r="BI14" i="27" s="1"/>
  <c r="BI69" i="27" s="1"/>
  <c r="BI124" i="39"/>
  <c r="BI122" i="39" s="1"/>
  <c r="BI116" i="39"/>
  <c r="BI114" i="39" s="1"/>
  <c r="BI80" i="45"/>
  <c r="BI79" i="45" s="1"/>
  <c r="BI100" i="39"/>
  <c r="BI98" i="39" s="1"/>
  <c r="BI57" i="44"/>
  <c r="BI56" i="44" s="1"/>
  <c r="BI17" i="27" s="1"/>
  <c r="BI72" i="27" s="1"/>
  <c r="BI33" i="44"/>
  <c r="BI32" i="44" s="1"/>
  <c r="BI13" i="27" s="1"/>
  <c r="BI68" i="27" s="1"/>
  <c r="BI47" i="43"/>
  <c r="BH70" i="44"/>
  <c r="BH71" i="44"/>
  <c r="BH69" i="44"/>
  <c r="BI17" i="47"/>
  <c r="BH54" i="46"/>
  <c r="BK54" i="47" s="1"/>
  <c r="BJ43" i="47"/>
  <c r="BJ35" i="47"/>
  <c r="BH10" i="46"/>
  <c r="BK10" i="47" s="1"/>
  <c r="AR20" i="16"/>
  <c r="AS119" i="13"/>
  <c r="P101" i="16"/>
  <c r="P126" i="25"/>
  <c r="P165" i="25"/>
  <c r="P152" i="25"/>
  <c r="Q95" i="13"/>
  <c r="Q106" i="13" s="1"/>
  <c r="P90" i="16"/>
  <c r="P112" i="16"/>
  <c r="P178" i="25"/>
  <c r="P57" i="16"/>
  <c r="P68" i="16"/>
  <c r="P79" i="16"/>
  <c r="R16" i="13"/>
  <c r="R73" i="13" s="1"/>
  <c r="P113" i="25"/>
  <c r="P191" i="25"/>
  <c r="P230" i="25"/>
  <c r="P217" i="25"/>
  <c r="P204" i="25"/>
  <c r="N14" i="21"/>
  <c r="O57" i="20"/>
  <c r="R49" i="21" s="1"/>
  <c r="O94" i="20"/>
  <c r="P51" i="20"/>
  <c r="S43" i="21" s="1"/>
  <c r="N58" i="20"/>
  <c r="Q50" i="21" s="1"/>
  <c r="N95" i="20"/>
  <c r="P55" i="20"/>
  <c r="S47" i="21" s="1"/>
  <c r="P92" i="20"/>
  <c r="P52" i="20"/>
  <c r="S44" i="21" s="1"/>
  <c r="O54" i="20"/>
  <c r="R46" i="21" s="1"/>
  <c r="N21" i="20"/>
  <c r="O39" i="20"/>
  <c r="P18" i="20"/>
  <c r="O116" i="20"/>
  <c r="O20" i="20"/>
  <c r="O11" i="21"/>
  <c r="O42" i="20"/>
  <c r="O31" i="20"/>
  <c r="O79" i="20"/>
  <c r="O68" i="20"/>
  <c r="O105" i="20"/>
  <c r="R75" i="13"/>
  <c r="R86" i="13" s="1"/>
  <c r="AO42" i="13"/>
  <c r="AO53" i="13"/>
  <c r="P40" i="20"/>
  <c r="P114" i="20"/>
  <c r="P29" i="20"/>
  <c r="P103" i="20"/>
  <c r="P66" i="20"/>
  <c r="P77" i="20"/>
  <c r="O28" i="20"/>
  <c r="O65" i="20"/>
  <c r="O113" i="20"/>
  <c r="O102" i="20"/>
  <c r="O76" i="20"/>
  <c r="AR35" i="16"/>
  <c r="AR46" i="16"/>
  <c r="AR37" i="16"/>
  <c r="AR48" i="16"/>
  <c r="AR36" i="16"/>
  <c r="AR47" i="16"/>
  <c r="AR39" i="16"/>
  <c r="AR50" i="16"/>
  <c r="AR38" i="16"/>
  <c r="AR49" i="16"/>
  <c r="AR14" i="16"/>
  <c r="AR16" i="16"/>
  <c r="AR17" i="16"/>
  <c r="AR15" i="16"/>
  <c r="AR13" i="16"/>
  <c r="AR297" i="25"/>
  <c r="AR284" i="25"/>
  <c r="AR258" i="25"/>
  <c r="AR102" i="25"/>
  <c r="AR271" i="25"/>
  <c r="AR245" i="25"/>
  <c r="AR89" i="25"/>
  <c r="AR63" i="25"/>
  <c r="AR76" i="25"/>
  <c r="AR50" i="25"/>
  <c r="AR295" i="25"/>
  <c r="AR282" i="25"/>
  <c r="AR269" i="25"/>
  <c r="AR256" i="25"/>
  <c r="AR100" i="25"/>
  <c r="AR243" i="25"/>
  <c r="AR87" i="25"/>
  <c r="AR61" i="25"/>
  <c r="AR74" i="25"/>
  <c r="AT29" i="13"/>
  <c r="AT31" i="13"/>
  <c r="AT30" i="13"/>
  <c r="AT33" i="13"/>
  <c r="AT32" i="13"/>
  <c r="AR296" i="25"/>
  <c r="AR283" i="25"/>
  <c r="AR270" i="25"/>
  <c r="AR244" i="25"/>
  <c r="AR257" i="25"/>
  <c r="AR101" i="25"/>
  <c r="AR75" i="25"/>
  <c r="AR62" i="25"/>
  <c r="AR88" i="25"/>
  <c r="AR299" i="25"/>
  <c r="AR286" i="25"/>
  <c r="AR273" i="25"/>
  <c r="AR260" i="25"/>
  <c r="AR247" i="25"/>
  <c r="AR91" i="25"/>
  <c r="AR65" i="25"/>
  <c r="AR52" i="25"/>
  <c r="AR78" i="25"/>
  <c r="AR104" i="25"/>
  <c r="AR298" i="25"/>
  <c r="AR259" i="25"/>
  <c r="AR285" i="25"/>
  <c r="AR272" i="25"/>
  <c r="AR246" i="25"/>
  <c r="AR103" i="25"/>
  <c r="AR77" i="25"/>
  <c r="AR90" i="25"/>
  <c r="AR51" i="25"/>
  <c r="AR64" i="25"/>
  <c r="P67" i="13"/>
  <c r="N69" i="20"/>
  <c r="P78" i="13"/>
  <c r="N106" i="20"/>
  <c r="N43" i="20"/>
  <c r="N117" i="20"/>
  <c r="N80" i="20"/>
  <c r="AM56" i="13"/>
  <c r="N32" i="20"/>
  <c r="AQ289" i="25"/>
  <c r="AR293" i="25"/>
  <c r="AR294" i="25"/>
  <c r="AR291" i="25"/>
  <c r="AR292" i="25"/>
  <c r="AR300" i="25"/>
  <c r="BJ46" i="47"/>
  <c r="D72" i="50"/>
  <c r="M17" i="50"/>
  <c r="D70" i="50"/>
  <c r="M15" i="50"/>
  <c r="D71" i="50"/>
  <c r="M16" i="50"/>
  <c r="D73" i="50"/>
  <c r="D68" i="50"/>
  <c r="M69" i="4"/>
  <c r="M73" i="4"/>
  <c r="M72" i="4"/>
  <c r="M71" i="4"/>
  <c r="AP24" i="4"/>
  <c r="M32" i="4"/>
  <c r="AP25" i="4"/>
  <c r="M33" i="4"/>
  <c r="AP10" i="4"/>
  <c r="AP11" i="4"/>
  <c r="L74" i="4"/>
  <c r="AP9" i="4"/>
  <c r="AP12" i="4"/>
  <c r="M14" i="4"/>
  <c r="M35" i="4"/>
  <c r="AQ263" i="25"/>
  <c r="AP39" i="25"/>
  <c r="AR265" i="25"/>
  <c r="AR278" i="25"/>
  <c r="AR274" i="25"/>
  <c r="AR287" i="25"/>
  <c r="AR268" i="25"/>
  <c r="AR281" i="25"/>
  <c r="AQ276" i="25"/>
  <c r="AR267" i="25"/>
  <c r="AR280" i="25"/>
  <c r="AR266" i="25"/>
  <c r="AR279" i="25"/>
  <c r="AQ237" i="25"/>
  <c r="AR241" i="25"/>
  <c r="AR254" i="25"/>
  <c r="AR240" i="25"/>
  <c r="AR253" i="25"/>
  <c r="AR242" i="25"/>
  <c r="AR255" i="25"/>
  <c r="AR239" i="25"/>
  <c r="AR252" i="25"/>
  <c r="AQ250" i="25"/>
  <c r="AR248" i="25"/>
  <c r="AR261" i="25"/>
  <c r="O201" i="25"/>
  <c r="O214" i="25"/>
  <c r="O175" i="25"/>
  <c r="O188" i="25"/>
  <c r="O149" i="25"/>
  <c r="O162" i="25"/>
  <c r="O123" i="25"/>
  <c r="O136" i="25"/>
  <c r="O110" i="25"/>
  <c r="AR92" i="25"/>
  <c r="AR105" i="25"/>
  <c r="AQ94" i="25"/>
  <c r="AR83" i="25"/>
  <c r="AR96" i="25"/>
  <c r="AR85" i="25"/>
  <c r="AR98" i="25"/>
  <c r="AR86" i="25"/>
  <c r="AR99" i="25"/>
  <c r="AR84" i="25"/>
  <c r="AR97" i="25"/>
  <c r="AQ55" i="25"/>
  <c r="AR57" i="25"/>
  <c r="AR70" i="25"/>
  <c r="AQ81" i="25"/>
  <c r="AQ68" i="25"/>
  <c r="AR66" i="25"/>
  <c r="AR79" i="25"/>
  <c r="AR60" i="25"/>
  <c r="AR73" i="25"/>
  <c r="AR59" i="25"/>
  <c r="AR72" i="25"/>
  <c r="AR58" i="25"/>
  <c r="AR71" i="25"/>
  <c r="AR53" i="25"/>
  <c r="AO49" i="13"/>
  <c r="AO38" i="13"/>
  <c r="R60" i="13"/>
  <c r="R82" i="13" s="1"/>
  <c r="R83" i="13"/>
  <c r="O80" i="13"/>
  <c r="J34" i="4"/>
  <c r="J34" i="50" s="1"/>
  <c r="P111" i="20"/>
  <c r="Q13" i="13"/>
  <c r="O87" i="16"/>
  <c r="O98" i="16"/>
  <c r="O76" i="16"/>
  <c r="P92" i="13"/>
  <c r="O54" i="16"/>
  <c r="O109" i="16"/>
  <c r="P110" i="20"/>
  <c r="N70" i="21"/>
  <c r="O67" i="21"/>
  <c r="O34" i="21"/>
  <c r="N37" i="21"/>
  <c r="M108" i="20"/>
  <c r="M107" i="20" s="1"/>
  <c r="P99" i="20"/>
  <c r="P100" i="20"/>
  <c r="M97" i="20"/>
  <c r="M96" i="20" s="1"/>
  <c r="P74" i="20"/>
  <c r="P73" i="20"/>
  <c r="M60" i="20"/>
  <c r="M59" i="20" s="1"/>
  <c r="M71" i="20"/>
  <c r="M70" i="20" s="1"/>
  <c r="P63" i="20"/>
  <c r="P62" i="20"/>
  <c r="P37" i="20"/>
  <c r="P36" i="20"/>
  <c r="M34" i="20"/>
  <c r="M33" i="20" s="1"/>
  <c r="P26" i="20"/>
  <c r="M23" i="20"/>
  <c r="M22" i="20" s="1"/>
  <c r="P25" i="20"/>
  <c r="N101" i="13"/>
  <c r="AL35" i="13"/>
  <c r="AK301" i="25" s="1"/>
  <c r="AQ30" i="16"/>
  <c r="AQ41" i="16"/>
  <c r="AR34" i="16"/>
  <c r="AR45" i="16"/>
  <c r="AR31" i="16"/>
  <c r="AR42" i="16"/>
  <c r="AR40" i="16"/>
  <c r="AR51" i="16"/>
  <c r="AR33" i="16"/>
  <c r="AR44" i="16"/>
  <c r="AR32" i="16"/>
  <c r="AR43" i="16"/>
  <c r="AQ8" i="16"/>
  <c r="AQ19" i="16"/>
  <c r="AR10" i="16"/>
  <c r="AR12" i="16"/>
  <c r="AR9" i="16"/>
  <c r="AR11" i="16"/>
  <c r="AR18" i="16"/>
  <c r="AS24" i="13"/>
  <c r="AT25" i="13"/>
  <c r="AT27" i="13"/>
  <c r="AT28" i="13"/>
  <c r="AT26" i="13"/>
  <c r="AT34" i="13"/>
  <c r="C51" i="10"/>
  <c r="AU6" i="13" s="1"/>
  <c r="B52" i="10"/>
  <c r="M36" i="25" l="1"/>
  <c r="M82" i="18" s="1"/>
  <c r="M27" i="4" s="1"/>
  <c r="M27" i="50" s="1"/>
  <c r="N334" i="25"/>
  <c r="M322" i="25"/>
  <c r="P329" i="25"/>
  <c r="S324" i="25"/>
  <c r="AR13" i="22"/>
  <c r="M30" i="4"/>
  <c r="M30" i="50" s="1"/>
  <c r="M29" i="4"/>
  <c r="M29" i="50" s="1"/>
  <c r="AO28" i="4"/>
  <c r="AO28" i="50" s="1"/>
  <c r="AN74" i="18"/>
  <c r="AN78" i="18"/>
  <c r="N64" i="16"/>
  <c r="AM79" i="18"/>
  <c r="AP83" i="18"/>
  <c r="AM80" i="18"/>
  <c r="AM77" i="18"/>
  <c r="P116" i="18"/>
  <c r="P93" i="16"/>
  <c r="P115" i="16"/>
  <c r="P60" i="16"/>
  <c r="P233" i="25"/>
  <c r="P82" i="16"/>
  <c r="P94" i="18"/>
  <c r="P181" i="25"/>
  <c r="P71" i="16"/>
  <c r="P129" i="25"/>
  <c r="P142" i="25"/>
  <c r="P220" i="25"/>
  <c r="P132" i="18"/>
  <c r="P207" i="25"/>
  <c r="P116" i="25"/>
  <c r="P168" i="25"/>
  <c r="P194" i="25"/>
  <c r="P105" i="18"/>
  <c r="P155" i="25"/>
  <c r="P104" i="16"/>
  <c r="Q98" i="13"/>
  <c r="Q109" i="13" s="1"/>
  <c r="R19" i="13"/>
  <c r="AO43" i="13" s="1"/>
  <c r="O79" i="13"/>
  <c r="Q85" i="13"/>
  <c r="M85" i="20"/>
  <c r="M84" i="20" s="1"/>
  <c r="AR27" i="18"/>
  <c r="AR49" i="18"/>
  <c r="AS29" i="16"/>
  <c r="AS26" i="18"/>
  <c r="AS37" i="18"/>
  <c r="AS59" i="18"/>
  <c r="AS70" i="18"/>
  <c r="AS31" i="18"/>
  <c r="AS53" i="18"/>
  <c r="AS64" i="18"/>
  <c r="Q229" i="25"/>
  <c r="Q90" i="18"/>
  <c r="Q101" i="18"/>
  <c r="Q112" i="18"/>
  <c r="Q128" i="18"/>
  <c r="AS27" i="16"/>
  <c r="AS24" i="18"/>
  <c r="AS35" i="18"/>
  <c r="AS57" i="18"/>
  <c r="AS68" i="18"/>
  <c r="AR60" i="18"/>
  <c r="Q228" i="25"/>
  <c r="Q89" i="18"/>
  <c r="Q100" i="18"/>
  <c r="Q111" i="18"/>
  <c r="Q127" i="18"/>
  <c r="AS28" i="16"/>
  <c r="AS25" i="18"/>
  <c r="AS36" i="18"/>
  <c r="AS58" i="18"/>
  <c r="AS69" i="18"/>
  <c r="AS28" i="18"/>
  <c r="AS50" i="18"/>
  <c r="AS61" i="18"/>
  <c r="AS33" i="18"/>
  <c r="AS55" i="18"/>
  <c r="AS66" i="18"/>
  <c r="P90" i="20"/>
  <c r="S78" i="21" s="1"/>
  <c r="P140" i="18"/>
  <c r="AS30" i="18"/>
  <c r="AS52" i="18"/>
  <c r="AS63" i="18"/>
  <c r="AS26" i="16"/>
  <c r="AS23" i="18"/>
  <c r="AS34" i="18"/>
  <c r="AS56" i="18"/>
  <c r="AS67" i="18"/>
  <c r="AS32" i="18"/>
  <c r="AS54" i="18"/>
  <c r="AS65" i="18"/>
  <c r="Q154" i="25"/>
  <c r="Q93" i="18"/>
  <c r="Q115" i="18"/>
  <c r="Q104" i="18"/>
  <c r="Q131" i="18"/>
  <c r="AS29" i="18"/>
  <c r="AS51" i="18"/>
  <c r="AS62" i="18"/>
  <c r="N98" i="18"/>
  <c r="N97" i="18" s="1"/>
  <c r="N87" i="18"/>
  <c r="N86" i="18" s="1"/>
  <c r="N109" i="18"/>
  <c r="N108" i="18" s="1"/>
  <c r="N125" i="18"/>
  <c r="N124" i="18" s="1"/>
  <c r="P221" i="25"/>
  <c r="P95" i="18"/>
  <c r="P106" i="18"/>
  <c r="P133" i="18"/>
  <c r="P117" i="18"/>
  <c r="P16" i="20"/>
  <c r="S23" i="21" s="1"/>
  <c r="AS23" i="16"/>
  <c r="AS21" i="16"/>
  <c r="AS25" i="16"/>
  <c r="AS22" i="16"/>
  <c r="AS24" i="16"/>
  <c r="P75" i="20"/>
  <c r="M32" i="50"/>
  <c r="AP24" i="50"/>
  <c r="AP25" i="50"/>
  <c r="AP11" i="50"/>
  <c r="AP10" i="50"/>
  <c r="AP12" i="50"/>
  <c r="AP9" i="50"/>
  <c r="M33" i="50"/>
  <c r="BJ58" i="47"/>
  <c r="BJ66" i="47"/>
  <c r="BF77" i="45"/>
  <c r="BI70" i="47"/>
  <c r="BH68" i="44"/>
  <c r="BH19" i="27" s="1"/>
  <c r="BG55" i="27"/>
  <c r="BK33" i="47"/>
  <c r="BK41" i="47"/>
  <c r="BJ44" i="47"/>
  <c r="BJ36" i="47"/>
  <c r="BJ45" i="47" s="1"/>
  <c r="BI53" i="43"/>
  <c r="BI60" i="43"/>
  <c r="BJ42" i="43"/>
  <c r="BJ41" i="43" s="1"/>
  <c r="BJ36" i="43"/>
  <c r="BJ11" i="43"/>
  <c r="BK63" i="47"/>
  <c r="BK55" i="47"/>
  <c r="BF75" i="45"/>
  <c r="BI26" i="47"/>
  <c r="BI38" i="39"/>
  <c r="BI55" i="45" s="1"/>
  <c r="BI30" i="27" s="1"/>
  <c r="BI37" i="39"/>
  <c r="BI54" i="45" s="1"/>
  <c r="BI29" i="27" s="1"/>
  <c r="BK19" i="47"/>
  <c r="BK11" i="47"/>
  <c r="BI78" i="45"/>
  <c r="BI35" i="27" s="1"/>
  <c r="BJ22" i="47"/>
  <c r="BJ14" i="47"/>
  <c r="AS20" i="16"/>
  <c r="AT119" i="13"/>
  <c r="R62" i="13"/>
  <c r="R84" i="13" s="1"/>
  <c r="AO40" i="13"/>
  <c r="AO51" i="13"/>
  <c r="P112" i="20"/>
  <c r="P64" i="20"/>
  <c r="P101" i="20"/>
  <c r="P27" i="20"/>
  <c r="P38" i="20"/>
  <c r="P53" i="20"/>
  <c r="S45" i="21" s="1"/>
  <c r="N15" i="21"/>
  <c r="N17" i="21" s="1"/>
  <c r="M11" i="20"/>
  <c r="O12" i="21"/>
  <c r="M35" i="50"/>
  <c r="Q92" i="16"/>
  <c r="Q103" i="16"/>
  <c r="S18" i="13"/>
  <c r="AP53" i="13" s="1"/>
  <c r="Q232" i="25"/>
  <c r="Q59" i="16"/>
  <c r="Q193" i="25"/>
  <c r="Q206" i="25"/>
  <c r="Q141" i="25"/>
  <c r="Q167" i="25"/>
  <c r="Q115" i="25"/>
  <c r="Q180" i="25"/>
  <c r="Q70" i="16"/>
  <c r="Q128" i="25"/>
  <c r="Q114" i="16"/>
  <c r="Q81" i="16"/>
  <c r="Q219" i="25"/>
  <c r="R97" i="13"/>
  <c r="R108" i="13" s="1"/>
  <c r="P156" i="25"/>
  <c r="P72" i="16"/>
  <c r="P61" i="16"/>
  <c r="P208" i="25"/>
  <c r="P117" i="25"/>
  <c r="P195" i="25"/>
  <c r="P143" i="25"/>
  <c r="Q99" i="13"/>
  <c r="Q110" i="13" s="1"/>
  <c r="P116" i="16"/>
  <c r="P94" i="16"/>
  <c r="R20" i="13"/>
  <c r="AO44" i="13" s="1"/>
  <c r="P182" i="25"/>
  <c r="P169" i="25"/>
  <c r="P105" i="16"/>
  <c r="P130" i="25"/>
  <c r="P234" i="25"/>
  <c r="P83" i="16"/>
  <c r="AS35" i="16"/>
  <c r="AS46" i="16"/>
  <c r="AS38" i="16"/>
  <c r="AS49" i="16"/>
  <c r="AS39" i="16"/>
  <c r="AS50" i="16"/>
  <c r="AS36" i="16"/>
  <c r="AS47" i="16"/>
  <c r="AS37" i="16"/>
  <c r="AS48" i="16"/>
  <c r="AS14" i="16"/>
  <c r="AS17" i="16"/>
  <c r="AS15" i="16"/>
  <c r="AS13" i="16"/>
  <c r="AS16" i="16"/>
  <c r="AS296" i="25"/>
  <c r="AS283" i="25"/>
  <c r="AS257" i="25"/>
  <c r="AS270" i="25"/>
  <c r="AS244" i="25"/>
  <c r="AS101" i="25"/>
  <c r="AS88" i="25"/>
  <c r="AS75" i="25"/>
  <c r="AS62" i="25"/>
  <c r="AS299" i="25"/>
  <c r="AS273" i="25"/>
  <c r="AS286" i="25"/>
  <c r="AS260" i="25"/>
  <c r="AS247" i="25"/>
  <c r="AS104" i="25"/>
  <c r="AS91" i="25"/>
  <c r="AS52" i="25"/>
  <c r="AS78" i="25"/>
  <c r="AS65" i="25"/>
  <c r="AS297" i="25"/>
  <c r="AS284" i="25"/>
  <c r="AS271" i="25"/>
  <c r="AS258" i="25"/>
  <c r="AS102" i="25"/>
  <c r="AS245" i="25"/>
  <c r="AS89" i="25"/>
  <c r="AS50" i="25"/>
  <c r="AS76" i="25"/>
  <c r="AS63" i="25"/>
  <c r="AS269" i="25"/>
  <c r="AS295" i="25"/>
  <c r="AS100" i="25"/>
  <c r="AS256" i="25"/>
  <c r="AS243" i="25"/>
  <c r="AS282" i="25"/>
  <c r="AS74" i="25"/>
  <c r="AS87" i="25"/>
  <c r="AS61" i="25"/>
  <c r="AU30" i="13"/>
  <c r="AU32" i="13"/>
  <c r="AU31" i="13"/>
  <c r="AU29" i="13"/>
  <c r="AU33" i="13"/>
  <c r="AS285" i="25"/>
  <c r="AS298" i="25"/>
  <c r="AS272" i="25"/>
  <c r="AS259" i="25"/>
  <c r="AS246" i="25"/>
  <c r="AS90" i="25"/>
  <c r="AS103" i="25"/>
  <c r="AS77" i="25"/>
  <c r="AS51" i="25"/>
  <c r="AS64" i="25"/>
  <c r="P89" i="13"/>
  <c r="M48" i="20"/>
  <c r="M47" i="20" s="1"/>
  <c r="P41" i="21"/>
  <c r="M120" i="16"/>
  <c r="M121" i="16"/>
  <c r="AR289" i="25"/>
  <c r="AS293" i="25"/>
  <c r="AS291" i="25"/>
  <c r="AS300" i="25"/>
  <c r="AS292" i="25"/>
  <c r="AS294" i="25"/>
  <c r="D69" i="50"/>
  <c r="M14" i="50"/>
  <c r="M70" i="4"/>
  <c r="AQ12" i="4"/>
  <c r="AQ11" i="4"/>
  <c r="M36" i="4"/>
  <c r="AQ10" i="4"/>
  <c r="AQ25" i="4"/>
  <c r="AQ24" i="4"/>
  <c r="AQ9" i="4"/>
  <c r="AK26" i="4"/>
  <c r="AR263" i="25"/>
  <c r="AS266" i="25"/>
  <c r="AS279" i="25"/>
  <c r="AQ39" i="25"/>
  <c r="AS267" i="25"/>
  <c r="AS280" i="25"/>
  <c r="AS274" i="25"/>
  <c r="AS287" i="25"/>
  <c r="AS268" i="25"/>
  <c r="AS281" i="25"/>
  <c r="AS265" i="25"/>
  <c r="AS278" i="25"/>
  <c r="AR276" i="25"/>
  <c r="AR237" i="25"/>
  <c r="AS248" i="25"/>
  <c r="AS261" i="25"/>
  <c r="AS240" i="25"/>
  <c r="AS253" i="25"/>
  <c r="AS242" i="25"/>
  <c r="AS255" i="25"/>
  <c r="AS241" i="25"/>
  <c r="AS254" i="25"/>
  <c r="AS239" i="25"/>
  <c r="AS252" i="25"/>
  <c r="AR250" i="25"/>
  <c r="N213" i="25"/>
  <c r="N211" i="25" s="1"/>
  <c r="N226" i="25"/>
  <c r="N224" i="25" s="1"/>
  <c r="Q203" i="25"/>
  <c r="Q216" i="25"/>
  <c r="Q202" i="25"/>
  <c r="Q215" i="25"/>
  <c r="N187" i="25"/>
  <c r="N185" i="25" s="1"/>
  <c r="N200" i="25"/>
  <c r="N198" i="25" s="1"/>
  <c r="Q176" i="25"/>
  <c r="Q189" i="25"/>
  <c r="Q177" i="25"/>
  <c r="Q190" i="25"/>
  <c r="N161" i="25"/>
  <c r="N159" i="25" s="1"/>
  <c r="N174" i="25"/>
  <c r="N172" i="25" s="1"/>
  <c r="Q151" i="25"/>
  <c r="Q164" i="25"/>
  <c r="Q150" i="25"/>
  <c r="Q163" i="25"/>
  <c r="N135" i="25"/>
  <c r="N133" i="25" s="1"/>
  <c r="N148" i="25"/>
  <c r="N146" i="25" s="1"/>
  <c r="Q125" i="25"/>
  <c r="Q138" i="25"/>
  <c r="Q124" i="25"/>
  <c r="Q137" i="25"/>
  <c r="N109" i="25"/>
  <c r="N122" i="25"/>
  <c r="N120" i="25" s="1"/>
  <c r="Q112" i="25"/>
  <c r="Q111" i="25"/>
  <c r="AS83" i="25"/>
  <c r="AS96" i="25"/>
  <c r="AS85" i="25"/>
  <c r="AS98" i="25"/>
  <c r="AR94" i="25"/>
  <c r="AS92" i="25"/>
  <c r="AS105" i="25"/>
  <c r="AS84" i="25"/>
  <c r="AS97" i="25"/>
  <c r="AS86" i="25"/>
  <c r="AS99" i="25"/>
  <c r="AR55" i="25"/>
  <c r="AS58" i="25"/>
  <c r="AS71" i="25"/>
  <c r="AS60" i="25"/>
  <c r="AS73" i="25"/>
  <c r="AS59" i="25"/>
  <c r="AS72" i="25"/>
  <c r="AS66" i="25"/>
  <c r="AS79" i="25"/>
  <c r="AR81" i="25"/>
  <c r="AR68" i="25"/>
  <c r="AS57" i="25"/>
  <c r="AS70" i="25"/>
  <c r="AS53" i="25"/>
  <c r="Q89" i="16"/>
  <c r="R94" i="13"/>
  <c r="R105" i="13" s="1"/>
  <c r="Q111" i="16"/>
  <c r="Q78" i="16"/>
  <c r="Q56" i="16"/>
  <c r="Q67" i="16"/>
  <c r="S15" i="13"/>
  <c r="AP39" i="13" s="1"/>
  <c r="Q100" i="16"/>
  <c r="Q70" i="13"/>
  <c r="P103" i="13"/>
  <c r="AN48" i="13"/>
  <c r="Q59" i="13"/>
  <c r="AN37" i="13"/>
  <c r="O68" i="21"/>
  <c r="N72" i="21"/>
  <c r="O35" i="21"/>
  <c r="Q55" i="16"/>
  <c r="N108" i="16"/>
  <c r="N107" i="16" s="1"/>
  <c r="N53" i="16"/>
  <c r="N52" i="16" s="1"/>
  <c r="AR30" i="16"/>
  <c r="AS34" i="16"/>
  <c r="AS45" i="16"/>
  <c r="AR41" i="16"/>
  <c r="AS33" i="16"/>
  <c r="AS44" i="16"/>
  <c r="AS40" i="16"/>
  <c r="AS51" i="16"/>
  <c r="AS31" i="16"/>
  <c r="AS42" i="16"/>
  <c r="AS32" i="16"/>
  <c r="AS43" i="16"/>
  <c r="Q99" i="16"/>
  <c r="Q110" i="16"/>
  <c r="N86" i="16"/>
  <c r="N85" i="16" s="1"/>
  <c r="N97" i="16"/>
  <c r="N96" i="16" s="1"/>
  <c r="Q77" i="16"/>
  <c r="Q88" i="16"/>
  <c r="N75" i="16"/>
  <c r="N74" i="16" s="1"/>
  <c r="O91" i="13"/>
  <c r="R93" i="13"/>
  <c r="Q66" i="16"/>
  <c r="S14" i="13"/>
  <c r="AR8" i="16"/>
  <c r="AS11" i="16"/>
  <c r="AS18" i="16"/>
  <c r="AS9" i="16"/>
  <c r="AR19" i="16"/>
  <c r="AS10" i="16"/>
  <c r="AS12" i="16"/>
  <c r="P12" i="13"/>
  <c r="AU34" i="13"/>
  <c r="AU28" i="13"/>
  <c r="AU25" i="13"/>
  <c r="AU26" i="13"/>
  <c r="AU27" i="13"/>
  <c r="AT24" i="13"/>
  <c r="B53" i="10"/>
  <c r="C52" i="10"/>
  <c r="AV6" i="13" s="1"/>
  <c r="N48" i="25" l="1"/>
  <c r="N49" i="25"/>
  <c r="N44" i="25"/>
  <c r="N45" i="25"/>
  <c r="N340" i="25" s="1"/>
  <c r="O340" i="25" s="1"/>
  <c r="P340" i="25" s="1"/>
  <c r="Q340" i="25" s="1"/>
  <c r="R340" i="25" s="1"/>
  <c r="S340" i="25" s="1"/>
  <c r="T340" i="25" s="1"/>
  <c r="U340" i="25" s="1"/>
  <c r="V340" i="25" s="1"/>
  <c r="W340" i="25" s="1"/>
  <c r="X340" i="25" s="1"/>
  <c r="Y340" i="25" s="1"/>
  <c r="Z340" i="25" s="1"/>
  <c r="AA340" i="25" s="1"/>
  <c r="AB340" i="25" s="1"/>
  <c r="AC340" i="25" s="1"/>
  <c r="AD340" i="25" s="1"/>
  <c r="AE340" i="25" s="1"/>
  <c r="AF340" i="25" s="1"/>
  <c r="AG340" i="25" s="1"/>
  <c r="AH340" i="25" s="1"/>
  <c r="AI340" i="25" s="1"/>
  <c r="AJ340" i="25" s="1"/>
  <c r="AK340" i="25" s="1"/>
  <c r="N46" i="25"/>
  <c r="N341" i="25" s="1"/>
  <c r="O341" i="25" s="1"/>
  <c r="P341" i="25" s="1"/>
  <c r="Q341" i="25" s="1"/>
  <c r="R341" i="25" s="1"/>
  <c r="S341" i="25" s="1"/>
  <c r="T341" i="25" s="1"/>
  <c r="U341" i="25" s="1"/>
  <c r="V341" i="25" s="1"/>
  <c r="W341" i="25" s="1"/>
  <c r="X341" i="25" s="1"/>
  <c r="Y341" i="25" s="1"/>
  <c r="Z341" i="25" s="1"/>
  <c r="AA341" i="25" s="1"/>
  <c r="AB341" i="25" s="1"/>
  <c r="AC341" i="25" s="1"/>
  <c r="AD341" i="25" s="1"/>
  <c r="AE341" i="25" s="1"/>
  <c r="AF341" i="25" s="1"/>
  <c r="AG341" i="25" s="1"/>
  <c r="AH341" i="25" s="1"/>
  <c r="AI341" i="25" s="1"/>
  <c r="AJ341" i="25" s="1"/>
  <c r="AK341" i="25" s="1"/>
  <c r="N47" i="25"/>
  <c r="Q329" i="25"/>
  <c r="O334" i="25"/>
  <c r="T324" i="25"/>
  <c r="AS13" i="22"/>
  <c r="AP28" i="4"/>
  <c r="AP28" i="50" s="1"/>
  <c r="O13" i="20"/>
  <c r="R20" i="21" s="1"/>
  <c r="O50" i="20"/>
  <c r="R42" i="21" s="1"/>
  <c r="P92" i="18"/>
  <c r="P144" i="18"/>
  <c r="Q142" i="18"/>
  <c r="AM73" i="18"/>
  <c r="AQ83" i="18"/>
  <c r="K122" i="18"/>
  <c r="AO75" i="18"/>
  <c r="AN80" i="18"/>
  <c r="K120" i="18"/>
  <c r="AN76" i="18"/>
  <c r="AN79" i="18"/>
  <c r="O87" i="20"/>
  <c r="R75" i="21" s="1"/>
  <c r="P143" i="18"/>
  <c r="AO54" i="13"/>
  <c r="R76" i="13"/>
  <c r="R65" i="13"/>
  <c r="P115" i="20"/>
  <c r="P19" i="20"/>
  <c r="P30" i="20"/>
  <c r="P41" i="20"/>
  <c r="P67" i="20"/>
  <c r="P93" i="20"/>
  <c r="P78" i="20"/>
  <c r="P58" i="16"/>
  <c r="P104" i="20"/>
  <c r="P56" i="20"/>
  <c r="S48" i="21" s="1"/>
  <c r="P205" i="25"/>
  <c r="P127" i="25"/>
  <c r="N123" i="18"/>
  <c r="P80" i="16"/>
  <c r="P91" i="16"/>
  <c r="P153" i="25"/>
  <c r="P192" i="25"/>
  <c r="P114" i="25"/>
  <c r="R17" i="13"/>
  <c r="AO52" i="13" s="1"/>
  <c r="P231" i="25"/>
  <c r="P218" i="25"/>
  <c r="P140" i="25"/>
  <c r="P102" i="16"/>
  <c r="P113" i="16"/>
  <c r="P130" i="18"/>
  <c r="Q96" i="13"/>
  <c r="Q107" i="13" s="1"/>
  <c r="P179" i="25"/>
  <c r="P69" i="16"/>
  <c r="P166" i="25"/>
  <c r="P114" i="18"/>
  <c r="P103" i="18"/>
  <c r="AS49" i="18"/>
  <c r="AT31" i="18"/>
  <c r="AT53" i="18"/>
  <c r="AT64" i="18"/>
  <c r="AT29" i="16"/>
  <c r="AT26" i="18"/>
  <c r="AT37" i="18"/>
  <c r="AT59" i="18"/>
  <c r="AT70" i="18"/>
  <c r="AT32" i="18"/>
  <c r="AT54" i="18"/>
  <c r="AT65" i="18"/>
  <c r="AS60" i="18"/>
  <c r="AT26" i="16"/>
  <c r="AT23" i="18"/>
  <c r="AT34" i="18"/>
  <c r="AT56" i="18"/>
  <c r="AT67" i="18"/>
  <c r="AT27" i="16"/>
  <c r="AT24" i="18"/>
  <c r="AT35" i="18"/>
  <c r="AT57" i="18"/>
  <c r="AT68" i="18"/>
  <c r="AS27" i="18"/>
  <c r="O137" i="18"/>
  <c r="Q89" i="20"/>
  <c r="T77" i="21" s="1"/>
  <c r="Q139" i="18"/>
  <c r="AT33" i="18"/>
  <c r="AT55" i="18"/>
  <c r="AT66" i="18"/>
  <c r="AT30" i="18"/>
  <c r="AT52" i="18"/>
  <c r="AT63" i="18"/>
  <c r="O96" i="18"/>
  <c r="O118" i="18"/>
  <c r="O107" i="18"/>
  <c r="O134" i="18"/>
  <c r="Q90" i="16"/>
  <c r="Q91" i="18"/>
  <c r="Q102" i="18"/>
  <c r="Q113" i="18"/>
  <c r="Q129" i="18"/>
  <c r="AT51" i="18"/>
  <c r="AT29" i="18"/>
  <c r="AT62" i="18"/>
  <c r="AT28" i="18"/>
  <c r="AT50" i="18"/>
  <c r="AT61" i="18"/>
  <c r="AT28" i="16"/>
  <c r="AT25" i="18"/>
  <c r="AT36" i="18"/>
  <c r="AT58" i="18"/>
  <c r="AT69" i="18"/>
  <c r="Q15" i="20"/>
  <c r="T22" i="21" s="1"/>
  <c r="AT23" i="16"/>
  <c r="AT24" i="16"/>
  <c r="AT22" i="16"/>
  <c r="AT25" i="16"/>
  <c r="AT21" i="16"/>
  <c r="M10" i="20"/>
  <c r="P10" i="21" s="1"/>
  <c r="P11" i="21" s="1"/>
  <c r="AQ10" i="50"/>
  <c r="AQ9" i="50"/>
  <c r="AQ11" i="50"/>
  <c r="AQ12" i="50"/>
  <c r="AQ24" i="50"/>
  <c r="AK26" i="50"/>
  <c r="AQ25" i="50"/>
  <c r="BF74" i="45"/>
  <c r="BF34" i="27" s="1"/>
  <c r="BF20" i="27" s="1"/>
  <c r="BF37" i="27" s="1"/>
  <c r="BJ67" i="47"/>
  <c r="BJ59" i="47"/>
  <c r="BJ68" i="47" s="1"/>
  <c r="BJ39" i="47"/>
  <c r="BG76" i="45" s="1"/>
  <c r="BH74" i="27"/>
  <c r="BH67" i="27" s="1"/>
  <c r="BH8" i="27"/>
  <c r="BK34" i="47"/>
  <c r="BK42" i="47"/>
  <c r="BK20" i="47"/>
  <c r="BK12" i="47"/>
  <c r="BJ35" i="43"/>
  <c r="BJ48" i="43"/>
  <c r="BI75" i="46"/>
  <c r="BI74" i="46" s="1"/>
  <c r="BL37" i="47" s="1"/>
  <c r="BI12" i="46"/>
  <c r="BI11" i="46" s="1"/>
  <c r="BI34" i="46"/>
  <c r="BI33" i="46" s="1"/>
  <c r="BI18" i="46"/>
  <c r="BI17" i="46" s="1"/>
  <c r="BI24" i="46"/>
  <c r="BI23" i="46" s="1"/>
  <c r="BI40" i="46"/>
  <c r="BI39" i="46" s="1"/>
  <c r="BI56" i="46"/>
  <c r="BI55" i="46" s="1"/>
  <c r="BI68" i="46"/>
  <c r="BI67" i="46" s="1"/>
  <c r="BI46" i="46"/>
  <c r="BI45" i="46" s="1"/>
  <c r="BI86" i="45"/>
  <c r="BI85" i="45" s="1"/>
  <c r="BI36" i="27" s="1"/>
  <c r="BI62" i="46"/>
  <c r="BI61" i="46" s="1"/>
  <c r="BI59" i="43"/>
  <c r="BJ15" i="47"/>
  <c r="BJ24" i="47" s="1"/>
  <c r="BJ23" i="47"/>
  <c r="BK64" i="47"/>
  <c r="BK56" i="47"/>
  <c r="AT20" i="16"/>
  <c r="AU119" i="13"/>
  <c r="Q79" i="16"/>
  <c r="Q113" i="25"/>
  <c r="Q112" i="16"/>
  <c r="Q152" i="25"/>
  <c r="Q230" i="25"/>
  <c r="R95" i="13"/>
  <c r="R106" i="13" s="1"/>
  <c r="Q101" i="16"/>
  <c r="Q139" i="25"/>
  <c r="Q178" i="25"/>
  <c r="S16" i="13"/>
  <c r="S73" i="13" s="1"/>
  <c r="Q204" i="25"/>
  <c r="Q165" i="25"/>
  <c r="Q126" i="25"/>
  <c r="Q217" i="25"/>
  <c r="Q57" i="16"/>
  <c r="Q68" i="16"/>
  <c r="Q191" i="25"/>
  <c r="Q52" i="20"/>
  <c r="T44" i="21" s="1"/>
  <c r="P57" i="20"/>
  <c r="S49" i="21" s="1"/>
  <c r="P94" i="20"/>
  <c r="Q55" i="20"/>
  <c r="T47" i="21" s="1"/>
  <c r="Q92" i="20"/>
  <c r="P20" i="20"/>
  <c r="Q18" i="20"/>
  <c r="O13" i="21"/>
  <c r="M36" i="50"/>
  <c r="P32" i="21"/>
  <c r="P33" i="21" s="1"/>
  <c r="P65" i="21"/>
  <c r="Q77" i="20"/>
  <c r="AP42" i="13"/>
  <c r="Q114" i="20"/>
  <c r="Q29" i="20"/>
  <c r="Q66" i="20"/>
  <c r="Q103" i="20"/>
  <c r="S64" i="13"/>
  <c r="S75" i="13"/>
  <c r="R66" i="13"/>
  <c r="Q40" i="20"/>
  <c r="R77" i="13"/>
  <c r="P42" i="20"/>
  <c r="AO55" i="13"/>
  <c r="P116" i="20"/>
  <c r="P68" i="20"/>
  <c r="P31" i="20"/>
  <c r="P105" i="20"/>
  <c r="P79" i="20"/>
  <c r="AT35" i="16"/>
  <c r="AT46" i="16"/>
  <c r="AT37" i="16"/>
  <c r="AT48" i="16"/>
  <c r="AT38" i="16"/>
  <c r="AT49" i="16"/>
  <c r="AT39" i="16"/>
  <c r="AT50" i="16"/>
  <c r="AT36" i="16"/>
  <c r="AT47" i="16"/>
  <c r="AT15" i="16"/>
  <c r="AT13" i="16"/>
  <c r="AT14" i="16"/>
  <c r="AT16" i="16"/>
  <c r="AT17" i="16"/>
  <c r="O157" i="25"/>
  <c r="O222" i="25"/>
  <c r="O84" i="16"/>
  <c r="O170" i="25"/>
  <c r="O73" i="16"/>
  <c r="O117" i="16"/>
  <c r="Q21" i="13"/>
  <c r="Q78" i="13" s="1"/>
  <c r="O183" i="25"/>
  <c r="O106" i="16"/>
  <c r="O62" i="16"/>
  <c r="AT299" i="25"/>
  <c r="AT273" i="25"/>
  <c r="AT286" i="25"/>
  <c r="AT260" i="25"/>
  <c r="AT104" i="25"/>
  <c r="AT78" i="25"/>
  <c r="AT247" i="25"/>
  <c r="AT91" i="25"/>
  <c r="AT65" i="25"/>
  <c r="AT52" i="25"/>
  <c r="AT295" i="25"/>
  <c r="AT269" i="25"/>
  <c r="AT282" i="25"/>
  <c r="AT243" i="25"/>
  <c r="AT100" i="25"/>
  <c r="AT256" i="25"/>
  <c r="AT74" i="25"/>
  <c r="AT87" i="25"/>
  <c r="AT61" i="25"/>
  <c r="AV33" i="13"/>
  <c r="AV29" i="13"/>
  <c r="AV31" i="13"/>
  <c r="AV30" i="13"/>
  <c r="AV32" i="13"/>
  <c r="P100" i="13"/>
  <c r="P111" i="13" s="1"/>
  <c r="O235" i="25"/>
  <c r="AT297" i="25"/>
  <c r="AT284" i="25"/>
  <c r="AT271" i="25"/>
  <c r="AT258" i="25"/>
  <c r="AT76" i="25"/>
  <c r="AT245" i="25"/>
  <c r="AT89" i="25"/>
  <c r="AT63" i="25"/>
  <c r="AT50" i="25"/>
  <c r="AT102" i="25"/>
  <c r="O131" i="25"/>
  <c r="O144" i="25"/>
  <c r="O196" i="25"/>
  <c r="AT298" i="25"/>
  <c r="AT259" i="25"/>
  <c r="AT285" i="25"/>
  <c r="AT272" i="25"/>
  <c r="AT246" i="25"/>
  <c r="AT90" i="25"/>
  <c r="AT64" i="25"/>
  <c r="AT103" i="25"/>
  <c r="AT77" i="25"/>
  <c r="AT51" i="25"/>
  <c r="O95" i="16"/>
  <c r="O209" i="25"/>
  <c r="O118" i="25"/>
  <c r="AT296" i="25"/>
  <c r="AT283" i="25"/>
  <c r="AT257" i="25"/>
  <c r="AT244" i="25"/>
  <c r="AT270" i="25"/>
  <c r="AT101" i="25"/>
  <c r="AT88" i="25"/>
  <c r="AT62" i="25"/>
  <c r="AT75" i="25"/>
  <c r="N59" i="21"/>
  <c r="AS289" i="25"/>
  <c r="AT291" i="25"/>
  <c r="AT294" i="25"/>
  <c r="AT300" i="25"/>
  <c r="AT293" i="25"/>
  <c r="AT292" i="25"/>
  <c r="AR12" i="4"/>
  <c r="AR25" i="4"/>
  <c r="N15" i="4"/>
  <c r="AR24" i="4"/>
  <c r="AR9" i="4"/>
  <c r="AR11" i="4"/>
  <c r="AR10" i="4"/>
  <c r="N17" i="4"/>
  <c r="N13" i="4"/>
  <c r="N18" i="4"/>
  <c r="N16" i="4"/>
  <c r="AS263" i="25"/>
  <c r="AT267" i="25"/>
  <c r="AT280" i="25"/>
  <c r="AT266" i="25"/>
  <c r="AT279" i="25"/>
  <c r="AT268" i="25"/>
  <c r="AT281" i="25"/>
  <c r="AS276" i="25"/>
  <c r="AT265" i="25"/>
  <c r="AT278" i="25"/>
  <c r="AT274" i="25"/>
  <c r="AT287" i="25"/>
  <c r="AR39" i="25"/>
  <c r="AS237" i="25"/>
  <c r="AT242" i="25"/>
  <c r="AT255" i="25"/>
  <c r="AT241" i="25"/>
  <c r="AT254" i="25"/>
  <c r="AS250" i="25"/>
  <c r="AT240" i="25"/>
  <c r="AT253" i="25"/>
  <c r="AT248" i="25"/>
  <c r="AT261" i="25"/>
  <c r="AT239" i="25"/>
  <c r="AT252" i="25"/>
  <c r="N38" i="25"/>
  <c r="N37" i="25"/>
  <c r="AT85" i="25"/>
  <c r="AT98" i="25"/>
  <c r="AT84" i="25"/>
  <c r="AT97" i="25"/>
  <c r="AT92" i="25"/>
  <c r="AT105" i="25"/>
  <c r="AT86" i="25"/>
  <c r="AT99" i="25"/>
  <c r="AS94" i="25"/>
  <c r="AT83" i="25"/>
  <c r="AT96" i="25"/>
  <c r="AS55" i="25"/>
  <c r="AS81" i="25"/>
  <c r="AS68" i="25"/>
  <c r="AT59" i="25"/>
  <c r="AT72" i="25"/>
  <c r="AT58" i="25"/>
  <c r="AT71" i="25"/>
  <c r="AT66" i="25"/>
  <c r="AT79" i="25"/>
  <c r="AT57" i="25"/>
  <c r="AT70" i="25"/>
  <c r="AT60" i="25"/>
  <c r="AT73" i="25"/>
  <c r="AT53" i="25"/>
  <c r="AP50" i="13"/>
  <c r="S61" i="13"/>
  <c r="S72" i="13"/>
  <c r="S71" i="13"/>
  <c r="Q81" i="13"/>
  <c r="AM47" i="13"/>
  <c r="AM46" i="13" s="1"/>
  <c r="N26" i="21"/>
  <c r="O35" i="20"/>
  <c r="O61" i="20"/>
  <c r="O109" i="20"/>
  <c r="O72" i="20"/>
  <c r="O98" i="20"/>
  <c r="O24" i="20"/>
  <c r="Q111" i="20"/>
  <c r="O69" i="21"/>
  <c r="O36" i="21"/>
  <c r="Q100" i="20"/>
  <c r="Q74" i="20"/>
  <c r="Q63" i="20"/>
  <c r="Q37" i="20"/>
  <c r="Q26" i="20"/>
  <c r="N63" i="16"/>
  <c r="N31" i="4"/>
  <c r="R104" i="13"/>
  <c r="O90" i="13"/>
  <c r="AS30" i="16"/>
  <c r="AS41" i="16"/>
  <c r="AT33" i="16"/>
  <c r="AT44" i="16"/>
  <c r="AT40" i="16"/>
  <c r="AT51" i="16"/>
  <c r="AT32" i="16"/>
  <c r="AT43" i="16"/>
  <c r="AT31" i="16"/>
  <c r="AT42" i="16"/>
  <c r="AT34" i="16"/>
  <c r="AT45" i="16"/>
  <c r="O102" i="13"/>
  <c r="AP49" i="13"/>
  <c r="AP38" i="13"/>
  <c r="S60" i="13"/>
  <c r="AS8" i="16"/>
  <c r="AT10" i="16"/>
  <c r="AT9" i="16"/>
  <c r="AT12" i="16"/>
  <c r="AS19" i="16"/>
  <c r="AT11" i="16"/>
  <c r="AT18" i="16"/>
  <c r="P58" i="13"/>
  <c r="P57" i="13" s="1"/>
  <c r="P69" i="13"/>
  <c r="P68" i="13" s="1"/>
  <c r="P11" i="13"/>
  <c r="AM36" i="13"/>
  <c r="AU24" i="13"/>
  <c r="AV25" i="13"/>
  <c r="AV28" i="13"/>
  <c r="AV34" i="13"/>
  <c r="AV27" i="13"/>
  <c r="AV26" i="13"/>
  <c r="C53" i="10"/>
  <c r="AW6" i="13" s="1"/>
  <c r="B54" i="10"/>
  <c r="N342" i="25" l="1"/>
  <c r="O342" i="25" s="1"/>
  <c r="P342" i="25" s="1"/>
  <c r="Q342" i="25" s="1"/>
  <c r="R342" i="25" s="1"/>
  <c r="S342" i="25" s="1"/>
  <c r="T342" i="25" s="1"/>
  <c r="U342" i="25" s="1"/>
  <c r="V342" i="25" s="1"/>
  <c r="W342" i="25" s="1"/>
  <c r="X342" i="25" s="1"/>
  <c r="Y342" i="25" s="1"/>
  <c r="Z342" i="25" s="1"/>
  <c r="AA342" i="25" s="1"/>
  <c r="AB342" i="25" s="1"/>
  <c r="AC342" i="25" s="1"/>
  <c r="AD342" i="25" s="1"/>
  <c r="AE342" i="25" s="1"/>
  <c r="AF342" i="25" s="1"/>
  <c r="AG342" i="25" s="1"/>
  <c r="AH342" i="25" s="1"/>
  <c r="AI342" i="25" s="1"/>
  <c r="AJ342" i="25" s="1"/>
  <c r="AK342" i="25" s="1"/>
  <c r="N343" i="25"/>
  <c r="O343" i="25" s="1"/>
  <c r="P343" i="25" s="1"/>
  <c r="Q343" i="25" s="1"/>
  <c r="R343" i="25" s="1"/>
  <c r="S343" i="25" s="1"/>
  <c r="T343" i="25" s="1"/>
  <c r="U343" i="25" s="1"/>
  <c r="V343" i="25" s="1"/>
  <c r="W343" i="25" s="1"/>
  <c r="X343" i="25" s="1"/>
  <c r="Y343" i="25" s="1"/>
  <c r="Z343" i="25" s="1"/>
  <c r="AA343" i="25" s="1"/>
  <c r="AB343" i="25" s="1"/>
  <c r="AC343" i="25" s="1"/>
  <c r="AD343" i="25" s="1"/>
  <c r="AE343" i="25" s="1"/>
  <c r="AF343" i="25" s="1"/>
  <c r="AG343" i="25" s="1"/>
  <c r="AH343" i="25" s="1"/>
  <c r="AI343" i="25" s="1"/>
  <c r="AJ343" i="25" s="1"/>
  <c r="AK343" i="25" s="1"/>
  <c r="N339" i="25"/>
  <c r="N42" i="25"/>
  <c r="N41" i="25" s="1"/>
  <c r="P334" i="25"/>
  <c r="R329" i="25"/>
  <c r="U324" i="25"/>
  <c r="AQ28" i="4"/>
  <c r="AQ28" i="50" s="1"/>
  <c r="AT13" i="22"/>
  <c r="AU23" i="13"/>
  <c r="N12" i="20"/>
  <c r="Q19" i="21" s="1"/>
  <c r="N49" i="20"/>
  <c r="Q41" i="21" s="1"/>
  <c r="K119" i="18"/>
  <c r="AL72" i="18"/>
  <c r="AL71" i="18" s="1"/>
  <c r="O145" i="18"/>
  <c r="N86" i="20"/>
  <c r="Q74" i="21" s="1"/>
  <c r="N84" i="18"/>
  <c r="AO74" i="18"/>
  <c r="AR83" i="18"/>
  <c r="P65" i="16"/>
  <c r="N85" i="18"/>
  <c r="AO78" i="18"/>
  <c r="P17" i="20"/>
  <c r="S24" i="21" s="1"/>
  <c r="R87" i="13"/>
  <c r="R63" i="13"/>
  <c r="AO41" i="13"/>
  <c r="R74" i="13"/>
  <c r="P113" i="20"/>
  <c r="P91" i="20"/>
  <c r="S79" i="21" s="1"/>
  <c r="P65" i="20"/>
  <c r="P102" i="20"/>
  <c r="P141" i="18"/>
  <c r="P76" i="20"/>
  <c r="P39" i="20"/>
  <c r="P28" i="20"/>
  <c r="P54" i="20"/>
  <c r="S46" i="21" s="1"/>
  <c r="AU27" i="16"/>
  <c r="AU24" i="18"/>
  <c r="AU35" i="18"/>
  <c r="AU57" i="18"/>
  <c r="AU68" i="18"/>
  <c r="AU29" i="16"/>
  <c r="AU26" i="18"/>
  <c r="AU37" i="18"/>
  <c r="AU59" i="18"/>
  <c r="AU70" i="18"/>
  <c r="Q88" i="20"/>
  <c r="T76" i="21" s="1"/>
  <c r="Q138" i="18"/>
  <c r="AU33" i="18"/>
  <c r="AU55" i="18"/>
  <c r="AU66" i="18"/>
  <c r="AU28" i="18"/>
  <c r="AU61" i="18"/>
  <c r="AU50" i="18"/>
  <c r="N136" i="18"/>
  <c r="N135" i="18" s="1"/>
  <c r="AU32" i="18"/>
  <c r="AU54" i="18"/>
  <c r="AU65" i="18"/>
  <c r="AU26" i="16"/>
  <c r="AU23" i="18"/>
  <c r="AU34" i="18"/>
  <c r="AU56" i="18"/>
  <c r="AU67" i="18"/>
  <c r="P88" i="18"/>
  <c r="P99" i="18"/>
  <c r="P110" i="18"/>
  <c r="P126" i="18"/>
  <c r="AU28" i="16"/>
  <c r="AU25" i="18"/>
  <c r="AU36" i="18"/>
  <c r="AU58" i="18"/>
  <c r="AU69" i="18"/>
  <c r="Q90" i="20"/>
  <c r="T78" i="21" s="1"/>
  <c r="Q140" i="18"/>
  <c r="AU31" i="18"/>
  <c r="AU53" i="18"/>
  <c r="AU64" i="18"/>
  <c r="AT60" i="18"/>
  <c r="AU29" i="18"/>
  <c r="AU51" i="18"/>
  <c r="AU62" i="18"/>
  <c r="AT49" i="18"/>
  <c r="AU30" i="18"/>
  <c r="AU52" i="18"/>
  <c r="AU63" i="18"/>
  <c r="AT27" i="18"/>
  <c r="Q14" i="20"/>
  <c r="T21" i="21" s="1"/>
  <c r="Q16" i="20"/>
  <c r="T23" i="21" s="1"/>
  <c r="P227" i="25"/>
  <c r="AU21" i="16"/>
  <c r="AU24" i="16"/>
  <c r="AU23" i="16"/>
  <c r="AU25" i="16"/>
  <c r="AU22" i="16"/>
  <c r="N18" i="50"/>
  <c r="AR24" i="50"/>
  <c r="N31" i="50"/>
  <c r="AR11" i="50"/>
  <c r="AR25" i="50"/>
  <c r="N13" i="50"/>
  <c r="AR12" i="50"/>
  <c r="AR9" i="50"/>
  <c r="AR10" i="50"/>
  <c r="BJ48" i="47"/>
  <c r="G13" i="26"/>
  <c r="G14" i="26" s="1"/>
  <c r="G16" i="26" s="1"/>
  <c r="G20" i="26" s="1"/>
  <c r="G21" i="26" s="1"/>
  <c r="BJ61" i="47"/>
  <c r="BJ70" i="47" s="1"/>
  <c r="BJ17" i="47"/>
  <c r="BG75" i="45" s="1"/>
  <c r="BI10" i="46"/>
  <c r="BL10" i="47" s="1"/>
  <c r="BL19" i="47" s="1"/>
  <c r="BH58" i="27"/>
  <c r="BH57" i="27"/>
  <c r="BH56" i="27"/>
  <c r="BK35" i="47"/>
  <c r="BK43" i="47"/>
  <c r="BI32" i="46"/>
  <c r="BL32" i="47" s="1"/>
  <c r="BK57" i="47"/>
  <c r="BK65" i="47"/>
  <c r="BF38" i="27"/>
  <c r="BF45" i="27"/>
  <c r="BJ116" i="39"/>
  <c r="BJ114" i="39" s="1"/>
  <c r="BJ63" i="44"/>
  <c r="BJ62" i="44" s="1"/>
  <c r="BJ18" i="27" s="1"/>
  <c r="BJ73" i="27" s="1"/>
  <c r="BJ80" i="45"/>
  <c r="BJ79" i="45" s="1"/>
  <c r="BJ33" i="44"/>
  <c r="BJ32" i="44" s="1"/>
  <c r="BJ13" i="27" s="1"/>
  <c r="BJ68" i="27" s="1"/>
  <c r="BJ148" i="39"/>
  <c r="BJ146" i="39" s="1"/>
  <c r="BJ39" i="44"/>
  <c r="BJ38" i="44" s="1"/>
  <c r="BJ14" i="27" s="1"/>
  <c r="BJ69" i="27" s="1"/>
  <c r="BJ132" i="39"/>
  <c r="BJ130" i="39" s="1"/>
  <c r="BJ84" i="39"/>
  <c r="BJ82" i="39" s="1"/>
  <c r="BJ47" i="43"/>
  <c r="BJ45" i="44"/>
  <c r="BJ44" i="44" s="1"/>
  <c r="BJ15" i="27" s="1"/>
  <c r="BJ70" i="27" s="1"/>
  <c r="BJ57" i="45"/>
  <c r="BJ56" i="45" s="1"/>
  <c r="BJ31" i="27" s="1"/>
  <c r="BK12" i="43"/>
  <c r="BJ108" i="39"/>
  <c r="BJ106" i="39" s="1"/>
  <c r="BJ100" i="39"/>
  <c r="BJ98" i="39" s="1"/>
  <c r="BJ69" i="45"/>
  <c r="BJ68" i="45" s="1"/>
  <c r="BJ33" i="27" s="1"/>
  <c r="BJ124" i="39"/>
  <c r="BJ122" i="39" s="1"/>
  <c r="BJ63" i="45"/>
  <c r="BJ62" i="45" s="1"/>
  <c r="BJ32" i="27" s="1"/>
  <c r="BJ92" i="39"/>
  <c r="BJ90" i="39" s="1"/>
  <c r="BJ51" i="44"/>
  <c r="BJ50" i="44" s="1"/>
  <c r="BJ16" i="27" s="1"/>
  <c r="BJ71" i="27" s="1"/>
  <c r="BJ54" i="43"/>
  <c r="BJ156" i="39"/>
  <c r="BJ154" i="39" s="1"/>
  <c r="BJ57" i="44"/>
  <c r="BJ56" i="44" s="1"/>
  <c r="BJ17" i="27" s="1"/>
  <c r="BJ72" i="27" s="1"/>
  <c r="BJ140" i="39"/>
  <c r="BJ138" i="39" s="1"/>
  <c r="BI54" i="46"/>
  <c r="BL54" i="47" s="1"/>
  <c r="BK13" i="47"/>
  <c r="BK21" i="47"/>
  <c r="BI71" i="44"/>
  <c r="BI70" i="44"/>
  <c r="BI69" i="44"/>
  <c r="AU20" i="16"/>
  <c r="AV119" i="13"/>
  <c r="Q38" i="20"/>
  <c r="Q112" i="20"/>
  <c r="Q27" i="20"/>
  <c r="Q53" i="20"/>
  <c r="T45" i="21" s="1"/>
  <c r="Q64" i="20"/>
  <c r="Q101" i="20"/>
  <c r="Q75" i="20"/>
  <c r="AP40" i="13"/>
  <c r="S62" i="13"/>
  <c r="S84" i="13" s="1"/>
  <c r="AP51" i="13"/>
  <c r="Q51" i="20"/>
  <c r="T43" i="21" s="1"/>
  <c r="O58" i="20"/>
  <c r="R50" i="21" s="1"/>
  <c r="O95" i="20"/>
  <c r="O14" i="21"/>
  <c r="O80" i="20"/>
  <c r="O21" i="20"/>
  <c r="P66" i="21"/>
  <c r="P67" i="21" s="1"/>
  <c r="R88" i="13"/>
  <c r="S86" i="13"/>
  <c r="O43" i="20"/>
  <c r="AU35" i="16"/>
  <c r="AU46" i="16"/>
  <c r="AU39" i="16"/>
  <c r="AU50" i="16"/>
  <c r="AU38" i="16"/>
  <c r="AU49" i="16"/>
  <c r="AU36" i="16"/>
  <c r="AU47" i="16"/>
  <c r="AU37" i="16"/>
  <c r="AU48" i="16"/>
  <c r="AU14" i="16"/>
  <c r="AU13" i="16"/>
  <c r="AU17" i="16"/>
  <c r="AU15" i="16"/>
  <c r="AU16" i="16"/>
  <c r="O69" i="20"/>
  <c r="Q67" i="13"/>
  <c r="Q89" i="13" s="1"/>
  <c r="AN45" i="13"/>
  <c r="AN56" i="13"/>
  <c r="O32" i="20"/>
  <c r="O117" i="20"/>
  <c r="O106" i="20"/>
  <c r="AU296" i="25"/>
  <c r="AU283" i="25"/>
  <c r="AU270" i="25"/>
  <c r="AU257" i="25"/>
  <c r="AU244" i="25"/>
  <c r="AU101" i="25"/>
  <c r="AU88" i="25"/>
  <c r="AU62" i="25"/>
  <c r="AU75" i="25"/>
  <c r="AU282" i="25"/>
  <c r="AU256" i="25"/>
  <c r="AU295" i="25"/>
  <c r="AU100" i="25"/>
  <c r="AU243" i="25"/>
  <c r="AU269" i="25"/>
  <c r="AU74" i="25"/>
  <c r="AU87" i="25"/>
  <c r="AU61" i="25"/>
  <c r="AU299" i="25"/>
  <c r="AU286" i="25"/>
  <c r="AU247" i="25"/>
  <c r="AU273" i="25"/>
  <c r="AU260" i="25"/>
  <c r="AU104" i="25"/>
  <c r="AU78" i="25"/>
  <c r="AU91" i="25"/>
  <c r="AU65" i="25"/>
  <c r="AU52" i="25"/>
  <c r="AU297" i="25"/>
  <c r="AU271" i="25"/>
  <c r="AU284" i="25"/>
  <c r="AU245" i="25"/>
  <c r="AU258" i="25"/>
  <c r="AU102" i="25"/>
  <c r="AU76" i="25"/>
  <c r="AU89" i="25"/>
  <c r="AU63" i="25"/>
  <c r="AU50" i="25"/>
  <c r="AW30" i="13"/>
  <c r="AW32" i="13"/>
  <c r="AW29" i="13"/>
  <c r="AW31" i="13"/>
  <c r="AW33" i="13"/>
  <c r="AU298" i="25"/>
  <c r="AU285" i="25"/>
  <c r="AU272" i="25"/>
  <c r="AU259" i="25"/>
  <c r="AU246" i="25"/>
  <c r="AU90" i="25"/>
  <c r="AU64" i="25"/>
  <c r="AU103" i="25"/>
  <c r="AU77" i="25"/>
  <c r="AU51" i="25"/>
  <c r="AT289" i="25"/>
  <c r="AU293" i="25"/>
  <c r="AU294" i="25"/>
  <c r="AU300" i="25"/>
  <c r="AU292" i="25"/>
  <c r="AU291" i="25"/>
  <c r="BK46" i="47"/>
  <c r="E70" i="50"/>
  <c r="N15" i="50"/>
  <c r="E71" i="50"/>
  <c r="N16" i="50"/>
  <c r="E72" i="50"/>
  <c r="N17" i="50"/>
  <c r="E73" i="50"/>
  <c r="E68" i="50"/>
  <c r="N72" i="4"/>
  <c r="N69" i="4"/>
  <c r="N71" i="4"/>
  <c r="N73" i="4"/>
  <c r="N35" i="4"/>
  <c r="AS12" i="4"/>
  <c r="AS9" i="4"/>
  <c r="AS11" i="4"/>
  <c r="AS10" i="4"/>
  <c r="N14" i="4"/>
  <c r="AS24" i="4"/>
  <c r="AS25" i="4"/>
  <c r="N32" i="4"/>
  <c r="N33" i="4"/>
  <c r="AT263" i="25"/>
  <c r="AU266" i="25"/>
  <c r="AU279" i="25"/>
  <c r="AU268" i="25"/>
  <c r="AU281" i="25"/>
  <c r="AS39" i="25"/>
  <c r="AU274" i="25"/>
  <c r="AU287" i="25"/>
  <c r="AU267" i="25"/>
  <c r="AU280" i="25"/>
  <c r="AU265" i="25"/>
  <c r="AU278" i="25"/>
  <c r="AT276" i="25"/>
  <c r="AT237" i="25"/>
  <c r="AU239" i="25"/>
  <c r="AU252" i="25"/>
  <c r="AT250" i="25"/>
  <c r="AU242" i="25"/>
  <c r="AU255" i="25"/>
  <c r="AU240" i="25"/>
  <c r="AU253" i="25"/>
  <c r="AU241" i="25"/>
  <c r="AU254" i="25"/>
  <c r="AU248" i="25"/>
  <c r="AU261" i="25"/>
  <c r="P201" i="25"/>
  <c r="P214" i="25"/>
  <c r="P175" i="25"/>
  <c r="P188" i="25"/>
  <c r="P149" i="25"/>
  <c r="P162" i="25"/>
  <c r="P123" i="25"/>
  <c r="P136" i="25"/>
  <c r="P110" i="25"/>
  <c r="AU86" i="25"/>
  <c r="AU99" i="25"/>
  <c r="AU84" i="25"/>
  <c r="AU97" i="25"/>
  <c r="AT94" i="25"/>
  <c r="AU83" i="25"/>
  <c r="AU96" i="25"/>
  <c r="AU85" i="25"/>
  <c r="AU98" i="25"/>
  <c r="AU92" i="25"/>
  <c r="AU105" i="25"/>
  <c r="AT55" i="25"/>
  <c r="AU59" i="25"/>
  <c r="AU72" i="25"/>
  <c r="AU58" i="25"/>
  <c r="AU71" i="25"/>
  <c r="AU66" i="25"/>
  <c r="AU79" i="25"/>
  <c r="AT68" i="25"/>
  <c r="AT81" i="25"/>
  <c r="AU60" i="25"/>
  <c r="AU73" i="25"/>
  <c r="AU57" i="25"/>
  <c r="AU70" i="25"/>
  <c r="AU53" i="25"/>
  <c r="S83" i="13"/>
  <c r="P87" i="16"/>
  <c r="P54" i="16"/>
  <c r="P80" i="13"/>
  <c r="R13" i="13"/>
  <c r="P109" i="16"/>
  <c r="S82" i="13"/>
  <c r="Q92" i="13"/>
  <c r="Q103" i="13" s="1"/>
  <c r="P76" i="16"/>
  <c r="P98" i="16"/>
  <c r="Q110" i="20"/>
  <c r="O70" i="21"/>
  <c r="O37" i="21"/>
  <c r="P34" i="21"/>
  <c r="P12" i="21"/>
  <c r="M74" i="4"/>
  <c r="N108" i="20"/>
  <c r="N107" i="20" s="1"/>
  <c r="Q99" i="20"/>
  <c r="N97" i="20"/>
  <c r="N96" i="20" s="1"/>
  <c r="Q73" i="20"/>
  <c r="N60" i="20"/>
  <c r="N59" i="20" s="1"/>
  <c r="N71" i="20"/>
  <c r="N70" i="20" s="1"/>
  <c r="Q62" i="20"/>
  <c r="Q36" i="20"/>
  <c r="N34" i="20"/>
  <c r="N33" i="20" s="1"/>
  <c r="Q25" i="20"/>
  <c r="N23" i="20"/>
  <c r="N22" i="20" s="1"/>
  <c r="O101" i="13"/>
  <c r="AM35" i="13"/>
  <c r="AL301" i="25" s="1"/>
  <c r="AT30" i="16"/>
  <c r="AU34" i="16"/>
  <c r="AU45" i="16"/>
  <c r="AT41" i="16"/>
  <c r="AU32" i="16"/>
  <c r="AU43" i="16"/>
  <c r="AU31" i="16"/>
  <c r="AU42" i="16"/>
  <c r="AU33" i="16"/>
  <c r="AU44" i="16"/>
  <c r="AU40" i="16"/>
  <c r="AU51" i="16"/>
  <c r="AT8" i="16"/>
  <c r="AU12" i="16"/>
  <c r="AT19" i="16"/>
  <c r="AU9" i="16"/>
  <c r="AU10" i="16"/>
  <c r="AU11" i="16"/>
  <c r="AU18" i="16"/>
  <c r="AW27" i="13"/>
  <c r="AW28" i="13"/>
  <c r="AW25" i="13"/>
  <c r="AW34" i="13"/>
  <c r="AW26" i="13"/>
  <c r="AV24" i="13"/>
  <c r="B55" i="10"/>
  <c r="C54" i="10"/>
  <c r="AX6" i="13" s="1"/>
  <c r="S329" i="25" l="1"/>
  <c r="Q334" i="25"/>
  <c r="N36" i="25"/>
  <c r="N82" i="18" s="1"/>
  <c r="N27" i="4" s="1"/>
  <c r="N27" i="50" s="1"/>
  <c r="O339" i="25"/>
  <c r="N322" i="25"/>
  <c r="V324" i="25"/>
  <c r="N30" i="4"/>
  <c r="N30" i="50" s="1"/>
  <c r="N29" i="4"/>
  <c r="N29" i="50" s="1"/>
  <c r="AR28" i="4"/>
  <c r="AR28" i="50" s="1"/>
  <c r="AU13" i="22"/>
  <c r="P13" i="20"/>
  <c r="S20" i="21" s="1"/>
  <c r="P50" i="20"/>
  <c r="S42" i="21" s="1"/>
  <c r="Q94" i="18"/>
  <c r="P87" i="20"/>
  <c r="S75" i="21" s="1"/>
  <c r="O64" i="16"/>
  <c r="AS83" i="18"/>
  <c r="AM81" i="18"/>
  <c r="AN77" i="18"/>
  <c r="AO76" i="18"/>
  <c r="Q60" i="16"/>
  <c r="Q116" i="25"/>
  <c r="Q194" i="25"/>
  <c r="Q82" i="16"/>
  <c r="Q105" i="18"/>
  <c r="Q129" i="25"/>
  <c r="Q233" i="25"/>
  <c r="Q181" i="25"/>
  <c r="Q93" i="16"/>
  <c r="Q207" i="25"/>
  <c r="Q132" i="18"/>
  <c r="S19" i="13"/>
  <c r="AP43" i="13" s="1"/>
  <c r="R98" i="13"/>
  <c r="R109" i="13" s="1"/>
  <c r="Q155" i="25"/>
  <c r="Q115" i="16"/>
  <c r="Q220" i="25"/>
  <c r="Q116" i="18"/>
  <c r="Q168" i="25"/>
  <c r="Q142" i="25"/>
  <c r="Q104" i="16"/>
  <c r="Q71" i="16"/>
  <c r="R85" i="13"/>
  <c r="P79" i="13"/>
  <c r="N85" i="20"/>
  <c r="N84" i="20" s="1"/>
  <c r="P137" i="18"/>
  <c r="AV26" i="16"/>
  <c r="AV23" i="18"/>
  <c r="AV34" i="18"/>
  <c r="AV56" i="18"/>
  <c r="AV67" i="18"/>
  <c r="R228" i="25"/>
  <c r="R89" i="18"/>
  <c r="R100" i="18"/>
  <c r="R111" i="18"/>
  <c r="R127" i="18"/>
  <c r="AV32" i="18"/>
  <c r="AV54" i="18"/>
  <c r="AV65" i="18"/>
  <c r="AV27" i="16"/>
  <c r="AV24" i="18"/>
  <c r="AV35" i="18"/>
  <c r="AV57" i="18"/>
  <c r="AV68" i="18"/>
  <c r="R167" i="25"/>
  <c r="R93" i="18"/>
  <c r="R115" i="18"/>
  <c r="R104" i="18"/>
  <c r="R131" i="18"/>
  <c r="AV33" i="18"/>
  <c r="AV55" i="18"/>
  <c r="AV66" i="18"/>
  <c r="Q95" i="18"/>
  <c r="Q117" i="18"/>
  <c r="Q106" i="18"/>
  <c r="Q133" i="18"/>
  <c r="AU49" i="18"/>
  <c r="AV29" i="16"/>
  <c r="AV26" i="18"/>
  <c r="AV37" i="18"/>
  <c r="AV59" i="18"/>
  <c r="AV70" i="18"/>
  <c r="O98" i="18"/>
  <c r="O97" i="18" s="1"/>
  <c r="O87" i="18"/>
  <c r="O86" i="18" s="1"/>
  <c r="O109" i="18"/>
  <c r="O108" i="18" s="1"/>
  <c r="O125" i="18"/>
  <c r="O124" i="18" s="1"/>
  <c r="AU60" i="18"/>
  <c r="AV28" i="18"/>
  <c r="AV61" i="18"/>
  <c r="AV50" i="18"/>
  <c r="AU27" i="18"/>
  <c r="AV31" i="18"/>
  <c r="AV53" i="18"/>
  <c r="AV64" i="18"/>
  <c r="AV29" i="18"/>
  <c r="AV51" i="18"/>
  <c r="AV62" i="18"/>
  <c r="AV30" i="18"/>
  <c r="AV52" i="18"/>
  <c r="AV63" i="18"/>
  <c r="R229" i="25"/>
  <c r="R101" i="18"/>
  <c r="R90" i="18"/>
  <c r="R112" i="18"/>
  <c r="R128" i="18"/>
  <c r="AV28" i="16"/>
  <c r="AV25" i="18"/>
  <c r="AV36" i="18"/>
  <c r="AV58" i="18"/>
  <c r="AV69" i="18"/>
  <c r="P118" i="25"/>
  <c r="P96" i="18"/>
  <c r="P118" i="18"/>
  <c r="P107" i="18"/>
  <c r="P134" i="18"/>
  <c r="R91" i="18"/>
  <c r="R102" i="18"/>
  <c r="R113" i="18"/>
  <c r="R129" i="18"/>
  <c r="AV21" i="16"/>
  <c r="AV24" i="16"/>
  <c r="AV22" i="16"/>
  <c r="AV23" i="16"/>
  <c r="AV25" i="16"/>
  <c r="AS10" i="50"/>
  <c r="N33" i="50"/>
  <c r="AS11" i="50"/>
  <c r="N32" i="50"/>
  <c r="AS9" i="50"/>
  <c r="AS25" i="50"/>
  <c r="AS12" i="50"/>
  <c r="AS24" i="50"/>
  <c r="BG77" i="45"/>
  <c r="BG74" i="45" s="1"/>
  <c r="BG34" i="27" s="1"/>
  <c r="BG20" i="27" s="1"/>
  <c r="BG37" i="27" s="1"/>
  <c r="BG38" i="27" s="1"/>
  <c r="BJ26" i="47"/>
  <c r="BL11" i="47"/>
  <c r="BH55" i="27"/>
  <c r="BJ38" i="39"/>
  <c r="BJ55" i="45" s="1"/>
  <c r="BJ30" i="27" s="1"/>
  <c r="BI68" i="44"/>
  <c r="BI19" i="27" s="1"/>
  <c r="BJ78" i="45"/>
  <c r="BJ35" i="27" s="1"/>
  <c r="BK44" i="47"/>
  <c r="BK36" i="47"/>
  <c r="BK45" i="47" s="1"/>
  <c r="BK22" i="47"/>
  <c r="BK14" i="47"/>
  <c r="BL63" i="47"/>
  <c r="BL55" i="47"/>
  <c r="BJ37" i="39"/>
  <c r="BJ54" i="45" s="1"/>
  <c r="BJ29" i="27" s="1"/>
  <c r="BF46" i="27"/>
  <c r="BF60" i="27"/>
  <c r="BK66" i="47"/>
  <c r="BK58" i="47"/>
  <c r="BJ53" i="43"/>
  <c r="BJ60" i="43"/>
  <c r="BK42" i="43"/>
  <c r="BK41" i="43" s="1"/>
  <c r="BK36" i="43"/>
  <c r="BK11" i="43"/>
  <c r="BL41" i="47"/>
  <c r="BL33" i="47"/>
  <c r="AV20" i="16"/>
  <c r="AW119" i="13"/>
  <c r="R112" i="16"/>
  <c r="R68" i="16"/>
  <c r="R139" i="25"/>
  <c r="R191" i="25"/>
  <c r="R113" i="25"/>
  <c r="R165" i="25"/>
  <c r="R230" i="25"/>
  <c r="R57" i="16"/>
  <c r="R204" i="25"/>
  <c r="R90" i="16"/>
  <c r="R101" i="16"/>
  <c r="R178" i="25"/>
  <c r="T16" i="13"/>
  <c r="T62" i="13" s="1"/>
  <c r="S95" i="13"/>
  <c r="S106" i="13" s="1"/>
  <c r="R79" i="16"/>
  <c r="R152" i="25"/>
  <c r="R126" i="25"/>
  <c r="R217" i="25"/>
  <c r="O15" i="21"/>
  <c r="O17" i="21" s="1"/>
  <c r="P98" i="20"/>
  <c r="N11" i="20"/>
  <c r="N35" i="50"/>
  <c r="S20" i="13"/>
  <c r="AP44" i="13" s="1"/>
  <c r="Q156" i="25"/>
  <c r="R99" i="13"/>
  <c r="R110" i="13" s="1"/>
  <c r="Q221" i="25"/>
  <c r="Q117" i="25"/>
  <c r="Q94" i="16"/>
  <c r="Q105" i="16"/>
  <c r="Q169" i="25"/>
  <c r="Q61" i="16"/>
  <c r="Q234" i="25"/>
  <c r="Q182" i="25"/>
  <c r="Q72" i="16"/>
  <c r="Q83" i="16"/>
  <c r="Q195" i="25"/>
  <c r="Q143" i="25"/>
  <c r="Q116" i="16"/>
  <c r="Q130" i="25"/>
  <c r="Q208" i="25"/>
  <c r="R180" i="25"/>
  <c r="T18" i="13"/>
  <c r="AQ42" i="13" s="1"/>
  <c r="S97" i="13"/>
  <c r="S108" i="13" s="1"/>
  <c r="R103" i="16"/>
  <c r="R141" i="25"/>
  <c r="R206" i="25"/>
  <c r="R70" i="16"/>
  <c r="R59" i="16"/>
  <c r="R115" i="25"/>
  <c r="R232" i="25"/>
  <c r="R154" i="25"/>
  <c r="R193" i="25"/>
  <c r="R219" i="25"/>
  <c r="R81" i="16"/>
  <c r="R114" i="16"/>
  <c r="R92" i="16"/>
  <c r="R128" i="25"/>
  <c r="Q100" i="13"/>
  <c r="Q111" i="13" s="1"/>
  <c r="P131" i="25"/>
  <c r="AV38" i="16"/>
  <c r="AV49" i="16"/>
  <c r="AV39" i="16"/>
  <c r="AV50" i="16"/>
  <c r="AV36" i="16"/>
  <c r="AV47" i="16"/>
  <c r="AV37" i="16"/>
  <c r="AV48" i="16"/>
  <c r="AV35" i="16"/>
  <c r="AV46" i="16"/>
  <c r="AV14" i="16"/>
  <c r="AV17" i="16"/>
  <c r="AV15" i="16"/>
  <c r="AV13" i="16"/>
  <c r="AV16" i="16"/>
  <c r="P209" i="25"/>
  <c r="P106" i="16"/>
  <c r="P73" i="16"/>
  <c r="P235" i="25"/>
  <c r="P117" i="16"/>
  <c r="P84" i="16"/>
  <c r="P157" i="25"/>
  <c r="P62" i="16"/>
  <c r="P196" i="25"/>
  <c r="P144" i="25"/>
  <c r="P170" i="25"/>
  <c r="R21" i="13"/>
  <c r="AO56" i="13" s="1"/>
  <c r="P222" i="25"/>
  <c r="P95" i="16"/>
  <c r="P183" i="25"/>
  <c r="AV299" i="25"/>
  <c r="AV260" i="25"/>
  <c r="AV286" i="25"/>
  <c r="AV273" i="25"/>
  <c r="AV247" i="25"/>
  <c r="AV104" i="25"/>
  <c r="AV78" i="25"/>
  <c r="AV91" i="25"/>
  <c r="AV65" i="25"/>
  <c r="AV52" i="25"/>
  <c r="AV297" i="25"/>
  <c r="AV258" i="25"/>
  <c r="AV271" i="25"/>
  <c r="AV284" i="25"/>
  <c r="AV245" i="25"/>
  <c r="AV102" i="25"/>
  <c r="AV76" i="25"/>
  <c r="AV63" i="25"/>
  <c r="AV50" i="25"/>
  <c r="AV89" i="25"/>
  <c r="AV295" i="25"/>
  <c r="AV282" i="25"/>
  <c r="AV256" i="25"/>
  <c r="AV269" i="25"/>
  <c r="AV100" i="25"/>
  <c r="AV243" i="25"/>
  <c r="AV74" i="25"/>
  <c r="AV87" i="25"/>
  <c r="AV61" i="25"/>
  <c r="AX31" i="13"/>
  <c r="AX33" i="13"/>
  <c r="AX32" i="13"/>
  <c r="AX29" i="13"/>
  <c r="AX30" i="13"/>
  <c r="AV285" i="25"/>
  <c r="AV298" i="25"/>
  <c r="AV259" i="25"/>
  <c r="AV272" i="25"/>
  <c r="AV246" i="25"/>
  <c r="AV90" i="25"/>
  <c r="AV64" i="25"/>
  <c r="AV51" i="25"/>
  <c r="AV103" i="25"/>
  <c r="AV77" i="25"/>
  <c r="AV296" i="25"/>
  <c r="AV283" i="25"/>
  <c r="AV270" i="25"/>
  <c r="AV257" i="25"/>
  <c r="AV101" i="25"/>
  <c r="AV244" i="25"/>
  <c r="AV88" i="25"/>
  <c r="AV62" i="25"/>
  <c r="AV75" i="25"/>
  <c r="N48" i="20"/>
  <c r="N47" i="20" s="1"/>
  <c r="N120" i="16"/>
  <c r="N121" i="16"/>
  <c r="AU289" i="25"/>
  <c r="AV291" i="25"/>
  <c r="AV294" i="25"/>
  <c r="AV293" i="25"/>
  <c r="AV300" i="25"/>
  <c r="AV292" i="25"/>
  <c r="E69" i="50"/>
  <c r="N14" i="50"/>
  <c r="N70" i="4"/>
  <c r="AT9" i="4"/>
  <c r="AT24" i="4"/>
  <c r="AT12" i="4"/>
  <c r="K34" i="4"/>
  <c r="AT25" i="4"/>
  <c r="N36" i="4"/>
  <c r="AL26" i="4"/>
  <c r="AT11" i="4"/>
  <c r="AT10" i="4"/>
  <c r="AU263" i="25"/>
  <c r="AV266" i="25"/>
  <c r="AV279" i="25"/>
  <c r="AV267" i="25"/>
  <c r="AV280" i="25"/>
  <c r="AV274" i="25"/>
  <c r="AV287" i="25"/>
  <c r="AU276" i="25"/>
  <c r="AV265" i="25"/>
  <c r="AV278" i="25"/>
  <c r="AV268" i="25"/>
  <c r="AV281" i="25"/>
  <c r="AT39" i="25"/>
  <c r="AU237" i="25"/>
  <c r="AV239" i="25"/>
  <c r="AV252" i="25"/>
  <c r="AU250" i="25"/>
  <c r="AV248" i="25"/>
  <c r="AV261" i="25"/>
  <c r="AV242" i="25"/>
  <c r="AV255" i="25"/>
  <c r="AV241" i="25"/>
  <c r="AV254" i="25"/>
  <c r="AV240" i="25"/>
  <c r="AV253" i="25"/>
  <c r="O213" i="25"/>
  <c r="O211" i="25" s="1"/>
  <c r="O226" i="25"/>
  <c r="O224" i="25" s="1"/>
  <c r="R203" i="25"/>
  <c r="R216" i="25"/>
  <c r="R202" i="25"/>
  <c r="R215" i="25"/>
  <c r="O187" i="25"/>
  <c r="O185" i="25" s="1"/>
  <c r="O200" i="25"/>
  <c r="O198" i="25" s="1"/>
  <c r="R176" i="25"/>
  <c r="R189" i="25"/>
  <c r="R177" i="25"/>
  <c r="R190" i="25"/>
  <c r="O161" i="25"/>
  <c r="O159" i="25" s="1"/>
  <c r="O174" i="25"/>
  <c r="O172" i="25" s="1"/>
  <c r="R151" i="25"/>
  <c r="R164" i="25"/>
  <c r="R150" i="25"/>
  <c r="R163" i="25"/>
  <c r="O135" i="25"/>
  <c r="O133" i="25" s="1"/>
  <c r="O148" i="25"/>
  <c r="O146" i="25" s="1"/>
  <c r="R124" i="25"/>
  <c r="R137" i="25"/>
  <c r="R125" i="25"/>
  <c r="R138" i="25"/>
  <c r="O109" i="25"/>
  <c r="O122" i="25"/>
  <c r="O120" i="25" s="1"/>
  <c r="R112" i="25"/>
  <c r="R111" i="25"/>
  <c r="AU94" i="25"/>
  <c r="AV84" i="25"/>
  <c r="AV97" i="25"/>
  <c r="AV83" i="25"/>
  <c r="AV96" i="25"/>
  <c r="AV92" i="25"/>
  <c r="AV105" i="25"/>
  <c r="AV85" i="25"/>
  <c r="AV98" i="25"/>
  <c r="AU55" i="25"/>
  <c r="AV86" i="25"/>
  <c r="AV99" i="25"/>
  <c r="AV59" i="25"/>
  <c r="AV72" i="25"/>
  <c r="AV60" i="25"/>
  <c r="AV73" i="25"/>
  <c r="AU68" i="25"/>
  <c r="AU81" i="25"/>
  <c r="AV58" i="25"/>
  <c r="AV71" i="25"/>
  <c r="AV66" i="25"/>
  <c r="AV79" i="25"/>
  <c r="AV57" i="25"/>
  <c r="AV70" i="25"/>
  <c r="AV53" i="25"/>
  <c r="R100" i="16"/>
  <c r="R78" i="16"/>
  <c r="R67" i="16"/>
  <c r="S94" i="13"/>
  <c r="S105" i="13" s="1"/>
  <c r="R89" i="16"/>
  <c r="R56" i="16"/>
  <c r="T15" i="13"/>
  <c r="AQ50" i="13" s="1"/>
  <c r="R111" i="16"/>
  <c r="R55" i="16"/>
  <c r="T14" i="13"/>
  <c r="T71" i="13" s="1"/>
  <c r="R77" i="16"/>
  <c r="R66" i="16"/>
  <c r="S93" i="13"/>
  <c r="S104" i="13" s="1"/>
  <c r="R99" i="16"/>
  <c r="R110" i="16"/>
  <c r="R88" i="16"/>
  <c r="AO48" i="13"/>
  <c r="R59" i="13"/>
  <c r="R70" i="13"/>
  <c r="AO37" i="13"/>
  <c r="P35" i="20"/>
  <c r="P24" i="20"/>
  <c r="P72" i="20"/>
  <c r="P61" i="20"/>
  <c r="P109" i="20"/>
  <c r="O72" i="21"/>
  <c r="P68" i="21"/>
  <c r="O39" i="21"/>
  <c r="P35" i="21"/>
  <c r="P13" i="21"/>
  <c r="O108" i="16"/>
  <c r="O107" i="16" s="1"/>
  <c r="O53" i="16"/>
  <c r="O52" i="16" s="1"/>
  <c r="AU30" i="16"/>
  <c r="AV40" i="16"/>
  <c r="AV51" i="16"/>
  <c r="AV31" i="16"/>
  <c r="AV42" i="16"/>
  <c r="AU41" i="16"/>
  <c r="AV34" i="16"/>
  <c r="AV45" i="16"/>
  <c r="AV32" i="16"/>
  <c r="AV43" i="16"/>
  <c r="AV33" i="16"/>
  <c r="AV44" i="16"/>
  <c r="O86" i="16"/>
  <c r="O85" i="16" s="1"/>
  <c r="O97" i="16"/>
  <c r="O96" i="16" s="1"/>
  <c r="O75" i="16"/>
  <c r="O74" i="16" s="1"/>
  <c r="P91" i="13"/>
  <c r="AU8" i="16"/>
  <c r="AV10" i="16"/>
  <c r="AV9" i="16"/>
  <c r="AV12" i="16"/>
  <c r="AV11" i="16"/>
  <c r="AV18" i="16"/>
  <c r="AU19" i="16"/>
  <c r="Q12" i="13"/>
  <c r="AX27" i="13"/>
  <c r="AX26" i="13"/>
  <c r="AX28" i="13"/>
  <c r="AX34" i="13"/>
  <c r="AX25" i="13"/>
  <c r="AW24" i="13"/>
  <c r="C55" i="10"/>
  <c r="AY6" i="13" s="1"/>
  <c r="B56" i="10"/>
  <c r="O48" i="25" l="1"/>
  <c r="O49" i="25"/>
  <c r="O44" i="25"/>
  <c r="O45" i="25"/>
  <c r="O345" i="25" s="1"/>
  <c r="P345" i="25" s="1"/>
  <c r="Q345" i="25" s="1"/>
  <c r="R345" i="25" s="1"/>
  <c r="S345" i="25" s="1"/>
  <c r="T345" i="25" s="1"/>
  <c r="U345" i="25" s="1"/>
  <c r="V345" i="25" s="1"/>
  <c r="W345" i="25" s="1"/>
  <c r="X345" i="25" s="1"/>
  <c r="Y345" i="25" s="1"/>
  <c r="Z345" i="25" s="1"/>
  <c r="AA345" i="25" s="1"/>
  <c r="AB345" i="25" s="1"/>
  <c r="AC345" i="25" s="1"/>
  <c r="AD345" i="25" s="1"/>
  <c r="AE345" i="25" s="1"/>
  <c r="AF345" i="25" s="1"/>
  <c r="AG345" i="25" s="1"/>
  <c r="AH345" i="25" s="1"/>
  <c r="AI345" i="25" s="1"/>
  <c r="AJ345" i="25" s="1"/>
  <c r="AK345" i="25" s="1"/>
  <c r="AL345" i="25" s="1"/>
  <c r="O46" i="25"/>
  <c r="O346" i="25" s="1"/>
  <c r="P346" i="25" s="1"/>
  <c r="Q346" i="25" s="1"/>
  <c r="R346" i="25" s="1"/>
  <c r="S346" i="25" s="1"/>
  <c r="T346" i="25" s="1"/>
  <c r="U346" i="25" s="1"/>
  <c r="V346" i="25" s="1"/>
  <c r="W346" i="25" s="1"/>
  <c r="X346" i="25" s="1"/>
  <c r="Y346" i="25" s="1"/>
  <c r="Z346" i="25" s="1"/>
  <c r="AA346" i="25" s="1"/>
  <c r="AB346" i="25" s="1"/>
  <c r="AC346" i="25" s="1"/>
  <c r="AD346" i="25" s="1"/>
  <c r="AE346" i="25" s="1"/>
  <c r="AF346" i="25" s="1"/>
  <c r="AG346" i="25" s="1"/>
  <c r="AH346" i="25" s="1"/>
  <c r="AI346" i="25" s="1"/>
  <c r="AJ346" i="25" s="1"/>
  <c r="AK346" i="25" s="1"/>
  <c r="AL346" i="25" s="1"/>
  <c r="O47" i="25"/>
  <c r="P339" i="25"/>
  <c r="R334" i="25"/>
  <c r="T329" i="25"/>
  <c r="W324" i="25"/>
  <c r="AV13" i="22"/>
  <c r="AS28" i="4"/>
  <c r="AS28" i="50" s="1"/>
  <c r="L121" i="18"/>
  <c r="Q92" i="18"/>
  <c r="AT83" i="18"/>
  <c r="P145" i="18"/>
  <c r="AP78" i="18"/>
  <c r="L120" i="18"/>
  <c r="Q143" i="18"/>
  <c r="R142" i="18"/>
  <c r="Q144" i="18"/>
  <c r="AO79" i="18"/>
  <c r="AN73" i="18"/>
  <c r="AO80" i="18"/>
  <c r="L122" i="18"/>
  <c r="S76" i="13"/>
  <c r="S65" i="13"/>
  <c r="Q30" i="20"/>
  <c r="Q67" i="20"/>
  <c r="Q93" i="20"/>
  <c r="AP54" i="13"/>
  <c r="Q56" i="20"/>
  <c r="T48" i="21" s="1"/>
  <c r="Q41" i="20"/>
  <c r="Q78" i="20"/>
  <c r="Q104" i="20"/>
  <c r="Q115" i="20"/>
  <c r="Q19" i="20"/>
  <c r="Q192" i="25"/>
  <c r="Q91" i="16"/>
  <c r="Q69" i="16"/>
  <c r="Q58" i="16"/>
  <c r="Q140" i="25"/>
  <c r="Q80" i="16"/>
  <c r="Q205" i="25"/>
  <c r="Q114" i="25"/>
  <c r="Q166" i="25"/>
  <c r="Q179" i="25"/>
  <c r="Q218" i="25"/>
  <c r="Q127" i="25"/>
  <c r="Q153" i="25"/>
  <c r="Q113" i="16"/>
  <c r="Q231" i="25"/>
  <c r="S17" i="13"/>
  <c r="AP52" i="13" s="1"/>
  <c r="Q102" i="16"/>
  <c r="R96" i="13"/>
  <c r="R107" i="13" s="1"/>
  <c r="Q130" i="18"/>
  <c r="Q103" i="18"/>
  <c r="Q114" i="18"/>
  <c r="O123" i="18"/>
  <c r="AV49" i="18"/>
  <c r="AV60" i="18"/>
  <c r="AV27" i="18"/>
  <c r="AW28" i="18"/>
  <c r="AW50" i="18"/>
  <c r="AW61" i="18"/>
  <c r="AW33" i="18"/>
  <c r="AW55" i="18"/>
  <c r="AW66" i="18"/>
  <c r="AW29" i="16"/>
  <c r="AW26" i="18"/>
  <c r="AW37" i="18"/>
  <c r="AW59" i="18"/>
  <c r="AW70" i="18"/>
  <c r="AW32" i="18"/>
  <c r="AW54" i="18"/>
  <c r="AW65" i="18"/>
  <c r="R88" i="20"/>
  <c r="U76" i="21" s="1"/>
  <c r="R138" i="18"/>
  <c r="AW27" i="16"/>
  <c r="AW24" i="18"/>
  <c r="AW35" i="18"/>
  <c r="AW57" i="18"/>
  <c r="AW68" i="18"/>
  <c r="AW31" i="18"/>
  <c r="AW53" i="18"/>
  <c r="AW64" i="18"/>
  <c r="AW29" i="18"/>
  <c r="AW51" i="18"/>
  <c r="AW62" i="18"/>
  <c r="R89" i="20"/>
  <c r="U77" i="21" s="1"/>
  <c r="R139" i="18"/>
  <c r="AW28" i="16"/>
  <c r="AW36" i="18"/>
  <c r="AW25" i="18"/>
  <c r="AW58" i="18"/>
  <c r="AW69" i="18"/>
  <c r="R90" i="20"/>
  <c r="U78" i="21" s="1"/>
  <c r="R140" i="18"/>
  <c r="AW30" i="18"/>
  <c r="AW52" i="18"/>
  <c r="AW63" i="18"/>
  <c r="AW26" i="16"/>
  <c r="AW23" i="18"/>
  <c r="AW34" i="18"/>
  <c r="AW56" i="18"/>
  <c r="AW67" i="18"/>
  <c r="R14" i="20"/>
  <c r="U21" i="21" s="1"/>
  <c r="R16" i="20"/>
  <c r="U23" i="21" s="1"/>
  <c r="R15" i="20"/>
  <c r="U22" i="21" s="1"/>
  <c r="AW23" i="16"/>
  <c r="AW25" i="16"/>
  <c r="AW21" i="16"/>
  <c r="AW24" i="16"/>
  <c r="AW22" i="16"/>
  <c r="R53" i="20"/>
  <c r="U45" i="21" s="1"/>
  <c r="N10" i="20"/>
  <c r="Q10" i="21" s="1"/>
  <c r="AT10" i="50"/>
  <c r="AT12" i="50"/>
  <c r="AT24" i="50"/>
  <c r="AT9" i="50"/>
  <c r="AT25" i="50"/>
  <c r="AT11" i="50"/>
  <c r="AL26" i="50"/>
  <c r="BG45" i="27"/>
  <c r="BG46" i="27" s="1"/>
  <c r="BK39" i="47"/>
  <c r="BK48" i="47" s="1"/>
  <c r="BL20" i="47"/>
  <c r="BL12" i="47"/>
  <c r="BI74" i="27"/>
  <c r="BI67" i="27" s="1"/>
  <c r="BI8" i="27"/>
  <c r="BK35" i="43"/>
  <c r="BK48" i="43"/>
  <c r="BL56" i="47"/>
  <c r="BL64" i="47"/>
  <c r="BJ59" i="43"/>
  <c r="BJ86" i="45"/>
  <c r="BJ85" i="45" s="1"/>
  <c r="BJ36" i="27" s="1"/>
  <c r="BJ12" i="46"/>
  <c r="BJ11" i="46" s="1"/>
  <c r="BJ68" i="46"/>
  <c r="BJ67" i="46" s="1"/>
  <c r="BJ34" i="46"/>
  <c r="BJ33" i="46" s="1"/>
  <c r="BJ62" i="46"/>
  <c r="BJ61" i="46" s="1"/>
  <c r="BJ56" i="46"/>
  <c r="BJ55" i="46" s="1"/>
  <c r="BJ75" i="46"/>
  <c r="BJ74" i="46" s="1"/>
  <c r="BM37" i="47" s="1"/>
  <c r="BJ40" i="46"/>
  <c r="BJ39" i="46" s="1"/>
  <c r="BJ46" i="46"/>
  <c r="BJ45" i="46" s="1"/>
  <c r="BJ18" i="46"/>
  <c r="BJ17" i="46" s="1"/>
  <c r="BJ24" i="46"/>
  <c r="BJ23" i="46" s="1"/>
  <c r="BK67" i="47"/>
  <c r="BK59" i="47"/>
  <c r="BK68" i="47" s="1"/>
  <c r="BL42" i="47"/>
  <c r="BL34" i="47"/>
  <c r="BK15" i="47"/>
  <c r="BK24" i="47" s="1"/>
  <c r="BK23" i="47"/>
  <c r="BF64" i="27"/>
  <c r="BF61" i="27"/>
  <c r="BF62" i="27"/>
  <c r="BF65" i="27" s="1"/>
  <c r="AW20" i="16"/>
  <c r="AX119" i="13"/>
  <c r="AQ51" i="13"/>
  <c r="R38" i="20"/>
  <c r="R64" i="20"/>
  <c r="R101" i="20"/>
  <c r="R27" i="20"/>
  <c r="R75" i="20"/>
  <c r="R112" i="20"/>
  <c r="AQ40" i="13"/>
  <c r="T73" i="13"/>
  <c r="T84" i="13" s="1"/>
  <c r="Q57" i="20"/>
  <c r="T49" i="21" s="1"/>
  <c r="Q94" i="20"/>
  <c r="R51" i="20"/>
  <c r="U43" i="21" s="1"/>
  <c r="R55" i="20"/>
  <c r="U47" i="21" s="1"/>
  <c r="R92" i="20"/>
  <c r="P58" i="20"/>
  <c r="S50" i="21" s="1"/>
  <c r="P95" i="20"/>
  <c r="R52" i="20"/>
  <c r="U44" i="21" s="1"/>
  <c r="Q20" i="20"/>
  <c r="R40" i="20"/>
  <c r="R18" i="20"/>
  <c r="P32" i="20"/>
  <c r="P21" i="20"/>
  <c r="AP55" i="13"/>
  <c r="N36" i="50"/>
  <c r="S66" i="13"/>
  <c r="K34" i="50"/>
  <c r="Q32" i="21"/>
  <c r="Q33" i="21" s="1"/>
  <c r="Q65" i="21"/>
  <c r="S77" i="13"/>
  <c r="Q31" i="20"/>
  <c r="Q42" i="20"/>
  <c r="Q105" i="20"/>
  <c r="Q116" i="20"/>
  <c r="T64" i="13"/>
  <c r="Q79" i="20"/>
  <c r="Q68" i="20"/>
  <c r="R103" i="20"/>
  <c r="R66" i="20"/>
  <c r="R114" i="20"/>
  <c r="AQ53" i="13"/>
  <c r="R77" i="20"/>
  <c r="R29" i="20"/>
  <c r="T75" i="13"/>
  <c r="P69" i="20"/>
  <c r="P43" i="20"/>
  <c r="P106" i="20"/>
  <c r="P80" i="20"/>
  <c r="P117" i="20"/>
  <c r="AW36" i="16"/>
  <c r="AW47" i="16"/>
  <c r="AW35" i="16"/>
  <c r="AW46" i="16"/>
  <c r="AW38" i="16"/>
  <c r="AW49" i="16"/>
  <c r="AW39" i="16"/>
  <c r="AW50" i="16"/>
  <c r="AW37" i="16"/>
  <c r="AW48" i="16"/>
  <c r="AW13" i="16"/>
  <c r="AW16" i="16"/>
  <c r="AW17" i="16"/>
  <c r="AW15" i="16"/>
  <c r="AW14" i="16"/>
  <c r="R78" i="13"/>
  <c r="AO45" i="13"/>
  <c r="R67" i="13"/>
  <c r="AW284" i="25"/>
  <c r="AW297" i="25"/>
  <c r="AW258" i="25"/>
  <c r="AW271" i="25"/>
  <c r="AW245" i="25"/>
  <c r="AW89" i="25"/>
  <c r="AW102" i="25"/>
  <c r="AW76" i="25"/>
  <c r="AW63" i="25"/>
  <c r="AW50" i="25"/>
  <c r="AW286" i="25"/>
  <c r="AW299" i="25"/>
  <c r="AW273" i="25"/>
  <c r="AW247" i="25"/>
  <c r="AW260" i="25"/>
  <c r="AW91" i="25"/>
  <c r="AW104" i="25"/>
  <c r="AW78" i="25"/>
  <c r="AW65" i="25"/>
  <c r="AW52" i="25"/>
  <c r="AW296" i="25"/>
  <c r="AW270" i="25"/>
  <c r="AW283" i="25"/>
  <c r="AW101" i="25"/>
  <c r="AW257" i="25"/>
  <c r="AW244" i="25"/>
  <c r="AW75" i="25"/>
  <c r="AW88" i="25"/>
  <c r="AW62" i="25"/>
  <c r="AY30" i="13"/>
  <c r="AY32" i="13"/>
  <c r="AY31" i="13"/>
  <c r="AY29" i="13"/>
  <c r="AY33" i="13"/>
  <c r="AW295" i="25"/>
  <c r="AW282" i="25"/>
  <c r="AW256" i="25"/>
  <c r="AW269" i="25"/>
  <c r="AW243" i="25"/>
  <c r="AW100" i="25"/>
  <c r="AW87" i="25"/>
  <c r="AW74" i="25"/>
  <c r="AW61" i="25"/>
  <c r="AW272" i="25"/>
  <c r="AW298" i="25"/>
  <c r="AW259" i="25"/>
  <c r="AW285" i="25"/>
  <c r="AW246" i="25"/>
  <c r="AW103" i="25"/>
  <c r="AW90" i="25"/>
  <c r="AW51" i="25"/>
  <c r="AW64" i="25"/>
  <c r="AW77" i="25"/>
  <c r="AV289" i="25"/>
  <c r="AW292" i="25"/>
  <c r="AW294" i="25"/>
  <c r="AW291" i="25"/>
  <c r="AW293" i="25"/>
  <c r="AW300" i="25"/>
  <c r="O13" i="4"/>
  <c r="O15" i="4"/>
  <c r="O17" i="4"/>
  <c r="AU12" i="4"/>
  <c r="O18" i="4"/>
  <c r="AU10" i="4"/>
  <c r="O16" i="4"/>
  <c r="AU24" i="4"/>
  <c r="AU25" i="4"/>
  <c r="AU9" i="4"/>
  <c r="AU11" i="4"/>
  <c r="AV263" i="25"/>
  <c r="AW265" i="25"/>
  <c r="AW278" i="25"/>
  <c r="AW268" i="25"/>
  <c r="AW281" i="25"/>
  <c r="AW266" i="25"/>
  <c r="AW279" i="25"/>
  <c r="AW274" i="25"/>
  <c r="AW287" i="25"/>
  <c r="AW267" i="25"/>
  <c r="AW280" i="25"/>
  <c r="AU39" i="25"/>
  <c r="AV276" i="25"/>
  <c r="AV237" i="25"/>
  <c r="AW240" i="25"/>
  <c r="AW253" i="25"/>
  <c r="AW241" i="25"/>
  <c r="AW254" i="25"/>
  <c r="AW242" i="25"/>
  <c r="AW255" i="25"/>
  <c r="AW248" i="25"/>
  <c r="AW261" i="25"/>
  <c r="AV250" i="25"/>
  <c r="AW239" i="25"/>
  <c r="AW252" i="25"/>
  <c r="O38" i="25"/>
  <c r="O37" i="25"/>
  <c r="AW83" i="25"/>
  <c r="AW96" i="25"/>
  <c r="AW92" i="25"/>
  <c r="AW105" i="25"/>
  <c r="AV94" i="25"/>
  <c r="AW86" i="25"/>
  <c r="AW99" i="25"/>
  <c r="AW84" i="25"/>
  <c r="AW97" i="25"/>
  <c r="AV55" i="25"/>
  <c r="AW85" i="25"/>
  <c r="AW98" i="25"/>
  <c r="AW58" i="25"/>
  <c r="AW71" i="25"/>
  <c r="AV68" i="25"/>
  <c r="AV81" i="25"/>
  <c r="AW57" i="25"/>
  <c r="AW70" i="25"/>
  <c r="AW59" i="25"/>
  <c r="AW72" i="25"/>
  <c r="AW66" i="25"/>
  <c r="AW79" i="25"/>
  <c r="AW60" i="25"/>
  <c r="AW73" i="25"/>
  <c r="AW53" i="25"/>
  <c r="T72" i="13"/>
  <c r="T61" i="13"/>
  <c r="AQ39" i="13"/>
  <c r="AQ38" i="13"/>
  <c r="T60" i="13"/>
  <c r="T82" i="13" s="1"/>
  <c r="AQ49" i="13"/>
  <c r="R81" i="13"/>
  <c r="AN47" i="13"/>
  <c r="AN46" i="13" s="1"/>
  <c r="O81" i="21"/>
  <c r="O59" i="21"/>
  <c r="O26" i="21"/>
  <c r="R111" i="20"/>
  <c r="R110" i="20"/>
  <c r="P69" i="21"/>
  <c r="P36" i="21"/>
  <c r="P14" i="21"/>
  <c r="R100" i="20"/>
  <c r="R99" i="20"/>
  <c r="R74" i="20"/>
  <c r="R73" i="20"/>
  <c r="R63" i="20"/>
  <c r="R62" i="20"/>
  <c r="R37" i="20"/>
  <c r="R36" i="20"/>
  <c r="R26" i="20"/>
  <c r="R25" i="20"/>
  <c r="O63" i="16"/>
  <c r="O31" i="4"/>
  <c r="P90" i="13"/>
  <c r="AV30" i="16"/>
  <c r="AW31" i="16"/>
  <c r="AW42" i="16"/>
  <c r="AW33" i="16"/>
  <c r="AW44" i="16"/>
  <c r="AV41" i="16"/>
  <c r="AW40" i="16"/>
  <c r="AW51" i="16"/>
  <c r="AW34" i="16"/>
  <c r="AW45" i="16"/>
  <c r="AW32" i="16"/>
  <c r="AW43" i="16"/>
  <c r="P102" i="13"/>
  <c r="AV8" i="16"/>
  <c r="AW12" i="16"/>
  <c r="AV19" i="16"/>
  <c r="AW10" i="16"/>
  <c r="AW9" i="16"/>
  <c r="AW11" i="16"/>
  <c r="AW18" i="16"/>
  <c r="Q69" i="13"/>
  <c r="Q68" i="13" s="1"/>
  <c r="Q11" i="13"/>
  <c r="AN36" i="13"/>
  <c r="Q58" i="13"/>
  <c r="Q57" i="13" s="1"/>
  <c r="AY27" i="13"/>
  <c r="AY25" i="13"/>
  <c r="AY34" i="13"/>
  <c r="AY28" i="13"/>
  <c r="AY26" i="13"/>
  <c r="AX24" i="13"/>
  <c r="B57" i="10"/>
  <c r="C56" i="10"/>
  <c r="AZ6" i="13" s="1"/>
  <c r="Q339" i="25" l="1"/>
  <c r="U329" i="25"/>
  <c r="O344" i="25"/>
  <c r="O42" i="25"/>
  <c r="O41" i="25" s="1"/>
  <c r="O348" i="25"/>
  <c r="P348" i="25" s="1"/>
  <c r="Q348" i="25" s="1"/>
  <c r="R348" i="25" s="1"/>
  <c r="S348" i="25" s="1"/>
  <c r="T348" i="25" s="1"/>
  <c r="U348" i="25" s="1"/>
  <c r="V348" i="25" s="1"/>
  <c r="W348" i="25" s="1"/>
  <c r="X348" i="25" s="1"/>
  <c r="Y348" i="25" s="1"/>
  <c r="Z348" i="25" s="1"/>
  <c r="AA348" i="25" s="1"/>
  <c r="AB348" i="25" s="1"/>
  <c r="AC348" i="25" s="1"/>
  <c r="AD348" i="25" s="1"/>
  <c r="AE348" i="25" s="1"/>
  <c r="AF348" i="25" s="1"/>
  <c r="AG348" i="25" s="1"/>
  <c r="AH348" i="25" s="1"/>
  <c r="AI348" i="25" s="1"/>
  <c r="AJ348" i="25" s="1"/>
  <c r="AK348" i="25" s="1"/>
  <c r="AL348" i="25" s="1"/>
  <c r="O347" i="25"/>
  <c r="P347" i="25" s="1"/>
  <c r="Q347" i="25" s="1"/>
  <c r="R347" i="25" s="1"/>
  <c r="S347" i="25" s="1"/>
  <c r="T347" i="25" s="1"/>
  <c r="U347" i="25" s="1"/>
  <c r="V347" i="25" s="1"/>
  <c r="W347" i="25" s="1"/>
  <c r="X347" i="25" s="1"/>
  <c r="Y347" i="25" s="1"/>
  <c r="Z347" i="25" s="1"/>
  <c r="AA347" i="25" s="1"/>
  <c r="AB347" i="25" s="1"/>
  <c r="AC347" i="25" s="1"/>
  <c r="AD347" i="25" s="1"/>
  <c r="AE347" i="25" s="1"/>
  <c r="AF347" i="25" s="1"/>
  <c r="AG347" i="25" s="1"/>
  <c r="AH347" i="25" s="1"/>
  <c r="AI347" i="25" s="1"/>
  <c r="AJ347" i="25" s="1"/>
  <c r="AK347" i="25" s="1"/>
  <c r="AL347" i="25" s="1"/>
  <c r="S334" i="25"/>
  <c r="X324" i="25"/>
  <c r="AW13" i="22"/>
  <c r="AT28" i="4"/>
  <c r="AT28" i="50" s="1"/>
  <c r="O12" i="20"/>
  <c r="R19" i="21" s="1"/>
  <c r="O49" i="20"/>
  <c r="L119" i="18"/>
  <c r="S87" i="13"/>
  <c r="O85" i="18"/>
  <c r="AP76" i="18"/>
  <c r="AM72" i="18"/>
  <c r="AM71" i="18" s="1"/>
  <c r="AU83" i="18"/>
  <c r="O86" i="20"/>
  <c r="R74" i="21" s="1"/>
  <c r="AP74" i="18"/>
  <c r="Q65" i="16"/>
  <c r="AP75" i="18"/>
  <c r="O84" i="18"/>
  <c r="AN81" i="18"/>
  <c r="Q141" i="18"/>
  <c r="Q91" i="20"/>
  <c r="T79" i="21" s="1"/>
  <c r="AP41" i="13"/>
  <c r="S63" i="13"/>
  <c r="S74" i="13"/>
  <c r="Q17" i="20"/>
  <c r="T24" i="21" s="1"/>
  <c r="Q113" i="20"/>
  <c r="Q65" i="20"/>
  <c r="Q28" i="20"/>
  <c r="Q39" i="20"/>
  <c r="Q54" i="20"/>
  <c r="T46" i="21" s="1"/>
  <c r="Q102" i="20"/>
  <c r="Q76" i="20"/>
  <c r="AX31" i="18"/>
  <c r="AX53" i="18"/>
  <c r="AX64" i="18"/>
  <c r="AX33" i="18"/>
  <c r="AX66" i="18"/>
  <c r="AX55" i="18"/>
  <c r="AW49" i="18"/>
  <c r="AX29" i="16"/>
  <c r="AX26" i="18"/>
  <c r="AX37" i="18"/>
  <c r="AX59" i="18"/>
  <c r="AX70" i="18"/>
  <c r="AW27" i="18"/>
  <c r="S68" i="16"/>
  <c r="S91" i="18"/>
  <c r="S102" i="18"/>
  <c r="S113" i="18"/>
  <c r="S129" i="18"/>
  <c r="Q88" i="18"/>
  <c r="Q99" i="18"/>
  <c r="Q110" i="18"/>
  <c r="Q126" i="18"/>
  <c r="AX52" i="18"/>
  <c r="AX30" i="18"/>
  <c r="AX63" i="18"/>
  <c r="AX28" i="18"/>
  <c r="AX50" i="18"/>
  <c r="AX61" i="18"/>
  <c r="S228" i="25"/>
  <c r="S89" i="18"/>
  <c r="S100" i="18"/>
  <c r="S111" i="18"/>
  <c r="S127" i="18"/>
  <c r="AX28" i="16"/>
  <c r="AX25" i="18"/>
  <c r="AX36" i="18"/>
  <c r="AX58" i="18"/>
  <c r="AX69" i="18"/>
  <c r="AX32" i="18"/>
  <c r="AX65" i="18"/>
  <c r="AX54" i="18"/>
  <c r="AX26" i="16"/>
  <c r="AX23" i="18"/>
  <c r="AX34" i="18"/>
  <c r="AX67" i="18"/>
  <c r="AX56" i="18"/>
  <c r="AX29" i="18"/>
  <c r="AX51" i="18"/>
  <c r="AX62" i="18"/>
  <c r="O136" i="18"/>
  <c r="O135" i="18" s="1"/>
  <c r="AX27" i="16"/>
  <c r="AX24" i="18"/>
  <c r="AX35" i="18"/>
  <c r="AX57" i="18"/>
  <c r="AX68" i="18"/>
  <c r="AW60" i="18"/>
  <c r="Q227" i="25"/>
  <c r="AX22" i="16"/>
  <c r="AX21" i="16"/>
  <c r="AX23" i="16"/>
  <c r="AX24" i="16"/>
  <c r="AX25" i="16"/>
  <c r="AU9" i="50"/>
  <c r="AU12" i="50"/>
  <c r="AU25" i="50"/>
  <c r="AU24" i="50"/>
  <c r="O13" i="50"/>
  <c r="AU10" i="50"/>
  <c r="O31" i="50"/>
  <c r="AU11" i="50"/>
  <c r="BG60" i="27"/>
  <c r="BG61" i="27" s="1"/>
  <c r="BH76" i="45"/>
  <c r="BL13" i="47"/>
  <c r="BL21" i="47"/>
  <c r="BI56" i="27"/>
  <c r="BI58" i="27"/>
  <c r="BI57" i="27"/>
  <c r="BK17" i="47"/>
  <c r="BK26" i="47" s="1"/>
  <c r="BJ10" i="46"/>
  <c r="BM10" i="47" s="1"/>
  <c r="BL43" i="47"/>
  <c r="BL35" i="47"/>
  <c r="BJ70" i="44"/>
  <c r="BJ69" i="44"/>
  <c r="BJ71" i="44"/>
  <c r="BK61" i="47"/>
  <c r="BJ54" i="46"/>
  <c r="BM54" i="47" s="1"/>
  <c r="BL57" i="47"/>
  <c r="BL65" i="47"/>
  <c r="BK108" i="39"/>
  <c r="BK106" i="39" s="1"/>
  <c r="BK39" i="44"/>
  <c r="BK38" i="44" s="1"/>
  <c r="BK14" i="27" s="1"/>
  <c r="BK69" i="27" s="1"/>
  <c r="BK51" i="44"/>
  <c r="BK50" i="44" s="1"/>
  <c r="BK16" i="27" s="1"/>
  <c r="BK71" i="27" s="1"/>
  <c r="BK63" i="45"/>
  <c r="BK62" i="45" s="1"/>
  <c r="BK32" i="27" s="1"/>
  <c r="BK116" i="39"/>
  <c r="BK114" i="39" s="1"/>
  <c r="BK124" i="39"/>
  <c r="BK122" i="39" s="1"/>
  <c r="BK47" i="43"/>
  <c r="BK148" i="39"/>
  <c r="BK146" i="39" s="1"/>
  <c r="BK45" i="44"/>
  <c r="BK44" i="44" s="1"/>
  <c r="BK15" i="27" s="1"/>
  <c r="BK70" i="27" s="1"/>
  <c r="BK57" i="44"/>
  <c r="BK56" i="44" s="1"/>
  <c r="BK17" i="27" s="1"/>
  <c r="BK72" i="27" s="1"/>
  <c r="BK84" i="39"/>
  <c r="BK82" i="39" s="1"/>
  <c r="BK69" i="45"/>
  <c r="BK68" i="45" s="1"/>
  <c r="BK33" i="27" s="1"/>
  <c r="BL12" i="43"/>
  <c r="BK54" i="43"/>
  <c r="BK132" i="39"/>
  <c r="BK130" i="39" s="1"/>
  <c r="BK80" i="45"/>
  <c r="BK79" i="45" s="1"/>
  <c r="BK100" i="39"/>
  <c r="BK98" i="39" s="1"/>
  <c r="BK140" i="39"/>
  <c r="BK138" i="39" s="1"/>
  <c r="BK92" i="39"/>
  <c r="BK90" i="39" s="1"/>
  <c r="BK33" i="44"/>
  <c r="BK32" i="44" s="1"/>
  <c r="BK13" i="27" s="1"/>
  <c r="BK68" i="27" s="1"/>
  <c r="BK63" i="44"/>
  <c r="BK62" i="44" s="1"/>
  <c r="BK18" i="27" s="1"/>
  <c r="BK73" i="27" s="1"/>
  <c r="BK57" i="45"/>
  <c r="BK56" i="45" s="1"/>
  <c r="BK31" i="27" s="1"/>
  <c r="BK156" i="39"/>
  <c r="BK154" i="39" s="1"/>
  <c r="BJ32" i="46"/>
  <c r="BM32" i="47" s="1"/>
  <c r="AX20" i="16"/>
  <c r="AY119" i="13"/>
  <c r="S165" i="25"/>
  <c r="U16" i="13"/>
  <c r="AR40" i="13" s="1"/>
  <c r="S191" i="25"/>
  <c r="S139" i="25"/>
  <c r="S217" i="25"/>
  <c r="S230" i="25"/>
  <c r="S57" i="16"/>
  <c r="S204" i="25"/>
  <c r="S101" i="16"/>
  <c r="S126" i="25"/>
  <c r="S79" i="16"/>
  <c r="S112" i="16"/>
  <c r="S152" i="25"/>
  <c r="S113" i="25"/>
  <c r="S178" i="25"/>
  <c r="T95" i="13"/>
  <c r="T106" i="13" s="1"/>
  <c r="S90" i="16"/>
  <c r="Q11" i="21"/>
  <c r="Q66" i="21"/>
  <c r="Q67" i="21" s="1"/>
  <c r="S88" i="13"/>
  <c r="T86" i="13"/>
  <c r="AX37" i="16"/>
  <c r="AX48" i="16"/>
  <c r="AX38" i="16"/>
  <c r="AX49" i="16"/>
  <c r="AX39" i="16"/>
  <c r="AX50" i="16"/>
  <c r="AX36" i="16"/>
  <c r="AX47" i="16"/>
  <c r="AX35" i="16"/>
  <c r="AX46" i="16"/>
  <c r="AX17" i="16"/>
  <c r="AX13" i="16"/>
  <c r="AX15" i="16"/>
  <c r="AX16" i="16"/>
  <c r="AX14" i="16"/>
  <c r="R89" i="13"/>
  <c r="AZ29" i="13"/>
  <c r="AZ31" i="13"/>
  <c r="AZ33" i="13"/>
  <c r="AZ30" i="13"/>
  <c r="AZ32" i="13"/>
  <c r="AX296" i="25"/>
  <c r="AX270" i="25"/>
  <c r="AX283" i="25"/>
  <c r="AX257" i="25"/>
  <c r="AX75" i="25"/>
  <c r="AX101" i="25"/>
  <c r="AX244" i="25"/>
  <c r="AX88" i="25"/>
  <c r="AX62" i="25"/>
  <c r="AX299" i="25"/>
  <c r="AX260" i="25"/>
  <c r="AX247" i="25"/>
  <c r="AX286" i="25"/>
  <c r="AX273" i="25"/>
  <c r="AX91" i="25"/>
  <c r="AX65" i="25"/>
  <c r="AX104" i="25"/>
  <c r="AX78" i="25"/>
  <c r="AX52" i="25"/>
  <c r="AX295" i="25"/>
  <c r="AX282" i="25"/>
  <c r="AX256" i="25"/>
  <c r="AX269" i="25"/>
  <c r="AX100" i="25"/>
  <c r="AX87" i="25"/>
  <c r="AX61" i="25"/>
  <c r="AX243" i="25"/>
  <c r="AX74" i="25"/>
  <c r="AX298" i="25"/>
  <c r="AX285" i="25"/>
  <c r="AX272" i="25"/>
  <c r="AX259" i="25"/>
  <c r="AX103" i="25"/>
  <c r="AX77" i="25"/>
  <c r="AX246" i="25"/>
  <c r="AX90" i="25"/>
  <c r="AX64" i="25"/>
  <c r="AX51" i="25"/>
  <c r="AX297" i="25"/>
  <c r="AX258" i="25"/>
  <c r="AX284" i="25"/>
  <c r="AX271" i="25"/>
  <c r="AX245" i="25"/>
  <c r="AX89" i="25"/>
  <c r="AX63" i="25"/>
  <c r="AX102" i="25"/>
  <c r="AX76" i="25"/>
  <c r="AX50" i="25"/>
  <c r="AW289" i="25"/>
  <c r="AX293" i="25"/>
  <c r="AX292" i="25"/>
  <c r="AX291" i="25"/>
  <c r="AX294" i="25"/>
  <c r="AX300" i="25"/>
  <c r="BL46" i="47"/>
  <c r="F70" i="50"/>
  <c r="O15" i="50"/>
  <c r="F72" i="50"/>
  <c r="O17" i="50"/>
  <c r="F71" i="50"/>
  <c r="O16" i="50"/>
  <c r="F73" i="50"/>
  <c r="O18" i="50"/>
  <c r="F68" i="50"/>
  <c r="O71" i="4"/>
  <c r="O69" i="4"/>
  <c r="O72" i="4"/>
  <c r="O73" i="4"/>
  <c r="AV9" i="4"/>
  <c r="O32" i="4"/>
  <c r="O33" i="4"/>
  <c r="AV10" i="4"/>
  <c r="AV11" i="4"/>
  <c r="O14" i="4"/>
  <c r="O35" i="4"/>
  <c r="AV25" i="4"/>
  <c r="AV12" i="4"/>
  <c r="AV24" i="4"/>
  <c r="AW263" i="25"/>
  <c r="AX267" i="25"/>
  <c r="AX280" i="25"/>
  <c r="AV39" i="25"/>
  <c r="AX265" i="25"/>
  <c r="AX278" i="25"/>
  <c r="AX266" i="25"/>
  <c r="AX279" i="25"/>
  <c r="AX268" i="25"/>
  <c r="AX281" i="25"/>
  <c r="AW276" i="25"/>
  <c r="AX274" i="25"/>
  <c r="AX287" i="25"/>
  <c r="AW237" i="25"/>
  <c r="AX240" i="25"/>
  <c r="AX253" i="25"/>
  <c r="AX242" i="25"/>
  <c r="AX255" i="25"/>
  <c r="AX248" i="25"/>
  <c r="AX261" i="25"/>
  <c r="AX239" i="25"/>
  <c r="AX252" i="25"/>
  <c r="AW250" i="25"/>
  <c r="AX241" i="25"/>
  <c r="AX254" i="25"/>
  <c r="S202" i="25"/>
  <c r="S215" i="25"/>
  <c r="Q201" i="25"/>
  <c r="Q214" i="25"/>
  <c r="Q175" i="25"/>
  <c r="Q188" i="25"/>
  <c r="S176" i="25"/>
  <c r="S189" i="25"/>
  <c r="Q149" i="25"/>
  <c r="Q162" i="25"/>
  <c r="S150" i="25"/>
  <c r="S163" i="25"/>
  <c r="Q123" i="25"/>
  <c r="Q136" i="25"/>
  <c r="S124" i="25"/>
  <c r="S137" i="25"/>
  <c r="Q110" i="25"/>
  <c r="S111" i="25"/>
  <c r="AX83" i="25"/>
  <c r="AX96" i="25"/>
  <c r="AX84" i="25"/>
  <c r="AX97" i="25"/>
  <c r="AX86" i="25"/>
  <c r="AX99" i="25"/>
  <c r="AX92" i="25"/>
  <c r="AX105" i="25"/>
  <c r="AX85" i="25"/>
  <c r="AX98" i="25"/>
  <c r="AW94" i="25"/>
  <c r="AW55" i="25"/>
  <c r="AX59" i="25"/>
  <c r="AX72" i="25"/>
  <c r="AW68" i="25"/>
  <c r="AW81" i="25"/>
  <c r="AX58" i="25"/>
  <c r="AX71" i="25"/>
  <c r="AX60" i="25"/>
  <c r="AX73" i="25"/>
  <c r="AX66" i="25"/>
  <c r="AX79" i="25"/>
  <c r="AX57" i="25"/>
  <c r="AX70" i="25"/>
  <c r="AX53" i="25"/>
  <c r="T83" i="13"/>
  <c r="Q98" i="16"/>
  <c r="Q109" i="16"/>
  <c r="Q76" i="16"/>
  <c r="S66" i="16"/>
  <c r="S110" i="16"/>
  <c r="S99" i="16"/>
  <c r="U14" i="13"/>
  <c r="U60" i="13" s="1"/>
  <c r="S88" i="16"/>
  <c r="T93" i="13"/>
  <c r="T104" i="13" s="1"/>
  <c r="S77" i="16"/>
  <c r="S55" i="16"/>
  <c r="R92" i="13"/>
  <c r="R103" i="13" s="1"/>
  <c r="Q54" i="16"/>
  <c r="Q87" i="16"/>
  <c r="S13" i="13"/>
  <c r="AP48" i="13" s="1"/>
  <c r="Q80" i="13"/>
  <c r="P70" i="21"/>
  <c r="Q34" i="21"/>
  <c r="P37" i="21"/>
  <c r="N74" i="4"/>
  <c r="P15" i="21"/>
  <c r="O108" i="20"/>
  <c r="O107" i="20" s="1"/>
  <c r="O97" i="20"/>
  <c r="O96" i="20" s="1"/>
  <c r="O60" i="20"/>
  <c r="O59" i="20" s="1"/>
  <c r="O71" i="20"/>
  <c r="O70" i="20" s="1"/>
  <c r="O34" i="20"/>
  <c r="O33" i="20" s="1"/>
  <c r="O23" i="20"/>
  <c r="O22" i="20" s="1"/>
  <c r="P101" i="13"/>
  <c r="AN35" i="13"/>
  <c r="AM301" i="25" s="1"/>
  <c r="AW30" i="16"/>
  <c r="AW41" i="16"/>
  <c r="AX31" i="16"/>
  <c r="AX42" i="16"/>
  <c r="AX32" i="16"/>
  <c r="AX43" i="16"/>
  <c r="AX33" i="16"/>
  <c r="AX44" i="16"/>
  <c r="AX34" i="16"/>
  <c r="AX45" i="16"/>
  <c r="AX40" i="16"/>
  <c r="AX51" i="16"/>
  <c r="AW8" i="16"/>
  <c r="AX12" i="16"/>
  <c r="AX18" i="16"/>
  <c r="AW19" i="16"/>
  <c r="AX9" i="16"/>
  <c r="AX10" i="16"/>
  <c r="AX11" i="16"/>
  <c r="AY24" i="13"/>
  <c r="AZ28" i="13"/>
  <c r="AZ26" i="13"/>
  <c r="AZ25" i="13"/>
  <c r="AZ34" i="13"/>
  <c r="AZ27" i="13"/>
  <c r="C57" i="10"/>
  <c r="BA6" i="13" s="1"/>
  <c r="B58" i="10"/>
  <c r="O36" i="25" l="1"/>
  <c r="O82" i="18" s="1"/>
  <c r="O27" i="4" s="1"/>
  <c r="O27" i="50" s="1"/>
  <c r="P344" i="25"/>
  <c r="O322" i="25"/>
  <c r="V329" i="25"/>
  <c r="T334" i="25"/>
  <c r="R339" i="25"/>
  <c r="Y324" i="25"/>
  <c r="AX13" i="22"/>
  <c r="O29" i="4"/>
  <c r="O29" i="50" s="1"/>
  <c r="O30" i="4"/>
  <c r="O30" i="50" s="1"/>
  <c r="AU28" i="4"/>
  <c r="AU28" i="50" s="1"/>
  <c r="Q13" i="20"/>
  <c r="T20" i="21" s="1"/>
  <c r="Q50" i="20"/>
  <c r="T42" i="21" s="1"/>
  <c r="R181" i="25"/>
  <c r="R105" i="18"/>
  <c r="R82" i="16"/>
  <c r="R142" i="25"/>
  <c r="T19" i="13"/>
  <c r="T76" i="13" s="1"/>
  <c r="R129" i="25"/>
  <c r="R94" i="18"/>
  <c r="R104" i="16"/>
  <c r="R220" i="25"/>
  <c r="R116" i="25"/>
  <c r="R207" i="25"/>
  <c r="R132" i="18"/>
  <c r="R168" i="25"/>
  <c r="R60" i="16"/>
  <c r="R93" i="16"/>
  <c r="R71" i="16"/>
  <c r="R116" i="18"/>
  <c r="R155" i="25"/>
  <c r="R194" i="25"/>
  <c r="R115" i="16"/>
  <c r="R233" i="25"/>
  <c r="S98" i="13"/>
  <c r="S109" i="13" s="1"/>
  <c r="P64" i="16"/>
  <c r="Q87" i="20"/>
  <c r="T75" i="21" s="1"/>
  <c r="AO77" i="18"/>
  <c r="AV83" i="18"/>
  <c r="AQ76" i="18"/>
  <c r="S85" i="13"/>
  <c r="Q79" i="13"/>
  <c r="O85" i="20"/>
  <c r="O84" i="20" s="1"/>
  <c r="AY28" i="18"/>
  <c r="AY61" i="18"/>
  <c r="AY50" i="18"/>
  <c r="AY29" i="18"/>
  <c r="AY51" i="18"/>
  <c r="AY62" i="18"/>
  <c r="AY27" i="16"/>
  <c r="AY24" i="18"/>
  <c r="AY35" i="18"/>
  <c r="AY57" i="18"/>
  <c r="AY68" i="18"/>
  <c r="AY33" i="18"/>
  <c r="AY55" i="18"/>
  <c r="AY66" i="18"/>
  <c r="AY29" i="16"/>
  <c r="AY26" i="18"/>
  <c r="AY37" i="18"/>
  <c r="AY59" i="18"/>
  <c r="AY70" i="18"/>
  <c r="AY28" i="16"/>
  <c r="AY25" i="18"/>
  <c r="AY36" i="18"/>
  <c r="AY69" i="18"/>
  <c r="AY58" i="18"/>
  <c r="AX60" i="18"/>
  <c r="AX49" i="18"/>
  <c r="AY30" i="18"/>
  <c r="AY52" i="18"/>
  <c r="AY63" i="18"/>
  <c r="Q137" i="18"/>
  <c r="AY32" i="18"/>
  <c r="AY54" i="18"/>
  <c r="AY65" i="18"/>
  <c r="AX27" i="18"/>
  <c r="AY26" i="16"/>
  <c r="AY23" i="18"/>
  <c r="AY34" i="18"/>
  <c r="AY67" i="18"/>
  <c r="AY56" i="18"/>
  <c r="Q144" i="25"/>
  <c r="Q107" i="18"/>
  <c r="Q96" i="18"/>
  <c r="Q118" i="18"/>
  <c r="Q134" i="18"/>
  <c r="AY31" i="18"/>
  <c r="AY53" i="18"/>
  <c r="AY64" i="18"/>
  <c r="S88" i="20"/>
  <c r="V76" i="21" s="1"/>
  <c r="S138" i="18"/>
  <c r="S81" i="16"/>
  <c r="S93" i="18"/>
  <c r="S115" i="18"/>
  <c r="S104" i="18"/>
  <c r="S131" i="18"/>
  <c r="S90" i="20"/>
  <c r="V78" i="21" s="1"/>
  <c r="S140" i="18"/>
  <c r="P87" i="18"/>
  <c r="P86" i="18" s="1"/>
  <c r="P98" i="18"/>
  <c r="P97" i="18" s="1"/>
  <c r="P109" i="18"/>
  <c r="P108" i="18" s="1"/>
  <c r="P125" i="18"/>
  <c r="P124" i="18" s="1"/>
  <c r="S229" i="25"/>
  <c r="S90" i="18"/>
  <c r="S101" i="18"/>
  <c r="S112" i="18"/>
  <c r="S128" i="18"/>
  <c r="R116" i="16"/>
  <c r="R95" i="18"/>
  <c r="R117" i="18"/>
  <c r="R106" i="18"/>
  <c r="R133" i="18"/>
  <c r="S14" i="20"/>
  <c r="V21" i="21" s="1"/>
  <c r="S16" i="20"/>
  <c r="V23" i="21" s="1"/>
  <c r="AY25" i="16"/>
  <c r="AY23" i="16"/>
  <c r="AY22" i="16"/>
  <c r="AY21" i="16"/>
  <c r="AY24" i="16"/>
  <c r="AV9" i="50"/>
  <c r="O33" i="50"/>
  <c r="AV24" i="50"/>
  <c r="AV11" i="50"/>
  <c r="O32" i="50"/>
  <c r="AV12" i="50"/>
  <c r="AV10" i="50"/>
  <c r="AV25" i="50"/>
  <c r="BG64" i="27"/>
  <c r="BG62" i="27"/>
  <c r="BG65" i="27" s="1"/>
  <c r="BL22" i="47"/>
  <c r="BL14" i="47"/>
  <c r="BH75" i="45"/>
  <c r="BI55" i="27"/>
  <c r="BJ68" i="44"/>
  <c r="BJ19" i="27" s="1"/>
  <c r="BM33" i="47"/>
  <c r="BM41" i="47"/>
  <c r="BK78" i="45"/>
  <c r="BK35" i="27" s="1"/>
  <c r="BK53" i="43"/>
  <c r="BK60" i="43"/>
  <c r="BK38" i="39"/>
  <c r="BK55" i="45" s="1"/>
  <c r="BK30" i="27" s="1"/>
  <c r="BL36" i="47"/>
  <c r="BL45" i="47" s="1"/>
  <c r="BL44" i="47"/>
  <c r="BL42" i="43"/>
  <c r="BL41" i="43" s="1"/>
  <c r="BL11" i="43"/>
  <c r="BL36" i="43"/>
  <c r="BL66" i="47"/>
  <c r="BL58" i="47"/>
  <c r="BM11" i="47"/>
  <c r="BM19" i="47"/>
  <c r="BK37" i="39"/>
  <c r="BK54" i="45" s="1"/>
  <c r="BK29" i="27" s="1"/>
  <c r="BM63" i="47"/>
  <c r="BM55" i="47"/>
  <c r="BK70" i="47"/>
  <c r="BH77" i="45"/>
  <c r="AY20" i="16"/>
  <c r="AZ119" i="13"/>
  <c r="S27" i="20"/>
  <c r="S38" i="20"/>
  <c r="S101" i="20"/>
  <c r="S53" i="20"/>
  <c r="V45" i="21" s="1"/>
  <c r="S64" i="20"/>
  <c r="S75" i="20"/>
  <c r="AR51" i="13"/>
  <c r="U62" i="13"/>
  <c r="U73" i="13"/>
  <c r="S112" i="20"/>
  <c r="Q12" i="21"/>
  <c r="S51" i="20"/>
  <c r="V43" i="21" s="1"/>
  <c r="O11" i="20"/>
  <c r="R221" i="25"/>
  <c r="R156" i="25"/>
  <c r="T20" i="13"/>
  <c r="T66" i="13" s="1"/>
  <c r="R169" i="25"/>
  <c r="R83" i="16"/>
  <c r="R117" i="25"/>
  <c r="R61" i="16"/>
  <c r="R195" i="25"/>
  <c r="R105" i="16"/>
  <c r="R234" i="25"/>
  <c r="R94" i="16"/>
  <c r="R143" i="25"/>
  <c r="R72" i="16"/>
  <c r="R182" i="25"/>
  <c r="S99" i="13"/>
  <c r="S110" i="13" s="1"/>
  <c r="R208" i="25"/>
  <c r="R130" i="25"/>
  <c r="O35" i="50"/>
  <c r="S167" i="25"/>
  <c r="S92" i="16"/>
  <c r="T97" i="13"/>
  <c r="T108" i="13" s="1"/>
  <c r="S154" i="25"/>
  <c r="S232" i="25"/>
  <c r="S141" i="25"/>
  <c r="S114" i="16"/>
  <c r="S128" i="25"/>
  <c r="S206" i="25"/>
  <c r="S59" i="16"/>
  <c r="U18" i="13"/>
  <c r="AR42" i="13" s="1"/>
  <c r="S70" i="16"/>
  <c r="S115" i="25"/>
  <c r="S193" i="25"/>
  <c r="S180" i="25"/>
  <c r="S103" i="16"/>
  <c r="S219" i="25"/>
  <c r="AY36" i="16"/>
  <c r="AY47" i="16"/>
  <c r="Q170" i="25"/>
  <c r="AY35" i="16"/>
  <c r="AY46" i="16"/>
  <c r="AY39" i="16"/>
  <c r="AY50" i="16"/>
  <c r="AY37" i="16"/>
  <c r="AY48" i="16"/>
  <c r="AY38" i="16"/>
  <c r="AY49" i="16"/>
  <c r="Q157" i="25"/>
  <c r="Q209" i="25"/>
  <c r="AY14" i="16"/>
  <c r="AY16" i="16"/>
  <c r="AY17" i="16"/>
  <c r="AY15" i="16"/>
  <c r="AY13" i="16"/>
  <c r="Q117" i="16"/>
  <c r="Q95" i="16"/>
  <c r="S21" i="13"/>
  <c r="S78" i="13" s="1"/>
  <c r="Q222" i="25"/>
  <c r="Q106" i="16"/>
  <c r="Q183" i="25"/>
  <c r="Q235" i="25"/>
  <c r="Q84" i="16"/>
  <c r="Q118" i="25"/>
  <c r="Q196" i="25"/>
  <c r="Q62" i="16"/>
  <c r="R100" i="13"/>
  <c r="R111" i="13" s="1"/>
  <c r="Q131" i="25"/>
  <c r="Q73" i="16"/>
  <c r="AY298" i="25"/>
  <c r="AY285" i="25"/>
  <c r="AY272" i="25"/>
  <c r="AY246" i="25"/>
  <c r="AY259" i="25"/>
  <c r="AY103" i="25"/>
  <c r="AY77" i="25"/>
  <c r="AY90" i="25"/>
  <c r="AY64" i="25"/>
  <c r="AY51" i="25"/>
  <c r="AY296" i="25"/>
  <c r="AY257" i="25"/>
  <c r="AY283" i="25"/>
  <c r="AY270" i="25"/>
  <c r="AY244" i="25"/>
  <c r="AY101" i="25"/>
  <c r="AY75" i="25"/>
  <c r="AY88" i="25"/>
  <c r="AY62" i="25"/>
  <c r="AY299" i="25"/>
  <c r="AY286" i="25"/>
  <c r="AY247" i="25"/>
  <c r="AY260" i="25"/>
  <c r="AY91" i="25"/>
  <c r="AY65" i="25"/>
  <c r="AY273" i="25"/>
  <c r="AY104" i="25"/>
  <c r="AY78" i="25"/>
  <c r="AY52" i="25"/>
  <c r="AY297" i="25"/>
  <c r="AY271" i="25"/>
  <c r="AY284" i="25"/>
  <c r="AY258" i="25"/>
  <c r="AY245" i="25"/>
  <c r="AY50" i="25"/>
  <c r="AY89" i="25"/>
  <c r="AY63" i="25"/>
  <c r="AY102" i="25"/>
  <c r="AY76" i="25"/>
  <c r="BA32" i="13"/>
  <c r="BA33" i="13"/>
  <c r="BA31" i="13"/>
  <c r="BA30" i="13"/>
  <c r="BA29" i="13"/>
  <c r="AY295" i="25"/>
  <c r="AY282" i="25"/>
  <c r="AY269" i="25"/>
  <c r="AY256" i="25"/>
  <c r="AY243" i="25"/>
  <c r="AY100" i="25"/>
  <c r="AY87" i="25"/>
  <c r="AY61" i="25"/>
  <c r="AY74" i="25"/>
  <c r="O48" i="20"/>
  <c r="O47" i="20" s="1"/>
  <c r="R41" i="21"/>
  <c r="O121" i="16"/>
  <c r="O120" i="16"/>
  <c r="AX289" i="25"/>
  <c r="AY291" i="25"/>
  <c r="AY300" i="25"/>
  <c r="AY292" i="25"/>
  <c r="AY294" i="25"/>
  <c r="AY293" i="25"/>
  <c r="F69" i="50"/>
  <c r="O14" i="50"/>
  <c r="O70" i="4"/>
  <c r="AW25" i="4"/>
  <c r="L34" i="4"/>
  <c r="AW12" i="4"/>
  <c r="AW9" i="4"/>
  <c r="AW24" i="4"/>
  <c r="O36" i="4"/>
  <c r="AM26" i="4"/>
  <c r="AW11" i="4"/>
  <c r="AW10" i="4"/>
  <c r="AX263" i="25"/>
  <c r="AX276" i="25"/>
  <c r="AY265" i="25"/>
  <c r="AY278" i="25"/>
  <c r="AW39" i="25"/>
  <c r="AY266" i="25"/>
  <c r="AY279" i="25"/>
  <c r="AY274" i="25"/>
  <c r="AY287" i="25"/>
  <c r="AY268" i="25"/>
  <c r="AY281" i="25"/>
  <c r="AY267" i="25"/>
  <c r="AY280" i="25"/>
  <c r="AX237" i="25"/>
  <c r="AY242" i="25"/>
  <c r="AY255" i="25"/>
  <c r="AY248" i="25"/>
  <c r="AY261" i="25"/>
  <c r="AY239" i="25"/>
  <c r="AY252" i="25"/>
  <c r="AY241" i="25"/>
  <c r="AY254" i="25"/>
  <c r="AY240" i="25"/>
  <c r="AY253" i="25"/>
  <c r="AX250" i="25"/>
  <c r="P213" i="25"/>
  <c r="P211" i="25" s="1"/>
  <c r="P226" i="25"/>
  <c r="P224" i="25" s="1"/>
  <c r="S203" i="25"/>
  <c r="S216" i="25"/>
  <c r="P187" i="25"/>
  <c r="P185" i="25" s="1"/>
  <c r="P200" i="25"/>
  <c r="P198" i="25" s="1"/>
  <c r="S177" i="25"/>
  <c r="S190" i="25"/>
  <c r="P161" i="25"/>
  <c r="P159" i="25" s="1"/>
  <c r="P174" i="25"/>
  <c r="P172" i="25" s="1"/>
  <c r="S151" i="25"/>
  <c r="S164" i="25"/>
  <c r="P135" i="25"/>
  <c r="P133" i="25" s="1"/>
  <c r="P148" i="25"/>
  <c r="P146" i="25" s="1"/>
  <c r="S125" i="25"/>
  <c r="S138" i="25"/>
  <c r="P109" i="25"/>
  <c r="P122" i="25"/>
  <c r="P120" i="25" s="1"/>
  <c r="S112" i="25"/>
  <c r="AY84" i="25"/>
  <c r="AY97" i="25"/>
  <c r="AY83" i="25"/>
  <c r="AY96" i="25"/>
  <c r="AY86" i="25"/>
  <c r="AY99" i="25"/>
  <c r="AX94" i="25"/>
  <c r="AY85" i="25"/>
  <c r="AY98" i="25"/>
  <c r="AY92" i="25"/>
  <c r="AY105" i="25"/>
  <c r="AX55" i="25"/>
  <c r="AY66" i="25"/>
  <c r="AY79" i="25"/>
  <c r="AY57" i="25"/>
  <c r="AY70" i="25"/>
  <c r="AX81" i="25"/>
  <c r="AX68" i="25"/>
  <c r="AY59" i="25"/>
  <c r="AY72" i="25"/>
  <c r="AY58" i="25"/>
  <c r="AY71" i="25"/>
  <c r="AY60" i="25"/>
  <c r="AY73" i="25"/>
  <c r="AY53" i="25"/>
  <c r="U71" i="13"/>
  <c r="U82" i="13" s="1"/>
  <c r="S111" i="16"/>
  <c r="S67" i="16"/>
  <c r="U15" i="13"/>
  <c r="AR39" i="13" s="1"/>
  <c r="S78" i="16"/>
  <c r="T94" i="13"/>
  <c r="T105" i="13" s="1"/>
  <c r="S89" i="16"/>
  <c r="S100" i="16"/>
  <c r="S56" i="16"/>
  <c r="S70" i="13"/>
  <c r="S59" i="13"/>
  <c r="AP37" i="13"/>
  <c r="AR38" i="13"/>
  <c r="AR49" i="13"/>
  <c r="Q24" i="20"/>
  <c r="Q35" i="20"/>
  <c r="Q61" i="20"/>
  <c r="Q98" i="20"/>
  <c r="Q72" i="20"/>
  <c r="Q109" i="20"/>
  <c r="S110" i="20"/>
  <c r="P72" i="21"/>
  <c r="Q68" i="21"/>
  <c r="P39" i="21"/>
  <c r="Q35" i="21"/>
  <c r="P17" i="21"/>
  <c r="S99" i="20"/>
  <c r="S73" i="20"/>
  <c r="S62" i="20"/>
  <c r="S36" i="20"/>
  <c r="S25" i="20"/>
  <c r="P108" i="16"/>
  <c r="P107" i="16" s="1"/>
  <c r="P53" i="16"/>
  <c r="P52" i="16" s="1"/>
  <c r="AX30" i="16"/>
  <c r="AY31" i="16"/>
  <c r="AY42" i="16"/>
  <c r="AY32" i="16"/>
  <c r="AY43" i="16"/>
  <c r="AY33" i="16"/>
  <c r="AY44" i="16"/>
  <c r="AY34" i="16"/>
  <c r="AY45" i="16"/>
  <c r="AX41" i="16"/>
  <c r="AY40" i="16"/>
  <c r="AY51" i="16"/>
  <c r="P86" i="16"/>
  <c r="P85" i="16" s="1"/>
  <c r="P97" i="16"/>
  <c r="P96" i="16" s="1"/>
  <c r="P75" i="16"/>
  <c r="P74" i="16" s="1"/>
  <c r="Q91" i="13"/>
  <c r="AX8" i="16"/>
  <c r="AY10" i="16"/>
  <c r="AY11" i="16"/>
  <c r="AY12" i="16"/>
  <c r="AX19" i="16"/>
  <c r="AY18" i="16"/>
  <c r="AY9" i="16"/>
  <c r="R12" i="13"/>
  <c r="AZ24" i="13"/>
  <c r="BA27" i="13"/>
  <c r="BA34" i="13"/>
  <c r="BA26" i="13"/>
  <c r="BA25" i="13"/>
  <c r="BA28" i="13"/>
  <c r="B59" i="10"/>
  <c r="C58" i="10"/>
  <c r="BB6" i="13" s="1"/>
  <c r="P48" i="25" l="1"/>
  <c r="P49" i="25"/>
  <c r="P44" i="25"/>
  <c r="P45" i="25"/>
  <c r="P350" i="25" s="1"/>
  <c r="Q350" i="25" s="1"/>
  <c r="R350" i="25" s="1"/>
  <c r="S350" i="25" s="1"/>
  <c r="T350" i="25" s="1"/>
  <c r="U350" i="25" s="1"/>
  <c r="V350" i="25" s="1"/>
  <c r="W350" i="25" s="1"/>
  <c r="X350" i="25" s="1"/>
  <c r="Y350" i="25" s="1"/>
  <c r="Z350" i="25" s="1"/>
  <c r="AA350" i="25" s="1"/>
  <c r="AB350" i="25" s="1"/>
  <c r="AC350" i="25" s="1"/>
  <c r="AD350" i="25" s="1"/>
  <c r="AE350" i="25" s="1"/>
  <c r="AF350" i="25" s="1"/>
  <c r="AG350" i="25" s="1"/>
  <c r="AH350" i="25" s="1"/>
  <c r="AI350" i="25" s="1"/>
  <c r="AJ350" i="25" s="1"/>
  <c r="AK350" i="25" s="1"/>
  <c r="AL350" i="25" s="1"/>
  <c r="AM350" i="25" s="1"/>
  <c r="P46" i="25"/>
  <c r="P351" i="25" s="1"/>
  <c r="Q351" i="25" s="1"/>
  <c r="R351" i="25" s="1"/>
  <c r="S351" i="25" s="1"/>
  <c r="T351" i="25" s="1"/>
  <c r="U351" i="25" s="1"/>
  <c r="V351" i="25" s="1"/>
  <c r="W351" i="25" s="1"/>
  <c r="X351" i="25" s="1"/>
  <c r="Y351" i="25" s="1"/>
  <c r="Z351" i="25" s="1"/>
  <c r="AA351" i="25" s="1"/>
  <c r="AB351" i="25" s="1"/>
  <c r="AC351" i="25" s="1"/>
  <c r="AD351" i="25" s="1"/>
  <c r="AE351" i="25" s="1"/>
  <c r="AF351" i="25" s="1"/>
  <c r="AG351" i="25" s="1"/>
  <c r="AH351" i="25" s="1"/>
  <c r="AI351" i="25" s="1"/>
  <c r="AJ351" i="25" s="1"/>
  <c r="AK351" i="25" s="1"/>
  <c r="AL351" i="25" s="1"/>
  <c r="AM351" i="25" s="1"/>
  <c r="P47" i="25"/>
  <c r="U334" i="25"/>
  <c r="W329" i="25"/>
  <c r="Q344" i="25"/>
  <c r="S339" i="25"/>
  <c r="Z324" i="25"/>
  <c r="AY13" i="22"/>
  <c r="AV28" i="4"/>
  <c r="AV28" i="50" s="1"/>
  <c r="AQ43" i="13"/>
  <c r="AQ54" i="13"/>
  <c r="T65" i="13"/>
  <c r="T87" i="13" s="1"/>
  <c r="R67" i="20"/>
  <c r="R19" i="20"/>
  <c r="R93" i="20"/>
  <c r="R115" i="20"/>
  <c r="R113" i="16"/>
  <c r="R56" i="20"/>
  <c r="U48" i="21" s="1"/>
  <c r="R104" i="20"/>
  <c r="R143" i="18"/>
  <c r="R30" i="20"/>
  <c r="R41" i="20"/>
  <c r="R78" i="20"/>
  <c r="R130" i="18"/>
  <c r="R205" i="25"/>
  <c r="R140" i="25"/>
  <c r="R127" i="25"/>
  <c r="R102" i="16"/>
  <c r="R58" i="16"/>
  <c r="R153" i="25"/>
  <c r="R218" i="25"/>
  <c r="R114" i="25"/>
  <c r="R114" i="18"/>
  <c r="R166" i="25"/>
  <c r="R69" i="16"/>
  <c r="R179" i="25"/>
  <c r="T17" i="13"/>
  <c r="T74" i="13" s="1"/>
  <c r="R231" i="25"/>
  <c r="R92" i="18"/>
  <c r="S96" i="13"/>
  <c r="S107" i="13" s="1"/>
  <c r="R91" i="16"/>
  <c r="R192" i="25"/>
  <c r="R80" i="16"/>
  <c r="AO73" i="18"/>
  <c r="AW83" i="18"/>
  <c r="Q145" i="18"/>
  <c r="R103" i="18"/>
  <c r="M121" i="18"/>
  <c r="M120" i="18"/>
  <c r="M122" i="18"/>
  <c r="AQ78" i="18"/>
  <c r="S142" i="18"/>
  <c r="AQ75" i="18"/>
  <c r="R144" i="18"/>
  <c r="AQ74" i="18"/>
  <c r="P123" i="18"/>
  <c r="AZ28" i="18"/>
  <c r="AZ50" i="18"/>
  <c r="AZ61" i="18"/>
  <c r="AZ31" i="18"/>
  <c r="AZ64" i="18"/>
  <c r="AZ53" i="18"/>
  <c r="T228" i="25"/>
  <c r="T89" i="18"/>
  <c r="T100" i="18"/>
  <c r="T111" i="18"/>
  <c r="T127" i="18"/>
  <c r="AZ32" i="18"/>
  <c r="AZ54" i="18"/>
  <c r="AZ65" i="18"/>
  <c r="AZ29" i="18"/>
  <c r="AZ62" i="18"/>
  <c r="AZ51" i="18"/>
  <c r="AZ33" i="18"/>
  <c r="AZ55" i="18"/>
  <c r="AZ66" i="18"/>
  <c r="S89" i="20"/>
  <c r="V77" i="21" s="1"/>
  <c r="S139" i="18"/>
  <c r="AZ26" i="16"/>
  <c r="AZ23" i="18"/>
  <c r="AZ34" i="18"/>
  <c r="AZ56" i="18"/>
  <c r="AZ67" i="18"/>
  <c r="AY49" i="18"/>
  <c r="AZ30" i="18"/>
  <c r="AZ52" i="18"/>
  <c r="AZ63" i="18"/>
  <c r="AZ28" i="16"/>
  <c r="AZ25" i="18"/>
  <c r="AZ36" i="18"/>
  <c r="AZ58" i="18"/>
  <c r="AZ69" i="18"/>
  <c r="AY60" i="18"/>
  <c r="AZ27" i="16"/>
  <c r="AZ24" i="18"/>
  <c r="AZ35" i="18"/>
  <c r="AZ57" i="18"/>
  <c r="AZ68" i="18"/>
  <c r="AY27" i="18"/>
  <c r="AZ29" i="16"/>
  <c r="AZ26" i="18"/>
  <c r="AZ37" i="18"/>
  <c r="AZ59" i="18"/>
  <c r="AZ70" i="18"/>
  <c r="S15" i="20"/>
  <c r="V22" i="21" s="1"/>
  <c r="AZ22" i="16"/>
  <c r="AZ24" i="16"/>
  <c r="AZ21" i="16"/>
  <c r="AZ23" i="16"/>
  <c r="AZ25" i="16"/>
  <c r="O10" i="20"/>
  <c r="R10" i="21" s="1"/>
  <c r="AW11" i="50"/>
  <c r="AW25" i="50"/>
  <c r="AW24" i="50"/>
  <c r="AW9" i="50"/>
  <c r="AW10" i="50"/>
  <c r="AW12" i="50"/>
  <c r="AM26" i="50"/>
  <c r="BL15" i="47"/>
  <c r="BL24" i="47" s="1"/>
  <c r="BL23" i="47"/>
  <c r="BH74" i="45"/>
  <c r="BH34" i="27" s="1"/>
  <c r="BH20" i="27" s="1"/>
  <c r="BH37" i="27" s="1"/>
  <c r="BL39" i="47"/>
  <c r="BL48" i="47" s="1"/>
  <c r="BJ74" i="27"/>
  <c r="BJ67" i="27" s="1"/>
  <c r="BJ8" i="27"/>
  <c r="BM20" i="47"/>
  <c r="BM12" i="47"/>
  <c r="BL67" i="47"/>
  <c r="BL59" i="47"/>
  <c r="BL68" i="47" s="1"/>
  <c r="BK75" i="46"/>
  <c r="BK74" i="46" s="1"/>
  <c r="BN37" i="47" s="1"/>
  <c r="BK12" i="46"/>
  <c r="BK11" i="46" s="1"/>
  <c r="BK86" i="45"/>
  <c r="BK85" i="45" s="1"/>
  <c r="BK36" i="27" s="1"/>
  <c r="BK59" i="43"/>
  <c r="BK24" i="46"/>
  <c r="BK23" i="46" s="1"/>
  <c r="BK62" i="46"/>
  <c r="BK61" i="46" s="1"/>
  <c r="BK40" i="46"/>
  <c r="BK39" i="46" s="1"/>
  <c r="BK68" i="46"/>
  <c r="BK67" i="46" s="1"/>
  <c r="BK18" i="46"/>
  <c r="BK17" i="46" s="1"/>
  <c r="BK34" i="46"/>
  <c r="BK33" i="46" s="1"/>
  <c r="BK56" i="46"/>
  <c r="BK55" i="46" s="1"/>
  <c r="BK46" i="46"/>
  <c r="BK45" i="46" s="1"/>
  <c r="BL48" i="43"/>
  <c r="BL35" i="43"/>
  <c r="BM64" i="47"/>
  <c r="BM56" i="47"/>
  <c r="BM42" i="47"/>
  <c r="BM34" i="47"/>
  <c r="AZ20" i="16"/>
  <c r="BA119" i="13"/>
  <c r="U84" i="13"/>
  <c r="Q13" i="21"/>
  <c r="Q58" i="20"/>
  <c r="T50" i="21" s="1"/>
  <c r="Q95" i="20"/>
  <c r="R57" i="20"/>
  <c r="U49" i="21" s="1"/>
  <c r="R94" i="20"/>
  <c r="S52" i="20"/>
  <c r="V44" i="21" s="1"/>
  <c r="S55" i="20"/>
  <c r="V47" i="21" s="1"/>
  <c r="S92" i="20"/>
  <c r="Q21" i="20"/>
  <c r="R116" i="20"/>
  <c r="R20" i="20"/>
  <c r="S100" i="20"/>
  <c r="S18" i="20"/>
  <c r="R79" i="20"/>
  <c r="R31" i="20"/>
  <c r="AQ44" i="13"/>
  <c r="O36" i="50"/>
  <c r="T77" i="13"/>
  <c r="T88" i="13" s="1"/>
  <c r="AQ55" i="13"/>
  <c r="R68" i="20"/>
  <c r="R105" i="20"/>
  <c r="R42" i="20"/>
  <c r="L34" i="50"/>
  <c r="R32" i="21"/>
  <c r="R33" i="21" s="1"/>
  <c r="R65" i="21"/>
  <c r="R66" i="21" s="1"/>
  <c r="S40" i="20"/>
  <c r="S66" i="20"/>
  <c r="S114" i="20"/>
  <c r="S103" i="20"/>
  <c r="S77" i="20"/>
  <c r="U75" i="13"/>
  <c r="S29" i="20"/>
  <c r="AR53" i="13"/>
  <c r="U64" i="13"/>
  <c r="AZ39" i="16"/>
  <c r="AZ50" i="16"/>
  <c r="AZ35" i="16"/>
  <c r="AZ46" i="16"/>
  <c r="AZ36" i="16"/>
  <c r="AZ47" i="16"/>
  <c r="AZ38" i="16"/>
  <c r="AZ49" i="16"/>
  <c r="AZ37" i="16"/>
  <c r="AZ48" i="16"/>
  <c r="AZ17" i="16"/>
  <c r="AZ13" i="16"/>
  <c r="AZ16" i="16"/>
  <c r="AZ14" i="16"/>
  <c r="AZ15" i="16"/>
  <c r="Q69" i="20"/>
  <c r="Q32" i="20"/>
  <c r="Q43" i="20"/>
  <c r="Q117" i="20"/>
  <c r="Q106" i="20"/>
  <c r="AP45" i="13"/>
  <c r="S67" i="13"/>
  <c r="S89" i="13" s="1"/>
  <c r="Q80" i="20"/>
  <c r="AP56" i="13"/>
  <c r="AZ295" i="25"/>
  <c r="AZ282" i="25"/>
  <c r="AZ269" i="25"/>
  <c r="AZ243" i="25"/>
  <c r="AZ100" i="25"/>
  <c r="AZ256" i="25"/>
  <c r="AZ87" i="25"/>
  <c r="AZ61" i="25"/>
  <c r="AZ74" i="25"/>
  <c r="AZ296" i="25"/>
  <c r="AZ257" i="25"/>
  <c r="AZ283" i="25"/>
  <c r="AZ244" i="25"/>
  <c r="AZ270" i="25"/>
  <c r="AZ101" i="25"/>
  <c r="AZ75" i="25"/>
  <c r="AZ88" i="25"/>
  <c r="AZ62" i="25"/>
  <c r="AZ297" i="25"/>
  <c r="AZ284" i="25"/>
  <c r="AZ271" i="25"/>
  <c r="AZ258" i="25"/>
  <c r="AZ102" i="25"/>
  <c r="AZ245" i="25"/>
  <c r="AZ89" i="25"/>
  <c r="AZ63" i="25"/>
  <c r="AZ76" i="25"/>
  <c r="AZ50" i="25"/>
  <c r="BB29" i="13"/>
  <c r="BB31" i="13"/>
  <c r="BB33" i="13"/>
  <c r="BB32" i="13"/>
  <c r="BB30" i="13"/>
  <c r="AZ286" i="25"/>
  <c r="AZ273" i="25"/>
  <c r="AZ299" i="25"/>
  <c r="AZ260" i="25"/>
  <c r="AZ247" i="25"/>
  <c r="AZ91" i="25"/>
  <c r="AZ65" i="25"/>
  <c r="AZ52" i="25"/>
  <c r="AZ104" i="25"/>
  <c r="AZ78" i="25"/>
  <c r="AZ298" i="25"/>
  <c r="AZ259" i="25"/>
  <c r="AZ272" i="25"/>
  <c r="AZ246" i="25"/>
  <c r="AZ285" i="25"/>
  <c r="AZ103" i="25"/>
  <c r="AZ77" i="25"/>
  <c r="AZ64" i="25"/>
  <c r="AZ90" i="25"/>
  <c r="AZ51" i="25"/>
  <c r="AY289" i="25"/>
  <c r="AZ294" i="25"/>
  <c r="AZ292" i="25"/>
  <c r="AZ300" i="25"/>
  <c r="AZ291" i="25"/>
  <c r="AZ293" i="25"/>
  <c r="BM46" i="47"/>
  <c r="P16" i="4"/>
  <c r="AX24" i="4"/>
  <c r="AX9" i="4"/>
  <c r="AX10" i="4"/>
  <c r="AX12" i="4"/>
  <c r="AX11" i="4"/>
  <c r="AX25" i="4"/>
  <c r="P17" i="4"/>
  <c r="P13" i="4"/>
  <c r="P15" i="4"/>
  <c r="P18" i="4"/>
  <c r="AY263" i="25"/>
  <c r="AX39" i="25"/>
  <c r="AZ274" i="25"/>
  <c r="AZ287" i="25"/>
  <c r="AZ265" i="25"/>
  <c r="AZ278" i="25"/>
  <c r="AZ266" i="25"/>
  <c r="AZ279" i="25"/>
  <c r="AZ267" i="25"/>
  <c r="AZ280" i="25"/>
  <c r="AZ268" i="25"/>
  <c r="AZ281" i="25"/>
  <c r="AY276" i="25"/>
  <c r="AY250" i="25"/>
  <c r="AY237" i="25"/>
  <c r="AZ241" i="25"/>
  <c r="AZ254" i="25"/>
  <c r="AZ242" i="25"/>
  <c r="AZ255" i="25"/>
  <c r="AZ239" i="25"/>
  <c r="AZ252" i="25"/>
  <c r="AZ240" i="25"/>
  <c r="AZ253" i="25"/>
  <c r="AZ248" i="25"/>
  <c r="AZ261" i="25"/>
  <c r="P38" i="25"/>
  <c r="T202" i="25"/>
  <c r="T215" i="25"/>
  <c r="T176" i="25"/>
  <c r="T189" i="25"/>
  <c r="T150" i="25"/>
  <c r="T163" i="25"/>
  <c r="T124" i="25"/>
  <c r="T137" i="25"/>
  <c r="P37" i="25"/>
  <c r="T111" i="25"/>
  <c r="AZ85" i="25"/>
  <c r="AZ98" i="25"/>
  <c r="AY94" i="25"/>
  <c r="AZ86" i="25"/>
  <c r="AZ99" i="25"/>
  <c r="AZ83" i="25"/>
  <c r="AZ96" i="25"/>
  <c r="AZ92" i="25"/>
  <c r="AZ105" i="25"/>
  <c r="AZ84" i="25"/>
  <c r="AZ97" i="25"/>
  <c r="AY55" i="25"/>
  <c r="AZ57" i="25"/>
  <c r="AZ70" i="25"/>
  <c r="AZ60" i="25"/>
  <c r="AZ73" i="25"/>
  <c r="AZ59" i="25"/>
  <c r="AZ72" i="25"/>
  <c r="AY81" i="25"/>
  <c r="AY68" i="25"/>
  <c r="AZ66" i="25"/>
  <c r="AZ79" i="25"/>
  <c r="AZ58" i="25"/>
  <c r="AZ71" i="25"/>
  <c r="AZ53" i="25"/>
  <c r="S111" i="20"/>
  <c r="AR50" i="13"/>
  <c r="U61" i="13"/>
  <c r="U72" i="13"/>
  <c r="S26" i="20"/>
  <c r="S37" i="20"/>
  <c r="S74" i="20"/>
  <c r="S63" i="20"/>
  <c r="S81" i="13"/>
  <c r="AO47" i="13"/>
  <c r="AO46" i="13" s="1"/>
  <c r="P81" i="21"/>
  <c r="P59" i="21"/>
  <c r="P26" i="21"/>
  <c r="Q69" i="21"/>
  <c r="Q36" i="21"/>
  <c r="P63" i="16"/>
  <c r="P31" i="4"/>
  <c r="Q90" i="13"/>
  <c r="T55" i="16"/>
  <c r="AY30" i="16"/>
  <c r="AZ34" i="16"/>
  <c r="AZ45" i="16"/>
  <c r="AZ33" i="16"/>
  <c r="AZ44" i="16"/>
  <c r="AZ31" i="16"/>
  <c r="AZ42" i="16"/>
  <c r="AY41" i="16"/>
  <c r="AZ32" i="16"/>
  <c r="AZ43" i="16"/>
  <c r="AZ40" i="16"/>
  <c r="AZ51" i="16"/>
  <c r="T99" i="16"/>
  <c r="T110" i="16"/>
  <c r="T77" i="16"/>
  <c r="T88" i="16"/>
  <c r="U93" i="13"/>
  <c r="T66" i="16"/>
  <c r="Q102" i="13"/>
  <c r="R11" i="13"/>
  <c r="AO36" i="13"/>
  <c r="AY8" i="16"/>
  <c r="AY19" i="16"/>
  <c r="AZ9" i="16"/>
  <c r="AZ18" i="16"/>
  <c r="R69" i="13"/>
  <c r="R68" i="13" s="1"/>
  <c r="AZ10" i="16"/>
  <c r="AZ12" i="16"/>
  <c r="AZ11" i="16"/>
  <c r="R58" i="13"/>
  <c r="R57" i="13" s="1"/>
  <c r="V14" i="13"/>
  <c r="BB34" i="13"/>
  <c r="BB25" i="13"/>
  <c r="BB28" i="13"/>
  <c r="BB26" i="13"/>
  <c r="BB27" i="13"/>
  <c r="BA24" i="13"/>
  <c r="C59" i="10"/>
  <c r="BC6" i="13" s="1"/>
  <c r="B60" i="10"/>
  <c r="V334" i="25" l="1"/>
  <c r="P353" i="25"/>
  <c r="Q353" i="25" s="1"/>
  <c r="R353" i="25" s="1"/>
  <c r="S353" i="25" s="1"/>
  <c r="T353" i="25" s="1"/>
  <c r="U353" i="25" s="1"/>
  <c r="V353" i="25" s="1"/>
  <c r="W353" i="25" s="1"/>
  <c r="X353" i="25" s="1"/>
  <c r="Y353" i="25" s="1"/>
  <c r="Z353" i="25" s="1"/>
  <c r="AA353" i="25" s="1"/>
  <c r="AB353" i="25" s="1"/>
  <c r="AC353" i="25" s="1"/>
  <c r="AD353" i="25" s="1"/>
  <c r="AE353" i="25" s="1"/>
  <c r="AF353" i="25" s="1"/>
  <c r="AG353" i="25" s="1"/>
  <c r="AH353" i="25" s="1"/>
  <c r="AI353" i="25" s="1"/>
  <c r="AJ353" i="25" s="1"/>
  <c r="AK353" i="25" s="1"/>
  <c r="AL353" i="25" s="1"/>
  <c r="AM353" i="25" s="1"/>
  <c r="P352" i="25"/>
  <c r="Q352" i="25" s="1"/>
  <c r="R352" i="25" s="1"/>
  <c r="S352" i="25" s="1"/>
  <c r="T352" i="25" s="1"/>
  <c r="U352" i="25" s="1"/>
  <c r="V352" i="25" s="1"/>
  <c r="W352" i="25" s="1"/>
  <c r="X352" i="25" s="1"/>
  <c r="Y352" i="25" s="1"/>
  <c r="Z352" i="25" s="1"/>
  <c r="AA352" i="25" s="1"/>
  <c r="AB352" i="25" s="1"/>
  <c r="AC352" i="25" s="1"/>
  <c r="AD352" i="25" s="1"/>
  <c r="AE352" i="25" s="1"/>
  <c r="AF352" i="25" s="1"/>
  <c r="AG352" i="25" s="1"/>
  <c r="AH352" i="25" s="1"/>
  <c r="AI352" i="25" s="1"/>
  <c r="AJ352" i="25" s="1"/>
  <c r="AK352" i="25" s="1"/>
  <c r="AL352" i="25" s="1"/>
  <c r="AM352" i="25" s="1"/>
  <c r="T339" i="25"/>
  <c r="R344" i="25"/>
  <c r="P349" i="25"/>
  <c r="P42" i="25"/>
  <c r="P41" i="25" s="1"/>
  <c r="X329" i="25"/>
  <c r="AA324" i="25"/>
  <c r="R91" i="20"/>
  <c r="U79" i="21" s="1"/>
  <c r="S94" i="18"/>
  <c r="AZ13" i="22"/>
  <c r="AW28" i="4"/>
  <c r="AW28" i="50" s="1"/>
  <c r="S129" i="25"/>
  <c r="P12" i="20"/>
  <c r="S19" i="21" s="1"/>
  <c r="P49" i="20"/>
  <c r="S116" i="25"/>
  <c r="S194" i="25"/>
  <c r="S168" i="25"/>
  <c r="S105" i="18"/>
  <c r="S104" i="16"/>
  <c r="S115" i="16"/>
  <c r="S116" i="18"/>
  <c r="S142" i="25"/>
  <c r="S82" i="16"/>
  <c r="S155" i="25"/>
  <c r="S60" i="16"/>
  <c r="T98" i="13"/>
  <c r="T109" i="13" s="1"/>
  <c r="S207" i="25"/>
  <c r="U19" i="13"/>
  <c r="U65" i="13" s="1"/>
  <c r="S132" i="18"/>
  <c r="S181" i="25"/>
  <c r="S71" i="16"/>
  <c r="S93" i="16"/>
  <c r="S220" i="25"/>
  <c r="S233" i="25"/>
  <c r="AP79" i="18"/>
  <c r="R76" i="20"/>
  <c r="R39" i="20"/>
  <c r="AQ52" i="13"/>
  <c r="T63" i="13"/>
  <c r="T85" i="13" s="1"/>
  <c r="AQ41" i="13"/>
  <c r="R141" i="18"/>
  <c r="R113" i="20"/>
  <c r="R54" i="20"/>
  <c r="U46" i="21" s="1"/>
  <c r="R17" i="20"/>
  <c r="U24" i="21" s="1"/>
  <c r="R102" i="20"/>
  <c r="R28" i="20"/>
  <c r="R65" i="20"/>
  <c r="M119" i="18"/>
  <c r="AP80" i="18"/>
  <c r="AN72" i="18"/>
  <c r="AN71" i="18" s="1"/>
  <c r="P85" i="18"/>
  <c r="AX83" i="18"/>
  <c r="R65" i="16"/>
  <c r="P84" i="18"/>
  <c r="P86" i="20"/>
  <c r="S74" i="21" s="1"/>
  <c r="AO81" i="18"/>
  <c r="BA28" i="18"/>
  <c r="BA50" i="18"/>
  <c r="BA61" i="18"/>
  <c r="BA30" i="18"/>
  <c r="BA52" i="18"/>
  <c r="BA63" i="18"/>
  <c r="BA29" i="16"/>
  <c r="BA37" i="18"/>
  <c r="BA26" i="18"/>
  <c r="BA59" i="18"/>
  <c r="BA70" i="18"/>
  <c r="T57" i="16"/>
  <c r="T102" i="18"/>
  <c r="T113" i="18"/>
  <c r="T91" i="18"/>
  <c r="T129" i="18"/>
  <c r="R99" i="18"/>
  <c r="R110" i="18"/>
  <c r="R88" i="18"/>
  <c r="R126" i="18"/>
  <c r="BA33" i="18"/>
  <c r="BA55" i="18"/>
  <c r="BA66" i="18"/>
  <c r="AZ60" i="18"/>
  <c r="BA27" i="16"/>
  <c r="BA24" i="18"/>
  <c r="BA35" i="18"/>
  <c r="BA57" i="18"/>
  <c r="BA68" i="18"/>
  <c r="AZ49" i="18"/>
  <c r="AZ27" i="18"/>
  <c r="BA28" i="16"/>
  <c r="BA25" i="18"/>
  <c r="BA36" i="18"/>
  <c r="BA58" i="18"/>
  <c r="BA69" i="18"/>
  <c r="BA29" i="18"/>
  <c r="BA51" i="18"/>
  <c r="BA62" i="18"/>
  <c r="BA26" i="16"/>
  <c r="BA23" i="18"/>
  <c r="BA34" i="18"/>
  <c r="BA56" i="18"/>
  <c r="BA67" i="18"/>
  <c r="R96" i="18"/>
  <c r="R107" i="18"/>
  <c r="R118" i="18"/>
  <c r="R134" i="18"/>
  <c r="S117" i="25"/>
  <c r="S95" i="18"/>
  <c r="S117" i="18"/>
  <c r="S106" i="18"/>
  <c r="S133" i="18"/>
  <c r="P136" i="18"/>
  <c r="P135" i="18" s="1"/>
  <c r="BA31" i="18"/>
  <c r="BA53" i="18"/>
  <c r="BA64" i="18"/>
  <c r="BA32" i="18"/>
  <c r="BA54" i="18"/>
  <c r="BA65" i="18"/>
  <c r="R227" i="25"/>
  <c r="BA21" i="16"/>
  <c r="BA24" i="16"/>
  <c r="BA23" i="16"/>
  <c r="BA25" i="16"/>
  <c r="BA22" i="16"/>
  <c r="AX24" i="50"/>
  <c r="AX11" i="50"/>
  <c r="AX12" i="50"/>
  <c r="P18" i="50"/>
  <c r="AX10" i="50"/>
  <c r="AX25" i="50"/>
  <c r="AX9" i="50"/>
  <c r="P31" i="50"/>
  <c r="P13" i="50"/>
  <c r="BI76" i="45"/>
  <c r="BL17" i="47"/>
  <c r="BH45" i="27"/>
  <c r="BH38" i="27"/>
  <c r="BJ58" i="27"/>
  <c r="BJ56" i="27"/>
  <c r="BJ57" i="27"/>
  <c r="BK54" i="46"/>
  <c r="BN54" i="47" s="1"/>
  <c r="BN63" i="47" s="1"/>
  <c r="BK10" i="46"/>
  <c r="BN10" i="47" s="1"/>
  <c r="BM43" i="47"/>
  <c r="BM35" i="47"/>
  <c r="BK32" i="46"/>
  <c r="BN32" i="47" s="1"/>
  <c r="BK69" i="44"/>
  <c r="BK70" i="44"/>
  <c r="BK71" i="44"/>
  <c r="BL61" i="47"/>
  <c r="BM65" i="47"/>
  <c r="BM57" i="47"/>
  <c r="BM13" i="47"/>
  <c r="BM21" i="47"/>
  <c r="BL45" i="44"/>
  <c r="BL44" i="44" s="1"/>
  <c r="BL15" i="27" s="1"/>
  <c r="BL70" i="27" s="1"/>
  <c r="BL57" i="44"/>
  <c r="BL56" i="44" s="1"/>
  <c r="BL17" i="27" s="1"/>
  <c r="BL72" i="27" s="1"/>
  <c r="BL63" i="45"/>
  <c r="BL62" i="45" s="1"/>
  <c r="BL32" i="27" s="1"/>
  <c r="BL156" i="39"/>
  <c r="BL154" i="39" s="1"/>
  <c r="BL39" i="44"/>
  <c r="BL38" i="44" s="1"/>
  <c r="BL14" i="27" s="1"/>
  <c r="BL69" i="27" s="1"/>
  <c r="BL132" i="39"/>
  <c r="BL130" i="39" s="1"/>
  <c r="BL63" i="44"/>
  <c r="BL62" i="44" s="1"/>
  <c r="BL18" i="27" s="1"/>
  <c r="BL73" i="27" s="1"/>
  <c r="BL124" i="39"/>
  <c r="BL122" i="39" s="1"/>
  <c r="BL100" i="39"/>
  <c r="BL98" i="39" s="1"/>
  <c r="BL57" i="45"/>
  <c r="BL56" i="45" s="1"/>
  <c r="BL31" i="27" s="1"/>
  <c r="BL51" i="44"/>
  <c r="BL50" i="44" s="1"/>
  <c r="BL16" i="27" s="1"/>
  <c r="BL71" i="27" s="1"/>
  <c r="BL116" i="39"/>
  <c r="BL114" i="39" s="1"/>
  <c r="BL108" i="39"/>
  <c r="BL106" i="39" s="1"/>
  <c r="BM12" i="43"/>
  <c r="BL54" i="43"/>
  <c r="BL140" i="39"/>
  <c r="BL138" i="39" s="1"/>
  <c r="BL69" i="45"/>
  <c r="BL68" i="45" s="1"/>
  <c r="BL33" i="27" s="1"/>
  <c r="BL47" i="43"/>
  <c r="BL148" i="39"/>
  <c r="BL146" i="39" s="1"/>
  <c r="BL92" i="39"/>
  <c r="BL90" i="39" s="1"/>
  <c r="BL80" i="45"/>
  <c r="BL79" i="45" s="1"/>
  <c r="BL33" i="44"/>
  <c r="BL32" i="44" s="1"/>
  <c r="BL13" i="27" s="1"/>
  <c r="BL68" i="27" s="1"/>
  <c r="BL84" i="39"/>
  <c r="BL82" i="39" s="1"/>
  <c r="BA20" i="16"/>
  <c r="BB119" i="13"/>
  <c r="T152" i="25"/>
  <c r="T139" i="25"/>
  <c r="T101" i="16"/>
  <c r="T126" i="25"/>
  <c r="T113" i="25"/>
  <c r="T204" i="25"/>
  <c r="T165" i="25"/>
  <c r="V16" i="13"/>
  <c r="AS51" i="13" s="1"/>
  <c r="U95" i="13"/>
  <c r="U106" i="13" s="1"/>
  <c r="T178" i="25"/>
  <c r="T230" i="25"/>
  <c r="T68" i="16"/>
  <c r="T191" i="25"/>
  <c r="T90" i="16"/>
  <c r="T79" i="16"/>
  <c r="T217" i="25"/>
  <c r="T112" i="16"/>
  <c r="Q14" i="21"/>
  <c r="U20" i="13"/>
  <c r="U77" i="13" s="1"/>
  <c r="S169" i="25"/>
  <c r="S116" i="16"/>
  <c r="S130" i="25"/>
  <c r="S143" i="25"/>
  <c r="S94" i="16"/>
  <c r="S234" i="25"/>
  <c r="S83" i="16"/>
  <c r="S61" i="16"/>
  <c r="S182" i="25"/>
  <c r="S208" i="25"/>
  <c r="S105" i="16"/>
  <c r="S221" i="25"/>
  <c r="S156" i="25"/>
  <c r="S72" i="16"/>
  <c r="S195" i="25"/>
  <c r="T99" i="13"/>
  <c r="T110" i="13" s="1"/>
  <c r="R11" i="21"/>
  <c r="U86" i="13"/>
  <c r="BA37" i="16"/>
  <c r="BA48" i="16"/>
  <c r="BA36" i="16"/>
  <c r="BA47" i="16"/>
  <c r="BA35" i="16"/>
  <c r="BA46" i="16"/>
  <c r="BA38" i="16"/>
  <c r="BA49" i="16"/>
  <c r="BA39" i="16"/>
  <c r="BA50" i="16"/>
  <c r="BA16" i="16"/>
  <c r="BA17" i="16"/>
  <c r="BA15" i="16"/>
  <c r="BA13" i="16"/>
  <c r="BA14" i="16"/>
  <c r="R157" i="25"/>
  <c r="R209" i="25"/>
  <c r="T21" i="13"/>
  <c r="T78" i="13" s="1"/>
  <c r="R95" i="16"/>
  <c r="R170" i="25"/>
  <c r="S100" i="13"/>
  <c r="S111" i="13" s="1"/>
  <c r="R117" i="16"/>
  <c r="R144" i="25"/>
  <c r="R235" i="25"/>
  <c r="R196" i="25"/>
  <c r="R62" i="16"/>
  <c r="R131" i="25"/>
  <c r="R183" i="25"/>
  <c r="R222" i="25"/>
  <c r="R84" i="16"/>
  <c r="R118" i="25"/>
  <c r="R106" i="16"/>
  <c r="R73" i="16"/>
  <c r="BA297" i="25"/>
  <c r="BA284" i="25"/>
  <c r="BA271" i="25"/>
  <c r="BA258" i="25"/>
  <c r="BA102" i="25"/>
  <c r="BA245" i="25"/>
  <c r="BA89" i="25"/>
  <c r="BA76" i="25"/>
  <c r="BA63" i="25"/>
  <c r="BA50" i="25"/>
  <c r="BA295" i="25"/>
  <c r="BA282" i="25"/>
  <c r="BA269" i="25"/>
  <c r="BA256" i="25"/>
  <c r="BA243" i="25"/>
  <c r="BA100" i="25"/>
  <c r="BA74" i="25"/>
  <c r="BA87" i="25"/>
  <c r="BA61" i="25"/>
  <c r="BA296" i="25"/>
  <c r="BA283" i="25"/>
  <c r="BA257" i="25"/>
  <c r="BA244" i="25"/>
  <c r="BA270" i="25"/>
  <c r="BA101" i="25"/>
  <c r="BA88" i="25"/>
  <c r="BA75" i="25"/>
  <c r="BA62" i="25"/>
  <c r="BC30" i="13"/>
  <c r="BC32" i="13"/>
  <c r="BC31" i="13"/>
  <c r="BC33" i="13"/>
  <c r="BC29" i="13"/>
  <c r="BA298" i="25"/>
  <c r="BA285" i="25"/>
  <c r="BA272" i="25"/>
  <c r="BA246" i="25"/>
  <c r="BA259" i="25"/>
  <c r="BA90" i="25"/>
  <c r="BA103" i="25"/>
  <c r="BA77" i="25"/>
  <c r="BA64" i="25"/>
  <c r="BA51" i="25"/>
  <c r="BA299" i="25"/>
  <c r="BA273" i="25"/>
  <c r="BA286" i="25"/>
  <c r="BA260" i="25"/>
  <c r="BA247" i="25"/>
  <c r="BA104" i="25"/>
  <c r="BA91" i="25"/>
  <c r="BA52" i="25"/>
  <c r="BA78" i="25"/>
  <c r="BA65" i="25"/>
  <c r="AZ289" i="25"/>
  <c r="BA293" i="25"/>
  <c r="BA294" i="25"/>
  <c r="BA291" i="25"/>
  <c r="BA292" i="25"/>
  <c r="BA300" i="25"/>
  <c r="G70" i="50"/>
  <c r="P15" i="50"/>
  <c r="G71" i="50"/>
  <c r="P16" i="50"/>
  <c r="G72" i="50"/>
  <c r="P17" i="50"/>
  <c r="G73" i="50"/>
  <c r="G68" i="50"/>
  <c r="P69" i="4"/>
  <c r="P73" i="4"/>
  <c r="P71" i="4"/>
  <c r="P72" i="4"/>
  <c r="P32" i="4"/>
  <c r="AY10" i="4"/>
  <c r="P33" i="4"/>
  <c r="AY9" i="4"/>
  <c r="AY24" i="4"/>
  <c r="P14" i="4"/>
  <c r="AY11" i="4"/>
  <c r="AY12" i="4"/>
  <c r="AY25" i="4"/>
  <c r="O74" i="4"/>
  <c r="P35" i="4"/>
  <c r="AZ263" i="25"/>
  <c r="AY39" i="25"/>
  <c r="BA265" i="25"/>
  <c r="BA278" i="25"/>
  <c r="AZ276" i="25"/>
  <c r="BA268" i="25"/>
  <c r="BA281" i="25"/>
  <c r="BA267" i="25"/>
  <c r="BA280" i="25"/>
  <c r="BA274" i="25"/>
  <c r="BA287" i="25"/>
  <c r="BA266" i="25"/>
  <c r="BA279" i="25"/>
  <c r="AZ237" i="25"/>
  <c r="AZ250" i="25"/>
  <c r="BA241" i="25"/>
  <c r="BA254" i="25"/>
  <c r="BA240" i="25"/>
  <c r="BA253" i="25"/>
  <c r="BA242" i="25"/>
  <c r="BA255" i="25"/>
  <c r="BA239" i="25"/>
  <c r="BA252" i="25"/>
  <c r="BA248" i="25"/>
  <c r="BA261" i="25"/>
  <c r="R201" i="25"/>
  <c r="R214" i="25"/>
  <c r="R175" i="25"/>
  <c r="R188" i="25"/>
  <c r="R149" i="25"/>
  <c r="R162" i="25"/>
  <c r="R123" i="25"/>
  <c r="R136" i="25"/>
  <c r="R110" i="25"/>
  <c r="AZ94" i="25"/>
  <c r="BA84" i="25"/>
  <c r="BA97" i="25"/>
  <c r="BA85" i="25"/>
  <c r="BA98" i="25"/>
  <c r="BA86" i="25"/>
  <c r="BA99" i="25"/>
  <c r="BA83" i="25"/>
  <c r="BA96" i="25"/>
  <c r="BA92" i="25"/>
  <c r="BA105" i="25"/>
  <c r="AZ55" i="25"/>
  <c r="BA66" i="25"/>
  <c r="BA79" i="25"/>
  <c r="BA57" i="25"/>
  <c r="BA70" i="25"/>
  <c r="BA58" i="25"/>
  <c r="BA71" i="25"/>
  <c r="AZ81" i="25"/>
  <c r="AZ68" i="25"/>
  <c r="BA59" i="25"/>
  <c r="BA72" i="25"/>
  <c r="BA60" i="25"/>
  <c r="BA73" i="25"/>
  <c r="BA53" i="25"/>
  <c r="U83" i="13"/>
  <c r="S92" i="13"/>
  <c r="S103" i="13" s="1"/>
  <c r="R109" i="16"/>
  <c r="R54" i="16"/>
  <c r="R76" i="16"/>
  <c r="R98" i="16"/>
  <c r="R87" i="16"/>
  <c r="T13" i="13"/>
  <c r="AQ48" i="13" s="1"/>
  <c r="R80" i="13"/>
  <c r="V60" i="13"/>
  <c r="Q70" i="21"/>
  <c r="R67" i="21"/>
  <c r="R34" i="21"/>
  <c r="Q37" i="21"/>
  <c r="P108" i="20"/>
  <c r="P107" i="20" s="1"/>
  <c r="P97" i="20"/>
  <c r="P96" i="20" s="1"/>
  <c r="P60" i="20"/>
  <c r="P59" i="20" s="1"/>
  <c r="P71" i="20"/>
  <c r="P70" i="20" s="1"/>
  <c r="P34" i="20"/>
  <c r="P33" i="20" s="1"/>
  <c r="P23" i="20"/>
  <c r="P22" i="20" s="1"/>
  <c r="Q101" i="13"/>
  <c r="AO35" i="13"/>
  <c r="AN301" i="25" s="1"/>
  <c r="U104" i="13"/>
  <c r="AZ30" i="16"/>
  <c r="AZ41" i="16"/>
  <c r="BA33" i="16"/>
  <c r="BA44" i="16"/>
  <c r="BA40" i="16"/>
  <c r="BA51" i="16"/>
  <c r="BA32" i="16"/>
  <c r="BA43" i="16"/>
  <c r="BA34" i="16"/>
  <c r="BA45" i="16"/>
  <c r="BA31" i="16"/>
  <c r="BA42" i="16"/>
  <c r="AZ8" i="16"/>
  <c r="AS49" i="13"/>
  <c r="AZ19" i="16"/>
  <c r="BA10" i="16"/>
  <c r="BA12" i="16"/>
  <c r="BA9" i="16"/>
  <c r="BA11" i="16"/>
  <c r="BA18" i="16"/>
  <c r="AS38" i="13"/>
  <c r="V71" i="13"/>
  <c r="BB24" i="13"/>
  <c r="BC34" i="13"/>
  <c r="BC27" i="13"/>
  <c r="BC26" i="13"/>
  <c r="BC25" i="13"/>
  <c r="BC28" i="13"/>
  <c r="B61" i="10"/>
  <c r="C60" i="10"/>
  <c r="BD6" i="13" s="1"/>
  <c r="S344" i="25" l="1"/>
  <c r="U339" i="25"/>
  <c r="Y329" i="25"/>
  <c r="P36" i="25"/>
  <c r="P82" i="18" s="1"/>
  <c r="P27" i="4" s="1"/>
  <c r="P27" i="50" s="1"/>
  <c r="Q349" i="25"/>
  <c r="P322" i="25"/>
  <c r="W334" i="25"/>
  <c r="AB324" i="25"/>
  <c r="S93" i="20"/>
  <c r="BA13" i="22"/>
  <c r="AX28" i="4"/>
  <c r="AX28" i="50" s="1"/>
  <c r="P29" i="4"/>
  <c r="P29" i="50" s="1"/>
  <c r="P30" i="4"/>
  <c r="P30" i="50" s="1"/>
  <c r="R13" i="20"/>
  <c r="U20" i="21" s="1"/>
  <c r="R50" i="20"/>
  <c r="U42" i="21" s="1"/>
  <c r="S115" i="20"/>
  <c r="U76" i="13"/>
  <c r="U87" i="13" s="1"/>
  <c r="AR43" i="13"/>
  <c r="AR54" i="13"/>
  <c r="S67" i="20"/>
  <c r="S41" i="20"/>
  <c r="S78" i="20"/>
  <c r="S56" i="20"/>
  <c r="V48" i="21" s="1"/>
  <c r="S143" i="18"/>
  <c r="S30" i="20"/>
  <c r="S104" i="20"/>
  <c r="S19" i="20"/>
  <c r="AP77" i="18"/>
  <c r="Q64" i="16"/>
  <c r="R87" i="20"/>
  <c r="U75" i="21" s="1"/>
  <c r="AR74" i="18"/>
  <c r="AY83" i="18"/>
  <c r="R145" i="18"/>
  <c r="S144" i="18"/>
  <c r="R79" i="13"/>
  <c r="P85" i="20"/>
  <c r="P84" i="20" s="1"/>
  <c r="S65" i="21" s="1"/>
  <c r="BB26" i="16"/>
  <c r="BB23" i="18"/>
  <c r="BB34" i="18"/>
  <c r="BB56" i="18"/>
  <c r="BB67" i="18"/>
  <c r="S92" i="18"/>
  <c r="S114" i="18"/>
  <c r="S130" i="18"/>
  <c r="S103" i="18"/>
  <c r="BB27" i="16"/>
  <c r="BB24" i="18"/>
  <c r="BB35" i="18"/>
  <c r="BB68" i="18"/>
  <c r="BB57" i="18"/>
  <c r="T93" i="18"/>
  <c r="T115" i="18"/>
  <c r="T104" i="18"/>
  <c r="T131" i="18"/>
  <c r="BB31" i="18"/>
  <c r="BB53" i="18"/>
  <c r="BB64" i="18"/>
  <c r="BB33" i="18"/>
  <c r="BB55" i="18"/>
  <c r="BB66" i="18"/>
  <c r="T90" i="20"/>
  <c r="W78" i="21" s="1"/>
  <c r="T140" i="18"/>
  <c r="BB30" i="18"/>
  <c r="BB52" i="18"/>
  <c r="BB63" i="18"/>
  <c r="BB28" i="18"/>
  <c r="BB50" i="18"/>
  <c r="BB61" i="18"/>
  <c r="R137" i="18"/>
  <c r="BA60" i="18"/>
  <c r="BB29" i="18"/>
  <c r="BB51" i="18"/>
  <c r="BB62" i="18"/>
  <c r="Q87" i="18"/>
  <c r="Q86" i="18" s="1"/>
  <c r="Q98" i="18"/>
  <c r="Q97" i="18" s="1"/>
  <c r="Q109" i="18"/>
  <c r="Q108" i="18" s="1"/>
  <c r="Q125" i="18"/>
  <c r="Q124" i="18" s="1"/>
  <c r="T229" i="25"/>
  <c r="T90" i="18"/>
  <c r="T101" i="18"/>
  <c r="T112" i="18"/>
  <c r="T128" i="18"/>
  <c r="BA49" i="18"/>
  <c r="BA27" i="18"/>
  <c r="BB29" i="16"/>
  <c r="BB26" i="18"/>
  <c r="BB37" i="18"/>
  <c r="BB59" i="18"/>
  <c r="BB70" i="18"/>
  <c r="T88" i="20"/>
  <c r="W76" i="21" s="1"/>
  <c r="T138" i="18"/>
  <c r="BB32" i="18"/>
  <c r="BB54" i="18"/>
  <c r="BB65" i="18"/>
  <c r="BB28" i="16"/>
  <c r="BB25" i="18"/>
  <c r="BB36" i="18"/>
  <c r="BB58" i="18"/>
  <c r="BB69" i="18"/>
  <c r="P11" i="20"/>
  <c r="P10" i="20" s="1"/>
  <c r="S10" i="21" s="1"/>
  <c r="T14" i="20"/>
  <c r="W21" i="21" s="1"/>
  <c r="T16" i="20"/>
  <c r="W23" i="21" s="1"/>
  <c r="Q226" i="25"/>
  <c r="Q224" i="25" s="1"/>
  <c r="BB23" i="16"/>
  <c r="BB24" i="16"/>
  <c r="BB21" i="16"/>
  <c r="BB22" i="16"/>
  <c r="BB25" i="16"/>
  <c r="T75" i="20"/>
  <c r="AY24" i="50"/>
  <c r="AY11" i="50"/>
  <c r="AY9" i="50"/>
  <c r="P35" i="50"/>
  <c r="P33" i="50"/>
  <c r="AY25" i="50"/>
  <c r="AY10" i="50"/>
  <c r="AY12" i="50"/>
  <c r="P32" i="50"/>
  <c r="BL26" i="47"/>
  <c r="BI75" i="45"/>
  <c r="BH60" i="27"/>
  <c r="BH46" i="27"/>
  <c r="BN55" i="47"/>
  <c r="BN64" i="47" s="1"/>
  <c r="BN11" i="47"/>
  <c r="BN19" i="47"/>
  <c r="BL78" i="45"/>
  <c r="BL35" i="27" s="1"/>
  <c r="BJ55" i="27"/>
  <c r="BK68" i="44"/>
  <c r="BK19" i="27" s="1"/>
  <c r="BL38" i="39"/>
  <c r="BL55" i="45" s="1"/>
  <c r="BL30" i="27" s="1"/>
  <c r="BN33" i="47"/>
  <c r="BN41" i="47"/>
  <c r="BL37" i="39"/>
  <c r="BL54" i="45" s="1"/>
  <c r="BL29" i="27" s="1"/>
  <c r="BL53" i="43"/>
  <c r="BL60" i="43"/>
  <c r="BM14" i="47"/>
  <c r="BM22" i="47"/>
  <c r="BM36" i="47"/>
  <c r="BM45" i="47" s="1"/>
  <c r="BM44" i="47"/>
  <c r="BI77" i="45"/>
  <c r="BL70" i="47"/>
  <c r="BM42" i="43"/>
  <c r="BM41" i="43" s="1"/>
  <c r="BM36" i="43"/>
  <c r="BM11" i="43"/>
  <c r="BM58" i="47"/>
  <c r="BM66" i="47"/>
  <c r="BB20" i="16"/>
  <c r="BC119" i="13"/>
  <c r="V73" i="13"/>
  <c r="AS40" i="13"/>
  <c r="V62" i="13"/>
  <c r="T38" i="20"/>
  <c r="T64" i="20"/>
  <c r="T53" i="20"/>
  <c r="W45" i="21" s="1"/>
  <c r="T101" i="20"/>
  <c r="T27" i="20"/>
  <c r="T112" i="20"/>
  <c r="Q15" i="21"/>
  <c r="Q17" i="21" s="1"/>
  <c r="AR55" i="13"/>
  <c r="T51" i="20"/>
  <c r="W43" i="21" s="1"/>
  <c r="S57" i="20"/>
  <c r="V49" i="21" s="1"/>
  <c r="S94" i="20"/>
  <c r="R58" i="20"/>
  <c r="U50" i="21" s="1"/>
  <c r="R95" i="20"/>
  <c r="AR44" i="13"/>
  <c r="R80" i="20"/>
  <c r="R21" i="20"/>
  <c r="U66" i="13"/>
  <c r="U88" i="13" s="1"/>
  <c r="S116" i="20"/>
  <c r="S20" i="20"/>
  <c r="R35" i="20"/>
  <c r="S68" i="20"/>
  <c r="S79" i="20"/>
  <c r="S105" i="20"/>
  <c r="S42" i="20"/>
  <c r="S31" i="20"/>
  <c r="R12" i="21"/>
  <c r="T81" i="16"/>
  <c r="T115" i="25"/>
  <c r="T141" i="25"/>
  <c r="T206" i="25"/>
  <c r="T128" i="25"/>
  <c r="T193" i="25"/>
  <c r="T232" i="25"/>
  <c r="T180" i="25"/>
  <c r="T167" i="25"/>
  <c r="T70" i="16"/>
  <c r="V18" i="13"/>
  <c r="V64" i="13" s="1"/>
  <c r="T219" i="25"/>
  <c r="T59" i="16"/>
  <c r="U97" i="13"/>
  <c r="U108" i="13" s="1"/>
  <c r="T154" i="25"/>
  <c r="T114" i="16"/>
  <c r="T92" i="16"/>
  <c r="T103" i="16"/>
  <c r="S218" i="25"/>
  <c r="U17" i="13"/>
  <c r="S58" i="16"/>
  <c r="S231" i="25"/>
  <c r="S113" i="16"/>
  <c r="S166" i="25"/>
  <c r="S69" i="16"/>
  <c r="S179" i="25"/>
  <c r="S192" i="25"/>
  <c r="S127" i="25"/>
  <c r="S91" i="16"/>
  <c r="S153" i="25"/>
  <c r="T96" i="13"/>
  <c r="T107" i="13" s="1"/>
  <c r="S80" i="16"/>
  <c r="S205" i="25"/>
  <c r="S140" i="25"/>
  <c r="S102" i="16"/>
  <c r="S114" i="25"/>
  <c r="R43" i="20"/>
  <c r="R106" i="20"/>
  <c r="AQ45" i="13"/>
  <c r="AQ56" i="13"/>
  <c r="T67" i="13"/>
  <c r="T89" i="13" s="1"/>
  <c r="BB36" i="16"/>
  <c r="BB47" i="16"/>
  <c r="BB35" i="16"/>
  <c r="BB46" i="16"/>
  <c r="BB39" i="16"/>
  <c r="BB50" i="16"/>
  <c r="BB37" i="16"/>
  <c r="BB48" i="16"/>
  <c r="BB38" i="16"/>
  <c r="BB49" i="16"/>
  <c r="R117" i="20"/>
  <c r="BB13" i="16"/>
  <c r="BB17" i="16"/>
  <c r="BB15" i="16"/>
  <c r="BB16" i="16"/>
  <c r="BB14" i="16"/>
  <c r="R32" i="20"/>
  <c r="R69" i="20"/>
  <c r="BD33" i="13"/>
  <c r="BD29" i="13"/>
  <c r="BD32" i="13"/>
  <c r="BD31" i="13"/>
  <c r="BD30" i="13"/>
  <c r="BB298" i="25"/>
  <c r="BB285" i="25"/>
  <c r="BB259" i="25"/>
  <c r="BB272" i="25"/>
  <c r="BB246" i="25"/>
  <c r="BB90" i="25"/>
  <c r="BB64" i="25"/>
  <c r="BB103" i="25"/>
  <c r="BB77" i="25"/>
  <c r="BB51" i="25"/>
  <c r="BB295" i="25"/>
  <c r="BB269" i="25"/>
  <c r="BB282" i="25"/>
  <c r="BB243" i="25"/>
  <c r="BB256" i="25"/>
  <c r="BB100" i="25"/>
  <c r="BB74" i="25"/>
  <c r="BB87" i="25"/>
  <c r="BB61" i="25"/>
  <c r="BB296" i="25"/>
  <c r="BB283" i="25"/>
  <c r="BB270" i="25"/>
  <c r="BB257" i="25"/>
  <c r="BB244" i="25"/>
  <c r="BB88" i="25"/>
  <c r="BB62" i="25"/>
  <c r="BB101" i="25"/>
  <c r="BB75" i="25"/>
  <c r="BB299" i="25"/>
  <c r="BB286" i="25"/>
  <c r="BB273" i="25"/>
  <c r="BB260" i="25"/>
  <c r="BB104" i="25"/>
  <c r="BB78" i="25"/>
  <c r="BB247" i="25"/>
  <c r="BB91" i="25"/>
  <c r="BB65" i="25"/>
  <c r="BB52" i="25"/>
  <c r="BB297" i="25"/>
  <c r="BB271" i="25"/>
  <c r="BB284" i="25"/>
  <c r="BB258" i="25"/>
  <c r="BB76" i="25"/>
  <c r="BB245" i="25"/>
  <c r="BB102" i="25"/>
  <c r="BB89" i="25"/>
  <c r="BB63" i="25"/>
  <c r="BB50" i="25"/>
  <c r="P48" i="20"/>
  <c r="P47" i="20" s="1"/>
  <c r="S32" i="21" s="1"/>
  <c r="S41" i="21"/>
  <c r="P121" i="16"/>
  <c r="P120" i="16"/>
  <c r="BA289" i="25"/>
  <c r="BB293" i="25"/>
  <c r="BB294" i="25"/>
  <c r="BB291" i="25"/>
  <c r="BB300" i="25"/>
  <c r="BB292" i="25"/>
  <c r="G69" i="50"/>
  <c r="P14" i="50"/>
  <c r="P70" i="4"/>
  <c r="AZ12" i="4"/>
  <c r="M34" i="4"/>
  <c r="P36" i="4"/>
  <c r="AZ11" i="4"/>
  <c r="AN26" i="4"/>
  <c r="AZ10" i="4"/>
  <c r="AZ25" i="4"/>
  <c r="AZ9" i="4"/>
  <c r="AZ24" i="4"/>
  <c r="AZ39" i="25"/>
  <c r="BA263" i="25"/>
  <c r="BB268" i="25"/>
  <c r="BB281" i="25"/>
  <c r="BB267" i="25"/>
  <c r="BB280" i="25"/>
  <c r="BB274" i="25"/>
  <c r="BB287" i="25"/>
  <c r="BB265" i="25"/>
  <c r="BB278" i="25"/>
  <c r="BB266" i="25"/>
  <c r="BB279" i="25"/>
  <c r="BA276" i="25"/>
  <c r="BA237" i="25"/>
  <c r="BB239" i="25"/>
  <c r="BB252" i="25"/>
  <c r="BB242" i="25"/>
  <c r="BB255" i="25"/>
  <c r="BB240" i="25"/>
  <c r="BB253" i="25"/>
  <c r="BB241" i="25"/>
  <c r="BB254" i="25"/>
  <c r="BA250" i="25"/>
  <c r="BB248" i="25"/>
  <c r="BB261" i="25"/>
  <c r="Q200" i="25"/>
  <c r="Q198" i="25" s="1"/>
  <c r="Q213" i="25"/>
  <c r="Q211" i="25" s="1"/>
  <c r="T203" i="25"/>
  <c r="T216" i="25"/>
  <c r="Q174" i="25"/>
  <c r="Q172" i="25" s="1"/>
  <c r="Q187" i="25"/>
  <c r="Q185" i="25" s="1"/>
  <c r="T177" i="25"/>
  <c r="T190" i="25"/>
  <c r="Q148" i="25"/>
  <c r="Q146" i="25" s="1"/>
  <c r="Q161" i="25"/>
  <c r="Q159" i="25" s="1"/>
  <c r="T151" i="25"/>
  <c r="T164" i="25"/>
  <c r="Q122" i="25"/>
  <c r="Q120" i="25" s="1"/>
  <c r="Q135" i="25"/>
  <c r="Q133" i="25" s="1"/>
  <c r="T125" i="25"/>
  <c r="T138" i="25"/>
  <c r="Q109" i="25"/>
  <c r="T112" i="25"/>
  <c r="BA94" i="25"/>
  <c r="BB85" i="25"/>
  <c r="BB98" i="25"/>
  <c r="BB92" i="25"/>
  <c r="BB105" i="25"/>
  <c r="BB86" i="25"/>
  <c r="BB99" i="25"/>
  <c r="BB83" i="25"/>
  <c r="BB96" i="25"/>
  <c r="BB84" i="25"/>
  <c r="BB97" i="25"/>
  <c r="BA55" i="25"/>
  <c r="BB59" i="25"/>
  <c r="BB72" i="25"/>
  <c r="BA68" i="25"/>
  <c r="BA81" i="25"/>
  <c r="BB66" i="25"/>
  <c r="BB79" i="25"/>
  <c r="BB57" i="25"/>
  <c r="BB70" i="25"/>
  <c r="BB58" i="25"/>
  <c r="BB71" i="25"/>
  <c r="BB60" i="25"/>
  <c r="BB73" i="25"/>
  <c r="BB53" i="25"/>
  <c r="T111" i="16"/>
  <c r="U94" i="13"/>
  <c r="U105" i="13" s="1"/>
  <c r="V15" i="13"/>
  <c r="AS39" i="13" s="1"/>
  <c r="T67" i="16"/>
  <c r="T56" i="16"/>
  <c r="T100" i="16"/>
  <c r="T78" i="16"/>
  <c r="R98" i="20"/>
  <c r="R72" i="20"/>
  <c r="T89" i="16"/>
  <c r="R24" i="20"/>
  <c r="R109" i="20"/>
  <c r="R61" i="20"/>
  <c r="T70" i="13"/>
  <c r="T59" i="13"/>
  <c r="AQ37" i="13"/>
  <c r="V82" i="13"/>
  <c r="T110" i="20"/>
  <c r="Q72" i="21"/>
  <c r="R68" i="21"/>
  <c r="Q39" i="21"/>
  <c r="R35" i="21"/>
  <c r="T99" i="20"/>
  <c r="T73" i="20"/>
  <c r="T62" i="20"/>
  <c r="T36" i="20"/>
  <c r="T25" i="20"/>
  <c r="Q53" i="16"/>
  <c r="Q52" i="16" s="1"/>
  <c r="BA30" i="16"/>
  <c r="BA41" i="16"/>
  <c r="BB31" i="16"/>
  <c r="BB42" i="16"/>
  <c r="BB32" i="16"/>
  <c r="BB43" i="16"/>
  <c r="BB33" i="16"/>
  <c r="BB44" i="16"/>
  <c r="BB34" i="16"/>
  <c r="BB45" i="16"/>
  <c r="BB40" i="16"/>
  <c r="BB51" i="16"/>
  <c r="Q97" i="16"/>
  <c r="Q96" i="16" s="1"/>
  <c r="Q108" i="16"/>
  <c r="Q107" i="16" s="1"/>
  <c r="Q75" i="16"/>
  <c r="Q74" i="16" s="1"/>
  <c r="Q86" i="16"/>
  <c r="Q85" i="16" s="1"/>
  <c r="R91" i="13"/>
  <c r="S12" i="13"/>
  <c r="BA8" i="16"/>
  <c r="BA19" i="16"/>
  <c r="BB12" i="16"/>
  <c r="BB10" i="16"/>
  <c r="BB11" i="16"/>
  <c r="BB18" i="16"/>
  <c r="BB9" i="16"/>
  <c r="BD26" i="13"/>
  <c r="BD27" i="13"/>
  <c r="BD34" i="13"/>
  <c r="BD25" i="13"/>
  <c r="BD28" i="13"/>
  <c r="BC24" i="13"/>
  <c r="C61" i="10"/>
  <c r="BE6" i="13" s="1"/>
  <c r="B62" i="10"/>
  <c r="Q48" i="25" l="1"/>
  <c r="Q49" i="25"/>
  <c r="Q47" i="25"/>
  <c r="Q44" i="25"/>
  <c r="Q45" i="25"/>
  <c r="Q355" i="25" s="1"/>
  <c r="R355" i="25" s="1"/>
  <c r="S355" i="25" s="1"/>
  <c r="T355" i="25" s="1"/>
  <c r="U355" i="25" s="1"/>
  <c r="V355" i="25" s="1"/>
  <c r="W355" i="25" s="1"/>
  <c r="X355" i="25" s="1"/>
  <c r="Y355" i="25" s="1"/>
  <c r="Z355" i="25" s="1"/>
  <c r="AA355" i="25" s="1"/>
  <c r="AB355" i="25" s="1"/>
  <c r="AC355" i="25" s="1"/>
  <c r="AD355" i="25" s="1"/>
  <c r="AE355" i="25" s="1"/>
  <c r="AF355" i="25" s="1"/>
  <c r="AG355" i="25" s="1"/>
  <c r="AH355" i="25" s="1"/>
  <c r="AI355" i="25" s="1"/>
  <c r="AJ355" i="25" s="1"/>
  <c r="AK355" i="25" s="1"/>
  <c r="AL355" i="25" s="1"/>
  <c r="AM355" i="25" s="1"/>
  <c r="AN355" i="25" s="1"/>
  <c r="Q46" i="25"/>
  <c r="Q356" i="25" s="1"/>
  <c r="R356" i="25" s="1"/>
  <c r="S356" i="25" s="1"/>
  <c r="T356" i="25" s="1"/>
  <c r="U356" i="25" s="1"/>
  <c r="V356" i="25" s="1"/>
  <c r="W356" i="25" s="1"/>
  <c r="X356" i="25" s="1"/>
  <c r="Y356" i="25" s="1"/>
  <c r="Z356" i="25" s="1"/>
  <c r="AA356" i="25" s="1"/>
  <c r="AB356" i="25" s="1"/>
  <c r="AC356" i="25" s="1"/>
  <c r="AD356" i="25" s="1"/>
  <c r="AE356" i="25" s="1"/>
  <c r="AF356" i="25" s="1"/>
  <c r="AG356" i="25" s="1"/>
  <c r="AH356" i="25" s="1"/>
  <c r="AI356" i="25" s="1"/>
  <c r="AJ356" i="25" s="1"/>
  <c r="AK356" i="25" s="1"/>
  <c r="AL356" i="25" s="1"/>
  <c r="AM356" i="25" s="1"/>
  <c r="AN356" i="25" s="1"/>
  <c r="Z329" i="25"/>
  <c r="X334" i="25"/>
  <c r="V339" i="25"/>
  <c r="R349" i="25"/>
  <c r="T344" i="25"/>
  <c r="AC324" i="25"/>
  <c r="AQ79" i="18"/>
  <c r="T105" i="18"/>
  <c r="BB13" i="22"/>
  <c r="AY28" i="4"/>
  <c r="AY28" i="50" s="1"/>
  <c r="T115" i="16"/>
  <c r="T181" i="25"/>
  <c r="T155" i="25"/>
  <c r="T82" i="16"/>
  <c r="T116" i="18"/>
  <c r="T60" i="16"/>
  <c r="T168" i="25"/>
  <c r="T220" i="25"/>
  <c r="T116" i="25"/>
  <c r="T94" i="18"/>
  <c r="U98" i="13"/>
  <c r="U109" i="13" s="1"/>
  <c r="T207" i="25"/>
  <c r="T233" i="25"/>
  <c r="T71" i="16"/>
  <c r="T194" i="25"/>
  <c r="T132" i="18"/>
  <c r="T93" i="16"/>
  <c r="V19" i="13"/>
  <c r="V65" i="13" s="1"/>
  <c r="T104" i="16"/>
  <c r="T142" i="25"/>
  <c r="T129" i="25"/>
  <c r="N121" i="18"/>
  <c r="AP81" i="18"/>
  <c r="AQ80" i="18"/>
  <c r="N120" i="18"/>
  <c r="AR76" i="18"/>
  <c r="AP73" i="18"/>
  <c r="T142" i="18"/>
  <c r="N122" i="18"/>
  <c r="AR75" i="18"/>
  <c r="AZ83" i="18"/>
  <c r="Q123" i="18"/>
  <c r="BC33" i="18"/>
  <c r="BC55" i="18"/>
  <c r="BC66" i="18"/>
  <c r="BC26" i="16"/>
  <c r="BC23" i="18"/>
  <c r="BC34" i="18"/>
  <c r="BC56" i="18"/>
  <c r="BC67" i="18"/>
  <c r="S91" i="20"/>
  <c r="V79" i="21" s="1"/>
  <c r="S141" i="18"/>
  <c r="T182" i="25"/>
  <c r="T95" i="18"/>
  <c r="T117" i="18"/>
  <c r="T106" i="18"/>
  <c r="T133" i="18"/>
  <c r="BC27" i="16"/>
  <c r="BC24" i="18"/>
  <c r="BC35" i="18"/>
  <c r="BC68" i="18"/>
  <c r="BC57" i="18"/>
  <c r="BC29" i="16"/>
  <c r="BC26" i="18"/>
  <c r="BC37" i="18"/>
  <c r="BC70" i="18"/>
  <c r="BC59" i="18"/>
  <c r="T89" i="20"/>
  <c r="W77" i="21" s="1"/>
  <c r="T139" i="18"/>
  <c r="BC32" i="18"/>
  <c r="BC65" i="18"/>
  <c r="BC54" i="18"/>
  <c r="BB60" i="18"/>
  <c r="BC30" i="18"/>
  <c r="BC52" i="18"/>
  <c r="BC63" i="18"/>
  <c r="BC28" i="16"/>
  <c r="BC25" i="18"/>
  <c r="BC58" i="18"/>
  <c r="BC36" i="18"/>
  <c r="BC69" i="18"/>
  <c r="BB49" i="18"/>
  <c r="BC31" i="18"/>
  <c r="BC53" i="18"/>
  <c r="BC64" i="18"/>
  <c r="BC28" i="18"/>
  <c r="BC50" i="18"/>
  <c r="BC61" i="18"/>
  <c r="U228" i="25"/>
  <c r="U89" i="18"/>
  <c r="U100" i="18"/>
  <c r="U111" i="18"/>
  <c r="U127" i="18"/>
  <c r="BC29" i="18"/>
  <c r="BC51" i="18"/>
  <c r="BC62" i="18"/>
  <c r="BB27" i="18"/>
  <c r="S106" i="16"/>
  <c r="S96" i="18"/>
  <c r="S107" i="18"/>
  <c r="S134" i="18"/>
  <c r="S118" i="18"/>
  <c r="T15" i="20"/>
  <c r="W22" i="21" s="1"/>
  <c r="S17" i="20"/>
  <c r="V24" i="21" s="1"/>
  <c r="BC22" i="16"/>
  <c r="BC25" i="16"/>
  <c r="BC23" i="16"/>
  <c r="BC24" i="16"/>
  <c r="BC21" i="16"/>
  <c r="P36" i="50"/>
  <c r="AZ11" i="50"/>
  <c r="AZ25" i="50"/>
  <c r="AZ24" i="50"/>
  <c r="AZ9" i="50"/>
  <c r="AZ10" i="50"/>
  <c r="AZ12" i="50"/>
  <c r="AN26" i="50"/>
  <c r="BI74" i="45"/>
  <c r="BI34" i="27" s="1"/>
  <c r="BI20" i="27" s="1"/>
  <c r="BI37" i="27" s="1"/>
  <c r="BI38" i="27" s="1"/>
  <c r="BN56" i="47"/>
  <c r="BH61" i="27"/>
  <c r="BH62" i="27"/>
  <c r="BH65" i="27" s="1"/>
  <c r="BH64" i="27"/>
  <c r="BM39" i="47"/>
  <c r="BM48" i="47" s="1"/>
  <c r="BN20" i="47"/>
  <c r="BN12" i="47"/>
  <c r="BM23" i="47"/>
  <c r="BM15" i="47"/>
  <c r="BM24" i="47" s="1"/>
  <c r="BM35" i="43"/>
  <c r="BM48" i="43"/>
  <c r="BL34" i="46"/>
  <c r="BL33" i="46" s="1"/>
  <c r="BL18" i="46"/>
  <c r="BL17" i="46" s="1"/>
  <c r="BL24" i="46"/>
  <c r="BL23" i="46" s="1"/>
  <c r="BL86" i="45"/>
  <c r="BL85" i="45" s="1"/>
  <c r="BL36" i="27" s="1"/>
  <c r="BL12" i="46"/>
  <c r="BL11" i="46" s="1"/>
  <c r="BL75" i="46"/>
  <c r="BL74" i="46" s="1"/>
  <c r="BO37" i="47" s="1"/>
  <c r="BL62" i="46"/>
  <c r="BL61" i="46" s="1"/>
  <c r="BL40" i="46"/>
  <c r="BL39" i="46" s="1"/>
  <c r="BL59" i="43"/>
  <c r="BL56" i="46"/>
  <c r="BL55" i="46" s="1"/>
  <c r="BL46" i="46"/>
  <c r="BL45" i="46" s="1"/>
  <c r="BL68" i="46"/>
  <c r="BL67" i="46" s="1"/>
  <c r="BN42" i="47"/>
  <c r="BN34" i="47"/>
  <c r="BM59" i="47"/>
  <c r="BM68" i="47" s="1"/>
  <c r="BM67" i="47"/>
  <c r="BK74" i="27"/>
  <c r="BK67" i="27" s="1"/>
  <c r="BK8" i="27"/>
  <c r="BC20" i="16"/>
  <c r="BD119" i="13"/>
  <c r="V84" i="13"/>
  <c r="R13" i="21"/>
  <c r="S54" i="20"/>
  <c r="V46" i="21" s="1"/>
  <c r="T52" i="20"/>
  <c r="W44" i="21" s="1"/>
  <c r="T55" i="20"/>
  <c r="W47" i="21" s="1"/>
  <c r="T92" i="20"/>
  <c r="T156" i="25"/>
  <c r="T116" i="16"/>
  <c r="T61" i="16"/>
  <c r="T94" i="16"/>
  <c r="T221" i="25"/>
  <c r="T83" i="16"/>
  <c r="V20" i="13"/>
  <c r="V66" i="13" s="1"/>
  <c r="T208" i="25"/>
  <c r="T72" i="16"/>
  <c r="T117" i="25"/>
  <c r="T169" i="25"/>
  <c r="T105" i="16"/>
  <c r="T143" i="25"/>
  <c r="T234" i="25"/>
  <c r="T130" i="25"/>
  <c r="U99" i="13"/>
  <c r="U110" i="13" s="1"/>
  <c r="T195" i="25"/>
  <c r="T18" i="20"/>
  <c r="T100" i="20"/>
  <c r="M34" i="50"/>
  <c r="T66" i="20"/>
  <c r="T77" i="20"/>
  <c r="T40" i="20"/>
  <c r="T114" i="20"/>
  <c r="T29" i="20"/>
  <c r="T103" i="20"/>
  <c r="V75" i="13"/>
  <c r="V86" i="13" s="1"/>
  <c r="AS53" i="13"/>
  <c r="AS42" i="13"/>
  <c r="U63" i="13"/>
  <c r="AR52" i="13"/>
  <c r="U74" i="13"/>
  <c r="AR41" i="13"/>
  <c r="S28" i="20"/>
  <c r="S39" i="20"/>
  <c r="S65" i="20"/>
  <c r="S113" i="20"/>
  <c r="S102" i="20"/>
  <c r="S76" i="20"/>
  <c r="BC37" i="16"/>
  <c r="BC48" i="16"/>
  <c r="BC38" i="16"/>
  <c r="BC49" i="16"/>
  <c r="BC35" i="16"/>
  <c r="BC46" i="16"/>
  <c r="BC39" i="16"/>
  <c r="BC50" i="16"/>
  <c r="BC36" i="16"/>
  <c r="BC47" i="16"/>
  <c r="BC13" i="16"/>
  <c r="BC17" i="16"/>
  <c r="BC14" i="16"/>
  <c r="BC15" i="16"/>
  <c r="BC16" i="16"/>
  <c r="BC283" i="25"/>
  <c r="BC270" i="25"/>
  <c r="BC296" i="25"/>
  <c r="BC244" i="25"/>
  <c r="BC88" i="25"/>
  <c r="BC62" i="25"/>
  <c r="BC101" i="25"/>
  <c r="BC75" i="25"/>
  <c r="BC257" i="25"/>
  <c r="BE30" i="13"/>
  <c r="BE32" i="13"/>
  <c r="BE29" i="13"/>
  <c r="BE33" i="13"/>
  <c r="BE31" i="13"/>
  <c r="BC297" i="25"/>
  <c r="BC284" i="25"/>
  <c r="BC271" i="25"/>
  <c r="BC245" i="25"/>
  <c r="BC258" i="25"/>
  <c r="BC76" i="25"/>
  <c r="BC102" i="25"/>
  <c r="BC89" i="25"/>
  <c r="BC63" i="25"/>
  <c r="BC50" i="25"/>
  <c r="BC298" i="25"/>
  <c r="BC272" i="25"/>
  <c r="BC285" i="25"/>
  <c r="BC246" i="25"/>
  <c r="BC259" i="25"/>
  <c r="BC90" i="25"/>
  <c r="BC64" i="25"/>
  <c r="BC103" i="25"/>
  <c r="BC77" i="25"/>
  <c r="BC51" i="25"/>
  <c r="BC295" i="25"/>
  <c r="BC282" i="25"/>
  <c r="BC269" i="25"/>
  <c r="BC243" i="25"/>
  <c r="BC100" i="25"/>
  <c r="BC74" i="25"/>
  <c r="BC256" i="25"/>
  <c r="BC87" i="25"/>
  <c r="BC61" i="25"/>
  <c r="BC299" i="25"/>
  <c r="BC286" i="25"/>
  <c r="BC273" i="25"/>
  <c r="BC247" i="25"/>
  <c r="BC260" i="25"/>
  <c r="BC104" i="25"/>
  <c r="BC78" i="25"/>
  <c r="BC91" i="25"/>
  <c r="BC65" i="25"/>
  <c r="BC52" i="25"/>
  <c r="S144" i="25"/>
  <c r="S209" i="25"/>
  <c r="S84" i="16"/>
  <c r="S157" i="25"/>
  <c r="S196" i="25"/>
  <c r="S62" i="16"/>
  <c r="S117" i="16"/>
  <c r="U21" i="13"/>
  <c r="S95" i="16"/>
  <c r="S183" i="25"/>
  <c r="S131" i="25"/>
  <c r="S170" i="25"/>
  <c r="S222" i="25"/>
  <c r="S235" i="25"/>
  <c r="S73" i="16"/>
  <c r="T100" i="13"/>
  <c r="T111" i="13" s="1"/>
  <c r="S118" i="25"/>
  <c r="BB289" i="25"/>
  <c r="BC291" i="25"/>
  <c r="BC300" i="25"/>
  <c r="BC293" i="25"/>
  <c r="BC292" i="25"/>
  <c r="BC294" i="25"/>
  <c r="BA25" i="4"/>
  <c r="Q13" i="4"/>
  <c r="BA12" i="4"/>
  <c r="BA11" i="4"/>
  <c r="Q16" i="4"/>
  <c r="Q15" i="4"/>
  <c r="BA10" i="4"/>
  <c r="Q18" i="4"/>
  <c r="BA9" i="4"/>
  <c r="Q17" i="4"/>
  <c r="BA24" i="4"/>
  <c r="BA39" i="25"/>
  <c r="BB263" i="25"/>
  <c r="BB276" i="25"/>
  <c r="BC266" i="25"/>
  <c r="BC279" i="25"/>
  <c r="BC265" i="25"/>
  <c r="BC278" i="25"/>
  <c r="BC274" i="25"/>
  <c r="BC287" i="25"/>
  <c r="BC267" i="25"/>
  <c r="BC280" i="25"/>
  <c r="BC268" i="25"/>
  <c r="BC281" i="25"/>
  <c r="BB237" i="25"/>
  <c r="BC242" i="25"/>
  <c r="BC255" i="25"/>
  <c r="BC239" i="25"/>
  <c r="BC252" i="25"/>
  <c r="BC248" i="25"/>
  <c r="BC261" i="25"/>
  <c r="BB250" i="25"/>
  <c r="BC241" i="25"/>
  <c r="BC254" i="25"/>
  <c r="BC240" i="25"/>
  <c r="BC253" i="25"/>
  <c r="U202" i="25"/>
  <c r="U215" i="25"/>
  <c r="U176" i="25"/>
  <c r="U189" i="25"/>
  <c r="Q38" i="25"/>
  <c r="U150" i="25"/>
  <c r="U163" i="25"/>
  <c r="Q37" i="25"/>
  <c r="U124" i="25"/>
  <c r="U137" i="25"/>
  <c r="U111" i="25"/>
  <c r="BB94" i="25"/>
  <c r="BC84" i="25"/>
  <c r="BC97" i="25"/>
  <c r="BC86" i="25"/>
  <c r="BC99" i="25"/>
  <c r="BC83" i="25"/>
  <c r="BC96" i="25"/>
  <c r="BC92" i="25"/>
  <c r="BC105" i="25"/>
  <c r="BC85" i="25"/>
  <c r="BC98" i="25"/>
  <c r="BB55" i="25"/>
  <c r="BC59" i="25"/>
  <c r="BC72" i="25"/>
  <c r="BC58" i="25"/>
  <c r="BC71" i="25"/>
  <c r="BC66" i="25"/>
  <c r="BC79" i="25"/>
  <c r="BC60" i="25"/>
  <c r="BC73" i="25"/>
  <c r="BC57" i="25"/>
  <c r="BC70" i="25"/>
  <c r="BB81" i="25"/>
  <c r="BB68" i="25"/>
  <c r="V72" i="13"/>
  <c r="BC53" i="25"/>
  <c r="T111" i="20"/>
  <c r="T63" i="20"/>
  <c r="V61" i="13"/>
  <c r="T37" i="20"/>
  <c r="T26" i="20"/>
  <c r="T74" i="20"/>
  <c r="AS50" i="13"/>
  <c r="T81" i="13"/>
  <c r="U55" i="16"/>
  <c r="V93" i="13"/>
  <c r="V104" i="13" s="1"/>
  <c r="U88" i="16"/>
  <c r="U110" i="16"/>
  <c r="U99" i="16"/>
  <c r="W14" i="13"/>
  <c r="AT38" i="13" s="1"/>
  <c r="U66" i="16"/>
  <c r="U77" i="16"/>
  <c r="S11" i="13"/>
  <c r="Q81" i="21"/>
  <c r="Q59" i="21"/>
  <c r="Q26" i="21"/>
  <c r="S66" i="21"/>
  <c r="R69" i="21"/>
  <c r="S33" i="21"/>
  <c r="R36" i="21"/>
  <c r="S11" i="21"/>
  <c r="Q63" i="16"/>
  <c r="Q31" i="4"/>
  <c r="R90" i="13"/>
  <c r="BB30" i="16"/>
  <c r="BC34" i="16"/>
  <c r="BC45" i="16"/>
  <c r="BC32" i="16"/>
  <c r="BC43" i="16"/>
  <c r="BC31" i="16"/>
  <c r="BC42" i="16"/>
  <c r="BC40" i="16"/>
  <c r="BC51" i="16"/>
  <c r="BB41" i="16"/>
  <c r="BC33" i="16"/>
  <c r="BC44" i="16"/>
  <c r="S69" i="13"/>
  <c r="S68" i="13" s="1"/>
  <c r="R102" i="13"/>
  <c r="AP47" i="13"/>
  <c r="AP46" i="13" s="1"/>
  <c r="S58" i="13"/>
  <c r="S57" i="13" s="1"/>
  <c r="AP36" i="13"/>
  <c r="BB8" i="16"/>
  <c r="BB19" i="16"/>
  <c r="BC9" i="16"/>
  <c r="BC18" i="16"/>
  <c r="BC11" i="16"/>
  <c r="BC12" i="16"/>
  <c r="BC10" i="16"/>
  <c r="BD24" i="13"/>
  <c r="BE34" i="13"/>
  <c r="BE25" i="13"/>
  <c r="BE26" i="13"/>
  <c r="BE27" i="13"/>
  <c r="BE28" i="13"/>
  <c r="B63" i="10"/>
  <c r="C62" i="10"/>
  <c r="BF6" i="13" s="1"/>
  <c r="U344" i="25" l="1"/>
  <c r="S349" i="25"/>
  <c r="W339" i="25"/>
  <c r="Y334" i="25"/>
  <c r="Q357" i="25"/>
  <c r="R357" i="25" s="1"/>
  <c r="S357" i="25" s="1"/>
  <c r="T357" i="25" s="1"/>
  <c r="U357" i="25" s="1"/>
  <c r="V357" i="25" s="1"/>
  <c r="W357" i="25" s="1"/>
  <c r="X357" i="25" s="1"/>
  <c r="Y357" i="25" s="1"/>
  <c r="Z357" i="25" s="1"/>
  <c r="AA357" i="25" s="1"/>
  <c r="AB357" i="25" s="1"/>
  <c r="AC357" i="25" s="1"/>
  <c r="AD357" i="25" s="1"/>
  <c r="AE357" i="25" s="1"/>
  <c r="AF357" i="25" s="1"/>
  <c r="AG357" i="25" s="1"/>
  <c r="AH357" i="25" s="1"/>
  <c r="AI357" i="25" s="1"/>
  <c r="AJ357" i="25" s="1"/>
  <c r="AK357" i="25" s="1"/>
  <c r="AL357" i="25" s="1"/>
  <c r="AM357" i="25" s="1"/>
  <c r="AN357" i="25" s="1"/>
  <c r="Q358" i="25"/>
  <c r="Q354" i="25"/>
  <c r="R354" i="25" s="1"/>
  <c r="S354" i="25" s="1"/>
  <c r="T354" i="25" s="1"/>
  <c r="U354" i="25" s="1"/>
  <c r="V354" i="25" s="1"/>
  <c r="W354" i="25" s="1"/>
  <c r="X354" i="25" s="1"/>
  <c r="Y354" i="25" s="1"/>
  <c r="Z354" i="25" s="1"/>
  <c r="AA354" i="25" s="1"/>
  <c r="AB354" i="25" s="1"/>
  <c r="AC354" i="25" s="1"/>
  <c r="AD354" i="25" s="1"/>
  <c r="AE354" i="25" s="1"/>
  <c r="AF354" i="25" s="1"/>
  <c r="AG354" i="25" s="1"/>
  <c r="AH354" i="25" s="1"/>
  <c r="AI354" i="25" s="1"/>
  <c r="AJ354" i="25" s="1"/>
  <c r="AK354" i="25" s="1"/>
  <c r="AL354" i="25" s="1"/>
  <c r="AM354" i="25" s="1"/>
  <c r="AN354" i="25" s="1"/>
  <c r="Q42" i="25"/>
  <c r="Q41" i="25" s="1"/>
  <c r="AA329" i="25"/>
  <c r="AD324" i="25"/>
  <c r="T143" i="18"/>
  <c r="BC13" i="22"/>
  <c r="AZ28" i="4"/>
  <c r="AZ28" i="50" s="1"/>
  <c r="T41" i="20"/>
  <c r="T93" i="20"/>
  <c r="AS54" i="13"/>
  <c r="V76" i="13"/>
  <c r="V87" i="13" s="1"/>
  <c r="AS43" i="13"/>
  <c r="Q12" i="20"/>
  <c r="T19" i="21" s="1"/>
  <c r="Q49" i="20"/>
  <c r="T67" i="20"/>
  <c r="T19" i="20"/>
  <c r="T104" i="20"/>
  <c r="T30" i="20"/>
  <c r="T78" i="20"/>
  <c r="T115" i="20"/>
  <c r="T56" i="20"/>
  <c r="W48" i="21" s="1"/>
  <c r="N119" i="18"/>
  <c r="AO72" i="18"/>
  <c r="AO71" i="18" s="1"/>
  <c r="Q84" i="18"/>
  <c r="BA83" i="18"/>
  <c r="S65" i="16"/>
  <c r="S145" i="18"/>
  <c r="T144" i="18"/>
  <c r="Q86" i="20"/>
  <c r="T74" i="21" s="1"/>
  <c r="AS74" i="18"/>
  <c r="Q85" i="18"/>
  <c r="AQ77" i="18"/>
  <c r="AR78" i="18"/>
  <c r="BC49" i="18"/>
  <c r="BD29" i="18"/>
  <c r="BD51" i="18"/>
  <c r="BD62" i="18"/>
  <c r="BD28" i="16"/>
  <c r="BD25" i="18"/>
  <c r="BD36" i="18"/>
  <c r="BD58" i="18"/>
  <c r="BD69" i="18"/>
  <c r="U114" i="16"/>
  <c r="U104" i="18"/>
  <c r="U93" i="18"/>
  <c r="U115" i="18"/>
  <c r="U131" i="18"/>
  <c r="BD29" i="16"/>
  <c r="BD26" i="18"/>
  <c r="BD37" i="18"/>
  <c r="BD70" i="18"/>
  <c r="BD59" i="18"/>
  <c r="BD32" i="18"/>
  <c r="BD65" i="18"/>
  <c r="BD54" i="18"/>
  <c r="BD27" i="16"/>
  <c r="BD24" i="18"/>
  <c r="BD35" i="18"/>
  <c r="BD57" i="18"/>
  <c r="BD68" i="18"/>
  <c r="S99" i="18"/>
  <c r="S88" i="18"/>
  <c r="S110" i="18"/>
  <c r="S126" i="18"/>
  <c r="BD33" i="18"/>
  <c r="BD55" i="18"/>
  <c r="BD66" i="18"/>
  <c r="U152" i="25"/>
  <c r="U102" i="18"/>
  <c r="U91" i="18"/>
  <c r="U113" i="18"/>
  <c r="U129" i="18"/>
  <c r="BC60" i="18"/>
  <c r="BD28" i="18"/>
  <c r="BD50" i="18"/>
  <c r="BD61" i="18"/>
  <c r="BD31" i="18"/>
  <c r="BD53" i="18"/>
  <c r="BD64" i="18"/>
  <c r="Q136" i="18"/>
  <c r="Q135" i="18" s="1"/>
  <c r="U88" i="20"/>
  <c r="X76" i="21" s="1"/>
  <c r="U138" i="18"/>
  <c r="BD30" i="18"/>
  <c r="BD63" i="18"/>
  <c r="BD52" i="18"/>
  <c r="BC27" i="18"/>
  <c r="BD26" i="16"/>
  <c r="BD23" i="18"/>
  <c r="BD34" i="18"/>
  <c r="BD56" i="18"/>
  <c r="BD67" i="18"/>
  <c r="U14" i="20"/>
  <c r="X21" i="21" s="1"/>
  <c r="S227" i="25"/>
  <c r="BD24" i="16"/>
  <c r="BD22" i="16"/>
  <c r="BD21" i="16"/>
  <c r="BD25" i="16"/>
  <c r="BD23" i="16"/>
  <c r="T94" i="20"/>
  <c r="BA9" i="50"/>
  <c r="BA12" i="50"/>
  <c r="Q31" i="50"/>
  <c r="BA10" i="50"/>
  <c r="BA25" i="50"/>
  <c r="Q18" i="50"/>
  <c r="Q13" i="50"/>
  <c r="BA24" i="50"/>
  <c r="BA11" i="50"/>
  <c r="BI45" i="27"/>
  <c r="BI60" i="27" s="1"/>
  <c r="BI62" i="27" s="1"/>
  <c r="BI65" i="27" s="1"/>
  <c r="BJ76" i="45"/>
  <c r="BN65" i="47"/>
  <c r="BN57" i="47"/>
  <c r="BM17" i="47"/>
  <c r="BJ75" i="45" s="1"/>
  <c r="BM61" i="47"/>
  <c r="BM70" i="47" s="1"/>
  <c r="BN21" i="47"/>
  <c r="BN13" i="47"/>
  <c r="BK58" i="27"/>
  <c r="BK57" i="27"/>
  <c r="BK56" i="27"/>
  <c r="BL54" i="46"/>
  <c r="BO54" i="47" s="1"/>
  <c r="BL70" i="44"/>
  <c r="BL69" i="44"/>
  <c r="BL71" i="44"/>
  <c r="BL32" i="46"/>
  <c r="BO32" i="47" s="1"/>
  <c r="BM57" i="44"/>
  <c r="BM56" i="44" s="1"/>
  <c r="BM17" i="27" s="1"/>
  <c r="BM72" i="27" s="1"/>
  <c r="BM132" i="39"/>
  <c r="BM130" i="39" s="1"/>
  <c r="BM54" i="43"/>
  <c r="BM39" i="44"/>
  <c r="BM38" i="44" s="1"/>
  <c r="BM14" i="27" s="1"/>
  <c r="BM69" i="27" s="1"/>
  <c r="BM148" i="39"/>
  <c r="BM146" i="39" s="1"/>
  <c r="BM47" i="43"/>
  <c r="BM108" i="39"/>
  <c r="BM106" i="39" s="1"/>
  <c r="BM57" i="45"/>
  <c r="BM56" i="45" s="1"/>
  <c r="BM31" i="27" s="1"/>
  <c r="BM92" i="39"/>
  <c r="BM90" i="39" s="1"/>
  <c r="BM100" i="39"/>
  <c r="BM98" i="39" s="1"/>
  <c r="BM156" i="39"/>
  <c r="BM154" i="39" s="1"/>
  <c r="BM51" i="44"/>
  <c r="BM50" i="44" s="1"/>
  <c r="BM16" i="27" s="1"/>
  <c r="BM71" i="27" s="1"/>
  <c r="BM124" i="39"/>
  <c r="BM122" i="39" s="1"/>
  <c r="BM45" i="44"/>
  <c r="BM44" i="44" s="1"/>
  <c r="BM15" i="27" s="1"/>
  <c r="BM70" i="27" s="1"/>
  <c r="BM63" i="44"/>
  <c r="BM62" i="44" s="1"/>
  <c r="BM18" i="27" s="1"/>
  <c r="BM73" i="27" s="1"/>
  <c r="BM33" i="44"/>
  <c r="BM32" i="44" s="1"/>
  <c r="BM13" i="27" s="1"/>
  <c r="BM68" i="27" s="1"/>
  <c r="BN12" i="43"/>
  <c r="BM116" i="39"/>
  <c r="BM114" i="39" s="1"/>
  <c r="BM140" i="39"/>
  <c r="BM138" i="39" s="1"/>
  <c r="BM63" i="45"/>
  <c r="BM62" i="45" s="1"/>
  <c r="BM32" i="27" s="1"/>
  <c r="BM84" i="39"/>
  <c r="BM82" i="39" s="1"/>
  <c r="BM69" i="45"/>
  <c r="BM68" i="45" s="1"/>
  <c r="BM33" i="27" s="1"/>
  <c r="BM80" i="45"/>
  <c r="BM79" i="45" s="1"/>
  <c r="BN35" i="47"/>
  <c r="BN43" i="47"/>
  <c r="BL10" i="46"/>
  <c r="BO10" i="47" s="1"/>
  <c r="BD20" i="16"/>
  <c r="BE119" i="13"/>
  <c r="U57" i="16"/>
  <c r="U217" i="25"/>
  <c r="U191" i="25"/>
  <c r="U79" i="16"/>
  <c r="U101" i="16"/>
  <c r="U230" i="25"/>
  <c r="W16" i="13"/>
  <c r="W62" i="13" s="1"/>
  <c r="U139" i="25"/>
  <c r="U178" i="25"/>
  <c r="U68" i="16"/>
  <c r="U126" i="25"/>
  <c r="U90" i="16"/>
  <c r="U204" i="25"/>
  <c r="U165" i="25"/>
  <c r="U112" i="16"/>
  <c r="V95" i="13"/>
  <c r="V106" i="13" s="1"/>
  <c r="U113" i="25"/>
  <c r="R14" i="21"/>
  <c r="U51" i="20"/>
  <c r="X43" i="21" s="1"/>
  <c r="T42" i="20"/>
  <c r="S58" i="20"/>
  <c r="V50" i="21" s="1"/>
  <c r="S95" i="20"/>
  <c r="T116" i="20"/>
  <c r="T57" i="20"/>
  <c r="W49" i="21" s="1"/>
  <c r="AS55" i="13"/>
  <c r="AS44" i="13"/>
  <c r="V77" i="13"/>
  <c r="V88" i="13" s="1"/>
  <c r="T79" i="20"/>
  <c r="T105" i="20"/>
  <c r="S21" i="20"/>
  <c r="T68" i="20"/>
  <c r="T31" i="20"/>
  <c r="T20" i="20"/>
  <c r="U92" i="16"/>
  <c r="U103" i="16"/>
  <c r="U81" i="16"/>
  <c r="U128" i="25"/>
  <c r="U193" i="25"/>
  <c r="W18" i="13"/>
  <c r="W64" i="13" s="1"/>
  <c r="U219" i="25"/>
  <c r="U59" i="16"/>
  <c r="U206" i="25"/>
  <c r="U115" i="25"/>
  <c r="U167" i="25"/>
  <c r="U232" i="25"/>
  <c r="U154" i="25"/>
  <c r="V97" i="13"/>
  <c r="V108" i="13" s="1"/>
  <c r="U70" i="16"/>
  <c r="U141" i="25"/>
  <c r="U180" i="25"/>
  <c r="U85" i="13"/>
  <c r="BD36" i="16"/>
  <c r="BD47" i="16"/>
  <c r="BD37" i="16"/>
  <c r="BD48" i="16"/>
  <c r="BD39" i="16"/>
  <c r="BD50" i="16"/>
  <c r="BD35" i="16"/>
  <c r="BD46" i="16"/>
  <c r="BD38" i="16"/>
  <c r="BD49" i="16"/>
  <c r="BD17" i="16"/>
  <c r="BD16" i="16"/>
  <c r="BD13" i="16"/>
  <c r="BD14" i="16"/>
  <c r="BD15" i="16"/>
  <c r="BF31" i="13"/>
  <c r="BF33" i="13"/>
  <c r="BF32" i="13"/>
  <c r="BF29" i="13"/>
  <c r="BF30" i="13"/>
  <c r="BD297" i="25"/>
  <c r="BD284" i="25"/>
  <c r="BD258" i="25"/>
  <c r="BD245" i="25"/>
  <c r="BD271" i="25"/>
  <c r="BD102" i="25"/>
  <c r="BD76" i="25"/>
  <c r="BD50" i="25"/>
  <c r="BD89" i="25"/>
  <c r="BD63" i="25"/>
  <c r="BD299" i="25"/>
  <c r="BD260" i="25"/>
  <c r="BD273" i="25"/>
  <c r="BD286" i="25"/>
  <c r="BD247" i="25"/>
  <c r="BD104" i="25"/>
  <c r="BD78" i="25"/>
  <c r="BD65" i="25"/>
  <c r="BD91" i="25"/>
  <c r="BD52" i="25"/>
  <c r="BD295" i="25"/>
  <c r="BD282" i="25"/>
  <c r="BD269" i="25"/>
  <c r="BD256" i="25"/>
  <c r="BD243" i="25"/>
  <c r="BD100" i="25"/>
  <c r="BD74" i="25"/>
  <c r="BD87" i="25"/>
  <c r="BD61" i="25"/>
  <c r="BD298" i="25"/>
  <c r="BD285" i="25"/>
  <c r="BD272" i="25"/>
  <c r="BD259" i="25"/>
  <c r="BD246" i="25"/>
  <c r="BD90" i="25"/>
  <c r="BD64" i="25"/>
  <c r="BD51" i="25"/>
  <c r="BD77" i="25"/>
  <c r="BD103" i="25"/>
  <c r="BD296" i="25"/>
  <c r="BD283" i="25"/>
  <c r="BD270" i="25"/>
  <c r="BD257" i="25"/>
  <c r="BD101" i="25"/>
  <c r="BD244" i="25"/>
  <c r="BD88" i="25"/>
  <c r="BD62" i="25"/>
  <c r="BD75" i="25"/>
  <c r="U78" i="13"/>
  <c r="AR45" i="13"/>
  <c r="AR56" i="13"/>
  <c r="U67" i="13"/>
  <c r="S106" i="20"/>
  <c r="S117" i="20"/>
  <c r="S32" i="20"/>
  <c r="S80" i="20"/>
  <c r="S69" i="20"/>
  <c r="S43" i="20"/>
  <c r="BC289" i="25"/>
  <c r="BD300" i="25"/>
  <c r="BD294" i="25"/>
  <c r="BD293" i="25"/>
  <c r="BD292" i="25"/>
  <c r="BD291" i="25"/>
  <c r="BN46" i="47"/>
  <c r="H70" i="50"/>
  <c r="Q15" i="50"/>
  <c r="H71" i="50"/>
  <c r="Q16" i="50"/>
  <c r="H72" i="50"/>
  <c r="Q17" i="50"/>
  <c r="H73" i="50"/>
  <c r="H68" i="50"/>
  <c r="Q69" i="4"/>
  <c r="Q73" i="4"/>
  <c r="Q72" i="4"/>
  <c r="Q71" i="4"/>
  <c r="BB10" i="4"/>
  <c r="Q32" i="4"/>
  <c r="BB9" i="4"/>
  <c r="BB12" i="4"/>
  <c r="Q33" i="4"/>
  <c r="Q14" i="4"/>
  <c r="P74" i="4"/>
  <c r="BB11" i="4"/>
  <c r="BB25" i="4"/>
  <c r="BB24" i="4"/>
  <c r="Q35" i="4"/>
  <c r="BC263" i="25"/>
  <c r="BD267" i="25"/>
  <c r="BD280" i="25"/>
  <c r="BD268" i="25"/>
  <c r="BD281" i="25"/>
  <c r="BC276" i="25"/>
  <c r="BD266" i="25"/>
  <c r="BD279" i="25"/>
  <c r="BD265" i="25"/>
  <c r="BD278" i="25"/>
  <c r="BD274" i="25"/>
  <c r="BD287" i="25"/>
  <c r="BB39" i="25"/>
  <c r="BC237" i="25"/>
  <c r="BC250" i="25"/>
  <c r="BD242" i="25"/>
  <c r="BD255" i="25"/>
  <c r="BD241" i="25"/>
  <c r="BD254" i="25"/>
  <c r="BD240" i="25"/>
  <c r="BD253" i="25"/>
  <c r="BD239" i="25"/>
  <c r="BD252" i="25"/>
  <c r="BD248" i="25"/>
  <c r="BD261" i="25"/>
  <c r="S201" i="25"/>
  <c r="S214" i="25"/>
  <c r="S175" i="25"/>
  <c r="S188" i="25"/>
  <c r="S149" i="25"/>
  <c r="S162" i="25"/>
  <c r="S123" i="25"/>
  <c r="S136" i="25"/>
  <c r="S110" i="25"/>
  <c r="BC94" i="25"/>
  <c r="BD83" i="25"/>
  <c r="BD96" i="25"/>
  <c r="BD92" i="25"/>
  <c r="BD105" i="25"/>
  <c r="BD86" i="25"/>
  <c r="BD99" i="25"/>
  <c r="BD85" i="25"/>
  <c r="BD98" i="25"/>
  <c r="BC55" i="25"/>
  <c r="BD84" i="25"/>
  <c r="BD97" i="25"/>
  <c r="BD58" i="25"/>
  <c r="BD71" i="25"/>
  <c r="V83" i="13"/>
  <c r="BD59" i="25"/>
  <c r="BD72" i="25"/>
  <c r="BD57" i="25"/>
  <c r="BD70" i="25"/>
  <c r="BC68" i="25"/>
  <c r="BC81" i="25"/>
  <c r="BD66" i="25"/>
  <c r="BD79" i="25"/>
  <c r="BD60" i="25"/>
  <c r="BD73" i="25"/>
  <c r="BD53" i="25"/>
  <c r="S98" i="16"/>
  <c r="U13" i="13"/>
  <c r="AR48" i="13" s="1"/>
  <c r="S54" i="16"/>
  <c r="S87" i="16"/>
  <c r="T92" i="13"/>
  <c r="T103" i="13" s="1"/>
  <c r="S76" i="16"/>
  <c r="S109" i="16"/>
  <c r="AT49" i="13"/>
  <c r="W60" i="13"/>
  <c r="W71" i="13"/>
  <c r="S80" i="13"/>
  <c r="U110" i="20"/>
  <c r="R70" i="21"/>
  <c r="S67" i="21"/>
  <c r="R37" i="21"/>
  <c r="S34" i="21"/>
  <c r="S12" i="21"/>
  <c r="Q108" i="20"/>
  <c r="Q107" i="20" s="1"/>
  <c r="U99" i="20"/>
  <c r="Q97" i="20"/>
  <c r="Q96" i="20" s="1"/>
  <c r="U73" i="20"/>
  <c r="Q60" i="20"/>
  <c r="Q59" i="20" s="1"/>
  <c r="Q71" i="20"/>
  <c r="Q70" i="20" s="1"/>
  <c r="U62" i="20"/>
  <c r="U36" i="20"/>
  <c r="Q34" i="20"/>
  <c r="Q33" i="20" s="1"/>
  <c r="Q23" i="20"/>
  <c r="Q22" i="20" s="1"/>
  <c r="U25" i="20"/>
  <c r="R101" i="13"/>
  <c r="AP35" i="13"/>
  <c r="AO301" i="25" s="1"/>
  <c r="BC30" i="16"/>
  <c r="BC41" i="16"/>
  <c r="BD32" i="16"/>
  <c r="BD43" i="16"/>
  <c r="BD31" i="16"/>
  <c r="BD42" i="16"/>
  <c r="BD34" i="16"/>
  <c r="BD45" i="16"/>
  <c r="BD40" i="16"/>
  <c r="BD51" i="16"/>
  <c r="BD33" i="16"/>
  <c r="BD44" i="16"/>
  <c r="BC8" i="16"/>
  <c r="BD9" i="16"/>
  <c r="BD12" i="16"/>
  <c r="BD18" i="16"/>
  <c r="BD11" i="16"/>
  <c r="BC19" i="16"/>
  <c r="BD10" i="16"/>
  <c r="BF27" i="13"/>
  <c r="BF28" i="13"/>
  <c r="BF34" i="13"/>
  <c r="BF26" i="13"/>
  <c r="BF25" i="13"/>
  <c r="BE24" i="13"/>
  <c r="C63" i="10"/>
  <c r="BG6" i="13" s="1"/>
  <c r="B64" i="10"/>
  <c r="Z334" i="25" l="1"/>
  <c r="AB329" i="25"/>
  <c r="X339" i="25"/>
  <c r="Q36" i="25"/>
  <c r="Q82" i="18" s="1"/>
  <c r="Q27" i="4" s="1"/>
  <c r="Q27" i="50" s="1"/>
  <c r="T349" i="25"/>
  <c r="R358" i="25"/>
  <c r="S358" i="25" s="1"/>
  <c r="T358" i="25" s="1"/>
  <c r="U358" i="25" s="1"/>
  <c r="V358" i="25" s="1"/>
  <c r="W358" i="25" s="1"/>
  <c r="X358" i="25" s="1"/>
  <c r="Y358" i="25" s="1"/>
  <c r="Z358" i="25" s="1"/>
  <c r="AA358" i="25" s="1"/>
  <c r="AB358" i="25" s="1"/>
  <c r="AC358" i="25" s="1"/>
  <c r="AD358" i="25" s="1"/>
  <c r="AE358" i="25" s="1"/>
  <c r="AF358" i="25" s="1"/>
  <c r="AG358" i="25" s="1"/>
  <c r="AH358" i="25" s="1"/>
  <c r="AI358" i="25" s="1"/>
  <c r="AJ358" i="25" s="1"/>
  <c r="AK358" i="25" s="1"/>
  <c r="AL358" i="25" s="1"/>
  <c r="AM358" i="25" s="1"/>
  <c r="AN358" i="25" s="1"/>
  <c r="Q322" i="25"/>
  <c r="V344" i="25"/>
  <c r="AE324" i="25"/>
  <c r="AR79" i="18"/>
  <c r="U94" i="18"/>
  <c r="BD13" i="22"/>
  <c r="BA28" i="4"/>
  <c r="BA28" i="50" s="1"/>
  <c r="Q30" i="4"/>
  <c r="Q30" i="50" s="1"/>
  <c r="Q29" i="4"/>
  <c r="Q29" i="50" s="1"/>
  <c r="U116" i="25"/>
  <c r="U181" i="25"/>
  <c r="U194" i="25"/>
  <c r="U116" i="18"/>
  <c r="U142" i="25"/>
  <c r="U220" i="25"/>
  <c r="V98" i="13"/>
  <c r="V109" i="13" s="1"/>
  <c r="U93" i="16"/>
  <c r="U71" i="16"/>
  <c r="U132" i="18"/>
  <c r="U82" i="16"/>
  <c r="U115" i="16"/>
  <c r="U104" i="16"/>
  <c r="U129" i="25"/>
  <c r="U168" i="25"/>
  <c r="U60" i="16"/>
  <c r="U105" i="18"/>
  <c r="U207" i="25"/>
  <c r="W19" i="13"/>
  <c r="AT54" i="13" s="1"/>
  <c r="U155" i="25"/>
  <c r="U233" i="25"/>
  <c r="S13" i="20"/>
  <c r="V20" i="21" s="1"/>
  <c r="S50" i="20"/>
  <c r="V42" i="21" s="1"/>
  <c r="AR80" i="18"/>
  <c r="S87" i="20"/>
  <c r="V75" i="21" s="1"/>
  <c r="R64" i="16"/>
  <c r="AQ81" i="18"/>
  <c r="BB83" i="18"/>
  <c r="S79" i="13"/>
  <c r="U142" i="18"/>
  <c r="Q85" i="20"/>
  <c r="Q84" i="20" s="1"/>
  <c r="T65" i="21" s="1"/>
  <c r="BD27" i="18"/>
  <c r="U229" i="25"/>
  <c r="U90" i="18"/>
  <c r="U101" i="18"/>
  <c r="U112" i="18"/>
  <c r="U128" i="18"/>
  <c r="BE32" i="18"/>
  <c r="BE54" i="18"/>
  <c r="BE65" i="18"/>
  <c r="U90" i="20"/>
  <c r="X78" i="21" s="1"/>
  <c r="U140" i="18"/>
  <c r="BD60" i="18"/>
  <c r="BE28" i="18"/>
  <c r="BE50" i="18"/>
  <c r="BE61" i="18"/>
  <c r="BE27" i="16"/>
  <c r="BE24" i="18"/>
  <c r="BE35" i="18"/>
  <c r="BE57" i="18"/>
  <c r="BE68" i="18"/>
  <c r="BD49" i="18"/>
  <c r="BE29" i="16"/>
  <c r="BE26" i="18"/>
  <c r="BE37" i="18"/>
  <c r="BE59" i="18"/>
  <c r="BE70" i="18"/>
  <c r="BE26" i="16"/>
  <c r="BE23" i="18"/>
  <c r="BE34" i="18"/>
  <c r="BE56" i="18"/>
  <c r="BE67" i="18"/>
  <c r="T92" i="18"/>
  <c r="T103" i="18"/>
  <c r="T114" i="18"/>
  <c r="T130" i="18"/>
  <c r="U143" i="25"/>
  <c r="U106" i="18"/>
  <c r="U95" i="18"/>
  <c r="U117" i="18"/>
  <c r="U133" i="18"/>
  <c r="BE31" i="18"/>
  <c r="BE53" i="18"/>
  <c r="BE64" i="18"/>
  <c r="R87" i="18"/>
  <c r="R86" i="18" s="1"/>
  <c r="R98" i="18"/>
  <c r="R97" i="18" s="1"/>
  <c r="R109" i="18"/>
  <c r="R108" i="18" s="1"/>
  <c r="R125" i="18"/>
  <c r="R124" i="18" s="1"/>
  <c r="BE29" i="18"/>
  <c r="BE51" i="18"/>
  <c r="BE62" i="18"/>
  <c r="S137" i="18"/>
  <c r="BE28" i="16"/>
  <c r="BE36" i="18"/>
  <c r="BE25" i="18"/>
  <c r="BE58" i="18"/>
  <c r="BE69" i="18"/>
  <c r="BE30" i="18"/>
  <c r="BE52" i="18"/>
  <c r="BE63" i="18"/>
  <c r="BE33" i="18"/>
  <c r="BE55" i="18"/>
  <c r="BE66" i="18"/>
  <c r="Q11" i="20"/>
  <c r="Q10" i="20" s="1"/>
  <c r="T10" i="21" s="1"/>
  <c r="U16" i="20"/>
  <c r="X23" i="21" s="1"/>
  <c r="BE21" i="16"/>
  <c r="BE23" i="16"/>
  <c r="BE25" i="16"/>
  <c r="BE22" i="16"/>
  <c r="BE24" i="16"/>
  <c r="U53" i="20"/>
  <c r="X45" i="21" s="1"/>
  <c r="BB25" i="50"/>
  <c r="BB12" i="50"/>
  <c r="BB10" i="50"/>
  <c r="BB11" i="50"/>
  <c r="Q35" i="50"/>
  <c r="Q33" i="50"/>
  <c r="BB9" i="50"/>
  <c r="BB24" i="50"/>
  <c r="Q32" i="50"/>
  <c r="BI46" i="27"/>
  <c r="BI64" i="27"/>
  <c r="BI61" i="27"/>
  <c r="BN58" i="47"/>
  <c r="BN66" i="47"/>
  <c r="BJ77" i="45"/>
  <c r="BJ74" i="45" s="1"/>
  <c r="BJ34" i="27" s="1"/>
  <c r="BJ20" i="27" s="1"/>
  <c r="BJ37" i="27" s="1"/>
  <c r="BM26" i="47"/>
  <c r="BK55" i="27"/>
  <c r="BM78" i="45"/>
  <c r="BM35" i="27" s="1"/>
  <c r="BL68" i="44"/>
  <c r="BL19" i="27" s="1"/>
  <c r="BN22" i="47"/>
  <c r="BN14" i="47"/>
  <c r="BO63" i="47"/>
  <c r="BO55" i="47"/>
  <c r="BM60" i="43"/>
  <c r="BM53" i="43"/>
  <c r="BO19" i="47"/>
  <c r="BO11" i="47"/>
  <c r="BN11" i="43"/>
  <c r="BN36" i="43"/>
  <c r="BN42" i="43"/>
  <c r="BN41" i="43" s="1"/>
  <c r="BN44" i="47"/>
  <c r="BN36" i="47"/>
  <c r="BN45" i="47" s="1"/>
  <c r="BO33" i="47"/>
  <c r="BO41" i="47"/>
  <c r="BM37" i="39"/>
  <c r="BM54" i="45" s="1"/>
  <c r="BM29" i="27" s="1"/>
  <c r="BM38" i="39"/>
  <c r="BM55" i="45" s="1"/>
  <c r="BM30" i="27" s="1"/>
  <c r="BE20" i="16"/>
  <c r="BF119" i="13"/>
  <c r="W73" i="13"/>
  <c r="W84" i="13" s="1"/>
  <c r="AT51" i="13"/>
  <c r="AT40" i="13"/>
  <c r="U27" i="20"/>
  <c r="U64" i="20"/>
  <c r="U101" i="20"/>
  <c r="U112" i="20"/>
  <c r="U75" i="20"/>
  <c r="U38" i="20"/>
  <c r="R15" i="21"/>
  <c r="R17" i="21" s="1"/>
  <c r="U182" i="25"/>
  <c r="U94" i="16"/>
  <c r="U55" i="20"/>
  <c r="X47" i="21" s="1"/>
  <c r="U92" i="20"/>
  <c r="U130" i="25"/>
  <c r="U72" i="16"/>
  <c r="U105" i="16"/>
  <c r="U208" i="25"/>
  <c r="U169" i="25"/>
  <c r="U116" i="16"/>
  <c r="U61" i="16"/>
  <c r="U156" i="25"/>
  <c r="U221" i="25"/>
  <c r="U117" i="25"/>
  <c r="U195" i="25"/>
  <c r="W20" i="13"/>
  <c r="W77" i="13" s="1"/>
  <c r="U234" i="25"/>
  <c r="V99" i="13"/>
  <c r="V110" i="13" s="1"/>
  <c r="U83" i="16"/>
  <c r="S98" i="20"/>
  <c r="U103" i="20"/>
  <c r="U18" i="20"/>
  <c r="AT53" i="13"/>
  <c r="AT42" i="13"/>
  <c r="W75" i="13"/>
  <c r="W86" i="13" s="1"/>
  <c r="U77" i="20"/>
  <c r="U66" i="20"/>
  <c r="U40" i="20"/>
  <c r="U29" i="20"/>
  <c r="U114" i="20"/>
  <c r="T218" i="25"/>
  <c r="T58" i="16"/>
  <c r="T166" i="25"/>
  <c r="T179" i="25"/>
  <c r="U96" i="13"/>
  <c r="U107" i="13" s="1"/>
  <c r="T153" i="25"/>
  <c r="T69" i="16"/>
  <c r="T91" i="16"/>
  <c r="T231" i="25"/>
  <c r="T113" i="16"/>
  <c r="T140" i="25"/>
  <c r="T114" i="25"/>
  <c r="T192" i="25"/>
  <c r="T127" i="25"/>
  <c r="T102" i="16"/>
  <c r="T80" i="16"/>
  <c r="V17" i="13"/>
  <c r="AS52" i="13" s="1"/>
  <c r="T205" i="25"/>
  <c r="BE36" i="16"/>
  <c r="BE47" i="16"/>
  <c r="BE38" i="16"/>
  <c r="BE49" i="16"/>
  <c r="BE39" i="16"/>
  <c r="BE50" i="16"/>
  <c r="BE37" i="16"/>
  <c r="BE48" i="16"/>
  <c r="BE35" i="16"/>
  <c r="BE46" i="16"/>
  <c r="BE14" i="16"/>
  <c r="BE13" i="16"/>
  <c r="BE16" i="16"/>
  <c r="BE17" i="16"/>
  <c r="BE15" i="16"/>
  <c r="BE296" i="25"/>
  <c r="BE283" i="25"/>
  <c r="BE270" i="25"/>
  <c r="BE257" i="25"/>
  <c r="BE101" i="25"/>
  <c r="BE244" i="25"/>
  <c r="BE75" i="25"/>
  <c r="BE88" i="25"/>
  <c r="BE62" i="25"/>
  <c r="BE282" i="25"/>
  <c r="BE295" i="25"/>
  <c r="BE256" i="25"/>
  <c r="BE269" i="25"/>
  <c r="BE243" i="25"/>
  <c r="BE100" i="25"/>
  <c r="BE87" i="25"/>
  <c r="BE74" i="25"/>
  <c r="BE61" i="25"/>
  <c r="BE298" i="25"/>
  <c r="BE272" i="25"/>
  <c r="BE285" i="25"/>
  <c r="BE259" i="25"/>
  <c r="BE246" i="25"/>
  <c r="BE103" i="25"/>
  <c r="BE90" i="25"/>
  <c r="BE51" i="25"/>
  <c r="BE64" i="25"/>
  <c r="BE77" i="25"/>
  <c r="BG30" i="13"/>
  <c r="BG29" i="13"/>
  <c r="BG33" i="13"/>
  <c r="BG32" i="13"/>
  <c r="BG31" i="13"/>
  <c r="BE286" i="25"/>
  <c r="BE299" i="25"/>
  <c r="BE273" i="25"/>
  <c r="BE247" i="25"/>
  <c r="BE260" i="25"/>
  <c r="BE91" i="25"/>
  <c r="BE104" i="25"/>
  <c r="BE78" i="25"/>
  <c r="BE65" i="25"/>
  <c r="BE52" i="25"/>
  <c r="BE284" i="25"/>
  <c r="BE297" i="25"/>
  <c r="BE258" i="25"/>
  <c r="BE245" i="25"/>
  <c r="BE271" i="25"/>
  <c r="BE89" i="25"/>
  <c r="BE102" i="25"/>
  <c r="BE50" i="25"/>
  <c r="BE76" i="25"/>
  <c r="BE63" i="25"/>
  <c r="U89" i="13"/>
  <c r="Q48" i="20"/>
  <c r="Q47" i="20" s="1"/>
  <c r="T32" i="21" s="1"/>
  <c r="T41" i="21"/>
  <c r="Q121" i="16"/>
  <c r="Q120" i="16"/>
  <c r="BD289" i="25"/>
  <c r="BE293" i="25"/>
  <c r="BE291" i="25"/>
  <c r="BE292" i="25"/>
  <c r="BE294" i="25"/>
  <c r="BE300" i="25"/>
  <c r="H69" i="50"/>
  <c r="Q14" i="50"/>
  <c r="Q70" i="4"/>
  <c r="AO26" i="4"/>
  <c r="Q36" i="4"/>
  <c r="N34" i="4"/>
  <c r="BC11" i="4"/>
  <c r="BC12" i="4"/>
  <c r="BC25" i="4"/>
  <c r="BC10" i="4"/>
  <c r="BC9" i="4"/>
  <c r="BC24" i="4"/>
  <c r="BC39" i="25"/>
  <c r="BD263" i="25"/>
  <c r="BE267" i="25"/>
  <c r="BE280" i="25"/>
  <c r="BE266" i="25"/>
  <c r="BE279" i="25"/>
  <c r="BE274" i="25"/>
  <c r="BE287" i="25"/>
  <c r="BE265" i="25"/>
  <c r="BE278" i="25"/>
  <c r="BE268" i="25"/>
  <c r="BE281" i="25"/>
  <c r="BD276" i="25"/>
  <c r="BD237" i="25"/>
  <c r="BE239" i="25"/>
  <c r="BE252" i="25"/>
  <c r="BD250" i="25"/>
  <c r="BE242" i="25"/>
  <c r="BE255" i="25"/>
  <c r="BE240" i="25"/>
  <c r="BE253" i="25"/>
  <c r="BE248" i="25"/>
  <c r="BE261" i="25"/>
  <c r="BE241" i="25"/>
  <c r="BE254" i="25"/>
  <c r="R213" i="25"/>
  <c r="R211" i="25" s="1"/>
  <c r="R226" i="25"/>
  <c r="R224" i="25" s="1"/>
  <c r="U203" i="25"/>
  <c r="U216" i="25"/>
  <c r="R187" i="25"/>
  <c r="R185" i="25" s="1"/>
  <c r="R200" i="25"/>
  <c r="R198" i="25" s="1"/>
  <c r="U177" i="25"/>
  <c r="U190" i="25"/>
  <c r="R161" i="25"/>
  <c r="R159" i="25" s="1"/>
  <c r="R174" i="25"/>
  <c r="R172" i="25" s="1"/>
  <c r="U151" i="25"/>
  <c r="U164" i="25"/>
  <c r="R135" i="25"/>
  <c r="R133" i="25" s="1"/>
  <c r="R148" i="25"/>
  <c r="R146" i="25" s="1"/>
  <c r="U125" i="25"/>
  <c r="U138" i="25"/>
  <c r="R109" i="25"/>
  <c r="R122" i="25"/>
  <c r="R120" i="25" s="1"/>
  <c r="U112" i="25"/>
  <c r="U78" i="16"/>
  <c r="U89" i="16"/>
  <c r="W15" i="13"/>
  <c r="W61" i="13" s="1"/>
  <c r="U56" i="16"/>
  <c r="BE85" i="25"/>
  <c r="BE98" i="25"/>
  <c r="U67" i="16"/>
  <c r="V94" i="13"/>
  <c r="V105" i="13" s="1"/>
  <c r="U100" i="16"/>
  <c r="BE84" i="25"/>
  <c r="BE97" i="25"/>
  <c r="U111" i="16"/>
  <c r="BD94" i="25"/>
  <c r="BE83" i="25"/>
  <c r="BE96" i="25"/>
  <c r="BE92" i="25"/>
  <c r="BE105" i="25"/>
  <c r="BE86" i="25"/>
  <c r="BE99" i="25"/>
  <c r="BD55" i="25"/>
  <c r="BD68" i="25"/>
  <c r="BD81" i="25"/>
  <c r="BE60" i="25"/>
  <c r="BE73" i="25"/>
  <c r="BE59" i="25"/>
  <c r="BE72" i="25"/>
  <c r="BE57" i="25"/>
  <c r="BE70" i="25"/>
  <c r="BE66" i="25"/>
  <c r="BE79" i="25"/>
  <c r="BE58" i="25"/>
  <c r="BE71" i="25"/>
  <c r="BE53" i="25"/>
  <c r="AR37" i="13"/>
  <c r="U59" i="13"/>
  <c r="U70" i="13"/>
  <c r="S72" i="20"/>
  <c r="S61" i="20"/>
  <c r="S109" i="20"/>
  <c r="S35" i="20"/>
  <c r="S24" i="20"/>
  <c r="W82" i="13"/>
  <c r="R72" i="21"/>
  <c r="S68" i="21"/>
  <c r="R39" i="21"/>
  <c r="S35" i="21"/>
  <c r="S13" i="21"/>
  <c r="BD30" i="16"/>
  <c r="R108" i="16"/>
  <c r="R107" i="16" s="1"/>
  <c r="R53" i="16"/>
  <c r="R52" i="16" s="1"/>
  <c r="BE40" i="16"/>
  <c r="BE51" i="16"/>
  <c r="BD41" i="16"/>
  <c r="BE34" i="16"/>
  <c r="BE45" i="16"/>
  <c r="BE31" i="16"/>
  <c r="BE42" i="16"/>
  <c r="BE33" i="16"/>
  <c r="BE44" i="16"/>
  <c r="BE32" i="16"/>
  <c r="BE43" i="16"/>
  <c r="R97" i="16"/>
  <c r="R96" i="16" s="1"/>
  <c r="T12" i="13"/>
  <c r="R75" i="16"/>
  <c r="R74" i="16" s="1"/>
  <c r="R86" i="16"/>
  <c r="R85" i="16" s="1"/>
  <c r="S91" i="13"/>
  <c r="BD8" i="16"/>
  <c r="BE12" i="16"/>
  <c r="BE9" i="16"/>
  <c r="BE11" i="16"/>
  <c r="BD19" i="16"/>
  <c r="BE10" i="16"/>
  <c r="BE18" i="16"/>
  <c r="B65" i="10"/>
  <c r="C64" i="10"/>
  <c r="BH6" i="13" s="1"/>
  <c r="BG26" i="13"/>
  <c r="BG34" i="13"/>
  <c r="BG27" i="13"/>
  <c r="BG28" i="13"/>
  <c r="BG25" i="13"/>
  <c r="BF24" i="13"/>
  <c r="R49" i="25" l="1"/>
  <c r="R48" i="25"/>
  <c r="R44" i="25"/>
  <c r="R45" i="25"/>
  <c r="R360" i="25" s="1"/>
  <c r="S360" i="25" s="1"/>
  <c r="T360" i="25" s="1"/>
  <c r="U360" i="25" s="1"/>
  <c r="V360" i="25" s="1"/>
  <c r="W360" i="25" s="1"/>
  <c r="X360" i="25" s="1"/>
  <c r="Y360" i="25" s="1"/>
  <c r="Z360" i="25" s="1"/>
  <c r="AA360" i="25" s="1"/>
  <c r="AB360" i="25" s="1"/>
  <c r="AC360" i="25" s="1"/>
  <c r="AD360" i="25" s="1"/>
  <c r="AE360" i="25" s="1"/>
  <c r="AF360" i="25" s="1"/>
  <c r="AG360" i="25" s="1"/>
  <c r="AH360" i="25" s="1"/>
  <c r="AI360" i="25" s="1"/>
  <c r="AJ360" i="25" s="1"/>
  <c r="AK360" i="25" s="1"/>
  <c r="AL360" i="25" s="1"/>
  <c r="AM360" i="25" s="1"/>
  <c r="AN360" i="25" s="1"/>
  <c r="AO360" i="25" s="1"/>
  <c r="R46" i="25"/>
  <c r="R361" i="25" s="1"/>
  <c r="S361" i="25" s="1"/>
  <c r="T361" i="25" s="1"/>
  <c r="U361" i="25" s="1"/>
  <c r="V361" i="25" s="1"/>
  <c r="W361" i="25" s="1"/>
  <c r="X361" i="25" s="1"/>
  <c r="Y361" i="25" s="1"/>
  <c r="Z361" i="25" s="1"/>
  <c r="AA361" i="25" s="1"/>
  <c r="AB361" i="25" s="1"/>
  <c r="AC361" i="25" s="1"/>
  <c r="AD361" i="25" s="1"/>
  <c r="AE361" i="25" s="1"/>
  <c r="AF361" i="25" s="1"/>
  <c r="AG361" i="25" s="1"/>
  <c r="AH361" i="25" s="1"/>
  <c r="AI361" i="25" s="1"/>
  <c r="AJ361" i="25" s="1"/>
  <c r="AK361" i="25" s="1"/>
  <c r="AL361" i="25" s="1"/>
  <c r="AM361" i="25" s="1"/>
  <c r="AN361" i="25" s="1"/>
  <c r="AO361" i="25" s="1"/>
  <c r="R47" i="25"/>
  <c r="W344" i="25"/>
  <c r="Y339" i="25"/>
  <c r="AC329" i="25"/>
  <c r="U349" i="25"/>
  <c r="AA334" i="25"/>
  <c r="AF324" i="25"/>
  <c r="U41" i="20"/>
  <c r="BE13" i="22"/>
  <c r="BB28" i="4"/>
  <c r="BB28" i="50" s="1"/>
  <c r="U104" i="20"/>
  <c r="W65" i="13"/>
  <c r="AT43" i="13"/>
  <c r="U56" i="20"/>
  <c r="X48" i="21" s="1"/>
  <c r="U115" i="20"/>
  <c r="U143" i="18"/>
  <c r="U30" i="20"/>
  <c r="U19" i="20"/>
  <c r="W76" i="13"/>
  <c r="U78" i="20"/>
  <c r="U93" i="20"/>
  <c r="U67" i="20"/>
  <c r="O122" i="18"/>
  <c r="AS78" i="18"/>
  <c r="BC83" i="18"/>
  <c r="U144" i="18"/>
  <c r="AS76" i="18"/>
  <c r="AQ73" i="18"/>
  <c r="O120" i="18"/>
  <c r="R123" i="18"/>
  <c r="BF26" i="16"/>
  <c r="BF23" i="18"/>
  <c r="BF34" i="18"/>
  <c r="BF67" i="18"/>
  <c r="BF56" i="18"/>
  <c r="BE49" i="18"/>
  <c r="BF29" i="18"/>
  <c r="BF51" i="18"/>
  <c r="BF62" i="18"/>
  <c r="BF27" i="16"/>
  <c r="BF24" i="18"/>
  <c r="BF35" i="18"/>
  <c r="BF57" i="18"/>
  <c r="BF68" i="18"/>
  <c r="BE27" i="18"/>
  <c r="R59" i="21"/>
  <c r="O121" i="18"/>
  <c r="BF28" i="16"/>
  <c r="BF25" i="18"/>
  <c r="BF36" i="18"/>
  <c r="BF58" i="18"/>
  <c r="BF69" i="18"/>
  <c r="BF30" i="18"/>
  <c r="BF52" i="18"/>
  <c r="BF63" i="18"/>
  <c r="BF29" i="16"/>
  <c r="BF26" i="18"/>
  <c r="BF37" i="18"/>
  <c r="BF59" i="18"/>
  <c r="BF70" i="18"/>
  <c r="T118" i="25"/>
  <c r="T96" i="18"/>
  <c r="T107" i="18"/>
  <c r="T134" i="18"/>
  <c r="T118" i="18"/>
  <c r="BF33" i="18"/>
  <c r="BF55" i="18"/>
  <c r="BF66" i="18"/>
  <c r="V79" i="16"/>
  <c r="V102" i="18"/>
  <c r="V91" i="18"/>
  <c r="V113" i="18"/>
  <c r="V129" i="18"/>
  <c r="BF32" i="18"/>
  <c r="BF54" i="18"/>
  <c r="BF65" i="18"/>
  <c r="T91" i="20"/>
  <c r="W79" i="21" s="1"/>
  <c r="T141" i="18"/>
  <c r="BF28" i="18"/>
  <c r="BF50" i="18"/>
  <c r="BF61" i="18"/>
  <c r="V228" i="25"/>
  <c r="V100" i="18"/>
  <c r="V89" i="18"/>
  <c r="V111" i="18"/>
  <c r="V127" i="18"/>
  <c r="BF31" i="18"/>
  <c r="BF53" i="18"/>
  <c r="BF64" i="18"/>
  <c r="U89" i="20"/>
  <c r="X77" i="21" s="1"/>
  <c r="U139" i="18"/>
  <c r="V180" i="25"/>
  <c r="V104" i="18"/>
  <c r="V93" i="18"/>
  <c r="V115" i="18"/>
  <c r="V131" i="18"/>
  <c r="BE60" i="18"/>
  <c r="U15" i="20"/>
  <c r="X22" i="21" s="1"/>
  <c r="T17" i="20"/>
  <c r="W24" i="21" s="1"/>
  <c r="BF22" i="16"/>
  <c r="BF23" i="16"/>
  <c r="BF24" i="16"/>
  <c r="BF21" i="16"/>
  <c r="BF25" i="16"/>
  <c r="BC24" i="50"/>
  <c r="BC9" i="50"/>
  <c r="BC25" i="50"/>
  <c r="AO26" i="50"/>
  <c r="BC12" i="50"/>
  <c r="BC10" i="50"/>
  <c r="Q36" i="50"/>
  <c r="BC11" i="50"/>
  <c r="BN67" i="47"/>
  <c r="BN59" i="47"/>
  <c r="BN68" i="47" s="1"/>
  <c r="BN39" i="47"/>
  <c r="BN48" i="47" s="1"/>
  <c r="BJ38" i="27"/>
  <c r="BJ45" i="27"/>
  <c r="BN23" i="47"/>
  <c r="BN15" i="47"/>
  <c r="BN24" i="47" s="1"/>
  <c r="BL74" i="27"/>
  <c r="BL67" i="27" s="1"/>
  <c r="BL8" i="27"/>
  <c r="BN35" i="43"/>
  <c r="BN48" i="43"/>
  <c r="BO12" i="47"/>
  <c r="BO20" i="47"/>
  <c r="BO42" i="47"/>
  <c r="BO34" i="47"/>
  <c r="BM75" i="46"/>
  <c r="BM74" i="46" s="1"/>
  <c r="BP37" i="47" s="1"/>
  <c r="BM62" i="46"/>
  <c r="BM61" i="46" s="1"/>
  <c r="BM12" i="46"/>
  <c r="BM11" i="46" s="1"/>
  <c r="BM34" i="46"/>
  <c r="BM33" i="46" s="1"/>
  <c r="BM56" i="46"/>
  <c r="BM55" i="46" s="1"/>
  <c r="BM24" i="46"/>
  <c r="BM23" i="46" s="1"/>
  <c r="BM40" i="46"/>
  <c r="BM39" i="46" s="1"/>
  <c r="BM18" i="46"/>
  <c r="BM17" i="46" s="1"/>
  <c r="BM86" i="45"/>
  <c r="BM85" i="45" s="1"/>
  <c r="BM36" i="27" s="1"/>
  <c r="BM59" i="43"/>
  <c r="BM68" i="46"/>
  <c r="BM67" i="46" s="1"/>
  <c r="BM46" i="46"/>
  <c r="BM45" i="46" s="1"/>
  <c r="BO64" i="47"/>
  <c r="BO56" i="47"/>
  <c r="BF20" i="16"/>
  <c r="BG119" i="13"/>
  <c r="V191" i="25"/>
  <c r="V230" i="25"/>
  <c r="W95" i="13"/>
  <c r="W106" i="13" s="1"/>
  <c r="V152" i="25"/>
  <c r="V178" i="25"/>
  <c r="V101" i="16"/>
  <c r="V126" i="25"/>
  <c r="V139" i="25"/>
  <c r="V112" i="16"/>
  <c r="V113" i="25"/>
  <c r="X16" i="13"/>
  <c r="X62" i="13" s="1"/>
  <c r="V90" i="16"/>
  <c r="V68" i="16"/>
  <c r="V165" i="25"/>
  <c r="V57" i="16"/>
  <c r="V217" i="25"/>
  <c r="V204" i="25"/>
  <c r="T54" i="20"/>
  <c r="W46" i="21" s="1"/>
  <c r="U57" i="20"/>
  <c r="X49" i="21" s="1"/>
  <c r="U94" i="20"/>
  <c r="U79" i="20"/>
  <c r="U105" i="20"/>
  <c r="U52" i="20"/>
  <c r="X44" i="21" s="1"/>
  <c r="U116" i="20"/>
  <c r="U42" i="20"/>
  <c r="W66" i="13"/>
  <c r="W88" i="13" s="1"/>
  <c r="AT44" i="13"/>
  <c r="U20" i="20"/>
  <c r="U31" i="20"/>
  <c r="U68" i="20"/>
  <c r="AT55" i="13"/>
  <c r="U100" i="20"/>
  <c r="T76" i="20"/>
  <c r="V115" i="25"/>
  <c r="V70" i="16"/>
  <c r="V141" i="25"/>
  <c r="V128" i="25"/>
  <c r="W97" i="13"/>
  <c r="W108" i="13" s="1"/>
  <c r="V103" i="16"/>
  <c r="V232" i="25"/>
  <c r="V219" i="25"/>
  <c r="V167" i="25"/>
  <c r="V92" i="16"/>
  <c r="V81" i="16"/>
  <c r="V206" i="25"/>
  <c r="V59" i="16"/>
  <c r="V114" i="16"/>
  <c r="V193" i="25"/>
  <c r="X18" i="13"/>
  <c r="X75" i="13" s="1"/>
  <c r="V154" i="25"/>
  <c r="N34" i="50"/>
  <c r="T28" i="20"/>
  <c r="T113" i="20"/>
  <c r="T39" i="20"/>
  <c r="T65" i="20"/>
  <c r="T102" i="20"/>
  <c r="AS41" i="13"/>
  <c r="V74" i="13"/>
  <c r="V63" i="13"/>
  <c r="BF37" i="16"/>
  <c r="BF48" i="16"/>
  <c r="BF38" i="16"/>
  <c r="BF49" i="16"/>
  <c r="BF39" i="16"/>
  <c r="BF50" i="16"/>
  <c r="BF35" i="16"/>
  <c r="BF46" i="16"/>
  <c r="BF36" i="16"/>
  <c r="BF47" i="16"/>
  <c r="BF13" i="16"/>
  <c r="BF14" i="16"/>
  <c r="BF15" i="16"/>
  <c r="BF16" i="16"/>
  <c r="BF17" i="16"/>
  <c r="BF295" i="25"/>
  <c r="BF282" i="25"/>
  <c r="BF256" i="25"/>
  <c r="BF269" i="25"/>
  <c r="BF243" i="25"/>
  <c r="BF87" i="25"/>
  <c r="BF61" i="25"/>
  <c r="BF100" i="25"/>
  <c r="BF74" i="25"/>
  <c r="BF296" i="25"/>
  <c r="BF270" i="25"/>
  <c r="BF283" i="25"/>
  <c r="BF257" i="25"/>
  <c r="BF75" i="25"/>
  <c r="BF244" i="25"/>
  <c r="BF101" i="25"/>
  <c r="BF88" i="25"/>
  <c r="BF62" i="25"/>
  <c r="BF297" i="25"/>
  <c r="BF271" i="25"/>
  <c r="BF258" i="25"/>
  <c r="BF245" i="25"/>
  <c r="BF284" i="25"/>
  <c r="BF89" i="25"/>
  <c r="BF63" i="25"/>
  <c r="BF76" i="25"/>
  <c r="BF50" i="25"/>
  <c r="BF102" i="25"/>
  <c r="BF285" i="25"/>
  <c r="BF272" i="25"/>
  <c r="BF298" i="25"/>
  <c r="BF103" i="25"/>
  <c r="BF77" i="25"/>
  <c r="BF246" i="25"/>
  <c r="BF259" i="25"/>
  <c r="BF90" i="25"/>
  <c r="BF64" i="25"/>
  <c r="BF51" i="25"/>
  <c r="BH29" i="13"/>
  <c r="BH31" i="13"/>
  <c r="BH33" i="13"/>
  <c r="BH30" i="13"/>
  <c r="BH32" i="13"/>
  <c r="BF299" i="25"/>
  <c r="BF260" i="25"/>
  <c r="BF273" i="25"/>
  <c r="BF247" i="25"/>
  <c r="BF286" i="25"/>
  <c r="BF91" i="25"/>
  <c r="BF65" i="25"/>
  <c r="BF104" i="25"/>
  <c r="BF78" i="25"/>
  <c r="BF52" i="25"/>
  <c r="T170" i="25"/>
  <c r="T183" i="25"/>
  <c r="T131" i="25"/>
  <c r="T95" i="16"/>
  <c r="T62" i="16"/>
  <c r="T117" i="16"/>
  <c r="T222" i="25"/>
  <c r="T235" i="25"/>
  <c r="T196" i="25"/>
  <c r="V21" i="13"/>
  <c r="U100" i="13"/>
  <c r="U111" i="13" s="1"/>
  <c r="T144" i="25"/>
  <c r="T84" i="16"/>
  <c r="T73" i="16"/>
  <c r="T209" i="25"/>
  <c r="T157" i="25"/>
  <c r="T106" i="16"/>
  <c r="BE289" i="25"/>
  <c r="BF294" i="25"/>
  <c r="BF291" i="25"/>
  <c r="BF293" i="25"/>
  <c r="BF300" i="25"/>
  <c r="BF292" i="25"/>
  <c r="BO46" i="47"/>
  <c r="R13" i="4"/>
  <c r="R15" i="4"/>
  <c r="BD11" i="4"/>
  <c r="R17" i="4"/>
  <c r="BD25" i="4"/>
  <c r="R18" i="4"/>
  <c r="BD9" i="4"/>
  <c r="BD12" i="4"/>
  <c r="R16" i="4"/>
  <c r="BD10" i="4"/>
  <c r="BD24" i="4"/>
  <c r="BE276" i="25"/>
  <c r="BD39" i="25"/>
  <c r="BE263" i="25"/>
  <c r="BF268" i="25"/>
  <c r="BF281" i="25"/>
  <c r="BF265" i="25"/>
  <c r="BF278" i="25"/>
  <c r="BF274" i="25"/>
  <c r="BF287" i="25"/>
  <c r="BF266" i="25"/>
  <c r="BF279" i="25"/>
  <c r="BF267" i="25"/>
  <c r="BF280" i="25"/>
  <c r="BE237" i="25"/>
  <c r="BF239" i="25"/>
  <c r="BF252" i="25"/>
  <c r="BF242" i="25"/>
  <c r="BF255" i="25"/>
  <c r="BF241" i="25"/>
  <c r="BF254" i="25"/>
  <c r="BE250" i="25"/>
  <c r="BF248" i="25"/>
  <c r="BF261" i="25"/>
  <c r="BF240" i="25"/>
  <c r="BF253" i="25"/>
  <c r="U63" i="20"/>
  <c r="R38" i="25"/>
  <c r="V202" i="25"/>
  <c r="V215" i="25"/>
  <c r="V176" i="25"/>
  <c r="V189" i="25"/>
  <c r="AT50" i="13"/>
  <c r="W72" i="13"/>
  <c r="W83" i="13" s="1"/>
  <c r="AT39" i="13"/>
  <c r="V150" i="25"/>
  <c r="V163" i="25"/>
  <c r="V124" i="25"/>
  <c r="V137" i="25"/>
  <c r="R37" i="25"/>
  <c r="V111" i="25"/>
  <c r="BE94" i="25"/>
  <c r="BF86" i="25"/>
  <c r="BF99" i="25"/>
  <c r="U26" i="20"/>
  <c r="U37" i="20"/>
  <c r="U111" i="20"/>
  <c r="BF92" i="25"/>
  <c r="BF105" i="25"/>
  <c r="U74" i="20"/>
  <c r="BF84" i="25"/>
  <c r="BF97" i="25"/>
  <c r="BF83" i="25"/>
  <c r="BF96" i="25"/>
  <c r="BF85" i="25"/>
  <c r="BF98" i="25"/>
  <c r="BE55" i="25"/>
  <c r="BF57" i="25"/>
  <c r="BF70" i="25"/>
  <c r="BF58" i="25"/>
  <c r="BF71" i="25"/>
  <c r="BF60" i="25"/>
  <c r="BF73" i="25"/>
  <c r="BF66" i="25"/>
  <c r="BF79" i="25"/>
  <c r="BF59" i="25"/>
  <c r="BF72" i="25"/>
  <c r="BE81" i="25"/>
  <c r="BE68" i="25"/>
  <c r="BF53" i="25"/>
  <c r="U81" i="13"/>
  <c r="V88" i="16"/>
  <c r="X14" i="13"/>
  <c r="AU38" i="13" s="1"/>
  <c r="V77" i="16"/>
  <c r="V66" i="16"/>
  <c r="W93" i="13"/>
  <c r="W104" i="13" s="1"/>
  <c r="V55" i="16"/>
  <c r="V99" i="16"/>
  <c r="V110" i="16"/>
  <c r="T69" i="13"/>
  <c r="T68" i="13" s="1"/>
  <c r="R81" i="21"/>
  <c r="R26" i="21"/>
  <c r="T66" i="21"/>
  <c r="S69" i="21"/>
  <c r="T33" i="21"/>
  <c r="S36" i="21"/>
  <c r="S14" i="21"/>
  <c r="T11" i="21"/>
  <c r="R63" i="16"/>
  <c r="R31" i="4"/>
  <c r="S90" i="13"/>
  <c r="BE30" i="16"/>
  <c r="BF40" i="16"/>
  <c r="BF51" i="16"/>
  <c r="BF31" i="16"/>
  <c r="BF42" i="16"/>
  <c r="BF32" i="16"/>
  <c r="BF43" i="16"/>
  <c r="BE41" i="16"/>
  <c r="BF34" i="16"/>
  <c r="BF45" i="16"/>
  <c r="BF33" i="16"/>
  <c r="BF44" i="16"/>
  <c r="AQ47" i="13"/>
  <c r="AQ46" i="13" s="1"/>
  <c r="T11" i="13"/>
  <c r="T58" i="13"/>
  <c r="T57" i="13" s="1"/>
  <c r="AQ36" i="13"/>
  <c r="S102" i="13"/>
  <c r="BE8" i="16"/>
  <c r="BF12" i="16"/>
  <c r="BE19" i="16"/>
  <c r="BF11" i="16"/>
  <c r="BF18" i="16"/>
  <c r="BF9" i="16"/>
  <c r="BF10" i="16"/>
  <c r="BG24" i="13"/>
  <c r="BH28" i="13"/>
  <c r="BH25" i="13"/>
  <c r="BH27" i="13"/>
  <c r="BH26" i="13"/>
  <c r="BH34" i="13"/>
  <c r="B66" i="10"/>
  <c r="C65" i="10"/>
  <c r="BI6" i="13" s="1"/>
  <c r="AB334" i="25" l="1"/>
  <c r="R362" i="25"/>
  <c r="S362" i="25" s="1"/>
  <c r="T362" i="25" s="1"/>
  <c r="U362" i="25" s="1"/>
  <c r="V362" i="25" s="1"/>
  <c r="W362" i="25" s="1"/>
  <c r="X362" i="25" s="1"/>
  <c r="Y362" i="25" s="1"/>
  <c r="Z362" i="25" s="1"/>
  <c r="AA362" i="25" s="1"/>
  <c r="AB362" i="25" s="1"/>
  <c r="AC362" i="25" s="1"/>
  <c r="AD362" i="25" s="1"/>
  <c r="AE362" i="25" s="1"/>
  <c r="AF362" i="25" s="1"/>
  <c r="AG362" i="25" s="1"/>
  <c r="AH362" i="25" s="1"/>
  <c r="AI362" i="25" s="1"/>
  <c r="AJ362" i="25" s="1"/>
  <c r="AK362" i="25" s="1"/>
  <c r="AL362" i="25" s="1"/>
  <c r="AM362" i="25" s="1"/>
  <c r="AN362" i="25" s="1"/>
  <c r="AO362" i="25" s="1"/>
  <c r="R363" i="25"/>
  <c r="V349" i="25"/>
  <c r="R42" i="25"/>
  <c r="R41" i="25" s="1"/>
  <c r="R359" i="25"/>
  <c r="S359" i="25" s="1"/>
  <c r="T359" i="25" s="1"/>
  <c r="U359" i="25" s="1"/>
  <c r="V359" i="25" s="1"/>
  <c r="W359" i="25" s="1"/>
  <c r="X359" i="25" s="1"/>
  <c r="Y359" i="25" s="1"/>
  <c r="Z359" i="25" s="1"/>
  <c r="AA359" i="25" s="1"/>
  <c r="AB359" i="25" s="1"/>
  <c r="AC359" i="25" s="1"/>
  <c r="AD359" i="25" s="1"/>
  <c r="AE359" i="25" s="1"/>
  <c r="AF359" i="25" s="1"/>
  <c r="AG359" i="25" s="1"/>
  <c r="AH359" i="25" s="1"/>
  <c r="AI359" i="25" s="1"/>
  <c r="AJ359" i="25" s="1"/>
  <c r="AK359" i="25" s="1"/>
  <c r="AL359" i="25" s="1"/>
  <c r="AM359" i="25" s="1"/>
  <c r="AN359" i="25" s="1"/>
  <c r="AD329" i="25"/>
  <c r="Z339" i="25"/>
  <c r="X344" i="25"/>
  <c r="AG324" i="25"/>
  <c r="AS79" i="18"/>
  <c r="BC28" i="4"/>
  <c r="BC28" i="50" s="1"/>
  <c r="W87" i="13"/>
  <c r="BF13" i="22"/>
  <c r="BG23" i="13"/>
  <c r="R12" i="20"/>
  <c r="U19" i="21" s="1"/>
  <c r="R49" i="20"/>
  <c r="T65" i="16"/>
  <c r="AP72" i="18"/>
  <c r="AP71" i="18" s="1"/>
  <c r="AR77" i="18"/>
  <c r="AT74" i="18"/>
  <c r="R84" i="18"/>
  <c r="R85" i="18"/>
  <c r="AS80" i="18"/>
  <c r="O119" i="18"/>
  <c r="R86" i="20"/>
  <c r="U74" i="21" s="1"/>
  <c r="AS75" i="18"/>
  <c r="BD83" i="18"/>
  <c r="T145" i="18"/>
  <c r="V142" i="18"/>
  <c r="BF49" i="18"/>
  <c r="BG27" i="16"/>
  <c r="BG24" i="18"/>
  <c r="BG35" i="18"/>
  <c r="BG57" i="18"/>
  <c r="BG68" i="18"/>
  <c r="BG31" i="18"/>
  <c r="BG53" i="18"/>
  <c r="BG64" i="18"/>
  <c r="BG33" i="18"/>
  <c r="BG55" i="18"/>
  <c r="BG66" i="18"/>
  <c r="BG29" i="16"/>
  <c r="BG26" i="18"/>
  <c r="BG37" i="18"/>
  <c r="BG59" i="18"/>
  <c r="BG70" i="18"/>
  <c r="BG29" i="18"/>
  <c r="BG51" i="18"/>
  <c r="BG62" i="18"/>
  <c r="BG28" i="16"/>
  <c r="BG25" i="18"/>
  <c r="BG36" i="18"/>
  <c r="BG58" i="18"/>
  <c r="BG69" i="18"/>
  <c r="T99" i="18"/>
  <c r="T88" i="18"/>
  <c r="T110" i="18"/>
  <c r="T126" i="18"/>
  <c r="BG26" i="16"/>
  <c r="BG23" i="18"/>
  <c r="BG34" i="18"/>
  <c r="BG56" i="18"/>
  <c r="BG67" i="18"/>
  <c r="V61" i="16"/>
  <c r="V106" i="18"/>
  <c r="V95" i="18"/>
  <c r="V117" i="18"/>
  <c r="V133" i="18"/>
  <c r="V90" i="20"/>
  <c r="Y78" i="21" s="1"/>
  <c r="V140" i="18"/>
  <c r="BG30" i="18"/>
  <c r="BG52" i="18"/>
  <c r="BG63" i="18"/>
  <c r="BG28" i="18"/>
  <c r="BG61" i="18"/>
  <c r="BG50" i="18"/>
  <c r="BG32" i="18"/>
  <c r="BG65" i="18"/>
  <c r="BG54" i="18"/>
  <c r="BF60" i="18"/>
  <c r="R136" i="18"/>
  <c r="R135" i="18" s="1"/>
  <c r="V88" i="20"/>
  <c r="Y76" i="21" s="1"/>
  <c r="V138" i="18"/>
  <c r="V125" i="25"/>
  <c r="V90" i="18"/>
  <c r="V101" i="18"/>
  <c r="V112" i="18"/>
  <c r="V128" i="18"/>
  <c r="BF27" i="18"/>
  <c r="V16" i="20"/>
  <c r="Y23" i="21" s="1"/>
  <c r="V14" i="20"/>
  <c r="Y21" i="21" s="1"/>
  <c r="T227" i="25"/>
  <c r="BG24" i="16"/>
  <c r="BG21" i="16"/>
  <c r="BG22" i="16"/>
  <c r="BG23" i="16"/>
  <c r="BG25" i="16"/>
  <c r="V27" i="20"/>
  <c r="BD9" i="50"/>
  <c r="R13" i="50"/>
  <c r="BD24" i="50"/>
  <c r="BD10" i="50"/>
  <c r="BD11" i="50"/>
  <c r="BD25" i="50"/>
  <c r="R31" i="50"/>
  <c r="BD12" i="50"/>
  <c r="BK76" i="45"/>
  <c r="BN61" i="47"/>
  <c r="BN17" i="47"/>
  <c r="BK75" i="45" s="1"/>
  <c r="BL57" i="27"/>
  <c r="BL58" i="27"/>
  <c r="BL56" i="27"/>
  <c r="BJ46" i="27"/>
  <c r="BJ60" i="27"/>
  <c r="BM70" i="44"/>
  <c r="BM71" i="44"/>
  <c r="BM69" i="44"/>
  <c r="BO35" i="47"/>
  <c r="BO43" i="47"/>
  <c r="BO65" i="47"/>
  <c r="BO57" i="47"/>
  <c r="BM54" i="46"/>
  <c r="BP54" i="47" s="1"/>
  <c r="BO21" i="47"/>
  <c r="BO13" i="47"/>
  <c r="BM32" i="46"/>
  <c r="BP32" i="47" s="1"/>
  <c r="BN33" i="44"/>
  <c r="BN32" i="44" s="1"/>
  <c r="BN13" i="27" s="1"/>
  <c r="BN68" i="27" s="1"/>
  <c r="BN140" i="39"/>
  <c r="BN138" i="39" s="1"/>
  <c r="BN124" i="39"/>
  <c r="BN122" i="39" s="1"/>
  <c r="BN156" i="39"/>
  <c r="BN154" i="39" s="1"/>
  <c r="BN148" i="39"/>
  <c r="BN146" i="39" s="1"/>
  <c r="BN63" i="45"/>
  <c r="BN62" i="45" s="1"/>
  <c r="BN32" i="27" s="1"/>
  <c r="BN54" i="43"/>
  <c r="BN69" i="45"/>
  <c r="BN68" i="45" s="1"/>
  <c r="BN33" i="27" s="1"/>
  <c r="BN108" i="39"/>
  <c r="BN106" i="39" s="1"/>
  <c r="BN84" i="39"/>
  <c r="BN82" i="39" s="1"/>
  <c r="BN57" i="44"/>
  <c r="BN56" i="44" s="1"/>
  <c r="BN17" i="27" s="1"/>
  <c r="BN72" i="27" s="1"/>
  <c r="BN92" i="39"/>
  <c r="BN90" i="39" s="1"/>
  <c r="BN45" i="44"/>
  <c r="BN44" i="44" s="1"/>
  <c r="BN15" i="27" s="1"/>
  <c r="BN70" i="27" s="1"/>
  <c r="BN47" i="43"/>
  <c r="BO12" i="43"/>
  <c r="BN57" i="45"/>
  <c r="BN56" i="45" s="1"/>
  <c r="BN31" i="27" s="1"/>
  <c r="BN116" i="39"/>
  <c r="BN114" i="39" s="1"/>
  <c r="BN51" i="44"/>
  <c r="BN50" i="44" s="1"/>
  <c r="BN16" i="27" s="1"/>
  <c r="BN71" i="27" s="1"/>
  <c r="BN100" i="39"/>
  <c r="BN98" i="39" s="1"/>
  <c r="BN39" i="44"/>
  <c r="BN38" i="44" s="1"/>
  <c r="BN14" i="27" s="1"/>
  <c r="BN69" i="27" s="1"/>
  <c r="BN80" i="45"/>
  <c r="BN79" i="45" s="1"/>
  <c r="BN63" i="44"/>
  <c r="BN62" i="44" s="1"/>
  <c r="BN18" i="27" s="1"/>
  <c r="BN73" i="27" s="1"/>
  <c r="BN132" i="39"/>
  <c r="BN130" i="39" s="1"/>
  <c r="BM10" i="46"/>
  <c r="BP10" i="47" s="1"/>
  <c r="BG20" i="16"/>
  <c r="BH119" i="13"/>
  <c r="V75" i="20"/>
  <c r="V112" i="20"/>
  <c r="X73" i="13"/>
  <c r="X84" i="13" s="1"/>
  <c r="AU51" i="13"/>
  <c r="AU40" i="13"/>
  <c r="V101" i="20"/>
  <c r="V64" i="20"/>
  <c r="V53" i="20"/>
  <c r="Y45" i="21" s="1"/>
  <c r="V38" i="20"/>
  <c r="V221" i="25"/>
  <c r="V169" i="25"/>
  <c r="V195" i="25"/>
  <c r="V72" i="16"/>
  <c r="W99" i="13"/>
  <c r="W110" i="13" s="1"/>
  <c r="V156" i="25"/>
  <c r="V208" i="25"/>
  <c r="V143" i="25"/>
  <c r="V234" i="25"/>
  <c r="V116" i="16"/>
  <c r="V117" i="25"/>
  <c r="V182" i="25"/>
  <c r="X20" i="13"/>
  <c r="AU55" i="13" s="1"/>
  <c r="V83" i="16"/>
  <c r="V55" i="20"/>
  <c r="Y47" i="21" s="1"/>
  <c r="V92" i="20"/>
  <c r="T58" i="20"/>
  <c r="W50" i="21" s="1"/>
  <c r="T95" i="20"/>
  <c r="V51" i="20"/>
  <c r="Y43" i="21" s="1"/>
  <c r="V94" i="16"/>
  <c r="V105" i="16"/>
  <c r="V130" i="25"/>
  <c r="T21" i="20"/>
  <c r="V29" i="20"/>
  <c r="V18" i="20"/>
  <c r="V114" i="20"/>
  <c r="V103" i="20"/>
  <c r="V66" i="20"/>
  <c r="V40" i="20"/>
  <c r="V77" i="20"/>
  <c r="AU42" i="13"/>
  <c r="AU53" i="13"/>
  <c r="X64" i="13"/>
  <c r="X86" i="13" s="1"/>
  <c r="V85" i="13"/>
  <c r="BG38" i="16"/>
  <c r="BG49" i="16"/>
  <c r="BG36" i="16"/>
  <c r="BG47" i="16"/>
  <c r="BG39" i="16"/>
  <c r="BG50" i="16"/>
  <c r="BG37" i="16"/>
  <c r="BG48" i="16"/>
  <c r="BG35" i="16"/>
  <c r="BG46" i="16"/>
  <c r="BG16" i="16"/>
  <c r="BG14" i="16"/>
  <c r="BG17" i="16"/>
  <c r="BG15" i="16"/>
  <c r="BG13" i="16"/>
  <c r="BG298" i="25"/>
  <c r="BG272" i="25"/>
  <c r="BG259" i="25"/>
  <c r="BG246" i="25"/>
  <c r="BG285" i="25"/>
  <c r="BG103" i="25"/>
  <c r="BG77" i="25"/>
  <c r="BG90" i="25"/>
  <c r="BG64" i="25"/>
  <c r="BG51" i="25"/>
  <c r="BI32" i="13"/>
  <c r="BI33" i="13"/>
  <c r="BI30" i="13"/>
  <c r="BI29" i="13"/>
  <c r="BI31" i="13"/>
  <c r="BG296" i="25"/>
  <c r="BG283" i="25"/>
  <c r="BG270" i="25"/>
  <c r="BG244" i="25"/>
  <c r="BG257" i="25"/>
  <c r="BG101" i="25"/>
  <c r="BG75" i="25"/>
  <c r="BG88" i="25"/>
  <c r="BG62" i="25"/>
  <c r="BG299" i="25"/>
  <c r="BG273" i="25"/>
  <c r="BG260" i="25"/>
  <c r="BG247" i="25"/>
  <c r="BG91" i="25"/>
  <c r="BG65" i="25"/>
  <c r="BG104" i="25"/>
  <c r="BG78" i="25"/>
  <c r="BG286" i="25"/>
  <c r="BG52" i="25"/>
  <c r="BG297" i="25"/>
  <c r="BG271" i="25"/>
  <c r="BG245" i="25"/>
  <c r="BG284" i="25"/>
  <c r="BG102" i="25"/>
  <c r="BG50" i="25"/>
  <c r="BG258" i="25"/>
  <c r="BG89" i="25"/>
  <c r="BG63" i="25"/>
  <c r="BG76" i="25"/>
  <c r="BG295" i="25"/>
  <c r="BG282" i="25"/>
  <c r="BG269" i="25"/>
  <c r="BG256" i="25"/>
  <c r="BG100" i="25"/>
  <c r="BG243" i="25"/>
  <c r="BG87" i="25"/>
  <c r="BG61" i="25"/>
  <c r="BG74" i="25"/>
  <c r="T117" i="20"/>
  <c r="T69" i="20"/>
  <c r="T43" i="20"/>
  <c r="T32" i="20"/>
  <c r="T106" i="20"/>
  <c r="T80" i="20"/>
  <c r="V78" i="13"/>
  <c r="AS45" i="13"/>
  <c r="V67" i="13"/>
  <c r="AS56" i="13"/>
  <c r="BF289" i="25"/>
  <c r="BG300" i="25"/>
  <c r="BG293" i="25"/>
  <c r="BG292" i="25"/>
  <c r="BG291" i="25"/>
  <c r="BG294" i="25"/>
  <c r="I72" i="50"/>
  <c r="R17" i="50"/>
  <c r="I73" i="50"/>
  <c r="R18" i="50"/>
  <c r="I70" i="50"/>
  <c r="R15" i="50"/>
  <c r="I71" i="50"/>
  <c r="R16" i="50"/>
  <c r="I68" i="50"/>
  <c r="R72" i="4"/>
  <c r="R71" i="4"/>
  <c r="R69" i="4"/>
  <c r="R73" i="4"/>
  <c r="R14" i="4"/>
  <c r="BE12" i="4"/>
  <c r="BE25" i="4"/>
  <c r="Q74" i="4"/>
  <c r="BE11" i="4"/>
  <c r="BE10" i="4"/>
  <c r="BE24" i="4"/>
  <c r="R33" i="4"/>
  <c r="R32" i="4"/>
  <c r="R35" i="4"/>
  <c r="BE9" i="4"/>
  <c r="BF263" i="25"/>
  <c r="BE39" i="25"/>
  <c r="BG274" i="25"/>
  <c r="BG287" i="25"/>
  <c r="BG266" i="25"/>
  <c r="BG279" i="25"/>
  <c r="BF276" i="25"/>
  <c r="BG267" i="25"/>
  <c r="BG280" i="25"/>
  <c r="BG265" i="25"/>
  <c r="BG278" i="25"/>
  <c r="BG268" i="25"/>
  <c r="BG281" i="25"/>
  <c r="BF237" i="25"/>
  <c r="BG239" i="25"/>
  <c r="BG252" i="25"/>
  <c r="BG242" i="25"/>
  <c r="BG255" i="25"/>
  <c r="BF250" i="25"/>
  <c r="BG248" i="25"/>
  <c r="BG261" i="25"/>
  <c r="BG240" i="25"/>
  <c r="BG253" i="25"/>
  <c r="BG241" i="25"/>
  <c r="BG254" i="25"/>
  <c r="V216" i="25"/>
  <c r="V229" i="25"/>
  <c r="T201" i="25"/>
  <c r="T214" i="25"/>
  <c r="V56" i="16"/>
  <c r="V203" i="25"/>
  <c r="V67" i="16"/>
  <c r="V100" i="16"/>
  <c r="V89" i="16"/>
  <c r="X15" i="13"/>
  <c r="X72" i="13" s="1"/>
  <c r="V111" i="16"/>
  <c r="V78" i="16"/>
  <c r="W94" i="13"/>
  <c r="W105" i="13" s="1"/>
  <c r="T175" i="25"/>
  <c r="T188" i="25"/>
  <c r="V177" i="25"/>
  <c r="V190" i="25"/>
  <c r="V138" i="25"/>
  <c r="V112" i="25"/>
  <c r="T149" i="25"/>
  <c r="T162" i="25"/>
  <c r="V151" i="25"/>
  <c r="V164" i="25"/>
  <c r="T123" i="25"/>
  <c r="T136" i="25"/>
  <c r="T110" i="25"/>
  <c r="BF94" i="25"/>
  <c r="BG92" i="25"/>
  <c r="BG105" i="25"/>
  <c r="BG84" i="25"/>
  <c r="BG97" i="25"/>
  <c r="BG85" i="25"/>
  <c r="BG98" i="25"/>
  <c r="BG83" i="25"/>
  <c r="BG96" i="25"/>
  <c r="BG86" i="25"/>
  <c r="BG99" i="25"/>
  <c r="BG58" i="25"/>
  <c r="BG71" i="25"/>
  <c r="BG57" i="25"/>
  <c r="BG70" i="25"/>
  <c r="BG60" i="25"/>
  <c r="BG73" i="25"/>
  <c r="BG59" i="25"/>
  <c r="BG72" i="25"/>
  <c r="BF81" i="25"/>
  <c r="BF68" i="25"/>
  <c r="BG66" i="25"/>
  <c r="BG79" i="25"/>
  <c r="BF55" i="25"/>
  <c r="T109" i="16"/>
  <c r="BG53" i="25"/>
  <c r="T98" i="16"/>
  <c r="V13" i="13"/>
  <c r="V70" i="13" s="1"/>
  <c r="T54" i="16"/>
  <c r="U92" i="13"/>
  <c r="U103" i="13" s="1"/>
  <c r="T87" i="16"/>
  <c r="T76" i="16"/>
  <c r="V99" i="20"/>
  <c r="X71" i="13"/>
  <c r="AU49" i="13"/>
  <c r="V62" i="20"/>
  <c r="V25" i="20"/>
  <c r="V36" i="20"/>
  <c r="V73" i="20"/>
  <c r="V110" i="20"/>
  <c r="X60" i="13"/>
  <c r="T80" i="13"/>
  <c r="S70" i="21"/>
  <c r="T67" i="21"/>
  <c r="T34" i="21"/>
  <c r="S37" i="21"/>
  <c r="T12" i="21"/>
  <c r="S15" i="21"/>
  <c r="R108" i="20"/>
  <c r="R107" i="20" s="1"/>
  <c r="R97" i="20"/>
  <c r="R96" i="20" s="1"/>
  <c r="R60" i="20"/>
  <c r="R59" i="20" s="1"/>
  <c r="R71" i="20"/>
  <c r="R70" i="20" s="1"/>
  <c r="R34" i="20"/>
  <c r="R33" i="20" s="1"/>
  <c r="R23" i="20"/>
  <c r="R22" i="20" s="1"/>
  <c r="S101" i="13"/>
  <c r="AQ35" i="13"/>
  <c r="AP301" i="25" s="1"/>
  <c r="BF30" i="16"/>
  <c r="BG33" i="16"/>
  <c r="BG44" i="16"/>
  <c r="BF41" i="16"/>
  <c r="BG31" i="16"/>
  <c r="BG42" i="16"/>
  <c r="BG40" i="16"/>
  <c r="BG51" i="16"/>
  <c r="BG34" i="16"/>
  <c r="BG45" i="16"/>
  <c r="BG32" i="16"/>
  <c r="BG43" i="16"/>
  <c r="BF8" i="16"/>
  <c r="BG11" i="16"/>
  <c r="BG9" i="16"/>
  <c r="BG18" i="16"/>
  <c r="BG12" i="16"/>
  <c r="BG10" i="16"/>
  <c r="BF19" i="16"/>
  <c r="BI34" i="13"/>
  <c r="BI28" i="13"/>
  <c r="BI26" i="13"/>
  <c r="BI25" i="13"/>
  <c r="BI27" i="13"/>
  <c r="B67" i="10"/>
  <c r="C66" i="10"/>
  <c r="BJ6" i="13" s="1"/>
  <c r="BH24" i="13"/>
  <c r="AO359" i="25" l="1"/>
  <c r="R36" i="25"/>
  <c r="R82" i="18" s="1"/>
  <c r="R27" i="4" s="1"/>
  <c r="R27" i="50" s="1"/>
  <c r="Y344" i="25"/>
  <c r="W349" i="25"/>
  <c r="S363" i="25"/>
  <c r="T363" i="25" s="1"/>
  <c r="U363" i="25" s="1"/>
  <c r="V363" i="25" s="1"/>
  <c r="W363" i="25" s="1"/>
  <c r="X363" i="25" s="1"/>
  <c r="Y363" i="25" s="1"/>
  <c r="Z363" i="25" s="1"/>
  <c r="AA363" i="25" s="1"/>
  <c r="AB363" i="25" s="1"/>
  <c r="AC363" i="25" s="1"/>
  <c r="AD363" i="25" s="1"/>
  <c r="AE363" i="25" s="1"/>
  <c r="AF363" i="25" s="1"/>
  <c r="AG363" i="25" s="1"/>
  <c r="AH363" i="25" s="1"/>
  <c r="AI363" i="25" s="1"/>
  <c r="AJ363" i="25" s="1"/>
  <c r="AK363" i="25" s="1"/>
  <c r="AL363" i="25" s="1"/>
  <c r="AM363" i="25" s="1"/>
  <c r="AN363" i="25" s="1"/>
  <c r="AO363" i="25" s="1"/>
  <c r="R322" i="25"/>
  <c r="AA339" i="25"/>
  <c r="AE329" i="25"/>
  <c r="AC334" i="25"/>
  <c r="AH324" i="25"/>
  <c r="V116" i="18"/>
  <c r="V60" i="16"/>
  <c r="W98" i="13"/>
  <c r="W109" i="13" s="1"/>
  <c r="V233" i="25"/>
  <c r="V94" i="18"/>
  <c r="V115" i="16"/>
  <c r="V142" i="25"/>
  <c r="BD28" i="4"/>
  <c r="BD28" i="50" s="1"/>
  <c r="R30" i="4"/>
  <c r="R30" i="50" s="1"/>
  <c r="R29" i="4"/>
  <c r="R29" i="50" s="1"/>
  <c r="V71" i="16"/>
  <c r="V155" i="25"/>
  <c r="V82" i="16"/>
  <c r="V220" i="25"/>
  <c r="V132" i="18"/>
  <c r="X19" i="13"/>
  <c r="X65" i="13" s="1"/>
  <c r="V207" i="25"/>
  <c r="V129" i="25"/>
  <c r="V104" i="16"/>
  <c r="V105" i="18"/>
  <c r="V93" i="16"/>
  <c r="V168" i="25"/>
  <c r="V194" i="25"/>
  <c r="V181" i="25"/>
  <c r="V116" i="25"/>
  <c r="BG13" i="22"/>
  <c r="T13" i="20"/>
  <c r="W20" i="21" s="1"/>
  <c r="T50" i="20"/>
  <c r="W42" i="21" s="1"/>
  <c r="BE83" i="18"/>
  <c r="V144" i="18"/>
  <c r="AT78" i="18"/>
  <c r="S64" i="16"/>
  <c r="T87" i="20"/>
  <c r="W75" i="21" s="1"/>
  <c r="AR81" i="18"/>
  <c r="AT76" i="18"/>
  <c r="T79" i="13"/>
  <c r="R85" i="20"/>
  <c r="R84" i="20" s="1"/>
  <c r="U65" i="21" s="1"/>
  <c r="T137" i="18"/>
  <c r="BH31" i="18"/>
  <c r="BH53" i="18"/>
  <c r="BH64" i="18"/>
  <c r="U153" i="25"/>
  <c r="U92" i="18"/>
  <c r="U103" i="18"/>
  <c r="U114" i="18"/>
  <c r="U130" i="18"/>
  <c r="BH29" i="18"/>
  <c r="BH51" i="18"/>
  <c r="BH62" i="18"/>
  <c r="BH29" i="16"/>
  <c r="BH26" i="18"/>
  <c r="BH37" i="18"/>
  <c r="BH59" i="18"/>
  <c r="BH70" i="18"/>
  <c r="V89" i="20"/>
  <c r="Y77" i="21" s="1"/>
  <c r="V139" i="18"/>
  <c r="W93" i="18"/>
  <c r="W104" i="18"/>
  <c r="W115" i="18"/>
  <c r="W131" i="18"/>
  <c r="BH26" i="16"/>
  <c r="BH23" i="18"/>
  <c r="BH34" i="18"/>
  <c r="BH56" i="18"/>
  <c r="BH67" i="18"/>
  <c r="BG49" i="18"/>
  <c r="BH32" i="18"/>
  <c r="BH54" i="18"/>
  <c r="BH65" i="18"/>
  <c r="W91" i="18"/>
  <c r="W102" i="18"/>
  <c r="W113" i="18"/>
  <c r="W129" i="18"/>
  <c r="BG60" i="18"/>
  <c r="S87" i="18"/>
  <c r="S86" i="18" s="1"/>
  <c r="S98" i="18"/>
  <c r="S97" i="18" s="1"/>
  <c r="S109" i="18"/>
  <c r="S108" i="18" s="1"/>
  <c r="S125" i="18"/>
  <c r="S124" i="18" s="1"/>
  <c r="BH33" i="18"/>
  <c r="BH66" i="18"/>
  <c r="BH55" i="18"/>
  <c r="BG27" i="18"/>
  <c r="BH30" i="18"/>
  <c r="BH52" i="18"/>
  <c r="BH63" i="18"/>
  <c r="BH28" i="16"/>
  <c r="BH25" i="18"/>
  <c r="BH36" i="18"/>
  <c r="BH58" i="18"/>
  <c r="BH69" i="18"/>
  <c r="BH28" i="18"/>
  <c r="BH61" i="18"/>
  <c r="BH50" i="18"/>
  <c r="BH27" i="16"/>
  <c r="BH24" i="18"/>
  <c r="BH35" i="18"/>
  <c r="BH57" i="18"/>
  <c r="BH68" i="18"/>
  <c r="R11" i="20"/>
  <c r="R10" i="20" s="1"/>
  <c r="U10" i="21" s="1"/>
  <c r="V15" i="20"/>
  <c r="Y22" i="21" s="1"/>
  <c r="BH21" i="16"/>
  <c r="BH23" i="16"/>
  <c r="BH24" i="16"/>
  <c r="BH22" i="16"/>
  <c r="BH25" i="16"/>
  <c r="V79" i="20"/>
  <c r="R35" i="50"/>
  <c r="BE11" i="50"/>
  <c r="R32" i="50"/>
  <c r="BE25" i="50"/>
  <c r="R33" i="50"/>
  <c r="BE12" i="50"/>
  <c r="BE24" i="50"/>
  <c r="BE9" i="50"/>
  <c r="BE10" i="50"/>
  <c r="BN26" i="47"/>
  <c r="BK77" i="45"/>
  <c r="BK74" i="45" s="1"/>
  <c r="BK34" i="27" s="1"/>
  <c r="BK20" i="27" s="1"/>
  <c r="BK37" i="27" s="1"/>
  <c r="BN70" i="47"/>
  <c r="BM68" i="44"/>
  <c r="BM19" i="27" s="1"/>
  <c r="BJ64" i="27"/>
  <c r="BJ62" i="27"/>
  <c r="BJ65" i="27" s="1"/>
  <c r="BJ61" i="27"/>
  <c r="BL55" i="27"/>
  <c r="BP63" i="47"/>
  <c r="BP55" i="47"/>
  <c r="BO66" i="47"/>
  <c r="BO58" i="47"/>
  <c r="BN38" i="39"/>
  <c r="BN55" i="45" s="1"/>
  <c r="BN30" i="27" s="1"/>
  <c r="BN37" i="39"/>
  <c r="BN54" i="45" s="1"/>
  <c r="BN29" i="27" s="1"/>
  <c r="BO44" i="47"/>
  <c r="BO36" i="47"/>
  <c r="BO45" i="47" s="1"/>
  <c r="BP11" i="47"/>
  <c r="BP19" i="47"/>
  <c r="BP33" i="47"/>
  <c r="BP41" i="47"/>
  <c r="BO36" i="43"/>
  <c r="BO42" i="43"/>
  <c r="BO41" i="43" s="1"/>
  <c r="BO11" i="43"/>
  <c r="BN53" i="43"/>
  <c r="BN60" i="43"/>
  <c r="BO14" i="47"/>
  <c r="BO22" i="47"/>
  <c r="BN78" i="45"/>
  <c r="BN35" i="27" s="1"/>
  <c r="BH20" i="16"/>
  <c r="BI119" i="13"/>
  <c r="W79" i="16"/>
  <c r="X95" i="13"/>
  <c r="X106" i="13" s="1"/>
  <c r="W113" i="25"/>
  <c r="W204" i="25"/>
  <c r="W90" i="16"/>
  <c r="W217" i="25"/>
  <c r="W230" i="25"/>
  <c r="W68" i="16"/>
  <c r="W139" i="25"/>
  <c r="W178" i="25"/>
  <c r="W112" i="16"/>
  <c r="Y16" i="13"/>
  <c r="AV51" i="13" s="1"/>
  <c r="W126" i="25"/>
  <c r="W152" i="25"/>
  <c r="W165" i="25"/>
  <c r="W57" i="16"/>
  <c r="W191" i="25"/>
  <c r="W101" i="16"/>
  <c r="V42" i="20"/>
  <c r="V68" i="20"/>
  <c r="V31" i="20"/>
  <c r="V105" i="20"/>
  <c r="V94" i="20"/>
  <c r="AU44" i="13"/>
  <c r="V20" i="20"/>
  <c r="V57" i="20"/>
  <c r="Y49" i="21" s="1"/>
  <c r="X66" i="13"/>
  <c r="V116" i="20"/>
  <c r="X77" i="13"/>
  <c r="V52" i="20"/>
  <c r="Y44" i="21" s="1"/>
  <c r="T72" i="20"/>
  <c r="W92" i="16"/>
  <c r="W219" i="25"/>
  <c r="W81" i="16"/>
  <c r="W206" i="25"/>
  <c r="W167" i="25"/>
  <c r="W70" i="16"/>
  <c r="W115" i="25"/>
  <c r="W141" i="25"/>
  <c r="W232" i="25"/>
  <c r="W154" i="25"/>
  <c r="W128" i="25"/>
  <c r="X97" i="13"/>
  <c r="X108" i="13" s="1"/>
  <c r="W114" i="16"/>
  <c r="W59" i="16"/>
  <c r="Y18" i="13"/>
  <c r="Y75" i="13" s="1"/>
  <c r="W180" i="25"/>
  <c r="W193" i="25"/>
  <c r="W103" i="16"/>
  <c r="U114" i="25"/>
  <c r="U140" i="25"/>
  <c r="U192" i="25"/>
  <c r="U205" i="25"/>
  <c r="U179" i="25"/>
  <c r="U231" i="25"/>
  <c r="U69" i="16"/>
  <c r="U58" i="16"/>
  <c r="V96" i="13"/>
  <c r="V107" i="13" s="1"/>
  <c r="U218" i="25"/>
  <c r="U91" i="16"/>
  <c r="U166" i="25"/>
  <c r="U102" i="16"/>
  <c r="U80" i="16"/>
  <c r="U113" i="16"/>
  <c r="U127" i="25"/>
  <c r="W17" i="13"/>
  <c r="AT52" i="13" s="1"/>
  <c r="BH35" i="16"/>
  <c r="BH46" i="16"/>
  <c r="BH36" i="16"/>
  <c r="BH47" i="16"/>
  <c r="BH39" i="16"/>
  <c r="BH50" i="16"/>
  <c r="BH38" i="16"/>
  <c r="BH49" i="16"/>
  <c r="BH37" i="16"/>
  <c r="BH48" i="16"/>
  <c r="BH15" i="16"/>
  <c r="BH17" i="16"/>
  <c r="BH14" i="16"/>
  <c r="BH16" i="16"/>
  <c r="BH13" i="16"/>
  <c r="BH295" i="25"/>
  <c r="BH282" i="25"/>
  <c r="BH256" i="25"/>
  <c r="BH100" i="25"/>
  <c r="BH269" i="25"/>
  <c r="BH87" i="25"/>
  <c r="BH61" i="25"/>
  <c r="BH243" i="25"/>
  <c r="BH74" i="25"/>
  <c r="BH297" i="25"/>
  <c r="BH284" i="25"/>
  <c r="BH271" i="25"/>
  <c r="BH258" i="25"/>
  <c r="BH245" i="25"/>
  <c r="BH102" i="25"/>
  <c r="BH89" i="25"/>
  <c r="BH63" i="25"/>
  <c r="BH50" i="25"/>
  <c r="BH76" i="25"/>
  <c r="BJ29" i="13"/>
  <c r="BJ31" i="13"/>
  <c r="BJ30" i="13"/>
  <c r="BJ33" i="13"/>
  <c r="BJ32" i="13"/>
  <c r="BH296" i="25"/>
  <c r="BH283" i="25"/>
  <c r="BH257" i="25"/>
  <c r="BH244" i="25"/>
  <c r="BH101" i="25"/>
  <c r="BH270" i="25"/>
  <c r="BH75" i="25"/>
  <c r="BH88" i="25"/>
  <c r="BH62" i="25"/>
  <c r="BH286" i="25"/>
  <c r="BH299" i="25"/>
  <c r="BH273" i="25"/>
  <c r="BH260" i="25"/>
  <c r="BH247" i="25"/>
  <c r="BH91" i="25"/>
  <c r="BH65" i="25"/>
  <c r="BH78" i="25"/>
  <c r="BH52" i="25"/>
  <c r="BH104" i="25"/>
  <c r="BH285" i="25"/>
  <c r="BH259" i="25"/>
  <c r="BH298" i="25"/>
  <c r="BH246" i="25"/>
  <c r="BH272" i="25"/>
  <c r="BH103" i="25"/>
  <c r="BH77" i="25"/>
  <c r="BH51" i="25"/>
  <c r="BH90" i="25"/>
  <c r="BH64" i="25"/>
  <c r="V89" i="13"/>
  <c r="R48" i="20"/>
  <c r="R47" i="20" s="1"/>
  <c r="U32" i="21" s="1"/>
  <c r="U41" i="21"/>
  <c r="R121" i="16"/>
  <c r="R120" i="16"/>
  <c r="BG289" i="25"/>
  <c r="BH294" i="25"/>
  <c r="BH292" i="25"/>
  <c r="BH300" i="25"/>
  <c r="BH293" i="25"/>
  <c r="BH291" i="25"/>
  <c r="I69" i="50"/>
  <c r="R14" i="50"/>
  <c r="R70" i="4"/>
  <c r="BF11" i="4"/>
  <c r="BF10" i="4"/>
  <c r="BF25" i="4"/>
  <c r="BF9" i="4"/>
  <c r="BF24" i="4"/>
  <c r="O34" i="4"/>
  <c r="AP26" i="4"/>
  <c r="BF12" i="4"/>
  <c r="R36" i="4"/>
  <c r="AU39" i="13"/>
  <c r="AU50" i="13"/>
  <c r="BG263" i="25"/>
  <c r="BH274" i="25"/>
  <c r="BH287" i="25"/>
  <c r="BH267" i="25"/>
  <c r="BH280" i="25"/>
  <c r="BH265" i="25"/>
  <c r="BH278" i="25"/>
  <c r="BF39" i="25"/>
  <c r="BH266" i="25"/>
  <c r="BH279" i="25"/>
  <c r="BH268" i="25"/>
  <c r="BH281" i="25"/>
  <c r="BG276" i="25"/>
  <c r="BG237" i="25"/>
  <c r="X61" i="13"/>
  <c r="X83" i="13" s="1"/>
  <c r="BH240" i="25"/>
  <c r="BH253" i="25"/>
  <c r="BH242" i="25"/>
  <c r="BH255" i="25"/>
  <c r="BH248" i="25"/>
  <c r="BH261" i="25"/>
  <c r="BG250" i="25"/>
  <c r="BH241" i="25"/>
  <c r="BH254" i="25"/>
  <c r="BH239" i="25"/>
  <c r="BH252" i="25"/>
  <c r="S213" i="25"/>
  <c r="S211" i="25" s="1"/>
  <c r="S226" i="25"/>
  <c r="S224" i="25" s="1"/>
  <c r="S187" i="25"/>
  <c r="S185" i="25" s="1"/>
  <c r="S200" i="25"/>
  <c r="S198" i="25" s="1"/>
  <c r="S161" i="25"/>
  <c r="S159" i="25" s="1"/>
  <c r="S174" i="25"/>
  <c r="S172" i="25" s="1"/>
  <c r="S135" i="25"/>
  <c r="S133" i="25" s="1"/>
  <c r="S148" i="25"/>
  <c r="S146" i="25" s="1"/>
  <c r="S109" i="25"/>
  <c r="S122" i="25"/>
  <c r="S120" i="25" s="1"/>
  <c r="BG94" i="25"/>
  <c r="BH85" i="25"/>
  <c r="BH98" i="25"/>
  <c r="BH86" i="25"/>
  <c r="BH99" i="25"/>
  <c r="BH83" i="25"/>
  <c r="BH96" i="25"/>
  <c r="BH84" i="25"/>
  <c r="BH97" i="25"/>
  <c r="BH92" i="25"/>
  <c r="BH105" i="25"/>
  <c r="BG55" i="25"/>
  <c r="BH59" i="25"/>
  <c r="BH72" i="25"/>
  <c r="BH57" i="25"/>
  <c r="BH70" i="25"/>
  <c r="BG81" i="25"/>
  <c r="BG68" i="25"/>
  <c r="BH58" i="25"/>
  <c r="BH71" i="25"/>
  <c r="BH60" i="25"/>
  <c r="BH73" i="25"/>
  <c r="BH66" i="25"/>
  <c r="BH79" i="25"/>
  <c r="BH53" i="25"/>
  <c r="AS37" i="13"/>
  <c r="V59" i="13"/>
  <c r="AS48" i="13"/>
  <c r="T24" i="20"/>
  <c r="T35" i="20"/>
  <c r="T109" i="20"/>
  <c r="T98" i="20"/>
  <c r="T61" i="20"/>
  <c r="X82" i="13"/>
  <c r="V111" i="20"/>
  <c r="V74" i="20"/>
  <c r="V100" i="20"/>
  <c r="V26" i="20"/>
  <c r="V37" i="20"/>
  <c r="V63" i="20"/>
  <c r="S72" i="21"/>
  <c r="T68" i="21"/>
  <c r="S39" i="21"/>
  <c r="T35" i="21"/>
  <c r="S17" i="21"/>
  <c r="T13" i="21"/>
  <c r="S53" i="16"/>
  <c r="S52" i="16" s="1"/>
  <c r="BG30" i="16"/>
  <c r="BH31" i="16"/>
  <c r="BH42" i="16"/>
  <c r="BH32" i="16"/>
  <c r="BH43" i="16"/>
  <c r="BH34" i="16"/>
  <c r="BH45" i="16"/>
  <c r="BH33" i="16"/>
  <c r="BH44" i="16"/>
  <c r="BH40" i="16"/>
  <c r="BH51" i="16"/>
  <c r="BG41" i="16"/>
  <c r="U12" i="13"/>
  <c r="T91" i="13"/>
  <c r="S86" i="16"/>
  <c r="S85" i="16" s="1"/>
  <c r="S75" i="16"/>
  <c r="S74" i="16" s="1"/>
  <c r="S97" i="16"/>
  <c r="S96" i="16" s="1"/>
  <c r="S108" i="16"/>
  <c r="S107" i="16" s="1"/>
  <c r="BG8" i="16"/>
  <c r="BH10" i="16"/>
  <c r="BG19" i="16"/>
  <c r="BH12" i="16"/>
  <c r="BH11" i="16"/>
  <c r="BH18" i="16"/>
  <c r="BH9" i="16"/>
  <c r="BI24" i="13"/>
  <c r="BJ28" i="13"/>
  <c r="BJ27" i="13"/>
  <c r="BJ34" i="13"/>
  <c r="BJ25" i="13"/>
  <c r="BJ26" i="13"/>
  <c r="B68" i="10"/>
  <c r="C67" i="10"/>
  <c r="BK6" i="13" s="1"/>
  <c r="S49" i="25" l="1"/>
  <c r="S48" i="25"/>
  <c r="S44" i="25"/>
  <c r="S45" i="25"/>
  <c r="S365" i="25" s="1"/>
  <c r="T365" i="25" s="1"/>
  <c r="U365" i="25" s="1"/>
  <c r="V365" i="25" s="1"/>
  <c r="W365" i="25" s="1"/>
  <c r="X365" i="25" s="1"/>
  <c r="Y365" i="25" s="1"/>
  <c r="Z365" i="25" s="1"/>
  <c r="AA365" i="25" s="1"/>
  <c r="AB365" i="25" s="1"/>
  <c r="AC365" i="25" s="1"/>
  <c r="AD365" i="25" s="1"/>
  <c r="AE365" i="25" s="1"/>
  <c r="AF365" i="25" s="1"/>
  <c r="AG365" i="25" s="1"/>
  <c r="AH365" i="25" s="1"/>
  <c r="AI365" i="25" s="1"/>
  <c r="AJ365" i="25" s="1"/>
  <c r="AK365" i="25" s="1"/>
  <c r="AL365" i="25" s="1"/>
  <c r="AM365" i="25" s="1"/>
  <c r="AN365" i="25" s="1"/>
  <c r="AO365" i="25" s="1"/>
  <c r="AP365" i="25" s="1"/>
  <c r="S46" i="25"/>
  <c r="S366" i="25" s="1"/>
  <c r="T366" i="25" s="1"/>
  <c r="U366" i="25" s="1"/>
  <c r="V366" i="25" s="1"/>
  <c r="W366" i="25" s="1"/>
  <c r="X366" i="25" s="1"/>
  <c r="Y366" i="25" s="1"/>
  <c r="Z366" i="25" s="1"/>
  <c r="AA366" i="25" s="1"/>
  <c r="AB366" i="25" s="1"/>
  <c r="AC366" i="25" s="1"/>
  <c r="AD366" i="25" s="1"/>
  <c r="AE366" i="25" s="1"/>
  <c r="AF366" i="25" s="1"/>
  <c r="AG366" i="25" s="1"/>
  <c r="AH366" i="25" s="1"/>
  <c r="AI366" i="25" s="1"/>
  <c r="AJ366" i="25" s="1"/>
  <c r="AK366" i="25" s="1"/>
  <c r="AL366" i="25" s="1"/>
  <c r="AM366" i="25" s="1"/>
  <c r="AN366" i="25" s="1"/>
  <c r="AO366" i="25" s="1"/>
  <c r="AP366" i="25" s="1"/>
  <c r="S47" i="25"/>
  <c r="AD334" i="25"/>
  <c r="X349" i="25"/>
  <c r="AF329" i="25"/>
  <c r="Z344" i="25"/>
  <c r="AB339" i="25"/>
  <c r="V81" i="13"/>
  <c r="U88" i="18" s="1"/>
  <c r="V93" i="20"/>
  <c r="AU43" i="13"/>
  <c r="AT79" i="18" s="1"/>
  <c r="V143" i="18"/>
  <c r="V19" i="20"/>
  <c r="BH13" i="22"/>
  <c r="V30" i="20"/>
  <c r="V104" i="20"/>
  <c r="V56" i="20"/>
  <c r="Y48" i="21" s="1"/>
  <c r="V115" i="20"/>
  <c r="V78" i="20"/>
  <c r="V41" i="20"/>
  <c r="V67" i="20"/>
  <c r="X76" i="13"/>
  <c r="X87" i="13" s="1"/>
  <c r="AU54" i="13"/>
  <c r="BE28" i="4"/>
  <c r="BE28" i="50" s="1"/>
  <c r="AR73" i="18"/>
  <c r="P121" i="18"/>
  <c r="BF83" i="18"/>
  <c r="W142" i="18"/>
  <c r="P120" i="18"/>
  <c r="P122" i="18"/>
  <c r="AT75" i="18"/>
  <c r="AT80" i="18"/>
  <c r="S123" i="18"/>
  <c r="U91" i="20"/>
  <c r="X79" i="21" s="1"/>
  <c r="U141" i="18"/>
  <c r="BH27" i="18"/>
  <c r="BI30" i="18"/>
  <c r="BI52" i="18"/>
  <c r="BI63" i="18"/>
  <c r="BI28" i="16"/>
  <c r="BI25" i="18"/>
  <c r="BI36" i="18"/>
  <c r="BI58" i="18"/>
  <c r="BI69" i="18"/>
  <c r="W229" i="25"/>
  <c r="W90" i="18"/>
  <c r="W101" i="18"/>
  <c r="W112" i="18"/>
  <c r="W128" i="18"/>
  <c r="BI27" i="16"/>
  <c r="BI24" i="18"/>
  <c r="BI35" i="18"/>
  <c r="BI57" i="18"/>
  <c r="BI68" i="18"/>
  <c r="U131" i="25"/>
  <c r="U96" i="18"/>
  <c r="U107" i="18"/>
  <c r="U118" i="18"/>
  <c r="U134" i="18"/>
  <c r="BI33" i="18"/>
  <c r="BI55" i="18"/>
  <c r="BI66" i="18"/>
  <c r="BI31" i="18"/>
  <c r="BI53" i="18"/>
  <c r="BI64" i="18"/>
  <c r="BI26" i="16"/>
  <c r="BI23" i="18"/>
  <c r="BI34" i="18"/>
  <c r="BI56" i="18"/>
  <c r="BI67" i="18"/>
  <c r="W90" i="20"/>
  <c r="Z78" i="21" s="1"/>
  <c r="W140" i="18"/>
  <c r="BI28" i="18"/>
  <c r="BI50" i="18"/>
  <c r="BI61" i="18"/>
  <c r="W228" i="25"/>
  <c r="W100" i="18"/>
  <c r="W89" i="18"/>
  <c r="W111" i="18"/>
  <c r="W127" i="18"/>
  <c r="BI29" i="18"/>
  <c r="BI51" i="18"/>
  <c r="BI62" i="18"/>
  <c r="BI32" i="18"/>
  <c r="BI54" i="18"/>
  <c r="BI65" i="18"/>
  <c r="BH49" i="18"/>
  <c r="BI29" i="16"/>
  <c r="BI37" i="18"/>
  <c r="BI26" i="18"/>
  <c r="BI59" i="18"/>
  <c r="BI70" i="18"/>
  <c r="BH60" i="18"/>
  <c r="W16" i="20"/>
  <c r="Z23" i="21" s="1"/>
  <c r="U17" i="20"/>
  <c r="X24" i="21" s="1"/>
  <c r="BI25" i="16"/>
  <c r="BI22" i="16"/>
  <c r="BI24" i="16"/>
  <c r="BI23" i="16"/>
  <c r="BI21" i="16"/>
  <c r="BF24" i="50"/>
  <c r="R36" i="50"/>
  <c r="BF25" i="50"/>
  <c r="BF12" i="50"/>
  <c r="BF10" i="50"/>
  <c r="BF11" i="50"/>
  <c r="BF9" i="50"/>
  <c r="AP26" i="50"/>
  <c r="BK38" i="27"/>
  <c r="BK45" i="27"/>
  <c r="BM8" i="27"/>
  <c r="BM74" i="27"/>
  <c r="BM67" i="27" s="1"/>
  <c r="BO39" i="47"/>
  <c r="BO35" i="43"/>
  <c r="BO48" i="43"/>
  <c r="BO67" i="47"/>
  <c r="BO59" i="47"/>
  <c r="BO68" i="47" s="1"/>
  <c r="BP34" i="47"/>
  <c r="BP42" i="47"/>
  <c r="BO23" i="47"/>
  <c r="BO15" i="47"/>
  <c r="BO24" i="47" s="1"/>
  <c r="BP64" i="47"/>
  <c r="BP56" i="47"/>
  <c r="BN46" i="46"/>
  <c r="BN45" i="46" s="1"/>
  <c r="BN68" i="46"/>
  <c r="BN67" i="46" s="1"/>
  <c r="BN34" i="46"/>
  <c r="BN33" i="46" s="1"/>
  <c r="BN12" i="46"/>
  <c r="BN11" i="46" s="1"/>
  <c r="BN40" i="46"/>
  <c r="BN39" i="46" s="1"/>
  <c r="BN24" i="46"/>
  <c r="BN23" i="46" s="1"/>
  <c r="BN56" i="46"/>
  <c r="BN55" i="46" s="1"/>
  <c r="BN62" i="46"/>
  <c r="BN61" i="46" s="1"/>
  <c r="BN75" i="46"/>
  <c r="BN74" i="46" s="1"/>
  <c r="BQ37" i="47" s="1"/>
  <c r="BN18" i="46"/>
  <c r="BN17" i="46" s="1"/>
  <c r="BN59" i="43"/>
  <c r="BN86" i="45"/>
  <c r="BN85" i="45" s="1"/>
  <c r="BN36" i="27" s="1"/>
  <c r="BP20" i="47"/>
  <c r="BP12" i="47"/>
  <c r="BI20" i="16"/>
  <c r="BJ119" i="13"/>
  <c r="W112" i="20"/>
  <c r="W101" i="20"/>
  <c r="W64" i="20"/>
  <c r="W75" i="20"/>
  <c r="W53" i="20"/>
  <c r="Z45" i="21" s="1"/>
  <c r="W38" i="20"/>
  <c r="W27" i="20"/>
  <c r="Y73" i="13"/>
  <c r="AV40" i="13"/>
  <c r="Y62" i="13"/>
  <c r="X88" i="13"/>
  <c r="U54" i="20"/>
  <c r="X46" i="21" s="1"/>
  <c r="W55" i="20"/>
  <c r="Z47" i="21" s="1"/>
  <c r="W92" i="20"/>
  <c r="U65" i="20"/>
  <c r="W77" i="20"/>
  <c r="W18" i="20"/>
  <c r="W66" i="20"/>
  <c r="W40" i="20"/>
  <c r="W103" i="20"/>
  <c r="W29" i="20"/>
  <c r="W114" i="20"/>
  <c r="AV42" i="13"/>
  <c r="Y64" i="13"/>
  <c r="Y86" i="13" s="1"/>
  <c r="AV53" i="13"/>
  <c r="O34" i="50"/>
  <c r="W74" i="13"/>
  <c r="U113" i="20"/>
  <c r="AT41" i="13"/>
  <c r="U102" i="20"/>
  <c r="U39" i="20"/>
  <c r="U76" i="20"/>
  <c r="U28" i="20"/>
  <c r="W63" i="13"/>
  <c r="BI38" i="16"/>
  <c r="BI49" i="16"/>
  <c r="BI39" i="16"/>
  <c r="BI50" i="16"/>
  <c r="BI36" i="16"/>
  <c r="BI47" i="16"/>
  <c r="BI37" i="16"/>
  <c r="BI48" i="16"/>
  <c r="BI35" i="16"/>
  <c r="BI46" i="16"/>
  <c r="BI13" i="16"/>
  <c r="BI16" i="16"/>
  <c r="BI17" i="16"/>
  <c r="BI14" i="16"/>
  <c r="BI15" i="16"/>
  <c r="BI296" i="25"/>
  <c r="BI283" i="25"/>
  <c r="BI257" i="25"/>
  <c r="BI270" i="25"/>
  <c r="BI244" i="25"/>
  <c r="BI101" i="25"/>
  <c r="BI88" i="25"/>
  <c r="BI75" i="25"/>
  <c r="BI62" i="25"/>
  <c r="BK30" i="13"/>
  <c r="BK32" i="13"/>
  <c r="BK31" i="13"/>
  <c r="BK29" i="13"/>
  <c r="BK33" i="13"/>
  <c r="BI271" i="25"/>
  <c r="BI284" i="25"/>
  <c r="BI258" i="25"/>
  <c r="BI297" i="25"/>
  <c r="BI102" i="25"/>
  <c r="BI245" i="25"/>
  <c r="BI89" i="25"/>
  <c r="BI76" i="25"/>
  <c r="BI63" i="25"/>
  <c r="BI50" i="25"/>
  <c r="BI273" i="25"/>
  <c r="BI299" i="25"/>
  <c r="BI286" i="25"/>
  <c r="BI260" i="25"/>
  <c r="BI247" i="25"/>
  <c r="BI104" i="25"/>
  <c r="BI91" i="25"/>
  <c r="BI52" i="25"/>
  <c r="BI65" i="25"/>
  <c r="BI78" i="25"/>
  <c r="BI269" i="25"/>
  <c r="BI256" i="25"/>
  <c r="BI282" i="25"/>
  <c r="BI243" i="25"/>
  <c r="BI295" i="25"/>
  <c r="BI100" i="25"/>
  <c r="BI74" i="25"/>
  <c r="BI87" i="25"/>
  <c r="BI61" i="25"/>
  <c r="BI298" i="25"/>
  <c r="BI285" i="25"/>
  <c r="BI259" i="25"/>
  <c r="BI246" i="25"/>
  <c r="BI272" i="25"/>
  <c r="BI90" i="25"/>
  <c r="BI103" i="25"/>
  <c r="BI77" i="25"/>
  <c r="BI64" i="25"/>
  <c r="BI51" i="25"/>
  <c r="U118" i="25"/>
  <c r="U183" i="25"/>
  <c r="U84" i="16"/>
  <c r="U157" i="25"/>
  <c r="U170" i="25"/>
  <c r="V100" i="13"/>
  <c r="V111" i="13" s="1"/>
  <c r="U144" i="25"/>
  <c r="U235" i="25"/>
  <c r="U117" i="16"/>
  <c r="U62" i="16"/>
  <c r="W21" i="13"/>
  <c r="AT45" i="13" s="1"/>
  <c r="U95" i="16"/>
  <c r="U196" i="25"/>
  <c r="U106" i="16"/>
  <c r="U73" i="16"/>
  <c r="U222" i="25"/>
  <c r="U209" i="25"/>
  <c r="BH289" i="25"/>
  <c r="BI294" i="25"/>
  <c r="BI293" i="25"/>
  <c r="BI291" i="25"/>
  <c r="BI292" i="25"/>
  <c r="BI300" i="25"/>
  <c r="S13" i="4"/>
  <c r="S16" i="4"/>
  <c r="BG9" i="4"/>
  <c r="BG12" i="4"/>
  <c r="BG25" i="4"/>
  <c r="S18" i="4"/>
  <c r="BG24" i="4"/>
  <c r="S17" i="4"/>
  <c r="BG10" i="4"/>
  <c r="S15" i="4"/>
  <c r="BG11" i="4"/>
  <c r="BH276" i="25"/>
  <c r="BG39" i="25"/>
  <c r="BH263" i="25"/>
  <c r="BI268" i="25"/>
  <c r="BI281" i="25"/>
  <c r="BI266" i="25"/>
  <c r="BI279" i="25"/>
  <c r="BI267" i="25"/>
  <c r="BI280" i="25"/>
  <c r="BI265" i="25"/>
  <c r="BI278" i="25"/>
  <c r="BI274" i="25"/>
  <c r="BI287" i="25"/>
  <c r="BH237" i="25"/>
  <c r="BI240" i="25"/>
  <c r="BI253" i="25"/>
  <c r="BI248" i="25"/>
  <c r="BI261" i="25"/>
  <c r="S38" i="25"/>
  <c r="BH250" i="25"/>
  <c r="BI239" i="25"/>
  <c r="BI252" i="25"/>
  <c r="BI241" i="25"/>
  <c r="BI254" i="25"/>
  <c r="BI242" i="25"/>
  <c r="BI255" i="25"/>
  <c r="W202" i="25"/>
  <c r="W215" i="25"/>
  <c r="W203" i="25"/>
  <c r="W216" i="25"/>
  <c r="W177" i="25"/>
  <c r="W190" i="25"/>
  <c r="W176" i="25"/>
  <c r="W189" i="25"/>
  <c r="W151" i="25"/>
  <c r="W164" i="25"/>
  <c r="W150" i="25"/>
  <c r="W163" i="25"/>
  <c r="W125" i="25"/>
  <c r="W138" i="25"/>
  <c r="W124" i="25"/>
  <c r="W137" i="25"/>
  <c r="S37" i="25"/>
  <c r="W99" i="16"/>
  <c r="W111" i="25"/>
  <c r="W112" i="25"/>
  <c r="BH94" i="25"/>
  <c r="BI84" i="25"/>
  <c r="BI97" i="25"/>
  <c r="BI83" i="25"/>
  <c r="BI96" i="25"/>
  <c r="BI92" i="25"/>
  <c r="BI105" i="25"/>
  <c r="BI85" i="25"/>
  <c r="BI98" i="25"/>
  <c r="BI86" i="25"/>
  <c r="BI99" i="25"/>
  <c r="BH55" i="25"/>
  <c r="BI66" i="25"/>
  <c r="BI79" i="25"/>
  <c r="BI59" i="25"/>
  <c r="BI72" i="25"/>
  <c r="BH81" i="25"/>
  <c r="BH68" i="25"/>
  <c r="BI60" i="25"/>
  <c r="BI73" i="25"/>
  <c r="BI57" i="25"/>
  <c r="BI70" i="25"/>
  <c r="BI58" i="25"/>
  <c r="BI71" i="25"/>
  <c r="BI53" i="25"/>
  <c r="W66" i="16"/>
  <c r="W77" i="16"/>
  <c r="W88" i="16"/>
  <c r="Y14" i="13"/>
  <c r="AV38" i="13" s="1"/>
  <c r="W55" i="16"/>
  <c r="W110" i="16"/>
  <c r="X93" i="13"/>
  <c r="X104" i="13" s="1"/>
  <c r="AR36" i="13"/>
  <c r="S81" i="21"/>
  <c r="S59" i="21"/>
  <c r="S26" i="21"/>
  <c r="W78" i="16"/>
  <c r="W67" i="16"/>
  <c r="W100" i="16"/>
  <c r="W56" i="16"/>
  <c r="Y15" i="13"/>
  <c r="X94" i="13"/>
  <c r="W89" i="16"/>
  <c r="W111" i="16"/>
  <c r="U66" i="21"/>
  <c r="T69" i="21"/>
  <c r="U33" i="21"/>
  <c r="T36" i="21"/>
  <c r="U11" i="21"/>
  <c r="T14" i="21"/>
  <c r="S63" i="16"/>
  <c r="S31" i="4"/>
  <c r="T90" i="13"/>
  <c r="BH30" i="16"/>
  <c r="BI31" i="16"/>
  <c r="BI42" i="16"/>
  <c r="BI40" i="16"/>
  <c r="BI51" i="16"/>
  <c r="BI33" i="16"/>
  <c r="BI44" i="16"/>
  <c r="BH41" i="16"/>
  <c r="BI32" i="16"/>
  <c r="BI43" i="16"/>
  <c r="BI34" i="16"/>
  <c r="BI45" i="16"/>
  <c r="U11" i="13"/>
  <c r="AR47" i="13"/>
  <c r="AR46" i="13" s="1"/>
  <c r="U58" i="13"/>
  <c r="U57" i="13" s="1"/>
  <c r="U69" i="13"/>
  <c r="U68" i="13" s="1"/>
  <c r="T102" i="13"/>
  <c r="BH8" i="16"/>
  <c r="BI18" i="16"/>
  <c r="BI11" i="16"/>
  <c r="BH19" i="16"/>
  <c r="BI12" i="16"/>
  <c r="BI10" i="16"/>
  <c r="BI9" i="16"/>
  <c r="BK34" i="13"/>
  <c r="BK25" i="13"/>
  <c r="BK26" i="13"/>
  <c r="BK28" i="13"/>
  <c r="BK27" i="13"/>
  <c r="C68" i="10"/>
  <c r="BL6" i="13" s="1"/>
  <c r="B69" i="10"/>
  <c r="BJ24" i="13"/>
  <c r="U98" i="16" l="1"/>
  <c r="U136" i="25"/>
  <c r="U175" i="25"/>
  <c r="U201" i="25"/>
  <c r="U214" i="25"/>
  <c r="U123" i="25"/>
  <c r="U149" i="25"/>
  <c r="U188" i="25"/>
  <c r="U76" i="16"/>
  <c r="U87" i="16"/>
  <c r="U65" i="16"/>
  <c r="AC339" i="25"/>
  <c r="AE334" i="25"/>
  <c r="AA344" i="25"/>
  <c r="S367" i="25"/>
  <c r="T367" i="25" s="1"/>
  <c r="U367" i="25" s="1"/>
  <c r="V367" i="25" s="1"/>
  <c r="W367" i="25" s="1"/>
  <c r="X367" i="25" s="1"/>
  <c r="Y367" i="25" s="1"/>
  <c r="Z367" i="25" s="1"/>
  <c r="AA367" i="25" s="1"/>
  <c r="AB367" i="25" s="1"/>
  <c r="AC367" i="25" s="1"/>
  <c r="AD367" i="25" s="1"/>
  <c r="AE367" i="25" s="1"/>
  <c r="AF367" i="25" s="1"/>
  <c r="AG367" i="25" s="1"/>
  <c r="AH367" i="25" s="1"/>
  <c r="AI367" i="25" s="1"/>
  <c r="AJ367" i="25" s="1"/>
  <c r="AK367" i="25" s="1"/>
  <c r="AL367" i="25" s="1"/>
  <c r="AM367" i="25" s="1"/>
  <c r="AN367" i="25" s="1"/>
  <c r="AO367" i="25" s="1"/>
  <c r="AP367" i="25" s="1"/>
  <c r="S368" i="25"/>
  <c r="S42" i="25"/>
  <c r="S41" i="25" s="1"/>
  <c r="S364" i="25"/>
  <c r="T364" i="25" s="1"/>
  <c r="U364" i="25" s="1"/>
  <c r="V364" i="25" s="1"/>
  <c r="W364" i="25" s="1"/>
  <c r="X364" i="25" s="1"/>
  <c r="Y364" i="25" s="1"/>
  <c r="Z364" i="25" s="1"/>
  <c r="AA364" i="25" s="1"/>
  <c r="AB364" i="25" s="1"/>
  <c r="AC364" i="25" s="1"/>
  <c r="AD364" i="25" s="1"/>
  <c r="AE364" i="25" s="1"/>
  <c r="AF364" i="25" s="1"/>
  <c r="AG364" i="25" s="1"/>
  <c r="AH364" i="25" s="1"/>
  <c r="AI364" i="25" s="1"/>
  <c r="AJ364" i="25" s="1"/>
  <c r="AK364" i="25" s="1"/>
  <c r="AL364" i="25" s="1"/>
  <c r="AM364" i="25" s="1"/>
  <c r="AN364" i="25" s="1"/>
  <c r="AO364" i="25" s="1"/>
  <c r="AG329" i="25"/>
  <c r="Y349" i="25"/>
  <c r="V92" i="13"/>
  <c r="V103" i="13" s="1"/>
  <c r="U137" i="18" s="1"/>
  <c r="U109" i="16"/>
  <c r="U162" i="25"/>
  <c r="U54" i="16"/>
  <c r="W13" i="13"/>
  <c r="W70" i="13" s="1"/>
  <c r="U110" i="25"/>
  <c r="U126" i="18"/>
  <c r="U110" i="18"/>
  <c r="U227" i="25"/>
  <c r="U99" i="18"/>
  <c r="W142" i="25"/>
  <c r="BF28" i="4"/>
  <c r="BF28" i="50" s="1"/>
  <c r="W207" i="25"/>
  <c r="W155" i="25"/>
  <c r="W105" i="18"/>
  <c r="W71" i="16"/>
  <c r="W233" i="25"/>
  <c r="W194" i="25"/>
  <c r="W220" i="25"/>
  <c r="W115" i="16"/>
  <c r="W60" i="16"/>
  <c r="W116" i="18"/>
  <c r="W181" i="25"/>
  <c r="W168" i="25"/>
  <c r="Y19" i="13"/>
  <c r="Y76" i="13" s="1"/>
  <c r="X98" i="13"/>
  <c r="X109" i="13" s="1"/>
  <c r="W93" i="16"/>
  <c r="W94" i="18"/>
  <c r="W116" i="25"/>
  <c r="W82" i="16"/>
  <c r="W104" i="16"/>
  <c r="W129" i="25"/>
  <c r="W132" i="18"/>
  <c r="BI13" i="22"/>
  <c r="S12" i="20"/>
  <c r="V19" i="21" s="1"/>
  <c r="S49" i="20"/>
  <c r="P119" i="18"/>
  <c r="AU74" i="18"/>
  <c r="AU78" i="18"/>
  <c r="BG83" i="18"/>
  <c r="AU76" i="18"/>
  <c r="AQ72" i="18"/>
  <c r="AQ71" i="18" s="1"/>
  <c r="U145" i="18"/>
  <c r="S86" i="20"/>
  <c r="V74" i="21" s="1"/>
  <c r="S84" i="18"/>
  <c r="S85" i="18"/>
  <c r="AS81" i="18"/>
  <c r="AS77" i="18"/>
  <c r="BI27" i="18"/>
  <c r="BI49" i="18"/>
  <c r="BJ30" i="18"/>
  <c r="BJ52" i="18"/>
  <c r="BJ63" i="18"/>
  <c r="BJ31" i="18"/>
  <c r="BJ53" i="18"/>
  <c r="BJ64" i="18"/>
  <c r="BJ29" i="18"/>
  <c r="BJ51" i="18"/>
  <c r="BJ62" i="18"/>
  <c r="W88" i="20"/>
  <c r="Z76" i="21" s="1"/>
  <c r="W138" i="18"/>
  <c r="X93" i="18"/>
  <c r="X104" i="18"/>
  <c r="X115" i="18"/>
  <c r="X131" i="18"/>
  <c r="BJ28" i="16"/>
  <c r="BJ25" i="18"/>
  <c r="BJ36" i="18"/>
  <c r="BJ58" i="18"/>
  <c r="BJ69" i="18"/>
  <c r="BJ28" i="18"/>
  <c r="BJ50" i="18"/>
  <c r="BJ61" i="18"/>
  <c r="BJ29" i="16"/>
  <c r="BJ26" i="18"/>
  <c r="BJ37" i="18"/>
  <c r="BJ59" i="18"/>
  <c r="BJ70" i="18"/>
  <c r="S136" i="18"/>
  <c r="S135" i="18" s="1"/>
  <c r="BJ32" i="18"/>
  <c r="BJ54" i="18"/>
  <c r="BJ65" i="18"/>
  <c r="BJ26" i="16"/>
  <c r="BJ23" i="18"/>
  <c r="BJ34" i="18"/>
  <c r="BJ56" i="18"/>
  <c r="BJ67" i="18"/>
  <c r="BJ27" i="16"/>
  <c r="BJ24" i="18"/>
  <c r="BJ35" i="18"/>
  <c r="BJ57" i="18"/>
  <c r="BJ68" i="18"/>
  <c r="BJ33" i="18"/>
  <c r="BJ55" i="18"/>
  <c r="BJ66" i="18"/>
  <c r="W208" i="25"/>
  <c r="W95" i="18"/>
  <c r="W133" i="18"/>
  <c r="W106" i="18"/>
  <c r="W117" i="18"/>
  <c r="BI60" i="18"/>
  <c r="W14" i="20"/>
  <c r="Z21" i="21" s="1"/>
  <c r="BJ22" i="16"/>
  <c r="BJ25" i="16"/>
  <c r="BJ21" i="16"/>
  <c r="BJ24" i="16"/>
  <c r="BJ23" i="16"/>
  <c r="BG24" i="50"/>
  <c r="S13" i="50"/>
  <c r="BG11" i="50"/>
  <c r="BG25" i="50"/>
  <c r="BG10" i="50"/>
  <c r="BG12" i="50"/>
  <c r="S31" i="50"/>
  <c r="BG9" i="50"/>
  <c r="S18" i="50"/>
  <c r="BK46" i="27"/>
  <c r="BK60" i="27"/>
  <c r="BO61" i="47"/>
  <c r="BO70" i="47" s="1"/>
  <c r="BO17" i="47"/>
  <c r="BO26" i="47" s="1"/>
  <c r="BN10" i="46"/>
  <c r="BQ10" i="47" s="1"/>
  <c r="BQ11" i="47" s="1"/>
  <c r="BQ20" i="47" s="1"/>
  <c r="BM56" i="27"/>
  <c r="BM58" i="27"/>
  <c r="BM57" i="27"/>
  <c r="BN32" i="46"/>
  <c r="BQ32" i="47" s="1"/>
  <c r="BO48" i="47"/>
  <c r="BL76" i="45"/>
  <c r="BN70" i="44"/>
  <c r="BN69" i="44"/>
  <c r="BN71" i="44"/>
  <c r="BP35" i="47"/>
  <c r="BP43" i="47"/>
  <c r="BP65" i="47"/>
  <c r="BP57" i="47"/>
  <c r="BN54" i="46"/>
  <c r="BQ54" i="47" s="1"/>
  <c r="BO33" i="44"/>
  <c r="BO32" i="44" s="1"/>
  <c r="BO13" i="27" s="1"/>
  <c r="BO68" i="27" s="1"/>
  <c r="BO92" i="39"/>
  <c r="BO90" i="39" s="1"/>
  <c r="BO148" i="39"/>
  <c r="BO146" i="39" s="1"/>
  <c r="BO45" i="44"/>
  <c r="BO44" i="44" s="1"/>
  <c r="BO15" i="27" s="1"/>
  <c r="BO70" i="27" s="1"/>
  <c r="BO63" i="45"/>
  <c r="BO62" i="45" s="1"/>
  <c r="BO32" i="27" s="1"/>
  <c r="BO47" i="43"/>
  <c r="BO51" i="44"/>
  <c r="BO50" i="44" s="1"/>
  <c r="BO16" i="27" s="1"/>
  <c r="BO71" i="27" s="1"/>
  <c r="BO100" i="39"/>
  <c r="BO98" i="39" s="1"/>
  <c r="BO57" i="44"/>
  <c r="BO56" i="44" s="1"/>
  <c r="BO17" i="27" s="1"/>
  <c r="BO72" i="27" s="1"/>
  <c r="BO54" i="43"/>
  <c r="BO39" i="44"/>
  <c r="BO38" i="44" s="1"/>
  <c r="BO14" i="27" s="1"/>
  <c r="BO69" i="27" s="1"/>
  <c r="BP12" i="43"/>
  <c r="BO57" i="45"/>
  <c r="BO56" i="45" s="1"/>
  <c r="BO31" i="27" s="1"/>
  <c r="BO69" i="45"/>
  <c r="BO68" i="45" s="1"/>
  <c r="BO33" i="27" s="1"/>
  <c r="BO140" i="39"/>
  <c r="BO138" i="39" s="1"/>
  <c r="BO80" i="45"/>
  <c r="BO79" i="45" s="1"/>
  <c r="BO132" i="39"/>
  <c r="BO130" i="39" s="1"/>
  <c r="BO116" i="39"/>
  <c r="BO114" i="39" s="1"/>
  <c r="BO63" i="44"/>
  <c r="BO62" i="44" s="1"/>
  <c r="BO18" i="27" s="1"/>
  <c r="BO73" i="27" s="1"/>
  <c r="BO124" i="39"/>
  <c r="BO122" i="39" s="1"/>
  <c r="BO108" i="39"/>
  <c r="BO106" i="39" s="1"/>
  <c r="BO84" i="39"/>
  <c r="BO82" i="39" s="1"/>
  <c r="BO156" i="39"/>
  <c r="BO154" i="39" s="1"/>
  <c r="BP13" i="47"/>
  <c r="BP21" i="47"/>
  <c r="BJ20" i="16"/>
  <c r="BK119" i="13"/>
  <c r="Y84" i="13"/>
  <c r="W83" i="16"/>
  <c r="W72" i="16"/>
  <c r="W234" i="25"/>
  <c r="Y20" i="13"/>
  <c r="AV55" i="13" s="1"/>
  <c r="W195" i="25"/>
  <c r="W130" i="25"/>
  <c r="W105" i="16"/>
  <c r="W169" i="25"/>
  <c r="W116" i="16"/>
  <c r="W94" i="16"/>
  <c r="X99" i="13"/>
  <c r="X110" i="13" s="1"/>
  <c r="W182" i="25"/>
  <c r="W221" i="25"/>
  <c r="W117" i="25"/>
  <c r="W143" i="25"/>
  <c r="W61" i="16"/>
  <c r="W156" i="25"/>
  <c r="W51" i="20"/>
  <c r="Z43" i="21" s="1"/>
  <c r="U58" i="20"/>
  <c r="X50" i="21" s="1"/>
  <c r="U95" i="20"/>
  <c r="X70" i="16"/>
  <c r="U43" i="20"/>
  <c r="U21" i="20"/>
  <c r="X59" i="16"/>
  <c r="X92" i="16"/>
  <c r="X103" i="16"/>
  <c r="X81" i="16"/>
  <c r="X167" i="25"/>
  <c r="X219" i="25"/>
  <c r="X193" i="25"/>
  <c r="X206" i="25"/>
  <c r="X141" i="25"/>
  <c r="X115" i="25"/>
  <c r="X180" i="25"/>
  <c r="X128" i="25"/>
  <c r="Z18" i="13"/>
  <c r="Z64" i="13" s="1"/>
  <c r="Y97" i="13"/>
  <c r="Y108" i="13" s="1"/>
  <c r="X154" i="25"/>
  <c r="X232" i="25"/>
  <c r="X114" i="16"/>
  <c r="W85" i="13"/>
  <c r="BJ39" i="16"/>
  <c r="BJ50" i="16"/>
  <c r="BJ35" i="16"/>
  <c r="BJ46" i="16"/>
  <c r="BJ37" i="16"/>
  <c r="BJ48" i="16"/>
  <c r="BJ38" i="16"/>
  <c r="BJ49" i="16"/>
  <c r="BJ36" i="16"/>
  <c r="BJ47" i="16"/>
  <c r="BJ13" i="16"/>
  <c r="BJ15" i="16"/>
  <c r="BJ14" i="16"/>
  <c r="BJ16" i="16"/>
  <c r="BJ17" i="16"/>
  <c r="BJ299" i="25"/>
  <c r="BJ286" i="25"/>
  <c r="BJ273" i="25"/>
  <c r="BJ260" i="25"/>
  <c r="BJ104" i="25"/>
  <c r="BJ78" i="25"/>
  <c r="BJ247" i="25"/>
  <c r="BJ91" i="25"/>
  <c r="BJ65" i="25"/>
  <c r="BJ52" i="25"/>
  <c r="BJ295" i="25"/>
  <c r="BJ269" i="25"/>
  <c r="BJ282" i="25"/>
  <c r="BJ256" i="25"/>
  <c r="BJ243" i="25"/>
  <c r="BJ100" i="25"/>
  <c r="BJ74" i="25"/>
  <c r="BJ87" i="25"/>
  <c r="BJ61" i="25"/>
  <c r="BJ297" i="25"/>
  <c r="BJ271" i="25"/>
  <c r="BJ284" i="25"/>
  <c r="BJ258" i="25"/>
  <c r="BJ76" i="25"/>
  <c r="BJ102" i="25"/>
  <c r="BJ245" i="25"/>
  <c r="BJ89" i="25"/>
  <c r="BJ63" i="25"/>
  <c r="BJ50" i="25"/>
  <c r="BJ298" i="25"/>
  <c r="BJ285" i="25"/>
  <c r="BJ272" i="25"/>
  <c r="BJ259" i="25"/>
  <c r="BJ246" i="25"/>
  <c r="BJ90" i="25"/>
  <c r="BJ64" i="25"/>
  <c r="BJ103" i="25"/>
  <c r="BJ77" i="25"/>
  <c r="BJ51" i="25"/>
  <c r="BJ296" i="25"/>
  <c r="BJ283" i="25"/>
  <c r="BJ257" i="25"/>
  <c r="BJ270" i="25"/>
  <c r="BJ244" i="25"/>
  <c r="BJ88" i="25"/>
  <c r="BJ62" i="25"/>
  <c r="BJ75" i="25"/>
  <c r="BJ101" i="25"/>
  <c r="BL33" i="13"/>
  <c r="BL29" i="13"/>
  <c r="BL31" i="13"/>
  <c r="BL30" i="13"/>
  <c r="BL32" i="13"/>
  <c r="U80" i="20"/>
  <c r="U106" i="20"/>
  <c r="U117" i="20"/>
  <c r="U32" i="20"/>
  <c r="U69" i="20"/>
  <c r="AT56" i="13"/>
  <c r="W67" i="13"/>
  <c r="W78" i="13"/>
  <c r="BI289" i="25"/>
  <c r="BJ294" i="25"/>
  <c r="BJ292" i="25"/>
  <c r="BJ293" i="25"/>
  <c r="BJ291" i="25"/>
  <c r="BJ300" i="25"/>
  <c r="BP46" i="47"/>
  <c r="S71" i="4"/>
  <c r="S15" i="50"/>
  <c r="J71" i="50"/>
  <c r="S16" i="50"/>
  <c r="J72" i="50"/>
  <c r="S17" i="50"/>
  <c r="J68" i="50"/>
  <c r="J70" i="50"/>
  <c r="J73" i="50"/>
  <c r="S73" i="4"/>
  <c r="S72" i="4"/>
  <c r="S69" i="4"/>
  <c r="BH25" i="4"/>
  <c r="BH24" i="4"/>
  <c r="S32" i="4"/>
  <c r="S35" i="4"/>
  <c r="BH12" i="4"/>
  <c r="R74" i="4"/>
  <c r="BH10" i="4"/>
  <c r="BH9" i="4"/>
  <c r="BH11" i="4"/>
  <c r="S14" i="4"/>
  <c r="S33" i="4"/>
  <c r="BI263" i="25"/>
  <c r="BI276" i="25"/>
  <c r="BJ268" i="25"/>
  <c r="BJ281" i="25"/>
  <c r="BJ265" i="25"/>
  <c r="BJ278" i="25"/>
  <c r="BJ274" i="25"/>
  <c r="BJ287" i="25"/>
  <c r="BJ266" i="25"/>
  <c r="BJ279" i="25"/>
  <c r="BJ267" i="25"/>
  <c r="BJ280" i="25"/>
  <c r="BH39" i="25"/>
  <c r="BI237" i="25"/>
  <c r="BJ241" i="25"/>
  <c r="BJ254" i="25"/>
  <c r="BJ242" i="25"/>
  <c r="BJ255" i="25"/>
  <c r="BJ240" i="25"/>
  <c r="BJ253" i="25"/>
  <c r="BJ239" i="25"/>
  <c r="BJ252" i="25"/>
  <c r="BJ248" i="25"/>
  <c r="BJ261" i="25"/>
  <c r="BI250" i="25"/>
  <c r="BI94" i="25"/>
  <c r="BJ86" i="25"/>
  <c r="BJ99" i="25"/>
  <c r="BJ84" i="25"/>
  <c r="BJ97" i="25"/>
  <c r="BJ83" i="25"/>
  <c r="BJ96" i="25"/>
  <c r="BJ92" i="25"/>
  <c r="BJ105" i="25"/>
  <c r="BJ85" i="25"/>
  <c r="BJ98" i="25"/>
  <c r="W36" i="20"/>
  <c r="BI55" i="25"/>
  <c r="BJ59" i="25"/>
  <c r="BJ72" i="25"/>
  <c r="BJ60" i="25"/>
  <c r="BJ73" i="25"/>
  <c r="BI81" i="25"/>
  <c r="BI68" i="25"/>
  <c r="BJ58" i="25"/>
  <c r="BJ71" i="25"/>
  <c r="BJ57" i="25"/>
  <c r="BJ70" i="25"/>
  <c r="BJ66" i="25"/>
  <c r="BJ79" i="25"/>
  <c r="BJ53" i="25"/>
  <c r="Y60" i="13"/>
  <c r="Y71" i="13"/>
  <c r="W62" i="20"/>
  <c r="W110" i="20"/>
  <c r="W73" i="20"/>
  <c r="W25" i="20"/>
  <c r="W99" i="20"/>
  <c r="AV49" i="13"/>
  <c r="AR35" i="13"/>
  <c r="AQ301" i="25" s="1"/>
  <c r="AV39" i="13"/>
  <c r="U80" i="13"/>
  <c r="Y61" i="13"/>
  <c r="X105" i="13"/>
  <c r="AV50" i="13"/>
  <c r="Y72" i="13"/>
  <c r="T70" i="21"/>
  <c r="U67" i="21"/>
  <c r="U34" i="21"/>
  <c r="T37" i="21"/>
  <c r="T15" i="21"/>
  <c r="T17" i="21" s="1"/>
  <c r="U12" i="21"/>
  <c r="S108" i="20"/>
  <c r="S107" i="20" s="1"/>
  <c r="S97" i="20"/>
  <c r="S96" i="20" s="1"/>
  <c r="S60" i="20"/>
  <c r="S59" i="20" s="1"/>
  <c r="S71" i="20"/>
  <c r="S70" i="20" s="1"/>
  <c r="S34" i="20"/>
  <c r="S33" i="20" s="1"/>
  <c r="S23" i="20"/>
  <c r="S22" i="20" s="1"/>
  <c r="T101" i="13"/>
  <c r="BI30" i="16"/>
  <c r="BJ31" i="16"/>
  <c r="BJ42" i="16"/>
  <c r="BJ33" i="16"/>
  <c r="BJ44" i="16"/>
  <c r="BJ40" i="16"/>
  <c r="BJ51" i="16"/>
  <c r="BJ34" i="16"/>
  <c r="BJ45" i="16"/>
  <c r="BI41" i="16"/>
  <c r="BJ32" i="16"/>
  <c r="BJ43" i="16"/>
  <c r="BI8" i="16"/>
  <c r="BJ12" i="16"/>
  <c r="BJ10" i="16"/>
  <c r="BI19" i="16"/>
  <c r="BJ9" i="16"/>
  <c r="BJ11" i="16"/>
  <c r="BJ18" i="16"/>
  <c r="BK24" i="13"/>
  <c r="B70" i="10"/>
  <c r="C69" i="10"/>
  <c r="BM6" i="13" s="1"/>
  <c r="BL27" i="13"/>
  <c r="BL26" i="13"/>
  <c r="BL25" i="13"/>
  <c r="BL28" i="13"/>
  <c r="BL34" i="13"/>
  <c r="U61" i="20" l="1"/>
  <c r="U24" i="20"/>
  <c r="U98" i="20"/>
  <c r="U109" i="20"/>
  <c r="U35" i="20"/>
  <c r="U72" i="20"/>
  <c r="U50" i="20"/>
  <c r="X42" i="21" s="1"/>
  <c r="U87" i="20"/>
  <c r="X75" i="21" s="1"/>
  <c r="T368" i="25"/>
  <c r="U368" i="25" s="1"/>
  <c r="V368" i="25" s="1"/>
  <c r="W368" i="25" s="1"/>
  <c r="X368" i="25" s="1"/>
  <c r="Y368" i="25" s="1"/>
  <c r="Z368" i="25" s="1"/>
  <c r="AA368" i="25" s="1"/>
  <c r="AB368" i="25" s="1"/>
  <c r="AC368" i="25" s="1"/>
  <c r="AD368" i="25" s="1"/>
  <c r="AE368" i="25" s="1"/>
  <c r="AF368" i="25" s="1"/>
  <c r="AG368" i="25" s="1"/>
  <c r="AH368" i="25" s="1"/>
  <c r="AI368" i="25" s="1"/>
  <c r="AJ368" i="25" s="1"/>
  <c r="AK368" i="25" s="1"/>
  <c r="AL368" i="25" s="1"/>
  <c r="AM368" i="25" s="1"/>
  <c r="AN368" i="25" s="1"/>
  <c r="AO368" i="25" s="1"/>
  <c r="AP368" i="25" s="1"/>
  <c r="S322" i="25"/>
  <c r="Z349" i="25"/>
  <c r="AB344" i="25"/>
  <c r="AH329" i="25"/>
  <c r="AF334" i="25"/>
  <c r="AP364" i="25"/>
  <c r="S36" i="25"/>
  <c r="S82" i="18" s="1"/>
  <c r="S27" i="4" s="1"/>
  <c r="S27" i="50" s="1"/>
  <c r="AD339" i="25"/>
  <c r="U13" i="20"/>
  <c r="X20" i="21" s="1"/>
  <c r="AT37" i="13"/>
  <c r="AS73" i="18" s="1"/>
  <c r="W59" i="13"/>
  <c r="W81" i="13" s="1"/>
  <c r="AT48" i="13"/>
  <c r="W30" i="20"/>
  <c r="W41" i="20"/>
  <c r="W104" i="20"/>
  <c r="W19" i="20"/>
  <c r="W56" i="20"/>
  <c r="Z48" i="21" s="1"/>
  <c r="W115" i="20"/>
  <c r="W143" i="18"/>
  <c r="W67" i="20"/>
  <c r="W93" i="20"/>
  <c r="W78" i="20"/>
  <c r="AV43" i="13"/>
  <c r="AV54" i="13"/>
  <c r="Y65" i="13"/>
  <c r="Y87" i="13" s="1"/>
  <c r="BJ13" i="22"/>
  <c r="AQ26" i="4"/>
  <c r="AQ26" i="50" s="1"/>
  <c r="S29" i="4"/>
  <c r="S29" i="50" s="1"/>
  <c r="S30" i="4"/>
  <c r="S30" i="50" s="1"/>
  <c r="BG28" i="4"/>
  <c r="BG28" i="50" s="1"/>
  <c r="Q120" i="18"/>
  <c r="W144" i="18"/>
  <c r="T64" i="16"/>
  <c r="X142" i="18"/>
  <c r="BH83" i="18"/>
  <c r="AU75" i="18"/>
  <c r="U79" i="13"/>
  <c r="BJ49" i="18"/>
  <c r="S85" i="20"/>
  <c r="S84" i="20" s="1"/>
  <c r="V65" i="21" s="1"/>
  <c r="BK32" i="18"/>
  <c r="BK54" i="18"/>
  <c r="BK65" i="18"/>
  <c r="BK29" i="16"/>
  <c r="BK26" i="18"/>
  <c r="BK37" i="18"/>
  <c r="BK59" i="18"/>
  <c r="BK70" i="18"/>
  <c r="BK31" i="18"/>
  <c r="BK53" i="18"/>
  <c r="BK64" i="18"/>
  <c r="BK28" i="16"/>
  <c r="BK25" i="18"/>
  <c r="BK36" i="18"/>
  <c r="BK58" i="18"/>
  <c r="BK69" i="18"/>
  <c r="V192" i="25"/>
  <c r="V92" i="18"/>
  <c r="V103" i="18"/>
  <c r="V114" i="18"/>
  <c r="V130" i="18"/>
  <c r="BJ60" i="18"/>
  <c r="BK28" i="18"/>
  <c r="BK50" i="18"/>
  <c r="BK61" i="18"/>
  <c r="W89" i="20"/>
  <c r="Z77" i="21" s="1"/>
  <c r="W139" i="18"/>
  <c r="BK29" i="18"/>
  <c r="BK51" i="18"/>
  <c r="BK62" i="18"/>
  <c r="BJ27" i="18"/>
  <c r="BK30" i="18"/>
  <c r="BK52" i="18"/>
  <c r="BK63" i="18"/>
  <c r="T87" i="18"/>
  <c r="T86" i="18" s="1"/>
  <c r="T98" i="18"/>
  <c r="T97" i="18" s="1"/>
  <c r="T109" i="18"/>
  <c r="T108" i="18" s="1"/>
  <c r="T125" i="18"/>
  <c r="T124" i="18" s="1"/>
  <c r="BK27" i="16"/>
  <c r="BK24" i="18"/>
  <c r="BK35" i="18"/>
  <c r="BK57" i="18"/>
  <c r="BK68" i="18"/>
  <c r="BK33" i="18"/>
  <c r="BK66" i="18"/>
  <c r="BK55" i="18"/>
  <c r="BK26" i="16"/>
  <c r="BK23" i="18"/>
  <c r="BK34" i="18"/>
  <c r="BK56" i="18"/>
  <c r="BK67" i="18"/>
  <c r="X165" i="25"/>
  <c r="X91" i="18"/>
  <c r="X102" i="18"/>
  <c r="X113" i="18"/>
  <c r="X129" i="18"/>
  <c r="S11" i="20"/>
  <c r="S10" i="20" s="1"/>
  <c r="V10" i="21" s="1"/>
  <c r="W15" i="20"/>
  <c r="Z22" i="21" s="1"/>
  <c r="BK21" i="16"/>
  <c r="BK23" i="16"/>
  <c r="BK25" i="16"/>
  <c r="BK22" i="16"/>
  <c r="BK24" i="16"/>
  <c r="W42" i="20"/>
  <c r="BH11" i="50"/>
  <c r="BH12" i="50"/>
  <c r="S33" i="50"/>
  <c r="S35" i="50"/>
  <c r="BH9" i="50"/>
  <c r="S32" i="50"/>
  <c r="BH24" i="50"/>
  <c r="BH10" i="50"/>
  <c r="BH25" i="50"/>
  <c r="BQ12" i="47"/>
  <c r="BQ13" i="47" s="1"/>
  <c r="BQ22" i="47" s="1"/>
  <c r="BK61" i="27"/>
  <c r="BK64" i="27"/>
  <c r="BK62" i="27"/>
  <c r="BK65" i="27" s="1"/>
  <c r="BL75" i="45"/>
  <c r="BL77" i="45"/>
  <c r="BQ19" i="47"/>
  <c r="BM55" i="27"/>
  <c r="BQ41" i="47"/>
  <c r="BQ33" i="47"/>
  <c r="BO38" i="39"/>
  <c r="BO55" i="45" s="1"/>
  <c r="BO30" i="27" s="1"/>
  <c r="BP42" i="43"/>
  <c r="BP41" i="43" s="1"/>
  <c r="BP11" i="43"/>
  <c r="BP36" i="43"/>
  <c r="BO53" i="43"/>
  <c r="BO60" i="43"/>
  <c r="BP44" i="47"/>
  <c r="BP36" i="47"/>
  <c r="BP45" i="47" s="1"/>
  <c r="BP14" i="47"/>
  <c r="BP22" i="47"/>
  <c r="BQ63" i="47"/>
  <c r="BQ55" i="47"/>
  <c r="BN68" i="44"/>
  <c r="BN19" i="27" s="1"/>
  <c r="BP66" i="47"/>
  <c r="BP58" i="47"/>
  <c r="BO37" i="39"/>
  <c r="BO54" i="45" s="1"/>
  <c r="BO29" i="27" s="1"/>
  <c r="BO78" i="45"/>
  <c r="BO35" i="27" s="1"/>
  <c r="BK20" i="16"/>
  <c r="BL119" i="13"/>
  <c r="X68" i="16"/>
  <c r="X126" i="25"/>
  <c r="X217" i="25"/>
  <c r="X230" i="25"/>
  <c r="X79" i="16"/>
  <c r="X178" i="25"/>
  <c r="X90" i="16"/>
  <c r="X57" i="16"/>
  <c r="X191" i="25"/>
  <c r="X152" i="25"/>
  <c r="X101" i="16"/>
  <c r="X204" i="25"/>
  <c r="X113" i="25"/>
  <c r="X139" i="25"/>
  <c r="Y95" i="13"/>
  <c r="Y106" i="13" s="1"/>
  <c r="X112" i="16"/>
  <c r="Z16" i="13"/>
  <c r="AW51" i="13" s="1"/>
  <c r="Y66" i="13"/>
  <c r="Y77" i="13"/>
  <c r="AV44" i="13"/>
  <c r="W116" i="20"/>
  <c r="W79" i="20"/>
  <c r="W94" i="20"/>
  <c r="W31" i="20"/>
  <c r="W57" i="20"/>
  <c r="Z49" i="21" s="1"/>
  <c r="W20" i="20"/>
  <c r="W68" i="20"/>
  <c r="W105" i="20"/>
  <c r="W52" i="20"/>
  <c r="Z44" i="21" s="1"/>
  <c r="X55" i="20"/>
  <c r="AA47" i="21" s="1"/>
  <c r="X92" i="20"/>
  <c r="W100" i="20"/>
  <c r="X18" i="20"/>
  <c r="X77" i="20"/>
  <c r="AW53" i="13"/>
  <c r="Z75" i="13"/>
  <c r="Z86" i="13" s="1"/>
  <c r="AW42" i="13"/>
  <c r="X103" i="20"/>
  <c r="X66" i="20"/>
  <c r="X40" i="20"/>
  <c r="X29" i="20"/>
  <c r="X114" i="20"/>
  <c r="W96" i="13"/>
  <c r="W107" i="13" s="1"/>
  <c r="V91" i="16"/>
  <c r="V114" i="25"/>
  <c r="V218" i="25"/>
  <c r="V58" i="16"/>
  <c r="V80" i="16"/>
  <c r="V179" i="25"/>
  <c r="V205" i="25"/>
  <c r="X17" i="13"/>
  <c r="X63" i="13" s="1"/>
  <c r="V153" i="25"/>
  <c r="V166" i="25"/>
  <c r="V127" i="25"/>
  <c r="V102" i="16"/>
  <c r="V140" i="25"/>
  <c r="V113" i="16"/>
  <c r="V231" i="25"/>
  <c r="V69" i="16"/>
  <c r="BK36" i="16"/>
  <c r="BK47" i="16"/>
  <c r="BK37" i="16"/>
  <c r="BK48" i="16"/>
  <c r="BK35" i="16"/>
  <c r="BK46" i="16"/>
  <c r="BK39" i="16"/>
  <c r="BK50" i="16"/>
  <c r="BK38" i="16"/>
  <c r="BK49" i="16"/>
  <c r="BK17" i="16"/>
  <c r="BK16" i="16"/>
  <c r="BK14" i="16"/>
  <c r="BK15" i="16"/>
  <c r="BK13" i="16"/>
  <c r="BK298" i="25"/>
  <c r="BK272" i="25"/>
  <c r="BK285" i="25"/>
  <c r="BK259" i="25"/>
  <c r="BK246" i="25"/>
  <c r="BK90" i="25"/>
  <c r="BK64" i="25"/>
  <c r="BK103" i="25"/>
  <c r="BK77" i="25"/>
  <c r="BK51" i="25"/>
  <c r="BM30" i="13"/>
  <c r="BM32" i="13"/>
  <c r="BM29" i="13"/>
  <c r="BM31" i="13"/>
  <c r="BM33" i="13"/>
  <c r="BK296" i="25"/>
  <c r="BK283" i="25"/>
  <c r="BK270" i="25"/>
  <c r="BK257" i="25"/>
  <c r="BK244" i="25"/>
  <c r="BK88" i="25"/>
  <c r="BK62" i="25"/>
  <c r="BK75" i="25"/>
  <c r="BK101" i="25"/>
  <c r="BK284" i="25"/>
  <c r="BK297" i="25"/>
  <c r="BK271" i="25"/>
  <c r="BK245" i="25"/>
  <c r="BK258" i="25"/>
  <c r="BK76" i="25"/>
  <c r="BK102" i="25"/>
  <c r="BK89" i="25"/>
  <c r="BK63" i="25"/>
  <c r="BK50" i="25"/>
  <c r="BK295" i="25"/>
  <c r="BK269" i="25"/>
  <c r="BK256" i="25"/>
  <c r="BK282" i="25"/>
  <c r="BK243" i="25"/>
  <c r="BK100" i="25"/>
  <c r="BK74" i="25"/>
  <c r="BK87" i="25"/>
  <c r="BK61" i="25"/>
  <c r="BK299" i="25"/>
  <c r="BK286" i="25"/>
  <c r="BK247" i="25"/>
  <c r="BK273" i="25"/>
  <c r="BK260" i="25"/>
  <c r="BK104" i="25"/>
  <c r="BK78" i="25"/>
  <c r="BK91" i="25"/>
  <c r="BK65" i="25"/>
  <c r="BK52" i="25"/>
  <c r="W89" i="13"/>
  <c r="S48" i="20"/>
  <c r="S47" i="20" s="1"/>
  <c r="V32" i="21" s="1"/>
  <c r="V41" i="21"/>
  <c r="S121" i="16"/>
  <c r="S120" i="16"/>
  <c r="BJ289" i="25"/>
  <c r="BK300" i="25"/>
  <c r="BK291" i="25"/>
  <c r="BK294" i="25"/>
  <c r="BK292" i="25"/>
  <c r="BK293" i="25"/>
  <c r="BQ46" i="47"/>
  <c r="J69" i="50"/>
  <c r="S14" i="50"/>
  <c r="S70" i="4"/>
  <c r="S36" i="4"/>
  <c r="BI12" i="4"/>
  <c r="BI11" i="4"/>
  <c r="BI10" i="4"/>
  <c r="P34" i="4"/>
  <c r="BI25" i="4"/>
  <c r="BI9" i="4"/>
  <c r="BI24" i="4"/>
  <c r="BI39" i="25"/>
  <c r="BJ263" i="25"/>
  <c r="BK267" i="25"/>
  <c r="BK280" i="25"/>
  <c r="BK266" i="25"/>
  <c r="BK279" i="25"/>
  <c r="BJ276" i="25"/>
  <c r="BK274" i="25"/>
  <c r="BK287" i="25"/>
  <c r="BK268" i="25"/>
  <c r="BK281" i="25"/>
  <c r="BK265" i="25"/>
  <c r="BK278" i="25"/>
  <c r="BJ237" i="25"/>
  <c r="BK239" i="25"/>
  <c r="BK252" i="25"/>
  <c r="BK240" i="25"/>
  <c r="BK253" i="25"/>
  <c r="BK248" i="25"/>
  <c r="BK261" i="25"/>
  <c r="BK241" i="25"/>
  <c r="BK254" i="25"/>
  <c r="BK242" i="25"/>
  <c r="BK255" i="25"/>
  <c r="BJ250" i="25"/>
  <c r="T213" i="25"/>
  <c r="T211" i="25" s="1"/>
  <c r="T226" i="25"/>
  <c r="T224" i="25" s="1"/>
  <c r="T187" i="25"/>
  <c r="T185" i="25" s="1"/>
  <c r="T200" i="25"/>
  <c r="T198" i="25" s="1"/>
  <c r="T161" i="25"/>
  <c r="T159" i="25" s="1"/>
  <c r="T174" i="25"/>
  <c r="T172" i="25" s="1"/>
  <c r="T135" i="25"/>
  <c r="T133" i="25" s="1"/>
  <c r="T148" i="25"/>
  <c r="T146" i="25" s="1"/>
  <c r="T109" i="25"/>
  <c r="T122" i="25"/>
  <c r="T120" i="25" s="1"/>
  <c r="BJ94" i="25"/>
  <c r="BK84" i="25"/>
  <c r="BK97" i="25"/>
  <c r="BK85" i="25"/>
  <c r="BK98" i="25"/>
  <c r="BK92" i="25"/>
  <c r="BK105" i="25"/>
  <c r="BK86" i="25"/>
  <c r="BK99" i="25"/>
  <c r="BK83" i="25"/>
  <c r="BK96" i="25"/>
  <c r="BJ55" i="25"/>
  <c r="BK66" i="25"/>
  <c r="BK79" i="25"/>
  <c r="BK57" i="25"/>
  <c r="BK70" i="25"/>
  <c r="BK59" i="25"/>
  <c r="BK72" i="25"/>
  <c r="BK60" i="25"/>
  <c r="BK73" i="25"/>
  <c r="BJ68" i="25"/>
  <c r="BJ81" i="25"/>
  <c r="BK58" i="25"/>
  <c r="BK71" i="25"/>
  <c r="BK53" i="25"/>
  <c r="Y82" i="13"/>
  <c r="Y83" i="13"/>
  <c r="T26" i="21"/>
  <c r="W111" i="20"/>
  <c r="W37" i="20"/>
  <c r="W74" i="20"/>
  <c r="W26" i="20"/>
  <c r="W63" i="20"/>
  <c r="T72" i="21"/>
  <c r="U68" i="21"/>
  <c r="T39" i="21"/>
  <c r="U35" i="21"/>
  <c r="U13" i="21"/>
  <c r="T108" i="16"/>
  <c r="T107" i="16" s="1"/>
  <c r="T53" i="16"/>
  <c r="T52" i="16" s="1"/>
  <c r="BJ30" i="16"/>
  <c r="BK40" i="16"/>
  <c r="BK51" i="16"/>
  <c r="BK33" i="16"/>
  <c r="BK44" i="16"/>
  <c r="BK34" i="16"/>
  <c r="BK45" i="16"/>
  <c r="BK31" i="16"/>
  <c r="BK42" i="16"/>
  <c r="BJ41" i="16"/>
  <c r="BK32" i="16"/>
  <c r="BK43" i="16"/>
  <c r="T97" i="16"/>
  <c r="T96" i="16" s="1"/>
  <c r="U91" i="13"/>
  <c r="V12" i="13"/>
  <c r="T86" i="16"/>
  <c r="T85" i="16" s="1"/>
  <c r="T75" i="16"/>
  <c r="T74" i="16" s="1"/>
  <c r="BJ8" i="16"/>
  <c r="BK18" i="16"/>
  <c r="BK11" i="16"/>
  <c r="BK12" i="16"/>
  <c r="BJ19" i="16"/>
  <c r="BK9" i="16"/>
  <c r="BK10" i="16"/>
  <c r="BM27" i="13"/>
  <c r="BM26" i="13"/>
  <c r="BM28" i="13"/>
  <c r="BM25" i="13"/>
  <c r="BM34" i="13"/>
  <c r="BL24" i="13"/>
  <c r="B71" i="10"/>
  <c r="C70" i="10"/>
  <c r="BN6" i="13" s="1"/>
  <c r="T49" i="25" l="1"/>
  <c r="T48" i="25"/>
  <c r="T44" i="25"/>
  <c r="T45" i="25"/>
  <c r="T370" i="25" s="1"/>
  <c r="U370" i="25" s="1"/>
  <c r="V370" i="25" s="1"/>
  <c r="W370" i="25" s="1"/>
  <c r="X370" i="25" s="1"/>
  <c r="Y370" i="25" s="1"/>
  <c r="Z370" i="25" s="1"/>
  <c r="AA370" i="25" s="1"/>
  <c r="AB370" i="25" s="1"/>
  <c r="AC370" i="25" s="1"/>
  <c r="AD370" i="25" s="1"/>
  <c r="AE370" i="25" s="1"/>
  <c r="AF370" i="25" s="1"/>
  <c r="AG370" i="25" s="1"/>
  <c r="AH370" i="25" s="1"/>
  <c r="AI370" i="25" s="1"/>
  <c r="AJ370" i="25" s="1"/>
  <c r="AK370" i="25" s="1"/>
  <c r="AL370" i="25" s="1"/>
  <c r="AM370" i="25" s="1"/>
  <c r="AN370" i="25" s="1"/>
  <c r="AO370" i="25" s="1"/>
  <c r="AP370" i="25" s="1"/>
  <c r="AQ370" i="25" s="1"/>
  <c r="T46" i="25"/>
  <c r="T371" i="25" s="1"/>
  <c r="U371" i="25" s="1"/>
  <c r="V371" i="25" s="1"/>
  <c r="W371" i="25" s="1"/>
  <c r="X371" i="25" s="1"/>
  <c r="Y371" i="25" s="1"/>
  <c r="Z371" i="25" s="1"/>
  <c r="AA371" i="25" s="1"/>
  <c r="AB371" i="25" s="1"/>
  <c r="AC371" i="25" s="1"/>
  <c r="AD371" i="25" s="1"/>
  <c r="AE371" i="25" s="1"/>
  <c r="AF371" i="25" s="1"/>
  <c r="AG371" i="25" s="1"/>
  <c r="AH371" i="25" s="1"/>
  <c r="AI371" i="25" s="1"/>
  <c r="AJ371" i="25" s="1"/>
  <c r="AK371" i="25" s="1"/>
  <c r="AL371" i="25" s="1"/>
  <c r="AM371" i="25" s="1"/>
  <c r="AN371" i="25" s="1"/>
  <c r="AO371" i="25" s="1"/>
  <c r="AP371" i="25" s="1"/>
  <c r="AQ371" i="25" s="1"/>
  <c r="T47" i="25"/>
  <c r="AE339" i="25"/>
  <c r="AI329" i="25"/>
  <c r="AC344" i="25"/>
  <c r="AA349" i="25"/>
  <c r="AG334" i="25"/>
  <c r="V99" i="18"/>
  <c r="V175" i="25"/>
  <c r="V110" i="25"/>
  <c r="V87" i="16"/>
  <c r="V126" i="18"/>
  <c r="V136" i="25"/>
  <c r="V188" i="25"/>
  <c r="V54" i="16"/>
  <c r="X13" i="13"/>
  <c r="AU48" i="13" s="1"/>
  <c r="V88" i="18"/>
  <c r="V109" i="16"/>
  <c r="V227" i="25"/>
  <c r="W92" i="13"/>
  <c r="W103" i="13" s="1"/>
  <c r="V50" i="20" s="1"/>
  <c r="Y42" i="21" s="1"/>
  <c r="V123" i="25"/>
  <c r="V162" i="25"/>
  <c r="V214" i="25"/>
  <c r="V76" i="16"/>
  <c r="V98" i="16"/>
  <c r="V149" i="25"/>
  <c r="V201" i="25"/>
  <c r="V65" i="16"/>
  <c r="V110" i="18"/>
  <c r="X207" i="25"/>
  <c r="X168" i="25"/>
  <c r="X220" i="25"/>
  <c r="Z19" i="13"/>
  <c r="Z76" i="13" s="1"/>
  <c r="X60" i="16"/>
  <c r="X105" i="18"/>
  <c r="AU79" i="18"/>
  <c r="X116" i="18"/>
  <c r="X181" i="25"/>
  <c r="X155" i="25"/>
  <c r="X194" i="25"/>
  <c r="X71" i="16"/>
  <c r="X129" i="25"/>
  <c r="X116" i="25"/>
  <c r="Y98" i="13"/>
  <c r="Y109" i="13" s="1"/>
  <c r="X93" i="20" s="1"/>
  <c r="X94" i="18"/>
  <c r="X115" i="16"/>
  <c r="X104" i="16"/>
  <c r="X233" i="25"/>
  <c r="X142" i="25"/>
  <c r="X93" i="16"/>
  <c r="X132" i="18"/>
  <c r="X82" i="16"/>
  <c r="BK13" i="22"/>
  <c r="BH28" i="4"/>
  <c r="BH28" i="50" s="1"/>
  <c r="Q121" i="18"/>
  <c r="Q122" i="18"/>
  <c r="AV78" i="18"/>
  <c r="AU80" i="18"/>
  <c r="BI83" i="18"/>
  <c r="T123" i="18"/>
  <c r="BL29" i="16"/>
  <c r="BL26" i="18"/>
  <c r="BL37" i="18"/>
  <c r="BL59" i="18"/>
  <c r="BL70" i="18"/>
  <c r="BL31" i="18"/>
  <c r="BL53" i="18"/>
  <c r="BL64" i="18"/>
  <c r="BK27" i="18"/>
  <c r="BL28" i="16"/>
  <c r="BL25" i="18"/>
  <c r="BL36" i="18"/>
  <c r="BL58" i="18"/>
  <c r="BL69" i="18"/>
  <c r="BL29" i="18"/>
  <c r="BL51" i="18"/>
  <c r="BL62" i="18"/>
  <c r="V235" i="25"/>
  <c r="V96" i="18"/>
  <c r="V107" i="18"/>
  <c r="V118" i="18"/>
  <c r="V134" i="18"/>
  <c r="BL26" i="16"/>
  <c r="BL23" i="18"/>
  <c r="BL34" i="18"/>
  <c r="BL56" i="18"/>
  <c r="BL67" i="18"/>
  <c r="BL30" i="18"/>
  <c r="BL52" i="18"/>
  <c r="BL63" i="18"/>
  <c r="X229" i="25"/>
  <c r="X90" i="18"/>
  <c r="X101" i="18"/>
  <c r="X112" i="18"/>
  <c r="X128" i="18"/>
  <c r="X228" i="25"/>
  <c r="X100" i="18"/>
  <c r="X89" i="18"/>
  <c r="X111" i="18"/>
  <c r="X127" i="18"/>
  <c r="BL32" i="18"/>
  <c r="BL54" i="18"/>
  <c r="BL65" i="18"/>
  <c r="BL27" i="16"/>
  <c r="BL35" i="18"/>
  <c r="BL57" i="18"/>
  <c r="BL68" i="18"/>
  <c r="BL24" i="18"/>
  <c r="X90" i="20"/>
  <c r="AA78" i="21" s="1"/>
  <c r="X140" i="18"/>
  <c r="BL33" i="18"/>
  <c r="BL55" i="18"/>
  <c r="BL66" i="18"/>
  <c r="Y93" i="18"/>
  <c r="Y115" i="18"/>
  <c r="Y104" i="18"/>
  <c r="Y131" i="18"/>
  <c r="BK60" i="18"/>
  <c r="BL28" i="18"/>
  <c r="BL50" i="18"/>
  <c r="BL61" i="18"/>
  <c r="V91" i="20"/>
  <c r="Y79" i="21" s="1"/>
  <c r="V141" i="18"/>
  <c r="BK49" i="18"/>
  <c r="V17" i="20"/>
  <c r="Y24" i="21" s="1"/>
  <c r="X16" i="20"/>
  <c r="AA23" i="21" s="1"/>
  <c r="BL21" i="16"/>
  <c r="BL22" i="16"/>
  <c r="BL24" i="16"/>
  <c r="BL23" i="16"/>
  <c r="BL25" i="16"/>
  <c r="BI24" i="50"/>
  <c r="BI12" i="50"/>
  <c r="BI9" i="50"/>
  <c r="S36" i="50"/>
  <c r="BI25" i="50"/>
  <c r="P34" i="50"/>
  <c r="BI11" i="50"/>
  <c r="BI10" i="50"/>
  <c r="BQ14" i="47"/>
  <c r="BQ15" i="47" s="1"/>
  <c r="BQ24" i="47" s="1"/>
  <c r="BQ21" i="47"/>
  <c r="BL74" i="45"/>
  <c r="BL34" i="27" s="1"/>
  <c r="BL20" i="27" s="1"/>
  <c r="BL37" i="27" s="1"/>
  <c r="BL38" i="27" s="1"/>
  <c r="BP39" i="47"/>
  <c r="BP48" i="47" s="1"/>
  <c r="BQ34" i="47"/>
  <c r="BQ42" i="47"/>
  <c r="BP67" i="47"/>
  <c r="BP59" i="47"/>
  <c r="BP68" i="47" s="1"/>
  <c r="BO56" i="46"/>
  <c r="BO55" i="46" s="1"/>
  <c r="BO46" i="46"/>
  <c r="BO45" i="46" s="1"/>
  <c r="BO40" i="46"/>
  <c r="BO39" i="46" s="1"/>
  <c r="BO75" i="46"/>
  <c r="BO74" i="46" s="1"/>
  <c r="BR37" i="47" s="1"/>
  <c r="BO24" i="46"/>
  <c r="BO23" i="46" s="1"/>
  <c r="BO86" i="45"/>
  <c r="BO85" i="45" s="1"/>
  <c r="BO36" i="27" s="1"/>
  <c r="BO12" i="46"/>
  <c r="BO11" i="46" s="1"/>
  <c r="BO62" i="46"/>
  <c r="BO61" i="46" s="1"/>
  <c r="BO18" i="46"/>
  <c r="BO17" i="46" s="1"/>
  <c r="BO34" i="46"/>
  <c r="BO33" i="46" s="1"/>
  <c r="BO59" i="43"/>
  <c r="BO68" i="46"/>
  <c r="BO67" i="46" s="1"/>
  <c r="BN74" i="27"/>
  <c r="BN67" i="27" s="1"/>
  <c r="BN8" i="27"/>
  <c r="BQ64" i="47"/>
  <c r="BQ56" i="47"/>
  <c r="BP35" i="43"/>
  <c r="BP48" i="43"/>
  <c r="BP23" i="47"/>
  <c r="BP15" i="47"/>
  <c r="BP24" i="47" s="1"/>
  <c r="BL20" i="16"/>
  <c r="BM119" i="13"/>
  <c r="X27" i="20"/>
  <c r="X53" i="20"/>
  <c r="AA45" i="21" s="1"/>
  <c r="X112" i="20"/>
  <c r="X75" i="20"/>
  <c r="X38" i="20"/>
  <c r="X64" i="20"/>
  <c r="X101" i="20"/>
  <c r="AW40" i="13"/>
  <c r="Z73" i="13"/>
  <c r="Z62" i="13"/>
  <c r="Y88" i="13"/>
  <c r="V54" i="20"/>
  <c r="Y46" i="21" s="1"/>
  <c r="Y154" i="25"/>
  <c r="Y70" i="16"/>
  <c r="Y92" i="16"/>
  <c r="Y103" i="16"/>
  <c r="Z97" i="13"/>
  <c r="Z108" i="13" s="1"/>
  <c r="Y114" i="16"/>
  <c r="Y206" i="25"/>
  <c r="Y193" i="25"/>
  <c r="AA18" i="13"/>
  <c r="AX53" i="13" s="1"/>
  <c r="Y115" i="25"/>
  <c r="Y59" i="16"/>
  <c r="Y232" i="25"/>
  <c r="Y81" i="16"/>
  <c r="Y141" i="25"/>
  <c r="Y167" i="25"/>
  <c r="Y180" i="25"/>
  <c r="Y128" i="25"/>
  <c r="Y219" i="25"/>
  <c r="V102" i="20"/>
  <c r="V28" i="20"/>
  <c r="V65" i="20"/>
  <c r="V39" i="20"/>
  <c r="V76" i="20"/>
  <c r="V113" i="20"/>
  <c r="AU52" i="13"/>
  <c r="AU41" i="13"/>
  <c r="X74" i="13"/>
  <c r="X85" i="13" s="1"/>
  <c r="BL37" i="16"/>
  <c r="BL48" i="16"/>
  <c r="BL35" i="16"/>
  <c r="BL46" i="16"/>
  <c r="BL38" i="16"/>
  <c r="BL49" i="16"/>
  <c r="BL36" i="16"/>
  <c r="BL47" i="16"/>
  <c r="BL39" i="16"/>
  <c r="BL50" i="16"/>
  <c r="BL15" i="16"/>
  <c r="BL13" i="16"/>
  <c r="BL14" i="16"/>
  <c r="BL16" i="16"/>
  <c r="BL17" i="16"/>
  <c r="V196" i="25"/>
  <c r="V106" i="16"/>
  <c r="BN31" i="13"/>
  <c r="BN33" i="13"/>
  <c r="BN32" i="13"/>
  <c r="BN29" i="13"/>
  <c r="BN30" i="13"/>
  <c r="BL297" i="25"/>
  <c r="BL258" i="25"/>
  <c r="BL284" i="25"/>
  <c r="BL245" i="25"/>
  <c r="BL102" i="25"/>
  <c r="BL271" i="25"/>
  <c r="BL76" i="25"/>
  <c r="BL50" i="25"/>
  <c r="BL89" i="25"/>
  <c r="BL63" i="25"/>
  <c r="BL295" i="25"/>
  <c r="BL269" i="25"/>
  <c r="BL256" i="25"/>
  <c r="BL243" i="25"/>
  <c r="BL100" i="25"/>
  <c r="BL74" i="25"/>
  <c r="BL282" i="25"/>
  <c r="BL61" i="25"/>
  <c r="BL87" i="25"/>
  <c r="BL299" i="25"/>
  <c r="BL286" i="25"/>
  <c r="BL273" i="25"/>
  <c r="BL260" i="25"/>
  <c r="BL247" i="25"/>
  <c r="BL104" i="25"/>
  <c r="BL78" i="25"/>
  <c r="BL91" i="25"/>
  <c r="BL65" i="25"/>
  <c r="BL52" i="25"/>
  <c r="V73" i="16"/>
  <c r="BL298" i="25"/>
  <c r="BL285" i="25"/>
  <c r="BL272" i="25"/>
  <c r="BL259" i="25"/>
  <c r="BL246" i="25"/>
  <c r="BL90" i="25"/>
  <c r="BL64" i="25"/>
  <c r="BL51" i="25"/>
  <c r="BL77" i="25"/>
  <c r="BL103" i="25"/>
  <c r="V62" i="16"/>
  <c r="BL296" i="25"/>
  <c r="BL283" i="25"/>
  <c r="BL257" i="25"/>
  <c r="BL270" i="25"/>
  <c r="BL101" i="25"/>
  <c r="BL244" i="25"/>
  <c r="BL88" i="25"/>
  <c r="BL62" i="25"/>
  <c r="BL75" i="25"/>
  <c r="V222" i="25"/>
  <c r="V209" i="25"/>
  <c r="X21" i="13"/>
  <c r="AU45" i="13" s="1"/>
  <c r="V183" i="25"/>
  <c r="V170" i="25"/>
  <c r="V117" i="16"/>
  <c r="V118" i="25"/>
  <c r="V84" i="16"/>
  <c r="W100" i="13"/>
  <c r="W111" i="13" s="1"/>
  <c r="V157" i="25"/>
  <c r="V144" i="25"/>
  <c r="V95" i="16"/>
  <c r="V131" i="25"/>
  <c r="BK289" i="25"/>
  <c r="BL292" i="25"/>
  <c r="BL294" i="25"/>
  <c r="BL293" i="25"/>
  <c r="BL300" i="25"/>
  <c r="BL291" i="25"/>
  <c r="T16" i="4"/>
  <c r="BJ12" i="4"/>
  <c r="BJ25" i="4"/>
  <c r="BJ11" i="4"/>
  <c r="T18" i="4"/>
  <c r="T13" i="4"/>
  <c r="T17" i="4"/>
  <c r="BJ9" i="4"/>
  <c r="BJ10" i="4"/>
  <c r="T15" i="4"/>
  <c r="BJ24" i="4"/>
  <c r="BK263" i="25"/>
  <c r="BJ39" i="25"/>
  <c r="BL274" i="25"/>
  <c r="BL287" i="25"/>
  <c r="BL265" i="25"/>
  <c r="BL278" i="25"/>
  <c r="BL268" i="25"/>
  <c r="BL281" i="25"/>
  <c r="BK276" i="25"/>
  <c r="BL266" i="25"/>
  <c r="BL279" i="25"/>
  <c r="BL267" i="25"/>
  <c r="BL280" i="25"/>
  <c r="BK237" i="25"/>
  <c r="BL240" i="25"/>
  <c r="BL253" i="25"/>
  <c r="BL242" i="25"/>
  <c r="BL255" i="25"/>
  <c r="BK250" i="25"/>
  <c r="BL241" i="25"/>
  <c r="BL254" i="25"/>
  <c r="BL248" i="25"/>
  <c r="BL261" i="25"/>
  <c r="BL239" i="25"/>
  <c r="BL252" i="25"/>
  <c r="X203" i="25"/>
  <c r="X216" i="25"/>
  <c r="X202" i="25"/>
  <c r="X215" i="25"/>
  <c r="T38" i="25"/>
  <c r="X177" i="25"/>
  <c r="X190" i="25"/>
  <c r="X176" i="25"/>
  <c r="X189" i="25"/>
  <c r="X150" i="25"/>
  <c r="X163" i="25"/>
  <c r="X151" i="25"/>
  <c r="X164" i="25"/>
  <c r="X125" i="25"/>
  <c r="X138" i="25"/>
  <c r="X124" i="25"/>
  <c r="X137" i="25"/>
  <c r="T37" i="25"/>
  <c r="X112" i="25"/>
  <c r="X111" i="25"/>
  <c r="BL86" i="25"/>
  <c r="BL99" i="25"/>
  <c r="BL83" i="25"/>
  <c r="BL96" i="25"/>
  <c r="BL84" i="25"/>
  <c r="BL97" i="25"/>
  <c r="BK94" i="25"/>
  <c r="BL92" i="25"/>
  <c r="BL105" i="25"/>
  <c r="BL85" i="25"/>
  <c r="BL98" i="25"/>
  <c r="BK55" i="25"/>
  <c r="BL60" i="25"/>
  <c r="BL73" i="25"/>
  <c r="BL57" i="25"/>
  <c r="BL70" i="25"/>
  <c r="BL58" i="25"/>
  <c r="BL71" i="25"/>
  <c r="BL66" i="25"/>
  <c r="BL79" i="25"/>
  <c r="BK68" i="25"/>
  <c r="BK81" i="25"/>
  <c r="BL59" i="25"/>
  <c r="BL72" i="25"/>
  <c r="BL53" i="25"/>
  <c r="X66" i="16"/>
  <c r="Z14" i="13"/>
  <c r="Z60" i="13" s="1"/>
  <c r="X110" i="16"/>
  <c r="Y93" i="13"/>
  <c r="Y104" i="13" s="1"/>
  <c r="X99" i="16"/>
  <c r="X77" i="16"/>
  <c r="X55" i="16"/>
  <c r="X88" i="16"/>
  <c r="AS36" i="13"/>
  <c r="T81" i="21"/>
  <c r="T59" i="21"/>
  <c r="X67" i="16"/>
  <c r="X100" i="16"/>
  <c r="X89" i="16"/>
  <c r="X78" i="16"/>
  <c r="Z15" i="13"/>
  <c r="Y94" i="13"/>
  <c r="Y105" i="13" s="1"/>
  <c r="X56" i="16"/>
  <c r="X111" i="16"/>
  <c r="V66" i="21"/>
  <c r="U69" i="21"/>
  <c r="U36" i="21"/>
  <c r="V33" i="21"/>
  <c r="U14" i="21"/>
  <c r="V11" i="21"/>
  <c r="T63" i="16"/>
  <c r="T31" i="4"/>
  <c r="U90" i="13"/>
  <c r="BK30" i="16"/>
  <c r="BL40" i="16"/>
  <c r="BL51" i="16"/>
  <c r="BL33" i="16"/>
  <c r="BL44" i="16"/>
  <c r="BK41" i="16"/>
  <c r="BL31" i="16"/>
  <c r="BL42" i="16"/>
  <c r="BL34" i="16"/>
  <c r="BL45" i="16"/>
  <c r="BL32" i="16"/>
  <c r="BL43" i="16"/>
  <c r="V58" i="13"/>
  <c r="V57" i="13" s="1"/>
  <c r="AS47" i="13"/>
  <c r="AS46" i="13" s="1"/>
  <c r="V11" i="13"/>
  <c r="U102" i="13"/>
  <c r="V69" i="13"/>
  <c r="V68" i="13" s="1"/>
  <c r="BK8" i="16"/>
  <c r="BL12" i="16"/>
  <c r="BL10" i="16"/>
  <c r="BL18" i="16"/>
  <c r="BL11" i="16"/>
  <c r="BL9" i="16"/>
  <c r="BK19" i="16"/>
  <c r="BN25" i="13"/>
  <c r="BN28" i="13"/>
  <c r="BN26" i="13"/>
  <c r="BN27" i="13"/>
  <c r="BN34" i="13"/>
  <c r="BM24" i="13"/>
  <c r="C71" i="10"/>
  <c r="BO6" i="13" s="1"/>
  <c r="B72" i="10"/>
  <c r="AU37" i="13" l="1"/>
  <c r="AT73" i="18" s="1"/>
  <c r="AH334" i="25"/>
  <c r="AF339" i="25"/>
  <c r="AB349" i="25"/>
  <c r="T372" i="25"/>
  <c r="U372" i="25" s="1"/>
  <c r="V372" i="25" s="1"/>
  <c r="W372" i="25" s="1"/>
  <c r="X372" i="25" s="1"/>
  <c r="Y372" i="25" s="1"/>
  <c r="Z372" i="25" s="1"/>
  <c r="AA372" i="25" s="1"/>
  <c r="AB372" i="25" s="1"/>
  <c r="AC372" i="25" s="1"/>
  <c r="AD372" i="25" s="1"/>
  <c r="AE372" i="25" s="1"/>
  <c r="AF372" i="25" s="1"/>
  <c r="AG372" i="25" s="1"/>
  <c r="AH372" i="25" s="1"/>
  <c r="AI372" i="25" s="1"/>
  <c r="AJ372" i="25" s="1"/>
  <c r="AK372" i="25" s="1"/>
  <c r="AL372" i="25" s="1"/>
  <c r="AM372" i="25" s="1"/>
  <c r="AN372" i="25" s="1"/>
  <c r="AO372" i="25" s="1"/>
  <c r="AP372" i="25" s="1"/>
  <c r="AQ372" i="25" s="1"/>
  <c r="T373" i="25"/>
  <c r="AD344" i="25"/>
  <c r="T369" i="25"/>
  <c r="U369" i="25" s="1"/>
  <c r="V369" i="25" s="1"/>
  <c r="W369" i="25" s="1"/>
  <c r="X369" i="25" s="1"/>
  <c r="Y369" i="25" s="1"/>
  <c r="Z369" i="25" s="1"/>
  <c r="AA369" i="25" s="1"/>
  <c r="AB369" i="25" s="1"/>
  <c r="AC369" i="25" s="1"/>
  <c r="AD369" i="25" s="1"/>
  <c r="AE369" i="25" s="1"/>
  <c r="AF369" i="25" s="1"/>
  <c r="AG369" i="25" s="1"/>
  <c r="AH369" i="25" s="1"/>
  <c r="AI369" i="25" s="1"/>
  <c r="AJ369" i="25" s="1"/>
  <c r="AK369" i="25" s="1"/>
  <c r="AL369" i="25" s="1"/>
  <c r="AM369" i="25" s="1"/>
  <c r="AN369" i="25" s="1"/>
  <c r="AO369" i="25" s="1"/>
  <c r="T42" i="25"/>
  <c r="T41" i="25" s="1"/>
  <c r="V24" i="20"/>
  <c r="X59" i="13"/>
  <c r="X70" i="13"/>
  <c r="V137" i="18"/>
  <c r="V13" i="20"/>
  <c r="Y20" i="21" s="1"/>
  <c r="V35" i="20"/>
  <c r="V109" i="20"/>
  <c r="V87" i="20"/>
  <c r="Y75" i="21" s="1"/>
  <c r="V61" i="20"/>
  <c r="V98" i="20"/>
  <c r="V72" i="20"/>
  <c r="X143" i="18"/>
  <c r="Z65" i="13"/>
  <c r="Z87" i="13" s="1"/>
  <c r="AA19" i="13" s="1"/>
  <c r="AX54" i="13" s="1"/>
  <c r="AW54" i="13"/>
  <c r="AW43" i="13"/>
  <c r="X104" i="20"/>
  <c r="X67" i="20"/>
  <c r="X41" i="20"/>
  <c r="X19" i="20"/>
  <c r="X56" i="20"/>
  <c r="AA48" i="21" s="1"/>
  <c r="X30" i="20"/>
  <c r="X115" i="20"/>
  <c r="X78" i="20"/>
  <c r="BL13" i="22"/>
  <c r="BI28" i="4"/>
  <c r="BI28" i="50" s="1"/>
  <c r="T12" i="20"/>
  <c r="W19" i="21" s="1"/>
  <c r="T49" i="20"/>
  <c r="Q119" i="18"/>
  <c r="T85" i="18"/>
  <c r="Y142" i="18"/>
  <c r="T84" i="18"/>
  <c r="AT81" i="18"/>
  <c r="AT77" i="18"/>
  <c r="BJ83" i="18"/>
  <c r="T86" i="20"/>
  <c r="W74" i="21" s="1"/>
  <c r="V145" i="18"/>
  <c r="AV76" i="18"/>
  <c r="BL49" i="18"/>
  <c r="BM28" i="16"/>
  <c r="BM36" i="18"/>
  <c r="BM25" i="18"/>
  <c r="BM58" i="18"/>
  <c r="BM69" i="18"/>
  <c r="X88" i="20"/>
  <c r="AA76" i="21" s="1"/>
  <c r="X138" i="18"/>
  <c r="BM26" i="16"/>
  <c r="BM23" i="18"/>
  <c r="BM34" i="18"/>
  <c r="BM56" i="18"/>
  <c r="BM67" i="18"/>
  <c r="BM28" i="18"/>
  <c r="BM50" i="18"/>
  <c r="BM61" i="18"/>
  <c r="W166" i="25"/>
  <c r="W92" i="18"/>
  <c r="W103" i="18"/>
  <c r="W114" i="18"/>
  <c r="W130" i="18"/>
  <c r="BL60" i="18"/>
  <c r="BM29" i="16"/>
  <c r="BM26" i="18"/>
  <c r="BM37" i="18"/>
  <c r="BM59" i="18"/>
  <c r="BM70" i="18"/>
  <c r="X89" i="20"/>
  <c r="AA77" i="21" s="1"/>
  <c r="X139" i="18"/>
  <c r="AS35" i="13"/>
  <c r="AR301" i="25" s="1"/>
  <c r="AR72" i="18"/>
  <c r="AR71" i="18" s="1"/>
  <c r="Y99" i="13"/>
  <c r="Y110" i="13" s="1"/>
  <c r="X95" i="18"/>
  <c r="X106" i="18"/>
  <c r="X117" i="18"/>
  <c r="X133" i="18"/>
  <c r="T136" i="18"/>
  <c r="T135" i="18" s="1"/>
  <c r="BM30" i="18"/>
  <c r="BM52" i="18"/>
  <c r="BM63" i="18"/>
  <c r="BM33" i="18"/>
  <c r="BM55" i="18"/>
  <c r="BM66" i="18"/>
  <c r="BL27" i="18"/>
  <c r="BM31" i="18"/>
  <c r="BM53" i="18"/>
  <c r="BM64" i="18"/>
  <c r="BM29" i="18"/>
  <c r="BM51" i="18"/>
  <c r="BM62" i="18"/>
  <c r="BM32" i="18"/>
  <c r="BM54" i="18"/>
  <c r="BM65" i="18"/>
  <c r="BM27" i="16"/>
  <c r="BM24" i="18"/>
  <c r="BM35" i="18"/>
  <c r="BM57" i="18"/>
  <c r="BM68" i="18"/>
  <c r="X14" i="20"/>
  <c r="AA21" i="21" s="1"/>
  <c r="X15" i="20"/>
  <c r="AA22" i="21" s="1"/>
  <c r="BM25" i="16"/>
  <c r="BM22" i="16"/>
  <c r="BM24" i="16"/>
  <c r="BM21" i="16"/>
  <c r="BM23" i="16"/>
  <c r="T13" i="50"/>
  <c r="BJ24" i="50"/>
  <c r="T31" i="50"/>
  <c r="T15" i="50"/>
  <c r="BJ10" i="50"/>
  <c r="BJ11" i="50"/>
  <c r="BJ25" i="50"/>
  <c r="BJ9" i="50"/>
  <c r="BJ12" i="50"/>
  <c r="BQ23" i="47"/>
  <c r="BQ17" i="47" s="1"/>
  <c r="BM76" i="45"/>
  <c r="BL45" i="27"/>
  <c r="BL46" i="27" s="1"/>
  <c r="BQ35" i="47"/>
  <c r="BQ43" i="47"/>
  <c r="BN57" i="27"/>
  <c r="BN58" i="27"/>
  <c r="BN56" i="27"/>
  <c r="BP17" i="47"/>
  <c r="BO69" i="44"/>
  <c r="BO70" i="44"/>
  <c r="BO71" i="44"/>
  <c r="BP100" i="39"/>
  <c r="BP98" i="39" s="1"/>
  <c r="BP116" i="39"/>
  <c r="BP114" i="39" s="1"/>
  <c r="BP148" i="39"/>
  <c r="BP146" i="39" s="1"/>
  <c r="BP124" i="39"/>
  <c r="BP122" i="39" s="1"/>
  <c r="BP63" i="45"/>
  <c r="BP62" i="45" s="1"/>
  <c r="BP32" i="27" s="1"/>
  <c r="BP39" i="44"/>
  <c r="BP38" i="44" s="1"/>
  <c r="BP14" i="27" s="1"/>
  <c r="BP69" i="27" s="1"/>
  <c r="BP80" i="45"/>
  <c r="BP79" i="45" s="1"/>
  <c r="BP47" i="43"/>
  <c r="BP92" i="39"/>
  <c r="BP90" i="39" s="1"/>
  <c r="BP57" i="44"/>
  <c r="BP56" i="44" s="1"/>
  <c r="BP17" i="27" s="1"/>
  <c r="BP72" i="27" s="1"/>
  <c r="BP69" i="45"/>
  <c r="BP68" i="45" s="1"/>
  <c r="BP33" i="27" s="1"/>
  <c r="BP54" i="43"/>
  <c r="BP45" i="44"/>
  <c r="BP44" i="44" s="1"/>
  <c r="BP15" i="27" s="1"/>
  <c r="BP70" i="27" s="1"/>
  <c r="BQ12" i="43"/>
  <c r="BP57" i="45"/>
  <c r="BP56" i="45" s="1"/>
  <c r="BP31" i="27" s="1"/>
  <c r="BP156" i="39"/>
  <c r="BP154" i="39" s="1"/>
  <c r="BP51" i="44"/>
  <c r="BP50" i="44" s="1"/>
  <c r="BP16" i="27" s="1"/>
  <c r="BP71" i="27" s="1"/>
  <c r="BP132" i="39"/>
  <c r="BP130" i="39" s="1"/>
  <c r="BP140" i="39"/>
  <c r="BP138" i="39" s="1"/>
  <c r="BP63" i="44"/>
  <c r="BP62" i="44" s="1"/>
  <c r="BP18" i="27" s="1"/>
  <c r="BP73" i="27" s="1"/>
  <c r="BP33" i="44"/>
  <c r="BP32" i="44" s="1"/>
  <c r="BP13" i="27" s="1"/>
  <c r="BP68" i="27" s="1"/>
  <c r="BP108" i="39"/>
  <c r="BP106" i="39" s="1"/>
  <c r="BP84" i="39"/>
  <c r="BP82" i="39" s="1"/>
  <c r="BO32" i="46"/>
  <c r="BR32" i="47" s="1"/>
  <c r="BO54" i="46"/>
  <c r="BR54" i="47" s="1"/>
  <c r="BQ57" i="47"/>
  <c r="BQ65" i="47"/>
  <c r="BO10" i="46"/>
  <c r="BR10" i="47" s="1"/>
  <c r="BP61" i="47"/>
  <c r="BM20" i="16"/>
  <c r="BN119" i="13"/>
  <c r="Z84" i="13"/>
  <c r="X72" i="16"/>
  <c r="X221" i="25"/>
  <c r="X234" i="25"/>
  <c r="X169" i="25"/>
  <c r="X105" i="16"/>
  <c r="Z20" i="13"/>
  <c r="AW55" i="13" s="1"/>
  <c r="X182" i="25"/>
  <c r="X116" i="16"/>
  <c r="X83" i="16"/>
  <c r="X94" i="16"/>
  <c r="X117" i="25"/>
  <c r="X195" i="25"/>
  <c r="X143" i="25"/>
  <c r="X130" i="25"/>
  <c r="X61" i="16"/>
  <c r="X156" i="25"/>
  <c r="X208" i="25"/>
  <c r="AA75" i="13"/>
  <c r="X52" i="20"/>
  <c r="AA44" i="21" s="1"/>
  <c r="X51" i="20"/>
  <c r="AA43" i="21" s="1"/>
  <c r="V58" i="20"/>
  <c r="Y50" i="21" s="1"/>
  <c r="V95" i="20"/>
  <c r="Y55" i="20"/>
  <c r="AB47" i="21" s="1"/>
  <c r="Y92" i="20"/>
  <c r="V21" i="20"/>
  <c r="Y18" i="20"/>
  <c r="AX42" i="13"/>
  <c r="Y29" i="20"/>
  <c r="Y40" i="20"/>
  <c r="Y103" i="20"/>
  <c r="AA64" i="13"/>
  <c r="Y114" i="20"/>
  <c r="Y66" i="20"/>
  <c r="Y77" i="20"/>
  <c r="X96" i="13"/>
  <c r="X107" i="13" s="1"/>
  <c r="W205" i="25"/>
  <c r="W231" i="25"/>
  <c r="W127" i="25"/>
  <c r="W80" i="16"/>
  <c r="W113" i="16"/>
  <c r="W114" i="25"/>
  <c r="W218" i="25"/>
  <c r="W140" i="25"/>
  <c r="W58" i="16"/>
  <c r="W91" i="16"/>
  <c r="W179" i="25"/>
  <c r="W153" i="25"/>
  <c r="W102" i="16"/>
  <c r="W69" i="16"/>
  <c r="W192" i="25"/>
  <c r="Y17" i="13"/>
  <c r="BM38" i="16"/>
  <c r="BM49" i="16"/>
  <c r="BM39" i="16"/>
  <c r="BM50" i="16"/>
  <c r="BM37" i="16"/>
  <c r="BM48" i="16"/>
  <c r="BM36" i="16"/>
  <c r="BM47" i="16"/>
  <c r="BM35" i="16"/>
  <c r="BM46" i="16"/>
  <c r="BM14" i="16"/>
  <c r="BM13" i="16"/>
  <c r="BM16" i="16"/>
  <c r="BM17" i="16"/>
  <c r="BM15" i="16"/>
  <c r="BM296" i="25"/>
  <c r="BM270" i="25"/>
  <c r="BM257" i="25"/>
  <c r="BM283" i="25"/>
  <c r="BM101" i="25"/>
  <c r="BM244" i="25"/>
  <c r="BM75" i="25"/>
  <c r="BM88" i="25"/>
  <c r="BM62" i="25"/>
  <c r="BM295" i="25"/>
  <c r="BM282" i="25"/>
  <c r="BM256" i="25"/>
  <c r="BM269" i="25"/>
  <c r="BM243" i="25"/>
  <c r="BM100" i="25"/>
  <c r="BM87" i="25"/>
  <c r="BM74" i="25"/>
  <c r="BM61" i="25"/>
  <c r="BM298" i="25"/>
  <c r="BM272" i="25"/>
  <c r="BM285" i="25"/>
  <c r="BM259" i="25"/>
  <c r="BM246" i="25"/>
  <c r="BM103" i="25"/>
  <c r="BM90" i="25"/>
  <c r="BM51" i="25"/>
  <c r="BM77" i="25"/>
  <c r="BM64" i="25"/>
  <c r="BM286" i="25"/>
  <c r="BM299" i="25"/>
  <c r="BM273" i="25"/>
  <c r="BM260" i="25"/>
  <c r="BM247" i="25"/>
  <c r="BM91" i="25"/>
  <c r="BM104" i="25"/>
  <c r="BM78" i="25"/>
  <c r="BM65" i="25"/>
  <c r="BM52" i="25"/>
  <c r="BO30" i="13"/>
  <c r="BO32" i="13"/>
  <c r="BO31" i="13"/>
  <c r="BO29" i="13"/>
  <c r="BO33" i="13"/>
  <c r="BM297" i="25"/>
  <c r="BM284" i="25"/>
  <c r="BM258" i="25"/>
  <c r="BM271" i="25"/>
  <c r="BM245" i="25"/>
  <c r="BM89" i="25"/>
  <c r="BM102" i="25"/>
  <c r="BM50" i="25"/>
  <c r="BM76" i="25"/>
  <c r="BM63" i="25"/>
  <c r="X67" i="13"/>
  <c r="V117" i="20"/>
  <c r="AU56" i="13"/>
  <c r="X78" i="13"/>
  <c r="V32" i="20"/>
  <c r="V80" i="20"/>
  <c r="V106" i="20"/>
  <c r="V69" i="20"/>
  <c r="V43" i="20"/>
  <c r="BL289" i="25"/>
  <c r="BM300" i="25"/>
  <c r="BM291" i="25"/>
  <c r="BM293" i="25"/>
  <c r="BM292" i="25"/>
  <c r="BM294" i="25"/>
  <c r="K72" i="50"/>
  <c r="T17" i="50"/>
  <c r="K71" i="50"/>
  <c r="T16" i="50"/>
  <c r="K73" i="50"/>
  <c r="T18" i="50"/>
  <c r="K68" i="50"/>
  <c r="K70" i="50"/>
  <c r="T73" i="4"/>
  <c r="T69" i="4"/>
  <c r="T72" i="4"/>
  <c r="T71" i="4"/>
  <c r="BK9" i="4"/>
  <c r="T35" i="4"/>
  <c r="T32" i="4"/>
  <c r="T14" i="4"/>
  <c r="BK10" i="4"/>
  <c r="BK12" i="4"/>
  <c r="BK25" i="4"/>
  <c r="BK11" i="4"/>
  <c r="BK24" i="4"/>
  <c r="T33" i="4"/>
  <c r="BL263" i="25"/>
  <c r="BL276" i="25"/>
  <c r="BM267" i="25"/>
  <c r="BM280" i="25"/>
  <c r="BM266" i="25"/>
  <c r="BM279" i="25"/>
  <c r="BM268" i="25"/>
  <c r="BM281" i="25"/>
  <c r="BM265" i="25"/>
  <c r="BM278" i="25"/>
  <c r="BM274" i="25"/>
  <c r="BM287" i="25"/>
  <c r="BK39" i="25"/>
  <c r="BL237" i="25"/>
  <c r="BM248" i="25"/>
  <c r="BM261" i="25"/>
  <c r="BM241" i="25"/>
  <c r="BM254" i="25"/>
  <c r="BL250" i="25"/>
  <c r="BM240" i="25"/>
  <c r="BM253" i="25"/>
  <c r="BM242" i="25"/>
  <c r="BM255" i="25"/>
  <c r="BM239" i="25"/>
  <c r="BM252" i="25"/>
  <c r="BM83" i="25"/>
  <c r="BM96" i="25"/>
  <c r="BL94" i="25"/>
  <c r="BM86" i="25"/>
  <c r="BM99" i="25"/>
  <c r="BM92" i="25"/>
  <c r="BM105" i="25"/>
  <c r="BM85" i="25"/>
  <c r="BM98" i="25"/>
  <c r="BM84" i="25"/>
  <c r="BM97" i="25"/>
  <c r="X110" i="20"/>
  <c r="BL55" i="25"/>
  <c r="BM59" i="25"/>
  <c r="BM72" i="25"/>
  <c r="BM57" i="25"/>
  <c r="BM70" i="25"/>
  <c r="BM60" i="25"/>
  <c r="BM73" i="25"/>
  <c r="AW49" i="13"/>
  <c r="BL81" i="25"/>
  <c r="BL68" i="25"/>
  <c r="BM58" i="25"/>
  <c r="BM71" i="25"/>
  <c r="BM66" i="25"/>
  <c r="BM79" i="25"/>
  <c r="Z71" i="13"/>
  <c r="Z82" i="13" s="1"/>
  <c r="BM53" i="25"/>
  <c r="AW38" i="13"/>
  <c r="X62" i="20"/>
  <c r="X36" i="20"/>
  <c r="X73" i="20"/>
  <c r="X99" i="20"/>
  <c r="X25" i="20"/>
  <c r="V80" i="13"/>
  <c r="Z61" i="13"/>
  <c r="AW50" i="13"/>
  <c r="Z72" i="13"/>
  <c r="AW39" i="13"/>
  <c r="X111" i="20"/>
  <c r="U70" i="21"/>
  <c r="V67" i="21"/>
  <c r="V34" i="21"/>
  <c r="U37" i="21"/>
  <c r="S74" i="4"/>
  <c r="V12" i="21"/>
  <c r="U15" i="21"/>
  <c r="T108" i="20"/>
  <c r="T107" i="20" s="1"/>
  <c r="X100" i="20"/>
  <c r="T97" i="20"/>
  <c r="T96" i="20" s="1"/>
  <c r="X74" i="20"/>
  <c r="T60" i="20"/>
  <c r="T59" i="20" s="1"/>
  <c r="T71" i="20"/>
  <c r="T70" i="20" s="1"/>
  <c r="X63" i="20"/>
  <c r="X37" i="20"/>
  <c r="T34" i="20"/>
  <c r="T33" i="20" s="1"/>
  <c r="X26" i="20"/>
  <c r="T23" i="20"/>
  <c r="T22" i="20" s="1"/>
  <c r="U101" i="13"/>
  <c r="BL30" i="16"/>
  <c r="BM34" i="16"/>
  <c r="BM45" i="16"/>
  <c r="BM40" i="16"/>
  <c r="BM51" i="16"/>
  <c r="BM31" i="16"/>
  <c r="BM42" i="16"/>
  <c r="BL41" i="16"/>
  <c r="BM33" i="16"/>
  <c r="BM44" i="16"/>
  <c r="BM32" i="16"/>
  <c r="BM43" i="16"/>
  <c r="BL19" i="16"/>
  <c r="BL8" i="16"/>
  <c r="BM12" i="16"/>
  <c r="BM18" i="16"/>
  <c r="BM9" i="16"/>
  <c r="BM11" i="16"/>
  <c r="BM10" i="16"/>
  <c r="B73" i="10"/>
  <c r="C72" i="10"/>
  <c r="BP6" i="13" s="1"/>
  <c r="BO28" i="13"/>
  <c r="BO27" i="13"/>
  <c r="BO25" i="13"/>
  <c r="BO34" i="13"/>
  <c r="BO26" i="13"/>
  <c r="BN24" i="13"/>
  <c r="X81" i="13" l="1"/>
  <c r="W88" i="18" s="1"/>
  <c r="U373" i="25"/>
  <c r="V373" i="25" s="1"/>
  <c r="W373" i="25" s="1"/>
  <c r="X373" i="25" s="1"/>
  <c r="Y373" i="25" s="1"/>
  <c r="Z373" i="25" s="1"/>
  <c r="AA373" i="25" s="1"/>
  <c r="AB373" i="25" s="1"/>
  <c r="AC373" i="25" s="1"/>
  <c r="AD373" i="25" s="1"/>
  <c r="AE373" i="25" s="1"/>
  <c r="AF373" i="25" s="1"/>
  <c r="AG373" i="25" s="1"/>
  <c r="AH373" i="25" s="1"/>
  <c r="AI373" i="25" s="1"/>
  <c r="AJ373" i="25" s="1"/>
  <c r="AK373" i="25" s="1"/>
  <c r="AL373" i="25" s="1"/>
  <c r="AM373" i="25" s="1"/>
  <c r="AN373" i="25" s="1"/>
  <c r="AO373" i="25" s="1"/>
  <c r="AP373" i="25" s="1"/>
  <c r="AQ373" i="25" s="1"/>
  <c r="T322" i="25"/>
  <c r="T36" i="25"/>
  <c r="T82" i="18" s="1"/>
  <c r="T27" i="4" s="1"/>
  <c r="T27" i="50" s="1"/>
  <c r="AC349" i="25"/>
  <c r="AP369" i="25"/>
  <c r="AG339" i="25"/>
  <c r="AE344" i="25"/>
  <c r="AI334" i="25"/>
  <c r="Y71" i="16"/>
  <c r="Y220" i="25"/>
  <c r="Y82" i="16"/>
  <c r="Y105" i="18"/>
  <c r="Y233" i="25"/>
  <c r="AV79" i="18"/>
  <c r="Z98" i="13"/>
  <c r="Z109" i="13" s="1"/>
  <c r="Y143" i="18" s="1"/>
  <c r="Y104" i="16"/>
  <c r="Y155" i="25"/>
  <c r="Y168" i="25"/>
  <c r="Y142" i="25"/>
  <c r="Y132" i="18"/>
  <c r="Y60" i="16"/>
  <c r="Y129" i="25"/>
  <c r="Y115" i="16"/>
  <c r="Y194" i="25"/>
  <c r="Y116" i="18"/>
  <c r="Y181" i="25"/>
  <c r="Y207" i="25"/>
  <c r="Y93" i="16"/>
  <c r="Y116" i="25"/>
  <c r="Y94" i="18"/>
  <c r="BM13" i="22"/>
  <c r="BJ28" i="4"/>
  <c r="BJ28" i="50" s="1"/>
  <c r="T29" i="4"/>
  <c r="T29" i="50" s="1"/>
  <c r="T30" i="4"/>
  <c r="T30" i="50" s="1"/>
  <c r="AV75" i="18"/>
  <c r="U64" i="16"/>
  <c r="AV74" i="18"/>
  <c r="BK83" i="18"/>
  <c r="AW78" i="18"/>
  <c r="X144" i="18"/>
  <c r="V79" i="13"/>
  <c r="X57" i="20"/>
  <c r="AA49" i="21" s="1"/>
  <c r="T85" i="20"/>
  <c r="T84" i="20" s="1"/>
  <c r="W65" i="21" s="1"/>
  <c r="X42" i="20"/>
  <c r="X79" i="20"/>
  <c r="X68" i="20"/>
  <c r="X20" i="20"/>
  <c r="X31" i="20"/>
  <c r="X116" i="20"/>
  <c r="X94" i="20"/>
  <c r="X105" i="20"/>
  <c r="BM49" i="18"/>
  <c r="AA16" i="13"/>
  <c r="AX51" i="13" s="1"/>
  <c r="Y91" i="18"/>
  <c r="Y102" i="18"/>
  <c r="Y113" i="18"/>
  <c r="Y129" i="18"/>
  <c r="BN30" i="18"/>
  <c r="BN63" i="18"/>
  <c r="BN52" i="18"/>
  <c r="BN28" i="18"/>
  <c r="BN50" i="18"/>
  <c r="BN61" i="18"/>
  <c r="BN33" i="18"/>
  <c r="BN55" i="18"/>
  <c r="BN66" i="18"/>
  <c r="Y228" i="25"/>
  <c r="Y89" i="18"/>
  <c r="Y100" i="18"/>
  <c r="Y111" i="18"/>
  <c r="Y127" i="18"/>
  <c r="BN29" i="18"/>
  <c r="BN51" i="18"/>
  <c r="BN62" i="18"/>
  <c r="BN29" i="16"/>
  <c r="BN26" i="18"/>
  <c r="BN37" i="18"/>
  <c r="BN59" i="18"/>
  <c r="BN70" i="18"/>
  <c r="BM60" i="18"/>
  <c r="BN32" i="18"/>
  <c r="BN54" i="18"/>
  <c r="BN65" i="18"/>
  <c r="BN28" i="16"/>
  <c r="BN25" i="18"/>
  <c r="BN36" i="18"/>
  <c r="BN58" i="18"/>
  <c r="BN69" i="18"/>
  <c r="BN26" i="16"/>
  <c r="BN23" i="18"/>
  <c r="BN34" i="18"/>
  <c r="BN56" i="18"/>
  <c r="BN67" i="18"/>
  <c r="W91" i="20"/>
  <c r="Z79" i="21" s="1"/>
  <c r="W141" i="18"/>
  <c r="BM27" i="18"/>
  <c r="U87" i="18"/>
  <c r="U86" i="18" s="1"/>
  <c r="U98" i="18"/>
  <c r="U97" i="18" s="1"/>
  <c r="U109" i="18"/>
  <c r="U108" i="18" s="1"/>
  <c r="U125" i="18"/>
  <c r="U124" i="18" s="1"/>
  <c r="BN31" i="18"/>
  <c r="BN53" i="18"/>
  <c r="BN64" i="18"/>
  <c r="BN27" i="16"/>
  <c r="BN24" i="18"/>
  <c r="BN35" i="18"/>
  <c r="BN57" i="18"/>
  <c r="BN68" i="18"/>
  <c r="T11" i="20"/>
  <c r="T10" i="20" s="1"/>
  <c r="W10" i="21" s="1"/>
  <c r="W17" i="20"/>
  <c r="Z24" i="21" s="1"/>
  <c r="BN21" i="16"/>
  <c r="BN25" i="16"/>
  <c r="BN22" i="16"/>
  <c r="BN24" i="16"/>
  <c r="BN23" i="16"/>
  <c r="BK10" i="50"/>
  <c r="BK12" i="50"/>
  <c r="BK9" i="50"/>
  <c r="T33" i="50"/>
  <c r="BK24" i="50"/>
  <c r="T32" i="50"/>
  <c r="BK11" i="50"/>
  <c r="T35" i="50"/>
  <c r="BK25" i="50"/>
  <c r="BL60" i="27"/>
  <c r="BL64" i="27" s="1"/>
  <c r="BN55" i="27"/>
  <c r="BQ44" i="47"/>
  <c r="BQ36" i="47"/>
  <c r="BQ45" i="47" s="1"/>
  <c r="BP37" i="39"/>
  <c r="BP54" i="45" s="1"/>
  <c r="BP29" i="27" s="1"/>
  <c r="BR41" i="47"/>
  <c r="BR33" i="47"/>
  <c r="BP78" i="45"/>
  <c r="BP35" i="27" s="1"/>
  <c r="BQ11" i="43"/>
  <c r="BQ42" i="43"/>
  <c r="BQ41" i="43" s="1"/>
  <c r="BQ36" i="43"/>
  <c r="BO68" i="44"/>
  <c r="BO19" i="27" s="1"/>
  <c r="BM77" i="45"/>
  <c r="BP70" i="47"/>
  <c r="BM75" i="45"/>
  <c r="BP26" i="47"/>
  <c r="BR19" i="47"/>
  <c r="BR11" i="47"/>
  <c r="BP53" i="43"/>
  <c r="BP60" i="43"/>
  <c r="BP38" i="39"/>
  <c r="BP55" i="45" s="1"/>
  <c r="BP30" i="27" s="1"/>
  <c r="BQ66" i="47"/>
  <c r="BQ58" i="47"/>
  <c r="BR55" i="47"/>
  <c r="BR63" i="47"/>
  <c r="BN20" i="16"/>
  <c r="BO119" i="13"/>
  <c r="Y112" i="16"/>
  <c r="Y152" i="25"/>
  <c r="Y113" i="25"/>
  <c r="Y230" i="25"/>
  <c r="Y139" i="25"/>
  <c r="Y101" i="16"/>
  <c r="Y57" i="16"/>
  <c r="Y90" i="16"/>
  <c r="Y178" i="25"/>
  <c r="Y165" i="25"/>
  <c r="Y126" i="25"/>
  <c r="Y204" i="25"/>
  <c r="Z95" i="13"/>
  <c r="Z106" i="13" s="1"/>
  <c r="Y217" i="25"/>
  <c r="Y68" i="16"/>
  <c r="Y191" i="25"/>
  <c r="Y79" i="16"/>
  <c r="AW44" i="13"/>
  <c r="Z66" i="13"/>
  <c r="Z77" i="13"/>
  <c r="AA65" i="13"/>
  <c r="AX43" i="13"/>
  <c r="AA76" i="13"/>
  <c r="AA86" i="13"/>
  <c r="W54" i="20"/>
  <c r="Z46" i="21" s="1"/>
  <c r="W76" i="20"/>
  <c r="W65" i="20"/>
  <c r="W102" i="20"/>
  <c r="W113" i="20"/>
  <c r="W28" i="20"/>
  <c r="W39" i="20"/>
  <c r="Y74" i="13"/>
  <c r="AV52" i="13"/>
  <c r="Y63" i="13"/>
  <c r="AV41" i="13"/>
  <c r="BN39" i="16"/>
  <c r="BN50" i="16"/>
  <c r="BN35" i="16"/>
  <c r="BN46" i="16"/>
  <c r="BN37" i="16"/>
  <c r="BN48" i="16"/>
  <c r="BN38" i="16"/>
  <c r="BN49" i="16"/>
  <c r="BN36" i="16"/>
  <c r="BN47" i="16"/>
  <c r="BN13" i="16"/>
  <c r="BN15" i="16"/>
  <c r="BN16" i="16"/>
  <c r="BN17" i="16"/>
  <c r="BN14" i="16"/>
  <c r="X89" i="13"/>
  <c r="BN299" i="25"/>
  <c r="BN286" i="25"/>
  <c r="BN273" i="25"/>
  <c r="BN260" i="25"/>
  <c r="BN247" i="25"/>
  <c r="BN91" i="25"/>
  <c r="BN65" i="25"/>
  <c r="BN104" i="25"/>
  <c r="BN78" i="25"/>
  <c r="BN52" i="25"/>
  <c r="BN295" i="25"/>
  <c r="BN282" i="25"/>
  <c r="BN256" i="25"/>
  <c r="BN269" i="25"/>
  <c r="BN243" i="25"/>
  <c r="BN87" i="25"/>
  <c r="BN61" i="25"/>
  <c r="BN100" i="25"/>
  <c r="BN74" i="25"/>
  <c r="BN297" i="25"/>
  <c r="BN284" i="25"/>
  <c r="BN258" i="25"/>
  <c r="BN271" i="25"/>
  <c r="BN245" i="25"/>
  <c r="BN89" i="25"/>
  <c r="BN63" i="25"/>
  <c r="BN102" i="25"/>
  <c r="BN76" i="25"/>
  <c r="BN50" i="25"/>
  <c r="BP29" i="13"/>
  <c r="BP31" i="13"/>
  <c r="BP33" i="13"/>
  <c r="BP30" i="13"/>
  <c r="BP32" i="13"/>
  <c r="BN298" i="25"/>
  <c r="BN272" i="25"/>
  <c r="BN259" i="25"/>
  <c r="BN285" i="25"/>
  <c r="BN103" i="25"/>
  <c r="BN77" i="25"/>
  <c r="BN246" i="25"/>
  <c r="BN90" i="25"/>
  <c r="BN64" i="25"/>
  <c r="BN51" i="25"/>
  <c r="BN296" i="25"/>
  <c r="BN270" i="25"/>
  <c r="BN283" i="25"/>
  <c r="BN257" i="25"/>
  <c r="BN101" i="25"/>
  <c r="BN75" i="25"/>
  <c r="BN88" i="25"/>
  <c r="BN62" i="25"/>
  <c r="BN244" i="25"/>
  <c r="T48" i="20"/>
  <c r="T47" i="20" s="1"/>
  <c r="W32" i="21" s="1"/>
  <c r="W41" i="21"/>
  <c r="T120" i="16"/>
  <c r="T121" i="16"/>
  <c r="BM289" i="25"/>
  <c r="BN293" i="25"/>
  <c r="BN291" i="25"/>
  <c r="BN294" i="25"/>
  <c r="BN300" i="25"/>
  <c r="BN292" i="25"/>
  <c r="BQ26" i="47"/>
  <c r="BN75" i="45"/>
  <c r="K69" i="50"/>
  <c r="T14" i="50"/>
  <c r="T70" i="4"/>
  <c r="T36" i="4"/>
  <c r="BL11" i="4"/>
  <c r="Q34" i="4"/>
  <c r="BL12" i="4"/>
  <c r="AR26" i="4"/>
  <c r="BL9" i="4"/>
  <c r="BL25" i="4"/>
  <c r="BL10" i="4"/>
  <c r="BL24" i="4"/>
  <c r="BM263" i="25"/>
  <c r="BL39" i="25"/>
  <c r="BM276" i="25"/>
  <c r="BN265" i="25"/>
  <c r="BN278" i="25"/>
  <c r="BN268" i="25"/>
  <c r="BN281" i="25"/>
  <c r="BN267" i="25"/>
  <c r="BN280" i="25"/>
  <c r="BN266" i="25"/>
  <c r="BN279" i="25"/>
  <c r="BN274" i="25"/>
  <c r="BN287" i="25"/>
  <c r="BM237" i="25"/>
  <c r="BM250" i="25"/>
  <c r="BN248" i="25"/>
  <c r="BN261" i="25"/>
  <c r="BN239" i="25"/>
  <c r="BN252" i="25"/>
  <c r="BN240" i="25"/>
  <c r="BN253" i="25"/>
  <c r="BN241" i="25"/>
  <c r="BN254" i="25"/>
  <c r="BN242" i="25"/>
  <c r="BN255" i="25"/>
  <c r="U213" i="25"/>
  <c r="U211" i="25" s="1"/>
  <c r="U226" i="25"/>
  <c r="U224" i="25" s="1"/>
  <c r="Y202" i="25"/>
  <c r="Y215" i="25"/>
  <c r="U187" i="25"/>
  <c r="U185" i="25" s="1"/>
  <c r="U200" i="25"/>
  <c r="U198" i="25" s="1"/>
  <c r="Y176" i="25"/>
  <c r="Y189" i="25"/>
  <c r="W162" i="25"/>
  <c r="W175" i="25"/>
  <c r="U161" i="25"/>
  <c r="U159" i="25" s="1"/>
  <c r="U174" i="25"/>
  <c r="U172" i="25" s="1"/>
  <c r="Y150" i="25"/>
  <c r="Y163" i="25"/>
  <c r="U135" i="25"/>
  <c r="U133" i="25" s="1"/>
  <c r="U148" i="25"/>
  <c r="U146" i="25" s="1"/>
  <c r="Y124" i="25"/>
  <c r="Y137" i="25"/>
  <c r="Y77" i="16"/>
  <c r="U109" i="25"/>
  <c r="U122" i="25"/>
  <c r="U120" i="25" s="1"/>
  <c r="Y111" i="25"/>
  <c r="Y55" i="16"/>
  <c r="Y110" i="16"/>
  <c r="Y99" i="16"/>
  <c r="BN92" i="25"/>
  <c r="BN105" i="25"/>
  <c r="BN83" i="25"/>
  <c r="BN96" i="25"/>
  <c r="BN84" i="25"/>
  <c r="BN97" i="25"/>
  <c r="BN85" i="25"/>
  <c r="BN98" i="25"/>
  <c r="BN86" i="25"/>
  <c r="BN99" i="25"/>
  <c r="BM94" i="25"/>
  <c r="Z93" i="13"/>
  <c r="Z104" i="13" s="1"/>
  <c r="Y88" i="16"/>
  <c r="Y66" i="16"/>
  <c r="BM55" i="25"/>
  <c r="BN66" i="25"/>
  <c r="BN79" i="25"/>
  <c r="BM68" i="25"/>
  <c r="BM81" i="25"/>
  <c r="BN58" i="25"/>
  <c r="BN71" i="25"/>
  <c r="BN59" i="25"/>
  <c r="BN72" i="25"/>
  <c r="BN57" i="25"/>
  <c r="BN70" i="25"/>
  <c r="BN60" i="25"/>
  <c r="BN73" i="25"/>
  <c r="AA14" i="13"/>
  <c r="AX49" i="13" s="1"/>
  <c r="BN53" i="25"/>
  <c r="Z83" i="13"/>
  <c r="V68" i="21"/>
  <c r="U72" i="21"/>
  <c r="U39" i="21"/>
  <c r="V35" i="21"/>
  <c r="U17" i="21"/>
  <c r="V13" i="21"/>
  <c r="U75" i="16"/>
  <c r="U74" i="16" s="1"/>
  <c r="U53" i="16"/>
  <c r="U52" i="16" s="1"/>
  <c r="BM30" i="16"/>
  <c r="BM41" i="16"/>
  <c r="BN40" i="16"/>
  <c r="BN51" i="16"/>
  <c r="BN31" i="16"/>
  <c r="BN42" i="16"/>
  <c r="BN33" i="16"/>
  <c r="BN44" i="16"/>
  <c r="BN32" i="16"/>
  <c r="BN43" i="16"/>
  <c r="BN34" i="16"/>
  <c r="BN45" i="16"/>
  <c r="U108" i="16"/>
  <c r="U107" i="16" s="1"/>
  <c r="U97" i="16"/>
  <c r="U96" i="16" s="1"/>
  <c r="V91" i="13"/>
  <c r="U86" i="16"/>
  <c r="U85" i="16" s="1"/>
  <c r="W12" i="13"/>
  <c r="BM8" i="16"/>
  <c r="BN18" i="16"/>
  <c r="BN9" i="16"/>
  <c r="BM19" i="16"/>
  <c r="BN11" i="16"/>
  <c r="BN10" i="16"/>
  <c r="BN12" i="16"/>
  <c r="BP25" i="13"/>
  <c r="BP34" i="13"/>
  <c r="BP26" i="13"/>
  <c r="BP28" i="13"/>
  <c r="BP27" i="13"/>
  <c r="BO24" i="13"/>
  <c r="B74" i="10"/>
  <c r="C73" i="10"/>
  <c r="BQ6" i="13" s="1"/>
  <c r="Y13" i="13" l="1"/>
  <c r="Y59" i="13" s="1"/>
  <c r="X92" i="13"/>
  <c r="X103" i="13" s="1"/>
  <c r="W50" i="20" s="1"/>
  <c r="Z42" i="21" s="1"/>
  <c r="W110" i="25"/>
  <c r="W136" i="25"/>
  <c r="W87" i="16"/>
  <c r="W54" i="16"/>
  <c r="W214" i="25"/>
  <c r="W98" i="16"/>
  <c r="W123" i="25"/>
  <c r="W201" i="25"/>
  <c r="W227" i="25"/>
  <c r="W188" i="25"/>
  <c r="W149" i="25"/>
  <c r="W76" i="16"/>
  <c r="W109" i="16"/>
  <c r="W110" i="18"/>
  <c r="W65" i="16"/>
  <c r="W126" i="18"/>
  <c r="W99" i="18"/>
  <c r="U48" i="25"/>
  <c r="U49" i="25"/>
  <c r="U46" i="25"/>
  <c r="U376" i="25" s="1"/>
  <c r="V376" i="25" s="1"/>
  <c r="W376" i="25" s="1"/>
  <c r="X376" i="25" s="1"/>
  <c r="Y376" i="25" s="1"/>
  <c r="Z376" i="25" s="1"/>
  <c r="AA376" i="25" s="1"/>
  <c r="AB376" i="25" s="1"/>
  <c r="AC376" i="25" s="1"/>
  <c r="AD376" i="25" s="1"/>
  <c r="AE376" i="25" s="1"/>
  <c r="AF376" i="25" s="1"/>
  <c r="AG376" i="25" s="1"/>
  <c r="AH376" i="25" s="1"/>
  <c r="AI376" i="25" s="1"/>
  <c r="AJ376" i="25" s="1"/>
  <c r="AK376" i="25" s="1"/>
  <c r="AL376" i="25" s="1"/>
  <c r="AM376" i="25" s="1"/>
  <c r="AN376" i="25" s="1"/>
  <c r="AO376" i="25" s="1"/>
  <c r="AP376" i="25" s="1"/>
  <c r="AQ376" i="25" s="1"/>
  <c r="AR376" i="25" s="1"/>
  <c r="U44" i="25"/>
  <c r="U45" i="25"/>
  <c r="U375" i="25" s="1"/>
  <c r="V375" i="25" s="1"/>
  <c r="W375" i="25" s="1"/>
  <c r="X375" i="25" s="1"/>
  <c r="Y375" i="25" s="1"/>
  <c r="Z375" i="25" s="1"/>
  <c r="AA375" i="25" s="1"/>
  <c r="AB375" i="25" s="1"/>
  <c r="AC375" i="25" s="1"/>
  <c r="AD375" i="25" s="1"/>
  <c r="AE375" i="25" s="1"/>
  <c r="AF375" i="25" s="1"/>
  <c r="AG375" i="25" s="1"/>
  <c r="AH375" i="25" s="1"/>
  <c r="AI375" i="25" s="1"/>
  <c r="AJ375" i="25" s="1"/>
  <c r="AK375" i="25" s="1"/>
  <c r="AL375" i="25" s="1"/>
  <c r="AM375" i="25" s="1"/>
  <c r="AN375" i="25" s="1"/>
  <c r="AO375" i="25" s="1"/>
  <c r="AP375" i="25" s="1"/>
  <c r="AQ375" i="25" s="1"/>
  <c r="AR375" i="25" s="1"/>
  <c r="U47" i="25"/>
  <c r="AQ369" i="25"/>
  <c r="AJ334" i="25"/>
  <c r="AD349" i="25"/>
  <c r="AF344" i="25"/>
  <c r="AH339" i="25"/>
  <c r="Y78" i="20"/>
  <c r="Y104" i="20"/>
  <c r="Y56" i="20"/>
  <c r="AB48" i="21" s="1"/>
  <c r="Y41" i="20"/>
  <c r="Y93" i="20"/>
  <c r="Y19" i="20"/>
  <c r="Y67" i="20"/>
  <c r="Y30" i="20"/>
  <c r="Y115" i="20"/>
  <c r="BN13" i="22"/>
  <c r="BK28" i="4"/>
  <c r="BK28" i="50" s="1"/>
  <c r="W13" i="20"/>
  <c r="Z20" i="21" s="1"/>
  <c r="BL83" i="18"/>
  <c r="R120" i="18"/>
  <c r="AU77" i="18"/>
  <c r="R121" i="18"/>
  <c r="AV80" i="18"/>
  <c r="R122" i="18"/>
  <c r="AW79" i="18"/>
  <c r="AA62" i="13"/>
  <c r="AA73" i="13"/>
  <c r="AV48" i="13"/>
  <c r="AX40" i="13"/>
  <c r="BN49" i="18"/>
  <c r="U123" i="18"/>
  <c r="BN60" i="18"/>
  <c r="Y88" i="20"/>
  <c r="AB76" i="21" s="1"/>
  <c r="Y138" i="18"/>
  <c r="BO31" i="18"/>
  <c r="BO53" i="18"/>
  <c r="BO64" i="18"/>
  <c r="BO29" i="16"/>
  <c r="BO26" i="18"/>
  <c r="BO37" i="18"/>
  <c r="BO59" i="18"/>
  <c r="BO70" i="18"/>
  <c r="BO27" i="16"/>
  <c r="BO24" i="18"/>
  <c r="BO35" i="18"/>
  <c r="BO57" i="18"/>
  <c r="BO68" i="18"/>
  <c r="Y90" i="20"/>
  <c r="AB78" i="21" s="1"/>
  <c r="Y140" i="18"/>
  <c r="BO28" i="18"/>
  <c r="BO61" i="18"/>
  <c r="BO50" i="18"/>
  <c r="BO28" i="16"/>
  <c r="BO25" i="18"/>
  <c r="BO36" i="18"/>
  <c r="BO69" i="18"/>
  <c r="BO58" i="18"/>
  <c r="W235" i="25"/>
  <c r="W96" i="18"/>
  <c r="W107" i="18"/>
  <c r="W118" i="18"/>
  <c r="W134" i="18"/>
  <c r="BN27" i="18"/>
  <c r="BO29" i="18"/>
  <c r="BO51" i="18"/>
  <c r="BO62" i="18"/>
  <c r="BO33" i="18"/>
  <c r="BO55" i="18"/>
  <c r="BO66" i="18"/>
  <c r="BO26" i="16"/>
  <c r="BO23" i="18"/>
  <c r="BO34" i="18"/>
  <c r="BO56" i="18"/>
  <c r="BO67" i="18"/>
  <c r="Y229" i="25"/>
  <c r="Y101" i="18"/>
  <c r="Y112" i="18"/>
  <c r="Y128" i="18"/>
  <c r="Y90" i="18"/>
  <c r="BO32" i="18"/>
  <c r="BO54" i="18"/>
  <c r="BO65" i="18"/>
  <c r="BO30" i="18"/>
  <c r="BO63" i="18"/>
  <c r="BO52" i="18"/>
  <c r="Z81" i="16"/>
  <c r="Z93" i="18"/>
  <c r="Z104" i="18"/>
  <c r="Z115" i="18"/>
  <c r="Z131" i="18"/>
  <c r="AV37" i="13"/>
  <c r="Y14" i="20"/>
  <c r="AB21" i="21" s="1"/>
  <c r="Y16" i="20"/>
  <c r="AB23" i="21" s="1"/>
  <c r="Y70" i="13"/>
  <c r="Y81" i="13" s="1"/>
  <c r="BO25" i="16"/>
  <c r="BO23" i="16"/>
  <c r="BO22" i="16"/>
  <c r="BO24" i="16"/>
  <c r="BO21" i="16"/>
  <c r="BL12" i="50"/>
  <c r="Q34" i="50"/>
  <c r="BL24" i="50"/>
  <c r="BL10" i="50"/>
  <c r="BL11" i="50"/>
  <c r="BL25" i="50"/>
  <c r="BL9" i="50"/>
  <c r="T36" i="50"/>
  <c r="AR26" i="50"/>
  <c r="BL62" i="27"/>
  <c r="BL65" i="27" s="1"/>
  <c r="BL61" i="27"/>
  <c r="BQ39" i="47"/>
  <c r="BQ48" i="47" s="1"/>
  <c r="BP24" i="46"/>
  <c r="BP23" i="46" s="1"/>
  <c r="BP62" i="46"/>
  <c r="BP61" i="46" s="1"/>
  <c r="BP40" i="46"/>
  <c r="BP39" i="46" s="1"/>
  <c r="BP12" i="46"/>
  <c r="BP11" i="46" s="1"/>
  <c r="BP59" i="43"/>
  <c r="BP86" i="45"/>
  <c r="BP85" i="45" s="1"/>
  <c r="BP36" i="27" s="1"/>
  <c r="BP75" i="46"/>
  <c r="BP74" i="46" s="1"/>
  <c r="BS37" i="47" s="1"/>
  <c r="BP68" i="46"/>
  <c r="BP67" i="46" s="1"/>
  <c r="BP34" i="46"/>
  <c r="BP33" i="46" s="1"/>
  <c r="BP46" i="46"/>
  <c r="BP45" i="46" s="1"/>
  <c r="BP56" i="46"/>
  <c r="BP55" i="46" s="1"/>
  <c r="BP18" i="46"/>
  <c r="BP17" i="46" s="1"/>
  <c r="BO8" i="27"/>
  <c r="BO74" i="27"/>
  <c r="BO67" i="27" s="1"/>
  <c r="BQ35" i="43"/>
  <c r="BQ48" i="43"/>
  <c r="BR12" i="47"/>
  <c r="BR20" i="47"/>
  <c r="BR64" i="47"/>
  <c r="BR56" i="47"/>
  <c r="BQ67" i="47"/>
  <c r="BQ59" i="47"/>
  <c r="BQ68" i="47" s="1"/>
  <c r="BM74" i="45"/>
  <c r="BM34" i="27" s="1"/>
  <c r="BM20" i="27" s="1"/>
  <c r="BM37" i="27" s="1"/>
  <c r="BR42" i="47"/>
  <c r="BR34" i="47"/>
  <c r="BO20" i="16"/>
  <c r="BP119" i="13"/>
  <c r="Y75" i="20"/>
  <c r="Y112" i="20"/>
  <c r="Y38" i="20"/>
  <c r="Y27" i="20"/>
  <c r="Y101" i="20"/>
  <c r="Y64" i="20"/>
  <c r="Y53" i="20"/>
  <c r="AB45" i="21" s="1"/>
  <c r="Z88" i="13"/>
  <c r="AA87" i="13"/>
  <c r="Z114" i="16"/>
  <c r="AA97" i="13"/>
  <c r="AA108" i="13" s="1"/>
  <c r="Z206" i="25"/>
  <c r="Z70" i="16"/>
  <c r="Z59" i="16"/>
  <c r="Z128" i="25"/>
  <c r="Z232" i="25"/>
  <c r="Z92" i="16"/>
  <c r="AB18" i="13"/>
  <c r="AB64" i="13" s="1"/>
  <c r="Z141" i="25"/>
  <c r="Z167" i="25"/>
  <c r="Z115" i="25"/>
  <c r="Z154" i="25"/>
  <c r="Z219" i="25"/>
  <c r="Z180" i="25"/>
  <c r="Z193" i="25"/>
  <c r="Z103" i="16"/>
  <c r="Y51" i="20"/>
  <c r="AB43" i="21" s="1"/>
  <c r="Y85" i="13"/>
  <c r="BO38" i="16"/>
  <c r="BO49" i="16"/>
  <c r="BO36" i="16"/>
  <c r="BO47" i="16"/>
  <c r="BO39" i="16"/>
  <c r="BO50" i="16"/>
  <c r="BO37" i="16"/>
  <c r="BO48" i="16"/>
  <c r="BO35" i="16"/>
  <c r="BO46" i="16"/>
  <c r="BO13" i="16"/>
  <c r="BO17" i="16"/>
  <c r="BO15" i="16"/>
  <c r="BO16" i="16"/>
  <c r="BO14" i="16"/>
  <c r="W183" i="25"/>
  <c r="W157" i="25"/>
  <c r="W73" i="16"/>
  <c r="W62" i="16"/>
  <c r="W84" i="16"/>
  <c r="W170" i="25"/>
  <c r="W209" i="25"/>
  <c r="W117" i="16"/>
  <c r="Y21" i="13"/>
  <c r="AV56" i="13" s="1"/>
  <c r="W106" i="16"/>
  <c r="W144" i="25"/>
  <c r="W95" i="16"/>
  <c r="X100" i="13"/>
  <c r="X111" i="13" s="1"/>
  <c r="W196" i="25"/>
  <c r="W131" i="25"/>
  <c r="W222" i="25"/>
  <c r="W118" i="25"/>
  <c r="BO295" i="25"/>
  <c r="BO282" i="25"/>
  <c r="BO269" i="25"/>
  <c r="BO100" i="25"/>
  <c r="BO256" i="25"/>
  <c r="BO243" i="25"/>
  <c r="BO87" i="25"/>
  <c r="BO61" i="25"/>
  <c r="BO74" i="25"/>
  <c r="BO298" i="25"/>
  <c r="BO272" i="25"/>
  <c r="BO246" i="25"/>
  <c r="BO259" i="25"/>
  <c r="BO103" i="25"/>
  <c r="BO77" i="25"/>
  <c r="BO285" i="25"/>
  <c r="BO90" i="25"/>
  <c r="BO64" i="25"/>
  <c r="BO51" i="25"/>
  <c r="BO297" i="25"/>
  <c r="BO271" i="25"/>
  <c r="BO284" i="25"/>
  <c r="BO258" i="25"/>
  <c r="BO245" i="25"/>
  <c r="BO50" i="25"/>
  <c r="BO89" i="25"/>
  <c r="BO63" i="25"/>
  <c r="BO102" i="25"/>
  <c r="BO76" i="25"/>
  <c r="BO296" i="25"/>
  <c r="BO283" i="25"/>
  <c r="BO244" i="25"/>
  <c r="BO270" i="25"/>
  <c r="BO257" i="25"/>
  <c r="BO101" i="25"/>
  <c r="BO75" i="25"/>
  <c r="BO88" i="25"/>
  <c r="BO62" i="25"/>
  <c r="BQ32" i="13"/>
  <c r="BQ33" i="13"/>
  <c r="BQ31" i="13"/>
  <c r="BQ30" i="13"/>
  <c r="BQ29" i="13"/>
  <c r="BO286" i="25"/>
  <c r="BO299" i="25"/>
  <c r="BO260" i="25"/>
  <c r="BO273" i="25"/>
  <c r="BO247" i="25"/>
  <c r="BO91" i="25"/>
  <c r="BO65" i="25"/>
  <c r="BO104" i="25"/>
  <c r="BO78" i="25"/>
  <c r="BO52" i="25"/>
  <c r="BN289" i="25"/>
  <c r="BO294" i="25"/>
  <c r="BO293" i="25"/>
  <c r="BO291" i="25"/>
  <c r="BO292" i="25"/>
  <c r="BO300" i="25"/>
  <c r="U18" i="4"/>
  <c r="BM9" i="4"/>
  <c r="BM24" i="4"/>
  <c r="U16" i="4"/>
  <c r="BM12" i="4"/>
  <c r="BM11" i="4"/>
  <c r="BM10" i="4"/>
  <c r="U13" i="4"/>
  <c r="BM25" i="4"/>
  <c r="U15" i="4"/>
  <c r="U17" i="4"/>
  <c r="BN263" i="25"/>
  <c r="BM39" i="25"/>
  <c r="BO274" i="25"/>
  <c r="BO287" i="25"/>
  <c r="BO265" i="25"/>
  <c r="BO278" i="25"/>
  <c r="BO267" i="25"/>
  <c r="BO280" i="25"/>
  <c r="BO268" i="25"/>
  <c r="BO281" i="25"/>
  <c r="BN276" i="25"/>
  <c r="BO266" i="25"/>
  <c r="BO279" i="25"/>
  <c r="BN237" i="25"/>
  <c r="BO241" i="25"/>
  <c r="BO254" i="25"/>
  <c r="BO242" i="25"/>
  <c r="BO255" i="25"/>
  <c r="BN250" i="25"/>
  <c r="BO240" i="25"/>
  <c r="BO253" i="25"/>
  <c r="BO248" i="25"/>
  <c r="BO261" i="25"/>
  <c r="BO239" i="25"/>
  <c r="BO252" i="25"/>
  <c r="U38" i="25"/>
  <c r="Y203" i="25"/>
  <c r="Y216" i="25"/>
  <c r="Y177" i="25"/>
  <c r="Y190" i="25"/>
  <c r="W98" i="20"/>
  <c r="W72" i="20"/>
  <c r="W61" i="20"/>
  <c r="W35" i="20"/>
  <c r="Y151" i="25"/>
  <c r="Y164" i="25"/>
  <c r="Y125" i="25"/>
  <c r="Y138" i="25"/>
  <c r="U37" i="25"/>
  <c r="Y36" i="20"/>
  <c r="Y62" i="20"/>
  <c r="Y73" i="20"/>
  <c r="Y110" i="20"/>
  <c r="Y25" i="20"/>
  <c r="Y99" i="20"/>
  <c r="Y89" i="16"/>
  <c r="Y112" i="25"/>
  <c r="BO85" i="25"/>
  <c r="BO98" i="25"/>
  <c r="BO92" i="25"/>
  <c r="BO105" i="25"/>
  <c r="BN94" i="25"/>
  <c r="BO86" i="25"/>
  <c r="BO99" i="25"/>
  <c r="BO83" i="25"/>
  <c r="BO96" i="25"/>
  <c r="BO84" i="25"/>
  <c r="BO97" i="25"/>
  <c r="AA60" i="13"/>
  <c r="BN55" i="25"/>
  <c r="AA71" i="13"/>
  <c r="AX38" i="13"/>
  <c r="BO66" i="25"/>
  <c r="BO79" i="25"/>
  <c r="BO59" i="25"/>
  <c r="BO72" i="25"/>
  <c r="BN81" i="25"/>
  <c r="BN68" i="25"/>
  <c r="BO58" i="25"/>
  <c r="BO71" i="25"/>
  <c r="BO57" i="25"/>
  <c r="BO70" i="25"/>
  <c r="BO60" i="25"/>
  <c r="BO73" i="25"/>
  <c r="BO53" i="25"/>
  <c r="Y56" i="16"/>
  <c r="Y100" i="16"/>
  <c r="Y67" i="16"/>
  <c r="Y111" i="16"/>
  <c r="AA15" i="13"/>
  <c r="AX50" i="13" s="1"/>
  <c r="Z94" i="13"/>
  <c r="Z105" i="13" s="1"/>
  <c r="Y78" i="16"/>
  <c r="U81" i="21"/>
  <c r="U59" i="21"/>
  <c r="U26" i="21"/>
  <c r="W66" i="21"/>
  <c r="V69" i="21"/>
  <c r="W33" i="21"/>
  <c r="V36" i="21"/>
  <c r="W11" i="21"/>
  <c r="V14" i="21"/>
  <c r="U63" i="16"/>
  <c r="U31" i="4"/>
  <c r="BN30" i="16"/>
  <c r="BO32" i="16"/>
  <c r="BO43" i="16"/>
  <c r="BN41" i="16"/>
  <c r="BO40" i="16"/>
  <c r="BO51" i="16"/>
  <c r="BO33" i="16"/>
  <c r="BO44" i="16"/>
  <c r="BO31" i="16"/>
  <c r="BO42" i="16"/>
  <c r="BO34" i="16"/>
  <c r="BO45" i="16"/>
  <c r="AT47" i="13"/>
  <c r="AT46" i="13" s="1"/>
  <c r="W58" i="13"/>
  <c r="W11" i="13"/>
  <c r="W69" i="13"/>
  <c r="W68" i="13" s="1"/>
  <c r="AT36" i="13"/>
  <c r="V90" i="13"/>
  <c r="V102" i="13"/>
  <c r="BN8" i="16"/>
  <c r="BO11" i="16"/>
  <c r="BO9" i="16"/>
  <c r="BN19" i="16"/>
  <c r="BO12" i="16"/>
  <c r="BO10" i="16"/>
  <c r="BO18" i="16"/>
  <c r="BQ25" i="13"/>
  <c r="BQ27" i="13"/>
  <c r="BQ26" i="13"/>
  <c r="BQ34" i="13"/>
  <c r="BQ28" i="13"/>
  <c r="B75" i="10"/>
  <c r="C75" i="10" s="1"/>
  <c r="BS6" i="13" s="1"/>
  <c r="C74" i="10"/>
  <c r="BR6" i="13" s="1"/>
  <c r="BP24" i="13"/>
  <c r="W24" i="20" l="1"/>
  <c r="W109" i="20"/>
  <c r="W137" i="18"/>
  <c r="W87" i="20"/>
  <c r="Z75" i="21" s="1"/>
  <c r="AI339" i="25"/>
  <c r="AG344" i="25"/>
  <c r="U374" i="25"/>
  <c r="V374" i="25" s="1"/>
  <c r="W374" i="25" s="1"/>
  <c r="X374" i="25" s="1"/>
  <c r="Y374" i="25" s="1"/>
  <c r="Z374" i="25" s="1"/>
  <c r="AA374" i="25" s="1"/>
  <c r="AB374" i="25" s="1"/>
  <c r="AC374" i="25" s="1"/>
  <c r="AD374" i="25" s="1"/>
  <c r="AE374" i="25" s="1"/>
  <c r="AF374" i="25" s="1"/>
  <c r="AG374" i="25" s="1"/>
  <c r="AH374" i="25" s="1"/>
  <c r="AI374" i="25" s="1"/>
  <c r="AJ374" i="25" s="1"/>
  <c r="AK374" i="25" s="1"/>
  <c r="AL374" i="25" s="1"/>
  <c r="AM374" i="25" s="1"/>
  <c r="AN374" i="25" s="1"/>
  <c r="AO374" i="25" s="1"/>
  <c r="AP374" i="25" s="1"/>
  <c r="U42" i="25"/>
  <c r="U41" i="25" s="1"/>
  <c r="AE349" i="25"/>
  <c r="U377" i="25"/>
  <c r="V377" i="25" s="1"/>
  <c r="W377" i="25" s="1"/>
  <c r="X377" i="25" s="1"/>
  <c r="Y377" i="25" s="1"/>
  <c r="Z377" i="25" s="1"/>
  <c r="AA377" i="25" s="1"/>
  <c r="AB377" i="25" s="1"/>
  <c r="AC377" i="25" s="1"/>
  <c r="AD377" i="25" s="1"/>
  <c r="AE377" i="25" s="1"/>
  <c r="AF377" i="25" s="1"/>
  <c r="AG377" i="25" s="1"/>
  <c r="AH377" i="25" s="1"/>
  <c r="AI377" i="25" s="1"/>
  <c r="AJ377" i="25" s="1"/>
  <c r="AK377" i="25" s="1"/>
  <c r="AL377" i="25" s="1"/>
  <c r="AM377" i="25" s="1"/>
  <c r="AN377" i="25" s="1"/>
  <c r="AO377" i="25" s="1"/>
  <c r="AP377" i="25" s="1"/>
  <c r="AQ377" i="25" s="1"/>
  <c r="AR377" i="25" s="1"/>
  <c r="U378" i="25"/>
  <c r="BO13" i="22"/>
  <c r="BL28" i="4"/>
  <c r="BL28" i="50" s="1"/>
  <c r="U12" i="20"/>
  <c r="X19" i="21" s="1"/>
  <c r="U49" i="20"/>
  <c r="R119" i="18"/>
  <c r="U85" i="18"/>
  <c r="AW76" i="18"/>
  <c r="U86" i="20"/>
  <c r="X74" i="21" s="1"/>
  <c r="U84" i="18"/>
  <c r="X65" i="16"/>
  <c r="AW74" i="18"/>
  <c r="W145" i="18"/>
  <c r="AU73" i="18"/>
  <c r="BM83" i="18"/>
  <c r="AS72" i="18"/>
  <c r="AS71" i="18" s="1"/>
  <c r="Z142" i="18"/>
  <c r="AA84" i="13"/>
  <c r="BP28" i="18"/>
  <c r="BP50" i="18"/>
  <c r="BP61" i="18"/>
  <c r="BO60" i="18"/>
  <c r="BP29" i="18"/>
  <c r="BP51" i="18"/>
  <c r="BP62" i="18"/>
  <c r="Y143" i="25"/>
  <c r="Y95" i="18"/>
  <c r="Y117" i="18"/>
  <c r="Y106" i="18"/>
  <c r="Y133" i="18"/>
  <c r="BP30" i="18"/>
  <c r="BP52" i="18"/>
  <c r="BP63" i="18"/>
  <c r="Y89" i="20"/>
  <c r="AB77" i="21" s="1"/>
  <c r="Y139" i="18"/>
  <c r="BP32" i="18"/>
  <c r="BP54" i="18"/>
  <c r="BP65" i="18"/>
  <c r="BO27" i="18"/>
  <c r="U136" i="18"/>
  <c r="U135" i="18" s="1"/>
  <c r="BP33" i="18"/>
  <c r="BP66" i="18"/>
  <c r="BP55" i="18"/>
  <c r="BP28" i="16"/>
  <c r="BP25" i="18"/>
  <c r="BP36" i="18"/>
  <c r="BP58" i="18"/>
  <c r="BP69" i="18"/>
  <c r="Z17" i="13"/>
  <c r="AW41" i="13" s="1"/>
  <c r="X103" i="18"/>
  <c r="X114" i="18"/>
  <c r="X92" i="18"/>
  <c r="X130" i="18"/>
  <c r="BP26" i="16"/>
  <c r="BP23" i="18"/>
  <c r="BP34" i="18"/>
  <c r="BP56" i="18"/>
  <c r="BP67" i="18"/>
  <c r="BP27" i="16"/>
  <c r="BP24" i="18"/>
  <c r="BP35" i="18"/>
  <c r="BP57" i="18"/>
  <c r="BP68" i="18"/>
  <c r="X227" i="25"/>
  <c r="X88" i="18"/>
  <c r="X99" i="18"/>
  <c r="X110" i="18"/>
  <c r="X126" i="18"/>
  <c r="BP31" i="18"/>
  <c r="BP53" i="18"/>
  <c r="BP64" i="18"/>
  <c r="BP29" i="16"/>
  <c r="BP26" i="18"/>
  <c r="BP37" i="18"/>
  <c r="BP59" i="18"/>
  <c r="BP70" i="18"/>
  <c r="Z155" i="25"/>
  <c r="Z105" i="18"/>
  <c r="Z94" i="18"/>
  <c r="Z116" i="18"/>
  <c r="Z132" i="18"/>
  <c r="BO49" i="18"/>
  <c r="Z13" i="13"/>
  <c r="Z59" i="13" s="1"/>
  <c r="X188" i="25"/>
  <c r="Y92" i="13"/>
  <c r="Y103" i="13" s="1"/>
  <c r="X54" i="16"/>
  <c r="X162" i="25"/>
  <c r="X87" i="16"/>
  <c r="X109" i="16"/>
  <c r="X136" i="25"/>
  <c r="X214" i="25"/>
  <c r="X98" i="16"/>
  <c r="X201" i="25"/>
  <c r="X76" i="16"/>
  <c r="Y15" i="20"/>
  <c r="AB22" i="21" s="1"/>
  <c r="X175" i="25"/>
  <c r="X123" i="25"/>
  <c r="X110" i="25"/>
  <c r="X149" i="25"/>
  <c r="BP25" i="16"/>
  <c r="BP21" i="16"/>
  <c r="BP22" i="16"/>
  <c r="BP23" i="16"/>
  <c r="BP24" i="16"/>
  <c r="C123" i="20"/>
  <c r="C143" i="20" s="1"/>
  <c r="Z92" i="20"/>
  <c r="BM12" i="50"/>
  <c r="U31" i="50"/>
  <c r="BM25" i="50"/>
  <c r="BM24" i="50"/>
  <c r="U13" i="50"/>
  <c r="BM9" i="50"/>
  <c r="BM10" i="50"/>
  <c r="U18" i="50"/>
  <c r="BM11" i="50"/>
  <c r="BN76" i="45"/>
  <c r="BQ116" i="39"/>
  <c r="BQ114" i="39" s="1"/>
  <c r="BQ156" i="39"/>
  <c r="BQ154" i="39" s="1"/>
  <c r="BQ100" i="39"/>
  <c r="BQ98" i="39" s="1"/>
  <c r="BQ51" i="44"/>
  <c r="BQ50" i="44" s="1"/>
  <c r="BQ16" i="27" s="1"/>
  <c r="BQ71" i="27" s="1"/>
  <c r="BQ80" i="45"/>
  <c r="BQ79" i="45" s="1"/>
  <c r="BQ84" i="39"/>
  <c r="BQ82" i="39" s="1"/>
  <c r="BQ57" i="44"/>
  <c r="BQ56" i="44" s="1"/>
  <c r="BQ17" i="27" s="1"/>
  <c r="BQ72" i="27" s="1"/>
  <c r="BQ132" i="39"/>
  <c r="BQ130" i="39" s="1"/>
  <c r="BQ47" i="43"/>
  <c r="BQ124" i="39"/>
  <c r="BQ122" i="39" s="1"/>
  <c r="BQ54" i="43"/>
  <c r="BQ45" i="44"/>
  <c r="BQ44" i="44" s="1"/>
  <c r="BQ15" i="27" s="1"/>
  <c r="BQ70" i="27" s="1"/>
  <c r="BQ92" i="39"/>
  <c r="BQ90" i="39" s="1"/>
  <c r="BQ39" i="44"/>
  <c r="BQ38" i="44" s="1"/>
  <c r="BQ14" i="27" s="1"/>
  <c r="BQ69" i="27" s="1"/>
  <c r="BQ57" i="45"/>
  <c r="BQ56" i="45" s="1"/>
  <c r="BQ31" i="27" s="1"/>
  <c r="BQ69" i="45"/>
  <c r="BQ68" i="45" s="1"/>
  <c r="BQ33" i="27" s="1"/>
  <c r="BR12" i="43"/>
  <c r="BQ148" i="39"/>
  <c r="BQ146" i="39" s="1"/>
  <c r="BQ108" i="39"/>
  <c r="BQ106" i="39" s="1"/>
  <c r="BQ140" i="39"/>
  <c r="BQ138" i="39" s="1"/>
  <c r="BQ63" i="44"/>
  <c r="BQ62" i="44" s="1"/>
  <c r="BQ18" i="27" s="1"/>
  <c r="BQ73" i="27" s="1"/>
  <c r="BQ63" i="45"/>
  <c r="BQ62" i="45" s="1"/>
  <c r="BQ32" i="27" s="1"/>
  <c r="BQ33" i="44"/>
  <c r="BQ32" i="44" s="1"/>
  <c r="BQ13" i="27" s="1"/>
  <c r="BQ68" i="27" s="1"/>
  <c r="BM45" i="27"/>
  <c r="BM38" i="27"/>
  <c r="BQ61" i="47"/>
  <c r="BO56" i="27"/>
  <c r="BO57" i="27"/>
  <c r="BO58" i="27"/>
  <c r="BP69" i="44"/>
  <c r="BP70" i="44"/>
  <c r="BP71" i="44"/>
  <c r="BR57" i="47"/>
  <c r="BR65" i="47"/>
  <c r="BP10" i="46"/>
  <c r="BS10" i="47" s="1"/>
  <c r="BP54" i="46"/>
  <c r="BS54" i="47" s="1"/>
  <c r="BR43" i="47"/>
  <c r="BR35" i="47"/>
  <c r="BR13" i="47"/>
  <c r="BR21" i="47"/>
  <c r="BP32" i="46"/>
  <c r="BS32" i="47" s="1"/>
  <c r="BP20" i="16"/>
  <c r="BQ119" i="13"/>
  <c r="Z55" i="20"/>
  <c r="AC47" i="21" s="1"/>
  <c r="Y72" i="16"/>
  <c r="Y116" i="16"/>
  <c r="Y130" i="25"/>
  <c r="Y234" i="25"/>
  <c r="Y156" i="25"/>
  <c r="BR46" i="47"/>
  <c r="Y195" i="25"/>
  <c r="Y94" i="16"/>
  <c r="Y105" i="16"/>
  <c r="AA20" i="13"/>
  <c r="AX44" i="13" s="1"/>
  <c r="Y221" i="25"/>
  <c r="Y208" i="25"/>
  <c r="Y169" i="25"/>
  <c r="Y182" i="25"/>
  <c r="Z99" i="13"/>
  <c r="Z110" i="13" s="1"/>
  <c r="Y83" i="16"/>
  <c r="Y61" i="16"/>
  <c r="Y117" i="25"/>
  <c r="Z168" i="25"/>
  <c r="Z29" i="20"/>
  <c r="Z181" i="25"/>
  <c r="Z194" i="25"/>
  <c r="Z220" i="25"/>
  <c r="Z82" i="16"/>
  <c r="Z116" i="25"/>
  <c r="Z142" i="25"/>
  <c r="Z129" i="25"/>
  <c r="Z104" i="16"/>
  <c r="Z71" i="16"/>
  <c r="AA98" i="13"/>
  <c r="AA109" i="13" s="1"/>
  <c r="Z93" i="16"/>
  <c r="Z60" i="16"/>
  <c r="Z233" i="25"/>
  <c r="AB19" i="13"/>
  <c r="AB76" i="13" s="1"/>
  <c r="Z207" i="25"/>
  <c r="Z115" i="16"/>
  <c r="Z103" i="20"/>
  <c r="Z77" i="20"/>
  <c r="Z66" i="20"/>
  <c r="Z18" i="20"/>
  <c r="Z114" i="20"/>
  <c r="Z40" i="20"/>
  <c r="AB75" i="13"/>
  <c r="AB86" i="13" s="1"/>
  <c r="AY53" i="13"/>
  <c r="AY42" i="13"/>
  <c r="Y52" i="20"/>
  <c r="AB44" i="21" s="1"/>
  <c r="W58" i="20"/>
  <c r="Z50" i="21" s="1"/>
  <c r="W95" i="20"/>
  <c r="W69" i="20"/>
  <c r="W21" i="20"/>
  <c r="Y111" i="20"/>
  <c r="X102" i="16"/>
  <c r="X153" i="25"/>
  <c r="X69" i="16"/>
  <c r="X218" i="25"/>
  <c r="X179" i="25"/>
  <c r="X127" i="25"/>
  <c r="X113" i="16"/>
  <c r="X58" i="16"/>
  <c r="X140" i="25"/>
  <c r="X80" i="16"/>
  <c r="X205" i="25"/>
  <c r="X114" i="25"/>
  <c r="X91" i="16"/>
  <c r="X192" i="25"/>
  <c r="X231" i="25"/>
  <c r="Y96" i="13"/>
  <c r="Y107" i="13" s="1"/>
  <c r="X166" i="25"/>
  <c r="AV45" i="13"/>
  <c r="Y78" i="13"/>
  <c r="BP36" i="16"/>
  <c r="BP47" i="16"/>
  <c r="BP37" i="16"/>
  <c r="BP48" i="16"/>
  <c r="BP39" i="16"/>
  <c r="BP50" i="16"/>
  <c r="BP38" i="16"/>
  <c r="BP49" i="16"/>
  <c r="BP35" i="16"/>
  <c r="BP46" i="16"/>
  <c r="BP17" i="16"/>
  <c r="BP14" i="16"/>
  <c r="BP16" i="16"/>
  <c r="BP15" i="16"/>
  <c r="W106" i="20"/>
  <c r="BP13" i="16"/>
  <c r="Y67" i="13"/>
  <c r="W43" i="20"/>
  <c r="W117" i="20"/>
  <c r="W32" i="20"/>
  <c r="W80" i="20"/>
  <c r="BP295" i="25"/>
  <c r="BP282" i="25"/>
  <c r="BP269" i="25"/>
  <c r="BP100" i="25"/>
  <c r="BP256" i="25"/>
  <c r="BP243" i="25"/>
  <c r="BP87" i="25"/>
  <c r="BP61" i="25"/>
  <c r="BP74" i="25"/>
  <c r="BP270" i="25"/>
  <c r="BP257" i="25"/>
  <c r="BP296" i="25"/>
  <c r="BP283" i="25"/>
  <c r="BP244" i="25"/>
  <c r="BP101" i="25"/>
  <c r="BP75" i="25"/>
  <c r="BP62" i="25"/>
  <c r="BP88" i="25"/>
  <c r="BP297" i="25"/>
  <c r="BP284" i="25"/>
  <c r="BP258" i="25"/>
  <c r="BP245" i="25"/>
  <c r="BP271" i="25"/>
  <c r="BP89" i="25"/>
  <c r="BP63" i="25"/>
  <c r="BP102" i="25"/>
  <c r="BP50" i="25"/>
  <c r="BP76" i="25"/>
  <c r="BP286" i="25"/>
  <c r="BP273" i="25"/>
  <c r="BP299" i="25"/>
  <c r="BP260" i="25"/>
  <c r="BP247" i="25"/>
  <c r="BP91" i="25"/>
  <c r="BP65" i="25"/>
  <c r="BP52" i="25"/>
  <c r="BP78" i="25"/>
  <c r="BP104" i="25"/>
  <c r="BR29" i="13"/>
  <c r="BR31" i="13"/>
  <c r="BR33" i="13"/>
  <c r="BR32" i="13"/>
  <c r="BR30" i="13"/>
  <c r="BS30" i="13"/>
  <c r="BS32" i="13"/>
  <c r="BS31" i="13"/>
  <c r="BS33" i="13"/>
  <c r="BS29" i="13"/>
  <c r="BP298" i="25"/>
  <c r="BP285" i="25"/>
  <c r="BP259" i="25"/>
  <c r="BP246" i="25"/>
  <c r="BP272" i="25"/>
  <c r="BP103" i="25"/>
  <c r="BP77" i="25"/>
  <c r="BP51" i="25"/>
  <c r="BP90" i="25"/>
  <c r="BP64" i="25"/>
  <c r="BO289" i="25"/>
  <c r="BP294" i="25"/>
  <c r="BP300" i="25"/>
  <c r="BP292" i="25"/>
  <c r="BP293" i="25"/>
  <c r="BP291" i="25"/>
  <c r="L70" i="50"/>
  <c r="U15" i="50"/>
  <c r="L71" i="50"/>
  <c r="U16" i="50"/>
  <c r="L72" i="50"/>
  <c r="U17" i="50"/>
  <c r="L73" i="50"/>
  <c r="L68" i="50"/>
  <c r="U71" i="4"/>
  <c r="U73" i="4"/>
  <c r="U69" i="4"/>
  <c r="U72" i="4"/>
  <c r="BN24" i="4"/>
  <c r="U35" i="4"/>
  <c r="BN9" i="4"/>
  <c r="BN12" i="4"/>
  <c r="U33" i="4"/>
  <c r="BN10" i="4"/>
  <c r="BN11" i="4"/>
  <c r="U14" i="4"/>
  <c r="BN25" i="4"/>
  <c r="U32" i="4"/>
  <c r="T74" i="4"/>
  <c r="BO263" i="25"/>
  <c r="BP268" i="25"/>
  <c r="BP281" i="25"/>
  <c r="BO276" i="25"/>
  <c r="BP274" i="25"/>
  <c r="BP287" i="25"/>
  <c r="BP266" i="25"/>
  <c r="BP279" i="25"/>
  <c r="BO237" i="25"/>
  <c r="BP267" i="25"/>
  <c r="BP280" i="25"/>
  <c r="BN39" i="25"/>
  <c r="BP265" i="25"/>
  <c r="BP278" i="25"/>
  <c r="BP239" i="25"/>
  <c r="BP252" i="25"/>
  <c r="BO250" i="25"/>
  <c r="BP241" i="25"/>
  <c r="BP254" i="25"/>
  <c r="BP242" i="25"/>
  <c r="BP255" i="25"/>
  <c r="BP240" i="25"/>
  <c r="BP253" i="25"/>
  <c r="BP248" i="25"/>
  <c r="BP261" i="25"/>
  <c r="AA82" i="13"/>
  <c r="BP86" i="25"/>
  <c r="BP99" i="25"/>
  <c r="BP92" i="25"/>
  <c r="BP105" i="25"/>
  <c r="BP84" i="25"/>
  <c r="BP97" i="25"/>
  <c r="BP85" i="25"/>
  <c r="BP98" i="25"/>
  <c r="BP83" i="25"/>
  <c r="BP96" i="25"/>
  <c r="BO94" i="25"/>
  <c r="BO55" i="25"/>
  <c r="BP60" i="25"/>
  <c r="BP73" i="25"/>
  <c r="BP58" i="25"/>
  <c r="BP71" i="25"/>
  <c r="BP59" i="25"/>
  <c r="BP72" i="25"/>
  <c r="BP57" i="25"/>
  <c r="BP70" i="25"/>
  <c r="BO81" i="25"/>
  <c r="BO68" i="25"/>
  <c r="BP66" i="25"/>
  <c r="BP79" i="25"/>
  <c r="BP53" i="25"/>
  <c r="Y26" i="20"/>
  <c r="Y37" i="20"/>
  <c r="Y74" i="20"/>
  <c r="Y63" i="20"/>
  <c r="Y100" i="20"/>
  <c r="AX39" i="13"/>
  <c r="AA61" i="13"/>
  <c r="AA72" i="13"/>
  <c r="W80" i="13"/>
  <c r="V70" i="21"/>
  <c r="W67" i="21"/>
  <c r="V37" i="21"/>
  <c r="W34" i="21"/>
  <c r="W12" i="21"/>
  <c r="V15" i="21"/>
  <c r="U108" i="20"/>
  <c r="U107" i="20" s="1"/>
  <c r="U97" i="20"/>
  <c r="U96" i="20" s="1"/>
  <c r="U60" i="20"/>
  <c r="U59" i="20" s="1"/>
  <c r="U71" i="20"/>
  <c r="U70" i="20" s="1"/>
  <c r="U34" i="20"/>
  <c r="U33" i="20" s="1"/>
  <c r="U23" i="20"/>
  <c r="U22" i="20" s="1"/>
  <c r="V101" i="13"/>
  <c r="AT35" i="13"/>
  <c r="AS301" i="25" s="1"/>
  <c r="BO30" i="16"/>
  <c r="BP33" i="16"/>
  <c r="BP44" i="16"/>
  <c r="BP34" i="16"/>
  <c r="BP45" i="16"/>
  <c r="BP31" i="16"/>
  <c r="BP42" i="16"/>
  <c r="BP40" i="16"/>
  <c r="BP51" i="16"/>
  <c r="BP32" i="16"/>
  <c r="BP43" i="16"/>
  <c r="BO41" i="16"/>
  <c r="W57" i="13"/>
  <c r="BO8" i="16"/>
  <c r="BP11" i="16"/>
  <c r="BO19" i="16"/>
  <c r="BP12" i="16"/>
  <c r="BP9" i="16"/>
  <c r="BP18" i="16"/>
  <c r="BP10" i="16"/>
  <c r="BR28" i="13"/>
  <c r="BR26" i="13"/>
  <c r="BR27" i="13"/>
  <c r="BR34" i="13"/>
  <c r="BR25" i="13"/>
  <c r="BS34" i="13"/>
  <c r="BS26" i="13"/>
  <c r="BS25" i="13"/>
  <c r="BS27" i="13"/>
  <c r="BS28" i="13"/>
  <c r="BQ24" i="13"/>
  <c r="AF349" i="25" l="1"/>
  <c r="U36" i="25"/>
  <c r="U82" i="18" s="1"/>
  <c r="U27" i="4" s="1"/>
  <c r="U27" i="50" s="1"/>
  <c r="AQ374" i="25"/>
  <c r="V378" i="25"/>
  <c r="W378" i="25" s="1"/>
  <c r="X378" i="25" s="1"/>
  <c r="Y378" i="25" s="1"/>
  <c r="Z378" i="25" s="1"/>
  <c r="AA378" i="25" s="1"/>
  <c r="AB378" i="25" s="1"/>
  <c r="AC378" i="25" s="1"/>
  <c r="AD378" i="25" s="1"/>
  <c r="AE378" i="25" s="1"/>
  <c r="AF378" i="25" s="1"/>
  <c r="AG378" i="25" s="1"/>
  <c r="AH378" i="25" s="1"/>
  <c r="AI378" i="25" s="1"/>
  <c r="AJ378" i="25" s="1"/>
  <c r="AK378" i="25" s="1"/>
  <c r="AL378" i="25" s="1"/>
  <c r="AM378" i="25" s="1"/>
  <c r="AN378" i="25" s="1"/>
  <c r="AO378" i="25" s="1"/>
  <c r="AP378" i="25" s="1"/>
  <c r="AQ378" i="25" s="1"/>
  <c r="AR378" i="25" s="1"/>
  <c r="U322" i="25"/>
  <c r="AH344" i="25"/>
  <c r="AJ339" i="25"/>
  <c r="BP13" i="22"/>
  <c r="BM28" i="4"/>
  <c r="BM28" i="50" s="1"/>
  <c r="U30" i="4"/>
  <c r="U30" i="50" s="1"/>
  <c r="U29" i="4"/>
  <c r="U29" i="50" s="1"/>
  <c r="X13" i="20"/>
  <c r="AA20" i="21" s="1"/>
  <c r="X50" i="20"/>
  <c r="AA42" i="21" s="1"/>
  <c r="AX78" i="18"/>
  <c r="V64" i="16"/>
  <c r="Y144" i="18"/>
  <c r="Z230" i="25"/>
  <c r="AU81" i="18"/>
  <c r="AW75" i="18"/>
  <c r="BN83" i="18"/>
  <c r="Z143" i="18"/>
  <c r="AW80" i="18"/>
  <c r="AV77" i="18"/>
  <c r="Z204" i="25"/>
  <c r="Z152" i="25"/>
  <c r="Z139" i="25"/>
  <c r="Z178" i="25"/>
  <c r="X72" i="20"/>
  <c r="X87" i="20"/>
  <c r="AA75" i="21" s="1"/>
  <c r="Z102" i="18"/>
  <c r="Z112" i="16"/>
  <c r="Z113" i="25"/>
  <c r="Z101" i="16"/>
  <c r="Z165" i="25"/>
  <c r="Z113" i="18"/>
  <c r="Z68" i="16"/>
  <c r="Z217" i="25"/>
  <c r="AA95" i="13"/>
  <c r="AA106" i="13" s="1"/>
  <c r="Z57" i="16"/>
  <c r="Z91" i="18"/>
  <c r="Z126" i="25"/>
  <c r="AB16" i="13"/>
  <c r="AY40" i="13" s="1"/>
  <c r="Z90" i="16"/>
  <c r="Z191" i="25"/>
  <c r="Z79" i="16"/>
  <c r="Z129" i="18"/>
  <c r="W79" i="13"/>
  <c r="Z63" i="13"/>
  <c r="U85" i="20"/>
  <c r="U84" i="20" s="1"/>
  <c r="X65" i="21" s="1"/>
  <c r="AW37" i="13"/>
  <c r="Z74" i="13"/>
  <c r="AW52" i="13"/>
  <c r="X91" i="20"/>
  <c r="AA79" i="21" s="1"/>
  <c r="X141" i="18"/>
  <c r="BR29" i="16"/>
  <c r="BR26" i="18"/>
  <c r="BR37" i="18"/>
  <c r="BR59" i="18"/>
  <c r="BR70" i="18"/>
  <c r="V87" i="18"/>
  <c r="V86" i="18" s="1"/>
  <c r="V98" i="18"/>
  <c r="V97" i="18" s="1"/>
  <c r="V109" i="18"/>
  <c r="V108" i="18" s="1"/>
  <c r="V125" i="18"/>
  <c r="V124" i="18" s="1"/>
  <c r="BQ28" i="16"/>
  <c r="BQ25" i="18"/>
  <c r="BQ36" i="18"/>
  <c r="BQ58" i="18"/>
  <c r="BQ69" i="18"/>
  <c r="BQ28" i="18"/>
  <c r="BQ61" i="18"/>
  <c r="BQ50" i="18"/>
  <c r="BR32" i="18"/>
  <c r="BR54" i="18"/>
  <c r="BR65" i="18"/>
  <c r="BQ26" i="16"/>
  <c r="BQ23" i="18"/>
  <c r="BQ34" i="18"/>
  <c r="BQ67" i="18"/>
  <c r="BQ56" i="18"/>
  <c r="BQ29" i="16"/>
  <c r="BQ37" i="18"/>
  <c r="BQ26" i="18"/>
  <c r="BQ59" i="18"/>
  <c r="BQ70" i="18"/>
  <c r="BR28" i="16"/>
  <c r="BR25" i="18"/>
  <c r="BR36" i="18"/>
  <c r="BR58" i="18"/>
  <c r="BR69" i="18"/>
  <c r="BQ32" i="18"/>
  <c r="BQ54" i="18"/>
  <c r="BQ65" i="18"/>
  <c r="BQ29" i="18"/>
  <c r="BQ51" i="18"/>
  <c r="BQ62" i="18"/>
  <c r="BR27" i="16"/>
  <c r="BR24" i="18"/>
  <c r="BR35" i="18"/>
  <c r="BR57" i="18"/>
  <c r="BR68" i="18"/>
  <c r="BR30" i="18"/>
  <c r="BR52" i="18"/>
  <c r="BR63" i="18"/>
  <c r="BR33" i="18"/>
  <c r="BR66" i="18"/>
  <c r="BR55" i="18"/>
  <c r="AA103" i="16"/>
  <c r="AA93" i="18"/>
  <c r="AA104" i="18"/>
  <c r="AA115" i="18"/>
  <c r="AA131" i="18"/>
  <c r="BP49" i="18"/>
  <c r="BQ30" i="18"/>
  <c r="BQ52" i="18"/>
  <c r="BQ63" i="18"/>
  <c r="AB14" i="13"/>
  <c r="AY38" i="13" s="1"/>
  <c r="Z89" i="18"/>
  <c r="Z100" i="18"/>
  <c r="Z111" i="18"/>
  <c r="Z127" i="18"/>
  <c r="BQ31" i="18"/>
  <c r="BQ53" i="18"/>
  <c r="BQ64" i="18"/>
  <c r="BR28" i="18"/>
  <c r="BR61" i="18"/>
  <c r="BR50" i="18"/>
  <c r="BQ33" i="18"/>
  <c r="BQ55" i="18"/>
  <c r="BQ66" i="18"/>
  <c r="BP27" i="18"/>
  <c r="BR26" i="16"/>
  <c r="BR23" i="18"/>
  <c r="BR34" i="18"/>
  <c r="BR56" i="18"/>
  <c r="BR67" i="18"/>
  <c r="BR31" i="18"/>
  <c r="BR53" i="18"/>
  <c r="BR64" i="18"/>
  <c r="BP60" i="18"/>
  <c r="BR29" i="18"/>
  <c r="BR51" i="18"/>
  <c r="BR62" i="18"/>
  <c r="BQ27" i="16"/>
  <c r="BQ24" i="18"/>
  <c r="BQ35" i="18"/>
  <c r="BQ57" i="18"/>
  <c r="BQ68" i="18"/>
  <c r="X137" i="18"/>
  <c r="AW48" i="13"/>
  <c r="Z70" i="13"/>
  <c r="Z81" i="13" s="1"/>
  <c r="X98" i="20"/>
  <c r="X61" i="20"/>
  <c r="X109" i="20"/>
  <c r="X35" i="20"/>
  <c r="X24" i="20"/>
  <c r="U11" i="20"/>
  <c r="U10" i="20" s="1"/>
  <c r="X10" i="21" s="1"/>
  <c r="X17" i="20"/>
  <c r="AA24" i="21" s="1"/>
  <c r="V226" i="25"/>
  <c r="V224" i="25" s="1"/>
  <c r="BQ24" i="16"/>
  <c r="BR23" i="16"/>
  <c r="BQ21" i="16"/>
  <c r="BR25" i="16"/>
  <c r="BR22" i="16"/>
  <c r="BQ23" i="16"/>
  <c r="BQ25" i="16"/>
  <c r="BR21" i="16"/>
  <c r="BR24" i="16"/>
  <c r="BQ22" i="16"/>
  <c r="Y94" i="20"/>
  <c r="Z19" i="20"/>
  <c r="U32" i="50"/>
  <c r="U33" i="50"/>
  <c r="BN9" i="50"/>
  <c r="BN25" i="50"/>
  <c r="U35" i="50"/>
  <c r="BN12" i="50"/>
  <c r="BN11" i="50"/>
  <c r="BN24" i="50"/>
  <c r="BN10" i="50"/>
  <c r="BQ37" i="39"/>
  <c r="BQ54" i="45" s="1"/>
  <c r="BQ29" i="27" s="1"/>
  <c r="BR14" i="47"/>
  <c r="BR22" i="47"/>
  <c r="BM46" i="27"/>
  <c r="BM60" i="27"/>
  <c r="BR44" i="47"/>
  <c r="BR36" i="47"/>
  <c r="BR45" i="47" s="1"/>
  <c r="BP68" i="44"/>
  <c r="BP19" i="27" s="1"/>
  <c r="BS55" i="47"/>
  <c r="BS63" i="47"/>
  <c r="BS19" i="47"/>
  <c r="BS11" i="47"/>
  <c r="BO55" i="27"/>
  <c r="BQ53" i="43"/>
  <c r="BQ60" i="43"/>
  <c r="BS33" i="47"/>
  <c r="BS41" i="47"/>
  <c r="BQ70" i="47"/>
  <c r="BN77" i="45"/>
  <c r="BN74" i="45" s="1"/>
  <c r="BN34" i="27" s="1"/>
  <c r="BN20" i="27" s="1"/>
  <c r="BN37" i="27" s="1"/>
  <c r="BQ38" i="39"/>
  <c r="BQ55" i="45" s="1"/>
  <c r="BQ30" i="27" s="1"/>
  <c r="BR66" i="47"/>
  <c r="BR58" i="47"/>
  <c r="BR11" i="43"/>
  <c r="BR42" i="43"/>
  <c r="BR41" i="43" s="1"/>
  <c r="BR36" i="43"/>
  <c r="BQ78" i="45"/>
  <c r="BQ35" i="27" s="1"/>
  <c r="BR20" i="16"/>
  <c r="BS119" i="13"/>
  <c r="BQ20" i="16"/>
  <c r="BR119" i="13"/>
  <c r="Y57" i="20"/>
  <c r="AB49" i="21" s="1"/>
  <c r="Y116" i="20"/>
  <c r="Y20" i="20"/>
  <c r="AA66" i="13"/>
  <c r="AA77" i="13"/>
  <c r="AX55" i="13"/>
  <c r="Y105" i="20"/>
  <c r="Y42" i="20"/>
  <c r="Y68" i="20"/>
  <c r="Y79" i="20"/>
  <c r="Y31" i="20"/>
  <c r="AB65" i="13"/>
  <c r="AB87" i="13" s="1"/>
  <c r="Z115" i="20"/>
  <c r="AY54" i="13"/>
  <c r="Z78" i="20"/>
  <c r="Z30" i="20"/>
  <c r="AY43" i="13"/>
  <c r="Z93" i="20"/>
  <c r="Z104" i="20"/>
  <c r="Z56" i="20"/>
  <c r="AC48" i="21" s="1"/>
  <c r="Z41" i="20"/>
  <c r="Z67" i="20"/>
  <c r="AA115" i="25"/>
  <c r="AA81" i="16"/>
  <c r="AA141" i="25"/>
  <c r="AC18" i="13"/>
  <c r="AC75" i="13" s="1"/>
  <c r="AA232" i="25"/>
  <c r="AA219" i="25"/>
  <c r="AA193" i="25"/>
  <c r="AA154" i="25"/>
  <c r="AB97" i="13"/>
  <c r="AB108" i="13" s="1"/>
  <c r="AA92" i="16"/>
  <c r="AA114" i="16"/>
  <c r="AA59" i="16"/>
  <c r="AA128" i="25"/>
  <c r="AA206" i="25"/>
  <c r="AA167" i="25"/>
  <c r="AA70" i="16"/>
  <c r="AA180" i="25"/>
  <c r="X54" i="20"/>
  <c r="AA46" i="21" s="1"/>
  <c r="X65" i="20"/>
  <c r="X28" i="20"/>
  <c r="X102" i="20"/>
  <c r="X39" i="20"/>
  <c r="X76" i="20"/>
  <c r="X113" i="20"/>
  <c r="Y89" i="13"/>
  <c r="BR36" i="16"/>
  <c r="BR47" i="16"/>
  <c r="BQ36" i="16"/>
  <c r="BQ47" i="16"/>
  <c r="BQ38" i="16"/>
  <c r="BQ49" i="16"/>
  <c r="BQ39" i="16"/>
  <c r="BQ50" i="16"/>
  <c r="BR35" i="16"/>
  <c r="BR46" i="16"/>
  <c r="BQ37" i="16"/>
  <c r="BQ48" i="16"/>
  <c r="BR39" i="16"/>
  <c r="BR50" i="16"/>
  <c r="BQ35" i="16"/>
  <c r="BQ46" i="16"/>
  <c r="BR37" i="16"/>
  <c r="BR48" i="16"/>
  <c r="BR38" i="16"/>
  <c r="BR49" i="16"/>
  <c r="BR17" i="16"/>
  <c r="BQ13" i="16"/>
  <c r="BR14" i="16"/>
  <c r="BR15" i="16"/>
  <c r="BR16" i="16"/>
  <c r="BQ14" i="16"/>
  <c r="BQ16" i="16"/>
  <c r="BQ17" i="16"/>
  <c r="BR13" i="16"/>
  <c r="BQ15" i="16"/>
  <c r="BR283" i="25"/>
  <c r="BR296" i="25"/>
  <c r="BR270" i="25"/>
  <c r="BR257" i="25"/>
  <c r="BR244" i="25"/>
  <c r="BR101" i="25"/>
  <c r="BR88" i="25"/>
  <c r="BR62" i="25"/>
  <c r="BR75" i="25"/>
  <c r="BQ296" i="25"/>
  <c r="BQ283" i="25"/>
  <c r="BQ270" i="25"/>
  <c r="BQ257" i="25"/>
  <c r="BQ244" i="25"/>
  <c r="BQ101" i="25"/>
  <c r="BQ88" i="25"/>
  <c r="BQ75" i="25"/>
  <c r="BQ62" i="25"/>
  <c r="BQ285" i="25"/>
  <c r="BQ298" i="25"/>
  <c r="BQ272" i="25"/>
  <c r="BQ246" i="25"/>
  <c r="BQ259" i="25"/>
  <c r="BQ90" i="25"/>
  <c r="BQ103" i="25"/>
  <c r="BQ64" i="25"/>
  <c r="BQ51" i="25"/>
  <c r="BQ77" i="25"/>
  <c r="BQ273" i="25"/>
  <c r="BQ260" i="25"/>
  <c r="BQ286" i="25"/>
  <c r="BQ299" i="25"/>
  <c r="BQ247" i="25"/>
  <c r="BQ104" i="25"/>
  <c r="BQ91" i="25"/>
  <c r="BQ52" i="25"/>
  <c r="BQ78" i="25"/>
  <c r="BQ65" i="25"/>
  <c r="BR295" i="25"/>
  <c r="BR269" i="25"/>
  <c r="BR282" i="25"/>
  <c r="BR256" i="25"/>
  <c r="BR243" i="25"/>
  <c r="BR100" i="25"/>
  <c r="BR74" i="25"/>
  <c r="BR87" i="25"/>
  <c r="BR61" i="25"/>
  <c r="BQ297" i="25"/>
  <c r="BQ271" i="25"/>
  <c r="BQ284" i="25"/>
  <c r="BQ258" i="25"/>
  <c r="BQ245" i="25"/>
  <c r="BQ102" i="25"/>
  <c r="BQ89" i="25"/>
  <c r="BQ76" i="25"/>
  <c r="BQ63" i="25"/>
  <c r="BQ50" i="25"/>
  <c r="BR299" i="25"/>
  <c r="BR273" i="25"/>
  <c r="BR286" i="25"/>
  <c r="BR260" i="25"/>
  <c r="BR104" i="25"/>
  <c r="BR78" i="25"/>
  <c r="BR247" i="25"/>
  <c r="BR91" i="25"/>
  <c r="BR65" i="25"/>
  <c r="BR52" i="25"/>
  <c r="BQ295" i="25"/>
  <c r="BQ282" i="25"/>
  <c r="BQ269" i="25"/>
  <c r="BQ256" i="25"/>
  <c r="BQ100" i="25"/>
  <c r="BQ74" i="25"/>
  <c r="BQ87" i="25"/>
  <c r="BQ61" i="25"/>
  <c r="BQ243" i="25"/>
  <c r="BR297" i="25"/>
  <c r="BR271" i="25"/>
  <c r="BR284" i="25"/>
  <c r="BR258" i="25"/>
  <c r="BR102" i="25"/>
  <c r="BR76" i="25"/>
  <c r="BR89" i="25"/>
  <c r="BR63" i="25"/>
  <c r="BR245" i="25"/>
  <c r="BR50" i="25"/>
  <c r="BR285" i="25"/>
  <c r="BR259" i="25"/>
  <c r="BR298" i="25"/>
  <c r="BR272" i="25"/>
  <c r="BR246" i="25"/>
  <c r="BR90" i="25"/>
  <c r="BR64" i="25"/>
  <c r="BR103" i="25"/>
  <c r="BR77" i="25"/>
  <c r="BR51" i="25"/>
  <c r="U48" i="20"/>
  <c r="U47" i="20" s="1"/>
  <c r="X32" i="21" s="1"/>
  <c r="X41" i="21"/>
  <c r="U120" i="16"/>
  <c r="U121" i="16"/>
  <c r="BP289" i="25"/>
  <c r="BR300" i="25"/>
  <c r="BQ291" i="25"/>
  <c r="BQ300" i="25"/>
  <c r="BQ293" i="25"/>
  <c r="BR294" i="25"/>
  <c r="BQ292" i="25"/>
  <c r="BR293" i="25"/>
  <c r="BQ294" i="25"/>
  <c r="BR292" i="25"/>
  <c r="BR291" i="25"/>
  <c r="BS46" i="47"/>
  <c r="L69" i="50"/>
  <c r="U14" i="50"/>
  <c r="U70" i="4"/>
  <c r="BO10" i="4"/>
  <c r="BO11" i="4"/>
  <c r="BO25" i="4"/>
  <c r="AS26" i="4"/>
  <c r="BO9" i="4"/>
  <c r="BO24" i="4"/>
  <c r="R34" i="4"/>
  <c r="BO12" i="4"/>
  <c r="U36" i="4"/>
  <c r="BP263" i="25"/>
  <c r="BP276" i="25"/>
  <c r="BQ265" i="25"/>
  <c r="BQ278" i="25"/>
  <c r="BR266" i="25"/>
  <c r="BR279" i="25"/>
  <c r="BQ274" i="25"/>
  <c r="BQ287" i="25"/>
  <c r="BQ266" i="25"/>
  <c r="BQ279" i="25"/>
  <c r="BR274" i="25"/>
  <c r="BR287" i="25"/>
  <c r="BR267" i="25"/>
  <c r="BR280" i="25"/>
  <c r="BQ267" i="25"/>
  <c r="BQ280" i="25"/>
  <c r="BR268" i="25"/>
  <c r="BR281" i="25"/>
  <c r="BQ268" i="25"/>
  <c r="BQ281" i="25"/>
  <c r="BR265" i="25"/>
  <c r="BR278" i="25"/>
  <c r="BO39" i="25"/>
  <c r="BP237" i="25"/>
  <c r="Z55" i="16"/>
  <c r="BR241" i="25"/>
  <c r="BR254" i="25"/>
  <c r="BR240" i="25"/>
  <c r="BR253" i="25"/>
  <c r="BQ242" i="25"/>
  <c r="BQ255" i="25"/>
  <c r="BR239" i="25"/>
  <c r="BR252" i="25"/>
  <c r="BQ239" i="25"/>
  <c r="BQ252" i="25"/>
  <c r="BP250" i="25"/>
  <c r="BQ248" i="25"/>
  <c r="BQ261" i="25"/>
  <c r="BQ241" i="25"/>
  <c r="BQ254" i="25"/>
  <c r="BR248" i="25"/>
  <c r="BR261" i="25"/>
  <c r="BR242" i="25"/>
  <c r="BR255" i="25"/>
  <c r="BQ240" i="25"/>
  <c r="BQ253" i="25"/>
  <c r="Z215" i="25"/>
  <c r="Z228" i="25"/>
  <c r="V200" i="25"/>
  <c r="V198" i="25" s="1"/>
  <c r="V213" i="25"/>
  <c r="V211" i="25" s="1"/>
  <c r="Z189" i="25"/>
  <c r="Z202" i="25"/>
  <c r="V174" i="25"/>
  <c r="V172" i="25" s="1"/>
  <c r="V187" i="25"/>
  <c r="V185" i="25" s="1"/>
  <c r="Z176" i="25"/>
  <c r="Z99" i="16"/>
  <c r="Z110" i="16"/>
  <c r="Z163" i="25"/>
  <c r="V148" i="25"/>
  <c r="V146" i="25" s="1"/>
  <c r="V161" i="25"/>
  <c r="V159" i="25" s="1"/>
  <c r="AA93" i="13"/>
  <c r="AA104" i="13" s="1"/>
  <c r="Z66" i="16"/>
  <c r="Z150" i="25"/>
  <c r="Z77" i="16"/>
  <c r="Z88" i="16"/>
  <c r="Z124" i="25"/>
  <c r="Z137" i="25"/>
  <c r="V122" i="25"/>
  <c r="V120" i="25" s="1"/>
  <c r="V135" i="25"/>
  <c r="V133" i="25" s="1"/>
  <c r="V109" i="25"/>
  <c r="Z111" i="25"/>
  <c r="BR83" i="25"/>
  <c r="BR96" i="25"/>
  <c r="BR84" i="25"/>
  <c r="BR97" i="25"/>
  <c r="BQ92" i="25"/>
  <c r="BQ105" i="25"/>
  <c r="BQ85" i="25"/>
  <c r="BQ98" i="25"/>
  <c r="BR92" i="25"/>
  <c r="BR105" i="25"/>
  <c r="BQ83" i="25"/>
  <c r="BQ96" i="25"/>
  <c r="BP94" i="25"/>
  <c r="BR86" i="25"/>
  <c r="BR99" i="25"/>
  <c r="BQ84" i="25"/>
  <c r="BQ97" i="25"/>
  <c r="BR85" i="25"/>
  <c r="BR98" i="25"/>
  <c r="BQ86" i="25"/>
  <c r="BQ99" i="25"/>
  <c r="BP55" i="25"/>
  <c r="BQ66" i="25"/>
  <c r="BQ79" i="25"/>
  <c r="BQ58" i="25"/>
  <c r="BQ71" i="25"/>
  <c r="BQ59" i="25"/>
  <c r="BQ72" i="25"/>
  <c r="BR59" i="25"/>
  <c r="BR72" i="25"/>
  <c r="BQ60" i="25"/>
  <c r="BQ73" i="25"/>
  <c r="BR57" i="25"/>
  <c r="BR70" i="25"/>
  <c r="BR60" i="25"/>
  <c r="BR73" i="25"/>
  <c r="BP81" i="25"/>
  <c r="BP68" i="25"/>
  <c r="BR58" i="25"/>
  <c r="BR71" i="25"/>
  <c r="BR66" i="25"/>
  <c r="BR79" i="25"/>
  <c r="BQ57" i="25"/>
  <c r="BQ70" i="25"/>
  <c r="BQ53" i="25"/>
  <c r="BR53" i="25"/>
  <c r="AA83" i="13"/>
  <c r="V72" i="21"/>
  <c r="W68" i="21"/>
  <c r="V39" i="21"/>
  <c r="W35" i="21"/>
  <c r="V17" i="21"/>
  <c r="W13" i="21"/>
  <c r="V53" i="16"/>
  <c r="V52" i="16" s="1"/>
  <c r="BP30" i="16"/>
  <c r="BR33" i="16"/>
  <c r="BR44" i="16"/>
  <c r="BQ31" i="16"/>
  <c r="BQ42" i="16"/>
  <c r="BQ34" i="16"/>
  <c r="BQ45" i="16"/>
  <c r="BR31" i="16"/>
  <c r="BR42" i="16"/>
  <c r="BQ40" i="16"/>
  <c r="BQ51" i="16"/>
  <c r="BR32" i="16"/>
  <c r="BR43" i="16"/>
  <c r="BQ33" i="16"/>
  <c r="BQ44" i="16"/>
  <c r="BP41" i="16"/>
  <c r="BR34" i="16"/>
  <c r="BR45" i="16"/>
  <c r="BR40" i="16"/>
  <c r="BR51" i="16"/>
  <c r="BQ32" i="16"/>
  <c r="BQ43" i="16"/>
  <c r="V108" i="16"/>
  <c r="V107" i="16" s="1"/>
  <c r="X12" i="13"/>
  <c r="W91" i="13"/>
  <c r="V86" i="16"/>
  <c r="V85" i="16" s="1"/>
  <c r="V75" i="16"/>
  <c r="V74" i="16" s="1"/>
  <c r="V97" i="16"/>
  <c r="V96" i="16" s="1"/>
  <c r="BP8" i="16"/>
  <c r="BR12" i="16"/>
  <c r="BR18" i="16"/>
  <c r="BQ10" i="16"/>
  <c r="BR11" i="16"/>
  <c r="BQ9" i="16"/>
  <c r="BQ12" i="16"/>
  <c r="BP19" i="16"/>
  <c r="BQ18" i="16"/>
  <c r="BR9" i="16"/>
  <c r="BR10" i="16"/>
  <c r="BQ11" i="16"/>
  <c r="BS24" i="13"/>
  <c r="BR24" i="13"/>
  <c r="V48" i="25" l="1"/>
  <c r="V49" i="25"/>
  <c r="V44" i="25"/>
  <c r="V45" i="25"/>
  <c r="V380" i="25" s="1"/>
  <c r="W380" i="25" s="1"/>
  <c r="X380" i="25" s="1"/>
  <c r="Y380" i="25" s="1"/>
  <c r="Z380" i="25" s="1"/>
  <c r="AA380" i="25" s="1"/>
  <c r="AB380" i="25" s="1"/>
  <c r="AC380" i="25" s="1"/>
  <c r="AD380" i="25" s="1"/>
  <c r="AE380" i="25" s="1"/>
  <c r="AF380" i="25" s="1"/>
  <c r="AG380" i="25" s="1"/>
  <c r="AH380" i="25" s="1"/>
  <c r="AI380" i="25" s="1"/>
  <c r="AJ380" i="25" s="1"/>
  <c r="AK380" i="25" s="1"/>
  <c r="AL380" i="25" s="1"/>
  <c r="AM380" i="25" s="1"/>
  <c r="AN380" i="25" s="1"/>
  <c r="AO380" i="25" s="1"/>
  <c r="AP380" i="25" s="1"/>
  <c r="AQ380" i="25" s="1"/>
  <c r="AR380" i="25" s="1"/>
  <c r="AS380" i="25" s="1"/>
  <c r="V46" i="25"/>
  <c r="V381" i="25" s="1"/>
  <c r="W381" i="25" s="1"/>
  <c r="X381" i="25" s="1"/>
  <c r="Y381" i="25" s="1"/>
  <c r="Z381" i="25" s="1"/>
  <c r="AA381" i="25" s="1"/>
  <c r="AB381" i="25" s="1"/>
  <c r="AC381" i="25" s="1"/>
  <c r="AD381" i="25" s="1"/>
  <c r="AE381" i="25" s="1"/>
  <c r="AF381" i="25" s="1"/>
  <c r="AG381" i="25" s="1"/>
  <c r="AH381" i="25" s="1"/>
  <c r="AI381" i="25" s="1"/>
  <c r="AJ381" i="25" s="1"/>
  <c r="AK381" i="25" s="1"/>
  <c r="AL381" i="25" s="1"/>
  <c r="AM381" i="25" s="1"/>
  <c r="AN381" i="25" s="1"/>
  <c r="AO381" i="25" s="1"/>
  <c r="AP381" i="25" s="1"/>
  <c r="AQ381" i="25" s="1"/>
  <c r="AR381" i="25" s="1"/>
  <c r="AS381" i="25" s="1"/>
  <c r="V47" i="25"/>
  <c r="AR374" i="25"/>
  <c r="AK339" i="25"/>
  <c r="AI344" i="25"/>
  <c r="AG349" i="25"/>
  <c r="BQ13" i="22"/>
  <c r="BN28" i="4"/>
  <c r="BN28" i="50" s="1"/>
  <c r="BS23" i="13"/>
  <c r="Y65" i="16"/>
  <c r="S122" i="18"/>
  <c r="S121" i="18"/>
  <c r="AA142" i="18"/>
  <c r="AV73" i="18"/>
  <c r="AX76" i="18"/>
  <c r="Z90" i="20"/>
  <c r="AC78" i="21" s="1"/>
  <c r="S120" i="18"/>
  <c r="AX79" i="18"/>
  <c r="BO83" i="18"/>
  <c r="AX74" i="18"/>
  <c r="AB73" i="13"/>
  <c r="Z53" i="20"/>
  <c r="AC45" i="21" s="1"/>
  <c r="Z112" i="20"/>
  <c r="Z16" i="20"/>
  <c r="AC23" i="21" s="1"/>
  <c r="Z27" i="20"/>
  <c r="Z101" i="20"/>
  <c r="AY51" i="13"/>
  <c r="Z38" i="20"/>
  <c r="Z75" i="20"/>
  <c r="Z140" i="18"/>
  <c r="AB62" i="13"/>
  <c r="Z64" i="20"/>
  <c r="V123" i="18"/>
  <c r="Y87" i="16"/>
  <c r="Z85" i="13"/>
  <c r="Y201" i="25"/>
  <c r="AB71" i="13"/>
  <c r="AY49" i="13"/>
  <c r="Y76" i="16"/>
  <c r="Y109" i="16"/>
  <c r="Y149" i="25"/>
  <c r="Y214" i="25"/>
  <c r="AB60" i="13"/>
  <c r="Z92" i="13"/>
  <c r="Z103" i="13" s="1"/>
  <c r="Y54" i="16"/>
  <c r="AA13" i="13"/>
  <c r="AA70" i="13" s="1"/>
  <c r="BR49" i="18"/>
  <c r="BR60" i="18"/>
  <c r="AA142" i="25"/>
  <c r="AA94" i="18"/>
  <c r="AA105" i="18"/>
  <c r="AA116" i="18"/>
  <c r="AA132" i="18"/>
  <c r="BR27" i="18"/>
  <c r="BQ49" i="18"/>
  <c r="X118" i="25"/>
  <c r="X96" i="18"/>
  <c r="X107" i="18"/>
  <c r="X118" i="18"/>
  <c r="X134" i="18"/>
  <c r="Y227" i="25"/>
  <c r="Y88" i="18"/>
  <c r="Y99" i="18"/>
  <c r="Y110" i="18"/>
  <c r="Y126" i="18"/>
  <c r="BQ60" i="18"/>
  <c r="BQ27" i="18"/>
  <c r="Z229" i="25"/>
  <c r="Z101" i="18"/>
  <c r="Z90" i="18"/>
  <c r="Z112" i="18"/>
  <c r="Z128" i="18"/>
  <c r="Z88" i="20"/>
  <c r="AC76" i="21" s="1"/>
  <c r="Z138" i="18"/>
  <c r="Y110" i="25"/>
  <c r="Y175" i="25"/>
  <c r="Y98" i="16"/>
  <c r="Y162" i="25"/>
  <c r="Y188" i="25"/>
  <c r="Y136" i="25"/>
  <c r="Y123" i="25"/>
  <c r="Z14" i="20"/>
  <c r="AC21" i="21" s="1"/>
  <c r="AA55" i="20"/>
  <c r="AD47" i="21" s="1"/>
  <c r="BO9" i="50"/>
  <c r="AS26" i="50"/>
  <c r="U36" i="50"/>
  <c r="BO25" i="50"/>
  <c r="BO12" i="50"/>
  <c r="BO11" i="50"/>
  <c r="BO24" i="50"/>
  <c r="R34" i="50"/>
  <c r="BO10" i="50"/>
  <c r="BR39" i="47"/>
  <c r="BR48" i="47" s="1"/>
  <c r="BR35" i="43"/>
  <c r="BR48" i="43"/>
  <c r="BS64" i="47"/>
  <c r="BS56" i="47"/>
  <c r="BS42" i="47"/>
  <c r="BS34" i="47"/>
  <c r="BP74" i="27"/>
  <c r="BP67" i="27" s="1"/>
  <c r="BP8" i="27"/>
  <c r="BQ86" i="45"/>
  <c r="BQ85" i="45" s="1"/>
  <c r="BQ36" i="27" s="1"/>
  <c r="BQ18" i="46"/>
  <c r="BQ17" i="46" s="1"/>
  <c r="BQ56" i="46"/>
  <c r="BQ55" i="46" s="1"/>
  <c r="BQ75" i="46"/>
  <c r="BQ74" i="46" s="1"/>
  <c r="BT37" i="47" s="1"/>
  <c r="BQ24" i="46"/>
  <c r="BQ23" i="46" s="1"/>
  <c r="BQ59" i="43"/>
  <c r="BQ40" i="46"/>
  <c r="BQ39" i="46" s="1"/>
  <c r="BQ62" i="46"/>
  <c r="BQ61" i="46" s="1"/>
  <c r="BQ34" i="46"/>
  <c r="BQ33" i="46" s="1"/>
  <c r="BQ68" i="46"/>
  <c r="BQ67" i="46" s="1"/>
  <c r="BQ12" i="46"/>
  <c r="BQ11" i="46" s="1"/>
  <c r="BQ46" i="46"/>
  <c r="BQ45" i="46" s="1"/>
  <c r="BR67" i="47"/>
  <c r="BR59" i="47"/>
  <c r="BR68" i="47" s="1"/>
  <c r="BM61" i="27"/>
  <c r="BM64" i="27"/>
  <c r="BM62" i="27"/>
  <c r="BM65" i="27" s="1"/>
  <c r="BS12" i="47"/>
  <c r="BS20" i="47"/>
  <c r="BN45" i="27"/>
  <c r="BN38" i="27"/>
  <c r="BR23" i="47"/>
  <c r="BR15" i="47"/>
  <c r="BR24" i="47" s="1"/>
  <c r="AA88" i="13"/>
  <c r="AC19" i="13"/>
  <c r="AC65" i="13" s="1"/>
  <c r="AA129" i="25"/>
  <c r="AA168" i="25"/>
  <c r="AA104" i="16"/>
  <c r="AA155" i="25"/>
  <c r="AA181" i="25"/>
  <c r="AA194" i="25"/>
  <c r="AA82" i="16"/>
  <c r="AA71" i="16"/>
  <c r="AA233" i="25"/>
  <c r="AA207" i="25"/>
  <c r="AA115" i="16"/>
  <c r="AA116" i="25"/>
  <c r="AA93" i="16"/>
  <c r="AA60" i="16"/>
  <c r="AB98" i="13"/>
  <c r="AB109" i="13" s="1"/>
  <c r="AA220" i="25"/>
  <c r="AZ42" i="13"/>
  <c r="AZ53" i="13"/>
  <c r="AC64" i="13"/>
  <c r="AC86" i="13" s="1"/>
  <c r="AA114" i="20"/>
  <c r="AA66" i="20"/>
  <c r="AA92" i="20"/>
  <c r="AA40" i="20"/>
  <c r="AA18" i="20"/>
  <c r="AA103" i="20"/>
  <c r="AA29" i="20"/>
  <c r="AA77" i="20"/>
  <c r="Z51" i="20"/>
  <c r="AC43" i="21" s="1"/>
  <c r="X144" i="25"/>
  <c r="X157" i="25"/>
  <c r="X222" i="25"/>
  <c r="Z21" i="13"/>
  <c r="Z67" i="13" s="1"/>
  <c r="X84" i="16"/>
  <c r="X106" i="16"/>
  <c r="X183" i="25"/>
  <c r="X235" i="25"/>
  <c r="X131" i="25"/>
  <c r="X170" i="25"/>
  <c r="X209" i="25"/>
  <c r="X62" i="16"/>
  <c r="X196" i="25"/>
  <c r="X95" i="16"/>
  <c r="Y100" i="13"/>
  <c r="Y111" i="13" s="1"/>
  <c r="X73" i="16"/>
  <c r="X117" i="16"/>
  <c r="BR289" i="25"/>
  <c r="BQ289" i="25"/>
  <c r="BP9" i="4"/>
  <c r="V18" i="4"/>
  <c r="V17" i="4"/>
  <c r="BP25" i="4"/>
  <c r="BP12" i="4"/>
  <c r="V15" i="4"/>
  <c r="BP10" i="4"/>
  <c r="V16" i="4"/>
  <c r="BP24" i="4"/>
  <c r="BP11" i="4"/>
  <c r="V13" i="4"/>
  <c r="BR263" i="25"/>
  <c r="BQ263" i="25"/>
  <c r="BP39" i="25"/>
  <c r="BR276" i="25"/>
  <c r="BQ276" i="25"/>
  <c r="BR237" i="25"/>
  <c r="BQ250" i="25"/>
  <c r="BQ237" i="25"/>
  <c r="BR250" i="25"/>
  <c r="Z110" i="20"/>
  <c r="Z36" i="20"/>
  <c r="Z62" i="20"/>
  <c r="Z25" i="20"/>
  <c r="Z73" i="20"/>
  <c r="Z99" i="20"/>
  <c r="Z203" i="25"/>
  <c r="Z216" i="25"/>
  <c r="Z177" i="25"/>
  <c r="Z190" i="25"/>
  <c r="V38" i="25"/>
  <c r="Z151" i="25"/>
  <c r="Z164" i="25"/>
  <c r="V37" i="25"/>
  <c r="Z125" i="25"/>
  <c r="Z138" i="25"/>
  <c r="Z112" i="25"/>
  <c r="BQ94" i="25"/>
  <c r="BR94" i="25"/>
  <c r="BQ55" i="25"/>
  <c r="BR55" i="25"/>
  <c r="BQ81" i="25"/>
  <c r="BQ68" i="25"/>
  <c r="BR81" i="25"/>
  <c r="BR68" i="25"/>
  <c r="BR13" i="22"/>
  <c r="BT24" i="13"/>
  <c r="AA94" i="13"/>
  <c r="AA105" i="13" s="1"/>
  <c r="Z78" i="16"/>
  <c r="Z67" i="16"/>
  <c r="AB15" i="13"/>
  <c r="AY39" i="13" s="1"/>
  <c r="Z100" i="16"/>
  <c r="Z111" i="16"/>
  <c r="Z89" i="16"/>
  <c r="Z56" i="16"/>
  <c r="V81" i="21"/>
  <c r="V59" i="21"/>
  <c r="V26" i="21"/>
  <c r="X66" i="21"/>
  <c r="W69" i="21"/>
  <c r="W36" i="21"/>
  <c r="X33" i="21"/>
  <c r="W14" i="21"/>
  <c r="X11" i="21"/>
  <c r="V63" i="16"/>
  <c r="V31" i="4"/>
  <c r="W90" i="13"/>
  <c r="W102" i="13"/>
  <c r="BR30" i="16"/>
  <c r="BQ30" i="16"/>
  <c r="BR41" i="16"/>
  <c r="BQ41" i="16"/>
  <c r="D28" i="3"/>
  <c r="AU47" i="13"/>
  <c r="AU46" i="13" s="1"/>
  <c r="X11" i="13"/>
  <c r="AU36" i="13"/>
  <c r="X58" i="13"/>
  <c r="X69" i="13"/>
  <c r="X68" i="13" s="1"/>
  <c r="BR8" i="16"/>
  <c r="BQ8" i="16"/>
  <c r="BQ19" i="16"/>
  <c r="BR19" i="16"/>
  <c r="AH349" i="25" l="1"/>
  <c r="AI349" i="25" s="1"/>
  <c r="AJ349" i="25" s="1"/>
  <c r="AK349" i="25" s="1"/>
  <c r="AL349" i="25" s="1"/>
  <c r="AM349" i="25" s="1"/>
  <c r="V383" i="25"/>
  <c r="V382" i="25"/>
  <c r="W382" i="25" s="1"/>
  <c r="X382" i="25" s="1"/>
  <c r="Y382" i="25" s="1"/>
  <c r="Z382" i="25" s="1"/>
  <c r="AA382" i="25" s="1"/>
  <c r="AB382" i="25" s="1"/>
  <c r="AC382" i="25" s="1"/>
  <c r="AD382" i="25" s="1"/>
  <c r="AE382" i="25" s="1"/>
  <c r="AF382" i="25" s="1"/>
  <c r="AG382" i="25" s="1"/>
  <c r="AH382" i="25" s="1"/>
  <c r="AI382" i="25" s="1"/>
  <c r="AJ382" i="25" s="1"/>
  <c r="AK382" i="25" s="1"/>
  <c r="AL382" i="25" s="1"/>
  <c r="AM382" i="25" s="1"/>
  <c r="AN382" i="25" s="1"/>
  <c r="AO382" i="25" s="1"/>
  <c r="AP382" i="25" s="1"/>
  <c r="AQ382" i="25" s="1"/>
  <c r="AR382" i="25" s="1"/>
  <c r="AS382" i="25" s="1"/>
  <c r="AJ344" i="25"/>
  <c r="V379" i="25"/>
  <c r="W379" i="25" s="1"/>
  <c r="X379" i="25" s="1"/>
  <c r="Y379" i="25" s="1"/>
  <c r="Z379" i="25" s="1"/>
  <c r="AA379" i="25" s="1"/>
  <c r="AB379" i="25" s="1"/>
  <c r="AC379" i="25" s="1"/>
  <c r="AD379" i="25" s="1"/>
  <c r="AE379" i="25" s="1"/>
  <c r="AF379" i="25" s="1"/>
  <c r="AG379" i="25" s="1"/>
  <c r="AH379" i="25" s="1"/>
  <c r="AI379" i="25" s="1"/>
  <c r="AJ379" i="25" s="1"/>
  <c r="AK379" i="25" s="1"/>
  <c r="AL379" i="25" s="1"/>
  <c r="AM379" i="25" s="1"/>
  <c r="AN379" i="25" s="1"/>
  <c r="AO379" i="25" s="1"/>
  <c r="AP379" i="25" s="1"/>
  <c r="AQ379" i="25" s="1"/>
  <c r="V42" i="25"/>
  <c r="V41" i="25" s="1"/>
  <c r="BO28" i="4"/>
  <c r="BO28" i="50" s="1"/>
  <c r="Y13" i="20"/>
  <c r="AB20" i="21" s="1"/>
  <c r="Y50" i="20"/>
  <c r="AB42" i="21" s="1"/>
  <c r="V12" i="20"/>
  <c r="Y19" i="21" s="1"/>
  <c r="V49" i="20"/>
  <c r="S119" i="18"/>
  <c r="V84" i="18"/>
  <c r="BP83" i="18"/>
  <c r="AA143" i="18"/>
  <c r="AY78" i="18"/>
  <c r="AX75" i="18"/>
  <c r="X145" i="18"/>
  <c r="AT72" i="18"/>
  <c r="AT71" i="18" s="1"/>
  <c r="V86" i="20"/>
  <c r="Y74" i="21" s="1"/>
  <c r="V85" i="18"/>
  <c r="AB84" i="13"/>
  <c r="Y87" i="20"/>
  <c r="AB75" i="21" s="1"/>
  <c r="Y218" i="25"/>
  <c r="Z96" i="13"/>
  <c r="Z107" i="13" s="1"/>
  <c r="Y166" i="25"/>
  <c r="Y153" i="25"/>
  <c r="AA17" i="13"/>
  <c r="AA74" i="13" s="1"/>
  <c r="Y102" i="16"/>
  <c r="Y231" i="25"/>
  <c r="Y58" i="16"/>
  <c r="Y179" i="25"/>
  <c r="Y80" i="16"/>
  <c r="Y69" i="16"/>
  <c r="Y91" i="16"/>
  <c r="Y205" i="25"/>
  <c r="Y127" i="25"/>
  <c r="Y140" i="25"/>
  <c r="Y113" i="16"/>
  <c r="Y192" i="25"/>
  <c r="Y114" i="25"/>
  <c r="Y92" i="18"/>
  <c r="Y130" i="18"/>
  <c r="Y114" i="18"/>
  <c r="Y103" i="18"/>
  <c r="AB82" i="13"/>
  <c r="Y109" i="20"/>
  <c r="Y98" i="20"/>
  <c r="Y35" i="20"/>
  <c r="Y61" i="20"/>
  <c r="Y24" i="20"/>
  <c r="Y72" i="20"/>
  <c r="AA59" i="13"/>
  <c r="Y137" i="18"/>
  <c r="AX48" i="13"/>
  <c r="AX37" i="13"/>
  <c r="Z89" i="20"/>
  <c r="AC77" i="21" s="1"/>
  <c r="Z139" i="18"/>
  <c r="Z72" i="16"/>
  <c r="Z95" i="18"/>
  <c r="Z117" i="18"/>
  <c r="Z106" i="18"/>
  <c r="Z133" i="18"/>
  <c r="V136" i="18"/>
  <c r="V135" i="18" s="1"/>
  <c r="AB115" i="25"/>
  <c r="AB93" i="18"/>
  <c r="AB104" i="18"/>
  <c r="AB115" i="18"/>
  <c r="AB131" i="18"/>
  <c r="Z15" i="20"/>
  <c r="AC22" i="21" s="1"/>
  <c r="AA104" i="20"/>
  <c r="V13" i="50"/>
  <c r="BP11" i="50"/>
  <c r="V31" i="50"/>
  <c r="BP25" i="50"/>
  <c r="BP24" i="50"/>
  <c r="BP9" i="50"/>
  <c r="BP12" i="50"/>
  <c r="D26" i="49"/>
  <c r="BP10" i="50"/>
  <c r="BO76" i="45"/>
  <c r="BR61" i="47"/>
  <c r="BR70" i="47" s="1"/>
  <c r="BR17" i="47"/>
  <c r="BO75" i="45" s="1"/>
  <c r="BP56" i="27"/>
  <c r="BP57" i="27"/>
  <c r="BP58" i="27"/>
  <c r="BQ70" i="44"/>
  <c r="BQ69" i="44"/>
  <c r="BQ71" i="44"/>
  <c r="BS43" i="47"/>
  <c r="BS35" i="47"/>
  <c r="BN60" i="27"/>
  <c r="BN46" i="27"/>
  <c r="BS57" i="47"/>
  <c r="BS65" i="47"/>
  <c r="BQ10" i="46"/>
  <c r="BT10" i="47" s="1"/>
  <c r="BQ54" i="46"/>
  <c r="BT54" i="47" s="1"/>
  <c r="BS13" i="47"/>
  <c r="BS21" i="47"/>
  <c r="BR51" i="44"/>
  <c r="BR50" i="44" s="1"/>
  <c r="BR16" i="27" s="1"/>
  <c r="BR71" i="27" s="1"/>
  <c r="BR63" i="45"/>
  <c r="BR62" i="45" s="1"/>
  <c r="BR32" i="27" s="1"/>
  <c r="BR47" i="43"/>
  <c r="BR92" i="39"/>
  <c r="BR90" i="39" s="1"/>
  <c r="BR39" i="44"/>
  <c r="BR38" i="44" s="1"/>
  <c r="BR14" i="27" s="1"/>
  <c r="BR69" i="27" s="1"/>
  <c r="BR69" i="45"/>
  <c r="BR68" i="45" s="1"/>
  <c r="BR33" i="27" s="1"/>
  <c r="BR116" i="39"/>
  <c r="BR114" i="39" s="1"/>
  <c r="BR124" i="39"/>
  <c r="BR122" i="39" s="1"/>
  <c r="BR108" i="39"/>
  <c r="BR106" i="39" s="1"/>
  <c r="BR148" i="39"/>
  <c r="BR146" i="39" s="1"/>
  <c r="BR57" i="44"/>
  <c r="BR56" i="44" s="1"/>
  <c r="BR17" i="27" s="1"/>
  <c r="BR72" i="27" s="1"/>
  <c r="BR100" i="39"/>
  <c r="BR98" i="39" s="1"/>
  <c r="BR33" i="44"/>
  <c r="BR32" i="44" s="1"/>
  <c r="BR13" i="27" s="1"/>
  <c r="BR68" i="27" s="1"/>
  <c r="BR57" i="45"/>
  <c r="BR56" i="45" s="1"/>
  <c r="BR31" i="27" s="1"/>
  <c r="BR132" i="39"/>
  <c r="BR130" i="39" s="1"/>
  <c r="BR140" i="39"/>
  <c r="BR138" i="39" s="1"/>
  <c r="BR80" i="45"/>
  <c r="BR79" i="45" s="1"/>
  <c r="BR45" i="44"/>
  <c r="BR44" i="44" s="1"/>
  <c r="BR15" i="27" s="1"/>
  <c r="BR70" i="27" s="1"/>
  <c r="BR84" i="39"/>
  <c r="BR82" i="39" s="1"/>
  <c r="BR63" i="44"/>
  <c r="BR62" i="44" s="1"/>
  <c r="BR18" i="27" s="1"/>
  <c r="BR73" i="27" s="1"/>
  <c r="BR156" i="39"/>
  <c r="BR154" i="39" s="1"/>
  <c r="BR54" i="43"/>
  <c r="BQ32" i="46"/>
  <c r="BT32" i="47" s="1"/>
  <c r="E27" i="3"/>
  <c r="Z221" i="25"/>
  <c r="Z61" i="16"/>
  <c r="Z83" i="16"/>
  <c r="Z169" i="25"/>
  <c r="Z94" i="16"/>
  <c r="AA99" i="13"/>
  <c r="AA110" i="13" s="1"/>
  <c r="Z130" i="25"/>
  <c r="Z208" i="25"/>
  <c r="Z117" i="25"/>
  <c r="Z182" i="25"/>
  <c r="Z234" i="25"/>
  <c r="Z156" i="25"/>
  <c r="AB20" i="13"/>
  <c r="AB77" i="13" s="1"/>
  <c r="Z116" i="16"/>
  <c r="Z105" i="16"/>
  <c r="Z195" i="25"/>
  <c r="Z143" i="25"/>
  <c r="AZ43" i="13"/>
  <c r="AZ54" i="13"/>
  <c r="AC76" i="13"/>
  <c r="AC87" i="13" s="1"/>
  <c r="AA93" i="20"/>
  <c r="AA41" i="20"/>
  <c r="AA30" i="20"/>
  <c r="AA115" i="20"/>
  <c r="AA19" i="20"/>
  <c r="AA78" i="20"/>
  <c r="AA67" i="20"/>
  <c r="AA56" i="20"/>
  <c r="AD48" i="21" s="1"/>
  <c r="AB128" i="25"/>
  <c r="AD18" i="13"/>
  <c r="BA53" i="13" s="1"/>
  <c r="AB141" i="25"/>
  <c r="AB180" i="25"/>
  <c r="AB70" i="16"/>
  <c r="AB219" i="25"/>
  <c r="AB206" i="25"/>
  <c r="AB103" i="16"/>
  <c r="AC97" i="13"/>
  <c r="AC108" i="13" s="1"/>
  <c r="AB167" i="25"/>
  <c r="AB193" i="25"/>
  <c r="AB81" i="16"/>
  <c r="AB154" i="25"/>
  <c r="AB59" i="16"/>
  <c r="AB114" i="16"/>
  <c r="AB92" i="16"/>
  <c r="AB232" i="25"/>
  <c r="X58" i="20"/>
  <c r="AA50" i="21" s="1"/>
  <c r="X95" i="20"/>
  <c r="Z52" i="20"/>
  <c r="AC44" i="21" s="1"/>
  <c r="X80" i="20"/>
  <c r="X21" i="20"/>
  <c r="Z63" i="20"/>
  <c r="X106" i="20"/>
  <c r="X32" i="20"/>
  <c r="AW56" i="13"/>
  <c r="AW45" i="13"/>
  <c r="X43" i="20"/>
  <c r="Z78" i="13"/>
  <c r="Z89" i="13" s="1"/>
  <c r="X69" i="20"/>
  <c r="X117" i="20"/>
  <c r="M70" i="50"/>
  <c r="V15" i="50"/>
  <c r="M71" i="50"/>
  <c r="V16" i="50"/>
  <c r="M72" i="50"/>
  <c r="V17" i="50"/>
  <c r="M73" i="50"/>
  <c r="V18" i="50"/>
  <c r="M68" i="50"/>
  <c r="V72" i="4"/>
  <c r="V73" i="4"/>
  <c r="V69" i="4"/>
  <c r="V71" i="4"/>
  <c r="BR24" i="4"/>
  <c r="U74" i="4"/>
  <c r="BQ10" i="4"/>
  <c r="BQ24" i="4"/>
  <c r="BR10" i="4"/>
  <c r="V33" i="4"/>
  <c r="BQ9" i="4"/>
  <c r="BQ12" i="4"/>
  <c r="BR9" i="4"/>
  <c r="BR12" i="4"/>
  <c r="V32" i="4"/>
  <c r="BR25" i="4"/>
  <c r="BR11" i="4"/>
  <c r="V35" i="4"/>
  <c r="BQ11" i="4"/>
  <c r="BQ25" i="4"/>
  <c r="V14" i="4"/>
  <c r="BQ39" i="25"/>
  <c r="BR39" i="25"/>
  <c r="Z26" i="20"/>
  <c r="Z74" i="20"/>
  <c r="AB72" i="13"/>
  <c r="Z100" i="20"/>
  <c r="AY50" i="13"/>
  <c r="AB61" i="13"/>
  <c r="Z111" i="20"/>
  <c r="Z37" i="20"/>
  <c r="X80" i="13"/>
  <c r="W70" i="21"/>
  <c r="X67" i="21"/>
  <c r="X34" i="21"/>
  <c r="W37" i="21"/>
  <c r="X12" i="21"/>
  <c r="W15" i="21"/>
  <c r="V108" i="20"/>
  <c r="V107" i="20" s="1"/>
  <c r="V97" i="20"/>
  <c r="V96" i="20" s="1"/>
  <c r="V60" i="20"/>
  <c r="V59" i="20" s="1"/>
  <c r="V71" i="20"/>
  <c r="V70" i="20" s="1"/>
  <c r="V34" i="20"/>
  <c r="V33" i="20" s="1"/>
  <c r="V23" i="20"/>
  <c r="V22" i="20" s="1"/>
  <c r="W101" i="13"/>
  <c r="AU35" i="13"/>
  <c r="AT301" i="25" s="1"/>
  <c r="X57" i="13"/>
  <c r="V36" i="25" l="1"/>
  <c r="V82" i="18" s="1"/>
  <c r="V27" i="4" s="1"/>
  <c r="V27" i="50" s="1"/>
  <c r="AR379" i="25"/>
  <c r="AK344" i="25"/>
  <c r="W383" i="25"/>
  <c r="X383" i="25" s="1"/>
  <c r="Y383" i="25" s="1"/>
  <c r="Z383" i="25" s="1"/>
  <c r="AA383" i="25" s="1"/>
  <c r="AB383" i="25" s="1"/>
  <c r="AC383" i="25" s="1"/>
  <c r="AD383" i="25" s="1"/>
  <c r="AE383" i="25" s="1"/>
  <c r="AF383" i="25" s="1"/>
  <c r="AG383" i="25" s="1"/>
  <c r="AH383" i="25" s="1"/>
  <c r="AI383" i="25" s="1"/>
  <c r="AJ383" i="25" s="1"/>
  <c r="AK383" i="25" s="1"/>
  <c r="AL383" i="25" s="1"/>
  <c r="AM383" i="25" s="1"/>
  <c r="AN383" i="25" s="1"/>
  <c r="AO383" i="25" s="1"/>
  <c r="AP383" i="25" s="1"/>
  <c r="AQ383" i="25" s="1"/>
  <c r="AR383" i="25" s="1"/>
  <c r="AS383" i="25" s="1"/>
  <c r="V322" i="25"/>
  <c r="AA81" i="13"/>
  <c r="Z188" i="25" s="1"/>
  <c r="V30" i="4"/>
  <c r="V30" i="50" s="1"/>
  <c r="BP28" i="4"/>
  <c r="BP28" i="50" s="1"/>
  <c r="V29" i="4"/>
  <c r="V29" i="50" s="1"/>
  <c r="AA139" i="25"/>
  <c r="W64" i="16"/>
  <c r="Y17" i="20"/>
  <c r="AB24" i="21" s="1"/>
  <c r="AV81" i="18"/>
  <c r="AA113" i="18"/>
  <c r="AB142" i="18"/>
  <c r="AW73" i="18"/>
  <c r="BR83" i="18"/>
  <c r="BQ83" i="18"/>
  <c r="AY79" i="18"/>
  <c r="Z144" i="18"/>
  <c r="AA57" i="16"/>
  <c r="AA68" i="16"/>
  <c r="AC16" i="13"/>
  <c r="AC73" i="13" s="1"/>
  <c r="AB95" i="13"/>
  <c r="AB106" i="13" s="1"/>
  <c r="AA178" i="25"/>
  <c r="AA101" i="16"/>
  <c r="AA191" i="25"/>
  <c r="AA112" i="16"/>
  <c r="AA230" i="25"/>
  <c r="AA204" i="25"/>
  <c r="AA79" i="16"/>
  <c r="AA152" i="25"/>
  <c r="AA102" i="18"/>
  <c r="AA113" i="25"/>
  <c r="AA90" i="16"/>
  <c r="AA217" i="25"/>
  <c r="AA126" i="25"/>
  <c r="AA165" i="25"/>
  <c r="AA129" i="18"/>
  <c r="AA91" i="18"/>
  <c r="Y76" i="20"/>
  <c r="Y102" i="20"/>
  <c r="Y113" i="20"/>
  <c r="Y28" i="20"/>
  <c r="Y65" i="20"/>
  <c r="Y39" i="20"/>
  <c r="Y54" i="20"/>
  <c r="AB46" i="21" s="1"/>
  <c r="AA228" i="25"/>
  <c r="X79" i="13"/>
  <c r="AX41" i="13"/>
  <c r="AX52" i="13"/>
  <c r="Y141" i="18"/>
  <c r="Y91" i="20"/>
  <c r="AB79" i="21" s="1"/>
  <c r="AA63" i="13"/>
  <c r="AA85" i="13" s="1"/>
  <c r="AC14" i="13"/>
  <c r="AC60" i="13" s="1"/>
  <c r="AA150" i="25"/>
  <c r="AA88" i="16"/>
  <c r="AB93" i="13"/>
  <c r="AB104" i="13" s="1"/>
  <c r="AA110" i="16"/>
  <c r="AA124" i="25"/>
  <c r="AA163" i="25"/>
  <c r="AA77" i="16"/>
  <c r="AA99" i="16"/>
  <c r="AA176" i="25"/>
  <c r="AA111" i="25"/>
  <c r="AA215" i="25"/>
  <c r="AA137" i="25"/>
  <c r="AA202" i="25"/>
  <c r="AA66" i="16"/>
  <c r="AA55" i="16"/>
  <c r="AA189" i="25"/>
  <c r="AA89" i="18"/>
  <c r="AA127" i="18"/>
  <c r="AA111" i="18"/>
  <c r="AA100" i="18"/>
  <c r="V85" i="20"/>
  <c r="V84" i="20" s="1"/>
  <c r="W87" i="18"/>
  <c r="W86" i="18" s="1"/>
  <c r="W98" i="18"/>
  <c r="W97" i="18" s="1"/>
  <c r="W109" i="18"/>
  <c r="W108" i="18" s="1"/>
  <c r="W125" i="18"/>
  <c r="W124" i="18" s="1"/>
  <c r="Y131" i="25"/>
  <c r="Y107" i="18"/>
  <c r="Y96" i="18"/>
  <c r="Y118" i="18"/>
  <c r="Y134" i="18"/>
  <c r="AB220" i="25"/>
  <c r="AB94" i="18"/>
  <c r="AB105" i="18"/>
  <c r="AB116" i="18"/>
  <c r="AB132" i="18"/>
  <c r="W226" i="25"/>
  <c r="W224" i="25" s="1"/>
  <c r="AB55" i="20"/>
  <c r="AE47" i="21" s="1"/>
  <c r="Z57" i="20"/>
  <c r="AC49" i="21" s="1"/>
  <c r="V11" i="20"/>
  <c r="V10" i="20" s="1"/>
  <c r="BR25" i="50"/>
  <c r="V33" i="50"/>
  <c r="BR24" i="50"/>
  <c r="E25" i="49"/>
  <c r="V32" i="50"/>
  <c r="BR12" i="50"/>
  <c r="BR10" i="50"/>
  <c r="BQ25" i="50"/>
  <c r="BQ11" i="50"/>
  <c r="BQ12" i="50"/>
  <c r="BQ24" i="50"/>
  <c r="V35" i="50"/>
  <c r="BQ9" i="50"/>
  <c r="BQ10" i="50"/>
  <c r="BR11" i="50"/>
  <c r="BO77" i="45"/>
  <c r="BO74" i="45" s="1"/>
  <c r="BO34" i="27" s="1"/>
  <c r="BO20" i="27" s="1"/>
  <c r="BO37" i="27" s="1"/>
  <c r="BO38" i="27" s="1"/>
  <c r="BR26" i="47"/>
  <c r="BR37" i="39"/>
  <c r="H26" i="26"/>
  <c r="BR78" i="45"/>
  <c r="BR35" i="27" s="1"/>
  <c r="BS66" i="47"/>
  <c r="BS58" i="47"/>
  <c r="BN61" i="27"/>
  <c r="BN64" i="27"/>
  <c r="BN62" i="27"/>
  <c r="BN65" i="27" s="1"/>
  <c r="BT33" i="47"/>
  <c r="BT41" i="47"/>
  <c r="BR38" i="39"/>
  <c r="BS36" i="47"/>
  <c r="BS45" i="47" s="1"/>
  <c r="BS44" i="47"/>
  <c r="BS14" i="47"/>
  <c r="BS22" i="47"/>
  <c r="BP55" i="27"/>
  <c r="BR53" i="43"/>
  <c r="BR60" i="43"/>
  <c r="BT55" i="47"/>
  <c r="BT63" i="47"/>
  <c r="BT11" i="47"/>
  <c r="BT19" i="47"/>
  <c r="BQ68" i="44"/>
  <c r="BQ19" i="27" s="1"/>
  <c r="Z42" i="20"/>
  <c r="Z31" i="20"/>
  <c r="Z116" i="20"/>
  <c r="Z105" i="20"/>
  <c r="Z79" i="20"/>
  <c r="Z68" i="20"/>
  <c r="Z20" i="20"/>
  <c r="Z94" i="20"/>
  <c r="AY44" i="13"/>
  <c r="AY55" i="13"/>
  <c r="AB66" i="13"/>
  <c r="AB88" i="13" s="1"/>
  <c r="AB93" i="16"/>
  <c r="AB181" i="25"/>
  <c r="AB71" i="16"/>
  <c r="AB142" i="25"/>
  <c r="AC98" i="13"/>
  <c r="AC109" i="13" s="1"/>
  <c r="AB233" i="25"/>
  <c r="AB104" i="16"/>
  <c r="AD19" i="13"/>
  <c r="AD76" i="13" s="1"/>
  <c r="AB194" i="25"/>
  <c r="AB155" i="25"/>
  <c r="AB168" i="25"/>
  <c r="AB60" i="16"/>
  <c r="AB116" i="25"/>
  <c r="AB82" i="16"/>
  <c r="AB115" i="16"/>
  <c r="AB207" i="25"/>
  <c r="AB129" i="25"/>
  <c r="AD64" i="13"/>
  <c r="BA42" i="13"/>
  <c r="AD75" i="13"/>
  <c r="AB29" i="20"/>
  <c r="AB114" i="20"/>
  <c r="AB66" i="20"/>
  <c r="AB77" i="20"/>
  <c r="AB40" i="20"/>
  <c r="AB103" i="20"/>
  <c r="AB18" i="20"/>
  <c r="AB92" i="20"/>
  <c r="BR9" i="50"/>
  <c r="Y235" i="25"/>
  <c r="Y144" i="25"/>
  <c r="Y222" i="25"/>
  <c r="Y62" i="16"/>
  <c r="Y106" i="16"/>
  <c r="Y170" i="25"/>
  <c r="Z100" i="13"/>
  <c r="Z111" i="13" s="1"/>
  <c r="Y73" i="16"/>
  <c r="Y209" i="25"/>
  <c r="Y95" i="16"/>
  <c r="Y117" i="16"/>
  <c r="Y157" i="25"/>
  <c r="Y118" i="25"/>
  <c r="Y196" i="25"/>
  <c r="Y183" i="25"/>
  <c r="Y84" i="16"/>
  <c r="AA21" i="13"/>
  <c r="AX56" i="13" s="1"/>
  <c r="BT46" i="47"/>
  <c r="V48" i="20"/>
  <c r="V47" i="20" s="1"/>
  <c r="Y41" i="21"/>
  <c r="V120" i="16"/>
  <c r="V121" i="16"/>
  <c r="M69" i="50"/>
  <c r="V14" i="50"/>
  <c r="V70" i="4"/>
  <c r="AT26" i="4"/>
  <c r="S34" i="4"/>
  <c r="V36" i="4"/>
  <c r="W200" i="25"/>
  <c r="W198" i="25" s="1"/>
  <c r="W213" i="25"/>
  <c r="W211" i="25" s="1"/>
  <c r="W174" i="25"/>
  <c r="W172" i="25" s="1"/>
  <c r="W187" i="25"/>
  <c r="W185" i="25" s="1"/>
  <c r="W148" i="25"/>
  <c r="W146" i="25" s="1"/>
  <c r="W161" i="25"/>
  <c r="W159" i="25" s="1"/>
  <c r="W122" i="25"/>
  <c r="W120" i="25" s="1"/>
  <c r="W135" i="25"/>
  <c r="W133" i="25" s="1"/>
  <c r="W109" i="25"/>
  <c r="AB83" i="13"/>
  <c r="D29" i="3"/>
  <c r="D26" i="3" s="1"/>
  <c r="W72" i="21"/>
  <c r="X68" i="21"/>
  <c r="W39" i="21"/>
  <c r="X35" i="21"/>
  <c r="W17" i="21"/>
  <c r="X13" i="21"/>
  <c r="W53" i="16"/>
  <c r="W52" i="16" s="1"/>
  <c r="W108" i="16"/>
  <c r="W107" i="16" s="1"/>
  <c r="W97" i="16"/>
  <c r="W96" i="16" s="1"/>
  <c r="Y12" i="13"/>
  <c r="W75" i="16"/>
  <c r="W74" i="16" s="1"/>
  <c r="X91" i="13"/>
  <c r="W86" i="16"/>
  <c r="W85" i="16" s="1"/>
  <c r="W48" i="25" l="1"/>
  <c r="W49" i="25"/>
  <c r="W44" i="25"/>
  <c r="W45" i="25"/>
  <c r="W385" i="25" s="1"/>
  <c r="X385" i="25" s="1"/>
  <c r="Y385" i="25" s="1"/>
  <c r="Z385" i="25" s="1"/>
  <c r="AA385" i="25" s="1"/>
  <c r="AB385" i="25" s="1"/>
  <c r="AC385" i="25" s="1"/>
  <c r="AD385" i="25" s="1"/>
  <c r="AE385" i="25" s="1"/>
  <c r="AF385" i="25" s="1"/>
  <c r="AG385" i="25" s="1"/>
  <c r="AH385" i="25" s="1"/>
  <c r="AI385" i="25" s="1"/>
  <c r="AJ385" i="25" s="1"/>
  <c r="AK385" i="25" s="1"/>
  <c r="AL385" i="25" s="1"/>
  <c r="AM385" i="25" s="1"/>
  <c r="AN385" i="25" s="1"/>
  <c r="AO385" i="25" s="1"/>
  <c r="AP385" i="25" s="1"/>
  <c r="AQ385" i="25" s="1"/>
  <c r="AR385" i="25" s="1"/>
  <c r="AS385" i="25" s="1"/>
  <c r="AT385" i="25" s="1"/>
  <c r="W46" i="25"/>
  <c r="W386" i="25" s="1"/>
  <c r="X386" i="25" s="1"/>
  <c r="Y386" i="25" s="1"/>
  <c r="Z386" i="25" s="1"/>
  <c r="AA386" i="25" s="1"/>
  <c r="AB386" i="25" s="1"/>
  <c r="AC386" i="25" s="1"/>
  <c r="AD386" i="25" s="1"/>
  <c r="AE386" i="25" s="1"/>
  <c r="AF386" i="25" s="1"/>
  <c r="AG386" i="25" s="1"/>
  <c r="AH386" i="25" s="1"/>
  <c r="AI386" i="25" s="1"/>
  <c r="AJ386" i="25" s="1"/>
  <c r="AK386" i="25" s="1"/>
  <c r="AL386" i="25" s="1"/>
  <c r="AM386" i="25" s="1"/>
  <c r="AN386" i="25" s="1"/>
  <c r="AO386" i="25" s="1"/>
  <c r="AP386" i="25" s="1"/>
  <c r="AQ386" i="25" s="1"/>
  <c r="AR386" i="25" s="1"/>
  <c r="AS386" i="25" s="1"/>
  <c r="AT386" i="25" s="1"/>
  <c r="W47" i="25"/>
  <c r="AL344" i="25"/>
  <c r="AS379" i="25"/>
  <c r="Z65" i="16"/>
  <c r="Z123" i="25"/>
  <c r="Z99" i="18"/>
  <c r="Z109" i="16"/>
  <c r="Z162" i="25"/>
  <c r="Z54" i="16"/>
  <c r="Z76" i="16"/>
  <c r="AB13" i="13"/>
  <c r="AY37" i="13" s="1"/>
  <c r="AX73" i="18" s="1"/>
  <c r="Z136" i="25"/>
  <c r="Z227" i="25"/>
  <c r="Z126" i="18"/>
  <c r="Z88" i="18"/>
  <c r="Z214" i="25"/>
  <c r="Z149" i="25"/>
  <c r="Z110" i="25"/>
  <c r="Z175" i="25"/>
  <c r="Z87" i="16"/>
  <c r="Z201" i="25"/>
  <c r="Z98" i="16"/>
  <c r="AA92" i="13"/>
  <c r="AA103" i="13" s="1"/>
  <c r="Z13" i="20" s="1"/>
  <c r="AC20" i="21" s="1"/>
  <c r="Z110" i="18"/>
  <c r="BR28" i="4"/>
  <c r="BR28" i="50" s="1"/>
  <c r="BQ28" i="4"/>
  <c r="BQ28" i="50" s="1"/>
  <c r="AX80" i="18"/>
  <c r="AA90" i="20"/>
  <c r="AD78" i="21" s="1"/>
  <c r="AB143" i="18"/>
  <c r="T121" i="18"/>
  <c r="AZ78" i="18"/>
  <c r="T120" i="18"/>
  <c r="T122" i="18"/>
  <c r="Y145" i="18"/>
  <c r="AA138" i="18"/>
  <c r="Z140" i="25"/>
  <c r="AW77" i="18"/>
  <c r="AZ51" i="13"/>
  <c r="Z127" i="25"/>
  <c r="AA64" i="20"/>
  <c r="AA53" i="20"/>
  <c r="AD45" i="21" s="1"/>
  <c r="AA27" i="20"/>
  <c r="AA75" i="20"/>
  <c r="AA112" i="20"/>
  <c r="AA140" i="18"/>
  <c r="AA38" i="20"/>
  <c r="AA101" i="20"/>
  <c r="AA16" i="20"/>
  <c r="AD23" i="21" s="1"/>
  <c r="AC62" i="13"/>
  <c r="AC84" i="13" s="1"/>
  <c r="AZ40" i="13"/>
  <c r="AZ49" i="13"/>
  <c r="Z166" i="25"/>
  <c r="AB17" i="13"/>
  <c r="AY52" i="13" s="1"/>
  <c r="Z192" i="25"/>
  <c r="Z231" i="25"/>
  <c r="AA96" i="13"/>
  <c r="AA107" i="13" s="1"/>
  <c r="Z69" i="16"/>
  <c r="Z91" i="16"/>
  <c r="Z179" i="25"/>
  <c r="Z114" i="25"/>
  <c r="Z102" i="16"/>
  <c r="Z80" i="16"/>
  <c r="Z205" i="25"/>
  <c r="Z218" i="25"/>
  <c r="Z58" i="16"/>
  <c r="Z153" i="25"/>
  <c r="Z113" i="16"/>
  <c r="AZ38" i="13"/>
  <c r="AC71" i="13"/>
  <c r="AC82" i="13" s="1"/>
  <c r="Z130" i="18"/>
  <c r="Z114" i="18"/>
  <c r="Z92" i="18"/>
  <c r="Z103" i="18"/>
  <c r="AA73" i="20"/>
  <c r="AA25" i="20"/>
  <c r="AA110" i="20"/>
  <c r="AA51" i="20"/>
  <c r="AD43" i="21" s="1"/>
  <c r="AA36" i="20"/>
  <c r="AA99" i="20"/>
  <c r="AA62" i="20"/>
  <c r="AA88" i="20"/>
  <c r="AD76" i="21" s="1"/>
  <c r="AA14" i="20"/>
  <c r="AD21" i="21" s="1"/>
  <c r="W123" i="18"/>
  <c r="AA105" i="16"/>
  <c r="AA95" i="18"/>
  <c r="AA117" i="18"/>
  <c r="AA106" i="18"/>
  <c r="AA133" i="18"/>
  <c r="AA229" i="25"/>
  <c r="AA101" i="18"/>
  <c r="AA90" i="18"/>
  <c r="AA112" i="18"/>
  <c r="AA128" i="18"/>
  <c r="AB67" i="20"/>
  <c r="Y65" i="21"/>
  <c r="Y66" i="21" s="1"/>
  <c r="C122" i="20"/>
  <c r="C142" i="20" s="1"/>
  <c r="Y32" i="21"/>
  <c r="Y33" i="21" s="1"/>
  <c r="C121" i="20"/>
  <c r="Y10" i="21"/>
  <c r="C120" i="20"/>
  <c r="C140" i="20" s="1"/>
  <c r="AT26" i="50"/>
  <c r="D27" i="49"/>
  <c r="D24" i="49" s="1"/>
  <c r="V36" i="50"/>
  <c r="S34" i="50"/>
  <c r="BO45" i="27"/>
  <c r="BO46" i="27" s="1"/>
  <c r="BS39" i="47"/>
  <c r="BS48" i="47" s="1"/>
  <c r="BS37" i="39"/>
  <c r="BR54" i="45"/>
  <c r="BR29" i="27" s="1"/>
  <c r="BT12" i="47"/>
  <c r="BT20" i="47"/>
  <c r="BS15" i="47"/>
  <c r="BS24" i="47" s="1"/>
  <c r="BS23" i="47"/>
  <c r="BT64" i="47"/>
  <c r="BT56" i="47"/>
  <c r="BS67" i="47"/>
  <c r="BS59" i="47"/>
  <c r="BS68" i="47" s="1"/>
  <c r="BR18" i="46"/>
  <c r="BR17" i="46" s="1"/>
  <c r="BR68" i="46"/>
  <c r="BR67" i="46" s="1"/>
  <c r="BR12" i="46"/>
  <c r="BR11" i="46" s="1"/>
  <c r="BR40" i="46"/>
  <c r="BR39" i="46" s="1"/>
  <c r="BR56" i="46"/>
  <c r="BR55" i="46" s="1"/>
  <c r="BR24" i="46"/>
  <c r="BR23" i="46" s="1"/>
  <c r="BR59" i="43"/>
  <c r="BR62" i="46"/>
  <c r="BR61" i="46" s="1"/>
  <c r="BR34" i="46"/>
  <c r="BR33" i="46" s="1"/>
  <c r="BR46" i="46"/>
  <c r="BR45" i="46" s="1"/>
  <c r="BR75" i="46"/>
  <c r="BR74" i="46" s="1"/>
  <c r="BU37" i="47" s="1"/>
  <c r="BU46" i="47" s="1"/>
  <c r="BR86" i="45"/>
  <c r="BR85" i="45" s="1"/>
  <c r="BR36" i="27" s="1"/>
  <c r="BS38" i="39"/>
  <c r="BR55" i="45"/>
  <c r="BR30" i="27" s="1"/>
  <c r="BQ8" i="27"/>
  <c r="BQ74" i="27"/>
  <c r="BQ67" i="27" s="1"/>
  <c r="BT42" i="47"/>
  <c r="BT34" i="47"/>
  <c r="AA208" i="25"/>
  <c r="AA117" i="25"/>
  <c r="AA182" i="25"/>
  <c r="AA72" i="16"/>
  <c r="AA94" i="16"/>
  <c r="AA169" i="25"/>
  <c r="AA234" i="25"/>
  <c r="AA116" i="16"/>
  <c r="AA61" i="16"/>
  <c r="AB99" i="13"/>
  <c r="AB110" i="13" s="1"/>
  <c r="AA130" i="25"/>
  <c r="AC20" i="13"/>
  <c r="AC77" i="13" s="1"/>
  <c r="AA83" i="16"/>
  <c r="AA143" i="25"/>
  <c r="AA221" i="25"/>
  <c r="AA156" i="25"/>
  <c r="AA195" i="25"/>
  <c r="AB78" i="20"/>
  <c r="AB19" i="20"/>
  <c r="AB93" i="20"/>
  <c r="AB41" i="20"/>
  <c r="BA43" i="13"/>
  <c r="BA54" i="13"/>
  <c r="AD65" i="13"/>
  <c r="AD87" i="13" s="1"/>
  <c r="AB104" i="20"/>
  <c r="AB30" i="20"/>
  <c r="AB56" i="20"/>
  <c r="AE48" i="21" s="1"/>
  <c r="AB115" i="20"/>
  <c r="AD86" i="13"/>
  <c r="Y58" i="20"/>
  <c r="AB50" i="21" s="1"/>
  <c r="Y95" i="20"/>
  <c r="Y32" i="20"/>
  <c r="Y21" i="20"/>
  <c r="Y69" i="20"/>
  <c r="Y43" i="20"/>
  <c r="Y106" i="20"/>
  <c r="Y117" i="20"/>
  <c r="Y80" i="20"/>
  <c r="AX45" i="13"/>
  <c r="AA78" i="13"/>
  <c r="AA67" i="13"/>
  <c r="W15" i="4"/>
  <c r="W17" i="4"/>
  <c r="W16" i="4"/>
  <c r="W18" i="4"/>
  <c r="W13" i="4"/>
  <c r="AA203" i="25"/>
  <c r="AA216" i="25"/>
  <c r="AA177" i="25"/>
  <c r="AA190" i="25"/>
  <c r="W38" i="25"/>
  <c r="AA151" i="25"/>
  <c r="AA164" i="25"/>
  <c r="W37" i="25"/>
  <c r="AA125" i="25"/>
  <c r="AA138" i="25"/>
  <c r="AA112" i="25"/>
  <c r="AA78" i="16"/>
  <c r="AB94" i="13"/>
  <c r="AB105" i="13" s="1"/>
  <c r="AA56" i="16"/>
  <c r="AA67" i="16"/>
  <c r="AA89" i="16"/>
  <c r="AA111" i="16"/>
  <c r="AC15" i="13"/>
  <c r="AC61" i="13" s="1"/>
  <c r="AA100" i="16"/>
  <c r="W81" i="21"/>
  <c r="W59" i="21"/>
  <c r="W26" i="21"/>
  <c r="X69" i="21"/>
  <c r="X36" i="21"/>
  <c r="X14" i="21"/>
  <c r="W63" i="16"/>
  <c r="W31" i="4"/>
  <c r="X90" i="13"/>
  <c r="X102" i="13"/>
  <c r="AV47" i="13"/>
  <c r="AV46" i="13" s="1"/>
  <c r="AV36" i="13"/>
  <c r="Y11" i="13"/>
  <c r="Y58" i="13"/>
  <c r="Y69" i="13"/>
  <c r="Y68" i="13" s="1"/>
  <c r="W388" i="25" l="1"/>
  <c r="W387" i="25"/>
  <c r="X387" i="25" s="1"/>
  <c r="Y387" i="25" s="1"/>
  <c r="Z387" i="25" s="1"/>
  <c r="AA387" i="25" s="1"/>
  <c r="AB387" i="25" s="1"/>
  <c r="AC387" i="25" s="1"/>
  <c r="AD387" i="25" s="1"/>
  <c r="AE387" i="25" s="1"/>
  <c r="AF387" i="25" s="1"/>
  <c r="AG387" i="25" s="1"/>
  <c r="AH387" i="25" s="1"/>
  <c r="AI387" i="25" s="1"/>
  <c r="AJ387" i="25" s="1"/>
  <c r="AK387" i="25" s="1"/>
  <c r="AL387" i="25" s="1"/>
  <c r="AM387" i="25" s="1"/>
  <c r="AN387" i="25" s="1"/>
  <c r="AO387" i="25" s="1"/>
  <c r="AP387" i="25" s="1"/>
  <c r="AQ387" i="25" s="1"/>
  <c r="AR387" i="25" s="1"/>
  <c r="AS387" i="25" s="1"/>
  <c r="AT387" i="25" s="1"/>
  <c r="W384" i="25"/>
  <c r="X384" i="25" s="1"/>
  <c r="Y384" i="25" s="1"/>
  <c r="Z384" i="25" s="1"/>
  <c r="AA384" i="25" s="1"/>
  <c r="AB384" i="25" s="1"/>
  <c r="AC384" i="25" s="1"/>
  <c r="AD384" i="25" s="1"/>
  <c r="AE384" i="25" s="1"/>
  <c r="AF384" i="25" s="1"/>
  <c r="AG384" i="25" s="1"/>
  <c r="AH384" i="25" s="1"/>
  <c r="AI384" i="25" s="1"/>
  <c r="AJ384" i="25" s="1"/>
  <c r="AK384" i="25" s="1"/>
  <c r="W42" i="25"/>
  <c r="W41" i="25" s="1"/>
  <c r="Z24" i="20"/>
  <c r="AB70" i="13"/>
  <c r="AY48" i="13"/>
  <c r="AB59" i="13"/>
  <c r="Z35" i="20"/>
  <c r="Z72" i="20"/>
  <c r="Z109" i="20"/>
  <c r="Z87" i="20"/>
  <c r="AC75" i="21" s="1"/>
  <c r="Z137" i="18"/>
  <c r="Z61" i="20"/>
  <c r="Z50" i="20"/>
  <c r="AC42" i="21" s="1"/>
  <c r="Z98" i="20"/>
  <c r="W12" i="20"/>
  <c r="Z19" i="21" s="1"/>
  <c r="W49" i="20"/>
  <c r="T119" i="18"/>
  <c r="AY74" i="18"/>
  <c r="AY76" i="18"/>
  <c r="AU72" i="18"/>
  <c r="AU71" i="18" s="1"/>
  <c r="AZ79" i="18"/>
  <c r="AA144" i="18"/>
  <c r="AB113" i="18"/>
  <c r="W84" i="18"/>
  <c r="Z39" i="20"/>
  <c r="W86" i="20"/>
  <c r="Z74" i="21" s="1"/>
  <c r="W85" i="18"/>
  <c r="AW81" i="18"/>
  <c r="AB176" i="25"/>
  <c r="AB90" i="16"/>
  <c r="AB68" i="16"/>
  <c r="AB152" i="25"/>
  <c r="AB139" i="25"/>
  <c r="AB230" i="25"/>
  <c r="AB126" i="25"/>
  <c r="AB101" i="16"/>
  <c r="AB102" i="18"/>
  <c r="AD16" i="13"/>
  <c r="AD73" i="13" s="1"/>
  <c r="AB113" i="25"/>
  <c r="AB91" i="18"/>
  <c r="AB165" i="25"/>
  <c r="AB191" i="25"/>
  <c r="AB178" i="25"/>
  <c r="AB129" i="18"/>
  <c r="AB204" i="25"/>
  <c r="AC95" i="13"/>
  <c r="AC106" i="13" s="1"/>
  <c r="AB112" i="16"/>
  <c r="AB79" i="16"/>
  <c r="AB217" i="25"/>
  <c r="AB57" i="16"/>
  <c r="AB74" i="13"/>
  <c r="AB88" i="16"/>
  <c r="AB124" i="25"/>
  <c r="AB63" i="13"/>
  <c r="AY41" i="13"/>
  <c r="AB228" i="25"/>
  <c r="Z141" i="18"/>
  <c r="Z113" i="20"/>
  <c r="Z54" i="20"/>
  <c r="AC46" i="21" s="1"/>
  <c r="Z76" i="20"/>
  <c r="Z28" i="20"/>
  <c r="Z17" i="20"/>
  <c r="AC24" i="21" s="1"/>
  <c r="Z91" i="20"/>
  <c r="AC79" i="21" s="1"/>
  <c r="Z65" i="20"/>
  <c r="Z102" i="20"/>
  <c r="AB55" i="16"/>
  <c r="AB127" i="18"/>
  <c r="AB110" i="16"/>
  <c r="AB66" i="16"/>
  <c r="AB202" i="25"/>
  <c r="AB99" i="16"/>
  <c r="AB163" i="25"/>
  <c r="AC93" i="13"/>
  <c r="AC104" i="13" s="1"/>
  <c r="AB111" i="25"/>
  <c r="AB137" i="25"/>
  <c r="AB150" i="25"/>
  <c r="AB189" i="25"/>
  <c r="AB215" i="25"/>
  <c r="AB111" i="18"/>
  <c r="AB100" i="18"/>
  <c r="AD14" i="13"/>
  <c r="BA38" i="13" s="1"/>
  <c r="AB77" i="16"/>
  <c r="AB89" i="18"/>
  <c r="AC115" i="16"/>
  <c r="AC94" i="18"/>
  <c r="AC116" i="18"/>
  <c r="AC105" i="18"/>
  <c r="AC132" i="18"/>
  <c r="AA89" i="20"/>
  <c r="AD77" i="21" s="1"/>
  <c r="AA139" i="18"/>
  <c r="W136" i="18"/>
  <c r="W135" i="18" s="1"/>
  <c r="AC154" i="25"/>
  <c r="AC104" i="18"/>
  <c r="AC93" i="18"/>
  <c r="AC115" i="18"/>
  <c r="AC131" i="18"/>
  <c r="AA15" i="20"/>
  <c r="AD22" i="21" s="1"/>
  <c r="C141" i="20"/>
  <c r="Y11" i="21"/>
  <c r="W31" i="50"/>
  <c r="W13" i="50"/>
  <c r="BP76" i="45"/>
  <c r="BO60" i="27"/>
  <c r="BS61" i="47"/>
  <c r="BS70" i="47" s="1"/>
  <c r="BR54" i="46"/>
  <c r="BU54" i="47" s="1"/>
  <c r="BS17" i="47"/>
  <c r="BS26" i="47" s="1"/>
  <c r="BT57" i="47"/>
  <c r="BT65" i="47"/>
  <c r="BR10" i="46"/>
  <c r="BU10" i="47" s="1"/>
  <c r="BT43" i="47"/>
  <c r="BT35" i="47"/>
  <c r="BR32" i="46"/>
  <c r="BU32" i="47" s="1"/>
  <c r="BT21" i="47"/>
  <c r="BT13" i="47"/>
  <c r="BQ58" i="27"/>
  <c r="BQ57" i="27"/>
  <c r="BQ56" i="27"/>
  <c r="BR70" i="44"/>
  <c r="BR71" i="44"/>
  <c r="H27" i="26"/>
  <c r="BR69" i="44"/>
  <c r="AA42" i="20"/>
  <c r="AA31" i="20"/>
  <c r="AA68" i="20"/>
  <c r="AA105" i="20"/>
  <c r="AA79" i="20"/>
  <c r="AA20" i="20"/>
  <c r="AZ55" i="13"/>
  <c r="AC66" i="13"/>
  <c r="AC88" i="13" s="1"/>
  <c r="AA94" i="20"/>
  <c r="AZ44" i="13"/>
  <c r="AA57" i="20"/>
  <c r="AD49" i="21" s="1"/>
  <c r="AA116" i="20"/>
  <c r="AC116" i="25"/>
  <c r="AC207" i="25"/>
  <c r="AC155" i="25"/>
  <c r="AC233" i="25"/>
  <c r="AC194" i="25"/>
  <c r="AD98" i="13"/>
  <c r="AD109" i="13" s="1"/>
  <c r="AC93" i="16"/>
  <c r="AC104" i="16"/>
  <c r="AC71" i="16"/>
  <c r="AC60" i="16"/>
  <c r="AE19" i="13"/>
  <c r="AE76" i="13" s="1"/>
  <c r="AC129" i="25"/>
  <c r="AC82" i="16"/>
  <c r="AC168" i="25"/>
  <c r="AC181" i="25"/>
  <c r="AC142" i="25"/>
  <c r="AC220" i="25"/>
  <c r="AD97" i="13"/>
  <c r="AD108" i="13" s="1"/>
  <c r="AC193" i="25"/>
  <c r="AC114" i="16"/>
  <c r="AC92" i="16"/>
  <c r="AC81" i="16"/>
  <c r="AC70" i="16"/>
  <c r="AC115" i="25"/>
  <c r="AC141" i="25"/>
  <c r="AC180" i="25"/>
  <c r="AC128" i="25"/>
  <c r="AC232" i="25"/>
  <c r="AE18" i="13"/>
  <c r="AE64" i="13" s="1"/>
  <c r="AC206" i="25"/>
  <c r="AC167" i="25"/>
  <c r="AC59" i="16"/>
  <c r="AC103" i="16"/>
  <c r="AC219" i="25"/>
  <c r="AA52" i="20"/>
  <c r="AD44" i="21" s="1"/>
  <c r="AA89" i="13"/>
  <c r="N71" i="50"/>
  <c r="W16" i="50"/>
  <c r="N72" i="50"/>
  <c r="W17" i="50"/>
  <c r="N73" i="50"/>
  <c r="W18" i="50"/>
  <c r="N70" i="50"/>
  <c r="W15" i="50"/>
  <c r="N68" i="50"/>
  <c r="W72" i="4"/>
  <c r="W69" i="4"/>
  <c r="W73" i="4"/>
  <c r="W71" i="4"/>
  <c r="V74" i="4"/>
  <c r="W33" i="4"/>
  <c r="W32" i="4"/>
  <c r="W35" i="4"/>
  <c r="W14" i="4"/>
  <c r="AA37" i="20"/>
  <c r="AA26" i="20"/>
  <c r="AA100" i="20"/>
  <c r="AA111" i="20"/>
  <c r="AA63" i="20"/>
  <c r="AA74" i="20"/>
  <c r="AZ39" i="13"/>
  <c r="AC72" i="13"/>
  <c r="AC83" i="13" s="1"/>
  <c r="AZ50" i="13"/>
  <c r="Y80" i="13"/>
  <c r="Y67" i="21"/>
  <c r="X70" i="21"/>
  <c r="Y34" i="21"/>
  <c r="X37" i="21"/>
  <c r="X15" i="21"/>
  <c r="W108" i="20"/>
  <c r="W107" i="20" s="1"/>
  <c r="W97" i="20"/>
  <c r="W96" i="20" s="1"/>
  <c r="W60" i="20"/>
  <c r="W59" i="20" s="1"/>
  <c r="W71" i="20"/>
  <c r="W70" i="20" s="1"/>
  <c r="W34" i="20"/>
  <c r="W33" i="20" s="1"/>
  <c r="W23" i="20"/>
  <c r="W22" i="20" s="1"/>
  <c r="X101" i="13"/>
  <c r="AV35" i="13"/>
  <c r="AU301" i="25" s="1"/>
  <c r="Y57" i="13"/>
  <c r="W36" i="25" l="1"/>
  <c r="W82" i="18" s="1"/>
  <c r="W27" i="4" s="1"/>
  <c r="W27" i="50" s="1"/>
  <c r="AL384" i="25"/>
  <c r="X388" i="25"/>
  <c r="Y388" i="25" s="1"/>
  <c r="Z388" i="25" s="1"/>
  <c r="AA388" i="25" s="1"/>
  <c r="AB388" i="25" s="1"/>
  <c r="AC388" i="25" s="1"/>
  <c r="AD388" i="25" s="1"/>
  <c r="AE388" i="25" s="1"/>
  <c r="AF388" i="25" s="1"/>
  <c r="AG388" i="25" s="1"/>
  <c r="AH388" i="25" s="1"/>
  <c r="AI388" i="25" s="1"/>
  <c r="AJ388" i="25" s="1"/>
  <c r="AK388" i="25" s="1"/>
  <c r="AL388" i="25" s="1"/>
  <c r="AM388" i="25" s="1"/>
  <c r="AN388" i="25" s="1"/>
  <c r="AO388" i="25" s="1"/>
  <c r="AP388" i="25" s="1"/>
  <c r="AQ388" i="25" s="1"/>
  <c r="AR388" i="25" s="1"/>
  <c r="AS388" i="25" s="1"/>
  <c r="AT388" i="25" s="1"/>
  <c r="W322" i="25"/>
  <c r="AB81" i="13"/>
  <c r="AA65" i="16" s="1"/>
  <c r="W30" i="4"/>
  <c r="W30" i="50" s="1"/>
  <c r="W29" i="4"/>
  <c r="W29" i="50" s="1"/>
  <c r="AB90" i="20"/>
  <c r="AE78" i="21" s="1"/>
  <c r="AY75" i="18"/>
  <c r="AY80" i="18"/>
  <c r="AZ74" i="18"/>
  <c r="AB88" i="20"/>
  <c r="AE76" i="21" s="1"/>
  <c r="AX77" i="18"/>
  <c r="X64" i="16"/>
  <c r="AC142" i="18"/>
  <c r="AC143" i="18"/>
  <c r="BA40" i="13"/>
  <c r="AB53" i="20"/>
  <c r="AE45" i="21" s="1"/>
  <c r="AD62" i="13"/>
  <c r="AD84" i="13" s="1"/>
  <c r="AB75" i="20"/>
  <c r="BA51" i="13"/>
  <c r="AB27" i="20"/>
  <c r="AB101" i="20"/>
  <c r="AB38" i="20"/>
  <c r="AB112" i="20"/>
  <c r="AB64" i="20"/>
  <c r="AB16" i="20"/>
  <c r="AE23" i="21" s="1"/>
  <c r="AB140" i="18"/>
  <c r="AB85" i="13"/>
  <c r="AB62" i="20"/>
  <c r="AB25" i="20"/>
  <c r="AB110" i="20"/>
  <c r="BA49" i="13"/>
  <c r="AB51" i="20"/>
  <c r="AE43" i="21" s="1"/>
  <c r="AB99" i="20"/>
  <c r="AD71" i="13"/>
  <c r="AD60" i="13"/>
  <c r="AB36" i="20"/>
  <c r="AB73" i="20"/>
  <c r="AB14" i="20"/>
  <c r="AE21" i="21" s="1"/>
  <c r="AB138" i="18"/>
  <c r="Y79" i="13"/>
  <c r="W85" i="20"/>
  <c r="W84" i="20" s="1"/>
  <c r="X87" i="18"/>
  <c r="X86" i="18" s="1"/>
  <c r="X98" i="18"/>
  <c r="X97" i="18" s="1"/>
  <c r="X109" i="18"/>
  <c r="X108" i="18" s="1"/>
  <c r="X125" i="18"/>
  <c r="X124" i="18" s="1"/>
  <c r="AB182" i="25"/>
  <c r="AB95" i="18"/>
  <c r="AB117" i="18"/>
  <c r="AB106" i="18"/>
  <c r="AB133" i="18"/>
  <c r="AB229" i="25"/>
  <c r="AB90" i="18"/>
  <c r="AB101" i="18"/>
  <c r="AB112" i="18"/>
  <c r="AB128" i="18"/>
  <c r="Z209" i="25"/>
  <c r="Z96" i="18"/>
  <c r="Z107" i="18"/>
  <c r="Z118" i="18"/>
  <c r="Z134" i="18"/>
  <c r="X226" i="25"/>
  <c r="X224" i="25" s="1"/>
  <c r="AC67" i="20"/>
  <c r="AC18" i="20"/>
  <c r="Y12" i="21"/>
  <c r="W11" i="20"/>
  <c r="W10" i="20" s="1"/>
  <c r="W32" i="50"/>
  <c r="W33" i="50"/>
  <c r="W35" i="50"/>
  <c r="BP77" i="45"/>
  <c r="BP75" i="45"/>
  <c r="BO61" i="27"/>
  <c r="BO62" i="27"/>
  <c r="BO65" i="27" s="1"/>
  <c r="BO64" i="27"/>
  <c r="BR68" i="44"/>
  <c r="BR19" i="27" s="1"/>
  <c r="BR8" i="27" s="1"/>
  <c r="BT8" i="27" s="1"/>
  <c r="BU55" i="47"/>
  <c r="BU63" i="47"/>
  <c r="BT36" i="47"/>
  <c r="BT45" i="47" s="1"/>
  <c r="BT44" i="47"/>
  <c r="BU19" i="47"/>
  <c r="BU11" i="47"/>
  <c r="BT14" i="47"/>
  <c r="BT22" i="47"/>
  <c r="BQ55" i="27"/>
  <c r="BU33" i="47"/>
  <c r="BU41" i="47"/>
  <c r="BT58" i="47"/>
  <c r="BT66" i="47"/>
  <c r="AB130" i="25"/>
  <c r="AB83" i="16"/>
  <c r="AB221" i="25"/>
  <c r="AB105" i="16"/>
  <c r="AB169" i="25"/>
  <c r="AB156" i="25"/>
  <c r="AB61" i="16"/>
  <c r="AB208" i="25"/>
  <c r="AB143" i="25"/>
  <c r="AB72" i="16"/>
  <c r="AB234" i="25"/>
  <c r="AD20" i="13"/>
  <c r="AD77" i="13" s="1"/>
  <c r="AB195" i="25"/>
  <c r="AB94" i="16"/>
  <c r="AB116" i="16"/>
  <c r="AB117" i="25"/>
  <c r="AC99" i="13"/>
  <c r="AC110" i="13" s="1"/>
  <c r="BB54" i="13"/>
  <c r="AC115" i="20"/>
  <c r="AC56" i="20"/>
  <c r="AF48" i="21" s="1"/>
  <c r="AC41" i="20"/>
  <c r="AC93" i="20"/>
  <c r="AC19" i="20"/>
  <c r="AC104" i="20"/>
  <c r="AC29" i="20"/>
  <c r="AC40" i="20"/>
  <c r="AC114" i="20"/>
  <c r="AC30" i="20"/>
  <c r="AC66" i="20"/>
  <c r="AC78" i="20"/>
  <c r="BB43" i="13"/>
  <c r="AE65" i="13"/>
  <c r="AE87" i="13" s="1"/>
  <c r="AC103" i="20"/>
  <c r="AC92" i="20"/>
  <c r="AC77" i="20"/>
  <c r="AC55" i="20"/>
  <c r="AF47" i="21" s="1"/>
  <c r="BB42" i="13"/>
  <c r="BB53" i="13"/>
  <c r="AE75" i="13"/>
  <c r="AE86" i="13" s="1"/>
  <c r="Z73" i="16"/>
  <c r="Z157" i="25"/>
  <c r="Z235" i="25"/>
  <c r="Z196" i="25"/>
  <c r="Z183" i="25"/>
  <c r="Z222" i="25"/>
  <c r="AB21" i="13"/>
  <c r="AB78" i="13" s="1"/>
  <c r="Z95" i="16"/>
  <c r="AA100" i="13"/>
  <c r="AA111" i="13" s="1"/>
  <c r="Z106" i="16"/>
  <c r="Z131" i="25"/>
  <c r="Z62" i="16"/>
  <c r="Z144" i="25"/>
  <c r="Z117" i="16"/>
  <c r="Z118" i="25"/>
  <c r="Z84" i="16"/>
  <c r="Z170" i="25"/>
  <c r="W48" i="20"/>
  <c r="W47" i="20" s="1"/>
  <c r="Z41" i="21"/>
  <c r="W120" i="16"/>
  <c r="W121" i="16"/>
  <c r="N69" i="50"/>
  <c r="W14" i="50"/>
  <c r="W70" i="4"/>
  <c r="W36" i="4"/>
  <c r="T34" i="4"/>
  <c r="AU26" i="4"/>
  <c r="X200" i="25"/>
  <c r="X198" i="25" s="1"/>
  <c r="X213" i="25"/>
  <c r="X211" i="25" s="1"/>
  <c r="AB203" i="25"/>
  <c r="AB216" i="25"/>
  <c r="AB177" i="25"/>
  <c r="AB190" i="25"/>
  <c r="X174" i="25"/>
  <c r="X172" i="25" s="1"/>
  <c r="X187" i="25"/>
  <c r="X185" i="25" s="1"/>
  <c r="AB151" i="25"/>
  <c r="AB164" i="25"/>
  <c r="X148" i="25"/>
  <c r="X146" i="25" s="1"/>
  <c r="X161" i="25"/>
  <c r="X159" i="25" s="1"/>
  <c r="X122" i="25"/>
  <c r="X120" i="25" s="1"/>
  <c r="X135" i="25"/>
  <c r="X133" i="25" s="1"/>
  <c r="AB125" i="25"/>
  <c r="AB138" i="25"/>
  <c r="AB112" i="25"/>
  <c r="X109" i="25"/>
  <c r="AB56" i="16"/>
  <c r="AB78" i="16"/>
  <c r="AB89" i="16"/>
  <c r="AD15" i="13"/>
  <c r="AD61" i="13" s="1"/>
  <c r="AB111" i="16"/>
  <c r="AC94" i="13"/>
  <c r="AC105" i="13" s="1"/>
  <c r="AB100" i="16"/>
  <c r="AB67" i="16"/>
  <c r="X72" i="21"/>
  <c r="Y68" i="21"/>
  <c r="X39" i="21"/>
  <c r="Y35" i="21"/>
  <c r="X17" i="21"/>
  <c r="X53" i="16"/>
  <c r="X52" i="16" s="1"/>
  <c r="X108" i="16"/>
  <c r="X107" i="16" s="1"/>
  <c r="X97" i="16"/>
  <c r="X96" i="16" s="1"/>
  <c r="Z12" i="13"/>
  <c r="X75" i="16"/>
  <c r="X74" i="16" s="1"/>
  <c r="Y91" i="13"/>
  <c r="X86" i="16"/>
  <c r="X85" i="16" s="1"/>
  <c r="AA88" i="18" l="1"/>
  <c r="X48" i="25"/>
  <c r="X49" i="25"/>
  <c r="X44" i="25"/>
  <c r="X46" i="25"/>
  <c r="X391" i="25" s="1"/>
  <c r="Y391" i="25" s="1"/>
  <c r="Z391" i="25" s="1"/>
  <c r="AA391" i="25" s="1"/>
  <c r="AB391" i="25" s="1"/>
  <c r="AC391" i="25" s="1"/>
  <c r="AD391" i="25" s="1"/>
  <c r="AE391" i="25" s="1"/>
  <c r="AF391" i="25" s="1"/>
  <c r="AG391" i="25" s="1"/>
  <c r="AH391" i="25" s="1"/>
  <c r="AI391" i="25" s="1"/>
  <c r="AJ391" i="25" s="1"/>
  <c r="AK391" i="25" s="1"/>
  <c r="AL391" i="25" s="1"/>
  <c r="AM391" i="25" s="1"/>
  <c r="AN391" i="25" s="1"/>
  <c r="AO391" i="25" s="1"/>
  <c r="AP391" i="25" s="1"/>
  <c r="AQ391" i="25" s="1"/>
  <c r="AR391" i="25" s="1"/>
  <c r="AS391" i="25" s="1"/>
  <c r="AT391" i="25" s="1"/>
  <c r="AU391" i="25" s="1"/>
  <c r="X47" i="25"/>
  <c r="X45" i="25"/>
  <c r="X390" i="25" s="1"/>
  <c r="Y390" i="25" s="1"/>
  <c r="Z390" i="25" s="1"/>
  <c r="AA390" i="25" s="1"/>
  <c r="AB390" i="25" s="1"/>
  <c r="AC390" i="25" s="1"/>
  <c r="AD390" i="25" s="1"/>
  <c r="AE390" i="25" s="1"/>
  <c r="AF390" i="25" s="1"/>
  <c r="AG390" i="25" s="1"/>
  <c r="AH390" i="25" s="1"/>
  <c r="AI390" i="25" s="1"/>
  <c r="AJ390" i="25" s="1"/>
  <c r="AK390" i="25" s="1"/>
  <c r="AL390" i="25" s="1"/>
  <c r="AM390" i="25" s="1"/>
  <c r="AN390" i="25" s="1"/>
  <c r="AO390" i="25" s="1"/>
  <c r="AP390" i="25" s="1"/>
  <c r="AQ390" i="25" s="1"/>
  <c r="AR390" i="25" s="1"/>
  <c r="AS390" i="25" s="1"/>
  <c r="AT390" i="25" s="1"/>
  <c r="AU390" i="25" s="1"/>
  <c r="AM384" i="25"/>
  <c r="AA87" i="16"/>
  <c r="AA123" i="25"/>
  <c r="AA98" i="16"/>
  <c r="AA214" i="25"/>
  <c r="AA162" i="25"/>
  <c r="AA54" i="16"/>
  <c r="AA136" i="25"/>
  <c r="AC13" i="13"/>
  <c r="AZ48" i="13" s="1"/>
  <c r="AA201" i="25"/>
  <c r="AA99" i="18"/>
  <c r="AB92" i="13"/>
  <c r="AB103" i="13" s="1"/>
  <c r="AA13" i="20" s="1"/>
  <c r="AD20" i="21" s="1"/>
  <c r="AA175" i="25"/>
  <c r="AA110" i="18"/>
  <c r="AA188" i="25"/>
  <c r="AA126" i="18"/>
  <c r="AA109" i="16"/>
  <c r="AA149" i="25"/>
  <c r="AA227" i="25"/>
  <c r="AA110" i="25"/>
  <c r="AA76" i="16"/>
  <c r="AC113" i="25"/>
  <c r="AC126" i="25"/>
  <c r="U121" i="18"/>
  <c r="AA114" i="18"/>
  <c r="AD95" i="13"/>
  <c r="AD106" i="13" s="1"/>
  <c r="U120" i="18"/>
  <c r="U122" i="18"/>
  <c r="BA78" i="18"/>
  <c r="AB144" i="18"/>
  <c r="AC152" i="25"/>
  <c r="AC113" i="18"/>
  <c r="Z145" i="18"/>
  <c r="AZ76" i="18"/>
  <c r="BA79" i="18"/>
  <c r="AC165" i="25"/>
  <c r="AC68" i="16"/>
  <c r="AE16" i="13"/>
  <c r="AE62" i="13" s="1"/>
  <c r="AC178" i="25"/>
  <c r="AC79" i="16"/>
  <c r="AC139" i="25"/>
  <c r="AC204" i="25"/>
  <c r="AC112" i="16"/>
  <c r="AC91" i="18"/>
  <c r="AC101" i="16"/>
  <c r="AC217" i="25"/>
  <c r="AC102" i="18"/>
  <c r="AC90" i="16"/>
  <c r="AC191" i="25"/>
  <c r="AC230" i="25"/>
  <c r="AC57" i="16"/>
  <c r="AC129" i="18"/>
  <c r="AA92" i="18"/>
  <c r="AA231" i="25"/>
  <c r="AA113" i="16"/>
  <c r="AA103" i="18"/>
  <c r="AA166" i="25"/>
  <c r="AA69" i="16"/>
  <c r="AA192" i="25"/>
  <c r="AC17" i="13"/>
  <c r="AZ41" i="13" s="1"/>
  <c r="AA218" i="25"/>
  <c r="AA58" i="16"/>
  <c r="AA91" i="16"/>
  <c r="AA127" i="25"/>
  <c r="AA140" i="25"/>
  <c r="AA153" i="25"/>
  <c r="AA102" i="16"/>
  <c r="AA205" i="25"/>
  <c r="AA130" i="18"/>
  <c r="AB96" i="13"/>
  <c r="AB107" i="13" s="1"/>
  <c r="AA179" i="25"/>
  <c r="AA114" i="25"/>
  <c r="AA80" i="16"/>
  <c r="AD82" i="13"/>
  <c r="X123" i="18"/>
  <c r="AD94" i="18"/>
  <c r="AD105" i="18"/>
  <c r="AD116" i="18"/>
  <c r="AD132" i="18"/>
  <c r="AD180" i="25"/>
  <c r="AD104" i="18"/>
  <c r="AD93" i="18"/>
  <c r="AD115" i="18"/>
  <c r="AD131" i="18"/>
  <c r="AB89" i="20"/>
  <c r="AE77" i="21" s="1"/>
  <c r="AB139" i="18"/>
  <c r="AB15" i="20"/>
  <c r="AE22" i="21" s="1"/>
  <c r="AB31" i="20"/>
  <c r="Y13" i="21"/>
  <c r="Z65" i="21"/>
  <c r="Z66" i="21" s="1"/>
  <c r="Z32" i="21"/>
  <c r="Z33" i="21" s="1"/>
  <c r="Z10" i="21"/>
  <c r="AU26" i="50"/>
  <c r="T34" i="50"/>
  <c r="W36" i="50"/>
  <c r="BP74" i="45"/>
  <c r="BP34" i="27" s="1"/>
  <c r="BP20" i="27" s="1"/>
  <c r="BP37" i="27" s="1"/>
  <c r="BP38" i="27" s="1"/>
  <c r="BR57" i="27"/>
  <c r="BT57" i="27" s="1"/>
  <c r="BR74" i="27"/>
  <c r="BR67" i="27" s="1"/>
  <c r="H28" i="26" s="1"/>
  <c r="H22" i="26" s="1"/>
  <c r="H12" i="26"/>
  <c r="H8" i="26"/>
  <c r="BR56" i="27"/>
  <c r="BT56" i="27" s="1"/>
  <c r="C8" i="26" s="1"/>
  <c r="BR58" i="27"/>
  <c r="BT58" i="27" s="1"/>
  <c r="BT39" i="47"/>
  <c r="BQ76" i="45" s="1"/>
  <c r="BU56" i="47"/>
  <c r="BU64" i="47"/>
  <c r="BU12" i="47"/>
  <c r="BU20" i="47"/>
  <c r="BU34" i="47"/>
  <c r="BU42" i="47"/>
  <c r="BT59" i="47"/>
  <c r="BT68" i="47" s="1"/>
  <c r="BT67" i="47"/>
  <c r="BT23" i="47"/>
  <c r="BT15" i="47"/>
  <c r="BT24" i="47" s="1"/>
  <c r="BA55" i="13"/>
  <c r="BA44" i="13"/>
  <c r="AD66" i="13"/>
  <c r="AD88" i="13" s="1"/>
  <c r="AB79" i="20"/>
  <c r="AB116" i="20"/>
  <c r="AB105" i="20"/>
  <c r="AB68" i="20"/>
  <c r="AB94" i="20"/>
  <c r="AB57" i="20"/>
  <c r="AE49" i="21" s="1"/>
  <c r="AB42" i="20"/>
  <c r="AB20" i="20"/>
  <c r="AD233" i="25"/>
  <c r="AD93" i="16"/>
  <c r="AD168" i="25"/>
  <c r="AD207" i="25"/>
  <c r="AD181" i="25"/>
  <c r="AD220" i="25"/>
  <c r="AD104" i="16"/>
  <c r="AF19" i="13"/>
  <c r="BC54" i="13" s="1"/>
  <c r="AD60" i="16"/>
  <c r="AD155" i="25"/>
  <c r="AD142" i="25"/>
  <c r="AD71" i="16"/>
  <c r="AE98" i="13"/>
  <c r="AE109" i="13" s="1"/>
  <c r="AD82" i="16"/>
  <c r="AD129" i="25"/>
  <c r="AD116" i="25"/>
  <c r="AD194" i="25"/>
  <c r="AD115" i="16"/>
  <c r="AD128" i="25"/>
  <c r="AD206" i="25"/>
  <c r="AD115" i="25"/>
  <c r="AD81" i="16"/>
  <c r="AD70" i="16"/>
  <c r="AD219" i="25"/>
  <c r="AD114" i="16"/>
  <c r="AD167" i="25"/>
  <c r="AD141" i="25"/>
  <c r="AF18" i="13"/>
  <c r="AF75" i="13" s="1"/>
  <c r="AD232" i="25"/>
  <c r="AD103" i="16"/>
  <c r="AD154" i="25"/>
  <c r="AD193" i="25"/>
  <c r="AE97" i="13"/>
  <c r="AE108" i="13" s="1"/>
  <c r="AD92" i="16"/>
  <c r="AD59" i="16"/>
  <c r="AB52" i="20"/>
  <c r="AE44" i="21" s="1"/>
  <c r="Z58" i="20"/>
  <c r="AC50" i="21" s="1"/>
  <c r="Z95" i="20"/>
  <c r="Z21" i="20"/>
  <c r="AB111" i="20"/>
  <c r="Z69" i="20"/>
  <c r="Z32" i="20"/>
  <c r="Z43" i="20"/>
  <c r="AY56" i="13"/>
  <c r="AB67" i="13"/>
  <c r="AB89" i="13" s="1"/>
  <c r="Z80" i="20"/>
  <c r="AY45" i="13"/>
  <c r="Z106" i="20"/>
  <c r="Z117" i="20"/>
  <c r="X13" i="4"/>
  <c r="X16" i="4"/>
  <c r="X18" i="4"/>
  <c r="X15" i="4"/>
  <c r="X17" i="4"/>
  <c r="X38" i="25"/>
  <c r="X37" i="25"/>
  <c r="AD72" i="13"/>
  <c r="AD83" i="13" s="1"/>
  <c r="BA39" i="13"/>
  <c r="BA50" i="13"/>
  <c r="AB63" i="20"/>
  <c r="AB74" i="20"/>
  <c r="AB26" i="20"/>
  <c r="AB100" i="20"/>
  <c r="AB37" i="20"/>
  <c r="X81" i="21"/>
  <c r="X59" i="21"/>
  <c r="X26" i="21"/>
  <c r="Y69" i="21"/>
  <c r="Y36" i="21"/>
  <c r="X63" i="16"/>
  <c r="X31" i="4"/>
  <c r="Y90" i="13"/>
  <c r="Y102" i="13"/>
  <c r="AW47" i="13"/>
  <c r="AW46" i="13" s="1"/>
  <c r="Z11" i="13"/>
  <c r="Z58" i="13"/>
  <c r="Z69" i="13"/>
  <c r="Z68" i="13" s="1"/>
  <c r="AW36" i="13"/>
  <c r="AN384" i="25" l="1"/>
  <c r="AO384" i="25" s="1"/>
  <c r="AP384" i="25" s="1"/>
  <c r="AQ384" i="25" s="1"/>
  <c r="AR384" i="25" s="1"/>
  <c r="X392" i="25"/>
  <c r="Y392" i="25" s="1"/>
  <c r="Z392" i="25" s="1"/>
  <c r="AA392" i="25" s="1"/>
  <c r="AB392" i="25" s="1"/>
  <c r="AC392" i="25" s="1"/>
  <c r="AD392" i="25" s="1"/>
  <c r="AE392" i="25" s="1"/>
  <c r="AF392" i="25" s="1"/>
  <c r="AG392" i="25" s="1"/>
  <c r="AH392" i="25" s="1"/>
  <c r="AI392" i="25" s="1"/>
  <c r="AJ392" i="25" s="1"/>
  <c r="AK392" i="25" s="1"/>
  <c r="AL392" i="25" s="1"/>
  <c r="AM392" i="25" s="1"/>
  <c r="AN392" i="25" s="1"/>
  <c r="AO392" i="25" s="1"/>
  <c r="AP392" i="25" s="1"/>
  <c r="AQ392" i="25" s="1"/>
  <c r="AR392" i="25" s="1"/>
  <c r="AS392" i="25" s="1"/>
  <c r="AT392" i="25" s="1"/>
  <c r="AU392" i="25" s="1"/>
  <c r="X393" i="25"/>
  <c r="X389" i="25"/>
  <c r="Y389" i="25" s="1"/>
  <c r="Z389" i="25" s="1"/>
  <c r="AA389" i="25" s="1"/>
  <c r="AB389" i="25" s="1"/>
  <c r="AC389" i="25" s="1"/>
  <c r="AD389" i="25" s="1"/>
  <c r="AE389" i="25" s="1"/>
  <c r="AF389" i="25" s="1"/>
  <c r="AG389" i="25" s="1"/>
  <c r="AH389" i="25" s="1"/>
  <c r="AI389" i="25" s="1"/>
  <c r="AJ389" i="25" s="1"/>
  <c r="AK389" i="25" s="1"/>
  <c r="AL389" i="25" s="1"/>
  <c r="X42" i="25"/>
  <c r="X41" i="25" s="1"/>
  <c r="AC70" i="13"/>
  <c r="AC59" i="13"/>
  <c r="AA137" i="18"/>
  <c r="AA61" i="20"/>
  <c r="AA35" i="20"/>
  <c r="AA72" i="20"/>
  <c r="AA109" i="20"/>
  <c r="AA98" i="20"/>
  <c r="AA50" i="20"/>
  <c r="AD42" i="21" s="1"/>
  <c r="AA24" i="20"/>
  <c r="AA87" i="20"/>
  <c r="AD75" i="21" s="1"/>
  <c r="AZ37" i="13"/>
  <c r="AY73" i="18" s="1"/>
  <c r="X12" i="20"/>
  <c r="AA19" i="21" s="1"/>
  <c r="X49" i="20"/>
  <c r="BB51" i="13"/>
  <c r="AC64" i="20"/>
  <c r="BB40" i="13"/>
  <c r="AE73" i="13"/>
  <c r="AE84" i="13" s="1"/>
  <c r="AC112" i="20"/>
  <c r="U119" i="18"/>
  <c r="AC27" i="20"/>
  <c r="X84" i="18"/>
  <c r="AC140" i="18"/>
  <c r="AC75" i="20"/>
  <c r="AC16" i="20"/>
  <c r="AF23" i="21" s="1"/>
  <c r="AY77" i="18"/>
  <c r="AZ80" i="18"/>
  <c r="AC90" i="20"/>
  <c r="AF78" i="21" s="1"/>
  <c r="AC53" i="20"/>
  <c r="AF45" i="21" s="1"/>
  <c r="AC38" i="20"/>
  <c r="X86" i="20"/>
  <c r="AA74" i="21" s="1"/>
  <c r="AD142" i="18"/>
  <c r="AD143" i="18"/>
  <c r="X85" i="18"/>
  <c r="AX81" i="18"/>
  <c r="AV72" i="18"/>
  <c r="AV71" i="18" s="1"/>
  <c r="AZ75" i="18"/>
  <c r="AC101" i="20"/>
  <c r="AC228" i="25"/>
  <c r="AA91" i="20"/>
  <c r="AD79" i="21" s="1"/>
  <c r="AC88" i="16"/>
  <c r="AC99" i="16"/>
  <c r="AC176" i="25"/>
  <c r="AA39" i="20"/>
  <c r="AC63" i="13"/>
  <c r="AZ52" i="13"/>
  <c r="AC74" i="13"/>
  <c r="AE14" i="13"/>
  <c r="BB38" i="13" s="1"/>
  <c r="AC111" i="25"/>
  <c r="AC163" i="25"/>
  <c r="AA65" i="20"/>
  <c r="AC55" i="16"/>
  <c r="AD93" i="13"/>
  <c r="AD104" i="13" s="1"/>
  <c r="AC137" i="25"/>
  <c r="AC150" i="25"/>
  <c r="AC215" i="25"/>
  <c r="AA113" i="20"/>
  <c r="AA102" i="20"/>
  <c r="AA141" i="18"/>
  <c r="AC111" i="18"/>
  <c r="AA17" i="20"/>
  <c r="AD24" i="21" s="1"/>
  <c r="AC110" i="16"/>
  <c r="AC66" i="16"/>
  <c r="AC77" i="16"/>
  <c r="AC124" i="25"/>
  <c r="AC189" i="25"/>
  <c r="AC202" i="25"/>
  <c r="AA28" i="20"/>
  <c r="AA76" i="20"/>
  <c r="AA54" i="20"/>
  <c r="AD46" i="21" s="1"/>
  <c r="AC89" i="18"/>
  <c r="AC100" i="18"/>
  <c r="AC127" i="18"/>
  <c r="AC106" i="18"/>
  <c r="AC95" i="18"/>
  <c r="AC117" i="18"/>
  <c r="AC133" i="18"/>
  <c r="AA235" i="25"/>
  <c r="AA96" i="18"/>
  <c r="AA107" i="18"/>
  <c r="AA134" i="18"/>
  <c r="AA118" i="18"/>
  <c r="X136" i="18"/>
  <c r="X135" i="18" s="1"/>
  <c r="AC229" i="25"/>
  <c r="AC90" i="18"/>
  <c r="AC101" i="18"/>
  <c r="AC112" i="18"/>
  <c r="AC128" i="18"/>
  <c r="AD92" i="20"/>
  <c r="AD115" i="20"/>
  <c r="Y14" i="21"/>
  <c r="Z11" i="21"/>
  <c r="X18" i="50"/>
  <c r="X13" i="50"/>
  <c r="X31" i="50"/>
  <c r="BP45" i="27"/>
  <c r="BP60" i="27" s="1"/>
  <c r="BP61" i="27" s="1"/>
  <c r="H29" i="26"/>
  <c r="BR55" i="27"/>
  <c r="H19" i="26" s="1"/>
  <c r="BT48" i="47"/>
  <c r="BT61" i="47"/>
  <c r="BQ77" i="45" s="1"/>
  <c r="BT17" i="47"/>
  <c r="BQ75" i="45" s="1"/>
  <c r="BU57" i="47"/>
  <c r="BU65" i="47"/>
  <c r="BU13" i="47"/>
  <c r="BU21" i="47"/>
  <c r="BU35" i="47"/>
  <c r="BU43" i="47"/>
  <c r="AC143" i="25"/>
  <c r="AD99" i="13"/>
  <c r="AD110" i="13" s="1"/>
  <c r="AC182" i="25"/>
  <c r="AC105" i="16"/>
  <c r="AC195" i="25"/>
  <c r="AC156" i="25"/>
  <c r="AC83" i="16"/>
  <c r="AC169" i="25"/>
  <c r="AE20" i="13"/>
  <c r="BB44" i="13" s="1"/>
  <c r="AC72" i="16"/>
  <c r="AC94" i="16"/>
  <c r="AC208" i="25"/>
  <c r="AC221" i="25"/>
  <c r="AC130" i="25"/>
  <c r="AC61" i="16"/>
  <c r="AC117" i="25"/>
  <c r="AC116" i="16"/>
  <c r="AC234" i="25"/>
  <c r="AF65" i="13"/>
  <c r="BC43" i="13"/>
  <c r="AF76" i="13"/>
  <c r="AD67" i="20"/>
  <c r="AD19" i="20"/>
  <c r="AD41" i="20"/>
  <c r="AD30" i="20"/>
  <c r="AD93" i="20"/>
  <c r="AD78" i="20"/>
  <c r="AD104" i="20"/>
  <c r="AD56" i="20"/>
  <c r="AG48" i="21" s="1"/>
  <c r="BC42" i="13"/>
  <c r="AD103" i="20"/>
  <c r="AD18" i="20"/>
  <c r="AD29" i="20"/>
  <c r="BC53" i="13"/>
  <c r="AF64" i="13"/>
  <c r="AF86" i="13" s="1"/>
  <c r="AD77" i="20"/>
  <c r="AD40" i="20"/>
  <c r="AD114" i="20"/>
  <c r="AD66" i="20"/>
  <c r="AD55" i="20"/>
  <c r="AG47" i="21" s="1"/>
  <c r="AC21" i="13"/>
  <c r="AZ56" i="13" s="1"/>
  <c r="AA183" i="25"/>
  <c r="AB100" i="13"/>
  <c r="AB111" i="13" s="1"/>
  <c r="AA62" i="16"/>
  <c r="AA106" i="16"/>
  <c r="AA209" i="25"/>
  <c r="AA117" i="16"/>
  <c r="AA222" i="25"/>
  <c r="AA118" i="25"/>
  <c r="AA196" i="25"/>
  <c r="AA144" i="25"/>
  <c r="AA170" i="25"/>
  <c r="AA131" i="25"/>
  <c r="AA95" i="16"/>
  <c r="AA84" i="16"/>
  <c r="AA73" i="16"/>
  <c r="AA157" i="25"/>
  <c r="O71" i="50"/>
  <c r="X16" i="50"/>
  <c r="O72" i="50"/>
  <c r="X17" i="50"/>
  <c r="O70" i="50"/>
  <c r="X15" i="50"/>
  <c r="O73" i="50"/>
  <c r="O68" i="50"/>
  <c r="X69" i="4"/>
  <c r="X73" i="4"/>
  <c r="X71" i="4"/>
  <c r="X72" i="4"/>
  <c r="X35" i="4"/>
  <c r="W74" i="4"/>
  <c r="X14" i="4"/>
  <c r="X32" i="4"/>
  <c r="X33" i="4"/>
  <c r="AC203" i="25"/>
  <c r="AC216" i="25"/>
  <c r="AC177" i="25"/>
  <c r="AC190" i="25"/>
  <c r="AC151" i="25"/>
  <c r="AC164" i="25"/>
  <c r="AC125" i="25"/>
  <c r="AC138" i="25"/>
  <c r="AC112" i="25"/>
  <c r="AC100" i="16"/>
  <c r="AC78" i="16"/>
  <c r="AE15" i="13"/>
  <c r="AE61" i="13" s="1"/>
  <c r="AC111" i="16"/>
  <c r="AC56" i="16"/>
  <c r="AC89" i="16"/>
  <c r="AD94" i="13"/>
  <c r="AD105" i="13" s="1"/>
  <c r="AC67" i="16"/>
  <c r="Z80" i="13"/>
  <c r="Y70" i="21"/>
  <c r="Z67" i="21"/>
  <c r="Y37" i="21"/>
  <c r="Z34" i="21"/>
  <c r="X108" i="20"/>
  <c r="X107" i="20" s="1"/>
  <c r="X97" i="20"/>
  <c r="X96" i="20" s="1"/>
  <c r="X60" i="20"/>
  <c r="X59" i="20" s="1"/>
  <c r="X71" i="20"/>
  <c r="X70" i="20" s="1"/>
  <c r="X34" i="20"/>
  <c r="X33" i="20" s="1"/>
  <c r="X23" i="20"/>
  <c r="X22" i="20" s="1"/>
  <c r="Y101" i="13"/>
  <c r="AW35" i="13"/>
  <c r="AV301" i="25" s="1"/>
  <c r="Z57" i="13"/>
  <c r="X36" i="25" l="1"/>
  <c r="X82" i="18" s="1"/>
  <c r="X27" i="4" s="1"/>
  <c r="X27" i="50" s="1"/>
  <c r="AM389" i="25"/>
  <c r="Y393" i="25"/>
  <c r="Z393" i="25" s="1"/>
  <c r="AA393" i="25" s="1"/>
  <c r="AB393" i="25" s="1"/>
  <c r="AC393" i="25" s="1"/>
  <c r="AD393" i="25" s="1"/>
  <c r="AE393" i="25" s="1"/>
  <c r="AF393" i="25" s="1"/>
  <c r="AG393" i="25" s="1"/>
  <c r="AH393" i="25" s="1"/>
  <c r="AI393" i="25" s="1"/>
  <c r="AJ393" i="25" s="1"/>
  <c r="AK393" i="25" s="1"/>
  <c r="AL393" i="25" s="1"/>
  <c r="AM393" i="25" s="1"/>
  <c r="AN393" i="25" s="1"/>
  <c r="AO393" i="25" s="1"/>
  <c r="AP393" i="25" s="1"/>
  <c r="AQ393" i="25" s="1"/>
  <c r="AR393" i="25" s="1"/>
  <c r="AS393" i="25" s="1"/>
  <c r="AT393" i="25" s="1"/>
  <c r="AU393" i="25" s="1"/>
  <c r="X322" i="25"/>
  <c r="AS384" i="25"/>
  <c r="AC81" i="13"/>
  <c r="AB65" i="16" s="1"/>
  <c r="X30" i="4"/>
  <c r="X30" i="50" s="1"/>
  <c r="X29" i="4"/>
  <c r="X29" i="50" s="1"/>
  <c r="BA76" i="18"/>
  <c r="AD113" i="25"/>
  <c r="AD191" i="25"/>
  <c r="AD68" i="16"/>
  <c r="AD152" i="25"/>
  <c r="AD91" i="18"/>
  <c r="AD230" i="25"/>
  <c r="AD217" i="25"/>
  <c r="AF16" i="13"/>
  <c r="BC40" i="13" s="1"/>
  <c r="BB76" i="18" s="1"/>
  <c r="AD102" i="18"/>
  <c r="AE95" i="13"/>
  <c r="AE106" i="13" s="1"/>
  <c r="AD57" i="16"/>
  <c r="AD90" i="16"/>
  <c r="AD101" i="16"/>
  <c r="AD112" i="16"/>
  <c r="AD129" i="18"/>
  <c r="AD79" i="16"/>
  <c r="AD178" i="25"/>
  <c r="AD204" i="25"/>
  <c r="AD139" i="25"/>
  <c r="AD165" i="25"/>
  <c r="AD126" i="25"/>
  <c r="AD113" i="18"/>
  <c r="AA145" i="18"/>
  <c r="Y64" i="16"/>
  <c r="BB78" i="18"/>
  <c r="AC144" i="18"/>
  <c r="BA80" i="18"/>
  <c r="BA74" i="18"/>
  <c r="BB79" i="18"/>
  <c r="AC88" i="20"/>
  <c r="AF76" i="21" s="1"/>
  <c r="AC62" i="20"/>
  <c r="AC85" i="13"/>
  <c r="AE71" i="13"/>
  <c r="AE60" i="13"/>
  <c r="BB49" i="13"/>
  <c r="AC51" i="20"/>
  <c r="AF43" i="21" s="1"/>
  <c r="AC25" i="20"/>
  <c r="AC99" i="20"/>
  <c r="AC14" i="20"/>
  <c r="AF21" i="21" s="1"/>
  <c r="AC138" i="18"/>
  <c r="AC36" i="20"/>
  <c r="AC73" i="20"/>
  <c r="AC110" i="20"/>
  <c r="Z79" i="13"/>
  <c r="X85" i="20"/>
  <c r="X84" i="20" s="1"/>
  <c r="AE59" i="16"/>
  <c r="AE93" i="18"/>
  <c r="AE104" i="18"/>
  <c r="AE131" i="18"/>
  <c r="AE115" i="18"/>
  <c r="Y87" i="18"/>
  <c r="Y86" i="18" s="1"/>
  <c r="Y98" i="18"/>
  <c r="Y97" i="18" s="1"/>
  <c r="Y109" i="18"/>
  <c r="Y108" i="18" s="1"/>
  <c r="Y125" i="18"/>
  <c r="Y124" i="18" s="1"/>
  <c r="AC89" i="20"/>
  <c r="AF77" i="21" s="1"/>
  <c r="AC139" i="18"/>
  <c r="AC15" i="20"/>
  <c r="AF22" i="21" s="1"/>
  <c r="Y226" i="25"/>
  <c r="Y224" i="25" s="1"/>
  <c r="AC94" i="20"/>
  <c r="Y15" i="21"/>
  <c r="Y17" i="21" s="1"/>
  <c r="Z12" i="21"/>
  <c r="X11" i="20"/>
  <c r="X10" i="20" s="1"/>
  <c r="X35" i="50"/>
  <c r="X33" i="50"/>
  <c r="X32" i="50"/>
  <c r="BP64" i="27"/>
  <c r="BP62" i="27"/>
  <c r="BP65" i="27" s="1"/>
  <c r="BP46" i="27"/>
  <c r="BT70" i="47"/>
  <c r="BT26" i="47"/>
  <c r="BQ74" i="45"/>
  <c r="BQ34" i="27" s="1"/>
  <c r="BQ20" i="27" s="1"/>
  <c r="BQ37" i="27" s="1"/>
  <c r="BQ45" i="27" s="1"/>
  <c r="BU58" i="47"/>
  <c r="BU66" i="47"/>
  <c r="BU14" i="47"/>
  <c r="BU22" i="47"/>
  <c r="BU36" i="47"/>
  <c r="BU45" i="47" s="1"/>
  <c r="BU44" i="47"/>
  <c r="AE66" i="13"/>
  <c r="AC31" i="20"/>
  <c r="AC79" i="20"/>
  <c r="AC116" i="20"/>
  <c r="AC105" i="20"/>
  <c r="AC57" i="20"/>
  <c r="AF49" i="21" s="1"/>
  <c r="AC68" i="20"/>
  <c r="AC42" i="20"/>
  <c r="AC20" i="20"/>
  <c r="AE77" i="13"/>
  <c r="BB55" i="13"/>
  <c r="AF87" i="13"/>
  <c r="AE141" i="25"/>
  <c r="AE180" i="25"/>
  <c r="AF97" i="13"/>
  <c r="AF108" i="13" s="1"/>
  <c r="AE103" i="16"/>
  <c r="AE193" i="25"/>
  <c r="AE219" i="25"/>
  <c r="AG18" i="13"/>
  <c r="AG75" i="13" s="1"/>
  <c r="AE167" i="25"/>
  <c r="AE81" i="16"/>
  <c r="AE154" i="25"/>
  <c r="AE114" i="16"/>
  <c r="AE70" i="16"/>
  <c r="AE92" i="16"/>
  <c r="AE232" i="25"/>
  <c r="AE206" i="25"/>
  <c r="AE128" i="25"/>
  <c r="AE115" i="25"/>
  <c r="AC52" i="20"/>
  <c r="AF44" i="21" s="1"/>
  <c r="AA58" i="20"/>
  <c r="AD50" i="21" s="1"/>
  <c r="AA95" i="20"/>
  <c r="AA69" i="20"/>
  <c r="AA21" i="20"/>
  <c r="AC78" i="13"/>
  <c r="AA117" i="20"/>
  <c r="AA106" i="20"/>
  <c r="AA80" i="20"/>
  <c r="AA43" i="20"/>
  <c r="AC67" i="13"/>
  <c r="AA32" i="20"/>
  <c r="AZ45" i="13"/>
  <c r="X48" i="20"/>
  <c r="X47" i="20" s="1"/>
  <c r="AA41" i="21"/>
  <c r="X121" i="16"/>
  <c r="X120" i="16"/>
  <c r="O69" i="50"/>
  <c r="X14" i="50"/>
  <c r="X70" i="4"/>
  <c r="U34" i="4"/>
  <c r="X36" i="4"/>
  <c r="AV26" i="4"/>
  <c r="Y200" i="25"/>
  <c r="Y198" i="25" s="1"/>
  <c r="Y213" i="25"/>
  <c r="Y211" i="25" s="1"/>
  <c r="Y174" i="25"/>
  <c r="Y172" i="25" s="1"/>
  <c r="Y187" i="25"/>
  <c r="Y185" i="25" s="1"/>
  <c r="Y148" i="25"/>
  <c r="Y146" i="25" s="1"/>
  <c r="Y161" i="25"/>
  <c r="Y159" i="25" s="1"/>
  <c r="Y122" i="25"/>
  <c r="Y120" i="25" s="1"/>
  <c r="Y135" i="25"/>
  <c r="Y133" i="25" s="1"/>
  <c r="Y109" i="25"/>
  <c r="BB39" i="13"/>
  <c r="BB50" i="13"/>
  <c r="AE72" i="13"/>
  <c r="AE83" i="13" s="1"/>
  <c r="AC26" i="20"/>
  <c r="AC100" i="20"/>
  <c r="AC111" i="20"/>
  <c r="AC37" i="20"/>
  <c r="AC63" i="20"/>
  <c r="AC74" i="20"/>
  <c r="Z68" i="21"/>
  <c r="Y72" i="21"/>
  <c r="Y39" i="21"/>
  <c r="Z35" i="21"/>
  <c r="Y53" i="16"/>
  <c r="Y52" i="16" s="1"/>
  <c r="Y108" i="16"/>
  <c r="Y107" i="16" s="1"/>
  <c r="Y97" i="16"/>
  <c r="Y96" i="16" s="1"/>
  <c r="Y75" i="16"/>
  <c r="Y74" i="16" s="1"/>
  <c r="AA12" i="13"/>
  <c r="Y86" i="16"/>
  <c r="Y85" i="16" s="1"/>
  <c r="Z91" i="13"/>
  <c r="Y48" i="25" l="1"/>
  <c r="Y49" i="25"/>
  <c r="Y46" i="25"/>
  <c r="Y396" i="25" s="1"/>
  <c r="Z396" i="25" s="1"/>
  <c r="AA396" i="25" s="1"/>
  <c r="AB396" i="25" s="1"/>
  <c r="AC396" i="25" s="1"/>
  <c r="AD396" i="25" s="1"/>
  <c r="AE396" i="25" s="1"/>
  <c r="AF396" i="25" s="1"/>
  <c r="AG396" i="25" s="1"/>
  <c r="AH396" i="25" s="1"/>
  <c r="AI396" i="25" s="1"/>
  <c r="AJ396" i="25" s="1"/>
  <c r="AK396" i="25" s="1"/>
  <c r="AL396" i="25" s="1"/>
  <c r="AM396" i="25" s="1"/>
  <c r="AN396" i="25" s="1"/>
  <c r="AO396" i="25" s="1"/>
  <c r="AP396" i="25" s="1"/>
  <c r="AQ396" i="25" s="1"/>
  <c r="AR396" i="25" s="1"/>
  <c r="AS396" i="25" s="1"/>
  <c r="AT396" i="25" s="1"/>
  <c r="AU396" i="25" s="1"/>
  <c r="AV396" i="25" s="1"/>
  <c r="Y44" i="25"/>
  <c r="Y45" i="25"/>
  <c r="Y395" i="25" s="1"/>
  <c r="Z395" i="25" s="1"/>
  <c r="AA395" i="25" s="1"/>
  <c r="AB395" i="25" s="1"/>
  <c r="AC395" i="25" s="1"/>
  <c r="AD395" i="25" s="1"/>
  <c r="AE395" i="25" s="1"/>
  <c r="AF395" i="25" s="1"/>
  <c r="AG395" i="25" s="1"/>
  <c r="AH395" i="25" s="1"/>
  <c r="AI395" i="25" s="1"/>
  <c r="AJ395" i="25" s="1"/>
  <c r="AK395" i="25" s="1"/>
  <c r="AL395" i="25" s="1"/>
  <c r="AM395" i="25" s="1"/>
  <c r="AN395" i="25" s="1"/>
  <c r="AO395" i="25" s="1"/>
  <c r="AP395" i="25" s="1"/>
  <c r="AQ395" i="25" s="1"/>
  <c r="AR395" i="25" s="1"/>
  <c r="AS395" i="25" s="1"/>
  <c r="AT395" i="25" s="1"/>
  <c r="AU395" i="25" s="1"/>
  <c r="AV395" i="25" s="1"/>
  <c r="Y47" i="25"/>
  <c r="AT384" i="25"/>
  <c r="AN389" i="25"/>
  <c r="AO389" i="25" s="1"/>
  <c r="AP389" i="25" s="1"/>
  <c r="AQ389" i="25" s="1"/>
  <c r="AR389" i="25" s="1"/>
  <c r="AB98" i="16"/>
  <c r="AB88" i="18"/>
  <c r="AB162" i="25"/>
  <c r="AB110" i="25"/>
  <c r="AC92" i="13"/>
  <c r="AC103" i="13" s="1"/>
  <c r="AB13" i="20" s="1"/>
  <c r="AE20" i="21" s="1"/>
  <c r="AB201" i="25"/>
  <c r="AD13" i="13"/>
  <c r="BA37" i="13" s="1"/>
  <c r="AZ73" i="18" s="1"/>
  <c r="AB149" i="25"/>
  <c r="AB126" i="18"/>
  <c r="AB175" i="25"/>
  <c r="AB214" i="25"/>
  <c r="AB99" i="18"/>
  <c r="AB87" i="16"/>
  <c r="AB54" i="16"/>
  <c r="AB110" i="18"/>
  <c r="AB227" i="25"/>
  <c r="AB76" i="16"/>
  <c r="AB188" i="25"/>
  <c r="AB136" i="25"/>
  <c r="AB109" i="16"/>
  <c r="AB123" i="25"/>
  <c r="AD64" i="20"/>
  <c r="AD112" i="20"/>
  <c r="AD27" i="20"/>
  <c r="AF73" i="13"/>
  <c r="AB58" i="16"/>
  <c r="AD75" i="20"/>
  <c r="AD38" i="20"/>
  <c r="AD140" i="18"/>
  <c r="AD53" i="20"/>
  <c r="AG45" i="21" s="1"/>
  <c r="AD90" i="20"/>
  <c r="AG78" i="21" s="1"/>
  <c r="AD101" i="20"/>
  <c r="AD16" i="20"/>
  <c r="AG23" i="21" s="1"/>
  <c r="BC51" i="13"/>
  <c r="AF62" i="13"/>
  <c r="BA75" i="18"/>
  <c r="AE142" i="18"/>
  <c r="AB92" i="18"/>
  <c r="V121" i="18"/>
  <c r="AY81" i="18"/>
  <c r="V122" i="18"/>
  <c r="V120" i="18"/>
  <c r="AB113" i="16"/>
  <c r="AB179" i="25"/>
  <c r="AB91" i="16"/>
  <c r="AB130" i="18"/>
  <c r="AC96" i="13"/>
  <c r="AC107" i="13" s="1"/>
  <c r="AB218" i="25"/>
  <c r="AB231" i="25"/>
  <c r="AD17" i="13"/>
  <c r="BA52" i="13" s="1"/>
  <c r="AB69" i="16"/>
  <c r="AB205" i="25"/>
  <c r="AB166" i="25"/>
  <c r="AB127" i="25"/>
  <c r="AB114" i="25"/>
  <c r="AB80" i="16"/>
  <c r="AB102" i="16"/>
  <c r="AB140" i="25"/>
  <c r="AB153" i="25"/>
  <c r="AB192" i="25"/>
  <c r="AB114" i="18"/>
  <c r="AB103" i="18"/>
  <c r="AE82" i="13"/>
  <c r="Y123" i="18"/>
  <c r="AD229" i="25"/>
  <c r="AD90" i="18"/>
  <c r="AD101" i="18"/>
  <c r="AD112" i="18"/>
  <c r="AD128" i="18"/>
  <c r="AE82" i="16"/>
  <c r="AE94" i="18"/>
  <c r="AE105" i="18"/>
  <c r="AE116" i="18"/>
  <c r="AE132" i="18"/>
  <c r="AE40" i="20"/>
  <c r="Z13" i="21"/>
  <c r="AA65" i="21"/>
  <c r="AA66" i="21" s="1"/>
  <c r="AA32" i="21"/>
  <c r="AA33" i="21" s="1"/>
  <c r="AA10" i="21"/>
  <c r="X36" i="50"/>
  <c r="U34" i="50"/>
  <c r="AV26" i="50"/>
  <c r="BQ38" i="27"/>
  <c r="BU67" i="47"/>
  <c r="BU59" i="47"/>
  <c r="BU68" i="47" s="1"/>
  <c r="BU39" i="47"/>
  <c r="BU15" i="47"/>
  <c r="BU24" i="47" s="1"/>
  <c r="BU23" i="47"/>
  <c r="BQ46" i="27"/>
  <c r="BQ60" i="27"/>
  <c r="AE88" i="13"/>
  <c r="AE93" i="16"/>
  <c r="AE71" i="16"/>
  <c r="AE233" i="25"/>
  <c r="AE129" i="25"/>
  <c r="AE181" i="25"/>
  <c r="AE168" i="25"/>
  <c r="AE194" i="25"/>
  <c r="AE220" i="25"/>
  <c r="AE207" i="25"/>
  <c r="AE155" i="25"/>
  <c r="AE104" i="16"/>
  <c r="AE142" i="25"/>
  <c r="AG19" i="13"/>
  <c r="BD54" i="13" s="1"/>
  <c r="AF98" i="13"/>
  <c r="AF109" i="13" s="1"/>
  <c r="AE60" i="16"/>
  <c r="AE116" i="25"/>
  <c r="AE103" i="20"/>
  <c r="AE92" i="20"/>
  <c r="AE114" i="20"/>
  <c r="AE55" i="20"/>
  <c r="AH47" i="21" s="1"/>
  <c r="AE18" i="20"/>
  <c r="AE29" i="20"/>
  <c r="AE115" i="16"/>
  <c r="AE77" i="20"/>
  <c r="AE66" i="20"/>
  <c r="BD53" i="13"/>
  <c r="AG64" i="13"/>
  <c r="AG86" i="13" s="1"/>
  <c r="BD42" i="13"/>
  <c r="AC89" i="13"/>
  <c r="Y17" i="4"/>
  <c r="Y18" i="4"/>
  <c r="Y16" i="4"/>
  <c r="Y13" i="4"/>
  <c r="Y15" i="4"/>
  <c r="AD203" i="25"/>
  <c r="AD216" i="25"/>
  <c r="AD177" i="25"/>
  <c r="AD190" i="25"/>
  <c r="Y38" i="25"/>
  <c r="AD151" i="25"/>
  <c r="AD164" i="25"/>
  <c r="Y37" i="25"/>
  <c r="AD125" i="25"/>
  <c r="AD138" i="25"/>
  <c r="AE94" i="13"/>
  <c r="AE105" i="13" s="1"/>
  <c r="AD112" i="25"/>
  <c r="AD89" i="16"/>
  <c r="AD67" i="16"/>
  <c r="AD111" i="16"/>
  <c r="AF15" i="13"/>
  <c r="BC50" i="13" s="1"/>
  <c r="AD78" i="16"/>
  <c r="AD100" i="16"/>
  <c r="AD56" i="16"/>
  <c r="Y81" i="21"/>
  <c r="Y59" i="21"/>
  <c r="Y26" i="21"/>
  <c r="Z69" i="21"/>
  <c r="Z36" i="21"/>
  <c r="Y63" i="16"/>
  <c r="Y31" i="4"/>
  <c r="Z90" i="13"/>
  <c r="AA11" i="13"/>
  <c r="AX47" i="13"/>
  <c r="AX46" i="13" s="1"/>
  <c r="AX36" i="13"/>
  <c r="AA69" i="13"/>
  <c r="AA68" i="13" s="1"/>
  <c r="AA58" i="13"/>
  <c r="Z102" i="13"/>
  <c r="Y398" i="25" l="1"/>
  <c r="Y397" i="25"/>
  <c r="Z397" i="25" s="1"/>
  <c r="AA397" i="25" s="1"/>
  <c r="AB397" i="25" s="1"/>
  <c r="AC397" i="25" s="1"/>
  <c r="AD397" i="25" s="1"/>
  <c r="AE397" i="25" s="1"/>
  <c r="AF397" i="25" s="1"/>
  <c r="AG397" i="25" s="1"/>
  <c r="AH397" i="25" s="1"/>
  <c r="AI397" i="25" s="1"/>
  <c r="AJ397" i="25" s="1"/>
  <c r="AK397" i="25" s="1"/>
  <c r="AL397" i="25" s="1"/>
  <c r="AM397" i="25" s="1"/>
  <c r="AN397" i="25" s="1"/>
  <c r="AO397" i="25" s="1"/>
  <c r="AP397" i="25" s="1"/>
  <c r="AQ397" i="25" s="1"/>
  <c r="AR397" i="25" s="1"/>
  <c r="AS397" i="25" s="1"/>
  <c r="AT397" i="25" s="1"/>
  <c r="AU397" i="25" s="1"/>
  <c r="AV397" i="25" s="1"/>
  <c r="AS389" i="25"/>
  <c r="Y394" i="25"/>
  <c r="Z394" i="25" s="1"/>
  <c r="AA394" i="25" s="1"/>
  <c r="AB394" i="25" s="1"/>
  <c r="AC394" i="25" s="1"/>
  <c r="AD394" i="25" s="1"/>
  <c r="AE394" i="25" s="1"/>
  <c r="AF394" i="25" s="1"/>
  <c r="AG394" i="25" s="1"/>
  <c r="AH394" i="25" s="1"/>
  <c r="AI394" i="25" s="1"/>
  <c r="AJ394" i="25" s="1"/>
  <c r="AK394" i="25" s="1"/>
  <c r="AL394" i="25" s="1"/>
  <c r="AM394" i="25" s="1"/>
  <c r="AN394" i="25" s="1"/>
  <c r="AO394" i="25" s="1"/>
  <c r="AP394" i="25" s="1"/>
  <c r="AQ394" i="25" s="1"/>
  <c r="AR394" i="25" s="1"/>
  <c r="AS394" i="25" s="1"/>
  <c r="AT394" i="25" s="1"/>
  <c r="AU394" i="25" s="1"/>
  <c r="AV394" i="25" s="1"/>
  <c r="Y42" i="25"/>
  <c r="Y41" i="25" s="1"/>
  <c r="AB98" i="20"/>
  <c r="AB61" i="20"/>
  <c r="AB137" i="18"/>
  <c r="AB109" i="20"/>
  <c r="AB24" i="20"/>
  <c r="AB72" i="20"/>
  <c r="AB35" i="20"/>
  <c r="AD59" i="13"/>
  <c r="BA48" i="13"/>
  <c r="AB87" i="20"/>
  <c r="AE75" i="21" s="1"/>
  <c r="AB50" i="20"/>
  <c r="AE42" i="21" s="1"/>
  <c r="AD70" i="13"/>
  <c r="Y12" i="20"/>
  <c r="AB19" i="21" s="1"/>
  <c r="Y49" i="20"/>
  <c r="AF84" i="13"/>
  <c r="V119" i="18"/>
  <c r="AB141" i="18"/>
  <c r="AW72" i="18"/>
  <c r="AW71" i="18" s="1"/>
  <c r="BC78" i="18"/>
  <c r="Y86" i="20"/>
  <c r="AB74" i="21" s="1"/>
  <c r="Y85" i="18"/>
  <c r="Y84" i="18"/>
  <c r="AE143" i="18"/>
  <c r="AD111" i="18"/>
  <c r="AD66" i="16"/>
  <c r="AD176" i="25"/>
  <c r="AB91" i="20"/>
  <c r="AE79" i="21" s="1"/>
  <c r="AB28" i="20"/>
  <c r="AB113" i="20"/>
  <c r="AB17" i="20"/>
  <c r="AE24" i="21" s="1"/>
  <c r="AB102" i="20"/>
  <c r="AB54" i="20"/>
  <c r="AE46" i="21" s="1"/>
  <c r="AB76" i="20"/>
  <c r="AB65" i="20"/>
  <c r="AB39" i="20"/>
  <c r="BA41" i="13"/>
  <c r="AD74" i="13"/>
  <c r="AD63" i="13"/>
  <c r="AF14" i="13"/>
  <c r="AF60" i="13" s="1"/>
  <c r="AE93" i="13"/>
  <c r="AE104" i="13" s="1"/>
  <c r="AD202" i="25"/>
  <c r="AD99" i="16"/>
  <c r="AD137" i="25"/>
  <c r="AD100" i="18"/>
  <c r="AD111" i="25"/>
  <c r="AD89" i="18"/>
  <c r="AD88" i="16"/>
  <c r="AD110" i="16"/>
  <c r="AD124" i="25"/>
  <c r="AD163" i="25"/>
  <c r="AD127" i="18"/>
  <c r="AD228" i="25"/>
  <c r="AD77" i="16"/>
  <c r="AD55" i="16"/>
  <c r="AD150" i="25"/>
  <c r="AD189" i="25"/>
  <c r="AD215" i="25"/>
  <c r="AF141" i="25"/>
  <c r="AF93" i="18"/>
  <c r="AF104" i="18"/>
  <c r="AF131" i="18"/>
  <c r="AF115" i="18"/>
  <c r="AD89" i="20"/>
  <c r="AG77" i="21" s="1"/>
  <c r="AD139" i="18"/>
  <c r="AD106" i="18"/>
  <c r="AD95" i="18"/>
  <c r="AD117" i="18"/>
  <c r="AD133" i="18"/>
  <c r="Y136" i="18"/>
  <c r="Y135" i="18" s="1"/>
  <c r="AB196" i="25"/>
  <c r="AB96" i="18"/>
  <c r="AB107" i="18"/>
  <c r="AB118" i="18"/>
  <c r="AB134" i="18"/>
  <c r="AD15" i="20"/>
  <c r="AG22" i="21" s="1"/>
  <c r="AE30" i="20"/>
  <c r="Z14" i="21"/>
  <c r="AA11" i="21"/>
  <c r="Y13" i="50"/>
  <c r="Y31" i="50"/>
  <c r="BU17" i="47"/>
  <c r="BR75" i="45" s="1"/>
  <c r="BU61" i="47"/>
  <c r="BR77" i="45" s="1"/>
  <c r="BU48" i="47"/>
  <c r="I50" i="32" s="1"/>
  <c r="BR76" i="45"/>
  <c r="BV39" i="47"/>
  <c r="BQ61" i="27"/>
  <c r="BQ62" i="27"/>
  <c r="BQ65" i="27" s="1"/>
  <c r="BQ64" i="27"/>
  <c r="AD116" i="16"/>
  <c r="AD94" i="16"/>
  <c r="AD61" i="16"/>
  <c r="AE99" i="13"/>
  <c r="AE110" i="13" s="1"/>
  <c r="AD72" i="16"/>
  <c r="AD234" i="25"/>
  <c r="AD143" i="25"/>
  <c r="AD130" i="25"/>
  <c r="AD83" i="16"/>
  <c r="AD195" i="25"/>
  <c r="AD182" i="25"/>
  <c r="AD117" i="25"/>
  <c r="AD105" i="16"/>
  <c r="AD156" i="25"/>
  <c r="AF20" i="13"/>
  <c r="AF77" i="13" s="1"/>
  <c r="AD169" i="25"/>
  <c r="AD221" i="25"/>
  <c r="AD208" i="25"/>
  <c r="AE67" i="20"/>
  <c r="AE115" i="20"/>
  <c r="BD43" i="13"/>
  <c r="AE41" i="20"/>
  <c r="AE104" i="20"/>
  <c r="AE19" i="20"/>
  <c r="AE56" i="20"/>
  <c r="AH48" i="21" s="1"/>
  <c r="AE78" i="20"/>
  <c r="AG76" i="13"/>
  <c r="AE93" i="20"/>
  <c r="AG65" i="13"/>
  <c r="AF232" i="25"/>
  <c r="AF81" i="16"/>
  <c r="AF103" i="16"/>
  <c r="AG97" i="13"/>
  <c r="AG108" i="13" s="1"/>
  <c r="AF115" i="25"/>
  <c r="AF167" i="25"/>
  <c r="AF154" i="25"/>
  <c r="AF219" i="25"/>
  <c r="AH18" i="13"/>
  <c r="AH64" i="13" s="1"/>
  <c r="AF180" i="25"/>
  <c r="AF92" i="16"/>
  <c r="AF70" i="16"/>
  <c r="AF206" i="25"/>
  <c r="AF193" i="25"/>
  <c r="AF128" i="25"/>
  <c r="AF114" i="16"/>
  <c r="AF59" i="16"/>
  <c r="AD52" i="20"/>
  <c r="AG44" i="21" s="1"/>
  <c r="AD100" i="20"/>
  <c r="AB144" i="25"/>
  <c r="AB183" i="25"/>
  <c r="AB106" i="16"/>
  <c r="AB84" i="16"/>
  <c r="AC100" i="13"/>
  <c r="AC111" i="13" s="1"/>
  <c r="AB209" i="25"/>
  <c r="AB62" i="16"/>
  <c r="AB222" i="25"/>
  <c r="AB95" i="16"/>
  <c r="AB157" i="25"/>
  <c r="AD21" i="13"/>
  <c r="BA45" i="13" s="1"/>
  <c r="AB131" i="25"/>
  <c r="AB235" i="25"/>
  <c r="AB170" i="25"/>
  <c r="AB117" i="16"/>
  <c r="AB118" i="25"/>
  <c r="AB73" i="16"/>
  <c r="P71" i="50"/>
  <c r="Y16" i="50"/>
  <c r="P70" i="50"/>
  <c r="Y15" i="50"/>
  <c r="P72" i="50"/>
  <c r="Y17" i="50"/>
  <c r="P73" i="50"/>
  <c r="Y18" i="50"/>
  <c r="P68" i="50"/>
  <c r="Y71" i="4"/>
  <c r="Y72" i="4"/>
  <c r="Y69" i="4"/>
  <c r="Y73" i="4"/>
  <c r="Y32" i="4"/>
  <c r="Y33" i="4"/>
  <c r="Y35" i="4"/>
  <c r="Y14" i="4"/>
  <c r="X74" i="4"/>
  <c r="AD111" i="20"/>
  <c r="AD37" i="20"/>
  <c r="AD63" i="20"/>
  <c r="AD26" i="20"/>
  <c r="AD74" i="20"/>
  <c r="AF72" i="13"/>
  <c r="AF61" i="13"/>
  <c r="BC39" i="13"/>
  <c r="AA80" i="13"/>
  <c r="AA67" i="21"/>
  <c r="Z70" i="21"/>
  <c r="Z37" i="21"/>
  <c r="AA34" i="21"/>
  <c r="Y108" i="20"/>
  <c r="Y107" i="20" s="1"/>
  <c r="Y97" i="20"/>
  <c r="Y96" i="20" s="1"/>
  <c r="Y60" i="20"/>
  <c r="Y59" i="20" s="1"/>
  <c r="Y71" i="20"/>
  <c r="Y70" i="20" s="1"/>
  <c r="Y34" i="20"/>
  <c r="Y33" i="20" s="1"/>
  <c r="Y23" i="20"/>
  <c r="Y22" i="20" s="1"/>
  <c r="Z101" i="13"/>
  <c r="AX35" i="13"/>
  <c r="AW301" i="25" s="1"/>
  <c r="AA57" i="13"/>
  <c r="Y36" i="25" l="1"/>
  <c r="Y82" i="18" s="1"/>
  <c r="Y27" i="4" s="1"/>
  <c r="Y27" i="50" s="1"/>
  <c r="AT389" i="25"/>
  <c r="Z398" i="25"/>
  <c r="AA398" i="25" s="1"/>
  <c r="AB398" i="25" s="1"/>
  <c r="AC398" i="25" s="1"/>
  <c r="AD398" i="25" s="1"/>
  <c r="AE398" i="25" s="1"/>
  <c r="AF398" i="25" s="1"/>
  <c r="AG398" i="25" s="1"/>
  <c r="AH398" i="25" s="1"/>
  <c r="AI398" i="25" s="1"/>
  <c r="AJ398" i="25" s="1"/>
  <c r="AK398" i="25" s="1"/>
  <c r="AL398" i="25" s="1"/>
  <c r="AM398" i="25" s="1"/>
  <c r="AN398" i="25" s="1"/>
  <c r="AO398" i="25" s="1"/>
  <c r="AP398" i="25" s="1"/>
  <c r="AQ398" i="25" s="1"/>
  <c r="AR398" i="25" s="1"/>
  <c r="AS398" i="25" s="1"/>
  <c r="AT398" i="25" s="1"/>
  <c r="AU398" i="25" s="1"/>
  <c r="AV398" i="25" s="1"/>
  <c r="Y322" i="25"/>
  <c r="AD81" i="13"/>
  <c r="AC136" i="25" s="1"/>
  <c r="AD110" i="20"/>
  <c r="AE102" i="18"/>
  <c r="Y30" i="4"/>
  <c r="Y30" i="50" s="1"/>
  <c r="Y29" i="4"/>
  <c r="Y29" i="50" s="1"/>
  <c r="AE217" i="25"/>
  <c r="AE112" i="16"/>
  <c r="AE113" i="25"/>
  <c r="AE101" i="16"/>
  <c r="AE79" i="16"/>
  <c r="AE204" i="25"/>
  <c r="AE113" i="18"/>
  <c r="AE152" i="25"/>
  <c r="AE178" i="25"/>
  <c r="AE90" i="16"/>
  <c r="AE91" i="18"/>
  <c r="AE191" i="25"/>
  <c r="AE230" i="25"/>
  <c r="AE139" i="25"/>
  <c r="AG16" i="13"/>
  <c r="BD51" i="13" s="1"/>
  <c r="AE129" i="18"/>
  <c r="AE57" i="16"/>
  <c r="AE68" i="16"/>
  <c r="AE126" i="25"/>
  <c r="AE165" i="25"/>
  <c r="AF95" i="13"/>
  <c r="AF106" i="13" s="1"/>
  <c r="BB75" i="18"/>
  <c r="AB145" i="18"/>
  <c r="AF142" i="18"/>
  <c r="BC79" i="18"/>
  <c r="AZ77" i="18"/>
  <c r="AD144" i="18"/>
  <c r="AD36" i="20"/>
  <c r="Z64" i="16"/>
  <c r="AZ81" i="18"/>
  <c r="AD85" i="13"/>
  <c r="AF71" i="13"/>
  <c r="AF82" i="13" s="1"/>
  <c r="BC49" i="13"/>
  <c r="BC38" i="13"/>
  <c r="AD73" i="20"/>
  <c r="AD14" i="20"/>
  <c r="AG21" i="21" s="1"/>
  <c r="AD138" i="18"/>
  <c r="AD25" i="20"/>
  <c r="AD62" i="20"/>
  <c r="AD51" i="20"/>
  <c r="AG43" i="21" s="1"/>
  <c r="AD88" i="20"/>
  <c r="AG76" i="21" s="1"/>
  <c r="AD99" i="20"/>
  <c r="AA79" i="13"/>
  <c r="Y85" i="20"/>
  <c r="Y84" i="20" s="1"/>
  <c r="Z87" i="18"/>
  <c r="Z86" i="18" s="1"/>
  <c r="Z109" i="18"/>
  <c r="Z108" i="18" s="1"/>
  <c r="Z98" i="18"/>
  <c r="Z97" i="18" s="1"/>
  <c r="Z125" i="18"/>
  <c r="Z124" i="18" s="1"/>
  <c r="Z226" i="25"/>
  <c r="Z224" i="25" s="1"/>
  <c r="AF55" i="20"/>
  <c r="AI47" i="21" s="1"/>
  <c r="AD79" i="20"/>
  <c r="Z15" i="21"/>
  <c r="Z17" i="21" s="1"/>
  <c r="AA12" i="21"/>
  <c r="Y11" i="20"/>
  <c r="Y10" i="20" s="1"/>
  <c r="Y35" i="50"/>
  <c r="Y33" i="50"/>
  <c r="Y32" i="50"/>
  <c r="BU26" i="47"/>
  <c r="H50" i="32" s="1"/>
  <c r="F12" i="34" s="1"/>
  <c r="J12" i="34" s="1"/>
  <c r="K12" i="34" s="1"/>
  <c r="BU70" i="47"/>
  <c r="J50" i="32" s="1"/>
  <c r="F53" i="34" s="1"/>
  <c r="J53" i="34" s="1"/>
  <c r="K53" i="34" s="1"/>
  <c r="BR74" i="45"/>
  <c r="BR34" i="27" s="1"/>
  <c r="BT34" i="27" s="1"/>
  <c r="F41" i="34"/>
  <c r="J41" i="34" s="1"/>
  <c r="F37" i="34"/>
  <c r="J37" i="34" s="1"/>
  <c r="F31" i="34"/>
  <c r="J31" i="34" s="1"/>
  <c r="K31" i="34" s="1"/>
  <c r="F36" i="34"/>
  <c r="J36" i="34" s="1"/>
  <c r="K36" i="34" s="1"/>
  <c r="F34" i="34"/>
  <c r="J34" i="34" s="1"/>
  <c r="K34" i="34" s="1"/>
  <c r="F33" i="34"/>
  <c r="J33" i="34" s="1"/>
  <c r="K33" i="34" s="1"/>
  <c r="F43" i="34"/>
  <c r="J43" i="34" s="1"/>
  <c r="F32" i="34"/>
  <c r="J32" i="34" s="1"/>
  <c r="K32" i="34" s="1"/>
  <c r="F39" i="34"/>
  <c r="J39" i="34" s="1"/>
  <c r="I51" i="32"/>
  <c r="F30" i="34"/>
  <c r="J30" i="34" s="1"/>
  <c r="K30" i="34" s="1"/>
  <c r="F42" i="34"/>
  <c r="J42" i="34" s="1"/>
  <c r="F35" i="34"/>
  <c r="J35" i="34" s="1"/>
  <c r="K35" i="34" s="1"/>
  <c r="F44" i="34"/>
  <c r="J44" i="34" s="1"/>
  <c r="F38" i="34"/>
  <c r="J38" i="34" s="1"/>
  <c r="F40" i="34"/>
  <c r="J40" i="34" s="1"/>
  <c r="J50" i="33"/>
  <c r="AD57" i="20"/>
  <c r="AG49" i="21" s="1"/>
  <c r="AD20" i="20"/>
  <c r="AD116" i="20"/>
  <c r="AD42" i="20"/>
  <c r="AD68" i="20"/>
  <c r="AD31" i="20"/>
  <c r="AD105" i="20"/>
  <c r="BC44" i="13"/>
  <c r="BC55" i="13"/>
  <c r="AF66" i="13"/>
  <c r="AF88" i="13" s="1"/>
  <c r="AD94" i="20"/>
  <c r="AG87" i="13"/>
  <c r="AF66" i="20"/>
  <c r="AF29" i="20"/>
  <c r="AF103" i="20"/>
  <c r="AF40" i="20"/>
  <c r="AF114" i="20"/>
  <c r="AF18" i="20"/>
  <c r="AF77" i="20"/>
  <c r="AF92" i="20"/>
  <c r="BE53" i="13"/>
  <c r="BE42" i="13"/>
  <c r="AH75" i="13"/>
  <c r="AH86" i="13" s="1"/>
  <c r="AB58" i="20"/>
  <c r="AE50" i="21" s="1"/>
  <c r="AB95" i="20"/>
  <c r="AB80" i="20"/>
  <c r="AB21" i="20"/>
  <c r="AD78" i="13"/>
  <c r="AB32" i="20"/>
  <c r="AD67" i="13"/>
  <c r="AB69" i="20"/>
  <c r="AB106" i="20"/>
  <c r="AB43" i="20"/>
  <c r="AB117" i="20"/>
  <c r="BA56" i="13"/>
  <c r="Y48" i="20"/>
  <c r="Y47" i="20" s="1"/>
  <c r="AB41" i="21"/>
  <c r="Y121" i="16"/>
  <c r="Y120" i="16"/>
  <c r="P69" i="50"/>
  <c r="Y14" i="50"/>
  <c r="Y70" i="4"/>
  <c r="AW26" i="4"/>
  <c r="V34" i="4"/>
  <c r="Y36" i="4"/>
  <c r="Z200" i="25"/>
  <c r="Z198" i="25" s="1"/>
  <c r="Z213" i="25"/>
  <c r="Z211" i="25" s="1"/>
  <c r="Z174" i="25"/>
  <c r="Z172" i="25" s="1"/>
  <c r="Z187" i="25"/>
  <c r="Z185" i="25" s="1"/>
  <c r="Z148" i="25"/>
  <c r="Z146" i="25" s="1"/>
  <c r="Z161" i="25"/>
  <c r="Z159" i="25" s="1"/>
  <c r="Z122" i="25"/>
  <c r="Z120" i="25" s="1"/>
  <c r="Z135" i="25"/>
  <c r="Z133" i="25" s="1"/>
  <c r="Z109" i="25"/>
  <c r="AF83" i="13"/>
  <c r="Z72" i="21"/>
  <c r="AA68" i="21"/>
  <c r="Z39" i="21"/>
  <c r="AA35" i="21"/>
  <c r="Z53" i="16"/>
  <c r="Z52" i="16" s="1"/>
  <c r="Z108" i="16"/>
  <c r="Z107" i="16" s="1"/>
  <c r="Z97" i="16"/>
  <c r="Z96" i="16" s="1"/>
  <c r="AA91" i="13"/>
  <c r="Z86" i="16"/>
  <c r="Z85" i="16" s="1"/>
  <c r="AB12" i="13"/>
  <c r="Z75" i="16"/>
  <c r="Z74" i="16" s="1"/>
  <c r="Z49" i="25" l="1"/>
  <c r="Z48" i="25"/>
  <c r="Z44" i="25"/>
  <c r="Z45" i="25"/>
  <c r="Z400" i="25" s="1"/>
  <c r="AA400" i="25" s="1"/>
  <c r="AB400" i="25" s="1"/>
  <c r="AC400" i="25" s="1"/>
  <c r="AD400" i="25" s="1"/>
  <c r="AE400" i="25" s="1"/>
  <c r="AF400" i="25" s="1"/>
  <c r="AG400" i="25" s="1"/>
  <c r="AH400" i="25" s="1"/>
  <c r="AI400" i="25" s="1"/>
  <c r="AJ400" i="25" s="1"/>
  <c r="AK400" i="25" s="1"/>
  <c r="AL400" i="25" s="1"/>
  <c r="AM400" i="25" s="1"/>
  <c r="AN400" i="25" s="1"/>
  <c r="AO400" i="25" s="1"/>
  <c r="AP400" i="25" s="1"/>
  <c r="AQ400" i="25" s="1"/>
  <c r="AR400" i="25" s="1"/>
  <c r="AS400" i="25" s="1"/>
  <c r="AT400" i="25" s="1"/>
  <c r="AU400" i="25" s="1"/>
  <c r="AV400" i="25" s="1"/>
  <c r="AW400" i="25" s="1"/>
  <c r="Z46" i="25"/>
  <c r="Z401" i="25" s="1"/>
  <c r="AA401" i="25" s="1"/>
  <c r="AB401" i="25" s="1"/>
  <c r="AC401" i="25" s="1"/>
  <c r="AD401" i="25" s="1"/>
  <c r="AE401" i="25" s="1"/>
  <c r="AF401" i="25" s="1"/>
  <c r="AG401" i="25" s="1"/>
  <c r="AH401" i="25" s="1"/>
  <c r="AI401" i="25" s="1"/>
  <c r="AJ401" i="25" s="1"/>
  <c r="AK401" i="25" s="1"/>
  <c r="AL401" i="25" s="1"/>
  <c r="AM401" i="25" s="1"/>
  <c r="AN401" i="25" s="1"/>
  <c r="AO401" i="25" s="1"/>
  <c r="AP401" i="25" s="1"/>
  <c r="AQ401" i="25" s="1"/>
  <c r="AR401" i="25" s="1"/>
  <c r="AS401" i="25" s="1"/>
  <c r="AT401" i="25" s="1"/>
  <c r="AU401" i="25" s="1"/>
  <c r="AV401" i="25" s="1"/>
  <c r="AW401" i="25" s="1"/>
  <c r="Z47" i="25"/>
  <c r="AC65" i="16"/>
  <c r="AU389" i="25"/>
  <c r="AC99" i="18"/>
  <c r="AC162" i="25"/>
  <c r="AC126" i="18"/>
  <c r="AC227" i="25"/>
  <c r="AC188" i="25"/>
  <c r="AC54" i="16"/>
  <c r="AC175" i="25"/>
  <c r="AD92" i="13"/>
  <c r="AD103" i="13" s="1"/>
  <c r="AC61" i="20" s="1"/>
  <c r="AC88" i="18"/>
  <c r="AC123" i="25"/>
  <c r="AC149" i="25"/>
  <c r="AC87" i="16"/>
  <c r="AC110" i="25"/>
  <c r="AC109" i="16"/>
  <c r="AC201" i="25"/>
  <c r="AE13" i="13"/>
  <c r="AE70" i="13" s="1"/>
  <c r="AC76" i="16"/>
  <c r="AC214" i="25"/>
  <c r="AC110" i="18"/>
  <c r="AC98" i="16"/>
  <c r="AE140" i="18"/>
  <c r="AE75" i="20"/>
  <c r="AE101" i="20"/>
  <c r="AE16" i="20"/>
  <c r="AH23" i="21" s="1"/>
  <c r="AG62" i="13"/>
  <c r="AE64" i="20"/>
  <c r="AE90" i="20"/>
  <c r="AH78" i="21" s="1"/>
  <c r="AE112" i="20"/>
  <c r="AE38" i="20"/>
  <c r="AE27" i="20"/>
  <c r="AE53" i="20"/>
  <c r="AH45" i="21" s="1"/>
  <c r="AG73" i="13"/>
  <c r="BD40" i="13"/>
  <c r="BB74" i="18"/>
  <c r="AC103" i="18"/>
  <c r="W121" i="18"/>
  <c r="BD78" i="18"/>
  <c r="BB80" i="18"/>
  <c r="W120" i="18"/>
  <c r="W122" i="18"/>
  <c r="AE127" i="18"/>
  <c r="AE228" i="25"/>
  <c r="AF93" i="13"/>
  <c r="AF104" i="13" s="1"/>
  <c r="AE124" i="25"/>
  <c r="AC218" i="25"/>
  <c r="AC92" i="18"/>
  <c r="AC69" i="16"/>
  <c r="AC91" i="16"/>
  <c r="AC205" i="25"/>
  <c r="AC153" i="25"/>
  <c r="AC140" i="25"/>
  <c r="AC127" i="25"/>
  <c r="AC113" i="16"/>
  <c r="AC58" i="16"/>
  <c r="AC166" i="25"/>
  <c r="AC231" i="25"/>
  <c r="AE17" i="13"/>
  <c r="AE74" i="13" s="1"/>
  <c r="AC130" i="18"/>
  <c r="AC102" i="16"/>
  <c r="AC80" i="16"/>
  <c r="AC192" i="25"/>
  <c r="AD96" i="13"/>
  <c r="AD107" i="13" s="1"/>
  <c r="AC114" i="25"/>
  <c r="AC179" i="25"/>
  <c r="AC114" i="18"/>
  <c r="AE176" i="25"/>
  <c r="AE150" i="25"/>
  <c r="AG14" i="13"/>
  <c r="AG60" i="13" s="1"/>
  <c r="AE202" i="25"/>
  <c r="AE111" i="18"/>
  <c r="AE77" i="16"/>
  <c r="AE163" i="25"/>
  <c r="AE215" i="25"/>
  <c r="AE100" i="18"/>
  <c r="AE99" i="16"/>
  <c r="AE110" i="16"/>
  <c r="AE89" i="18"/>
  <c r="AE55" i="16"/>
  <c r="AE111" i="25"/>
  <c r="AE137" i="25"/>
  <c r="AE189" i="25"/>
  <c r="AE88" i="16"/>
  <c r="AE66" i="16"/>
  <c r="Z123" i="18"/>
  <c r="AE116" i="16"/>
  <c r="AE95" i="18"/>
  <c r="AE106" i="18"/>
  <c r="AE117" i="18"/>
  <c r="AE133" i="18"/>
  <c r="AG93" i="18"/>
  <c r="AG115" i="18"/>
  <c r="AG104" i="18"/>
  <c r="AG131" i="18"/>
  <c r="AF220" i="25"/>
  <c r="AF94" i="18"/>
  <c r="AF105" i="18"/>
  <c r="AF116" i="18"/>
  <c r="AF132" i="18"/>
  <c r="AE229" i="25"/>
  <c r="AE90" i="18"/>
  <c r="AE101" i="18"/>
  <c r="AE112" i="18"/>
  <c r="AE128" i="18"/>
  <c r="Z26" i="21"/>
  <c r="AA13" i="21"/>
  <c r="AB65" i="21"/>
  <c r="AB66" i="21" s="1"/>
  <c r="AB32" i="21"/>
  <c r="AB33" i="21" s="1"/>
  <c r="AB10" i="21"/>
  <c r="Y36" i="50"/>
  <c r="V34" i="50"/>
  <c r="AW26" i="50"/>
  <c r="BR20" i="27"/>
  <c r="BT20" i="27" s="1"/>
  <c r="F16" i="34"/>
  <c r="J16" i="34" s="1"/>
  <c r="K16" i="34" s="1"/>
  <c r="F22" i="34"/>
  <c r="J22" i="34" s="1"/>
  <c r="K22" i="34" s="1"/>
  <c r="F20" i="34"/>
  <c r="J20" i="34" s="1"/>
  <c r="K20" i="34" s="1"/>
  <c r="F24" i="34"/>
  <c r="J24" i="34" s="1"/>
  <c r="K24" i="34" s="1"/>
  <c r="F14" i="34"/>
  <c r="J14" i="34" s="1"/>
  <c r="K14" i="34" s="1"/>
  <c r="F23" i="34"/>
  <c r="J23" i="34" s="1"/>
  <c r="K23" i="34" s="1"/>
  <c r="F19" i="34"/>
  <c r="J19" i="34" s="1"/>
  <c r="K19" i="34" s="1"/>
  <c r="I50" i="33"/>
  <c r="F13" i="34"/>
  <c r="J13" i="34" s="1"/>
  <c r="K13" i="34" s="1"/>
  <c r="F10" i="34"/>
  <c r="J10" i="34" s="1"/>
  <c r="K10" i="34" s="1"/>
  <c r="F15" i="34"/>
  <c r="J15" i="34" s="1"/>
  <c r="K15" i="34" s="1"/>
  <c r="F11" i="34"/>
  <c r="J11" i="34" s="1"/>
  <c r="K11" i="34" s="1"/>
  <c r="F18" i="34"/>
  <c r="J18" i="34" s="1"/>
  <c r="K18" i="34" s="1"/>
  <c r="F17" i="34"/>
  <c r="J17" i="34" s="1"/>
  <c r="K17" i="34" s="1"/>
  <c r="H51" i="32"/>
  <c r="H52" i="32" s="1"/>
  <c r="F21" i="34"/>
  <c r="J21" i="34" s="1"/>
  <c r="K21" i="34" s="1"/>
  <c r="F54" i="34"/>
  <c r="J54" i="34" s="1"/>
  <c r="K54" i="34" s="1"/>
  <c r="F60" i="34"/>
  <c r="J60" i="34" s="1"/>
  <c r="K60" i="34" s="1"/>
  <c r="F59" i="34"/>
  <c r="J59" i="34" s="1"/>
  <c r="K59" i="34" s="1"/>
  <c r="J51" i="32"/>
  <c r="K51" i="33" s="1"/>
  <c r="F51" i="34"/>
  <c r="J51" i="34" s="1"/>
  <c r="K51" i="34" s="1"/>
  <c r="F56" i="34"/>
  <c r="J56" i="34" s="1"/>
  <c r="K56" i="34" s="1"/>
  <c r="F64" i="34"/>
  <c r="J64" i="34" s="1"/>
  <c r="K64" i="34" s="1"/>
  <c r="F57" i="34"/>
  <c r="J57" i="34" s="1"/>
  <c r="K57" i="34" s="1"/>
  <c r="F62" i="34"/>
  <c r="J62" i="34" s="1"/>
  <c r="K62" i="34" s="1"/>
  <c r="F61" i="34"/>
  <c r="J61" i="34" s="1"/>
  <c r="K61" i="34" s="1"/>
  <c r="K50" i="33"/>
  <c r="F58" i="34"/>
  <c r="J58" i="34" s="1"/>
  <c r="K58" i="34" s="1"/>
  <c r="F52" i="34"/>
  <c r="J52" i="34" s="1"/>
  <c r="K52" i="34" s="1"/>
  <c r="F63" i="34"/>
  <c r="J63" i="34" s="1"/>
  <c r="K63" i="34" s="1"/>
  <c r="F50" i="34"/>
  <c r="J50" i="34" s="1"/>
  <c r="K50" i="34" s="1"/>
  <c r="E50" i="33"/>
  <c r="F55" i="34"/>
  <c r="J55" i="34" s="1"/>
  <c r="K55" i="34" s="1"/>
  <c r="J51" i="33"/>
  <c r="I52" i="32"/>
  <c r="AE195" i="25"/>
  <c r="AE208" i="25"/>
  <c r="AE83" i="16"/>
  <c r="AE143" i="25"/>
  <c r="AF99" i="13"/>
  <c r="AF110" i="13" s="1"/>
  <c r="AE105" i="16"/>
  <c r="AE130" i="25"/>
  <c r="AE94" i="16"/>
  <c r="AE182" i="25"/>
  <c r="AE234" i="25"/>
  <c r="AE61" i="16"/>
  <c r="AE169" i="25"/>
  <c r="AE72" i="16"/>
  <c r="AE117" i="25"/>
  <c r="AG20" i="13"/>
  <c r="AG77" i="13" s="1"/>
  <c r="AE156" i="25"/>
  <c r="AE221" i="25"/>
  <c r="AF116" i="25"/>
  <c r="AF60" i="16"/>
  <c r="AF181" i="25"/>
  <c r="AF233" i="25"/>
  <c r="AF93" i="16"/>
  <c r="AF129" i="25"/>
  <c r="AF194" i="25"/>
  <c r="AF82" i="16"/>
  <c r="AG98" i="13"/>
  <c r="AG109" i="13" s="1"/>
  <c r="AF104" i="16"/>
  <c r="AH19" i="13"/>
  <c r="BE43" i="13" s="1"/>
  <c r="AF168" i="25"/>
  <c r="AF155" i="25"/>
  <c r="AF207" i="25"/>
  <c r="AF115" i="16"/>
  <c r="AF71" i="16"/>
  <c r="AF142" i="25"/>
  <c r="AG219" i="25"/>
  <c r="AG59" i="16"/>
  <c r="AH97" i="13"/>
  <c r="AH108" i="13" s="1"/>
  <c r="AG81" i="16"/>
  <c r="AG193" i="25"/>
  <c r="AI18" i="13"/>
  <c r="BF53" i="13" s="1"/>
  <c r="AG141" i="25"/>
  <c r="AG232" i="25"/>
  <c r="AG154" i="25"/>
  <c r="AG115" i="25"/>
  <c r="AG114" i="16"/>
  <c r="AG206" i="25"/>
  <c r="AG167" i="25"/>
  <c r="AG70" i="16"/>
  <c r="AG180" i="25"/>
  <c r="AG103" i="16"/>
  <c r="AG128" i="25"/>
  <c r="AG92" i="16"/>
  <c r="AD89" i="13"/>
  <c r="Z16" i="4"/>
  <c r="Z17" i="4"/>
  <c r="Z18" i="4"/>
  <c r="Z15" i="4"/>
  <c r="Z13" i="4"/>
  <c r="AE203" i="25"/>
  <c r="AE216" i="25"/>
  <c r="Z38" i="25"/>
  <c r="AE177" i="25"/>
  <c r="AE190" i="25"/>
  <c r="AE151" i="25"/>
  <c r="AE164" i="25"/>
  <c r="Z37" i="25"/>
  <c r="AE125" i="25"/>
  <c r="AE138" i="25"/>
  <c r="AE56" i="16"/>
  <c r="AE112" i="25"/>
  <c r="AE100" i="16"/>
  <c r="AE89" i="16"/>
  <c r="AE78" i="16"/>
  <c r="AF94" i="13"/>
  <c r="AF105" i="13" s="1"/>
  <c r="AE111" i="16"/>
  <c r="AE67" i="16"/>
  <c r="AG15" i="13"/>
  <c r="AG61" i="13" s="1"/>
  <c r="Z81" i="21"/>
  <c r="Z59" i="21"/>
  <c r="AA69" i="21"/>
  <c r="AA36" i="21"/>
  <c r="Z63" i="16"/>
  <c r="Z31" i="4"/>
  <c r="AA90" i="13"/>
  <c r="AA102" i="13"/>
  <c r="AY47" i="13"/>
  <c r="AY46" i="13" s="1"/>
  <c r="AB11" i="13"/>
  <c r="AB58" i="13"/>
  <c r="AB57" i="13" s="1"/>
  <c r="AY36" i="13"/>
  <c r="AB69" i="13"/>
  <c r="AB68" i="13" s="1"/>
  <c r="Z403" i="25" l="1"/>
  <c r="Z402" i="25"/>
  <c r="AA402" i="25" s="1"/>
  <c r="AB402" i="25" s="1"/>
  <c r="AC402" i="25" s="1"/>
  <c r="AD402" i="25" s="1"/>
  <c r="AE402" i="25" s="1"/>
  <c r="AF402" i="25" s="1"/>
  <c r="AG402" i="25" s="1"/>
  <c r="AH402" i="25" s="1"/>
  <c r="AI402" i="25" s="1"/>
  <c r="AJ402" i="25" s="1"/>
  <c r="AK402" i="25" s="1"/>
  <c r="AL402" i="25" s="1"/>
  <c r="AM402" i="25" s="1"/>
  <c r="AN402" i="25" s="1"/>
  <c r="AO402" i="25" s="1"/>
  <c r="AP402" i="25" s="1"/>
  <c r="AQ402" i="25" s="1"/>
  <c r="AR402" i="25" s="1"/>
  <c r="AS402" i="25" s="1"/>
  <c r="AT402" i="25" s="1"/>
  <c r="AU402" i="25" s="1"/>
  <c r="AV402" i="25" s="1"/>
  <c r="AW402" i="25" s="1"/>
  <c r="Z399" i="25"/>
  <c r="AA399" i="25" s="1"/>
  <c r="AB399" i="25" s="1"/>
  <c r="AC399" i="25" s="1"/>
  <c r="AD399" i="25" s="1"/>
  <c r="AE399" i="25" s="1"/>
  <c r="AF399" i="25" s="1"/>
  <c r="AG399" i="25" s="1"/>
  <c r="AH399" i="25" s="1"/>
  <c r="AI399" i="25" s="1"/>
  <c r="AJ399" i="25" s="1"/>
  <c r="AK399" i="25" s="1"/>
  <c r="AL399" i="25" s="1"/>
  <c r="AM399" i="25" s="1"/>
  <c r="AN399" i="25" s="1"/>
  <c r="AO399" i="25" s="1"/>
  <c r="AP399" i="25" s="1"/>
  <c r="AQ399" i="25" s="1"/>
  <c r="AR399" i="25" s="1"/>
  <c r="AS399" i="25" s="1"/>
  <c r="AT399" i="25" s="1"/>
  <c r="Z42" i="25"/>
  <c r="Z41" i="25" s="1"/>
  <c r="AC109" i="20"/>
  <c r="AC72" i="20"/>
  <c r="AE59" i="13"/>
  <c r="AE81" i="13" s="1"/>
  <c r="AD201" i="25" s="1"/>
  <c r="AC24" i="20"/>
  <c r="AC50" i="20"/>
  <c r="AF42" i="21" s="1"/>
  <c r="BB37" i="13"/>
  <c r="BA73" i="18" s="1"/>
  <c r="BB48" i="13"/>
  <c r="AC87" i="20"/>
  <c r="AF75" i="21" s="1"/>
  <c r="AC137" i="18"/>
  <c r="AC98" i="20"/>
  <c r="AC13" i="20"/>
  <c r="AF20" i="21" s="1"/>
  <c r="AC35" i="20"/>
  <c r="AE51" i="20"/>
  <c r="AH43" i="21" s="1"/>
  <c r="BC76" i="18"/>
  <c r="AE110" i="20"/>
  <c r="AG84" i="13"/>
  <c r="Z12" i="20"/>
  <c r="AC19" i="21" s="1"/>
  <c r="Z49" i="20"/>
  <c r="AE73" i="20"/>
  <c r="W119" i="18"/>
  <c r="Z85" i="18"/>
  <c r="AF143" i="18"/>
  <c r="Z84" i="18"/>
  <c r="AE144" i="18"/>
  <c r="AC17" i="20"/>
  <c r="AF24" i="21" s="1"/>
  <c r="AX72" i="18"/>
  <c r="AX71" i="18" s="1"/>
  <c r="Z86" i="20"/>
  <c r="AC74" i="21" s="1"/>
  <c r="BD79" i="18"/>
  <c r="AE138" i="18"/>
  <c r="AE99" i="20"/>
  <c r="AE62" i="20"/>
  <c r="AE88" i="20"/>
  <c r="AH76" i="21" s="1"/>
  <c r="AE25" i="20"/>
  <c r="AE36" i="20"/>
  <c r="AE14" i="20"/>
  <c r="AH21" i="21" s="1"/>
  <c r="BD38" i="13"/>
  <c r="AG71" i="13"/>
  <c r="AG82" i="13" s="1"/>
  <c r="BD49" i="13"/>
  <c r="AE63" i="13"/>
  <c r="AE85" i="13" s="1"/>
  <c r="BB52" i="13"/>
  <c r="BB41" i="13"/>
  <c r="AC28" i="20"/>
  <c r="AC54" i="20"/>
  <c r="AF46" i="21" s="1"/>
  <c r="AC65" i="20"/>
  <c r="AC141" i="18"/>
  <c r="AC102" i="20"/>
  <c r="AC76" i="20"/>
  <c r="AC91" i="20"/>
  <c r="AF79" i="21" s="1"/>
  <c r="AC113" i="20"/>
  <c r="AC39" i="20"/>
  <c r="AG142" i="18"/>
  <c r="Z136" i="18"/>
  <c r="Z135" i="18" s="1"/>
  <c r="AE89" i="20"/>
  <c r="AH77" i="21" s="1"/>
  <c r="AE139" i="18"/>
  <c r="AC196" i="25"/>
  <c r="AC96" i="18"/>
  <c r="AC118" i="18"/>
  <c r="AC107" i="18"/>
  <c r="AC134" i="18"/>
  <c r="AE15" i="20"/>
  <c r="AH22" i="21" s="1"/>
  <c r="AE31" i="20"/>
  <c r="AF115" i="20"/>
  <c r="AA14" i="21"/>
  <c r="AB11" i="21"/>
  <c r="Z31" i="50"/>
  <c r="Z13" i="50"/>
  <c r="Z18" i="50"/>
  <c r="BR37" i="27"/>
  <c r="BR45" i="27" s="1"/>
  <c r="H13" i="26"/>
  <c r="H14" i="26" s="1"/>
  <c r="H16" i="26" s="1"/>
  <c r="H20" i="26" s="1"/>
  <c r="H21" i="26" s="1"/>
  <c r="E8" i="26" s="1"/>
  <c r="I51" i="33"/>
  <c r="E51" i="33"/>
  <c r="J52" i="32"/>
  <c r="J53" i="32" s="1"/>
  <c r="D10" i="33"/>
  <c r="E10" i="33" s="1"/>
  <c r="F10" i="33" s="1"/>
  <c r="I53" i="32"/>
  <c r="J52" i="33"/>
  <c r="H53" i="32"/>
  <c r="I52" i="33"/>
  <c r="AE68" i="20"/>
  <c r="AE42" i="20"/>
  <c r="AE57" i="20"/>
  <c r="AH49" i="21" s="1"/>
  <c r="AE79" i="20"/>
  <c r="AE94" i="20"/>
  <c r="AE105" i="20"/>
  <c r="AE116" i="20"/>
  <c r="AE20" i="20"/>
  <c r="BD44" i="13"/>
  <c r="AG66" i="13"/>
  <c r="AG88" i="13" s="1"/>
  <c r="BD55" i="13"/>
  <c r="AF104" i="20"/>
  <c r="AF67" i="20"/>
  <c r="AH65" i="13"/>
  <c r="AF78" i="20"/>
  <c r="AF30" i="20"/>
  <c r="AF56" i="20"/>
  <c r="AI48" i="21" s="1"/>
  <c r="AH76" i="13"/>
  <c r="BE54" i="13"/>
  <c r="AF93" i="20"/>
  <c r="AF19" i="20"/>
  <c r="AF41" i="20"/>
  <c r="AI75" i="13"/>
  <c r="BF42" i="13"/>
  <c r="AG103" i="20"/>
  <c r="AG29" i="20"/>
  <c r="AG55" i="20"/>
  <c r="AJ47" i="21" s="1"/>
  <c r="AI64" i="13"/>
  <c r="AG66" i="20"/>
  <c r="AG92" i="20"/>
  <c r="AG18" i="20"/>
  <c r="AG114" i="20"/>
  <c r="AG40" i="20"/>
  <c r="AG77" i="20"/>
  <c r="AE52" i="20"/>
  <c r="AH44" i="21" s="1"/>
  <c r="AC144" i="25"/>
  <c r="AC73" i="16"/>
  <c r="AC84" i="16"/>
  <c r="AC95" i="16"/>
  <c r="AC106" i="16"/>
  <c r="AC170" i="25"/>
  <c r="AC222" i="25"/>
  <c r="AC131" i="25"/>
  <c r="AC118" i="25"/>
  <c r="AC157" i="25"/>
  <c r="AE21" i="13"/>
  <c r="AE67" i="13" s="1"/>
  <c r="AC235" i="25"/>
  <c r="AC117" i="16"/>
  <c r="AC183" i="25"/>
  <c r="AC62" i="16"/>
  <c r="AC209" i="25"/>
  <c r="AD100" i="13"/>
  <c r="AD111" i="13" s="1"/>
  <c r="Q70" i="50"/>
  <c r="Z15" i="50"/>
  <c r="Q72" i="50"/>
  <c r="Z17" i="50"/>
  <c r="Q71" i="50"/>
  <c r="Z16" i="50"/>
  <c r="Q73" i="50"/>
  <c r="Q68" i="50"/>
  <c r="Z69" i="4"/>
  <c r="Z73" i="4"/>
  <c r="Z72" i="4"/>
  <c r="Z71" i="4"/>
  <c r="Z35" i="4"/>
  <c r="Z14" i="4"/>
  <c r="Z33" i="4"/>
  <c r="Z32" i="4"/>
  <c r="AE100" i="20"/>
  <c r="AE37" i="20"/>
  <c r="AE26" i="20"/>
  <c r="AE63" i="20"/>
  <c r="AE74" i="20"/>
  <c r="AE111" i="20"/>
  <c r="BD50" i="13"/>
  <c r="BD39" i="13"/>
  <c r="AG72" i="13"/>
  <c r="AG83" i="13" s="1"/>
  <c r="AB80" i="13"/>
  <c r="AB67" i="21"/>
  <c r="AA70" i="21"/>
  <c r="AB34" i="21"/>
  <c r="AA37" i="21"/>
  <c r="Y74" i="4"/>
  <c r="Z108" i="20"/>
  <c r="Z107" i="20" s="1"/>
  <c r="Z97" i="20"/>
  <c r="Z96" i="20" s="1"/>
  <c r="Z60" i="20"/>
  <c r="Z59" i="20" s="1"/>
  <c r="Z71" i="20"/>
  <c r="Z70" i="20" s="1"/>
  <c r="Z34" i="20"/>
  <c r="Z33" i="20" s="1"/>
  <c r="Z23" i="20"/>
  <c r="Z22" i="20" s="1"/>
  <c r="AA101" i="13"/>
  <c r="AY35" i="13"/>
  <c r="AX301" i="25" s="1"/>
  <c r="Z36" i="25" l="1"/>
  <c r="Z82" i="18" s="1"/>
  <c r="Z27" i="4" s="1"/>
  <c r="Z27" i="50" s="1"/>
  <c r="AU399" i="25"/>
  <c r="AA403" i="25"/>
  <c r="AB403" i="25" s="1"/>
  <c r="AC403" i="25" s="1"/>
  <c r="AD403" i="25" s="1"/>
  <c r="AE403" i="25" s="1"/>
  <c r="AF403" i="25" s="1"/>
  <c r="AG403" i="25" s="1"/>
  <c r="AH403" i="25" s="1"/>
  <c r="AI403" i="25" s="1"/>
  <c r="AJ403" i="25" s="1"/>
  <c r="AK403" i="25" s="1"/>
  <c r="AL403" i="25" s="1"/>
  <c r="AM403" i="25" s="1"/>
  <c r="AN403" i="25" s="1"/>
  <c r="AO403" i="25" s="1"/>
  <c r="AP403" i="25" s="1"/>
  <c r="AQ403" i="25" s="1"/>
  <c r="AR403" i="25" s="1"/>
  <c r="AS403" i="25" s="1"/>
  <c r="AT403" i="25" s="1"/>
  <c r="AU403" i="25" s="1"/>
  <c r="AV403" i="25" s="1"/>
  <c r="AW403" i="25" s="1"/>
  <c r="Z322" i="25"/>
  <c r="AD110" i="18"/>
  <c r="AE92" i="13"/>
  <c r="AE103" i="13" s="1"/>
  <c r="AD109" i="20" s="1"/>
  <c r="AD99" i="18"/>
  <c r="AD188" i="25"/>
  <c r="AF13" i="13"/>
  <c r="AF59" i="13" s="1"/>
  <c r="AD76" i="16"/>
  <c r="AD214" i="25"/>
  <c r="AD98" i="16"/>
  <c r="AD136" i="25"/>
  <c r="AD110" i="25"/>
  <c r="AD88" i="18"/>
  <c r="AD65" i="16"/>
  <c r="AD109" i="16"/>
  <c r="AD123" i="25"/>
  <c r="AD126" i="18"/>
  <c r="AD175" i="25"/>
  <c r="AD149" i="25"/>
  <c r="AD54" i="16"/>
  <c r="AD227" i="25"/>
  <c r="AD87" i="16"/>
  <c r="AD162" i="25"/>
  <c r="AF101" i="16"/>
  <c r="AG95" i="13"/>
  <c r="AG106" i="13" s="1"/>
  <c r="AF90" i="20" s="1"/>
  <c r="AI78" i="21" s="1"/>
  <c r="AF139" i="25"/>
  <c r="Z29" i="4"/>
  <c r="Z29" i="50" s="1"/>
  <c r="AF112" i="16"/>
  <c r="Z30" i="4"/>
  <c r="Z30" i="50" s="1"/>
  <c r="AH16" i="13"/>
  <c r="BE40" i="13" s="1"/>
  <c r="AF191" i="25"/>
  <c r="AF57" i="16"/>
  <c r="AF91" i="18"/>
  <c r="AF178" i="25"/>
  <c r="AF165" i="25"/>
  <c r="AF79" i="16"/>
  <c r="AF113" i="18"/>
  <c r="AF152" i="25"/>
  <c r="AF217" i="25"/>
  <c r="AF90" i="16"/>
  <c r="AF68" i="16"/>
  <c r="AF113" i="25"/>
  <c r="AF102" i="18"/>
  <c r="AF126" i="25"/>
  <c r="AF230" i="25"/>
  <c r="AF204" i="25"/>
  <c r="AF129" i="18"/>
  <c r="BC75" i="18"/>
  <c r="AD114" i="18"/>
  <c r="AA64" i="16"/>
  <c r="BC80" i="18"/>
  <c r="BA77" i="18"/>
  <c r="AF111" i="18"/>
  <c r="AC145" i="18"/>
  <c r="BE78" i="18"/>
  <c r="BC74" i="18"/>
  <c r="AF176" i="25"/>
  <c r="AF228" i="25"/>
  <c r="AH14" i="13"/>
  <c r="BE49" i="13" s="1"/>
  <c r="AF110" i="16"/>
  <c r="AF124" i="25"/>
  <c r="AG93" i="13"/>
  <c r="AG104" i="13" s="1"/>
  <c r="AF66" i="16"/>
  <c r="AF163" i="25"/>
  <c r="AF89" i="18"/>
  <c r="AF88" i="16"/>
  <c r="AF77" i="16"/>
  <c r="AF150" i="25"/>
  <c r="AF202" i="25"/>
  <c r="AF127" i="18"/>
  <c r="AF100" i="18"/>
  <c r="AF111" i="25"/>
  <c r="AF215" i="25"/>
  <c r="AF99" i="16"/>
  <c r="AF55" i="16"/>
  <c r="AF137" i="25"/>
  <c r="AF189" i="25"/>
  <c r="AD80" i="16"/>
  <c r="AD92" i="18"/>
  <c r="AD58" i="16"/>
  <c r="AD140" i="25"/>
  <c r="AD218" i="25"/>
  <c r="AD127" i="25"/>
  <c r="AD231" i="25"/>
  <c r="AF17" i="13"/>
  <c r="AF63" i="13" s="1"/>
  <c r="AD205" i="25"/>
  <c r="AD69" i="16"/>
  <c r="AD153" i="25"/>
  <c r="AD130" i="18"/>
  <c r="AD114" i="25"/>
  <c r="AD192" i="25"/>
  <c r="AD102" i="16"/>
  <c r="AD166" i="25"/>
  <c r="AD103" i="18"/>
  <c r="AE96" i="13"/>
  <c r="AE107" i="13" s="1"/>
  <c r="AD113" i="16"/>
  <c r="AD179" i="25"/>
  <c r="AD91" i="16"/>
  <c r="AB79" i="13"/>
  <c r="Z85" i="20"/>
  <c r="Z84" i="20" s="1"/>
  <c r="AF229" i="25"/>
  <c r="AF90" i="18"/>
  <c r="AF101" i="18"/>
  <c r="AF112" i="18"/>
  <c r="AF128" i="18"/>
  <c r="AA87" i="18"/>
  <c r="AA86" i="18" s="1"/>
  <c r="AA98" i="18"/>
  <c r="AA97" i="18" s="1"/>
  <c r="AA109" i="18"/>
  <c r="AA108" i="18" s="1"/>
  <c r="AA125" i="18"/>
  <c r="AA124" i="18" s="1"/>
  <c r="AF182" i="25"/>
  <c r="AF95" i="18"/>
  <c r="AF106" i="18"/>
  <c r="AF117" i="18"/>
  <c r="AF133" i="18"/>
  <c r="AA226" i="25"/>
  <c r="AA224" i="25" s="1"/>
  <c r="AA15" i="21"/>
  <c r="AA17" i="21" s="1"/>
  <c r="AB12" i="21"/>
  <c r="Z11" i="20"/>
  <c r="Z10" i="20" s="1"/>
  <c r="Z32" i="50"/>
  <c r="Z33" i="50"/>
  <c r="Z35" i="50"/>
  <c r="BR38" i="27"/>
  <c r="D11" i="33"/>
  <c r="E11" i="33" s="1"/>
  <c r="F11" i="33" s="1"/>
  <c r="E52" i="33"/>
  <c r="K52" i="33"/>
  <c r="K53" i="33"/>
  <c r="J54" i="32"/>
  <c r="K54" i="33" s="1"/>
  <c r="I54" i="32"/>
  <c r="J54" i="33" s="1"/>
  <c r="J53" i="33"/>
  <c r="BR46" i="27"/>
  <c r="BR60" i="27"/>
  <c r="E53" i="33"/>
  <c r="I53" i="33"/>
  <c r="H54" i="32"/>
  <c r="AF221" i="25"/>
  <c r="AF116" i="16"/>
  <c r="AF61" i="16"/>
  <c r="AF72" i="16"/>
  <c r="AF105" i="16"/>
  <c r="AF143" i="25"/>
  <c r="AF195" i="25"/>
  <c r="AF94" i="16"/>
  <c r="AF83" i="16"/>
  <c r="AF156" i="25"/>
  <c r="AF130" i="25"/>
  <c r="AF208" i="25"/>
  <c r="AH20" i="13"/>
  <c r="BE55" i="13" s="1"/>
  <c r="AF234" i="25"/>
  <c r="AF117" i="25"/>
  <c r="AG99" i="13"/>
  <c r="AG110" i="13" s="1"/>
  <c r="AF169" i="25"/>
  <c r="AH87" i="13"/>
  <c r="AI86" i="13"/>
  <c r="AC58" i="20"/>
  <c r="AF50" i="21" s="1"/>
  <c r="AC95" i="20"/>
  <c r="AC43" i="20"/>
  <c r="AC21" i="20"/>
  <c r="AC117" i="20"/>
  <c r="AC69" i="20"/>
  <c r="AE78" i="13"/>
  <c r="AE89" i="13" s="1"/>
  <c r="BB56" i="13"/>
  <c r="BB45" i="13"/>
  <c r="AC80" i="20"/>
  <c r="AC32" i="20"/>
  <c r="AC106" i="20"/>
  <c r="Z48" i="20"/>
  <c r="Z47" i="20" s="1"/>
  <c r="AC41" i="21"/>
  <c r="Z121" i="16"/>
  <c r="Z120" i="16"/>
  <c r="Q69" i="50"/>
  <c r="Z14" i="50"/>
  <c r="Z70" i="4"/>
  <c r="W34" i="4"/>
  <c r="Z36" i="4"/>
  <c r="AX26" i="4"/>
  <c r="AF203" i="25"/>
  <c r="AF216" i="25"/>
  <c r="AA200" i="25"/>
  <c r="AA198" i="25" s="1"/>
  <c r="AA213" i="25"/>
  <c r="AA211" i="25" s="1"/>
  <c r="AF177" i="25"/>
  <c r="AF190" i="25"/>
  <c r="AA174" i="25"/>
  <c r="AA172" i="25" s="1"/>
  <c r="AA187" i="25"/>
  <c r="AA185" i="25" s="1"/>
  <c r="AA148" i="25"/>
  <c r="AA146" i="25" s="1"/>
  <c r="AA161" i="25"/>
  <c r="AA159" i="25" s="1"/>
  <c r="AF151" i="25"/>
  <c r="AF164" i="25"/>
  <c r="AF125" i="25"/>
  <c r="AF138" i="25"/>
  <c r="AA122" i="25"/>
  <c r="AA120" i="25" s="1"/>
  <c r="AA135" i="25"/>
  <c r="AA133" i="25" s="1"/>
  <c r="AF89" i="16"/>
  <c r="AF112" i="25"/>
  <c r="AA109" i="25"/>
  <c r="AG94" i="13"/>
  <c r="AG105" i="13" s="1"/>
  <c r="AF56" i="16"/>
  <c r="AF67" i="16"/>
  <c r="AF111" i="16"/>
  <c r="AF78" i="16"/>
  <c r="AH15" i="13"/>
  <c r="AH61" i="13" s="1"/>
  <c r="AF100" i="16"/>
  <c r="AA72" i="21"/>
  <c r="AB68" i="21"/>
  <c r="AA39" i="21"/>
  <c r="AB35" i="21"/>
  <c r="AA53" i="16"/>
  <c r="AA52" i="16" s="1"/>
  <c r="AA108" i="16"/>
  <c r="AA107" i="16" s="1"/>
  <c r="AA86" i="16"/>
  <c r="AA85" i="16" s="1"/>
  <c r="AA97" i="16"/>
  <c r="AA96" i="16" s="1"/>
  <c r="AA75" i="16"/>
  <c r="AA74" i="16" s="1"/>
  <c r="AC12" i="13"/>
  <c r="AB91" i="13"/>
  <c r="AA49" i="25" l="1"/>
  <c r="AA48" i="25"/>
  <c r="AA44" i="25"/>
  <c r="AA45" i="25"/>
  <c r="AA405" i="25" s="1"/>
  <c r="AB405" i="25" s="1"/>
  <c r="AC405" i="25" s="1"/>
  <c r="AD405" i="25" s="1"/>
  <c r="AE405" i="25" s="1"/>
  <c r="AF405" i="25" s="1"/>
  <c r="AG405" i="25" s="1"/>
  <c r="AH405" i="25" s="1"/>
  <c r="AI405" i="25" s="1"/>
  <c r="AJ405" i="25" s="1"/>
  <c r="AK405" i="25" s="1"/>
  <c r="AL405" i="25" s="1"/>
  <c r="AM405" i="25" s="1"/>
  <c r="AN405" i="25" s="1"/>
  <c r="AO405" i="25" s="1"/>
  <c r="AP405" i="25" s="1"/>
  <c r="AQ405" i="25" s="1"/>
  <c r="AR405" i="25" s="1"/>
  <c r="AS405" i="25" s="1"/>
  <c r="AT405" i="25" s="1"/>
  <c r="AU405" i="25" s="1"/>
  <c r="AV405" i="25" s="1"/>
  <c r="AW405" i="25" s="1"/>
  <c r="AX405" i="25" s="1"/>
  <c r="AA46" i="25"/>
  <c r="AA406" i="25" s="1"/>
  <c r="AB406" i="25" s="1"/>
  <c r="AC406" i="25" s="1"/>
  <c r="AD406" i="25" s="1"/>
  <c r="AE406" i="25" s="1"/>
  <c r="AF406" i="25" s="1"/>
  <c r="AG406" i="25" s="1"/>
  <c r="AH406" i="25" s="1"/>
  <c r="AI406" i="25" s="1"/>
  <c r="AJ406" i="25" s="1"/>
  <c r="AK406" i="25" s="1"/>
  <c r="AL406" i="25" s="1"/>
  <c r="AM406" i="25" s="1"/>
  <c r="AN406" i="25" s="1"/>
  <c r="AO406" i="25" s="1"/>
  <c r="AP406" i="25" s="1"/>
  <c r="AQ406" i="25" s="1"/>
  <c r="AR406" i="25" s="1"/>
  <c r="AS406" i="25" s="1"/>
  <c r="AT406" i="25" s="1"/>
  <c r="AU406" i="25" s="1"/>
  <c r="AV406" i="25" s="1"/>
  <c r="AW406" i="25" s="1"/>
  <c r="AX406" i="25" s="1"/>
  <c r="AA47" i="25"/>
  <c r="AV399" i="25"/>
  <c r="AD98" i="20"/>
  <c r="AD13" i="20"/>
  <c r="AG20" i="21" s="1"/>
  <c r="AD137" i="18"/>
  <c r="BC37" i="13"/>
  <c r="BB73" i="18" s="1"/>
  <c r="AD50" i="20"/>
  <c r="AG42" i="21" s="1"/>
  <c r="AD24" i="20"/>
  <c r="AD87" i="20"/>
  <c r="AG75" i="21" s="1"/>
  <c r="AD72" i="20"/>
  <c r="AD61" i="20"/>
  <c r="BC48" i="13"/>
  <c r="AF112" i="20"/>
  <c r="AF70" i="13"/>
  <c r="AF81" i="13" s="1"/>
  <c r="AE65" i="16" s="1"/>
  <c r="AD35" i="20"/>
  <c r="AF75" i="20"/>
  <c r="AF38" i="20"/>
  <c r="AF101" i="20"/>
  <c r="AF27" i="20"/>
  <c r="AF53" i="20"/>
  <c r="AI45" i="21" s="1"/>
  <c r="AF140" i="18"/>
  <c r="AF64" i="20"/>
  <c r="AF16" i="20"/>
  <c r="AI23" i="21" s="1"/>
  <c r="BD76" i="18"/>
  <c r="BE51" i="13"/>
  <c r="AH73" i="13"/>
  <c r="AH62" i="13"/>
  <c r="BA81" i="18"/>
  <c r="AF144" i="18"/>
  <c r="X120" i="18"/>
  <c r="X122" i="18"/>
  <c r="X121" i="18"/>
  <c r="AD91" i="20"/>
  <c r="AG79" i="21" s="1"/>
  <c r="AD39" i="20"/>
  <c r="BE38" i="13"/>
  <c r="AH60" i="13"/>
  <c r="AH71" i="13"/>
  <c r="AF74" i="13"/>
  <c r="AF85" i="13" s="1"/>
  <c r="AE92" i="18" s="1"/>
  <c r="AD17" i="20"/>
  <c r="AG24" i="21" s="1"/>
  <c r="AD102" i="20"/>
  <c r="AD28" i="20"/>
  <c r="BC52" i="13"/>
  <c r="AD76" i="20"/>
  <c r="AD141" i="18"/>
  <c r="AD65" i="20"/>
  <c r="AD113" i="20"/>
  <c r="BC41" i="13"/>
  <c r="AD54" i="20"/>
  <c r="AG46" i="21" s="1"/>
  <c r="AA123" i="18"/>
  <c r="AH92" i="16"/>
  <c r="AH93" i="18"/>
  <c r="AH115" i="18"/>
  <c r="AH104" i="18"/>
  <c r="AH131" i="18"/>
  <c r="AE100" i="13"/>
  <c r="AE111" i="13" s="1"/>
  <c r="AD96" i="18"/>
  <c r="AD107" i="18"/>
  <c r="AD118" i="18"/>
  <c r="AD134" i="18"/>
  <c r="AG220" i="25"/>
  <c r="AG105" i="18"/>
  <c r="AG94" i="18"/>
  <c r="AG116" i="18"/>
  <c r="AG132" i="18"/>
  <c r="AF88" i="20"/>
  <c r="AI76" i="21" s="1"/>
  <c r="AF138" i="18"/>
  <c r="AF89" i="20"/>
  <c r="AI77" i="21" s="1"/>
  <c r="AF139" i="18"/>
  <c r="AF14" i="20"/>
  <c r="AI21" i="21" s="1"/>
  <c r="AF15" i="20"/>
  <c r="AI22" i="21" s="1"/>
  <c r="AF105" i="20"/>
  <c r="AB13" i="21"/>
  <c r="AC65" i="21"/>
  <c r="AC32" i="21"/>
  <c r="AC33" i="21" s="1"/>
  <c r="AC10" i="21"/>
  <c r="Z36" i="50"/>
  <c r="AX26" i="50"/>
  <c r="W34" i="50"/>
  <c r="D12" i="33"/>
  <c r="E12" i="33" s="1"/>
  <c r="F12" i="33" s="1"/>
  <c r="D13" i="33"/>
  <c r="E13" i="33" s="1"/>
  <c r="F13" i="33" s="1"/>
  <c r="I54" i="33"/>
  <c r="E54" i="33"/>
  <c r="BR64" i="27"/>
  <c r="F8" i="26" s="1"/>
  <c r="BR62" i="27"/>
  <c r="BR61" i="27"/>
  <c r="BE44" i="13"/>
  <c r="AH66" i="13"/>
  <c r="AH77" i="13"/>
  <c r="AF116" i="20"/>
  <c r="AF68" i="20"/>
  <c r="AF79" i="20"/>
  <c r="AF57" i="20"/>
  <c r="AI49" i="21" s="1"/>
  <c r="AF20" i="20"/>
  <c r="AF94" i="20"/>
  <c r="AF31" i="20"/>
  <c r="AF42" i="20"/>
  <c r="AG104" i="16"/>
  <c r="AG129" i="25"/>
  <c r="AG168" i="25"/>
  <c r="AG233" i="25"/>
  <c r="AG60" i="16"/>
  <c r="AH98" i="13"/>
  <c r="AH109" i="13" s="1"/>
  <c r="AI19" i="13"/>
  <c r="BF43" i="13" s="1"/>
  <c r="AG71" i="16"/>
  <c r="AG142" i="25"/>
  <c r="AG155" i="25"/>
  <c r="AG93" i="16"/>
  <c r="AG181" i="25"/>
  <c r="AG194" i="25"/>
  <c r="AG82" i="16"/>
  <c r="AG115" i="16"/>
  <c r="AG207" i="25"/>
  <c r="AG116" i="25"/>
  <c r="AH154" i="25"/>
  <c r="AJ18" i="13"/>
  <c r="BG53" i="13" s="1"/>
  <c r="AH59" i="16"/>
  <c r="AH103" i="16"/>
  <c r="AH114" i="16"/>
  <c r="AH81" i="16"/>
  <c r="AH115" i="25"/>
  <c r="AH219" i="25"/>
  <c r="AH206" i="25"/>
  <c r="AH180" i="25"/>
  <c r="AH232" i="25"/>
  <c r="AH128" i="25"/>
  <c r="AI97" i="13"/>
  <c r="AI108" i="13" s="1"/>
  <c r="AH193" i="25"/>
  <c r="AH141" i="25"/>
  <c r="AH167" i="25"/>
  <c r="AH70" i="16"/>
  <c r="AF52" i="20"/>
  <c r="AI44" i="21" s="1"/>
  <c r="AF51" i="20"/>
  <c r="AI43" i="21" s="1"/>
  <c r="AF111" i="20"/>
  <c r="AD84" i="16"/>
  <c r="AD95" i="16"/>
  <c r="AD73" i="16"/>
  <c r="AD106" i="16"/>
  <c r="AF21" i="13"/>
  <c r="AF78" i="13" s="1"/>
  <c r="AD118" i="25"/>
  <c r="AD209" i="25"/>
  <c r="AD222" i="25"/>
  <c r="AD196" i="25"/>
  <c r="AD62" i="16"/>
  <c r="AD170" i="25"/>
  <c r="AD131" i="25"/>
  <c r="AD144" i="25"/>
  <c r="AD183" i="25"/>
  <c r="AD117" i="16"/>
  <c r="AD235" i="25"/>
  <c r="AD157" i="25"/>
  <c r="AA17" i="4"/>
  <c r="AA13" i="4"/>
  <c r="AA16" i="4"/>
  <c r="AA15" i="4"/>
  <c r="AA18" i="4"/>
  <c r="AA38" i="25"/>
  <c r="AA37" i="25"/>
  <c r="AF63" i="20"/>
  <c r="AF100" i="20"/>
  <c r="AF74" i="20"/>
  <c r="AF26" i="20"/>
  <c r="AF37" i="20"/>
  <c r="AH72" i="13"/>
  <c r="AH83" i="13" s="1"/>
  <c r="BE50" i="13"/>
  <c r="BE39" i="13"/>
  <c r="AA81" i="21"/>
  <c r="AA59" i="21"/>
  <c r="AA26" i="21"/>
  <c r="AF110" i="20"/>
  <c r="AB69" i="21"/>
  <c r="AB36" i="21"/>
  <c r="AF99" i="20"/>
  <c r="AF73" i="20"/>
  <c r="AF62" i="20"/>
  <c r="AF36" i="20"/>
  <c r="AF25" i="20"/>
  <c r="AA63" i="16"/>
  <c r="AA31" i="4"/>
  <c r="AB90" i="13"/>
  <c r="AZ47" i="13"/>
  <c r="AZ46" i="13" s="1"/>
  <c r="AC69" i="13"/>
  <c r="AC68" i="13" s="1"/>
  <c r="AC58" i="13"/>
  <c r="AC57" i="13" s="1"/>
  <c r="AC11" i="13"/>
  <c r="AZ36" i="13"/>
  <c r="AB102" i="13"/>
  <c r="AA407" i="25" l="1"/>
  <c r="AB407" i="25" s="1"/>
  <c r="AC407" i="25" s="1"/>
  <c r="AD407" i="25" s="1"/>
  <c r="AE407" i="25" s="1"/>
  <c r="AF407" i="25" s="1"/>
  <c r="AG407" i="25" s="1"/>
  <c r="AH407" i="25" s="1"/>
  <c r="AI407" i="25" s="1"/>
  <c r="AJ407" i="25" s="1"/>
  <c r="AK407" i="25" s="1"/>
  <c r="AL407" i="25" s="1"/>
  <c r="AM407" i="25" s="1"/>
  <c r="AN407" i="25" s="1"/>
  <c r="AO407" i="25" s="1"/>
  <c r="AP407" i="25" s="1"/>
  <c r="AQ407" i="25" s="1"/>
  <c r="AR407" i="25" s="1"/>
  <c r="AS407" i="25" s="1"/>
  <c r="AT407" i="25" s="1"/>
  <c r="AU407" i="25" s="1"/>
  <c r="AV407" i="25" s="1"/>
  <c r="AW407" i="25" s="1"/>
  <c r="AX407" i="25" s="1"/>
  <c r="AA408" i="25"/>
  <c r="AA404" i="25"/>
  <c r="AB404" i="25" s="1"/>
  <c r="AC404" i="25" s="1"/>
  <c r="AD404" i="25" s="1"/>
  <c r="AE404" i="25" s="1"/>
  <c r="AF404" i="25" s="1"/>
  <c r="AG404" i="25" s="1"/>
  <c r="AH404" i="25" s="1"/>
  <c r="AI404" i="25" s="1"/>
  <c r="AJ404" i="25" s="1"/>
  <c r="AK404" i="25" s="1"/>
  <c r="AL404" i="25" s="1"/>
  <c r="AM404" i="25" s="1"/>
  <c r="AN404" i="25" s="1"/>
  <c r="AO404" i="25" s="1"/>
  <c r="AP404" i="25" s="1"/>
  <c r="AQ404" i="25" s="1"/>
  <c r="AR404" i="25" s="1"/>
  <c r="AS404" i="25" s="1"/>
  <c r="AT404" i="25" s="1"/>
  <c r="AU404" i="25" s="1"/>
  <c r="AA42" i="25"/>
  <c r="AA41" i="25" s="1"/>
  <c r="AW399" i="25"/>
  <c r="AE227" i="25"/>
  <c r="AE99" i="18"/>
  <c r="AE162" i="25"/>
  <c r="AF92" i="13"/>
  <c r="AF103" i="13" s="1"/>
  <c r="AE50" i="20" s="1"/>
  <c r="AH42" i="21" s="1"/>
  <c r="AE109" i="16"/>
  <c r="AE175" i="25"/>
  <c r="AE201" i="25"/>
  <c r="AE88" i="18"/>
  <c r="AE76" i="16"/>
  <c r="AE136" i="25"/>
  <c r="AE110" i="25"/>
  <c r="AE214" i="25"/>
  <c r="AE87" i="16"/>
  <c r="AE54" i="16"/>
  <c r="AE123" i="25"/>
  <c r="AE126" i="18"/>
  <c r="AE149" i="25"/>
  <c r="AG13" i="13"/>
  <c r="AG70" i="13" s="1"/>
  <c r="AE188" i="25"/>
  <c r="AE110" i="18"/>
  <c r="AE98" i="16"/>
  <c r="AH84" i="13"/>
  <c r="AG129" i="18" s="1"/>
  <c r="AA12" i="20"/>
  <c r="AD19" i="21" s="1"/>
  <c r="AA49" i="20"/>
  <c r="AE80" i="16"/>
  <c r="X119" i="18"/>
  <c r="BD80" i="18"/>
  <c r="AD145" i="18"/>
  <c r="BB77" i="18"/>
  <c r="AA85" i="18"/>
  <c r="AA86" i="20"/>
  <c r="AD74" i="21" s="1"/>
  <c r="AA84" i="18"/>
  <c r="AH142" i="18"/>
  <c r="AG143" i="18"/>
  <c r="BD75" i="18"/>
  <c r="AY72" i="18"/>
  <c r="AY71" i="18" s="1"/>
  <c r="BE79" i="18"/>
  <c r="AE130" i="18"/>
  <c r="BD74" i="18"/>
  <c r="AH82" i="13"/>
  <c r="AE58" i="16"/>
  <c r="AE179" i="25"/>
  <c r="AE127" i="25"/>
  <c r="AE153" i="25"/>
  <c r="AE113" i="16"/>
  <c r="AE103" i="18"/>
  <c r="AE192" i="25"/>
  <c r="AE231" i="25"/>
  <c r="AE114" i="25"/>
  <c r="AF96" i="13"/>
  <c r="AF107" i="13" s="1"/>
  <c r="AE218" i="25"/>
  <c r="AE69" i="16"/>
  <c r="AE140" i="25"/>
  <c r="AE114" i="18"/>
  <c r="AE102" i="16"/>
  <c r="AE166" i="25"/>
  <c r="AE91" i="16"/>
  <c r="AG17" i="13"/>
  <c r="BD41" i="13" s="1"/>
  <c r="AE205" i="25"/>
  <c r="AD58" i="20"/>
  <c r="AG50" i="21" s="1"/>
  <c r="AD95" i="20"/>
  <c r="AD32" i="20"/>
  <c r="AD69" i="20"/>
  <c r="AD43" i="20"/>
  <c r="AD106" i="20"/>
  <c r="AD117" i="20"/>
  <c r="AD21" i="20"/>
  <c r="AD80" i="20"/>
  <c r="AG229" i="25"/>
  <c r="AG101" i="18"/>
  <c r="AG90" i="18"/>
  <c r="AG112" i="18"/>
  <c r="AG128" i="18"/>
  <c r="AA136" i="18"/>
  <c r="AA135" i="18" s="1"/>
  <c r="AH114" i="20"/>
  <c r="AG19" i="20"/>
  <c r="AB14" i="21"/>
  <c r="AC11" i="21"/>
  <c r="AC66" i="21"/>
  <c r="AA18" i="50"/>
  <c r="AA13" i="50"/>
  <c r="AA31" i="50"/>
  <c r="D14" i="33"/>
  <c r="E14" i="33" s="1"/>
  <c r="BR65" i="27"/>
  <c r="G8" i="26" s="1"/>
  <c r="D8" i="26"/>
  <c r="AH88" i="13"/>
  <c r="AG115" i="20"/>
  <c r="AG67" i="20"/>
  <c r="AG56" i="20"/>
  <c r="AJ48" i="21" s="1"/>
  <c r="AI65" i="13"/>
  <c r="AG78" i="20"/>
  <c r="AG93" i="20"/>
  <c r="AI76" i="13"/>
  <c r="AG30" i="20"/>
  <c r="AG41" i="20"/>
  <c r="AG104" i="20"/>
  <c r="BF54" i="13"/>
  <c r="AJ64" i="13"/>
  <c r="AJ75" i="13"/>
  <c r="BG42" i="13"/>
  <c r="AH77" i="20"/>
  <c r="AH29" i="20"/>
  <c r="AH18" i="20"/>
  <c r="AH55" i="20"/>
  <c r="AK47" i="21" s="1"/>
  <c r="AH92" i="20"/>
  <c r="AH66" i="20"/>
  <c r="AH40" i="20"/>
  <c r="AH103" i="20"/>
  <c r="BC45" i="13"/>
  <c r="AF67" i="13"/>
  <c r="AF89" i="13" s="1"/>
  <c r="BC56" i="13"/>
  <c r="R71" i="50"/>
  <c r="AA16" i="50"/>
  <c r="R72" i="50"/>
  <c r="AA17" i="50"/>
  <c r="R70" i="50"/>
  <c r="AA15" i="50"/>
  <c r="R73" i="50"/>
  <c r="R68" i="50"/>
  <c r="AA72" i="4"/>
  <c r="AA69" i="4"/>
  <c r="AA71" i="4"/>
  <c r="AA73" i="4"/>
  <c r="AA35" i="4"/>
  <c r="AA32" i="4"/>
  <c r="Z74" i="4"/>
  <c r="AA33" i="4"/>
  <c r="AA14" i="4"/>
  <c r="AG203" i="25"/>
  <c r="AG216" i="25"/>
  <c r="AG177" i="25"/>
  <c r="AG190" i="25"/>
  <c r="AG151" i="25"/>
  <c r="AG164" i="25"/>
  <c r="AG125" i="25"/>
  <c r="AG138" i="25"/>
  <c r="AH94" i="13"/>
  <c r="AH105" i="13" s="1"/>
  <c r="AG112" i="25"/>
  <c r="AG67" i="16"/>
  <c r="AG89" i="16"/>
  <c r="AG56" i="16"/>
  <c r="AG100" i="16"/>
  <c r="AG111" i="16"/>
  <c r="AG78" i="16"/>
  <c r="AI15" i="13"/>
  <c r="AC80" i="13"/>
  <c r="AB70" i="21"/>
  <c r="AC34" i="21"/>
  <c r="AB37" i="21"/>
  <c r="AA108" i="20"/>
  <c r="AA107" i="20" s="1"/>
  <c r="AA97" i="20"/>
  <c r="AA96" i="20" s="1"/>
  <c r="AA60" i="20"/>
  <c r="AA59" i="20" s="1"/>
  <c r="AA71" i="20"/>
  <c r="AA70" i="20" s="1"/>
  <c r="AA34" i="20"/>
  <c r="AA33" i="20" s="1"/>
  <c r="AA23" i="20"/>
  <c r="AA22" i="20" s="1"/>
  <c r="AB101" i="13"/>
  <c r="AZ35" i="13"/>
  <c r="AY301" i="25" s="1"/>
  <c r="AA36" i="25" l="1"/>
  <c r="AA82" i="18" s="1"/>
  <c r="AA27" i="4" s="1"/>
  <c r="AA27" i="50" s="1"/>
  <c r="AV404" i="25"/>
  <c r="AB408" i="25"/>
  <c r="AC408" i="25" s="1"/>
  <c r="AD408" i="25" s="1"/>
  <c r="AE408" i="25" s="1"/>
  <c r="AF408" i="25" s="1"/>
  <c r="AG408" i="25" s="1"/>
  <c r="AH408" i="25" s="1"/>
  <c r="AI408" i="25" s="1"/>
  <c r="AJ408" i="25" s="1"/>
  <c r="AK408" i="25" s="1"/>
  <c r="AL408" i="25" s="1"/>
  <c r="AM408" i="25" s="1"/>
  <c r="AN408" i="25" s="1"/>
  <c r="AO408" i="25" s="1"/>
  <c r="AP408" i="25" s="1"/>
  <c r="AQ408" i="25" s="1"/>
  <c r="AR408" i="25" s="1"/>
  <c r="AS408" i="25" s="1"/>
  <c r="AT408" i="25" s="1"/>
  <c r="AU408" i="25" s="1"/>
  <c r="AV408" i="25" s="1"/>
  <c r="AW408" i="25" s="1"/>
  <c r="AX408" i="25" s="1"/>
  <c r="AA322" i="25"/>
  <c r="AE61" i="20"/>
  <c r="AE137" i="18"/>
  <c r="AE87" i="20"/>
  <c r="AH75" i="21" s="1"/>
  <c r="AE13" i="20"/>
  <c r="AH20" i="21" s="1"/>
  <c r="AE109" i="20"/>
  <c r="AE35" i="20"/>
  <c r="AE24" i="20"/>
  <c r="AE98" i="20"/>
  <c r="AE72" i="20"/>
  <c r="BD48" i="13"/>
  <c r="AG59" i="13"/>
  <c r="AG81" i="13" s="1"/>
  <c r="BD37" i="13"/>
  <c r="BC73" i="18" s="1"/>
  <c r="AG112" i="16"/>
  <c r="AH95" i="13"/>
  <c r="AH106" i="13" s="1"/>
  <c r="AG53" i="20" s="1"/>
  <c r="AJ45" i="21" s="1"/>
  <c r="AG204" i="25"/>
  <c r="AG101" i="16"/>
  <c r="AI16" i="13"/>
  <c r="AI73" i="13" s="1"/>
  <c r="AG113" i="18"/>
  <c r="AG126" i="25"/>
  <c r="AG230" i="25"/>
  <c r="AG217" i="25"/>
  <c r="AG113" i="25"/>
  <c r="AG90" i="16"/>
  <c r="AG102" i="18"/>
  <c r="AG68" i="16"/>
  <c r="AG139" i="25"/>
  <c r="AG178" i="25"/>
  <c r="AG91" i="18"/>
  <c r="AG152" i="25"/>
  <c r="AG165" i="25"/>
  <c r="AG57" i="16"/>
  <c r="AG191" i="25"/>
  <c r="AG79" i="16"/>
  <c r="AG202" i="25"/>
  <c r="AA30" i="4"/>
  <c r="AA30" i="50" s="1"/>
  <c r="AA29" i="4"/>
  <c r="AA29" i="50" s="1"/>
  <c r="AG66" i="16"/>
  <c r="AG150" i="25"/>
  <c r="AG228" i="25"/>
  <c r="AI14" i="13"/>
  <c r="AI60" i="13" s="1"/>
  <c r="AG176" i="25"/>
  <c r="AG111" i="18"/>
  <c r="AG124" i="25"/>
  <c r="AE91" i="20"/>
  <c r="AH79" i="21" s="1"/>
  <c r="AE28" i="20"/>
  <c r="AG127" i="18"/>
  <c r="AG111" i="25"/>
  <c r="AG137" i="25"/>
  <c r="AG163" i="25"/>
  <c r="AG189" i="25"/>
  <c r="AG215" i="25"/>
  <c r="AG100" i="18"/>
  <c r="AG88" i="16"/>
  <c r="AH93" i="13"/>
  <c r="AH104" i="13" s="1"/>
  <c r="AG89" i="18"/>
  <c r="AG99" i="16"/>
  <c r="AG55" i="16"/>
  <c r="AG77" i="16"/>
  <c r="AG110" i="16"/>
  <c r="BF78" i="18"/>
  <c r="AB64" i="16"/>
  <c r="BC77" i="18"/>
  <c r="BB81" i="18"/>
  <c r="AE141" i="18"/>
  <c r="AG74" i="13"/>
  <c r="AG63" i="13"/>
  <c r="BD52" i="13"/>
  <c r="AE39" i="20"/>
  <c r="AE113" i="20"/>
  <c r="AE17" i="20"/>
  <c r="AH24" i="21" s="1"/>
  <c r="AE102" i="20"/>
  <c r="AE65" i="20"/>
  <c r="AE54" i="20"/>
  <c r="AH46" i="21" s="1"/>
  <c r="AE76" i="20"/>
  <c r="AC79" i="13"/>
  <c r="AA85" i="20"/>
  <c r="AA84" i="20" s="1"/>
  <c r="AG234" i="25"/>
  <c r="AG95" i="18"/>
  <c r="AG117" i="18"/>
  <c r="AG133" i="18"/>
  <c r="AG106" i="18"/>
  <c r="AG89" i="20"/>
  <c r="AJ77" i="21" s="1"/>
  <c r="AG139" i="18"/>
  <c r="AB87" i="18"/>
  <c r="AB86" i="18" s="1"/>
  <c r="AB98" i="18"/>
  <c r="AB97" i="18" s="1"/>
  <c r="AB109" i="18"/>
  <c r="AB108" i="18" s="1"/>
  <c r="AB125" i="18"/>
  <c r="AB124" i="18" s="1"/>
  <c r="AE196" i="25"/>
  <c r="AE96" i="18"/>
  <c r="AE107" i="18"/>
  <c r="AE118" i="18"/>
  <c r="AE134" i="18"/>
  <c r="AG15" i="20"/>
  <c r="AJ22" i="21" s="1"/>
  <c r="AB226" i="25"/>
  <c r="AB224" i="25" s="1"/>
  <c r="AC67" i="21"/>
  <c r="AC68" i="21" s="1"/>
  <c r="AC12" i="21"/>
  <c r="AB15" i="21"/>
  <c r="AB17" i="21" s="1"/>
  <c r="AA11" i="20"/>
  <c r="AA10" i="20" s="1"/>
  <c r="AA32" i="50"/>
  <c r="AA35" i="50"/>
  <c r="AA33" i="50"/>
  <c r="AG208" i="25"/>
  <c r="AG105" i="16"/>
  <c r="AI20" i="13"/>
  <c r="BF55" i="13" s="1"/>
  <c r="AG72" i="16"/>
  <c r="AG182" i="25"/>
  <c r="AG143" i="25"/>
  <c r="AG130" i="25"/>
  <c r="AG61" i="16"/>
  <c r="AG116" i="16"/>
  <c r="AG221" i="25"/>
  <c r="AG117" i="25"/>
  <c r="AH99" i="13"/>
  <c r="AH110" i="13" s="1"/>
  <c r="AG83" i="16"/>
  <c r="AG195" i="25"/>
  <c r="AG169" i="25"/>
  <c r="AG94" i="16"/>
  <c r="AG156" i="25"/>
  <c r="AI87" i="13"/>
  <c r="AJ86" i="13"/>
  <c r="AG52" i="20"/>
  <c r="AJ44" i="21" s="1"/>
  <c r="AG74" i="20"/>
  <c r="AF100" i="13"/>
  <c r="AF111" i="13" s="1"/>
  <c r="AE222" i="25"/>
  <c r="AE95" i="16"/>
  <c r="AE183" i="25"/>
  <c r="AE62" i="16"/>
  <c r="AE209" i="25"/>
  <c r="AE157" i="25"/>
  <c r="AE84" i="16"/>
  <c r="AE106" i="16"/>
  <c r="AE118" i="25"/>
  <c r="AG21" i="13"/>
  <c r="AG78" i="13" s="1"/>
  <c r="AE235" i="25"/>
  <c r="AE73" i="16"/>
  <c r="AE117" i="16"/>
  <c r="AE131" i="25"/>
  <c r="AE170" i="25"/>
  <c r="AE144" i="25"/>
  <c r="AA48" i="20"/>
  <c r="AA47" i="20" s="1"/>
  <c r="AD41" i="21"/>
  <c r="AA120" i="16"/>
  <c r="AA121" i="16"/>
  <c r="R69" i="50"/>
  <c r="AA14" i="50"/>
  <c r="AA70" i="4"/>
  <c r="AY26" i="4"/>
  <c r="AA36" i="4"/>
  <c r="X34" i="4"/>
  <c r="AB200" i="25"/>
  <c r="AB198" i="25" s="1"/>
  <c r="AB213" i="25"/>
  <c r="AB211" i="25" s="1"/>
  <c r="AB174" i="25"/>
  <c r="AB172" i="25" s="1"/>
  <c r="AB187" i="25"/>
  <c r="AB185" i="25" s="1"/>
  <c r="AB148" i="25"/>
  <c r="AB146" i="25" s="1"/>
  <c r="AB161" i="25"/>
  <c r="AB159" i="25" s="1"/>
  <c r="AB122" i="25"/>
  <c r="AB120" i="25" s="1"/>
  <c r="AB135" i="25"/>
  <c r="AB133" i="25" s="1"/>
  <c r="AG26" i="20"/>
  <c r="AG111" i="20"/>
  <c r="AG63" i="20"/>
  <c r="AG100" i="20"/>
  <c r="AB109" i="25"/>
  <c r="AG37" i="20"/>
  <c r="BF50" i="13"/>
  <c r="BF39" i="13"/>
  <c r="AI61" i="13"/>
  <c r="AI72" i="13"/>
  <c r="AB72" i="21"/>
  <c r="AB39" i="21"/>
  <c r="AC35" i="21"/>
  <c r="AB53" i="16"/>
  <c r="AB52" i="16" s="1"/>
  <c r="AB108" i="16"/>
  <c r="AB107" i="16" s="1"/>
  <c r="AB97" i="16"/>
  <c r="AB96" i="16" s="1"/>
  <c r="AB75" i="16"/>
  <c r="AB74" i="16" s="1"/>
  <c r="AC91" i="13"/>
  <c r="AB86" i="16"/>
  <c r="AB85" i="16" s="1"/>
  <c r="AD12" i="13"/>
  <c r="AB49" i="25" l="1"/>
  <c r="AB48" i="25"/>
  <c r="AB47" i="25"/>
  <c r="AB44" i="25"/>
  <c r="AB45" i="25"/>
  <c r="AB410" i="25" s="1"/>
  <c r="AC410" i="25" s="1"/>
  <c r="AD410" i="25" s="1"/>
  <c r="AE410" i="25" s="1"/>
  <c r="AF410" i="25" s="1"/>
  <c r="AG410" i="25" s="1"/>
  <c r="AH410" i="25" s="1"/>
  <c r="AI410" i="25" s="1"/>
  <c r="AJ410" i="25" s="1"/>
  <c r="AK410" i="25" s="1"/>
  <c r="AL410" i="25" s="1"/>
  <c r="AM410" i="25" s="1"/>
  <c r="AN410" i="25" s="1"/>
  <c r="AO410" i="25" s="1"/>
  <c r="AP410" i="25" s="1"/>
  <c r="AQ410" i="25" s="1"/>
  <c r="AR410" i="25" s="1"/>
  <c r="AS410" i="25" s="1"/>
  <c r="AT410" i="25" s="1"/>
  <c r="AU410" i="25" s="1"/>
  <c r="AV410" i="25" s="1"/>
  <c r="AW410" i="25" s="1"/>
  <c r="AX410" i="25" s="1"/>
  <c r="AY410" i="25" s="1"/>
  <c r="AB46" i="25"/>
  <c r="AB411" i="25" s="1"/>
  <c r="AC411" i="25" s="1"/>
  <c r="AD411" i="25" s="1"/>
  <c r="AE411" i="25" s="1"/>
  <c r="AF411" i="25" s="1"/>
  <c r="AG411" i="25" s="1"/>
  <c r="AH411" i="25" s="1"/>
  <c r="AI411" i="25" s="1"/>
  <c r="AJ411" i="25" s="1"/>
  <c r="AK411" i="25" s="1"/>
  <c r="AL411" i="25" s="1"/>
  <c r="AM411" i="25" s="1"/>
  <c r="AN411" i="25" s="1"/>
  <c r="AO411" i="25" s="1"/>
  <c r="AP411" i="25" s="1"/>
  <c r="AQ411" i="25" s="1"/>
  <c r="AR411" i="25" s="1"/>
  <c r="AS411" i="25" s="1"/>
  <c r="AT411" i="25" s="1"/>
  <c r="AU411" i="25" s="1"/>
  <c r="AV411" i="25" s="1"/>
  <c r="AW411" i="25" s="1"/>
  <c r="AX411" i="25" s="1"/>
  <c r="AY411" i="25" s="1"/>
  <c r="AW404" i="25"/>
  <c r="AF65" i="16"/>
  <c r="AH13" i="13"/>
  <c r="AH70" i="13" s="1"/>
  <c r="AF149" i="25"/>
  <c r="AF109" i="16"/>
  <c r="AF76" i="16"/>
  <c r="AF136" i="25"/>
  <c r="AF87" i="16"/>
  <c r="AF54" i="16"/>
  <c r="AF123" i="25"/>
  <c r="AF88" i="18"/>
  <c r="AF188" i="25"/>
  <c r="AG92" i="13"/>
  <c r="AG103" i="13" s="1"/>
  <c r="AF87" i="20" s="1"/>
  <c r="AI75" i="21" s="1"/>
  <c r="AF214" i="25"/>
  <c r="AF162" i="25"/>
  <c r="AF98" i="16"/>
  <c r="AF99" i="18"/>
  <c r="AF126" i="18"/>
  <c r="AF201" i="25"/>
  <c r="AF227" i="25"/>
  <c r="AF110" i="25"/>
  <c r="AF110" i="18"/>
  <c r="AF175" i="25"/>
  <c r="AG75" i="20"/>
  <c r="BF40" i="13"/>
  <c r="BE76" i="18" s="1"/>
  <c r="AI62" i="13"/>
  <c r="AI84" i="13" s="1"/>
  <c r="AH113" i="18" s="1"/>
  <c r="AG101" i="20"/>
  <c r="AG27" i="20"/>
  <c r="BF51" i="13"/>
  <c r="AG64" i="20"/>
  <c r="AG140" i="18"/>
  <c r="AG90" i="20"/>
  <c r="AJ78" i="21" s="1"/>
  <c r="AG38" i="20"/>
  <c r="AG112" i="20"/>
  <c r="AG16" i="20"/>
  <c r="AJ23" i="21" s="1"/>
  <c r="AI71" i="13"/>
  <c r="AI82" i="13" s="1"/>
  <c r="BF49" i="13"/>
  <c r="BF38" i="13"/>
  <c r="AG85" i="13"/>
  <c r="AE145" i="18"/>
  <c r="Y121" i="18"/>
  <c r="Y122" i="18"/>
  <c r="BE75" i="18"/>
  <c r="AG144" i="18"/>
  <c r="Y120" i="18"/>
  <c r="AB123" i="18"/>
  <c r="AI128" i="25"/>
  <c r="AI93" i="18"/>
  <c r="AI115" i="18"/>
  <c r="AI104" i="18"/>
  <c r="AI131" i="18"/>
  <c r="AG88" i="20"/>
  <c r="AJ76" i="21" s="1"/>
  <c r="AG138" i="18"/>
  <c r="AH105" i="18"/>
  <c r="AH94" i="18"/>
  <c r="AH116" i="18"/>
  <c r="AH132" i="18"/>
  <c r="AG14" i="20"/>
  <c r="AJ21" i="21" s="1"/>
  <c r="AG79" i="20"/>
  <c r="AC13" i="21"/>
  <c r="AD65" i="21"/>
  <c r="AD66" i="21" s="1"/>
  <c r="AD32" i="21"/>
  <c r="AD33" i="21" s="1"/>
  <c r="AD10" i="21"/>
  <c r="X34" i="50"/>
  <c r="AY26" i="50"/>
  <c r="AA36" i="50"/>
  <c r="AI77" i="13"/>
  <c r="BF44" i="13"/>
  <c r="AI66" i="13"/>
  <c r="AG42" i="20"/>
  <c r="AG57" i="20"/>
  <c r="AJ49" i="21" s="1"/>
  <c r="AG116" i="20"/>
  <c r="AG105" i="20"/>
  <c r="AG68" i="20"/>
  <c r="AG94" i="20"/>
  <c r="AG20" i="20"/>
  <c r="AG31" i="20"/>
  <c r="AH181" i="25"/>
  <c r="AH155" i="25"/>
  <c r="AH116" i="25"/>
  <c r="AH115" i="16"/>
  <c r="AJ19" i="13"/>
  <c r="AJ76" i="13" s="1"/>
  <c r="AH142" i="25"/>
  <c r="AH168" i="25"/>
  <c r="AH93" i="16"/>
  <c r="AH207" i="25"/>
  <c r="AI98" i="13"/>
  <c r="AI109" i="13" s="1"/>
  <c r="AH194" i="25"/>
  <c r="AH82" i="16"/>
  <c r="AH233" i="25"/>
  <c r="AH129" i="25"/>
  <c r="AH71" i="16"/>
  <c r="AH104" i="16"/>
  <c r="AH60" i="16"/>
  <c r="AH220" i="25"/>
  <c r="AI114" i="16"/>
  <c r="AK18" i="13"/>
  <c r="AK75" i="13" s="1"/>
  <c r="AI70" i="16"/>
  <c r="AI180" i="25"/>
  <c r="AI167" i="25"/>
  <c r="AI92" i="16"/>
  <c r="AI206" i="25"/>
  <c r="AJ97" i="13"/>
  <c r="AJ108" i="13" s="1"/>
  <c r="AI81" i="16"/>
  <c r="AI103" i="16"/>
  <c r="AI232" i="25"/>
  <c r="AI59" i="16"/>
  <c r="AI219" i="25"/>
  <c r="AI115" i="25"/>
  <c r="AI141" i="25"/>
  <c r="AI154" i="25"/>
  <c r="AI193" i="25"/>
  <c r="AE58" i="20"/>
  <c r="AH50" i="21" s="1"/>
  <c r="AE95" i="20"/>
  <c r="AG51" i="20"/>
  <c r="AJ43" i="21" s="1"/>
  <c r="AE106" i="20"/>
  <c r="AE21" i="20"/>
  <c r="AE80" i="20"/>
  <c r="AE117" i="20"/>
  <c r="AE43" i="20"/>
  <c r="AE32" i="20"/>
  <c r="AE69" i="20"/>
  <c r="BD56" i="13"/>
  <c r="AG67" i="13"/>
  <c r="AG89" i="13" s="1"/>
  <c r="BD45" i="13"/>
  <c r="AB15" i="4"/>
  <c r="AB18" i="4"/>
  <c r="AB17" i="4"/>
  <c r="AB16" i="4"/>
  <c r="AB13" i="4"/>
  <c r="AB38" i="25"/>
  <c r="AB37" i="25"/>
  <c r="AI83" i="13"/>
  <c r="AB81" i="21"/>
  <c r="AB59" i="21"/>
  <c r="AB26" i="21"/>
  <c r="AG110" i="20"/>
  <c r="AC69" i="21"/>
  <c r="AC36" i="21"/>
  <c r="AG99" i="20"/>
  <c r="AG73" i="20"/>
  <c r="AG62" i="20"/>
  <c r="AG36" i="20"/>
  <c r="AG25" i="20"/>
  <c r="AB63" i="16"/>
  <c r="AB31" i="4"/>
  <c r="AC90" i="13"/>
  <c r="AC102" i="13"/>
  <c r="AD69" i="13"/>
  <c r="AD68" i="13" s="1"/>
  <c r="BA47" i="13"/>
  <c r="BA46" i="13" s="1"/>
  <c r="AD58" i="13"/>
  <c r="AD57" i="13" s="1"/>
  <c r="AD11" i="13"/>
  <c r="BA36" i="13"/>
  <c r="AB409" i="25" l="1"/>
  <c r="AC409" i="25" s="1"/>
  <c r="AD409" i="25" s="1"/>
  <c r="AE409" i="25" s="1"/>
  <c r="AF409" i="25" s="1"/>
  <c r="AG409" i="25" s="1"/>
  <c r="AH409" i="25" s="1"/>
  <c r="AI409" i="25" s="1"/>
  <c r="AJ409" i="25" s="1"/>
  <c r="AK409" i="25" s="1"/>
  <c r="AL409" i="25" s="1"/>
  <c r="AM409" i="25" s="1"/>
  <c r="AN409" i="25" s="1"/>
  <c r="AO409" i="25" s="1"/>
  <c r="AP409" i="25" s="1"/>
  <c r="AQ409" i="25" s="1"/>
  <c r="AR409" i="25" s="1"/>
  <c r="AS409" i="25" s="1"/>
  <c r="AT409" i="25" s="1"/>
  <c r="AU409" i="25" s="1"/>
  <c r="AB42" i="25"/>
  <c r="AB41" i="25" s="1"/>
  <c r="AB413" i="25"/>
  <c r="AB412" i="25"/>
  <c r="AC412" i="25" s="1"/>
  <c r="AD412" i="25" s="1"/>
  <c r="AE412" i="25" s="1"/>
  <c r="AF412" i="25" s="1"/>
  <c r="AG412" i="25" s="1"/>
  <c r="AH412" i="25" s="1"/>
  <c r="AI412" i="25" s="1"/>
  <c r="AJ412" i="25" s="1"/>
  <c r="AK412" i="25" s="1"/>
  <c r="AL412" i="25" s="1"/>
  <c r="AM412" i="25" s="1"/>
  <c r="AN412" i="25" s="1"/>
  <c r="AO412" i="25" s="1"/>
  <c r="AP412" i="25" s="1"/>
  <c r="AQ412" i="25" s="1"/>
  <c r="AR412" i="25" s="1"/>
  <c r="AS412" i="25" s="1"/>
  <c r="AT412" i="25" s="1"/>
  <c r="AU412" i="25" s="1"/>
  <c r="AV412" i="25" s="1"/>
  <c r="AW412" i="25" s="1"/>
  <c r="AX412" i="25" s="1"/>
  <c r="AY412" i="25" s="1"/>
  <c r="AX404" i="25"/>
  <c r="BE48" i="13"/>
  <c r="BE37" i="13"/>
  <c r="BD73" i="18" s="1"/>
  <c r="AF13" i="20"/>
  <c r="AI20" i="21" s="1"/>
  <c r="AH59" i="13"/>
  <c r="AH81" i="13" s="1"/>
  <c r="AG175" i="25" s="1"/>
  <c r="AF72" i="20"/>
  <c r="AF98" i="20"/>
  <c r="AF24" i="20"/>
  <c r="AF109" i="20"/>
  <c r="AF35" i="20"/>
  <c r="AF50" i="20"/>
  <c r="AI42" i="21" s="1"/>
  <c r="AF61" i="20"/>
  <c r="AF137" i="18"/>
  <c r="AH129" i="18"/>
  <c r="AH68" i="16"/>
  <c r="AH139" i="25"/>
  <c r="AH113" i="25"/>
  <c r="AH57" i="16"/>
  <c r="AI95" i="13"/>
  <c r="AI106" i="13" s="1"/>
  <c r="AH101" i="20" s="1"/>
  <c r="AH101" i="16"/>
  <c r="AH91" i="18"/>
  <c r="AH102" i="18"/>
  <c r="AH126" i="25"/>
  <c r="AJ16" i="13"/>
  <c r="AJ62" i="13" s="1"/>
  <c r="AH79" i="16"/>
  <c r="AH178" i="25"/>
  <c r="AH230" i="25"/>
  <c r="AH152" i="25"/>
  <c r="AH217" i="25"/>
  <c r="AH204" i="25"/>
  <c r="AH112" i="16"/>
  <c r="AH165" i="25"/>
  <c r="AH90" i="16"/>
  <c r="AH191" i="25"/>
  <c r="BE74" i="18"/>
  <c r="AF218" i="25"/>
  <c r="AB12" i="20"/>
  <c r="AE19" i="21" s="1"/>
  <c r="AB49" i="20"/>
  <c r="AF80" i="16"/>
  <c r="AF179" i="25"/>
  <c r="AH17" i="13"/>
  <c r="AH74" i="13" s="1"/>
  <c r="AF231" i="25"/>
  <c r="AF114" i="18"/>
  <c r="AF192" i="25"/>
  <c r="AF103" i="18"/>
  <c r="AF102" i="16"/>
  <c r="AF58" i="16"/>
  <c r="AF140" i="25"/>
  <c r="AF69" i="16"/>
  <c r="AF113" i="16"/>
  <c r="AF127" i="25"/>
  <c r="AF166" i="25"/>
  <c r="AF92" i="18"/>
  <c r="AG96" i="13"/>
  <c r="AG107" i="13" s="1"/>
  <c r="AF114" i="25"/>
  <c r="AF91" i="16"/>
  <c r="AF205" i="25"/>
  <c r="AF153" i="25"/>
  <c r="AF130" i="18"/>
  <c r="Y119" i="18"/>
  <c r="AB85" i="18"/>
  <c r="BE80" i="18"/>
  <c r="BC81" i="18"/>
  <c r="AI142" i="18"/>
  <c r="AH143" i="18"/>
  <c r="AB84" i="18"/>
  <c r="AZ72" i="18"/>
  <c r="AZ71" i="18" s="1"/>
  <c r="AB86" i="20"/>
  <c r="AE74" i="21" s="1"/>
  <c r="AH229" i="25"/>
  <c r="AH101" i="18"/>
  <c r="AH90" i="18"/>
  <c r="AH112" i="18"/>
  <c r="AH128" i="18"/>
  <c r="AF235" i="25"/>
  <c r="AF96" i="18"/>
  <c r="AF107" i="18"/>
  <c r="AF118" i="18"/>
  <c r="AF134" i="18"/>
  <c r="AB136" i="18"/>
  <c r="AB135" i="18" s="1"/>
  <c r="AH89" i="18"/>
  <c r="AH111" i="18"/>
  <c r="AH100" i="18"/>
  <c r="AH127" i="18"/>
  <c r="AH30" i="20"/>
  <c r="AI92" i="20"/>
  <c r="AC14" i="21"/>
  <c r="AD11" i="21"/>
  <c r="AB31" i="50"/>
  <c r="AB13" i="50"/>
  <c r="AI88" i="13"/>
  <c r="BG54" i="13"/>
  <c r="AJ65" i="13"/>
  <c r="AJ87" i="13" s="1"/>
  <c r="BG43" i="13"/>
  <c r="AH78" i="20"/>
  <c r="AH115" i="20"/>
  <c r="AH67" i="20"/>
  <c r="AH104" i="20"/>
  <c r="AH56" i="20"/>
  <c r="AK48" i="21" s="1"/>
  <c r="AH41" i="20"/>
  <c r="AH93" i="20"/>
  <c r="AH19" i="20"/>
  <c r="BH42" i="13"/>
  <c r="AK64" i="13"/>
  <c r="AK86" i="13" s="1"/>
  <c r="BH53" i="13"/>
  <c r="AI103" i="20"/>
  <c r="AI55" i="20"/>
  <c r="AL47" i="21" s="1"/>
  <c r="AI40" i="20"/>
  <c r="AI77" i="20"/>
  <c r="AI114" i="20"/>
  <c r="AI29" i="20"/>
  <c r="AI18" i="20"/>
  <c r="AI66" i="20"/>
  <c r="AF209" i="25"/>
  <c r="AF144" i="25"/>
  <c r="AF183" i="25"/>
  <c r="AF73" i="16"/>
  <c r="AF62" i="16"/>
  <c r="AF117" i="16"/>
  <c r="AF222" i="25"/>
  <c r="AF84" i="16"/>
  <c r="AF131" i="25"/>
  <c r="AG100" i="13"/>
  <c r="AG111" i="13" s="1"/>
  <c r="AH21" i="13"/>
  <c r="BE45" i="13" s="1"/>
  <c r="AF196" i="25"/>
  <c r="AF95" i="16"/>
  <c r="AF106" i="16"/>
  <c r="AF118" i="25"/>
  <c r="AF170" i="25"/>
  <c r="AF157" i="25"/>
  <c r="S72" i="50"/>
  <c r="AB17" i="50"/>
  <c r="S71" i="50"/>
  <c r="AB16" i="50"/>
  <c r="S70" i="50"/>
  <c r="AB15" i="50"/>
  <c r="S73" i="50"/>
  <c r="AB18" i="50"/>
  <c r="S68" i="50"/>
  <c r="AB73" i="4"/>
  <c r="AB72" i="4"/>
  <c r="AB69" i="4"/>
  <c r="AB71" i="4"/>
  <c r="AB35" i="4"/>
  <c r="AB33" i="4"/>
  <c r="AB14" i="4"/>
  <c r="AB32" i="4"/>
  <c r="AH215" i="25"/>
  <c r="AH228" i="25"/>
  <c r="AH203" i="25"/>
  <c r="AH216" i="25"/>
  <c r="AH189" i="25"/>
  <c r="AH202" i="25"/>
  <c r="AH177" i="25"/>
  <c r="AH190" i="25"/>
  <c r="AH163" i="25"/>
  <c r="AH176" i="25"/>
  <c r="AH151" i="25"/>
  <c r="AH164" i="25"/>
  <c r="AH137" i="25"/>
  <c r="AH150" i="25"/>
  <c r="AH125" i="25"/>
  <c r="AH138" i="25"/>
  <c r="AH111" i="25"/>
  <c r="AH124" i="25"/>
  <c r="AJ15" i="13"/>
  <c r="AJ61" i="13" s="1"/>
  <c r="AH112" i="25"/>
  <c r="AH67" i="16"/>
  <c r="AI94" i="13"/>
  <c r="AI105" i="13" s="1"/>
  <c r="AH111" i="16"/>
  <c r="AH78" i="16"/>
  <c r="AH56" i="16"/>
  <c r="AH89" i="16"/>
  <c r="AH100" i="16"/>
  <c r="AD80" i="13"/>
  <c r="AC70" i="21"/>
  <c r="AD67" i="21"/>
  <c r="AC37" i="21"/>
  <c r="AD34" i="21"/>
  <c r="AB108" i="20"/>
  <c r="AB107" i="20" s="1"/>
  <c r="AA74" i="4"/>
  <c r="AB97" i="20"/>
  <c r="AB96" i="20" s="1"/>
  <c r="AB60" i="20"/>
  <c r="AB59" i="20" s="1"/>
  <c r="AB71" i="20"/>
  <c r="AB70" i="20" s="1"/>
  <c r="AB34" i="20"/>
  <c r="AB33" i="20" s="1"/>
  <c r="AB23" i="20"/>
  <c r="AB22" i="20" s="1"/>
  <c r="AC101" i="13"/>
  <c r="BA35" i="13"/>
  <c r="AZ301" i="25" s="1"/>
  <c r="AH99" i="16"/>
  <c r="AH55" i="16"/>
  <c r="AJ14" i="13"/>
  <c r="AH66" i="16"/>
  <c r="AH77" i="16"/>
  <c r="AI93" i="13"/>
  <c r="AH88" i="16"/>
  <c r="AH110" i="16"/>
  <c r="AC413" i="25" l="1"/>
  <c r="AD413" i="25" s="1"/>
  <c r="AE413" i="25" s="1"/>
  <c r="AF413" i="25" s="1"/>
  <c r="AG413" i="25" s="1"/>
  <c r="AH413" i="25" s="1"/>
  <c r="AI413" i="25" s="1"/>
  <c r="AJ413" i="25" s="1"/>
  <c r="AK413" i="25" s="1"/>
  <c r="AL413" i="25" s="1"/>
  <c r="AM413" i="25" s="1"/>
  <c r="AN413" i="25" s="1"/>
  <c r="AO413" i="25" s="1"/>
  <c r="AP413" i="25" s="1"/>
  <c r="AQ413" i="25" s="1"/>
  <c r="AR413" i="25" s="1"/>
  <c r="AS413" i="25" s="1"/>
  <c r="AT413" i="25" s="1"/>
  <c r="AU413" i="25" s="1"/>
  <c r="AV413" i="25" s="1"/>
  <c r="AW413" i="25" s="1"/>
  <c r="AX413" i="25" s="1"/>
  <c r="AY413" i="25" s="1"/>
  <c r="AB322" i="25"/>
  <c r="AB36" i="25"/>
  <c r="AB82" i="18" s="1"/>
  <c r="AB27" i="4" s="1"/>
  <c r="AB27" i="50" s="1"/>
  <c r="AV409" i="25"/>
  <c r="AG162" i="25"/>
  <c r="AH92" i="13"/>
  <c r="AH103" i="13" s="1"/>
  <c r="AG50" i="20" s="1"/>
  <c r="AJ42" i="21" s="1"/>
  <c r="AG126" i="18"/>
  <c r="AI13" i="13"/>
  <c r="BF37" i="13" s="1"/>
  <c r="BE73" i="18" s="1"/>
  <c r="AG88" i="18"/>
  <c r="AG136" i="25"/>
  <c r="AG123" i="25"/>
  <c r="AG98" i="16"/>
  <c r="AG65" i="16"/>
  <c r="AG99" i="18"/>
  <c r="AG188" i="25"/>
  <c r="AG214" i="25"/>
  <c r="AG227" i="25"/>
  <c r="AG110" i="18"/>
  <c r="AG109" i="16"/>
  <c r="AG76" i="16"/>
  <c r="AG54" i="16"/>
  <c r="AG110" i="25"/>
  <c r="AG149" i="25"/>
  <c r="AG87" i="16"/>
  <c r="AG201" i="25"/>
  <c r="AH90" i="20"/>
  <c r="AK78" i="21" s="1"/>
  <c r="AH112" i="20"/>
  <c r="AH16" i="20"/>
  <c r="AK23" i="21" s="1"/>
  <c r="AH38" i="20"/>
  <c r="AH27" i="20"/>
  <c r="AH140" i="18"/>
  <c r="AH53" i="20"/>
  <c r="AK45" i="21" s="1"/>
  <c r="AH64" i="20"/>
  <c r="AH75" i="20"/>
  <c r="BG51" i="13"/>
  <c r="AJ73" i="13"/>
  <c r="AJ84" i="13" s="1"/>
  <c r="AI178" i="25" s="1"/>
  <c r="BG40" i="13"/>
  <c r="BF76" i="18" s="1"/>
  <c r="AF65" i="20"/>
  <c r="AB30" i="4"/>
  <c r="AB30" i="50" s="1"/>
  <c r="AB29" i="4"/>
  <c r="AB29" i="50" s="1"/>
  <c r="BE52" i="13"/>
  <c r="BE41" i="13"/>
  <c r="AH63" i="13"/>
  <c r="AH85" i="13" s="1"/>
  <c r="AG80" i="16" s="1"/>
  <c r="AF91" i="20"/>
  <c r="AI79" i="21" s="1"/>
  <c r="AF39" i="20"/>
  <c r="AF28" i="20"/>
  <c r="AF113" i="20"/>
  <c r="AF17" i="20"/>
  <c r="AI24" i="21" s="1"/>
  <c r="AF76" i="20"/>
  <c r="AF54" i="20"/>
  <c r="AI46" i="21" s="1"/>
  <c r="AF102" i="20"/>
  <c r="AF141" i="18"/>
  <c r="BG78" i="18"/>
  <c r="AF145" i="18"/>
  <c r="AC64" i="16"/>
  <c r="BF79" i="18"/>
  <c r="BD81" i="18"/>
  <c r="AD79" i="13"/>
  <c r="AB85" i="20"/>
  <c r="AB84" i="20" s="1"/>
  <c r="AE65" i="21" s="1"/>
  <c r="AC87" i="18"/>
  <c r="AC86" i="18" s="1"/>
  <c r="AC98" i="18"/>
  <c r="AC97" i="18" s="1"/>
  <c r="AC109" i="18"/>
  <c r="AC108" i="18" s="1"/>
  <c r="AC125" i="18"/>
  <c r="AC124" i="18" s="1"/>
  <c r="AI104" i="16"/>
  <c r="AI94" i="18"/>
  <c r="AI105" i="18"/>
  <c r="AI132" i="18"/>
  <c r="AI116" i="18"/>
  <c r="AH156" i="25"/>
  <c r="AH95" i="18"/>
  <c r="AH106" i="18"/>
  <c r="AH117" i="18"/>
  <c r="AH133" i="18"/>
  <c r="AH89" i="20"/>
  <c r="AK77" i="21" s="1"/>
  <c r="AH139" i="18"/>
  <c r="AJ128" i="25"/>
  <c r="AJ93" i="18"/>
  <c r="AJ104" i="18"/>
  <c r="AJ115" i="18"/>
  <c r="AJ131" i="18"/>
  <c r="AB11" i="20"/>
  <c r="AB10" i="20" s="1"/>
  <c r="AE10" i="21" s="1"/>
  <c r="AH15" i="20"/>
  <c r="AK22" i="21" s="1"/>
  <c r="AC15" i="21"/>
  <c r="AC17" i="21" s="1"/>
  <c r="AD12" i="21"/>
  <c r="AB32" i="50"/>
  <c r="AB33" i="50"/>
  <c r="AB35" i="50"/>
  <c r="AH72" i="16"/>
  <c r="AH61" i="16"/>
  <c r="AI71" i="16"/>
  <c r="AH130" i="25"/>
  <c r="AI99" i="13"/>
  <c r="AI110" i="13" s="1"/>
  <c r="AH94" i="16"/>
  <c r="AH83" i="16"/>
  <c r="AH234" i="25"/>
  <c r="AH182" i="25"/>
  <c r="AH105" i="16"/>
  <c r="AH143" i="25"/>
  <c r="AH221" i="25"/>
  <c r="AH169" i="25"/>
  <c r="AH195" i="25"/>
  <c r="AH208" i="25"/>
  <c r="AH117" i="25"/>
  <c r="AH116" i="16"/>
  <c r="AJ20" i="13"/>
  <c r="AJ66" i="13" s="1"/>
  <c r="AI116" i="25"/>
  <c r="AI233" i="25"/>
  <c r="AI168" i="25"/>
  <c r="AI181" i="25"/>
  <c r="AI115" i="16"/>
  <c r="AI129" i="25"/>
  <c r="AI220" i="25"/>
  <c r="AI194" i="25"/>
  <c r="AI142" i="25"/>
  <c r="AJ98" i="13"/>
  <c r="AJ109" i="13" s="1"/>
  <c r="AI60" i="16"/>
  <c r="AI207" i="25"/>
  <c r="AK19" i="13"/>
  <c r="AK76" i="13" s="1"/>
  <c r="AI82" i="16"/>
  <c r="AI155" i="25"/>
  <c r="AI93" i="16"/>
  <c r="AK97" i="13"/>
  <c r="AK108" i="13" s="1"/>
  <c r="AJ180" i="25"/>
  <c r="AJ219" i="25"/>
  <c r="AJ92" i="16"/>
  <c r="AJ70" i="16"/>
  <c r="AJ193" i="25"/>
  <c r="AJ154" i="25"/>
  <c r="AJ232" i="25"/>
  <c r="AJ103" i="16"/>
  <c r="AJ115" i="25"/>
  <c r="AJ59" i="16"/>
  <c r="AL18" i="13"/>
  <c r="BI42" i="13" s="1"/>
  <c r="AJ114" i="16"/>
  <c r="AJ206" i="25"/>
  <c r="AJ141" i="25"/>
  <c r="AJ167" i="25"/>
  <c r="AJ81" i="16"/>
  <c r="AH52" i="20"/>
  <c r="AK44" i="21" s="1"/>
  <c r="AF58" i="20"/>
  <c r="AI50" i="21" s="1"/>
  <c r="AF95" i="20"/>
  <c r="AF21" i="20"/>
  <c r="AH37" i="20"/>
  <c r="AF106" i="20"/>
  <c r="AF117" i="20"/>
  <c r="AF32" i="20"/>
  <c r="AF69" i="20"/>
  <c r="AH78" i="13"/>
  <c r="BE56" i="13"/>
  <c r="AF43" i="20"/>
  <c r="AH67" i="13"/>
  <c r="AF80" i="20"/>
  <c r="AB48" i="20"/>
  <c r="AB47" i="20" s="1"/>
  <c r="AE32" i="21" s="1"/>
  <c r="AE41" i="21"/>
  <c r="AB120" i="16"/>
  <c r="AB121" i="16"/>
  <c r="S69" i="50"/>
  <c r="AB14" i="50"/>
  <c r="AB70" i="4"/>
  <c r="AB36" i="4"/>
  <c r="Y34" i="4"/>
  <c r="AZ26" i="4"/>
  <c r="AC213" i="25"/>
  <c r="AC211" i="25" s="1"/>
  <c r="AC226" i="25"/>
  <c r="AC224" i="25" s="1"/>
  <c r="AC187" i="25"/>
  <c r="AC185" i="25" s="1"/>
  <c r="AC200" i="25"/>
  <c r="AC198" i="25" s="1"/>
  <c r="AC161" i="25"/>
  <c r="AC159" i="25" s="1"/>
  <c r="AC174" i="25"/>
  <c r="AC172" i="25" s="1"/>
  <c r="AJ72" i="13"/>
  <c r="AJ83" i="13" s="1"/>
  <c r="AC135" i="25"/>
  <c r="AC133" i="25" s="1"/>
  <c r="AC148" i="25"/>
  <c r="AC146" i="25" s="1"/>
  <c r="BG50" i="13"/>
  <c r="BG39" i="13"/>
  <c r="AC109" i="25"/>
  <c r="AC122" i="25"/>
  <c r="AC120" i="25" s="1"/>
  <c r="AH74" i="20"/>
  <c r="AH111" i="20"/>
  <c r="AH63" i="20"/>
  <c r="AH26" i="20"/>
  <c r="AH100" i="20"/>
  <c r="BG49" i="13"/>
  <c r="AC72" i="21"/>
  <c r="AD68" i="21"/>
  <c r="AD35" i="21"/>
  <c r="AC39" i="21"/>
  <c r="AI104" i="13"/>
  <c r="AD91" i="13"/>
  <c r="AC53" i="16"/>
  <c r="AC52" i="16" s="1"/>
  <c r="BG38" i="13"/>
  <c r="AJ60" i="13"/>
  <c r="AJ71" i="13"/>
  <c r="AE12" i="13"/>
  <c r="AC86" i="16"/>
  <c r="AC85" i="16" s="1"/>
  <c r="AC97" i="16"/>
  <c r="AC96" i="16" s="1"/>
  <c r="AC108" i="16"/>
  <c r="AC107" i="16" s="1"/>
  <c r="AC75" i="16"/>
  <c r="AC74" i="16" s="1"/>
  <c r="AC48" i="25" l="1"/>
  <c r="AC49" i="25"/>
  <c r="AC47" i="25"/>
  <c r="AC44" i="25"/>
  <c r="AC45" i="25"/>
  <c r="AC415" i="25" s="1"/>
  <c r="AD415" i="25" s="1"/>
  <c r="AE415" i="25" s="1"/>
  <c r="AF415" i="25" s="1"/>
  <c r="AG415" i="25" s="1"/>
  <c r="AH415" i="25" s="1"/>
  <c r="AI415" i="25" s="1"/>
  <c r="AJ415" i="25" s="1"/>
  <c r="AK415" i="25" s="1"/>
  <c r="AL415" i="25" s="1"/>
  <c r="AM415" i="25" s="1"/>
  <c r="AN415" i="25" s="1"/>
  <c r="AO415" i="25" s="1"/>
  <c r="AP415" i="25" s="1"/>
  <c r="AQ415" i="25" s="1"/>
  <c r="AR415" i="25" s="1"/>
  <c r="AS415" i="25" s="1"/>
  <c r="AT415" i="25" s="1"/>
  <c r="AU415" i="25" s="1"/>
  <c r="AV415" i="25" s="1"/>
  <c r="AW415" i="25" s="1"/>
  <c r="AX415" i="25" s="1"/>
  <c r="AY415" i="25" s="1"/>
  <c r="AZ415" i="25" s="1"/>
  <c r="AC46" i="25"/>
  <c r="AC416" i="25" s="1"/>
  <c r="AD416" i="25" s="1"/>
  <c r="AE416" i="25" s="1"/>
  <c r="AF416" i="25" s="1"/>
  <c r="AG416" i="25" s="1"/>
  <c r="AH416" i="25" s="1"/>
  <c r="AI416" i="25" s="1"/>
  <c r="AJ416" i="25" s="1"/>
  <c r="AK416" i="25" s="1"/>
  <c r="AL416" i="25" s="1"/>
  <c r="AM416" i="25" s="1"/>
  <c r="AN416" i="25" s="1"/>
  <c r="AO416" i="25" s="1"/>
  <c r="AP416" i="25" s="1"/>
  <c r="AQ416" i="25" s="1"/>
  <c r="AR416" i="25" s="1"/>
  <c r="AS416" i="25" s="1"/>
  <c r="AT416" i="25" s="1"/>
  <c r="AU416" i="25" s="1"/>
  <c r="AV416" i="25" s="1"/>
  <c r="AW416" i="25" s="1"/>
  <c r="AX416" i="25" s="1"/>
  <c r="AY416" i="25" s="1"/>
  <c r="AZ416" i="25" s="1"/>
  <c r="AW409" i="25"/>
  <c r="AG61" i="20"/>
  <c r="AG137" i="18"/>
  <c r="AG109" i="20"/>
  <c r="AG35" i="20"/>
  <c r="AG87" i="20"/>
  <c r="AJ75" i="21" s="1"/>
  <c r="AG13" i="20"/>
  <c r="AJ20" i="21" s="1"/>
  <c r="AG24" i="20"/>
  <c r="AG98" i="20"/>
  <c r="AG72" i="20"/>
  <c r="BF48" i="13"/>
  <c r="AI70" i="13"/>
  <c r="AI59" i="13"/>
  <c r="AI204" i="25"/>
  <c r="AI57" i="16"/>
  <c r="AI102" i="18"/>
  <c r="AJ95" i="13"/>
  <c r="AJ106" i="13" s="1"/>
  <c r="AI90" i="20" s="1"/>
  <c r="AL78" i="21" s="1"/>
  <c r="AI191" i="25"/>
  <c r="AK16" i="13"/>
  <c r="BH40" i="13" s="1"/>
  <c r="BG76" i="18" s="1"/>
  <c r="AI90" i="16"/>
  <c r="AI139" i="25"/>
  <c r="AI68" i="16"/>
  <c r="AI79" i="16"/>
  <c r="AI112" i="16"/>
  <c r="AI230" i="25"/>
  <c r="AI152" i="25"/>
  <c r="AI101" i="16"/>
  <c r="AI217" i="25"/>
  <c r="AI129" i="18"/>
  <c r="AI165" i="25"/>
  <c r="AI91" i="18"/>
  <c r="AI113" i="25"/>
  <c r="AI126" i="25"/>
  <c r="AI113" i="18"/>
  <c r="BD77" i="18"/>
  <c r="AG92" i="18"/>
  <c r="AG192" i="25"/>
  <c r="AG153" i="25"/>
  <c r="AG114" i="18"/>
  <c r="AG102" i="16"/>
  <c r="AG218" i="25"/>
  <c r="AG166" i="25"/>
  <c r="AG103" i="18"/>
  <c r="AG231" i="25"/>
  <c r="AI17" i="13"/>
  <c r="BF41" i="13" s="1"/>
  <c r="AG69" i="16"/>
  <c r="AG113" i="16"/>
  <c r="AG114" i="25"/>
  <c r="AG127" i="25"/>
  <c r="AG140" i="25"/>
  <c r="AG130" i="18"/>
  <c r="AG91" i="16"/>
  <c r="AH96" i="13"/>
  <c r="AH107" i="13" s="1"/>
  <c r="AG179" i="25"/>
  <c r="AG205" i="25"/>
  <c r="AG58" i="16"/>
  <c r="Z121" i="18"/>
  <c r="AJ142" i="18"/>
  <c r="BF75" i="18"/>
  <c r="AI143" i="18"/>
  <c r="BH78" i="18"/>
  <c r="BF74" i="18"/>
  <c r="Z122" i="18"/>
  <c r="AH144" i="18"/>
  <c r="Z120" i="18"/>
  <c r="AC123" i="18"/>
  <c r="AH88" i="20"/>
  <c r="AK76" i="21" s="1"/>
  <c r="AH138" i="18"/>
  <c r="AI101" i="18"/>
  <c r="AI90" i="18"/>
  <c r="AI112" i="18"/>
  <c r="AI128" i="18"/>
  <c r="AH14" i="20"/>
  <c r="AK21" i="21" s="1"/>
  <c r="AI78" i="20"/>
  <c r="AH31" i="20"/>
  <c r="AJ77" i="20"/>
  <c r="AC26" i="21"/>
  <c r="AD13" i="21"/>
  <c r="AZ26" i="50"/>
  <c r="Y34" i="50"/>
  <c r="AB36" i="50"/>
  <c r="BG44" i="13"/>
  <c r="AJ77" i="13"/>
  <c r="AJ88" i="13" s="1"/>
  <c r="AH20" i="20"/>
  <c r="AH105" i="20"/>
  <c r="AH57" i="20"/>
  <c r="AK49" i="21" s="1"/>
  <c r="AH116" i="20"/>
  <c r="AH94" i="20"/>
  <c r="AH42" i="20"/>
  <c r="BG55" i="13"/>
  <c r="AH79" i="20"/>
  <c r="AH68" i="20"/>
  <c r="AI30" i="20"/>
  <c r="AI115" i="20"/>
  <c r="AI56" i="20"/>
  <c r="AL48" i="21" s="1"/>
  <c r="AI93" i="20"/>
  <c r="AI67" i="20"/>
  <c r="AI19" i="20"/>
  <c r="AI104" i="20"/>
  <c r="AI41" i="20"/>
  <c r="BH54" i="13"/>
  <c r="AK65" i="13"/>
  <c r="AK87" i="13" s="1"/>
  <c r="BH43" i="13"/>
  <c r="AJ40" i="20"/>
  <c r="AJ66" i="20"/>
  <c r="AJ103" i="20"/>
  <c r="AJ29" i="20"/>
  <c r="AJ55" i="20"/>
  <c r="AM47" i="21" s="1"/>
  <c r="AJ92" i="20"/>
  <c r="AJ18" i="20"/>
  <c r="AJ114" i="20"/>
  <c r="BI53" i="13"/>
  <c r="AL75" i="13"/>
  <c r="AL64" i="13"/>
  <c r="AH51" i="20"/>
  <c r="AK43" i="21" s="1"/>
  <c r="AH89" i="13"/>
  <c r="AC16" i="4"/>
  <c r="AC18" i="4"/>
  <c r="AC15" i="4"/>
  <c r="AC13" i="4"/>
  <c r="AC17" i="4"/>
  <c r="AI216" i="25"/>
  <c r="AI229" i="25"/>
  <c r="AC38" i="25"/>
  <c r="AI190" i="25"/>
  <c r="AI203" i="25"/>
  <c r="AI164" i="25"/>
  <c r="AI177" i="25"/>
  <c r="AI138" i="25"/>
  <c r="AI151" i="25"/>
  <c r="AI112" i="25"/>
  <c r="AI125" i="25"/>
  <c r="AC37" i="25"/>
  <c r="AI100" i="16"/>
  <c r="AI67" i="16"/>
  <c r="AI78" i="16"/>
  <c r="AI56" i="16"/>
  <c r="AI89" i="16"/>
  <c r="AK15" i="13"/>
  <c r="AI111" i="16"/>
  <c r="AJ94" i="13"/>
  <c r="AJ105" i="13" s="1"/>
  <c r="AJ82" i="13"/>
  <c r="AE11" i="13"/>
  <c r="AC81" i="21"/>
  <c r="AC59" i="21"/>
  <c r="AH110" i="20"/>
  <c r="AE66" i="21"/>
  <c r="AD69" i="21"/>
  <c r="AE33" i="21"/>
  <c r="AD36" i="21"/>
  <c r="AE11" i="21"/>
  <c r="AH99" i="20"/>
  <c r="AH73" i="20"/>
  <c r="AH62" i="20"/>
  <c r="AH36" i="20"/>
  <c r="AH25" i="20"/>
  <c r="AC63" i="16"/>
  <c r="AC31" i="4"/>
  <c r="AD90" i="13"/>
  <c r="AD102" i="13"/>
  <c r="BB36" i="13"/>
  <c r="BB47" i="13"/>
  <c r="BB46" i="13" s="1"/>
  <c r="AE69" i="13"/>
  <c r="AE68" i="13" s="1"/>
  <c r="AE58" i="13"/>
  <c r="AC414" i="25" l="1"/>
  <c r="AD414" i="25" s="1"/>
  <c r="AE414" i="25" s="1"/>
  <c r="AF414" i="25" s="1"/>
  <c r="AG414" i="25" s="1"/>
  <c r="AH414" i="25" s="1"/>
  <c r="AI414" i="25" s="1"/>
  <c r="AJ414" i="25" s="1"/>
  <c r="AK414" i="25" s="1"/>
  <c r="AL414" i="25" s="1"/>
  <c r="AM414" i="25" s="1"/>
  <c r="AN414" i="25" s="1"/>
  <c r="AO414" i="25" s="1"/>
  <c r="AP414" i="25" s="1"/>
  <c r="AQ414" i="25" s="1"/>
  <c r="AR414" i="25" s="1"/>
  <c r="AS414" i="25" s="1"/>
  <c r="AT414" i="25" s="1"/>
  <c r="AU414" i="25" s="1"/>
  <c r="AV414" i="25" s="1"/>
  <c r="AW414" i="25" s="1"/>
  <c r="AX414" i="25" s="1"/>
  <c r="AY414" i="25" s="1"/>
  <c r="AZ414" i="25" s="1"/>
  <c r="AC42" i="25"/>
  <c r="AC41" i="25" s="1"/>
  <c r="AC417" i="25"/>
  <c r="AD417" i="25" s="1"/>
  <c r="AE417" i="25" s="1"/>
  <c r="AF417" i="25" s="1"/>
  <c r="AG417" i="25" s="1"/>
  <c r="AH417" i="25" s="1"/>
  <c r="AI417" i="25" s="1"/>
  <c r="AJ417" i="25" s="1"/>
  <c r="AK417" i="25" s="1"/>
  <c r="AL417" i="25" s="1"/>
  <c r="AM417" i="25" s="1"/>
  <c r="AN417" i="25" s="1"/>
  <c r="AO417" i="25" s="1"/>
  <c r="AP417" i="25" s="1"/>
  <c r="AQ417" i="25" s="1"/>
  <c r="AR417" i="25" s="1"/>
  <c r="AS417" i="25" s="1"/>
  <c r="AT417" i="25" s="1"/>
  <c r="AU417" i="25" s="1"/>
  <c r="AV417" i="25" s="1"/>
  <c r="AW417" i="25" s="1"/>
  <c r="AX417" i="25" s="1"/>
  <c r="AY417" i="25" s="1"/>
  <c r="AZ417" i="25" s="1"/>
  <c r="AC418" i="25"/>
  <c r="AX409" i="25"/>
  <c r="AI81" i="13"/>
  <c r="AI92" i="13" s="1"/>
  <c r="AI103" i="13" s="1"/>
  <c r="AH35" i="20" s="1"/>
  <c r="AI53" i="20"/>
  <c r="AL45" i="21" s="1"/>
  <c r="AI112" i="20"/>
  <c r="AI16" i="20"/>
  <c r="AL23" i="21" s="1"/>
  <c r="AI75" i="20"/>
  <c r="AI38" i="20"/>
  <c r="BH51" i="13"/>
  <c r="AK73" i="13"/>
  <c r="AK62" i="13"/>
  <c r="AI27" i="20"/>
  <c r="AI64" i="20"/>
  <c r="AI101" i="20"/>
  <c r="AI140" i="18"/>
  <c r="AI74" i="13"/>
  <c r="AG141" i="18"/>
  <c r="BE77" i="18"/>
  <c r="AC12" i="20"/>
  <c r="AF19" i="21" s="1"/>
  <c r="AC49" i="20"/>
  <c r="AI63" i="13"/>
  <c r="AG39" i="20"/>
  <c r="BF52" i="13"/>
  <c r="AG102" i="20"/>
  <c r="AG91" i="20"/>
  <c r="AJ79" i="21" s="1"/>
  <c r="AG65" i="20"/>
  <c r="AG17" i="20"/>
  <c r="AJ24" i="21" s="1"/>
  <c r="AG113" i="20"/>
  <c r="AG28" i="20"/>
  <c r="AG54" i="20"/>
  <c r="AJ46" i="21" s="1"/>
  <c r="AG76" i="20"/>
  <c r="Z119" i="18"/>
  <c r="AC85" i="18"/>
  <c r="BF80" i="18"/>
  <c r="AC86" i="20"/>
  <c r="AF74" i="21" s="1"/>
  <c r="BA72" i="18"/>
  <c r="BA71" i="18" s="1"/>
  <c r="AC84" i="18"/>
  <c r="BG79" i="18"/>
  <c r="AJ99" i="13"/>
  <c r="AJ110" i="13" s="1"/>
  <c r="AI95" i="18"/>
  <c r="AI106" i="18"/>
  <c r="AI117" i="18"/>
  <c r="AI133" i="18"/>
  <c r="AC136" i="18"/>
  <c r="AC135" i="18" s="1"/>
  <c r="AI89" i="18"/>
  <c r="AI100" i="18"/>
  <c r="AI111" i="18"/>
  <c r="AI127" i="18"/>
  <c r="AI89" i="20"/>
  <c r="AL77" i="21" s="1"/>
  <c r="AI139" i="18"/>
  <c r="AG117" i="16"/>
  <c r="AG107" i="18"/>
  <c r="AG96" i="18"/>
  <c r="AG118" i="18"/>
  <c r="AG134" i="18"/>
  <c r="AJ71" i="16"/>
  <c r="AJ94" i="18"/>
  <c r="AJ105" i="18"/>
  <c r="AJ132" i="18"/>
  <c r="AJ116" i="18"/>
  <c r="AI15" i="20"/>
  <c r="AL22" i="21" s="1"/>
  <c r="AD14" i="21"/>
  <c r="AC13" i="50"/>
  <c r="AC31" i="50"/>
  <c r="AI61" i="16"/>
  <c r="AI143" i="25"/>
  <c r="AI117" i="25"/>
  <c r="AI94" i="16"/>
  <c r="AI221" i="25"/>
  <c r="AI156" i="25"/>
  <c r="AI83" i="16"/>
  <c r="AI182" i="25"/>
  <c r="AI234" i="25"/>
  <c r="AI72" i="16"/>
  <c r="AI195" i="25"/>
  <c r="AI208" i="25"/>
  <c r="AI169" i="25"/>
  <c r="AI105" i="16"/>
  <c r="AI116" i="16"/>
  <c r="AK20" i="13"/>
  <c r="BH44" i="13" s="1"/>
  <c r="AI130" i="25"/>
  <c r="AJ207" i="25"/>
  <c r="AJ233" i="25"/>
  <c r="AJ60" i="16"/>
  <c r="AJ93" i="16"/>
  <c r="AJ116" i="25"/>
  <c r="AJ168" i="25"/>
  <c r="AL19" i="13"/>
  <c r="BI54" i="13" s="1"/>
  <c r="AJ220" i="25"/>
  <c r="AK98" i="13"/>
  <c r="AK109" i="13" s="1"/>
  <c r="AJ181" i="25"/>
  <c r="AJ194" i="25"/>
  <c r="AJ115" i="16"/>
  <c r="AJ82" i="16"/>
  <c r="AJ142" i="25"/>
  <c r="AJ129" i="25"/>
  <c r="AJ155" i="25"/>
  <c r="AJ104" i="16"/>
  <c r="AL86" i="13"/>
  <c r="AI52" i="20"/>
  <c r="AL44" i="21" s="1"/>
  <c r="AI100" i="20"/>
  <c r="AG170" i="25"/>
  <c r="AG222" i="25"/>
  <c r="AG157" i="25"/>
  <c r="AG84" i="16"/>
  <c r="AG209" i="25"/>
  <c r="AG235" i="25"/>
  <c r="AG183" i="25"/>
  <c r="AG196" i="25"/>
  <c r="AG106" i="16"/>
  <c r="AG144" i="25"/>
  <c r="AH100" i="13"/>
  <c r="AH111" i="13" s="1"/>
  <c r="AG62" i="16"/>
  <c r="AG73" i="16"/>
  <c r="AG131" i="25"/>
  <c r="AI21" i="13"/>
  <c r="BF56" i="13" s="1"/>
  <c r="AG95" i="16"/>
  <c r="AG118" i="25"/>
  <c r="T70" i="50"/>
  <c r="AC15" i="50"/>
  <c r="T71" i="50"/>
  <c r="AC16" i="50"/>
  <c r="T72" i="50"/>
  <c r="AC17" i="50"/>
  <c r="T73" i="50"/>
  <c r="AC18" i="50"/>
  <c r="T68" i="50"/>
  <c r="AC73" i="4"/>
  <c r="AC71" i="4"/>
  <c r="AC69" i="4"/>
  <c r="AC72" i="4"/>
  <c r="AC35" i="4"/>
  <c r="AC33" i="4"/>
  <c r="AC14" i="4"/>
  <c r="AC32" i="4"/>
  <c r="AI215" i="25"/>
  <c r="AI228" i="25"/>
  <c r="AI189" i="25"/>
  <c r="AI202" i="25"/>
  <c r="AI163" i="25"/>
  <c r="AI176" i="25"/>
  <c r="AI137" i="25"/>
  <c r="AI150" i="25"/>
  <c r="AI111" i="25"/>
  <c r="AI124" i="25"/>
  <c r="AI111" i="20"/>
  <c r="AI74" i="20"/>
  <c r="AI26" i="20"/>
  <c r="AI63" i="20"/>
  <c r="AI37" i="20"/>
  <c r="BH50" i="13"/>
  <c r="AK72" i="13"/>
  <c r="BH39" i="13"/>
  <c r="AK61" i="13"/>
  <c r="AE80" i="13"/>
  <c r="AD70" i="21"/>
  <c r="AE67" i="21"/>
  <c r="AD37" i="21"/>
  <c r="AE34" i="21"/>
  <c r="AB74" i="4"/>
  <c r="AE12" i="21"/>
  <c r="AC108" i="20"/>
  <c r="AC107" i="20" s="1"/>
  <c r="AC97" i="20"/>
  <c r="AC96" i="20" s="1"/>
  <c r="AC60" i="20"/>
  <c r="AC59" i="20" s="1"/>
  <c r="AC71" i="20"/>
  <c r="AC70" i="20" s="1"/>
  <c r="AC34" i="20"/>
  <c r="AC33" i="20" s="1"/>
  <c r="AC23" i="20"/>
  <c r="AC22" i="20" s="1"/>
  <c r="AD101" i="13"/>
  <c r="BB35" i="13"/>
  <c r="BA301" i="25" s="1"/>
  <c r="AI77" i="16"/>
  <c r="AI55" i="16"/>
  <c r="AK14" i="13"/>
  <c r="AI110" i="16"/>
  <c r="AI99" i="16"/>
  <c r="AI88" i="16"/>
  <c r="AI66" i="16"/>
  <c r="AJ93" i="13"/>
  <c r="AE57" i="13"/>
  <c r="AY409" i="25" l="1"/>
  <c r="AD418" i="25"/>
  <c r="AE418" i="25" s="1"/>
  <c r="AF418" i="25" s="1"/>
  <c r="AG418" i="25" s="1"/>
  <c r="AH418" i="25" s="1"/>
  <c r="AI418" i="25" s="1"/>
  <c r="AJ418" i="25" s="1"/>
  <c r="AK418" i="25" s="1"/>
  <c r="AL418" i="25" s="1"/>
  <c r="AM418" i="25" s="1"/>
  <c r="AN418" i="25" s="1"/>
  <c r="AO418" i="25" s="1"/>
  <c r="AP418" i="25" s="1"/>
  <c r="AQ418" i="25" s="1"/>
  <c r="AR418" i="25" s="1"/>
  <c r="AS418" i="25" s="1"/>
  <c r="AT418" i="25" s="1"/>
  <c r="AU418" i="25" s="1"/>
  <c r="AV418" i="25" s="1"/>
  <c r="AW418" i="25" s="1"/>
  <c r="AC322" i="25"/>
  <c r="AC36" i="25"/>
  <c r="AC82" i="18" s="1"/>
  <c r="AC27" i="4" s="1"/>
  <c r="AC27" i="50" s="1"/>
  <c r="AH109" i="16"/>
  <c r="AH162" i="25"/>
  <c r="AH227" i="25"/>
  <c r="AH87" i="16"/>
  <c r="AH214" i="25"/>
  <c r="AH54" i="16"/>
  <c r="AH123" i="25"/>
  <c r="AH149" i="25"/>
  <c r="AH188" i="25"/>
  <c r="AH98" i="16"/>
  <c r="AH65" i="16"/>
  <c r="AH110" i="18"/>
  <c r="AH88" i="18"/>
  <c r="AH99" i="18"/>
  <c r="AH110" i="25"/>
  <c r="AH175" i="25"/>
  <c r="AH126" i="18"/>
  <c r="AH201" i="25"/>
  <c r="AJ13" i="13"/>
  <c r="BG48" i="13" s="1"/>
  <c r="AH136" i="25"/>
  <c r="AH76" i="16"/>
  <c r="AK84" i="13"/>
  <c r="AJ102" i="18" s="1"/>
  <c r="AI85" i="13"/>
  <c r="AH114" i="18" s="1"/>
  <c r="AH137" i="18"/>
  <c r="AH61" i="20"/>
  <c r="AH109" i="20"/>
  <c r="AH50" i="20"/>
  <c r="AK42" i="21" s="1"/>
  <c r="AH98" i="20"/>
  <c r="AH24" i="20"/>
  <c r="AH87" i="20"/>
  <c r="AK75" i="21" s="1"/>
  <c r="AH13" i="20"/>
  <c r="AK20" i="21" s="1"/>
  <c r="AH72" i="20"/>
  <c r="AC29" i="4"/>
  <c r="AC29" i="50" s="1"/>
  <c r="AC30" i="4"/>
  <c r="AC30" i="50" s="1"/>
  <c r="AG145" i="18"/>
  <c r="AD64" i="16"/>
  <c r="BG75" i="18"/>
  <c r="BG80" i="18"/>
  <c r="AI144" i="18"/>
  <c r="AJ143" i="18"/>
  <c r="AE79" i="13"/>
  <c r="AI79" i="20"/>
  <c r="AI31" i="20"/>
  <c r="AI57" i="20"/>
  <c r="AL49" i="21" s="1"/>
  <c r="AI94" i="20"/>
  <c r="AI42" i="20"/>
  <c r="AI116" i="20"/>
  <c r="AI20" i="20"/>
  <c r="AI68" i="20"/>
  <c r="AI105" i="20"/>
  <c r="AC85" i="20"/>
  <c r="AC84" i="20" s="1"/>
  <c r="AF65" i="21" s="1"/>
  <c r="AK115" i="25"/>
  <c r="AK104" i="18"/>
  <c r="AK93" i="18"/>
  <c r="AK115" i="18"/>
  <c r="AK131" i="18"/>
  <c r="AD98" i="18"/>
  <c r="AD97" i="18" s="1"/>
  <c r="AD87" i="18"/>
  <c r="AD86" i="18" s="1"/>
  <c r="AD109" i="18"/>
  <c r="AD108" i="18" s="1"/>
  <c r="AD125" i="18"/>
  <c r="AD124" i="18" s="1"/>
  <c r="AC11" i="20"/>
  <c r="AC10" i="20" s="1"/>
  <c r="AF10" i="21" s="1"/>
  <c r="AJ115" i="20"/>
  <c r="AD15" i="21"/>
  <c r="AD17" i="21" s="1"/>
  <c r="AC35" i="50"/>
  <c r="AC32" i="50"/>
  <c r="AC33" i="50"/>
  <c r="BH55" i="13"/>
  <c r="AK66" i="13"/>
  <c r="AK77" i="13"/>
  <c r="AJ93" i="20"/>
  <c r="AJ56" i="20"/>
  <c r="AM48" i="21" s="1"/>
  <c r="AL76" i="13"/>
  <c r="AL65" i="13"/>
  <c r="BI43" i="13"/>
  <c r="AJ19" i="20"/>
  <c r="AJ30" i="20"/>
  <c r="AJ67" i="20"/>
  <c r="AJ78" i="20"/>
  <c r="AJ104" i="20"/>
  <c r="AJ41" i="20"/>
  <c r="AK180" i="25"/>
  <c r="AK193" i="25"/>
  <c r="AK141" i="25"/>
  <c r="AK128" i="25"/>
  <c r="AK114" i="16"/>
  <c r="AL97" i="13"/>
  <c r="AL108" i="13" s="1"/>
  <c r="AK232" i="25"/>
  <c r="AK219" i="25"/>
  <c r="AK59" i="16"/>
  <c r="AM18" i="13"/>
  <c r="AM75" i="13" s="1"/>
  <c r="AK92" i="16"/>
  <c r="AK167" i="25"/>
  <c r="AK103" i="16"/>
  <c r="AK154" i="25"/>
  <c r="AK206" i="25"/>
  <c r="AK70" i="16"/>
  <c r="AK81" i="16"/>
  <c r="AG58" i="20"/>
  <c r="AJ50" i="21" s="1"/>
  <c r="AG95" i="20"/>
  <c r="AG32" i="20"/>
  <c r="AG21" i="20"/>
  <c r="AI78" i="13"/>
  <c r="AG69" i="20"/>
  <c r="AG80" i="20"/>
  <c r="AG106" i="20"/>
  <c r="AG43" i="20"/>
  <c r="BF45" i="13"/>
  <c r="AI67" i="13"/>
  <c r="AG117" i="20"/>
  <c r="AC48" i="20"/>
  <c r="AC47" i="20" s="1"/>
  <c r="AF32" i="21" s="1"/>
  <c r="AF41" i="21"/>
  <c r="AC120" i="16"/>
  <c r="AC121" i="16"/>
  <c r="T69" i="50"/>
  <c r="AC14" i="50"/>
  <c r="AC70" i="4"/>
  <c r="Z34" i="4"/>
  <c r="AC36" i="4"/>
  <c r="BA26" i="4"/>
  <c r="AD213" i="25"/>
  <c r="AD211" i="25" s="1"/>
  <c r="AD226" i="25"/>
  <c r="AD224" i="25" s="1"/>
  <c r="AD187" i="25"/>
  <c r="AD185" i="25" s="1"/>
  <c r="AD200" i="25"/>
  <c r="AD198" i="25" s="1"/>
  <c r="AD161" i="25"/>
  <c r="AD159" i="25" s="1"/>
  <c r="AD174" i="25"/>
  <c r="AD172" i="25" s="1"/>
  <c r="AD135" i="25"/>
  <c r="AD133" i="25" s="1"/>
  <c r="AD148" i="25"/>
  <c r="AD146" i="25" s="1"/>
  <c r="AD109" i="25"/>
  <c r="AD122" i="25"/>
  <c r="AD120" i="25" s="1"/>
  <c r="AK83" i="13"/>
  <c r="AK71" i="13"/>
  <c r="AD72" i="21"/>
  <c r="AE68" i="21"/>
  <c r="AE35" i="21"/>
  <c r="AD39" i="21"/>
  <c r="AE13" i="21"/>
  <c r="AJ104" i="13"/>
  <c r="AD108" i="16"/>
  <c r="AD107" i="16" s="1"/>
  <c r="AD53" i="16"/>
  <c r="AD52" i="16" s="1"/>
  <c r="AK60" i="13"/>
  <c r="BH38" i="13"/>
  <c r="BH49" i="13"/>
  <c r="AF12" i="13"/>
  <c r="AE91" i="13"/>
  <c r="AD97" i="16"/>
  <c r="AD96" i="16" s="1"/>
  <c r="AD75" i="16"/>
  <c r="AD74" i="16" s="1"/>
  <c r="AD86" i="16"/>
  <c r="AD85" i="16" s="1"/>
  <c r="AD48" i="25" l="1"/>
  <c r="AD49" i="25"/>
  <c r="AD44" i="25"/>
  <c r="AD45" i="25"/>
  <c r="AD420" i="25" s="1"/>
  <c r="AE420" i="25" s="1"/>
  <c r="AF420" i="25" s="1"/>
  <c r="AG420" i="25" s="1"/>
  <c r="AH420" i="25" s="1"/>
  <c r="AI420" i="25" s="1"/>
  <c r="AJ420" i="25" s="1"/>
  <c r="AK420" i="25" s="1"/>
  <c r="AL420" i="25" s="1"/>
  <c r="AM420" i="25" s="1"/>
  <c r="AN420" i="25" s="1"/>
  <c r="AO420" i="25" s="1"/>
  <c r="AP420" i="25" s="1"/>
  <c r="AQ420" i="25" s="1"/>
  <c r="AR420" i="25" s="1"/>
  <c r="AS420" i="25" s="1"/>
  <c r="AT420" i="25" s="1"/>
  <c r="AU420" i="25" s="1"/>
  <c r="AV420" i="25" s="1"/>
  <c r="AW420" i="25" s="1"/>
  <c r="AX420" i="25" s="1"/>
  <c r="AY420" i="25" s="1"/>
  <c r="AZ420" i="25" s="1"/>
  <c r="BA420" i="25" s="1"/>
  <c r="AD46" i="25"/>
  <c r="AD421" i="25" s="1"/>
  <c r="AE421" i="25" s="1"/>
  <c r="AF421" i="25" s="1"/>
  <c r="AG421" i="25" s="1"/>
  <c r="AH421" i="25" s="1"/>
  <c r="AI421" i="25" s="1"/>
  <c r="AJ421" i="25" s="1"/>
  <c r="AK421" i="25" s="1"/>
  <c r="AL421" i="25" s="1"/>
  <c r="AM421" i="25" s="1"/>
  <c r="AN421" i="25" s="1"/>
  <c r="AO421" i="25" s="1"/>
  <c r="AP421" i="25" s="1"/>
  <c r="AQ421" i="25" s="1"/>
  <c r="AR421" i="25" s="1"/>
  <c r="AS421" i="25" s="1"/>
  <c r="AT421" i="25" s="1"/>
  <c r="AU421" i="25" s="1"/>
  <c r="AV421" i="25" s="1"/>
  <c r="AW421" i="25" s="1"/>
  <c r="AX421" i="25" s="1"/>
  <c r="AY421" i="25" s="1"/>
  <c r="AZ421" i="25" s="1"/>
  <c r="BA421" i="25" s="1"/>
  <c r="AD47" i="25"/>
  <c r="AX418" i="25"/>
  <c r="AJ70" i="13"/>
  <c r="AJ59" i="13"/>
  <c r="BG37" i="13"/>
  <c r="BF73" i="18" s="1"/>
  <c r="AH140" i="25"/>
  <c r="AL16" i="13"/>
  <c r="BI40" i="13" s="1"/>
  <c r="BH76" i="18" s="1"/>
  <c r="AJ126" i="25"/>
  <c r="AJ165" i="25"/>
  <c r="AJ57" i="16"/>
  <c r="AJ113" i="25"/>
  <c r="AJ139" i="25"/>
  <c r="AJ112" i="16"/>
  <c r="AJ68" i="16"/>
  <c r="AK95" i="13"/>
  <c r="AK106" i="13" s="1"/>
  <c r="AJ90" i="20" s="1"/>
  <c r="AM78" i="21" s="1"/>
  <c r="AJ152" i="25"/>
  <c r="AJ79" i="16"/>
  <c r="AH218" i="25"/>
  <c r="AJ204" i="25"/>
  <c r="AJ129" i="18"/>
  <c r="AJ113" i="18"/>
  <c r="AJ91" i="18"/>
  <c r="AJ217" i="25"/>
  <c r="AJ230" i="25"/>
  <c r="AJ101" i="16"/>
  <c r="AJ178" i="25"/>
  <c r="AJ191" i="25"/>
  <c r="AJ90" i="16"/>
  <c r="AH91" i="16"/>
  <c r="AH205" i="25"/>
  <c r="AH127" i="25"/>
  <c r="AH179" i="25"/>
  <c r="AH153" i="25"/>
  <c r="AH92" i="18"/>
  <c r="AH103" i="18"/>
  <c r="AH58" i="16"/>
  <c r="AJ17" i="13"/>
  <c r="BG41" i="13" s="1"/>
  <c r="BF77" i="18" s="1"/>
  <c r="AH114" i="25"/>
  <c r="AI96" i="13"/>
  <c r="AI107" i="13" s="1"/>
  <c r="AH91" i="20" s="1"/>
  <c r="AK79" i="21" s="1"/>
  <c r="AH231" i="25"/>
  <c r="AH192" i="25"/>
  <c r="AH113" i="16"/>
  <c r="AH166" i="25"/>
  <c r="AH130" i="18"/>
  <c r="AH102" i="16"/>
  <c r="AH80" i="16"/>
  <c r="AH69" i="16"/>
  <c r="AA120" i="18"/>
  <c r="AA121" i="18"/>
  <c r="AA122" i="18"/>
  <c r="AK142" i="18"/>
  <c r="BH79" i="18"/>
  <c r="BG74" i="18"/>
  <c r="BE81" i="18"/>
  <c r="AD123" i="18"/>
  <c r="AI88" i="20"/>
  <c r="AL76" i="21" s="1"/>
  <c r="AI138" i="18"/>
  <c r="AJ229" i="25"/>
  <c r="AJ101" i="18"/>
  <c r="AJ90" i="18"/>
  <c r="AJ112" i="18"/>
  <c r="AJ128" i="18"/>
  <c r="AI14" i="20"/>
  <c r="AL21" i="21" s="1"/>
  <c r="AK66" i="20"/>
  <c r="Z34" i="50"/>
  <c r="BA26" i="50"/>
  <c r="AC36" i="50"/>
  <c r="AK88" i="13"/>
  <c r="AL87" i="13"/>
  <c r="AM64" i="13"/>
  <c r="AM86" i="13" s="1"/>
  <c r="BJ42" i="13"/>
  <c r="AK55" i="20"/>
  <c r="AN47" i="21" s="1"/>
  <c r="AK18" i="20"/>
  <c r="BJ53" i="13"/>
  <c r="AK77" i="20"/>
  <c r="AK114" i="20"/>
  <c r="AK92" i="20"/>
  <c r="AK40" i="20"/>
  <c r="AK29" i="20"/>
  <c r="AK103" i="20"/>
  <c r="AI51" i="20"/>
  <c r="AL43" i="21" s="1"/>
  <c r="AI89" i="13"/>
  <c r="AD16" i="4"/>
  <c r="AD17" i="4"/>
  <c r="AD15" i="4"/>
  <c r="AD13" i="4"/>
  <c r="AD18" i="4"/>
  <c r="AJ203" i="25"/>
  <c r="AJ216" i="25"/>
  <c r="AD38" i="25"/>
  <c r="AJ177" i="25"/>
  <c r="AJ190" i="25"/>
  <c r="AJ151" i="25"/>
  <c r="AJ164" i="25"/>
  <c r="AJ125" i="25"/>
  <c r="AJ138" i="25"/>
  <c r="AD37" i="25"/>
  <c r="AJ67" i="16"/>
  <c r="AJ112" i="25"/>
  <c r="AJ56" i="16"/>
  <c r="AK94" i="13"/>
  <c r="AK105" i="13" s="1"/>
  <c r="AJ100" i="16"/>
  <c r="AJ111" i="16"/>
  <c r="AJ89" i="16"/>
  <c r="AJ78" i="16"/>
  <c r="AL15" i="13"/>
  <c r="AK82" i="13"/>
  <c r="BC36" i="13"/>
  <c r="AD81" i="21"/>
  <c r="AD59" i="21"/>
  <c r="AD26" i="21"/>
  <c r="AI110" i="20"/>
  <c r="AF66" i="21"/>
  <c r="AE69" i="21"/>
  <c r="AF33" i="21"/>
  <c r="AE36" i="21"/>
  <c r="AF11" i="21"/>
  <c r="AE14" i="21"/>
  <c r="AI99" i="20"/>
  <c r="AI73" i="20"/>
  <c r="AI62" i="20"/>
  <c r="AI36" i="20"/>
  <c r="AI25" i="20"/>
  <c r="AD63" i="16"/>
  <c r="AD31" i="4"/>
  <c r="AE90" i="13"/>
  <c r="AF11" i="13"/>
  <c r="BC47" i="13"/>
  <c r="BC46" i="13" s="1"/>
  <c r="AF69" i="13"/>
  <c r="AF68" i="13" s="1"/>
  <c r="AF58" i="13"/>
  <c r="AF57" i="13" s="1"/>
  <c r="AE102" i="13"/>
  <c r="AY418" i="25" l="1"/>
  <c r="AD422" i="25"/>
  <c r="AE422" i="25" s="1"/>
  <c r="AF422" i="25" s="1"/>
  <c r="AG422" i="25" s="1"/>
  <c r="AH422" i="25" s="1"/>
  <c r="AI422" i="25" s="1"/>
  <c r="AJ422" i="25" s="1"/>
  <c r="AK422" i="25" s="1"/>
  <c r="AL422" i="25" s="1"/>
  <c r="AM422" i="25" s="1"/>
  <c r="AN422" i="25" s="1"/>
  <c r="AO422" i="25" s="1"/>
  <c r="AP422" i="25" s="1"/>
  <c r="AQ422" i="25" s="1"/>
  <c r="AR422" i="25" s="1"/>
  <c r="AS422" i="25" s="1"/>
  <c r="AT422" i="25" s="1"/>
  <c r="AU422" i="25" s="1"/>
  <c r="AV422" i="25" s="1"/>
  <c r="AW422" i="25" s="1"/>
  <c r="AX422" i="25" s="1"/>
  <c r="AY422" i="25" s="1"/>
  <c r="AZ422" i="25" s="1"/>
  <c r="BA422" i="25" s="1"/>
  <c r="AD423" i="25"/>
  <c r="AD42" i="25"/>
  <c r="AD41" i="25" s="1"/>
  <c r="AD419" i="25"/>
  <c r="AE419" i="25" s="1"/>
  <c r="AF419" i="25" s="1"/>
  <c r="AG419" i="25" s="1"/>
  <c r="AH419" i="25" s="1"/>
  <c r="AI419" i="25" s="1"/>
  <c r="AJ419" i="25" s="1"/>
  <c r="AK419" i="25" s="1"/>
  <c r="AL419" i="25" s="1"/>
  <c r="AM419" i="25" s="1"/>
  <c r="AN419" i="25" s="1"/>
  <c r="AO419" i="25" s="1"/>
  <c r="AP419" i="25" s="1"/>
  <c r="AQ419" i="25" s="1"/>
  <c r="AR419" i="25" s="1"/>
  <c r="AS419" i="25" s="1"/>
  <c r="AT419" i="25" s="1"/>
  <c r="AU419" i="25" s="1"/>
  <c r="AV419" i="25" s="1"/>
  <c r="AW419" i="25" s="1"/>
  <c r="AX419" i="25" s="1"/>
  <c r="AY419" i="25" s="1"/>
  <c r="AZ419" i="25" s="1"/>
  <c r="BA419" i="25" s="1"/>
  <c r="AJ81" i="13"/>
  <c r="AI54" i="16" s="1"/>
  <c r="AL62" i="13"/>
  <c r="AL73" i="13"/>
  <c r="BI51" i="13"/>
  <c r="AJ101" i="20"/>
  <c r="AJ38" i="20"/>
  <c r="AJ27" i="20"/>
  <c r="AJ64" i="20"/>
  <c r="AJ140" i="18"/>
  <c r="AJ16" i="20"/>
  <c r="AM23" i="21" s="1"/>
  <c r="AJ53" i="20"/>
  <c r="AM45" i="21" s="1"/>
  <c r="AJ75" i="20"/>
  <c r="AJ112" i="20"/>
  <c r="AJ63" i="13"/>
  <c r="AJ74" i="13"/>
  <c r="BG52" i="13"/>
  <c r="AH39" i="20"/>
  <c r="AH28" i="20"/>
  <c r="AH54" i="20"/>
  <c r="AK46" i="21" s="1"/>
  <c r="AH65" i="20"/>
  <c r="AH76" i="20"/>
  <c r="AH113" i="20"/>
  <c r="AH17" i="20"/>
  <c r="AK24" i="21" s="1"/>
  <c r="AH102" i="20"/>
  <c r="AH141" i="18"/>
  <c r="AD12" i="20"/>
  <c r="AG19" i="21" s="1"/>
  <c r="AD49" i="20"/>
  <c r="AA119" i="18"/>
  <c r="AD85" i="18"/>
  <c r="AD84" i="18"/>
  <c r="BI78" i="18"/>
  <c r="AD86" i="20"/>
  <c r="AG74" i="21" s="1"/>
  <c r="BB72" i="18"/>
  <c r="BB71" i="18" s="1"/>
  <c r="AJ89" i="20"/>
  <c r="AM77" i="21" s="1"/>
  <c r="AJ139" i="18"/>
  <c r="AL92" i="16"/>
  <c r="AL104" i="18"/>
  <c r="AL93" i="18"/>
  <c r="AL115" i="18"/>
  <c r="AL131" i="18"/>
  <c r="AD136" i="18"/>
  <c r="AD135" i="18" s="1"/>
  <c r="AJ228" i="25"/>
  <c r="AJ89" i="18"/>
  <c r="AJ100" i="18"/>
  <c r="AJ111" i="18"/>
  <c r="AJ127" i="18"/>
  <c r="AK142" i="25"/>
  <c r="AK94" i="18"/>
  <c r="AK116" i="18"/>
  <c r="AK105" i="18"/>
  <c r="AK132" i="18"/>
  <c r="AJ130" i="25"/>
  <c r="AJ95" i="18"/>
  <c r="AJ106" i="18"/>
  <c r="AJ117" i="18"/>
  <c r="AJ133" i="18"/>
  <c r="AH235" i="25"/>
  <c r="AH96" i="18"/>
  <c r="AH107" i="18"/>
  <c r="AH118" i="18"/>
  <c r="AH134" i="18"/>
  <c r="AJ15" i="20"/>
  <c r="AM22" i="21" s="1"/>
  <c r="AD31" i="50"/>
  <c r="AD18" i="50"/>
  <c r="AD13" i="50"/>
  <c r="AJ169" i="25"/>
  <c r="AJ195" i="25"/>
  <c r="AJ117" i="25"/>
  <c r="AJ61" i="16"/>
  <c r="AJ156" i="25"/>
  <c r="AL20" i="13"/>
  <c r="BI55" i="13" s="1"/>
  <c r="AJ105" i="16"/>
  <c r="AJ234" i="25"/>
  <c r="AJ72" i="16"/>
  <c r="AJ116" i="16"/>
  <c r="AJ83" i="16"/>
  <c r="AJ221" i="25"/>
  <c r="AK99" i="13"/>
  <c r="AK110" i="13" s="1"/>
  <c r="AJ182" i="25"/>
  <c r="AJ208" i="25"/>
  <c r="AJ143" i="25"/>
  <c r="AJ94" i="16"/>
  <c r="AK60" i="16"/>
  <c r="AK71" i="16"/>
  <c r="AK194" i="25"/>
  <c r="AM19" i="13"/>
  <c r="AM65" i="13" s="1"/>
  <c r="AK116" i="25"/>
  <c r="AK104" i="16"/>
  <c r="AK155" i="25"/>
  <c r="AK129" i="25"/>
  <c r="AL98" i="13"/>
  <c r="AL109" i="13" s="1"/>
  <c r="AK115" i="16"/>
  <c r="AK233" i="25"/>
  <c r="AK207" i="25"/>
  <c r="AK220" i="25"/>
  <c r="AK181" i="25"/>
  <c r="AK93" i="16"/>
  <c r="AK82" i="16"/>
  <c r="AK168" i="25"/>
  <c r="AL114" i="16"/>
  <c r="AL206" i="25"/>
  <c r="AL193" i="25"/>
  <c r="AL70" i="16"/>
  <c r="AL115" i="25"/>
  <c r="AM97" i="13"/>
  <c r="AM108" i="13" s="1"/>
  <c r="AL167" i="25"/>
  <c r="AL81" i="16"/>
  <c r="AL103" i="16"/>
  <c r="AL154" i="25"/>
  <c r="AL180" i="25"/>
  <c r="AL59" i="16"/>
  <c r="AL128" i="25"/>
  <c r="AL141" i="25"/>
  <c r="AL219" i="25"/>
  <c r="AN18" i="13"/>
  <c r="BK53" i="13" s="1"/>
  <c r="AL232" i="25"/>
  <c r="AJ52" i="20"/>
  <c r="AM44" i="21" s="1"/>
  <c r="AJ37" i="20"/>
  <c r="AH170" i="25"/>
  <c r="AH62" i="16"/>
  <c r="AH144" i="25"/>
  <c r="AH117" i="16"/>
  <c r="AH157" i="25"/>
  <c r="AH131" i="25"/>
  <c r="AH196" i="25"/>
  <c r="AH209" i="25"/>
  <c r="AH84" i="16"/>
  <c r="AH95" i="16"/>
  <c r="AH118" i="25"/>
  <c r="AH106" i="16"/>
  <c r="AH183" i="25"/>
  <c r="AI100" i="13"/>
  <c r="AI111" i="13" s="1"/>
  <c r="AJ21" i="13"/>
  <c r="AJ67" i="13" s="1"/>
  <c r="AH222" i="25"/>
  <c r="AH73" i="16"/>
  <c r="U72" i="50"/>
  <c r="AD17" i="50"/>
  <c r="U71" i="50"/>
  <c r="AD16" i="50"/>
  <c r="U70" i="50"/>
  <c r="AD15" i="50"/>
  <c r="U73" i="50"/>
  <c r="U68" i="50"/>
  <c r="AD73" i="4"/>
  <c r="AD71" i="4"/>
  <c r="AD69" i="4"/>
  <c r="AD72" i="4"/>
  <c r="AD35" i="4"/>
  <c r="AC74" i="4"/>
  <c r="AD32" i="4"/>
  <c r="AD33" i="4"/>
  <c r="AD14" i="4"/>
  <c r="AJ202" i="25"/>
  <c r="AJ215" i="25"/>
  <c r="AJ176" i="25"/>
  <c r="AJ189" i="25"/>
  <c r="AJ150" i="25"/>
  <c r="AJ163" i="25"/>
  <c r="AJ124" i="25"/>
  <c r="AJ137" i="25"/>
  <c r="AJ110" i="16"/>
  <c r="AJ111" i="25"/>
  <c r="AJ63" i="20"/>
  <c r="AJ111" i="20"/>
  <c r="AJ74" i="20"/>
  <c r="AJ100" i="20"/>
  <c r="AJ26" i="20"/>
  <c r="AL61" i="13"/>
  <c r="BI50" i="13"/>
  <c r="BI39" i="13"/>
  <c r="AL72" i="13"/>
  <c r="AL14" i="13"/>
  <c r="BI49" i="13" s="1"/>
  <c r="AK93" i="13"/>
  <c r="AK104" i="13" s="1"/>
  <c r="AJ66" i="16"/>
  <c r="AJ77" i="16"/>
  <c r="AJ88" i="16"/>
  <c r="AJ55" i="16"/>
  <c r="AJ99" i="16"/>
  <c r="BC35" i="13"/>
  <c r="BB301" i="25" s="1"/>
  <c r="AF80" i="13"/>
  <c r="AE70" i="21"/>
  <c r="AF67" i="21"/>
  <c r="AE37" i="21"/>
  <c r="AF34" i="21"/>
  <c r="AE15" i="21"/>
  <c r="AF12" i="21"/>
  <c r="AD108" i="20"/>
  <c r="AD107" i="20" s="1"/>
  <c r="AD97" i="20"/>
  <c r="AD96" i="20" s="1"/>
  <c r="AD60" i="20"/>
  <c r="AD59" i="20" s="1"/>
  <c r="AD71" i="20"/>
  <c r="AD70" i="20" s="1"/>
  <c r="AD34" i="20"/>
  <c r="AD33" i="20" s="1"/>
  <c r="AD23" i="20"/>
  <c r="AD22" i="20" s="1"/>
  <c r="AE101" i="13"/>
  <c r="AD36" i="25" l="1"/>
  <c r="AD82" i="18" s="1"/>
  <c r="AD27" i="4" s="1"/>
  <c r="AD27" i="50" s="1"/>
  <c r="AE423" i="25"/>
  <c r="AF423" i="25" s="1"/>
  <c r="AG423" i="25" s="1"/>
  <c r="AH423" i="25" s="1"/>
  <c r="AI423" i="25" s="1"/>
  <c r="AJ423" i="25" s="1"/>
  <c r="AK423" i="25" s="1"/>
  <c r="AL423" i="25" s="1"/>
  <c r="AM423" i="25" s="1"/>
  <c r="AN423" i="25" s="1"/>
  <c r="AO423" i="25" s="1"/>
  <c r="AP423" i="25" s="1"/>
  <c r="AQ423" i="25" s="1"/>
  <c r="AR423" i="25" s="1"/>
  <c r="AS423" i="25" s="1"/>
  <c r="AT423" i="25" s="1"/>
  <c r="AU423" i="25" s="1"/>
  <c r="AV423" i="25" s="1"/>
  <c r="AW423" i="25" s="1"/>
  <c r="AX423" i="25" s="1"/>
  <c r="AY423" i="25" s="1"/>
  <c r="AZ423" i="25" s="1"/>
  <c r="BA423" i="25" s="1"/>
  <c r="AD322" i="25"/>
  <c r="AZ418" i="25"/>
  <c r="AI109" i="16"/>
  <c r="AI110" i="25"/>
  <c r="AI227" i="25"/>
  <c r="AI188" i="25"/>
  <c r="AI98" i="16"/>
  <c r="AI149" i="25"/>
  <c r="AI136" i="25"/>
  <c r="AI123" i="25"/>
  <c r="AI88" i="18"/>
  <c r="AI65" i="16"/>
  <c r="AI175" i="25"/>
  <c r="AK13" i="13"/>
  <c r="BH48" i="13" s="1"/>
  <c r="AJ92" i="13"/>
  <c r="AJ103" i="13" s="1"/>
  <c r="AI61" i="20" s="1"/>
  <c r="AI214" i="25"/>
  <c r="AI162" i="25"/>
  <c r="AI87" i="16"/>
  <c r="AI201" i="25"/>
  <c r="AI126" i="18"/>
  <c r="AI99" i="18"/>
  <c r="AI110" i="18"/>
  <c r="AI76" i="16"/>
  <c r="AL84" i="13"/>
  <c r="AM16" i="13" s="1"/>
  <c r="AM62" i="13" s="1"/>
  <c r="AJ85" i="13"/>
  <c r="AI179" i="25" s="1"/>
  <c r="AD29" i="4"/>
  <c r="AD29" i="50" s="1"/>
  <c r="BB26" i="4"/>
  <c r="BB26" i="50" s="1"/>
  <c r="AD30" i="4"/>
  <c r="AD30" i="50" s="1"/>
  <c r="AE64" i="16"/>
  <c r="AH145" i="18"/>
  <c r="AL142" i="18"/>
  <c r="BH75" i="18"/>
  <c r="AK143" i="18"/>
  <c r="AJ144" i="18"/>
  <c r="AF79" i="13"/>
  <c r="AD85" i="20"/>
  <c r="AD84" i="20" s="1"/>
  <c r="AG65" i="21" s="1"/>
  <c r="AJ88" i="20"/>
  <c r="AM76" i="21" s="1"/>
  <c r="AJ138" i="18"/>
  <c r="AE98" i="18"/>
  <c r="AE97" i="18" s="1"/>
  <c r="AE87" i="18"/>
  <c r="AE86" i="18" s="1"/>
  <c r="AE109" i="18"/>
  <c r="AE108" i="18" s="1"/>
  <c r="AE125" i="18"/>
  <c r="AE124" i="18" s="1"/>
  <c r="AD11" i="20"/>
  <c r="AD10" i="20" s="1"/>
  <c r="AG10" i="21" s="1"/>
  <c r="AJ14" i="20"/>
  <c r="AM21" i="21" s="1"/>
  <c r="AL92" i="20"/>
  <c r="AK41" i="20"/>
  <c r="AJ20" i="20"/>
  <c r="AD35" i="50"/>
  <c r="AD33" i="50"/>
  <c r="AD32" i="50"/>
  <c r="AJ31" i="20"/>
  <c r="AL66" i="13"/>
  <c r="BI44" i="13"/>
  <c r="AL77" i="13"/>
  <c r="AJ94" i="20"/>
  <c r="AJ116" i="20"/>
  <c r="AJ68" i="20"/>
  <c r="AM76" i="13"/>
  <c r="AM87" i="13" s="1"/>
  <c r="AJ57" i="20"/>
  <c r="AM49" i="21" s="1"/>
  <c r="AJ79" i="20"/>
  <c r="AJ105" i="20"/>
  <c r="AJ42" i="20"/>
  <c r="BJ43" i="13"/>
  <c r="AK67" i="20"/>
  <c r="BJ54" i="13"/>
  <c r="AK19" i="20"/>
  <c r="AK93" i="20"/>
  <c r="AK78" i="20"/>
  <c r="AK115" i="20"/>
  <c r="AK56" i="20"/>
  <c r="AN48" i="21" s="1"/>
  <c r="AK104" i="20"/>
  <c r="AK30" i="20"/>
  <c r="AN64" i="13"/>
  <c r="AN75" i="13"/>
  <c r="BK42" i="13"/>
  <c r="AL77" i="20"/>
  <c r="AL55" i="20"/>
  <c r="AO47" i="21" s="1"/>
  <c r="AL40" i="20"/>
  <c r="AL114" i="20"/>
  <c r="AL66" i="20"/>
  <c r="AL29" i="20"/>
  <c r="AL103" i="20"/>
  <c r="AL18" i="20"/>
  <c r="AH58" i="20"/>
  <c r="AK50" i="21" s="1"/>
  <c r="AH95" i="20"/>
  <c r="AJ51" i="20"/>
  <c r="AM43" i="21" s="1"/>
  <c r="AH43" i="20"/>
  <c r="AH21" i="20"/>
  <c r="AJ78" i="13"/>
  <c r="AJ89" i="13" s="1"/>
  <c r="AH80" i="20"/>
  <c r="AH32" i="20"/>
  <c r="BG56" i="13"/>
  <c r="AH117" i="20"/>
  <c r="AH106" i="20"/>
  <c r="AH69" i="20"/>
  <c r="BG45" i="13"/>
  <c r="AD48" i="20"/>
  <c r="AD47" i="20" s="1"/>
  <c r="AG32" i="21" s="1"/>
  <c r="AG41" i="21"/>
  <c r="AD120" i="16"/>
  <c r="AD121" i="16"/>
  <c r="U69" i="50"/>
  <c r="AD14" i="50"/>
  <c r="AD70" i="4"/>
  <c r="AD36" i="4"/>
  <c r="AA34" i="4"/>
  <c r="AE213" i="25"/>
  <c r="AE211" i="25" s="1"/>
  <c r="AE226" i="25"/>
  <c r="AE224" i="25" s="1"/>
  <c r="AE187" i="25"/>
  <c r="AE185" i="25" s="1"/>
  <c r="AE200" i="25"/>
  <c r="AE198" i="25" s="1"/>
  <c r="AE161" i="25"/>
  <c r="AE159" i="25" s="1"/>
  <c r="AE174" i="25"/>
  <c r="AE172" i="25" s="1"/>
  <c r="AE135" i="25"/>
  <c r="AE133" i="25" s="1"/>
  <c r="AE148" i="25"/>
  <c r="AE146" i="25" s="1"/>
  <c r="AE109" i="25"/>
  <c r="AE122" i="25"/>
  <c r="AE120" i="25" s="1"/>
  <c r="AL83" i="13"/>
  <c r="BI38" i="13"/>
  <c r="AL60" i="13"/>
  <c r="AL71" i="13"/>
  <c r="AJ110" i="20"/>
  <c r="AE72" i="21"/>
  <c r="AF68" i="21"/>
  <c r="AE39" i="21"/>
  <c r="AF35" i="21"/>
  <c r="AF13" i="21"/>
  <c r="AE17" i="21"/>
  <c r="AJ99" i="20"/>
  <c r="AJ73" i="20"/>
  <c r="AJ62" i="20"/>
  <c r="AJ36" i="20"/>
  <c r="AJ25" i="20"/>
  <c r="AE75" i="16"/>
  <c r="AE74" i="16" s="1"/>
  <c r="AE53" i="16"/>
  <c r="AE52" i="16" s="1"/>
  <c r="AE108" i="16"/>
  <c r="AE107" i="16" s="1"/>
  <c r="AG12" i="13"/>
  <c r="AE97" i="16"/>
  <c r="AE96" i="16" s="1"/>
  <c r="AF91" i="13"/>
  <c r="AE86" i="16"/>
  <c r="AE85" i="16" s="1"/>
  <c r="AE48" i="25" l="1"/>
  <c r="AE49" i="25"/>
  <c r="AE44" i="25"/>
  <c r="AE45" i="25"/>
  <c r="AE425" i="25" s="1"/>
  <c r="AF425" i="25" s="1"/>
  <c r="AG425" i="25" s="1"/>
  <c r="AH425" i="25" s="1"/>
  <c r="AI425" i="25" s="1"/>
  <c r="AJ425" i="25" s="1"/>
  <c r="AK425" i="25" s="1"/>
  <c r="AL425" i="25" s="1"/>
  <c r="AM425" i="25" s="1"/>
  <c r="AN425" i="25" s="1"/>
  <c r="AO425" i="25" s="1"/>
  <c r="AP425" i="25" s="1"/>
  <c r="AQ425" i="25" s="1"/>
  <c r="AR425" i="25" s="1"/>
  <c r="AS425" i="25" s="1"/>
  <c r="AT425" i="25" s="1"/>
  <c r="AU425" i="25" s="1"/>
  <c r="AV425" i="25" s="1"/>
  <c r="AW425" i="25" s="1"/>
  <c r="AX425" i="25" s="1"/>
  <c r="AY425" i="25" s="1"/>
  <c r="AZ425" i="25" s="1"/>
  <c r="BA425" i="25" s="1"/>
  <c r="BB425" i="25" s="1"/>
  <c r="AE46" i="25"/>
  <c r="AE426" i="25" s="1"/>
  <c r="AF426" i="25" s="1"/>
  <c r="AG426" i="25" s="1"/>
  <c r="AH426" i="25" s="1"/>
  <c r="AI426" i="25" s="1"/>
  <c r="AJ426" i="25" s="1"/>
  <c r="AK426" i="25" s="1"/>
  <c r="AL426" i="25" s="1"/>
  <c r="AM426" i="25" s="1"/>
  <c r="AN426" i="25" s="1"/>
  <c r="AO426" i="25" s="1"/>
  <c r="AP426" i="25" s="1"/>
  <c r="AQ426" i="25" s="1"/>
  <c r="AR426" i="25" s="1"/>
  <c r="AS426" i="25" s="1"/>
  <c r="AT426" i="25" s="1"/>
  <c r="AU426" i="25" s="1"/>
  <c r="AV426" i="25" s="1"/>
  <c r="AW426" i="25" s="1"/>
  <c r="AX426" i="25" s="1"/>
  <c r="AY426" i="25" s="1"/>
  <c r="AZ426" i="25" s="1"/>
  <c r="BA426" i="25" s="1"/>
  <c r="BB426" i="25" s="1"/>
  <c r="AE47" i="25"/>
  <c r="AI50" i="20"/>
  <c r="AL42" i="21" s="1"/>
  <c r="AI87" i="20"/>
  <c r="AL75" i="21" s="1"/>
  <c r="AI109" i="20"/>
  <c r="AI72" i="20"/>
  <c r="AI137" i="18"/>
  <c r="AI13" i="20"/>
  <c r="AL20" i="21" s="1"/>
  <c r="AI98" i="20"/>
  <c r="AI24" i="20"/>
  <c r="AI35" i="20"/>
  <c r="BH37" i="13"/>
  <c r="BG73" i="18" s="1"/>
  <c r="AK59" i="13"/>
  <c r="AK70" i="13"/>
  <c r="AK191" i="25"/>
  <c r="AK90" i="16"/>
  <c r="AK126" i="25"/>
  <c r="AK112" i="16"/>
  <c r="AK204" i="25"/>
  <c r="AK217" i="25"/>
  <c r="AK165" i="25"/>
  <c r="AK57" i="16"/>
  <c r="AK139" i="25"/>
  <c r="AK129" i="18"/>
  <c r="AK79" i="16"/>
  <c r="AK101" i="16"/>
  <c r="AK113" i="25"/>
  <c r="AK68" i="16"/>
  <c r="AK91" i="18"/>
  <c r="AK113" i="18"/>
  <c r="AK178" i="25"/>
  <c r="AL95" i="13"/>
  <c r="AL106" i="13" s="1"/>
  <c r="AK53" i="20" s="1"/>
  <c r="AN45" i="21" s="1"/>
  <c r="AK102" i="18"/>
  <c r="AK152" i="25"/>
  <c r="AK230" i="25"/>
  <c r="AI102" i="16"/>
  <c r="AI218" i="25"/>
  <c r="AI166" i="25"/>
  <c r="AI80" i="16"/>
  <c r="AI91" i="16"/>
  <c r="AI113" i="16"/>
  <c r="AI69" i="16"/>
  <c r="AI231" i="25"/>
  <c r="AI103" i="18"/>
  <c r="AI127" i="25"/>
  <c r="AI130" i="18"/>
  <c r="AI58" i="16"/>
  <c r="AI114" i="18"/>
  <c r="AI192" i="25"/>
  <c r="AI205" i="25"/>
  <c r="AI92" i="18"/>
  <c r="AI140" i="25"/>
  <c r="AK17" i="13"/>
  <c r="BH41" i="13" s="1"/>
  <c r="BG77" i="18" s="1"/>
  <c r="AI114" i="25"/>
  <c r="AJ96" i="13"/>
  <c r="AJ107" i="13" s="1"/>
  <c r="AI39" i="20" s="1"/>
  <c r="AI153" i="25"/>
  <c r="BH74" i="18"/>
  <c r="BJ78" i="18"/>
  <c r="AB121" i="18"/>
  <c r="BH80" i="18"/>
  <c r="AB122" i="18"/>
  <c r="BI79" i="18"/>
  <c r="AB120" i="18"/>
  <c r="BF81" i="18"/>
  <c r="AE123" i="18"/>
  <c r="BJ51" i="13"/>
  <c r="AM73" i="13"/>
  <c r="AM84" i="13" s="1"/>
  <c r="BJ40" i="13"/>
  <c r="AK229" i="25"/>
  <c r="AK90" i="18"/>
  <c r="AK101" i="18"/>
  <c r="AK112" i="18"/>
  <c r="AK128" i="18"/>
  <c r="AI235" i="25"/>
  <c r="AI96" i="18"/>
  <c r="AI107" i="18"/>
  <c r="AI118" i="18"/>
  <c r="AI134" i="18"/>
  <c r="AL115" i="16"/>
  <c r="AL94" i="18"/>
  <c r="AL116" i="18"/>
  <c r="AL105" i="18"/>
  <c r="AL132" i="18"/>
  <c r="AA34" i="50"/>
  <c r="AD36" i="50"/>
  <c r="AL88" i="13"/>
  <c r="AL116" i="25"/>
  <c r="AL60" i="16"/>
  <c r="AL233" i="25"/>
  <c r="AL207" i="25"/>
  <c r="AL181" i="25"/>
  <c r="AL104" i="16"/>
  <c r="AL194" i="25"/>
  <c r="AL155" i="25"/>
  <c r="AL142" i="25"/>
  <c r="AL82" i="16"/>
  <c r="AL129" i="25"/>
  <c r="AL168" i="25"/>
  <c r="AL93" i="16"/>
  <c r="AL220" i="25"/>
  <c r="AL71" i="16"/>
  <c r="AM98" i="13"/>
  <c r="AM109" i="13" s="1"/>
  <c r="AN19" i="13"/>
  <c r="BK54" i="13" s="1"/>
  <c r="AN86" i="13"/>
  <c r="AI131" i="25"/>
  <c r="AI84" i="16"/>
  <c r="AI118" i="25"/>
  <c r="AI170" i="25"/>
  <c r="AI196" i="25"/>
  <c r="AI144" i="25"/>
  <c r="AI183" i="25"/>
  <c r="AI222" i="25"/>
  <c r="AJ100" i="13"/>
  <c r="AJ111" i="13" s="1"/>
  <c r="AI62" i="16"/>
  <c r="AI157" i="25"/>
  <c r="AI95" i="16"/>
  <c r="AK21" i="13"/>
  <c r="AK78" i="13" s="1"/>
  <c r="AI73" i="16"/>
  <c r="AI209" i="25"/>
  <c r="AI117" i="16"/>
  <c r="AI106" i="16"/>
  <c r="AE17" i="4"/>
  <c r="AE15" i="4"/>
  <c r="AE18" i="4"/>
  <c r="AE13" i="4"/>
  <c r="AE16" i="4"/>
  <c r="AK203" i="25"/>
  <c r="AK216" i="25"/>
  <c r="AE38" i="25"/>
  <c r="AK177" i="25"/>
  <c r="AK190" i="25"/>
  <c r="AK151" i="25"/>
  <c r="AK164" i="25"/>
  <c r="AK125" i="25"/>
  <c r="AK138" i="25"/>
  <c r="AE37" i="25"/>
  <c r="AK78" i="16"/>
  <c r="AK112" i="25"/>
  <c r="AK67" i="16"/>
  <c r="AL94" i="13"/>
  <c r="AL105" i="13" s="1"/>
  <c r="AM15" i="13"/>
  <c r="AM72" i="13" s="1"/>
  <c r="AK100" i="16"/>
  <c r="AK111" i="16"/>
  <c r="AK56" i="16"/>
  <c r="AK89" i="16"/>
  <c r="AL82" i="13"/>
  <c r="BD47" i="13"/>
  <c r="BD46" i="13" s="1"/>
  <c r="AE81" i="21"/>
  <c r="AE59" i="21"/>
  <c r="AE26" i="21"/>
  <c r="AG66" i="21"/>
  <c r="AF69" i="21"/>
  <c r="AG33" i="21"/>
  <c r="AF36" i="21"/>
  <c r="AG11" i="21"/>
  <c r="AF14" i="21"/>
  <c r="AE63" i="16"/>
  <c r="AE31" i="4"/>
  <c r="AF102" i="13"/>
  <c r="BD36" i="13"/>
  <c r="AG69" i="13"/>
  <c r="AG68" i="13" s="1"/>
  <c r="AG11" i="13"/>
  <c r="AG58" i="13"/>
  <c r="AG57" i="13" s="1"/>
  <c r="AF90" i="13"/>
  <c r="AE427" i="25" l="1"/>
  <c r="AF427" i="25" s="1"/>
  <c r="AG427" i="25" s="1"/>
  <c r="AH427" i="25" s="1"/>
  <c r="AI427" i="25" s="1"/>
  <c r="AJ427" i="25" s="1"/>
  <c r="AK427" i="25" s="1"/>
  <c r="AL427" i="25" s="1"/>
  <c r="AM427" i="25" s="1"/>
  <c r="AN427" i="25" s="1"/>
  <c r="AO427" i="25" s="1"/>
  <c r="AP427" i="25" s="1"/>
  <c r="AQ427" i="25" s="1"/>
  <c r="AR427" i="25" s="1"/>
  <c r="AS427" i="25" s="1"/>
  <c r="AT427" i="25" s="1"/>
  <c r="AU427" i="25" s="1"/>
  <c r="AV427" i="25" s="1"/>
  <c r="AW427" i="25" s="1"/>
  <c r="AX427" i="25" s="1"/>
  <c r="AY427" i="25" s="1"/>
  <c r="AZ427" i="25" s="1"/>
  <c r="BA427" i="25" s="1"/>
  <c r="BB427" i="25" s="1"/>
  <c r="AE428" i="25"/>
  <c r="AE424" i="25"/>
  <c r="AF424" i="25" s="1"/>
  <c r="AG424" i="25" s="1"/>
  <c r="AH424" i="25" s="1"/>
  <c r="AI424" i="25" s="1"/>
  <c r="AJ424" i="25" s="1"/>
  <c r="AK424" i="25" s="1"/>
  <c r="AL424" i="25" s="1"/>
  <c r="AM424" i="25" s="1"/>
  <c r="AN424" i="25" s="1"/>
  <c r="AO424" i="25" s="1"/>
  <c r="AP424" i="25" s="1"/>
  <c r="AQ424" i="25" s="1"/>
  <c r="AR424" i="25" s="1"/>
  <c r="AS424" i="25" s="1"/>
  <c r="AT424" i="25" s="1"/>
  <c r="AU424" i="25" s="1"/>
  <c r="AV424" i="25" s="1"/>
  <c r="AW424" i="25" s="1"/>
  <c r="AX424" i="25" s="1"/>
  <c r="AY424" i="25" s="1"/>
  <c r="AE42" i="25"/>
  <c r="AE41" i="25" s="1"/>
  <c r="AK81" i="13"/>
  <c r="AJ126" i="18" s="1"/>
  <c r="AK16" i="20"/>
  <c r="AN23" i="21" s="1"/>
  <c r="AK64" i="20"/>
  <c r="AK101" i="20"/>
  <c r="AK140" i="18"/>
  <c r="AK75" i="20"/>
  <c r="AK90" i="20"/>
  <c r="AN78" i="21" s="1"/>
  <c r="AK112" i="20"/>
  <c r="AK38" i="20"/>
  <c r="AK27" i="20"/>
  <c r="AK63" i="13"/>
  <c r="AI28" i="20"/>
  <c r="AK74" i="13"/>
  <c r="AI113" i="20"/>
  <c r="BH52" i="13"/>
  <c r="AI17" i="20"/>
  <c r="AL24" i="21" s="1"/>
  <c r="AI141" i="18"/>
  <c r="AI91" i="20"/>
  <c r="AL79" i="21" s="1"/>
  <c r="AI65" i="20"/>
  <c r="AI54" i="20"/>
  <c r="AL46" i="21" s="1"/>
  <c r="AI102" i="20"/>
  <c r="AI76" i="20"/>
  <c r="AE12" i="20"/>
  <c r="AH19" i="21" s="1"/>
  <c r="AE49" i="20"/>
  <c r="AL178" i="25"/>
  <c r="AB119" i="18"/>
  <c r="AE85" i="18"/>
  <c r="BC72" i="18"/>
  <c r="BC71" i="18" s="1"/>
  <c r="AE84" i="18"/>
  <c r="BI76" i="18"/>
  <c r="AI145" i="18"/>
  <c r="AE86" i="20"/>
  <c r="AH74" i="21" s="1"/>
  <c r="AL143" i="18"/>
  <c r="AL102" i="18"/>
  <c r="AL79" i="16"/>
  <c r="AL68" i="16"/>
  <c r="AL113" i="25"/>
  <c r="AL57" i="16"/>
  <c r="AL204" i="25"/>
  <c r="AL90" i="16"/>
  <c r="AL165" i="25"/>
  <c r="AM95" i="13"/>
  <c r="AM106" i="13" s="1"/>
  <c r="AL112" i="16"/>
  <c r="AL126" i="25"/>
  <c r="AL101" i="16"/>
  <c r="AL191" i="25"/>
  <c r="AL217" i="25"/>
  <c r="AL230" i="25"/>
  <c r="AL129" i="18"/>
  <c r="AL113" i="18"/>
  <c r="AL91" i="18"/>
  <c r="AL139" i="25"/>
  <c r="AN16" i="13"/>
  <c r="AN62" i="13" s="1"/>
  <c r="AL152" i="25"/>
  <c r="AE136" i="18"/>
  <c r="AE135" i="18" s="1"/>
  <c r="AM93" i="18"/>
  <c r="AM104" i="18"/>
  <c r="AM131" i="18"/>
  <c r="AM115" i="18"/>
  <c r="AK89" i="20"/>
  <c r="AN77" i="21" s="1"/>
  <c r="AK139" i="18"/>
  <c r="AK130" i="25"/>
  <c r="AK106" i="18"/>
  <c r="AK95" i="18"/>
  <c r="AK117" i="18"/>
  <c r="AK133" i="18"/>
  <c r="AK228" i="25"/>
  <c r="AK89" i="18"/>
  <c r="AK100" i="18"/>
  <c r="AK111" i="18"/>
  <c r="AK127" i="18"/>
  <c r="AK15" i="20"/>
  <c r="AN22" i="21" s="1"/>
  <c r="AL115" i="20"/>
  <c r="AE13" i="50"/>
  <c r="AE31" i="50"/>
  <c r="AE18" i="50"/>
  <c r="AK169" i="25"/>
  <c r="AK156" i="25"/>
  <c r="AL67" i="20"/>
  <c r="AN76" i="13"/>
  <c r="AL104" i="20"/>
  <c r="AK143" i="25"/>
  <c r="AK208" i="25"/>
  <c r="AK182" i="25"/>
  <c r="AK61" i="16"/>
  <c r="AK83" i="16"/>
  <c r="AK117" i="25"/>
  <c r="AK234" i="25"/>
  <c r="AK105" i="16"/>
  <c r="AK195" i="25"/>
  <c r="AK94" i="16"/>
  <c r="AL99" i="13"/>
  <c r="AL110" i="13" s="1"/>
  <c r="AM20" i="13"/>
  <c r="AM77" i="13" s="1"/>
  <c r="AK221" i="25"/>
  <c r="AK72" i="16"/>
  <c r="AK116" i="16"/>
  <c r="AL19" i="20"/>
  <c r="AL41" i="20"/>
  <c r="AL93" i="20"/>
  <c r="AL30" i="20"/>
  <c r="AL78" i="20"/>
  <c r="AN65" i="13"/>
  <c r="AL56" i="20"/>
  <c r="AO48" i="21" s="1"/>
  <c r="BK43" i="13"/>
  <c r="AM232" i="25"/>
  <c r="AN97" i="13"/>
  <c r="AN108" i="13" s="1"/>
  <c r="AM193" i="25"/>
  <c r="AO18" i="13"/>
  <c r="BL42" i="13" s="1"/>
  <c r="AM141" i="25"/>
  <c r="AM92" i="16"/>
  <c r="AM180" i="25"/>
  <c r="AM128" i="25"/>
  <c r="AM114" i="16"/>
  <c r="AM206" i="25"/>
  <c r="AM103" i="16"/>
  <c r="AM154" i="25"/>
  <c r="AM219" i="25"/>
  <c r="AM115" i="25"/>
  <c r="AM59" i="16"/>
  <c r="AM70" i="16"/>
  <c r="AM167" i="25"/>
  <c r="AM81" i="16"/>
  <c r="AK52" i="20"/>
  <c r="AN44" i="21" s="1"/>
  <c r="AI58" i="20"/>
  <c r="AL50" i="21" s="1"/>
  <c r="AI95" i="20"/>
  <c r="AI32" i="20"/>
  <c r="AI21" i="20"/>
  <c r="AK74" i="20"/>
  <c r="BH45" i="13"/>
  <c r="AI106" i="20"/>
  <c r="AI69" i="20"/>
  <c r="AI117" i="20"/>
  <c r="AI43" i="20"/>
  <c r="BH56" i="13"/>
  <c r="AK67" i="13"/>
  <c r="AK89" i="13" s="1"/>
  <c r="AI80" i="20"/>
  <c r="V72" i="50"/>
  <c r="AE17" i="50"/>
  <c r="V71" i="50"/>
  <c r="AE16" i="50"/>
  <c r="V70" i="50"/>
  <c r="AE15" i="50"/>
  <c r="V68" i="50"/>
  <c r="V73" i="50"/>
  <c r="AE72" i="4"/>
  <c r="AE69" i="4"/>
  <c r="AE71" i="4"/>
  <c r="AE73" i="4"/>
  <c r="AE14" i="4"/>
  <c r="AE35" i="4"/>
  <c r="AE33" i="4"/>
  <c r="AE32" i="4"/>
  <c r="AK202" i="25"/>
  <c r="AK215" i="25"/>
  <c r="AK176" i="25"/>
  <c r="AK189" i="25"/>
  <c r="AK150" i="25"/>
  <c r="AK163" i="25"/>
  <c r="AK124" i="25"/>
  <c r="AK137" i="25"/>
  <c r="AM14" i="13"/>
  <c r="AM71" i="13" s="1"/>
  <c r="AK111" i="25"/>
  <c r="BJ50" i="13"/>
  <c r="AK37" i="20"/>
  <c r="AK111" i="20"/>
  <c r="AK66" i="16"/>
  <c r="AL93" i="13"/>
  <c r="AL104" i="13" s="1"/>
  <c r="AK63" i="20"/>
  <c r="AK100" i="20"/>
  <c r="AK26" i="20"/>
  <c r="BJ39" i="13"/>
  <c r="AM61" i="13"/>
  <c r="AM83" i="13" s="1"/>
  <c r="AK110" i="16"/>
  <c r="AK99" i="16"/>
  <c r="AK77" i="16"/>
  <c r="AK55" i="16"/>
  <c r="AK88" i="16"/>
  <c r="AG80" i="13"/>
  <c r="AF70" i="21"/>
  <c r="AG67" i="21"/>
  <c r="AF37" i="21"/>
  <c r="AG34" i="21"/>
  <c r="AF15" i="21"/>
  <c r="AG12" i="21"/>
  <c r="AD74" i="4"/>
  <c r="AE108" i="20"/>
  <c r="AE107" i="20" s="1"/>
  <c r="AE97" i="20"/>
  <c r="AE96" i="20" s="1"/>
  <c r="AE60" i="20"/>
  <c r="AE59" i="20" s="1"/>
  <c r="AE71" i="20"/>
  <c r="AE70" i="20" s="1"/>
  <c r="AE34" i="20"/>
  <c r="AE33" i="20" s="1"/>
  <c r="AE23" i="20"/>
  <c r="AE22" i="20" s="1"/>
  <c r="AF101" i="13"/>
  <c r="BD35" i="13"/>
  <c r="BC301" i="25" s="1"/>
  <c r="AE36" i="25" l="1"/>
  <c r="AE82" i="18" s="1"/>
  <c r="AE27" i="4" s="1"/>
  <c r="AE27" i="50" s="1"/>
  <c r="AZ424" i="25"/>
  <c r="AF428" i="25"/>
  <c r="AG428" i="25" s="1"/>
  <c r="AH428" i="25" s="1"/>
  <c r="AI428" i="25" s="1"/>
  <c r="AJ428" i="25" s="1"/>
  <c r="AK428" i="25" s="1"/>
  <c r="AL428" i="25" s="1"/>
  <c r="AM428" i="25" s="1"/>
  <c r="AN428" i="25" s="1"/>
  <c r="AO428" i="25" s="1"/>
  <c r="AP428" i="25" s="1"/>
  <c r="AQ428" i="25" s="1"/>
  <c r="AR428" i="25" s="1"/>
  <c r="AS428" i="25" s="1"/>
  <c r="AT428" i="25" s="1"/>
  <c r="AU428" i="25" s="1"/>
  <c r="AV428" i="25" s="1"/>
  <c r="AW428" i="25" s="1"/>
  <c r="AX428" i="25" s="1"/>
  <c r="AY428" i="25" s="1"/>
  <c r="AZ428" i="25" s="1"/>
  <c r="BA428" i="25" s="1"/>
  <c r="BB428" i="25" s="1"/>
  <c r="AE322" i="25"/>
  <c r="AJ110" i="18"/>
  <c r="AJ65" i="16"/>
  <c r="AJ123" i="25"/>
  <c r="AL13" i="13"/>
  <c r="BI37" i="13" s="1"/>
  <c r="BH73" i="18" s="1"/>
  <c r="AJ87" i="16"/>
  <c r="AJ214" i="25"/>
  <c r="AJ188" i="25"/>
  <c r="AJ99" i="18"/>
  <c r="AJ136" i="25"/>
  <c r="AJ227" i="25"/>
  <c r="AJ109" i="16"/>
  <c r="AJ76" i="16"/>
  <c r="AJ54" i="16"/>
  <c r="AJ201" i="25"/>
  <c r="AK92" i="13"/>
  <c r="AK103" i="13" s="1"/>
  <c r="AJ137" i="18" s="1"/>
  <c r="AJ175" i="25"/>
  <c r="AJ110" i="25"/>
  <c r="AJ88" i="18"/>
  <c r="AJ149" i="25"/>
  <c r="AJ162" i="25"/>
  <c r="AJ98" i="16"/>
  <c r="AK85" i="13"/>
  <c r="AJ114" i="25" s="1"/>
  <c r="AE30" i="4"/>
  <c r="AE30" i="50" s="1"/>
  <c r="AE29" i="4"/>
  <c r="AE29" i="50" s="1"/>
  <c r="BI75" i="18"/>
  <c r="AM142" i="18"/>
  <c r="AF64" i="16"/>
  <c r="BG81" i="18"/>
  <c r="BK78" i="18"/>
  <c r="BJ79" i="18"/>
  <c r="AK144" i="18"/>
  <c r="AL140" i="18"/>
  <c r="AG79" i="13"/>
  <c r="AL64" i="20"/>
  <c r="AL101" i="20"/>
  <c r="AL53" i="20"/>
  <c r="AO45" i="21" s="1"/>
  <c r="AL112" i="20"/>
  <c r="AL38" i="20"/>
  <c r="AL16" i="20"/>
  <c r="AO23" i="21" s="1"/>
  <c r="AE85" i="20"/>
  <c r="AE84" i="20" s="1"/>
  <c r="AH65" i="21" s="1"/>
  <c r="AL75" i="20"/>
  <c r="AL27" i="20"/>
  <c r="AL90" i="20"/>
  <c r="AO78" i="21" s="1"/>
  <c r="BK40" i="13"/>
  <c r="BK51" i="13"/>
  <c r="AN73" i="13"/>
  <c r="AN84" i="13" s="1"/>
  <c r="AL90" i="18"/>
  <c r="AL112" i="18"/>
  <c r="AL101" i="18"/>
  <c r="AL128" i="18"/>
  <c r="AJ196" i="25"/>
  <c r="AJ96" i="18"/>
  <c r="AJ107" i="18"/>
  <c r="AJ118" i="18"/>
  <c r="AJ134" i="18"/>
  <c r="AF98" i="18"/>
  <c r="AF97" i="18" s="1"/>
  <c r="AF87" i="18"/>
  <c r="AF86" i="18" s="1"/>
  <c r="AF125" i="18"/>
  <c r="AF124" i="18" s="1"/>
  <c r="AF109" i="18"/>
  <c r="AF108" i="18" s="1"/>
  <c r="AK88" i="20"/>
  <c r="AN76" i="21" s="1"/>
  <c r="AK138" i="18"/>
  <c r="AE11" i="20"/>
  <c r="AE10" i="20" s="1"/>
  <c r="AH10" i="21" s="1"/>
  <c r="AK14" i="20"/>
  <c r="AN21" i="21" s="1"/>
  <c r="AK57" i="20"/>
  <c r="AN49" i="21" s="1"/>
  <c r="AM103" i="20"/>
  <c r="AE32" i="50"/>
  <c r="AE33" i="50"/>
  <c r="AE35" i="50"/>
  <c r="AK31" i="20"/>
  <c r="AN87" i="13"/>
  <c r="AK105" i="20"/>
  <c r="BJ44" i="13"/>
  <c r="AK42" i="20"/>
  <c r="AK94" i="20"/>
  <c r="AM66" i="13"/>
  <c r="AM88" i="13" s="1"/>
  <c r="AK116" i="20"/>
  <c r="AK20" i="20"/>
  <c r="BJ55" i="13"/>
  <c r="AK68" i="20"/>
  <c r="AK79" i="20"/>
  <c r="AM18" i="20"/>
  <c r="AM114" i="20"/>
  <c r="AM77" i="20"/>
  <c r="AO64" i="13"/>
  <c r="AM40" i="20"/>
  <c r="AM66" i="20"/>
  <c r="AM55" i="20"/>
  <c r="AP47" i="21" s="1"/>
  <c r="AO75" i="13"/>
  <c r="AM92" i="20"/>
  <c r="AM29" i="20"/>
  <c r="BL53" i="13"/>
  <c r="AK51" i="20"/>
  <c r="AN43" i="21" s="1"/>
  <c r="AJ117" i="16"/>
  <c r="AJ144" i="25"/>
  <c r="AJ95" i="16"/>
  <c r="AJ170" i="25"/>
  <c r="AK100" i="13"/>
  <c r="AK111" i="13" s="1"/>
  <c r="AJ106" i="16"/>
  <c r="AJ118" i="25"/>
  <c r="AJ222" i="25"/>
  <c r="AJ73" i="16"/>
  <c r="AJ209" i="25"/>
  <c r="AJ84" i="16"/>
  <c r="AJ62" i="16"/>
  <c r="AJ131" i="25"/>
  <c r="AJ235" i="25"/>
  <c r="AJ183" i="25"/>
  <c r="AJ157" i="25"/>
  <c r="AL21" i="13"/>
  <c r="BI56" i="13" s="1"/>
  <c r="AE48" i="20"/>
  <c r="AE47" i="20" s="1"/>
  <c r="AH32" i="21" s="1"/>
  <c r="AH41" i="21"/>
  <c r="AE120" i="16"/>
  <c r="AE121" i="16"/>
  <c r="V69" i="50"/>
  <c r="AE14" i="50"/>
  <c r="AE70" i="4"/>
  <c r="BC26" i="4"/>
  <c r="AB34" i="4"/>
  <c r="AE36" i="4"/>
  <c r="BJ38" i="13"/>
  <c r="AL216" i="25"/>
  <c r="AL229" i="25"/>
  <c r="AF213" i="25"/>
  <c r="AF211" i="25" s="1"/>
  <c r="AF226" i="25"/>
  <c r="AF224" i="25" s="1"/>
  <c r="AF187" i="25"/>
  <c r="AF185" i="25" s="1"/>
  <c r="AF200" i="25"/>
  <c r="AF198" i="25" s="1"/>
  <c r="AL190" i="25"/>
  <c r="AL203" i="25"/>
  <c r="AF161" i="25"/>
  <c r="AF159" i="25" s="1"/>
  <c r="AF174" i="25"/>
  <c r="AF172" i="25" s="1"/>
  <c r="AL164" i="25"/>
  <c r="AL177" i="25"/>
  <c r="BJ49" i="13"/>
  <c r="AF135" i="25"/>
  <c r="AF133" i="25" s="1"/>
  <c r="AF148" i="25"/>
  <c r="AF146" i="25" s="1"/>
  <c r="AL138" i="25"/>
  <c r="AL151" i="25"/>
  <c r="AM60" i="13"/>
  <c r="AM82" i="13" s="1"/>
  <c r="AF109" i="25"/>
  <c r="AF122" i="25"/>
  <c r="AF120" i="25" s="1"/>
  <c r="AL112" i="25"/>
  <c r="AL125" i="25"/>
  <c r="AN15" i="13"/>
  <c r="AL78" i="16"/>
  <c r="AL111" i="16"/>
  <c r="AL100" i="16"/>
  <c r="AM94" i="13"/>
  <c r="AM105" i="13" s="1"/>
  <c r="AL56" i="16"/>
  <c r="AL89" i="16"/>
  <c r="AL67" i="16"/>
  <c r="AK110" i="20"/>
  <c r="AF72" i="21"/>
  <c r="AG68" i="21"/>
  <c r="AF39" i="21"/>
  <c r="AG35" i="21"/>
  <c r="AF17" i="21"/>
  <c r="AG13" i="21"/>
  <c r="AK99" i="20"/>
  <c r="AK73" i="20"/>
  <c r="AK62" i="20"/>
  <c r="AK36" i="20"/>
  <c r="AK25" i="20"/>
  <c r="AF75" i="16"/>
  <c r="AF74" i="16" s="1"/>
  <c r="AF53" i="16"/>
  <c r="AF52" i="16" s="1"/>
  <c r="AF97" i="16"/>
  <c r="AF96" i="16" s="1"/>
  <c r="AH12" i="13"/>
  <c r="AG91" i="13"/>
  <c r="AF108" i="16"/>
  <c r="AF107" i="16" s="1"/>
  <c r="AF86" i="16"/>
  <c r="AF85" i="16" s="1"/>
  <c r="AF48" i="25" l="1"/>
  <c r="AF49" i="25"/>
  <c r="AF44" i="25"/>
  <c r="AF45" i="25"/>
  <c r="AF430" i="25" s="1"/>
  <c r="AG430" i="25" s="1"/>
  <c r="AH430" i="25" s="1"/>
  <c r="AI430" i="25" s="1"/>
  <c r="AJ430" i="25" s="1"/>
  <c r="AK430" i="25" s="1"/>
  <c r="AL430" i="25" s="1"/>
  <c r="AM430" i="25" s="1"/>
  <c r="AN430" i="25" s="1"/>
  <c r="AO430" i="25" s="1"/>
  <c r="AP430" i="25" s="1"/>
  <c r="AQ430" i="25" s="1"/>
  <c r="AR430" i="25" s="1"/>
  <c r="AS430" i="25" s="1"/>
  <c r="AT430" i="25" s="1"/>
  <c r="AU430" i="25" s="1"/>
  <c r="AV430" i="25" s="1"/>
  <c r="AW430" i="25" s="1"/>
  <c r="AX430" i="25" s="1"/>
  <c r="AY430" i="25" s="1"/>
  <c r="AZ430" i="25" s="1"/>
  <c r="BA430" i="25" s="1"/>
  <c r="BB430" i="25" s="1"/>
  <c r="BC430" i="25" s="1"/>
  <c r="AF46" i="25"/>
  <c r="AF431" i="25" s="1"/>
  <c r="AG431" i="25" s="1"/>
  <c r="AH431" i="25" s="1"/>
  <c r="AI431" i="25" s="1"/>
  <c r="AJ431" i="25" s="1"/>
  <c r="AK431" i="25" s="1"/>
  <c r="AL431" i="25" s="1"/>
  <c r="AM431" i="25" s="1"/>
  <c r="AN431" i="25" s="1"/>
  <c r="AO431" i="25" s="1"/>
  <c r="AP431" i="25" s="1"/>
  <c r="AQ431" i="25" s="1"/>
  <c r="AR431" i="25" s="1"/>
  <c r="AS431" i="25" s="1"/>
  <c r="AT431" i="25" s="1"/>
  <c r="AU431" i="25" s="1"/>
  <c r="AV431" i="25" s="1"/>
  <c r="AW431" i="25" s="1"/>
  <c r="AX431" i="25" s="1"/>
  <c r="AY431" i="25" s="1"/>
  <c r="AZ431" i="25" s="1"/>
  <c r="BA431" i="25" s="1"/>
  <c r="BB431" i="25" s="1"/>
  <c r="BC431" i="25" s="1"/>
  <c r="AF47" i="25"/>
  <c r="BA424" i="25"/>
  <c r="BI48" i="13"/>
  <c r="AJ61" i="20"/>
  <c r="AL70" i="13"/>
  <c r="AL59" i="13"/>
  <c r="AJ109" i="20"/>
  <c r="AJ50" i="20"/>
  <c r="AM42" i="21" s="1"/>
  <c r="AJ35" i="20"/>
  <c r="AJ98" i="20"/>
  <c r="AJ24" i="20"/>
  <c r="AJ13" i="20"/>
  <c r="AM20" i="21" s="1"/>
  <c r="AJ72" i="20"/>
  <c r="AJ87" i="20"/>
  <c r="AM75" i="21" s="1"/>
  <c r="AJ102" i="16"/>
  <c r="AJ140" i="25"/>
  <c r="AJ80" i="16"/>
  <c r="AJ166" i="25"/>
  <c r="AJ130" i="18"/>
  <c r="AJ114" i="18"/>
  <c r="AJ218" i="25"/>
  <c r="AJ58" i="16"/>
  <c r="AJ231" i="25"/>
  <c r="AJ179" i="25"/>
  <c r="AJ103" i="18"/>
  <c r="AJ127" i="25"/>
  <c r="AJ91" i="16"/>
  <c r="AJ92" i="18"/>
  <c r="AL17" i="13"/>
  <c r="BI52" i="13" s="1"/>
  <c r="AJ192" i="25"/>
  <c r="AK96" i="13"/>
  <c r="AK107" i="13" s="1"/>
  <c r="AJ91" i="20" s="1"/>
  <c r="AM79" i="21" s="1"/>
  <c r="AJ113" i="16"/>
  <c r="AJ205" i="25"/>
  <c r="AJ153" i="25"/>
  <c r="AJ69" i="16"/>
  <c r="AJ145" i="18"/>
  <c r="BJ76" i="18"/>
  <c r="AC122" i="18"/>
  <c r="BI74" i="18"/>
  <c r="AC121" i="18"/>
  <c r="BI80" i="18"/>
  <c r="AC120" i="18"/>
  <c r="AF123" i="18"/>
  <c r="AM152" i="25"/>
  <c r="AM101" i="16"/>
  <c r="AN95" i="13"/>
  <c r="AN106" i="13" s="1"/>
  <c r="AM113" i="25"/>
  <c r="AO16" i="13"/>
  <c r="BL51" i="13" s="1"/>
  <c r="AM230" i="25"/>
  <c r="AM79" i="16"/>
  <c r="AM191" i="25"/>
  <c r="AM217" i="25"/>
  <c r="AM165" i="25"/>
  <c r="AM113" i="18"/>
  <c r="AM90" i="16"/>
  <c r="AM139" i="25"/>
  <c r="AM204" i="25"/>
  <c r="AM112" i="16"/>
  <c r="AM57" i="16"/>
  <c r="AM102" i="18"/>
  <c r="AM68" i="16"/>
  <c r="AM91" i="18"/>
  <c r="AM126" i="25"/>
  <c r="AM178" i="25"/>
  <c r="AM129" i="18"/>
  <c r="AM116" i="25"/>
  <c r="AM94" i="18"/>
  <c r="AM116" i="18"/>
  <c r="AM105" i="18"/>
  <c r="AM132" i="18"/>
  <c r="AL89" i="20"/>
  <c r="AO77" i="21" s="1"/>
  <c r="AL139" i="18"/>
  <c r="AL228" i="25"/>
  <c r="AL100" i="18"/>
  <c r="AL89" i="18"/>
  <c r="AL111" i="18"/>
  <c r="AL127" i="18"/>
  <c r="AL182" i="25"/>
  <c r="AL106" i="18"/>
  <c r="AL95" i="18"/>
  <c r="AL117" i="18"/>
  <c r="AL133" i="18"/>
  <c r="AL15" i="20"/>
  <c r="AO22" i="21" s="1"/>
  <c r="AE36" i="50"/>
  <c r="AB34" i="50"/>
  <c r="BC26" i="50"/>
  <c r="AM93" i="16"/>
  <c r="AM71" i="16"/>
  <c r="AM115" i="16"/>
  <c r="AM82" i="16"/>
  <c r="AM142" i="25"/>
  <c r="AM155" i="25"/>
  <c r="AM220" i="25"/>
  <c r="AM194" i="25"/>
  <c r="AM129" i="25"/>
  <c r="AM233" i="25"/>
  <c r="AN98" i="13"/>
  <c r="AN109" i="13" s="1"/>
  <c r="AM60" i="16"/>
  <c r="AM104" i="16"/>
  <c r="AM181" i="25"/>
  <c r="AM168" i="25"/>
  <c r="AO19" i="13"/>
  <c r="AO65" i="13" s="1"/>
  <c r="AM207" i="25"/>
  <c r="AL143" i="25"/>
  <c r="AL83" i="16"/>
  <c r="AL169" i="25"/>
  <c r="AL61" i="16"/>
  <c r="AL195" i="25"/>
  <c r="AL116" i="16"/>
  <c r="AL117" i="25"/>
  <c r="AN20" i="13"/>
  <c r="BK44" i="13" s="1"/>
  <c r="AL72" i="16"/>
  <c r="AL156" i="25"/>
  <c r="AL105" i="16"/>
  <c r="AL208" i="25"/>
  <c r="AL130" i="25"/>
  <c r="AL234" i="25"/>
  <c r="AM99" i="13"/>
  <c r="AM110" i="13" s="1"/>
  <c r="AL94" i="16"/>
  <c r="AL221" i="25"/>
  <c r="AO86" i="13"/>
  <c r="AL52" i="20"/>
  <c r="AO44" i="21" s="1"/>
  <c r="AJ58" i="20"/>
  <c r="AM50" i="21" s="1"/>
  <c r="AJ95" i="20"/>
  <c r="AJ32" i="20"/>
  <c r="AJ21" i="20"/>
  <c r="BI45" i="13"/>
  <c r="AL67" i="13"/>
  <c r="AJ106" i="20"/>
  <c r="AJ43" i="20"/>
  <c r="AJ80" i="20"/>
  <c r="AJ69" i="20"/>
  <c r="AJ117" i="20"/>
  <c r="AL78" i="13"/>
  <c r="AF13" i="4"/>
  <c r="AF18" i="4"/>
  <c r="AF17" i="4"/>
  <c r="AF16" i="4"/>
  <c r="AF15" i="4"/>
  <c r="AF38" i="25"/>
  <c r="AL202" i="25"/>
  <c r="AL215" i="25"/>
  <c r="AL176" i="25"/>
  <c r="AL189" i="25"/>
  <c r="AL150" i="25"/>
  <c r="AL163" i="25"/>
  <c r="AL124" i="25"/>
  <c r="AL137" i="25"/>
  <c r="AF37" i="25"/>
  <c r="AL111" i="25"/>
  <c r="AL100" i="20"/>
  <c r="AL26" i="20"/>
  <c r="AL63" i="20"/>
  <c r="AL37" i="20"/>
  <c r="AL111" i="20"/>
  <c r="AL74" i="20"/>
  <c r="AN61" i="13"/>
  <c r="BK50" i="13"/>
  <c r="BK39" i="13"/>
  <c r="AN72" i="13"/>
  <c r="AH69" i="13"/>
  <c r="AH68" i="13" s="1"/>
  <c r="AF81" i="21"/>
  <c r="AF59" i="21"/>
  <c r="AF26" i="21"/>
  <c r="AH66" i="21"/>
  <c r="AG69" i="21"/>
  <c r="AH33" i="21"/>
  <c r="AG36" i="21"/>
  <c r="AH11" i="21"/>
  <c r="AG14" i="21"/>
  <c r="AF63" i="16"/>
  <c r="AF31" i="4"/>
  <c r="AG90" i="13"/>
  <c r="AM93" i="13"/>
  <c r="AL66" i="16"/>
  <c r="AL88" i="16"/>
  <c r="AL110" i="16"/>
  <c r="AL55" i="16"/>
  <c r="AL77" i="16"/>
  <c r="AN14" i="13"/>
  <c r="AL99" i="16"/>
  <c r="BE47" i="13"/>
  <c r="BE46" i="13" s="1"/>
  <c r="AH11" i="13"/>
  <c r="AH58" i="13"/>
  <c r="BE36" i="13"/>
  <c r="AG102" i="13"/>
  <c r="BB424" i="25" l="1"/>
  <c r="AF433" i="25"/>
  <c r="AF432" i="25"/>
  <c r="AG432" i="25" s="1"/>
  <c r="AH432" i="25" s="1"/>
  <c r="AI432" i="25" s="1"/>
  <c r="AJ432" i="25" s="1"/>
  <c r="AK432" i="25" s="1"/>
  <c r="AL432" i="25" s="1"/>
  <c r="AM432" i="25" s="1"/>
  <c r="AN432" i="25" s="1"/>
  <c r="AO432" i="25" s="1"/>
  <c r="AP432" i="25" s="1"/>
  <c r="AQ432" i="25" s="1"/>
  <c r="AR432" i="25" s="1"/>
  <c r="AS432" i="25" s="1"/>
  <c r="AT432" i="25" s="1"/>
  <c r="AU432" i="25" s="1"/>
  <c r="AV432" i="25" s="1"/>
  <c r="AW432" i="25" s="1"/>
  <c r="AX432" i="25" s="1"/>
  <c r="AY432" i="25" s="1"/>
  <c r="AZ432" i="25" s="1"/>
  <c r="BA432" i="25" s="1"/>
  <c r="BB432" i="25" s="1"/>
  <c r="BC432" i="25" s="1"/>
  <c r="AF429" i="25"/>
  <c r="AG429" i="25" s="1"/>
  <c r="AH429" i="25" s="1"/>
  <c r="AI429" i="25" s="1"/>
  <c r="AJ429" i="25" s="1"/>
  <c r="AK429" i="25" s="1"/>
  <c r="AL429" i="25" s="1"/>
  <c r="AM429" i="25" s="1"/>
  <c r="AN429" i="25" s="1"/>
  <c r="AO429" i="25" s="1"/>
  <c r="AP429" i="25" s="1"/>
  <c r="AQ429" i="25" s="1"/>
  <c r="AR429" i="25" s="1"/>
  <c r="AS429" i="25" s="1"/>
  <c r="AT429" i="25" s="1"/>
  <c r="AU429" i="25" s="1"/>
  <c r="AV429" i="25" s="1"/>
  <c r="AW429" i="25" s="1"/>
  <c r="AX429" i="25" s="1"/>
  <c r="AY429" i="25" s="1"/>
  <c r="AZ429" i="25" s="1"/>
  <c r="BA429" i="25" s="1"/>
  <c r="BB429" i="25" s="1"/>
  <c r="BC429" i="25" s="1"/>
  <c r="AF42" i="25"/>
  <c r="AF41" i="25" s="1"/>
  <c r="AL81" i="13"/>
  <c r="AK99" i="18" s="1"/>
  <c r="AL63" i="13"/>
  <c r="AJ113" i="20"/>
  <c r="BI41" i="13"/>
  <c r="BH77" i="18" s="1"/>
  <c r="AJ17" i="20"/>
  <c r="AM24" i="21" s="1"/>
  <c r="AJ102" i="20"/>
  <c r="AJ28" i="20"/>
  <c r="AJ65" i="20"/>
  <c r="AJ54" i="20"/>
  <c r="AM46" i="21" s="1"/>
  <c r="AJ39" i="20"/>
  <c r="AJ76" i="20"/>
  <c r="AJ141" i="18"/>
  <c r="AL74" i="13"/>
  <c r="AF12" i="20"/>
  <c r="AI19" i="21" s="1"/>
  <c r="AF49" i="20"/>
  <c r="AC119" i="18"/>
  <c r="BJ75" i="18"/>
  <c r="AL144" i="18"/>
  <c r="AM90" i="20"/>
  <c r="AP78" i="21" s="1"/>
  <c r="AF86" i="20"/>
  <c r="AI74" i="21" s="1"/>
  <c r="BD72" i="18"/>
  <c r="BD71" i="18" s="1"/>
  <c r="AF84" i="18"/>
  <c r="AM143" i="18"/>
  <c r="AF85" i="18"/>
  <c r="BH81" i="18"/>
  <c r="BJ80" i="18"/>
  <c r="AM64" i="20"/>
  <c r="AM38" i="20"/>
  <c r="AM16" i="20"/>
  <c r="AP23" i="21" s="1"/>
  <c r="AM75" i="20"/>
  <c r="AM112" i="20"/>
  <c r="AM53" i="20"/>
  <c r="AP45" i="21" s="1"/>
  <c r="AM27" i="20"/>
  <c r="AO73" i="13"/>
  <c r="AO62" i="13"/>
  <c r="AM101" i="20"/>
  <c r="AM140" i="18"/>
  <c r="BL40" i="13"/>
  <c r="AN93" i="18"/>
  <c r="AN104" i="18"/>
  <c r="AN131" i="18"/>
  <c r="AN115" i="18"/>
  <c r="AF136" i="18"/>
  <c r="AF135" i="18" s="1"/>
  <c r="AL105" i="20"/>
  <c r="AM56" i="20"/>
  <c r="AP48" i="21" s="1"/>
  <c r="AF16" i="50"/>
  <c r="AF13" i="50"/>
  <c r="AF31" i="50"/>
  <c r="AM93" i="20"/>
  <c r="AM115" i="20"/>
  <c r="AM104" i="20"/>
  <c r="AM19" i="20"/>
  <c r="AM30" i="20"/>
  <c r="AM41" i="20"/>
  <c r="AM78" i="20"/>
  <c r="BL43" i="13"/>
  <c r="AM67" i="20"/>
  <c r="BL54" i="13"/>
  <c r="AO76" i="13"/>
  <c r="AO87" i="13" s="1"/>
  <c r="AN66" i="13"/>
  <c r="BK55" i="13"/>
  <c r="AN77" i="13"/>
  <c r="AL31" i="20"/>
  <c r="AL68" i="20"/>
  <c r="AL20" i="20"/>
  <c r="AL116" i="20"/>
  <c r="AL42" i="20"/>
  <c r="AL57" i="20"/>
  <c r="AO49" i="21" s="1"/>
  <c r="AL94" i="20"/>
  <c r="AL79" i="20"/>
  <c r="AN70" i="16"/>
  <c r="AN92" i="16"/>
  <c r="AN232" i="25"/>
  <c r="AN154" i="25"/>
  <c r="AN219" i="25"/>
  <c r="AO97" i="13"/>
  <c r="AO108" i="13" s="1"/>
  <c r="AN167" i="25"/>
  <c r="AN59" i="16"/>
  <c r="AN128" i="25"/>
  <c r="AN114" i="16"/>
  <c r="AN81" i="16"/>
  <c r="AN193" i="25"/>
  <c r="AN115" i="25"/>
  <c r="AN141" i="25"/>
  <c r="AN206" i="25"/>
  <c r="AN180" i="25"/>
  <c r="AN103" i="16"/>
  <c r="AP18" i="13"/>
  <c r="AP75" i="13" s="1"/>
  <c r="AL89" i="13"/>
  <c r="W70" i="50"/>
  <c r="AF15" i="50"/>
  <c r="W72" i="50"/>
  <c r="AF17" i="50"/>
  <c r="W73" i="50"/>
  <c r="AF18" i="50"/>
  <c r="W68" i="50"/>
  <c r="W71" i="50"/>
  <c r="AF72" i="4"/>
  <c r="AF73" i="4"/>
  <c r="AF71" i="4"/>
  <c r="AF69" i="4"/>
  <c r="AF35" i="4"/>
  <c r="AF33" i="4"/>
  <c r="AF14" i="4"/>
  <c r="AF32" i="4"/>
  <c r="AN83" i="13"/>
  <c r="BK49" i="13"/>
  <c r="AH80" i="13"/>
  <c r="AG70" i="21"/>
  <c r="AH67" i="21"/>
  <c r="AG37" i="21"/>
  <c r="AH34" i="21"/>
  <c r="AG15" i="21"/>
  <c r="AH12" i="21"/>
  <c r="AF108" i="20"/>
  <c r="AF107" i="20" s="1"/>
  <c r="AF97" i="20"/>
  <c r="AF96" i="20" s="1"/>
  <c r="AF60" i="20"/>
  <c r="AF59" i="20" s="1"/>
  <c r="AF71" i="20"/>
  <c r="AF70" i="20" s="1"/>
  <c r="AE74" i="4"/>
  <c r="AF34" i="20"/>
  <c r="AF33" i="20" s="1"/>
  <c r="AF23" i="20"/>
  <c r="AF22" i="20" s="1"/>
  <c r="AG101" i="13"/>
  <c r="BE35" i="13"/>
  <c r="BD301" i="25" s="1"/>
  <c r="AM104" i="13"/>
  <c r="AN71" i="13"/>
  <c r="AN60" i="13"/>
  <c r="BK38" i="13"/>
  <c r="AH57" i="13"/>
  <c r="AF36" i="25" l="1"/>
  <c r="AF82" i="18" s="1"/>
  <c r="AF27" i="4" s="1"/>
  <c r="AF27" i="50" s="1"/>
  <c r="AG433" i="25"/>
  <c r="AH433" i="25" s="1"/>
  <c r="AI433" i="25" s="1"/>
  <c r="AJ433" i="25" s="1"/>
  <c r="AK433" i="25" s="1"/>
  <c r="AL433" i="25" s="1"/>
  <c r="AM433" i="25" s="1"/>
  <c r="AN433" i="25" s="1"/>
  <c r="AO433" i="25" s="1"/>
  <c r="AP433" i="25" s="1"/>
  <c r="AQ433" i="25" s="1"/>
  <c r="AR433" i="25" s="1"/>
  <c r="AS433" i="25" s="1"/>
  <c r="AT433" i="25" s="1"/>
  <c r="AU433" i="25" s="1"/>
  <c r="AV433" i="25" s="1"/>
  <c r="AW433" i="25" s="1"/>
  <c r="AX433" i="25" s="1"/>
  <c r="AY433" i="25" s="1"/>
  <c r="AZ433" i="25" s="1"/>
  <c r="BA433" i="25" s="1"/>
  <c r="BB433" i="25" s="1"/>
  <c r="BC433" i="25" s="1"/>
  <c r="AF322" i="25"/>
  <c r="AK109" i="16"/>
  <c r="AK110" i="25"/>
  <c r="AL85" i="13"/>
  <c r="AK92" i="18" s="1"/>
  <c r="AK126" i="18"/>
  <c r="AK87" i="16"/>
  <c r="AM13" i="13"/>
  <c r="AM70" i="13" s="1"/>
  <c r="AK136" i="25"/>
  <c r="AK162" i="25"/>
  <c r="AK175" i="25"/>
  <c r="AK188" i="25"/>
  <c r="AK88" i="18"/>
  <c r="AK76" i="16"/>
  <c r="AL92" i="13"/>
  <c r="AL103" i="13" s="1"/>
  <c r="AK35" i="20" s="1"/>
  <c r="AK110" i="18"/>
  <c r="AK123" i="25"/>
  <c r="AK54" i="16"/>
  <c r="AK98" i="16"/>
  <c r="AK201" i="25"/>
  <c r="AK65" i="16"/>
  <c r="AK149" i="25"/>
  <c r="AK227" i="25"/>
  <c r="AK214" i="25"/>
  <c r="AF29" i="4"/>
  <c r="AF29" i="50" s="1"/>
  <c r="AF30" i="4"/>
  <c r="AF30" i="50" s="1"/>
  <c r="BJ74" i="18"/>
  <c r="AG64" i="16"/>
  <c r="AG63" i="16" s="1"/>
  <c r="AN142" i="18"/>
  <c r="BK79" i="18"/>
  <c r="BK76" i="18"/>
  <c r="AH79" i="13"/>
  <c r="AO84" i="13"/>
  <c r="AF85" i="20"/>
  <c r="AF84" i="20" s="1"/>
  <c r="AI65" i="21" s="1"/>
  <c r="AK183" i="25"/>
  <c r="AK96" i="18"/>
  <c r="AK118" i="18"/>
  <c r="AK107" i="18"/>
  <c r="AK134" i="18"/>
  <c r="AP19" i="13"/>
  <c r="BM43" i="13" s="1"/>
  <c r="AN94" i="18"/>
  <c r="AN105" i="18"/>
  <c r="AN116" i="18"/>
  <c r="AN132" i="18"/>
  <c r="AL88" i="20"/>
  <c r="AO76" i="21" s="1"/>
  <c r="AL138" i="18"/>
  <c r="AG87" i="18"/>
  <c r="AG86" i="18" s="1"/>
  <c r="AG98" i="18"/>
  <c r="AG97" i="18" s="1"/>
  <c r="AG109" i="18"/>
  <c r="AG108" i="18" s="1"/>
  <c r="AG125" i="18"/>
  <c r="AG124" i="18" s="1"/>
  <c r="AM229" i="25"/>
  <c r="AM90" i="18"/>
  <c r="AM101" i="18"/>
  <c r="AM112" i="18"/>
  <c r="AM128" i="18"/>
  <c r="AF11" i="20"/>
  <c r="AF10" i="20" s="1"/>
  <c r="AI10" i="21" s="1"/>
  <c r="AL14" i="20"/>
  <c r="AO21" i="21" s="1"/>
  <c r="AG226" i="25"/>
  <c r="AG224" i="25" s="1"/>
  <c r="AN92" i="20"/>
  <c r="AF35" i="50"/>
  <c r="AF32" i="50"/>
  <c r="AF33" i="50"/>
  <c r="AO98" i="13"/>
  <c r="AO109" i="13" s="1"/>
  <c r="AN71" i="16"/>
  <c r="AN233" i="25"/>
  <c r="AN104" i="16"/>
  <c r="AN181" i="25"/>
  <c r="AN142" i="25"/>
  <c r="AN168" i="25"/>
  <c r="AN194" i="25"/>
  <c r="AN93" i="16"/>
  <c r="AN129" i="25"/>
  <c r="AN220" i="25"/>
  <c r="AN207" i="25"/>
  <c r="AN116" i="25"/>
  <c r="AN60" i="16"/>
  <c r="AN82" i="16"/>
  <c r="AN115" i="16"/>
  <c r="AN155" i="25"/>
  <c r="AN88" i="13"/>
  <c r="AN55" i="20"/>
  <c r="AQ47" i="21" s="1"/>
  <c r="AN18" i="20"/>
  <c r="AN114" i="20"/>
  <c r="AN103" i="20"/>
  <c r="AN40" i="20"/>
  <c r="AN66" i="20"/>
  <c r="AN29" i="20"/>
  <c r="AN77" i="20"/>
  <c r="BM53" i="13"/>
  <c r="BM42" i="13"/>
  <c r="AP64" i="13"/>
  <c r="AP86" i="13" s="1"/>
  <c r="AK209" i="25"/>
  <c r="AK84" i="16"/>
  <c r="AK106" i="16"/>
  <c r="AL100" i="13"/>
  <c r="AL111" i="13" s="1"/>
  <c r="AM21" i="13"/>
  <c r="BJ56" i="13" s="1"/>
  <c r="AK144" i="25"/>
  <c r="AK118" i="25"/>
  <c r="AK222" i="25"/>
  <c r="AK157" i="25"/>
  <c r="AK62" i="16"/>
  <c r="AK235" i="25"/>
  <c r="AK117" i="16"/>
  <c r="AK73" i="16"/>
  <c r="AK170" i="25"/>
  <c r="AK95" i="16"/>
  <c r="AK131" i="25"/>
  <c r="AK196" i="25"/>
  <c r="AL51" i="20"/>
  <c r="AO43" i="21" s="1"/>
  <c r="AF48" i="20"/>
  <c r="AF47" i="20" s="1"/>
  <c r="AI32" i="21" s="1"/>
  <c r="AI41" i="21"/>
  <c r="AI39" i="21" s="1"/>
  <c r="AF121" i="16"/>
  <c r="AF120" i="16"/>
  <c r="W69" i="50"/>
  <c r="AF14" i="50"/>
  <c r="AF70" i="4"/>
  <c r="AF36" i="4"/>
  <c r="BD26" i="4"/>
  <c r="AC34" i="4"/>
  <c r="AG200" i="25"/>
  <c r="AG198" i="25" s="1"/>
  <c r="AG213" i="25"/>
  <c r="AG211" i="25" s="1"/>
  <c r="AM203" i="25"/>
  <c r="AM216" i="25"/>
  <c r="AM177" i="25"/>
  <c r="AM190" i="25"/>
  <c r="AG174" i="25"/>
  <c r="AG172" i="25" s="1"/>
  <c r="AG187" i="25"/>
  <c r="AG185" i="25" s="1"/>
  <c r="AG148" i="25"/>
  <c r="AG146" i="25" s="1"/>
  <c r="AG161" i="25"/>
  <c r="AG159" i="25" s="1"/>
  <c r="AM151" i="25"/>
  <c r="AM164" i="25"/>
  <c r="AG122" i="25"/>
  <c r="AG120" i="25" s="1"/>
  <c r="AG135" i="25"/>
  <c r="AG133" i="25" s="1"/>
  <c r="AM125" i="25"/>
  <c r="AM138" i="25"/>
  <c r="AM78" i="16"/>
  <c r="AM112" i="25"/>
  <c r="AG109" i="25"/>
  <c r="AM111" i="16"/>
  <c r="AM56" i="16"/>
  <c r="AM89" i="16"/>
  <c r="AN94" i="13"/>
  <c r="AN105" i="13" s="1"/>
  <c r="AO15" i="13"/>
  <c r="AO72" i="13" s="1"/>
  <c r="AM67" i="16"/>
  <c r="AM100" i="16"/>
  <c r="AG108" i="16"/>
  <c r="AG107" i="16" s="1"/>
  <c r="AN82" i="13"/>
  <c r="AI12" i="13"/>
  <c r="AI11" i="13" s="1"/>
  <c r="AH91" i="13"/>
  <c r="AH90" i="13" s="1"/>
  <c r="AG75" i="16"/>
  <c r="AG74" i="16" s="1"/>
  <c r="AG86" i="16"/>
  <c r="AG85" i="16" s="1"/>
  <c r="AG97" i="16"/>
  <c r="AG96" i="16" s="1"/>
  <c r="AG53" i="16"/>
  <c r="AG52" i="16" s="1"/>
  <c r="AL110" i="20"/>
  <c r="AG72" i="21"/>
  <c r="AH68" i="21"/>
  <c r="AH35" i="21"/>
  <c r="AG39" i="21"/>
  <c r="AH13" i="21"/>
  <c r="AG17" i="21"/>
  <c r="AL99" i="20"/>
  <c r="AL73" i="20"/>
  <c r="AL62" i="20"/>
  <c r="AL36" i="20"/>
  <c r="AL25" i="20"/>
  <c r="AG48" i="25" l="1"/>
  <c r="AG49" i="25"/>
  <c r="AG46" i="25"/>
  <c r="AG436" i="25" s="1"/>
  <c r="AH436" i="25" s="1"/>
  <c r="AI436" i="25" s="1"/>
  <c r="AJ436" i="25" s="1"/>
  <c r="AK436" i="25" s="1"/>
  <c r="AL436" i="25" s="1"/>
  <c r="AM436" i="25" s="1"/>
  <c r="AN436" i="25" s="1"/>
  <c r="AO436" i="25" s="1"/>
  <c r="AP436" i="25" s="1"/>
  <c r="AQ436" i="25" s="1"/>
  <c r="AR436" i="25" s="1"/>
  <c r="AS436" i="25" s="1"/>
  <c r="AT436" i="25" s="1"/>
  <c r="AU436" i="25" s="1"/>
  <c r="AV436" i="25" s="1"/>
  <c r="AW436" i="25" s="1"/>
  <c r="AX436" i="25" s="1"/>
  <c r="AY436" i="25" s="1"/>
  <c r="AZ436" i="25" s="1"/>
  <c r="BA436" i="25" s="1"/>
  <c r="BB436" i="25" s="1"/>
  <c r="BC436" i="25" s="1"/>
  <c r="BD436" i="25" s="1"/>
  <c r="AG47" i="25"/>
  <c r="AG44" i="25"/>
  <c r="AG45" i="25"/>
  <c r="AG435" i="25" s="1"/>
  <c r="AH435" i="25" s="1"/>
  <c r="AI435" i="25" s="1"/>
  <c r="AJ435" i="25" s="1"/>
  <c r="AK435" i="25" s="1"/>
  <c r="AL435" i="25" s="1"/>
  <c r="AM435" i="25" s="1"/>
  <c r="AN435" i="25" s="1"/>
  <c r="AO435" i="25" s="1"/>
  <c r="AP435" i="25" s="1"/>
  <c r="AQ435" i="25" s="1"/>
  <c r="AR435" i="25" s="1"/>
  <c r="AS435" i="25" s="1"/>
  <c r="AT435" i="25" s="1"/>
  <c r="AU435" i="25" s="1"/>
  <c r="AV435" i="25" s="1"/>
  <c r="AW435" i="25" s="1"/>
  <c r="AX435" i="25" s="1"/>
  <c r="AY435" i="25" s="1"/>
  <c r="AZ435" i="25" s="1"/>
  <c r="BA435" i="25" s="1"/>
  <c r="BB435" i="25" s="1"/>
  <c r="BC435" i="25" s="1"/>
  <c r="BD435" i="25" s="1"/>
  <c r="AK153" i="25"/>
  <c r="AK140" i="25"/>
  <c r="AL96" i="13"/>
  <c r="AL107" i="13" s="1"/>
  <c r="AK65" i="20" s="1"/>
  <c r="AK69" i="16"/>
  <c r="AK114" i="25"/>
  <c r="AK166" i="25"/>
  <c r="AK91" i="16"/>
  <c r="AK231" i="25"/>
  <c r="AK127" i="25"/>
  <c r="AK102" i="16"/>
  <c r="AK205" i="25"/>
  <c r="AK179" i="25"/>
  <c r="AM17" i="13"/>
  <c r="AM74" i="13" s="1"/>
  <c r="AK218" i="25"/>
  <c r="AK192" i="25"/>
  <c r="AK113" i="16"/>
  <c r="AK80" i="16"/>
  <c r="AK114" i="18"/>
  <c r="AK130" i="18"/>
  <c r="AK103" i="18"/>
  <c r="AK58" i="16"/>
  <c r="AM59" i="13"/>
  <c r="AM81" i="13" s="1"/>
  <c r="AL99" i="18" s="1"/>
  <c r="BJ37" i="13"/>
  <c r="BI73" i="18" s="1"/>
  <c r="BJ48" i="13"/>
  <c r="AK87" i="20"/>
  <c r="AN75" i="21" s="1"/>
  <c r="AK72" i="20"/>
  <c r="AK98" i="20"/>
  <c r="AK137" i="18"/>
  <c r="AK109" i="20"/>
  <c r="AK13" i="20"/>
  <c r="AN20" i="21" s="1"/>
  <c r="AK24" i="20"/>
  <c r="AK61" i="20"/>
  <c r="AK50" i="20"/>
  <c r="AN42" i="21" s="1"/>
  <c r="AG123" i="18"/>
  <c r="AD120" i="18"/>
  <c r="AD122" i="18"/>
  <c r="AF121" i="18"/>
  <c r="BL79" i="18"/>
  <c r="BL78" i="18"/>
  <c r="AD121" i="18"/>
  <c r="AK145" i="18"/>
  <c r="AN143" i="18"/>
  <c r="AN90" i="16"/>
  <c r="AN230" i="25"/>
  <c r="AN178" i="25"/>
  <c r="AN68" i="16"/>
  <c r="AP16" i="13"/>
  <c r="BM40" i="13" s="1"/>
  <c r="AN113" i="25"/>
  <c r="AN112" i="16"/>
  <c r="AN126" i="25"/>
  <c r="AN217" i="25"/>
  <c r="AN204" i="25"/>
  <c r="AN101" i="16"/>
  <c r="AN57" i="16"/>
  <c r="AO95" i="13"/>
  <c r="AO106" i="13" s="1"/>
  <c r="AN139" i="25"/>
  <c r="AN191" i="25"/>
  <c r="AN152" i="25"/>
  <c r="AN165" i="25"/>
  <c r="AN79" i="16"/>
  <c r="AN129" i="18"/>
  <c r="AN113" i="18"/>
  <c r="AN102" i="18"/>
  <c r="AN91" i="18"/>
  <c r="AP76" i="13"/>
  <c r="BM54" i="13"/>
  <c r="AP65" i="13"/>
  <c r="AO92" i="16"/>
  <c r="AO93" i="18"/>
  <c r="AO115" i="18"/>
  <c r="AO104" i="18"/>
  <c r="AO131" i="18"/>
  <c r="AM95" i="18"/>
  <c r="AM106" i="18"/>
  <c r="AM133" i="18"/>
  <c r="AM117" i="18"/>
  <c r="AM89" i="20"/>
  <c r="AP77" i="21" s="1"/>
  <c r="AM139" i="18"/>
  <c r="AM228" i="25"/>
  <c r="AM100" i="18"/>
  <c r="AM89" i="18"/>
  <c r="AM111" i="18"/>
  <c r="AM127" i="18"/>
  <c r="AM15" i="20"/>
  <c r="AP22" i="21" s="1"/>
  <c r="D123" i="20"/>
  <c r="D143" i="20" s="1"/>
  <c r="AK95" i="20"/>
  <c r="AN67" i="20"/>
  <c r="AC34" i="50"/>
  <c r="BD26" i="50"/>
  <c r="AF36" i="50"/>
  <c r="AN115" i="20"/>
  <c r="AN41" i="20"/>
  <c r="AN78" i="20"/>
  <c r="AN93" i="20"/>
  <c r="AN19" i="20"/>
  <c r="AN30" i="20"/>
  <c r="AN104" i="20"/>
  <c r="AN56" i="20"/>
  <c r="AQ48" i="21" s="1"/>
  <c r="AN99" i="13"/>
  <c r="AN110" i="13" s="1"/>
  <c r="AM72" i="16"/>
  <c r="AM208" i="25"/>
  <c r="AO20" i="13"/>
  <c r="AO77" i="13" s="1"/>
  <c r="AM143" i="25"/>
  <c r="AM83" i="16"/>
  <c r="AM156" i="25"/>
  <c r="AM182" i="25"/>
  <c r="AM117" i="25"/>
  <c r="AM195" i="25"/>
  <c r="AM116" i="16"/>
  <c r="AM105" i="16"/>
  <c r="AM130" i="25"/>
  <c r="AM234" i="25"/>
  <c r="AM221" i="25"/>
  <c r="AM169" i="25"/>
  <c r="AM94" i="16"/>
  <c r="AM61" i="16"/>
  <c r="AO70" i="16"/>
  <c r="AO81" i="16"/>
  <c r="AO206" i="25"/>
  <c r="AO103" i="16"/>
  <c r="AO59" i="16"/>
  <c r="AO154" i="25"/>
  <c r="AO167" i="25"/>
  <c r="AO141" i="25"/>
  <c r="AO115" i="25"/>
  <c r="AO219" i="25"/>
  <c r="AP97" i="13"/>
  <c r="AP108" i="13" s="1"/>
  <c r="AO180" i="25"/>
  <c r="AQ18" i="13"/>
  <c r="AQ64" i="13" s="1"/>
  <c r="AO193" i="25"/>
  <c r="AO114" i="16"/>
  <c r="AO232" i="25"/>
  <c r="AO128" i="25"/>
  <c r="AK43" i="20"/>
  <c r="AK32" i="20"/>
  <c r="AK80" i="20"/>
  <c r="AK69" i="20"/>
  <c r="AK21" i="20"/>
  <c r="AK106" i="20"/>
  <c r="AK117" i="20"/>
  <c r="AK58" i="20"/>
  <c r="AN50" i="21" s="1"/>
  <c r="AM78" i="13"/>
  <c r="AM67" i="13"/>
  <c r="BJ45" i="13"/>
  <c r="AM52" i="20"/>
  <c r="AP44" i="21" s="1"/>
  <c r="AM26" i="20"/>
  <c r="AG32" i="4"/>
  <c r="AG13" i="4"/>
  <c r="AG16" i="4"/>
  <c r="AG18" i="4"/>
  <c r="AG17" i="4"/>
  <c r="AG33" i="4"/>
  <c r="AG14" i="4"/>
  <c r="AG31" i="4"/>
  <c r="AG15" i="4"/>
  <c r="AM202" i="25"/>
  <c r="AM215" i="25"/>
  <c r="AM176" i="25"/>
  <c r="AM189" i="25"/>
  <c r="AG38" i="25"/>
  <c r="AM150" i="25"/>
  <c r="AM163" i="25"/>
  <c r="AG37" i="25"/>
  <c r="AM124" i="25"/>
  <c r="AM137" i="25"/>
  <c r="AM111" i="25"/>
  <c r="AM111" i="20"/>
  <c r="AM37" i="20"/>
  <c r="AM74" i="20"/>
  <c r="AM100" i="20"/>
  <c r="AO61" i="13"/>
  <c r="AO83" i="13" s="1"/>
  <c r="BL50" i="13"/>
  <c r="BL39" i="13"/>
  <c r="AM63" i="20"/>
  <c r="AH102" i="13"/>
  <c r="BF47" i="13"/>
  <c r="BF46" i="13" s="1"/>
  <c r="AI58" i="13"/>
  <c r="AI57" i="13" s="1"/>
  <c r="BF36" i="13"/>
  <c r="AI69" i="13"/>
  <c r="AI68" i="13" s="1"/>
  <c r="AG81" i="21"/>
  <c r="AG59" i="21"/>
  <c r="AG26" i="21"/>
  <c r="AI66" i="21"/>
  <c r="AH69" i="21"/>
  <c r="AI33" i="21"/>
  <c r="AH36" i="21"/>
  <c r="AI11" i="21"/>
  <c r="AH14" i="21"/>
  <c r="AM110" i="16"/>
  <c r="AM55" i="16"/>
  <c r="AM88" i="16"/>
  <c r="AM77" i="16"/>
  <c r="AO14" i="13"/>
  <c r="AM99" i="16"/>
  <c r="AN93" i="13"/>
  <c r="AM66" i="16"/>
  <c r="BJ41" i="13" l="1"/>
  <c r="BI77" i="18" s="1"/>
  <c r="AK39" i="20"/>
  <c r="AK141" i="18"/>
  <c r="AK17" i="20"/>
  <c r="AN24" i="21" s="1"/>
  <c r="AK91" i="20"/>
  <c r="AN79" i="21" s="1"/>
  <c r="AK102" i="20"/>
  <c r="AK54" i="20"/>
  <c r="AN46" i="21" s="1"/>
  <c r="AK28" i="20"/>
  <c r="AK76" i="20"/>
  <c r="AK113" i="20"/>
  <c r="AM63" i="13"/>
  <c r="AM85" i="13" s="1"/>
  <c r="AM96" i="13" s="1"/>
  <c r="AM107" i="13" s="1"/>
  <c r="BJ52" i="13"/>
  <c r="AG437" i="25"/>
  <c r="AH437" i="25" s="1"/>
  <c r="AI437" i="25" s="1"/>
  <c r="AJ437" i="25" s="1"/>
  <c r="AK437" i="25" s="1"/>
  <c r="AL437" i="25" s="1"/>
  <c r="AM437" i="25" s="1"/>
  <c r="AN437" i="25" s="1"/>
  <c r="AO437" i="25" s="1"/>
  <c r="AP437" i="25" s="1"/>
  <c r="AQ437" i="25" s="1"/>
  <c r="AR437" i="25" s="1"/>
  <c r="AS437" i="25" s="1"/>
  <c r="AT437" i="25" s="1"/>
  <c r="AU437" i="25" s="1"/>
  <c r="AV437" i="25" s="1"/>
  <c r="AW437" i="25" s="1"/>
  <c r="AX437" i="25" s="1"/>
  <c r="AY437" i="25" s="1"/>
  <c r="AZ437" i="25" s="1"/>
  <c r="BA437" i="25" s="1"/>
  <c r="BB437" i="25" s="1"/>
  <c r="BC437" i="25" s="1"/>
  <c r="BD437" i="25" s="1"/>
  <c r="AG438" i="25"/>
  <c r="AG434" i="25"/>
  <c r="AH434" i="25" s="1"/>
  <c r="AI434" i="25" s="1"/>
  <c r="AJ434" i="25" s="1"/>
  <c r="AK434" i="25" s="1"/>
  <c r="AL434" i="25" s="1"/>
  <c r="AM434" i="25" s="1"/>
  <c r="AN434" i="25" s="1"/>
  <c r="AO434" i="25" s="1"/>
  <c r="AP434" i="25" s="1"/>
  <c r="AQ434" i="25" s="1"/>
  <c r="AR434" i="25" s="1"/>
  <c r="AS434" i="25" s="1"/>
  <c r="AT434" i="25" s="1"/>
  <c r="AU434" i="25" s="1"/>
  <c r="AV434" i="25" s="1"/>
  <c r="AW434" i="25" s="1"/>
  <c r="AX434" i="25" s="1"/>
  <c r="AY434" i="25" s="1"/>
  <c r="AZ434" i="25" s="1"/>
  <c r="BA434" i="25" s="1"/>
  <c r="BB434" i="25" s="1"/>
  <c r="AG42" i="25"/>
  <c r="AG41" i="25" s="1"/>
  <c r="AL109" i="16"/>
  <c r="AL136" i="25"/>
  <c r="AL175" i="25"/>
  <c r="AL214" i="25"/>
  <c r="AL126" i="18"/>
  <c r="AL162" i="25"/>
  <c r="AM92" i="13"/>
  <c r="AM103" i="13" s="1"/>
  <c r="AL87" i="20" s="1"/>
  <c r="AO75" i="21" s="1"/>
  <c r="AL110" i="18"/>
  <c r="AL227" i="25"/>
  <c r="AL188" i="25"/>
  <c r="AL65" i="16"/>
  <c r="AL87" i="16"/>
  <c r="AL201" i="25"/>
  <c r="AL98" i="16"/>
  <c r="AL110" i="25"/>
  <c r="AL149" i="25"/>
  <c r="AL88" i="18"/>
  <c r="AL54" i="16"/>
  <c r="AL76" i="16"/>
  <c r="AL123" i="25"/>
  <c r="AN13" i="13"/>
  <c r="BK48" i="13" s="1"/>
  <c r="AG12" i="20"/>
  <c r="AJ19" i="21" s="1"/>
  <c r="AG49" i="20"/>
  <c r="AD119" i="18"/>
  <c r="BE72" i="18"/>
  <c r="BE71" i="18" s="1"/>
  <c r="BK75" i="18"/>
  <c r="BI81" i="18"/>
  <c r="AG85" i="18"/>
  <c r="AO142" i="18"/>
  <c r="AM144" i="18"/>
  <c r="AN16" i="20"/>
  <c r="AQ23" i="21" s="1"/>
  <c r="BL76" i="18"/>
  <c r="AG86" i="20"/>
  <c r="AJ74" i="21" s="1"/>
  <c r="AG84" i="18"/>
  <c r="BM51" i="13"/>
  <c r="AP62" i="13"/>
  <c r="AP73" i="13"/>
  <c r="AN38" i="20"/>
  <c r="AN140" i="18"/>
  <c r="AN112" i="20"/>
  <c r="AN101" i="20"/>
  <c r="AN90" i="20"/>
  <c r="AQ78" i="21" s="1"/>
  <c r="AN75" i="20"/>
  <c r="AN53" i="20"/>
  <c r="AQ45" i="21" s="1"/>
  <c r="AN27" i="20"/>
  <c r="AN64" i="20"/>
  <c r="AP87" i="13"/>
  <c r="AG136" i="18"/>
  <c r="AG135" i="18" s="1"/>
  <c r="AN90" i="18"/>
  <c r="AN101" i="18"/>
  <c r="AN112" i="18"/>
  <c r="AN128" i="18"/>
  <c r="AM116" i="20"/>
  <c r="AO66" i="20"/>
  <c r="AG32" i="50"/>
  <c r="AG31" i="50"/>
  <c r="AG33" i="50"/>
  <c r="AG18" i="50"/>
  <c r="AG13" i="50"/>
  <c r="AM79" i="20"/>
  <c r="AM68" i="20"/>
  <c r="AM31" i="20"/>
  <c r="AM20" i="20"/>
  <c r="AM105" i="20"/>
  <c r="AM57" i="20"/>
  <c r="AP49" i="21" s="1"/>
  <c r="AM42" i="20"/>
  <c r="AM94" i="20"/>
  <c r="AO66" i="13"/>
  <c r="AO88" i="13" s="1"/>
  <c r="BL44" i="13"/>
  <c r="BL55" i="13"/>
  <c r="BN42" i="13"/>
  <c r="AQ75" i="13"/>
  <c r="AQ86" i="13" s="1"/>
  <c r="AO29" i="20"/>
  <c r="BN53" i="13"/>
  <c r="AO103" i="20"/>
  <c r="AO77" i="20"/>
  <c r="AO18" i="20"/>
  <c r="AO92" i="20"/>
  <c r="AO55" i="20"/>
  <c r="AR47" i="21" s="1"/>
  <c r="AO114" i="20"/>
  <c r="AO40" i="20"/>
  <c r="AM89" i="13"/>
  <c r="X70" i="50"/>
  <c r="AG15" i="50"/>
  <c r="X69" i="50"/>
  <c r="AG14" i="50"/>
  <c r="X71" i="50"/>
  <c r="AG16" i="50"/>
  <c r="X72" i="50"/>
  <c r="AG17" i="50"/>
  <c r="X68" i="50"/>
  <c r="X73" i="50"/>
  <c r="AG70" i="4"/>
  <c r="AG71" i="4"/>
  <c r="AG73" i="4"/>
  <c r="AG72" i="4"/>
  <c r="AG69" i="4"/>
  <c r="AF74" i="4"/>
  <c r="AG35" i="4"/>
  <c r="AN216" i="25"/>
  <c r="AN229" i="25"/>
  <c r="AN190" i="25"/>
  <c r="AN203" i="25"/>
  <c r="AN164" i="25"/>
  <c r="AN177" i="25"/>
  <c r="AN138" i="25"/>
  <c r="AN151" i="25"/>
  <c r="AN112" i="25"/>
  <c r="AN125" i="25"/>
  <c r="AN89" i="16"/>
  <c r="AN67" i="16"/>
  <c r="AP15" i="13"/>
  <c r="AO94" i="13"/>
  <c r="AO105" i="13" s="1"/>
  <c r="AN78" i="16"/>
  <c r="AN111" i="16"/>
  <c r="AN56" i="16"/>
  <c r="AN100" i="16"/>
  <c r="AG23" i="20"/>
  <c r="AG22" i="20" s="1"/>
  <c r="AG71" i="20"/>
  <c r="AG70" i="20" s="1"/>
  <c r="AG34" i="20"/>
  <c r="AG33" i="20" s="1"/>
  <c r="AG60" i="20"/>
  <c r="AG59" i="20" s="1"/>
  <c r="AG108" i="20"/>
  <c r="AG107" i="20" s="1"/>
  <c r="AH101" i="13"/>
  <c r="AG97" i="20"/>
  <c r="AG96" i="20" s="1"/>
  <c r="BF35" i="13"/>
  <c r="BE301" i="25" s="1"/>
  <c r="AI80" i="13"/>
  <c r="AO60" i="13"/>
  <c r="AH70" i="21"/>
  <c r="AI67" i="21"/>
  <c r="AH37" i="21"/>
  <c r="AI34" i="21"/>
  <c r="AH15" i="21"/>
  <c r="AI12" i="21"/>
  <c r="AN104" i="13"/>
  <c r="BL38" i="13"/>
  <c r="AO71" i="13"/>
  <c r="BL49" i="13"/>
  <c r="AL127" i="25" l="1"/>
  <c r="AL205" i="25"/>
  <c r="AL113" i="16"/>
  <c r="AL153" i="25"/>
  <c r="AL114" i="25"/>
  <c r="AL80" i="16"/>
  <c r="AL166" i="25"/>
  <c r="AL102" i="16"/>
  <c r="AL231" i="25"/>
  <c r="AL192" i="25"/>
  <c r="AL58" i="16"/>
  <c r="AL103" i="18"/>
  <c r="AL179" i="25"/>
  <c r="AL114" i="18"/>
  <c r="AL92" i="18"/>
  <c r="AL69" i="16"/>
  <c r="AL218" i="25"/>
  <c r="AL130" i="18"/>
  <c r="AL140" i="25"/>
  <c r="AN17" i="13"/>
  <c r="AN63" i="13" s="1"/>
  <c r="AL91" i="16"/>
  <c r="AG36" i="25"/>
  <c r="AG82" i="18" s="1"/>
  <c r="AG27" i="4" s="1"/>
  <c r="AG27" i="50" s="1"/>
  <c r="BC434" i="25"/>
  <c r="AH438" i="25"/>
  <c r="AI438" i="25" s="1"/>
  <c r="AJ438" i="25" s="1"/>
  <c r="AK438" i="25" s="1"/>
  <c r="AL438" i="25" s="1"/>
  <c r="AM438" i="25" s="1"/>
  <c r="AN438" i="25" s="1"/>
  <c r="AO438" i="25" s="1"/>
  <c r="AP438" i="25" s="1"/>
  <c r="AQ438" i="25" s="1"/>
  <c r="AR438" i="25" s="1"/>
  <c r="AS438" i="25" s="1"/>
  <c r="AT438" i="25" s="1"/>
  <c r="AU438" i="25" s="1"/>
  <c r="AV438" i="25" s="1"/>
  <c r="AW438" i="25" s="1"/>
  <c r="AX438" i="25" s="1"/>
  <c r="AY438" i="25" s="1"/>
  <c r="AZ438" i="25" s="1"/>
  <c r="BA438" i="25" s="1"/>
  <c r="BB438" i="25" s="1"/>
  <c r="BC438" i="25" s="1"/>
  <c r="BD438" i="25" s="1"/>
  <c r="AG322" i="25"/>
  <c r="AL50" i="20"/>
  <c r="AO42" i="21" s="1"/>
  <c r="AL109" i="20"/>
  <c r="AL61" i="20"/>
  <c r="AL13" i="20"/>
  <c r="AO20" i="21" s="1"/>
  <c r="AL72" i="20"/>
  <c r="AL98" i="20"/>
  <c r="AL35" i="20"/>
  <c r="AL24" i="20"/>
  <c r="AL137" i="18"/>
  <c r="AN70" i="13"/>
  <c r="AN59" i="13"/>
  <c r="BK37" i="13"/>
  <c r="BJ73" i="18" s="1"/>
  <c r="AG29" i="4"/>
  <c r="AG29" i="50" s="1"/>
  <c r="AG30" i="4"/>
  <c r="AG30" i="50" s="1"/>
  <c r="BE26" i="4"/>
  <c r="BE26" i="50" s="1"/>
  <c r="AG36" i="4"/>
  <c r="AG36" i="50" s="1"/>
  <c r="BK80" i="18"/>
  <c r="BK74" i="18"/>
  <c r="AL65" i="20"/>
  <c r="AH64" i="16"/>
  <c r="AH63" i="16" s="1"/>
  <c r="BM78" i="18"/>
  <c r="AO71" i="16"/>
  <c r="AI79" i="13"/>
  <c r="AO207" i="25"/>
  <c r="AO116" i="25"/>
  <c r="AO168" i="25"/>
  <c r="AQ19" i="13"/>
  <c r="BN43" i="13" s="1"/>
  <c r="AO115" i="16"/>
  <c r="AP84" i="13"/>
  <c r="AP98" i="13"/>
  <c r="AP109" i="13" s="1"/>
  <c r="AO104" i="16"/>
  <c r="AO82" i="16"/>
  <c r="AO93" i="16"/>
  <c r="AO142" i="25"/>
  <c r="AO129" i="25"/>
  <c r="AO60" i="16"/>
  <c r="AO233" i="25"/>
  <c r="AO220" i="25"/>
  <c r="AO181" i="25"/>
  <c r="AO155" i="25"/>
  <c r="AO194" i="25"/>
  <c r="AO132" i="18"/>
  <c r="AO116" i="18"/>
  <c r="AO94" i="18"/>
  <c r="AO105" i="18"/>
  <c r="AG85" i="20"/>
  <c r="AG84" i="20" s="1"/>
  <c r="AJ65" i="21" s="1"/>
  <c r="AL76" i="20"/>
  <c r="AL39" i="20"/>
  <c r="AL28" i="20"/>
  <c r="AL113" i="20"/>
  <c r="AL54" i="20"/>
  <c r="AO46" i="21" s="1"/>
  <c r="AL102" i="20"/>
  <c r="AN89" i="20"/>
  <c r="AQ77" i="21" s="1"/>
  <c r="AN139" i="18"/>
  <c r="AL91" i="20"/>
  <c r="AO79" i="21" s="1"/>
  <c r="AL141" i="18"/>
  <c r="AM88" i="20"/>
  <c r="AP76" i="21" s="1"/>
  <c r="AM138" i="18"/>
  <c r="AL131" i="25"/>
  <c r="AL96" i="18"/>
  <c r="AL118" i="18"/>
  <c r="AL107" i="18"/>
  <c r="AL134" i="18"/>
  <c r="AN105" i="16"/>
  <c r="AN95" i="18"/>
  <c r="AN106" i="18"/>
  <c r="AN133" i="18"/>
  <c r="AN117" i="18"/>
  <c r="AH87" i="18"/>
  <c r="AH86" i="18" s="1"/>
  <c r="AH109" i="18"/>
  <c r="AH108" i="18" s="1"/>
  <c r="AH98" i="18"/>
  <c r="AH97" i="18" s="1"/>
  <c r="AH125" i="18"/>
  <c r="AH124" i="18" s="1"/>
  <c r="AR18" i="13"/>
  <c r="BO42" i="13" s="1"/>
  <c r="AP93" i="18"/>
  <c r="AP115" i="18"/>
  <c r="AP104" i="18"/>
  <c r="AP131" i="18"/>
  <c r="AL17" i="20"/>
  <c r="AO24" i="21" s="1"/>
  <c r="AG11" i="20"/>
  <c r="AG10" i="20" s="1"/>
  <c r="AJ10" i="21" s="1"/>
  <c r="AN15" i="20"/>
  <c r="AQ22" i="21" s="1"/>
  <c r="AM14" i="20"/>
  <c r="AP21" i="21" s="1"/>
  <c r="AH226" i="25"/>
  <c r="AH224" i="25" s="1"/>
  <c r="AG35" i="50"/>
  <c r="AN208" i="25"/>
  <c r="AN143" i="25"/>
  <c r="AN130" i="25"/>
  <c r="AN83" i="16"/>
  <c r="AN221" i="25"/>
  <c r="AN116" i="16"/>
  <c r="AP20" i="13"/>
  <c r="AP77" i="13" s="1"/>
  <c r="AN234" i="25"/>
  <c r="AN195" i="25"/>
  <c r="AN156" i="25"/>
  <c r="AN117" i="25"/>
  <c r="AN182" i="25"/>
  <c r="AN169" i="25"/>
  <c r="AN61" i="16"/>
  <c r="AO99" i="13"/>
  <c r="AO110" i="13" s="1"/>
  <c r="AN94" i="16"/>
  <c r="AN72" i="16"/>
  <c r="AP59" i="16"/>
  <c r="AP115" i="25"/>
  <c r="AP193" i="25"/>
  <c r="AP128" i="25"/>
  <c r="AP141" i="25"/>
  <c r="AP70" i="16"/>
  <c r="AP114" i="16"/>
  <c r="AP206" i="25"/>
  <c r="AQ97" i="13"/>
  <c r="AQ108" i="13" s="1"/>
  <c r="AP103" i="16"/>
  <c r="AP167" i="25"/>
  <c r="AP219" i="25"/>
  <c r="AP154" i="25"/>
  <c r="AP81" i="16"/>
  <c r="AP92" i="16"/>
  <c r="AP180" i="25"/>
  <c r="AP232" i="25"/>
  <c r="AL183" i="25"/>
  <c r="AL62" i="16"/>
  <c r="AL84" i="16"/>
  <c r="AL235" i="25"/>
  <c r="AL118" i="25"/>
  <c r="AL222" i="25"/>
  <c r="AL170" i="25"/>
  <c r="AL117" i="16"/>
  <c r="AL209" i="25"/>
  <c r="AL196" i="25"/>
  <c r="AL106" i="16"/>
  <c r="AL144" i="25"/>
  <c r="AL73" i="16"/>
  <c r="AN21" i="13"/>
  <c r="AN78" i="13" s="1"/>
  <c r="AL157" i="25"/>
  <c r="AL95" i="16"/>
  <c r="AM100" i="13"/>
  <c r="AM111" i="13" s="1"/>
  <c r="AM51" i="20"/>
  <c r="AP43" i="21" s="1"/>
  <c r="AN52" i="20"/>
  <c r="AQ44" i="21" s="1"/>
  <c r="AN74" i="20"/>
  <c r="AG48" i="20"/>
  <c r="AG47" i="20" s="1"/>
  <c r="AJ32" i="21" s="1"/>
  <c r="AJ33" i="21" s="1"/>
  <c r="AJ41" i="21"/>
  <c r="AG121" i="16"/>
  <c r="AG120" i="16"/>
  <c r="AD34" i="4"/>
  <c r="AH200" i="25"/>
  <c r="AH198" i="25" s="1"/>
  <c r="AH213" i="25"/>
  <c r="AH211" i="25" s="1"/>
  <c r="AH174" i="25"/>
  <c r="AH172" i="25" s="1"/>
  <c r="AH187" i="25"/>
  <c r="AH185" i="25" s="1"/>
  <c r="AH148" i="25"/>
  <c r="AH146" i="25" s="1"/>
  <c r="AH161" i="25"/>
  <c r="AH159" i="25" s="1"/>
  <c r="AH122" i="25"/>
  <c r="AH120" i="25" s="1"/>
  <c r="AH135" i="25"/>
  <c r="AH133" i="25" s="1"/>
  <c r="AH109" i="25"/>
  <c r="AN100" i="20"/>
  <c r="AN37" i="20"/>
  <c r="AN111" i="20"/>
  <c r="AN63" i="20"/>
  <c r="AN26" i="20"/>
  <c r="BM50" i="13"/>
  <c r="AP72" i="13"/>
  <c r="AP61" i="13"/>
  <c r="BM39" i="13"/>
  <c r="AH75" i="16"/>
  <c r="AH74" i="16" s="1"/>
  <c r="AH86" i="16"/>
  <c r="AH85" i="16" s="1"/>
  <c r="AJ12" i="13"/>
  <c r="BG47" i="13" s="1"/>
  <c r="BG46" i="13" s="1"/>
  <c r="AI91" i="13"/>
  <c r="AI90" i="13" s="1"/>
  <c r="AH97" i="16"/>
  <c r="AH96" i="16" s="1"/>
  <c r="AH108" i="16"/>
  <c r="AH107" i="16" s="1"/>
  <c r="AH53" i="16"/>
  <c r="AH52" i="16" s="1"/>
  <c r="AO82" i="13"/>
  <c r="AM110" i="20"/>
  <c r="AH72" i="21"/>
  <c r="AI68" i="21"/>
  <c r="AH39" i="21"/>
  <c r="AI35" i="21"/>
  <c r="AH17" i="21"/>
  <c r="AI13" i="21"/>
  <c r="AM99" i="20"/>
  <c r="AM73" i="20"/>
  <c r="AM62" i="20"/>
  <c r="AM36" i="20"/>
  <c r="AM25" i="20"/>
  <c r="BK52" i="13" l="1"/>
  <c r="AN74" i="13"/>
  <c r="AN85" i="13" s="1"/>
  <c r="AM166" i="25" s="1"/>
  <c r="BK41" i="13"/>
  <c r="BJ77" i="18" s="1"/>
  <c r="AH49" i="25"/>
  <c r="AH48" i="25"/>
  <c r="AH44" i="25"/>
  <c r="AH45" i="25"/>
  <c r="AH440" i="25" s="1"/>
  <c r="AI440" i="25" s="1"/>
  <c r="AJ440" i="25" s="1"/>
  <c r="AK440" i="25" s="1"/>
  <c r="AL440" i="25" s="1"/>
  <c r="AM440" i="25" s="1"/>
  <c r="AN440" i="25" s="1"/>
  <c r="AO440" i="25" s="1"/>
  <c r="AP440" i="25" s="1"/>
  <c r="AQ440" i="25" s="1"/>
  <c r="AR440" i="25" s="1"/>
  <c r="AS440" i="25" s="1"/>
  <c r="AT440" i="25" s="1"/>
  <c r="AU440" i="25" s="1"/>
  <c r="AV440" i="25" s="1"/>
  <c r="AW440" i="25" s="1"/>
  <c r="AX440" i="25" s="1"/>
  <c r="AY440" i="25" s="1"/>
  <c r="AZ440" i="25" s="1"/>
  <c r="BA440" i="25" s="1"/>
  <c r="BB440" i="25" s="1"/>
  <c r="BC440" i="25" s="1"/>
  <c r="BD440" i="25" s="1"/>
  <c r="BE440" i="25" s="1"/>
  <c r="AH46" i="25"/>
  <c r="AH441" i="25" s="1"/>
  <c r="AI441" i="25" s="1"/>
  <c r="AJ441" i="25" s="1"/>
  <c r="AK441" i="25" s="1"/>
  <c r="AL441" i="25" s="1"/>
  <c r="AM441" i="25" s="1"/>
  <c r="AN441" i="25" s="1"/>
  <c r="AO441" i="25" s="1"/>
  <c r="AP441" i="25" s="1"/>
  <c r="AQ441" i="25" s="1"/>
  <c r="AR441" i="25" s="1"/>
  <c r="AS441" i="25" s="1"/>
  <c r="AT441" i="25" s="1"/>
  <c r="AU441" i="25" s="1"/>
  <c r="AV441" i="25" s="1"/>
  <c r="AW441" i="25" s="1"/>
  <c r="AX441" i="25" s="1"/>
  <c r="AY441" i="25" s="1"/>
  <c r="AZ441" i="25" s="1"/>
  <c r="BA441" i="25" s="1"/>
  <c r="BB441" i="25" s="1"/>
  <c r="BC441" i="25" s="1"/>
  <c r="BD441" i="25" s="1"/>
  <c r="BE441" i="25" s="1"/>
  <c r="AH47" i="25"/>
  <c r="BD434" i="25"/>
  <c r="AN81" i="13"/>
  <c r="AM214" i="25" s="1"/>
  <c r="AH123" i="18"/>
  <c r="AQ76" i="13"/>
  <c r="AE121" i="18"/>
  <c r="BL75" i="18"/>
  <c r="BM79" i="18"/>
  <c r="AL145" i="18"/>
  <c r="AN144" i="18"/>
  <c r="AO143" i="18"/>
  <c r="AE120" i="18"/>
  <c r="AE122" i="18"/>
  <c r="AP142" i="18"/>
  <c r="BN78" i="18"/>
  <c r="AO79" i="16"/>
  <c r="AO191" i="25"/>
  <c r="AO57" i="16"/>
  <c r="AO91" i="18"/>
  <c r="AO178" i="25"/>
  <c r="AO139" i="25"/>
  <c r="AO165" i="25"/>
  <c r="AO126" i="25"/>
  <c r="AO152" i="25"/>
  <c r="AO93" i="20"/>
  <c r="AO101" i="16"/>
  <c r="AO68" i="16"/>
  <c r="AQ16" i="13"/>
  <c r="AQ73" i="13" s="1"/>
  <c r="AO217" i="25"/>
  <c r="AO204" i="25"/>
  <c r="AO102" i="18"/>
  <c r="AO78" i="20"/>
  <c r="AO115" i="20"/>
  <c r="AO129" i="18"/>
  <c r="AO113" i="25"/>
  <c r="AO230" i="25"/>
  <c r="AO113" i="18"/>
  <c r="AQ65" i="13"/>
  <c r="BN54" i="13"/>
  <c r="AO19" i="20"/>
  <c r="AO112" i="16"/>
  <c r="AP95" i="13"/>
  <c r="AP106" i="13" s="1"/>
  <c r="AO56" i="20"/>
  <c r="AR48" i="21" s="1"/>
  <c r="AO90" i="16"/>
  <c r="AO41" i="20"/>
  <c r="AO104" i="20"/>
  <c r="AO30" i="20"/>
  <c r="AO67" i="20"/>
  <c r="AR64" i="13"/>
  <c r="AR75" i="13"/>
  <c r="BO53" i="13"/>
  <c r="AN228" i="25"/>
  <c r="AN100" i="18"/>
  <c r="AN89" i="18"/>
  <c r="AN127" i="18"/>
  <c r="AN111" i="18"/>
  <c r="AL95" i="20"/>
  <c r="AP55" i="20"/>
  <c r="AS47" i="21" s="1"/>
  <c r="AN94" i="20"/>
  <c r="AD34" i="50"/>
  <c r="AP66" i="13"/>
  <c r="AP88" i="13" s="1"/>
  <c r="BM55" i="13"/>
  <c r="BM44" i="13"/>
  <c r="AN57" i="20"/>
  <c r="AQ49" i="21" s="1"/>
  <c r="AN31" i="20"/>
  <c r="AN105" i="20"/>
  <c r="AN79" i="20"/>
  <c r="AN116" i="20"/>
  <c r="AN68" i="20"/>
  <c r="AN42" i="20"/>
  <c r="AN20" i="20"/>
  <c r="AP18" i="20"/>
  <c r="AP114" i="20"/>
  <c r="AP66" i="20"/>
  <c r="AP92" i="20"/>
  <c r="AP29" i="20"/>
  <c r="AP103" i="20"/>
  <c r="AP40" i="20"/>
  <c r="AP77" i="20"/>
  <c r="AL106" i="20"/>
  <c r="AL21" i="20"/>
  <c r="AL69" i="20"/>
  <c r="AL43" i="20"/>
  <c r="AL32" i="20"/>
  <c r="AL58" i="20"/>
  <c r="AO50" i="21" s="1"/>
  <c r="AL117" i="20"/>
  <c r="AL80" i="20"/>
  <c r="BK56" i="13"/>
  <c r="AN67" i="13"/>
  <c r="AN89" i="13" s="1"/>
  <c r="BK45" i="13"/>
  <c r="AH31" i="4"/>
  <c r="AH16" i="4"/>
  <c r="AH13" i="4"/>
  <c r="AH32" i="4"/>
  <c r="AH33" i="4"/>
  <c r="AH17" i="4"/>
  <c r="AH15" i="4"/>
  <c r="AH14" i="4"/>
  <c r="AH18" i="4"/>
  <c r="AN202" i="25"/>
  <c r="AN215" i="25"/>
  <c r="AN176" i="25"/>
  <c r="AN189" i="25"/>
  <c r="AH38" i="25"/>
  <c r="AN150" i="25"/>
  <c r="AN163" i="25"/>
  <c r="AH37" i="25"/>
  <c r="AN124" i="25"/>
  <c r="AN137" i="25"/>
  <c r="AN111" i="25"/>
  <c r="AP83" i="13"/>
  <c r="AJ66" i="21"/>
  <c r="AJ69" i="13"/>
  <c r="AJ68" i="13" s="1"/>
  <c r="AP14" i="13"/>
  <c r="BM38" i="13" s="1"/>
  <c r="AJ11" i="21"/>
  <c r="AI102" i="13"/>
  <c r="E28" i="3"/>
  <c r="AJ11" i="13"/>
  <c r="AN77" i="16"/>
  <c r="AJ58" i="13"/>
  <c r="AN55" i="16"/>
  <c r="BG36" i="13"/>
  <c r="AN88" i="16"/>
  <c r="AN66" i="16"/>
  <c r="AN110" i="16"/>
  <c r="AN99" i="16"/>
  <c r="AO93" i="13"/>
  <c r="AO104" i="13" s="1"/>
  <c r="AH81" i="21"/>
  <c r="AH59" i="21"/>
  <c r="AH26" i="21"/>
  <c r="AI69" i="21"/>
  <c r="AI36" i="21"/>
  <c r="AJ34" i="21"/>
  <c r="AI14" i="21"/>
  <c r="AN96" i="13" l="1"/>
  <c r="AN107" i="13" s="1"/>
  <c r="AM65" i="20" s="1"/>
  <c r="AM179" i="25"/>
  <c r="AM140" i="25"/>
  <c r="AM127" i="25"/>
  <c r="AM102" i="16"/>
  <c r="AM231" i="25"/>
  <c r="AM80" i="16"/>
  <c r="AM205" i="25"/>
  <c r="AM192" i="25"/>
  <c r="AM153" i="25"/>
  <c r="AM218" i="25"/>
  <c r="AM113" i="16"/>
  <c r="AM92" i="18"/>
  <c r="AM69" i="16"/>
  <c r="AM91" i="16"/>
  <c r="AO17" i="13"/>
  <c r="AO74" i="13" s="1"/>
  <c r="AM58" i="16"/>
  <c r="AM130" i="18"/>
  <c r="AM114" i="18"/>
  <c r="AM103" i="18"/>
  <c r="AM114" i="25"/>
  <c r="AH442" i="25"/>
  <c r="AI442" i="25" s="1"/>
  <c r="AJ442" i="25" s="1"/>
  <c r="AK442" i="25" s="1"/>
  <c r="AL442" i="25" s="1"/>
  <c r="AM442" i="25" s="1"/>
  <c r="AN442" i="25" s="1"/>
  <c r="AO442" i="25" s="1"/>
  <c r="AP442" i="25" s="1"/>
  <c r="AQ442" i="25" s="1"/>
  <c r="AR442" i="25" s="1"/>
  <c r="AS442" i="25" s="1"/>
  <c r="AT442" i="25" s="1"/>
  <c r="AU442" i="25" s="1"/>
  <c r="AV442" i="25" s="1"/>
  <c r="AW442" i="25" s="1"/>
  <c r="AX442" i="25" s="1"/>
  <c r="AY442" i="25" s="1"/>
  <c r="AZ442" i="25" s="1"/>
  <c r="BA442" i="25" s="1"/>
  <c r="BB442" i="25" s="1"/>
  <c r="BC442" i="25" s="1"/>
  <c r="BD442" i="25" s="1"/>
  <c r="BE442" i="25" s="1"/>
  <c r="AH443" i="25"/>
  <c r="AH439" i="25"/>
  <c r="AI439" i="25" s="1"/>
  <c r="AJ439" i="25" s="1"/>
  <c r="AK439" i="25" s="1"/>
  <c r="AL439" i="25" s="1"/>
  <c r="AM439" i="25" s="1"/>
  <c r="AN439" i="25" s="1"/>
  <c r="AO439" i="25" s="1"/>
  <c r="AP439" i="25" s="1"/>
  <c r="AQ439" i="25" s="1"/>
  <c r="AR439" i="25" s="1"/>
  <c r="AS439" i="25" s="1"/>
  <c r="AT439" i="25" s="1"/>
  <c r="AU439" i="25" s="1"/>
  <c r="AV439" i="25" s="1"/>
  <c r="AW439" i="25" s="1"/>
  <c r="AX439" i="25" s="1"/>
  <c r="AY439" i="25" s="1"/>
  <c r="AZ439" i="25" s="1"/>
  <c r="BA439" i="25" s="1"/>
  <c r="BB439" i="25" s="1"/>
  <c r="BC439" i="25" s="1"/>
  <c r="BD439" i="25" s="1"/>
  <c r="BE439" i="25" s="1"/>
  <c r="AH42" i="25"/>
  <c r="AH41" i="25" s="1"/>
  <c r="AM227" i="25"/>
  <c r="AM110" i="18"/>
  <c r="AM126" i="18"/>
  <c r="AM123" i="25"/>
  <c r="AM65" i="16"/>
  <c r="AM54" i="16"/>
  <c r="AN92" i="13"/>
  <c r="AN103" i="13" s="1"/>
  <c r="AM13" i="20" s="1"/>
  <c r="AP20" i="21" s="1"/>
  <c r="AM88" i="18"/>
  <c r="AM109" i="16"/>
  <c r="AM110" i="25"/>
  <c r="AM136" i="25"/>
  <c r="AM99" i="18"/>
  <c r="AO13" i="13"/>
  <c r="BL48" i="13" s="1"/>
  <c r="AM98" i="16"/>
  <c r="AM201" i="25"/>
  <c r="AM87" i="16"/>
  <c r="AM188" i="25"/>
  <c r="AM175" i="25"/>
  <c r="AM76" i="16"/>
  <c r="AM162" i="25"/>
  <c r="AM149" i="25"/>
  <c r="AH12" i="20"/>
  <c r="AK19" i="21" s="1"/>
  <c r="AH49" i="20"/>
  <c r="AQ87" i="13"/>
  <c r="AE119" i="18"/>
  <c r="BF72" i="18"/>
  <c r="BF71" i="18" s="1"/>
  <c r="BL74" i="18"/>
  <c r="AO27" i="20"/>
  <c r="AH84" i="18"/>
  <c r="BJ81" i="18"/>
  <c r="AH86" i="20"/>
  <c r="AK74" i="21" s="1"/>
  <c r="AH85" i="18"/>
  <c r="BL80" i="18"/>
  <c r="BN40" i="13"/>
  <c r="BN51" i="13"/>
  <c r="AQ62" i="13"/>
  <c r="AQ84" i="13" s="1"/>
  <c r="AO38" i="20"/>
  <c r="AO140" i="18"/>
  <c r="AO64" i="20"/>
  <c r="AO90" i="20"/>
  <c r="AR78" i="21" s="1"/>
  <c r="AO112" i="20"/>
  <c r="AO16" i="20"/>
  <c r="AR23" i="21" s="1"/>
  <c r="AO101" i="20"/>
  <c r="AO75" i="20"/>
  <c r="AO53" i="20"/>
  <c r="AR45" i="21" s="1"/>
  <c r="AR86" i="13"/>
  <c r="AM95" i="16"/>
  <c r="AM96" i="18"/>
  <c r="AM107" i="18"/>
  <c r="AM118" i="18"/>
  <c r="AM134" i="18"/>
  <c r="AN88" i="20"/>
  <c r="AQ76" i="21" s="1"/>
  <c r="AN138" i="18"/>
  <c r="AO101" i="18"/>
  <c r="AO90" i="18"/>
  <c r="AO112" i="18"/>
  <c r="AO128" i="18"/>
  <c r="AH136" i="18"/>
  <c r="AH135" i="18" s="1"/>
  <c r="AO156" i="25"/>
  <c r="AO95" i="18"/>
  <c r="AO117" i="18"/>
  <c r="AO106" i="18"/>
  <c r="AO133" i="18"/>
  <c r="AN14" i="20"/>
  <c r="AQ21" i="21" s="1"/>
  <c r="AH31" i="50"/>
  <c r="AH18" i="50"/>
  <c r="E26" i="49"/>
  <c r="E24" i="49" s="1"/>
  <c r="AH33" i="50"/>
  <c r="AH32" i="50"/>
  <c r="AH13" i="50"/>
  <c r="AO195" i="25"/>
  <c r="AO83" i="16"/>
  <c r="AO130" i="25"/>
  <c r="AO234" i="25"/>
  <c r="AO208" i="25"/>
  <c r="AO221" i="25"/>
  <c r="AO182" i="25"/>
  <c r="AO116" i="16"/>
  <c r="AO143" i="25"/>
  <c r="AO61" i="16"/>
  <c r="AO105" i="16"/>
  <c r="AO72" i="16"/>
  <c r="AO94" i="16"/>
  <c r="AO117" i="25"/>
  <c r="AO169" i="25"/>
  <c r="AP99" i="13"/>
  <c r="AP110" i="13" s="1"/>
  <c r="AQ20" i="13"/>
  <c r="F27" i="3"/>
  <c r="AN51" i="20"/>
  <c r="AQ43" i="21" s="1"/>
  <c r="AM170" i="25"/>
  <c r="AM118" i="25"/>
  <c r="AM62" i="16"/>
  <c r="AM131" i="25"/>
  <c r="AM157" i="25"/>
  <c r="AM222" i="25"/>
  <c r="AM183" i="25"/>
  <c r="AM196" i="25"/>
  <c r="AO21" i="13"/>
  <c r="BL45" i="13" s="1"/>
  <c r="AM84" i="16"/>
  <c r="AM117" i="16"/>
  <c r="AM144" i="25"/>
  <c r="AM209" i="25"/>
  <c r="AM106" i="16"/>
  <c r="AM73" i="16"/>
  <c r="AM235" i="25"/>
  <c r="AN100" i="13"/>
  <c r="AN111" i="13" s="1"/>
  <c r="Y69" i="50"/>
  <c r="AH14" i="50"/>
  <c r="Y71" i="50"/>
  <c r="AH16" i="50"/>
  <c r="Y70" i="50"/>
  <c r="AH15" i="50"/>
  <c r="Y72" i="50"/>
  <c r="AH17" i="50"/>
  <c r="Y73" i="50"/>
  <c r="Y68" i="50"/>
  <c r="AH71" i="4"/>
  <c r="AH73" i="4"/>
  <c r="AH72" i="4"/>
  <c r="AH70" i="4"/>
  <c r="AH69" i="4"/>
  <c r="AH35" i="4"/>
  <c r="AO216" i="25"/>
  <c r="AO229" i="25"/>
  <c r="AO190" i="25"/>
  <c r="AO203" i="25"/>
  <c r="AO164" i="25"/>
  <c r="AO177" i="25"/>
  <c r="AO138" i="25"/>
  <c r="AO151" i="25"/>
  <c r="AO112" i="25"/>
  <c r="AO125" i="25"/>
  <c r="AJ67" i="21"/>
  <c r="AJ68" i="21" s="1"/>
  <c r="AG74" i="4"/>
  <c r="AO67" i="16"/>
  <c r="AQ15" i="13"/>
  <c r="AO111" i="16"/>
  <c r="AO56" i="16"/>
  <c r="AO78" i="16"/>
  <c r="AO100" i="16"/>
  <c r="AP94" i="13"/>
  <c r="AP105" i="13" s="1"/>
  <c r="AO89" i="16"/>
  <c r="AP60" i="13"/>
  <c r="AH34" i="20"/>
  <c r="AH33" i="20" s="1"/>
  <c r="AJ12" i="21"/>
  <c r="AP71" i="13"/>
  <c r="BM49" i="13"/>
  <c r="AJ80" i="13"/>
  <c r="AH23" i="20"/>
  <c r="AH22" i="20" s="1"/>
  <c r="AH60" i="20"/>
  <c r="AH59" i="20" s="1"/>
  <c r="AH71" i="20"/>
  <c r="AH70" i="20" s="1"/>
  <c r="AH108" i="20"/>
  <c r="AH107" i="20" s="1"/>
  <c r="AI101" i="13"/>
  <c r="AH97" i="20"/>
  <c r="AH96" i="20" s="1"/>
  <c r="AJ57" i="13"/>
  <c r="BG35" i="13"/>
  <c r="BF301" i="25" s="1"/>
  <c r="AN110" i="20"/>
  <c r="AI70" i="21"/>
  <c r="AI37" i="21"/>
  <c r="AJ35" i="21"/>
  <c r="AI15" i="21"/>
  <c r="AN99" i="20"/>
  <c r="AN73" i="20"/>
  <c r="AN62" i="20"/>
  <c r="AN36" i="20"/>
  <c r="AN25" i="20"/>
  <c r="AM102" i="20" l="1"/>
  <c r="AM113" i="20"/>
  <c r="AM141" i="18"/>
  <c r="AM28" i="20"/>
  <c r="AO63" i="13"/>
  <c r="AO85" i="13" s="1"/>
  <c r="AN103" i="18" s="1"/>
  <c r="AM54" i="20"/>
  <c r="AP46" i="21" s="1"/>
  <c r="AM17" i="20"/>
  <c r="AP24" i="21" s="1"/>
  <c r="AM39" i="20"/>
  <c r="AM91" i="20"/>
  <c r="AP79" i="21" s="1"/>
  <c r="AM76" i="20"/>
  <c r="BL41" i="13"/>
  <c r="BK77" i="18" s="1"/>
  <c r="BL52" i="13"/>
  <c r="AH36" i="25"/>
  <c r="AH82" i="18" s="1"/>
  <c r="AH27" i="4" s="1"/>
  <c r="AH27" i="50" s="1"/>
  <c r="AI443" i="25"/>
  <c r="AJ443" i="25" s="1"/>
  <c r="AK443" i="25" s="1"/>
  <c r="AL443" i="25" s="1"/>
  <c r="AM443" i="25" s="1"/>
  <c r="AN443" i="25" s="1"/>
  <c r="AO443" i="25" s="1"/>
  <c r="AP443" i="25" s="1"/>
  <c r="AQ443" i="25" s="1"/>
  <c r="AR443" i="25" s="1"/>
  <c r="AS443" i="25" s="1"/>
  <c r="AT443" i="25" s="1"/>
  <c r="AU443" i="25" s="1"/>
  <c r="AV443" i="25" s="1"/>
  <c r="AW443" i="25" s="1"/>
  <c r="AX443" i="25" s="1"/>
  <c r="AY443" i="25" s="1"/>
  <c r="AZ443" i="25" s="1"/>
  <c r="BA443" i="25" s="1"/>
  <c r="BB443" i="25" s="1"/>
  <c r="BC443" i="25" s="1"/>
  <c r="BD443" i="25" s="1"/>
  <c r="BE443" i="25" s="1"/>
  <c r="AH322" i="25"/>
  <c r="AM35" i="20"/>
  <c r="AM72" i="20"/>
  <c r="AM24" i="20"/>
  <c r="AO70" i="13"/>
  <c r="AM109" i="20"/>
  <c r="AM50" i="20"/>
  <c r="AP42" i="21" s="1"/>
  <c r="AM61" i="20"/>
  <c r="AM137" i="18"/>
  <c r="AM98" i="20"/>
  <c r="AO59" i="13"/>
  <c r="BL37" i="13"/>
  <c r="BK73" i="18" s="1"/>
  <c r="AM87" i="20"/>
  <c r="AP75" i="21" s="1"/>
  <c r="AP105" i="18"/>
  <c r="AH36" i="4"/>
  <c r="AH36" i="50" s="1"/>
  <c r="AH30" i="4"/>
  <c r="AH30" i="50" s="1"/>
  <c r="AH29" i="4"/>
  <c r="AH29" i="50" s="1"/>
  <c r="BF26" i="4"/>
  <c r="BF26" i="50" s="1"/>
  <c r="AP82" i="16"/>
  <c r="AP116" i="25"/>
  <c r="AP207" i="25"/>
  <c r="AP115" i="16"/>
  <c r="AP220" i="25"/>
  <c r="AP181" i="25"/>
  <c r="AP60" i="16"/>
  <c r="AP168" i="25"/>
  <c r="AQ98" i="13"/>
  <c r="AQ109" i="13" s="1"/>
  <c r="AP155" i="25"/>
  <c r="AP94" i="18"/>
  <c r="AP104" i="16"/>
  <c r="AP71" i="16"/>
  <c r="AP142" i="25"/>
  <c r="AP194" i="25"/>
  <c r="AR19" i="13"/>
  <c r="AR65" i="13" s="1"/>
  <c r="AP233" i="25"/>
  <c r="AP129" i="25"/>
  <c r="AP93" i="16"/>
  <c r="AP132" i="18"/>
  <c r="AP116" i="18"/>
  <c r="AI64" i="16"/>
  <c r="AI63" i="16" s="1"/>
  <c r="AM145" i="18"/>
  <c r="BK81" i="18"/>
  <c r="BM76" i="18"/>
  <c r="AO144" i="18"/>
  <c r="AP113" i="18"/>
  <c r="AQ131" i="18"/>
  <c r="AJ79" i="13"/>
  <c r="AP101" i="16"/>
  <c r="AP139" i="25"/>
  <c r="AP152" i="25"/>
  <c r="AP230" i="25"/>
  <c r="AP91" i="18"/>
  <c r="AP204" i="25"/>
  <c r="AP191" i="25"/>
  <c r="AP112" i="16"/>
  <c r="AP68" i="16"/>
  <c r="AP178" i="25"/>
  <c r="AP57" i="16"/>
  <c r="AP129" i="18"/>
  <c r="AP126" i="25"/>
  <c r="AP79" i="16"/>
  <c r="AP165" i="25"/>
  <c r="AP90" i="16"/>
  <c r="AQ95" i="13"/>
  <c r="AQ106" i="13" s="1"/>
  <c r="AR16" i="13"/>
  <c r="BO40" i="13" s="1"/>
  <c r="AP102" i="18"/>
  <c r="AP113" i="25"/>
  <c r="AP217" i="25"/>
  <c r="AQ115" i="25"/>
  <c r="AQ114" i="16"/>
  <c r="AQ115" i="18"/>
  <c r="AH85" i="20"/>
  <c r="AH84" i="20" s="1"/>
  <c r="AQ232" i="25"/>
  <c r="AQ180" i="25"/>
  <c r="AQ93" i="18"/>
  <c r="AQ92" i="16"/>
  <c r="AQ167" i="25"/>
  <c r="AQ103" i="16"/>
  <c r="AQ193" i="25"/>
  <c r="AQ141" i="25"/>
  <c r="AQ206" i="25"/>
  <c r="AQ104" i="18"/>
  <c r="AQ219" i="25"/>
  <c r="AQ70" i="16"/>
  <c r="AQ128" i="25"/>
  <c r="AQ154" i="25"/>
  <c r="AQ59" i="16"/>
  <c r="AQ81" i="16"/>
  <c r="AS18" i="13"/>
  <c r="AS75" i="13" s="1"/>
  <c r="AR97" i="13"/>
  <c r="AR108" i="13" s="1"/>
  <c r="AO89" i="20"/>
  <c r="AR77" i="21" s="1"/>
  <c r="AO139" i="18"/>
  <c r="AI87" i="18"/>
  <c r="AI86" i="18" s="1"/>
  <c r="AI98" i="18"/>
  <c r="AI97" i="18" s="1"/>
  <c r="AI109" i="18"/>
  <c r="AI108" i="18" s="1"/>
  <c r="AI125" i="18"/>
  <c r="AI124" i="18" s="1"/>
  <c r="AO15" i="20"/>
  <c r="AR22" i="21" s="1"/>
  <c r="AI226" i="25"/>
  <c r="AI224" i="25" s="1"/>
  <c r="AO68" i="20"/>
  <c r="AH11" i="20"/>
  <c r="AH10" i="20" s="1"/>
  <c r="AH35" i="50"/>
  <c r="F25" i="49"/>
  <c r="AO105" i="20"/>
  <c r="AO42" i="20"/>
  <c r="AO57" i="20"/>
  <c r="AR49" i="21" s="1"/>
  <c r="AO31" i="20"/>
  <c r="AO94" i="20"/>
  <c r="AO116" i="20"/>
  <c r="AO20" i="20"/>
  <c r="AO79" i="20"/>
  <c r="AQ77" i="13"/>
  <c r="AQ66" i="13"/>
  <c r="BN44" i="13"/>
  <c r="BN55" i="13"/>
  <c r="AO52" i="20"/>
  <c r="AR44" i="21" s="1"/>
  <c r="AM58" i="20"/>
  <c r="AP50" i="21" s="1"/>
  <c r="AM95" i="20"/>
  <c r="AM21" i="20"/>
  <c r="AN58" i="16"/>
  <c r="BL56" i="13"/>
  <c r="AO67" i="13"/>
  <c r="AO78" i="13"/>
  <c r="AM32" i="20"/>
  <c r="AM117" i="20"/>
  <c r="AM43" i="20"/>
  <c r="AM106" i="20"/>
  <c r="AM80" i="20"/>
  <c r="AM69" i="20"/>
  <c r="AH48" i="20"/>
  <c r="AH47" i="20" s="1"/>
  <c r="AK41" i="21"/>
  <c r="AH121" i="16"/>
  <c r="AH120" i="16"/>
  <c r="AE34" i="4"/>
  <c r="AI200" i="25"/>
  <c r="AI198" i="25" s="1"/>
  <c r="AI213" i="25"/>
  <c r="AI211" i="25" s="1"/>
  <c r="AI174" i="25"/>
  <c r="AI172" i="25" s="1"/>
  <c r="AI187" i="25"/>
  <c r="AI185" i="25" s="1"/>
  <c r="AI148" i="25"/>
  <c r="AI146" i="25" s="1"/>
  <c r="AI161" i="25"/>
  <c r="AI159" i="25" s="1"/>
  <c r="AI122" i="25"/>
  <c r="AI120" i="25" s="1"/>
  <c r="AI135" i="25"/>
  <c r="AI133" i="25" s="1"/>
  <c r="AI109" i="25"/>
  <c r="AP82" i="13"/>
  <c r="AO37" i="20"/>
  <c r="AO74" i="20"/>
  <c r="AO111" i="20"/>
  <c r="AO26" i="20"/>
  <c r="AO63" i="20"/>
  <c r="AO100" i="20"/>
  <c r="BN50" i="13"/>
  <c r="AQ61" i="13"/>
  <c r="AQ72" i="13"/>
  <c r="BN39" i="13"/>
  <c r="AJ13" i="21"/>
  <c r="AI108" i="16"/>
  <c r="AI107" i="16" s="1"/>
  <c r="E29" i="3"/>
  <c r="E26" i="3" s="1"/>
  <c r="AI75" i="16"/>
  <c r="AI74" i="16" s="1"/>
  <c r="AI86" i="16"/>
  <c r="AI85" i="16" s="1"/>
  <c r="AJ91" i="13"/>
  <c r="AJ90" i="13" s="1"/>
  <c r="AI53" i="16"/>
  <c r="AI52" i="16" s="1"/>
  <c r="AI97" i="16"/>
  <c r="AI96" i="16" s="1"/>
  <c r="AK12" i="13"/>
  <c r="AK58" i="13" s="1"/>
  <c r="AK57" i="13" s="1"/>
  <c r="AI72" i="21"/>
  <c r="AJ69" i="21"/>
  <c r="AJ36" i="21"/>
  <c r="AI59" i="21"/>
  <c r="AI17" i="21"/>
  <c r="AN231" i="25" l="1"/>
  <c r="AP17" i="13"/>
  <c r="AP63" i="13" s="1"/>
  <c r="AN92" i="18"/>
  <c r="AN166" i="25"/>
  <c r="AN102" i="16"/>
  <c r="AN140" i="25"/>
  <c r="AN218" i="25"/>
  <c r="AN205" i="25"/>
  <c r="AN179" i="25"/>
  <c r="AN192" i="25"/>
  <c r="AN127" i="25"/>
  <c r="AN80" i="16"/>
  <c r="AO96" i="13"/>
  <c r="AO107" i="13" s="1"/>
  <c r="AN91" i="20" s="1"/>
  <c r="AQ79" i="21" s="1"/>
  <c r="AN130" i="18"/>
  <c r="AN69" i="16"/>
  <c r="AN114" i="18"/>
  <c r="AN114" i="25"/>
  <c r="AN91" i="16"/>
  <c r="AN113" i="16"/>
  <c r="AN153" i="25"/>
  <c r="AI49" i="25"/>
  <c r="AI48" i="25"/>
  <c r="AI44" i="25"/>
  <c r="AI45" i="25"/>
  <c r="AI445" i="25" s="1"/>
  <c r="AJ445" i="25" s="1"/>
  <c r="AK445" i="25" s="1"/>
  <c r="AL445" i="25" s="1"/>
  <c r="AM445" i="25" s="1"/>
  <c r="AN445" i="25" s="1"/>
  <c r="AO445" i="25" s="1"/>
  <c r="AP445" i="25" s="1"/>
  <c r="AQ445" i="25" s="1"/>
  <c r="AR445" i="25" s="1"/>
  <c r="AS445" i="25" s="1"/>
  <c r="AT445" i="25" s="1"/>
  <c r="AU445" i="25" s="1"/>
  <c r="AV445" i="25" s="1"/>
  <c r="AW445" i="25" s="1"/>
  <c r="AX445" i="25" s="1"/>
  <c r="AY445" i="25" s="1"/>
  <c r="AZ445" i="25" s="1"/>
  <c r="BA445" i="25" s="1"/>
  <c r="BB445" i="25" s="1"/>
  <c r="BC445" i="25" s="1"/>
  <c r="BD445" i="25" s="1"/>
  <c r="BE445" i="25" s="1"/>
  <c r="BF445" i="25" s="1"/>
  <c r="AI46" i="25"/>
  <c r="AI446" i="25" s="1"/>
  <c r="AJ446" i="25" s="1"/>
  <c r="AK446" i="25" s="1"/>
  <c r="AL446" i="25" s="1"/>
  <c r="AM446" i="25" s="1"/>
  <c r="AN446" i="25" s="1"/>
  <c r="AO446" i="25" s="1"/>
  <c r="AP446" i="25" s="1"/>
  <c r="AQ446" i="25" s="1"/>
  <c r="AR446" i="25" s="1"/>
  <c r="AS446" i="25" s="1"/>
  <c r="AT446" i="25" s="1"/>
  <c r="AU446" i="25" s="1"/>
  <c r="AV446" i="25" s="1"/>
  <c r="AW446" i="25" s="1"/>
  <c r="AX446" i="25" s="1"/>
  <c r="AY446" i="25" s="1"/>
  <c r="AZ446" i="25" s="1"/>
  <c r="BA446" i="25" s="1"/>
  <c r="BB446" i="25" s="1"/>
  <c r="BC446" i="25" s="1"/>
  <c r="BD446" i="25" s="1"/>
  <c r="BE446" i="25" s="1"/>
  <c r="BF446" i="25" s="1"/>
  <c r="AI47" i="25"/>
  <c r="AO81" i="13"/>
  <c r="AN110" i="18" s="1"/>
  <c r="AP143" i="18"/>
  <c r="AP104" i="20"/>
  <c r="AP19" i="20"/>
  <c r="AP67" i="20"/>
  <c r="AP41" i="20"/>
  <c r="AP56" i="20"/>
  <c r="AS48" i="21" s="1"/>
  <c r="AP30" i="20"/>
  <c r="AP115" i="20"/>
  <c r="AP93" i="20"/>
  <c r="AP78" i="20"/>
  <c r="BO43" i="13"/>
  <c r="AR76" i="13"/>
  <c r="AR87" i="13" s="1"/>
  <c r="BO54" i="13"/>
  <c r="AQ142" i="18"/>
  <c r="AF120" i="18"/>
  <c r="BM75" i="18"/>
  <c r="BN76" i="18"/>
  <c r="AF122" i="18"/>
  <c r="BM80" i="18"/>
  <c r="AP27" i="20"/>
  <c r="AP16" i="20"/>
  <c r="AS23" i="21" s="1"/>
  <c r="AP101" i="20"/>
  <c r="AP38" i="20"/>
  <c r="AP75" i="20"/>
  <c r="AP53" i="20"/>
  <c r="AS45" i="21" s="1"/>
  <c r="AP112" i="20"/>
  <c r="AP90" i="20"/>
  <c r="AS78" i="21" s="1"/>
  <c r="AR62" i="13"/>
  <c r="AP140" i="18"/>
  <c r="AP64" i="20"/>
  <c r="AR73" i="13"/>
  <c r="BO51" i="13"/>
  <c r="AQ29" i="20"/>
  <c r="AQ18" i="20"/>
  <c r="AQ114" i="20"/>
  <c r="AQ103" i="20"/>
  <c r="AQ40" i="20"/>
  <c r="BP42" i="13"/>
  <c r="AQ77" i="20"/>
  <c r="BP53" i="13"/>
  <c r="AQ66" i="20"/>
  <c r="AS64" i="13"/>
  <c r="AS86" i="13" s="1"/>
  <c r="AQ55" i="20"/>
  <c r="AT47" i="21" s="1"/>
  <c r="AQ92" i="20"/>
  <c r="AI123" i="18"/>
  <c r="AO228" i="25"/>
  <c r="AO89" i="18"/>
  <c r="AO100" i="18"/>
  <c r="AO111" i="18"/>
  <c r="AO127" i="18"/>
  <c r="AK65" i="21"/>
  <c r="D122" i="20"/>
  <c r="D142" i="20" s="1"/>
  <c r="AK32" i="21"/>
  <c r="AK33" i="21" s="1"/>
  <c r="AK34" i="21" s="1"/>
  <c r="D121" i="20"/>
  <c r="AK10" i="21"/>
  <c r="D120" i="20"/>
  <c r="AE34" i="50"/>
  <c r="E27" i="49"/>
  <c r="AQ88" i="13"/>
  <c r="BM52" i="13"/>
  <c r="BM41" i="13"/>
  <c r="AP74" i="13"/>
  <c r="AP85" i="13" s="1"/>
  <c r="AO89" i="13"/>
  <c r="AI18" i="4"/>
  <c r="AI31" i="4"/>
  <c r="AI17" i="4"/>
  <c r="AI33" i="4"/>
  <c r="AI16" i="4"/>
  <c r="AI32" i="4"/>
  <c r="AI13" i="4"/>
  <c r="AI14" i="4"/>
  <c r="AI15" i="4"/>
  <c r="AO202" i="25"/>
  <c r="AO215" i="25"/>
  <c r="AO176" i="25"/>
  <c r="AO189" i="25"/>
  <c r="AI38" i="25"/>
  <c r="AO150" i="25"/>
  <c r="AO163" i="25"/>
  <c r="AI37" i="25"/>
  <c r="AO124" i="25"/>
  <c r="AO137" i="25"/>
  <c r="AO111" i="25"/>
  <c r="AO99" i="16"/>
  <c r="AO110" i="16"/>
  <c r="AO66" i="16"/>
  <c r="AQ14" i="13"/>
  <c r="AQ60" i="13" s="1"/>
  <c r="AO77" i="16"/>
  <c r="AP93" i="13"/>
  <c r="AP104" i="13" s="1"/>
  <c r="AO88" i="16"/>
  <c r="AO55" i="16"/>
  <c r="AQ83" i="13"/>
  <c r="AJ14" i="21"/>
  <c r="AJ102" i="13"/>
  <c r="AK11" i="13"/>
  <c r="AK69" i="13"/>
  <c r="AK68" i="13" s="1"/>
  <c r="BH47" i="13"/>
  <c r="BH46" i="13" s="1"/>
  <c r="BH36" i="13"/>
  <c r="AI81" i="21"/>
  <c r="AI26" i="21"/>
  <c r="AJ70" i="21"/>
  <c r="AJ37" i="21"/>
  <c r="AN65" i="20" l="1"/>
  <c r="AN28" i="20"/>
  <c r="AN17" i="20"/>
  <c r="AQ24" i="21" s="1"/>
  <c r="AN76" i="20"/>
  <c r="AN102" i="20"/>
  <c r="AN113" i="20"/>
  <c r="AN39" i="20"/>
  <c r="AN54" i="20"/>
  <c r="AQ46" i="21" s="1"/>
  <c r="AN141" i="18"/>
  <c r="AI447" i="25"/>
  <c r="AJ447" i="25" s="1"/>
  <c r="AK447" i="25" s="1"/>
  <c r="AL447" i="25" s="1"/>
  <c r="AM447" i="25" s="1"/>
  <c r="AN447" i="25" s="1"/>
  <c r="AO447" i="25" s="1"/>
  <c r="AP447" i="25" s="1"/>
  <c r="AQ447" i="25" s="1"/>
  <c r="AR447" i="25" s="1"/>
  <c r="AS447" i="25" s="1"/>
  <c r="AT447" i="25" s="1"/>
  <c r="AU447" i="25" s="1"/>
  <c r="AV447" i="25" s="1"/>
  <c r="AW447" i="25" s="1"/>
  <c r="AX447" i="25" s="1"/>
  <c r="AY447" i="25" s="1"/>
  <c r="AZ447" i="25" s="1"/>
  <c r="BA447" i="25" s="1"/>
  <c r="BB447" i="25" s="1"/>
  <c r="BC447" i="25" s="1"/>
  <c r="BD447" i="25" s="1"/>
  <c r="BE447" i="25" s="1"/>
  <c r="BF447" i="25" s="1"/>
  <c r="AI448" i="25"/>
  <c r="AI42" i="25"/>
  <c r="AI41" i="25" s="1"/>
  <c r="AI444" i="25"/>
  <c r="AJ444" i="25" s="1"/>
  <c r="AK444" i="25" s="1"/>
  <c r="AL444" i="25" s="1"/>
  <c r="AM444" i="25" s="1"/>
  <c r="AN444" i="25" s="1"/>
  <c r="AO444" i="25" s="1"/>
  <c r="AP444" i="25" s="1"/>
  <c r="AQ444" i="25" s="1"/>
  <c r="AR444" i="25" s="1"/>
  <c r="AS444" i="25" s="1"/>
  <c r="AT444" i="25" s="1"/>
  <c r="AU444" i="25" s="1"/>
  <c r="AV444" i="25" s="1"/>
  <c r="AW444" i="25" s="1"/>
  <c r="AX444" i="25" s="1"/>
  <c r="AY444" i="25" s="1"/>
  <c r="AZ444" i="25" s="1"/>
  <c r="BA444" i="25" s="1"/>
  <c r="BB444" i="25" s="1"/>
  <c r="BC444" i="25" s="1"/>
  <c r="BD444" i="25" s="1"/>
  <c r="AN162" i="25"/>
  <c r="AN109" i="16"/>
  <c r="AN65" i="16"/>
  <c r="AN88" i="18"/>
  <c r="AP13" i="13"/>
  <c r="BM48" i="13" s="1"/>
  <c r="AN201" i="25"/>
  <c r="AN214" i="25"/>
  <c r="AN188" i="25"/>
  <c r="AN227" i="25"/>
  <c r="AO92" i="13"/>
  <c r="AO103" i="13" s="1"/>
  <c r="AN87" i="20" s="1"/>
  <c r="AQ75" i="21" s="1"/>
  <c r="AN87" i="16"/>
  <c r="AN54" i="16"/>
  <c r="AN149" i="25"/>
  <c r="AN76" i="16"/>
  <c r="AN123" i="25"/>
  <c r="AN98" i="16"/>
  <c r="AN99" i="18"/>
  <c r="AN126" i="18"/>
  <c r="AN110" i="25"/>
  <c r="AN136" i="25"/>
  <c r="AN175" i="25"/>
  <c r="BN79" i="18"/>
  <c r="AI86" i="20"/>
  <c r="AL74" i="21" s="1"/>
  <c r="AQ132" i="18"/>
  <c r="AI12" i="20"/>
  <c r="AL19" i="21" s="1"/>
  <c r="AI49" i="20"/>
  <c r="AQ104" i="16"/>
  <c r="AQ220" i="25"/>
  <c r="AQ142" i="25"/>
  <c r="AQ105" i="18"/>
  <c r="AQ60" i="16"/>
  <c r="AQ82" i="16"/>
  <c r="AQ129" i="25"/>
  <c r="AQ194" i="25"/>
  <c r="AQ181" i="25"/>
  <c r="AS19" i="13"/>
  <c r="BP43" i="13" s="1"/>
  <c r="AQ94" i="18"/>
  <c r="AR98" i="13"/>
  <c r="AR109" i="13" s="1"/>
  <c r="AQ207" i="25"/>
  <c r="AQ115" i="16"/>
  <c r="AQ233" i="25"/>
  <c r="AQ116" i="18"/>
  <c r="AQ93" i="16"/>
  <c r="AQ155" i="25"/>
  <c r="AQ168" i="25"/>
  <c r="AQ71" i="16"/>
  <c r="AQ116" i="25"/>
  <c r="AF119" i="18"/>
  <c r="BL77" i="18"/>
  <c r="AI84" i="18"/>
  <c r="BO78" i="18"/>
  <c r="AI85" i="18"/>
  <c r="AR93" i="18"/>
  <c r="AR84" i="13"/>
  <c r="AR167" i="25"/>
  <c r="AR232" i="25"/>
  <c r="AR81" i="16"/>
  <c r="AR128" i="25"/>
  <c r="AT18" i="13"/>
  <c r="BQ53" i="13" s="1"/>
  <c r="AR193" i="25"/>
  <c r="AR70" i="16"/>
  <c r="AR115" i="25"/>
  <c r="AR206" i="25"/>
  <c r="AR59" i="16"/>
  <c r="AR114" i="16"/>
  <c r="AS97" i="13"/>
  <c r="AS108" i="13" s="1"/>
  <c r="AR180" i="25"/>
  <c r="AR131" i="18"/>
  <c r="AR141" i="25"/>
  <c r="AR103" i="16"/>
  <c r="AR219" i="25"/>
  <c r="AR104" i="18"/>
  <c r="AR154" i="25"/>
  <c r="AR92" i="16"/>
  <c r="AR115" i="18"/>
  <c r="AN84" i="16"/>
  <c r="AN96" i="18"/>
  <c r="AN107" i="18"/>
  <c r="AN118" i="18"/>
  <c r="AN134" i="18"/>
  <c r="AO91" i="16"/>
  <c r="AO103" i="18"/>
  <c r="AO92" i="18"/>
  <c r="AO114" i="18"/>
  <c r="AO130" i="18"/>
  <c r="AI136" i="18"/>
  <c r="AI135" i="18" s="1"/>
  <c r="AP101" i="18"/>
  <c r="AP90" i="18"/>
  <c r="AP112" i="18"/>
  <c r="AP128" i="18"/>
  <c r="BH35" i="13"/>
  <c r="BG301" i="25" s="1"/>
  <c r="BG72" i="18"/>
  <c r="BG71" i="18" s="1"/>
  <c r="AP116" i="16"/>
  <c r="AP95" i="18"/>
  <c r="AP117" i="18"/>
  <c r="AP106" i="18"/>
  <c r="AP133" i="18"/>
  <c r="AO88" i="20"/>
  <c r="AR76" i="21" s="1"/>
  <c r="AO138" i="18"/>
  <c r="AO14" i="20"/>
  <c r="AR21" i="21" s="1"/>
  <c r="D141" i="20"/>
  <c r="D140" i="20"/>
  <c r="AK66" i="21"/>
  <c r="AK67" i="21" s="1"/>
  <c r="AK68" i="21" s="1"/>
  <c r="AK11" i="21"/>
  <c r="AI13" i="50"/>
  <c r="AI33" i="50"/>
  <c r="AI31" i="50"/>
  <c r="AI32" i="50"/>
  <c r="AI18" i="50"/>
  <c r="AP234" i="25"/>
  <c r="AP83" i="16"/>
  <c r="AP208" i="25"/>
  <c r="AQ99" i="13"/>
  <c r="AQ110" i="13" s="1"/>
  <c r="AP117" i="25"/>
  <c r="AP72" i="16"/>
  <c r="AP169" i="25"/>
  <c r="AR20" i="13"/>
  <c r="AR66" i="13" s="1"/>
  <c r="AP221" i="25"/>
  <c r="AP182" i="25"/>
  <c r="AP195" i="25"/>
  <c r="AP130" i="25"/>
  <c r="AP143" i="25"/>
  <c r="AP105" i="16"/>
  <c r="AP156" i="25"/>
  <c r="AP94" i="16"/>
  <c r="AP61" i="16"/>
  <c r="AO51" i="20"/>
  <c r="AR43" i="21" s="1"/>
  <c r="AO80" i="16"/>
  <c r="AO69" i="16"/>
  <c r="AP96" i="13"/>
  <c r="AP107" i="13" s="1"/>
  <c r="AO102" i="16"/>
  <c r="AQ17" i="13"/>
  <c r="BN52" i="13" s="1"/>
  <c r="AO179" i="25"/>
  <c r="AO153" i="25"/>
  <c r="AO192" i="25"/>
  <c r="AO218" i="25"/>
  <c r="AO58" i="16"/>
  <c r="AO166" i="25"/>
  <c r="AO231" i="25"/>
  <c r="AO140" i="25"/>
  <c r="AO205" i="25"/>
  <c r="AO127" i="25"/>
  <c r="AO114" i="25"/>
  <c r="AO113" i="16"/>
  <c r="AN144" i="25"/>
  <c r="AN95" i="16"/>
  <c r="AN235" i="25"/>
  <c r="AN157" i="25"/>
  <c r="AN106" i="16"/>
  <c r="AN196" i="25"/>
  <c r="AN131" i="25"/>
  <c r="AN222" i="25"/>
  <c r="AN73" i="16"/>
  <c r="AN117" i="16"/>
  <c r="AN118" i="25"/>
  <c r="AN183" i="25"/>
  <c r="AN62" i="16"/>
  <c r="AN170" i="25"/>
  <c r="AN209" i="25"/>
  <c r="AO100" i="13"/>
  <c r="AO111" i="13" s="1"/>
  <c r="AP21" i="13"/>
  <c r="AP78" i="13" s="1"/>
  <c r="Z70" i="50"/>
  <c r="AI15" i="50"/>
  <c r="Z72" i="50"/>
  <c r="AI17" i="50"/>
  <c r="Z71" i="50"/>
  <c r="AI16" i="50"/>
  <c r="Z69" i="50"/>
  <c r="AI14" i="50"/>
  <c r="Z68" i="50"/>
  <c r="Z73" i="50"/>
  <c r="AI73" i="4"/>
  <c r="AI72" i="4"/>
  <c r="AI71" i="4"/>
  <c r="AI69" i="4"/>
  <c r="AI70" i="4"/>
  <c r="AI35" i="4"/>
  <c r="AP216" i="25"/>
  <c r="AP229" i="25"/>
  <c r="AP190" i="25"/>
  <c r="AP203" i="25"/>
  <c r="AP164" i="25"/>
  <c r="AP177" i="25"/>
  <c r="AP138" i="25"/>
  <c r="AP151" i="25"/>
  <c r="AP112" i="25"/>
  <c r="AP125" i="25"/>
  <c r="AQ71" i="13"/>
  <c r="AQ82" i="13" s="1"/>
  <c r="AO99" i="20"/>
  <c r="BN49" i="13"/>
  <c r="AO25" i="20"/>
  <c r="BN38" i="13"/>
  <c r="AO36" i="20"/>
  <c r="AO62" i="20"/>
  <c r="AO73" i="20"/>
  <c r="AO110" i="20"/>
  <c r="AJ15" i="21"/>
  <c r="AJ17" i="21" s="1"/>
  <c r="AP78" i="16"/>
  <c r="AP56" i="16"/>
  <c r="AP100" i="16"/>
  <c r="AQ94" i="13"/>
  <c r="AQ105" i="13" s="1"/>
  <c r="AP89" i="16"/>
  <c r="AP67" i="16"/>
  <c r="AR15" i="13"/>
  <c r="AP111" i="16"/>
  <c r="AK80" i="13"/>
  <c r="AI108" i="20"/>
  <c r="AI107" i="20" s="1"/>
  <c r="AI34" i="20"/>
  <c r="AI33" i="20" s="1"/>
  <c r="AJ101" i="13"/>
  <c r="AI23" i="20"/>
  <c r="AI22" i="20" s="1"/>
  <c r="AI71" i="20"/>
  <c r="AI70" i="20" s="1"/>
  <c r="AI97" i="20"/>
  <c r="AI96" i="20" s="1"/>
  <c r="AI60" i="20"/>
  <c r="AI59" i="20" s="1"/>
  <c r="AH74" i="4"/>
  <c r="AJ72" i="21"/>
  <c r="AJ39" i="21"/>
  <c r="AK35" i="21"/>
  <c r="BE444" i="25" l="1"/>
  <c r="AI36" i="25"/>
  <c r="AI82" i="18" s="1"/>
  <c r="AI27" i="4" s="1"/>
  <c r="AI27" i="50" s="1"/>
  <c r="AJ448" i="25"/>
  <c r="AK448" i="25" s="1"/>
  <c r="AL448" i="25" s="1"/>
  <c r="AM448" i="25" s="1"/>
  <c r="AN448" i="25" s="1"/>
  <c r="AO448" i="25" s="1"/>
  <c r="AP448" i="25" s="1"/>
  <c r="AQ448" i="25" s="1"/>
  <c r="AR448" i="25" s="1"/>
  <c r="AS448" i="25" s="1"/>
  <c r="AT448" i="25" s="1"/>
  <c r="AU448" i="25" s="1"/>
  <c r="AV448" i="25" s="1"/>
  <c r="AW448" i="25" s="1"/>
  <c r="AX448" i="25" s="1"/>
  <c r="AY448" i="25" s="1"/>
  <c r="AZ448" i="25" s="1"/>
  <c r="BA448" i="25" s="1"/>
  <c r="BB448" i="25" s="1"/>
  <c r="BC448" i="25" s="1"/>
  <c r="BD448" i="25" s="1"/>
  <c r="BE448" i="25" s="1"/>
  <c r="BF448" i="25" s="1"/>
  <c r="AI322" i="25"/>
  <c r="AN98" i="20"/>
  <c r="BM37" i="13"/>
  <c r="BL73" i="18" s="1"/>
  <c r="AP70" i="13"/>
  <c r="AP59" i="13"/>
  <c r="AN35" i="20"/>
  <c r="AN24" i="20"/>
  <c r="AN109" i="20"/>
  <c r="AN13" i="20"/>
  <c r="AQ20" i="21" s="1"/>
  <c r="AN50" i="20"/>
  <c r="AQ42" i="21" s="1"/>
  <c r="AN137" i="18"/>
  <c r="AN61" i="20"/>
  <c r="AN72" i="20"/>
  <c r="AQ93" i="20"/>
  <c r="BO79" i="18"/>
  <c r="AI36" i="4"/>
  <c r="AI36" i="50" s="1"/>
  <c r="AI29" i="4"/>
  <c r="AI29" i="50" s="1"/>
  <c r="AI30" i="4"/>
  <c r="AI30" i="50" s="1"/>
  <c r="BP54" i="13"/>
  <c r="AQ104" i="20"/>
  <c r="AS76" i="13"/>
  <c r="AS65" i="13"/>
  <c r="AQ56" i="20"/>
  <c r="AT48" i="21" s="1"/>
  <c r="AQ115" i="20"/>
  <c r="AQ78" i="20"/>
  <c r="AQ30" i="20"/>
  <c r="AQ19" i="20"/>
  <c r="AQ67" i="20"/>
  <c r="AQ41" i="20"/>
  <c r="AQ143" i="18"/>
  <c r="AG120" i="18"/>
  <c r="AN145" i="18"/>
  <c r="BM74" i="18"/>
  <c r="AG122" i="18"/>
  <c r="AG121" i="18"/>
  <c r="AJ64" i="16"/>
  <c r="AJ63" i="16" s="1"/>
  <c r="AP144" i="18"/>
  <c r="AR142" i="18"/>
  <c r="AQ91" i="18"/>
  <c r="AS16" i="13"/>
  <c r="AS62" i="13" s="1"/>
  <c r="AQ217" i="25"/>
  <c r="AQ102" i="18"/>
  <c r="AQ68" i="16"/>
  <c r="AQ152" i="25"/>
  <c r="AQ113" i="18"/>
  <c r="AK79" i="13"/>
  <c r="AQ79" i="16"/>
  <c r="AQ178" i="25"/>
  <c r="AQ139" i="25"/>
  <c r="AQ101" i="16"/>
  <c r="AQ204" i="25"/>
  <c r="AR95" i="13"/>
  <c r="AR106" i="13" s="1"/>
  <c r="AQ57" i="16"/>
  <c r="AQ112" i="16"/>
  <c r="AQ165" i="25"/>
  <c r="AQ90" i="16"/>
  <c r="AQ113" i="25"/>
  <c r="AQ191" i="25"/>
  <c r="AQ230" i="25"/>
  <c r="AQ126" i="25"/>
  <c r="AQ129" i="18"/>
  <c r="BQ42" i="13"/>
  <c r="AT64" i="13"/>
  <c r="AT75" i="13"/>
  <c r="AR55" i="20"/>
  <c r="AU47" i="21" s="1"/>
  <c r="AR29" i="20"/>
  <c r="AR18" i="20"/>
  <c r="AR66" i="20"/>
  <c r="AR103" i="20"/>
  <c r="AR40" i="20"/>
  <c r="AR77" i="20"/>
  <c r="AR92" i="20"/>
  <c r="AR114" i="20"/>
  <c r="AI85" i="20"/>
  <c r="AI84" i="20" s="1"/>
  <c r="AP228" i="25"/>
  <c r="AP89" i="18"/>
  <c r="AP111" i="18"/>
  <c r="AP100" i="18"/>
  <c r="AP127" i="18"/>
  <c r="AP89" i="20"/>
  <c r="AS77" i="21" s="1"/>
  <c r="AP139" i="18"/>
  <c r="AO91" i="20"/>
  <c r="AR79" i="21" s="1"/>
  <c r="AO141" i="18"/>
  <c r="AJ87" i="18"/>
  <c r="AJ86" i="18" s="1"/>
  <c r="AJ98" i="18"/>
  <c r="AJ97" i="18" s="1"/>
  <c r="AJ109" i="18"/>
  <c r="AJ108" i="18" s="1"/>
  <c r="AJ125" i="18"/>
  <c r="AJ124" i="18" s="1"/>
  <c r="AP15" i="20"/>
  <c r="AS22" i="21" s="1"/>
  <c r="AO17" i="20"/>
  <c r="AR24" i="21" s="1"/>
  <c r="AJ226" i="25"/>
  <c r="AJ224" i="25" s="1"/>
  <c r="AP116" i="20"/>
  <c r="AK12" i="21"/>
  <c r="AI11" i="20"/>
  <c r="AI35" i="50"/>
  <c r="BO55" i="13"/>
  <c r="AP79" i="20"/>
  <c r="AP94" i="20"/>
  <c r="AP68" i="20"/>
  <c r="AP31" i="20"/>
  <c r="AP105" i="20"/>
  <c r="AP57" i="20"/>
  <c r="AS49" i="21" s="1"/>
  <c r="AP20" i="20"/>
  <c r="AR77" i="13"/>
  <c r="AR88" i="13" s="1"/>
  <c r="AP42" i="20"/>
  <c r="BO44" i="13"/>
  <c r="AP52" i="20"/>
  <c r="AS44" i="21" s="1"/>
  <c r="AN58" i="20"/>
  <c r="AQ50" i="21" s="1"/>
  <c r="AN95" i="20"/>
  <c r="AO54" i="20"/>
  <c r="AR46" i="21" s="1"/>
  <c r="AN21" i="20"/>
  <c r="AO76" i="20"/>
  <c r="AO113" i="20"/>
  <c r="AO28" i="20"/>
  <c r="AO102" i="20"/>
  <c r="AQ63" i="13"/>
  <c r="AO65" i="20"/>
  <c r="AO39" i="20"/>
  <c r="BN41" i="13"/>
  <c r="AQ74" i="13"/>
  <c r="AN32" i="20"/>
  <c r="AP67" i="13"/>
  <c r="AP89" i="13" s="1"/>
  <c r="AN69" i="20"/>
  <c r="BM56" i="13"/>
  <c r="BM45" i="13"/>
  <c r="AN117" i="20"/>
  <c r="AN43" i="20"/>
  <c r="AN106" i="20"/>
  <c r="AN80" i="20"/>
  <c r="AI48" i="20"/>
  <c r="AI47" i="20" s="1"/>
  <c r="AL41" i="21"/>
  <c r="AI121" i="16"/>
  <c r="AI120" i="16"/>
  <c r="AF34" i="4"/>
  <c r="BG26" i="4"/>
  <c r="AP202" i="25"/>
  <c r="AP215" i="25"/>
  <c r="AJ200" i="25"/>
  <c r="AJ198" i="25" s="1"/>
  <c r="AJ213" i="25"/>
  <c r="AJ211" i="25" s="1"/>
  <c r="AJ174" i="25"/>
  <c r="AJ172" i="25" s="1"/>
  <c r="AJ187" i="25"/>
  <c r="AJ185" i="25" s="1"/>
  <c r="AP176" i="25"/>
  <c r="AP189" i="25"/>
  <c r="AJ148" i="25"/>
  <c r="AJ146" i="25" s="1"/>
  <c r="AJ161" i="25"/>
  <c r="AJ159" i="25" s="1"/>
  <c r="AP66" i="16"/>
  <c r="AP163" i="25"/>
  <c r="AP88" i="16"/>
  <c r="AR14" i="13"/>
  <c r="AR60" i="13" s="1"/>
  <c r="AP99" i="16"/>
  <c r="AP137" i="25"/>
  <c r="AP150" i="25"/>
  <c r="AP55" i="16"/>
  <c r="AP77" i="16"/>
  <c r="AP110" i="16"/>
  <c r="AJ122" i="25"/>
  <c r="AJ120" i="25" s="1"/>
  <c r="AJ135" i="25"/>
  <c r="AJ133" i="25" s="1"/>
  <c r="AP111" i="25"/>
  <c r="AP124" i="25"/>
  <c r="AQ93" i="13"/>
  <c r="AQ104" i="13" s="1"/>
  <c r="AJ109" i="25"/>
  <c r="AJ97" i="16"/>
  <c r="AJ96" i="16" s="1"/>
  <c r="AJ86" i="16"/>
  <c r="AJ85" i="16" s="1"/>
  <c r="AK91" i="13"/>
  <c r="AK90" i="13" s="1"/>
  <c r="AJ75" i="16"/>
  <c r="AJ74" i="16" s="1"/>
  <c r="AL12" i="13"/>
  <c r="AL58" i="13" s="1"/>
  <c r="AL57" i="13" s="1"/>
  <c r="AJ53" i="16"/>
  <c r="AJ52" i="16" s="1"/>
  <c r="AR72" i="13"/>
  <c r="BO39" i="13"/>
  <c r="BO50" i="13"/>
  <c r="AR61" i="13"/>
  <c r="AP100" i="20"/>
  <c r="AP111" i="20"/>
  <c r="AP63" i="20"/>
  <c r="AP37" i="20"/>
  <c r="AP26" i="20"/>
  <c r="AP74" i="20"/>
  <c r="AJ108" i="16"/>
  <c r="AJ107" i="16" s="1"/>
  <c r="AJ81" i="21"/>
  <c r="AJ59" i="21"/>
  <c r="AJ26" i="21"/>
  <c r="AK69" i="21"/>
  <c r="AK36" i="21"/>
  <c r="AJ49" i="25" l="1"/>
  <c r="AJ48" i="25"/>
  <c r="AJ44" i="25"/>
  <c r="AJ47" i="25"/>
  <c r="AJ45" i="25"/>
  <c r="AJ450" i="25" s="1"/>
  <c r="AK450" i="25" s="1"/>
  <c r="AL450" i="25" s="1"/>
  <c r="AM450" i="25" s="1"/>
  <c r="AN450" i="25" s="1"/>
  <c r="AO450" i="25" s="1"/>
  <c r="AP450" i="25" s="1"/>
  <c r="AQ450" i="25" s="1"/>
  <c r="AR450" i="25" s="1"/>
  <c r="AS450" i="25" s="1"/>
  <c r="AT450" i="25" s="1"/>
  <c r="AU450" i="25" s="1"/>
  <c r="AV450" i="25" s="1"/>
  <c r="AW450" i="25" s="1"/>
  <c r="AX450" i="25" s="1"/>
  <c r="AY450" i="25" s="1"/>
  <c r="AZ450" i="25" s="1"/>
  <c r="BA450" i="25" s="1"/>
  <c r="BB450" i="25" s="1"/>
  <c r="BC450" i="25" s="1"/>
  <c r="BD450" i="25" s="1"/>
  <c r="BE450" i="25" s="1"/>
  <c r="BF450" i="25" s="1"/>
  <c r="BG450" i="25" s="1"/>
  <c r="AJ46" i="25"/>
  <c r="AJ451" i="25" s="1"/>
  <c r="AK451" i="25" s="1"/>
  <c r="AL451" i="25" s="1"/>
  <c r="AM451" i="25" s="1"/>
  <c r="AN451" i="25" s="1"/>
  <c r="AO451" i="25" s="1"/>
  <c r="AP451" i="25" s="1"/>
  <c r="AQ451" i="25" s="1"/>
  <c r="AR451" i="25" s="1"/>
  <c r="AS451" i="25" s="1"/>
  <c r="AT451" i="25" s="1"/>
  <c r="AU451" i="25" s="1"/>
  <c r="AV451" i="25" s="1"/>
  <c r="AW451" i="25" s="1"/>
  <c r="AX451" i="25" s="1"/>
  <c r="AY451" i="25" s="1"/>
  <c r="AZ451" i="25" s="1"/>
  <c r="BA451" i="25" s="1"/>
  <c r="BB451" i="25" s="1"/>
  <c r="BC451" i="25" s="1"/>
  <c r="BD451" i="25" s="1"/>
  <c r="BE451" i="25" s="1"/>
  <c r="BF451" i="25" s="1"/>
  <c r="BG451" i="25" s="1"/>
  <c r="BF444" i="25"/>
  <c r="AP81" i="13"/>
  <c r="AP92" i="13" s="1"/>
  <c r="AP103" i="13" s="1"/>
  <c r="AO109" i="20" s="1"/>
  <c r="AS87" i="13"/>
  <c r="AR207" i="25" s="1"/>
  <c r="AG119" i="18"/>
  <c r="BP78" i="18"/>
  <c r="BM77" i="18"/>
  <c r="BN80" i="18"/>
  <c r="BN75" i="18"/>
  <c r="BL81" i="18"/>
  <c r="AQ75" i="20"/>
  <c r="AS73" i="13"/>
  <c r="AS84" i="13" s="1"/>
  <c r="BP51" i="13"/>
  <c r="BP40" i="13"/>
  <c r="AJ123" i="18"/>
  <c r="AQ53" i="20"/>
  <c r="AT45" i="21" s="1"/>
  <c r="AQ38" i="20"/>
  <c r="AQ27" i="20"/>
  <c r="AQ16" i="20"/>
  <c r="AT23" i="21" s="1"/>
  <c r="AQ140" i="18"/>
  <c r="AQ64" i="20"/>
  <c r="AQ112" i="20"/>
  <c r="AQ90" i="20"/>
  <c r="AT78" i="21" s="1"/>
  <c r="AQ101" i="20"/>
  <c r="AT86" i="13"/>
  <c r="AO107" i="18"/>
  <c r="AO96" i="18"/>
  <c r="AO118" i="18"/>
  <c r="AO134" i="18"/>
  <c r="AP88" i="20"/>
  <c r="AS76" i="21" s="1"/>
  <c r="AP138" i="18"/>
  <c r="AQ95" i="18"/>
  <c r="AQ117" i="18"/>
  <c r="AQ133" i="18"/>
  <c r="AQ106" i="18"/>
  <c r="AP14" i="20"/>
  <c r="AS21" i="21" s="1"/>
  <c r="AK13" i="21"/>
  <c r="AL65" i="21"/>
  <c r="AL66" i="21" s="1"/>
  <c r="AL32" i="21"/>
  <c r="AL33" i="21" s="1"/>
  <c r="AL34" i="21" s="1"/>
  <c r="AI10" i="20"/>
  <c r="AL10" i="21" s="1"/>
  <c r="BG26" i="50"/>
  <c r="AF34" i="50"/>
  <c r="AQ94" i="16"/>
  <c r="AQ116" i="16"/>
  <c r="AQ234" i="25"/>
  <c r="AQ72" i="16"/>
  <c r="AQ169" i="25"/>
  <c r="AQ143" i="25"/>
  <c r="AS20" i="13"/>
  <c r="AQ130" i="25"/>
  <c r="AQ117" i="25"/>
  <c r="AR99" i="13"/>
  <c r="AR110" i="13" s="1"/>
  <c r="AQ221" i="25"/>
  <c r="AQ105" i="16"/>
  <c r="AQ83" i="16"/>
  <c r="AQ182" i="25"/>
  <c r="AQ156" i="25"/>
  <c r="AQ208" i="25"/>
  <c r="AQ61" i="16"/>
  <c r="AQ195" i="25"/>
  <c r="AP51" i="20"/>
  <c r="AS43" i="21" s="1"/>
  <c r="AQ85" i="13"/>
  <c r="AO170" i="25"/>
  <c r="AQ21" i="13"/>
  <c r="AO117" i="16"/>
  <c r="AO95" i="16"/>
  <c r="AO222" i="25"/>
  <c r="AO209" i="25"/>
  <c r="AO157" i="25"/>
  <c r="AO84" i="16"/>
  <c r="AO131" i="25"/>
  <c r="AO196" i="25"/>
  <c r="AO183" i="25"/>
  <c r="AO144" i="25"/>
  <c r="AO73" i="16"/>
  <c r="AP100" i="13"/>
  <c r="AP111" i="13" s="1"/>
  <c r="AO62" i="16"/>
  <c r="AO118" i="25"/>
  <c r="AO235" i="25"/>
  <c r="AO106" i="16"/>
  <c r="AJ33" i="4"/>
  <c r="AJ13" i="4"/>
  <c r="AJ31" i="4"/>
  <c r="AJ14" i="4"/>
  <c r="AJ15" i="4"/>
  <c r="AJ32" i="4"/>
  <c r="AJ16" i="4"/>
  <c r="AJ17" i="4"/>
  <c r="AJ18" i="4"/>
  <c r="AR71" i="13"/>
  <c r="AR82" i="13" s="1"/>
  <c r="AJ38" i="25"/>
  <c r="BO38" i="13"/>
  <c r="BO49" i="13"/>
  <c r="AJ37" i="25"/>
  <c r="AK102" i="13"/>
  <c r="BI47" i="13"/>
  <c r="BI46" i="13" s="1"/>
  <c r="BI36" i="13"/>
  <c r="AL69" i="13"/>
  <c r="AL68" i="13" s="1"/>
  <c r="AL11" i="13"/>
  <c r="AR83" i="13"/>
  <c r="AP110" i="20"/>
  <c r="AK70" i="21"/>
  <c r="AK37" i="21"/>
  <c r="AP99" i="20"/>
  <c r="AP73" i="20"/>
  <c r="AP62" i="20"/>
  <c r="AP36" i="20"/>
  <c r="AP25" i="20"/>
  <c r="AJ452" i="25" l="1"/>
  <c r="AK452" i="25" s="1"/>
  <c r="AL452" i="25" s="1"/>
  <c r="AM452" i="25" s="1"/>
  <c r="AN452" i="25" s="1"/>
  <c r="AO452" i="25" s="1"/>
  <c r="AP452" i="25" s="1"/>
  <c r="AQ452" i="25" s="1"/>
  <c r="AR452" i="25" s="1"/>
  <c r="AS452" i="25" s="1"/>
  <c r="AT452" i="25" s="1"/>
  <c r="AU452" i="25" s="1"/>
  <c r="AV452" i="25" s="1"/>
  <c r="AW452" i="25" s="1"/>
  <c r="AX452" i="25" s="1"/>
  <c r="AY452" i="25" s="1"/>
  <c r="AZ452" i="25" s="1"/>
  <c r="BA452" i="25" s="1"/>
  <c r="BB452" i="25" s="1"/>
  <c r="BC452" i="25" s="1"/>
  <c r="BD452" i="25" s="1"/>
  <c r="BE452" i="25" s="1"/>
  <c r="BF452" i="25" s="1"/>
  <c r="BG452" i="25" s="1"/>
  <c r="AJ453" i="25"/>
  <c r="AJ42" i="25"/>
  <c r="AJ41" i="25" s="1"/>
  <c r="AJ449" i="25"/>
  <c r="AK449" i="25" s="1"/>
  <c r="AL449" i="25" s="1"/>
  <c r="AM449" i="25" s="1"/>
  <c r="AN449" i="25" s="1"/>
  <c r="AO449" i="25" s="1"/>
  <c r="AP449" i="25" s="1"/>
  <c r="AQ449" i="25" s="1"/>
  <c r="AR449" i="25" s="1"/>
  <c r="AS449" i="25" s="1"/>
  <c r="AT449" i="25" s="1"/>
  <c r="AU449" i="25" s="1"/>
  <c r="AV449" i="25" s="1"/>
  <c r="AW449" i="25" s="1"/>
  <c r="AX449" i="25" s="1"/>
  <c r="AY449" i="25" s="1"/>
  <c r="AZ449" i="25" s="1"/>
  <c r="BA449" i="25" s="1"/>
  <c r="BB449" i="25" s="1"/>
  <c r="BC449" i="25" s="1"/>
  <c r="BD449" i="25" s="1"/>
  <c r="BE449" i="25" s="1"/>
  <c r="BF449" i="25" s="1"/>
  <c r="BG449" i="25" s="1"/>
  <c r="AO214" i="25"/>
  <c r="AO188" i="25"/>
  <c r="AO76" i="16"/>
  <c r="AO123" i="25"/>
  <c r="AO65" i="16"/>
  <c r="AO110" i="25"/>
  <c r="AO149" i="25"/>
  <c r="AO136" i="25"/>
  <c r="AO98" i="16"/>
  <c r="AO110" i="18"/>
  <c r="AO99" i="18"/>
  <c r="AO162" i="25"/>
  <c r="AO126" i="18"/>
  <c r="AO175" i="25"/>
  <c r="AO54" i="16"/>
  <c r="AO201" i="25"/>
  <c r="AO87" i="16"/>
  <c r="AQ13" i="13"/>
  <c r="AO109" i="16"/>
  <c r="AO88" i="18"/>
  <c r="AO227" i="25"/>
  <c r="AO98" i="20"/>
  <c r="AO72" i="20"/>
  <c r="AO24" i="20"/>
  <c r="AO50" i="20"/>
  <c r="AR42" i="21" s="1"/>
  <c r="AO35" i="20"/>
  <c r="AO13" i="20"/>
  <c r="AR20" i="21" s="1"/>
  <c r="AO61" i="20"/>
  <c r="AO87" i="20"/>
  <c r="AR75" i="21" s="1"/>
  <c r="AO137" i="18"/>
  <c r="AS98" i="13"/>
  <c r="AS109" i="13" s="1"/>
  <c r="AR104" i="20" s="1"/>
  <c r="AJ86" i="20"/>
  <c r="AM74" i="21" s="1"/>
  <c r="AR230" i="25"/>
  <c r="AR94" i="18"/>
  <c r="AR233" i="25"/>
  <c r="AR181" i="25"/>
  <c r="AR168" i="25"/>
  <c r="AR129" i="25"/>
  <c r="AR116" i="18"/>
  <c r="AR155" i="25"/>
  <c r="AR71" i="16"/>
  <c r="AR115" i="16"/>
  <c r="AR104" i="16"/>
  <c r="AR132" i="18"/>
  <c r="AR60" i="16"/>
  <c r="AR93" i="16"/>
  <c r="AR142" i="25"/>
  <c r="AR220" i="25"/>
  <c r="AR105" i="18"/>
  <c r="AT19" i="13"/>
  <c r="BQ54" i="13" s="1"/>
  <c r="AR82" i="16"/>
  <c r="AR116" i="25"/>
  <c r="AR194" i="25"/>
  <c r="AJ12" i="20"/>
  <c r="AM19" i="21" s="1"/>
  <c r="AJ49" i="20"/>
  <c r="AR68" i="16"/>
  <c r="AR139" i="25"/>
  <c r="AR113" i="25"/>
  <c r="BN74" i="18"/>
  <c r="AO145" i="18"/>
  <c r="AJ85" i="18"/>
  <c r="BO76" i="18"/>
  <c r="AQ144" i="18"/>
  <c r="AJ84" i="18"/>
  <c r="AU18" i="13"/>
  <c r="AU75" i="13" s="1"/>
  <c r="AR102" i="18"/>
  <c r="AR91" i="18"/>
  <c r="AS232" i="25"/>
  <c r="AS95" i="13"/>
  <c r="AS106" i="13" s="1"/>
  <c r="AR101" i="16"/>
  <c r="AR112" i="16"/>
  <c r="AR152" i="25"/>
  <c r="AR165" i="25"/>
  <c r="AR129" i="18"/>
  <c r="AR90" i="16"/>
  <c r="AR204" i="25"/>
  <c r="AR178" i="25"/>
  <c r="AR57" i="16"/>
  <c r="AR191" i="25"/>
  <c r="AR113" i="18"/>
  <c r="AT16" i="13"/>
  <c r="BQ51" i="13" s="1"/>
  <c r="AR126" i="25"/>
  <c r="AR79" i="16"/>
  <c r="AR217" i="25"/>
  <c r="AT97" i="13"/>
  <c r="AT108" i="13" s="1"/>
  <c r="AS131" i="18"/>
  <c r="AS141" i="25"/>
  <c r="AS70" i="16"/>
  <c r="AS103" i="16"/>
  <c r="AS59" i="16"/>
  <c r="AS167" i="25"/>
  <c r="AS128" i="25"/>
  <c r="AS93" i="18"/>
  <c r="AS219" i="25"/>
  <c r="AS115" i="25"/>
  <c r="AS193" i="25"/>
  <c r="AS206" i="25"/>
  <c r="AS92" i="16"/>
  <c r="AS154" i="25"/>
  <c r="AS114" i="16"/>
  <c r="AS180" i="25"/>
  <c r="AS104" i="18"/>
  <c r="AS115" i="18"/>
  <c r="AS81" i="16"/>
  <c r="AQ229" i="25"/>
  <c r="AQ101" i="18"/>
  <c r="AQ90" i="18"/>
  <c r="AQ112" i="18"/>
  <c r="AQ128" i="18"/>
  <c r="BI35" i="13"/>
  <c r="BH301" i="25" s="1"/>
  <c r="BH72" i="18"/>
  <c r="BH71" i="18" s="1"/>
  <c r="AJ136" i="18"/>
  <c r="AJ135" i="18" s="1"/>
  <c r="AP58" i="16"/>
  <c r="AP103" i="18"/>
  <c r="AP114" i="18"/>
  <c r="AP92" i="18"/>
  <c r="AP130" i="18"/>
  <c r="AQ89" i="18"/>
  <c r="AQ100" i="18"/>
  <c r="AQ111" i="18"/>
  <c r="AQ127" i="18"/>
  <c r="AK14" i="21"/>
  <c r="AL67" i="21"/>
  <c r="AL68" i="21" s="1"/>
  <c r="AL11" i="21"/>
  <c r="AJ18" i="50"/>
  <c r="AJ31" i="50"/>
  <c r="AJ13" i="50"/>
  <c r="AJ33" i="50"/>
  <c r="AJ32" i="50"/>
  <c r="AS77" i="13"/>
  <c r="AS66" i="13"/>
  <c r="BP44" i="13"/>
  <c r="BP55" i="13"/>
  <c r="AQ31" i="20"/>
  <c r="AQ42" i="20"/>
  <c r="AQ105" i="20"/>
  <c r="AQ79" i="20"/>
  <c r="AQ68" i="20"/>
  <c r="AQ20" i="20"/>
  <c r="AQ116" i="20"/>
  <c r="AQ57" i="20"/>
  <c r="AT49" i="21" s="1"/>
  <c r="AQ94" i="20"/>
  <c r="AO58" i="20"/>
  <c r="AR50" i="21" s="1"/>
  <c r="AO95" i="20"/>
  <c r="AO21" i="20"/>
  <c r="AP205" i="25"/>
  <c r="AP80" i="16"/>
  <c r="AP113" i="16"/>
  <c r="AP127" i="25"/>
  <c r="AP192" i="25"/>
  <c r="AP179" i="25"/>
  <c r="AP91" i="16"/>
  <c r="AR17" i="13"/>
  <c r="AR63" i="13" s="1"/>
  <c r="AP102" i="16"/>
  <c r="AP218" i="25"/>
  <c r="AP140" i="25"/>
  <c r="AP153" i="25"/>
  <c r="AP166" i="25"/>
  <c r="AP114" i="25"/>
  <c r="AP231" i="25"/>
  <c r="AQ96" i="13"/>
  <c r="AQ107" i="13" s="1"/>
  <c r="AP69" i="16"/>
  <c r="AO80" i="20"/>
  <c r="AO117" i="20"/>
  <c r="AO32" i="20"/>
  <c r="AO43" i="20"/>
  <c r="AO106" i="20"/>
  <c r="AO69" i="20"/>
  <c r="AQ67" i="13"/>
  <c r="BN45" i="13"/>
  <c r="AQ78" i="13"/>
  <c r="BN56" i="13"/>
  <c r="AA69" i="50"/>
  <c r="AJ14" i="50"/>
  <c r="AA72" i="50"/>
  <c r="AJ17" i="50"/>
  <c r="AA71" i="50"/>
  <c r="AJ16" i="50"/>
  <c r="AA70" i="50"/>
  <c r="AJ15" i="50"/>
  <c r="AA73" i="50"/>
  <c r="AA68" i="50"/>
  <c r="AJ69" i="4"/>
  <c r="AJ71" i="4"/>
  <c r="AJ72" i="4"/>
  <c r="AJ73" i="4"/>
  <c r="AJ70" i="4"/>
  <c r="AJ35" i="4"/>
  <c r="AG34" i="4"/>
  <c r="AQ215" i="25"/>
  <c r="AQ228" i="25"/>
  <c r="AQ203" i="25"/>
  <c r="AQ216" i="25"/>
  <c r="AQ189" i="25"/>
  <c r="AQ202" i="25"/>
  <c r="AQ177" i="25"/>
  <c r="AQ190" i="25"/>
  <c r="AQ163" i="25"/>
  <c r="AQ176" i="25"/>
  <c r="AQ151" i="25"/>
  <c r="AQ164" i="25"/>
  <c r="AJ34" i="20"/>
  <c r="AJ33" i="20" s="1"/>
  <c r="AQ137" i="25"/>
  <c r="AQ150" i="25"/>
  <c r="AQ125" i="25"/>
  <c r="AQ138" i="25"/>
  <c r="AQ111" i="25"/>
  <c r="AQ124" i="25"/>
  <c r="AJ71" i="20"/>
  <c r="AJ70" i="20" s="1"/>
  <c r="AK101" i="13"/>
  <c r="AJ60" i="20"/>
  <c r="AJ59" i="20" s="1"/>
  <c r="AJ23" i="20"/>
  <c r="AJ22" i="20" s="1"/>
  <c r="AJ97" i="20"/>
  <c r="AJ96" i="20" s="1"/>
  <c r="AQ100" i="16"/>
  <c r="AQ112" i="25"/>
  <c r="AJ108" i="20"/>
  <c r="AJ107" i="20" s="1"/>
  <c r="AL80" i="13"/>
  <c r="AQ89" i="16"/>
  <c r="AQ56" i="16"/>
  <c r="AQ78" i="16"/>
  <c r="AS15" i="13"/>
  <c r="BP50" i="13" s="1"/>
  <c r="AR94" i="13"/>
  <c r="AR105" i="13" s="1"/>
  <c r="AQ67" i="16"/>
  <c r="AQ111" i="16"/>
  <c r="AI74" i="4"/>
  <c r="AK72" i="21"/>
  <c r="AK39" i="21"/>
  <c r="AL35" i="21"/>
  <c r="AQ99" i="16"/>
  <c r="AQ110" i="16"/>
  <c r="AQ55" i="16"/>
  <c r="AS14" i="13"/>
  <c r="AQ77" i="16"/>
  <c r="AQ66" i="16"/>
  <c r="AQ88" i="16"/>
  <c r="AR93" i="13"/>
  <c r="AJ36" i="25" l="1"/>
  <c r="AJ82" i="18" s="1"/>
  <c r="AJ27" i="4" s="1"/>
  <c r="AJ27" i="50" s="1"/>
  <c r="AK453" i="25"/>
  <c r="AL453" i="25" s="1"/>
  <c r="AM453" i="25" s="1"/>
  <c r="AN453" i="25" s="1"/>
  <c r="AO453" i="25" s="1"/>
  <c r="AP453" i="25" s="1"/>
  <c r="AQ453" i="25" s="1"/>
  <c r="AR453" i="25" s="1"/>
  <c r="AS453" i="25" s="1"/>
  <c r="AT453" i="25" s="1"/>
  <c r="AU453" i="25" s="1"/>
  <c r="AV453" i="25" s="1"/>
  <c r="AW453" i="25" s="1"/>
  <c r="AX453" i="25" s="1"/>
  <c r="AY453" i="25" s="1"/>
  <c r="AZ453" i="25" s="1"/>
  <c r="BA453" i="25" s="1"/>
  <c r="BB453" i="25" s="1"/>
  <c r="BC453" i="25" s="1"/>
  <c r="BD453" i="25" s="1"/>
  <c r="BE453" i="25" s="1"/>
  <c r="BF453" i="25" s="1"/>
  <c r="BG453" i="25" s="1"/>
  <c r="AJ322" i="25"/>
  <c r="BN48" i="13"/>
  <c r="AQ59" i="13"/>
  <c r="AQ70" i="13"/>
  <c r="BN37" i="13"/>
  <c r="BM73" i="18" s="1"/>
  <c r="AR41" i="20"/>
  <c r="AR67" i="20"/>
  <c r="AR19" i="20"/>
  <c r="AR143" i="18"/>
  <c r="AR93" i="20"/>
  <c r="AR30" i="20"/>
  <c r="AR56" i="20"/>
  <c r="AU48" i="21" s="1"/>
  <c r="AR115" i="20"/>
  <c r="AR78" i="20"/>
  <c r="AT65" i="13"/>
  <c r="AR90" i="20"/>
  <c r="AU78" i="21" s="1"/>
  <c r="AJ30" i="4"/>
  <c r="AJ30" i="50" s="1"/>
  <c r="AJ36" i="4"/>
  <c r="AJ36" i="50" s="1"/>
  <c r="AJ29" i="4"/>
  <c r="AJ29" i="50" s="1"/>
  <c r="AT76" i="13"/>
  <c r="BQ43" i="13"/>
  <c r="BR42" i="13"/>
  <c r="BR53" i="13"/>
  <c r="AU64" i="13"/>
  <c r="AU86" i="13" s="1"/>
  <c r="AH121" i="18"/>
  <c r="BM81" i="18"/>
  <c r="AS55" i="20"/>
  <c r="AV47" i="21" s="1"/>
  <c r="AR140" i="18"/>
  <c r="AH122" i="18"/>
  <c r="BO80" i="18"/>
  <c r="AK64" i="16"/>
  <c r="AR112" i="20"/>
  <c r="AR53" i="20"/>
  <c r="AU45" i="21" s="1"/>
  <c r="AR16" i="20"/>
  <c r="AU23" i="21" s="1"/>
  <c r="AR27" i="20"/>
  <c r="AT73" i="13"/>
  <c r="AR101" i="20"/>
  <c r="AR64" i="20"/>
  <c r="BQ40" i="13"/>
  <c r="AR75" i="20"/>
  <c r="AR38" i="20"/>
  <c r="AT62" i="13"/>
  <c r="AS114" i="20"/>
  <c r="AS18" i="20"/>
  <c r="AS29" i="20"/>
  <c r="AS66" i="20"/>
  <c r="AS40" i="20"/>
  <c r="AS77" i="20"/>
  <c r="AS92" i="20"/>
  <c r="AS142" i="18"/>
  <c r="AS103" i="20"/>
  <c r="AL79" i="13"/>
  <c r="AJ85" i="20"/>
  <c r="AJ84" i="20" s="1"/>
  <c r="AK87" i="18"/>
  <c r="AK86" i="18" s="1"/>
  <c r="AK98" i="18"/>
  <c r="AK97" i="18" s="1"/>
  <c r="AK109" i="18"/>
  <c r="AK108" i="18" s="1"/>
  <c r="AK125" i="18"/>
  <c r="AK124" i="18" s="1"/>
  <c r="AQ89" i="20"/>
  <c r="AT77" i="21" s="1"/>
  <c r="AQ139" i="18"/>
  <c r="AP91" i="20"/>
  <c r="AS79" i="21" s="1"/>
  <c r="AP141" i="18"/>
  <c r="AP17" i="20"/>
  <c r="AS24" i="21" s="1"/>
  <c r="AQ15" i="20"/>
  <c r="AT22" i="21" s="1"/>
  <c r="AK226" i="25"/>
  <c r="AK224" i="25" s="1"/>
  <c r="AK15" i="21"/>
  <c r="AK17" i="21" s="1"/>
  <c r="AL12" i="21"/>
  <c r="AJ11" i="20"/>
  <c r="AJ10" i="20" s="1"/>
  <c r="AJ35" i="50"/>
  <c r="AG34" i="50"/>
  <c r="AS88" i="13"/>
  <c r="AQ52" i="20"/>
  <c r="AT44" i="21" s="1"/>
  <c r="AP54" i="20"/>
  <c r="AS46" i="21" s="1"/>
  <c r="BO52" i="13"/>
  <c r="AR74" i="13"/>
  <c r="AR85" i="13" s="1"/>
  <c r="BO41" i="13"/>
  <c r="AP28" i="20"/>
  <c r="AP39" i="20"/>
  <c r="AP76" i="20"/>
  <c r="AP102" i="20"/>
  <c r="AP65" i="20"/>
  <c r="AP113" i="20"/>
  <c r="AQ89" i="13"/>
  <c r="AJ48" i="20"/>
  <c r="AJ47" i="20" s="1"/>
  <c r="AM41" i="21"/>
  <c r="AJ120" i="16"/>
  <c r="AJ121" i="16"/>
  <c r="BH26" i="4"/>
  <c r="AK200" i="25"/>
  <c r="AK198" i="25" s="1"/>
  <c r="AK213" i="25"/>
  <c r="AK211" i="25" s="1"/>
  <c r="AK174" i="25"/>
  <c r="AK172" i="25" s="1"/>
  <c r="AK187" i="25"/>
  <c r="AK185" i="25" s="1"/>
  <c r="AK75" i="16"/>
  <c r="AK74" i="16" s="1"/>
  <c r="AK161" i="25"/>
  <c r="AK159" i="25" s="1"/>
  <c r="AK135" i="25"/>
  <c r="AK133" i="25" s="1"/>
  <c r="AK148" i="25"/>
  <c r="AK146" i="25" s="1"/>
  <c r="AK122" i="25"/>
  <c r="AK120" i="25" s="1"/>
  <c r="AK108" i="16"/>
  <c r="AK107" i="16" s="1"/>
  <c r="AK53" i="16"/>
  <c r="AK52" i="16" s="1"/>
  <c r="AK86" i="16"/>
  <c r="AK85" i="16" s="1"/>
  <c r="AK109" i="25"/>
  <c r="AK97" i="16"/>
  <c r="AK96" i="16" s="1"/>
  <c r="AL91" i="13"/>
  <c r="AL90" i="13" s="1"/>
  <c r="AM12" i="13"/>
  <c r="BJ36" i="13" s="1"/>
  <c r="BP39" i="13"/>
  <c r="AS61" i="13"/>
  <c r="AQ111" i="20"/>
  <c r="AS72" i="13"/>
  <c r="AQ26" i="20"/>
  <c r="AQ63" i="20"/>
  <c r="AQ74" i="20"/>
  <c r="AQ100" i="20"/>
  <c r="AQ37" i="20"/>
  <c r="BP38" i="13"/>
  <c r="AK81" i="21"/>
  <c r="AK59" i="21"/>
  <c r="AR104" i="13"/>
  <c r="AL69" i="21"/>
  <c r="AL36" i="21"/>
  <c r="AS71" i="13"/>
  <c r="BP49" i="13"/>
  <c r="AS60" i="13"/>
  <c r="AK48" i="25" l="1"/>
  <c r="AK49" i="25"/>
  <c r="AK46" i="25"/>
  <c r="AK456" i="25" s="1"/>
  <c r="AL456" i="25" s="1"/>
  <c r="AM456" i="25" s="1"/>
  <c r="AN456" i="25" s="1"/>
  <c r="AO456" i="25" s="1"/>
  <c r="AP456" i="25" s="1"/>
  <c r="AQ456" i="25" s="1"/>
  <c r="AR456" i="25" s="1"/>
  <c r="AS456" i="25" s="1"/>
  <c r="AT456" i="25" s="1"/>
  <c r="AU456" i="25" s="1"/>
  <c r="AV456" i="25" s="1"/>
  <c r="AW456" i="25" s="1"/>
  <c r="AX456" i="25" s="1"/>
  <c r="AY456" i="25" s="1"/>
  <c r="AZ456" i="25" s="1"/>
  <c r="BA456" i="25" s="1"/>
  <c r="BB456" i="25" s="1"/>
  <c r="BC456" i="25" s="1"/>
  <c r="BD456" i="25" s="1"/>
  <c r="BE456" i="25" s="1"/>
  <c r="BF456" i="25" s="1"/>
  <c r="BG456" i="25" s="1"/>
  <c r="BH456" i="25" s="1"/>
  <c r="AK44" i="25"/>
  <c r="AK47" i="25"/>
  <c r="AK45" i="25"/>
  <c r="AK455" i="25" s="1"/>
  <c r="AL455" i="25" s="1"/>
  <c r="AM455" i="25" s="1"/>
  <c r="AN455" i="25" s="1"/>
  <c r="AO455" i="25" s="1"/>
  <c r="AP455" i="25" s="1"/>
  <c r="AQ455" i="25" s="1"/>
  <c r="AR455" i="25" s="1"/>
  <c r="AS455" i="25" s="1"/>
  <c r="AT455" i="25" s="1"/>
  <c r="AU455" i="25" s="1"/>
  <c r="AV455" i="25" s="1"/>
  <c r="AW455" i="25" s="1"/>
  <c r="AX455" i="25" s="1"/>
  <c r="AY455" i="25" s="1"/>
  <c r="AZ455" i="25" s="1"/>
  <c r="BA455" i="25" s="1"/>
  <c r="BB455" i="25" s="1"/>
  <c r="BC455" i="25" s="1"/>
  <c r="BD455" i="25" s="1"/>
  <c r="BE455" i="25" s="1"/>
  <c r="BF455" i="25" s="1"/>
  <c r="BG455" i="25" s="1"/>
  <c r="BH455" i="25" s="1"/>
  <c r="AQ81" i="13"/>
  <c r="AT87" i="13"/>
  <c r="AS132" i="18" s="1"/>
  <c r="BP79" i="18"/>
  <c r="AV18" i="13"/>
  <c r="BS42" i="13" s="1"/>
  <c r="AT219" i="25"/>
  <c r="AT92" i="16"/>
  <c r="AT81" i="16"/>
  <c r="AT131" i="18"/>
  <c r="AT70" i="16"/>
  <c r="AT59" i="16"/>
  <c r="BQ78" i="18"/>
  <c r="AT93" i="18"/>
  <c r="AT167" i="25"/>
  <c r="AT206" i="25"/>
  <c r="AT103" i="16"/>
  <c r="AU97" i="13"/>
  <c r="AU108" i="13" s="1"/>
  <c r="AT115" i="18"/>
  <c r="AT114" i="16"/>
  <c r="AT115" i="25"/>
  <c r="AT180" i="25"/>
  <c r="AT193" i="25"/>
  <c r="AT104" i="18"/>
  <c r="AT232" i="25"/>
  <c r="AT128" i="25"/>
  <c r="AT141" i="25"/>
  <c r="AT154" i="25"/>
  <c r="BO74" i="18"/>
  <c r="BR78" i="18"/>
  <c r="BO75" i="18"/>
  <c r="AH120" i="18"/>
  <c r="AH119" i="18" s="1"/>
  <c r="BI72" i="18"/>
  <c r="BI71" i="18" s="1"/>
  <c r="BN77" i="18"/>
  <c r="BP76" i="18"/>
  <c r="AT84" i="13"/>
  <c r="AK123" i="18"/>
  <c r="AP131" i="25"/>
  <c r="AP107" i="18"/>
  <c r="AP96" i="18"/>
  <c r="AP118" i="18"/>
  <c r="AP134" i="18"/>
  <c r="AQ69" i="16"/>
  <c r="AQ92" i="18"/>
  <c r="AQ103" i="18"/>
  <c r="AQ114" i="18"/>
  <c r="AQ130" i="18"/>
  <c r="AQ88" i="20"/>
  <c r="AT76" i="21" s="1"/>
  <c r="AQ138" i="18"/>
  <c r="AR182" i="25"/>
  <c r="AR95" i="18"/>
  <c r="AR106" i="18"/>
  <c r="AR117" i="18"/>
  <c r="AR133" i="18"/>
  <c r="AQ14" i="20"/>
  <c r="AT21" i="21" s="1"/>
  <c r="AK26" i="21"/>
  <c r="AL13" i="21"/>
  <c r="AM65" i="21"/>
  <c r="AM32" i="21"/>
  <c r="AM33" i="21" s="1"/>
  <c r="AM34" i="21" s="1"/>
  <c r="AM10" i="21"/>
  <c r="BH26" i="50"/>
  <c r="AR117" i="25"/>
  <c r="AR105" i="16"/>
  <c r="AR169" i="25"/>
  <c r="AS99" i="13"/>
  <c r="AS110" i="13" s="1"/>
  <c r="AR116" i="16"/>
  <c r="AT20" i="13"/>
  <c r="BQ55" i="13" s="1"/>
  <c r="AR234" i="25"/>
  <c r="AR195" i="25"/>
  <c r="AR156" i="25"/>
  <c r="AR143" i="25"/>
  <c r="AR221" i="25"/>
  <c r="AR83" i="16"/>
  <c r="AR72" i="16"/>
  <c r="AR208" i="25"/>
  <c r="AR94" i="16"/>
  <c r="AR61" i="16"/>
  <c r="AR130" i="25"/>
  <c r="AQ51" i="20"/>
  <c r="AT43" i="21" s="1"/>
  <c r="AQ58" i="16"/>
  <c r="AQ91" i="16"/>
  <c r="AQ80" i="16"/>
  <c r="AR96" i="13"/>
  <c r="AR107" i="13" s="1"/>
  <c r="AQ153" i="25"/>
  <c r="AQ166" i="25"/>
  <c r="AQ140" i="25"/>
  <c r="AQ179" i="25"/>
  <c r="AQ192" i="25"/>
  <c r="AQ127" i="25"/>
  <c r="AQ205" i="25"/>
  <c r="AQ114" i="25"/>
  <c r="AQ218" i="25"/>
  <c r="AQ231" i="25"/>
  <c r="AQ102" i="16"/>
  <c r="AS17" i="13"/>
  <c r="AS74" i="13" s="1"/>
  <c r="AQ113" i="16"/>
  <c r="AP235" i="25"/>
  <c r="AP196" i="25"/>
  <c r="AP106" i="16"/>
  <c r="AP118" i="25"/>
  <c r="AR21" i="13"/>
  <c r="AR78" i="13" s="1"/>
  <c r="AP209" i="25"/>
  <c r="AQ100" i="13"/>
  <c r="AQ111" i="13" s="1"/>
  <c r="AP144" i="25"/>
  <c r="AP157" i="25"/>
  <c r="AP222" i="25"/>
  <c r="AP117" i="16"/>
  <c r="AP183" i="25"/>
  <c r="AP170" i="25"/>
  <c r="AP73" i="16"/>
  <c r="AP62" i="16"/>
  <c r="AP84" i="16"/>
  <c r="AP95" i="16"/>
  <c r="AK15" i="4"/>
  <c r="AK16" i="4"/>
  <c r="AK33" i="4"/>
  <c r="AK13" i="4"/>
  <c r="AK17" i="4"/>
  <c r="AK18" i="4"/>
  <c r="AK31" i="4"/>
  <c r="AK32" i="4"/>
  <c r="AK38" i="25"/>
  <c r="AK37" i="25"/>
  <c r="AK63" i="16"/>
  <c r="AM69" i="13"/>
  <c r="AM68" i="13" s="1"/>
  <c r="BJ47" i="13"/>
  <c r="BJ46" i="13" s="1"/>
  <c r="AM11" i="13"/>
  <c r="AM58" i="13"/>
  <c r="AM57" i="13" s="1"/>
  <c r="AL102" i="13"/>
  <c r="AS83" i="13"/>
  <c r="AS82" i="13"/>
  <c r="AQ25" i="20"/>
  <c r="AQ62" i="20"/>
  <c r="AQ36" i="20"/>
  <c r="AQ110" i="20"/>
  <c r="AQ73" i="20"/>
  <c r="AQ99" i="20"/>
  <c r="AL70" i="21"/>
  <c r="AL37" i="21"/>
  <c r="AJ74" i="4"/>
  <c r="BJ35" i="13"/>
  <c r="BI301" i="25" s="1"/>
  <c r="AK454" i="25" l="1"/>
  <c r="AL454" i="25" s="1"/>
  <c r="AM454" i="25" s="1"/>
  <c r="AN454" i="25" s="1"/>
  <c r="AO454" i="25" s="1"/>
  <c r="AP454" i="25" s="1"/>
  <c r="AQ454" i="25" s="1"/>
  <c r="AR454" i="25" s="1"/>
  <c r="AS454" i="25" s="1"/>
  <c r="AT454" i="25" s="1"/>
  <c r="AU454" i="25" s="1"/>
  <c r="AV454" i="25" s="1"/>
  <c r="AW454" i="25" s="1"/>
  <c r="AX454" i="25" s="1"/>
  <c r="AY454" i="25" s="1"/>
  <c r="AZ454" i="25" s="1"/>
  <c r="BA454" i="25" s="1"/>
  <c r="BB454" i="25" s="1"/>
  <c r="BC454" i="25" s="1"/>
  <c r="BD454" i="25" s="1"/>
  <c r="BE454" i="25" s="1"/>
  <c r="BF454" i="25" s="1"/>
  <c r="AK42" i="25"/>
  <c r="AK41" i="25" s="1"/>
  <c r="AK457" i="25"/>
  <c r="AL457" i="25" s="1"/>
  <c r="AM457" i="25" s="1"/>
  <c r="AN457" i="25" s="1"/>
  <c r="AO457" i="25" s="1"/>
  <c r="AP457" i="25" s="1"/>
  <c r="AQ457" i="25" s="1"/>
  <c r="AR457" i="25" s="1"/>
  <c r="AS457" i="25" s="1"/>
  <c r="AT457" i="25" s="1"/>
  <c r="AU457" i="25" s="1"/>
  <c r="AV457" i="25" s="1"/>
  <c r="AW457" i="25" s="1"/>
  <c r="AX457" i="25" s="1"/>
  <c r="AY457" i="25" s="1"/>
  <c r="AZ457" i="25" s="1"/>
  <c r="BA457" i="25" s="1"/>
  <c r="BB457" i="25" s="1"/>
  <c r="BC457" i="25" s="1"/>
  <c r="BD457" i="25" s="1"/>
  <c r="BE457" i="25" s="1"/>
  <c r="BF457" i="25" s="1"/>
  <c r="BG457" i="25" s="1"/>
  <c r="BH457" i="25" s="1"/>
  <c r="AK458" i="25"/>
  <c r="AP214" i="25"/>
  <c r="AP162" i="25"/>
  <c r="AQ92" i="13"/>
  <c r="AQ103" i="13" s="1"/>
  <c r="AP201" i="25"/>
  <c r="AP136" i="25"/>
  <c r="AP123" i="25"/>
  <c r="AP76" i="16"/>
  <c r="AP227" i="25"/>
  <c r="AP188" i="25"/>
  <c r="AP54" i="16"/>
  <c r="AP109" i="16"/>
  <c r="AP126" i="18"/>
  <c r="AP149" i="25"/>
  <c r="AP88" i="18"/>
  <c r="AP65" i="16"/>
  <c r="AP99" i="18"/>
  <c r="AP98" i="16"/>
  <c r="AP175" i="25"/>
  <c r="AP110" i="18"/>
  <c r="AP87" i="16"/>
  <c r="AP110" i="25"/>
  <c r="AR13" i="13"/>
  <c r="AV75" i="13"/>
  <c r="AS129" i="25"/>
  <c r="AS116" i="18"/>
  <c r="AV64" i="13"/>
  <c r="BS53" i="13"/>
  <c r="AS60" i="16"/>
  <c r="AS105" i="18"/>
  <c r="AS93" i="16"/>
  <c r="AS115" i="16"/>
  <c r="AS82" i="16"/>
  <c r="AT98" i="13"/>
  <c r="AT109" i="13" s="1"/>
  <c r="AS19" i="20" s="1"/>
  <c r="AS94" i="18"/>
  <c r="AS207" i="25"/>
  <c r="AS71" i="16"/>
  <c r="AS142" i="25"/>
  <c r="AS181" i="25"/>
  <c r="AS116" i="25"/>
  <c r="AS194" i="25"/>
  <c r="AS233" i="25"/>
  <c r="AU19" i="13"/>
  <c r="AU76" i="13" s="1"/>
  <c r="AS104" i="16"/>
  <c r="AS220" i="25"/>
  <c r="AS168" i="25"/>
  <c r="AS155" i="25"/>
  <c r="AK86" i="20"/>
  <c r="AN74" i="21" s="1"/>
  <c r="AK12" i="20"/>
  <c r="AN19" i="21" s="1"/>
  <c r="AK49" i="20"/>
  <c r="AS79" i="16"/>
  <c r="AT95" i="13"/>
  <c r="AT106" i="13" s="1"/>
  <c r="AT40" i="20"/>
  <c r="AT77" i="20"/>
  <c r="AT103" i="20"/>
  <c r="AT66" i="20"/>
  <c r="AT114" i="20"/>
  <c r="AT55" i="20"/>
  <c r="AW47" i="21" s="1"/>
  <c r="AT92" i="20"/>
  <c r="AT29" i="20"/>
  <c r="AT142" i="18"/>
  <c r="AT18" i="20"/>
  <c r="AS126" i="25"/>
  <c r="AS204" i="25"/>
  <c r="AS165" i="25"/>
  <c r="AS112" i="16"/>
  <c r="AS113" i="25"/>
  <c r="AS90" i="16"/>
  <c r="AU16" i="13"/>
  <c r="AU73" i="13" s="1"/>
  <c r="AK84" i="18"/>
  <c r="AK85" i="18"/>
  <c r="AP145" i="18"/>
  <c r="AR144" i="18"/>
  <c r="AS102" i="18"/>
  <c r="AS129" i="18"/>
  <c r="AS113" i="18"/>
  <c r="AS178" i="25"/>
  <c r="AS57" i="16"/>
  <c r="AS230" i="25"/>
  <c r="AS152" i="25"/>
  <c r="AS91" i="18"/>
  <c r="AS139" i="25"/>
  <c r="AS68" i="16"/>
  <c r="AS217" i="25"/>
  <c r="AS101" i="16"/>
  <c r="AS191" i="25"/>
  <c r="AK136" i="18"/>
  <c r="AK135" i="18" s="1"/>
  <c r="AR89" i="18"/>
  <c r="AR100" i="18"/>
  <c r="AR111" i="18"/>
  <c r="AR127" i="18"/>
  <c r="AQ91" i="20"/>
  <c r="AT79" i="21" s="1"/>
  <c r="AQ141" i="18"/>
  <c r="AR229" i="25"/>
  <c r="AR101" i="18"/>
  <c r="AR90" i="18"/>
  <c r="AR128" i="18"/>
  <c r="AR112" i="18"/>
  <c r="AQ17" i="20"/>
  <c r="AT24" i="21" s="1"/>
  <c r="AL14" i="21"/>
  <c r="AR57" i="20"/>
  <c r="AU49" i="21" s="1"/>
  <c r="AM11" i="21"/>
  <c r="AM66" i="21"/>
  <c r="AM67" i="21" s="1"/>
  <c r="AK18" i="50"/>
  <c r="AK33" i="50"/>
  <c r="AK13" i="50"/>
  <c r="AK32" i="50"/>
  <c r="AK31" i="50"/>
  <c r="AT66" i="13"/>
  <c r="AT77" i="13"/>
  <c r="BQ44" i="13"/>
  <c r="AR20" i="20"/>
  <c r="AR79" i="20"/>
  <c r="AR31" i="20"/>
  <c r="AR68" i="20"/>
  <c r="AR42" i="20"/>
  <c r="AR116" i="20"/>
  <c r="AR105" i="20"/>
  <c r="AR94" i="20"/>
  <c r="AP58" i="20"/>
  <c r="AS50" i="21" s="1"/>
  <c r="AP95" i="20"/>
  <c r="AQ54" i="20"/>
  <c r="AT46" i="21" s="1"/>
  <c r="AQ113" i="20"/>
  <c r="AQ39" i="20"/>
  <c r="AP21" i="20"/>
  <c r="AQ65" i="20"/>
  <c r="AQ28" i="20"/>
  <c r="AQ102" i="20"/>
  <c r="AQ76" i="20"/>
  <c r="BP52" i="13"/>
  <c r="AS63" i="13"/>
  <c r="AS85" i="13" s="1"/>
  <c r="BP41" i="13"/>
  <c r="AP32" i="20"/>
  <c r="AP43" i="20"/>
  <c r="AR67" i="13"/>
  <c r="AR89" i="13" s="1"/>
  <c r="BO56" i="13"/>
  <c r="BO45" i="13"/>
  <c r="AP106" i="20"/>
  <c r="AP117" i="20"/>
  <c r="AP69" i="20"/>
  <c r="AP80" i="20"/>
  <c r="AB71" i="50"/>
  <c r="AK16" i="50"/>
  <c r="AB70" i="50"/>
  <c r="AK15" i="50"/>
  <c r="AB72" i="50"/>
  <c r="AK17" i="50"/>
  <c r="AB73" i="50"/>
  <c r="AB68" i="50"/>
  <c r="AK73" i="4"/>
  <c r="AK72" i="4"/>
  <c r="AK69" i="4"/>
  <c r="AK71" i="4"/>
  <c r="AK14" i="4"/>
  <c r="AH34" i="4"/>
  <c r="BI26" i="4"/>
  <c r="AK35" i="4"/>
  <c r="AR215" i="25"/>
  <c r="AR228" i="25"/>
  <c r="AR203" i="25"/>
  <c r="AR216" i="25"/>
  <c r="AR189" i="25"/>
  <c r="AR202" i="25"/>
  <c r="AR177" i="25"/>
  <c r="AR190" i="25"/>
  <c r="AR163" i="25"/>
  <c r="AR176" i="25"/>
  <c r="AR151" i="25"/>
  <c r="AR164" i="25"/>
  <c r="AR137" i="25"/>
  <c r="AR150" i="25"/>
  <c r="AR125" i="25"/>
  <c r="AR138" i="25"/>
  <c r="AR111" i="25"/>
  <c r="AR124" i="25"/>
  <c r="AR112" i="25"/>
  <c r="AK34" i="20"/>
  <c r="AK33" i="20" s="1"/>
  <c r="AK108" i="20"/>
  <c r="AK107" i="20" s="1"/>
  <c r="AM80" i="13"/>
  <c r="AK71" i="20"/>
  <c r="AK70" i="20" s="1"/>
  <c r="AK23" i="20"/>
  <c r="AK22" i="20" s="1"/>
  <c r="AS94" i="13"/>
  <c r="AS105" i="13" s="1"/>
  <c r="AK60" i="20"/>
  <c r="AK59" i="20" s="1"/>
  <c r="AR78" i="16"/>
  <c r="AR111" i="16"/>
  <c r="AK97" i="20"/>
  <c r="AK96" i="20" s="1"/>
  <c r="AL101" i="13"/>
  <c r="AR67" i="16"/>
  <c r="AR56" i="16"/>
  <c r="AR100" i="16"/>
  <c r="AT15" i="13"/>
  <c r="AT61" i="13" s="1"/>
  <c r="AR89" i="16"/>
  <c r="AR88" i="16"/>
  <c r="AR99" i="16"/>
  <c r="AT14" i="13"/>
  <c r="AR66" i="16"/>
  <c r="AR55" i="16"/>
  <c r="AR77" i="16"/>
  <c r="AR110" i="16"/>
  <c r="AS93" i="13"/>
  <c r="AL72" i="21"/>
  <c r="AM35" i="21"/>
  <c r="AL39" i="21"/>
  <c r="AL458" i="25" l="1"/>
  <c r="AM458" i="25" s="1"/>
  <c r="AN458" i="25" s="1"/>
  <c r="AO458" i="25" s="1"/>
  <c r="AP458" i="25" s="1"/>
  <c r="AQ458" i="25" s="1"/>
  <c r="AR458" i="25" s="1"/>
  <c r="AS458" i="25" s="1"/>
  <c r="AT458" i="25" s="1"/>
  <c r="AU458" i="25" s="1"/>
  <c r="AV458" i="25" s="1"/>
  <c r="AW458" i="25" s="1"/>
  <c r="AX458" i="25" s="1"/>
  <c r="AY458" i="25" s="1"/>
  <c r="AZ458" i="25" s="1"/>
  <c r="BA458" i="25" s="1"/>
  <c r="BB458" i="25" s="1"/>
  <c r="BC458" i="25" s="1"/>
  <c r="BD458" i="25" s="1"/>
  <c r="BE458" i="25" s="1"/>
  <c r="BF458" i="25" s="1"/>
  <c r="BG458" i="25" s="1"/>
  <c r="BH458" i="25" s="1"/>
  <c r="AK322" i="25"/>
  <c r="AK36" i="25"/>
  <c r="AK82" i="18" s="1"/>
  <c r="AK27" i="4" s="1"/>
  <c r="AK27" i="50" s="1"/>
  <c r="BG454" i="25"/>
  <c r="AR59" i="13"/>
  <c r="BO37" i="13"/>
  <c r="BN73" i="18" s="1"/>
  <c r="BO48" i="13"/>
  <c r="AR70" i="13"/>
  <c r="AP137" i="18"/>
  <c r="AP50" i="20"/>
  <c r="AS42" i="21" s="1"/>
  <c r="AP72" i="20"/>
  <c r="AP35" i="20"/>
  <c r="AP61" i="20"/>
  <c r="AP109" i="20"/>
  <c r="AP24" i="20"/>
  <c r="AP98" i="20"/>
  <c r="AP87" i="20"/>
  <c r="AS75" i="21" s="1"/>
  <c r="AP13" i="20"/>
  <c r="AS20" i="21" s="1"/>
  <c r="AV86" i="13"/>
  <c r="AU104" i="18" s="1"/>
  <c r="AS30" i="20"/>
  <c r="AS104" i="20"/>
  <c r="AS67" i="20"/>
  <c r="AS56" i="20"/>
  <c r="AV48" i="21" s="1"/>
  <c r="AS41" i="20"/>
  <c r="AS93" i="20"/>
  <c r="AS143" i="18"/>
  <c r="AS115" i="20"/>
  <c r="AS78" i="20"/>
  <c r="BR54" i="13"/>
  <c r="BR43" i="13"/>
  <c r="BQ79" i="18" s="1"/>
  <c r="AU65" i="13"/>
  <c r="AU87" i="13" s="1"/>
  <c r="AT93" i="16" s="1"/>
  <c r="AS16" i="20"/>
  <c r="AV23" i="21" s="1"/>
  <c r="AK36" i="4"/>
  <c r="AK36" i="50" s="1"/>
  <c r="AK29" i="4"/>
  <c r="AK29" i="50" s="1"/>
  <c r="AK30" i="4"/>
  <c r="AK30" i="50" s="1"/>
  <c r="AS64" i="20"/>
  <c r="AS112" i="20"/>
  <c r="AS27" i="20"/>
  <c r="AS38" i="20"/>
  <c r="AS140" i="18"/>
  <c r="AS101" i="20"/>
  <c r="AS90" i="20"/>
  <c r="AV78" i="21" s="1"/>
  <c r="AS75" i="20"/>
  <c r="AS53" i="20"/>
  <c r="AV45" i="21" s="1"/>
  <c r="BR51" i="13"/>
  <c r="BR40" i="13"/>
  <c r="AU62" i="13"/>
  <c r="AU84" i="13" s="1"/>
  <c r="BP80" i="18"/>
  <c r="AI121" i="18"/>
  <c r="AL64" i="16"/>
  <c r="AL63" i="16" s="1"/>
  <c r="BN81" i="18"/>
  <c r="BO77" i="18"/>
  <c r="AI122" i="18"/>
  <c r="AM79" i="13"/>
  <c r="AK85" i="20"/>
  <c r="AK84" i="20" s="1"/>
  <c r="AR89" i="20"/>
  <c r="AU77" i="21" s="1"/>
  <c r="AR139" i="18"/>
  <c r="AQ222" i="25"/>
  <c r="AQ96" i="18"/>
  <c r="AQ107" i="18"/>
  <c r="AQ134" i="18"/>
  <c r="AQ118" i="18"/>
  <c r="AL87" i="18"/>
  <c r="AL86" i="18" s="1"/>
  <c r="AL98" i="18"/>
  <c r="AL97" i="18" s="1"/>
  <c r="AL109" i="18"/>
  <c r="AL108" i="18" s="1"/>
  <c r="AL125" i="18"/>
  <c r="AL124" i="18" s="1"/>
  <c r="AR218" i="25"/>
  <c r="AR92" i="18"/>
  <c r="AR103" i="18"/>
  <c r="AR114" i="18"/>
  <c r="AR130" i="18"/>
  <c r="AR15" i="20"/>
  <c r="AU22" i="21" s="1"/>
  <c r="AL226" i="25"/>
  <c r="AL224" i="25" s="1"/>
  <c r="AL15" i="21"/>
  <c r="AL17" i="21" s="1"/>
  <c r="AM68" i="21"/>
  <c r="AM69" i="21" s="1"/>
  <c r="AM12" i="21"/>
  <c r="AK11" i="20"/>
  <c r="AK10" i="20" s="1"/>
  <c r="AK35" i="50"/>
  <c r="BI26" i="50"/>
  <c r="AH34" i="50"/>
  <c r="AT88" i="13"/>
  <c r="AR52" i="20"/>
  <c r="AU44" i="21" s="1"/>
  <c r="AR74" i="20"/>
  <c r="AR69" i="16"/>
  <c r="AR166" i="25"/>
  <c r="AR205" i="25"/>
  <c r="AR140" i="25"/>
  <c r="AS96" i="13"/>
  <c r="AS107" i="13" s="1"/>
  <c r="AR80" i="16"/>
  <c r="AR91" i="16"/>
  <c r="AR153" i="25"/>
  <c r="AR231" i="25"/>
  <c r="AR179" i="25"/>
  <c r="AR127" i="25"/>
  <c r="AR113" i="16"/>
  <c r="AR192" i="25"/>
  <c r="AR114" i="25"/>
  <c r="AR58" i="16"/>
  <c r="AT17" i="13"/>
  <c r="AT63" i="13" s="1"/>
  <c r="AR102" i="16"/>
  <c r="AQ170" i="25"/>
  <c r="AQ95" i="16"/>
  <c r="AQ106" i="16"/>
  <c r="AQ144" i="25"/>
  <c r="AQ131" i="25"/>
  <c r="AQ84" i="16"/>
  <c r="AQ235" i="25"/>
  <c r="AQ183" i="25"/>
  <c r="AR100" i="13"/>
  <c r="AR111" i="13" s="1"/>
  <c r="AS21" i="13"/>
  <c r="AS67" i="13" s="1"/>
  <c r="AQ196" i="25"/>
  <c r="AQ209" i="25"/>
  <c r="AQ157" i="25"/>
  <c r="AQ117" i="16"/>
  <c r="AQ118" i="25"/>
  <c r="AQ62" i="16"/>
  <c r="AQ73" i="16"/>
  <c r="AK48" i="20"/>
  <c r="AK47" i="20" s="1"/>
  <c r="AN41" i="21"/>
  <c r="AK120" i="16"/>
  <c r="AK121" i="16"/>
  <c r="AB69" i="50"/>
  <c r="AK14" i="50"/>
  <c r="AK70" i="4"/>
  <c r="AL200" i="25"/>
  <c r="AL198" i="25" s="1"/>
  <c r="AL213" i="25"/>
  <c r="AL211" i="25" s="1"/>
  <c r="AL174" i="25"/>
  <c r="AL172" i="25" s="1"/>
  <c r="AL187" i="25"/>
  <c r="AL185" i="25" s="1"/>
  <c r="AL148" i="25"/>
  <c r="AL146" i="25" s="1"/>
  <c r="AL161" i="25"/>
  <c r="AL159" i="25" s="1"/>
  <c r="AL135" i="25"/>
  <c r="AL133" i="25" s="1"/>
  <c r="AL108" i="16"/>
  <c r="AL107" i="16" s="1"/>
  <c r="AL122" i="25"/>
  <c r="AL120" i="25" s="1"/>
  <c r="AL86" i="16"/>
  <c r="AL85" i="16" s="1"/>
  <c r="AL109" i="25"/>
  <c r="AL75" i="16"/>
  <c r="AL74" i="16" s="1"/>
  <c r="AL97" i="16"/>
  <c r="AL96" i="16" s="1"/>
  <c r="AM91" i="13"/>
  <c r="AM90" i="13" s="1"/>
  <c r="AN12" i="13"/>
  <c r="AN69" i="13" s="1"/>
  <c r="AN68" i="13" s="1"/>
  <c r="AL53" i="16"/>
  <c r="AL52" i="16" s="1"/>
  <c r="AR100" i="20"/>
  <c r="AR111" i="20"/>
  <c r="AR37" i="20"/>
  <c r="AR63" i="20"/>
  <c r="AR26" i="20"/>
  <c r="AT72" i="13"/>
  <c r="AT83" i="13" s="1"/>
  <c r="BQ39" i="13"/>
  <c r="BQ50" i="13"/>
  <c r="BQ38" i="13"/>
  <c r="AL81" i="21"/>
  <c r="AL59" i="21"/>
  <c r="AS104" i="13"/>
  <c r="BQ49" i="13"/>
  <c r="AT71" i="13"/>
  <c r="AT60" i="13"/>
  <c r="AM36" i="21"/>
  <c r="AL48" i="25" l="1"/>
  <c r="AL49" i="25"/>
  <c r="AL46" i="25"/>
  <c r="AL461" i="25" s="1"/>
  <c r="AM461" i="25" s="1"/>
  <c r="AN461" i="25" s="1"/>
  <c r="AO461" i="25" s="1"/>
  <c r="AP461" i="25" s="1"/>
  <c r="AQ461" i="25" s="1"/>
  <c r="AR461" i="25" s="1"/>
  <c r="AS461" i="25" s="1"/>
  <c r="AT461" i="25" s="1"/>
  <c r="AU461" i="25" s="1"/>
  <c r="AV461" i="25" s="1"/>
  <c r="AW461" i="25" s="1"/>
  <c r="AX461" i="25" s="1"/>
  <c r="AY461" i="25" s="1"/>
  <c r="AZ461" i="25" s="1"/>
  <c r="BA461" i="25" s="1"/>
  <c r="BB461" i="25" s="1"/>
  <c r="BC461" i="25" s="1"/>
  <c r="BD461" i="25" s="1"/>
  <c r="BE461" i="25" s="1"/>
  <c r="BF461" i="25" s="1"/>
  <c r="BG461" i="25" s="1"/>
  <c r="BH461" i="25" s="1"/>
  <c r="BI461" i="25" s="1"/>
  <c r="AL44" i="25"/>
  <c r="AL47" i="25"/>
  <c r="AL45" i="25"/>
  <c r="AL460" i="25" s="1"/>
  <c r="AM460" i="25" s="1"/>
  <c r="AN460" i="25" s="1"/>
  <c r="AO460" i="25" s="1"/>
  <c r="AP460" i="25" s="1"/>
  <c r="AQ460" i="25" s="1"/>
  <c r="AR460" i="25" s="1"/>
  <c r="AS460" i="25" s="1"/>
  <c r="AT460" i="25" s="1"/>
  <c r="AU460" i="25" s="1"/>
  <c r="AV460" i="25" s="1"/>
  <c r="AW460" i="25" s="1"/>
  <c r="AX460" i="25" s="1"/>
  <c r="AY460" i="25" s="1"/>
  <c r="AZ460" i="25" s="1"/>
  <c r="BA460" i="25" s="1"/>
  <c r="BB460" i="25" s="1"/>
  <c r="BC460" i="25" s="1"/>
  <c r="BD460" i="25" s="1"/>
  <c r="BE460" i="25" s="1"/>
  <c r="BF460" i="25" s="1"/>
  <c r="BG460" i="25" s="1"/>
  <c r="BH460" i="25" s="1"/>
  <c r="BI460" i="25" s="1"/>
  <c r="BH454" i="25"/>
  <c r="AR81" i="13"/>
  <c r="AQ99" i="18" s="1"/>
  <c r="AU93" i="18"/>
  <c r="AU115" i="25"/>
  <c r="AU219" i="25"/>
  <c r="AU180" i="25"/>
  <c r="AU59" i="16"/>
  <c r="AU193" i="25"/>
  <c r="AU114" i="16"/>
  <c r="AU167" i="25"/>
  <c r="AU81" i="16"/>
  <c r="AU131" i="18"/>
  <c r="AU141" i="25"/>
  <c r="AU70" i="16"/>
  <c r="AU92" i="16"/>
  <c r="AV97" i="13"/>
  <c r="AV108" i="13" s="1"/>
  <c r="AU40" i="20" s="1"/>
  <c r="AU154" i="25"/>
  <c r="AU128" i="25"/>
  <c r="AW18" i="13"/>
  <c r="AW64" i="13" s="1"/>
  <c r="AU103" i="16"/>
  <c r="AU115" i="18"/>
  <c r="AU232" i="25"/>
  <c r="AU206" i="25"/>
  <c r="AT116" i="25"/>
  <c r="AT194" i="25"/>
  <c r="AT155" i="25"/>
  <c r="AT115" i="16"/>
  <c r="AT207" i="25"/>
  <c r="AT132" i="18"/>
  <c r="AU98" i="13"/>
  <c r="AU109" i="13" s="1"/>
  <c r="AT143" i="18" s="1"/>
  <c r="AT105" i="18"/>
  <c r="AT142" i="25"/>
  <c r="AT233" i="25"/>
  <c r="AT71" i="16"/>
  <c r="AT116" i="18"/>
  <c r="AV19" i="13"/>
  <c r="BS54" i="13" s="1"/>
  <c r="AT60" i="16"/>
  <c r="AT129" i="25"/>
  <c r="AT94" i="18"/>
  <c r="AT181" i="25"/>
  <c r="AT168" i="25"/>
  <c r="AT104" i="16"/>
  <c r="AT220" i="25"/>
  <c r="AT82" i="16"/>
  <c r="AT113" i="18"/>
  <c r="AT204" i="25"/>
  <c r="AT129" i="18"/>
  <c r="AT126" i="25"/>
  <c r="AT165" i="25"/>
  <c r="AT178" i="25"/>
  <c r="AU95" i="13"/>
  <c r="AU106" i="13" s="1"/>
  <c r="AT101" i="20" s="1"/>
  <c r="AT217" i="25"/>
  <c r="AT113" i="25"/>
  <c r="AT91" i="18"/>
  <c r="AT57" i="16"/>
  <c r="AT79" i="16"/>
  <c r="AT152" i="25"/>
  <c r="AT230" i="25"/>
  <c r="AT68" i="16"/>
  <c r="AT112" i="16"/>
  <c r="AT101" i="16"/>
  <c r="AT191" i="25"/>
  <c r="AT139" i="25"/>
  <c r="AV16" i="13"/>
  <c r="BS51" i="13" s="1"/>
  <c r="AT90" i="16"/>
  <c r="AT102" i="18"/>
  <c r="BQ76" i="18"/>
  <c r="BP74" i="18"/>
  <c r="AQ145" i="18"/>
  <c r="BP75" i="18"/>
  <c r="AI120" i="18"/>
  <c r="AI119" i="18" s="1"/>
  <c r="AL123" i="18"/>
  <c r="AS229" i="25"/>
  <c r="AS101" i="18"/>
  <c r="AS90" i="18"/>
  <c r="AS112" i="18"/>
  <c r="AS128" i="18"/>
  <c r="AR88" i="20"/>
  <c r="AU76" i="21" s="1"/>
  <c r="AR138" i="18"/>
  <c r="AR91" i="20"/>
  <c r="AU79" i="21" s="1"/>
  <c r="AR141" i="18"/>
  <c r="AS72" i="16"/>
  <c r="AS106" i="18"/>
  <c r="AS95" i="18"/>
  <c r="AS117" i="18"/>
  <c r="AS133" i="18"/>
  <c r="AR14" i="20"/>
  <c r="AU21" i="21" s="1"/>
  <c r="AR17" i="20"/>
  <c r="AU24" i="21" s="1"/>
  <c r="AL26" i="21"/>
  <c r="AM13" i="21"/>
  <c r="AN65" i="21"/>
  <c r="AN66" i="21" s="1"/>
  <c r="AN67" i="21" s="1"/>
  <c r="AN32" i="21"/>
  <c r="AN33" i="21" s="1"/>
  <c r="AN34" i="21" s="1"/>
  <c r="AN10" i="21"/>
  <c r="AS143" i="25"/>
  <c r="AS182" i="25"/>
  <c r="AS83" i="16"/>
  <c r="AS195" i="25"/>
  <c r="AS234" i="25"/>
  <c r="AS105" i="16"/>
  <c r="AS61" i="16"/>
  <c r="AS208" i="25"/>
  <c r="AS156" i="25"/>
  <c r="AS117" i="25"/>
  <c r="AT99" i="13"/>
  <c r="AT110" i="13" s="1"/>
  <c r="AS169" i="25"/>
  <c r="AS221" i="25"/>
  <c r="AS116" i="16"/>
  <c r="AS130" i="25"/>
  <c r="AU20" i="13"/>
  <c r="AU77" i="13" s="1"/>
  <c r="AS94" i="16"/>
  <c r="AQ58" i="20"/>
  <c r="AT50" i="21" s="1"/>
  <c r="AQ95" i="20"/>
  <c r="AR54" i="20"/>
  <c r="AU46" i="21" s="1"/>
  <c r="AR51" i="20"/>
  <c r="AU43" i="21" s="1"/>
  <c r="AQ69" i="20"/>
  <c r="AQ21" i="20"/>
  <c r="AR102" i="20"/>
  <c r="AR65" i="20"/>
  <c r="AR113" i="20"/>
  <c r="AR39" i="20"/>
  <c r="AR28" i="20"/>
  <c r="AR76" i="20"/>
  <c r="AT74" i="13"/>
  <c r="AT85" i="13" s="1"/>
  <c r="BQ41" i="13"/>
  <c r="BQ52" i="13"/>
  <c r="BP56" i="13"/>
  <c r="AQ106" i="20"/>
  <c r="AQ43" i="20"/>
  <c r="AQ117" i="20"/>
  <c r="AQ32" i="20"/>
  <c r="AS78" i="13"/>
  <c r="AS89" i="13" s="1"/>
  <c r="BP45" i="13"/>
  <c r="AQ80" i="20"/>
  <c r="AL17" i="4"/>
  <c r="AL15" i="4"/>
  <c r="AL33" i="4"/>
  <c r="AL31" i="4"/>
  <c r="AL14" i="4"/>
  <c r="AL32" i="4"/>
  <c r="AL13" i="4"/>
  <c r="AL16" i="4"/>
  <c r="AL18" i="4"/>
  <c r="AS203" i="25"/>
  <c r="AS216" i="25"/>
  <c r="AS177" i="25"/>
  <c r="AS190" i="25"/>
  <c r="AL38" i="25"/>
  <c r="AS151" i="25"/>
  <c r="AS164" i="25"/>
  <c r="AS125" i="25"/>
  <c r="AS138" i="25"/>
  <c r="AL37" i="25"/>
  <c r="AN11" i="13"/>
  <c r="AM102" i="13"/>
  <c r="AN58" i="13"/>
  <c r="AN57" i="13" s="1"/>
  <c r="BK36" i="13"/>
  <c r="BK47" i="13"/>
  <c r="BK46" i="13" s="1"/>
  <c r="AS112" i="25"/>
  <c r="AS56" i="16"/>
  <c r="AT94" i="13"/>
  <c r="AT105" i="13" s="1"/>
  <c r="AS78" i="16"/>
  <c r="AS100" i="16"/>
  <c r="AS89" i="16"/>
  <c r="AS111" i="16"/>
  <c r="AS67" i="16"/>
  <c r="AU15" i="13"/>
  <c r="BR50" i="13" s="1"/>
  <c r="AT82" i="13"/>
  <c r="AR73" i="20"/>
  <c r="AR25" i="20"/>
  <c r="AR36" i="20"/>
  <c r="AR99" i="20"/>
  <c r="AR110" i="20"/>
  <c r="AR62" i="20"/>
  <c r="AK74" i="4"/>
  <c r="AM70" i="21"/>
  <c r="AM37" i="21"/>
  <c r="AL462" i="25" l="1"/>
  <c r="AM462" i="25" s="1"/>
  <c r="AN462" i="25" s="1"/>
  <c r="AO462" i="25" s="1"/>
  <c r="AP462" i="25" s="1"/>
  <c r="AQ462" i="25" s="1"/>
  <c r="AR462" i="25" s="1"/>
  <c r="AS462" i="25" s="1"/>
  <c r="AT462" i="25" s="1"/>
  <c r="AU462" i="25" s="1"/>
  <c r="AV462" i="25" s="1"/>
  <c r="AW462" i="25" s="1"/>
  <c r="AX462" i="25" s="1"/>
  <c r="AY462" i="25" s="1"/>
  <c r="AZ462" i="25" s="1"/>
  <c r="BA462" i="25" s="1"/>
  <c r="BB462" i="25" s="1"/>
  <c r="BC462" i="25" s="1"/>
  <c r="BD462" i="25" s="1"/>
  <c r="BE462" i="25" s="1"/>
  <c r="BF462" i="25" s="1"/>
  <c r="BG462" i="25" s="1"/>
  <c r="BH462" i="25" s="1"/>
  <c r="BI462" i="25" s="1"/>
  <c r="AL463" i="25"/>
  <c r="AL459" i="25"/>
  <c r="AM459" i="25" s="1"/>
  <c r="AN459" i="25" s="1"/>
  <c r="AO459" i="25" s="1"/>
  <c r="AP459" i="25" s="1"/>
  <c r="AQ459" i="25" s="1"/>
  <c r="AR459" i="25" s="1"/>
  <c r="AS459" i="25" s="1"/>
  <c r="AT459" i="25" s="1"/>
  <c r="AU459" i="25" s="1"/>
  <c r="AV459" i="25" s="1"/>
  <c r="AW459" i="25" s="1"/>
  <c r="AX459" i="25" s="1"/>
  <c r="AY459" i="25" s="1"/>
  <c r="AZ459" i="25" s="1"/>
  <c r="BA459" i="25" s="1"/>
  <c r="BB459" i="25" s="1"/>
  <c r="BC459" i="25" s="1"/>
  <c r="BD459" i="25" s="1"/>
  <c r="BE459" i="25" s="1"/>
  <c r="BF459" i="25" s="1"/>
  <c r="BG459" i="25" s="1"/>
  <c r="BH459" i="25" s="1"/>
  <c r="BI459" i="25" s="1"/>
  <c r="AL42" i="25"/>
  <c r="AL41" i="25" s="1"/>
  <c r="AQ149" i="25"/>
  <c r="AQ87" i="16"/>
  <c r="AQ65" i="16"/>
  <c r="AQ126" i="18"/>
  <c r="AQ76" i="16"/>
  <c r="AQ88" i="18"/>
  <c r="AS13" i="13"/>
  <c r="BP37" i="13" s="1"/>
  <c r="BO73" i="18" s="1"/>
  <c r="AQ123" i="25"/>
  <c r="AQ175" i="25"/>
  <c r="AQ227" i="25"/>
  <c r="AQ98" i="16"/>
  <c r="AQ162" i="25"/>
  <c r="AQ188" i="25"/>
  <c r="AQ109" i="16"/>
  <c r="AQ201" i="25"/>
  <c r="AQ110" i="18"/>
  <c r="AR92" i="13"/>
  <c r="AR103" i="13" s="1"/>
  <c r="AQ87" i="20" s="1"/>
  <c r="AT75" i="21" s="1"/>
  <c r="AQ136" i="25"/>
  <c r="AQ54" i="16"/>
  <c r="AQ214" i="25"/>
  <c r="AQ110" i="25"/>
  <c r="AU103" i="20"/>
  <c r="AU55" i="20"/>
  <c r="AX47" i="21" s="1"/>
  <c r="AU66" i="20"/>
  <c r="AT115" i="20"/>
  <c r="AU92" i="20"/>
  <c r="AU142" i="18"/>
  <c r="AW75" i="13"/>
  <c r="AW86" i="13" s="1"/>
  <c r="AV131" i="18" s="1"/>
  <c r="AU29" i="20"/>
  <c r="AU77" i="20"/>
  <c r="AU18" i="20"/>
  <c r="AU114" i="20"/>
  <c r="AT78" i="20"/>
  <c r="AT19" i="20"/>
  <c r="AT56" i="20"/>
  <c r="AW48" i="21" s="1"/>
  <c r="AT41" i="20"/>
  <c r="AT93" i="20"/>
  <c r="AT30" i="20"/>
  <c r="AT104" i="20"/>
  <c r="AT67" i="20"/>
  <c r="AV76" i="13"/>
  <c r="BS43" i="13"/>
  <c r="BR79" i="18" s="1"/>
  <c r="AV65" i="13"/>
  <c r="AT140" i="18"/>
  <c r="AL86" i="20"/>
  <c r="AO74" i="21" s="1"/>
  <c r="AL12" i="20"/>
  <c r="AO19" i="21" s="1"/>
  <c r="AL49" i="20"/>
  <c r="AT64" i="20"/>
  <c r="AT38" i="20"/>
  <c r="AT75" i="20"/>
  <c r="AT90" i="20"/>
  <c r="AW78" i="21" s="1"/>
  <c r="AT27" i="20"/>
  <c r="AT53" i="20"/>
  <c r="AW45" i="21" s="1"/>
  <c r="AT112" i="20"/>
  <c r="AT16" i="20"/>
  <c r="AW23" i="21" s="1"/>
  <c r="AV62" i="13"/>
  <c r="BS40" i="13"/>
  <c r="AV73" i="13"/>
  <c r="AS144" i="18"/>
  <c r="AL85" i="18"/>
  <c r="BP77" i="18"/>
  <c r="BJ72" i="18"/>
  <c r="BJ71" i="18" s="1"/>
  <c r="AL84" i="18"/>
  <c r="BO81" i="18"/>
  <c r="AS218" i="25"/>
  <c r="AS92" i="18"/>
  <c r="AS103" i="18"/>
  <c r="AS114" i="18"/>
  <c r="AS130" i="18"/>
  <c r="AS89" i="20"/>
  <c r="AV77" i="21" s="1"/>
  <c r="AS139" i="18"/>
  <c r="AS228" i="25"/>
  <c r="AS89" i="18"/>
  <c r="AS100" i="18"/>
  <c r="AS111" i="18"/>
  <c r="AS127" i="18"/>
  <c r="AR183" i="25"/>
  <c r="AR96" i="18"/>
  <c r="AR107" i="18"/>
  <c r="AR134" i="18"/>
  <c r="AR118" i="18"/>
  <c r="AL136" i="18"/>
  <c r="AL135" i="18" s="1"/>
  <c r="AS15" i="20"/>
  <c r="AV22" i="21" s="1"/>
  <c r="AS42" i="20"/>
  <c r="AN11" i="21"/>
  <c r="AM14" i="21"/>
  <c r="AL13" i="50"/>
  <c r="AL32" i="50"/>
  <c r="AL31" i="50"/>
  <c r="AL33" i="50"/>
  <c r="BR44" i="13"/>
  <c r="AU66" i="13"/>
  <c r="AU88" i="13" s="1"/>
  <c r="AS116" i="20"/>
  <c r="AS79" i="20"/>
  <c r="AS68" i="20"/>
  <c r="AS20" i="20"/>
  <c r="AS105" i="20"/>
  <c r="AS94" i="20"/>
  <c r="AS57" i="20"/>
  <c r="AV49" i="21" s="1"/>
  <c r="AS31" i="20"/>
  <c r="BR55" i="13"/>
  <c r="AS52" i="20"/>
  <c r="AV44" i="21" s="1"/>
  <c r="AS231" i="25"/>
  <c r="AS179" i="25"/>
  <c r="AS153" i="25"/>
  <c r="AS140" i="25"/>
  <c r="AS69" i="16"/>
  <c r="AS127" i="25"/>
  <c r="AT96" i="13"/>
  <c r="AT107" i="13" s="1"/>
  <c r="AS166" i="25"/>
  <c r="AS114" i="25"/>
  <c r="AS58" i="16"/>
  <c r="AS80" i="16"/>
  <c r="AS91" i="16"/>
  <c r="AS102" i="16"/>
  <c r="AS113" i="16"/>
  <c r="AS205" i="25"/>
  <c r="AS192" i="25"/>
  <c r="AU17" i="13"/>
  <c r="BR52" i="13" s="1"/>
  <c r="AS100" i="13"/>
  <c r="AS111" i="13" s="1"/>
  <c r="AT21" i="13"/>
  <c r="AT67" i="13" s="1"/>
  <c r="AR95" i="16"/>
  <c r="AR117" i="16"/>
  <c r="AR84" i="16"/>
  <c r="AR144" i="25"/>
  <c r="AR170" i="25"/>
  <c r="AR157" i="25"/>
  <c r="AR62" i="16"/>
  <c r="AR118" i="25"/>
  <c r="AR196" i="25"/>
  <c r="AR106" i="16"/>
  <c r="AR209" i="25"/>
  <c r="AR131" i="25"/>
  <c r="AR73" i="16"/>
  <c r="AR222" i="25"/>
  <c r="AR235" i="25"/>
  <c r="AC70" i="50"/>
  <c r="AL15" i="50"/>
  <c r="AC72" i="50"/>
  <c r="AL17" i="50"/>
  <c r="AC69" i="50"/>
  <c r="AL14" i="50"/>
  <c r="AC71" i="50"/>
  <c r="AL16" i="50"/>
  <c r="AC73" i="50"/>
  <c r="AL18" i="50"/>
  <c r="AC68" i="50"/>
  <c r="AL72" i="4"/>
  <c r="AL70" i="4"/>
  <c r="AL73" i="4"/>
  <c r="AL69" i="4"/>
  <c r="AL71" i="4"/>
  <c r="AL35" i="4"/>
  <c r="AI34" i="4"/>
  <c r="AS202" i="25"/>
  <c r="AS215" i="25"/>
  <c r="AL71" i="20"/>
  <c r="AL70" i="20" s="1"/>
  <c r="AS176" i="25"/>
  <c r="AS189" i="25"/>
  <c r="AL97" i="20"/>
  <c r="AL96" i="20" s="1"/>
  <c r="AL34" i="20"/>
  <c r="AL33" i="20" s="1"/>
  <c r="AL108" i="20"/>
  <c r="AL107" i="20" s="1"/>
  <c r="AM101" i="13"/>
  <c r="AL23" i="20"/>
  <c r="AL22" i="20" s="1"/>
  <c r="AS150" i="25"/>
  <c r="AS163" i="25"/>
  <c r="AL60" i="20"/>
  <c r="AL59" i="20" s="1"/>
  <c r="AS124" i="25"/>
  <c r="AS137" i="25"/>
  <c r="AN80" i="13"/>
  <c r="BK35" i="13"/>
  <c r="BJ301" i="25" s="1"/>
  <c r="AS111" i="25"/>
  <c r="AS111" i="20"/>
  <c r="AS26" i="20"/>
  <c r="AS100" i="20"/>
  <c r="AS37" i="20"/>
  <c r="AS74" i="20"/>
  <c r="BR39" i="13"/>
  <c r="AU72" i="13"/>
  <c r="AU61" i="13"/>
  <c r="AS63" i="20"/>
  <c r="AS99" i="16"/>
  <c r="AS55" i="16"/>
  <c r="AT93" i="13"/>
  <c r="AS77" i="16"/>
  <c r="AS88" i="16"/>
  <c r="AS66" i="16"/>
  <c r="AS110" i="16"/>
  <c r="AU14" i="13"/>
  <c r="AM72" i="21"/>
  <c r="AN68" i="21"/>
  <c r="AM39" i="21"/>
  <c r="AN35" i="21"/>
  <c r="AL36" i="25" l="1"/>
  <c r="AL82" i="18" s="1"/>
  <c r="AL27" i="4" s="1"/>
  <c r="AL27" i="50" s="1"/>
  <c r="AM463" i="25"/>
  <c r="AN463" i="25" s="1"/>
  <c r="AO463" i="25" s="1"/>
  <c r="AP463" i="25" s="1"/>
  <c r="AQ463" i="25" s="1"/>
  <c r="AR463" i="25" s="1"/>
  <c r="AS463" i="25" s="1"/>
  <c r="AT463" i="25" s="1"/>
  <c r="AU463" i="25" s="1"/>
  <c r="AV463" i="25" s="1"/>
  <c r="AW463" i="25" s="1"/>
  <c r="AX463" i="25" s="1"/>
  <c r="AY463" i="25" s="1"/>
  <c r="AZ463" i="25" s="1"/>
  <c r="BA463" i="25" s="1"/>
  <c r="BB463" i="25" s="1"/>
  <c r="BC463" i="25" s="1"/>
  <c r="BD463" i="25" s="1"/>
  <c r="BE463" i="25" s="1"/>
  <c r="BF463" i="25" s="1"/>
  <c r="BG463" i="25" s="1"/>
  <c r="BH463" i="25" s="1"/>
  <c r="BI463" i="25" s="1"/>
  <c r="AL322" i="25"/>
  <c r="BP48" i="13"/>
  <c r="AQ61" i="20"/>
  <c r="AQ72" i="20"/>
  <c r="AS59" i="13"/>
  <c r="AS70" i="13"/>
  <c r="AQ24" i="20"/>
  <c r="AQ35" i="20"/>
  <c r="AQ98" i="20"/>
  <c r="AQ13" i="20"/>
  <c r="AT20" i="21" s="1"/>
  <c r="AQ109" i="20"/>
  <c r="AQ137" i="18"/>
  <c r="AQ50" i="20"/>
  <c r="AT42" i="21" s="1"/>
  <c r="AV141" i="25"/>
  <c r="AV70" i="16"/>
  <c r="AV206" i="25"/>
  <c r="AV114" i="16"/>
  <c r="AV59" i="16"/>
  <c r="AV154" i="25"/>
  <c r="AV92" i="16"/>
  <c r="AW97" i="13"/>
  <c r="AW108" i="13" s="1"/>
  <c r="AV142" i="18" s="1"/>
  <c r="AV93" i="18"/>
  <c r="AV167" i="25"/>
  <c r="AX18" i="13"/>
  <c r="AX75" i="13" s="1"/>
  <c r="AV128" i="25"/>
  <c r="AV193" i="25"/>
  <c r="AV232" i="25"/>
  <c r="AV180" i="25"/>
  <c r="AV81" i="16"/>
  <c r="AV103" i="16"/>
  <c r="AV115" i="18"/>
  <c r="AV115" i="25"/>
  <c r="AV219" i="25"/>
  <c r="AV104" i="18"/>
  <c r="AV87" i="13"/>
  <c r="AU116" i="18" s="1"/>
  <c r="AL36" i="4"/>
  <c r="AL36" i="50" s="1"/>
  <c r="AL30" i="4"/>
  <c r="AL30" i="50" s="1"/>
  <c r="BJ26" i="4"/>
  <c r="BJ26" i="50" s="1"/>
  <c r="AL29" i="4"/>
  <c r="AL29" i="50" s="1"/>
  <c r="AV84" i="13"/>
  <c r="AU165" i="25" s="1"/>
  <c r="BR76" i="18"/>
  <c r="AR145" i="18"/>
  <c r="BQ80" i="18"/>
  <c r="AJ122" i="18"/>
  <c r="BQ75" i="18"/>
  <c r="AM64" i="16"/>
  <c r="AM63" i="16" s="1"/>
  <c r="AJ121" i="18"/>
  <c r="AN79" i="13"/>
  <c r="AL85" i="20"/>
  <c r="AL84" i="20" s="1"/>
  <c r="AM87" i="18"/>
  <c r="AM86" i="18" s="1"/>
  <c r="AM98" i="18"/>
  <c r="AM97" i="18" s="1"/>
  <c r="AM109" i="18"/>
  <c r="AM108" i="18" s="1"/>
  <c r="AM125" i="18"/>
  <c r="AM124" i="18" s="1"/>
  <c r="AS91" i="20"/>
  <c r="AV79" i="21" s="1"/>
  <c r="AS141" i="18"/>
  <c r="AT61" i="16"/>
  <c r="AT106" i="18"/>
  <c r="AT95" i="18"/>
  <c r="AT117" i="18"/>
  <c r="AT133" i="18"/>
  <c r="AS17" i="20"/>
  <c r="AV24" i="21" s="1"/>
  <c r="AN12" i="21"/>
  <c r="AM15" i="21"/>
  <c r="AM17" i="21" s="1"/>
  <c r="AL11" i="20"/>
  <c r="AL10" i="20" s="1"/>
  <c r="AT117" i="25"/>
  <c r="AT234" i="25"/>
  <c r="AI34" i="50"/>
  <c r="AL35" i="50"/>
  <c r="AT94" i="16"/>
  <c r="AT83" i="16"/>
  <c r="AT156" i="25"/>
  <c r="AT208" i="25"/>
  <c r="AT105" i="16"/>
  <c r="AT143" i="25"/>
  <c r="AT221" i="25"/>
  <c r="AU99" i="13"/>
  <c r="AU110" i="13" s="1"/>
  <c r="AT169" i="25"/>
  <c r="AT72" i="16"/>
  <c r="AV20" i="13"/>
  <c r="AV77" i="13" s="1"/>
  <c r="AT195" i="25"/>
  <c r="AT116" i="16"/>
  <c r="AT130" i="25"/>
  <c r="AT182" i="25"/>
  <c r="AR58" i="20"/>
  <c r="AU50" i="21" s="1"/>
  <c r="AR95" i="20"/>
  <c r="AS54" i="20"/>
  <c r="AV46" i="21" s="1"/>
  <c r="AR43" i="20"/>
  <c r="AR21" i="20"/>
  <c r="AU74" i="13"/>
  <c r="AS39" i="20"/>
  <c r="AS113" i="20"/>
  <c r="AS65" i="20"/>
  <c r="BR41" i="13"/>
  <c r="AU63" i="13"/>
  <c r="AS102" i="20"/>
  <c r="AS76" i="20"/>
  <c r="AS28" i="20"/>
  <c r="AR32" i="20"/>
  <c r="AR80" i="20"/>
  <c r="AR69" i="20"/>
  <c r="AR106" i="20"/>
  <c r="AR117" i="20"/>
  <c r="BQ56" i="13"/>
  <c r="BQ45" i="13"/>
  <c r="AT78" i="13"/>
  <c r="AT89" i="13" s="1"/>
  <c r="AL48" i="20"/>
  <c r="AL47" i="20" s="1"/>
  <c r="AO41" i="21"/>
  <c r="AL120" i="16"/>
  <c r="AL121" i="16"/>
  <c r="AM213" i="25"/>
  <c r="AM211" i="25" s="1"/>
  <c r="AM226" i="25"/>
  <c r="AM224" i="25" s="1"/>
  <c r="AM187" i="25"/>
  <c r="AM185" i="25" s="1"/>
  <c r="AM200" i="25"/>
  <c r="AM198" i="25" s="1"/>
  <c r="AM86" i="16"/>
  <c r="AM85" i="16" s="1"/>
  <c r="AM161" i="25"/>
  <c r="AM159" i="25" s="1"/>
  <c r="AM174" i="25"/>
  <c r="AM172" i="25" s="1"/>
  <c r="AM108" i="16"/>
  <c r="AM107" i="16" s="1"/>
  <c r="AM97" i="16"/>
  <c r="AM96" i="16" s="1"/>
  <c r="AM135" i="25"/>
  <c r="AM133" i="25" s="1"/>
  <c r="AM148" i="25"/>
  <c r="AM146" i="25" s="1"/>
  <c r="AM122" i="25"/>
  <c r="AM120" i="25" s="1"/>
  <c r="AM75" i="16"/>
  <c r="AM74" i="16" s="1"/>
  <c r="AO12" i="13"/>
  <c r="AO58" i="13" s="1"/>
  <c r="AM109" i="25"/>
  <c r="AN91" i="13"/>
  <c r="AN90" i="13" s="1"/>
  <c r="AM53" i="16"/>
  <c r="AM52" i="16" s="1"/>
  <c r="AU83" i="13"/>
  <c r="AU71" i="13"/>
  <c r="AM81" i="21"/>
  <c r="AM59" i="21"/>
  <c r="AT104" i="13"/>
  <c r="AU60" i="13"/>
  <c r="BR49" i="13"/>
  <c r="BR38" i="13"/>
  <c r="AN69" i="21"/>
  <c r="AN36" i="21"/>
  <c r="AM48" i="25" l="1"/>
  <c r="AM49" i="25"/>
  <c r="AM46" i="25"/>
  <c r="AM466" i="25" s="1"/>
  <c r="AN466" i="25" s="1"/>
  <c r="AO466" i="25" s="1"/>
  <c r="AP466" i="25" s="1"/>
  <c r="AQ466" i="25" s="1"/>
  <c r="AR466" i="25" s="1"/>
  <c r="AS466" i="25" s="1"/>
  <c r="AT466" i="25" s="1"/>
  <c r="AU466" i="25" s="1"/>
  <c r="AV466" i="25" s="1"/>
  <c r="AW466" i="25" s="1"/>
  <c r="AX466" i="25" s="1"/>
  <c r="AY466" i="25" s="1"/>
  <c r="AZ466" i="25" s="1"/>
  <c r="BA466" i="25" s="1"/>
  <c r="BB466" i="25" s="1"/>
  <c r="BC466" i="25" s="1"/>
  <c r="BD466" i="25" s="1"/>
  <c r="BE466" i="25" s="1"/>
  <c r="BF466" i="25" s="1"/>
  <c r="BG466" i="25" s="1"/>
  <c r="BH466" i="25" s="1"/>
  <c r="BI466" i="25" s="1"/>
  <c r="BJ466" i="25" s="1"/>
  <c r="AM44" i="25"/>
  <c r="AM47" i="25"/>
  <c r="AM45" i="25"/>
  <c r="AM465" i="25" s="1"/>
  <c r="AN465" i="25" s="1"/>
  <c r="AO465" i="25" s="1"/>
  <c r="AP465" i="25" s="1"/>
  <c r="AQ465" i="25" s="1"/>
  <c r="AR465" i="25" s="1"/>
  <c r="AS465" i="25" s="1"/>
  <c r="AT465" i="25" s="1"/>
  <c r="AU465" i="25" s="1"/>
  <c r="AV465" i="25" s="1"/>
  <c r="AW465" i="25" s="1"/>
  <c r="AX465" i="25" s="1"/>
  <c r="AY465" i="25" s="1"/>
  <c r="AZ465" i="25" s="1"/>
  <c r="BA465" i="25" s="1"/>
  <c r="BB465" i="25" s="1"/>
  <c r="BC465" i="25" s="1"/>
  <c r="BD465" i="25" s="1"/>
  <c r="BE465" i="25" s="1"/>
  <c r="BF465" i="25" s="1"/>
  <c r="BG465" i="25" s="1"/>
  <c r="BH465" i="25" s="1"/>
  <c r="BI465" i="25" s="1"/>
  <c r="BJ465" i="25" s="1"/>
  <c r="AS81" i="13"/>
  <c r="AT13" i="13" s="1"/>
  <c r="AV66" i="20"/>
  <c r="AV29" i="20"/>
  <c r="AV55" i="20"/>
  <c r="AY47" i="21" s="1"/>
  <c r="AV18" i="20"/>
  <c r="AV114" i="20"/>
  <c r="AV92" i="20"/>
  <c r="AV40" i="20"/>
  <c r="AV77" i="20"/>
  <c r="AV103" i="20"/>
  <c r="AX64" i="13"/>
  <c r="AX86" i="13" s="1"/>
  <c r="AW115" i="18" s="1"/>
  <c r="AU116" i="25"/>
  <c r="AU207" i="25"/>
  <c r="AU94" i="18"/>
  <c r="AU132" i="18"/>
  <c r="AW19" i="13"/>
  <c r="AW76" i="13" s="1"/>
  <c r="AU93" i="16"/>
  <c r="AU220" i="25"/>
  <c r="AU181" i="25"/>
  <c r="AU104" i="16"/>
  <c r="AU129" i="25"/>
  <c r="AU155" i="25"/>
  <c r="AU194" i="25"/>
  <c r="AU115" i="16"/>
  <c r="AU168" i="25"/>
  <c r="AU82" i="16"/>
  <c r="AU60" i="16"/>
  <c r="AU71" i="16"/>
  <c r="AV98" i="13"/>
  <c r="AV109" i="13" s="1"/>
  <c r="AU30" i="20" s="1"/>
  <c r="AU105" i="18"/>
  <c r="AU142" i="25"/>
  <c r="AU233" i="25"/>
  <c r="AU91" i="18"/>
  <c r="AU101" i="16"/>
  <c r="AU178" i="25"/>
  <c r="AU113" i="25"/>
  <c r="AU129" i="18"/>
  <c r="AU68" i="16"/>
  <c r="AU126" i="25"/>
  <c r="AU79" i="16"/>
  <c r="AU152" i="25"/>
  <c r="AV95" i="13"/>
  <c r="AV106" i="13" s="1"/>
  <c r="AU112" i="16"/>
  <c r="AU113" i="18"/>
  <c r="AU204" i="25"/>
  <c r="AU217" i="25"/>
  <c r="AU191" i="25"/>
  <c r="AU90" i="16"/>
  <c r="AU102" i="18"/>
  <c r="AU57" i="16"/>
  <c r="AW16" i="13"/>
  <c r="AW73" i="13" s="1"/>
  <c r="AU230" i="25"/>
  <c r="AU139" i="25"/>
  <c r="BQ74" i="18"/>
  <c r="BP81" i="18"/>
  <c r="AT144" i="18"/>
  <c r="BQ77" i="18"/>
  <c r="AJ120" i="18"/>
  <c r="AJ119" i="18" s="1"/>
  <c r="AM123" i="18"/>
  <c r="AT229" i="25"/>
  <c r="AT90" i="18"/>
  <c r="AT112" i="18"/>
  <c r="AT101" i="18"/>
  <c r="AT128" i="18"/>
  <c r="AS96" i="18"/>
  <c r="AS118" i="18"/>
  <c r="AS107" i="18"/>
  <c r="AS134" i="18"/>
  <c r="AS88" i="20"/>
  <c r="AV76" i="21" s="1"/>
  <c r="AS138" i="18"/>
  <c r="AS14" i="20"/>
  <c r="AV21" i="21" s="1"/>
  <c r="AT79" i="20"/>
  <c r="AN13" i="21"/>
  <c r="AM26" i="21"/>
  <c r="AT94" i="20"/>
  <c r="AO65" i="21"/>
  <c r="AO66" i="21" s="1"/>
  <c r="AO67" i="21" s="1"/>
  <c r="AO32" i="21"/>
  <c r="AO33" i="21" s="1"/>
  <c r="AO34" i="21" s="1"/>
  <c r="AO10" i="21"/>
  <c r="AT105" i="20"/>
  <c r="AT57" i="20"/>
  <c r="AW49" i="21" s="1"/>
  <c r="AT31" i="20"/>
  <c r="AT68" i="20"/>
  <c r="AT42" i="20"/>
  <c r="BS44" i="13"/>
  <c r="AT20" i="20"/>
  <c r="BS55" i="13"/>
  <c r="AT116" i="20"/>
  <c r="AV66" i="13"/>
  <c r="AV88" i="13" s="1"/>
  <c r="AS51" i="20"/>
  <c r="AV43" i="21" s="1"/>
  <c r="AS110" i="20"/>
  <c r="AU85" i="13"/>
  <c r="AS73" i="16"/>
  <c r="AS235" i="25"/>
  <c r="AS183" i="25"/>
  <c r="AS157" i="25"/>
  <c r="AS170" i="25"/>
  <c r="AS106" i="16"/>
  <c r="AS118" i="25"/>
  <c r="AS95" i="16"/>
  <c r="AS222" i="25"/>
  <c r="AT100" i="13"/>
  <c r="AT111" i="13" s="1"/>
  <c r="AS144" i="25"/>
  <c r="AS84" i="16"/>
  <c r="AS117" i="16"/>
  <c r="AS209" i="25"/>
  <c r="AS196" i="25"/>
  <c r="AU21" i="13"/>
  <c r="BR56" i="13" s="1"/>
  <c r="AS62" i="16"/>
  <c r="AS131" i="25"/>
  <c r="AM33" i="4"/>
  <c r="AM15" i="4"/>
  <c r="AM31" i="4"/>
  <c r="AM32" i="4"/>
  <c r="AM18" i="4"/>
  <c r="AM17" i="4"/>
  <c r="AM14" i="4"/>
  <c r="AM13" i="4"/>
  <c r="AM16" i="4"/>
  <c r="AM38" i="25"/>
  <c r="AT203" i="25"/>
  <c r="AT216" i="25"/>
  <c r="AT177" i="25"/>
  <c r="AT190" i="25"/>
  <c r="AO11" i="13"/>
  <c r="BL36" i="13"/>
  <c r="AT151" i="25"/>
  <c r="AT164" i="25"/>
  <c r="AM37" i="25"/>
  <c r="BL47" i="13"/>
  <c r="BL46" i="13" s="1"/>
  <c r="AO69" i="13"/>
  <c r="AO68" i="13" s="1"/>
  <c r="AN102" i="13"/>
  <c r="AT125" i="25"/>
  <c r="AT138" i="25"/>
  <c r="AT56" i="16"/>
  <c r="AT112" i="25"/>
  <c r="AV15" i="13"/>
  <c r="AV72" i="13" s="1"/>
  <c r="AT67" i="16"/>
  <c r="AU94" i="13"/>
  <c r="AU105" i="13" s="1"/>
  <c r="AT78" i="16"/>
  <c r="AT100" i="16"/>
  <c r="AT111" i="16"/>
  <c r="AT89" i="16"/>
  <c r="AO57" i="13"/>
  <c r="AU82" i="13"/>
  <c r="AS25" i="20"/>
  <c r="AS73" i="20"/>
  <c r="AS36" i="20"/>
  <c r="AS62" i="20"/>
  <c r="AS99" i="20"/>
  <c r="AN70" i="21"/>
  <c r="AN37" i="21"/>
  <c r="AL74" i="4"/>
  <c r="AM464" i="25" l="1"/>
  <c r="AN464" i="25" s="1"/>
  <c r="AO464" i="25" s="1"/>
  <c r="AP464" i="25" s="1"/>
  <c r="AQ464" i="25" s="1"/>
  <c r="AR464" i="25" s="1"/>
  <c r="AS464" i="25" s="1"/>
  <c r="AT464" i="25" s="1"/>
  <c r="AU464" i="25" s="1"/>
  <c r="AV464" i="25" s="1"/>
  <c r="AW464" i="25" s="1"/>
  <c r="AX464" i="25" s="1"/>
  <c r="AY464" i="25" s="1"/>
  <c r="AZ464" i="25" s="1"/>
  <c r="BA464" i="25" s="1"/>
  <c r="BB464" i="25" s="1"/>
  <c r="BC464" i="25" s="1"/>
  <c r="BD464" i="25" s="1"/>
  <c r="BE464" i="25" s="1"/>
  <c r="BF464" i="25" s="1"/>
  <c r="BG464" i="25" s="1"/>
  <c r="BH464" i="25" s="1"/>
  <c r="AM42" i="25"/>
  <c r="AM41" i="25" s="1"/>
  <c r="AM468" i="25"/>
  <c r="AM467" i="25"/>
  <c r="AN467" i="25" s="1"/>
  <c r="AO467" i="25" s="1"/>
  <c r="AP467" i="25" s="1"/>
  <c r="AQ467" i="25" s="1"/>
  <c r="AR467" i="25" s="1"/>
  <c r="AS467" i="25" s="1"/>
  <c r="AT467" i="25" s="1"/>
  <c r="AU467" i="25" s="1"/>
  <c r="AV467" i="25" s="1"/>
  <c r="AW467" i="25" s="1"/>
  <c r="AX467" i="25" s="1"/>
  <c r="AY467" i="25" s="1"/>
  <c r="AZ467" i="25" s="1"/>
  <c r="BA467" i="25" s="1"/>
  <c r="BB467" i="25" s="1"/>
  <c r="BC467" i="25" s="1"/>
  <c r="BD467" i="25" s="1"/>
  <c r="BE467" i="25" s="1"/>
  <c r="BF467" i="25" s="1"/>
  <c r="BG467" i="25" s="1"/>
  <c r="BH467" i="25" s="1"/>
  <c r="BI467" i="25" s="1"/>
  <c r="BJ467" i="25" s="1"/>
  <c r="AR188" i="25"/>
  <c r="AR126" i="18"/>
  <c r="AR88" i="18"/>
  <c r="AS92" i="13"/>
  <c r="AS103" i="13" s="1"/>
  <c r="AR72" i="20" s="1"/>
  <c r="AR227" i="25"/>
  <c r="AR87" i="16"/>
  <c r="AR76" i="16"/>
  <c r="AR201" i="25"/>
  <c r="AR214" i="25"/>
  <c r="AR54" i="16"/>
  <c r="AR123" i="25"/>
  <c r="AR162" i="25"/>
  <c r="AR98" i="16"/>
  <c r="AR110" i="18"/>
  <c r="AR99" i="18"/>
  <c r="AR65" i="16"/>
  <c r="AR175" i="25"/>
  <c r="AR149" i="25"/>
  <c r="AR109" i="16"/>
  <c r="AR136" i="25"/>
  <c r="AR110" i="25"/>
  <c r="AT59" i="13"/>
  <c r="AT70" i="13"/>
  <c r="BQ37" i="13"/>
  <c r="BP73" i="18" s="1"/>
  <c r="BQ48" i="13"/>
  <c r="AW128" i="25"/>
  <c r="AW193" i="25"/>
  <c r="AW81" i="16"/>
  <c r="AW93" i="18"/>
  <c r="AW103" i="16"/>
  <c r="AW104" i="18"/>
  <c r="AW115" i="25"/>
  <c r="AW167" i="25"/>
  <c r="AW232" i="25"/>
  <c r="AW180" i="25"/>
  <c r="AW114" i="16"/>
  <c r="AW154" i="25"/>
  <c r="AW141" i="25"/>
  <c r="AX97" i="13"/>
  <c r="AX108" i="13" s="1"/>
  <c r="AW18" i="20" s="1"/>
  <c r="AW70" i="16"/>
  <c r="AW92" i="16"/>
  <c r="AW59" i="16"/>
  <c r="AW206" i="25"/>
  <c r="AW131" i="18"/>
  <c r="AW219" i="25"/>
  <c r="AY18" i="13"/>
  <c r="AY64" i="13" s="1"/>
  <c r="AW65" i="13"/>
  <c r="AW87" i="13" s="1"/>
  <c r="AU104" i="20"/>
  <c r="AU78" i="20"/>
  <c r="AU67" i="20"/>
  <c r="AU143" i="18"/>
  <c r="AU19" i="20"/>
  <c r="AU56" i="20"/>
  <c r="AX48" i="21" s="1"/>
  <c r="AU93" i="20"/>
  <c r="AU115" i="20"/>
  <c r="AU41" i="20"/>
  <c r="AU140" i="18"/>
  <c r="AM86" i="20"/>
  <c r="AP74" i="21" s="1"/>
  <c r="AU90" i="20"/>
  <c r="AX78" i="21" s="1"/>
  <c r="AU101" i="20"/>
  <c r="AU16" i="20"/>
  <c r="AX23" i="21" s="1"/>
  <c r="AU38" i="20"/>
  <c r="AU112" i="20"/>
  <c r="AU53" i="20"/>
  <c r="AX45" i="21" s="1"/>
  <c r="AU64" i="20"/>
  <c r="AU27" i="20"/>
  <c r="AU75" i="20"/>
  <c r="AM12" i="20"/>
  <c r="AP19" i="21" s="1"/>
  <c r="AM49" i="20"/>
  <c r="AW62" i="13"/>
  <c r="AW84" i="13" s="1"/>
  <c r="AM84" i="18"/>
  <c r="AM85" i="18"/>
  <c r="BR80" i="18"/>
  <c r="BK72" i="18"/>
  <c r="BK71" i="18" s="1"/>
  <c r="AS145" i="18"/>
  <c r="AT228" i="25"/>
  <c r="AT89" i="18"/>
  <c r="AT100" i="18"/>
  <c r="AT111" i="18"/>
  <c r="AT127" i="18"/>
  <c r="AM136" i="18"/>
  <c r="AM135" i="18" s="1"/>
  <c r="AV17" i="13"/>
  <c r="AV63" i="13" s="1"/>
  <c r="AT92" i="18"/>
  <c r="AT114" i="18"/>
  <c r="AT103" i="18"/>
  <c r="AT130" i="18"/>
  <c r="AU169" i="25"/>
  <c r="AU95" i="18"/>
  <c r="AU106" i="18"/>
  <c r="AU133" i="18"/>
  <c r="AU117" i="18"/>
  <c r="AT89" i="20"/>
  <c r="AW77" i="21" s="1"/>
  <c r="AT139" i="18"/>
  <c r="AT15" i="20"/>
  <c r="AW22" i="21" s="1"/>
  <c r="AN14" i="21"/>
  <c r="AO11" i="21"/>
  <c r="AM18" i="50"/>
  <c r="AM32" i="50"/>
  <c r="AM33" i="50"/>
  <c r="AM13" i="50"/>
  <c r="AM31" i="50"/>
  <c r="AW20" i="13"/>
  <c r="AW77" i="13" s="1"/>
  <c r="AU195" i="25"/>
  <c r="AU94" i="16"/>
  <c r="AU234" i="25"/>
  <c r="AU130" i="25"/>
  <c r="AU61" i="16"/>
  <c r="AU156" i="25"/>
  <c r="AU143" i="25"/>
  <c r="AU83" i="16"/>
  <c r="AU182" i="25"/>
  <c r="AU72" i="16"/>
  <c r="AV99" i="13"/>
  <c r="AV110" i="13" s="1"/>
  <c r="AU221" i="25"/>
  <c r="AU105" i="16"/>
  <c r="AU116" i="16"/>
  <c r="AU208" i="25"/>
  <c r="AU117" i="25"/>
  <c r="AT52" i="20"/>
  <c r="AW44" i="21" s="1"/>
  <c r="AS58" i="20"/>
  <c r="AV50" i="21" s="1"/>
  <c r="AS95" i="20"/>
  <c r="AT111" i="20"/>
  <c r="AS32" i="20"/>
  <c r="AS21" i="20"/>
  <c r="AT218" i="25"/>
  <c r="AT192" i="25"/>
  <c r="AT114" i="25"/>
  <c r="AU96" i="13"/>
  <c r="AU107" i="13" s="1"/>
  <c r="AT153" i="25"/>
  <c r="AT179" i="25"/>
  <c r="AT140" i="25"/>
  <c r="AT166" i="25"/>
  <c r="AT231" i="25"/>
  <c r="AT80" i="16"/>
  <c r="AT127" i="25"/>
  <c r="AT91" i="16"/>
  <c r="AT102" i="16"/>
  <c r="AT113" i="16"/>
  <c r="AT205" i="25"/>
  <c r="AT58" i="16"/>
  <c r="AT69" i="16"/>
  <c r="AU67" i="13"/>
  <c r="AS69" i="20"/>
  <c r="AS117" i="20"/>
  <c r="AS43" i="20"/>
  <c r="AS106" i="20"/>
  <c r="AU78" i="13"/>
  <c r="BR45" i="13"/>
  <c r="AS80" i="20"/>
  <c r="AD71" i="50"/>
  <c r="AM16" i="50"/>
  <c r="AD70" i="50"/>
  <c r="AM15" i="50"/>
  <c r="AD69" i="50"/>
  <c r="AM14" i="50"/>
  <c r="AD72" i="50"/>
  <c r="AM17" i="50"/>
  <c r="AD73" i="50"/>
  <c r="AD68" i="50"/>
  <c r="AM73" i="4"/>
  <c r="AM70" i="4"/>
  <c r="AM72" i="4"/>
  <c r="AM71" i="4"/>
  <c r="AM69" i="4"/>
  <c r="AM35" i="4"/>
  <c r="AJ34" i="4"/>
  <c r="AO80" i="13"/>
  <c r="AT202" i="25"/>
  <c r="AT215" i="25"/>
  <c r="AN101" i="13"/>
  <c r="AM23" i="20"/>
  <c r="AM22" i="20" s="1"/>
  <c r="AT176" i="25"/>
  <c r="AT189" i="25"/>
  <c r="BL35" i="13"/>
  <c r="BK301" i="25" s="1"/>
  <c r="AM60" i="20"/>
  <c r="AM59" i="20" s="1"/>
  <c r="AM97" i="20"/>
  <c r="AM96" i="20" s="1"/>
  <c r="AM108" i="20"/>
  <c r="AM107" i="20" s="1"/>
  <c r="AT150" i="25"/>
  <c r="AT163" i="25"/>
  <c r="AM34" i="20"/>
  <c r="AM33" i="20" s="1"/>
  <c r="BS50" i="13"/>
  <c r="AM71" i="20"/>
  <c r="AM70" i="20" s="1"/>
  <c r="AT124" i="25"/>
  <c r="AT137" i="25"/>
  <c r="BS39" i="13"/>
  <c r="AV61" i="13"/>
  <c r="AV83" i="13" s="1"/>
  <c r="AV14" i="13"/>
  <c r="AV60" i="13" s="1"/>
  <c r="AT111" i="25"/>
  <c r="AT74" i="20"/>
  <c r="AT100" i="20"/>
  <c r="AT63" i="20"/>
  <c r="AT37" i="20"/>
  <c r="AT26" i="20"/>
  <c r="AT66" i="16"/>
  <c r="AT77" i="16"/>
  <c r="AT110" i="16"/>
  <c r="AU93" i="13"/>
  <c r="AU104" i="13" s="1"/>
  <c r="AT55" i="16"/>
  <c r="AT99" i="16"/>
  <c r="AT88" i="16"/>
  <c r="AN72" i="21"/>
  <c r="AO68" i="21"/>
  <c r="AN39" i="21"/>
  <c r="AO35" i="21"/>
  <c r="AN468" i="25" l="1"/>
  <c r="AO468" i="25" s="1"/>
  <c r="AP468" i="25" s="1"/>
  <c r="AQ468" i="25" s="1"/>
  <c r="AR468" i="25" s="1"/>
  <c r="AS468" i="25" s="1"/>
  <c r="AT468" i="25" s="1"/>
  <c r="AU468" i="25" s="1"/>
  <c r="AV468" i="25" s="1"/>
  <c r="AW468" i="25" s="1"/>
  <c r="AX468" i="25" s="1"/>
  <c r="AY468" i="25" s="1"/>
  <c r="AZ468" i="25" s="1"/>
  <c r="BA468" i="25" s="1"/>
  <c r="BB468" i="25" s="1"/>
  <c r="BC468" i="25" s="1"/>
  <c r="BD468" i="25" s="1"/>
  <c r="BE468" i="25" s="1"/>
  <c r="BF468" i="25" s="1"/>
  <c r="BG468" i="25" s="1"/>
  <c r="BH468" i="25" s="1"/>
  <c r="BI468" i="25" s="1"/>
  <c r="BJ468" i="25" s="1"/>
  <c r="AM322" i="25"/>
  <c r="AM36" i="25"/>
  <c r="AM82" i="18" s="1"/>
  <c r="AM27" i="4" s="1"/>
  <c r="AM27" i="50" s="1"/>
  <c r="BI464" i="25"/>
  <c r="AR24" i="20"/>
  <c r="AR50" i="20"/>
  <c r="AU42" i="21" s="1"/>
  <c r="AR61" i="20"/>
  <c r="AR35" i="20"/>
  <c r="AR98" i="20"/>
  <c r="AR137" i="18"/>
  <c r="AR13" i="20"/>
  <c r="AU20" i="21" s="1"/>
  <c r="AR109" i="20"/>
  <c r="AR87" i="20"/>
  <c r="AU75" i="21" s="1"/>
  <c r="AT81" i="13"/>
  <c r="AW29" i="20"/>
  <c r="AW92" i="20"/>
  <c r="AW55" i="20"/>
  <c r="AZ47" i="21" s="1"/>
  <c r="AW77" i="20"/>
  <c r="AW142" i="18"/>
  <c r="AW66" i="20"/>
  <c r="AW40" i="20"/>
  <c r="AW114" i="20"/>
  <c r="AY75" i="13"/>
  <c r="AY86" i="13" s="1"/>
  <c r="AX59" i="16" s="1"/>
  <c r="AW103" i="20"/>
  <c r="AV129" i="18"/>
  <c r="AM36" i="4"/>
  <c r="AM36" i="50" s="1"/>
  <c r="AM30" i="4"/>
  <c r="AM30" i="50" s="1"/>
  <c r="BK26" i="4"/>
  <c r="BK26" i="50" s="1"/>
  <c r="AM29" i="4"/>
  <c r="AM29" i="50" s="1"/>
  <c r="AV68" i="16"/>
  <c r="AV113" i="25"/>
  <c r="AV230" i="25"/>
  <c r="AV102" i="18"/>
  <c r="AV217" i="25"/>
  <c r="AV165" i="25"/>
  <c r="AV101" i="16"/>
  <c r="AV90" i="16"/>
  <c r="AV126" i="25"/>
  <c r="AW95" i="13"/>
  <c r="AW106" i="13" s="1"/>
  <c r="AV90" i="20" s="1"/>
  <c r="AY78" i="21" s="1"/>
  <c r="AV139" i="25"/>
  <c r="AV91" i="18"/>
  <c r="AV57" i="16"/>
  <c r="AV112" i="16"/>
  <c r="AV204" i="25"/>
  <c r="AV191" i="25"/>
  <c r="AV113" i="18"/>
  <c r="AV152" i="25"/>
  <c r="AX16" i="13"/>
  <c r="AX73" i="13" s="1"/>
  <c r="AV79" i="16"/>
  <c r="AV178" i="25"/>
  <c r="AM85" i="20"/>
  <c r="AM84" i="20" s="1"/>
  <c r="AK121" i="18"/>
  <c r="AN64" i="16"/>
  <c r="AN63" i="16" s="1"/>
  <c r="AU144" i="18"/>
  <c r="AK122" i="18"/>
  <c r="BR75" i="18"/>
  <c r="BQ81" i="18"/>
  <c r="AO79" i="13"/>
  <c r="AU229" i="25"/>
  <c r="AU90" i="18"/>
  <c r="AU101" i="18"/>
  <c r="AU112" i="18"/>
  <c r="AU128" i="18"/>
  <c r="AV74" i="13"/>
  <c r="AV85" i="13" s="1"/>
  <c r="AT91" i="20"/>
  <c r="AW79" i="21" s="1"/>
  <c r="AT141" i="18"/>
  <c r="AT88" i="20"/>
  <c r="AW76" i="21" s="1"/>
  <c r="AT138" i="18"/>
  <c r="AN87" i="18"/>
  <c r="AN86" i="18" s="1"/>
  <c r="AN98" i="18"/>
  <c r="AN97" i="18" s="1"/>
  <c r="AN125" i="18"/>
  <c r="AN124" i="18" s="1"/>
  <c r="AN109" i="18"/>
  <c r="AN108" i="18" s="1"/>
  <c r="BS52" i="13"/>
  <c r="AV71" i="16"/>
  <c r="AV94" i="18"/>
  <c r="AV116" i="18"/>
  <c r="AV105" i="18"/>
  <c r="AV132" i="18"/>
  <c r="BS41" i="13"/>
  <c r="AT14" i="20"/>
  <c r="AW21" i="21" s="1"/>
  <c r="AT17" i="20"/>
  <c r="AW24" i="21" s="1"/>
  <c r="AN213" i="25"/>
  <c r="AN211" i="25" s="1"/>
  <c r="AN15" i="21"/>
  <c r="AN17" i="21" s="1"/>
  <c r="AO12" i="21"/>
  <c r="AM11" i="20"/>
  <c r="AM10" i="20" s="1"/>
  <c r="AW66" i="13"/>
  <c r="AW88" i="13" s="1"/>
  <c r="AJ34" i="50"/>
  <c r="AM35" i="50"/>
  <c r="AU68" i="20"/>
  <c r="AU42" i="20"/>
  <c r="AU20" i="20"/>
  <c r="AU79" i="20"/>
  <c r="AU31" i="20"/>
  <c r="AU57" i="20"/>
  <c r="AX49" i="21" s="1"/>
  <c r="AU94" i="20"/>
  <c r="AU116" i="20"/>
  <c r="AU105" i="20"/>
  <c r="AV116" i="25"/>
  <c r="AV155" i="25"/>
  <c r="AV129" i="25"/>
  <c r="AV82" i="16"/>
  <c r="AV60" i="16"/>
  <c r="AV93" i="16"/>
  <c r="AV207" i="25"/>
  <c r="AV115" i="16"/>
  <c r="AV220" i="25"/>
  <c r="AV168" i="25"/>
  <c r="AV104" i="16"/>
  <c r="AV194" i="25"/>
  <c r="AW98" i="13"/>
  <c r="AW109" i="13" s="1"/>
  <c r="AV181" i="25"/>
  <c r="AV233" i="25"/>
  <c r="AV142" i="25"/>
  <c r="AX19" i="13"/>
  <c r="AX76" i="13" s="1"/>
  <c r="AT54" i="20"/>
  <c r="AW46" i="21" s="1"/>
  <c r="AT51" i="20"/>
  <c r="AW43" i="21" s="1"/>
  <c r="AT113" i="20"/>
  <c r="AT102" i="20"/>
  <c r="AT76" i="20"/>
  <c r="AT65" i="20"/>
  <c r="AT39" i="20"/>
  <c r="AT28" i="20"/>
  <c r="AU89" i="13"/>
  <c r="AM48" i="20"/>
  <c r="AM47" i="20" s="1"/>
  <c r="AP41" i="21"/>
  <c r="AM120" i="16"/>
  <c r="AM121" i="16"/>
  <c r="AN75" i="16"/>
  <c r="AN74" i="16" s="1"/>
  <c r="AP12" i="13"/>
  <c r="AP11" i="13" s="1"/>
  <c r="AN108" i="16"/>
  <c r="AN107" i="16" s="1"/>
  <c r="AN148" i="25"/>
  <c r="AN146" i="25" s="1"/>
  <c r="AN135" i="25"/>
  <c r="AN133" i="25" s="1"/>
  <c r="AN200" i="25"/>
  <c r="AN198" i="25" s="1"/>
  <c r="AO91" i="13"/>
  <c r="AO102" i="13" s="1"/>
  <c r="AN53" i="16"/>
  <c r="AN52" i="16" s="1"/>
  <c r="AN97" i="16"/>
  <c r="AN96" i="16" s="1"/>
  <c r="AN86" i="16"/>
  <c r="AN85" i="16" s="1"/>
  <c r="AN226" i="25"/>
  <c r="AN224" i="25" s="1"/>
  <c r="AN187" i="25"/>
  <c r="AN185" i="25" s="1"/>
  <c r="AN122" i="25"/>
  <c r="AN120" i="25" s="1"/>
  <c r="AN109" i="25"/>
  <c r="AN174" i="25"/>
  <c r="AN172" i="25" s="1"/>
  <c r="AN161" i="25"/>
  <c r="AN159" i="25" s="1"/>
  <c r="AU203" i="25"/>
  <c r="AU216" i="25"/>
  <c r="AU177" i="25"/>
  <c r="AU190" i="25"/>
  <c r="AU151" i="25"/>
  <c r="AU164" i="25"/>
  <c r="AV71" i="13"/>
  <c r="AV82" i="13" s="1"/>
  <c r="BS49" i="13"/>
  <c r="AU125" i="25"/>
  <c r="AU138" i="25"/>
  <c r="BS38" i="13"/>
  <c r="AU56" i="16"/>
  <c r="AU112" i="25"/>
  <c r="AU67" i="16"/>
  <c r="AV94" i="13"/>
  <c r="AV105" i="13" s="1"/>
  <c r="AU89" i="16"/>
  <c r="AU78" i="16"/>
  <c r="AU111" i="16"/>
  <c r="AU100" i="16"/>
  <c r="AW15" i="13"/>
  <c r="AN81" i="21"/>
  <c r="AN59" i="21"/>
  <c r="AT110" i="20"/>
  <c r="AT36" i="20"/>
  <c r="AT73" i="20"/>
  <c r="AT99" i="20"/>
  <c r="AT25" i="20"/>
  <c r="AT62" i="20"/>
  <c r="AO69" i="21"/>
  <c r="AO36" i="21"/>
  <c r="AN48" i="25" l="1"/>
  <c r="AN49" i="25"/>
  <c r="AN46" i="25"/>
  <c r="AN471" i="25" s="1"/>
  <c r="AO471" i="25" s="1"/>
  <c r="AP471" i="25" s="1"/>
  <c r="AQ471" i="25" s="1"/>
  <c r="AR471" i="25" s="1"/>
  <c r="AS471" i="25" s="1"/>
  <c r="AT471" i="25" s="1"/>
  <c r="AU471" i="25" s="1"/>
  <c r="AV471" i="25" s="1"/>
  <c r="AW471" i="25" s="1"/>
  <c r="AX471" i="25" s="1"/>
  <c r="AY471" i="25" s="1"/>
  <c r="AZ471" i="25" s="1"/>
  <c r="BA471" i="25" s="1"/>
  <c r="BB471" i="25" s="1"/>
  <c r="BC471" i="25" s="1"/>
  <c r="BD471" i="25" s="1"/>
  <c r="BE471" i="25" s="1"/>
  <c r="BF471" i="25" s="1"/>
  <c r="BG471" i="25" s="1"/>
  <c r="BH471" i="25" s="1"/>
  <c r="BI471" i="25" s="1"/>
  <c r="BJ471" i="25" s="1"/>
  <c r="BK471" i="25" s="1"/>
  <c r="AN45" i="25"/>
  <c r="AN470" i="25" s="1"/>
  <c r="AO470" i="25" s="1"/>
  <c r="AP470" i="25" s="1"/>
  <c r="AQ470" i="25" s="1"/>
  <c r="AR470" i="25" s="1"/>
  <c r="AS470" i="25" s="1"/>
  <c r="AT470" i="25" s="1"/>
  <c r="AU470" i="25" s="1"/>
  <c r="AV470" i="25" s="1"/>
  <c r="AW470" i="25" s="1"/>
  <c r="AX470" i="25" s="1"/>
  <c r="AY470" i="25" s="1"/>
  <c r="AZ470" i="25" s="1"/>
  <c r="BA470" i="25" s="1"/>
  <c r="BB470" i="25" s="1"/>
  <c r="BC470" i="25" s="1"/>
  <c r="BD470" i="25" s="1"/>
  <c r="BE470" i="25" s="1"/>
  <c r="BF470" i="25" s="1"/>
  <c r="BG470" i="25" s="1"/>
  <c r="BH470" i="25" s="1"/>
  <c r="BI470" i="25" s="1"/>
  <c r="BJ470" i="25" s="1"/>
  <c r="BK470" i="25" s="1"/>
  <c r="AN44" i="25"/>
  <c r="AN47" i="25"/>
  <c r="BJ464" i="25"/>
  <c r="AS88" i="18"/>
  <c r="AS227" i="25"/>
  <c r="AS109" i="16"/>
  <c r="AS149" i="25"/>
  <c r="AS214" i="25"/>
  <c r="AS99" i="18"/>
  <c r="AS65" i="16"/>
  <c r="AS54" i="16"/>
  <c r="AS98" i="16"/>
  <c r="AS110" i="18"/>
  <c r="AS201" i="25"/>
  <c r="AS123" i="25"/>
  <c r="AS76" i="16"/>
  <c r="AS126" i="18"/>
  <c r="AS162" i="25"/>
  <c r="AU13" i="13"/>
  <c r="AT92" i="13"/>
  <c r="AT103" i="13" s="1"/>
  <c r="AS188" i="25"/>
  <c r="AS87" i="16"/>
  <c r="AS110" i="25"/>
  <c r="AS175" i="25"/>
  <c r="AS136" i="25"/>
  <c r="AX232" i="25"/>
  <c r="AX154" i="25"/>
  <c r="AX114" i="16"/>
  <c r="AX141" i="25"/>
  <c r="AX180" i="25"/>
  <c r="AX81" i="16"/>
  <c r="AX104" i="18"/>
  <c r="AX167" i="25"/>
  <c r="AY97" i="13"/>
  <c r="AY108" i="13" s="1"/>
  <c r="AX142" i="18" s="1"/>
  <c r="AX103" i="16"/>
  <c r="AX131" i="18"/>
  <c r="AX115" i="18"/>
  <c r="AX115" i="25"/>
  <c r="AZ18" i="13"/>
  <c r="AZ64" i="13" s="1"/>
  <c r="AX193" i="25"/>
  <c r="AX93" i="18"/>
  <c r="AX92" i="16"/>
  <c r="AX128" i="25"/>
  <c r="AX70" i="16"/>
  <c r="AX219" i="25"/>
  <c r="AX206" i="25"/>
  <c r="AX62" i="13"/>
  <c r="AX84" i="13" s="1"/>
  <c r="AW113" i="18" s="1"/>
  <c r="AN86" i="20"/>
  <c r="AQ74" i="21" s="1"/>
  <c r="AV140" i="18"/>
  <c r="AN16" i="4"/>
  <c r="AN72" i="4" s="1"/>
  <c r="AN18" i="4"/>
  <c r="AN18" i="50" s="1"/>
  <c r="AN17" i="4"/>
  <c r="AN73" i="4" s="1"/>
  <c r="AN15" i="4"/>
  <c r="AN15" i="50" s="1"/>
  <c r="AN13" i="4"/>
  <c r="AN69" i="4" s="1"/>
  <c r="AV38" i="20"/>
  <c r="AV75" i="20"/>
  <c r="AV16" i="20"/>
  <c r="AY23" i="21" s="1"/>
  <c r="AV64" i="20"/>
  <c r="AV53" i="20"/>
  <c r="AY45" i="21" s="1"/>
  <c r="AV101" i="20"/>
  <c r="AV27" i="20"/>
  <c r="AV112" i="20"/>
  <c r="AN12" i="20"/>
  <c r="AQ19" i="21" s="1"/>
  <c r="AN49" i="20"/>
  <c r="BR74" i="18"/>
  <c r="BR77" i="18"/>
  <c r="AV143" i="18"/>
  <c r="AW17" i="13"/>
  <c r="AW63" i="13" s="1"/>
  <c r="AU218" i="25"/>
  <c r="AU192" i="25"/>
  <c r="AU205" i="25"/>
  <c r="AU102" i="16"/>
  <c r="AU166" i="25"/>
  <c r="AU231" i="25"/>
  <c r="AV96" i="13"/>
  <c r="AV107" i="13" s="1"/>
  <c r="AU179" i="25"/>
  <c r="AU91" i="16"/>
  <c r="AU127" i="25"/>
  <c r="AU58" i="16"/>
  <c r="AU113" i="16"/>
  <c r="AU80" i="16"/>
  <c r="AU140" i="25"/>
  <c r="AU114" i="25"/>
  <c r="AU69" i="16"/>
  <c r="AN123" i="18"/>
  <c r="AN26" i="21"/>
  <c r="AK120" i="18"/>
  <c r="AK119" i="18" s="1"/>
  <c r="AU89" i="20"/>
  <c r="AX77" i="21" s="1"/>
  <c r="AU139" i="18"/>
  <c r="AU228" i="25"/>
  <c r="AU89" i="18"/>
  <c r="AU100" i="18"/>
  <c r="AU111" i="18"/>
  <c r="AU127" i="18"/>
  <c r="AV195" i="25"/>
  <c r="AV95" i="18"/>
  <c r="AV106" i="18"/>
  <c r="AV133" i="18"/>
  <c r="AV117" i="18"/>
  <c r="AT157" i="25"/>
  <c r="AT96" i="18"/>
  <c r="AT118" i="18"/>
  <c r="AT107" i="18"/>
  <c r="AT134" i="18"/>
  <c r="AN136" i="18"/>
  <c r="AN135" i="18" s="1"/>
  <c r="AU153" i="25"/>
  <c r="AU92" i="18"/>
  <c r="AU103" i="18"/>
  <c r="AU114" i="18"/>
  <c r="AU130" i="18"/>
  <c r="AU15" i="20"/>
  <c r="AX22" i="21" s="1"/>
  <c r="AV19" i="20"/>
  <c r="AO13" i="21"/>
  <c r="AP65" i="21"/>
  <c r="AP66" i="21" s="1"/>
  <c r="AP67" i="21" s="1"/>
  <c r="AP32" i="21"/>
  <c r="AP33" i="21" s="1"/>
  <c r="AP34" i="21" s="1"/>
  <c r="AP10" i="21"/>
  <c r="AX65" i="13"/>
  <c r="AX87" i="13" s="1"/>
  <c r="AV41" i="20"/>
  <c r="AV78" i="20"/>
  <c r="AV30" i="20"/>
  <c r="AV115" i="20"/>
  <c r="AV93" i="20"/>
  <c r="AV56" i="20"/>
  <c r="AY48" i="21" s="1"/>
  <c r="AV67" i="20"/>
  <c r="AV104" i="20"/>
  <c r="AV72" i="16"/>
  <c r="AV221" i="25"/>
  <c r="AV156" i="25"/>
  <c r="AV169" i="25"/>
  <c r="AV234" i="25"/>
  <c r="AV130" i="25"/>
  <c r="AV83" i="16"/>
  <c r="AV61" i="16"/>
  <c r="AV117" i="25"/>
  <c r="AV116" i="16"/>
  <c r="AX20" i="13"/>
  <c r="AX77" i="13" s="1"/>
  <c r="AW99" i="13"/>
  <c r="AW110" i="13" s="1"/>
  <c r="AV208" i="25"/>
  <c r="AV94" i="16"/>
  <c r="AV182" i="25"/>
  <c r="AV143" i="25"/>
  <c r="AV105" i="16"/>
  <c r="AU52" i="20"/>
  <c r="AX44" i="21" s="1"/>
  <c r="AT183" i="25"/>
  <c r="AT170" i="25"/>
  <c r="AT222" i="25"/>
  <c r="AT144" i="25"/>
  <c r="AT62" i="16"/>
  <c r="AT131" i="25"/>
  <c r="AT209" i="25"/>
  <c r="AT84" i="16"/>
  <c r="AT118" i="25"/>
  <c r="AV21" i="13"/>
  <c r="BS45" i="13" s="1"/>
  <c r="AT235" i="25"/>
  <c r="AT95" i="16"/>
  <c r="AT106" i="16"/>
  <c r="AU100" i="13"/>
  <c r="AU111" i="13" s="1"/>
  <c r="AT117" i="16"/>
  <c r="AT73" i="16"/>
  <c r="AT196" i="25"/>
  <c r="AO90" i="13"/>
  <c r="BM47" i="13"/>
  <c r="BM46" i="13" s="1"/>
  <c r="AP69" i="13"/>
  <c r="AP68" i="13" s="1"/>
  <c r="AP58" i="13"/>
  <c r="AP57" i="13" s="1"/>
  <c r="AE70" i="50"/>
  <c r="BM36" i="13"/>
  <c r="AE71" i="50"/>
  <c r="AE72" i="50"/>
  <c r="AE73" i="50"/>
  <c r="AE68" i="50"/>
  <c r="AN31" i="4"/>
  <c r="AN38" i="25"/>
  <c r="AN14" i="4"/>
  <c r="AN32" i="4"/>
  <c r="AN37" i="25"/>
  <c r="AN33" i="4"/>
  <c r="AU202" i="25"/>
  <c r="AU215" i="25"/>
  <c r="AU176" i="25"/>
  <c r="AU189" i="25"/>
  <c r="AU150" i="25"/>
  <c r="AU163" i="25"/>
  <c r="AU124" i="25"/>
  <c r="AU137" i="25"/>
  <c r="AU66" i="16"/>
  <c r="AU111" i="25"/>
  <c r="AU111" i="20"/>
  <c r="AU74" i="20"/>
  <c r="AU63" i="20"/>
  <c r="AU37" i="20"/>
  <c r="AU26" i="20"/>
  <c r="AU100" i="20"/>
  <c r="AW72" i="13"/>
  <c r="AW61" i="13"/>
  <c r="AU88" i="16"/>
  <c r="AU77" i="16"/>
  <c r="AU55" i="16"/>
  <c r="AV93" i="13"/>
  <c r="AV104" i="13" s="1"/>
  <c r="AW14" i="13"/>
  <c r="AW71" i="13" s="1"/>
  <c r="AU99" i="16"/>
  <c r="AU110" i="16"/>
  <c r="AO70" i="21"/>
  <c r="AO37" i="21"/>
  <c r="AN108" i="20"/>
  <c r="AN107" i="20" s="1"/>
  <c r="AN97" i="20"/>
  <c r="AN96" i="20" s="1"/>
  <c r="AN60" i="20"/>
  <c r="AN59" i="20" s="1"/>
  <c r="AN71" i="20"/>
  <c r="AN70" i="20" s="1"/>
  <c r="AN34" i="20"/>
  <c r="AN33" i="20" s="1"/>
  <c r="AN23" i="20"/>
  <c r="AN22" i="20" s="1"/>
  <c r="AO101" i="13"/>
  <c r="AN472" i="25" l="1"/>
  <c r="AO472" i="25" s="1"/>
  <c r="AP472" i="25" s="1"/>
  <c r="AQ472" i="25" s="1"/>
  <c r="AR472" i="25" s="1"/>
  <c r="AS472" i="25" s="1"/>
  <c r="AT472" i="25" s="1"/>
  <c r="AU472" i="25" s="1"/>
  <c r="AV472" i="25" s="1"/>
  <c r="AW472" i="25" s="1"/>
  <c r="AX472" i="25" s="1"/>
  <c r="AY472" i="25" s="1"/>
  <c r="AZ472" i="25" s="1"/>
  <c r="BA472" i="25" s="1"/>
  <c r="BB472" i="25" s="1"/>
  <c r="BC472" i="25" s="1"/>
  <c r="BD472" i="25" s="1"/>
  <c r="BE472" i="25" s="1"/>
  <c r="BF472" i="25" s="1"/>
  <c r="BG472" i="25" s="1"/>
  <c r="BH472" i="25" s="1"/>
  <c r="BI472" i="25" s="1"/>
  <c r="BJ472" i="25" s="1"/>
  <c r="BK472" i="25" s="1"/>
  <c r="AN473" i="25"/>
  <c r="AN469" i="25"/>
  <c r="AO469" i="25" s="1"/>
  <c r="AP469" i="25" s="1"/>
  <c r="AQ469" i="25" s="1"/>
  <c r="AR469" i="25" s="1"/>
  <c r="AS469" i="25" s="1"/>
  <c r="AT469" i="25" s="1"/>
  <c r="AU469" i="25" s="1"/>
  <c r="AV469" i="25" s="1"/>
  <c r="AW469" i="25" s="1"/>
  <c r="AX469" i="25" s="1"/>
  <c r="AY469" i="25" s="1"/>
  <c r="AZ469" i="25" s="1"/>
  <c r="BA469" i="25" s="1"/>
  <c r="BB469" i="25" s="1"/>
  <c r="BC469" i="25" s="1"/>
  <c r="BD469" i="25" s="1"/>
  <c r="BE469" i="25" s="1"/>
  <c r="BF469" i="25" s="1"/>
  <c r="BG469" i="25" s="1"/>
  <c r="BH469" i="25" s="1"/>
  <c r="AN42" i="25"/>
  <c r="AN41" i="25" s="1"/>
  <c r="AU70" i="13"/>
  <c r="BR48" i="13"/>
  <c r="BR37" i="13"/>
  <c r="BQ73" i="18" s="1"/>
  <c r="AU59" i="13"/>
  <c r="AS24" i="20"/>
  <c r="AS35" i="20"/>
  <c r="AS72" i="20"/>
  <c r="AS109" i="20"/>
  <c r="AS87" i="20"/>
  <c r="AV75" i="21" s="1"/>
  <c r="AS13" i="20"/>
  <c r="AV20" i="21" s="1"/>
  <c r="AS61" i="20"/>
  <c r="AS137" i="18"/>
  <c r="AS50" i="20"/>
  <c r="AV42" i="21" s="1"/>
  <c r="AS98" i="20"/>
  <c r="AX55" i="20"/>
  <c r="BA47" i="21" s="1"/>
  <c r="AX114" i="20"/>
  <c r="AX29" i="20"/>
  <c r="AX92" i="20"/>
  <c r="AX77" i="20"/>
  <c r="AX66" i="20"/>
  <c r="AX103" i="20"/>
  <c r="AX40" i="20"/>
  <c r="AX18" i="20"/>
  <c r="AZ75" i="13"/>
  <c r="AZ86" i="13" s="1"/>
  <c r="AW112" i="16"/>
  <c r="AW139" i="25"/>
  <c r="AW113" i="25"/>
  <c r="AW91" i="18"/>
  <c r="AW102" i="18"/>
  <c r="AW217" i="25"/>
  <c r="AW101" i="16"/>
  <c r="AW90" i="16"/>
  <c r="AW79" i="16"/>
  <c r="AW68" i="16"/>
  <c r="AW126" i="25"/>
  <c r="AY16" i="13"/>
  <c r="AY73" i="13" s="1"/>
  <c r="AW178" i="25"/>
  <c r="AX95" i="13"/>
  <c r="AX106" i="13" s="1"/>
  <c r="AW16" i="20" s="1"/>
  <c r="AZ23" i="21" s="1"/>
  <c r="AW165" i="25"/>
  <c r="AW152" i="25"/>
  <c r="AW204" i="25"/>
  <c r="AW57" i="16"/>
  <c r="AW191" i="25"/>
  <c r="AW230" i="25"/>
  <c r="AN17" i="50"/>
  <c r="AW129" i="18"/>
  <c r="AN13" i="50"/>
  <c r="AN16" i="50"/>
  <c r="AN71" i="4"/>
  <c r="AN85" i="18"/>
  <c r="BL72" i="18"/>
  <c r="BL71" i="18" s="1"/>
  <c r="AN84" i="18"/>
  <c r="AV144" i="18"/>
  <c r="AU113" i="20"/>
  <c r="AT145" i="18"/>
  <c r="BR81" i="18"/>
  <c r="AW74" i="13"/>
  <c r="AW85" i="13" s="1"/>
  <c r="AU76" i="20"/>
  <c r="AU141" i="18"/>
  <c r="AU91" i="20"/>
  <c r="AX79" i="21" s="1"/>
  <c r="AU102" i="20"/>
  <c r="AU65" i="20"/>
  <c r="AU28" i="20"/>
  <c r="AU54" i="20"/>
  <c r="AX46" i="21" s="1"/>
  <c r="AU17" i="20"/>
  <c r="AX24" i="21" s="1"/>
  <c r="AU39" i="20"/>
  <c r="AU88" i="20"/>
  <c r="AX76" i="21" s="1"/>
  <c r="AU138" i="18"/>
  <c r="AW194" i="25"/>
  <c r="AW105" i="18"/>
  <c r="AW94" i="18"/>
  <c r="AW116" i="18"/>
  <c r="AW132" i="18"/>
  <c r="AN85" i="20"/>
  <c r="AN84" i="20" s="1"/>
  <c r="AQ65" i="21" s="1"/>
  <c r="AN11" i="20"/>
  <c r="AN10" i="20" s="1"/>
  <c r="AQ10" i="21" s="1"/>
  <c r="AU14" i="20"/>
  <c r="AX21" i="21" s="1"/>
  <c r="AN35" i="4"/>
  <c r="AN35" i="50" s="1"/>
  <c r="AV116" i="20"/>
  <c r="AO14" i="21"/>
  <c r="AP11" i="21"/>
  <c r="AN33" i="50"/>
  <c r="AN32" i="50"/>
  <c r="AN31" i="50"/>
  <c r="AW116" i="25"/>
  <c r="AW93" i="16"/>
  <c r="AW142" i="25"/>
  <c r="AW82" i="16"/>
  <c r="AW168" i="25"/>
  <c r="AW115" i="16"/>
  <c r="AW104" i="16"/>
  <c r="AW129" i="25"/>
  <c r="AW71" i="16"/>
  <c r="AW155" i="25"/>
  <c r="AW181" i="25"/>
  <c r="AW207" i="25"/>
  <c r="AX98" i="13"/>
  <c r="AX109" i="13" s="1"/>
  <c r="AW233" i="25"/>
  <c r="AW220" i="25"/>
  <c r="AW60" i="16"/>
  <c r="AY19" i="13"/>
  <c r="AY76" i="13" s="1"/>
  <c r="AX66" i="13"/>
  <c r="AX88" i="13" s="1"/>
  <c r="AV57" i="20"/>
  <c r="AY49" i="21" s="1"/>
  <c r="AV68" i="20"/>
  <c r="AV42" i="20"/>
  <c r="AV105" i="20"/>
  <c r="AV31" i="20"/>
  <c r="AV94" i="20"/>
  <c r="AV20" i="20"/>
  <c r="AV79" i="20"/>
  <c r="AU51" i="20"/>
  <c r="AX43" i="21" s="1"/>
  <c r="AT58" i="20"/>
  <c r="AW50" i="21" s="1"/>
  <c r="AT95" i="20"/>
  <c r="AT106" i="20"/>
  <c r="AT21" i="20"/>
  <c r="AV67" i="13"/>
  <c r="AV78" i="13"/>
  <c r="BS56" i="13"/>
  <c r="AT32" i="20"/>
  <c r="AT80" i="20"/>
  <c r="AT69" i="20"/>
  <c r="AT117" i="20"/>
  <c r="AT43" i="20"/>
  <c r="AN48" i="20"/>
  <c r="AN47" i="20" s="1"/>
  <c r="AQ32" i="21" s="1"/>
  <c r="AQ41" i="21"/>
  <c r="AN121" i="16"/>
  <c r="AN120" i="16"/>
  <c r="AP80" i="13"/>
  <c r="BM35" i="13"/>
  <c r="BL301" i="25" s="1"/>
  <c r="AE69" i="50"/>
  <c r="AN14" i="50"/>
  <c r="AN70" i="4"/>
  <c r="AM74" i="4"/>
  <c r="AK34" i="4"/>
  <c r="AN36" i="4"/>
  <c r="AW83" i="13"/>
  <c r="AW60" i="13"/>
  <c r="AW82" i="13" s="1"/>
  <c r="AU73" i="20"/>
  <c r="AU62" i="20"/>
  <c r="AU25" i="20"/>
  <c r="AU36" i="20"/>
  <c r="AU110" i="20"/>
  <c r="AU99" i="20"/>
  <c r="AO72" i="21"/>
  <c r="AP68" i="21"/>
  <c r="AO39" i="21"/>
  <c r="AP35" i="21"/>
  <c r="AN36" i="25" l="1"/>
  <c r="AN82" i="18" s="1"/>
  <c r="AN27" i="4" s="1"/>
  <c r="AN27" i="50" s="1"/>
  <c r="BI469" i="25"/>
  <c r="BJ469" i="25" s="1"/>
  <c r="AO473" i="25"/>
  <c r="AP473" i="25" s="1"/>
  <c r="AQ473" i="25" s="1"/>
  <c r="AR473" i="25" s="1"/>
  <c r="AS473" i="25" s="1"/>
  <c r="AT473" i="25" s="1"/>
  <c r="AU473" i="25" s="1"/>
  <c r="AV473" i="25" s="1"/>
  <c r="AW473" i="25" s="1"/>
  <c r="AX473" i="25" s="1"/>
  <c r="AY473" i="25" s="1"/>
  <c r="AZ473" i="25" s="1"/>
  <c r="BA473" i="25" s="1"/>
  <c r="BB473" i="25" s="1"/>
  <c r="BC473" i="25" s="1"/>
  <c r="BD473" i="25" s="1"/>
  <c r="BE473" i="25" s="1"/>
  <c r="BF473" i="25" s="1"/>
  <c r="BG473" i="25" s="1"/>
  <c r="BH473" i="25" s="1"/>
  <c r="BI473" i="25" s="1"/>
  <c r="BJ473" i="25" s="1"/>
  <c r="BK473" i="25" s="1"/>
  <c r="AN322" i="25"/>
  <c r="AU81" i="13"/>
  <c r="AT162" i="25" s="1"/>
  <c r="AW27" i="20"/>
  <c r="AW64" i="20"/>
  <c r="AW140" i="18"/>
  <c r="AW90" i="20"/>
  <c r="AZ78" i="21" s="1"/>
  <c r="AW53" i="20"/>
  <c r="AZ45" i="21" s="1"/>
  <c r="AW75" i="20"/>
  <c r="AW101" i="20"/>
  <c r="AW112" i="20"/>
  <c r="AY62" i="13"/>
  <c r="AY84" i="13" s="1"/>
  <c r="AW38" i="20"/>
  <c r="AN30" i="4"/>
  <c r="AN30" i="50" s="1"/>
  <c r="BL26" i="4"/>
  <c r="BL26" i="50" s="1"/>
  <c r="AN29" i="4"/>
  <c r="AN29" i="50" s="1"/>
  <c r="AL122" i="18"/>
  <c r="AW143" i="18"/>
  <c r="AO64" i="16"/>
  <c r="AO63" i="16" s="1"/>
  <c r="AL121" i="18"/>
  <c r="AV114" i="18"/>
  <c r="AV114" i="25"/>
  <c r="AV140" i="25"/>
  <c r="AX17" i="13"/>
  <c r="AX63" i="13" s="1"/>
  <c r="AV218" i="25"/>
  <c r="AV231" i="25"/>
  <c r="AV205" i="25"/>
  <c r="AW96" i="13"/>
  <c r="AW107" i="13" s="1"/>
  <c r="AV179" i="25"/>
  <c r="AV153" i="25"/>
  <c r="AV166" i="25"/>
  <c r="AV69" i="16"/>
  <c r="AV58" i="16"/>
  <c r="AV103" i="18"/>
  <c r="AV127" i="25"/>
  <c r="AV102" i="16"/>
  <c r="AV113" i="16"/>
  <c r="AV92" i="18"/>
  <c r="AV80" i="16"/>
  <c r="AV91" i="16"/>
  <c r="AV192" i="25"/>
  <c r="AV130" i="18"/>
  <c r="AP79" i="13"/>
  <c r="AV228" i="25"/>
  <c r="AV89" i="18"/>
  <c r="AV100" i="18"/>
  <c r="AV127" i="18"/>
  <c r="AV111" i="18"/>
  <c r="AY59" i="16"/>
  <c r="AY93" i="18"/>
  <c r="AY115" i="18"/>
  <c r="AY104" i="18"/>
  <c r="AY131" i="18"/>
  <c r="AW94" i="16"/>
  <c r="AW95" i="18"/>
  <c r="AW117" i="18"/>
  <c r="AW106" i="18"/>
  <c r="AW133" i="18"/>
  <c r="AV229" i="25"/>
  <c r="AV90" i="18"/>
  <c r="AV101" i="18"/>
  <c r="AV112" i="18"/>
  <c r="AV128" i="18"/>
  <c r="AO87" i="18"/>
  <c r="AO86" i="18" s="1"/>
  <c r="AO98" i="18"/>
  <c r="AO97" i="18" s="1"/>
  <c r="AO109" i="18"/>
  <c r="AO108" i="18" s="1"/>
  <c r="AO125" i="18"/>
  <c r="AO124" i="18" s="1"/>
  <c r="AO226" i="25"/>
  <c r="AO224" i="25" s="1"/>
  <c r="AO15" i="21"/>
  <c r="AO17" i="21" s="1"/>
  <c r="AP12" i="21"/>
  <c r="AN36" i="50"/>
  <c r="AK34" i="50"/>
  <c r="AY65" i="13"/>
  <c r="AY87" i="13" s="1"/>
  <c r="AW93" i="20"/>
  <c r="AW115" i="20"/>
  <c r="AW56" i="20"/>
  <c r="AZ48" i="21" s="1"/>
  <c r="AW67" i="20"/>
  <c r="AW41" i="20"/>
  <c r="AW78" i="20"/>
  <c r="AW104" i="20"/>
  <c r="AW30" i="20"/>
  <c r="AW19" i="20"/>
  <c r="AY128" i="25"/>
  <c r="AY167" i="25"/>
  <c r="AY232" i="25"/>
  <c r="AY70" i="16"/>
  <c r="AW116" i="16"/>
  <c r="AY20" i="13"/>
  <c r="AY77" i="13" s="1"/>
  <c r="AY193" i="25"/>
  <c r="AY92" i="16"/>
  <c r="AW72" i="16"/>
  <c r="AW117" i="25"/>
  <c r="AY115" i="25"/>
  <c r="AY114" i="16"/>
  <c r="AW221" i="25"/>
  <c r="AW182" i="25"/>
  <c r="AY103" i="16"/>
  <c r="AY141" i="25"/>
  <c r="AW130" i="25"/>
  <c r="AW61" i="16"/>
  <c r="AY180" i="25"/>
  <c r="AZ97" i="13"/>
  <c r="AZ108" i="13" s="1"/>
  <c r="AW83" i="16"/>
  <c r="AW156" i="25"/>
  <c r="AY219" i="25"/>
  <c r="AY206" i="25"/>
  <c r="AW105" i="16"/>
  <c r="AW143" i="25"/>
  <c r="BA18" i="13"/>
  <c r="BA64" i="13" s="1"/>
  <c r="AY154" i="25"/>
  <c r="AY81" i="16"/>
  <c r="AW208" i="25"/>
  <c r="AW195" i="25"/>
  <c r="AW169" i="25"/>
  <c r="AX99" i="13"/>
  <c r="AX110" i="13" s="1"/>
  <c r="AW234" i="25"/>
  <c r="AV89" i="13"/>
  <c r="AO135" i="25"/>
  <c r="AO133" i="25" s="1"/>
  <c r="AQ12" i="13"/>
  <c r="BN36" i="13" s="1"/>
  <c r="AO86" i="16"/>
  <c r="AO85" i="16" s="1"/>
  <c r="AO187" i="25"/>
  <c r="AO185" i="25" s="1"/>
  <c r="AO161" i="25"/>
  <c r="AO159" i="25" s="1"/>
  <c r="AO213" i="25"/>
  <c r="AO211" i="25" s="1"/>
  <c r="AO53" i="16"/>
  <c r="AO52" i="16" s="1"/>
  <c r="AO97" i="16"/>
  <c r="AO96" i="16" s="1"/>
  <c r="AO109" i="25"/>
  <c r="AO108" i="16"/>
  <c r="AO107" i="16" s="1"/>
  <c r="AO122" i="25"/>
  <c r="AO120" i="25" s="1"/>
  <c r="AP91" i="13"/>
  <c r="AP90" i="13" s="1"/>
  <c r="AO75" i="16"/>
  <c r="AO74" i="16" s="1"/>
  <c r="AO148" i="25"/>
  <c r="AO146" i="25" s="1"/>
  <c r="AO174" i="25"/>
  <c r="AO172" i="25" s="1"/>
  <c r="AO200" i="25"/>
  <c r="AO198" i="25" s="1"/>
  <c r="AV203" i="25"/>
  <c r="AV216" i="25"/>
  <c r="AV202" i="25"/>
  <c r="AV215" i="25"/>
  <c r="AV176" i="25"/>
  <c r="AV189" i="25"/>
  <c r="AV177" i="25"/>
  <c r="AV190" i="25"/>
  <c r="AV151" i="25"/>
  <c r="AV164" i="25"/>
  <c r="AV150" i="25"/>
  <c r="AV163" i="25"/>
  <c r="AV125" i="25"/>
  <c r="AV138" i="25"/>
  <c r="AV124" i="25"/>
  <c r="AV137" i="25"/>
  <c r="AV100" i="16"/>
  <c r="AV112" i="25"/>
  <c r="AV111" i="25"/>
  <c r="AX15" i="13"/>
  <c r="AX72" i="13" s="1"/>
  <c r="AW94" i="13"/>
  <c r="AW105" i="13" s="1"/>
  <c r="AV78" i="16"/>
  <c r="AV67" i="16"/>
  <c r="AV89" i="16"/>
  <c r="AV111" i="16"/>
  <c r="AV56" i="16"/>
  <c r="AW93" i="13"/>
  <c r="AW104" i="13" s="1"/>
  <c r="AV77" i="16"/>
  <c r="AV88" i="16"/>
  <c r="AX14" i="13"/>
  <c r="AX71" i="13" s="1"/>
  <c r="AV55" i="16"/>
  <c r="AV110" i="16"/>
  <c r="AV66" i="16"/>
  <c r="AV99" i="16"/>
  <c r="AO81" i="21"/>
  <c r="AO59" i="21"/>
  <c r="AQ66" i="21"/>
  <c r="AP69" i="21"/>
  <c r="AQ33" i="21"/>
  <c r="AP36" i="21"/>
  <c r="AQ11" i="21"/>
  <c r="AO48" i="25" l="1"/>
  <c r="AO49" i="25"/>
  <c r="AO45" i="25"/>
  <c r="AO475" i="25" s="1"/>
  <c r="AP475" i="25" s="1"/>
  <c r="AQ475" i="25" s="1"/>
  <c r="AR475" i="25" s="1"/>
  <c r="AS475" i="25" s="1"/>
  <c r="AT475" i="25" s="1"/>
  <c r="AU475" i="25" s="1"/>
  <c r="AV475" i="25" s="1"/>
  <c r="AW475" i="25" s="1"/>
  <c r="AX475" i="25" s="1"/>
  <c r="AY475" i="25" s="1"/>
  <c r="AZ475" i="25" s="1"/>
  <c r="BA475" i="25" s="1"/>
  <c r="BB475" i="25" s="1"/>
  <c r="BC475" i="25" s="1"/>
  <c r="BD475" i="25" s="1"/>
  <c r="BE475" i="25" s="1"/>
  <c r="BF475" i="25" s="1"/>
  <c r="BG475" i="25" s="1"/>
  <c r="BH475" i="25" s="1"/>
  <c r="BI475" i="25" s="1"/>
  <c r="BJ475" i="25" s="1"/>
  <c r="BK475" i="25" s="1"/>
  <c r="BL475" i="25" s="1"/>
  <c r="AO46" i="25"/>
  <c r="AO476" i="25" s="1"/>
  <c r="AP476" i="25" s="1"/>
  <c r="AQ476" i="25" s="1"/>
  <c r="AR476" i="25" s="1"/>
  <c r="AS476" i="25" s="1"/>
  <c r="AT476" i="25" s="1"/>
  <c r="AU476" i="25" s="1"/>
  <c r="AV476" i="25" s="1"/>
  <c r="AW476" i="25" s="1"/>
  <c r="AX476" i="25" s="1"/>
  <c r="AY476" i="25" s="1"/>
  <c r="AZ476" i="25" s="1"/>
  <c r="BA476" i="25" s="1"/>
  <c r="BB476" i="25" s="1"/>
  <c r="BC476" i="25" s="1"/>
  <c r="BD476" i="25" s="1"/>
  <c r="BE476" i="25" s="1"/>
  <c r="BF476" i="25" s="1"/>
  <c r="BG476" i="25" s="1"/>
  <c r="BH476" i="25" s="1"/>
  <c r="BI476" i="25" s="1"/>
  <c r="BJ476" i="25" s="1"/>
  <c r="BK476" i="25" s="1"/>
  <c r="BL476" i="25" s="1"/>
  <c r="AO44" i="25"/>
  <c r="AO47" i="25"/>
  <c r="BK469" i="25"/>
  <c r="AT123" i="25"/>
  <c r="AU92" i="13"/>
  <c r="AU103" i="13" s="1"/>
  <c r="AT61" i="20" s="1"/>
  <c r="AT65" i="16"/>
  <c r="AT88" i="18"/>
  <c r="AT175" i="25"/>
  <c r="AT149" i="25"/>
  <c r="AT227" i="25"/>
  <c r="AT54" i="16"/>
  <c r="AT76" i="16"/>
  <c r="AT214" i="25"/>
  <c r="AT109" i="16"/>
  <c r="AV13" i="13"/>
  <c r="AV70" i="13" s="1"/>
  <c r="AT110" i="25"/>
  <c r="AT188" i="25"/>
  <c r="AT87" i="16"/>
  <c r="AT136" i="25"/>
  <c r="AT201" i="25"/>
  <c r="AT126" i="18"/>
  <c r="AT98" i="16"/>
  <c r="AT110" i="18"/>
  <c r="AT99" i="18"/>
  <c r="AX139" i="25"/>
  <c r="AX152" i="25"/>
  <c r="AX112" i="16"/>
  <c r="AX178" i="25"/>
  <c r="AY95" i="13"/>
  <c r="AY106" i="13" s="1"/>
  <c r="AX53" i="20" s="1"/>
  <c r="BA45" i="21" s="1"/>
  <c r="AX165" i="25"/>
  <c r="AX79" i="16"/>
  <c r="AX91" i="18"/>
  <c r="AX191" i="25"/>
  <c r="AX217" i="25"/>
  <c r="AX113" i="18"/>
  <c r="AZ16" i="13"/>
  <c r="AZ62" i="13" s="1"/>
  <c r="AX101" i="16"/>
  <c r="AX102" i="18"/>
  <c r="AX113" i="25"/>
  <c r="AX204" i="25"/>
  <c r="AX129" i="18"/>
  <c r="AX57" i="16"/>
  <c r="AX68" i="16"/>
  <c r="AX90" i="16"/>
  <c r="AX230" i="25"/>
  <c r="AX126" i="25"/>
  <c r="AO31" i="4"/>
  <c r="AO31" i="50" s="1"/>
  <c r="AO17" i="4"/>
  <c r="AO17" i="50" s="1"/>
  <c r="AO15" i="4"/>
  <c r="AO15" i="50" s="1"/>
  <c r="AO13" i="4"/>
  <c r="AO13" i="50" s="1"/>
  <c r="AO16" i="4"/>
  <c r="AO16" i="50" s="1"/>
  <c r="AO18" i="4"/>
  <c r="AO18" i="50" s="1"/>
  <c r="AX74" i="13"/>
  <c r="AX85" i="13" s="1"/>
  <c r="AW102" i="16" s="1"/>
  <c r="BM72" i="18"/>
  <c r="BM71" i="18" s="1"/>
  <c r="AV91" i="20"/>
  <c r="AY79" i="21" s="1"/>
  <c r="AW144" i="18"/>
  <c r="AY142" i="18"/>
  <c r="AV102" i="20"/>
  <c r="AV65" i="20"/>
  <c r="AV39" i="20"/>
  <c r="AV17" i="20"/>
  <c r="AY24" i="21" s="1"/>
  <c r="AV113" i="20"/>
  <c r="AV28" i="20"/>
  <c r="AV141" i="18"/>
  <c r="AV54" i="20"/>
  <c r="AY46" i="21" s="1"/>
  <c r="AV76" i="20"/>
  <c r="AO123" i="18"/>
  <c r="AU117" i="16"/>
  <c r="AU96" i="18"/>
  <c r="AU118" i="18"/>
  <c r="AU107" i="18"/>
  <c r="AU134" i="18"/>
  <c r="AV89" i="20"/>
  <c r="AY77" i="21" s="1"/>
  <c r="AV139" i="18"/>
  <c r="AO26" i="21"/>
  <c r="AL120" i="18"/>
  <c r="AL119" i="18" s="1"/>
  <c r="AV88" i="20"/>
  <c r="AY76" i="21" s="1"/>
  <c r="AV138" i="18"/>
  <c r="AZ19" i="13"/>
  <c r="AZ76" i="13" s="1"/>
  <c r="AX105" i="18"/>
  <c r="AX116" i="18"/>
  <c r="AX94" i="18"/>
  <c r="AX132" i="18"/>
  <c r="AV14" i="20"/>
  <c r="AY21" i="21" s="1"/>
  <c r="AV15" i="20"/>
  <c r="AY22" i="21" s="1"/>
  <c r="AW79" i="20"/>
  <c r="AY55" i="20"/>
  <c r="BB47" i="21" s="1"/>
  <c r="AP13" i="21"/>
  <c r="AX82" i="16"/>
  <c r="AX60" i="16"/>
  <c r="AX142" i="25"/>
  <c r="AX207" i="25"/>
  <c r="AX115" i="16"/>
  <c r="AX104" i="16"/>
  <c r="AX129" i="25"/>
  <c r="AX155" i="25"/>
  <c r="AX168" i="25"/>
  <c r="AX233" i="25"/>
  <c r="AX116" i="25"/>
  <c r="AX181" i="25"/>
  <c r="AX71" i="16"/>
  <c r="AX194" i="25"/>
  <c r="AX220" i="25"/>
  <c r="AX93" i="16"/>
  <c r="AY98" i="13"/>
  <c r="AY109" i="13" s="1"/>
  <c r="AY103" i="20"/>
  <c r="AY40" i="20"/>
  <c r="AY114" i="20"/>
  <c r="AY77" i="20"/>
  <c r="AY66" i="20"/>
  <c r="AY18" i="20"/>
  <c r="AY29" i="20"/>
  <c r="BA75" i="13"/>
  <c r="BA86" i="13" s="1"/>
  <c r="AY92" i="20"/>
  <c r="AY66" i="13"/>
  <c r="AY88" i="13" s="1"/>
  <c r="AW20" i="20"/>
  <c r="AW68" i="20"/>
  <c r="AW94" i="20"/>
  <c r="AW42" i="20"/>
  <c r="AW31" i="20"/>
  <c r="AW57" i="20"/>
  <c r="AZ49" i="21" s="1"/>
  <c r="AW116" i="20"/>
  <c r="AW105" i="20"/>
  <c r="AV51" i="20"/>
  <c r="AY43" i="21" s="1"/>
  <c r="AV52" i="20"/>
  <c r="AY44" i="21" s="1"/>
  <c r="AV26" i="20"/>
  <c r="AW21" i="13"/>
  <c r="AW78" i="13" s="1"/>
  <c r="AU183" i="25"/>
  <c r="AU196" i="25"/>
  <c r="AU209" i="25"/>
  <c r="AU144" i="25"/>
  <c r="AU157" i="25"/>
  <c r="AU170" i="25"/>
  <c r="AV100" i="13"/>
  <c r="AV111" i="13" s="1"/>
  <c r="AU106" i="16"/>
  <c r="AU84" i="16"/>
  <c r="AU95" i="16"/>
  <c r="AU118" i="25"/>
  <c r="AU222" i="25"/>
  <c r="AU235" i="25"/>
  <c r="AU62" i="16"/>
  <c r="AU131" i="25"/>
  <c r="AU73" i="16"/>
  <c r="AQ58" i="13"/>
  <c r="AQ57" i="13" s="1"/>
  <c r="AQ69" i="13"/>
  <c r="AQ68" i="13" s="1"/>
  <c r="AQ11" i="13"/>
  <c r="BN47" i="13"/>
  <c r="BN46" i="13" s="1"/>
  <c r="AP102" i="13"/>
  <c r="AO38" i="25"/>
  <c r="AO37" i="25"/>
  <c r="AF70" i="50"/>
  <c r="AF71" i="50"/>
  <c r="AF72" i="50"/>
  <c r="AF68" i="50"/>
  <c r="AF73" i="50"/>
  <c r="AO14" i="4"/>
  <c r="AO32" i="4"/>
  <c r="AO33" i="4"/>
  <c r="AX61" i="13"/>
  <c r="AX83" i="13" s="1"/>
  <c r="AV63" i="20"/>
  <c r="AV111" i="20"/>
  <c r="AV37" i="20"/>
  <c r="AV74" i="20"/>
  <c r="AV100" i="20"/>
  <c r="AV73" i="20"/>
  <c r="AV25" i="20"/>
  <c r="AV99" i="20"/>
  <c r="AV110" i="20"/>
  <c r="AV36" i="20"/>
  <c r="AV62" i="20"/>
  <c r="AX60" i="13"/>
  <c r="AX82" i="13" s="1"/>
  <c r="AP70" i="21"/>
  <c r="AQ67" i="21"/>
  <c r="AP37" i="21"/>
  <c r="AQ34" i="21"/>
  <c r="AQ12" i="21"/>
  <c r="AN74" i="4"/>
  <c r="BN35" i="13"/>
  <c r="BM301" i="25" s="1"/>
  <c r="AO477" i="25" l="1"/>
  <c r="AP477" i="25" s="1"/>
  <c r="AQ477" i="25" s="1"/>
  <c r="AR477" i="25" s="1"/>
  <c r="AS477" i="25" s="1"/>
  <c r="AT477" i="25" s="1"/>
  <c r="AU477" i="25" s="1"/>
  <c r="AV477" i="25" s="1"/>
  <c r="AW477" i="25" s="1"/>
  <c r="AX477" i="25" s="1"/>
  <c r="AY477" i="25" s="1"/>
  <c r="AZ477" i="25" s="1"/>
  <c r="BA477" i="25" s="1"/>
  <c r="BB477" i="25" s="1"/>
  <c r="BC477" i="25" s="1"/>
  <c r="BD477" i="25" s="1"/>
  <c r="BE477" i="25" s="1"/>
  <c r="BF477" i="25" s="1"/>
  <c r="BG477" i="25" s="1"/>
  <c r="BH477" i="25" s="1"/>
  <c r="BI477" i="25" s="1"/>
  <c r="BJ477" i="25" s="1"/>
  <c r="BK477" i="25" s="1"/>
  <c r="BL477" i="25" s="1"/>
  <c r="AO478" i="25"/>
  <c r="AO42" i="25"/>
  <c r="AO41" i="25" s="1"/>
  <c r="AO474" i="25"/>
  <c r="AP474" i="25" s="1"/>
  <c r="AQ474" i="25" s="1"/>
  <c r="AR474" i="25" s="1"/>
  <c r="AS474" i="25" s="1"/>
  <c r="AT474" i="25" s="1"/>
  <c r="AU474" i="25" s="1"/>
  <c r="AV474" i="25" s="1"/>
  <c r="AW474" i="25" s="1"/>
  <c r="AX474" i="25" s="1"/>
  <c r="AY474" i="25" s="1"/>
  <c r="AZ474" i="25" s="1"/>
  <c r="BA474" i="25" s="1"/>
  <c r="BB474" i="25" s="1"/>
  <c r="BC474" i="25" s="1"/>
  <c r="BD474" i="25" s="1"/>
  <c r="BE474" i="25" s="1"/>
  <c r="BF474" i="25" s="1"/>
  <c r="BG474" i="25" s="1"/>
  <c r="BH474" i="25" s="1"/>
  <c r="BI474" i="25" s="1"/>
  <c r="BJ474" i="25" s="1"/>
  <c r="AT35" i="20"/>
  <c r="BS37" i="13"/>
  <c r="BR73" i="18" s="1"/>
  <c r="AT137" i="18"/>
  <c r="AV59" i="13"/>
  <c r="AV81" i="13" s="1"/>
  <c r="AU149" i="25" s="1"/>
  <c r="AT13" i="20"/>
  <c r="AW20" i="21" s="1"/>
  <c r="AT24" i="20"/>
  <c r="AT50" i="20"/>
  <c r="AW42" i="21" s="1"/>
  <c r="AT72" i="20"/>
  <c r="AT109" i="20"/>
  <c r="AT87" i="20"/>
  <c r="AW75" i="21" s="1"/>
  <c r="BS48" i="13"/>
  <c r="AT98" i="20"/>
  <c r="AZ73" i="13"/>
  <c r="AZ84" i="13" s="1"/>
  <c r="AY102" i="18" s="1"/>
  <c r="AX112" i="20"/>
  <c r="AX64" i="20"/>
  <c r="AX16" i="20"/>
  <c r="BA23" i="21" s="1"/>
  <c r="AX75" i="20"/>
  <c r="AX140" i="18"/>
  <c r="AX38" i="20"/>
  <c r="AX90" i="20"/>
  <c r="BA78" i="21" s="1"/>
  <c r="AX101" i="20"/>
  <c r="AX27" i="20"/>
  <c r="AW114" i="25"/>
  <c r="AW113" i="16"/>
  <c r="AO73" i="4"/>
  <c r="AW114" i="18"/>
  <c r="AO71" i="4"/>
  <c r="AW80" i="16"/>
  <c r="AO86" i="20"/>
  <c r="AR74" i="21" s="1"/>
  <c r="AO72" i="4"/>
  <c r="AW179" i="25"/>
  <c r="AO69" i="4"/>
  <c r="AY17" i="13"/>
  <c r="AY63" i="13" s="1"/>
  <c r="AW153" i="25"/>
  <c r="AW127" i="25"/>
  <c r="AW231" i="25"/>
  <c r="AW92" i="18"/>
  <c r="AW205" i="25"/>
  <c r="AW166" i="25"/>
  <c r="AW69" i="16"/>
  <c r="AX96" i="13"/>
  <c r="AX107" i="13" s="1"/>
  <c r="AW91" i="20" s="1"/>
  <c r="AZ79" i="21" s="1"/>
  <c r="AW103" i="18"/>
  <c r="AW140" i="25"/>
  <c r="AW91" i="16"/>
  <c r="AW58" i="16"/>
  <c r="AW218" i="25"/>
  <c r="AW192" i="25"/>
  <c r="AW130" i="18"/>
  <c r="AO12" i="20"/>
  <c r="AR19" i="21" s="1"/>
  <c r="AO49" i="20"/>
  <c r="AU145" i="18"/>
  <c r="AX143" i="18"/>
  <c r="AZ65" i="13"/>
  <c r="AZ87" i="13" s="1"/>
  <c r="AZ59" i="16"/>
  <c r="AZ93" i="18"/>
  <c r="AZ115" i="18"/>
  <c r="AZ104" i="18"/>
  <c r="AZ131" i="18"/>
  <c r="AW228" i="25"/>
  <c r="AW89" i="18"/>
  <c r="AW100" i="18"/>
  <c r="AW111" i="18"/>
  <c r="AW127" i="18"/>
  <c r="AO84" i="18"/>
  <c r="AW229" i="25"/>
  <c r="AW101" i="18"/>
  <c r="AW90" i="18"/>
  <c r="AW112" i="18"/>
  <c r="AW128" i="18"/>
  <c r="AO136" i="18"/>
  <c r="AO135" i="18" s="1"/>
  <c r="AO85" i="18"/>
  <c r="AZ20" i="13"/>
  <c r="AZ66" i="13" s="1"/>
  <c r="AX95" i="18"/>
  <c r="AX117" i="18"/>
  <c r="AX106" i="18"/>
  <c r="AX133" i="18"/>
  <c r="AO35" i="4"/>
  <c r="AO35" i="50" s="1"/>
  <c r="AP14" i="21"/>
  <c r="AO33" i="50"/>
  <c r="AO32" i="50"/>
  <c r="AX56" i="20"/>
  <c r="BA48" i="21" s="1"/>
  <c r="AX67" i="20"/>
  <c r="AX78" i="20"/>
  <c r="AX19" i="20"/>
  <c r="AX104" i="20"/>
  <c r="AX93" i="20"/>
  <c r="AX30" i="20"/>
  <c r="AX41" i="20"/>
  <c r="AX115" i="20"/>
  <c r="AX182" i="25"/>
  <c r="AX83" i="16"/>
  <c r="AX208" i="25"/>
  <c r="AX143" i="25"/>
  <c r="AX105" i="16"/>
  <c r="AX117" i="25"/>
  <c r="AX72" i="16"/>
  <c r="AX61" i="16"/>
  <c r="AX169" i="25"/>
  <c r="AX156" i="25"/>
  <c r="AX94" i="16"/>
  <c r="AX116" i="16"/>
  <c r="AX234" i="25"/>
  <c r="AY99" i="13"/>
  <c r="AY110" i="13" s="1"/>
  <c r="AX195" i="25"/>
  <c r="AX221" i="25"/>
  <c r="AX130" i="25"/>
  <c r="AZ232" i="25"/>
  <c r="BB18" i="13"/>
  <c r="BB75" i="13" s="1"/>
  <c r="AZ219" i="25"/>
  <c r="AZ114" i="16"/>
  <c r="AZ92" i="16"/>
  <c r="BA97" i="13"/>
  <c r="BA108" i="13" s="1"/>
  <c r="AZ115" i="25"/>
  <c r="AZ154" i="25"/>
  <c r="AZ81" i="16"/>
  <c r="AZ103" i="16"/>
  <c r="AZ141" i="25"/>
  <c r="AZ206" i="25"/>
  <c r="AZ193" i="25"/>
  <c r="AZ70" i="16"/>
  <c r="AZ180" i="25"/>
  <c r="AZ167" i="25"/>
  <c r="AZ128" i="25"/>
  <c r="AU58" i="20"/>
  <c r="AX50" i="21" s="1"/>
  <c r="AU95" i="20"/>
  <c r="AU21" i="20"/>
  <c r="AW67" i="13"/>
  <c r="AW89" i="13" s="1"/>
  <c r="AU106" i="20"/>
  <c r="AU32" i="20"/>
  <c r="AU80" i="20"/>
  <c r="AU69" i="20"/>
  <c r="AU117" i="20"/>
  <c r="AU43" i="20"/>
  <c r="AQ80" i="13"/>
  <c r="AO71" i="20"/>
  <c r="AO70" i="20" s="1"/>
  <c r="AO97" i="20"/>
  <c r="AO96" i="20" s="1"/>
  <c r="AO108" i="20"/>
  <c r="AO107" i="20" s="1"/>
  <c r="AO23" i="20"/>
  <c r="AO22" i="20" s="1"/>
  <c r="AO34" i="20"/>
  <c r="AO33" i="20" s="1"/>
  <c r="AP101" i="13"/>
  <c r="AO60" i="20"/>
  <c r="AO59" i="20" s="1"/>
  <c r="AF69" i="50"/>
  <c r="AO14" i="50"/>
  <c r="AO70" i="4"/>
  <c r="AL34" i="4"/>
  <c r="BM26" i="4"/>
  <c r="AW202" i="25"/>
  <c r="AW215" i="25"/>
  <c r="AW203" i="25"/>
  <c r="AW216" i="25"/>
  <c r="AW176" i="25"/>
  <c r="AW189" i="25"/>
  <c r="AW177" i="25"/>
  <c r="AW190" i="25"/>
  <c r="AW150" i="25"/>
  <c r="AW163" i="25"/>
  <c r="AW151" i="25"/>
  <c r="AW164" i="25"/>
  <c r="AW124" i="25"/>
  <c r="AW137" i="25"/>
  <c r="AW125" i="25"/>
  <c r="AW138" i="25"/>
  <c r="AW112" i="25"/>
  <c r="AW111" i="25"/>
  <c r="AW111" i="16"/>
  <c r="AW67" i="16"/>
  <c r="AW56" i="16"/>
  <c r="AY15" i="13"/>
  <c r="AY72" i="13" s="1"/>
  <c r="AW89" i="16"/>
  <c r="AW100" i="16"/>
  <c r="AW78" i="16"/>
  <c r="AX94" i="13"/>
  <c r="AX105" i="13" s="1"/>
  <c r="AX93" i="13"/>
  <c r="AX104" i="13" s="1"/>
  <c r="AW110" i="16"/>
  <c r="AY14" i="13"/>
  <c r="AY71" i="13" s="1"/>
  <c r="AW99" i="16"/>
  <c r="AW55" i="16"/>
  <c r="AW77" i="16"/>
  <c r="AW66" i="16"/>
  <c r="AW88" i="16"/>
  <c r="AP72" i="21"/>
  <c r="AQ68" i="21"/>
  <c r="AP39" i="21"/>
  <c r="AQ35" i="21"/>
  <c r="AQ13" i="21"/>
  <c r="BK474" i="25" l="1"/>
  <c r="AO36" i="25"/>
  <c r="AO82" i="18" s="1"/>
  <c r="AO27" i="4" s="1"/>
  <c r="AO27" i="50" s="1"/>
  <c r="AP478" i="25"/>
  <c r="AQ478" i="25" s="1"/>
  <c r="AR478" i="25" s="1"/>
  <c r="AS478" i="25" s="1"/>
  <c r="AT478" i="25" s="1"/>
  <c r="AU478" i="25" s="1"/>
  <c r="AV478" i="25" s="1"/>
  <c r="AW478" i="25" s="1"/>
  <c r="AX478" i="25" s="1"/>
  <c r="AY478" i="25" s="1"/>
  <c r="AZ478" i="25" s="1"/>
  <c r="BA478" i="25" s="1"/>
  <c r="BB478" i="25" s="1"/>
  <c r="BC478" i="25" s="1"/>
  <c r="BD478" i="25" s="1"/>
  <c r="BE478" i="25" s="1"/>
  <c r="BF478" i="25" s="1"/>
  <c r="BG478" i="25" s="1"/>
  <c r="BH478" i="25" s="1"/>
  <c r="BI478" i="25" s="1"/>
  <c r="BJ478" i="25" s="1"/>
  <c r="BK478" i="25" s="1"/>
  <c r="BL478" i="25" s="1"/>
  <c r="AO322" i="25"/>
  <c r="AV92" i="13"/>
  <c r="AV103" i="13" s="1"/>
  <c r="AU98" i="20" s="1"/>
  <c r="AW13" i="13"/>
  <c r="AW59" i="13" s="1"/>
  <c r="AU110" i="25"/>
  <c r="AU109" i="16"/>
  <c r="AU201" i="25"/>
  <c r="AU110" i="18"/>
  <c r="AU76" i="16"/>
  <c r="AU123" i="25"/>
  <c r="AU88" i="18"/>
  <c r="AU214" i="25"/>
  <c r="AU162" i="25"/>
  <c r="AU65" i="16"/>
  <c r="AU98" i="16"/>
  <c r="AU87" i="16"/>
  <c r="AU126" i="18"/>
  <c r="AU99" i="18"/>
  <c r="AU136" i="25"/>
  <c r="AU188" i="25"/>
  <c r="AU54" i="16"/>
  <c r="AU175" i="25"/>
  <c r="AU227" i="25"/>
  <c r="AY204" i="25"/>
  <c r="AY68" i="16"/>
  <c r="AY217" i="25"/>
  <c r="BA16" i="13"/>
  <c r="BA62" i="13" s="1"/>
  <c r="AY91" i="18"/>
  <c r="AY112" i="16"/>
  <c r="AY139" i="25"/>
  <c r="AY113" i="25"/>
  <c r="AY152" i="25"/>
  <c r="AY79" i="16"/>
  <c r="AY230" i="25"/>
  <c r="AZ95" i="13"/>
  <c r="AZ106" i="13" s="1"/>
  <c r="AY140" i="18" s="1"/>
  <c r="AY129" i="18"/>
  <c r="AY165" i="25"/>
  <c r="AY191" i="25"/>
  <c r="AY126" i="25"/>
  <c r="AY57" i="16"/>
  <c r="AY113" i="18"/>
  <c r="AY178" i="25"/>
  <c r="AY101" i="16"/>
  <c r="AY90" i="16"/>
  <c r="AW141" i="18"/>
  <c r="AW102" i="20"/>
  <c r="AW28" i="20"/>
  <c r="AW17" i="20"/>
  <c r="AZ24" i="21" s="1"/>
  <c r="AO29" i="4"/>
  <c r="AO29" i="50" s="1"/>
  <c r="AO30" i="4"/>
  <c r="AO30" i="50" s="1"/>
  <c r="AO36" i="4"/>
  <c r="AO36" i="50" s="1"/>
  <c r="AW65" i="20"/>
  <c r="AY74" i="13"/>
  <c r="AY85" i="13" s="1"/>
  <c r="AX192" i="25" s="1"/>
  <c r="AW113" i="20"/>
  <c r="AW39" i="20"/>
  <c r="AW54" i="20"/>
  <c r="AZ46" i="21" s="1"/>
  <c r="AW76" i="20"/>
  <c r="AX144" i="18"/>
  <c r="AM121" i="18"/>
  <c r="AP64" i="16"/>
  <c r="AP63" i="16" s="1"/>
  <c r="AM122" i="18"/>
  <c r="AZ142" i="18"/>
  <c r="AQ79" i="13"/>
  <c r="AO85" i="20"/>
  <c r="AO84" i="20" s="1"/>
  <c r="AR65" i="21" s="1"/>
  <c r="AR66" i="21" s="1"/>
  <c r="AZ77" i="13"/>
  <c r="AZ88" i="13" s="1"/>
  <c r="AV96" i="18"/>
  <c r="AV107" i="18"/>
  <c r="AV118" i="18"/>
  <c r="AV134" i="18"/>
  <c r="AP87" i="18"/>
  <c r="AP86" i="18" s="1"/>
  <c r="AP109" i="18"/>
  <c r="AP108" i="18" s="1"/>
  <c r="AP98" i="18"/>
  <c r="AP97" i="18" s="1"/>
  <c r="AP125" i="18"/>
  <c r="AP124" i="18" s="1"/>
  <c r="AY104" i="16"/>
  <c r="AY94" i="18"/>
  <c r="AY105" i="18"/>
  <c r="AY132" i="18"/>
  <c r="AY116" i="18"/>
  <c r="AW88" i="20"/>
  <c r="AZ76" i="21" s="1"/>
  <c r="AW138" i="18"/>
  <c r="AW89" i="20"/>
  <c r="AZ77" i="21" s="1"/>
  <c r="AW139" i="18"/>
  <c r="AO11" i="20"/>
  <c r="AO10" i="20" s="1"/>
  <c r="AR10" i="21" s="1"/>
  <c r="AW14" i="20"/>
  <c r="AZ21" i="21" s="1"/>
  <c r="AW15" i="20"/>
  <c r="AZ22" i="21" s="1"/>
  <c r="AP226" i="25"/>
  <c r="AP224" i="25" s="1"/>
  <c r="AZ66" i="20"/>
  <c r="AX94" i="20"/>
  <c r="AP15" i="21"/>
  <c r="AP17" i="21" s="1"/>
  <c r="AL34" i="50"/>
  <c r="BM26" i="50"/>
  <c r="AY116" i="25"/>
  <c r="AY181" i="25"/>
  <c r="AY233" i="25"/>
  <c r="AY60" i="16"/>
  <c r="AY168" i="25"/>
  <c r="AY142" i="25"/>
  <c r="AY220" i="25"/>
  <c r="AY207" i="25"/>
  <c r="AY155" i="25"/>
  <c r="AZ98" i="13"/>
  <c r="AZ109" i="13" s="1"/>
  <c r="AY82" i="16"/>
  <c r="AY93" i="16"/>
  <c r="AY194" i="25"/>
  <c r="AY129" i="25"/>
  <c r="BA19" i="13"/>
  <c r="BA76" i="13" s="1"/>
  <c r="AY115" i="16"/>
  <c r="AY71" i="16"/>
  <c r="BB64" i="13"/>
  <c r="BB86" i="13" s="1"/>
  <c r="AX79" i="20"/>
  <c r="AX57" i="20"/>
  <c r="BA49" i="21" s="1"/>
  <c r="AX42" i="20"/>
  <c r="AX68" i="20"/>
  <c r="AX31" i="20"/>
  <c r="AX20" i="20"/>
  <c r="AX105" i="20"/>
  <c r="AX116" i="20"/>
  <c r="AZ114" i="20"/>
  <c r="AZ77" i="20"/>
  <c r="AZ40" i="20"/>
  <c r="AZ55" i="20"/>
  <c r="BC47" i="21" s="1"/>
  <c r="AZ18" i="20"/>
  <c r="AZ92" i="20"/>
  <c r="AZ29" i="20"/>
  <c r="AZ103" i="20"/>
  <c r="AW51" i="20"/>
  <c r="AZ43" i="21" s="1"/>
  <c r="AW52" i="20"/>
  <c r="AZ44" i="21" s="1"/>
  <c r="AV73" i="16"/>
  <c r="AV157" i="25"/>
  <c r="AV62" i="16"/>
  <c r="AV183" i="25"/>
  <c r="AV209" i="25"/>
  <c r="AV222" i="25"/>
  <c r="AV106" i="16"/>
  <c r="AV95" i="16"/>
  <c r="AX21" i="13"/>
  <c r="AX78" i="13" s="1"/>
  <c r="AV235" i="25"/>
  <c r="AV117" i="16"/>
  <c r="AV131" i="25"/>
  <c r="AV196" i="25"/>
  <c r="AV144" i="25"/>
  <c r="AV170" i="25"/>
  <c r="AW100" i="13"/>
  <c r="AW111" i="13" s="1"/>
  <c r="AV84" i="16"/>
  <c r="AV118" i="25"/>
  <c r="AO48" i="20"/>
  <c r="AO47" i="20" s="1"/>
  <c r="AR32" i="21" s="1"/>
  <c r="AR33" i="21" s="1"/>
  <c r="AR41" i="21"/>
  <c r="AO121" i="16"/>
  <c r="AO120" i="16"/>
  <c r="AP148" i="25"/>
  <c r="AP146" i="25" s="1"/>
  <c r="AP53" i="16"/>
  <c r="AP52" i="16" s="1"/>
  <c r="AP187" i="25"/>
  <c r="AP185" i="25" s="1"/>
  <c r="AP174" i="25"/>
  <c r="AP172" i="25" s="1"/>
  <c r="AP97" i="16"/>
  <c r="AP96" i="16" s="1"/>
  <c r="AP213" i="25"/>
  <c r="AP211" i="25" s="1"/>
  <c r="AP86" i="16"/>
  <c r="AP85" i="16" s="1"/>
  <c r="AP135" i="25"/>
  <c r="AP133" i="25" s="1"/>
  <c r="AP75" i="16"/>
  <c r="AP74" i="16" s="1"/>
  <c r="AP200" i="25"/>
  <c r="AP198" i="25" s="1"/>
  <c r="AR12" i="13"/>
  <c r="BO47" i="13" s="1"/>
  <c r="BO46" i="13" s="1"/>
  <c r="AP122" i="25"/>
  <c r="AP120" i="25" s="1"/>
  <c r="AQ91" i="13"/>
  <c r="AQ90" i="13" s="1"/>
  <c r="AP108" i="16"/>
  <c r="AP107" i="16" s="1"/>
  <c r="AP109" i="25"/>
  <c r="AP161" i="25"/>
  <c r="AP159" i="25" s="1"/>
  <c r="AY61" i="13"/>
  <c r="AY83" i="13" s="1"/>
  <c r="AW100" i="20"/>
  <c r="AW26" i="20"/>
  <c r="AW74" i="20"/>
  <c r="AW37" i="20"/>
  <c r="AW63" i="20"/>
  <c r="AW111" i="20"/>
  <c r="AY60" i="13"/>
  <c r="AY82" i="13" s="1"/>
  <c r="AP81" i="21"/>
  <c r="AP59" i="21"/>
  <c r="AW110" i="20"/>
  <c r="AQ69" i="21"/>
  <c r="AQ36" i="21"/>
  <c r="AQ14" i="21"/>
  <c r="AW99" i="20"/>
  <c r="AW73" i="20"/>
  <c r="AW62" i="20"/>
  <c r="AW36" i="20"/>
  <c r="AW25" i="20"/>
  <c r="AP49" i="25" l="1"/>
  <c r="AP48" i="25"/>
  <c r="AP45" i="25"/>
  <c r="AP480" i="25" s="1"/>
  <c r="AQ480" i="25" s="1"/>
  <c r="AR480" i="25" s="1"/>
  <c r="AS480" i="25" s="1"/>
  <c r="AT480" i="25" s="1"/>
  <c r="AU480" i="25" s="1"/>
  <c r="AV480" i="25" s="1"/>
  <c r="AW480" i="25" s="1"/>
  <c r="AX480" i="25" s="1"/>
  <c r="AY480" i="25" s="1"/>
  <c r="AZ480" i="25" s="1"/>
  <c r="BA480" i="25" s="1"/>
  <c r="BB480" i="25" s="1"/>
  <c r="BC480" i="25" s="1"/>
  <c r="BD480" i="25" s="1"/>
  <c r="BE480" i="25" s="1"/>
  <c r="BF480" i="25" s="1"/>
  <c r="BG480" i="25" s="1"/>
  <c r="BH480" i="25" s="1"/>
  <c r="BI480" i="25" s="1"/>
  <c r="BJ480" i="25" s="1"/>
  <c r="BK480" i="25" s="1"/>
  <c r="BL480" i="25" s="1"/>
  <c r="BM480" i="25" s="1"/>
  <c r="AP46" i="25"/>
  <c r="AP481" i="25" s="1"/>
  <c r="AQ481" i="25" s="1"/>
  <c r="AR481" i="25" s="1"/>
  <c r="AS481" i="25" s="1"/>
  <c r="AT481" i="25" s="1"/>
  <c r="AU481" i="25" s="1"/>
  <c r="AV481" i="25" s="1"/>
  <c r="AW481" i="25" s="1"/>
  <c r="AX481" i="25" s="1"/>
  <c r="AY481" i="25" s="1"/>
  <c r="AZ481" i="25" s="1"/>
  <c r="BA481" i="25" s="1"/>
  <c r="BB481" i="25" s="1"/>
  <c r="BC481" i="25" s="1"/>
  <c r="BD481" i="25" s="1"/>
  <c r="BE481" i="25" s="1"/>
  <c r="BF481" i="25" s="1"/>
  <c r="BG481" i="25" s="1"/>
  <c r="BH481" i="25" s="1"/>
  <c r="BI481" i="25" s="1"/>
  <c r="BJ481" i="25" s="1"/>
  <c r="BK481" i="25" s="1"/>
  <c r="BL481" i="25" s="1"/>
  <c r="BM481" i="25" s="1"/>
  <c r="AP47" i="25"/>
  <c r="AP44" i="25"/>
  <c r="BL474" i="25"/>
  <c r="AU24" i="20"/>
  <c r="AU35" i="20"/>
  <c r="AU61" i="20"/>
  <c r="AU50" i="20"/>
  <c r="AX42" i="21" s="1"/>
  <c r="AU137" i="18"/>
  <c r="AU87" i="20"/>
  <c r="AX75" i="21" s="1"/>
  <c r="AW70" i="13"/>
  <c r="AW81" i="13" s="1"/>
  <c r="AV87" i="16" s="1"/>
  <c r="AU72" i="20"/>
  <c r="AU13" i="20"/>
  <c r="AX20" i="21" s="1"/>
  <c r="AU109" i="20"/>
  <c r="AY64" i="20"/>
  <c r="AY16" i="20"/>
  <c r="BB23" i="21" s="1"/>
  <c r="AY53" i="20"/>
  <c r="BB45" i="21" s="1"/>
  <c r="AY27" i="20"/>
  <c r="AY101" i="20"/>
  <c r="BA73" i="13"/>
  <c r="BA84" i="13" s="1"/>
  <c r="AZ129" i="18" s="1"/>
  <c r="AY90" i="20"/>
  <c r="BB78" i="21" s="1"/>
  <c r="AY112" i="20"/>
  <c r="AY38" i="20"/>
  <c r="AY75" i="20"/>
  <c r="AX58" i="16"/>
  <c r="AX153" i="25"/>
  <c r="AX114" i="25"/>
  <c r="AX127" i="25"/>
  <c r="AX166" i="25"/>
  <c r="AX140" i="25"/>
  <c r="AX69" i="16"/>
  <c r="AX231" i="25"/>
  <c r="AX205" i="25"/>
  <c r="AZ17" i="13"/>
  <c r="AZ74" i="13" s="1"/>
  <c r="AX102" i="16"/>
  <c r="AX179" i="25"/>
  <c r="AX91" i="16"/>
  <c r="AX92" i="18"/>
  <c r="AX218" i="25"/>
  <c r="AX113" i="16"/>
  <c r="AX80" i="16"/>
  <c r="AY96" i="13"/>
  <c r="AY107" i="13" s="1"/>
  <c r="AX114" i="18"/>
  <c r="AX103" i="18"/>
  <c r="AX130" i="18"/>
  <c r="AP15" i="4"/>
  <c r="AP71" i="4" s="1"/>
  <c r="AP17" i="4"/>
  <c r="AP17" i="50" s="1"/>
  <c r="AP31" i="4"/>
  <c r="AP31" i="50" s="1"/>
  <c r="AP18" i="4"/>
  <c r="AP18" i="50" s="1"/>
  <c r="AP13" i="4"/>
  <c r="AP69" i="4" s="1"/>
  <c r="AP16" i="4"/>
  <c r="AP16" i="50" s="1"/>
  <c r="AY143" i="18"/>
  <c r="AV145" i="18"/>
  <c r="AM120" i="18"/>
  <c r="AM119" i="18" s="1"/>
  <c r="AP123" i="18"/>
  <c r="AY105" i="16"/>
  <c r="AY95" i="18"/>
  <c r="AY117" i="18"/>
  <c r="AY106" i="18"/>
  <c r="AY133" i="18"/>
  <c r="AX229" i="25"/>
  <c r="AX101" i="18"/>
  <c r="AX90" i="18"/>
  <c r="AX112" i="18"/>
  <c r="AX128" i="18"/>
  <c r="AX228" i="25"/>
  <c r="AX89" i="18"/>
  <c r="AX111" i="18"/>
  <c r="AX100" i="18"/>
  <c r="AX127" i="18"/>
  <c r="BA206" i="25"/>
  <c r="BA104" i="18"/>
  <c r="BA93" i="18"/>
  <c r="BA115" i="18"/>
  <c r="BA131" i="18"/>
  <c r="AY115" i="20"/>
  <c r="AP26" i="21"/>
  <c r="AY67" i="20"/>
  <c r="AY104" i="20"/>
  <c r="AY30" i="20"/>
  <c r="AY56" i="20"/>
  <c r="BB48" i="21" s="1"/>
  <c r="AY41" i="20"/>
  <c r="AY78" i="20"/>
  <c r="AY19" i="20"/>
  <c r="BA65" i="13"/>
  <c r="BA87" i="13" s="1"/>
  <c r="AY93" i="20"/>
  <c r="BA92" i="16"/>
  <c r="BA167" i="25"/>
  <c r="BA232" i="25"/>
  <c r="AY208" i="25"/>
  <c r="BC18" i="13"/>
  <c r="BC75" i="13" s="1"/>
  <c r="AY117" i="25"/>
  <c r="AY72" i="16"/>
  <c r="AY169" i="25"/>
  <c r="AY195" i="25"/>
  <c r="AY61" i="16"/>
  <c r="AY156" i="25"/>
  <c r="AY116" i="16"/>
  <c r="AY83" i="16"/>
  <c r="AY143" i="25"/>
  <c r="AY130" i="25"/>
  <c r="AY234" i="25"/>
  <c r="BA20" i="13"/>
  <c r="AY182" i="25"/>
  <c r="AY221" i="25"/>
  <c r="AY94" i="16"/>
  <c r="BB97" i="13"/>
  <c r="BB108" i="13" s="1"/>
  <c r="AZ99" i="13"/>
  <c r="AZ110" i="13" s="1"/>
  <c r="BA81" i="16"/>
  <c r="BA128" i="25"/>
  <c r="BA59" i="16"/>
  <c r="BA103" i="16"/>
  <c r="BA180" i="25"/>
  <c r="BA115" i="25"/>
  <c r="BA114" i="16"/>
  <c r="BA70" i="16"/>
  <c r="BA141" i="25"/>
  <c r="BA219" i="25"/>
  <c r="BA154" i="25"/>
  <c r="BA193" i="25"/>
  <c r="AV58" i="20"/>
  <c r="AY50" i="21" s="1"/>
  <c r="AV95" i="20"/>
  <c r="AV69" i="20"/>
  <c r="AV21" i="20"/>
  <c r="AV117" i="20"/>
  <c r="AV32" i="20"/>
  <c r="AV43" i="20"/>
  <c r="AV80" i="20"/>
  <c r="AV106" i="20"/>
  <c r="AX67" i="13"/>
  <c r="AX89" i="13" s="1"/>
  <c r="AR11" i="13"/>
  <c r="BO36" i="13"/>
  <c r="AP38" i="25"/>
  <c r="AR69" i="13"/>
  <c r="AR68" i="13" s="1"/>
  <c r="AR58" i="13"/>
  <c r="AR57" i="13" s="1"/>
  <c r="AQ102" i="13"/>
  <c r="AP37" i="25"/>
  <c r="AR11" i="21"/>
  <c r="AG71" i="50"/>
  <c r="AG70" i="50"/>
  <c r="AG72" i="50"/>
  <c r="AG73" i="50"/>
  <c r="AG68" i="50"/>
  <c r="AP32" i="4"/>
  <c r="AP14" i="4"/>
  <c r="AP33" i="4"/>
  <c r="AX203" i="25"/>
  <c r="AX216" i="25"/>
  <c r="AX202" i="25"/>
  <c r="AX215" i="25"/>
  <c r="AX177" i="25"/>
  <c r="AX190" i="25"/>
  <c r="AX176" i="25"/>
  <c r="AX189" i="25"/>
  <c r="AX151" i="25"/>
  <c r="AX164" i="25"/>
  <c r="AX150" i="25"/>
  <c r="AX163" i="25"/>
  <c r="AX125" i="25"/>
  <c r="AX138" i="25"/>
  <c r="AX124" i="25"/>
  <c r="AX137" i="25"/>
  <c r="AX100" i="16"/>
  <c r="AX112" i="25"/>
  <c r="AX111" i="25"/>
  <c r="AZ15" i="13"/>
  <c r="AZ72" i="13" s="1"/>
  <c r="AX56" i="16"/>
  <c r="AX111" i="16"/>
  <c r="AY94" i="13"/>
  <c r="AY105" i="13" s="1"/>
  <c r="AX78" i="16"/>
  <c r="AX67" i="16"/>
  <c r="AX89" i="16"/>
  <c r="AX77" i="16"/>
  <c r="AX66" i="16"/>
  <c r="AZ14" i="13"/>
  <c r="AZ60" i="13" s="1"/>
  <c r="AX110" i="16"/>
  <c r="AX55" i="16"/>
  <c r="AX99" i="16"/>
  <c r="AY93" i="13"/>
  <c r="AY104" i="13" s="1"/>
  <c r="AX88" i="16"/>
  <c r="AQ70" i="21"/>
  <c r="AR67" i="21"/>
  <c r="AQ37" i="21"/>
  <c r="AR34" i="21"/>
  <c r="AQ15" i="21"/>
  <c r="AO74" i="4"/>
  <c r="AP483" i="25" l="1"/>
  <c r="AP482" i="25"/>
  <c r="AQ482" i="25" s="1"/>
  <c r="AR482" i="25" s="1"/>
  <c r="AS482" i="25" s="1"/>
  <c r="AT482" i="25" s="1"/>
  <c r="AU482" i="25" s="1"/>
  <c r="AV482" i="25" s="1"/>
  <c r="AW482" i="25" s="1"/>
  <c r="AX482" i="25" s="1"/>
  <c r="AY482" i="25" s="1"/>
  <c r="AZ482" i="25" s="1"/>
  <c r="BA482" i="25" s="1"/>
  <c r="BB482" i="25" s="1"/>
  <c r="BC482" i="25" s="1"/>
  <c r="BD482" i="25" s="1"/>
  <c r="BE482" i="25" s="1"/>
  <c r="BF482" i="25" s="1"/>
  <c r="BG482" i="25" s="1"/>
  <c r="BH482" i="25" s="1"/>
  <c r="BI482" i="25" s="1"/>
  <c r="BJ482" i="25" s="1"/>
  <c r="BK482" i="25" s="1"/>
  <c r="BL482" i="25" s="1"/>
  <c r="BM482" i="25" s="1"/>
  <c r="AP479" i="25"/>
  <c r="AQ479" i="25" s="1"/>
  <c r="AR479" i="25" s="1"/>
  <c r="AS479" i="25" s="1"/>
  <c r="AT479" i="25" s="1"/>
  <c r="AU479" i="25" s="1"/>
  <c r="AV479" i="25" s="1"/>
  <c r="AW479" i="25" s="1"/>
  <c r="AX479" i="25" s="1"/>
  <c r="AY479" i="25" s="1"/>
  <c r="AZ479" i="25" s="1"/>
  <c r="BA479" i="25" s="1"/>
  <c r="BB479" i="25" s="1"/>
  <c r="BC479" i="25" s="1"/>
  <c r="BD479" i="25" s="1"/>
  <c r="BE479" i="25" s="1"/>
  <c r="BF479" i="25" s="1"/>
  <c r="BG479" i="25" s="1"/>
  <c r="BH479" i="25" s="1"/>
  <c r="BI479" i="25" s="1"/>
  <c r="BJ479" i="25" s="1"/>
  <c r="BK479" i="25" s="1"/>
  <c r="AP42" i="25"/>
  <c r="AP41" i="25" s="1"/>
  <c r="AV201" i="25"/>
  <c r="AV188" i="25"/>
  <c r="AV123" i="25"/>
  <c r="AV110" i="18"/>
  <c r="AV126" i="18"/>
  <c r="AV109" i="16"/>
  <c r="AV162" i="25"/>
  <c r="AV136" i="25"/>
  <c r="AV98" i="16"/>
  <c r="AW92" i="13"/>
  <c r="AW103" i="13" s="1"/>
  <c r="AV87" i="20" s="1"/>
  <c r="AY75" i="21" s="1"/>
  <c r="AV214" i="25"/>
  <c r="AV149" i="25"/>
  <c r="AV227" i="25"/>
  <c r="AV88" i="18"/>
  <c r="AV110" i="25"/>
  <c r="AV65" i="16"/>
  <c r="AV76" i="16"/>
  <c r="AV99" i="18"/>
  <c r="AV54" i="16"/>
  <c r="AV175" i="25"/>
  <c r="AX13" i="13"/>
  <c r="AX70" i="13" s="1"/>
  <c r="AP13" i="50"/>
  <c r="AZ139" i="25"/>
  <c r="AZ79" i="16"/>
  <c r="AZ68" i="16"/>
  <c r="AZ230" i="25"/>
  <c r="AZ102" i="18"/>
  <c r="AZ178" i="25"/>
  <c r="AZ113" i="25"/>
  <c r="AZ113" i="18"/>
  <c r="AZ57" i="16"/>
  <c r="AZ91" i="18"/>
  <c r="AZ90" i="16"/>
  <c r="BB16" i="13"/>
  <c r="BB73" i="13" s="1"/>
  <c r="AZ63" i="13"/>
  <c r="AZ85" i="13" s="1"/>
  <c r="AY130" i="18" s="1"/>
  <c r="BA95" i="13"/>
  <c r="BA106" i="13" s="1"/>
  <c r="AZ90" i="20" s="1"/>
  <c r="BC78" i="21" s="1"/>
  <c r="AZ112" i="16"/>
  <c r="AZ191" i="25"/>
  <c r="AZ101" i="16"/>
  <c r="AZ126" i="25"/>
  <c r="AZ217" i="25"/>
  <c r="AZ165" i="25"/>
  <c r="AZ152" i="25"/>
  <c r="AZ204" i="25"/>
  <c r="AP73" i="4"/>
  <c r="AX113" i="20"/>
  <c r="AP86" i="20"/>
  <c r="AS74" i="21" s="1"/>
  <c r="AX91" i="20"/>
  <c r="BA79" i="21" s="1"/>
  <c r="AP15" i="50"/>
  <c r="AX76" i="20"/>
  <c r="AX28" i="20"/>
  <c r="AX54" i="20"/>
  <c r="BA46" i="21" s="1"/>
  <c r="AX141" i="18"/>
  <c r="AX102" i="20"/>
  <c r="AX39" i="20"/>
  <c r="AX65" i="20"/>
  <c r="AX17" i="20"/>
  <c r="BA24" i="21" s="1"/>
  <c r="AP72" i="4"/>
  <c r="AP12" i="20"/>
  <c r="AS19" i="21" s="1"/>
  <c r="AP49" i="20"/>
  <c r="BN72" i="18"/>
  <c r="BN71" i="18" s="1"/>
  <c r="BA142" i="18"/>
  <c r="AY144" i="18"/>
  <c r="AP85" i="18"/>
  <c r="AX88" i="20"/>
  <c r="BA76" i="21" s="1"/>
  <c r="AX138" i="18"/>
  <c r="AW84" i="16"/>
  <c r="AW107" i="18"/>
  <c r="AW96" i="18"/>
  <c r="AW118" i="18"/>
  <c r="AW134" i="18"/>
  <c r="AP84" i="18"/>
  <c r="AP136" i="18"/>
  <c r="AP135" i="18" s="1"/>
  <c r="AX89" i="20"/>
  <c r="BA77" i="21" s="1"/>
  <c r="AX139" i="18"/>
  <c r="AZ94" i="18"/>
  <c r="AZ105" i="18"/>
  <c r="AZ116" i="18"/>
  <c r="AZ132" i="18"/>
  <c r="AX15" i="20"/>
  <c r="BA22" i="21" s="1"/>
  <c r="AX14" i="20"/>
  <c r="BA21" i="21" s="1"/>
  <c r="AP35" i="4"/>
  <c r="AP35" i="50" s="1"/>
  <c r="BA18" i="20"/>
  <c r="AP32" i="50"/>
  <c r="AP33" i="50"/>
  <c r="AZ168" i="25"/>
  <c r="AZ142" i="25"/>
  <c r="AZ155" i="25"/>
  <c r="AZ233" i="25"/>
  <c r="AZ194" i="25"/>
  <c r="AZ129" i="25"/>
  <c r="AZ115" i="16"/>
  <c r="AZ60" i="16"/>
  <c r="AZ181" i="25"/>
  <c r="BB19" i="13"/>
  <c r="AZ220" i="25"/>
  <c r="AZ116" i="25"/>
  <c r="BA98" i="13"/>
  <c r="BA109" i="13" s="1"/>
  <c r="AZ93" i="16"/>
  <c r="AZ71" i="16"/>
  <c r="AZ82" i="16"/>
  <c r="AZ207" i="25"/>
  <c r="AZ104" i="16"/>
  <c r="BA103" i="20"/>
  <c r="BA55" i="20"/>
  <c r="BD47" i="21" s="1"/>
  <c r="BA29" i="20"/>
  <c r="BA77" i="20"/>
  <c r="BA114" i="20"/>
  <c r="BC64" i="13"/>
  <c r="BC86" i="13" s="1"/>
  <c r="BA66" i="20"/>
  <c r="BA40" i="20"/>
  <c r="BA66" i="13"/>
  <c r="BA77" i="13"/>
  <c r="AY94" i="20"/>
  <c r="AY116" i="20"/>
  <c r="AY79" i="20"/>
  <c r="AY105" i="20"/>
  <c r="AY31" i="20"/>
  <c r="AY42" i="20"/>
  <c r="AY20" i="20"/>
  <c r="AY68" i="20"/>
  <c r="AY57" i="20"/>
  <c r="BB49" i="21" s="1"/>
  <c r="BA92" i="20"/>
  <c r="AX51" i="20"/>
  <c r="BA43" i="21" s="1"/>
  <c r="AX52" i="20"/>
  <c r="BA44" i="21" s="1"/>
  <c r="AW95" i="16"/>
  <c r="AY21" i="13"/>
  <c r="AY67" i="13" s="1"/>
  <c r="AW157" i="25"/>
  <c r="AW131" i="25"/>
  <c r="AW209" i="25"/>
  <c r="AW222" i="25"/>
  <c r="AX100" i="13"/>
  <c r="AX111" i="13" s="1"/>
  <c r="AW106" i="16"/>
  <c r="AW117" i="16"/>
  <c r="AW73" i="16"/>
  <c r="AW170" i="25"/>
  <c r="AW118" i="25"/>
  <c r="AW196" i="25"/>
  <c r="AW144" i="25"/>
  <c r="AW235" i="25"/>
  <c r="AW183" i="25"/>
  <c r="AW62" i="16"/>
  <c r="BO35" i="13"/>
  <c r="BN301" i="25" s="1"/>
  <c r="AP60" i="20"/>
  <c r="AP59" i="20" s="1"/>
  <c r="AP97" i="20"/>
  <c r="AP96" i="20" s="1"/>
  <c r="AQ101" i="13"/>
  <c r="AR80" i="13"/>
  <c r="AP34" i="20"/>
  <c r="AP33" i="20" s="1"/>
  <c r="AP23" i="20"/>
  <c r="AP22" i="20" s="1"/>
  <c r="AP108" i="20"/>
  <c r="AP107" i="20" s="1"/>
  <c r="AP71" i="20"/>
  <c r="AP70" i="20" s="1"/>
  <c r="AR12" i="21"/>
  <c r="AG69" i="50"/>
  <c r="AP14" i="50"/>
  <c r="AP70" i="4"/>
  <c r="AM34" i="4"/>
  <c r="AZ61" i="13"/>
  <c r="AZ83" i="13" s="1"/>
  <c r="AX63" i="20"/>
  <c r="AX74" i="20"/>
  <c r="AX26" i="20"/>
  <c r="AX37" i="20"/>
  <c r="AX111" i="20"/>
  <c r="AX100" i="20"/>
  <c r="AZ71" i="13"/>
  <c r="AZ82" i="13" s="1"/>
  <c r="AX110" i="20"/>
  <c r="AQ72" i="21"/>
  <c r="AR68" i="21"/>
  <c r="AR35" i="21"/>
  <c r="AQ39" i="21"/>
  <c r="AQ17" i="21"/>
  <c r="AX99" i="20"/>
  <c r="AX73" i="20"/>
  <c r="AX62" i="20"/>
  <c r="AX36" i="20"/>
  <c r="AX25" i="20"/>
  <c r="AP36" i="25" l="1"/>
  <c r="AP82" i="18" s="1"/>
  <c r="AP27" i="4" s="1"/>
  <c r="AP27" i="50" s="1"/>
  <c r="BL479" i="25"/>
  <c r="AQ483" i="25"/>
  <c r="AR483" i="25" s="1"/>
  <c r="AS483" i="25" s="1"/>
  <c r="AT483" i="25" s="1"/>
  <c r="AU483" i="25" s="1"/>
  <c r="AV483" i="25" s="1"/>
  <c r="AW483" i="25" s="1"/>
  <c r="AX483" i="25" s="1"/>
  <c r="AY483" i="25" s="1"/>
  <c r="AZ483" i="25" s="1"/>
  <c r="BA483" i="25" s="1"/>
  <c r="BB483" i="25" s="1"/>
  <c r="BC483" i="25" s="1"/>
  <c r="BD483" i="25" s="1"/>
  <c r="BE483" i="25" s="1"/>
  <c r="BF483" i="25" s="1"/>
  <c r="BG483" i="25" s="1"/>
  <c r="BH483" i="25" s="1"/>
  <c r="BI483" i="25" s="1"/>
  <c r="BJ483" i="25" s="1"/>
  <c r="BK483" i="25" s="1"/>
  <c r="BL483" i="25" s="1"/>
  <c r="BM483" i="25" s="1"/>
  <c r="AP322" i="25"/>
  <c r="AV109" i="20"/>
  <c r="AV98" i="20"/>
  <c r="AV24" i="20"/>
  <c r="AV50" i="20"/>
  <c r="AY42" i="21" s="1"/>
  <c r="AV137" i="18"/>
  <c r="AV61" i="20"/>
  <c r="AV35" i="20"/>
  <c r="AV72" i="20"/>
  <c r="AV13" i="20"/>
  <c r="AY20" i="21" s="1"/>
  <c r="AX59" i="13"/>
  <c r="AX81" i="13" s="1"/>
  <c r="BB62" i="13"/>
  <c r="BB84" i="13" s="1"/>
  <c r="BA102" i="18" s="1"/>
  <c r="AZ112" i="20"/>
  <c r="AZ53" i="20"/>
  <c r="BC45" i="21" s="1"/>
  <c r="AY102" i="16"/>
  <c r="AZ101" i="20"/>
  <c r="AZ27" i="20"/>
  <c r="AZ64" i="20"/>
  <c r="AZ16" i="20"/>
  <c r="BC23" i="21" s="1"/>
  <c r="AZ38" i="20"/>
  <c r="AZ140" i="18"/>
  <c r="AZ75" i="20"/>
  <c r="AY205" i="25"/>
  <c r="AY153" i="25"/>
  <c r="AY114" i="18"/>
  <c r="AY114" i="25"/>
  <c r="AY92" i="18"/>
  <c r="AY166" i="25"/>
  <c r="AY80" i="16"/>
  <c r="BA17" i="13"/>
  <c r="BA63" i="13" s="1"/>
  <c r="AY231" i="25"/>
  <c r="AY192" i="25"/>
  <c r="AY103" i="18"/>
  <c r="AY69" i="16"/>
  <c r="AY91" i="16"/>
  <c r="AZ96" i="13"/>
  <c r="AZ107" i="13" s="1"/>
  <c r="AY28" i="20" s="1"/>
  <c r="AY58" i="16"/>
  <c r="AY113" i="16"/>
  <c r="AY218" i="25"/>
  <c r="AY140" i="25"/>
  <c r="AY179" i="25"/>
  <c r="AY127" i="25"/>
  <c r="AP36" i="4"/>
  <c r="AP36" i="50" s="1"/>
  <c r="AP29" i="4"/>
  <c r="AP29" i="50" s="1"/>
  <c r="AP30" i="4"/>
  <c r="AP30" i="50" s="1"/>
  <c r="BN26" i="4"/>
  <c r="BN26" i="50" s="1"/>
  <c r="AN120" i="18"/>
  <c r="AQ64" i="16"/>
  <c r="AQ63" i="16" s="1"/>
  <c r="AN121" i="18"/>
  <c r="AZ143" i="18"/>
  <c r="AN122" i="18"/>
  <c r="AW145" i="18"/>
  <c r="AR79" i="13"/>
  <c r="AP85" i="20"/>
  <c r="AP84" i="20" s="1"/>
  <c r="AS65" i="21" s="1"/>
  <c r="AY229" i="25"/>
  <c r="AY101" i="18"/>
  <c r="AY90" i="18"/>
  <c r="AY112" i="18"/>
  <c r="AY128" i="18"/>
  <c r="BB128" i="25"/>
  <c r="BB104" i="18"/>
  <c r="BB115" i="18"/>
  <c r="BB131" i="18"/>
  <c r="BB93" i="18"/>
  <c r="AY228" i="25"/>
  <c r="AY89" i="18"/>
  <c r="AY100" i="18"/>
  <c r="AY111" i="18"/>
  <c r="AY127" i="18"/>
  <c r="AQ87" i="18"/>
  <c r="AQ86" i="18" s="1"/>
  <c r="AQ98" i="18"/>
  <c r="AQ97" i="18" s="1"/>
  <c r="AQ109" i="18"/>
  <c r="AQ108" i="18" s="1"/>
  <c r="AQ125" i="18"/>
  <c r="AQ124" i="18" s="1"/>
  <c r="AP11" i="20"/>
  <c r="AP10" i="20" s="1"/>
  <c r="AS10" i="21" s="1"/>
  <c r="AQ226" i="25"/>
  <c r="AQ224" i="25" s="1"/>
  <c r="AM34" i="50"/>
  <c r="AZ67" i="20"/>
  <c r="AZ41" i="20"/>
  <c r="AZ78" i="20"/>
  <c r="AZ115" i="20"/>
  <c r="AZ93" i="20"/>
  <c r="AZ104" i="20"/>
  <c r="AZ30" i="20"/>
  <c r="AZ56" i="20"/>
  <c r="BC48" i="21" s="1"/>
  <c r="AZ19" i="20"/>
  <c r="BB76" i="13"/>
  <c r="BB65" i="13"/>
  <c r="BB114" i="16"/>
  <c r="BB81" i="16"/>
  <c r="BB180" i="25"/>
  <c r="BB59" i="16"/>
  <c r="BA88" i="13"/>
  <c r="BB92" i="16"/>
  <c r="BB206" i="25"/>
  <c r="BB154" i="25"/>
  <c r="BB141" i="25"/>
  <c r="BB70" i="16"/>
  <c r="BD18" i="13"/>
  <c r="BD75" i="13" s="1"/>
  <c r="BB167" i="25"/>
  <c r="BB219" i="25"/>
  <c r="BB232" i="25"/>
  <c r="BB115" i="25"/>
  <c r="BB193" i="25"/>
  <c r="BB103" i="16"/>
  <c r="BC97" i="13"/>
  <c r="BC108" i="13" s="1"/>
  <c r="AW58" i="20"/>
  <c r="AZ50" i="21" s="1"/>
  <c r="AW95" i="20"/>
  <c r="AW43" i="20"/>
  <c r="AW21" i="20"/>
  <c r="AY78" i="13"/>
  <c r="AY89" i="13" s="1"/>
  <c r="AW106" i="20"/>
  <c r="AW80" i="20"/>
  <c r="AW117" i="20"/>
  <c r="AW32" i="20"/>
  <c r="AW69" i="20"/>
  <c r="AP48" i="20"/>
  <c r="AP47" i="20" s="1"/>
  <c r="AS32" i="21" s="1"/>
  <c r="AS33" i="21" s="1"/>
  <c r="AS41" i="21"/>
  <c r="AP121" i="16"/>
  <c r="AP120" i="16"/>
  <c r="AQ75" i="16"/>
  <c r="AQ74" i="16" s="1"/>
  <c r="AQ97" i="16"/>
  <c r="AQ96" i="16" s="1"/>
  <c r="AQ86" i="16"/>
  <c r="AQ85" i="16" s="1"/>
  <c r="AS12" i="13"/>
  <c r="AS58" i="13" s="1"/>
  <c r="AS57" i="13" s="1"/>
  <c r="AQ122" i="25"/>
  <c r="AQ120" i="25" s="1"/>
  <c r="AQ108" i="16"/>
  <c r="AQ107" i="16" s="1"/>
  <c r="AR91" i="13"/>
  <c r="AR102" i="13" s="1"/>
  <c r="AQ109" i="25"/>
  <c r="AQ161" i="25"/>
  <c r="AQ159" i="25" s="1"/>
  <c r="AQ148" i="25"/>
  <c r="AQ146" i="25" s="1"/>
  <c r="AQ53" i="16"/>
  <c r="AQ52" i="16" s="1"/>
  <c r="AQ135" i="25"/>
  <c r="AQ133" i="25" s="1"/>
  <c r="AQ187" i="25"/>
  <c r="AQ185" i="25" s="1"/>
  <c r="AQ174" i="25"/>
  <c r="AQ172" i="25" s="1"/>
  <c r="AQ213" i="25"/>
  <c r="AQ211" i="25" s="1"/>
  <c r="AQ200" i="25"/>
  <c r="AQ198" i="25" s="1"/>
  <c r="AR13" i="21"/>
  <c r="AY203" i="25"/>
  <c r="AY216" i="25"/>
  <c r="AY202" i="25"/>
  <c r="AY215" i="25"/>
  <c r="AY176" i="25"/>
  <c r="AY189" i="25"/>
  <c r="AY177" i="25"/>
  <c r="AY190" i="25"/>
  <c r="AY151" i="25"/>
  <c r="AY164" i="25"/>
  <c r="AY150" i="25"/>
  <c r="AY163" i="25"/>
  <c r="AY124" i="25"/>
  <c r="AY137" i="25"/>
  <c r="AY125" i="25"/>
  <c r="AY138" i="25"/>
  <c r="AY111" i="16"/>
  <c r="AY112" i="25"/>
  <c r="AY111" i="25"/>
  <c r="AY100" i="16"/>
  <c r="BA15" i="13"/>
  <c r="BA72" i="13" s="1"/>
  <c r="AZ94" i="13"/>
  <c r="AZ105" i="13" s="1"/>
  <c r="AY56" i="16"/>
  <c r="AY89" i="16"/>
  <c r="AY67" i="16"/>
  <c r="AY78" i="16"/>
  <c r="BA14" i="13"/>
  <c r="BA60" i="13" s="1"/>
  <c r="AY66" i="16"/>
  <c r="AY77" i="16"/>
  <c r="AY55" i="16"/>
  <c r="AZ93" i="13"/>
  <c r="AZ104" i="13" s="1"/>
  <c r="AY88" i="16"/>
  <c r="AY110" i="16"/>
  <c r="AY99" i="16"/>
  <c r="AQ81" i="21"/>
  <c r="AQ59" i="21"/>
  <c r="AQ26" i="21"/>
  <c r="AR69" i="21"/>
  <c r="AR36" i="21"/>
  <c r="AQ49" i="25" l="1"/>
  <c r="AQ48" i="25"/>
  <c r="AQ47" i="25"/>
  <c r="AQ45" i="25"/>
  <c r="AQ485" i="25" s="1"/>
  <c r="AR485" i="25" s="1"/>
  <c r="AS485" i="25" s="1"/>
  <c r="AT485" i="25" s="1"/>
  <c r="AU485" i="25" s="1"/>
  <c r="AV485" i="25" s="1"/>
  <c r="AW485" i="25" s="1"/>
  <c r="AX485" i="25" s="1"/>
  <c r="AY485" i="25" s="1"/>
  <c r="AZ485" i="25" s="1"/>
  <c r="BA485" i="25" s="1"/>
  <c r="BB485" i="25" s="1"/>
  <c r="BC485" i="25" s="1"/>
  <c r="BD485" i="25" s="1"/>
  <c r="BE485" i="25" s="1"/>
  <c r="BF485" i="25" s="1"/>
  <c r="BG485" i="25" s="1"/>
  <c r="BH485" i="25" s="1"/>
  <c r="BI485" i="25" s="1"/>
  <c r="BJ485" i="25" s="1"/>
  <c r="BK485" i="25" s="1"/>
  <c r="BL485" i="25" s="1"/>
  <c r="BM485" i="25" s="1"/>
  <c r="BN485" i="25" s="1"/>
  <c r="AQ46" i="25"/>
  <c r="AQ486" i="25" s="1"/>
  <c r="AR486" i="25" s="1"/>
  <c r="AS486" i="25" s="1"/>
  <c r="AT486" i="25" s="1"/>
  <c r="AU486" i="25" s="1"/>
  <c r="AV486" i="25" s="1"/>
  <c r="AW486" i="25" s="1"/>
  <c r="AX486" i="25" s="1"/>
  <c r="AY486" i="25" s="1"/>
  <c r="AZ486" i="25" s="1"/>
  <c r="BA486" i="25" s="1"/>
  <c r="BB486" i="25" s="1"/>
  <c r="BC486" i="25" s="1"/>
  <c r="BD486" i="25" s="1"/>
  <c r="BE486" i="25" s="1"/>
  <c r="BF486" i="25" s="1"/>
  <c r="BG486" i="25" s="1"/>
  <c r="BH486" i="25" s="1"/>
  <c r="BI486" i="25" s="1"/>
  <c r="BJ486" i="25" s="1"/>
  <c r="BK486" i="25" s="1"/>
  <c r="BL486" i="25" s="1"/>
  <c r="BM486" i="25" s="1"/>
  <c r="BN486" i="25" s="1"/>
  <c r="AQ44" i="25"/>
  <c r="BM479" i="25"/>
  <c r="AW126" i="18"/>
  <c r="AW76" i="16"/>
  <c r="AW136" i="25"/>
  <c r="AW149" i="25"/>
  <c r="AW65" i="16"/>
  <c r="AW98" i="16"/>
  <c r="AW175" i="25"/>
  <c r="AW109" i="16"/>
  <c r="AW188" i="25"/>
  <c r="AW110" i="18"/>
  <c r="AW88" i="18"/>
  <c r="AW214" i="25"/>
  <c r="AY13" i="13"/>
  <c r="AW123" i="25"/>
  <c r="AW162" i="25"/>
  <c r="AW227" i="25"/>
  <c r="AW201" i="25"/>
  <c r="AW110" i="25"/>
  <c r="AW87" i="16"/>
  <c r="AX92" i="13"/>
  <c r="AX103" i="13" s="1"/>
  <c r="AW54" i="16"/>
  <c r="AW99" i="18"/>
  <c r="BA57" i="16"/>
  <c r="BC16" i="13"/>
  <c r="BC62" i="13" s="1"/>
  <c r="BA129" i="18"/>
  <c r="BA101" i="16"/>
  <c r="BA112" i="16"/>
  <c r="BA191" i="25"/>
  <c r="BA152" i="25"/>
  <c r="BA113" i="25"/>
  <c r="BA139" i="25"/>
  <c r="BA68" i="16"/>
  <c r="BA230" i="25"/>
  <c r="BB95" i="13"/>
  <c r="BB106" i="13" s="1"/>
  <c r="BA90" i="20" s="1"/>
  <c r="BD78" i="21" s="1"/>
  <c r="BA204" i="25"/>
  <c r="BA113" i="18"/>
  <c r="BA79" i="16"/>
  <c r="BA165" i="25"/>
  <c r="BA126" i="25"/>
  <c r="BA91" i="18"/>
  <c r="BA217" i="25"/>
  <c r="BA90" i="16"/>
  <c r="BA178" i="25"/>
  <c r="AY54" i="20"/>
  <c r="BB46" i="21" s="1"/>
  <c r="BA74" i="13"/>
  <c r="BA85" i="13" s="1"/>
  <c r="AZ92" i="18" s="1"/>
  <c r="AY17" i="20"/>
  <c r="BB24" i="21" s="1"/>
  <c r="AY141" i="18"/>
  <c r="AY65" i="20"/>
  <c r="AY39" i="20"/>
  <c r="AY91" i="20"/>
  <c r="BB79" i="21" s="1"/>
  <c r="AY76" i="20"/>
  <c r="AY113" i="20"/>
  <c r="AY102" i="20"/>
  <c r="AQ86" i="20"/>
  <c r="AT74" i="21" s="1"/>
  <c r="AQ31" i="4"/>
  <c r="AQ31" i="50" s="1"/>
  <c r="AQ13" i="4"/>
  <c r="AQ13" i="50" s="1"/>
  <c r="AQ16" i="4"/>
  <c r="AQ72" i="4" s="1"/>
  <c r="AQ15" i="4"/>
  <c r="AQ15" i="50" s="1"/>
  <c r="AQ18" i="4"/>
  <c r="AQ18" i="50" s="1"/>
  <c r="AQ17" i="4"/>
  <c r="AQ73" i="4" s="1"/>
  <c r="AQ12" i="20"/>
  <c r="AT19" i="21" s="1"/>
  <c r="AQ49" i="20"/>
  <c r="AN119" i="18"/>
  <c r="BB142" i="18"/>
  <c r="AQ123" i="18"/>
  <c r="AZ83" i="16"/>
  <c r="AZ95" i="18"/>
  <c r="AZ117" i="18"/>
  <c r="AZ106" i="18"/>
  <c r="AZ133" i="18"/>
  <c r="AY88" i="20"/>
  <c r="BB76" i="21" s="1"/>
  <c r="AY138" i="18"/>
  <c r="AQ136" i="18"/>
  <c r="AQ135" i="18" s="1"/>
  <c r="AX106" i="16"/>
  <c r="AX107" i="18"/>
  <c r="AX96" i="18"/>
  <c r="AX118" i="18"/>
  <c r="AX134" i="18"/>
  <c r="AY89" i="20"/>
  <c r="BB77" i="21" s="1"/>
  <c r="AY139" i="18"/>
  <c r="AY14" i="20"/>
  <c r="BB21" i="21" s="1"/>
  <c r="AY15" i="20"/>
  <c r="BB22" i="21" s="1"/>
  <c r="BB103" i="20"/>
  <c r="BB87" i="13"/>
  <c r="AZ72" i="16"/>
  <c r="AZ94" i="16"/>
  <c r="AZ143" i="25"/>
  <c r="AZ116" i="16"/>
  <c r="AZ234" i="25"/>
  <c r="AZ169" i="25"/>
  <c r="AZ130" i="25"/>
  <c r="AZ221" i="25"/>
  <c r="BA99" i="13"/>
  <c r="BA110" i="13" s="1"/>
  <c r="BD64" i="13"/>
  <c r="BD86" i="13" s="1"/>
  <c r="BB20" i="13"/>
  <c r="BB77" i="13" s="1"/>
  <c r="BB29" i="20"/>
  <c r="AZ61" i="16"/>
  <c r="AZ105" i="16"/>
  <c r="AZ117" i="25"/>
  <c r="AZ156" i="25"/>
  <c r="AZ208" i="25"/>
  <c r="AZ195" i="25"/>
  <c r="AZ182" i="25"/>
  <c r="BB114" i="20"/>
  <c r="BB55" i="20"/>
  <c r="BE47" i="21" s="1"/>
  <c r="BB92" i="20"/>
  <c r="BB18" i="20"/>
  <c r="BB66" i="20"/>
  <c r="BB40" i="20"/>
  <c r="BB77" i="20"/>
  <c r="AY52" i="20"/>
  <c r="BB44" i="21" s="1"/>
  <c r="AY51" i="20"/>
  <c r="BB43" i="21" s="1"/>
  <c r="AY111" i="20"/>
  <c r="AX73" i="16"/>
  <c r="AX209" i="25"/>
  <c r="AX170" i="25"/>
  <c r="AX117" i="16"/>
  <c r="AX183" i="25"/>
  <c r="AX131" i="25"/>
  <c r="AX84" i="16"/>
  <c r="AZ21" i="13"/>
  <c r="AZ78" i="13" s="1"/>
  <c r="AX95" i="16"/>
  <c r="AX196" i="25"/>
  <c r="AX118" i="25"/>
  <c r="AX62" i="16"/>
  <c r="AX222" i="25"/>
  <c r="AX235" i="25"/>
  <c r="AY100" i="13"/>
  <c r="AY111" i="13" s="1"/>
  <c r="AX157" i="25"/>
  <c r="AX144" i="25"/>
  <c r="AS11" i="13"/>
  <c r="BP36" i="13"/>
  <c r="AR90" i="13"/>
  <c r="AS69" i="13"/>
  <c r="AS68" i="13" s="1"/>
  <c r="BP47" i="13"/>
  <c r="BP46" i="13" s="1"/>
  <c r="AQ37" i="25"/>
  <c r="AR14" i="21"/>
  <c r="AS11" i="21"/>
  <c r="AQ38" i="25"/>
  <c r="AS66" i="21"/>
  <c r="AH71" i="50"/>
  <c r="AH70" i="50"/>
  <c r="AH72" i="50"/>
  <c r="AH73" i="50"/>
  <c r="AH68" i="50"/>
  <c r="AP74" i="4"/>
  <c r="AQ14" i="4"/>
  <c r="AQ32" i="4"/>
  <c r="AQ33" i="4"/>
  <c r="BA61" i="13"/>
  <c r="BA83" i="13" s="1"/>
  <c r="AY26" i="20"/>
  <c r="AY37" i="20"/>
  <c r="AY74" i="20"/>
  <c r="AY63" i="20"/>
  <c r="AY100" i="20"/>
  <c r="BA71" i="13"/>
  <c r="BA82" i="13" s="1"/>
  <c r="AY110" i="20"/>
  <c r="AR70" i="21"/>
  <c r="AR37" i="21"/>
  <c r="AS34" i="21"/>
  <c r="AQ108" i="20"/>
  <c r="AQ107" i="20" s="1"/>
  <c r="AY99" i="20"/>
  <c r="AQ97" i="20"/>
  <c r="AQ96" i="20" s="1"/>
  <c r="AY73" i="20"/>
  <c r="AQ60" i="20"/>
  <c r="AQ59" i="20" s="1"/>
  <c r="AQ71" i="20"/>
  <c r="AQ70" i="20" s="1"/>
  <c r="AY62" i="20"/>
  <c r="AY36" i="20"/>
  <c r="AQ34" i="20"/>
  <c r="AQ33" i="20" s="1"/>
  <c r="AQ23" i="20"/>
  <c r="AQ22" i="20" s="1"/>
  <c r="AY25" i="20"/>
  <c r="AR101" i="13"/>
  <c r="AQ488" i="25" l="1"/>
  <c r="AQ487" i="25"/>
  <c r="AR487" i="25" s="1"/>
  <c r="AS487" i="25" s="1"/>
  <c r="AT487" i="25" s="1"/>
  <c r="AU487" i="25" s="1"/>
  <c r="AV487" i="25" s="1"/>
  <c r="AW487" i="25" s="1"/>
  <c r="AX487" i="25" s="1"/>
  <c r="AY487" i="25" s="1"/>
  <c r="AZ487" i="25" s="1"/>
  <c r="BA487" i="25" s="1"/>
  <c r="BB487" i="25" s="1"/>
  <c r="BC487" i="25" s="1"/>
  <c r="BD487" i="25" s="1"/>
  <c r="BE487" i="25" s="1"/>
  <c r="BF487" i="25" s="1"/>
  <c r="BG487" i="25" s="1"/>
  <c r="BH487" i="25" s="1"/>
  <c r="BI487" i="25" s="1"/>
  <c r="BJ487" i="25" s="1"/>
  <c r="BK487" i="25" s="1"/>
  <c r="BL487" i="25" s="1"/>
  <c r="BM487" i="25" s="1"/>
  <c r="BN487" i="25" s="1"/>
  <c r="AQ42" i="25"/>
  <c r="AQ41" i="25" s="1"/>
  <c r="AQ484" i="25"/>
  <c r="AR484" i="25" s="1"/>
  <c r="AS484" i="25" s="1"/>
  <c r="AT484" i="25" s="1"/>
  <c r="AU484" i="25" s="1"/>
  <c r="AV484" i="25" s="1"/>
  <c r="AW484" i="25" s="1"/>
  <c r="AX484" i="25" s="1"/>
  <c r="AY484" i="25" s="1"/>
  <c r="AZ484" i="25" s="1"/>
  <c r="BA484" i="25" s="1"/>
  <c r="BB484" i="25" s="1"/>
  <c r="BC484" i="25" s="1"/>
  <c r="BD484" i="25" s="1"/>
  <c r="BE484" i="25" s="1"/>
  <c r="BF484" i="25" s="1"/>
  <c r="BG484" i="25" s="1"/>
  <c r="BH484" i="25" s="1"/>
  <c r="BI484" i="25" s="1"/>
  <c r="BJ484" i="25" s="1"/>
  <c r="BK484" i="25" s="1"/>
  <c r="BL484" i="25" s="1"/>
  <c r="AY70" i="13"/>
  <c r="AY59" i="13"/>
  <c r="AW61" i="20"/>
  <c r="AW109" i="20"/>
  <c r="AW72" i="20"/>
  <c r="AW13" i="20"/>
  <c r="AZ20" i="21" s="1"/>
  <c r="AW50" i="20"/>
  <c r="AZ42" i="21" s="1"/>
  <c r="AW87" i="20"/>
  <c r="AZ75" i="21" s="1"/>
  <c r="AW137" i="18"/>
  <c r="AW98" i="20"/>
  <c r="AW24" i="20"/>
  <c r="AW35" i="20"/>
  <c r="BC73" i="13"/>
  <c r="BC84" i="13" s="1"/>
  <c r="BB129" i="18" s="1"/>
  <c r="BA64" i="20"/>
  <c r="BA112" i="20"/>
  <c r="BA38" i="20"/>
  <c r="BA16" i="20"/>
  <c r="BD23" i="21" s="1"/>
  <c r="BA75" i="20"/>
  <c r="BA53" i="20"/>
  <c r="BD45" i="21" s="1"/>
  <c r="BA101" i="20"/>
  <c r="AZ69" i="16"/>
  <c r="AZ114" i="18"/>
  <c r="BA140" i="18"/>
  <c r="BB17" i="13"/>
  <c r="BB63" i="13" s="1"/>
  <c r="BA27" i="20"/>
  <c r="AZ166" i="25"/>
  <c r="AZ80" i="16"/>
  <c r="AZ130" i="18"/>
  <c r="AZ192" i="25"/>
  <c r="AZ218" i="25"/>
  <c r="AZ205" i="25"/>
  <c r="AZ127" i="25"/>
  <c r="AZ231" i="25"/>
  <c r="AZ114" i="25"/>
  <c r="AZ113" i="16"/>
  <c r="AZ102" i="16"/>
  <c r="AZ153" i="25"/>
  <c r="BA96" i="13"/>
  <c r="BA107" i="13" s="1"/>
  <c r="AZ102" i="20" s="1"/>
  <c r="AZ179" i="25"/>
  <c r="AZ91" i="16"/>
  <c r="AZ58" i="16"/>
  <c r="AZ140" i="25"/>
  <c r="AZ103" i="18"/>
  <c r="AQ69" i="4"/>
  <c r="AQ17" i="50"/>
  <c r="AQ16" i="50"/>
  <c r="AQ71" i="4"/>
  <c r="AX145" i="18"/>
  <c r="AZ144" i="18"/>
  <c r="AQ85" i="20"/>
  <c r="AQ84" i="20" s="1"/>
  <c r="AT65" i="21" s="1"/>
  <c r="AZ229" i="25"/>
  <c r="AZ101" i="18"/>
  <c r="AZ90" i="18"/>
  <c r="AZ128" i="18"/>
  <c r="AZ112" i="18"/>
  <c r="BC128" i="25"/>
  <c r="BC93" i="18"/>
  <c r="BC104" i="18"/>
  <c r="BC115" i="18"/>
  <c r="BC131" i="18"/>
  <c r="AQ84" i="18"/>
  <c r="AZ228" i="25"/>
  <c r="AZ100" i="18"/>
  <c r="AZ111" i="18"/>
  <c r="AZ89" i="18"/>
  <c r="AZ127" i="18"/>
  <c r="BP35" i="13"/>
  <c r="BO301" i="25" s="1"/>
  <c r="BO72" i="18"/>
  <c r="BO71" i="18" s="1"/>
  <c r="AQ85" i="18"/>
  <c r="BA115" i="16"/>
  <c r="BA94" i="18"/>
  <c r="BA116" i="18"/>
  <c r="BA105" i="18"/>
  <c r="BA132" i="18"/>
  <c r="AQ11" i="20"/>
  <c r="AQ10" i="20" s="1"/>
  <c r="AT10" i="21" s="1"/>
  <c r="AQ35" i="4"/>
  <c r="AQ35" i="50" s="1"/>
  <c r="AZ42" i="20"/>
  <c r="AQ33" i="50"/>
  <c r="AQ32" i="50"/>
  <c r="BA155" i="25"/>
  <c r="BA207" i="25"/>
  <c r="BA181" i="25"/>
  <c r="BA129" i="25"/>
  <c r="BA82" i="16"/>
  <c r="BA71" i="16"/>
  <c r="BA142" i="25"/>
  <c r="BB98" i="13"/>
  <c r="BB109" i="13" s="1"/>
  <c r="BA220" i="25"/>
  <c r="BA168" i="25"/>
  <c r="BA233" i="25"/>
  <c r="BA104" i="16"/>
  <c r="BA116" i="25"/>
  <c r="BC19" i="13"/>
  <c r="BC65" i="13" s="1"/>
  <c r="BA93" i="16"/>
  <c r="BA194" i="25"/>
  <c r="BA60" i="16"/>
  <c r="AZ57" i="20"/>
  <c r="BC49" i="21" s="1"/>
  <c r="AZ68" i="20"/>
  <c r="AZ116" i="20"/>
  <c r="AZ20" i="20"/>
  <c r="AZ94" i="20"/>
  <c r="AZ79" i="20"/>
  <c r="AZ31" i="20"/>
  <c r="AZ105" i="20"/>
  <c r="BB66" i="13"/>
  <c r="BB88" i="13" s="1"/>
  <c r="BE18" i="13"/>
  <c r="BE64" i="13" s="1"/>
  <c r="BC92" i="16"/>
  <c r="BC115" i="25"/>
  <c r="BC180" i="25"/>
  <c r="BC103" i="16"/>
  <c r="BC70" i="16"/>
  <c r="BC114" i="16"/>
  <c r="BC59" i="16"/>
  <c r="BD97" i="13"/>
  <c r="BD108" i="13" s="1"/>
  <c r="BC193" i="25"/>
  <c r="BC154" i="25"/>
  <c r="BC219" i="25"/>
  <c r="BC81" i="16"/>
  <c r="BC141" i="25"/>
  <c r="BC232" i="25"/>
  <c r="BC167" i="25"/>
  <c r="BC206" i="25"/>
  <c r="AX58" i="20"/>
  <c r="BA50" i="21" s="1"/>
  <c r="AX95" i="20"/>
  <c r="AX21" i="20"/>
  <c r="AZ67" i="13"/>
  <c r="AZ89" i="13" s="1"/>
  <c r="AX106" i="20"/>
  <c r="AX43" i="20"/>
  <c r="AX69" i="20"/>
  <c r="AX32" i="20"/>
  <c r="AX117" i="20"/>
  <c r="AX80" i="20"/>
  <c r="AQ48" i="20"/>
  <c r="AQ47" i="20" s="1"/>
  <c r="AT32" i="21" s="1"/>
  <c r="AT41" i="21"/>
  <c r="AQ121" i="16"/>
  <c r="AQ120" i="16"/>
  <c r="AR15" i="21"/>
  <c r="AR17" i="21" s="1"/>
  <c r="AS12" i="21"/>
  <c r="AS80" i="13"/>
  <c r="AS67" i="21"/>
  <c r="AS68" i="21" s="1"/>
  <c r="AH69" i="50"/>
  <c r="AQ14" i="50"/>
  <c r="AQ70" i="4"/>
  <c r="AN34" i="4"/>
  <c r="AQ36" i="4"/>
  <c r="AZ202" i="25"/>
  <c r="AZ215" i="25"/>
  <c r="AZ203" i="25"/>
  <c r="AZ216" i="25"/>
  <c r="AZ177" i="25"/>
  <c r="AZ190" i="25"/>
  <c r="AZ176" i="25"/>
  <c r="AZ189" i="25"/>
  <c r="AZ150" i="25"/>
  <c r="AZ163" i="25"/>
  <c r="AZ151" i="25"/>
  <c r="AZ164" i="25"/>
  <c r="AZ125" i="25"/>
  <c r="AZ138" i="25"/>
  <c r="AZ124" i="25"/>
  <c r="AZ137" i="25"/>
  <c r="AZ111" i="25"/>
  <c r="AZ112" i="25"/>
  <c r="AZ89" i="16"/>
  <c r="BB15" i="13"/>
  <c r="BB61" i="13" s="1"/>
  <c r="AZ56" i="16"/>
  <c r="BA94" i="13"/>
  <c r="BA105" i="13" s="1"/>
  <c r="AZ67" i="16"/>
  <c r="AZ78" i="16"/>
  <c r="AZ100" i="16"/>
  <c r="AZ111" i="16"/>
  <c r="AZ55" i="16"/>
  <c r="AZ88" i="16"/>
  <c r="AZ66" i="16"/>
  <c r="BA93" i="13"/>
  <c r="BA104" i="13" s="1"/>
  <c r="AZ110" i="16"/>
  <c r="BB14" i="13"/>
  <c r="BB60" i="13" s="1"/>
  <c r="AZ77" i="16"/>
  <c r="AZ99" i="16"/>
  <c r="AR72" i="21"/>
  <c r="AR39" i="21"/>
  <c r="AS35" i="21"/>
  <c r="BM484" i="25" l="1"/>
  <c r="AQ36" i="25"/>
  <c r="AQ82" i="18" s="1"/>
  <c r="AQ27" i="4" s="1"/>
  <c r="AQ27" i="50" s="1"/>
  <c r="AR488" i="25"/>
  <c r="AS488" i="25" s="1"/>
  <c r="AT488" i="25" s="1"/>
  <c r="AU488" i="25" s="1"/>
  <c r="AV488" i="25" s="1"/>
  <c r="AW488" i="25" s="1"/>
  <c r="AX488" i="25" s="1"/>
  <c r="AY488" i="25" s="1"/>
  <c r="AZ488" i="25" s="1"/>
  <c r="BA488" i="25" s="1"/>
  <c r="BB488" i="25" s="1"/>
  <c r="BC488" i="25" s="1"/>
  <c r="BD488" i="25" s="1"/>
  <c r="BE488" i="25" s="1"/>
  <c r="BF488" i="25" s="1"/>
  <c r="BG488" i="25" s="1"/>
  <c r="BH488" i="25" s="1"/>
  <c r="BI488" i="25" s="1"/>
  <c r="BJ488" i="25" s="1"/>
  <c r="BK488" i="25" s="1"/>
  <c r="BL488" i="25" s="1"/>
  <c r="BM488" i="25" s="1"/>
  <c r="BN488" i="25" s="1"/>
  <c r="AQ322" i="25"/>
  <c r="AY81" i="13"/>
  <c r="AX201" i="25" s="1"/>
  <c r="BB74" i="13"/>
  <c r="BB85" i="13" s="1"/>
  <c r="BC17" i="13" s="1"/>
  <c r="BC63" i="13" s="1"/>
  <c r="BD16" i="13"/>
  <c r="BD73" i="13" s="1"/>
  <c r="BB165" i="25"/>
  <c r="BB126" i="25"/>
  <c r="BB113" i="18"/>
  <c r="BB139" i="25"/>
  <c r="BB191" i="25"/>
  <c r="BB112" i="16"/>
  <c r="BB217" i="25"/>
  <c r="BB79" i="16"/>
  <c r="BB102" i="18"/>
  <c r="BC95" i="13"/>
  <c r="BC106" i="13" s="1"/>
  <c r="BB38" i="20" s="1"/>
  <c r="BB57" i="16"/>
  <c r="BB90" i="16"/>
  <c r="BB91" i="18"/>
  <c r="BB68" i="16"/>
  <c r="BB230" i="25"/>
  <c r="BB113" i="25"/>
  <c r="BB178" i="25"/>
  <c r="BB204" i="25"/>
  <c r="BB101" i="16"/>
  <c r="BB152" i="25"/>
  <c r="AZ17" i="20"/>
  <c r="BC24" i="21" s="1"/>
  <c r="AZ113" i="20"/>
  <c r="AZ39" i="20"/>
  <c r="AZ54" i="20"/>
  <c r="BC46" i="21" s="1"/>
  <c r="AZ28" i="20"/>
  <c r="AZ76" i="20"/>
  <c r="AZ65" i="20"/>
  <c r="AZ91" i="20"/>
  <c r="BC79" i="21" s="1"/>
  <c r="AZ141" i="18"/>
  <c r="AQ30" i="4"/>
  <c r="AQ30" i="50" s="1"/>
  <c r="AQ29" i="4"/>
  <c r="AQ29" i="50" s="1"/>
  <c r="BO26" i="4"/>
  <c r="BO26" i="50" s="1"/>
  <c r="AO121" i="18"/>
  <c r="AO120" i="18"/>
  <c r="AO122" i="18"/>
  <c r="BA143" i="18"/>
  <c r="AR64" i="16"/>
  <c r="AR63" i="16" s="1"/>
  <c r="BC142" i="18"/>
  <c r="AS79" i="13"/>
  <c r="AY235" i="25"/>
  <c r="AY96" i="18"/>
  <c r="AY107" i="18"/>
  <c r="AY134" i="18"/>
  <c r="AY118" i="18"/>
  <c r="AR87" i="18"/>
  <c r="AR86" i="18" s="1"/>
  <c r="AR98" i="18"/>
  <c r="AR97" i="18" s="1"/>
  <c r="AR109" i="18"/>
  <c r="AR108" i="18" s="1"/>
  <c r="AR125" i="18"/>
  <c r="AR124" i="18" s="1"/>
  <c r="BA106" i="18"/>
  <c r="BA95" i="18"/>
  <c r="BA117" i="18"/>
  <c r="BA133" i="18"/>
  <c r="AZ88" i="20"/>
  <c r="BC76" i="21" s="1"/>
  <c r="AZ138" i="18"/>
  <c r="AZ89" i="20"/>
  <c r="BC77" i="21" s="1"/>
  <c r="AZ139" i="18"/>
  <c r="AZ14" i="20"/>
  <c r="BC21" i="21" s="1"/>
  <c r="AZ15" i="20"/>
  <c r="BC22" i="21" s="1"/>
  <c r="AR174" i="25"/>
  <c r="AR172" i="25" s="1"/>
  <c r="BA93" i="20"/>
  <c r="BC29" i="20"/>
  <c r="AQ36" i="50"/>
  <c r="AN34" i="50"/>
  <c r="BA67" i="20"/>
  <c r="BC76" i="13"/>
  <c r="BC87" i="13" s="1"/>
  <c r="BA56" i="20"/>
  <c r="BD48" i="21" s="1"/>
  <c r="BA30" i="20"/>
  <c r="BA41" i="20"/>
  <c r="BA104" i="20"/>
  <c r="BA78" i="20"/>
  <c r="BA19" i="20"/>
  <c r="BA115" i="20"/>
  <c r="BA182" i="25"/>
  <c r="BA130" i="25"/>
  <c r="BC20" i="13"/>
  <c r="BC66" i="13" s="1"/>
  <c r="BA143" i="25"/>
  <c r="BA94" i="16"/>
  <c r="BA83" i="16"/>
  <c r="BB99" i="13"/>
  <c r="BB110" i="13" s="1"/>
  <c r="BA234" i="25"/>
  <c r="BA156" i="25"/>
  <c r="BA116" i="16"/>
  <c r="BA72" i="16"/>
  <c r="BA169" i="25"/>
  <c r="BE75" i="13"/>
  <c r="BE86" i="13" s="1"/>
  <c r="BA208" i="25"/>
  <c r="BA195" i="25"/>
  <c r="BA117" i="25"/>
  <c r="BA221" i="25"/>
  <c r="BA105" i="16"/>
  <c r="BA61" i="16"/>
  <c r="BC114" i="20"/>
  <c r="BC77" i="20"/>
  <c r="BC66" i="20"/>
  <c r="BC40" i="20"/>
  <c r="BC103" i="20"/>
  <c r="BC55" i="20"/>
  <c r="BF47" i="21" s="1"/>
  <c r="BC18" i="20"/>
  <c r="BC92" i="20"/>
  <c r="AZ51" i="20"/>
  <c r="BC43" i="21" s="1"/>
  <c r="AZ52" i="20"/>
  <c r="BC44" i="21" s="1"/>
  <c r="AY144" i="25"/>
  <c r="AZ100" i="13"/>
  <c r="AZ111" i="13" s="1"/>
  <c r="AY117" i="16"/>
  <c r="AY118" i="25"/>
  <c r="AY209" i="25"/>
  <c r="AY62" i="16"/>
  <c r="AY131" i="25"/>
  <c r="AY73" i="16"/>
  <c r="BA21" i="13"/>
  <c r="BA78" i="13" s="1"/>
  <c r="AY95" i="16"/>
  <c r="AY196" i="25"/>
  <c r="AY157" i="25"/>
  <c r="AY222" i="25"/>
  <c r="AY170" i="25"/>
  <c r="AY84" i="16"/>
  <c r="AY106" i="16"/>
  <c r="AY183" i="25"/>
  <c r="AS13" i="21"/>
  <c r="AS91" i="13"/>
  <c r="AS102" i="13" s="1"/>
  <c r="AR75" i="16"/>
  <c r="AR74" i="16" s="1"/>
  <c r="AR161" i="25"/>
  <c r="AR159" i="25" s="1"/>
  <c r="AR135" i="25"/>
  <c r="AR133" i="25" s="1"/>
  <c r="AR53" i="16"/>
  <c r="AR52" i="16" s="1"/>
  <c r="AR97" i="16"/>
  <c r="AR96" i="16" s="1"/>
  <c r="AR226" i="25"/>
  <c r="AR224" i="25" s="1"/>
  <c r="AR108" i="16"/>
  <c r="AR107" i="16" s="1"/>
  <c r="AR148" i="25"/>
  <c r="AR146" i="25" s="1"/>
  <c r="AR213" i="25"/>
  <c r="AR211" i="25" s="1"/>
  <c r="AR86" i="16"/>
  <c r="AR85" i="16" s="1"/>
  <c r="AR122" i="25"/>
  <c r="AR120" i="25" s="1"/>
  <c r="AR109" i="25"/>
  <c r="AT12" i="13"/>
  <c r="AT58" i="13" s="1"/>
  <c r="AT57" i="13" s="1"/>
  <c r="AR200" i="25"/>
  <c r="AR198" i="25" s="1"/>
  <c r="AR187" i="25"/>
  <c r="AR185" i="25" s="1"/>
  <c r="BB72" i="13"/>
  <c r="BB83" i="13" s="1"/>
  <c r="AZ37" i="20"/>
  <c r="AZ100" i="20"/>
  <c r="AZ63" i="20"/>
  <c r="AZ111" i="20"/>
  <c r="AZ74" i="20"/>
  <c r="AZ26" i="20"/>
  <c r="BB71" i="13"/>
  <c r="BB82" i="13" s="1"/>
  <c r="AR81" i="21"/>
  <c r="AR59" i="21"/>
  <c r="AR26" i="21"/>
  <c r="AZ110" i="20"/>
  <c r="AT66" i="21"/>
  <c r="AS69" i="21"/>
  <c r="AT33" i="21"/>
  <c r="AS36" i="21"/>
  <c r="AT11" i="21"/>
  <c r="AZ99" i="20"/>
  <c r="AZ73" i="20"/>
  <c r="AZ62" i="20"/>
  <c r="AZ36" i="20"/>
  <c r="AZ25" i="20"/>
  <c r="AR49" i="25" l="1"/>
  <c r="AR48" i="25"/>
  <c r="AR44" i="25"/>
  <c r="AR47" i="25"/>
  <c r="AR45" i="25"/>
  <c r="AR490" i="25" s="1"/>
  <c r="AS490" i="25" s="1"/>
  <c r="AT490" i="25" s="1"/>
  <c r="AU490" i="25" s="1"/>
  <c r="AV490" i="25" s="1"/>
  <c r="AW490" i="25" s="1"/>
  <c r="AX490" i="25" s="1"/>
  <c r="AY490" i="25" s="1"/>
  <c r="AZ490" i="25" s="1"/>
  <c r="BA490" i="25" s="1"/>
  <c r="BB490" i="25" s="1"/>
  <c r="BC490" i="25" s="1"/>
  <c r="BD490" i="25" s="1"/>
  <c r="BE490" i="25" s="1"/>
  <c r="BF490" i="25" s="1"/>
  <c r="BG490" i="25" s="1"/>
  <c r="BH490" i="25" s="1"/>
  <c r="BI490" i="25" s="1"/>
  <c r="BJ490" i="25" s="1"/>
  <c r="BK490" i="25" s="1"/>
  <c r="BL490" i="25" s="1"/>
  <c r="BM490" i="25" s="1"/>
  <c r="BN490" i="25" s="1"/>
  <c r="BO490" i="25" s="1"/>
  <c r="AR46" i="25"/>
  <c r="AR491" i="25" s="1"/>
  <c r="AS491" i="25" s="1"/>
  <c r="AT491" i="25" s="1"/>
  <c r="AU491" i="25" s="1"/>
  <c r="AV491" i="25" s="1"/>
  <c r="AW491" i="25" s="1"/>
  <c r="AX491" i="25" s="1"/>
  <c r="AY491" i="25" s="1"/>
  <c r="AZ491" i="25" s="1"/>
  <c r="BA491" i="25" s="1"/>
  <c r="BB491" i="25" s="1"/>
  <c r="BC491" i="25" s="1"/>
  <c r="BD491" i="25" s="1"/>
  <c r="BE491" i="25" s="1"/>
  <c r="BF491" i="25" s="1"/>
  <c r="BG491" i="25" s="1"/>
  <c r="BH491" i="25" s="1"/>
  <c r="BI491" i="25" s="1"/>
  <c r="BJ491" i="25" s="1"/>
  <c r="BK491" i="25" s="1"/>
  <c r="BL491" i="25" s="1"/>
  <c r="BM491" i="25" s="1"/>
  <c r="BN491" i="25" s="1"/>
  <c r="BO491" i="25" s="1"/>
  <c r="BN484" i="25"/>
  <c r="AX88" i="18"/>
  <c r="AX109" i="16"/>
  <c r="AX126" i="18"/>
  <c r="AX99" i="18"/>
  <c r="AX227" i="25"/>
  <c r="AX175" i="25"/>
  <c r="AX214" i="25"/>
  <c r="AX87" i="16"/>
  <c r="AX136" i="25"/>
  <c r="AX54" i="16"/>
  <c r="AX188" i="25"/>
  <c r="AX98" i="16"/>
  <c r="AX149" i="25"/>
  <c r="AX110" i="18"/>
  <c r="AX65" i="16"/>
  <c r="AX162" i="25"/>
  <c r="AX123" i="25"/>
  <c r="AX110" i="25"/>
  <c r="AX76" i="16"/>
  <c r="AZ13" i="13"/>
  <c r="AZ70" i="13" s="1"/>
  <c r="AY92" i="13"/>
  <c r="AY103" i="13" s="1"/>
  <c r="AX50" i="20" s="1"/>
  <c r="BA42" i="21" s="1"/>
  <c r="BA58" i="16"/>
  <c r="BA91" i="16"/>
  <c r="BA113" i="16"/>
  <c r="BA114" i="25"/>
  <c r="BA102" i="16"/>
  <c r="BA103" i="18"/>
  <c r="BA231" i="25"/>
  <c r="BA92" i="18"/>
  <c r="BA69" i="16"/>
  <c r="BA205" i="25"/>
  <c r="BA127" i="25"/>
  <c r="BA130" i="18"/>
  <c r="BA179" i="25"/>
  <c r="BB96" i="13"/>
  <c r="BB107" i="13" s="1"/>
  <c r="BA141" i="18" s="1"/>
  <c r="BA114" i="18"/>
  <c r="BA218" i="25"/>
  <c r="BA140" i="25"/>
  <c r="BA80" i="16"/>
  <c r="BA166" i="25"/>
  <c r="BA192" i="25"/>
  <c r="BA153" i="25"/>
  <c r="BB101" i="20"/>
  <c r="BB53" i="20"/>
  <c r="BE45" i="21" s="1"/>
  <c r="BB112" i="20"/>
  <c r="BB140" i="18"/>
  <c r="BB75" i="20"/>
  <c r="BB90" i="20"/>
  <c r="BE78" i="21" s="1"/>
  <c r="BB27" i="20"/>
  <c r="BB64" i="20"/>
  <c r="BB16" i="20"/>
  <c r="BE23" i="21" s="1"/>
  <c r="BD62" i="13"/>
  <c r="BD84" i="13" s="1"/>
  <c r="BC101" i="16" s="1"/>
  <c r="AR86" i="20"/>
  <c r="AU74" i="21" s="1"/>
  <c r="AR18" i="4"/>
  <c r="AR18" i="50" s="1"/>
  <c r="AR16" i="4"/>
  <c r="AR72" i="4" s="1"/>
  <c r="AR31" i="4"/>
  <c r="AR31" i="50" s="1"/>
  <c r="AR13" i="4"/>
  <c r="AR13" i="50" s="1"/>
  <c r="AR17" i="4"/>
  <c r="AR17" i="50" s="1"/>
  <c r="AR15" i="4"/>
  <c r="AR71" i="4" s="1"/>
  <c r="AR12" i="20"/>
  <c r="AU19" i="21" s="1"/>
  <c r="AR49" i="20"/>
  <c r="AO119" i="18"/>
  <c r="AY145" i="18"/>
  <c r="BA144" i="18"/>
  <c r="AR123" i="18"/>
  <c r="AR136" i="18"/>
  <c r="AR135" i="18" s="1"/>
  <c r="BD81" i="16"/>
  <c r="BD93" i="18"/>
  <c r="BD104" i="18"/>
  <c r="BD115" i="18"/>
  <c r="BD131" i="18"/>
  <c r="BB94" i="18"/>
  <c r="BB116" i="18"/>
  <c r="BB105" i="18"/>
  <c r="BB132" i="18"/>
  <c r="BA229" i="25"/>
  <c r="BA101" i="18"/>
  <c r="BA90" i="18"/>
  <c r="BA112" i="18"/>
  <c r="BA128" i="18"/>
  <c r="BA89" i="18"/>
  <c r="BA100" i="18"/>
  <c r="BA111" i="18"/>
  <c r="BA127" i="18"/>
  <c r="BA79" i="20"/>
  <c r="BA105" i="20"/>
  <c r="BA116" i="20"/>
  <c r="BB93" i="16"/>
  <c r="BC98" i="13"/>
  <c r="BC109" i="13" s="1"/>
  <c r="BB220" i="25"/>
  <c r="BB155" i="25"/>
  <c r="BD19" i="13"/>
  <c r="BB181" i="25"/>
  <c r="BB71" i="16"/>
  <c r="BB104" i="16"/>
  <c r="BB60" i="16"/>
  <c r="BB115" i="16"/>
  <c r="BB194" i="25"/>
  <c r="BB116" i="25"/>
  <c r="BB142" i="25"/>
  <c r="BB168" i="25"/>
  <c r="BB82" i="16"/>
  <c r="BB207" i="25"/>
  <c r="BB233" i="25"/>
  <c r="BB129" i="25"/>
  <c r="BA68" i="20"/>
  <c r="BA42" i="20"/>
  <c r="BA31" i="20"/>
  <c r="BA94" i="20"/>
  <c r="BA20" i="20"/>
  <c r="BA57" i="20"/>
  <c r="BD49" i="21" s="1"/>
  <c r="BC77" i="13"/>
  <c r="BC88" i="13" s="1"/>
  <c r="BD128" i="25"/>
  <c r="BD206" i="25"/>
  <c r="BD180" i="25"/>
  <c r="BD154" i="25"/>
  <c r="BD59" i="16"/>
  <c r="BD193" i="25"/>
  <c r="BD219" i="25"/>
  <c r="BD92" i="16"/>
  <c r="BF18" i="13"/>
  <c r="BF64" i="13" s="1"/>
  <c r="BD141" i="25"/>
  <c r="BE97" i="13"/>
  <c r="BE108" i="13" s="1"/>
  <c r="BD114" i="16"/>
  <c r="BD103" i="16"/>
  <c r="BD167" i="25"/>
  <c r="BD70" i="16"/>
  <c r="BD232" i="25"/>
  <c r="BD115" i="25"/>
  <c r="BC74" i="13"/>
  <c r="BC85" i="13" s="1"/>
  <c r="AY58" i="20"/>
  <c r="BB50" i="21" s="1"/>
  <c r="AY95" i="20"/>
  <c r="AY69" i="20"/>
  <c r="AY21" i="20"/>
  <c r="AY106" i="20"/>
  <c r="BA67" i="13"/>
  <c r="BA89" i="13" s="1"/>
  <c r="AY117" i="20"/>
  <c r="AY43" i="20"/>
  <c r="AY32" i="20"/>
  <c r="AY80" i="20"/>
  <c r="AS90" i="13"/>
  <c r="AS14" i="21"/>
  <c r="AR37" i="25"/>
  <c r="BQ36" i="13"/>
  <c r="BQ47" i="13"/>
  <c r="BQ46" i="13" s="1"/>
  <c r="AT11" i="13"/>
  <c r="AR38" i="25"/>
  <c r="AT69" i="13"/>
  <c r="AT68" i="13" s="1"/>
  <c r="AI71" i="50"/>
  <c r="AI70" i="50"/>
  <c r="AI72" i="50"/>
  <c r="AI68" i="50"/>
  <c r="AI73" i="50"/>
  <c r="AR14" i="4"/>
  <c r="AR33" i="4"/>
  <c r="AR32" i="4"/>
  <c r="BA215" i="25"/>
  <c r="BA228" i="25"/>
  <c r="BA203" i="25"/>
  <c r="BA216" i="25"/>
  <c r="BA189" i="25"/>
  <c r="BA202" i="25"/>
  <c r="BA177" i="25"/>
  <c r="BA190" i="25"/>
  <c r="BA163" i="25"/>
  <c r="BA176" i="25"/>
  <c r="BA151" i="25"/>
  <c r="BA164" i="25"/>
  <c r="BA137" i="25"/>
  <c r="BA150" i="25"/>
  <c r="BA125" i="25"/>
  <c r="BA138" i="25"/>
  <c r="BA111" i="25"/>
  <c r="BA124" i="25"/>
  <c r="BA112" i="25"/>
  <c r="BA56" i="16"/>
  <c r="BA78" i="16"/>
  <c r="BA67" i="16"/>
  <c r="BC15" i="13"/>
  <c r="BC72" i="13" s="1"/>
  <c r="BB94" i="13"/>
  <c r="BB105" i="13" s="1"/>
  <c r="BA111" i="16"/>
  <c r="BA100" i="16"/>
  <c r="BA89" i="16"/>
  <c r="BA55" i="16"/>
  <c r="BA66" i="16"/>
  <c r="BA77" i="16"/>
  <c r="BA99" i="16"/>
  <c r="BC14" i="13"/>
  <c r="BC71" i="13" s="1"/>
  <c r="BB93" i="13"/>
  <c r="BB104" i="13" s="1"/>
  <c r="BA88" i="16"/>
  <c r="BA110" i="16"/>
  <c r="AS70" i="21"/>
  <c r="AT67" i="21"/>
  <c r="AS37" i="21"/>
  <c r="AT34" i="21"/>
  <c r="AT12" i="21"/>
  <c r="AR108" i="20"/>
  <c r="AR107" i="20" s="1"/>
  <c r="AR97" i="20"/>
  <c r="AR96" i="20" s="1"/>
  <c r="AR60" i="20"/>
  <c r="AR59" i="20" s="1"/>
  <c r="AR71" i="20"/>
  <c r="AR70" i="20" s="1"/>
  <c r="AR34" i="20"/>
  <c r="AR33" i="20" s="1"/>
  <c r="AQ74" i="4"/>
  <c r="AR23" i="20"/>
  <c r="AR22" i="20" s="1"/>
  <c r="AS101" i="13"/>
  <c r="AR492" i="25" l="1"/>
  <c r="AS492" i="25" s="1"/>
  <c r="AT492" i="25" s="1"/>
  <c r="AU492" i="25" s="1"/>
  <c r="AV492" i="25" s="1"/>
  <c r="AW492" i="25" s="1"/>
  <c r="AX492" i="25" s="1"/>
  <c r="AY492" i="25" s="1"/>
  <c r="AZ492" i="25" s="1"/>
  <c r="BA492" i="25" s="1"/>
  <c r="BB492" i="25" s="1"/>
  <c r="BC492" i="25" s="1"/>
  <c r="BD492" i="25" s="1"/>
  <c r="BE492" i="25" s="1"/>
  <c r="BF492" i="25" s="1"/>
  <c r="BG492" i="25" s="1"/>
  <c r="BH492" i="25" s="1"/>
  <c r="BI492" i="25" s="1"/>
  <c r="BJ492" i="25" s="1"/>
  <c r="BK492" i="25" s="1"/>
  <c r="BL492" i="25" s="1"/>
  <c r="BM492" i="25" s="1"/>
  <c r="BN492" i="25" s="1"/>
  <c r="BO492" i="25" s="1"/>
  <c r="AR493" i="25"/>
  <c r="AR489" i="25"/>
  <c r="AS489" i="25" s="1"/>
  <c r="AT489" i="25" s="1"/>
  <c r="AU489" i="25" s="1"/>
  <c r="AV489" i="25" s="1"/>
  <c r="AW489" i="25" s="1"/>
  <c r="AX489" i="25" s="1"/>
  <c r="AY489" i="25" s="1"/>
  <c r="AZ489" i="25" s="1"/>
  <c r="BA489" i="25" s="1"/>
  <c r="BB489" i="25" s="1"/>
  <c r="BC489" i="25" s="1"/>
  <c r="BD489" i="25" s="1"/>
  <c r="BE489" i="25" s="1"/>
  <c r="BF489" i="25" s="1"/>
  <c r="BG489" i="25" s="1"/>
  <c r="BH489" i="25" s="1"/>
  <c r="BI489" i="25" s="1"/>
  <c r="BJ489" i="25" s="1"/>
  <c r="BK489" i="25" s="1"/>
  <c r="BL489" i="25" s="1"/>
  <c r="BM489" i="25" s="1"/>
  <c r="AR42" i="25"/>
  <c r="AR41" i="25" s="1"/>
  <c r="AX137" i="18"/>
  <c r="AZ59" i="13"/>
  <c r="AZ81" i="13" s="1"/>
  <c r="AX24" i="20"/>
  <c r="AX61" i="20"/>
  <c r="AX13" i="20"/>
  <c r="BA20" i="21" s="1"/>
  <c r="AX87" i="20"/>
  <c r="BA75" i="21" s="1"/>
  <c r="AX98" i="20"/>
  <c r="AX72" i="20"/>
  <c r="AX35" i="20"/>
  <c r="AX109" i="20"/>
  <c r="BA102" i="20"/>
  <c r="BA76" i="20"/>
  <c r="BA113" i="20"/>
  <c r="BA54" i="20"/>
  <c r="BD46" i="21" s="1"/>
  <c r="BA91" i="20"/>
  <c r="BD79" i="21" s="1"/>
  <c r="BA39" i="20"/>
  <c r="BA65" i="20"/>
  <c r="BA28" i="20"/>
  <c r="BA17" i="20"/>
  <c r="BD24" i="21" s="1"/>
  <c r="AR16" i="50"/>
  <c r="BD95" i="13"/>
  <c r="BD106" i="13" s="1"/>
  <c r="BC38" i="20" s="1"/>
  <c r="BC68" i="16"/>
  <c r="BC204" i="25"/>
  <c r="BC90" i="16"/>
  <c r="BC178" i="25"/>
  <c r="BC112" i="16"/>
  <c r="BC230" i="25"/>
  <c r="BC129" i="18"/>
  <c r="BC139" i="25"/>
  <c r="BC126" i="25"/>
  <c r="BC113" i="18"/>
  <c r="BC102" i="18"/>
  <c r="BC79" i="16"/>
  <c r="BC191" i="25"/>
  <c r="BC91" i="18"/>
  <c r="BC165" i="25"/>
  <c r="BC57" i="16"/>
  <c r="BC152" i="25"/>
  <c r="BC113" i="25"/>
  <c r="BE16" i="13"/>
  <c r="BE62" i="13" s="1"/>
  <c r="BC217" i="25"/>
  <c r="AR73" i="4"/>
  <c r="AR15" i="50"/>
  <c r="AR69" i="4"/>
  <c r="BP72" i="18"/>
  <c r="BP71" i="18" s="1"/>
  <c r="BD142" i="18"/>
  <c r="BB143" i="18"/>
  <c r="AR85" i="20"/>
  <c r="AR84" i="20" s="1"/>
  <c r="AU65" i="21" s="1"/>
  <c r="BA88" i="20"/>
  <c r="BD76" i="21" s="1"/>
  <c r="BA138" i="18"/>
  <c r="BA89" i="20"/>
  <c r="BD77" i="21" s="1"/>
  <c r="BA139" i="18"/>
  <c r="AR85" i="18"/>
  <c r="BB106" i="18"/>
  <c r="BB117" i="18"/>
  <c r="BB95" i="18"/>
  <c r="BB133" i="18"/>
  <c r="AZ96" i="18"/>
  <c r="AZ107" i="18"/>
  <c r="AZ134" i="18"/>
  <c r="AZ118" i="18"/>
  <c r="AR84" i="18"/>
  <c r="BB92" i="18"/>
  <c r="BB103" i="18"/>
  <c r="BB114" i="18"/>
  <c r="BB130" i="18"/>
  <c r="AR11" i="20"/>
  <c r="AR10" i="20" s="1"/>
  <c r="AU10" i="21" s="1"/>
  <c r="BA15" i="20"/>
  <c r="BD22" i="21" s="1"/>
  <c r="BA14" i="20"/>
  <c r="BD21" i="21" s="1"/>
  <c r="AR35" i="4"/>
  <c r="AR35" i="50" s="1"/>
  <c r="BD55" i="20"/>
  <c r="BG47" i="21" s="1"/>
  <c r="AR32" i="50"/>
  <c r="AR33" i="50"/>
  <c r="BD76" i="13"/>
  <c r="BD65" i="13"/>
  <c r="BB67" i="20"/>
  <c r="BB78" i="20"/>
  <c r="BB30" i="20"/>
  <c r="BB41" i="20"/>
  <c r="BB19" i="20"/>
  <c r="BB115" i="20"/>
  <c r="BB56" i="20"/>
  <c r="BE48" i="21" s="1"/>
  <c r="BB93" i="20"/>
  <c r="BB104" i="20"/>
  <c r="BB72" i="16"/>
  <c r="BB116" i="16"/>
  <c r="BB195" i="25"/>
  <c r="BB234" i="25"/>
  <c r="BB143" i="25"/>
  <c r="BB105" i="16"/>
  <c r="BB169" i="25"/>
  <c r="BB94" i="16"/>
  <c r="BB182" i="25"/>
  <c r="BB221" i="25"/>
  <c r="BB61" i="16"/>
  <c r="BB83" i="16"/>
  <c r="BD66" i="20"/>
  <c r="BD20" i="13"/>
  <c r="BD77" i="13" s="1"/>
  <c r="BF75" i="13"/>
  <c r="BF86" i="13" s="1"/>
  <c r="BD92" i="20"/>
  <c r="BD29" i="20"/>
  <c r="BC99" i="13"/>
  <c r="BC110" i="13" s="1"/>
  <c r="BB130" i="25"/>
  <c r="BB208" i="25"/>
  <c r="BD103" i="20"/>
  <c r="BD40" i="20"/>
  <c r="BD77" i="20"/>
  <c r="BB156" i="25"/>
  <c r="BB117" i="25"/>
  <c r="BD114" i="20"/>
  <c r="BD18" i="20"/>
  <c r="BB102" i="16"/>
  <c r="BB127" i="25"/>
  <c r="BB179" i="25"/>
  <c r="BB58" i="16"/>
  <c r="BB192" i="25"/>
  <c r="BB114" i="25"/>
  <c r="BB205" i="25"/>
  <c r="BB231" i="25"/>
  <c r="BB218" i="25"/>
  <c r="BD17" i="13"/>
  <c r="BD74" i="13" s="1"/>
  <c r="BB140" i="25"/>
  <c r="BB113" i="16"/>
  <c r="BB69" i="16"/>
  <c r="BB166" i="25"/>
  <c r="BB153" i="25"/>
  <c r="BC96" i="13"/>
  <c r="BC107" i="13" s="1"/>
  <c r="BB91" i="16"/>
  <c r="BB80" i="16"/>
  <c r="BA51" i="20"/>
  <c r="BD43" i="21" s="1"/>
  <c r="BA52" i="20"/>
  <c r="BD44" i="21" s="1"/>
  <c r="BA37" i="20"/>
  <c r="AZ131" i="25"/>
  <c r="AZ84" i="16"/>
  <c r="AZ235" i="25"/>
  <c r="BB21" i="13"/>
  <c r="BB78" i="13" s="1"/>
  <c r="AZ196" i="25"/>
  <c r="AZ144" i="25"/>
  <c r="AZ170" i="25"/>
  <c r="AZ157" i="25"/>
  <c r="AZ209" i="25"/>
  <c r="AZ117" i="16"/>
  <c r="AZ222" i="25"/>
  <c r="AZ73" i="16"/>
  <c r="AZ62" i="16"/>
  <c r="AZ183" i="25"/>
  <c r="BA100" i="13"/>
  <c r="BA111" i="13" s="1"/>
  <c r="AZ118" i="25"/>
  <c r="AZ106" i="16"/>
  <c r="AZ95" i="16"/>
  <c r="AS15" i="21"/>
  <c r="AS17" i="21" s="1"/>
  <c r="AR48" i="20"/>
  <c r="AR47" i="20" s="1"/>
  <c r="AU32" i="21" s="1"/>
  <c r="AU41" i="21"/>
  <c r="AR120" i="16"/>
  <c r="AR121" i="16"/>
  <c r="BQ35" i="13"/>
  <c r="BP301" i="25" s="1"/>
  <c r="AT80" i="13"/>
  <c r="AI69" i="50"/>
  <c r="AR14" i="50"/>
  <c r="AR70" i="4"/>
  <c r="AO34" i="4"/>
  <c r="AR36" i="4"/>
  <c r="BC61" i="13"/>
  <c r="BC83" i="13" s="1"/>
  <c r="BA63" i="20"/>
  <c r="BA100" i="20"/>
  <c r="BA74" i="20"/>
  <c r="BA111" i="20"/>
  <c r="BA26" i="20"/>
  <c r="BC60" i="13"/>
  <c r="BC82" i="13" s="1"/>
  <c r="BA110" i="20"/>
  <c r="AS72" i="21"/>
  <c r="AT68" i="21"/>
  <c r="AS39" i="21"/>
  <c r="AT35" i="21"/>
  <c r="AT13" i="21"/>
  <c r="BA99" i="20"/>
  <c r="BA73" i="20"/>
  <c r="BA62" i="20"/>
  <c r="BA36" i="20"/>
  <c r="BA25" i="20"/>
  <c r="AR36" i="25" l="1"/>
  <c r="AR82" i="18" s="1"/>
  <c r="AR27" i="4" s="1"/>
  <c r="AR27" i="50" s="1"/>
  <c r="BN489" i="25"/>
  <c r="AS493" i="25"/>
  <c r="AT493" i="25" s="1"/>
  <c r="AU493" i="25" s="1"/>
  <c r="AV493" i="25" s="1"/>
  <c r="AW493" i="25" s="1"/>
  <c r="AX493" i="25" s="1"/>
  <c r="AY493" i="25" s="1"/>
  <c r="AZ493" i="25" s="1"/>
  <c r="BA493" i="25" s="1"/>
  <c r="BB493" i="25" s="1"/>
  <c r="BC493" i="25" s="1"/>
  <c r="BD493" i="25" s="1"/>
  <c r="BE493" i="25" s="1"/>
  <c r="BF493" i="25" s="1"/>
  <c r="BG493" i="25" s="1"/>
  <c r="BH493" i="25" s="1"/>
  <c r="BI493" i="25" s="1"/>
  <c r="BJ493" i="25" s="1"/>
  <c r="BK493" i="25" s="1"/>
  <c r="BL493" i="25" s="1"/>
  <c r="BM493" i="25" s="1"/>
  <c r="BN493" i="25" s="1"/>
  <c r="BO493" i="25" s="1"/>
  <c r="AR322" i="25"/>
  <c r="AY87" i="16"/>
  <c r="AY126" i="18"/>
  <c r="AY162" i="25"/>
  <c r="AY175" i="25"/>
  <c r="AY110" i="18"/>
  <c r="AY227" i="25"/>
  <c r="AY54" i="16"/>
  <c r="AY76" i="16"/>
  <c r="AY99" i="18"/>
  <c r="AY123" i="25"/>
  <c r="AZ92" i="13"/>
  <c r="AZ103" i="13" s="1"/>
  <c r="BA13" i="13"/>
  <c r="AY65" i="16"/>
  <c r="AY136" i="25"/>
  <c r="AY88" i="18"/>
  <c r="AY201" i="25"/>
  <c r="AY110" i="25"/>
  <c r="AY109" i="16"/>
  <c r="AY188" i="25"/>
  <c r="AY149" i="25"/>
  <c r="AY214" i="25"/>
  <c r="AY98" i="16"/>
  <c r="BC101" i="20"/>
  <c r="BC16" i="20"/>
  <c r="BF23" i="21" s="1"/>
  <c r="BC53" i="20"/>
  <c r="BF45" i="21" s="1"/>
  <c r="BC27" i="20"/>
  <c r="BC112" i="20"/>
  <c r="BC140" i="18"/>
  <c r="BC64" i="20"/>
  <c r="BC90" i="20"/>
  <c r="BF78" i="21" s="1"/>
  <c r="BC75" i="20"/>
  <c r="BE73" i="13"/>
  <c r="BE84" i="13" s="1"/>
  <c r="BE95" i="13" s="1"/>
  <c r="BE106" i="13" s="1"/>
  <c r="AR30" i="4"/>
  <c r="AR30" i="50" s="1"/>
  <c r="BP26" i="4"/>
  <c r="BP26" i="50" s="1"/>
  <c r="AR29" i="4"/>
  <c r="AR29" i="50" s="1"/>
  <c r="AP120" i="18"/>
  <c r="AZ145" i="18"/>
  <c r="BB144" i="18"/>
  <c r="AS64" i="16"/>
  <c r="AS63" i="16" s="1"/>
  <c r="AP121" i="18"/>
  <c r="AP122" i="18"/>
  <c r="AT79" i="13"/>
  <c r="AS87" i="18"/>
  <c r="AS86" i="18" s="1"/>
  <c r="AS98" i="18"/>
  <c r="AS97" i="18" s="1"/>
  <c r="AS109" i="18"/>
  <c r="AS108" i="18" s="1"/>
  <c r="AS125" i="18"/>
  <c r="AS124" i="18" s="1"/>
  <c r="BB229" i="25"/>
  <c r="BB90" i="18"/>
  <c r="BB112" i="18"/>
  <c r="BB101" i="18"/>
  <c r="BB128" i="18"/>
  <c r="BE93" i="18"/>
  <c r="BE115" i="18"/>
  <c r="BE131" i="18"/>
  <c r="BE104" i="18"/>
  <c r="BB228" i="25"/>
  <c r="BB100" i="18"/>
  <c r="BB89" i="18"/>
  <c r="BB111" i="18"/>
  <c r="BB127" i="18"/>
  <c r="BB91" i="20"/>
  <c r="BE79" i="21" s="1"/>
  <c r="BB141" i="18"/>
  <c r="BB17" i="20"/>
  <c r="BE24" i="21" s="1"/>
  <c r="AS108" i="16"/>
  <c r="AS107" i="16" s="1"/>
  <c r="BB105" i="20"/>
  <c r="AR36" i="50"/>
  <c r="AO34" i="50"/>
  <c r="BD87" i="13"/>
  <c r="BB42" i="20"/>
  <c r="BB57" i="20"/>
  <c r="BE49" i="21" s="1"/>
  <c r="BB79" i="20"/>
  <c r="BB116" i="20"/>
  <c r="BB20" i="20"/>
  <c r="BB31" i="20"/>
  <c r="BB68" i="20"/>
  <c r="BB94" i="20"/>
  <c r="BD66" i="13"/>
  <c r="BD88" i="13" s="1"/>
  <c r="BE128" i="25"/>
  <c r="BE180" i="25"/>
  <c r="BE193" i="25"/>
  <c r="BE103" i="16"/>
  <c r="BE115" i="25"/>
  <c r="BE114" i="16"/>
  <c r="BG18" i="13"/>
  <c r="BE81" i="16"/>
  <c r="BF97" i="13"/>
  <c r="BF108" i="13" s="1"/>
  <c r="BE92" i="16"/>
  <c r="BE141" i="25"/>
  <c r="BE206" i="25"/>
  <c r="BE59" i="16"/>
  <c r="BE70" i="16"/>
  <c r="BE154" i="25"/>
  <c r="BE167" i="25"/>
  <c r="BE232" i="25"/>
  <c r="BE219" i="25"/>
  <c r="BB102" i="20"/>
  <c r="BB76" i="20"/>
  <c r="BB65" i="20"/>
  <c r="BB28" i="20"/>
  <c r="BB113" i="20"/>
  <c r="BB39" i="20"/>
  <c r="BD63" i="13"/>
  <c r="BD85" i="13" s="1"/>
  <c r="BB54" i="20"/>
  <c r="BE46" i="21" s="1"/>
  <c r="AZ58" i="20"/>
  <c r="BC50" i="21" s="1"/>
  <c r="AZ95" i="20"/>
  <c r="AZ32" i="20"/>
  <c r="AZ21" i="20"/>
  <c r="BB67" i="13"/>
  <c r="BB89" i="13" s="1"/>
  <c r="AZ69" i="20"/>
  <c r="AZ106" i="20"/>
  <c r="AZ43" i="20"/>
  <c r="AZ80" i="20"/>
  <c r="AZ117" i="20"/>
  <c r="AU12" i="13"/>
  <c r="BR47" i="13" s="1"/>
  <c r="BR46" i="13" s="1"/>
  <c r="AT91" i="13"/>
  <c r="AT90" i="13" s="1"/>
  <c r="AS200" i="25"/>
  <c r="AS198" i="25" s="1"/>
  <c r="AS86" i="16"/>
  <c r="AS85" i="16" s="1"/>
  <c r="AS213" i="25"/>
  <c r="AS211" i="25" s="1"/>
  <c r="AS53" i="16"/>
  <c r="AS52" i="16" s="1"/>
  <c r="AS97" i="16"/>
  <c r="AS96" i="16" s="1"/>
  <c r="AS109" i="25"/>
  <c r="AS187" i="25"/>
  <c r="AS185" i="25" s="1"/>
  <c r="AS148" i="25"/>
  <c r="AS146" i="25" s="1"/>
  <c r="AS135" i="25"/>
  <c r="AS133" i="25" s="1"/>
  <c r="AS75" i="16"/>
  <c r="AS74" i="16" s="1"/>
  <c r="AS161" i="25"/>
  <c r="AS159" i="25" s="1"/>
  <c r="AS122" i="25"/>
  <c r="AS120" i="25" s="1"/>
  <c r="AS174" i="25"/>
  <c r="AS172" i="25" s="1"/>
  <c r="AS226" i="25"/>
  <c r="AS224" i="25" s="1"/>
  <c r="BB203" i="25"/>
  <c r="BB216" i="25"/>
  <c r="BB202" i="25"/>
  <c r="BB215" i="25"/>
  <c r="BB177" i="25"/>
  <c r="BB190" i="25"/>
  <c r="BB176" i="25"/>
  <c r="BB189" i="25"/>
  <c r="BB151" i="25"/>
  <c r="BB164" i="25"/>
  <c r="BB150" i="25"/>
  <c r="BB163" i="25"/>
  <c r="BB125" i="25"/>
  <c r="BB138" i="25"/>
  <c r="BB124" i="25"/>
  <c r="BB137" i="25"/>
  <c r="BB111" i="16"/>
  <c r="BB112" i="25"/>
  <c r="BB111" i="25"/>
  <c r="BD15" i="13"/>
  <c r="BD61" i="13" s="1"/>
  <c r="BB100" i="16"/>
  <c r="BC94" i="13"/>
  <c r="BC105" i="13" s="1"/>
  <c r="BB67" i="16"/>
  <c r="BB89" i="16"/>
  <c r="BB78" i="16"/>
  <c r="BB56" i="16"/>
  <c r="BD14" i="13"/>
  <c r="BD60" i="13" s="1"/>
  <c r="BB110" i="16"/>
  <c r="BC93" i="13"/>
  <c r="BC104" i="13" s="1"/>
  <c r="BB88" i="16"/>
  <c r="BB55" i="16"/>
  <c r="BB77" i="16"/>
  <c r="BB99" i="16"/>
  <c r="BB66" i="16"/>
  <c r="AS81" i="21"/>
  <c r="AS59" i="21"/>
  <c r="AS26" i="21"/>
  <c r="AU66" i="21"/>
  <c r="AT69" i="21"/>
  <c r="AU33" i="21"/>
  <c r="AT36" i="21"/>
  <c r="AU11" i="21"/>
  <c r="AT14" i="21"/>
  <c r="AS48" i="25" l="1"/>
  <c r="AS49" i="25"/>
  <c r="AS47" i="25"/>
  <c r="AS44" i="25"/>
  <c r="AS46" i="25"/>
  <c r="AS496" i="25" s="1"/>
  <c r="AT496" i="25" s="1"/>
  <c r="AU496" i="25" s="1"/>
  <c r="AV496" i="25" s="1"/>
  <c r="AW496" i="25" s="1"/>
  <c r="AX496" i="25" s="1"/>
  <c r="AY496" i="25" s="1"/>
  <c r="AZ496" i="25" s="1"/>
  <c r="BA496" i="25" s="1"/>
  <c r="BB496" i="25" s="1"/>
  <c r="BC496" i="25" s="1"/>
  <c r="BD496" i="25" s="1"/>
  <c r="BE496" i="25" s="1"/>
  <c r="BF496" i="25" s="1"/>
  <c r="BG496" i="25" s="1"/>
  <c r="BH496" i="25" s="1"/>
  <c r="BI496" i="25" s="1"/>
  <c r="BJ496" i="25" s="1"/>
  <c r="BK496" i="25" s="1"/>
  <c r="BL496" i="25" s="1"/>
  <c r="BM496" i="25" s="1"/>
  <c r="BN496" i="25" s="1"/>
  <c r="BO496" i="25" s="1"/>
  <c r="BP496" i="25" s="1"/>
  <c r="AS45" i="25"/>
  <c r="AS495" i="25" s="1"/>
  <c r="AT495" i="25" s="1"/>
  <c r="AU495" i="25" s="1"/>
  <c r="AV495" i="25" s="1"/>
  <c r="AW495" i="25" s="1"/>
  <c r="AX495" i="25" s="1"/>
  <c r="AY495" i="25" s="1"/>
  <c r="AZ495" i="25" s="1"/>
  <c r="BA495" i="25" s="1"/>
  <c r="BB495" i="25" s="1"/>
  <c r="BC495" i="25" s="1"/>
  <c r="BD495" i="25" s="1"/>
  <c r="BE495" i="25" s="1"/>
  <c r="BF495" i="25" s="1"/>
  <c r="BG495" i="25" s="1"/>
  <c r="BH495" i="25" s="1"/>
  <c r="BI495" i="25" s="1"/>
  <c r="BJ495" i="25" s="1"/>
  <c r="BK495" i="25" s="1"/>
  <c r="BL495" i="25" s="1"/>
  <c r="BM495" i="25" s="1"/>
  <c r="BN495" i="25" s="1"/>
  <c r="BO495" i="25" s="1"/>
  <c r="BP495" i="25" s="1"/>
  <c r="BO489" i="25"/>
  <c r="BA59" i="13"/>
  <c r="BA70" i="13"/>
  <c r="AY50" i="20"/>
  <c r="BB42" i="21" s="1"/>
  <c r="AY13" i="20"/>
  <c r="BB20" i="21" s="1"/>
  <c r="AY61" i="20"/>
  <c r="AY72" i="20"/>
  <c r="AY98" i="20"/>
  <c r="AY137" i="18"/>
  <c r="AY24" i="20"/>
  <c r="AY109" i="20"/>
  <c r="AY87" i="20"/>
  <c r="BB75" i="21" s="1"/>
  <c r="AY35" i="20"/>
  <c r="BD79" i="16"/>
  <c r="BD152" i="25"/>
  <c r="BD139" i="25"/>
  <c r="BD57" i="16"/>
  <c r="BD101" i="16"/>
  <c r="BD217" i="25"/>
  <c r="BD112" i="16"/>
  <c r="BD113" i="18"/>
  <c r="BD90" i="16"/>
  <c r="BD113" i="25"/>
  <c r="BD126" i="25"/>
  <c r="BD129" i="18"/>
  <c r="BD204" i="25"/>
  <c r="BD68" i="16"/>
  <c r="BD91" i="18"/>
  <c r="BF16" i="13"/>
  <c r="BF73" i="13" s="1"/>
  <c r="BD178" i="25"/>
  <c r="BD165" i="25"/>
  <c r="BD230" i="25"/>
  <c r="BD191" i="25"/>
  <c r="BD102" i="18"/>
  <c r="AS31" i="4"/>
  <c r="AS31" i="50" s="1"/>
  <c r="AS15" i="4"/>
  <c r="AS15" i="50" s="1"/>
  <c r="AS16" i="4"/>
  <c r="AS16" i="50" s="1"/>
  <c r="AS13" i="4"/>
  <c r="AS69" i="4" s="1"/>
  <c r="AS17" i="4"/>
  <c r="AS17" i="50" s="1"/>
  <c r="AS18" i="4"/>
  <c r="AS18" i="50" s="1"/>
  <c r="AP119" i="18"/>
  <c r="BD75" i="20"/>
  <c r="AS123" i="18"/>
  <c r="BD16" i="20"/>
  <c r="BG23" i="21" s="1"/>
  <c r="BD101" i="20"/>
  <c r="BD112" i="20"/>
  <c r="BE142" i="18"/>
  <c r="BD53" i="20"/>
  <c r="BG45" i="21" s="1"/>
  <c r="BD38" i="20"/>
  <c r="BD27" i="20"/>
  <c r="BD64" i="20"/>
  <c r="BB88" i="20"/>
  <c r="BE76" i="21" s="1"/>
  <c r="BB138" i="18"/>
  <c r="BC231" i="25"/>
  <c r="BC92" i="18"/>
  <c r="BC103" i="18"/>
  <c r="BC114" i="18"/>
  <c r="BC130" i="18"/>
  <c r="BC221" i="25"/>
  <c r="BC95" i="18"/>
  <c r="BC106" i="18"/>
  <c r="BC133" i="18"/>
  <c r="BC117" i="18"/>
  <c r="BB89" i="20"/>
  <c r="BE77" i="21" s="1"/>
  <c r="BB139" i="18"/>
  <c r="BA62" i="16"/>
  <c r="BA96" i="18"/>
  <c r="BA118" i="18"/>
  <c r="BA107" i="18"/>
  <c r="BA134" i="18"/>
  <c r="BE19" i="13"/>
  <c r="BE76" i="13" s="1"/>
  <c r="BC94" i="18"/>
  <c r="BC116" i="18"/>
  <c r="BC105" i="18"/>
  <c r="BC132" i="18"/>
  <c r="BD90" i="20"/>
  <c r="BG78" i="21" s="1"/>
  <c r="BD140" i="18"/>
  <c r="BB15" i="20"/>
  <c r="BE22" i="21" s="1"/>
  <c r="BB14" i="20"/>
  <c r="BE21" i="21" s="1"/>
  <c r="BC181" i="25"/>
  <c r="BC129" i="25"/>
  <c r="BC168" i="25"/>
  <c r="BC155" i="25"/>
  <c r="BD98" i="13"/>
  <c r="BD109" i="13" s="1"/>
  <c r="BC60" i="16"/>
  <c r="BC194" i="25"/>
  <c r="BC82" i="16"/>
  <c r="BC233" i="25"/>
  <c r="BC104" i="16"/>
  <c r="BC207" i="25"/>
  <c r="BC115" i="16"/>
  <c r="BC116" i="25"/>
  <c r="BC142" i="25"/>
  <c r="BC93" i="16"/>
  <c r="BC71" i="16"/>
  <c r="BC220" i="25"/>
  <c r="BD99" i="13"/>
  <c r="BD110" i="13" s="1"/>
  <c r="BC182" i="25"/>
  <c r="BC94" i="16"/>
  <c r="BC61" i="16"/>
  <c r="BE20" i="13"/>
  <c r="BE66" i="13" s="1"/>
  <c r="BC169" i="25"/>
  <c r="BC130" i="25"/>
  <c r="BC156" i="25"/>
  <c r="BC195" i="25"/>
  <c r="BC234" i="25"/>
  <c r="BC143" i="25"/>
  <c r="BC72" i="16"/>
  <c r="BC117" i="25"/>
  <c r="BC116" i="16"/>
  <c r="BC105" i="16"/>
  <c r="BC83" i="16"/>
  <c r="BC208" i="25"/>
  <c r="BC80" i="16"/>
  <c r="BE77" i="20"/>
  <c r="BE40" i="20"/>
  <c r="BE66" i="20"/>
  <c r="BE114" i="20"/>
  <c r="BE29" i="20"/>
  <c r="BE55" i="20"/>
  <c r="BH47" i="21" s="1"/>
  <c r="BE103" i="20"/>
  <c r="BE92" i="20"/>
  <c r="BE18" i="20"/>
  <c r="BG64" i="13"/>
  <c r="BG75" i="13"/>
  <c r="BC58" i="16"/>
  <c r="BC140" i="25"/>
  <c r="BC69" i="16"/>
  <c r="BC166" i="25"/>
  <c r="BC205" i="25"/>
  <c r="BE17" i="13"/>
  <c r="BE74" i="13" s="1"/>
  <c r="BC91" i="16"/>
  <c r="BC218" i="25"/>
  <c r="BC127" i="25"/>
  <c r="BD96" i="13"/>
  <c r="BD107" i="13" s="1"/>
  <c r="BC102" i="16"/>
  <c r="BC179" i="25"/>
  <c r="BC192" i="25"/>
  <c r="BC114" i="25"/>
  <c r="BC113" i="16"/>
  <c r="BC153" i="25"/>
  <c r="BB52" i="20"/>
  <c r="BE44" i="21" s="1"/>
  <c r="BB51" i="20"/>
  <c r="BE43" i="21" s="1"/>
  <c r="BB26" i="20"/>
  <c r="BA157" i="25"/>
  <c r="BA131" i="25"/>
  <c r="BA235" i="25"/>
  <c r="BA84" i="16"/>
  <c r="BA222" i="25"/>
  <c r="BA196" i="25"/>
  <c r="BA118" i="25"/>
  <c r="BA106" i="16"/>
  <c r="BA183" i="25"/>
  <c r="BA117" i="16"/>
  <c r="BA209" i="25"/>
  <c r="BA144" i="25"/>
  <c r="BB100" i="13"/>
  <c r="BB111" i="13" s="1"/>
  <c r="BC21" i="13"/>
  <c r="BC78" i="13" s="1"/>
  <c r="BA170" i="25"/>
  <c r="BA95" i="16"/>
  <c r="BA73" i="16"/>
  <c r="AU11" i="13"/>
  <c r="BR36" i="13"/>
  <c r="AU58" i="13"/>
  <c r="AU57" i="13" s="1"/>
  <c r="AT102" i="13"/>
  <c r="AU69" i="13"/>
  <c r="AU68" i="13" s="1"/>
  <c r="AS37" i="25"/>
  <c r="AS38" i="25"/>
  <c r="AJ70" i="50"/>
  <c r="AJ71" i="50"/>
  <c r="AJ72" i="50"/>
  <c r="AJ73" i="50"/>
  <c r="AJ68" i="50"/>
  <c r="AS32" i="4"/>
  <c r="AS14" i="4"/>
  <c r="AR74" i="4"/>
  <c r="AS33" i="4"/>
  <c r="BD72" i="13"/>
  <c r="BD83" i="13" s="1"/>
  <c r="BB63" i="20"/>
  <c r="BB74" i="20"/>
  <c r="BB37" i="20"/>
  <c r="BB111" i="20"/>
  <c r="BB100" i="20"/>
  <c r="BD71" i="13"/>
  <c r="BD82" i="13" s="1"/>
  <c r="BB110" i="20"/>
  <c r="AT70" i="21"/>
  <c r="AU67" i="21"/>
  <c r="AT37" i="21"/>
  <c r="AU34" i="21"/>
  <c r="AT15" i="21"/>
  <c r="AU12" i="21"/>
  <c r="BB99" i="20"/>
  <c r="BB73" i="20"/>
  <c r="BB62" i="20"/>
  <c r="BB36" i="20"/>
  <c r="BB25" i="20"/>
  <c r="AS42" i="25" l="1"/>
  <c r="AS41" i="25" s="1"/>
  <c r="AS494" i="25"/>
  <c r="AT494" i="25" s="1"/>
  <c r="AU494" i="25" s="1"/>
  <c r="AV494" i="25" s="1"/>
  <c r="AW494" i="25" s="1"/>
  <c r="AX494" i="25" s="1"/>
  <c r="AY494" i="25" s="1"/>
  <c r="AZ494" i="25" s="1"/>
  <c r="BA494" i="25" s="1"/>
  <c r="BB494" i="25" s="1"/>
  <c r="BC494" i="25" s="1"/>
  <c r="BD494" i="25" s="1"/>
  <c r="BE494" i="25" s="1"/>
  <c r="BF494" i="25" s="1"/>
  <c r="BG494" i="25" s="1"/>
  <c r="BH494" i="25" s="1"/>
  <c r="BI494" i="25" s="1"/>
  <c r="BJ494" i="25" s="1"/>
  <c r="BK494" i="25" s="1"/>
  <c r="BL494" i="25" s="1"/>
  <c r="BM494" i="25" s="1"/>
  <c r="BN494" i="25" s="1"/>
  <c r="AS497" i="25"/>
  <c r="AT497" i="25" s="1"/>
  <c r="AU497" i="25" s="1"/>
  <c r="AV497" i="25" s="1"/>
  <c r="AW497" i="25" s="1"/>
  <c r="AX497" i="25" s="1"/>
  <c r="AY497" i="25" s="1"/>
  <c r="AZ497" i="25" s="1"/>
  <c r="BA497" i="25" s="1"/>
  <c r="BB497" i="25" s="1"/>
  <c r="BC497" i="25" s="1"/>
  <c r="BD497" i="25" s="1"/>
  <c r="BE497" i="25" s="1"/>
  <c r="BF497" i="25" s="1"/>
  <c r="BG497" i="25" s="1"/>
  <c r="BH497" i="25" s="1"/>
  <c r="BI497" i="25" s="1"/>
  <c r="BJ497" i="25" s="1"/>
  <c r="BK497" i="25" s="1"/>
  <c r="BL497" i="25" s="1"/>
  <c r="BM497" i="25" s="1"/>
  <c r="BN497" i="25" s="1"/>
  <c r="BO497" i="25" s="1"/>
  <c r="BP497" i="25" s="1"/>
  <c r="AS498" i="25"/>
  <c r="BA81" i="13"/>
  <c r="AZ110" i="18" s="1"/>
  <c r="BF62" i="13"/>
  <c r="BF84" i="13" s="1"/>
  <c r="BE113" i="18" s="1"/>
  <c r="AS72" i="4"/>
  <c r="AS73" i="4"/>
  <c r="AS71" i="4"/>
  <c r="AS86" i="20"/>
  <c r="AV74" i="21" s="1"/>
  <c r="AS13" i="50"/>
  <c r="AS12" i="20"/>
  <c r="AV19" i="21" s="1"/>
  <c r="AS49" i="20"/>
  <c r="AS48" i="20" s="1"/>
  <c r="BA145" i="18"/>
  <c r="BC144" i="18"/>
  <c r="BC143" i="18"/>
  <c r="BE65" i="13"/>
  <c r="BE87" i="13" s="1"/>
  <c r="BC229" i="25"/>
  <c r="BC90" i="18"/>
  <c r="BC101" i="18"/>
  <c r="BC112" i="18"/>
  <c r="BC128" i="18"/>
  <c r="AS85" i="18"/>
  <c r="BC100" i="18"/>
  <c r="BC89" i="18"/>
  <c r="BC111" i="18"/>
  <c r="BC127" i="18"/>
  <c r="AS84" i="18"/>
  <c r="BC91" i="20"/>
  <c r="BF79" i="21" s="1"/>
  <c r="BC141" i="18"/>
  <c r="AS136" i="18"/>
  <c r="AS135" i="18" s="1"/>
  <c r="BR35" i="13"/>
  <c r="BQ301" i="25" s="1"/>
  <c r="BQ72" i="18"/>
  <c r="BQ71" i="18" s="1"/>
  <c r="BC17" i="20"/>
  <c r="BF24" i="21" s="1"/>
  <c r="AS35" i="4"/>
  <c r="BC54" i="20"/>
  <c r="BF46" i="21" s="1"/>
  <c r="BC56" i="20"/>
  <c r="BF48" i="21" s="1"/>
  <c r="E123" i="20"/>
  <c r="E143" i="20" s="1"/>
  <c r="BC20" i="20"/>
  <c r="AS33" i="50"/>
  <c r="AS32" i="50"/>
  <c r="BC30" i="20"/>
  <c r="BC67" i="20"/>
  <c r="BC78" i="20"/>
  <c r="BC115" i="20"/>
  <c r="BC57" i="20"/>
  <c r="BF49" i="21" s="1"/>
  <c r="BC104" i="20"/>
  <c r="BC94" i="20"/>
  <c r="BC41" i="20"/>
  <c r="BC19" i="20"/>
  <c r="BC93" i="20"/>
  <c r="BC105" i="20"/>
  <c r="BC68" i="20"/>
  <c r="BC31" i="20"/>
  <c r="BC79" i="20"/>
  <c r="BE77" i="13"/>
  <c r="BE88" i="13" s="1"/>
  <c r="BC42" i="20"/>
  <c r="BC116" i="20"/>
  <c r="BG86" i="13"/>
  <c r="BC102" i="20"/>
  <c r="BE63" i="13"/>
  <c r="BE85" i="13" s="1"/>
  <c r="BC65" i="20"/>
  <c r="BC113" i="20"/>
  <c r="BC76" i="20"/>
  <c r="BC39" i="20"/>
  <c r="BC28" i="20"/>
  <c r="BA58" i="20"/>
  <c r="BD50" i="21" s="1"/>
  <c r="BA95" i="20"/>
  <c r="BA21" i="20"/>
  <c r="BA106" i="20"/>
  <c r="BA43" i="20"/>
  <c r="BA80" i="20"/>
  <c r="BA32" i="20"/>
  <c r="BA117" i="20"/>
  <c r="BA69" i="20"/>
  <c r="BC67" i="13"/>
  <c r="BC89" i="13" s="1"/>
  <c r="AS34" i="20"/>
  <c r="AS33" i="20" s="1"/>
  <c r="AT101" i="13"/>
  <c r="AS97" i="20"/>
  <c r="AS96" i="20" s="1"/>
  <c r="AS23" i="20"/>
  <c r="AS22" i="20" s="1"/>
  <c r="AS108" i="20"/>
  <c r="AS107" i="20" s="1"/>
  <c r="AS71" i="20"/>
  <c r="AS70" i="20" s="1"/>
  <c r="AS60" i="20"/>
  <c r="AS59" i="20" s="1"/>
  <c r="AU80" i="13"/>
  <c r="AJ69" i="50"/>
  <c r="AS14" i="50"/>
  <c r="AS70" i="4"/>
  <c r="AP34" i="4"/>
  <c r="BC215" i="25"/>
  <c r="BC228" i="25"/>
  <c r="BC203" i="25"/>
  <c r="BC216" i="25"/>
  <c r="BC189" i="25"/>
  <c r="BC202" i="25"/>
  <c r="BC177" i="25"/>
  <c r="BC190" i="25"/>
  <c r="BC163" i="25"/>
  <c r="BC176" i="25"/>
  <c r="BC151" i="25"/>
  <c r="BC164" i="25"/>
  <c r="BC137" i="25"/>
  <c r="BC150" i="25"/>
  <c r="BC125" i="25"/>
  <c r="BC138" i="25"/>
  <c r="BC111" i="25"/>
  <c r="BC124" i="25"/>
  <c r="BC112" i="25"/>
  <c r="BC78" i="16"/>
  <c r="BC67" i="16"/>
  <c r="BC56" i="16"/>
  <c r="BC89" i="16"/>
  <c r="BC111" i="16"/>
  <c r="BD94" i="13"/>
  <c r="BD105" i="13" s="1"/>
  <c r="BC100" i="16"/>
  <c r="BE15" i="13"/>
  <c r="BC66" i="16"/>
  <c r="BC88" i="16"/>
  <c r="BC110" i="16"/>
  <c r="BC55" i="16"/>
  <c r="BC99" i="16"/>
  <c r="BD93" i="13"/>
  <c r="BD104" i="13" s="1"/>
  <c r="BC77" i="16"/>
  <c r="BE14" i="13"/>
  <c r="BE60" i="13" s="1"/>
  <c r="AT72" i="21"/>
  <c r="AU68" i="21"/>
  <c r="AT39" i="21"/>
  <c r="AU35" i="21"/>
  <c r="AT17" i="21"/>
  <c r="AU13" i="21"/>
  <c r="AT498" i="25" l="1"/>
  <c r="AU498" i="25" s="1"/>
  <c r="AV498" i="25" s="1"/>
  <c r="AW498" i="25" s="1"/>
  <c r="AX498" i="25" s="1"/>
  <c r="AY498" i="25" s="1"/>
  <c r="AZ498" i="25" s="1"/>
  <c r="BA498" i="25" s="1"/>
  <c r="BB498" i="25" s="1"/>
  <c r="BC498" i="25" s="1"/>
  <c r="BD498" i="25" s="1"/>
  <c r="BE498" i="25" s="1"/>
  <c r="BF498" i="25" s="1"/>
  <c r="BG498" i="25" s="1"/>
  <c r="BH498" i="25" s="1"/>
  <c r="BI498" i="25" s="1"/>
  <c r="BJ498" i="25" s="1"/>
  <c r="BK498" i="25" s="1"/>
  <c r="BL498" i="25" s="1"/>
  <c r="BM498" i="25" s="1"/>
  <c r="BN498" i="25" s="1"/>
  <c r="BO498" i="25" s="1"/>
  <c r="BP498" i="25" s="1"/>
  <c r="AS322" i="25"/>
  <c r="BO494" i="25"/>
  <c r="AS36" i="25"/>
  <c r="AS82" i="18" s="1"/>
  <c r="AS27" i="4" s="1"/>
  <c r="AS27" i="50" s="1"/>
  <c r="BA92" i="13"/>
  <c r="BA103" i="13" s="1"/>
  <c r="AZ35" i="20" s="1"/>
  <c r="AZ227" i="25"/>
  <c r="AZ87" i="16"/>
  <c r="AZ65" i="16"/>
  <c r="AZ175" i="25"/>
  <c r="AZ188" i="25"/>
  <c r="AZ88" i="18"/>
  <c r="AZ201" i="25"/>
  <c r="AZ110" i="25"/>
  <c r="AZ214" i="25"/>
  <c r="AZ126" i="18"/>
  <c r="AZ54" i="16"/>
  <c r="AZ76" i="16"/>
  <c r="BB13" i="13"/>
  <c r="BB70" i="13" s="1"/>
  <c r="AZ109" i="16"/>
  <c r="AZ98" i="16"/>
  <c r="AZ149" i="25"/>
  <c r="AZ136" i="25"/>
  <c r="AZ99" i="18"/>
  <c r="AZ123" i="25"/>
  <c r="AZ162" i="25"/>
  <c r="BE204" i="25"/>
  <c r="BE102" i="18"/>
  <c r="BE57" i="16"/>
  <c r="BE101" i="16"/>
  <c r="BE126" i="25"/>
  <c r="BE217" i="25"/>
  <c r="BE178" i="25"/>
  <c r="BE112" i="16"/>
  <c r="BG16" i="13"/>
  <c r="BG62" i="13" s="1"/>
  <c r="BE91" i="18"/>
  <c r="BE79" i="16"/>
  <c r="BE90" i="16"/>
  <c r="BE191" i="25"/>
  <c r="BE68" i="16"/>
  <c r="BE165" i="25"/>
  <c r="BF95" i="13"/>
  <c r="BF106" i="13" s="1"/>
  <c r="BE27" i="20" s="1"/>
  <c r="BE152" i="25"/>
  <c r="BE139" i="25"/>
  <c r="BE129" i="18"/>
  <c r="BE230" i="25"/>
  <c r="BE113" i="25"/>
  <c r="AS36" i="4"/>
  <c r="AS36" i="50" s="1"/>
  <c r="AS30" i="4"/>
  <c r="AS30" i="50" s="1"/>
  <c r="BQ26" i="4"/>
  <c r="BQ26" i="50" s="1"/>
  <c r="AS29" i="4"/>
  <c r="AS29" i="50" s="1"/>
  <c r="AQ120" i="18"/>
  <c r="AT64" i="16"/>
  <c r="AT63" i="16" s="1"/>
  <c r="AQ122" i="18"/>
  <c r="AQ121" i="18"/>
  <c r="AS121" i="16"/>
  <c r="AU79" i="13"/>
  <c r="AS85" i="20"/>
  <c r="AS84" i="20" s="1"/>
  <c r="AV65" i="21" s="1"/>
  <c r="BD166" i="25"/>
  <c r="BD92" i="18"/>
  <c r="BD103" i="18"/>
  <c r="BD114" i="18"/>
  <c r="BD130" i="18"/>
  <c r="BC88" i="20"/>
  <c r="BF76" i="21" s="1"/>
  <c r="BC138" i="18"/>
  <c r="BC89" i="20"/>
  <c r="BF77" i="21" s="1"/>
  <c r="BC139" i="18"/>
  <c r="BD115" i="16"/>
  <c r="BD94" i="18"/>
  <c r="BD116" i="18"/>
  <c r="BD105" i="18"/>
  <c r="BD132" i="18"/>
  <c r="BD156" i="25"/>
  <c r="BD95" i="18"/>
  <c r="BD106" i="18"/>
  <c r="BD117" i="18"/>
  <c r="BD133" i="18"/>
  <c r="BB96" i="18"/>
  <c r="BB118" i="18"/>
  <c r="BB107" i="18"/>
  <c r="BB134" i="18"/>
  <c r="BG97" i="13"/>
  <c r="BG108" i="13" s="1"/>
  <c r="BF93" i="18"/>
  <c r="BF104" i="18"/>
  <c r="BF115" i="18"/>
  <c r="BF131" i="18"/>
  <c r="AT98" i="18"/>
  <c r="AT97" i="18" s="1"/>
  <c r="AT87" i="18"/>
  <c r="AT86" i="18" s="1"/>
  <c r="AT109" i="18"/>
  <c r="AT108" i="18" s="1"/>
  <c r="AT125" i="18"/>
  <c r="AT124" i="18" s="1"/>
  <c r="AS11" i="20"/>
  <c r="AS10" i="20" s="1"/>
  <c r="AV10" i="21" s="1"/>
  <c r="BC14" i="20"/>
  <c r="BF21" i="21" s="1"/>
  <c r="BC15" i="20"/>
  <c r="BF22" i="21" s="1"/>
  <c r="AT200" i="25"/>
  <c r="AT198" i="25" s="1"/>
  <c r="AS35" i="50"/>
  <c r="AP34" i="50"/>
  <c r="BD220" i="25"/>
  <c r="BE98" i="13"/>
  <c r="BE109" i="13" s="1"/>
  <c r="BD207" i="25"/>
  <c r="BD142" i="25"/>
  <c r="BD71" i="16"/>
  <c r="BD234" i="25"/>
  <c r="BD60" i="16"/>
  <c r="BD116" i="25"/>
  <c r="BD93" i="16"/>
  <c r="BD194" i="25"/>
  <c r="BD181" i="25"/>
  <c r="BD104" i="16"/>
  <c r="BD155" i="25"/>
  <c r="BD233" i="25"/>
  <c r="BD82" i="16"/>
  <c r="BD168" i="25"/>
  <c r="BD129" i="25"/>
  <c r="BF19" i="13"/>
  <c r="BF65" i="13" s="1"/>
  <c r="BE99" i="13"/>
  <c r="BE110" i="13" s="1"/>
  <c r="BD130" i="25"/>
  <c r="BD143" i="25"/>
  <c r="BD105" i="16"/>
  <c r="BD117" i="25"/>
  <c r="BD72" i="16"/>
  <c r="BD83" i="16"/>
  <c r="BD195" i="25"/>
  <c r="BD221" i="25"/>
  <c r="BD94" i="16"/>
  <c r="BF20" i="13"/>
  <c r="BF77" i="13" s="1"/>
  <c r="BD208" i="25"/>
  <c r="BD169" i="25"/>
  <c r="BD116" i="16"/>
  <c r="BD182" i="25"/>
  <c r="BD61" i="16"/>
  <c r="BF219" i="25"/>
  <c r="BF206" i="25"/>
  <c r="BF81" i="16"/>
  <c r="BF167" i="25"/>
  <c r="BF114" i="16"/>
  <c r="BF154" i="25"/>
  <c r="BF141" i="25"/>
  <c r="BF180" i="25"/>
  <c r="BH18" i="13"/>
  <c r="BH64" i="13" s="1"/>
  <c r="BF70" i="16"/>
  <c r="BF115" i="25"/>
  <c r="BF59" i="16"/>
  <c r="BF92" i="16"/>
  <c r="BF193" i="25"/>
  <c r="BF232" i="25"/>
  <c r="BF128" i="25"/>
  <c r="BF103" i="16"/>
  <c r="BD205" i="25"/>
  <c r="BD127" i="25"/>
  <c r="BD179" i="25"/>
  <c r="BD58" i="16"/>
  <c r="BD153" i="25"/>
  <c r="BD218" i="25"/>
  <c r="BD102" i="16"/>
  <c r="BD80" i="16"/>
  <c r="BE96" i="13"/>
  <c r="BE107" i="13" s="1"/>
  <c r="BF17" i="13"/>
  <c r="BF63" i="13" s="1"/>
  <c r="BD114" i="25"/>
  <c r="BD231" i="25"/>
  <c r="BD69" i="16"/>
  <c r="BD113" i="16"/>
  <c r="BD140" i="25"/>
  <c r="BD91" i="16"/>
  <c r="BD192" i="25"/>
  <c r="BC51" i="20"/>
  <c r="BF43" i="21" s="1"/>
  <c r="BC52" i="20"/>
  <c r="BF44" i="21" s="1"/>
  <c r="BD21" i="13"/>
  <c r="BD78" i="13" s="1"/>
  <c r="BB117" i="16"/>
  <c r="BB235" i="25"/>
  <c r="BB222" i="25"/>
  <c r="BC100" i="13"/>
  <c r="BC111" i="13" s="1"/>
  <c r="BB95" i="16"/>
  <c r="BB131" i="25"/>
  <c r="BB196" i="25"/>
  <c r="BB157" i="25"/>
  <c r="BB106" i="16"/>
  <c r="BB73" i="16"/>
  <c r="BB183" i="25"/>
  <c r="BB84" i="16"/>
  <c r="BB170" i="25"/>
  <c r="BB144" i="25"/>
  <c r="BB118" i="25"/>
  <c r="BB209" i="25"/>
  <c r="BB62" i="16"/>
  <c r="AT213" i="25"/>
  <c r="AT211" i="25" s="1"/>
  <c r="AT108" i="16"/>
  <c r="AT107" i="16" s="1"/>
  <c r="AT97" i="16"/>
  <c r="AT96" i="16" s="1"/>
  <c r="AT86" i="16"/>
  <c r="AT85" i="16" s="1"/>
  <c r="AT75" i="16"/>
  <c r="AT74" i="16" s="1"/>
  <c r="AU91" i="13"/>
  <c r="AU102" i="13" s="1"/>
  <c r="AT174" i="25"/>
  <c r="AT172" i="25" s="1"/>
  <c r="AT148" i="25"/>
  <c r="AT146" i="25" s="1"/>
  <c r="AT135" i="25"/>
  <c r="AT133" i="25" s="1"/>
  <c r="AT161" i="25"/>
  <c r="AT159" i="25" s="1"/>
  <c r="AS120" i="16"/>
  <c r="AT122" i="25"/>
  <c r="AT120" i="25" s="1"/>
  <c r="AV12" i="13"/>
  <c r="BS36" i="13" s="1"/>
  <c r="AT53" i="16"/>
  <c r="AT52" i="16" s="1"/>
  <c r="AT109" i="25"/>
  <c r="AT187" i="25"/>
  <c r="AT185" i="25" s="1"/>
  <c r="AS47" i="20"/>
  <c r="AV32" i="21" s="1"/>
  <c r="AV33" i="21" s="1"/>
  <c r="AV41" i="21"/>
  <c r="AT226" i="25"/>
  <c r="AT224" i="25" s="1"/>
  <c r="BC111" i="20"/>
  <c r="BC37" i="20"/>
  <c r="BC74" i="20"/>
  <c r="BC26" i="20"/>
  <c r="BC63" i="20"/>
  <c r="BC100" i="20"/>
  <c r="BE71" i="13"/>
  <c r="BE82" i="13" s="1"/>
  <c r="BE61" i="13"/>
  <c r="BE72" i="13"/>
  <c r="AT81" i="21"/>
  <c r="AT59" i="21"/>
  <c r="AT26" i="21"/>
  <c r="BC110" i="20"/>
  <c r="AU69" i="21"/>
  <c r="AU36" i="21"/>
  <c r="AU14" i="21"/>
  <c r="BC99" i="20"/>
  <c r="BC73" i="20"/>
  <c r="BC62" i="20"/>
  <c r="BC36" i="20"/>
  <c r="BC25" i="20"/>
  <c r="AT48" i="25" l="1"/>
  <c r="AT49" i="25"/>
  <c r="AT46" i="25"/>
  <c r="AT501" i="25" s="1"/>
  <c r="AU501" i="25" s="1"/>
  <c r="AV501" i="25" s="1"/>
  <c r="AW501" i="25" s="1"/>
  <c r="AX501" i="25" s="1"/>
  <c r="AY501" i="25" s="1"/>
  <c r="AZ501" i="25" s="1"/>
  <c r="BA501" i="25" s="1"/>
  <c r="BB501" i="25" s="1"/>
  <c r="BC501" i="25" s="1"/>
  <c r="BD501" i="25" s="1"/>
  <c r="BE501" i="25" s="1"/>
  <c r="BF501" i="25" s="1"/>
  <c r="BG501" i="25" s="1"/>
  <c r="BH501" i="25" s="1"/>
  <c r="BI501" i="25" s="1"/>
  <c r="BJ501" i="25" s="1"/>
  <c r="BK501" i="25" s="1"/>
  <c r="BL501" i="25" s="1"/>
  <c r="BM501" i="25" s="1"/>
  <c r="BN501" i="25" s="1"/>
  <c r="BO501" i="25" s="1"/>
  <c r="BP501" i="25" s="1"/>
  <c r="BQ501" i="25" s="1"/>
  <c r="AT47" i="25"/>
  <c r="AT44" i="25"/>
  <c r="AT45" i="25"/>
  <c r="AT500" i="25" s="1"/>
  <c r="AU500" i="25" s="1"/>
  <c r="AV500" i="25" s="1"/>
  <c r="AW500" i="25" s="1"/>
  <c r="AX500" i="25" s="1"/>
  <c r="AY500" i="25" s="1"/>
  <c r="AZ500" i="25" s="1"/>
  <c r="BA500" i="25" s="1"/>
  <c r="BB500" i="25" s="1"/>
  <c r="BC500" i="25" s="1"/>
  <c r="BD500" i="25" s="1"/>
  <c r="BE500" i="25" s="1"/>
  <c r="BF500" i="25" s="1"/>
  <c r="BG500" i="25" s="1"/>
  <c r="BH500" i="25" s="1"/>
  <c r="BI500" i="25" s="1"/>
  <c r="BJ500" i="25" s="1"/>
  <c r="BK500" i="25" s="1"/>
  <c r="BL500" i="25" s="1"/>
  <c r="BM500" i="25" s="1"/>
  <c r="BN500" i="25" s="1"/>
  <c r="BO500" i="25" s="1"/>
  <c r="BP500" i="25" s="1"/>
  <c r="BQ500" i="25" s="1"/>
  <c r="BP494" i="25"/>
  <c r="AZ72" i="20"/>
  <c r="AZ24" i="20"/>
  <c r="AZ109" i="20"/>
  <c r="AZ87" i="20"/>
  <c r="BC75" i="21" s="1"/>
  <c r="AZ50" i="20"/>
  <c r="BC42" i="21" s="1"/>
  <c r="AZ61" i="20"/>
  <c r="AZ13" i="20"/>
  <c r="BC20" i="21" s="1"/>
  <c r="AZ98" i="20"/>
  <c r="AZ137" i="18"/>
  <c r="BB59" i="13"/>
  <c r="BB81" i="13" s="1"/>
  <c r="BA227" i="25" s="1"/>
  <c r="BG73" i="13"/>
  <c r="BG84" i="13" s="1"/>
  <c r="BF152" i="25" s="1"/>
  <c r="BE53" i="20"/>
  <c r="BH45" i="21" s="1"/>
  <c r="BE64" i="20"/>
  <c r="BE90" i="20"/>
  <c r="BH78" i="21" s="1"/>
  <c r="BE75" i="20"/>
  <c r="BE38" i="20"/>
  <c r="BE112" i="20"/>
  <c r="BE101" i="20"/>
  <c r="BE140" i="18"/>
  <c r="BE16" i="20"/>
  <c r="BH23" i="21" s="1"/>
  <c r="AT86" i="20"/>
  <c r="AW74" i="21" s="1"/>
  <c r="AT15" i="4"/>
  <c r="AT15" i="50" s="1"/>
  <c r="AT16" i="4"/>
  <c r="AT16" i="50" s="1"/>
  <c r="AT31" i="4"/>
  <c r="AT31" i="50" s="1"/>
  <c r="AT13" i="4"/>
  <c r="AT13" i="50" s="1"/>
  <c r="AT18" i="4"/>
  <c r="AT18" i="50" s="1"/>
  <c r="AT17" i="4"/>
  <c r="AT17" i="50" s="1"/>
  <c r="AT32" i="4"/>
  <c r="AT32" i="50" s="1"/>
  <c r="AT12" i="20"/>
  <c r="AW19" i="21" s="1"/>
  <c r="AT49" i="20"/>
  <c r="AQ119" i="18"/>
  <c r="BR72" i="18"/>
  <c r="BR71" i="18" s="1"/>
  <c r="BD143" i="18"/>
  <c r="BF142" i="18"/>
  <c r="BB145" i="18"/>
  <c r="BD144" i="18"/>
  <c r="AT123" i="18"/>
  <c r="BF18" i="20"/>
  <c r="BF114" i="20"/>
  <c r="BF66" i="20"/>
  <c r="BF55" i="20"/>
  <c r="BI47" i="21" s="1"/>
  <c r="BF40" i="20"/>
  <c r="BF77" i="20"/>
  <c r="BF29" i="20"/>
  <c r="BF103" i="20"/>
  <c r="BF92" i="20"/>
  <c r="AT136" i="18"/>
  <c r="AT135" i="18" s="1"/>
  <c r="BD228" i="25"/>
  <c r="BD89" i="18"/>
  <c r="BD100" i="18"/>
  <c r="BD127" i="18"/>
  <c r="BD111" i="18"/>
  <c r="BD91" i="20"/>
  <c r="BG79" i="21" s="1"/>
  <c r="BD141" i="18"/>
  <c r="BD17" i="20"/>
  <c r="BG24" i="21" s="1"/>
  <c r="BD41" i="20"/>
  <c r="BD105" i="20"/>
  <c r="BD102" i="20"/>
  <c r="F28" i="3"/>
  <c r="G27" i="3" s="1"/>
  <c r="BD31" i="20"/>
  <c r="BD104" i="20"/>
  <c r="BF76" i="13"/>
  <c r="BF87" i="13" s="1"/>
  <c r="BD68" i="20"/>
  <c r="BD30" i="20"/>
  <c r="BD56" i="20"/>
  <c r="BG48" i="21" s="1"/>
  <c r="BD67" i="20"/>
  <c r="BD19" i="20"/>
  <c r="BD115" i="20"/>
  <c r="BD93" i="20"/>
  <c r="BD78" i="20"/>
  <c r="BD116" i="20"/>
  <c r="BD20" i="20"/>
  <c r="BD79" i="20"/>
  <c r="BD42" i="20"/>
  <c r="BD57" i="20"/>
  <c r="BG49" i="21" s="1"/>
  <c r="BD94" i="20"/>
  <c r="BF66" i="13"/>
  <c r="BF88" i="13" s="1"/>
  <c r="BH75" i="13"/>
  <c r="BH86" i="13" s="1"/>
  <c r="BF74" i="13"/>
  <c r="BF85" i="13" s="1"/>
  <c r="BD39" i="20"/>
  <c r="BD76" i="20"/>
  <c r="BD28" i="20"/>
  <c r="BD65" i="20"/>
  <c r="BD113" i="20"/>
  <c r="BD54" i="20"/>
  <c r="BG46" i="21" s="1"/>
  <c r="BB58" i="20"/>
  <c r="BE50" i="21" s="1"/>
  <c r="BB95" i="20"/>
  <c r="BB32" i="20"/>
  <c r="BB21" i="20"/>
  <c r="BB43" i="20"/>
  <c r="BB106" i="20"/>
  <c r="BD67" i="13"/>
  <c r="BD89" i="13" s="1"/>
  <c r="BB80" i="20"/>
  <c r="BB117" i="20"/>
  <c r="BB69" i="20"/>
  <c r="AV66" i="21"/>
  <c r="AV67" i="21" s="1"/>
  <c r="AU90" i="13"/>
  <c r="AT38" i="25"/>
  <c r="AT37" i="25"/>
  <c r="AV11" i="13"/>
  <c r="AV58" i="13"/>
  <c r="AV57" i="13" s="1"/>
  <c r="AV69" i="13"/>
  <c r="AV68" i="13" s="1"/>
  <c r="BS47" i="13"/>
  <c r="BS46" i="13" s="1"/>
  <c r="AV11" i="21"/>
  <c r="AK72" i="50"/>
  <c r="AK70" i="50"/>
  <c r="AK71" i="50"/>
  <c r="AK73" i="50"/>
  <c r="AK68" i="50"/>
  <c r="AS74" i="4"/>
  <c r="AT14" i="4"/>
  <c r="AT33" i="4"/>
  <c r="BD202" i="25"/>
  <c r="BD215" i="25"/>
  <c r="BD176" i="25"/>
  <c r="BD189" i="25"/>
  <c r="BD150" i="25"/>
  <c r="BD163" i="25"/>
  <c r="BD124" i="25"/>
  <c r="BD137" i="25"/>
  <c r="BD111" i="25"/>
  <c r="BE83" i="13"/>
  <c r="BE93" i="13"/>
  <c r="BE104" i="13" s="1"/>
  <c r="BD88" i="16"/>
  <c r="BF14" i="13"/>
  <c r="BF60" i="13" s="1"/>
  <c r="BD77" i="16"/>
  <c r="BD55" i="16"/>
  <c r="BD99" i="16"/>
  <c r="BD66" i="16"/>
  <c r="BD110" i="16"/>
  <c r="AU70" i="21"/>
  <c r="AU37" i="21"/>
  <c r="AV34" i="21"/>
  <c r="AU15" i="21"/>
  <c r="AT108" i="20"/>
  <c r="AT107" i="20" s="1"/>
  <c r="AT97" i="20"/>
  <c r="AT96" i="20" s="1"/>
  <c r="AT60" i="20"/>
  <c r="AT59" i="20" s="1"/>
  <c r="AT71" i="20"/>
  <c r="AT70" i="20" s="1"/>
  <c r="AT34" i="20"/>
  <c r="AT33" i="20" s="1"/>
  <c r="AT23" i="20"/>
  <c r="AT22" i="20" s="1"/>
  <c r="AU101" i="13"/>
  <c r="BS35" i="13"/>
  <c r="BR301" i="25" s="1"/>
  <c r="AT502" i="25" l="1"/>
  <c r="AU502" i="25" s="1"/>
  <c r="AV502" i="25" s="1"/>
  <c r="AW502" i="25" s="1"/>
  <c r="AX502" i="25" s="1"/>
  <c r="AY502" i="25" s="1"/>
  <c r="AZ502" i="25" s="1"/>
  <c r="BA502" i="25" s="1"/>
  <c r="BB502" i="25" s="1"/>
  <c r="BC502" i="25" s="1"/>
  <c r="BD502" i="25" s="1"/>
  <c r="BE502" i="25" s="1"/>
  <c r="BF502" i="25" s="1"/>
  <c r="BG502" i="25" s="1"/>
  <c r="BH502" i="25" s="1"/>
  <c r="BI502" i="25" s="1"/>
  <c r="BJ502" i="25" s="1"/>
  <c r="BK502" i="25" s="1"/>
  <c r="BL502" i="25" s="1"/>
  <c r="BM502" i="25" s="1"/>
  <c r="BN502" i="25" s="1"/>
  <c r="BO502" i="25" s="1"/>
  <c r="BP502" i="25" s="1"/>
  <c r="BQ502" i="25" s="1"/>
  <c r="AT503" i="25"/>
  <c r="AT42" i="25"/>
  <c r="AT41" i="25" s="1"/>
  <c r="AT499" i="25"/>
  <c r="AU499" i="25" s="1"/>
  <c r="AV499" i="25" s="1"/>
  <c r="AW499" i="25" s="1"/>
  <c r="AX499" i="25" s="1"/>
  <c r="AY499" i="25" s="1"/>
  <c r="AZ499" i="25" s="1"/>
  <c r="BA499" i="25" s="1"/>
  <c r="BB499" i="25" s="1"/>
  <c r="BC499" i="25" s="1"/>
  <c r="BD499" i="25" s="1"/>
  <c r="BE499" i="25" s="1"/>
  <c r="BF499" i="25" s="1"/>
  <c r="BG499" i="25" s="1"/>
  <c r="BH499" i="25" s="1"/>
  <c r="BI499" i="25" s="1"/>
  <c r="BJ499" i="25" s="1"/>
  <c r="BK499" i="25" s="1"/>
  <c r="BL499" i="25" s="1"/>
  <c r="BM499" i="25" s="1"/>
  <c r="BN499" i="25" s="1"/>
  <c r="BA87" i="16"/>
  <c r="BA109" i="16"/>
  <c r="BA201" i="25"/>
  <c r="BA99" i="18"/>
  <c r="BA98" i="16"/>
  <c r="BA149" i="25"/>
  <c r="BA110" i="18"/>
  <c r="BA76" i="16"/>
  <c r="BA214" i="25"/>
  <c r="BA188" i="25"/>
  <c r="BA136" i="25"/>
  <c r="BC13" i="13"/>
  <c r="BC70" i="13" s="1"/>
  <c r="BA110" i="25"/>
  <c r="BA65" i="16"/>
  <c r="BA126" i="18"/>
  <c r="BA88" i="18"/>
  <c r="BA162" i="25"/>
  <c r="BA123" i="25"/>
  <c r="BB92" i="13"/>
  <c r="BB103" i="13" s="1"/>
  <c r="BA109" i="20" s="1"/>
  <c r="BA175" i="25"/>
  <c r="BA54" i="16"/>
  <c r="BF101" i="16"/>
  <c r="BG95" i="13"/>
  <c r="BG106" i="13" s="1"/>
  <c r="BF53" i="20" s="1"/>
  <c r="BI45" i="21" s="1"/>
  <c r="BF102" i="18"/>
  <c r="BH16" i="13"/>
  <c r="BH62" i="13" s="1"/>
  <c r="BF68" i="16"/>
  <c r="BF57" i="16"/>
  <c r="BF139" i="25"/>
  <c r="BF191" i="25"/>
  <c r="BF112" i="16"/>
  <c r="BF204" i="25"/>
  <c r="BF90" i="16"/>
  <c r="BF230" i="25"/>
  <c r="BF217" i="25"/>
  <c r="BF129" i="18"/>
  <c r="BF79" i="16"/>
  <c r="BF113" i="18"/>
  <c r="BF178" i="25"/>
  <c r="BF126" i="25"/>
  <c r="BF91" i="18"/>
  <c r="BF113" i="25"/>
  <c r="BF165" i="25"/>
  <c r="AT71" i="4"/>
  <c r="AT69" i="4"/>
  <c r="AT73" i="4"/>
  <c r="AT72" i="4"/>
  <c r="AT85" i="20"/>
  <c r="AT84" i="20" s="1"/>
  <c r="AT84" i="18"/>
  <c r="AT85" i="18"/>
  <c r="BE140" i="25"/>
  <c r="BE103" i="18"/>
  <c r="BE92" i="18"/>
  <c r="BE114" i="18"/>
  <c r="BE130" i="18"/>
  <c r="BD90" i="18"/>
  <c r="BD101" i="18"/>
  <c r="BD112" i="18"/>
  <c r="BD128" i="18"/>
  <c r="BG93" i="18"/>
  <c r="BG104" i="18"/>
  <c r="BG115" i="18"/>
  <c r="BG131" i="18"/>
  <c r="BE105" i="18"/>
  <c r="BE94" i="18"/>
  <c r="BE116" i="18"/>
  <c r="BE132" i="18"/>
  <c r="BD88" i="20"/>
  <c r="BG76" i="21" s="1"/>
  <c r="BD138" i="18"/>
  <c r="BC73" i="16"/>
  <c r="BC96" i="18"/>
  <c r="BC118" i="18"/>
  <c r="BC107" i="18"/>
  <c r="BC134" i="18"/>
  <c r="BE94" i="16"/>
  <c r="BE95" i="18"/>
  <c r="BE117" i="18"/>
  <c r="BE106" i="18"/>
  <c r="BE133" i="18"/>
  <c r="BD14" i="20"/>
  <c r="BG21" i="21" s="1"/>
  <c r="AT35" i="4"/>
  <c r="AT11" i="20"/>
  <c r="AT10" i="20" s="1"/>
  <c r="AT33" i="50"/>
  <c r="G25" i="49"/>
  <c r="F26" i="49"/>
  <c r="F24" i="49" s="1"/>
  <c r="BG20" i="13"/>
  <c r="BG66" i="13" s="1"/>
  <c r="BF99" i="13"/>
  <c r="BF110" i="13" s="1"/>
  <c r="BE117" i="25"/>
  <c r="BE221" i="25"/>
  <c r="BE116" i="16"/>
  <c r="BE156" i="25"/>
  <c r="BE105" i="16"/>
  <c r="BE169" i="25"/>
  <c r="BE83" i="16"/>
  <c r="BE234" i="25"/>
  <c r="BE61" i="16"/>
  <c r="BE182" i="25"/>
  <c r="BE72" i="16"/>
  <c r="BE130" i="25"/>
  <c r="BE143" i="25"/>
  <c r="BE208" i="25"/>
  <c r="BE195" i="25"/>
  <c r="BE71" i="16"/>
  <c r="BF98" i="13"/>
  <c r="BF109" i="13" s="1"/>
  <c r="BE220" i="25"/>
  <c r="BE104" i="16"/>
  <c r="BE194" i="25"/>
  <c r="BE60" i="16"/>
  <c r="BE82" i="16"/>
  <c r="BE116" i="25"/>
  <c r="BE115" i="16"/>
  <c r="BE129" i="25"/>
  <c r="BE93" i="16"/>
  <c r="BE207" i="25"/>
  <c r="BE181" i="25"/>
  <c r="BE168" i="25"/>
  <c r="BE142" i="25"/>
  <c r="BE233" i="25"/>
  <c r="BE155" i="25"/>
  <c r="BG19" i="13"/>
  <c r="BE205" i="25"/>
  <c r="BE192" i="25"/>
  <c r="BE231" i="25"/>
  <c r="BE91" i="16"/>
  <c r="BE153" i="25"/>
  <c r="BF96" i="13"/>
  <c r="BF107" i="13" s="1"/>
  <c r="BE218" i="25"/>
  <c r="BG17" i="13"/>
  <c r="BG63" i="13" s="1"/>
  <c r="BE113" i="16"/>
  <c r="BE114" i="25"/>
  <c r="BE80" i="16"/>
  <c r="BE179" i="25"/>
  <c r="BE69" i="16"/>
  <c r="BE102" i="16"/>
  <c r="BE166" i="25"/>
  <c r="BE127" i="25"/>
  <c r="BE58" i="16"/>
  <c r="BG128" i="25"/>
  <c r="BG103" i="16"/>
  <c r="BG232" i="25"/>
  <c r="BG59" i="16"/>
  <c r="BG206" i="25"/>
  <c r="BG219" i="25"/>
  <c r="BG193" i="25"/>
  <c r="BI18" i="13"/>
  <c r="BG141" i="25"/>
  <c r="BG81" i="16"/>
  <c r="BG180" i="25"/>
  <c r="BG92" i="16"/>
  <c r="BG167" i="25"/>
  <c r="BH97" i="13"/>
  <c r="BH108" i="13" s="1"/>
  <c r="BG154" i="25"/>
  <c r="BG115" i="25"/>
  <c r="BG70" i="16"/>
  <c r="BG114" i="16"/>
  <c r="BD51" i="20"/>
  <c r="BG43" i="21" s="1"/>
  <c r="BC235" i="25"/>
  <c r="BC131" i="25"/>
  <c r="BC170" i="25"/>
  <c r="BC95" i="16"/>
  <c r="BC118" i="25"/>
  <c r="BC106" i="16"/>
  <c r="BC144" i="25"/>
  <c r="BE21" i="13"/>
  <c r="BE67" i="13" s="1"/>
  <c r="BC84" i="16"/>
  <c r="BC117" i="16"/>
  <c r="BD100" i="13"/>
  <c r="BD111" i="13" s="1"/>
  <c r="BC183" i="25"/>
  <c r="BC222" i="25"/>
  <c r="BC157" i="25"/>
  <c r="BC209" i="25"/>
  <c r="BC196" i="25"/>
  <c r="BC62" i="16"/>
  <c r="AV80" i="13"/>
  <c r="AV12" i="21"/>
  <c r="AT48" i="20"/>
  <c r="AT47" i="20" s="1"/>
  <c r="AW41" i="21"/>
  <c r="AT120" i="16"/>
  <c r="AT121" i="16"/>
  <c r="AK69" i="50"/>
  <c r="AT14" i="50"/>
  <c r="AT70" i="4"/>
  <c r="BR26" i="4"/>
  <c r="AQ34" i="4"/>
  <c r="AT36" i="4"/>
  <c r="BD216" i="25"/>
  <c r="BD229" i="25"/>
  <c r="BD190" i="25"/>
  <c r="BD203" i="25"/>
  <c r="BD164" i="25"/>
  <c r="BD177" i="25"/>
  <c r="BD138" i="25"/>
  <c r="BD151" i="25"/>
  <c r="BD112" i="25"/>
  <c r="BD125" i="25"/>
  <c r="BF71" i="13"/>
  <c r="BF82" i="13" s="1"/>
  <c r="BE94" i="13"/>
  <c r="BE105" i="13" s="1"/>
  <c r="BD100" i="16"/>
  <c r="BD78" i="16"/>
  <c r="BF15" i="13"/>
  <c r="BD67" i="16"/>
  <c r="BD89" i="16"/>
  <c r="BD56" i="16"/>
  <c r="BD111" i="16"/>
  <c r="BD110" i="20"/>
  <c r="F29" i="3"/>
  <c r="F26" i="3" s="1"/>
  <c r="AU72" i="21"/>
  <c r="AV68" i="21"/>
  <c r="AU39" i="21"/>
  <c r="AV35" i="21"/>
  <c r="AU17" i="21"/>
  <c r="BD99" i="20"/>
  <c r="BD73" i="20"/>
  <c r="BD62" i="20"/>
  <c r="BD36" i="20"/>
  <c r="BD25" i="20"/>
  <c r="BO499" i="25" l="1"/>
  <c r="AT36" i="25"/>
  <c r="AT82" i="18" s="1"/>
  <c r="AT27" i="4" s="1"/>
  <c r="AT27" i="50" s="1"/>
  <c r="AU503" i="25"/>
  <c r="AV503" i="25" s="1"/>
  <c r="AW503" i="25" s="1"/>
  <c r="AX503" i="25" s="1"/>
  <c r="AY503" i="25" s="1"/>
  <c r="AZ503" i="25" s="1"/>
  <c r="BA503" i="25" s="1"/>
  <c r="BB503" i="25" s="1"/>
  <c r="BC503" i="25" s="1"/>
  <c r="BD503" i="25" s="1"/>
  <c r="BE503" i="25" s="1"/>
  <c r="BF503" i="25" s="1"/>
  <c r="BG503" i="25" s="1"/>
  <c r="BH503" i="25" s="1"/>
  <c r="BI503" i="25" s="1"/>
  <c r="BJ503" i="25" s="1"/>
  <c r="BK503" i="25" s="1"/>
  <c r="BL503" i="25" s="1"/>
  <c r="BM503" i="25" s="1"/>
  <c r="BN503" i="25" s="1"/>
  <c r="BO503" i="25" s="1"/>
  <c r="BP503" i="25" s="1"/>
  <c r="BQ503" i="25" s="1"/>
  <c r="AT322" i="25"/>
  <c r="BC59" i="13"/>
  <c r="BC81" i="13" s="1"/>
  <c r="BB98" i="16" s="1"/>
  <c r="BA137" i="18"/>
  <c r="BA72" i="20"/>
  <c r="BA87" i="20"/>
  <c r="BD75" i="21" s="1"/>
  <c r="BA13" i="20"/>
  <c r="BD20" i="21" s="1"/>
  <c r="BA98" i="20"/>
  <c r="BA50" i="20"/>
  <c r="BD42" i="21" s="1"/>
  <c r="BA35" i="20"/>
  <c r="BA24" i="20"/>
  <c r="BA61" i="20"/>
  <c r="BH73" i="13"/>
  <c r="BH84" i="13" s="1"/>
  <c r="BI16" i="13" s="1"/>
  <c r="BI73" i="13" s="1"/>
  <c r="BF16" i="20"/>
  <c r="BI23" i="21" s="1"/>
  <c r="BF38" i="20"/>
  <c r="BF75" i="20"/>
  <c r="BF64" i="20"/>
  <c r="BF101" i="20"/>
  <c r="BF140" i="18"/>
  <c r="BF112" i="20"/>
  <c r="BF90" i="20"/>
  <c r="BI78" i="21" s="1"/>
  <c r="BF27" i="20"/>
  <c r="AT30" i="4"/>
  <c r="AT30" i="50" s="1"/>
  <c r="AT29" i="4"/>
  <c r="AT29" i="50" s="1"/>
  <c r="AR120" i="18"/>
  <c r="AR121" i="18"/>
  <c r="BE143" i="18"/>
  <c r="BC145" i="18"/>
  <c r="BG142" i="18"/>
  <c r="BE144" i="18"/>
  <c r="AU64" i="16"/>
  <c r="AU63" i="16" s="1"/>
  <c r="AR122" i="18"/>
  <c r="AV79" i="13"/>
  <c r="BE89" i="18"/>
  <c r="BE100" i="18"/>
  <c r="BE111" i="18"/>
  <c r="BE127" i="18"/>
  <c r="AU98" i="18"/>
  <c r="AU97" i="18" s="1"/>
  <c r="AU87" i="18"/>
  <c r="AU86" i="18" s="1"/>
  <c r="AU109" i="18"/>
  <c r="AU108" i="18" s="1"/>
  <c r="AU125" i="18"/>
  <c r="AU124" i="18" s="1"/>
  <c r="BD89" i="20"/>
  <c r="BG77" i="21" s="1"/>
  <c r="BD139" i="18"/>
  <c r="BE91" i="20"/>
  <c r="BH79" i="21" s="1"/>
  <c r="BE141" i="18"/>
  <c r="BE17" i="20"/>
  <c r="BH24" i="21" s="1"/>
  <c r="BD15" i="20"/>
  <c r="BG22" i="21" s="1"/>
  <c r="AU161" i="25"/>
  <c r="AU159" i="25" s="1"/>
  <c r="AT35" i="50"/>
  <c r="BE79" i="20"/>
  <c r="AW65" i="21"/>
  <c r="AW66" i="21" s="1"/>
  <c r="E122" i="20"/>
  <c r="E142" i="20" s="1"/>
  <c r="AW32" i="21"/>
  <c r="AW33" i="21" s="1"/>
  <c r="E121" i="20"/>
  <c r="AW10" i="21"/>
  <c r="E120" i="20"/>
  <c r="AT36" i="50"/>
  <c r="BR26" i="50"/>
  <c r="BE20" i="20"/>
  <c r="F27" i="49"/>
  <c r="BE57" i="20"/>
  <c r="BH49" i="21" s="1"/>
  <c r="AQ34" i="50"/>
  <c r="BE105" i="20"/>
  <c r="BE94" i="20"/>
  <c r="BE116" i="20"/>
  <c r="BG77" i="13"/>
  <c r="BG88" i="13" s="1"/>
  <c r="BE31" i="20"/>
  <c r="BE42" i="20"/>
  <c r="BE68" i="20"/>
  <c r="BG65" i="13"/>
  <c r="BG76" i="13"/>
  <c r="BE67" i="20"/>
  <c r="BE30" i="20"/>
  <c r="BE104" i="20"/>
  <c r="BE115" i="20"/>
  <c r="BE56" i="20"/>
  <c r="BH48" i="21" s="1"/>
  <c r="BE93" i="20"/>
  <c r="BE78" i="20"/>
  <c r="BE19" i="20"/>
  <c r="BE41" i="20"/>
  <c r="BG74" i="13"/>
  <c r="BG85" i="13" s="1"/>
  <c r="BE28" i="20"/>
  <c r="BE76" i="20"/>
  <c r="BE113" i="20"/>
  <c r="BE39" i="20"/>
  <c r="BE65" i="20"/>
  <c r="BE102" i="20"/>
  <c r="BE54" i="20"/>
  <c r="BH46" i="21" s="1"/>
  <c r="BG114" i="20"/>
  <c r="BG29" i="20"/>
  <c r="BG77" i="20"/>
  <c r="BG18" i="20"/>
  <c r="BG55" i="20"/>
  <c r="BJ47" i="21" s="1"/>
  <c r="BG40" i="20"/>
  <c r="BG92" i="20"/>
  <c r="BG66" i="20"/>
  <c r="BG103" i="20"/>
  <c r="BI64" i="13"/>
  <c r="BI75" i="13"/>
  <c r="BC58" i="20"/>
  <c r="BF50" i="21" s="1"/>
  <c r="BC95" i="20"/>
  <c r="BD52" i="20"/>
  <c r="BG44" i="21" s="1"/>
  <c r="BC106" i="20"/>
  <c r="BC21" i="20"/>
  <c r="BC117" i="20"/>
  <c r="BC43" i="20"/>
  <c r="BC69" i="20"/>
  <c r="BE78" i="13"/>
  <c r="BE89" i="13" s="1"/>
  <c r="BC80" i="20"/>
  <c r="BC32" i="20"/>
  <c r="AV13" i="21"/>
  <c r="AW12" i="13"/>
  <c r="AW58" i="13" s="1"/>
  <c r="AW57" i="13" s="1"/>
  <c r="AU53" i="16"/>
  <c r="AU52" i="16" s="1"/>
  <c r="AU75" i="16"/>
  <c r="AU74" i="16" s="1"/>
  <c r="AU86" i="16"/>
  <c r="AU85" i="16" s="1"/>
  <c r="AU122" i="25"/>
  <c r="AU120" i="25" s="1"/>
  <c r="AV91" i="13"/>
  <c r="AV90" i="13" s="1"/>
  <c r="AU97" i="16"/>
  <c r="AU96" i="16" s="1"/>
  <c r="AU108" i="16"/>
  <c r="AU107" i="16" s="1"/>
  <c r="AU187" i="25"/>
  <c r="AU185" i="25" s="1"/>
  <c r="AU135" i="25"/>
  <c r="AU133" i="25" s="1"/>
  <c r="AU226" i="25"/>
  <c r="AU224" i="25" s="1"/>
  <c r="AU213" i="25"/>
  <c r="AU211" i="25" s="1"/>
  <c r="AU200" i="25"/>
  <c r="AU198" i="25" s="1"/>
  <c r="AU148" i="25"/>
  <c r="AU146" i="25" s="1"/>
  <c r="AU174" i="25"/>
  <c r="AU172" i="25" s="1"/>
  <c r="AU109" i="25"/>
  <c r="BE215" i="25"/>
  <c r="BE228" i="25"/>
  <c r="BE189" i="25"/>
  <c r="BE202" i="25"/>
  <c r="BE163" i="25"/>
  <c r="BE176" i="25"/>
  <c r="BE137" i="25"/>
  <c r="BE150" i="25"/>
  <c r="BE111" i="25"/>
  <c r="BE124" i="25"/>
  <c r="BD63" i="20"/>
  <c r="BD100" i="20"/>
  <c r="BD37" i="20"/>
  <c r="BD26" i="20"/>
  <c r="BD111" i="20"/>
  <c r="BD74" i="20"/>
  <c r="BF61" i="13"/>
  <c r="BF72" i="13"/>
  <c r="AU81" i="21"/>
  <c r="AU59" i="21"/>
  <c r="AU26" i="21"/>
  <c r="AV69" i="21"/>
  <c r="AV36" i="21"/>
  <c r="BF93" i="13"/>
  <c r="BE55" i="16"/>
  <c r="BE88" i="16"/>
  <c r="BE66" i="16"/>
  <c r="BG14" i="13"/>
  <c r="BE77" i="16"/>
  <c r="BE110" i="16"/>
  <c r="BE99" i="16"/>
  <c r="AU48" i="25" l="1"/>
  <c r="AU49" i="25"/>
  <c r="AU46" i="25"/>
  <c r="AU506" i="25" s="1"/>
  <c r="AV506" i="25" s="1"/>
  <c r="AW506" i="25" s="1"/>
  <c r="AX506" i="25" s="1"/>
  <c r="AY506" i="25" s="1"/>
  <c r="AZ506" i="25" s="1"/>
  <c r="BA506" i="25" s="1"/>
  <c r="BB506" i="25" s="1"/>
  <c r="BC506" i="25" s="1"/>
  <c r="BD506" i="25" s="1"/>
  <c r="BE506" i="25" s="1"/>
  <c r="BF506" i="25" s="1"/>
  <c r="BG506" i="25" s="1"/>
  <c r="BH506" i="25" s="1"/>
  <c r="BI506" i="25" s="1"/>
  <c r="BJ506" i="25" s="1"/>
  <c r="BK506" i="25" s="1"/>
  <c r="BL506" i="25" s="1"/>
  <c r="BM506" i="25" s="1"/>
  <c r="BN506" i="25" s="1"/>
  <c r="BO506" i="25" s="1"/>
  <c r="BP506" i="25" s="1"/>
  <c r="BQ506" i="25" s="1"/>
  <c r="BR506" i="25" s="1"/>
  <c r="AU44" i="25"/>
  <c r="AU47" i="25"/>
  <c r="AU45" i="25"/>
  <c r="AU505" i="25" s="1"/>
  <c r="AV505" i="25" s="1"/>
  <c r="AW505" i="25" s="1"/>
  <c r="AX505" i="25" s="1"/>
  <c r="AY505" i="25" s="1"/>
  <c r="AZ505" i="25" s="1"/>
  <c r="BA505" i="25" s="1"/>
  <c r="BB505" i="25" s="1"/>
  <c r="BC505" i="25" s="1"/>
  <c r="BD505" i="25" s="1"/>
  <c r="BE505" i="25" s="1"/>
  <c r="BF505" i="25" s="1"/>
  <c r="BG505" i="25" s="1"/>
  <c r="BH505" i="25" s="1"/>
  <c r="BI505" i="25" s="1"/>
  <c r="BJ505" i="25" s="1"/>
  <c r="BK505" i="25" s="1"/>
  <c r="BL505" i="25" s="1"/>
  <c r="BM505" i="25" s="1"/>
  <c r="BN505" i="25" s="1"/>
  <c r="BO505" i="25" s="1"/>
  <c r="BP505" i="25" s="1"/>
  <c r="BQ505" i="25" s="1"/>
  <c r="BR505" i="25" s="1"/>
  <c r="BP499" i="25"/>
  <c r="BB87" i="16"/>
  <c r="BB54" i="16"/>
  <c r="BB88" i="18"/>
  <c r="BB175" i="25"/>
  <c r="BB201" i="25"/>
  <c r="BB126" i="18"/>
  <c r="BD13" i="13"/>
  <c r="BD59" i="13" s="1"/>
  <c r="BB162" i="25"/>
  <c r="BB123" i="25"/>
  <c r="BB109" i="16"/>
  <c r="BB99" i="18"/>
  <c r="BB110" i="25"/>
  <c r="BB227" i="25"/>
  <c r="BB214" i="25"/>
  <c r="BC92" i="13"/>
  <c r="BC103" i="13" s="1"/>
  <c r="BB109" i="20" s="1"/>
  <c r="BB188" i="25"/>
  <c r="BB76" i="16"/>
  <c r="BB136" i="25"/>
  <c r="BB65" i="16"/>
  <c r="BB149" i="25"/>
  <c r="BB110" i="18"/>
  <c r="BG113" i="25"/>
  <c r="BG191" i="25"/>
  <c r="BH95" i="13"/>
  <c r="BH106" i="13" s="1"/>
  <c r="BG75" i="20" s="1"/>
  <c r="BG68" i="16"/>
  <c r="BG230" i="25"/>
  <c r="BG90" i="16"/>
  <c r="BG152" i="25"/>
  <c r="BG139" i="25"/>
  <c r="BG129" i="18"/>
  <c r="BG217" i="25"/>
  <c r="BG126" i="25"/>
  <c r="BG113" i="18"/>
  <c r="BG101" i="16"/>
  <c r="BG112" i="16"/>
  <c r="BG102" i="18"/>
  <c r="BG165" i="25"/>
  <c r="BG57" i="16"/>
  <c r="BG204" i="25"/>
  <c r="BG91" i="18"/>
  <c r="BG178" i="25"/>
  <c r="BG79" i="16"/>
  <c r="AU13" i="4"/>
  <c r="AU69" i="4" s="1"/>
  <c r="AU32" i="4"/>
  <c r="AU32" i="50" s="1"/>
  <c r="AU31" i="4"/>
  <c r="AU31" i="50" s="1"/>
  <c r="AU18" i="4"/>
  <c r="AU18" i="50" s="1"/>
  <c r="AU16" i="4"/>
  <c r="AU16" i="50" s="1"/>
  <c r="AU17" i="4"/>
  <c r="AU73" i="4" s="1"/>
  <c r="AU15" i="4"/>
  <c r="AU71" i="4" s="1"/>
  <c r="AU33" i="4"/>
  <c r="AU33" i="50" s="1"/>
  <c r="AR119" i="18"/>
  <c r="AU123" i="18"/>
  <c r="BF114" i="25"/>
  <c r="BF103" i="18"/>
  <c r="BF92" i="18"/>
  <c r="BF114" i="18"/>
  <c r="BF130" i="18"/>
  <c r="BD96" i="18"/>
  <c r="BD118" i="18"/>
  <c r="BD107" i="18"/>
  <c r="BD134" i="18"/>
  <c r="BF130" i="25"/>
  <c r="BF95" i="18"/>
  <c r="BF117" i="18"/>
  <c r="BF106" i="18"/>
  <c r="BF133" i="18"/>
  <c r="BI62" i="13"/>
  <c r="BI84" i="13" s="1"/>
  <c r="E141" i="20"/>
  <c r="E140" i="20"/>
  <c r="AW11" i="21"/>
  <c r="BF169" i="25"/>
  <c r="BF208" i="25"/>
  <c r="BF83" i="16"/>
  <c r="BF182" i="25"/>
  <c r="BF234" i="25"/>
  <c r="BG99" i="13"/>
  <c r="BG110" i="13" s="1"/>
  <c r="BH20" i="13"/>
  <c r="BH66" i="13" s="1"/>
  <c r="BF94" i="16"/>
  <c r="BF72" i="16"/>
  <c r="BF105" i="16"/>
  <c r="BF61" i="16"/>
  <c r="BF156" i="25"/>
  <c r="BF117" i="25"/>
  <c r="BF195" i="25"/>
  <c r="BF116" i="16"/>
  <c r="BF221" i="25"/>
  <c r="BG87" i="13"/>
  <c r="BF143" i="25"/>
  <c r="BG96" i="13"/>
  <c r="BG107" i="13" s="1"/>
  <c r="BF127" i="25"/>
  <c r="BF179" i="25"/>
  <c r="BF91" i="16"/>
  <c r="BF192" i="25"/>
  <c r="BF153" i="25"/>
  <c r="BF205" i="25"/>
  <c r="BF102" i="16"/>
  <c r="BF218" i="25"/>
  <c r="BF166" i="25"/>
  <c r="BF231" i="25"/>
  <c r="BF58" i="16"/>
  <c r="BF140" i="25"/>
  <c r="BF80" i="16"/>
  <c r="BF113" i="16"/>
  <c r="BH17" i="13"/>
  <c r="BH74" i="13" s="1"/>
  <c r="BF69" i="16"/>
  <c r="BI86" i="13"/>
  <c r="BD144" i="25"/>
  <c r="BD209" i="25"/>
  <c r="BD118" i="25"/>
  <c r="BD196" i="25"/>
  <c r="BD95" i="16"/>
  <c r="BD117" i="16"/>
  <c r="BD183" i="25"/>
  <c r="BD157" i="25"/>
  <c r="BD170" i="25"/>
  <c r="BD73" i="16"/>
  <c r="BD84" i="16"/>
  <c r="BD235" i="25"/>
  <c r="BD62" i="16"/>
  <c r="BF21" i="13"/>
  <c r="BF78" i="13" s="1"/>
  <c r="BD131" i="25"/>
  <c r="BE100" i="13"/>
  <c r="BE111" i="13" s="1"/>
  <c r="BD222" i="25"/>
  <c r="BD106" i="16"/>
  <c r="AW69" i="13"/>
  <c r="AW68" i="13" s="1"/>
  <c r="AW11" i="13"/>
  <c r="AV14" i="21"/>
  <c r="AU37" i="25"/>
  <c r="AV102" i="13"/>
  <c r="AU38" i="25"/>
  <c r="AL72" i="50"/>
  <c r="AL73" i="50"/>
  <c r="AL70" i="50"/>
  <c r="AL71" i="50"/>
  <c r="AL68" i="50"/>
  <c r="AU14" i="4"/>
  <c r="BF83" i="13"/>
  <c r="BG60" i="13"/>
  <c r="AV70" i="21"/>
  <c r="AW67" i="21"/>
  <c r="AV37" i="21"/>
  <c r="AW34" i="21"/>
  <c r="AT74" i="4"/>
  <c r="BG71" i="13"/>
  <c r="BF104" i="13"/>
  <c r="BQ499" i="25" l="1"/>
  <c r="AU507" i="25"/>
  <c r="AV507" i="25" s="1"/>
  <c r="AW507" i="25" s="1"/>
  <c r="AX507" i="25" s="1"/>
  <c r="AY507" i="25" s="1"/>
  <c r="AZ507" i="25" s="1"/>
  <c r="BA507" i="25" s="1"/>
  <c r="BB507" i="25" s="1"/>
  <c r="BC507" i="25" s="1"/>
  <c r="BD507" i="25" s="1"/>
  <c r="BE507" i="25" s="1"/>
  <c r="BF507" i="25" s="1"/>
  <c r="BG507" i="25" s="1"/>
  <c r="BH507" i="25" s="1"/>
  <c r="BI507" i="25" s="1"/>
  <c r="BJ507" i="25" s="1"/>
  <c r="BK507" i="25" s="1"/>
  <c r="BL507" i="25" s="1"/>
  <c r="BM507" i="25" s="1"/>
  <c r="BN507" i="25" s="1"/>
  <c r="BO507" i="25" s="1"/>
  <c r="BP507" i="25" s="1"/>
  <c r="BQ507" i="25" s="1"/>
  <c r="BR507" i="25" s="1"/>
  <c r="AU508" i="25"/>
  <c r="AU504" i="25"/>
  <c r="AV504" i="25" s="1"/>
  <c r="AW504" i="25" s="1"/>
  <c r="AX504" i="25" s="1"/>
  <c r="AY504" i="25" s="1"/>
  <c r="AZ504" i="25" s="1"/>
  <c r="BA504" i="25" s="1"/>
  <c r="BB504" i="25" s="1"/>
  <c r="BC504" i="25" s="1"/>
  <c r="BD504" i="25" s="1"/>
  <c r="BE504" i="25" s="1"/>
  <c r="BF504" i="25" s="1"/>
  <c r="BG504" i="25" s="1"/>
  <c r="BH504" i="25" s="1"/>
  <c r="BI504" i="25" s="1"/>
  <c r="BJ504" i="25" s="1"/>
  <c r="BK504" i="25" s="1"/>
  <c r="BL504" i="25" s="1"/>
  <c r="BM504" i="25" s="1"/>
  <c r="BN504" i="25" s="1"/>
  <c r="BO504" i="25" s="1"/>
  <c r="AU42" i="25"/>
  <c r="AU41" i="25" s="1"/>
  <c r="BB87" i="20"/>
  <c r="BE75" i="21" s="1"/>
  <c r="BB72" i="20"/>
  <c r="BB24" i="20"/>
  <c r="BD70" i="13"/>
  <c r="BD81" i="13" s="1"/>
  <c r="BC214" i="25" s="1"/>
  <c r="BB137" i="18"/>
  <c r="BB50" i="20"/>
  <c r="BE42" i="21" s="1"/>
  <c r="BB98" i="20"/>
  <c r="BB13" i="20"/>
  <c r="BE20" i="21" s="1"/>
  <c r="BB61" i="20"/>
  <c r="BB35" i="20"/>
  <c r="BG38" i="20"/>
  <c r="BG27" i="20"/>
  <c r="BG101" i="20"/>
  <c r="BG16" i="20"/>
  <c r="BJ23" i="21" s="1"/>
  <c r="BG112" i="20"/>
  <c r="BG64" i="20"/>
  <c r="BG140" i="18"/>
  <c r="BG53" i="20"/>
  <c r="BJ45" i="21" s="1"/>
  <c r="BG90" i="20"/>
  <c r="BJ78" i="21" s="1"/>
  <c r="AU13" i="50"/>
  <c r="AU72" i="4"/>
  <c r="AU86" i="20"/>
  <c r="AX74" i="21" s="1"/>
  <c r="AU15" i="50"/>
  <c r="AU17" i="50"/>
  <c r="AU12" i="20"/>
  <c r="AX19" i="21" s="1"/>
  <c r="AU49" i="20"/>
  <c r="AX41" i="21" s="1"/>
  <c r="BD145" i="18"/>
  <c r="BF144" i="18"/>
  <c r="BH191" i="25"/>
  <c r="BH178" i="25"/>
  <c r="BH126" i="25"/>
  <c r="BH79" i="16"/>
  <c r="BH90" i="16"/>
  <c r="BH113" i="25"/>
  <c r="BH217" i="25"/>
  <c r="BI95" i="13"/>
  <c r="BI106" i="13" s="1"/>
  <c r="BH204" i="25"/>
  <c r="BH101" i="16"/>
  <c r="BH152" i="25"/>
  <c r="BH91" i="18"/>
  <c r="BH102" i="18"/>
  <c r="BH113" i="18"/>
  <c r="BH129" i="18"/>
  <c r="AU85" i="18"/>
  <c r="BH59" i="16"/>
  <c r="BH93" i="18"/>
  <c r="BH104" i="18"/>
  <c r="BH115" i="18"/>
  <c r="BH131" i="18"/>
  <c r="BH112" i="16"/>
  <c r="BH165" i="25"/>
  <c r="BF91" i="20"/>
  <c r="BI79" i="21" s="1"/>
  <c r="BF141" i="18"/>
  <c r="BE101" i="18"/>
  <c r="BE90" i="18"/>
  <c r="BE112" i="18"/>
  <c r="BE128" i="18"/>
  <c r="BE88" i="20"/>
  <c r="BH76" i="21" s="1"/>
  <c r="BE138" i="18"/>
  <c r="AU136" i="18"/>
  <c r="AU135" i="18" s="1"/>
  <c r="AU84" i="18"/>
  <c r="BH230" i="25"/>
  <c r="BH139" i="25"/>
  <c r="BF71" i="16"/>
  <c r="BF105" i="18"/>
  <c r="BF116" i="18"/>
  <c r="BF132" i="18"/>
  <c r="BF94" i="18"/>
  <c r="BH57" i="16"/>
  <c r="BJ16" i="13"/>
  <c r="BJ62" i="13" s="1"/>
  <c r="BH68" i="16"/>
  <c r="BE14" i="20"/>
  <c r="BH21" i="21" s="1"/>
  <c r="BF17" i="20"/>
  <c r="BI24" i="21" s="1"/>
  <c r="AU35" i="4"/>
  <c r="BF94" i="20"/>
  <c r="AW12" i="21"/>
  <c r="BF42" i="20"/>
  <c r="BF57" i="20"/>
  <c r="BI49" i="21" s="1"/>
  <c r="BF20" i="20"/>
  <c r="BF31" i="20"/>
  <c r="BH77" i="13"/>
  <c r="BH88" i="13" s="1"/>
  <c r="BF68" i="20"/>
  <c r="BF116" i="20"/>
  <c r="BF79" i="20"/>
  <c r="BF105" i="20"/>
  <c r="BF220" i="25"/>
  <c r="BF194" i="25"/>
  <c r="BF129" i="25"/>
  <c r="BF207" i="25"/>
  <c r="BF142" i="25"/>
  <c r="BF168" i="25"/>
  <c r="BF93" i="16"/>
  <c r="BF82" i="16"/>
  <c r="BF104" i="16"/>
  <c r="BF60" i="16"/>
  <c r="BF116" i="25"/>
  <c r="BG98" i="13"/>
  <c r="BG109" i="13" s="1"/>
  <c r="BH19" i="13"/>
  <c r="BH76" i="13" s="1"/>
  <c r="BF181" i="25"/>
  <c r="BF233" i="25"/>
  <c r="BF155" i="25"/>
  <c r="BF115" i="16"/>
  <c r="BF28" i="20"/>
  <c r="BF54" i="20"/>
  <c r="BI46" i="21" s="1"/>
  <c r="BF76" i="20"/>
  <c r="BF102" i="20"/>
  <c r="BF113" i="20"/>
  <c r="BF65" i="20"/>
  <c r="BF39" i="20"/>
  <c r="BH63" i="13"/>
  <c r="BH85" i="13" s="1"/>
  <c r="BH193" i="25"/>
  <c r="BI97" i="13"/>
  <c r="BI108" i="13" s="1"/>
  <c r="BH232" i="25"/>
  <c r="BH219" i="25"/>
  <c r="BH103" i="16"/>
  <c r="BH81" i="16"/>
  <c r="BH141" i="25"/>
  <c r="BH154" i="25"/>
  <c r="BH206" i="25"/>
  <c r="BH167" i="25"/>
  <c r="BH128" i="25"/>
  <c r="BH114" i="16"/>
  <c r="BH180" i="25"/>
  <c r="BH70" i="16"/>
  <c r="BH115" i="25"/>
  <c r="BJ18" i="13"/>
  <c r="BJ75" i="13" s="1"/>
  <c r="BH92" i="16"/>
  <c r="BD58" i="20"/>
  <c r="BG50" i="21" s="1"/>
  <c r="BD95" i="20"/>
  <c r="BE51" i="20"/>
  <c r="BH43" i="21" s="1"/>
  <c r="BD21" i="20"/>
  <c r="BD117" i="20"/>
  <c r="BF67" i="13"/>
  <c r="BF89" i="13" s="1"/>
  <c r="BD32" i="20"/>
  <c r="BD106" i="20"/>
  <c r="BD69" i="20"/>
  <c r="BD80" i="20"/>
  <c r="BD43" i="20"/>
  <c r="AV101" i="13"/>
  <c r="AU23" i="20"/>
  <c r="AU22" i="20" s="1"/>
  <c r="AV15" i="21"/>
  <c r="AV17" i="21" s="1"/>
  <c r="AU34" i="20"/>
  <c r="AU33" i="20" s="1"/>
  <c r="AW80" i="13"/>
  <c r="AU60" i="20"/>
  <c r="AU59" i="20" s="1"/>
  <c r="AU108" i="20"/>
  <c r="AU107" i="20" s="1"/>
  <c r="AU71" i="20"/>
  <c r="AU70" i="20" s="1"/>
  <c r="AU97" i="20"/>
  <c r="AU96" i="20" s="1"/>
  <c r="AL69" i="50"/>
  <c r="AU14" i="50"/>
  <c r="AU70" i="4"/>
  <c r="AR34" i="4"/>
  <c r="BE216" i="25"/>
  <c r="BE229" i="25"/>
  <c r="BE190" i="25"/>
  <c r="BE203" i="25"/>
  <c r="BE164" i="25"/>
  <c r="BE177" i="25"/>
  <c r="BE138" i="25"/>
  <c r="BE151" i="25"/>
  <c r="BE112" i="25"/>
  <c r="BE125" i="25"/>
  <c r="BE100" i="16"/>
  <c r="BE78" i="16"/>
  <c r="BG15" i="13"/>
  <c r="BF94" i="13"/>
  <c r="BF105" i="13" s="1"/>
  <c r="BE111" i="16"/>
  <c r="BE56" i="16"/>
  <c r="BE67" i="16"/>
  <c r="BE89" i="16"/>
  <c r="BG82" i="13"/>
  <c r="BE110" i="20"/>
  <c r="AV72" i="21"/>
  <c r="AW68" i="21"/>
  <c r="AW35" i="21"/>
  <c r="AV39" i="21"/>
  <c r="BE99" i="20"/>
  <c r="BE73" i="20"/>
  <c r="BE62" i="20"/>
  <c r="BE36" i="20"/>
  <c r="BE25" i="20"/>
  <c r="AU36" i="25" l="1"/>
  <c r="AU82" i="18" s="1"/>
  <c r="AU27" i="4" s="1"/>
  <c r="AU27" i="50" s="1"/>
  <c r="BP504" i="25"/>
  <c r="AV508" i="25"/>
  <c r="AW508" i="25" s="1"/>
  <c r="AX508" i="25" s="1"/>
  <c r="AY508" i="25" s="1"/>
  <c r="AZ508" i="25" s="1"/>
  <c r="BA508" i="25" s="1"/>
  <c r="BB508" i="25" s="1"/>
  <c r="BC508" i="25" s="1"/>
  <c r="BD508" i="25" s="1"/>
  <c r="BE508" i="25" s="1"/>
  <c r="BF508" i="25" s="1"/>
  <c r="BG508" i="25" s="1"/>
  <c r="BH508" i="25" s="1"/>
  <c r="BI508" i="25" s="1"/>
  <c r="BJ508" i="25" s="1"/>
  <c r="BK508" i="25" s="1"/>
  <c r="BL508" i="25" s="1"/>
  <c r="BM508" i="25" s="1"/>
  <c r="BN508" i="25" s="1"/>
  <c r="BO508" i="25" s="1"/>
  <c r="BP508" i="25" s="1"/>
  <c r="BQ508" i="25" s="1"/>
  <c r="BR508" i="25" s="1"/>
  <c r="AU322" i="25"/>
  <c r="BC188" i="25"/>
  <c r="BC201" i="25"/>
  <c r="BC110" i="25"/>
  <c r="BC87" i="16"/>
  <c r="BC99" i="18"/>
  <c r="BE13" i="13"/>
  <c r="BE70" i="13" s="1"/>
  <c r="BC126" i="18"/>
  <c r="BC175" i="25"/>
  <c r="BC149" i="25"/>
  <c r="BC88" i="18"/>
  <c r="BC76" i="16"/>
  <c r="BC98" i="16"/>
  <c r="BC65" i="16"/>
  <c r="BC110" i="18"/>
  <c r="BD92" i="13"/>
  <c r="BD103" i="13" s="1"/>
  <c r="BC13" i="20" s="1"/>
  <c r="BF20" i="21" s="1"/>
  <c r="BC54" i="16"/>
  <c r="BC109" i="16"/>
  <c r="BC136" i="25"/>
  <c r="BC123" i="25"/>
  <c r="BC162" i="25"/>
  <c r="BC227" i="25"/>
  <c r="AU30" i="4"/>
  <c r="AU30" i="50" s="1"/>
  <c r="AU29" i="4"/>
  <c r="AU29" i="50" s="1"/>
  <c r="AU36" i="4"/>
  <c r="AU36" i="50" s="1"/>
  <c r="BF143" i="18"/>
  <c r="BH90" i="20"/>
  <c r="BK78" i="21" s="1"/>
  <c r="AV64" i="16"/>
  <c r="AV63" i="16" s="1"/>
  <c r="BH142" i="18"/>
  <c r="AS122" i="18"/>
  <c r="AS121" i="18"/>
  <c r="AS120" i="18"/>
  <c r="AU120" i="16"/>
  <c r="AW79" i="13"/>
  <c r="BH75" i="20"/>
  <c r="BH112" i="20"/>
  <c r="BH38" i="20"/>
  <c r="BH16" i="20"/>
  <c r="BK23" i="21" s="1"/>
  <c r="BH53" i="20"/>
  <c r="BK45" i="21" s="1"/>
  <c r="AU85" i="20"/>
  <c r="AU84" i="20" s="1"/>
  <c r="BJ73" i="13"/>
  <c r="BJ84" i="13" s="1"/>
  <c r="BH64" i="20"/>
  <c r="BH140" i="18"/>
  <c r="BH101" i="20"/>
  <c r="BH27" i="20"/>
  <c r="BG95" i="18"/>
  <c r="BG117" i="18"/>
  <c r="BG106" i="18"/>
  <c r="BG133" i="18"/>
  <c r="BE96" i="18"/>
  <c r="BE107" i="18"/>
  <c r="BE118" i="18"/>
  <c r="BE134" i="18"/>
  <c r="BI17" i="13"/>
  <c r="BI63" i="13" s="1"/>
  <c r="BG92" i="18"/>
  <c r="BG103" i="18"/>
  <c r="BG114" i="18"/>
  <c r="BG130" i="18"/>
  <c r="BE89" i="20"/>
  <c r="BH77" i="21" s="1"/>
  <c r="BE139" i="18"/>
  <c r="BF228" i="25"/>
  <c r="BF89" i="18"/>
  <c r="BF111" i="18"/>
  <c r="BF100" i="18"/>
  <c r="BF127" i="18"/>
  <c r="AV98" i="18"/>
  <c r="AV97" i="18" s="1"/>
  <c r="AV87" i="18"/>
  <c r="AV86" i="18" s="1"/>
  <c r="AV125" i="18"/>
  <c r="AV124" i="18" s="1"/>
  <c r="AV109" i="18"/>
  <c r="AV108" i="18" s="1"/>
  <c r="BE15" i="20"/>
  <c r="BH22" i="21" s="1"/>
  <c r="AV200" i="25"/>
  <c r="AV198" i="25" s="1"/>
  <c r="AU35" i="50"/>
  <c r="BI20" i="13"/>
  <c r="BI66" i="13" s="1"/>
  <c r="AW13" i="21"/>
  <c r="BH29" i="20"/>
  <c r="BF93" i="20"/>
  <c r="AU11" i="20"/>
  <c r="AU10" i="20" s="1"/>
  <c r="AR34" i="50"/>
  <c r="BH99" i="13"/>
  <c r="BH110" i="13" s="1"/>
  <c r="BG221" i="25"/>
  <c r="BG182" i="25"/>
  <c r="BG83" i="16"/>
  <c r="BG143" i="25"/>
  <c r="BG72" i="16"/>
  <c r="BG94" i="16"/>
  <c r="BG61" i="16"/>
  <c r="BG195" i="25"/>
  <c r="BG130" i="25"/>
  <c r="BG117" i="25"/>
  <c r="BG234" i="25"/>
  <c r="BG169" i="25"/>
  <c r="BG105" i="16"/>
  <c r="BG156" i="25"/>
  <c r="BG116" i="16"/>
  <c r="BG208" i="25"/>
  <c r="BH65" i="13"/>
  <c r="BH87" i="13" s="1"/>
  <c r="BF30" i="20"/>
  <c r="BF19" i="20"/>
  <c r="BF41" i="20"/>
  <c r="BF56" i="20"/>
  <c r="BI48" i="21" s="1"/>
  <c r="BF115" i="20"/>
  <c r="BF104" i="20"/>
  <c r="BF67" i="20"/>
  <c r="BF78" i="20"/>
  <c r="BG102" i="16"/>
  <c r="BG218" i="25"/>
  <c r="BG91" i="16"/>
  <c r="BG192" i="25"/>
  <c r="BG80" i="16"/>
  <c r="BG205" i="25"/>
  <c r="BG153" i="25"/>
  <c r="BG179" i="25"/>
  <c r="BG113" i="16"/>
  <c r="BH96" i="13"/>
  <c r="BH107" i="13" s="1"/>
  <c r="BG231" i="25"/>
  <c r="BG69" i="16"/>
  <c r="BG127" i="25"/>
  <c r="BG140" i="25"/>
  <c r="BG114" i="25"/>
  <c r="BG166" i="25"/>
  <c r="BG58" i="16"/>
  <c r="BH66" i="20"/>
  <c r="BH77" i="20"/>
  <c r="BH18" i="20"/>
  <c r="BH103" i="20"/>
  <c r="BH114" i="20"/>
  <c r="BH40" i="20"/>
  <c r="BH92" i="20"/>
  <c r="BH55" i="20"/>
  <c r="BK47" i="21" s="1"/>
  <c r="BJ64" i="13"/>
  <c r="BJ86" i="13" s="1"/>
  <c r="BE52" i="20"/>
  <c r="BH44" i="21" s="1"/>
  <c r="BE170" i="25"/>
  <c r="BE117" i="16"/>
  <c r="BE106" i="16"/>
  <c r="BE84" i="16"/>
  <c r="BE196" i="25"/>
  <c r="BE209" i="25"/>
  <c r="BF100" i="13"/>
  <c r="BF111" i="13" s="1"/>
  <c r="BE235" i="25"/>
  <c r="BE144" i="25"/>
  <c r="BE95" i="16"/>
  <c r="BE118" i="25"/>
  <c r="BE222" i="25"/>
  <c r="BE183" i="25"/>
  <c r="BE73" i="16"/>
  <c r="BG21" i="13"/>
  <c r="BG67" i="13" s="1"/>
  <c r="BE131" i="25"/>
  <c r="BE157" i="25"/>
  <c r="BE62" i="16"/>
  <c r="AU121" i="16"/>
  <c r="AV97" i="16"/>
  <c r="AV96" i="16" s="1"/>
  <c r="AW91" i="13"/>
  <c r="AW102" i="13" s="1"/>
  <c r="AX12" i="13"/>
  <c r="AX69" i="13" s="1"/>
  <c r="AX68" i="13" s="1"/>
  <c r="AV86" i="16"/>
  <c r="AV85" i="16" s="1"/>
  <c r="AV75" i="16"/>
  <c r="AV74" i="16" s="1"/>
  <c r="AV108" i="16"/>
  <c r="AV107" i="16" s="1"/>
  <c r="AV187" i="25"/>
  <c r="AV185" i="25" s="1"/>
  <c r="AV148" i="25"/>
  <c r="AV146" i="25" s="1"/>
  <c r="AV226" i="25"/>
  <c r="AV224" i="25" s="1"/>
  <c r="AV122" i="25"/>
  <c r="AV120" i="25" s="1"/>
  <c r="AV174" i="25"/>
  <c r="AV172" i="25" s="1"/>
  <c r="AV213" i="25"/>
  <c r="AV211" i="25" s="1"/>
  <c r="AV109" i="25"/>
  <c r="AV161" i="25"/>
  <c r="AV159" i="25" s="1"/>
  <c r="AV135" i="25"/>
  <c r="AV133" i="25" s="1"/>
  <c r="AV53" i="16"/>
  <c r="AV52" i="16" s="1"/>
  <c r="AU48" i="20"/>
  <c r="AU47" i="20" s="1"/>
  <c r="BF202" i="25"/>
  <c r="BF215" i="25"/>
  <c r="BF176" i="25"/>
  <c r="BF189" i="25"/>
  <c r="BF150" i="25"/>
  <c r="BF163" i="25"/>
  <c r="BF124" i="25"/>
  <c r="BF137" i="25"/>
  <c r="BF111" i="25"/>
  <c r="BE111" i="20"/>
  <c r="BE100" i="20"/>
  <c r="BE63" i="20"/>
  <c r="BE26" i="20"/>
  <c r="BE74" i="20"/>
  <c r="BE37" i="20"/>
  <c r="BG72" i="13"/>
  <c r="BG61" i="13"/>
  <c r="BF88" i="16"/>
  <c r="BF77" i="16"/>
  <c r="BF55" i="16"/>
  <c r="BH14" i="13"/>
  <c r="BH71" i="13" s="1"/>
  <c r="BG93" i="13"/>
  <c r="BG104" i="13" s="1"/>
  <c r="BF110" i="16"/>
  <c r="BF99" i="16"/>
  <c r="BF66" i="16"/>
  <c r="AV81" i="21"/>
  <c r="AV59" i="21"/>
  <c r="AV26" i="21"/>
  <c r="AW69" i="21"/>
  <c r="AW36" i="21"/>
  <c r="AV48" i="25" l="1"/>
  <c r="AV49" i="25"/>
  <c r="AV45" i="25"/>
  <c r="AV510" i="25" s="1"/>
  <c r="AW510" i="25" s="1"/>
  <c r="AX510" i="25" s="1"/>
  <c r="AY510" i="25" s="1"/>
  <c r="AZ510" i="25" s="1"/>
  <c r="BA510" i="25" s="1"/>
  <c r="BB510" i="25" s="1"/>
  <c r="BC510" i="25" s="1"/>
  <c r="BD510" i="25" s="1"/>
  <c r="BE510" i="25" s="1"/>
  <c r="BF510" i="25" s="1"/>
  <c r="BG510" i="25" s="1"/>
  <c r="BH510" i="25" s="1"/>
  <c r="BI510" i="25" s="1"/>
  <c r="BJ510" i="25" s="1"/>
  <c r="BK510" i="25" s="1"/>
  <c r="BL510" i="25" s="1"/>
  <c r="BM510" i="25" s="1"/>
  <c r="BN510" i="25" s="1"/>
  <c r="BO510" i="25" s="1"/>
  <c r="BP510" i="25" s="1"/>
  <c r="BQ510" i="25" s="1"/>
  <c r="BR510" i="25" s="1"/>
  <c r="AV46" i="25"/>
  <c r="AV511" i="25" s="1"/>
  <c r="AW511" i="25" s="1"/>
  <c r="AX511" i="25" s="1"/>
  <c r="AY511" i="25" s="1"/>
  <c r="AZ511" i="25" s="1"/>
  <c r="BA511" i="25" s="1"/>
  <c r="BB511" i="25" s="1"/>
  <c r="BC511" i="25" s="1"/>
  <c r="BD511" i="25" s="1"/>
  <c r="BE511" i="25" s="1"/>
  <c r="BF511" i="25" s="1"/>
  <c r="BG511" i="25" s="1"/>
  <c r="BH511" i="25" s="1"/>
  <c r="BI511" i="25" s="1"/>
  <c r="BJ511" i="25" s="1"/>
  <c r="BK511" i="25" s="1"/>
  <c r="BL511" i="25" s="1"/>
  <c r="BM511" i="25" s="1"/>
  <c r="BN511" i="25" s="1"/>
  <c r="BO511" i="25" s="1"/>
  <c r="BP511" i="25" s="1"/>
  <c r="BQ511" i="25" s="1"/>
  <c r="BR511" i="25" s="1"/>
  <c r="AV44" i="25"/>
  <c r="AV47" i="25"/>
  <c r="BQ504" i="25"/>
  <c r="BE59" i="13"/>
  <c r="BE81" i="13" s="1"/>
  <c r="BD109" i="16" s="1"/>
  <c r="BC35" i="20"/>
  <c r="BC50" i="20"/>
  <c r="BF42" i="21" s="1"/>
  <c r="BC87" i="20"/>
  <c r="BF75" i="21" s="1"/>
  <c r="BC24" i="20"/>
  <c r="BC109" i="20"/>
  <c r="BC61" i="20"/>
  <c r="BC72" i="20"/>
  <c r="BC98" i="20"/>
  <c r="BC137" i="18"/>
  <c r="AV86" i="20"/>
  <c r="AY74" i="21" s="1"/>
  <c r="AV18" i="4"/>
  <c r="AV18" i="50" s="1"/>
  <c r="AV15" i="4"/>
  <c r="AV15" i="50" s="1"/>
  <c r="AV17" i="4"/>
  <c r="AV73" i="4" s="1"/>
  <c r="AV33" i="4"/>
  <c r="AV33" i="50" s="1"/>
  <c r="AV31" i="4"/>
  <c r="AV31" i="50" s="1"/>
  <c r="AV13" i="4"/>
  <c r="AV13" i="50" s="1"/>
  <c r="AV16" i="4"/>
  <c r="AV72" i="4" s="1"/>
  <c r="AV32" i="4"/>
  <c r="AV32" i="50" s="1"/>
  <c r="AV12" i="20"/>
  <c r="AY19" i="21" s="1"/>
  <c r="AV49" i="20"/>
  <c r="AV123" i="18"/>
  <c r="AS119" i="18"/>
  <c r="BG144" i="18"/>
  <c r="BE145" i="18"/>
  <c r="AV14" i="4"/>
  <c r="AV14" i="50" s="1"/>
  <c r="BI113" i="25"/>
  <c r="BI165" i="25"/>
  <c r="BI112" i="16"/>
  <c r="BI191" i="25"/>
  <c r="BI204" i="25"/>
  <c r="BI129" i="18"/>
  <c r="BI90" i="16"/>
  <c r="BI230" i="25"/>
  <c r="BI113" i="18"/>
  <c r="BI57" i="16"/>
  <c r="BI68" i="16"/>
  <c r="BI102" i="18"/>
  <c r="BI101" i="16"/>
  <c r="BI139" i="25"/>
  <c r="BI178" i="25"/>
  <c r="BI91" i="18"/>
  <c r="BI126" i="25"/>
  <c r="BJ95" i="13"/>
  <c r="BJ106" i="13" s="1"/>
  <c r="BI217" i="25"/>
  <c r="BI79" i="16"/>
  <c r="BK16" i="13"/>
  <c r="BK62" i="13" s="1"/>
  <c r="BI152" i="25"/>
  <c r="BG142" i="25"/>
  <c r="BG94" i="18"/>
  <c r="BG105" i="18"/>
  <c r="BG116" i="18"/>
  <c r="BG132" i="18"/>
  <c r="BF88" i="20"/>
  <c r="BI76" i="21" s="1"/>
  <c r="BF138" i="18"/>
  <c r="BJ97" i="13"/>
  <c r="BJ108" i="13" s="1"/>
  <c r="BI104" i="18"/>
  <c r="BI93" i="18"/>
  <c r="BI115" i="18"/>
  <c r="BI131" i="18"/>
  <c r="BG91" i="20"/>
  <c r="BJ79" i="21" s="1"/>
  <c r="BG141" i="18"/>
  <c r="AV136" i="18"/>
  <c r="AV135" i="18" s="1"/>
  <c r="BI74" i="13"/>
  <c r="BI85" i="13" s="1"/>
  <c r="BG17" i="20"/>
  <c r="BJ24" i="21" s="1"/>
  <c r="BF14" i="20"/>
  <c r="BI21" i="21" s="1"/>
  <c r="AW14" i="21"/>
  <c r="BG57" i="20"/>
  <c r="BJ49" i="21" s="1"/>
  <c r="AX65" i="21"/>
  <c r="AX66" i="21" s="1"/>
  <c r="AX67" i="21" s="1"/>
  <c r="AX68" i="21" s="1"/>
  <c r="AX32" i="21"/>
  <c r="AX33" i="21" s="1"/>
  <c r="AX34" i="21" s="1"/>
  <c r="AX35" i="21" s="1"/>
  <c r="AX10" i="21"/>
  <c r="BG68" i="20"/>
  <c r="BG94" i="20"/>
  <c r="BG105" i="20"/>
  <c r="BG79" i="20"/>
  <c r="BG20" i="20"/>
  <c r="BG42" i="20"/>
  <c r="BG31" i="20"/>
  <c r="BG116" i="20"/>
  <c r="BI77" i="13"/>
  <c r="BI88" i="13" s="1"/>
  <c r="BG233" i="25"/>
  <c r="BG155" i="25"/>
  <c r="BG82" i="16"/>
  <c r="BG181" i="25"/>
  <c r="BG129" i="25"/>
  <c r="BG76" i="20"/>
  <c r="BG220" i="25"/>
  <c r="BG93" i="16"/>
  <c r="BG168" i="25"/>
  <c r="BG104" i="16"/>
  <c r="BI19" i="13"/>
  <c r="BI76" i="13" s="1"/>
  <c r="BH98" i="13"/>
  <c r="BH109" i="13" s="1"/>
  <c r="BG116" i="25"/>
  <c r="BG115" i="16"/>
  <c r="BG207" i="25"/>
  <c r="BG60" i="16"/>
  <c r="BG71" i="16"/>
  <c r="BG194" i="25"/>
  <c r="BG65" i="20"/>
  <c r="BG54" i="20"/>
  <c r="BJ46" i="21" s="1"/>
  <c r="BG28" i="20"/>
  <c r="BG102" i="20"/>
  <c r="BG113" i="20"/>
  <c r="BG39" i="20"/>
  <c r="BI115" i="25"/>
  <c r="BI193" i="25"/>
  <c r="BI128" i="25"/>
  <c r="BI180" i="25"/>
  <c r="BI232" i="25"/>
  <c r="BI103" i="16"/>
  <c r="BI154" i="25"/>
  <c r="BI141" i="25"/>
  <c r="BI92" i="16"/>
  <c r="BI81" i="16"/>
  <c r="BI114" i="16"/>
  <c r="BI219" i="25"/>
  <c r="BI59" i="16"/>
  <c r="BI206" i="25"/>
  <c r="BI70" i="16"/>
  <c r="BI167" i="25"/>
  <c r="BK18" i="13"/>
  <c r="BK64" i="13" s="1"/>
  <c r="BF51" i="20"/>
  <c r="BI43" i="21" s="1"/>
  <c r="BE58" i="20"/>
  <c r="BH50" i="21" s="1"/>
  <c r="BE95" i="20"/>
  <c r="BE69" i="20"/>
  <c r="BE21" i="20"/>
  <c r="BE80" i="20"/>
  <c r="BE32" i="20"/>
  <c r="BE43" i="20"/>
  <c r="BE106" i="20"/>
  <c r="BE117" i="20"/>
  <c r="BG78" i="13"/>
  <c r="BG89" i="13" s="1"/>
  <c r="AX58" i="13"/>
  <c r="AX57" i="13" s="1"/>
  <c r="AX11" i="13"/>
  <c r="AW90" i="13"/>
  <c r="AV37" i="25"/>
  <c r="AV38" i="25"/>
  <c r="AM72" i="50"/>
  <c r="AM70" i="50"/>
  <c r="AM69" i="50"/>
  <c r="AM71" i="50"/>
  <c r="AM73" i="50"/>
  <c r="AM68" i="50"/>
  <c r="AU74" i="4"/>
  <c r="BH60" i="13"/>
  <c r="BH82" i="13" s="1"/>
  <c r="BG83" i="13"/>
  <c r="BF110" i="20"/>
  <c r="AW70" i="21"/>
  <c r="AW37" i="21"/>
  <c r="AV108" i="20"/>
  <c r="AV107" i="20" s="1"/>
  <c r="BF99" i="20"/>
  <c r="AV97" i="20"/>
  <c r="AV96" i="20" s="1"/>
  <c r="BF73" i="20"/>
  <c r="AV60" i="20"/>
  <c r="AV59" i="20" s="1"/>
  <c r="AV71" i="20"/>
  <c r="AV70" i="20" s="1"/>
  <c r="BF62" i="20"/>
  <c r="BF36" i="20"/>
  <c r="AV34" i="20"/>
  <c r="AV33" i="20" s="1"/>
  <c r="BF25" i="20"/>
  <c r="AV23" i="20"/>
  <c r="AV22" i="20" s="1"/>
  <c r="AW101" i="13"/>
  <c r="BR504" i="25" l="1"/>
  <c r="AV512" i="25"/>
  <c r="AW512" i="25" s="1"/>
  <c r="AX512" i="25" s="1"/>
  <c r="AY512" i="25" s="1"/>
  <c r="AZ512" i="25" s="1"/>
  <c r="BA512" i="25" s="1"/>
  <c r="BB512" i="25" s="1"/>
  <c r="BC512" i="25" s="1"/>
  <c r="BD512" i="25" s="1"/>
  <c r="BE512" i="25" s="1"/>
  <c r="BF512" i="25" s="1"/>
  <c r="BG512" i="25" s="1"/>
  <c r="BH512" i="25" s="1"/>
  <c r="BI512" i="25" s="1"/>
  <c r="BJ512" i="25" s="1"/>
  <c r="BK512" i="25" s="1"/>
  <c r="BL512" i="25" s="1"/>
  <c r="BM512" i="25" s="1"/>
  <c r="BN512" i="25" s="1"/>
  <c r="BO512" i="25" s="1"/>
  <c r="BP512" i="25" s="1"/>
  <c r="BQ512" i="25" s="1"/>
  <c r="BR512" i="25" s="1"/>
  <c r="AV513" i="25"/>
  <c r="AV42" i="25"/>
  <c r="AV41" i="25" s="1"/>
  <c r="AV509" i="25"/>
  <c r="AW509" i="25" s="1"/>
  <c r="AX509" i="25" s="1"/>
  <c r="AY509" i="25" s="1"/>
  <c r="AZ509" i="25" s="1"/>
  <c r="BA509" i="25" s="1"/>
  <c r="BB509" i="25" s="1"/>
  <c r="BC509" i="25" s="1"/>
  <c r="BD509" i="25" s="1"/>
  <c r="BE509" i="25" s="1"/>
  <c r="BF509" i="25" s="1"/>
  <c r="BG509" i="25" s="1"/>
  <c r="BH509" i="25" s="1"/>
  <c r="BI509" i="25" s="1"/>
  <c r="BJ509" i="25" s="1"/>
  <c r="BK509" i="25" s="1"/>
  <c r="BL509" i="25" s="1"/>
  <c r="BM509" i="25" s="1"/>
  <c r="BN509" i="25" s="1"/>
  <c r="BO509" i="25" s="1"/>
  <c r="BP509" i="25" s="1"/>
  <c r="BD214" i="25"/>
  <c r="BD123" i="25"/>
  <c r="BD110" i="25"/>
  <c r="BD126" i="18"/>
  <c r="BD54" i="16"/>
  <c r="BD227" i="25"/>
  <c r="BE92" i="13"/>
  <c r="BE103" i="13" s="1"/>
  <c r="BD137" i="18" s="1"/>
  <c r="BD87" i="16"/>
  <c r="BD76" i="16"/>
  <c r="BF13" i="13"/>
  <c r="BF70" i="13" s="1"/>
  <c r="BD162" i="25"/>
  <c r="BD201" i="25"/>
  <c r="BD110" i="18"/>
  <c r="BD149" i="25"/>
  <c r="BD99" i="18"/>
  <c r="BD175" i="25"/>
  <c r="BD136" i="25"/>
  <c r="BD188" i="25"/>
  <c r="BD65" i="16"/>
  <c r="BD98" i="16"/>
  <c r="BD88" i="18"/>
  <c r="AV17" i="50"/>
  <c r="AV16" i="50"/>
  <c r="AV69" i="4"/>
  <c r="AV71" i="4"/>
  <c r="BI90" i="20"/>
  <c r="BL78" i="21" s="1"/>
  <c r="BG143" i="18"/>
  <c r="BI142" i="18"/>
  <c r="AV70" i="4"/>
  <c r="BH218" i="25"/>
  <c r="BK73" i="13"/>
  <c r="BK84" i="13" s="1"/>
  <c r="BH91" i="16"/>
  <c r="BI29" i="20"/>
  <c r="BH102" i="16"/>
  <c r="BI103" i="20"/>
  <c r="BI114" i="20"/>
  <c r="BI55" i="20"/>
  <c r="BL47" i="21" s="1"/>
  <c r="BI40" i="20"/>
  <c r="BI27" i="20"/>
  <c r="BI16" i="20"/>
  <c r="BL23" i="21" s="1"/>
  <c r="BI64" i="20"/>
  <c r="BI38" i="20"/>
  <c r="BH140" i="25"/>
  <c r="BH69" i="16"/>
  <c r="BJ17" i="13"/>
  <c r="BJ74" i="13" s="1"/>
  <c r="BH113" i="16"/>
  <c r="BH153" i="25"/>
  <c r="BH166" i="25"/>
  <c r="BI77" i="20"/>
  <c r="BI18" i="20"/>
  <c r="BI53" i="20"/>
  <c r="BL45" i="21" s="1"/>
  <c r="BH192" i="25"/>
  <c r="BH179" i="25"/>
  <c r="BI66" i="20"/>
  <c r="BI75" i="20"/>
  <c r="BI140" i="18"/>
  <c r="BH231" i="25"/>
  <c r="BI96" i="13"/>
  <c r="BI107" i="13" s="1"/>
  <c r="BH205" i="25"/>
  <c r="BI112" i="20"/>
  <c r="BH114" i="25"/>
  <c r="BH127" i="25"/>
  <c r="BI92" i="20"/>
  <c r="BI101" i="20"/>
  <c r="BH58" i="16"/>
  <c r="AV85" i="20"/>
  <c r="AV84" i="20" s="1"/>
  <c r="BH221" i="25"/>
  <c r="BH95" i="18"/>
  <c r="BH117" i="18"/>
  <c r="BH106" i="18"/>
  <c r="BH133" i="18"/>
  <c r="BH80" i="16"/>
  <c r="BH92" i="18"/>
  <c r="BH103" i="18"/>
  <c r="BH130" i="18"/>
  <c r="BH114" i="18"/>
  <c r="BF229" i="25"/>
  <c r="BF101" i="18"/>
  <c r="BF90" i="18"/>
  <c r="BF112" i="18"/>
  <c r="BF128" i="18"/>
  <c r="AV85" i="18"/>
  <c r="BG228" i="25"/>
  <c r="BG89" i="18"/>
  <c r="BG100" i="18"/>
  <c r="BG111" i="18"/>
  <c r="BG127" i="18"/>
  <c r="AV84" i="18"/>
  <c r="BF107" i="18"/>
  <c r="BF118" i="18"/>
  <c r="BF96" i="18"/>
  <c r="BF134" i="18"/>
  <c r="AW15" i="21"/>
  <c r="AW17" i="21" s="1"/>
  <c r="AV35" i="4"/>
  <c r="BG93" i="20"/>
  <c r="AX11" i="21"/>
  <c r="AV11" i="20"/>
  <c r="AV10" i="20" s="1"/>
  <c r="BH143" i="25"/>
  <c r="BI99" i="13"/>
  <c r="BI110" i="13" s="1"/>
  <c r="BH116" i="16"/>
  <c r="BJ20" i="13"/>
  <c r="BJ77" i="13" s="1"/>
  <c r="BH208" i="25"/>
  <c r="BH72" i="16"/>
  <c r="BH117" i="25"/>
  <c r="BH169" i="25"/>
  <c r="BH234" i="25"/>
  <c r="BH195" i="25"/>
  <c r="BH83" i="16"/>
  <c r="BH61" i="16"/>
  <c r="BH182" i="25"/>
  <c r="BH105" i="16"/>
  <c r="BH130" i="25"/>
  <c r="BH94" i="16"/>
  <c r="BH156" i="25"/>
  <c r="BG104" i="20"/>
  <c r="BG115" i="20"/>
  <c r="BG30" i="20"/>
  <c r="BG19" i="20"/>
  <c r="BG67" i="20"/>
  <c r="BG56" i="20"/>
  <c r="BJ48" i="21" s="1"/>
  <c r="BG78" i="20"/>
  <c r="BG41" i="20"/>
  <c r="BI65" i="13"/>
  <c r="BI87" i="13" s="1"/>
  <c r="BK75" i="13"/>
  <c r="BK86" i="13" s="1"/>
  <c r="BF117" i="16"/>
  <c r="BF196" i="25"/>
  <c r="BF144" i="25"/>
  <c r="BF84" i="16"/>
  <c r="BF106" i="16"/>
  <c r="BF209" i="25"/>
  <c r="BF131" i="25"/>
  <c r="BF235" i="25"/>
  <c r="BF95" i="16"/>
  <c r="BF157" i="25"/>
  <c r="BF62" i="16"/>
  <c r="BG100" i="13"/>
  <c r="BG111" i="13" s="1"/>
  <c r="BF222" i="25"/>
  <c r="BF170" i="25"/>
  <c r="BF73" i="16"/>
  <c r="BF183" i="25"/>
  <c r="BF118" i="25"/>
  <c r="BH21" i="13"/>
  <c r="AX80" i="13"/>
  <c r="AV48" i="20"/>
  <c r="AV47" i="20" s="1"/>
  <c r="AY41" i="21"/>
  <c r="AV121" i="16"/>
  <c r="AV120" i="16"/>
  <c r="AS34" i="4"/>
  <c r="AV36" i="4"/>
  <c r="BF203" i="25"/>
  <c r="BF216" i="25"/>
  <c r="BG202" i="25"/>
  <c r="BG215" i="25"/>
  <c r="BF177" i="25"/>
  <c r="BF190" i="25"/>
  <c r="BG176" i="25"/>
  <c r="BG189" i="25"/>
  <c r="BF151" i="25"/>
  <c r="BF164" i="25"/>
  <c r="BG150" i="25"/>
  <c r="BG163" i="25"/>
  <c r="BF125" i="25"/>
  <c r="BF138" i="25"/>
  <c r="BG124" i="25"/>
  <c r="BG137" i="25"/>
  <c r="BF89" i="16"/>
  <c r="BF112" i="25"/>
  <c r="BG111" i="25"/>
  <c r="BG94" i="13"/>
  <c r="BG105" i="13" s="1"/>
  <c r="BH15" i="13"/>
  <c r="BH61" i="13" s="1"/>
  <c r="BF111" i="16"/>
  <c r="BF67" i="16"/>
  <c r="BF78" i="16"/>
  <c r="BF100" i="16"/>
  <c r="BF56" i="16"/>
  <c r="AX69" i="21"/>
  <c r="AW72" i="21"/>
  <c r="AW39" i="21"/>
  <c r="AX36" i="21"/>
  <c r="BG77" i="16"/>
  <c r="BG66" i="16"/>
  <c r="BG99" i="16"/>
  <c r="BH93" i="13"/>
  <c r="BI14" i="13"/>
  <c r="BG88" i="16"/>
  <c r="BG110" i="16"/>
  <c r="BG55" i="16"/>
  <c r="BQ509" i="25" l="1"/>
  <c r="AV36" i="25"/>
  <c r="AV82" i="18" s="1"/>
  <c r="AV27" i="4" s="1"/>
  <c r="AV27" i="50" s="1"/>
  <c r="AW513" i="25"/>
  <c r="AX513" i="25" s="1"/>
  <c r="AY513" i="25" s="1"/>
  <c r="AZ513" i="25" s="1"/>
  <c r="BA513" i="25" s="1"/>
  <c r="BB513" i="25" s="1"/>
  <c r="BC513" i="25" s="1"/>
  <c r="BD513" i="25" s="1"/>
  <c r="BE513" i="25" s="1"/>
  <c r="BF513" i="25" s="1"/>
  <c r="BG513" i="25" s="1"/>
  <c r="BH513" i="25" s="1"/>
  <c r="BI513" i="25" s="1"/>
  <c r="BJ513" i="25" s="1"/>
  <c r="BK513" i="25" s="1"/>
  <c r="BL513" i="25" s="1"/>
  <c r="BM513" i="25" s="1"/>
  <c r="BN513" i="25" s="1"/>
  <c r="BO513" i="25" s="1"/>
  <c r="BP513" i="25" s="1"/>
  <c r="BQ513" i="25" s="1"/>
  <c r="BR513" i="25" s="1"/>
  <c r="AV322" i="25"/>
  <c r="BF59" i="13"/>
  <c r="BF81" i="13" s="1"/>
  <c r="BE126" i="18" s="1"/>
  <c r="BD87" i="20"/>
  <c r="BG75" i="21" s="1"/>
  <c r="BD13" i="20"/>
  <c r="BG20" i="21" s="1"/>
  <c r="BD35" i="20"/>
  <c r="BD61" i="20"/>
  <c r="BD109" i="20"/>
  <c r="BD72" i="20"/>
  <c r="BD98" i="20"/>
  <c r="BD50" i="20"/>
  <c r="BG42" i="21" s="1"/>
  <c r="BD24" i="20"/>
  <c r="AV30" i="4"/>
  <c r="AV30" i="50" s="1"/>
  <c r="AV29" i="4"/>
  <c r="AV29" i="50" s="1"/>
  <c r="AT122" i="18"/>
  <c r="BH113" i="20"/>
  <c r="AT120" i="18"/>
  <c r="BF145" i="18"/>
  <c r="AT121" i="18"/>
  <c r="AW64" i="16"/>
  <c r="AW63" i="16" s="1"/>
  <c r="BH144" i="18"/>
  <c r="BJ152" i="25"/>
  <c r="AX79" i="13"/>
  <c r="BJ90" i="16"/>
  <c r="BJ126" i="25"/>
  <c r="BJ129" i="18"/>
  <c r="BK95" i="13"/>
  <c r="BK106" i="13" s="1"/>
  <c r="BJ204" i="25"/>
  <c r="BJ230" i="25"/>
  <c r="BJ165" i="25"/>
  <c r="BJ113" i="18"/>
  <c r="BJ191" i="25"/>
  <c r="BJ112" i="16"/>
  <c r="BJ91" i="18"/>
  <c r="BJ113" i="25"/>
  <c r="BJ79" i="16"/>
  <c r="BJ102" i="18"/>
  <c r="BJ68" i="16"/>
  <c r="BJ217" i="25"/>
  <c r="BJ139" i="25"/>
  <c r="BJ178" i="25"/>
  <c r="BJ57" i="16"/>
  <c r="BJ101" i="16"/>
  <c r="BL16" i="13"/>
  <c r="BL73" i="13" s="1"/>
  <c r="BJ63" i="13"/>
  <c r="BJ85" i="13" s="1"/>
  <c r="BH102" i="20"/>
  <c r="BH28" i="20"/>
  <c r="BH141" i="18"/>
  <c r="BH54" i="20"/>
  <c r="BK46" i="21" s="1"/>
  <c r="BH91" i="20"/>
  <c r="BK79" i="21" s="1"/>
  <c r="BH65" i="20"/>
  <c r="BH39" i="20"/>
  <c r="BH17" i="20"/>
  <c r="BK24" i="21" s="1"/>
  <c r="BH76" i="20"/>
  <c r="BJ104" i="18"/>
  <c r="BJ93" i="18"/>
  <c r="BJ115" i="18"/>
  <c r="BJ131" i="18"/>
  <c r="BJ19" i="13"/>
  <c r="BJ76" i="13" s="1"/>
  <c r="BH94" i="18"/>
  <c r="BH105" i="18"/>
  <c r="BH116" i="18"/>
  <c r="BH132" i="18"/>
  <c r="BF89" i="20"/>
  <c r="BI77" i="21" s="1"/>
  <c r="BF139" i="18"/>
  <c r="AW87" i="18"/>
  <c r="AW86" i="18" s="1"/>
  <c r="AW98" i="18"/>
  <c r="AW97" i="18" s="1"/>
  <c r="AW109" i="18"/>
  <c r="AW108" i="18" s="1"/>
  <c r="AW125" i="18"/>
  <c r="AW124" i="18" s="1"/>
  <c r="BF15" i="20"/>
  <c r="BI22" i="21" s="1"/>
  <c r="AW187" i="25"/>
  <c r="AW185" i="25" s="1"/>
  <c r="AV35" i="50"/>
  <c r="BH94" i="20"/>
  <c r="AX12" i="21"/>
  <c r="AY65" i="21"/>
  <c r="AY66" i="21" s="1"/>
  <c r="AY32" i="21"/>
  <c r="AY33" i="21" s="1"/>
  <c r="AY10" i="21"/>
  <c r="BH42" i="20"/>
  <c r="BJ66" i="13"/>
  <c r="BJ88" i="13" s="1"/>
  <c r="BH20" i="20"/>
  <c r="AV36" i="50"/>
  <c r="AS34" i="50"/>
  <c r="BH105" i="20"/>
  <c r="BH68" i="20"/>
  <c r="BH57" i="20"/>
  <c r="BK49" i="21" s="1"/>
  <c r="BH31" i="20"/>
  <c r="BH79" i="20"/>
  <c r="BH116" i="20"/>
  <c r="BH82" i="16"/>
  <c r="BH71" i="16"/>
  <c r="BH168" i="25"/>
  <c r="BH233" i="25"/>
  <c r="BI98" i="13"/>
  <c r="BI109" i="13" s="1"/>
  <c r="BH93" i="16"/>
  <c r="BH104" i="16"/>
  <c r="BH115" i="16"/>
  <c r="BH155" i="25"/>
  <c r="BH142" i="25"/>
  <c r="BH116" i="25"/>
  <c r="BH129" i="25"/>
  <c r="BH60" i="16"/>
  <c r="BH207" i="25"/>
  <c r="BH181" i="25"/>
  <c r="BH194" i="25"/>
  <c r="BH220" i="25"/>
  <c r="BJ167" i="25"/>
  <c r="BJ115" i="25"/>
  <c r="BJ154" i="25"/>
  <c r="BK97" i="13"/>
  <c r="BK108" i="13" s="1"/>
  <c r="BJ128" i="25"/>
  <c r="BJ114" i="16"/>
  <c r="BJ81" i="16"/>
  <c r="BJ103" i="16"/>
  <c r="BL18" i="13"/>
  <c r="BJ193" i="25"/>
  <c r="BJ232" i="25"/>
  <c r="BJ180" i="25"/>
  <c r="BJ92" i="16"/>
  <c r="BJ70" i="16"/>
  <c r="BJ219" i="25"/>
  <c r="BJ141" i="25"/>
  <c r="BJ59" i="16"/>
  <c r="BJ206" i="25"/>
  <c r="BF52" i="20"/>
  <c r="BI44" i="21" s="1"/>
  <c r="BF58" i="20"/>
  <c r="BI50" i="21" s="1"/>
  <c r="BF95" i="20"/>
  <c r="BF21" i="20"/>
  <c r="AY12" i="13"/>
  <c r="AY69" i="13" s="1"/>
  <c r="AY68" i="13" s="1"/>
  <c r="AW161" i="25"/>
  <c r="AW159" i="25" s="1"/>
  <c r="AW53" i="16"/>
  <c r="AW52" i="16" s="1"/>
  <c r="AX91" i="13"/>
  <c r="AX102" i="13" s="1"/>
  <c r="AW86" i="16"/>
  <c r="AW85" i="16" s="1"/>
  <c r="AW108" i="16"/>
  <c r="AW107" i="16" s="1"/>
  <c r="AW109" i="25"/>
  <c r="AW75" i="16"/>
  <c r="AW74" i="16" s="1"/>
  <c r="AW174" i="25"/>
  <c r="AW172" i="25" s="1"/>
  <c r="AW148" i="25"/>
  <c r="AW146" i="25" s="1"/>
  <c r="AW226" i="25"/>
  <c r="AW224" i="25" s="1"/>
  <c r="AW135" i="25"/>
  <c r="AW133" i="25" s="1"/>
  <c r="AW213" i="25"/>
  <c r="AW211" i="25" s="1"/>
  <c r="AW97" i="16"/>
  <c r="AW96" i="16" s="1"/>
  <c r="AW122" i="25"/>
  <c r="AW120" i="25" s="1"/>
  <c r="BF106" i="20"/>
  <c r="BF69" i="20"/>
  <c r="BF32" i="20"/>
  <c r="BF43" i="20"/>
  <c r="BF80" i="20"/>
  <c r="BF117" i="20"/>
  <c r="BH67" i="13"/>
  <c r="BH78" i="13"/>
  <c r="AW200" i="25"/>
  <c r="AW198" i="25" s="1"/>
  <c r="BF111" i="20"/>
  <c r="BH72" i="13"/>
  <c r="BH83" i="13" s="1"/>
  <c r="BF74" i="20"/>
  <c r="BF26" i="20"/>
  <c r="BF63" i="20"/>
  <c r="BF100" i="20"/>
  <c r="BF37" i="20"/>
  <c r="BI71" i="13"/>
  <c r="AW81" i="21"/>
  <c r="AW59" i="21"/>
  <c r="AW26" i="21"/>
  <c r="AX70" i="21"/>
  <c r="AX37" i="21"/>
  <c r="BI60" i="13"/>
  <c r="BH104" i="13"/>
  <c r="AW48" i="25" l="1"/>
  <c r="AW49" i="25"/>
  <c r="AW45" i="25"/>
  <c r="AW515" i="25" s="1"/>
  <c r="AX515" i="25" s="1"/>
  <c r="AY515" i="25" s="1"/>
  <c r="AZ515" i="25" s="1"/>
  <c r="BA515" i="25" s="1"/>
  <c r="BB515" i="25" s="1"/>
  <c r="BC515" i="25" s="1"/>
  <c r="BD515" i="25" s="1"/>
  <c r="BE515" i="25" s="1"/>
  <c r="BF515" i="25" s="1"/>
  <c r="BG515" i="25" s="1"/>
  <c r="BH515" i="25" s="1"/>
  <c r="BI515" i="25" s="1"/>
  <c r="BJ515" i="25" s="1"/>
  <c r="BK515" i="25" s="1"/>
  <c r="BL515" i="25" s="1"/>
  <c r="BM515" i="25" s="1"/>
  <c r="BN515" i="25" s="1"/>
  <c r="BO515" i="25" s="1"/>
  <c r="BP515" i="25" s="1"/>
  <c r="BQ515" i="25" s="1"/>
  <c r="BR515" i="25" s="1"/>
  <c r="AW46" i="25"/>
  <c r="AW516" i="25" s="1"/>
  <c r="AX516" i="25" s="1"/>
  <c r="AY516" i="25" s="1"/>
  <c r="AZ516" i="25" s="1"/>
  <c r="BA516" i="25" s="1"/>
  <c r="BB516" i="25" s="1"/>
  <c r="BC516" i="25" s="1"/>
  <c r="BD516" i="25" s="1"/>
  <c r="BE516" i="25" s="1"/>
  <c r="BF516" i="25" s="1"/>
  <c r="BG516" i="25" s="1"/>
  <c r="BH516" i="25" s="1"/>
  <c r="BI516" i="25" s="1"/>
  <c r="BJ516" i="25" s="1"/>
  <c r="BK516" i="25" s="1"/>
  <c r="BL516" i="25" s="1"/>
  <c r="BM516" i="25" s="1"/>
  <c r="BN516" i="25" s="1"/>
  <c r="BO516" i="25" s="1"/>
  <c r="BP516" i="25" s="1"/>
  <c r="BQ516" i="25" s="1"/>
  <c r="BR516" i="25" s="1"/>
  <c r="AW44" i="25"/>
  <c r="AW47" i="25"/>
  <c r="BR509" i="25"/>
  <c r="BE99" i="18"/>
  <c r="BF92" i="13"/>
  <c r="BF103" i="13" s="1"/>
  <c r="BE137" i="18" s="1"/>
  <c r="BE65" i="16"/>
  <c r="BE227" i="25"/>
  <c r="BE76" i="16"/>
  <c r="BE123" i="25"/>
  <c r="BE214" i="25"/>
  <c r="BE149" i="25"/>
  <c r="BE188" i="25"/>
  <c r="BE175" i="25"/>
  <c r="BE54" i="16"/>
  <c r="BE98" i="16"/>
  <c r="BE201" i="25"/>
  <c r="BE110" i="18"/>
  <c r="BG13" i="13"/>
  <c r="BG59" i="13" s="1"/>
  <c r="BE109" i="16"/>
  <c r="BE162" i="25"/>
  <c r="BE88" i="18"/>
  <c r="BE87" i="16"/>
  <c r="BE110" i="25"/>
  <c r="BE136" i="25"/>
  <c r="AW86" i="20"/>
  <c r="AZ74" i="21" s="1"/>
  <c r="AW13" i="4"/>
  <c r="AW13" i="50" s="1"/>
  <c r="AW33" i="4"/>
  <c r="AW33" i="50" s="1"/>
  <c r="AW18" i="4"/>
  <c r="AW18" i="50" s="1"/>
  <c r="AW32" i="4"/>
  <c r="AW32" i="50" s="1"/>
  <c r="AW15" i="4"/>
  <c r="AW15" i="50" s="1"/>
  <c r="AW17" i="4"/>
  <c r="AW73" i="4" s="1"/>
  <c r="AW16" i="4"/>
  <c r="AW16" i="50" s="1"/>
  <c r="AW31" i="4"/>
  <c r="AW31" i="50" s="1"/>
  <c r="AW12" i="20"/>
  <c r="AZ19" i="21" s="1"/>
  <c r="AW49" i="20"/>
  <c r="AW123" i="18"/>
  <c r="AT119" i="18"/>
  <c r="BJ38" i="20"/>
  <c r="BJ142" i="18"/>
  <c r="BH143" i="18"/>
  <c r="AW14" i="4"/>
  <c r="AW14" i="50" s="1"/>
  <c r="BI103" i="18"/>
  <c r="BJ90" i="20"/>
  <c r="BM78" i="21" s="1"/>
  <c r="BJ27" i="20"/>
  <c r="BJ16" i="20"/>
  <c r="BM23" i="21" s="1"/>
  <c r="BJ101" i="20"/>
  <c r="BJ75" i="20"/>
  <c r="BJ64" i="20"/>
  <c r="BJ112" i="20"/>
  <c r="BI153" i="25"/>
  <c r="BI127" i="25"/>
  <c r="BJ140" i="18"/>
  <c r="BI179" i="25"/>
  <c r="BI114" i="18"/>
  <c r="BJ53" i="20"/>
  <c r="BM45" i="21" s="1"/>
  <c r="BK17" i="13"/>
  <c r="BK63" i="13" s="1"/>
  <c r="BI92" i="18"/>
  <c r="BI102" i="16"/>
  <c r="BI114" i="25"/>
  <c r="BI166" i="25"/>
  <c r="BI91" i="16"/>
  <c r="BI80" i="16"/>
  <c r="BI140" i="25"/>
  <c r="BI58" i="16"/>
  <c r="BL62" i="13"/>
  <c r="BL84" i="13" s="1"/>
  <c r="BI231" i="25"/>
  <c r="BI218" i="25"/>
  <c r="BJ96" i="13"/>
  <c r="BJ107" i="13" s="1"/>
  <c r="BI113" i="16"/>
  <c r="BI130" i="18"/>
  <c r="BI205" i="25"/>
  <c r="BI192" i="25"/>
  <c r="BI69" i="16"/>
  <c r="BJ65" i="13"/>
  <c r="BJ87" i="13" s="1"/>
  <c r="AW136" i="18"/>
  <c r="AW135" i="18" s="1"/>
  <c r="BG88" i="20"/>
  <c r="BJ76" i="21" s="1"/>
  <c r="BG138" i="18"/>
  <c r="BG101" i="18"/>
  <c r="BG90" i="18"/>
  <c r="BG112" i="18"/>
  <c r="BG128" i="18"/>
  <c r="BI156" i="25"/>
  <c r="BI106" i="18"/>
  <c r="BI95" i="18"/>
  <c r="BI117" i="18"/>
  <c r="BI133" i="18"/>
  <c r="BG14" i="20"/>
  <c r="BJ21" i="21" s="1"/>
  <c r="BH19" i="20"/>
  <c r="AX13" i="21"/>
  <c r="AY11" i="21"/>
  <c r="BK20" i="13"/>
  <c r="BK66" i="13" s="1"/>
  <c r="BI195" i="25"/>
  <c r="BI182" i="25"/>
  <c r="BI130" i="25"/>
  <c r="BI83" i="16"/>
  <c r="BI234" i="25"/>
  <c r="BI94" i="16"/>
  <c r="BJ99" i="13"/>
  <c r="BJ110" i="13" s="1"/>
  <c r="BI208" i="25"/>
  <c r="BI61" i="16"/>
  <c r="BI105" i="16"/>
  <c r="BI116" i="16"/>
  <c r="BI169" i="25"/>
  <c r="BI143" i="25"/>
  <c r="BI221" i="25"/>
  <c r="BI117" i="25"/>
  <c r="BI72" i="16"/>
  <c r="BH67" i="20"/>
  <c r="BH56" i="20"/>
  <c r="BK48" i="21" s="1"/>
  <c r="BH41" i="20"/>
  <c r="BH115" i="20"/>
  <c r="BH93" i="20"/>
  <c r="BH78" i="20"/>
  <c r="BH104" i="20"/>
  <c r="BH30" i="20"/>
  <c r="BJ66" i="20"/>
  <c r="BJ114" i="20"/>
  <c r="BJ103" i="20"/>
  <c r="BJ77" i="20"/>
  <c r="BJ55" i="20"/>
  <c r="BM47" i="21" s="1"/>
  <c r="BJ18" i="20"/>
  <c r="BJ40" i="20"/>
  <c r="BJ92" i="20"/>
  <c r="BJ29" i="20"/>
  <c r="BL64" i="13"/>
  <c r="BL75" i="13"/>
  <c r="BG51" i="20"/>
  <c r="BJ43" i="21" s="1"/>
  <c r="AW97" i="20"/>
  <c r="AW96" i="20" s="1"/>
  <c r="AY11" i="13"/>
  <c r="AY58" i="13"/>
  <c r="AY57" i="13" s="1"/>
  <c r="AX90" i="13"/>
  <c r="BH89" i="13"/>
  <c r="AW37" i="25"/>
  <c r="AW38" i="25"/>
  <c r="AN72" i="50"/>
  <c r="AN70" i="50"/>
  <c r="AN73" i="50"/>
  <c r="AN69" i="50"/>
  <c r="AN71" i="50"/>
  <c r="AN68" i="50"/>
  <c r="AV74" i="4"/>
  <c r="BG216" i="25"/>
  <c r="BG229" i="25"/>
  <c r="BG190" i="25"/>
  <c r="BG203" i="25"/>
  <c r="BG164" i="25"/>
  <c r="BG177" i="25"/>
  <c r="BG138" i="25"/>
  <c r="BG151" i="25"/>
  <c r="BG112" i="25"/>
  <c r="BG125" i="25"/>
  <c r="BI15" i="13"/>
  <c r="BG56" i="16"/>
  <c r="BG89" i="16"/>
  <c r="BG111" i="16"/>
  <c r="BG100" i="16"/>
  <c r="BG78" i="16"/>
  <c r="BH94" i="13"/>
  <c r="BH105" i="13" s="1"/>
  <c r="BG67" i="16"/>
  <c r="BI82" i="13"/>
  <c r="AW34" i="20"/>
  <c r="AW33" i="20" s="1"/>
  <c r="AW71" i="20"/>
  <c r="AW70" i="20" s="1"/>
  <c r="AW108" i="20"/>
  <c r="AW107" i="20" s="1"/>
  <c r="AX101" i="13"/>
  <c r="AW23" i="20"/>
  <c r="AW22" i="20" s="1"/>
  <c r="AW60" i="20"/>
  <c r="AW59" i="20" s="1"/>
  <c r="BG110" i="20"/>
  <c r="AX72" i="21"/>
  <c r="AY67" i="21"/>
  <c r="AY34" i="21"/>
  <c r="AX39" i="21"/>
  <c r="BG99" i="20"/>
  <c r="BG73" i="20"/>
  <c r="BG62" i="20"/>
  <c r="BG36" i="20"/>
  <c r="BG25" i="20"/>
  <c r="BE50" i="20" l="1"/>
  <c r="BH42" i="21" s="1"/>
  <c r="AW517" i="25"/>
  <c r="AX517" i="25" s="1"/>
  <c r="AY517" i="25" s="1"/>
  <c r="AZ517" i="25" s="1"/>
  <c r="BA517" i="25" s="1"/>
  <c r="BB517" i="25" s="1"/>
  <c r="BC517" i="25" s="1"/>
  <c r="BD517" i="25" s="1"/>
  <c r="BE517" i="25" s="1"/>
  <c r="BF517" i="25" s="1"/>
  <c r="BG517" i="25" s="1"/>
  <c r="BH517" i="25" s="1"/>
  <c r="BI517" i="25" s="1"/>
  <c r="BJ517" i="25" s="1"/>
  <c r="BK517" i="25" s="1"/>
  <c r="BL517" i="25" s="1"/>
  <c r="BM517" i="25" s="1"/>
  <c r="BN517" i="25" s="1"/>
  <c r="BO517" i="25" s="1"/>
  <c r="BP517" i="25" s="1"/>
  <c r="BQ517" i="25" s="1"/>
  <c r="BR517" i="25" s="1"/>
  <c r="AW518" i="25"/>
  <c r="AW514" i="25"/>
  <c r="AX514" i="25" s="1"/>
  <c r="AY514" i="25" s="1"/>
  <c r="AZ514" i="25" s="1"/>
  <c r="BA514" i="25" s="1"/>
  <c r="BB514" i="25" s="1"/>
  <c r="BC514" i="25" s="1"/>
  <c r="BD514" i="25" s="1"/>
  <c r="BE514" i="25" s="1"/>
  <c r="BF514" i="25" s="1"/>
  <c r="BG514" i="25" s="1"/>
  <c r="BH514" i="25" s="1"/>
  <c r="BI514" i="25" s="1"/>
  <c r="BJ514" i="25" s="1"/>
  <c r="BK514" i="25" s="1"/>
  <c r="BL514" i="25" s="1"/>
  <c r="BM514" i="25" s="1"/>
  <c r="BN514" i="25" s="1"/>
  <c r="BO514" i="25" s="1"/>
  <c r="BP514" i="25" s="1"/>
  <c r="BQ514" i="25" s="1"/>
  <c r="AW42" i="25"/>
  <c r="AW41" i="25" s="1"/>
  <c r="BE72" i="20"/>
  <c r="BE35" i="20"/>
  <c r="BE109" i="20"/>
  <c r="BE13" i="20"/>
  <c r="BH20" i="21" s="1"/>
  <c r="BE24" i="20"/>
  <c r="BE98" i="20"/>
  <c r="BE61" i="20"/>
  <c r="BE87" i="20"/>
  <c r="BH75" i="21" s="1"/>
  <c r="BG70" i="13"/>
  <c r="BG81" i="13" s="1"/>
  <c r="BF214" i="25" s="1"/>
  <c r="AW69" i="4"/>
  <c r="AW71" i="4"/>
  <c r="AW72" i="4"/>
  <c r="AW17" i="50"/>
  <c r="AU121" i="18"/>
  <c r="AU122" i="18"/>
  <c r="BI17" i="20"/>
  <c r="BL24" i="21" s="1"/>
  <c r="BI144" i="18"/>
  <c r="AW70" i="4"/>
  <c r="BK91" i="18"/>
  <c r="BL95" i="13"/>
  <c r="BL106" i="13" s="1"/>
  <c r="BK74" i="13"/>
  <c r="BK85" i="13" s="1"/>
  <c r="BK101" i="16"/>
  <c r="BK57" i="16"/>
  <c r="BK152" i="25"/>
  <c r="BK217" i="25"/>
  <c r="AW85" i="20"/>
  <c r="AW84" i="20" s="1"/>
  <c r="BK230" i="25"/>
  <c r="BK126" i="25"/>
  <c r="BK90" i="16"/>
  <c r="BM16" i="13"/>
  <c r="BM62" i="13" s="1"/>
  <c r="BI39" i="20"/>
  <c r="BK68" i="16"/>
  <c r="BK112" i="16"/>
  <c r="BK165" i="25"/>
  <c r="BK113" i="25"/>
  <c r="BK79" i="16"/>
  <c r="BI113" i="20"/>
  <c r="BI28" i="20"/>
  <c r="BK204" i="25"/>
  <c r="BK191" i="25"/>
  <c r="BK102" i="18"/>
  <c r="BI102" i="20"/>
  <c r="BI76" i="20"/>
  <c r="BI54" i="20"/>
  <c r="BL46" i="21" s="1"/>
  <c r="BK129" i="18"/>
  <c r="BI65" i="20"/>
  <c r="BK113" i="18"/>
  <c r="BI141" i="18"/>
  <c r="BI91" i="20"/>
  <c r="BL79" i="21" s="1"/>
  <c r="BK178" i="25"/>
  <c r="BK139" i="25"/>
  <c r="BI115" i="16"/>
  <c r="BI94" i="18"/>
  <c r="BI116" i="18"/>
  <c r="BI105" i="18"/>
  <c r="BI132" i="18"/>
  <c r="BH228" i="25"/>
  <c r="BH89" i="18"/>
  <c r="BH100" i="18"/>
  <c r="BH111" i="18"/>
  <c r="BH127" i="18"/>
  <c r="BG89" i="20"/>
  <c r="BJ77" i="21" s="1"/>
  <c r="BG139" i="18"/>
  <c r="AW85" i="18"/>
  <c r="AW84" i="18"/>
  <c r="BG157" i="25"/>
  <c r="BG96" i="18"/>
  <c r="BG107" i="18"/>
  <c r="BG134" i="18"/>
  <c r="BG118" i="18"/>
  <c r="BG15" i="20"/>
  <c r="BJ22" i="21" s="1"/>
  <c r="AW35" i="4"/>
  <c r="BI94" i="20"/>
  <c r="AY12" i="21"/>
  <c r="AX14" i="21"/>
  <c r="BK77" i="13"/>
  <c r="BK88" i="13" s="1"/>
  <c r="AW11" i="20"/>
  <c r="AW10" i="20" s="1"/>
  <c r="BI68" i="20"/>
  <c r="BI42" i="20"/>
  <c r="BI20" i="20"/>
  <c r="BI31" i="20"/>
  <c r="BI116" i="20"/>
  <c r="BI79" i="20"/>
  <c r="BI57" i="20"/>
  <c r="BL49" i="21" s="1"/>
  <c r="BI105" i="20"/>
  <c r="BI82" i="16"/>
  <c r="BI104" i="16"/>
  <c r="BI71" i="16"/>
  <c r="BI194" i="25"/>
  <c r="BI60" i="16"/>
  <c r="BK19" i="13"/>
  <c r="BK76" i="13" s="1"/>
  <c r="BI168" i="25"/>
  <c r="BI181" i="25"/>
  <c r="BI116" i="25"/>
  <c r="BI93" i="16"/>
  <c r="BI155" i="25"/>
  <c r="BI220" i="25"/>
  <c r="BI207" i="25"/>
  <c r="BI233" i="25"/>
  <c r="BJ98" i="13"/>
  <c r="BJ109" i="13" s="1"/>
  <c r="BI142" i="25"/>
  <c r="BI129" i="25"/>
  <c r="BL86" i="13"/>
  <c r="BG52" i="20"/>
  <c r="BJ44" i="21" s="1"/>
  <c r="AY80" i="13"/>
  <c r="BG84" i="16"/>
  <c r="BG196" i="25"/>
  <c r="BG131" i="25"/>
  <c r="BG235" i="25"/>
  <c r="BG183" i="25"/>
  <c r="BG222" i="25"/>
  <c r="BI21" i="13"/>
  <c r="BI78" i="13" s="1"/>
  <c r="BG144" i="25"/>
  <c r="BH100" i="13"/>
  <c r="BH111" i="13" s="1"/>
  <c r="BG209" i="25"/>
  <c r="BG95" i="16"/>
  <c r="BG117" i="16"/>
  <c r="BG106" i="16"/>
  <c r="BG73" i="16"/>
  <c r="BG118" i="25"/>
  <c r="BG62" i="16"/>
  <c r="BG170" i="25"/>
  <c r="AW48" i="20"/>
  <c r="AW47" i="20" s="1"/>
  <c r="AZ41" i="21"/>
  <c r="AW121" i="16"/>
  <c r="AW120" i="16"/>
  <c r="AT34" i="4"/>
  <c r="BH202" i="25"/>
  <c r="BH215" i="25"/>
  <c r="BH176" i="25"/>
  <c r="BH189" i="25"/>
  <c r="BH150" i="25"/>
  <c r="BH163" i="25"/>
  <c r="BH124" i="25"/>
  <c r="BH137" i="25"/>
  <c r="BH111" i="25"/>
  <c r="BG100" i="20"/>
  <c r="BG111" i="20"/>
  <c r="BG26" i="20"/>
  <c r="BG63" i="20"/>
  <c r="BG74" i="20"/>
  <c r="BG37" i="20"/>
  <c r="BI72" i="13"/>
  <c r="BI61" i="13"/>
  <c r="BH99" i="16"/>
  <c r="BH110" i="16"/>
  <c r="BH66" i="16"/>
  <c r="BI93" i="13"/>
  <c r="BI104" i="13" s="1"/>
  <c r="BJ14" i="13"/>
  <c r="BJ71" i="13" s="1"/>
  <c r="BH55" i="16"/>
  <c r="BH88" i="16"/>
  <c r="BH77" i="16"/>
  <c r="AX81" i="21"/>
  <c r="AX59" i="21"/>
  <c r="AY68" i="21"/>
  <c r="AY35" i="21"/>
  <c r="AW36" i="25" l="1"/>
  <c r="AW82" i="18" s="1"/>
  <c r="AW27" i="4" s="1"/>
  <c r="AW27" i="50" s="1"/>
  <c r="BR514" i="25"/>
  <c r="AX518" i="25"/>
  <c r="AY518" i="25" s="1"/>
  <c r="AZ518" i="25" s="1"/>
  <c r="BA518" i="25" s="1"/>
  <c r="BB518" i="25" s="1"/>
  <c r="BC518" i="25" s="1"/>
  <c r="BD518" i="25" s="1"/>
  <c r="BE518" i="25" s="1"/>
  <c r="BF518" i="25" s="1"/>
  <c r="BG518" i="25" s="1"/>
  <c r="BH518" i="25" s="1"/>
  <c r="BI518" i="25" s="1"/>
  <c r="BJ518" i="25" s="1"/>
  <c r="BK518" i="25" s="1"/>
  <c r="BL518" i="25" s="1"/>
  <c r="BM518" i="25" s="1"/>
  <c r="BN518" i="25" s="1"/>
  <c r="BO518" i="25" s="1"/>
  <c r="BP518" i="25" s="1"/>
  <c r="BQ518" i="25" s="1"/>
  <c r="BR518" i="25" s="1"/>
  <c r="AW322" i="25"/>
  <c r="BF99" i="18"/>
  <c r="BF149" i="25"/>
  <c r="BF227" i="25"/>
  <c r="BF109" i="16"/>
  <c r="BF98" i="16"/>
  <c r="BF88" i="18"/>
  <c r="BF188" i="25"/>
  <c r="BF136" i="25"/>
  <c r="BF201" i="25"/>
  <c r="BH13" i="13"/>
  <c r="BH70" i="13" s="1"/>
  <c r="BF126" i="18"/>
  <c r="BF87" i="16"/>
  <c r="BF175" i="25"/>
  <c r="BF65" i="16"/>
  <c r="BG92" i="13"/>
  <c r="BG103" i="13" s="1"/>
  <c r="BF137" i="18" s="1"/>
  <c r="BF76" i="16"/>
  <c r="BF110" i="18"/>
  <c r="BF54" i="16"/>
  <c r="BF110" i="25"/>
  <c r="BF123" i="25"/>
  <c r="BF162" i="25"/>
  <c r="AW29" i="4"/>
  <c r="AW29" i="50" s="1"/>
  <c r="AW30" i="4"/>
  <c r="AW30" i="50" s="1"/>
  <c r="BG145" i="18"/>
  <c r="BK75" i="20"/>
  <c r="AX64" i="16"/>
  <c r="AX63" i="16" s="1"/>
  <c r="BI143" i="18"/>
  <c r="BJ92" i="18"/>
  <c r="AY79" i="13"/>
  <c r="BL17" i="13"/>
  <c r="BL63" i="13" s="1"/>
  <c r="BK140" i="18"/>
  <c r="BK53" i="20"/>
  <c r="BN45" i="21" s="1"/>
  <c r="BK101" i="20"/>
  <c r="BK112" i="20"/>
  <c r="BJ218" i="25"/>
  <c r="BK64" i="20"/>
  <c r="BK90" i="20"/>
  <c r="BN78" i="21" s="1"/>
  <c r="BK38" i="20"/>
  <c r="BK27" i="20"/>
  <c r="BK16" i="20"/>
  <c r="BN23" i="21" s="1"/>
  <c r="BJ80" i="16"/>
  <c r="BJ192" i="25"/>
  <c r="BJ140" i="25"/>
  <c r="BJ113" i="16"/>
  <c r="BJ91" i="16"/>
  <c r="BK96" i="13"/>
  <c r="BK107" i="13" s="1"/>
  <c r="BJ153" i="25"/>
  <c r="BJ179" i="25"/>
  <c r="BJ205" i="25"/>
  <c r="BJ127" i="25"/>
  <c r="BJ102" i="16"/>
  <c r="BJ166" i="25"/>
  <c r="BJ114" i="25"/>
  <c r="BJ69" i="16"/>
  <c r="BJ58" i="16"/>
  <c r="BJ231" i="25"/>
  <c r="BJ130" i="18"/>
  <c r="BJ103" i="18"/>
  <c r="BJ114" i="18"/>
  <c r="BM73" i="13"/>
  <c r="BM84" i="13" s="1"/>
  <c r="BK92" i="16"/>
  <c r="BK93" i="18"/>
  <c r="BK104" i="18"/>
  <c r="BK131" i="18"/>
  <c r="BK115" i="18"/>
  <c r="AX87" i="18"/>
  <c r="AX86" i="18" s="1"/>
  <c r="AX109" i="18"/>
  <c r="AX108" i="18" s="1"/>
  <c r="AX98" i="18"/>
  <c r="AX97" i="18" s="1"/>
  <c r="AX125" i="18"/>
  <c r="AX124" i="18" s="1"/>
  <c r="BH88" i="20"/>
  <c r="BK76" i="21" s="1"/>
  <c r="BH138" i="18"/>
  <c r="BJ116" i="16"/>
  <c r="BJ117" i="18"/>
  <c r="BJ106" i="18"/>
  <c r="BJ133" i="18"/>
  <c r="BJ95" i="18"/>
  <c r="BH14" i="20"/>
  <c r="BK21" i="21" s="1"/>
  <c r="AX226" i="25"/>
  <c r="AX224" i="25" s="1"/>
  <c r="AW35" i="50"/>
  <c r="BI78" i="20"/>
  <c r="AY13" i="21"/>
  <c r="BJ195" i="25"/>
  <c r="BJ94" i="16"/>
  <c r="BJ61" i="16"/>
  <c r="BJ130" i="25"/>
  <c r="BJ143" i="25"/>
  <c r="BJ156" i="25"/>
  <c r="BJ105" i="16"/>
  <c r="BJ221" i="25"/>
  <c r="BJ208" i="25"/>
  <c r="BJ182" i="25"/>
  <c r="BJ72" i="16"/>
  <c r="BJ169" i="25"/>
  <c r="BL20" i="13"/>
  <c r="BL66" i="13" s="1"/>
  <c r="BJ117" i="25"/>
  <c r="BJ234" i="25"/>
  <c r="BK99" i="13"/>
  <c r="BK110" i="13" s="1"/>
  <c r="BJ83" i="16"/>
  <c r="AX15" i="21"/>
  <c r="AX17" i="21" s="1"/>
  <c r="AZ65" i="21"/>
  <c r="AZ32" i="21"/>
  <c r="AZ33" i="21" s="1"/>
  <c r="AZ34" i="21" s="1"/>
  <c r="AZ10" i="21"/>
  <c r="BI30" i="20"/>
  <c r="AT34" i="50"/>
  <c r="BI41" i="20"/>
  <c r="BK65" i="13"/>
  <c r="BK87" i="13" s="1"/>
  <c r="BI104" i="20"/>
  <c r="BI115" i="20"/>
  <c r="BI19" i="20"/>
  <c r="BI93" i="20"/>
  <c r="BI67" i="20"/>
  <c r="BI56" i="20"/>
  <c r="BL48" i="21" s="1"/>
  <c r="BL97" i="13"/>
  <c r="BL108" i="13" s="1"/>
  <c r="BK114" i="16"/>
  <c r="BK141" i="25"/>
  <c r="BK128" i="25"/>
  <c r="BK103" i="16"/>
  <c r="BK81" i="16"/>
  <c r="BM18" i="13"/>
  <c r="BM75" i="13" s="1"/>
  <c r="BK206" i="25"/>
  <c r="BK70" i="16"/>
  <c r="BK180" i="25"/>
  <c r="BK167" i="25"/>
  <c r="BK193" i="25"/>
  <c r="BK154" i="25"/>
  <c r="BK232" i="25"/>
  <c r="BK59" i="16"/>
  <c r="BK219" i="25"/>
  <c r="BK115" i="25"/>
  <c r="BG58" i="20"/>
  <c r="BJ50" i="21" s="1"/>
  <c r="BG95" i="20"/>
  <c r="BH51" i="20"/>
  <c r="BK43" i="21" s="1"/>
  <c r="BG21" i="20"/>
  <c r="AX86" i="16"/>
  <c r="AX85" i="16" s="1"/>
  <c r="AX97" i="16"/>
  <c r="AX96" i="16" s="1"/>
  <c r="AX75" i="16"/>
  <c r="AX74" i="16" s="1"/>
  <c r="AX109" i="25"/>
  <c r="AX161" i="25"/>
  <c r="AX159" i="25" s="1"/>
  <c r="AX187" i="25"/>
  <c r="AX185" i="25" s="1"/>
  <c r="AX213" i="25"/>
  <c r="AX211" i="25" s="1"/>
  <c r="AX148" i="25"/>
  <c r="AX146" i="25" s="1"/>
  <c r="AX53" i="16"/>
  <c r="AX52" i="16" s="1"/>
  <c r="AX122" i="25"/>
  <c r="AX120" i="25" s="1"/>
  <c r="AX174" i="25"/>
  <c r="AX172" i="25" s="1"/>
  <c r="AX200" i="25"/>
  <c r="AX198" i="25" s="1"/>
  <c r="AZ12" i="13"/>
  <c r="AZ69" i="13" s="1"/>
  <c r="AZ68" i="13" s="1"/>
  <c r="AX108" i="16"/>
  <c r="AX107" i="16" s="1"/>
  <c r="AX135" i="25"/>
  <c r="AX133" i="25" s="1"/>
  <c r="AY91" i="13"/>
  <c r="AY102" i="13" s="1"/>
  <c r="BG32" i="20"/>
  <c r="BG106" i="20"/>
  <c r="BG43" i="20"/>
  <c r="BG69" i="20"/>
  <c r="BI67" i="13"/>
  <c r="BI89" i="13" s="1"/>
  <c r="BG80" i="20"/>
  <c r="BG117" i="20"/>
  <c r="AW36" i="4"/>
  <c r="BI83" i="13"/>
  <c r="BJ60" i="13"/>
  <c r="BJ82" i="13" s="1"/>
  <c r="BH110" i="20"/>
  <c r="AY69" i="21"/>
  <c r="AY36" i="21"/>
  <c r="BH99" i="20"/>
  <c r="BH73" i="20"/>
  <c r="BH62" i="20"/>
  <c r="BH36" i="20"/>
  <c r="BH25" i="20"/>
  <c r="AX49" i="25" l="1"/>
  <c r="AX48" i="25"/>
  <c r="AX45" i="25"/>
  <c r="AX520" i="25" s="1"/>
  <c r="AY520" i="25" s="1"/>
  <c r="AZ520" i="25" s="1"/>
  <c r="BA520" i="25" s="1"/>
  <c r="BB520" i="25" s="1"/>
  <c r="BC520" i="25" s="1"/>
  <c r="BD520" i="25" s="1"/>
  <c r="BE520" i="25" s="1"/>
  <c r="BF520" i="25" s="1"/>
  <c r="BG520" i="25" s="1"/>
  <c r="BH520" i="25" s="1"/>
  <c r="BI520" i="25" s="1"/>
  <c r="BJ520" i="25" s="1"/>
  <c r="BK520" i="25" s="1"/>
  <c r="BL520" i="25" s="1"/>
  <c r="BM520" i="25" s="1"/>
  <c r="BN520" i="25" s="1"/>
  <c r="BO520" i="25" s="1"/>
  <c r="BP520" i="25" s="1"/>
  <c r="BQ520" i="25" s="1"/>
  <c r="BR520" i="25" s="1"/>
  <c r="AX47" i="25"/>
  <c r="AX46" i="25"/>
  <c r="AX521" i="25" s="1"/>
  <c r="AY521" i="25" s="1"/>
  <c r="AZ521" i="25" s="1"/>
  <c r="BA521" i="25" s="1"/>
  <c r="BB521" i="25" s="1"/>
  <c r="BC521" i="25" s="1"/>
  <c r="BD521" i="25" s="1"/>
  <c r="BE521" i="25" s="1"/>
  <c r="BF521" i="25" s="1"/>
  <c r="BG521" i="25" s="1"/>
  <c r="BH521" i="25" s="1"/>
  <c r="BI521" i="25" s="1"/>
  <c r="BJ521" i="25" s="1"/>
  <c r="BK521" i="25" s="1"/>
  <c r="BL521" i="25" s="1"/>
  <c r="BM521" i="25" s="1"/>
  <c r="BN521" i="25" s="1"/>
  <c r="BO521" i="25" s="1"/>
  <c r="BP521" i="25" s="1"/>
  <c r="BQ521" i="25" s="1"/>
  <c r="BR521" i="25" s="1"/>
  <c r="AX44" i="25"/>
  <c r="BH59" i="13"/>
  <c r="BH81" i="13" s="1"/>
  <c r="BG87" i="16" s="1"/>
  <c r="BF109" i="20"/>
  <c r="BF61" i="20"/>
  <c r="BF13" i="20"/>
  <c r="BI20" i="21" s="1"/>
  <c r="BF87" i="20"/>
  <c r="BI75" i="21" s="1"/>
  <c r="BF35" i="20"/>
  <c r="BF72" i="20"/>
  <c r="BF50" i="20"/>
  <c r="BI42" i="21" s="1"/>
  <c r="BF24" i="20"/>
  <c r="BF98" i="20"/>
  <c r="AX86" i="20"/>
  <c r="BA74" i="21" s="1"/>
  <c r="AX13" i="4"/>
  <c r="AX13" i="50" s="1"/>
  <c r="AX33" i="4"/>
  <c r="AX33" i="50" s="1"/>
  <c r="AX32" i="4"/>
  <c r="AX32" i="50" s="1"/>
  <c r="AX15" i="4"/>
  <c r="AX71" i="4" s="1"/>
  <c r="AX31" i="4"/>
  <c r="AX31" i="50" s="1"/>
  <c r="AX16" i="4"/>
  <c r="AX16" i="50" s="1"/>
  <c r="AX18" i="4"/>
  <c r="AX18" i="50" s="1"/>
  <c r="AX17" i="4"/>
  <c r="AX73" i="4" s="1"/>
  <c r="AX12" i="20"/>
  <c r="BA19" i="21" s="1"/>
  <c r="AX49" i="20"/>
  <c r="AU120" i="18"/>
  <c r="AU119" i="18" s="1"/>
  <c r="BJ17" i="20"/>
  <c r="BM24" i="21" s="1"/>
  <c r="BK142" i="18"/>
  <c r="BJ144" i="18"/>
  <c r="AX14" i="4"/>
  <c r="AX70" i="4" s="1"/>
  <c r="AX123" i="18"/>
  <c r="BM95" i="13"/>
  <c r="BM106" i="13" s="1"/>
  <c r="BL74" i="13"/>
  <c r="BL85" i="13" s="1"/>
  <c r="BJ28" i="20"/>
  <c r="BJ76" i="20"/>
  <c r="BJ102" i="20"/>
  <c r="BJ65" i="20"/>
  <c r="BJ141" i="18"/>
  <c r="BJ39" i="20"/>
  <c r="BJ91" i="20"/>
  <c r="BM79" i="21" s="1"/>
  <c r="BJ113" i="20"/>
  <c r="BJ54" i="20"/>
  <c r="BM46" i="21" s="1"/>
  <c r="BL113" i="25"/>
  <c r="BL91" i="18"/>
  <c r="BL204" i="25"/>
  <c r="BL129" i="18"/>
  <c r="BL57" i="16"/>
  <c r="BL90" i="16"/>
  <c r="BL79" i="16"/>
  <c r="BL230" i="25"/>
  <c r="BL126" i="25"/>
  <c r="BL112" i="16"/>
  <c r="BL113" i="18"/>
  <c r="BL102" i="18"/>
  <c r="BL68" i="16"/>
  <c r="BL217" i="25"/>
  <c r="BL178" i="25"/>
  <c r="BL165" i="25"/>
  <c r="BL191" i="25"/>
  <c r="BL152" i="25"/>
  <c r="BL139" i="25"/>
  <c r="BL101" i="16"/>
  <c r="BN16" i="13"/>
  <c r="BJ94" i="18"/>
  <c r="BJ105" i="18"/>
  <c r="BJ116" i="18"/>
  <c r="BJ132" i="18"/>
  <c r="BH84" i="16"/>
  <c r="BH96" i="18"/>
  <c r="BH107" i="18"/>
  <c r="BH118" i="18"/>
  <c r="BH134" i="18"/>
  <c r="BI89" i="18"/>
  <c r="BI100" i="18"/>
  <c r="BI111" i="18"/>
  <c r="BI127" i="18"/>
  <c r="AX136" i="18"/>
  <c r="AX135" i="18" s="1"/>
  <c r="BH229" i="25"/>
  <c r="BH101" i="18"/>
  <c r="BH90" i="18"/>
  <c r="BH128" i="18"/>
  <c r="BH112" i="18"/>
  <c r="BK103" i="20"/>
  <c r="BJ94" i="20"/>
  <c r="AY14" i="21"/>
  <c r="BJ68" i="20"/>
  <c r="BJ105" i="20"/>
  <c r="BJ31" i="20"/>
  <c r="BJ20" i="20"/>
  <c r="BJ57" i="20"/>
  <c r="BM49" i="21" s="1"/>
  <c r="BJ79" i="20"/>
  <c r="BJ42" i="20"/>
  <c r="BJ116" i="20"/>
  <c r="AZ11" i="21"/>
  <c r="BL77" i="13"/>
  <c r="BL88" i="13" s="1"/>
  <c r="AX26" i="21"/>
  <c r="AZ66" i="21"/>
  <c r="AZ67" i="21" s="1"/>
  <c r="AZ68" i="21" s="1"/>
  <c r="AW36" i="50"/>
  <c r="BJ82" i="16"/>
  <c r="BJ142" i="25"/>
  <c r="BJ71" i="16"/>
  <c r="BJ220" i="25"/>
  <c r="BJ60" i="16"/>
  <c r="BJ168" i="25"/>
  <c r="BJ116" i="25"/>
  <c r="BJ104" i="16"/>
  <c r="BJ129" i="25"/>
  <c r="BL19" i="13"/>
  <c r="BL76" i="13" s="1"/>
  <c r="BJ194" i="25"/>
  <c r="BJ155" i="25"/>
  <c r="BJ181" i="25"/>
  <c r="BJ115" i="16"/>
  <c r="BK98" i="13"/>
  <c r="BK109" i="13" s="1"/>
  <c r="BJ233" i="25"/>
  <c r="BJ93" i="16"/>
  <c r="BJ207" i="25"/>
  <c r="BK29" i="20"/>
  <c r="BK66" i="20"/>
  <c r="BK114" i="20"/>
  <c r="BK18" i="20"/>
  <c r="BK92" i="20"/>
  <c r="BK55" i="20"/>
  <c r="BN47" i="21" s="1"/>
  <c r="BK40" i="20"/>
  <c r="BK77" i="20"/>
  <c r="BM64" i="13"/>
  <c r="BM86" i="13" s="1"/>
  <c r="AY90" i="13"/>
  <c r="AZ11" i="13"/>
  <c r="AZ58" i="13"/>
  <c r="AZ57" i="13" s="1"/>
  <c r="AX38" i="25"/>
  <c r="AX37" i="25"/>
  <c r="BH118" i="25"/>
  <c r="BJ21" i="13"/>
  <c r="BH144" i="25"/>
  <c r="BH157" i="25"/>
  <c r="BH196" i="25"/>
  <c r="BH73" i="16"/>
  <c r="BH95" i="16"/>
  <c r="BI100" i="13"/>
  <c r="BI111" i="13" s="1"/>
  <c r="BH170" i="25"/>
  <c r="BH209" i="25"/>
  <c r="BH235" i="25"/>
  <c r="BH131" i="25"/>
  <c r="BH62" i="16"/>
  <c r="BH117" i="16"/>
  <c r="BH222" i="25"/>
  <c r="BH183" i="25"/>
  <c r="BH106" i="16"/>
  <c r="AO70" i="50"/>
  <c r="AO72" i="50"/>
  <c r="AO71" i="50"/>
  <c r="AO69" i="50"/>
  <c r="AO68" i="50"/>
  <c r="AO73" i="50"/>
  <c r="AW74" i="4"/>
  <c r="BI215" i="25"/>
  <c r="BI228" i="25"/>
  <c r="BH203" i="25"/>
  <c r="BH216" i="25"/>
  <c r="BI189" i="25"/>
  <c r="BI202" i="25"/>
  <c r="BH177" i="25"/>
  <c r="BH190" i="25"/>
  <c r="BI163" i="25"/>
  <c r="BI176" i="25"/>
  <c r="BH151" i="25"/>
  <c r="BH164" i="25"/>
  <c r="BI137" i="25"/>
  <c r="BI150" i="25"/>
  <c r="BH125" i="25"/>
  <c r="BH138" i="25"/>
  <c r="BI111" i="25"/>
  <c r="BI124" i="25"/>
  <c r="BH112" i="25"/>
  <c r="BH111" i="16"/>
  <c r="BH67" i="16"/>
  <c r="BH56" i="16"/>
  <c r="BH78" i="16"/>
  <c r="BI94" i="13"/>
  <c r="BI105" i="13" s="1"/>
  <c r="BH100" i="16"/>
  <c r="BJ15" i="13"/>
  <c r="BJ61" i="13" s="1"/>
  <c r="BH89" i="16"/>
  <c r="BK14" i="13"/>
  <c r="BK71" i="13" s="1"/>
  <c r="BI66" i="16"/>
  <c r="BI55" i="16"/>
  <c r="BI88" i="16"/>
  <c r="BI110" i="16"/>
  <c r="BJ93" i="13"/>
  <c r="BJ104" i="13" s="1"/>
  <c r="BI99" i="16"/>
  <c r="BI77" i="16"/>
  <c r="AY101" i="13"/>
  <c r="AX97" i="20"/>
  <c r="AX96" i="20" s="1"/>
  <c r="AX71" i="20"/>
  <c r="AX70" i="20" s="1"/>
  <c r="AX60" i="20"/>
  <c r="AX59" i="20" s="1"/>
  <c r="AX23" i="20"/>
  <c r="AX22" i="20" s="1"/>
  <c r="AX34" i="20"/>
  <c r="AX33" i="20" s="1"/>
  <c r="AX108" i="20"/>
  <c r="AX107" i="20" s="1"/>
  <c r="AY70" i="21"/>
  <c r="AZ35" i="21"/>
  <c r="AY37" i="21"/>
  <c r="AX523" i="25" l="1"/>
  <c r="AX522" i="25"/>
  <c r="AY522" i="25" s="1"/>
  <c r="AZ522" i="25" s="1"/>
  <c r="BA522" i="25" s="1"/>
  <c r="BB522" i="25" s="1"/>
  <c r="BC522" i="25" s="1"/>
  <c r="BD522" i="25" s="1"/>
  <c r="BE522" i="25" s="1"/>
  <c r="BF522" i="25" s="1"/>
  <c r="BG522" i="25" s="1"/>
  <c r="BH522" i="25" s="1"/>
  <c r="BI522" i="25" s="1"/>
  <c r="BJ522" i="25" s="1"/>
  <c r="BK522" i="25" s="1"/>
  <c r="BL522" i="25" s="1"/>
  <c r="BM522" i="25" s="1"/>
  <c r="BN522" i="25" s="1"/>
  <c r="BO522" i="25" s="1"/>
  <c r="BP522" i="25" s="1"/>
  <c r="BQ522" i="25" s="1"/>
  <c r="BR522" i="25" s="1"/>
  <c r="AX519" i="25"/>
  <c r="AY519" i="25" s="1"/>
  <c r="AZ519" i="25" s="1"/>
  <c r="BA519" i="25" s="1"/>
  <c r="BB519" i="25" s="1"/>
  <c r="BC519" i="25" s="1"/>
  <c r="BD519" i="25" s="1"/>
  <c r="BE519" i="25" s="1"/>
  <c r="BF519" i="25" s="1"/>
  <c r="BG519" i="25" s="1"/>
  <c r="BH519" i="25" s="1"/>
  <c r="BI519" i="25" s="1"/>
  <c r="BJ519" i="25" s="1"/>
  <c r="BK519" i="25" s="1"/>
  <c r="BL519" i="25" s="1"/>
  <c r="BM519" i="25" s="1"/>
  <c r="BN519" i="25" s="1"/>
  <c r="BO519" i="25" s="1"/>
  <c r="BP519" i="25" s="1"/>
  <c r="BQ519" i="25" s="1"/>
  <c r="BR519" i="25" s="1"/>
  <c r="AX42" i="25"/>
  <c r="AX41" i="25" s="1"/>
  <c r="BG162" i="25"/>
  <c r="BG110" i="18"/>
  <c r="BG99" i="18"/>
  <c r="BG201" i="25"/>
  <c r="BG109" i="16"/>
  <c r="BG88" i="18"/>
  <c r="BH92" i="13"/>
  <c r="BH103" i="13" s="1"/>
  <c r="BG137" i="18" s="1"/>
  <c r="BG175" i="25"/>
  <c r="BG76" i="16"/>
  <c r="BG126" i="18"/>
  <c r="BI13" i="13"/>
  <c r="BI59" i="13" s="1"/>
  <c r="BG136" i="25"/>
  <c r="BG214" i="25"/>
  <c r="BG188" i="25"/>
  <c r="BG123" i="25"/>
  <c r="BG110" i="25"/>
  <c r="BG65" i="16"/>
  <c r="BG149" i="25"/>
  <c r="BG98" i="16"/>
  <c r="BG54" i="16"/>
  <c r="BG227" i="25"/>
  <c r="AX69" i="4"/>
  <c r="AX72" i="4"/>
  <c r="AX17" i="50"/>
  <c r="AU34" i="4"/>
  <c r="AU34" i="50" s="1"/>
  <c r="AX15" i="50"/>
  <c r="AX14" i="50"/>
  <c r="BL90" i="20"/>
  <c r="BO78" i="21" s="1"/>
  <c r="BH145" i="18"/>
  <c r="BJ143" i="18"/>
  <c r="BL38" i="20"/>
  <c r="BL16" i="20"/>
  <c r="BO23" i="21" s="1"/>
  <c r="BL112" i="20"/>
  <c r="BL75" i="20"/>
  <c r="BL140" i="18"/>
  <c r="BL53" i="20"/>
  <c r="BO45" i="21" s="1"/>
  <c r="BL27" i="20"/>
  <c r="BL101" i="20"/>
  <c r="BL64" i="20"/>
  <c r="BK92" i="18"/>
  <c r="BK127" i="25"/>
  <c r="BM17" i="13"/>
  <c r="BM74" i="13" s="1"/>
  <c r="BK192" i="25"/>
  <c r="BK69" i="16"/>
  <c r="BK205" i="25"/>
  <c r="BK153" i="25"/>
  <c r="BK80" i="16"/>
  <c r="BK113" i="16"/>
  <c r="BK140" i="25"/>
  <c r="BK166" i="25"/>
  <c r="BK102" i="16"/>
  <c r="BK114" i="25"/>
  <c r="BK130" i="18"/>
  <c r="BK103" i="18"/>
  <c r="BK91" i="16"/>
  <c r="BK231" i="25"/>
  <c r="BK179" i="25"/>
  <c r="BL96" i="13"/>
  <c r="BL107" i="13" s="1"/>
  <c r="BK58" i="16"/>
  <c r="BK114" i="18"/>
  <c r="BK218" i="25"/>
  <c r="AX85" i="20"/>
  <c r="AX84" i="20" s="1"/>
  <c r="BN73" i="13"/>
  <c r="BN62" i="13"/>
  <c r="BM97" i="13"/>
  <c r="BM108" i="13" s="1"/>
  <c r="BL93" i="18"/>
  <c r="BL104" i="18"/>
  <c r="BL131" i="18"/>
  <c r="BL115" i="18"/>
  <c r="AX84" i="18"/>
  <c r="BI88" i="20"/>
  <c r="BL76" i="21" s="1"/>
  <c r="BI138" i="18"/>
  <c r="BH89" i="20"/>
  <c r="BK77" i="21" s="1"/>
  <c r="BH139" i="18"/>
  <c r="AX85" i="18"/>
  <c r="BK105" i="16"/>
  <c r="BK95" i="18"/>
  <c r="BK106" i="18"/>
  <c r="BK117" i="18"/>
  <c r="BK133" i="18"/>
  <c r="BI14" i="20"/>
  <c r="BL21" i="21" s="1"/>
  <c r="BH15" i="20"/>
  <c r="BK22" i="21" s="1"/>
  <c r="AX35" i="4"/>
  <c r="BJ67" i="20"/>
  <c r="AY15" i="21"/>
  <c r="AY17" i="21" s="1"/>
  <c r="AZ12" i="21"/>
  <c r="BK116" i="16"/>
  <c r="BK94" i="16"/>
  <c r="BK234" i="25"/>
  <c r="BK182" i="25"/>
  <c r="BK72" i="16"/>
  <c r="BK143" i="25"/>
  <c r="BK169" i="25"/>
  <c r="BK208" i="25"/>
  <c r="BK156" i="25"/>
  <c r="BK117" i="25"/>
  <c r="BM20" i="13"/>
  <c r="BM77" i="13" s="1"/>
  <c r="BK195" i="25"/>
  <c r="BK221" i="25"/>
  <c r="BL99" i="13"/>
  <c r="BL110" i="13" s="1"/>
  <c r="BK61" i="16"/>
  <c r="BK130" i="25"/>
  <c r="BK83" i="16"/>
  <c r="AX11" i="20"/>
  <c r="AX10" i="20" s="1"/>
  <c r="BL65" i="13"/>
  <c r="BL87" i="13" s="1"/>
  <c r="BJ93" i="20"/>
  <c r="BJ115" i="20"/>
  <c r="BJ41" i="20"/>
  <c r="BJ30" i="20"/>
  <c r="BJ56" i="20"/>
  <c r="BM48" i="21" s="1"/>
  <c r="BJ78" i="20"/>
  <c r="BJ104" i="20"/>
  <c r="BJ19" i="20"/>
  <c r="BL206" i="25"/>
  <c r="BL114" i="16"/>
  <c r="BL70" i="16"/>
  <c r="BL81" i="16"/>
  <c r="BL154" i="25"/>
  <c r="BL103" i="16"/>
  <c r="BL167" i="25"/>
  <c r="BL115" i="25"/>
  <c r="BL128" i="25"/>
  <c r="BL219" i="25"/>
  <c r="BL92" i="16"/>
  <c r="BL180" i="25"/>
  <c r="BL193" i="25"/>
  <c r="BL59" i="16"/>
  <c r="BN18" i="13"/>
  <c r="BN64" i="13" s="1"/>
  <c r="BL141" i="25"/>
  <c r="BL232" i="25"/>
  <c r="BH58" i="20"/>
  <c r="BK50" i="21" s="1"/>
  <c r="BH95" i="20"/>
  <c r="BH52" i="20"/>
  <c r="BK44" i="21" s="1"/>
  <c r="BI51" i="20"/>
  <c r="BL43" i="21" s="1"/>
  <c r="BH100" i="20"/>
  <c r="BH21" i="20"/>
  <c r="AZ80" i="13"/>
  <c r="BH43" i="20"/>
  <c r="BH69" i="20"/>
  <c r="BH106" i="20"/>
  <c r="BH80" i="20"/>
  <c r="BH32" i="20"/>
  <c r="BH117" i="20"/>
  <c r="BJ78" i="13"/>
  <c r="BJ67" i="13"/>
  <c r="AX48" i="20"/>
  <c r="AX47" i="20" s="1"/>
  <c r="BA41" i="21"/>
  <c r="AX121" i="16"/>
  <c r="AX120" i="16"/>
  <c r="AX36" i="4"/>
  <c r="BH26" i="20"/>
  <c r="BH111" i="20"/>
  <c r="BH37" i="20"/>
  <c r="BH63" i="20"/>
  <c r="BH74" i="20"/>
  <c r="BJ72" i="13"/>
  <c r="BJ83" i="13" s="1"/>
  <c r="BK60" i="13"/>
  <c r="BK82" i="13" s="1"/>
  <c r="BI110" i="20"/>
  <c r="AY72" i="21"/>
  <c r="AZ69" i="21"/>
  <c r="AY39" i="21"/>
  <c r="AZ36" i="21"/>
  <c r="BI99" i="20"/>
  <c r="BI73" i="20"/>
  <c r="BI62" i="20"/>
  <c r="BI36" i="20"/>
  <c r="BI25" i="20"/>
  <c r="AX36" i="25" l="1"/>
  <c r="AX82" i="18" s="1"/>
  <c r="AX27" i="4" s="1"/>
  <c r="AX27" i="50" s="1"/>
  <c r="AY523" i="25"/>
  <c r="AZ523" i="25" s="1"/>
  <c r="BA523" i="25" s="1"/>
  <c r="BB523" i="25" s="1"/>
  <c r="BC523" i="25" s="1"/>
  <c r="BD523" i="25" s="1"/>
  <c r="BE523" i="25" s="1"/>
  <c r="BF523" i="25" s="1"/>
  <c r="BG523" i="25" s="1"/>
  <c r="BH523" i="25" s="1"/>
  <c r="BI523" i="25" s="1"/>
  <c r="BJ523" i="25" s="1"/>
  <c r="BK523" i="25" s="1"/>
  <c r="BL523" i="25" s="1"/>
  <c r="BM523" i="25" s="1"/>
  <c r="BN523" i="25" s="1"/>
  <c r="BO523" i="25" s="1"/>
  <c r="BP523" i="25" s="1"/>
  <c r="BQ523" i="25" s="1"/>
  <c r="BR523" i="25" s="1"/>
  <c r="AX322" i="25"/>
  <c r="BG35" i="20"/>
  <c r="BG87" i="20"/>
  <c r="BJ75" i="21" s="1"/>
  <c r="BG98" i="20"/>
  <c r="BG109" i="20"/>
  <c r="BG13" i="20"/>
  <c r="BJ20" i="21" s="1"/>
  <c r="BI70" i="13"/>
  <c r="BI81" i="13" s="1"/>
  <c r="BH175" i="25" s="1"/>
  <c r="BG24" i="20"/>
  <c r="BG50" i="20"/>
  <c r="BJ42" i="21" s="1"/>
  <c r="BG72" i="20"/>
  <c r="BG61" i="20"/>
  <c r="AX30" i="4"/>
  <c r="AX30" i="50" s="1"/>
  <c r="AX29" i="4"/>
  <c r="AX29" i="50" s="1"/>
  <c r="BK144" i="18"/>
  <c r="AV121" i="18"/>
  <c r="AV122" i="18"/>
  <c r="AY64" i="16"/>
  <c r="AY63" i="16" s="1"/>
  <c r="BK141" i="18"/>
  <c r="AV120" i="18"/>
  <c r="BL142" i="18"/>
  <c r="AZ79" i="13"/>
  <c r="BK54" i="20"/>
  <c r="BN46" i="21" s="1"/>
  <c r="BM63" i="13"/>
  <c r="BM85" i="13" s="1"/>
  <c r="BK102" i="20"/>
  <c r="BK28" i="20"/>
  <c r="BK113" i="20"/>
  <c r="BK91" i="20"/>
  <c r="BN79" i="21" s="1"/>
  <c r="BK39" i="20"/>
  <c r="BK65" i="20"/>
  <c r="BK76" i="20"/>
  <c r="BK17" i="20"/>
  <c r="BN24" i="21" s="1"/>
  <c r="BL55" i="20"/>
  <c r="BO47" i="21" s="1"/>
  <c r="BN84" i="13"/>
  <c r="BL18" i="20"/>
  <c r="BL29" i="20"/>
  <c r="BL66" i="20"/>
  <c r="BL114" i="20"/>
  <c r="BL77" i="20"/>
  <c r="BL103" i="20"/>
  <c r="BL92" i="20"/>
  <c r="BL40" i="20"/>
  <c r="BJ228" i="25"/>
  <c r="BJ100" i="18"/>
  <c r="BJ89" i="18"/>
  <c r="BJ111" i="18"/>
  <c r="BJ127" i="18"/>
  <c r="BI229" i="25"/>
  <c r="BI101" i="18"/>
  <c r="BI112" i="18"/>
  <c r="BI90" i="18"/>
  <c r="BI128" i="18"/>
  <c r="AY87" i="18"/>
  <c r="AY86" i="18" s="1"/>
  <c r="AY98" i="18"/>
  <c r="AY97" i="18" s="1"/>
  <c r="AY109" i="18"/>
  <c r="AY108" i="18" s="1"/>
  <c r="AY125" i="18"/>
  <c r="AY124" i="18" s="1"/>
  <c r="BK94" i="18"/>
  <c r="BK105" i="18"/>
  <c r="BK116" i="18"/>
  <c r="BK132" i="18"/>
  <c r="AY226" i="25"/>
  <c r="AY224" i="25" s="1"/>
  <c r="AX35" i="50"/>
  <c r="BK94" i="20"/>
  <c r="BK57" i="20"/>
  <c r="BN49" i="21" s="1"/>
  <c r="BK42" i="20"/>
  <c r="BK79" i="20"/>
  <c r="BK68" i="20"/>
  <c r="BK31" i="20"/>
  <c r="BM66" i="13"/>
  <c r="BM88" i="13" s="1"/>
  <c r="AZ13" i="21"/>
  <c r="BK116" i="20"/>
  <c r="BK20" i="20"/>
  <c r="BK105" i="20"/>
  <c r="BA65" i="21"/>
  <c r="BA66" i="21" s="1"/>
  <c r="BA32" i="21"/>
  <c r="BA33" i="21" s="1"/>
  <c r="BA34" i="21" s="1"/>
  <c r="BA10" i="21"/>
  <c r="AX36" i="50"/>
  <c r="BK93" i="16"/>
  <c r="BK207" i="25"/>
  <c r="BK116" i="25"/>
  <c r="BK60" i="16"/>
  <c r="BK168" i="25"/>
  <c r="BK142" i="25"/>
  <c r="BK129" i="25"/>
  <c r="BK71" i="16"/>
  <c r="BK233" i="25"/>
  <c r="BK115" i="16"/>
  <c r="BK82" i="16"/>
  <c r="BK155" i="25"/>
  <c r="BK181" i="25"/>
  <c r="BK194" i="25"/>
  <c r="BK104" i="16"/>
  <c r="BL98" i="13"/>
  <c r="BL109" i="13" s="1"/>
  <c r="BK220" i="25"/>
  <c r="BM19" i="13"/>
  <c r="BM65" i="13" s="1"/>
  <c r="BN75" i="13"/>
  <c r="BN86" i="13" s="1"/>
  <c r="AZ91" i="13"/>
  <c r="AZ90" i="13" s="1"/>
  <c r="AY109" i="25"/>
  <c r="AY135" i="25"/>
  <c r="AY133" i="25" s="1"/>
  <c r="AY200" i="25"/>
  <c r="AY198" i="25" s="1"/>
  <c r="AY97" i="16"/>
  <c r="AY96" i="16" s="1"/>
  <c r="AY161" i="25"/>
  <c r="AY159" i="25" s="1"/>
  <c r="AY75" i="16"/>
  <c r="AY74" i="16" s="1"/>
  <c r="AY148" i="25"/>
  <c r="AY146" i="25" s="1"/>
  <c r="AY86" i="16"/>
  <c r="AY85" i="16" s="1"/>
  <c r="AY174" i="25"/>
  <c r="AY172" i="25" s="1"/>
  <c r="BA12" i="13"/>
  <c r="BA69" i="13" s="1"/>
  <c r="BA68" i="13" s="1"/>
  <c r="AY108" i="16"/>
  <c r="AY107" i="16" s="1"/>
  <c r="AY213" i="25"/>
  <c r="AY211" i="25" s="1"/>
  <c r="AY53" i="16"/>
  <c r="AY52" i="16" s="1"/>
  <c r="AY187" i="25"/>
  <c r="AY185" i="25" s="1"/>
  <c r="AY122" i="25"/>
  <c r="AY120" i="25" s="1"/>
  <c r="BJ89" i="13"/>
  <c r="BI203" i="25"/>
  <c r="BI216" i="25"/>
  <c r="BJ202" i="25"/>
  <c r="BJ215" i="25"/>
  <c r="BJ176" i="25"/>
  <c r="BJ189" i="25"/>
  <c r="BI177" i="25"/>
  <c r="BI190" i="25"/>
  <c r="BI151" i="25"/>
  <c r="BI164" i="25"/>
  <c r="BJ150" i="25"/>
  <c r="BJ163" i="25"/>
  <c r="BJ124" i="25"/>
  <c r="BJ137" i="25"/>
  <c r="BI125" i="25"/>
  <c r="BI138" i="25"/>
  <c r="BI112" i="25"/>
  <c r="BJ111" i="25"/>
  <c r="BI56" i="16"/>
  <c r="BI111" i="16"/>
  <c r="BI89" i="16"/>
  <c r="BJ94" i="13"/>
  <c r="BJ105" i="13" s="1"/>
  <c r="BK15" i="13"/>
  <c r="BK72" i="13" s="1"/>
  <c r="BI100" i="16"/>
  <c r="BI78" i="16"/>
  <c r="BI67" i="16"/>
  <c r="AY81" i="21"/>
  <c r="AY59" i="21"/>
  <c r="AY26" i="21"/>
  <c r="AZ70" i="21"/>
  <c r="AZ37" i="21"/>
  <c r="BJ55" i="16"/>
  <c r="BJ99" i="16"/>
  <c r="BJ88" i="16"/>
  <c r="BK93" i="13"/>
  <c r="BL14" i="13"/>
  <c r="BJ77" i="16"/>
  <c r="BJ66" i="16"/>
  <c r="BJ110" i="16"/>
  <c r="AY49" i="25" l="1"/>
  <c r="AY48" i="25"/>
  <c r="AY47" i="25"/>
  <c r="AY44" i="25"/>
  <c r="AY45" i="25"/>
  <c r="AY525" i="25" s="1"/>
  <c r="AZ525" i="25" s="1"/>
  <c r="BA525" i="25" s="1"/>
  <c r="BB525" i="25" s="1"/>
  <c r="BC525" i="25" s="1"/>
  <c r="BD525" i="25" s="1"/>
  <c r="BE525" i="25" s="1"/>
  <c r="BF525" i="25" s="1"/>
  <c r="BG525" i="25" s="1"/>
  <c r="BH525" i="25" s="1"/>
  <c r="BI525" i="25" s="1"/>
  <c r="BJ525" i="25" s="1"/>
  <c r="BK525" i="25" s="1"/>
  <c r="BL525" i="25" s="1"/>
  <c r="BM525" i="25" s="1"/>
  <c r="BN525" i="25" s="1"/>
  <c r="BO525" i="25" s="1"/>
  <c r="BP525" i="25" s="1"/>
  <c r="BQ525" i="25" s="1"/>
  <c r="BR525" i="25" s="1"/>
  <c r="AY46" i="25"/>
  <c r="AY526" i="25" s="1"/>
  <c r="AZ526" i="25" s="1"/>
  <c r="BA526" i="25" s="1"/>
  <c r="BB526" i="25" s="1"/>
  <c r="BC526" i="25" s="1"/>
  <c r="BD526" i="25" s="1"/>
  <c r="BE526" i="25" s="1"/>
  <c r="BF526" i="25" s="1"/>
  <c r="BG526" i="25" s="1"/>
  <c r="BH526" i="25" s="1"/>
  <c r="BI526" i="25" s="1"/>
  <c r="BJ526" i="25" s="1"/>
  <c r="BK526" i="25" s="1"/>
  <c r="BL526" i="25" s="1"/>
  <c r="BM526" i="25" s="1"/>
  <c r="BN526" i="25" s="1"/>
  <c r="BO526" i="25" s="1"/>
  <c r="BP526" i="25" s="1"/>
  <c r="BQ526" i="25" s="1"/>
  <c r="BR526" i="25" s="1"/>
  <c r="BJ13" i="13"/>
  <c r="BJ59" i="13" s="1"/>
  <c r="BH126" i="18"/>
  <c r="BH110" i="25"/>
  <c r="BH136" i="25"/>
  <c r="BH109" i="16"/>
  <c r="BH65" i="16"/>
  <c r="BH99" i="18"/>
  <c r="BH87" i="16"/>
  <c r="BH98" i="16"/>
  <c r="BH188" i="25"/>
  <c r="BH149" i="25"/>
  <c r="BH54" i="16"/>
  <c r="BH201" i="25"/>
  <c r="BH76" i="16"/>
  <c r="BH227" i="25"/>
  <c r="BI92" i="13"/>
  <c r="BI103" i="13" s="1"/>
  <c r="BH24" i="20" s="1"/>
  <c r="BH214" i="25"/>
  <c r="BH88" i="18"/>
  <c r="BH123" i="25"/>
  <c r="BH162" i="25"/>
  <c r="BH110" i="18"/>
  <c r="AY31" i="4"/>
  <c r="AY31" i="50" s="1"/>
  <c r="AY13" i="4"/>
  <c r="AY13" i="50" s="1"/>
  <c r="AY15" i="4"/>
  <c r="AY15" i="50" s="1"/>
  <c r="AY16" i="4"/>
  <c r="AY72" i="4" s="1"/>
  <c r="AY17" i="4"/>
  <c r="AY17" i="50" s="1"/>
  <c r="AY33" i="4"/>
  <c r="AY33" i="50" s="1"/>
  <c r="AY18" i="4"/>
  <c r="AY18" i="50" s="1"/>
  <c r="AY32" i="4"/>
  <c r="AY32" i="50" s="1"/>
  <c r="AV119" i="18"/>
  <c r="BK143" i="18"/>
  <c r="AY14" i="4"/>
  <c r="AY14" i="50" s="1"/>
  <c r="BM91" i="18"/>
  <c r="BL92" i="18"/>
  <c r="BM96" i="13"/>
  <c r="BM107" i="13" s="1"/>
  <c r="BL80" i="16"/>
  <c r="BL69" i="16"/>
  <c r="BL153" i="25"/>
  <c r="BL91" i="16"/>
  <c r="BL114" i="25"/>
  <c r="BN17" i="13"/>
  <c r="BN63" i="13" s="1"/>
  <c r="BL231" i="25"/>
  <c r="BL127" i="25"/>
  <c r="BL58" i="16"/>
  <c r="BL205" i="25"/>
  <c r="BL140" i="25"/>
  <c r="BL102" i="16"/>
  <c r="BL113" i="16"/>
  <c r="BL192" i="25"/>
  <c r="BL218" i="25"/>
  <c r="BL179" i="25"/>
  <c r="BL166" i="25"/>
  <c r="BL130" i="18"/>
  <c r="BL103" i="18"/>
  <c r="BL114" i="18"/>
  <c r="BM79" i="16"/>
  <c r="BM139" i="25"/>
  <c r="BM204" i="25"/>
  <c r="BM230" i="25"/>
  <c r="BO16" i="13"/>
  <c r="BO73" i="13" s="1"/>
  <c r="BM165" i="25"/>
  <c r="BM112" i="16"/>
  <c r="BM102" i="18"/>
  <c r="BM178" i="25"/>
  <c r="BM129" i="18"/>
  <c r="BN95" i="13"/>
  <c r="BN106" i="13" s="1"/>
  <c r="BM113" i="18"/>
  <c r="BM126" i="25"/>
  <c r="BM101" i="16"/>
  <c r="BM113" i="25"/>
  <c r="BM217" i="25"/>
  <c r="BM90" i="16"/>
  <c r="BM68" i="16"/>
  <c r="BM152" i="25"/>
  <c r="BM191" i="25"/>
  <c r="BM57" i="16"/>
  <c r="AY123" i="18"/>
  <c r="BM93" i="18"/>
  <c r="BM115" i="18"/>
  <c r="BM104" i="18"/>
  <c r="BM131" i="18"/>
  <c r="BI235" i="25"/>
  <c r="BI96" i="18"/>
  <c r="BI118" i="18"/>
  <c r="BI107" i="18"/>
  <c r="BI134" i="18"/>
  <c r="BL61" i="16"/>
  <c r="BL95" i="18"/>
  <c r="BL106" i="18"/>
  <c r="BL117" i="18"/>
  <c r="BL133" i="18"/>
  <c r="BI89" i="20"/>
  <c r="BL77" i="21" s="1"/>
  <c r="BI139" i="18"/>
  <c r="BI15" i="20"/>
  <c r="BL22" i="21" s="1"/>
  <c r="BK56" i="20"/>
  <c r="BN48" i="21" s="1"/>
  <c r="BA11" i="21"/>
  <c r="BL130" i="25"/>
  <c r="BL143" i="25"/>
  <c r="BL169" i="25"/>
  <c r="BL94" i="16"/>
  <c r="BL116" i="16"/>
  <c r="BL156" i="25"/>
  <c r="BL182" i="25"/>
  <c r="BL195" i="25"/>
  <c r="BM99" i="13"/>
  <c r="BM110" i="13" s="1"/>
  <c r="BL117" i="25"/>
  <c r="AZ14" i="21"/>
  <c r="BL105" i="16"/>
  <c r="BL83" i="16"/>
  <c r="BL72" i="16"/>
  <c r="BL208" i="25"/>
  <c r="BL221" i="25"/>
  <c r="BL234" i="25"/>
  <c r="BN20" i="13"/>
  <c r="BN66" i="13" s="1"/>
  <c r="BA67" i="21"/>
  <c r="BA68" i="21" s="1"/>
  <c r="BM76" i="13"/>
  <c r="BM87" i="13" s="1"/>
  <c r="BK115" i="20"/>
  <c r="BK19" i="20"/>
  <c r="BK104" i="20"/>
  <c r="BK67" i="20"/>
  <c r="BK78" i="20"/>
  <c r="BK41" i="20"/>
  <c r="BK93" i="20"/>
  <c r="BK30" i="20"/>
  <c r="BM232" i="25"/>
  <c r="BM103" i="16"/>
  <c r="BM206" i="25"/>
  <c r="BM219" i="25"/>
  <c r="BM180" i="25"/>
  <c r="BM193" i="25"/>
  <c r="BM115" i="25"/>
  <c r="BM141" i="25"/>
  <c r="BN97" i="13"/>
  <c r="BN108" i="13" s="1"/>
  <c r="BM154" i="25"/>
  <c r="BM114" i="16"/>
  <c r="BM92" i="16"/>
  <c r="BM59" i="16"/>
  <c r="BM128" i="25"/>
  <c r="BM167" i="25"/>
  <c r="BM81" i="16"/>
  <c r="BO18" i="13"/>
  <c r="BM70" i="16"/>
  <c r="AZ102" i="13"/>
  <c r="AY37" i="25"/>
  <c r="BA11" i="13"/>
  <c r="BA58" i="13"/>
  <c r="BA57" i="13" s="1"/>
  <c r="AY38" i="25"/>
  <c r="BI52" i="20"/>
  <c r="BL44" i="21" s="1"/>
  <c r="BI74" i="20"/>
  <c r="BI170" i="25"/>
  <c r="BI95" i="16"/>
  <c r="BI196" i="25"/>
  <c r="BI106" i="16"/>
  <c r="BI144" i="25"/>
  <c r="BI209" i="25"/>
  <c r="BI222" i="25"/>
  <c r="BI73" i="16"/>
  <c r="BI183" i="25"/>
  <c r="BI117" i="16"/>
  <c r="BI84" i="16"/>
  <c r="BI118" i="25"/>
  <c r="BI157" i="25"/>
  <c r="BK21" i="13"/>
  <c r="BJ100" i="13"/>
  <c r="BJ111" i="13" s="1"/>
  <c r="BI131" i="25"/>
  <c r="BI62" i="16"/>
  <c r="AP69" i="50"/>
  <c r="AP72" i="50"/>
  <c r="AP71" i="50"/>
  <c r="AP70" i="50"/>
  <c r="AP73" i="50"/>
  <c r="AP68" i="50"/>
  <c r="AX74" i="4"/>
  <c r="BK61" i="13"/>
  <c r="BK83" i="13" s="1"/>
  <c r="BI26" i="20"/>
  <c r="BI63" i="20"/>
  <c r="BI100" i="20"/>
  <c r="BI37" i="20"/>
  <c r="BI111" i="20"/>
  <c r="BL60" i="13"/>
  <c r="AZ72" i="21"/>
  <c r="BA35" i="21"/>
  <c r="AZ39" i="21"/>
  <c r="BL71" i="13"/>
  <c r="BK104" i="13"/>
  <c r="AY527" i="25" l="1"/>
  <c r="AZ527" i="25" s="1"/>
  <c r="BA527" i="25" s="1"/>
  <c r="BB527" i="25" s="1"/>
  <c r="BC527" i="25" s="1"/>
  <c r="BD527" i="25" s="1"/>
  <c r="BE527" i="25" s="1"/>
  <c r="BF527" i="25" s="1"/>
  <c r="BG527" i="25" s="1"/>
  <c r="BH527" i="25" s="1"/>
  <c r="BI527" i="25" s="1"/>
  <c r="BJ527" i="25" s="1"/>
  <c r="BK527" i="25" s="1"/>
  <c r="BL527" i="25" s="1"/>
  <c r="BM527" i="25" s="1"/>
  <c r="BN527" i="25" s="1"/>
  <c r="BO527" i="25" s="1"/>
  <c r="BP527" i="25" s="1"/>
  <c r="BQ527" i="25" s="1"/>
  <c r="BR527" i="25" s="1"/>
  <c r="AY528" i="25"/>
  <c r="AY42" i="25"/>
  <c r="AY41" i="25" s="1"/>
  <c r="AY524" i="25"/>
  <c r="AZ524" i="25" s="1"/>
  <c r="BA524" i="25" s="1"/>
  <c r="BB524" i="25" s="1"/>
  <c r="BC524" i="25" s="1"/>
  <c r="BD524" i="25" s="1"/>
  <c r="BE524" i="25" s="1"/>
  <c r="BF524" i="25" s="1"/>
  <c r="BG524" i="25" s="1"/>
  <c r="BH524" i="25" s="1"/>
  <c r="BI524" i="25" s="1"/>
  <c r="BJ524" i="25" s="1"/>
  <c r="BK524" i="25" s="1"/>
  <c r="BL524" i="25" s="1"/>
  <c r="BM524" i="25" s="1"/>
  <c r="BN524" i="25" s="1"/>
  <c r="BO524" i="25" s="1"/>
  <c r="BP524" i="25" s="1"/>
  <c r="BQ524" i="25" s="1"/>
  <c r="BR524" i="25" s="1"/>
  <c r="BJ70" i="13"/>
  <c r="BJ81" i="13" s="1"/>
  <c r="BI136" i="25" s="1"/>
  <c r="BH13" i="20"/>
  <c r="BK20" i="21" s="1"/>
  <c r="BH98" i="20"/>
  <c r="BH109" i="20"/>
  <c r="BH61" i="20"/>
  <c r="BH72" i="20"/>
  <c r="BH50" i="20"/>
  <c r="BK42" i="21" s="1"/>
  <c r="BH35" i="20"/>
  <c r="BH137" i="18"/>
  <c r="BH87" i="20"/>
  <c r="BK75" i="21" s="1"/>
  <c r="AY73" i="4"/>
  <c r="AY86" i="20"/>
  <c r="BB74" i="21" s="1"/>
  <c r="AY71" i="4"/>
  <c r="AY69" i="4"/>
  <c r="AY16" i="50"/>
  <c r="AY12" i="20"/>
  <c r="BB19" i="21" s="1"/>
  <c r="AY49" i="20"/>
  <c r="AY48" i="20" s="1"/>
  <c r="AW121" i="18"/>
  <c r="AW122" i="18"/>
  <c r="BL76" i="20"/>
  <c r="BM101" i="20"/>
  <c r="BI145" i="18"/>
  <c r="BM142" i="18"/>
  <c r="AY70" i="4"/>
  <c r="BL113" i="20"/>
  <c r="BL39" i="20"/>
  <c r="BL141" i="18"/>
  <c r="BL54" i="20"/>
  <c r="BO46" i="21" s="1"/>
  <c r="BL65" i="20"/>
  <c r="BL102" i="20"/>
  <c r="BL17" i="20"/>
  <c r="BO24" i="21" s="1"/>
  <c r="BL91" i="20"/>
  <c r="BO79" i="21" s="1"/>
  <c r="BL28" i="20"/>
  <c r="BN74" i="13"/>
  <c r="BN85" i="13" s="1"/>
  <c r="BM140" i="18"/>
  <c r="BM112" i="20"/>
  <c r="BM27" i="20"/>
  <c r="BM16" i="20"/>
  <c r="BP23" i="21" s="1"/>
  <c r="BO62" i="13"/>
  <c r="BO84" i="13" s="1"/>
  <c r="BM38" i="20"/>
  <c r="BM90" i="20"/>
  <c r="BP78" i="21" s="1"/>
  <c r="BM53" i="20"/>
  <c r="BP45" i="21" s="1"/>
  <c r="BM64" i="20"/>
  <c r="BM75" i="20"/>
  <c r="AY136" i="18"/>
  <c r="AY135" i="18" s="1"/>
  <c r="BL79" i="20"/>
  <c r="BL144" i="18"/>
  <c r="BL94" i="18"/>
  <c r="BL105" i="18"/>
  <c r="BL116" i="18"/>
  <c r="BL132" i="18"/>
  <c r="AY85" i="18"/>
  <c r="BJ90" i="18"/>
  <c r="BJ112" i="18"/>
  <c r="BJ101" i="18"/>
  <c r="BJ128" i="18"/>
  <c r="BJ88" i="20"/>
  <c r="BM76" i="21" s="1"/>
  <c r="BJ138" i="18"/>
  <c r="AY84" i="18"/>
  <c r="BJ14" i="20"/>
  <c r="BM21" i="21" s="1"/>
  <c r="AY35" i="4"/>
  <c r="AY35" i="50" s="1"/>
  <c r="BA12" i="21"/>
  <c r="AY23" i="20"/>
  <c r="AY22" i="20" s="1"/>
  <c r="BL20" i="20"/>
  <c r="BL105" i="20"/>
  <c r="BL68" i="20"/>
  <c r="BL42" i="20"/>
  <c r="BL94" i="20"/>
  <c r="BN77" i="13"/>
  <c r="BN88" i="13" s="1"/>
  <c r="BL57" i="20"/>
  <c r="BO49" i="21" s="1"/>
  <c r="BL31" i="20"/>
  <c r="AZ15" i="21"/>
  <c r="AZ17" i="21" s="1"/>
  <c r="BL116" i="20"/>
  <c r="BL181" i="25"/>
  <c r="BL115" i="16"/>
  <c r="BL60" i="16"/>
  <c r="BL116" i="25"/>
  <c r="BL155" i="25"/>
  <c r="BL104" i="16"/>
  <c r="BM98" i="13"/>
  <c r="BM109" i="13" s="1"/>
  <c r="BL142" i="25"/>
  <c r="BL129" i="25"/>
  <c r="BL220" i="25"/>
  <c r="BL93" i="16"/>
  <c r="BL168" i="25"/>
  <c r="BL82" i="16"/>
  <c r="BL194" i="25"/>
  <c r="BN19" i="13"/>
  <c r="BN65" i="13" s="1"/>
  <c r="BL207" i="25"/>
  <c r="BL233" i="25"/>
  <c r="BL71" i="16"/>
  <c r="BO64" i="13"/>
  <c r="BO75" i="13"/>
  <c r="BM55" i="20"/>
  <c r="BP47" i="21" s="1"/>
  <c r="BM92" i="20"/>
  <c r="BM29" i="20"/>
  <c r="BM40" i="20"/>
  <c r="BM103" i="20"/>
  <c r="BM66" i="20"/>
  <c r="BM114" i="20"/>
  <c r="BM18" i="20"/>
  <c r="BM77" i="20"/>
  <c r="AZ101" i="13"/>
  <c r="AY60" i="20"/>
  <c r="AY59" i="20" s="1"/>
  <c r="AY108" i="20"/>
  <c r="AY107" i="20" s="1"/>
  <c r="AY34" i="20"/>
  <c r="AY33" i="20" s="1"/>
  <c r="BA80" i="13"/>
  <c r="AY97" i="20"/>
  <c r="AY96" i="20" s="1"/>
  <c r="AY71" i="20"/>
  <c r="AY70" i="20" s="1"/>
  <c r="BJ229" i="25"/>
  <c r="BJ216" i="25"/>
  <c r="BI58" i="20"/>
  <c r="BL50" i="21" s="1"/>
  <c r="BI95" i="20"/>
  <c r="BJ51" i="20"/>
  <c r="BM43" i="21" s="1"/>
  <c r="BI21" i="20"/>
  <c r="BI69" i="20"/>
  <c r="BI106" i="20"/>
  <c r="BI32" i="20"/>
  <c r="BI80" i="20"/>
  <c r="BI117" i="20"/>
  <c r="BI43" i="20"/>
  <c r="BK67" i="13"/>
  <c r="BK78" i="13"/>
  <c r="AV34" i="4"/>
  <c r="BJ203" i="25"/>
  <c r="BJ177" i="25"/>
  <c r="BJ190" i="25"/>
  <c r="BJ151" i="25"/>
  <c r="BJ164" i="25"/>
  <c r="BJ125" i="25"/>
  <c r="BJ138" i="25"/>
  <c r="BJ78" i="16"/>
  <c r="BJ112" i="25"/>
  <c r="BJ100" i="16"/>
  <c r="BJ111" i="16"/>
  <c r="BJ56" i="16"/>
  <c r="BJ89" i="16"/>
  <c r="BL15" i="13"/>
  <c r="BL61" i="13" s="1"/>
  <c r="BJ67" i="16"/>
  <c r="BK94" i="13"/>
  <c r="BK105" i="13" s="1"/>
  <c r="BL82" i="13"/>
  <c r="AZ81" i="21"/>
  <c r="AZ59" i="21"/>
  <c r="BJ110" i="20"/>
  <c r="BA69" i="21"/>
  <c r="BA36" i="21"/>
  <c r="BJ99" i="20"/>
  <c r="BJ73" i="20"/>
  <c r="BJ62" i="20"/>
  <c r="BJ36" i="20"/>
  <c r="BJ25" i="20"/>
  <c r="AY36" i="25" l="1"/>
  <c r="AY82" i="18" s="1"/>
  <c r="AY27" i="4" s="1"/>
  <c r="AY27" i="50" s="1"/>
  <c r="AZ528" i="25"/>
  <c r="BA528" i="25" s="1"/>
  <c r="BB528" i="25" s="1"/>
  <c r="BC528" i="25" s="1"/>
  <c r="BD528" i="25" s="1"/>
  <c r="BE528" i="25" s="1"/>
  <c r="BF528" i="25" s="1"/>
  <c r="BG528" i="25" s="1"/>
  <c r="BH528" i="25" s="1"/>
  <c r="BI528" i="25" s="1"/>
  <c r="BJ528" i="25" s="1"/>
  <c r="BK528" i="25" s="1"/>
  <c r="BL528" i="25" s="1"/>
  <c r="BM528" i="25" s="1"/>
  <c r="BN528" i="25" s="1"/>
  <c r="BO528" i="25" s="1"/>
  <c r="BP528" i="25" s="1"/>
  <c r="BQ528" i="25" s="1"/>
  <c r="BR528" i="25" s="1"/>
  <c r="AY322" i="25"/>
  <c r="BI227" i="25"/>
  <c r="BI162" i="25"/>
  <c r="BI88" i="18"/>
  <c r="BI98" i="16"/>
  <c r="BI149" i="25"/>
  <c r="BI99" i="18"/>
  <c r="BI110" i="25"/>
  <c r="BI175" i="25"/>
  <c r="BJ92" i="13"/>
  <c r="BJ103" i="13" s="1"/>
  <c r="BI123" i="25"/>
  <c r="BI201" i="25"/>
  <c r="BI76" i="16"/>
  <c r="BI214" i="25"/>
  <c r="BI126" i="18"/>
  <c r="BI109" i="16"/>
  <c r="BI54" i="16"/>
  <c r="BI65" i="16"/>
  <c r="BK13" i="13"/>
  <c r="BI87" i="16"/>
  <c r="BI188" i="25"/>
  <c r="BI110" i="18"/>
  <c r="AY36" i="4"/>
  <c r="AY36" i="50" s="1"/>
  <c r="AY29" i="4"/>
  <c r="AY29" i="50" s="1"/>
  <c r="AY30" i="4"/>
  <c r="AY30" i="50" s="1"/>
  <c r="BL143" i="18"/>
  <c r="AW120" i="18"/>
  <c r="AW119" i="18" s="1"/>
  <c r="BM103" i="18"/>
  <c r="AZ64" i="16"/>
  <c r="AZ63" i="16" s="1"/>
  <c r="BM127" i="25"/>
  <c r="BM205" i="25"/>
  <c r="BM153" i="25"/>
  <c r="BM218" i="25"/>
  <c r="BM192" i="25"/>
  <c r="BM69" i="16"/>
  <c r="BM114" i="25"/>
  <c r="BM140" i="25"/>
  <c r="BM102" i="16"/>
  <c r="BM166" i="25"/>
  <c r="BO17" i="13"/>
  <c r="BO63" i="13" s="1"/>
  <c r="BM91" i="16"/>
  <c r="BM58" i="16"/>
  <c r="BM80" i="16"/>
  <c r="BM179" i="25"/>
  <c r="BN96" i="13"/>
  <c r="BN107" i="13" s="1"/>
  <c r="BM113" i="16"/>
  <c r="BM231" i="25"/>
  <c r="BM114" i="18"/>
  <c r="BM92" i="18"/>
  <c r="BM130" i="18"/>
  <c r="BN102" i="18"/>
  <c r="AY121" i="16"/>
  <c r="BA79" i="13"/>
  <c r="BN112" i="16"/>
  <c r="BN126" i="25"/>
  <c r="BN57" i="16"/>
  <c r="BN139" i="25"/>
  <c r="BN191" i="25"/>
  <c r="BN113" i="18"/>
  <c r="BN90" i="16"/>
  <c r="BO95" i="13"/>
  <c r="BO106" i="13" s="1"/>
  <c r="BN165" i="25"/>
  <c r="BN230" i="25"/>
  <c r="BP16" i="13"/>
  <c r="BP73" i="13" s="1"/>
  <c r="BN101" i="16"/>
  <c r="BN68" i="16"/>
  <c r="BN204" i="25"/>
  <c r="BN129" i="18"/>
  <c r="BN79" i="16"/>
  <c r="BN217" i="25"/>
  <c r="BN178" i="25"/>
  <c r="BN91" i="18"/>
  <c r="BN113" i="25"/>
  <c r="BN152" i="25"/>
  <c r="AY85" i="20"/>
  <c r="AY84" i="20" s="1"/>
  <c r="AZ87" i="18"/>
  <c r="AZ86" i="18" s="1"/>
  <c r="AZ98" i="18"/>
  <c r="AZ97" i="18" s="1"/>
  <c r="AZ109" i="18"/>
  <c r="AZ108" i="18" s="1"/>
  <c r="AZ125" i="18"/>
  <c r="AZ124" i="18" s="1"/>
  <c r="BJ89" i="20"/>
  <c r="BM77" i="21" s="1"/>
  <c r="BJ139" i="18"/>
  <c r="BM156" i="25"/>
  <c r="BM95" i="18"/>
  <c r="BM117" i="18"/>
  <c r="BM106" i="18"/>
  <c r="BM133" i="18"/>
  <c r="BK228" i="25"/>
  <c r="BK100" i="18"/>
  <c r="BK89" i="18"/>
  <c r="BK111" i="18"/>
  <c r="BK127" i="18"/>
  <c r="BJ15" i="20"/>
  <c r="BM22" i="21" s="1"/>
  <c r="AZ226" i="25"/>
  <c r="AZ224" i="25" s="1"/>
  <c r="BA13" i="21"/>
  <c r="BL93" i="20"/>
  <c r="BM105" i="16"/>
  <c r="BO20" i="13"/>
  <c r="BO77" i="13" s="1"/>
  <c r="BM72" i="16"/>
  <c r="BM195" i="25"/>
  <c r="BM117" i="25"/>
  <c r="BN99" i="13"/>
  <c r="BN110" i="13" s="1"/>
  <c r="BM94" i="16"/>
  <c r="BM208" i="25"/>
  <c r="BM83" i="16"/>
  <c r="BM143" i="25"/>
  <c r="BM130" i="25"/>
  <c r="BM234" i="25"/>
  <c r="BM61" i="16"/>
  <c r="BM116" i="16"/>
  <c r="BM182" i="25"/>
  <c r="BM169" i="25"/>
  <c r="BM221" i="25"/>
  <c r="AZ26" i="21"/>
  <c r="AY11" i="20"/>
  <c r="AY10" i="20" s="1"/>
  <c r="AV34" i="50"/>
  <c r="BL41" i="20"/>
  <c r="BL30" i="20"/>
  <c r="BL19" i="20"/>
  <c r="BL56" i="20"/>
  <c r="BO48" i="21" s="1"/>
  <c r="BL104" i="20"/>
  <c r="BN76" i="13"/>
  <c r="BN87" i="13" s="1"/>
  <c r="BL78" i="20"/>
  <c r="BL67" i="20"/>
  <c r="BL115" i="20"/>
  <c r="BO86" i="13"/>
  <c r="AY120" i="16"/>
  <c r="AZ148" i="25"/>
  <c r="AZ146" i="25" s="1"/>
  <c r="AZ200" i="25"/>
  <c r="AZ198" i="25" s="1"/>
  <c r="AZ122" i="25"/>
  <c r="AZ120" i="25" s="1"/>
  <c r="AZ213" i="25"/>
  <c r="AZ211" i="25" s="1"/>
  <c r="AZ86" i="16"/>
  <c r="AZ85" i="16" s="1"/>
  <c r="AZ53" i="16"/>
  <c r="AZ52" i="16" s="1"/>
  <c r="AZ75" i="16"/>
  <c r="AZ74" i="16" s="1"/>
  <c r="AZ97" i="16"/>
  <c r="AZ96" i="16" s="1"/>
  <c r="BA91" i="13"/>
  <c r="BA102" i="13" s="1"/>
  <c r="AZ109" i="25"/>
  <c r="AZ187" i="25"/>
  <c r="AZ185" i="25" s="1"/>
  <c r="BB12" i="13"/>
  <c r="BB69" i="13" s="1"/>
  <c r="BB68" i="13" s="1"/>
  <c r="AZ108" i="16"/>
  <c r="AZ107" i="16" s="1"/>
  <c r="AZ174" i="25"/>
  <c r="AZ172" i="25" s="1"/>
  <c r="AZ135" i="25"/>
  <c r="AZ133" i="25" s="1"/>
  <c r="AZ161" i="25"/>
  <c r="AZ159" i="25" s="1"/>
  <c r="AY47" i="20"/>
  <c r="BB41" i="21"/>
  <c r="BJ52" i="20"/>
  <c r="BM44" i="21" s="1"/>
  <c r="BJ26" i="20"/>
  <c r="BK89" i="13"/>
  <c r="BK202" i="25"/>
  <c r="BK215" i="25"/>
  <c r="BK176" i="25"/>
  <c r="BK189" i="25"/>
  <c r="BK150" i="25"/>
  <c r="BK163" i="25"/>
  <c r="BK124" i="25"/>
  <c r="BK137" i="25"/>
  <c r="BK111" i="25"/>
  <c r="BL72" i="13"/>
  <c r="BL83" i="13" s="1"/>
  <c r="BJ37" i="20"/>
  <c r="BJ111" i="20"/>
  <c r="BJ63" i="20"/>
  <c r="BJ74" i="20"/>
  <c r="BJ100" i="20"/>
  <c r="BK66" i="16"/>
  <c r="BL93" i="13"/>
  <c r="BL104" i="13" s="1"/>
  <c r="BK110" i="16"/>
  <c r="BK88" i="16"/>
  <c r="BM14" i="13"/>
  <c r="BM60" i="13" s="1"/>
  <c r="BK99" i="16"/>
  <c r="BK77" i="16"/>
  <c r="BK55" i="16"/>
  <c r="BA70" i="21"/>
  <c r="BA37" i="21"/>
  <c r="AZ49" i="25" l="1"/>
  <c r="AZ48" i="25"/>
  <c r="AZ44" i="25"/>
  <c r="AZ47" i="25"/>
  <c r="AZ45" i="25"/>
  <c r="AZ530" i="25" s="1"/>
  <c r="BA530" i="25" s="1"/>
  <c r="BB530" i="25" s="1"/>
  <c r="BC530" i="25" s="1"/>
  <c r="BD530" i="25" s="1"/>
  <c r="BE530" i="25" s="1"/>
  <c r="BF530" i="25" s="1"/>
  <c r="BG530" i="25" s="1"/>
  <c r="BH530" i="25" s="1"/>
  <c r="BI530" i="25" s="1"/>
  <c r="BJ530" i="25" s="1"/>
  <c r="BK530" i="25" s="1"/>
  <c r="BL530" i="25" s="1"/>
  <c r="BM530" i="25" s="1"/>
  <c r="BN530" i="25" s="1"/>
  <c r="BO530" i="25" s="1"/>
  <c r="BP530" i="25" s="1"/>
  <c r="BQ530" i="25" s="1"/>
  <c r="BR530" i="25" s="1"/>
  <c r="AZ46" i="25"/>
  <c r="AZ531" i="25" s="1"/>
  <c r="BA531" i="25" s="1"/>
  <c r="BB531" i="25" s="1"/>
  <c r="BC531" i="25" s="1"/>
  <c r="BD531" i="25" s="1"/>
  <c r="BE531" i="25" s="1"/>
  <c r="BF531" i="25" s="1"/>
  <c r="BG531" i="25" s="1"/>
  <c r="BH531" i="25" s="1"/>
  <c r="BI531" i="25" s="1"/>
  <c r="BJ531" i="25" s="1"/>
  <c r="BK531" i="25" s="1"/>
  <c r="BL531" i="25" s="1"/>
  <c r="BM531" i="25" s="1"/>
  <c r="BN531" i="25" s="1"/>
  <c r="BO531" i="25" s="1"/>
  <c r="BP531" i="25" s="1"/>
  <c r="BQ531" i="25" s="1"/>
  <c r="BR531" i="25" s="1"/>
  <c r="BI24" i="20"/>
  <c r="BI50" i="20"/>
  <c r="BL42" i="21" s="1"/>
  <c r="BI61" i="20"/>
  <c r="BI13" i="20"/>
  <c r="BL20" i="21" s="1"/>
  <c r="BI109" i="20"/>
  <c r="BI87" i="20"/>
  <c r="BL75" i="21" s="1"/>
  <c r="BI137" i="18"/>
  <c r="BI35" i="20"/>
  <c r="BI98" i="20"/>
  <c r="BI72" i="20"/>
  <c r="BK70" i="13"/>
  <c r="BK59" i="13"/>
  <c r="AZ86" i="20"/>
  <c r="BC74" i="21" s="1"/>
  <c r="AZ33" i="4"/>
  <c r="AZ33" i="50" s="1"/>
  <c r="AZ13" i="4"/>
  <c r="AZ69" i="4" s="1"/>
  <c r="AZ32" i="4"/>
  <c r="AZ32" i="50" s="1"/>
  <c r="AZ15" i="4"/>
  <c r="AZ71" i="4" s="1"/>
  <c r="AZ18" i="4"/>
  <c r="AZ18" i="50" s="1"/>
  <c r="AZ16" i="4"/>
  <c r="AZ72" i="4" s="1"/>
  <c r="AZ31" i="4"/>
  <c r="AZ31" i="50" s="1"/>
  <c r="AZ17" i="4"/>
  <c r="AZ73" i="4" s="1"/>
  <c r="AZ12" i="20"/>
  <c r="BC19" i="21" s="1"/>
  <c r="AZ49" i="20"/>
  <c r="AZ48" i="20" s="1"/>
  <c r="BM91" i="20"/>
  <c r="BP79" i="21" s="1"/>
  <c r="BO74" i="13"/>
  <c r="BO85" i="13" s="1"/>
  <c r="BM144" i="18"/>
  <c r="BN90" i="20"/>
  <c r="BQ78" i="21" s="1"/>
  <c r="BM141" i="18"/>
  <c r="AZ14" i="4"/>
  <c r="AZ14" i="50" s="1"/>
  <c r="BM65" i="20"/>
  <c r="BM76" i="20"/>
  <c r="BM113" i="20"/>
  <c r="BM54" i="20"/>
  <c r="BP46" i="21" s="1"/>
  <c r="BM39" i="20"/>
  <c r="BM28" i="20"/>
  <c r="BM102" i="20"/>
  <c r="BM17" i="20"/>
  <c r="BP24" i="21" s="1"/>
  <c r="BN27" i="20"/>
  <c r="BN38" i="20"/>
  <c r="BN101" i="20"/>
  <c r="BN64" i="20"/>
  <c r="BN75" i="20"/>
  <c r="BN140" i="18"/>
  <c r="BN16" i="20"/>
  <c r="BQ23" i="21" s="1"/>
  <c r="BN53" i="20"/>
  <c r="BQ45" i="21" s="1"/>
  <c r="BN112" i="20"/>
  <c r="BP62" i="13"/>
  <c r="BP84" i="13" s="1"/>
  <c r="AZ123" i="18"/>
  <c r="BN180" i="25"/>
  <c r="BN93" i="18"/>
  <c r="BN115" i="18"/>
  <c r="BN104" i="18"/>
  <c r="BN131" i="18"/>
  <c r="BJ222" i="25"/>
  <c r="BJ96" i="18"/>
  <c r="BJ118" i="18"/>
  <c r="BJ107" i="18"/>
  <c r="BJ134" i="18"/>
  <c r="AZ136" i="18"/>
  <c r="AZ135" i="18" s="1"/>
  <c r="BM82" i="16"/>
  <c r="BM105" i="18"/>
  <c r="BM94" i="18"/>
  <c r="BM116" i="18"/>
  <c r="BM132" i="18"/>
  <c r="BK88" i="20"/>
  <c r="BN76" i="21" s="1"/>
  <c r="BK138" i="18"/>
  <c r="BK229" i="25"/>
  <c r="BK90" i="18"/>
  <c r="BK101" i="18"/>
  <c r="BK112" i="18"/>
  <c r="BK128" i="18"/>
  <c r="BK14" i="20"/>
  <c r="BN21" i="21" s="1"/>
  <c r="BA14" i="21"/>
  <c r="BM20" i="20"/>
  <c r="AZ71" i="20"/>
  <c r="AZ70" i="20" s="1"/>
  <c r="BO66" i="13"/>
  <c r="BO88" i="13" s="1"/>
  <c r="BM68" i="20"/>
  <c r="BM105" i="20"/>
  <c r="BM116" i="20"/>
  <c r="BM94" i="20"/>
  <c r="BM79" i="20"/>
  <c r="BM57" i="20"/>
  <c r="BP49" i="21" s="1"/>
  <c r="BM42" i="20"/>
  <c r="BM31" i="20"/>
  <c r="BB65" i="21"/>
  <c r="BB66" i="21" s="1"/>
  <c r="BB67" i="21" s="1"/>
  <c r="BB68" i="21" s="1"/>
  <c r="BB32" i="21"/>
  <c r="BB33" i="21" s="1"/>
  <c r="BB34" i="21" s="1"/>
  <c r="BB35" i="21" s="1"/>
  <c r="BB10" i="21"/>
  <c r="BN98" i="13"/>
  <c r="BN109" i="13" s="1"/>
  <c r="BM129" i="25"/>
  <c r="BM116" i="25"/>
  <c r="BM194" i="25"/>
  <c r="BM207" i="25"/>
  <c r="BM220" i="25"/>
  <c r="BM93" i="16"/>
  <c r="BM181" i="25"/>
  <c r="BM168" i="25"/>
  <c r="BM60" i="16"/>
  <c r="BM71" i="16"/>
  <c r="BM233" i="25"/>
  <c r="BM115" i="16"/>
  <c r="BM104" i="16"/>
  <c r="BM155" i="25"/>
  <c r="BM142" i="25"/>
  <c r="BO19" i="13"/>
  <c r="BO65" i="13" s="1"/>
  <c r="BP18" i="13"/>
  <c r="BP75" i="13" s="1"/>
  <c r="BN206" i="25"/>
  <c r="BN128" i="25"/>
  <c r="BN81" i="16"/>
  <c r="BN59" i="16"/>
  <c r="BN114" i="16"/>
  <c r="BN154" i="25"/>
  <c r="BN232" i="25"/>
  <c r="BN92" i="16"/>
  <c r="BN115" i="25"/>
  <c r="BN70" i="16"/>
  <c r="BO97" i="13"/>
  <c r="BO108" i="13" s="1"/>
  <c r="BN141" i="25"/>
  <c r="BN103" i="16"/>
  <c r="BN193" i="25"/>
  <c r="BN219" i="25"/>
  <c r="BN167" i="25"/>
  <c r="AZ60" i="20"/>
  <c r="AZ59" i="20" s="1"/>
  <c r="BA101" i="13"/>
  <c r="AZ38" i="25"/>
  <c r="AZ37" i="25"/>
  <c r="AZ97" i="20"/>
  <c r="AZ96" i="20" s="1"/>
  <c r="AZ108" i="20"/>
  <c r="AZ107" i="20" s="1"/>
  <c r="BA90" i="13"/>
  <c r="AZ34" i="20"/>
  <c r="AZ33" i="20" s="1"/>
  <c r="BB58" i="13"/>
  <c r="BB80" i="13" s="1"/>
  <c r="AZ23" i="20"/>
  <c r="AZ22" i="20" s="1"/>
  <c r="BB11" i="13"/>
  <c r="BK51" i="20"/>
  <c r="BN43" i="21" s="1"/>
  <c r="BJ235" i="25"/>
  <c r="BL21" i="13"/>
  <c r="BJ106" i="16"/>
  <c r="BJ117" i="16"/>
  <c r="BJ209" i="25"/>
  <c r="BJ170" i="25"/>
  <c r="BJ144" i="25"/>
  <c r="BJ62" i="16"/>
  <c r="BJ118" i="25"/>
  <c r="BK100" i="13"/>
  <c r="BK111" i="13" s="1"/>
  <c r="BJ131" i="25"/>
  <c r="BJ196" i="25"/>
  <c r="BJ157" i="25"/>
  <c r="BJ84" i="16"/>
  <c r="BJ73" i="16"/>
  <c r="BJ95" i="16"/>
  <c r="BJ183" i="25"/>
  <c r="AQ71" i="50"/>
  <c r="AQ69" i="50"/>
  <c r="AQ70" i="50"/>
  <c r="AQ73" i="50"/>
  <c r="AQ72" i="50"/>
  <c r="AQ68" i="50"/>
  <c r="AW34" i="4"/>
  <c r="BK203" i="25"/>
  <c r="BK216" i="25"/>
  <c r="BK177" i="25"/>
  <c r="BK190" i="25"/>
  <c r="BK151" i="25"/>
  <c r="BK164" i="25"/>
  <c r="BK125" i="25"/>
  <c r="BK138" i="25"/>
  <c r="BK112" i="25"/>
  <c r="BK111" i="16"/>
  <c r="BK89" i="16"/>
  <c r="BK100" i="16"/>
  <c r="BK78" i="16"/>
  <c r="BL94" i="13"/>
  <c r="BL105" i="13" s="1"/>
  <c r="BM15" i="13"/>
  <c r="BM61" i="13" s="1"/>
  <c r="BK67" i="16"/>
  <c r="BK56" i="16"/>
  <c r="AY74" i="4"/>
  <c r="BM71" i="13"/>
  <c r="BM82" i="13" s="1"/>
  <c r="BK110" i="20"/>
  <c r="BA72" i="21"/>
  <c r="BA39" i="21"/>
  <c r="BK99" i="20"/>
  <c r="BK73" i="20"/>
  <c r="BK62" i="20"/>
  <c r="BK36" i="20"/>
  <c r="BK25" i="20"/>
  <c r="AZ529" i="25" l="1"/>
  <c r="BA529" i="25" s="1"/>
  <c r="BB529" i="25" s="1"/>
  <c r="BC529" i="25" s="1"/>
  <c r="BD529" i="25" s="1"/>
  <c r="BE529" i="25" s="1"/>
  <c r="BF529" i="25" s="1"/>
  <c r="BG529" i="25" s="1"/>
  <c r="BH529" i="25" s="1"/>
  <c r="BI529" i="25" s="1"/>
  <c r="BJ529" i="25" s="1"/>
  <c r="BK529" i="25" s="1"/>
  <c r="BL529" i="25" s="1"/>
  <c r="BM529" i="25" s="1"/>
  <c r="BN529" i="25" s="1"/>
  <c r="BO529" i="25" s="1"/>
  <c r="BP529" i="25" s="1"/>
  <c r="BQ529" i="25" s="1"/>
  <c r="BR529" i="25" s="1"/>
  <c r="AZ42" i="25"/>
  <c r="AZ41" i="25" s="1"/>
  <c r="AZ532" i="25"/>
  <c r="BA532" i="25" s="1"/>
  <c r="BB532" i="25" s="1"/>
  <c r="BC532" i="25" s="1"/>
  <c r="BD532" i="25" s="1"/>
  <c r="BE532" i="25" s="1"/>
  <c r="BF532" i="25" s="1"/>
  <c r="BG532" i="25" s="1"/>
  <c r="BH532" i="25" s="1"/>
  <c r="BI532" i="25" s="1"/>
  <c r="BJ532" i="25" s="1"/>
  <c r="BK532" i="25" s="1"/>
  <c r="BL532" i="25" s="1"/>
  <c r="BM532" i="25" s="1"/>
  <c r="BN532" i="25" s="1"/>
  <c r="BO532" i="25" s="1"/>
  <c r="BP532" i="25" s="1"/>
  <c r="BQ532" i="25" s="1"/>
  <c r="BR532" i="25" s="1"/>
  <c r="AZ533" i="25"/>
  <c r="BK81" i="13"/>
  <c r="BJ76" i="16" s="1"/>
  <c r="BN127" i="25"/>
  <c r="AZ13" i="50"/>
  <c r="AZ17" i="50"/>
  <c r="AZ15" i="50"/>
  <c r="AZ36" i="4"/>
  <c r="AZ36" i="50" s="1"/>
  <c r="AZ16" i="50"/>
  <c r="BN231" i="25"/>
  <c r="BN140" i="25"/>
  <c r="BN205" i="25"/>
  <c r="BN69" i="16"/>
  <c r="BN102" i="16"/>
  <c r="BN192" i="25"/>
  <c r="BN218" i="25"/>
  <c r="BN130" i="18"/>
  <c r="BN114" i="25"/>
  <c r="BN58" i="16"/>
  <c r="BO96" i="13"/>
  <c r="BO107" i="13" s="1"/>
  <c r="BN153" i="25"/>
  <c r="BN80" i="16"/>
  <c r="BN114" i="18"/>
  <c r="BN179" i="25"/>
  <c r="BN91" i="16"/>
  <c r="BN166" i="25"/>
  <c r="BP17" i="13"/>
  <c r="BP63" i="13" s="1"/>
  <c r="BN103" i="18"/>
  <c r="BN113" i="16"/>
  <c r="BN92" i="18"/>
  <c r="AX121" i="18"/>
  <c r="BJ145" i="18"/>
  <c r="BN142" i="18"/>
  <c r="BM143" i="18"/>
  <c r="AX122" i="18"/>
  <c r="BA64" i="16"/>
  <c r="BA63" i="16" s="1"/>
  <c r="AZ70" i="4"/>
  <c r="AZ120" i="16"/>
  <c r="BB79" i="13"/>
  <c r="BO101" i="16"/>
  <c r="BO57" i="16"/>
  <c r="BO113" i="25"/>
  <c r="BO91" i="18"/>
  <c r="BO126" i="25"/>
  <c r="BO102" i="18"/>
  <c r="BO90" i="16"/>
  <c r="BO217" i="25"/>
  <c r="BQ16" i="13"/>
  <c r="BQ73" i="13" s="1"/>
  <c r="BO79" i="16"/>
  <c r="BO112" i="16"/>
  <c r="BO139" i="25"/>
  <c r="BO191" i="25"/>
  <c r="BO230" i="25"/>
  <c r="BP95" i="13"/>
  <c r="BP106" i="13" s="1"/>
  <c r="BO129" i="18"/>
  <c r="BO68" i="16"/>
  <c r="BO178" i="25"/>
  <c r="BO204" i="25"/>
  <c r="BO152" i="25"/>
  <c r="BO113" i="18"/>
  <c r="BO165" i="25"/>
  <c r="AZ85" i="20"/>
  <c r="AZ84" i="20" s="1"/>
  <c r="BC65" i="21" s="1"/>
  <c r="BC66" i="21" s="1"/>
  <c r="BN94" i="16"/>
  <c r="BN95" i="18"/>
  <c r="BN117" i="18"/>
  <c r="BN106" i="18"/>
  <c r="BN133" i="18"/>
  <c r="AZ84" i="18"/>
  <c r="AZ85" i="18"/>
  <c r="BL100" i="18"/>
  <c r="BL89" i="18"/>
  <c r="BL127" i="18"/>
  <c r="BL111" i="18"/>
  <c r="BA87" i="18"/>
  <c r="BA86" i="18" s="1"/>
  <c r="BA98" i="18"/>
  <c r="BA97" i="18" s="1"/>
  <c r="BA109" i="18"/>
  <c r="BA108" i="18" s="1"/>
  <c r="BA125" i="18"/>
  <c r="BA124" i="18" s="1"/>
  <c r="BK89" i="20"/>
  <c r="BN77" i="21" s="1"/>
  <c r="BK139" i="18"/>
  <c r="AZ11" i="20"/>
  <c r="AZ10" i="20" s="1"/>
  <c r="BC10" i="21" s="1"/>
  <c r="BK15" i="20"/>
  <c r="BN22" i="21" s="1"/>
  <c r="BA226" i="25"/>
  <c r="BA224" i="25" s="1"/>
  <c r="BA15" i="21"/>
  <c r="BA17" i="21" s="1"/>
  <c r="AZ35" i="4"/>
  <c r="AZ35" i="50" s="1"/>
  <c r="BM30" i="20"/>
  <c r="BN103" i="20"/>
  <c r="BN169" i="25"/>
  <c r="BN130" i="25"/>
  <c r="BN72" i="16"/>
  <c r="BN116" i="16"/>
  <c r="BN61" i="16"/>
  <c r="BN156" i="25"/>
  <c r="BN83" i="16"/>
  <c r="BO99" i="13"/>
  <c r="BO110" i="13" s="1"/>
  <c r="BP20" i="13"/>
  <c r="BP77" i="13" s="1"/>
  <c r="BN105" i="16"/>
  <c r="BN143" i="25"/>
  <c r="BN221" i="25"/>
  <c r="BN234" i="25"/>
  <c r="BN182" i="25"/>
  <c r="BN208" i="25"/>
  <c r="BN117" i="25"/>
  <c r="BN195" i="25"/>
  <c r="BB11" i="21"/>
  <c r="BM93" i="20"/>
  <c r="BM115" i="20"/>
  <c r="AW34" i="50"/>
  <c r="BM67" i="20"/>
  <c r="BM56" i="20"/>
  <c r="BP48" i="21" s="1"/>
  <c r="BM78" i="20"/>
  <c r="BM104" i="20"/>
  <c r="BM41" i="20"/>
  <c r="BM19" i="20"/>
  <c r="BO76" i="13"/>
  <c r="BO87" i="13" s="1"/>
  <c r="BP64" i="13"/>
  <c r="BP86" i="13" s="1"/>
  <c r="BN29" i="20"/>
  <c r="BN114" i="20"/>
  <c r="BN18" i="20"/>
  <c r="BN66" i="20"/>
  <c r="BN40" i="20"/>
  <c r="BN77" i="20"/>
  <c r="BN55" i="20"/>
  <c r="BQ47" i="21" s="1"/>
  <c r="BN92" i="20"/>
  <c r="AZ47" i="20"/>
  <c r="BC32" i="21" s="1"/>
  <c r="BC33" i="21" s="1"/>
  <c r="AZ121" i="16"/>
  <c r="BC12" i="13"/>
  <c r="BC58" i="13" s="1"/>
  <c r="BC57" i="13" s="1"/>
  <c r="BA97" i="16"/>
  <c r="BA96" i="16" s="1"/>
  <c r="BA122" i="25"/>
  <c r="BA120" i="25" s="1"/>
  <c r="BA108" i="16"/>
  <c r="BA107" i="16" s="1"/>
  <c r="BA109" i="25"/>
  <c r="BA187" i="25"/>
  <c r="BA185" i="25" s="1"/>
  <c r="BA213" i="25"/>
  <c r="BA211" i="25" s="1"/>
  <c r="BA200" i="25"/>
  <c r="BA198" i="25" s="1"/>
  <c r="BA174" i="25"/>
  <c r="BA172" i="25" s="1"/>
  <c r="BA75" i="16"/>
  <c r="BA74" i="16" s="1"/>
  <c r="BA161" i="25"/>
  <c r="BA159" i="25" s="1"/>
  <c r="BB91" i="13"/>
  <c r="BB102" i="13" s="1"/>
  <c r="BA148" i="25"/>
  <c r="BA146" i="25" s="1"/>
  <c r="BA86" i="16"/>
  <c r="BA85" i="16" s="1"/>
  <c r="BA53" i="16"/>
  <c r="BA52" i="16" s="1"/>
  <c r="BB57" i="13"/>
  <c r="BA135" i="25"/>
  <c r="BA133" i="25" s="1"/>
  <c r="BC41" i="21"/>
  <c r="BK52" i="20"/>
  <c r="BN44" i="21" s="1"/>
  <c r="BJ58" i="20"/>
  <c r="BM50" i="21" s="1"/>
  <c r="BJ95" i="20"/>
  <c r="BJ21" i="20"/>
  <c r="BJ106" i="20"/>
  <c r="BJ43" i="20"/>
  <c r="BJ69" i="20"/>
  <c r="BJ32" i="20"/>
  <c r="BJ80" i="20"/>
  <c r="BJ117" i="20"/>
  <c r="BL67" i="13"/>
  <c r="BL78" i="13"/>
  <c r="BL215" i="25"/>
  <c r="BL228" i="25"/>
  <c r="BL189" i="25"/>
  <c r="BL202" i="25"/>
  <c r="BL163" i="25"/>
  <c r="BL176" i="25"/>
  <c r="BL137" i="25"/>
  <c r="BL150" i="25"/>
  <c r="BL111" i="25"/>
  <c r="BL124" i="25"/>
  <c r="BM72" i="13"/>
  <c r="BM83" i="13" s="1"/>
  <c r="BK74" i="20"/>
  <c r="BK26" i="20"/>
  <c r="BK63" i="20"/>
  <c r="BK100" i="20"/>
  <c r="BK111" i="20"/>
  <c r="BK37" i="20"/>
  <c r="BL110" i="16"/>
  <c r="BM93" i="13"/>
  <c r="BM104" i="13" s="1"/>
  <c r="BL77" i="16"/>
  <c r="BL88" i="16"/>
  <c r="BL66" i="16"/>
  <c r="BL55" i="16"/>
  <c r="BL99" i="16"/>
  <c r="BN14" i="13"/>
  <c r="BN71" i="13" s="1"/>
  <c r="BA81" i="21"/>
  <c r="BA59" i="21"/>
  <c r="BB69" i="21"/>
  <c r="BB36" i="21"/>
  <c r="BA48" i="25" l="1"/>
  <c r="BA49" i="25"/>
  <c r="BA44" i="25"/>
  <c r="BA47" i="25"/>
  <c r="BA537" i="25" s="1"/>
  <c r="BA45" i="25"/>
  <c r="BA535" i="25" s="1"/>
  <c r="BB535" i="25" s="1"/>
  <c r="BC535" i="25" s="1"/>
  <c r="BD535" i="25" s="1"/>
  <c r="BE535" i="25" s="1"/>
  <c r="BF535" i="25" s="1"/>
  <c r="BG535" i="25" s="1"/>
  <c r="BH535" i="25" s="1"/>
  <c r="BI535" i="25" s="1"/>
  <c r="BJ535" i="25" s="1"/>
  <c r="BK535" i="25" s="1"/>
  <c r="BL535" i="25" s="1"/>
  <c r="BM535" i="25" s="1"/>
  <c r="BN535" i="25" s="1"/>
  <c r="BO535" i="25" s="1"/>
  <c r="BP535" i="25" s="1"/>
  <c r="BQ535" i="25" s="1"/>
  <c r="BR535" i="25" s="1"/>
  <c r="BA46" i="25"/>
  <c r="BA536" i="25" s="1"/>
  <c r="BB536" i="25" s="1"/>
  <c r="BC536" i="25" s="1"/>
  <c r="BD536" i="25" s="1"/>
  <c r="BE536" i="25" s="1"/>
  <c r="BF536" i="25" s="1"/>
  <c r="BG536" i="25" s="1"/>
  <c r="BH536" i="25" s="1"/>
  <c r="BI536" i="25" s="1"/>
  <c r="BJ536" i="25" s="1"/>
  <c r="BK536" i="25" s="1"/>
  <c r="BL536" i="25" s="1"/>
  <c r="BM536" i="25" s="1"/>
  <c r="BN536" i="25" s="1"/>
  <c r="BO536" i="25" s="1"/>
  <c r="BP536" i="25" s="1"/>
  <c r="BQ536" i="25" s="1"/>
  <c r="BR536" i="25" s="1"/>
  <c r="BA533" i="25"/>
  <c r="BB533" i="25" s="1"/>
  <c r="BC533" i="25" s="1"/>
  <c r="BD533" i="25" s="1"/>
  <c r="BE533" i="25" s="1"/>
  <c r="BF533" i="25" s="1"/>
  <c r="BG533" i="25" s="1"/>
  <c r="BH533" i="25" s="1"/>
  <c r="BI533" i="25" s="1"/>
  <c r="BJ533" i="25" s="1"/>
  <c r="BK533" i="25" s="1"/>
  <c r="BL533" i="25" s="1"/>
  <c r="BM533" i="25" s="1"/>
  <c r="BN533" i="25" s="1"/>
  <c r="BO533" i="25" s="1"/>
  <c r="BP533" i="25" s="1"/>
  <c r="BQ533" i="25" s="1"/>
  <c r="BR533" i="25" s="1"/>
  <c r="AZ322" i="25"/>
  <c r="AZ36" i="25"/>
  <c r="AZ82" i="18" s="1"/>
  <c r="AZ27" i="4" s="1"/>
  <c r="AZ27" i="50" s="1"/>
  <c r="BJ136" i="25"/>
  <c r="BJ109" i="16"/>
  <c r="BJ175" i="25"/>
  <c r="BJ88" i="18"/>
  <c r="BJ87" i="16"/>
  <c r="BJ201" i="25"/>
  <c r="BJ123" i="25"/>
  <c r="BJ149" i="25"/>
  <c r="BJ110" i="18"/>
  <c r="BJ110" i="25"/>
  <c r="BJ99" i="18"/>
  <c r="BK92" i="13"/>
  <c r="BK103" i="13" s="1"/>
  <c r="BJ50" i="20" s="1"/>
  <c r="BM42" i="21" s="1"/>
  <c r="BJ65" i="16"/>
  <c r="BL13" i="13"/>
  <c r="BL59" i="13" s="1"/>
  <c r="BJ162" i="25"/>
  <c r="BJ126" i="18"/>
  <c r="BJ98" i="16"/>
  <c r="BJ188" i="25"/>
  <c r="BJ227" i="25"/>
  <c r="BJ54" i="16"/>
  <c r="BJ214" i="25"/>
  <c r="BA86" i="20"/>
  <c r="BD74" i="21" s="1"/>
  <c r="AZ30" i="4"/>
  <c r="AZ30" i="50" s="1"/>
  <c r="BA15" i="4"/>
  <c r="BA15" i="50" s="1"/>
  <c r="BA18" i="4"/>
  <c r="BA18" i="50" s="1"/>
  <c r="BA16" i="4"/>
  <c r="BA16" i="50" s="1"/>
  <c r="BA17" i="4"/>
  <c r="BA17" i="50" s="1"/>
  <c r="BA31" i="4"/>
  <c r="BA31" i="50" s="1"/>
  <c r="AZ29" i="4"/>
  <c r="AZ29" i="50" s="1"/>
  <c r="BA13" i="4"/>
  <c r="BA69" i="4" s="1"/>
  <c r="BA12" i="20"/>
  <c r="BD19" i="21" s="1"/>
  <c r="BA49" i="20"/>
  <c r="BP74" i="13"/>
  <c r="BP85" i="13" s="1"/>
  <c r="BN39" i="20"/>
  <c r="BN65" i="20"/>
  <c r="BN28" i="20"/>
  <c r="BN113" i="20"/>
  <c r="BN17" i="20"/>
  <c r="BQ24" i="21" s="1"/>
  <c r="BN141" i="18"/>
  <c r="BN76" i="20"/>
  <c r="BN102" i="20"/>
  <c r="BN54" i="20"/>
  <c r="BQ46" i="21" s="1"/>
  <c r="BN91" i="20"/>
  <c r="BQ79" i="21" s="1"/>
  <c r="AX120" i="18"/>
  <c r="AX119" i="18" s="1"/>
  <c r="BO53" i="20"/>
  <c r="BR45" i="21" s="1"/>
  <c r="BN144" i="18"/>
  <c r="BQ62" i="13"/>
  <c r="BQ84" i="13" s="1"/>
  <c r="BO16" i="20"/>
  <c r="BR23" i="21" s="1"/>
  <c r="BO101" i="20"/>
  <c r="BO112" i="20"/>
  <c r="BO140" i="18"/>
  <c r="BO90" i="20"/>
  <c r="BR78" i="21" s="1"/>
  <c r="BO27" i="20"/>
  <c r="BO38" i="20"/>
  <c r="BO64" i="20"/>
  <c r="BO75" i="20"/>
  <c r="BA123" i="18"/>
  <c r="BO128" i="25"/>
  <c r="BO93" i="18"/>
  <c r="BO115" i="18"/>
  <c r="BO104" i="18"/>
  <c r="BO131" i="18"/>
  <c r="BA136" i="18"/>
  <c r="BA135" i="18" s="1"/>
  <c r="BN71" i="16"/>
  <c r="BN105" i="18"/>
  <c r="BN94" i="18"/>
  <c r="BN116" i="18"/>
  <c r="BN132" i="18"/>
  <c r="BL229" i="25"/>
  <c r="BL90" i="18"/>
  <c r="BL101" i="18"/>
  <c r="BL112" i="18"/>
  <c r="BL128" i="18"/>
  <c r="BL88" i="20"/>
  <c r="BO76" i="21" s="1"/>
  <c r="BL138" i="18"/>
  <c r="BL14" i="20"/>
  <c r="BO21" i="21" s="1"/>
  <c r="BA26" i="21"/>
  <c r="BN94" i="20"/>
  <c r="BN57" i="20"/>
  <c r="BQ49" i="21" s="1"/>
  <c r="BN20" i="20"/>
  <c r="BN116" i="20"/>
  <c r="BN68" i="20"/>
  <c r="BN105" i="20"/>
  <c r="BN42" i="20"/>
  <c r="BN31" i="20"/>
  <c r="BN79" i="20"/>
  <c r="BP66" i="13"/>
  <c r="BP88" i="13" s="1"/>
  <c r="BB12" i="21"/>
  <c r="BN220" i="25"/>
  <c r="BN181" i="25"/>
  <c r="BN168" i="25"/>
  <c r="BN194" i="25"/>
  <c r="BN82" i="16"/>
  <c r="BN155" i="25"/>
  <c r="BN142" i="25"/>
  <c r="BN115" i="16"/>
  <c r="BN60" i="16"/>
  <c r="BN129" i="25"/>
  <c r="BN233" i="25"/>
  <c r="BP19" i="13"/>
  <c r="BP65" i="13" s="1"/>
  <c r="BO98" i="13"/>
  <c r="BO109" i="13" s="1"/>
  <c r="BN104" i="16"/>
  <c r="BN207" i="25"/>
  <c r="BN93" i="16"/>
  <c r="BN116" i="25"/>
  <c r="BO70" i="16"/>
  <c r="BO114" i="16"/>
  <c r="BO141" i="25"/>
  <c r="BQ18" i="13"/>
  <c r="BQ64" i="13" s="1"/>
  <c r="BO92" i="16"/>
  <c r="BO180" i="25"/>
  <c r="BO115" i="25"/>
  <c r="BO206" i="25"/>
  <c r="BO103" i="16"/>
  <c r="BO154" i="25"/>
  <c r="BO59" i="16"/>
  <c r="BO232" i="25"/>
  <c r="BO81" i="16"/>
  <c r="BO193" i="25"/>
  <c r="BP97" i="13"/>
  <c r="BP108" i="13" s="1"/>
  <c r="BO167" i="25"/>
  <c r="BO219" i="25"/>
  <c r="BC69" i="13"/>
  <c r="BC68" i="13" s="1"/>
  <c r="BC11" i="13"/>
  <c r="BB90" i="13"/>
  <c r="BA38" i="25"/>
  <c r="BA37" i="25"/>
  <c r="BC11" i="21"/>
  <c r="BL51" i="20"/>
  <c r="BO43" i="21" s="1"/>
  <c r="BL89" i="13"/>
  <c r="AR70" i="50"/>
  <c r="AR72" i="50"/>
  <c r="AR71" i="50"/>
  <c r="AR68" i="50"/>
  <c r="AR73" i="50"/>
  <c r="BA33" i="4"/>
  <c r="BA32" i="4"/>
  <c r="BA14" i="4"/>
  <c r="BL203" i="25"/>
  <c r="BL216" i="25"/>
  <c r="BL177" i="25"/>
  <c r="BL190" i="25"/>
  <c r="BL151" i="25"/>
  <c r="BL164" i="25"/>
  <c r="BL125" i="25"/>
  <c r="BL138" i="25"/>
  <c r="BL112" i="25"/>
  <c r="BL100" i="16"/>
  <c r="BM94" i="13"/>
  <c r="BM105" i="13" s="1"/>
  <c r="BL111" i="16"/>
  <c r="BL89" i="16"/>
  <c r="BL56" i="16"/>
  <c r="BL67" i="16"/>
  <c r="BN15" i="13"/>
  <c r="BN61" i="13" s="1"/>
  <c r="BL78" i="16"/>
  <c r="BN60" i="13"/>
  <c r="BN82" i="13" s="1"/>
  <c r="BL110" i="20"/>
  <c r="BC67" i="21"/>
  <c r="BB70" i="21"/>
  <c r="BB37" i="21"/>
  <c r="BC34" i="21"/>
  <c r="AZ74" i="4"/>
  <c r="BA108" i="20"/>
  <c r="BA107" i="20" s="1"/>
  <c r="BL99" i="20"/>
  <c r="BA97" i="20"/>
  <c r="BA96" i="20" s="1"/>
  <c r="BL73" i="20"/>
  <c r="BA60" i="20"/>
  <c r="BA59" i="20" s="1"/>
  <c r="BA71" i="20"/>
  <c r="BA70" i="20" s="1"/>
  <c r="BL62" i="20"/>
  <c r="BL36" i="20"/>
  <c r="BA34" i="20"/>
  <c r="BA33" i="20" s="1"/>
  <c r="BL25" i="20"/>
  <c r="BA23" i="20"/>
  <c r="BA22" i="20" s="1"/>
  <c r="BB101" i="13"/>
  <c r="BA534" i="25" l="1"/>
  <c r="BB534" i="25" s="1"/>
  <c r="BC534" i="25" s="1"/>
  <c r="BD534" i="25" s="1"/>
  <c r="BE534" i="25" s="1"/>
  <c r="BF534" i="25" s="1"/>
  <c r="BG534" i="25" s="1"/>
  <c r="BH534" i="25" s="1"/>
  <c r="BI534" i="25" s="1"/>
  <c r="BJ534" i="25" s="1"/>
  <c r="BK534" i="25" s="1"/>
  <c r="BL534" i="25" s="1"/>
  <c r="BM534" i="25" s="1"/>
  <c r="BN534" i="25" s="1"/>
  <c r="BO534" i="25" s="1"/>
  <c r="BP534" i="25" s="1"/>
  <c r="BQ534" i="25" s="1"/>
  <c r="BR534" i="25" s="1"/>
  <c r="BA42" i="25"/>
  <c r="BA41" i="25" s="1"/>
  <c r="BB537" i="25"/>
  <c r="BC537" i="25" s="1"/>
  <c r="BD537" i="25" s="1"/>
  <c r="BE537" i="25" s="1"/>
  <c r="BF537" i="25" s="1"/>
  <c r="BG537" i="25" s="1"/>
  <c r="BH537" i="25" s="1"/>
  <c r="BI537" i="25" s="1"/>
  <c r="BJ537" i="25" s="1"/>
  <c r="BK537" i="25" s="1"/>
  <c r="BL537" i="25" s="1"/>
  <c r="BM537" i="25" s="1"/>
  <c r="BN537" i="25" s="1"/>
  <c r="BO537" i="25" s="1"/>
  <c r="BP537" i="25" s="1"/>
  <c r="BQ537" i="25" s="1"/>
  <c r="BR537" i="25" s="1"/>
  <c r="BA322" i="25"/>
  <c r="BJ13" i="20"/>
  <c r="BM20" i="21" s="1"/>
  <c r="BJ35" i="20"/>
  <c r="BL70" i="13"/>
  <c r="BL81" i="13" s="1"/>
  <c r="BJ98" i="20"/>
  <c r="BJ137" i="18"/>
  <c r="BJ24" i="20"/>
  <c r="BJ109" i="20"/>
  <c r="BJ72" i="20"/>
  <c r="BJ61" i="20"/>
  <c r="BJ87" i="20"/>
  <c r="BM75" i="21" s="1"/>
  <c r="BA73" i="4"/>
  <c r="BO114" i="18"/>
  <c r="BO205" i="25"/>
  <c r="BA71" i="4"/>
  <c r="BO192" i="25"/>
  <c r="BA72" i="4"/>
  <c r="BA13" i="50"/>
  <c r="BQ17" i="13"/>
  <c r="BQ63" i="13" s="1"/>
  <c r="BO92" i="18"/>
  <c r="BO102" i="16"/>
  <c r="BO127" i="25"/>
  <c r="BO69" i="16"/>
  <c r="BO231" i="25"/>
  <c r="BO91" i="16"/>
  <c r="BO218" i="25"/>
  <c r="BO103" i="18"/>
  <c r="BO80" i="16"/>
  <c r="BO140" i="25"/>
  <c r="BP96" i="13"/>
  <c r="BP107" i="13" s="1"/>
  <c r="BO130" i="18"/>
  <c r="BO166" i="25"/>
  <c r="BO58" i="16"/>
  <c r="BO179" i="25"/>
  <c r="BO113" i="16"/>
  <c r="BO153" i="25"/>
  <c r="BO114" i="25"/>
  <c r="BN143" i="18"/>
  <c r="BO142" i="18"/>
  <c r="BP165" i="25"/>
  <c r="BP230" i="25"/>
  <c r="BP101" i="16"/>
  <c r="BP126" i="25"/>
  <c r="BP113" i="18"/>
  <c r="BP90" i="16"/>
  <c r="BQ95" i="13"/>
  <c r="BQ106" i="13" s="1"/>
  <c r="BP191" i="25"/>
  <c r="BP57" i="16"/>
  <c r="BP102" i="18"/>
  <c r="BP217" i="25"/>
  <c r="BP129" i="18"/>
  <c r="BP113" i="25"/>
  <c r="BP91" i="18"/>
  <c r="BP204" i="25"/>
  <c r="BP152" i="25"/>
  <c r="BR16" i="13"/>
  <c r="BR62" i="13" s="1"/>
  <c r="BP139" i="25"/>
  <c r="BP79" i="16"/>
  <c r="BP178" i="25"/>
  <c r="BP68" i="16"/>
  <c r="BP112" i="16"/>
  <c r="BA11" i="20"/>
  <c r="BA10" i="20" s="1"/>
  <c r="BD10" i="21" s="1"/>
  <c r="BA85" i="20"/>
  <c r="BA84" i="20" s="1"/>
  <c r="BD65" i="21" s="1"/>
  <c r="BL100" i="13"/>
  <c r="BL111" i="13" s="1"/>
  <c r="BK96" i="18"/>
  <c r="BK118" i="18"/>
  <c r="BK107" i="18"/>
  <c r="BK134" i="18"/>
  <c r="BO117" i="25"/>
  <c r="BO95" i="18"/>
  <c r="BO117" i="18"/>
  <c r="BO106" i="18"/>
  <c r="BO133" i="18"/>
  <c r="BL89" i="20"/>
  <c r="BO77" i="21" s="1"/>
  <c r="BL139" i="18"/>
  <c r="BM228" i="25"/>
  <c r="BM100" i="18"/>
  <c r="BM89" i="18"/>
  <c r="BM111" i="18"/>
  <c r="BM127" i="18"/>
  <c r="BA84" i="18"/>
  <c r="BA85" i="18"/>
  <c r="BL15" i="20"/>
  <c r="BO22" i="21" s="1"/>
  <c r="BO208" i="25"/>
  <c r="BA35" i="4"/>
  <c r="BA35" i="50" s="1"/>
  <c r="BO156" i="25"/>
  <c r="BO29" i="20"/>
  <c r="BN30" i="20"/>
  <c r="BO221" i="25"/>
  <c r="BQ20" i="13"/>
  <c r="BQ77" i="13" s="1"/>
  <c r="BP99" i="13"/>
  <c r="BP110" i="13" s="1"/>
  <c r="BO83" i="16"/>
  <c r="BO195" i="25"/>
  <c r="BO182" i="25"/>
  <c r="BO234" i="25"/>
  <c r="BO143" i="25"/>
  <c r="BO94" i="16"/>
  <c r="BO72" i="16"/>
  <c r="BO130" i="25"/>
  <c r="BO116" i="16"/>
  <c r="BO169" i="25"/>
  <c r="BO105" i="16"/>
  <c r="BO61" i="16"/>
  <c r="BB13" i="21"/>
  <c r="BA32" i="50"/>
  <c r="BA33" i="50"/>
  <c r="BP76" i="13"/>
  <c r="BP87" i="13" s="1"/>
  <c r="BN19" i="20"/>
  <c r="BN41" i="20"/>
  <c r="BN93" i="20"/>
  <c r="BN115" i="20"/>
  <c r="BN56" i="20"/>
  <c r="BQ48" i="21" s="1"/>
  <c r="BN67" i="20"/>
  <c r="BN104" i="20"/>
  <c r="BN78" i="20"/>
  <c r="BO66" i="20"/>
  <c r="BO114" i="20"/>
  <c r="BO18" i="20"/>
  <c r="BO77" i="20"/>
  <c r="BO40" i="20"/>
  <c r="BO92" i="20"/>
  <c r="BO55" i="20"/>
  <c r="BR47" i="21" s="1"/>
  <c r="BO103" i="20"/>
  <c r="BQ75" i="13"/>
  <c r="BQ86" i="13" s="1"/>
  <c r="BC80" i="13"/>
  <c r="BC12" i="21"/>
  <c r="BL52" i="20"/>
  <c r="BO44" i="21" s="1"/>
  <c r="BK157" i="25"/>
  <c r="BK73" i="16"/>
  <c r="BK196" i="25"/>
  <c r="BK106" i="16"/>
  <c r="BK170" i="25"/>
  <c r="BK131" i="25"/>
  <c r="BK62" i="16"/>
  <c r="BK235" i="25"/>
  <c r="BM21" i="13"/>
  <c r="BM67" i="13" s="1"/>
  <c r="BK117" i="16"/>
  <c r="BK118" i="25"/>
  <c r="BK222" i="25"/>
  <c r="BK95" i="16"/>
  <c r="BK209" i="25"/>
  <c r="BK84" i="16"/>
  <c r="BK144" i="25"/>
  <c r="BK183" i="25"/>
  <c r="BA48" i="20"/>
  <c r="BA47" i="20" s="1"/>
  <c r="BD32" i="21" s="1"/>
  <c r="BD41" i="21"/>
  <c r="BA120" i="16"/>
  <c r="BA121" i="16"/>
  <c r="AR69" i="50"/>
  <c r="BA14" i="50"/>
  <c r="BA70" i="4"/>
  <c r="AX34" i="4"/>
  <c r="BA36" i="4"/>
  <c r="BM202" i="25"/>
  <c r="BM215" i="25"/>
  <c r="BM176" i="25"/>
  <c r="BM189" i="25"/>
  <c r="BM150" i="25"/>
  <c r="BM163" i="25"/>
  <c r="BM124" i="25"/>
  <c r="BM137" i="25"/>
  <c r="BM111" i="25"/>
  <c r="BL37" i="20"/>
  <c r="BL63" i="20"/>
  <c r="BL100" i="20"/>
  <c r="BL26" i="20"/>
  <c r="BL74" i="20"/>
  <c r="BL111" i="20"/>
  <c r="BN72" i="13"/>
  <c r="BN83" i="13" s="1"/>
  <c r="BB72" i="21"/>
  <c r="BC68" i="21"/>
  <c r="BC35" i="21"/>
  <c r="BB39" i="21"/>
  <c r="BM55" i="16"/>
  <c r="BM88" i="16"/>
  <c r="BM77" i="16"/>
  <c r="BM99" i="16"/>
  <c r="BO14" i="13"/>
  <c r="BM110" i="16"/>
  <c r="BN93" i="13"/>
  <c r="BM66" i="16"/>
  <c r="BA36" i="25" l="1"/>
  <c r="BA82" i="18" s="1"/>
  <c r="BA27" i="4" s="1"/>
  <c r="BA27" i="50" s="1"/>
  <c r="BK126" i="18"/>
  <c r="BK98" i="16"/>
  <c r="BK109" i="16"/>
  <c r="BK110" i="25"/>
  <c r="BK87" i="16"/>
  <c r="BK175" i="25"/>
  <c r="BK214" i="25"/>
  <c r="BK188" i="25"/>
  <c r="BK227" i="25"/>
  <c r="BK201" i="25"/>
  <c r="BM13" i="13"/>
  <c r="BK88" i="18"/>
  <c r="BK65" i="16"/>
  <c r="BK54" i="16"/>
  <c r="BK99" i="18"/>
  <c r="BK110" i="18"/>
  <c r="BK162" i="25"/>
  <c r="BK123" i="25"/>
  <c r="BK76" i="16"/>
  <c r="BK136" i="25"/>
  <c r="BL92" i="13"/>
  <c r="BL103" i="13" s="1"/>
  <c r="BK149" i="25"/>
  <c r="BO17" i="20"/>
  <c r="BR24" i="21" s="1"/>
  <c r="BA30" i="4"/>
  <c r="BA30" i="50" s="1"/>
  <c r="BA29" i="4"/>
  <c r="BA29" i="50" s="1"/>
  <c r="BQ74" i="13"/>
  <c r="BQ85" i="13" s="1"/>
  <c r="BP80" i="16" s="1"/>
  <c r="BO28" i="20"/>
  <c r="BO54" i="20"/>
  <c r="BR46" i="21" s="1"/>
  <c r="BO141" i="18"/>
  <c r="BO102" i="20"/>
  <c r="BO113" i="20"/>
  <c r="BO91" i="20"/>
  <c r="BR79" i="21" s="1"/>
  <c r="BO76" i="20"/>
  <c r="BO39" i="20"/>
  <c r="BO65" i="20"/>
  <c r="AY121" i="18"/>
  <c r="BO144" i="18"/>
  <c r="BP90" i="20"/>
  <c r="BS78" i="21" s="1"/>
  <c r="AY122" i="18"/>
  <c r="BB64" i="16"/>
  <c r="BB63" i="16" s="1"/>
  <c r="BK145" i="18"/>
  <c r="BC79" i="13"/>
  <c r="BP140" i="18"/>
  <c r="BP27" i="20"/>
  <c r="BP101" i="20"/>
  <c r="BP53" i="20"/>
  <c r="BS45" i="21" s="1"/>
  <c r="BR73" i="13"/>
  <c r="BR84" i="13" s="1"/>
  <c r="BP112" i="20"/>
  <c r="BP38" i="20"/>
  <c r="BP75" i="20"/>
  <c r="BP16" i="20"/>
  <c r="BS23" i="21" s="1"/>
  <c r="BP64" i="20"/>
  <c r="BK117" i="20"/>
  <c r="BK43" i="20"/>
  <c r="BK80" i="20"/>
  <c r="BK95" i="20"/>
  <c r="BK32" i="20"/>
  <c r="BK106" i="20"/>
  <c r="BK21" i="20"/>
  <c r="BK58" i="20"/>
  <c r="BN50" i="21" s="1"/>
  <c r="BK69" i="20"/>
  <c r="BB87" i="18"/>
  <c r="BB86" i="18" s="1"/>
  <c r="BB98" i="18"/>
  <c r="BB97" i="18" s="1"/>
  <c r="BB109" i="18"/>
  <c r="BB108" i="18" s="1"/>
  <c r="BB125" i="18"/>
  <c r="BB124" i="18" s="1"/>
  <c r="BP93" i="18"/>
  <c r="BP104" i="18"/>
  <c r="BP115" i="18"/>
  <c r="BP131" i="18"/>
  <c r="BO207" i="25"/>
  <c r="BO94" i="18"/>
  <c r="BO105" i="18"/>
  <c r="BO132" i="18"/>
  <c r="BO116" i="18"/>
  <c r="BM90" i="18"/>
  <c r="BM101" i="18"/>
  <c r="BM112" i="18"/>
  <c r="BM128" i="18"/>
  <c r="BB226" i="25"/>
  <c r="BB224" i="25" s="1"/>
  <c r="BO57" i="20"/>
  <c r="BR49" i="21" s="1"/>
  <c r="BB14" i="21"/>
  <c r="BO31" i="20"/>
  <c r="BO68" i="20"/>
  <c r="BO79" i="20"/>
  <c r="BO42" i="20"/>
  <c r="BO20" i="20"/>
  <c r="BO94" i="20"/>
  <c r="BO105" i="20"/>
  <c r="BO116" i="20"/>
  <c r="BQ66" i="13"/>
  <c r="BQ88" i="13" s="1"/>
  <c r="BA36" i="50"/>
  <c r="AX34" i="50"/>
  <c r="BO71" i="16"/>
  <c r="BO233" i="25"/>
  <c r="BO155" i="25"/>
  <c r="BO194" i="25"/>
  <c r="BO93" i="16"/>
  <c r="BO142" i="25"/>
  <c r="BO181" i="25"/>
  <c r="BO104" i="16"/>
  <c r="BO60" i="16"/>
  <c r="BO82" i="16"/>
  <c r="BP98" i="13"/>
  <c r="BP109" i="13" s="1"/>
  <c r="BQ19" i="13"/>
  <c r="BQ76" i="13" s="1"/>
  <c r="BO220" i="25"/>
  <c r="BO116" i="25"/>
  <c r="BO129" i="25"/>
  <c r="BO115" i="16"/>
  <c r="BO168" i="25"/>
  <c r="BP114" i="16"/>
  <c r="BP193" i="25"/>
  <c r="BP81" i="16"/>
  <c r="BQ97" i="13"/>
  <c r="BQ108" i="13" s="1"/>
  <c r="BP128" i="25"/>
  <c r="BP103" i="16"/>
  <c r="BP59" i="16"/>
  <c r="BP141" i="25"/>
  <c r="BP154" i="25"/>
  <c r="BP70" i="16"/>
  <c r="BR18" i="13"/>
  <c r="BR64" i="13" s="1"/>
  <c r="BP167" i="25"/>
  <c r="BP92" i="16"/>
  <c r="BP232" i="25"/>
  <c r="BP219" i="25"/>
  <c r="BP115" i="25"/>
  <c r="BP206" i="25"/>
  <c r="BP180" i="25"/>
  <c r="BD12" i="13"/>
  <c r="BD11" i="13" s="1"/>
  <c r="BB161" i="25"/>
  <c r="BB159" i="25" s="1"/>
  <c r="BB148" i="25"/>
  <c r="BB146" i="25" s="1"/>
  <c r="BB200" i="25"/>
  <c r="BB198" i="25" s="1"/>
  <c r="BB109" i="25"/>
  <c r="BC91" i="13"/>
  <c r="BC90" i="13" s="1"/>
  <c r="BB97" i="16"/>
  <c r="BB96" i="16" s="1"/>
  <c r="BB135" i="25"/>
  <c r="BB133" i="25" s="1"/>
  <c r="BB187" i="25"/>
  <c r="BB185" i="25" s="1"/>
  <c r="BB53" i="16"/>
  <c r="BB52" i="16" s="1"/>
  <c r="BB213" i="25"/>
  <c r="BB211" i="25" s="1"/>
  <c r="BB108" i="16"/>
  <c r="BB107" i="16" s="1"/>
  <c r="BB86" i="16"/>
  <c r="BB85" i="16" s="1"/>
  <c r="BB75" i="16"/>
  <c r="BB74" i="16" s="1"/>
  <c r="BB122" i="25"/>
  <c r="BB120" i="25" s="1"/>
  <c r="BB174" i="25"/>
  <c r="BB172" i="25" s="1"/>
  <c r="BC13" i="21"/>
  <c r="BM78" i="13"/>
  <c r="BM89" i="13" s="1"/>
  <c r="BM216" i="25"/>
  <c r="BM229" i="25"/>
  <c r="BM190" i="25"/>
  <c r="BM203" i="25"/>
  <c r="BM164" i="25"/>
  <c r="BM177" i="25"/>
  <c r="BM138" i="25"/>
  <c r="BM151" i="25"/>
  <c r="BM112" i="25"/>
  <c r="BM125" i="25"/>
  <c r="BN94" i="13"/>
  <c r="BN105" i="13" s="1"/>
  <c r="BM111" i="16"/>
  <c r="BM56" i="16"/>
  <c r="BM100" i="16"/>
  <c r="BM67" i="16"/>
  <c r="BO15" i="13"/>
  <c r="BO61" i="13" s="1"/>
  <c r="BM78" i="16"/>
  <c r="BM89" i="16"/>
  <c r="BB81" i="21"/>
  <c r="BB59" i="21"/>
  <c r="BD66" i="21"/>
  <c r="BC69" i="21"/>
  <c r="BC36" i="21"/>
  <c r="BD33" i="21"/>
  <c r="BD11" i="21"/>
  <c r="BN104" i="13"/>
  <c r="BO60" i="13"/>
  <c r="BO71" i="13"/>
  <c r="BB48" i="25" l="1"/>
  <c r="BB49" i="25"/>
  <c r="BB46" i="25"/>
  <c r="BB541" i="25" s="1"/>
  <c r="BC541" i="25" s="1"/>
  <c r="BD541" i="25" s="1"/>
  <c r="BE541" i="25" s="1"/>
  <c r="BF541" i="25" s="1"/>
  <c r="BG541" i="25" s="1"/>
  <c r="BH541" i="25" s="1"/>
  <c r="BI541" i="25" s="1"/>
  <c r="BJ541" i="25" s="1"/>
  <c r="BK541" i="25" s="1"/>
  <c r="BL541" i="25" s="1"/>
  <c r="BM541" i="25" s="1"/>
  <c r="BN541" i="25" s="1"/>
  <c r="BO541" i="25" s="1"/>
  <c r="BP541" i="25" s="1"/>
  <c r="BQ541" i="25" s="1"/>
  <c r="BR541" i="25" s="1"/>
  <c r="BB47" i="25"/>
  <c r="BB44" i="25"/>
  <c r="BB45" i="25"/>
  <c r="BB540" i="25" s="1"/>
  <c r="BC540" i="25" s="1"/>
  <c r="BD540" i="25" s="1"/>
  <c r="BE540" i="25" s="1"/>
  <c r="BF540" i="25" s="1"/>
  <c r="BG540" i="25" s="1"/>
  <c r="BH540" i="25" s="1"/>
  <c r="BI540" i="25" s="1"/>
  <c r="BJ540" i="25" s="1"/>
  <c r="BK540" i="25" s="1"/>
  <c r="BL540" i="25" s="1"/>
  <c r="BM540" i="25" s="1"/>
  <c r="BN540" i="25" s="1"/>
  <c r="BO540" i="25" s="1"/>
  <c r="BP540" i="25" s="1"/>
  <c r="BQ540" i="25" s="1"/>
  <c r="BR540" i="25" s="1"/>
  <c r="BK137" i="18"/>
  <c r="BK72" i="20"/>
  <c r="BK98" i="20"/>
  <c r="BK61" i="20"/>
  <c r="BK109" i="20"/>
  <c r="BK24" i="20"/>
  <c r="BK13" i="20"/>
  <c r="BN20" i="21" s="1"/>
  <c r="BK50" i="20"/>
  <c r="BN42" i="21" s="1"/>
  <c r="BK35" i="20"/>
  <c r="BK87" i="20"/>
  <c r="BN75" i="21" s="1"/>
  <c r="BM59" i="13"/>
  <c r="BM70" i="13"/>
  <c r="BP114" i="25"/>
  <c r="BP92" i="18"/>
  <c r="BP218" i="25"/>
  <c r="BP114" i="18"/>
  <c r="BP179" i="25"/>
  <c r="BB16" i="4"/>
  <c r="BB16" i="50" s="1"/>
  <c r="BB18" i="4"/>
  <c r="BB18" i="50" s="1"/>
  <c r="BB31" i="4"/>
  <c r="BB31" i="50" s="1"/>
  <c r="BB17" i="4"/>
  <c r="BB17" i="50" s="1"/>
  <c r="BB15" i="4"/>
  <c r="BB15" i="50" s="1"/>
  <c r="BB13" i="4"/>
  <c r="BB13" i="50" s="1"/>
  <c r="BP140" i="25"/>
  <c r="BQ96" i="13"/>
  <c r="BQ107" i="13" s="1"/>
  <c r="BP102" i="16"/>
  <c r="BP166" i="25"/>
  <c r="BP153" i="25"/>
  <c r="BP113" i="16"/>
  <c r="BP130" i="18"/>
  <c r="BP205" i="25"/>
  <c r="BP91" i="16"/>
  <c r="BP69" i="16"/>
  <c r="BP58" i="16"/>
  <c r="BP103" i="18"/>
  <c r="BP231" i="25"/>
  <c r="BP127" i="25"/>
  <c r="BR17" i="13"/>
  <c r="BR74" i="13" s="1"/>
  <c r="BP192" i="25"/>
  <c r="BB123" i="18"/>
  <c r="BP142" i="18"/>
  <c r="BO143" i="18"/>
  <c r="BQ113" i="25"/>
  <c r="BQ113" i="18"/>
  <c r="BQ79" i="16"/>
  <c r="BQ204" i="25"/>
  <c r="BQ91" i="18"/>
  <c r="BQ217" i="25"/>
  <c r="BQ90" i="16"/>
  <c r="BQ165" i="25"/>
  <c r="BQ102" i="18"/>
  <c r="BQ101" i="16"/>
  <c r="BQ112" i="16"/>
  <c r="BQ152" i="25"/>
  <c r="BQ57" i="16"/>
  <c r="BQ191" i="25"/>
  <c r="BQ178" i="25"/>
  <c r="BR95" i="13"/>
  <c r="BR106" i="13" s="1"/>
  <c r="BQ139" i="25"/>
  <c r="BS16" i="13"/>
  <c r="BS62" i="13" s="1"/>
  <c r="BQ68" i="16"/>
  <c r="BQ126" i="25"/>
  <c r="BQ230" i="25"/>
  <c r="BQ129" i="18"/>
  <c r="BM88" i="20"/>
  <c r="BP76" i="21" s="1"/>
  <c r="BM138" i="18"/>
  <c r="BM89" i="20"/>
  <c r="BP77" i="21" s="1"/>
  <c r="BM139" i="18"/>
  <c r="BP221" i="25"/>
  <c r="BP95" i="18"/>
  <c r="BP117" i="18"/>
  <c r="BP106" i="18"/>
  <c r="BP133" i="18"/>
  <c r="BL96" i="18"/>
  <c r="BL118" i="18"/>
  <c r="BL107" i="18"/>
  <c r="BL134" i="18"/>
  <c r="BM14" i="20"/>
  <c r="BP21" i="21" s="1"/>
  <c r="BM15" i="20"/>
  <c r="BP22" i="21" s="1"/>
  <c r="BB15" i="21"/>
  <c r="BB17" i="21" s="1"/>
  <c r="BP83" i="16"/>
  <c r="BO67" i="20"/>
  <c r="BP114" i="20"/>
  <c r="BP116" i="16"/>
  <c r="BP117" i="25"/>
  <c r="BP72" i="16"/>
  <c r="BP105" i="16"/>
  <c r="BP234" i="25"/>
  <c r="BQ99" i="13"/>
  <c r="BQ110" i="13" s="1"/>
  <c r="BP61" i="16"/>
  <c r="BP169" i="25"/>
  <c r="BP143" i="25"/>
  <c r="BP208" i="25"/>
  <c r="BP156" i="25"/>
  <c r="BR20" i="13"/>
  <c r="BR66" i="13" s="1"/>
  <c r="BP195" i="25"/>
  <c r="BP130" i="25"/>
  <c r="BP94" i="16"/>
  <c r="BP182" i="25"/>
  <c r="BO78" i="20"/>
  <c r="BO93" i="20"/>
  <c r="BO30" i="20"/>
  <c r="BO115" i="20"/>
  <c r="BO56" i="20"/>
  <c r="BR48" i="21" s="1"/>
  <c r="BO104" i="20"/>
  <c r="BO19" i="20"/>
  <c r="BO41" i="20"/>
  <c r="BQ65" i="13"/>
  <c r="BQ87" i="13" s="1"/>
  <c r="BR75" i="13"/>
  <c r="BR86" i="13" s="1"/>
  <c r="BC102" i="13"/>
  <c r="BP77" i="20"/>
  <c r="BP40" i="20"/>
  <c r="BP66" i="20"/>
  <c r="BP92" i="20"/>
  <c r="BP103" i="20"/>
  <c r="BP55" i="20"/>
  <c r="BS47" i="21" s="1"/>
  <c r="BP18" i="20"/>
  <c r="BP29" i="20"/>
  <c r="BD69" i="13"/>
  <c r="BD68" i="13" s="1"/>
  <c r="BD58" i="13"/>
  <c r="BD57" i="13" s="1"/>
  <c r="BB38" i="25"/>
  <c r="BB37" i="25"/>
  <c r="BC14" i="21"/>
  <c r="BM52" i="20"/>
  <c r="BP44" i="21" s="1"/>
  <c r="BM51" i="20"/>
  <c r="BP43" i="21" s="1"/>
  <c r="BM63" i="20"/>
  <c r="BL106" i="16"/>
  <c r="BL183" i="25"/>
  <c r="BL73" i="16"/>
  <c r="BL157" i="25"/>
  <c r="BL117" i="16"/>
  <c r="BL235" i="25"/>
  <c r="BL222" i="25"/>
  <c r="BN21" i="13"/>
  <c r="BN78" i="13" s="1"/>
  <c r="BL170" i="25"/>
  <c r="BL95" i="16"/>
  <c r="BM100" i="13"/>
  <c r="BM111" i="13" s="1"/>
  <c r="BL118" i="25"/>
  <c r="BL196" i="25"/>
  <c r="BL144" i="25"/>
  <c r="BL84" i="16"/>
  <c r="BL209" i="25"/>
  <c r="BL131" i="25"/>
  <c r="BL62" i="16"/>
  <c r="AS73" i="50"/>
  <c r="AS70" i="50"/>
  <c r="AS71" i="50"/>
  <c r="AS72" i="50"/>
  <c r="AS68" i="50"/>
  <c r="BA74" i="4"/>
  <c r="BB32" i="4"/>
  <c r="BB14" i="4"/>
  <c r="BB33" i="4"/>
  <c r="BM100" i="20"/>
  <c r="BM74" i="20"/>
  <c r="BM26" i="20"/>
  <c r="BM111" i="20"/>
  <c r="BM37" i="20"/>
  <c r="BO72" i="13"/>
  <c r="BO83" i="13" s="1"/>
  <c r="BO82" i="13"/>
  <c r="BM110" i="20"/>
  <c r="BC70" i="21"/>
  <c r="BD67" i="21"/>
  <c r="BC37" i="21"/>
  <c r="BD34" i="21"/>
  <c r="BD12" i="21"/>
  <c r="BM99" i="20"/>
  <c r="BM73" i="20"/>
  <c r="BM62" i="20"/>
  <c r="BM36" i="20"/>
  <c r="BM25" i="20"/>
  <c r="BB543" i="25" l="1"/>
  <c r="BB542" i="25"/>
  <c r="BC542" i="25" s="1"/>
  <c r="BD542" i="25" s="1"/>
  <c r="BE542" i="25" s="1"/>
  <c r="BF542" i="25" s="1"/>
  <c r="BG542" i="25" s="1"/>
  <c r="BH542" i="25" s="1"/>
  <c r="BI542" i="25" s="1"/>
  <c r="BJ542" i="25" s="1"/>
  <c r="BK542" i="25" s="1"/>
  <c r="BL542" i="25" s="1"/>
  <c r="BM542" i="25" s="1"/>
  <c r="BN542" i="25" s="1"/>
  <c r="BO542" i="25" s="1"/>
  <c r="BP542" i="25" s="1"/>
  <c r="BQ542" i="25" s="1"/>
  <c r="BR542" i="25" s="1"/>
  <c r="BB539" i="25"/>
  <c r="BC539" i="25" s="1"/>
  <c r="BD539" i="25" s="1"/>
  <c r="BE539" i="25" s="1"/>
  <c r="BF539" i="25" s="1"/>
  <c r="BG539" i="25" s="1"/>
  <c r="BH539" i="25" s="1"/>
  <c r="BI539" i="25" s="1"/>
  <c r="BJ539" i="25" s="1"/>
  <c r="BK539" i="25" s="1"/>
  <c r="BL539" i="25" s="1"/>
  <c r="BM539" i="25" s="1"/>
  <c r="BN539" i="25" s="1"/>
  <c r="BO539" i="25" s="1"/>
  <c r="BP539" i="25" s="1"/>
  <c r="BQ539" i="25" s="1"/>
  <c r="BR539" i="25" s="1"/>
  <c r="BB42" i="25"/>
  <c r="BB41" i="25" s="1"/>
  <c r="BM81" i="13"/>
  <c r="BL88" i="18" s="1"/>
  <c r="BP76" i="20"/>
  <c r="BB86" i="20"/>
  <c r="BE74" i="21" s="1"/>
  <c r="BB71" i="4"/>
  <c r="BB72" i="4"/>
  <c r="BB73" i="4"/>
  <c r="BP65" i="20"/>
  <c r="BB69" i="4"/>
  <c r="BR63" i="13"/>
  <c r="BR85" i="13" s="1"/>
  <c r="BP141" i="18"/>
  <c r="BP28" i="20"/>
  <c r="BP39" i="20"/>
  <c r="BP91" i="20"/>
  <c r="BS79" i="21" s="1"/>
  <c r="BP102" i="20"/>
  <c r="BP113" i="20"/>
  <c r="BP54" i="20"/>
  <c r="BS46" i="21" s="1"/>
  <c r="BP17" i="20"/>
  <c r="BS24" i="21" s="1"/>
  <c r="BB12" i="20"/>
  <c r="BE19" i="21" s="1"/>
  <c r="BB49" i="20"/>
  <c r="BB48" i="20" s="1"/>
  <c r="BP144" i="18"/>
  <c r="BL145" i="18"/>
  <c r="AY120" i="18"/>
  <c r="AY119" i="18" s="1"/>
  <c r="BQ140" i="18"/>
  <c r="BQ112" i="20"/>
  <c r="BQ101" i="20"/>
  <c r="BQ38" i="20"/>
  <c r="BQ64" i="20"/>
  <c r="BQ16" i="20"/>
  <c r="BT23" i="21" s="1"/>
  <c r="BQ75" i="20"/>
  <c r="BQ90" i="20"/>
  <c r="BT78" i="21" s="1"/>
  <c r="BQ53" i="20"/>
  <c r="BT45" i="21" s="1"/>
  <c r="BQ27" i="20"/>
  <c r="BS73" i="13"/>
  <c r="BS84" i="13" s="1"/>
  <c r="BP94" i="18"/>
  <c r="BP105" i="18"/>
  <c r="BP132" i="18"/>
  <c r="BP116" i="18"/>
  <c r="BB84" i="18"/>
  <c r="BB85" i="18"/>
  <c r="BN228" i="25"/>
  <c r="BN89" i="18"/>
  <c r="BN111" i="18"/>
  <c r="BN100" i="18"/>
  <c r="BN127" i="18"/>
  <c r="BB136" i="18"/>
  <c r="BB135" i="18" s="1"/>
  <c r="BN90" i="18"/>
  <c r="BN101" i="18"/>
  <c r="BN112" i="18"/>
  <c r="BN128" i="18"/>
  <c r="BS18" i="13"/>
  <c r="BS64" i="13" s="1"/>
  <c r="BQ104" i="18"/>
  <c r="BQ93" i="18"/>
  <c r="BQ115" i="18"/>
  <c r="BQ131" i="18"/>
  <c r="BB26" i="21"/>
  <c r="BB35" i="4"/>
  <c r="BB35" i="50" s="1"/>
  <c r="BP20" i="20"/>
  <c r="BL58" i="20"/>
  <c r="BO50" i="21" s="1"/>
  <c r="BP94" i="20"/>
  <c r="BP79" i="20"/>
  <c r="BP57" i="20"/>
  <c r="BS49" i="21" s="1"/>
  <c r="BP105" i="20"/>
  <c r="BR77" i="13"/>
  <c r="BR88" i="13" s="1"/>
  <c r="BP31" i="20"/>
  <c r="BP68" i="20"/>
  <c r="BP116" i="20"/>
  <c r="BP42" i="20"/>
  <c r="BB33" i="50"/>
  <c r="BB32" i="50"/>
  <c r="BP233" i="25"/>
  <c r="BB60" i="20"/>
  <c r="BB59" i="20" s="1"/>
  <c r="BB108" i="20"/>
  <c r="BB107" i="20" s="1"/>
  <c r="BB34" i="20"/>
  <c r="BB33" i="20" s="1"/>
  <c r="BP207" i="25"/>
  <c r="BR19" i="13"/>
  <c r="BR65" i="13" s="1"/>
  <c r="BP82" i="16"/>
  <c r="BP104" i="16"/>
  <c r="BP220" i="25"/>
  <c r="BP116" i="25"/>
  <c r="BP155" i="25"/>
  <c r="BP71" i="16"/>
  <c r="BP129" i="25"/>
  <c r="BP194" i="25"/>
  <c r="BP181" i="25"/>
  <c r="BB97" i="20"/>
  <c r="BB96" i="20" s="1"/>
  <c r="BC101" i="13"/>
  <c r="BP142" i="25"/>
  <c r="BQ98" i="13"/>
  <c r="BQ109" i="13" s="1"/>
  <c r="BP93" i="16"/>
  <c r="BP168" i="25"/>
  <c r="BP115" i="16"/>
  <c r="BP60" i="16"/>
  <c r="BB23" i="20"/>
  <c r="BB22" i="20" s="1"/>
  <c r="BB71" i="20"/>
  <c r="BB70" i="20" s="1"/>
  <c r="BD80" i="13"/>
  <c r="BQ115" i="25"/>
  <c r="BQ193" i="25"/>
  <c r="BQ232" i="25"/>
  <c r="BQ206" i="25"/>
  <c r="BQ70" i="16"/>
  <c r="BQ219" i="25"/>
  <c r="BQ128" i="25"/>
  <c r="BQ180" i="25"/>
  <c r="BQ154" i="25"/>
  <c r="BQ81" i="16"/>
  <c r="BR97" i="13"/>
  <c r="BR108" i="13" s="1"/>
  <c r="BQ141" i="25"/>
  <c r="BQ114" i="16"/>
  <c r="BQ92" i="16"/>
  <c r="BQ167" i="25"/>
  <c r="BQ59" i="16"/>
  <c r="BQ103" i="16"/>
  <c r="BC15" i="21"/>
  <c r="BC17" i="21" s="1"/>
  <c r="BL95" i="20"/>
  <c r="BL106" i="20"/>
  <c r="BL21" i="20"/>
  <c r="BN67" i="13"/>
  <c r="BN89" i="13" s="1"/>
  <c r="BL32" i="20"/>
  <c r="BL43" i="20"/>
  <c r="BL80" i="20"/>
  <c r="BL69" i="20"/>
  <c r="BL117" i="20"/>
  <c r="AS69" i="50"/>
  <c r="BB14" i="50"/>
  <c r="BB70" i="4"/>
  <c r="BN216" i="25"/>
  <c r="BN229" i="25"/>
  <c r="BN202" i="25"/>
  <c r="BN215" i="25"/>
  <c r="BN190" i="25"/>
  <c r="BN203" i="25"/>
  <c r="BN176" i="25"/>
  <c r="BN189" i="25"/>
  <c r="BN164" i="25"/>
  <c r="BN177" i="25"/>
  <c r="BN150" i="25"/>
  <c r="BN163" i="25"/>
  <c r="BN138" i="25"/>
  <c r="BN151" i="25"/>
  <c r="BN124" i="25"/>
  <c r="BN137" i="25"/>
  <c r="BN112" i="25"/>
  <c r="BN125" i="25"/>
  <c r="BN111" i="25"/>
  <c r="BN56" i="16"/>
  <c r="BN78" i="16"/>
  <c r="BN100" i="16"/>
  <c r="BN67" i="16"/>
  <c r="BO94" i="13"/>
  <c r="BO105" i="13" s="1"/>
  <c r="BN111" i="16"/>
  <c r="BN89" i="16"/>
  <c r="BP15" i="13"/>
  <c r="BP72" i="13" s="1"/>
  <c r="BD68" i="21"/>
  <c r="BC72" i="21"/>
  <c r="BC39" i="21"/>
  <c r="BD35" i="21"/>
  <c r="BD13" i="21"/>
  <c r="BN88" i="16"/>
  <c r="BP14" i="13"/>
  <c r="BN99" i="16"/>
  <c r="BN55" i="16"/>
  <c r="BN77" i="16"/>
  <c r="BN66" i="16"/>
  <c r="BN110" i="16"/>
  <c r="BO93" i="13"/>
  <c r="BB36" i="25" l="1"/>
  <c r="BB82" i="18" s="1"/>
  <c r="BB27" i="4" s="1"/>
  <c r="BB27" i="50" s="1"/>
  <c r="BC543" i="25"/>
  <c r="BD543" i="25" s="1"/>
  <c r="BE543" i="25" s="1"/>
  <c r="BF543" i="25" s="1"/>
  <c r="BG543" i="25" s="1"/>
  <c r="BH543" i="25" s="1"/>
  <c r="BI543" i="25" s="1"/>
  <c r="BJ543" i="25" s="1"/>
  <c r="BK543" i="25" s="1"/>
  <c r="BL543" i="25" s="1"/>
  <c r="BM543" i="25" s="1"/>
  <c r="BN543" i="25" s="1"/>
  <c r="BO543" i="25" s="1"/>
  <c r="BP543" i="25" s="1"/>
  <c r="BQ543" i="25" s="1"/>
  <c r="BR543" i="25" s="1"/>
  <c r="BB322" i="25"/>
  <c r="BL87" i="16"/>
  <c r="BL109" i="16"/>
  <c r="BL201" i="25"/>
  <c r="BL76" i="16"/>
  <c r="BL98" i="16"/>
  <c r="BL136" i="25"/>
  <c r="BL214" i="25"/>
  <c r="BL188" i="25"/>
  <c r="BL149" i="25"/>
  <c r="BL126" i="18"/>
  <c r="BL110" i="18"/>
  <c r="BL175" i="25"/>
  <c r="BL110" i="25"/>
  <c r="BL162" i="25"/>
  <c r="BL123" i="25"/>
  <c r="BM92" i="13"/>
  <c r="BM103" i="13" s="1"/>
  <c r="BL50" i="20" s="1"/>
  <c r="BO42" i="21" s="1"/>
  <c r="BN13" i="13"/>
  <c r="BN70" i="13" s="1"/>
  <c r="BL99" i="18"/>
  <c r="BL65" i="16"/>
  <c r="BL227" i="25"/>
  <c r="BL54" i="16"/>
  <c r="BQ205" i="25"/>
  <c r="BQ58" i="16"/>
  <c r="BQ113" i="16"/>
  <c r="BQ69" i="16"/>
  <c r="BR96" i="13"/>
  <c r="BR107" i="13" s="1"/>
  <c r="BQ103" i="18"/>
  <c r="BQ102" i="16"/>
  <c r="BQ218" i="25"/>
  <c r="BQ91" i="16"/>
  <c r="BQ153" i="25"/>
  <c r="BQ114" i="18"/>
  <c r="BQ114" i="25"/>
  <c r="BQ127" i="25"/>
  <c r="BQ166" i="25"/>
  <c r="BQ140" i="25"/>
  <c r="BS17" i="13"/>
  <c r="BS63" i="13" s="1"/>
  <c r="BQ92" i="18"/>
  <c r="BQ179" i="25"/>
  <c r="BQ192" i="25"/>
  <c r="BQ80" i="16"/>
  <c r="BQ231" i="25"/>
  <c r="BQ130" i="18"/>
  <c r="BB36" i="4"/>
  <c r="BB36" i="50" s="1"/>
  <c r="BB29" i="4"/>
  <c r="BB29" i="50" s="1"/>
  <c r="AY34" i="4"/>
  <c r="AY34" i="50" s="1"/>
  <c r="BB30" i="4"/>
  <c r="BB30" i="50" s="1"/>
  <c r="BC64" i="16"/>
  <c r="BC63" i="16" s="1"/>
  <c r="AZ121" i="18"/>
  <c r="AZ122" i="18"/>
  <c r="AZ120" i="18"/>
  <c r="BP143" i="18"/>
  <c r="BB121" i="16"/>
  <c r="BD79" i="13"/>
  <c r="BQ142" i="18"/>
  <c r="BR113" i="18"/>
  <c r="BR113" i="25"/>
  <c r="BR57" i="16"/>
  <c r="BR90" i="16"/>
  <c r="BS95" i="13"/>
  <c r="BS106" i="13" s="1"/>
  <c r="BR139" i="25"/>
  <c r="BR217" i="25"/>
  <c r="BR101" i="16"/>
  <c r="BR102" i="18"/>
  <c r="BR152" i="25"/>
  <c r="BR112" i="16"/>
  <c r="BR191" i="25"/>
  <c r="BR79" i="16"/>
  <c r="BR126" i="25"/>
  <c r="BR68" i="16"/>
  <c r="BR165" i="25"/>
  <c r="BR230" i="25"/>
  <c r="BR129" i="18"/>
  <c r="BR91" i="18"/>
  <c r="BR204" i="25"/>
  <c r="BR178" i="25"/>
  <c r="BS75" i="13"/>
  <c r="BS86" i="13" s="1"/>
  <c r="BB85" i="20"/>
  <c r="BB84" i="20" s="1"/>
  <c r="BE65" i="21" s="1"/>
  <c r="BQ94" i="16"/>
  <c r="BQ106" i="18"/>
  <c r="BQ95" i="18"/>
  <c r="BQ117" i="18"/>
  <c r="BQ133" i="18"/>
  <c r="BN89" i="20"/>
  <c r="BQ77" i="21" s="1"/>
  <c r="BN139" i="18"/>
  <c r="BM96" i="18"/>
  <c r="BM107" i="18"/>
  <c r="BM118" i="18"/>
  <c r="BM134" i="18"/>
  <c r="BC87" i="18"/>
  <c r="BC86" i="18" s="1"/>
  <c r="BC98" i="18"/>
  <c r="BC97" i="18" s="1"/>
  <c r="BC109" i="18"/>
  <c r="BC108" i="18" s="1"/>
  <c r="BC125" i="18"/>
  <c r="BC124" i="18" s="1"/>
  <c r="BB11" i="20"/>
  <c r="BB10" i="20" s="1"/>
  <c r="BE10" i="21" s="1"/>
  <c r="BN15" i="20"/>
  <c r="BQ22" i="21" s="1"/>
  <c r="BC226" i="25"/>
  <c r="BC224" i="25" s="1"/>
  <c r="BE41" i="21"/>
  <c r="BP93" i="20"/>
  <c r="BQ29" i="20"/>
  <c r="BQ208" i="25"/>
  <c r="BQ169" i="25"/>
  <c r="BQ182" i="25"/>
  <c r="BQ61" i="16"/>
  <c r="BQ143" i="25"/>
  <c r="BQ156" i="25"/>
  <c r="BQ234" i="25"/>
  <c r="BQ130" i="25"/>
  <c r="BQ195" i="25"/>
  <c r="BQ105" i="16"/>
  <c r="BQ72" i="16"/>
  <c r="BQ221" i="25"/>
  <c r="BS20" i="13"/>
  <c r="BS66" i="13" s="1"/>
  <c r="BQ116" i="16"/>
  <c r="BR99" i="13"/>
  <c r="BR110" i="13" s="1"/>
  <c r="BQ83" i="16"/>
  <c r="BQ117" i="25"/>
  <c r="BP19" i="20"/>
  <c r="BP115" i="20"/>
  <c r="BP104" i="20"/>
  <c r="BP41" i="20"/>
  <c r="BP56" i="20"/>
  <c r="BS48" i="21" s="1"/>
  <c r="BP67" i="20"/>
  <c r="BP30" i="20"/>
  <c r="BB120" i="16"/>
  <c r="BP78" i="20"/>
  <c r="BR76" i="13"/>
  <c r="BR87" i="13" s="1"/>
  <c r="BB47" i="20"/>
  <c r="BE32" i="21" s="1"/>
  <c r="BE33" i="21" s="1"/>
  <c r="BE12" i="13"/>
  <c r="BE69" i="13" s="1"/>
  <c r="BE68" i="13" s="1"/>
  <c r="BC135" i="25"/>
  <c r="BC133" i="25" s="1"/>
  <c r="BC97" i="16"/>
  <c r="BC96" i="16" s="1"/>
  <c r="BC187" i="25"/>
  <c r="BC185" i="25" s="1"/>
  <c r="BC174" i="25"/>
  <c r="BC172" i="25" s="1"/>
  <c r="BD91" i="13"/>
  <c r="BD102" i="13" s="1"/>
  <c r="BC75" i="16"/>
  <c r="BC74" i="16" s="1"/>
  <c r="BC109" i="25"/>
  <c r="BC161" i="25"/>
  <c r="BC159" i="25" s="1"/>
  <c r="BC213" i="25"/>
  <c r="BC211" i="25" s="1"/>
  <c r="BC122" i="25"/>
  <c r="BC120" i="25" s="1"/>
  <c r="BC53" i="16"/>
  <c r="BC52" i="16" s="1"/>
  <c r="BC86" i="16"/>
  <c r="BC85" i="16" s="1"/>
  <c r="BC148" i="25"/>
  <c r="BC146" i="25" s="1"/>
  <c r="BC200" i="25"/>
  <c r="BC198" i="25" s="1"/>
  <c r="BC108" i="16"/>
  <c r="BC107" i="16" s="1"/>
  <c r="BQ114" i="20"/>
  <c r="BQ103" i="20"/>
  <c r="BQ18" i="20"/>
  <c r="BQ40" i="20"/>
  <c r="BQ55" i="20"/>
  <c r="BT47" i="21" s="1"/>
  <c r="BQ66" i="20"/>
  <c r="BQ92" i="20"/>
  <c r="BQ77" i="20"/>
  <c r="BC26" i="21"/>
  <c r="BN52" i="20"/>
  <c r="BQ44" i="21" s="1"/>
  <c r="BN100" i="20"/>
  <c r="BM84" i="16"/>
  <c r="BM131" i="25"/>
  <c r="BN100" i="13"/>
  <c r="BN111" i="13" s="1"/>
  <c r="BM118" i="25"/>
  <c r="BM157" i="25"/>
  <c r="BM222" i="25"/>
  <c r="BM209" i="25"/>
  <c r="BM73" i="16"/>
  <c r="BM106" i="16"/>
  <c r="BM95" i="16"/>
  <c r="BM183" i="25"/>
  <c r="BO21" i="13"/>
  <c r="BO67" i="13" s="1"/>
  <c r="BM170" i="25"/>
  <c r="BM235" i="25"/>
  <c r="BM62" i="16"/>
  <c r="BM117" i="16"/>
  <c r="BM196" i="25"/>
  <c r="BM144" i="25"/>
  <c r="BN111" i="20"/>
  <c r="BP61" i="13"/>
  <c r="BP83" i="13" s="1"/>
  <c r="BN37" i="20"/>
  <c r="BN74" i="20"/>
  <c r="BN63" i="20"/>
  <c r="BN26" i="20"/>
  <c r="BC81" i="21"/>
  <c r="BC59" i="21"/>
  <c r="BD69" i="21"/>
  <c r="BD36" i="21"/>
  <c r="BD14" i="21"/>
  <c r="BO104" i="13"/>
  <c r="BP71" i="13"/>
  <c r="BP60" i="13"/>
  <c r="BC48" i="25" l="1"/>
  <c r="BC49" i="25"/>
  <c r="BC46" i="25"/>
  <c r="BC546" i="25" s="1"/>
  <c r="BD546" i="25" s="1"/>
  <c r="BE546" i="25" s="1"/>
  <c r="BF546" i="25" s="1"/>
  <c r="BG546" i="25" s="1"/>
  <c r="BH546" i="25" s="1"/>
  <c r="BI546" i="25" s="1"/>
  <c r="BJ546" i="25" s="1"/>
  <c r="BK546" i="25" s="1"/>
  <c r="BL546" i="25" s="1"/>
  <c r="BM546" i="25" s="1"/>
  <c r="BN546" i="25" s="1"/>
  <c r="BO546" i="25" s="1"/>
  <c r="BP546" i="25" s="1"/>
  <c r="BQ546" i="25" s="1"/>
  <c r="BR546" i="25" s="1"/>
  <c r="BC44" i="25"/>
  <c r="BC47" i="25"/>
  <c r="BC45" i="25"/>
  <c r="BC545" i="25" s="1"/>
  <c r="BD545" i="25" s="1"/>
  <c r="BE545" i="25" s="1"/>
  <c r="BF545" i="25" s="1"/>
  <c r="BG545" i="25" s="1"/>
  <c r="BH545" i="25" s="1"/>
  <c r="BI545" i="25" s="1"/>
  <c r="BJ545" i="25" s="1"/>
  <c r="BK545" i="25" s="1"/>
  <c r="BL545" i="25" s="1"/>
  <c r="BM545" i="25" s="1"/>
  <c r="BN545" i="25" s="1"/>
  <c r="BO545" i="25" s="1"/>
  <c r="BP545" i="25" s="1"/>
  <c r="BQ545" i="25" s="1"/>
  <c r="BR545" i="25" s="1"/>
  <c r="BN59" i="13"/>
  <c r="BN81" i="13" s="1"/>
  <c r="BM88" i="18" s="1"/>
  <c r="BL72" i="20"/>
  <c r="BL13" i="20"/>
  <c r="BO20" i="21" s="1"/>
  <c r="BL137" i="18"/>
  <c r="BL24" i="20"/>
  <c r="BL61" i="20"/>
  <c r="BL98" i="20"/>
  <c r="BL87" i="20"/>
  <c r="BO75" i="21" s="1"/>
  <c r="BL35" i="20"/>
  <c r="BL109" i="20"/>
  <c r="BQ91" i="20"/>
  <c r="BT79" i="21" s="1"/>
  <c r="BC86" i="20"/>
  <c r="BF74" i="21" s="1"/>
  <c r="BQ54" i="20"/>
  <c r="BT46" i="21" s="1"/>
  <c r="BS74" i="13"/>
  <c r="BS85" i="13" s="1"/>
  <c r="BQ102" i="20"/>
  <c r="BQ28" i="20"/>
  <c r="BQ39" i="20"/>
  <c r="BQ76" i="20"/>
  <c r="BQ113" i="20"/>
  <c r="BQ141" i="18"/>
  <c r="BQ65" i="20"/>
  <c r="BQ17" i="20"/>
  <c r="BT24" i="21" s="1"/>
  <c r="BC31" i="4"/>
  <c r="BC31" i="50" s="1"/>
  <c r="BC16" i="4"/>
  <c r="BC16" i="50" s="1"/>
  <c r="BC18" i="4"/>
  <c r="BC18" i="50" s="1"/>
  <c r="BC13" i="4"/>
  <c r="BC13" i="50" s="1"/>
  <c r="BC15" i="4"/>
  <c r="BC15" i="50" s="1"/>
  <c r="BC17" i="4"/>
  <c r="BC17" i="50" s="1"/>
  <c r="BC12" i="20"/>
  <c r="BF19" i="21" s="1"/>
  <c r="BC49" i="20"/>
  <c r="AZ119" i="18"/>
  <c r="BQ144" i="18"/>
  <c r="BM145" i="18"/>
  <c r="BR101" i="20"/>
  <c r="BC123" i="18"/>
  <c r="BR53" i="20"/>
  <c r="BU45" i="21" s="1"/>
  <c r="BR75" i="20"/>
  <c r="BR27" i="20"/>
  <c r="BR112" i="20"/>
  <c r="BR16" i="20"/>
  <c r="BU23" i="21" s="1"/>
  <c r="BR38" i="20"/>
  <c r="BR140" i="18"/>
  <c r="BR90" i="20"/>
  <c r="BU78" i="21" s="1"/>
  <c r="BR64" i="20"/>
  <c r="BN88" i="20"/>
  <c r="BQ76" i="21" s="1"/>
  <c r="BN138" i="18"/>
  <c r="BO229" i="25"/>
  <c r="BO90" i="18"/>
  <c r="BO101" i="18"/>
  <c r="BO112" i="18"/>
  <c r="BO128" i="18"/>
  <c r="BR104" i="18"/>
  <c r="BR93" i="18"/>
  <c r="BR115" i="18"/>
  <c r="BR131" i="18"/>
  <c r="BQ94" i="18"/>
  <c r="BQ116" i="18"/>
  <c r="BQ105" i="18"/>
  <c r="BQ132" i="18"/>
  <c r="BC136" i="18"/>
  <c r="BC135" i="18" s="1"/>
  <c r="BN14" i="20"/>
  <c r="BQ21" i="21" s="1"/>
  <c r="BQ20" i="20"/>
  <c r="BS77" i="13"/>
  <c r="BS88" i="13" s="1"/>
  <c r="BQ31" i="20"/>
  <c r="BQ116" i="20"/>
  <c r="BQ79" i="20"/>
  <c r="BQ105" i="20"/>
  <c r="BQ94" i="20"/>
  <c r="BQ57" i="20"/>
  <c r="BT49" i="21" s="1"/>
  <c r="BQ68" i="20"/>
  <c r="BQ42" i="20"/>
  <c r="BE66" i="21"/>
  <c r="BE67" i="21" s="1"/>
  <c r="BE11" i="21"/>
  <c r="BQ181" i="25"/>
  <c r="BR98" i="13"/>
  <c r="BR109" i="13" s="1"/>
  <c r="BQ220" i="25"/>
  <c r="BS19" i="13"/>
  <c r="BS65" i="13" s="1"/>
  <c r="BQ168" i="25"/>
  <c r="BQ129" i="25"/>
  <c r="BQ233" i="25"/>
  <c r="BQ82" i="16"/>
  <c r="BQ207" i="25"/>
  <c r="BQ194" i="25"/>
  <c r="BQ93" i="16"/>
  <c r="BQ115" i="16"/>
  <c r="BQ116" i="25"/>
  <c r="BQ104" i="16"/>
  <c r="BQ71" i="16"/>
  <c r="BQ155" i="25"/>
  <c r="BE58" i="13"/>
  <c r="BE57" i="13" s="1"/>
  <c r="BQ142" i="25"/>
  <c r="BQ60" i="16"/>
  <c r="BE11" i="13"/>
  <c r="BC38" i="25"/>
  <c r="BD90" i="13"/>
  <c r="BC37" i="25"/>
  <c r="BR167" i="25"/>
  <c r="BR193" i="25"/>
  <c r="BR92" i="16"/>
  <c r="BR114" i="16"/>
  <c r="BR206" i="25"/>
  <c r="BR219" i="25"/>
  <c r="BR103" i="16"/>
  <c r="BR141" i="25"/>
  <c r="BR70" i="16"/>
  <c r="BS97" i="13"/>
  <c r="BS108" i="13" s="1"/>
  <c r="BR232" i="25"/>
  <c r="BR154" i="25"/>
  <c r="BR59" i="16"/>
  <c r="BR128" i="25"/>
  <c r="BR81" i="16"/>
  <c r="BR180" i="25"/>
  <c r="BR115" i="25"/>
  <c r="BN51" i="20"/>
  <c r="BQ43" i="21" s="1"/>
  <c r="BM58" i="20"/>
  <c r="BP50" i="21" s="1"/>
  <c r="BM95" i="20"/>
  <c r="BM21" i="20"/>
  <c r="BM117" i="20"/>
  <c r="BM32" i="20"/>
  <c r="BM106" i="20"/>
  <c r="BM43" i="20"/>
  <c r="BM69" i="20"/>
  <c r="BM80" i="20"/>
  <c r="BO78" i="13"/>
  <c r="BO89" i="13" s="1"/>
  <c r="AT71" i="50"/>
  <c r="AT72" i="50"/>
  <c r="AT70" i="50"/>
  <c r="AT73" i="50"/>
  <c r="AT68" i="50"/>
  <c r="BC32" i="4"/>
  <c r="BB74" i="4"/>
  <c r="BC33" i="4"/>
  <c r="BC14" i="4"/>
  <c r="BO203" i="25"/>
  <c r="BO216" i="25"/>
  <c r="BO177" i="25"/>
  <c r="BO190" i="25"/>
  <c r="BO151" i="25"/>
  <c r="BO164" i="25"/>
  <c r="BO125" i="25"/>
  <c r="BO138" i="25"/>
  <c r="BO112" i="25"/>
  <c r="BO78" i="16"/>
  <c r="BO67" i="16"/>
  <c r="BO100" i="16"/>
  <c r="BO111" i="16"/>
  <c r="BQ15" i="13"/>
  <c r="BQ72" i="13" s="1"/>
  <c r="BO56" i="16"/>
  <c r="BO89" i="16"/>
  <c r="BP94" i="13"/>
  <c r="BP105" i="13" s="1"/>
  <c r="BP82" i="13"/>
  <c r="BN110" i="20"/>
  <c r="BD70" i="21"/>
  <c r="BD37" i="21"/>
  <c r="BE34" i="21"/>
  <c r="BD15" i="21"/>
  <c r="BC108" i="20"/>
  <c r="BC107" i="20" s="1"/>
  <c r="BN99" i="20"/>
  <c r="BC97" i="20"/>
  <c r="BC96" i="20" s="1"/>
  <c r="BN73" i="20"/>
  <c r="BC60" i="20"/>
  <c r="BC59" i="20" s="1"/>
  <c r="BC71" i="20"/>
  <c r="BC70" i="20" s="1"/>
  <c r="BN62" i="20"/>
  <c r="BN36" i="20"/>
  <c r="BC34" i="20"/>
  <c r="BC33" i="20" s="1"/>
  <c r="BN25" i="20"/>
  <c r="BC23" i="20"/>
  <c r="BC22" i="20" s="1"/>
  <c r="BD101" i="13"/>
  <c r="BC42" i="25" l="1"/>
  <c r="BC41" i="25" s="1"/>
  <c r="BC544" i="25"/>
  <c r="BD544" i="25" s="1"/>
  <c r="BE544" i="25" s="1"/>
  <c r="BF544" i="25" s="1"/>
  <c r="BG544" i="25" s="1"/>
  <c r="BH544" i="25" s="1"/>
  <c r="BI544" i="25" s="1"/>
  <c r="BJ544" i="25" s="1"/>
  <c r="BK544" i="25" s="1"/>
  <c r="BL544" i="25" s="1"/>
  <c r="BM544" i="25" s="1"/>
  <c r="BN544" i="25" s="1"/>
  <c r="BO544" i="25" s="1"/>
  <c r="BP544" i="25" s="1"/>
  <c r="BQ544" i="25" s="1"/>
  <c r="BR544" i="25" s="1"/>
  <c r="BC548" i="25"/>
  <c r="BC547" i="25"/>
  <c r="BD547" i="25" s="1"/>
  <c r="BE547" i="25" s="1"/>
  <c r="BF547" i="25" s="1"/>
  <c r="BG547" i="25" s="1"/>
  <c r="BH547" i="25" s="1"/>
  <c r="BI547" i="25" s="1"/>
  <c r="BJ547" i="25" s="1"/>
  <c r="BK547" i="25" s="1"/>
  <c r="BL547" i="25" s="1"/>
  <c r="BM547" i="25" s="1"/>
  <c r="BN547" i="25" s="1"/>
  <c r="BO547" i="25" s="1"/>
  <c r="BP547" i="25" s="1"/>
  <c r="BQ547" i="25" s="1"/>
  <c r="BR547" i="25" s="1"/>
  <c r="BM65" i="16"/>
  <c r="BM126" i="18"/>
  <c r="BM87" i="16"/>
  <c r="BM136" i="25"/>
  <c r="BM99" i="18"/>
  <c r="BM123" i="25"/>
  <c r="BM188" i="25"/>
  <c r="BM76" i="16"/>
  <c r="BM98" i="16"/>
  <c r="BN92" i="13"/>
  <c r="BN103" i="13" s="1"/>
  <c r="BM35" i="20" s="1"/>
  <c r="BM54" i="16"/>
  <c r="BM201" i="25"/>
  <c r="BM227" i="25"/>
  <c r="BM109" i="16"/>
  <c r="BM214" i="25"/>
  <c r="BM110" i="25"/>
  <c r="BM149" i="25"/>
  <c r="BM162" i="25"/>
  <c r="BO13" i="13"/>
  <c r="BO59" i="13" s="1"/>
  <c r="BM110" i="18"/>
  <c r="BM175" i="25"/>
  <c r="BR166" i="25"/>
  <c r="BR231" i="25"/>
  <c r="BR113" i="16"/>
  <c r="BR92" i="18"/>
  <c r="BR91" i="16"/>
  <c r="BR114" i="18"/>
  <c r="BC73" i="4"/>
  <c r="BC72" i="4"/>
  <c r="BR179" i="25"/>
  <c r="BR69" i="16"/>
  <c r="BR153" i="25"/>
  <c r="BR114" i="25"/>
  <c r="BR130" i="18"/>
  <c r="BR205" i="25"/>
  <c r="BR102" i="16"/>
  <c r="BR140" i="25"/>
  <c r="BR192" i="25"/>
  <c r="BR80" i="16"/>
  <c r="BR103" i="18"/>
  <c r="BR218" i="25"/>
  <c r="BS96" i="13"/>
  <c r="BS107" i="13" s="1"/>
  <c r="BR127" i="25"/>
  <c r="BR58" i="16"/>
  <c r="BC71" i="4"/>
  <c r="BC69" i="4"/>
  <c r="BQ143" i="18"/>
  <c r="BR142" i="18"/>
  <c r="BC85" i="20"/>
  <c r="BC84" i="20" s="1"/>
  <c r="BF65" i="21" s="1"/>
  <c r="BC84" i="18"/>
  <c r="BO89" i="20"/>
  <c r="BR77" i="21" s="1"/>
  <c r="BO139" i="18"/>
  <c r="BC85" i="18"/>
  <c r="BO228" i="25"/>
  <c r="BO89" i="18"/>
  <c r="BO100" i="18"/>
  <c r="BO111" i="18"/>
  <c r="BO127" i="18"/>
  <c r="BN84" i="16"/>
  <c r="BN107" i="18"/>
  <c r="BN118" i="18"/>
  <c r="BN134" i="18"/>
  <c r="BN96" i="18"/>
  <c r="BR95" i="18"/>
  <c r="BR117" i="18"/>
  <c r="BR106" i="18"/>
  <c r="BR133" i="18"/>
  <c r="BC11" i="20"/>
  <c r="BC10" i="20" s="1"/>
  <c r="BF10" i="21" s="1"/>
  <c r="BO15" i="20"/>
  <c r="BR22" i="21" s="1"/>
  <c r="BC35" i="4"/>
  <c r="BC35" i="50" s="1"/>
  <c r="BQ78" i="20"/>
  <c r="BR92" i="20"/>
  <c r="BR117" i="25"/>
  <c r="BR130" i="25"/>
  <c r="BR195" i="25"/>
  <c r="BR221" i="25"/>
  <c r="BR105" i="16"/>
  <c r="BR72" i="16"/>
  <c r="BR83" i="16"/>
  <c r="BR116" i="16"/>
  <c r="BR169" i="25"/>
  <c r="BR94" i="16"/>
  <c r="BR143" i="25"/>
  <c r="BR234" i="25"/>
  <c r="BS99" i="13"/>
  <c r="BS110" i="13" s="1"/>
  <c r="BR182" i="25"/>
  <c r="BR208" i="25"/>
  <c r="BR156" i="25"/>
  <c r="BR61" i="16"/>
  <c r="BC33" i="50"/>
  <c r="BC32" i="50"/>
  <c r="BQ41" i="20"/>
  <c r="BE12" i="21"/>
  <c r="BQ56" i="20"/>
  <c r="BT48" i="21" s="1"/>
  <c r="BE80" i="13"/>
  <c r="BS76" i="13"/>
  <c r="BS87" i="13" s="1"/>
  <c r="BQ93" i="20"/>
  <c r="BQ115" i="20"/>
  <c r="BQ104" i="20"/>
  <c r="BQ30" i="20"/>
  <c r="BQ19" i="20"/>
  <c r="BQ67" i="20"/>
  <c r="BR55" i="20"/>
  <c r="BU47" i="21" s="1"/>
  <c r="BR66" i="20"/>
  <c r="BR103" i="20"/>
  <c r="BR77" i="20"/>
  <c r="BR114" i="20"/>
  <c r="BR29" i="20"/>
  <c r="BR18" i="20"/>
  <c r="BR40" i="20"/>
  <c r="BO52" i="20"/>
  <c r="BR44" i="21" s="1"/>
  <c r="BN157" i="25"/>
  <c r="BN144" i="25"/>
  <c r="BN118" i="25"/>
  <c r="BN170" i="25"/>
  <c r="BN95" i="16"/>
  <c r="BN222" i="25"/>
  <c r="BN117" i="16"/>
  <c r="BN106" i="16"/>
  <c r="BN209" i="25"/>
  <c r="BN183" i="25"/>
  <c r="BP21" i="13"/>
  <c r="BP78" i="13" s="1"/>
  <c r="BN62" i="16"/>
  <c r="BO100" i="13"/>
  <c r="BO111" i="13" s="1"/>
  <c r="BN235" i="25"/>
  <c r="BN131" i="25"/>
  <c r="BN73" i="16"/>
  <c r="BN196" i="25"/>
  <c r="BC48" i="20"/>
  <c r="BC47" i="20" s="1"/>
  <c r="BF32" i="21" s="1"/>
  <c r="BF41" i="21"/>
  <c r="BC120" i="16"/>
  <c r="BC121" i="16"/>
  <c r="AT69" i="50"/>
  <c r="BC14" i="50"/>
  <c r="BC70" i="4"/>
  <c r="AZ34" i="4"/>
  <c r="BC36" i="4"/>
  <c r="BO202" i="25"/>
  <c r="BO215" i="25"/>
  <c r="BO176" i="25"/>
  <c r="BO189" i="25"/>
  <c r="BO150" i="25"/>
  <c r="BO163" i="25"/>
  <c r="BO124" i="25"/>
  <c r="BO137" i="25"/>
  <c r="BO111" i="25"/>
  <c r="BO74" i="20"/>
  <c r="BO37" i="20"/>
  <c r="BO100" i="20"/>
  <c r="BO26" i="20"/>
  <c r="BO63" i="20"/>
  <c r="BO111" i="20"/>
  <c r="BQ61" i="13"/>
  <c r="BQ83" i="13" s="1"/>
  <c r="BD72" i="21"/>
  <c r="BE68" i="21"/>
  <c r="BD39" i="21"/>
  <c r="BE35" i="21"/>
  <c r="BD17" i="21"/>
  <c r="BO55" i="16"/>
  <c r="BO99" i="16"/>
  <c r="BO66" i="16"/>
  <c r="BO77" i="16"/>
  <c r="BQ14" i="13"/>
  <c r="BO88" i="16"/>
  <c r="BP93" i="13"/>
  <c r="BO110" i="16"/>
  <c r="BD548" i="25" l="1"/>
  <c r="BE548" i="25" s="1"/>
  <c r="BF548" i="25" s="1"/>
  <c r="BG548" i="25" s="1"/>
  <c r="BH548" i="25" s="1"/>
  <c r="BI548" i="25" s="1"/>
  <c r="BJ548" i="25" s="1"/>
  <c r="BK548" i="25" s="1"/>
  <c r="BL548" i="25" s="1"/>
  <c r="BM548" i="25" s="1"/>
  <c r="BN548" i="25" s="1"/>
  <c r="BO548" i="25" s="1"/>
  <c r="BP548" i="25" s="1"/>
  <c r="BQ548" i="25" s="1"/>
  <c r="BR548" i="25" s="1"/>
  <c r="BC322" i="25"/>
  <c r="BC36" i="25"/>
  <c r="BC82" i="18" s="1"/>
  <c r="BC27" i="4" s="1"/>
  <c r="BC27" i="50" s="1"/>
  <c r="BM72" i="20"/>
  <c r="BM137" i="18"/>
  <c r="BO70" i="13"/>
  <c r="BO81" i="13" s="1"/>
  <c r="BM61" i="20"/>
  <c r="BM109" i="20"/>
  <c r="BM13" i="20"/>
  <c r="BP20" i="21" s="1"/>
  <c r="BM87" i="20"/>
  <c r="BP75" i="21" s="1"/>
  <c r="BM24" i="20"/>
  <c r="BM98" i="20"/>
  <c r="BM50" i="20"/>
  <c r="BP42" i="21" s="1"/>
  <c r="BR91" i="20"/>
  <c r="BU79" i="21" s="1"/>
  <c r="BR113" i="20"/>
  <c r="BR76" i="20"/>
  <c r="BR54" i="20"/>
  <c r="BU46" i="21" s="1"/>
  <c r="BR28" i="20"/>
  <c r="BR102" i="20"/>
  <c r="BR39" i="20"/>
  <c r="BR17" i="20"/>
  <c r="BU24" i="21" s="1"/>
  <c r="BR141" i="18"/>
  <c r="BR65" i="20"/>
  <c r="BC29" i="4"/>
  <c r="BC29" i="50" s="1"/>
  <c r="BC30" i="4"/>
  <c r="BC30" i="50" s="1"/>
  <c r="BA122" i="18"/>
  <c r="BR144" i="18"/>
  <c r="BA120" i="18"/>
  <c r="BD64" i="16"/>
  <c r="BD63" i="16" s="1"/>
  <c r="BA121" i="18"/>
  <c r="BN145" i="18"/>
  <c r="BE79" i="13"/>
  <c r="BR142" i="25"/>
  <c r="BR94" i="18"/>
  <c r="BR116" i="18"/>
  <c r="BR105" i="18"/>
  <c r="BR132" i="18"/>
  <c r="BP229" i="25"/>
  <c r="BP90" i="18"/>
  <c r="BP101" i="18"/>
  <c r="BP128" i="18"/>
  <c r="BP112" i="18"/>
  <c r="BD87" i="18"/>
  <c r="BD86" i="18" s="1"/>
  <c r="BD98" i="18"/>
  <c r="BD97" i="18" s="1"/>
  <c r="BD125" i="18"/>
  <c r="BD124" i="18" s="1"/>
  <c r="BD109" i="18"/>
  <c r="BD108" i="18" s="1"/>
  <c r="BD226" i="25"/>
  <c r="BD224" i="25" s="1"/>
  <c r="BR42" i="20"/>
  <c r="BR79" i="20"/>
  <c r="BR57" i="20"/>
  <c r="BU49" i="21" s="1"/>
  <c r="BR68" i="20"/>
  <c r="BR116" i="20"/>
  <c r="BR20" i="20"/>
  <c r="BR105" i="20"/>
  <c r="BR31" i="20"/>
  <c r="BR94" i="20"/>
  <c r="BC36" i="50"/>
  <c r="AZ34" i="50"/>
  <c r="BD200" i="25"/>
  <c r="BD198" i="25" s="1"/>
  <c r="BD86" i="16"/>
  <c r="BD85" i="16" s="1"/>
  <c r="BR71" i="16"/>
  <c r="BE13" i="21"/>
  <c r="BD161" i="25"/>
  <c r="BD159" i="25" s="1"/>
  <c r="BD108" i="16"/>
  <c r="BD107" i="16" s="1"/>
  <c r="BE91" i="13"/>
  <c r="BE90" i="13" s="1"/>
  <c r="BD97" i="16"/>
  <c r="BD96" i="16" s="1"/>
  <c r="BD213" i="25"/>
  <c r="BD211" i="25" s="1"/>
  <c r="BD109" i="25"/>
  <c r="BD148" i="25"/>
  <c r="BD146" i="25" s="1"/>
  <c r="BD53" i="16"/>
  <c r="BD52" i="16" s="1"/>
  <c r="BD187" i="25"/>
  <c r="BD185" i="25" s="1"/>
  <c r="BD135" i="25"/>
  <c r="BD133" i="25" s="1"/>
  <c r="BF12" i="13"/>
  <c r="BF11" i="13" s="1"/>
  <c r="BD75" i="16"/>
  <c r="BD74" i="16" s="1"/>
  <c r="BD122" i="25"/>
  <c r="BD120" i="25" s="1"/>
  <c r="BD174" i="25"/>
  <c r="BD172" i="25" s="1"/>
  <c r="BR104" i="16"/>
  <c r="BR155" i="25"/>
  <c r="BR194" i="25"/>
  <c r="BR115" i="16"/>
  <c r="BR116" i="25"/>
  <c r="BR220" i="25"/>
  <c r="BS98" i="13"/>
  <c r="BS109" i="13" s="1"/>
  <c r="BR129" i="25"/>
  <c r="BR93" i="16"/>
  <c r="BR82" i="16"/>
  <c r="BR60" i="16"/>
  <c r="BR233" i="25"/>
  <c r="BR168" i="25"/>
  <c r="BR207" i="25"/>
  <c r="BR181" i="25"/>
  <c r="BN58" i="20"/>
  <c r="BQ50" i="21" s="1"/>
  <c r="BN95" i="20"/>
  <c r="BN69" i="20"/>
  <c r="BN21" i="20"/>
  <c r="BP67" i="13"/>
  <c r="BP89" i="13" s="1"/>
  <c r="BN117" i="20"/>
  <c r="BN32" i="20"/>
  <c r="BN80" i="20"/>
  <c r="BN43" i="20"/>
  <c r="BN106" i="20"/>
  <c r="BP203" i="25"/>
  <c r="BP216" i="25"/>
  <c r="BP177" i="25"/>
  <c r="BP190" i="25"/>
  <c r="BP151" i="25"/>
  <c r="BP164" i="25"/>
  <c r="BP125" i="25"/>
  <c r="BP138" i="25"/>
  <c r="BP112" i="25"/>
  <c r="BP111" i="16"/>
  <c r="BP67" i="16"/>
  <c r="BR15" i="13"/>
  <c r="BR61" i="13" s="1"/>
  <c r="BP100" i="16"/>
  <c r="BP89" i="16"/>
  <c r="BP56" i="16"/>
  <c r="BQ94" i="13"/>
  <c r="BQ105" i="13" s="1"/>
  <c r="BP78" i="16"/>
  <c r="BD81" i="21"/>
  <c r="BD59" i="21"/>
  <c r="BD26" i="21"/>
  <c r="BE69" i="21"/>
  <c r="BF66" i="21"/>
  <c r="BF33" i="21"/>
  <c r="BE36" i="21"/>
  <c r="BF11" i="21"/>
  <c r="BP104" i="13"/>
  <c r="BQ71" i="13"/>
  <c r="BQ60" i="13"/>
  <c r="BD48" i="25" l="1"/>
  <c r="BD49" i="25"/>
  <c r="BD46" i="25"/>
  <c r="BD551" i="25" s="1"/>
  <c r="BE551" i="25" s="1"/>
  <c r="BF551" i="25" s="1"/>
  <c r="BG551" i="25" s="1"/>
  <c r="BH551" i="25" s="1"/>
  <c r="BI551" i="25" s="1"/>
  <c r="BJ551" i="25" s="1"/>
  <c r="BK551" i="25" s="1"/>
  <c r="BL551" i="25" s="1"/>
  <c r="BM551" i="25" s="1"/>
  <c r="BN551" i="25" s="1"/>
  <c r="BO551" i="25" s="1"/>
  <c r="BP551" i="25" s="1"/>
  <c r="BQ551" i="25" s="1"/>
  <c r="BR551" i="25" s="1"/>
  <c r="BD44" i="25"/>
  <c r="BD47" i="25"/>
  <c r="BD45" i="25"/>
  <c r="BD550" i="25" s="1"/>
  <c r="BE550" i="25" s="1"/>
  <c r="BF550" i="25" s="1"/>
  <c r="BG550" i="25" s="1"/>
  <c r="BH550" i="25" s="1"/>
  <c r="BI550" i="25" s="1"/>
  <c r="BJ550" i="25" s="1"/>
  <c r="BK550" i="25" s="1"/>
  <c r="BL550" i="25" s="1"/>
  <c r="BM550" i="25" s="1"/>
  <c r="BN550" i="25" s="1"/>
  <c r="BO550" i="25" s="1"/>
  <c r="BP550" i="25" s="1"/>
  <c r="BQ550" i="25" s="1"/>
  <c r="BR550" i="25" s="1"/>
  <c r="BN65" i="16"/>
  <c r="BN175" i="25"/>
  <c r="BN110" i="25"/>
  <c r="BN201" i="25"/>
  <c r="BN136" i="25"/>
  <c r="BN87" i="16"/>
  <c r="BN54" i="16"/>
  <c r="BN98" i="16"/>
  <c r="BO92" i="13"/>
  <c r="BO103" i="13" s="1"/>
  <c r="BN188" i="25"/>
  <c r="BN123" i="25"/>
  <c r="BN214" i="25"/>
  <c r="BN227" i="25"/>
  <c r="BN149" i="25"/>
  <c r="BN76" i="16"/>
  <c r="BN162" i="25"/>
  <c r="BN109" i="16"/>
  <c r="BP13" i="13"/>
  <c r="BN99" i="18"/>
  <c r="BN110" i="18"/>
  <c r="BN126" i="18"/>
  <c r="BN88" i="18"/>
  <c r="BD15" i="4"/>
  <c r="BD15" i="50" s="1"/>
  <c r="BD17" i="4"/>
  <c r="BD17" i="50" s="1"/>
  <c r="BD31" i="4"/>
  <c r="BD31" i="50" s="1"/>
  <c r="BD18" i="4"/>
  <c r="BD18" i="50" s="1"/>
  <c r="BD16" i="4"/>
  <c r="BD72" i="4" s="1"/>
  <c r="BD13" i="4"/>
  <c r="BD13" i="50" s="1"/>
  <c r="BA119" i="18"/>
  <c r="BR143" i="18"/>
  <c r="BD123" i="18"/>
  <c r="BP89" i="20"/>
  <c r="BS77" i="21" s="1"/>
  <c r="BP139" i="18"/>
  <c r="BO96" i="18"/>
  <c r="BO107" i="18"/>
  <c r="BO118" i="18"/>
  <c r="BO134" i="18"/>
  <c r="BO88" i="20"/>
  <c r="BR76" i="21" s="1"/>
  <c r="BO138" i="18"/>
  <c r="BP15" i="20"/>
  <c r="BS22" i="21" s="1"/>
  <c r="BO14" i="20"/>
  <c r="BR21" i="21" s="1"/>
  <c r="BR56" i="20"/>
  <c r="BU48" i="21" s="1"/>
  <c r="BF58" i="13"/>
  <c r="BF57" i="13" s="1"/>
  <c r="BD38" i="25"/>
  <c r="BD37" i="25"/>
  <c r="BE14" i="21"/>
  <c r="BE102" i="13"/>
  <c r="BF69" i="13"/>
  <c r="BF68" i="13" s="1"/>
  <c r="BR93" i="20"/>
  <c r="BR115" i="20"/>
  <c r="BR41" i="20"/>
  <c r="BR104" i="20"/>
  <c r="BR67" i="20"/>
  <c r="BR78" i="20"/>
  <c r="BR30" i="20"/>
  <c r="BR19" i="20"/>
  <c r="BP52" i="20"/>
  <c r="BS44" i="21" s="1"/>
  <c r="BO51" i="20"/>
  <c r="BR43" i="21" s="1"/>
  <c r="BO183" i="25"/>
  <c r="BP100" i="13"/>
  <c r="BP111" i="13" s="1"/>
  <c r="BO95" i="16"/>
  <c r="BO73" i="16"/>
  <c r="BO196" i="25"/>
  <c r="BO235" i="25"/>
  <c r="BO118" i="25"/>
  <c r="BO222" i="25"/>
  <c r="BO106" i="16"/>
  <c r="BO170" i="25"/>
  <c r="BO157" i="25"/>
  <c r="BO209" i="25"/>
  <c r="BO62" i="16"/>
  <c r="BO144" i="25"/>
  <c r="BO131" i="25"/>
  <c r="BO117" i="16"/>
  <c r="BO84" i="16"/>
  <c r="BQ21" i="13"/>
  <c r="BQ78" i="13" s="1"/>
  <c r="AU71" i="50"/>
  <c r="AU72" i="50"/>
  <c r="AU70" i="50"/>
  <c r="AU73" i="50"/>
  <c r="AU68" i="50"/>
  <c r="BD14" i="4"/>
  <c r="BD32" i="4"/>
  <c r="BD33" i="4"/>
  <c r="BR72" i="13"/>
  <c r="BR83" i="13" s="1"/>
  <c r="BP100" i="20"/>
  <c r="BP63" i="20"/>
  <c r="BP26" i="20"/>
  <c r="BP74" i="20"/>
  <c r="BP37" i="20"/>
  <c r="BP111" i="20"/>
  <c r="BQ82" i="13"/>
  <c r="BO110" i="20"/>
  <c r="BF67" i="21"/>
  <c r="BE70" i="21"/>
  <c r="BE37" i="21"/>
  <c r="BF34" i="21"/>
  <c r="BF12" i="21"/>
  <c r="BC74" i="4"/>
  <c r="BO99" i="20"/>
  <c r="BO73" i="20"/>
  <c r="BO62" i="20"/>
  <c r="BO36" i="20"/>
  <c r="BO25" i="20"/>
  <c r="BD552" i="25" l="1"/>
  <c r="BE552" i="25" s="1"/>
  <c r="BF552" i="25" s="1"/>
  <c r="BG552" i="25" s="1"/>
  <c r="BH552" i="25" s="1"/>
  <c r="BI552" i="25" s="1"/>
  <c r="BJ552" i="25" s="1"/>
  <c r="BK552" i="25" s="1"/>
  <c r="BL552" i="25" s="1"/>
  <c r="BM552" i="25" s="1"/>
  <c r="BN552" i="25" s="1"/>
  <c r="BO552" i="25" s="1"/>
  <c r="BP552" i="25" s="1"/>
  <c r="BQ552" i="25" s="1"/>
  <c r="BR552" i="25" s="1"/>
  <c r="BD553" i="25"/>
  <c r="BD549" i="25"/>
  <c r="BE549" i="25" s="1"/>
  <c r="BF549" i="25" s="1"/>
  <c r="BG549" i="25" s="1"/>
  <c r="BH549" i="25" s="1"/>
  <c r="BI549" i="25" s="1"/>
  <c r="BJ549" i="25" s="1"/>
  <c r="BK549" i="25" s="1"/>
  <c r="BL549" i="25" s="1"/>
  <c r="BM549" i="25" s="1"/>
  <c r="BN549" i="25" s="1"/>
  <c r="BO549" i="25" s="1"/>
  <c r="BP549" i="25" s="1"/>
  <c r="BQ549" i="25" s="1"/>
  <c r="BR549" i="25" s="1"/>
  <c r="BD42" i="25"/>
  <c r="BD41" i="25" s="1"/>
  <c r="BP70" i="13"/>
  <c r="BP59" i="13"/>
  <c r="BN35" i="20"/>
  <c r="BN24" i="20"/>
  <c r="BN87" i="20"/>
  <c r="BQ75" i="21" s="1"/>
  <c r="BN98" i="20"/>
  <c r="BN137" i="18"/>
  <c r="BN61" i="20"/>
  <c r="BN50" i="20"/>
  <c r="BQ42" i="21" s="1"/>
  <c r="BN72" i="20"/>
  <c r="BN13" i="20"/>
  <c r="BQ20" i="21" s="1"/>
  <c r="BN109" i="20"/>
  <c r="BD16" i="50"/>
  <c r="BD69" i="4"/>
  <c r="BD71" i="4"/>
  <c r="BD86" i="20"/>
  <c r="BG74" i="21" s="1"/>
  <c r="BD73" i="4"/>
  <c r="BD12" i="20"/>
  <c r="BG19" i="21" s="1"/>
  <c r="BD49" i="20"/>
  <c r="BD48" i="20" s="1"/>
  <c r="BO145" i="18"/>
  <c r="BD136" i="18"/>
  <c r="BD135" i="18" s="1"/>
  <c r="BQ229" i="25"/>
  <c r="BQ90" i="18"/>
  <c r="BQ101" i="18"/>
  <c r="BQ112" i="18"/>
  <c r="BQ128" i="18"/>
  <c r="BD84" i="18"/>
  <c r="BD85" i="18"/>
  <c r="BP228" i="25"/>
  <c r="BP89" i="18"/>
  <c r="BP100" i="18"/>
  <c r="BP111" i="18"/>
  <c r="BP127" i="18"/>
  <c r="BD35" i="4"/>
  <c r="BD35" i="50" s="1"/>
  <c r="BD32" i="50"/>
  <c r="BD33" i="50"/>
  <c r="BE15" i="21"/>
  <c r="BE17" i="21" s="1"/>
  <c r="BD23" i="20"/>
  <c r="BD22" i="20" s="1"/>
  <c r="BF80" i="13"/>
  <c r="BD108" i="20"/>
  <c r="BD107" i="20" s="1"/>
  <c r="BD34" i="20"/>
  <c r="BD33" i="20" s="1"/>
  <c r="BE101" i="13"/>
  <c r="BD71" i="20"/>
  <c r="BD70" i="20" s="1"/>
  <c r="BD60" i="20"/>
  <c r="BD59" i="20" s="1"/>
  <c r="BD97" i="20"/>
  <c r="BD96" i="20" s="1"/>
  <c r="BO58" i="20"/>
  <c r="BR50" i="21" s="1"/>
  <c r="BO95" i="20"/>
  <c r="BO69" i="20"/>
  <c r="BO21" i="20"/>
  <c r="BO117" i="20"/>
  <c r="BO106" i="20"/>
  <c r="BO80" i="20"/>
  <c r="BO43" i="20"/>
  <c r="BO32" i="20"/>
  <c r="BQ67" i="13"/>
  <c r="BQ89" i="13" s="1"/>
  <c r="AU69" i="50"/>
  <c r="BD14" i="50"/>
  <c r="BD70" i="4"/>
  <c r="BA34" i="4"/>
  <c r="BQ203" i="25"/>
  <c r="BQ216" i="25"/>
  <c r="BP202" i="25"/>
  <c r="BP215" i="25"/>
  <c r="BQ177" i="25"/>
  <c r="BQ190" i="25"/>
  <c r="BP176" i="25"/>
  <c r="BP189" i="25"/>
  <c r="BQ151" i="25"/>
  <c r="BQ164" i="25"/>
  <c r="BP150" i="25"/>
  <c r="BP163" i="25"/>
  <c r="BQ125" i="25"/>
  <c r="BQ138" i="25"/>
  <c r="BP124" i="25"/>
  <c r="BP137" i="25"/>
  <c r="BS15" i="13"/>
  <c r="BS61" i="13" s="1"/>
  <c r="BQ112" i="25"/>
  <c r="BP111" i="25"/>
  <c r="BQ100" i="16"/>
  <c r="BQ78" i="16"/>
  <c r="BQ89" i="16"/>
  <c r="BQ111" i="16"/>
  <c r="BQ67" i="16"/>
  <c r="BQ56" i="16"/>
  <c r="BR94" i="13"/>
  <c r="BR105" i="13" s="1"/>
  <c r="BE72" i="21"/>
  <c r="BF68" i="21"/>
  <c r="BE39" i="21"/>
  <c r="BF35" i="21"/>
  <c r="BF13" i="21"/>
  <c r="BP66" i="16"/>
  <c r="BQ93" i="13"/>
  <c r="BR14" i="13"/>
  <c r="BP77" i="16"/>
  <c r="BP110" i="16"/>
  <c r="BP55" i="16"/>
  <c r="BP88" i="16"/>
  <c r="BP99" i="16"/>
  <c r="BD36" i="25" l="1"/>
  <c r="BD82" i="18" s="1"/>
  <c r="BD27" i="4" s="1"/>
  <c r="BD27" i="50" s="1"/>
  <c r="BE553" i="25"/>
  <c r="BF553" i="25" s="1"/>
  <c r="BG553" i="25" s="1"/>
  <c r="BH553" i="25" s="1"/>
  <c r="BI553" i="25" s="1"/>
  <c r="BJ553" i="25" s="1"/>
  <c r="BK553" i="25" s="1"/>
  <c r="BL553" i="25" s="1"/>
  <c r="BM553" i="25" s="1"/>
  <c r="BN553" i="25" s="1"/>
  <c r="BO553" i="25" s="1"/>
  <c r="BP553" i="25" s="1"/>
  <c r="BQ553" i="25" s="1"/>
  <c r="BR553" i="25" s="1"/>
  <c r="BD322" i="25"/>
  <c r="BP81" i="13"/>
  <c r="BO65" i="16" s="1"/>
  <c r="BD30" i="4"/>
  <c r="BD30" i="50" s="1"/>
  <c r="BD36" i="4"/>
  <c r="BD36" i="50" s="1"/>
  <c r="BD29" i="4"/>
  <c r="BD29" i="50" s="1"/>
  <c r="BE64" i="16"/>
  <c r="BE63" i="16" s="1"/>
  <c r="BB120" i="18"/>
  <c r="BB121" i="18"/>
  <c r="BB122" i="18"/>
  <c r="BD121" i="16"/>
  <c r="BF79" i="13"/>
  <c r="BD85" i="20"/>
  <c r="BD84" i="20" s="1"/>
  <c r="BG65" i="21" s="1"/>
  <c r="BG66" i="21" s="1"/>
  <c r="BE87" i="18"/>
  <c r="BE86" i="18" s="1"/>
  <c r="BE98" i="18"/>
  <c r="BE97" i="18" s="1"/>
  <c r="BE109" i="18"/>
  <c r="BE108" i="18" s="1"/>
  <c r="BE125" i="18"/>
  <c r="BE124" i="18" s="1"/>
  <c r="BQ89" i="20"/>
  <c r="BT77" i="21" s="1"/>
  <c r="BQ139" i="18"/>
  <c r="BP196" i="25"/>
  <c r="BP96" i="18"/>
  <c r="BP107" i="18"/>
  <c r="BP118" i="18"/>
  <c r="BP134" i="18"/>
  <c r="BD11" i="20"/>
  <c r="BD10" i="20" s="1"/>
  <c r="BG10" i="21" s="1"/>
  <c r="BQ15" i="20"/>
  <c r="BT22" i="21" s="1"/>
  <c r="BE226" i="25"/>
  <c r="BE224" i="25" s="1"/>
  <c r="BA34" i="50"/>
  <c r="BG12" i="13"/>
  <c r="BG11" i="13" s="1"/>
  <c r="BE213" i="25"/>
  <c r="BE211" i="25" s="1"/>
  <c r="BF91" i="13"/>
  <c r="BF102" i="13" s="1"/>
  <c r="BE75" i="16"/>
  <c r="BE74" i="16" s="1"/>
  <c r="BE148" i="25"/>
  <c r="BE146" i="25" s="1"/>
  <c r="BE109" i="25"/>
  <c r="BE122" i="25"/>
  <c r="BE120" i="25" s="1"/>
  <c r="BE86" i="16"/>
  <c r="BE85" i="16" s="1"/>
  <c r="BE108" i="16"/>
  <c r="BE107" i="16" s="1"/>
  <c r="BE174" i="25"/>
  <c r="BE172" i="25" s="1"/>
  <c r="BE200" i="25"/>
  <c r="BE198" i="25" s="1"/>
  <c r="BE53" i="16"/>
  <c r="BE52" i="16" s="1"/>
  <c r="BE97" i="16"/>
  <c r="BE96" i="16" s="1"/>
  <c r="BE135" i="25"/>
  <c r="BE133" i="25" s="1"/>
  <c r="BE161" i="25"/>
  <c r="BE159" i="25" s="1"/>
  <c r="BE187" i="25"/>
  <c r="BE185" i="25" s="1"/>
  <c r="BD47" i="20"/>
  <c r="BG32" i="21" s="1"/>
  <c r="BG33" i="21" s="1"/>
  <c r="BG41" i="21"/>
  <c r="BD120" i="16"/>
  <c r="BQ52" i="20"/>
  <c r="BT44" i="21" s="1"/>
  <c r="BQ111" i="20"/>
  <c r="BP95" i="16"/>
  <c r="BQ100" i="13"/>
  <c r="BQ111" i="13" s="1"/>
  <c r="BP84" i="16"/>
  <c r="BP144" i="25"/>
  <c r="BP73" i="16"/>
  <c r="BP117" i="16"/>
  <c r="BP170" i="25"/>
  <c r="BP106" i="16"/>
  <c r="BP235" i="25"/>
  <c r="BP209" i="25"/>
  <c r="BP183" i="25"/>
  <c r="BP131" i="25"/>
  <c r="BP118" i="25"/>
  <c r="BR21" i="13"/>
  <c r="BR78" i="13" s="1"/>
  <c r="BP222" i="25"/>
  <c r="BP62" i="16"/>
  <c r="BP157" i="25"/>
  <c r="BS72" i="13"/>
  <c r="BS83" i="13" s="1"/>
  <c r="BQ100" i="20"/>
  <c r="BQ26" i="20"/>
  <c r="BQ37" i="20"/>
  <c r="BQ74" i="20"/>
  <c r="BQ63" i="20"/>
  <c r="BR71" i="13"/>
  <c r="BE81" i="21"/>
  <c r="BE59" i="21"/>
  <c r="BE26" i="21"/>
  <c r="BF69" i="21"/>
  <c r="BF36" i="21"/>
  <c r="BF14" i="21"/>
  <c r="BR60" i="13"/>
  <c r="BQ104" i="13"/>
  <c r="BE48" i="25" l="1"/>
  <c r="BE49" i="25"/>
  <c r="BE45" i="25"/>
  <c r="BE555" i="25" s="1"/>
  <c r="BF555" i="25" s="1"/>
  <c r="BG555" i="25" s="1"/>
  <c r="BH555" i="25" s="1"/>
  <c r="BI555" i="25" s="1"/>
  <c r="BJ555" i="25" s="1"/>
  <c r="BK555" i="25" s="1"/>
  <c r="BL555" i="25" s="1"/>
  <c r="BM555" i="25" s="1"/>
  <c r="BN555" i="25" s="1"/>
  <c r="BO555" i="25" s="1"/>
  <c r="BP555" i="25" s="1"/>
  <c r="BQ555" i="25" s="1"/>
  <c r="BR555" i="25" s="1"/>
  <c r="BE46" i="25"/>
  <c r="BE556" i="25" s="1"/>
  <c r="BF556" i="25" s="1"/>
  <c r="BG556" i="25" s="1"/>
  <c r="BH556" i="25" s="1"/>
  <c r="BI556" i="25" s="1"/>
  <c r="BJ556" i="25" s="1"/>
  <c r="BK556" i="25" s="1"/>
  <c r="BL556" i="25" s="1"/>
  <c r="BM556" i="25" s="1"/>
  <c r="BN556" i="25" s="1"/>
  <c r="BO556" i="25" s="1"/>
  <c r="BP556" i="25" s="1"/>
  <c r="BQ556" i="25" s="1"/>
  <c r="BR556" i="25" s="1"/>
  <c r="BE44" i="25"/>
  <c r="BE47" i="25"/>
  <c r="BQ13" i="13"/>
  <c r="BQ70" i="13" s="1"/>
  <c r="BO227" i="25"/>
  <c r="BO109" i="16"/>
  <c r="BO126" i="18"/>
  <c r="BO87" i="16"/>
  <c r="BO110" i="25"/>
  <c r="BO99" i="18"/>
  <c r="BO76" i="16"/>
  <c r="BO175" i="25"/>
  <c r="BO136" i="25"/>
  <c r="BO162" i="25"/>
  <c r="BO201" i="25"/>
  <c r="BO98" i="16"/>
  <c r="BO88" i="18"/>
  <c r="BO110" i="18"/>
  <c r="BO54" i="16"/>
  <c r="BO123" i="25"/>
  <c r="BO188" i="25"/>
  <c r="BO149" i="25"/>
  <c r="BP92" i="13"/>
  <c r="BP103" i="13" s="1"/>
  <c r="BO72" i="20" s="1"/>
  <c r="BO214" i="25"/>
  <c r="BE86" i="20"/>
  <c r="BH74" i="21" s="1"/>
  <c r="BE18" i="4"/>
  <c r="BE18" i="50" s="1"/>
  <c r="BE31" i="4"/>
  <c r="BE31" i="50" s="1"/>
  <c r="BE13" i="4"/>
  <c r="BE69" i="4" s="1"/>
  <c r="BE16" i="4"/>
  <c r="BE16" i="50" s="1"/>
  <c r="BE15" i="4"/>
  <c r="BE71" i="4" s="1"/>
  <c r="BE17" i="4"/>
  <c r="BE73" i="4" s="1"/>
  <c r="BE12" i="20"/>
  <c r="BH19" i="21" s="1"/>
  <c r="BE49" i="20"/>
  <c r="BB119" i="18"/>
  <c r="BP145" i="18"/>
  <c r="BR112" i="25"/>
  <c r="BR112" i="18"/>
  <c r="BR90" i="18"/>
  <c r="BR101" i="18"/>
  <c r="BR128" i="18"/>
  <c r="BP88" i="20"/>
  <c r="BS76" i="21" s="1"/>
  <c r="BP138" i="18"/>
  <c r="BE136" i="18"/>
  <c r="BE135" i="18" s="1"/>
  <c r="BE123" i="18"/>
  <c r="BP14" i="20"/>
  <c r="BS21" i="21" s="1"/>
  <c r="F123" i="20"/>
  <c r="F143" i="20" s="1"/>
  <c r="BF90" i="13"/>
  <c r="BG58" i="13"/>
  <c r="BG57" i="13" s="1"/>
  <c r="BG69" i="13"/>
  <c r="BG68" i="13" s="1"/>
  <c r="BG11" i="21"/>
  <c r="BE38" i="25"/>
  <c r="BE37" i="25"/>
  <c r="BP58" i="20"/>
  <c r="BS50" i="21" s="1"/>
  <c r="BP95" i="20"/>
  <c r="BP51" i="20"/>
  <c r="BS43" i="21" s="1"/>
  <c r="BP69" i="20"/>
  <c r="BP21" i="20"/>
  <c r="BP106" i="20"/>
  <c r="BP43" i="20"/>
  <c r="BP32" i="20"/>
  <c r="BP80" i="20"/>
  <c r="BP117" i="20"/>
  <c r="BR67" i="13"/>
  <c r="BR89" i="13" s="1"/>
  <c r="AV71" i="50"/>
  <c r="AV72" i="50"/>
  <c r="AV70" i="50"/>
  <c r="AV68" i="50"/>
  <c r="AV73" i="50"/>
  <c r="BR100" i="16"/>
  <c r="BR78" i="16"/>
  <c r="BE33" i="4"/>
  <c r="BE32" i="4"/>
  <c r="BE14" i="4"/>
  <c r="BR89" i="16"/>
  <c r="BR229" i="25"/>
  <c r="BR67" i="16"/>
  <c r="BS94" i="13"/>
  <c r="BS105" i="13" s="1"/>
  <c r="BR56" i="16"/>
  <c r="BR111" i="16"/>
  <c r="BR203" i="25"/>
  <c r="BR216" i="25"/>
  <c r="BR177" i="25"/>
  <c r="BR190" i="25"/>
  <c r="BR138" i="25"/>
  <c r="BR125" i="25"/>
  <c r="BR151" i="25"/>
  <c r="BR164" i="25"/>
  <c r="BR82" i="13"/>
  <c r="BP110" i="20"/>
  <c r="BF70" i="21"/>
  <c r="BG67" i="21"/>
  <c r="BF37" i="21"/>
  <c r="BG34" i="21"/>
  <c r="BD74" i="4"/>
  <c r="BF15" i="21"/>
  <c r="BE108" i="20"/>
  <c r="BE107" i="20" s="1"/>
  <c r="BP99" i="20"/>
  <c r="BE97" i="20"/>
  <c r="BE96" i="20" s="1"/>
  <c r="BP73" i="20"/>
  <c r="BE60" i="20"/>
  <c r="BE59" i="20" s="1"/>
  <c r="BE71" i="20"/>
  <c r="BE70" i="20" s="1"/>
  <c r="BP62" i="20"/>
  <c r="BP36" i="20"/>
  <c r="BE34" i="20"/>
  <c r="BE33" i="20" s="1"/>
  <c r="BE23" i="20"/>
  <c r="BE22" i="20" s="1"/>
  <c r="BP25" i="20"/>
  <c r="BF101" i="13"/>
  <c r="BE558" i="25" l="1"/>
  <c r="BE557" i="25"/>
  <c r="BF557" i="25" s="1"/>
  <c r="BG557" i="25" s="1"/>
  <c r="BH557" i="25" s="1"/>
  <c r="BI557" i="25" s="1"/>
  <c r="BJ557" i="25" s="1"/>
  <c r="BK557" i="25" s="1"/>
  <c r="BL557" i="25" s="1"/>
  <c r="BM557" i="25" s="1"/>
  <c r="BN557" i="25" s="1"/>
  <c r="BO557" i="25" s="1"/>
  <c r="BP557" i="25" s="1"/>
  <c r="BQ557" i="25" s="1"/>
  <c r="BR557" i="25" s="1"/>
  <c r="BE42" i="25"/>
  <c r="BE41" i="25" s="1"/>
  <c r="BE554" i="25"/>
  <c r="BF554" i="25" s="1"/>
  <c r="BG554" i="25" s="1"/>
  <c r="BH554" i="25" s="1"/>
  <c r="BI554" i="25" s="1"/>
  <c r="BJ554" i="25" s="1"/>
  <c r="BK554" i="25" s="1"/>
  <c r="BL554" i="25" s="1"/>
  <c r="BM554" i="25" s="1"/>
  <c r="BN554" i="25" s="1"/>
  <c r="BO554" i="25" s="1"/>
  <c r="BP554" i="25" s="1"/>
  <c r="BQ554" i="25" s="1"/>
  <c r="BR554" i="25" s="1"/>
  <c r="BO61" i="20"/>
  <c r="BO98" i="20"/>
  <c r="BO109" i="20"/>
  <c r="BO87" i="20"/>
  <c r="BR75" i="21" s="1"/>
  <c r="BO137" i="18"/>
  <c r="BO50" i="20"/>
  <c r="BR42" i="21" s="1"/>
  <c r="BO24" i="20"/>
  <c r="BO13" i="20"/>
  <c r="BR20" i="21" s="1"/>
  <c r="BO35" i="20"/>
  <c r="BQ59" i="13"/>
  <c r="BQ81" i="13" s="1"/>
  <c r="BP201" i="25" s="1"/>
  <c r="BE17" i="50"/>
  <c r="BE13" i="50"/>
  <c r="BE15" i="50"/>
  <c r="BE72" i="4"/>
  <c r="BE85" i="20"/>
  <c r="BE84" i="20" s="1"/>
  <c r="BH65" i="21" s="1"/>
  <c r="BQ228" i="25"/>
  <c r="BQ89" i="18"/>
  <c r="BQ100" i="18"/>
  <c r="BQ111" i="18"/>
  <c r="BQ127" i="18"/>
  <c r="BE84" i="18"/>
  <c r="BE85" i="18"/>
  <c r="BR89" i="20"/>
  <c r="BU77" i="21" s="1"/>
  <c r="BR139" i="18"/>
  <c r="BQ222" i="25"/>
  <c r="BQ96" i="18"/>
  <c r="BQ118" i="18"/>
  <c r="BQ107" i="18"/>
  <c r="BQ134" i="18"/>
  <c r="BE11" i="20"/>
  <c r="BE10" i="20" s="1"/>
  <c r="BH10" i="21" s="1"/>
  <c r="BR15" i="20"/>
  <c r="BU22" i="21" s="1"/>
  <c r="BE35" i="4"/>
  <c r="BG80" i="13"/>
  <c r="BG12" i="21"/>
  <c r="BE32" i="50"/>
  <c r="BE33" i="50"/>
  <c r="BR52" i="20"/>
  <c r="BU44" i="21" s="1"/>
  <c r="BE48" i="20"/>
  <c r="BE47" i="20" s="1"/>
  <c r="BH32" i="21" s="1"/>
  <c r="BH41" i="21"/>
  <c r="BQ183" i="25"/>
  <c r="BQ196" i="25"/>
  <c r="BQ118" i="25"/>
  <c r="BQ117" i="16"/>
  <c r="BQ84" i="16"/>
  <c r="BQ106" i="16"/>
  <c r="BQ144" i="25"/>
  <c r="BQ131" i="25"/>
  <c r="BQ235" i="25"/>
  <c r="BR100" i="13"/>
  <c r="BR111" i="13" s="1"/>
  <c r="BQ209" i="25"/>
  <c r="BQ62" i="16"/>
  <c r="BQ73" i="16"/>
  <c r="BQ157" i="25"/>
  <c r="BQ170" i="25"/>
  <c r="BQ95" i="16"/>
  <c r="BS21" i="13"/>
  <c r="BS67" i="13" s="1"/>
  <c r="BE121" i="16"/>
  <c r="BE120" i="16"/>
  <c r="AV69" i="50"/>
  <c r="BE14" i="50"/>
  <c r="BE70" i="4"/>
  <c r="BB34" i="4"/>
  <c r="BE36" i="4"/>
  <c r="BR111" i="20"/>
  <c r="BR37" i="20"/>
  <c r="BR74" i="20"/>
  <c r="BR26" i="20"/>
  <c r="BR63" i="20"/>
  <c r="BR100" i="20"/>
  <c r="BQ202" i="25"/>
  <c r="BQ215" i="25"/>
  <c r="BQ176" i="25"/>
  <c r="BQ189" i="25"/>
  <c r="BQ150" i="25"/>
  <c r="BQ163" i="25"/>
  <c r="BQ124" i="25"/>
  <c r="BQ137" i="25"/>
  <c r="BQ111" i="25"/>
  <c r="BQ88" i="16"/>
  <c r="BQ77" i="16"/>
  <c r="BR93" i="13"/>
  <c r="BR104" i="13" s="1"/>
  <c r="BQ55" i="16"/>
  <c r="BS14" i="13"/>
  <c r="BS60" i="13" s="1"/>
  <c r="BQ66" i="16"/>
  <c r="BQ99" i="16"/>
  <c r="BQ110" i="16"/>
  <c r="G29" i="3"/>
  <c r="G26" i="3" s="1"/>
  <c r="BF72" i="21"/>
  <c r="BG68" i="21"/>
  <c r="BG35" i="21"/>
  <c r="BF39" i="21"/>
  <c r="BF17" i="21"/>
  <c r="BE36" i="25" l="1"/>
  <c r="BE82" i="18" s="1"/>
  <c r="BE27" i="4" s="1"/>
  <c r="BE27" i="50" s="1"/>
  <c r="BF558" i="25"/>
  <c r="BG558" i="25" s="1"/>
  <c r="BH558" i="25" s="1"/>
  <c r="BI558" i="25" s="1"/>
  <c r="BJ558" i="25" s="1"/>
  <c r="BK558" i="25" s="1"/>
  <c r="BL558" i="25" s="1"/>
  <c r="BM558" i="25" s="1"/>
  <c r="BN558" i="25" s="1"/>
  <c r="BO558" i="25" s="1"/>
  <c r="BP558" i="25" s="1"/>
  <c r="BQ558" i="25" s="1"/>
  <c r="BR558" i="25" s="1"/>
  <c r="BE322" i="25"/>
  <c r="BP126" i="18"/>
  <c r="BR13" i="13"/>
  <c r="BR70" i="13" s="1"/>
  <c r="BP149" i="25"/>
  <c r="BP188" i="25"/>
  <c r="BP76" i="16"/>
  <c r="BP214" i="25"/>
  <c r="BP54" i="16"/>
  <c r="BP98" i="16"/>
  <c r="BQ92" i="13"/>
  <c r="BQ103" i="13" s="1"/>
  <c r="BP35" i="20" s="1"/>
  <c r="BP99" i="18"/>
  <c r="BP110" i="18"/>
  <c r="BP87" i="16"/>
  <c r="BP136" i="25"/>
  <c r="BP110" i="25"/>
  <c r="BP109" i="16"/>
  <c r="BP227" i="25"/>
  <c r="BP175" i="25"/>
  <c r="BP88" i="18"/>
  <c r="BP162" i="25"/>
  <c r="BP65" i="16"/>
  <c r="BP123" i="25"/>
  <c r="BE30" i="4"/>
  <c r="BE30" i="50" s="1"/>
  <c r="BE29" i="4"/>
  <c r="BE29" i="50" s="1"/>
  <c r="BC120" i="18"/>
  <c r="BQ145" i="18"/>
  <c r="BF64" i="16"/>
  <c r="BF63" i="16" s="1"/>
  <c r="BC122" i="18"/>
  <c r="BC121" i="18"/>
  <c r="BG79" i="13"/>
  <c r="BQ88" i="20"/>
  <c r="BT76" i="21" s="1"/>
  <c r="BQ138" i="18"/>
  <c r="BF87" i="18"/>
  <c r="BF86" i="18" s="1"/>
  <c r="BF109" i="18"/>
  <c r="BF108" i="18" s="1"/>
  <c r="BF98" i="18"/>
  <c r="BF97" i="18" s="1"/>
  <c r="BF125" i="18"/>
  <c r="BF124" i="18" s="1"/>
  <c r="BS15" i="20"/>
  <c r="BQ14" i="20"/>
  <c r="BT21" i="21" s="1"/>
  <c r="BF226" i="25"/>
  <c r="BF224" i="25" s="1"/>
  <c r="BE35" i="50"/>
  <c r="BF97" i="16"/>
  <c r="BF96" i="16" s="1"/>
  <c r="BG91" i="13"/>
  <c r="BG102" i="13" s="1"/>
  <c r="BF135" i="25"/>
  <c r="BF133" i="25" s="1"/>
  <c r="BF187" i="25"/>
  <c r="BF185" i="25" s="1"/>
  <c r="BF122" i="25"/>
  <c r="BF120" i="25" s="1"/>
  <c r="BF174" i="25"/>
  <c r="BF172" i="25" s="1"/>
  <c r="BH12" i="13"/>
  <c r="BH58" i="13" s="1"/>
  <c r="BH57" i="13" s="1"/>
  <c r="BF108" i="16"/>
  <c r="BF107" i="16" s="1"/>
  <c r="BF86" i="16"/>
  <c r="BF85" i="16" s="1"/>
  <c r="BF53" i="16"/>
  <c r="BF52" i="16" s="1"/>
  <c r="BF109" i="25"/>
  <c r="BF161" i="25"/>
  <c r="BF159" i="25" s="1"/>
  <c r="BF213" i="25"/>
  <c r="BF211" i="25" s="1"/>
  <c r="BF75" i="16"/>
  <c r="BF74" i="16" s="1"/>
  <c r="BF148" i="25"/>
  <c r="BF146" i="25" s="1"/>
  <c r="BF200" i="25"/>
  <c r="BF198" i="25" s="1"/>
  <c r="BG13" i="21"/>
  <c r="BB34" i="50"/>
  <c r="BE36" i="50"/>
  <c r="G27" i="49"/>
  <c r="BQ51" i="20"/>
  <c r="BT43" i="21" s="1"/>
  <c r="BQ58" i="20"/>
  <c r="BQ95" i="20"/>
  <c r="BQ21" i="20"/>
  <c r="BQ32" i="20"/>
  <c r="BS78" i="13"/>
  <c r="BS89" i="13" s="1"/>
  <c r="BQ43" i="20"/>
  <c r="BQ106" i="20"/>
  <c r="BQ69" i="20"/>
  <c r="BQ117" i="20"/>
  <c r="BQ80" i="20"/>
  <c r="BS71" i="13"/>
  <c r="BS82" i="13" s="1"/>
  <c r="BF81" i="21"/>
  <c r="BF59" i="21"/>
  <c r="BF26" i="21"/>
  <c r="BQ110" i="20"/>
  <c r="BH66" i="21"/>
  <c r="BG69" i="21"/>
  <c r="BH33" i="21"/>
  <c r="BG36" i="21"/>
  <c r="BH11" i="21"/>
  <c r="BQ99" i="20"/>
  <c r="BQ73" i="20"/>
  <c r="BQ62" i="20"/>
  <c r="BQ36" i="20"/>
  <c r="BQ25" i="20"/>
  <c r="BF49" i="25" l="1"/>
  <c r="BF48" i="25"/>
  <c r="BF45" i="25"/>
  <c r="BF560" i="25" s="1"/>
  <c r="BG560" i="25" s="1"/>
  <c r="BH560" i="25" s="1"/>
  <c r="BI560" i="25" s="1"/>
  <c r="BJ560" i="25" s="1"/>
  <c r="BK560" i="25" s="1"/>
  <c r="BL560" i="25" s="1"/>
  <c r="BM560" i="25" s="1"/>
  <c r="BN560" i="25" s="1"/>
  <c r="BO560" i="25" s="1"/>
  <c r="BP560" i="25" s="1"/>
  <c r="BQ560" i="25" s="1"/>
  <c r="BR560" i="25" s="1"/>
  <c r="BF47" i="25"/>
  <c r="BF46" i="25"/>
  <c r="BF561" i="25" s="1"/>
  <c r="BG561" i="25" s="1"/>
  <c r="BH561" i="25" s="1"/>
  <c r="BI561" i="25" s="1"/>
  <c r="BJ561" i="25" s="1"/>
  <c r="BK561" i="25" s="1"/>
  <c r="BL561" i="25" s="1"/>
  <c r="BM561" i="25" s="1"/>
  <c r="BN561" i="25" s="1"/>
  <c r="BO561" i="25" s="1"/>
  <c r="BP561" i="25" s="1"/>
  <c r="BQ561" i="25" s="1"/>
  <c r="BR561" i="25" s="1"/>
  <c r="BF44" i="25"/>
  <c r="BR59" i="13"/>
  <c r="BR81" i="13" s="1"/>
  <c r="BQ110" i="18" s="1"/>
  <c r="BP13" i="20"/>
  <c r="BS20" i="21" s="1"/>
  <c r="BP109" i="20"/>
  <c r="BP87" i="20"/>
  <c r="BS75" i="21" s="1"/>
  <c r="BP137" i="18"/>
  <c r="BP24" i="20"/>
  <c r="BP98" i="20"/>
  <c r="BP61" i="20"/>
  <c r="BP72" i="20"/>
  <c r="BP50" i="20"/>
  <c r="BS42" i="21" s="1"/>
  <c r="BF86" i="20"/>
  <c r="BI74" i="21" s="1"/>
  <c r="BF13" i="4"/>
  <c r="BF13" i="50" s="1"/>
  <c r="BF16" i="4"/>
  <c r="BF72" i="4" s="1"/>
  <c r="BF17" i="4"/>
  <c r="BF17" i="50" s="1"/>
  <c r="BF31" i="4"/>
  <c r="BF31" i="50" s="1"/>
  <c r="BF15" i="4"/>
  <c r="BF15" i="50" s="1"/>
  <c r="BF18" i="4"/>
  <c r="BF18" i="50" s="1"/>
  <c r="BF12" i="20"/>
  <c r="BI19" i="21" s="1"/>
  <c r="BF49" i="20"/>
  <c r="BC119" i="18"/>
  <c r="BR144" i="25"/>
  <c r="BR96" i="18"/>
  <c r="BR118" i="18"/>
  <c r="BR107" i="18"/>
  <c r="BR134" i="18"/>
  <c r="G28" i="3"/>
  <c r="H27" i="3" s="1"/>
  <c r="F11" i="11" s="1"/>
  <c r="I11" i="11" s="1"/>
  <c r="BF123" i="18"/>
  <c r="BR89" i="18"/>
  <c r="BR100" i="18"/>
  <c r="BR111" i="18"/>
  <c r="BR127" i="18"/>
  <c r="BF136" i="18"/>
  <c r="BF135" i="18" s="1"/>
  <c r="BG90" i="13"/>
  <c r="BH69" i="13"/>
  <c r="BH68" i="13" s="1"/>
  <c r="BH11" i="13"/>
  <c r="BF37" i="25"/>
  <c r="BF38" i="25"/>
  <c r="BG14" i="21"/>
  <c r="BT50" i="21"/>
  <c r="BR170" i="25"/>
  <c r="BR118" i="25"/>
  <c r="BR235" i="25"/>
  <c r="BS100" i="13"/>
  <c r="BS111" i="13" s="1"/>
  <c r="BR117" i="16"/>
  <c r="BR196" i="25"/>
  <c r="BR183" i="25"/>
  <c r="BR73" i="16"/>
  <c r="BR209" i="25"/>
  <c r="BR157" i="25"/>
  <c r="BR222" i="25"/>
  <c r="BR84" i="16"/>
  <c r="BR106" i="16"/>
  <c r="BR62" i="16"/>
  <c r="BR95" i="16"/>
  <c r="BR131" i="25"/>
  <c r="AW73" i="50"/>
  <c r="AW72" i="50"/>
  <c r="AW70" i="50"/>
  <c r="AW71" i="50"/>
  <c r="AW68" i="50"/>
  <c r="BF32" i="4"/>
  <c r="BF14" i="4"/>
  <c r="BF33" i="4"/>
  <c r="BR215" i="25"/>
  <c r="BR228" i="25"/>
  <c r="BR189" i="25"/>
  <c r="BR202" i="25"/>
  <c r="BR163" i="25"/>
  <c r="BR176" i="25"/>
  <c r="BR137" i="25"/>
  <c r="BR150" i="25"/>
  <c r="BR111" i="25"/>
  <c r="BR124" i="25"/>
  <c r="BG70" i="21"/>
  <c r="BH67" i="21"/>
  <c r="BG37" i="21"/>
  <c r="BH34" i="21"/>
  <c r="BH12" i="21"/>
  <c r="BF108" i="20"/>
  <c r="BF107" i="20" s="1"/>
  <c r="BF97" i="20"/>
  <c r="BF96" i="20" s="1"/>
  <c r="BF60" i="20"/>
  <c r="BF59" i="20" s="1"/>
  <c r="BF71" i="20"/>
  <c r="BF70" i="20" s="1"/>
  <c r="BE74" i="4"/>
  <c r="BF34" i="20"/>
  <c r="BF33" i="20" s="1"/>
  <c r="BF23" i="20"/>
  <c r="BF22" i="20" s="1"/>
  <c r="BG101" i="13"/>
  <c r="BR66" i="16"/>
  <c r="BR110" i="16"/>
  <c r="BR88" i="16"/>
  <c r="BR77" i="16"/>
  <c r="BS93" i="13"/>
  <c r="BR55" i="16"/>
  <c r="BR99" i="16"/>
  <c r="BF563" i="25" l="1"/>
  <c r="BF562" i="25"/>
  <c r="BG562" i="25" s="1"/>
  <c r="BH562" i="25" s="1"/>
  <c r="BI562" i="25" s="1"/>
  <c r="BJ562" i="25" s="1"/>
  <c r="BK562" i="25" s="1"/>
  <c r="BL562" i="25" s="1"/>
  <c r="BM562" i="25" s="1"/>
  <c r="BN562" i="25" s="1"/>
  <c r="BO562" i="25" s="1"/>
  <c r="BP562" i="25" s="1"/>
  <c r="BQ562" i="25" s="1"/>
  <c r="BR562" i="25" s="1"/>
  <c r="BF559" i="25"/>
  <c r="BG559" i="25" s="1"/>
  <c r="BH559" i="25" s="1"/>
  <c r="BI559" i="25" s="1"/>
  <c r="BJ559" i="25" s="1"/>
  <c r="BK559" i="25" s="1"/>
  <c r="BL559" i="25" s="1"/>
  <c r="BM559" i="25" s="1"/>
  <c r="BN559" i="25" s="1"/>
  <c r="BO559" i="25" s="1"/>
  <c r="BP559" i="25" s="1"/>
  <c r="BQ559" i="25" s="1"/>
  <c r="BR559" i="25" s="1"/>
  <c r="BF42" i="25"/>
  <c r="BF41" i="25" s="1"/>
  <c r="BQ76" i="16"/>
  <c r="BS13" i="13"/>
  <c r="BS70" i="13" s="1"/>
  <c r="BQ227" i="25"/>
  <c r="BQ136" i="25"/>
  <c r="BR92" i="13"/>
  <c r="BR103" i="13" s="1"/>
  <c r="BQ72" i="20" s="1"/>
  <c r="BQ188" i="25"/>
  <c r="BQ123" i="25"/>
  <c r="BQ99" i="18"/>
  <c r="BQ98" i="16"/>
  <c r="BQ87" i="16"/>
  <c r="BQ126" i="18"/>
  <c r="BQ65" i="16"/>
  <c r="BQ54" i="16"/>
  <c r="BQ214" i="25"/>
  <c r="BQ201" i="25"/>
  <c r="BQ109" i="16"/>
  <c r="BQ88" i="18"/>
  <c r="BQ110" i="25"/>
  <c r="BQ162" i="25"/>
  <c r="BQ175" i="25"/>
  <c r="BQ149" i="25"/>
  <c r="BF73" i="4"/>
  <c r="BF71" i="4"/>
  <c r="BF69" i="4"/>
  <c r="BF16" i="50"/>
  <c r="BR145" i="18"/>
  <c r="G26" i="49"/>
  <c r="G24" i="49" s="1"/>
  <c r="BF85" i="20"/>
  <c r="BF84" i="20" s="1"/>
  <c r="BF84" i="18"/>
  <c r="BF85" i="18"/>
  <c r="BF35" i="4"/>
  <c r="BF11" i="20"/>
  <c r="BF10" i="20" s="1"/>
  <c r="BG15" i="21"/>
  <c r="BG17" i="21" s="1"/>
  <c r="BH80" i="13"/>
  <c r="BF32" i="50"/>
  <c r="H25" i="49"/>
  <c r="BF33" i="50"/>
  <c r="BR58" i="20"/>
  <c r="BR95" i="20"/>
  <c r="BR21" i="20"/>
  <c r="BS21" i="20" s="1"/>
  <c r="BR117" i="20"/>
  <c r="BF48" i="20"/>
  <c r="BF47" i="20" s="1"/>
  <c r="BI41" i="21"/>
  <c r="BR43" i="20"/>
  <c r="BF121" i="16"/>
  <c r="BF120" i="16"/>
  <c r="BR69" i="20"/>
  <c r="BR106" i="20"/>
  <c r="BR32" i="20"/>
  <c r="BR80" i="20"/>
  <c r="AW69" i="50"/>
  <c r="BF14" i="50"/>
  <c r="BF70" i="4"/>
  <c r="BC34" i="4"/>
  <c r="BF36" i="4"/>
  <c r="BG72" i="21"/>
  <c r="BH68" i="21"/>
  <c r="BG39" i="21"/>
  <c r="BH35" i="21"/>
  <c r="BH13" i="21"/>
  <c r="BS104" i="13"/>
  <c r="BF36" i="25" l="1"/>
  <c r="BF82" i="18" s="1"/>
  <c r="BF27" i="4" s="1"/>
  <c r="BF27" i="50" s="1"/>
  <c r="BS59" i="13"/>
  <c r="BS81" i="13" s="1"/>
  <c r="BS92" i="13" s="1"/>
  <c r="BS103" i="13" s="1"/>
  <c r="BG563" i="25"/>
  <c r="BH563" i="25" s="1"/>
  <c r="BI563" i="25" s="1"/>
  <c r="BJ563" i="25" s="1"/>
  <c r="BK563" i="25" s="1"/>
  <c r="BL563" i="25" s="1"/>
  <c r="BM563" i="25" s="1"/>
  <c r="BN563" i="25" s="1"/>
  <c r="BO563" i="25" s="1"/>
  <c r="BP563" i="25" s="1"/>
  <c r="BQ563" i="25" s="1"/>
  <c r="BR563" i="25" s="1"/>
  <c r="BF322" i="25"/>
  <c r="BQ98" i="20"/>
  <c r="BQ13" i="20"/>
  <c r="BT20" i="21" s="1"/>
  <c r="BQ50" i="20"/>
  <c r="BT42" i="21" s="1"/>
  <c r="BQ109" i="20"/>
  <c r="BQ24" i="20"/>
  <c r="BQ87" i="20"/>
  <c r="BT75" i="21" s="1"/>
  <c r="BQ137" i="18"/>
  <c r="BQ35" i="20"/>
  <c r="BQ61" i="20"/>
  <c r="BF30" i="4"/>
  <c r="BF30" i="50" s="1"/>
  <c r="BF29" i="4"/>
  <c r="BF29" i="50" s="1"/>
  <c r="BD122" i="18"/>
  <c r="BD121" i="18"/>
  <c r="BD120" i="18"/>
  <c r="BH79" i="13"/>
  <c r="BG64" i="16"/>
  <c r="BG63" i="16" s="1"/>
  <c r="BG87" i="18"/>
  <c r="BG86" i="18" s="1"/>
  <c r="BG98" i="18"/>
  <c r="BG97" i="18" s="1"/>
  <c r="BG109" i="18"/>
  <c r="BG108" i="18" s="1"/>
  <c r="BG125" i="18"/>
  <c r="BG124" i="18" s="1"/>
  <c r="BR88" i="20"/>
  <c r="BU76" i="21" s="1"/>
  <c r="BR138" i="18"/>
  <c r="BR14" i="20"/>
  <c r="BU21" i="21" s="1"/>
  <c r="BG148" i="25"/>
  <c r="BG146" i="25" s="1"/>
  <c r="BF35" i="50"/>
  <c r="BI65" i="21"/>
  <c r="BI66" i="21" s="1"/>
  <c r="F122" i="20"/>
  <c r="F142" i="20" s="1"/>
  <c r="BI32" i="21"/>
  <c r="BI33" i="21" s="1"/>
  <c r="F121" i="20"/>
  <c r="BG135" i="25"/>
  <c r="BG133" i="25" s="1"/>
  <c r="BI12" i="13"/>
  <c r="BI58" i="13" s="1"/>
  <c r="BI57" i="13" s="1"/>
  <c r="BI10" i="21"/>
  <c r="F120" i="20"/>
  <c r="BG174" i="25"/>
  <c r="BG172" i="25" s="1"/>
  <c r="BG161" i="25"/>
  <c r="BG159" i="25" s="1"/>
  <c r="BG75" i="16"/>
  <c r="BG74" i="16" s="1"/>
  <c r="BG200" i="25"/>
  <c r="BG198" i="25" s="1"/>
  <c r="BH91" i="13"/>
  <c r="BH90" i="13" s="1"/>
  <c r="BG86" i="16"/>
  <c r="BG85" i="16" s="1"/>
  <c r="BG187" i="25"/>
  <c r="BG185" i="25" s="1"/>
  <c r="BG53" i="16"/>
  <c r="BG52" i="16" s="1"/>
  <c r="BG122" i="25"/>
  <c r="BG120" i="25" s="1"/>
  <c r="BG226" i="25"/>
  <c r="BG224" i="25" s="1"/>
  <c r="BG97" i="16"/>
  <c r="BG96" i="16" s="1"/>
  <c r="BG108" i="16"/>
  <c r="BG107" i="16" s="1"/>
  <c r="BG109" i="25"/>
  <c r="BG213" i="25"/>
  <c r="BG211" i="25" s="1"/>
  <c r="BC34" i="50"/>
  <c r="BF36" i="50"/>
  <c r="BR51" i="20"/>
  <c r="BU43" i="21" s="1"/>
  <c r="BU50" i="21"/>
  <c r="BG81" i="21"/>
  <c r="BG59" i="21"/>
  <c r="BG26" i="21"/>
  <c r="BR110" i="20"/>
  <c r="BH69" i="21"/>
  <c r="BH36" i="21"/>
  <c r="BH14" i="21"/>
  <c r="BR99" i="20"/>
  <c r="BR73" i="20"/>
  <c r="BR62" i="20"/>
  <c r="BR36" i="20"/>
  <c r="BR25" i="20"/>
  <c r="BG49" i="25" l="1"/>
  <c r="BG48" i="25"/>
  <c r="BG47" i="25"/>
  <c r="BG45" i="25"/>
  <c r="BG565" i="25" s="1"/>
  <c r="BH565" i="25" s="1"/>
  <c r="BI565" i="25" s="1"/>
  <c r="BJ565" i="25" s="1"/>
  <c r="BK565" i="25" s="1"/>
  <c r="BL565" i="25" s="1"/>
  <c r="BM565" i="25" s="1"/>
  <c r="BN565" i="25" s="1"/>
  <c r="BO565" i="25" s="1"/>
  <c r="BP565" i="25" s="1"/>
  <c r="BQ565" i="25" s="1"/>
  <c r="BR565" i="25" s="1"/>
  <c r="BG46" i="25"/>
  <c r="BG566" i="25" s="1"/>
  <c r="BH566" i="25" s="1"/>
  <c r="BI566" i="25" s="1"/>
  <c r="BJ566" i="25" s="1"/>
  <c r="BK566" i="25" s="1"/>
  <c r="BL566" i="25" s="1"/>
  <c r="BM566" i="25" s="1"/>
  <c r="BN566" i="25" s="1"/>
  <c r="BO566" i="25" s="1"/>
  <c r="BP566" i="25" s="1"/>
  <c r="BQ566" i="25" s="1"/>
  <c r="BR566" i="25" s="1"/>
  <c r="BG44" i="25"/>
  <c r="BR87" i="16"/>
  <c r="BR88" i="18"/>
  <c r="BR110" i="25"/>
  <c r="BR136" i="25"/>
  <c r="BR162" i="25"/>
  <c r="BR126" i="18"/>
  <c r="BR227" i="25"/>
  <c r="BR214" i="25"/>
  <c r="BR201" i="25"/>
  <c r="BR188" i="25"/>
  <c r="BR123" i="25"/>
  <c r="BR99" i="18"/>
  <c r="BR65" i="16"/>
  <c r="BR76" i="16"/>
  <c r="BR175" i="25"/>
  <c r="BR149" i="25"/>
  <c r="BR54" i="16"/>
  <c r="BR98" i="16"/>
  <c r="BR109" i="16"/>
  <c r="BR110" i="18"/>
  <c r="BR137" i="18"/>
  <c r="BR24" i="20"/>
  <c r="BR61" i="20"/>
  <c r="BR109" i="20"/>
  <c r="BR35" i="20"/>
  <c r="BR13" i="20"/>
  <c r="BR72" i="20"/>
  <c r="BR87" i="20"/>
  <c r="BU75" i="21" s="1"/>
  <c r="BR98" i="20"/>
  <c r="BR50" i="20"/>
  <c r="BU42" i="21" s="1"/>
  <c r="BG18" i="4"/>
  <c r="BG18" i="50" s="1"/>
  <c r="BG17" i="4"/>
  <c r="BG17" i="50" s="1"/>
  <c r="BG15" i="4"/>
  <c r="BG15" i="50" s="1"/>
  <c r="BG13" i="4"/>
  <c r="BG13" i="50" s="1"/>
  <c r="BG31" i="4"/>
  <c r="BG31" i="50" s="1"/>
  <c r="BG16" i="4"/>
  <c r="BG72" i="4" s="1"/>
  <c r="BD119" i="18"/>
  <c r="BG123" i="18"/>
  <c r="BS14" i="20"/>
  <c r="F141" i="20"/>
  <c r="F140" i="20"/>
  <c r="BI69" i="13"/>
  <c r="BI68" i="13" s="1"/>
  <c r="BI11" i="13"/>
  <c r="BI11" i="21"/>
  <c r="BH102" i="13"/>
  <c r="BG37" i="25"/>
  <c r="BG38" i="25"/>
  <c r="AX70" i="50"/>
  <c r="AX71" i="50"/>
  <c r="AX72" i="50"/>
  <c r="AX68" i="50"/>
  <c r="AX73" i="50"/>
  <c r="BG33" i="4"/>
  <c r="BG32" i="4"/>
  <c r="BG14" i="4"/>
  <c r="BH70" i="21"/>
  <c r="BI67" i="21"/>
  <c r="BH37" i="21"/>
  <c r="BI34" i="21"/>
  <c r="BH15" i="21"/>
  <c r="BF74" i="4"/>
  <c r="BG567" i="25" l="1"/>
  <c r="BH567" i="25" s="1"/>
  <c r="BI567" i="25" s="1"/>
  <c r="BJ567" i="25" s="1"/>
  <c r="BK567" i="25" s="1"/>
  <c r="BL567" i="25" s="1"/>
  <c r="BM567" i="25" s="1"/>
  <c r="BN567" i="25" s="1"/>
  <c r="BO567" i="25" s="1"/>
  <c r="BP567" i="25" s="1"/>
  <c r="BQ567" i="25" s="1"/>
  <c r="BR567" i="25" s="1"/>
  <c r="BG568" i="25"/>
  <c r="BG564" i="25"/>
  <c r="BH564" i="25" s="1"/>
  <c r="BI564" i="25" s="1"/>
  <c r="BJ564" i="25" s="1"/>
  <c r="BK564" i="25" s="1"/>
  <c r="BL564" i="25" s="1"/>
  <c r="BM564" i="25" s="1"/>
  <c r="BN564" i="25" s="1"/>
  <c r="BO564" i="25" s="1"/>
  <c r="BP564" i="25" s="1"/>
  <c r="BQ564" i="25" s="1"/>
  <c r="BR564" i="25" s="1"/>
  <c r="BG42" i="25"/>
  <c r="BG41" i="25" s="1"/>
  <c r="BU20" i="21"/>
  <c r="BS13" i="20"/>
  <c r="BG73" i="4"/>
  <c r="BG16" i="50"/>
  <c r="BG71" i="4"/>
  <c r="BG69" i="4"/>
  <c r="BG86" i="20"/>
  <c r="BJ74" i="21" s="1"/>
  <c r="BG12" i="20"/>
  <c r="BJ19" i="21" s="1"/>
  <c r="BG49" i="20"/>
  <c r="BJ41" i="21" s="1"/>
  <c r="BG136" i="18"/>
  <c r="BG135" i="18" s="1"/>
  <c r="BG84" i="18"/>
  <c r="BG85" i="18"/>
  <c r="BG35" i="4"/>
  <c r="BI80" i="13"/>
  <c r="BG97" i="20"/>
  <c r="BG96" i="20" s="1"/>
  <c r="BI12" i="21"/>
  <c r="BG71" i="20"/>
  <c r="BG70" i="20" s="1"/>
  <c r="BG108" i="20"/>
  <c r="BG107" i="20" s="1"/>
  <c r="BH101" i="13"/>
  <c r="BG23" i="20"/>
  <c r="BG22" i="20" s="1"/>
  <c r="BG34" i="20"/>
  <c r="BG33" i="20" s="1"/>
  <c r="BG60" i="20"/>
  <c r="BG59" i="20" s="1"/>
  <c r="BG33" i="50"/>
  <c r="BG32" i="50"/>
  <c r="AX69" i="50"/>
  <c r="BG14" i="50"/>
  <c r="BG70" i="4"/>
  <c r="BD34" i="4"/>
  <c r="BH72" i="21"/>
  <c r="BI68" i="21"/>
  <c r="BH39" i="21"/>
  <c r="BI35" i="21"/>
  <c r="BH17" i="21"/>
  <c r="BG36" i="25" l="1"/>
  <c r="BG82" i="18" s="1"/>
  <c r="BG27" i="4" s="1"/>
  <c r="BG27" i="50" s="1"/>
  <c r="BH568" i="25"/>
  <c r="BI568" i="25" s="1"/>
  <c r="BJ568" i="25" s="1"/>
  <c r="BK568" i="25" s="1"/>
  <c r="BL568" i="25" s="1"/>
  <c r="BM568" i="25" s="1"/>
  <c r="BN568" i="25" s="1"/>
  <c r="BO568" i="25" s="1"/>
  <c r="BP568" i="25" s="1"/>
  <c r="BQ568" i="25" s="1"/>
  <c r="BR568" i="25" s="1"/>
  <c r="BG322" i="25"/>
  <c r="BG29" i="4"/>
  <c r="BG29" i="50" s="1"/>
  <c r="BG36" i="4"/>
  <c r="BG36" i="50" s="1"/>
  <c r="BG30" i="4"/>
  <c r="BG30" i="50" s="1"/>
  <c r="BE121" i="18"/>
  <c r="BE120" i="18"/>
  <c r="BE122" i="18"/>
  <c r="BG120" i="16"/>
  <c r="BI79" i="13"/>
  <c r="BH64" i="16"/>
  <c r="BH63" i="16" s="1"/>
  <c r="BG85" i="20"/>
  <c r="BG84" i="20" s="1"/>
  <c r="BJ65" i="21" s="1"/>
  <c r="BJ66" i="21" s="1"/>
  <c r="BH87" i="18"/>
  <c r="BH86" i="18" s="1"/>
  <c r="BH98" i="18"/>
  <c r="BH97" i="18" s="1"/>
  <c r="BH109" i="18"/>
  <c r="BH108" i="18" s="1"/>
  <c r="BH125" i="18"/>
  <c r="BH124" i="18" s="1"/>
  <c r="BG11" i="20"/>
  <c r="BG10" i="20" s="1"/>
  <c r="BJ10" i="21" s="1"/>
  <c r="BH174" i="25"/>
  <c r="BH172" i="25" s="1"/>
  <c r="BG35" i="50"/>
  <c r="BH161" i="25"/>
  <c r="BH159" i="25" s="1"/>
  <c r="BI91" i="13"/>
  <c r="BI90" i="13" s="1"/>
  <c r="BH200" i="25"/>
  <c r="BH198" i="25" s="1"/>
  <c r="BH86" i="16"/>
  <c r="BH85" i="16" s="1"/>
  <c r="BH75" i="16"/>
  <c r="BH74" i="16" s="1"/>
  <c r="BH122" i="25"/>
  <c r="BH120" i="25" s="1"/>
  <c r="BH226" i="25"/>
  <c r="BH224" i="25" s="1"/>
  <c r="BH109" i="25"/>
  <c r="BH213" i="25"/>
  <c r="BH211" i="25" s="1"/>
  <c r="BH187" i="25"/>
  <c r="BH185" i="25" s="1"/>
  <c r="BH148" i="25"/>
  <c r="BH146" i="25" s="1"/>
  <c r="BH97" i="16"/>
  <c r="BH96" i="16" s="1"/>
  <c r="BH135" i="25"/>
  <c r="BH133" i="25" s="1"/>
  <c r="BH108" i="16"/>
  <c r="BH107" i="16" s="1"/>
  <c r="BJ12" i="13"/>
  <c r="BJ11" i="13" s="1"/>
  <c r="BH53" i="16"/>
  <c r="BH52" i="16" s="1"/>
  <c r="BI13" i="21"/>
  <c r="BG121" i="16"/>
  <c r="BG48" i="20"/>
  <c r="BG47" i="20" s="1"/>
  <c r="BJ32" i="21" s="1"/>
  <c r="BJ33" i="21" s="1"/>
  <c r="BD34" i="50"/>
  <c r="BH81" i="21"/>
  <c r="BH59" i="21"/>
  <c r="BH26" i="21"/>
  <c r="BI69" i="21"/>
  <c r="BI36" i="21"/>
  <c r="BH49" i="25" l="1"/>
  <c r="BH48" i="25"/>
  <c r="BH44" i="25"/>
  <c r="BH47" i="25"/>
  <c r="BH45" i="25"/>
  <c r="BH570" i="25" s="1"/>
  <c r="BI570" i="25" s="1"/>
  <c r="BJ570" i="25" s="1"/>
  <c r="BK570" i="25" s="1"/>
  <c r="BL570" i="25" s="1"/>
  <c r="BM570" i="25" s="1"/>
  <c r="BN570" i="25" s="1"/>
  <c r="BO570" i="25" s="1"/>
  <c r="BP570" i="25" s="1"/>
  <c r="BQ570" i="25" s="1"/>
  <c r="BR570" i="25" s="1"/>
  <c r="BH46" i="25"/>
  <c r="BH571" i="25" s="1"/>
  <c r="BI571" i="25" s="1"/>
  <c r="BJ571" i="25" s="1"/>
  <c r="BK571" i="25" s="1"/>
  <c r="BL571" i="25" s="1"/>
  <c r="BM571" i="25" s="1"/>
  <c r="BN571" i="25" s="1"/>
  <c r="BO571" i="25" s="1"/>
  <c r="BP571" i="25" s="1"/>
  <c r="BQ571" i="25" s="1"/>
  <c r="BR571" i="25" s="1"/>
  <c r="BH18" i="4"/>
  <c r="BH18" i="50" s="1"/>
  <c r="BH31" i="4"/>
  <c r="BH31" i="50" s="1"/>
  <c r="BH15" i="4"/>
  <c r="BH71" i="4" s="1"/>
  <c r="BH13" i="4"/>
  <c r="BH69" i="4" s="1"/>
  <c r="BH17" i="4"/>
  <c r="BH73" i="4" s="1"/>
  <c r="BH16" i="4"/>
  <c r="BH16" i="50" s="1"/>
  <c r="BE119" i="18"/>
  <c r="BH123" i="18"/>
  <c r="BI102" i="13"/>
  <c r="BH38" i="25"/>
  <c r="BJ69" i="13"/>
  <c r="BJ68" i="13" s="1"/>
  <c r="BH37" i="25"/>
  <c r="BJ58" i="13"/>
  <c r="BJ57" i="13" s="1"/>
  <c r="BI14" i="21"/>
  <c r="BJ11" i="21"/>
  <c r="AY72" i="50"/>
  <c r="AY71" i="50"/>
  <c r="AY70" i="50"/>
  <c r="AY73" i="50"/>
  <c r="AY68" i="50"/>
  <c r="BH33" i="4"/>
  <c r="BH32" i="4"/>
  <c r="BH14" i="4"/>
  <c r="BI70" i="21"/>
  <c r="BJ67" i="21"/>
  <c r="BI37" i="21"/>
  <c r="BJ34" i="21"/>
  <c r="BG74" i="4"/>
  <c r="BH569" i="25" l="1"/>
  <c r="BI569" i="25" s="1"/>
  <c r="BJ569" i="25" s="1"/>
  <c r="BK569" i="25" s="1"/>
  <c r="BL569" i="25" s="1"/>
  <c r="BM569" i="25" s="1"/>
  <c r="BN569" i="25" s="1"/>
  <c r="BO569" i="25" s="1"/>
  <c r="BP569" i="25" s="1"/>
  <c r="BQ569" i="25" s="1"/>
  <c r="BR569" i="25" s="1"/>
  <c r="BH42" i="25"/>
  <c r="BH41" i="25" s="1"/>
  <c r="BH573" i="25"/>
  <c r="BH572" i="25"/>
  <c r="BI572" i="25" s="1"/>
  <c r="BJ572" i="25" s="1"/>
  <c r="BK572" i="25" s="1"/>
  <c r="BL572" i="25" s="1"/>
  <c r="BM572" i="25" s="1"/>
  <c r="BN572" i="25" s="1"/>
  <c r="BO572" i="25" s="1"/>
  <c r="BP572" i="25" s="1"/>
  <c r="BQ572" i="25" s="1"/>
  <c r="BR572" i="25" s="1"/>
  <c r="BH17" i="50"/>
  <c r="BH13" i="50"/>
  <c r="BH15" i="50"/>
  <c r="BH72" i="4"/>
  <c r="BH86" i="20"/>
  <c r="BK74" i="21" s="1"/>
  <c r="BH12" i="20"/>
  <c r="BK19" i="21" s="1"/>
  <c r="BH49" i="20"/>
  <c r="BH48" i="20" s="1"/>
  <c r="BH84" i="18"/>
  <c r="BH85" i="18"/>
  <c r="BH136" i="18"/>
  <c r="BH135" i="18" s="1"/>
  <c r="BH35" i="4"/>
  <c r="BH60" i="20"/>
  <c r="BH59" i="20" s="1"/>
  <c r="BH71" i="20"/>
  <c r="BH70" i="20" s="1"/>
  <c r="BH97" i="20"/>
  <c r="BH96" i="20" s="1"/>
  <c r="BH34" i="20"/>
  <c r="BH33" i="20" s="1"/>
  <c r="BH108" i="20"/>
  <c r="BH107" i="20" s="1"/>
  <c r="BH23" i="20"/>
  <c r="BH22" i="20" s="1"/>
  <c r="BI101" i="13"/>
  <c r="BJ80" i="13"/>
  <c r="BJ12" i="21"/>
  <c r="BI15" i="21"/>
  <c r="BI17" i="21" s="1"/>
  <c r="BH33" i="50"/>
  <c r="BH32" i="50"/>
  <c r="AY69" i="50"/>
  <c r="BH14" i="50"/>
  <c r="BH70" i="4"/>
  <c r="BE34" i="4"/>
  <c r="BJ68" i="21"/>
  <c r="BI72" i="21"/>
  <c r="BI39" i="21"/>
  <c r="BJ35" i="21"/>
  <c r="BI573" i="25" l="1"/>
  <c r="BJ573" i="25" s="1"/>
  <c r="BK573" i="25" s="1"/>
  <c r="BL573" i="25" s="1"/>
  <c r="BM573" i="25" s="1"/>
  <c r="BN573" i="25" s="1"/>
  <c r="BO573" i="25" s="1"/>
  <c r="BP573" i="25" s="1"/>
  <c r="BQ573" i="25" s="1"/>
  <c r="BR573" i="25" s="1"/>
  <c r="BH322" i="25"/>
  <c r="BH36" i="25"/>
  <c r="BH82" i="18" s="1"/>
  <c r="BH27" i="4" s="1"/>
  <c r="BH27" i="50" s="1"/>
  <c r="BH29" i="4"/>
  <c r="BH29" i="50" s="1"/>
  <c r="BH30" i="4"/>
  <c r="BH30" i="50" s="1"/>
  <c r="BH36" i="4"/>
  <c r="BH36" i="50" s="1"/>
  <c r="BF121" i="18"/>
  <c r="BF122" i="18"/>
  <c r="BF120" i="18"/>
  <c r="BH121" i="16"/>
  <c r="BJ79" i="13"/>
  <c r="BI64" i="16"/>
  <c r="BI63" i="16" s="1"/>
  <c r="BH85" i="20"/>
  <c r="BH84" i="20" s="1"/>
  <c r="BK65" i="21" s="1"/>
  <c r="BI87" i="18"/>
  <c r="BI86" i="18" s="1"/>
  <c r="BI98" i="18"/>
  <c r="BI97" i="18" s="1"/>
  <c r="BI109" i="18"/>
  <c r="BI108" i="18" s="1"/>
  <c r="BI125" i="18"/>
  <c r="BI124" i="18" s="1"/>
  <c r="BH11" i="20"/>
  <c r="BH10" i="20" s="1"/>
  <c r="BK10" i="21" s="1"/>
  <c r="BI148" i="25"/>
  <c r="BI146" i="25" s="1"/>
  <c r="BH35" i="50"/>
  <c r="BH47" i="20"/>
  <c r="BK32" i="21" s="1"/>
  <c r="BK33" i="21" s="1"/>
  <c r="BK41" i="21"/>
  <c r="BH120" i="16"/>
  <c r="BI135" i="25"/>
  <c r="BI133" i="25" s="1"/>
  <c r="BI161" i="25"/>
  <c r="BI159" i="25" s="1"/>
  <c r="BI86" i="16"/>
  <c r="BI85" i="16" s="1"/>
  <c r="BI75" i="16"/>
  <c r="BI74" i="16" s="1"/>
  <c r="BI200" i="25"/>
  <c r="BI198" i="25" s="1"/>
  <c r="BI108" i="16"/>
  <c r="BI107" i="16" s="1"/>
  <c r="BI122" i="25"/>
  <c r="BI120" i="25" s="1"/>
  <c r="BI226" i="25"/>
  <c r="BI224" i="25" s="1"/>
  <c r="BI53" i="16"/>
  <c r="BI52" i="16" s="1"/>
  <c r="BJ91" i="13"/>
  <c r="BJ102" i="13" s="1"/>
  <c r="BI109" i="25"/>
  <c r="BI213" i="25"/>
  <c r="BI211" i="25" s="1"/>
  <c r="BI174" i="25"/>
  <c r="BI172" i="25" s="1"/>
  <c r="BI97" i="16"/>
  <c r="BI96" i="16" s="1"/>
  <c r="BI187" i="25"/>
  <c r="BI185" i="25" s="1"/>
  <c r="BK12" i="13"/>
  <c r="BK11" i="13" s="1"/>
  <c r="BJ13" i="21"/>
  <c r="BE34" i="50"/>
  <c r="BI81" i="21"/>
  <c r="BI59" i="21"/>
  <c r="BI26" i="21"/>
  <c r="BJ69" i="21"/>
  <c r="BJ36" i="21"/>
  <c r="BI48" i="25" l="1"/>
  <c r="BI49" i="25"/>
  <c r="BI47" i="25"/>
  <c r="BI46" i="25"/>
  <c r="BI576" i="25" s="1"/>
  <c r="BJ576" i="25" s="1"/>
  <c r="BK576" i="25" s="1"/>
  <c r="BL576" i="25" s="1"/>
  <c r="BM576" i="25" s="1"/>
  <c r="BN576" i="25" s="1"/>
  <c r="BO576" i="25" s="1"/>
  <c r="BP576" i="25" s="1"/>
  <c r="BQ576" i="25" s="1"/>
  <c r="BR576" i="25" s="1"/>
  <c r="BI44" i="25"/>
  <c r="BI45" i="25"/>
  <c r="BI575" i="25" s="1"/>
  <c r="BJ575" i="25" s="1"/>
  <c r="BK575" i="25" s="1"/>
  <c r="BL575" i="25" s="1"/>
  <c r="BM575" i="25" s="1"/>
  <c r="BN575" i="25" s="1"/>
  <c r="BO575" i="25" s="1"/>
  <c r="BP575" i="25" s="1"/>
  <c r="BQ575" i="25" s="1"/>
  <c r="BR575" i="25" s="1"/>
  <c r="BI15" i="4"/>
  <c r="BI71" i="4" s="1"/>
  <c r="BI16" i="4"/>
  <c r="BI16" i="50" s="1"/>
  <c r="BI31" i="4"/>
  <c r="BI31" i="50" s="1"/>
  <c r="BI17" i="4"/>
  <c r="BI17" i="50" s="1"/>
  <c r="BI18" i="4"/>
  <c r="BI18" i="50" s="1"/>
  <c r="BI13" i="4"/>
  <c r="BI13" i="50" s="1"/>
  <c r="BF119" i="18"/>
  <c r="BI86" i="20"/>
  <c r="BL74" i="21" s="1"/>
  <c r="BI12" i="20"/>
  <c r="BL19" i="21" s="1"/>
  <c r="BI49" i="20"/>
  <c r="BI123" i="18"/>
  <c r="BI136" i="18"/>
  <c r="BI135" i="18" s="1"/>
  <c r="BI37" i="25"/>
  <c r="BK69" i="13"/>
  <c r="BK68" i="13" s="1"/>
  <c r="BK58" i="13"/>
  <c r="BK57" i="13" s="1"/>
  <c r="BI38" i="25"/>
  <c r="BJ90" i="13"/>
  <c r="BK66" i="21"/>
  <c r="BJ14" i="21"/>
  <c r="BK11" i="21"/>
  <c r="AZ73" i="50"/>
  <c r="AZ72" i="50"/>
  <c r="AZ70" i="50"/>
  <c r="AZ71" i="50"/>
  <c r="AZ68" i="50"/>
  <c r="BI32" i="4"/>
  <c r="BH74" i="4"/>
  <c r="BI33" i="4"/>
  <c r="BI14" i="4"/>
  <c r="BJ70" i="21"/>
  <c r="BJ37" i="21"/>
  <c r="BK34" i="21"/>
  <c r="BI108" i="20"/>
  <c r="BI107" i="20" s="1"/>
  <c r="BI97" i="20"/>
  <c r="BI96" i="20" s="1"/>
  <c r="BI60" i="20"/>
  <c r="BI59" i="20" s="1"/>
  <c r="BI71" i="20"/>
  <c r="BI70" i="20" s="1"/>
  <c r="BI34" i="20"/>
  <c r="BI33" i="20" s="1"/>
  <c r="BI23" i="20"/>
  <c r="BI22" i="20" s="1"/>
  <c r="BJ101" i="13"/>
  <c r="BI574" i="25" l="1"/>
  <c r="BJ574" i="25" s="1"/>
  <c r="BK574" i="25" s="1"/>
  <c r="BL574" i="25" s="1"/>
  <c r="BM574" i="25" s="1"/>
  <c r="BN574" i="25" s="1"/>
  <c r="BO574" i="25" s="1"/>
  <c r="BP574" i="25" s="1"/>
  <c r="BQ574" i="25" s="1"/>
  <c r="BR574" i="25" s="1"/>
  <c r="BI42" i="25"/>
  <c r="BI41" i="25" s="1"/>
  <c r="BI577" i="25"/>
  <c r="BJ577" i="25" s="1"/>
  <c r="BK577" i="25" s="1"/>
  <c r="BL577" i="25" s="1"/>
  <c r="BM577" i="25" s="1"/>
  <c r="BN577" i="25" s="1"/>
  <c r="BO577" i="25" s="1"/>
  <c r="BP577" i="25" s="1"/>
  <c r="BQ577" i="25" s="1"/>
  <c r="BR577" i="25" s="1"/>
  <c r="BI578" i="25"/>
  <c r="BI15" i="50"/>
  <c r="BI72" i="4"/>
  <c r="BI69" i="4"/>
  <c r="BI73" i="4"/>
  <c r="BI85" i="20"/>
  <c r="BI84" i="20" s="1"/>
  <c r="BI85" i="18"/>
  <c r="BI84" i="18"/>
  <c r="BI35" i="4"/>
  <c r="BK67" i="21"/>
  <c r="BK68" i="21" s="1"/>
  <c r="BK80" i="13"/>
  <c r="BJ15" i="21"/>
  <c r="BJ17" i="21" s="1"/>
  <c r="BK12" i="21"/>
  <c r="BI11" i="20"/>
  <c r="BI32" i="50"/>
  <c r="BI33" i="50"/>
  <c r="BI48" i="20"/>
  <c r="BI47" i="20" s="1"/>
  <c r="BL41" i="21"/>
  <c r="BI120" i="16"/>
  <c r="BI121" i="16"/>
  <c r="AZ69" i="50"/>
  <c r="BI14" i="50"/>
  <c r="BI70" i="4"/>
  <c r="BF34" i="4"/>
  <c r="BI36" i="4"/>
  <c r="BJ72" i="21"/>
  <c r="BJ39" i="21"/>
  <c r="BK35" i="21"/>
  <c r="BJ578" i="25" l="1"/>
  <c r="BK578" i="25" s="1"/>
  <c r="BL578" i="25" s="1"/>
  <c r="BM578" i="25" s="1"/>
  <c r="BN578" i="25" s="1"/>
  <c r="BO578" i="25" s="1"/>
  <c r="BP578" i="25" s="1"/>
  <c r="BQ578" i="25" s="1"/>
  <c r="BR578" i="25" s="1"/>
  <c r="BI322" i="25"/>
  <c r="BI36" i="25"/>
  <c r="BI82" i="18" s="1"/>
  <c r="BI27" i="4" s="1"/>
  <c r="BI27" i="50" s="1"/>
  <c r="BI30" i="4"/>
  <c r="BI30" i="50" s="1"/>
  <c r="BI29" i="4"/>
  <c r="BI29" i="50" s="1"/>
  <c r="BG122" i="18"/>
  <c r="BG120" i="18"/>
  <c r="BG121" i="18"/>
  <c r="BK79" i="13"/>
  <c r="BJ64" i="16"/>
  <c r="BJ63" i="16" s="1"/>
  <c r="BJ98" i="18"/>
  <c r="BJ97" i="18" s="1"/>
  <c r="BJ87" i="18"/>
  <c r="BJ86" i="18" s="1"/>
  <c r="BJ109" i="18"/>
  <c r="BJ108" i="18" s="1"/>
  <c r="BJ125" i="18"/>
  <c r="BJ124" i="18" s="1"/>
  <c r="BJ226" i="25"/>
  <c r="BJ224" i="25" s="1"/>
  <c r="BI35" i="50"/>
  <c r="BL12" i="13"/>
  <c r="BL58" i="13" s="1"/>
  <c r="BL57" i="13" s="1"/>
  <c r="BK91" i="13"/>
  <c r="BK90" i="13" s="1"/>
  <c r="BJ97" i="16"/>
  <c r="BJ96" i="16" s="1"/>
  <c r="BJ148" i="25"/>
  <c r="BJ146" i="25" s="1"/>
  <c r="BJ135" i="25"/>
  <c r="BJ133" i="25" s="1"/>
  <c r="BJ53" i="16"/>
  <c r="BJ52" i="16" s="1"/>
  <c r="BJ187" i="25"/>
  <c r="BJ185" i="25" s="1"/>
  <c r="BJ174" i="25"/>
  <c r="BJ172" i="25" s="1"/>
  <c r="BJ213" i="25"/>
  <c r="BJ211" i="25" s="1"/>
  <c r="BJ75" i="16"/>
  <c r="BJ74" i="16" s="1"/>
  <c r="BJ86" i="16"/>
  <c r="BJ85" i="16" s="1"/>
  <c r="BJ200" i="25"/>
  <c r="BJ198" i="25" s="1"/>
  <c r="BJ108" i="16"/>
  <c r="BJ107" i="16" s="1"/>
  <c r="BJ109" i="25"/>
  <c r="BJ122" i="25"/>
  <c r="BJ120" i="25" s="1"/>
  <c r="BJ161" i="25"/>
  <c r="BJ159" i="25" s="1"/>
  <c r="BK13" i="21"/>
  <c r="BL65" i="21"/>
  <c r="BL66" i="21" s="1"/>
  <c r="BL32" i="21"/>
  <c r="BL33" i="21" s="1"/>
  <c r="BI10" i="20"/>
  <c r="BL10" i="21" s="1"/>
  <c r="BF34" i="50"/>
  <c r="BI36" i="50"/>
  <c r="BJ81" i="21"/>
  <c r="BJ59" i="21"/>
  <c r="BJ26" i="21"/>
  <c r="BK69" i="21"/>
  <c r="BK36" i="21"/>
  <c r="BJ48" i="25" l="1"/>
  <c r="BJ49" i="25"/>
  <c r="BJ46" i="25"/>
  <c r="BJ581" i="25" s="1"/>
  <c r="BK581" i="25" s="1"/>
  <c r="BL581" i="25" s="1"/>
  <c r="BM581" i="25" s="1"/>
  <c r="BN581" i="25" s="1"/>
  <c r="BO581" i="25" s="1"/>
  <c r="BP581" i="25" s="1"/>
  <c r="BQ581" i="25" s="1"/>
  <c r="BR581" i="25" s="1"/>
  <c r="BJ47" i="25"/>
  <c r="BJ44" i="25"/>
  <c r="BJ45" i="25"/>
  <c r="BJ580" i="25" s="1"/>
  <c r="BK580" i="25" s="1"/>
  <c r="BL580" i="25" s="1"/>
  <c r="BM580" i="25" s="1"/>
  <c r="BN580" i="25" s="1"/>
  <c r="BO580" i="25" s="1"/>
  <c r="BP580" i="25" s="1"/>
  <c r="BQ580" i="25" s="1"/>
  <c r="BR580" i="25" s="1"/>
  <c r="BJ16" i="4"/>
  <c r="BJ72" i="4" s="1"/>
  <c r="BJ17" i="4"/>
  <c r="BJ73" i="4" s="1"/>
  <c r="BJ31" i="4"/>
  <c r="BJ31" i="50" s="1"/>
  <c r="BJ15" i="4"/>
  <c r="BJ15" i="50" s="1"/>
  <c r="BJ70" i="50" s="1"/>
  <c r="BJ13" i="4"/>
  <c r="BJ69" i="4" s="1"/>
  <c r="BJ18" i="4"/>
  <c r="BJ18" i="50" s="1"/>
  <c r="BJ73" i="50" s="1"/>
  <c r="BG119" i="18"/>
  <c r="BJ123" i="18"/>
  <c r="BL69" i="13"/>
  <c r="BL68" i="13" s="1"/>
  <c r="BL11" i="13"/>
  <c r="BK102" i="13"/>
  <c r="BJ38" i="25"/>
  <c r="BJ37" i="25"/>
  <c r="BK14" i="21"/>
  <c r="BL11" i="21"/>
  <c r="BA70" i="50"/>
  <c r="BA73" i="50"/>
  <c r="BA71" i="50"/>
  <c r="BA72" i="50"/>
  <c r="BA68" i="50"/>
  <c r="BJ32" i="4"/>
  <c r="BJ33" i="4"/>
  <c r="BJ14" i="4"/>
  <c r="BI74" i="4"/>
  <c r="BK70" i="21"/>
  <c r="BL67" i="21"/>
  <c r="BK37" i="21"/>
  <c r="BL34" i="21"/>
  <c r="BJ582" i="25" l="1"/>
  <c r="BK582" i="25" s="1"/>
  <c r="BL582" i="25" s="1"/>
  <c r="BM582" i="25" s="1"/>
  <c r="BN582" i="25" s="1"/>
  <c r="BO582" i="25" s="1"/>
  <c r="BP582" i="25" s="1"/>
  <c r="BQ582" i="25" s="1"/>
  <c r="BR582" i="25" s="1"/>
  <c r="BJ583" i="25"/>
  <c r="BJ579" i="25"/>
  <c r="BK579" i="25" s="1"/>
  <c r="BL579" i="25" s="1"/>
  <c r="BM579" i="25" s="1"/>
  <c r="BN579" i="25" s="1"/>
  <c r="BO579" i="25" s="1"/>
  <c r="BP579" i="25" s="1"/>
  <c r="BQ579" i="25" s="1"/>
  <c r="BR579" i="25" s="1"/>
  <c r="BJ42" i="25"/>
  <c r="BJ41" i="25" s="1"/>
  <c r="BJ17" i="50"/>
  <c r="BJ72" i="50" s="1"/>
  <c r="BJ16" i="50"/>
  <c r="BJ71" i="50" s="1"/>
  <c r="BJ13" i="50"/>
  <c r="BJ68" i="50" s="1"/>
  <c r="BJ71" i="4"/>
  <c r="BJ86" i="20"/>
  <c r="BM74" i="21" s="1"/>
  <c r="BJ12" i="20"/>
  <c r="BM19" i="21" s="1"/>
  <c r="BJ49" i="20"/>
  <c r="BJ48" i="20" s="1"/>
  <c r="BJ85" i="18"/>
  <c r="BJ136" i="18"/>
  <c r="BJ135" i="18" s="1"/>
  <c r="BJ84" i="18"/>
  <c r="BJ35" i="4"/>
  <c r="BL80" i="13"/>
  <c r="BK101" i="13"/>
  <c r="BJ34" i="20"/>
  <c r="BJ33" i="20" s="1"/>
  <c r="BJ23" i="20"/>
  <c r="BJ22" i="20" s="1"/>
  <c r="BJ71" i="20"/>
  <c r="BJ70" i="20" s="1"/>
  <c r="BJ60" i="20"/>
  <c r="BJ59" i="20" s="1"/>
  <c r="BJ108" i="20"/>
  <c r="BJ107" i="20" s="1"/>
  <c r="BJ97" i="20"/>
  <c r="BJ96" i="20" s="1"/>
  <c r="BK15" i="21"/>
  <c r="BK17" i="21" s="1"/>
  <c r="BL12" i="21"/>
  <c r="BJ33" i="50"/>
  <c r="BJ32" i="50"/>
  <c r="BA69" i="50"/>
  <c r="BJ14" i="50"/>
  <c r="BJ69" i="50" s="1"/>
  <c r="BJ70" i="4"/>
  <c r="BG34" i="4"/>
  <c r="BL68" i="21"/>
  <c r="BK72" i="21"/>
  <c r="BL35" i="21"/>
  <c r="BK39" i="21"/>
  <c r="BJ36" i="25" l="1"/>
  <c r="BJ82" i="18" s="1"/>
  <c r="BJ27" i="4" s="1"/>
  <c r="BJ27" i="50" s="1"/>
  <c r="BK583" i="25"/>
  <c r="BL583" i="25" s="1"/>
  <c r="BM583" i="25" s="1"/>
  <c r="BN583" i="25" s="1"/>
  <c r="BO583" i="25" s="1"/>
  <c r="BP583" i="25" s="1"/>
  <c r="BQ583" i="25" s="1"/>
  <c r="BR583" i="25" s="1"/>
  <c r="BJ322" i="25"/>
  <c r="BJ29" i="4"/>
  <c r="BJ29" i="50" s="1"/>
  <c r="BJ36" i="4"/>
  <c r="BJ36" i="50" s="1"/>
  <c r="BJ30" i="4"/>
  <c r="BJ30" i="50" s="1"/>
  <c r="BH122" i="18"/>
  <c r="BH121" i="18"/>
  <c r="BJ120" i="16"/>
  <c r="BL79" i="13"/>
  <c r="BK64" i="16"/>
  <c r="BK63" i="16" s="1"/>
  <c r="BK98" i="18"/>
  <c r="BK97" i="18" s="1"/>
  <c r="BK87" i="18"/>
  <c r="BK86" i="18" s="1"/>
  <c r="BK109" i="18"/>
  <c r="BK108" i="18" s="1"/>
  <c r="BK125" i="18"/>
  <c r="BK124" i="18" s="1"/>
  <c r="BK26" i="21"/>
  <c r="BH120" i="18"/>
  <c r="BJ85" i="20"/>
  <c r="BJ84" i="20" s="1"/>
  <c r="BM65" i="21" s="1"/>
  <c r="BJ11" i="20"/>
  <c r="BJ10" i="20" s="1"/>
  <c r="BM10" i="21" s="1"/>
  <c r="BK226" i="25"/>
  <c r="BK224" i="25" s="1"/>
  <c r="BJ35" i="50"/>
  <c r="BM41" i="21"/>
  <c r="BK200" i="25"/>
  <c r="BK198" i="25" s="1"/>
  <c r="BK213" i="25"/>
  <c r="BK211" i="25" s="1"/>
  <c r="BK97" i="16"/>
  <c r="BK96" i="16" s="1"/>
  <c r="BK53" i="16"/>
  <c r="BK52" i="16" s="1"/>
  <c r="BK109" i="25"/>
  <c r="BK108" i="16"/>
  <c r="BK107" i="16" s="1"/>
  <c r="BL91" i="13"/>
  <c r="BL102" i="13" s="1"/>
  <c r="BK161" i="25"/>
  <c r="BK159" i="25" s="1"/>
  <c r="BK148" i="25"/>
  <c r="BK146" i="25" s="1"/>
  <c r="BK75" i="16"/>
  <c r="BK74" i="16" s="1"/>
  <c r="BK135" i="25"/>
  <c r="BK133" i="25" s="1"/>
  <c r="BK174" i="25"/>
  <c r="BK172" i="25" s="1"/>
  <c r="BJ121" i="16"/>
  <c r="BK86" i="16"/>
  <c r="BK85" i="16" s="1"/>
  <c r="BK187" i="25"/>
  <c r="BK185" i="25" s="1"/>
  <c r="BM12" i="13"/>
  <c r="BM58" i="13" s="1"/>
  <c r="BM57" i="13" s="1"/>
  <c r="BK122" i="25"/>
  <c r="BK120" i="25" s="1"/>
  <c r="BJ47" i="20"/>
  <c r="BM32" i="21" s="1"/>
  <c r="BM33" i="21" s="1"/>
  <c r="BL13" i="21"/>
  <c r="BG34" i="50"/>
  <c r="BK81" i="21"/>
  <c r="BK59" i="21"/>
  <c r="BL69" i="21"/>
  <c r="BL36" i="21"/>
  <c r="BK48" i="25" l="1"/>
  <c r="BK49" i="25"/>
  <c r="BK46" i="25"/>
  <c r="BK586" i="25" s="1"/>
  <c r="BL586" i="25" s="1"/>
  <c r="BM586" i="25" s="1"/>
  <c r="BN586" i="25" s="1"/>
  <c r="BO586" i="25" s="1"/>
  <c r="BP586" i="25" s="1"/>
  <c r="BQ586" i="25" s="1"/>
  <c r="BR586" i="25" s="1"/>
  <c r="BK44" i="25"/>
  <c r="BK47" i="25"/>
  <c r="BK45" i="25"/>
  <c r="BK585" i="25" s="1"/>
  <c r="BL585" i="25" s="1"/>
  <c r="BM585" i="25" s="1"/>
  <c r="BN585" i="25" s="1"/>
  <c r="BO585" i="25" s="1"/>
  <c r="BP585" i="25" s="1"/>
  <c r="BQ585" i="25" s="1"/>
  <c r="BR585" i="25" s="1"/>
  <c r="BK13" i="4"/>
  <c r="BK69" i="4" s="1"/>
  <c r="BK17" i="4"/>
  <c r="BK17" i="50" s="1"/>
  <c r="BK72" i="50" s="1"/>
  <c r="BK31" i="4"/>
  <c r="BK31" i="50" s="1"/>
  <c r="BK16" i="4"/>
  <c r="BK16" i="50" s="1"/>
  <c r="BK71" i="50" s="1"/>
  <c r="BK15" i="4"/>
  <c r="BK15" i="50" s="1"/>
  <c r="BK70" i="50" s="1"/>
  <c r="BK18" i="4"/>
  <c r="BK18" i="50" s="1"/>
  <c r="BK73" i="50" s="1"/>
  <c r="BH119" i="18"/>
  <c r="BK86" i="20"/>
  <c r="BN74" i="21" s="1"/>
  <c r="BK12" i="20"/>
  <c r="BN19" i="21" s="1"/>
  <c r="BK49" i="20"/>
  <c r="BK123" i="18"/>
  <c r="BK136" i="18"/>
  <c r="BK135" i="18" s="1"/>
  <c r="BK38" i="25"/>
  <c r="BL90" i="13"/>
  <c r="BK37" i="25"/>
  <c r="BM69" i="13"/>
  <c r="BM68" i="13" s="1"/>
  <c r="BM11" i="13"/>
  <c r="BL14" i="21"/>
  <c r="BM66" i="21"/>
  <c r="BM67" i="21" s="1"/>
  <c r="BM11" i="21"/>
  <c r="BB73" i="50"/>
  <c r="BB71" i="50"/>
  <c r="BB72" i="50"/>
  <c r="BB70" i="50"/>
  <c r="BB68" i="50"/>
  <c r="BK33" i="4"/>
  <c r="BK32" i="4"/>
  <c r="BK14" i="4"/>
  <c r="BJ74" i="4"/>
  <c r="BL70" i="21"/>
  <c r="BL37" i="21"/>
  <c r="BM34" i="21"/>
  <c r="BK108" i="20"/>
  <c r="BK107" i="20" s="1"/>
  <c r="BK97" i="20"/>
  <c r="BK96" i="20" s="1"/>
  <c r="BK60" i="20"/>
  <c r="BK59" i="20" s="1"/>
  <c r="BK71" i="20"/>
  <c r="BK70" i="20" s="1"/>
  <c r="BK34" i="20"/>
  <c r="BK33" i="20" s="1"/>
  <c r="BK23" i="20"/>
  <c r="BK22" i="20" s="1"/>
  <c r="BL101" i="13"/>
  <c r="BK588" i="25" l="1"/>
  <c r="BK587" i="25"/>
  <c r="BL587" i="25" s="1"/>
  <c r="BM587" i="25" s="1"/>
  <c r="BN587" i="25" s="1"/>
  <c r="BO587" i="25" s="1"/>
  <c r="BP587" i="25" s="1"/>
  <c r="BQ587" i="25" s="1"/>
  <c r="BR587" i="25" s="1"/>
  <c r="BK584" i="25"/>
  <c r="BL584" i="25" s="1"/>
  <c r="BM584" i="25" s="1"/>
  <c r="BN584" i="25" s="1"/>
  <c r="BO584" i="25" s="1"/>
  <c r="BP584" i="25" s="1"/>
  <c r="BQ584" i="25" s="1"/>
  <c r="BR584" i="25" s="1"/>
  <c r="BK42" i="25"/>
  <c r="BK41" i="25" s="1"/>
  <c r="BK13" i="50"/>
  <c r="BK68" i="50" s="1"/>
  <c r="BK71" i="4"/>
  <c r="BK73" i="4"/>
  <c r="BK72" i="4"/>
  <c r="BK85" i="20"/>
  <c r="BK84" i="20" s="1"/>
  <c r="BK84" i="18"/>
  <c r="BK85" i="18"/>
  <c r="BK35" i="4"/>
  <c r="BK35" i="50" s="1"/>
  <c r="BM80" i="13"/>
  <c r="BL15" i="21"/>
  <c r="BL17" i="21" s="1"/>
  <c r="BM12" i="21"/>
  <c r="BK11" i="20"/>
  <c r="BK10" i="20" s="1"/>
  <c r="BK33" i="50"/>
  <c r="BK32" i="50"/>
  <c r="BK48" i="20"/>
  <c r="BK47" i="20" s="1"/>
  <c r="BN41" i="21"/>
  <c r="BK121" i="16"/>
  <c r="BK120" i="16"/>
  <c r="BB69" i="50"/>
  <c r="BK14" i="50"/>
  <c r="BK69" i="50" s="1"/>
  <c r="BK70" i="4"/>
  <c r="BH34" i="4"/>
  <c r="BK36" i="4"/>
  <c r="BL72" i="21"/>
  <c r="BM68" i="21"/>
  <c r="BL39" i="21"/>
  <c r="BM35" i="21"/>
  <c r="BK36" i="25" l="1"/>
  <c r="BK82" i="18" s="1"/>
  <c r="BK27" i="4" s="1"/>
  <c r="BK27" i="50" s="1"/>
  <c r="BL588" i="25"/>
  <c r="BM588" i="25" s="1"/>
  <c r="BN588" i="25" s="1"/>
  <c r="BO588" i="25" s="1"/>
  <c r="BP588" i="25" s="1"/>
  <c r="BQ588" i="25" s="1"/>
  <c r="BR588" i="25" s="1"/>
  <c r="BK322" i="25"/>
  <c r="BK30" i="4"/>
  <c r="BK30" i="50" s="1"/>
  <c r="BK29" i="4"/>
  <c r="BK29" i="50" s="1"/>
  <c r="BI122" i="18"/>
  <c r="BI121" i="18"/>
  <c r="BI120" i="18"/>
  <c r="BM79" i="13"/>
  <c r="BL64" i="16"/>
  <c r="BL63" i="16" s="1"/>
  <c r="BL98" i="18"/>
  <c r="BL97" i="18" s="1"/>
  <c r="BL87" i="18"/>
  <c r="BL86" i="18" s="1"/>
  <c r="BL109" i="18"/>
  <c r="BL108" i="18" s="1"/>
  <c r="BL125" i="18"/>
  <c r="BL124" i="18" s="1"/>
  <c r="BL135" i="25"/>
  <c r="BL133" i="25" s="1"/>
  <c r="BL75" i="16"/>
  <c r="BL74" i="16" s="1"/>
  <c r="BL174" i="25"/>
  <c r="BL172" i="25" s="1"/>
  <c r="BL213" i="25"/>
  <c r="BL211" i="25" s="1"/>
  <c r="BL53" i="16"/>
  <c r="BL52" i="16" s="1"/>
  <c r="BL187" i="25"/>
  <c r="BL185" i="25" s="1"/>
  <c r="BL108" i="16"/>
  <c r="BL107" i="16" s="1"/>
  <c r="BL97" i="16"/>
  <c r="BL96" i="16" s="1"/>
  <c r="BL161" i="25"/>
  <c r="BL159" i="25" s="1"/>
  <c r="BM91" i="13"/>
  <c r="BM90" i="13" s="1"/>
  <c r="BL200" i="25"/>
  <c r="BL198" i="25" s="1"/>
  <c r="BL122" i="25"/>
  <c r="BL120" i="25" s="1"/>
  <c r="BL226" i="25"/>
  <c r="BL224" i="25" s="1"/>
  <c r="BN12" i="13"/>
  <c r="BN69" i="13" s="1"/>
  <c r="BN68" i="13" s="1"/>
  <c r="BL148" i="25"/>
  <c r="BL146" i="25" s="1"/>
  <c r="BL86" i="16"/>
  <c r="BL85" i="16" s="1"/>
  <c r="BM13" i="21"/>
  <c r="BN65" i="21"/>
  <c r="BN32" i="21"/>
  <c r="BN33" i="21" s="1"/>
  <c r="BN10" i="21"/>
  <c r="BK36" i="50"/>
  <c r="BH34" i="50"/>
  <c r="BL81" i="21"/>
  <c r="BL59" i="21"/>
  <c r="BL26" i="21"/>
  <c r="BM69" i="21"/>
  <c r="BM36" i="21"/>
  <c r="BL48" i="25" l="1"/>
  <c r="BL49" i="25"/>
  <c r="BL46" i="25"/>
  <c r="BL591" i="25" s="1"/>
  <c r="BM591" i="25" s="1"/>
  <c r="BN591" i="25" s="1"/>
  <c r="BO591" i="25" s="1"/>
  <c r="BP591" i="25" s="1"/>
  <c r="BQ591" i="25" s="1"/>
  <c r="BR591" i="25" s="1"/>
  <c r="BL44" i="25"/>
  <c r="BL47" i="25"/>
  <c r="BL45" i="25"/>
  <c r="BL590" i="25" s="1"/>
  <c r="BM590" i="25" s="1"/>
  <c r="BN590" i="25" s="1"/>
  <c r="BO590" i="25" s="1"/>
  <c r="BP590" i="25" s="1"/>
  <c r="BQ590" i="25" s="1"/>
  <c r="BR590" i="25" s="1"/>
  <c r="BL13" i="4"/>
  <c r="BL69" i="4" s="1"/>
  <c r="BL15" i="4"/>
  <c r="BL15" i="50" s="1"/>
  <c r="BL70" i="50" s="1"/>
  <c r="BL16" i="4"/>
  <c r="BL16" i="50" s="1"/>
  <c r="BL71" i="50" s="1"/>
  <c r="BL17" i="4"/>
  <c r="BL17" i="50" s="1"/>
  <c r="BL72" i="50" s="1"/>
  <c r="BL31" i="4"/>
  <c r="BL31" i="50" s="1"/>
  <c r="BL18" i="4"/>
  <c r="BL18" i="50" s="1"/>
  <c r="BL73" i="50" s="1"/>
  <c r="BI119" i="18"/>
  <c r="BL123" i="18"/>
  <c r="BN11" i="13"/>
  <c r="BN58" i="13"/>
  <c r="BN57" i="13" s="1"/>
  <c r="BM102" i="13"/>
  <c r="BL37" i="25"/>
  <c r="BL38" i="25"/>
  <c r="BN66" i="21"/>
  <c r="BN11" i="21"/>
  <c r="BM14" i="21"/>
  <c r="BC72" i="50"/>
  <c r="BC70" i="50"/>
  <c r="BC71" i="50"/>
  <c r="BC73" i="50"/>
  <c r="BC68" i="50"/>
  <c r="BL33" i="4"/>
  <c r="BL32" i="4"/>
  <c r="BL14" i="4"/>
  <c r="BK74" i="4"/>
  <c r="BM70" i="21"/>
  <c r="BM37" i="21"/>
  <c r="BN34" i="21"/>
  <c r="BL592" i="25" l="1"/>
  <c r="BM592" i="25" s="1"/>
  <c r="BN592" i="25" s="1"/>
  <c r="BO592" i="25" s="1"/>
  <c r="BP592" i="25" s="1"/>
  <c r="BQ592" i="25" s="1"/>
  <c r="BR592" i="25" s="1"/>
  <c r="BL593" i="25"/>
  <c r="BL42" i="25"/>
  <c r="BL41" i="25" s="1"/>
  <c r="BL589" i="25"/>
  <c r="BM589" i="25" s="1"/>
  <c r="BN589" i="25" s="1"/>
  <c r="BO589" i="25" s="1"/>
  <c r="BP589" i="25" s="1"/>
  <c r="BQ589" i="25" s="1"/>
  <c r="BR589" i="25" s="1"/>
  <c r="BL71" i="4"/>
  <c r="BL13" i="50"/>
  <c r="BL68" i="50" s="1"/>
  <c r="BL73" i="4"/>
  <c r="BL72" i="4"/>
  <c r="BL86" i="20"/>
  <c r="BO74" i="21" s="1"/>
  <c r="BL12" i="20"/>
  <c r="BO19" i="21" s="1"/>
  <c r="BL49" i="20"/>
  <c r="BL48" i="20" s="1"/>
  <c r="BL84" i="18"/>
  <c r="BL136" i="18"/>
  <c r="BL135" i="18" s="1"/>
  <c r="BL85" i="18"/>
  <c r="BL35" i="4"/>
  <c r="BL35" i="50" s="1"/>
  <c r="BL71" i="20"/>
  <c r="BL70" i="20" s="1"/>
  <c r="BN80" i="13"/>
  <c r="BM101" i="13"/>
  <c r="BL34" i="20"/>
  <c r="BL33" i="20" s="1"/>
  <c r="BL23" i="20"/>
  <c r="BL22" i="20" s="1"/>
  <c r="BL60" i="20"/>
  <c r="BL59" i="20" s="1"/>
  <c r="BL108" i="20"/>
  <c r="BL107" i="20" s="1"/>
  <c r="BL97" i="20"/>
  <c r="BL96" i="20" s="1"/>
  <c r="BN12" i="21"/>
  <c r="BN67" i="21"/>
  <c r="BN68" i="21" s="1"/>
  <c r="BM15" i="21"/>
  <c r="BM17" i="21" s="1"/>
  <c r="BL33" i="50"/>
  <c r="BL32" i="50"/>
  <c r="BC69" i="50"/>
  <c r="BL14" i="50"/>
  <c r="BL69" i="50" s="1"/>
  <c r="BL70" i="4"/>
  <c r="BI34" i="4"/>
  <c r="BM72" i="21"/>
  <c r="BM39" i="21"/>
  <c r="BN35" i="21"/>
  <c r="BL36" i="25" l="1"/>
  <c r="BL82" i="18" s="1"/>
  <c r="BL27" i="4" s="1"/>
  <c r="BL27" i="50" s="1"/>
  <c r="BM593" i="25"/>
  <c r="BN593" i="25" s="1"/>
  <c r="BO593" i="25" s="1"/>
  <c r="BP593" i="25" s="1"/>
  <c r="BQ593" i="25" s="1"/>
  <c r="BR593" i="25" s="1"/>
  <c r="BL322" i="25"/>
  <c r="BL36" i="4"/>
  <c r="BL36" i="50" s="1"/>
  <c r="BL29" i="4"/>
  <c r="BL29" i="50" s="1"/>
  <c r="BL30" i="4"/>
  <c r="BL30" i="50" s="1"/>
  <c r="BJ122" i="18"/>
  <c r="BJ121" i="18"/>
  <c r="BJ120" i="18"/>
  <c r="BL121" i="16"/>
  <c r="BN79" i="13"/>
  <c r="BM64" i="16"/>
  <c r="BM63" i="16" s="1"/>
  <c r="BL85" i="20"/>
  <c r="BL84" i="20" s="1"/>
  <c r="BO65" i="21" s="1"/>
  <c r="BO66" i="21" s="1"/>
  <c r="BM87" i="18"/>
  <c r="BM86" i="18" s="1"/>
  <c r="BM98" i="18"/>
  <c r="BM97" i="18" s="1"/>
  <c r="BM109" i="18"/>
  <c r="BM108" i="18" s="1"/>
  <c r="BM125" i="18"/>
  <c r="BM124" i="18" s="1"/>
  <c r="BL11" i="20"/>
  <c r="BL10" i="20" s="1"/>
  <c r="BO10" i="21" s="1"/>
  <c r="BM226" i="25"/>
  <c r="BM224" i="25" s="1"/>
  <c r="BM97" i="16"/>
  <c r="BM96" i="16" s="1"/>
  <c r="BM213" i="25"/>
  <c r="BM211" i="25" s="1"/>
  <c r="BN91" i="13"/>
  <c r="BN90" i="13" s="1"/>
  <c r="BM109" i="25"/>
  <c r="BM200" i="25"/>
  <c r="BM198" i="25" s="1"/>
  <c r="BM135" i="25"/>
  <c r="BM133" i="25" s="1"/>
  <c r="BM75" i="16"/>
  <c r="BM74" i="16" s="1"/>
  <c r="BM122" i="25"/>
  <c r="BM120" i="25" s="1"/>
  <c r="BM108" i="16"/>
  <c r="BM107" i="16" s="1"/>
  <c r="BM161" i="25"/>
  <c r="BM159" i="25" s="1"/>
  <c r="BO12" i="13"/>
  <c r="BO69" i="13" s="1"/>
  <c r="BO68" i="13" s="1"/>
  <c r="BM148" i="25"/>
  <c r="BM146" i="25" s="1"/>
  <c r="BM53" i="16"/>
  <c r="BM52" i="16" s="1"/>
  <c r="BM187" i="25"/>
  <c r="BM185" i="25" s="1"/>
  <c r="BL120" i="16"/>
  <c r="BM86" i="16"/>
  <c r="BM85" i="16" s="1"/>
  <c r="BM174" i="25"/>
  <c r="BM172" i="25" s="1"/>
  <c r="BL47" i="20"/>
  <c r="BO32" i="21" s="1"/>
  <c r="BO33" i="21" s="1"/>
  <c r="BO41" i="21"/>
  <c r="BN13" i="21"/>
  <c r="BI34" i="50"/>
  <c r="BM81" i="21"/>
  <c r="BM59" i="21"/>
  <c r="BM26" i="21"/>
  <c r="BN69" i="21"/>
  <c r="BN36" i="21"/>
  <c r="BM48" i="25" l="1"/>
  <c r="BM49" i="25"/>
  <c r="BM45" i="25"/>
  <c r="BM595" i="25" s="1"/>
  <c r="BN595" i="25" s="1"/>
  <c r="BO595" i="25" s="1"/>
  <c r="BP595" i="25" s="1"/>
  <c r="BQ595" i="25" s="1"/>
  <c r="BR595" i="25" s="1"/>
  <c r="BM46" i="25"/>
  <c r="BM596" i="25" s="1"/>
  <c r="BN596" i="25" s="1"/>
  <c r="BO596" i="25" s="1"/>
  <c r="BP596" i="25" s="1"/>
  <c r="BQ596" i="25" s="1"/>
  <c r="BR596" i="25" s="1"/>
  <c r="BM44" i="25"/>
  <c r="BM47" i="25"/>
  <c r="BM15" i="4"/>
  <c r="BM15" i="50" s="1"/>
  <c r="BM70" i="50" s="1"/>
  <c r="BM31" i="4"/>
  <c r="BM31" i="50" s="1"/>
  <c r="BM16" i="4"/>
  <c r="BM16" i="50" s="1"/>
  <c r="BM71" i="50" s="1"/>
  <c r="BM13" i="4"/>
  <c r="BM69" i="4" s="1"/>
  <c r="BM18" i="4"/>
  <c r="BM18" i="50" s="1"/>
  <c r="BM73" i="50" s="1"/>
  <c r="BM17" i="4"/>
  <c r="BM17" i="50" s="1"/>
  <c r="BM72" i="50" s="1"/>
  <c r="BJ119" i="18"/>
  <c r="BM123" i="18"/>
  <c r="BN102" i="13"/>
  <c r="BM37" i="25"/>
  <c r="BO58" i="13"/>
  <c r="BO57" i="13" s="1"/>
  <c r="BO11" i="13"/>
  <c r="BM38" i="25"/>
  <c r="BO11" i="21"/>
  <c r="BN14" i="21"/>
  <c r="BD72" i="50"/>
  <c r="BD70" i="50"/>
  <c r="BD71" i="50"/>
  <c r="BD68" i="50"/>
  <c r="BD73" i="50"/>
  <c r="BM33" i="4"/>
  <c r="BM14" i="4"/>
  <c r="BM32" i="4"/>
  <c r="BL74" i="4"/>
  <c r="BN70" i="21"/>
  <c r="BO67" i="21"/>
  <c r="BN37" i="21"/>
  <c r="BO34" i="21"/>
  <c r="BM597" i="25" l="1"/>
  <c r="BN597" i="25" s="1"/>
  <c r="BO597" i="25" s="1"/>
  <c r="BP597" i="25" s="1"/>
  <c r="BQ597" i="25" s="1"/>
  <c r="BR597" i="25" s="1"/>
  <c r="BM598" i="25"/>
  <c r="BM594" i="25"/>
  <c r="BN594" i="25" s="1"/>
  <c r="BO594" i="25" s="1"/>
  <c r="BP594" i="25" s="1"/>
  <c r="BQ594" i="25" s="1"/>
  <c r="BR594" i="25" s="1"/>
  <c r="BM42" i="25"/>
  <c r="BM41" i="25" s="1"/>
  <c r="BM72" i="4"/>
  <c r="BM71" i="4"/>
  <c r="BM13" i="50"/>
  <c r="BM68" i="50" s="1"/>
  <c r="BM73" i="4"/>
  <c r="BM86" i="20"/>
  <c r="BP74" i="21" s="1"/>
  <c r="BM12" i="20"/>
  <c r="BP19" i="21" s="1"/>
  <c r="BM49" i="20"/>
  <c r="BM48" i="20" s="1"/>
  <c r="BM85" i="18"/>
  <c r="BM84" i="18"/>
  <c r="BM136" i="18"/>
  <c r="BM135" i="18" s="1"/>
  <c r="BM97" i="20"/>
  <c r="BM96" i="20" s="1"/>
  <c r="BM108" i="20"/>
  <c r="BM107" i="20" s="1"/>
  <c r="BN101" i="13"/>
  <c r="BM71" i="20"/>
  <c r="BM70" i="20" s="1"/>
  <c r="BM23" i="20"/>
  <c r="BM22" i="20" s="1"/>
  <c r="BM35" i="4"/>
  <c r="BM35" i="50" s="1"/>
  <c r="BM34" i="20"/>
  <c r="BM33" i="20" s="1"/>
  <c r="BM60" i="20"/>
  <c r="BM59" i="20" s="1"/>
  <c r="BO80" i="13"/>
  <c r="BO12" i="21"/>
  <c r="BN15" i="21"/>
  <c r="BN17" i="21" s="1"/>
  <c r="BM32" i="50"/>
  <c r="BM33" i="50"/>
  <c r="BD69" i="50"/>
  <c r="BM14" i="50"/>
  <c r="BM69" i="50" s="1"/>
  <c r="BM70" i="4"/>
  <c r="BJ34" i="4"/>
  <c r="BO68" i="21"/>
  <c r="BN72" i="21"/>
  <c r="BN39" i="21"/>
  <c r="BO35" i="21"/>
  <c r="BM36" i="25" l="1"/>
  <c r="BM82" i="18" s="1"/>
  <c r="BM27" i="4" s="1"/>
  <c r="BM27" i="50" s="1"/>
  <c r="BN598" i="25"/>
  <c r="BO598" i="25" s="1"/>
  <c r="BP598" i="25" s="1"/>
  <c r="BQ598" i="25" s="1"/>
  <c r="BR598" i="25" s="1"/>
  <c r="BM322" i="25"/>
  <c r="BM29" i="4"/>
  <c r="BM29" i="50" s="1"/>
  <c r="BM30" i="4"/>
  <c r="BM30" i="50" s="1"/>
  <c r="BM36" i="4"/>
  <c r="BM36" i="50" s="1"/>
  <c r="BK121" i="18"/>
  <c r="BK120" i="18"/>
  <c r="BK122" i="18"/>
  <c r="BM121" i="16"/>
  <c r="BO79" i="13"/>
  <c r="BN64" i="16"/>
  <c r="BN63" i="16" s="1"/>
  <c r="BM85" i="20"/>
  <c r="BM84" i="20" s="1"/>
  <c r="BP65" i="21" s="1"/>
  <c r="BN87" i="18"/>
  <c r="BN86" i="18" s="1"/>
  <c r="BN109" i="18"/>
  <c r="BN108" i="18" s="1"/>
  <c r="BN125" i="18"/>
  <c r="BN124" i="18" s="1"/>
  <c r="BN98" i="18"/>
  <c r="BN97" i="18" s="1"/>
  <c r="BM11" i="20"/>
  <c r="BM10" i="20" s="1"/>
  <c r="BP10" i="21" s="1"/>
  <c r="BN226" i="25"/>
  <c r="BN224" i="25" s="1"/>
  <c r="BM120" i="16"/>
  <c r="BP41" i="21"/>
  <c r="BM47" i="20"/>
  <c r="BP32" i="21" s="1"/>
  <c r="BP33" i="21" s="1"/>
  <c r="BO91" i="13"/>
  <c r="BO90" i="13" s="1"/>
  <c r="BN135" i="25"/>
  <c r="BN133" i="25" s="1"/>
  <c r="BN122" i="25"/>
  <c r="BN120" i="25" s="1"/>
  <c r="BN108" i="16"/>
  <c r="BN107" i="16" s="1"/>
  <c r="BN161" i="25"/>
  <c r="BN159" i="25" s="1"/>
  <c r="BN86" i="16"/>
  <c r="BN85" i="16" s="1"/>
  <c r="BN53" i="16"/>
  <c r="BN52" i="16" s="1"/>
  <c r="BN187" i="25"/>
  <c r="BN185" i="25" s="1"/>
  <c r="BN148" i="25"/>
  <c r="BN146" i="25" s="1"/>
  <c r="BN75" i="16"/>
  <c r="BN74" i="16" s="1"/>
  <c r="BN174" i="25"/>
  <c r="BN172" i="25" s="1"/>
  <c r="BP12" i="13"/>
  <c r="BP11" i="13" s="1"/>
  <c r="BN109" i="25"/>
  <c r="BN213" i="25"/>
  <c r="BN211" i="25" s="1"/>
  <c r="BN97" i="16"/>
  <c r="BN96" i="16" s="1"/>
  <c r="BN200" i="25"/>
  <c r="BN198" i="25" s="1"/>
  <c r="BO13" i="21"/>
  <c r="BJ34" i="50"/>
  <c r="BN81" i="21"/>
  <c r="BN59" i="21"/>
  <c r="BN26" i="21"/>
  <c r="BO69" i="21"/>
  <c r="BO36" i="21"/>
  <c r="BN49" i="25" l="1"/>
  <c r="BN48" i="25"/>
  <c r="BN45" i="25"/>
  <c r="BN600" i="25" s="1"/>
  <c r="BO600" i="25" s="1"/>
  <c r="BP600" i="25" s="1"/>
  <c r="BQ600" i="25" s="1"/>
  <c r="BR600" i="25" s="1"/>
  <c r="BN46" i="25"/>
  <c r="BN601" i="25" s="1"/>
  <c r="BO601" i="25" s="1"/>
  <c r="BP601" i="25" s="1"/>
  <c r="BQ601" i="25" s="1"/>
  <c r="BR601" i="25" s="1"/>
  <c r="BN47" i="25"/>
  <c r="BN44" i="25"/>
  <c r="BN18" i="4"/>
  <c r="BN18" i="50" s="1"/>
  <c r="BN73" i="50" s="1"/>
  <c r="BN31" i="4"/>
  <c r="BN31" i="50" s="1"/>
  <c r="BN17" i="4"/>
  <c r="BN73" i="4" s="1"/>
  <c r="BN13" i="4"/>
  <c r="BN13" i="50" s="1"/>
  <c r="BN68" i="50" s="1"/>
  <c r="BN15" i="4"/>
  <c r="BN15" i="50" s="1"/>
  <c r="BN70" i="50" s="1"/>
  <c r="BN16" i="4"/>
  <c r="BN16" i="50" s="1"/>
  <c r="BN71" i="50" s="1"/>
  <c r="BK119" i="18"/>
  <c r="BN123" i="18"/>
  <c r="BP66" i="21"/>
  <c r="BP11" i="21"/>
  <c r="BO102" i="13"/>
  <c r="BP69" i="13"/>
  <c r="BP68" i="13" s="1"/>
  <c r="BP58" i="13"/>
  <c r="BP57" i="13" s="1"/>
  <c r="BN37" i="25"/>
  <c r="BN38" i="25"/>
  <c r="BO14" i="21"/>
  <c r="BE70" i="50"/>
  <c r="BE71" i="50"/>
  <c r="BE73" i="50"/>
  <c r="BE72" i="50"/>
  <c r="BE68" i="50"/>
  <c r="BM74" i="4"/>
  <c r="BN33" i="4"/>
  <c r="BN32" i="4"/>
  <c r="BN14" i="4"/>
  <c r="BO70" i="21"/>
  <c r="BO37" i="21"/>
  <c r="BP34" i="21"/>
  <c r="BN602" i="25" l="1"/>
  <c r="BO602" i="25" s="1"/>
  <c r="BP602" i="25" s="1"/>
  <c r="BQ602" i="25" s="1"/>
  <c r="BR602" i="25" s="1"/>
  <c r="BN603" i="25"/>
  <c r="BN42" i="25"/>
  <c r="BN41" i="25" s="1"/>
  <c r="BN599" i="25"/>
  <c r="BO599" i="25" s="1"/>
  <c r="BP599" i="25" s="1"/>
  <c r="BQ599" i="25" s="1"/>
  <c r="BR599" i="25" s="1"/>
  <c r="BN71" i="4"/>
  <c r="BN17" i="50"/>
  <c r="BN72" i="50" s="1"/>
  <c r="BN69" i="4"/>
  <c r="BN72" i="4"/>
  <c r="BN86" i="20"/>
  <c r="BQ74" i="21" s="1"/>
  <c r="BN12" i="20"/>
  <c r="BQ19" i="21" s="1"/>
  <c r="BN49" i="20"/>
  <c r="BN48" i="20" s="1"/>
  <c r="BN85" i="18"/>
  <c r="BN84" i="18"/>
  <c r="BN136" i="18"/>
  <c r="BN135" i="18" s="1"/>
  <c r="BP67" i="21"/>
  <c r="BP12" i="21"/>
  <c r="BN35" i="4"/>
  <c r="BN35" i="50" s="1"/>
  <c r="BN97" i="20"/>
  <c r="BN96" i="20" s="1"/>
  <c r="BN108" i="20"/>
  <c r="BN107" i="20" s="1"/>
  <c r="BP80" i="13"/>
  <c r="BN23" i="20"/>
  <c r="BN22" i="20" s="1"/>
  <c r="BO101" i="13"/>
  <c r="BN71" i="20"/>
  <c r="BN70" i="20" s="1"/>
  <c r="BN34" i="20"/>
  <c r="BN33" i="20" s="1"/>
  <c r="BN60" i="20"/>
  <c r="BN59" i="20" s="1"/>
  <c r="BO15" i="21"/>
  <c r="BO17" i="21" s="1"/>
  <c r="BN32" i="50"/>
  <c r="BN33" i="50"/>
  <c r="BE69" i="50"/>
  <c r="BN14" i="50"/>
  <c r="BN69" i="50" s="1"/>
  <c r="BN70" i="4"/>
  <c r="BK34" i="4"/>
  <c r="BO72" i="21"/>
  <c r="BP35" i="21"/>
  <c r="BO39" i="21"/>
  <c r="BN36" i="25" l="1"/>
  <c r="BN82" i="18" s="1"/>
  <c r="BN27" i="4" s="1"/>
  <c r="BN27" i="50" s="1"/>
  <c r="BO603" i="25"/>
  <c r="BP603" i="25" s="1"/>
  <c r="BQ603" i="25" s="1"/>
  <c r="BR603" i="25" s="1"/>
  <c r="BN322" i="25"/>
  <c r="BN30" i="4"/>
  <c r="BN30" i="50" s="1"/>
  <c r="BN29" i="4"/>
  <c r="BN29" i="50" s="1"/>
  <c r="BN36" i="4"/>
  <c r="BN36" i="50" s="1"/>
  <c r="BL120" i="18"/>
  <c r="BL122" i="18"/>
  <c r="BL121" i="18"/>
  <c r="BN121" i="16"/>
  <c r="BP79" i="13"/>
  <c r="BO64" i="16"/>
  <c r="BO63" i="16" s="1"/>
  <c r="BO87" i="18"/>
  <c r="BO86" i="18" s="1"/>
  <c r="BO98" i="18"/>
  <c r="BO97" i="18" s="1"/>
  <c r="BO109" i="18"/>
  <c r="BO108" i="18" s="1"/>
  <c r="BO125" i="18"/>
  <c r="BO124" i="18" s="1"/>
  <c r="BN85" i="20"/>
  <c r="BN84" i="20" s="1"/>
  <c r="BQ65" i="21" s="1"/>
  <c r="BN11" i="20"/>
  <c r="BN10" i="20" s="1"/>
  <c r="BQ10" i="21" s="1"/>
  <c r="BQ41" i="21"/>
  <c r="BO226" i="25"/>
  <c r="BO224" i="25" s="1"/>
  <c r="BP68" i="21"/>
  <c r="BP69" i="21" s="1"/>
  <c r="BP13" i="21"/>
  <c r="BQ12" i="13"/>
  <c r="BQ11" i="13" s="1"/>
  <c r="BO200" i="25"/>
  <c r="BO198" i="25" s="1"/>
  <c r="BO75" i="16"/>
  <c r="BO74" i="16" s="1"/>
  <c r="BO53" i="16"/>
  <c r="BO52" i="16" s="1"/>
  <c r="BO97" i="16"/>
  <c r="BO96" i="16" s="1"/>
  <c r="BO108" i="16"/>
  <c r="BO107" i="16" s="1"/>
  <c r="BP91" i="13"/>
  <c r="BP102" i="13" s="1"/>
  <c r="BO86" i="16"/>
  <c r="BO85" i="16" s="1"/>
  <c r="BO109" i="25"/>
  <c r="BO135" i="25"/>
  <c r="BO133" i="25" s="1"/>
  <c r="BO122" i="25"/>
  <c r="BO120" i="25" s="1"/>
  <c r="BO161" i="25"/>
  <c r="BO159" i="25" s="1"/>
  <c r="BO148" i="25"/>
  <c r="BO146" i="25" s="1"/>
  <c r="BO187" i="25"/>
  <c r="BO185" i="25" s="1"/>
  <c r="BO174" i="25"/>
  <c r="BO172" i="25" s="1"/>
  <c r="BO213" i="25"/>
  <c r="BO211" i="25" s="1"/>
  <c r="BN47" i="20"/>
  <c r="BQ32" i="21" s="1"/>
  <c r="BQ33" i="21" s="1"/>
  <c r="BN120" i="16"/>
  <c r="BK34" i="50"/>
  <c r="BO81" i="21"/>
  <c r="BO59" i="21"/>
  <c r="BO26" i="21"/>
  <c r="BP36" i="21"/>
  <c r="BO49" i="25" l="1"/>
  <c r="BO48" i="25"/>
  <c r="BO47" i="25"/>
  <c r="BO44" i="25"/>
  <c r="BO45" i="25"/>
  <c r="BO605" i="25" s="1"/>
  <c r="BP605" i="25" s="1"/>
  <c r="BQ605" i="25" s="1"/>
  <c r="BR605" i="25" s="1"/>
  <c r="BO46" i="25"/>
  <c r="BO606" i="25" s="1"/>
  <c r="BP606" i="25" s="1"/>
  <c r="BQ606" i="25" s="1"/>
  <c r="BR606" i="25" s="1"/>
  <c r="BO17" i="4"/>
  <c r="BO17" i="50" s="1"/>
  <c r="BO72" i="50" s="1"/>
  <c r="BO16" i="4"/>
  <c r="BO16" i="50" s="1"/>
  <c r="BO71" i="50" s="1"/>
  <c r="BO13" i="4"/>
  <c r="BO13" i="50" s="1"/>
  <c r="BO68" i="50" s="1"/>
  <c r="BO15" i="4"/>
  <c r="BO15" i="50" s="1"/>
  <c r="BO70" i="50" s="1"/>
  <c r="BO31" i="4"/>
  <c r="BO31" i="50" s="1"/>
  <c r="BO18" i="4"/>
  <c r="BO18" i="50" s="1"/>
  <c r="BO73" i="50" s="1"/>
  <c r="BL119" i="18"/>
  <c r="BO86" i="20"/>
  <c r="BR74" i="21" s="1"/>
  <c r="BO12" i="20"/>
  <c r="BR19" i="21" s="1"/>
  <c r="BO49" i="20"/>
  <c r="BO123" i="18"/>
  <c r="BO136" i="18"/>
  <c r="BO135" i="18" s="1"/>
  <c r="BP14" i="21"/>
  <c r="BQ66" i="21"/>
  <c r="BP90" i="13"/>
  <c r="BQ69" i="13"/>
  <c r="BQ68" i="13" s="1"/>
  <c r="BQ58" i="13"/>
  <c r="BQ57" i="13" s="1"/>
  <c r="BO37" i="25"/>
  <c r="BO38" i="25"/>
  <c r="BQ11" i="21"/>
  <c r="BF73" i="50"/>
  <c r="BF70" i="50"/>
  <c r="BF71" i="50"/>
  <c r="BF72" i="50"/>
  <c r="BF68" i="50"/>
  <c r="BO32" i="4"/>
  <c r="BN74" i="4"/>
  <c r="BO33" i="4"/>
  <c r="BO14" i="4"/>
  <c r="BP70" i="21"/>
  <c r="BQ34" i="21"/>
  <c r="BP37" i="21"/>
  <c r="BO108" i="20"/>
  <c r="BO107" i="20" s="1"/>
  <c r="BO97" i="20"/>
  <c r="BO96" i="20" s="1"/>
  <c r="BO60" i="20"/>
  <c r="BO59" i="20" s="1"/>
  <c r="BO71" i="20"/>
  <c r="BO70" i="20" s="1"/>
  <c r="BO34" i="20"/>
  <c r="BO33" i="20" s="1"/>
  <c r="BO23" i="20"/>
  <c r="BO22" i="20" s="1"/>
  <c r="BP101" i="13"/>
  <c r="BO607" i="25" l="1"/>
  <c r="BP607" i="25" s="1"/>
  <c r="BQ607" i="25" s="1"/>
  <c r="BR607" i="25" s="1"/>
  <c r="BO608" i="25"/>
  <c r="BO604" i="25"/>
  <c r="BP604" i="25" s="1"/>
  <c r="BQ604" i="25" s="1"/>
  <c r="BR604" i="25" s="1"/>
  <c r="BO42" i="25"/>
  <c r="BO41" i="25" s="1"/>
  <c r="BO69" i="4"/>
  <c r="BO73" i="4"/>
  <c r="BO72" i="4"/>
  <c r="BO71" i="4"/>
  <c r="BO85" i="20"/>
  <c r="BO84" i="20" s="1"/>
  <c r="BR65" i="21" s="1"/>
  <c r="BO85" i="18"/>
  <c r="BO84" i="18"/>
  <c r="BO11" i="20"/>
  <c r="BO10" i="20" s="1"/>
  <c r="BR10" i="21" s="1"/>
  <c r="BO35" i="4"/>
  <c r="BO35" i="50" s="1"/>
  <c r="BP15" i="21"/>
  <c r="BP17" i="21" s="1"/>
  <c r="BQ67" i="21"/>
  <c r="BQ80" i="13"/>
  <c r="BQ12" i="21"/>
  <c r="BO32" i="50"/>
  <c r="BO33" i="50"/>
  <c r="BO48" i="20"/>
  <c r="BO47" i="20" s="1"/>
  <c r="BR32" i="21" s="1"/>
  <c r="BR41" i="21"/>
  <c r="BO121" i="16"/>
  <c r="BO120" i="16"/>
  <c r="BF69" i="50"/>
  <c r="BO14" i="50"/>
  <c r="BO69" i="50" s="1"/>
  <c r="BO70" i="4"/>
  <c r="BL34" i="4"/>
  <c r="BO36" i="4"/>
  <c r="BP72" i="21"/>
  <c r="BQ35" i="21"/>
  <c r="BP39" i="21"/>
  <c r="BO36" i="25" l="1"/>
  <c r="BO82" i="18" s="1"/>
  <c r="BO27" i="4" s="1"/>
  <c r="BO27" i="50" s="1"/>
  <c r="BP608" i="25"/>
  <c r="BQ608" i="25" s="1"/>
  <c r="BR608" i="25" s="1"/>
  <c r="BO322" i="25"/>
  <c r="BO29" i="4"/>
  <c r="BO29" i="50" s="1"/>
  <c r="BO30" i="4"/>
  <c r="BO30" i="50" s="1"/>
  <c r="BM120" i="18"/>
  <c r="BM121" i="18"/>
  <c r="BM122" i="18"/>
  <c r="BQ79" i="13"/>
  <c r="BP64" i="16"/>
  <c r="BP63" i="16" s="1"/>
  <c r="BP87" i="18"/>
  <c r="BP86" i="18" s="1"/>
  <c r="BP98" i="18"/>
  <c r="BP97" i="18" s="1"/>
  <c r="BP109" i="18"/>
  <c r="BP108" i="18" s="1"/>
  <c r="BP125" i="18"/>
  <c r="BP124" i="18" s="1"/>
  <c r="BP226" i="25"/>
  <c r="BP224" i="25" s="1"/>
  <c r="BQ68" i="21"/>
  <c r="BQ69" i="21" s="1"/>
  <c r="BQ91" i="13"/>
  <c r="BQ102" i="13" s="1"/>
  <c r="BP97" i="16"/>
  <c r="BP96" i="16" s="1"/>
  <c r="BP161" i="25"/>
  <c r="BP159" i="25" s="1"/>
  <c r="BP122" i="25"/>
  <c r="BP120" i="25" s="1"/>
  <c r="BP148" i="25"/>
  <c r="BP146" i="25" s="1"/>
  <c r="BP187" i="25"/>
  <c r="BP185" i="25" s="1"/>
  <c r="BP75" i="16"/>
  <c r="BP74" i="16" s="1"/>
  <c r="BP53" i="16"/>
  <c r="BP52" i="16" s="1"/>
  <c r="BR12" i="13"/>
  <c r="BR11" i="13" s="1"/>
  <c r="BP200" i="25"/>
  <c r="BP198" i="25" s="1"/>
  <c r="BP86" i="16"/>
  <c r="BP85" i="16" s="1"/>
  <c r="BP174" i="25"/>
  <c r="BP172" i="25" s="1"/>
  <c r="BP213" i="25"/>
  <c r="BP211" i="25" s="1"/>
  <c r="BP108" i="16"/>
  <c r="BP107" i="16" s="1"/>
  <c r="BP109" i="25"/>
  <c r="BP135" i="25"/>
  <c r="BP133" i="25" s="1"/>
  <c r="BQ13" i="21"/>
  <c r="BL34" i="50"/>
  <c r="BO36" i="50"/>
  <c r="BP81" i="21"/>
  <c r="BP59" i="21"/>
  <c r="BP26" i="21"/>
  <c r="BR66" i="21"/>
  <c r="BR33" i="21"/>
  <c r="BQ36" i="21"/>
  <c r="BR11" i="21"/>
  <c r="BP49" i="25" l="1"/>
  <c r="BP48" i="25"/>
  <c r="BP44" i="25"/>
  <c r="BP47" i="25"/>
  <c r="BP45" i="25"/>
  <c r="BP610" i="25" s="1"/>
  <c r="BQ610" i="25" s="1"/>
  <c r="BR610" i="25" s="1"/>
  <c r="BP46" i="25"/>
  <c r="BP611" i="25" s="1"/>
  <c r="BQ611" i="25" s="1"/>
  <c r="BR611" i="25" s="1"/>
  <c r="BP13" i="4"/>
  <c r="BP13" i="50" s="1"/>
  <c r="BP68" i="50" s="1"/>
  <c r="BP32" i="4"/>
  <c r="BP32" i="50" s="1"/>
  <c r="BP16" i="4"/>
  <c r="BP72" i="4" s="1"/>
  <c r="BP15" i="4"/>
  <c r="BP71" i="4" s="1"/>
  <c r="BP31" i="4"/>
  <c r="BP31" i="50" s="1"/>
  <c r="BP18" i="4"/>
  <c r="BP18" i="50" s="1"/>
  <c r="BP73" i="50" s="1"/>
  <c r="BP17" i="4"/>
  <c r="BP73" i="4" s="1"/>
  <c r="BM119" i="18"/>
  <c r="BP86" i="20"/>
  <c r="BS74" i="21" s="1"/>
  <c r="BP12" i="20"/>
  <c r="BS19" i="21" s="1"/>
  <c r="BP49" i="20"/>
  <c r="BP123" i="18"/>
  <c r="BP136" i="18"/>
  <c r="BP135" i="18" s="1"/>
  <c r="BQ90" i="13"/>
  <c r="BP38" i="25"/>
  <c r="BR58" i="13"/>
  <c r="BR57" i="13" s="1"/>
  <c r="BR69" i="13"/>
  <c r="BR68" i="13" s="1"/>
  <c r="BP37" i="25"/>
  <c r="BQ14" i="21"/>
  <c r="BG73" i="50"/>
  <c r="BG70" i="50"/>
  <c r="BG72" i="50"/>
  <c r="BG71" i="50"/>
  <c r="BG68" i="50"/>
  <c r="BP33" i="4"/>
  <c r="BP14" i="4"/>
  <c r="BQ70" i="21"/>
  <c r="BR67" i="21"/>
  <c r="BR34" i="21"/>
  <c r="BQ37" i="21"/>
  <c r="BR12" i="21"/>
  <c r="BP108" i="20"/>
  <c r="BP107" i="20" s="1"/>
  <c r="BP97" i="20"/>
  <c r="BP96" i="20" s="1"/>
  <c r="BP60" i="20"/>
  <c r="BP59" i="20" s="1"/>
  <c r="BP71" i="20"/>
  <c r="BP70" i="20" s="1"/>
  <c r="BO74" i="4"/>
  <c r="BP34" i="20"/>
  <c r="BP33" i="20" s="1"/>
  <c r="BP23" i="20"/>
  <c r="BP22" i="20" s="1"/>
  <c r="BQ101" i="13"/>
  <c r="BP609" i="25" l="1"/>
  <c r="BQ609" i="25" s="1"/>
  <c r="BR609" i="25" s="1"/>
  <c r="BP42" i="25"/>
  <c r="BP41" i="25" s="1"/>
  <c r="BP613" i="25"/>
  <c r="BP612" i="25"/>
  <c r="BQ612" i="25" s="1"/>
  <c r="BR612" i="25" s="1"/>
  <c r="BP17" i="50"/>
  <c r="BP72" i="50" s="1"/>
  <c r="BP69" i="4"/>
  <c r="BP16" i="50"/>
  <c r="BP71" i="50" s="1"/>
  <c r="BP15" i="50"/>
  <c r="BP70" i="50" s="1"/>
  <c r="BP85" i="20"/>
  <c r="BP84" i="20" s="1"/>
  <c r="BS65" i="21" s="1"/>
  <c r="BP85" i="18"/>
  <c r="BP84" i="18"/>
  <c r="BP11" i="20"/>
  <c r="BP10" i="20" s="1"/>
  <c r="BR80" i="13"/>
  <c r="BP35" i="4"/>
  <c r="BP35" i="50" s="1"/>
  <c r="BQ15" i="21"/>
  <c r="BQ17" i="21" s="1"/>
  <c r="BP33" i="50"/>
  <c r="BP48" i="20"/>
  <c r="BP47" i="20" s="1"/>
  <c r="BS32" i="21" s="1"/>
  <c r="BS41" i="21"/>
  <c r="BP120" i="16"/>
  <c r="BP121" i="16"/>
  <c r="BG69" i="50"/>
  <c r="BP14" i="50"/>
  <c r="BP69" i="50" s="1"/>
  <c r="BP70" i="4"/>
  <c r="BM34" i="4"/>
  <c r="BP36" i="4"/>
  <c r="BQ72" i="21"/>
  <c r="BR68" i="21"/>
  <c r="BQ39" i="21"/>
  <c r="BR35" i="21"/>
  <c r="BR13" i="21"/>
  <c r="BQ613" i="25" l="1"/>
  <c r="BR613" i="25" s="1"/>
  <c r="BP322" i="25"/>
  <c r="BP36" i="25"/>
  <c r="BP82" i="18" s="1"/>
  <c r="BP27" i="4" s="1"/>
  <c r="BP27" i="50" s="1"/>
  <c r="BP30" i="4"/>
  <c r="BP30" i="50" s="1"/>
  <c r="BP29" i="4"/>
  <c r="BP29" i="50" s="1"/>
  <c r="BN122" i="18"/>
  <c r="BN121" i="18"/>
  <c r="BQ64" i="16"/>
  <c r="BQ63" i="16" s="1"/>
  <c r="BR79" i="13"/>
  <c r="BQ26" i="21"/>
  <c r="BN120" i="18"/>
  <c r="BQ87" i="18"/>
  <c r="BQ86" i="18" s="1"/>
  <c r="BQ98" i="18"/>
  <c r="BQ97" i="18" s="1"/>
  <c r="BQ109" i="18"/>
  <c r="BQ108" i="18" s="1"/>
  <c r="BQ125" i="18"/>
  <c r="BQ124" i="18" s="1"/>
  <c r="BQ226" i="25"/>
  <c r="BQ224" i="25" s="1"/>
  <c r="BQ109" i="25"/>
  <c r="BQ148" i="25"/>
  <c r="BQ146" i="25" s="1"/>
  <c r="BS12" i="13"/>
  <c r="BS69" i="13" s="1"/>
  <c r="BS68" i="13" s="1"/>
  <c r="BQ135" i="25"/>
  <c r="BQ133" i="25" s="1"/>
  <c r="BQ213" i="25"/>
  <c r="BQ211" i="25" s="1"/>
  <c r="BQ174" i="25"/>
  <c r="BQ172" i="25" s="1"/>
  <c r="BQ75" i="16"/>
  <c r="BQ74" i="16" s="1"/>
  <c r="BQ161" i="25"/>
  <c r="BQ159" i="25" s="1"/>
  <c r="BQ86" i="16"/>
  <c r="BQ85" i="16" s="1"/>
  <c r="BQ53" i="16"/>
  <c r="BQ52" i="16" s="1"/>
  <c r="BQ200" i="25"/>
  <c r="BQ198" i="25" s="1"/>
  <c r="BQ187" i="25"/>
  <c r="BQ185" i="25" s="1"/>
  <c r="BQ108" i="16"/>
  <c r="BQ107" i="16" s="1"/>
  <c r="BQ97" i="16"/>
  <c r="BQ96" i="16" s="1"/>
  <c r="BR91" i="13"/>
  <c r="BR102" i="13" s="1"/>
  <c r="BQ122" i="25"/>
  <c r="BQ120" i="25" s="1"/>
  <c r="BP36" i="50"/>
  <c r="BM34" i="50"/>
  <c r="BS10" i="21"/>
  <c r="BQ81" i="21"/>
  <c r="BQ59" i="21"/>
  <c r="BS66" i="21"/>
  <c r="BR69" i="21"/>
  <c r="BS33" i="21"/>
  <c r="BR36" i="21"/>
  <c r="BR14" i="21"/>
  <c r="BQ48" i="25" l="1"/>
  <c r="BQ49" i="25"/>
  <c r="BQ44" i="25"/>
  <c r="BQ47" i="25"/>
  <c r="BQ45" i="25"/>
  <c r="BQ615" i="25" s="1"/>
  <c r="BR615" i="25" s="1"/>
  <c r="BQ46" i="25"/>
  <c r="BQ616" i="25" s="1"/>
  <c r="BR616" i="25" s="1"/>
  <c r="BQ31" i="4"/>
  <c r="BQ31" i="50" s="1"/>
  <c r="BQ15" i="4"/>
  <c r="BQ15" i="50" s="1"/>
  <c r="BQ70" i="50" s="1"/>
  <c r="BQ17" i="4"/>
  <c r="BQ73" i="4" s="1"/>
  <c r="BQ13" i="4"/>
  <c r="BQ13" i="50" s="1"/>
  <c r="BQ68" i="50" s="1"/>
  <c r="BQ18" i="4"/>
  <c r="BQ18" i="50" s="1"/>
  <c r="BQ73" i="50" s="1"/>
  <c r="BQ16" i="4"/>
  <c r="BQ16" i="50" s="1"/>
  <c r="BQ71" i="50" s="1"/>
  <c r="BQ32" i="4"/>
  <c r="BQ32" i="50" s="1"/>
  <c r="BN119" i="18"/>
  <c r="BQ86" i="20"/>
  <c r="BT74" i="21" s="1"/>
  <c r="BQ12" i="20"/>
  <c r="BT19" i="21" s="1"/>
  <c r="BQ49" i="20"/>
  <c r="BQ136" i="18"/>
  <c r="BQ135" i="18" s="1"/>
  <c r="BQ123" i="18"/>
  <c r="BQ38" i="25"/>
  <c r="BQ37" i="25"/>
  <c r="BS11" i="13"/>
  <c r="G123" i="20" s="1"/>
  <c r="G143" i="20" s="1"/>
  <c r="H143" i="20" s="1"/>
  <c r="BS58" i="13"/>
  <c r="BS57" i="13" s="1"/>
  <c r="BR90" i="13"/>
  <c r="BS11" i="21"/>
  <c r="BH71" i="50"/>
  <c r="BH72" i="50"/>
  <c r="BH70" i="50"/>
  <c r="BH73" i="50"/>
  <c r="BH68" i="50"/>
  <c r="BQ33" i="4"/>
  <c r="BQ14" i="4"/>
  <c r="BR70" i="21"/>
  <c r="BS67" i="21"/>
  <c r="BR37" i="21"/>
  <c r="BS34" i="21"/>
  <c r="BR15" i="21"/>
  <c r="BR17" i="21" s="1"/>
  <c r="BQ108" i="20"/>
  <c r="BQ107" i="20" s="1"/>
  <c r="BQ97" i="20"/>
  <c r="BQ96" i="20" s="1"/>
  <c r="BQ60" i="20"/>
  <c r="BQ59" i="20" s="1"/>
  <c r="BQ71" i="20"/>
  <c r="BQ70" i="20" s="1"/>
  <c r="BP74" i="4"/>
  <c r="BQ34" i="20"/>
  <c r="BQ33" i="20" s="1"/>
  <c r="BQ23" i="20"/>
  <c r="BQ22" i="20" s="1"/>
  <c r="BR101" i="13"/>
  <c r="BQ614" i="25" l="1"/>
  <c r="BR614" i="25" s="1"/>
  <c r="BQ42" i="25"/>
  <c r="BQ41" i="25" s="1"/>
  <c r="BQ617" i="25"/>
  <c r="BR617" i="25" s="1"/>
  <c r="BQ618" i="25"/>
  <c r="BQ17" i="50"/>
  <c r="BQ72" i="50" s="1"/>
  <c r="BQ69" i="4"/>
  <c r="BQ71" i="4"/>
  <c r="BQ72" i="4"/>
  <c r="BO120" i="18"/>
  <c r="BQ85" i="20"/>
  <c r="BQ84" i="20" s="1"/>
  <c r="BT65" i="21" s="1"/>
  <c r="BQ84" i="18"/>
  <c r="BQ85" i="18"/>
  <c r="BQ11" i="20"/>
  <c r="BQ10" i="20" s="1"/>
  <c r="BT10" i="21" s="1"/>
  <c r="BQ35" i="4"/>
  <c r="BS80" i="13"/>
  <c r="BQ33" i="50"/>
  <c r="BS12" i="21"/>
  <c r="BQ48" i="20"/>
  <c r="BQ47" i="20" s="1"/>
  <c r="BT32" i="21" s="1"/>
  <c r="BT41" i="21"/>
  <c r="BQ120" i="16"/>
  <c r="BQ121" i="16"/>
  <c r="BH69" i="50"/>
  <c r="BQ14" i="50"/>
  <c r="BQ69" i="50" s="1"/>
  <c r="BQ70" i="4"/>
  <c r="BQ36" i="4"/>
  <c r="BN34" i="4"/>
  <c r="BR26" i="21"/>
  <c r="BR72" i="21"/>
  <c r="BS68" i="21"/>
  <c r="BR39" i="21"/>
  <c r="BS35" i="21"/>
  <c r="BR618" i="25" l="1"/>
  <c r="BQ322" i="25"/>
  <c r="BQ36" i="25"/>
  <c r="BQ82" i="18" s="1"/>
  <c r="BQ27" i="4" s="1"/>
  <c r="BQ27" i="50" s="1"/>
  <c r="BQ30" i="4"/>
  <c r="BQ30" i="50" s="1"/>
  <c r="BQ29" i="4"/>
  <c r="BQ29" i="50" s="1"/>
  <c r="BO121" i="18"/>
  <c r="BO122" i="18"/>
  <c r="BS79" i="13"/>
  <c r="BR64" i="16"/>
  <c r="BR63" i="16" s="1"/>
  <c r="BR87" i="18"/>
  <c r="BR86" i="18" s="1"/>
  <c r="BR98" i="18"/>
  <c r="BR97" i="18" s="1"/>
  <c r="BR109" i="18"/>
  <c r="BR108" i="18" s="1"/>
  <c r="BR125" i="18"/>
  <c r="BR124" i="18" s="1"/>
  <c r="BR187" i="25"/>
  <c r="BR185" i="25" s="1"/>
  <c r="BQ35" i="50"/>
  <c r="BR97" i="16"/>
  <c r="BR96" i="16" s="1"/>
  <c r="BR161" i="25"/>
  <c r="BR159" i="25" s="1"/>
  <c r="BR108" i="16"/>
  <c r="BR107" i="16" s="1"/>
  <c r="BR226" i="25"/>
  <c r="BR224" i="25" s="1"/>
  <c r="BR53" i="16"/>
  <c r="BR52" i="16" s="1"/>
  <c r="BR109" i="25"/>
  <c r="BS91" i="13"/>
  <c r="BS90" i="13" s="1"/>
  <c r="BR213" i="25"/>
  <c r="BR211" i="25" s="1"/>
  <c r="BR122" i="25"/>
  <c r="BR120" i="25" s="1"/>
  <c r="BR148" i="25"/>
  <c r="BR146" i="25" s="1"/>
  <c r="BR135" i="25"/>
  <c r="BR133" i="25" s="1"/>
  <c r="BR75" i="16"/>
  <c r="BR74" i="16" s="1"/>
  <c r="BR86" i="16"/>
  <c r="BR85" i="16" s="1"/>
  <c r="BR174" i="25"/>
  <c r="BR172" i="25" s="1"/>
  <c r="BR200" i="25"/>
  <c r="BR198" i="25" s="1"/>
  <c r="BN34" i="50"/>
  <c r="BQ36" i="50"/>
  <c r="BS13" i="21"/>
  <c r="BR81" i="21"/>
  <c r="BR59" i="21"/>
  <c r="BS69" i="21"/>
  <c r="BT66" i="21"/>
  <c r="BT33" i="21"/>
  <c r="BS36" i="21"/>
  <c r="BT11" i="21"/>
  <c r="BR48" i="25" l="1"/>
  <c r="BR49" i="25"/>
  <c r="BR46" i="25"/>
  <c r="BR621" i="25" s="1"/>
  <c r="BR44" i="25"/>
  <c r="BR47" i="25"/>
  <c r="BR45" i="25"/>
  <c r="BR620" i="25" s="1"/>
  <c r="BR17" i="4"/>
  <c r="BR73" i="4" s="1"/>
  <c r="BR15" i="4"/>
  <c r="BR15" i="50" s="1"/>
  <c r="BR70" i="50" s="1"/>
  <c r="BR32" i="4"/>
  <c r="BR32" i="50" s="1"/>
  <c r="BR13" i="4"/>
  <c r="BR13" i="50" s="1"/>
  <c r="BR68" i="50" s="1"/>
  <c r="BR18" i="4"/>
  <c r="BR18" i="50" s="1"/>
  <c r="BR73" i="50" s="1"/>
  <c r="BR31" i="4"/>
  <c r="BR31" i="50" s="1"/>
  <c r="BR16" i="4"/>
  <c r="BR16" i="50" s="1"/>
  <c r="BR71" i="50" s="1"/>
  <c r="BR33" i="4"/>
  <c r="BR33" i="50" s="1"/>
  <c r="BO119" i="18"/>
  <c r="BR14" i="4"/>
  <c r="BR70" i="4" s="1"/>
  <c r="BR123" i="18"/>
  <c r="H28" i="3"/>
  <c r="H26" i="49" s="1"/>
  <c r="H24" i="49" s="1"/>
  <c r="BS102" i="13"/>
  <c r="BR37" i="25"/>
  <c r="BR38" i="25"/>
  <c r="BS14" i="21"/>
  <c r="BI69" i="50"/>
  <c r="BI71" i="50"/>
  <c r="BI72" i="50"/>
  <c r="BI70" i="50"/>
  <c r="BI68" i="50"/>
  <c r="BI73" i="50"/>
  <c r="BQ74" i="4"/>
  <c r="BT67" i="21"/>
  <c r="BS70" i="21"/>
  <c r="BT34" i="21"/>
  <c r="BS37" i="21"/>
  <c r="BT12" i="21"/>
  <c r="BR623" i="25" l="1"/>
  <c r="BR322" i="25" s="1"/>
  <c r="BR622" i="25"/>
  <c r="BR42" i="25"/>
  <c r="BR41" i="25" s="1"/>
  <c r="BR619" i="25"/>
  <c r="BR71" i="4"/>
  <c r="BR17" i="50"/>
  <c r="BR72" i="50" s="1"/>
  <c r="BR69" i="4"/>
  <c r="BR72" i="4"/>
  <c r="BS123" i="18"/>
  <c r="BR84" i="18"/>
  <c r="BR86" i="20"/>
  <c r="BU74" i="21" s="1"/>
  <c r="BR85" i="18"/>
  <c r="BR14" i="50"/>
  <c r="BR69" i="50" s="1"/>
  <c r="BR12" i="20"/>
  <c r="BU19" i="21" s="1"/>
  <c r="BR49" i="20"/>
  <c r="BU41" i="21" s="1"/>
  <c r="BU39" i="21" s="1"/>
  <c r="BR136" i="18"/>
  <c r="BR135" i="18" s="1"/>
  <c r="BR108" i="20"/>
  <c r="BR107" i="20" s="1"/>
  <c r="BS101" i="13"/>
  <c r="BR23" i="20"/>
  <c r="BR22" i="20" s="1"/>
  <c r="BR34" i="20"/>
  <c r="BR33" i="20" s="1"/>
  <c r="BR35" i="4"/>
  <c r="BT35" i="4" s="1"/>
  <c r="BU35" i="4" s="1"/>
  <c r="BR71" i="20"/>
  <c r="BR70" i="20" s="1"/>
  <c r="BR60" i="20"/>
  <c r="BR59" i="20" s="1"/>
  <c r="BR97" i="20"/>
  <c r="BR96" i="20" s="1"/>
  <c r="J5" i="49"/>
  <c r="BS15" i="21"/>
  <c r="BS17" i="21" s="1"/>
  <c r="BO34" i="4"/>
  <c r="BS72" i="21"/>
  <c r="BT68" i="21"/>
  <c r="BS39" i="21"/>
  <c r="BT35" i="21"/>
  <c r="BT13" i="21"/>
  <c r="BR36" i="25" l="1"/>
  <c r="BR82" i="18" s="1"/>
  <c r="BR27" i="4" s="1"/>
  <c r="BR27" i="50" s="1"/>
  <c r="BR36" i="4"/>
  <c r="BT36" i="4" s="1"/>
  <c r="BU36" i="4" s="1"/>
  <c r="BR30" i="4"/>
  <c r="BT30" i="4" s="1"/>
  <c r="BU30" i="4" s="1"/>
  <c r="BR29" i="4"/>
  <c r="BR29" i="50" s="1"/>
  <c r="BP121" i="18"/>
  <c r="BP122" i="18"/>
  <c r="BP120" i="18"/>
  <c r="BR121" i="18"/>
  <c r="BR120" i="16"/>
  <c r="BR85" i="20"/>
  <c r="BR84" i="20" s="1"/>
  <c r="BR118" i="20" s="1"/>
  <c r="BR11" i="20"/>
  <c r="BR10" i="20" s="1"/>
  <c r="G120" i="20" s="1"/>
  <c r="BR48" i="20"/>
  <c r="BR47" i="20" s="1"/>
  <c r="G121" i="20" s="1"/>
  <c r="G141" i="20" s="1"/>
  <c r="H141" i="20" s="1"/>
  <c r="BS12" i="20"/>
  <c r="H29" i="3"/>
  <c r="H26" i="3" s="1"/>
  <c r="BR35" i="50"/>
  <c r="BR121" i="16"/>
  <c r="BO34" i="50"/>
  <c r="BS81" i="21"/>
  <c r="BS59" i="21"/>
  <c r="BS26" i="21"/>
  <c r="BT69" i="21"/>
  <c r="BT36" i="21"/>
  <c r="BT14" i="21"/>
  <c r="BR30" i="50" l="1"/>
  <c r="BR36" i="50"/>
  <c r="BP119" i="18"/>
  <c r="BS84" i="20"/>
  <c r="BU65" i="21"/>
  <c r="G122" i="20"/>
  <c r="G142" i="20" s="1"/>
  <c r="H142" i="20" s="1"/>
  <c r="H27" i="49"/>
  <c r="BS47" i="20"/>
  <c r="BU32" i="21"/>
  <c r="BU33" i="21" s="1"/>
  <c r="BU34" i="21" s="1"/>
  <c r="H121" i="20"/>
  <c r="BR81" i="20"/>
  <c r="J123" i="20"/>
  <c r="G140" i="20"/>
  <c r="H140" i="20" s="1"/>
  <c r="BU10" i="21"/>
  <c r="BR44" i="20"/>
  <c r="BS10" i="20"/>
  <c r="J122" i="20"/>
  <c r="H120" i="20"/>
  <c r="BT70" i="21"/>
  <c r="BT37" i="21"/>
  <c r="BT15" i="21"/>
  <c r="BR74" i="4"/>
  <c r="H122" i="20" l="1"/>
  <c r="BU66" i="21"/>
  <c r="J124" i="20"/>
  <c r="BU11" i="21"/>
  <c r="BP34" i="4"/>
  <c r="BT72" i="21"/>
  <c r="BT39" i="21"/>
  <c r="BU35" i="21"/>
  <c r="BT17" i="21"/>
  <c r="BQ122" i="18" l="1"/>
  <c r="BQ121" i="18"/>
  <c r="BQ120" i="18"/>
  <c r="BU67" i="21"/>
  <c r="BU68" i="21" s="1"/>
  <c r="BU12" i="21"/>
  <c r="BP34" i="50"/>
  <c r="BT81" i="21"/>
  <c r="BT59" i="21"/>
  <c r="BT26" i="21"/>
  <c r="BU36" i="21"/>
  <c r="BQ119" i="18" l="1"/>
  <c r="BU69" i="21"/>
  <c r="BU13" i="21"/>
  <c r="BU37" i="21"/>
  <c r="BU70" i="21" l="1"/>
  <c r="BU72" i="21" s="1"/>
  <c r="BU14" i="21"/>
  <c r="BQ34" i="4"/>
  <c r="BR122" i="18" l="1"/>
  <c r="BU15" i="21"/>
  <c r="BU17" i="21" s="1"/>
  <c r="BQ34" i="50"/>
  <c r="BU81" i="21"/>
  <c r="BU59" i="21"/>
  <c r="BR120" i="18" l="1"/>
  <c r="BR119" i="18" s="1"/>
  <c r="BU26" i="21"/>
  <c r="J106" i="5" s="1"/>
  <c r="L106" i="5"/>
  <c r="H14" i="22"/>
  <c r="I11" i="22" s="1"/>
  <c r="I12" i="22" s="1"/>
  <c r="I45" i="18" l="1"/>
  <c r="I44" i="18"/>
  <c r="I43" i="18"/>
  <c r="I42" i="18"/>
  <c r="I38" i="18"/>
  <c r="I41" i="18"/>
  <c r="I46" i="18"/>
  <c r="I40" i="18"/>
  <c r="I48" i="18"/>
  <c r="I39" i="18"/>
  <c r="I47" i="18"/>
  <c r="L107" i="5"/>
  <c r="L108" i="5" s="1"/>
  <c r="F16" i="9"/>
  <c r="F17" i="9"/>
  <c r="F18" i="9"/>
  <c r="F14" i="9"/>
  <c r="J14" i="9" s="1"/>
  <c r="K14" i="9" s="1"/>
  <c r="L14" i="9" s="1"/>
  <c r="F15" i="9"/>
  <c r="F30" i="9"/>
  <c r="J30" i="9" s="1"/>
  <c r="K30" i="9" s="1"/>
  <c r="L30" i="9" s="1"/>
  <c r="F33" i="9"/>
  <c r="J33" i="9" s="1"/>
  <c r="K33" i="9" s="1"/>
  <c r="L33" i="9" s="1"/>
  <c r="F34" i="9"/>
  <c r="J34" i="9" s="1"/>
  <c r="K34" i="9" s="1"/>
  <c r="L34" i="9" s="1"/>
  <c r="F36" i="9"/>
  <c r="J36" i="9" s="1"/>
  <c r="K36" i="9" s="1"/>
  <c r="L36" i="9" s="1"/>
  <c r="F35" i="9"/>
  <c r="J35" i="9" s="1"/>
  <c r="K35" i="9" s="1"/>
  <c r="L35" i="9" s="1"/>
  <c r="F31" i="9"/>
  <c r="J31" i="9" s="1"/>
  <c r="K31" i="9" s="1"/>
  <c r="L31" i="9" s="1"/>
  <c r="J111" i="7"/>
  <c r="F10" i="9"/>
  <c r="F11" i="9"/>
  <c r="J11" i="9" s="1"/>
  <c r="K11" i="9" s="1"/>
  <c r="L11" i="9" s="1"/>
  <c r="I110" i="7"/>
  <c r="F12" i="9"/>
  <c r="J12" i="9" s="1"/>
  <c r="K12" i="9" s="1"/>
  <c r="L12" i="9" s="1"/>
  <c r="J107" i="5"/>
  <c r="F13" i="9"/>
  <c r="J13" i="9" s="1"/>
  <c r="K13" i="9" s="1"/>
  <c r="L13" i="9" s="1"/>
  <c r="J110" i="7"/>
  <c r="E110" i="7"/>
  <c r="F56" i="9"/>
  <c r="J56" i="9" s="1"/>
  <c r="K56" i="9" s="1"/>
  <c r="F51" i="9"/>
  <c r="J51" i="9" s="1"/>
  <c r="K51" i="9" s="1"/>
  <c r="L51" i="9" s="1"/>
  <c r="F54" i="9"/>
  <c r="J54" i="9" s="1"/>
  <c r="K54" i="9" s="1"/>
  <c r="L54" i="9" s="1"/>
  <c r="F32" i="9"/>
  <c r="J32" i="9" s="1"/>
  <c r="K32" i="9" s="1"/>
  <c r="L32" i="9" s="1"/>
  <c r="K110" i="7"/>
  <c r="F50" i="9"/>
  <c r="J50" i="9" s="1"/>
  <c r="K50" i="9" s="1"/>
  <c r="L50" i="9" s="1"/>
  <c r="F57" i="9"/>
  <c r="J57" i="9" s="1"/>
  <c r="K57" i="9" s="1"/>
  <c r="F53" i="9"/>
  <c r="J53" i="9" s="1"/>
  <c r="K53" i="9" s="1"/>
  <c r="L53" i="9" s="1"/>
  <c r="F52" i="9"/>
  <c r="J52" i="9" s="1"/>
  <c r="K52" i="9" s="1"/>
  <c r="L52" i="9" s="1"/>
  <c r="F55" i="9"/>
  <c r="J55" i="9" s="1"/>
  <c r="K55" i="9" s="1"/>
  <c r="BR34" i="4"/>
  <c r="J112" i="7"/>
  <c r="I14" i="22"/>
  <c r="J11" i="22" s="1"/>
  <c r="D9" i="7" l="1"/>
  <c r="E9" i="7" s="1"/>
  <c r="F9" i="7" s="1"/>
  <c r="J108" i="5"/>
  <c r="I112" i="7" s="1"/>
  <c r="L109" i="5"/>
  <c r="L115" i="5" s="1"/>
  <c r="K111" i="7"/>
  <c r="BT34" i="4"/>
  <c r="BU34" i="4" s="1"/>
  <c r="BR34" i="50"/>
  <c r="E111" i="7"/>
  <c r="L44" i="9"/>
  <c r="I111" i="7"/>
  <c r="L64" i="9"/>
  <c r="K112" i="7"/>
  <c r="J119" i="7"/>
  <c r="I23" i="4"/>
  <c r="J12" i="22"/>
  <c r="J21" i="18" l="1"/>
  <c r="J22" i="18"/>
  <c r="J19" i="18"/>
  <c r="J20" i="18"/>
  <c r="J17" i="18"/>
  <c r="J18" i="18"/>
  <c r="D10" i="7"/>
  <c r="E10" i="7" s="1"/>
  <c r="F10" i="7" s="1"/>
  <c r="I23" i="50"/>
  <c r="I20" i="50" s="1"/>
  <c r="I20" i="4"/>
  <c r="K113" i="7"/>
  <c r="E112" i="7"/>
  <c r="D11" i="7" s="1"/>
  <c r="E11" i="7" s="1"/>
  <c r="F11" i="7" s="1"/>
  <c r="J38" i="18"/>
  <c r="J40" i="18"/>
  <c r="J42" i="18"/>
  <c r="J39" i="18"/>
  <c r="J44" i="18"/>
  <c r="J46" i="18"/>
  <c r="J48" i="18"/>
  <c r="J41" i="18"/>
  <c r="J45" i="18"/>
  <c r="J43" i="18"/>
  <c r="J47" i="18"/>
  <c r="L110" i="5"/>
  <c r="L116" i="5" s="1"/>
  <c r="J109" i="5"/>
  <c r="K119" i="7"/>
  <c r="L121" i="5"/>
  <c r="J115" i="7"/>
  <c r="J14" i="22"/>
  <c r="K11" i="22" l="1"/>
  <c r="J16" i="18"/>
  <c r="J15" i="18" s="1"/>
  <c r="K114" i="7"/>
  <c r="L111" i="5"/>
  <c r="L117" i="5" s="1"/>
  <c r="I113" i="7"/>
  <c r="J115" i="5"/>
  <c r="J110" i="5"/>
  <c r="E113" i="7"/>
  <c r="L122" i="5"/>
  <c r="K126" i="7" s="1"/>
  <c r="K120" i="7"/>
  <c r="K125" i="7"/>
  <c r="J116" i="7"/>
  <c r="K12" i="22" l="1"/>
  <c r="J22" i="4"/>
  <c r="J22" i="50" s="1"/>
  <c r="L112" i="5"/>
  <c r="L118" i="5" s="1"/>
  <c r="L124" i="5" s="1"/>
  <c r="K128" i="7" s="1"/>
  <c r="K115" i="7"/>
  <c r="D12" i="7"/>
  <c r="E12" i="7" s="1"/>
  <c r="F12" i="7" s="1"/>
  <c r="G13" i="7" s="1"/>
  <c r="J121" i="5"/>
  <c r="E125" i="7" s="1"/>
  <c r="D25" i="7" s="1"/>
  <c r="E25" i="7" s="1"/>
  <c r="F25" i="7" s="1"/>
  <c r="I119" i="7"/>
  <c r="E119" i="7"/>
  <c r="E114" i="7"/>
  <c r="J116" i="5"/>
  <c r="I114" i="7"/>
  <c r="J111" i="5"/>
  <c r="L123" i="5"/>
  <c r="K127" i="7" s="1"/>
  <c r="K121" i="7"/>
  <c r="J118" i="7"/>
  <c r="J117" i="7"/>
  <c r="J23" i="4"/>
  <c r="K38" i="18" l="1"/>
  <c r="K23" i="4" s="1"/>
  <c r="K17" i="18"/>
  <c r="K19" i="18"/>
  <c r="K21" i="18"/>
  <c r="K18" i="18"/>
  <c r="K20" i="18"/>
  <c r="K22" i="18"/>
  <c r="K43" i="18"/>
  <c r="K44" i="18"/>
  <c r="K39" i="18"/>
  <c r="K14" i="22"/>
  <c r="L11" i="22" s="1"/>
  <c r="K42" i="18"/>
  <c r="K41" i="18"/>
  <c r="K48" i="18"/>
  <c r="K46" i="18"/>
  <c r="K47" i="18"/>
  <c r="K40" i="18"/>
  <c r="K45" i="18"/>
  <c r="J20" i="4"/>
  <c r="K29" i="3"/>
  <c r="K116" i="7"/>
  <c r="L113" i="5"/>
  <c r="L119" i="5" s="1"/>
  <c r="K123" i="7" s="1"/>
  <c r="D19" i="7"/>
  <c r="E19" i="7" s="1"/>
  <c r="F19" i="7" s="1"/>
  <c r="K122" i="7"/>
  <c r="I120" i="7"/>
  <c r="J122" i="5"/>
  <c r="E126" i="7" s="1"/>
  <c r="E120" i="7"/>
  <c r="D13" i="7"/>
  <c r="E13" i="7" s="1"/>
  <c r="F13" i="7" s="1"/>
  <c r="J117" i="5"/>
  <c r="J112" i="5"/>
  <c r="E115" i="7"/>
  <c r="I115" i="7"/>
  <c r="J23" i="50"/>
  <c r="J20" i="50" s="1"/>
  <c r="L12" i="22" l="1"/>
  <c r="K16" i="18"/>
  <c r="K15" i="18" s="1"/>
  <c r="K22" i="4" s="1"/>
  <c r="K22" i="50" s="1"/>
  <c r="K117" i="7"/>
  <c r="L114" i="5"/>
  <c r="K118" i="7" s="1"/>
  <c r="D20" i="7"/>
  <c r="E20" i="7" s="1"/>
  <c r="F20" i="7" s="1"/>
  <c r="D14" i="7"/>
  <c r="E14" i="7" s="1"/>
  <c r="F14" i="7" s="1"/>
  <c r="J118" i="5"/>
  <c r="J113" i="5"/>
  <c r="I116" i="7"/>
  <c r="E116" i="7"/>
  <c r="I126" i="7"/>
  <c r="I121" i="7"/>
  <c r="J123" i="5"/>
  <c r="E121" i="7"/>
  <c r="K23" i="50"/>
  <c r="L45" i="18" l="1"/>
  <c r="L21" i="18"/>
  <c r="L17" i="18"/>
  <c r="L19" i="18"/>
  <c r="L18" i="18"/>
  <c r="L20" i="18"/>
  <c r="L22" i="18"/>
  <c r="L44" i="18"/>
  <c r="L46" i="18"/>
  <c r="L38" i="18"/>
  <c r="L23" i="4" s="1"/>
  <c r="L23" i="50" s="1"/>
  <c r="L14" i="22"/>
  <c r="M11" i="22" s="1"/>
  <c r="L42" i="18"/>
  <c r="L40" i="18"/>
  <c r="L48" i="18"/>
  <c r="L43" i="18"/>
  <c r="L41" i="18"/>
  <c r="L47" i="18"/>
  <c r="L39" i="18"/>
  <c r="L120" i="5"/>
  <c r="K124" i="7" s="1"/>
  <c r="D21" i="7"/>
  <c r="E21" i="7" s="1"/>
  <c r="F21" i="7" s="1"/>
  <c r="D16" i="7"/>
  <c r="E16" i="7" s="1"/>
  <c r="F16" i="7" s="1"/>
  <c r="E117" i="7"/>
  <c r="J119" i="5"/>
  <c r="E123" i="7" s="1"/>
  <c r="D23" i="7" s="1"/>
  <c r="E23" i="7" s="1"/>
  <c r="F23" i="7" s="1"/>
  <c r="J114" i="5"/>
  <c r="I117" i="7"/>
  <c r="I127" i="7"/>
  <c r="E127" i="7"/>
  <c r="D26" i="7"/>
  <c r="E26" i="7" s="1"/>
  <c r="F26" i="7" s="1"/>
  <c r="I122" i="7"/>
  <c r="E122" i="7"/>
  <c r="J124" i="5"/>
  <c r="M12" i="22" l="1"/>
  <c r="L16" i="18"/>
  <c r="L15" i="18" s="1"/>
  <c r="L22" i="4" s="1"/>
  <c r="L22" i="50" s="1"/>
  <c r="D22" i="7"/>
  <c r="E22" i="7" s="1"/>
  <c r="F22" i="7" s="1"/>
  <c r="J120" i="5"/>
  <c r="E124" i="7" s="1"/>
  <c r="D24" i="7" s="1"/>
  <c r="E24" i="7" s="1"/>
  <c r="F24" i="7" s="1"/>
  <c r="I118" i="7"/>
  <c r="E118" i="7"/>
  <c r="I128" i="7"/>
  <c r="E128" i="7"/>
  <c r="D17" i="7"/>
  <c r="E17" i="7" s="1"/>
  <c r="F17" i="7" s="1"/>
  <c r="D27" i="7"/>
  <c r="E27" i="7" s="1"/>
  <c r="F27" i="7" s="1"/>
  <c r="M38" i="18" l="1"/>
  <c r="M23" i="4" s="1"/>
  <c r="M23" i="50" s="1"/>
  <c r="M17" i="18"/>
  <c r="M19" i="18"/>
  <c r="M21" i="18"/>
  <c r="M20" i="18"/>
  <c r="M22" i="18"/>
  <c r="M18" i="18"/>
  <c r="M14" i="22"/>
  <c r="N11" i="22" s="1"/>
  <c r="M41" i="18"/>
  <c r="M48" i="18"/>
  <c r="M40" i="18"/>
  <c r="M39" i="18"/>
  <c r="M42" i="18"/>
  <c r="M47" i="18"/>
  <c r="M43" i="18"/>
  <c r="M46" i="18"/>
  <c r="M45" i="18"/>
  <c r="M44" i="18"/>
  <c r="D18" i="7"/>
  <c r="E18" i="7" s="1"/>
  <c r="F18" i="7" s="1"/>
  <c r="D28" i="7"/>
  <c r="E28" i="7" s="1"/>
  <c r="F28" i="7" s="1"/>
  <c r="M16" i="18" l="1"/>
  <c r="M15" i="18" s="1"/>
  <c r="M22" i="4" s="1"/>
  <c r="M22" i="50" s="1"/>
  <c r="N12" i="22"/>
  <c r="N21" i="18" l="1"/>
  <c r="N20" i="18"/>
  <c r="N17" i="18"/>
  <c r="N19" i="18"/>
  <c r="N18" i="18"/>
  <c r="N22" i="18"/>
  <c r="N46" i="18"/>
  <c r="N42" i="18"/>
  <c r="N47" i="18"/>
  <c r="N14" i="22"/>
  <c r="O11" i="22" s="1"/>
  <c r="O12" i="22" s="1"/>
  <c r="N41" i="18"/>
  <c r="N43" i="18"/>
  <c r="N39" i="18"/>
  <c r="N38" i="18"/>
  <c r="N23" i="4" s="1"/>
  <c r="N23" i="50" s="1"/>
  <c r="N44" i="18"/>
  <c r="N40" i="18"/>
  <c r="N45" i="18"/>
  <c r="N48" i="18"/>
  <c r="O42" i="18" l="1"/>
  <c r="O18" i="18"/>
  <c r="O20" i="18"/>
  <c r="O22" i="18"/>
  <c r="O17" i="18"/>
  <c r="O19" i="18"/>
  <c r="O21" i="18"/>
  <c r="O40" i="18"/>
  <c r="N16" i="18"/>
  <c r="N15" i="18" s="1"/>
  <c r="N22" i="4" s="1"/>
  <c r="N22" i="50" s="1"/>
  <c r="O14" i="22"/>
  <c r="P11" i="22" s="1"/>
  <c r="O39" i="18"/>
  <c r="O41" i="18"/>
  <c r="O48" i="18"/>
  <c r="O44" i="18"/>
  <c r="O38" i="18"/>
  <c r="O23" i="4" s="1"/>
  <c r="O23" i="50" s="1"/>
  <c r="O47" i="18"/>
  <c r="O45" i="18"/>
  <c r="O43" i="18"/>
  <c r="O46" i="18"/>
  <c r="P12" i="22" l="1"/>
  <c r="P48" i="18" s="1"/>
  <c r="O16" i="18"/>
  <c r="O15" i="18" s="1"/>
  <c r="O22" i="4" s="1"/>
  <c r="O22" i="50" s="1"/>
  <c r="P14" i="22" l="1"/>
  <c r="Q11" i="22" s="1"/>
  <c r="Q12" i="22" s="1"/>
  <c r="P47" i="18"/>
  <c r="P44" i="18"/>
  <c r="P42" i="18"/>
  <c r="P43" i="18"/>
  <c r="P45" i="18"/>
  <c r="P39" i="18"/>
  <c r="P22" i="18"/>
  <c r="P18" i="18"/>
  <c r="P20" i="18"/>
  <c r="P17" i="18"/>
  <c r="P19" i="18"/>
  <c r="P21" i="18"/>
  <c r="P38" i="18"/>
  <c r="P23" i="4" s="1"/>
  <c r="P23" i="50" s="1"/>
  <c r="P46" i="18"/>
  <c r="P40" i="18"/>
  <c r="P41" i="18"/>
  <c r="Q22" i="18" l="1"/>
  <c r="Q18" i="18"/>
  <c r="Q20" i="18"/>
  <c r="Q21" i="18"/>
  <c r="Q17" i="18"/>
  <c r="Q19" i="18"/>
  <c r="Q14" i="22"/>
  <c r="R11" i="22" s="1"/>
  <c r="Q47" i="18"/>
  <c r="Q42" i="18"/>
  <c r="Q43" i="18"/>
  <c r="Q45" i="18"/>
  <c r="Q39" i="18"/>
  <c r="Q41" i="18"/>
  <c r="Q38" i="18"/>
  <c r="Q23" i="4" s="1"/>
  <c r="Q23" i="50" s="1"/>
  <c r="Q40" i="18"/>
  <c r="Q48" i="18"/>
  <c r="Q46" i="18"/>
  <c r="Q44" i="18"/>
  <c r="Q16" i="18" l="1"/>
  <c r="Q15" i="18" s="1"/>
  <c r="Q22" i="4" s="1"/>
  <c r="Q22" i="50" s="1"/>
  <c r="R12" i="22"/>
  <c r="R14" i="22" l="1"/>
  <c r="S11" i="22" s="1"/>
  <c r="S12" i="22" s="1"/>
  <c r="R22" i="18"/>
  <c r="R18" i="18"/>
  <c r="R20" i="18"/>
  <c r="R17" i="18"/>
  <c r="R19" i="18"/>
  <c r="R21" i="18"/>
  <c r="R39" i="18"/>
  <c r="R40" i="18"/>
  <c r="R41" i="18"/>
  <c r="R44" i="18"/>
  <c r="R45" i="18"/>
  <c r="R38" i="18"/>
  <c r="R23" i="4" s="1"/>
  <c r="R23" i="50" s="1"/>
  <c r="R47" i="18"/>
  <c r="R48" i="18"/>
  <c r="R43" i="18"/>
  <c r="R46" i="18"/>
  <c r="R42" i="18"/>
  <c r="S17" i="18" l="1"/>
  <c r="S19" i="18"/>
  <c r="S21" i="18"/>
  <c r="S18" i="18"/>
  <c r="S20" i="18"/>
  <c r="S22" i="18"/>
  <c r="R16" i="18"/>
  <c r="R15" i="18" s="1"/>
  <c r="R22" i="4" s="1"/>
  <c r="R22" i="50" s="1"/>
  <c r="S14" i="22"/>
  <c r="T11" i="22" s="1"/>
  <c r="S47" i="18"/>
  <c r="S41" i="18"/>
  <c r="S40" i="18"/>
  <c r="S46" i="18"/>
  <c r="S39" i="18"/>
  <c r="S44" i="18"/>
  <c r="S43" i="18"/>
  <c r="S42" i="18"/>
  <c r="S48" i="18"/>
  <c r="S38" i="18"/>
  <c r="S23" i="4" s="1"/>
  <c r="S23" i="50" s="1"/>
  <c r="S45" i="18"/>
  <c r="S16" i="18" l="1"/>
  <c r="S15" i="18" s="1"/>
  <c r="S22" i="4" s="1"/>
  <c r="S22" i="50" s="1"/>
  <c r="T12" i="22"/>
  <c r="T14" i="22" l="1"/>
  <c r="U11" i="22" s="1"/>
  <c r="U12" i="22" s="1"/>
  <c r="T17" i="18"/>
  <c r="T19" i="18"/>
  <c r="T21" i="18"/>
  <c r="T18" i="18"/>
  <c r="T20" i="18"/>
  <c r="T22" i="18"/>
  <c r="T44" i="18"/>
  <c r="T40" i="18"/>
  <c r="T41" i="18"/>
  <c r="T46" i="18"/>
  <c r="T45" i="18"/>
  <c r="T38" i="18"/>
  <c r="T23" i="4" s="1"/>
  <c r="T23" i="50" s="1"/>
  <c r="T47" i="18"/>
  <c r="T43" i="18"/>
  <c r="T42" i="18"/>
  <c r="T48" i="18"/>
  <c r="T39" i="18"/>
  <c r="U21" i="18" l="1"/>
  <c r="U17" i="18"/>
  <c r="U19" i="18"/>
  <c r="U20" i="18"/>
  <c r="U22" i="18"/>
  <c r="U18" i="18"/>
  <c r="T16" i="18"/>
  <c r="T15" i="18" s="1"/>
  <c r="T22" i="4" s="1"/>
  <c r="T22" i="50" s="1"/>
  <c r="U14" i="22"/>
  <c r="V11" i="22" s="1"/>
  <c r="U48" i="18"/>
  <c r="U38" i="18"/>
  <c r="U23" i="4" s="1"/>
  <c r="U23" i="50" s="1"/>
  <c r="U47" i="18"/>
  <c r="U44" i="18"/>
  <c r="U41" i="18"/>
  <c r="U46" i="18"/>
  <c r="U43" i="18"/>
  <c r="U39" i="18"/>
  <c r="U45" i="18"/>
  <c r="U42" i="18"/>
  <c r="U40" i="18"/>
  <c r="U16" i="18" l="1"/>
  <c r="U15" i="18" s="1"/>
  <c r="U22" i="4" s="1"/>
  <c r="U22" i="50" s="1"/>
  <c r="V12" i="22"/>
  <c r="V17" i="18" l="1"/>
  <c r="V19" i="18"/>
  <c r="V21" i="18"/>
  <c r="V20" i="18"/>
  <c r="V18" i="18"/>
  <c r="V22" i="18"/>
  <c r="V14" i="22"/>
  <c r="W11" i="22" s="1"/>
  <c r="V39" i="18"/>
  <c r="V46" i="18"/>
  <c r="V44" i="18"/>
  <c r="V42" i="18"/>
  <c r="V40" i="18"/>
  <c r="V38" i="18"/>
  <c r="V23" i="4" s="1"/>
  <c r="V23" i="50" s="1"/>
  <c r="V43" i="18"/>
  <c r="V48" i="18"/>
  <c r="V47" i="18"/>
  <c r="V45" i="18"/>
  <c r="V41" i="18"/>
  <c r="V16" i="18" l="1"/>
  <c r="V15" i="18" s="1"/>
  <c r="V22" i="4" s="1"/>
  <c r="V22" i="50" s="1"/>
  <c r="W12" i="22"/>
  <c r="W14" i="22" l="1"/>
  <c r="X11" i="22" s="1"/>
  <c r="X12" i="22" s="1"/>
  <c r="W18" i="18"/>
  <c r="W20" i="18"/>
  <c r="W22" i="18"/>
  <c r="W17" i="18"/>
  <c r="W19" i="18"/>
  <c r="W21" i="18"/>
  <c r="W40" i="18"/>
  <c r="W46" i="18"/>
  <c r="W39" i="18"/>
  <c r="W45" i="18"/>
  <c r="W41" i="18"/>
  <c r="W47" i="18"/>
  <c r="W38" i="18"/>
  <c r="W23" i="4" s="1"/>
  <c r="W23" i="50" s="1"/>
  <c r="W42" i="18"/>
  <c r="W43" i="18"/>
  <c r="W44" i="18"/>
  <c r="W48" i="18"/>
  <c r="X22" i="18" l="1"/>
  <c r="X18" i="18"/>
  <c r="X20" i="18"/>
  <c r="X17" i="18"/>
  <c r="X19" i="18"/>
  <c r="X21" i="18"/>
  <c r="W16" i="18"/>
  <c r="W15" i="18" s="1"/>
  <c r="W22" i="4" s="1"/>
  <c r="W22" i="50" s="1"/>
  <c r="X14" i="22"/>
  <c r="Y11" i="22" s="1"/>
  <c r="X40" i="18"/>
  <c r="X46" i="18"/>
  <c r="X39" i="18"/>
  <c r="X47" i="18"/>
  <c r="X44" i="18"/>
  <c r="X42" i="18"/>
  <c r="X43" i="18"/>
  <c r="X45" i="18"/>
  <c r="X41" i="18"/>
  <c r="X48" i="18"/>
  <c r="X38" i="18"/>
  <c r="X23" i="4" s="1"/>
  <c r="X23" i="50" s="1"/>
  <c r="X16" i="18" l="1"/>
  <c r="X15" i="18" s="1"/>
  <c r="X22" i="4" s="1"/>
  <c r="X22" i="50" s="1"/>
  <c r="Y12" i="22"/>
  <c r="Y18" i="18" l="1"/>
  <c r="Y20" i="18"/>
  <c r="Y22" i="18"/>
  <c r="Y19" i="18"/>
  <c r="Y17" i="18"/>
  <c r="Y21" i="18"/>
  <c r="Y14" i="22"/>
  <c r="Z11" i="22" s="1"/>
  <c r="Y44" i="18"/>
  <c r="Y45" i="18"/>
  <c r="Y39" i="18"/>
  <c r="Y38" i="18"/>
  <c r="Y23" i="4" s="1"/>
  <c r="Y23" i="50" s="1"/>
  <c r="Y42" i="18"/>
  <c r="Y47" i="18"/>
  <c r="Y41" i="18"/>
  <c r="Y46" i="18"/>
  <c r="Y48" i="18"/>
  <c r="Y43" i="18"/>
  <c r="Y40" i="18"/>
  <c r="Y16" i="18" l="1"/>
  <c r="Y15" i="18" s="1"/>
  <c r="Y22" i="4" s="1"/>
  <c r="Y22" i="50" s="1"/>
  <c r="Z12" i="22"/>
  <c r="Z14" i="22" l="1"/>
  <c r="AA11" i="22" s="1"/>
  <c r="AA12" i="22" s="1"/>
  <c r="Z22" i="18"/>
  <c r="Z21" i="18"/>
  <c r="Z18" i="18"/>
  <c r="Z20" i="18"/>
  <c r="Z19" i="18"/>
  <c r="Z17" i="18"/>
  <c r="Z38" i="18"/>
  <c r="Z23" i="4" s="1"/>
  <c r="Z23" i="50" s="1"/>
  <c r="Z47" i="18"/>
  <c r="Z43" i="18"/>
  <c r="Z40" i="18"/>
  <c r="Z39" i="18"/>
  <c r="Z45" i="18"/>
  <c r="Z46" i="18"/>
  <c r="Z44" i="18"/>
  <c r="Z41" i="18"/>
  <c r="Z48" i="18"/>
  <c r="Z42" i="18"/>
  <c r="AA17" i="18" l="1"/>
  <c r="AA19" i="18"/>
  <c r="AA21" i="18"/>
  <c r="AA18" i="18"/>
  <c r="AA20" i="18"/>
  <c r="AA22" i="18"/>
  <c r="Z16" i="18"/>
  <c r="Z15" i="18" s="1"/>
  <c r="Z22" i="4" s="1"/>
  <c r="Z22" i="50" s="1"/>
  <c r="AA14" i="22"/>
  <c r="AB11" i="22" s="1"/>
  <c r="AA39" i="18"/>
  <c r="AA42" i="18"/>
  <c r="AA45" i="18"/>
  <c r="AA46" i="18"/>
  <c r="AA41" i="18"/>
  <c r="AA48" i="18"/>
  <c r="AA43" i="18"/>
  <c r="AA38" i="18"/>
  <c r="AA23" i="4" s="1"/>
  <c r="AA23" i="50" s="1"/>
  <c r="AA47" i="18"/>
  <c r="AA44" i="18"/>
  <c r="AA40" i="18"/>
  <c r="AA16" i="18" l="1"/>
  <c r="AA15" i="18" s="1"/>
  <c r="AA22" i="4" s="1"/>
  <c r="AA22" i="50" s="1"/>
  <c r="AB12" i="22"/>
  <c r="AB21" i="18" l="1"/>
  <c r="AB17" i="18"/>
  <c r="AB19" i="18"/>
  <c r="AB18" i="18"/>
  <c r="AB20" i="18"/>
  <c r="AB22" i="18"/>
  <c r="AB14" i="22"/>
  <c r="AC11" i="22" s="1"/>
  <c r="AB45" i="18"/>
  <c r="AB46" i="18"/>
  <c r="AB41" i="18"/>
  <c r="AB39" i="18"/>
  <c r="AB47" i="18"/>
  <c r="AB48" i="18"/>
  <c r="AB44" i="18"/>
  <c r="AB40" i="18"/>
  <c r="AB38" i="18"/>
  <c r="AB23" i="4" s="1"/>
  <c r="AB23" i="50" s="1"/>
  <c r="AB42" i="18"/>
  <c r="AB43" i="18"/>
  <c r="AB16" i="18" l="1"/>
  <c r="AB15" i="18" s="1"/>
  <c r="AB22" i="4" s="1"/>
  <c r="AB22" i="50" s="1"/>
  <c r="AC12" i="22"/>
  <c r="AC21" i="18" l="1"/>
  <c r="AC17" i="18"/>
  <c r="AC19" i="18"/>
  <c r="AC20" i="18"/>
  <c r="AC22" i="18"/>
  <c r="AC18" i="18"/>
  <c r="AC14" i="22"/>
  <c r="AD11" i="22" s="1"/>
  <c r="AC39" i="18"/>
  <c r="AC45" i="18"/>
  <c r="AC38" i="18"/>
  <c r="AC23" i="4" s="1"/>
  <c r="AC23" i="50" s="1"/>
  <c r="AC47" i="18"/>
  <c r="AC43" i="18"/>
  <c r="AC44" i="18"/>
  <c r="AC42" i="18"/>
  <c r="AC40" i="18"/>
  <c r="AC46" i="18"/>
  <c r="AC41" i="18"/>
  <c r="AC48" i="18"/>
  <c r="AC16" i="18" l="1"/>
  <c r="AC15" i="18" s="1"/>
  <c r="AC22" i="4" s="1"/>
  <c r="AC22" i="50" s="1"/>
  <c r="AD12" i="22"/>
  <c r="AD21" i="18" l="1"/>
  <c r="AD20" i="18"/>
  <c r="AD18" i="18"/>
  <c r="AD17" i="18"/>
  <c r="AD19" i="18"/>
  <c r="AD22" i="18"/>
  <c r="AD14" i="22"/>
  <c r="AE11" i="22" s="1"/>
  <c r="AD48" i="18"/>
  <c r="AD47" i="18"/>
  <c r="AD42" i="18"/>
  <c r="AD44" i="18"/>
  <c r="AD39" i="18"/>
  <c r="AD46" i="18"/>
  <c r="AD43" i="18"/>
  <c r="AD38" i="18"/>
  <c r="AD23" i="4" s="1"/>
  <c r="AD23" i="50" s="1"/>
  <c r="AD45" i="18"/>
  <c r="AD41" i="18"/>
  <c r="AD40" i="18"/>
  <c r="AD16" i="18" l="1"/>
  <c r="AD15" i="18" s="1"/>
  <c r="AD22" i="4" s="1"/>
  <c r="AD22" i="50" s="1"/>
  <c r="AE12" i="22"/>
  <c r="AE18" i="18" l="1"/>
  <c r="AE20" i="18"/>
  <c r="AE22" i="18"/>
  <c r="AE17" i="18"/>
  <c r="AE19" i="18"/>
  <c r="AE21" i="18"/>
  <c r="AE14" i="22"/>
  <c r="AF11" i="22" s="1"/>
  <c r="AE41" i="18"/>
  <c r="AE38" i="18"/>
  <c r="AE23" i="4" s="1"/>
  <c r="AE23" i="50" s="1"/>
  <c r="AE48" i="18"/>
  <c r="AE43" i="18"/>
  <c r="AE47" i="18"/>
  <c r="AE42" i="18"/>
  <c r="AE44" i="18"/>
  <c r="AE39" i="18"/>
  <c r="AE40" i="18"/>
  <c r="AE46" i="18"/>
  <c r="AE45" i="18"/>
  <c r="AE16" i="18" l="1"/>
  <c r="AE15" i="18" s="1"/>
  <c r="AE22" i="4" s="1"/>
  <c r="AE22" i="50" s="1"/>
  <c r="AF12" i="22"/>
  <c r="AF20" i="18" l="1"/>
  <c r="AF18" i="18"/>
  <c r="AF22" i="18"/>
  <c r="AF17" i="18"/>
  <c r="AF19" i="18"/>
  <c r="AF21" i="18"/>
  <c r="AF14" i="22"/>
  <c r="AG11" i="22" s="1"/>
  <c r="AF40" i="18"/>
  <c r="AF42" i="18"/>
  <c r="AF46" i="18"/>
  <c r="AF43" i="18"/>
  <c r="AF41" i="18"/>
  <c r="AF44" i="18"/>
  <c r="AF48" i="18"/>
  <c r="AF47" i="18"/>
  <c r="AF45" i="18"/>
  <c r="AF39" i="18"/>
  <c r="AF38" i="18"/>
  <c r="AF23" i="4" s="1"/>
  <c r="AF23" i="50" s="1"/>
  <c r="AF16" i="18" l="1"/>
  <c r="AF15" i="18" s="1"/>
  <c r="AF22" i="4" s="1"/>
  <c r="AF22" i="50" s="1"/>
  <c r="AG12" i="22"/>
  <c r="AG22" i="18" l="1"/>
  <c r="AG18" i="18"/>
  <c r="AG20" i="18"/>
  <c r="AG19" i="18"/>
  <c r="AG21" i="18"/>
  <c r="AG17" i="18"/>
  <c r="AG14" i="22"/>
  <c r="AH11" i="22" s="1"/>
  <c r="AG40" i="18"/>
  <c r="AG47" i="18"/>
  <c r="AG45" i="18"/>
  <c r="AG38" i="18"/>
  <c r="AG23" i="4" s="1"/>
  <c r="AG23" i="50" s="1"/>
  <c r="AG41" i="18"/>
  <c r="AG43" i="18"/>
  <c r="AG46" i="18"/>
  <c r="AG44" i="18"/>
  <c r="AG42" i="18"/>
  <c r="AG48" i="18"/>
  <c r="AG39" i="18"/>
  <c r="AG16" i="18" l="1"/>
  <c r="AG15" i="18" s="1"/>
  <c r="AG22" i="4" s="1"/>
  <c r="AG22" i="50" s="1"/>
  <c r="AH12" i="22"/>
  <c r="AH19" i="18" l="1"/>
  <c r="AH18" i="18"/>
  <c r="AH20" i="18"/>
  <c r="AH22" i="18"/>
  <c r="AH17" i="18"/>
  <c r="AH21" i="18"/>
  <c r="AH14" i="22"/>
  <c r="AI11" i="22" s="1"/>
  <c r="AH41" i="18"/>
  <c r="AH39" i="18"/>
  <c r="AH44" i="18"/>
  <c r="AH40" i="18"/>
  <c r="AH48" i="18"/>
  <c r="AH45" i="18"/>
  <c r="AH38" i="18"/>
  <c r="AH23" i="4" s="1"/>
  <c r="AH23" i="50" s="1"/>
  <c r="AH42" i="18"/>
  <c r="AH47" i="18"/>
  <c r="AH46" i="18"/>
  <c r="AH43" i="18"/>
  <c r="AH16" i="18" l="1"/>
  <c r="AH15" i="18" s="1"/>
  <c r="AH22" i="4" s="1"/>
  <c r="AH22" i="50" s="1"/>
  <c r="AI12" i="22"/>
  <c r="AI17" i="18" l="1"/>
  <c r="AI19" i="18"/>
  <c r="AI21" i="18"/>
  <c r="AI18" i="18"/>
  <c r="AI20" i="18"/>
  <c r="AI22" i="18"/>
  <c r="AI14" i="22"/>
  <c r="AJ11" i="22" s="1"/>
  <c r="AI46" i="18"/>
  <c r="AI40" i="18"/>
  <c r="AI38" i="18"/>
  <c r="AI23" i="4" s="1"/>
  <c r="AI23" i="50" s="1"/>
  <c r="AI48" i="18"/>
  <c r="AI47" i="18"/>
  <c r="AI42" i="18"/>
  <c r="AI41" i="18"/>
  <c r="AI39" i="18"/>
  <c r="AI43" i="18"/>
  <c r="AI44" i="18"/>
  <c r="AI45" i="18"/>
  <c r="AI16" i="18" l="1"/>
  <c r="AI15" i="18" s="1"/>
  <c r="AI22" i="4" s="1"/>
  <c r="AI22" i="50" s="1"/>
  <c r="AJ12" i="22"/>
  <c r="AJ21" i="18" l="1"/>
  <c r="AJ17" i="18"/>
  <c r="AJ19" i="18"/>
  <c r="AJ18" i="18"/>
  <c r="AJ20" i="18"/>
  <c r="AJ22" i="18"/>
  <c r="AJ14" i="22"/>
  <c r="AK11" i="22" s="1"/>
  <c r="AJ41" i="18"/>
  <c r="AJ45" i="18"/>
  <c r="AJ42" i="18"/>
  <c r="AJ43" i="18"/>
  <c r="AJ39" i="18"/>
  <c r="AJ48" i="18"/>
  <c r="AJ46" i="18"/>
  <c r="AJ38" i="18"/>
  <c r="AJ23" i="4" s="1"/>
  <c r="AJ23" i="50" s="1"/>
  <c r="AJ44" i="18"/>
  <c r="AJ47" i="18"/>
  <c r="AJ40" i="18"/>
  <c r="AJ16" i="18" l="1"/>
  <c r="AJ15" i="18" s="1"/>
  <c r="AJ22" i="4" s="1"/>
  <c r="AJ22" i="50" s="1"/>
  <c r="AK12" i="22"/>
  <c r="AK21" i="18" l="1"/>
  <c r="AK17" i="18"/>
  <c r="AK19" i="18"/>
  <c r="AK18" i="18"/>
  <c r="AK20" i="18"/>
  <c r="AK22" i="18"/>
  <c r="AK14" i="22"/>
  <c r="AL11" i="22" s="1"/>
  <c r="AK43" i="18"/>
  <c r="AK46" i="18"/>
  <c r="AK47" i="18"/>
  <c r="AK42" i="18"/>
  <c r="AK48" i="18"/>
  <c r="AK44" i="18"/>
  <c r="AK40" i="18"/>
  <c r="AK41" i="18"/>
  <c r="AK45" i="18"/>
  <c r="AK39" i="18"/>
  <c r="AK38" i="18"/>
  <c r="AK23" i="4" s="1"/>
  <c r="AK23" i="50" s="1"/>
  <c r="AK16" i="18" l="1"/>
  <c r="AK15" i="18" s="1"/>
  <c r="AK22" i="4" s="1"/>
  <c r="AK22" i="50" s="1"/>
  <c r="AL12" i="22"/>
  <c r="AL21" i="18" l="1"/>
  <c r="AL17" i="18"/>
  <c r="AL19" i="18"/>
  <c r="AL18" i="18"/>
  <c r="AL20" i="18"/>
  <c r="AL22" i="18"/>
  <c r="AL14" i="22"/>
  <c r="AM11" i="22" s="1"/>
  <c r="AL48" i="18"/>
  <c r="AL40" i="18"/>
  <c r="AL41" i="18"/>
  <c r="AL46" i="18"/>
  <c r="AL47" i="18"/>
  <c r="AL39" i="18"/>
  <c r="AL43" i="18"/>
  <c r="AL45" i="18"/>
  <c r="AL38" i="18"/>
  <c r="AL23" i="4" s="1"/>
  <c r="AL23" i="50" s="1"/>
  <c r="AL42" i="18"/>
  <c r="AL44" i="18"/>
  <c r="AL16" i="18" l="1"/>
  <c r="AL15" i="18" s="1"/>
  <c r="AL22" i="4" s="1"/>
  <c r="AL22" i="50" s="1"/>
  <c r="AM12" i="22"/>
  <c r="AM18" i="18" l="1"/>
  <c r="AM20" i="18"/>
  <c r="AM22" i="18"/>
  <c r="AM17" i="18"/>
  <c r="AM19" i="18"/>
  <c r="AM21" i="18"/>
  <c r="AM14" i="22"/>
  <c r="AN11" i="22" s="1"/>
  <c r="AM44" i="18"/>
  <c r="AM48" i="18"/>
  <c r="AM46" i="18"/>
  <c r="AM40" i="18"/>
  <c r="AM43" i="18"/>
  <c r="AM45" i="18"/>
  <c r="AM41" i="18"/>
  <c r="AM38" i="18"/>
  <c r="AM23" i="4" s="1"/>
  <c r="AM23" i="50" s="1"/>
  <c r="AM47" i="18"/>
  <c r="AM42" i="18"/>
  <c r="AM39" i="18"/>
  <c r="AM16" i="18" l="1"/>
  <c r="AM15" i="18" s="1"/>
  <c r="AM22" i="4" s="1"/>
  <c r="AM22" i="50" s="1"/>
  <c r="AN12" i="22"/>
  <c r="AN22" i="18" l="1"/>
  <c r="AN18" i="18"/>
  <c r="AN20" i="18"/>
  <c r="AN17" i="18"/>
  <c r="AN19" i="18"/>
  <c r="AN21" i="18"/>
  <c r="AN14" i="22"/>
  <c r="AO11" i="22" s="1"/>
  <c r="AN41" i="18"/>
  <c r="AN42" i="18"/>
  <c r="AN46" i="18"/>
  <c r="AN38" i="18"/>
  <c r="AN23" i="4" s="1"/>
  <c r="AN23" i="50" s="1"/>
  <c r="AN47" i="18"/>
  <c r="AN43" i="18"/>
  <c r="AN48" i="18"/>
  <c r="AN44" i="18"/>
  <c r="AN39" i="18"/>
  <c r="AN45" i="18"/>
  <c r="AN40" i="18"/>
  <c r="AN16" i="18" l="1"/>
  <c r="AN15" i="18" s="1"/>
  <c r="AN22" i="4" s="1"/>
  <c r="AN22" i="50" s="1"/>
  <c r="AO12" i="22"/>
  <c r="AO22" i="18" l="1"/>
  <c r="AO18" i="18"/>
  <c r="AO20" i="18"/>
  <c r="AO21" i="18"/>
  <c r="AO17" i="18"/>
  <c r="AO19" i="18"/>
  <c r="AO14" i="22"/>
  <c r="AP11" i="22" s="1"/>
  <c r="AO40" i="18"/>
  <c r="AO38" i="18"/>
  <c r="AO23" i="4" s="1"/>
  <c r="AO23" i="50" s="1"/>
  <c r="AO41" i="18"/>
  <c r="AO42" i="18"/>
  <c r="AO47" i="18"/>
  <c r="AO43" i="18"/>
  <c r="AO45" i="18"/>
  <c r="AO44" i="18"/>
  <c r="AO46" i="18"/>
  <c r="AO48" i="18"/>
  <c r="AO39" i="18"/>
  <c r="AO16" i="18" l="1"/>
  <c r="AO15" i="18" s="1"/>
  <c r="AO22" i="4" s="1"/>
  <c r="AO22" i="50" s="1"/>
  <c r="AP12" i="22"/>
  <c r="AP22" i="18" l="1"/>
  <c r="AP18" i="18"/>
  <c r="AP20" i="18"/>
  <c r="AP17" i="18"/>
  <c r="AP19" i="18"/>
  <c r="AP21" i="18"/>
  <c r="AP14" i="22"/>
  <c r="AQ11" i="22" s="1"/>
  <c r="AP42" i="18"/>
  <c r="AP43" i="18"/>
  <c r="AP41" i="18"/>
  <c r="AP44" i="18"/>
  <c r="AP39" i="18"/>
  <c r="AP48" i="18"/>
  <c r="AP38" i="18"/>
  <c r="AP23" i="4" s="1"/>
  <c r="AP23" i="50" s="1"/>
  <c r="AP45" i="18"/>
  <c r="AP46" i="18"/>
  <c r="AP40" i="18"/>
  <c r="AP47" i="18"/>
  <c r="AP16" i="18" l="1"/>
  <c r="AP15" i="18" s="1"/>
  <c r="AP22" i="4" s="1"/>
  <c r="AP22" i="50" s="1"/>
  <c r="AQ12" i="22"/>
  <c r="AQ17" i="18" l="1"/>
  <c r="AQ19" i="18"/>
  <c r="AQ21" i="18"/>
  <c r="AQ22" i="18"/>
  <c r="AQ18" i="18"/>
  <c r="AQ20" i="18"/>
  <c r="AQ14" i="22"/>
  <c r="AR11" i="22" s="1"/>
  <c r="AQ39" i="18"/>
  <c r="AQ38" i="18"/>
  <c r="AQ23" i="4" s="1"/>
  <c r="AQ23" i="50" s="1"/>
  <c r="AQ46" i="18"/>
  <c r="AQ48" i="18"/>
  <c r="AQ40" i="18"/>
  <c r="AQ43" i="18"/>
  <c r="AQ42" i="18"/>
  <c r="AQ44" i="18"/>
  <c r="AQ45" i="18"/>
  <c r="AQ47" i="18"/>
  <c r="AQ41" i="18"/>
  <c r="AQ16" i="18" l="1"/>
  <c r="AQ15" i="18" s="1"/>
  <c r="AQ22" i="4" s="1"/>
  <c r="AQ22" i="50" s="1"/>
  <c r="AR12" i="22"/>
  <c r="AR21" i="18" l="1"/>
  <c r="AR17" i="18"/>
  <c r="AR19" i="18"/>
  <c r="AR18" i="18"/>
  <c r="AR20" i="18"/>
  <c r="AR22" i="18"/>
  <c r="AR14" i="22"/>
  <c r="AS11" i="22" s="1"/>
  <c r="AR41" i="18"/>
  <c r="AR45" i="18"/>
  <c r="AR43" i="18"/>
  <c r="AR44" i="18"/>
  <c r="AR42" i="18"/>
  <c r="AR46" i="18"/>
  <c r="AR48" i="18"/>
  <c r="AR39" i="18"/>
  <c r="AR40" i="18"/>
  <c r="AR47" i="18"/>
  <c r="AR38" i="18"/>
  <c r="AR23" i="4" s="1"/>
  <c r="AR23" i="50" s="1"/>
  <c r="AR16" i="18" l="1"/>
  <c r="AR15" i="18" s="1"/>
  <c r="AR22" i="4" s="1"/>
  <c r="AR22" i="50" s="1"/>
  <c r="AS12" i="22"/>
  <c r="AS17" i="18" l="1"/>
  <c r="AS19" i="18"/>
  <c r="AS21" i="18"/>
  <c r="AS20" i="18"/>
  <c r="AS22" i="18"/>
  <c r="AS18" i="18"/>
  <c r="AS14" i="22"/>
  <c r="AT11" i="22" s="1"/>
  <c r="AS43" i="18"/>
  <c r="AS40" i="18"/>
  <c r="AS45" i="18"/>
  <c r="AS47" i="18"/>
  <c r="AS42" i="18"/>
  <c r="AS38" i="18"/>
  <c r="AS23" i="4" s="1"/>
  <c r="AS23" i="50" s="1"/>
  <c r="AS44" i="18"/>
  <c r="AS39" i="18"/>
  <c r="AS48" i="18"/>
  <c r="AS41" i="18"/>
  <c r="AS46" i="18"/>
  <c r="AS16" i="18" l="1"/>
  <c r="AS15" i="18" s="1"/>
  <c r="AS22" i="4" s="1"/>
  <c r="AS22" i="50" s="1"/>
  <c r="AT12" i="22"/>
  <c r="AT21" i="18" l="1"/>
  <c r="AT20" i="18"/>
  <c r="AT17" i="18"/>
  <c r="AT19" i="18"/>
  <c r="AT18" i="18"/>
  <c r="AT22" i="18"/>
  <c r="AT14" i="22"/>
  <c r="AU11" i="22" s="1"/>
  <c r="AT38" i="18"/>
  <c r="AT23" i="4" s="1"/>
  <c r="AT23" i="50" s="1"/>
  <c r="AT40" i="18"/>
  <c r="AT46" i="18"/>
  <c r="AT42" i="18"/>
  <c r="AT45" i="18"/>
  <c r="AT44" i="18"/>
  <c r="AT41" i="18"/>
  <c r="AT43" i="18"/>
  <c r="AT48" i="18"/>
  <c r="AT39" i="18"/>
  <c r="AT47" i="18"/>
  <c r="AT16" i="18" l="1"/>
  <c r="AT15" i="18" s="1"/>
  <c r="AT22" i="4" s="1"/>
  <c r="AT22" i="50" s="1"/>
  <c r="AU12" i="22"/>
  <c r="AU18" i="18" l="1"/>
  <c r="AU20" i="18"/>
  <c r="AU22" i="18"/>
  <c r="AU17" i="18"/>
  <c r="AU19" i="18"/>
  <c r="AU21" i="18"/>
  <c r="AU14" i="22"/>
  <c r="AV11" i="22" s="1"/>
  <c r="AU41" i="18"/>
  <c r="AU46" i="18"/>
  <c r="AU45" i="18"/>
  <c r="AU47" i="18"/>
  <c r="AU42" i="18"/>
  <c r="AU43" i="18"/>
  <c r="AU48" i="18"/>
  <c r="AU40" i="18"/>
  <c r="AU38" i="18"/>
  <c r="AU23" i="4" s="1"/>
  <c r="AU23" i="50" s="1"/>
  <c r="AU39" i="18"/>
  <c r="AU44" i="18"/>
  <c r="AU16" i="18" l="1"/>
  <c r="AU15" i="18" s="1"/>
  <c r="AU22" i="4" s="1"/>
  <c r="AU22" i="50" s="1"/>
  <c r="AV12" i="22"/>
  <c r="AV14" i="22" l="1"/>
  <c r="AW11" i="22" s="1"/>
  <c r="AW12" i="22" s="1"/>
  <c r="AV20" i="18"/>
  <c r="AV22" i="18"/>
  <c r="AV18" i="18"/>
  <c r="AV17" i="18"/>
  <c r="AV19" i="18"/>
  <c r="AV21" i="18"/>
  <c r="AV41" i="18"/>
  <c r="AV42" i="18"/>
  <c r="AV38" i="18"/>
  <c r="AV23" i="4" s="1"/>
  <c r="AV23" i="50" s="1"/>
  <c r="AV48" i="18"/>
  <c r="AV44" i="18"/>
  <c r="AV40" i="18"/>
  <c r="AV39" i="18"/>
  <c r="AV46" i="18"/>
  <c r="AV43" i="18"/>
  <c r="AV47" i="18"/>
  <c r="AV45" i="18"/>
  <c r="AW22" i="18" l="1"/>
  <c r="AW18" i="18"/>
  <c r="AW20" i="18"/>
  <c r="AW19" i="18"/>
  <c r="AW21" i="18"/>
  <c r="AW17" i="18"/>
  <c r="AV16" i="18"/>
  <c r="AV15" i="18" s="1"/>
  <c r="AV22" i="4" s="1"/>
  <c r="AV22" i="50" s="1"/>
  <c r="AW14" i="22"/>
  <c r="AX11" i="22" s="1"/>
  <c r="AW48" i="18"/>
  <c r="AW39" i="18"/>
  <c r="AW47" i="18"/>
  <c r="AW43" i="18"/>
  <c r="AW42" i="18"/>
  <c r="AW38" i="18"/>
  <c r="AW23" i="4" s="1"/>
  <c r="AW23" i="50" s="1"/>
  <c r="AW44" i="18"/>
  <c r="AW46" i="18"/>
  <c r="AW40" i="18"/>
  <c r="AW41" i="18"/>
  <c r="AW45" i="18"/>
  <c r="AW16" i="18" l="1"/>
  <c r="AW15" i="18" s="1"/>
  <c r="AW22" i="4" s="1"/>
  <c r="AW22" i="50" s="1"/>
  <c r="AX12" i="22"/>
  <c r="AX19" i="18" l="1"/>
  <c r="AX22" i="18"/>
  <c r="AX18" i="18"/>
  <c r="AX20" i="18"/>
  <c r="AX17" i="18"/>
  <c r="AX21" i="18"/>
  <c r="AX14" i="22"/>
  <c r="AY11" i="22" s="1"/>
  <c r="AX39" i="18"/>
  <c r="AX42" i="18"/>
  <c r="AX44" i="18"/>
  <c r="AX43" i="18"/>
  <c r="AX40" i="18"/>
  <c r="AX47" i="18"/>
  <c r="AX41" i="18"/>
  <c r="AX46" i="18"/>
  <c r="AX48" i="18"/>
  <c r="AX45" i="18"/>
  <c r="AX38" i="18"/>
  <c r="AX23" i="4" s="1"/>
  <c r="AX23" i="50" s="1"/>
  <c r="AX16" i="18" l="1"/>
  <c r="AX15" i="18" s="1"/>
  <c r="AX22" i="4" s="1"/>
  <c r="AX22" i="50" s="1"/>
  <c r="AY12" i="22"/>
  <c r="AY14" i="22" l="1"/>
  <c r="AZ11" i="22" s="1"/>
  <c r="AZ12" i="22" s="1"/>
  <c r="AY17" i="18"/>
  <c r="AY19" i="18"/>
  <c r="AY21" i="18"/>
  <c r="AY18" i="18"/>
  <c r="AY20" i="18"/>
  <c r="AY22" i="18"/>
  <c r="AY46" i="18"/>
  <c r="AY47" i="18"/>
  <c r="AY40" i="18"/>
  <c r="AY41" i="18"/>
  <c r="AY42" i="18"/>
  <c r="AY44" i="18"/>
  <c r="AY45" i="18"/>
  <c r="AY39" i="18"/>
  <c r="AY38" i="18"/>
  <c r="AY23" i="4" s="1"/>
  <c r="AY23" i="50" s="1"/>
  <c r="AY43" i="18"/>
  <c r="AY48" i="18"/>
  <c r="J10" i="9"/>
  <c r="K10" i="9" s="1"/>
  <c r="L10" i="9" s="1"/>
  <c r="L24" i="9" s="1"/>
  <c r="C10" i="9"/>
  <c r="H10" i="9" s="1"/>
  <c r="AZ14" i="22" l="1"/>
  <c r="BA11" i="22" s="1"/>
  <c r="BA12" i="22" s="1"/>
  <c r="AZ17" i="18"/>
  <c r="AZ19" i="18"/>
  <c r="AZ21" i="18"/>
  <c r="AZ18" i="18"/>
  <c r="AZ20" i="18"/>
  <c r="AZ22" i="18"/>
  <c r="AY16" i="18"/>
  <c r="AY15" i="18" s="1"/>
  <c r="AY22" i="4" s="1"/>
  <c r="AY22" i="50" s="1"/>
  <c r="AZ45" i="18"/>
  <c r="AZ39" i="18"/>
  <c r="AZ41" i="18"/>
  <c r="AZ44" i="18"/>
  <c r="AZ40" i="18"/>
  <c r="AZ38" i="18"/>
  <c r="AZ23" i="4" s="1"/>
  <c r="AZ23" i="50" s="1"/>
  <c r="AZ46" i="18"/>
  <c r="AZ48" i="18"/>
  <c r="AZ47" i="18"/>
  <c r="AZ42" i="18"/>
  <c r="AZ43" i="18"/>
  <c r="C119" i="16"/>
  <c r="C118" i="16" s="1"/>
  <c r="C19" i="4" s="1"/>
  <c r="D119" i="16"/>
  <c r="D118" i="16" s="1"/>
  <c r="D19" i="4" s="1"/>
  <c r="E119" i="16"/>
  <c r="E118" i="16" s="1"/>
  <c r="E19" i="4" s="1"/>
  <c r="F119" i="16"/>
  <c r="F118" i="16" s="1"/>
  <c r="F19" i="4" s="1"/>
  <c r="G119" i="16"/>
  <c r="G118" i="16" s="1"/>
  <c r="G19" i="4" s="1"/>
  <c r="I119" i="16"/>
  <c r="I118" i="16" s="1"/>
  <c r="I19" i="4" s="1"/>
  <c r="J119" i="16"/>
  <c r="J118" i="16" s="1"/>
  <c r="J19" i="4" s="1"/>
  <c r="H119" i="16"/>
  <c r="H118" i="16" s="1"/>
  <c r="H19" i="4" s="1"/>
  <c r="K119" i="16"/>
  <c r="K118" i="16" s="1"/>
  <c r="L119" i="16"/>
  <c r="L118" i="16" s="1"/>
  <c r="M119" i="16"/>
  <c r="M118" i="16" s="1"/>
  <c r="N119" i="16"/>
  <c r="N118" i="16" s="1"/>
  <c r="O119" i="16"/>
  <c r="O118" i="16" s="1"/>
  <c r="P119" i="16"/>
  <c r="P118" i="16" s="1"/>
  <c r="Q119" i="16"/>
  <c r="Q118" i="16" s="1"/>
  <c r="R119" i="16"/>
  <c r="R118" i="16" s="1"/>
  <c r="S119" i="16"/>
  <c r="S118" i="16" s="1"/>
  <c r="T119" i="16"/>
  <c r="T118" i="16" s="1"/>
  <c r="U119" i="16"/>
  <c r="U118" i="16" s="1"/>
  <c r="V119" i="16"/>
  <c r="V118" i="16" s="1"/>
  <c r="W119" i="16"/>
  <c r="W118" i="16" s="1"/>
  <c r="X119" i="16"/>
  <c r="X118" i="16" s="1"/>
  <c r="Y119" i="16"/>
  <c r="Y118" i="16" s="1"/>
  <c r="Z119" i="16"/>
  <c r="Z118" i="16" s="1"/>
  <c r="AA119" i="16"/>
  <c r="AA118" i="16" s="1"/>
  <c r="AB119" i="16"/>
  <c r="AB118" i="16" s="1"/>
  <c r="AC119" i="16"/>
  <c r="AC118" i="16" s="1"/>
  <c r="AD119" i="16"/>
  <c r="AD118" i="16" s="1"/>
  <c r="AE119" i="16"/>
  <c r="AE118" i="16" s="1"/>
  <c r="AF119" i="16"/>
  <c r="AF118" i="16" s="1"/>
  <c r="AG119" i="16"/>
  <c r="AG118" i="16" s="1"/>
  <c r="AH119" i="16"/>
  <c r="AH118" i="16" s="1"/>
  <c r="AI119" i="16"/>
  <c r="AI118" i="16" s="1"/>
  <c r="AJ119" i="16"/>
  <c r="AJ118" i="16" s="1"/>
  <c r="AK119" i="16"/>
  <c r="AK118" i="16" s="1"/>
  <c r="AL119" i="16"/>
  <c r="AL118" i="16" s="1"/>
  <c r="AM119" i="16"/>
  <c r="AM118" i="16" s="1"/>
  <c r="AN119" i="16"/>
  <c r="AN118" i="16" s="1"/>
  <c r="AO119" i="16"/>
  <c r="AO118" i="16" s="1"/>
  <c r="AP119" i="16"/>
  <c r="AP118" i="16" s="1"/>
  <c r="AQ119" i="16"/>
  <c r="AQ118" i="16" s="1"/>
  <c r="AR119" i="16"/>
  <c r="AR118" i="16" s="1"/>
  <c r="AS119" i="16"/>
  <c r="AS118" i="16" s="1"/>
  <c r="AT119" i="16"/>
  <c r="AT118" i="16" s="1"/>
  <c r="AU119" i="16"/>
  <c r="AU118" i="16" s="1"/>
  <c r="AV119" i="16"/>
  <c r="AV118" i="16" s="1"/>
  <c r="AW119" i="16"/>
  <c r="AW118" i="16" s="1"/>
  <c r="AX119" i="16"/>
  <c r="AX118" i="16" s="1"/>
  <c r="AY119" i="16"/>
  <c r="AY118" i="16" s="1"/>
  <c r="AZ119" i="16"/>
  <c r="AZ118" i="16" s="1"/>
  <c r="BA119" i="16"/>
  <c r="BA118" i="16" s="1"/>
  <c r="BB119" i="16"/>
  <c r="BB118" i="16" s="1"/>
  <c r="BC119" i="16"/>
  <c r="BC118" i="16" s="1"/>
  <c r="BD119" i="16"/>
  <c r="BD118" i="16" s="1"/>
  <c r="BE119" i="16"/>
  <c r="BE118" i="16" s="1"/>
  <c r="BF119" i="16"/>
  <c r="BF118" i="16" s="1"/>
  <c r="BG119" i="16"/>
  <c r="BG118" i="16" s="1"/>
  <c r="BH119" i="16"/>
  <c r="BH118" i="16" s="1"/>
  <c r="BI119" i="16"/>
  <c r="BI118" i="16" s="1"/>
  <c r="BJ119" i="16"/>
  <c r="BJ118" i="16" s="1"/>
  <c r="BK119" i="16"/>
  <c r="BK118" i="16" s="1"/>
  <c r="BL119" i="16"/>
  <c r="BL118" i="16" s="1"/>
  <c r="BM119" i="16"/>
  <c r="BM118" i="16" s="1"/>
  <c r="BN119" i="16"/>
  <c r="BN118" i="16" s="1"/>
  <c r="BO119" i="16"/>
  <c r="BO118" i="16" s="1"/>
  <c r="BP119" i="16"/>
  <c r="BP118" i="16" s="1"/>
  <c r="BQ119" i="16"/>
  <c r="BQ118" i="16" s="1"/>
  <c r="BR119" i="16"/>
  <c r="BR118" i="16" s="1"/>
  <c r="BA21" i="18" l="1"/>
  <c r="BA17" i="18"/>
  <c r="BA19" i="18"/>
  <c r="BA20" i="18"/>
  <c r="BA22" i="18"/>
  <c r="BA18" i="18"/>
  <c r="AZ16" i="18"/>
  <c r="AZ15" i="18" s="1"/>
  <c r="AZ22" i="4" s="1"/>
  <c r="AZ22" i="50" s="1"/>
  <c r="BA14" i="22"/>
  <c r="BB11" i="22" s="1"/>
  <c r="BA40" i="18"/>
  <c r="BA48" i="18"/>
  <c r="BA47" i="18"/>
  <c r="BA41" i="18"/>
  <c r="BA46" i="18"/>
  <c r="BA38" i="18"/>
  <c r="BA23" i="4" s="1"/>
  <c r="BA23" i="50" s="1"/>
  <c r="BA39" i="18"/>
  <c r="BA44" i="18"/>
  <c r="BA42" i="18"/>
  <c r="BA43" i="18"/>
  <c r="BA45" i="18"/>
  <c r="BR19" i="4"/>
  <c r="BR75" i="4" s="1"/>
  <c r="BR68" i="4" s="1"/>
  <c r="BF19" i="4"/>
  <c r="BF8" i="4" s="1"/>
  <c r="AX19" i="4"/>
  <c r="AX19" i="50" s="1"/>
  <c r="AL19" i="4"/>
  <c r="AL75" i="4" s="1"/>
  <c r="AL68" i="4" s="1"/>
  <c r="Z19" i="4"/>
  <c r="Z19" i="50" s="1"/>
  <c r="R19" i="4"/>
  <c r="R75" i="4" s="1"/>
  <c r="R68" i="4" s="1"/>
  <c r="BQ19" i="4"/>
  <c r="BQ75" i="4" s="1"/>
  <c r="BQ68" i="4" s="1"/>
  <c r="BM19" i="4"/>
  <c r="BM75" i="4" s="1"/>
  <c r="BM68" i="4" s="1"/>
  <c r="BI19" i="4"/>
  <c r="BI19" i="50" s="1"/>
  <c r="BE19" i="4"/>
  <c r="BE19" i="50" s="1"/>
  <c r="BA19" i="4"/>
  <c r="BA19" i="50" s="1"/>
  <c r="AW19" i="4"/>
  <c r="AW8" i="4" s="1"/>
  <c r="AS19" i="4"/>
  <c r="AS75" i="4" s="1"/>
  <c r="AS68" i="4" s="1"/>
  <c r="AO19" i="4"/>
  <c r="AO8" i="4" s="1"/>
  <c r="AK19" i="4"/>
  <c r="AK19" i="50" s="1"/>
  <c r="AG19" i="4"/>
  <c r="AG8" i="4" s="1"/>
  <c r="AC19" i="4"/>
  <c r="AC8" i="4" s="1"/>
  <c r="Y19" i="4"/>
  <c r="Y19" i="50" s="1"/>
  <c r="U19" i="4"/>
  <c r="U8" i="4" s="1"/>
  <c r="Q19" i="4"/>
  <c r="Q19" i="50" s="1"/>
  <c r="M19" i="4"/>
  <c r="M75" i="4" s="1"/>
  <c r="M68" i="4" s="1"/>
  <c r="BJ19" i="4"/>
  <c r="BJ75" i="4" s="1"/>
  <c r="BJ68" i="4" s="1"/>
  <c r="AT19" i="4"/>
  <c r="AT19" i="50" s="1"/>
  <c r="V19" i="4"/>
  <c r="V75" i="4" s="1"/>
  <c r="V68" i="4" s="1"/>
  <c r="BL19" i="4"/>
  <c r="BL8" i="4" s="1"/>
  <c r="BH19" i="4"/>
  <c r="BH19" i="50" s="1"/>
  <c r="BD19" i="4"/>
  <c r="BD19" i="50" s="1"/>
  <c r="AZ19" i="4"/>
  <c r="AZ75" i="4" s="1"/>
  <c r="AZ68" i="4" s="1"/>
  <c r="AV19" i="4"/>
  <c r="AV19" i="50" s="1"/>
  <c r="AR19" i="4"/>
  <c r="AR8" i="4" s="1"/>
  <c r="AN19" i="4"/>
  <c r="AN75" i="4" s="1"/>
  <c r="AN68" i="4" s="1"/>
  <c r="AJ19" i="4"/>
  <c r="AJ19" i="50" s="1"/>
  <c r="AF19" i="4"/>
  <c r="AF75" i="4" s="1"/>
  <c r="AF68" i="4" s="1"/>
  <c r="AB19" i="4"/>
  <c r="AB8" i="4" s="1"/>
  <c r="X19" i="4"/>
  <c r="X75" i="4" s="1"/>
  <c r="X68" i="4" s="1"/>
  <c r="T19" i="4"/>
  <c r="T75" i="4" s="1"/>
  <c r="T68" i="4" s="1"/>
  <c r="P19" i="4"/>
  <c r="P19" i="50" s="1"/>
  <c r="L19" i="4"/>
  <c r="L19" i="50" s="1"/>
  <c r="BN19" i="4"/>
  <c r="BN19" i="50" s="1"/>
  <c r="BB19" i="4"/>
  <c r="BB8" i="4" s="1"/>
  <c r="AP19" i="4"/>
  <c r="AP75" i="4" s="1"/>
  <c r="AP68" i="4" s="1"/>
  <c r="AH19" i="4"/>
  <c r="AH75" i="4" s="1"/>
  <c r="AH68" i="4" s="1"/>
  <c r="AD19" i="4"/>
  <c r="AD75" i="4" s="1"/>
  <c r="AD68" i="4" s="1"/>
  <c r="N19" i="4"/>
  <c r="N75" i="4" s="1"/>
  <c r="N68" i="4" s="1"/>
  <c r="BP19" i="4"/>
  <c r="BP75" i="4" s="1"/>
  <c r="BP68" i="4" s="1"/>
  <c r="BO19" i="4"/>
  <c r="BO75" i="4" s="1"/>
  <c r="BO68" i="4" s="1"/>
  <c r="BK19" i="4"/>
  <c r="BK75" i="4" s="1"/>
  <c r="BK68" i="4" s="1"/>
  <c r="BG19" i="4"/>
  <c r="BG8" i="4" s="1"/>
  <c r="BC19" i="4"/>
  <c r="BC75" i="4" s="1"/>
  <c r="BC68" i="4" s="1"/>
  <c r="AY19" i="4"/>
  <c r="AY75" i="4" s="1"/>
  <c r="AY68" i="4" s="1"/>
  <c r="AU19" i="4"/>
  <c r="AU75" i="4" s="1"/>
  <c r="AU68" i="4" s="1"/>
  <c r="AQ19" i="4"/>
  <c r="AQ75" i="4" s="1"/>
  <c r="AQ68" i="4" s="1"/>
  <c r="AM19" i="4"/>
  <c r="AM75" i="4" s="1"/>
  <c r="AM68" i="4" s="1"/>
  <c r="AI19" i="4"/>
  <c r="AI19" i="50" s="1"/>
  <c r="AE19" i="4"/>
  <c r="AE19" i="50" s="1"/>
  <c r="AA19" i="4"/>
  <c r="AA19" i="50" s="1"/>
  <c r="W19" i="4"/>
  <c r="W75" i="4" s="1"/>
  <c r="W68" i="4" s="1"/>
  <c r="S19" i="4"/>
  <c r="S19" i="50" s="1"/>
  <c r="O19" i="4"/>
  <c r="O19" i="50" s="1"/>
  <c r="K19" i="4"/>
  <c r="K75" i="4" s="1"/>
  <c r="K68" i="4" s="1"/>
  <c r="D75" i="4"/>
  <c r="D19" i="50"/>
  <c r="D8" i="4"/>
  <c r="F8" i="4"/>
  <c r="F19" i="50"/>
  <c r="F75" i="4"/>
  <c r="H19" i="50"/>
  <c r="H75" i="4"/>
  <c r="H8" i="4"/>
  <c r="I75" i="4"/>
  <c r="I19" i="50"/>
  <c r="I8" i="4"/>
  <c r="E75" i="4"/>
  <c r="E8" i="4"/>
  <c r="E19" i="50"/>
  <c r="G75" i="4"/>
  <c r="G19" i="50"/>
  <c r="G8" i="4"/>
  <c r="C75" i="4"/>
  <c r="C8" i="4"/>
  <c r="C19" i="50"/>
  <c r="J19" i="50"/>
  <c r="J75" i="4"/>
  <c r="J8" i="4"/>
  <c r="BA16" i="18" l="1"/>
  <c r="BA15" i="18" s="1"/>
  <c r="BA22" i="4" s="1"/>
  <c r="BA22" i="50" s="1"/>
  <c r="BB12" i="22"/>
  <c r="BD8" i="4"/>
  <c r="U75" i="4"/>
  <c r="U68" i="4" s="1"/>
  <c r="BE75" i="4"/>
  <c r="BE68" i="4" s="1"/>
  <c r="BR8" i="4"/>
  <c r="AU19" i="50"/>
  <c r="AU74" i="50" s="1"/>
  <c r="AU67" i="50" s="1"/>
  <c r="AB19" i="50"/>
  <c r="AB74" i="50" s="1"/>
  <c r="AB67" i="50" s="1"/>
  <c r="Y8" i="4"/>
  <c r="AD8" i="4"/>
  <c r="AY8" i="4"/>
  <c r="AY19" i="50"/>
  <c r="AY74" i="50" s="1"/>
  <c r="AY67" i="50" s="1"/>
  <c r="S75" i="4"/>
  <c r="S68" i="4" s="1"/>
  <c r="S8" i="4"/>
  <c r="BF19" i="50"/>
  <c r="BF8" i="50" s="1"/>
  <c r="BH75" i="4"/>
  <c r="BH68" i="4" s="1"/>
  <c r="AH19" i="50"/>
  <c r="AH8" i="50" s="1"/>
  <c r="BF75" i="4"/>
  <c r="BF68" i="4" s="1"/>
  <c r="BE8" i="4"/>
  <c r="BH8" i="4"/>
  <c r="Y75" i="4"/>
  <c r="Y68" i="4" s="1"/>
  <c r="AB75" i="4"/>
  <c r="AB68" i="4" s="1"/>
  <c r="AH8" i="4"/>
  <c r="BJ8" i="4"/>
  <c r="AO75" i="4"/>
  <c r="AO68" i="4" s="1"/>
  <c r="AR19" i="50"/>
  <c r="AR8" i="50" s="1"/>
  <c r="AR75" i="4"/>
  <c r="AR68" i="4" s="1"/>
  <c r="R19" i="50"/>
  <c r="R8" i="50" s="1"/>
  <c r="L75" i="4"/>
  <c r="L68" i="4" s="1"/>
  <c r="BO8" i="4"/>
  <c r="BJ19" i="50"/>
  <c r="BJ74" i="50" s="1"/>
  <c r="BJ67" i="50" s="1"/>
  <c r="AO19" i="50"/>
  <c r="AO8" i="50" s="1"/>
  <c r="AI8" i="4"/>
  <c r="AI75" i="4"/>
  <c r="AI68" i="4" s="1"/>
  <c r="R8" i="4"/>
  <c r="L8" i="4"/>
  <c r="BO19" i="50"/>
  <c r="BO8" i="50" s="1"/>
  <c r="AT75" i="4"/>
  <c r="AT68" i="4" s="1"/>
  <c r="BA75" i="4"/>
  <c r="BA68" i="4" s="1"/>
  <c r="AE8" i="4"/>
  <c r="BR19" i="50"/>
  <c r="BR8" i="50" s="1"/>
  <c r="BD75" i="4"/>
  <c r="BD68" i="4" s="1"/>
  <c r="AU8" i="4"/>
  <c r="AD19" i="50"/>
  <c r="AD74" i="50" s="1"/>
  <c r="AD67" i="50" s="1"/>
  <c r="BQ19" i="50"/>
  <c r="BQ8" i="50" s="1"/>
  <c r="AK75" i="4"/>
  <c r="AK68" i="4" s="1"/>
  <c r="AT8" i="4"/>
  <c r="U19" i="50"/>
  <c r="U74" i="50" s="1"/>
  <c r="U67" i="50" s="1"/>
  <c r="AX75" i="4"/>
  <c r="AX68" i="4" s="1"/>
  <c r="BN75" i="4"/>
  <c r="BN68" i="4" s="1"/>
  <c r="BA8" i="4"/>
  <c r="O75" i="4"/>
  <c r="O68" i="4" s="1"/>
  <c r="AN8" i="4"/>
  <c r="BQ8" i="4"/>
  <c r="AN19" i="50"/>
  <c r="AN8" i="50" s="1"/>
  <c r="AK8" i="4"/>
  <c r="AX8" i="4"/>
  <c r="BN8" i="4"/>
  <c r="AE75" i="4"/>
  <c r="AE68" i="4" s="1"/>
  <c r="X19" i="50"/>
  <c r="X8" i="50" s="1"/>
  <c r="O8" i="4"/>
  <c r="AV75" i="4"/>
  <c r="AV68" i="4" s="1"/>
  <c r="AC75" i="4"/>
  <c r="AC68" i="4" s="1"/>
  <c r="BI8" i="4"/>
  <c r="BC19" i="50"/>
  <c r="BC8" i="50" s="1"/>
  <c r="AM8" i="4"/>
  <c r="BP8" i="4"/>
  <c r="P75" i="4"/>
  <c r="P68" i="4" s="1"/>
  <c r="BL75" i="4"/>
  <c r="BL68" i="4" s="1"/>
  <c r="Z75" i="4"/>
  <c r="Z68" i="4" s="1"/>
  <c r="X8" i="4"/>
  <c r="BP19" i="50"/>
  <c r="BP8" i="50" s="1"/>
  <c r="AP8" i="4"/>
  <c r="BL19" i="50"/>
  <c r="BL8" i="50" s="1"/>
  <c r="BI75" i="4"/>
  <c r="BI68" i="4" s="1"/>
  <c r="AM19" i="50"/>
  <c r="AM8" i="50" s="1"/>
  <c r="AF8" i="4"/>
  <c r="M19" i="50"/>
  <c r="M74" i="50" s="1"/>
  <c r="M67" i="50" s="1"/>
  <c r="W8" i="4"/>
  <c r="Z8" i="4"/>
  <c r="P8" i="4"/>
  <c r="W19" i="50"/>
  <c r="W8" i="50" s="1"/>
  <c r="AS19" i="50"/>
  <c r="AS74" i="50" s="1"/>
  <c r="AS67" i="50" s="1"/>
  <c r="AV8" i="4"/>
  <c r="AP19" i="50"/>
  <c r="AP74" i="50" s="1"/>
  <c r="AP67" i="50" s="1"/>
  <c r="BC8" i="4"/>
  <c r="AF19" i="50"/>
  <c r="AF74" i="50" s="1"/>
  <c r="AF67" i="50" s="1"/>
  <c r="AC19" i="50"/>
  <c r="AC8" i="50" s="1"/>
  <c r="AS8" i="4"/>
  <c r="M8" i="4"/>
  <c r="BK19" i="50"/>
  <c r="BK8" i="50" s="1"/>
  <c r="BK8" i="4"/>
  <c r="U11" i="23"/>
  <c r="BB11" i="23"/>
  <c r="AG11" i="23"/>
  <c r="AW11" i="23"/>
  <c r="BF11" i="23"/>
  <c r="AO11" i="23"/>
  <c r="AC11" i="23"/>
  <c r="AB11" i="23"/>
  <c r="AR11" i="23"/>
  <c r="BL11" i="23"/>
  <c r="BG75" i="4"/>
  <c r="BG68" i="4" s="1"/>
  <c r="BB19" i="50"/>
  <c r="BB74" i="50" s="1"/>
  <c r="BB67" i="50" s="1"/>
  <c r="AW75" i="4"/>
  <c r="AW68" i="4" s="1"/>
  <c r="Q8" i="4"/>
  <c r="AG75" i="4"/>
  <c r="AG68" i="4" s="1"/>
  <c r="BM8" i="4"/>
  <c r="V19" i="50"/>
  <c r="V8" i="50" s="1"/>
  <c r="T8" i="4"/>
  <c r="V8" i="4"/>
  <c r="AZ19" i="50"/>
  <c r="AZ8" i="50" s="1"/>
  <c r="AA8" i="4"/>
  <c r="T19" i="50"/>
  <c r="T74" i="50" s="1"/>
  <c r="T67" i="50" s="1"/>
  <c r="AJ8" i="4"/>
  <c r="K19" i="50"/>
  <c r="K8" i="50" s="1"/>
  <c r="N19" i="50"/>
  <c r="N8" i="50" s="1"/>
  <c r="AW19" i="50"/>
  <c r="AW8" i="50" s="1"/>
  <c r="AZ8" i="4"/>
  <c r="BG19" i="50"/>
  <c r="BG74" i="50" s="1"/>
  <c r="BG67" i="50" s="1"/>
  <c r="AL8" i="4"/>
  <c r="BM19" i="50"/>
  <c r="BM74" i="50" s="1"/>
  <c r="BM67" i="50" s="1"/>
  <c r="AJ75" i="4"/>
  <c r="AJ68" i="4" s="1"/>
  <c r="Q75" i="4"/>
  <c r="Q68" i="4" s="1"/>
  <c r="K8" i="4"/>
  <c r="AQ8" i="4"/>
  <c r="AA75" i="4"/>
  <c r="AA68" i="4" s="1"/>
  <c r="N8" i="4"/>
  <c r="BB75" i="4"/>
  <c r="BB68" i="4" s="1"/>
  <c r="AG19" i="50"/>
  <c r="AG74" i="50" s="1"/>
  <c r="AG67" i="50" s="1"/>
  <c r="AL19" i="50"/>
  <c r="AL8" i="50" s="1"/>
  <c r="AQ19" i="50"/>
  <c r="AQ74" i="50" s="1"/>
  <c r="AQ67" i="50" s="1"/>
  <c r="BG11" i="23"/>
  <c r="L8" i="50"/>
  <c r="L74" i="50"/>
  <c r="L67" i="50" s="1"/>
  <c r="Q8" i="50"/>
  <c r="Q74" i="50"/>
  <c r="Q67" i="50" s="1"/>
  <c r="G59" i="4"/>
  <c r="G58" i="50" s="1"/>
  <c r="G57" i="4"/>
  <c r="G58" i="4"/>
  <c r="G57" i="50" s="1"/>
  <c r="G38" i="4"/>
  <c r="AX8" i="50"/>
  <c r="AX74" i="50"/>
  <c r="AX67" i="50" s="1"/>
  <c r="H8" i="50"/>
  <c r="H37" i="50" s="1"/>
  <c r="H74" i="50"/>
  <c r="AW58" i="4"/>
  <c r="AW57" i="4"/>
  <c r="AW59" i="4"/>
  <c r="BD8" i="50"/>
  <c r="BD74" i="50"/>
  <c r="BD67" i="50" s="1"/>
  <c r="J58" i="4"/>
  <c r="J57" i="50" s="1"/>
  <c r="J38" i="4"/>
  <c r="J59" i="4"/>
  <c r="J58" i="50" s="1"/>
  <c r="J57" i="4"/>
  <c r="BG58" i="4"/>
  <c r="BG57" i="4"/>
  <c r="BG59" i="4"/>
  <c r="AV8" i="50"/>
  <c r="AV74" i="50"/>
  <c r="AV67" i="50" s="1"/>
  <c r="G74" i="50"/>
  <c r="G8" i="50"/>
  <c r="G37" i="50" s="1"/>
  <c r="AI8" i="50"/>
  <c r="AI74" i="50"/>
  <c r="AI67" i="50" s="1"/>
  <c r="E74" i="50"/>
  <c r="E8" i="50"/>
  <c r="E37" i="50" s="1"/>
  <c r="BN8" i="50"/>
  <c r="BN74" i="50"/>
  <c r="BN67" i="50" s="1"/>
  <c r="O74" i="50"/>
  <c r="O67" i="50" s="1"/>
  <c r="O8" i="50"/>
  <c r="BE8" i="50"/>
  <c r="BE74" i="50"/>
  <c r="BE67" i="50" s="1"/>
  <c r="AG59" i="4"/>
  <c r="AG58" i="4"/>
  <c r="AG57" i="4"/>
  <c r="E59" i="4"/>
  <c r="E58" i="50" s="1"/>
  <c r="E57" i="4"/>
  <c r="E58" i="4"/>
  <c r="E57" i="50" s="1"/>
  <c r="E38" i="4"/>
  <c r="BL58" i="4"/>
  <c r="BL59" i="4"/>
  <c r="BL57" i="4"/>
  <c r="Y74" i="50"/>
  <c r="Y67" i="50" s="1"/>
  <c r="Y8" i="50"/>
  <c r="D59" i="4"/>
  <c r="D58" i="50" s="1"/>
  <c r="D58" i="4"/>
  <c r="D57" i="50" s="1"/>
  <c r="D38" i="4"/>
  <c r="D57" i="4"/>
  <c r="AA8" i="50"/>
  <c r="AA74" i="50"/>
  <c r="AA67" i="50" s="1"/>
  <c r="P74" i="50"/>
  <c r="P67" i="50" s="1"/>
  <c r="P8" i="50"/>
  <c r="J8" i="50"/>
  <c r="J37" i="50" s="1"/>
  <c r="J74" i="50"/>
  <c r="C74" i="50"/>
  <c r="C8" i="50"/>
  <c r="D8" i="50"/>
  <c r="D37" i="50" s="1"/>
  <c r="D74" i="50"/>
  <c r="BB59" i="4"/>
  <c r="BB57" i="4"/>
  <c r="BB58" i="4"/>
  <c r="BF57" i="4"/>
  <c r="BF59" i="4"/>
  <c r="BF58" i="4"/>
  <c r="C38" i="4"/>
  <c r="C57" i="4"/>
  <c r="C59" i="4"/>
  <c r="C58" i="50" s="1"/>
  <c r="C12" i="3"/>
  <c r="C14" i="3" s="1"/>
  <c r="C16" i="3" s="1"/>
  <c r="C58" i="4"/>
  <c r="C57" i="50" s="1"/>
  <c r="AO57" i="4"/>
  <c r="AO58" i="4"/>
  <c r="AO59" i="4"/>
  <c r="AE74" i="50"/>
  <c r="AE67" i="50" s="1"/>
  <c r="AE8" i="50"/>
  <c r="BI74" i="50"/>
  <c r="BI67" i="50" s="1"/>
  <c r="BI8" i="50"/>
  <c r="AC57" i="4"/>
  <c r="AC59" i="4"/>
  <c r="AC58" i="4"/>
  <c r="AB59" i="4"/>
  <c r="AB58" i="4"/>
  <c r="AB57" i="4"/>
  <c r="AT74" i="50"/>
  <c r="AT67" i="50" s="1"/>
  <c r="AT8" i="50"/>
  <c r="BH8" i="50"/>
  <c r="BH74" i="50"/>
  <c r="BH67" i="50" s="1"/>
  <c r="I59" i="4"/>
  <c r="I58" i="50" s="1"/>
  <c r="I58" i="4"/>
  <c r="I57" i="50" s="1"/>
  <c r="I38" i="4"/>
  <c r="I57" i="4"/>
  <c r="BA74" i="50"/>
  <c r="BA67" i="50" s="1"/>
  <c r="BA8" i="50"/>
  <c r="F8" i="50"/>
  <c r="F37" i="50" s="1"/>
  <c r="F74" i="50"/>
  <c r="S8" i="50"/>
  <c r="S74" i="50"/>
  <c r="S67" i="50" s="1"/>
  <c r="Z8" i="50"/>
  <c r="Z74" i="50"/>
  <c r="Z67" i="50" s="1"/>
  <c r="AK74" i="50"/>
  <c r="AK67" i="50" s="1"/>
  <c r="AK8" i="50"/>
  <c r="U59" i="4"/>
  <c r="U58" i="4"/>
  <c r="U57" i="4"/>
  <c r="AR58" i="4"/>
  <c r="AR59" i="4"/>
  <c r="AR57" i="4"/>
  <c r="I74" i="50"/>
  <c r="I8" i="50"/>
  <c r="AJ8" i="50"/>
  <c r="AJ74" i="50"/>
  <c r="AJ67" i="50" s="1"/>
  <c r="H58" i="4"/>
  <c r="H57" i="50" s="1"/>
  <c r="H38" i="4"/>
  <c r="H59" i="4"/>
  <c r="H58" i="50" s="1"/>
  <c r="H57" i="4"/>
  <c r="F59" i="4"/>
  <c r="F58" i="50" s="1"/>
  <c r="F57" i="4"/>
  <c r="F58" i="4"/>
  <c r="F57" i="50" s="1"/>
  <c r="F38" i="4"/>
  <c r="BI11" i="23" l="1"/>
  <c r="BI42" i="4" s="1"/>
  <c r="BI41" i="50" s="1"/>
  <c r="BI39" i="50" s="1"/>
  <c r="AK58" i="4"/>
  <c r="AE58" i="4"/>
  <c r="AE57" i="50" s="1"/>
  <c r="BJ58" i="4"/>
  <c r="BJ57" i="50" s="1"/>
  <c r="X57" i="4"/>
  <c r="X56" i="50" s="1"/>
  <c r="AT11" i="23"/>
  <c r="AT8" i="23" s="1"/>
  <c r="AH11" i="23"/>
  <c r="AH42" i="4" s="1"/>
  <c r="AH41" i="50" s="1"/>
  <c r="AH39" i="50" s="1"/>
  <c r="BC58" i="4"/>
  <c r="BC57" i="50" s="1"/>
  <c r="BQ59" i="4"/>
  <c r="BQ58" i="50" s="1"/>
  <c r="BO11" i="23"/>
  <c r="S58" i="4"/>
  <c r="S57" i="50" s="1"/>
  <c r="BR57" i="4"/>
  <c r="AN58" i="4"/>
  <c r="AN57" i="50" s="1"/>
  <c r="BM58" i="4"/>
  <c r="BM57" i="50" s="1"/>
  <c r="L11" i="23"/>
  <c r="L8" i="23" s="1"/>
  <c r="BH59" i="4"/>
  <c r="BH58" i="50" s="1"/>
  <c r="BP59" i="4"/>
  <c r="BP58" i="50" s="1"/>
  <c r="BA11" i="23"/>
  <c r="BA8" i="23" s="1"/>
  <c r="AU59" i="4"/>
  <c r="AU58" i="50" s="1"/>
  <c r="R59" i="4"/>
  <c r="BE11" i="23"/>
  <c r="BE8" i="23" s="1"/>
  <c r="AY11" i="23"/>
  <c r="AY8" i="23" s="1"/>
  <c r="BD57" i="4"/>
  <c r="BD56" i="50" s="1"/>
  <c r="M59" i="4"/>
  <c r="M58" i="50" s="1"/>
  <c r="AM58" i="4"/>
  <c r="AM57" i="50" s="1"/>
  <c r="BN58" i="4"/>
  <c r="AD57" i="4"/>
  <c r="AD56" i="50" s="1"/>
  <c r="AI58" i="4"/>
  <c r="Y58" i="4"/>
  <c r="Y57" i="50" s="1"/>
  <c r="BB17" i="18"/>
  <c r="BB19" i="18"/>
  <c r="BB21" i="18"/>
  <c r="BB18" i="18"/>
  <c r="BB20" i="18"/>
  <c r="BB22" i="18"/>
  <c r="BB14" i="22"/>
  <c r="BC11" i="22" s="1"/>
  <c r="BB38" i="18"/>
  <c r="BB23" i="4" s="1"/>
  <c r="BB45" i="18"/>
  <c r="BB39" i="18"/>
  <c r="BB43" i="18"/>
  <c r="BB48" i="18"/>
  <c r="BB42" i="18"/>
  <c r="BB40" i="18"/>
  <c r="BB46" i="18"/>
  <c r="BB47" i="18"/>
  <c r="BB41" i="18"/>
  <c r="BB44" i="18"/>
  <c r="BR59" i="4"/>
  <c r="BR58" i="50" s="1"/>
  <c r="BD58" i="4"/>
  <c r="BD57" i="50" s="1"/>
  <c r="R58" i="4"/>
  <c r="R57" i="50" s="1"/>
  <c r="BE58" i="4"/>
  <c r="BE57" i="50" s="1"/>
  <c r="AY57" i="4"/>
  <c r="AY56" i="50" s="1"/>
  <c r="AU8" i="50"/>
  <c r="BR58" i="4"/>
  <c r="BD59" i="4"/>
  <c r="BD58" i="50" s="1"/>
  <c r="BD11" i="23"/>
  <c r="BD42" i="4" s="1"/>
  <c r="BD40" i="4" s="1"/>
  <c r="AB8" i="50"/>
  <c r="Y59" i="4"/>
  <c r="Y58" i="50" s="1"/>
  <c r="BJ57" i="4"/>
  <c r="BJ56" i="50" s="1"/>
  <c r="BR11" i="23"/>
  <c r="BR8" i="23" s="1"/>
  <c r="Y57" i="4"/>
  <c r="Y56" i="50" s="1"/>
  <c r="AD59" i="4"/>
  <c r="AD58" i="50" s="1"/>
  <c r="AE57" i="4"/>
  <c r="AE56" i="50" s="1"/>
  <c r="Y11" i="23"/>
  <c r="Y42" i="4" s="1"/>
  <c r="Y40" i="4" s="1"/>
  <c r="AD58" i="4"/>
  <c r="AO74" i="50"/>
  <c r="AO67" i="50" s="1"/>
  <c r="BH57" i="4"/>
  <c r="BH56" i="50" s="1"/>
  <c r="AY8" i="50"/>
  <c r="BH58" i="4"/>
  <c r="BH57" i="50" s="1"/>
  <c r="AD11" i="23"/>
  <c r="AD8" i="23" s="1"/>
  <c r="BJ11" i="23"/>
  <c r="BJ8" i="23" s="1"/>
  <c r="BJ59" i="4"/>
  <c r="BJ58" i="50" s="1"/>
  <c r="AE59" i="4"/>
  <c r="AE58" i="50" s="1"/>
  <c r="AI57" i="4"/>
  <c r="AI56" i="50" s="1"/>
  <c r="BE59" i="4"/>
  <c r="BE58" i="50" s="1"/>
  <c r="S57" i="4"/>
  <c r="S56" i="50" s="1"/>
  <c r="AY59" i="4"/>
  <c r="AY58" i="50" s="1"/>
  <c r="BO59" i="4"/>
  <c r="BO58" i="50" s="1"/>
  <c r="S59" i="4"/>
  <c r="AY58" i="4"/>
  <c r="AY57" i="50" s="1"/>
  <c r="BO57" i="4"/>
  <c r="BO56" i="50" s="1"/>
  <c r="R11" i="23"/>
  <c r="R42" i="4" s="1"/>
  <c r="R40" i="4" s="1"/>
  <c r="S11" i="23"/>
  <c r="S42" i="4" s="1"/>
  <c r="S40" i="4" s="1"/>
  <c r="R57" i="4"/>
  <c r="R56" i="50" s="1"/>
  <c r="BE57" i="4"/>
  <c r="BE56" i="50" s="1"/>
  <c r="AH59" i="4"/>
  <c r="AH58" i="50" s="1"/>
  <c r="BR74" i="50"/>
  <c r="BR67" i="50" s="1"/>
  <c r="AI11" i="23"/>
  <c r="AI42" i="4" s="1"/>
  <c r="AI41" i="50" s="1"/>
  <c r="AI39" i="50" s="1"/>
  <c r="L59" i="4"/>
  <c r="L58" i="50" s="1"/>
  <c r="BH11" i="23"/>
  <c r="BH42" i="4" s="1"/>
  <c r="BH41" i="50" s="1"/>
  <c r="BH39" i="50" s="1"/>
  <c r="AH74" i="50"/>
  <c r="AH67" i="50" s="1"/>
  <c r="AH57" i="4"/>
  <c r="AH56" i="50" s="1"/>
  <c r="BF74" i="50"/>
  <c r="BF67" i="50" s="1"/>
  <c r="AH58" i="4"/>
  <c r="AH57" i="50" s="1"/>
  <c r="BO58" i="4"/>
  <c r="M58" i="4"/>
  <c r="M57" i="50" s="1"/>
  <c r="BN59" i="4"/>
  <c r="BN58" i="50" s="1"/>
  <c r="AI59" i="4"/>
  <c r="AI58" i="50" s="1"/>
  <c r="AM59" i="4"/>
  <c r="AM58" i="50" s="1"/>
  <c r="AR74" i="50"/>
  <c r="AR67" i="50" s="1"/>
  <c r="BJ8" i="50"/>
  <c r="BO74" i="50"/>
  <c r="BO67" i="50" s="1"/>
  <c r="L57" i="4"/>
  <c r="L56" i="50" s="1"/>
  <c r="R74" i="50"/>
  <c r="R67" i="50" s="1"/>
  <c r="L58" i="4"/>
  <c r="L57" i="50" s="1"/>
  <c r="AE11" i="23"/>
  <c r="AE8" i="23" s="1"/>
  <c r="U8" i="50"/>
  <c r="M11" i="23"/>
  <c r="M42" i="4" s="1"/>
  <c r="M40" i="4" s="1"/>
  <c r="AD8" i="50"/>
  <c r="BQ58" i="4"/>
  <c r="BQ57" i="50" s="1"/>
  <c r="BL74" i="50"/>
  <c r="BL67" i="50" s="1"/>
  <c r="BQ57" i="4"/>
  <c r="BQ56" i="50" s="1"/>
  <c r="AM57" i="4"/>
  <c r="AM56" i="50" s="1"/>
  <c r="BC57" i="4"/>
  <c r="BN57" i="4"/>
  <c r="F30" i="3"/>
  <c r="F31" i="3" s="1"/>
  <c r="BQ11" i="23"/>
  <c r="BQ42" i="4" s="1"/>
  <c r="BQ40" i="4" s="1"/>
  <c r="BN11" i="23"/>
  <c r="BN42" i="4" s="1"/>
  <c r="BN40" i="4" s="1"/>
  <c r="AM11" i="23"/>
  <c r="AM42" i="4" s="1"/>
  <c r="AM40" i="4" s="1"/>
  <c r="W74" i="50"/>
  <c r="W67" i="50" s="1"/>
  <c r="M8" i="50"/>
  <c r="BC59" i="4"/>
  <c r="BC58" i="50" s="1"/>
  <c r="M57" i="4"/>
  <c r="AU58" i="4"/>
  <c r="AN74" i="50"/>
  <c r="AN67" i="50" s="1"/>
  <c r="AT57" i="4"/>
  <c r="AT56" i="50" s="1"/>
  <c r="X11" i="23"/>
  <c r="X8" i="23" s="1"/>
  <c r="BA57" i="4"/>
  <c r="BA56" i="50" s="1"/>
  <c r="BA59" i="4"/>
  <c r="BA58" i="50" s="1"/>
  <c r="AU57" i="4"/>
  <c r="AU56" i="50" s="1"/>
  <c r="AT59" i="4"/>
  <c r="AT58" i="50" s="1"/>
  <c r="AU11" i="23"/>
  <c r="AU42" i="4" s="1"/>
  <c r="BA58" i="4"/>
  <c r="BA57" i="50" s="1"/>
  <c r="AT58" i="4"/>
  <c r="AT57" i="50" s="1"/>
  <c r="BM59" i="4"/>
  <c r="BM58" i="50" s="1"/>
  <c r="AS57" i="4"/>
  <c r="AS56" i="50" s="1"/>
  <c r="P11" i="23"/>
  <c r="P8" i="23" s="1"/>
  <c r="AF57" i="4"/>
  <c r="AF56" i="50" s="1"/>
  <c r="AP58" i="4"/>
  <c r="AP57" i="50" s="1"/>
  <c r="O11" i="23"/>
  <c r="O8" i="23" s="1"/>
  <c r="AX58" i="4"/>
  <c r="AX57" i="50" s="1"/>
  <c r="AN11" i="23"/>
  <c r="AN42" i="4" s="1"/>
  <c r="AN40" i="4" s="1"/>
  <c r="AZ59" i="4"/>
  <c r="AZ58" i="50" s="1"/>
  <c r="AJ58" i="4"/>
  <c r="AJ57" i="50" s="1"/>
  <c r="V58" i="4"/>
  <c r="V57" i="50" s="1"/>
  <c r="BK11" i="23"/>
  <c r="BK42" i="4" s="1"/>
  <c r="BK40" i="4" s="1"/>
  <c r="AV58" i="4"/>
  <c r="AV57" i="50" s="1"/>
  <c r="Z57" i="4"/>
  <c r="Z56" i="50" s="1"/>
  <c r="BI58" i="4"/>
  <c r="BI57" i="50" s="1"/>
  <c r="AK11" i="23"/>
  <c r="AK42" i="4" s="1"/>
  <c r="X58" i="4"/>
  <c r="X57" i="50" s="1"/>
  <c r="BP58" i="4"/>
  <c r="BP57" i="50" s="1"/>
  <c r="AL57" i="4"/>
  <c r="AL56" i="50" s="1"/>
  <c r="AA59" i="4"/>
  <c r="AA58" i="50" s="1"/>
  <c r="BC11" i="23"/>
  <c r="BC8" i="23" s="1"/>
  <c r="AX11" i="23"/>
  <c r="AX8" i="23" s="1"/>
  <c r="AZ57" i="4"/>
  <c r="AZ56" i="50" s="1"/>
  <c r="AX57" i="4"/>
  <c r="AX56" i="50" s="1"/>
  <c r="AF58" i="4"/>
  <c r="AF57" i="50" s="1"/>
  <c r="V57" i="4"/>
  <c r="V56" i="50" s="1"/>
  <c r="O57" i="4"/>
  <c r="O56" i="50" s="1"/>
  <c r="O59" i="4"/>
  <c r="O58" i="50" s="1"/>
  <c r="AX59" i="4"/>
  <c r="AX58" i="50" s="1"/>
  <c r="AN57" i="4"/>
  <c r="AN56" i="50" s="1"/>
  <c r="BQ74" i="50"/>
  <c r="BQ67" i="50" s="1"/>
  <c r="AP59" i="4"/>
  <c r="AP58" i="50" s="1"/>
  <c r="AN59" i="4"/>
  <c r="AN58" i="50" s="1"/>
  <c r="O58" i="4"/>
  <c r="O57" i="50" s="1"/>
  <c r="BB8" i="23"/>
  <c r="X74" i="50"/>
  <c r="X67" i="50" s="1"/>
  <c r="AL74" i="50"/>
  <c r="AL67" i="50" s="1"/>
  <c r="AK59" i="4"/>
  <c r="AK58" i="50" s="1"/>
  <c r="AJ59" i="4"/>
  <c r="AZ58" i="4"/>
  <c r="AZ57" i="50" s="1"/>
  <c r="AH8" i="23"/>
  <c r="AC42" i="4"/>
  <c r="AC40" i="4" s="1"/>
  <c r="BG8" i="23"/>
  <c r="AB42" i="4"/>
  <c r="AB41" i="50" s="1"/>
  <c r="AB39" i="50" s="1"/>
  <c r="AO8" i="23"/>
  <c r="BF8" i="23"/>
  <c r="E30" i="3"/>
  <c r="E31" i="3" s="1"/>
  <c r="BO42" i="4"/>
  <c r="BO41" i="50" s="1"/>
  <c r="BO39" i="50" s="1"/>
  <c r="AK57" i="4"/>
  <c r="AK56" i="50" s="1"/>
  <c r="AJ57" i="4"/>
  <c r="AJ56" i="50" s="1"/>
  <c r="V59" i="4"/>
  <c r="AR42" i="4"/>
  <c r="AR41" i="50" s="1"/>
  <c r="AR39" i="50" s="1"/>
  <c r="AC8" i="23"/>
  <c r="G30" i="3"/>
  <c r="G31" i="3" s="1"/>
  <c r="AW8" i="23"/>
  <c r="U42" i="4"/>
  <c r="U41" i="50" s="1"/>
  <c r="U39" i="50" s="1"/>
  <c r="AR8" i="23"/>
  <c r="BL42" i="4"/>
  <c r="BL41" i="50" s="1"/>
  <c r="BL39" i="50" s="1"/>
  <c r="AG42" i="4"/>
  <c r="AG40" i="4" s="1"/>
  <c r="BA42" i="4"/>
  <c r="BA40" i="4" s="1"/>
  <c r="X59" i="4"/>
  <c r="X58" i="50" s="1"/>
  <c r="BP57" i="4"/>
  <c r="BP56" i="50" s="1"/>
  <c r="BP11" i="23"/>
  <c r="K11" i="23"/>
  <c r="K8" i="23" s="1"/>
  <c r="W59" i="4"/>
  <c r="W58" i="50" s="1"/>
  <c r="AO42" i="4"/>
  <c r="AO41" i="50" s="1"/>
  <c r="AO39" i="50" s="1"/>
  <c r="D30" i="3"/>
  <c r="D31" i="3" s="1"/>
  <c r="I19" i="11" s="1"/>
  <c r="P16" i="18" s="1"/>
  <c r="P15" i="18" s="1"/>
  <c r="AM74" i="50"/>
  <c r="AM67" i="50" s="1"/>
  <c r="BI59" i="4"/>
  <c r="BI58" i="50" s="1"/>
  <c r="Z11" i="23"/>
  <c r="Z58" i="4"/>
  <c r="Z57" i="50" s="1"/>
  <c r="BK58" i="4"/>
  <c r="BK57" i="50" s="1"/>
  <c r="BI57" i="4"/>
  <c r="BO8" i="23"/>
  <c r="AP57" i="4"/>
  <c r="AP56" i="50" s="1"/>
  <c r="AS58" i="4"/>
  <c r="AS57" i="50" s="1"/>
  <c r="AS11" i="23"/>
  <c r="AP11" i="23"/>
  <c r="AF11" i="23"/>
  <c r="BC74" i="50"/>
  <c r="BC67" i="50" s="1"/>
  <c r="AP8" i="50"/>
  <c r="AF59" i="4"/>
  <c r="AS59" i="4"/>
  <c r="AS58" i="50" s="1"/>
  <c r="P58" i="4"/>
  <c r="AV59" i="4"/>
  <c r="AV58" i="50" s="1"/>
  <c r="P57" i="4"/>
  <c r="P56" i="50" s="1"/>
  <c r="BB8" i="50"/>
  <c r="P59" i="4"/>
  <c r="P58" i="50" s="1"/>
  <c r="N74" i="50"/>
  <c r="N67" i="50" s="1"/>
  <c r="BB42" i="4"/>
  <c r="BB40" i="4" s="1"/>
  <c r="H30" i="3"/>
  <c r="H31" i="3" s="1"/>
  <c r="AS8" i="50"/>
  <c r="AF8" i="50"/>
  <c r="BK74" i="50"/>
  <c r="BK67" i="50" s="1"/>
  <c r="AG8" i="23"/>
  <c r="W11" i="23"/>
  <c r="W57" i="4"/>
  <c r="W56" i="50" s="1"/>
  <c r="AW42" i="4"/>
  <c r="AW40" i="4" s="1"/>
  <c r="W58" i="4"/>
  <c r="W57" i="50" s="1"/>
  <c r="H12" i="3"/>
  <c r="Z59" i="4"/>
  <c r="Z58" i="50" s="1"/>
  <c r="AC74" i="50"/>
  <c r="AC67" i="50" s="1"/>
  <c r="BK57" i="4"/>
  <c r="BK56" i="50" s="1"/>
  <c r="AB8" i="23"/>
  <c r="AV11" i="23"/>
  <c r="G12" i="3"/>
  <c r="BP74" i="50"/>
  <c r="BP67" i="50" s="1"/>
  <c r="AV57" i="4"/>
  <c r="BK59" i="4"/>
  <c r="BK58" i="50" s="1"/>
  <c r="BM57" i="4"/>
  <c r="BL8" i="23"/>
  <c r="U8" i="23"/>
  <c r="BF42" i="4"/>
  <c r="BF41" i="50" s="1"/>
  <c r="BF39" i="50" s="1"/>
  <c r="BI8" i="23"/>
  <c r="AQ11" i="23"/>
  <c r="T11" i="23"/>
  <c r="Q11" i="23"/>
  <c r="K59" i="4"/>
  <c r="K58" i="50" s="1"/>
  <c r="AL11" i="23"/>
  <c r="AA11" i="23"/>
  <c r="N11" i="23"/>
  <c r="BM11" i="23"/>
  <c r="AZ11" i="23"/>
  <c r="AJ11" i="23"/>
  <c r="V11" i="23"/>
  <c r="AQ8" i="50"/>
  <c r="N59" i="4"/>
  <c r="N58" i="50" s="1"/>
  <c r="AQ59" i="4"/>
  <c r="AQ58" i="50" s="1"/>
  <c r="AW74" i="50"/>
  <c r="AW67" i="50" s="1"/>
  <c r="T59" i="4"/>
  <c r="T58" i="50" s="1"/>
  <c r="T8" i="50"/>
  <c r="BM8" i="50"/>
  <c r="AG8" i="50"/>
  <c r="Q57" i="4"/>
  <c r="T57" i="4"/>
  <c r="T56" i="50" s="1"/>
  <c r="Q59" i="4"/>
  <c r="Q58" i="50" s="1"/>
  <c r="T58" i="4"/>
  <c r="T57" i="50" s="1"/>
  <c r="AQ58" i="4"/>
  <c r="Q58" i="4"/>
  <c r="Q57" i="50" s="1"/>
  <c r="AQ57" i="4"/>
  <c r="AQ56" i="50" s="1"/>
  <c r="AL58" i="4"/>
  <c r="AL57" i="50" s="1"/>
  <c r="K57" i="4"/>
  <c r="K56" i="50" s="1"/>
  <c r="AA58" i="4"/>
  <c r="AA57" i="50" s="1"/>
  <c r="F12" i="3"/>
  <c r="V74" i="50"/>
  <c r="V67" i="50" s="1"/>
  <c r="K58" i="4"/>
  <c r="K57" i="50" s="1"/>
  <c r="AA57" i="4"/>
  <c r="AA56" i="50" s="1"/>
  <c r="AL59" i="4"/>
  <c r="AL58" i="50" s="1"/>
  <c r="E12" i="3"/>
  <c r="K74" i="50"/>
  <c r="K67" i="50" s="1"/>
  <c r="AZ74" i="50"/>
  <c r="AZ67" i="50" s="1"/>
  <c r="BG8" i="50"/>
  <c r="H8" i="3"/>
  <c r="H9" i="3" s="1"/>
  <c r="N57" i="4"/>
  <c r="N58" i="4"/>
  <c r="D12" i="3"/>
  <c r="BT8" i="4"/>
  <c r="BU8" i="4" s="1"/>
  <c r="BV34" i="4" s="1"/>
  <c r="BG42" i="4"/>
  <c r="BG41" i="50" s="1"/>
  <c r="BG39" i="50" s="1"/>
  <c r="AB58" i="50"/>
  <c r="BF57" i="50"/>
  <c r="BF58" i="50"/>
  <c r="AC58" i="50"/>
  <c r="AO58" i="50"/>
  <c r="BL57" i="50"/>
  <c r="AG58" i="50"/>
  <c r="R58" i="50"/>
  <c r="AO57" i="50"/>
  <c r="BN57" i="50"/>
  <c r="BL58" i="50"/>
  <c r="AW57" i="50"/>
  <c r="BB57" i="50"/>
  <c r="BG58" i="50"/>
  <c r="AG57" i="50"/>
  <c r="AR57" i="50"/>
  <c r="U58" i="50"/>
  <c r="AI57" i="50"/>
  <c r="AC57" i="50"/>
  <c r="U57" i="50"/>
  <c r="AB57" i="50"/>
  <c r="BB58" i="50"/>
  <c r="AK57" i="50"/>
  <c r="AR58" i="50"/>
  <c r="BG57" i="50"/>
  <c r="AW58" i="50"/>
  <c r="F56" i="50"/>
  <c r="F55" i="50" s="1"/>
  <c r="F56" i="4"/>
  <c r="F39" i="4"/>
  <c r="F46" i="4"/>
  <c r="I56" i="4"/>
  <c r="I56" i="50"/>
  <c r="I55" i="50" s="1"/>
  <c r="BL56" i="4"/>
  <c r="BL56" i="50"/>
  <c r="AG56" i="4"/>
  <c r="AG56" i="50"/>
  <c r="AW56" i="50"/>
  <c r="AW56" i="4"/>
  <c r="H38" i="50"/>
  <c r="H45" i="50"/>
  <c r="G46" i="4"/>
  <c r="G39" i="4"/>
  <c r="I37" i="50"/>
  <c r="I46" i="4"/>
  <c r="I39" i="4"/>
  <c r="J56" i="50"/>
  <c r="J55" i="50" s="1"/>
  <c r="J56" i="4"/>
  <c r="BF56" i="4"/>
  <c r="BF56" i="50"/>
  <c r="C37" i="50"/>
  <c r="C12" i="49"/>
  <c r="C14" i="49" s="1"/>
  <c r="C16" i="49" s="1"/>
  <c r="G56" i="4"/>
  <c r="G56" i="50"/>
  <c r="G55" i="50" s="1"/>
  <c r="H56" i="4"/>
  <c r="H56" i="50"/>
  <c r="H55" i="50" s="1"/>
  <c r="U56" i="50"/>
  <c r="U56" i="4"/>
  <c r="F38" i="50"/>
  <c r="F45" i="50"/>
  <c r="AC56" i="50"/>
  <c r="AC56" i="4"/>
  <c r="D45" i="50"/>
  <c r="D38" i="50"/>
  <c r="J39" i="4"/>
  <c r="J46" i="4"/>
  <c r="AO56" i="50"/>
  <c r="AO56" i="4"/>
  <c r="D56" i="4"/>
  <c r="D56" i="50"/>
  <c r="D55" i="50" s="1"/>
  <c r="E39" i="4"/>
  <c r="E46" i="4"/>
  <c r="G45" i="50"/>
  <c r="G38" i="50"/>
  <c r="AR56" i="50"/>
  <c r="AR56" i="4"/>
  <c r="H39" i="4"/>
  <c r="H46" i="4"/>
  <c r="BR56" i="50"/>
  <c r="AB56" i="50"/>
  <c r="AB56" i="4"/>
  <c r="BB56" i="4"/>
  <c r="BB56" i="50"/>
  <c r="D46" i="4"/>
  <c r="D39" i="4"/>
  <c r="BG56" i="50"/>
  <c r="BG56" i="4"/>
  <c r="C56" i="50"/>
  <c r="C55" i="50" s="1"/>
  <c r="C56" i="4"/>
  <c r="E56" i="50"/>
  <c r="E55" i="50" s="1"/>
  <c r="E56" i="4"/>
  <c r="E45" i="50"/>
  <c r="E38" i="50"/>
  <c r="C39" i="4"/>
  <c r="C46" i="4"/>
  <c r="J38" i="50"/>
  <c r="J45" i="50"/>
  <c r="AH40" i="4" l="1"/>
  <c r="BE42" i="4"/>
  <c r="BE41" i="50" s="1"/>
  <c r="BE39" i="50" s="1"/>
  <c r="L42" i="4"/>
  <c r="L41" i="50" s="1"/>
  <c r="L39" i="50" s="1"/>
  <c r="AT42" i="4"/>
  <c r="AT40" i="4" s="1"/>
  <c r="AY42" i="4"/>
  <c r="AY41" i="50" s="1"/>
  <c r="AY39" i="50" s="1"/>
  <c r="BB16" i="18"/>
  <c r="BB15" i="18" s="1"/>
  <c r="BB22" i="4" s="1"/>
  <c r="BB22" i="50" s="1"/>
  <c r="BB23" i="50"/>
  <c r="BC12" i="22"/>
  <c r="BR56" i="4"/>
  <c r="BR57" i="50"/>
  <c r="BR55" i="50" s="1"/>
  <c r="AD42" i="4"/>
  <c r="AD41" i="50" s="1"/>
  <c r="AD39" i="50" s="1"/>
  <c r="BD56" i="4"/>
  <c r="Y8" i="23"/>
  <c r="BD8" i="23"/>
  <c r="BR42" i="4"/>
  <c r="BR40" i="4" s="1"/>
  <c r="G12" i="49"/>
  <c r="R56" i="4"/>
  <c r="Y56" i="4"/>
  <c r="BJ56" i="4"/>
  <c r="AD56" i="4"/>
  <c r="AD57" i="50"/>
  <c r="AD55" i="50" s="1"/>
  <c r="S8" i="23"/>
  <c r="BH56" i="4"/>
  <c r="BJ42" i="4"/>
  <c r="BJ41" i="50" s="1"/>
  <c r="BJ39" i="50" s="1"/>
  <c r="AE56" i="4"/>
  <c r="BH8" i="23"/>
  <c r="AE42" i="4"/>
  <c r="AE40" i="4" s="1"/>
  <c r="BK8" i="23"/>
  <c r="AI56" i="4"/>
  <c r="R8" i="23"/>
  <c r="BE56" i="4"/>
  <c r="BQ8" i="23"/>
  <c r="S56" i="4"/>
  <c r="BO56" i="4"/>
  <c r="AI8" i="23"/>
  <c r="L56" i="4"/>
  <c r="AM8" i="23"/>
  <c r="BO57" i="50"/>
  <c r="BO55" i="50" s="1"/>
  <c r="AM41" i="50"/>
  <c r="AM39" i="50" s="1"/>
  <c r="S58" i="50"/>
  <c r="S55" i="50" s="1"/>
  <c r="BN56" i="4"/>
  <c r="BC56" i="4"/>
  <c r="AY56" i="4"/>
  <c r="BC56" i="50"/>
  <c r="BC55" i="50" s="1"/>
  <c r="AH56" i="4"/>
  <c r="M56" i="4"/>
  <c r="M56" i="50"/>
  <c r="M55" i="50" s="1"/>
  <c r="AM56" i="4"/>
  <c r="BH40" i="4"/>
  <c r="M8" i="23"/>
  <c r="BN56" i="50"/>
  <c r="BN55" i="50" s="1"/>
  <c r="BQ56" i="4"/>
  <c r="D12" i="49"/>
  <c r="P42" i="4"/>
  <c r="P40" i="4" s="1"/>
  <c r="AC41" i="50"/>
  <c r="AC39" i="50" s="1"/>
  <c r="BQ41" i="50"/>
  <c r="BQ39" i="50" s="1"/>
  <c r="AK8" i="23"/>
  <c r="AU56" i="4"/>
  <c r="AU57" i="50"/>
  <c r="AU55" i="50" s="1"/>
  <c r="U40" i="4"/>
  <c r="F24" i="3"/>
  <c r="F28" i="49"/>
  <c r="F22" i="49" s="1"/>
  <c r="AB40" i="4"/>
  <c r="BN8" i="23"/>
  <c r="BI56" i="4"/>
  <c r="AW41" i="50"/>
  <c r="AW39" i="50" s="1"/>
  <c r="BC42" i="4"/>
  <c r="BC40" i="4" s="1"/>
  <c r="BG9" i="18"/>
  <c r="BG8" i="18" s="1"/>
  <c r="BG21" i="4" s="1"/>
  <c r="X42" i="4"/>
  <c r="O9" i="18"/>
  <c r="O8" i="18" s="1"/>
  <c r="O21" i="4" s="1"/>
  <c r="BD9" i="18"/>
  <c r="BD8" i="18" s="1"/>
  <c r="BD21" i="4" s="1"/>
  <c r="AT56" i="4"/>
  <c r="BK41" i="50"/>
  <c r="BK39" i="50" s="1"/>
  <c r="AR40" i="4"/>
  <c r="BI40" i="4"/>
  <c r="BA41" i="50"/>
  <c r="BA39" i="50" s="1"/>
  <c r="BM56" i="4"/>
  <c r="BA56" i="4"/>
  <c r="BF40" i="4"/>
  <c r="AU8" i="23"/>
  <c r="V56" i="4"/>
  <c r="BP56" i="4"/>
  <c r="O42" i="4"/>
  <c r="O40" i="4" s="1"/>
  <c r="AU40" i="4"/>
  <c r="AU41" i="50"/>
  <c r="AU39" i="50" s="1"/>
  <c r="AX42" i="4"/>
  <c r="AJ56" i="4"/>
  <c r="O56" i="4"/>
  <c r="BJ9" i="18"/>
  <c r="BJ8" i="18" s="1"/>
  <c r="BJ21" i="4" s="1"/>
  <c r="AN56" i="4"/>
  <c r="AK41" i="50"/>
  <c r="AK39" i="50" s="1"/>
  <c r="AK40" i="4"/>
  <c r="BN41" i="50"/>
  <c r="BN39" i="50" s="1"/>
  <c r="M41" i="50"/>
  <c r="M39" i="50" s="1"/>
  <c r="BF9" i="18"/>
  <c r="BF8" i="18" s="1"/>
  <c r="BF21" i="4" s="1"/>
  <c r="E12" i="49"/>
  <c r="BI56" i="50"/>
  <c r="BI55" i="50" s="1"/>
  <c r="G24" i="3"/>
  <c r="AJ58" i="50"/>
  <c r="AJ55" i="50" s="1"/>
  <c r="BA9" i="18"/>
  <c r="BA8" i="18" s="1"/>
  <c r="BA21" i="4" s="1"/>
  <c r="AN8" i="23"/>
  <c r="AZ9" i="18"/>
  <c r="AZ8" i="18" s="1"/>
  <c r="AZ21" i="4" s="1"/>
  <c r="AF56" i="4"/>
  <c r="AX56" i="4"/>
  <c r="AZ56" i="4"/>
  <c r="X56" i="4"/>
  <c r="E24" i="3"/>
  <c r="AN41" i="50"/>
  <c r="AN39" i="50" s="1"/>
  <c r="AO40" i="4"/>
  <c r="BL40" i="4"/>
  <c r="BG40" i="4"/>
  <c r="R41" i="50"/>
  <c r="R39" i="50" s="1"/>
  <c r="V58" i="50"/>
  <c r="V55" i="50" s="1"/>
  <c r="BO40" i="4"/>
  <c r="AP56" i="4"/>
  <c r="E28" i="49"/>
  <c r="G28" i="49"/>
  <c r="G22" i="49" s="1"/>
  <c r="Y41" i="50"/>
  <c r="Y39" i="50" s="1"/>
  <c r="S41" i="50"/>
  <c r="S39" i="50" s="1"/>
  <c r="BO9" i="18"/>
  <c r="BO8" i="18" s="1"/>
  <c r="BO21" i="4" s="1"/>
  <c r="AP8" i="23"/>
  <c r="Z8" i="23"/>
  <c r="AL42" i="4"/>
  <c r="AQ8" i="23"/>
  <c r="AF42" i="4"/>
  <c r="K42" i="4"/>
  <c r="AK56" i="4"/>
  <c r="D24" i="3"/>
  <c r="H24" i="3"/>
  <c r="AG41" i="50"/>
  <c r="AG39" i="50" s="1"/>
  <c r="N42" i="4"/>
  <c r="N40" i="4" s="1"/>
  <c r="Q42" i="4"/>
  <c r="Q40" i="4" s="1"/>
  <c r="W8" i="23"/>
  <c r="D28" i="49"/>
  <c r="D22" i="49" s="1"/>
  <c r="H28" i="49"/>
  <c r="H22" i="49" s="1"/>
  <c r="T8" i="23"/>
  <c r="AF8" i="23"/>
  <c r="BB9" i="18"/>
  <c r="BB8" i="18" s="1"/>
  <c r="BB21" i="4" s="1"/>
  <c r="AW9" i="18"/>
  <c r="AW8" i="18" s="1"/>
  <c r="AW21" i="4" s="1"/>
  <c r="AV9" i="18"/>
  <c r="AV8" i="18" s="1"/>
  <c r="AV21" i="4" s="1"/>
  <c r="AX9" i="18"/>
  <c r="AX8" i="18" s="1"/>
  <c r="BC9" i="18"/>
  <c r="BC8" i="18" s="1"/>
  <c r="BC21" i="4" s="1"/>
  <c r="AU9" i="18"/>
  <c r="AU8" i="18" s="1"/>
  <c r="AU21" i="4" s="1"/>
  <c r="W42" i="4"/>
  <c r="W40" i="4" s="1"/>
  <c r="AV56" i="4"/>
  <c r="BP8" i="23"/>
  <c r="BP42" i="4"/>
  <c r="AY9" i="18"/>
  <c r="AY8" i="18" s="1"/>
  <c r="AY21" i="4" s="1"/>
  <c r="BE9" i="18"/>
  <c r="BE8" i="18" s="1"/>
  <c r="P56" i="4"/>
  <c r="AS56" i="4"/>
  <c r="BD41" i="50"/>
  <c r="BD39" i="50" s="1"/>
  <c r="P57" i="50"/>
  <c r="P55" i="50" s="1"/>
  <c r="F12" i="49"/>
  <c r="BM56" i="50"/>
  <c r="BM55" i="50" s="1"/>
  <c r="Z42" i="4"/>
  <c r="Z40" i="4" s="1"/>
  <c r="AF58" i="50"/>
  <c r="AF55" i="50" s="1"/>
  <c r="L9" i="18"/>
  <c r="L8" i="18" s="1"/>
  <c r="W56" i="4"/>
  <c r="AH9" i="18"/>
  <c r="AH8" i="18" s="1"/>
  <c r="BB41" i="50"/>
  <c r="BB39" i="50" s="1"/>
  <c r="AS8" i="23"/>
  <c r="AS42" i="4"/>
  <c r="BK56" i="4"/>
  <c r="AP42" i="4"/>
  <c r="AP40" i="4" s="1"/>
  <c r="AR9" i="18"/>
  <c r="AR8" i="18" s="1"/>
  <c r="K9" i="18"/>
  <c r="K8" i="18" s="1"/>
  <c r="K21" i="4" s="1"/>
  <c r="W9" i="18"/>
  <c r="W8" i="18" s="1"/>
  <c r="BH9" i="18"/>
  <c r="BH8" i="18" s="1"/>
  <c r="AV56" i="50"/>
  <c r="AV55" i="50" s="1"/>
  <c r="BK9" i="18"/>
  <c r="BK8" i="18" s="1"/>
  <c r="BK21" i="4" s="1"/>
  <c r="BQ9" i="18"/>
  <c r="BQ8" i="18" s="1"/>
  <c r="BP9" i="18"/>
  <c r="BP8" i="18" s="1"/>
  <c r="BP21" i="4" s="1"/>
  <c r="Q8" i="23"/>
  <c r="BR9" i="18"/>
  <c r="BR8" i="18" s="1"/>
  <c r="BM9" i="18"/>
  <c r="BM8" i="18" s="1"/>
  <c r="BL9" i="18"/>
  <c r="BL8" i="18" s="1"/>
  <c r="N8" i="23"/>
  <c r="BN9" i="18"/>
  <c r="BN8" i="18" s="1"/>
  <c r="BI9" i="18"/>
  <c r="BI8" i="18" s="1"/>
  <c r="Z56" i="4"/>
  <c r="AV42" i="4"/>
  <c r="AV8" i="23"/>
  <c r="M9" i="18"/>
  <c r="M8" i="18" s="1"/>
  <c r="T42" i="4"/>
  <c r="S9" i="18"/>
  <c r="S8" i="18" s="1"/>
  <c r="P9" i="18"/>
  <c r="P8" i="18" s="1"/>
  <c r="AQ42" i="4"/>
  <c r="N9" i="18"/>
  <c r="N8" i="18" s="1"/>
  <c r="V9" i="18"/>
  <c r="V8" i="18" s="1"/>
  <c r="U9" i="18"/>
  <c r="U8" i="18" s="1"/>
  <c r="T9" i="18"/>
  <c r="T8" i="18" s="1"/>
  <c r="AL8" i="23"/>
  <c r="AJ42" i="4"/>
  <c r="AJ8" i="23"/>
  <c r="BM42" i="4"/>
  <c r="BM8" i="23"/>
  <c r="AA8" i="23"/>
  <c r="AA42" i="4"/>
  <c r="V42" i="4"/>
  <c r="V8" i="23"/>
  <c r="AZ8" i="23"/>
  <c r="AZ42" i="4"/>
  <c r="AF9" i="18"/>
  <c r="AF8" i="18" s="1"/>
  <c r="K56" i="4"/>
  <c r="AC9" i="18"/>
  <c r="AC8" i="18" s="1"/>
  <c r="AD9" i="18"/>
  <c r="AD8" i="18" s="1"/>
  <c r="AB9" i="18"/>
  <c r="AB8" i="18" s="1"/>
  <c r="AE9" i="18"/>
  <c r="AE8" i="18" s="1"/>
  <c r="AG9" i="18"/>
  <c r="AG8" i="18" s="1"/>
  <c r="X9" i="18"/>
  <c r="X8" i="18" s="1"/>
  <c r="AA9" i="18"/>
  <c r="AA8" i="18" s="1"/>
  <c r="Q56" i="4"/>
  <c r="Y9" i="18"/>
  <c r="Y8" i="18" s="1"/>
  <c r="Z9" i="18"/>
  <c r="Z8" i="18" s="1"/>
  <c r="N56" i="4"/>
  <c r="Q9" i="18"/>
  <c r="Q8" i="18" s="1"/>
  <c r="R9" i="18"/>
  <c r="R8" i="18" s="1"/>
  <c r="H8" i="49"/>
  <c r="AT9" i="18"/>
  <c r="AT8" i="18" s="1"/>
  <c r="AI40" i="4"/>
  <c r="T56" i="4"/>
  <c r="Q56" i="50"/>
  <c r="Q55" i="50" s="1"/>
  <c r="AK9" i="18"/>
  <c r="AK8" i="18" s="1"/>
  <c r="AN9" i="18"/>
  <c r="AN8" i="18" s="1"/>
  <c r="BV8" i="4"/>
  <c r="AQ56" i="4"/>
  <c r="AQ57" i="50"/>
  <c r="AQ55" i="50" s="1"/>
  <c r="H12" i="49"/>
  <c r="BT59" i="4"/>
  <c r="BU59" i="4" s="1"/>
  <c r="AL56" i="4"/>
  <c r="BT58" i="4"/>
  <c r="BU58" i="4" s="1"/>
  <c r="AA56" i="4"/>
  <c r="AL9" i="18"/>
  <c r="AL8" i="18" s="1"/>
  <c r="AM9" i="18"/>
  <c r="AM8" i="18" s="1"/>
  <c r="AJ9" i="18"/>
  <c r="AJ8" i="18" s="1"/>
  <c r="AS9" i="18"/>
  <c r="AS8" i="18" s="1"/>
  <c r="AP9" i="18"/>
  <c r="AP8" i="18" s="1"/>
  <c r="AI9" i="18"/>
  <c r="AI8" i="18" s="1"/>
  <c r="AQ9" i="18"/>
  <c r="AQ8" i="18" s="1"/>
  <c r="AO9" i="18"/>
  <c r="AO8" i="18" s="1"/>
  <c r="BT57" i="4"/>
  <c r="N57" i="50"/>
  <c r="N56" i="50"/>
  <c r="P22" i="4"/>
  <c r="P22" i="50" s="1"/>
  <c r="G61" i="4"/>
  <c r="AI55" i="50"/>
  <c r="T55" i="50"/>
  <c r="AO55" i="50"/>
  <c r="L55" i="50"/>
  <c r="AS55" i="50"/>
  <c r="AT55" i="50"/>
  <c r="U55" i="50"/>
  <c r="AY55" i="50"/>
  <c r="BK55" i="50"/>
  <c r="BA55" i="50"/>
  <c r="AZ55" i="50"/>
  <c r="AB55" i="50"/>
  <c r="AN55" i="50"/>
  <c r="BG55" i="50"/>
  <c r="AA55" i="50"/>
  <c r="W55" i="50"/>
  <c r="AH55" i="50"/>
  <c r="BE55" i="50"/>
  <c r="O55" i="50"/>
  <c r="BH55" i="50"/>
  <c r="AC55" i="50"/>
  <c r="AG55" i="50"/>
  <c r="BD55" i="50"/>
  <c r="X55" i="50"/>
  <c r="AW55" i="50"/>
  <c r="BF55" i="50"/>
  <c r="Y55" i="50"/>
  <c r="AL55" i="50"/>
  <c r="BJ55" i="50"/>
  <c r="AE55" i="50"/>
  <c r="AX55" i="50"/>
  <c r="Z55" i="50"/>
  <c r="BP55" i="50"/>
  <c r="BQ55" i="50"/>
  <c r="AK55" i="50"/>
  <c r="R55" i="50"/>
  <c r="BL55" i="50"/>
  <c r="AM55" i="50"/>
  <c r="AP55" i="50"/>
  <c r="AR55" i="50"/>
  <c r="BB55" i="50"/>
  <c r="K55" i="50"/>
  <c r="C19" i="49"/>
  <c r="C20" i="49" s="1"/>
  <c r="C21" i="49" s="1"/>
  <c r="C19" i="3"/>
  <c r="C20" i="3" s="1"/>
  <c r="C23" i="3" s="1"/>
  <c r="J46" i="50"/>
  <c r="J60" i="50"/>
  <c r="J61" i="4"/>
  <c r="J47" i="4"/>
  <c r="G47" i="4"/>
  <c r="E46" i="50"/>
  <c r="E60" i="50"/>
  <c r="D61" i="4"/>
  <c r="D47" i="4"/>
  <c r="I38" i="50"/>
  <c r="I45" i="50"/>
  <c r="F46" i="50"/>
  <c r="F60" i="50"/>
  <c r="C38" i="50"/>
  <c r="C45" i="50"/>
  <c r="H60" i="50"/>
  <c r="H46" i="50"/>
  <c r="F61" i="4"/>
  <c r="F47" i="4"/>
  <c r="C47" i="4"/>
  <c r="C61" i="4"/>
  <c r="H47" i="4"/>
  <c r="H61" i="4"/>
  <c r="G46" i="50"/>
  <c r="G60" i="50"/>
  <c r="D60" i="50"/>
  <c r="D46" i="50"/>
  <c r="E61" i="4"/>
  <c r="E47" i="4"/>
  <c r="I61" i="4"/>
  <c r="I47" i="4"/>
  <c r="BE40" i="4" l="1"/>
  <c r="AT41" i="50"/>
  <c r="AT39" i="50" s="1"/>
  <c r="AY40" i="4"/>
  <c r="L40" i="4"/>
  <c r="AD40" i="4"/>
  <c r="BC18" i="18"/>
  <c r="BC20" i="18"/>
  <c r="BC22" i="18"/>
  <c r="BC17" i="18"/>
  <c r="BC19" i="18"/>
  <c r="BC21" i="18"/>
  <c r="BC14" i="22"/>
  <c r="BD11" i="22" s="1"/>
  <c r="BC42" i="18"/>
  <c r="BC40" i="18"/>
  <c r="BC38" i="18"/>
  <c r="BC23" i="4" s="1"/>
  <c r="BC44" i="18"/>
  <c r="BC43" i="18"/>
  <c r="BC39" i="18"/>
  <c r="BC46" i="18"/>
  <c r="BC41" i="18"/>
  <c r="BC45" i="18"/>
  <c r="BC48" i="18"/>
  <c r="BC47" i="18"/>
  <c r="BR41" i="50"/>
  <c r="BR39" i="50" s="1"/>
  <c r="AE41" i="50"/>
  <c r="AE39" i="50" s="1"/>
  <c r="BJ40" i="4"/>
  <c r="P41" i="50"/>
  <c r="P39" i="50" s="1"/>
  <c r="F29" i="49"/>
  <c r="BC41" i="50"/>
  <c r="BC39" i="50" s="1"/>
  <c r="E22" i="49"/>
  <c r="O41" i="50"/>
  <c r="O39" i="50" s="1"/>
  <c r="X41" i="50"/>
  <c r="X39" i="50" s="1"/>
  <c r="X40" i="4"/>
  <c r="AP41" i="50"/>
  <c r="AP39" i="50" s="1"/>
  <c r="W41" i="50"/>
  <c r="W39" i="50" s="1"/>
  <c r="Q41" i="50"/>
  <c r="Q39" i="50" s="1"/>
  <c r="H19" i="3"/>
  <c r="H29" i="49"/>
  <c r="F19" i="3"/>
  <c r="N41" i="50"/>
  <c r="N39" i="50" s="1"/>
  <c r="AX41" i="50"/>
  <c r="AX39" i="50" s="1"/>
  <c r="AX40" i="4"/>
  <c r="G19" i="3"/>
  <c r="E29" i="49"/>
  <c r="AQ21" i="4"/>
  <c r="AJ21" i="4"/>
  <c r="AK21" i="4"/>
  <c r="AT21" i="4"/>
  <c r="AA21" i="4"/>
  <c r="AB21" i="4"/>
  <c r="T21" i="4"/>
  <c r="M21" i="4"/>
  <c r="BQ21" i="4"/>
  <c r="W21" i="4"/>
  <c r="AH21" i="4"/>
  <c r="AI21" i="4"/>
  <c r="AM21" i="4"/>
  <c r="Z21" i="4"/>
  <c r="X21" i="4"/>
  <c r="AD21" i="4"/>
  <c r="U21" i="4"/>
  <c r="BL21" i="4"/>
  <c r="BE21" i="4"/>
  <c r="AX21" i="4"/>
  <c r="K41" i="50"/>
  <c r="K39" i="50" s="1"/>
  <c r="K40" i="4"/>
  <c r="G29" i="49"/>
  <c r="AP21" i="4"/>
  <c r="AL21" i="4"/>
  <c r="R21" i="4"/>
  <c r="AG21" i="4"/>
  <c r="V21" i="4"/>
  <c r="S21" i="4"/>
  <c r="BI21" i="4"/>
  <c r="BM21" i="4"/>
  <c r="AR21" i="4"/>
  <c r="L21" i="4"/>
  <c r="AO21" i="4"/>
  <c r="AS21" i="4"/>
  <c r="AN21" i="4"/>
  <c r="Q21" i="4"/>
  <c r="AE21" i="4"/>
  <c r="N21" i="4"/>
  <c r="BN21" i="4"/>
  <c r="BR21" i="4"/>
  <c r="BH21" i="4"/>
  <c r="AF40" i="4"/>
  <c r="AF41" i="50"/>
  <c r="AF39" i="50" s="1"/>
  <c r="AL40" i="4"/>
  <c r="AL41" i="50"/>
  <c r="AL39" i="50" s="1"/>
  <c r="BF7" i="18"/>
  <c r="G32" i="3" s="1"/>
  <c r="BP41" i="50"/>
  <c r="BP39" i="50" s="1"/>
  <c r="BP40" i="4"/>
  <c r="C8" i="3"/>
  <c r="C9" i="3" s="1"/>
  <c r="Z41" i="50"/>
  <c r="Z39" i="50" s="1"/>
  <c r="AS41" i="50"/>
  <c r="AS39" i="50" s="1"/>
  <c r="AS40" i="4"/>
  <c r="BR7" i="18"/>
  <c r="H32" i="3" s="1"/>
  <c r="E19" i="3"/>
  <c r="D19" i="3"/>
  <c r="BT42" i="4"/>
  <c r="BU42" i="4" s="1"/>
  <c r="V7" i="18"/>
  <c r="D32" i="3" s="1"/>
  <c r="AV41" i="50"/>
  <c r="AV39" i="50" s="1"/>
  <c r="AV40" i="4"/>
  <c r="P21" i="4"/>
  <c r="P21" i="50" s="1"/>
  <c r="P20" i="50" s="1"/>
  <c r="P37" i="50" s="1"/>
  <c r="T41" i="50"/>
  <c r="T39" i="50" s="1"/>
  <c r="T40" i="4"/>
  <c r="BA21" i="50"/>
  <c r="BA20" i="50" s="1"/>
  <c r="BA37" i="50" s="1"/>
  <c r="BA38" i="50" s="1"/>
  <c r="AQ40" i="4"/>
  <c r="AQ41" i="50"/>
  <c r="AQ39" i="50" s="1"/>
  <c r="V40" i="4"/>
  <c r="V41" i="50"/>
  <c r="V39" i="50" s="1"/>
  <c r="BM41" i="50"/>
  <c r="BM39" i="50" s="1"/>
  <c r="BM40" i="4"/>
  <c r="AZ40" i="4"/>
  <c r="AZ41" i="50"/>
  <c r="AZ39" i="50" s="1"/>
  <c r="AA41" i="50"/>
  <c r="AA39" i="50" s="1"/>
  <c r="AA40" i="4"/>
  <c r="AJ40" i="4"/>
  <c r="AJ41" i="50"/>
  <c r="AJ39" i="50" s="1"/>
  <c r="BB21" i="50"/>
  <c r="BB20" i="50" s="1"/>
  <c r="BB37" i="50" s="1"/>
  <c r="BB38" i="50" s="1"/>
  <c r="BU57" i="4"/>
  <c r="N55" i="50"/>
  <c r="D19" i="49" s="1"/>
  <c r="BD21" i="50"/>
  <c r="O21" i="50"/>
  <c r="O20" i="50" s="1"/>
  <c r="O37" i="50" s="1"/>
  <c r="O38" i="50" s="1"/>
  <c r="AW21" i="50"/>
  <c r="AW20" i="50" s="1"/>
  <c r="AW37" i="50" s="1"/>
  <c r="AW38" i="50" s="1"/>
  <c r="BK21" i="50"/>
  <c r="BC21" i="50"/>
  <c r="AV21" i="50"/>
  <c r="AV20" i="50" s="1"/>
  <c r="AV37" i="50" s="1"/>
  <c r="AV38" i="50" s="1"/>
  <c r="AY21" i="50"/>
  <c r="AY20" i="50" s="1"/>
  <c r="AY37" i="50" s="1"/>
  <c r="AY38" i="50" s="1"/>
  <c r="AT7" i="18"/>
  <c r="F32" i="3" s="1"/>
  <c r="BP21" i="50"/>
  <c r="BJ21" i="50"/>
  <c r="AZ21" i="50"/>
  <c r="AZ20" i="50" s="1"/>
  <c r="AZ37" i="50" s="1"/>
  <c r="AZ38" i="50" s="1"/>
  <c r="BO21" i="50"/>
  <c r="BF21" i="50"/>
  <c r="AC21" i="4"/>
  <c r="AF21" i="4"/>
  <c r="BG21" i="50"/>
  <c r="AH7" i="18"/>
  <c r="E32" i="3" s="1"/>
  <c r="Y21" i="4"/>
  <c r="AU21" i="50"/>
  <c r="AU20" i="50" s="1"/>
  <c r="AU37" i="50" s="1"/>
  <c r="AU45" i="50" s="1"/>
  <c r="AU46" i="50" s="1"/>
  <c r="K21" i="50"/>
  <c r="K20" i="50" s="1"/>
  <c r="K37" i="50" s="1"/>
  <c r="G19" i="49"/>
  <c r="E19" i="49"/>
  <c r="H19" i="49"/>
  <c r="F19" i="49"/>
  <c r="I62" i="4"/>
  <c r="I65" i="4"/>
  <c r="D65" i="4"/>
  <c r="D62" i="4"/>
  <c r="D64" i="50"/>
  <c r="D61" i="50"/>
  <c r="G65" i="4"/>
  <c r="G62" i="4"/>
  <c r="J62" i="4"/>
  <c r="J65" i="4"/>
  <c r="J64" i="50"/>
  <c r="J61" i="50"/>
  <c r="H62" i="4"/>
  <c r="H65" i="4"/>
  <c r="I60" i="50"/>
  <c r="I46" i="50"/>
  <c r="G64" i="50"/>
  <c r="G61" i="50"/>
  <c r="F62" i="4"/>
  <c r="F65" i="4"/>
  <c r="C60" i="50"/>
  <c r="C46" i="50"/>
  <c r="E65" i="4"/>
  <c r="E62" i="4"/>
  <c r="E61" i="50"/>
  <c r="E64" i="50"/>
  <c r="H61" i="50"/>
  <c r="H64" i="50"/>
  <c r="F64" i="50"/>
  <c r="F61" i="50"/>
  <c r="C62" i="4"/>
  <c r="C65" i="4"/>
  <c r="C63" i="4"/>
  <c r="BC16" i="18" l="1"/>
  <c r="BC15" i="18" s="1"/>
  <c r="BC22" i="4" s="1"/>
  <c r="BC22" i="50" s="1"/>
  <c r="BD12" i="22"/>
  <c r="BC23" i="50"/>
  <c r="K45" i="50"/>
  <c r="K46" i="50" s="1"/>
  <c r="AM21" i="50"/>
  <c r="AM20" i="50" s="1"/>
  <c r="AM37" i="50" s="1"/>
  <c r="AM38" i="50" s="1"/>
  <c r="AA21" i="50"/>
  <c r="AA20" i="50" s="1"/>
  <c r="AA37" i="50" s="1"/>
  <c r="AA38" i="50" s="1"/>
  <c r="Q21" i="50"/>
  <c r="Q20" i="50" s="1"/>
  <c r="Q37" i="50" s="1"/>
  <c r="Q38" i="50" s="1"/>
  <c r="AQ21" i="50"/>
  <c r="AQ20" i="50" s="1"/>
  <c r="AQ37" i="50" s="1"/>
  <c r="AQ38" i="50" s="1"/>
  <c r="L21" i="50"/>
  <c r="L20" i="50" s="1"/>
  <c r="L37" i="50" s="1"/>
  <c r="L38" i="50" s="1"/>
  <c r="AL21" i="50"/>
  <c r="AL20" i="50" s="1"/>
  <c r="AL37" i="50" s="1"/>
  <c r="AL38" i="50" s="1"/>
  <c r="BQ21" i="50"/>
  <c r="U21" i="50"/>
  <c r="U20" i="50" s="1"/>
  <c r="U37" i="50" s="1"/>
  <c r="U38" i="50" s="1"/>
  <c r="AJ21" i="50"/>
  <c r="AJ20" i="50" s="1"/>
  <c r="AJ37" i="50" s="1"/>
  <c r="AJ38" i="50" s="1"/>
  <c r="BR21" i="50"/>
  <c r="S21" i="50"/>
  <c r="S20" i="50" s="1"/>
  <c r="S37" i="50" s="1"/>
  <c r="S38" i="50" s="1"/>
  <c r="AO21" i="50"/>
  <c r="AO20" i="50" s="1"/>
  <c r="AO37" i="50" s="1"/>
  <c r="AO38" i="50" s="1"/>
  <c r="W21" i="50"/>
  <c r="W20" i="50" s="1"/>
  <c r="W37" i="50" s="1"/>
  <c r="W38" i="50" s="1"/>
  <c r="AB21" i="50"/>
  <c r="AB20" i="50" s="1"/>
  <c r="AB37" i="50" s="1"/>
  <c r="AB38" i="50" s="1"/>
  <c r="BL21" i="50"/>
  <c r="R21" i="50"/>
  <c r="R20" i="50" s="1"/>
  <c r="R37" i="50" s="1"/>
  <c r="R38" i="50" s="1"/>
  <c r="BI21" i="50"/>
  <c r="BH21" i="50"/>
  <c r="C8" i="49"/>
  <c r="AE21" i="50"/>
  <c r="AE20" i="50" s="1"/>
  <c r="AE37" i="50" s="1"/>
  <c r="AE38" i="50" s="1"/>
  <c r="AD21" i="50"/>
  <c r="AD20" i="50" s="1"/>
  <c r="AD37" i="50" s="1"/>
  <c r="AD38" i="50" s="1"/>
  <c r="AG21" i="50"/>
  <c r="AG20" i="50" s="1"/>
  <c r="AG37" i="50" s="1"/>
  <c r="AG38" i="50" s="1"/>
  <c r="X21" i="50"/>
  <c r="X20" i="50" s="1"/>
  <c r="X37" i="50" s="1"/>
  <c r="X38" i="50" s="1"/>
  <c r="AH21" i="50"/>
  <c r="AH20" i="50" s="1"/>
  <c r="AH37" i="50" s="1"/>
  <c r="AH38" i="50" s="1"/>
  <c r="AK21" i="50"/>
  <c r="AK20" i="50" s="1"/>
  <c r="AK37" i="50" s="1"/>
  <c r="AK38" i="50" s="1"/>
  <c r="N21" i="50"/>
  <c r="N20" i="50" s="1"/>
  <c r="N37" i="50" s="1"/>
  <c r="N38" i="50" s="1"/>
  <c r="AR21" i="50"/>
  <c r="AR20" i="50" s="1"/>
  <c r="AR37" i="50" s="1"/>
  <c r="AR38" i="50" s="1"/>
  <c r="AP21" i="50"/>
  <c r="AP20" i="50" s="1"/>
  <c r="AP37" i="50" s="1"/>
  <c r="AP38" i="50" s="1"/>
  <c r="V21" i="50"/>
  <c r="V20" i="50" s="1"/>
  <c r="V37" i="50" s="1"/>
  <c r="V38" i="50" s="1"/>
  <c r="AX21" i="50"/>
  <c r="AX20" i="50" s="1"/>
  <c r="AX37" i="50" s="1"/>
  <c r="AX38" i="50" s="1"/>
  <c r="M21" i="50"/>
  <c r="M20" i="50" s="1"/>
  <c r="M37" i="50" s="1"/>
  <c r="M38" i="50" s="1"/>
  <c r="BN21" i="50"/>
  <c r="AT21" i="50"/>
  <c r="AT20" i="50" s="1"/>
  <c r="AT37" i="50" s="1"/>
  <c r="AT38" i="50" s="1"/>
  <c r="E15" i="3"/>
  <c r="BM21" i="50"/>
  <c r="AN21" i="50"/>
  <c r="AN20" i="50" s="1"/>
  <c r="AN37" i="50" s="1"/>
  <c r="AN38" i="50" s="1"/>
  <c r="AS21" i="50"/>
  <c r="AS20" i="50" s="1"/>
  <c r="AS37" i="50" s="1"/>
  <c r="AS38" i="50" s="1"/>
  <c r="T21" i="50"/>
  <c r="T20" i="50" s="1"/>
  <c r="T37" i="50" s="1"/>
  <c r="T38" i="50" s="1"/>
  <c r="AI21" i="50"/>
  <c r="AI20" i="50" s="1"/>
  <c r="AI37" i="50" s="1"/>
  <c r="AI38" i="50" s="1"/>
  <c r="Z21" i="50"/>
  <c r="Z20" i="50" s="1"/>
  <c r="Z37" i="50" s="1"/>
  <c r="Z38" i="50" s="1"/>
  <c r="BE21" i="50"/>
  <c r="E15" i="49"/>
  <c r="H15" i="49"/>
  <c r="H15" i="3"/>
  <c r="D15" i="3"/>
  <c r="G15" i="49"/>
  <c r="D15" i="49"/>
  <c r="BB45" i="50"/>
  <c r="BB46" i="50" s="1"/>
  <c r="F15" i="3"/>
  <c r="G15" i="3"/>
  <c r="BA45" i="50"/>
  <c r="BA46" i="50" s="1"/>
  <c r="F15" i="49"/>
  <c r="AW45" i="50"/>
  <c r="AW46" i="50" s="1"/>
  <c r="O45" i="50"/>
  <c r="AZ45" i="50"/>
  <c r="AZ46" i="50" s="1"/>
  <c r="AY45" i="50"/>
  <c r="AY46" i="50" s="1"/>
  <c r="AV45" i="50"/>
  <c r="AV46" i="50" s="1"/>
  <c r="AF21" i="50"/>
  <c r="AF20" i="50" s="1"/>
  <c r="AF37" i="50" s="1"/>
  <c r="AC21" i="50"/>
  <c r="AC20" i="50" s="1"/>
  <c r="AC37" i="50" s="1"/>
  <c r="AU60" i="50"/>
  <c r="AU61" i="50" s="1"/>
  <c r="K38" i="50"/>
  <c r="Y21" i="50"/>
  <c r="Y20" i="50" s="1"/>
  <c r="AU38" i="50"/>
  <c r="P38" i="50"/>
  <c r="P45" i="50"/>
  <c r="C66" i="4"/>
  <c r="C64" i="50"/>
  <c r="C62" i="50"/>
  <c r="C61" i="50"/>
  <c r="I64" i="50"/>
  <c r="I61" i="50"/>
  <c r="D63" i="4"/>
  <c r="BD14" i="22" l="1"/>
  <c r="BE11" i="22" s="1"/>
  <c r="BE12" i="22" s="1"/>
  <c r="BD22" i="18"/>
  <c r="BD18" i="18"/>
  <c r="BD20" i="18"/>
  <c r="BD17" i="18"/>
  <c r="BD19" i="18"/>
  <c r="BD21" i="18"/>
  <c r="BC20" i="50"/>
  <c r="BC37" i="50" s="1"/>
  <c r="BC38" i="50" s="1"/>
  <c r="BD39" i="18"/>
  <c r="BD40" i="18"/>
  <c r="BD42" i="18"/>
  <c r="BD46" i="18"/>
  <c r="BD41" i="18"/>
  <c r="BD48" i="18"/>
  <c r="BD43" i="18"/>
  <c r="BD44" i="18"/>
  <c r="BD38" i="18"/>
  <c r="BD23" i="4" s="1"/>
  <c r="BD47" i="18"/>
  <c r="BD45" i="18"/>
  <c r="AL45" i="50"/>
  <c r="AL46" i="50" s="1"/>
  <c r="AM45" i="50"/>
  <c r="AM46" i="50" s="1"/>
  <c r="AA45" i="50"/>
  <c r="AA46" i="50" s="1"/>
  <c r="K60" i="50"/>
  <c r="K61" i="50" s="1"/>
  <c r="AQ45" i="50"/>
  <c r="AQ46" i="50" s="1"/>
  <c r="AD45" i="50"/>
  <c r="AD46" i="50" s="1"/>
  <c r="Q45" i="50"/>
  <c r="Q46" i="50" s="1"/>
  <c r="L45" i="50"/>
  <c r="L46" i="50" s="1"/>
  <c r="W45" i="50"/>
  <c r="W46" i="50" s="1"/>
  <c r="AJ45" i="50"/>
  <c r="AJ46" i="50" s="1"/>
  <c r="AI45" i="50"/>
  <c r="AI60" i="50" s="1"/>
  <c r="S45" i="50"/>
  <c r="S46" i="50" s="1"/>
  <c r="AB45" i="50"/>
  <c r="AB46" i="50" s="1"/>
  <c r="X45" i="50"/>
  <c r="X46" i="50" s="1"/>
  <c r="AR45" i="50"/>
  <c r="AR46" i="50" s="1"/>
  <c r="U45" i="50"/>
  <c r="U46" i="50" s="1"/>
  <c r="R45" i="50"/>
  <c r="R46" i="50" s="1"/>
  <c r="AO45" i="50"/>
  <c r="AO46" i="50" s="1"/>
  <c r="AE45" i="50"/>
  <c r="AE46" i="50" s="1"/>
  <c r="AH45" i="50"/>
  <c r="AH46" i="50" s="1"/>
  <c r="AN45" i="50"/>
  <c r="AN46" i="50" s="1"/>
  <c r="AT45" i="50"/>
  <c r="AT46" i="50" s="1"/>
  <c r="AG45" i="50"/>
  <c r="AG46" i="50" s="1"/>
  <c r="N45" i="50"/>
  <c r="N46" i="50" s="1"/>
  <c r="AK45" i="50"/>
  <c r="AK46" i="50" s="1"/>
  <c r="V45" i="50"/>
  <c r="V46" i="50" s="1"/>
  <c r="AP45" i="50"/>
  <c r="AP46" i="50" s="1"/>
  <c r="T45" i="50"/>
  <c r="T46" i="50" s="1"/>
  <c r="D13" i="49"/>
  <c r="D14" i="49" s="1"/>
  <c r="D16" i="49" s="1"/>
  <c r="D20" i="49" s="1"/>
  <c r="D21" i="49" s="1"/>
  <c r="M45" i="50"/>
  <c r="M46" i="50" s="1"/>
  <c r="Z45" i="50"/>
  <c r="Z46" i="50" s="1"/>
  <c r="F13" i="49"/>
  <c r="F14" i="49" s="1"/>
  <c r="F16" i="49" s="1"/>
  <c r="F20" i="49" s="1"/>
  <c r="AX45" i="50"/>
  <c r="AX46" i="50" s="1"/>
  <c r="AS45" i="50"/>
  <c r="AS46" i="50" s="1"/>
  <c r="BB60" i="50"/>
  <c r="BB61" i="50" s="1"/>
  <c r="AW60" i="50"/>
  <c r="AW61" i="50" s="1"/>
  <c r="BA60" i="50"/>
  <c r="BA61" i="50" s="1"/>
  <c r="AY60" i="50"/>
  <c r="AY61" i="50" s="1"/>
  <c r="O46" i="50"/>
  <c r="O60" i="50"/>
  <c r="AZ60" i="50"/>
  <c r="AZ64" i="50" s="1"/>
  <c r="AV60" i="50"/>
  <c r="AV64" i="50" s="1"/>
  <c r="AU64" i="50"/>
  <c r="AF38" i="50"/>
  <c r="AF45" i="50"/>
  <c r="AC38" i="50"/>
  <c r="AC45" i="50"/>
  <c r="Y37" i="50"/>
  <c r="E13" i="49"/>
  <c r="E14" i="49" s="1"/>
  <c r="E16" i="49" s="1"/>
  <c r="E20" i="49" s="1"/>
  <c r="P46" i="50"/>
  <c r="P60" i="50"/>
  <c r="C65" i="50"/>
  <c r="D62" i="50"/>
  <c r="D66" i="4"/>
  <c r="E63" i="4"/>
  <c r="BE20" i="18" l="1"/>
  <c r="BE18" i="18"/>
  <c r="BE22" i="18"/>
  <c r="BE19" i="18"/>
  <c r="BE17" i="18"/>
  <c r="BE21" i="18"/>
  <c r="BC45" i="50"/>
  <c r="AL60" i="50"/>
  <c r="AL61" i="50" s="1"/>
  <c r="BD16" i="18"/>
  <c r="BD15" i="18" s="1"/>
  <c r="BD22" i="4" s="1"/>
  <c r="BD23" i="50"/>
  <c r="BE14" i="22"/>
  <c r="BF11" i="22" s="1"/>
  <c r="BE45" i="18"/>
  <c r="BE41" i="18"/>
  <c r="BE48" i="18"/>
  <c r="BE42" i="18"/>
  <c r="BE46" i="18"/>
  <c r="BE38" i="18"/>
  <c r="BE23" i="4" s="1"/>
  <c r="BE23" i="50" s="1"/>
  <c r="BE47" i="18"/>
  <c r="BE44" i="18"/>
  <c r="BE40" i="18"/>
  <c r="BE39" i="18"/>
  <c r="BE43" i="18"/>
  <c r="K64" i="50"/>
  <c r="AQ60" i="50"/>
  <c r="AQ61" i="50" s="1"/>
  <c r="AM60" i="50"/>
  <c r="AM61" i="50" s="1"/>
  <c r="AA60" i="50"/>
  <c r="AA61" i="50" s="1"/>
  <c r="Q60" i="50"/>
  <c r="Q64" i="50" s="1"/>
  <c r="AI46" i="50"/>
  <c r="X60" i="50"/>
  <c r="X64" i="50" s="1"/>
  <c r="AD60" i="50"/>
  <c r="AD64" i="50" s="1"/>
  <c r="L60" i="50"/>
  <c r="L64" i="50" s="1"/>
  <c r="W60" i="50"/>
  <c r="W61" i="50" s="1"/>
  <c r="AJ60" i="50"/>
  <c r="AJ64" i="50" s="1"/>
  <c r="AB60" i="50"/>
  <c r="AB64" i="50" s="1"/>
  <c r="AR60" i="50"/>
  <c r="AR61" i="50" s="1"/>
  <c r="S60" i="50"/>
  <c r="S61" i="50" s="1"/>
  <c r="U60" i="50"/>
  <c r="U61" i="50" s="1"/>
  <c r="AN60" i="50"/>
  <c r="AN64" i="50" s="1"/>
  <c r="R60" i="50"/>
  <c r="R61" i="50" s="1"/>
  <c r="AH60" i="50"/>
  <c r="AH64" i="50" s="1"/>
  <c r="AO60" i="50"/>
  <c r="AO64" i="50" s="1"/>
  <c r="T60" i="50"/>
  <c r="T64" i="50" s="1"/>
  <c r="AT60" i="50"/>
  <c r="AT61" i="50" s="1"/>
  <c r="BB64" i="50"/>
  <c r="AE60" i="50"/>
  <c r="AE61" i="50" s="1"/>
  <c r="N60" i="50"/>
  <c r="N64" i="50" s="1"/>
  <c r="M60" i="50"/>
  <c r="M64" i="50" s="1"/>
  <c r="AS60" i="50"/>
  <c r="AS64" i="50" s="1"/>
  <c r="AG60" i="50"/>
  <c r="AG64" i="50" s="1"/>
  <c r="AW64" i="50"/>
  <c r="AX60" i="50"/>
  <c r="AX61" i="50" s="1"/>
  <c r="Z60" i="50"/>
  <c r="Z61" i="50" s="1"/>
  <c r="V60" i="50"/>
  <c r="V64" i="50" s="1"/>
  <c r="AK60" i="50"/>
  <c r="AK61" i="50" s="1"/>
  <c r="E21" i="49"/>
  <c r="F21" i="49" s="1"/>
  <c r="BA64" i="50"/>
  <c r="AP60" i="50"/>
  <c r="AP61" i="50" s="1"/>
  <c r="AZ61" i="50"/>
  <c r="AY64" i="50"/>
  <c r="AV61" i="50"/>
  <c r="O61" i="50"/>
  <c r="O64" i="50"/>
  <c r="AF46" i="50"/>
  <c r="AF60" i="50"/>
  <c r="AC46" i="50"/>
  <c r="AC60" i="50"/>
  <c r="Y38" i="50"/>
  <c r="Y45" i="50"/>
  <c r="AI64" i="50"/>
  <c r="AI61" i="50"/>
  <c r="P64" i="50"/>
  <c r="P61" i="50"/>
  <c r="D65" i="50"/>
  <c r="E62" i="50"/>
  <c r="E66" i="4"/>
  <c r="F63" i="4"/>
  <c r="AL64" i="50" l="1"/>
  <c r="BD22" i="50"/>
  <c r="BD20" i="50" s="1"/>
  <c r="AQ64" i="50"/>
  <c r="BC46" i="50"/>
  <c r="BC60" i="50"/>
  <c r="BE16" i="18"/>
  <c r="BE15" i="18" s="1"/>
  <c r="BE22" i="4" s="1"/>
  <c r="BE22" i="50" s="1"/>
  <c r="BE20" i="50" s="1"/>
  <c r="BE37" i="50" s="1"/>
  <c r="BF12" i="22"/>
  <c r="AM64" i="50"/>
  <c r="AA64" i="50"/>
  <c r="Q61" i="50"/>
  <c r="AD61" i="50"/>
  <c r="W64" i="50"/>
  <c r="L61" i="50"/>
  <c r="X61" i="50"/>
  <c r="AB61" i="50"/>
  <c r="AJ61" i="50"/>
  <c r="AR64" i="50"/>
  <c r="R64" i="50"/>
  <c r="S64" i="50"/>
  <c r="U64" i="50"/>
  <c r="AN61" i="50"/>
  <c r="AO61" i="50"/>
  <c r="AH61" i="50"/>
  <c r="AE64" i="50"/>
  <c r="V61" i="50"/>
  <c r="T61" i="50"/>
  <c r="AT64" i="50"/>
  <c r="AS61" i="50"/>
  <c r="N61" i="50"/>
  <c r="Z64" i="50"/>
  <c r="M61" i="50"/>
  <c r="AG61" i="50"/>
  <c r="AX64" i="50"/>
  <c r="AK64" i="50"/>
  <c r="AP64" i="50"/>
  <c r="AF61" i="50"/>
  <c r="AF64" i="50"/>
  <c r="AC64" i="50"/>
  <c r="AC61" i="50"/>
  <c r="Y46" i="50"/>
  <c r="Y60" i="50"/>
  <c r="E65" i="50"/>
  <c r="F62" i="50"/>
  <c r="F66" i="4"/>
  <c r="G63" i="4"/>
  <c r="BF22" i="18" l="1"/>
  <c r="BF17" i="18"/>
  <c r="BF18" i="18"/>
  <c r="BF20" i="18"/>
  <c r="BF21" i="18"/>
  <c r="BF19" i="18"/>
  <c r="BC61" i="50"/>
  <c r="BC64" i="50"/>
  <c r="BF39" i="18"/>
  <c r="BF42" i="18"/>
  <c r="BF40" i="18"/>
  <c r="BF44" i="18"/>
  <c r="BF43" i="18"/>
  <c r="BF38" i="18"/>
  <c r="BF23" i="4" s="1"/>
  <c r="BF48" i="18"/>
  <c r="BF41" i="18"/>
  <c r="BF47" i="18"/>
  <c r="BF45" i="18"/>
  <c r="BF46" i="18"/>
  <c r="BD37" i="50"/>
  <c r="BF14" i="22"/>
  <c r="BG11" i="22" s="1"/>
  <c r="BE38" i="50"/>
  <c r="BE45" i="50"/>
  <c r="Y64" i="50"/>
  <c r="Y61" i="50"/>
  <c r="F65" i="50"/>
  <c r="G62" i="50"/>
  <c r="G66" i="4"/>
  <c r="H63" i="4"/>
  <c r="BF16" i="18" l="1"/>
  <c r="BF15" i="18" s="1"/>
  <c r="BF22" i="4" s="1"/>
  <c r="BF22" i="50" s="1"/>
  <c r="BF23" i="50"/>
  <c r="BE46" i="50"/>
  <c r="BE60" i="50"/>
  <c r="BD38" i="50"/>
  <c r="BD45" i="50"/>
  <c r="BG12" i="22"/>
  <c r="G65" i="50"/>
  <c r="H62" i="50"/>
  <c r="H66" i="4"/>
  <c r="I63" i="4"/>
  <c r="BG17" i="18" l="1"/>
  <c r="BG19" i="18"/>
  <c r="BG21" i="18"/>
  <c r="BG22" i="18"/>
  <c r="BG18" i="18"/>
  <c r="BG20" i="18"/>
  <c r="BE64" i="50"/>
  <c r="BE61" i="50"/>
  <c r="BG14" i="22"/>
  <c r="BH11" i="22" s="1"/>
  <c r="BG47" i="18"/>
  <c r="BG42" i="18"/>
  <c r="BG41" i="18"/>
  <c r="BG48" i="18"/>
  <c r="BG43" i="18"/>
  <c r="BG40" i="18"/>
  <c r="BG38" i="18"/>
  <c r="BG23" i="4" s="1"/>
  <c r="BG44" i="18"/>
  <c r="BG46" i="18"/>
  <c r="BG45" i="18"/>
  <c r="BG39" i="18"/>
  <c r="BD46" i="50"/>
  <c r="BD60" i="50"/>
  <c r="BF20" i="50"/>
  <c r="H65" i="50"/>
  <c r="I62" i="50"/>
  <c r="I66" i="4"/>
  <c r="J63" i="4"/>
  <c r="BG16" i="18" l="1"/>
  <c r="BG15" i="18" s="1"/>
  <c r="BG22" i="4" s="1"/>
  <c r="BG22" i="50" s="1"/>
  <c r="BH12" i="22"/>
  <c r="BF37" i="50"/>
  <c r="G13" i="49"/>
  <c r="G14" i="49" s="1"/>
  <c r="G16" i="49" s="1"/>
  <c r="G20" i="49" s="1"/>
  <c r="G21" i="49" s="1"/>
  <c r="BG23" i="50"/>
  <c r="BD61" i="50"/>
  <c r="BD64" i="50"/>
  <c r="I65" i="50"/>
  <c r="J62" i="50"/>
  <c r="J66" i="4"/>
  <c r="BH14" i="22" l="1"/>
  <c r="BI11" i="22" s="1"/>
  <c r="BI12" i="22" s="1"/>
  <c r="BH21" i="18"/>
  <c r="BH17" i="18"/>
  <c r="BH19" i="18"/>
  <c r="BH18" i="18"/>
  <c r="BH20" i="18"/>
  <c r="BH22" i="18"/>
  <c r="BF38" i="50"/>
  <c r="BF45" i="50"/>
  <c r="BH38" i="18"/>
  <c r="BH23" i="4" s="1"/>
  <c r="BH23" i="50" s="1"/>
  <c r="BH43" i="18"/>
  <c r="BH45" i="18"/>
  <c r="BH48" i="18"/>
  <c r="BH46" i="18"/>
  <c r="BH41" i="18"/>
  <c r="BH39" i="18"/>
  <c r="BH47" i="18"/>
  <c r="BH42" i="18"/>
  <c r="BH44" i="18"/>
  <c r="BH40" i="18"/>
  <c r="BG20" i="50"/>
  <c r="J65" i="50"/>
  <c r="K62" i="50"/>
  <c r="BI21" i="18" l="1"/>
  <c r="BI17" i="18"/>
  <c r="BI19" i="18"/>
  <c r="BI18" i="18"/>
  <c r="BI20" i="18"/>
  <c r="BI22" i="18"/>
  <c r="BH16" i="18"/>
  <c r="BH15" i="18" s="1"/>
  <c r="BH22" i="4" s="1"/>
  <c r="BH22" i="50" s="1"/>
  <c r="BH20" i="50" s="1"/>
  <c r="BH37" i="50" s="1"/>
  <c r="BF60" i="50"/>
  <c r="BF46" i="50"/>
  <c r="BG37" i="50"/>
  <c r="BI14" i="22"/>
  <c r="BJ11" i="22" s="1"/>
  <c r="BI41" i="18"/>
  <c r="BI43" i="18"/>
  <c r="BI45" i="18"/>
  <c r="BI48" i="18"/>
  <c r="BI47" i="18"/>
  <c r="BI38" i="18"/>
  <c r="BI23" i="4" s="1"/>
  <c r="BI23" i="50" s="1"/>
  <c r="BI39" i="18"/>
  <c r="BI42" i="18"/>
  <c r="BI44" i="18"/>
  <c r="BI46" i="18"/>
  <c r="BI40" i="18"/>
  <c r="K65" i="50"/>
  <c r="L62" i="50"/>
  <c r="BI16" i="18" l="1"/>
  <c r="BI15" i="18" s="1"/>
  <c r="BI22" i="4" s="1"/>
  <c r="BI22" i="50" s="1"/>
  <c r="BI20" i="50" s="1"/>
  <c r="BG38" i="50"/>
  <c r="BG45" i="50"/>
  <c r="BF64" i="50"/>
  <c r="BF61" i="50"/>
  <c r="BJ12" i="22"/>
  <c r="BH38" i="50"/>
  <c r="BH45" i="50"/>
  <c r="L65" i="50"/>
  <c r="M62" i="50"/>
  <c r="BJ14" i="22" l="1"/>
  <c r="BK11" i="22" s="1"/>
  <c r="BK12" i="22" s="1"/>
  <c r="BJ21" i="18"/>
  <c r="BJ18" i="18"/>
  <c r="BJ17" i="18"/>
  <c r="BJ19" i="18"/>
  <c r="BJ20" i="18"/>
  <c r="BJ22" i="18"/>
  <c r="BG60" i="50"/>
  <c r="BG46" i="50"/>
  <c r="BH46" i="50"/>
  <c r="BH60" i="50"/>
  <c r="BJ43" i="18"/>
  <c r="BJ40" i="18"/>
  <c r="BJ39" i="18"/>
  <c r="BJ48" i="18"/>
  <c r="BJ42" i="18"/>
  <c r="BJ38" i="18"/>
  <c r="BJ23" i="4" s="1"/>
  <c r="BJ23" i="50" s="1"/>
  <c r="BJ47" i="18"/>
  <c r="BJ45" i="18"/>
  <c r="BJ41" i="18"/>
  <c r="BJ44" i="18"/>
  <c r="BJ46" i="18"/>
  <c r="BI37" i="50"/>
  <c r="M65" i="50"/>
  <c r="N62" i="50"/>
  <c r="BK14" i="22" l="1"/>
  <c r="BL11" i="22" s="1"/>
  <c r="BL12" i="22" s="1"/>
  <c r="BK18" i="18"/>
  <c r="BK20" i="18"/>
  <c r="BK22" i="18"/>
  <c r="BK17" i="18"/>
  <c r="BK19" i="18"/>
  <c r="BK21" i="18"/>
  <c r="BJ16" i="18"/>
  <c r="BJ15" i="18" s="1"/>
  <c r="BJ22" i="4" s="1"/>
  <c r="BJ22" i="50" s="1"/>
  <c r="BJ20" i="50" s="1"/>
  <c r="BK43" i="18"/>
  <c r="BK40" i="18"/>
  <c r="BK41" i="18"/>
  <c r="BK47" i="18"/>
  <c r="BK39" i="18"/>
  <c r="BK42" i="18"/>
  <c r="BK45" i="18"/>
  <c r="BK46" i="18"/>
  <c r="BK38" i="18"/>
  <c r="BK23" i="4" s="1"/>
  <c r="BK23" i="50" s="1"/>
  <c r="BK44" i="18"/>
  <c r="BK48" i="18"/>
  <c r="BH61" i="50"/>
  <c r="BH64" i="50"/>
  <c r="BG61" i="50"/>
  <c r="BG64" i="50"/>
  <c r="BI38" i="50"/>
  <c r="BI45" i="50"/>
  <c r="N65" i="50"/>
  <c r="O62" i="50"/>
  <c r="BL14" i="22" l="1"/>
  <c r="BM11" i="22" s="1"/>
  <c r="BM12" i="22" s="1"/>
  <c r="BL20" i="18"/>
  <c r="BL18" i="18"/>
  <c r="BL22" i="18"/>
  <c r="BL17" i="18"/>
  <c r="BL19" i="18"/>
  <c r="BL21" i="18"/>
  <c r="BK16" i="18"/>
  <c r="BK15" i="18" s="1"/>
  <c r="BK22" i="4" s="1"/>
  <c r="BK22" i="50" s="1"/>
  <c r="BK20" i="50" s="1"/>
  <c r="BK37" i="50" s="1"/>
  <c r="BI46" i="50"/>
  <c r="BI60" i="50"/>
  <c r="BL40" i="18"/>
  <c r="BL43" i="18"/>
  <c r="BL45" i="18"/>
  <c r="BL38" i="18"/>
  <c r="BL23" i="4" s="1"/>
  <c r="BL23" i="50" s="1"/>
  <c r="BL47" i="18"/>
  <c r="BL39" i="18"/>
  <c r="BL46" i="18"/>
  <c r="BL41" i="18"/>
  <c r="BL42" i="18"/>
  <c r="BL44" i="18"/>
  <c r="BL48" i="18"/>
  <c r="BJ37" i="50"/>
  <c r="O65" i="50"/>
  <c r="P62" i="50"/>
  <c r="BM22" i="18" l="1"/>
  <c r="BM18" i="18"/>
  <c r="BM20" i="18"/>
  <c r="BM21" i="18"/>
  <c r="BM17" i="18"/>
  <c r="BM19" i="18"/>
  <c r="BL16" i="18"/>
  <c r="BL15" i="18" s="1"/>
  <c r="BL22" i="4" s="1"/>
  <c r="BL22" i="50" s="1"/>
  <c r="BL20" i="50" s="1"/>
  <c r="BJ38" i="50"/>
  <c r="BJ45" i="50"/>
  <c r="BM14" i="22"/>
  <c r="BN11" i="22" s="1"/>
  <c r="BM42" i="18"/>
  <c r="BM45" i="18"/>
  <c r="BM39" i="18"/>
  <c r="BM46" i="18"/>
  <c r="BM41" i="18"/>
  <c r="BM47" i="18"/>
  <c r="BM44" i="18"/>
  <c r="BM40" i="18"/>
  <c r="BM48" i="18"/>
  <c r="BM38" i="18"/>
  <c r="BM23" i="4" s="1"/>
  <c r="BM23" i="50" s="1"/>
  <c r="BM43" i="18"/>
  <c r="BI61" i="50"/>
  <c r="BI64" i="50"/>
  <c r="BK38" i="50"/>
  <c r="BK45" i="50"/>
  <c r="P65" i="50"/>
  <c r="Q62" i="50"/>
  <c r="BM16" i="18" l="1"/>
  <c r="BM15" i="18" s="1"/>
  <c r="BM22" i="4" s="1"/>
  <c r="BM22" i="50" s="1"/>
  <c r="BM20" i="50" s="1"/>
  <c r="BM37" i="50" s="1"/>
  <c r="BK46" i="50"/>
  <c r="BK60" i="50"/>
  <c r="BN12" i="22"/>
  <c r="BJ46" i="50"/>
  <c r="BJ60" i="50"/>
  <c r="BL37" i="50"/>
  <c r="Q65" i="50"/>
  <c r="R62" i="50"/>
  <c r="BN22" i="18" l="1"/>
  <c r="BN18" i="18"/>
  <c r="BN20" i="18"/>
  <c r="BN17" i="18"/>
  <c r="BN19" i="18"/>
  <c r="BN21" i="18"/>
  <c r="BL38" i="50"/>
  <c r="BL45" i="50"/>
  <c r="BN14" i="22"/>
  <c r="BO11" i="22" s="1"/>
  <c r="BN38" i="18"/>
  <c r="BN23" i="4" s="1"/>
  <c r="BN23" i="50" s="1"/>
  <c r="BN40" i="18"/>
  <c r="BN46" i="18"/>
  <c r="BN47" i="18"/>
  <c r="BN44" i="18"/>
  <c r="BN39" i="18"/>
  <c r="BN42" i="18"/>
  <c r="BN48" i="18"/>
  <c r="BN41" i="18"/>
  <c r="BN45" i="18"/>
  <c r="BN43" i="18"/>
  <c r="BJ61" i="50"/>
  <c r="BJ64" i="50"/>
  <c r="BK64" i="50"/>
  <c r="BK61" i="50"/>
  <c r="BM38" i="50"/>
  <c r="BM45" i="50"/>
  <c r="R65" i="50"/>
  <c r="S62" i="50"/>
  <c r="BN16" i="18" l="1"/>
  <c r="BN15" i="18" s="1"/>
  <c r="BN22" i="4" s="1"/>
  <c r="BN22" i="50" s="1"/>
  <c r="BN20" i="50" s="1"/>
  <c r="BO12" i="22"/>
  <c r="BL46" i="50"/>
  <c r="BL60" i="50"/>
  <c r="BM46" i="50"/>
  <c r="BM60" i="50"/>
  <c r="S65" i="50"/>
  <c r="T62" i="50"/>
  <c r="BO17" i="18" l="1"/>
  <c r="BO19" i="18"/>
  <c r="BO21" i="18"/>
  <c r="BO22" i="18"/>
  <c r="BO18" i="18"/>
  <c r="BO20" i="18"/>
  <c r="BL61" i="50"/>
  <c r="BL64" i="50"/>
  <c r="BO14" i="22"/>
  <c r="BP11" i="22" s="1"/>
  <c r="BO44" i="18"/>
  <c r="BO43" i="18"/>
  <c r="BO48" i="18"/>
  <c r="BO45" i="18"/>
  <c r="BO40" i="18"/>
  <c r="BO47" i="18"/>
  <c r="BO38" i="18"/>
  <c r="BO23" i="4" s="1"/>
  <c r="BO23" i="50" s="1"/>
  <c r="BO41" i="18"/>
  <c r="BO46" i="18"/>
  <c r="BO42" i="18"/>
  <c r="BO39" i="18"/>
  <c r="BM64" i="50"/>
  <c r="BM61" i="50"/>
  <c r="BN37" i="50"/>
  <c r="T65" i="50"/>
  <c r="U62" i="50"/>
  <c r="BO16" i="18" l="1"/>
  <c r="BO15" i="18" s="1"/>
  <c r="BO22" i="4" s="1"/>
  <c r="BO22" i="50" s="1"/>
  <c r="BO20" i="50" s="1"/>
  <c r="BO37" i="50" s="1"/>
  <c r="BP12" i="22"/>
  <c r="BN38" i="50"/>
  <c r="BN45" i="50"/>
  <c r="U65" i="50"/>
  <c r="V62" i="50"/>
  <c r="BP21" i="18" l="1"/>
  <c r="BP17" i="18"/>
  <c r="BP19" i="18"/>
  <c r="BP18" i="18"/>
  <c r="BP20" i="18"/>
  <c r="BP22" i="18"/>
  <c r="BN46" i="50"/>
  <c r="BN60" i="50"/>
  <c r="BP14" i="22"/>
  <c r="BQ11" i="22" s="1"/>
  <c r="BP47" i="18"/>
  <c r="BP45" i="18"/>
  <c r="BP43" i="18"/>
  <c r="BP40" i="18"/>
  <c r="BP39" i="18"/>
  <c r="BP41" i="18"/>
  <c r="BP42" i="18"/>
  <c r="BP44" i="18"/>
  <c r="BP38" i="18"/>
  <c r="BP23" i="4" s="1"/>
  <c r="BP23" i="50" s="1"/>
  <c r="BP46" i="18"/>
  <c r="BP48" i="18"/>
  <c r="BO38" i="50"/>
  <c r="BO45" i="50"/>
  <c r="V65" i="50"/>
  <c r="W62" i="50"/>
  <c r="BP16" i="18" l="1"/>
  <c r="BP15" i="18" s="1"/>
  <c r="BP22" i="4" s="1"/>
  <c r="BP22" i="50" s="1"/>
  <c r="BP20" i="50" s="1"/>
  <c r="BP37" i="50" s="1"/>
  <c r="BQ12" i="22"/>
  <c r="BN61" i="50"/>
  <c r="BN64" i="50"/>
  <c r="BO46" i="50"/>
  <c r="BO60" i="50"/>
  <c r="W65" i="50"/>
  <c r="X62" i="50"/>
  <c r="BQ21" i="18" l="1"/>
  <c r="BQ17" i="18"/>
  <c r="BQ19" i="18"/>
  <c r="BQ20" i="18"/>
  <c r="BQ22" i="18"/>
  <c r="BQ18" i="18"/>
  <c r="BQ14" i="22"/>
  <c r="BR11" i="22" s="1"/>
  <c r="BQ44" i="18"/>
  <c r="BQ38" i="18"/>
  <c r="BQ23" i="4" s="1"/>
  <c r="BQ23" i="50" s="1"/>
  <c r="BQ47" i="18"/>
  <c r="BQ43" i="18"/>
  <c r="BQ46" i="18"/>
  <c r="BQ39" i="18"/>
  <c r="BQ41" i="18"/>
  <c r="BQ45" i="18"/>
  <c r="BQ48" i="18"/>
  <c r="BQ40" i="18"/>
  <c r="BQ42" i="18"/>
  <c r="BO64" i="50"/>
  <c r="BO61" i="50"/>
  <c r="BP38" i="50"/>
  <c r="BP45" i="50"/>
  <c r="X65" i="50"/>
  <c r="Y62" i="50"/>
  <c r="BQ16" i="18" l="1"/>
  <c r="BQ15" i="18" s="1"/>
  <c r="BQ22" i="4" s="1"/>
  <c r="BQ22" i="50" s="1"/>
  <c r="BQ20" i="50" s="1"/>
  <c r="BQ37" i="50" s="1"/>
  <c r="BP46" i="50"/>
  <c r="BP60" i="50"/>
  <c r="BR12" i="22"/>
  <c r="Y65" i="50"/>
  <c r="Z62" i="50"/>
  <c r="BR18" i="18" l="1"/>
  <c r="BR21" i="18"/>
  <c r="BR17" i="18"/>
  <c r="BR19" i="18"/>
  <c r="BR20" i="18"/>
  <c r="BR22" i="18"/>
  <c r="BR39" i="18"/>
  <c r="BR40" i="18"/>
  <c r="BR41" i="18"/>
  <c r="BR38" i="18"/>
  <c r="BR23" i="4" s="1"/>
  <c r="BR44" i="18"/>
  <c r="BR48" i="18"/>
  <c r="BR42" i="18"/>
  <c r="BR47" i="18"/>
  <c r="BR43" i="18"/>
  <c r="BR46" i="18"/>
  <c r="BR45" i="18"/>
  <c r="BP64" i="50"/>
  <c r="BP61" i="50"/>
  <c r="BQ38" i="50"/>
  <c r="BQ45" i="50"/>
  <c r="BR14" i="22"/>
  <c r="BS11" i="22" s="1"/>
  <c r="BS12" i="22" s="1"/>
  <c r="BS14" i="22" s="1"/>
  <c r="Z65" i="50"/>
  <c r="AA62" i="50"/>
  <c r="BR16" i="18" l="1"/>
  <c r="BR15" i="18" s="1"/>
  <c r="BR22" i="4" s="1"/>
  <c r="BR22" i="50" s="1"/>
  <c r="BR23" i="50"/>
  <c r="BT23" i="4"/>
  <c r="BU23" i="4" s="1"/>
  <c r="BQ46" i="50"/>
  <c r="BQ60" i="50"/>
  <c r="AA65" i="50"/>
  <c r="AB62" i="50"/>
  <c r="BR20" i="50" l="1"/>
  <c r="BR37" i="50" s="1"/>
  <c r="BT22" i="4"/>
  <c r="BU22" i="4" s="1"/>
  <c r="BQ64" i="50"/>
  <c r="BQ61" i="50"/>
  <c r="AB65" i="50"/>
  <c r="AC62" i="50"/>
  <c r="H13" i="49" l="1"/>
  <c r="H14" i="49" s="1"/>
  <c r="H16" i="49" s="1"/>
  <c r="H20" i="49" s="1"/>
  <c r="H21" i="49" s="1"/>
  <c r="E8" i="49" s="1"/>
  <c r="BR38" i="50"/>
  <c r="BR45" i="50"/>
  <c r="AC65" i="50"/>
  <c r="AD62" i="50"/>
  <c r="BR46" i="50" l="1"/>
  <c r="BR60" i="50"/>
  <c r="AD65" i="50"/>
  <c r="AE62" i="50"/>
  <c r="BR64" i="50" l="1"/>
  <c r="F8" i="49" s="1"/>
  <c r="BR61" i="50"/>
  <c r="AE65" i="50"/>
  <c r="AF62" i="50"/>
  <c r="AF65" i="50" l="1"/>
  <c r="AG62" i="50"/>
  <c r="AG65" i="50" l="1"/>
  <c r="AH62" i="50"/>
  <c r="AH65" i="50" l="1"/>
  <c r="AI62" i="50"/>
  <c r="AI65" i="50" l="1"/>
  <c r="AJ62" i="50"/>
  <c r="AJ65" i="50" l="1"/>
  <c r="AK62" i="50"/>
  <c r="AK65" i="50" l="1"/>
  <c r="AL62" i="50"/>
  <c r="AL65" i="50" l="1"/>
  <c r="AM62" i="50"/>
  <c r="AM65" i="50" l="1"/>
  <c r="AN62" i="50"/>
  <c r="AN65" i="50" l="1"/>
  <c r="AO62" i="50"/>
  <c r="AO65" i="50" l="1"/>
  <c r="AP62" i="50"/>
  <c r="AP65" i="50" l="1"/>
  <c r="AQ62" i="50"/>
  <c r="AQ65" i="50" l="1"/>
  <c r="AR62" i="50"/>
  <c r="AR65" i="50" l="1"/>
  <c r="AS62" i="50"/>
  <c r="AS65" i="50" l="1"/>
  <c r="AT62" i="50"/>
  <c r="AT65" i="50" l="1"/>
  <c r="AU62" i="50"/>
  <c r="AU65" i="50" l="1"/>
  <c r="AV62" i="50"/>
  <c r="AV65" i="50" l="1"/>
  <c r="AW62" i="50"/>
  <c r="AW65" i="50" l="1"/>
  <c r="AX62" i="50"/>
  <c r="AX65" i="50" l="1"/>
  <c r="AY62" i="50"/>
  <c r="AY65" i="50" l="1"/>
  <c r="AZ62" i="50"/>
  <c r="AZ65" i="50" l="1"/>
  <c r="BA62" i="50"/>
  <c r="BA65" i="50" l="1"/>
  <c r="BB62" i="50"/>
  <c r="BB65" i="50" l="1"/>
  <c r="BC62" i="50"/>
  <c r="BC65" i="50" l="1"/>
  <c r="BD62" i="50"/>
  <c r="BD65" i="50" l="1"/>
  <c r="BE62" i="50"/>
  <c r="BE65" i="50" l="1"/>
  <c r="BF62" i="50"/>
  <c r="BF65" i="50" l="1"/>
  <c r="BG62" i="50"/>
  <c r="BG65" i="50" l="1"/>
  <c r="BH62" i="50"/>
  <c r="BH65" i="50" l="1"/>
  <c r="BI62" i="50"/>
  <c r="BI65" i="50" l="1"/>
  <c r="BJ62" i="50"/>
  <c r="BJ65" i="50" l="1"/>
  <c r="BK62" i="50"/>
  <c r="BK65" i="50" l="1"/>
  <c r="BL62" i="50"/>
  <c r="BL65" i="50" l="1"/>
  <c r="BM62" i="50"/>
  <c r="BM65" i="50" l="1"/>
  <c r="BN62" i="50"/>
  <c r="BN65" i="50" l="1"/>
  <c r="BO62" i="50"/>
  <c r="BO65" i="50" l="1"/>
  <c r="BP62" i="50"/>
  <c r="BP65" i="50" l="1"/>
  <c r="BQ62" i="50"/>
  <c r="BQ65" i="50" l="1"/>
  <c r="BR62" i="50"/>
  <c r="D8" i="49" s="1"/>
  <c r="BR65" i="50" l="1"/>
  <c r="G8" i="49" s="1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K147" i="18" l="1"/>
  <c r="AF152" i="18"/>
  <c r="AU149" i="18"/>
  <c r="BO152" i="18"/>
  <c r="Y151" i="18"/>
  <c r="AN148" i="18"/>
  <c r="AR150" i="18"/>
  <c r="BC151" i="18"/>
  <c r="AZ152" i="18"/>
  <c r="Z152" i="18"/>
  <c r="AU148" i="18"/>
  <c r="BQ150" i="18"/>
  <c r="M148" i="18"/>
  <c r="U149" i="18"/>
  <c r="X151" i="18"/>
  <c r="AM150" i="18"/>
  <c r="BG152" i="18"/>
  <c r="Q148" i="18"/>
  <c r="AF149" i="18"/>
  <c r="L151" i="18"/>
  <c r="Z149" i="18"/>
  <c r="M149" i="18"/>
  <c r="AD152" i="18"/>
  <c r="AX152" i="18"/>
  <c r="AB148" i="18"/>
  <c r="V152" i="18"/>
  <c r="BI151" i="18"/>
  <c r="AV149" i="18"/>
  <c r="BR151" i="18"/>
  <c r="S151" i="18"/>
  <c r="AO149" i="18"/>
  <c r="S152" i="18"/>
  <c r="AM148" i="18"/>
  <c r="BH148" i="18"/>
  <c r="BQ149" i="18"/>
  <c r="AE152" i="18"/>
  <c r="BA149" i="18"/>
  <c r="AF150" i="18"/>
  <c r="V151" i="18"/>
  <c r="BM150" i="18"/>
  <c r="X148" i="18"/>
  <c r="AR151" i="18"/>
  <c r="BN149" i="18"/>
  <c r="Q152" i="18"/>
  <c r="X152" i="18"/>
  <c r="AI150" i="18"/>
  <c r="AN150" i="18"/>
  <c r="AL150" i="18"/>
  <c r="AD147" i="18"/>
  <c r="BM151" i="18"/>
  <c r="BP152" i="18"/>
  <c r="AU152" i="18"/>
  <c r="BB148" i="18"/>
  <c r="AE147" i="18"/>
  <c r="AS150" i="18"/>
  <c r="Z151" i="18"/>
  <c r="AP149" i="18"/>
  <c r="AO148" i="18"/>
  <c r="U148" i="18"/>
  <c r="AQ151" i="18"/>
  <c r="BF152" i="18"/>
  <c r="O149" i="18"/>
  <c r="AI151" i="18"/>
  <c r="AX148" i="18"/>
  <c r="BB151" i="18"/>
  <c r="BM147" i="18"/>
  <c r="P150" i="18"/>
  <c r="AJ152" i="18"/>
  <c r="BF150" i="18"/>
  <c r="BF149" i="18"/>
  <c r="BN147" i="18"/>
  <c r="N151" i="18"/>
  <c r="AI148" i="18"/>
  <c r="AX150" i="18"/>
  <c r="BR152" i="18"/>
  <c r="AA152" i="18"/>
  <c r="AP147" i="18"/>
  <c r="AC148" i="18"/>
  <c r="AJ150" i="18"/>
  <c r="Y152" i="18"/>
  <c r="AN151" i="18"/>
  <c r="BH150" i="18"/>
  <c r="R151" i="18"/>
  <c r="AG152" i="18"/>
  <c r="K150" i="18"/>
  <c r="BG150" i="18"/>
  <c r="BP148" i="18"/>
  <c r="AD149" i="18"/>
  <c r="AY148" i="18"/>
  <c r="AH147" i="18"/>
  <c r="AW151" i="18"/>
  <c r="BR150" i="18"/>
  <c r="T151" i="18"/>
  <c r="AP151" i="18"/>
  <c r="BK149" i="18"/>
  <c r="BI147" i="18"/>
  <c r="P149" i="18"/>
  <c r="T147" i="18"/>
  <c r="AI147" i="18"/>
  <c r="BC148" i="18"/>
  <c r="L150" i="18"/>
  <c r="AB149" i="18"/>
  <c r="BD150" i="18"/>
  <c r="BI152" i="18"/>
  <c r="M150" i="18"/>
  <c r="AK148" i="18"/>
  <c r="BF148" i="18"/>
  <c r="AN147" i="18"/>
  <c r="BD148" i="18"/>
  <c r="AA150" i="18"/>
  <c r="AC147" i="18"/>
  <c r="BJ151" i="18"/>
  <c r="AM147" i="18"/>
  <c r="P148" i="18"/>
  <c r="AF148" i="18"/>
  <c r="BA152" i="18"/>
  <c r="BP147" i="18"/>
  <c r="Y148" i="18"/>
  <c r="AT147" i="18"/>
  <c r="BI149" i="18"/>
  <c r="K152" i="18"/>
  <c r="L149" i="18"/>
  <c r="AA151" i="18"/>
  <c r="AU151" i="18"/>
  <c r="BQ152" i="18"/>
  <c r="T149" i="18"/>
  <c r="BD149" i="18"/>
  <c r="X149" i="18"/>
  <c r="AS152" i="18"/>
  <c r="BH152" i="18"/>
  <c r="Q147" i="18"/>
  <c r="AL151" i="18"/>
  <c r="BA150" i="18"/>
  <c r="AY149" i="18"/>
  <c r="O148" i="18"/>
  <c r="AJ151" i="18"/>
  <c r="AY147" i="18"/>
  <c r="BQ147" i="18"/>
  <c r="AC152" i="18"/>
  <c r="AR152" i="18"/>
  <c r="V148" i="18"/>
  <c r="BR148" i="18"/>
  <c r="T150" i="18"/>
  <c r="AN149" i="18"/>
  <c r="BJ148" i="18"/>
  <c r="AQ152" i="18"/>
  <c r="BH151" i="18"/>
  <c r="K149" i="18"/>
  <c r="AE148" i="18"/>
  <c r="BA151" i="18"/>
  <c r="Y147" i="18"/>
  <c r="T152" i="18"/>
  <c r="BF147" i="18"/>
  <c r="AE151" i="18"/>
  <c r="AT152" i="18"/>
  <c r="BN152" i="18"/>
  <c r="W151" i="18"/>
  <c r="AL152" i="18"/>
  <c r="BL152" i="18"/>
  <c r="BE147" i="18"/>
  <c r="W148" i="18"/>
  <c r="M152" i="18"/>
  <c r="AI152" i="18"/>
  <c r="AW147" i="18"/>
  <c r="Y149" i="18"/>
  <c r="R148" i="18"/>
  <c r="BB150" i="18"/>
  <c r="AY151" i="18"/>
  <c r="BB152" i="18"/>
  <c r="V147" i="18"/>
  <c r="S147" i="18"/>
  <c r="AH148" i="18"/>
  <c r="AQ147" i="18"/>
  <c r="BA147" i="18"/>
  <c r="AT148" i="18"/>
  <c r="X147" i="18"/>
  <c r="AT149" i="18"/>
  <c r="BO150" i="18"/>
  <c r="N148" i="18"/>
  <c r="L148" i="18"/>
  <c r="AG151" i="18"/>
  <c r="AV151" i="18"/>
  <c r="BP151" i="18"/>
  <c r="Z147" i="18"/>
  <c r="AO150" i="18"/>
  <c r="BN148" i="18"/>
  <c r="AS149" i="18"/>
  <c r="BO149" i="18"/>
  <c r="P152" i="18"/>
  <c r="AL147" i="18"/>
  <c r="BG147" i="18"/>
  <c r="AV147" i="18"/>
  <c r="AD150" i="18"/>
  <c r="AJ147" i="18"/>
  <c r="BE148" i="18"/>
  <c r="AH149" i="18"/>
  <c r="AC150" i="18"/>
  <c r="AX151" i="18"/>
  <c r="BA148" i="18"/>
  <c r="AV152" i="18"/>
  <c r="AA147" i="18"/>
  <c r="AP150" i="18"/>
  <c r="BJ147" i="18"/>
  <c r="S150" i="18"/>
  <c r="BM152" i="18"/>
  <c r="Q151" i="18"/>
  <c r="AF147" i="18"/>
  <c r="AZ151" i="18"/>
  <c r="BL151" i="18"/>
  <c r="Y150" i="18"/>
  <c r="AN152" i="18"/>
  <c r="AE150" i="18"/>
  <c r="AZ150" i="18"/>
  <c r="BO148" i="18"/>
  <c r="W149" i="18"/>
  <c r="AS148" i="18"/>
  <c r="BH149" i="18"/>
  <c r="W150" i="18"/>
  <c r="AF151" i="18"/>
  <c r="BF151" i="18"/>
  <c r="AB147" i="18"/>
  <c r="U151" i="18"/>
  <c r="BP149" i="18"/>
  <c r="AM152" i="18"/>
  <c r="AC151" i="18"/>
  <c r="BG151" i="18"/>
  <c r="AH150" i="18"/>
  <c r="BL147" i="18"/>
  <c r="AP152" i="18"/>
  <c r="BK151" i="18"/>
  <c r="AH151" i="18"/>
  <c r="V149" i="18"/>
  <c r="BK147" i="18"/>
  <c r="BD147" i="18"/>
  <c r="AY150" i="18"/>
  <c r="BL150" i="18"/>
  <c r="M147" i="18"/>
  <c r="AI149" i="18"/>
  <c r="BE151" i="18"/>
  <c r="AW150" i="18"/>
  <c r="AO151" i="18"/>
  <c r="W152" i="18"/>
  <c r="AR147" i="18"/>
  <c r="BG148" i="18"/>
  <c r="O150" i="18"/>
  <c r="AK151" i="18"/>
  <c r="AZ147" i="18"/>
  <c r="BL149" i="18"/>
  <c r="BD151" i="18"/>
  <c r="BB147" i="18"/>
  <c r="AA148" i="18"/>
  <c r="AW152" i="18"/>
  <c r="BR149" i="18"/>
  <c r="P147" i="18"/>
  <c r="BC150" i="18"/>
  <c r="AU150" i="18"/>
  <c r="BP150" i="18"/>
  <c r="R152" i="18"/>
  <c r="AM151" i="18"/>
  <c r="BI150" i="18"/>
  <c r="AY152" i="18"/>
  <c r="P151" i="18"/>
  <c r="AK149" i="18"/>
  <c r="AZ149" i="18"/>
  <c r="AG148" i="18"/>
  <c r="AD148" i="18"/>
  <c r="BR147" i="18"/>
  <c r="AB150" i="18"/>
  <c r="AQ150" i="18"/>
  <c r="BK152" i="18"/>
  <c r="U150" i="18"/>
  <c r="AJ148" i="18"/>
  <c r="N150" i="18"/>
  <c r="AO147" i="18"/>
  <c r="BK150" i="18"/>
  <c r="N149" i="18"/>
  <c r="AH152" i="18"/>
  <c r="BC152" i="18"/>
  <c r="AK147" i="18"/>
  <c r="AP148" i="18"/>
  <c r="L152" i="18"/>
  <c r="BQ148" i="18"/>
  <c r="AG149" i="18"/>
  <c r="BI148" i="18"/>
  <c r="AK150" i="18"/>
  <c r="AD151" i="18"/>
  <c r="AB152" i="18"/>
  <c r="U152" i="18"/>
  <c r="K151" i="18"/>
  <c r="BC147" i="18"/>
  <c r="AQ149" i="18"/>
  <c r="T148" i="18"/>
  <c r="AW149" i="18"/>
  <c r="K148" i="18"/>
  <c r="Z150" i="18"/>
  <c r="AT151" i="18"/>
  <c r="BO147" i="18"/>
  <c r="R149" i="18"/>
  <c r="R150" i="18"/>
  <c r="AG147" i="18"/>
  <c r="BC149" i="18"/>
  <c r="BQ151" i="18"/>
  <c r="Z148" i="18"/>
  <c r="AU147" i="18"/>
  <c r="AU146" i="18" s="1"/>
  <c r="AU37" i="4" s="1"/>
  <c r="AU20" i="4" s="1"/>
  <c r="BL148" i="18"/>
  <c r="BM148" i="18"/>
  <c r="BO151" i="18"/>
  <c r="R147" i="18"/>
  <c r="AL149" i="18"/>
  <c r="BG149" i="18"/>
  <c r="BN151" i="18"/>
  <c r="X150" i="18"/>
  <c r="AG150" i="18"/>
  <c r="BE150" i="18"/>
  <c r="BJ152" i="18"/>
  <c r="AB151" i="18"/>
  <c r="AX147" i="18"/>
  <c r="BJ150" i="18"/>
  <c r="AS151" i="18"/>
  <c r="AA149" i="18"/>
  <c r="AV148" i="18"/>
  <c r="BK148" i="18"/>
  <c r="S149" i="18"/>
  <c r="BJ149" i="18"/>
  <c r="Q149" i="18"/>
  <c r="AM149" i="18"/>
  <c r="BB149" i="18"/>
  <c r="BH147" i="18"/>
  <c r="AE149" i="18"/>
  <c r="AT150" i="18"/>
  <c r="V150" i="18"/>
  <c r="AZ148" i="18"/>
  <c r="AO152" i="18"/>
  <c r="W147" i="18"/>
  <c r="AS147" i="18"/>
  <c r="BN150" i="18"/>
  <c r="L147" i="18"/>
  <c r="AQ148" i="18"/>
  <c r="AK152" i="18"/>
  <c r="AL148" i="18"/>
  <c r="AV150" i="18"/>
  <c r="Q150" i="18"/>
  <c r="S148" i="18"/>
  <c r="N147" i="18"/>
  <c r="BE152" i="18"/>
  <c r="AW148" i="18"/>
  <c r="BE149" i="18"/>
  <c r="O151" i="18"/>
  <c r="AR149" i="18"/>
  <c r="O152" i="18"/>
  <c r="N152" i="18"/>
  <c r="U147" i="18"/>
  <c r="AJ149" i="18"/>
  <c r="BD152" i="18"/>
  <c r="M151" i="18"/>
  <c r="AC149" i="18"/>
  <c r="AX149" i="18"/>
  <c r="AR148" i="18"/>
  <c r="BM149" i="18"/>
  <c r="O147" i="18"/>
  <c r="BH146" i="18" l="1"/>
  <c r="BH37" i="4" s="1"/>
  <c r="BH20" i="4" s="1"/>
  <c r="BH38" i="4" s="1"/>
  <c r="U146" i="18"/>
  <c r="U37" i="4" s="1"/>
  <c r="U20" i="4" s="1"/>
  <c r="U38" i="4" s="1"/>
  <c r="U39" i="4" s="1"/>
  <c r="O146" i="18"/>
  <c r="O37" i="4" s="1"/>
  <c r="O20" i="4" s="1"/>
  <c r="O38" i="4" s="1"/>
  <c r="N146" i="18"/>
  <c r="N37" i="4" s="1"/>
  <c r="N20" i="4" s="1"/>
  <c r="N38" i="4" s="1"/>
  <c r="N46" i="4" s="1"/>
  <c r="AF146" i="18"/>
  <c r="AF37" i="4" s="1"/>
  <c r="AF20" i="4" s="1"/>
  <c r="AF38" i="4" s="1"/>
  <c r="AF39" i="4" s="1"/>
  <c r="AK146" i="18"/>
  <c r="AK37" i="4" s="1"/>
  <c r="AK20" i="4" s="1"/>
  <c r="AK38" i="4" s="1"/>
  <c r="AK46" i="4" s="1"/>
  <c r="R146" i="18"/>
  <c r="R37" i="4" s="1"/>
  <c r="R20" i="4" s="1"/>
  <c r="R38" i="4" s="1"/>
  <c r="R46" i="4" s="1"/>
  <c r="Z146" i="18"/>
  <c r="Z37" i="4" s="1"/>
  <c r="Z20" i="4" s="1"/>
  <c r="Z38" i="4" s="1"/>
  <c r="Z46" i="4" s="1"/>
  <c r="BE146" i="18"/>
  <c r="BE37" i="4" s="1"/>
  <c r="BE20" i="4" s="1"/>
  <c r="BE38" i="4" s="1"/>
  <c r="BE46" i="4" s="1"/>
  <c r="BG146" i="18"/>
  <c r="BG37" i="4" s="1"/>
  <c r="BG20" i="4" s="1"/>
  <c r="BG38" i="4" s="1"/>
  <c r="M146" i="18"/>
  <c r="M37" i="4" s="1"/>
  <c r="M20" i="4" s="1"/>
  <c r="M38" i="4" s="1"/>
  <c r="M39" i="4" s="1"/>
  <c r="BI146" i="18"/>
  <c r="BI37" i="4" s="1"/>
  <c r="BI20" i="4" s="1"/>
  <c r="BI38" i="4" s="1"/>
  <c r="Y146" i="18"/>
  <c r="Y37" i="4" s="1"/>
  <c r="Y20" i="4" s="1"/>
  <c r="Y38" i="4" s="1"/>
  <c r="AT146" i="18"/>
  <c r="AT37" i="4" s="1"/>
  <c r="AT20" i="4" s="1"/>
  <c r="AT38" i="4" s="1"/>
  <c r="AC146" i="18"/>
  <c r="AC37" i="4" s="1"/>
  <c r="AC20" i="4" s="1"/>
  <c r="AC38" i="4" s="1"/>
  <c r="BN146" i="18"/>
  <c r="BN37" i="4" s="1"/>
  <c r="BN20" i="4" s="1"/>
  <c r="BN38" i="4" s="1"/>
  <c r="AU38" i="4"/>
  <c r="AV146" i="18"/>
  <c r="AV37" i="4" s="1"/>
  <c r="AV20" i="4" s="1"/>
  <c r="AV38" i="4" s="1"/>
  <c r="W146" i="18"/>
  <c r="W37" i="4" s="1"/>
  <c r="W20" i="4" s="1"/>
  <c r="P146" i="18"/>
  <c r="P37" i="4" s="1"/>
  <c r="P20" i="4" s="1"/>
  <c r="P38" i="4" s="1"/>
  <c r="AL146" i="18"/>
  <c r="AL37" i="4" s="1"/>
  <c r="AL20" i="4" s="1"/>
  <c r="AL38" i="4" s="1"/>
  <c r="BA146" i="18"/>
  <c r="BA37" i="4" s="1"/>
  <c r="BA20" i="4" s="1"/>
  <c r="BA38" i="4" s="1"/>
  <c r="AE146" i="18"/>
  <c r="AE37" i="4" s="1"/>
  <c r="AE20" i="4" s="1"/>
  <c r="AE38" i="4" s="1"/>
  <c r="BP146" i="18"/>
  <c r="BP37" i="4" s="1"/>
  <c r="BP20" i="4" s="1"/>
  <c r="BP38" i="4" s="1"/>
  <c r="AG146" i="18"/>
  <c r="AG37" i="4" s="1"/>
  <c r="AG20" i="4" s="1"/>
  <c r="AG38" i="4" s="1"/>
  <c r="AW146" i="18"/>
  <c r="AW37" i="4" s="1"/>
  <c r="AW20" i="4" s="1"/>
  <c r="AW38" i="4" s="1"/>
  <c r="AN146" i="18"/>
  <c r="AN37" i="4" s="1"/>
  <c r="AN20" i="4" s="1"/>
  <c r="AN38" i="4" s="1"/>
  <c r="O39" i="4"/>
  <c r="O46" i="4"/>
  <c r="AS146" i="18"/>
  <c r="AS37" i="4" s="1"/>
  <c r="AS20" i="4" s="1"/>
  <c r="AS38" i="4" s="1"/>
  <c r="AX146" i="18"/>
  <c r="AX37" i="4" s="1"/>
  <c r="AX20" i="4" s="1"/>
  <c r="AX38" i="4" s="1"/>
  <c r="BL146" i="18"/>
  <c r="BL37" i="4" s="1"/>
  <c r="BL20" i="4" s="1"/>
  <c r="BL38" i="4" s="1"/>
  <c r="BR146" i="18"/>
  <c r="BR37" i="4" s="1"/>
  <c r="BR20" i="4" s="1"/>
  <c r="BR38" i="4" s="1"/>
  <c r="AR146" i="18"/>
  <c r="AR37" i="4" s="1"/>
  <c r="AR20" i="4" s="1"/>
  <c r="AR38" i="4" s="1"/>
  <c r="BJ146" i="18"/>
  <c r="BJ37" i="4" s="1"/>
  <c r="BJ20" i="4" s="1"/>
  <c r="BJ38" i="4" s="1"/>
  <c r="S146" i="18"/>
  <c r="S37" i="4" s="1"/>
  <c r="S20" i="4" s="1"/>
  <c r="S38" i="4" s="1"/>
  <c r="Q146" i="18"/>
  <c r="Q37" i="4" s="1"/>
  <c r="Q20" i="4" s="1"/>
  <c r="Q38" i="4" s="1"/>
  <c r="AI146" i="18"/>
  <c r="AI37" i="4" s="1"/>
  <c r="AI20" i="4" s="1"/>
  <c r="BH39" i="4"/>
  <c r="BH46" i="4"/>
  <c r="X146" i="18"/>
  <c r="X37" i="4" s="1"/>
  <c r="X20" i="4" s="1"/>
  <c r="X38" i="4" s="1"/>
  <c r="BC146" i="18"/>
  <c r="BC37" i="4" s="1"/>
  <c r="BC20" i="4" s="1"/>
  <c r="BC38" i="4" s="1"/>
  <c r="AO146" i="18"/>
  <c r="AO37" i="4" s="1"/>
  <c r="AO20" i="4" s="1"/>
  <c r="AO38" i="4" s="1"/>
  <c r="BB146" i="18"/>
  <c r="BB37" i="4" s="1"/>
  <c r="BB20" i="4" s="1"/>
  <c r="BB38" i="4" s="1"/>
  <c r="BD146" i="18"/>
  <c r="BD37" i="4" s="1"/>
  <c r="BD20" i="4" s="1"/>
  <c r="BD38" i="4" s="1"/>
  <c r="AJ146" i="18"/>
  <c r="AJ37" i="4" s="1"/>
  <c r="AJ20" i="4" s="1"/>
  <c r="AJ38" i="4" s="1"/>
  <c r="V146" i="18"/>
  <c r="V37" i="4" s="1"/>
  <c r="V20" i="4" s="1"/>
  <c r="V38" i="4" s="1"/>
  <c r="BQ146" i="18"/>
  <c r="BQ37" i="4" s="1"/>
  <c r="BQ20" i="4" s="1"/>
  <c r="BQ38" i="4" s="1"/>
  <c r="T146" i="18"/>
  <c r="T37" i="4" s="1"/>
  <c r="T20" i="4" s="1"/>
  <c r="T38" i="4" s="1"/>
  <c r="AH146" i="18"/>
  <c r="AH37" i="4" s="1"/>
  <c r="AH20" i="4" s="1"/>
  <c r="AH38" i="4" s="1"/>
  <c r="BM146" i="18"/>
  <c r="BM37" i="4" s="1"/>
  <c r="BM20" i="4" s="1"/>
  <c r="BM38" i="4" s="1"/>
  <c r="AZ146" i="18"/>
  <c r="AZ37" i="4" s="1"/>
  <c r="AZ20" i="4" s="1"/>
  <c r="AZ38" i="4" s="1"/>
  <c r="AB146" i="18"/>
  <c r="AB37" i="4" s="1"/>
  <c r="AB20" i="4" s="1"/>
  <c r="AB38" i="4" s="1"/>
  <c r="AQ146" i="18"/>
  <c r="AQ37" i="4" s="1"/>
  <c r="AQ20" i="4" s="1"/>
  <c r="AQ38" i="4" s="1"/>
  <c r="AP146" i="18"/>
  <c r="AP37" i="4" s="1"/>
  <c r="AP20" i="4" s="1"/>
  <c r="AP38" i="4" s="1"/>
  <c r="L146" i="18"/>
  <c r="L37" i="4" s="1"/>
  <c r="L20" i="4" s="1"/>
  <c r="L38" i="4" s="1"/>
  <c r="BO146" i="18"/>
  <c r="BO37" i="4" s="1"/>
  <c r="BO20" i="4" s="1"/>
  <c r="BO38" i="4" s="1"/>
  <c r="BK146" i="18"/>
  <c r="BK37" i="4" s="1"/>
  <c r="BK20" i="4" s="1"/>
  <c r="BK38" i="4" s="1"/>
  <c r="AA146" i="18"/>
  <c r="AA37" i="4" s="1"/>
  <c r="AA20" i="4" s="1"/>
  <c r="AA38" i="4" s="1"/>
  <c r="BF146" i="18"/>
  <c r="BF37" i="4" s="1"/>
  <c r="BF20" i="4" s="1"/>
  <c r="BF38" i="4" s="1"/>
  <c r="AY146" i="18"/>
  <c r="AY37" i="4" s="1"/>
  <c r="AY20" i="4" s="1"/>
  <c r="AY38" i="4" s="1"/>
  <c r="AM146" i="18"/>
  <c r="AM37" i="4" s="1"/>
  <c r="AM20" i="4" s="1"/>
  <c r="AM38" i="4" s="1"/>
  <c r="AD146" i="18"/>
  <c r="AD37" i="4" s="1"/>
  <c r="AD20" i="4" s="1"/>
  <c r="AD38" i="4" s="1"/>
  <c r="K146" i="18"/>
  <c r="K37" i="4" s="1"/>
  <c r="K20" i="4" s="1"/>
  <c r="N39" i="4" l="1"/>
  <c r="U46" i="4"/>
  <c r="AF46" i="4"/>
  <c r="AF47" i="4" s="1"/>
  <c r="R39" i="4"/>
  <c r="AK39" i="4"/>
  <c r="Z39" i="4"/>
  <c r="M46" i="4"/>
  <c r="M47" i="4" s="1"/>
  <c r="BE39" i="4"/>
  <c r="H13" i="3"/>
  <c r="H14" i="3" s="1"/>
  <c r="H16" i="3" s="1"/>
  <c r="I16" i="3" s="1"/>
  <c r="AS46" i="4"/>
  <c r="AS39" i="4"/>
  <c r="AP46" i="4"/>
  <c r="AP39" i="4"/>
  <c r="BQ46" i="4"/>
  <c r="BQ39" i="4"/>
  <c r="AY46" i="4"/>
  <c r="AY39" i="4"/>
  <c r="V39" i="4"/>
  <c r="V46" i="4"/>
  <c r="BJ46" i="4"/>
  <c r="BJ39" i="4"/>
  <c r="AN39" i="4"/>
  <c r="AN46" i="4"/>
  <c r="AE46" i="4"/>
  <c r="AE39" i="4"/>
  <c r="G13" i="3"/>
  <c r="G14" i="3" s="1"/>
  <c r="G16" i="3" s="1"/>
  <c r="BI39" i="4"/>
  <c r="BI46" i="4"/>
  <c r="Q46" i="4"/>
  <c r="Q39" i="4"/>
  <c r="AK61" i="4"/>
  <c r="AK47" i="4"/>
  <c r="S39" i="4"/>
  <c r="S46" i="4"/>
  <c r="BG39" i="4"/>
  <c r="BG46" i="4"/>
  <c r="AJ39" i="4"/>
  <c r="AJ46" i="4"/>
  <c r="AR39" i="4"/>
  <c r="AR46" i="4"/>
  <c r="AW39" i="4"/>
  <c r="AW46" i="4"/>
  <c r="BA39" i="4"/>
  <c r="BA46" i="4"/>
  <c r="AU46" i="4"/>
  <c r="AU39" i="4"/>
  <c r="L39" i="4"/>
  <c r="L46" i="4"/>
  <c r="BC39" i="4"/>
  <c r="BC46" i="4"/>
  <c r="AD39" i="4"/>
  <c r="AD46" i="4"/>
  <c r="AQ39" i="4"/>
  <c r="AQ46" i="4"/>
  <c r="BF46" i="4"/>
  <c r="BF39" i="4"/>
  <c r="BD39" i="4"/>
  <c r="BD46" i="4"/>
  <c r="X46" i="4"/>
  <c r="X39" i="4"/>
  <c r="BR39" i="4"/>
  <c r="BR46" i="4"/>
  <c r="AG46" i="4"/>
  <c r="AG39" i="4"/>
  <c r="AL46" i="4"/>
  <c r="AL39" i="4"/>
  <c r="BN46" i="4"/>
  <c r="BN39" i="4"/>
  <c r="BE61" i="4"/>
  <c r="BE47" i="4"/>
  <c r="AH39" i="4"/>
  <c r="AH46" i="4"/>
  <c r="Y46" i="4"/>
  <c r="Y39" i="4"/>
  <c r="AV46" i="4"/>
  <c r="AV39" i="4"/>
  <c r="AZ46" i="4"/>
  <c r="AZ39" i="4"/>
  <c r="BK46" i="4"/>
  <c r="BK39" i="4"/>
  <c r="N61" i="4"/>
  <c r="N47" i="4"/>
  <c r="BB46" i="4"/>
  <c r="BB39" i="4"/>
  <c r="BH61" i="4"/>
  <c r="BH47" i="4"/>
  <c r="BL46" i="4"/>
  <c r="BL39" i="4"/>
  <c r="BP46" i="4"/>
  <c r="BP39" i="4"/>
  <c r="P39" i="4"/>
  <c r="P46" i="4"/>
  <c r="AC39" i="4"/>
  <c r="AC46" i="4"/>
  <c r="U61" i="4"/>
  <c r="U47" i="4"/>
  <c r="D13" i="3"/>
  <c r="D14" i="3" s="1"/>
  <c r="D16" i="3" s="1"/>
  <c r="K38" i="4"/>
  <c r="BT20" i="4"/>
  <c r="BU20" i="4" s="1"/>
  <c r="AI38" i="4"/>
  <c r="F13" i="3"/>
  <c r="F14" i="3" s="1"/>
  <c r="F16" i="3" s="1"/>
  <c r="T39" i="4"/>
  <c r="T46" i="4"/>
  <c r="O61" i="4"/>
  <c r="O47" i="4"/>
  <c r="AM39" i="4"/>
  <c r="AM46" i="4"/>
  <c r="R47" i="4"/>
  <c r="R61" i="4"/>
  <c r="Z61" i="4"/>
  <c r="Z47" i="4"/>
  <c r="AB39" i="4"/>
  <c r="AB46" i="4"/>
  <c r="AA39" i="4"/>
  <c r="AA46" i="4"/>
  <c r="BO46" i="4"/>
  <c r="BO39" i="4"/>
  <c r="BM46" i="4"/>
  <c r="BM39" i="4"/>
  <c r="AO39" i="4"/>
  <c r="AO46" i="4"/>
  <c r="AX46" i="4"/>
  <c r="AX39" i="4"/>
  <c r="E13" i="3"/>
  <c r="E14" i="3" s="1"/>
  <c r="E16" i="3" s="1"/>
  <c r="W38" i="4"/>
  <c r="AT39" i="4"/>
  <c r="AT46" i="4"/>
  <c r="AF61" i="4" l="1"/>
  <c r="AF62" i="4" s="1"/>
  <c r="M61" i="4"/>
  <c r="M62" i="4" s="1"/>
  <c r="H11" i="3"/>
  <c r="H20" i="3"/>
  <c r="H21" i="3" s="1"/>
  <c r="AK62" i="4"/>
  <c r="AK65" i="4"/>
  <c r="AA61" i="4"/>
  <c r="AA47" i="4"/>
  <c r="AV47" i="4"/>
  <c r="AV61" i="4"/>
  <c r="AQ47" i="4"/>
  <c r="AQ61" i="4"/>
  <c r="AY61" i="4"/>
  <c r="AY47" i="4"/>
  <c r="AX61" i="4"/>
  <c r="AX47" i="4"/>
  <c r="BS38" i="4"/>
  <c r="K39" i="4"/>
  <c r="K46" i="4"/>
  <c r="BE65" i="4"/>
  <c r="BE62" i="4"/>
  <c r="AU47" i="4"/>
  <c r="AU61" i="4"/>
  <c r="Q61" i="4"/>
  <c r="Q47" i="4"/>
  <c r="BB47" i="4"/>
  <c r="BB61" i="4"/>
  <c r="AO47" i="4"/>
  <c r="AO61" i="4"/>
  <c r="AB61" i="4"/>
  <c r="AB47" i="4"/>
  <c r="D11" i="3"/>
  <c r="D20" i="3"/>
  <c r="BP61" i="4"/>
  <c r="BP47" i="4"/>
  <c r="N62" i="4"/>
  <c r="N65" i="4"/>
  <c r="AD61" i="4"/>
  <c r="AD47" i="4"/>
  <c r="BA47" i="4"/>
  <c r="BA61" i="4"/>
  <c r="BG47" i="4"/>
  <c r="BG61" i="4"/>
  <c r="BI47" i="4"/>
  <c r="BI61" i="4"/>
  <c r="BJ61" i="4"/>
  <c r="BJ47" i="4"/>
  <c r="BQ61" i="4"/>
  <c r="BQ47" i="4"/>
  <c r="BO61" i="4"/>
  <c r="BO47" i="4"/>
  <c r="P61" i="4"/>
  <c r="P47" i="4"/>
  <c r="AG47" i="4"/>
  <c r="AG61" i="4"/>
  <c r="AN61" i="4"/>
  <c r="AN47" i="4"/>
  <c r="AM61" i="4"/>
  <c r="AM47" i="4"/>
  <c r="AJ61" i="4"/>
  <c r="AJ47" i="4"/>
  <c r="AT47" i="4"/>
  <c r="AT61" i="4"/>
  <c r="O62" i="4"/>
  <c r="O65" i="4"/>
  <c r="BN61" i="4"/>
  <c r="BN47" i="4"/>
  <c r="X47" i="4"/>
  <c r="X61" i="4"/>
  <c r="W46" i="4"/>
  <c r="W39" i="4"/>
  <c r="T47" i="4"/>
  <c r="T61" i="4"/>
  <c r="U62" i="4"/>
  <c r="U65" i="4"/>
  <c r="BL61" i="4"/>
  <c r="BL47" i="4"/>
  <c r="BK61" i="4"/>
  <c r="BK47" i="4"/>
  <c r="BD61" i="4"/>
  <c r="BD47" i="4"/>
  <c r="BC61" i="4"/>
  <c r="BC47" i="4"/>
  <c r="AW61" i="4"/>
  <c r="AW47" i="4"/>
  <c r="S61" i="4"/>
  <c r="S47" i="4"/>
  <c r="G20" i="3"/>
  <c r="G11" i="3"/>
  <c r="AP61" i="4"/>
  <c r="AP47" i="4"/>
  <c r="BF47" i="4"/>
  <c r="BF61" i="4"/>
  <c r="BR47" i="4"/>
  <c r="BR61" i="4"/>
  <c r="E20" i="3"/>
  <c r="E11" i="3"/>
  <c r="BM47" i="4"/>
  <c r="BM61" i="4"/>
  <c r="Z62" i="4"/>
  <c r="Z65" i="4"/>
  <c r="AC61" i="4"/>
  <c r="AC47" i="4"/>
  <c r="Y61" i="4"/>
  <c r="Y47" i="4"/>
  <c r="AL47" i="4"/>
  <c r="AL61" i="4"/>
  <c r="V47" i="4"/>
  <c r="V61" i="4"/>
  <c r="AI46" i="4"/>
  <c r="AI39" i="4"/>
  <c r="R62" i="4"/>
  <c r="R65" i="4"/>
  <c r="F11" i="3"/>
  <c r="F20" i="3"/>
  <c r="BH62" i="4"/>
  <c r="BH65" i="4"/>
  <c r="AZ61" i="4"/>
  <c r="AZ47" i="4"/>
  <c r="AH47" i="4"/>
  <c r="AH61" i="4"/>
  <c r="L47" i="4"/>
  <c r="L61" i="4"/>
  <c r="AR47" i="4"/>
  <c r="AR61" i="4"/>
  <c r="AE61" i="4"/>
  <c r="AE47" i="4"/>
  <c r="AS61" i="4"/>
  <c r="AS47" i="4"/>
  <c r="H22" i="3" l="1"/>
  <c r="M65" i="4"/>
  <c r="AF65" i="4"/>
  <c r="Q62" i="4"/>
  <c r="Q65" i="4"/>
  <c r="K61" i="4"/>
  <c r="K47" i="4"/>
  <c r="BJ65" i="4"/>
  <c r="BJ62" i="4"/>
  <c r="F22" i="3"/>
  <c r="F21" i="3"/>
  <c r="E22" i="3"/>
  <c r="E21" i="3"/>
  <c r="G21" i="3"/>
  <c r="G22" i="3"/>
  <c r="BD62" i="4"/>
  <c r="BD65" i="4"/>
  <c r="T65" i="4"/>
  <c r="T62" i="4"/>
  <c r="BI62" i="4"/>
  <c r="BI65" i="4"/>
  <c r="AB65" i="4"/>
  <c r="AB62" i="4"/>
  <c r="BC65" i="4"/>
  <c r="BC62" i="4"/>
  <c r="AG62" i="4"/>
  <c r="AG65" i="4"/>
  <c r="BR62" i="4"/>
  <c r="BR65" i="4"/>
  <c r="AJ65" i="4"/>
  <c r="AJ62" i="4"/>
  <c r="P62" i="4"/>
  <c r="P65" i="4"/>
  <c r="AO62" i="4"/>
  <c r="AO65" i="4"/>
  <c r="AT62" i="4"/>
  <c r="AT65" i="4"/>
  <c r="L62" i="4"/>
  <c r="L65" i="4"/>
  <c r="AD62" i="4"/>
  <c r="AD65" i="4"/>
  <c r="BK65" i="4"/>
  <c r="BK62" i="4"/>
  <c r="BN62" i="4"/>
  <c r="BN65" i="4"/>
  <c r="BG62" i="4"/>
  <c r="BG65" i="4"/>
  <c r="AX65" i="4"/>
  <c r="AX62" i="4"/>
  <c r="AA62" i="4"/>
  <c r="AA65" i="4"/>
  <c r="Y65" i="4"/>
  <c r="Y62" i="4"/>
  <c r="X62" i="4"/>
  <c r="X65" i="4"/>
  <c r="AU65" i="4"/>
  <c r="AU62" i="4"/>
  <c r="AI61" i="4"/>
  <c r="AI47" i="4"/>
  <c r="S65" i="4"/>
  <c r="S62" i="4"/>
  <c r="BF62" i="4"/>
  <c r="BF65" i="4"/>
  <c r="W47" i="4"/>
  <c r="W61" i="4"/>
  <c r="AM65" i="4"/>
  <c r="AM62" i="4"/>
  <c r="BO65" i="4"/>
  <c r="BO62" i="4"/>
  <c r="BB62" i="4"/>
  <c r="BB65" i="4"/>
  <c r="AP62" i="4"/>
  <c r="AP65" i="4"/>
  <c r="AC62" i="4"/>
  <c r="AC65" i="4"/>
  <c r="AE65" i="4"/>
  <c r="AE62" i="4"/>
  <c r="AL65" i="4"/>
  <c r="AL62" i="4"/>
  <c r="AW65" i="4"/>
  <c r="AW62" i="4"/>
  <c r="BL65" i="4"/>
  <c r="BL62" i="4"/>
  <c r="BA65" i="4"/>
  <c r="BA62" i="4"/>
  <c r="BP62" i="4"/>
  <c r="BP65" i="4"/>
  <c r="AY65" i="4"/>
  <c r="AY62" i="4"/>
  <c r="AV65" i="4"/>
  <c r="AV62" i="4"/>
  <c r="AH62" i="4"/>
  <c r="AH65" i="4"/>
  <c r="AS65" i="4"/>
  <c r="AS62" i="4"/>
  <c r="V62" i="4"/>
  <c r="V65" i="4"/>
  <c r="AZ65" i="4"/>
  <c r="AZ62" i="4"/>
  <c r="AR65" i="4"/>
  <c r="AR62" i="4"/>
  <c r="BM65" i="4"/>
  <c r="BM62" i="4"/>
  <c r="AN65" i="4"/>
  <c r="AN62" i="4"/>
  <c r="BQ62" i="4"/>
  <c r="BQ65" i="4"/>
  <c r="D21" i="3"/>
  <c r="D23" i="3"/>
  <c r="E23" i="3" s="1"/>
  <c r="F23" i="3" s="1"/>
  <c r="G23" i="3" s="1"/>
  <c r="H23" i="3" s="1"/>
  <c r="E8" i="3" s="1"/>
  <c r="E9" i="3" s="1"/>
  <c r="D22" i="3"/>
  <c r="AQ65" i="4"/>
  <c r="AQ62" i="4"/>
  <c r="W65" i="4" l="1"/>
  <c r="W62" i="4"/>
  <c r="AI65" i="4"/>
  <c r="AI62" i="4"/>
  <c r="K62" i="4"/>
  <c r="K63" i="4"/>
  <c r="K65" i="4"/>
  <c r="F8" i="3" l="1"/>
  <c r="K66" i="4"/>
  <c r="L63" i="4"/>
  <c r="L66" i="4" l="1"/>
  <c r="M63" i="4"/>
  <c r="M66" i="4" l="1"/>
  <c r="N63" i="4"/>
  <c r="N66" i="4" l="1"/>
  <c r="O63" i="4"/>
  <c r="O66" i="4" l="1"/>
  <c r="P63" i="4"/>
  <c r="P66" i="4" l="1"/>
  <c r="Q63" i="4"/>
  <c r="Q66" i="4" l="1"/>
  <c r="R63" i="4"/>
  <c r="R66" i="4" l="1"/>
  <c r="S63" i="4"/>
  <c r="S66" i="4" l="1"/>
  <c r="T63" i="4"/>
  <c r="T66" i="4" l="1"/>
  <c r="U63" i="4"/>
  <c r="U66" i="4" l="1"/>
  <c r="V63" i="4"/>
  <c r="V66" i="4" l="1"/>
  <c r="W63" i="4"/>
  <c r="W66" i="4" l="1"/>
  <c r="X63" i="4"/>
  <c r="X66" i="4" l="1"/>
  <c r="Y63" i="4"/>
  <c r="Y66" i="4" l="1"/>
  <c r="Z63" i="4"/>
  <c r="Z66" i="4" l="1"/>
  <c r="AA63" i="4"/>
  <c r="AA66" i="4" l="1"/>
  <c r="AB63" i="4"/>
  <c r="AB66" i="4" l="1"/>
  <c r="AC63" i="4"/>
  <c r="AC66" i="4" l="1"/>
  <c r="AD63" i="4"/>
  <c r="AD66" i="4" l="1"/>
  <c r="AE63" i="4"/>
  <c r="AE66" i="4" l="1"/>
  <c r="AF63" i="4"/>
  <c r="AF66" i="4" l="1"/>
  <c r="AG63" i="4"/>
  <c r="AG66" i="4" l="1"/>
  <c r="AH63" i="4"/>
  <c r="AH66" i="4" l="1"/>
  <c r="AI63" i="4"/>
  <c r="AI66" i="4" l="1"/>
  <c r="AJ63" i="4"/>
  <c r="AJ66" i="4" l="1"/>
  <c r="AK63" i="4"/>
  <c r="AK66" i="4" l="1"/>
  <c r="AL63" i="4"/>
  <c r="AL66" i="4" l="1"/>
  <c r="AM63" i="4"/>
  <c r="AM66" i="4" l="1"/>
  <c r="AN63" i="4"/>
  <c r="AN66" i="4" l="1"/>
  <c r="AO63" i="4"/>
  <c r="AO66" i="4" l="1"/>
  <c r="AP63" i="4"/>
  <c r="AP66" i="4" l="1"/>
  <c r="AQ63" i="4"/>
  <c r="AQ66" i="4" l="1"/>
  <c r="AR63" i="4"/>
  <c r="AR66" i="4" l="1"/>
  <c r="AS63" i="4"/>
  <c r="AS66" i="4" l="1"/>
  <c r="AT63" i="4"/>
  <c r="AT66" i="4" l="1"/>
  <c r="AU63" i="4"/>
  <c r="AU66" i="4" l="1"/>
  <c r="AV63" i="4"/>
  <c r="AV66" i="4" l="1"/>
  <c r="AW63" i="4"/>
  <c r="AW66" i="4" l="1"/>
  <c r="AX63" i="4"/>
  <c r="AX66" i="4" l="1"/>
  <c r="AY63" i="4"/>
  <c r="AY66" i="4" l="1"/>
  <c r="AZ63" i="4"/>
  <c r="AZ66" i="4" l="1"/>
  <c r="BA63" i="4"/>
  <c r="BA66" i="4" l="1"/>
  <c r="BB63" i="4"/>
  <c r="BB66" i="4" l="1"/>
  <c r="BC63" i="4"/>
  <c r="BC66" i="4" l="1"/>
  <c r="BD63" i="4"/>
  <c r="BD66" i="4" l="1"/>
  <c r="BE63" i="4"/>
  <c r="BE66" i="4" l="1"/>
  <c r="BF63" i="4"/>
  <c r="BF66" i="4" l="1"/>
  <c r="BG63" i="4"/>
  <c r="BG66" i="4" l="1"/>
  <c r="BH63" i="4"/>
  <c r="BH66" i="4" l="1"/>
  <c r="BI63" i="4"/>
  <c r="BI66" i="4" l="1"/>
  <c r="BJ63" i="4"/>
  <c r="BJ66" i="4" l="1"/>
  <c r="BK63" i="4"/>
  <c r="BK66" i="4" l="1"/>
  <c r="BL63" i="4"/>
  <c r="BL66" i="4" l="1"/>
  <c r="BM63" i="4"/>
  <c r="BM66" i="4" l="1"/>
  <c r="BN63" i="4"/>
  <c r="BN66" i="4" l="1"/>
  <c r="BO63" i="4"/>
  <c r="BO66" i="4" l="1"/>
  <c r="BP63" i="4"/>
  <c r="BP66" i="4" l="1"/>
  <c r="BQ63" i="4"/>
  <c r="BQ66" i="4" l="1"/>
  <c r="BR63" i="4"/>
  <c r="BR66" i="4" l="1"/>
  <c r="G8" i="3" s="1"/>
  <c r="D8" i="3"/>
  <c r="D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tc={B9BFC522-797D-8A4D-B40A-11878D88CF88}</author>
  </authors>
  <commentList>
    <comment ref="F4" authorId="0" shapeId="0" xr:uid="{B9BFC522-797D-8A4D-B40A-11878D88CF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tc={CFFF390B-B79F-0C40-BD9F-7D5B96C09597}</author>
    <author>tc={F2518299-FE79-3147-AB2E-599358C1F0DC}</author>
  </authors>
  <commentList>
    <comment ref="J8" authorId="0" shapeId="0" xr:uid="{CFFF390B-B79F-0C40-BD9F-7D5B96C095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K8" authorId="1" shapeId="0" xr:uid="{F2518299-FE79-3147-AB2E-599358C1F0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tc={0FCC4E65-5CA5-9846-AF83-DCE2602ED566}</author>
    <author>tc={C4DC0626-BC51-234D-876E-19DA11AEC2E9}</author>
  </authors>
  <commentList>
    <comment ref="B6" authorId="0" shapeId="0" xr:uid="{0FCC4E65-5CA5-9846-AF83-DCE2602ED5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C4DC0626-BC51-234D-876E-19DA11AEC2E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98" authorId="0" shapeId="0" xr:uid="{F6C7F083-8A09-463D-818D-7616AB8E834C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tc={3E30E29D-C6EF-4B9B-8546-94DA8B1EB3E2}</author>
  </authors>
  <commentList>
    <comment ref="F4" authorId="0" shapeId="0" xr:uid="{3E30E29D-C6EF-4B9B-8546-94DA8B1EB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these fields and they will pull across to all sheets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tc={FB1995C9-D95A-4877-80E9-1B99078971B0}</author>
    <author>tc={4479B741-BA5B-48EA-9198-80823A2EE891}</author>
  </authors>
  <commentList>
    <comment ref="G8" authorId="0" shapeId="0" xr:uid="{FB1995C9-D95A-4877-80E9-1B99078971B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the Core Business services that the Client may wish to add to a Subscription Service per month, e.g. Funeral Cover</t>
      </text>
    </comment>
    <comment ref="H8" authorId="1" shapeId="0" xr:uid="{4479B741-BA5B-48EA-9198-80823A2EE89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represents any other subscriptions that the Client may wish to add to a Package, e.g. Video Content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tc={3E89F0FC-D4DF-40D7-9E35-5A8BEF073A1D}</author>
    <author>tc={58A3A7E4-4F97-4E7D-ACBC-6BB5C883635F}</author>
  </authors>
  <commentList>
    <comment ref="B6" authorId="0" shapeId="0" xr:uid="{3E89F0FC-D4DF-40D7-9E35-5A8BEF07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used to approximate normal adoption by consumers over a period of time.</t>
      </text>
    </comment>
    <comment ref="F6" authorId="1" shapeId="0" xr:uid="{58A3A7E4-4F97-4E7D-ACBC-6BB5C88363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creates the factors for seasonality (e.g. selling less in January after Christmas and more leading up to Christmas)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tc={09946F18-A02E-4B73-8A22-B563FE8A0F3D}</author>
  </authors>
  <commentList>
    <comment ref="F23" authorId="0" shapeId="0" xr:uid="{09946F18-A02E-4B73-8A22-B563FE8A0F3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the cost of B2C divided by the number of SIMs in a Box.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 M</author>
  </authors>
  <commentList>
    <comment ref="D63" authorId="0" shapeId="0" xr:uid="{75A6A084-3408-4BA9-A7D1-474EDD55BAC0}">
      <text>
        <r>
          <rPr>
            <b/>
            <sz val="9"/>
            <color indexed="81"/>
            <rFont val="Arial"/>
            <family val="2"/>
          </rPr>
          <t>Includes Real Time API, Account Verification Services and Batch Collections services on worst case rates pre-negotiation</t>
        </r>
        <r>
          <rPr>
            <sz val="9"/>
            <color indexed="81"/>
            <rFont val="Arial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<sst xmlns="http://schemas.openxmlformats.org/spreadsheetml/2006/main" count="1836" uniqueCount="637">
  <si>
    <t>Projected</t>
  </si>
  <si>
    <t>Cumulative EBIT</t>
  </si>
  <si>
    <t>Cash Flow First</t>
  </si>
  <si>
    <t>Cumulative Revenue</t>
  </si>
  <si>
    <t xml:space="preserve"> Peak Funding</t>
  </si>
  <si>
    <t>over 60 Months</t>
  </si>
  <si>
    <t>Positive in Month</t>
  </si>
  <si>
    <t>BreakEven in Month</t>
  </si>
  <si>
    <t>Over 60 Months</t>
  </si>
  <si>
    <t>Projections</t>
  </si>
  <si>
    <t>Project Phase</t>
  </si>
  <si>
    <t>Year 2</t>
  </si>
  <si>
    <t>Year 3</t>
  </si>
  <si>
    <t>Year 4</t>
  </si>
  <si>
    <t>Year 5</t>
  </si>
  <si>
    <t>Revenue</t>
  </si>
  <si>
    <t>Direct Costs</t>
  </si>
  <si>
    <t>Gross Profit</t>
  </si>
  <si>
    <t>Operational Expenditure</t>
  </si>
  <si>
    <t>EBITDA</t>
  </si>
  <si>
    <t>Capital Expenditure</t>
  </si>
  <si>
    <t>Depreciation</t>
  </si>
  <si>
    <t>Provisions</t>
  </si>
  <si>
    <t>EBIT</t>
  </si>
  <si>
    <t>CUMULATIVE EBIT</t>
  </si>
  <si>
    <t>Susbcriber Base</t>
  </si>
  <si>
    <t>Year 1</t>
  </si>
  <si>
    <t>Opening Base</t>
  </si>
  <si>
    <t>Closing Base</t>
  </si>
  <si>
    <t>Active Base</t>
  </si>
  <si>
    <t>Blended ARPU</t>
  </si>
  <si>
    <t>CAGR %</t>
  </si>
  <si>
    <t>PM1</t>
  </si>
  <si>
    <t>PM2</t>
  </si>
  <si>
    <t>PM3</t>
  </si>
  <si>
    <t>PM4</t>
  </si>
  <si>
    <t>PM5</t>
  </si>
  <si>
    <t>PM6</t>
  </si>
  <si>
    <t>SL1</t>
  </si>
  <si>
    <t>SL2</t>
  </si>
  <si>
    <t>Connection Fees</t>
  </si>
  <si>
    <t>Courier Fees</t>
  </si>
  <si>
    <t>Cash Device Sales Revenue</t>
  </si>
  <si>
    <t>Credit Device Pay in Revenue</t>
  </si>
  <si>
    <t>Device Subscription Revenue</t>
  </si>
  <si>
    <t>Subscription Revenue</t>
  </si>
  <si>
    <t>OOB Spend Revenue</t>
  </si>
  <si>
    <t>Itemized Billing Revenue</t>
  </si>
  <si>
    <t>Converged Services Revenue</t>
  </si>
  <si>
    <t>Other Services Revenue</t>
  </si>
  <si>
    <t>Bundle Recharge Revenue</t>
  </si>
  <si>
    <t>Marketing</t>
  </si>
  <si>
    <t>Logistics (3PL &amp; Courier)</t>
  </si>
  <si>
    <t>SIM Cards</t>
  </si>
  <si>
    <t>Cash Sale Device Costs</t>
  </si>
  <si>
    <t>Credit Device Costs</t>
  </si>
  <si>
    <t>Upgrade Costs</t>
  </si>
  <si>
    <t>Itemized Billing Costs</t>
  </si>
  <si>
    <t>Converged Services Costs</t>
  </si>
  <si>
    <t>Other Services Costs</t>
  </si>
  <si>
    <t>Wholesale Costs</t>
  </si>
  <si>
    <t>MVNE Cost per Subscriber</t>
  </si>
  <si>
    <t>Customer Care Costs</t>
  </si>
  <si>
    <t>Gross Profit Percentage (%)</t>
  </si>
  <si>
    <t>Operational  Expenditure</t>
  </si>
  <si>
    <t>Facilities Costs</t>
  </si>
  <si>
    <t>Regulatory Costs</t>
  </si>
  <si>
    <t>Resource Costs</t>
  </si>
  <si>
    <t>3rd Party Vendors &amp; Supplier Costs</t>
  </si>
  <si>
    <t>Other Costs</t>
  </si>
  <si>
    <t>Net Margin Percentage (%)</t>
  </si>
  <si>
    <t>Project Team Costs</t>
  </si>
  <si>
    <t>Professional Services Fees</t>
  </si>
  <si>
    <t>Mvne Platform Customization</t>
  </si>
  <si>
    <t>3Pl Integration Costs</t>
  </si>
  <si>
    <t>Credit, Collections &amp; Vetting Implementation Fee</t>
  </si>
  <si>
    <t>Call Center Setup</t>
  </si>
  <si>
    <t>Network Connection &amp; Integration Fees</t>
  </si>
  <si>
    <t>Provisions for Bad Debt</t>
  </si>
  <si>
    <t>Provisions for Fraud</t>
  </si>
  <si>
    <t>Provision for Retail Price Erosion</t>
  </si>
  <si>
    <t>Other Provisions</t>
  </si>
  <si>
    <t>Cash Flow Positive in Month</t>
  </si>
  <si>
    <t>Break Even in Month</t>
  </si>
  <si>
    <t>ARPU</t>
  </si>
  <si>
    <t>Prepared for:</t>
  </si>
  <si>
    <t>ABC Bank</t>
  </si>
  <si>
    <t>PROJECT VERSIONING NOTES</t>
  </si>
  <si>
    <t>Version:</t>
  </si>
  <si>
    <t>Author:</t>
  </si>
  <si>
    <t>Jason Harmsen</t>
  </si>
  <si>
    <t>Versioning Notes &amp; Comments</t>
  </si>
  <si>
    <t>Changed By</t>
  </si>
  <si>
    <t>Sheet</t>
  </si>
  <si>
    <t>Cell</t>
  </si>
  <si>
    <t>Remember to remove all comment fields before sending to client</t>
  </si>
  <si>
    <t>Changing the Colour of the Top Bar to match client primary color is easier than adding logo</t>
  </si>
  <si>
    <t>Sections marked with this colour should calculate automatically</t>
  </si>
  <si>
    <t>Sections marked with this colour denote input sections</t>
  </si>
  <si>
    <t>The Sigmoid Curve calculator in SUBSCRIBER NORMALIZATION can be used to create curve</t>
  </si>
  <si>
    <t>Remember to keep updating the Version Number!</t>
  </si>
  <si>
    <t>KEY INPUT ASSUMPTIONS UNDERPINNING PROVISIONS &amp; THE MODEL</t>
  </si>
  <si>
    <t xml:space="preserve">VAT Rate for the Client in the Territory </t>
  </si>
  <si>
    <t>Threshold for Package Profitability (i.e. cannot be less than x%)</t>
  </si>
  <si>
    <t>Number of Calls Handled by single seat in call centre per month</t>
  </si>
  <si>
    <t>Cost per Seat per Month</t>
  </si>
  <si>
    <t>Outbound call costs per Customer per month</t>
  </si>
  <si>
    <t>Contact Ratio per Month</t>
  </si>
  <si>
    <t>Provision for Retail Price Erosion per annum expressed as a % of Revenue</t>
  </si>
  <si>
    <t>Fraud Provision expressed as a % of Revenue</t>
  </si>
  <si>
    <t>MVNE Minimum Monthly Fee</t>
  </si>
  <si>
    <t>PRICING ASSUMPTIONS FOR BASELINE PACKAGES</t>
  </si>
  <si>
    <t>Baseline Packages
(Incl VAT)</t>
  </si>
  <si>
    <t>Connection Fee</t>
  </si>
  <si>
    <t>Subscription Fee</t>
  </si>
  <si>
    <t>Courier Fee</t>
  </si>
  <si>
    <t>Itemized Billing</t>
  </si>
  <si>
    <t>Converged Services</t>
  </si>
  <si>
    <t>Other Services</t>
  </si>
  <si>
    <t>Out of Bundle Tariff 
for Minutes</t>
  </si>
  <si>
    <t>Out of Bundle Tariff 
for Megabytes</t>
  </si>
  <si>
    <t>Out of Bundle Tariff 
for Messages</t>
  </si>
  <si>
    <t>Package 5</t>
  </si>
  <si>
    <t>EXCLUDING VAT CALCULATIONS</t>
  </si>
  <si>
    <t>Baseline Packages
(Excl VAT)</t>
  </si>
  <si>
    <t>INCLUSIVE VALUE &amp; BREAKAGE ASSUMPTIONS</t>
  </si>
  <si>
    <t>Inclusive Minutes</t>
  </si>
  <si>
    <t>Inclusive Megabytes</t>
  </si>
  <si>
    <t>Inclusive SMS</t>
  </si>
  <si>
    <t>OOB Spend</t>
  </si>
  <si>
    <t>Out of Bundle Minutes</t>
  </si>
  <si>
    <t>Out of Bundle Megabytes</t>
  </si>
  <si>
    <t>Out of Bundle SMS</t>
  </si>
  <si>
    <t xml:space="preserve"> Bundle Minutes rand value</t>
  </si>
  <si>
    <t>Bundle Megabytes rand value</t>
  </si>
  <si>
    <t xml:space="preserve"> Bundle SMS rand value</t>
  </si>
  <si>
    <t xml:space="preserve"> Bundle Minutes  selected</t>
  </si>
  <si>
    <t>Bundle Megabytes  selected</t>
  </si>
  <si>
    <t xml:space="preserve"> Bundle SMS  selected</t>
  </si>
  <si>
    <t xml:space="preserve"> Bundle Minutes rand value selected</t>
  </si>
  <si>
    <t>Bundle Megabytes rand value selected</t>
  </si>
  <si>
    <t xml:space="preserve"> Bundle SMS rand value selected</t>
  </si>
  <si>
    <t>Remainder value minutes</t>
  </si>
  <si>
    <t>Remainder value Megabytes</t>
  </si>
  <si>
    <t>Remainder value SMS</t>
  </si>
  <si>
    <t>WASTAGE &amp; BEHAVIOR</t>
  </si>
  <si>
    <t>Wastage on 
Voice Minutes</t>
  </si>
  <si>
    <t>Wastage on 
Megabytes</t>
  </si>
  <si>
    <t>Wastage on 
SMS</t>
  </si>
  <si>
    <t>Percentage of Base Take Up on Itemized Billing</t>
  </si>
  <si>
    <t>Percentage of Base Take Up on Converged Services</t>
  </si>
  <si>
    <t>Percentage of Base Take Up on Other Services</t>
  </si>
  <si>
    <t>Percentage (%) that will be retained after 24 months</t>
  </si>
  <si>
    <t>Percentage (%) Voluntary Churn per month</t>
  </si>
  <si>
    <t>Percentage (%) Involuntary Churn per month</t>
  </si>
  <si>
    <t>Dormancy</t>
  </si>
  <si>
    <t>RELATED COSTS (EXCL VAT)</t>
  </si>
  <si>
    <t>Cost of 
SIM Card &amp; Packaging</t>
  </si>
  <si>
    <t>Cost of 
Courier</t>
  </si>
  <si>
    <t>Cost of 
Itemized Billing</t>
  </si>
  <si>
    <t>Cost of 
Converged Services</t>
  </si>
  <si>
    <t>Cost of 
Other Services</t>
  </si>
  <si>
    <t>Blended per Minute Wholesale Rate</t>
  </si>
  <si>
    <t>Blended per Megabyte 
Wholesale Rate</t>
  </si>
  <si>
    <t>Blended per SMS 
Wholesale Rate</t>
  </si>
  <si>
    <t>MVNE Fee per Subscriber</t>
  </si>
  <si>
    <t>Blended Customer Care Fee per Subscriber</t>
  </si>
  <si>
    <t>MINUTE BUNDLES</t>
  </si>
  <si>
    <t>Retail Price Including VAT</t>
  </si>
  <si>
    <t>Retail Price Excluding VAT</t>
  </si>
  <si>
    <t>Included Minutes</t>
  </si>
  <si>
    <t>Wastage</t>
  </si>
  <si>
    <t>Cost</t>
  </si>
  <si>
    <t>Percentage (%) of the Base that will use it every month</t>
  </si>
  <si>
    <t>Monthly Revenue</t>
  </si>
  <si>
    <t>Monthly Units Used</t>
  </si>
  <si>
    <t>Profitability</t>
  </si>
  <si>
    <t>Profitability
Percentage (%)</t>
  </si>
  <si>
    <t>DATA BUNDLES</t>
  </si>
  <si>
    <t>Included Megabytes</t>
  </si>
  <si>
    <t>SMS BUNDLES</t>
  </si>
  <si>
    <t>Included SMS</t>
  </si>
  <si>
    <t>PACKAGE SUMMARY</t>
  </si>
  <si>
    <t>This information is indicative based on blended wholesale rates, but provides a summary of Package Profitability.
Red or green Shading indicates comparison against threshold rate set for packages.</t>
  </si>
  <si>
    <t>Total Revenue over 
24 Months</t>
  </si>
  <si>
    <t>Total Cost over 
24 Months</t>
  </si>
  <si>
    <t>Profit
Percentage (%)</t>
  </si>
  <si>
    <t>REVENUE SUMMARY</t>
  </si>
  <si>
    <t>Up Front Revenues</t>
  </si>
  <si>
    <t>Recurring Revenues</t>
  </si>
  <si>
    <t>Revenue over 
24 Months
(Incl Up Front)</t>
  </si>
  <si>
    <t>Revenue over 
24 Months
(Excl Up Front)</t>
  </si>
  <si>
    <t>Minutes used 
Per Month</t>
  </si>
  <si>
    <t>Megabytes used 
Per Month</t>
  </si>
  <si>
    <t>SMS used 
Per Month</t>
  </si>
  <si>
    <t>USAGE SUMMARY</t>
  </si>
  <si>
    <t>Inclusive Minutes used Per Month</t>
  </si>
  <si>
    <t>Inclusive Megabytes used Per Month</t>
  </si>
  <si>
    <t>Inclusive SMS used Per Month</t>
  </si>
  <si>
    <t>OOB Minutes used 
Per Month</t>
  </si>
  <si>
    <t>OOB Megabytes used 
Per Month</t>
  </si>
  <si>
    <t>OOB SMS used 
Per Month</t>
  </si>
  <si>
    <t>REVENUE CALCULATIONS</t>
  </si>
  <si>
    <t>Out of Bundle 
Minutes</t>
  </si>
  <si>
    <t>Out of Bundle 
SMS</t>
  </si>
  <si>
    <t>COST CALCULATIONS</t>
  </si>
  <si>
    <t xml:space="preserve">SIM &amp; Packaging </t>
  </si>
  <si>
    <t>Inclusive Value</t>
  </si>
  <si>
    <t>SIGMOID CURVE ASSUMPTIONS</t>
  </si>
  <si>
    <t>SEASONALITY</t>
  </si>
  <si>
    <t>Start value</t>
  </si>
  <si>
    <t>JANUARY</t>
  </si>
  <si>
    <t>Target value</t>
  </si>
  <si>
    <t>FEBRUARY</t>
  </si>
  <si>
    <t>Start of fast growth (month)</t>
  </si>
  <si>
    <t>MARCH</t>
  </si>
  <si>
    <t>Takeover time (count of months)</t>
  </si>
  <si>
    <t>APRIL</t>
  </si>
  <si>
    <t>Curviness parameter</t>
  </si>
  <si>
    <t>MAY</t>
  </si>
  <si>
    <t>JUNE</t>
  </si>
  <si>
    <t>JULY</t>
  </si>
  <si>
    <t>Month #</t>
  </si>
  <si>
    <t>Growth Sigmoid Curve Factor</t>
  </si>
  <si>
    <t>AUGUST</t>
  </si>
  <si>
    <t>SEPTEMBER</t>
  </si>
  <si>
    <t>OCTOBER</t>
  </si>
  <si>
    <t>NOVEMBER</t>
  </si>
  <si>
    <t>DECEMBER</t>
  </si>
  <si>
    <t>CHURN FACTOR APPROXIMATION</t>
  </si>
  <si>
    <t>Voluntary Churn</t>
  </si>
  <si>
    <t>Involuntary Churn</t>
  </si>
  <si>
    <t>CHURN FACTOR</t>
  </si>
  <si>
    <t>ACQUISITION &amp; COMMISSION ASSUMPTIONS</t>
  </si>
  <si>
    <t>Penetration Assumptions &amp; Targets</t>
  </si>
  <si>
    <t>Population</t>
  </si>
  <si>
    <t>High Level
Assumption Percentage (%)</t>
  </si>
  <si>
    <t>Total Market Population</t>
  </si>
  <si>
    <t>Targeted Closing Base</t>
  </si>
  <si>
    <t>Approximated Annual Target</t>
  </si>
  <si>
    <t>Approximated Monthly Target</t>
  </si>
  <si>
    <t>Assumed Split of Acquisitions</t>
  </si>
  <si>
    <t>Assumption Percentage (%)</t>
  </si>
  <si>
    <t>Monthly 
Acquisition Target</t>
  </si>
  <si>
    <t xml:space="preserve">Up Front
Sales Commission </t>
  </si>
  <si>
    <t>Ongoing 
Sales Commission 
on Usage</t>
  </si>
  <si>
    <t>Logistics Assumptions</t>
  </si>
  <si>
    <t>Cost of B2B Shipment</t>
  </si>
  <si>
    <t>Cost of B2C Shipment</t>
  </si>
  <si>
    <t>CASH DEVICE SALE ASSUMPTIONS</t>
  </si>
  <si>
    <t>Average Device 
Cost Price</t>
  </si>
  <si>
    <t>Retail Margin 
Percentage (%)</t>
  </si>
  <si>
    <t>Average 
Retail Price</t>
  </si>
  <si>
    <t>Percentage (%) of
Activations that will buy Cash Devices</t>
  </si>
  <si>
    <t>CREDIT DEVICE SALE ASSUMPTIONS</t>
  </si>
  <si>
    <t>Percentage (%) of
Activations that will Finance a Device</t>
  </si>
  <si>
    <t>Up Front Pay In
Amount</t>
  </si>
  <si>
    <t>Monthly 
Device Subscription</t>
  </si>
  <si>
    <t>SUMMARY OF CHANNELS TO MARKET</t>
  </si>
  <si>
    <t>ACQUISITION SPLIT ACROSS CHANNELS</t>
  </si>
  <si>
    <t>PROPOSITION</t>
  </si>
  <si>
    <t>DIRECT MARKETING</t>
  </si>
  <si>
    <t>TOTAL</t>
  </si>
  <si>
    <t>CHANNEL</t>
  </si>
  <si>
    <t>SEGMENT</t>
  </si>
  <si>
    <t>COMMISSION ON ACTIVATION</t>
  </si>
  <si>
    <t>SALES COMMISSION SUBCRIPTION</t>
  </si>
  <si>
    <t>ONGOING COMMISSION ON USAGE</t>
  </si>
  <si>
    <t>% B2B</t>
  </si>
  <si>
    <t>%B2C</t>
  </si>
  <si>
    <t>% WITH DEVICE</t>
  </si>
  <si>
    <t>Device Commission</t>
  </si>
  <si>
    <t>LEAD &amp; CREDIT VETTING</t>
  </si>
  <si>
    <t>LEAD VETTING</t>
  </si>
  <si>
    <t>CREDIT VETTING</t>
  </si>
  <si>
    <t>COST PER VET</t>
  </si>
  <si>
    <t>This is the cost per record vetted</t>
  </si>
  <si>
    <t>CONVERSION RATE</t>
  </si>
  <si>
    <t>This is the expected conversion rate, in other words requiring 100%-x to achieve sales</t>
  </si>
  <si>
    <t>This is only applicable to credit applications in the particular month</t>
  </si>
  <si>
    <t>SUMMARY OF CHANNEL COMMISSIONS</t>
  </si>
  <si>
    <t>SLM1</t>
  </si>
  <si>
    <t>SLM2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</si>
  <si>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</si>
  <si>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</si>
  <si>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</si>
  <si>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</si>
  <si>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</si>
  <si>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</si>
  <si>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</si>
  <si>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</si>
  <si>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</si>
  <si>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</si>
  <si>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</si>
  <si>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</si>
  <si>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</si>
  <si>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</si>
  <si>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</si>
  <si>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</si>
  <si>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</si>
  <si>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</si>
  <si>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</si>
  <si>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</si>
  <si>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</si>
  <si>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</si>
  <si>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</si>
  <si>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</si>
  <si>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</si>
  <si>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</si>
  <si>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</si>
  <si>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</si>
  <si>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</si>
  <si>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</si>
  <si>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</si>
  <si>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</si>
  <si>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</si>
  <si>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</si>
  <si>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</si>
  <si>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</si>
  <si>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</si>
  <si>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</si>
  <si>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</si>
  <si>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</si>
  <si>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</si>
  <si>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</si>
  <si>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</si>
  <si>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</si>
  <si>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</si>
  <si>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</si>
  <si>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</si>
  <si>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</si>
  <si>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</si>
  <si>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</si>
  <si>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</si>
  <si>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</si>
  <si>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</si>
  <si>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</si>
  <si>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</si>
  <si>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</si>
  <si>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</si>
  <si>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</si>
  <si>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</si>
  <si>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</si>
  <si>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MVNE MANAGED SERVICES COSTS</t>
  </si>
  <si>
    <t>CALL CENTER OUTSOURCED SERVICES COSTS</t>
  </si>
  <si>
    <t>SEAT COSTS</t>
  </si>
  <si>
    <t>TELEPHONY COSTS</t>
  </si>
  <si>
    <t>WHOLESALE COSTS</t>
  </si>
  <si>
    <t>VOICE</t>
  </si>
  <si>
    <t>DATA</t>
  </si>
  <si>
    <t>SMS</t>
  </si>
  <si>
    <t>BILL PRESENTATION COSTS</t>
  </si>
  <si>
    <t>CIB Commission</t>
  </si>
  <si>
    <t>Subscription</t>
  </si>
  <si>
    <t>Ongoing</t>
  </si>
  <si>
    <t>CIB</t>
  </si>
  <si>
    <t>SUBSCRIPTION</t>
  </si>
  <si>
    <t>ONGOING</t>
  </si>
  <si>
    <t>Commission per agent</t>
  </si>
  <si>
    <t>Number of monthly sales</t>
  </si>
  <si>
    <t>Churn</t>
  </si>
  <si>
    <t>Active</t>
  </si>
  <si>
    <t>Cumulative</t>
  </si>
  <si>
    <t>Avg rev</t>
  </si>
  <si>
    <t>Commission</t>
  </si>
  <si>
    <t>MVNE Project Team Costs</t>
  </si>
  <si>
    <t>MVNE Professional Services Fees</t>
  </si>
  <si>
    <t>MVNE  Platform Customization</t>
  </si>
  <si>
    <t>3rd Party Integration Costs</t>
  </si>
  <si>
    <t>MVNE SLA</t>
  </si>
  <si>
    <t>Minimum Order Size</t>
  </si>
  <si>
    <t>Stock Holding Reorder %</t>
  </si>
  <si>
    <t>Opening Stock</t>
  </si>
  <si>
    <t>Ordered</t>
  </si>
  <si>
    <t>SIMs Shipped</t>
  </si>
  <si>
    <t>Closing Stock</t>
  </si>
  <si>
    <t>Sigmoid Growth Factor</t>
  </si>
  <si>
    <t>Seasonality Factor</t>
  </si>
  <si>
    <t>Projected Opening Base</t>
  </si>
  <si>
    <t>Projected Gross Activations</t>
  </si>
  <si>
    <t>Projected Retentions</t>
  </si>
  <si>
    <t>Projected End of Contract Churn</t>
  </si>
  <si>
    <t>Projected Voluntary Churn</t>
  </si>
  <si>
    <t>Projected Involuntary Churn</t>
  </si>
  <si>
    <t>Projected Closing Base</t>
  </si>
  <si>
    <t>Projected Dormancy</t>
  </si>
  <si>
    <t>Projected Active Base</t>
  </si>
  <si>
    <t xml:space="preserve"> Device Subscription Revenue</t>
  </si>
  <si>
    <t>Minute Bundles</t>
  </si>
  <si>
    <t>Data Bundles</t>
  </si>
  <si>
    <t>SMS Bundles</t>
  </si>
  <si>
    <t>National Marketing</t>
  </si>
  <si>
    <t>Local Marketing</t>
  </si>
  <si>
    <t>Public Relations</t>
  </si>
  <si>
    <t>Online</t>
  </si>
  <si>
    <t>Advertising</t>
  </si>
  <si>
    <t>Sales Campaigns</t>
  </si>
  <si>
    <t>B2B Deliveries</t>
  </si>
  <si>
    <t>B2C Deliveries</t>
  </si>
  <si>
    <t>Cash Device Sale Costs</t>
  </si>
  <si>
    <t>Credit Device Sale Costs</t>
  </si>
  <si>
    <t>Channel Upfront Commissions: CIB</t>
  </si>
  <si>
    <t>Channel Upfront Commissions: Device</t>
  </si>
  <si>
    <t>Channel Ongoing Commission: Subscription</t>
  </si>
  <si>
    <t>Channel Ongoing Commission: Ongoing</t>
  </si>
  <si>
    <t>Minutes</t>
  </si>
  <si>
    <t>Data</t>
  </si>
  <si>
    <t>Customer Care Cost per Subscriber</t>
  </si>
  <si>
    <t>MINUTES OF USE</t>
  </si>
  <si>
    <t>Total Aggregated MOU Projections</t>
  </si>
  <si>
    <t>Aggregated Inclusive MOU Projections</t>
  </si>
  <si>
    <t>Aggregated OOB MOU Projections</t>
  </si>
  <si>
    <t>Aggregated Bundle MOU Projections</t>
  </si>
  <si>
    <t>MEGABYTES OF DATA</t>
  </si>
  <si>
    <t>Total Aggregated MB Projections</t>
  </si>
  <si>
    <t>Aggregated Inclusive MB Projections</t>
  </si>
  <si>
    <t>Aggregated OOB MB Projections</t>
  </si>
  <si>
    <t>Aggregated Bundle MB Projections</t>
  </si>
  <si>
    <t>UNITS OF SMS</t>
  </si>
  <si>
    <t>Total Aggregated SMS Projections</t>
  </si>
  <si>
    <t>Aggregated Inclusive SMS Projections</t>
  </si>
  <si>
    <t>Aggregated OOB SMS Projections</t>
  </si>
  <si>
    <t>Aggregated Bundle SMS Projections</t>
  </si>
  <si>
    <t>WHOLESALE MINUTE OF USE COSTS</t>
  </si>
  <si>
    <t>Tier</t>
  </si>
  <si>
    <t>Lower Threshold</t>
  </si>
  <si>
    <t>Upper Threshold</t>
  </si>
  <si>
    <t>In the Band</t>
  </si>
  <si>
    <t>Tier 1</t>
  </si>
  <si>
    <t>Tier 2</t>
  </si>
  <si>
    <t>Tier 3</t>
  </si>
  <si>
    <t>Tier 4</t>
  </si>
  <si>
    <t>Tier 5</t>
  </si>
  <si>
    <t>Tier 6</t>
  </si>
  <si>
    <t>Rate Including VAT</t>
  </si>
  <si>
    <t>Rate Excluding VAT</t>
  </si>
  <si>
    <t>Blended Rate per Minute</t>
  </si>
  <si>
    <t>WHOLESALE MEGABYTES OF USE COSTS</t>
  </si>
  <si>
    <t>Blended Rate per Megabyte</t>
  </si>
  <si>
    <t>WHOLESALE SMS UNITS OF USE COSTS</t>
  </si>
  <si>
    <t>Blended Rate per SMS</t>
  </si>
  <si>
    <t>B2B %</t>
  </si>
  <si>
    <t>B2C %</t>
  </si>
  <si>
    <t>EXISTING STORES</t>
  </si>
  <si>
    <t>ONLINE SALES WEB</t>
  </si>
  <si>
    <t>ONLINE SALES APP</t>
  </si>
  <si>
    <t>?</t>
  </si>
  <si>
    <t>Mass 1GB </t>
  </si>
  <si>
    <t>Mass 2GB  </t>
  </si>
  <si>
    <t>Mass 5GB  </t>
  </si>
  <si>
    <t>Mass 50GB </t>
  </si>
  <si>
    <t>Mass 100GB </t>
  </si>
  <si>
    <t>Mass 250GB </t>
  </si>
  <si>
    <t>Mass 500GB </t>
  </si>
  <si>
    <t>PACKAGE SPLIT</t>
  </si>
  <si>
    <t>TOTAL PER MONTH</t>
  </si>
  <si>
    <t>M</t>
  </si>
  <si>
    <t>D</t>
  </si>
  <si>
    <t>S</t>
  </si>
  <si>
    <t>Allocated airtime</t>
  </si>
  <si>
    <t>MVNE  Platform deployment and Customization</t>
  </si>
  <si>
    <t>Rewards/Loyalty Provision expressed as a % of Revenue</t>
  </si>
  <si>
    <t>Network Connection, Integration Fees and bank guarantee</t>
  </si>
  <si>
    <t>FLTE 100GB</t>
  </si>
  <si>
    <t>Night Owl</t>
  </si>
  <si>
    <t xml:space="preserve">Rewards value </t>
  </si>
  <si>
    <t>Generated</t>
  </si>
  <si>
    <t>Pre-paid Sims</t>
  </si>
  <si>
    <t>Post -paid</t>
  </si>
  <si>
    <t xml:space="preserve">Rewards </t>
  </si>
  <si>
    <t>Spend</t>
  </si>
  <si>
    <t>SALES COMMISSION SUBSCRIPTION</t>
  </si>
  <si>
    <t>WLA SLA</t>
  </si>
  <si>
    <t>Total cost</t>
  </si>
  <si>
    <t>Total data</t>
  </si>
  <si>
    <t>Per family member</t>
  </si>
  <si>
    <t>Cost per family member</t>
  </si>
  <si>
    <t>24GB</t>
  </si>
  <si>
    <t>6GB</t>
  </si>
  <si>
    <t>48GB</t>
  </si>
  <si>
    <t>12GB</t>
  </si>
  <si>
    <t>72GB</t>
  </si>
  <si>
    <t>18GB</t>
  </si>
  <si>
    <t>96GB</t>
  </si>
  <si>
    <t># members</t>
  </si>
  <si>
    <t>Data per SIM</t>
  </si>
  <si>
    <t>FLTE SIM</t>
  </si>
  <si>
    <t>Total Cost</t>
  </si>
  <si>
    <t>FLTE 40GB</t>
  </si>
  <si>
    <t>FLTE 200GB</t>
  </si>
  <si>
    <t>FLTE 400GB</t>
  </si>
  <si>
    <t>Inclusive Megabytes Day</t>
  </si>
  <si>
    <t>Inclusive Megabytes Night</t>
  </si>
  <si>
    <t>Wastage on 
Megabytes Day</t>
  </si>
  <si>
    <t>Wastage on 
Megabytes Night</t>
  </si>
  <si>
    <t>Night Owl Usage</t>
  </si>
  <si>
    <t>Inclusive Megabytes used Per Month Night</t>
  </si>
  <si>
    <t>Inclusive Megabytes used Per Month Day</t>
  </si>
  <si>
    <t xml:space="preserve">Night Owl </t>
  </si>
  <si>
    <t>vat</t>
  </si>
  <si>
    <t>FLTE cost</t>
  </si>
  <si>
    <t>SIM cost</t>
  </si>
  <si>
    <t>TOTAL DATA</t>
  </si>
  <si>
    <t>40GB</t>
  </si>
  <si>
    <t>100GB</t>
  </si>
  <si>
    <t>200GB</t>
  </si>
  <si>
    <t>400GB</t>
  </si>
  <si>
    <t xml:space="preserve">over 60 Months </t>
  </si>
  <si>
    <t>Value of the Base</t>
  </si>
  <si>
    <t>Value of the base</t>
  </si>
  <si>
    <t>Current prepaid</t>
  </si>
  <si>
    <t>Current post paid</t>
  </si>
  <si>
    <t>Current Gross activations</t>
  </si>
  <si>
    <t>Projected activations ADO</t>
  </si>
  <si>
    <t>Conversion for the year</t>
  </si>
  <si>
    <t>Min</t>
  </si>
  <si>
    <t xml:space="preserve">Data </t>
  </si>
  <si>
    <t>Y1</t>
  </si>
  <si>
    <t>Y2</t>
  </si>
  <si>
    <t>Y3</t>
  </si>
  <si>
    <t>Y4</t>
  </si>
  <si>
    <t>Y5</t>
  </si>
  <si>
    <t>Total</t>
  </si>
  <si>
    <t>Subscribers</t>
  </si>
  <si>
    <t>,</t>
  </si>
  <si>
    <t>MVNO1</t>
  </si>
  <si>
    <t>MVNO 2</t>
  </si>
  <si>
    <t>MVLP1</t>
  </si>
  <si>
    <t>MVLP2</t>
  </si>
  <si>
    <t>MVLP3</t>
  </si>
  <si>
    <t>MVLP4</t>
  </si>
  <si>
    <t>MVLP5</t>
  </si>
  <si>
    <t>Regulatory fees</t>
  </si>
  <si>
    <t>Acquisition</t>
  </si>
  <si>
    <t>Rewards</t>
  </si>
  <si>
    <t>Avg GP</t>
  </si>
  <si>
    <t>Forecast</t>
  </si>
  <si>
    <t>Total potential for MVNO's in Tanzania</t>
  </si>
  <si>
    <t>Edward Wicks</t>
  </si>
  <si>
    <t>Per subscriber cost</t>
  </si>
  <si>
    <t xml:space="preserve">Subscribers </t>
  </si>
  <si>
    <t>1 day</t>
  </si>
  <si>
    <t>1 week</t>
  </si>
  <si>
    <t>1 month</t>
  </si>
  <si>
    <t>90 days</t>
  </si>
  <si>
    <t>MVLP6</t>
  </si>
  <si>
    <t>Minutes @ 50% breakage</t>
  </si>
  <si>
    <t>SMS @ 50% breakage</t>
  </si>
  <si>
    <t>Data @ zero breakage</t>
  </si>
  <si>
    <t>*Excludes other opex and capex costs</t>
  </si>
  <si>
    <t>Margin @ MNO rates*</t>
  </si>
  <si>
    <t>EBITDA Margin</t>
  </si>
  <si>
    <t>200 MB</t>
  </si>
  <si>
    <t>500 MB</t>
  </si>
  <si>
    <t>1.2 GB</t>
  </si>
  <si>
    <t>2.5 GB</t>
  </si>
  <si>
    <t>MVLP7</t>
  </si>
  <si>
    <t>91 days</t>
  </si>
  <si>
    <t>MVLP8</t>
  </si>
  <si>
    <t>92 days</t>
  </si>
  <si>
    <t>MVLP9</t>
  </si>
  <si>
    <t>93 days</t>
  </si>
  <si>
    <t>MVLP10</t>
  </si>
  <si>
    <t>94 days</t>
  </si>
  <si>
    <t>MVLP11</t>
  </si>
  <si>
    <t>95 days</t>
  </si>
  <si>
    <t>MVLP12</t>
  </si>
  <si>
    <t>96 days</t>
  </si>
  <si>
    <t>MVLP13</t>
  </si>
  <si>
    <t>97 days</t>
  </si>
  <si>
    <t>MVLP14</t>
  </si>
  <si>
    <t>98 days</t>
  </si>
  <si>
    <t>MVLP15</t>
  </si>
  <si>
    <t>99 days</t>
  </si>
  <si>
    <t>5 GB</t>
  </si>
  <si>
    <t>8.2 GB</t>
  </si>
  <si>
    <t>12.3 GB</t>
  </si>
  <si>
    <t>40 MIN</t>
  </si>
  <si>
    <t>80 MIN</t>
  </si>
  <si>
    <t>160 MIN</t>
  </si>
  <si>
    <t>300 SMS</t>
  </si>
  <si>
    <t>500 SMS</t>
  </si>
  <si>
    <t>2000 SMS</t>
  </si>
  <si>
    <t>x</t>
  </si>
  <si>
    <t>Revenue over 
1 Months
(Incl Up Front)</t>
  </si>
  <si>
    <t>Revenue over 
1 Month                      (Excl Up Front)</t>
  </si>
  <si>
    <t>Total Revenue per month</t>
  </si>
  <si>
    <t>Total Cost per month</t>
  </si>
  <si>
    <t>Commission on sale</t>
  </si>
  <si>
    <t>EXISTING AGENTS</t>
  </si>
  <si>
    <t xml:space="preserve"> </t>
  </si>
  <si>
    <t>MVLP 1</t>
  </si>
  <si>
    <t>MVLP 2</t>
  </si>
  <si>
    <t>MVLP 3</t>
  </si>
  <si>
    <t>MVLP 4</t>
  </si>
  <si>
    <t>MVLP 5</t>
  </si>
  <si>
    <t>MVLP 6</t>
  </si>
  <si>
    <t>Platform minimum</t>
  </si>
  <si>
    <t>Metl</t>
  </si>
  <si>
    <t>Costs</t>
  </si>
  <si>
    <t>Channel Commission</t>
  </si>
  <si>
    <t>Data wastage</t>
  </si>
  <si>
    <t>Voice wastage</t>
  </si>
  <si>
    <t>SMS Wastage</t>
  </si>
  <si>
    <t>Picture</t>
  </si>
  <si>
    <t>X1.x6.x10</t>
  </si>
  <si>
    <t>MVNO Program director</t>
  </si>
  <si>
    <t>Brand and marketing lead</t>
  </si>
  <si>
    <t>Channel relationship Mgr</t>
  </si>
  <si>
    <t>Reg and legal officer</t>
  </si>
  <si>
    <t>FX TZS to ZAR</t>
  </si>
  <si>
    <t xml:space="preserve">Churn </t>
  </si>
  <si>
    <t>MVNE Financial Framework Template Metl 20250604 1m</t>
  </si>
  <si>
    <t>Sim reg compliance lead</t>
  </si>
  <si>
    <t>Exec assistant /analyst</t>
  </si>
  <si>
    <t>Digital Marketing manager</t>
  </si>
  <si>
    <t>Field marketing manager</t>
  </si>
  <si>
    <t>Customer insights analyst</t>
  </si>
  <si>
    <t>Field sales coord</t>
  </si>
  <si>
    <t>Retail training</t>
  </si>
  <si>
    <t>Vendor operations coord</t>
  </si>
  <si>
    <t>KYC</t>
  </si>
  <si>
    <t>Daily</t>
  </si>
  <si>
    <t>Weekly</t>
  </si>
  <si>
    <t>Monthly</t>
  </si>
  <si>
    <t>3 Months</t>
  </si>
  <si>
    <t>x1.x6.x10</t>
  </si>
  <si>
    <t>X 1.x2</t>
  </si>
  <si>
    <t>x1.X2</t>
  </si>
  <si>
    <t>CAC</t>
  </si>
  <si>
    <t>15%,8%,3.8%,3%,2.4%</t>
  </si>
  <si>
    <t>Logistics B to B</t>
  </si>
  <si>
    <t>SIM + packaging</t>
  </si>
  <si>
    <t>MVNE per subscriber fee</t>
  </si>
  <si>
    <t>MVLP1 - Recharges per sub - Mths 1-24 X 1, mths 25-48 X 6, mths 48-60 X 10</t>
  </si>
  <si>
    <t>MVLP2 - Recharges per sub - Mths 1-24 X 1, mths 25-48 X 2</t>
  </si>
  <si>
    <t>Blended customer Care fee per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</si>
</sst>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3" formatCode="_(* #,##0.00_);_(* \(#,##0.00\);_(* &quot;-&quot;??_);_(@_)"/>
    <numFmt numFmtId="164" formatCode="_-* #,##0.00_-;\-* #,##0.00_-;_-* &quot;-&quot;??_-;_-@_-"/>
    <numFmt numFmtId="165" formatCode="&quot;R&quot;#,##0;[Red]\-&quot;R&quot;#,##0"/>
    <numFmt numFmtId="166" formatCode="_-&quot;R&quot;* #,##0.00_-;\-&quot;R&quot;* #,##0.00_-;_-&quot;R&quot;* &quot;-&quot;??_-;_-@_-"/>
    <numFmt numFmtId="167" formatCode="_(&quot;R&quot;* #,##0.00_);_(&quot;R&quot;* \(#,##0.00\);_(&quot;R&quot;* &quot;-&quot;??_);_(@_)"/>
    <numFmt numFmtId="168" formatCode="_(* #,##0_);_(* \(#,##0\);_(* &quot;-&quot;??_);_(@_)"/>
    <numFmt numFmtId="169" formatCode="&quot;M&quot;#"/>
    <numFmt numFmtId="170" formatCode="#\ ##0\ &quot;MIN&quot;"/>
    <numFmt numFmtId="171" formatCode="#\ ##0\ &quot;MB&quot;"/>
    <numFmt numFmtId="172" formatCode="#\ ##0\ &quot;SMS&quot;"/>
    <numFmt numFmtId="173" formatCode="_(&quot;R&quot;* #,##0_);_(&quot;R&quot;* \(#,##0\);_(&quot;R&quot;* &quot;-&quot;??_);_(@_)"/>
    <numFmt numFmtId="174" formatCode="#\ ###\ ###\ ##0\ &quot;MIN&quot;"/>
    <numFmt numFmtId="175" formatCode="#\ ###\ ###\ ##0\ &quot;MB&quot;"/>
    <numFmt numFmtId="176" formatCode="#\ ###\ ###\ ##0\ &quot;SMS&quot;"/>
    <numFmt numFmtId="177" formatCode="#\ ###\ ##0\ &quot;MIN&quot;"/>
    <numFmt numFmtId="178" formatCode="#\ ###\ ##0\ &quot;MB&quot;"/>
    <numFmt numFmtId="179" formatCode="#\ ###\ ##0\ &quot;SMS&quot;"/>
    <numFmt numFmtId="180" formatCode="#\ ###\ &quot;In a Box&quot;"/>
    <numFmt numFmtId="181" formatCode="_-[$R-1C09]* #,##0.00_-;\-[$R-1C09]* #,##0.00_-;_-[$R-1C09]* &quot;-&quot;??_-;_-@_-"/>
    <numFmt numFmtId="182" formatCode="_-[$R-1C09]* #,##0.000_-;\-[$R-1C09]* #,##0.000_-;_-[$R-1C09]* &quot;-&quot;??_-;_-@_-"/>
    <numFmt numFmtId="183" formatCode="[$R-434]#,##0.000"/>
    <numFmt numFmtId="184" formatCode="[$GHC]\ #,##0"/>
    <numFmt numFmtId="185" formatCode="_-[$$-409]* #,##0.00_ ;_-[$$-409]* \-#,##0.00\ ;_-[$$-409]* &quot;-&quot;??_ ;_-@_ "/>
    <numFmt numFmtId="186" formatCode="#.##\ &quot;MIN&quot;"/>
    <numFmt numFmtId="187" formatCode="&quot;R&quot;#,##0.00"/>
    <numFmt numFmtId="188" formatCode="&quot;R&quot;#,##0"/>
    <numFmt numFmtId="189" formatCode="_(&quot;R&quot;* #,##0.000_);_(&quot;R&quot;* \(#,##0.000\);_(&quot;R&quot;* &quot;-&quot;??_);_(@_)"/>
    <numFmt numFmtId="190" formatCode="_(&quot;N$&quot;* #,##0.00000_);_(&quot;N$&quot;* \(#,##0.00000\);_(&quot;N$&quot;* &quot;-&quot;??_);_(@_)"/>
    <numFmt numFmtId="191" formatCode="_(&quot;R&quot;* #,##0.000000_);_(&quot;R&quot;* \(#,##0.000000\);_(&quot;R&quot;* &quot;-&quot;??_);_(@_)"/>
    <numFmt numFmtId="192" formatCode="_-[$R-1C09]* #,##0_-;\-[$R-1C09]* #,##0_-;_-[$R-1C09]* &quot;-&quot;??_-;_-@_-"/>
    <numFmt numFmtId="193" formatCode="0.0"/>
    <numFmt numFmtId="194" formatCode="[$TZS]\ #,##0.00"/>
    <numFmt numFmtId="195" formatCode="[$TZS]\ #,##0"/>
    <numFmt numFmtId="196" formatCode="_-[$TZS]\ * #,##0_-;\-[$TZS]\ * #,##0_-;_-[$TZS]\ * &quot;-&quot;_-;_-@_-"/>
    <numFmt numFmtId="197" formatCode="_-[$TZS]\ * #,##0.000000_-;\-[$TZS]\ * #,##0.000000_-;_-[$TZS]\ * &quot;-&quot;??????_-;_-@_-"/>
    <numFmt numFmtId="198" formatCode="_-[$TZS]\ * #,##0.0_-;\-[$TZS]\ * #,##0.0_-;_-[$TZS]\ * &quot;-&quot;?_-;_-@_-"/>
    <numFmt numFmtId="199" formatCode="_-[$TZS]\ * #,##0.0000_-;\-[$TZS]\ * #,##0.0000_-;_-[$TZS]\ * &quot;-&quot;?_-;_-@_-"/>
    <numFmt numFmtId="200" formatCode="_-[$TZS]\ * #,##0.0000_-;\-[$TZS]\ * #,##0.0000_-;_-[$TZS]\ * &quot;-&quot;????_-;_-@_-"/>
    <numFmt numFmtId="201" formatCode="0.0000"/>
    <numFmt numFmtId="202" formatCode="_-[$$-409]* #,##0_ ;_-[$$-409]* \-#,##0\ ;_-[$$-409]* &quot;-&quot;??_ ;_-@_ "/>
    <numFmt numFmtId="203" formatCode="_-[$R-1C09]* #,##0.0000_-;\-[$R-1C09]* #,##0.0000_-;_-[$R-1C09]* &quot;-&quot;??_-;_-@_-"/>
    <numFmt numFmtId="204" formatCode="[$TZS]\ #,##0.000"/>
    <numFmt numFmtId="205" formatCode="0.0%"/>
    <numFmt numFmtId="206" formatCode="_-[$R-1C09]* #,##0_-;\-[$R-1C09]* #,##0_-;_-[$R-1C09]* &quot;-&quot;_-;_-@_-"/>
    <numFmt numFmtId="207" formatCode="_-[$TZS]\ * #,##0.00_-;\-[$TZS]\ * #,##0.00_-;_-[$TZS]\ * &quot;-&quot;??_-;_-@_-"/>
  </numFmts>
  <fonts count="76">
    <font>
      <sz val="12"/>
      <color theme="1"/>
      <name val="CenturyGothic"/>
      <family val="2"/>
    </font>
    <font>
      <sz val="12"/>
      <color theme="1"/>
      <name val="CenturyGothic"/>
      <family val="2"/>
    </font>
    <font>
      <sz val="12"/>
      <color theme="2" tint="-0.749992370372631"/>
      <name val="Century Gothic"/>
      <family val="1"/>
    </font>
    <font>
      <sz val="12"/>
      <color theme="0"/>
      <name val="Century Gothic"/>
      <family val="1"/>
    </font>
    <font>
      <b/>
      <sz val="12"/>
      <color theme="0"/>
      <name val="Century Gothic"/>
      <family val="1"/>
    </font>
    <font>
      <b/>
      <sz val="12"/>
      <color theme="2" tint="-0.749992370372631"/>
      <name val="Century Gothic"/>
      <family val="1"/>
    </font>
    <font>
      <b/>
      <sz val="16"/>
      <color theme="0"/>
      <name val="Century Gothic"/>
      <family val="1"/>
    </font>
    <font>
      <i/>
      <sz val="10"/>
      <color theme="0"/>
      <name val="Century Gothic"/>
      <family val="1"/>
    </font>
    <font>
      <i/>
      <sz val="9"/>
      <color theme="2" tint="-0.749992370372631"/>
      <name val="Century Gothic"/>
      <family val="1"/>
    </font>
    <font>
      <sz val="12"/>
      <color theme="1" tint="0.499984740745262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 tint="0.249977111117893"/>
      <name val="Century Gothic"/>
      <family val="1"/>
    </font>
    <font>
      <i/>
      <sz val="12"/>
      <color theme="2" tint="-0.499984740745262"/>
      <name val="Century Gothic"/>
      <family val="1"/>
    </font>
    <font>
      <b/>
      <sz val="12"/>
      <color theme="1" tint="0.499984740745262"/>
      <name val="Century Gothic"/>
      <family val="1"/>
    </font>
    <font>
      <sz val="12"/>
      <color theme="4" tint="-0.249977111117893"/>
      <name val="Century Gothic"/>
      <family val="1"/>
    </font>
    <font>
      <b/>
      <sz val="12"/>
      <color theme="1" tint="0.34998626667073579"/>
      <name val="Century Gothic"/>
      <family val="1"/>
    </font>
    <font>
      <b/>
      <i/>
      <sz val="12"/>
      <color theme="1" tint="0.34998626667073579"/>
      <name val="Century Gothic"/>
      <family val="1"/>
    </font>
    <font>
      <sz val="12"/>
      <color theme="1" tint="0.14999847407452621"/>
      <name val="Century Gothic"/>
      <family val="1"/>
    </font>
    <font>
      <sz val="12"/>
      <color theme="1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i/>
      <sz val="12"/>
      <color theme="1" tint="0.34998626667073579"/>
      <name val="Century Gothic"/>
      <family val="1"/>
    </font>
    <font>
      <sz val="12"/>
      <color rgb="FF3A3838"/>
      <name val="Century Gothic"/>
      <family val="1"/>
    </font>
    <font>
      <b/>
      <sz val="12"/>
      <color theme="1" tint="0.14999847407452621"/>
      <name val="Century Gothic"/>
      <family val="1"/>
    </font>
    <font>
      <sz val="10"/>
      <color theme="1"/>
      <name val="Arial"/>
      <family val="2"/>
    </font>
    <font>
      <sz val="10"/>
      <color theme="1" tint="0.34998626667073579"/>
      <name val="Century Gothic"/>
      <family val="1"/>
    </font>
    <font>
      <sz val="10"/>
      <color theme="0"/>
      <name val="Arial"/>
      <family val="2"/>
    </font>
    <font>
      <b/>
      <sz val="12"/>
      <color theme="1" tint="0.249977111117893"/>
      <name val="Arial"/>
      <family val="2"/>
    </font>
    <font>
      <i/>
      <sz val="9"/>
      <color theme="0" tint="-0.34998626667073579"/>
      <name val="Arial"/>
      <family val="2"/>
    </font>
    <font>
      <i/>
      <sz val="9"/>
      <color theme="0"/>
      <name val="Arial"/>
      <family val="2"/>
    </font>
    <font>
      <sz val="10"/>
      <color theme="1" tint="0.14999847407452621"/>
      <name val="Arial"/>
      <family val="2"/>
    </font>
    <font>
      <i/>
      <sz val="10"/>
      <color theme="1" tint="0.499984740745262"/>
      <name val="Arial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2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Century Gothic"/>
      <family val="1"/>
    </font>
    <font>
      <sz val="10"/>
      <color rgb="FF262626"/>
      <name val="Century Gothic"/>
      <family val="2"/>
    </font>
    <font>
      <sz val="12"/>
      <color theme="1"/>
      <name val="Arial"/>
      <family val="2"/>
    </font>
    <font>
      <sz val="12"/>
      <color theme="1" tint="0.14999847407452621"/>
      <name val="Arial"/>
      <family val="2"/>
    </font>
    <font>
      <sz val="12"/>
      <color theme="2" tint="-0.749992370372631"/>
      <name val="Century Gothic"/>
      <family val="2"/>
    </font>
    <font>
      <sz val="8"/>
      <name val="CenturyGothic"/>
      <family val="2"/>
    </font>
    <font>
      <sz val="12"/>
      <color rgb="FF3A3838"/>
      <name val="Arial"/>
      <family val="2"/>
    </font>
    <font>
      <b/>
      <sz val="12"/>
      <color rgb="FFFFFF00"/>
      <name val="Century Gothic"/>
      <family val="1"/>
    </font>
    <font>
      <b/>
      <sz val="12"/>
      <color rgb="FF92D050"/>
      <name val="Century Gothic"/>
      <family val="1"/>
    </font>
    <font>
      <sz val="11"/>
      <color rgb="FF000000"/>
      <name val="Calibri"/>
      <family val="2"/>
    </font>
    <font>
      <b/>
      <sz val="12"/>
      <color theme="2" tint="-0.749992370372631"/>
      <name val="Century Gothic"/>
      <family val="2"/>
    </font>
    <font>
      <sz val="18"/>
      <name val="Arial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2"/>
      <color rgb="FF3A3838"/>
      <name val="Century Gothic"/>
      <family val="2"/>
    </font>
    <font>
      <sz val="16"/>
      <color theme="2" tint="-0.749992370372631"/>
      <name val="Century Gothic"/>
      <family val="2"/>
    </font>
    <font>
      <b/>
      <sz val="16"/>
      <color theme="0"/>
      <name val="Century Gothic"/>
      <family val="2"/>
    </font>
    <font>
      <b/>
      <sz val="16"/>
      <color rgb="FFFFFF00"/>
      <name val="Century Gothic"/>
      <family val="2"/>
    </font>
    <font>
      <sz val="16"/>
      <color theme="0"/>
      <name val="Century Gothic"/>
      <family val="2"/>
    </font>
    <font>
      <b/>
      <sz val="16"/>
      <color theme="2" tint="-0.749992370372631"/>
      <name val="Century Gothic"/>
      <family val="2"/>
    </font>
    <font>
      <sz val="12"/>
      <color rgb="FFFF0000"/>
      <name val="Century Gothic"/>
      <family val="1"/>
    </font>
    <font>
      <sz val="12"/>
      <color rgb="FF262626"/>
      <name val="Century Gothic"/>
      <family val="1"/>
    </font>
    <font>
      <b/>
      <i/>
      <sz val="10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rgb="FF262626"/>
      <name val="Century Gothic"/>
      <family val="2"/>
    </font>
    <font>
      <b/>
      <sz val="12"/>
      <name val="Century Gothic"/>
      <family val="2"/>
    </font>
    <font>
      <b/>
      <sz val="12"/>
      <color theme="1" tint="0.14999847407452621"/>
      <name val="Century Gothic"/>
      <family val="2"/>
    </font>
    <font>
      <b/>
      <sz val="12"/>
      <color theme="0"/>
      <name val="Avenir medium"/>
    </font>
    <font>
      <b/>
      <sz val="16"/>
      <color theme="0"/>
      <name val="Avenir medium"/>
    </font>
    <font>
      <sz val="12"/>
      <color theme="2" tint="-0.749992370372631"/>
      <name val="Avenir medium"/>
    </font>
    <font>
      <b/>
      <sz val="12"/>
      <color rgb="FFFF0000"/>
      <name val="Avenir medium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Century Gothic"/>
      <family val="2"/>
    </font>
    <font>
      <b/>
      <sz val="12"/>
      <color rgb="FFFF0000"/>
      <name val="Century Gothic"/>
      <family val="1"/>
    </font>
    <font>
      <b/>
      <sz val="12"/>
      <color rgb="FF3A3838"/>
      <name val="Century Gothic"/>
      <family val="1"/>
    </font>
    <font>
      <sz val="10"/>
      <color theme="2" tint="-0.749992370372631"/>
      <name val="Century Gothic"/>
      <family val="1"/>
    </font>
    <font>
      <sz val="12"/>
      <color rgb="FF3A3838"/>
      <name val="Avenir medium"/>
    </font>
    <font>
      <b/>
      <sz val="12"/>
      <name val="Avenir medium"/>
    </font>
  </fonts>
  <fills count="2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CECE"/>
        <bgColor rgb="FF000000"/>
      </patternFill>
    </fill>
  </fills>
  <borders count="5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</cellStyleXfs>
  <cellXfs count="70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 indent="1"/>
    </xf>
    <xf numFmtId="0" fontId="2" fillId="0" borderId="5" xfId="0" applyFont="1" applyBorder="1" applyAlignment="1">
      <alignment horizontal="right" indent="1"/>
    </xf>
    <xf numFmtId="167" fontId="2" fillId="0" borderId="3" xfId="2" applyFont="1" applyBorder="1"/>
    <xf numFmtId="167" fontId="2" fillId="0" borderId="4" xfId="2" applyFont="1" applyBorder="1"/>
    <xf numFmtId="9" fontId="2" fillId="0" borderId="4" xfId="3" applyFont="1" applyBorder="1" applyAlignment="1">
      <alignment horizontal="center" vertical="center"/>
    </xf>
    <xf numFmtId="0" fontId="2" fillId="3" borderId="5" xfId="0" applyFont="1" applyFill="1" applyBorder="1" applyAlignment="1">
      <alignment horizontal="right" indent="1"/>
    </xf>
    <xf numFmtId="0" fontId="5" fillId="3" borderId="5" xfId="0" applyFont="1" applyFill="1" applyBorder="1" applyAlignment="1">
      <alignment horizontal="right" indent="1"/>
    </xf>
    <xf numFmtId="0" fontId="5" fillId="4" borderId="5" xfId="0" applyFont="1" applyFill="1" applyBorder="1" applyAlignment="1">
      <alignment horizontal="right" indent="1"/>
    </xf>
    <xf numFmtId="0" fontId="4" fillId="2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top" indent="1"/>
    </xf>
    <xf numFmtId="0" fontId="7" fillId="2" borderId="0" xfId="0" applyFont="1" applyFill="1" applyAlignment="1">
      <alignment horizontal="right" indent="1"/>
    </xf>
    <xf numFmtId="0" fontId="2" fillId="3" borderId="5" xfId="0" applyFont="1" applyFill="1" applyBorder="1" applyAlignment="1">
      <alignment horizontal="right"/>
    </xf>
    <xf numFmtId="168" fontId="2" fillId="0" borderId="3" xfId="1" applyNumberFormat="1" applyFont="1" applyBorder="1"/>
    <xf numFmtId="168" fontId="2" fillId="0" borderId="6" xfId="1" applyNumberFormat="1" applyFont="1" applyBorder="1"/>
    <xf numFmtId="168" fontId="2" fillId="0" borderId="7" xfId="1" applyNumberFormat="1" applyFont="1" applyBorder="1"/>
    <xf numFmtId="169" fontId="5" fillId="0" borderId="3" xfId="0" applyNumberFormat="1" applyFont="1" applyBorder="1" applyAlignment="1">
      <alignment horizontal="center" vertical="center"/>
    </xf>
    <xf numFmtId="169" fontId="5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1" fillId="0" borderId="0" xfId="0" applyFont="1"/>
    <xf numFmtId="0" fontId="5" fillId="3" borderId="2" xfId="0" applyFont="1" applyFill="1" applyBorder="1" applyAlignment="1">
      <alignment horizontal="right" indent="1"/>
    </xf>
    <xf numFmtId="167" fontId="5" fillId="3" borderId="3" xfId="2" applyFont="1" applyFill="1" applyBorder="1"/>
    <xf numFmtId="0" fontId="11" fillId="4" borderId="5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 indent="1"/>
    </xf>
    <xf numFmtId="167" fontId="4" fillId="2" borderId="3" xfId="2" applyFont="1" applyFill="1" applyBorder="1"/>
    <xf numFmtId="0" fontId="12" fillId="0" borderId="2" xfId="0" applyFont="1" applyBorder="1" applyAlignment="1">
      <alignment horizontal="right"/>
    </xf>
    <xf numFmtId="169" fontId="12" fillId="0" borderId="4" xfId="0" applyNumberFormat="1" applyFont="1" applyBorder="1"/>
    <xf numFmtId="0" fontId="12" fillId="0" borderId="5" xfId="0" applyFont="1" applyBorder="1" applyAlignment="1">
      <alignment horizontal="right"/>
    </xf>
    <xf numFmtId="169" fontId="12" fillId="0" borderId="7" xfId="0" applyNumberFormat="1" applyFont="1" applyBorder="1"/>
    <xf numFmtId="0" fontId="5" fillId="0" borderId="0" xfId="0" applyFont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170" fontId="17" fillId="0" borderId="4" xfId="0" applyNumberFormat="1" applyFont="1" applyBorder="1" applyAlignment="1">
      <alignment horizontal="right" vertical="center"/>
    </xf>
    <xf numFmtId="171" fontId="2" fillId="0" borderId="3" xfId="2" applyNumberFormat="1" applyFont="1" applyBorder="1" applyAlignment="1">
      <alignment vertical="center"/>
    </xf>
    <xf numFmtId="172" fontId="2" fillId="0" borderId="3" xfId="2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7" fontId="2" fillId="0" borderId="3" xfId="2" applyFont="1" applyBorder="1" applyAlignment="1">
      <alignment vertical="center"/>
    </xf>
    <xf numFmtId="167" fontId="2" fillId="0" borderId="3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7" fontId="2" fillId="0" borderId="0" xfId="2" applyFont="1" applyAlignment="1">
      <alignment vertical="center"/>
    </xf>
    <xf numFmtId="167" fontId="2" fillId="0" borderId="6" xfId="2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10" fillId="0" borderId="3" xfId="2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7" fontId="10" fillId="0" borderId="6" xfId="2" applyFont="1" applyBorder="1" applyAlignment="1">
      <alignment vertical="center"/>
    </xf>
    <xf numFmtId="167" fontId="10" fillId="0" borderId="6" xfId="0" applyNumberFormat="1" applyFont="1" applyBorder="1" applyAlignment="1">
      <alignment vertical="center"/>
    </xf>
    <xf numFmtId="167" fontId="10" fillId="0" borderId="7" xfId="0" applyNumberFormat="1" applyFont="1" applyBorder="1" applyAlignment="1">
      <alignment vertical="center"/>
    </xf>
    <xf numFmtId="9" fontId="5" fillId="0" borderId="18" xfId="3" applyFont="1" applyFill="1" applyBorder="1" applyAlignment="1">
      <alignment horizontal="center" vertical="center"/>
    </xf>
    <xf numFmtId="9" fontId="5" fillId="0" borderId="14" xfId="3" applyFont="1" applyFill="1" applyBorder="1" applyAlignment="1">
      <alignment horizontal="center" vertical="center"/>
    </xf>
    <xf numFmtId="9" fontId="5" fillId="0" borderId="2" xfId="3" applyFont="1" applyFill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7" fontId="2" fillId="0" borderId="17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167" fontId="2" fillId="0" borderId="4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7" fontId="9" fillId="0" borderId="3" xfId="2" applyFont="1" applyBorder="1" applyAlignment="1">
      <alignment vertical="center"/>
    </xf>
    <xf numFmtId="167" fontId="9" fillId="0" borderId="4" xfId="2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67" fontId="9" fillId="0" borderId="6" xfId="2" applyFont="1" applyBorder="1" applyAlignment="1">
      <alignment vertical="center"/>
    </xf>
    <xf numFmtId="167" fontId="9" fillId="0" borderId="7" xfId="2" applyFont="1" applyBorder="1" applyAlignment="1">
      <alignment vertical="center"/>
    </xf>
    <xf numFmtId="171" fontId="2" fillId="0" borderId="6" xfId="2" applyNumberFormat="1" applyFont="1" applyBorder="1" applyAlignment="1">
      <alignment vertical="center"/>
    </xf>
    <xf numFmtId="172" fontId="2" fillId="0" borderId="6" xfId="2" applyNumberFormat="1" applyFont="1" applyBorder="1" applyAlignment="1">
      <alignment vertical="center"/>
    </xf>
    <xf numFmtId="167" fontId="2" fillId="0" borderId="3" xfId="2" applyFont="1" applyFill="1" applyBorder="1" applyAlignment="1">
      <alignment horizontal="center" vertical="center"/>
    </xf>
    <xf numFmtId="167" fontId="2" fillId="0" borderId="4" xfId="2" applyFont="1" applyFill="1" applyBorder="1" applyAlignment="1">
      <alignment horizontal="center" vertical="center"/>
    </xf>
    <xf numFmtId="167" fontId="2" fillId="0" borderId="6" xfId="2" applyFont="1" applyFill="1" applyBorder="1" applyAlignment="1">
      <alignment horizontal="center" vertical="center"/>
    </xf>
    <xf numFmtId="170" fontId="17" fillId="0" borderId="3" xfId="0" applyNumberFormat="1" applyFont="1" applyBorder="1" applyAlignment="1">
      <alignment horizontal="right" vertical="center"/>
    </xf>
    <xf numFmtId="167" fontId="2" fillId="0" borderId="2" xfId="2" applyFont="1" applyBorder="1" applyAlignment="1">
      <alignment vertical="center"/>
    </xf>
    <xf numFmtId="167" fontId="2" fillId="0" borderId="4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horizontal="right" vertical="center"/>
    </xf>
    <xf numFmtId="172" fontId="17" fillId="0" borderId="3" xfId="0" applyNumberFormat="1" applyFont="1" applyBorder="1" applyAlignment="1">
      <alignment horizontal="right" vertical="center"/>
    </xf>
    <xf numFmtId="172" fontId="17" fillId="0" borderId="6" xfId="0" applyNumberFormat="1" applyFont="1" applyBorder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2" xfId="0" applyFont="1" applyBorder="1" applyAlignment="1">
      <alignment horizontal="right" vertical="center"/>
    </xf>
    <xf numFmtId="9" fontId="18" fillId="0" borderId="4" xfId="3" applyFont="1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9" fontId="18" fillId="0" borderId="7" xfId="3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19" fillId="0" borderId="4" xfId="0" applyFont="1" applyBorder="1" applyAlignment="1">
      <alignment horizontal="right" vertical="center"/>
    </xf>
    <xf numFmtId="3" fontId="19" fillId="0" borderId="5" xfId="0" applyNumberFormat="1" applyFont="1" applyBorder="1" applyAlignment="1">
      <alignment vertical="center"/>
    </xf>
    <xf numFmtId="10" fontId="19" fillId="0" borderId="7" xfId="3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8" fillId="0" borderId="2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9" fontId="18" fillId="0" borderId="4" xfId="0" applyNumberFormat="1" applyFont="1" applyBorder="1" applyAlignment="1">
      <alignment vertical="center"/>
    </xf>
    <xf numFmtId="10" fontId="2" fillId="0" borderId="3" xfId="3" applyNumberFormat="1" applyFont="1" applyBorder="1" applyAlignment="1">
      <alignment horizontal="center" vertical="center"/>
    </xf>
    <xf numFmtId="10" fontId="2" fillId="0" borderId="4" xfId="3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7" fontId="2" fillId="0" borderId="7" xfId="2" applyFont="1" applyBorder="1"/>
    <xf numFmtId="0" fontId="2" fillId="0" borderId="2" xfId="0" applyFont="1" applyBorder="1" applyAlignment="1">
      <alignment horizontal="right" vertical="center"/>
    </xf>
    <xf numFmtId="168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0" fontId="10" fillId="9" borderId="7" xfId="3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0" fontId="2" fillId="0" borderId="6" xfId="0" applyNumberFormat="1" applyFont="1" applyBorder="1" applyAlignment="1">
      <alignment horizontal="center" vertical="center"/>
    </xf>
    <xf numFmtId="167" fontId="2" fillId="0" borderId="7" xfId="2" applyFont="1" applyBorder="1" applyAlignment="1">
      <alignment vertical="center"/>
    </xf>
    <xf numFmtId="0" fontId="7" fillId="2" borderId="0" xfId="0" applyFont="1" applyFill="1" applyAlignment="1">
      <alignment horizontal="right" vertical="top"/>
    </xf>
    <xf numFmtId="0" fontId="16" fillId="0" borderId="2" xfId="0" applyFont="1" applyBorder="1" applyAlignment="1">
      <alignment horizontal="right"/>
    </xf>
    <xf numFmtId="10" fontId="16" fillId="0" borderId="3" xfId="3" applyNumberFormat="1" applyFont="1" applyBorder="1"/>
    <xf numFmtId="10" fontId="16" fillId="0" borderId="4" xfId="3" applyNumberFormat="1" applyFont="1" applyBorder="1"/>
    <xf numFmtId="0" fontId="16" fillId="0" borderId="5" xfId="0" applyFont="1" applyBorder="1" applyAlignment="1">
      <alignment horizontal="right"/>
    </xf>
    <xf numFmtId="10" fontId="16" fillId="0" borderId="6" xfId="3" applyNumberFormat="1" applyFont="1" applyBorder="1"/>
    <xf numFmtId="10" fontId="16" fillId="0" borderId="6" xfId="0" applyNumberFormat="1" applyFont="1" applyBorder="1"/>
    <xf numFmtId="10" fontId="16" fillId="0" borderId="7" xfId="0" applyNumberFormat="1" applyFont="1" applyBorder="1"/>
    <xf numFmtId="0" fontId="5" fillId="9" borderId="2" xfId="0" applyFont="1" applyFill="1" applyBorder="1" applyAlignment="1">
      <alignment horizontal="right"/>
    </xf>
    <xf numFmtId="168" fontId="5" fillId="9" borderId="3" xfId="1" applyNumberFormat="1" applyFont="1" applyFill="1" applyBorder="1"/>
    <xf numFmtId="168" fontId="5" fillId="9" borderId="4" xfId="1" applyNumberFormat="1" applyFont="1" applyFill="1" applyBorder="1"/>
    <xf numFmtId="168" fontId="2" fillId="9" borderId="3" xfId="1" applyNumberFormat="1" applyFont="1" applyFill="1" applyBorder="1"/>
    <xf numFmtId="168" fontId="2" fillId="9" borderId="4" xfId="1" applyNumberFormat="1" applyFont="1" applyFill="1" applyBorder="1"/>
    <xf numFmtId="168" fontId="2" fillId="10" borderId="6" xfId="1" applyNumberFormat="1" applyFont="1" applyFill="1" applyBorder="1"/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1" fontId="18" fillId="0" borderId="6" xfId="0" applyNumberFormat="1" applyFont="1" applyBorder="1" applyAlignment="1">
      <alignment vertical="center"/>
    </xf>
    <xf numFmtId="1" fontId="18" fillId="0" borderId="7" xfId="0" applyNumberFormat="1" applyFont="1" applyBorder="1" applyAlignment="1">
      <alignment vertical="center"/>
    </xf>
    <xf numFmtId="9" fontId="3" fillId="2" borderId="0" xfId="3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9" fontId="3" fillId="0" borderId="0" xfId="3" applyFont="1" applyFill="1" applyAlignment="1">
      <alignment vertical="center"/>
    </xf>
    <xf numFmtId="167" fontId="2" fillId="0" borderId="4" xfId="2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7" fontId="2" fillId="0" borderId="5" xfId="0" applyNumberFormat="1" applyFont="1" applyBorder="1" applyAlignment="1">
      <alignment horizontal="right" vertical="center"/>
    </xf>
    <xf numFmtId="167" fontId="2" fillId="0" borderId="7" xfId="0" applyNumberFormat="1" applyFont="1" applyBorder="1" applyAlignment="1">
      <alignment vertical="center"/>
    </xf>
    <xf numFmtId="10" fontId="2" fillId="0" borderId="6" xfId="3" applyNumberFormat="1" applyFont="1" applyBorder="1"/>
    <xf numFmtId="0" fontId="5" fillId="3" borderId="2" xfId="0" applyFont="1" applyFill="1" applyBorder="1" applyAlignment="1">
      <alignment horizontal="right" vertical="center"/>
    </xf>
    <xf numFmtId="167" fontId="5" fillId="3" borderId="3" xfId="2" applyFont="1" applyFill="1" applyBorder="1" applyAlignment="1">
      <alignment vertical="center"/>
    </xf>
    <xf numFmtId="0" fontId="5" fillId="9" borderId="2" xfId="0" applyFont="1" applyFill="1" applyBorder="1" applyAlignment="1">
      <alignment horizontal="right" vertical="center"/>
    </xf>
    <xf numFmtId="167" fontId="5" fillId="9" borderId="3" xfId="2" applyFont="1" applyFill="1" applyBorder="1" applyAlignment="1">
      <alignment vertical="center"/>
    </xf>
    <xf numFmtId="167" fontId="5" fillId="9" borderId="4" xfId="2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indent="1"/>
    </xf>
    <xf numFmtId="0" fontId="17" fillId="0" borderId="19" xfId="0" applyFont="1" applyBorder="1" applyAlignment="1">
      <alignment horizontal="right" vertical="center" indent="1"/>
    </xf>
    <xf numFmtId="0" fontId="5" fillId="9" borderId="2" xfId="0" applyFont="1" applyFill="1" applyBorder="1" applyAlignment="1">
      <alignment horizontal="right" indent="1"/>
    </xf>
    <xf numFmtId="167" fontId="5" fillId="9" borderId="4" xfId="2" applyFont="1" applyFill="1" applyBorder="1"/>
    <xf numFmtId="0" fontId="5" fillId="3" borderId="1" xfId="0" applyFont="1" applyFill="1" applyBorder="1" applyAlignment="1">
      <alignment horizontal="right" indent="1"/>
    </xf>
    <xf numFmtId="167" fontId="5" fillId="3" borderId="4" xfId="2" applyFont="1" applyFill="1" applyBorder="1"/>
    <xf numFmtId="173" fontId="2" fillId="0" borderId="3" xfId="2" applyNumberFormat="1" applyFont="1" applyBorder="1"/>
    <xf numFmtId="173" fontId="2" fillId="0" borderId="6" xfId="2" applyNumberFormat="1" applyFont="1" applyBorder="1"/>
    <xf numFmtId="173" fontId="2" fillId="3" borderId="6" xfId="2" applyNumberFormat="1" applyFont="1" applyFill="1" applyBorder="1"/>
    <xf numFmtId="173" fontId="5" fillId="3" borderId="6" xfId="2" applyNumberFormat="1" applyFont="1" applyFill="1" applyBorder="1"/>
    <xf numFmtId="173" fontId="5" fillId="4" borderId="6" xfId="2" applyNumberFormat="1" applyFont="1" applyFill="1" applyBorder="1"/>
    <xf numFmtId="169" fontId="4" fillId="2" borderId="12" xfId="2" applyNumberFormat="1" applyFont="1" applyFill="1" applyBorder="1" applyAlignment="1">
      <alignment horizontal="center"/>
    </xf>
    <xf numFmtId="169" fontId="4" fillId="5" borderId="12" xfId="2" applyNumberFormat="1" applyFont="1" applyFill="1" applyBorder="1" applyAlignment="1">
      <alignment horizontal="center"/>
    </xf>
    <xf numFmtId="174" fontId="23" fillId="9" borderId="4" xfId="0" applyNumberFormat="1" applyFont="1" applyFill="1" applyBorder="1" applyAlignment="1">
      <alignment horizontal="right" vertical="center"/>
    </xf>
    <xf numFmtId="174" fontId="17" fillId="0" borderId="4" xfId="0" applyNumberFormat="1" applyFont="1" applyBorder="1" applyAlignment="1">
      <alignment horizontal="right" vertical="center"/>
    </xf>
    <xf numFmtId="175" fontId="23" fillId="9" borderId="4" xfId="0" applyNumberFormat="1" applyFont="1" applyFill="1" applyBorder="1" applyAlignment="1">
      <alignment horizontal="right" vertical="center"/>
    </xf>
    <xf numFmtId="175" fontId="17" fillId="0" borderId="4" xfId="0" applyNumberFormat="1" applyFont="1" applyBorder="1" applyAlignment="1">
      <alignment horizontal="right" vertical="center"/>
    </xf>
    <xf numFmtId="176" fontId="5" fillId="9" borderId="2" xfId="0" applyNumberFormat="1" applyFont="1" applyFill="1" applyBorder="1" applyAlignment="1">
      <alignment horizontal="right" vertical="center"/>
    </xf>
    <xf numFmtId="176" fontId="23" fillId="9" borderId="4" xfId="0" applyNumberFormat="1" applyFont="1" applyFill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176" fontId="17" fillId="0" borderId="4" xfId="0" applyNumberFormat="1" applyFont="1" applyBorder="1" applyAlignment="1">
      <alignment horizontal="right" vertical="center"/>
    </xf>
    <xf numFmtId="177" fontId="17" fillId="0" borderId="3" xfId="4" applyNumberFormat="1" applyFont="1" applyFill="1" applyBorder="1" applyAlignment="1">
      <alignment vertical="center"/>
    </xf>
    <xf numFmtId="177" fontId="17" fillId="0" borderId="6" xfId="4" applyNumberFormat="1" applyFont="1" applyFill="1" applyBorder="1" applyAlignment="1">
      <alignment vertical="center"/>
    </xf>
    <xf numFmtId="178" fontId="17" fillId="0" borderId="3" xfId="4" applyNumberFormat="1" applyFont="1" applyFill="1" applyBorder="1" applyAlignment="1">
      <alignment vertical="center"/>
    </xf>
    <xf numFmtId="178" fontId="17" fillId="0" borderId="6" xfId="4" applyNumberFormat="1" applyFont="1" applyFill="1" applyBorder="1" applyAlignment="1">
      <alignment vertical="center"/>
    </xf>
    <xf numFmtId="179" fontId="17" fillId="0" borderId="3" xfId="4" applyNumberFormat="1" applyFont="1" applyBorder="1" applyAlignment="1">
      <alignment vertical="center"/>
    </xf>
    <xf numFmtId="179" fontId="17" fillId="0" borderId="6" xfId="4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174" fontId="23" fillId="3" borderId="4" xfId="0" applyNumberFormat="1" applyFont="1" applyFill="1" applyBorder="1" applyAlignment="1">
      <alignment horizontal="right" vertical="center"/>
    </xf>
    <xf numFmtId="175" fontId="23" fillId="3" borderId="4" xfId="0" applyNumberFormat="1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176" fontId="23" fillId="3" borderId="4" xfId="0" applyNumberFormat="1" applyFont="1" applyFill="1" applyBorder="1" applyAlignment="1">
      <alignment horizontal="right" vertical="center"/>
    </xf>
    <xf numFmtId="173" fontId="17" fillId="0" borderId="3" xfId="2" applyNumberFormat="1" applyFont="1" applyFill="1" applyBorder="1" applyAlignment="1">
      <alignment vertical="center"/>
    </xf>
    <xf numFmtId="176" fontId="17" fillId="0" borderId="3" xfId="4" applyNumberFormat="1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74" fontId="2" fillId="0" borderId="3" xfId="2" applyNumberFormat="1" applyFont="1" applyBorder="1" applyAlignment="1">
      <alignment vertical="center"/>
    </xf>
    <xf numFmtId="175" fontId="2" fillId="0" borderId="3" xfId="2" applyNumberFormat="1" applyFont="1" applyBorder="1" applyAlignment="1">
      <alignment vertical="center"/>
    </xf>
    <xf numFmtId="179" fontId="2" fillId="0" borderId="4" xfId="2" applyNumberFormat="1" applyFont="1" applyBorder="1" applyAlignment="1">
      <alignment vertical="center"/>
    </xf>
    <xf numFmtId="167" fontId="2" fillId="10" borderId="7" xfId="2" applyFont="1" applyFill="1" applyBorder="1"/>
    <xf numFmtId="167" fontId="5" fillId="9" borderId="3" xfId="2" applyFont="1" applyFill="1" applyBorder="1"/>
    <xf numFmtId="0" fontId="5" fillId="9" borderId="0" xfId="0" applyFont="1" applyFill="1"/>
    <xf numFmtId="10" fontId="11" fillId="4" borderId="5" xfId="3" applyNumberFormat="1" applyFont="1" applyFill="1" applyBorder="1" applyAlignment="1">
      <alignment horizontal="center"/>
    </xf>
    <xf numFmtId="43" fontId="2" fillId="0" borderId="7" xfId="1" applyFont="1" applyBorder="1" applyAlignment="1">
      <alignment vertical="center"/>
    </xf>
    <xf numFmtId="168" fontId="2" fillId="10" borderId="7" xfId="1" applyNumberFormat="1" applyFont="1" applyFill="1" applyBorder="1" applyAlignment="1">
      <alignment vertical="center"/>
    </xf>
    <xf numFmtId="168" fontId="2" fillId="0" borderId="7" xfId="1" applyNumberFormat="1" applyFont="1" applyBorder="1" applyAlignment="1">
      <alignment vertical="center"/>
    </xf>
    <xf numFmtId="180" fontId="25" fillId="0" borderId="0" xfId="0" applyNumberFormat="1" applyFont="1" applyAlignment="1">
      <alignment horizontal="center" vertical="center"/>
    </xf>
    <xf numFmtId="0" fontId="23" fillId="0" borderId="19" xfId="0" applyFont="1" applyBorder="1" applyAlignment="1">
      <alignment horizontal="right" vertical="center" indent="1"/>
    </xf>
    <xf numFmtId="167" fontId="5" fillId="0" borderId="7" xfId="2" applyFont="1" applyBorder="1"/>
    <xf numFmtId="0" fontId="5" fillId="0" borderId="2" xfId="0" applyFont="1" applyBorder="1" applyAlignment="1">
      <alignment vertical="center"/>
    </xf>
    <xf numFmtId="168" fontId="5" fillId="10" borderId="4" xfId="1" applyNumberFormat="1" applyFont="1" applyFill="1" applyBorder="1" applyAlignment="1">
      <alignment vertical="center"/>
    </xf>
    <xf numFmtId="168" fontId="5" fillId="0" borderId="4" xfId="1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8" fontId="5" fillId="10" borderId="7" xfId="1" applyNumberFormat="1" applyFont="1" applyFill="1" applyBorder="1" applyAlignment="1">
      <alignment vertical="center"/>
    </xf>
    <xf numFmtId="168" fontId="5" fillId="0" borderId="7" xfId="1" applyNumberFormat="1" applyFont="1" applyBorder="1" applyAlignment="1">
      <alignment vertical="center"/>
    </xf>
    <xf numFmtId="0" fontId="23" fillId="0" borderId="2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3" fillId="9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69" fontId="23" fillId="9" borderId="3" xfId="0" applyNumberFormat="1" applyFont="1" applyFill="1" applyBorder="1" applyAlignment="1">
      <alignment horizontal="center" vertical="center"/>
    </xf>
    <xf numFmtId="169" fontId="23" fillId="9" borderId="4" xfId="0" applyNumberFormat="1" applyFont="1" applyFill="1" applyBorder="1" applyAlignment="1">
      <alignment horizontal="center" vertical="center"/>
    </xf>
    <xf numFmtId="173" fontId="23" fillId="9" borderId="2" xfId="2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right" indent="1"/>
    </xf>
    <xf numFmtId="167" fontId="2" fillId="0" borderId="21" xfId="2" applyFont="1" applyBorder="1"/>
    <xf numFmtId="167" fontId="2" fillId="0" borderId="22" xfId="2" applyFont="1" applyBorder="1"/>
    <xf numFmtId="168" fontId="2" fillId="0" borderId="6" xfId="1" applyNumberFormat="1" applyFont="1" applyBorder="1" applyAlignment="1">
      <alignment horizontal="center" vertical="center"/>
    </xf>
    <xf numFmtId="10" fontId="2" fillId="0" borderId="6" xfId="3" applyNumberFormat="1" applyFont="1" applyBorder="1" applyAlignment="1">
      <alignment horizontal="center" vertical="center"/>
    </xf>
    <xf numFmtId="43" fontId="5" fillId="3" borderId="4" xfId="1" applyFont="1" applyFill="1" applyBorder="1" applyAlignment="1">
      <alignment horizontal="right" vertical="center"/>
    </xf>
    <xf numFmtId="43" fontId="5" fillId="3" borderId="7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67" fontId="5" fillId="3" borderId="0" xfId="2" applyFont="1" applyFill="1"/>
    <xf numFmtId="0" fontId="21" fillId="0" borderId="2" xfId="0" applyFont="1" applyBorder="1"/>
    <xf numFmtId="168" fontId="2" fillId="9" borderId="6" xfId="1" applyNumberFormat="1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168" fontId="2" fillId="9" borderId="6" xfId="0" applyNumberFormat="1" applyFont="1" applyFill="1" applyBorder="1" applyAlignment="1">
      <alignment vertical="center"/>
    </xf>
    <xf numFmtId="168" fontId="2" fillId="9" borderId="4" xfId="0" applyNumberFormat="1" applyFont="1" applyFill="1" applyBorder="1" applyAlignment="1">
      <alignment vertical="center"/>
    </xf>
    <xf numFmtId="168" fontId="2" fillId="9" borderId="7" xfId="0" applyNumberFormat="1" applyFont="1" applyFill="1" applyBorder="1" applyAlignment="1">
      <alignment vertical="center"/>
    </xf>
    <xf numFmtId="181" fontId="17" fillId="0" borderId="3" xfId="0" applyNumberFormat="1" applyFont="1" applyBorder="1" applyAlignment="1">
      <alignment horizontal="left" vertical="center"/>
    </xf>
    <xf numFmtId="182" fontId="17" fillId="0" borderId="3" xfId="0" applyNumberFormat="1" applyFont="1" applyBorder="1" applyAlignment="1">
      <alignment horizontal="left" vertical="center"/>
    </xf>
    <xf numFmtId="168" fontId="2" fillId="0" borderId="4" xfId="1" applyNumberFormat="1" applyFont="1" applyBorder="1" applyAlignment="1">
      <alignment vertical="center"/>
    </xf>
    <xf numFmtId="172" fontId="2" fillId="0" borderId="4" xfId="2" applyNumberFormat="1" applyFont="1" applyBorder="1" applyAlignment="1">
      <alignment vertical="center"/>
    </xf>
    <xf numFmtId="9" fontId="2" fillId="0" borderId="0" xfId="3" applyFont="1" applyAlignment="1">
      <alignment vertical="center"/>
    </xf>
    <xf numFmtId="168" fontId="5" fillId="0" borderId="0" xfId="0" applyNumberFormat="1" applyFont="1"/>
    <xf numFmtId="183" fontId="17" fillId="0" borderId="3" xfId="0" applyNumberFormat="1" applyFont="1" applyBorder="1" applyAlignment="1">
      <alignment horizontal="left" vertical="center"/>
    </xf>
    <xf numFmtId="0" fontId="24" fillId="11" borderId="0" xfId="5" applyFill="1"/>
    <xf numFmtId="0" fontId="26" fillId="11" borderId="0" xfId="5" applyFont="1" applyFill="1"/>
    <xf numFmtId="0" fontId="24" fillId="0" borderId="0" xfId="5" applyAlignment="1">
      <alignment vertical="center"/>
    </xf>
    <xf numFmtId="0" fontId="26" fillId="0" borderId="23" xfId="5" applyFont="1" applyBorder="1" applyAlignment="1">
      <alignment vertical="center"/>
    </xf>
    <xf numFmtId="0" fontId="28" fillId="0" borderId="0" xfId="5" applyFont="1" applyAlignment="1">
      <alignment vertical="top" wrapText="1"/>
    </xf>
    <xf numFmtId="0" fontId="29" fillId="0" borderId="0" xfId="5" applyFont="1" applyAlignment="1">
      <alignment vertical="center" wrapText="1"/>
    </xf>
    <xf numFmtId="0" fontId="28" fillId="0" borderId="0" xfId="5" applyFont="1" applyAlignment="1">
      <alignment vertical="center" wrapText="1"/>
    </xf>
    <xf numFmtId="0" fontId="26" fillId="0" borderId="0" xfId="5" applyFont="1" applyAlignment="1">
      <alignment vertical="center"/>
    </xf>
    <xf numFmtId="0" fontId="26" fillId="11" borderId="0" xfId="5" applyFont="1" applyFill="1" applyAlignment="1">
      <alignment vertical="center"/>
    </xf>
    <xf numFmtId="0" fontId="26" fillId="11" borderId="0" xfId="5" applyFont="1" applyFill="1" applyAlignment="1">
      <alignment horizontal="center" vertical="center" wrapText="1"/>
    </xf>
    <xf numFmtId="0" fontId="24" fillId="0" borderId="2" xfId="5" applyBorder="1" applyAlignment="1">
      <alignment vertical="center"/>
    </xf>
    <xf numFmtId="9" fontId="0" fillId="12" borderId="2" xfId="6" applyFont="1" applyFill="1" applyBorder="1" applyAlignment="1">
      <alignment vertical="center"/>
    </xf>
    <xf numFmtId="9" fontId="0" fillId="13" borderId="1" xfId="6" applyFont="1" applyFill="1" applyBorder="1" applyAlignment="1">
      <alignment vertical="center"/>
    </xf>
    <xf numFmtId="9" fontId="0" fillId="12" borderId="1" xfId="6" applyFont="1" applyFill="1" applyBorder="1" applyAlignment="1">
      <alignment vertical="center"/>
    </xf>
    <xf numFmtId="0" fontId="24" fillId="10" borderId="2" xfId="5" applyFill="1" applyBorder="1" applyAlignment="1">
      <alignment vertical="center"/>
    </xf>
    <xf numFmtId="10" fontId="0" fillId="12" borderId="3" xfId="6" applyNumberFormat="1" applyFont="1" applyFill="1" applyBorder="1" applyAlignment="1">
      <alignment vertical="center"/>
    </xf>
    <xf numFmtId="9" fontId="0" fillId="12" borderId="3" xfId="6" applyFont="1" applyFill="1" applyBorder="1" applyAlignment="1">
      <alignment vertical="center"/>
    </xf>
    <xf numFmtId="9" fontId="0" fillId="10" borderId="3" xfId="6" applyFont="1" applyFill="1" applyBorder="1" applyAlignment="1">
      <alignment vertical="center"/>
    </xf>
    <xf numFmtId="181" fontId="30" fillId="12" borderId="3" xfId="5" applyNumberFormat="1" applyFont="1" applyFill="1" applyBorder="1" applyAlignment="1">
      <alignment horizontal="left" vertical="center"/>
    </xf>
    <xf numFmtId="9" fontId="0" fillId="0" borderId="6" xfId="6" applyFont="1" applyBorder="1" applyAlignment="1">
      <alignment vertical="center"/>
    </xf>
    <xf numFmtId="9" fontId="0" fillId="12" borderId="6" xfId="6" applyFont="1" applyFill="1" applyBorder="1" applyAlignment="1">
      <alignment vertical="center"/>
    </xf>
    <xf numFmtId="184" fontId="24" fillId="0" borderId="0" xfId="5" applyNumberFormat="1" applyAlignment="1">
      <alignment vertical="center"/>
    </xf>
    <xf numFmtId="185" fontId="24" fillId="0" borderId="0" xfId="5" applyNumberFormat="1" applyAlignment="1">
      <alignment vertical="center"/>
    </xf>
    <xf numFmtId="9" fontId="0" fillId="10" borderId="6" xfId="6" applyFont="1" applyFill="1" applyBorder="1" applyAlignment="1">
      <alignment vertical="center"/>
    </xf>
    <xf numFmtId="0" fontId="26" fillId="2" borderId="0" xfId="5" applyFont="1" applyFill="1" applyAlignment="1">
      <alignment vertical="center"/>
    </xf>
    <xf numFmtId="0" fontId="26" fillId="2" borderId="0" xfId="5" applyFont="1" applyFill="1" applyAlignment="1">
      <alignment horizontal="center" vertical="center" wrapText="1"/>
    </xf>
    <xf numFmtId="0" fontId="24" fillId="13" borderId="2" xfId="5" applyFill="1" applyBorder="1" applyAlignment="1">
      <alignment vertical="center"/>
    </xf>
    <xf numFmtId="10" fontId="0" fillId="13" borderId="2" xfId="6" applyNumberFormat="1" applyFont="1" applyFill="1" applyBorder="1" applyAlignment="1">
      <alignment vertical="center"/>
    </xf>
    <xf numFmtId="10" fontId="0" fillId="0" borderId="2" xfId="6" applyNumberFormat="1" applyFont="1" applyBorder="1" applyAlignment="1">
      <alignment vertical="center"/>
    </xf>
    <xf numFmtId="0" fontId="26" fillId="0" borderId="0" xfId="5" applyFont="1" applyAlignment="1">
      <alignment horizontal="center" vertical="center" wrapText="1"/>
    </xf>
    <xf numFmtId="10" fontId="31" fillId="0" borderId="0" xfId="6" applyNumberFormat="1" applyFont="1" applyFill="1" applyBorder="1" applyAlignment="1">
      <alignment vertical="center"/>
    </xf>
    <xf numFmtId="10" fontId="0" fillId="0" borderId="0" xfId="6" applyNumberFormat="1" applyFont="1" applyFill="1" applyBorder="1" applyAlignment="1">
      <alignment vertical="center"/>
    </xf>
    <xf numFmtId="10" fontId="30" fillId="0" borderId="3" xfId="6" applyNumberFormat="1" applyFont="1" applyFill="1" applyBorder="1" applyAlignment="1">
      <alignment horizontal="right" vertical="center"/>
    </xf>
    <xf numFmtId="10" fontId="30" fillId="0" borderId="4" xfId="6" applyNumberFormat="1" applyFont="1" applyFill="1" applyBorder="1" applyAlignment="1">
      <alignment horizontal="right" vertical="center"/>
    </xf>
    <xf numFmtId="181" fontId="30" fillId="0" borderId="3" xfId="5" applyNumberFormat="1" applyFont="1" applyBorder="1" applyAlignment="1">
      <alignment horizontal="left" vertical="center"/>
    </xf>
    <xf numFmtId="181" fontId="24" fillId="11" borderId="0" xfId="5" applyNumberFormat="1" applyFill="1"/>
    <xf numFmtId="181" fontId="34" fillId="11" borderId="0" xfId="5" applyNumberFormat="1" applyFont="1" applyFill="1" applyAlignment="1">
      <alignment vertical="center"/>
    </xf>
    <xf numFmtId="181" fontId="24" fillId="0" borderId="0" xfId="5" applyNumberFormat="1" applyAlignment="1">
      <alignment vertical="center"/>
    </xf>
    <xf numFmtId="181" fontId="24" fillId="0" borderId="23" xfId="5" applyNumberFormat="1" applyBorder="1" applyAlignment="1">
      <alignment vertical="center"/>
    </xf>
    <xf numFmtId="181" fontId="35" fillId="2" borderId="23" xfId="5" applyNumberFormat="1" applyFont="1" applyFill="1" applyBorder="1" applyAlignment="1">
      <alignment vertical="center"/>
    </xf>
    <xf numFmtId="181" fontId="35" fillId="2" borderId="23" xfId="5" applyNumberFormat="1" applyFont="1" applyFill="1" applyBorder="1" applyAlignment="1">
      <alignment horizontal="right" vertical="center"/>
    </xf>
    <xf numFmtId="181" fontId="35" fillId="2" borderId="23" xfId="4" applyNumberFormat="1" applyFont="1" applyFill="1" applyBorder="1" applyAlignment="1">
      <alignment horizontal="left" vertical="center"/>
    </xf>
    <xf numFmtId="181" fontId="24" fillId="0" borderId="0" xfId="5" applyNumberFormat="1" applyAlignment="1">
      <alignment horizontal="left" vertical="center"/>
    </xf>
    <xf numFmtId="181" fontId="24" fillId="0" borderId="2" xfId="5" applyNumberFormat="1" applyBorder="1" applyAlignment="1">
      <alignment vertical="center"/>
    </xf>
    <xf numFmtId="181" fontId="30" fillId="0" borderId="3" xfId="4" applyNumberFormat="1" applyFont="1" applyBorder="1" applyAlignment="1">
      <alignment horizontal="left" vertical="center"/>
    </xf>
    <xf numFmtId="181" fontId="26" fillId="11" borderId="0" xfId="5" applyNumberFormat="1" applyFont="1" applyFill="1" applyAlignment="1">
      <alignment vertical="center"/>
    </xf>
    <xf numFmtId="181" fontId="30" fillId="0" borderId="3" xfId="2" applyNumberFormat="1" applyFont="1" applyBorder="1" applyAlignment="1">
      <alignment horizontal="left" vertical="center"/>
    </xf>
    <xf numFmtId="181" fontId="30" fillId="0" borderId="0" xfId="4" applyNumberFormat="1" applyFont="1" applyBorder="1" applyAlignment="1">
      <alignment horizontal="left" vertical="center"/>
    </xf>
    <xf numFmtId="181" fontId="35" fillId="0" borderId="23" xfId="5" applyNumberFormat="1" applyFont="1" applyBorder="1" applyAlignment="1">
      <alignment vertical="center"/>
    </xf>
    <xf numFmtId="181" fontId="30" fillId="0" borderId="3" xfId="4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vertical="center"/>
    </xf>
    <xf numFmtId="10" fontId="2" fillId="14" borderId="3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vertical="center"/>
    </xf>
    <xf numFmtId="167" fontId="3" fillId="15" borderId="4" xfId="2" applyFont="1" applyFill="1" applyBorder="1" applyAlignment="1">
      <alignment vertical="center"/>
    </xf>
    <xf numFmtId="10" fontId="3" fillId="15" borderId="4" xfId="3" applyNumberFormat="1" applyFont="1" applyFill="1" applyBorder="1" applyAlignment="1">
      <alignment horizontal="center" vertical="center"/>
    </xf>
    <xf numFmtId="186" fontId="17" fillId="0" borderId="3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vertical="center"/>
    </xf>
    <xf numFmtId="9" fontId="2" fillId="0" borderId="0" xfId="3" applyFont="1" applyBorder="1" applyAlignment="1">
      <alignment vertical="center"/>
    </xf>
    <xf numFmtId="167" fontId="2" fillId="0" borderId="0" xfId="2" applyFont="1" applyBorder="1" applyAlignment="1">
      <alignment vertical="center"/>
    </xf>
    <xf numFmtId="167" fontId="2" fillId="0" borderId="28" xfId="2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166" fontId="2" fillId="0" borderId="26" xfId="0" applyNumberFormat="1" applyFont="1" applyBorder="1" applyAlignment="1">
      <alignment vertical="center"/>
    </xf>
    <xf numFmtId="166" fontId="2" fillId="0" borderId="3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80" fontId="36" fillId="1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4" fillId="0" borderId="2" xfId="5" applyBorder="1" applyAlignment="1">
      <alignment horizontal="left" vertical="center"/>
    </xf>
    <xf numFmtId="167" fontId="2" fillId="0" borderId="30" xfId="2" applyFont="1" applyBorder="1" applyAlignment="1">
      <alignment vertical="center"/>
    </xf>
    <xf numFmtId="0" fontId="37" fillId="0" borderId="32" xfId="0" applyFont="1" applyBorder="1" applyAlignment="1">
      <alignment horizontal="left" vertical="center" wrapText="1" readingOrder="1"/>
    </xf>
    <xf numFmtId="0" fontId="37" fillId="0" borderId="33" xfId="0" applyFont="1" applyBorder="1" applyAlignment="1">
      <alignment horizontal="left" vertical="center" wrapText="1" readingOrder="1"/>
    </xf>
    <xf numFmtId="10" fontId="2" fillId="0" borderId="0" xfId="3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87" fontId="2" fillId="0" borderId="3" xfId="2" applyNumberFormat="1" applyFont="1" applyBorder="1" applyAlignment="1">
      <alignment vertical="center"/>
    </xf>
    <xf numFmtId="10" fontId="24" fillId="0" borderId="2" xfId="5" applyNumberFormat="1" applyBorder="1" applyAlignment="1">
      <alignment horizontal="left" vertical="center"/>
    </xf>
    <xf numFmtId="1" fontId="24" fillId="0" borderId="2" xfId="5" applyNumberFormat="1" applyBorder="1" applyAlignment="1">
      <alignment horizontal="center" vertical="center"/>
    </xf>
    <xf numFmtId="1" fontId="24" fillId="0" borderId="34" xfId="5" applyNumberFormat="1" applyBorder="1" applyAlignment="1">
      <alignment horizontal="center" vertical="center"/>
    </xf>
    <xf numFmtId="9" fontId="38" fillId="12" borderId="3" xfId="6" applyFont="1" applyFill="1" applyBorder="1" applyAlignment="1">
      <alignment horizontal="center" vertical="center"/>
    </xf>
    <xf numFmtId="9" fontId="38" fillId="10" borderId="3" xfId="6" applyFont="1" applyFill="1" applyBorder="1" applyAlignment="1">
      <alignment horizontal="center" vertical="center"/>
    </xf>
    <xf numFmtId="0" fontId="24" fillId="0" borderId="0" xfId="5" applyAlignment="1">
      <alignment horizontal="center" vertical="center"/>
    </xf>
    <xf numFmtId="9" fontId="38" fillId="0" borderId="6" xfId="6" applyFont="1" applyBorder="1" applyAlignment="1">
      <alignment horizontal="center" vertical="center"/>
    </xf>
    <xf numFmtId="9" fontId="38" fillId="12" borderId="6" xfId="6" applyFont="1" applyFill="1" applyBorder="1" applyAlignment="1">
      <alignment horizontal="center" vertical="center"/>
    </xf>
    <xf numFmtId="187" fontId="30" fillId="12" borderId="3" xfId="5" applyNumberFormat="1" applyFont="1" applyFill="1" applyBorder="1" applyAlignment="1">
      <alignment horizontal="center" vertical="center"/>
    </xf>
    <xf numFmtId="10" fontId="38" fillId="12" borderId="3" xfId="6" applyNumberFormat="1" applyFont="1" applyFill="1" applyBorder="1" applyAlignment="1">
      <alignment horizontal="center" vertical="center"/>
    </xf>
    <xf numFmtId="9" fontId="38" fillId="10" borderId="6" xfId="6" applyFont="1" applyFill="1" applyBorder="1" applyAlignment="1">
      <alignment horizontal="center" vertical="center"/>
    </xf>
    <xf numFmtId="188" fontId="39" fillId="12" borderId="3" xfId="5" applyNumberFormat="1" applyFont="1" applyFill="1" applyBorder="1" applyAlignment="1">
      <alignment horizontal="center" vertical="center"/>
    </xf>
    <xf numFmtId="10" fontId="2" fillId="0" borderId="0" xfId="3" applyNumberFormat="1" applyFont="1" applyBorder="1" applyAlignment="1">
      <alignment horizontal="center" vertical="center"/>
    </xf>
    <xf numFmtId="167" fontId="10" fillId="0" borderId="0" xfId="2" applyFont="1" applyBorder="1" applyAlignment="1">
      <alignment vertical="center"/>
    </xf>
    <xf numFmtId="187" fontId="17" fillId="0" borderId="4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vertical="center"/>
    </xf>
    <xf numFmtId="166" fontId="2" fillId="0" borderId="27" xfId="0" applyNumberFormat="1" applyFont="1" applyBorder="1" applyAlignment="1">
      <alignment vertical="center"/>
    </xf>
    <xf numFmtId="166" fontId="2" fillId="0" borderId="28" xfId="0" applyNumberFormat="1" applyFont="1" applyBorder="1" applyAlignment="1">
      <alignment vertical="center"/>
    </xf>
    <xf numFmtId="166" fontId="2" fillId="0" borderId="31" xfId="0" applyNumberFormat="1" applyFont="1" applyBorder="1" applyAlignment="1">
      <alignment vertical="center"/>
    </xf>
    <xf numFmtId="167" fontId="2" fillId="0" borderId="26" xfId="2" applyFont="1" applyBorder="1" applyAlignment="1">
      <alignment vertical="center"/>
    </xf>
    <xf numFmtId="167" fontId="2" fillId="0" borderId="27" xfId="2" applyFont="1" applyBorder="1" applyAlignment="1">
      <alignment vertical="center"/>
    </xf>
    <xf numFmtId="167" fontId="2" fillId="0" borderId="31" xfId="2" applyFont="1" applyBorder="1" applyAlignment="1">
      <alignment vertical="center"/>
    </xf>
    <xf numFmtId="189" fontId="17" fillId="0" borderId="0" xfId="0" applyNumberFormat="1" applyFont="1"/>
    <xf numFmtId="168" fontId="2" fillId="0" borderId="0" xfId="0" applyNumberFormat="1" applyFont="1" applyAlignment="1">
      <alignment vertical="center"/>
    </xf>
    <xf numFmtId="167" fontId="2" fillId="0" borderId="0" xfId="0" applyNumberFormat="1" applyFont="1"/>
    <xf numFmtId="190" fontId="17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173" fontId="17" fillId="0" borderId="0" xfId="0" applyNumberFormat="1" applyFont="1"/>
    <xf numFmtId="167" fontId="5" fillId="0" borderId="0" xfId="0" applyNumberFormat="1" applyFont="1"/>
    <xf numFmtId="191" fontId="2" fillId="0" borderId="3" xfId="2" applyNumberFormat="1" applyFont="1" applyBorder="1"/>
    <xf numFmtId="191" fontId="2" fillId="0" borderId="4" xfId="2" applyNumberFormat="1" applyFont="1" applyBorder="1"/>
    <xf numFmtId="191" fontId="2" fillId="0" borderId="0" xfId="0" applyNumberFormat="1" applyFont="1"/>
    <xf numFmtId="192" fontId="2" fillId="0" borderId="0" xfId="0" applyNumberFormat="1" applyFont="1" applyAlignment="1">
      <alignment vertical="center"/>
    </xf>
    <xf numFmtId="0" fontId="43" fillId="2" borderId="11" xfId="0" applyFont="1" applyFill="1" applyBorder="1" applyAlignment="1">
      <alignment horizontal="center" vertical="center"/>
    </xf>
    <xf numFmtId="0" fontId="44" fillId="2" borderId="11" xfId="0" applyFont="1" applyFill="1" applyBorder="1" applyAlignment="1">
      <alignment horizontal="center" vertical="center"/>
    </xf>
    <xf numFmtId="188" fontId="44" fillId="2" borderId="11" xfId="2" applyNumberFormat="1" applyFont="1" applyFill="1" applyBorder="1" applyAlignment="1">
      <alignment horizontal="center" vertical="center"/>
    </xf>
    <xf numFmtId="188" fontId="4" fillId="2" borderId="13" xfId="2" applyNumberFormat="1" applyFont="1" applyFill="1" applyBorder="1" applyAlignment="1">
      <alignment horizontal="center" vertical="center"/>
    </xf>
    <xf numFmtId="188" fontId="4" fillId="5" borderId="12" xfId="2" applyNumberFormat="1" applyFont="1" applyFill="1" applyBorder="1" applyAlignment="1">
      <alignment horizontal="center" vertical="center"/>
    </xf>
    <xf numFmtId="188" fontId="43" fillId="2" borderId="11" xfId="2" applyNumberFormat="1" applyFont="1" applyFill="1" applyBorder="1" applyAlignment="1">
      <alignment horizontal="center" vertical="center"/>
    </xf>
    <xf numFmtId="0" fontId="45" fillId="0" borderId="24" xfId="0" applyFont="1" applyBorder="1" applyAlignment="1">
      <alignment vertical="center"/>
    </xf>
    <xf numFmtId="0" fontId="45" fillId="0" borderId="29" xfId="0" applyFont="1" applyBorder="1" applyAlignment="1">
      <alignment vertical="center"/>
    </xf>
    <xf numFmtId="17" fontId="45" fillId="0" borderId="26" xfId="0" applyNumberFormat="1" applyFont="1" applyBorder="1" applyAlignment="1">
      <alignment vertical="center"/>
    </xf>
    <xf numFmtId="0" fontId="45" fillId="0" borderId="30" xfId="0" applyFont="1" applyBorder="1" applyAlignment="1">
      <alignment horizontal="right" vertical="center"/>
    </xf>
    <xf numFmtId="9" fontId="18" fillId="0" borderId="0" xfId="3" applyFont="1" applyAlignment="1">
      <alignment vertical="center"/>
    </xf>
    <xf numFmtId="10" fontId="18" fillId="0" borderId="0" xfId="3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5" fontId="2" fillId="0" borderId="0" xfId="0" applyNumberFormat="1" applyFont="1" applyAlignment="1">
      <alignment vertical="center"/>
    </xf>
    <xf numFmtId="174" fontId="2" fillId="0" borderId="0" xfId="0" applyNumberFormat="1" applyFont="1" applyAlignment="1">
      <alignment vertical="center"/>
    </xf>
    <xf numFmtId="173" fontId="2" fillId="0" borderId="0" xfId="0" applyNumberFormat="1" applyFont="1"/>
    <xf numFmtId="43" fontId="2" fillId="0" borderId="0" xfId="1" applyFont="1"/>
    <xf numFmtId="1" fontId="2" fillId="0" borderId="0" xfId="0" applyNumberFormat="1" applyFont="1" applyAlignment="1">
      <alignment vertical="center"/>
    </xf>
    <xf numFmtId="177" fontId="17" fillId="0" borderId="0" xfId="0" applyNumberFormat="1" applyFont="1"/>
    <xf numFmtId="0" fontId="46" fillId="0" borderId="0" xfId="0" applyFont="1" applyAlignment="1">
      <alignment horizontal="center" vertical="center"/>
    </xf>
    <xf numFmtId="192" fontId="2" fillId="0" borderId="0" xfId="0" applyNumberFormat="1" applyFont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0" fontId="48" fillId="0" borderId="36" xfId="0" applyFont="1" applyBorder="1" applyAlignment="1">
      <alignment horizontal="center" wrapText="1" readingOrder="1"/>
    </xf>
    <xf numFmtId="165" fontId="49" fillId="0" borderId="36" xfId="0" applyNumberFormat="1" applyFont="1" applyBorder="1" applyAlignment="1">
      <alignment horizontal="center" wrapText="1" readingOrder="1"/>
    </xf>
    <xf numFmtId="0" fontId="49" fillId="0" borderId="36" xfId="0" applyFont="1" applyBorder="1" applyAlignment="1">
      <alignment horizontal="center" wrapText="1" readingOrder="1"/>
    </xf>
    <xf numFmtId="1" fontId="0" fillId="0" borderId="0" xfId="0" applyNumberFormat="1"/>
    <xf numFmtId="193" fontId="47" fillId="0" borderId="36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 wrapText="1" readingOrder="1"/>
    </xf>
    <xf numFmtId="188" fontId="0" fillId="0" borderId="0" xfId="0" applyNumberFormat="1"/>
    <xf numFmtId="0" fontId="49" fillId="0" borderId="37" xfId="0" applyFont="1" applyBorder="1" applyAlignment="1">
      <alignment horizontal="center" wrapText="1" readingOrder="1"/>
    </xf>
    <xf numFmtId="0" fontId="48" fillId="0" borderId="38" xfId="0" applyFont="1" applyBorder="1" applyAlignment="1">
      <alignment horizontal="center" wrapText="1" readingOrder="1"/>
    </xf>
    <xf numFmtId="0" fontId="49" fillId="0" borderId="35" xfId="0" applyFont="1" applyBorder="1" applyAlignment="1">
      <alignment horizontal="center" wrapText="1" readingOrder="1"/>
    </xf>
    <xf numFmtId="0" fontId="48" fillId="0" borderId="39" xfId="0" applyFont="1" applyBorder="1" applyAlignment="1">
      <alignment horizontal="center" wrapText="1" readingOrder="1"/>
    </xf>
    <xf numFmtId="188" fontId="0" fillId="0" borderId="40" xfId="0" applyNumberFormat="1" applyBorder="1"/>
    <xf numFmtId="0" fontId="48" fillId="0" borderId="35" xfId="0" applyFont="1" applyBorder="1" applyAlignment="1">
      <alignment horizontal="center" wrapText="1" readingOrder="1"/>
    </xf>
    <xf numFmtId="178" fontId="17" fillId="0" borderId="35" xfId="4" applyNumberFormat="1" applyFont="1" applyFill="1" applyBorder="1" applyAlignment="1">
      <alignment vertical="center"/>
    </xf>
    <xf numFmtId="164" fontId="2" fillId="0" borderId="0" xfId="0" applyNumberFormat="1" applyFont="1"/>
    <xf numFmtId="1" fontId="2" fillId="9" borderId="1" xfId="0" applyNumberFormat="1" applyFont="1" applyFill="1" applyBorder="1" applyAlignment="1">
      <alignment vertical="center"/>
    </xf>
    <xf numFmtId="1" fontId="2" fillId="9" borderId="19" xfId="0" applyNumberFormat="1" applyFont="1" applyFill="1" applyBorder="1" applyAlignment="1">
      <alignment vertical="center"/>
    </xf>
    <xf numFmtId="10" fontId="42" fillId="16" borderId="35" xfId="0" applyNumberFormat="1" applyFont="1" applyFill="1" applyBorder="1" applyAlignment="1">
      <alignment horizontal="center" vertical="center" wrapText="1" readingOrder="1"/>
    </xf>
    <xf numFmtId="0" fontId="50" fillId="17" borderId="21" xfId="0" applyFont="1" applyFill="1" applyBorder="1" applyAlignment="1">
      <alignment horizontal="center" vertical="center" wrapText="1" readingOrder="1"/>
    </xf>
    <xf numFmtId="3" fontId="50" fillId="17" borderId="22" xfId="0" applyNumberFormat="1" applyFont="1" applyFill="1" applyBorder="1" applyAlignment="1">
      <alignment horizontal="center" vertical="center" wrapText="1" readingOrder="1"/>
    </xf>
    <xf numFmtId="0" fontId="50" fillId="17" borderId="22" xfId="0" applyFont="1" applyFill="1" applyBorder="1" applyAlignment="1">
      <alignment horizontal="center" vertical="center" wrapText="1" readingOrder="1"/>
    </xf>
    <xf numFmtId="188" fontId="2" fillId="0" borderId="0" xfId="0" applyNumberFormat="1" applyFont="1"/>
    <xf numFmtId="188" fontId="4" fillId="2" borderId="11" xfId="2" applyNumberFormat="1" applyFont="1" applyFill="1" applyBorder="1" applyAlignment="1">
      <alignment horizontal="center"/>
    </xf>
    <xf numFmtId="188" fontId="43" fillId="2" borderId="11" xfId="2" applyNumberFormat="1" applyFont="1" applyFill="1" applyBorder="1" applyAlignment="1">
      <alignment horizontal="center"/>
    </xf>
    <xf numFmtId="188" fontId="4" fillId="2" borderId="13" xfId="2" applyNumberFormat="1" applyFont="1" applyFill="1" applyBorder="1" applyAlignment="1">
      <alignment horizontal="center"/>
    </xf>
    <xf numFmtId="188" fontId="4" fillId="5" borderId="12" xfId="2" applyNumberFormat="1" applyFont="1" applyFill="1" applyBorder="1" applyAlignment="1">
      <alignment horizontal="center"/>
    </xf>
    <xf numFmtId="187" fontId="2" fillId="3" borderId="6" xfId="2" applyNumberFormat="1" applyFont="1" applyFill="1" applyBorder="1"/>
    <xf numFmtId="1" fontId="2" fillId="0" borderId="0" xfId="0" applyNumberFormat="1" applyFont="1"/>
    <xf numFmtId="0" fontId="46" fillId="0" borderId="0" xfId="0" applyFont="1" applyAlignment="1">
      <alignment horizontal="right"/>
    </xf>
    <xf numFmtId="188" fontId="2" fillId="0" borderId="3" xfId="2" applyNumberFormat="1" applyFont="1" applyBorder="1"/>
    <xf numFmtId="188" fontId="2" fillId="0" borderId="6" xfId="2" applyNumberFormat="1" applyFont="1" applyBorder="1"/>
    <xf numFmtId="188" fontId="2" fillId="3" borderId="6" xfId="2" applyNumberFormat="1" applyFont="1" applyFill="1" applyBorder="1"/>
    <xf numFmtId="188" fontId="5" fillId="3" borderId="6" xfId="2" applyNumberFormat="1" applyFont="1" applyFill="1" applyBorder="1"/>
    <xf numFmtId="188" fontId="5" fillId="4" borderId="6" xfId="2" applyNumberFormat="1" applyFont="1" applyFill="1" applyBorder="1"/>
    <xf numFmtId="1" fontId="2" fillId="0" borderId="3" xfId="1" applyNumberFormat="1" applyFont="1" applyBorder="1"/>
    <xf numFmtId="1" fontId="2" fillId="3" borderId="6" xfId="2" applyNumberFormat="1" applyFont="1" applyFill="1" applyBorder="1"/>
    <xf numFmtId="187" fontId="5" fillId="9" borderId="2" xfId="0" applyNumberFormat="1" applyFont="1" applyFill="1" applyBorder="1" applyAlignment="1">
      <alignment horizontal="right" indent="1"/>
    </xf>
    <xf numFmtId="187" fontId="2" fillId="0" borderId="2" xfId="0" applyNumberFormat="1" applyFont="1" applyBorder="1" applyAlignment="1">
      <alignment horizontal="right" indent="1"/>
    </xf>
    <xf numFmtId="1" fontId="45" fillId="0" borderId="30" xfId="0" applyNumberFormat="1" applyFont="1" applyBorder="1" applyAlignment="1">
      <alignment horizontal="right" vertical="center"/>
    </xf>
    <xf numFmtId="168" fontId="2" fillId="0" borderId="0" xfId="0" applyNumberFormat="1" applyFont="1"/>
    <xf numFmtId="0" fontId="2" fillId="18" borderId="0" xfId="0" applyFont="1" applyFill="1" applyAlignment="1">
      <alignment horizontal="right"/>
    </xf>
    <xf numFmtId="10" fontId="2" fillId="18" borderId="0" xfId="3" applyNumberFormat="1" applyFont="1" applyFill="1"/>
    <xf numFmtId="188" fontId="5" fillId="9" borderId="2" xfId="0" applyNumberFormat="1" applyFont="1" applyFill="1" applyBorder="1" applyAlignment="1">
      <alignment horizontal="right" indent="1"/>
    </xf>
    <xf numFmtId="188" fontId="5" fillId="9" borderId="3" xfId="2" applyNumberFormat="1" applyFont="1" applyFill="1" applyBorder="1"/>
    <xf numFmtId="188" fontId="5" fillId="0" borderId="0" xfId="0" applyNumberFormat="1" applyFont="1"/>
    <xf numFmtId="188" fontId="2" fillId="0" borderId="2" xfId="0" applyNumberFormat="1" applyFont="1" applyBorder="1" applyAlignment="1">
      <alignment horizontal="right" indent="1"/>
    </xf>
    <xf numFmtId="188" fontId="5" fillId="9" borderId="0" xfId="0" applyNumberFormat="1" applyFont="1" applyFill="1"/>
    <xf numFmtId="9" fontId="2" fillId="0" borderId="0" xfId="0" applyNumberFormat="1" applyFont="1"/>
    <xf numFmtId="10" fontId="2" fillId="0" borderId="0" xfId="3" applyNumberFormat="1" applyFont="1"/>
    <xf numFmtId="167" fontId="2" fillId="0" borderId="6" xfId="2" applyFont="1" applyBorder="1" applyAlignment="1">
      <alignment horizontal="center" vertical="center"/>
    </xf>
    <xf numFmtId="194" fontId="2" fillId="0" borderId="3" xfId="2" applyNumberFormat="1" applyFont="1" applyBorder="1" applyAlignment="1">
      <alignment vertical="center"/>
    </xf>
    <xf numFmtId="194" fontId="2" fillId="0" borderId="4" xfId="2" applyNumberFormat="1" applyFont="1" applyBorder="1" applyAlignment="1">
      <alignment vertical="center"/>
    </xf>
    <xf numFmtId="195" fontId="9" fillId="0" borderId="3" xfId="2" applyNumberFormat="1" applyFont="1" applyBorder="1" applyAlignment="1">
      <alignment vertical="center"/>
    </xf>
    <xf numFmtId="195" fontId="9" fillId="0" borderId="4" xfId="2" applyNumberFormat="1" applyFont="1" applyBorder="1" applyAlignment="1">
      <alignment vertical="center"/>
    </xf>
    <xf numFmtId="195" fontId="9" fillId="0" borderId="6" xfId="2" applyNumberFormat="1" applyFont="1" applyBorder="1" applyAlignment="1">
      <alignment vertical="center"/>
    </xf>
    <xf numFmtId="195" fontId="9" fillId="0" borderId="7" xfId="2" applyNumberFormat="1" applyFont="1" applyBorder="1" applyAlignment="1">
      <alignment vertical="center"/>
    </xf>
    <xf numFmtId="195" fontId="2" fillId="0" borderId="3" xfId="2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46" fillId="0" borderId="35" xfId="0" applyFont="1" applyBorder="1" applyAlignment="1">
      <alignment horizontal="center" vertical="center"/>
    </xf>
    <xf numFmtId="174" fontId="46" fillId="0" borderId="35" xfId="0" applyNumberFormat="1" applyFont="1" applyBorder="1" applyAlignment="1">
      <alignment vertical="center"/>
    </xf>
    <xf numFmtId="174" fontId="46" fillId="0" borderId="41" xfId="0" applyNumberFormat="1" applyFont="1" applyBorder="1" applyAlignment="1">
      <alignment vertical="center"/>
    </xf>
    <xf numFmtId="1" fontId="2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vertical="center"/>
    </xf>
    <xf numFmtId="194" fontId="2" fillId="0" borderId="3" xfId="2" applyNumberFormat="1" applyFont="1" applyBorder="1"/>
    <xf numFmtId="194" fontId="2" fillId="0" borderId="0" xfId="0" applyNumberFormat="1" applyFont="1"/>
    <xf numFmtId="195" fontId="2" fillId="0" borderId="3" xfId="2" applyNumberFormat="1" applyFont="1" applyBorder="1"/>
    <xf numFmtId="195" fontId="2" fillId="0" borderId="0" xfId="0" applyNumberFormat="1" applyFont="1"/>
    <xf numFmtId="196" fontId="5" fillId="9" borderId="3" xfId="2" applyNumberFormat="1" applyFont="1" applyFill="1" applyBorder="1"/>
    <xf numFmtId="196" fontId="2" fillId="0" borderId="3" xfId="2" applyNumberFormat="1" applyFont="1" applyBorder="1"/>
    <xf numFmtId="195" fontId="5" fillId="9" borderId="3" xfId="2" applyNumberFormat="1" applyFont="1" applyFill="1" applyBorder="1"/>
    <xf numFmtId="196" fontId="4" fillId="2" borderId="3" xfId="2" applyNumberFormat="1" applyFont="1" applyFill="1" applyBorder="1"/>
    <xf numFmtId="196" fontId="5" fillId="3" borderId="3" xfId="2" applyNumberFormat="1" applyFont="1" applyFill="1" applyBorder="1"/>
    <xf numFmtId="196" fontId="2" fillId="0" borderId="4" xfId="2" applyNumberFormat="1" applyFont="1" applyBorder="1"/>
    <xf numFmtId="195" fontId="4" fillId="2" borderId="3" xfId="2" applyNumberFormat="1" applyFont="1" applyFill="1" applyBorder="1"/>
    <xf numFmtId="195" fontId="35" fillId="2" borderId="23" xfId="4" applyNumberFormat="1" applyFont="1" applyFill="1" applyBorder="1" applyAlignment="1">
      <alignment horizontal="left" vertical="center"/>
    </xf>
    <xf numFmtId="195" fontId="24" fillId="0" borderId="0" xfId="5" applyNumberFormat="1" applyAlignment="1">
      <alignment horizontal="left" vertical="center"/>
    </xf>
    <xf numFmtId="195" fontId="30" fillId="0" borderId="3" xfId="4" applyNumberFormat="1" applyFont="1" applyBorder="1" applyAlignment="1">
      <alignment horizontal="left" vertical="center"/>
    </xf>
    <xf numFmtId="195" fontId="30" fillId="0" borderId="0" xfId="4" applyNumberFormat="1" applyFont="1" applyBorder="1" applyAlignment="1">
      <alignment horizontal="left" vertical="center"/>
    </xf>
    <xf numFmtId="195" fontId="30" fillId="0" borderId="3" xfId="2" applyNumberFormat="1" applyFont="1" applyBorder="1" applyAlignment="1">
      <alignment horizontal="left" vertical="center"/>
    </xf>
    <xf numFmtId="195" fontId="24" fillId="0" borderId="0" xfId="5" applyNumberFormat="1" applyAlignment="1">
      <alignment vertical="center"/>
    </xf>
    <xf numFmtId="195" fontId="30" fillId="0" borderId="3" xfId="4" applyNumberFormat="1" applyFont="1" applyFill="1" applyBorder="1" applyAlignment="1">
      <alignment horizontal="left" vertical="center"/>
    </xf>
    <xf numFmtId="195" fontId="5" fillId="3" borderId="3" xfId="2" applyNumberFormat="1" applyFont="1" applyFill="1" applyBorder="1" applyAlignment="1">
      <alignment vertical="center"/>
    </xf>
    <xf numFmtId="195" fontId="2" fillId="0" borderId="0" xfId="0" applyNumberFormat="1" applyFont="1" applyAlignment="1">
      <alignment vertical="center"/>
    </xf>
    <xf numFmtId="195" fontId="2" fillId="0" borderId="4" xfId="2" applyNumberFormat="1" applyFont="1" applyBorder="1" applyAlignment="1">
      <alignment vertical="center"/>
    </xf>
    <xf numFmtId="195" fontId="2" fillId="0" borderId="6" xfId="2" applyNumberFormat="1" applyFont="1" applyBorder="1" applyAlignment="1">
      <alignment vertical="center"/>
    </xf>
    <xf numFmtId="195" fontId="2" fillId="0" borderId="7" xfId="2" applyNumberFormat="1" applyFont="1" applyBorder="1" applyAlignment="1">
      <alignment vertical="center"/>
    </xf>
    <xf numFmtId="195" fontId="5" fillId="3" borderId="0" xfId="2" applyNumberFormat="1" applyFont="1" applyFill="1"/>
    <xf numFmtId="195" fontId="2" fillId="0" borderId="21" xfId="2" applyNumberFormat="1" applyFont="1" applyBorder="1"/>
    <xf numFmtId="195" fontId="2" fillId="0" borderId="22" xfId="2" applyNumberFormat="1" applyFont="1" applyBorder="1"/>
    <xf numFmtId="196" fontId="5" fillId="9" borderId="3" xfId="2" applyNumberFormat="1" applyFont="1" applyFill="1" applyBorder="1" applyAlignment="1">
      <alignment vertical="center"/>
    </xf>
    <xf numFmtId="196" fontId="5" fillId="9" borderId="4" xfId="2" applyNumberFormat="1" applyFont="1" applyFill="1" applyBorder="1" applyAlignment="1">
      <alignment vertical="center"/>
    </xf>
    <xf numFmtId="196" fontId="2" fillId="0" borderId="6" xfId="0" applyNumberFormat="1" applyFont="1" applyBorder="1" applyAlignment="1">
      <alignment vertical="center"/>
    </xf>
    <xf numFmtId="196" fontId="2" fillId="0" borderId="7" xfId="0" applyNumberFormat="1" applyFont="1" applyBorder="1" applyAlignment="1">
      <alignment vertical="center"/>
    </xf>
    <xf numFmtId="195" fontId="5" fillId="3" borderId="4" xfId="2" applyNumberFormat="1" applyFont="1" applyFill="1" applyBorder="1"/>
    <xf numFmtId="195" fontId="2" fillId="0" borderId="7" xfId="2" applyNumberFormat="1" applyFont="1" applyBorder="1"/>
    <xf numFmtId="195" fontId="5" fillId="9" borderId="4" xfId="2" applyNumberFormat="1" applyFont="1" applyFill="1" applyBorder="1"/>
    <xf numFmtId="195" fontId="5" fillId="0" borderId="7" xfId="2" applyNumberFormat="1" applyFont="1" applyBorder="1"/>
    <xf numFmtId="195" fontId="2" fillId="0" borderId="4" xfId="2" applyNumberFormat="1" applyFont="1" applyBorder="1"/>
    <xf numFmtId="195" fontId="2" fillId="10" borderId="7" xfId="2" applyNumberFormat="1" applyFont="1" applyFill="1" applyBorder="1"/>
    <xf numFmtId="197" fontId="17" fillId="0" borderId="3" xfId="2" applyNumberFormat="1" applyFont="1" applyFill="1" applyBorder="1" applyAlignment="1">
      <alignment vertical="center"/>
    </xf>
    <xf numFmtId="196" fontId="23" fillId="9" borderId="2" xfId="2" applyNumberFormat="1" applyFont="1" applyFill="1" applyBorder="1" applyAlignment="1">
      <alignment horizontal="center" vertical="center"/>
    </xf>
    <xf numFmtId="196" fontId="17" fillId="0" borderId="0" xfId="0" applyNumberFormat="1" applyFont="1"/>
    <xf numFmtId="196" fontId="17" fillId="0" borderId="3" xfId="2" applyNumberFormat="1" applyFont="1" applyFill="1" applyBorder="1" applyAlignment="1">
      <alignment vertical="center"/>
    </xf>
    <xf numFmtId="196" fontId="2" fillId="0" borderId="0" xfId="0" applyNumberFormat="1" applyFont="1"/>
    <xf numFmtId="194" fontId="23" fillId="9" borderId="2" xfId="2" applyNumberFormat="1" applyFont="1" applyFill="1" applyBorder="1" applyAlignment="1">
      <alignment horizontal="center" vertical="center"/>
    </xf>
    <xf numFmtId="194" fontId="17" fillId="0" borderId="0" xfId="0" applyNumberFormat="1" applyFont="1"/>
    <xf numFmtId="194" fontId="17" fillId="0" borderId="3" xfId="2" applyNumberFormat="1" applyFont="1" applyFill="1" applyBorder="1" applyAlignment="1">
      <alignment vertical="center"/>
    </xf>
    <xf numFmtId="194" fontId="2" fillId="0" borderId="4" xfId="2" applyNumberFormat="1" applyFont="1" applyBorder="1"/>
    <xf numFmtId="195" fontId="23" fillId="9" borderId="2" xfId="2" applyNumberFormat="1" applyFont="1" applyFill="1" applyBorder="1" applyAlignment="1">
      <alignment horizontal="center" vertical="center"/>
    </xf>
    <xf numFmtId="195" fontId="17" fillId="0" borderId="0" xfId="0" applyNumberFormat="1" applyFont="1"/>
    <xf numFmtId="195" fontId="17" fillId="0" borderId="3" xfId="2" applyNumberFormat="1" applyFont="1" applyFill="1" applyBorder="1" applyAlignment="1">
      <alignment vertical="center"/>
    </xf>
    <xf numFmtId="181" fontId="2" fillId="0" borderId="0" xfId="0" applyNumberFormat="1" applyFont="1" applyAlignment="1">
      <alignment vertical="center"/>
    </xf>
    <xf numFmtId="192" fontId="5" fillId="9" borderId="0" xfId="0" applyNumberFormat="1" applyFont="1" applyFill="1"/>
    <xf numFmtId="181" fontId="2" fillId="0" borderId="0" xfId="0" applyNumberFormat="1" applyFont="1"/>
    <xf numFmtId="198" fontId="2" fillId="0" borderId="0" xfId="0" applyNumberFormat="1" applyFont="1"/>
    <xf numFmtId="199" fontId="2" fillId="0" borderId="0" xfId="0" applyNumberFormat="1" applyFont="1"/>
    <xf numFmtId="200" fontId="2" fillId="0" borderId="0" xfId="0" applyNumberFormat="1" applyFont="1"/>
    <xf numFmtId="0" fontId="46" fillId="0" borderId="0" xfId="0" applyFont="1" applyAlignment="1">
      <alignment vertical="center"/>
    </xf>
    <xf numFmtId="195" fontId="5" fillId="0" borderId="0" xfId="0" applyNumberFormat="1" applyFont="1"/>
    <xf numFmtId="195" fontId="11" fillId="0" borderId="0" xfId="0" applyNumberFormat="1" applyFont="1"/>
    <xf numFmtId="9" fontId="2" fillId="0" borderId="0" xfId="3" applyFont="1"/>
    <xf numFmtId="201" fontId="2" fillId="0" borderId="0" xfId="0" applyNumberFormat="1" applyFont="1"/>
    <xf numFmtId="10" fontId="2" fillId="0" borderId="0" xfId="0" applyNumberFormat="1" applyFont="1"/>
    <xf numFmtId="0" fontId="51" fillId="0" borderId="0" xfId="0" applyFont="1"/>
    <xf numFmtId="0" fontId="52" fillId="0" borderId="11" xfId="0" applyFont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/>
    </xf>
    <xf numFmtId="0" fontId="52" fillId="5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195" fontId="52" fillId="0" borderId="11" xfId="2" applyNumberFormat="1" applyFont="1" applyFill="1" applyBorder="1" applyAlignment="1">
      <alignment horizontal="center"/>
    </xf>
    <xf numFmtId="195" fontId="53" fillId="2" borderId="11" xfId="2" applyNumberFormat="1" applyFont="1" applyFill="1" applyBorder="1" applyAlignment="1">
      <alignment horizontal="center"/>
    </xf>
    <xf numFmtId="195" fontId="52" fillId="5" borderId="12" xfId="2" applyNumberFormat="1" applyFont="1" applyFill="1" applyBorder="1" applyAlignment="1">
      <alignment horizontal="center"/>
    </xf>
    <xf numFmtId="169" fontId="52" fillId="2" borderId="12" xfId="2" applyNumberFormat="1" applyFont="1" applyFill="1" applyBorder="1" applyAlignment="1">
      <alignment horizontal="center"/>
    </xf>
    <xf numFmtId="169" fontId="52" fillId="5" borderId="12" xfId="2" applyNumberFormat="1" applyFont="1" applyFill="1" applyBorder="1" applyAlignment="1">
      <alignment horizontal="center"/>
    </xf>
    <xf numFmtId="195" fontId="52" fillId="2" borderId="13" xfId="2" applyNumberFormat="1" applyFont="1" applyFill="1" applyBorder="1" applyAlignment="1">
      <alignment horizontal="center"/>
    </xf>
    <xf numFmtId="202" fontId="54" fillId="0" borderId="0" xfId="0" applyNumberFormat="1" applyFont="1"/>
    <xf numFmtId="0" fontId="51" fillId="0" borderId="2" xfId="0" applyFont="1" applyBorder="1" applyAlignment="1">
      <alignment horizontal="right" indent="1"/>
    </xf>
    <xf numFmtId="195" fontId="51" fillId="0" borderId="3" xfId="2" applyNumberFormat="1" applyFont="1" applyBorder="1"/>
    <xf numFmtId="0" fontId="51" fillId="0" borderId="5" xfId="0" applyFont="1" applyBorder="1" applyAlignment="1">
      <alignment horizontal="right" indent="1"/>
    </xf>
    <xf numFmtId="195" fontId="51" fillId="0" borderId="6" xfId="2" applyNumberFormat="1" applyFont="1" applyBorder="1"/>
    <xf numFmtId="0" fontId="51" fillId="3" borderId="5" xfId="0" applyFont="1" applyFill="1" applyBorder="1" applyAlignment="1">
      <alignment horizontal="right" indent="1"/>
    </xf>
    <xf numFmtId="195" fontId="51" fillId="3" borderId="6" xfId="2" applyNumberFormat="1" applyFont="1" applyFill="1" applyBorder="1"/>
    <xf numFmtId="0" fontId="55" fillId="3" borderId="5" xfId="0" applyFont="1" applyFill="1" applyBorder="1" applyAlignment="1">
      <alignment horizontal="right" indent="1"/>
    </xf>
    <xf numFmtId="195" fontId="55" fillId="3" borderId="6" xfId="2" applyNumberFormat="1" applyFont="1" applyFill="1" applyBorder="1"/>
    <xf numFmtId="0" fontId="55" fillId="4" borderId="5" xfId="0" applyFont="1" applyFill="1" applyBorder="1" applyAlignment="1">
      <alignment horizontal="right" indent="1"/>
    </xf>
    <xf numFmtId="195" fontId="55" fillId="4" borderId="6" xfId="2" applyNumberFormat="1" applyFont="1" applyFill="1" applyBorder="1"/>
    <xf numFmtId="0" fontId="55" fillId="0" borderId="0" xfId="0" applyFont="1"/>
    <xf numFmtId="195" fontId="51" fillId="0" borderId="0" xfId="0" applyNumberFormat="1" applyFont="1"/>
    <xf numFmtId="174" fontId="17" fillId="0" borderId="35" xfId="0" applyNumberFormat="1" applyFont="1" applyBorder="1" applyAlignment="1">
      <alignment horizontal="center" vertical="center"/>
    </xf>
    <xf numFmtId="175" fontId="17" fillId="0" borderId="35" xfId="0" applyNumberFormat="1" applyFont="1" applyBorder="1" applyAlignment="1">
      <alignment horizontal="center" vertical="center"/>
    </xf>
    <xf numFmtId="176" fontId="17" fillId="0" borderId="35" xfId="0" applyNumberFormat="1" applyFont="1" applyBorder="1" applyAlignment="1">
      <alignment horizontal="center" vertical="center"/>
    </xf>
    <xf numFmtId="192" fontId="5" fillId="0" borderId="0" xfId="0" applyNumberFormat="1" applyFont="1"/>
    <xf numFmtId="175" fontId="46" fillId="0" borderId="35" xfId="0" applyNumberFormat="1" applyFont="1" applyBorder="1" applyAlignment="1">
      <alignment vertical="center"/>
    </xf>
    <xf numFmtId="176" fontId="46" fillId="0" borderId="35" xfId="0" applyNumberFormat="1" applyFont="1" applyBorder="1" applyAlignment="1">
      <alignment vertical="center"/>
    </xf>
    <xf numFmtId="1" fontId="46" fillId="0" borderId="35" xfId="0" applyNumberFormat="1" applyFont="1" applyBorder="1" applyAlignment="1">
      <alignment horizontal="center" vertical="center"/>
    </xf>
    <xf numFmtId="203" fontId="56" fillId="0" borderId="3" xfId="0" applyNumberFormat="1" applyFont="1" applyBorder="1" applyAlignment="1">
      <alignment horizontal="left" vertical="center"/>
    </xf>
    <xf numFmtId="194" fontId="56" fillId="0" borderId="3" xfId="2" applyNumberFormat="1" applyFont="1" applyFill="1" applyBorder="1" applyAlignment="1">
      <alignment vertical="center"/>
    </xf>
    <xf numFmtId="194" fontId="57" fillId="0" borderId="32" xfId="2" applyNumberFormat="1" applyFont="1" applyFill="1" applyBorder="1" applyAlignment="1">
      <alignment vertical="center"/>
    </xf>
    <xf numFmtId="205" fontId="2" fillId="0" borderId="0" xfId="3" applyNumberFormat="1" applyFont="1"/>
    <xf numFmtId="43" fontId="2" fillId="0" borderId="0" xfId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58" fillId="2" borderId="0" xfId="0" applyFont="1" applyFill="1" applyAlignment="1">
      <alignment horizontal="right" vertical="center"/>
    </xf>
    <xf numFmtId="168" fontId="58" fillId="2" borderId="0" xfId="0" applyNumberFormat="1" applyFont="1" applyFill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0" fontId="59" fillId="2" borderId="0" xfId="0" applyFont="1" applyFill="1" applyAlignment="1">
      <alignment vertical="center"/>
    </xf>
    <xf numFmtId="168" fontId="59" fillId="2" borderId="0" xfId="0" applyNumberFormat="1" applyFont="1" applyFill="1" applyAlignment="1">
      <alignment vertical="center"/>
    </xf>
    <xf numFmtId="168" fontId="59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204" fontId="60" fillId="0" borderId="32" xfId="2" applyNumberFormat="1" applyFont="1" applyFill="1" applyBorder="1" applyAlignment="1">
      <alignment vertical="center"/>
    </xf>
    <xf numFmtId="194" fontId="2" fillId="0" borderId="0" xfId="0" applyNumberFormat="1" applyFont="1" applyAlignment="1">
      <alignment vertical="center"/>
    </xf>
    <xf numFmtId="170" fontId="19" fillId="0" borderId="4" xfId="0" applyNumberFormat="1" applyFont="1" applyBorder="1" applyAlignment="1">
      <alignment horizontal="right" vertical="center"/>
    </xf>
    <xf numFmtId="0" fontId="55" fillId="15" borderId="2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1" fillId="15" borderId="0" xfId="0" applyFont="1" applyFill="1"/>
    <xf numFmtId="0" fontId="55" fillId="15" borderId="0" xfId="0" applyFont="1" applyFill="1"/>
    <xf numFmtId="206" fontId="55" fillId="3" borderId="6" xfId="2" applyNumberFormat="1" applyFont="1" applyFill="1" applyBorder="1"/>
    <xf numFmtId="10" fontId="55" fillId="3" borderId="6" xfId="3" applyNumberFormat="1" applyFont="1" applyFill="1" applyBorder="1"/>
    <xf numFmtId="10" fontId="55" fillId="15" borderId="0" xfId="3" applyNumberFormat="1" applyFont="1" applyFill="1"/>
    <xf numFmtId="0" fontId="5" fillId="0" borderId="14" xfId="0" applyFont="1" applyBorder="1" applyAlignment="1">
      <alignment horizontal="center" vertical="center"/>
    </xf>
    <xf numFmtId="167" fontId="9" fillId="0" borderId="42" xfId="2" applyFont="1" applyBorder="1" applyAlignment="1">
      <alignment vertical="center"/>
    </xf>
    <xf numFmtId="170" fontId="17" fillId="0" borderId="15" xfId="0" applyNumberFormat="1" applyFont="1" applyBorder="1" applyAlignment="1">
      <alignment horizontal="right" vertical="center"/>
    </xf>
    <xf numFmtId="171" fontId="2" fillId="0" borderId="42" xfId="2" applyNumberFormat="1" applyFont="1" applyBorder="1" applyAlignment="1">
      <alignment vertical="center"/>
    </xf>
    <xf numFmtId="172" fontId="2" fillId="0" borderId="42" xfId="2" applyNumberFormat="1" applyFont="1" applyBorder="1" applyAlignment="1">
      <alignment vertical="center"/>
    </xf>
    <xf numFmtId="195" fontId="9" fillId="0" borderId="43" xfId="2" applyNumberFormat="1" applyFont="1" applyBorder="1" applyAlignment="1">
      <alignment vertical="center"/>
    </xf>
    <xf numFmtId="187" fontId="17" fillId="0" borderId="15" xfId="0" applyNumberFormat="1" applyFont="1" applyBorder="1" applyAlignment="1">
      <alignment horizontal="right" vertical="center"/>
    </xf>
    <xf numFmtId="187" fontId="2" fillId="0" borderId="42" xfId="2" applyNumberFormat="1" applyFont="1" applyBorder="1" applyAlignment="1">
      <alignment vertical="center"/>
    </xf>
    <xf numFmtId="0" fontId="2" fillId="19" borderId="0" xfId="0" applyFont="1" applyFill="1" applyAlignment="1">
      <alignment vertical="center"/>
    </xf>
    <xf numFmtId="0" fontId="46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194" fontId="46" fillId="19" borderId="0" xfId="0" applyNumberFormat="1" applyFont="1" applyFill="1" applyAlignment="1">
      <alignment vertical="center"/>
    </xf>
    <xf numFmtId="170" fontId="61" fillId="19" borderId="0" xfId="0" applyNumberFormat="1" applyFont="1" applyFill="1" applyAlignment="1">
      <alignment horizontal="right" vertical="center"/>
    </xf>
    <xf numFmtId="171" fontId="46" fillId="19" borderId="0" xfId="2" applyNumberFormat="1" applyFont="1" applyFill="1" applyBorder="1" applyAlignment="1">
      <alignment vertical="center"/>
    </xf>
    <xf numFmtId="172" fontId="46" fillId="19" borderId="0" xfId="2" applyNumberFormat="1" applyFont="1" applyFill="1" applyBorder="1" applyAlignment="1">
      <alignment vertical="center"/>
    </xf>
    <xf numFmtId="9" fontId="5" fillId="19" borderId="18" xfId="3" applyFont="1" applyFill="1" applyBorder="1" applyAlignment="1">
      <alignment horizontal="center" vertical="center"/>
    </xf>
    <xf numFmtId="9" fontId="5" fillId="19" borderId="14" xfId="3" applyFont="1" applyFill="1" applyBorder="1" applyAlignment="1">
      <alignment horizontal="center" vertical="center"/>
    </xf>
    <xf numFmtId="0" fontId="46" fillId="19" borderId="0" xfId="0" applyFont="1" applyFill="1" applyAlignment="1">
      <alignment vertical="center"/>
    </xf>
    <xf numFmtId="170" fontId="62" fillId="19" borderId="0" xfId="0" applyNumberFormat="1" applyFont="1" applyFill="1" applyAlignment="1">
      <alignment horizontal="right" vertical="center"/>
    </xf>
    <xf numFmtId="0" fontId="63" fillId="2" borderId="0" xfId="0" applyFont="1" applyFill="1" applyAlignment="1">
      <alignment horizontal="right" vertical="center" indent="1"/>
    </xf>
    <xf numFmtId="0" fontId="64" fillId="2" borderId="0" xfId="0" applyFont="1" applyFill="1" applyAlignment="1">
      <alignment horizontal="left" vertical="center" indent="1"/>
    </xf>
    <xf numFmtId="0" fontId="65" fillId="0" borderId="0" xfId="0" applyFont="1" applyAlignment="1">
      <alignment vertical="center"/>
    </xf>
    <xf numFmtId="0" fontId="63" fillId="2" borderId="10" xfId="0" applyFont="1" applyFill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5" fillId="0" borderId="3" xfId="0" applyFont="1" applyBorder="1" applyAlignment="1">
      <alignment vertical="center"/>
    </xf>
    <xf numFmtId="9" fontId="65" fillId="0" borderId="3" xfId="0" applyNumberFormat="1" applyFont="1" applyBorder="1" applyAlignment="1">
      <alignment horizontal="center"/>
    </xf>
    <xf numFmtId="0" fontId="65" fillId="0" borderId="5" xfId="0" applyFont="1" applyBorder="1" applyAlignment="1">
      <alignment vertical="center"/>
    </xf>
    <xf numFmtId="0" fontId="65" fillId="0" borderId="6" xfId="0" applyFont="1" applyBorder="1" applyAlignment="1">
      <alignment vertical="center"/>
    </xf>
    <xf numFmtId="9" fontId="65" fillId="0" borderId="6" xfId="0" applyNumberFormat="1" applyFont="1" applyBorder="1" applyAlignment="1">
      <alignment horizontal="center"/>
    </xf>
    <xf numFmtId="1" fontId="65" fillId="0" borderId="6" xfId="1" applyNumberFormat="1" applyFont="1" applyBorder="1" applyAlignment="1">
      <alignment horizontal="center" vertical="center"/>
    </xf>
    <xf numFmtId="196" fontId="65" fillId="0" borderId="6" xfId="2" applyNumberFormat="1" applyFont="1" applyBorder="1" applyAlignment="1">
      <alignment horizontal="center"/>
    </xf>
    <xf numFmtId="10" fontId="65" fillId="0" borderId="6" xfId="3" applyNumberFormat="1" applyFont="1" applyBorder="1" applyAlignment="1">
      <alignment horizontal="center"/>
    </xf>
    <xf numFmtId="10" fontId="65" fillId="0" borderId="6" xfId="0" applyNumberFormat="1" applyFont="1" applyBorder="1" applyAlignment="1">
      <alignment horizontal="center"/>
    </xf>
    <xf numFmtId="0" fontId="66" fillId="0" borderId="0" xfId="0" applyFont="1" applyAlignment="1">
      <alignment horizontal="center" vertical="center"/>
    </xf>
    <xf numFmtId="9" fontId="65" fillId="0" borderId="6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vertical="center"/>
    </xf>
    <xf numFmtId="0" fontId="4" fillId="20" borderId="24" xfId="0" applyFont="1" applyFill="1" applyBorder="1" applyAlignment="1">
      <alignment horizontal="center" vertical="center" wrapText="1"/>
    </xf>
    <xf numFmtId="0" fontId="4" fillId="20" borderId="25" xfId="0" applyFont="1" applyFill="1" applyBorder="1" applyAlignment="1">
      <alignment horizontal="center" vertical="center" wrapText="1"/>
    </xf>
    <xf numFmtId="0" fontId="4" fillId="20" borderId="29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195" fontId="2" fillId="0" borderId="35" xfId="2" applyNumberFormat="1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9" fontId="5" fillId="0" borderId="48" xfId="3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95" fontId="2" fillId="0" borderId="50" xfId="2" applyNumberFormat="1" applyFont="1" applyBorder="1" applyAlignment="1">
      <alignment vertical="center"/>
    </xf>
    <xf numFmtId="9" fontId="5" fillId="0" borderId="51" xfId="3" applyFont="1" applyFill="1" applyBorder="1" applyAlignment="1">
      <alignment horizontal="center" vertical="center"/>
    </xf>
    <xf numFmtId="0" fontId="2" fillId="9" borderId="3" xfId="1" applyNumberFormat="1" applyFont="1" applyFill="1" applyBorder="1"/>
    <xf numFmtId="0" fontId="2" fillId="0" borderId="6" xfId="1" applyNumberFormat="1" applyFont="1" applyBorder="1"/>
    <xf numFmtId="10" fontId="56" fillId="14" borderId="3" xfId="0" applyNumberFormat="1" applyFont="1" applyFill="1" applyBorder="1" applyAlignment="1">
      <alignment horizontal="center" vertical="center"/>
    </xf>
    <xf numFmtId="9" fontId="67" fillId="12" borderId="3" xfId="6" applyFont="1" applyFill="1" applyBorder="1" applyAlignment="1">
      <alignment horizontal="center" vertical="center"/>
    </xf>
    <xf numFmtId="181" fontId="69" fillId="0" borderId="2" xfId="5" applyNumberFormat="1" applyFont="1" applyBorder="1" applyAlignment="1">
      <alignment vertical="center"/>
    </xf>
    <xf numFmtId="195" fontId="70" fillId="0" borderId="3" xfId="2" applyNumberFormat="1" applyFont="1" applyBorder="1" applyAlignment="1">
      <alignment vertical="center"/>
    </xf>
    <xf numFmtId="195" fontId="68" fillId="2" borderId="23" xfId="4" applyNumberFormat="1" applyFont="1" applyFill="1" applyBorder="1" applyAlignment="1">
      <alignment horizontal="left" vertical="center"/>
    </xf>
    <xf numFmtId="0" fontId="70" fillId="0" borderId="0" xfId="0" applyFont="1" applyAlignment="1">
      <alignment vertical="center"/>
    </xf>
    <xf numFmtId="167" fontId="70" fillId="0" borderId="5" xfId="0" applyNumberFormat="1" applyFont="1" applyBorder="1" applyAlignment="1">
      <alignment horizontal="right" vertical="center"/>
    </xf>
    <xf numFmtId="196" fontId="56" fillId="0" borderId="6" xfId="0" applyNumberFormat="1" applyFont="1" applyBorder="1" applyAlignment="1">
      <alignment vertical="center"/>
    </xf>
    <xf numFmtId="0" fontId="70" fillId="0" borderId="5" xfId="0" applyFont="1" applyBorder="1" applyAlignment="1">
      <alignment horizontal="right" vertical="center"/>
    </xf>
    <xf numFmtId="174" fontId="56" fillId="0" borderId="4" xfId="0" applyNumberFormat="1" applyFont="1" applyBorder="1" applyAlignment="1">
      <alignment horizontal="right" vertical="center"/>
    </xf>
    <xf numFmtId="175" fontId="56" fillId="0" borderId="4" xfId="0" applyNumberFormat="1" applyFont="1" applyBorder="1" applyAlignment="1">
      <alignment horizontal="right" vertical="center"/>
    </xf>
    <xf numFmtId="176" fontId="70" fillId="0" borderId="5" xfId="0" applyNumberFormat="1" applyFont="1" applyBorder="1" applyAlignment="1">
      <alignment horizontal="right" vertical="center"/>
    </xf>
    <xf numFmtId="176" fontId="56" fillId="0" borderId="4" xfId="0" applyNumberFormat="1" applyFont="1" applyBorder="1" applyAlignment="1">
      <alignment horizontal="right" vertical="center"/>
    </xf>
    <xf numFmtId="172" fontId="46" fillId="15" borderId="0" xfId="2" applyNumberFormat="1" applyFont="1" applyFill="1" applyBorder="1" applyAlignment="1">
      <alignment vertical="center"/>
    </xf>
    <xf numFmtId="0" fontId="71" fillId="9" borderId="2" xfId="0" applyFont="1" applyFill="1" applyBorder="1" applyAlignment="1">
      <alignment horizontal="center" vertical="center"/>
    </xf>
    <xf numFmtId="0" fontId="71" fillId="0" borderId="2" xfId="0" applyFont="1" applyBorder="1" applyAlignment="1">
      <alignment horizontal="right" vertical="center"/>
    </xf>
    <xf numFmtId="196" fontId="56" fillId="0" borderId="3" xfId="2" applyNumberFormat="1" applyFont="1" applyFill="1" applyBorder="1" applyAlignment="1">
      <alignment vertical="center"/>
    </xf>
    <xf numFmtId="195" fontId="56" fillId="0" borderId="3" xfId="2" applyNumberFormat="1" applyFont="1" applyFill="1" applyBorder="1" applyAlignment="1">
      <alignment vertical="center"/>
    </xf>
    <xf numFmtId="176" fontId="56" fillId="0" borderId="3" xfId="4" applyNumberFormat="1" applyFont="1" applyFill="1" applyBorder="1" applyAlignment="1">
      <alignment vertical="center"/>
    </xf>
    <xf numFmtId="181" fontId="46" fillId="0" borderId="0" xfId="0" applyNumberFormat="1" applyFont="1" applyAlignment="1">
      <alignment vertical="center"/>
    </xf>
    <xf numFmtId="194" fontId="9" fillId="0" borderId="3" xfId="2" applyNumberFormat="1" applyFont="1" applyBorder="1" applyAlignment="1">
      <alignment vertical="center"/>
    </xf>
    <xf numFmtId="194" fontId="24" fillId="0" borderId="0" xfId="5" applyNumberFormat="1" applyAlignment="1">
      <alignment vertical="center"/>
    </xf>
    <xf numFmtId="195" fontId="55" fillId="3" borderId="43" xfId="2" applyNumberFormat="1" applyFont="1" applyFill="1" applyBorder="1"/>
    <xf numFmtId="0" fontId="5" fillId="15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/>
    </xf>
    <xf numFmtId="168" fontId="2" fillId="15" borderId="0" xfId="1" applyNumberFormat="1" applyFont="1" applyFill="1" applyBorder="1" applyAlignment="1">
      <alignment horizontal="right"/>
    </xf>
    <xf numFmtId="0" fontId="2" fillId="15" borderId="0" xfId="0" applyFont="1" applyFill="1"/>
    <xf numFmtId="168" fontId="2" fillId="15" borderId="0" xfId="1" applyNumberFormat="1" applyFont="1" applyFill="1" applyBorder="1"/>
    <xf numFmtId="195" fontId="2" fillId="15" borderId="0" xfId="2" applyNumberFormat="1" applyFont="1" applyFill="1" applyBorder="1"/>
    <xf numFmtId="3" fontId="2" fillId="0" borderId="0" xfId="0" applyNumberFormat="1" applyFont="1" applyAlignment="1">
      <alignment vertical="center"/>
    </xf>
    <xf numFmtId="168" fontId="2" fillId="0" borderId="0" xfId="1" applyNumberFormat="1" applyFont="1"/>
    <xf numFmtId="0" fontId="22" fillId="0" borderId="0" xfId="0" applyFont="1"/>
    <xf numFmtId="0" fontId="72" fillId="21" borderId="20" xfId="0" applyFont="1" applyFill="1" applyBorder="1" applyAlignment="1">
      <alignment horizontal="right" indent="1"/>
    </xf>
    <xf numFmtId="195" fontId="72" fillId="21" borderId="21" xfId="2" applyNumberFormat="1" applyFont="1" applyFill="1" applyBorder="1"/>
    <xf numFmtId="195" fontId="22" fillId="0" borderId="0" xfId="0" applyNumberFormat="1" applyFont="1" applyAlignment="1">
      <alignment vertical="center"/>
    </xf>
    <xf numFmtId="195" fontId="5" fillId="9" borderId="0" xfId="2" applyNumberFormat="1" applyFont="1" applyFill="1" applyBorder="1"/>
    <xf numFmtId="0" fontId="22" fillId="0" borderId="0" xfId="0" applyFont="1" applyAlignment="1">
      <alignment vertical="center"/>
    </xf>
    <xf numFmtId="9" fontId="73" fillId="0" borderId="6" xfId="0" applyNumberFormat="1" applyFont="1" applyBorder="1" applyAlignment="1">
      <alignment horizontal="center" vertical="center"/>
    </xf>
    <xf numFmtId="168" fontId="5" fillId="0" borderId="3" xfId="1" applyNumberFormat="1" applyFont="1" applyBorder="1" applyAlignment="1">
      <alignment horizontal="center" vertical="center"/>
    </xf>
    <xf numFmtId="202" fontId="55" fillId="0" borderId="0" xfId="0" applyNumberFormat="1" applyFont="1"/>
    <xf numFmtId="192" fontId="55" fillId="0" borderId="0" xfId="0" applyNumberFormat="1" applyFont="1"/>
    <xf numFmtId="185" fontId="2" fillId="15" borderId="0" xfId="0" applyNumberFormat="1" applyFont="1" applyFill="1"/>
    <xf numFmtId="0" fontId="40" fillId="15" borderId="0" xfId="0" applyFont="1" applyFill="1" applyAlignment="1">
      <alignment horizontal="right"/>
    </xf>
    <xf numFmtId="185" fontId="40" fillId="15" borderId="0" xfId="0" applyNumberFormat="1" applyFont="1" applyFill="1"/>
    <xf numFmtId="0" fontId="22" fillId="0" borderId="52" xfId="0" applyFont="1" applyBorder="1" applyAlignment="1">
      <alignment vertical="center"/>
    </xf>
    <xf numFmtId="0" fontId="74" fillId="0" borderId="33" xfId="0" applyFont="1" applyBorder="1" applyAlignment="1">
      <alignment vertical="center"/>
    </xf>
    <xf numFmtId="0" fontId="75" fillId="0" borderId="33" xfId="0" applyFont="1" applyBorder="1" applyAlignment="1">
      <alignment vertical="center"/>
    </xf>
    <xf numFmtId="196" fontId="74" fillId="0" borderId="33" xfId="2" applyNumberFormat="1" applyFont="1" applyFill="1" applyBorder="1" applyAlignment="1">
      <alignment horizontal="center"/>
    </xf>
    <xf numFmtId="0" fontId="22" fillId="0" borderId="33" xfId="0" applyFont="1" applyBorder="1" applyAlignment="1">
      <alignment vertical="center"/>
    </xf>
    <xf numFmtId="207" fontId="22" fillId="0" borderId="33" xfId="0" applyNumberFormat="1" applyFont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3" fillId="2" borderId="8" xfId="0" applyFont="1" applyFill="1" applyBorder="1" applyAlignment="1">
      <alignment horizontal="left" vertical="center"/>
    </xf>
    <xf numFmtId="0" fontId="63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4" fillId="10" borderId="18" xfId="5" applyFill="1" applyBorder="1" applyAlignment="1">
      <alignment horizontal="left" vertical="center"/>
    </xf>
    <xf numFmtId="0" fontId="24" fillId="10" borderId="14" xfId="5" applyFill="1" applyBorder="1" applyAlignment="1">
      <alignment horizontal="left" vertical="center"/>
    </xf>
    <xf numFmtId="0" fontId="24" fillId="10" borderId="2" xfId="5" applyFill="1" applyBorder="1" applyAlignment="1">
      <alignment horizontal="left" vertical="center"/>
    </xf>
    <xf numFmtId="0" fontId="27" fillId="0" borderId="23" xfId="5" applyFont="1" applyBorder="1" applyAlignment="1">
      <alignment horizontal="left" vertical="center"/>
    </xf>
    <xf numFmtId="0" fontId="31" fillId="0" borderId="17" xfId="5" applyFont="1" applyBorder="1" applyAlignment="1">
      <alignment horizontal="center" vertical="center" wrapText="1"/>
    </xf>
    <xf numFmtId="0" fontId="24" fillId="10" borderId="14" xfId="5" applyFill="1" applyBorder="1" applyAlignment="1">
      <alignment horizontal="left" vertical="center" wrapText="1"/>
    </xf>
    <xf numFmtId="0" fontId="24" fillId="10" borderId="2" xfId="5" applyFill="1" applyBorder="1" applyAlignment="1">
      <alignment horizontal="left" vertical="center" wrapText="1"/>
    </xf>
    <xf numFmtId="0" fontId="24" fillId="0" borderId="18" xfId="5" applyBorder="1" applyAlignment="1">
      <alignment horizontal="left" vertical="center"/>
    </xf>
    <xf numFmtId="0" fontId="24" fillId="0" borderId="14" xfId="5" applyBorder="1" applyAlignment="1">
      <alignment horizontal="left" vertical="center"/>
    </xf>
    <xf numFmtId="0" fontId="24" fillId="0" borderId="2" xfId="5" applyBorder="1" applyAlignment="1">
      <alignment horizontal="left" vertical="center"/>
    </xf>
    <xf numFmtId="181" fontId="27" fillId="0" borderId="23" xfId="5" applyNumberFormat="1" applyFont="1" applyBorder="1" applyAlignment="1">
      <alignment horizontal="left" vertical="center"/>
    </xf>
  </cellXfs>
  <cellStyles count="7">
    <cellStyle name="Comma" xfId="1" builtinId="3"/>
    <cellStyle name="Comma 2" xfId="4" xr:uid="{3844D164-7831-144D-9BD2-9F3C5C65FDAF}"/>
    <cellStyle name="Currency" xfId="2" builtinId="4"/>
    <cellStyle name="Normal" xfId="0" builtinId="0"/>
    <cellStyle name="Normal 2" xfId="5" xr:uid="{24A4621F-3285-4F31-9308-EC1033F8A925}"/>
    <cellStyle name="Percent" xfId="3" builtinId="5"/>
    <cellStyle name="Percent 3" xfId="6" xr:uid="{588F6B25-8585-4BBE-A95A-A5D09FABC295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2.xml"/><Relationship Id="rId21" Type="http://schemas.openxmlformats.org/officeDocument/2006/relationships/worksheet" Target="worksheets/sheet17.xml"/><Relationship Id="rId42" Type="http://schemas.openxmlformats.org/officeDocument/2006/relationships/worksheet" Target="worksheets/sheet35.xml"/><Relationship Id="rId47" Type="http://schemas.openxmlformats.org/officeDocument/2006/relationships/worksheet" Target="worksheets/sheet40.xml"/><Relationship Id="rId63" Type="http://schemas.openxmlformats.org/officeDocument/2006/relationships/sharedStrings" Target="sharedStrings.xml"/><Relationship Id="rId68" Type="http://schemas.microsoft.com/office/2017/06/relationships/rdRichValueTypes" Target="richData/rdRichValueTypes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24" Type="http://schemas.openxmlformats.org/officeDocument/2006/relationships/worksheet" Target="worksheets/sheet20.xml"/><Relationship Id="rId32" Type="http://schemas.openxmlformats.org/officeDocument/2006/relationships/chartsheet" Target="chartsheets/sheet6.xml"/><Relationship Id="rId37" Type="http://schemas.openxmlformats.org/officeDocument/2006/relationships/worksheet" Target="worksheets/sheet30.xml"/><Relationship Id="rId40" Type="http://schemas.openxmlformats.org/officeDocument/2006/relationships/worksheet" Target="worksheets/sheet33.xml"/><Relationship Id="rId45" Type="http://schemas.openxmlformats.org/officeDocument/2006/relationships/worksheet" Target="worksheets/sheet38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66" Type="http://schemas.microsoft.com/office/2017/06/relationships/rdRichValue" Target="richData/rdrichvalue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5.xml"/><Relationship Id="rId14" Type="http://schemas.openxmlformats.org/officeDocument/2006/relationships/worksheet" Target="worksheets/sheet10.xml"/><Relationship Id="rId22" Type="http://schemas.openxmlformats.org/officeDocument/2006/relationships/worksheet" Target="worksheets/sheet18.xml"/><Relationship Id="rId27" Type="http://schemas.openxmlformats.org/officeDocument/2006/relationships/worksheet" Target="worksheets/sheet23.xml"/><Relationship Id="rId30" Type="http://schemas.openxmlformats.org/officeDocument/2006/relationships/worksheet" Target="worksheets/sheet26.xml"/><Relationship Id="rId35" Type="http://schemas.openxmlformats.org/officeDocument/2006/relationships/worksheet" Target="worksheets/sheet28.xml"/><Relationship Id="rId43" Type="http://schemas.openxmlformats.org/officeDocument/2006/relationships/worksheet" Target="worksheets/sheet36.xml"/><Relationship Id="rId48" Type="http://schemas.openxmlformats.org/officeDocument/2006/relationships/worksheet" Target="worksheets/sheet41.xml"/><Relationship Id="rId56" Type="http://schemas.openxmlformats.org/officeDocument/2006/relationships/externalLink" Target="externalLinks/externalLink4.xml"/><Relationship Id="rId64" Type="http://schemas.openxmlformats.org/officeDocument/2006/relationships/sheetMetadata" Target="metadata.xml"/><Relationship Id="rId69" Type="http://schemas.microsoft.com/office/2017/10/relationships/person" Target="persons/person.xml"/><Relationship Id="rId8" Type="http://schemas.openxmlformats.org/officeDocument/2006/relationships/chartsheet" Target="chartsheets/sheet3.xml"/><Relationship Id="rId51" Type="http://schemas.openxmlformats.org/officeDocument/2006/relationships/worksheet" Target="worksheets/sheet4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5" Type="http://schemas.openxmlformats.org/officeDocument/2006/relationships/worksheet" Target="worksheets/sheet21.xml"/><Relationship Id="rId33" Type="http://schemas.openxmlformats.org/officeDocument/2006/relationships/chartsheet" Target="chartsheets/sheet7.xml"/><Relationship Id="rId38" Type="http://schemas.openxmlformats.org/officeDocument/2006/relationships/worksheet" Target="worksheets/sheet31.xml"/><Relationship Id="rId46" Type="http://schemas.openxmlformats.org/officeDocument/2006/relationships/worksheet" Target="worksheets/sheet39.xml"/><Relationship Id="rId59" Type="http://schemas.openxmlformats.org/officeDocument/2006/relationships/externalLink" Target="externalLinks/externalLink7.xml"/><Relationship Id="rId67" Type="http://schemas.microsoft.com/office/2017/06/relationships/rdRichValueStructure" Target="richData/rdrichvaluestructure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4.xml"/><Relationship Id="rId54" Type="http://schemas.openxmlformats.org/officeDocument/2006/relationships/externalLink" Target="externalLinks/externalLink2.xml"/><Relationship Id="rId62" Type="http://schemas.openxmlformats.org/officeDocument/2006/relationships/styles" Target="styles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5" Type="http://schemas.openxmlformats.org/officeDocument/2006/relationships/worksheet" Target="worksheets/sheet11.xml"/><Relationship Id="rId23" Type="http://schemas.openxmlformats.org/officeDocument/2006/relationships/worksheet" Target="worksheets/sheet19.xml"/><Relationship Id="rId28" Type="http://schemas.openxmlformats.org/officeDocument/2006/relationships/worksheet" Target="worksheets/sheet24.xml"/><Relationship Id="rId36" Type="http://schemas.openxmlformats.org/officeDocument/2006/relationships/worksheet" Target="worksheets/sheet29.xml"/><Relationship Id="rId49" Type="http://schemas.openxmlformats.org/officeDocument/2006/relationships/worksheet" Target="worksheets/sheet42.xml"/><Relationship Id="rId57" Type="http://schemas.openxmlformats.org/officeDocument/2006/relationships/externalLink" Target="externalLinks/externalLink5.xml"/><Relationship Id="rId10" Type="http://schemas.openxmlformats.org/officeDocument/2006/relationships/worksheet" Target="worksheets/sheet6.xml"/><Relationship Id="rId31" Type="http://schemas.openxmlformats.org/officeDocument/2006/relationships/chartsheet" Target="chartsheets/sheet5.xml"/><Relationship Id="rId44" Type="http://schemas.openxmlformats.org/officeDocument/2006/relationships/worksheet" Target="worksheets/sheet37.xml"/><Relationship Id="rId52" Type="http://schemas.openxmlformats.org/officeDocument/2006/relationships/worksheet" Target="worksheets/sheet45.xml"/><Relationship Id="rId60" Type="http://schemas.openxmlformats.org/officeDocument/2006/relationships/externalLink" Target="externalLinks/externalLink8.xml"/><Relationship Id="rId65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4.xml"/><Relationship Id="rId39" Type="http://schemas.openxmlformats.org/officeDocument/2006/relationships/worksheet" Target="worksheets/sheet32.xml"/><Relationship Id="rId34" Type="http://schemas.openxmlformats.org/officeDocument/2006/relationships/worksheet" Target="worksheets/sheet27.xml"/><Relationship Id="rId50" Type="http://schemas.openxmlformats.org/officeDocument/2006/relationships/worksheet" Target="worksheets/sheet43.xml"/><Relationship Id="rId55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 TOT'!$B$12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TOT'!$C$12:$H$12</c:f>
              <c:numCache>
                <c:formatCode>"R"#,##0</c:formatCode>
                <c:ptCount val="6"/>
                <c:pt idx="0">
                  <c:v>0</c:v>
                </c:pt>
                <c:pt idx="1">
                  <c:v>8797099638.9037876</c:v>
                </c:pt>
                <c:pt idx="2">
                  <c:v>37571707092.577644</c:v>
                </c:pt>
                <c:pt idx="3">
                  <c:v>96092393709.607117</c:v>
                </c:pt>
                <c:pt idx="4">
                  <c:v>128974832511.63039</c:v>
                </c:pt>
                <c:pt idx="5">
                  <c:v>162151790313.37097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B-4A3C-95CB-0793B4B64ACE}"/>
            </c:ext>
          </c:extLst>
        </c:ser>
        <c:ser>
          <c:idx val="1"/>
          <c:order val="1"/>
          <c:tx>
            <c:strRef>
              <c:f>'&lt;&lt;KEY FINANCIAL INDICATORS&gt; TOT'!$B$14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TOT'!$C$14:$H$14</c:f>
              <c:numCache>
                <c:formatCode>"R"#,##0</c:formatCode>
                <c:ptCount val="6"/>
                <c:pt idx="0">
                  <c:v>0</c:v>
                </c:pt>
                <c:pt idx="1">
                  <c:v>-1477508664.9769783</c:v>
                </c:pt>
                <c:pt idx="2">
                  <c:v>524530328.20592499</c:v>
                </c:pt>
                <c:pt idx="3">
                  <c:v>14561011471.347015</c:v>
                </c:pt>
                <c:pt idx="4">
                  <c:v>21026459448.195053</c:v>
                </c:pt>
                <c:pt idx="5">
                  <c:v>33548815126.873474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B-4A3C-95CB-0793B4B64ACE}"/>
            </c:ext>
          </c:extLst>
        </c:ser>
        <c:ser>
          <c:idx val="2"/>
          <c:order val="2"/>
          <c:tx>
            <c:strRef>
              <c:f>'&lt;&lt;KEY FINANCIAL INDICATORS&gt; TOT'!$B$20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 TOT'!$C$10:$H$10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 TOT'!$C$20:$H$20</c:f>
              <c:numCache>
                <c:formatCode>"R"#,##0</c:formatCode>
                <c:ptCount val="6"/>
                <c:pt idx="0">
                  <c:v>-2372300000</c:v>
                </c:pt>
                <c:pt idx="1">
                  <c:v>-3090547232.3618956</c:v>
                </c:pt>
                <c:pt idx="2">
                  <c:v>-2255206735.0495882</c:v>
                </c:pt>
                <c:pt idx="3">
                  <c:v>9134791549.1727009</c:v>
                </c:pt>
                <c:pt idx="4">
                  <c:v>14082403460.264709</c:v>
                </c:pt>
                <c:pt idx="5">
                  <c:v>25069983449.57959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955727"/>
        <c:axId val="1337958127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 TOT'!$B$21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TOT'!$C$21:$H$21</c:f>
              <c:numCache>
                <c:formatCode>"R"#,##0</c:formatCode>
                <c:ptCount val="6"/>
                <c:pt idx="0">
                  <c:v>-2372300000</c:v>
                </c:pt>
                <c:pt idx="1">
                  <c:v>-5462847232.3618956</c:v>
                </c:pt>
                <c:pt idx="2">
                  <c:v>-7718053967.4114838</c:v>
                </c:pt>
                <c:pt idx="3">
                  <c:v>1416737581.7612171</c:v>
                </c:pt>
                <c:pt idx="4">
                  <c:v>15499141042.025927</c:v>
                </c:pt>
                <c:pt idx="5">
                  <c:v>40569124491.605515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55727"/>
        <c:axId val="1337958127"/>
      </c:lineChart>
      <c:lineChart>
        <c:grouping val="standard"/>
        <c:varyColors val="0"/>
        <c:ser>
          <c:idx val="4"/>
          <c:order val="4"/>
          <c:tx>
            <c:strRef>
              <c:f>'&lt;&lt;KEY FINANCIAL INDICATORS&gt; TOT'!$B$22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 TOT'!$C$22:$H$22</c:f>
              <c:numCache>
                <c:formatCode>"R"#,##0</c:formatCode>
                <c:ptCount val="6"/>
                <c:pt idx="1">
                  <c:v>20743441772.781525</c:v>
                </c:pt>
                <c:pt idx="2">
                  <c:v>64314684796.021347</c:v>
                </c:pt>
                <c:pt idx="3">
                  <c:v>129365598134.67542</c:v>
                </c:pt>
                <c:pt idx="4">
                  <c:v>156055532801.71698</c:v>
                </c:pt>
                <c:pt idx="5">
                  <c:v>193737554470.24771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B-4A3C-95CB-0793B4B64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424191"/>
        <c:axId val="2043422271"/>
      </c:lineChart>
      <c:catAx>
        <c:axId val="133795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8127"/>
        <c:crosses val="autoZero"/>
        <c:auto val="1"/>
        <c:lblAlgn val="ctr"/>
        <c:lblOffset val="100"/>
        <c:noMultiLvlLbl val="0"/>
      </c:catAx>
      <c:valAx>
        <c:axId val="1337958127"/>
        <c:scaling>
          <c:orientation val="minMax"/>
        </c:scaling>
        <c:delete val="0"/>
        <c:axPos val="l"/>
        <c:numFmt formatCode="&quot;R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55727"/>
        <c:crosses val="autoZero"/>
        <c:crossBetween val="between"/>
      </c:valAx>
      <c:valAx>
        <c:axId val="2043422271"/>
        <c:scaling>
          <c:orientation val="minMax"/>
        </c:scaling>
        <c:delete val="0"/>
        <c:axPos val="r"/>
        <c:numFmt formatCode="&quot;R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24191"/>
        <c:crosses val="max"/>
        <c:crossBetween val="between"/>
      </c:valAx>
      <c:catAx>
        <c:axId val="2043424191"/>
        <c:scaling>
          <c:orientation val="minMax"/>
        </c:scaling>
        <c:delete val="1"/>
        <c:axPos val="b"/>
        <c:majorTickMark val="out"/>
        <c:minorTickMark val="none"/>
        <c:tickLblPos val="nextTo"/>
        <c:crossAx val="2043422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Rate</a:t>
            </a:r>
          </a:p>
        </c:rich>
      </c:tx>
      <c:layout>
        <c:manualLayout>
          <c:xMode val="edge"/>
          <c:yMode val="edge"/>
          <c:x val="0.36154655456203572"/>
          <c:y val="0.2537847006248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 TOT'!$B$60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'&lt;&lt;CASH FLOW PROJECTIONS&gt;&gt; TOT'!$C$6:$BR$6</c15:sqref>
                  </c15:fullRef>
                </c:ext>
              </c:extLst>
              <c:f>'&lt;&lt;CASH FLOW PROJECTIONS&gt;&gt; TOT'!$C$6:$AJ$6</c:f>
              <c:strCache>
                <c:ptCount val="34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'&lt;&lt;CASH FLOW PROJECTIONS&gt;&gt; TOT'!$C$60:$BR$60</c15:sqref>
                  </c15:fullRef>
                </c:ext>
              </c:extLst>
              <c:f>'&lt;&lt;CASH FLOW PROJECTIONS&gt;&gt; TOT'!$C$60:$AJ$60</c:f>
              <c:numCache>
                <c:formatCode>_("R"* #,##0.00_);_("R"* \(#,##0.00\);_("R"* "-"??_);_(@_)</c:formatCode>
                <c:ptCount val="34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-249400000</c:v>
                </c:pt>
                <c:pt idx="5">
                  <c:v>-139900000</c:v>
                </c:pt>
                <c:pt idx="6">
                  <c:v>-81500000</c:v>
                </c:pt>
                <c:pt idx="7">
                  <c:v>-216004800</c:v>
                </c:pt>
                <c:pt idx="8">
                  <c:v>-343219358.61589015</c:v>
                </c:pt>
                <c:pt idx="9">
                  <c:v>-181776868.30742404</c:v>
                </c:pt>
                <c:pt idx="10">
                  <c:v>-173095953.05697483</c:v>
                </c:pt>
                <c:pt idx="11">
                  <c:v>-300254344.12396693</c:v>
                </c:pt>
                <c:pt idx="12">
                  <c:v>-291658125.37821376</c:v>
                </c:pt>
                <c:pt idx="13">
                  <c:v>-280031834.44372094</c:v>
                </c:pt>
                <c:pt idx="14">
                  <c:v>-129921735.17211384</c:v>
                </c:pt>
                <c:pt idx="15">
                  <c:v>-249640171.61265853</c:v>
                </c:pt>
                <c:pt idx="16">
                  <c:v>-233787174.9338097</c:v>
                </c:pt>
                <c:pt idx="17">
                  <c:v>-220429931.76621059</c:v>
                </c:pt>
                <c:pt idx="18">
                  <c:v>-204016902.03831732</c:v>
                </c:pt>
                <c:pt idx="19">
                  <c:v>-185210032.91259617</c:v>
                </c:pt>
                <c:pt idx="20">
                  <c:v>-315907752.47082818</c:v>
                </c:pt>
                <c:pt idx="21">
                  <c:v>-302588254.97965342</c:v>
                </c:pt>
                <c:pt idx="22">
                  <c:v>-285235867.16675603</c:v>
                </c:pt>
                <c:pt idx="23">
                  <c:v>-269014086.75295067</c:v>
                </c:pt>
                <c:pt idx="24">
                  <c:v>-249850490.8940126</c:v>
                </c:pt>
                <c:pt idx="25">
                  <c:v>-221640866.67389828</c:v>
                </c:pt>
                <c:pt idx="26">
                  <c:v>-184022298.02609956</c:v>
                </c:pt>
                <c:pt idx="27">
                  <c:v>-147656656.17296368</c:v>
                </c:pt>
                <c:pt idx="28">
                  <c:v>-112255309.28459886</c:v>
                </c:pt>
                <c:pt idx="29">
                  <c:v>-86142459.296489358</c:v>
                </c:pt>
                <c:pt idx="30">
                  <c:v>-56116507.608843267</c:v>
                </c:pt>
                <c:pt idx="31">
                  <c:v>-24776185.722492993</c:v>
                </c:pt>
                <c:pt idx="32">
                  <c:v>506517136.18533766</c:v>
                </c:pt>
                <c:pt idx="33">
                  <c:v>538029357.11953115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92A-97EC-5B30B7A0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032400"/>
        <c:axId val="976038640"/>
      </c:barChart>
      <c:catAx>
        <c:axId val="9760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8640"/>
        <c:crosses val="autoZero"/>
        <c:auto val="1"/>
        <c:lblAlgn val="ctr"/>
        <c:lblOffset val="100"/>
        <c:noMultiLvlLbl val="0"/>
      </c:catAx>
      <c:valAx>
        <c:axId val="976038640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3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TOT'!$C$48:$C$54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2-4B46-8B5A-7D3C2958E1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TOT'!$D$48:$D$54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2-4B46-8B5A-7D3C2958E1A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TOT'!$E$48:$E$54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2-4B46-8B5A-7D3C2958E1A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TOT'!$F$48:$F$54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51000000</c:v>
                </c:pt>
                <c:pt idx="3">
                  <c:v>0</c:v>
                </c:pt>
                <c:pt idx="4">
                  <c:v>0</c:v>
                </c:pt>
                <c:pt idx="5">
                  <c:v>12000000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2-4B46-8B5A-7D3C2958E1A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TOT'!$G$48:$G$54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22500000</c:v>
                </c:pt>
                <c:pt idx="4">
                  <c:v>0</c:v>
                </c:pt>
                <c:pt idx="5">
                  <c:v>0</c:v>
                </c:pt>
                <c:pt idx="6">
                  <c:v>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42-4B46-8B5A-7D3C2958E1A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'&lt;&lt;CASH FLOW PROJECTIONS&gt;&gt; TOT'!$B$48:$B$54</c:f>
              <c:strCache>
                <c:ptCount val="7"/>
                <c:pt idx="0">
                  <c:v>Project Team Costs</c:v>
                </c:pt>
                <c:pt idx="1">
                  <c:v>Professional Services Fees</c:v>
                </c:pt>
                <c:pt idx="2">
                  <c:v>Mvne Platform Customization</c:v>
                </c:pt>
                <c:pt idx="3">
                  <c:v>3Pl Integration Costs</c:v>
                </c:pt>
                <c:pt idx="4">
                  <c:v>Credit, Collections &amp; Vetting Implementation Fee</c:v>
                </c:pt>
                <c:pt idx="5">
                  <c:v>Call Center Setup</c:v>
                </c:pt>
                <c:pt idx="6">
                  <c:v>Network Connection &amp; Integration Fees</c:v>
                </c:pt>
              </c:strCache>
            </c:strRef>
          </c:cat>
          <c:val>
            <c:numRef>
              <c:f>'&lt;&lt;CASH FLOW PROJECTIONS&gt;&gt; TOT'!$H$48:$H$54</c:f>
              <c:numCache>
                <c:formatCode>_("R"* #,##0.00_);_("R"* \(#,##0.00\);_("R"* "-"??_);_(@_)</c:formatCode>
                <c:ptCount val="7"/>
                <c:pt idx="0">
                  <c:v>40500000</c:v>
                </c:pt>
                <c:pt idx="1">
                  <c:v>0</c:v>
                </c:pt>
                <c:pt idx="2">
                  <c:v>51400000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42-4B46-8B5A-7D3C2958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176976"/>
        <c:axId val="1465169296"/>
      </c:barChart>
      <c:catAx>
        <c:axId val="14651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69296"/>
        <c:crosses val="autoZero"/>
        <c:auto val="1"/>
        <c:lblAlgn val="ctr"/>
        <c:lblOffset val="100"/>
        <c:noMultiLvlLbl val="0"/>
      </c:catAx>
      <c:valAx>
        <c:axId val="146516929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76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8779590380.8066349</c:v>
                </c:pt>
                <c:pt idx="2">
                  <c:v>37494867651.77755</c:v>
                </c:pt>
                <c:pt idx="3">
                  <c:v>95920460299.123505</c:v>
                </c:pt>
                <c:pt idx="4">
                  <c:v>128708608786.37184</c:v>
                </c:pt>
                <c:pt idx="5">
                  <c:v>161799888427.42377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4-4957-B610-73359C13AAA0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-2048146581.3709908</c:v>
                </c:pt>
                <c:pt idx="2">
                  <c:v>-964712642.26537323</c:v>
                </c:pt>
                <c:pt idx="3">
                  <c:v>12582969128.337509</c:v>
                </c:pt>
                <c:pt idx="4">
                  <c:v>18965798329.416779</c:v>
                </c:pt>
                <c:pt idx="5">
                  <c:v>31448954231.445084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4-4957-B610-73359C13AAA0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-3659911823.1899505</c:v>
                </c:pt>
                <c:pt idx="2">
                  <c:v>-3741055963.5522151</c:v>
                </c:pt>
                <c:pt idx="3">
                  <c:v>7164342931.7928867</c:v>
                </c:pt>
                <c:pt idx="4">
                  <c:v>12033500556.018688</c:v>
                </c:pt>
                <c:pt idx="5">
                  <c:v>22985664887.447201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4-4957-B610-73359C13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3"/>
          <c:order val="4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-6031411823.1899509</c:v>
                </c:pt>
                <c:pt idx="2">
                  <c:v>-9772467786.7421665</c:v>
                </c:pt>
                <c:pt idx="3">
                  <c:v>-2608124854.9492798</c:v>
                </c:pt>
                <c:pt idx="4">
                  <c:v>9425375701.0694084</c:v>
                </c:pt>
                <c:pt idx="5">
                  <c:v>32411040588.516609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F7-41F5-B2D4-DBD57C41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'&lt;&lt;KEY FINANCIAL INDICATORS&gt;&gt;'!$B$24</c15:sqref>
                        </c15:formulaRef>
                      </c:ext>
                    </c:extLst>
                    <c:strCache>
                      <c:ptCount val="1"/>
                      <c:pt idx="0">
                        <c:v>Value of the Base</c:v>
                      </c:pt>
                    </c:strCache>
                  </c:strRef>
                </c:tx>
                <c:spPr>
                  <a:ln w="28575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'&lt;&lt;KEY FINANCIAL INDICATORS&gt;&gt;'!$C$10:$H$10</c15:sqref>
                        </c15:formulaRef>
                      </c:ext>
                    </c:extLst>
                    <c:strCache>
                      <c:ptCount val="6"/>
                      <c:pt idx="0">
                        <c:v>Project Phase</c:v>
                      </c:pt>
                      <c:pt idx="1">
                        <c:v>Year 1</c:v>
                      </c:pt>
                      <c:pt idx="2">
                        <c:v>Year 2</c:v>
                      </c:pt>
                      <c:pt idx="3">
                        <c:v>Year 3</c:v>
                      </c:pt>
                      <c:pt idx="4">
                        <c:v>Year 4</c:v>
                      </c:pt>
                      <c:pt idx="5">
                        <c:v>Year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'&lt;&lt;KEY FINANCIAL INDICATORS&gt;&gt;'!$C$24:$H$24</c15:sqref>
                        </c15:formulaRef>
                      </c:ext>
                    </c:extLst>
                    <c:numCache>
                      <c:formatCode>[$TZS]\ #,##0</c:formatCode>
                      <c:ptCount val="6"/>
                      <c:pt idx="1">
                        <c:v>38142960853.421005</c:v>
                      </c:pt>
                      <c:pt idx="2">
                        <c:v>117420752442.54376</c:v>
                      </c:pt>
                      <c:pt idx="3">
                        <c:v>234835912767.64514</c:v>
                      </c:pt>
                      <c:pt idx="4">
                        <c:v>284437580939.83405</c:v>
                      </c:pt>
                      <c:pt idx="5">
                        <c:v>343046834354.57434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024-4957-B610-73359C13AAA0}"/>
                  </c:ext>
                </c:extLst>
              </c15:ser>
            </c15:filteredLineSeries>
          </c:ext>
        </c:extLst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9680602997065"/>
          <c:y val="0.19680055585567396"/>
          <c:w val="0.76811187527454161"/>
          <c:h val="0.77782397782397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'&lt;&lt;CASH FLOW PROJECTIONS&gt;&gt;'!$B$61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PROJECTIONS&gt;&gt;'!$C$61:$AG$61</c:f>
              <c:numCache>
                <c:formatCode>_-[$TZS]\ * #,##0_-;\-[$TZS]\ * #,##0_-;_-[$TZS]\ * "-"_-;_-@_-</c:formatCode>
                <c:ptCount val="31"/>
                <c:pt idx="0">
                  <c:v>-1648500000</c:v>
                </c:pt>
                <c:pt idx="1">
                  <c:v>-91500000</c:v>
                </c:pt>
                <c:pt idx="2">
                  <c:v>-91500000</c:v>
                </c:pt>
                <c:pt idx="3">
                  <c:v>-151500000</c:v>
                </c:pt>
                <c:pt idx="4">
                  <c:v>-249000000</c:v>
                </c:pt>
                <c:pt idx="5">
                  <c:v>-139500000</c:v>
                </c:pt>
                <c:pt idx="6">
                  <c:v>-81000000</c:v>
                </c:pt>
                <c:pt idx="7">
                  <c:v>-216000000</c:v>
                </c:pt>
                <c:pt idx="8">
                  <c:v>-370385036.37025243</c:v>
                </c:pt>
                <c:pt idx="9">
                  <c:v>-207067837.3056691</c:v>
                </c:pt>
                <c:pt idx="10">
                  <c:v>-202502894.17932636</c:v>
                </c:pt>
                <c:pt idx="11">
                  <c:v>-328559522.718005</c:v>
                </c:pt>
                <c:pt idx="12">
                  <c:v>-323620721.49613976</c:v>
                </c:pt>
                <c:pt idx="13">
                  <c:v>-322834785.81582981</c:v>
                </c:pt>
                <c:pt idx="14">
                  <c:v>-185525946.67567292</c:v>
                </c:pt>
                <c:pt idx="15">
                  <c:v>-308305458.65777838</c:v>
                </c:pt>
                <c:pt idx="16">
                  <c:v>-296820254.70607525</c:v>
                </c:pt>
                <c:pt idx="17">
                  <c:v>-278411939.51664084</c:v>
                </c:pt>
                <c:pt idx="18">
                  <c:v>-273739401.06702256</c:v>
                </c:pt>
                <c:pt idx="19">
                  <c:v>-265138024.68153784</c:v>
                </c:pt>
                <c:pt idx="20">
                  <c:v>-385331995.8298372</c:v>
                </c:pt>
                <c:pt idx="21">
                  <c:v>-371295947.0906806</c:v>
                </c:pt>
                <c:pt idx="22">
                  <c:v>-368711265.8490895</c:v>
                </c:pt>
                <c:pt idx="23">
                  <c:v>-351970174.78459179</c:v>
                </c:pt>
                <c:pt idx="24">
                  <c:v>-344700930.08547294</c:v>
                </c:pt>
                <c:pt idx="25">
                  <c:v>-347796947.86617142</c:v>
                </c:pt>
                <c:pt idx="26">
                  <c:v>-344145001.67197078</c:v>
                </c:pt>
                <c:pt idx="27">
                  <c:v>-310299509.14988494</c:v>
                </c:pt>
                <c:pt idx="28">
                  <c:v>-278046134.32693809</c:v>
                </c:pt>
                <c:pt idx="29">
                  <c:v>-229249665.41616216</c:v>
                </c:pt>
                <c:pt idx="30">
                  <c:v>-215796551.47180748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5-4640-AB46-4BE63639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565056"/>
        <c:axId val="599562656"/>
      </c:barChart>
      <c:catAx>
        <c:axId val="599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2656"/>
        <c:crosses val="autoZero"/>
        <c:auto val="1"/>
        <c:lblAlgn val="ctr"/>
        <c:lblOffset val="100"/>
        <c:noMultiLvlLbl val="0"/>
      </c:catAx>
      <c:valAx>
        <c:axId val="599562656"/>
        <c:scaling>
          <c:orientation val="minMax"/>
        </c:scaling>
        <c:delete val="0"/>
        <c:axPos val="l"/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113998696217"/>
          <c:y val="3.3506304738052314E-2"/>
          <c:w val="0.87478287644192243"/>
          <c:h val="0.70663406100448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'&lt;&lt;CASH FLOW PROJECTIONS&gt;&gt;'!$K$61:$BR$61</c:f>
              <c:numCache>
                <c:formatCode>_-[$TZS]\ * #,##0_-;\-[$TZS]\ * #,##0_-;_-[$TZS]\ * "-"_-;_-@_-</c:formatCode>
                <c:ptCount val="60"/>
                <c:pt idx="0">
                  <c:v>-370385036.37025243</c:v>
                </c:pt>
                <c:pt idx="1">
                  <c:v>-207067837.3056691</c:v>
                </c:pt>
                <c:pt idx="2">
                  <c:v>-202502894.17932636</c:v>
                </c:pt>
                <c:pt idx="3">
                  <c:v>-328559522.718005</c:v>
                </c:pt>
                <c:pt idx="4">
                  <c:v>-323620721.49613976</c:v>
                </c:pt>
                <c:pt idx="5">
                  <c:v>-322834785.81582981</c:v>
                </c:pt>
                <c:pt idx="6">
                  <c:v>-185525946.67567292</c:v>
                </c:pt>
                <c:pt idx="7">
                  <c:v>-308305458.65777838</c:v>
                </c:pt>
                <c:pt idx="8">
                  <c:v>-296820254.70607525</c:v>
                </c:pt>
                <c:pt idx="9">
                  <c:v>-278411939.51664084</c:v>
                </c:pt>
                <c:pt idx="10">
                  <c:v>-273739401.06702256</c:v>
                </c:pt>
                <c:pt idx="11">
                  <c:v>-265138024.68153784</c:v>
                </c:pt>
                <c:pt idx="12">
                  <c:v>-385331995.8298372</c:v>
                </c:pt>
                <c:pt idx="13">
                  <c:v>-371295947.0906806</c:v>
                </c:pt>
                <c:pt idx="14">
                  <c:v>-368711265.8490895</c:v>
                </c:pt>
                <c:pt idx="15">
                  <c:v>-351970174.78459179</c:v>
                </c:pt>
                <c:pt idx="16">
                  <c:v>-344700930.08547294</c:v>
                </c:pt>
                <c:pt idx="17">
                  <c:v>-347796947.86617142</c:v>
                </c:pt>
                <c:pt idx="18">
                  <c:v>-344145001.67197078</c:v>
                </c:pt>
                <c:pt idx="19">
                  <c:v>-310299509.14988494</c:v>
                </c:pt>
                <c:pt idx="20">
                  <c:v>-278046134.32693809</c:v>
                </c:pt>
                <c:pt idx="21">
                  <c:v>-229249665.41616216</c:v>
                </c:pt>
                <c:pt idx="22">
                  <c:v>-215796551.47180748</c:v>
                </c:pt>
                <c:pt idx="23">
                  <c:v>-193711840.00961074</c:v>
                </c:pt>
                <c:pt idx="24">
                  <c:v>371077740.8617534</c:v>
                </c:pt>
                <c:pt idx="25">
                  <c:v>414299729.33162415</c:v>
                </c:pt>
                <c:pt idx="26">
                  <c:v>439624743.67839974</c:v>
                </c:pt>
                <c:pt idx="27">
                  <c:v>480837792.58801377</c:v>
                </c:pt>
                <c:pt idx="28">
                  <c:v>507285133.49754667</c:v>
                </c:pt>
                <c:pt idx="29">
                  <c:v>530577496.65537238</c:v>
                </c:pt>
                <c:pt idx="30">
                  <c:v>574854273.67780483</c:v>
                </c:pt>
                <c:pt idx="31">
                  <c:v>651344464.29543936</c:v>
                </c:pt>
                <c:pt idx="32">
                  <c:v>719323988.61081481</c:v>
                </c:pt>
                <c:pt idx="33">
                  <c:v>789554225.28130794</c:v>
                </c:pt>
                <c:pt idx="34">
                  <c:v>821748525.82273245</c:v>
                </c:pt>
                <c:pt idx="35">
                  <c:v>863814817.49207819</c:v>
                </c:pt>
                <c:pt idx="36">
                  <c:v>897518663.34702587</c:v>
                </c:pt>
                <c:pt idx="37">
                  <c:v>918969606.74444532</c:v>
                </c:pt>
                <c:pt idx="38">
                  <c:v>921458646.14713621</c:v>
                </c:pt>
                <c:pt idx="39">
                  <c:v>940762431.89726639</c:v>
                </c:pt>
                <c:pt idx="40">
                  <c:v>945151124.05976093</c:v>
                </c:pt>
                <c:pt idx="41">
                  <c:v>946914246.55953252</c:v>
                </c:pt>
                <c:pt idx="42">
                  <c:v>970778119.27673197</c:v>
                </c:pt>
                <c:pt idx="43">
                  <c:v>1027957140.2838558</c:v>
                </c:pt>
                <c:pt idx="44">
                  <c:v>1077077660.9357347</c:v>
                </c:pt>
                <c:pt idx="45">
                  <c:v>1129067305.5949407</c:v>
                </c:pt>
                <c:pt idx="46">
                  <c:v>1089411970.131547</c:v>
                </c:pt>
                <c:pt idx="47">
                  <c:v>1168433641.040689</c:v>
                </c:pt>
                <c:pt idx="48">
                  <c:v>1875992238.5533271</c:v>
                </c:pt>
                <c:pt idx="49">
                  <c:v>1879049535.3648705</c:v>
                </c:pt>
                <c:pt idx="50">
                  <c:v>1867388505.5954509</c:v>
                </c:pt>
                <c:pt idx="51">
                  <c:v>1870252753.8766062</c:v>
                </c:pt>
                <c:pt idx="52">
                  <c:v>1860899280.0329566</c:v>
                </c:pt>
                <c:pt idx="53">
                  <c:v>1857911716.5709093</c:v>
                </c:pt>
                <c:pt idx="54">
                  <c:v>1831689302.0498524</c:v>
                </c:pt>
                <c:pt idx="55">
                  <c:v>1890951503.2080536</c:v>
                </c:pt>
                <c:pt idx="56">
                  <c:v>1940958282.8461697</c:v>
                </c:pt>
                <c:pt idx="57">
                  <c:v>2039809432.2972338</c:v>
                </c:pt>
                <c:pt idx="58">
                  <c:v>2050753308.2727005</c:v>
                </c:pt>
                <c:pt idx="59">
                  <c:v>2020009028.7790737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2-400A-9506-3D44AA98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282048"/>
        <c:axId val="1026609248"/>
      </c:barChart>
      <c:catAx>
        <c:axId val="103228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09248"/>
        <c:crosses val="autoZero"/>
        <c:auto val="1"/>
        <c:lblAlgn val="ctr"/>
        <c:lblOffset val="100"/>
        <c:noMultiLvlLbl val="0"/>
      </c:catAx>
      <c:valAx>
        <c:axId val="10266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TZS]\ * #,##0_-;\-[$TZS]\ * #,##0_-;_-[$TZS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DASHBOARD'!$C$9:$C$28</c15:sqref>
                  </c15:fullRef>
                </c:ext>
              </c:extLst>
              <c:f>('MVLP DASHBOARD'!$C$9:$C$17,'MVLP DASHBOARD'!$C$19:$C$28)</c:f>
              <c:numCache>
                <c:formatCode>[$TZS]\ #,##0</c:formatCode>
                <c:ptCount val="19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  <c:pt idx="6" formatCode="General">
                  <c:v>0</c:v>
                </c:pt>
                <c:pt idx="7">
                  <c:v>423.72881355932208</c:v>
                </c:pt>
                <c:pt idx="8">
                  <c:v>847.45762711864415</c:v>
                </c:pt>
                <c:pt idx="9">
                  <c:v>4237.2881355932204</c:v>
                </c:pt>
                <c:pt idx="10">
                  <c:v>8474.5762711864409</c:v>
                </c:pt>
                <c:pt idx="11">
                  <c:v>12711.864406779661</c:v>
                </c:pt>
                <c:pt idx="12">
                  <c:v>16949.152542372882</c:v>
                </c:pt>
                <c:pt idx="13">
                  <c:v>423.72881355932208</c:v>
                </c:pt>
                <c:pt idx="14">
                  <c:v>805.08474576271192</c:v>
                </c:pt>
                <c:pt idx="15">
                  <c:v>1525.4237288135594</c:v>
                </c:pt>
                <c:pt idx="16">
                  <c:v>423.72881355932208</c:v>
                </c:pt>
                <c:pt idx="17">
                  <c:v>635.59322033898309</c:v>
                </c:pt>
                <c:pt idx="18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9-E54C-BE31-2C32CF692F28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DASHBOARD'!$D$9:$D$28</c15:sqref>
                  </c15:fullRef>
                </c:ext>
              </c:extLst>
              <c:f>('MVLP DASHBOARD'!$D$9:$D$17,'MVLP DASHBOARD'!$D$19:$D$28)</c:f>
              <c:numCache>
                <c:formatCode>[$TZS]\ #,##0</c:formatCode>
                <c:ptCount val="19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  <c:pt idx="6" formatCode="General">
                  <c:v>0</c:v>
                </c:pt>
                <c:pt idx="7">
                  <c:v>203.38983050847457</c:v>
                </c:pt>
                <c:pt idx="8">
                  <c:v>508.47457627118644</c:v>
                </c:pt>
                <c:pt idx="9">
                  <c:v>2542.3728813559319</c:v>
                </c:pt>
                <c:pt idx="10">
                  <c:v>5084.7457627118638</c:v>
                </c:pt>
                <c:pt idx="11">
                  <c:v>8330.8474576271183</c:v>
                </c:pt>
                <c:pt idx="12">
                  <c:v>12496.271186440677</c:v>
                </c:pt>
                <c:pt idx="13">
                  <c:v>254.23728813559347</c:v>
                </c:pt>
                <c:pt idx="14">
                  <c:v>508.47457627118695</c:v>
                </c:pt>
                <c:pt idx="15">
                  <c:v>1016.9491525423739</c:v>
                </c:pt>
                <c:pt idx="16">
                  <c:v>254.24999999999991</c:v>
                </c:pt>
                <c:pt idx="17">
                  <c:v>423.74999999999983</c:v>
                </c:pt>
                <c:pt idx="18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9-E54C-BE31-2C32CF692F28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DASHBOARD'!$B$9:$B$28</c15:sqref>
                  </c15:fullRef>
                </c:ext>
              </c:extLst>
              <c:f>('MVLP DASHBOARD'!$B$9:$B$17,'MVLP DASHBOARD'!$B$19:$B$28)</c:f>
              <c:strCache>
                <c:ptCount val="19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  <c:pt idx="6">
                  <c:v>Baseline Packages
(Excl VAT)</c:v>
                </c:pt>
                <c:pt idx="7">
                  <c:v>200 MB</c:v>
                </c:pt>
                <c:pt idx="8">
                  <c:v>500 MB</c:v>
                </c:pt>
                <c:pt idx="9">
                  <c:v>2.5 GB</c:v>
                </c:pt>
                <c:pt idx="10">
                  <c:v>5 GB</c:v>
                </c:pt>
                <c:pt idx="11">
                  <c:v>8.2 GB</c:v>
                </c:pt>
                <c:pt idx="12">
                  <c:v>12.3 GB</c:v>
                </c:pt>
                <c:pt idx="13">
                  <c:v>40 MIN</c:v>
                </c:pt>
                <c:pt idx="14">
                  <c:v>80 MIN</c:v>
                </c:pt>
                <c:pt idx="15">
                  <c:v>160 MIN</c:v>
                </c:pt>
                <c:pt idx="16">
                  <c:v>300 SMS</c:v>
                </c:pt>
                <c:pt idx="17">
                  <c:v>500 SMS</c:v>
                </c:pt>
                <c:pt idx="18">
                  <c:v>2000 SMS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DASHBOARD'!$E$9:$E$28</c15:sqref>
                  </c15:fullRef>
                </c:ext>
              </c:extLst>
              <c:f>('MVLP DASHBOARD'!$E$9:$E$17,'MVLP DASHBOARD'!$E$19:$E$28)</c:f>
              <c:numCache>
                <c:formatCode>[$TZS]\ #,##0</c:formatCode>
                <c:ptCount val="19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  <c:pt idx="6" formatCode="General">
                  <c:v>0</c:v>
                </c:pt>
                <c:pt idx="7">
                  <c:v>220.3389830508475</c:v>
                </c:pt>
                <c:pt idx="8">
                  <c:v>338.98305084745772</c:v>
                </c:pt>
                <c:pt idx="9">
                  <c:v>1694.9152542372885</c:v>
                </c:pt>
                <c:pt idx="10">
                  <c:v>3389.8305084745771</c:v>
                </c:pt>
                <c:pt idx="11">
                  <c:v>4381.016949152543</c:v>
                </c:pt>
                <c:pt idx="12">
                  <c:v>4452.8813559322043</c:v>
                </c:pt>
                <c:pt idx="13">
                  <c:v>169.4915254237286</c:v>
                </c:pt>
                <c:pt idx="14">
                  <c:v>296.61016949152497</c:v>
                </c:pt>
                <c:pt idx="15">
                  <c:v>508.47457627118547</c:v>
                </c:pt>
                <c:pt idx="16">
                  <c:v>169.47881355932216</c:v>
                </c:pt>
                <c:pt idx="17">
                  <c:v>211.84322033898326</c:v>
                </c:pt>
                <c:pt idx="18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9-E54C-BE31-2C32CF69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BASE'!$B$79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BASE'!$C$9:$BS$9</c:f>
              <c:strCache>
                <c:ptCount val="69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9">
                  <c:v>M1</c:v>
                </c:pt>
                <c:pt idx="10">
                  <c:v>M2</c:v>
                </c:pt>
                <c:pt idx="11">
                  <c:v>M3</c:v>
                </c:pt>
                <c:pt idx="12">
                  <c:v>M4</c:v>
                </c:pt>
                <c:pt idx="13">
                  <c:v>M5</c:v>
                </c:pt>
                <c:pt idx="14">
                  <c:v>M6</c:v>
                </c:pt>
                <c:pt idx="15">
                  <c:v>M7</c:v>
                </c:pt>
                <c:pt idx="16">
                  <c:v>M8</c:v>
                </c:pt>
                <c:pt idx="17">
                  <c:v>M9</c:v>
                </c:pt>
                <c:pt idx="18">
                  <c:v>M10</c:v>
                </c:pt>
                <c:pt idx="19">
                  <c:v>M11</c:v>
                </c:pt>
                <c:pt idx="20">
                  <c:v>M12</c:v>
                </c:pt>
                <c:pt idx="21">
                  <c:v>M13</c:v>
                </c:pt>
                <c:pt idx="22">
                  <c:v>M14</c:v>
                </c:pt>
                <c:pt idx="23">
                  <c:v>M15</c:v>
                </c:pt>
                <c:pt idx="24">
                  <c:v>M16</c:v>
                </c:pt>
                <c:pt idx="25">
                  <c:v>M17</c:v>
                </c:pt>
                <c:pt idx="26">
                  <c:v>M18</c:v>
                </c:pt>
                <c:pt idx="27">
                  <c:v>M19</c:v>
                </c:pt>
                <c:pt idx="28">
                  <c:v>M20</c:v>
                </c:pt>
                <c:pt idx="29">
                  <c:v>M21</c:v>
                </c:pt>
                <c:pt idx="30">
                  <c:v>M22</c:v>
                </c:pt>
                <c:pt idx="31">
                  <c:v>M23</c:v>
                </c:pt>
                <c:pt idx="32">
                  <c:v>M24</c:v>
                </c:pt>
                <c:pt idx="33">
                  <c:v>M25</c:v>
                </c:pt>
                <c:pt idx="34">
                  <c:v>M26</c:v>
                </c:pt>
                <c:pt idx="35">
                  <c:v>M27</c:v>
                </c:pt>
                <c:pt idx="36">
                  <c:v>M28</c:v>
                </c:pt>
                <c:pt idx="37">
                  <c:v>M29</c:v>
                </c:pt>
                <c:pt idx="38">
                  <c:v>M30</c:v>
                </c:pt>
                <c:pt idx="39">
                  <c:v>M31</c:v>
                </c:pt>
                <c:pt idx="40">
                  <c:v>M32</c:v>
                </c:pt>
                <c:pt idx="41">
                  <c:v>M33</c:v>
                </c:pt>
                <c:pt idx="42">
                  <c:v>M34</c:v>
                </c:pt>
                <c:pt idx="43">
                  <c:v>M35</c:v>
                </c:pt>
                <c:pt idx="44">
                  <c:v>M36</c:v>
                </c:pt>
                <c:pt idx="45">
                  <c:v>M37</c:v>
                </c:pt>
                <c:pt idx="46">
                  <c:v>M38</c:v>
                </c:pt>
                <c:pt idx="47">
                  <c:v>M39</c:v>
                </c:pt>
                <c:pt idx="48">
                  <c:v>M40</c:v>
                </c:pt>
                <c:pt idx="49">
                  <c:v>M41</c:v>
                </c:pt>
                <c:pt idx="50">
                  <c:v>M42</c:v>
                </c:pt>
                <c:pt idx="51">
                  <c:v>M43</c:v>
                </c:pt>
                <c:pt idx="52">
                  <c:v>M44</c:v>
                </c:pt>
                <c:pt idx="53">
                  <c:v>M45</c:v>
                </c:pt>
                <c:pt idx="54">
                  <c:v>M46</c:v>
                </c:pt>
                <c:pt idx="55">
                  <c:v>M47</c:v>
                </c:pt>
                <c:pt idx="56">
                  <c:v>M48</c:v>
                </c:pt>
                <c:pt idx="57">
                  <c:v>M49</c:v>
                </c:pt>
                <c:pt idx="58">
                  <c:v>M50</c:v>
                </c:pt>
                <c:pt idx="59">
                  <c:v>M51</c:v>
                </c:pt>
                <c:pt idx="60">
                  <c:v>M52</c:v>
                </c:pt>
                <c:pt idx="61">
                  <c:v>M53</c:v>
                </c:pt>
                <c:pt idx="62">
                  <c:v>M54</c:v>
                </c:pt>
                <c:pt idx="63">
                  <c:v>M55</c:v>
                </c:pt>
                <c:pt idx="64">
                  <c:v>M56</c:v>
                </c:pt>
                <c:pt idx="65">
                  <c:v>M57</c:v>
                </c:pt>
                <c:pt idx="66">
                  <c:v>M58</c:v>
                </c:pt>
                <c:pt idx="67">
                  <c:v>M59</c:v>
                </c:pt>
                <c:pt idx="68">
                  <c:v>M60</c:v>
                </c:pt>
              </c:strCache>
            </c:strRef>
          </c:cat>
          <c:val>
            <c:numRef>
              <c:f>'SUBSCRIBER BASE'!$C$79:$BS$79</c:f>
              <c:numCache>
                <c:formatCode>_(* #,##0_);_(* \(#,##0\);_(* "-"??_);_(@_)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>
                  <c:v>18200</c:v>
                </c:pt>
                <c:pt idx="10">
                  <c:v>34195.724999999999</c:v>
                </c:pt>
                <c:pt idx="11">
                  <c:v>52089.670687499995</c:v>
                </c:pt>
                <c:pt idx="12">
                  <c:v>68305.693163906239</c:v>
                </c:pt>
                <c:pt idx="13">
                  <c:v>86097.902950926189</c:v>
                </c:pt>
                <c:pt idx="14">
                  <c:v>110172.29629022132</c:v>
                </c:pt>
                <c:pt idx="15">
                  <c:v>141516.98231699251</c:v>
                </c:pt>
                <c:pt idx="16">
                  <c:v>173268.54574825781</c:v>
                </c:pt>
                <c:pt idx="17">
                  <c:v>206270.59934923629</c:v>
                </c:pt>
                <c:pt idx="18">
                  <c:v>234171.47002352535</c:v>
                </c:pt>
                <c:pt idx="19">
                  <c:v>268412.86113040801</c:v>
                </c:pt>
                <c:pt idx="20">
                  <c:v>307643.95954002347</c:v>
                </c:pt>
                <c:pt idx="21">
                  <c:v>337798.66410218598</c:v>
                </c:pt>
                <c:pt idx="22">
                  <c:v>365868.93605293438</c:v>
                </c:pt>
                <c:pt idx="23">
                  <c:v>402270.26363546267</c:v>
                </c:pt>
                <c:pt idx="24">
                  <c:v>436386.05668364302</c:v>
                </c:pt>
                <c:pt idx="25">
                  <c:v>476595.88400234166</c:v>
                </c:pt>
                <c:pt idx="26">
                  <c:v>535528.2881220791</c:v>
                </c:pt>
                <c:pt idx="27">
                  <c:v>614012.80662403756</c:v>
                </c:pt>
                <c:pt idx="28">
                  <c:v>690103.4027232246</c:v>
                </c:pt>
                <c:pt idx="29">
                  <c:v>764328.08910485671</c:v>
                </c:pt>
                <c:pt idx="30">
                  <c:v>819559.40870022331</c:v>
                </c:pt>
                <c:pt idx="31">
                  <c:v>882914.4193031647</c:v>
                </c:pt>
                <c:pt idx="32">
                  <c:v>949105.92787146638</c:v>
                </c:pt>
                <c:pt idx="33">
                  <c:v>989482.76646084618</c:v>
                </c:pt>
                <c:pt idx="34">
                  <c:v>1019865.9060341521</c:v>
                </c:pt>
                <c:pt idx="35">
                  <c:v>1058620.2815392346</c:v>
                </c:pt>
                <c:pt idx="36">
                  <c:v>1088313.2830517062</c:v>
                </c:pt>
                <c:pt idx="37">
                  <c:v>1122247.1136701091</c:v>
                </c:pt>
                <c:pt idx="38">
                  <c:v>1177170.2017821148</c:v>
                </c:pt>
                <c:pt idx="39">
                  <c:v>1252359.4596892563</c:v>
                </c:pt>
                <c:pt idx="40">
                  <c:v>1319800.0518812372</c:v>
                </c:pt>
                <c:pt idx="41">
                  <c:v>1381336.3922918562</c:v>
                </c:pt>
                <c:pt idx="42">
                  <c:v>1418492.4426741984</c:v>
                </c:pt>
                <c:pt idx="43">
                  <c:v>1463160.2698625845</c:v>
                </c:pt>
                <c:pt idx="44">
                  <c:v>1509722.3471021405</c:v>
                </c:pt>
                <c:pt idx="45">
                  <c:v>1527927.7257162542</c:v>
                </c:pt>
                <c:pt idx="46">
                  <c:v>1535565.786861277</c:v>
                </c:pt>
                <c:pt idx="47">
                  <c:v>1552217.2114589298</c:v>
                </c:pt>
                <c:pt idx="48">
                  <c:v>1559879.1948448126</c:v>
                </c:pt>
                <c:pt idx="49">
                  <c:v>1572450.3272535629</c:v>
                </c:pt>
                <c:pt idx="50">
                  <c:v>1607049.5282039484</c:v>
                </c:pt>
                <c:pt idx="51">
                  <c:v>1662816.6339478793</c:v>
                </c:pt>
                <c:pt idx="52">
                  <c:v>1711298.6038415215</c:v>
                </c:pt>
                <c:pt idx="53">
                  <c:v>1754455.613156952</c:v>
                </c:pt>
                <c:pt idx="54">
                  <c:v>1773721.5776824672</c:v>
                </c:pt>
                <c:pt idx="55">
                  <c:v>1801279.0398595799</c:v>
                </c:pt>
                <c:pt idx="56">
                  <c:v>1831455.3830221221</c:v>
                </c:pt>
                <c:pt idx="57">
                  <c:v>1833881.3335308724</c:v>
                </c:pt>
                <c:pt idx="58">
                  <c:v>1826426.8787320426</c:v>
                </c:pt>
                <c:pt idx="59">
                  <c:v>1828712.2645495748</c:v>
                </c:pt>
                <c:pt idx="60">
                  <c:v>1822668.270264138</c:v>
                </c:pt>
                <c:pt idx="61">
                  <c:v>1822197.3956985155</c:v>
                </c:pt>
                <c:pt idx="62">
                  <c:v>1844404.2790664262</c:v>
                </c:pt>
                <c:pt idx="63">
                  <c:v>1888391.1887254179</c:v>
                </c:pt>
                <c:pt idx="64">
                  <c:v>1925656.3989118126</c:v>
                </c:pt>
                <c:pt idx="65">
                  <c:v>1958139.8406836984</c:v>
                </c:pt>
                <c:pt idx="66">
                  <c:v>1967242.2041268221</c:v>
                </c:pt>
                <c:pt idx="67">
                  <c:v>1985138.4682352312</c:v>
                </c:pt>
                <c:pt idx="68">
                  <c:v>2006129.8319866953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1-3E48-B370-07A1385F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9"/>
          <c:order val="8"/>
          <c:tx>
            <c:strRef>
              <c:f>'SUBSCRIBER BASE'!$B$119</c:f>
              <c:strCache>
                <c:ptCount val="1"/>
                <c:pt idx="0">
                  <c:v>Projected activations ADO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BASE'!$L$119:$BS$119</c:f>
              <c:numCache>
                <c:formatCode>_(* #,##0_);_(* \(#,##0\);_(* "-"??_);_(@_)</c:formatCode>
                <c:ptCount val="60"/>
                <c:pt idx="0">
                  <c:v>18200</c:v>
                </c:pt>
                <c:pt idx="1">
                  <c:v>16908</c:v>
                </c:pt>
                <c:pt idx="2">
                  <c:v>19608</c:v>
                </c:pt>
                <c:pt idx="3">
                  <c:v>18827</c:v>
                </c:pt>
                <c:pt idx="4">
                  <c:v>21216</c:v>
                </c:pt>
                <c:pt idx="5">
                  <c:v>28390</c:v>
                </c:pt>
                <c:pt idx="6">
                  <c:v>36867</c:v>
                </c:pt>
                <c:pt idx="7">
                  <c:v>38845</c:v>
                </c:pt>
                <c:pt idx="8">
                  <c:v>41687</c:v>
                </c:pt>
                <c:pt idx="9">
                  <c:v>38240</c:v>
                </c:pt>
                <c:pt idx="10">
                  <c:v>45979</c:v>
                </c:pt>
                <c:pt idx="11">
                  <c:v>52685</c:v>
                </c:pt>
                <c:pt idx="12">
                  <c:v>45575</c:v>
                </c:pt>
                <c:pt idx="13">
                  <c:v>45002</c:v>
                </c:pt>
                <c:pt idx="14">
                  <c:v>54740</c:v>
                </c:pt>
                <c:pt idx="15">
                  <c:v>54279</c:v>
                </c:pt>
                <c:pt idx="16">
                  <c:v>62083</c:v>
                </c:pt>
                <c:pt idx="17">
                  <c:v>82821</c:v>
                </c:pt>
                <c:pt idx="18">
                  <c:v>105327</c:v>
                </c:pt>
                <c:pt idx="19">
                  <c:v>106867</c:v>
                </c:pt>
                <c:pt idx="20">
                  <c:v>108815</c:v>
                </c:pt>
                <c:pt idx="21">
                  <c:v>93542</c:v>
                </c:pt>
                <c:pt idx="22">
                  <c:v>104434</c:v>
                </c:pt>
                <c:pt idx="23">
                  <c:v>110446</c:v>
                </c:pt>
                <c:pt idx="24">
                  <c:v>87949</c:v>
                </c:pt>
                <c:pt idx="25">
                  <c:v>79979</c:v>
                </c:pt>
                <c:pt idx="26">
                  <c:v>89873</c:v>
                </c:pt>
                <c:pt idx="27">
                  <c:v>82754</c:v>
                </c:pt>
                <c:pt idx="28">
                  <c:v>88483</c:v>
                </c:pt>
                <c:pt idx="29">
                  <c:v>111173</c:v>
                </c:pt>
                <c:pt idx="30">
                  <c:v>134192</c:v>
                </c:pt>
                <c:pt idx="31">
                  <c:v>130212</c:v>
                </c:pt>
                <c:pt idx="32">
                  <c:v>127688</c:v>
                </c:pt>
                <c:pt idx="33">
                  <c:v>106392</c:v>
                </c:pt>
                <c:pt idx="34">
                  <c:v>115766</c:v>
                </c:pt>
                <c:pt idx="35">
                  <c:v>119899</c:v>
                </c:pt>
                <c:pt idx="36">
                  <c:v>93876</c:v>
                </c:pt>
                <c:pt idx="37">
                  <c:v>84221</c:v>
                </c:pt>
                <c:pt idx="38">
                  <c:v>93617</c:v>
                </c:pt>
                <c:pt idx="39">
                  <c:v>85462</c:v>
                </c:pt>
                <c:pt idx="40">
                  <c:v>90755</c:v>
                </c:pt>
                <c:pt idx="41">
                  <c:v>113413</c:v>
                </c:pt>
                <c:pt idx="42">
                  <c:v>136315</c:v>
                </c:pt>
                <c:pt idx="43">
                  <c:v>131825</c:v>
                </c:pt>
                <c:pt idx="44">
                  <c:v>128930</c:v>
                </c:pt>
                <c:pt idx="45">
                  <c:v>107202</c:v>
                </c:pt>
                <c:pt idx="46">
                  <c:v>116459</c:v>
                </c:pt>
                <c:pt idx="47">
                  <c:v>120459</c:v>
                </c:pt>
                <c:pt idx="48">
                  <c:v>94221</c:v>
                </c:pt>
                <c:pt idx="49">
                  <c:v>84462</c:v>
                </c:pt>
                <c:pt idx="50">
                  <c:v>93828</c:v>
                </c:pt>
                <c:pt idx="51">
                  <c:v>85613</c:v>
                </c:pt>
                <c:pt idx="52">
                  <c:v>90883</c:v>
                </c:pt>
                <c:pt idx="53">
                  <c:v>113537</c:v>
                </c:pt>
                <c:pt idx="54">
                  <c:v>136430</c:v>
                </c:pt>
                <c:pt idx="55">
                  <c:v>131913</c:v>
                </c:pt>
                <c:pt idx="56">
                  <c:v>128999</c:v>
                </c:pt>
                <c:pt idx="57">
                  <c:v>107246</c:v>
                </c:pt>
                <c:pt idx="58">
                  <c:v>116496</c:v>
                </c:pt>
                <c:pt idx="59">
                  <c:v>120488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F1-4453-9E3B-7220680F5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'SUBSCRIBER BASE'!$B$24</c15:sqref>
                        </c15:formulaRef>
                      </c:ext>
                    </c:extLst>
                    <c:strCache>
                      <c:ptCount val="1"/>
                      <c:pt idx="0">
                        <c:v>Projected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'SUBSCRIBER BASE'!$L$9:$BS$9</c15:sqref>
                        </c15:formulaRef>
                      </c:ext>
                    </c:extLst>
                    <c:numCache>
                      <c:formatCode>"M"#</c:formatCode>
                      <c:ptCount val="6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'SUBSCRIBER BASE'!$L$24:$BS$24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18200</c:v>
                      </c:pt>
                      <c:pt idx="1">
                        <c:v>16908</c:v>
                      </c:pt>
                      <c:pt idx="2">
                        <c:v>19608</c:v>
                      </c:pt>
                      <c:pt idx="3">
                        <c:v>18827</c:v>
                      </c:pt>
                      <c:pt idx="4">
                        <c:v>21216</c:v>
                      </c:pt>
                      <c:pt idx="5">
                        <c:v>28390</c:v>
                      </c:pt>
                      <c:pt idx="6">
                        <c:v>36867</c:v>
                      </c:pt>
                      <c:pt idx="7">
                        <c:v>38845</c:v>
                      </c:pt>
                      <c:pt idx="8">
                        <c:v>41687</c:v>
                      </c:pt>
                      <c:pt idx="9">
                        <c:v>38240</c:v>
                      </c:pt>
                      <c:pt idx="10">
                        <c:v>45979</c:v>
                      </c:pt>
                      <c:pt idx="11">
                        <c:v>52685</c:v>
                      </c:pt>
                      <c:pt idx="12">
                        <c:v>45575</c:v>
                      </c:pt>
                      <c:pt idx="13">
                        <c:v>45002</c:v>
                      </c:pt>
                      <c:pt idx="14">
                        <c:v>54740</c:v>
                      </c:pt>
                      <c:pt idx="15">
                        <c:v>54279</c:v>
                      </c:pt>
                      <c:pt idx="16">
                        <c:v>62083</c:v>
                      </c:pt>
                      <c:pt idx="17">
                        <c:v>82821</c:v>
                      </c:pt>
                      <c:pt idx="18">
                        <c:v>105327</c:v>
                      </c:pt>
                      <c:pt idx="19">
                        <c:v>106867</c:v>
                      </c:pt>
                      <c:pt idx="20">
                        <c:v>108815</c:v>
                      </c:pt>
                      <c:pt idx="21">
                        <c:v>93542</c:v>
                      </c:pt>
                      <c:pt idx="22">
                        <c:v>104434</c:v>
                      </c:pt>
                      <c:pt idx="23">
                        <c:v>110446</c:v>
                      </c:pt>
                      <c:pt idx="24">
                        <c:v>87949</c:v>
                      </c:pt>
                      <c:pt idx="25">
                        <c:v>79979</c:v>
                      </c:pt>
                      <c:pt idx="26">
                        <c:v>89873</c:v>
                      </c:pt>
                      <c:pt idx="27">
                        <c:v>82754</c:v>
                      </c:pt>
                      <c:pt idx="28">
                        <c:v>88483</c:v>
                      </c:pt>
                      <c:pt idx="29">
                        <c:v>111173</c:v>
                      </c:pt>
                      <c:pt idx="30">
                        <c:v>134192</c:v>
                      </c:pt>
                      <c:pt idx="31">
                        <c:v>130212</c:v>
                      </c:pt>
                      <c:pt idx="32">
                        <c:v>127688</c:v>
                      </c:pt>
                      <c:pt idx="33">
                        <c:v>106392</c:v>
                      </c:pt>
                      <c:pt idx="34">
                        <c:v>115766</c:v>
                      </c:pt>
                      <c:pt idx="35">
                        <c:v>119899</c:v>
                      </c:pt>
                      <c:pt idx="36">
                        <c:v>93876</c:v>
                      </c:pt>
                      <c:pt idx="37">
                        <c:v>84221</c:v>
                      </c:pt>
                      <c:pt idx="38">
                        <c:v>93617</c:v>
                      </c:pt>
                      <c:pt idx="39">
                        <c:v>85462</c:v>
                      </c:pt>
                      <c:pt idx="40">
                        <c:v>90755</c:v>
                      </c:pt>
                      <c:pt idx="41">
                        <c:v>113413</c:v>
                      </c:pt>
                      <c:pt idx="42">
                        <c:v>136315</c:v>
                      </c:pt>
                      <c:pt idx="43">
                        <c:v>131825</c:v>
                      </c:pt>
                      <c:pt idx="44">
                        <c:v>128930</c:v>
                      </c:pt>
                      <c:pt idx="45">
                        <c:v>107202</c:v>
                      </c:pt>
                      <c:pt idx="46">
                        <c:v>116459</c:v>
                      </c:pt>
                      <c:pt idx="47">
                        <c:v>120459</c:v>
                      </c:pt>
                      <c:pt idx="48">
                        <c:v>94221</c:v>
                      </c:pt>
                      <c:pt idx="49">
                        <c:v>84462</c:v>
                      </c:pt>
                      <c:pt idx="50">
                        <c:v>93828</c:v>
                      </c:pt>
                      <c:pt idx="51">
                        <c:v>85613</c:v>
                      </c:pt>
                      <c:pt idx="52">
                        <c:v>90883</c:v>
                      </c:pt>
                      <c:pt idx="53">
                        <c:v>113537</c:v>
                      </c:pt>
                      <c:pt idx="54">
                        <c:v>136430</c:v>
                      </c:pt>
                      <c:pt idx="55">
                        <c:v>131913</c:v>
                      </c:pt>
                      <c:pt idx="56">
                        <c:v>128999</c:v>
                      </c:pt>
                      <c:pt idx="57">
                        <c:v>107246</c:v>
                      </c:pt>
                      <c:pt idx="58">
                        <c:v>116496</c:v>
                      </c:pt>
                      <c:pt idx="59">
                        <c:v>120488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FF1-4453-9E3B-7220680F58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BASE'!$B$25</c15:sqref>
                        </c15:formulaRef>
                      </c:ext>
                    </c:extLst>
                    <c:strCache>
                      <c:ptCount val="1"/>
                      <c:pt idx="0">
                        <c:v>MVLP1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BASE'!$L$25:$BS$25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7098</c:v>
                      </c:pt>
                      <c:pt idx="1">
                        <c:v>6594</c:v>
                      </c:pt>
                      <c:pt idx="2">
                        <c:v>7647</c:v>
                      </c:pt>
                      <c:pt idx="3">
                        <c:v>7343</c:v>
                      </c:pt>
                      <c:pt idx="4">
                        <c:v>8274</c:v>
                      </c:pt>
                      <c:pt idx="5">
                        <c:v>11072</c:v>
                      </c:pt>
                      <c:pt idx="6">
                        <c:v>14379</c:v>
                      </c:pt>
                      <c:pt idx="7">
                        <c:v>15149</c:v>
                      </c:pt>
                      <c:pt idx="8">
                        <c:v>16258</c:v>
                      </c:pt>
                      <c:pt idx="9">
                        <c:v>14914</c:v>
                      </c:pt>
                      <c:pt idx="10">
                        <c:v>17932</c:v>
                      </c:pt>
                      <c:pt idx="11">
                        <c:v>20547</c:v>
                      </c:pt>
                      <c:pt idx="12">
                        <c:v>17774</c:v>
                      </c:pt>
                      <c:pt idx="13">
                        <c:v>17551</c:v>
                      </c:pt>
                      <c:pt idx="14">
                        <c:v>21349</c:v>
                      </c:pt>
                      <c:pt idx="15">
                        <c:v>21169</c:v>
                      </c:pt>
                      <c:pt idx="16">
                        <c:v>24212</c:v>
                      </c:pt>
                      <c:pt idx="17">
                        <c:v>32300</c:v>
                      </c:pt>
                      <c:pt idx="18">
                        <c:v>41078</c:v>
                      </c:pt>
                      <c:pt idx="19">
                        <c:v>41679</c:v>
                      </c:pt>
                      <c:pt idx="20">
                        <c:v>42438</c:v>
                      </c:pt>
                      <c:pt idx="21">
                        <c:v>36482</c:v>
                      </c:pt>
                      <c:pt idx="22">
                        <c:v>40729</c:v>
                      </c:pt>
                      <c:pt idx="23">
                        <c:v>43074</c:v>
                      </c:pt>
                      <c:pt idx="24">
                        <c:v>34300</c:v>
                      </c:pt>
                      <c:pt idx="25">
                        <c:v>31192</c:v>
                      </c:pt>
                      <c:pt idx="26">
                        <c:v>35050</c:v>
                      </c:pt>
                      <c:pt idx="27">
                        <c:v>32274</c:v>
                      </c:pt>
                      <c:pt idx="28">
                        <c:v>34508</c:v>
                      </c:pt>
                      <c:pt idx="29">
                        <c:v>43357</c:v>
                      </c:pt>
                      <c:pt idx="30">
                        <c:v>52335</c:v>
                      </c:pt>
                      <c:pt idx="31">
                        <c:v>50782</c:v>
                      </c:pt>
                      <c:pt idx="32">
                        <c:v>49799</c:v>
                      </c:pt>
                      <c:pt idx="33">
                        <c:v>41493</c:v>
                      </c:pt>
                      <c:pt idx="34">
                        <c:v>45149</c:v>
                      </c:pt>
                      <c:pt idx="35">
                        <c:v>46760</c:v>
                      </c:pt>
                      <c:pt idx="36">
                        <c:v>36612</c:v>
                      </c:pt>
                      <c:pt idx="37">
                        <c:v>32846</c:v>
                      </c:pt>
                      <c:pt idx="38">
                        <c:v>36511</c:v>
                      </c:pt>
                      <c:pt idx="39">
                        <c:v>33330</c:v>
                      </c:pt>
                      <c:pt idx="40">
                        <c:v>35395</c:v>
                      </c:pt>
                      <c:pt idx="41">
                        <c:v>44231</c:v>
                      </c:pt>
                      <c:pt idx="42">
                        <c:v>53163</c:v>
                      </c:pt>
                      <c:pt idx="43">
                        <c:v>51412</c:v>
                      </c:pt>
                      <c:pt idx="44">
                        <c:v>50283</c:v>
                      </c:pt>
                      <c:pt idx="45">
                        <c:v>41809</c:v>
                      </c:pt>
                      <c:pt idx="46">
                        <c:v>45419</c:v>
                      </c:pt>
                      <c:pt idx="47">
                        <c:v>46979</c:v>
                      </c:pt>
                      <c:pt idx="48">
                        <c:v>36746</c:v>
                      </c:pt>
                      <c:pt idx="49">
                        <c:v>32940</c:v>
                      </c:pt>
                      <c:pt idx="50">
                        <c:v>36593</c:v>
                      </c:pt>
                      <c:pt idx="51">
                        <c:v>33389</c:v>
                      </c:pt>
                      <c:pt idx="52">
                        <c:v>35444</c:v>
                      </c:pt>
                      <c:pt idx="53">
                        <c:v>44279</c:v>
                      </c:pt>
                      <c:pt idx="54">
                        <c:v>53208</c:v>
                      </c:pt>
                      <c:pt idx="55">
                        <c:v>51446</c:v>
                      </c:pt>
                      <c:pt idx="56">
                        <c:v>50309</c:v>
                      </c:pt>
                      <c:pt idx="57">
                        <c:v>41826</c:v>
                      </c:pt>
                      <c:pt idx="58">
                        <c:v>45433</c:v>
                      </c:pt>
                      <c:pt idx="59">
                        <c:v>46991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F1-4453-9E3B-7220680F58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BASE'!$B$26</c15:sqref>
                        </c15:formulaRef>
                      </c:ext>
                    </c:extLst>
                    <c:strCache>
                      <c:ptCount val="1"/>
                      <c:pt idx="0">
                        <c:v>MVLP2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BASE'!$L$26:$BS$26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4368</c:v>
                      </c:pt>
                      <c:pt idx="1">
                        <c:v>4058</c:v>
                      </c:pt>
                      <c:pt idx="2">
                        <c:v>4706</c:v>
                      </c:pt>
                      <c:pt idx="3">
                        <c:v>4519</c:v>
                      </c:pt>
                      <c:pt idx="4">
                        <c:v>5092</c:v>
                      </c:pt>
                      <c:pt idx="5">
                        <c:v>6814</c:v>
                      </c:pt>
                      <c:pt idx="6">
                        <c:v>8848</c:v>
                      </c:pt>
                      <c:pt idx="7">
                        <c:v>9323</c:v>
                      </c:pt>
                      <c:pt idx="8">
                        <c:v>10005</c:v>
                      </c:pt>
                      <c:pt idx="9">
                        <c:v>9178</c:v>
                      </c:pt>
                      <c:pt idx="10">
                        <c:v>11035</c:v>
                      </c:pt>
                      <c:pt idx="11">
                        <c:v>12644</c:v>
                      </c:pt>
                      <c:pt idx="12">
                        <c:v>10938</c:v>
                      </c:pt>
                      <c:pt idx="13">
                        <c:v>10801</c:v>
                      </c:pt>
                      <c:pt idx="14">
                        <c:v>13138</c:v>
                      </c:pt>
                      <c:pt idx="15">
                        <c:v>13027</c:v>
                      </c:pt>
                      <c:pt idx="16">
                        <c:v>14900</c:v>
                      </c:pt>
                      <c:pt idx="17">
                        <c:v>19877</c:v>
                      </c:pt>
                      <c:pt idx="18">
                        <c:v>25279</c:v>
                      </c:pt>
                      <c:pt idx="19">
                        <c:v>25648</c:v>
                      </c:pt>
                      <c:pt idx="20">
                        <c:v>26116</c:v>
                      </c:pt>
                      <c:pt idx="21">
                        <c:v>22450</c:v>
                      </c:pt>
                      <c:pt idx="22">
                        <c:v>25064</c:v>
                      </c:pt>
                      <c:pt idx="23">
                        <c:v>26507</c:v>
                      </c:pt>
                      <c:pt idx="24">
                        <c:v>21108</c:v>
                      </c:pt>
                      <c:pt idx="25">
                        <c:v>19195</c:v>
                      </c:pt>
                      <c:pt idx="26">
                        <c:v>21569</c:v>
                      </c:pt>
                      <c:pt idx="27">
                        <c:v>19861</c:v>
                      </c:pt>
                      <c:pt idx="28">
                        <c:v>21236</c:v>
                      </c:pt>
                      <c:pt idx="29">
                        <c:v>26681</c:v>
                      </c:pt>
                      <c:pt idx="30">
                        <c:v>32206</c:v>
                      </c:pt>
                      <c:pt idx="31">
                        <c:v>31251</c:v>
                      </c:pt>
                      <c:pt idx="32">
                        <c:v>30645</c:v>
                      </c:pt>
                      <c:pt idx="33">
                        <c:v>25534</c:v>
                      </c:pt>
                      <c:pt idx="34">
                        <c:v>27784</c:v>
                      </c:pt>
                      <c:pt idx="35">
                        <c:v>28776</c:v>
                      </c:pt>
                      <c:pt idx="36">
                        <c:v>22530</c:v>
                      </c:pt>
                      <c:pt idx="37">
                        <c:v>20213</c:v>
                      </c:pt>
                      <c:pt idx="38">
                        <c:v>22468</c:v>
                      </c:pt>
                      <c:pt idx="39">
                        <c:v>20511</c:v>
                      </c:pt>
                      <c:pt idx="40">
                        <c:v>21781</c:v>
                      </c:pt>
                      <c:pt idx="41">
                        <c:v>27219</c:v>
                      </c:pt>
                      <c:pt idx="42">
                        <c:v>32716</c:v>
                      </c:pt>
                      <c:pt idx="43">
                        <c:v>31638</c:v>
                      </c:pt>
                      <c:pt idx="44">
                        <c:v>30943</c:v>
                      </c:pt>
                      <c:pt idx="45">
                        <c:v>25729</c:v>
                      </c:pt>
                      <c:pt idx="46">
                        <c:v>27950</c:v>
                      </c:pt>
                      <c:pt idx="47">
                        <c:v>28910</c:v>
                      </c:pt>
                      <c:pt idx="48">
                        <c:v>22613</c:v>
                      </c:pt>
                      <c:pt idx="49">
                        <c:v>20271</c:v>
                      </c:pt>
                      <c:pt idx="50">
                        <c:v>22519</c:v>
                      </c:pt>
                      <c:pt idx="51">
                        <c:v>20547</c:v>
                      </c:pt>
                      <c:pt idx="52">
                        <c:v>21812</c:v>
                      </c:pt>
                      <c:pt idx="53">
                        <c:v>27249</c:v>
                      </c:pt>
                      <c:pt idx="54">
                        <c:v>32743</c:v>
                      </c:pt>
                      <c:pt idx="55">
                        <c:v>31659</c:v>
                      </c:pt>
                      <c:pt idx="56">
                        <c:v>30960</c:v>
                      </c:pt>
                      <c:pt idx="57">
                        <c:v>25739</c:v>
                      </c:pt>
                      <c:pt idx="58">
                        <c:v>27959</c:v>
                      </c:pt>
                      <c:pt idx="59">
                        <c:v>28917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F1-4453-9E3B-7220680F58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BASE'!$B$27</c15:sqref>
                        </c15:formulaRef>
                      </c:ext>
                    </c:extLst>
                    <c:strCache>
                      <c:ptCount val="1"/>
                      <c:pt idx="0">
                        <c:v>MVLP3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BASE'!$L$27:$BS$27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2912</c:v>
                      </c:pt>
                      <c:pt idx="1">
                        <c:v>2705</c:v>
                      </c:pt>
                      <c:pt idx="2">
                        <c:v>3137</c:v>
                      </c:pt>
                      <c:pt idx="3">
                        <c:v>3012</c:v>
                      </c:pt>
                      <c:pt idx="4">
                        <c:v>3395</c:v>
                      </c:pt>
                      <c:pt idx="5">
                        <c:v>4542</c:v>
                      </c:pt>
                      <c:pt idx="6">
                        <c:v>5899</c:v>
                      </c:pt>
                      <c:pt idx="7">
                        <c:v>6215</c:v>
                      </c:pt>
                      <c:pt idx="8">
                        <c:v>6670</c:v>
                      </c:pt>
                      <c:pt idx="9">
                        <c:v>6118</c:v>
                      </c:pt>
                      <c:pt idx="10">
                        <c:v>7357</c:v>
                      </c:pt>
                      <c:pt idx="11">
                        <c:v>8430</c:v>
                      </c:pt>
                      <c:pt idx="12">
                        <c:v>7292</c:v>
                      </c:pt>
                      <c:pt idx="13">
                        <c:v>7200</c:v>
                      </c:pt>
                      <c:pt idx="14">
                        <c:v>8758</c:v>
                      </c:pt>
                      <c:pt idx="15">
                        <c:v>8685</c:v>
                      </c:pt>
                      <c:pt idx="16">
                        <c:v>9933</c:v>
                      </c:pt>
                      <c:pt idx="17">
                        <c:v>13251</c:v>
                      </c:pt>
                      <c:pt idx="18">
                        <c:v>16852</c:v>
                      </c:pt>
                      <c:pt idx="19">
                        <c:v>17099</c:v>
                      </c:pt>
                      <c:pt idx="20">
                        <c:v>17410</c:v>
                      </c:pt>
                      <c:pt idx="21">
                        <c:v>14967</c:v>
                      </c:pt>
                      <c:pt idx="22">
                        <c:v>16709</c:v>
                      </c:pt>
                      <c:pt idx="23">
                        <c:v>17671</c:v>
                      </c:pt>
                      <c:pt idx="24">
                        <c:v>14072</c:v>
                      </c:pt>
                      <c:pt idx="25">
                        <c:v>12797</c:v>
                      </c:pt>
                      <c:pt idx="26">
                        <c:v>14380</c:v>
                      </c:pt>
                      <c:pt idx="27">
                        <c:v>13241</c:v>
                      </c:pt>
                      <c:pt idx="28">
                        <c:v>14157</c:v>
                      </c:pt>
                      <c:pt idx="29">
                        <c:v>17788</c:v>
                      </c:pt>
                      <c:pt idx="30">
                        <c:v>21471</c:v>
                      </c:pt>
                      <c:pt idx="31">
                        <c:v>20834</c:v>
                      </c:pt>
                      <c:pt idx="32">
                        <c:v>20430</c:v>
                      </c:pt>
                      <c:pt idx="33">
                        <c:v>17023</c:v>
                      </c:pt>
                      <c:pt idx="34">
                        <c:v>18523</c:v>
                      </c:pt>
                      <c:pt idx="35">
                        <c:v>19184</c:v>
                      </c:pt>
                      <c:pt idx="36">
                        <c:v>15020</c:v>
                      </c:pt>
                      <c:pt idx="37">
                        <c:v>13475</c:v>
                      </c:pt>
                      <c:pt idx="38">
                        <c:v>14979</c:v>
                      </c:pt>
                      <c:pt idx="39">
                        <c:v>13674</c:v>
                      </c:pt>
                      <c:pt idx="40">
                        <c:v>14521</c:v>
                      </c:pt>
                      <c:pt idx="41">
                        <c:v>18146</c:v>
                      </c:pt>
                      <c:pt idx="42">
                        <c:v>21810</c:v>
                      </c:pt>
                      <c:pt idx="43">
                        <c:v>21092</c:v>
                      </c:pt>
                      <c:pt idx="44">
                        <c:v>20629</c:v>
                      </c:pt>
                      <c:pt idx="45">
                        <c:v>17152</c:v>
                      </c:pt>
                      <c:pt idx="46">
                        <c:v>18633</c:v>
                      </c:pt>
                      <c:pt idx="47">
                        <c:v>19273</c:v>
                      </c:pt>
                      <c:pt idx="48">
                        <c:v>15075</c:v>
                      </c:pt>
                      <c:pt idx="49">
                        <c:v>13514</c:v>
                      </c:pt>
                      <c:pt idx="50">
                        <c:v>15013</c:v>
                      </c:pt>
                      <c:pt idx="51">
                        <c:v>13698</c:v>
                      </c:pt>
                      <c:pt idx="52">
                        <c:v>14541</c:v>
                      </c:pt>
                      <c:pt idx="53">
                        <c:v>18166</c:v>
                      </c:pt>
                      <c:pt idx="54">
                        <c:v>21829</c:v>
                      </c:pt>
                      <c:pt idx="55">
                        <c:v>21106</c:v>
                      </c:pt>
                      <c:pt idx="56">
                        <c:v>20640</c:v>
                      </c:pt>
                      <c:pt idx="57">
                        <c:v>17159</c:v>
                      </c:pt>
                      <c:pt idx="58">
                        <c:v>18639</c:v>
                      </c:pt>
                      <c:pt idx="59">
                        <c:v>19278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FF1-4453-9E3B-7220680F58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BASE'!$B$28</c15:sqref>
                        </c15:formulaRef>
                      </c:ext>
                    </c:extLst>
                    <c:strCache>
                      <c:ptCount val="1"/>
                      <c:pt idx="0">
                        <c:v>MVLP4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BASE'!$L$28:$BS$28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1456</c:v>
                      </c:pt>
                      <c:pt idx="1">
                        <c:v>1353</c:v>
                      </c:pt>
                      <c:pt idx="2">
                        <c:v>1569</c:v>
                      </c:pt>
                      <c:pt idx="3">
                        <c:v>1506</c:v>
                      </c:pt>
                      <c:pt idx="4">
                        <c:v>1697</c:v>
                      </c:pt>
                      <c:pt idx="5">
                        <c:v>2271</c:v>
                      </c:pt>
                      <c:pt idx="6">
                        <c:v>2949</c:v>
                      </c:pt>
                      <c:pt idx="7">
                        <c:v>3108</c:v>
                      </c:pt>
                      <c:pt idx="8">
                        <c:v>3335</c:v>
                      </c:pt>
                      <c:pt idx="9">
                        <c:v>3059</c:v>
                      </c:pt>
                      <c:pt idx="10">
                        <c:v>3678</c:v>
                      </c:pt>
                      <c:pt idx="11">
                        <c:v>4215</c:v>
                      </c:pt>
                      <c:pt idx="12">
                        <c:v>3646</c:v>
                      </c:pt>
                      <c:pt idx="13">
                        <c:v>3600</c:v>
                      </c:pt>
                      <c:pt idx="14">
                        <c:v>4379</c:v>
                      </c:pt>
                      <c:pt idx="15">
                        <c:v>4342</c:v>
                      </c:pt>
                      <c:pt idx="16">
                        <c:v>4967</c:v>
                      </c:pt>
                      <c:pt idx="17">
                        <c:v>6626</c:v>
                      </c:pt>
                      <c:pt idx="18">
                        <c:v>8426</c:v>
                      </c:pt>
                      <c:pt idx="19">
                        <c:v>8549</c:v>
                      </c:pt>
                      <c:pt idx="20">
                        <c:v>8705</c:v>
                      </c:pt>
                      <c:pt idx="21">
                        <c:v>7483</c:v>
                      </c:pt>
                      <c:pt idx="22">
                        <c:v>8355</c:v>
                      </c:pt>
                      <c:pt idx="23">
                        <c:v>8836</c:v>
                      </c:pt>
                      <c:pt idx="24">
                        <c:v>7036</c:v>
                      </c:pt>
                      <c:pt idx="25">
                        <c:v>6398</c:v>
                      </c:pt>
                      <c:pt idx="26">
                        <c:v>7190</c:v>
                      </c:pt>
                      <c:pt idx="27">
                        <c:v>6620</c:v>
                      </c:pt>
                      <c:pt idx="28">
                        <c:v>7079</c:v>
                      </c:pt>
                      <c:pt idx="29">
                        <c:v>8894</c:v>
                      </c:pt>
                      <c:pt idx="30">
                        <c:v>10735</c:v>
                      </c:pt>
                      <c:pt idx="31">
                        <c:v>10417</c:v>
                      </c:pt>
                      <c:pt idx="32">
                        <c:v>10215</c:v>
                      </c:pt>
                      <c:pt idx="33">
                        <c:v>8511</c:v>
                      </c:pt>
                      <c:pt idx="34">
                        <c:v>9261</c:v>
                      </c:pt>
                      <c:pt idx="35">
                        <c:v>9592</c:v>
                      </c:pt>
                      <c:pt idx="36">
                        <c:v>7510</c:v>
                      </c:pt>
                      <c:pt idx="37">
                        <c:v>6738</c:v>
                      </c:pt>
                      <c:pt idx="38">
                        <c:v>7489</c:v>
                      </c:pt>
                      <c:pt idx="39">
                        <c:v>6837</c:v>
                      </c:pt>
                      <c:pt idx="40">
                        <c:v>7260</c:v>
                      </c:pt>
                      <c:pt idx="41">
                        <c:v>9073</c:v>
                      </c:pt>
                      <c:pt idx="42">
                        <c:v>10905</c:v>
                      </c:pt>
                      <c:pt idx="43">
                        <c:v>10546</c:v>
                      </c:pt>
                      <c:pt idx="44">
                        <c:v>10314</c:v>
                      </c:pt>
                      <c:pt idx="45">
                        <c:v>8576</c:v>
                      </c:pt>
                      <c:pt idx="46">
                        <c:v>9317</c:v>
                      </c:pt>
                      <c:pt idx="47">
                        <c:v>9637</c:v>
                      </c:pt>
                      <c:pt idx="48">
                        <c:v>7538</c:v>
                      </c:pt>
                      <c:pt idx="49">
                        <c:v>6757</c:v>
                      </c:pt>
                      <c:pt idx="50">
                        <c:v>7506</c:v>
                      </c:pt>
                      <c:pt idx="51">
                        <c:v>6849</c:v>
                      </c:pt>
                      <c:pt idx="52">
                        <c:v>7271</c:v>
                      </c:pt>
                      <c:pt idx="53">
                        <c:v>9083</c:v>
                      </c:pt>
                      <c:pt idx="54">
                        <c:v>10914</c:v>
                      </c:pt>
                      <c:pt idx="55">
                        <c:v>10553</c:v>
                      </c:pt>
                      <c:pt idx="56">
                        <c:v>10320</c:v>
                      </c:pt>
                      <c:pt idx="57">
                        <c:v>8580</c:v>
                      </c:pt>
                      <c:pt idx="58">
                        <c:v>9320</c:v>
                      </c:pt>
                      <c:pt idx="59">
                        <c:v>9639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F1-4453-9E3B-7220680F58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BASE'!$B$34</c15:sqref>
                        </c15:formulaRef>
                      </c:ext>
                    </c:extLst>
                    <c:strCache>
                      <c:ptCount val="1"/>
                      <c:pt idx="0">
                        <c:v>2.5 GB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BASE'!$L$34:$BS$34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FF1-4453-9E3B-7220680F58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FF1-4453-9E3B-7220680F5834}"/>
                  </c:ext>
                </c:extLst>
              </c15:ser>
            </c15:filteredLineSeries>
            <c15:filteredLine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BASE'!$B$116</c15:sqref>
                        </c15:formulaRef>
                      </c:ext>
                    </c:extLst>
                    <c:strCache>
                      <c:ptCount val="1"/>
                      <c:pt idx="0">
                        <c:v>Current Gross activations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BASE'!$L$116:$BS$116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33247</c:v>
                      </c:pt>
                      <c:pt idx="1">
                        <c:v>36653</c:v>
                      </c:pt>
                      <c:pt idx="2">
                        <c:v>43913</c:v>
                      </c:pt>
                      <c:pt idx="3">
                        <c:v>51847</c:v>
                      </c:pt>
                      <c:pt idx="4">
                        <c:v>50388</c:v>
                      </c:pt>
                      <c:pt idx="5">
                        <c:v>49260</c:v>
                      </c:pt>
                      <c:pt idx="6">
                        <c:v>42494</c:v>
                      </c:pt>
                      <c:pt idx="7">
                        <c:v>47138</c:v>
                      </c:pt>
                      <c:pt idx="8">
                        <c:v>46453</c:v>
                      </c:pt>
                      <c:pt idx="9">
                        <c:v>36322</c:v>
                      </c:pt>
                      <c:pt idx="10">
                        <c:v>32678</c:v>
                      </c:pt>
                      <c:pt idx="11">
                        <c:v>37094</c:v>
                      </c:pt>
                      <c:pt idx="12">
                        <c:v>33247</c:v>
                      </c:pt>
                      <c:pt idx="13">
                        <c:v>36653</c:v>
                      </c:pt>
                      <c:pt idx="14">
                        <c:v>43913</c:v>
                      </c:pt>
                      <c:pt idx="15">
                        <c:v>51847</c:v>
                      </c:pt>
                      <c:pt idx="16">
                        <c:v>50388</c:v>
                      </c:pt>
                      <c:pt idx="17">
                        <c:v>49260</c:v>
                      </c:pt>
                      <c:pt idx="18">
                        <c:v>42494</c:v>
                      </c:pt>
                      <c:pt idx="19">
                        <c:v>47138</c:v>
                      </c:pt>
                      <c:pt idx="20">
                        <c:v>46453</c:v>
                      </c:pt>
                      <c:pt idx="21">
                        <c:v>36322</c:v>
                      </c:pt>
                      <c:pt idx="22">
                        <c:v>32678</c:v>
                      </c:pt>
                      <c:pt idx="23">
                        <c:v>37094</c:v>
                      </c:pt>
                      <c:pt idx="24">
                        <c:v>33247</c:v>
                      </c:pt>
                      <c:pt idx="25">
                        <c:v>36653</c:v>
                      </c:pt>
                      <c:pt idx="26">
                        <c:v>43913</c:v>
                      </c:pt>
                      <c:pt idx="27">
                        <c:v>51847</c:v>
                      </c:pt>
                      <c:pt idx="28">
                        <c:v>50388</c:v>
                      </c:pt>
                      <c:pt idx="29">
                        <c:v>49260</c:v>
                      </c:pt>
                      <c:pt idx="30">
                        <c:v>42494</c:v>
                      </c:pt>
                      <c:pt idx="31">
                        <c:v>47138</c:v>
                      </c:pt>
                      <c:pt idx="32">
                        <c:v>46453</c:v>
                      </c:pt>
                      <c:pt idx="33">
                        <c:v>36322</c:v>
                      </c:pt>
                      <c:pt idx="34">
                        <c:v>32678</c:v>
                      </c:pt>
                      <c:pt idx="35">
                        <c:v>37094</c:v>
                      </c:pt>
                      <c:pt idx="36">
                        <c:v>33247</c:v>
                      </c:pt>
                      <c:pt idx="37">
                        <c:v>36653</c:v>
                      </c:pt>
                      <c:pt idx="38">
                        <c:v>43913</c:v>
                      </c:pt>
                      <c:pt idx="39">
                        <c:v>51847</c:v>
                      </c:pt>
                      <c:pt idx="40">
                        <c:v>50388</c:v>
                      </c:pt>
                      <c:pt idx="41">
                        <c:v>49260</c:v>
                      </c:pt>
                      <c:pt idx="42">
                        <c:v>42494</c:v>
                      </c:pt>
                      <c:pt idx="43">
                        <c:v>47138</c:v>
                      </c:pt>
                      <c:pt idx="44">
                        <c:v>46453</c:v>
                      </c:pt>
                      <c:pt idx="45">
                        <c:v>36322</c:v>
                      </c:pt>
                      <c:pt idx="46">
                        <c:v>32678</c:v>
                      </c:pt>
                      <c:pt idx="47">
                        <c:v>37094</c:v>
                      </c:pt>
                      <c:pt idx="48">
                        <c:v>33247</c:v>
                      </c:pt>
                      <c:pt idx="49">
                        <c:v>36653</c:v>
                      </c:pt>
                      <c:pt idx="50">
                        <c:v>43913</c:v>
                      </c:pt>
                      <c:pt idx="51">
                        <c:v>51847</c:v>
                      </c:pt>
                      <c:pt idx="52">
                        <c:v>50388</c:v>
                      </c:pt>
                      <c:pt idx="53">
                        <c:v>49260</c:v>
                      </c:pt>
                      <c:pt idx="54">
                        <c:v>42494</c:v>
                      </c:pt>
                      <c:pt idx="55">
                        <c:v>47138</c:v>
                      </c:pt>
                      <c:pt idx="56">
                        <c:v>46453</c:v>
                      </c:pt>
                      <c:pt idx="57">
                        <c:v>36322</c:v>
                      </c:pt>
                      <c:pt idx="58">
                        <c:v>32678</c:v>
                      </c:pt>
                      <c:pt idx="59">
                        <c:v>37094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FF1-4453-9E3B-7220680F5834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BASE'!$B$24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BASE'!$L$9:$BS$9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BASE'!$L$24:$BS$24</c:f>
              <c:numCache>
                <c:formatCode>_(* #,##0_);_(* \(#,##0\);_(* "-"??_);_(@_)</c:formatCode>
                <c:ptCount val="60"/>
                <c:pt idx="0">
                  <c:v>18200</c:v>
                </c:pt>
                <c:pt idx="1">
                  <c:v>16908</c:v>
                </c:pt>
                <c:pt idx="2">
                  <c:v>19608</c:v>
                </c:pt>
                <c:pt idx="3">
                  <c:v>18827</c:v>
                </c:pt>
                <c:pt idx="4">
                  <c:v>21216</c:v>
                </c:pt>
                <c:pt idx="5">
                  <c:v>28390</c:v>
                </c:pt>
                <c:pt idx="6">
                  <c:v>36867</c:v>
                </c:pt>
                <c:pt idx="7">
                  <c:v>38845</c:v>
                </c:pt>
                <c:pt idx="8">
                  <c:v>41687</c:v>
                </c:pt>
                <c:pt idx="9">
                  <c:v>38240</c:v>
                </c:pt>
                <c:pt idx="10">
                  <c:v>45979</c:v>
                </c:pt>
                <c:pt idx="11">
                  <c:v>52685</c:v>
                </c:pt>
                <c:pt idx="12">
                  <c:v>45575</c:v>
                </c:pt>
                <c:pt idx="13">
                  <c:v>45002</c:v>
                </c:pt>
                <c:pt idx="14">
                  <c:v>54740</c:v>
                </c:pt>
                <c:pt idx="15">
                  <c:v>54279</c:v>
                </c:pt>
                <c:pt idx="16">
                  <c:v>62083</c:v>
                </c:pt>
                <c:pt idx="17">
                  <c:v>82821</c:v>
                </c:pt>
                <c:pt idx="18">
                  <c:v>105327</c:v>
                </c:pt>
                <c:pt idx="19">
                  <c:v>106867</c:v>
                </c:pt>
                <c:pt idx="20">
                  <c:v>108815</c:v>
                </c:pt>
                <c:pt idx="21">
                  <c:v>93542</c:v>
                </c:pt>
                <c:pt idx="22">
                  <c:v>104434</c:v>
                </c:pt>
                <c:pt idx="23">
                  <c:v>110446</c:v>
                </c:pt>
                <c:pt idx="24">
                  <c:v>87949</c:v>
                </c:pt>
                <c:pt idx="25">
                  <c:v>79979</c:v>
                </c:pt>
                <c:pt idx="26">
                  <c:v>89873</c:v>
                </c:pt>
                <c:pt idx="27">
                  <c:v>82754</c:v>
                </c:pt>
                <c:pt idx="28">
                  <c:v>88483</c:v>
                </c:pt>
                <c:pt idx="29">
                  <c:v>111173</c:v>
                </c:pt>
                <c:pt idx="30">
                  <c:v>134192</c:v>
                </c:pt>
                <c:pt idx="31">
                  <c:v>130212</c:v>
                </c:pt>
                <c:pt idx="32">
                  <c:v>127688</c:v>
                </c:pt>
                <c:pt idx="33">
                  <c:v>106392</c:v>
                </c:pt>
                <c:pt idx="34">
                  <c:v>115766</c:v>
                </c:pt>
                <c:pt idx="35">
                  <c:v>119899</c:v>
                </c:pt>
                <c:pt idx="36">
                  <c:v>93876</c:v>
                </c:pt>
                <c:pt idx="37">
                  <c:v>84221</c:v>
                </c:pt>
                <c:pt idx="38">
                  <c:v>93617</c:v>
                </c:pt>
                <c:pt idx="39">
                  <c:v>85462</c:v>
                </c:pt>
                <c:pt idx="40">
                  <c:v>90755</c:v>
                </c:pt>
                <c:pt idx="41">
                  <c:v>113413</c:v>
                </c:pt>
                <c:pt idx="42">
                  <c:v>136315</c:v>
                </c:pt>
                <c:pt idx="43">
                  <c:v>131825</c:v>
                </c:pt>
                <c:pt idx="44">
                  <c:v>128930</c:v>
                </c:pt>
                <c:pt idx="45">
                  <c:v>107202</c:v>
                </c:pt>
                <c:pt idx="46">
                  <c:v>116459</c:v>
                </c:pt>
                <c:pt idx="47">
                  <c:v>120459</c:v>
                </c:pt>
                <c:pt idx="48">
                  <c:v>94221</c:v>
                </c:pt>
                <c:pt idx="49">
                  <c:v>84462</c:v>
                </c:pt>
                <c:pt idx="50">
                  <c:v>93828</c:v>
                </c:pt>
                <c:pt idx="51">
                  <c:v>85613</c:v>
                </c:pt>
                <c:pt idx="52">
                  <c:v>90883</c:v>
                </c:pt>
                <c:pt idx="53">
                  <c:v>113537</c:v>
                </c:pt>
                <c:pt idx="54">
                  <c:v>136430</c:v>
                </c:pt>
                <c:pt idx="55">
                  <c:v>131913</c:v>
                </c:pt>
                <c:pt idx="56">
                  <c:v>128999</c:v>
                </c:pt>
                <c:pt idx="57">
                  <c:v>107246</c:v>
                </c:pt>
                <c:pt idx="58">
                  <c:v>116496</c:v>
                </c:pt>
                <c:pt idx="59">
                  <c:v>120488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E-CB40-9EEE-31CF9139D093}"/>
            </c:ext>
          </c:extLst>
        </c:ser>
        <c:ser>
          <c:idx val="1"/>
          <c:order val="1"/>
          <c:tx>
            <c:strRef>
              <c:f>'SUBSCRIBER BASE'!$B$25</c:f>
              <c:strCache>
                <c:ptCount val="1"/>
                <c:pt idx="0">
                  <c:v>MVLP1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BASE'!$L$25:$BS$25</c:f>
              <c:numCache>
                <c:formatCode>_(* #,##0_);_(* \(#,##0\);_(* "-"??_);_(@_)</c:formatCode>
                <c:ptCount val="60"/>
                <c:pt idx="0">
                  <c:v>7098</c:v>
                </c:pt>
                <c:pt idx="1">
                  <c:v>6594</c:v>
                </c:pt>
                <c:pt idx="2">
                  <c:v>7647</c:v>
                </c:pt>
                <c:pt idx="3">
                  <c:v>7343</c:v>
                </c:pt>
                <c:pt idx="4">
                  <c:v>8274</c:v>
                </c:pt>
                <c:pt idx="5">
                  <c:v>11072</c:v>
                </c:pt>
                <c:pt idx="6">
                  <c:v>14379</c:v>
                </c:pt>
                <c:pt idx="7">
                  <c:v>15149</c:v>
                </c:pt>
                <c:pt idx="8">
                  <c:v>16258</c:v>
                </c:pt>
                <c:pt idx="9">
                  <c:v>14914</c:v>
                </c:pt>
                <c:pt idx="10">
                  <c:v>17932</c:v>
                </c:pt>
                <c:pt idx="11">
                  <c:v>20547</c:v>
                </c:pt>
                <c:pt idx="12">
                  <c:v>17774</c:v>
                </c:pt>
                <c:pt idx="13">
                  <c:v>17551</c:v>
                </c:pt>
                <c:pt idx="14">
                  <c:v>21349</c:v>
                </c:pt>
                <c:pt idx="15">
                  <c:v>21169</c:v>
                </c:pt>
                <c:pt idx="16">
                  <c:v>24212</c:v>
                </c:pt>
                <c:pt idx="17">
                  <c:v>32300</c:v>
                </c:pt>
                <c:pt idx="18">
                  <c:v>41078</c:v>
                </c:pt>
                <c:pt idx="19">
                  <c:v>41679</c:v>
                </c:pt>
                <c:pt idx="20">
                  <c:v>42438</c:v>
                </c:pt>
                <c:pt idx="21">
                  <c:v>36482</c:v>
                </c:pt>
                <c:pt idx="22">
                  <c:v>40729</c:v>
                </c:pt>
                <c:pt idx="23">
                  <c:v>43074</c:v>
                </c:pt>
                <c:pt idx="24">
                  <c:v>34300</c:v>
                </c:pt>
                <c:pt idx="25">
                  <c:v>31192</c:v>
                </c:pt>
                <c:pt idx="26">
                  <c:v>35050</c:v>
                </c:pt>
                <c:pt idx="27">
                  <c:v>32274</c:v>
                </c:pt>
                <c:pt idx="28">
                  <c:v>34508</c:v>
                </c:pt>
                <c:pt idx="29">
                  <c:v>43357</c:v>
                </c:pt>
                <c:pt idx="30">
                  <c:v>52335</c:v>
                </c:pt>
                <c:pt idx="31">
                  <c:v>50782</c:v>
                </c:pt>
                <c:pt idx="32">
                  <c:v>49799</c:v>
                </c:pt>
                <c:pt idx="33">
                  <c:v>41493</c:v>
                </c:pt>
                <c:pt idx="34">
                  <c:v>45149</c:v>
                </c:pt>
                <c:pt idx="35">
                  <c:v>46760</c:v>
                </c:pt>
                <c:pt idx="36">
                  <c:v>36612</c:v>
                </c:pt>
                <c:pt idx="37">
                  <c:v>32846</c:v>
                </c:pt>
                <c:pt idx="38">
                  <c:v>36511</c:v>
                </c:pt>
                <c:pt idx="39">
                  <c:v>33330</c:v>
                </c:pt>
                <c:pt idx="40">
                  <c:v>35395</c:v>
                </c:pt>
                <c:pt idx="41">
                  <c:v>44231</c:v>
                </c:pt>
                <c:pt idx="42">
                  <c:v>53163</c:v>
                </c:pt>
                <c:pt idx="43">
                  <c:v>51412</c:v>
                </c:pt>
                <c:pt idx="44">
                  <c:v>50283</c:v>
                </c:pt>
                <c:pt idx="45">
                  <c:v>41809</c:v>
                </c:pt>
                <c:pt idx="46">
                  <c:v>45419</c:v>
                </c:pt>
                <c:pt idx="47">
                  <c:v>46979</c:v>
                </c:pt>
                <c:pt idx="48">
                  <c:v>36746</c:v>
                </c:pt>
                <c:pt idx="49">
                  <c:v>32940</c:v>
                </c:pt>
                <c:pt idx="50">
                  <c:v>36593</c:v>
                </c:pt>
                <c:pt idx="51">
                  <c:v>33389</c:v>
                </c:pt>
                <c:pt idx="52">
                  <c:v>35444</c:v>
                </c:pt>
                <c:pt idx="53">
                  <c:v>44279</c:v>
                </c:pt>
                <c:pt idx="54">
                  <c:v>53208</c:v>
                </c:pt>
                <c:pt idx="55">
                  <c:v>51446</c:v>
                </c:pt>
                <c:pt idx="56">
                  <c:v>50309</c:v>
                </c:pt>
                <c:pt idx="57">
                  <c:v>41826</c:v>
                </c:pt>
                <c:pt idx="58">
                  <c:v>45433</c:v>
                </c:pt>
                <c:pt idx="59">
                  <c:v>46991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67-47BF-9E0F-7FF6DEB43F47}"/>
            </c:ext>
          </c:extLst>
        </c:ser>
        <c:ser>
          <c:idx val="2"/>
          <c:order val="2"/>
          <c:tx>
            <c:strRef>
              <c:f>'SUBSCRIBER BASE'!$B$26</c:f>
              <c:strCache>
                <c:ptCount val="1"/>
                <c:pt idx="0">
                  <c:v>MVLP2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BASE'!$L$26:$BS$26</c:f>
              <c:numCache>
                <c:formatCode>_(* #,##0_);_(* \(#,##0\);_(* "-"??_);_(@_)</c:formatCode>
                <c:ptCount val="60"/>
                <c:pt idx="0">
                  <c:v>4368</c:v>
                </c:pt>
                <c:pt idx="1">
                  <c:v>4058</c:v>
                </c:pt>
                <c:pt idx="2">
                  <c:v>4706</c:v>
                </c:pt>
                <c:pt idx="3">
                  <c:v>4519</c:v>
                </c:pt>
                <c:pt idx="4">
                  <c:v>5092</c:v>
                </c:pt>
                <c:pt idx="5">
                  <c:v>6814</c:v>
                </c:pt>
                <c:pt idx="6">
                  <c:v>8848</c:v>
                </c:pt>
                <c:pt idx="7">
                  <c:v>9323</c:v>
                </c:pt>
                <c:pt idx="8">
                  <c:v>10005</c:v>
                </c:pt>
                <c:pt idx="9">
                  <c:v>9178</c:v>
                </c:pt>
                <c:pt idx="10">
                  <c:v>11035</c:v>
                </c:pt>
                <c:pt idx="11">
                  <c:v>12644</c:v>
                </c:pt>
                <c:pt idx="12">
                  <c:v>10938</c:v>
                </c:pt>
                <c:pt idx="13">
                  <c:v>10801</c:v>
                </c:pt>
                <c:pt idx="14">
                  <c:v>13138</c:v>
                </c:pt>
                <c:pt idx="15">
                  <c:v>13027</c:v>
                </c:pt>
                <c:pt idx="16">
                  <c:v>14900</c:v>
                </c:pt>
                <c:pt idx="17">
                  <c:v>19877</c:v>
                </c:pt>
                <c:pt idx="18">
                  <c:v>25279</c:v>
                </c:pt>
                <c:pt idx="19">
                  <c:v>25648</c:v>
                </c:pt>
                <c:pt idx="20">
                  <c:v>26116</c:v>
                </c:pt>
                <c:pt idx="21">
                  <c:v>22450</c:v>
                </c:pt>
                <c:pt idx="22">
                  <c:v>25064</c:v>
                </c:pt>
                <c:pt idx="23">
                  <c:v>26507</c:v>
                </c:pt>
                <c:pt idx="24">
                  <c:v>21108</c:v>
                </c:pt>
                <c:pt idx="25">
                  <c:v>19195</c:v>
                </c:pt>
                <c:pt idx="26">
                  <c:v>21569</c:v>
                </c:pt>
                <c:pt idx="27">
                  <c:v>19861</c:v>
                </c:pt>
                <c:pt idx="28">
                  <c:v>21236</c:v>
                </c:pt>
                <c:pt idx="29">
                  <c:v>26681</c:v>
                </c:pt>
                <c:pt idx="30">
                  <c:v>32206</c:v>
                </c:pt>
                <c:pt idx="31">
                  <c:v>31251</c:v>
                </c:pt>
                <c:pt idx="32">
                  <c:v>30645</c:v>
                </c:pt>
                <c:pt idx="33">
                  <c:v>25534</c:v>
                </c:pt>
                <c:pt idx="34">
                  <c:v>27784</c:v>
                </c:pt>
                <c:pt idx="35">
                  <c:v>28776</c:v>
                </c:pt>
                <c:pt idx="36">
                  <c:v>22530</c:v>
                </c:pt>
                <c:pt idx="37">
                  <c:v>20213</c:v>
                </c:pt>
                <c:pt idx="38">
                  <c:v>22468</c:v>
                </c:pt>
                <c:pt idx="39">
                  <c:v>20511</c:v>
                </c:pt>
                <c:pt idx="40">
                  <c:v>21781</c:v>
                </c:pt>
                <c:pt idx="41">
                  <c:v>27219</c:v>
                </c:pt>
                <c:pt idx="42">
                  <c:v>32716</c:v>
                </c:pt>
                <c:pt idx="43">
                  <c:v>31638</c:v>
                </c:pt>
                <c:pt idx="44">
                  <c:v>30943</c:v>
                </c:pt>
                <c:pt idx="45">
                  <c:v>25729</c:v>
                </c:pt>
                <c:pt idx="46">
                  <c:v>27950</c:v>
                </c:pt>
                <c:pt idx="47">
                  <c:v>28910</c:v>
                </c:pt>
                <c:pt idx="48">
                  <c:v>22613</c:v>
                </c:pt>
                <c:pt idx="49">
                  <c:v>20271</c:v>
                </c:pt>
                <c:pt idx="50">
                  <c:v>22519</c:v>
                </c:pt>
                <c:pt idx="51">
                  <c:v>20547</c:v>
                </c:pt>
                <c:pt idx="52">
                  <c:v>21812</c:v>
                </c:pt>
                <c:pt idx="53">
                  <c:v>27249</c:v>
                </c:pt>
                <c:pt idx="54">
                  <c:v>32743</c:v>
                </c:pt>
                <c:pt idx="55">
                  <c:v>31659</c:v>
                </c:pt>
                <c:pt idx="56">
                  <c:v>30960</c:v>
                </c:pt>
                <c:pt idx="57">
                  <c:v>25739</c:v>
                </c:pt>
                <c:pt idx="58">
                  <c:v>27959</c:v>
                </c:pt>
                <c:pt idx="59">
                  <c:v>28917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67-47BF-9E0F-7FF6DEB43F47}"/>
            </c:ext>
          </c:extLst>
        </c:ser>
        <c:ser>
          <c:idx val="3"/>
          <c:order val="3"/>
          <c:tx>
            <c:strRef>
              <c:f>'SUBSCRIBER BASE'!$B$27</c:f>
              <c:strCache>
                <c:ptCount val="1"/>
                <c:pt idx="0">
                  <c:v>MVLP3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BASE'!$L$27:$BS$27</c:f>
              <c:numCache>
                <c:formatCode>_(* #,##0_);_(* \(#,##0\);_(* "-"??_);_(@_)</c:formatCode>
                <c:ptCount val="60"/>
                <c:pt idx="0">
                  <c:v>2912</c:v>
                </c:pt>
                <c:pt idx="1">
                  <c:v>2705</c:v>
                </c:pt>
                <c:pt idx="2">
                  <c:v>3137</c:v>
                </c:pt>
                <c:pt idx="3">
                  <c:v>3012</c:v>
                </c:pt>
                <c:pt idx="4">
                  <c:v>3395</c:v>
                </c:pt>
                <c:pt idx="5">
                  <c:v>4542</c:v>
                </c:pt>
                <c:pt idx="6">
                  <c:v>5899</c:v>
                </c:pt>
                <c:pt idx="7">
                  <c:v>6215</c:v>
                </c:pt>
                <c:pt idx="8">
                  <c:v>6670</c:v>
                </c:pt>
                <c:pt idx="9">
                  <c:v>6118</c:v>
                </c:pt>
                <c:pt idx="10">
                  <c:v>7357</c:v>
                </c:pt>
                <c:pt idx="11">
                  <c:v>8430</c:v>
                </c:pt>
                <c:pt idx="12">
                  <c:v>7292</c:v>
                </c:pt>
                <c:pt idx="13">
                  <c:v>7200</c:v>
                </c:pt>
                <c:pt idx="14">
                  <c:v>8758</c:v>
                </c:pt>
                <c:pt idx="15">
                  <c:v>8685</c:v>
                </c:pt>
                <c:pt idx="16">
                  <c:v>9933</c:v>
                </c:pt>
                <c:pt idx="17">
                  <c:v>13251</c:v>
                </c:pt>
                <c:pt idx="18">
                  <c:v>16852</c:v>
                </c:pt>
                <c:pt idx="19">
                  <c:v>17099</c:v>
                </c:pt>
                <c:pt idx="20">
                  <c:v>17410</c:v>
                </c:pt>
                <c:pt idx="21">
                  <c:v>14967</c:v>
                </c:pt>
                <c:pt idx="22">
                  <c:v>16709</c:v>
                </c:pt>
                <c:pt idx="23">
                  <c:v>17671</c:v>
                </c:pt>
                <c:pt idx="24">
                  <c:v>14072</c:v>
                </c:pt>
                <c:pt idx="25">
                  <c:v>12797</c:v>
                </c:pt>
                <c:pt idx="26">
                  <c:v>14380</c:v>
                </c:pt>
                <c:pt idx="27">
                  <c:v>13241</c:v>
                </c:pt>
                <c:pt idx="28">
                  <c:v>14157</c:v>
                </c:pt>
                <c:pt idx="29">
                  <c:v>17788</c:v>
                </c:pt>
                <c:pt idx="30">
                  <c:v>21471</c:v>
                </c:pt>
                <c:pt idx="31">
                  <c:v>20834</c:v>
                </c:pt>
                <c:pt idx="32">
                  <c:v>20430</c:v>
                </c:pt>
                <c:pt idx="33">
                  <c:v>17023</c:v>
                </c:pt>
                <c:pt idx="34">
                  <c:v>18523</c:v>
                </c:pt>
                <c:pt idx="35">
                  <c:v>19184</c:v>
                </c:pt>
                <c:pt idx="36">
                  <c:v>15020</c:v>
                </c:pt>
                <c:pt idx="37">
                  <c:v>13475</c:v>
                </c:pt>
                <c:pt idx="38">
                  <c:v>14979</c:v>
                </c:pt>
                <c:pt idx="39">
                  <c:v>13674</c:v>
                </c:pt>
                <c:pt idx="40">
                  <c:v>14521</c:v>
                </c:pt>
                <c:pt idx="41">
                  <c:v>18146</c:v>
                </c:pt>
                <c:pt idx="42">
                  <c:v>21810</c:v>
                </c:pt>
                <c:pt idx="43">
                  <c:v>21092</c:v>
                </c:pt>
                <c:pt idx="44">
                  <c:v>20629</c:v>
                </c:pt>
                <c:pt idx="45">
                  <c:v>17152</c:v>
                </c:pt>
                <c:pt idx="46">
                  <c:v>18633</c:v>
                </c:pt>
                <c:pt idx="47">
                  <c:v>19273</c:v>
                </c:pt>
                <c:pt idx="48">
                  <c:v>15075</c:v>
                </c:pt>
                <c:pt idx="49">
                  <c:v>13514</c:v>
                </c:pt>
                <c:pt idx="50">
                  <c:v>15013</c:v>
                </c:pt>
                <c:pt idx="51">
                  <c:v>13698</c:v>
                </c:pt>
                <c:pt idx="52">
                  <c:v>14541</c:v>
                </c:pt>
                <c:pt idx="53">
                  <c:v>18166</c:v>
                </c:pt>
                <c:pt idx="54">
                  <c:v>21829</c:v>
                </c:pt>
                <c:pt idx="55">
                  <c:v>21106</c:v>
                </c:pt>
                <c:pt idx="56">
                  <c:v>20640</c:v>
                </c:pt>
                <c:pt idx="57">
                  <c:v>17159</c:v>
                </c:pt>
                <c:pt idx="58">
                  <c:v>18639</c:v>
                </c:pt>
                <c:pt idx="59">
                  <c:v>19278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67-47BF-9E0F-7FF6DEB43F47}"/>
            </c:ext>
          </c:extLst>
        </c:ser>
        <c:ser>
          <c:idx val="4"/>
          <c:order val="4"/>
          <c:tx>
            <c:strRef>
              <c:f>'SUBSCRIBER BASE'!$B$28</c:f>
              <c:strCache>
                <c:ptCount val="1"/>
                <c:pt idx="0">
                  <c:v>MVLP4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BASE'!$L$28:$BS$28</c:f>
              <c:numCache>
                <c:formatCode>_(* #,##0_);_(* \(#,##0\);_(* "-"??_);_(@_)</c:formatCode>
                <c:ptCount val="60"/>
                <c:pt idx="0">
                  <c:v>1456</c:v>
                </c:pt>
                <c:pt idx="1">
                  <c:v>1353</c:v>
                </c:pt>
                <c:pt idx="2">
                  <c:v>1569</c:v>
                </c:pt>
                <c:pt idx="3">
                  <c:v>1506</c:v>
                </c:pt>
                <c:pt idx="4">
                  <c:v>1697</c:v>
                </c:pt>
                <c:pt idx="5">
                  <c:v>2271</c:v>
                </c:pt>
                <c:pt idx="6">
                  <c:v>2949</c:v>
                </c:pt>
                <c:pt idx="7">
                  <c:v>3108</c:v>
                </c:pt>
                <c:pt idx="8">
                  <c:v>3335</c:v>
                </c:pt>
                <c:pt idx="9">
                  <c:v>3059</c:v>
                </c:pt>
                <c:pt idx="10">
                  <c:v>3678</c:v>
                </c:pt>
                <c:pt idx="11">
                  <c:v>4215</c:v>
                </c:pt>
                <c:pt idx="12">
                  <c:v>3646</c:v>
                </c:pt>
                <c:pt idx="13">
                  <c:v>3600</c:v>
                </c:pt>
                <c:pt idx="14">
                  <c:v>4379</c:v>
                </c:pt>
                <c:pt idx="15">
                  <c:v>4342</c:v>
                </c:pt>
                <c:pt idx="16">
                  <c:v>4967</c:v>
                </c:pt>
                <c:pt idx="17">
                  <c:v>6626</c:v>
                </c:pt>
                <c:pt idx="18">
                  <c:v>8426</c:v>
                </c:pt>
                <c:pt idx="19">
                  <c:v>8549</c:v>
                </c:pt>
                <c:pt idx="20">
                  <c:v>8705</c:v>
                </c:pt>
                <c:pt idx="21">
                  <c:v>7483</c:v>
                </c:pt>
                <c:pt idx="22">
                  <c:v>8355</c:v>
                </c:pt>
                <c:pt idx="23">
                  <c:v>8836</c:v>
                </c:pt>
                <c:pt idx="24">
                  <c:v>7036</c:v>
                </c:pt>
                <c:pt idx="25">
                  <c:v>6398</c:v>
                </c:pt>
                <c:pt idx="26">
                  <c:v>7190</c:v>
                </c:pt>
                <c:pt idx="27">
                  <c:v>6620</c:v>
                </c:pt>
                <c:pt idx="28">
                  <c:v>7079</c:v>
                </c:pt>
                <c:pt idx="29">
                  <c:v>8894</c:v>
                </c:pt>
                <c:pt idx="30">
                  <c:v>10735</c:v>
                </c:pt>
                <c:pt idx="31">
                  <c:v>10417</c:v>
                </c:pt>
                <c:pt idx="32">
                  <c:v>10215</c:v>
                </c:pt>
                <c:pt idx="33">
                  <c:v>8511</c:v>
                </c:pt>
                <c:pt idx="34">
                  <c:v>9261</c:v>
                </c:pt>
                <c:pt idx="35">
                  <c:v>9592</c:v>
                </c:pt>
                <c:pt idx="36">
                  <c:v>7510</c:v>
                </c:pt>
                <c:pt idx="37">
                  <c:v>6738</c:v>
                </c:pt>
                <c:pt idx="38">
                  <c:v>7489</c:v>
                </c:pt>
                <c:pt idx="39">
                  <c:v>6837</c:v>
                </c:pt>
                <c:pt idx="40">
                  <c:v>7260</c:v>
                </c:pt>
                <c:pt idx="41">
                  <c:v>9073</c:v>
                </c:pt>
                <c:pt idx="42">
                  <c:v>10905</c:v>
                </c:pt>
                <c:pt idx="43">
                  <c:v>10546</c:v>
                </c:pt>
                <c:pt idx="44">
                  <c:v>10314</c:v>
                </c:pt>
                <c:pt idx="45">
                  <c:v>8576</c:v>
                </c:pt>
                <c:pt idx="46">
                  <c:v>9317</c:v>
                </c:pt>
                <c:pt idx="47">
                  <c:v>9637</c:v>
                </c:pt>
                <c:pt idx="48">
                  <c:v>7538</c:v>
                </c:pt>
                <c:pt idx="49">
                  <c:v>6757</c:v>
                </c:pt>
                <c:pt idx="50">
                  <c:v>7506</c:v>
                </c:pt>
                <c:pt idx="51">
                  <c:v>6849</c:v>
                </c:pt>
                <c:pt idx="52">
                  <c:v>7271</c:v>
                </c:pt>
                <c:pt idx="53">
                  <c:v>9083</c:v>
                </c:pt>
                <c:pt idx="54">
                  <c:v>10914</c:v>
                </c:pt>
                <c:pt idx="55">
                  <c:v>10553</c:v>
                </c:pt>
                <c:pt idx="56">
                  <c:v>10320</c:v>
                </c:pt>
                <c:pt idx="57">
                  <c:v>8580</c:v>
                </c:pt>
                <c:pt idx="58">
                  <c:v>9320</c:v>
                </c:pt>
                <c:pt idx="59">
                  <c:v>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67-47BF-9E0F-7FF6DEB43F47}"/>
            </c:ext>
          </c:extLst>
        </c:ser>
        <c:ser>
          <c:idx val="5"/>
          <c:order val="5"/>
          <c:tx>
            <c:strRef>
              <c:f>'SUBSCRIBER BASE'!$B$34</c:f>
              <c:strCache>
                <c:ptCount val="1"/>
                <c:pt idx="0">
                  <c:v>2.5 GB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'SUBSCRIBER BASE'!$L$34:$BS$34</c:f>
              <c:numCache>
                <c:formatCode>_(* #,##0_);_(* \(#,##0\);_(*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67-47BF-9E0F-7FF6DEB43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33712"/>
        <c:axId val="89918368"/>
      </c:lineChart>
      <c:lineChart>
        <c:grouping val="standard"/>
        <c:varyColors val="0"/>
        <c:ser>
          <c:idx val="8"/>
          <c:order val="8"/>
          <c:tx>
            <c:strRef>
              <c:f>'SUBSCRIBER BASE'!$B$29</c:f>
              <c:strCache>
                <c:ptCount val="1"/>
                <c:pt idx="0">
                  <c:v>MVLP5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'SUBSCRIBER BASE'!$L$29:$BS$29</c:f>
              <c:numCache>
                <c:formatCode>_(* #,##0_);_(* \(#,##0\);_(* "-"??_);_(@_)</c:formatCode>
                <c:ptCount val="60"/>
                <c:pt idx="0">
                  <c:v>1456</c:v>
                </c:pt>
                <c:pt idx="1">
                  <c:v>1353</c:v>
                </c:pt>
                <c:pt idx="2">
                  <c:v>1569</c:v>
                </c:pt>
                <c:pt idx="3">
                  <c:v>1506</c:v>
                </c:pt>
                <c:pt idx="4">
                  <c:v>1697</c:v>
                </c:pt>
                <c:pt idx="5">
                  <c:v>2271</c:v>
                </c:pt>
                <c:pt idx="6">
                  <c:v>2949</c:v>
                </c:pt>
                <c:pt idx="7">
                  <c:v>3108</c:v>
                </c:pt>
                <c:pt idx="8">
                  <c:v>3335</c:v>
                </c:pt>
                <c:pt idx="9">
                  <c:v>3059</c:v>
                </c:pt>
                <c:pt idx="10">
                  <c:v>3678</c:v>
                </c:pt>
                <c:pt idx="11">
                  <c:v>4215</c:v>
                </c:pt>
                <c:pt idx="12">
                  <c:v>3646</c:v>
                </c:pt>
                <c:pt idx="13">
                  <c:v>3600</c:v>
                </c:pt>
                <c:pt idx="14">
                  <c:v>4379</c:v>
                </c:pt>
                <c:pt idx="15">
                  <c:v>4342</c:v>
                </c:pt>
                <c:pt idx="16">
                  <c:v>4967</c:v>
                </c:pt>
                <c:pt idx="17">
                  <c:v>6626</c:v>
                </c:pt>
                <c:pt idx="18">
                  <c:v>8426</c:v>
                </c:pt>
                <c:pt idx="19">
                  <c:v>8549</c:v>
                </c:pt>
                <c:pt idx="20">
                  <c:v>8705</c:v>
                </c:pt>
                <c:pt idx="21">
                  <c:v>7483</c:v>
                </c:pt>
                <c:pt idx="22">
                  <c:v>8355</c:v>
                </c:pt>
                <c:pt idx="23">
                  <c:v>8836</c:v>
                </c:pt>
                <c:pt idx="24">
                  <c:v>7036</c:v>
                </c:pt>
                <c:pt idx="25">
                  <c:v>6398</c:v>
                </c:pt>
                <c:pt idx="26">
                  <c:v>7190</c:v>
                </c:pt>
                <c:pt idx="27">
                  <c:v>6620</c:v>
                </c:pt>
                <c:pt idx="28">
                  <c:v>7079</c:v>
                </c:pt>
                <c:pt idx="29">
                  <c:v>8894</c:v>
                </c:pt>
                <c:pt idx="30">
                  <c:v>10735</c:v>
                </c:pt>
                <c:pt idx="31">
                  <c:v>10417</c:v>
                </c:pt>
                <c:pt idx="32">
                  <c:v>10215</c:v>
                </c:pt>
                <c:pt idx="33">
                  <c:v>8511</c:v>
                </c:pt>
                <c:pt idx="34">
                  <c:v>9261</c:v>
                </c:pt>
                <c:pt idx="35">
                  <c:v>9592</c:v>
                </c:pt>
                <c:pt idx="36">
                  <c:v>7510</c:v>
                </c:pt>
                <c:pt idx="37">
                  <c:v>6738</c:v>
                </c:pt>
                <c:pt idx="38">
                  <c:v>7489</c:v>
                </c:pt>
                <c:pt idx="39">
                  <c:v>6837</c:v>
                </c:pt>
                <c:pt idx="40">
                  <c:v>7260</c:v>
                </c:pt>
                <c:pt idx="41">
                  <c:v>9073</c:v>
                </c:pt>
                <c:pt idx="42">
                  <c:v>10905</c:v>
                </c:pt>
                <c:pt idx="43">
                  <c:v>10546</c:v>
                </c:pt>
                <c:pt idx="44">
                  <c:v>10314</c:v>
                </c:pt>
                <c:pt idx="45">
                  <c:v>8576</c:v>
                </c:pt>
                <c:pt idx="46">
                  <c:v>9317</c:v>
                </c:pt>
                <c:pt idx="47">
                  <c:v>9637</c:v>
                </c:pt>
                <c:pt idx="48">
                  <c:v>7538</c:v>
                </c:pt>
                <c:pt idx="49">
                  <c:v>6757</c:v>
                </c:pt>
                <c:pt idx="50">
                  <c:v>7506</c:v>
                </c:pt>
                <c:pt idx="51">
                  <c:v>6849</c:v>
                </c:pt>
                <c:pt idx="52">
                  <c:v>7271</c:v>
                </c:pt>
                <c:pt idx="53">
                  <c:v>9083</c:v>
                </c:pt>
                <c:pt idx="54">
                  <c:v>10914</c:v>
                </c:pt>
                <c:pt idx="55">
                  <c:v>10553</c:v>
                </c:pt>
                <c:pt idx="56">
                  <c:v>10320</c:v>
                </c:pt>
                <c:pt idx="57">
                  <c:v>8580</c:v>
                </c:pt>
                <c:pt idx="58">
                  <c:v>9320</c:v>
                </c:pt>
                <c:pt idx="59">
                  <c:v>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3-43C7-8116-14243F9CE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190031"/>
        <c:axId val="2106185711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'SUBSCRIBER BASE'!$B$114</c15:sqref>
                        </c15:formulaRef>
                      </c:ext>
                    </c:extLst>
                    <c:strCache>
                      <c:ptCount val="1"/>
                      <c:pt idx="0">
                        <c:v>Current prepaid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'SUBSCRIBER BASE'!$L$114:$BS$114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31067</c:v>
                      </c:pt>
                      <c:pt idx="1">
                        <c:v>32978</c:v>
                      </c:pt>
                      <c:pt idx="2">
                        <c:v>41198</c:v>
                      </c:pt>
                      <c:pt idx="3">
                        <c:v>49505</c:v>
                      </c:pt>
                      <c:pt idx="4">
                        <c:v>47864</c:v>
                      </c:pt>
                      <c:pt idx="5">
                        <c:v>46807</c:v>
                      </c:pt>
                      <c:pt idx="6">
                        <c:v>38914</c:v>
                      </c:pt>
                      <c:pt idx="7">
                        <c:v>43370</c:v>
                      </c:pt>
                      <c:pt idx="8">
                        <c:v>43179</c:v>
                      </c:pt>
                      <c:pt idx="9">
                        <c:v>34194</c:v>
                      </c:pt>
                      <c:pt idx="10">
                        <c:v>30651</c:v>
                      </c:pt>
                      <c:pt idx="11">
                        <c:v>34049</c:v>
                      </c:pt>
                      <c:pt idx="12">
                        <c:v>31067</c:v>
                      </c:pt>
                      <c:pt idx="13">
                        <c:v>32978</c:v>
                      </c:pt>
                      <c:pt idx="14">
                        <c:v>41198</c:v>
                      </c:pt>
                      <c:pt idx="15">
                        <c:v>49505</c:v>
                      </c:pt>
                      <c:pt idx="16">
                        <c:v>47864</c:v>
                      </c:pt>
                      <c:pt idx="17">
                        <c:v>46807</c:v>
                      </c:pt>
                      <c:pt idx="18">
                        <c:v>38914</c:v>
                      </c:pt>
                      <c:pt idx="19">
                        <c:v>43370</c:v>
                      </c:pt>
                      <c:pt idx="20">
                        <c:v>43179</c:v>
                      </c:pt>
                      <c:pt idx="21">
                        <c:v>34194</c:v>
                      </c:pt>
                      <c:pt idx="22">
                        <c:v>30651</c:v>
                      </c:pt>
                      <c:pt idx="23">
                        <c:v>34049</c:v>
                      </c:pt>
                      <c:pt idx="24">
                        <c:v>31067</c:v>
                      </c:pt>
                      <c:pt idx="25">
                        <c:v>32978</c:v>
                      </c:pt>
                      <c:pt idx="26">
                        <c:v>41198</c:v>
                      </c:pt>
                      <c:pt idx="27">
                        <c:v>49505</c:v>
                      </c:pt>
                      <c:pt idx="28">
                        <c:v>47864</c:v>
                      </c:pt>
                      <c:pt idx="29">
                        <c:v>46807</c:v>
                      </c:pt>
                      <c:pt idx="30">
                        <c:v>38914</c:v>
                      </c:pt>
                      <c:pt idx="31">
                        <c:v>43370</c:v>
                      </c:pt>
                      <c:pt idx="32">
                        <c:v>43179</c:v>
                      </c:pt>
                      <c:pt idx="33">
                        <c:v>34194</c:v>
                      </c:pt>
                      <c:pt idx="34">
                        <c:v>30651</c:v>
                      </c:pt>
                      <c:pt idx="35">
                        <c:v>34049</c:v>
                      </c:pt>
                      <c:pt idx="36">
                        <c:v>31067</c:v>
                      </c:pt>
                      <c:pt idx="37">
                        <c:v>32978</c:v>
                      </c:pt>
                      <c:pt idx="38">
                        <c:v>41198</c:v>
                      </c:pt>
                      <c:pt idx="39">
                        <c:v>49505</c:v>
                      </c:pt>
                      <c:pt idx="40">
                        <c:v>47864</c:v>
                      </c:pt>
                      <c:pt idx="41">
                        <c:v>46807</c:v>
                      </c:pt>
                      <c:pt idx="42">
                        <c:v>38914</c:v>
                      </c:pt>
                      <c:pt idx="43">
                        <c:v>43370</c:v>
                      </c:pt>
                      <c:pt idx="44">
                        <c:v>43179</c:v>
                      </c:pt>
                      <c:pt idx="45">
                        <c:v>34194</c:v>
                      </c:pt>
                      <c:pt idx="46">
                        <c:v>30651</c:v>
                      </c:pt>
                      <c:pt idx="47">
                        <c:v>34049</c:v>
                      </c:pt>
                      <c:pt idx="48">
                        <c:v>31067</c:v>
                      </c:pt>
                      <c:pt idx="49">
                        <c:v>32978</c:v>
                      </c:pt>
                      <c:pt idx="50">
                        <c:v>41198</c:v>
                      </c:pt>
                      <c:pt idx="51">
                        <c:v>49505</c:v>
                      </c:pt>
                      <c:pt idx="52">
                        <c:v>47864</c:v>
                      </c:pt>
                      <c:pt idx="53">
                        <c:v>46807</c:v>
                      </c:pt>
                      <c:pt idx="54">
                        <c:v>38914</c:v>
                      </c:pt>
                      <c:pt idx="55">
                        <c:v>43370</c:v>
                      </c:pt>
                      <c:pt idx="56">
                        <c:v>43179</c:v>
                      </c:pt>
                      <c:pt idx="57">
                        <c:v>34194</c:v>
                      </c:pt>
                      <c:pt idx="58">
                        <c:v>30651</c:v>
                      </c:pt>
                      <c:pt idx="59">
                        <c:v>34049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8E-4ECC-BFBF-CE3C96DC579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BASE'!$B$115</c15:sqref>
                        </c15:formulaRef>
                      </c:ext>
                    </c:extLst>
                    <c:strCache>
                      <c:ptCount val="1"/>
                      <c:pt idx="0">
                        <c:v>Current post paid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'SUBSCRIBER BASE'!$L$115:$BS$115</c15:sqref>
                        </c15:formulaRef>
                      </c:ext>
                    </c:extLst>
                    <c:numCache>
                      <c:formatCode>0</c:formatCode>
                      <c:ptCount val="60"/>
                      <c:pt idx="0">
                        <c:v>2180</c:v>
                      </c:pt>
                      <c:pt idx="1">
                        <c:v>3675</c:v>
                      </c:pt>
                      <c:pt idx="2">
                        <c:v>2715</c:v>
                      </c:pt>
                      <c:pt idx="3">
                        <c:v>2342</c:v>
                      </c:pt>
                      <c:pt idx="4">
                        <c:v>2524</c:v>
                      </c:pt>
                      <c:pt idx="5">
                        <c:v>2453</c:v>
                      </c:pt>
                      <c:pt idx="6">
                        <c:v>3580</c:v>
                      </c:pt>
                      <c:pt idx="7">
                        <c:v>3768</c:v>
                      </c:pt>
                      <c:pt idx="8">
                        <c:v>3274</c:v>
                      </c:pt>
                      <c:pt idx="9">
                        <c:v>2128</c:v>
                      </c:pt>
                      <c:pt idx="10">
                        <c:v>2027</c:v>
                      </c:pt>
                      <c:pt idx="11">
                        <c:v>3045</c:v>
                      </c:pt>
                      <c:pt idx="12">
                        <c:v>2180</c:v>
                      </c:pt>
                      <c:pt idx="13">
                        <c:v>3675</c:v>
                      </c:pt>
                      <c:pt idx="14">
                        <c:v>2715</c:v>
                      </c:pt>
                      <c:pt idx="15">
                        <c:v>2342</c:v>
                      </c:pt>
                      <c:pt idx="16">
                        <c:v>2524</c:v>
                      </c:pt>
                      <c:pt idx="17">
                        <c:v>2453</c:v>
                      </c:pt>
                      <c:pt idx="18">
                        <c:v>3580</c:v>
                      </c:pt>
                      <c:pt idx="19">
                        <c:v>3768</c:v>
                      </c:pt>
                      <c:pt idx="20">
                        <c:v>3274</c:v>
                      </c:pt>
                      <c:pt idx="21">
                        <c:v>2128</c:v>
                      </c:pt>
                      <c:pt idx="22">
                        <c:v>2027</c:v>
                      </c:pt>
                      <c:pt idx="23">
                        <c:v>3045</c:v>
                      </c:pt>
                      <c:pt idx="24">
                        <c:v>2180</c:v>
                      </c:pt>
                      <c:pt idx="25">
                        <c:v>3675</c:v>
                      </c:pt>
                      <c:pt idx="26">
                        <c:v>2715</c:v>
                      </c:pt>
                      <c:pt idx="27">
                        <c:v>2342</c:v>
                      </c:pt>
                      <c:pt idx="28">
                        <c:v>2524</c:v>
                      </c:pt>
                      <c:pt idx="29">
                        <c:v>2453</c:v>
                      </c:pt>
                      <c:pt idx="30">
                        <c:v>3580</c:v>
                      </c:pt>
                      <c:pt idx="31">
                        <c:v>3768</c:v>
                      </c:pt>
                      <c:pt idx="32">
                        <c:v>3274</c:v>
                      </c:pt>
                      <c:pt idx="33">
                        <c:v>2128</c:v>
                      </c:pt>
                      <c:pt idx="34">
                        <c:v>2027</c:v>
                      </c:pt>
                      <c:pt idx="35">
                        <c:v>3045</c:v>
                      </c:pt>
                      <c:pt idx="36">
                        <c:v>2180</c:v>
                      </c:pt>
                      <c:pt idx="37">
                        <c:v>3675</c:v>
                      </c:pt>
                      <c:pt idx="38">
                        <c:v>2715</c:v>
                      </c:pt>
                      <c:pt idx="39">
                        <c:v>2342</c:v>
                      </c:pt>
                      <c:pt idx="40">
                        <c:v>2524</c:v>
                      </c:pt>
                      <c:pt idx="41">
                        <c:v>2453</c:v>
                      </c:pt>
                      <c:pt idx="42">
                        <c:v>3580</c:v>
                      </c:pt>
                      <c:pt idx="43">
                        <c:v>3768</c:v>
                      </c:pt>
                      <c:pt idx="44">
                        <c:v>3274</c:v>
                      </c:pt>
                      <c:pt idx="45">
                        <c:v>2128</c:v>
                      </c:pt>
                      <c:pt idx="46">
                        <c:v>2027</c:v>
                      </c:pt>
                      <c:pt idx="47">
                        <c:v>3045</c:v>
                      </c:pt>
                      <c:pt idx="48">
                        <c:v>2180</c:v>
                      </c:pt>
                      <c:pt idx="49">
                        <c:v>3675</c:v>
                      </c:pt>
                      <c:pt idx="50">
                        <c:v>2715</c:v>
                      </c:pt>
                      <c:pt idx="51">
                        <c:v>2342</c:v>
                      </c:pt>
                      <c:pt idx="52">
                        <c:v>2524</c:v>
                      </c:pt>
                      <c:pt idx="53">
                        <c:v>2453</c:v>
                      </c:pt>
                      <c:pt idx="54">
                        <c:v>3580</c:v>
                      </c:pt>
                      <c:pt idx="55">
                        <c:v>3768</c:v>
                      </c:pt>
                      <c:pt idx="56">
                        <c:v>3274</c:v>
                      </c:pt>
                      <c:pt idx="57">
                        <c:v>2128</c:v>
                      </c:pt>
                      <c:pt idx="58">
                        <c:v>2027</c:v>
                      </c:pt>
                      <c:pt idx="59">
                        <c:v>3045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8E-4ECC-BFBF-CE3C96DC579C}"/>
                  </c:ext>
                </c:extLst>
              </c15:ser>
            </c15:filteredLineSeries>
          </c:ext>
        </c:extLst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valAx>
        <c:axId val="2106185711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90031"/>
        <c:crosses val="max"/>
        <c:crossBetween val="between"/>
      </c:valAx>
      <c:catAx>
        <c:axId val="2106190031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6185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Combo package profitability over 24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'MVLP DASHBOARD'!$C$8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974214245745876E-2"/>
                  <c:y val="-7.2448632120678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40-498D-89F5-8A1FC069F0EB}"/>
                </c:ext>
              </c:extLst>
            </c:dLbl>
            <c:dLbl>
              <c:idx val="1"/>
              <c:layout>
                <c:manualLayout>
                  <c:x val="-3.7395232681504201E-2"/>
                  <c:y val="-3.6224316060339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DASHBOARD'!$C$9:$C$14</c:f>
              <c:numCache>
                <c:formatCode>[$TZS]\ #,##0</c:formatCode>
                <c:ptCount val="6"/>
                <c:pt idx="0">
                  <c:v>10169.491525423729</c:v>
                </c:pt>
                <c:pt idx="1">
                  <c:v>50847.457627118645</c:v>
                </c:pt>
                <c:pt idx="2">
                  <c:v>111864.40677966103</c:v>
                </c:pt>
                <c:pt idx="3">
                  <c:v>254237.2881355932</c:v>
                </c:pt>
                <c:pt idx="4">
                  <c:v>376271.18644067796</c:v>
                </c:pt>
                <c:pt idx="5">
                  <c:v>793220.33898305078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E-4868-989C-CB4F7D3FDBF1}"/>
            </c:ext>
          </c:extLst>
        </c:ser>
        <c:ser>
          <c:idx val="1"/>
          <c:order val="1"/>
          <c:tx>
            <c:strRef>
              <c:f>'MVLP DASHBOARD'!$D$8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579631284833618E-3"/>
                  <c:y val="-4.4583773612724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0-498D-89F5-8A1FC069F0EB}"/>
                </c:ext>
              </c:extLst>
            </c:dLbl>
            <c:dLbl>
              <c:idx val="2"/>
              <c:layout>
                <c:manualLayout>
                  <c:x val="1.8052870949691685E-2"/>
                  <c:y val="-2.2291886806362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40-498D-89F5-8A1FC069F0EB}"/>
                </c:ext>
              </c:extLst>
            </c:dLbl>
            <c:dLbl>
              <c:idx val="3"/>
              <c:layout>
                <c:manualLayout>
                  <c:x val="1.9342361731812519E-2"/>
                  <c:y val="-1.6718915104771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4E-4868-989C-CB4F7D3FDBF1}"/>
                </c:ext>
              </c:extLst>
            </c:dLbl>
            <c:dLbl>
              <c:idx val="4"/>
              <c:layout>
                <c:manualLayout>
                  <c:x val="2.4500324860295859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5.108498379315534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DASHBOARD'!$D$9:$D$14</c:f>
              <c:numCache>
                <c:formatCode>[$TZS]\ #,##0</c:formatCode>
                <c:ptCount val="6"/>
                <c:pt idx="0">
                  <c:v>6877.1288135593222</c:v>
                </c:pt>
                <c:pt idx="1">
                  <c:v>31666.301694915259</c:v>
                </c:pt>
                <c:pt idx="2">
                  <c:v>61997.827118644083</c:v>
                </c:pt>
                <c:pt idx="3">
                  <c:v>140026.30169491528</c:v>
                </c:pt>
                <c:pt idx="4">
                  <c:v>239996.47118644067</c:v>
                </c:pt>
                <c:pt idx="5">
                  <c:v>415782.30508474575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E-4868-989C-CB4F7D3FDBF1}"/>
            </c:ext>
          </c:extLst>
        </c:ser>
        <c:ser>
          <c:idx val="2"/>
          <c:order val="2"/>
          <c:tx>
            <c:strRef>
              <c:f>'MVLP DASHBOARD'!$E$8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15926256966677E-2"/>
                  <c:y val="-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40-498D-89F5-8A1FC069F0EB}"/>
                </c:ext>
              </c:extLst>
            </c:dLbl>
            <c:dLbl>
              <c:idx val="1"/>
              <c:layout>
                <c:manualLayout>
                  <c:x val="1.8052870949691636E-2"/>
                  <c:y val="8.35945755238593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4E-4868-989C-CB4F7D3FDBF1}"/>
                </c:ext>
              </c:extLst>
            </c:dLbl>
            <c:dLbl>
              <c:idx val="2"/>
              <c:layout>
                <c:manualLayout>
                  <c:x val="2.7079306424537434E-2"/>
                  <c:y val="-1.021699675863106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4E-4868-989C-CB4F7D3FDBF1}"/>
                </c:ext>
              </c:extLst>
            </c:dLbl>
            <c:dLbl>
              <c:idx val="3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4E-4868-989C-CB4F7D3FDBF1}"/>
                </c:ext>
              </c:extLst>
            </c:dLbl>
            <c:dLbl>
              <c:idx val="4"/>
              <c:layout>
                <c:manualLayout>
                  <c:x val="2.9658287988779102E-2"/>
                  <c:y val="-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4E-4868-989C-CB4F7D3FDBF1}"/>
                </c:ext>
              </c:extLst>
            </c:dLbl>
            <c:dLbl>
              <c:idx val="5"/>
              <c:layout>
                <c:manualLayout>
                  <c:x val="2.063185251393335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DASHBOARD'!$E$9:$E$14</c:f>
              <c:numCache>
                <c:formatCode>[$TZS]\ #,##0</c:formatCode>
                <c:ptCount val="6"/>
                <c:pt idx="0">
                  <c:v>3292.3627118644072</c:v>
                </c:pt>
                <c:pt idx="1">
                  <c:v>19181.155932203386</c:v>
                </c:pt>
                <c:pt idx="2">
                  <c:v>49866.579661016949</c:v>
                </c:pt>
                <c:pt idx="3">
                  <c:v>114210.98644067792</c:v>
                </c:pt>
                <c:pt idx="4">
                  <c:v>136274.71525423729</c:v>
                </c:pt>
                <c:pt idx="5">
                  <c:v>377438.03389830503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E-4868-989C-CB4F7D3FDBF1}"/>
            </c:ext>
          </c:extLst>
        </c:ser>
        <c:ser>
          <c:idx val="3"/>
          <c:order val="3"/>
          <c:tx>
            <c:strRef>
              <c:f>'MVLP DASHBOARD'!$F$8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500324860295859E-2"/>
                  <c:y val="2.7864858507953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40-498D-89F5-8A1FC069F0EB}"/>
                </c:ext>
              </c:extLst>
            </c:dLbl>
            <c:dLbl>
              <c:idx val="1"/>
              <c:layout>
                <c:manualLayout>
                  <c:x val="3.8684723463624941E-2"/>
                  <c:y val="5.5729717015905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24E-4868-989C-CB4F7D3FDB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DASHBOARD'!$B$9:$B$14</c:f>
              <c:strCache>
                <c:ptCount val="6"/>
                <c:pt idx="0">
                  <c:v>MVLP1</c:v>
                </c:pt>
                <c:pt idx="1">
                  <c:v>MVLP2</c:v>
                </c:pt>
                <c:pt idx="2">
                  <c:v>MVLP3</c:v>
                </c:pt>
                <c:pt idx="3">
                  <c:v>MVLP4</c:v>
                </c:pt>
                <c:pt idx="4">
                  <c:v>MVLP5</c:v>
                </c:pt>
                <c:pt idx="5">
                  <c:v>MVLP6</c:v>
                </c:pt>
              </c:strCache>
            </c:strRef>
          </c:cat>
          <c:val>
            <c:numRef>
              <c:f>'MVLP DASHBOARD'!$F$9:$F$14</c:f>
              <c:numCache>
                <c:formatCode>0%</c:formatCode>
                <c:ptCount val="6"/>
                <c:pt idx="0">
                  <c:v>0.32374900000000001</c:v>
                </c:pt>
                <c:pt idx="1">
                  <c:v>0.37722939999999994</c:v>
                </c:pt>
                <c:pt idx="2">
                  <c:v>0.44577699999999992</c:v>
                </c:pt>
                <c:pt idx="3">
                  <c:v>0.44922987999999986</c:v>
                </c:pt>
                <c:pt idx="4">
                  <c:v>0.36217154054054057</c:v>
                </c:pt>
                <c:pt idx="5">
                  <c:v>0.47582999999999998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E-4868-989C-CB4F7D3FD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82240"/>
        <c:axId val="328669760"/>
      </c:barChart>
      <c:catAx>
        <c:axId val="3286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69760"/>
        <c:crosses val="autoZero"/>
        <c:auto val="1"/>
        <c:lblAlgn val="ctr"/>
        <c:lblOffset val="100"/>
        <c:noMultiLvlLbl val="0"/>
      </c:catAx>
      <c:valAx>
        <c:axId val="328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6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venir medium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Bundle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12767297217623E-2"/>
          <c:y val="8.6230754768757009E-2"/>
          <c:w val="0.90452296516370567"/>
          <c:h val="0.781369340204558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DASHBOARD'!$C$15</c:f>
              <c:strCache>
                <c:ptCount val="1"/>
                <c:pt idx="0">
                  <c:v>Total Revenue per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3620501635768813E-3"/>
                  <c:y val="-6.0447549851379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9A-47BC-AD63-0B6517D262EE}"/>
                </c:ext>
              </c:extLst>
            </c:dLbl>
            <c:dLbl>
              <c:idx val="1"/>
              <c:layout>
                <c:manualLayout>
                  <c:x val="0"/>
                  <c:y val="-4.8823021033806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6.2772455614894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9A-47BC-AD63-0B6517D262EE}"/>
                </c:ext>
              </c:extLst>
            </c:dLbl>
            <c:dLbl>
              <c:idx val="8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29A-47BC-AD63-0B6517D262EE}"/>
                </c:ext>
              </c:extLst>
            </c:dLbl>
            <c:dLbl>
              <c:idx val="9"/>
              <c:layout>
                <c:manualLayout>
                  <c:x val="0"/>
                  <c:y val="-2.7898869162175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29A-47BC-AD63-0B6517D262EE}"/>
                </c:ext>
              </c:extLst>
            </c:dLbl>
            <c:dLbl>
              <c:idx val="10"/>
              <c:layout>
                <c:manualLayout>
                  <c:x val="1.4540167211924003E-3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29A-47BC-AD63-0B6517D262EE}"/>
                </c:ext>
              </c:extLst>
            </c:dLbl>
            <c:dLbl>
              <c:idx val="11"/>
              <c:layout>
                <c:manualLayout>
                  <c:x val="0"/>
                  <c:y val="-5.812264408786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29A-47BC-AD63-0B6517D262EE}"/>
                </c:ext>
              </c:extLst>
            </c:dLbl>
            <c:dLbl>
              <c:idx val="12"/>
              <c:layout>
                <c:manualLayout>
                  <c:x val="1.0662666112714673E-16"/>
                  <c:y val="-5.114792679732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DASHBOARD'!$C$16:$C$28</c:f>
              <c:numCache>
                <c:formatCode>[$TZS]\ #,##0</c:formatCode>
                <c:ptCount val="13"/>
                <c:pt idx="0">
                  <c:v>423.72881355932208</c:v>
                </c:pt>
                <c:pt idx="1">
                  <c:v>847.45762711864415</c:v>
                </c:pt>
                <c:pt idx="2">
                  <c:v>2118.6440677966102</c:v>
                </c:pt>
                <c:pt idx="3">
                  <c:v>4237.2881355932204</c:v>
                </c:pt>
                <c:pt idx="4">
                  <c:v>8474.5762711864409</c:v>
                </c:pt>
                <c:pt idx="5">
                  <c:v>12711.864406779661</c:v>
                </c:pt>
                <c:pt idx="6">
                  <c:v>16949.152542372882</c:v>
                </c:pt>
                <c:pt idx="7">
                  <c:v>423.72881355932208</c:v>
                </c:pt>
                <c:pt idx="8">
                  <c:v>805.08474576271192</c:v>
                </c:pt>
                <c:pt idx="9">
                  <c:v>1525.4237288135594</c:v>
                </c:pt>
                <c:pt idx="10">
                  <c:v>423.72881355932208</c:v>
                </c:pt>
                <c:pt idx="11">
                  <c:v>635.59322033898309</c:v>
                </c:pt>
                <c:pt idx="12">
                  <c:v>2288.1355932203392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A-47BC-AD63-0B6517D262EE}"/>
            </c:ext>
          </c:extLst>
        </c:ser>
        <c:ser>
          <c:idx val="1"/>
          <c:order val="1"/>
          <c:tx>
            <c:strRef>
              <c:f>'MVLP DASHBOARD'!$D$15</c:f>
              <c:strCache>
                <c:ptCount val="1"/>
                <c:pt idx="0">
                  <c:v>Total Cost per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540167211922936E-3"/>
                  <c:y val="-3.9523397979748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9A-47BC-AD63-0B6517D262EE}"/>
                </c:ext>
              </c:extLst>
            </c:dLbl>
            <c:dLbl>
              <c:idx val="1"/>
              <c:layout>
                <c:manualLayout>
                  <c:x val="0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9A-47BC-AD63-0B6517D262EE}"/>
                </c:ext>
              </c:extLst>
            </c:dLbl>
            <c:dLbl>
              <c:idx val="2"/>
              <c:layout>
                <c:manualLayout>
                  <c:x val="0"/>
                  <c:y val="-1.1624528817573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9A-47BC-AD63-0B6517D262EE}"/>
                </c:ext>
              </c:extLst>
            </c:dLbl>
            <c:dLbl>
              <c:idx val="3"/>
              <c:layout>
                <c:manualLayout>
                  <c:x val="2.0356234096692113E-2"/>
                  <c:y val="-3.0223774925690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9A-47BC-AD63-0B6517D262EE}"/>
                </c:ext>
              </c:extLst>
            </c:dLbl>
            <c:dLbl>
              <c:idx val="4"/>
              <c:layout>
                <c:manualLayout>
                  <c:x val="2.3264267539076698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29A-47BC-AD63-0B6517D262EE}"/>
                </c:ext>
              </c:extLst>
            </c:dLbl>
            <c:dLbl>
              <c:idx val="5"/>
              <c:layout>
                <c:manualLayout>
                  <c:x val="2.1810250817884406E-2"/>
                  <c:y val="-9.0671324777069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29A-47BC-AD63-0B6517D262EE}"/>
                </c:ext>
              </c:extLst>
            </c:dLbl>
            <c:dLbl>
              <c:idx val="6"/>
              <c:layout>
                <c:manualLayout>
                  <c:x val="3.3442384587422755E-2"/>
                  <c:y val="-2.0924151871631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29A-47BC-AD63-0B6517D262EE}"/>
                </c:ext>
              </c:extLst>
            </c:dLbl>
            <c:dLbl>
              <c:idx val="7"/>
              <c:layout>
                <c:manualLayout>
                  <c:x val="-1.4540167211922936E-3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29A-47BC-AD63-0B6517D262EE}"/>
                </c:ext>
              </c:extLst>
            </c:dLbl>
            <c:dLbl>
              <c:idx val="8"/>
              <c:layout>
                <c:manualLayout>
                  <c:x val="-4.362050163576988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29A-47BC-AD63-0B6517D262EE}"/>
                </c:ext>
              </c:extLst>
            </c:dLbl>
            <c:dLbl>
              <c:idx val="9"/>
              <c:layout>
                <c:manualLayout>
                  <c:x val="2.9080334423845873E-3"/>
                  <c:y val="-2.0924151871631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29A-47BC-AD63-0B6517D262EE}"/>
                </c:ext>
              </c:extLst>
            </c:dLbl>
            <c:dLbl>
              <c:idx val="10"/>
              <c:layout>
                <c:manualLayout>
                  <c:x val="0"/>
                  <c:y val="-4.882302103380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3.0223774925689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29A-47BC-AD63-0B6517D262EE}"/>
                </c:ext>
              </c:extLst>
            </c:dLbl>
            <c:dLbl>
              <c:idx val="12"/>
              <c:layout>
                <c:manualLayout>
                  <c:x val="-5.8160668847692812E-3"/>
                  <c:y val="-3.9523397979748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DASHBOARD'!$D$16:$D$28</c:f>
              <c:numCache>
                <c:formatCode>[$TZS]\ #,##0</c:formatCode>
                <c:ptCount val="13"/>
                <c:pt idx="0">
                  <c:v>203.38983050847457</c:v>
                </c:pt>
                <c:pt idx="1">
                  <c:v>508.47457627118644</c:v>
                </c:pt>
                <c:pt idx="2">
                  <c:v>1220.3389830508474</c:v>
                </c:pt>
                <c:pt idx="3">
                  <c:v>2542.3728813559319</c:v>
                </c:pt>
                <c:pt idx="4">
                  <c:v>5084.7457627118638</c:v>
                </c:pt>
                <c:pt idx="5">
                  <c:v>8330.8474576271183</c:v>
                </c:pt>
                <c:pt idx="6">
                  <c:v>12496.271186440677</c:v>
                </c:pt>
                <c:pt idx="7">
                  <c:v>254.23728813559347</c:v>
                </c:pt>
                <c:pt idx="8">
                  <c:v>508.47457627118695</c:v>
                </c:pt>
                <c:pt idx="9">
                  <c:v>1016.9491525423739</c:v>
                </c:pt>
                <c:pt idx="10">
                  <c:v>254.24999999999991</c:v>
                </c:pt>
                <c:pt idx="11">
                  <c:v>423.74999999999983</c:v>
                </c:pt>
                <c:pt idx="12">
                  <c:v>1694.9999999999993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A-47BC-AD63-0B6517D262EE}"/>
            </c:ext>
          </c:extLst>
        </c:ser>
        <c:ser>
          <c:idx val="2"/>
          <c:order val="2"/>
          <c:tx>
            <c:strRef>
              <c:f>'MVLP DASHBOARD'!$E$15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28332640893341E-17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9A-47BC-AD63-0B6517D262EE}"/>
                </c:ext>
              </c:extLst>
            </c:dLbl>
            <c:dLbl>
              <c:idx val="3"/>
              <c:layout>
                <c:manualLayout>
                  <c:x val="1.3086150490730643E-2"/>
                  <c:y val="-3.4873586452719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29A-47BC-AD63-0B6517D262EE}"/>
                </c:ext>
              </c:extLst>
            </c:dLbl>
            <c:dLbl>
              <c:idx val="4"/>
              <c:layout>
                <c:manualLayout>
                  <c:x val="1.0178117048346003E-2"/>
                  <c:y val="-6.9747172905438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-0.169718120736566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29A-47BC-AD63-0B6517D262EE}"/>
                </c:ext>
              </c:extLst>
            </c:dLbl>
            <c:dLbl>
              <c:idx val="6"/>
              <c:layout>
                <c:manualLayout>
                  <c:x val="3.0534351145038167E-2"/>
                  <c:y val="-2.3249057635146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29A-47BC-AD63-0B6517D262EE}"/>
                </c:ext>
              </c:extLst>
            </c:dLbl>
            <c:dLbl>
              <c:idx val="7"/>
              <c:layout>
                <c:manualLayout>
                  <c:x val="-7.2700836059614686E-3"/>
                  <c:y val="-1.394943458108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29A-47BC-AD63-0B6517D262EE}"/>
                </c:ext>
              </c:extLst>
            </c:dLbl>
            <c:dLbl>
              <c:idx val="8"/>
              <c:layout>
                <c:manualLayout>
                  <c:x val="-1.0662666112714673E-16"/>
                  <c:y val="-9.29962305405845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29A-47BC-AD63-0B6517D262EE}"/>
                </c:ext>
              </c:extLst>
            </c:dLbl>
            <c:dLbl>
              <c:idx val="9"/>
              <c:layout>
                <c:manualLayout>
                  <c:x val="2.9080334423844806E-3"/>
                  <c:y val="-1.39494345810876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9A-47BC-AD63-0B6517D262EE}"/>
                </c:ext>
              </c:extLst>
            </c:dLbl>
            <c:dLbl>
              <c:idx val="10"/>
              <c:layout>
                <c:manualLayout>
                  <c:x val="2.9080334423845873E-3"/>
                  <c:y val="-2.789886916217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29A-47BC-AD63-0B6517D262EE}"/>
                </c:ext>
              </c:extLst>
            </c:dLbl>
            <c:dLbl>
              <c:idx val="11"/>
              <c:layout>
                <c:manualLayout>
                  <c:x val="-1.0662666112714673E-16"/>
                  <c:y val="-1.162452881757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29A-47BC-AD63-0B6517D262EE}"/>
                </c:ext>
              </c:extLst>
            </c:dLbl>
            <c:dLbl>
              <c:idx val="12"/>
              <c:layout>
                <c:manualLayout>
                  <c:x val="1.3086150490730537E-2"/>
                  <c:y val="-4.8823021033806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DASHBOARD'!$E$16:$E$28</c:f>
              <c:numCache>
                <c:formatCode>[$TZS]\ #,##0</c:formatCode>
                <c:ptCount val="13"/>
                <c:pt idx="0">
                  <c:v>220.3389830508475</c:v>
                </c:pt>
                <c:pt idx="1">
                  <c:v>338.98305084745772</c:v>
                </c:pt>
                <c:pt idx="2">
                  <c:v>898.30508474576277</c:v>
                </c:pt>
                <c:pt idx="3">
                  <c:v>1694.9152542372885</c:v>
                </c:pt>
                <c:pt idx="4">
                  <c:v>3389.8305084745771</c:v>
                </c:pt>
                <c:pt idx="5">
                  <c:v>4381.016949152543</c:v>
                </c:pt>
                <c:pt idx="6">
                  <c:v>4452.8813559322043</c:v>
                </c:pt>
                <c:pt idx="7">
                  <c:v>169.4915254237286</c:v>
                </c:pt>
                <c:pt idx="8">
                  <c:v>296.61016949152497</c:v>
                </c:pt>
                <c:pt idx="9">
                  <c:v>508.47457627118547</c:v>
                </c:pt>
                <c:pt idx="10">
                  <c:v>169.47881355932216</c:v>
                </c:pt>
                <c:pt idx="11">
                  <c:v>211.84322033898326</c:v>
                </c:pt>
                <c:pt idx="12">
                  <c:v>593.13559322033984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A-47BC-AD63-0B6517D262EE}"/>
            </c:ext>
          </c:extLst>
        </c:ser>
        <c:ser>
          <c:idx val="3"/>
          <c:order val="3"/>
          <c:tx>
            <c:strRef>
              <c:f>'MVLP DASHBOARD'!$F$15</c:f>
              <c:strCache>
                <c:ptCount val="1"/>
                <c:pt idx="0">
                  <c:v>Profit
Percentage (%)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540167211922937E-2"/>
                  <c:y val="-2.32490576351478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9A-47BC-AD63-0B6517D262EE}"/>
                </c:ext>
              </c:extLst>
            </c:dLbl>
            <c:dLbl>
              <c:idx val="1"/>
              <c:layout>
                <c:manualLayout>
                  <c:x val="1.308615049073061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9A-47BC-AD63-0B6517D262EE}"/>
                </c:ext>
              </c:extLst>
            </c:dLbl>
            <c:dLbl>
              <c:idx val="2"/>
              <c:layout>
                <c:manualLayout>
                  <c:x val="1.017811704834605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9A-47BC-AD63-0B6517D262EE}"/>
                </c:ext>
              </c:extLst>
            </c:dLbl>
            <c:dLbl>
              <c:idx val="3"/>
              <c:layout>
                <c:manualLayout>
                  <c:x val="8.724100327153708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9A-47BC-AD63-0B6517D262EE}"/>
                </c:ext>
              </c:extLst>
            </c:dLbl>
            <c:dLbl>
              <c:idx val="4"/>
              <c:layout>
                <c:manualLayout>
                  <c:x val="1.163213376953829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9A-47BC-AD63-0B6517D262EE}"/>
                </c:ext>
              </c:extLst>
            </c:dLbl>
            <c:dLbl>
              <c:idx val="5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9A-47BC-AD63-0B6517D262EE}"/>
                </c:ext>
              </c:extLst>
            </c:dLbl>
            <c:dLbl>
              <c:idx val="6"/>
              <c:layout>
                <c:manualLayout>
                  <c:x val="8.724100327153655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9A-47BC-AD63-0B6517D262EE}"/>
                </c:ext>
              </c:extLst>
            </c:dLbl>
            <c:dLbl>
              <c:idx val="7"/>
              <c:layout>
                <c:manualLayout>
                  <c:x val="1.163213376953834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9A-47BC-AD63-0B6517D262EE}"/>
                </c:ext>
              </c:extLst>
            </c:dLbl>
            <c:dLbl>
              <c:idx val="8"/>
              <c:layout>
                <c:manualLayout>
                  <c:x val="8.72410032715376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9A-47BC-AD63-0B6517D262EE}"/>
                </c:ext>
              </c:extLst>
            </c:dLbl>
            <c:dLbl>
              <c:idx val="9"/>
              <c:layout>
                <c:manualLayout>
                  <c:x val="7.270083605961361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9A-47BC-AD63-0B6517D262EE}"/>
                </c:ext>
              </c:extLst>
            </c:dLbl>
            <c:dLbl>
              <c:idx val="12"/>
              <c:layout>
                <c:manualLayout>
                  <c:x val="1.30861504907304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9A-47BC-AD63-0B6517D2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Avenir medium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'MVLP DASHBOARD'!$B$16:$B$28</c:f>
              <c:strCache>
                <c:ptCount val="13"/>
                <c:pt idx="0">
                  <c:v>200 MB</c:v>
                </c:pt>
                <c:pt idx="1">
                  <c:v>500 MB</c:v>
                </c:pt>
                <c:pt idx="2">
                  <c:v>1.2 GB</c:v>
                </c:pt>
                <c:pt idx="3">
                  <c:v>2.5 GB</c:v>
                </c:pt>
                <c:pt idx="4">
                  <c:v>5 GB</c:v>
                </c:pt>
                <c:pt idx="5">
                  <c:v>8.2 GB</c:v>
                </c:pt>
                <c:pt idx="6">
                  <c:v>12.3 GB</c:v>
                </c:pt>
                <c:pt idx="7">
                  <c:v>40 MIN</c:v>
                </c:pt>
                <c:pt idx="8">
                  <c:v>80 MIN</c:v>
                </c:pt>
                <c:pt idx="9">
                  <c:v>160 MIN</c:v>
                </c:pt>
                <c:pt idx="10">
                  <c:v>300 SMS</c:v>
                </c:pt>
                <c:pt idx="11">
                  <c:v>500 SMS</c:v>
                </c:pt>
                <c:pt idx="12">
                  <c:v>2000 SMS</c:v>
                </c:pt>
              </c:strCache>
            </c:strRef>
          </c:cat>
          <c:val>
            <c:numRef>
              <c:f>'MVLP DASHBOARD'!$F$16:$F$28</c:f>
              <c:numCache>
                <c:formatCode>0%</c:formatCode>
                <c:ptCount val="13"/>
                <c:pt idx="0">
                  <c:v>0.52</c:v>
                </c:pt>
                <c:pt idx="1">
                  <c:v>0.40000000000000008</c:v>
                </c:pt>
                <c:pt idx="2">
                  <c:v>0.42400000000000004</c:v>
                </c:pt>
                <c:pt idx="3">
                  <c:v>0.40000000000000008</c:v>
                </c:pt>
                <c:pt idx="4">
                  <c:v>0.40000000000000008</c:v>
                </c:pt>
                <c:pt idx="5">
                  <c:v>0.34464000000000006</c:v>
                </c:pt>
                <c:pt idx="6">
                  <c:v>0.26272000000000006</c:v>
                </c:pt>
                <c:pt idx="7">
                  <c:v>0.39999999999999947</c:v>
                </c:pt>
                <c:pt idx="8">
                  <c:v>0.36842105263157837</c:v>
                </c:pt>
                <c:pt idx="9">
                  <c:v>0.3333333333333327</c:v>
                </c:pt>
                <c:pt idx="10">
                  <c:v>0.39997000000000027</c:v>
                </c:pt>
                <c:pt idx="11">
                  <c:v>0.33330000000000032</c:v>
                </c:pt>
                <c:pt idx="12">
                  <c:v>0.25922222222222258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A-47BC-AD63-0B6517D2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708640"/>
        <c:axId val="328712480"/>
      </c:barChart>
      <c:catAx>
        <c:axId val="3287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12480"/>
        <c:crosses val="autoZero"/>
        <c:auto val="1"/>
        <c:lblAlgn val="ctr"/>
        <c:lblOffset val="100"/>
        <c:noMultiLvlLbl val="0"/>
      </c:catAx>
      <c:valAx>
        <c:axId val="3287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/>
                <a:ea typeface="+mn-ea"/>
                <a:cs typeface="+mn-cs"/>
              </a:defRPr>
            </a:pPr>
            <a:endParaRPr lang="en-US"/>
          </a:p>
        </c:txPr>
        <c:crossAx val="3287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medium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venir medium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COSTS'!$B$317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COSTS'!$K$317:$BR$317</c:f>
              <c:numCache>
                <c:formatCode>_-[$R-1C09]* #,##0.00_-;\-[$R-1C09]* #,##0.00_-;_-[$R-1C09]* "-"??_-;_-@_-</c:formatCode>
                <c:ptCount val="6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7-470B-A5FE-048576B7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'WHOLESALE TRAFFIC'!$B$123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TRAFFIC'!$C$123:$G$123</c:f>
              <c:numCache>
                <c:formatCode>0</c:formatCode>
                <c:ptCount val="5"/>
                <c:pt idx="0">
                  <c:v>268412.86113040801</c:v>
                </c:pt>
                <c:pt idx="1">
                  <c:v>882914.4193031647</c:v>
                </c:pt>
                <c:pt idx="2">
                  <c:v>1463160.2698625845</c:v>
                </c:pt>
                <c:pt idx="3">
                  <c:v>1801279.0398595799</c:v>
                </c:pt>
                <c:pt idx="4">
                  <c:v>1985138.4682352312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1490399"/>
        <c:axId val="1851492799"/>
      </c:barChart>
      <c:lineChart>
        <c:grouping val="standard"/>
        <c:varyColors val="0"/>
        <c:ser>
          <c:idx val="0"/>
          <c:order val="0"/>
          <c:tx>
            <c:strRef>
              <c:f>'WHOLESALE TRAFFIC'!$B$120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TRAFFIC'!$C$120:$G$120</c:f>
              <c:numCache>
                <c:formatCode>#\ ###\ ###\ ##0\ "MIN"</c:formatCode>
                <c:ptCount val="5"/>
                <c:pt idx="0">
                  <c:v>35942592.893785112</c:v>
                </c:pt>
                <c:pt idx="1">
                  <c:v>153536140.89977494</c:v>
                </c:pt>
                <c:pt idx="2">
                  <c:v>428556385.99608999</c:v>
                </c:pt>
                <c:pt idx="3">
                  <c:v>575252997.28403592</c:v>
                </c:pt>
                <c:pt idx="4">
                  <c:v>744857444.12027144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B-42D8-8201-1F496147C767}"/>
            </c:ext>
          </c:extLst>
        </c:ser>
        <c:ser>
          <c:idx val="1"/>
          <c:order val="1"/>
          <c:tx>
            <c:strRef>
              <c:f>'WHOLESALE TRAFFIC'!$B$121</c:f>
              <c:strCache>
                <c:ptCount val="1"/>
                <c:pt idx="0">
                  <c:v>Data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TRAFFIC'!$C$121:$G$121</c:f>
              <c:numCache>
                <c:formatCode>#\ ###\ ###\ ##0\ "MB"</c:formatCode>
                <c:ptCount val="5"/>
                <c:pt idx="0">
                  <c:v>4322414919.4857388</c:v>
                </c:pt>
                <c:pt idx="1">
                  <c:v>18461820447.574326</c:v>
                </c:pt>
                <c:pt idx="2">
                  <c:v>45471929773.365402</c:v>
                </c:pt>
                <c:pt idx="3">
                  <c:v>61017704746.442764</c:v>
                </c:pt>
                <c:pt idx="4">
                  <c:v>74902115409.988632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B-42D8-8201-1F496147C767}"/>
            </c:ext>
          </c:extLst>
        </c:ser>
        <c:ser>
          <c:idx val="2"/>
          <c:order val="2"/>
          <c:tx>
            <c:strRef>
              <c:f>'WHOLESALE TRAFFIC'!$B$122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'WHOLESALE TRAFFIC'!$C$119:$G$119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'WHOLESALE TRAFFIC'!$C$122:$G$122</c:f>
              <c:numCache>
                <c:formatCode>#\ ###\ ###\ ##0\ "SMS"</c:formatCode>
                <c:ptCount val="5"/>
                <c:pt idx="0">
                  <c:v>35944555.228364214</c:v>
                </c:pt>
                <c:pt idx="1">
                  <c:v>153615552.65348837</c:v>
                </c:pt>
                <c:pt idx="2">
                  <c:v>451538775.06197613</c:v>
                </c:pt>
                <c:pt idx="3">
                  <c:v>606371581.64297223</c:v>
                </c:pt>
                <c:pt idx="4">
                  <c:v>745120726.67325628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B-42D8-8201-1F496147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723679"/>
        <c:axId val="1638724639"/>
      </c:lineChart>
      <c:catAx>
        <c:axId val="16387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4639"/>
        <c:crosses val="autoZero"/>
        <c:auto val="1"/>
        <c:lblAlgn val="ctr"/>
        <c:lblOffset val="100"/>
        <c:noMultiLvlLbl val="0"/>
      </c:catAx>
      <c:valAx>
        <c:axId val="1638724639"/>
        <c:scaling>
          <c:orientation val="minMax"/>
        </c:scaling>
        <c:delete val="0"/>
        <c:axPos val="l"/>
        <c:numFmt formatCode="#\ ###\ ###\ 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23679"/>
        <c:crosses val="autoZero"/>
        <c:crossBetween val="between"/>
      </c:valAx>
      <c:valAx>
        <c:axId val="1851492799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90399"/>
        <c:crosses val="max"/>
        <c:crossBetween val="between"/>
      </c:valAx>
      <c:catAx>
        <c:axId val="1851490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14927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Forecast for 3</a:t>
            </a:r>
            <a:r>
              <a:rPr lang="en-ZA" baseline="0"/>
              <a:t> MVNO's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'WHOLESALE TRAFFIC'!$B$141</c:f>
              <c:strCache>
                <c:ptCount val="1"/>
                <c:pt idx="0">
                  <c:v>Data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TRAFFIC'!$B$141:$G$141</c15:sqref>
                  </c15:fullRef>
                </c:ext>
              </c:extLst>
              <c:f>'WHOLESALE TRAFFIC'!$C$141:$G$141</c:f>
              <c:numCache>
                <c:formatCode>#\ ###\ ###\ ##0\ "MB"</c:formatCode>
                <c:ptCount val="5"/>
                <c:pt idx="0">
                  <c:v>8028029455.3059311</c:v>
                </c:pt>
                <c:pt idx="1">
                  <c:v>36431196980.551949</c:v>
                </c:pt>
                <c:pt idx="2">
                  <c:v>87491818856.197998</c:v>
                </c:pt>
                <c:pt idx="3">
                  <c:v>127453304954.22714</c:v>
                </c:pt>
                <c:pt idx="4">
                  <c:v>163570803934.80878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3337695"/>
        <c:axId val="1543329535"/>
      </c:barChart>
      <c:lineChart>
        <c:grouping val="standard"/>
        <c:varyColors val="0"/>
        <c:ser>
          <c:idx val="0"/>
          <c:order val="0"/>
          <c:tx>
            <c:strRef>
              <c:f>'WHOLESALE TRAFFIC'!$B$140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TRAFFIC'!$B$140:$G$140</c15:sqref>
                  </c15:fullRef>
                </c:ext>
              </c:extLst>
              <c:f>'WHOLESALE TRAFFIC'!$C$140:$G$140</c:f>
              <c:numCache>
                <c:formatCode>#\ ###\ ###\ ##0\ "MIN"</c:formatCode>
                <c:ptCount val="5"/>
                <c:pt idx="0">
                  <c:v>204634507.13139468</c:v>
                </c:pt>
                <c:pt idx="1">
                  <c:v>971558413.57436669</c:v>
                </c:pt>
                <c:pt idx="2">
                  <c:v>2341431851.9140244</c:v>
                </c:pt>
                <c:pt idx="3">
                  <c:v>3599605749.6946115</c:v>
                </c:pt>
                <c:pt idx="4">
                  <c:v>4781327531.2182808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7-4278-A179-BDC4636C8F65}"/>
            </c:ext>
          </c:extLst>
        </c:ser>
        <c:ser>
          <c:idx val="2"/>
          <c:order val="2"/>
          <c:tx>
            <c:strRef>
              <c:f>'WHOLESALE TRAFFIC'!$B$142</c:f>
              <c:strCache>
                <c:ptCount val="1"/>
                <c:pt idx="0">
                  <c:v>SMS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TRAFFIC'!$B$142:$G$142</c15:sqref>
                  </c15:fullRef>
                </c:ext>
              </c:extLst>
              <c:f>'WHOLESALE TRAFFIC'!$C$142:$G$142</c:f>
              <c:numCache>
                <c:formatCode>#\ ###\ ###\ ##0\ "SMS"</c:formatCode>
                <c:ptCount val="5"/>
                <c:pt idx="0">
                  <c:v>85050359.809255809</c:v>
                </c:pt>
                <c:pt idx="1">
                  <c:v>391741436.0285008</c:v>
                </c:pt>
                <c:pt idx="2">
                  <c:v>1008375935.132748</c:v>
                </c:pt>
                <c:pt idx="3">
                  <c:v>1486759849.5525513</c:v>
                </c:pt>
                <c:pt idx="4">
                  <c:v>1920135552.385983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37695"/>
        <c:axId val="1543329535"/>
      </c:lineChart>
      <c:lineChart>
        <c:grouping val="standard"/>
        <c:varyColors val="0"/>
        <c:ser>
          <c:idx val="3"/>
          <c:order val="3"/>
          <c:tx>
            <c:strRef>
              <c:f>'WHOLESALE TRAFFIC'!$B$143</c:f>
              <c:strCache>
                <c:ptCount val="1"/>
                <c:pt idx="0">
                  <c:v>Subscribers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'WHOLESALE TRAFFIC'!$B$139:$G$139</c15:sqref>
                  </c15:fullRef>
                </c:ext>
              </c:extLst>
              <c:f>'WHOLESALE TRAFFIC'!$C$139:$G$139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'WHOLESALE TRAFFIC'!$B$143:$G$143</c15:sqref>
                  </c15:fullRef>
                </c:ext>
              </c:extLst>
              <c:f>'WHOLESALE TRAFFIC'!$C$143:$G$143</c:f>
              <c:numCache>
                <c:formatCode>0</c:formatCode>
                <c:ptCount val="5"/>
                <c:pt idx="0">
                  <c:v>460290.07082396513</c:v>
                </c:pt>
                <c:pt idx="1">
                  <c:v>1594941.8118337947</c:v>
                </c:pt>
                <c:pt idx="2">
                  <c:v>2845662.7092599766</c:v>
                </c:pt>
                <c:pt idx="3">
                  <c:v>3810154.9458472878</c:v>
                </c:pt>
                <c:pt idx="4">
                  <c:v>4560602.2830970492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7-4278-A179-BDC4636C8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324255"/>
        <c:axId val="1543323775"/>
      </c:lineChart>
      <c:catAx>
        <c:axId val="154333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9535"/>
        <c:crosses val="autoZero"/>
        <c:auto val="1"/>
        <c:lblAlgn val="ctr"/>
        <c:lblOffset val="100"/>
        <c:noMultiLvlLbl val="0"/>
      </c:catAx>
      <c:valAx>
        <c:axId val="154332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37695"/>
        <c:crosses val="autoZero"/>
        <c:crossBetween val="between"/>
      </c:valAx>
      <c:valAx>
        <c:axId val="1543323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24255"/>
        <c:crosses val="max"/>
        <c:crossBetween val="between"/>
      </c:valAx>
      <c:catAx>
        <c:axId val="1543324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332377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INDICATORS&gt;&gt;'!$B$12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INDICATORS&gt;&gt;'!$C$12:$H$12</c:f>
              <c:numCache>
                <c:formatCode>[$TZS]\ #,##0</c:formatCode>
                <c:ptCount val="6"/>
                <c:pt idx="0">
                  <c:v>0</c:v>
                </c:pt>
                <c:pt idx="1">
                  <c:v>8779590380.8066349</c:v>
                </c:pt>
                <c:pt idx="2">
                  <c:v>37494867651.77755</c:v>
                </c:pt>
                <c:pt idx="3">
                  <c:v>95920460299.123505</c:v>
                </c:pt>
                <c:pt idx="4">
                  <c:v>128708608786.37184</c:v>
                </c:pt>
                <c:pt idx="5">
                  <c:v>161799888427.42377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9E7-8405-94DBF3BB054E}"/>
            </c:ext>
          </c:extLst>
        </c:ser>
        <c:ser>
          <c:idx val="1"/>
          <c:order val="1"/>
          <c:tx>
            <c:strRef>
              <c:f>'&lt;&lt;KEY FINANCIAL INDICATORS&gt;&gt;'!$B$14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INDICATORS&gt;&gt;'!$C$10:$H$10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INDICATORS&gt;&gt;'!$C$14:$H$14</c:f>
              <c:numCache>
                <c:formatCode>[$TZS]\ #,##0</c:formatCode>
                <c:ptCount val="6"/>
                <c:pt idx="0">
                  <c:v>0</c:v>
                </c:pt>
                <c:pt idx="1">
                  <c:v>-2048146581.3709908</c:v>
                </c:pt>
                <c:pt idx="2">
                  <c:v>-964712642.26537323</c:v>
                </c:pt>
                <c:pt idx="3">
                  <c:v>12582969128.337509</c:v>
                </c:pt>
                <c:pt idx="4">
                  <c:v>18965798329.416779</c:v>
                </c:pt>
                <c:pt idx="5">
                  <c:v>31448954231.445084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9E7-8405-94DBF3BB054E}"/>
            </c:ext>
          </c:extLst>
        </c:ser>
        <c:ser>
          <c:idx val="2"/>
          <c:order val="2"/>
          <c:tx>
            <c:strRef>
              <c:f>'&lt;&lt;KEY FINANCIAL INDICATORS&gt;&gt;'!$B$20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'&lt;&lt;KEY FINANCIAL INDICATORS&gt;&gt;'!$C$20:$H$20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-3659911823.1899505</c:v>
                </c:pt>
                <c:pt idx="2">
                  <c:v>-3741055963.5522151</c:v>
                </c:pt>
                <c:pt idx="3">
                  <c:v>7164342931.7928867</c:v>
                </c:pt>
                <c:pt idx="4">
                  <c:v>12033500556.018688</c:v>
                </c:pt>
                <c:pt idx="5">
                  <c:v>22985664887.447201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285695"/>
        <c:axId val="2040286655"/>
      </c:barChart>
      <c:lineChart>
        <c:grouping val="standard"/>
        <c:varyColors val="0"/>
        <c:ser>
          <c:idx val="4"/>
          <c:order val="4"/>
          <c:tx>
            <c:strRef>
              <c:f>'&lt;&lt;KEY FINANCIAL INDICATORS&gt;&gt;'!$B$24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INDICATORS&gt;&gt;'!$C$24:$H$24</c:f>
              <c:numCache>
                <c:formatCode>[$TZS]\ #,##0</c:formatCode>
                <c:ptCount val="6"/>
                <c:pt idx="1">
                  <c:v>38142960853.421005</c:v>
                </c:pt>
                <c:pt idx="2">
                  <c:v>117420752442.54376</c:v>
                </c:pt>
                <c:pt idx="3">
                  <c:v>234835912767.64514</c:v>
                </c:pt>
                <c:pt idx="4">
                  <c:v>284437580939.83405</c:v>
                </c:pt>
                <c:pt idx="5">
                  <c:v>343046834354.57434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85695"/>
        <c:axId val="2040286655"/>
      </c:lineChart>
      <c:lineChart>
        <c:grouping val="standard"/>
        <c:varyColors val="0"/>
        <c:ser>
          <c:idx val="3"/>
          <c:order val="3"/>
          <c:tx>
            <c:strRef>
              <c:f>'&lt;&lt;KEY FINANCIAL INDICATORS&gt;&gt;'!$B$23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INDICATORS&gt;&gt;'!$C$23:$H$23</c:f>
              <c:numCache>
                <c:formatCode>[$TZS]\ #,##0</c:formatCode>
                <c:ptCount val="6"/>
                <c:pt idx="0">
                  <c:v>-2371500000</c:v>
                </c:pt>
                <c:pt idx="1">
                  <c:v>-6031411823.1899509</c:v>
                </c:pt>
                <c:pt idx="2">
                  <c:v>-9772467786.7421665</c:v>
                </c:pt>
                <c:pt idx="3">
                  <c:v>-2608124854.9492798</c:v>
                </c:pt>
                <c:pt idx="4">
                  <c:v>9425375701.0694084</c:v>
                </c:pt>
                <c:pt idx="5">
                  <c:v>32411040588.516609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9F-49E7-8405-94DBF3BB0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397503"/>
        <c:axId val="771391743"/>
      </c:lineChart>
      <c:catAx>
        <c:axId val="2040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6655"/>
        <c:crosses val="autoZero"/>
        <c:auto val="1"/>
        <c:lblAlgn val="ctr"/>
        <c:lblOffset val="100"/>
        <c:noMultiLvlLbl val="0"/>
      </c:catAx>
      <c:valAx>
        <c:axId val="2040286655"/>
        <c:scaling>
          <c:orientation val="minMax"/>
        </c:scaling>
        <c:delete val="0"/>
        <c:axPos val="l"/>
        <c:numFmt formatCode="[$TZS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85695"/>
        <c:crosses val="autoZero"/>
        <c:crossBetween val="between"/>
      </c:valAx>
      <c:valAx>
        <c:axId val="771391743"/>
        <c:scaling>
          <c:orientation val="minMax"/>
        </c:scaling>
        <c:delete val="0"/>
        <c:axPos val="r"/>
        <c:numFmt formatCode="[$TZS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397503"/>
        <c:crosses val="max"/>
        <c:crossBetween val="between"/>
      </c:valAx>
      <c:catAx>
        <c:axId val="771397503"/>
        <c:scaling>
          <c:orientation val="minMax"/>
        </c:scaling>
        <c:delete val="1"/>
        <c:axPos val="b"/>
        <c:majorTickMark val="out"/>
        <c:minorTickMark val="none"/>
        <c:tickLblPos val="nextTo"/>
        <c:crossAx val="7713917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'&lt;&lt;KEY FINANCIAL INDICATORS&gt;FLTE'!$B$12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INDICATORS&gt;FLTE'!$C$12:$H$12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17509258.097153608</c:v>
                </c:pt>
                <c:pt idx="2">
                  <c:v>76839440.800099671</c:v>
                </c:pt>
                <c:pt idx="3">
                  <c:v>171933410.48359901</c:v>
                </c:pt>
                <c:pt idx="4">
                  <c:v>266223725.25857109</c:v>
                </c:pt>
                <c:pt idx="5">
                  <c:v>351901885.9471963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3E5-93CB-3D9F5D2A3CCC}"/>
            </c:ext>
          </c:extLst>
        </c:ser>
        <c:ser>
          <c:idx val="1"/>
          <c:order val="1"/>
          <c:tx>
            <c:strRef>
              <c:f>'&lt;&lt;KEY FINANCIAL INDICATORS&gt;FLTE'!$B$14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INDICATORS&gt;FLTE'!$C$14:$H$14</c:f>
              <c:numCache>
                <c:formatCode>_("R"* #,##0_);_("R"* \(#,##0\);_("R"* "-"??_);_(@_)</c:formatCode>
                <c:ptCount val="6"/>
                <c:pt idx="0">
                  <c:v>0</c:v>
                </c:pt>
                <c:pt idx="1">
                  <c:v>4459916.3940118328</c:v>
                </c:pt>
                <c:pt idx="2">
                  <c:v>28346470.471303478</c:v>
                </c:pt>
                <c:pt idx="3">
                  <c:v>66502343.009507611</c:v>
                </c:pt>
                <c:pt idx="4">
                  <c:v>106860118.77829975</c:v>
                </c:pt>
                <c:pt idx="5">
                  <c:v>143686895.42837873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1-43E5-93CB-3D9F5D2A3CCC}"/>
            </c:ext>
          </c:extLst>
        </c:ser>
        <c:ser>
          <c:idx val="2"/>
          <c:order val="2"/>
          <c:tx>
            <c:strRef>
              <c:f>'&lt;&lt;KEY FINANCIAL INDICATORS&gt;FLTE'!$B$20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'&lt;&lt;KEY FINANCIAL INDICATORS&gt;FLTE'!$C$10:$H$10</c:f>
              <c:strCache>
                <c:ptCount val="6"/>
                <c:pt idx="0">
                  <c:v>Project Phase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'&lt;&lt;KEY FINANCIAL INDICATORS&gt;FLTE'!$C$20:$H$20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3186590.8280542153</c:v>
                </c:pt>
                <c:pt idx="2">
                  <c:v>24952728.502632409</c:v>
                </c:pt>
                <c:pt idx="3">
                  <c:v>58908617.379815325</c:v>
                </c:pt>
                <c:pt idx="4">
                  <c:v>95101904.246046185</c:v>
                </c:pt>
                <c:pt idx="5">
                  <c:v>128144562.13237756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319615"/>
        <c:axId val="752318655"/>
      </c:barChart>
      <c:lineChart>
        <c:grouping val="standard"/>
        <c:varyColors val="0"/>
        <c:ser>
          <c:idx val="3"/>
          <c:order val="3"/>
          <c:tx>
            <c:strRef>
              <c:f>'&lt;&lt;KEY FINANCIAL INDICATORS&gt;FLTE'!$B$21</c:f>
              <c:strCache>
                <c:ptCount val="1"/>
                <c:pt idx="0">
                  <c:v>CUMULATIVE EBIT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INDICATORS&gt;FLTE'!$C$21:$H$21</c:f>
              <c:numCache>
                <c:formatCode>_("R"* #,##0_);_("R"* \(#,##0\);_("R"* "-"??_);_(@_)</c:formatCode>
                <c:ptCount val="6"/>
                <c:pt idx="0">
                  <c:v>-800000</c:v>
                </c:pt>
                <c:pt idx="1">
                  <c:v>2386590.8280542153</c:v>
                </c:pt>
                <c:pt idx="2">
                  <c:v>27339319.330686625</c:v>
                </c:pt>
                <c:pt idx="3">
                  <c:v>86247936.710501954</c:v>
                </c:pt>
                <c:pt idx="4">
                  <c:v>181349840.95654815</c:v>
                </c:pt>
                <c:pt idx="5">
                  <c:v>309494403.08892572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1-43E5-93CB-3D9F5D2A3CCC}"/>
            </c:ext>
          </c:extLst>
        </c:ser>
        <c:ser>
          <c:idx val="4"/>
          <c:order val="4"/>
          <c:tx>
            <c:strRef>
              <c:f>'&lt;&lt;KEY FINANCIAL INDICATORS&gt;FLTE'!$B$22</c:f>
              <c:strCache>
                <c:ptCount val="1"/>
                <c:pt idx="0">
                  <c:v>Value of the base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'&lt;&lt;KEY FINANCIAL INDICATORS&gt;FLTE'!$C$22:$H$22</c:f>
              <c:numCache>
                <c:formatCode>_("R"* #,##0_);_("R"* \(#,##0\);_("R"* "-"??_);_(@_)</c:formatCode>
                <c:ptCount val="6"/>
                <c:pt idx="0" formatCode="General">
                  <c:v>0</c:v>
                </c:pt>
                <c:pt idx="1">
                  <c:v>62252343.23126439</c:v>
                </c:pt>
                <c:pt idx="2">
                  <c:v>217012054.44830835</c:v>
                </c:pt>
                <c:pt idx="3">
                  <c:v>409627551.45713949</c:v>
                </c:pt>
                <c:pt idx="4">
                  <c:v>574354882.31783473</c:v>
                </c:pt>
                <c:pt idx="5">
                  <c:v>750438650.65246415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1-43E5-93CB-3D9F5D2A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555999"/>
        <c:axId val="387482463"/>
      </c:lineChart>
      <c:catAx>
        <c:axId val="75231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8655"/>
        <c:crosses val="autoZero"/>
        <c:auto val="1"/>
        <c:lblAlgn val="ctr"/>
        <c:lblOffset val="100"/>
        <c:noMultiLvlLbl val="0"/>
      </c:catAx>
      <c:valAx>
        <c:axId val="752318655"/>
        <c:scaling>
          <c:orientation val="minMax"/>
        </c:scaling>
        <c:delete val="0"/>
        <c:axPos val="l"/>
        <c:numFmt formatCode="_(&quot;R&quot;* #,##0_);_(&quot;R&quot;* \(#,##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19615"/>
        <c:crosses val="autoZero"/>
        <c:crossBetween val="between"/>
      </c:valAx>
      <c:valAx>
        <c:axId val="387482463"/>
        <c:scaling>
          <c:orientation val="minMax"/>
        </c:scaling>
        <c:delete val="0"/>
        <c:axPos val="r"/>
        <c:numFmt formatCode="_(&quot;R&quot;* #,##0_);_(&quot;R&quot;* \(#,##0\);_(&quot;R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555999"/>
        <c:crosses val="max"/>
        <c:crossBetween val="between"/>
      </c:valAx>
      <c:catAx>
        <c:axId val="1651555999"/>
        <c:scaling>
          <c:orientation val="minMax"/>
        </c:scaling>
        <c:delete val="1"/>
        <c:axPos val="b"/>
        <c:majorTickMark val="out"/>
        <c:minorTickMark val="none"/>
        <c:tickLblPos val="nextTo"/>
        <c:crossAx val="387482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b="1" i="0">
                <a:latin typeface="Century Gothic" panose="020B0502020202020204" pitchFamily="34" charset="0"/>
              </a:rPr>
              <a:t>Package Profitability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19461439470375E-2"/>
          <c:y val="0.14733162159164329"/>
          <c:w val="0.91063532557249527"/>
          <c:h val="0.7715840237295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'MVLP DASHBOARD FLTE'!$C$8</c:f>
              <c:strCache>
                <c:ptCount val="1"/>
                <c:pt idx="0">
                  <c:v>Total Revenue over 
24 Months</c:v>
                </c:pt>
              </c:strCache>
            </c:strRef>
          </c:tx>
          <c:spPr>
            <a:pattFill prst="dkDnDiag">
              <a:fgClr>
                <a:schemeClr val="accent6">
                  <a:lumMod val="60000"/>
                  <a:lumOff val="40000"/>
                </a:schemeClr>
              </a:fgClr>
              <a:bgClr>
                <a:srgbClr val="00B05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FLTE'!$C$10:$C$14</c15:sqref>
                  </c15:fullRef>
                </c:ext>
              </c:extLst>
              <c:f>'MVLP DASHBOARD FLTE'!$C$10:$C$13</c:f>
              <c:numCache>
                <c:formatCode>_("R"* #,##0.00_);_("R"* \(#,##0.00\);_("R"* "-"??_);_(@_)</c:formatCode>
                <c:ptCount val="4"/>
                <c:pt idx="0">
                  <c:v>2066.0869565217395</c:v>
                </c:pt>
                <c:pt idx="1">
                  <c:v>4153.04347826087</c:v>
                </c:pt>
                <c:pt idx="2">
                  <c:v>7283.4782608695641</c:v>
                </c:pt>
                <c:pt idx="3">
                  <c:v>8326.95652173913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73C-8BB5-284AB40FFDF1}"/>
            </c:ext>
          </c:extLst>
        </c:ser>
        <c:ser>
          <c:idx val="1"/>
          <c:order val="1"/>
          <c:tx>
            <c:strRef>
              <c:f>'MVLP DASHBOARD FLTE'!$D$8</c:f>
              <c:strCache>
                <c:ptCount val="1"/>
                <c:pt idx="0">
                  <c:v>Total Cost over 
24 Months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rgbClr val="FF0000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FLTE'!$D$10:$D$14</c15:sqref>
                  </c15:fullRef>
                </c:ext>
              </c:extLst>
              <c:f>'MVLP DASHBOARD FLTE'!$D$10:$D$13</c:f>
              <c:numCache>
                <c:formatCode>_("R"* #,##0.00_);_("R"* \(#,##0.00\);_("R"* "-"??_);_(@_)</c:formatCode>
                <c:ptCount val="4"/>
                <c:pt idx="0">
                  <c:v>995.35214299033566</c:v>
                </c:pt>
                <c:pt idx="1">
                  <c:v>1648.9202383172262</c:v>
                </c:pt>
                <c:pt idx="2">
                  <c:v>2465.8803574758394</c:v>
                </c:pt>
                <c:pt idx="3">
                  <c:v>4099.8005957930654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D-473C-8BB5-284AB40FFDF1}"/>
            </c:ext>
          </c:extLst>
        </c:ser>
        <c:ser>
          <c:idx val="2"/>
          <c:order val="2"/>
          <c:tx>
            <c:strRef>
              <c:f>'MVLP DASHBOARD FLTE'!$E$8</c:f>
              <c:strCache>
                <c:ptCount val="1"/>
                <c:pt idx="0">
                  <c:v>Profitability</c:v>
                </c:pt>
              </c:strCache>
            </c:strRef>
          </c:tx>
          <c:spPr>
            <a:pattFill prst="dkDnDiag">
              <a:fgClr>
                <a:schemeClr val="tx1">
                  <a:lumMod val="85000"/>
                  <a:lumOff val="15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'MVLP DASHBOARD FLTE'!$B$10:$B$14</c15:sqref>
                  </c15:fullRef>
                </c:ext>
              </c:extLst>
              <c:f>'MVLP DASHBOARD FLTE'!$B$10:$B$13</c:f>
              <c:strCache>
                <c:ptCount val="4"/>
                <c:pt idx="0">
                  <c:v>FLTE 40GB</c:v>
                </c:pt>
                <c:pt idx="1">
                  <c:v>FLTE 100GB</c:v>
                </c:pt>
                <c:pt idx="2">
                  <c:v>FLTE 200GB</c:v>
                </c:pt>
                <c:pt idx="3">
                  <c:v>FLTE 400GB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'MVLP DASHBOARD FLTE'!$E$10:$E$14</c15:sqref>
                  </c15:fullRef>
                </c:ext>
              </c:extLst>
              <c:f>'MVLP DASHBOARD FLTE'!$E$10:$E$13</c:f>
              <c:numCache>
                <c:formatCode>_("R"* #,##0.00_);_("R"* \(#,##0.00\);_("R"* "-"??_);_(@_)</c:formatCode>
                <c:ptCount val="4"/>
                <c:pt idx="0">
                  <c:v>1070.7348135314037</c:v>
                </c:pt>
                <c:pt idx="1">
                  <c:v>2504.123239943644</c:v>
                </c:pt>
                <c:pt idx="2">
                  <c:v>4817.5979033937247</c:v>
                </c:pt>
                <c:pt idx="3">
                  <c:v>4227.1559259460646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D-473C-8BB5-284AB40F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865328"/>
        <c:axId val="1324201536"/>
      </c:barChart>
      <c:catAx>
        <c:axId val="13418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24201536"/>
        <c:crosses val="autoZero"/>
        <c:auto val="1"/>
        <c:lblAlgn val="ctr"/>
        <c:lblOffset val="100"/>
        <c:noMultiLvlLbl val="0"/>
      </c:catAx>
      <c:valAx>
        <c:axId val="1324201536"/>
        <c:scaling>
          <c:orientation val="minMax"/>
        </c:scaling>
        <c:delete val="0"/>
        <c:axPos val="l"/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3418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20804844041575E-2"/>
          <c:y val="0.1389714936092746"/>
          <c:w val="0.9145859910718247"/>
          <c:h val="0.74650363978249168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FLTE'!$B$47</c:f>
              <c:strCache>
                <c:ptCount val="1"/>
                <c:pt idx="0">
                  <c:v>Projected Closing Base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'SUBSCRIBER BASE FLTE'!$C$9:$BR$9</c:f>
              <c:strCache>
                <c:ptCount val="68"/>
                <c:pt idx="0">
                  <c:v>PM1</c:v>
                </c:pt>
                <c:pt idx="1">
                  <c:v>PM2</c:v>
                </c:pt>
                <c:pt idx="2">
                  <c:v>PM3</c:v>
                </c:pt>
                <c:pt idx="3">
                  <c:v>PM4</c:v>
                </c:pt>
                <c:pt idx="4">
                  <c:v>PM5</c:v>
                </c:pt>
                <c:pt idx="5">
                  <c:v>PM6</c:v>
                </c:pt>
                <c:pt idx="6">
                  <c:v>SL1</c:v>
                </c:pt>
                <c:pt idx="7">
                  <c:v>SL2</c:v>
                </c:pt>
                <c:pt idx="8">
                  <c:v>M1</c:v>
                </c:pt>
                <c:pt idx="9">
                  <c:v>M2</c:v>
                </c:pt>
                <c:pt idx="10">
                  <c:v>M3</c:v>
                </c:pt>
                <c:pt idx="11">
                  <c:v>M4</c:v>
                </c:pt>
                <c:pt idx="12">
                  <c:v>M5</c:v>
                </c:pt>
                <c:pt idx="13">
                  <c:v>M6</c:v>
                </c:pt>
                <c:pt idx="14">
                  <c:v>M7</c:v>
                </c:pt>
                <c:pt idx="15">
                  <c:v>M8</c:v>
                </c:pt>
                <c:pt idx="16">
                  <c:v>M9</c:v>
                </c:pt>
                <c:pt idx="17">
                  <c:v>M10</c:v>
                </c:pt>
                <c:pt idx="18">
                  <c:v>M11</c:v>
                </c:pt>
                <c:pt idx="19">
                  <c:v>M12</c:v>
                </c:pt>
                <c:pt idx="20">
                  <c:v>M13</c:v>
                </c:pt>
                <c:pt idx="21">
                  <c:v>M14</c:v>
                </c:pt>
                <c:pt idx="22">
                  <c:v>M15</c:v>
                </c:pt>
                <c:pt idx="23">
                  <c:v>M16</c:v>
                </c:pt>
                <c:pt idx="24">
                  <c:v>M17</c:v>
                </c:pt>
                <c:pt idx="25">
                  <c:v>M18</c:v>
                </c:pt>
                <c:pt idx="26">
                  <c:v>M19</c:v>
                </c:pt>
                <c:pt idx="27">
                  <c:v>M20</c:v>
                </c:pt>
                <c:pt idx="28">
                  <c:v>M21</c:v>
                </c:pt>
                <c:pt idx="29">
                  <c:v>M22</c:v>
                </c:pt>
                <c:pt idx="30">
                  <c:v>M23</c:v>
                </c:pt>
                <c:pt idx="31">
                  <c:v>M24</c:v>
                </c:pt>
                <c:pt idx="32">
                  <c:v>M25</c:v>
                </c:pt>
                <c:pt idx="33">
                  <c:v>M26</c:v>
                </c:pt>
                <c:pt idx="34">
                  <c:v>M27</c:v>
                </c:pt>
                <c:pt idx="35">
                  <c:v>M28</c:v>
                </c:pt>
                <c:pt idx="36">
                  <c:v>M29</c:v>
                </c:pt>
                <c:pt idx="37">
                  <c:v>M30</c:v>
                </c:pt>
                <c:pt idx="38">
                  <c:v>M31</c:v>
                </c:pt>
                <c:pt idx="39">
                  <c:v>M32</c:v>
                </c:pt>
                <c:pt idx="40">
                  <c:v>M33</c:v>
                </c:pt>
                <c:pt idx="41">
                  <c:v>M34</c:v>
                </c:pt>
                <c:pt idx="42">
                  <c:v>M35</c:v>
                </c:pt>
                <c:pt idx="43">
                  <c:v>M36</c:v>
                </c:pt>
                <c:pt idx="44">
                  <c:v>M37</c:v>
                </c:pt>
                <c:pt idx="45">
                  <c:v>M38</c:v>
                </c:pt>
                <c:pt idx="46">
                  <c:v>M39</c:v>
                </c:pt>
                <c:pt idx="47">
                  <c:v>M40</c:v>
                </c:pt>
                <c:pt idx="48">
                  <c:v>M41</c:v>
                </c:pt>
                <c:pt idx="49">
                  <c:v>M42</c:v>
                </c:pt>
                <c:pt idx="50">
                  <c:v>M43</c:v>
                </c:pt>
                <c:pt idx="51">
                  <c:v>M44</c:v>
                </c:pt>
                <c:pt idx="52">
                  <c:v>M45</c:v>
                </c:pt>
                <c:pt idx="53">
                  <c:v>M46</c:v>
                </c:pt>
                <c:pt idx="54">
                  <c:v>M47</c:v>
                </c:pt>
                <c:pt idx="55">
                  <c:v>M48</c:v>
                </c:pt>
                <c:pt idx="56">
                  <c:v>M49</c:v>
                </c:pt>
                <c:pt idx="57">
                  <c:v>M50</c:v>
                </c:pt>
                <c:pt idx="58">
                  <c:v>M51</c:v>
                </c:pt>
                <c:pt idx="59">
                  <c:v>M52</c:v>
                </c:pt>
                <c:pt idx="60">
                  <c:v>M53</c:v>
                </c:pt>
                <c:pt idx="61">
                  <c:v>M54</c:v>
                </c:pt>
                <c:pt idx="62">
                  <c:v>M55</c:v>
                </c:pt>
                <c:pt idx="63">
                  <c:v>M56</c:v>
                </c:pt>
                <c:pt idx="64">
                  <c:v>M57</c:v>
                </c:pt>
                <c:pt idx="65">
                  <c:v>M58</c:v>
                </c:pt>
                <c:pt idx="66">
                  <c:v>M59</c:v>
                </c:pt>
                <c:pt idx="67">
                  <c:v>M60</c:v>
                </c:pt>
              </c:strCache>
            </c:strRef>
          </c:cat>
          <c:val>
            <c:numRef>
              <c:f>'SUBSCRIBER BASE FLTE'!$C$47:$BR$47</c:f>
              <c:numCache>
                <c:formatCode>_(* #,##0_);_(* \(#,##0\);_(* "-"??_);_(@_)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1066</c:v>
                </c:pt>
                <c:pt idx="9">
                  <c:v>2161.9389999999999</c:v>
                </c:pt>
                <c:pt idx="10">
                  <c:v>3296.5625184999999</c:v>
                </c:pt>
                <c:pt idx="11">
                  <c:v>4483.5417370927507</c:v>
                </c:pt>
                <c:pt idx="12">
                  <c:v>5734.4316323274616</c:v>
                </c:pt>
                <c:pt idx="13">
                  <c:v>7066.6889634526797</c:v>
                </c:pt>
                <c:pt idx="14">
                  <c:v>8497.6221072633307</c:v>
                </c:pt>
                <c:pt idx="15">
                  <c:v>10051.392319351595</c:v>
                </c:pt>
                <c:pt idx="16">
                  <c:v>11748.955484637105</c:v>
                </c:pt>
                <c:pt idx="17">
                  <c:v>13617.089363017691</c:v>
                </c:pt>
                <c:pt idx="18">
                  <c:v>15679.34410343204</c:v>
                </c:pt>
                <c:pt idx="19">
                  <c:v>17961.069678552871</c:v>
                </c:pt>
                <c:pt idx="20">
                  <c:v>20478.400586285174</c:v>
                </c:pt>
                <c:pt idx="21">
                  <c:v>23245.334181301747</c:v>
                </c:pt>
                <c:pt idx="22">
                  <c:v>26268.748840760687</c:v>
                </c:pt>
                <c:pt idx="23">
                  <c:v>29544.464475614222</c:v>
                </c:pt>
                <c:pt idx="24">
                  <c:v>33064.336527571504</c:v>
                </c:pt>
                <c:pt idx="25">
                  <c:v>36809.289667087141</c:v>
                </c:pt>
                <c:pt idx="26">
                  <c:v>40757.410704916911</c:v>
                </c:pt>
                <c:pt idx="27">
                  <c:v>44881.972713925104</c:v>
                </c:pt>
                <c:pt idx="28">
                  <c:v>49156.475945856735</c:v>
                </c:pt>
                <c:pt idx="29">
                  <c:v>53553.645900316966</c:v>
                </c:pt>
                <c:pt idx="30">
                  <c:v>58047.43991016427</c:v>
                </c:pt>
                <c:pt idx="31">
                  <c:v>62613.036670927875</c:v>
                </c:pt>
                <c:pt idx="32">
                  <c:v>67232.825859224977</c:v>
                </c:pt>
                <c:pt idx="33">
                  <c:v>71887.346839421574</c:v>
                </c:pt>
                <c:pt idx="34">
                  <c:v>76562.304391286496</c:v>
                </c:pt>
                <c:pt idx="35">
                  <c:v>81245.524803960565</c:v>
                </c:pt>
                <c:pt idx="36">
                  <c:v>85929.9378431269</c:v>
                </c:pt>
                <c:pt idx="37">
                  <c:v>90604.533371460318</c:v>
                </c:pt>
                <c:pt idx="38">
                  <c:v>95263.394837802902</c:v>
                </c:pt>
                <c:pt idx="39">
                  <c:v>99902.655981681601</c:v>
                </c:pt>
                <c:pt idx="40">
                  <c:v>104516.48340583729</c:v>
                </c:pt>
                <c:pt idx="41">
                  <c:v>109103.09329688767</c:v>
                </c:pt>
                <c:pt idx="42">
                  <c:v>113661.71700386413</c:v>
                </c:pt>
                <c:pt idx="43">
                  <c:v>118188.59240933128</c:v>
                </c:pt>
                <c:pt idx="44">
                  <c:v>122682.98937385197</c:v>
                </c:pt>
                <c:pt idx="45">
                  <c:v>127144.18396417423</c:v>
                </c:pt>
                <c:pt idx="46">
                  <c:v>131570.45840047873</c:v>
                </c:pt>
                <c:pt idx="47">
                  <c:v>135962.10950407467</c:v>
                </c:pt>
                <c:pt idx="48">
                  <c:v>140317.43157329003</c:v>
                </c:pt>
                <c:pt idx="49">
                  <c:v>144638.73340491706</c:v>
                </c:pt>
                <c:pt idx="50">
                  <c:v>148924.30417097526</c:v>
                </c:pt>
                <c:pt idx="51">
                  <c:v>153175.44758552199</c:v>
                </c:pt>
                <c:pt idx="52">
                  <c:v>157390.45628104504</c:v>
                </c:pt>
                <c:pt idx="53">
                  <c:v>161571.63740265617</c:v>
                </c:pt>
                <c:pt idx="54">
                  <c:v>165717.2784847336</c:v>
                </c:pt>
                <c:pt idx="55">
                  <c:v>169827.68161761336</c:v>
                </c:pt>
                <c:pt idx="56">
                  <c:v>173903.14632386362</c:v>
                </c:pt>
                <c:pt idx="57">
                  <c:v>177943.9695801108</c:v>
                </c:pt>
                <c:pt idx="58">
                  <c:v>181951.44583867988</c:v>
                </c:pt>
                <c:pt idx="59">
                  <c:v>185924.85854905107</c:v>
                </c:pt>
                <c:pt idx="60">
                  <c:v>189864.49725138413</c:v>
                </c:pt>
                <c:pt idx="61">
                  <c:v>193770.64902474734</c:v>
                </c:pt>
                <c:pt idx="62">
                  <c:v>197643.59850803702</c:v>
                </c:pt>
                <c:pt idx="63">
                  <c:v>201483.62792071869</c:v>
                </c:pt>
                <c:pt idx="64">
                  <c:v>205291.01708339259</c:v>
                </c:pt>
                <c:pt idx="65">
                  <c:v>209066.04343818375</c:v>
                </c:pt>
                <c:pt idx="66">
                  <c:v>212808.98206895922</c:v>
                </c:pt>
                <c:pt idx="67">
                  <c:v>216520.10572137305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0-433D-AE7A-DD069A03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83744"/>
        <c:axId val="82785424"/>
      </c:lineChart>
      <c:catAx>
        <c:axId val="827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5424"/>
        <c:crosses val="autoZero"/>
        <c:auto val="1"/>
        <c:lblAlgn val="ctr"/>
        <c:lblOffset val="100"/>
        <c:noMultiLvlLbl val="0"/>
      </c:catAx>
      <c:valAx>
        <c:axId val="827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278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0">
          <a:latin typeface="Century Gothic" panose="020B0502020202020204" pitchFamily="34" charset="0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85757701037276E-2"/>
          <c:y val="0.142310278579871"/>
          <c:w val="0.92530899583322457"/>
          <c:h val="0.74894897721733467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BASE FLTE'!$B$17</c:f>
              <c:strCache>
                <c:ptCount val="1"/>
                <c:pt idx="0">
                  <c:v>Projected Gross Activations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'SUBSCRIBER BASE FLTE'!$K$9:$BR$9</c:f>
              <c:numCache>
                <c:formatCode>"M"#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'SUBSCRIBER BASE FLTE'!$K$17:$BR$17</c:f>
              <c:numCache>
                <c:formatCode>_(* #,##0_);_(* \(#,##0\);_(* "-"??_);_(@_)</c:formatCode>
                <c:ptCount val="60"/>
                <c:pt idx="0">
                  <c:v>1066</c:v>
                </c:pt>
                <c:pt idx="1">
                  <c:v>1105</c:v>
                </c:pt>
                <c:pt idx="2">
                  <c:v>1153</c:v>
                </c:pt>
                <c:pt idx="3">
                  <c:v>1215</c:v>
                </c:pt>
                <c:pt idx="4">
                  <c:v>1289</c:v>
                </c:pt>
                <c:pt idx="5">
                  <c:v>1381</c:v>
                </c:pt>
                <c:pt idx="6">
                  <c:v>1491</c:v>
                </c:pt>
                <c:pt idx="7">
                  <c:v>1626</c:v>
                </c:pt>
                <c:pt idx="8">
                  <c:v>1783</c:v>
                </c:pt>
                <c:pt idx="9">
                  <c:v>1968</c:v>
                </c:pt>
                <c:pt idx="10">
                  <c:v>2178</c:v>
                </c:pt>
                <c:pt idx="11">
                  <c:v>2415</c:v>
                </c:pt>
                <c:pt idx="12">
                  <c:v>2670</c:v>
                </c:pt>
                <c:pt idx="13">
                  <c:v>2941</c:v>
                </c:pt>
                <c:pt idx="14">
                  <c:v>3221</c:v>
                </c:pt>
                <c:pt idx="15">
                  <c:v>3499</c:v>
                </c:pt>
                <c:pt idx="16">
                  <c:v>3771</c:v>
                </c:pt>
                <c:pt idx="17">
                  <c:v>4026</c:v>
                </c:pt>
                <c:pt idx="18">
                  <c:v>4261</c:v>
                </c:pt>
                <c:pt idx="19">
                  <c:v>4471</c:v>
                </c:pt>
                <c:pt idx="20">
                  <c:v>4656</c:v>
                </c:pt>
                <c:pt idx="21">
                  <c:v>4815</c:v>
                </c:pt>
                <c:pt idx="22">
                  <c:v>4949</c:v>
                </c:pt>
                <c:pt idx="23">
                  <c:v>5059</c:v>
                </c:pt>
                <c:pt idx="24">
                  <c:v>5152</c:v>
                </c:pt>
                <c:pt idx="25">
                  <c:v>5226</c:v>
                </c:pt>
                <c:pt idx="26">
                  <c:v>5286</c:v>
                </c:pt>
                <c:pt idx="27">
                  <c:v>5334</c:v>
                </c:pt>
                <c:pt idx="28">
                  <c:v>5375</c:v>
                </c:pt>
                <c:pt idx="29">
                  <c:v>5405</c:v>
                </c:pt>
                <c:pt idx="30">
                  <c:v>5429</c:v>
                </c:pt>
                <c:pt idx="31">
                  <c:v>5449</c:v>
                </c:pt>
                <c:pt idx="32">
                  <c:v>5463</c:v>
                </c:pt>
                <c:pt idx="33">
                  <c:v>5475</c:v>
                </c:pt>
                <c:pt idx="34">
                  <c:v>5486</c:v>
                </c:pt>
                <c:pt idx="35">
                  <c:v>5493</c:v>
                </c:pt>
                <c:pt idx="36">
                  <c:v>5499</c:v>
                </c:pt>
                <c:pt idx="37">
                  <c:v>5504</c:v>
                </c:pt>
                <c:pt idx="38">
                  <c:v>5507</c:v>
                </c:pt>
                <c:pt idx="39">
                  <c:v>5510</c:v>
                </c:pt>
                <c:pt idx="40">
                  <c:v>5511</c:v>
                </c:pt>
                <c:pt idx="41">
                  <c:v>5514</c:v>
                </c:pt>
                <c:pt idx="42">
                  <c:v>5515</c:v>
                </c:pt>
                <c:pt idx="43">
                  <c:v>5517</c:v>
                </c:pt>
                <c:pt idx="44">
                  <c:v>5517</c:v>
                </c:pt>
                <c:pt idx="45">
                  <c:v>5519</c:v>
                </c:pt>
                <c:pt idx="46">
                  <c:v>5519</c:v>
                </c:pt>
                <c:pt idx="47">
                  <c:v>5519</c:v>
                </c:pt>
                <c:pt idx="48">
                  <c:v>5519</c:v>
                </c:pt>
                <c:pt idx="49">
                  <c:v>5519</c:v>
                </c:pt>
                <c:pt idx="50">
                  <c:v>5520</c:v>
                </c:pt>
                <c:pt idx="51">
                  <c:v>5520</c:v>
                </c:pt>
                <c:pt idx="52">
                  <c:v>5520</c:v>
                </c:pt>
                <c:pt idx="53">
                  <c:v>5520</c:v>
                </c:pt>
                <c:pt idx="54">
                  <c:v>5520</c:v>
                </c:pt>
                <c:pt idx="55">
                  <c:v>5520</c:v>
                </c:pt>
                <c:pt idx="56">
                  <c:v>5520</c:v>
                </c:pt>
                <c:pt idx="57">
                  <c:v>5520</c:v>
                </c:pt>
                <c:pt idx="58">
                  <c:v>5520</c:v>
                </c:pt>
                <c:pt idx="59">
                  <c:v>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8-40B1-AD2C-7FAA6430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33712"/>
        <c:axId val="89918368"/>
      </c:lineChart>
      <c:catAx>
        <c:axId val="83833712"/>
        <c:scaling>
          <c:orientation val="minMax"/>
        </c:scaling>
        <c:delete val="0"/>
        <c:axPos val="b"/>
        <c:numFmt formatCode="&quot;M&quot;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18368"/>
        <c:crosses val="autoZero"/>
        <c:auto val="1"/>
        <c:lblAlgn val="ctr"/>
        <c:lblOffset val="100"/>
        <c:noMultiLvlLbl val="0"/>
      </c:catAx>
      <c:valAx>
        <c:axId val="899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'COMMISSION COSTS FLTE'!$B$217</c:f>
              <c:strCache>
                <c:ptCount val="1"/>
                <c:pt idx="0">
                  <c:v> Commission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'COMMISSION COSTS FLTE'!$K$5:$BR$5</c:f>
              <c:strCache>
                <c:ptCount val="60"/>
                <c:pt idx="0">
                  <c:v> M1 </c:v>
                </c:pt>
                <c:pt idx="1">
                  <c:v> M2 </c:v>
                </c:pt>
                <c:pt idx="2">
                  <c:v> M3 </c:v>
                </c:pt>
                <c:pt idx="3">
                  <c:v> M4 </c:v>
                </c:pt>
                <c:pt idx="4">
                  <c:v> M5 </c:v>
                </c:pt>
                <c:pt idx="5">
                  <c:v> M6 </c:v>
                </c:pt>
                <c:pt idx="6">
                  <c:v> M7 </c:v>
                </c:pt>
                <c:pt idx="7">
                  <c:v> M8 </c:v>
                </c:pt>
                <c:pt idx="8">
                  <c:v> M9 </c:v>
                </c:pt>
                <c:pt idx="9">
                  <c:v> M10 </c:v>
                </c:pt>
                <c:pt idx="10">
                  <c:v> M11 </c:v>
                </c:pt>
                <c:pt idx="11">
                  <c:v> M12 </c:v>
                </c:pt>
                <c:pt idx="12">
                  <c:v> M13 </c:v>
                </c:pt>
                <c:pt idx="13">
                  <c:v> M14 </c:v>
                </c:pt>
                <c:pt idx="14">
                  <c:v> M15 </c:v>
                </c:pt>
                <c:pt idx="15">
                  <c:v> M16 </c:v>
                </c:pt>
                <c:pt idx="16">
                  <c:v> M17 </c:v>
                </c:pt>
                <c:pt idx="17">
                  <c:v> M18 </c:v>
                </c:pt>
                <c:pt idx="18">
                  <c:v> M19 </c:v>
                </c:pt>
                <c:pt idx="19">
                  <c:v> M20 </c:v>
                </c:pt>
                <c:pt idx="20">
                  <c:v> M21 </c:v>
                </c:pt>
                <c:pt idx="21">
                  <c:v> M22 </c:v>
                </c:pt>
                <c:pt idx="22">
                  <c:v> M23 </c:v>
                </c:pt>
                <c:pt idx="23">
                  <c:v> M24 </c:v>
                </c:pt>
                <c:pt idx="24">
                  <c:v> M25 </c:v>
                </c:pt>
                <c:pt idx="25">
                  <c:v> M26 </c:v>
                </c:pt>
                <c:pt idx="26">
                  <c:v> M27 </c:v>
                </c:pt>
                <c:pt idx="27">
                  <c:v> M28 </c:v>
                </c:pt>
                <c:pt idx="28">
                  <c:v> M29 </c:v>
                </c:pt>
                <c:pt idx="29">
                  <c:v> M30 </c:v>
                </c:pt>
                <c:pt idx="30">
                  <c:v> M31 </c:v>
                </c:pt>
                <c:pt idx="31">
                  <c:v> M32 </c:v>
                </c:pt>
                <c:pt idx="32">
                  <c:v> M33 </c:v>
                </c:pt>
                <c:pt idx="33">
                  <c:v> M34 </c:v>
                </c:pt>
                <c:pt idx="34">
                  <c:v> M35 </c:v>
                </c:pt>
                <c:pt idx="35">
                  <c:v> M36 </c:v>
                </c:pt>
                <c:pt idx="36">
                  <c:v> M37 </c:v>
                </c:pt>
                <c:pt idx="37">
                  <c:v> M38 </c:v>
                </c:pt>
                <c:pt idx="38">
                  <c:v> M39 </c:v>
                </c:pt>
                <c:pt idx="39">
                  <c:v> M40 </c:v>
                </c:pt>
                <c:pt idx="40">
                  <c:v> M41 </c:v>
                </c:pt>
                <c:pt idx="41">
                  <c:v> M42 </c:v>
                </c:pt>
                <c:pt idx="42">
                  <c:v> M43 </c:v>
                </c:pt>
                <c:pt idx="43">
                  <c:v> M44 </c:v>
                </c:pt>
                <c:pt idx="44">
                  <c:v> M45 </c:v>
                </c:pt>
                <c:pt idx="45">
                  <c:v> M46 </c:v>
                </c:pt>
                <c:pt idx="46">
                  <c:v> M47 </c:v>
                </c:pt>
                <c:pt idx="47">
                  <c:v> M48 </c:v>
                </c:pt>
                <c:pt idx="48">
                  <c:v> M49 </c:v>
                </c:pt>
                <c:pt idx="49">
                  <c:v> M50 </c:v>
                </c:pt>
                <c:pt idx="50">
                  <c:v> M51 </c:v>
                </c:pt>
                <c:pt idx="51">
                  <c:v> M52 </c:v>
                </c:pt>
                <c:pt idx="52">
                  <c:v> M53 </c:v>
                </c:pt>
                <c:pt idx="53">
                  <c:v> M54 </c:v>
                </c:pt>
                <c:pt idx="54">
                  <c:v> M55 </c:v>
                </c:pt>
                <c:pt idx="55">
                  <c:v> M56 </c:v>
                </c:pt>
                <c:pt idx="56">
                  <c:v> M57 </c:v>
                </c:pt>
                <c:pt idx="57">
                  <c:v> M58 </c:v>
                </c:pt>
                <c:pt idx="58">
                  <c:v> M59 </c:v>
                </c:pt>
                <c:pt idx="59">
                  <c:v> M60 </c:v>
                </c:pt>
              </c:strCache>
            </c:strRef>
          </c:cat>
          <c:val>
            <c:numRef>
              <c:f>'COMMISSION COSTS FLTE'!$K$217:$BR$217</c:f>
              <c:numCache>
                <c:formatCode>_-[$R-1C09]* #,##0.00_-;\-[$R-1C09]* #,##0.00_-;_-[$R-1C09]* "-"??_-;_-@_-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3-43B6-975C-ACB38FD8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154512"/>
        <c:axId val="365157008"/>
      </c:lineChart>
      <c:catAx>
        <c:axId val="3651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7008"/>
        <c:crosses val="autoZero"/>
        <c:auto val="1"/>
        <c:lblAlgn val="ctr"/>
        <c:lblOffset val="100"/>
        <c:noMultiLvlLbl val="0"/>
      </c:catAx>
      <c:valAx>
        <c:axId val="365157008"/>
        <c:scaling>
          <c:orientation val="minMax"/>
        </c:scaling>
        <c:delete val="0"/>
        <c:axPos val="l"/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51240B-4EFD-1F44-BAE7-5B5EB4397C11}">
  <sheetPr>
    <tabColor rgb="FFFF0000"/>
  </sheetPr>
  <sheetViews>
    <sheetView zoomScale="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0189E2-CDDB-B748-B8CB-244DECB54FD6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5672E3-C429-4A19-BF66-5D58C34AF96B}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CF4BE8-7B52-154A-B0D5-5907FBDAA143}">
  <sheetPr>
    <tabColor rgb="FFFF0000"/>
  </sheetPr>
  <sheetViews>
    <sheetView zoomScale="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1041BF-B8A5-4745-AE05-25E25283D22B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ABAF12-122C-4F65-B1B4-D102B7681CD2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4FED05-840F-4111-89FF-4EEFB8B82557}">
  <sheetPr>
    <tabColor rgb="FFFF0000"/>
  </sheetPr>
  <sheetViews>
    <sheetView zoomScale="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76A2.C74B9860" TargetMode="External"/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293370</xdr:colOff>
      <xdr:row>5</xdr:row>
      <xdr:rowOff>312420</xdr:rowOff>
    </xdr:from>
    <xdr:to>
      <xdr:col>12</xdr:col>
      <xdr:colOff>2034540</xdr:colOff>
      <xdr:row>22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F6DD2-9ED2-1B89-DE05-B3D869F14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1121092</xdr:colOff>
      <xdr:row>74</xdr:row>
      <xdr:rowOff>1429</xdr:rowOff>
    </xdr:from>
    <xdr:to>
      <xdr:col>7</xdr:col>
      <xdr:colOff>1547812</xdr:colOff>
      <xdr:row>86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8E7E4-8F0B-1915-7F91-3EEFC2D84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3540125</xdr:colOff>
      <xdr:row>53</xdr:row>
      <xdr:rowOff>312736</xdr:rowOff>
    </xdr:from>
    <xdr:to>
      <xdr:col>5</xdr:col>
      <xdr:colOff>867092</xdr:colOff>
      <xdr:row>64</xdr:row>
      <xdr:rowOff>170814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C0054-E185-1AE2-17EB-18388574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536517</xdr:colOff>
      <xdr:row>1</xdr:row>
      <xdr:rowOff>98715</xdr:rowOff>
    </xdr:from>
    <xdr:to>
      <xdr:col>12</xdr:col>
      <xdr:colOff>1854777</xdr:colOff>
      <xdr:row>22</xdr:row>
      <xdr:rowOff>75855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70A21-C4CA-8100-8187-EE8152B1B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971549</xdr:colOff>
      <xdr:row>75</xdr:row>
      <xdr:rowOff>114298</xdr:rowOff>
    </xdr:from>
    <xdr:to>
      <xdr:col>24</xdr:col>
      <xdr:colOff>876300</xdr:colOff>
      <xdr:row>90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2E28F-26D9-DBA3-DDC8-6CF175384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1779905</xdr:colOff>
      <xdr:row>49</xdr:row>
      <xdr:rowOff>88265</xdr:rowOff>
    </xdr:from>
    <xdr:to>
      <xdr:col>11</xdr:col>
      <xdr:colOff>1028700</xdr:colOff>
      <xdr:row>55</xdr:row>
      <xdr:rowOff>249872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C19A8-6FFF-12B5-C310-78278F76B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ED553-DB33-4B42-A9FC-1D5562A45B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6BD9B-DE8B-134B-BDB4-4944528109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C1AB4-6C0C-C8BE-A623-E256C28138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2C4FE-AD8B-4442-8E0A-EDAF274992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4</xdr:row>
      <xdr:rowOff>285751</xdr:rowOff>
    </xdr:from>
    <xdr:to>
      <xdr:col>11</xdr:col>
      <xdr:colOff>1266824</xdr:colOff>
      <xdr:row>16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6C1AD-AE18-3607-DA2A-D43E182D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466724</xdr:colOff>
      <xdr:row>19</xdr:row>
      <xdr:rowOff>295275</xdr:rowOff>
    </xdr:from>
    <xdr:to>
      <xdr:col>11</xdr:col>
      <xdr:colOff>342899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7834E-277C-9EBB-8E4D-FCDB1B5AB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330</xdr:row>
      <xdr:rowOff>18596</xdr:rowOff>
    </xdr:from>
    <xdr:to>
      <xdr:col>2</xdr:col>
      <xdr:colOff>707570</xdr:colOff>
      <xdr:row>346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2FFCD-EAFB-4726-8EE1-D0581C50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1950720</xdr:colOff>
      <xdr:row>117</xdr:row>
      <xdr:rowOff>121920</xdr:rowOff>
    </xdr:from>
    <xdr:to>
      <xdr:col>13</xdr:col>
      <xdr:colOff>1295400</xdr:colOff>
      <xdr:row>135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78EA-4808-E6D2-DABF-9A09126DA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2026920</xdr:colOff>
      <xdr:row>136</xdr:row>
      <xdr:rowOff>213360</xdr:rowOff>
    </xdr:from>
    <xdr:to>
      <xdr:col>13</xdr:col>
      <xdr:colOff>1036320</xdr:colOff>
      <xdr:row>157</xdr:row>
      <xdr:rowOff>289560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E9DE99-1AD1-D4E9-0526-29F9C12B7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64084</xdr:rowOff>
    </xdr:from>
    <xdr:to>
      <xdr:col>5</xdr:col>
      <xdr:colOff>410145</xdr:colOff>
      <xdr:row>28</xdr:row>
      <xdr:rowOff>150855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4FBAA-26ED-4CD7-9980-8472C295B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843"/>
          <a:ext cx="5170025" cy="3366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1428750</xdr:colOff>
      <xdr:row>4</xdr:row>
      <xdr:rowOff>19050</xdr:rowOff>
    </xdr:from>
    <xdr:to>
      <xdr:col>16</xdr:col>
      <xdr:colOff>586740</xdr:colOff>
      <xdr:row>22</xdr:row>
      <xdr:rowOff>320040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96CA-2F0D-46F9-AFD1-FB9F7BD36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12</xdr:row>
      <xdr:rowOff>95251</xdr:rowOff>
    </xdr:from>
    <xdr:to>
      <xdr:col>12</xdr:col>
      <xdr:colOff>377190</xdr:colOff>
      <xdr:row>23</xdr:row>
      <xdr:rowOff>272415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07CCB0-5CC5-B707-EFDD-9632D073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C438E-3C58-B773-1594-423086CD0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76203-B9F6-1423-D08B-121C837E2D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837333" cy="7852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1A72A-128C-7B30-3EFB-2D8883A1D7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288405</xdr:colOff>
      <xdr:row>34</xdr:row>
      <xdr:rowOff>12045</xdr:rowOff>
    </xdr:from>
    <xdr:to>
      <xdr:col>14</xdr:col>
      <xdr:colOff>1950720</xdr:colOff>
      <xdr:row>45</xdr:row>
      <xdr:rowOff>228600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B5A8D45B-D823-08EA-4BF2-0E4D98BD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31485" y="11853525"/>
          <a:ext cx="3811155" cy="4057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230</xdr:row>
      <xdr:rowOff>18596</xdr:rowOff>
    </xdr:from>
    <xdr:to>
      <xdr:col>2</xdr:col>
      <xdr:colOff>707570</xdr:colOff>
      <xdr:row>246</xdr:row>
      <xdr:rowOff>144689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03524-E230-4C92-A484-EEB628078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ari/AppData/Local/Microsoft/Windows/INetCache/Content.Outlook/0Y7U40AB/StreamWIDE%20OCS%20Offer%20for%20MVNE%20South%20Africa%20-%20Namibi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MVNE/Bitco/MVNE%20Financial%20Framework%20Bitco%20v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elta.bw.local/shared$/FIN/9.%20Capricorn%20Group/BWH/Budget/Budget%202019/Final%20budgets%20to%20Cost%20Centres/PC1111%20-%20Group%20Strategy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Bonsella/MVNE%20Financial%20Framework%20Bonsella%20v7.xlsx" TargetMode="External"/><Relationship Id="rId1" Type="http://schemas.openxmlformats.org/officeDocument/2006/relationships/externalLinkPath" Target="/personal/jasonh_digitalmall_com/Documents/Documents/MVNE/Bonsella/MVNE%20Financial%20Framework%20Bonsella%20v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h_mvne_co_za/Documents/Documents/.tmp.drivedownload/4915890.driveupload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jasonh_digitalmall_com/Documents/Documents/MVNE/Satellite/MAH/Ghana%20MAH%20FLTE%20baseline%20v15%20FTTH%201%208%20Products%2023%20March.xlsx" TargetMode="External"/><Relationship Id="rId1" Type="http://schemas.openxmlformats.org/officeDocument/2006/relationships/externalLinkPath" Target="/personal/jasonh_digitalmall_com/Documents/Documents/MVNE/Satellite/MAH/Ghana%20MAH%20FLTE%20baseline%20v15%20FTTH%201%208%20Products%2023%20March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sgitsupport-my.sharepoint.com/personal/edwardw_mvne_co_za/Documents/1%20DSG/1%20TZ/METL/MVNE%20Financial%20Framework%20Template%20Metl%2020250604%202m%20draft.xlsx" TargetMode="External"/><Relationship Id="rId1" Type="http://schemas.openxmlformats.org/officeDocument/2006/relationships/externalLinkPath" Target="MVNE%20Financial%20Framework%20Template%20Metl%2020250604%202m%20draf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c1d173d3f7f592/DSG/TZ/Multichoice%20Tz/MVNE%20Financial%20Framework%20Template%20Multichoice%20Tz%2020241008.xlsx" TargetMode="External"/><Relationship Id="rId1" Type="http://schemas.openxmlformats.org/officeDocument/2006/relationships/externalLinkPath" Target="/c3c1d173d3f7f592/DSG/TZ/Multichoice%20Tz/MVNE%20Financial%20Framework%20Template%20Multichoice%20Tz%2020241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ocument's History"/>
      <sheetName val="Customer Inputs"/>
      <sheetName val="Results"/>
      <sheetName val="Hardware"/>
      <sheetName val="Intermediary results"/>
      <sheetName val="Data"/>
      <sheetName val="Quotation"/>
      <sheetName val="Bill of Material"/>
      <sheetName val="Glossary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1.0 -Subscription Model</v>
          </cell>
        </row>
        <row r="4">
          <cell r="C4" t="str">
            <v>StreamWIDE Charging</v>
          </cell>
        </row>
        <row r="5">
          <cell r="C5" t="str">
            <v>1.6.3</v>
          </cell>
        </row>
        <row r="6">
          <cell r="C6" t="str">
            <v xml:space="preserve">Internal Version </v>
          </cell>
        </row>
        <row r="272">
          <cell r="C272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&lt;VERSIONING NOTES&gt;&gt;"/>
      <sheetName val="SENSITIVITY DASHBOARD"/>
      <sheetName val="SENSITIVITY INPUT"/>
      <sheetName val="KEY FINANCIAL INDICATORS ALL"/>
      <sheetName val="KEY FINANCIAL INDICATORS MOBILE"/>
      <sheetName val="SENSITIVITY"/>
      <sheetName val="&lt;&lt;CASH FLOW PROJECTIONS MOBIL&gt;&gt;"/>
      <sheetName val="&lt;&lt;KEY FINANCIAL INDICATORS&gt;FLTE"/>
      <sheetName val="&lt;&lt;CASH FLOW PROJECTIONS FLTE"/>
      <sheetName val="&lt;&lt;KFI Reseller&gt;&gt;"/>
      <sheetName val="&lt;&lt;Reseller Projection&gt;&gt;"/>
      <sheetName val="&lt;&lt;MVLP PROFITABILITY  FLTE"/>
      <sheetName val="&lt;&lt;SUBSCRIBER BASE GRAPH&gt;&gt;"/>
      <sheetName val="&lt;&lt;ACTIVATION CURVE&gt;&gt;"/>
      <sheetName val="&lt;&lt;MVLP PROFITABILITY MOBILE&gt;&gt;"/>
      <sheetName val="BASIC INPUT ASSUMPTIONS"/>
      <sheetName val="MVLP INPUT MOBILE"/>
      <sheetName val="MVLP DASHBOARD MOBILE"/>
      <sheetName val="MVLP INPUT FLTE"/>
      <sheetName val="MVLP DASHBOARD FLTE"/>
      <sheetName val="BUNDLES"/>
      <sheetName val="SUBSCRIBER NORMALIZATION"/>
      <sheetName val="ACQUISITION ASSUMPTIONS MOBILE"/>
      <sheetName val="COMMISSION ASSUMPTIONS"/>
      <sheetName val="ACTIVATIONS"/>
      <sheetName val="ACQUISITION ASSUMPTIONS FLTE"/>
      <sheetName val="DEVICE ASSUMPTIONS MOBILE"/>
      <sheetName val="DEVICE REVENUE MOBILE-SALES"/>
      <sheetName val="DEVICE REVENUE MOBILE-UPGRADES"/>
      <sheetName val="DEVICE ASSUMPTIONS FLTE"/>
      <sheetName val="DEVICE REVENUE FLTE-SALES"/>
      <sheetName val="DEVICE REVENUE FLTE-UPGRADES"/>
      <sheetName val="CAPITAL EXPENDITURE"/>
      <sheetName val="OPERATIONAL EXPENDITURE"/>
      <sheetName val="SIM STOCK"/>
      <sheetName val="SUBSCRIBER BASE MOBILE"/>
      <sheetName val="SUBSCRIBER BASE FLTE"/>
      <sheetName val="REVENUE MOBILE"/>
      <sheetName val="REVENUE FLTE"/>
      <sheetName val="CHANNEL COSTS"/>
      <sheetName val="COMMISSION COSTS"/>
      <sheetName val="DIRECT COST MOBILE"/>
      <sheetName val="DIRECT COST FLTE"/>
      <sheetName val="WHOLESALE TRAFFIC MOBILE"/>
      <sheetName val="WHOLESALE COSTS MOBILE"/>
      <sheetName val="WHOLESALE TRAFFIC FLTE"/>
      <sheetName val="WHOLESALE COSTS FLTE"/>
      <sheetName val="WHOLESALE COSTS MOBILE (2)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8">
          <cell r="C8">
            <v>0.16666666666666666</v>
          </cell>
        </row>
        <row r="9">
          <cell r="C9">
            <v>1</v>
          </cell>
        </row>
        <row r="10">
          <cell r="C10">
            <v>6</v>
          </cell>
        </row>
        <row r="11">
          <cell r="C11">
            <v>24</v>
          </cell>
        </row>
        <row r="12">
          <cell r="C12">
            <v>350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2KGfiADukm3lKio5-st0aX732Dr1vdCssCaBfuTFT9JrngthN5qQrYjROYKUGCL" itemId="012VTXODV6WNRLASB5WJEJPHIO3RUGMHA7">
      <xxl21:absoluteUrl r:id="rId2"/>
    </xxl21:alternateUrls>
    <sheetNames>
      <sheetName val="&lt;&lt;VERSIONING NOTES&gt;&gt;"/>
      <sheetName val="&lt;&lt;KFI Reseller&gt;&gt;"/>
      <sheetName val="&lt;&lt;Reseller Projection&gt;&gt;"/>
      <sheetName val="&lt;&lt;KEY FINANCIAL INDICATORS&gt;&gt;"/>
      <sheetName val="Nedbank Key Info"/>
      <sheetName val="&lt;&lt;CASH FLOW PROJECTIONS&gt;&gt;"/>
      <sheetName val="Budget Andrew"/>
      <sheetName val="&lt;&lt;MVLP PROFITABILITY&gt;&gt;"/>
      <sheetName val="&lt;&lt;SUBSCRIBER BASE GRAPH&gt;&gt;"/>
      <sheetName val="&lt;&lt;ACTIVATION CURVE&gt;&gt;"/>
      <sheetName val="BASIC INPUT ASSUMPTIONS"/>
      <sheetName val="MVLP INPUT MOBILE"/>
      <sheetName val="MVLP DASHBOARD MOBILE"/>
      <sheetName val="BUNDLES MOBILE"/>
      <sheetName val="Sheet1"/>
      <sheetName val="SUBSCRIBER NORMALIZATION"/>
      <sheetName val="ACQUISITION ASSUMPTIONS"/>
      <sheetName val="Sheet2"/>
      <sheetName val="DEVICE ASSUMPTIONS"/>
      <sheetName val="bonsella Mobile"/>
      <sheetName val="CAPITAL EXPENDITURE"/>
      <sheetName val="OPERATIONAL EXPENDITURE"/>
      <sheetName val="DEVICE REVENUE-SALES"/>
      <sheetName val="DEVICE REVENUE-UPGRADES"/>
      <sheetName val="Platinum"/>
      <sheetName val="SIM STOCK"/>
      <sheetName val="SUBSCRIBER BASE"/>
      <sheetName val="Sheet3"/>
      <sheetName val="REVENUE"/>
      <sheetName val="DIRECT COST"/>
      <sheetName val="WHOLESALE TRAFFIC"/>
      <sheetName val="WHOLESALE COSTS (2)"/>
      <sheetName val="WHOLESALE COSTS"/>
      <sheetName val="MTN Data"/>
      <sheetName val="Corp Packages"/>
      <sheetName val="Blan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>
        <row r="8">
          <cell r="D8">
            <v>0.15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esentation to the board"/>
      <sheetName val="Income statement 2020"/>
      <sheetName val="INCOME STATEMENT - CC"/>
      <sheetName val="COST TO ACQUIRE - CC"/>
      <sheetName val="Income statement workings"/>
      <sheetName val="CASH FLOW PROJECTIONS - CC"/>
      <sheetName val="INDIRECT COSTS"/>
      <sheetName val="COMMENTS"/>
      <sheetName val="ACTIVATION CURVE - CC"/>
      <sheetName val="KFI - CC - 60"/>
      <sheetName val="KFI - CC - 36"/>
      <sheetName val="KFI - BW - 60"/>
      <sheetName val="KFI - BW - 36"/>
      <sheetName val="CASH FLOW PROJECTIONS - BW"/>
      <sheetName val="ACTIVATION PER BRANCH - BW"/>
      <sheetName val="MVLP SUMMARY"/>
      <sheetName val="MVLP BY SEGMENT"/>
      <sheetName val="BUNDLES"/>
      <sheetName val="OUT OF BUNDLE"/>
      <sheetName val="CAPRICORN ASSUMPTIONS"/>
      <sheetName val="DEVICE ASSUMPTIONS"/>
      <sheetName val="ACQUISITION ASSUMPTIONS"/>
      <sheetName val="CHANNEL ASSUMPTIONS"/>
      <sheetName val="ACTIVATIONS"/>
      <sheetName val="SUBSCRIBER BASE"/>
      <sheetName val="SUBSCRIBER BASE - BW"/>
      <sheetName val="TOTAL REVENUE"/>
      <sheetName val="REVENUE BY SEGMENT"/>
      <sheetName val="TOTAL REVENUE - BW"/>
      <sheetName val="DEVICE REVENUE"/>
      <sheetName val="COURIER REVENUE"/>
      <sheetName val="COST TO ACQUIRE - BW"/>
      <sheetName val="MARKETING BUDGET"/>
      <sheetName val="CHANNEL ACTIVATIONS"/>
      <sheetName val="CHANNEL LOGISTICS"/>
      <sheetName val="SIM STOCK"/>
      <sheetName val="DEVICE STOCK"/>
      <sheetName val="LOGISTICS RATES"/>
      <sheetName val="COST TO SERVE"/>
      <sheetName val="COST TO SERVE ASSUMPTIONS"/>
      <sheetName val="COST TO SERVE BW"/>
      <sheetName val="COST TO SERVE ASSUMPTIONS - BW"/>
      <sheetName val="BANKING NOTIFICATION - BW"/>
      <sheetName val="CUSTOMER CARE COSTS"/>
      <sheetName val="WHOLESALE TRAFFIC"/>
      <sheetName val="WHOLESALE VOLUMES"/>
      <sheetName val="WHOLESALE CHARGES"/>
      <sheetName val="WHOLESALE RATES"/>
      <sheetName val="CAPRICORN CONSUMER DISCOUNTING"/>
      <sheetName val="CREDIT FACILITY"/>
      <sheetName val="DISCOUNT MATRIX"/>
      <sheetName val="PROVISIONS"/>
      <sheetName val="BRANCH CUSTOMER DATA"/>
      <sheetName val="BLANK SHEET"/>
      <sheetName val="COMPETITOR PACKAGES"/>
      <sheetName val="SENSITIVITY DASHBOARD"/>
      <sheetName val="CUSTOMER DATA PIVOT"/>
      <sheetName val="SENSITIVITY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B8" t="str">
            <v>HIGH NET WORTH</v>
          </cell>
        </row>
      </sheetData>
      <sheetData sheetId="17" refreshError="1"/>
      <sheetData sheetId="18"/>
      <sheetData sheetId="19" refreshError="1"/>
      <sheetData sheetId="20" refreshError="1"/>
      <sheetData sheetId="21">
        <row r="23">
          <cell r="E23">
            <v>0</v>
          </cell>
        </row>
      </sheetData>
      <sheetData sheetId="22"/>
      <sheetData sheetId="23">
        <row r="13">
          <cell r="B13" t="str">
            <v>HIGH NET WORTH</v>
          </cell>
        </row>
        <row r="14">
          <cell r="B14" t="str">
            <v>HIGH INCOME</v>
          </cell>
        </row>
        <row r="15">
          <cell r="B15" t="str">
            <v>GOLD</v>
          </cell>
        </row>
        <row r="16">
          <cell r="B16" t="str">
            <v>SILVER</v>
          </cell>
        </row>
        <row r="17">
          <cell r="B17" t="str">
            <v>MASS</v>
          </cell>
        </row>
        <row r="18">
          <cell r="B18" t="str">
            <v>SMALL COMMERCIAL</v>
          </cell>
        </row>
        <row r="40">
          <cell r="B40" t="str">
            <v>HIGH NET WORTH</v>
          </cell>
        </row>
        <row r="41">
          <cell r="B41" t="str">
            <v>HIGH INCOME</v>
          </cell>
        </row>
        <row r="42">
          <cell r="B42" t="str">
            <v>GOLD</v>
          </cell>
        </row>
        <row r="43">
          <cell r="B43" t="str">
            <v>SILVER</v>
          </cell>
        </row>
        <row r="44">
          <cell r="B44" t="str">
            <v>MASS</v>
          </cell>
        </row>
        <row r="45">
          <cell r="B45" t="str">
            <v>SMALL COMMERCIAL</v>
          </cell>
        </row>
      </sheetData>
      <sheetData sheetId="24"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K72">
            <v>0</v>
          </cell>
          <cell r="L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K73">
            <v>20</v>
          </cell>
          <cell r="L73">
            <v>40</v>
          </cell>
          <cell r="O73">
            <v>79</v>
          </cell>
          <cell r="P73">
            <v>79</v>
          </cell>
          <cell r="Q73">
            <v>79</v>
          </cell>
          <cell r="R73">
            <v>79</v>
          </cell>
          <cell r="S73">
            <v>79</v>
          </cell>
          <cell r="T73">
            <v>79</v>
          </cell>
          <cell r="U73">
            <v>79</v>
          </cell>
          <cell r="V73">
            <v>79</v>
          </cell>
          <cell r="W73">
            <v>79</v>
          </cell>
          <cell r="X73">
            <v>79</v>
          </cell>
          <cell r="Y73">
            <v>79</v>
          </cell>
          <cell r="Z73">
            <v>79</v>
          </cell>
          <cell r="AA73">
            <v>79</v>
          </cell>
          <cell r="AB73">
            <v>79</v>
          </cell>
          <cell r="AC73">
            <v>79</v>
          </cell>
          <cell r="AD73">
            <v>79</v>
          </cell>
          <cell r="AE73">
            <v>79</v>
          </cell>
          <cell r="AF73">
            <v>78</v>
          </cell>
          <cell r="AG73">
            <v>77</v>
          </cell>
          <cell r="AH73">
            <v>76</v>
          </cell>
          <cell r="AI73">
            <v>75</v>
          </cell>
          <cell r="AJ73">
            <v>74</v>
          </cell>
          <cell r="AK73">
            <v>73</v>
          </cell>
          <cell r="AL73">
            <v>72</v>
          </cell>
          <cell r="AM73">
            <v>71</v>
          </cell>
          <cell r="AN73">
            <v>74</v>
          </cell>
          <cell r="AO73">
            <v>77</v>
          </cell>
          <cell r="AP73">
            <v>80</v>
          </cell>
          <cell r="AQ73">
            <v>83</v>
          </cell>
          <cell r="AR73">
            <v>87</v>
          </cell>
          <cell r="AS73">
            <v>91</v>
          </cell>
          <cell r="AT73">
            <v>95</v>
          </cell>
          <cell r="AU73">
            <v>99</v>
          </cell>
          <cell r="AV73">
            <v>103</v>
          </cell>
          <cell r="AW73">
            <v>107</v>
          </cell>
          <cell r="AX73">
            <v>111</v>
          </cell>
          <cell r="AY73">
            <v>115</v>
          </cell>
          <cell r="AZ73">
            <v>119</v>
          </cell>
          <cell r="BA73">
            <v>123</v>
          </cell>
          <cell r="BB73">
            <v>127</v>
          </cell>
          <cell r="BC73">
            <v>131</v>
          </cell>
          <cell r="BD73">
            <v>135</v>
          </cell>
          <cell r="BE73">
            <v>139</v>
          </cell>
          <cell r="BF73">
            <v>143</v>
          </cell>
          <cell r="BG73">
            <v>147</v>
          </cell>
          <cell r="BH73">
            <v>151</v>
          </cell>
          <cell r="BI73">
            <v>155</v>
          </cell>
          <cell r="BJ73">
            <v>159</v>
          </cell>
          <cell r="BK73">
            <v>163</v>
          </cell>
          <cell r="BL73">
            <v>167</v>
          </cell>
          <cell r="BM73">
            <v>173</v>
          </cell>
          <cell r="BN73">
            <v>181</v>
          </cell>
          <cell r="BO73">
            <v>191</v>
          </cell>
          <cell r="BP73">
            <v>203</v>
          </cell>
          <cell r="BQ73">
            <v>217</v>
          </cell>
          <cell r="BR73">
            <v>233</v>
          </cell>
          <cell r="BS73">
            <v>251</v>
          </cell>
          <cell r="BT73">
            <v>271</v>
          </cell>
          <cell r="BU73">
            <v>293</v>
          </cell>
          <cell r="BV73">
            <v>317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K74">
            <v>20</v>
          </cell>
          <cell r="L74">
            <v>40</v>
          </cell>
          <cell r="O74">
            <v>177</v>
          </cell>
          <cell r="P74">
            <v>276</v>
          </cell>
          <cell r="Q74">
            <v>378</v>
          </cell>
          <cell r="R74">
            <v>483</v>
          </cell>
          <cell r="S74">
            <v>589</v>
          </cell>
          <cell r="T74">
            <v>699</v>
          </cell>
          <cell r="U74">
            <v>810</v>
          </cell>
          <cell r="V74">
            <v>921</v>
          </cell>
          <cell r="W74">
            <v>1033</v>
          </cell>
          <cell r="X74">
            <v>1146</v>
          </cell>
          <cell r="Y74">
            <v>1258</v>
          </cell>
          <cell r="Z74">
            <v>1368</v>
          </cell>
          <cell r="AA74">
            <v>1474</v>
          </cell>
          <cell r="AB74">
            <v>1572</v>
          </cell>
          <cell r="AC74">
            <v>1662</v>
          </cell>
          <cell r="AD74">
            <v>1731</v>
          </cell>
          <cell r="AE74">
            <v>1779</v>
          </cell>
          <cell r="AF74">
            <v>1802</v>
          </cell>
          <cell r="AG74">
            <v>1804</v>
          </cell>
          <cell r="AH74">
            <v>1796</v>
          </cell>
          <cell r="AI74">
            <v>1784</v>
          </cell>
          <cell r="AJ74">
            <v>1768</v>
          </cell>
          <cell r="AK74">
            <v>1750</v>
          </cell>
          <cell r="AL74">
            <v>1732</v>
          </cell>
          <cell r="AM74">
            <v>1718</v>
          </cell>
          <cell r="AN74">
            <v>1720</v>
          </cell>
          <cell r="AO74">
            <v>1734</v>
          </cell>
          <cell r="AP74">
            <v>1765</v>
          </cell>
          <cell r="AQ74">
            <v>1815</v>
          </cell>
          <cell r="AR74">
            <v>1887</v>
          </cell>
          <cell r="AS74">
            <v>1978</v>
          </cell>
          <cell r="AT74">
            <v>2089</v>
          </cell>
          <cell r="AU74">
            <v>2215</v>
          </cell>
          <cell r="AV74">
            <v>2356</v>
          </cell>
          <cell r="AW74">
            <v>2514</v>
          </cell>
          <cell r="AX74">
            <v>2687</v>
          </cell>
          <cell r="AY74">
            <v>2872</v>
          </cell>
          <cell r="AZ74">
            <v>3063</v>
          </cell>
          <cell r="BA74">
            <v>3258</v>
          </cell>
          <cell r="BB74">
            <v>3457</v>
          </cell>
          <cell r="BC74">
            <v>3657</v>
          </cell>
          <cell r="BD74">
            <v>3859</v>
          </cell>
          <cell r="BE74">
            <v>4061</v>
          </cell>
          <cell r="BF74">
            <v>4263</v>
          </cell>
          <cell r="BG74">
            <v>4464</v>
          </cell>
          <cell r="BH74">
            <v>4663</v>
          </cell>
          <cell r="BI74">
            <v>4861</v>
          </cell>
          <cell r="BJ74">
            <v>5057</v>
          </cell>
          <cell r="BK74">
            <v>5252</v>
          </cell>
          <cell r="BL74">
            <v>5446</v>
          </cell>
          <cell r="BM74">
            <v>5642</v>
          </cell>
          <cell r="BN74">
            <v>5844</v>
          </cell>
          <cell r="BO74">
            <v>6054</v>
          </cell>
          <cell r="BP74">
            <v>6275</v>
          </cell>
          <cell r="BQ74">
            <v>6509</v>
          </cell>
          <cell r="BR74">
            <v>6760</v>
          </cell>
          <cell r="BS74">
            <v>7031</v>
          </cell>
          <cell r="BT74">
            <v>7324</v>
          </cell>
          <cell r="BU74">
            <v>7642</v>
          </cell>
          <cell r="BV74">
            <v>7989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>
            <v>20</v>
          </cell>
          <cell r="L75">
            <v>40</v>
          </cell>
          <cell r="O75">
            <v>216</v>
          </cell>
          <cell r="P75">
            <v>354</v>
          </cell>
          <cell r="Q75">
            <v>496</v>
          </cell>
          <cell r="R75">
            <v>642</v>
          </cell>
          <cell r="S75">
            <v>790</v>
          </cell>
          <cell r="T75">
            <v>944</v>
          </cell>
          <cell r="U75">
            <v>1099</v>
          </cell>
          <cell r="V75">
            <v>1255</v>
          </cell>
          <cell r="W75">
            <v>1411</v>
          </cell>
          <cell r="X75">
            <v>1567</v>
          </cell>
          <cell r="Y75">
            <v>1724</v>
          </cell>
          <cell r="Z75">
            <v>1876</v>
          </cell>
          <cell r="AA75">
            <v>2023</v>
          </cell>
          <cell r="AB75">
            <v>2160</v>
          </cell>
          <cell r="AC75">
            <v>2285</v>
          </cell>
          <cell r="AD75">
            <v>2382</v>
          </cell>
          <cell r="AE75">
            <v>2450</v>
          </cell>
          <cell r="AF75">
            <v>2482</v>
          </cell>
          <cell r="AG75">
            <v>2485</v>
          </cell>
          <cell r="AH75">
            <v>2475</v>
          </cell>
          <cell r="AI75">
            <v>2459</v>
          </cell>
          <cell r="AJ75">
            <v>2437</v>
          </cell>
          <cell r="AK75">
            <v>2413</v>
          </cell>
          <cell r="AL75">
            <v>2390</v>
          </cell>
          <cell r="AM75">
            <v>2370</v>
          </cell>
          <cell r="AN75">
            <v>2370</v>
          </cell>
          <cell r="AO75">
            <v>2388</v>
          </cell>
          <cell r="AP75">
            <v>2430</v>
          </cell>
          <cell r="AQ75">
            <v>2498</v>
          </cell>
          <cell r="AR75">
            <v>2598</v>
          </cell>
          <cell r="AS75">
            <v>2723</v>
          </cell>
          <cell r="AT75">
            <v>2877</v>
          </cell>
          <cell r="AU75">
            <v>3052</v>
          </cell>
          <cell r="AV75">
            <v>3248</v>
          </cell>
          <cell r="AW75">
            <v>3466</v>
          </cell>
          <cell r="AX75">
            <v>3705</v>
          </cell>
          <cell r="AY75">
            <v>3962</v>
          </cell>
          <cell r="AZ75">
            <v>4227</v>
          </cell>
          <cell r="BA75">
            <v>4497</v>
          </cell>
          <cell r="BB75">
            <v>4770</v>
          </cell>
          <cell r="BC75">
            <v>5046</v>
          </cell>
          <cell r="BD75">
            <v>5324</v>
          </cell>
          <cell r="BE75">
            <v>5602</v>
          </cell>
          <cell r="BF75">
            <v>5880</v>
          </cell>
          <cell r="BG75">
            <v>6156</v>
          </cell>
          <cell r="BH75">
            <v>6431</v>
          </cell>
          <cell r="BI75">
            <v>6705</v>
          </cell>
          <cell r="BJ75">
            <v>6978</v>
          </cell>
          <cell r="BK75">
            <v>7249</v>
          </cell>
          <cell r="BL75">
            <v>7518</v>
          </cell>
          <cell r="BM75">
            <v>7790</v>
          </cell>
          <cell r="BN75">
            <v>8069</v>
          </cell>
          <cell r="BO75">
            <v>8358</v>
          </cell>
          <cell r="BP75">
            <v>8662</v>
          </cell>
          <cell r="BQ75">
            <v>8984</v>
          </cell>
          <cell r="BR75">
            <v>9328</v>
          </cell>
          <cell r="BS75">
            <v>9698</v>
          </cell>
          <cell r="BT75">
            <v>10099</v>
          </cell>
          <cell r="BU75">
            <v>10535</v>
          </cell>
          <cell r="BV75">
            <v>11009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20</v>
          </cell>
          <cell r="L76">
            <v>40</v>
          </cell>
          <cell r="O76">
            <v>616</v>
          </cell>
          <cell r="P76">
            <v>1158</v>
          </cell>
          <cell r="Q76">
            <v>1711</v>
          </cell>
          <cell r="R76">
            <v>2281</v>
          </cell>
          <cell r="S76">
            <v>2861</v>
          </cell>
          <cell r="T76">
            <v>3458</v>
          </cell>
          <cell r="U76">
            <v>4059</v>
          </cell>
          <cell r="V76">
            <v>4665</v>
          </cell>
          <cell r="W76">
            <v>5272</v>
          </cell>
          <cell r="X76">
            <v>5881</v>
          </cell>
          <cell r="Y76">
            <v>6491</v>
          </cell>
          <cell r="Z76">
            <v>7084</v>
          </cell>
          <cell r="AA76">
            <v>7655</v>
          </cell>
          <cell r="AB76">
            <v>8186</v>
          </cell>
          <cell r="AC76">
            <v>8672</v>
          </cell>
          <cell r="AD76">
            <v>9044</v>
          </cell>
          <cell r="AE76">
            <v>9304</v>
          </cell>
          <cell r="AF76">
            <v>9424</v>
          </cell>
          <cell r="AG76">
            <v>9430</v>
          </cell>
          <cell r="AH76">
            <v>9385</v>
          </cell>
          <cell r="AI76">
            <v>9316</v>
          </cell>
          <cell r="AJ76">
            <v>9224</v>
          </cell>
          <cell r="AK76">
            <v>9126</v>
          </cell>
          <cell r="AL76">
            <v>9030</v>
          </cell>
          <cell r="AM76">
            <v>8950</v>
          </cell>
          <cell r="AN76">
            <v>8923</v>
          </cell>
          <cell r="AO76">
            <v>8950</v>
          </cell>
          <cell r="AP76">
            <v>9057</v>
          </cell>
          <cell r="AQ76">
            <v>9250</v>
          </cell>
          <cell r="AR76">
            <v>9551</v>
          </cell>
          <cell r="AS76">
            <v>9935</v>
          </cell>
          <cell r="AT76">
            <v>10415</v>
          </cell>
          <cell r="AU76">
            <v>10959</v>
          </cell>
          <cell r="AV76">
            <v>11566</v>
          </cell>
          <cell r="AW76">
            <v>12248</v>
          </cell>
          <cell r="AX76">
            <v>12993</v>
          </cell>
          <cell r="AY76">
            <v>13787</v>
          </cell>
          <cell r="AZ76">
            <v>14594</v>
          </cell>
          <cell r="BA76">
            <v>15409</v>
          </cell>
          <cell r="BB76">
            <v>16223</v>
          </cell>
          <cell r="BC76">
            <v>17036</v>
          </cell>
          <cell r="BD76">
            <v>17845</v>
          </cell>
          <cell r="BE76">
            <v>18650</v>
          </cell>
          <cell r="BF76">
            <v>19449</v>
          </cell>
          <cell r="BG76">
            <v>20241</v>
          </cell>
          <cell r="BH76">
            <v>21025</v>
          </cell>
          <cell r="BI76">
            <v>21802</v>
          </cell>
          <cell r="BJ76">
            <v>22571</v>
          </cell>
          <cell r="BK76">
            <v>23333</v>
          </cell>
          <cell r="BL76">
            <v>24087</v>
          </cell>
          <cell r="BM76">
            <v>24841</v>
          </cell>
          <cell r="BN76">
            <v>25598</v>
          </cell>
          <cell r="BO76">
            <v>26364</v>
          </cell>
          <cell r="BP76">
            <v>27145</v>
          </cell>
          <cell r="BQ76">
            <v>27946</v>
          </cell>
          <cell r="BR76">
            <v>28773</v>
          </cell>
          <cell r="BS76">
            <v>29633</v>
          </cell>
          <cell r="BT76">
            <v>30532</v>
          </cell>
          <cell r="BU76">
            <v>31475</v>
          </cell>
          <cell r="BV76">
            <v>32469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K77">
            <v>20</v>
          </cell>
          <cell r="L77">
            <v>40</v>
          </cell>
          <cell r="O77">
            <v>119</v>
          </cell>
          <cell r="P77">
            <v>160</v>
          </cell>
          <cell r="Q77">
            <v>201</v>
          </cell>
          <cell r="R77">
            <v>244</v>
          </cell>
          <cell r="S77">
            <v>287</v>
          </cell>
          <cell r="T77">
            <v>332</v>
          </cell>
          <cell r="U77">
            <v>377</v>
          </cell>
          <cell r="V77">
            <v>423</v>
          </cell>
          <cell r="W77">
            <v>468</v>
          </cell>
          <cell r="X77">
            <v>513</v>
          </cell>
          <cell r="Y77">
            <v>559</v>
          </cell>
          <cell r="Z77">
            <v>603</v>
          </cell>
          <cell r="AA77">
            <v>646</v>
          </cell>
          <cell r="AB77">
            <v>685</v>
          </cell>
          <cell r="AC77">
            <v>721</v>
          </cell>
          <cell r="AD77">
            <v>748</v>
          </cell>
          <cell r="AE77">
            <v>767</v>
          </cell>
          <cell r="AF77">
            <v>776</v>
          </cell>
          <cell r="AG77">
            <v>776</v>
          </cell>
          <cell r="AH77">
            <v>773</v>
          </cell>
          <cell r="AI77">
            <v>768</v>
          </cell>
          <cell r="AJ77">
            <v>761</v>
          </cell>
          <cell r="AK77">
            <v>753</v>
          </cell>
          <cell r="AL77">
            <v>745</v>
          </cell>
          <cell r="AM77">
            <v>738</v>
          </cell>
          <cell r="AN77">
            <v>740</v>
          </cell>
          <cell r="AO77">
            <v>747</v>
          </cell>
          <cell r="AP77">
            <v>761</v>
          </cell>
          <cell r="AQ77">
            <v>782</v>
          </cell>
          <cell r="AR77">
            <v>813</v>
          </cell>
          <cell r="AS77">
            <v>852</v>
          </cell>
          <cell r="AT77">
            <v>900</v>
          </cell>
          <cell r="AU77">
            <v>953</v>
          </cell>
          <cell r="AV77">
            <v>1013</v>
          </cell>
          <cell r="AW77">
            <v>1079</v>
          </cell>
          <cell r="AX77">
            <v>1152</v>
          </cell>
          <cell r="AY77">
            <v>1229</v>
          </cell>
          <cell r="AZ77">
            <v>1309</v>
          </cell>
          <cell r="BA77">
            <v>1390</v>
          </cell>
          <cell r="BB77">
            <v>1472</v>
          </cell>
          <cell r="BC77">
            <v>1556</v>
          </cell>
          <cell r="BD77">
            <v>1639</v>
          </cell>
          <cell r="BE77">
            <v>1724</v>
          </cell>
          <cell r="BF77">
            <v>1808</v>
          </cell>
          <cell r="BG77">
            <v>1892</v>
          </cell>
          <cell r="BH77">
            <v>1975</v>
          </cell>
          <cell r="BI77">
            <v>2057</v>
          </cell>
          <cell r="BJ77">
            <v>2139</v>
          </cell>
          <cell r="BK77">
            <v>2220</v>
          </cell>
          <cell r="BL77">
            <v>2301</v>
          </cell>
          <cell r="BM77">
            <v>2383</v>
          </cell>
          <cell r="BN77">
            <v>2469</v>
          </cell>
          <cell r="BO77">
            <v>2559</v>
          </cell>
          <cell r="BP77">
            <v>2655</v>
          </cell>
          <cell r="BQ77">
            <v>2757</v>
          </cell>
          <cell r="BR77">
            <v>2867</v>
          </cell>
          <cell r="BS77">
            <v>2985</v>
          </cell>
          <cell r="BT77">
            <v>3114</v>
          </cell>
          <cell r="BU77">
            <v>3254</v>
          </cell>
          <cell r="BV77">
            <v>3407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K81">
            <v>0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K82">
            <v>2</v>
          </cell>
          <cell r="L82">
            <v>3.9966666666666666</v>
          </cell>
          <cell r="O82">
            <v>7.9667221759413582</v>
          </cell>
          <cell r="P82">
            <v>7.953444305648123</v>
          </cell>
          <cell r="Q82">
            <v>7.9401885651387092</v>
          </cell>
          <cell r="R82">
            <v>7.9269549175301446</v>
          </cell>
          <cell r="S82">
            <v>7.9137433260009278</v>
          </cell>
          <cell r="T82">
            <v>7.9005537537909261</v>
          </cell>
          <cell r="U82">
            <v>7.8873861642012741</v>
          </cell>
          <cell r="V82">
            <v>7.874240520594272</v>
          </cell>
          <cell r="W82">
            <v>7.8611167863932812</v>
          </cell>
          <cell r="X82">
            <v>7.8480149250826257</v>
          </cell>
          <cell r="Y82">
            <v>7.8349349002074877</v>
          </cell>
          <cell r="Z82">
            <v>7.8218766753738089</v>
          </cell>
          <cell r="AA82">
            <v>7.8088402142481863</v>
          </cell>
          <cell r="AB82">
            <v>7.7958254805577729</v>
          </cell>
          <cell r="AC82">
            <v>7.7828324380901766</v>
          </cell>
          <cell r="AD82">
            <v>7.7698610506933594</v>
          </cell>
          <cell r="AE82">
            <v>7.7569112822755368</v>
          </cell>
          <cell r="AF82">
            <v>7.7439830968050778</v>
          </cell>
          <cell r="AG82">
            <v>7.7310764583104028</v>
          </cell>
          <cell r="AH82">
            <v>7.7181913308798853</v>
          </cell>
          <cell r="AI82">
            <v>7.7053276786617522</v>
          </cell>
          <cell r="AJ82">
            <v>7.6924854658639825</v>
          </cell>
          <cell r="AK82">
            <v>7.6796646567542091</v>
          </cell>
          <cell r="AL82">
            <v>7.6668652156596186</v>
          </cell>
          <cell r="AM82">
            <v>7.6540871069668528</v>
          </cell>
          <cell r="AN82">
            <v>11.641330295121907</v>
          </cell>
          <cell r="AO82">
            <v>15.621928077963371</v>
          </cell>
          <cell r="AP82">
            <v>19.595891531166767</v>
          </cell>
          <cell r="AQ82">
            <v>23.563231711948156</v>
          </cell>
          <cell r="AR82">
            <v>27.52395965909491</v>
          </cell>
          <cell r="AS82">
            <v>31.478086392996417</v>
          </cell>
          <cell r="AT82">
            <v>35.425622915674758</v>
          </cell>
          <cell r="AU82">
            <v>39.3665802108153</v>
          </cell>
          <cell r="AV82">
            <v>43.300969243797276</v>
          </cell>
          <cell r="AW82">
            <v>47.228800961724282</v>
          </cell>
          <cell r="AX82">
            <v>51.150086293454741</v>
          </cell>
          <cell r="AY82">
            <v>55.064836149632313</v>
          </cell>
          <cell r="AZ82">
            <v>58.973061422716256</v>
          </cell>
          <cell r="BA82">
            <v>62.874772987011731</v>
          </cell>
          <cell r="BB82">
            <v>66.76998169870005</v>
          </cell>
          <cell r="BC82">
            <v>70.658698395868882</v>
          </cell>
          <cell r="BD82">
            <v>74.540933898542434</v>
          </cell>
          <cell r="BE82">
            <v>78.416699008711532</v>
          </cell>
          <cell r="BF82">
            <v>82.286004510363682</v>
          </cell>
          <cell r="BG82">
            <v>86.148861169513083</v>
          </cell>
          <cell r="BH82">
            <v>90.005279734230555</v>
          </cell>
          <cell r="BI82">
            <v>93.855270934673499</v>
          </cell>
          <cell r="BJ82">
            <v>97.698845483115704</v>
          </cell>
          <cell r="BK82">
            <v>101.53601407397719</v>
          </cell>
          <cell r="BL82">
            <v>105.36678738385389</v>
          </cell>
          <cell r="BM82">
            <v>111.19117607154746</v>
          </cell>
          <cell r="BN82">
            <v>119.00585744476155</v>
          </cell>
          <cell r="BO82">
            <v>128.80751434902027</v>
          </cell>
          <cell r="BP82">
            <v>140.59283515843856</v>
          </cell>
          <cell r="BQ82">
            <v>154.35851376650783</v>
          </cell>
          <cell r="BR82">
            <v>170.10124957689698</v>
          </cell>
          <cell r="BS82">
            <v>187.81774749426881</v>
          </cell>
          <cell r="BT82">
            <v>207.50471791511171</v>
          </cell>
          <cell r="BU82">
            <v>229.15887671858653</v>
          </cell>
          <cell r="BV82">
            <v>252.77694525738889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K83">
            <v>2</v>
          </cell>
          <cell r="L83">
            <v>3.9966666666666666</v>
          </cell>
          <cell r="O83">
            <v>15.966722175941358</v>
          </cell>
          <cell r="P83">
            <v>23.940110972314788</v>
          </cell>
          <cell r="Q83">
            <v>31.90021078736093</v>
          </cell>
          <cell r="R83">
            <v>40.847043769381997</v>
          </cell>
          <cell r="S83">
            <v>49.778965363099694</v>
          </cell>
          <cell r="T83">
            <v>58.696000420827858</v>
          </cell>
          <cell r="U83">
            <v>68.598173753459818</v>
          </cell>
          <cell r="V83">
            <v>78.483843463870713</v>
          </cell>
          <cell r="W83">
            <v>88.353037058097598</v>
          </cell>
          <cell r="X83">
            <v>98.205781996334096</v>
          </cell>
          <cell r="Y83">
            <v>108.04210569300687</v>
          </cell>
          <cell r="Z83">
            <v>117.86203551685186</v>
          </cell>
          <cell r="AA83">
            <v>127.66559879099044</v>
          </cell>
          <cell r="AB83">
            <v>136.45282279300545</v>
          </cell>
          <cell r="AC83">
            <v>145.22540142168378</v>
          </cell>
          <cell r="AD83">
            <v>151.98335908598096</v>
          </cell>
          <cell r="AE83">
            <v>157.73005348750434</v>
          </cell>
          <cell r="AF83">
            <v>161.46717006502516</v>
          </cell>
          <cell r="AG83">
            <v>163.19805811491679</v>
          </cell>
          <cell r="AH83">
            <v>163.92606135139192</v>
          </cell>
          <cell r="AI83">
            <v>164.65285124913962</v>
          </cell>
          <cell r="AJ83">
            <v>164.37842983039104</v>
          </cell>
          <cell r="AK83">
            <v>164.10446578067373</v>
          </cell>
          <cell r="AL83">
            <v>163.83095833770594</v>
          </cell>
          <cell r="AM83">
            <v>163.55790674047643</v>
          </cell>
          <cell r="AN83">
            <v>172.2853102292423</v>
          </cell>
          <cell r="AO83">
            <v>185.99816804552688</v>
          </cell>
          <cell r="AP83">
            <v>204.68817109878432</v>
          </cell>
          <cell r="AQ83">
            <v>228.347024146953</v>
          </cell>
          <cell r="AR83">
            <v>257.96644577337474</v>
          </cell>
          <cell r="AS83">
            <v>293.53650169708578</v>
          </cell>
          <cell r="AT83">
            <v>335.04727419425728</v>
          </cell>
          <cell r="AU83">
            <v>382.48886207060019</v>
          </cell>
          <cell r="AV83">
            <v>435.85138063381584</v>
          </cell>
          <cell r="AW83">
            <v>495.12496166609282</v>
          </cell>
          <cell r="AX83">
            <v>560.29975339664929</v>
          </cell>
          <cell r="AY83">
            <v>630.36592047432157</v>
          </cell>
          <cell r="AZ83">
            <v>705.31531060686439</v>
          </cell>
          <cell r="BA83">
            <v>785.13978508918626</v>
          </cell>
          <cell r="BB83">
            <v>869.83121878070426</v>
          </cell>
          <cell r="BC83">
            <v>957.38150008273647</v>
          </cell>
          <cell r="BD83">
            <v>1047.7858642492652</v>
          </cell>
          <cell r="BE83">
            <v>1140.0395544755163</v>
          </cell>
          <cell r="BF83">
            <v>1233.1394885513905</v>
          </cell>
          <cell r="BG83">
            <v>1326.0842560704716</v>
          </cell>
          <cell r="BH83">
            <v>1418.8741156436874</v>
          </cell>
          <cell r="BI83">
            <v>1511.5093254509479</v>
          </cell>
          <cell r="BJ83">
            <v>1603.9901432418631</v>
          </cell>
          <cell r="BK83">
            <v>1696.3168263364601</v>
          </cell>
          <cell r="BL83">
            <v>1788.4896316258994</v>
          </cell>
          <cell r="BM83">
            <v>1884.5088155731896</v>
          </cell>
          <cell r="BN83">
            <v>1987.3679675472342</v>
          </cell>
          <cell r="BO83">
            <v>2099.055687601322</v>
          </cell>
          <cell r="BP83">
            <v>2222.5572614553198</v>
          </cell>
          <cell r="BQ83">
            <v>2360.8529993528941</v>
          </cell>
          <cell r="BR83">
            <v>2516.9182443539726</v>
          </cell>
          <cell r="BS83">
            <v>2693.7233806133827</v>
          </cell>
          <cell r="BT83">
            <v>2893.2338416456937</v>
          </cell>
          <cell r="BU83">
            <v>3119.4117852429508</v>
          </cell>
          <cell r="BV83">
            <v>3375.2127656008793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K84">
            <v>2</v>
          </cell>
          <cell r="L84">
            <v>3.9966666666666666</v>
          </cell>
          <cell r="O84">
            <v>18.96672217594136</v>
          </cell>
          <cell r="P84">
            <v>29.935110972314792</v>
          </cell>
          <cell r="Q84">
            <v>41.885219120694266</v>
          </cell>
          <cell r="R84">
            <v>53.815410422159779</v>
          </cell>
          <cell r="S84">
            <v>65.725718071456171</v>
          </cell>
          <cell r="T84">
            <v>78.616175208003739</v>
          </cell>
          <cell r="U84">
            <v>91.485148249323728</v>
          </cell>
          <cell r="V84">
            <v>105.33267300224152</v>
          </cell>
          <cell r="W84">
            <v>119.15711854723779</v>
          </cell>
          <cell r="X84">
            <v>132.95852334965906</v>
          </cell>
          <cell r="Y84">
            <v>146.73692581074297</v>
          </cell>
          <cell r="Z84">
            <v>160.49236426772507</v>
          </cell>
          <cell r="AA84">
            <v>174.22487699394551</v>
          </cell>
          <cell r="AB84">
            <v>186.93450219895561</v>
          </cell>
          <cell r="AC84">
            <v>198.6229446952907</v>
          </cell>
          <cell r="AD84">
            <v>208.29190645413189</v>
          </cell>
          <cell r="AE84">
            <v>215.94475327670833</v>
          </cell>
          <cell r="AF84">
            <v>220.58484535458047</v>
          </cell>
          <cell r="AG84">
            <v>223.21720394565617</v>
          </cell>
          <cell r="AH84">
            <v>224.8451752724134</v>
          </cell>
          <cell r="AI84">
            <v>225.47043331362605</v>
          </cell>
          <cell r="AJ84">
            <v>226.09464925810335</v>
          </cell>
          <cell r="AK84">
            <v>225.71782484267317</v>
          </cell>
          <cell r="AL84">
            <v>225.34162846793538</v>
          </cell>
          <cell r="AM84">
            <v>225.96605908715549</v>
          </cell>
          <cell r="AN84">
            <v>236.58944898867691</v>
          </cell>
          <cell r="AO84">
            <v>253.19513324036245</v>
          </cell>
          <cell r="AP84">
            <v>277.77314135162851</v>
          </cell>
          <cell r="AQ84">
            <v>310.31018611604247</v>
          </cell>
          <cell r="AR84">
            <v>350.79300247251575</v>
          </cell>
          <cell r="AS84">
            <v>398.20834746839489</v>
          </cell>
          <cell r="AT84">
            <v>454.5446668892809</v>
          </cell>
          <cell r="AU84">
            <v>518.78709244446554</v>
          </cell>
          <cell r="AV84">
            <v>591.92244729039146</v>
          </cell>
          <cell r="AW84">
            <v>671.93590987824086</v>
          </cell>
          <cell r="AX84">
            <v>759.81601669511042</v>
          </cell>
          <cell r="AY84">
            <v>855.54965666728526</v>
          </cell>
          <cell r="AZ84">
            <v>958.12374057283978</v>
          </cell>
          <cell r="BA84">
            <v>1067.5268676718852</v>
          </cell>
          <cell r="BB84">
            <v>1182.7476562257652</v>
          </cell>
          <cell r="BC84">
            <v>1302.7764101320556</v>
          </cell>
          <cell r="BD84">
            <v>1426.6051161151688</v>
          </cell>
          <cell r="BE84">
            <v>1552.2274409216436</v>
          </cell>
          <cell r="BF84">
            <v>1679.6403951867742</v>
          </cell>
          <cell r="BG84">
            <v>1806.8409945281296</v>
          </cell>
          <cell r="BH84">
            <v>1934.8295928705827</v>
          </cell>
          <cell r="BI84">
            <v>2062.6048768824653</v>
          </cell>
          <cell r="BJ84">
            <v>2190.1672020876613</v>
          </cell>
          <cell r="BK84">
            <v>2317.516923417515</v>
          </cell>
          <cell r="BL84">
            <v>2444.6543952118191</v>
          </cell>
          <cell r="BM84">
            <v>2576.5799712197995</v>
          </cell>
          <cell r="BN84">
            <v>2717.2856712677667</v>
          </cell>
          <cell r="BO84">
            <v>2869.7568618156538</v>
          </cell>
          <cell r="BP84">
            <v>3037.9739337126275</v>
          </cell>
          <cell r="BQ84">
            <v>3225.9106438231065</v>
          </cell>
          <cell r="BR84">
            <v>3437.5341260834011</v>
          </cell>
          <cell r="BS84">
            <v>3676.8049025399287</v>
          </cell>
          <cell r="BT84">
            <v>3947.6768943690286</v>
          </cell>
          <cell r="BU84">
            <v>4255.0974328784132</v>
          </cell>
          <cell r="BV84">
            <v>4602.0056038236162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K85">
            <v>1</v>
          </cell>
          <cell r="L85">
            <v>1.9983333333333333</v>
          </cell>
          <cell r="O85">
            <v>19.983361087970678</v>
          </cell>
          <cell r="P85">
            <v>36.950055486157396</v>
          </cell>
          <cell r="Q85">
            <v>53.888472060347134</v>
          </cell>
          <cell r="R85">
            <v>71.798657940246557</v>
          </cell>
          <cell r="S85">
            <v>89.678993510346146</v>
          </cell>
          <cell r="T85">
            <v>108.52952852116223</v>
          </cell>
          <cell r="U85">
            <v>127.34864597362696</v>
          </cell>
          <cell r="V85">
            <v>147.13639823033759</v>
          </cell>
          <cell r="W85">
            <v>166.89117089995369</v>
          </cell>
          <cell r="X85">
            <v>186.61301894845377</v>
          </cell>
          <cell r="Y85">
            <v>207.30199725020634</v>
          </cell>
          <cell r="Z85">
            <v>226.956493921456</v>
          </cell>
          <cell r="AA85">
            <v>246.57823309825358</v>
          </cell>
          <cell r="AB85">
            <v>265.16726937642318</v>
          </cell>
          <cell r="AC85">
            <v>282.72532392746245</v>
          </cell>
          <cell r="AD85">
            <v>296.25411505425001</v>
          </cell>
          <cell r="AE85">
            <v>306.76035819582626</v>
          </cell>
          <cell r="AF85">
            <v>313.24909093216655</v>
          </cell>
          <cell r="AG85">
            <v>316.72700911394628</v>
          </cell>
          <cell r="AH85">
            <v>318.19913076542304</v>
          </cell>
          <cell r="AI85">
            <v>318.66879888081399</v>
          </cell>
          <cell r="AJ85">
            <v>319.13768421601264</v>
          </cell>
          <cell r="AK85">
            <v>319.60578807565264</v>
          </cell>
          <cell r="AL85">
            <v>320.07311176219321</v>
          </cell>
          <cell r="AM85">
            <v>320.53965657592289</v>
          </cell>
          <cell r="AN85">
            <v>332.00542381496302</v>
          </cell>
          <cell r="AO85">
            <v>353.45208144193811</v>
          </cell>
          <cell r="AP85">
            <v>385.86299463953486</v>
          </cell>
          <cell r="AQ85">
            <v>429.21988964846895</v>
          </cell>
          <cell r="AR85">
            <v>484.50452316572148</v>
          </cell>
          <cell r="AS85">
            <v>550.69701562711191</v>
          </cell>
          <cell r="AT85">
            <v>629.77918726773339</v>
          </cell>
          <cell r="AU85">
            <v>720.72955528895386</v>
          </cell>
          <cell r="AV85">
            <v>822.52833936347224</v>
          </cell>
          <cell r="AW85">
            <v>936.15745879786641</v>
          </cell>
          <cell r="AX85">
            <v>1062.5971963665365</v>
          </cell>
          <cell r="AY85">
            <v>1198.8262010392589</v>
          </cell>
          <cell r="AZ85">
            <v>1344.82815737086</v>
          </cell>
          <cell r="BA85">
            <v>1501.5867771085752</v>
          </cell>
          <cell r="BB85">
            <v>1666.084132480061</v>
          </cell>
          <cell r="BC85">
            <v>1837.3073255925942</v>
          </cell>
          <cell r="BD85">
            <v>2013.2451467166065</v>
          </cell>
          <cell r="BE85">
            <v>2192.8897381387455</v>
          </cell>
          <cell r="BF85">
            <v>2373.2349219085145</v>
          </cell>
          <cell r="BG85">
            <v>2554.2795303720004</v>
          </cell>
          <cell r="BH85">
            <v>2735.0223978213803</v>
          </cell>
          <cell r="BI85">
            <v>2916.4640271583448</v>
          </cell>
          <cell r="BJ85">
            <v>3097.6032537797478</v>
          </cell>
          <cell r="BK85">
            <v>3278.4405816901149</v>
          </cell>
          <cell r="BL85">
            <v>3458.9765140539648</v>
          </cell>
          <cell r="BM85">
            <v>3645.2115531972081</v>
          </cell>
          <cell r="BN85">
            <v>3842.136200608546</v>
          </cell>
          <cell r="BO85">
            <v>4054.7326402741983</v>
          </cell>
          <cell r="BP85">
            <v>4288.9747525404082</v>
          </cell>
          <cell r="BQ85">
            <v>4549.826461286174</v>
          </cell>
          <cell r="BR85">
            <v>4843.2434171840305</v>
          </cell>
          <cell r="BS85">
            <v>5176.1713448220571</v>
          </cell>
          <cell r="BT85">
            <v>5553.5443925806867</v>
          </cell>
          <cell r="BU85">
            <v>5981.288485259719</v>
          </cell>
          <cell r="BV85">
            <v>6465.3196711176197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K86">
            <v>2</v>
          </cell>
          <cell r="L86">
            <v>3.9966666666666666</v>
          </cell>
          <cell r="O86">
            <v>10.966722175941358</v>
          </cell>
          <cell r="P86">
            <v>13.948444305648122</v>
          </cell>
          <cell r="Q86">
            <v>16.925196898472045</v>
          </cell>
          <cell r="R86">
            <v>20.896988236974593</v>
          </cell>
          <cell r="S86">
            <v>24.862159923246303</v>
          </cell>
          <cell r="T86">
            <v>28.820722990040892</v>
          </cell>
          <cell r="U86">
            <v>32.772688451724157</v>
          </cell>
          <cell r="V86">
            <v>36.718067304304618</v>
          </cell>
          <cell r="W86">
            <v>40.656870525464107</v>
          </cell>
          <cell r="X86">
            <v>44.589109074588336</v>
          </cell>
          <cell r="Y86">
            <v>48.514793892797357</v>
          </cell>
          <cell r="Z86">
            <v>52.433935902976025</v>
          </cell>
          <cell r="AA86">
            <v>56.346546009804399</v>
          </cell>
          <cell r="AB86">
            <v>60.252635099788058</v>
          </cell>
          <cell r="AC86">
            <v>64.152214041288403</v>
          </cell>
          <cell r="AD86">
            <v>67.045293684552917</v>
          </cell>
          <cell r="AE86">
            <v>68.933551528411996</v>
          </cell>
          <cell r="AF86">
            <v>69.818662275864639</v>
          </cell>
          <cell r="AG86">
            <v>70.702297838738204</v>
          </cell>
          <cell r="AH86">
            <v>70.58446067567364</v>
          </cell>
          <cell r="AI86">
            <v>70.466819907880847</v>
          </cell>
          <cell r="AJ86">
            <v>70.349375208034374</v>
          </cell>
          <cell r="AK86">
            <v>70.232126249354323</v>
          </cell>
          <cell r="AL86">
            <v>70.1150727056054</v>
          </cell>
          <cell r="AM86">
            <v>69.998214251096059</v>
          </cell>
          <cell r="AN86">
            <v>74.881550560677567</v>
          </cell>
          <cell r="AO86">
            <v>82.75674797640977</v>
          </cell>
          <cell r="AP86">
            <v>91.618820063115749</v>
          </cell>
          <cell r="AQ86">
            <v>103.46612202967722</v>
          </cell>
          <cell r="AR86">
            <v>117.29367849296109</v>
          </cell>
          <cell r="AS86">
            <v>134.09818902880613</v>
          </cell>
          <cell r="AT86">
            <v>152.87469204709146</v>
          </cell>
          <cell r="AU86">
            <v>174.61990089367964</v>
          </cell>
          <cell r="AV86">
            <v>198.32886772552351</v>
          </cell>
          <cell r="AW86">
            <v>223.99831961264763</v>
          </cell>
          <cell r="AX86">
            <v>252.62498907995987</v>
          </cell>
          <cell r="AY86">
            <v>283.20394743149325</v>
          </cell>
          <cell r="AZ86">
            <v>315.73194085244074</v>
          </cell>
          <cell r="BA86">
            <v>350.20572095102</v>
          </cell>
          <cell r="BB86">
            <v>386.62204474943496</v>
          </cell>
          <cell r="BC86">
            <v>424.97767467485255</v>
          </cell>
          <cell r="BD86">
            <v>463.26937855039444</v>
          </cell>
          <cell r="BE86">
            <v>502.49726291947712</v>
          </cell>
          <cell r="BF86">
            <v>541.6597674812781</v>
          </cell>
          <cell r="BG86">
            <v>580.75700120214265</v>
          </cell>
          <cell r="BH86">
            <v>619.78907286680578</v>
          </cell>
          <cell r="BI86">
            <v>658.75609107869445</v>
          </cell>
          <cell r="BJ86">
            <v>697.65816426022991</v>
          </cell>
          <cell r="BK86">
            <v>736.49540065312954</v>
          </cell>
          <cell r="BL86">
            <v>775.26790831870767</v>
          </cell>
          <cell r="BM86">
            <v>815.97579513817652</v>
          </cell>
          <cell r="BN86">
            <v>860.61583547961288</v>
          </cell>
          <cell r="BO86">
            <v>910.18147575381352</v>
          </cell>
          <cell r="BP86">
            <v>965.6645066275571</v>
          </cell>
          <cell r="BQ86">
            <v>1028.055065783178</v>
          </cell>
          <cell r="BR86">
            <v>1098.3416406735394</v>
          </cell>
          <cell r="BS86">
            <v>1177.5110712724168</v>
          </cell>
          <cell r="BT86">
            <v>1267.548552820296</v>
          </cell>
          <cell r="BU86">
            <v>1369.4359718989288</v>
          </cell>
          <cell r="BV86">
            <v>1484.1535786124305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6">
          <cell r="C6">
            <v>10</v>
          </cell>
          <cell r="D6">
            <v>250000</v>
          </cell>
        </row>
        <row r="21">
          <cell r="C21">
            <v>3.81914</v>
          </cell>
        </row>
      </sheetData>
      <sheetData sheetId="40" refreshError="1"/>
      <sheetData sheetId="41"/>
      <sheetData sheetId="42" refreshError="1"/>
      <sheetData sheetId="43"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K28">
            <v>79344</v>
          </cell>
          <cell r="L28">
            <v>79344</v>
          </cell>
          <cell r="O28">
            <v>79344</v>
          </cell>
          <cell r="P28">
            <v>79344</v>
          </cell>
          <cell r="Q28">
            <v>79344</v>
          </cell>
          <cell r="R28">
            <v>79344</v>
          </cell>
          <cell r="S28">
            <v>79344</v>
          </cell>
          <cell r="T28">
            <v>79344</v>
          </cell>
          <cell r="U28">
            <v>79344</v>
          </cell>
          <cell r="V28">
            <v>79344</v>
          </cell>
          <cell r="W28">
            <v>79344</v>
          </cell>
          <cell r="X28">
            <v>79344</v>
          </cell>
          <cell r="Y28">
            <v>79344</v>
          </cell>
          <cell r="Z28">
            <v>79344</v>
          </cell>
          <cell r="AA28">
            <v>79344</v>
          </cell>
          <cell r="AB28">
            <v>79344</v>
          </cell>
          <cell r="AC28">
            <v>79344</v>
          </cell>
          <cell r="AD28">
            <v>79344</v>
          </cell>
          <cell r="AE28">
            <v>79344</v>
          </cell>
          <cell r="AF28">
            <v>79344</v>
          </cell>
          <cell r="AG28">
            <v>79344</v>
          </cell>
          <cell r="AH28">
            <v>79344</v>
          </cell>
          <cell r="AI28">
            <v>79344</v>
          </cell>
          <cell r="AJ28">
            <v>79344</v>
          </cell>
          <cell r="AK28">
            <v>79344</v>
          </cell>
          <cell r="AL28">
            <v>79344</v>
          </cell>
          <cell r="AM28">
            <v>79344</v>
          </cell>
          <cell r="AN28">
            <v>79344</v>
          </cell>
          <cell r="AO28">
            <v>79344</v>
          </cell>
          <cell r="AP28">
            <v>79344</v>
          </cell>
          <cell r="AQ28">
            <v>79344</v>
          </cell>
          <cell r="AR28">
            <v>79344</v>
          </cell>
          <cell r="AS28">
            <v>79344</v>
          </cell>
          <cell r="AT28">
            <v>79344</v>
          </cell>
          <cell r="AU28">
            <v>79344</v>
          </cell>
          <cell r="AV28">
            <v>79344</v>
          </cell>
          <cell r="AW28">
            <v>79344</v>
          </cell>
          <cell r="AX28">
            <v>79344</v>
          </cell>
          <cell r="AY28">
            <v>79344</v>
          </cell>
          <cell r="AZ28">
            <v>79344</v>
          </cell>
          <cell r="BA28">
            <v>79344</v>
          </cell>
          <cell r="BB28">
            <v>79344</v>
          </cell>
          <cell r="BC28">
            <v>79344</v>
          </cell>
          <cell r="BD28">
            <v>79344</v>
          </cell>
          <cell r="BE28">
            <v>79344</v>
          </cell>
          <cell r="BF28">
            <v>79344</v>
          </cell>
          <cell r="BG28">
            <v>79344</v>
          </cell>
          <cell r="BH28">
            <v>79344</v>
          </cell>
          <cell r="BI28">
            <v>79344</v>
          </cell>
          <cell r="BJ28">
            <v>79344</v>
          </cell>
          <cell r="BK28">
            <v>79344</v>
          </cell>
          <cell r="BL28">
            <v>79344</v>
          </cell>
          <cell r="BM28">
            <v>79344</v>
          </cell>
          <cell r="BN28">
            <v>79344</v>
          </cell>
          <cell r="BO28">
            <v>79344</v>
          </cell>
          <cell r="BP28">
            <v>79344</v>
          </cell>
          <cell r="BQ28">
            <v>79344</v>
          </cell>
          <cell r="BR28">
            <v>79344</v>
          </cell>
          <cell r="BS28">
            <v>79344</v>
          </cell>
          <cell r="BT28">
            <v>79344</v>
          </cell>
          <cell r="BU28">
            <v>79344</v>
          </cell>
          <cell r="BV28">
            <v>79344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K29">
            <v>52</v>
          </cell>
          <cell r="L29">
            <v>104</v>
          </cell>
          <cell r="O29">
            <v>634.4</v>
          </cell>
          <cell r="P29">
            <v>1055.6000000000001</v>
          </cell>
          <cell r="Q29">
            <v>1492.4</v>
          </cell>
          <cell r="R29">
            <v>1934.4</v>
          </cell>
          <cell r="S29">
            <v>2397.2000000000003</v>
          </cell>
          <cell r="T29">
            <v>2865.2000000000003</v>
          </cell>
          <cell r="U29">
            <v>3343.6</v>
          </cell>
          <cell r="V29">
            <v>3822</v>
          </cell>
          <cell r="W29">
            <v>4295.2</v>
          </cell>
          <cell r="X29">
            <v>4778.8</v>
          </cell>
          <cell r="Y29">
            <v>5257.2</v>
          </cell>
          <cell r="Z29">
            <v>5725.2</v>
          </cell>
          <cell r="AA29">
            <v>6177.6</v>
          </cell>
          <cell r="AB29">
            <v>6598.8</v>
          </cell>
          <cell r="AC29">
            <v>6978.4000000000005</v>
          </cell>
          <cell r="AD29">
            <v>7269.6</v>
          </cell>
          <cell r="AE29">
            <v>7477.6</v>
          </cell>
          <cell r="AF29">
            <v>7571.2</v>
          </cell>
          <cell r="AG29">
            <v>7581.6</v>
          </cell>
          <cell r="AH29">
            <v>7550.4000000000005</v>
          </cell>
          <cell r="AI29">
            <v>7493.2</v>
          </cell>
          <cell r="AJ29">
            <v>7415.2</v>
          </cell>
          <cell r="AK29">
            <v>7337.2</v>
          </cell>
          <cell r="AL29">
            <v>7264.4000000000005</v>
          </cell>
          <cell r="AM29">
            <v>7202</v>
          </cell>
          <cell r="AN29">
            <v>7186.4000000000005</v>
          </cell>
          <cell r="AO29">
            <v>7228</v>
          </cell>
          <cell r="AP29">
            <v>7332</v>
          </cell>
          <cell r="AQ29">
            <v>7503.6</v>
          </cell>
          <cell r="AR29">
            <v>7768.8</v>
          </cell>
          <cell r="AS29">
            <v>8101.6</v>
          </cell>
          <cell r="AT29">
            <v>8522.8000000000011</v>
          </cell>
          <cell r="AU29">
            <v>8985.6</v>
          </cell>
          <cell r="AV29">
            <v>9510.8000000000011</v>
          </cell>
          <cell r="AW29">
            <v>10098.4</v>
          </cell>
          <cell r="AX29">
            <v>10738</v>
          </cell>
          <cell r="AY29">
            <v>11424.4</v>
          </cell>
          <cell r="AZ29">
            <v>12121.2</v>
          </cell>
          <cell r="BA29">
            <v>12833.6</v>
          </cell>
          <cell r="BB29">
            <v>13546</v>
          </cell>
          <cell r="BC29">
            <v>14268.800000000001</v>
          </cell>
          <cell r="BD29">
            <v>14981.2</v>
          </cell>
          <cell r="BE29">
            <v>15688.4</v>
          </cell>
          <cell r="BF29">
            <v>16400.8</v>
          </cell>
          <cell r="BG29">
            <v>17108</v>
          </cell>
          <cell r="BH29">
            <v>17810</v>
          </cell>
          <cell r="BI29">
            <v>18506.8</v>
          </cell>
          <cell r="BJ29">
            <v>19193.2</v>
          </cell>
          <cell r="BK29">
            <v>19869.2</v>
          </cell>
          <cell r="BL29">
            <v>20555.600000000002</v>
          </cell>
          <cell r="BM29">
            <v>21226.400000000001</v>
          </cell>
          <cell r="BN29">
            <v>21923.200000000001</v>
          </cell>
          <cell r="BO29">
            <v>22630.400000000001</v>
          </cell>
          <cell r="BP29">
            <v>23374</v>
          </cell>
          <cell r="BQ29">
            <v>24138.400000000001</v>
          </cell>
          <cell r="BR29">
            <v>24939.200000000001</v>
          </cell>
          <cell r="BS29">
            <v>25792</v>
          </cell>
          <cell r="BT29">
            <v>26691.600000000002</v>
          </cell>
          <cell r="BU29">
            <v>27664</v>
          </cell>
          <cell r="BV29">
            <v>28704</v>
          </cell>
        </row>
      </sheetData>
      <sheetData sheetId="44" refreshError="1"/>
      <sheetData sheetId="45" refreshError="1"/>
      <sheetData sheetId="46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L5">
            <v>3435.0507931034481</v>
          </cell>
          <cell r="M5">
            <v>6870.1300705172416</v>
          </cell>
          <cell r="P5">
            <v>23992.670226519047</v>
          </cell>
          <cell r="Q5">
            <v>34561.870701859902</v>
          </cell>
          <cell r="R5">
            <v>45102.58218680646</v>
          </cell>
          <cell r="S5">
            <v>55905.403869368682</v>
          </cell>
          <cell r="T5">
            <v>66808.035837632371</v>
          </cell>
          <cell r="U5">
            <v>78146.065423880005</v>
          </cell>
          <cell r="V5">
            <v>89539.931268863191</v>
          </cell>
          <cell r="W5">
            <v>101052.14736962198</v>
          </cell>
          <cell r="X5">
            <v>112508.22353320135</v>
          </cell>
          <cell r="Y5">
            <v>123991.40377214026</v>
          </cell>
          <cell r="Z5">
            <v>135560.46644401428</v>
          </cell>
          <cell r="AA5">
            <v>146757.13749189494</v>
          </cell>
          <cell r="AB5">
            <v>157603.83913630503</v>
          </cell>
          <cell r="AC5">
            <v>167606.179114756</v>
          </cell>
          <cell r="AD5">
            <v>176780.2629127831</v>
          </cell>
          <cell r="AE5">
            <v>183790.32751827332</v>
          </cell>
          <cell r="AF5">
            <v>188698.55613562794</v>
          </cell>
          <cell r="AG5">
            <v>190970.63452367773</v>
          </cell>
          <cell r="AH5">
            <v>191051.3275902762</v>
          </cell>
          <cell r="AI5">
            <v>190225.07727647634</v>
          </cell>
          <cell r="AJ5">
            <v>188940.40760975113</v>
          </cell>
          <cell r="AK5">
            <v>187200.31430971189</v>
          </cell>
          <cell r="AL5">
            <v>185274.460360575</v>
          </cell>
          <cell r="AM5">
            <v>183378.36176342235</v>
          </cell>
          <cell r="AN5">
            <v>181765.03438347182</v>
          </cell>
          <cell r="AO5">
            <v>181947.62318823498</v>
          </cell>
          <cell r="AP5">
            <v>183344.50616567989</v>
          </cell>
          <cell r="AQ5">
            <v>186448.01483011642</v>
          </cell>
          <cell r="AR5">
            <v>191357.16191804322</v>
          </cell>
          <cell r="AS5">
            <v>198628.01039990396</v>
          </cell>
          <cell r="AT5">
            <v>207751.61062165123</v>
          </cell>
          <cell r="AU5">
            <v>218965.26104073014</v>
          </cell>
          <cell r="AV5">
            <v>231553.55337117944</v>
          </cell>
          <cell r="AW5">
            <v>245676.13060751482</v>
          </cell>
          <cell r="AX5">
            <v>261358.85313926096</v>
          </cell>
          <cell r="AY5">
            <v>278572.77425069548</v>
          </cell>
          <cell r="AZ5">
            <v>296906.66430280649</v>
          </cell>
          <cell r="BA5">
            <v>315808.83211057761</v>
          </cell>
          <cell r="BB5">
            <v>334992.42711453122</v>
          </cell>
          <cell r="BC5">
            <v>354383.1284854323</v>
          </cell>
          <cell r="BD5">
            <v>373699.655601317</v>
          </cell>
          <cell r="BE5">
            <v>392080.34924761369</v>
          </cell>
          <cell r="BF5">
            <v>410590.77967174118</v>
          </cell>
          <cell r="BG5">
            <v>429005.09786987456</v>
          </cell>
          <cell r="BH5">
            <v>447335.71628767764</v>
          </cell>
          <cell r="BI5">
            <v>465506.21951961197</v>
          </cell>
          <cell r="BJ5">
            <v>483539.78569587233</v>
          </cell>
          <cell r="BK5">
            <v>501489.27031643665</v>
          </cell>
          <cell r="BL5">
            <v>519280.25931464497</v>
          </cell>
          <cell r="BM5">
            <v>536984.60672917799</v>
          </cell>
          <cell r="BN5">
            <v>554922.55767819262</v>
          </cell>
          <cell r="BO5">
            <v>573476.24623194733</v>
          </cell>
          <cell r="BP5">
            <v>592758.03923437686</v>
          </cell>
          <cell r="BQ5">
            <v>613090.59410910122</v>
          </cell>
          <cell r="BR5">
            <v>634581.1771078849</v>
          </cell>
          <cell r="BS5">
            <v>657549.92698557861</v>
          </cell>
          <cell r="BT5">
            <v>682150.89057037281</v>
          </cell>
          <cell r="BU5">
            <v>708759.96359229553</v>
          </cell>
          <cell r="BV5">
            <v>736744.03273304272</v>
          </cell>
          <cell r="BW5">
            <v>766923.38167682104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L16">
            <v>7566.1469090909086</v>
          </cell>
          <cell r="M16">
            <v>15132.357027878788</v>
          </cell>
          <cell r="P16">
            <v>50806.336862534183</v>
          </cell>
          <cell r="Q16">
            <v>71990.692446551184</v>
          </cell>
          <cell r="R16">
            <v>93637.253886413004</v>
          </cell>
          <cell r="S16">
            <v>116004.06230569321</v>
          </cell>
          <cell r="T16">
            <v>138580.87302609283</v>
          </cell>
          <cell r="U16">
            <v>162075.1319710493</v>
          </cell>
          <cell r="V16">
            <v>185700.75529655215</v>
          </cell>
          <cell r="W16">
            <v>209523.37886196698</v>
          </cell>
          <cell r="X16">
            <v>233284.15080628791</v>
          </cell>
          <cell r="Y16">
            <v>257111.4781185805</v>
          </cell>
          <cell r="Z16">
            <v>281068.85142474651</v>
          </cell>
          <cell r="AA16">
            <v>304295.26696328103</v>
          </cell>
          <cell r="AB16">
            <v>326782.48429409979</v>
          </cell>
          <cell r="AC16">
            <v>347552.09986270044</v>
          </cell>
          <cell r="AD16">
            <v>366589.69975686877</v>
          </cell>
          <cell r="AE16">
            <v>381181.26184515271</v>
          </cell>
          <cell r="AF16">
            <v>391389.65975419874</v>
          </cell>
          <cell r="AG16">
            <v>396090.71035763872</v>
          </cell>
          <cell r="AH16">
            <v>396275.03803431534</v>
          </cell>
          <cell r="AI16">
            <v>394536.05563759158</v>
          </cell>
          <cell r="AJ16">
            <v>391866.5547812258</v>
          </cell>
          <cell r="AK16">
            <v>388268.24812325713</v>
          </cell>
          <cell r="AL16">
            <v>384281.74680062738</v>
          </cell>
          <cell r="AM16">
            <v>380363.189828687</v>
          </cell>
          <cell r="AN16">
            <v>377041.10703351797</v>
          </cell>
          <cell r="AO16">
            <v>377625.06631573482</v>
          </cell>
          <cell r="AP16">
            <v>380795.34422339039</v>
          </cell>
          <cell r="AQ16">
            <v>387558.39034665446</v>
          </cell>
          <cell r="AR16">
            <v>398166.52098092518</v>
          </cell>
          <cell r="AS16">
            <v>413741.92791868432</v>
          </cell>
          <cell r="AT16">
            <v>433219.37179639557</v>
          </cell>
          <cell r="AU16">
            <v>457069.04467370454</v>
          </cell>
          <cell r="AV16">
            <v>483895.09418106661</v>
          </cell>
          <cell r="AW16">
            <v>513951.98045440123</v>
          </cell>
          <cell r="AX16">
            <v>547331.67555364384</v>
          </cell>
          <cell r="AY16">
            <v>583939.09174287249</v>
          </cell>
          <cell r="AZ16">
            <v>622997.74009299814</v>
          </cell>
          <cell r="BA16">
            <v>663299.03490193398</v>
          </cell>
          <cell r="BB16">
            <v>704262.7693346733</v>
          </cell>
          <cell r="BC16">
            <v>745747.16675547906</v>
          </cell>
          <cell r="BD16">
            <v>787700.57402300776</v>
          </cell>
          <cell r="BE16">
            <v>829752.31683599972</v>
          </cell>
          <cell r="BF16">
            <v>872031.75331400044</v>
          </cell>
          <cell r="BG16">
            <v>914165.32180999231</v>
          </cell>
          <cell r="BH16">
            <v>956096.26984939969</v>
          </cell>
          <cell r="BI16">
            <v>997694.63738752948</v>
          </cell>
          <cell r="BJ16">
            <v>1039028.0353918838</v>
          </cell>
          <cell r="BK16">
            <v>1080158.5776359274</v>
          </cell>
          <cell r="BL16">
            <v>1120960.0722853222</v>
          </cell>
          <cell r="BM16">
            <v>1161557.1420557557</v>
          </cell>
          <cell r="BN16">
            <v>1202795.8420311175</v>
          </cell>
          <cell r="BO16">
            <v>1245533.2170459141</v>
          </cell>
          <cell r="BP16">
            <v>1290075.784156898</v>
          </cell>
          <cell r="BQ16">
            <v>1337167.6358014848</v>
          </cell>
          <cell r="BR16">
            <v>1387107.1453660582</v>
          </cell>
          <cell r="BS16">
            <v>1440636.9378571152</v>
          </cell>
          <cell r="BT16">
            <v>1498185.8463425045</v>
          </cell>
          <cell r="BU16">
            <v>1560558.9673016306</v>
          </cell>
          <cell r="BV16">
            <v>1628175.2091924916</v>
          </cell>
          <cell r="BW16">
            <v>1701718.3366680797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266.21357142857147</v>
          </cell>
          <cell r="M27">
            <v>532.42916785714283</v>
          </cell>
          <cell r="P27">
            <v>2935.3659305638303</v>
          </cell>
          <cell r="Q27">
            <v>4836.8989825843182</v>
          </cell>
          <cell r="R27">
            <v>6781.452484280012</v>
          </cell>
          <cell r="S27">
            <v>8785.1314491871635</v>
          </cell>
          <cell r="T27">
            <v>10820.009792009949</v>
          </cell>
          <cell r="U27">
            <v>12920.852785213741</v>
          </cell>
          <cell r="V27">
            <v>84937.189644857426</v>
          </cell>
          <cell r="W27">
            <v>87102.21228140172</v>
          </cell>
          <cell r="X27">
            <v>89271.598401659023</v>
          </cell>
          <cell r="Y27">
            <v>91448.613713876737</v>
          </cell>
          <cell r="Z27">
            <v>93628.104640616948</v>
          </cell>
          <cell r="AA27">
            <v>95749.021379470752</v>
          </cell>
          <cell r="AB27">
            <v>97794.415863433082</v>
          </cell>
          <cell r="AC27">
            <v>99697.224372296216</v>
          </cell>
          <cell r="AD27">
            <v>101441.87330159557</v>
          </cell>
          <cell r="AE27">
            <v>102787.9598457501</v>
          </cell>
          <cell r="AF27">
            <v>103738.91004196896</v>
          </cell>
          <cell r="AG27">
            <v>104194.64178884687</v>
          </cell>
          <cell r="AH27">
            <v>104249.62024564276</v>
          </cell>
          <cell r="AI27">
            <v>104124.61744398813</v>
          </cell>
          <cell r="AJ27">
            <v>103916.57623357614</v>
          </cell>
          <cell r="AK27">
            <v>103627.85167841701</v>
          </cell>
          <cell r="AL27">
            <v>103314.28598886196</v>
          </cell>
          <cell r="AM27">
            <v>103007.64643350206</v>
          </cell>
          <cell r="AN27">
            <v>102757.7690212141</v>
          </cell>
          <cell r="AO27">
            <v>102745.32421516492</v>
          </cell>
          <cell r="AP27">
            <v>102935.31997538745</v>
          </cell>
          <cell r="AQ27">
            <v>103418.40139628609</v>
          </cell>
          <cell r="AR27">
            <v>104218.62811141269</v>
          </cell>
          <cell r="AS27">
            <v>105417.65388352046</v>
          </cell>
          <cell r="AT27">
            <v>106925.27182863417</v>
          </cell>
          <cell r="AU27">
            <v>108784.47003617587</v>
          </cell>
          <cell r="AV27">
            <v>110884.20483448531</v>
          </cell>
          <cell r="AW27">
            <v>113223.74652470746</v>
          </cell>
          <cell r="AX27">
            <v>115839.12900988551</v>
          </cell>
          <cell r="AY27">
            <v>118694.14433657678</v>
          </cell>
          <cell r="AZ27">
            <v>121738.45284080395</v>
          </cell>
          <cell r="BA27">
            <v>124846.86308662026</v>
          </cell>
          <cell r="BB27">
            <v>127993.89446191999</v>
          </cell>
          <cell r="BC27">
            <v>131153.98769373208</v>
          </cell>
          <cell r="BD27">
            <v>134320.31300789292</v>
          </cell>
          <cell r="BE27">
            <v>137484.19822750083</v>
          </cell>
          <cell r="BF27">
            <v>140639.05331501568</v>
          </cell>
          <cell r="BG27">
            <v>143778.06895916985</v>
          </cell>
          <cell r="BH27">
            <v>146893.20108328122</v>
          </cell>
          <cell r="BI27">
            <v>149980.51076033857</v>
          </cell>
          <cell r="BJ27">
            <v>153045.13702822838</v>
          </cell>
          <cell r="BK27">
            <v>156082.86495979317</v>
          </cell>
          <cell r="BL27">
            <v>159096.00870991632</v>
          </cell>
          <cell r="BM27">
            <v>162082.94814800413</v>
          </cell>
          <cell r="BN27">
            <v>165090.64514370001</v>
          </cell>
          <cell r="BO27">
            <v>168146.35556831249</v>
          </cell>
          <cell r="BP27">
            <v>171275.01879528858</v>
          </cell>
          <cell r="BQ27">
            <v>174509.62566104383</v>
          </cell>
          <cell r="BR27">
            <v>177872.44034585706</v>
          </cell>
          <cell r="BS27">
            <v>181397.15302305942</v>
          </cell>
          <cell r="BT27">
            <v>185115.41434428384</v>
          </cell>
          <cell r="BU27">
            <v>189058.54821009681</v>
          </cell>
          <cell r="BV27">
            <v>193253.20977172587</v>
          </cell>
          <cell r="BW27">
            <v>197733.62104088036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VERSIONING NOTES&gt;&gt;"/>
      <sheetName val="&lt;&lt;KEY FINANCIAL INDICATORS CONS"/>
      <sheetName val="&lt;&lt;CASH FLOW PROJECTIONS CONS"/>
      <sheetName val="Sensitivity Inputs"/>
      <sheetName val="&lt;&lt;KEY FINANCIAL INDICATORS FLTE"/>
      <sheetName val="Sensitivities"/>
      <sheetName val="&lt;&lt;KEY FINANCIAL INDICATORS&gt;&gt;"/>
      <sheetName val="&lt;&lt;CASH FLOW PROJECTIONS&gt;&gt;"/>
      <sheetName val="&lt;&lt;KFI Reseller&gt;&gt;"/>
      <sheetName val="&lt;&lt;Reseller Projection&gt;&gt;"/>
      <sheetName val="&lt;&lt;MVLP PROFITABILITY&gt;&gt;"/>
      <sheetName val="&lt;&lt;SUBSCRIBER BASE GRAPH&gt;&gt;"/>
      <sheetName val="&lt;&lt;ACTIVATION CURVE&gt;&gt;"/>
      <sheetName val="Ghana - Forex Effects Calcs"/>
      <sheetName val="BASIC INPUT ASSUMPTIONS"/>
      <sheetName val="MVLP INPUT"/>
      <sheetName val="MVLP DASHBOARD"/>
      <sheetName val="BUNDLES"/>
      <sheetName val="SUBSCRIBER NORMALIZATION"/>
      <sheetName val="ACQUISITION ASSUMPTIONS"/>
      <sheetName val="COMMISSION ASSUMPTIONS"/>
      <sheetName val="COMMISSION COSTS"/>
      <sheetName val="LOGISTICS COST"/>
      <sheetName val="CAPITAL EXPENDITURE"/>
      <sheetName val="OPERATIONAL EXPENDITURE"/>
      <sheetName val="SIM STOCK"/>
      <sheetName val="DEVICE ASSUMPTIONS"/>
      <sheetName val="DEVICE REVENUE-SALES"/>
      <sheetName val="DEVICE REVENUE-UPGRADES"/>
      <sheetName val="SUBSCRIBER BASE"/>
      <sheetName val="REVENUE"/>
      <sheetName val="SPECIFIC VALUE"/>
      <sheetName val="DIRECT COST"/>
      <sheetName val="WHOLESALE TRAFFIC"/>
      <sheetName val="WHOLESALE COSTS"/>
      <sheetName val="20GB overview"/>
      <sheetName val="50GB overview"/>
      <sheetName val="100GB overview"/>
      <sheetName val="200GB overview"/>
      <sheetName val="&lt;&lt;CASH FLOW PROJECTIONS FLTE"/>
      <sheetName val="Adjustments &amp; Issues "/>
      <sheetName val="Price erosion and deval - reven"/>
      <sheetName val="Costs deval"/>
      <sheetName val="&lt;&lt;MVLP PROFITABILITY  FLTE"/>
      <sheetName val="&lt;&lt;SUBSCRIBER BASE GRAPH FLTE"/>
      <sheetName val="&lt;&lt;ACTIVATION CURVE FLTE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COMMISSION ASSUMPTIONS FLTE"/>
      <sheetName val="COMMISSION COSTS FLTE"/>
      <sheetName val="Direct Sales Salary costs"/>
      <sheetName val="LOGISTICS COST FLTE"/>
      <sheetName val="CAPITAL EXPENDITURE FLTE"/>
      <sheetName val="OPERATIONAL EXPENDITURE FLTE"/>
      <sheetName val="SIM STOCK FLTE"/>
      <sheetName val="DEVICE ASSUMPTIONS FLTE"/>
      <sheetName val="DEVICE REVENUE-SALES FLTE"/>
      <sheetName val="DEVICE REVENUE-UPGRADES FLTE"/>
      <sheetName val="SUBSCRIBER BASE FLTE"/>
      <sheetName val="Ghana"/>
      <sheetName val="Mobile-by-market (3)"/>
      <sheetName val="Operator-search"/>
      <sheetName val="Ghana (2)"/>
      <sheetName val="Ghana churn reduction value"/>
      <sheetName val="REVENUE FLTE"/>
      <sheetName val="SPECIFIC VALUE FLTE"/>
      <sheetName val="DIRECT COST FLTE"/>
      <sheetName val="WHOLESALE TRAFFIC FLTE"/>
      <sheetName val="WHOLESALE COSTS FLTE"/>
      <sheetName val="WHOLESALE COSTS2 FTTH JH"/>
      <sheetName val="Sheet2"/>
      <sheetName val="Mobile-by-market (4)"/>
      <sheetName val="Forecast"/>
      <sheetName val="WSR SL"/>
      <sheetName val="Sheet1"/>
      <sheetName val="&lt;&lt;KEY FINANCIAL INDICATORS FTTH"/>
      <sheetName val="&lt;&lt;CASH FLOW PROJECTIONS  FTTH"/>
      <sheetName val="&lt;&lt;MVLP PROFITABILITY FTTH"/>
      <sheetName val="&lt;&lt;SUBSCRIBER BASE GRAPH FTTH"/>
      <sheetName val="&lt;&lt;ACTIVATION CURVE FTTH"/>
      <sheetName val="BASIC INPUT ASSUMPTIONS FTTH"/>
      <sheetName val="MVLP INPUT FTTH"/>
      <sheetName val="MVLP DASHBOARD FTTH"/>
      <sheetName val="BUNDLES FTTH"/>
      <sheetName val="SUBSCRIBER NORMALIZATION FTTH"/>
      <sheetName val="ACQUISITION ASSUMPTIONS FTTH"/>
      <sheetName val="COMMISSION ASSUMPTIONS FTTH"/>
      <sheetName val="COMMISSION COSTS FTTH"/>
      <sheetName val="LOGISTICS COST FTTH"/>
      <sheetName val="CAPITAL EXPENDITURE FTTH"/>
      <sheetName val="OPERATIONAL EXPENDITURE FTTH"/>
      <sheetName val="SIM STOCK FTTH"/>
      <sheetName val="DEVICE ASSUMPTIONS FTTH"/>
      <sheetName val="DEVICE REVENUE-SALES FTTH"/>
      <sheetName val="DEVICE REVENUE-UPGRADES FTTH"/>
      <sheetName val="SUBSCRIBER BASE FTTH"/>
      <sheetName val="REVENUE FTTH"/>
      <sheetName val="SPECIFIC VALUE FTTH"/>
      <sheetName val="DIRECT COST FTTH"/>
      <sheetName val="WHOLESALE TRAFFIC FTTH"/>
      <sheetName val="WHOLESALE COSTS FTTH"/>
      <sheetName val="OCS COSTS"/>
      <sheetName val="Bla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12.927280878347254</v>
          </cell>
          <cell r="L86">
            <v>12.928882412878957</v>
          </cell>
          <cell r="M86">
            <v>12.93057530369534</v>
          </cell>
          <cell r="N86">
            <v>12.928281472417007</v>
          </cell>
          <cell r="O86">
            <v>12.932025781738906</v>
          </cell>
          <cell r="P86">
            <v>12.935510912188825</v>
          </cell>
          <cell r="Q86">
            <v>12.938974676715759</v>
          </cell>
          <cell r="R86">
            <v>12.939633138109668</v>
          </cell>
          <cell r="S86">
            <v>12.940885102311347</v>
          </cell>
          <cell r="T86">
            <v>12.941459962323234</v>
          </cell>
          <cell r="U86">
            <v>12.942456464077317</v>
          </cell>
          <cell r="V86">
            <v>12.943881400091767</v>
          </cell>
          <cell r="W86">
            <v>12.941049878429373</v>
          </cell>
          <cell r="X86">
            <v>12.938702628022746</v>
          </cell>
          <cell r="Y86">
            <v>12.937375910588532</v>
          </cell>
          <cell r="Z86">
            <v>12.935502906648155</v>
          </cell>
          <cell r="AA86">
            <v>12.934625195011494</v>
          </cell>
          <cell r="AB86">
            <v>12.934070241212723</v>
          </cell>
          <cell r="AC86">
            <v>12.933072270780322</v>
          </cell>
          <cell r="AD86">
            <v>12.932194844247645</v>
          </cell>
          <cell r="AE86">
            <v>12.93165330839374</v>
          </cell>
          <cell r="AF86">
            <v>12.931218717434126</v>
          </cell>
          <cell r="AG86">
            <v>12.930840015645186</v>
          </cell>
          <cell r="AH86">
            <v>12.930470452994049</v>
          </cell>
          <cell r="AI86">
            <v>12.936970387614856</v>
          </cell>
          <cell r="AJ86">
            <v>12.943179664197315</v>
          </cell>
          <cell r="AK86">
            <v>12.948951367925075</v>
          </cell>
          <cell r="AL86">
            <v>12.953845445945721</v>
          </cell>
          <cell r="AM86">
            <v>12.959009008705488</v>
          </cell>
          <cell r="AN86">
            <v>12.963686668611624</v>
          </cell>
          <cell r="AO86">
            <v>12.968253260376557</v>
          </cell>
          <cell r="AP86">
            <v>12.971885030270641</v>
          </cell>
          <cell r="AQ86">
            <v>12.976606081589878</v>
          </cell>
          <cell r="AR86">
            <v>12.979885755553466</v>
          </cell>
          <cell r="AS86">
            <v>12.982948382183167</v>
          </cell>
          <cell r="AT86">
            <v>12.986436651884441</v>
          </cell>
          <cell r="AU86">
            <v>12.989901875498377</v>
          </cell>
          <cell r="AV86">
            <v>12.992888074306604</v>
          </cell>
          <cell r="AW86">
            <v>12.997208589888441</v>
          </cell>
          <cell r="AX86">
            <v>13.000608600297165</v>
          </cell>
          <cell r="AY86">
            <v>13.00306168172864</v>
          </cell>
          <cell r="AZ86">
            <v>13.006249964735016</v>
          </cell>
          <cell r="BA86">
            <v>13.00914799180784</v>
          </cell>
          <cell r="BB86">
            <v>13.011298362601593</v>
          </cell>
          <cell r="BC86">
            <v>13.015653714329673</v>
          </cell>
          <cell r="BD86">
            <v>13.017646993997191</v>
          </cell>
          <cell r="BE86">
            <v>13.020120083408637</v>
          </cell>
          <cell r="BF86">
            <v>13.022130553181636</v>
          </cell>
          <cell r="BG86">
            <v>13.023752776579318</v>
          </cell>
          <cell r="BH86">
            <v>13.026538394641387</v>
          </cell>
          <cell r="BI86">
            <v>13.027761319131564</v>
          </cell>
          <cell r="BJ86">
            <v>13.029620440480548</v>
          </cell>
          <cell r="BK86">
            <v>13.031434173109751</v>
          </cell>
          <cell r="BL86">
            <v>13.033327694640077</v>
          </cell>
          <cell r="BM86">
            <v>13.035166101234829</v>
          </cell>
          <cell r="BN86">
            <v>13.037293487898021</v>
          </cell>
          <cell r="BO86">
            <v>13.039226639463996</v>
          </cell>
          <cell r="BP86">
            <v>13.04121362110997</v>
          </cell>
          <cell r="BQ86">
            <v>13.043343831301147</v>
          </cell>
          <cell r="BR86">
            <v>13.044820462837709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4">
          <cell r="J54">
            <v>0</v>
          </cell>
          <cell r="K54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25">
          <cell r="D25">
            <v>1500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lt;&lt;KEY FINANCIAL INDICATORS&gt; TOT"/>
      <sheetName val="&lt;&lt;CASH FLOW PROJECTIONS&gt;&gt; TOT"/>
      <sheetName val="&lt;&lt;VERSIONING NOTES&gt;&gt;"/>
      <sheetName val="&lt;&lt;KEY FINANCIAL INDICATORS&gt;&gt;"/>
      <sheetName val="&lt;&lt;CASH FLOW PROJECTIONS&gt;&gt;"/>
      <sheetName val="Chart1"/>
      <sheetName val="Chart2"/>
      <sheetName val="Chart3"/>
      <sheetName val="Chart4"/>
      <sheetName val="BASIC INPUT ASSUMPTIONS"/>
      <sheetName val="MVLP INPUT"/>
      <sheetName val="BUNDLES"/>
      <sheetName val="MVLP DASHBOARD"/>
      <sheetName val="SUBSCRIBER NORMALIZATION"/>
      <sheetName val="ACQUISITION ASSUMPTIONS"/>
      <sheetName val="DEVICE ASSUMPTIONS"/>
      <sheetName val="COMMISSION ASSUMPTIONS"/>
      <sheetName val="COMMISSION COSTS"/>
      <sheetName val="CAPITAL EXPENDITURE"/>
      <sheetName val="OPERATIONAL EXPENDITURE"/>
      <sheetName val="SIM STOCK"/>
      <sheetName val="SUBSCRIBER BASE"/>
      <sheetName val="REVENUE"/>
      <sheetName val="DIRECT COST"/>
      <sheetName val="WHOLESALE TRAFFIC"/>
      <sheetName val="WHOLESALE COSTS"/>
      <sheetName val="Volume breaks for Metl"/>
      <sheetName val="Additional Packages"/>
      <sheetName val="&lt;&lt;VERSIONING NOTES&gt;&gt; FLTE"/>
      <sheetName val="&lt;&lt;KEY FINANCIAL INDICATORS&gt;FLTE"/>
      <sheetName val="&lt;&lt;CASH FLOW PROJECTIONS&gt;&gt;FLTE"/>
      <sheetName val="Chart5"/>
      <sheetName val="Chart6"/>
      <sheetName val="Chart7"/>
      <sheetName val="BASIC INPUT ASSUMPTIONS FLTE"/>
      <sheetName val="MVLP INPUT FLTE"/>
      <sheetName val="MVLP DASHBOARD FLTE"/>
      <sheetName val="BUNDLES FLTE"/>
      <sheetName val="SUBSCRIBER NORMALIZATION FLTE"/>
      <sheetName val="ACQUISITION ASSUMPTIONS FLTE"/>
      <sheetName val="DEVICE ASSUMPTIONS FLTE"/>
      <sheetName val="COMMISSION ASSUMPTIONS FLTE"/>
      <sheetName val="COMMISSION COSTS FLTE"/>
      <sheetName val="CAPITAL EXPENDITURE FLTE"/>
      <sheetName val="OPERATIONAL EXPENDITURE FLTE"/>
      <sheetName val="SIM STOCK FLTE"/>
      <sheetName val="SUBSCRIBER BASE FLTE"/>
      <sheetName val="REVENUE FLTE"/>
      <sheetName val="DIRECT COST FLTE"/>
      <sheetName val="WHOLESALE TRAFFIC FLTE"/>
      <sheetName val="WHOLESALE COSTS FLTE"/>
      <sheetName val="DEVICE ASSUMPTIONS (2)"/>
      <sheetName val="Blank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7">
          <cell r="D7">
            <v>135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k Van de Merwe" id="{83A3337C-4C6E-094A-BF73-00384FC01DCD}" userId="S::zak@mvne.co.za::c7fde9fe-ea4c-432a-ba13-0996987958de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B9BFC522-797D-8A4D-B40A-11878D88CF88}">
    <text>Complete these fields and they will pull across to all sheets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8" dT="2019-02-08T12:39:15.61" personId="{83A3337C-4C6E-094A-BF73-00384FC01DCD}" id="{CFFF390B-B79F-0C40-BD9F-7D5B96C09597}">
    <text>This represents the Core Business services that the Client may wish to add to a Subscription Service per month, e.g. Funeral Cover</text>
  </threadedComment>
  <threadedComment ref="K8" dT="2019-02-08T12:39:37.28" personId="{83A3337C-4C6E-094A-BF73-00384FC01DCD}" id="{F2518299-FE79-3147-AB2E-599358C1F0DC}">
    <text>This represents any other subscriptions that the Client may wish to add to a Package, e.g. Video Content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0FCC4E65-5CA5-9846-AF83-DCE2602ED566}">
    <text>This creates the factors used to approximate normal adoption by consumers over a period of time.</text>
  </threadedComment>
  <threadedComment ref="F6" dT="2019-02-08T06:21:02.56" personId="{83A3337C-4C6E-094A-BF73-00384FC01DCD}" id="{C4DC0626-BC51-234D-876E-19DA11AEC2E9}">
    <text>This creates the factors for seasonality (e.g. selling less in January after Christmas and more leading up to Christmas)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4" dT="2019-02-07T12:00:02.07" personId="{83A3337C-4C6E-094A-BF73-00384FC01DCD}" id="{3E30E29D-C6EF-4B9B-8546-94DA8B1EB3E2}">
    <text>Complete these fields and they will pull across to all sheets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8" dT="2019-02-08T12:39:15.61" personId="{83A3337C-4C6E-094A-BF73-00384FC01DCD}" id="{FB1995C9-D95A-4877-80E9-1B99078971B0}">
    <text>This represents the Core Business services that the Client may wish to add to a Subscription Service per month, e.g. Funeral Cover</text>
  </threadedComment>
  <threadedComment ref="H8" dT="2019-02-08T12:39:37.28" personId="{83A3337C-4C6E-094A-BF73-00384FC01DCD}" id="{4479B741-BA5B-48EA-9198-80823A2EE891}">
    <text>This represents any other subscriptions that the Client may wish to add to a Package, e.g. Video Content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6" dT="2019-02-08T06:20:42.20" personId="{83A3337C-4C6E-094A-BF73-00384FC01DCD}" id="{3E89F0FC-D4DF-40D7-9E35-5A8BEF073A1D}">
    <text>This creates the factors used to approximate normal adoption by consumers over a period of time.</text>
  </threadedComment>
  <threadedComment ref="F6" dT="2019-02-08T06:21:02.56" personId="{83A3337C-4C6E-094A-BF73-00384FC01DCD}" id="{58A3A7E4-4F97-4E7D-ACBC-6BB5C883635F}">
    <text>This creates the factors for seasonality (e.g. selling less in January after Christmas and more leading up to Christmas)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3" dT="2019-02-08T12:01:58.94" personId="{83A3337C-4C6E-094A-BF73-00384FC01DCD}" id="{09946F18-A02E-4B73-8A22-B563FE8A0F3D}">
    <text>Assumed the cost of B2C divided by the number of SIMs in a Box.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B6AC-F794-4713-A60E-D1991BD05817}">
  <sheetPr>
    <tabColor rgb="FFFF0000"/>
  </sheetPr>
  <dimension ref="B2:J29"/>
  <sheetViews>
    <sheetView zoomScale="50" zoomScaleNormal="50" workbookViewId="0">
      <selection activeCell="D24" sqref="D24:H27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  <c r="J4" s="447">
        <v>0.08</v>
      </c>
    </row>
    <row r="5" spans="2:10" ht="25" customHeight="1">
      <c r="J5" s="448">
        <f ca="1">H26/2300000</f>
        <v>0.96636953813394266</v>
      </c>
    </row>
    <row r="6" spans="2:10" ht="25" customHeight="1">
      <c r="C6" s="379" t="s">
        <v>465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10" ht="25" customHeight="1">
      <c r="C7" s="379" t="s">
        <v>466</v>
      </c>
      <c r="D7" s="378" t="s">
        <v>4</v>
      </c>
      <c r="E7" s="33" t="s">
        <v>507</v>
      </c>
      <c r="F7" s="34" t="s">
        <v>6</v>
      </c>
      <c r="G7" s="33" t="s">
        <v>7</v>
      </c>
      <c r="H7" s="35" t="s">
        <v>8</v>
      </c>
    </row>
    <row r="8" spans="2:10" ht="25" customHeight="1">
      <c r="C8" s="380">
        <f ca="1">'&lt;&lt;KEY FINANCIAL INDICATORS&gt;&gt;'!C8+'&lt;&lt;KEY FINANCIAL INDICATORS&gt;FLTE'!C8</f>
        <v>13007634697.982697</v>
      </c>
      <c r="D8" s="383">
        <f ca="1">ABS(MIN('&lt;&lt;CASH FLOW PROJECTIONS&gt;&gt; TOT'!C62:BR62))</f>
        <v>7718053967.4114828</v>
      </c>
      <c r="E8" s="382">
        <f ca="1">H21</f>
        <v>40569124491.605515</v>
      </c>
      <c r="F8" s="192">
        <f ca="1">MIN('&lt;&lt;CASH FLOW PROJECTIONS&gt;&gt; TOT'!C64:BR64)</f>
        <v>25</v>
      </c>
      <c r="G8" s="193">
        <f ca="1">MIN('&lt;&lt;CASH FLOW PROJECTIONS&gt;&gt; TOT'!C65:BR65)</f>
        <v>35</v>
      </c>
      <c r="H8" s="381">
        <f ca="1">SUM('&lt;&lt;CASH FLOW PROJECTIONS&gt;&gt; TOT'!C8:BR8)</f>
        <v>433587823266.08984</v>
      </c>
    </row>
    <row r="10" spans="2:10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10" ht="25" customHeight="1">
      <c r="D11" s="44"/>
    </row>
    <row r="12" spans="2:10" ht="25" customHeight="1">
      <c r="B12" s="24" t="s">
        <v>15</v>
      </c>
      <c r="C12" s="429">
        <f>SUM('&lt;&lt;CASH FLOW PROJECTIONS&gt;&gt; TOT'!C8:H8)</f>
        <v>0</v>
      </c>
      <c r="D12" s="429">
        <f ca="1">SUM('&lt;&lt;CASH FLOW PROJECTIONS&gt;&gt; TOT'!I8:V8)</f>
        <v>8797099638.9037876</v>
      </c>
      <c r="E12" s="429">
        <f ca="1">SUM('&lt;&lt;CASH FLOW PROJECTIONS&gt;&gt; TOT'!W8:AH8)</f>
        <v>37571707092.577644</v>
      </c>
      <c r="F12" s="429">
        <f ca="1">SUM('&lt;&lt;CASH FLOW PROJECTIONS&gt;&gt; TOT'!AI8:AT8)</f>
        <v>96092393709.607117</v>
      </c>
      <c r="G12" s="429">
        <f ca="1">SUM('&lt;&lt;CASH FLOW PROJECTIONS&gt;&gt; TOT'!AU8:BF8)</f>
        <v>128974832511.63039</v>
      </c>
      <c r="H12" s="429">
        <f ca="1">SUM('&lt;&lt;CASH FLOW PROJECTIONS&gt;&gt; TOT'!BG8:BR8)</f>
        <v>162151790313.37097</v>
      </c>
    </row>
    <row r="13" spans="2:10" ht="25" customHeight="1">
      <c r="B13" s="25" t="s">
        <v>16</v>
      </c>
      <c r="C13" s="430">
        <f>SUM('&lt;&lt;CASH FLOW PROJECTIONS&gt;&gt; TOT'!C20:H20)</f>
        <v>0</v>
      </c>
      <c r="D13" s="430">
        <f ca="1">SUM('&lt;&lt;CASH FLOW PROJECTIONS&gt;&gt; TOT'!I20:V20)</f>
        <v>10274608303.880766</v>
      </c>
      <c r="E13" s="430">
        <f ca="1">SUM('&lt;&lt;CASH FLOW PROJECTIONS&gt;&gt; TOT'!W20:AH20)</f>
        <v>37047176764.371719</v>
      </c>
      <c r="F13" s="430">
        <f ca="1">SUM('&lt;&lt;CASH FLOW PROJECTIONS&gt;&gt; TOT'!AI20:AT20)</f>
        <v>81531382238.260101</v>
      </c>
      <c r="G13" s="430">
        <f ca="1">SUM('&lt;&lt;CASH FLOW PROJECTIONS&gt;&gt; TOT'!AU20:BF20)</f>
        <v>107948373063.43533</v>
      </c>
      <c r="H13" s="430">
        <f ca="1">SUM('&lt;&lt;CASH FLOW PROJECTIONS&gt;&gt; TOT'!BG20:BR20)</f>
        <v>128602975186.4975</v>
      </c>
    </row>
    <row r="14" spans="2:10" ht="25" customHeight="1">
      <c r="B14" s="29" t="s">
        <v>17</v>
      </c>
      <c r="C14" s="431">
        <f>C12-C13</f>
        <v>0</v>
      </c>
      <c r="D14" s="431">
        <f t="shared" ref="D14:H14" ca="1" si="0">D12-D13</f>
        <v>-1477508664.9769783</v>
      </c>
      <c r="E14" s="431">
        <f t="shared" ca="1" si="0"/>
        <v>524530328.20592499</v>
      </c>
      <c r="F14" s="431">
        <f t="shared" ca="1" si="0"/>
        <v>14561011471.347015</v>
      </c>
      <c r="G14" s="431">
        <f t="shared" ca="1" si="0"/>
        <v>21026459448.195053</v>
      </c>
      <c r="H14" s="431">
        <f t="shared" ca="1" si="0"/>
        <v>33548815126.873474</v>
      </c>
    </row>
    <row r="15" spans="2:10" ht="25" customHeight="1">
      <c r="B15" s="25" t="s">
        <v>18</v>
      </c>
      <c r="C15" s="430">
        <f>SUM('&lt;&lt;CASH FLOW PROJECTIONS&gt;&gt; TOT'!C39:H39)</f>
        <v>1764000000</v>
      </c>
      <c r="D15" s="430">
        <f ca="1">SUM('&lt;&lt;CASH FLOW PROJECTIONS&gt;&gt; TOT'!I39:V39)</f>
        <v>1311795903.8080661</v>
      </c>
      <c r="E15" s="430">
        <f ca="1">SUM('&lt;&lt;CASH FLOW PROJECTIONS&gt;&gt; TOT'!W39:AH39)</f>
        <v>1495268676.5177758</v>
      </c>
      <c r="F15" s="430">
        <f ca="1">SUM('&lt;&lt;CASH FLOW PROJECTIONS&gt;&gt; TOT'!AI39:AT39)</f>
        <v>2141343802.9912353</v>
      </c>
      <c r="G15" s="430">
        <f ca="1">SUM('&lt;&lt;CASH FLOW PROJECTIONS&gt;&gt; TOT'!AU39:BF39)</f>
        <v>2534753639.8637185</v>
      </c>
      <c r="H15" s="430">
        <f ca="1">SUM('&lt;&lt;CASH FLOW PROJECTIONS&gt;&gt; TOT'!BG39:BR39)</f>
        <v>2935126489.3942375</v>
      </c>
    </row>
    <row r="16" spans="2:10" ht="25" customHeight="1">
      <c r="B16" s="30" t="s">
        <v>19</v>
      </c>
      <c r="C16" s="432">
        <f>C14-C15</f>
        <v>-1764000000</v>
      </c>
      <c r="D16" s="432">
        <f t="shared" ref="D16:H16" ca="1" si="1">D14-D15</f>
        <v>-2789304568.7850447</v>
      </c>
      <c r="E16" s="432">
        <f t="shared" ca="1" si="1"/>
        <v>-970738348.31185079</v>
      </c>
      <c r="F16" s="432">
        <f t="shared" ca="1" si="1"/>
        <v>12419667668.35578</v>
      </c>
      <c r="G16" s="432">
        <f t="shared" ca="1" si="1"/>
        <v>18491705808.331333</v>
      </c>
      <c r="H16" s="432">
        <f t="shared" ca="1" si="1"/>
        <v>30613688637.479237</v>
      </c>
    </row>
    <row r="17" spans="2:8" ht="25" customHeight="1">
      <c r="B17" s="25" t="s">
        <v>20</v>
      </c>
      <c r="C17" s="430">
        <f>SUM('&lt;&lt;CASH FLOW PROJECTIONS&gt;&gt; TOT'!C47:H47)</f>
        <v>608300000</v>
      </c>
      <c r="D17" s="430">
        <f>SUM('&lt;&lt;CASH FLOW PROJECTIONS&gt;&gt; TOT'!I47:V47)</f>
        <v>500000</v>
      </c>
      <c r="E17" s="430">
        <f>SUM('&lt;&lt;CASH FLOW PROJECTIONS&gt;&gt; TOT'!W47:AH47)</f>
        <v>0</v>
      </c>
      <c r="F17" s="430">
        <f>SUM('&lt;&lt;CASH FLOW PROJECTIONS&gt;&gt; TOT'!AI47:AT47)</f>
        <v>0</v>
      </c>
      <c r="G17" s="430">
        <f>SUM('&lt;&lt;CASH FLOW PROJECTIONS&gt;&gt; TOT'!AU47:BF47)</f>
        <v>0</v>
      </c>
      <c r="H17" s="430">
        <f>SUM('&lt;&lt;CASH FLOW PROJECTIONS&gt;&gt; TOT'!BG47:BR47)</f>
        <v>0</v>
      </c>
    </row>
    <row r="18" spans="2:8" ht="25" customHeight="1">
      <c r="B18" s="25" t="s">
        <v>21</v>
      </c>
      <c r="C18" s="430">
        <v>0</v>
      </c>
      <c r="D18" s="430">
        <v>0</v>
      </c>
      <c r="E18" s="430">
        <v>0</v>
      </c>
      <c r="F18" s="430">
        <v>0</v>
      </c>
      <c r="G18" s="430">
        <v>0</v>
      </c>
      <c r="H18" s="430">
        <v>0</v>
      </c>
    </row>
    <row r="19" spans="2:8" ht="25" customHeight="1">
      <c r="B19" s="25" t="s">
        <v>22</v>
      </c>
      <c r="C19" s="430">
        <f>SUM('&lt;&lt;CASH FLOW PROJECTIONS&gt;&gt; TOT'!C55:H55)</f>
        <v>0</v>
      </c>
      <c r="D19" s="430">
        <f ca="1">SUM('&lt;&lt;CASH FLOW PROJECTIONS&gt;&gt; TOT'!I55:V55)</f>
        <v>300742663.57685095</v>
      </c>
      <c r="E19" s="430">
        <f ca="1">SUM('&lt;&lt;CASH FLOW PROJECTIONS&gt;&gt; TOT'!W55:AH55)</f>
        <v>1284468386.7377377</v>
      </c>
      <c r="F19" s="430">
        <f ca="1">SUM('&lt;&lt;CASH FLOW PROJECTIONS&gt;&gt; TOT'!AI55:AT55)</f>
        <v>3284876119.1830788</v>
      </c>
      <c r="G19" s="430">
        <f ca="1">SUM('&lt;&lt;CASH FLOW PROJECTIONS&gt;&gt; TOT'!AU55:BF55)</f>
        <v>4409302348.0666246</v>
      </c>
      <c r="H19" s="430">
        <f ca="1">SUM('&lt;&lt;CASH FLOW PROJECTIONS&gt;&gt; TOT'!BG55:BR55)</f>
        <v>5543705187.8996468</v>
      </c>
    </row>
    <row r="20" spans="2:8" ht="25" customHeight="1">
      <c r="B20" s="30" t="s">
        <v>23</v>
      </c>
      <c r="C20" s="432">
        <f>C16-C17-C18-C19</f>
        <v>-2372300000</v>
      </c>
      <c r="D20" s="432">
        <f t="shared" ref="D20:H20" ca="1" si="2">D16-D17-D18-D19</f>
        <v>-3090547232.3618956</v>
      </c>
      <c r="E20" s="432">
        <f t="shared" ca="1" si="2"/>
        <v>-2255206735.0495882</v>
      </c>
      <c r="F20" s="432">
        <f t="shared" ca="1" si="2"/>
        <v>9134791549.1727009</v>
      </c>
      <c r="G20" s="432">
        <f t="shared" ca="1" si="2"/>
        <v>14082403460.264709</v>
      </c>
      <c r="H20" s="432">
        <f t="shared" ca="1" si="2"/>
        <v>25069983449.57959</v>
      </c>
    </row>
    <row r="21" spans="2:8" ht="25" customHeight="1">
      <c r="B21" s="31" t="s">
        <v>24</v>
      </c>
      <c r="C21" s="433">
        <f>C20</f>
        <v>-2372300000</v>
      </c>
      <c r="D21" s="433">
        <f ca="1">D20+C21</f>
        <v>-5462847232.3618956</v>
      </c>
      <c r="E21" s="433">
        <f t="shared" ref="E21:H21" ca="1" si="3">E20+D21</f>
        <v>-7718053967.4114838</v>
      </c>
      <c r="F21" s="433">
        <f t="shared" ca="1" si="3"/>
        <v>1416737581.7612171</v>
      </c>
      <c r="G21" s="433">
        <f t="shared" ca="1" si="3"/>
        <v>15499141042.025927</v>
      </c>
      <c r="H21" s="433">
        <f t="shared" ca="1" si="3"/>
        <v>40569124491.605515</v>
      </c>
    </row>
    <row r="22" spans="2:8" ht="25" customHeight="1">
      <c r="B22" s="1" t="s">
        <v>509</v>
      </c>
      <c r="C22" s="421"/>
      <c r="D22" s="432">
        <f ca="1">D28*D27*24</f>
        <v>20743441772.781525</v>
      </c>
      <c r="E22" s="432">
        <f t="shared" ref="E22:H22" ca="1" si="4">E28*E27*24</f>
        <v>64314684796.021347</v>
      </c>
      <c r="F22" s="432">
        <f t="shared" ca="1" si="4"/>
        <v>129365598134.67542</v>
      </c>
      <c r="G22" s="432">
        <f t="shared" ca="1" si="4"/>
        <v>156055532801.71698</v>
      </c>
      <c r="H22" s="432">
        <f t="shared" ca="1" si="4"/>
        <v>193737554470.24771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4" spans="2:8" ht="25" customHeight="1">
      <c r="C24" s="440" t="s">
        <v>514</v>
      </c>
      <c r="D24" s="441">
        <f ca="1">D27/'ACQUISITION ASSUMPTIONS'!$C$10</f>
        <v>2.9814513836169568E-2</v>
      </c>
      <c r="E24" s="441">
        <f ca="1">(E26-E25)/'ACQUISITION ASSUMPTIONS'!$C$10</f>
        <v>6.2859728385141353E-2</v>
      </c>
      <c r="F24" s="441">
        <f ca="1">(F26-F25)/'ACQUISITION ASSUMPTIONS'!$C$10</f>
        <v>5.6453685292631943E-2</v>
      </c>
      <c r="G24" s="441">
        <f ca="1">(G26-G25)/'ACQUISITION ASSUMPTIONS'!$C$10</f>
        <v>3.4207249210102028E-2</v>
      </c>
      <c r="H24" s="441">
        <f ca="1">(H26-H25)/'ACQUISITION ASSUMPTIONS'!$C$10</f>
        <v>2.028097783493657E-2</v>
      </c>
    </row>
    <row r="25" spans="2:8" ht="25" customHeight="1">
      <c r="C25" s="22" t="s">
        <v>27</v>
      </c>
      <c r="D25" s="434">
        <f>'&lt;&lt;KEY FINANCIAL INDICATORS&gt;&gt;'!D27+'&lt;&lt;KEY FINANCIAL INDICATORS&gt;FLTE'!D25</f>
        <v>0</v>
      </c>
      <c r="E25" s="434">
        <f ca="1">'&lt;&lt;KEY FINANCIAL INDICATORS&gt;&gt;'!E27+'&lt;&lt;KEY FINANCIAL INDICATORS&gt;FLTE'!E25</f>
        <v>325605.02921857632</v>
      </c>
      <c r="F25" s="434">
        <f ca="1">'&lt;&lt;KEY FINANCIAL INDICATORS&gt;&gt;'!F27+'&lt;&lt;KEY FINANCIAL INDICATORS&gt;FLTE'!F25</f>
        <v>1011718.9645423943</v>
      </c>
      <c r="G25" s="434">
        <f ca="1">'&lt;&lt;KEY FINANCIAL INDICATORS&gt;&gt;'!G27+'&lt;&lt;KEY FINANCIAL INDICATORS&gt;FLTE'!G25</f>
        <v>1627910.9395114719</v>
      </c>
      <c r="H25" s="434">
        <f ca="1">'&lt;&lt;KEY FINANCIAL INDICATORS&gt;&gt;'!H27+'&lt;&lt;KEY FINANCIAL INDICATORS&gt;FLTE'!H25</f>
        <v>2001283.0646397355</v>
      </c>
    </row>
    <row r="26" spans="2:8" ht="25" customHeight="1">
      <c r="C26" s="23" t="s">
        <v>28</v>
      </c>
      <c r="D26" s="434">
        <f ca="1">'&lt;&lt;KEY FINANCIAL INDICATORS&gt;&gt;'!D28+'&lt;&lt;KEY FINANCIAL INDICATORS&gt;FLTE'!D26</f>
        <v>325605.02921857632</v>
      </c>
      <c r="E26" s="434">
        <f ca="1">'&lt;&lt;KEY FINANCIAL INDICATORS&gt;&gt;'!E28+'&lt;&lt;KEY FINANCIAL INDICATORS&gt;FLTE'!E26</f>
        <v>1011718.9645423943</v>
      </c>
      <c r="F26" s="434">
        <f ca="1">'&lt;&lt;KEY FINANCIAL INDICATORS&gt;&gt;'!F28+'&lt;&lt;KEY FINANCIAL INDICATORS&gt;FLTE'!F26</f>
        <v>1627910.9395114719</v>
      </c>
      <c r="G26" s="434">
        <f ca="1">'&lt;&lt;KEY FINANCIAL INDICATORS&gt;&gt;'!G28+'&lt;&lt;KEY FINANCIAL INDICATORS&gt;FLTE'!G26</f>
        <v>2001283.0646397355</v>
      </c>
      <c r="H26" s="434">
        <f ca="1">'&lt;&lt;KEY FINANCIAL INDICATORS&gt;&gt;'!H28+'&lt;&lt;KEY FINANCIAL INDICATORS&gt;FLTE'!H26</f>
        <v>2222649.9377080682</v>
      </c>
    </row>
    <row r="27" spans="2:8" ht="25" customHeight="1">
      <c r="C27" s="23" t="s">
        <v>29</v>
      </c>
      <c r="D27" s="434">
        <f ca="1">'&lt;&lt;KEY FINANCIAL INDICATORS&gt;&gt;'!D29+'&lt;&lt;KEY FINANCIAL INDICATORS&gt;FLTE'!D27</f>
        <v>325425.41852179082</v>
      </c>
      <c r="E27" s="434">
        <f ca="1">'&lt;&lt;KEY FINANCIAL INDICATORS&gt;&gt;'!E29+'&lt;&lt;KEY FINANCIAL INDICATORS&gt;FLTE'!E27</f>
        <v>1011092.834175685</v>
      </c>
      <c r="F27" s="434">
        <f ca="1">'&lt;&lt;KEY FINANCIAL INDICATORS&gt;&gt;'!F29+'&lt;&lt;KEY FINANCIAL INDICATORS&gt;FLTE'!F27</f>
        <v>1626729.0535873785</v>
      </c>
      <c r="G27" s="434">
        <f ca="1">'&lt;&lt;KEY FINANCIAL INDICATORS&gt;&gt;'!G29+'&lt;&lt;KEY FINANCIAL INDICATORS&gt;FLTE'!G27</f>
        <v>1965339.1455594662</v>
      </c>
      <c r="H27" s="434">
        <f ca="1">'&lt;&lt;KEY FINANCIAL INDICATORS&gt;&gt;'!H29+'&lt;&lt;KEY FINANCIAL INDICATORS&gt;FLTE'!H27</f>
        <v>2220484.7366508548</v>
      </c>
    </row>
    <row r="28" spans="2:8" ht="25" customHeight="1">
      <c r="C28" s="38" t="s">
        <v>30</v>
      </c>
      <c r="D28" s="435">
        <f ca="1">('&lt;&lt;KEY FINANCIAL INDICATORS&gt;&gt;'!D30+'&lt;&lt;KEY FINANCIAL INDICATORS&gt;FLTE'!D28)/2</f>
        <v>2655.9390406315842</v>
      </c>
      <c r="E28" s="435">
        <f ca="1">('&lt;&lt;KEY FINANCIAL INDICATORS&gt;&gt;'!E30+'&lt;&lt;KEY FINANCIAL INDICATORS&gt;FLTE'!E28)/2</f>
        <v>2650.3783258955673</v>
      </c>
      <c r="F28" s="435">
        <f ca="1">('&lt;&lt;KEY FINANCIAL INDICATORS&gt;&gt;'!F30+'&lt;&lt;KEY FINANCIAL INDICATORS&gt;FLTE'!F28)/2</f>
        <v>3313.5409020479165</v>
      </c>
      <c r="G28" s="435">
        <f ca="1">('&lt;&lt;KEY FINANCIAL INDICATORS&gt;&gt;'!G30+'&lt;&lt;KEY FINANCIAL INDICATORS&gt;FLTE'!G28)/2</f>
        <v>3308.4945575066208</v>
      </c>
      <c r="H28" s="435">
        <f ca="1">('&lt;&lt;KEY FINANCIAL INDICATORS&gt;&gt;'!H30+'&lt;&lt;KEY FINANCIAL INDICATORS&gt;FLTE'!H28)/2</f>
        <v>3635.4215679512135</v>
      </c>
    </row>
    <row r="29" spans="2:8" ht="25" customHeight="1">
      <c r="C29" s="23" t="s">
        <v>31</v>
      </c>
      <c r="D29" s="170"/>
      <c r="E29" s="170">
        <f ca="1">IF(E28&gt;0,(E28-D28)/D28,0)</f>
        <v>-2.0936906498782515E-3</v>
      </c>
      <c r="F29" s="170">
        <f t="shared" ref="F29:H29" ca="1" si="5">IF(F28&gt;0,(F28-E28)/E28,0)</f>
        <v>0.25021430701908015</v>
      </c>
      <c r="G29" s="170">
        <f t="shared" ca="1" si="5"/>
        <v>-1.5229462048217881E-3</v>
      </c>
      <c r="H29" s="170">
        <f t="shared" ca="1" si="5"/>
        <v>9.8814431990776663E-2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20E-624A-4FE4-9E45-7814BA6A055F}">
  <sheetPr>
    <tabColor rgb="FFFF0000"/>
  </sheetPr>
  <dimension ref="B2:BR74"/>
  <sheetViews>
    <sheetView zoomScale="40" zoomScaleNormal="40" workbookViewId="0">
      <pane xSplit="2" ySplit="6" topLeftCell="C7" activePane="bottomRight" state="frozen"/>
      <selection activeCell="D24" sqref="D24:H27"/>
      <selection pane="topRight" activeCell="D24" sqref="D24:H27"/>
      <selection pane="bottomLeft" activeCell="D24" sqref="D24:H27"/>
      <selection pane="bottomRight" activeCell="D24" sqref="D24:H27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444" customFormat="1" ht="25" customHeight="1">
      <c r="B8" s="442" t="s">
        <v>15</v>
      </c>
      <c r="C8" s="443">
        <f>SUM(C9:C19)</f>
        <v>0</v>
      </c>
      <c r="D8" s="443">
        <f t="shared" ref="D8:BO8" si="0">SUM(D9:D19)</f>
        <v>0</v>
      </c>
      <c r="E8" s="443">
        <f t="shared" si="0"/>
        <v>0</v>
      </c>
      <c r="F8" s="443">
        <f t="shared" si="0"/>
        <v>0</v>
      </c>
      <c r="G8" s="443">
        <f t="shared" si="0"/>
        <v>0</v>
      </c>
      <c r="H8" s="443">
        <f t="shared" si="0"/>
        <v>0</v>
      </c>
      <c r="I8" s="443">
        <f t="shared" si="0"/>
        <v>0</v>
      </c>
      <c r="J8" s="443">
        <f t="shared" si="0"/>
        <v>0</v>
      </c>
      <c r="K8" s="443">
        <f t="shared" ca="1" si="0"/>
        <v>94472967.015475318</v>
      </c>
      <c r="L8" s="443">
        <f t="shared" ca="1" si="0"/>
        <v>177327519.42776713</v>
      </c>
      <c r="M8" s="443">
        <f t="shared" ca="1" si="0"/>
        <v>269957878.90806216</v>
      </c>
      <c r="N8" s="443">
        <f t="shared" ca="1" si="0"/>
        <v>353849998.10223681</v>
      </c>
      <c r="O8" s="443">
        <f t="shared" ca="1" si="0"/>
        <v>445878749.83591157</v>
      </c>
      <c r="P8" s="443">
        <f t="shared" ca="1" si="0"/>
        <v>570382048.64605069</v>
      </c>
      <c r="Q8" s="443">
        <f t="shared" ca="1" si="0"/>
        <v>732416719.43552375</v>
      </c>
      <c r="R8" s="443">
        <f t="shared" ca="1" si="0"/>
        <v>896508992.5151403</v>
      </c>
      <c r="S8" s="443">
        <f t="shared" ca="1" si="0"/>
        <v>1066995107.2139032</v>
      </c>
      <c r="T8" s="443">
        <f t="shared" ca="1" si="0"/>
        <v>1211034851.0149961</v>
      </c>
      <c r="U8" s="443">
        <f t="shared" ca="1" si="0"/>
        <v>1387846311.778863</v>
      </c>
      <c r="V8" s="443">
        <f t="shared" ca="1" si="0"/>
        <v>1590428495.0098581</v>
      </c>
      <c r="W8" s="443">
        <f t="shared" ca="1" si="0"/>
        <v>1746001953.7339182</v>
      </c>
      <c r="X8" s="443">
        <f t="shared" ca="1" si="0"/>
        <v>1890752886.5346012</v>
      </c>
      <c r="Y8" s="443">
        <f t="shared" ca="1" si="0"/>
        <v>2078597095.8317192</v>
      </c>
      <c r="Z8" s="443">
        <f t="shared" ca="1" si="0"/>
        <v>2254578185.7744899</v>
      </c>
      <c r="AA8" s="443">
        <f t="shared" ca="1" si="0"/>
        <v>2462066765.4182978</v>
      </c>
      <c r="AB8" s="443">
        <f t="shared" ca="1" si="0"/>
        <v>2766370534.2785001</v>
      </c>
      <c r="AC8" s="443">
        <f t="shared" ca="1" si="0"/>
        <v>3171693794.2668886</v>
      </c>
      <c r="AD8" s="443">
        <f t="shared" ca="1" si="0"/>
        <v>3564446805.1394963</v>
      </c>
      <c r="AE8" s="443">
        <f t="shared" ca="1" si="0"/>
        <v>3947402327.6175122</v>
      </c>
      <c r="AF8" s="443">
        <f t="shared" ca="1" si="0"/>
        <v>4231923095.6778464</v>
      </c>
      <c r="AG8" s="443">
        <f t="shared" ca="1" si="0"/>
        <v>4558416867.9543495</v>
      </c>
      <c r="AH8" s="443">
        <f t="shared" ca="1" si="0"/>
        <v>4899456780.350029</v>
      </c>
      <c r="AI8" s="443">
        <f t="shared" ca="1" si="0"/>
        <v>6428631670.7811775</v>
      </c>
      <c r="AJ8" s="443">
        <f t="shared" ca="1" si="0"/>
        <v>6624931726.8631935</v>
      </c>
      <c r="AK8" s="443">
        <f t="shared" ca="1" si="0"/>
        <v>6875745857.8598175</v>
      </c>
      <c r="AL8" s="443">
        <f t="shared" ca="1" si="0"/>
        <v>7067555022.0575409</v>
      </c>
      <c r="AM8" s="443">
        <f t="shared" ca="1" si="0"/>
        <v>7286977688.6235332</v>
      </c>
      <c r="AN8" s="443">
        <f t="shared" ca="1" si="0"/>
        <v>7643015280.354351</v>
      </c>
      <c r="AO8" s="443">
        <f t="shared" ca="1" si="0"/>
        <v>8130871038.9001293</v>
      </c>
      <c r="AP8" s="443">
        <f t="shared" ca="1" si="0"/>
        <v>8568165521.5065842</v>
      </c>
      <c r="AQ8" s="443">
        <f t="shared" ca="1" si="0"/>
        <v>8966898134.858366</v>
      </c>
      <c r="AR8" s="443">
        <f t="shared" ca="1" si="0"/>
        <v>9206890857.8718433</v>
      </c>
      <c r="AS8" s="443">
        <f t="shared" ca="1" si="0"/>
        <v>9495759074.1533661</v>
      </c>
      <c r="AT8" s="443">
        <f t="shared" ca="1" si="0"/>
        <v>9796951835.7772045</v>
      </c>
      <c r="AU8" s="443">
        <f t="shared" ca="1" si="0"/>
        <v>9913557979.7590847</v>
      </c>
      <c r="AV8" s="443">
        <f t="shared" ca="1" si="0"/>
        <v>9961455406.6705341</v>
      </c>
      <c r="AW8" s="443">
        <f t="shared" ca="1" si="0"/>
        <v>10068107328.507179</v>
      </c>
      <c r="AX8" s="443">
        <f t="shared" ca="1" si="0"/>
        <v>10116316416.610064</v>
      </c>
      <c r="AY8" s="443">
        <f t="shared" ca="1" si="0"/>
        <v>10196566929.425224</v>
      </c>
      <c r="AZ8" s="443">
        <f t="shared" ca="1" si="0"/>
        <v>10420266205.308271</v>
      </c>
      <c r="BA8" s="443">
        <f t="shared" ca="1" si="0"/>
        <v>10781720452.414318</v>
      </c>
      <c r="BB8" s="443">
        <f t="shared" ca="1" si="0"/>
        <v>11095670625.725168</v>
      </c>
      <c r="BC8" s="443">
        <f t="shared" ca="1" si="0"/>
        <v>11374927369.608444</v>
      </c>
      <c r="BD8" s="443">
        <f t="shared" ca="1" si="0"/>
        <v>11498646400.204199</v>
      </c>
      <c r="BE8" s="443">
        <f t="shared" ca="1" si="0"/>
        <v>11676393139.25493</v>
      </c>
      <c r="BF8" s="443">
        <f t="shared" ca="1" si="0"/>
        <v>11871204258.142981</v>
      </c>
      <c r="BG8" s="443">
        <f t="shared" ca="1" si="0"/>
        <v>13099545093.389542</v>
      </c>
      <c r="BH8" s="443">
        <f t="shared" ca="1" si="0"/>
        <v>13044663302.167198</v>
      </c>
      <c r="BI8" s="443">
        <f t="shared" ca="1" si="0"/>
        <v>13059723200.226463</v>
      </c>
      <c r="BJ8" s="443">
        <f t="shared" ca="1" si="0"/>
        <v>13015178161.003897</v>
      </c>
      <c r="BK8" s="443">
        <f t="shared" ca="1" si="0"/>
        <v>13010690681.421902</v>
      </c>
      <c r="BL8" s="443">
        <f t="shared" ca="1" si="0"/>
        <v>13168879267.002239</v>
      </c>
      <c r="BM8" s="443">
        <f t="shared" ca="1" si="0"/>
        <v>13483228635.428495</v>
      </c>
      <c r="BN8" s="443">
        <f t="shared" ca="1" si="0"/>
        <v>13749324399.519333</v>
      </c>
      <c r="BO8" s="443">
        <f t="shared" ca="1" si="0"/>
        <v>13981091326.050381</v>
      </c>
      <c r="BP8" s="443">
        <f t="shared" ref="BP8:BR8" ca="1" si="1">SUM(BP9:BP19)</f>
        <v>14045199866.882965</v>
      </c>
      <c r="BQ8" s="443">
        <f t="shared" ca="1" si="1"/>
        <v>14172425608.12661</v>
      </c>
      <c r="BR8" s="443">
        <f t="shared" ca="1" si="1"/>
        <v>14321840772.151947</v>
      </c>
    </row>
    <row r="9" spans="2:70" s="421" customFormat="1" ht="25" customHeight="1" outlineLevel="1">
      <c r="B9" s="445" t="s">
        <v>40</v>
      </c>
      <c r="C9" s="429">
        <f>'&lt;&lt;CASH FLOW PROJECTIONS&gt;&gt;'!C9+'&lt;&lt;CASH FLOW PROJECTIONS&gt;&gt;FLTE'!C9</f>
        <v>0</v>
      </c>
      <c r="D9" s="429">
        <f>'&lt;&lt;CASH FLOW PROJECTIONS&gt;&gt;'!D9+'&lt;&lt;CASH FLOW PROJECTIONS&gt;&gt;FLTE'!D9</f>
        <v>0</v>
      </c>
      <c r="E9" s="429">
        <f>'&lt;&lt;CASH FLOW PROJECTIONS&gt;&gt;'!E9+'&lt;&lt;CASH FLOW PROJECTIONS&gt;&gt;FLTE'!E9</f>
        <v>0</v>
      </c>
      <c r="F9" s="429">
        <f>'&lt;&lt;CASH FLOW PROJECTIONS&gt;&gt;'!F9+'&lt;&lt;CASH FLOW PROJECTIONS&gt;&gt;FLTE'!F9</f>
        <v>0</v>
      </c>
      <c r="G9" s="429">
        <f>'&lt;&lt;CASH FLOW PROJECTIONS&gt;&gt;'!G9+'&lt;&lt;CASH FLOW PROJECTIONS&gt;&gt;FLTE'!G9</f>
        <v>0</v>
      </c>
      <c r="H9" s="429">
        <f>'&lt;&lt;CASH FLOW PROJECTIONS&gt;&gt;'!H9+'&lt;&lt;CASH FLOW PROJECTIONS&gt;&gt;FLTE'!H9</f>
        <v>0</v>
      </c>
      <c r="I9" s="429">
        <f>'&lt;&lt;CASH FLOW PROJECTIONS&gt;&gt;'!I9+'&lt;&lt;CASH FLOW PROJECTIONS&gt;&gt;FLTE'!I9</f>
        <v>0</v>
      </c>
      <c r="J9" s="429">
        <f>'&lt;&lt;CASH FLOW PROJECTIONS&gt;&gt;'!J9+'&lt;&lt;CASH FLOW PROJECTIONS&gt;&gt;FLTE'!J9</f>
        <v>0</v>
      </c>
      <c r="K9" s="429">
        <f ca="1">'&lt;&lt;CASH FLOW PROJECTIONS&gt;&gt;'!K9+'&lt;&lt;CASH FLOW PROJECTIONS&gt;&gt;FLTE'!K9</f>
        <v>0</v>
      </c>
      <c r="L9" s="429">
        <f ca="1">'&lt;&lt;CASH FLOW PROJECTIONS&gt;&gt;'!L9+'&lt;&lt;CASH FLOW PROJECTIONS&gt;&gt;FLTE'!L9</f>
        <v>0</v>
      </c>
      <c r="M9" s="429">
        <f ca="1">'&lt;&lt;CASH FLOW PROJECTIONS&gt;&gt;'!M9+'&lt;&lt;CASH FLOW PROJECTIONS&gt;&gt;FLTE'!M9</f>
        <v>0</v>
      </c>
      <c r="N9" s="429">
        <f ca="1">'&lt;&lt;CASH FLOW PROJECTIONS&gt;&gt;'!N9+'&lt;&lt;CASH FLOW PROJECTIONS&gt;&gt;FLTE'!N9</f>
        <v>0</v>
      </c>
      <c r="O9" s="429">
        <f ca="1">'&lt;&lt;CASH FLOW PROJECTIONS&gt;&gt;'!O9+'&lt;&lt;CASH FLOW PROJECTIONS&gt;&gt;FLTE'!O9</f>
        <v>0</v>
      </c>
      <c r="P9" s="429">
        <f ca="1">'&lt;&lt;CASH FLOW PROJECTIONS&gt;&gt;'!P9+'&lt;&lt;CASH FLOW PROJECTIONS&gt;&gt;FLTE'!P9</f>
        <v>0</v>
      </c>
      <c r="Q9" s="429">
        <f ca="1">'&lt;&lt;CASH FLOW PROJECTIONS&gt;&gt;'!Q9+'&lt;&lt;CASH FLOW PROJECTIONS&gt;&gt;FLTE'!Q9</f>
        <v>0</v>
      </c>
      <c r="R9" s="429">
        <f ca="1">'&lt;&lt;CASH FLOW PROJECTIONS&gt;&gt;'!R9+'&lt;&lt;CASH FLOW PROJECTIONS&gt;&gt;FLTE'!R9</f>
        <v>0</v>
      </c>
      <c r="S9" s="429">
        <f ca="1">'&lt;&lt;CASH FLOW PROJECTIONS&gt;&gt;'!S9+'&lt;&lt;CASH FLOW PROJECTIONS&gt;&gt;FLTE'!S9</f>
        <v>0</v>
      </c>
      <c r="T9" s="429">
        <f ca="1">'&lt;&lt;CASH FLOW PROJECTIONS&gt;&gt;'!T9+'&lt;&lt;CASH FLOW PROJECTIONS&gt;&gt;FLTE'!T9</f>
        <v>0</v>
      </c>
      <c r="U9" s="429">
        <f ca="1">'&lt;&lt;CASH FLOW PROJECTIONS&gt;&gt;'!U9+'&lt;&lt;CASH FLOW PROJECTIONS&gt;&gt;FLTE'!U9</f>
        <v>0</v>
      </c>
      <c r="V9" s="429">
        <f ca="1">'&lt;&lt;CASH FLOW PROJECTIONS&gt;&gt;'!V9+'&lt;&lt;CASH FLOW PROJECTIONS&gt;&gt;FLTE'!V9</f>
        <v>0</v>
      </c>
      <c r="W9" s="429">
        <f ca="1">'&lt;&lt;CASH FLOW PROJECTIONS&gt;&gt;'!W9+'&lt;&lt;CASH FLOW PROJECTIONS&gt;&gt;FLTE'!W9</f>
        <v>0</v>
      </c>
      <c r="X9" s="429">
        <f ca="1">'&lt;&lt;CASH FLOW PROJECTIONS&gt;&gt;'!X9+'&lt;&lt;CASH FLOW PROJECTIONS&gt;&gt;FLTE'!X9</f>
        <v>0</v>
      </c>
      <c r="Y9" s="429">
        <f ca="1">'&lt;&lt;CASH FLOW PROJECTIONS&gt;&gt;'!Y9+'&lt;&lt;CASH FLOW PROJECTIONS&gt;&gt;FLTE'!Y9</f>
        <v>0</v>
      </c>
      <c r="Z9" s="429">
        <f ca="1">'&lt;&lt;CASH FLOW PROJECTIONS&gt;&gt;'!Z9+'&lt;&lt;CASH FLOW PROJECTIONS&gt;&gt;FLTE'!Z9</f>
        <v>0</v>
      </c>
      <c r="AA9" s="429">
        <f ca="1">'&lt;&lt;CASH FLOW PROJECTIONS&gt;&gt;'!AA9+'&lt;&lt;CASH FLOW PROJECTIONS&gt;&gt;FLTE'!AA9</f>
        <v>0</v>
      </c>
      <c r="AB9" s="429">
        <f ca="1">'&lt;&lt;CASH FLOW PROJECTIONS&gt;&gt;'!AB9+'&lt;&lt;CASH FLOW PROJECTIONS&gt;&gt;FLTE'!AB9</f>
        <v>0</v>
      </c>
      <c r="AC9" s="429">
        <f ca="1">'&lt;&lt;CASH FLOW PROJECTIONS&gt;&gt;'!AC9+'&lt;&lt;CASH FLOW PROJECTIONS&gt;&gt;FLTE'!AC9</f>
        <v>0</v>
      </c>
      <c r="AD9" s="429">
        <f ca="1">'&lt;&lt;CASH FLOW PROJECTIONS&gt;&gt;'!AD9+'&lt;&lt;CASH FLOW PROJECTIONS&gt;&gt;FLTE'!AD9</f>
        <v>0</v>
      </c>
      <c r="AE9" s="429">
        <f ca="1">'&lt;&lt;CASH FLOW PROJECTIONS&gt;&gt;'!AE9+'&lt;&lt;CASH FLOW PROJECTIONS&gt;&gt;FLTE'!AE9</f>
        <v>0</v>
      </c>
      <c r="AF9" s="429">
        <f ca="1">'&lt;&lt;CASH FLOW PROJECTIONS&gt;&gt;'!AF9+'&lt;&lt;CASH FLOW PROJECTIONS&gt;&gt;FLTE'!AF9</f>
        <v>0</v>
      </c>
      <c r="AG9" s="429">
        <f ca="1">'&lt;&lt;CASH FLOW PROJECTIONS&gt;&gt;'!AG9+'&lt;&lt;CASH FLOW PROJECTIONS&gt;&gt;FLTE'!AG9</f>
        <v>0</v>
      </c>
      <c r="AH9" s="429">
        <f ca="1">'&lt;&lt;CASH FLOW PROJECTIONS&gt;&gt;'!AH9+'&lt;&lt;CASH FLOW PROJECTIONS&gt;&gt;FLTE'!AH9</f>
        <v>0</v>
      </c>
      <c r="AI9" s="429">
        <f ca="1">'&lt;&lt;CASH FLOW PROJECTIONS&gt;&gt;'!AI9+'&lt;&lt;CASH FLOW PROJECTIONS&gt;&gt;FLTE'!AI9</f>
        <v>0</v>
      </c>
      <c r="AJ9" s="429">
        <f ca="1">'&lt;&lt;CASH FLOW PROJECTIONS&gt;&gt;'!AJ9+'&lt;&lt;CASH FLOW PROJECTIONS&gt;&gt;FLTE'!AJ9</f>
        <v>0</v>
      </c>
      <c r="AK9" s="429">
        <f ca="1">'&lt;&lt;CASH FLOW PROJECTIONS&gt;&gt;'!AK9+'&lt;&lt;CASH FLOW PROJECTIONS&gt;&gt;FLTE'!AK9</f>
        <v>0</v>
      </c>
      <c r="AL9" s="429">
        <f ca="1">'&lt;&lt;CASH FLOW PROJECTIONS&gt;&gt;'!AL9+'&lt;&lt;CASH FLOW PROJECTIONS&gt;&gt;FLTE'!AL9</f>
        <v>0</v>
      </c>
      <c r="AM9" s="429">
        <f ca="1">'&lt;&lt;CASH FLOW PROJECTIONS&gt;&gt;'!AM9+'&lt;&lt;CASH FLOW PROJECTIONS&gt;&gt;FLTE'!AM9</f>
        <v>0</v>
      </c>
      <c r="AN9" s="429">
        <f ca="1">'&lt;&lt;CASH FLOW PROJECTIONS&gt;&gt;'!AN9+'&lt;&lt;CASH FLOW PROJECTIONS&gt;&gt;FLTE'!AN9</f>
        <v>0</v>
      </c>
      <c r="AO9" s="429">
        <f ca="1">'&lt;&lt;CASH FLOW PROJECTIONS&gt;&gt;'!AO9+'&lt;&lt;CASH FLOW PROJECTIONS&gt;&gt;FLTE'!AO9</f>
        <v>0</v>
      </c>
      <c r="AP9" s="429">
        <f ca="1">'&lt;&lt;CASH FLOW PROJECTIONS&gt;&gt;'!AP9+'&lt;&lt;CASH FLOW PROJECTIONS&gt;&gt;FLTE'!AP9</f>
        <v>0</v>
      </c>
      <c r="AQ9" s="429">
        <f ca="1">'&lt;&lt;CASH FLOW PROJECTIONS&gt;&gt;'!AQ9+'&lt;&lt;CASH FLOW PROJECTIONS&gt;&gt;FLTE'!AQ9</f>
        <v>0</v>
      </c>
      <c r="AR9" s="429">
        <f ca="1">'&lt;&lt;CASH FLOW PROJECTIONS&gt;&gt;'!AR9+'&lt;&lt;CASH FLOW PROJECTIONS&gt;&gt;FLTE'!AR9</f>
        <v>0</v>
      </c>
      <c r="AS9" s="429">
        <f ca="1">'&lt;&lt;CASH FLOW PROJECTIONS&gt;&gt;'!AS9+'&lt;&lt;CASH FLOW PROJECTIONS&gt;&gt;FLTE'!AS9</f>
        <v>0</v>
      </c>
      <c r="AT9" s="429">
        <f ca="1">'&lt;&lt;CASH FLOW PROJECTIONS&gt;&gt;'!AT9+'&lt;&lt;CASH FLOW PROJECTIONS&gt;&gt;FLTE'!AT9</f>
        <v>0</v>
      </c>
      <c r="AU9" s="429">
        <f ca="1">'&lt;&lt;CASH FLOW PROJECTIONS&gt;&gt;'!AU9+'&lt;&lt;CASH FLOW PROJECTIONS&gt;&gt;FLTE'!AU9</f>
        <v>0</v>
      </c>
      <c r="AV9" s="429">
        <f ca="1">'&lt;&lt;CASH FLOW PROJECTIONS&gt;&gt;'!AV9+'&lt;&lt;CASH FLOW PROJECTIONS&gt;&gt;FLTE'!AV9</f>
        <v>0</v>
      </c>
      <c r="AW9" s="429">
        <f ca="1">'&lt;&lt;CASH FLOW PROJECTIONS&gt;&gt;'!AW9+'&lt;&lt;CASH FLOW PROJECTIONS&gt;&gt;FLTE'!AW9</f>
        <v>0</v>
      </c>
      <c r="AX9" s="429">
        <f ca="1">'&lt;&lt;CASH FLOW PROJECTIONS&gt;&gt;'!AX9+'&lt;&lt;CASH FLOW PROJECTIONS&gt;&gt;FLTE'!AX9</f>
        <v>0</v>
      </c>
      <c r="AY9" s="429">
        <f ca="1">'&lt;&lt;CASH FLOW PROJECTIONS&gt;&gt;'!AY9+'&lt;&lt;CASH FLOW PROJECTIONS&gt;&gt;FLTE'!AY9</f>
        <v>0</v>
      </c>
      <c r="AZ9" s="429">
        <f ca="1">'&lt;&lt;CASH FLOW PROJECTIONS&gt;&gt;'!AZ9+'&lt;&lt;CASH FLOW PROJECTIONS&gt;&gt;FLTE'!AZ9</f>
        <v>0</v>
      </c>
      <c r="BA9" s="429">
        <f ca="1">'&lt;&lt;CASH FLOW PROJECTIONS&gt;&gt;'!BA9+'&lt;&lt;CASH FLOW PROJECTIONS&gt;&gt;FLTE'!BA9</f>
        <v>0</v>
      </c>
      <c r="BB9" s="429">
        <f ca="1">'&lt;&lt;CASH FLOW PROJECTIONS&gt;&gt;'!BB9+'&lt;&lt;CASH FLOW PROJECTIONS&gt;&gt;FLTE'!BB9</f>
        <v>0</v>
      </c>
      <c r="BC9" s="429">
        <f ca="1">'&lt;&lt;CASH FLOW PROJECTIONS&gt;&gt;'!BC9+'&lt;&lt;CASH FLOW PROJECTIONS&gt;&gt;FLTE'!BC9</f>
        <v>0</v>
      </c>
      <c r="BD9" s="429">
        <f ca="1">'&lt;&lt;CASH FLOW PROJECTIONS&gt;&gt;'!BD9+'&lt;&lt;CASH FLOW PROJECTIONS&gt;&gt;FLTE'!BD9</f>
        <v>0</v>
      </c>
      <c r="BE9" s="429">
        <f ca="1">'&lt;&lt;CASH FLOW PROJECTIONS&gt;&gt;'!BE9+'&lt;&lt;CASH FLOW PROJECTIONS&gt;&gt;FLTE'!BE9</f>
        <v>0</v>
      </c>
      <c r="BF9" s="429">
        <f ca="1">'&lt;&lt;CASH FLOW PROJECTIONS&gt;&gt;'!BF9+'&lt;&lt;CASH FLOW PROJECTIONS&gt;&gt;FLTE'!BF9</f>
        <v>0</v>
      </c>
      <c r="BG9" s="429">
        <f ca="1">'&lt;&lt;CASH FLOW PROJECTIONS&gt;&gt;'!BG9+'&lt;&lt;CASH FLOW PROJECTIONS&gt;&gt;FLTE'!BG9</f>
        <v>0</v>
      </c>
      <c r="BH9" s="429">
        <f ca="1">'&lt;&lt;CASH FLOW PROJECTIONS&gt;&gt;'!BH9+'&lt;&lt;CASH FLOW PROJECTIONS&gt;&gt;FLTE'!BH9</f>
        <v>0</v>
      </c>
      <c r="BI9" s="429">
        <f ca="1">'&lt;&lt;CASH FLOW PROJECTIONS&gt;&gt;'!BI9+'&lt;&lt;CASH FLOW PROJECTIONS&gt;&gt;FLTE'!BI9</f>
        <v>0</v>
      </c>
      <c r="BJ9" s="429">
        <f ca="1">'&lt;&lt;CASH FLOW PROJECTIONS&gt;&gt;'!BJ9+'&lt;&lt;CASH FLOW PROJECTIONS&gt;&gt;FLTE'!BJ9</f>
        <v>0</v>
      </c>
      <c r="BK9" s="429">
        <f ca="1">'&lt;&lt;CASH FLOW PROJECTIONS&gt;&gt;'!BK9+'&lt;&lt;CASH FLOW PROJECTIONS&gt;&gt;FLTE'!BK9</f>
        <v>0</v>
      </c>
      <c r="BL9" s="429">
        <f ca="1">'&lt;&lt;CASH FLOW PROJECTIONS&gt;&gt;'!BL9+'&lt;&lt;CASH FLOW PROJECTIONS&gt;&gt;FLTE'!BL9</f>
        <v>0</v>
      </c>
      <c r="BM9" s="429">
        <f ca="1">'&lt;&lt;CASH FLOW PROJECTIONS&gt;&gt;'!BM9+'&lt;&lt;CASH FLOW PROJECTIONS&gt;&gt;FLTE'!BM9</f>
        <v>0</v>
      </c>
      <c r="BN9" s="429">
        <f ca="1">'&lt;&lt;CASH FLOW PROJECTIONS&gt;&gt;'!BN9+'&lt;&lt;CASH FLOW PROJECTIONS&gt;&gt;FLTE'!BN9</f>
        <v>0</v>
      </c>
      <c r="BO9" s="429">
        <f ca="1">'&lt;&lt;CASH FLOW PROJECTIONS&gt;&gt;'!BO9+'&lt;&lt;CASH FLOW PROJECTIONS&gt;&gt;FLTE'!BO9</f>
        <v>0</v>
      </c>
      <c r="BP9" s="429">
        <f ca="1">'&lt;&lt;CASH FLOW PROJECTIONS&gt;&gt;'!BP9+'&lt;&lt;CASH FLOW PROJECTIONS&gt;&gt;FLTE'!BP9</f>
        <v>0</v>
      </c>
      <c r="BQ9" s="429">
        <f ca="1">'&lt;&lt;CASH FLOW PROJECTIONS&gt;&gt;'!BQ9+'&lt;&lt;CASH FLOW PROJECTIONS&gt;&gt;FLTE'!BQ9</f>
        <v>0</v>
      </c>
      <c r="BR9" s="429">
        <f ca="1">'&lt;&lt;CASH FLOW PROJECTIONS&gt;&gt;'!BR9+'&lt;&lt;CASH FLOW PROJECTIONS&gt;&gt;FLTE'!BR9</f>
        <v>0</v>
      </c>
    </row>
    <row r="10" spans="2:70" s="421" customFormat="1" ht="25" customHeight="1" outlineLevel="1">
      <c r="B10" s="445" t="s">
        <v>41</v>
      </c>
      <c r="C10" s="429">
        <f>'&lt;&lt;CASH FLOW PROJECTIONS&gt;&gt;'!C10+'&lt;&lt;CASH FLOW PROJECTIONS&gt;&gt;FLTE'!C10</f>
        <v>0</v>
      </c>
      <c r="D10" s="429">
        <f>'&lt;&lt;CASH FLOW PROJECTIONS&gt;&gt;'!D10+'&lt;&lt;CASH FLOW PROJECTIONS&gt;&gt;FLTE'!D10</f>
        <v>0</v>
      </c>
      <c r="E10" s="429">
        <f>'&lt;&lt;CASH FLOW PROJECTIONS&gt;&gt;'!E10+'&lt;&lt;CASH FLOW PROJECTIONS&gt;&gt;FLTE'!E10</f>
        <v>0</v>
      </c>
      <c r="F10" s="429">
        <f>'&lt;&lt;CASH FLOW PROJECTIONS&gt;&gt;'!F10+'&lt;&lt;CASH FLOW PROJECTIONS&gt;&gt;FLTE'!F10</f>
        <v>0</v>
      </c>
      <c r="G10" s="429">
        <f>'&lt;&lt;CASH FLOW PROJECTIONS&gt;&gt;'!G10+'&lt;&lt;CASH FLOW PROJECTIONS&gt;&gt;FLTE'!G10</f>
        <v>0</v>
      </c>
      <c r="H10" s="429">
        <f>'&lt;&lt;CASH FLOW PROJECTIONS&gt;&gt;'!H10+'&lt;&lt;CASH FLOW PROJECTIONS&gt;&gt;FLTE'!H10</f>
        <v>0</v>
      </c>
      <c r="I10" s="429">
        <f>'&lt;&lt;CASH FLOW PROJECTIONS&gt;&gt;'!I10+'&lt;&lt;CASH FLOW PROJECTIONS&gt;&gt;FLTE'!I10</f>
        <v>0</v>
      </c>
      <c r="J10" s="429">
        <f>'&lt;&lt;CASH FLOW PROJECTIONS&gt;&gt;'!J10+'&lt;&lt;CASH FLOW PROJECTIONS&gt;&gt;FLTE'!J10</f>
        <v>0</v>
      </c>
      <c r="K10" s="429">
        <f ca="1">'&lt;&lt;CASH FLOW PROJECTIONS&gt;&gt;'!K10+'&lt;&lt;CASH FLOW PROJECTIONS&gt;&gt;FLTE'!K10</f>
        <v>155551.30434782608</v>
      </c>
      <c r="L10" s="429">
        <f ca="1">'&lt;&lt;CASH FLOW PROJECTIONS&gt;&gt;'!L10+'&lt;&lt;CASH FLOW PROJECTIONS&gt;&gt;FLTE'!L10</f>
        <v>161126.08695652173</v>
      </c>
      <c r="M10" s="429">
        <f ca="1">'&lt;&lt;CASH FLOW PROJECTIONS&gt;&gt;'!M10+'&lt;&lt;CASH FLOW PROJECTIONS&gt;&gt;FLTE'!M10</f>
        <v>168127.82608695654</v>
      </c>
      <c r="N10" s="429">
        <f ca="1">'&lt;&lt;CASH FLOW PROJECTIONS&gt;&gt;'!N10+'&lt;&lt;CASH FLOW PROJECTIONS&gt;&gt;FLTE'!N10</f>
        <v>177291.30434782611</v>
      </c>
      <c r="O10" s="429">
        <f ca="1">'&lt;&lt;CASH FLOW PROJECTIONS&gt;&gt;'!O10+'&lt;&lt;CASH FLOW PROJECTIONS&gt;&gt;FLTE'!O10</f>
        <v>188140</v>
      </c>
      <c r="P10" s="429">
        <f ca="1">'&lt;&lt;CASH FLOW PROJECTIONS&gt;&gt;'!P10+'&lt;&lt;CASH FLOW PROJECTIONS&gt;&gt;FLTE'!P10</f>
        <v>201451.30434782608</v>
      </c>
      <c r="Q10" s="429">
        <f ca="1">'&lt;&lt;CASH FLOW PROJECTIONS&gt;&gt;'!Q10+'&lt;&lt;CASH FLOW PROJECTIONS&gt;&gt;FLTE'!Q10</f>
        <v>217399.13043478262</v>
      </c>
      <c r="R10" s="429">
        <f ca="1">'&lt;&lt;CASH FLOW PROJECTIONS&gt;&gt;'!R10+'&lt;&lt;CASH FLOW PROJECTIONS&gt;&gt;FLTE'!R10</f>
        <v>237238.26086956519</v>
      </c>
      <c r="S10" s="429">
        <f ca="1">'&lt;&lt;CASH FLOW PROJECTIONS&gt;&gt;'!S10+'&lt;&lt;CASH FLOW PROJECTIONS&gt;&gt;FLTE'!S10</f>
        <v>259971.30434782608</v>
      </c>
      <c r="T10" s="429">
        <f ca="1">'&lt;&lt;CASH FLOW PROJECTIONS&gt;&gt;'!T10+'&lt;&lt;CASH FLOW PROJECTIONS&gt;&gt;FLTE'!T10</f>
        <v>287071.30434782605</v>
      </c>
      <c r="U10" s="429">
        <f ca="1">'&lt;&lt;CASH FLOW PROJECTIONS&gt;&gt;'!U10+'&lt;&lt;CASH FLOW PROJECTIONS&gt;&gt;FLTE'!U10</f>
        <v>317584.34782608692</v>
      </c>
      <c r="V10" s="429">
        <f ca="1">'&lt;&lt;CASH FLOW PROJECTIONS&gt;&gt;'!V10+'&lt;&lt;CASH FLOW PROJECTIONS&gt;&gt;FLTE'!V10</f>
        <v>352334.78260869568</v>
      </c>
      <c r="W10" s="429">
        <f ca="1">'&lt;&lt;CASH FLOW PROJECTIONS&gt;&gt;'!W10+'&lt;&lt;CASH FLOW PROJECTIONS&gt;&gt;FLTE'!W10</f>
        <v>389591.30434782605</v>
      </c>
      <c r="X10" s="429">
        <f ca="1">'&lt;&lt;CASH FLOW PROJECTIONS&gt;&gt;'!X10+'&lt;&lt;CASH FLOW PROJECTIONS&gt;&gt;FLTE'!X10</f>
        <v>429094.78260869568</v>
      </c>
      <c r="Y10" s="429">
        <f ca="1">'&lt;&lt;CASH FLOW PROJECTIONS&gt;&gt;'!Y10+'&lt;&lt;CASH FLOW PROJECTIONS&gt;&gt;FLTE'!Y10</f>
        <v>469851.30434782605</v>
      </c>
      <c r="Z10" s="429">
        <f ca="1">'&lt;&lt;CASH FLOW PROJECTIONS&gt;&gt;'!Z10+'&lt;&lt;CASH FLOW PROJECTIONS&gt;&gt;FLTE'!Z10</f>
        <v>510392.17391304352</v>
      </c>
      <c r="AA10" s="429">
        <f ca="1">'&lt;&lt;CASH FLOW PROJECTIONS&gt;&gt;'!AA10+'&lt;&lt;CASH FLOW PROJECTIONS&gt;&gt;FLTE'!AA10</f>
        <v>550068.69565217395</v>
      </c>
      <c r="AB10" s="429">
        <f ca="1">'&lt;&lt;CASH FLOW PROJECTIONS&gt;&gt;'!AB10+'&lt;&lt;CASH FLOW PROJECTIONS&gt;&gt;FLTE'!AB10</f>
        <v>587325.21739130444</v>
      </c>
      <c r="AC10" s="429">
        <f ca="1">'&lt;&lt;CASH FLOW PROJECTIONS&gt;&gt;'!AC10+'&lt;&lt;CASH FLOW PROJECTIONS&gt;&gt;FLTE'!AC10</f>
        <v>621555.65217391308</v>
      </c>
      <c r="AD10" s="429">
        <f ca="1">'&lt;&lt;CASH FLOW PROJECTIONS&gt;&gt;'!AD10+'&lt;&lt;CASH FLOW PROJECTIONS&gt;&gt;FLTE'!AD10</f>
        <v>652068.69565217395</v>
      </c>
      <c r="AE10" s="429">
        <f ca="1">'&lt;&lt;CASH FLOW PROJECTIONS&gt;&gt;'!AE10+'&lt;&lt;CASH FLOW PROJECTIONS&gt;&gt;FLTE'!AE10</f>
        <v>679168.69565217383</v>
      </c>
      <c r="AF10" s="429">
        <f ca="1">'&lt;&lt;CASH FLOW PROJECTIONS&gt;&gt;'!AF10+'&lt;&lt;CASH FLOW PROJECTIONS&gt;&gt;FLTE'!AF10</f>
        <v>702421.73913043481</v>
      </c>
      <c r="AG10" s="429">
        <f ca="1">'&lt;&lt;CASH FLOW PROJECTIONS&gt;&gt;'!AG10+'&lt;&lt;CASH FLOW PROJECTIONS&gt;&gt;FLTE'!AG10</f>
        <v>721913.91304347827</v>
      </c>
      <c r="AH10" s="429">
        <f ca="1">'&lt;&lt;CASH FLOW PROJECTIONS&gt;&gt;'!AH10+'&lt;&lt;CASH FLOW PROJECTIONS&gt;&gt;FLTE'!AH10</f>
        <v>737861.7391304347</v>
      </c>
      <c r="AI10" s="429">
        <f ca="1">'&lt;&lt;CASH FLOW PROJECTIONS&gt;&gt;'!AI10+'&lt;&lt;CASH FLOW PROJECTIONS&gt;&gt;FLTE'!AI10</f>
        <v>751520</v>
      </c>
      <c r="AJ10" s="429">
        <f ca="1">'&lt;&lt;CASH FLOW PROJECTIONS&gt;&gt;'!AJ10+'&lt;&lt;CASH FLOW PROJECTIONS&gt;&gt;FLTE'!AJ10</f>
        <v>762368.69565217395</v>
      </c>
      <c r="AK10" s="429">
        <f ca="1">'&lt;&lt;CASH FLOW PROJECTIONS&gt;&gt;'!AK10+'&lt;&lt;CASH FLOW PROJECTIONS&gt;&gt;FLTE'!AK10</f>
        <v>771012.17391304346</v>
      </c>
      <c r="AL10" s="429">
        <f ca="1">'&lt;&lt;CASH FLOW PROJECTIONS&gt;&gt;'!AL10+'&lt;&lt;CASH FLOW PROJECTIONS&gt;&gt;FLTE'!AL10</f>
        <v>778013.91304347827</v>
      </c>
      <c r="AM10" s="429">
        <f ca="1">'&lt;&lt;CASH FLOW PROJECTIONS&gt;&gt;'!AM10+'&lt;&lt;CASH FLOW PROJECTIONS&gt;&gt;FLTE'!AM10</f>
        <v>784108.69565217383</v>
      </c>
      <c r="AN10" s="429">
        <f ca="1">'&lt;&lt;CASH FLOW PROJECTIONS&gt;&gt;'!AN10+'&lt;&lt;CASH FLOW PROJECTIONS&gt;&gt;FLTE'!AN10</f>
        <v>788517.39130434778</v>
      </c>
      <c r="AO10" s="429">
        <f ca="1">'&lt;&lt;CASH FLOW PROJECTIONS&gt;&gt;'!AO10+'&lt;&lt;CASH FLOW PROJECTIONS&gt;&gt;FLTE'!AO10</f>
        <v>791931.30434782617</v>
      </c>
      <c r="AP10" s="429">
        <f ca="1">'&lt;&lt;CASH FLOW PROJECTIONS&gt;&gt;'!AP10+'&lt;&lt;CASH FLOW PROJECTIONS&gt;&gt;FLTE'!AP10</f>
        <v>794957.3913043479</v>
      </c>
      <c r="AQ10" s="429">
        <f ca="1">'&lt;&lt;CASH FLOW PROJECTIONS&gt;&gt;'!AQ10+'&lt;&lt;CASH FLOW PROJECTIONS&gt;&gt;FLTE'!AQ10</f>
        <v>796771.30434782605</v>
      </c>
      <c r="AR10" s="429">
        <f ca="1">'&lt;&lt;CASH FLOW PROJECTIONS&gt;&gt;'!AR10+'&lt;&lt;CASH FLOW PROJECTIONS&gt;&gt;FLTE'!AR10</f>
        <v>798543.47826086963</v>
      </c>
      <c r="AS10" s="429">
        <f ca="1">'&lt;&lt;CASH FLOW PROJECTIONS&gt;&gt;'!AS10+'&lt;&lt;CASH FLOW PROJECTIONS&gt;&gt;FLTE'!AS10</f>
        <v>800360</v>
      </c>
      <c r="AT10" s="429">
        <f ca="1">'&lt;&lt;CASH FLOW PROJECTIONS&gt;&gt;'!AT10+'&lt;&lt;CASH FLOW PROJECTIONS&gt;&gt;FLTE'!AT10</f>
        <v>801266.95652173925</v>
      </c>
      <c r="AU10" s="429">
        <f ca="1">'&lt;&lt;CASH FLOW PROJECTIONS&gt;&gt;'!AU10+'&lt;&lt;CASH FLOW PROJECTIONS&gt;&gt;FLTE'!AU10</f>
        <v>802131.30434782605</v>
      </c>
      <c r="AV10" s="429">
        <f ca="1">'&lt;&lt;CASH FLOW PROJECTIONS&gt;&gt;'!AV10+'&lt;&lt;CASH FLOW PROJECTIONS&gt;&gt;FLTE'!AV10</f>
        <v>802866.08695652173</v>
      </c>
      <c r="AW10" s="429">
        <f ca="1">'&lt;&lt;CASH FLOW PROJECTIONS&gt;&gt;'!AW10+'&lt;&lt;CASH FLOW PROJECTIONS&gt;&gt;FLTE'!AW10</f>
        <v>803211.30434782605</v>
      </c>
      <c r="AX10" s="429">
        <f ca="1">'&lt;&lt;CASH FLOW PROJECTIONS&gt;&gt;'!AX10+'&lt;&lt;CASH FLOW PROJECTIONS&gt;&gt;FLTE'!AX10</f>
        <v>803686.95652173914</v>
      </c>
      <c r="AY10" s="429">
        <f ca="1">'&lt;&lt;CASH FLOW PROJECTIONS&gt;&gt;'!AY10+'&lt;&lt;CASH FLOW PROJECTIONS&gt;&gt;FLTE'!AY10</f>
        <v>803773.04347826086</v>
      </c>
      <c r="AZ10" s="429">
        <f ca="1">'&lt;&lt;CASH FLOW PROJECTIONS&gt;&gt;'!AZ10+'&lt;&lt;CASH FLOW PROJECTIONS&gt;&gt;FLTE'!AZ10</f>
        <v>804379.13043478259</v>
      </c>
      <c r="BA10" s="429">
        <f ca="1">'&lt;&lt;CASH FLOW PROJECTIONS&gt;&gt;'!BA10+'&lt;&lt;CASH FLOW PROJECTIONS&gt;&gt;FLTE'!BA10</f>
        <v>804465.21739130432</v>
      </c>
      <c r="BB10" s="429">
        <f ca="1">'&lt;&lt;CASH FLOW PROJECTIONS&gt;&gt;'!BB10+'&lt;&lt;CASH FLOW PROJECTIONS&gt;&gt;FLTE'!BB10</f>
        <v>804854.78260869568</v>
      </c>
      <c r="BC10" s="429">
        <f ca="1">'&lt;&lt;CASH FLOW PROJECTIONS&gt;&gt;'!BC10+'&lt;&lt;CASH FLOW PROJECTIONS&gt;&gt;FLTE'!BC10</f>
        <v>804854.78260869568</v>
      </c>
      <c r="BD10" s="429">
        <f ca="1">'&lt;&lt;CASH FLOW PROJECTIONS&gt;&gt;'!BD10+'&lt;&lt;CASH FLOW PROJECTIONS&gt;&gt;FLTE'!BD10</f>
        <v>805113.91304347827</v>
      </c>
      <c r="BE10" s="429">
        <f ca="1">'&lt;&lt;CASH FLOW PROJECTIONS&gt;&gt;'!BE10+'&lt;&lt;CASH FLOW PROJECTIONS&gt;&gt;FLTE'!BE10</f>
        <v>805113.91304347827</v>
      </c>
      <c r="BF10" s="429">
        <f ca="1">'&lt;&lt;CASH FLOW PROJECTIONS&gt;&gt;'!BF10+'&lt;&lt;CASH FLOW PROJECTIONS&gt;&gt;FLTE'!BF10</f>
        <v>805113.91304347827</v>
      </c>
      <c r="BG10" s="429">
        <f ca="1">'&lt;&lt;CASH FLOW PROJECTIONS&gt;&gt;'!BG10+'&lt;&lt;CASH FLOW PROJECTIONS&gt;&gt;FLTE'!BG10</f>
        <v>805113.91304347827</v>
      </c>
      <c r="BH10" s="429">
        <f ca="1">'&lt;&lt;CASH FLOW PROJECTIONS&gt;&gt;'!BH10+'&lt;&lt;CASH FLOW PROJECTIONS&gt;&gt;FLTE'!BH10</f>
        <v>805113.91304347827</v>
      </c>
      <c r="BI10" s="429">
        <f ca="1">'&lt;&lt;CASH FLOW PROJECTIONS&gt;&gt;'!BI10+'&lt;&lt;CASH FLOW PROJECTIONS&gt;&gt;FLTE'!BI10</f>
        <v>805200</v>
      </c>
      <c r="BJ10" s="429">
        <f ca="1">'&lt;&lt;CASH FLOW PROJECTIONS&gt;&gt;'!BJ10+'&lt;&lt;CASH FLOW PROJECTIONS&gt;&gt;FLTE'!BJ10</f>
        <v>805200</v>
      </c>
      <c r="BK10" s="429">
        <f ca="1">'&lt;&lt;CASH FLOW PROJECTIONS&gt;&gt;'!BK10+'&lt;&lt;CASH FLOW PROJECTIONS&gt;&gt;FLTE'!BK10</f>
        <v>805200</v>
      </c>
      <c r="BL10" s="429">
        <f ca="1">'&lt;&lt;CASH FLOW PROJECTIONS&gt;&gt;'!BL10+'&lt;&lt;CASH FLOW PROJECTIONS&gt;&gt;FLTE'!BL10</f>
        <v>805200</v>
      </c>
      <c r="BM10" s="429">
        <f ca="1">'&lt;&lt;CASH FLOW PROJECTIONS&gt;&gt;'!BM10+'&lt;&lt;CASH FLOW PROJECTIONS&gt;&gt;FLTE'!BM10</f>
        <v>805200</v>
      </c>
      <c r="BN10" s="429">
        <f ca="1">'&lt;&lt;CASH FLOW PROJECTIONS&gt;&gt;'!BN10+'&lt;&lt;CASH FLOW PROJECTIONS&gt;&gt;FLTE'!BN10</f>
        <v>805200</v>
      </c>
      <c r="BO10" s="429">
        <f ca="1">'&lt;&lt;CASH FLOW PROJECTIONS&gt;&gt;'!BO10+'&lt;&lt;CASH FLOW PROJECTIONS&gt;&gt;FLTE'!BO10</f>
        <v>805200</v>
      </c>
      <c r="BP10" s="429">
        <f ca="1">'&lt;&lt;CASH FLOW PROJECTIONS&gt;&gt;'!BP10+'&lt;&lt;CASH FLOW PROJECTIONS&gt;&gt;FLTE'!BP10</f>
        <v>805200</v>
      </c>
      <c r="BQ10" s="429">
        <f ca="1">'&lt;&lt;CASH FLOW PROJECTIONS&gt;&gt;'!BQ10+'&lt;&lt;CASH FLOW PROJECTIONS&gt;&gt;FLTE'!BQ10</f>
        <v>805200</v>
      </c>
      <c r="BR10" s="429">
        <f ca="1">'&lt;&lt;CASH FLOW PROJECTIONS&gt;&gt;'!BR10+'&lt;&lt;CASH FLOW PROJECTIONS&gt;&gt;FLTE'!BR10</f>
        <v>805200</v>
      </c>
    </row>
    <row r="11" spans="2:70" s="421" customFormat="1" ht="25" customHeight="1" outlineLevel="1">
      <c r="B11" s="445" t="s">
        <v>42</v>
      </c>
      <c r="C11" s="429">
        <f>'&lt;&lt;CASH FLOW PROJECTIONS&gt;&gt;'!C11+'&lt;&lt;CASH FLOW PROJECTIONS&gt;&gt;FLTE'!C11</f>
        <v>0</v>
      </c>
      <c r="D11" s="429">
        <f>'&lt;&lt;CASH FLOW PROJECTIONS&gt;&gt;'!D11+'&lt;&lt;CASH FLOW PROJECTIONS&gt;&gt;FLTE'!D11</f>
        <v>0</v>
      </c>
      <c r="E11" s="429">
        <f>'&lt;&lt;CASH FLOW PROJECTIONS&gt;&gt;'!E11+'&lt;&lt;CASH FLOW PROJECTIONS&gt;&gt;FLTE'!E11</f>
        <v>0</v>
      </c>
      <c r="F11" s="429">
        <f>'&lt;&lt;CASH FLOW PROJECTIONS&gt;&gt;'!F11+'&lt;&lt;CASH FLOW PROJECTIONS&gt;&gt;FLTE'!F11</f>
        <v>0</v>
      </c>
      <c r="G11" s="429">
        <f>'&lt;&lt;CASH FLOW PROJECTIONS&gt;&gt;'!G11+'&lt;&lt;CASH FLOW PROJECTIONS&gt;&gt;FLTE'!G11</f>
        <v>0</v>
      </c>
      <c r="H11" s="429">
        <f>'&lt;&lt;CASH FLOW PROJECTIONS&gt;&gt;'!H11+'&lt;&lt;CASH FLOW PROJECTIONS&gt;&gt;FLTE'!H11</f>
        <v>0</v>
      </c>
      <c r="I11" s="429">
        <f>'&lt;&lt;CASH FLOW PROJECTIONS&gt;&gt;'!I11+'&lt;&lt;CASH FLOW PROJECTIONS&gt;&gt;FLTE'!I11</f>
        <v>0</v>
      </c>
      <c r="J11" s="429">
        <f>'&lt;&lt;CASH FLOW PROJECTIONS&gt;&gt;'!J11+'&lt;&lt;CASH FLOW PROJECTIONS&gt;&gt;FLTE'!J11</f>
        <v>0</v>
      </c>
      <c r="K11" s="429">
        <f ca="1">'&lt;&lt;CASH FLOW PROJECTIONS&gt;&gt;'!K11+'&lt;&lt;CASH FLOW PROJECTIONS&gt;&gt;FLTE'!K11</f>
        <v>0</v>
      </c>
      <c r="L11" s="429">
        <f ca="1">'&lt;&lt;CASH FLOW PROJECTIONS&gt;&gt;'!L11+'&lt;&lt;CASH FLOW PROJECTIONS&gt;&gt;FLTE'!L11</f>
        <v>0</v>
      </c>
      <c r="M11" s="429">
        <f ca="1">'&lt;&lt;CASH FLOW PROJECTIONS&gt;&gt;'!M11+'&lt;&lt;CASH FLOW PROJECTIONS&gt;&gt;FLTE'!M11</f>
        <v>0</v>
      </c>
      <c r="N11" s="429">
        <f ca="1">'&lt;&lt;CASH FLOW PROJECTIONS&gt;&gt;'!N11+'&lt;&lt;CASH FLOW PROJECTIONS&gt;&gt;FLTE'!N11</f>
        <v>0</v>
      </c>
      <c r="O11" s="429">
        <f ca="1">'&lt;&lt;CASH FLOW PROJECTIONS&gt;&gt;'!O11+'&lt;&lt;CASH FLOW PROJECTIONS&gt;&gt;FLTE'!O11</f>
        <v>0</v>
      </c>
      <c r="P11" s="429">
        <f ca="1">'&lt;&lt;CASH FLOW PROJECTIONS&gt;&gt;'!P11+'&lt;&lt;CASH FLOW PROJECTIONS&gt;&gt;FLTE'!P11</f>
        <v>0</v>
      </c>
      <c r="Q11" s="429">
        <f ca="1">'&lt;&lt;CASH FLOW PROJECTIONS&gt;&gt;'!Q11+'&lt;&lt;CASH FLOW PROJECTIONS&gt;&gt;FLTE'!Q11</f>
        <v>0</v>
      </c>
      <c r="R11" s="429">
        <f ca="1">'&lt;&lt;CASH FLOW PROJECTIONS&gt;&gt;'!R11+'&lt;&lt;CASH FLOW PROJECTIONS&gt;&gt;FLTE'!R11</f>
        <v>0</v>
      </c>
      <c r="S11" s="429">
        <f ca="1">'&lt;&lt;CASH FLOW PROJECTIONS&gt;&gt;'!S11+'&lt;&lt;CASH FLOW PROJECTIONS&gt;&gt;FLTE'!S11</f>
        <v>0</v>
      </c>
      <c r="T11" s="429">
        <f ca="1">'&lt;&lt;CASH FLOW PROJECTIONS&gt;&gt;'!T11+'&lt;&lt;CASH FLOW PROJECTIONS&gt;&gt;FLTE'!T11</f>
        <v>0</v>
      </c>
      <c r="U11" s="429">
        <f ca="1">'&lt;&lt;CASH FLOW PROJECTIONS&gt;&gt;'!U11+'&lt;&lt;CASH FLOW PROJECTIONS&gt;&gt;FLTE'!U11</f>
        <v>0</v>
      </c>
      <c r="V11" s="429">
        <f ca="1">'&lt;&lt;CASH FLOW PROJECTIONS&gt;&gt;'!V11+'&lt;&lt;CASH FLOW PROJECTIONS&gt;&gt;FLTE'!V11</f>
        <v>0</v>
      </c>
      <c r="W11" s="429">
        <f ca="1">'&lt;&lt;CASH FLOW PROJECTIONS&gt;&gt;'!W11+'&lt;&lt;CASH FLOW PROJECTIONS&gt;&gt;FLTE'!W11</f>
        <v>0</v>
      </c>
      <c r="X11" s="429">
        <f ca="1">'&lt;&lt;CASH FLOW PROJECTIONS&gt;&gt;'!X11+'&lt;&lt;CASH FLOW PROJECTIONS&gt;&gt;FLTE'!X11</f>
        <v>0</v>
      </c>
      <c r="Y11" s="429">
        <f ca="1">'&lt;&lt;CASH FLOW PROJECTIONS&gt;&gt;'!Y11+'&lt;&lt;CASH FLOW PROJECTIONS&gt;&gt;FLTE'!Y11</f>
        <v>0</v>
      </c>
      <c r="Z11" s="429">
        <f ca="1">'&lt;&lt;CASH FLOW PROJECTIONS&gt;&gt;'!Z11+'&lt;&lt;CASH FLOW PROJECTIONS&gt;&gt;FLTE'!Z11</f>
        <v>0</v>
      </c>
      <c r="AA11" s="429">
        <f ca="1">'&lt;&lt;CASH FLOW PROJECTIONS&gt;&gt;'!AA11+'&lt;&lt;CASH FLOW PROJECTIONS&gt;&gt;FLTE'!AA11</f>
        <v>0</v>
      </c>
      <c r="AB11" s="429">
        <f ca="1">'&lt;&lt;CASH FLOW PROJECTIONS&gt;&gt;'!AB11+'&lt;&lt;CASH FLOW PROJECTIONS&gt;&gt;FLTE'!AB11</f>
        <v>0</v>
      </c>
      <c r="AC11" s="429">
        <f ca="1">'&lt;&lt;CASH FLOW PROJECTIONS&gt;&gt;'!AC11+'&lt;&lt;CASH FLOW PROJECTIONS&gt;&gt;FLTE'!AC11</f>
        <v>0</v>
      </c>
      <c r="AD11" s="429">
        <f ca="1">'&lt;&lt;CASH FLOW PROJECTIONS&gt;&gt;'!AD11+'&lt;&lt;CASH FLOW PROJECTIONS&gt;&gt;FLTE'!AD11</f>
        <v>0</v>
      </c>
      <c r="AE11" s="429">
        <f ca="1">'&lt;&lt;CASH FLOW PROJECTIONS&gt;&gt;'!AE11+'&lt;&lt;CASH FLOW PROJECTIONS&gt;&gt;FLTE'!AE11</f>
        <v>0</v>
      </c>
      <c r="AF11" s="429">
        <f ca="1">'&lt;&lt;CASH FLOW PROJECTIONS&gt;&gt;'!AF11+'&lt;&lt;CASH FLOW PROJECTIONS&gt;&gt;FLTE'!AF11</f>
        <v>0</v>
      </c>
      <c r="AG11" s="429">
        <f ca="1">'&lt;&lt;CASH FLOW PROJECTIONS&gt;&gt;'!AG11+'&lt;&lt;CASH FLOW PROJECTIONS&gt;&gt;FLTE'!AG11</f>
        <v>0</v>
      </c>
      <c r="AH11" s="429">
        <f ca="1">'&lt;&lt;CASH FLOW PROJECTIONS&gt;&gt;'!AH11+'&lt;&lt;CASH FLOW PROJECTIONS&gt;&gt;FLTE'!AH11</f>
        <v>0</v>
      </c>
      <c r="AI11" s="429">
        <f ca="1">'&lt;&lt;CASH FLOW PROJECTIONS&gt;&gt;'!AI11+'&lt;&lt;CASH FLOW PROJECTIONS&gt;&gt;FLTE'!AI11</f>
        <v>0</v>
      </c>
      <c r="AJ11" s="429">
        <f ca="1">'&lt;&lt;CASH FLOW PROJECTIONS&gt;&gt;'!AJ11+'&lt;&lt;CASH FLOW PROJECTIONS&gt;&gt;FLTE'!AJ11</f>
        <v>0</v>
      </c>
      <c r="AK11" s="429">
        <f ca="1">'&lt;&lt;CASH FLOW PROJECTIONS&gt;&gt;'!AK11+'&lt;&lt;CASH FLOW PROJECTIONS&gt;&gt;FLTE'!AK11</f>
        <v>0</v>
      </c>
      <c r="AL11" s="429">
        <f ca="1">'&lt;&lt;CASH FLOW PROJECTIONS&gt;&gt;'!AL11+'&lt;&lt;CASH FLOW PROJECTIONS&gt;&gt;FLTE'!AL11</f>
        <v>0</v>
      </c>
      <c r="AM11" s="429">
        <f ca="1">'&lt;&lt;CASH FLOW PROJECTIONS&gt;&gt;'!AM11+'&lt;&lt;CASH FLOW PROJECTIONS&gt;&gt;FLTE'!AM11</f>
        <v>0</v>
      </c>
      <c r="AN11" s="429">
        <f ca="1">'&lt;&lt;CASH FLOW PROJECTIONS&gt;&gt;'!AN11+'&lt;&lt;CASH FLOW PROJECTIONS&gt;&gt;FLTE'!AN11</f>
        <v>0</v>
      </c>
      <c r="AO11" s="429">
        <f ca="1">'&lt;&lt;CASH FLOW PROJECTIONS&gt;&gt;'!AO11+'&lt;&lt;CASH FLOW PROJECTIONS&gt;&gt;FLTE'!AO11</f>
        <v>0</v>
      </c>
      <c r="AP11" s="429">
        <f ca="1">'&lt;&lt;CASH FLOW PROJECTIONS&gt;&gt;'!AP11+'&lt;&lt;CASH FLOW PROJECTIONS&gt;&gt;FLTE'!AP11</f>
        <v>0</v>
      </c>
      <c r="AQ11" s="429">
        <f ca="1">'&lt;&lt;CASH FLOW PROJECTIONS&gt;&gt;'!AQ11+'&lt;&lt;CASH FLOW PROJECTIONS&gt;&gt;FLTE'!AQ11</f>
        <v>0</v>
      </c>
      <c r="AR11" s="429">
        <f ca="1">'&lt;&lt;CASH FLOW PROJECTIONS&gt;&gt;'!AR11+'&lt;&lt;CASH FLOW PROJECTIONS&gt;&gt;FLTE'!AR11</f>
        <v>0</v>
      </c>
      <c r="AS11" s="429">
        <f ca="1">'&lt;&lt;CASH FLOW PROJECTIONS&gt;&gt;'!AS11+'&lt;&lt;CASH FLOW PROJECTIONS&gt;&gt;FLTE'!AS11</f>
        <v>0</v>
      </c>
      <c r="AT11" s="429">
        <f ca="1">'&lt;&lt;CASH FLOW PROJECTIONS&gt;&gt;'!AT11+'&lt;&lt;CASH FLOW PROJECTIONS&gt;&gt;FLTE'!AT11</f>
        <v>0</v>
      </c>
      <c r="AU11" s="429">
        <f ca="1">'&lt;&lt;CASH FLOW PROJECTIONS&gt;&gt;'!AU11+'&lt;&lt;CASH FLOW PROJECTIONS&gt;&gt;FLTE'!AU11</f>
        <v>0</v>
      </c>
      <c r="AV11" s="429">
        <f ca="1">'&lt;&lt;CASH FLOW PROJECTIONS&gt;&gt;'!AV11+'&lt;&lt;CASH FLOW PROJECTIONS&gt;&gt;FLTE'!AV11</f>
        <v>0</v>
      </c>
      <c r="AW11" s="429">
        <f ca="1">'&lt;&lt;CASH FLOW PROJECTIONS&gt;&gt;'!AW11+'&lt;&lt;CASH FLOW PROJECTIONS&gt;&gt;FLTE'!AW11</f>
        <v>0</v>
      </c>
      <c r="AX11" s="429">
        <f ca="1">'&lt;&lt;CASH FLOW PROJECTIONS&gt;&gt;'!AX11+'&lt;&lt;CASH FLOW PROJECTIONS&gt;&gt;FLTE'!AX11</f>
        <v>0</v>
      </c>
      <c r="AY11" s="429">
        <f ca="1">'&lt;&lt;CASH FLOW PROJECTIONS&gt;&gt;'!AY11+'&lt;&lt;CASH FLOW PROJECTIONS&gt;&gt;FLTE'!AY11</f>
        <v>0</v>
      </c>
      <c r="AZ11" s="429">
        <f ca="1">'&lt;&lt;CASH FLOW PROJECTIONS&gt;&gt;'!AZ11+'&lt;&lt;CASH FLOW PROJECTIONS&gt;&gt;FLTE'!AZ11</f>
        <v>0</v>
      </c>
      <c r="BA11" s="429">
        <f ca="1">'&lt;&lt;CASH FLOW PROJECTIONS&gt;&gt;'!BA11+'&lt;&lt;CASH FLOW PROJECTIONS&gt;&gt;FLTE'!BA11</f>
        <v>0</v>
      </c>
      <c r="BB11" s="429">
        <f ca="1">'&lt;&lt;CASH FLOW PROJECTIONS&gt;&gt;'!BB11+'&lt;&lt;CASH FLOW PROJECTIONS&gt;&gt;FLTE'!BB11</f>
        <v>0</v>
      </c>
      <c r="BC11" s="429">
        <f ca="1">'&lt;&lt;CASH FLOW PROJECTIONS&gt;&gt;'!BC11+'&lt;&lt;CASH FLOW PROJECTIONS&gt;&gt;FLTE'!BC11</f>
        <v>0</v>
      </c>
      <c r="BD11" s="429">
        <f ca="1">'&lt;&lt;CASH FLOW PROJECTIONS&gt;&gt;'!BD11+'&lt;&lt;CASH FLOW PROJECTIONS&gt;&gt;FLTE'!BD11</f>
        <v>0</v>
      </c>
      <c r="BE11" s="429">
        <f ca="1">'&lt;&lt;CASH FLOW PROJECTIONS&gt;&gt;'!BE11+'&lt;&lt;CASH FLOW PROJECTIONS&gt;&gt;FLTE'!BE11</f>
        <v>0</v>
      </c>
      <c r="BF11" s="429">
        <f ca="1">'&lt;&lt;CASH FLOW PROJECTIONS&gt;&gt;'!BF11+'&lt;&lt;CASH FLOW PROJECTIONS&gt;&gt;FLTE'!BF11</f>
        <v>0</v>
      </c>
      <c r="BG11" s="429">
        <f ca="1">'&lt;&lt;CASH FLOW PROJECTIONS&gt;&gt;'!BG11+'&lt;&lt;CASH FLOW PROJECTIONS&gt;&gt;FLTE'!BG11</f>
        <v>0</v>
      </c>
      <c r="BH11" s="429">
        <f ca="1">'&lt;&lt;CASH FLOW PROJECTIONS&gt;&gt;'!BH11+'&lt;&lt;CASH FLOW PROJECTIONS&gt;&gt;FLTE'!BH11</f>
        <v>0</v>
      </c>
      <c r="BI11" s="429">
        <f ca="1">'&lt;&lt;CASH FLOW PROJECTIONS&gt;&gt;'!BI11+'&lt;&lt;CASH FLOW PROJECTIONS&gt;&gt;FLTE'!BI11</f>
        <v>0</v>
      </c>
      <c r="BJ11" s="429">
        <f ca="1">'&lt;&lt;CASH FLOW PROJECTIONS&gt;&gt;'!BJ11+'&lt;&lt;CASH FLOW PROJECTIONS&gt;&gt;FLTE'!BJ11</f>
        <v>0</v>
      </c>
      <c r="BK11" s="429">
        <f ca="1">'&lt;&lt;CASH FLOW PROJECTIONS&gt;&gt;'!BK11+'&lt;&lt;CASH FLOW PROJECTIONS&gt;&gt;FLTE'!BK11</f>
        <v>0</v>
      </c>
      <c r="BL11" s="429">
        <f ca="1">'&lt;&lt;CASH FLOW PROJECTIONS&gt;&gt;'!BL11+'&lt;&lt;CASH FLOW PROJECTIONS&gt;&gt;FLTE'!BL11</f>
        <v>0</v>
      </c>
      <c r="BM11" s="429">
        <f ca="1">'&lt;&lt;CASH FLOW PROJECTIONS&gt;&gt;'!BM11+'&lt;&lt;CASH FLOW PROJECTIONS&gt;&gt;FLTE'!BM11</f>
        <v>0</v>
      </c>
      <c r="BN11" s="429">
        <f ca="1">'&lt;&lt;CASH FLOW PROJECTIONS&gt;&gt;'!BN11+'&lt;&lt;CASH FLOW PROJECTIONS&gt;&gt;FLTE'!BN11</f>
        <v>0</v>
      </c>
      <c r="BO11" s="429">
        <f ca="1">'&lt;&lt;CASH FLOW PROJECTIONS&gt;&gt;'!BO11+'&lt;&lt;CASH FLOW PROJECTIONS&gt;&gt;FLTE'!BO11</f>
        <v>0</v>
      </c>
      <c r="BP11" s="429">
        <f ca="1">'&lt;&lt;CASH FLOW PROJECTIONS&gt;&gt;'!BP11+'&lt;&lt;CASH FLOW PROJECTIONS&gt;&gt;FLTE'!BP11</f>
        <v>0</v>
      </c>
      <c r="BQ11" s="429">
        <f ca="1">'&lt;&lt;CASH FLOW PROJECTIONS&gt;&gt;'!BQ11+'&lt;&lt;CASH FLOW PROJECTIONS&gt;&gt;FLTE'!BQ11</f>
        <v>0</v>
      </c>
      <c r="BR11" s="429">
        <f ca="1">'&lt;&lt;CASH FLOW PROJECTIONS&gt;&gt;'!BR11+'&lt;&lt;CASH FLOW PROJECTIONS&gt;&gt;FLTE'!BR11</f>
        <v>0</v>
      </c>
    </row>
    <row r="12" spans="2:70" s="421" customFormat="1" ht="25" customHeight="1" outlineLevel="1">
      <c r="B12" s="445" t="s">
        <v>43</v>
      </c>
      <c r="C12" s="429">
        <f>'&lt;&lt;CASH FLOW PROJECTIONS&gt;&gt;'!C12+'&lt;&lt;CASH FLOW PROJECTIONS&gt;&gt;FLTE'!C12</f>
        <v>0</v>
      </c>
      <c r="D12" s="429">
        <f>'&lt;&lt;CASH FLOW PROJECTIONS&gt;&gt;'!D12+'&lt;&lt;CASH FLOW PROJECTIONS&gt;&gt;FLTE'!D12</f>
        <v>0</v>
      </c>
      <c r="E12" s="429">
        <f>'&lt;&lt;CASH FLOW PROJECTIONS&gt;&gt;'!E12+'&lt;&lt;CASH FLOW PROJECTIONS&gt;&gt;FLTE'!E12</f>
        <v>0</v>
      </c>
      <c r="F12" s="429">
        <f>'&lt;&lt;CASH FLOW PROJECTIONS&gt;&gt;'!F12+'&lt;&lt;CASH FLOW PROJECTIONS&gt;&gt;FLTE'!F12</f>
        <v>0</v>
      </c>
      <c r="G12" s="429">
        <f>'&lt;&lt;CASH FLOW PROJECTIONS&gt;&gt;'!G12+'&lt;&lt;CASH FLOW PROJECTIONS&gt;&gt;FLTE'!G12</f>
        <v>0</v>
      </c>
      <c r="H12" s="429">
        <f>'&lt;&lt;CASH FLOW PROJECTIONS&gt;&gt;'!H12+'&lt;&lt;CASH FLOW PROJECTIONS&gt;&gt;FLTE'!H12</f>
        <v>0</v>
      </c>
      <c r="I12" s="429">
        <f>'&lt;&lt;CASH FLOW PROJECTIONS&gt;&gt;'!I12+'&lt;&lt;CASH FLOW PROJECTIONS&gt;&gt;FLTE'!I12</f>
        <v>0</v>
      </c>
      <c r="J12" s="429">
        <f>'&lt;&lt;CASH FLOW PROJECTIONS&gt;&gt;'!J12+'&lt;&lt;CASH FLOW PROJECTIONS&gt;&gt;FLTE'!J12</f>
        <v>0</v>
      </c>
      <c r="K12" s="429">
        <f ca="1">'&lt;&lt;CASH FLOW PROJECTIONS&gt;&gt;'!K12+'&lt;&lt;CASH FLOW PROJECTIONS&gt;&gt;FLTE'!K12</f>
        <v>0</v>
      </c>
      <c r="L12" s="429">
        <f ca="1">'&lt;&lt;CASH FLOW PROJECTIONS&gt;&gt;'!L12+'&lt;&lt;CASH FLOW PROJECTIONS&gt;&gt;FLTE'!L12</f>
        <v>0</v>
      </c>
      <c r="M12" s="429">
        <f ca="1">'&lt;&lt;CASH FLOW PROJECTIONS&gt;&gt;'!M12+'&lt;&lt;CASH FLOW PROJECTIONS&gt;&gt;FLTE'!M12</f>
        <v>0</v>
      </c>
      <c r="N12" s="429">
        <f ca="1">'&lt;&lt;CASH FLOW PROJECTIONS&gt;&gt;'!N12+'&lt;&lt;CASH FLOW PROJECTIONS&gt;&gt;FLTE'!N12</f>
        <v>0</v>
      </c>
      <c r="O12" s="429">
        <f ca="1">'&lt;&lt;CASH FLOW PROJECTIONS&gt;&gt;'!O12+'&lt;&lt;CASH FLOW PROJECTIONS&gt;&gt;FLTE'!O12</f>
        <v>0</v>
      </c>
      <c r="P12" s="429">
        <f ca="1">'&lt;&lt;CASH FLOW PROJECTIONS&gt;&gt;'!P12+'&lt;&lt;CASH FLOW PROJECTIONS&gt;&gt;FLTE'!P12</f>
        <v>0</v>
      </c>
      <c r="Q12" s="429">
        <f ca="1">'&lt;&lt;CASH FLOW PROJECTIONS&gt;&gt;'!Q12+'&lt;&lt;CASH FLOW PROJECTIONS&gt;&gt;FLTE'!Q12</f>
        <v>0</v>
      </c>
      <c r="R12" s="429">
        <f ca="1">'&lt;&lt;CASH FLOW PROJECTIONS&gt;&gt;'!R12+'&lt;&lt;CASH FLOW PROJECTIONS&gt;&gt;FLTE'!R12</f>
        <v>0</v>
      </c>
      <c r="S12" s="429">
        <f ca="1">'&lt;&lt;CASH FLOW PROJECTIONS&gt;&gt;'!S12+'&lt;&lt;CASH FLOW PROJECTIONS&gt;&gt;FLTE'!S12</f>
        <v>0</v>
      </c>
      <c r="T12" s="429">
        <f ca="1">'&lt;&lt;CASH FLOW PROJECTIONS&gt;&gt;'!T12+'&lt;&lt;CASH FLOW PROJECTIONS&gt;&gt;FLTE'!T12</f>
        <v>0</v>
      </c>
      <c r="U12" s="429">
        <f ca="1">'&lt;&lt;CASH FLOW PROJECTIONS&gt;&gt;'!U12+'&lt;&lt;CASH FLOW PROJECTIONS&gt;&gt;FLTE'!U12</f>
        <v>0</v>
      </c>
      <c r="V12" s="429">
        <f ca="1">'&lt;&lt;CASH FLOW PROJECTIONS&gt;&gt;'!V12+'&lt;&lt;CASH FLOW PROJECTIONS&gt;&gt;FLTE'!V12</f>
        <v>0</v>
      </c>
      <c r="W12" s="429">
        <f ca="1">'&lt;&lt;CASH FLOW PROJECTIONS&gt;&gt;'!W12+'&lt;&lt;CASH FLOW PROJECTIONS&gt;&gt;FLTE'!W12</f>
        <v>0</v>
      </c>
      <c r="X12" s="429">
        <f ca="1">'&lt;&lt;CASH FLOW PROJECTIONS&gt;&gt;'!X12+'&lt;&lt;CASH FLOW PROJECTIONS&gt;&gt;FLTE'!X12</f>
        <v>0</v>
      </c>
      <c r="Y12" s="429">
        <f ca="1">'&lt;&lt;CASH FLOW PROJECTIONS&gt;&gt;'!Y12+'&lt;&lt;CASH FLOW PROJECTIONS&gt;&gt;FLTE'!Y12</f>
        <v>0</v>
      </c>
      <c r="Z12" s="429">
        <f ca="1">'&lt;&lt;CASH FLOW PROJECTIONS&gt;&gt;'!Z12+'&lt;&lt;CASH FLOW PROJECTIONS&gt;&gt;FLTE'!Z12</f>
        <v>0</v>
      </c>
      <c r="AA12" s="429">
        <f ca="1">'&lt;&lt;CASH FLOW PROJECTIONS&gt;&gt;'!AA12+'&lt;&lt;CASH FLOW PROJECTIONS&gt;&gt;FLTE'!AA12</f>
        <v>0</v>
      </c>
      <c r="AB12" s="429">
        <f ca="1">'&lt;&lt;CASH FLOW PROJECTIONS&gt;&gt;'!AB12+'&lt;&lt;CASH FLOW PROJECTIONS&gt;&gt;FLTE'!AB12</f>
        <v>0</v>
      </c>
      <c r="AC12" s="429">
        <f ca="1">'&lt;&lt;CASH FLOW PROJECTIONS&gt;&gt;'!AC12+'&lt;&lt;CASH FLOW PROJECTIONS&gt;&gt;FLTE'!AC12</f>
        <v>0</v>
      </c>
      <c r="AD12" s="429">
        <f ca="1">'&lt;&lt;CASH FLOW PROJECTIONS&gt;&gt;'!AD12+'&lt;&lt;CASH FLOW PROJECTIONS&gt;&gt;FLTE'!AD12</f>
        <v>0</v>
      </c>
      <c r="AE12" s="429">
        <f ca="1">'&lt;&lt;CASH FLOW PROJECTIONS&gt;&gt;'!AE12+'&lt;&lt;CASH FLOW PROJECTIONS&gt;&gt;FLTE'!AE12</f>
        <v>0</v>
      </c>
      <c r="AF12" s="429">
        <f ca="1">'&lt;&lt;CASH FLOW PROJECTIONS&gt;&gt;'!AF12+'&lt;&lt;CASH FLOW PROJECTIONS&gt;&gt;FLTE'!AF12</f>
        <v>0</v>
      </c>
      <c r="AG12" s="429">
        <f ca="1">'&lt;&lt;CASH FLOW PROJECTIONS&gt;&gt;'!AG12+'&lt;&lt;CASH FLOW PROJECTIONS&gt;&gt;FLTE'!AG12</f>
        <v>0</v>
      </c>
      <c r="AH12" s="429">
        <f ca="1">'&lt;&lt;CASH FLOW PROJECTIONS&gt;&gt;'!AH12+'&lt;&lt;CASH FLOW PROJECTIONS&gt;&gt;FLTE'!AH12</f>
        <v>0</v>
      </c>
      <c r="AI12" s="429">
        <f ca="1">'&lt;&lt;CASH FLOW PROJECTIONS&gt;&gt;'!AI12+'&lt;&lt;CASH FLOW PROJECTIONS&gt;&gt;FLTE'!AI12</f>
        <v>0</v>
      </c>
      <c r="AJ12" s="429">
        <f ca="1">'&lt;&lt;CASH FLOW PROJECTIONS&gt;&gt;'!AJ12+'&lt;&lt;CASH FLOW PROJECTIONS&gt;&gt;FLTE'!AJ12</f>
        <v>0</v>
      </c>
      <c r="AK12" s="429">
        <f ca="1">'&lt;&lt;CASH FLOW PROJECTIONS&gt;&gt;'!AK12+'&lt;&lt;CASH FLOW PROJECTIONS&gt;&gt;FLTE'!AK12</f>
        <v>0</v>
      </c>
      <c r="AL12" s="429">
        <f ca="1">'&lt;&lt;CASH FLOW PROJECTIONS&gt;&gt;'!AL12+'&lt;&lt;CASH FLOW PROJECTIONS&gt;&gt;FLTE'!AL12</f>
        <v>0</v>
      </c>
      <c r="AM12" s="429">
        <f ca="1">'&lt;&lt;CASH FLOW PROJECTIONS&gt;&gt;'!AM12+'&lt;&lt;CASH FLOW PROJECTIONS&gt;&gt;FLTE'!AM12</f>
        <v>0</v>
      </c>
      <c r="AN12" s="429">
        <f ca="1">'&lt;&lt;CASH FLOW PROJECTIONS&gt;&gt;'!AN12+'&lt;&lt;CASH FLOW PROJECTIONS&gt;&gt;FLTE'!AN12</f>
        <v>0</v>
      </c>
      <c r="AO12" s="429">
        <f ca="1">'&lt;&lt;CASH FLOW PROJECTIONS&gt;&gt;'!AO12+'&lt;&lt;CASH FLOW PROJECTIONS&gt;&gt;FLTE'!AO12</f>
        <v>0</v>
      </c>
      <c r="AP12" s="429">
        <f ca="1">'&lt;&lt;CASH FLOW PROJECTIONS&gt;&gt;'!AP12+'&lt;&lt;CASH FLOW PROJECTIONS&gt;&gt;FLTE'!AP12</f>
        <v>0</v>
      </c>
      <c r="AQ12" s="429">
        <f ca="1">'&lt;&lt;CASH FLOW PROJECTIONS&gt;&gt;'!AQ12+'&lt;&lt;CASH FLOW PROJECTIONS&gt;&gt;FLTE'!AQ12</f>
        <v>0</v>
      </c>
      <c r="AR12" s="429">
        <f ca="1">'&lt;&lt;CASH FLOW PROJECTIONS&gt;&gt;'!AR12+'&lt;&lt;CASH FLOW PROJECTIONS&gt;&gt;FLTE'!AR12</f>
        <v>0</v>
      </c>
      <c r="AS12" s="429">
        <f ca="1">'&lt;&lt;CASH FLOW PROJECTIONS&gt;&gt;'!AS12+'&lt;&lt;CASH FLOW PROJECTIONS&gt;&gt;FLTE'!AS12</f>
        <v>0</v>
      </c>
      <c r="AT12" s="429">
        <f ca="1">'&lt;&lt;CASH FLOW PROJECTIONS&gt;&gt;'!AT12+'&lt;&lt;CASH FLOW PROJECTIONS&gt;&gt;FLTE'!AT12</f>
        <v>0</v>
      </c>
      <c r="AU12" s="429">
        <f ca="1">'&lt;&lt;CASH FLOW PROJECTIONS&gt;&gt;'!AU12+'&lt;&lt;CASH FLOW PROJECTIONS&gt;&gt;FLTE'!AU12</f>
        <v>0</v>
      </c>
      <c r="AV12" s="429">
        <f ca="1">'&lt;&lt;CASH FLOW PROJECTIONS&gt;&gt;'!AV12+'&lt;&lt;CASH FLOW PROJECTIONS&gt;&gt;FLTE'!AV12</f>
        <v>0</v>
      </c>
      <c r="AW12" s="429">
        <f ca="1">'&lt;&lt;CASH FLOW PROJECTIONS&gt;&gt;'!AW12+'&lt;&lt;CASH FLOW PROJECTIONS&gt;&gt;FLTE'!AW12</f>
        <v>0</v>
      </c>
      <c r="AX12" s="429">
        <f ca="1">'&lt;&lt;CASH FLOW PROJECTIONS&gt;&gt;'!AX12+'&lt;&lt;CASH FLOW PROJECTIONS&gt;&gt;FLTE'!AX12</f>
        <v>0</v>
      </c>
      <c r="AY12" s="429">
        <f ca="1">'&lt;&lt;CASH FLOW PROJECTIONS&gt;&gt;'!AY12+'&lt;&lt;CASH FLOW PROJECTIONS&gt;&gt;FLTE'!AY12</f>
        <v>0</v>
      </c>
      <c r="AZ12" s="429">
        <f ca="1">'&lt;&lt;CASH FLOW PROJECTIONS&gt;&gt;'!AZ12+'&lt;&lt;CASH FLOW PROJECTIONS&gt;&gt;FLTE'!AZ12</f>
        <v>0</v>
      </c>
      <c r="BA12" s="429">
        <f ca="1">'&lt;&lt;CASH FLOW PROJECTIONS&gt;&gt;'!BA12+'&lt;&lt;CASH FLOW PROJECTIONS&gt;&gt;FLTE'!BA12</f>
        <v>0</v>
      </c>
      <c r="BB12" s="429">
        <f ca="1">'&lt;&lt;CASH FLOW PROJECTIONS&gt;&gt;'!BB12+'&lt;&lt;CASH FLOW PROJECTIONS&gt;&gt;FLTE'!BB12</f>
        <v>0</v>
      </c>
      <c r="BC12" s="429">
        <f ca="1">'&lt;&lt;CASH FLOW PROJECTIONS&gt;&gt;'!BC12+'&lt;&lt;CASH FLOW PROJECTIONS&gt;&gt;FLTE'!BC12</f>
        <v>0</v>
      </c>
      <c r="BD12" s="429">
        <f ca="1">'&lt;&lt;CASH FLOW PROJECTIONS&gt;&gt;'!BD12+'&lt;&lt;CASH FLOW PROJECTIONS&gt;&gt;FLTE'!BD12</f>
        <v>0</v>
      </c>
      <c r="BE12" s="429">
        <f ca="1">'&lt;&lt;CASH FLOW PROJECTIONS&gt;&gt;'!BE12+'&lt;&lt;CASH FLOW PROJECTIONS&gt;&gt;FLTE'!BE12</f>
        <v>0</v>
      </c>
      <c r="BF12" s="429">
        <f ca="1">'&lt;&lt;CASH FLOW PROJECTIONS&gt;&gt;'!BF12+'&lt;&lt;CASH FLOW PROJECTIONS&gt;&gt;FLTE'!BF12</f>
        <v>0</v>
      </c>
      <c r="BG12" s="429">
        <f ca="1">'&lt;&lt;CASH FLOW PROJECTIONS&gt;&gt;'!BG12+'&lt;&lt;CASH FLOW PROJECTIONS&gt;&gt;FLTE'!BG12</f>
        <v>0</v>
      </c>
      <c r="BH12" s="429">
        <f ca="1">'&lt;&lt;CASH FLOW PROJECTIONS&gt;&gt;'!BH12+'&lt;&lt;CASH FLOW PROJECTIONS&gt;&gt;FLTE'!BH12</f>
        <v>0</v>
      </c>
      <c r="BI12" s="429">
        <f ca="1">'&lt;&lt;CASH FLOW PROJECTIONS&gt;&gt;'!BI12+'&lt;&lt;CASH FLOW PROJECTIONS&gt;&gt;FLTE'!BI12</f>
        <v>0</v>
      </c>
      <c r="BJ12" s="429">
        <f ca="1">'&lt;&lt;CASH FLOW PROJECTIONS&gt;&gt;'!BJ12+'&lt;&lt;CASH FLOW PROJECTIONS&gt;&gt;FLTE'!BJ12</f>
        <v>0</v>
      </c>
      <c r="BK12" s="429">
        <f ca="1">'&lt;&lt;CASH FLOW PROJECTIONS&gt;&gt;'!BK12+'&lt;&lt;CASH FLOW PROJECTIONS&gt;&gt;FLTE'!BK12</f>
        <v>0</v>
      </c>
      <c r="BL12" s="429">
        <f ca="1">'&lt;&lt;CASH FLOW PROJECTIONS&gt;&gt;'!BL12+'&lt;&lt;CASH FLOW PROJECTIONS&gt;&gt;FLTE'!BL12</f>
        <v>0</v>
      </c>
      <c r="BM12" s="429">
        <f ca="1">'&lt;&lt;CASH FLOW PROJECTIONS&gt;&gt;'!BM12+'&lt;&lt;CASH FLOW PROJECTIONS&gt;&gt;FLTE'!BM12</f>
        <v>0</v>
      </c>
      <c r="BN12" s="429">
        <f ca="1">'&lt;&lt;CASH FLOW PROJECTIONS&gt;&gt;'!BN12+'&lt;&lt;CASH FLOW PROJECTIONS&gt;&gt;FLTE'!BN12</f>
        <v>0</v>
      </c>
      <c r="BO12" s="429">
        <f ca="1">'&lt;&lt;CASH FLOW PROJECTIONS&gt;&gt;'!BO12+'&lt;&lt;CASH FLOW PROJECTIONS&gt;&gt;FLTE'!BO12</f>
        <v>0</v>
      </c>
      <c r="BP12" s="429">
        <f ca="1">'&lt;&lt;CASH FLOW PROJECTIONS&gt;&gt;'!BP12+'&lt;&lt;CASH FLOW PROJECTIONS&gt;&gt;FLTE'!BP12</f>
        <v>0</v>
      </c>
      <c r="BQ12" s="429">
        <f ca="1">'&lt;&lt;CASH FLOW PROJECTIONS&gt;&gt;'!BQ12+'&lt;&lt;CASH FLOW PROJECTIONS&gt;&gt;FLTE'!BQ12</f>
        <v>0</v>
      </c>
      <c r="BR12" s="429">
        <f ca="1">'&lt;&lt;CASH FLOW PROJECTIONS&gt;&gt;'!BR12+'&lt;&lt;CASH FLOW PROJECTIONS&gt;&gt;FLTE'!BR12</f>
        <v>0</v>
      </c>
    </row>
    <row r="13" spans="2:70" s="421" customFormat="1" ht="25" customHeight="1" outlineLevel="1">
      <c r="B13" s="445" t="s">
        <v>44</v>
      </c>
      <c r="C13" s="429">
        <f>'&lt;&lt;CASH FLOW PROJECTIONS&gt;&gt;'!C13+'&lt;&lt;CASH FLOW PROJECTIONS&gt;&gt;FLTE'!C13</f>
        <v>0</v>
      </c>
      <c r="D13" s="429">
        <f>'&lt;&lt;CASH FLOW PROJECTIONS&gt;&gt;'!D13+'&lt;&lt;CASH FLOW PROJECTIONS&gt;&gt;FLTE'!D13</f>
        <v>0</v>
      </c>
      <c r="E13" s="429">
        <f>'&lt;&lt;CASH FLOW PROJECTIONS&gt;&gt;'!E13+'&lt;&lt;CASH FLOW PROJECTIONS&gt;&gt;FLTE'!E13</f>
        <v>0</v>
      </c>
      <c r="F13" s="429">
        <f>'&lt;&lt;CASH FLOW PROJECTIONS&gt;&gt;'!F13+'&lt;&lt;CASH FLOW PROJECTIONS&gt;&gt;FLTE'!F13</f>
        <v>0</v>
      </c>
      <c r="G13" s="429">
        <f>'&lt;&lt;CASH FLOW PROJECTIONS&gt;&gt;'!G13+'&lt;&lt;CASH FLOW PROJECTIONS&gt;&gt;FLTE'!G13</f>
        <v>0</v>
      </c>
      <c r="H13" s="429">
        <f>'&lt;&lt;CASH FLOW PROJECTIONS&gt;&gt;'!H13+'&lt;&lt;CASH FLOW PROJECTIONS&gt;&gt;FLTE'!H13</f>
        <v>0</v>
      </c>
      <c r="I13" s="429">
        <f>'&lt;&lt;CASH FLOW PROJECTIONS&gt;&gt;'!I13+'&lt;&lt;CASH FLOW PROJECTIONS&gt;&gt;FLTE'!I13</f>
        <v>0</v>
      </c>
      <c r="J13" s="429">
        <f>'&lt;&lt;CASH FLOW PROJECTIONS&gt;&gt;'!J13+'&lt;&lt;CASH FLOW PROJECTIONS&gt;&gt;FLTE'!J13</f>
        <v>0</v>
      </c>
      <c r="K13" s="429">
        <f ca="1">'&lt;&lt;CASH FLOW PROJECTIONS&gt;&gt;'!K13+'&lt;&lt;CASH FLOW PROJECTIONS&gt;&gt;FLTE'!K13</f>
        <v>0</v>
      </c>
      <c r="L13" s="429">
        <f ca="1">'&lt;&lt;CASH FLOW PROJECTIONS&gt;&gt;'!L13+'&lt;&lt;CASH FLOW PROJECTIONS&gt;&gt;FLTE'!L13</f>
        <v>0</v>
      </c>
      <c r="M13" s="429">
        <f ca="1">'&lt;&lt;CASH FLOW PROJECTIONS&gt;&gt;'!M13+'&lt;&lt;CASH FLOW PROJECTIONS&gt;&gt;FLTE'!M13</f>
        <v>0</v>
      </c>
      <c r="N13" s="429">
        <f ca="1">'&lt;&lt;CASH FLOW PROJECTIONS&gt;&gt;'!N13+'&lt;&lt;CASH FLOW PROJECTIONS&gt;&gt;FLTE'!N13</f>
        <v>0</v>
      </c>
      <c r="O13" s="429">
        <f ca="1">'&lt;&lt;CASH FLOW PROJECTIONS&gt;&gt;'!O13+'&lt;&lt;CASH FLOW PROJECTIONS&gt;&gt;FLTE'!O13</f>
        <v>0</v>
      </c>
      <c r="P13" s="429">
        <f ca="1">'&lt;&lt;CASH FLOW PROJECTIONS&gt;&gt;'!P13+'&lt;&lt;CASH FLOW PROJECTIONS&gt;&gt;FLTE'!P13</f>
        <v>0</v>
      </c>
      <c r="Q13" s="429">
        <f ca="1">'&lt;&lt;CASH FLOW PROJECTIONS&gt;&gt;'!Q13+'&lt;&lt;CASH FLOW PROJECTIONS&gt;&gt;FLTE'!Q13</f>
        <v>0</v>
      </c>
      <c r="R13" s="429">
        <f ca="1">'&lt;&lt;CASH FLOW PROJECTIONS&gt;&gt;'!R13+'&lt;&lt;CASH FLOW PROJECTIONS&gt;&gt;FLTE'!R13</f>
        <v>0</v>
      </c>
      <c r="S13" s="429">
        <f ca="1">'&lt;&lt;CASH FLOW PROJECTIONS&gt;&gt;'!S13+'&lt;&lt;CASH FLOW PROJECTIONS&gt;&gt;FLTE'!S13</f>
        <v>0</v>
      </c>
      <c r="T13" s="429">
        <f ca="1">'&lt;&lt;CASH FLOW PROJECTIONS&gt;&gt;'!T13+'&lt;&lt;CASH FLOW PROJECTIONS&gt;&gt;FLTE'!T13</f>
        <v>0</v>
      </c>
      <c r="U13" s="429">
        <f ca="1">'&lt;&lt;CASH FLOW PROJECTIONS&gt;&gt;'!U13+'&lt;&lt;CASH FLOW PROJECTIONS&gt;&gt;FLTE'!U13</f>
        <v>0</v>
      </c>
      <c r="V13" s="429">
        <f ca="1">'&lt;&lt;CASH FLOW PROJECTIONS&gt;&gt;'!V13+'&lt;&lt;CASH FLOW PROJECTIONS&gt;&gt;FLTE'!V13</f>
        <v>0</v>
      </c>
      <c r="W13" s="429">
        <f ca="1">'&lt;&lt;CASH FLOW PROJECTIONS&gt;&gt;'!W13+'&lt;&lt;CASH FLOW PROJECTIONS&gt;&gt;FLTE'!W13</f>
        <v>0</v>
      </c>
      <c r="X13" s="429">
        <f ca="1">'&lt;&lt;CASH FLOW PROJECTIONS&gt;&gt;'!X13+'&lt;&lt;CASH FLOW PROJECTIONS&gt;&gt;FLTE'!X13</f>
        <v>0</v>
      </c>
      <c r="Y13" s="429">
        <f ca="1">'&lt;&lt;CASH FLOW PROJECTIONS&gt;&gt;'!Y13+'&lt;&lt;CASH FLOW PROJECTIONS&gt;&gt;FLTE'!Y13</f>
        <v>0</v>
      </c>
      <c r="Z13" s="429">
        <f ca="1">'&lt;&lt;CASH FLOW PROJECTIONS&gt;&gt;'!Z13+'&lt;&lt;CASH FLOW PROJECTIONS&gt;&gt;FLTE'!Z13</f>
        <v>0</v>
      </c>
      <c r="AA13" s="429">
        <f ca="1">'&lt;&lt;CASH FLOW PROJECTIONS&gt;&gt;'!AA13+'&lt;&lt;CASH FLOW PROJECTIONS&gt;&gt;FLTE'!AA13</f>
        <v>0</v>
      </c>
      <c r="AB13" s="429">
        <f ca="1">'&lt;&lt;CASH FLOW PROJECTIONS&gt;&gt;'!AB13+'&lt;&lt;CASH FLOW PROJECTIONS&gt;&gt;FLTE'!AB13</f>
        <v>0</v>
      </c>
      <c r="AC13" s="429">
        <f ca="1">'&lt;&lt;CASH FLOW PROJECTIONS&gt;&gt;'!AC13+'&lt;&lt;CASH FLOW PROJECTIONS&gt;&gt;FLTE'!AC13</f>
        <v>0</v>
      </c>
      <c r="AD13" s="429">
        <f ca="1">'&lt;&lt;CASH FLOW PROJECTIONS&gt;&gt;'!AD13+'&lt;&lt;CASH FLOW PROJECTIONS&gt;&gt;FLTE'!AD13</f>
        <v>0</v>
      </c>
      <c r="AE13" s="429">
        <f ca="1">'&lt;&lt;CASH FLOW PROJECTIONS&gt;&gt;'!AE13+'&lt;&lt;CASH FLOW PROJECTIONS&gt;&gt;FLTE'!AE13</f>
        <v>0</v>
      </c>
      <c r="AF13" s="429">
        <f ca="1">'&lt;&lt;CASH FLOW PROJECTIONS&gt;&gt;'!AF13+'&lt;&lt;CASH FLOW PROJECTIONS&gt;&gt;FLTE'!AF13</f>
        <v>0</v>
      </c>
      <c r="AG13" s="429">
        <f ca="1">'&lt;&lt;CASH FLOW PROJECTIONS&gt;&gt;'!AG13+'&lt;&lt;CASH FLOW PROJECTIONS&gt;&gt;FLTE'!AG13</f>
        <v>0</v>
      </c>
      <c r="AH13" s="429">
        <f ca="1">'&lt;&lt;CASH FLOW PROJECTIONS&gt;&gt;'!AH13+'&lt;&lt;CASH FLOW PROJECTIONS&gt;&gt;FLTE'!AH13</f>
        <v>0</v>
      </c>
      <c r="AI13" s="429">
        <f ca="1">'&lt;&lt;CASH FLOW PROJECTIONS&gt;&gt;'!AI13+'&lt;&lt;CASH FLOW PROJECTIONS&gt;&gt;FLTE'!AI13</f>
        <v>0</v>
      </c>
      <c r="AJ13" s="429">
        <f ca="1">'&lt;&lt;CASH FLOW PROJECTIONS&gt;&gt;'!AJ13+'&lt;&lt;CASH FLOW PROJECTIONS&gt;&gt;FLTE'!AJ13</f>
        <v>0</v>
      </c>
      <c r="AK13" s="429">
        <f ca="1">'&lt;&lt;CASH FLOW PROJECTIONS&gt;&gt;'!AK13+'&lt;&lt;CASH FLOW PROJECTIONS&gt;&gt;FLTE'!AK13</f>
        <v>0</v>
      </c>
      <c r="AL13" s="429">
        <f ca="1">'&lt;&lt;CASH FLOW PROJECTIONS&gt;&gt;'!AL13+'&lt;&lt;CASH FLOW PROJECTIONS&gt;&gt;FLTE'!AL13</f>
        <v>0</v>
      </c>
      <c r="AM13" s="429">
        <f ca="1">'&lt;&lt;CASH FLOW PROJECTIONS&gt;&gt;'!AM13+'&lt;&lt;CASH FLOW PROJECTIONS&gt;&gt;FLTE'!AM13</f>
        <v>0</v>
      </c>
      <c r="AN13" s="429">
        <f ca="1">'&lt;&lt;CASH FLOW PROJECTIONS&gt;&gt;'!AN13+'&lt;&lt;CASH FLOW PROJECTIONS&gt;&gt;FLTE'!AN13</f>
        <v>0</v>
      </c>
      <c r="AO13" s="429">
        <f ca="1">'&lt;&lt;CASH FLOW PROJECTIONS&gt;&gt;'!AO13+'&lt;&lt;CASH FLOW PROJECTIONS&gt;&gt;FLTE'!AO13</f>
        <v>0</v>
      </c>
      <c r="AP13" s="429">
        <f ca="1">'&lt;&lt;CASH FLOW PROJECTIONS&gt;&gt;'!AP13+'&lt;&lt;CASH FLOW PROJECTIONS&gt;&gt;FLTE'!AP13</f>
        <v>0</v>
      </c>
      <c r="AQ13" s="429">
        <f ca="1">'&lt;&lt;CASH FLOW PROJECTIONS&gt;&gt;'!AQ13+'&lt;&lt;CASH FLOW PROJECTIONS&gt;&gt;FLTE'!AQ13</f>
        <v>0</v>
      </c>
      <c r="AR13" s="429">
        <f ca="1">'&lt;&lt;CASH FLOW PROJECTIONS&gt;&gt;'!AR13+'&lt;&lt;CASH FLOW PROJECTIONS&gt;&gt;FLTE'!AR13</f>
        <v>0</v>
      </c>
      <c r="AS13" s="429">
        <f ca="1">'&lt;&lt;CASH FLOW PROJECTIONS&gt;&gt;'!AS13+'&lt;&lt;CASH FLOW PROJECTIONS&gt;&gt;FLTE'!AS13</f>
        <v>0</v>
      </c>
      <c r="AT13" s="429">
        <f ca="1">'&lt;&lt;CASH FLOW PROJECTIONS&gt;&gt;'!AT13+'&lt;&lt;CASH FLOW PROJECTIONS&gt;&gt;FLTE'!AT13</f>
        <v>0</v>
      </c>
      <c r="AU13" s="429">
        <f ca="1">'&lt;&lt;CASH FLOW PROJECTIONS&gt;&gt;'!AU13+'&lt;&lt;CASH FLOW PROJECTIONS&gt;&gt;FLTE'!AU13</f>
        <v>0</v>
      </c>
      <c r="AV13" s="429">
        <f ca="1">'&lt;&lt;CASH FLOW PROJECTIONS&gt;&gt;'!AV13+'&lt;&lt;CASH FLOW PROJECTIONS&gt;&gt;FLTE'!AV13</f>
        <v>0</v>
      </c>
      <c r="AW13" s="429">
        <f ca="1">'&lt;&lt;CASH FLOW PROJECTIONS&gt;&gt;'!AW13+'&lt;&lt;CASH FLOW PROJECTIONS&gt;&gt;FLTE'!AW13</f>
        <v>0</v>
      </c>
      <c r="AX13" s="429">
        <f ca="1">'&lt;&lt;CASH FLOW PROJECTIONS&gt;&gt;'!AX13+'&lt;&lt;CASH FLOW PROJECTIONS&gt;&gt;FLTE'!AX13</f>
        <v>0</v>
      </c>
      <c r="AY13" s="429">
        <f ca="1">'&lt;&lt;CASH FLOW PROJECTIONS&gt;&gt;'!AY13+'&lt;&lt;CASH FLOW PROJECTIONS&gt;&gt;FLTE'!AY13</f>
        <v>0</v>
      </c>
      <c r="AZ13" s="429">
        <f ca="1">'&lt;&lt;CASH FLOW PROJECTIONS&gt;&gt;'!AZ13+'&lt;&lt;CASH FLOW PROJECTIONS&gt;&gt;FLTE'!AZ13</f>
        <v>0</v>
      </c>
      <c r="BA13" s="429">
        <f ca="1">'&lt;&lt;CASH FLOW PROJECTIONS&gt;&gt;'!BA13+'&lt;&lt;CASH FLOW PROJECTIONS&gt;&gt;FLTE'!BA13</f>
        <v>0</v>
      </c>
      <c r="BB13" s="429">
        <f ca="1">'&lt;&lt;CASH FLOW PROJECTIONS&gt;&gt;'!BB13+'&lt;&lt;CASH FLOW PROJECTIONS&gt;&gt;FLTE'!BB13</f>
        <v>0</v>
      </c>
      <c r="BC13" s="429">
        <f ca="1">'&lt;&lt;CASH FLOW PROJECTIONS&gt;&gt;'!BC13+'&lt;&lt;CASH FLOW PROJECTIONS&gt;&gt;FLTE'!BC13</f>
        <v>0</v>
      </c>
      <c r="BD13" s="429">
        <f ca="1">'&lt;&lt;CASH FLOW PROJECTIONS&gt;&gt;'!BD13+'&lt;&lt;CASH FLOW PROJECTIONS&gt;&gt;FLTE'!BD13</f>
        <v>0</v>
      </c>
      <c r="BE13" s="429">
        <f ca="1">'&lt;&lt;CASH FLOW PROJECTIONS&gt;&gt;'!BE13+'&lt;&lt;CASH FLOW PROJECTIONS&gt;&gt;FLTE'!BE13</f>
        <v>0</v>
      </c>
      <c r="BF13" s="429">
        <f ca="1">'&lt;&lt;CASH FLOW PROJECTIONS&gt;&gt;'!BF13+'&lt;&lt;CASH FLOW PROJECTIONS&gt;&gt;FLTE'!BF13</f>
        <v>0</v>
      </c>
      <c r="BG13" s="429">
        <f ca="1">'&lt;&lt;CASH FLOW PROJECTIONS&gt;&gt;'!BG13+'&lt;&lt;CASH FLOW PROJECTIONS&gt;&gt;FLTE'!BG13</f>
        <v>0</v>
      </c>
      <c r="BH13" s="429">
        <f ca="1">'&lt;&lt;CASH FLOW PROJECTIONS&gt;&gt;'!BH13+'&lt;&lt;CASH FLOW PROJECTIONS&gt;&gt;FLTE'!BH13</f>
        <v>0</v>
      </c>
      <c r="BI13" s="429">
        <f ca="1">'&lt;&lt;CASH FLOW PROJECTIONS&gt;&gt;'!BI13+'&lt;&lt;CASH FLOW PROJECTIONS&gt;&gt;FLTE'!BI13</f>
        <v>0</v>
      </c>
      <c r="BJ13" s="429">
        <f ca="1">'&lt;&lt;CASH FLOW PROJECTIONS&gt;&gt;'!BJ13+'&lt;&lt;CASH FLOW PROJECTIONS&gt;&gt;FLTE'!BJ13</f>
        <v>0</v>
      </c>
      <c r="BK13" s="429">
        <f ca="1">'&lt;&lt;CASH FLOW PROJECTIONS&gt;&gt;'!BK13+'&lt;&lt;CASH FLOW PROJECTIONS&gt;&gt;FLTE'!BK13</f>
        <v>0</v>
      </c>
      <c r="BL13" s="429">
        <f ca="1">'&lt;&lt;CASH FLOW PROJECTIONS&gt;&gt;'!BL13+'&lt;&lt;CASH FLOW PROJECTIONS&gt;&gt;FLTE'!BL13</f>
        <v>0</v>
      </c>
      <c r="BM13" s="429">
        <f ca="1">'&lt;&lt;CASH FLOW PROJECTIONS&gt;&gt;'!BM13+'&lt;&lt;CASH FLOW PROJECTIONS&gt;&gt;FLTE'!BM13</f>
        <v>0</v>
      </c>
      <c r="BN13" s="429">
        <f ca="1">'&lt;&lt;CASH FLOW PROJECTIONS&gt;&gt;'!BN13+'&lt;&lt;CASH FLOW PROJECTIONS&gt;&gt;FLTE'!BN13</f>
        <v>0</v>
      </c>
      <c r="BO13" s="429">
        <f ca="1">'&lt;&lt;CASH FLOW PROJECTIONS&gt;&gt;'!BO13+'&lt;&lt;CASH FLOW PROJECTIONS&gt;&gt;FLTE'!BO13</f>
        <v>0</v>
      </c>
      <c r="BP13" s="429">
        <f ca="1">'&lt;&lt;CASH FLOW PROJECTIONS&gt;&gt;'!BP13+'&lt;&lt;CASH FLOW PROJECTIONS&gt;&gt;FLTE'!BP13</f>
        <v>0</v>
      </c>
      <c r="BQ13" s="429">
        <f ca="1">'&lt;&lt;CASH FLOW PROJECTIONS&gt;&gt;'!BQ13+'&lt;&lt;CASH FLOW PROJECTIONS&gt;&gt;FLTE'!BQ13</f>
        <v>0</v>
      </c>
      <c r="BR13" s="429">
        <f ca="1">'&lt;&lt;CASH FLOW PROJECTIONS&gt;&gt;'!BR13+'&lt;&lt;CASH FLOW PROJECTIONS&gt;&gt;FLTE'!BR13</f>
        <v>0</v>
      </c>
    </row>
    <row r="14" spans="2:70" s="421" customFormat="1" ht="25" customHeight="1" outlineLevel="1">
      <c r="B14" s="445" t="s">
        <v>45</v>
      </c>
      <c r="C14" s="429">
        <f>'&lt;&lt;CASH FLOW PROJECTIONS&gt;&gt;'!C14+'&lt;&lt;CASH FLOW PROJECTIONS&gt;&gt;FLTE'!C14</f>
        <v>0</v>
      </c>
      <c r="D14" s="429">
        <f>'&lt;&lt;CASH FLOW PROJECTIONS&gt;&gt;'!D14+'&lt;&lt;CASH FLOW PROJECTIONS&gt;&gt;FLTE'!D14</f>
        <v>0</v>
      </c>
      <c r="E14" s="429">
        <f>'&lt;&lt;CASH FLOW PROJECTIONS&gt;&gt;'!E14+'&lt;&lt;CASH FLOW PROJECTIONS&gt;&gt;FLTE'!E14</f>
        <v>0</v>
      </c>
      <c r="F14" s="429">
        <f>'&lt;&lt;CASH FLOW PROJECTIONS&gt;&gt;'!F14+'&lt;&lt;CASH FLOW PROJECTIONS&gt;&gt;FLTE'!F14</f>
        <v>0</v>
      </c>
      <c r="G14" s="429">
        <f>'&lt;&lt;CASH FLOW PROJECTIONS&gt;&gt;'!G14+'&lt;&lt;CASH FLOW PROJECTIONS&gt;&gt;FLTE'!G14</f>
        <v>0</v>
      </c>
      <c r="H14" s="429">
        <f>'&lt;&lt;CASH FLOW PROJECTIONS&gt;&gt;'!H14+'&lt;&lt;CASH FLOW PROJECTIONS&gt;&gt;FLTE'!H14</f>
        <v>0</v>
      </c>
      <c r="I14" s="429">
        <f>'&lt;&lt;CASH FLOW PROJECTIONS&gt;&gt;'!I14+'&lt;&lt;CASH FLOW PROJECTIONS&gt;&gt;FLTE'!I14</f>
        <v>0</v>
      </c>
      <c r="J14" s="429">
        <f>'&lt;&lt;CASH FLOW PROJECTIONS&gt;&gt;'!J14+'&lt;&lt;CASH FLOW PROJECTIONS&gt;&gt;FLTE'!J14</f>
        <v>0</v>
      </c>
      <c r="K14" s="429">
        <f ca="1">'&lt;&lt;CASH FLOW PROJECTIONS&gt;&gt;'!K14+'&lt;&lt;CASH FLOW PROJECTIONS&gt;&gt;FLTE'!K14</f>
        <v>94317415.71112749</v>
      </c>
      <c r="L14" s="429">
        <f ca="1">'&lt;&lt;CASH FLOW PROJECTIONS&gt;&gt;'!L14+'&lt;&lt;CASH FLOW PROJECTIONS&gt;&gt;FLTE'!L14</f>
        <v>177166393.3408106</v>
      </c>
      <c r="M14" s="429">
        <f ca="1">'&lt;&lt;CASH FLOW PROJECTIONS&gt;&gt;'!M14+'&lt;&lt;CASH FLOW PROJECTIONS&gt;&gt;FLTE'!M14</f>
        <v>269789751.08197522</v>
      </c>
      <c r="N14" s="429">
        <f ca="1">'&lt;&lt;CASH FLOW PROJECTIONS&gt;&gt;'!N14+'&lt;&lt;CASH FLOW PROJECTIONS&gt;&gt;FLTE'!N14</f>
        <v>353672706.79788899</v>
      </c>
      <c r="O14" s="429">
        <f ca="1">'&lt;&lt;CASH FLOW PROJECTIONS&gt;&gt;'!O14+'&lt;&lt;CASH FLOW PROJECTIONS&gt;&gt;FLTE'!O14</f>
        <v>445690609.83591157</v>
      </c>
      <c r="P14" s="429">
        <f ca="1">'&lt;&lt;CASH FLOW PROJECTIONS&gt;&gt;'!P14+'&lt;&lt;CASH FLOW PROJECTIONS&gt;&gt;FLTE'!P14</f>
        <v>570180597.34170282</v>
      </c>
      <c r="Q14" s="429">
        <f ca="1">'&lt;&lt;CASH FLOW PROJECTIONS&gt;&gt;'!Q14+'&lt;&lt;CASH FLOW PROJECTIONS&gt;&gt;FLTE'!Q14</f>
        <v>732199320.305089</v>
      </c>
      <c r="R14" s="429">
        <f ca="1">'&lt;&lt;CASH FLOW PROJECTIONS&gt;&gt;'!R14+'&lt;&lt;CASH FLOW PROJECTIONS&gt;&gt;FLTE'!R14</f>
        <v>896271754.25427067</v>
      </c>
      <c r="S14" s="429">
        <f ca="1">'&lt;&lt;CASH FLOW PROJECTIONS&gt;&gt;'!S14+'&lt;&lt;CASH FLOW PROJECTIONS&gt;&gt;FLTE'!S14</f>
        <v>1066735135.9095553</v>
      </c>
      <c r="T14" s="429">
        <f ca="1">'&lt;&lt;CASH FLOW PROJECTIONS&gt;&gt;'!T14+'&lt;&lt;CASH FLOW PROJECTIONS&gt;&gt;FLTE'!T14</f>
        <v>1210747779.7106483</v>
      </c>
      <c r="U14" s="429">
        <f ca="1">'&lt;&lt;CASH FLOW PROJECTIONS&gt;&gt;'!U14+'&lt;&lt;CASH FLOW PROJECTIONS&gt;&gt;FLTE'!U14</f>
        <v>1387528727.4310369</v>
      </c>
      <c r="V14" s="429">
        <f ca="1">'&lt;&lt;CASH FLOW PROJECTIONS&gt;&gt;'!V14+'&lt;&lt;CASH FLOW PROJECTIONS&gt;&gt;FLTE'!V14</f>
        <v>1590076160.2272494</v>
      </c>
      <c r="W14" s="429">
        <f ca="1">'&lt;&lt;CASH FLOW PROJECTIONS&gt;&gt;'!W14+'&lt;&lt;CASH FLOW PROJECTIONS&gt;&gt;FLTE'!W14</f>
        <v>1745612362.4295704</v>
      </c>
      <c r="X14" s="429">
        <f ca="1">'&lt;&lt;CASH FLOW PROJECTIONS&gt;&gt;'!X14+'&lt;&lt;CASH FLOW PROJECTIONS&gt;&gt;FLTE'!X14</f>
        <v>1890323791.7519925</v>
      </c>
      <c r="Y14" s="429">
        <f ca="1">'&lt;&lt;CASH FLOW PROJECTIONS&gt;&gt;'!Y14+'&lt;&lt;CASH FLOW PROJECTIONS&gt;&gt;FLTE'!Y14</f>
        <v>2078127244.5273714</v>
      </c>
      <c r="Z14" s="429">
        <f ca="1">'&lt;&lt;CASH FLOW PROJECTIONS&gt;&gt;'!Z14+'&lt;&lt;CASH FLOW PROJECTIONS&gt;&gt;FLTE'!Z14</f>
        <v>2254067793.6005769</v>
      </c>
      <c r="AA14" s="429">
        <f ca="1">'&lt;&lt;CASH FLOW PROJECTIONS&gt;&gt;'!AA14+'&lt;&lt;CASH FLOW PROJECTIONS&gt;&gt;FLTE'!AA14</f>
        <v>2461516696.7226458</v>
      </c>
      <c r="AB14" s="429">
        <f ca="1">'&lt;&lt;CASH FLOW PROJECTIONS&gt;&gt;'!AB14+'&lt;&lt;CASH FLOW PROJECTIONS&gt;&gt;FLTE'!AB14</f>
        <v>2765783209.0611086</v>
      </c>
      <c r="AC14" s="429">
        <f ca="1">'&lt;&lt;CASH FLOW PROJECTIONS&gt;&gt;'!AC14+'&lt;&lt;CASH FLOW PROJECTIONS&gt;&gt;FLTE'!AC14</f>
        <v>3171072238.6147146</v>
      </c>
      <c r="AD14" s="429">
        <f ca="1">'&lt;&lt;CASH FLOW PROJECTIONS&gt;&gt;'!AD14+'&lt;&lt;CASH FLOW PROJECTIONS&gt;&gt;FLTE'!AD14</f>
        <v>3563794736.4438443</v>
      </c>
      <c r="AE14" s="429">
        <f ca="1">'&lt;&lt;CASH FLOW PROJECTIONS&gt;&gt;'!AE14+'&lt;&lt;CASH FLOW PROJECTIONS&gt;&gt;FLTE'!AE14</f>
        <v>3946723158.9218602</v>
      </c>
      <c r="AF14" s="429">
        <f ca="1">'&lt;&lt;CASH FLOW PROJECTIONS&gt;&gt;'!AF14+'&lt;&lt;CASH FLOW PROJECTIONS&gt;&gt;FLTE'!AF14</f>
        <v>4231220673.9387159</v>
      </c>
      <c r="AG14" s="429">
        <f ca="1">'&lt;&lt;CASH FLOW PROJECTIONS&gt;&gt;'!AG14+'&lt;&lt;CASH FLOW PROJECTIONS&gt;&gt;FLTE'!AG14</f>
        <v>4557694954.0413065</v>
      </c>
      <c r="AH14" s="429">
        <f ca="1">'&lt;&lt;CASH FLOW PROJECTIONS&gt;&gt;'!AH14+'&lt;&lt;CASH FLOW PROJECTIONS&gt;&gt;FLTE'!AH14</f>
        <v>4898718918.610899</v>
      </c>
      <c r="AI14" s="429">
        <f ca="1">'&lt;&lt;CASH FLOW PROJECTIONS&gt;&gt;'!AI14+'&lt;&lt;CASH FLOW PROJECTIONS&gt;&gt;FLTE'!AI14</f>
        <v>6427880150.7811775</v>
      </c>
      <c r="AJ14" s="429">
        <f ca="1">'&lt;&lt;CASH FLOW PROJECTIONS&gt;&gt;'!AJ14+'&lt;&lt;CASH FLOW PROJECTIONS&gt;&gt;FLTE'!AJ14</f>
        <v>6624169358.1675415</v>
      </c>
      <c r="AK14" s="429">
        <f ca="1">'&lt;&lt;CASH FLOW PROJECTIONS&gt;&gt;'!AK14+'&lt;&lt;CASH FLOW PROJECTIONS&gt;&gt;FLTE'!AK14</f>
        <v>6874974845.6859045</v>
      </c>
      <c r="AL14" s="429">
        <f ca="1">'&lt;&lt;CASH FLOW PROJECTIONS&gt;&gt;'!AL14+'&lt;&lt;CASH FLOW PROJECTIONS&gt;&gt;FLTE'!AL14</f>
        <v>7066777008.1444979</v>
      </c>
      <c r="AM14" s="429">
        <f ca="1">'&lt;&lt;CASH FLOW PROJECTIONS&gt;&gt;'!AM14+'&lt;&lt;CASH FLOW PROJECTIONS&gt;&gt;FLTE'!AM14</f>
        <v>7286193579.9278812</v>
      </c>
      <c r="AN14" s="429">
        <f ca="1">'&lt;&lt;CASH FLOW PROJECTIONS&gt;&gt;'!AN14+'&lt;&lt;CASH FLOW PROJECTIONS&gt;&gt;FLTE'!AN14</f>
        <v>7642226762.963047</v>
      </c>
      <c r="AO14" s="429">
        <f ca="1">'&lt;&lt;CASH FLOW PROJECTIONS&gt;&gt;'!AO14+'&lt;&lt;CASH FLOW PROJECTIONS&gt;&gt;FLTE'!AO14</f>
        <v>8130079107.5957813</v>
      </c>
      <c r="AP14" s="429">
        <f ca="1">'&lt;&lt;CASH FLOW PROJECTIONS&gt;&gt;'!AP14+'&lt;&lt;CASH FLOW PROJECTIONS&gt;&gt;FLTE'!AP14</f>
        <v>8567370564.1152802</v>
      </c>
      <c r="AQ14" s="429">
        <f ca="1">'&lt;&lt;CASH FLOW PROJECTIONS&gt;&gt;'!AQ14+'&lt;&lt;CASH FLOW PROJECTIONS&gt;&gt;FLTE'!AQ14</f>
        <v>8966101363.554018</v>
      </c>
      <c r="AR14" s="429">
        <f ca="1">'&lt;&lt;CASH FLOW PROJECTIONS&gt;&gt;'!AR14+'&lt;&lt;CASH FLOW PROJECTIONS&gt;&gt;FLTE'!AR14</f>
        <v>9206092314.3935833</v>
      </c>
      <c r="AS14" s="429">
        <f ca="1">'&lt;&lt;CASH FLOW PROJECTIONS&gt;&gt;'!AS14+'&lt;&lt;CASH FLOW PROJECTIONS&gt;&gt;FLTE'!AS14</f>
        <v>9494958714.1533661</v>
      </c>
      <c r="AT14" s="429">
        <f ca="1">'&lt;&lt;CASH FLOW PROJECTIONS&gt;&gt;'!AT14+'&lt;&lt;CASH FLOW PROJECTIONS&gt;&gt;FLTE'!AT14</f>
        <v>9796150568.8206825</v>
      </c>
      <c r="AU14" s="429">
        <f ca="1">'&lt;&lt;CASH FLOW PROJECTIONS&gt;&gt;'!AU14+'&lt;&lt;CASH FLOW PROJECTIONS&gt;&gt;FLTE'!AU14</f>
        <v>9912755848.4547367</v>
      </c>
      <c r="AV14" s="429">
        <f ca="1">'&lt;&lt;CASH FLOW PROJECTIONS&gt;&gt;'!AV14+'&lt;&lt;CASH FLOW PROJECTIONS&gt;&gt;FLTE'!AV14</f>
        <v>9960652540.5835781</v>
      </c>
      <c r="AW14" s="429">
        <f ca="1">'&lt;&lt;CASH FLOW PROJECTIONS&gt;&gt;'!AW14+'&lt;&lt;CASH FLOW PROJECTIONS&gt;&gt;FLTE'!AW14</f>
        <v>10067304117.202831</v>
      </c>
      <c r="AX14" s="429">
        <f ca="1">'&lt;&lt;CASH FLOW PROJECTIONS&gt;&gt;'!AX14+'&lt;&lt;CASH FLOW PROJECTIONS&gt;&gt;FLTE'!AX14</f>
        <v>10115512729.653542</v>
      </c>
      <c r="AY14" s="429">
        <f ca="1">'&lt;&lt;CASH FLOW PROJECTIONS&gt;&gt;'!AY14+'&lt;&lt;CASH FLOW PROJECTIONS&gt;&gt;FLTE'!AY14</f>
        <v>10195763156.381746</v>
      </c>
      <c r="AZ14" s="429">
        <f ca="1">'&lt;&lt;CASH FLOW PROJECTIONS&gt;&gt;'!AZ14+'&lt;&lt;CASH FLOW PROJECTIONS&gt;&gt;FLTE'!AZ14</f>
        <v>10419461826.177837</v>
      </c>
      <c r="BA14" s="429">
        <f ca="1">'&lt;&lt;CASH FLOW PROJECTIONS&gt;&gt;'!BA14+'&lt;&lt;CASH FLOW PROJECTIONS&gt;&gt;FLTE'!BA14</f>
        <v>10780915987.196926</v>
      </c>
      <c r="BB14" s="429">
        <f ca="1">'&lt;&lt;CASH FLOW PROJECTIONS&gt;&gt;'!BB14+'&lt;&lt;CASH FLOW PROJECTIONS&gt;&gt;FLTE'!BB14</f>
        <v>11094865770.94256</v>
      </c>
      <c r="BC14" s="429">
        <f ca="1">'&lt;&lt;CASH FLOW PROJECTIONS&gt;&gt;'!BC14+'&lt;&lt;CASH FLOW PROJECTIONS&gt;&gt;FLTE'!BC14</f>
        <v>11374122514.825836</v>
      </c>
      <c r="BD14" s="429">
        <f ca="1">'&lt;&lt;CASH FLOW PROJECTIONS&gt;&gt;'!BD14+'&lt;&lt;CASH FLOW PROJECTIONS&gt;&gt;FLTE'!BD14</f>
        <v>11497841286.291155</v>
      </c>
      <c r="BE14" s="429">
        <f ca="1">'&lt;&lt;CASH FLOW PROJECTIONS&gt;&gt;'!BE14+'&lt;&lt;CASH FLOW PROJECTIONS&gt;&gt;FLTE'!BE14</f>
        <v>11675588025.341887</v>
      </c>
      <c r="BF14" s="429">
        <f ca="1">'&lt;&lt;CASH FLOW PROJECTIONS&gt;&gt;'!BF14+'&lt;&lt;CASH FLOW PROJECTIONS&gt;&gt;FLTE'!BF14</f>
        <v>11870399144.229937</v>
      </c>
      <c r="BG14" s="429">
        <f ca="1">'&lt;&lt;CASH FLOW PROJECTIONS&gt;&gt;'!BG14+'&lt;&lt;CASH FLOW PROJECTIONS&gt;&gt;FLTE'!BG14</f>
        <v>13098739979.476498</v>
      </c>
      <c r="BH14" s="429">
        <f ca="1">'&lt;&lt;CASH FLOW PROJECTIONS&gt;&gt;'!BH14+'&lt;&lt;CASH FLOW PROJECTIONS&gt;&gt;FLTE'!BH14</f>
        <v>13043858188.254154</v>
      </c>
      <c r="BI14" s="429">
        <f ca="1">'&lt;&lt;CASH FLOW PROJECTIONS&gt;&gt;'!BI14+'&lt;&lt;CASH FLOW PROJECTIONS&gt;&gt;FLTE'!BI14</f>
        <v>13058918000.226463</v>
      </c>
      <c r="BJ14" s="429">
        <f ca="1">'&lt;&lt;CASH FLOW PROJECTIONS&gt;&gt;'!BJ14+'&lt;&lt;CASH FLOW PROJECTIONS&gt;&gt;FLTE'!BJ14</f>
        <v>13014372961.003897</v>
      </c>
      <c r="BK14" s="429">
        <f ca="1">'&lt;&lt;CASH FLOW PROJECTIONS&gt;&gt;'!BK14+'&lt;&lt;CASH FLOW PROJECTIONS&gt;&gt;FLTE'!BK14</f>
        <v>13009885481.421902</v>
      </c>
      <c r="BL14" s="429">
        <f ca="1">'&lt;&lt;CASH FLOW PROJECTIONS&gt;&gt;'!BL14+'&lt;&lt;CASH FLOW PROJECTIONS&gt;&gt;FLTE'!BL14</f>
        <v>13168074067.002239</v>
      </c>
      <c r="BM14" s="429">
        <f ca="1">'&lt;&lt;CASH FLOW PROJECTIONS&gt;&gt;'!BM14+'&lt;&lt;CASH FLOW PROJECTIONS&gt;&gt;FLTE'!BM14</f>
        <v>13482423435.428495</v>
      </c>
      <c r="BN14" s="429">
        <f ca="1">'&lt;&lt;CASH FLOW PROJECTIONS&gt;&gt;'!BN14+'&lt;&lt;CASH FLOW PROJECTIONS&gt;&gt;FLTE'!BN14</f>
        <v>13748519199.519333</v>
      </c>
      <c r="BO14" s="429">
        <f ca="1">'&lt;&lt;CASH FLOW PROJECTIONS&gt;&gt;'!BO14+'&lt;&lt;CASH FLOW PROJECTIONS&gt;&gt;FLTE'!BO14</f>
        <v>13980286126.050381</v>
      </c>
      <c r="BP14" s="429">
        <f ca="1">'&lt;&lt;CASH FLOW PROJECTIONS&gt;&gt;'!BP14+'&lt;&lt;CASH FLOW PROJECTIONS&gt;&gt;FLTE'!BP14</f>
        <v>14044394666.882965</v>
      </c>
      <c r="BQ14" s="429">
        <f ca="1">'&lt;&lt;CASH FLOW PROJECTIONS&gt;&gt;'!BQ14+'&lt;&lt;CASH FLOW PROJECTIONS&gt;&gt;FLTE'!BQ14</f>
        <v>14171620408.12661</v>
      </c>
      <c r="BR14" s="429">
        <f ca="1">'&lt;&lt;CASH FLOW PROJECTIONS&gt;&gt;'!BR14+'&lt;&lt;CASH FLOW PROJECTIONS&gt;&gt;FLTE'!BR14</f>
        <v>14321035572.151947</v>
      </c>
    </row>
    <row r="15" spans="2:70" s="421" customFormat="1" ht="25" customHeight="1" outlineLevel="1">
      <c r="B15" s="445" t="s">
        <v>46</v>
      </c>
      <c r="C15" s="429">
        <f>'&lt;&lt;CASH FLOW PROJECTIONS&gt;&gt;'!C15+'&lt;&lt;CASH FLOW PROJECTIONS&gt;&gt;FLTE'!C15</f>
        <v>0</v>
      </c>
      <c r="D15" s="429">
        <f>'&lt;&lt;CASH FLOW PROJECTIONS&gt;&gt;'!D15+'&lt;&lt;CASH FLOW PROJECTIONS&gt;&gt;FLTE'!D15</f>
        <v>0</v>
      </c>
      <c r="E15" s="429">
        <f>'&lt;&lt;CASH FLOW PROJECTIONS&gt;&gt;'!E15+'&lt;&lt;CASH FLOW PROJECTIONS&gt;&gt;FLTE'!E15</f>
        <v>0</v>
      </c>
      <c r="F15" s="429">
        <f>'&lt;&lt;CASH FLOW PROJECTIONS&gt;&gt;'!F15+'&lt;&lt;CASH FLOW PROJECTIONS&gt;&gt;FLTE'!F15</f>
        <v>0</v>
      </c>
      <c r="G15" s="429">
        <f>'&lt;&lt;CASH FLOW PROJECTIONS&gt;&gt;'!G15+'&lt;&lt;CASH FLOW PROJECTIONS&gt;&gt;FLTE'!G15</f>
        <v>0</v>
      </c>
      <c r="H15" s="429">
        <f>'&lt;&lt;CASH FLOW PROJECTIONS&gt;&gt;'!H15+'&lt;&lt;CASH FLOW PROJECTIONS&gt;&gt;FLTE'!H15</f>
        <v>0</v>
      </c>
      <c r="I15" s="429">
        <f>'&lt;&lt;CASH FLOW PROJECTIONS&gt;&gt;'!I15+'&lt;&lt;CASH FLOW PROJECTIONS&gt;&gt;FLTE'!I15</f>
        <v>0</v>
      </c>
      <c r="J15" s="429">
        <f>'&lt;&lt;CASH FLOW PROJECTIONS&gt;&gt;'!J15+'&lt;&lt;CASH FLOW PROJECTIONS&gt;&gt;FLTE'!J15</f>
        <v>0</v>
      </c>
      <c r="K15" s="429">
        <f ca="1">'&lt;&lt;CASH FLOW PROJECTIONS&gt;&gt;'!K15+'&lt;&lt;CASH FLOW PROJECTIONS&gt;&gt;FLTE'!K15</f>
        <v>0</v>
      </c>
      <c r="L15" s="429">
        <f ca="1">'&lt;&lt;CASH FLOW PROJECTIONS&gt;&gt;'!L15+'&lt;&lt;CASH FLOW PROJECTIONS&gt;&gt;FLTE'!L15</f>
        <v>0</v>
      </c>
      <c r="M15" s="429">
        <f ca="1">'&lt;&lt;CASH FLOW PROJECTIONS&gt;&gt;'!M15+'&lt;&lt;CASH FLOW PROJECTIONS&gt;&gt;FLTE'!M15</f>
        <v>0</v>
      </c>
      <c r="N15" s="429">
        <f ca="1">'&lt;&lt;CASH FLOW PROJECTIONS&gt;&gt;'!N15+'&lt;&lt;CASH FLOW PROJECTIONS&gt;&gt;FLTE'!N15</f>
        <v>0</v>
      </c>
      <c r="O15" s="429">
        <f ca="1">'&lt;&lt;CASH FLOW PROJECTIONS&gt;&gt;'!O15+'&lt;&lt;CASH FLOW PROJECTIONS&gt;&gt;FLTE'!O15</f>
        <v>0</v>
      </c>
      <c r="P15" s="429">
        <f ca="1">'&lt;&lt;CASH FLOW PROJECTIONS&gt;&gt;'!P15+'&lt;&lt;CASH FLOW PROJECTIONS&gt;&gt;FLTE'!P15</f>
        <v>0</v>
      </c>
      <c r="Q15" s="429">
        <f ca="1">'&lt;&lt;CASH FLOW PROJECTIONS&gt;&gt;'!Q15+'&lt;&lt;CASH FLOW PROJECTIONS&gt;&gt;FLTE'!Q15</f>
        <v>0</v>
      </c>
      <c r="R15" s="429">
        <f ca="1">'&lt;&lt;CASH FLOW PROJECTIONS&gt;&gt;'!R15+'&lt;&lt;CASH FLOW PROJECTIONS&gt;&gt;FLTE'!R15</f>
        <v>0</v>
      </c>
      <c r="S15" s="429">
        <f ca="1">'&lt;&lt;CASH FLOW PROJECTIONS&gt;&gt;'!S15+'&lt;&lt;CASH FLOW PROJECTIONS&gt;&gt;FLTE'!S15</f>
        <v>0</v>
      </c>
      <c r="T15" s="429">
        <f ca="1">'&lt;&lt;CASH FLOW PROJECTIONS&gt;&gt;'!T15+'&lt;&lt;CASH FLOW PROJECTIONS&gt;&gt;FLTE'!T15</f>
        <v>0</v>
      </c>
      <c r="U15" s="429">
        <f ca="1">'&lt;&lt;CASH FLOW PROJECTIONS&gt;&gt;'!U15+'&lt;&lt;CASH FLOW PROJECTIONS&gt;&gt;FLTE'!U15</f>
        <v>0</v>
      </c>
      <c r="V15" s="429">
        <f ca="1">'&lt;&lt;CASH FLOW PROJECTIONS&gt;&gt;'!V15+'&lt;&lt;CASH FLOW PROJECTIONS&gt;&gt;FLTE'!V15</f>
        <v>0</v>
      </c>
      <c r="W15" s="429">
        <f ca="1">'&lt;&lt;CASH FLOW PROJECTIONS&gt;&gt;'!W15+'&lt;&lt;CASH FLOW PROJECTIONS&gt;&gt;FLTE'!W15</f>
        <v>0</v>
      </c>
      <c r="X15" s="429">
        <f ca="1">'&lt;&lt;CASH FLOW PROJECTIONS&gt;&gt;'!X15+'&lt;&lt;CASH FLOW PROJECTIONS&gt;&gt;FLTE'!X15</f>
        <v>0</v>
      </c>
      <c r="Y15" s="429">
        <f ca="1">'&lt;&lt;CASH FLOW PROJECTIONS&gt;&gt;'!Y15+'&lt;&lt;CASH FLOW PROJECTIONS&gt;&gt;FLTE'!Y15</f>
        <v>0</v>
      </c>
      <c r="Z15" s="429">
        <f ca="1">'&lt;&lt;CASH FLOW PROJECTIONS&gt;&gt;'!Z15+'&lt;&lt;CASH FLOW PROJECTIONS&gt;&gt;FLTE'!Z15</f>
        <v>0</v>
      </c>
      <c r="AA15" s="429">
        <f ca="1">'&lt;&lt;CASH FLOW PROJECTIONS&gt;&gt;'!AA15+'&lt;&lt;CASH FLOW PROJECTIONS&gt;&gt;FLTE'!AA15</f>
        <v>0</v>
      </c>
      <c r="AB15" s="429">
        <f ca="1">'&lt;&lt;CASH FLOW PROJECTIONS&gt;&gt;'!AB15+'&lt;&lt;CASH FLOW PROJECTIONS&gt;&gt;FLTE'!AB15</f>
        <v>0</v>
      </c>
      <c r="AC15" s="429">
        <f ca="1">'&lt;&lt;CASH FLOW PROJECTIONS&gt;&gt;'!AC15+'&lt;&lt;CASH FLOW PROJECTIONS&gt;&gt;FLTE'!AC15</f>
        <v>0</v>
      </c>
      <c r="AD15" s="429">
        <f ca="1">'&lt;&lt;CASH FLOW PROJECTIONS&gt;&gt;'!AD15+'&lt;&lt;CASH FLOW PROJECTIONS&gt;&gt;FLTE'!AD15</f>
        <v>0</v>
      </c>
      <c r="AE15" s="429">
        <f ca="1">'&lt;&lt;CASH FLOW PROJECTIONS&gt;&gt;'!AE15+'&lt;&lt;CASH FLOW PROJECTIONS&gt;&gt;FLTE'!AE15</f>
        <v>0</v>
      </c>
      <c r="AF15" s="429">
        <f ca="1">'&lt;&lt;CASH FLOW PROJECTIONS&gt;&gt;'!AF15+'&lt;&lt;CASH FLOW PROJECTIONS&gt;&gt;FLTE'!AF15</f>
        <v>0</v>
      </c>
      <c r="AG15" s="429">
        <f ca="1">'&lt;&lt;CASH FLOW PROJECTIONS&gt;&gt;'!AG15+'&lt;&lt;CASH FLOW PROJECTIONS&gt;&gt;FLTE'!AG15</f>
        <v>0</v>
      </c>
      <c r="AH15" s="429">
        <f ca="1">'&lt;&lt;CASH FLOW PROJECTIONS&gt;&gt;'!AH15+'&lt;&lt;CASH FLOW PROJECTIONS&gt;&gt;FLTE'!AH15</f>
        <v>0</v>
      </c>
      <c r="AI15" s="429">
        <f ca="1">'&lt;&lt;CASH FLOW PROJECTIONS&gt;&gt;'!AI15+'&lt;&lt;CASH FLOW PROJECTIONS&gt;&gt;FLTE'!AI15</f>
        <v>0</v>
      </c>
      <c r="AJ15" s="429">
        <f ca="1">'&lt;&lt;CASH FLOW PROJECTIONS&gt;&gt;'!AJ15+'&lt;&lt;CASH FLOW PROJECTIONS&gt;&gt;FLTE'!AJ15</f>
        <v>0</v>
      </c>
      <c r="AK15" s="429">
        <f ca="1">'&lt;&lt;CASH FLOW PROJECTIONS&gt;&gt;'!AK15+'&lt;&lt;CASH FLOW PROJECTIONS&gt;&gt;FLTE'!AK15</f>
        <v>0</v>
      </c>
      <c r="AL15" s="429">
        <f ca="1">'&lt;&lt;CASH FLOW PROJECTIONS&gt;&gt;'!AL15+'&lt;&lt;CASH FLOW PROJECTIONS&gt;&gt;FLTE'!AL15</f>
        <v>0</v>
      </c>
      <c r="AM15" s="429">
        <f ca="1">'&lt;&lt;CASH FLOW PROJECTIONS&gt;&gt;'!AM15+'&lt;&lt;CASH FLOW PROJECTIONS&gt;&gt;FLTE'!AM15</f>
        <v>0</v>
      </c>
      <c r="AN15" s="429">
        <f ca="1">'&lt;&lt;CASH FLOW PROJECTIONS&gt;&gt;'!AN15+'&lt;&lt;CASH FLOW PROJECTIONS&gt;&gt;FLTE'!AN15</f>
        <v>0</v>
      </c>
      <c r="AO15" s="429">
        <f ca="1">'&lt;&lt;CASH FLOW PROJECTIONS&gt;&gt;'!AO15+'&lt;&lt;CASH FLOW PROJECTIONS&gt;&gt;FLTE'!AO15</f>
        <v>0</v>
      </c>
      <c r="AP15" s="429">
        <f ca="1">'&lt;&lt;CASH FLOW PROJECTIONS&gt;&gt;'!AP15+'&lt;&lt;CASH FLOW PROJECTIONS&gt;&gt;FLTE'!AP15</f>
        <v>0</v>
      </c>
      <c r="AQ15" s="429">
        <f ca="1">'&lt;&lt;CASH FLOW PROJECTIONS&gt;&gt;'!AQ15+'&lt;&lt;CASH FLOW PROJECTIONS&gt;&gt;FLTE'!AQ15</f>
        <v>0</v>
      </c>
      <c r="AR15" s="429">
        <f ca="1">'&lt;&lt;CASH FLOW PROJECTIONS&gt;&gt;'!AR15+'&lt;&lt;CASH FLOW PROJECTIONS&gt;&gt;FLTE'!AR15</f>
        <v>0</v>
      </c>
      <c r="AS15" s="429">
        <f ca="1">'&lt;&lt;CASH FLOW PROJECTIONS&gt;&gt;'!AS15+'&lt;&lt;CASH FLOW PROJECTIONS&gt;&gt;FLTE'!AS15</f>
        <v>0</v>
      </c>
      <c r="AT15" s="429">
        <f ca="1">'&lt;&lt;CASH FLOW PROJECTIONS&gt;&gt;'!AT15+'&lt;&lt;CASH FLOW PROJECTIONS&gt;&gt;FLTE'!AT15</f>
        <v>0</v>
      </c>
      <c r="AU15" s="429">
        <f ca="1">'&lt;&lt;CASH FLOW PROJECTIONS&gt;&gt;'!AU15+'&lt;&lt;CASH FLOW PROJECTIONS&gt;&gt;FLTE'!AU15</f>
        <v>0</v>
      </c>
      <c r="AV15" s="429">
        <f ca="1">'&lt;&lt;CASH FLOW PROJECTIONS&gt;&gt;'!AV15+'&lt;&lt;CASH FLOW PROJECTIONS&gt;&gt;FLTE'!AV15</f>
        <v>0</v>
      </c>
      <c r="AW15" s="429">
        <f ca="1">'&lt;&lt;CASH FLOW PROJECTIONS&gt;&gt;'!AW15+'&lt;&lt;CASH FLOW PROJECTIONS&gt;&gt;FLTE'!AW15</f>
        <v>0</v>
      </c>
      <c r="AX15" s="429">
        <f ca="1">'&lt;&lt;CASH FLOW PROJECTIONS&gt;&gt;'!AX15+'&lt;&lt;CASH FLOW PROJECTIONS&gt;&gt;FLTE'!AX15</f>
        <v>0</v>
      </c>
      <c r="AY15" s="429">
        <f ca="1">'&lt;&lt;CASH FLOW PROJECTIONS&gt;&gt;'!AY15+'&lt;&lt;CASH FLOW PROJECTIONS&gt;&gt;FLTE'!AY15</f>
        <v>0</v>
      </c>
      <c r="AZ15" s="429">
        <f ca="1">'&lt;&lt;CASH FLOW PROJECTIONS&gt;&gt;'!AZ15+'&lt;&lt;CASH FLOW PROJECTIONS&gt;&gt;FLTE'!AZ15</f>
        <v>0</v>
      </c>
      <c r="BA15" s="429">
        <f ca="1">'&lt;&lt;CASH FLOW PROJECTIONS&gt;&gt;'!BA15+'&lt;&lt;CASH FLOW PROJECTIONS&gt;&gt;FLTE'!BA15</f>
        <v>0</v>
      </c>
      <c r="BB15" s="429">
        <f ca="1">'&lt;&lt;CASH FLOW PROJECTIONS&gt;&gt;'!BB15+'&lt;&lt;CASH FLOW PROJECTIONS&gt;&gt;FLTE'!BB15</f>
        <v>0</v>
      </c>
      <c r="BC15" s="429">
        <f ca="1">'&lt;&lt;CASH FLOW PROJECTIONS&gt;&gt;'!BC15+'&lt;&lt;CASH FLOW PROJECTIONS&gt;&gt;FLTE'!BC15</f>
        <v>0</v>
      </c>
      <c r="BD15" s="429">
        <f ca="1">'&lt;&lt;CASH FLOW PROJECTIONS&gt;&gt;'!BD15+'&lt;&lt;CASH FLOW PROJECTIONS&gt;&gt;FLTE'!BD15</f>
        <v>0</v>
      </c>
      <c r="BE15" s="429">
        <f ca="1">'&lt;&lt;CASH FLOW PROJECTIONS&gt;&gt;'!BE15+'&lt;&lt;CASH FLOW PROJECTIONS&gt;&gt;FLTE'!BE15</f>
        <v>0</v>
      </c>
      <c r="BF15" s="429">
        <f ca="1">'&lt;&lt;CASH FLOW PROJECTIONS&gt;&gt;'!BF15+'&lt;&lt;CASH FLOW PROJECTIONS&gt;&gt;FLTE'!BF15</f>
        <v>0</v>
      </c>
      <c r="BG15" s="429">
        <f ca="1">'&lt;&lt;CASH FLOW PROJECTIONS&gt;&gt;'!BG15+'&lt;&lt;CASH FLOW PROJECTIONS&gt;&gt;FLTE'!BG15</f>
        <v>0</v>
      </c>
      <c r="BH15" s="429">
        <f ca="1">'&lt;&lt;CASH FLOW PROJECTIONS&gt;&gt;'!BH15+'&lt;&lt;CASH FLOW PROJECTIONS&gt;&gt;FLTE'!BH15</f>
        <v>0</v>
      </c>
      <c r="BI15" s="429">
        <f ca="1">'&lt;&lt;CASH FLOW PROJECTIONS&gt;&gt;'!BI15+'&lt;&lt;CASH FLOW PROJECTIONS&gt;&gt;FLTE'!BI15</f>
        <v>0</v>
      </c>
      <c r="BJ15" s="429">
        <f ca="1">'&lt;&lt;CASH FLOW PROJECTIONS&gt;&gt;'!BJ15+'&lt;&lt;CASH FLOW PROJECTIONS&gt;&gt;FLTE'!BJ15</f>
        <v>0</v>
      </c>
      <c r="BK15" s="429">
        <f ca="1">'&lt;&lt;CASH FLOW PROJECTIONS&gt;&gt;'!BK15+'&lt;&lt;CASH FLOW PROJECTIONS&gt;&gt;FLTE'!BK15</f>
        <v>0</v>
      </c>
      <c r="BL15" s="429">
        <f ca="1">'&lt;&lt;CASH FLOW PROJECTIONS&gt;&gt;'!BL15+'&lt;&lt;CASH FLOW PROJECTIONS&gt;&gt;FLTE'!BL15</f>
        <v>0</v>
      </c>
      <c r="BM15" s="429">
        <f ca="1">'&lt;&lt;CASH FLOW PROJECTIONS&gt;&gt;'!BM15+'&lt;&lt;CASH FLOW PROJECTIONS&gt;&gt;FLTE'!BM15</f>
        <v>0</v>
      </c>
      <c r="BN15" s="429">
        <f ca="1">'&lt;&lt;CASH FLOW PROJECTIONS&gt;&gt;'!BN15+'&lt;&lt;CASH FLOW PROJECTIONS&gt;&gt;FLTE'!BN15</f>
        <v>0</v>
      </c>
      <c r="BO15" s="429">
        <f ca="1">'&lt;&lt;CASH FLOW PROJECTIONS&gt;&gt;'!BO15+'&lt;&lt;CASH FLOW PROJECTIONS&gt;&gt;FLTE'!BO15</f>
        <v>0</v>
      </c>
      <c r="BP15" s="429">
        <f ca="1">'&lt;&lt;CASH FLOW PROJECTIONS&gt;&gt;'!BP15+'&lt;&lt;CASH FLOW PROJECTIONS&gt;&gt;FLTE'!BP15</f>
        <v>0</v>
      </c>
      <c r="BQ15" s="429">
        <f ca="1">'&lt;&lt;CASH FLOW PROJECTIONS&gt;&gt;'!BQ15+'&lt;&lt;CASH FLOW PROJECTIONS&gt;&gt;FLTE'!BQ15</f>
        <v>0</v>
      </c>
      <c r="BR15" s="429">
        <f ca="1">'&lt;&lt;CASH FLOW PROJECTIONS&gt;&gt;'!BR15+'&lt;&lt;CASH FLOW PROJECTIONS&gt;&gt;FLTE'!BR15</f>
        <v>0</v>
      </c>
    </row>
    <row r="16" spans="2:70" s="421" customFormat="1" ht="25" customHeight="1" outlineLevel="1">
      <c r="B16" s="445" t="s">
        <v>47</v>
      </c>
      <c r="C16" s="429">
        <f>'&lt;&lt;CASH FLOW PROJECTIONS&gt;&gt;'!C16+'&lt;&lt;CASH FLOW PROJECTIONS&gt;&gt;FLTE'!C16</f>
        <v>0</v>
      </c>
      <c r="D16" s="429">
        <f>'&lt;&lt;CASH FLOW PROJECTIONS&gt;&gt;'!D16+'&lt;&lt;CASH FLOW PROJECTIONS&gt;&gt;FLTE'!D16</f>
        <v>0</v>
      </c>
      <c r="E16" s="429">
        <f>'&lt;&lt;CASH FLOW PROJECTIONS&gt;&gt;'!E16+'&lt;&lt;CASH FLOW PROJECTIONS&gt;&gt;FLTE'!E16</f>
        <v>0</v>
      </c>
      <c r="F16" s="429">
        <f>'&lt;&lt;CASH FLOW PROJECTIONS&gt;&gt;'!F16+'&lt;&lt;CASH FLOW PROJECTIONS&gt;&gt;FLTE'!F16</f>
        <v>0</v>
      </c>
      <c r="G16" s="429">
        <f>'&lt;&lt;CASH FLOW PROJECTIONS&gt;&gt;'!G16+'&lt;&lt;CASH FLOW PROJECTIONS&gt;&gt;FLTE'!G16</f>
        <v>0</v>
      </c>
      <c r="H16" s="429">
        <f>'&lt;&lt;CASH FLOW PROJECTIONS&gt;&gt;'!H16+'&lt;&lt;CASH FLOW PROJECTIONS&gt;&gt;FLTE'!H16</f>
        <v>0</v>
      </c>
      <c r="I16" s="429">
        <f>'&lt;&lt;CASH FLOW PROJECTIONS&gt;&gt;'!I16+'&lt;&lt;CASH FLOW PROJECTIONS&gt;&gt;FLTE'!I16</f>
        <v>0</v>
      </c>
      <c r="J16" s="429">
        <f>'&lt;&lt;CASH FLOW PROJECTIONS&gt;&gt;'!J16+'&lt;&lt;CASH FLOW PROJECTIONS&gt;&gt;FLTE'!J16</f>
        <v>0</v>
      </c>
      <c r="K16" s="429">
        <f ca="1">'&lt;&lt;CASH FLOW PROJECTIONS&gt;&gt;'!K16+'&lt;&lt;CASH FLOW PROJECTIONS&gt;&gt;FLTE'!K16</f>
        <v>0</v>
      </c>
      <c r="L16" s="429">
        <f ca="1">'&lt;&lt;CASH FLOW PROJECTIONS&gt;&gt;'!L16+'&lt;&lt;CASH FLOW PROJECTIONS&gt;&gt;FLTE'!L16</f>
        <v>0</v>
      </c>
      <c r="M16" s="429">
        <f ca="1">'&lt;&lt;CASH FLOW PROJECTIONS&gt;&gt;'!M16+'&lt;&lt;CASH FLOW PROJECTIONS&gt;&gt;FLTE'!M16</f>
        <v>0</v>
      </c>
      <c r="N16" s="429">
        <f ca="1">'&lt;&lt;CASH FLOW PROJECTIONS&gt;&gt;'!N16+'&lt;&lt;CASH FLOW PROJECTIONS&gt;&gt;FLTE'!N16</f>
        <v>0</v>
      </c>
      <c r="O16" s="429">
        <f ca="1">'&lt;&lt;CASH FLOW PROJECTIONS&gt;&gt;'!O16+'&lt;&lt;CASH FLOW PROJECTIONS&gt;&gt;FLTE'!O16</f>
        <v>0</v>
      </c>
      <c r="P16" s="429">
        <f ca="1">'&lt;&lt;CASH FLOW PROJECTIONS&gt;&gt;'!P16+'&lt;&lt;CASH FLOW PROJECTIONS&gt;&gt;FLTE'!P16</f>
        <v>0</v>
      </c>
      <c r="Q16" s="429">
        <f ca="1">'&lt;&lt;CASH FLOW PROJECTIONS&gt;&gt;'!Q16+'&lt;&lt;CASH FLOW PROJECTIONS&gt;&gt;FLTE'!Q16</f>
        <v>0</v>
      </c>
      <c r="R16" s="429">
        <f ca="1">'&lt;&lt;CASH FLOW PROJECTIONS&gt;&gt;'!R16+'&lt;&lt;CASH FLOW PROJECTIONS&gt;&gt;FLTE'!R16</f>
        <v>0</v>
      </c>
      <c r="S16" s="429">
        <f ca="1">'&lt;&lt;CASH FLOW PROJECTIONS&gt;&gt;'!S16+'&lt;&lt;CASH FLOW PROJECTIONS&gt;&gt;FLTE'!S16</f>
        <v>0</v>
      </c>
      <c r="T16" s="429">
        <f ca="1">'&lt;&lt;CASH FLOW PROJECTIONS&gt;&gt;'!T16+'&lt;&lt;CASH FLOW PROJECTIONS&gt;&gt;FLTE'!T16</f>
        <v>0</v>
      </c>
      <c r="U16" s="429">
        <f ca="1">'&lt;&lt;CASH FLOW PROJECTIONS&gt;&gt;'!U16+'&lt;&lt;CASH FLOW PROJECTIONS&gt;&gt;FLTE'!U16</f>
        <v>0</v>
      </c>
      <c r="V16" s="429">
        <f ca="1">'&lt;&lt;CASH FLOW PROJECTIONS&gt;&gt;'!V16+'&lt;&lt;CASH FLOW PROJECTIONS&gt;&gt;FLTE'!V16</f>
        <v>0</v>
      </c>
      <c r="W16" s="429">
        <f ca="1">'&lt;&lt;CASH FLOW PROJECTIONS&gt;&gt;'!W16+'&lt;&lt;CASH FLOW PROJECTIONS&gt;&gt;FLTE'!W16</f>
        <v>0</v>
      </c>
      <c r="X16" s="429">
        <f ca="1">'&lt;&lt;CASH FLOW PROJECTIONS&gt;&gt;'!X16+'&lt;&lt;CASH FLOW PROJECTIONS&gt;&gt;FLTE'!X16</f>
        <v>0</v>
      </c>
      <c r="Y16" s="429">
        <f ca="1">'&lt;&lt;CASH FLOW PROJECTIONS&gt;&gt;'!Y16+'&lt;&lt;CASH FLOW PROJECTIONS&gt;&gt;FLTE'!Y16</f>
        <v>0</v>
      </c>
      <c r="Z16" s="429">
        <f ca="1">'&lt;&lt;CASH FLOW PROJECTIONS&gt;&gt;'!Z16+'&lt;&lt;CASH FLOW PROJECTIONS&gt;&gt;FLTE'!Z16</f>
        <v>0</v>
      </c>
      <c r="AA16" s="429">
        <f ca="1">'&lt;&lt;CASH FLOW PROJECTIONS&gt;&gt;'!AA16+'&lt;&lt;CASH FLOW PROJECTIONS&gt;&gt;FLTE'!AA16</f>
        <v>0</v>
      </c>
      <c r="AB16" s="429">
        <f ca="1">'&lt;&lt;CASH FLOW PROJECTIONS&gt;&gt;'!AB16+'&lt;&lt;CASH FLOW PROJECTIONS&gt;&gt;FLTE'!AB16</f>
        <v>0</v>
      </c>
      <c r="AC16" s="429">
        <f ca="1">'&lt;&lt;CASH FLOW PROJECTIONS&gt;&gt;'!AC16+'&lt;&lt;CASH FLOW PROJECTIONS&gt;&gt;FLTE'!AC16</f>
        <v>0</v>
      </c>
      <c r="AD16" s="429">
        <f ca="1">'&lt;&lt;CASH FLOW PROJECTIONS&gt;&gt;'!AD16+'&lt;&lt;CASH FLOW PROJECTIONS&gt;&gt;FLTE'!AD16</f>
        <v>0</v>
      </c>
      <c r="AE16" s="429">
        <f ca="1">'&lt;&lt;CASH FLOW PROJECTIONS&gt;&gt;'!AE16+'&lt;&lt;CASH FLOW PROJECTIONS&gt;&gt;FLTE'!AE16</f>
        <v>0</v>
      </c>
      <c r="AF16" s="429">
        <f ca="1">'&lt;&lt;CASH FLOW PROJECTIONS&gt;&gt;'!AF16+'&lt;&lt;CASH FLOW PROJECTIONS&gt;&gt;FLTE'!AF16</f>
        <v>0</v>
      </c>
      <c r="AG16" s="429">
        <f ca="1">'&lt;&lt;CASH FLOW PROJECTIONS&gt;&gt;'!AG16+'&lt;&lt;CASH FLOW PROJECTIONS&gt;&gt;FLTE'!AG16</f>
        <v>0</v>
      </c>
      <c r="AH16" s="429">
        <f ca="1">'&lt;&lt;CASH FLOW PROJECTIONS&gt;&gt;'!AH16+'&lt;&lt;CASH FLOW PROJECTIONS&gt;&gt;FLTE'!AH16</f>
        <v>0</v>
      </c>
      <c r="AI16" s="429">
        <f ca="1">'&lt;&lt;CASH FLOW PROJECTIONS&gt;&gt;'!AI16+'&lt;&lt;CASH FLOW PROJECTIONS&gt;&gt;FLTE'!AI16</f>
        <v>0</v>
      </c>
      <c r="AJ16" s="429">
        <f ca="1">'&lt;&lt;CASH FLOW PROJECTIONS&gt;&gt;'!AJ16+'&lt;&lt;CASH FLOW PROJECTIONS&gt;&gt;FLTE'!AJ16</f>
        <v>0</v>
      </c>
      <c r="AK16" s="429">
        <f ca="1">'&lt;&lt;CASH FLOW PROJECTIONS&gt;&gt;'!AK16+'&lt;&lt;CASH FLOW PROJECTIONS&gt;&gt;FLTE'!AK16</f>
        <v>0</v>
      </c>
      <c r="AL16" s="429">
        <f ca="1">'&lt;&lt;CASH FLOW PROJECTIONS&gt;&gt;'!AL16+'&lt;&lt;CASH FLOW PROJECTIONS&gt;&gt;FLTE'!AL16</f>
        <v>0</v>
      </c>
      <c r="AM16" s="429">
        <f ca="1">'&lt;&lt;CASH FLOW PROJECTIONS&gt;&gt;'!AM16+'&lt;&lt;CASH FLOW PROJECTIONS&gt;&gt;FLTE'!AM16</f>
        <v>0</v>
      </c>
      <c r="AN16" s="429">
        <f ca="1">'&lt;&lt;CASH FLOW PROJECTIONS&gt;&gt;'!AN16+'&lt;&lt;CASH FLOW PROJECTIONS&gt;&gt;FLTE'!AN16</f>
        <v>0</v>
      </c>
      <c r="AO16" s="429">
        <f ca="1">'&lt;&lt;CASH FLOW PROJECTIONS&gt;&gt;'!AO16+'&lt;&lt;CASH FLOW PROJECTIONS&gt;&gt;FLTE'!AO16</f>
        <v>0</v>
      </c>
      <c r="AP16" s="429">
        <f ca="1">'&lt;&lt;CASH FLOW PROJECTIONS&gt;&gt;'!AP16+'&lt;&lt;CASH FLOW PROJECTIONS&gt;&gt;FLTE'!AP16</f>
        <v>0</v>
      </c>
      <c r="AQ16" s="429">
        <f ca="1">'&lt;&lt;CASH FLOW PROJECTIONS&gt;&gt;'!AQ16+'&lt;&lt;CASH FLOW PROJECTIONS&gt;&gt;FLTE'!AQ16</f>
        <v>0</v>
      </c>
      <c r="AR16" s="429">
        <f ca="1">'&lt;&lt;CASH FLOW PROJECTIONS&gt;&gt;'!AR16+'&lt;&lt;CASH FLOW PROJECTIONS&gt;&gt;FLTE'!AR16</f>
        <v>0</v>
      </c>
      <c r="AS16" s="429">
        <f ca="1">'&lt;&lt;CASH FLOW PROJECTIONS&gt;&gt;'!AS16+'&lt;&lt;CASH FLOW PROJECTIONS&gt;&gt;FLTE'!AS16</f>
        <v>0</v>
      </c>
      <c r="AT16" s="429">
        <f ca="1">'&lt;&lt;CASH FLOW PROJECTIONS&gt;&gt;'!AT16+'&lt;&lt;CASH FLOW PROJECTIONS&gt;&gt;FLTE'!AT16</f>
        <v>0</v>
      </c>
      <c r="AU16" s="429">
        <f ca="1">'&lt;&lt;CASH FLOW PROJECTIONS&gt;&gt;'!AU16+'&lt;&lt;CASH FLOW PROJECTIONS&gt;&gt;FLTE'!AU16</f>
        <v>0</v>
      </c>
      <c r="AV16" s="429">
        <f ca="1">'&lt;&lt;CASH FLOW PROJECTIONS&gt;&gt;'!AV16+'&lt;&lt;CASH FLOW PROJECTIONS&gt;&gt;FLTE'!AV16</f>
        <v>0</v>
      </c>
      <c r="AW16" s="429">
        <f ca="1">'&lt;&lt;CASH FLOW PROJECTIONS&gt;&gt;'!AW16+'&lt;&lt;CASH FLOW PROJECTIONS&gt;&gt;FLTE'!AW16</f>
        <v>0</v>
      </c>
      <c r="AX16" s="429">
        <f ca="1">'&lt;&lt;CASH FLOW PROJECTIONS&gt;&gt;'!AX16+'&lt;&lt;CASH FLOW PROJECTIONS&gt;&gt;FLTE'!AX16</f>
        <v>0</v>
      </c>
      <c r="AY16" s="429">
        <f ca="1">'&lt;&lt;CASH FLOW PROJECTIONS&gt;&gt;'!AY16+'&lt;&lt;CASH FLOW PROJECTIONS&gt;&gt;FLTE'!AY16</f>
        <v>0</v>
      </c>
      <c r="AZ16" s="429">
        <f ca="1">'&lt;&lt;CASH FLOW PROJECTIONS&gt;&gt;'!AZ16+'&lt;&lt;CASH FLOW PROJECTIONS&gt;&gt;FLTE'!AZ16</f>
        <v>0</v>
      </c>
      <c r="BA16" s="429">
        <f ca="1">'&lt;&lt;CASH FLOW PROJECTIONS&gt;&gt;'!BA16+'&lt;&lt;CASH FLOW PROJECTIONS&gt;&gt;FLTE'!BA16</f>
        <v>0</v>
      </c>
      <c r="BB16" s="429">
        <f ca="1">'&lt;&lt;CASH FLOW PROJECTIONS&gt;&gt;'!BB16+'&lt;&lt;CASH FLOW PROJECTIONS&gt;&gt;FLTE'!BB16</f>
        <v>0</v>
      </c>
      <c r="BC16" s="429">
        <f ca="1">'&lt;&lt;CASH FLOW PROJECTIONS&gt;&gt;'!BC16+'&lt;&lt;CASH FLOW PROJECTIONS&gt;&gt;FLTE'!BC16</f>
        <v>0</v>
      </c>
      <c r="BD16" s="429">
        <f ca="1">'&lt;&lt;CASH FLOW PROJECTIONS&gt;&gt;'!BD16+'&lt;&lt;CASH FLOW PROJECTIONS&gt;&gt;FLTE'!BD16</f>
        <v>0</v>
      </c>
      <c r="BE16" s="429">
        <f ca="1">'&lt;&lt;CASH FLOW PROJECTIONS&gt;&gt;'!BE16+'&lt;&lt;CASH FLOW PROJECTIONS&gt;&gt;FLTE'!BE16</f>
        <v>0</v>
      </c>
      <c r="BF16" s="429">
        <f ca="1">'&lt;&lt;CASH FLOW PROJECTIONS&gt;&gt;'!BF16+'&lt;&lt;CASH FLOW PROJECTIONS&gt;&gt;FLTE'!BF16</f>
        <v>0</v>
      </c>
      <c r="BG16" s="429">
        <f ca="1">'&lt;&lt;CASH FLOW PROJECTIONS&gt;&gt;'!BG16+'&lt;&lt;CASH FLOW PROJECTIONS&gt;&gt;FLTE'!BG16</f>
        <v>0</v>
      </c>
      <c r="BH16" s="429">
        <f ca="1">'&lt;&lt;CASH FLOW PROJECTIONS&gt;&gt;'!BH16+'&lt;&lt;CASH FLOW PROJECTIONS&gt;&gt;FLTE'!BH16</f>
        <v>0</v>
      </c>
      <c r="BI16" s="429">
        <f ca="1">'&lt;&lt;CASH FLOW PROJECTIONS&gt;&gt;'!BI16+'&lt;&lt;CASH FLOW PROJECTIONS&gt;&gt;FLTE'!BI16</f>
        <v>0</v>
      </c>
      <c r="BJ16" s="429">
        <f ca="1">'&lt;&lt;CASH FLOW PROJECTIONS&gt;&gt;'!BJ16+'&lt;&lt;CASH FLOW PROJECTIONS&gt;&gt;FLTE'!BJ16</f>
        <v>0</v>
      </c>
      <c r="BK16" s="429">
        <f ca="1">'&lt;&lt;CASH FLOW PROJECTIONS&gt;&gt;'!BK16+'&lt;&lt;CASH FLOW PROJECTIONS&gt;&gt;FLTE'!BK16</f>
        <v>0</v>
      </c>
      <c r="BL16" s="429">
        <f ca="1">'&lt;&lt;CASH FLOW PROJECTIONS&gt;&gt;'!BL16+'&lt;&lt;CASH FLOW PROJECTIONS&gt;&gt;FLTE'!BL16</f>
        <v>0</v>
      </c>
      <c r="BM16" s="429">
        <f ca="1">'&lt;&lt;CASH FLOW PROJECTIONS&gt;&gt;'!BM16+'&lt;&lt;CASH FLOW PROJECTIONS&gt;&gt;FLTE'!BM16</f>
        <v>0</v>
      </c>
      <c r="BN16" s="429">
        <f ca="1">'&lt;&lt;CASH FLOW PROJECTIONS&gt;&gt;'!BN16+'&lt;&lt;CASH FLOW PROJECTIONS&gt;&gt;FLTE'!BN16</f>
        <v>0</v>
      </c>
      <c r="BO16" s="429">
        <f ca="1">'&lt;&lt;CASH FLOW PROJECTIONS&gt;&gt;'!BO16+'&lt;&lt;CASH FLOW PROJECTIONS&gt;&gt;FLTE'!BO16</f>
        <v>0</v>
      </c>
      <c r="BP16" s="429">
        <f ca="1">'&lt;&lt;CASH FLOW PROJECTIONS&gt;&gt;'!BP16+'&lt;&lt;CASH FLOW PROJECTIONS&gt;&gt;FLTE'!BP16</f>
        <v>0</v>
      </c>
      <c r="BQ16" s="429">
        <f ca="1">'&lt;&lt;CASH FLOW PROJECTIONS&gt;&gt;'!BQ16+'&lt;&lt;CASH FLOW PROJECTIONS&gt;&gt;FLTE'!BQ16</f>
        <v>0</v>
      </c>
      <c r="BR16" s="429">
        <f ca="1">'&lt;&lt;CASH FLOW PROJECTIONS&gt;&gt;'!BR16+'&lt;&lt;CASH FLOW PROJECTIONS&gt;&gt;FLTE'!BR16</f>
        <v>0</v>
      </c>
    </row>
    <row r="17" spans="2:70" s="421" customFormat="1" ht="25" customHeight="1" outlineLevel="1">
      <c r="B17" s="445" t="s">
        <v>48</v>
      </c>
      <c r="C17" s="429">
        <f>'&lt;&lt;CASH FLOW PROJECTIONS&gt;&gt;'!C17+'&lt;&lt;CASH FLOW PROJECTIONS&gt;&gt;FLTE'!C17</f>
        <v>0</v>
      </c>
      <c r="D17" s="429">
        <f>'&lt;&lt;CASH FLOW PROJECTIONS&gt;&gt;'!D17+'&lt;&lt;CASH FLOW PROJECTIONS&gt;&gt;FLTE'!D17</f>
        <v>0</v>
      </c>
      <c r="E17" s="429">
        <f>'&lt;&lt;CASH FLOW PROJECTIONS&gt;&gt;'!E17+'&lt;&lt;CASH FLOW PROJECTIONS&gt;&gt;FLTE'!E17</f>
        <v>0</v>
      </c>
      <c r="F17" s="429">
        <f>'&lt;&lt;CASH FLOW PROJECTIONS&gt;&gt;'!F17+'&lt;&lt;CASH FLOW PROJECTIONS&gt;&gt;FLTE'!F17</f>
        <v>0</v>
      </c>
      <c r="G17" s="429">
        <f>'&lt;&lt;CASH FLOW PROJECTIONS&gt;&gt;'!G17+'&lt;&lt;CASH FLOW PROJECTIONS&gt;&gt;FLTE'!G17</f>
        <v>0</v>
      </c>
      <c r="H17" s="429">
        <f>'&lt;&lt;CASH FLOW PROJECTIONS&gt;&gt;'!H17+'&lt;&lt;CASH FLOW PROJECTIONS&gt;&gt;FLTE'!H17</f>
        <v>0</v>
      </c>
      <c r="I17" s="429">
        <f>'&lt;&lt;CASH FLOW PROJECTIONS&gt;&gt;'!I17+'&lt;&lt;CASH FLOW PROJECTIONS&gt;&gt;FLTE'!I17</f>
        <v>0</v>
      </c>
      <c r="J17" s="429">
        <f>'&lt;&lt;CASH FLOW PROJECTIONS&gt;&gt;'!J17+'&lt;&lt;CASH FLOW PROJECTIONS&gt;&gt;FLTE'!J17</f>
        <v>0</v>
      </c>
      <c r="K17" s="429">
        <f ca="1">'&lt;&lt;CASH FLOW PROJECTIONS&gt;&gt;'!K17+'&lt;&lt;CASH FLOW PROJECTIONS&gt;&gt;FLTE'!K17</f>
        <v>0</v>
      </c>
      <c r="L17" s="429">
        <f ca="1">'&lt;&lt;CASH FLOW PROJECTIONS&gt;&gt;'!L17+'&lt;&lt;CASH FLOW PROJECTIONS&gt;&gt;FLTE'!L17</f>
        <v>0</v>
      </c>
      <c r="M17" s="429">
        <f ca="1">'&lt;&lt;CASH FLOW PROJECTIONS&gt;&gt;'!M17+'&lt;&lt;CASH FLOW PROJECTIONS&gt;&gt;FLTE'!M17</f>
        <v>0</v>
      </c>
      <c r="N17" s="429">
        <f ca="1">'&lt;&lt;CASH FLOW PROJECTIONS&gt;&gt;'!N17+'&lt;&lt;CASH FLOW PROJECTIONS&gt;&gt;FLTE'!N17</f>
        <v>0</v>
      </c>
      <c r="O17" s="429">
        <f ca="1">'&lt;&lt;CASH FLOW PROJECTIONS&gt;&gt;'!O17+'&lt;&lt;CASH FLOW PROJECTIONS&gt;&gt;FLTE'!O17</f>
        <v>0</v>
      </c>
      <c r="P17" s="429">
        <f ca="1">'&lt;&lt;CASH FLOW PROJECTIONS&gt;&gt;'!P17+'&lt;&lt;CASH FLOW PROJECTIONS&gt;&gt;FLTE'!P17</f>
        <v>0</v>
      </c>
      <c r="Q17" s="429">
        <f ca="1">'&lt;&lt;CASH FLOW PROJECTIONS&gt;&gt;'!Q17+'&lt;&lt;CASH FLOW PROJECTIONS&gt;&gt;FLTE'!Q17</f>
        <v>0</v>
      </c>
      <c r="R17" s="429">
        <f ca="1">'&lt;&lt;CASH FLOW PROJECTIONS&gt;&gt;'!R17+'&lt;&lt;CASH FLOW PROJECTIONS&gt;&gt;FLTE'!R17</f>
        <v>0</v>
      </c>
      <c r="S17" s="429">
        <f ca="1">'&lt;&lt;CASH FLOW PROJECTIONS&gt;&gt;'!S17+'&lt;&lt;CASH FLOW PROJECTIONS&gt;&gt;FLTE'!S17</f>
        <v>0</v>
      </c>
      <c r="T17" s="429">
        <f ca="1">'&lt;&lt;CASH FLOW PROJECTIONS&gt;&gt;'!T17+'&lt;&lt;CASH FLOW PROJECTIONS&gt;&gt;FLTE'!T17</f>
        <v>0</v>
      </c>
      <c r="U17" s="429">
        <f ca="1">'&lt;&lt;CASH FLOW PROJECTIONS&gt;&gt;'!U17+'&lt;&lt;CASH FLOW PROJECTIONS&gt;&gt;FLTE'!U17</f>
        <v>0</v>
      </c>
      <c r="V17" s="429">
        <f ca="1">'&lt;&lt;CASH FLOW PROJECTIONS&gt;&gt;'!V17+'&lt;&lt;CASH FLOW PROJECTIONS&gt;&gt;FLTE'!V17</f>
        <v>0</v>
      </c>
      <c r="W17" s="429">
        <f ca="1">'&lt;&lt;CASH FLOW PROJECTIONS&gt;&gt;'!W17+'&lt;&lt;CASH FLOW PROJECTIONS&gt;&gt;FLTE'!W17</f>
        <v>0</v>
      </c>
      <c r="X17" s="429">
        <f ca="1">'&lt;&lt;CASH FLOW PROJECTIONS&gt;&gt;'!X17+'&lt;&lt;CASH FLOW PROJECTIONS&gt;&gt;FLTE'!X17</f>
        <v>0</v>
      </c>
      <c r="Y17" s="429">
        <f ca="1">'&lt;&lt;CASH FLOW PROJECTIONS&gt;&gt;'!Y17+'&lt;&lt;CASH FLOW PROJECTIONS&gt;&gt;FLTE'!Y17</f>
        <v>0</v>
      </c>
      <c r="Z17" s="429">
        <f ca="1">'&lt;&lt;CASH FLOW PROJECTIONS&gt;&gt;'!Z17+'&lt;&lt;CASH FLOW PROJECTIONS&gt;&gt;FLTE'!Z17</f>
        <v>0</v>
      </c>
      <c r="AA17" s="429">
        <f ca="1">'&lt;&lt;CASH FLOW PROJECTIONS&gt;&gt;'!AA17+'&lt;&lt;CASH FLOW PROJECTIONS&gt;&gt;FLTE'!AA17</f>
        <v>0</v>
      </c>
      <c r="AB17" s="429">
        <f ca="1">'&lt;&lt;CASH FLOW PROJECTIONS&gt;&gt;'!AB17+'&lt;&lt;CASH FLOW PROJECTIONS&gt;&gt;FLTE'!AB17</f>
        <v>0</v>
      </c>
      <c r="AC17" s="429">
        <f ca="1">'&lt;&lt;CASH FLOW PROJECTIONS&gt;&gt;'!AC17+'&lt;&lt;CASH FLOW PROJECTIONS&gt;&gt;FLTE'!AC17</f>
        <v>0</v>
      </c>
      <c r="AD17" s="429">
        <f ca="1">'&lt;&lt;CASH FLOW PROJECTIONS&gt;&gt;'!AD17+'&lt;&lt;CASH FLOW PROJECTIONS&gt;&gt;FLTE'!AD17</f>
        <v>0</v>
      </c>
      <c r="AE17" s="429">
        <f ca="1">'&lt;&lt;CASH FLOW PROJECTIONS&gt;&gt;'!AE17+'&lt;&lt;CASH FLOW PROJECTIONS&gt;&gt;FLTE'!AE17</f>
        <v>0</v>
      </c>
      <c r="AF17" s="429">
        <f ca="1">'&lt;&lt;CASH FLOW PROJECTIONS&gt;&gt;'!AF17+'&lt;&lt;CASH FLOW PROJECTIONS&gt;&gt;FLTE'!AF17</f>
        <v>0</v>
      </c>
      <c r="AG17" s="429">
        <f ca="1">'&lt;&lt;CASH FLOW PROJECTIONS&gt;&gt;'!AG17+'&lt;&lt;CASH FLOW PROJECTIONS&gt;&gt;FLTE'!AG17</f>
        <v>0</v>
      </c>
      <c r="AH17" s="429">
        <f ca="1">'&lt;&lt;CASH FLOW PROJECTIONS&gt;&gt;'!AH17+'&lt;&lt;CASH FLOW PROJECTIONS&gt;&gt;FLTE'!AH17</f>
        <v>0</v>
      </c>
      <c r="AI17" s="429">
        <f ca="1">'&lt;&lt;CASH FLOW PROJECTIONS&gt;&gt;'!AI17+'&lt;&lt;CASH FLOW PROJECTIONS&gt;&gt;FLTE'!AI17</f>
        <v>0</v>
      </c>
      <c r="AJ17" s="429">
        <f ca="1">'&lt;&lt;CASH FLOW PROJECTIONS&gt;&gt;'!AJ17+'&lt;&lt;CASH FLOW PROJECTIONS&gt;&gt;FLTE'!AJ17</f>
        <v>0</v>
      </c>
      <c r="AK17" s="429">
        <f ca="1">'&lt;&lt;CASH FLOW PROJECTIONS&gt;&gt;'!AK17+'&lt;&lt;CASH FLOW PROJECTIONS&gt;&gt;FLTE'!AK17</f>
        <v>0</v>
      </c>
      <c r="AL17" s="429">
        <f ca="1">'&lt;&lt;CASH FLOW PROJECTIONS&gt;&gt;'!AL17+'&lt;&lt;CASH FLOW PROJECTIONS&gt;&gt;FLTE'!AL17</f>
        <v>0</v>
      </c>
      <c r="AM17" s="429">
        <f ca="1">'&lt;&lt;CASH FLOW PROJECTIONS&gt;&gt;'!AM17+'&lt;&lt;CASH FLOW PROJECTIONS&gt;&gt;FLTE'!AM17</f>
        <v>0</v>
      </c>
      <c r="AN17" s="429">
        <f ca="1">'&lt;&lt;CASH FLOW PROJECTIONS&gt;&gt;'!AN17+'&lt;&lt;CASH FLOW PROJECTIONS&gt;&gt;FLTE'!AN17</f>
        <v>0</v>
      </c>
      <c r="AO17" s="429">
        <f ca="1">'&lt;&lt;CASH FLOW PROJECTIONS&gt;&gt;'!AO17+'&lt;&lt;CASH FLOW PROJECTIONS&gt;&gt;FLTE'!AO17</f>
        <v>0</v>
      </c>
      <c r="AP17" s="429">
        <f ca="1">'&lt;&lt;CASH FLOW PROJECTIONS&gt;&gt;'!AP17+'&lt;&lt;CASH FLOW PROJECTIONS&gt;&gt;FLTE'!AP17</f>
        <v>0</v>
      </c>
      <c r="AQ17" s="429">
        <f ca="1">'&lt;&lt;CASH FLOW PROJECTIONS&gt;&gt;'!AQ17+'&lt;&lt;CASH FLOW PROJECTIONS&gt;&gt;FLTE'!AQ17</f>
        <v>0</v>
      </c>
      <c r="AR17" s="429">
        <f ca="1">'&lt;&lt;CASH FLOW PROJECTIONS&gt;&gt;'!AR17+'&lt;&lt;CASH FLOW PROJECTIONS&gt;&gt;FLTE'!AR17</f>
        <v>0</v>
      </c>
      <c r="AS17" s="429">
        <f ca="1">'&lt;&lt;CASH FLOW PROJECTIONS&gt;&gt;'!AS17+'&lt;&lt;CASH FLOW PROJECTIONS&gt;&gt;FLTE'!AS17</f>
        <v>0</v>
      </c>
      <c r="AT17" s="429">
        <f ca="1">'&lt;&lt;CASH FLOW PROJECTIONS&gt;&gt;'!AT17+'&lt;&lt;CASH FLOW PROJECTIONS&gt;&gt;FLTE'!AT17</f>
        <v>0</v>
      </c>
      <c r="AU17" s="429">
        <f ca="1">'&lt;&lt;CASH FLOW PROJECTIONS&gt;&gt;'!AU17+'&lt;&lt;CASH FLOW PROJECTIONS&gt;&gt;FLTE'!AU17</f>
        <v>0</v>
      </c>
      <c r="AV17" s="429">
        <f ca="1">'&lt;&lt;CASH FLOW PROJECTIONS&gt;&gt;'!AV17+'&lt;&lt;CASH FLOW PROJECTIONS&gt;&gt;FLTE'!AV17</f>
        <v>0</v>
      </c>
      <c r="AW17" s="429">
        <f ca="1">'&lt;&lt;CASH FLOW PROJECTIONS&gt;&gt;'!AW17+'&lt;&lt;CASH FLOW PROJECTIONS&gt;&gt;FLTE'!AW17</f>
        <v>0</v>
      </c>
      <c r="AX17" s="429">
        <f ca="1">'&lt;&lt;CASH FLOW PROJECTIONS&gt;&gt;'!AX17+'&lt;&lt;CASH FLOW PROJECTIONS&gt;&gt;FLTE'!AX17</f>
        <v>0</v>
      </c>
      <c r="AY17" s="429">
        <f ca="1">'&lt;&lt;CASH FLOW PROJECTIONS&gt;&gt;'!AY17+'&lt;&lt;CASH FLOW PROJECTIONS&gt;&gt;FLTE'!AY17</f>
        <v>0</v>
      </c>
      <c r="AZ17" s="429">
        <f ca="1">'&lt;&lt;CASH FLOW PROJECTIONS&gt;&gt;'!AZ17+'&lt;&lt;CASH FLOW PROJECTIONS&gt;&gt;FLTE'!AZ17</f>
        <v>0</v>
      </c>
      <c r="BA17" s="429">
        <f ca="1">'&lt;&lt;CASH FLOW PROJECTIONS&gt;&gt;'!BA17+'&lt;&lt;CASH FLOW PROJECTIONS&gt;&gt;FLTE'!BA17</f>
        <v>0</v>
      </c>
      <c r="BB17" s="429">
        <f ca="1">'&lt;&lt;CASH FLOW PROJECTIONS&gt;&gt;'!BB17+'&lt;&lt;CASH FLOW PROJECTIONS&gt;&gt;FLTE'!BB17</f>
        <v>0</v>
      </c>
      <c r="BC17" s="429">
        <f ca="1">'&lt;&lt;CASH FLOW PROJECTIONS&gt;&gt;'!BC17+'&lt;&lt;CASH FLOW PROJECTIONS&gt;&gt;FLTE'!BC17</f>
        <v>0</v>
      </c>
      <c r="BD17" s="429">
        <f ca="1">'&lt;&lt;CASH FLOW PROJECTIONS&gt;&gt;'!BD17+'&lt;&lt;CASH FLOW PROJECTIONS&gt;&gt;FLTE'!BD17</f>
        <v>0</v>
      </c>
      <c r="BE17" s="429">
        <f ca="1">'&lt;&lt;CASH FLOW PROJECTIONS&gt;&gt;'!BE17+'&lt;&lt;CASH FLOW PROJECTIONS&gt;&gt;FLTE'!BE17</f>
        <v>0</v>
      </c>
      <c r="BF17" s="429">
        <f ca="1">'&lt;&lt;CASH FLOW PROJECTIONS&gt;&gt;'!BF17+'&lt;&lt;CASH FLOW PROJECTIONS&gt;&gt;FLTE'!BF17</f>
        <v>0</v>
      </c>
      <c r="BG17" s="429">
        <f ca="1">'&lt;&lt;CASH FLOW PROJECTIONS&gt;&gt;'!BG17+'&lt;&lt;CASH FLOW PROJECTIONS&gt;&gt;FLTE'!BG17</f>
        <v>0</v>
      </c>
      <c r="BH17" s="429">
        <f ca="1">'&lt;&lt;CASH FLOW PROJECTIONS&gt;&gt;'!BH17+'&lt;&lt;CASH FLOW PROJECTIONS&gt;&gt;FLTE'!BH17</f>
        <v>0</v>
      </c>
      <c r="BI17" s="429">
        <f ca="1">'&lt;&lt;CASH FLOW PROJECTIONS&gt;&gt;'!BI17+'&lt;&lt;CASH FLOW PROJECTIONS&gt;&gt;FLTE'!BI17</f>
        <v>0</v>
      </c>
      <c r="BJ17" s="429">
        <f ca="1">'&lt;&lt;CASH FLOW PROJECTIONS&gt;&gt;'!BJ17+'&lt;&lt;CASH FLOW PROJECTIONS&gt;&gt;FLTE'!BJ17</f>
        <v>0</v>
      </c>
      <c r="BK17" s="429">
        <f ca="1">'&lt;&lt;CASH FLOW PROJECTIONS&gt;&gt;'!BK17+'&lt;&lt;CASH FLOW PROJECTIONS&gt;&gt;FLTE'!BK17</f>
        <v>0</v>
      </c>
      <c r="BL17" s="429">
        <f ca="1">'&lt;&lt;CASH FLOW PROJECTIONS&gt;&gt;'!BL17+'&lt;&lt;CASH FLOW PROJECTIONS&gt;&gt;FLTE'!BL17</f>
        <v>0</v>
      </c>
      <c r="BM17" s="429">
        <f ca="1">'&lt;&lt;CASH FLOW PROJECTIONS&gt;&gt;'!BM17+'&lt;&lt;CASH FLOW PROJECTIONS&gt;&gt;FLTE'!BM17</f>
        <v>0</v>
      </c>
      <c r="BN17" s="429">
        <f ca="1">'&lt;&lt;CASH FLOW PROJECTIONS&gt;&gt;'!BN17+'&lt;&lt;CASH FLOW PROJECTIONS&gt;&gt;FLTE'!BN17</f>
        <v>0</v>
      </c>
      <c r="BO17" s="429">
        <f ca="1">'&lt;&lt;CASH FLOW PROJECTIONS&gt;&gt;'!BO17+'&lt;&lt;CASH FLOW PROJECTIONS&gt;&gt;FLTE'!BO17</f>
        <v>0</v>
      </c>
      <c r="BP17" s="429">
        <f ca="1">'&lt;&lt;CASH FLOW PROJECTIONS&gt;&gt;'!BP17+'&lt;&lt;CASH FLOW PROJECTIONS&gt;&gt;FLTE'!BP17</f>
        <v>0</v>
      </c>
      <c r="BQ17" s="429">
        <f ca="1">'&lt;&lt;CASH FLOW PROJECTIONS&gt;&gt;'!BQ17+'&lt;&lt;CASH FLOW PROJECTIONS&gt;&gt;FLTE'!BQ17</f>
        <v>0</v>
      </c>
      <c r="BR17" s="429">
        <f ca="1">'&lt;&lt;CASH FLOW PROJECTIONS&gt;&gt;'!BR17+'&lt;&lt;CASH FLOW PROJECTIONS&gt;&gt;FLTE'!BR17</f>
        <v>0</v>
      </c>
    </row>
    <row r="18" spans="2:70" s="421" customFormat="1" ht="25" customHeight="1" outlineLevel="1">
      <c r="B18" s="445" t="s">
        <v>49</v>
      </c>
      <c r="C18" s="429">
        <f>'&lt;&lt;CASH FLOW PROJECTIONS&gt;&gt;'!C18+'&lt;&lt;CASH FLOW PROJECTIONS&gt;&gt;FLTE'!C18</f>
        <v>0</v>
      </c>
      <c r="D18" s="429">
        <f>'&lt;&lt;CASH FLOW PROJECTIONS&gt;&gt;'!D18+'&lt;&lt;CASH FLOW PROJECTIONS&gt;&gt;FLTE'!D18</f>
        <v>0</v>
      </c>
      <c r="E18" s="429">
        <f>'&lt;&lt;CASH FLOW PROJECTIONS&gt;&gt;'!E18+'&lt;&lt;CASH FLOW PROJECTIONS&gt;&gt;FLTE'!E18</f>
        <v>0</v>
      </c>
      <c r="F18" s="429">
        <f>'&lt;&lt;CASH FLOW PROJECTIONS&gt;&gt;'!F18+'&lt;&lt;CASH FLOW PROJECTIONS&gt;&gt;FLTE'!F18</f>
        <v>0</v>
      </c>
      <c r="G18" s="429">
        <f>'&lt;&lt;CASH FLOW PROJECTIONS&gt;&gt;'!G18+'&lt;&lt;CASH FLOW PROJECTIONS&gt;&gt;FLTE'!G18</f>
        <v>0</v>
      </c>
      <c r="H18" s="429">
        <f>'&lt;&lt;CASH FLOW PROJECTIONS&gt;&gt;'!H18+'&lt;&lt;CASH FLOW PROJECTIONS&gt;&gt;FLTE'!H18</f>
        <v>0</v>
      </c>
      <c r="I18" s="429">
        <f>'&lt;&lt;CASH FLOW PROJECTIONS&gt;&gt;'!I18+'&lt;&lt;CASH FLOW PROJECTIONS&gt;&gt;FLTE'!I18</f>
        <v>0</v>
      </c>
      <c r="J18" s="429">
        <f>'&lt;&lt;CASH FLOW PROJECTIONS&gt;&gt;'!J18+'&lt;&lt;CASH FLOW PROJECTIONS&gt;&gt;FLTE'!J18</f>
        <v>0</v>
      </c>
      <c r="K18" s="429">
        <f ca="1">'&lt;&lt;CASH FLOW PROJECTIONS&gt;&gt;'!K18+'&lt;&lt;CASH FLOW PROJECTIONS&gt;&gt;FLTE'!K18</f>
        <v>0</v>
      </c>
      <c r="L18" s="429">
        <f ca="1">'&lt;&lt;CASH FLOW PROJECTIONS&gt;&gt;'!L18+'&lt;&lt;CASH FLOW PROJECTIONS&gt;&gt;FLTE'!L18</f>
        <v>0</v>
      </c>
      <c r="M18" s="429">
        <f ca="1">'&lt;&lt;CASH FLOW PROJECTIONS&gt;&gt;'!M18+'&lt;&lt;CASH FLOW PROJECTIONS&gt;&gt;FLTE'!M18</f>
        <v>0</v>
      </c>
      <c r="N18" s="429">
        <f ca="1">'&lt;&lt;CASH FLOW PROJECTIONS&gt;&gt;'!N18+'&lt;&lt;CASH FLOW PROJECTIONS&gt;&gt;FLTE'!N18</f>
        <v>0</v>
      </c>
      <c r="O18" s="429">
        <f ca="1">'&lt;&lt;CASH FLOW PROJECTIONS&gt;&gt;'!O18+'&lt;&lt;CASH FLOW PROJECTIONS&gt;&gt;FLTE'!O18</f>
        <v>0</v>
      </c>
      <c r="P18" s="429">
        <f ca="1">'&lt;&lt;CASH FLOW PROJECTIONS&gt;&gt;'!P18+'&lt;&lt;CASH FLOW PROJECTIONS&gt;&gt;FLTE'!P18</f>
        <v>0</v>
      </c>
      <c r="Q18" s="429">
        <f ca="1">'&lt;&lt;CASH FLOW PROJECTIONS&gt;&gt;'!Q18+'&lt;&lt;CASH FLOW PROJECTIONS&gt;&gt;FLTE'!Q18</f>
        <v>0</v>
      </c>
      <c r="R18" s="429">
        <f ca="1">'&lt;&lt;CASH FLOW PROJECTIONS&gt;&gt;'!R18+'&lt;&lt;CASH FLOW PROJECTIONS&gt;&gt;FLTE'!R18</f>
        <v>0</v>
      </c>
      <c r="S18" s="429">
        <f ca="1">'&lt;&lt;CASH FLOW PROJECTIONS&gt;&gt;'!S18+'&lt;&lt;CASH FLOW PROJECTIONS&gt;&gt;FLTE'!S18</f>
        <v>0</v>
      </c>
      <c r="T18" s="429">
        <f ca="1">'&lt;&lt;CASH FLOW PROJECTIONS&gt;&gt;'!T18+'&lt;&lt;CASH FLOW PROJECTIONS&gt;&gt;FLTE'!T18</f>
        <v>0</v>
      </c>
      <c r="U18" s="429">
        <f ca="1">'&lt;&lt;CASH FLOW PROJECTIONS&gt;&gt;'!U18+'&lt;&lt;CASH FLOW PROJECTIONS&gt;&gt;FLTE'!U18</f>
        <v>0</v>
      </c>
      <c r="V18" s="429">
        <f ca="1">'&lt;&lt;CASH FLOW PROJECTIONS&gt;&gt;'!V18+'&lt;&lt;CASH FLOW PROJECTIONS&gt;&gt;FLTE'!V18</f>
        <v>0</v>
      </c>
      <c r="W18" s="429">
        <f ca="1">'&lt;&lt;CASH FLOW PROJECTIONS&gt;&gt;'!W18+'&lt;&lt;CASH FLOW PROJECTIONS&gt;&gt;FLTE'!W18</f>
        <v>0</v>
      </c>
      <c r="X18" s="429">
        <f ca="1">'&lt;&lt;CASH FLOW PROJECTIONS&gt;&gt;'!X18+'&lt;&lt;CASH FLOW PROJECTIONS&gt;&gt;FLTE'!X18</f>
        <v>0</v>
      </c>
      <c r="Y18" s="429">
        <f ca="1">'&lt;&lt;CASH FLOW PROJECTIONS&gt;&gt;'!Y18+'&lt;&lt;CASH FLOW PROJECTIONS&gt;&gt;FLTE'!Y18</f>
        <v>0</v>
      </c>
      <c r="Z18" s="429">
        <f ca="1">'&lt;&lt;CASH FLOW PROJECTIONS&gt;&gt;'!Z18+'&lt;&lt;CASH FLOW PROJECTIONS&gt;&gt;FLTE'!Z18</f>
        <v>0</v>
      </c>
      <c r="AA18" s="429">
        <f ca="1">'&lt;&lt;CASH FLOW PROJECTIONS&gt;&gt;'!AA18+'&lt;&lt;CASH FLOW PROJECTIONS&gt;&gt;FLTE'!AA18</f>
        <v>0</v>
      </c>
      <c r="AB18" s="429">
        <f ca="1">'&lt;&lt;CASH FLOW PROJECTIONS&gt;&gt;'!AB18+'&lt;&lt;CASH FLOW PROJECTIONS&gt;&gt;FLTE'!AB18</f>
        <v>0</v>
      </c>
      <c r="AC18" s="429">
        <f ca="1">'&lt;&lt;CASH FLOW PROJECTIONS&gt;&gt;'!AC18+'&lt;&lt;CASH FLOW PROJECTIONS&gt;&gt;FLTE'!AC18</f>
        <v>0</v>
      </c>
      <c r="AD18" s="429">
        <f ca="1">'&lt;&lt;CASH FLOW PROJECTIONS&gt;&gt;'!AD18+'&lt;&lt;CASH FLOW PROJECTIONS&gt;&gt;FLTE'!AD18</f>
        <v>0</v>
      </c>
      <c r="AE18" s="429">
        <f ca="1">'&lt;&lt;CASH FLOW PROJECTIONS&gt;&gt;'!AE18+'&lt;&lt;CASH FLOW PROJECTIONS&gt;&gt;FLTE'!AE18</f>
        <v>0</v>
      </c>
      <c r="AF18" s="429">
        <f ca="1">'&lt;&lt;CASH FLOW PROJECTIONS&gt;&gt;'!AF18+'&lt;&lt;CASH FLOW PROJECTIONS&gt;&gt;FLTE'!AF18</f>
        <v>0</v>
      </c>
      <c r="AG18" s="429">
        <f ca="1">'&lt;&lt;CASH FLOW PROJECTIONS&gt;&gt;'!AG18+'&lt;&lt;CASH FLOW PROJECTIONS&gt;&gt;FLTE'!AG18</f>
        <v>0</v>
      </c>
      <c r="AH18" s="429">
        <f ca="1">'&lt;&lt;CASH FLOW PROJECTIONS&gt;&gt;'!AH18+'&lt;&lt;CASH FLOW PROJECTIONS&gt;&gt;FLTE'!AH18</f>
        <v>0</v>
      </c>
      <c r="AI18" s="429">
        <f ca="1">'&lt;&lt;CASH FLOW PROJECTIONS&gt;&gt;'!AI18+'&lt;&lt;CASH FLOW PROJECTIONS&gt;&gt;FLTE'!AI18</f>
        <v>0</v>
      </c>
      <c r="AJ18" s="429">
        <f ca="1">'&lt;&lt;CASH FLOW PROJECTIONS&gt;&gt;'!AJ18+'&lt;&lt;CASH FLOW PROJECTIONS&gt;&gt;FLTE'!AJ18</f>
        <v>0</v>
      </c>
      <c r="AK18" s="429">
        <f ca="1">'&lt;&lt;CASH FLOW PROJECTIONS&gt;&gt;'!AK18+'&lt;&lt;CASH FLOW PROJECTIONS&gt;&gt;FLTE'!AK18</f>
        <v>0</v>
      </c>
      <c r="AL18" s="429">
        <f ca="1">'&lt;&lt;CASH FLOW PROJECTIONS&gt;&gt;'!AL18+'&lt;&lt;CASH FLOW PROJECTIONS&gt;&gt;FLTE'!AL18</f>
        <v>0</v>
      </c>
      <c r="AM18" s="429">
        <f ca="1">'&lt;&lt;CASH FLOW PROJECTIONS&gt;&gt;'!AM18+'&lt;&lt;CASH FLOW PROJECTIONS&gt;&gt;FLTE'!AM18</f>
        <v>0</v>
      </c>
      <c r="AN18" s="429">
        <f ca="1">'&lt;&lt;CASH FLOW PROJECTIONS&gt;&gt;'!AN18+'&lt;&lt;CASH FLOW PROJECTIONS&gt;&gt;FLTE'!AN18</f>
        <v>0</v>
      </c>
      <c r="AO18" s="429">
        <f ca="1">'&lt;&lt;CASH FLOW PROJECTIONS&gt;&gt;'!AO18+'&lt;&lt;CASH FLOW PROJECTIONS&gt;&gt;FLTE'!AO18</f>
        <v>0</v>
      </c>
      <c r="AP18" s="429">
        <f ca="1">'&lt;&lt;CASH FLOW PROJECTIONS&gt;&gt;'!AP18+'&lt;&lt;CASH FLOW PROJECTIONS&gt;&gt;FLTE'!AP18</f>
        <v>0</v>
      </c>
      <c r="AQ18" s="429">
        <f ca="1">'&lt;&lt;CASH FLOW PROJECTIONS&gt;&gt;'!AQ18+'&lt;&lt;CASH FLOW PROJECTIONS&gt;&gt;FLTE'!AQ18</f>
        <v>0</v>
      </c>
      <c r="AR18" s="429">
        <f ca="1">'&lt;&lt;CASH FLOW PROJECTIONS&gt;&gt;'!AR18+'&lt;&lt;CASH FLOW PROJECTIONS&gt;&gt;FLTE'!AR18</f>
        <v>0</v>
      </c>
      <c r="AS18" s="429">
        <f ca="1">'&lt;&lt;CASH FLOW PROJECTIONS&gt;&gt;'!AS18+'&lt;&lt;CASH FLOW PROJECTIONS&gt;&gt;FLTE'!AS18</f>
        <v>0</v>
      </c>
      <c r="AT18" s="429">
        <f ca="1">'&lt;&lt;CASH FLOW PROJECTIONS&gt;&gt;'!AT18+'&lt;&lt;CASH FLOW PROJECTIONS&gt;&gt;FLTE'!AT18</f>
        <v>0</v>
      </c>
      <c r="AU18" s="429">
        <f ca="1">'&lt;&lt;CASH FLOW PROJECTIONS&gt;&gt;'!AU18+'&lt;&lt;CASH FLOW PROJECTIONS&gt;&gt;FLTE'!AU18</f>
        <v>0</v>
      </c>
      <c r="AV18" s="429">
        <f ca="1">'&lt;&lt;CASH FLOW PROJECTIONS&gt;&gt;'!AV18+'&lt;&lt;CASH FLOW PROJECTIONS&gt;&gt;FLTE'!AV18</f>
        <v>0</v>
      </c>
      <c r="AW18" s="429">
        <f ca="1">'&lt;&lt;CASH FLOW PROJECTIONS&gt;&gt;'!AW18+'&lt;&lt;CASH FLOW PROJECTIONS&gt;&gt;FLTE'!AW18</f>
        <v>0</v>
      </c>
      <c r="AX18" s="429">
        <f ca="1">'&lt;&lt;CASH FLOW PROJECTIONS&gt;&gt;'!AX18+'&lt;&lt;CASH FLOW PROJECTIONS&gt;&gt;FLTE'!AX18</f>
        <v>0</v>
      </c>
      <c r="AY18" s="429">
        <f ca="1">'&lt;&lt;CASH FLOW PROJECTIONS&gt;&gt;'!AY18+'&lt;&lt;CASH FLOW PROJECTIONS&gt;&gt;FLTE'!AY18</f>
        <v>0</v>
      </c>
      <c r="AZ18" s="429">
        <f ca="1">'&lt;&lt;CASH FLOW PROJECTIONS&gt;&gt;'!AZ18+'&lt;&lt;CASH FLOW PROJECTIONS&gt;&gt;FLTE'!AZ18</f>
        <v>0</v>
      </c>
      <c r="BA18" s="429">
        <f ca="1">'&lt;&lt;CASH FLOW PROJECTIONS&gt;&gt;'!BA18+'&lt;&lt;CASH FLOW PROJECTIONS&gt;&gt;FLTE'!BA18</f>
        <v>0</v>
      </c>
      <c r="BB18" s="429">
        <f ca="1">'&lt;&lt;CASH FLOW PROJECTIONS&gt;&gt;'!BB18+'&lt;&lt;CASH FLOW PROJECTIONS&gt;&gt;FLTE'!BB18</f>
        <v>0</v>
      </c>
      <c r="BC18" s="429">
        <f ca="1">'&lt;&lt;CASH FLOW PROJECTIONS&gt;&gt;'!BC18+'&lt;&lt;CASH FLOW PROJECTIONS&gt;&gt;FLTE'!BC18</f>
        <v>0</v>
      </c>
      <c r="BD18" s="429">
        <f ca="1">'&lt;&lt;CASH FLOW PROJECTIONS&gt;&gt;'!BD18+'&lt;&lt;CASH FLOW PROJECTIONS&gt;&gt;FLTE'!BD18</f>
        <v>0</v>
      </c>
      <c r="BE18" s="429">
        <f ca="1">'&lt;&lt;CASH FLOW PROJECTIONS&gt;&gt;'!BE18+'&lt;&lt;CASH FLOW PROJECTIONS&gt;&gt;FLTE'!BE18</f>
        <v>0</v>
      </c>
      <c r="BF18" s="429">
        <f ca="1">'&lt;&lt;CASH FLOW PROJECTIONS&gt;&gt;'!BF18+'&lt;&lt;CASH FLOW PROJECTIONS&gt;&gt;FLTE'!BF18</f>
        <v>0</v>
      </c>
      <c r="BG18" s="429">
        <f ca="1">'&lt;&lt;CASH FLOW PROJECTIONS&gt;&gt;'!BG18+'&lt;&lt;CASH FLOW PROJECTIONS&gt;&gt;FLTE'!BG18</f>
        <v>0</v>
      </c>
      <c r="BH18" s="429">
        <f ca="1">'&lt;&lt;CASH FLOW PROJECTIONS&gt;&gt;'!BH18+'&lt;&lt;CASH FLOW PROJECTIONS&gt;&gt;FLTE'!BH18</f>
        <v>0</v>
      </c>
      <c r="BI18" s="429">
        <f ca="1">'&lt;&lt;CASH FLOW PROJECTIONS&gt;&gt;'!BI18+'&lt;&lt;CASH FLOW PROJECTIONS&gt;&gt;FLTE'!BI18</f>
        <v>0</v>
      </c>
      <c r="BJ18" s="429">
        <f ca="1">'&lt;&lt;CASH FLOW PROJECTIONS&gt;&gt;'!BJ18+'&lt;&lt;CASH FLOW PROJECTIONS&gt;&gt;FLTE'!BJ18</f>
        <v>0</v>
      </c>
      <c r="BK18" s="429">
        <f ca="1">'&lt;&lt;CASH FLOW PROJECTIONS&gt;&gt;'!BK18+'&lt;&lt;CASH FLOW PROJECTIONS&gt;&gt;FLTE'!BK18</f>
        <v>0</v>
      </c>
      <c r="BL18" s="429">
        <f ca="1">'&lt;&lt;CASH FLOW PROJECTIONS&gt;&gt;'!BL18+'&lt;&lt;CASH FLOW PROJECTIONS&gt;&gt;FLTE'!BL18</f>
        <v>0</v>
      </c>
      <c r="BM18" s="429">
        <f ca="1">'&lt;&lt;CASH FLOW PROJECTIONS&gt;&gt;'!BM18+'&lt;&lt;CASH FLOW PROJECTIONS&gt;&gt;FLTE'!BM18</f>
        <v>0</v>
      </c>
      <c r="BN18" s="429">
        <f ca="1">'&lt;&lt;CASH FLOW PROJECTIONS&gt;&gt;'!BN18+'&lt;&lt;CASH FLOW PROJECTIONS&gt;&gt;FLTE'!BN18</f>
        <v>0</v>
      </c>
      <c r="BO18" s="429">
        <f ca="1">'&lt;&lt;CASH FLOW PROJECTIONS&gt;&gt;'!BO18+'&lt;&lt;CASH FLOW PROJECTIONS&gt;&gt;FLTE'!BO18</f>
        <v>0</v>
      </c>
      <c r="BP18" s="429">
        <f ca="1">'&lt;&lt;CASH FLOW PROJECTIONS&gt;&gt;'!BP18+'&lt;&lt;CASH FLOW PROJECTIONS&gt;&gt;FLTE'!BP18</f>
        <v>0</v>
      </c>
      <c r="BQ18" s="429">
        <f ca="1">'&lt;&lt;CASH FLOW PROJECTIONS&gt;&gt;'!BQ18+'&lt;&lt;CASH FLOW PROJECTIONS&gt;&gt;FLTE'!BQ18</f>
        <v>0</v>
      </c>
      <c r="BR18" s="429">
        <f ca="1">'&lt;&lt;CASH FLOW PROJECTIONS&gt;&gt;'!BR18+'&lt;&lt;CASH FLOW PROJECTIONS&gt;&gt;FLTE'!BR18</f>
        <v>0</v>
      </c>
    </row>
    <row r="19" spans="2:70" s="421" customFormat="1" ht="25" customHeight="1" outlineLevel="1">
      <c r="B19" s="445" t="s">
        <v>50</v>
      </c>
      <c r="C19" s="429">
        <f>'&lt;&lt;CASH FLOW PROJECTIONS&gt;&gt;'!C19+'&lt;&lt;CASH FLOW PROJECTIONS&gt;&gt;FLTE'!C19</f>
        <v>0</v>
      </c>
      <c r="D19" s="429">
        <f>'&lt;&lt;CASH FLOW PROJECTIONS&gt;&gt;'!D19+'&lt;&lt;CASH FLOW PROJECTIONS&gt;&gt;FLTE'!D19</f>
        <v>0</v>
      </c>
      <c r="E19" s="429">
        <f>'&lt;&lt;CASH FLOW PROJECTIONS&gt;&gt;'!E19+'&lt;&lt;CASH FLOW PROJECTIONS&gt;&gt;FLTE'!E19</f>
        <v>0</v>
      </c>
      <c r="F19" s="429">
        <f>'&lt;&lt;CASH FLOW PROJECTIONS&gt;&gt;'!F19+'&lt;&lt;CASH FLOW PROJECTIONS&gt;&gt;FLTE'!F19</f>
        <v>0</v>
      </c>
      <c r="G19" s="429">
        <f>'&lt;&lt;CASH FLOW PROJECTIONS&gt;&gt;'!G19+'&lt;&lt;CASH FLOW PROJECTIONS&gt;&gt;FLTE'!G19</f>
        <v>0</v>
      </c>
      <c r="H19" s="429">
        <f>'&lt;&lt;CASH FLOW PROJECTIONS&gt;&gt;'!H19+'&lt;&lt;CASH FLOW PROJECTIONS&gt;&gt;FLTE'!H19</f>
        <v>0</v>
      </c>
      <c r="I19" s="429">
        <f>'&lt;&lt;CASH FLOW PROJECTIONS&gt;&gt;'!I19+'&lt;&lt;CASH FLOW PROJECTIONS&gt;&gt;FLTE'!I19</f>
        <v>0</v>
      </c>
      <c r="J19" s="429">
        <f>'&lt;&lt;CASH FLOW PROJECTIONS&gt;&gt;'!J19+'&lt;&lt;CASH FLOW PROJECTIONS&gt;&gt;FLTE'!J19</f>
        <v>0</v>
      </c>
      <c r="K19" s="429">
        <f ca="1">'&lt;&lt;CASH FLOW PROJECTIONS&gt;&gt;'!K19+'&lt;&lt;CASH FLOW PROJECTIONS&gt;&gt;FLTE'!K19</f>
        <v>0</v>
      </c>
      <c r="L19" s="429">
        <f ca="1">'&lt;&lt;CASH FLOW PROJECTIONS&gt;&gt;'!L19+'&lt;&lt;CASH FLOW PROJECTIONS&gt;&gt;FLTE'!L19</f>
        <v>0</v>
      </c>
      <c r="M19" s="429">
        <f ca="1">'&lt;&lt;CASH FLOW PROJECTIONS&gt;&gt;'!M19+'&lt;&lt;CASH FLOW PROJECTIONS&gt;&gt;FLTE'!M19</f>
        <v>0</v>
      </c>
      <c r="N19" s="429">
        <f ca="1">'&lt;&lt;CASH FLOW PROJECTIONS&gt;&gt;'!N19+'&lt;&lt;CASH FLOW PROJECTIONS&gt;&gt;FLTE'!N19</f>
        <v>0</v>
      </c>
      <c r="O19" s="429">
        <f ca="1">'&lt;&lt;CASH FLOW PROJECTIONS&gt;&gt;'!O19+'&lt;&lt;CASH FLOW PROJECTIONS&gt;&gt;FLTE'!O19</f>
        <v>0</v>
      </c>
      <c r="P19" s="429">
        <f ca="1">'&lt;&lt;CASH FLOW PROJECTIONS&gt;&gt;'!P19+'&lt;&lt;CASH FLOW PROJECTIONS&gt;&gt;FLTE'!P19</f>
        <v>0</v>
      </c>
      <c r="Q19" s="429">
        <f ca="1">'&lt;&lt;CASH FLOW PROJECTIONS&gt;&gt;'!Q19+'&lt;&lt;CASH FLOW PROJECTIONS&gt;&gt;FLTE'!Q19</f>
        <v>0</v>
      </c>
      <c r="R19" s="429">
        <f ca="1">'&lt;&lt;CASH FLOW PROJECTIONS&gt;&gt;'!R19+'&lt;&lt;CASH FLOW PROJECTIONS&gt;&gt;FLTE'!R19</f>
        <v>0</v>
      </c>
      <c r="S19" s="429">
        <f ca="1">'&lt;&lt;CASH FLOW PROJECTIONS&gt;&gt;'!S19+'&lt;&lt;CASH FLOW PROJECTIONS&gt;&gt;FLTE'!S19</f>
        <v>0</v>
      </c>
      <c r="T19" s="429">
        <f ca="1">'&lt;&lt;CASH FLOW PROJECTIONS&gt;&gt;'!T19+'&lt;&lt;CASH FLOW PROJECTIONS&gt;&gt;FLTE'!T19</f>
        <v>0</v>
      </c>
      <c r="U19" s="429">
        <f ca="1">'&lt;&lt;CASH FLOW PROJECTIONS&gt;&gt;'!U19+'&lt;&lt;CASH FLOW PROJECTIONS&gt;&gt;FLTE'!U19</f>
        <v>0</v>
      </c>
      <c r="V19" s="429">
        <f ca="1">'&lt;&lt;CASH FLOW PROJECTIONS&gt;&gt;'!V19+'&lt;&lt;CASH FLOW PROJECTIONS&gt;&gt;FLTE'!V19</f>
        <v>0</v>
      </c>
      <c r="W19" s="429">
        <f ca="1">'&lt;&lt;CASH FLOW PROJECTIONS&gt;&gt;'!W19+'&lt;&lt;CASH FLOW PROJECTIONS&gt;&gt;FLTE'!W19</f>
        <v>0</v>
      </c>
      <c r="X19" s="429">
        <f ca="1">'&lt;&lt;CASH FLOW PROJECTIONS&gt;&gt;'!X19+'&lt;&lt;CASH FLOW PROJECTIONS&gt;&gt;FLTE'!X19</f>
        <v>0</v>
      </c>
      <c r="Y19" s="429">
        <f ca="1">'&lt;&lt;CASH FLOW PROJECTIONS&gt;&gt;'!Y19+'&lt;&lt;CASH FLOW PROJECTIONS&gt;&gt;FLTE'!Y19</f>
        <v>0</v>
      </c>
      <c r="Z19" s="429">
        <f ca="1">'&lt;&lt;CASH FLOW PROJECTIONS&gt;&gt;'!Z19+'&lt;&lt;CASH FLOW PROJECTIONS&gt;&gt;FLTE'!Z19</f>
        <v>0</v>
      </c>
      <c r="AA19" s="429">
        <f ca="1">'&lt;&lt;CASH FLOW PROJECTIONS&gt;&gt;'!AA19+'&lt;&lt;CASH FLOW PROJECTIONS&gt;&gt;FLTE'!AA19</f>
        <v>0</v>
      </c>
      <c r="AB19" s="429">
        <f ca="1">'&lt;&lt;CASH FLOW PROJECTIONS&gt;&gt;'!AB19+'&lt;&lt;CASH FLOW PROJECTIONS&gt;&gt;FLTE'!AB19</f>
        <v>0</v>
      </c>
      <c r="AC19" s="429">
        <f ca="1">'&lt;&lt;CASH FLOW PROJECTIONS&gt;&gt;'!AC19+'&lt;&lt;CASH FLOW PROJECTIONS&gt;&gt;FLTE'!AC19</f>
        <v>0</v>
      </c>
      <c r="AD19" s="429">
        <f ca="1">'&lt;&lt;CASH FLOW PROJECTIONS&gt;&gt;'!AD19+'&lt;&lt;CASH FLOW PROJECTIONS&gt;&gt;FLTE'!AD19</f>
        <v>0</v>
      </c>
      <c r="AE19" s="429">
        <f ca="1">'&lt;&lt;CASH FLOW PROJECTIONS&gt;&gt;'!AE19+'&lt;&lt;CASH FLOW PROJECTIONS&gt;&gt;FLTE'!AE19</f>
        <v>0</v>
      </c>
      <c r="AF19" s="429">
        <f ca="1">'&lt;&lt;CASH FLOW PROJECTIONS&gt;&gt;'!AF19+'&lt;&lt;CASH FLOW PROJECTIONS&gt;&gt;FLTE'!AF19</f>
        <v>0</v>
      </c>
      <c r="AG19" s="429">
        <f ca="1">'&lt;&lt;CASH FLOW PROJECTIONS&gt;&gt;'!AG19+'&lt;&lt;CASH FLOW PROJECTIONS&gt;&gt;FLTE'!AG19</f>
        <v>0</v>
      </c>
      <c r="AH19" s="429">
        <f ca="1">'&lt;&lt;CASH FLOW PROJECTIONS&gt;&gt;'!AH19+'&lt;&lt;CASH FLOW PROJECTIONS&gt;&gt;FLTE'!AH19</f>
        <v>0</v>
      </c>
      <c r="AI19" s="429">
        <f ca="1">'&lt;&lt;CASH FLOW PROJECTIONS&gt;&gt;'!AI19+'&lt;&lt;CASH FLOW PROJECTIONS&gt;&gt;FLTE'!AI19</f>
        <v>0</v>
      </c>
      <c r="AJ19" s="429">
        <f ca="1">'&lt;&lt;CASH FLOW PROJECTIONS&gt;&gt;'!AJ19+'&lt;&lt;CASH FLOW PROJECTIONS&gt;&gt;FLTE'!AJ19</f>
        <v>0</v>
      </c>
      <c r="AK19" s="429">
        <f ca="1">'&lt;&lt;CASH FLOW PROJECTIONS&gt;&gt;'!AK19+'&lt;&lt;CASH FLOW PROJECTIONS&gt;&gt;FLTE'!AK19</f>
        <v>0</v>
      </c>
      <c r="AL19" s="429">
        <f ca="1">'&lt;&lt;CASH FLOW PROJECTIONS&gt;&gt;'!AL19+'&lt;&lt;CASH FLOW PROJECTIONS&gt;&gt;FLTE'!AL19</f>
        <v>0</v>
      </c>
      <c r="AM19" s="429">
        <f ca="1">'&lt;&lt;CASH FLOW PROJECTIONS&gt;&gt;'!AM19+'&lt;&lt;CASH FLOW PROJECTIONS&gt;&gt;FLTE'!AM19</f>
        <v>0</v>
      </c>
      <c r="AN19" s="429">
        <f ca="1">'&lt;&lt;CASH FLOW PROJECTIONS&gt;&gt;'!AN19+'&lt;&lt;CASH FLOW PROJECTIONS&gt;&gt;FLTE'!AN19</f>
        <v>0</v>
      </c>
      <c r="AO19" s="429">
        <f ca="1">'&lt;&lt;CASH FLOW PROJECTIONS&gt;&gt;'!AO19+'&lt;&lt;CASH FLOW PROJECTIONS&gt;&gt;FLTE'!AO19</f>
        <v>0</v>
      </c>
      <c r="AP19" s="429">
        <f ca="1">'&lt;&lt;CASH FLOW PROJECTIONS&gt;&gt;'!AP19+'&lt;&lt;CASH FLOW PROJECTIONS&gt;&gt;FLTE'!AP19</f>
        <v>0</v>
      </c>
      <c r="AQ19" s="429">
        <f ca="1">'&lt;&lt;CASH FLOW PROJECTIONS&gt;&gt;'!AQ19+'&lt;&lt;CASH FLOW PROJECTIONS&gt;&gt;FLTE'!AQ19</f>
        <v>0</v>
      </c>
      <c r="AR19" s="429">
        <f ca="1">'&lt;&lt;CASH FLOW PROJECTIONS&gt;&gt;'!AR19+'&lt;&lt;CASH FLOW PROJECTIONS&gt;&gt;FLTE'!AR19</f>
        <v>0</v>
      </c>
      <c r="AS19" s="429">
        <f ca="1">'&lt;&lt;CASH FLOW PROJECTIONS&gt;&gt;'!AS19+'&lt;&lt;CASH FLOW PROJECTIONS&gt;&gt;FLTE'!AS19</f>
        <v>0</v>
      </c>
      <c r="AT19" s="429">
        <f ca="1">'&lt;&lt;CASH FLOW PROJECTIONS&gt;&gt;'!AT19+'&lt;&lt;CASH FLOW PROJECTIONS&gt;&gt;FLTE'!AT19</f>
        <v>0</v>
      </c>
      <c r="AU19" s="429">
        <f ca="1">'&lt;&lt;CASH FLOW PROJECTIONS&gt;&gt;'!AU19+'&lt;&lt;CASH FLOW PROJECTIONS&gt;&gt;FLTE'!AU19</f>
        <v>0</v>
      </c>
      <c r="AV19" s="429">
        <f ca="1">'&lt;&lt;CASH FLOW PROJECTIONS&gt;&gt;'!AV19+'&lt;&lt;CASH FLOW PROJECTIONS&gt;&gt;FLTE'!AV19</f>
        <v>0</v>
      </c>
      <c r="AW19" s="429">
        <f ca="1">'&lt;&lt;CASH FLOW PROJECTIONS&gt;&gt;'!AW19+'&lt;&lt;CASH FLOW PROJECTIONS&gt;&gt;FLTE'!AW19</f>
        <v>0</v>
      </c>
      <c r="AX19" s="429">
        <f ca="1">'&lt;&lt;CASH FLOW PROJECTIONS&gt;&gt;'!AX19+'&lt;&lt;CASH FLOW PROJECTIONS&gt;&gt;FLTE'!AX19</f>
        <v>0</v>
      </c>
      <c r="AY19" s="429">
        <f ca="1">'&lt;&lt;CASH FLOW PROJECTIONS&gt;&gt;'!AY19+'&lt;&lt;CASH FLOW PROJECTIONS&gt;&gt;FLTE'!AY19</f>
        <v>0</v>
      </c>
      <c r="AZ19" s="429">
        <f ca="1">'&lt;&lt;CASH FLOW PROJECTIONS&gt;&gt;'!AZ19+'&lt;&lt;CASH FLOW PROJECTIONS&gt;&gt;FLTE'!AZ19</f>
        <v>0</v>
      </c>
      <c r="BA19" s="429">
        <f ca="1">'&lt;&lt;CASH FLOW PROJECTIONS&gt;&gt;'!BA19+'&lt;&lt;CASH FLOW PROJECTIONS&gt;&gt;FLTE'!BA19</f>
        <v>0</v>
      </c>
      <c r="BB19" s="429">
        <f ca="1">'&lt;&lt;CASH FLOW PROJECTIONS&gt;&gt;'!BB19+'&lt;&lt;CASH FLOW PROJECTIONS&gt;&gt;FLTE'!BB19</f>
        <v>0</v>
      </c>
      <c r="BC19" s="429">
        <f ca="1">'&lt;&lt;CASH FLOW PROJECTIONS&gt;&gt;'!BC19+'&lt;&lt;CASH FLOW PROJECTIONS&gt;&gt;FLTE'!BC19</f>
        <v>0</v>
      </c>
      <c r="BD19" s="429">
        <f ca="1">'&lt;&lt;CASH FLOW PROJECTIONS&gt;&gt;'!BD19+'&lt;&lt;CASH FLOW PROJECTIONS&gt;&gt;FLTE'!BD19</f>
        <v>0</v>
      </c>
      <c r="BE19" s="429">
        <f ca="1">'&lt;&lt;CASH FLOW PROJECTIONS&gt;&gt;'!BE19+'&lt;&lt;CASH FLOW PROJECTIONS&gt;&gt;FLTE'!BE19</f>
        <v>0</v>
      </c>
      <c r="BF19" s="429">
        <f ca="1">'&lt;&lt;CASH FLOW PROJECTIONS&gt;&gt;'!BF19+'&lt;&lt;CASH FLOW PROJECTIONS&gt;&gt;FLTE'!BF19</f>
        <v>0</v>
      </c>
      <c r="BG19" s="429">
        <f ca="1">'&lt;&lt;CASH FLOW PROJECTIONS&gt;&gt;'!BG19+'&lt;&lt;CASH FLOW PROJECTIONS&gt;&gt;FLTE'!BG19</f>
        <v>0</v>
      </c>
      <c r="BH19" s="429">
        <f ca="1">'&lt;&lt;CASH FLOW PROJECTIONS&gt;&gt;'!BH19+'&lt;&lt;CASH FLOW PROJECTIONS&gt;&gt;FLTE'!BH19</f>
        <v>0</v>
      </c>
      <c r="BI19" s="429">
        <f ca="1">'&lt;&lt;CASH FLOW PROJECTIONS&gt;&gt;'!BI19+'&lt;&lt;CASH FLOW PROJECTIONS&gt;&gt;FLTE'!BI19</f>
        <v>0</v>
      </c>
      <c r="BJ19" s="429">
        <f ca="1">'&lt;&lt;CASH FLOW PROJECTIONS&gt;&gt;'!BJ19+'&lt;&lt;CASH FLOW PROJECTIONS&gt;&gt;FLTE'!BJ19</f>
        <v>0</v>
      </c>
      <c r="BK19" s="429">
        <f ca="1">'&lt;&lt;CASH FLOW PROJECTIONS&gt;&gt;'!BK19+'&lt;&lt;CASH FLOW PROJECTIONS&gt;&gt;FLTE'!BK19</f>
        <v>0</v>
      </c>
      <c r="BL19" s="429">
        <f ca="1">'&lt;&lt;CASH FLOW PROJECTIONS&gt;&gt;'!BL19+'&lt;&lt;CASH FLOW PROJECTIONS&gt;&gt;FLTE'!BL19</f>
        <v>0</v>
      </c>
      <c r="BM19" s="429">
        <f ca="1">'&lt;&lt;CASH FLOW PROJECTIONS&gt;&gt;'!BM19+'&lt;&lt;CASH FLOW PROJECTIONS&gt;&gt;FLTE'!BM19</f>
        <v>0</v>
      </c>
      <c r="BN19" s="429">
        <f ca="1">'&lt;&lt;CASH FLOW PROJECTIONS&gt;&gt;'!BN19+'&lt;&lt;CASH FLOW PROJECTIONS&gt;&gt;FLTE'!BN19</f>
        <v>0</v>
      </c>
      <c r="BO19" s="429">
        <f ca="1">'&lt;&lt;CASH FLOW PROJECTIONS&gt;&gt;'!BO19+'&lt;&lt;CASH FLOW PROJECTIONS&gt;&gt;FLTE'!BO19</f>
        <v>0</v>
      </c>
      <c r="BP19" s="429">
        <f ca="1">'&lt;&lt;CASH FLOW PROJECTIONS&gt;&gt;'!BP19+'&lt;&lt;CASH FLOW PROJECTIONS&gt;&gt;FLTE'!BP19</f>
        <v>0</v>
      </c>
      <c r="BQ19" s="429">
        <f ca="1">'&lt;&lt;CASH FLOW PROJECTIONS&gt;&gt;'!BQ19+'&lt;&lt;CASH FLOW PROJECTIONS&gt;&gt;FLTE'!BQ19</f>
        <v>0</v>
      </c>
      <c r="BR19" s="429">
        <f ca="1">'&lt;&lt;CASH FLOW PROJECTIONS&gt;&gt;'!BR19+'&lt;&lt;CASH FLOW PROJECTIONS&gt;&gt;FLTE'!BR19</f>
        <v>0</v>
      </c>
    </row>
    <row r="20" spans="2:70" s="446" customFormat="1" ht="25" customHeight="1">
      <c r="B20" s="442" t="s">
        <v>16</v>
      </c>
      <c r="C20" s="443">
        <f t="shared" ref="C20:BO20" si="2">SUM(C21:C36)</f>
        <v>0</v>
      </c>
      <c r="D20" s="443">
        <f t="shared" si="2"/>
        <v>0</v>
      </c>
      <c r="E20" s="443">
        <f t="shared" si="2"/>
        <v>0</v>
      </c>
      <c r="F20" s="443">
        <f t="shared" si="2"/>
        <v>0</v>
      </c>
      <c r="G20" s="443">
        <f t="shared" si="2"/>
        <v>0</v>
      </c>
      <c r="H20" s="443">
        <f t="shared" si="2"/>
        <v>0</v>
      </c>
      <c r="I20" s="443">
        <f t="shared" si="2"/>
        <v>0</v>
      </c>
      <c r="J20" s="443">
        <f t="shared" ca="1" si="2"/>
        <v>135004800</v>
      </c>
      <c r="K20" s="443">
        <f t="shared" ca="1" si="2"/>
        <v>345019769.58818203</v>
      </c>
      <c r="L20" s="443">
        <f t="shared" ca="1" si="2"/>
        <v>262772422.29379812</v>
      </c>
      <c r="M20" s="443">
        <f t="shared" ca="1" si="2"/>
        <v>342630692.31326425</v>
      </c>
      <c r="N20" s="443">
        <f t="shared" ca="1" si="2"/>
        <v>549975967.31002164</v>
      </c>
      <c r="O20" s="443">
        <f t="shared" ca="1" si="2"/>
        <v>629343897.0963726</v>
      </c>
      <c r="P20" s="443">
        <f t="shared" ca="1" si="2"/>
        <v>736722009.27457106</v>
      </c>
      <c r="Q20" s="443">
        <f t="shared" ca="1" si="2"/>
        <v>741490049.49923527</v>
      </c>
      <c r="R20" s="443">
        <f t="shared" ca="1" si="2"/>
        <v>1018053350.2917135</v>
      </c>
      <c r="S20" s="443">
        <f t="shared" ca="1" si="2"/>
        <v>1165156664.9124322</v>
      </c>
      <c r="T20" s="443">
        <f t="shared" ca="1" si="2"/>
        <v>1289477410.194711</v>
      </c>
      <c r="U20" s="443">
        <f t="shared" ca="1" si="2"/>
        <v>1442066668.3802805</v>
      </c>
      <c r="V20" s="443">
        <f t="shared" ca="1" si="2"/>
        <v>1616894602.7261856</v>
      </c>
      <c r="W20" s="443">
        <f t="shared" ca="1" si="2"/>
        <v>1891434619.9148316</v>
      </c>
      <c r="X20" s="443">
        <f t="shared" ca="1" si="2"/>
        <v>2016472889.0256431</v>
      </c>
      <c r="Y20" s="443">
        <f t="shared" ca="1" si="2"/>
        <v>2178668257.9325743</v>
      </c>
      <c r="Z20" s="443">
        <f t="shared" ca="1" si="2"/>
        <v>2330655069.3224006</v>
      </c>
      <c r="AA20" s="443">
        <f t="shared" ca="1" si="2"/>
        <v>2509815974.1730022</v>
      </c>
      <c r="AB20" s="443">
        <f t="shared" ca="1" si="2"/>
        <v>2772470035.6884313</v>
      </c>
      <c r="AC20" s="443">
        <f t="shared" ca="1" si="2"/>
        <v>3122272949.7128673</v>
      </c>
      <c r="AD20" s="443">
        <f t="shared" ca="1" si="2"/>
        <v>3461313727.4187989</v>
      </c>
      <c r="AE20" s="443">
        <f t="shared" ca="1" si="2"/>
        <v>3791954034.0990043</v>
      </c>
      <c r="AF20" s="443">
        <f t="shared" ca="1" si="2"/>
        <v>4037795618.2485642</v>
      </c>
      <c r="AG20" s="443">
        <f t="shared" ca="1" si="2"/>
        <v>4319843297.2285423</v>
      </c>
      <c r="AH20" s="443">
        <f t="shared" ca="1" si="2"/>
        <v>4614480291.6070623</v>
      </c>
      <c r="AI20" s="443">
        <f t="shared" ca="1" si="2"/>
        <v>5539671702.4696712</v>
      </c>
      <c r="AJ20" s="443">
        <f t="shared" ca="1" si="2"/>
        <v>5695789618.4738712</v>
      </c>
      <c r="AK20" s="443">
        <f t="shared" ca="1" si="2"/>
        <v>5895114624.2113056</v>
      </c>
      <c r="AL20" s="443">
        <f t="shared" ca="1" si="2"/>
        <v>6047677142.0850868</v>
      </c>
      <c r="AM20" s="443">
        <f t="shared" ca="1" si="2"/>
        <v>6222107605.2379351</v>
      </c>
      <c r="AN20" s="443">
        <f t="shared" ca="1" si="2"/>
        <v>6504828233.0461149</v>
      </c>
      <c r="AO20" s="443">
        <f t="shared" ca="1" si="2"/>
        <v>6892073209.9176817</v>
      </c>
      <c r="AP20" s="443">
        <f t="shared" ca="1" si="2"/>
        <v>7239266746.2074862</v>
      </c>
      <c r="AQ20" s="443">
        <f t="shared" ca="1" si="2"/>
        <v>7555934979.2553825</v>
      </c>
      <c r="AR20" s="443">
        <f t="shared" ca="1" si="2"/>
        <v>7746783168.3301783</v>
      </c>
      <c r="AS20" s="443">
        <f t="shared" ca="1" si="2"/>
        <v>7976385366.1334772</v>
      </c>
      <c r="AT20" s="443">
        <f t="shared" ca="1" si="2"/>
        <v>8215749842.891902</v>
      </c>
      <c r="AU20" s="443">
        <f t="shared" ca="1" si="2"/>
        <v>8326822718.4893141</v>
      </c>
      <c r="AV20" s="443">
        <f t="shared" ca="1" si="2"/>
        <v>8365384999.1749258</v>
      </c>
      <c r="AW20" s="443">
        <f t="shared" ca="1" si="2"/>
        <v>8450499139.4583778</v>
      </c>
      <c r="AX20" s="443">
        <f t="shared" ca="1" si="2"/>
        <v>8489255684.7901039</v>
      </c>
      <c r="AY20" s="443">
        <f t="shared" ca="1" si="2"/>
        <v>8553388603.0878191</v>
      </c>
      <c r="AZ20" s="443">
        <f t="shared" ca="1" si="2"/>
        <v>8731219177.7270489</v>
      </c>
      <c r="BA20" s="443">
        <f t="shared" ca="1" si="2"/>
        <v>9018246429.2120304</v>
      </c>
      <c r="BB20" s="443">
        <f t="shared" ca="1" si="2"/>
        <v>9267647109.8561611</v>
      </c>
      <c r="BC20" s="443">
        <f t="shared" ca="1" si="2"/>
        <v>9489554830.0919228</v>
      </c>
      <c r="BD20" s="443">
        <f t="shared" ca="1" si="2"/>
        <v>9588181418.5489521</v>
      </c>
      <c r="BE20" s="443">
        <f t="shared" ca="1" si="2"/>
        <v>9783609464.0836544</v>
      </c>
      <c r="BF20" s="443">
        <f t="shared" ca="1" si="2"/>
        <v>9884563488.9150314</v>
      </c>
      <c r="BG20" s="443">
        <f t="shared" ca="1" si="2"/>
        <v>10384433369.024794</v>
      </c>
      <c r="BH20" s="443">
        <f t="shared" ca="1" si="2"/>
        <v>10343334176.176069</v>
      </c>
      <c r="BI20" s="443">
        <f t="shared" ca="1" si="2"/>
        <v>10355110685.913729</v>
      </c>
      <c r="BJ20" s="443">
        <f t="shared" ca="1" si="2"/>
        <v>10321767777.764252</v>
      </c>
      <c r="BK20" s="443">
        <f t="shared" ca="1" si="2"/>
        <v>10318710142.471659</v>
      </c>
      <c r="BL20" s="443">
        <f t="shared" ca="1" si="2"/>
        <v>10438694086.240963</v>
      </c>
      <c r="BM20" s="443">
        <f t="shared" ca="1" si="2"/>
        <v>10730824730.486147</v>
      </c>
      <c r="BN20" s="443">
        <f t="shared" ca="1" si="2"/>
        <v>10932465207.511711</v>
      </c>
      <c r="BO20" s="443">
        <f t="shared" ca="1" si="2"/>
        <v>11108150595.018574</v>
      </c>
      <c r="BP20" s="443">
        <f t="shared" ref="BP20:BR20" ca="1" si="3">SUM(BP21:BP36)</f>
        <v>11102988859.636812</v>
      </c>
      <c r="BQ20" s="443">
        <f t="shared" ca="1" si="3"/>
        <v>11199566026.903008</v>
      </c>
      <c r="BR20" s="443">
        <f t="shared" ca="1" si="3"/>
        <v>11366929529.349787</v>
      </c>
    </row>
    <row r="21" spans="2:70" s="421" customFormat="1" ht="25" customHeight="1" outlineLevel="1">
      <c r="B21" s="445" t="s">
        <v>51</v>
      </c>
      <c r="C21" s="429">
        <f>'&lt;&lt;CASH FLOW PROJECTIONS&gt;&gt;'!C21+'&lt;&lt;CASH FLOW PROJECTIONS&gt;&gt;FLTE'!C21</f>
        <v>0</v>
      </c>
      <c r="D21" s="429">
        <f>'&lt;&lt;CASH FLOW PROJECTIONS&gt;&gt;'!D21+'&lt;&lt;CASH FLOW PROJECTIONS&gt;&gt;FLTE'!D21</f>
        <v>0</v>
      </c>
      <c r="E21" s="429">
        <f>'&lt;&lt;CASH FLOW PROJECTIONS&gt;&gt;'!E21+'&lt;&lt;CASH FLOW PROJECTIONS&gt;&gt;FLTE'!E21</f>
        <v>0</v>
      </c>
      <c r="F21" s="429">
        <f>'&lt;&lt;CASH FLOW PROJECTIONS&gt;&gt;'!F21+'&lt;&lt;CASH FLOW PROJECTIONS&gt;&gt;FLTE'!F21</f>
        <v>0</v>
      </c>
      <c r="G21" s="429">
        <f>'&lt;&lt;CASH FLOW PROJECTIONS&gt;&gt;'!G21+'&lt;&lt;CASH FLOW PROJECTIONS&gt;&gt;FLTE'!G21</f>
        <v>0</v>
      </c>
      <c r="H21" s="429">
        <f>'&lt;&lt;CASH FLOW PROJECTIONS&gt;&gt;'!H21+'&lt;&lt;CASH FLOW PROJECTIONS&gt;&gt;FLTE'!H21</f>
        <v>0</v>
      </c>
      <c r="I21" s="429">
        <f>'&lt;&lt;CASH FLOW PROJECTIONS&gt;&gt;'!I21+'&lt;&lt;CASH FLOW PROJECTIONS&gt;&gt;FLTE'!I21</f>
        <v>0</v>
      </c>
      <c r="J21" s="429">
        <f>'&lt;&lt;CASH FLOW PROJECTIONS&gt;&gt;'!J21+'&lt;&lt;CASH FLOW PROJECTIONS&gt;&gt;FLTE'!J21</f>
        <v>0</v>
      </c>
      <c r="K21" s="429">
        <f ca="1">'&lt;&lt;CASH FLOW PROJECTIONS&gt;&gt;'!K21+'&lt;&lt;CASH FLOW PROJECTIONS&gt;&gt;FLTE'!K21</f>
        <v>109744879.76008295</v>
      </c>
      <c r="L21" s="429">
        <f ca="1">'&lt;&lt;CASH FLOW PROJECTIONS&gt;&gt;'!L21+'&lt;&lt;CASH FLOW PROJECTIONS&gt;&gt;FLTE'!L21</f>
        <v>109744879.76008295</v>
      </c>
      <c r="M21" s="429">
        <f ca="1">'&lt;&lt;CASH FLOW PROJECTIONS&gt;&gt;'!M21+'&lt;&lt;CASH FLOW PROJECTIONS&gt;&gt;FLTE'!M21</f>
        <v>109744879.76008295</v>
      </c>
      <c r="N21" s="429">
        <f ca="1">'&lt;&lt;CASH FLOW PROJECTIONS&gt;&gt;'!N21+'&lt;&lt;CASH FLOW PROJECTIONS&gt;&gt;FLTE'!N21</f>
        <v>109744879.76008295</v>
      </c>
      <c r="O21" s="429">
        <f ca="1">'&lt;&lt;CASH FLOW PROJECTIONS&gt;&gt;'!O21+'&lt;&lt;CASH FLOW PROJECTIONS&gt;&gt;FLTE'!O21</f>
        <v>109744879.76008295</v>
      </c>
      <c r="P21" s="429">
        <f ca="1">'&lt;&lt;CASH FLOW PROJECTIONS&gt;&gt;'!P21+'&lt;&lt;CASH FLOW PROJECTIONS&gt;&gt;FLTE'!P21</f>
        <v>109744879.76008295</v>
      </c>
      <c r="Q21" s="429">
        <f ca="1">'&lt;&lt;CASH FLOW PROJECTIONS&gt;&gt;'!Q21+'&lt;&lt;CASH FLOW PROJECTIONS&gt;&gt;FLTE'!Q21</f>
        <v>109744879.76008295</v>
      </c>
      <c r="R21" s="429">
        <f ca="1">'&lt;&lt;CASH FLOW PROJECTIONS&gt;&gt;'!R21+'&lt;&lt;CASH FLOW PROJECTIONS&gt;&gt;FLTE'!R21</f>
        <v>109744879.76008295</v>
      </c>
      <c r="S21" s="429">
        <f ca="1">'&lt;&lt;CASH FLOW PROJECTIONS&gt;&gt;'!S21+'&lt;&lt;CASH FLOW PROJECTIONS&gt;&gt;FLTE'!S21</f>
        <v>109744879.76008295</v>
      </c>
      <c r="T21" s="429">
        <f ca="1">'&lt;&lt;CASH FLOW PROJECTIONS&gt;&gt;'!T21+'&lt;&lt;CASH FLOW PROJECTIONS&gt;&gt;FLTE'!T21</f>
        <v>109744879.76008295</v>
      </c>
      <c r="U21" s="429">
        <f ca="1">'&lt;&lt;CASH FLOW PROJECTIONS&gt;&gt;'!U21+'&lt;&lt;CASH FLOW PROJECTIONS&gt;&gt;FLTE'!U21</f>
        <v>109744879.76008295</v>
      </c>
      <c r="V21" s="429">
        <f ca="1">'&lt;&lt;CASH FLOW PROJECTIONS&gt;&gt;'!V21+'&lt;&lt;CASH FLOW PROJECTIONS&gt;&gt;FLTE'!V21</f>
        <v>109744879.76008295</v>
      </c>
      <c r="W21" s="429">
        <f ca="1">'&lt;&lt;CASH FLOW PROJECTIONS&gt;&gt;'!W21+'&lt;&lt;CASH FLOW PROJECTIONS&gt;&gt;FLTE'!W21</f>
        <v>249965784.34518364</v>
      </c>
      <c r="X21" s="429">
        <f ca="1">'&lt;&lt;CASH FLOW PROJECTIONS&gt;&gt;'!X21+'&lt;&lt;CASH FLOW PROJECTIONS&gt;&gt;FLTE'!X21</f>
        <v>249965784.34518364</v>
      </c>
      <c r="Y21" s="429">
        <f ca="1">'&lt;&lt;CASH FLOW PROJECTIONS&gt;&gt;'!Y21+'&lt;&lt;CASH FLOW PROJECTIONS&gt;&gt;FLTE'!Y21</f>
        <v>249965784.34518364</v>
      </c>
      <c r="Z21" s="429">
        <f ca="1">'&lt;&lt;CASH FLOW PROJECTIONS&gt;&gt;'!Z21+'&lt;&lt;CASH FLOW PROJECTIONS&gt;&gt;FLTE'!Z21</f>
        <v>249965784.34518364</v>
      </c>
      <c r="AA21" s="429">
        <f ca="1">'&lt;&lt;CASH FLOW PROJECTIONS&gt;&gt;'!AA21+'&lt;&lt;CASH FLOW PROJECTIONS&gt;&gt;FLTE'!AA21</f>
        <v>249965784.34518364</v>
      </c>
      <c r="AB21" s="429">
        <f ca="1">'&lt;&lt;CASH FLOW PROJECTIONS&gt;&gt;'!AB21+'&lt;&lt;CASH FLOW PROJECTIONS&gt;&gt;FLTE'!AB21</f>
        <v>249965784.34518364</v>
      </c>
      <c r="AC21" s="429">
        <f ca="1">'&lt;&lt;CASH FLOW PROJECTIONS&gt;&gt;'!AC21+'&lt;&lt;CASH FLOW PROJECTIONS&gt;&gt;FLTE'!AC21</f>
        <v>249965784.34518364</v>
      </c>
      <c r="AD21" s="429">
        <f ca="1">'&lt;&lt;CASH FLOW PROJECTIONS&gt;&gt;'!AD21+'&lt;&lt;CASH FLOW PROJECTIONS&gt;&gt;FLTE'!AD21</f>
        <v>249965784.34518364</v>
      </c>
      <c r="AE21" s="429">
        <f ca="1">'&lt;&lt;CASH FLOW PROJECTIONS&gt;&gt;'!AE21+'&lt;&lt;CASH FLOW PROJECTIONS&gt;&gt;FLTE'!AE21</f>
        <v>249965784.34518364</v>
      </c>
      <c r="AF21" s="429">
        <f ca="1">'&lt;&lt;CASH FLOW PROJECTIONS&gt;&gt;'!AF21+'&lt;&lt;CASH FLOW PROJECTIONS&gt;&gt;FLTE'!AF21</f>
        <v>249965784.34518364</v>
      </c>
      <c r="AG21" s="429">
        <f ca="1">'&lt;&lt;CASH FLOW PROJECTIONS&gt;&gt;'!AG21+'&lt;&lt;CASH FLOW PROJECTIONS&gt;&gt;FLTE'!AG21</f>
        <v>249965784.34518364</v>
      </c>
      <c r="AH21" s="429">
        <f ca="1">'&lt;&lt;CASH FLOW PROJECTIONS&gt;&gt;'!AH21+'&lt;&lt;CASH FLOW PROJECTIONS&gt;&gt;FLTE'!AH21</f>
        <v>249965784.34518364</v>
      </c>
      <c r="AI21" s="429">
        <f ca="1">'&lt;&lt;CASH FLOW PROJECTIONS&gt;&gt;'!AI21+'&lt;&lt;CASH FLOW PROJECTIONS&gt;&gt;FLTE'!AI21</f>
        <v>303748124.28055775</v>
      </c>
      <c r="AJ21" s="429">
        <f ca="1">'&lt;&lt;CASH FLOW PROJECTIONS&gt;&gt;'!AJ21+'&lt;&lt;CASH FLOW PROJECTIONS&gt;&gt;FLTE'!AJ21</f>
        <v>303748124.28055775</v>
      </c>
      <c r="AK21" s="429">
        <f ca="1">'&lt;&lt;CASH FLOW PROJECTIONS&gt;&gt;'!AK21+'&lt;&lt;CASH FLOW PROJECTIONS&gt;&gt;FLTE'!AK21</f>
        <v>303748124.28055775</v>
      </c>
      <c r="AL21" s="429">
        <f ca="1">'&lt;&lt;CASH FLOW PROJECTIONS&gt;&gt;'!AL21+'&lt;&lt;CASH FLOW PROJECTIONS&gt;&gt;FLTE'!AL21</f>
        <v>303748124.28055775</v>
      </c>
      <c r="AM21" s="429">
        <f ca="1">'&lt;&lt;CASH FLOW PROJECTIONS&gt;&gt;'!AM21+'&lt;&lt;CASH FLOW PROJECTIONS&gt;&gt;FLTE'!AM21</f>
        <v>303748124.28055775</v>
      </c>
      <c r="AN21" s="429">
        <f ca="1">'&lt;&lt;CASH FLOW PROJECTIONS&gt;&gt;'!AN21+'&lt;&lt;CASH FLOW PROJECTIONS&gt;&gt;FLTE'!AN21</f>
        <v>303748124.28055775</v>
      </c>
      <c r="AO21" s="429">
        <f ca="1">'&lt;&lt;CASH FLOW PROJECTIONS&gt;&gt;'!AO21+'&lt;&lt;CASH FLOW PROJECTIONS&gt;&gt;FLTE'!AO21</f>
        <v>303748124.28055775</v>
      </c>
      <c r="AP21" s="429">
        <f ca="1">'&lt;&lt;CASH FLOW PROJECTIONS&gt;&gt;'!AP21+'&lt;&lt;CASH FLOW PROJECTIONS&gt;&gt;FLTE'!AP21</f>
        <v>303748124.28055775</v>
      </c>
      <c r="AQ21" s="429">
        <f ca="1">'&lt;&lt;CASH FLOW PROJECTIONS&gt;&gt;'!AQ21+'&lt;&lt;CASH FLOW PROJECTIONS&gt;&gt;FLTE'!AQ21</f>
        <v>303748124.28055775</v>
      </c>
      <c r="AR21" s="429">
        <f ca="1">'&lt;&lt;CASH FLOW PROJECTIONS&gt;&gt;'!AR21+'&lt;&lt;CASH FLOW PROJECTIONS&gt;&gt;FLTE'!AR21</f>
        <v>303748124.28055775</v>
      </c>
      <c r="AS21" s="429">
        <f ca="1">'&lt;&lt;CASH FLOW PROJECTIONS&gt;&gt;'!AS21+'&lt;&lt;CASH FLOW PROJECTIONS&gt;&gt;FLTE'!AS21</f>
        <v>303748124.28055775</v>
      </c>
      <c r="AT21" s="429">
        <f ca="1">'&lt;&lt;CASH FLOW PROJECTIONS&gt;&gt;'!AT21+'&lt;&lt;CASH FLOW PROJECTIONS&gt;&gt;FLTE'!AT21</f>
        <v>303748124.28055775</v>
      </c>
      <c r="AU21" s="429">
        <f ca="1">'&lt;&lt;CASH FLOW PROJECTIONS&gt;&gt;'!AU21+'&lt;&lt;CASH FLOW PROJECTIONS&gt;&gt;FLTE'!AU21</f>
        <v>321771521.96592957</v>
      </c>
      <c r="AV21" s="429">
        <f ca="1">'&lt;&lt;CASH FLOW PROJECTIONS&gt;&gt;'!AV21+'&lt;&lt;CASH FLOW PROJECTIONS&gt;&gt;FLTE'!AV21</f>
        <v>321771521.96592957</v>
      </c>
      <c r="AW21" s="429">
        <f ca="1">'&lt;&lt;CASH FLOW PROJECTIONS&gt;&gt;'!AW21+'&lt;&lt;CASH FLOW PROJECTIONS&gt;&gt;FLTE'!AW21</f>
        <v>321771521.96592957</v>
      </c>
      <c r="AX21" s="429">
        <f ca="1">'&lt;&lt;CASH FLOW PROJECTIONS&gt;&gt;'!AX21+'&lt;&lt;CASH FLOW PROJECTIONS&gt;&gt;FLTE'!AX21</f>
        <v>321771521.96592957</v>
      </c>
      <c r="AY21" s="429">
        <f ca="1">'&lt;&lt;CASH FLOW PROJECTIONS&gt;&gt;'!AY21+'&lt;&lt;CASH FLOW PROJECTIONS&gt;&gt;FLTE'!AY21</f>
        <v>321771521.96592957</v>
      </c>
      <c r="AZ21" s="429">
        <f ca="1">'&lt;&lt;CASH FLOW PROJECTIONS&gt;&gt;'!AZ21+'&lt;&lt;CASH FLOW PROJECTIONS&gt;&gt;FLTE'!AZ21</f>
        <v>321771521.96592957</v>
      </c>
      <c r="BA21" s="429">
        <f ca="1">'&lt;&lt;CASH FLOW PROJECTIONS&gt;&gt;'!BA21+'&lt;&lt;CASH FLOW PROJECTIONS&gt;&gt;FLTE'!BA21</f>
        <v>321771521.96592957</v>
      </c>
      <c r="BB21" s="429">
        <f ca="1">'&lt;&lt;CASH FLOW PROJECTIONS&gt;&gt;'!BB21+'&lt;&lt;CASH FLOW PROJECTIONS&gt;&gt;FLTE'!BB21</f>
        <v>321771521.96592957</v>
      </c>
      <c r="BC21" s="429">
        <f ca="1">'&lt;&lt;CASH FLOW PROJECTIONS&gt;&gt;'!BC21+'&lt;&lt;CASH FLOW PROJECTIONS&gt;&gt;FLTE'!BC21</f>
        <v>321771521.96592957</v>
      </c>
      <c r="BD21" s="429">
        <f ca="1">'&lt;&lt;CASH FLOW PROJECTIONS&gt;&gt;'!BD21+'&lt;&lt;CASH FLOW PROJECTIONS&gt;&gt;FLTE'!BD21</f>
        <v>321771521.96592957</v>
      </c>
      <c r="BE21" s="429">
        <f ca="1">'&lt;&lt;CASH FLOW PROJECTIONS&gt;&gt;'!BE21+'&lt;&lt;CASH FLOW PROJECTIONS&gt;&gt;FLTE'!BE21</f>
        <v>321771521.96592957</v>
      </c>
      <c r="BF21" s="429">
        <f ca="1">'&lt;&lt;CASH FLOW PROJECTIONS&gt;&gt;'!BF21+'&lt;&lt;CASH FLOW PROJECTIONS&gt;&gt;FLTE'!BF21</f>
        <v>321771521.96592957</v>
      </c>
      <c r="BG21" s="429">
        <f ca="1">'&lt;&lt;CASH FLOW PROJECTIONS&gt;&gt;'!BG21+'&lt;&lt;CASH FLOW PROJECTIONS&gt;&gt;FLTE'!BG21</f>
        <v>323599776.85484755</v>
      </c>
      <c r="BH21" s="429">
        <f ca="1">'&lt;&lt;CASH FLOW PROJECTIONS&gt;&gt;'!BH21+'&lt;&lt;CASH FLOW PROJECTIONS&gt;&gt;FLTE'!BH21</f>
        <v>323599776.85484755</v>
      </c>
      <c r="BI21" s="429">
        <f ca="1">'&lt;&lt;CASH FLOW PROJECTIONS&gt;&gt;'!BI21+'&lt;&lt;CASH FLOW PROJECTIONS&gt;&gt;FLTE'!BI21</f>
        <v>323599776.85484755</v>
      </c>
      <c r="BJ21" s="429">
        <f ca="1">'&lt;&lt;CASH FLOW PROJECTIONS&gt;&gt;'!BJ21+'&lt;&lt;CASH FLOW PROJECTIONS&gt;&gt;FLTE'!BJ21</f>
        <v>323599776.85484755</v>
      </c>
      <c r="BK21" s="429">
        <f ca="1">'&lt;&lt;CASH FLOW PROJECTIONS&gt;&gt;'!BK21+'&lt;&lt;CASH FLOW PROJECTIONS&gt;&gt;FLTE'!BK21</f>
        <v>323599776.85484755</v>
      </c>
      <c r="BL21" s="429">
        <f ca="1">'&lt;&lt;CASH FLOW PROJECTIONS&gt;&gt;'!BL21+'&lt;&lt;CASH FLOW PROJECTIONS&gt;&gt;FLTE'!BL21</f>
        <v>323599776.85484755</v>
      </c>
      <c r="BM21" s="429">
        <f ca="1">'&lt;&lt;CASH FLOW PROJECTIONS&gt;&gt;'!BM21+'&lt;&lt;CASH FLOW PROJECTIONS&gt;&gt;FLTE'!BM21</f>
        <v>323599776.85484755</v>
      </c>
      <c r="BN21" s="429">
        <f ca="1">'&lt;&lt;CASH FLOW PROJECTIONS&gt;&gt;'!BN21+'&lt;&lt;CASH FLOW PROJECTIONS&gt;&gt;FLTE'!BN21</f>
        <v>323599776.85484755</v>
      </c>
      <c r="BO21" s="429">
        <f ca="1">'&lt;&lt;CASH FLOW PROJECTIONS&gt;&gt;'!BO21+'&lt;&lt;CASH FLOW PROJECTIONS&gt;&gt;FLTE'!BO21</f>
        <v>323599776.85484755</v>
      </c>
      <c r="BP21" s="429">
        <f ca="1">'&lt;&lt;CASH FLOW PROJECTIONS&gt;&gt;'!BP21+'&lt;&lt;CASH FLOW PROJECTIONS&gt;&gt;FLTE'!BP21</f>
        <v>323599776.85484755</v>
      </c>
      <c r="BQ21" s="429">
        <f ca="1">'&lt;&lt;CASH FLOW PROJECTIONS&gt;&gt;'!BQ21+'&lt;&lt;CASH FLOW PROJECTIONS&gt;&gt;FLTE'!BQ21</f>
        <v>323599776.85484755</v>
      </c>
      <c r="BR21" s="429">
        <f ca="1">'&lt;&lt;CASH FLOW PROJECTIONS&gt;&gt;'!BR21+'&lt;&lt;CASH FLOW PROJECTIONS&gt;&gt;FLTE'!BR21</f>
        <v>323599776.85484755</v>
      </c>
    </row>
    <row r="22" spans="2:70" s="421" customFormat="1" ht="25" customHeight="1" outlineLevel="1">
      <c r="B22" s="445" t="s">
        <v>52</v>
      </c>
      <c r="C22" s="429">
        <f>'&lt;&lt;CASH FLOW PROJECTIONS&gt;&gt;'!C22+'&lt;&lt;CASH FLOW PROJECTIONS&gt;&gt;FLTE'!C22</f>
        <v>0</v>
      </c>
      <c r="D22" s="429">
        <f>'&lt;&lt;CASH FLOW PROJECTIONS&gt;&gt;'!D22+'&lt;&lt;CASH FLOW PROJECTIONS&gt;&gt;FLTE'!D22</f>
        <v>0</v>
      </c>
      <c r="E22" s="429">
        <f>'&lt;&lt;CASH FLOW PROJECTIONS&gt;&gt;'!E22+'&lt;&lt;CASH FLOW PROJECTIONS&gt;&gt;FLTE'!E22</f>
        <v>0</v>
      </c>
      <c r="F22" s="429">
        <f>'&lt;&lt;CASH FLOW PROJECTIONS&gt;&gt;'!F22+'&lt;&lt;CASH FLOW PROJECTIONS&gt;&gt;FLTE'!F22</f>
        <v>0</v>
      </c>
      <c r="G22" s="429">
        <f>'&lt;&lt;CASH FLOW PROJECTIONS&gt;&gt;'!G22+'&lt;&lt;CASH FLOW PROJECTIONS&gt;&gt;FLTE'!G22</f>
        <v>0</v>
      </c>
      <c r="H22" s="429">
        <f>'&lt;&lt;CASH FLOW PROJECTIONS&gt;&gt;'!H22+'&lt;&lt;CASH FLOW PROJECTIONS&gt;&gt;FLTE'!H22</f>
        <v>0</v>
      </c>
      <c r="I22" s="429">
        <f>'&lt;&lt;CASH FLOW PROJECTIONS&gt;&gt;'!I22+'&lt;&lt;CASH FLOW PROJECTIONS&gt;&gt;FLTE'!I22</f>
        <v>0</v>
      </c>
      <c r="J22" s="429">
        <f ca="1">'&lt;&lt;CASH FLOW PROJECTIONS&gt;&gt;'!J22+'&lt;&lt;CASH FLOW PROJECTIONS&gt;&gt;FLTE'!J22</f>
        <v>22500000</v>
      </c>
      <c r="K22" s="429">
        <f ca="1">'&lt;&lt;CASH FLOW PROJECTIONS&gt;&gt;'!K22+'&lt;&lt;CASH FLOW PROJECTIONS&gt;&gt;FLTE'!K22</f>
        <v>22503198</v>
      </c>
      <c r="L22" s="429">
        <f ca="1">'&lt;&lt;CASH FLOW PROJECTIONS&gt;&gt;'!L22+'&lt;&lt;CASH FLOW PROJECTIONS&gt;&gt;FLTE'!L22</f>
        <v>3315</v>
      </c>
      <c r="M22" s="429">
        <f ca="1">'&lt;&lt;CASH FLOW PROJECTIONS&gt;&gt;'!M22+'&lt;&lt;CASH FLOW PROJECTIONS&gt;&gt;FLTE'!M22</f>
        <v>3459</v>
      </c>
      <c r="N22" s="429">
        <f ca="1">'&lt;&lt;CASH FLOW PROJECTIONS&gt;&gt;'!N22+'&lt;&lt;CASH FLOW PROJECTIONS&gt;&gt;FLTE'!N22</f>
        <v>22503645</v>
      </c>
      <c r="O22" s="429">
        <f ca="1">'&lt;&lt;CASH FLOW PROJECTIONS&gt;&gt;'!O22+'&lt;&lt;CASH FLOW PROJECTIONS&gt;&gt;FLTE'!O22</f>
        <v>22503867</v>
      </c>
      <c r="P22" s="429">
        <f ca="1">'&lt;&lt;CASH FLOW PROJECTIONS&gt;&gt;'!P22+'&lt;&lt;CASH FLOW PROJECTIONS&gt;&gt;FLTE'!P22</f>
        <v>22504143</v>
      </c>
      <c r="Q22" s="429">
        <f ca="1">'&lt;&lt;CASH FLOW PROJECTIONS&gt;&gt;'!Q22+'&lt;&lt;CASH FLOW PROJECTIONS&gt;&gt;FLTE'!Q22</f>
        <v>4473</v>
      </c>
      <c r="R22" s="429">
        <f ca="1">'&lt;&lt;CASH FLOW PROJECTIONS&gt;&gt;'!R22+'&lt;&lt;CASH FLOW PROJECTIONS&gt;&gt;FLTE'!R22</f>
        <v>22504878</v>
      </c>
      <c r="S22" s="429">
        <f ca="1">'&lt;&lt;CASH FLOW PROJECTIONS&gt;&gt;'!S22+'&lt;&lt;CASH FLOW PROJECTIONS&gt;&gt;FLTE'!S22</f>
        <v>22505349</v>
      </c>
      <c r="T22" s="429">
        <f ca="1">'&lt;&lt;CASH FLOW PROJECTIONS&gt;&gt;'!T22+'&lt;&lt;CASH FLOW PROJECTIONS&gt;&gt;FLTE'!T22</f>
        <v>22505904</v>
      </c>
      <c r="U22" s="429">
        <f ca="1">'&lt;&lt;CASH FLOW PROJECTIONS&gt;&gt;'!U22+'&lt;&lt;CASH FLOW PROJECTIONS&gt;&gt;FLTE'!U22</f>
        <v>22506534</v>
      </c>
      <c r="V22" s="429">
        <f ca="1">'&lt;&lt;CASH FLOW PROJECTIONS&gt;&gt;'!V22+'&lt;&lt;CASH FLOW PROJECTIONS&gt;&gt;FLTE'!V22</f>
        <v>22507245</v>
      </c>
      <c r="W22" s="429">
        <f ca="1">'&lt;&lt;CASH FLOW PROJECTIONS&gt;&gt;'!W22+'&lt;&lt;CASH FLOW PROJECTIONS&gt;&gt;FLTE'!W22</f>
        <v>22508010</v>
      </c>
      <c r="X22" s="429">
        <f ca="1">'&lt;&lt;CASH FLOW PROJECTIONS&gt;&gt;'!X22+'&lt;&lt;CASH FLOW PROJECTIONS&gt;&gt;FLTE'!X22</f>
        <v>22508823</v>
      </c>
      <c r="Y22" s="429">
        <f ca="1">'&lt;&lt;CASH FLOW PROJECTIONS&gt;&gt;'!Y22+'&lt;&lt;CASH FLOW PROJECTIONS&gt;&gt;FLTE'!Y22</f>
        <v>22509663</v>
      </c>
      <c r="Z22" s="429">
        <f ca="1">'&lt;&lt;CASH FLOW PROJECTIONS&gt;&gt;'!Z22+'&lt;&lt;CASH FLOW PROJECTIONS&gt;&gt;FLTE'!Z22</f>
        <v>22510497</v>
      </c>
      <c r="AA22" s="429">
        <f ca="1">'&lt;&lt;CASH FLOW PROJECTIONS&gt;&gt;'!AA22+'&lt;&lt;CASH FLOW PROJECTIONS&gt;&gt;FLTE'!AA22</f>
        <v>22511313</v>
      </c>
      <c r="AB22" s="429">
        <f ca="1">'&lt;&lt;CASH FLOW PROJECTIONS&gt;&gt;'!AB22+'&lt;&lt;CASH FLOW PROJECTIONS&gt;&gt;FLTE'!AB22</f>
        <v>22512078</v>
      </c>
      <c r="AC22" s="429">
        <f ca="1">'&lt;&lt;CASH FLOW PROJECTIONS&gt;&gt;'!AC22+'&lt;&lt;CASH FLOW PROJECTIONS&gt;&gt;FLTE'!AC22</f>
        <v>22512783</v>
      </c>
      <c r="AD22" s="429">
        <f ca="1">'&lt;&lt;CASH FLOW PROJECTIONS&gt;&gt;'!AD22+'&lt;&lt;CASH FLOW PROJECTIONS&gt;&gt;FLTE'!AD22</f>
        <v>22513413</v>
      </c>
      <c r="AE22" s="429">
        <f ca="1">'&lt;&lt;CASH FLOW PROJECTIONS&gt;&gt;'!AE22+'&lt;&lt;CASH FLOW PROJECTIONS&gt;&gt;FLTE'!AE22</f>
        <v>22513968</v>
      </c>
      <c r="AF22" s="429">
        <f ca="1">'&lt;&lt;CASH FLOW PROJECTIONS&gt;&gt;'!AF22+'&lt;&lt;CASH FLOW PROJECTIONS&gt;&gt;FLTE'!AF22</f>
        <v>22514445</v>
      </c>
      <c r="AG22" s="429">
        <f ca="1">'&lt;&lt;CASH FLOW PROJECTIONS&gt;&gt;'!AG22+'&lt;&lt;CASH FLOW PROJECTIONS&gt;&gt;FLTE'!AG22</f>
        <v>22514847</v>
      </c>
      <c r="AH22" s="429">
        <f ca="1">'&lt;&lt;CASH FLOW PROJECTIONS&gt;&gt;'!AH22+'&lt;&lt;CASH FLOW PROJECTIONS&gt;&gt;FLTE'!AH22</f>
        <v>22515177</v>
      </c>
      <c r="AI22" s="429">
        <f ca="1">'&lt;&lt;CASH FLOW PROJECTIONS&gt;&gt;'!AI22+'&lt;&lt;CASH FLOW PROJECTIONS&gt;&gt;FLTE'!AI22</f>
        <v>22515456</v>
      </c>
      <c r="AJ22" s="429">
        <f ca="1">'&lt;&lt;CASH FLOW PROJECTIONS&gt;&gt;'!AJ22+'&lt;&lt;CASH FLOW PROJECTIONS&gt;&gt;FLTE'!AJ22</f>
        <v>22515678</v>
      </c>
      <c r="AK22" s="429">
        <f ca="1">'&lt;&lt;CASH FLOW PROJECTIONS&gt;&gt;'!AK22+'&lt;&lt;CASH FLOW PROJECTIONS&gt;&gt;FLTE'!AK22</f>
        <v>22515858</v>
      </c>
      <c r="AL22" s="429">
        <f ca="1">'&lt;&lt;CASH FLOW PROJECTIONS&gt;&gt;'!AL22+'&lt;&lt;CASH FLOW PROJECTIONS&gt;&gt;FLTE'!AL22</f>
        <v>22516002</v>
      </c>
      <c r="AM22" s="429">
        <f ca="1">'&lt;&lt;CASH FLOW PROJECTIONS&gt;&gt;'!AM22+'&lt;&lt;CASH FLOW PROJECTIONS&gt;&gt;FLTE'!AM22</f>
        <v>22516125</v>
      </c>
      <c r="AN22" s="429">
        <f ca="1">'&lt;&lt;CASH FLOW PROJECTIONS&gt;&gt;'!AN22+'&lt;&lt;CASH FLOW PROJECTIONS&gt;&gt;FLTE'!AN22</f>
        <v>22516215</v>
      </c>
      <c r="AO22" s="429">
        <f ca="1">'&lt;&lt;CASH FLOW PROJECTIONS&gt;&gt;'!AO22+'&lt;&lt;CASH FLOW PROJECTIONS&gt;&gt;FLTE'!AO22</f>
        <v>22516287</v>
      </c>
      <c r="AP22" s="429">
        <f ca="1">'&lt;&lt;CASH FLOW PROJECTIONS&gt;&gt;'!AP22+'&lt;&lt;CASH FLOW PROJECTIONS&gt;&gt;FLTE'!AP22</f>
        <v>22516347</v>
      </c>
      <c r="AQ22" s="429">
        <f ca="1">'&lt;&lt;CASH FLOW PROJECTIONS&gt;&gt;'!AQ22+'&lt;&lt;CASH FLOW PROJECTIONS&gt;&gt;FLTE'!AQ22</f>
        <v>22516389</v>
      </c>
      <c r="AR22" s="429">
        <f ca="1">'&lt;&lt;CASH FLOW PROJECTIONS&gt;&gt;'!AR22+'&lt;&lt;CASH FLOW PROJECTIONS&gt;&gt;FLTE'!AR22</f>
        <v>22516425</v>
      </c>
      <c r="AS22" s="429">
        <f ca="1">'&lt;&lt;CASH FLOW PROJECTIONS&gt;&gt;'!AS22+'&lt;&lt;CASH FLOW PROJECTIONS&gt;&gt;FLTE'!AS22</f>
        <v>22516458</v>
      </c>
      <c r="AT22" s="429">
        <f ca="1">'&lt;&lt;CASH FLOW PROJECTIONS&gt;&gt;'!AT22+'&lt;&lt;CASH FLOW PROJECTIONS&gt;&gt;FLTE'!AT22</f>
        <v>22516479</v>
      </c>
      <c r="AU22" s="429">
        <f ca="1">'&lt;&lt;CASH FLOW PROJECTIONS&gt;&gt;'!AU22+'&lt;&lt;CASH FLOW PROJECTIONS&gt;&gt;FLTE'!AU22</f>
        <v>22516497</v>
      </c>
      <c r="AV22" s="429">
        <f ca="1">'&lt;&lt;CASH FLOW PROJECTIONS&gt;&gt;'!AV22+'&lt;&lt;CASH FLOW PROJECTIONS&gt;&gt;FLTE'!AV22</f>
        <v>22516512</v>
      </c>
      <c r="AW22" s="429">
        <f ca="1">'&lt;&lt;CASH FLOW PROJECTIONS&gt;&gt;'!AW22+'&lt;&lt;CASH FLOW PROJECTIONS&gt;&gt;FLTE'!AW22</f>
        <v>22516521</v>
      </c>
      <c r="AX22" s="429">
        <f ca="1">'&lt;&lt;CASH FLOW PROJECTIONS&gt;&gt;'!AX22+'&lt;&lt;CASH FLOW PROJECTIONS&gt;&gt;FLTE'!AX22</f>
        <v>22516530</v>
      </c>
      <c r="AY22" s="429">
        <f ca="1">'&lt;&lt;CASH FLOW PROJECTIONS&gt;&gt;'!AY22+'&lt;&lt;CASH FLOW PROJECTIONS&gt;&gt;FLTE'!AY22</f>
        <v>22516533</v>
      </c>
      <c r="AZ22" s="429">
        <f ca="1">'&lt;&lt;CASH FLOW PROJECTIONS&gt;&gt;'!AZ22+'&lt;&lt;CASH FLOW PROJECTIONS&gt;&gt;FLTE'!AZ22</f>
        <v>22516542</v>
      </c>
      <c r="BA22" s="429">
        <f ca="1">'&lt;&lt;CASH FLOW PROJECTIONS&gt;&gt;'!BA22+'&lt;&lt;CASH FLOW PROJECTIONS&gt;&gt;FLTE'!BA22</f>
        <v>22516545</v>
      </c>
      <c r="BB22" s="429">
        <f ca="1">'&lt;&lt;CASH FLOW PROJECTIONS&gt;&gt;'!BB22+'&lt;&lt;CASH FLOW PROJECTIONS&gt;&gt;FLTE'!BB22</f>
        <v>22516551</v>
      </c>
      <c r="BC22" s="429">
        <f ca="1">'&lt;&lt;CASH FLOW PROJECTIONS&gt;&gt;'!BC22+'&lt;&lt;CASH FLOW PROJECTIONS&gt;&gt;FLTE'!BC22</f>
        <v>22516551</v>
      </c>
      <c r="BD22" s="429">
        <f ca="1">'&lt;&lt;CASH FLOW PROJECTIONS&gt;&gt;'!BD22+'&lt;&lt;CASH FLOW PROJECTIONS&gt;&gt;FLTE'!BD22</f>
        <v>22516557</v>
      </c>
      <c r="BE22" s="429">
        <f ca="1">'&lt;&lt;CASH FLOW PROJECTIONS&gt;&gt;'!BE22+'&lt;&lt;CASH FLOW PROJECTIONS&gt;&gt;FLTE'!BE22</f>
        <v>31516557</v>
      </c>
      <c r="BF22" s="429">
        <f ca="1">'&lt;&lt;CASH FLOW PROJECTIONS&gt;&gt;'!BF22+'&lt;&lt;CASH FLOW PROJECTIONS&gt;&gt;FLTE'!BF22</f>
        <v>22516557</v>
      </c>
      <c r="BG22" s="429">
        <f ca="1">'&lt;&lt;CASH FLOW PROJECTIONS&gt;&gt;'!BG22+'&lt;&lt;CASH FLOW PROJECTIONS&gt;&gt;FLTE'!BG22</f>
        <v>22516557</v>
      </c>
      <c r="BH22" s="429">
        <f ca="1">'&lt;&lt;CASH FLOW PROJECTIONS&gt;&gt;'!BH22+'&lt;&lt;CASH FLOW PROJECTIONS&gt;&gt;FLTE'!BH22</f>
        <v>22516557</v>
      </c>
      <c r="BI22" s="429">
        <f ca="1">'&lt;&lt;CASH FLOW PROJECTIONS&gt;&gt;'!BI22+'&lt;&lt;CASH FLOW PROJECTIONS&gt;&gt;FLTE'!BI22</f>
        <v>22516560</v>
      </c>
      <c r="BJ22" s="429">
        <f ca="1">'&lt;&lt;CASH FLOW PROJECTIONS&gt;&gt;'!BJ22+'&lt;&lt;CASH FLOW PROJECTIONS&gt;&gt;FLTE'!BJ22</f>
        <v>22516560</v>
      </c>
      <c r="BK22" s="429">
        <f ca="1">'&lt;&lt;CASH FLOW PROJECTIONS&gt;&gt;'!BK22+'&lt;&lt;CASH FLOW PROJECTIONS&gt;&gt;FLTE'!BK22</f>
        <v>22516560</v>
      </c>
      <c r="BL22" s="429">
        <f ca="1">'&lt;&lt;CASH FLOW PROJECTIONS&gt;&gt;'!BL22+'&lt;&lt;CASH FLOW PROJECTIONS&gt;&gt;FLTE'!BL22</f>
        <v>22516560</v>
      </c>
      <c r="BM22" s="429">
        <f ca="1">'&lt;&lt;CASH FLOW PROJECTIONS&gt;&gt;'!BM22+'&lt;&lt;CASH FLOW PROJECTIONS&gt;&gt;FLTE'!BM22</f>
        <v>31516560</v>
      </c>
      <c r="BN22" s="429">
        <f ca="1">'&lt;&lt;CASH FLOW PROJECTIONS&gt;&gt;'!BN22+'&lt;&lt;CASH FLOW PROJECTIONS&gt;&gt;FLTE'!BN22</f>
        <v>31516560</v>
      </c>
      <c r="BO22" s="429">
        <f ca="1">'&lt;&lt;CASH FLOW PROJECTIONS&gt;&gt;'!BO22+'&lt;&lt;CASH FLOW PROJECTIONS&gt;&gt;FLTE'!BO22</f>
        <v>31516560</v>
      </c>
      <c r="BP22" s="429">
        <f ca="1">'&lt;&lt;CASH FLOW PROJECTIONS&gt;&gt;'!BP22+'&lt;&lt;CASH FLOW PROJECTIONS&gt;&gt;FLTE'!BP22</f>
        <v>22516560</v>
      </c>
      <c r="BQ22" s="429">
        <f ca="1">'&lt;&lt;CASH FLOW PROJECTIONS&gt;&gt;'!BQ22+'&lt;&lt;CASH FLOW PROJECTIONS&gt;&gt;FLTE'!BQ22</f>
        <v>22516560</v>
      </c>
      <c r="BR22" s="429">
        <f ca="1">'&lt;&lt;CASH FLOW PROJECTIONS&gt;&gt;'!BR22+'&lt;&lt;CASH FLOW PROJECTIONS&gt;&gt;FLTE'!BR22</f>
        <v>31516560</v>
      </c>
    </row>
    <row r="23" spans="2:70" s="421" customFormat="1" ht="25" customHeight="1" outlineLevel="1">
      <c r="B23" s="445" t="s">
        <v>53</v>
      </c>
      <c r="C23" s="429">
        <f>'&lt;&lt;CASH FLOW PROJECTIONS&gt;&gt;'!C23+'&lt;&lt;CASH FLOW PROJECTIONS&gt;&gt;FLTE'!C23</f>
        <v>0</v>
      </c>
      <c r="D23" s="429">
        <f>'&lt;&lt;CASH FLOW PROJECTIONS&gt;&gt;'!D23+'&lt;&lt;CASH FLOW PROJECTIONS&gt;&gt;FLTE'!D23</f>
        <v>0</v>
      </c>
      <c r="E23" s="429">
        <f>'&lt;&lt;CASH FLOW PROJECTIONS&gt;&gt;'!E23+'&lt;&lt;CASH FLOW PROJECTIONS&gt;&gt;FLTE'!E23</f>
        <v>0</v>
      </c>
      <c r="F23" s="429">
        <f>'&lt;&lt;CASH FLOW PROJECTIONS&gt;&gt;'!F23+'&lt;&lt;CASH FLOW PROJECTIONS&gt;&gt;FLTE'!F23</f>
        <v>0</v>
      </c>
      <c r="G23" s="429">
        <f>'&lt;&lt;CASH FLOW PROJECTIONS&gt;&gt;'!G23+'&lt;&lt;CASH FLOW PROJECTIONS&gt;&gt;FLTE'!G23</f>
        <v>0</v>
      </c>
      <c r="H23" s="429">
        <f>'&lt;&lt;CASH FLOW PROJECTIONS&gt;&gt;'!H23+'&lt;&lt;CASH FLOW PROJECTIONS&gt;&gt;FLTE'!H23</f>
        <v>0</v>
      </c>
      <c r="I23" s="429">
        <f>'&lt;&lt;CASH FLOW PROJECTIONS&gt;&gt;'!I23+'&lt;&lt;CASH FLOW PROJECTIONS&gt;&gt;FLTE'!I23</f>
        <v>0</v>
      </c>
      <c r="J23" s="429">
        <f ca="1">'&lt;&lt;CASH FLOW PROJECTIONS&gt;&gt;'!J23+'&lt;&lt;CASH FLOW PROJECTIONS&gt;&gt;FLTE'!J23</f>
        <v>112504800</v>
      </c>
      <c r="K23" s="429">
        <f ca="1">'&lt;&lt;CASH FLOW PROJECTIONS&gt;&gt;'!K23+'&lt;&lt;CASH FLOW PROJECTIONS&gt;&gt;FLTE'!K23</f>
        <v>112500000</v>
      </c>
      <c r="L23" s="429">
        <f ca="1">'&lt;&lt;CASH FLOW PROJECTIONS&gt;&gt;'!L23+'&lt;&lt;CASH FLOW PROJECTIONS&gt;&gt;FLTE'!L23</f>
        <v>0</v>
      </c>
      <c r="M23" s="429">
        <f ca="1">'&lt;&lt;CASH FLOW PROJECTIONS&gt;&gt;'!M23+'&lt;&lt;CASH FLOW PROJECTIONS&gt;&gt;FLTE'!M23</f>
        <v>0</v>
      </c>
      <c r="N23" s="429">
        <f ca="1">'&lt;&lt;CASH FLOW PROJECTIONS&gt;&gt;'!N23+'&lt;&lt;CASH FLOW PROJECTIONS&gt;&gt;FLTE'!N23</f>
        <v>112500000</v>
      </c>
      <c r="O23" s="429">
        <f ca="1">'&lt;&lt;CASH FLOW PROJECTIONS&gt;&gt;'!O23+'&lt;&lt;CASH FLOW PROJECTIONS&gt;&gt;FLTE'!O23</f>
        <v>112500000</v>
      </c>
      <c r="P23" s="429">
        <f ca="1">'&lt;&lt;CASH FLOW PROJECTIONS&gt;&gt;'!P23+'&lt;&lt;CASH FLOW PROJECTIONS&gt;&gt;FLTE'!P23</f>
        <v>112500000</v>
      </c>
      <c r="Q23" s="429">
        <f ca="1">'&lt;&lt;CASH FLOW PROJECTIONS&gt;&gt;'!Q23+'&lt;&lt;CASH FLOW PROJECTIONS&gt;&gt;FLTE'!Q23</f>
        <v>0</v>
      </c>
      <c r="R23" s="429">
        <f ca="1">'&lt;&lt;CASH FLOW PROJECTIONS&gt;&gt;'!R23+'&lt;&lt;CASH FLOW PROJECTIONS&gt;&gt;FLTE'!R23</f>
        <v>112500000</v>
      </c>
      <c r="S23" s="429">
        <f ca="1">'&lt;&lt;CASH FLOW PROJECTIONS&gt;&gt;'!S23+'&lt;&lt;CASH FLOW PROJECTIONS&gt;&gt;FLTE'!S23</f>
        <v>112500000</v>
      </c>
      <c r="T23" s="429">
        <f ca="1">'&lt;&lt;CASH FLOW PROJECTIONS&gt;&gt;'!T23+'&lt;&lt;CASH FLOW PROJECTIONS&gt;&gt;FLTE'!T23</f>
        <v>112500000</v>
      </c>
      <c r="U23" s="429">
        <f ca="1">'&lt;&lt;CASH FLOW PROJECTIONS&gt;&gt;'!U23+'&lt;&lt;CASH FLOW PROJECTIONS&gt;&gt;FLTE'!U23</f>
        <v>112500000</v>
      </c>
      <c r="V23" s="429">
        <f ca="1">'&lt;&lt;CASH FLOW PROJECTIONS&gt;&gt;'!V23+'&lt;&lt;CASH FLOW PROJECTIONS&gt;&gt;FLTE'!V23</f>
        <v>112500000</v>
      </c>
      <c r="W23" s="429">
        <f ca="1">'&lt;&lt;CASH FLOW PROJECTIONS&gt;&gt;'!W23+'&lt;&lt;CASH FLOW PROJECTIONS&gt;&gt;FLTE'!W23</f>
        <v>112500000</v>
      </c>
      <c r="X23" s="429">
        <f ca="1">'&lt;&lt;CASH FLOW PROJECTIONS&gt;&gt;'!X23+'&lt;&lt;CASH FLOW PROJECTIONS&gt;&gt;FLTE'!X23</f>
        <v>112504800</v>
      </c>
      <c r="Y23" s="429">
        <f ca="1">'&lt;&lt;CASH FLOW PROJECTIONS&gt;&gt;'!Y23+'&lt;&lt;CASH FLOW PROJECTIONS&gt;&gt;FLTE'!Y23</f>
        <v>112500000</v>
      </c>
      <c r="Z23" s="429">
        <f ca="1">'&lt;&lt;CASH FLOW PROJECTIONS&gt;&gt;'!Z23+'&lt;&lt;CASH FLOW PROJECTIONS&gt;&gt;FLTE'!Z23</f>
        <v>112500000</v>
      </c>
      <c r="AA23" s="429">
        <f ca="1">'&lt;&lt;CASH FLOW PROJECTIONS&gt;&gt;'!AA23+'&lt;&lt;CASH FLOW PROJECTIONS&gt;&gt;FLTE'!AA23</f>
        <v>112500000</v>
      </c>
      <c r="AB23" s="429">
        <f ca="1">'&lt;&lt;CASH FLOW PROJECTIONS&gt;&gt;'!AB23+'&lt;&lt;CASH FLOW PROJECTIONS&gt;&gt;FLTE'!AB23</f>
        <v>112500000</v>
      </c>
      <c r="AC23" s="429">
        <f ca="1">'&lt;&lt;CASH FLOW PROJECTIONS&gt;&gt;'!AC23+'&lt;&lt;CASH FLOW PROJECTIONS&gt;&gt;FLTE'!AC23</f>
        <v>112500000</v>
      </c>
      <c r="AD23" s="429">
        <f ca="1">'&lt;&lt;CASH FLOW PROJECTIONS&gt;&gt;'!AD23+'&lt;&lt;CASH FLOW PROJECTIONS&gt;&gt;FLTE'!AD23</f>
        <v>112504800</v>
      </c>
      <c r="AE23" s="429">
        <f ca="1">'&lt;&lt;CASH FLOW PROJECTIONS&gt;&gt;'!AE23+'&lt;&lt;CASH FLOW PROJECTIONS&gt;&gt;FLTE'!AE23</f>
        <v>112500000</v>
      </c>
      <c r="AF23" s="429">
        <f ca="1">'&lt;&lt;CASH FLOW PROJECTIONS&gt;&gt;'!AF23+'&lt;&lt;CASH FLOW PROJECTIONS&gt;&gt;FLTE'!AF23</f>
        <v>112500000</v>
      </c>
      <c r="AG23" s="429">
        <f ca="1">'&lt;&lt;CASH FLOW PROJECTIONS&gt;&gt;'!AG23+'&lt;&lt;CASH FLOW PROJECTIONS&gt;&gt;FLTE'!AG23</f>
        <v>112500000</v>
      </c>
      <c r="AH23" s="429">
        <f ca="1">'&lt;&lt;CASH FLOW PROJECTIONS&gt;&gt;'!AH23+'&lt;&lt;CASH FLOW PROJECTIONS&gt;&gt;FLTE'!AH23</f>
        <v>112504800</v>
      </c>
      <c r="AI23" s="429">
        <f ca="1">'&lt;&lt;CASH FLOW PROJECTIONS&gt;&gt;'!AI23+'&lt;&lt;CASH FLOW PROJECTIONS&gt;&gt;FLTE'!AI23</f>
        <v>112500000</v>
      </c>
      <c r="AJ23" s="429">
        <f ca="1">'&lt;&lt;CASH FLOW PROJECTIONS&gt;&gt;'!AJ23+'&lt;&lt;CASH FLOW PROJECTIONS&gt;&gt;FLTE'!AJ23</f>
        <v>112500000</v>
      </c>
      <c r="AK23" s="429">
        <f ca="1">'&lt;&lt;CASH FLOW PROJECTIONS&gt;&gt;'!AK23+'&lt;&lt;CASH FLOW PROJECTIONS&gt;&gt;FLTE'!AK23</f>
        <v>112500000</v>
      </c>
      <c r="AL23" s="429">
        <f ca="1">'&lt;&lt;CASH FLOW PROJECTIONS&gt;&gt;'!AL23+'&lt;&lt;CASH FLOW PROJECTIONS&gt;&gt;FLTE'!AL23</f>
        <v>112504800</v>
      </c>
      <c r="AM23" s="429">
        <f ca="1">'&lt;&lt;CASH FLOW PROJECTIONS&gt;&gt;'!AM23+'&lt;&lt;CASH FLOW PROJECTIONS&gt;&gt;FLTE'!AM23</f>
        <v>112500000</v>
      </c>
      <c r="AN23" s="429">
        <f ca="1">'&lt;&lt;CASH FLOW PROJECTIONS&gt;&gt;'!AN23+'&lt;&lt;CASH FLOW PROJECTIONS&gt;&gt;FLTE'!AN23</f>
        <v>112500000</v>
      </c>
      <c r="AO23" s="429">
        <f ca="1">'&lt;&lt;CASH FLOW PROJECTIONS&gt;&gt;'!AO23+'&lt;&lt;CASH FLOW PROJECTIONS&gt;&gt;FLTE'!AO23</f>
        <v>112504800</v>
      </c>
      <c r="AP23" s="429">
        <f ca="1">'&lt;&lt;CASH FLOW PROJECTIONS&gt;&gt;'!AP23+'&lt;&lt;CASH FLOW PROJECTIONS&gt;&gt;FLTE'!AP23</f>
        <v>112500000</v>
      </c>
      <c r="AQ23" s="429">
        <f ca="1">'&lt;&lt;CASH FLOW PROJECTIONS&gt;&gt;'!AQ23+'&lt;&lt;CASH FLOW PROJECTIONS&gt;&gt;FLTE'!AQ23</f>
        <v>112500000</v>
      </c>
      <c r="AR23" s="429">
        <f ca="1">'&lt;&lt;CASH FLOW PROJECTIONS&gt;&gt;'!AR23+'&lt;&lt;CASH FLOW PROJECTIONS&gt;&gt;FLTE'!AR23</f>
        <v>112500000</v>
      </c>
      <c r="AS23" s="429">
        <f ca="1">'&lt;&lt;CASH FLOW PROJECTIONS&gt;&gt;'!AS23+'&lt;&lt;CASH FLOW PROJECTIONS&gt;&gt;FLTE'!AS23</f>
        <v>112504800</v>
      </c>
      <c r="AT23" s="429">
        <f ca="1">'&lt;&lt;CASH FLOW PROJECTIONS&gt;&gt;'!AT23+'&lt;&lt;CASH FLOW PROJECTIONS&gt;&gt;FLTE'!AT23</f>
        <v>112500000</v>
      </c>
      <c r="AU23" s="429">
        <f ca="1">'&lt;&lt;CASH FLOW PROJECTIONS&gt;&gt;'!AU23+'&lt;&lt;CASH FLOW PROJECTIONS&gt;&gt;FLTE'!AU23</f>
        <v>112500000</v>
      </c>
      <c r="AV23" s="429">
        <f ca="1">'&lt;&lt;CASH FLOW PROJECTIONS&gt;&gt;'!AV23+'&lt;&lt;CASH FLOW PROJECTIONS&gt;&gt;FLTE'!AV23</f>
        <v>112500000</v>
      </c>
      <c r="AW23" s="429">
        <f ca="1">'&lt;&lt;CASH FLOW PROJECTIONS&gt;&gt;'!AW23+'&lt;&lt;CASH FLOW PROJECTIONS&gt;&gt;FLTE'!AW23</f>
        <v>112504800</v>
      </c>
      <c r="AX23" s="429">
        <f ca="1">'&lt;&lt;CASH FLOW PROJECTIONS&gt;&gt;'!AX23+'&lt;&lt;CASH FLOW PROJECTIONS&gt;&gt;FLTE'!AX23</f>
        <v>112500000</v>
      </c>
      <c r="AY23" s="429">
        <f ca="1">'&lt;&lt;CASH FLOW PROJECTIONS&gt;&gt;'!AY23+'&lt;&lt;CASH FLOW PROJECTIONS&gt;&gt;FLTE'!AY23</f>
        <v>112500000</v>
      </c>
      <c r="AZ23" s="429">
        <f ca="1">'&lt;&lt;CASH FLOW PROJECTIONS&gt;&gt;'!AZ23+'&lt;&lt;CASH FLOW PROJECTIONS&gt;&gt;FLTE'!AZ23</f>
        <v>112504800</v>
      </c>
      <c r="BA23" s="429">
        <f ca="1">'&lt;&lt;CASH FLOW PROJECTIONS&gt;&gt;'!BA23+'&lt;&lt;CASH FLOW PROJECTIONS&gt;&gt;FLTE'!BA23</f>
        <v>112500000</v>
      </c>
      <c r="BB23" s="429">
        <f ca="1">'&lt;&lt;CASH FLOW PROJECTIONS&gt;&gt;'!BB23+'&lt;&lt;CASH FLOW PROJECTIONS&gt;&gt;FLTE'!BB23</f>
        <v>112500000</v>
      </c>
      <c r="BC23" s="429">
        <f ca="1">'&lt;&lt;CASH FLOW PROJECTIONS&gt;&gt;'!BC23+'&lt;&lt;CASH FLOW PROJECTIONS&gt;&gt;FLTE'!BC23</f>
        <v>112500000</v>
      </c>
      <c r="BD23" s="429">
        <f ca="1">'&lt;&lt;CASH FLOW PROJECTIONS&gt;&gt;'!BD23+'&lt;&lt;CASH FLOW PROJECTIONS&gt;&gt;FLTE'!BD23</f>
        <v>112504800</v>
      </c>
      <c r="BE23" s="429">
        <f ca="1">'&lt;&lt;CASH FLOW PROJECTIONS&gt;&gt;'!BE23+'&lt;&lt;CASH FLOW PROJECTIONS&gt;&gt;FLTE'!BE23</f>
        <v>157500000</v>
      </c>
      <c r="BF23" s="429">
        <f ca="1">'&lt;&lt;CASH FLOW PROJECTIONS&gt;&gt;'!BF23+'&lt;&lt;CASH FLOW PROJECTIONS&gt;&gt;FLTE'!BF23</f>
        <v>112500000</v>
      </c>
      <c r="BG23" s="429">
        <f ca="1">'&lt;&lt;CASH FLOW PROJECTIONS&gt;&gt;'!BG23+'&lt;&lt;CASH FLOW PROJECTIONS&gt;&gt;FLTE'!BG23</f>
        <v>112500000</v>
      </c>
      <c r="BH23" s="429">
        <f ca="1">'&lt;&lt;CASH FLOW PROJECTIONS&gt;&gt;'!BH23+'&lt;&lt;CASH FLOW PROJECTIONS&gt;&gt;FLTE'!BH23</f>
        <v>112504800</v>
      </c>
      <c r="BI23" s="429">
        <f ca="1">'&lt;&lt;CASH FLOW PROJECTIONS&gt;&gt;'!BI23+'&lt;&lt;CASH FLOW PROJECTIONS&gt;&gt;FLTE'!BI23</f>
        <v>112500000</v>
      </c>
      <c r="BJ23" s="429">
        <f ca="1">'&lt;&lt;CASH FLOW PROJECTIONS&gt;&gt;'!BJ23+'&lt;&lt;CASH FLOW PROJECTIONS&gt;&gt;FLTE'!BJ23</f>
        <v>112500000</v>
      </c>
      <c r="BK23" s="429">
        <f ca="1">'&lt;&lt;CASH FLOW PROJECTIONS&gt;&gt;'!BK23+'&lt;&lt;CASH FLOW PROJECTIONS&gt;&gt;FLTE'!BK23</f>
        <v>112504800</v>
      </c>
      <c r="BL23" s="429">
        <f ca="1">'&lt;&lt;CASH FLOW PROJECTIONS&gt;&gt;'!BL23+'&lt;&lt;CASH FLOW PROJECTIONS&gt;&gt;FLTE'!BL23</f>
        <v>112500000</v>
      </c>
      <c r="BM23" s="429">
        <f ca="1">'&lt;&lt;CASH FLOW PROJECTIONS&gt;&gt;'!BM23+'&lt;&lt;CASH FLOW PROJECTIONS&gt;&gt;FLTE'!BM23</f>
        <v>157500000</v>
      </c>
      <c r="BN23" s="429">
        <f ca="1">'&lt;&lt;CASH FLOW PROJECTIONS&gt;&gt;'!BN23+'&lt;&lt;CASH FLOW PROJECTIONS&gt;&gt;FLTE'!BN23</f>
        <v>157500000</v>
      </c>
      <c r="BO23" s="429">
        <f ca="1">'&lt;&lt;CASH FLOW PROJECTIONS&gt;&gt;'!BO23+'&lt;&lt;CASH FLOW PROJECTIONS&gt;&gt;FLTE'!BO23</f>
        <v>157504800</v>
      </c>
      <c r="BP23" s="429">
        <f ca="1">'&lt;&lt;CASH FLOW PROJECTIONS&gt;&gt;'!BP23+'&lt;&lt;CASH FLOW PROJECTIONS&gt;&gt;FLTE'!BP23</f>
        <v>112500000</v>
      </c>
      <c r="BQ23" s="429">
        <f ca="1">'&lt;&lt;CASH FLOW PROJECTIONS&gt;&gt;'!BQ23+'&lt;&lt;CASH FLOW PROJECTIONS&gt;&gt;FLTE'!BQ23</f>
        <v>112500000</v>
      </c>
      <c r="BR23" s="429">
        <f ca="1">'&lt;&lt;CASH FLOW PROJECTIONS&gt;&gt;'!BR23+'&lt;&lt;CASH FLOW PROJECTIONS&gt;&gt;FLTE'!BR23</f>
        <v>157500000</v>
      </c>
    </row>
    <row r="24" spans="2:70" s="421" customFormat="1" ht="25" customHeight="1" outlineLevel="1">
      <c r="B24" s="445" t="s">
        <v>54</v>
      </c>
      <c r="C24" s="429">
        <f>'&lt;&lt;CASH FLOW PROJECTIONS&gt;&gt;'!C24+'&lt;&lt;CASH FLOW PROJECTIONS&gt;&gt;FLTE'!C24</f>
        <v>0</v>
      </c>
      <c r="D24" s="429">
        <f>'&lt;&lt;CASH FLOW PROJECTIONS&gt;&gt;'!D24+'&lt;&lt;CASH FLOW PROJECTIONS&gt;&gt;FLTE'!D24</f>
        <v>0</v>
      </c>
      <c r="E24" s="429">
        <f>'&lt;&lt;CASH FLOW PROJECTIONS&gt;&gt;'!E24+'&lt;&lt;CASH FLOW PROJECTIONS&gt;&gt;FLTE'!E24</f>
        <v>0</v>
      </c>
      <c r="F24" s="429">
        <f>'&lt;&lt;CASH FLOW PROJECTIONS&gt;&gt;'!F24+'&lt;&lt;CASH FLOW PROJECTIONS&gt;&gt;FLTE'!F24</f>
        <v>0</v>
      </c>
      <c r="G24" s="429">
        <f>'&lt;&lt;CASH FLOW PROJECTIONS&gt;&gt;'!G24+'&lt;&lt;CASH FLOW PROJECTIONS&gt;&gt;FLTE'!G24</f>
        <v>0</v>
      </c>
      <c r="H24" s="429">
        <f>'&lt;&lt;CASH FLOW PROJECTIONS&gt;&gt;'!H24+'&lt;&lt;CASH FLOW PROJECTIONS&gt;&gt;FLTE'!H24</f>
        <v>0</v>
      </c>
      <c r="I24" s="429">
        <f>'&lt;&lt;CASH FLOW PROJECTIONS&gt;&gt;'!I24+'&lt;&lt;CASH FLOW PROJECTIONS&gt;&gt;FLTE'!I24</f>
        <v>0</v>
      </c>
      <c r="J24" s="429">
        <f>'&lt;&lt;CASH FLOW PROJECTIONS&gt;&gt;'!J24+'&lt;&lt;CASH FLOW PROJECTIONS&gt;&gt;FLTE'!J24</f>
        <v>0</v>
      </c>
      <c r="K24" s="429">
        <f ca="1">'&lt;&lt;CASH FLOW PROJECTIONS&gt;&gt;'!K24+'&lt;&lt;CASH FLOW PROJECTIONS&gt;&gt;FLTE'!K24</f>
        <v>0</v>
      </c>
      <c r="L24" s="429">
        <f ca="1">'&lt;&lt;CASH FLOW PROJECTIONS&gt;&gt;'!L24+'&lt;&lt;CASH FLOW PROJECTIONS&gt;&gt;FLTE'!L24</f>
        <v>0</v>
      </c>
      <c r="M24" s="429">
        <f ca="1">'&lt;&lt;CASH FLOW PROJECTIONS&gt;&gt;'!M24+'&lt;&lt;CASH FLOW PROJECTIONS&gt;&gt;FLTE'!M24</f>
        <v>0</v>
      </c>
      <c r="N24" s="429">
        <f ca="1">'&lt;&lt;CASH FLOW PROJECTIONS&gt;&gt;'!N24+'&lt;&lt;CASH FLOW PROJECTIONS&gt;&gt;FLTE'!N24</f>
        <v>0</v>
      </c>
      <c r="O24" s="429">
        <f ca="1">'&lt;&lt;CASH FLOW PROJECTIONS&gt;&gt;'!O24+'&lt;&lt;CASH FLOW PROJECTIONS&gt;&gt;FLTE'!O24</f>
        <v>0</v>
      </c>
      <c r="P24" s="429">
        <f ca="1">'&lt;&lt;CASH FLOW PROJECTIONS&gt;&gt;'!P24+'&lt;&lt;CASH FLOW PROJECTIONS&gt;&gt;FLTE'!P24</f>
        <v>0</v>
      </c>
      <c r="Q24" s="429">
        <f ca="1">'&lt;&lt;CASH FLOW PROJECTIONS&gt;&gt;'!Q24+'&lt;&lt;CASH FLOW PROJECTIONS&gt;&gt;FLTE'!Q24</f>
        <v>0</v>
      </c>
      <c r="R24" s="429">
        <f ca="1">'&lt;&lt;CASH FLOW PROJECTIONS&gt;&gt;'!R24+'&lt;&lt;CASH FLOW PROJECTIONS&gt;&gt;FLTE'!R24</f>
        <v>0</v>
      </c>
      <c r="S24" s="429">
        <f ca="1">'&lt;&lt;CASH FLOW PROJECTIONS&gt;&gt;'!S24+'&lt;&lt;CASH FLOW PROJECTIONS&gt;&gt;FLTE'!S24</f>
        <v>0</v>
      </c>
      <c r="T24" s="429">
        <f ca="1">'&lt;&lt;CASH FLOW PROJECTIONS&gt;&gt;'!T24+'&lt;&lt;CASH FLOW PROJECTIONS&gt;&gt;FLTE'!T24</f>
        <v>0</v>
      </c>
      <c r="U24" s="429">
        <f ca="1">'&lt;&lt;CASH FLOW PROJECTIONS&gt;&gt;'!U24+'&lt;&lt;CASH FLOW PROJECTIONS&gt;&gt;FLTE'!U24</f>
        <v>0</v>
      </c>
      <c r="V24" s="429">
        <f ca="1">'&lt;&lt;CASH FLOW PROJECTIONS&gt;&gt;'!V24+'&lt;&lt;CASH FLOW PROJECTIONS&gt;&gt;FLTE'!V24</f>
        <v>0</v>
      </c>
      <c r="W24" s="429">
        <f ca="1">'&lt;&lt;CASH FLOW PROJECTIONS&gt;&gt;'!W24+'&lt;&lt;CASH FLOW PROJECTIONS&gt;&gt;FLTE'!W24</f>
        <v>0</v>
      </c>
      <c r="X24" s="429">
        <f ca="1">'&lt;&lt;CASH FLOW PROJECTIONS&gt;&gt;'!X24+'&lt;&lt;CASH FLOW PROJECTIONS&gt;&gt;FLTE'!X24</f>
        <v>0</v>
      </c>
      <c r="Y24" s="429">
        <f ca="1">'&lt;&lt;CASH FLOW PROJECTIONS&gt;&gt;'!Y24+'&lt;&lt;CASH FLOW PROJECTIONS&gt;&gt;FLTE'!Y24</f>
        <v>0</v>
      </c>
      <c r="Z24" s="429">
        <f ca="1">'&lt;&lt;CASH FLOW PROJECTIONS&gt;&gt;'!Z24+'&lt;&lt;CASH FLOW PROJECTIONS&gt;&gt;FLTE'!Z24</f>
        <v>0</v>
      </c>
      <c r="AA24" s="429">
        <f ca="1">'&lt;&lt;CASH FLOW PROJECTIONS&gt;&gt;'!AA24+'&lt;&lt;CASH FLOW PROJECTIONS&gt;&gt;FLTE'!AA24</f>
        <v>0</v>
      </c>
      <c r="AB24" s="429">
        <f ca="1">'&lt;&lt;CASH FLOW PROJECTIONS&gt;&gt;'!AB24+'&lt;&lt;CASH FLOW PROJECTIONS&gt;&gt;FLTE'!AB24</f>
        <v>0</v>
      </c>
      <c r="AC24" s="429">
        <f ca="1">'&lt;&lt;CASH FLOW PROJECTIONS&gt;&gt;'!AC24+'&lt;&lt;CASH FLOW PROJECTIONS&gt;&gt;FLTE'!AC24</f>
        <v>0</v>
      </c>
      <c r="AD24" s="429">
        <f ca="1">'&lt;&lt;CASH FLOW PROJECTIONS&gt;&gt;'!AD24+'&lt;&lt;CASH FLOW PROJECTIONS&gt;&gt;FLTE'!AD24</f>
        <v>0</v>
      </c>
      <c r="AE24" s="429">
        <f ca="1">'&lt;&lt;CASH FLOW PROJECTIONS&gt;&gt;'!AE24+'&lt;&lt;CASH FLOW PROJECTIONS&gt;&gt;FLTE'!AE24</f>
        <v>0</v>
      </c>
      <c r="AF24" s="429">
        <f ca="1">'&lt;&lt;CASH FLOW PROJECTIONS&gt;&gt;'!AF24+'&lt;&lt;CASH FLOW PROJECTIONS&gt;&gt;FLTE'!AF24</f>
        <v>0</v>
      </c>
      <c r="AG24" s="429">
        <f ca="1">'&lt;&lt;CASH FLOW PROJECTIONS&gt;&gt;'!AG24+'&lt;&lt;CASH FLOW PROJECTIONS&gt;&gt;FLTE'!AG24</f>
        <v>0</v>
      </c>
      <c r="AH24" s="429">
        <f ca="1">'&lt;&lt;CASH FLOW PROJECTIONS&gt;&gt;'!AH24+'&lt;&lt;CASH FLOW PROJECTIONS&gt;&gt;FLTE'!AH24</f>
        <v>0</v>
      </c>
      <c r="AI24" s="429">
        <f ca="1">'&lt;&lt;CASH FLOW PROJECTIONS&gt;&gt;'!AI24+'&lt;&lt;CASH FLOW PROJECTIONS&gt;&gt;FLTE'!AI24</f>
        <v>0</v>
      </c>
      <c r="AJ24" s="429">
        <f ca="1">'&lt;&lt;CASH FLOW PROJECTIONS&gt;&gt;'!AJ24+'&lt;&lt;CASH FLOW PROJECTIONS&gt;&gt;FLTE'!AJ24</f>
        <v>0</v>
      </c>
      <c r="AK24" s="429">
        <f ca="1">'&lt;&lt;CASH FLOW PROJECTIONS&gt;&gt;'!AK24+'&lt;&lt;CASH FLOW PROJECTIONS&gt;&gt;FLTE'!AK24</f>
        <v>0</v>
      </c>
      <c r="AL24" s="429">
        <f ca="1">'&lt;&lt;CASH FLOW PROJECTIONS&gt;&gt;'!AL24+'&lt;&lt;CASH FLOW PROJECTIONS&gt;&gt;FLTE'!AL24</f>
        <v>0</v>
      </c>
      <c r="AM24" s="429">
        <f ca="1">'&lt;&lt;CASH FLOW PROJECTIONS&gt;&gt;'!AM24+'&lt;&lt;CASH FLOW PROJECTIONS&gt;&gt;FLTE'!AM24</f>
        <v>0</v>
      </c>
      <c r="AN24" s="429">
        <f ca="1">'&lt;&lt;CASH FLOW PROJECTIONS&gt;&gt;'!AN24+'&lt;&lt;CASH FLOW PROJECTIONS&gt;&gt;FLTE'!AN24</f>
        <v>0</v>
      </c>
      <c r="AO24" s="429">
        <f ca="1">'&lt;&lt;CASH FLOW PROJECTIONS&gt;&gt;'!AO24+'&lt;&lt;CASH FLOW PROJECTIONS&gt;&gt;FLTE'!AO24</f>
        <v>0</v>
      </c>
      <c r="AP24" s="429">
        <f ca="1">'&lt;&lt;CASH FLOW PROJECTIONS&gt;&gt;'!AP24+'&lt;&lt;CASH FLOW PROJECTIONS&gt;&gt;FLTE'!AP24</f>
        <v>0</v>
      </c>
      <c r="AQ24" s="429">
        <f ca="1">'&lt;&lt;CASH FLOW PROJECTIONS&gt;&gt;'!AQ24+'&lt;&lt;CASH FLOW PROJECTIONS&gt;&gt;FLTE'!AQ24</f>
        <v>0</v>
      </c>
      <c r="AR24" s="429">
        <f ca="1">'&lt;&lt;CASH FLOW PROJECTIONS&gt;&gt;'!AR24+'&lt;&lt;CASH FLOW PROJECTIONS&gt;&gt;FLTE'!AR24</f>
        <v>0</v>
      </c>
      <c r="AS24" s="429">
        <f ca="1">'&lt;&lt;CASH FLOW PROJECTIONS&gt;&gt;'!AS24+'&lt;&lt;CASH FLOW PROJECTIONS&gt;&gt;FLTE'!AS24</f>
        <v>0</v>
      </c>
      <c r="AT24" s="429">
        <f ca="1">'&lt;&lt;CASH FLOW PROJECTIONS&gt;&gt;'!AT24+'&lt;&lt;CASH FLOW PROJECTIONS&gt;&gt;FLTE'!AT24</f>
        <v>0</v>
      </c>
      <c r="AU24" s="429">
        <f ca="1">'&lt;&lt;CASH FLOW PROJECTIONS&gt;&gt;'!AU24+'&lt;&lt;CASH FLOW PROJECTIONS&gt;&gt;FLTE'!AU24</f>
        <v>0</v>
      </c>
      <c r="AV24" s="429">
        <f ca="1">'&lt;&lt;CASH FLOW PROJECTIONS&gt;&gt;'!AV24+'&lt;&lt;CASH FLOW PROJECTIONS&gt;&gt;FLTE'!AV24</f>
        <v>0</v>
      </c>
      <c r="AW24" s="429">
        <f ca="1">'&lt;&lt;CASH FLOW PROJECTIONS&gt;&gt;'!AW24+'&lt;&lt;CASH FLOW PROJECTIONS&gt;&gt;FLTE'!AW24</f>
        <v>0</v>
      </c>
      <c r="AX24" s="429">
        <f ca="1">'&lt;&lt;CASH FLOW PROJECTIONS&gt;&gt;'!AX24+'&lt;&lt;CASH FLOW PROJECTIONS&gt;&gt;FLTE'!AX24</f>
        <v>0</v>
      </c>
      <c r="AY24" s="429">
        <f ca="1">'&lt;&lt;CASH FLOW PROJECTIONS&gt;&gt;'!AY24+'&lt;&lt;CASH FLOW PROJECTIONS&gt;&gt;FLTE'!AY24</f>
        <v>0</v>
      </c>
      <c r="AZ24" s="429">
        <f ca="1">'&lt;&lt;CASH FLOW PROJECTIONS&gt;&gt;'!AZ24+'&lt;&lt;CASH FLOW PROJECTIONS&gt;&gt;FLTE'!AZ24</f>
        <v>0</v>
      </c>
      <c r="BA24" s="429">
        <f ca="1">'&lt;&lt;CASH FLOW PROJECTIONS&gt;&gt;'!BA24+'&lt;&lt;CASH FLOW PROJECTIONS&gt;&gt;FLTE'!BA24</f>
        <v>0</v>
      </c>
      <c r="BB24" s="429">
        <f ca="1">'&lt;&lt;CASH FLOW PROJECTIONS&gt;&gt;'!BB24+'&lt;&lt;CASH FLOW PROJECTIONS&gt;&gt;FLTE'!BB24</f>
        <v>0</v>
      </c>
      <c r="BC24" s="429">
        <f ca="1">'&lt;&lt;CASH FLOW PROJECTIONS&gt;&gt;'!BC24+'&lt;&lt;CASH FLOW PROJECTIONS&gt;&gt;FLTE'!BC24</f>
        <v>0</v>
      </c>
      <c r="BD24" s="429">
        <f ca="1">'&lt;&lt;CASH FLOW PROJECTIONS&gt;&gt;'!BD24+'&lt;&lt;CASH FLOW PROJECTIONS&gt;&gt;FLTE'!BD24</f>
        <v>0</v>
      </c>
      <c r="BE24" s="429">
        <f ca="1">'&lt;&lt;CASH FLOW PROJECTIONS&gt;&gt;'!BE24+'&lt;&lt;CASH FLOW PROJECTIONS&gt;&gt;FLTE'!BE24</f>
        <v>0</v>
      </c>
      <c r="BF24" s="429">
        <f ca="1">'&lt;&lt;CASH FLOW PROJECTIONS&gt;&gt;'!BF24+'&lt;&lt;CASH FLOW PROJECTIONS&gt;&gt;FLTE'!BF24</f>
        <v>0</v>
      </c>
      <c r="BG24" s="429">
        <f ca="1">'&lt;&lt;CASH FLOW PROJECTIONS&gt;&gt;'!BG24+'&lt;&lt;CASH FLOW PROJECTIONS&gt;&gt;FLTE'!BG24</f>
        <v>0</v>
      </c>
      <c r="BH24" s="429">
        <f ca="1">'&lt;&lt;CASH FLOW PROJECTIONS&gt;&gt;'!BH24+'&lt;&lt;CASH FLOW PROJECTIONS&gt;&gt;FLTE'!BH24</f>
        <v>0</v>
      </c>
      <c r="BI24" s="429">
        <f ca="1">'&lt;&lt;CASH FLOW PROJECTIONS&gt;&gt;'!BI24+'&lt;&lt;CASH FLOW PROJECTIONS&gt;&gt;FLTE'!BI24</f>
        <v>0</v>
      </c>
      <c r="BJ24" s="429">
        <f ca="1">'&lt;&lt;CASH FLOW PROJECTIONS&gt;&gt;'!BJ24+'&lt;&lt;CASH FLOW PROJECTIONS&gt;&gt;FLTE'!BJ24</f>
        <v>0</v>
      </c>
      <c r="BK24" s="429">
        <f ca="1">'&lt;&lt;CASH FLOW PROJECTIONS&gt;&gt;'!BK24+'&lt;&lt;CASH FLOW PROJECTIONS&gt;&gt;FLTE'!BK24</f>
        <v>0</v>
      </c>
      <c r="BL24" s="429">
        <f ca="1">'&lt;&lt;CASH FLOW PROJECTIONS&gt;&gt;'!BL24+'&lt;&lt;CASH FLOW PROJECTIONS&gt;&gt;FLTE'!BL24</f>
        <v>0</v>
      </c>
      <c r="BM24" s="429">
        <f ca="1">'&lt;&lt;CASH FLOW PROJECTIONS&gt;&gt;'!BM24+'&lt;&lt;CASH FLOW PROJECTIONS&gt;&gt;FLTE'!BM24</f>
        <v>0</v>
      </c>
      <c r="BN24" s="429">
        <f ca="1">'&lt;&lt;CASH FLOW PROJECTIONS&gt;&gt;'!BN24+'&lt;&lt;CASH FLOW PROJECTIONS&gt;&gt;FLTE'!BN24</f>
        <v>0</v>
      </c>
      <c r="BO24" s="429">
        <f ca="1">'&lt;&lt;CASH FLOW PROJECTIONS&gt;&gt;'!BO24+'&lt;&lt;CASH FLOW PROJECTIONS&gt;&gt;FLTE'!BO24</f>
        <v>0</v>
      </c>
      <c r="BP24" s="429">
        <f ca="1">'&lt;&lt;CASH FLOW PROJECTIONS&gt;&gt;'!BP24+'&lt;&lt;CASH FLOW PROJECTIONS&gt;&gt;FLTE'!BP24</f>
        <v>0</v>
      </c>
      <c r="BQ24" s="429">
        <f ca="1">'&lt;&lt;CASH FLOW PROJECTIONS&gt;&gt;'!BQ24+'&lt;&lt;CASH FLOW PROJECTIONS&gt;&gt;FLTE'!BQ24</f>
        <v>0</v>
      </c>
      <c r="BR24" s="429">
        <f ca="1">'&lt;&lt;CASH FLOW PROJECTIONS&gt;&gt;'!BR24+'&lt;&lt;CASH FLOW PROJECTIONS&gt;&gt;FLTE'!BR24</f>
        <v>0</v>
      </c>
    </row>
    <row r="25" spans="2:70" s="421" customFormat="1" ht="25" customHeight="1" outlineLevel="1">
      <c r="B25" s="445" t="s">
        <v>55</v>
      </c>
      <c r="C25" s="429">
        <f>'&lt;&lt;CASH FLOW PROJECTIONS&gt;&gt;'!C25+'&lt;&lt;CASH FLOW PROJECTIONS&gt;&gt;FLTE'!C25</f>
        <v>0</v>
      </c>
      <c r="D25" s="429">
        <f>'&lt;&lt;CASH FLOW PROJECTIONS&gt;&gt;'!D25+'&lt;&lt;CASH FLOW PROJECTIONS&gt;&gt;FLTE'!D25</f>
        <v>0</v>
      </c>
      <c r="E25" s="429">
        <f>'&lt;&lt;CASH FLOW PROJECTIONS&gt;&gt;'!E25+'&lt;&lt;CASH FLOW PROJECTIONS&gt;&gt;FLTE'!E25</f>
        <v>0</v>
      </c>
      <c r="F25" s="429">
        <f>'&lt;&lt;CASH FLOW PROJECTIONS&gt;&gt;'!F25+'&lt;&lt;CASH FLOW PROJECTIONS&gt;&gt;FLTE'!F25</f>
        <v>0</v>
      </c>
      <c r="G25" s="429">
        <f>'&lt;&lt;CASH FLOW PROJECTIONS&gt;&gt;'!G25+'&lt;&lt;CASH FLOW PROJECTIONS&gt;&gt;FLTE'!G25</f>
        <v>0</v>
      </c>
      <c r="H25" s="429">
        <f>'&lt;&lt;CASH FLOW PROJECTIONS&gt;&gt;'!H25+'&lt;&lt;CASH FLOW PROJECTIONS&gt;&gt;FLTE'!H25</f>
        <v>0</v>
      </c>
      <c r="I25" s="429">
        <f>'&lt;&lt;CASH FLOW PROJECTIONS&gt;&gt;'!I25+'&lt;&lt;CASH FLOW PROJECTIONS&gt;&gt;FLTE'!I25</f>
        <v>0</v>
      </c>
      <c r="J25" s="429">
        <f>'&lt;&lt;CASH FLOW PROJECTIONS&gt;&gt;'!J25+'&lt;&lt;CASH FLOW PROJECTIONS&gt;&gt;FLTE'!J25</f>
        <v>0</v>
      </c>
      <c r="K25" s="429">
        <f ca="1">'&lt;&lt;CASH FLOW PROJECTIONS&gt;&gt;'!K25+'&lt;&lt;CASH FLOW PROJECTIONS&gt;&gt;FLTE'!K25</f>
        <v>0</v>
      </c>
      <c r="L25" s="429">
        <f ca="1">'&lt;&lt;CASH FLOW PROJECTIONS&gt;&gt;'!L25+'&lt;&lt;CASH FLOW PROJECTIONS&gt;&gt;FLTE'!L25</f>
        <v>0</v>
      </c>
      <c r="M25" s="429">
        <f ca="1">'&lt;&lt;CASH FLOW PROJECTIONS&gt;&gt;'!M25+'&lt;&lt;CASH FLOW PROJECTIONS&gt;&gt;FLTE'!M25</f>
        <v>0</v>
      </c>
      <c r="N25" s="429">
        <f ca="1">'&lt;&lt;CASH FLOW PROJECTIONS&gt;&gt;'!N25+'&lt;&lt;CASH FLOW PROJECTIONS&gt;&gt;FLTE'!N25</f>
        <v>0</v>
      </c>
      <c r="O25" s="429">
        <f ca="1">'&lt;&lt;CASH FLOW PROJECTIONS&gt;&gt;'!O25+'&lt;&lt;CASH FLOW PROJECTIONS&gt;&gt;FLTE'!O25</f>
        <v>0</v>
      </c>
      <c r="P25" s="429">
        <f ca="1">'&lt;&lt;CASH FLOW PROJECTIONS&gt;&gt;'!P25+'&lt;&lt;CASH FLOW PROJECTIONS&gt;&gt;FLTE'!P25</f>
        <v>0</v>
      </c>
      <c r="Q25" s="429">
        <f ca="1">'&lt;&lt;CASH FLOW PROJECTIONS&gt;&gt;'!Q25+'&lt;&lt;CASH FLOW PROJECTIONS&gt;&gt;FLTE'!Q25</f>
        <v>0</v>
      </c>
      <c r="R25" s="429">
        <f ca="1">'&lt;&lt;CASH FLOW PROJECTIONS&gt;&gt;'!R25+'&lt;&lt;CASH FLOW PROJECTIONS&gt;&gt;FLTE'!R25</f>
        <v>0</v>
      </c>
      <c r="S25" s="429">
        <f ca="1">'&lt;&lt;CASH FLOW PROJECTIONS&gt;&gt;'!S25+'&lt;&lt;CASH FLOW PROJECTIONS&gt;&gt;FLTE'!S25</f>
        <v>0</v>
      </c>
      <c r="T25" s="429">
        <f ca="1">'&lt;&lt;CASH FLOW PROJECTIONS&gt;&gt;'!T25+'&lt;&lt;CASH FLOW PROJECTIONS&gt;&gt;FLTE'!T25</f>
        <v>0</v>
      </c>
      <c r="U25" s="429">
        <f ca="1">'&lt;&lt;CASH FLOW PROJECTIONS&gt;&gt;'!U25+'&lt;&lt;CASH FLOW PROJECTIONS&gt;&gt;FLTE'!U25</f>
        <v>0</v>
      </c>
      <c r="V25" s="429">
        <f ca="1">'&lt;&lt;CASH FLOW PROJECTIONS&gt;&gt;'!V25+'&lt;&lt;CASH FLOW PROJECTIONS&gt;&gt;FLTE'!V25</f>
        <v>0</v>
      </c>
      <c r="W25" s="429">
        <f ca="1">'&lt;&lt;CASH FLOW PROJECTIONS&gt;&gt;'!W25+'&lt;&lt;CASH FLOW PROJECTIONS&gt;&gt;FLTE'!W25</f>
        <v>0</v>
      </c>
      <c r="X25" s="429">
        <f ca="1">'&lt;&lt;CASH FLOW PROJECTIONS&gt;&gt;'!X25+'&lt;&lt;CASH FLOW PROJECTIONS&gt;&gt;FLTE'!X25</f>
        <v>0</v>
      </c>
      <c r="Y25" s="429">
        <f ca="1">'&lt;&lt;CASH FLOW PROJECTIONS&gt;&gt;'!Y25+'&lt;&lt;CASH FLOW PROJECTIONS&gt;&gt;FLTE'!Y25</f>
        <v>0</v>
      </c>
      <c r="Z25" s="429">
        <f ca="1">'&lt;&lt;CASH FLOW PROJECTIONS&gt;&gt;'!Z25+'&lt;&lt;CASH FLOW PROJECTIONS&gt;&gt;FLTE'!Z25</f>
        <v>0</v>
      </c>
      <c r="AA25" s="429">
        <f ca="1">'&lt;&lt;CASH FLOW PROJECTIONS&gt;&gt;'!AA25+'&lt;&lt;CASH FLOW PROJECTIONS&gt;&gt;FLTE'!AA25</f>
        <v>0</v>
      </c>
      <c r="AB25" s="429">
        <f ca="1">'&lt;&lt;CASH FLOW PROJECTIONS&gt;&gt;'!AB25+'&lt;&lt;CASH FLOW PROJECTIONS&gt;&gt;FLTE'!AB25</f>
        <v>0</v>
      </c>
      <c r="AC25" s="429">
        <f ca="1">'&lt;&lt;CASH FLOW PROJECTIONS&gt;&gt;'!AC25+'&lt;&lt;CASH FLOW PROJECTIONS&gt;&gt;FLTE'!AC25</f>
        <v>0</v>
      </c>
      <c r="AD25" s="429">
        <f ca="1">'&lt;&lt;CASH FLOW PROJECTIONS&gt;&gt;'!AD25+'&lt;&lt;CASH FLOW PROJECTIONS&gt;&gt;FLTE'!AD25</f>
        <v>0</v>
      </c>
      <c r="AE25" s="429">
        <f ca="1">'&lt;&lt;CASH FLOW PROJECTIONS&gt;&gt;'!AE25+'&lt;&lt;CASH FLOW PROJECTIONS&gt;&gt;FLTE'!AE25</f>
        <v>0</v>
      </c>
      <c r="AF25" s="429">
        <f ca="1">'&lt;&lt;CASH FLOW PROJECTIONS&gt;&gt;'!AF25+'&lt;&lt;CASH FLOW PROJECTIONS&gt;&gt;FLTE'!AF25</f>
        <v>0</v>
      </c>
      <c r="AG25" s="429">
        <f ca="1">'&lt;&lt;CASH FLOW PROJECTIONS&gt;&gt;'!AG25+'&lt;&lt;CASH FLOW PROJECTIONS&gt;&gt;FLTE'!AG25</f>
        <v>0</v>
      </c>
      <c r="AH25" s="429">
        <f ca="1">'&lt;&lt;CASH FLOW PROJECTIONS&gt;&gt;'!AH25+'&lt;&lt;CASH FLOW PROJECTIONS&gt;&gt;FLTE'!AH25</f>
        <v>0</v>
      </c>
      <c r="AI25" s="429">
        <f ca="1">'&lt;&lt;CASH FLOW PROJECTIONS&gt;&gt;'!AI25+'&lt;&lt;CASH FLOW PROJECTIONS&gt;&gt;FLTE'!AI25</f>
        <v>0</v>
      </c>
      <c r="AJ25" s="429">
        <f ca="1">'&lt;&lt;CASH FLOW PROJECTIONS&gt;&gt;'!AJ25+'&lt;&lt;CASH FLOW PROJECTIONS&gt;&gt;FLTE'!AJ25</f>
        <v>0</v>
      </c>
      <c r="AK25" s="429">
        <f ca="1">'&lt;&lt;CASH FLOW PROJECTIONS&gt;&gt;'!AK25+'&lt;&lt;CASH FLOW PROJECTIONS&gt;&gt;FLTE'!AK25</f>
        <v>0</v>
      </c>
      <c r="AL25" s="429">
        <f ca="1">'&lt;&lt;CASH FLOW PROJECTIONS&gt;&gt;'!AL25+'&lt;&lt;CASH FLOW PROJECTIONS&gt;&gt;FLTE'!AL25</f>
        <v>0</v>
      </c>
      <c r="AM25" s="429">
        <f ca="1">'&lt;&lt;CASH FLOW PROJECTIONS&gt;&gt;'!AM25+'&lt;&lt;CASH FLOW PROJECTIONS&gt;&gt;FLTE'!AM25</f>
        <v>0</v>
      </c>
      <c r="AN25" s="429">
        <f ca="1">'&lt;&lt;CASH FLOW PROJECTIONS&gt;&gt;'!AN25+'&lt;&lt;CASH FLOW PROJECTIONS&gt;&gt;FLTE'!AN25</f>
        <v>0</v>
      </c>
      <c r="AO25" s="429">
        <f ca="1">'&lt;&lt;CASH FLOW PROJECTIONS&gt;&gt;'!AO25+'&lt;&lt;CASH FLOW PROJECTIONS&gt;&gt;FLTE'!AO25</f>
        <v>0</v>
      </c>
      <c r="AP25" s="429">
        <f ca="1">'&lt;&lt;CASH FLOW PROJECTIONS&gt;&gt;'!AP25+'&lt;&lt;CASH FLOW PROJECTIONS&gt;&gt;FLTE'!AP25</f>
        <v>0</v>
      </c>
      <c r="AQ25" s="429">
        <f ca="1">'&lt;&lt;CASH FLOW PROJECTIONS&gt;&gt;'!AQ25+'&lt;&lt;CASH FLOW PROJECTIONS&gt;&gt;FLTE'!AQ25</f>
        <v>0</v>
      </c>
      <c r="AR25" s="429">
        <f ca="1">'&lt;&lt;CASH FLOW PROJECTIONS&gt;&gt;'!AR25+'&lt;&lt;CASH FLOW PROJECTIONS&gt;&gt;FLTE'!AR25</f>
        <v>0</v>
      </c>
      <c r="AS25" s="429">
        <f ca="1">'&lt;&lt;CASH FLOW PROJECTIONS&gt;&gt;'!AS25+'&lt;&lt;CASH FLOW PROJECTIONS&gt;&gt;FLTE'!AS25</f>
        <v>0</v>
      </c>
      <c r="AT25" s="429">
        <f ca="1">'&lt;&lt;CASH FLOW PROJECTIONS&gt;&gt;'!AT25+'&lt;&lt;CASH FLOW PROJECTIONS&gt;&gt;FLTE'!AT25</f>
        <v>0</v>
      </c>
      <c r="AU25" s="429">
        <f ca="1">'&lt;&lt;CASH FLOW PROJECTIONS&gt;&gt;'!AU25+'&lt;&lt;CASH FLOW PROJECTIONS&gt;&gt;FLTE'!AU25</f>
        <v>0</v>
      </c>
      <c r="AV25" s="429">
        <f ca="1">'&lt;&lt;CASH FLOW PROJECTIONS&gt;&gt;'!AV25+'&lt;&lt;CASH FLOW PROJECTIONS&gt;&gt;FLTE'!AV25</f>
        <v>0</v>
      </c>
      <c r="AW25" s="429">
        <f ca="1">'&lt;&lt;CASH FLOW PROJECTIONS&gt;&gt;'!AW25+'&lt;&lt;CASH FLOW PROJECTIONS&gt;&gt;FLTE'!AW25</f>
        <v>0</v>
      </c>
      <c r="AX25" s="429">
        <f ca="1">'&lt;&lt;CASH FLOW PROJECTIONS&gt;&gt;'!AX25+'&lt;&lt;CASH FLOW PROJECTIONS&gt;&gt;FLTE'!AX25</f>
        <v>0</v>
      </c>
      <c r="AY25" s="429">
        <f ca="1">'&lt;&lt;CASH FLOW PROJECTIONS&gt;&gt;'!AY25+'&lt;&lt;CASH FLOW PROJECTIONS&gt;&gt;FLTE'!AY25</f>
        <v>0</v>
      </c>
      <c r="AZ25" s="429">
        <f ca="1">'&lt;&lt;CASH FLOW PROJECTIONS&gt;&gt;'!AZ25+'&lt;&lt;CASH FLOW PROJECTIONS&gt;&gt;FLTE'!AZ25</f>
        <v>0</v>
      </c>
      <c r="BA25" s="429">
        <f ca="1">'&lt;&lt;CASH FLOW PROJECTIONS&gt;&gt;'!BA25+'&lt;&lt;CASH FLOW PROJECTIONS&gt;&gt;FLTE'!BA25</f>
        <v>0</v>
      </c>
      <c r="BB25" s="429">
        <f ca="1">'&lt;&lt;CASH FLOW PROJECTIONS&gt;&gt;'!BB25+'&lt;&lt;CASH FLOW PROJECTIONS&gt;&gt;FLTE'!BB25</f>
        <v>0</v>
      </c>
      <c r="BC25" s="429">
        <f ca="1">'&lt;&lt;CASH FLOW PROJECTIONS&gt;&gt;'!BC25+'&lt;&lt;CASH FLOW PROJECTIONS&gt;&gt;FLTE'!BC25</f>
        <v>0</v>
      </c>
      <c r="BD25" s="429">
        <f ca="1">'&lt;&lt;CASH FLOW PROJECTIONS&gt;&gt;'!BD25+'&lt;&lt;CASH FLOW PROJECTIONS&gt;&gt;FLTE'!BD25</f>
        <v>0</v>
      </c>
      <c r="BE25" s="429">
        <f ca="1">'&lt;&lt;CASH FLOW PROJECTIONS&gt;&gt;'!BE25+'&lt;&lt;CASH FLOW PROJECTIONS&gt;&gt;FLTE'!BE25</f>
        <v>0</v>
      </c>
      <c r="BF25" s="429">
        <f ca="1">'&lt;&lt;CASH FLOW PROJECTIONS&gt;&gt;'!BF25+'&lt;&lt;CASH FLOW PROJECTIONS&gt;&gt;FLTE'!BF25</f>
        <v>0</v>
      </c>
      <c r="BG25" s="429">
        <f ca="1">'&lt;&lt;CASH FLOW PROJECTIONS&gt;&gt;'!BG25+'&lt;&lt;CASH FLOW PROJECTIONS&gt;&gt;FLTE'!BG25</f>
        <v>0</v>
      </c>
      <c r="BH25" s="429">
        <f ca="1">'&lt;&lt;CASH FLOW PROJECTIONS&gt;&gt;'!BH25+'&lt;&lt;CASH FLOW PROJECTIONS&gt;&gt;FLTE'!BH25</f>
        <v>0</v>
      </c>
      <c r="BI25" s="429">
        <f ca="1">'&lt;&lt;CASH FLOW PROJECTIONS&gt;&gt;'!BI25+'&lt;&lt;CASH FLOW PROJECTIONS&gt;&gt;FLTE'!BI25</f>
        <v>0</v>
      </c>
      <c r="BJ25" s="429">
        <f ca="1">'&lt;&lt;CASH FLOW PROJECTIONS&gt;&gt;'!BJ25+'&lt;&lt;CASH FLOW PROJECTIONS&gt;&gt;FLTE'!BJ25</f>
        <v>0</v>
      </c>
      <c r="BK25" s="429">
        <f ca="1">'&lt;&lt;CASH FLOW PROJECTIONS&gt;&gt;'!BK25+'&lt;&lt;CASH FLOW PROJECTIONS&gt;&gt;FLTE'!BK25</f>
        <v>0</v>
      </c>
      <c r="BL25" s="429">
        <f ca="1">'&lt;&lt;CASH FLOW PROJECTIONS&gt;&gt;'!BL25+'&lt;&lt;CASH FLOW PROJECTIONS&gt;&gt;FLTE'!BL25</f>
        <v>0</v>
      </c>
      <c r="BM25" s="429">
        <f ca="1">'&lt;&lt;CASH FLOW PROJECTIONS&gt;&gt;'!BM25+'&lt;&lt;CASH FLOW PROJECTIONS&gt;&gt;FLTE'!BM25</f>
        <v>0</v>
      </c>
      <c r="BN25" s="429">
        <f ca="1">'&lt;&lt;CASH FLOW PROJECTIONS&gt;&gt;'!BN25+'&lt;&lt;CASH FLOW PROJECTIONS&gt;&gt;FLTE'!BN25</f>
        <v>0</v>
      </c>
      <c r="BO25" s="429">
        <f ca="1">'&lt;&lt;CASH FLOW PROJECTIONS&gt;&gt;'!BO25+'&lt;&lt;CASH FLOW PROJECTIONS&gt;&gt;FLTE'!BO25</f>
        <v>0</v>
      </c>
      <c r="BP25" s="429">
        <f ca="1">'&lt;&lt;CASH FLOW PROJECTIONS&gt;&gt;'!BP25+'&lt;&lt;CASH FLOW PROJECTIONS&gt;&gt;FLTE'!BP25</f>
        <v>0</v>
      </c>
      <c r="BQ25" s="429">
        <f ca="1">'&lt;&lt;CASH FLOW PROJECTIONS&gt;&gt;'!BQ25+'&lt;&lt;CASH FLOW PROJECTIONS&gt;&gt;FLTE'!BQ25</f>
        <v>0</v>
      </c>
      <c r="BR25" s="429">
        <f ca="1">'&lt;&lt;CASH FLOW PROJECTIONS&gt;&gt;'!BR25+'&lt;&lt;CASH FLOW PROJECTIONS&gt;&gt;FLTE'!BR25</f>
        <v>0</v>
      </c>
    </row>
    <row r="26" spans="2:70" s="421" customFormat="1" ht="25" customHeight="1" outlineLevel="1">
      <c r="B26" s="445" t="s">
        <v>56</v>
      </c>
      <c r="C26" s="429">
        <f>'&lt;&lt;CASH FLOW PROJECTIONS&gt;&gt;'!C26+'&lt;&lt;CASH FLOW PROJECTIONS&gt;&gt;FLTE'!C26</f>
        <v>0</v>
      </c>
      <c r="D26" s="429">
        <f>'&lt;&lt;CASH FLOW PROJECTIONS&gt;&gt;'!D26+'&lt;&lt;CASH FLOW PROJECTIONS&gt;&gt;FLTE'!D26</f>
        <v>0</v>
      </c>
      <c r="E26" s="429">
        <f>'&lt;&lt;CASH FLOW PROJECTIONS&gt;&gt;'!E26+'&lt;&lt;CASH FLOW PROJECTIONS&gt;&gt;FLTE'!E26</f>
        <v>0</v>
      </c>
      <c r="F26" s="429">
        <f>'&lt;&lt;CASH FLOW PROJECTIONS&gt;&gt;'!F26+'&lt;&lt;CASH FLOW PROJECTIONS&gt;&gt;FLTE'!F26</f>
        <v>0</v>
      </c>
      <c r="G26" s="429">
        <f>'&lt;&lt;CASH FLOW PROJECTIONS&gt;&gt;'!G26+'&lt;&lt;CASH FLOW PROJECTIONS&gt;&gt;FLTE'!G26</f>
        <v>0</v>
      </c>
      <c r="H26" s="429">
        <f>'&lt;&lt;CASH FLOW PROJECTIONS&gt;&gt;'!H26+'&lt;&lt;CASH FLOW PROJECTIONS&gt;&gt;FLTE'!H26</f>
        <v>0</v>
      </c>
      <c r="I26" s="429">
        <f>'&lt;&lt;CASH FLOW PROJECTIONS&gt;&gt;'!I26+'&lt;&lt;CASH FLOW PROJECTIONS&gt;&gt;FLTE'!I26</f>
        <v>0</v>
      </c>
      <c r="J26" s="429">
        <f>'&lt;&lt;CASH FLOW PROJECTIONS&gt;&gt;'!J26+'&lt;&lt;CASH FLOW PROJECTIONS&gt;&gt;FLTE'!J26</f>
        <v>0</v>
      </c>
      <c r="K26" s="429">
        <f>'&lt;&lt;CASH FLOW PROJECTIONS&gt;&gt;'!K26+'&lt;&lt;CASH FLOW PROJECTIONS&gt;&gt;FLTE'!K26</f>
        <v>0</v>
      </c>
      <c r="L26" s="429">
        <f>'&lt;&lt;CASH FLOW PROJECTIONS&gt;&gt;'!L26+'&lt;&lt;CASH FLOW PROJECTIONS&gt;&gt;FLTE'!L26</f>
        <v>0</v>
      </c>
      <c r="M26" s="429">
        <f>'&lt;&lt;CASH FLOW PROJECTIONS&gt;&gt;'!M26+'&lt;&lt;CASH FLOW PROJECTIONS&gt;&gt;FLTE'!M26</f>
        <v>0</v>
      </c>
      <c r="N26" s="429">
        <f>'&lt;&lt;CASH FLOW PROJECTIONS&gt;&gt;'!N26+'&lt;&lt;CASH FLOW PROJECTIONS&gt;&gt;FLTE'!N26</f>
        <v>0</v>
      </c>
      <c r="O26" s="429">
        <f>'&lt;&lt;CASH FLOW PROJECTIONS&gt;&gt;'!O26+'&lt;&lt;CASH FLOW PROJECTIONS&gt;&gt;FLTE'!O26</f>
        <v>0</v>
      </c>
      <c r="P26" s="429">
        <f>'&lt;&lt;CASH FLOW PROJECTIONS&gt;&gt;'!P26+'&lt;&lt;CASH FLOW PROJECTIONS&gt;&gt;FLTE'!P26</f>
        <v>0</v>
      </c>
      <c r="Q26" s="429">
        <f>'&lt;&lt;CASH FLOW PROJECTIONS&gt;&gt;'!Q26+'&lt;&lt;CASH FLOW PROJECTIONS&gt;&gt;FLTE'!Q26</f>
        <v>0</v>
      </c>
      <c r="R26" s="429">
        <f>'&lt;&lt;CASH FLOW PROJECTIONS&gt;&gt;'!R26+'&lt;&lt;CASH FLOW PROJECTIONS&gt;&gt;FLTE'!R26</f>
        <v>0</v>
      </c>
      <c r="S26" s="429">
        <f>'&lt;&lt;CASH FLOW PROJECTIONS&gt;&gt;'!S26+'&lt;&lt;CASH FLOW PROJECTIONS&gt;&gt;FLTE'!S26</f>
        <v>0</v>
      </c>
      <c r="T26" s="429">
        <f>'&lt;&lt;CASH FLOW PROJECTIONS&gt;&gt;'!T26+'&lt;&lt;CASH FLOW PROJECTIONS&gt;&gt;FLTE'!T26</f>
        <v>0</v>
      </c>
      <c r="U26" s="429">
        <f>'&lt;&lt;CASH FLOW PROJECTIONS&gt;&gt;'!U26+'&lt;&lt;CASH FLOW PROJECTIONS&gt;&gt;FLTE'!U26</f>
        <v>0</v>
      </c>
      <c r="V26" s="429">
        <f>'&lt;&lt;CASH FLOW PROJECTIONS&gt;&gt;'!V26+'&lt;&lt;CASH FLOW PROJECTIONS&gt;&gt;FLTE'!V26</f>
        <v>0</v>
      </c>
      <c r="W26" s="429">
        <f>'&lt;&lt;CASH FLOW PROJECTIONS&gt;&gt;'!W26+'&lt;&lt;CASH FLOW PROJECTIONS&gt;&gt;FLTE'!W26</f>
        <v>0</v>
      </c>
      <c r="X26" s="429">
        <f>'&lt;&lt;CASH FLOW PROJECTIONS&gt;&gt;'!X26+'&lt;&lt;CASH FLOW PROJECTIONS&gt;&gt;FLTE'!X26</f>
        <v>0</v>
      </c>
      <c r="Y26" s="429">
        <f>'&lt;&lt;CASH FLOW PROJECTIONS&gt;&gt;'!Y26+'&lt;&lt;CASH FLOW PROJECTIONS&gt;&gt;FLTE'!Y26</f>
        <v>0</v>
      </c>
      <c r="Z26" s="429">
        <f>'&lt;&lt;CASH FLOW PROJECTIONS&gt;&gt;'!Z26+'&lt;&lt;CASH FLOW PROJECTIONS&gt;&gt;FLTE'!Z26</f>
        <v>0</v>
      </c>
      <c r="AA26" s="429">
        <f>'&lt;&lt;CASH FLOW PROJECTIONS&gt;&gt;'!AA26+'&lt;&lt;CASH FLOW PROJECTIONS&gt;&gt;FLTE'!AA26</f>
        <v>0</v>
      </c>
      <c r="AB26" s="429">
        <f>'&lt;&lt;CASH FLOW PROJECTIONS&gt;&gt;'!AB26+'&lt;&lt;CASH FLOW PROJECTIONS&gt;&gt;FLTE'!AB26</f>
        <v>0</v>
      </c>
      <c r="AC26" s="429">
        <f>'&lt;&lt;CASH FLOW PROJECTIONS&gt;&gt;'!AC26+'&lt;&lt;CASH FLOW PROJECTIONS&gt;&gt;FLTE'!AC26</f>
        <v>0</v>
      </c>
      <c r="AD26" s="429">
        <f>'&lt;&lt;CASH FLOW PROJECTIONS&gt;&gt;'!AD26+'&lt;&lt;CASH FLOW PROJECTIONS&gt;&gt;FLTE'!AD26</f>
        <v>0</v>
      </c>
      <c r="AE26" s="429">
        <f>'&lt;&lt;CASH FLOW PROJECTIONS&gt;&gt;'!AE26+'&lt;&lt;CASH FLOW PROJECTIONS&gt;&gt;FLTE'!AE26</f>
        <v>0</v>
      </c>
      <c r="AF26" s="429">
        <f>'&lt;&lt;CASH FLOW PROJECTIONS&gt;&gt;'!AF26+'&lt;&lt;CASH FLOW PROJECTIONS&gt;&gt;FLTE'!AF26</f>
        <v>0</v>
      </c>
      <c r="AG26" s="429">
        <f>'&lt;&lt;CASH FLOW PROJECTIONS&gt;&gt;'!AG26+'&lt;&lt;CASH FLOW PROJECTIONS&gt;&gt;FLTE'!AG26</f>
        <v>0</v>
      </c>
      <c r="AH26" s="429">
        <f>'&lt;&lt;CASH FLOW PROJECTIONS&gt;&gt;'!AH26+'&lt;&lt;CASH FLOW PROJECTIONS&gt;&gt;FLTE'!AH26</f>
        <v>0</v>
      </c>
      <c r="AI26" s="429">
        <f ca="1">'&lt;&lt;CASH FLOW PROJECTIONS&gt;&gt;'!AI26+'&lt;&lt;CASH FLOW PROJECTIONS&gt;&gt;FLTE'!AI26</f>
        <v>0</v>
      </c>
      <c r="AJ26" s="429">
        <f ca="1">'&lt;&lt;CASH FLOW PROJECTIONS&gt;&gt;'!AJ26+'&lt;&lt;CASH FLOW PROJECTIONS&gt;&gt;FLTE'!AJ26</f>
        <v>0</v>
      </c>
      <c r="AK26" s="429">
        <f ca="1">'&lt;&lt;CASH FLOW PROJECTIONS&gt;&gt;'!AK26+'&lt;&lt;CASH FLOW PROJECTIONS&gt;&gt;FLTE'!AK26</f>
        <v>0</v>
      </c>
      <c r="AL26" s="429">
        <f ca="1">'&lt;&lt;CASH FLOW PROJECTIONS&gt;&gt;'!AL26+'&lt;&lt;CASH FLOW PROJECTIONS&gt;&gt;FLTE'!AL26</f>
        <v>0</v>
      </c>
      <c r="AM26" s="429">
        <f ca="1">'&lt;&lt;CASH FLOW PROJECTIONS&gt;&gt;'!AM26+'&lt;&lt;CASH FLOW PROJECTIONS&gt;&gt;FLTE'!AM26</f>
        <v>0</v>
      </c>
      <c r="AN26" s="429">
        <f ca="1">'&lt;&lt;CASH FLOW PROJECTIONS&gt;&gt;'!AN26+'&lt;&lt;CASH FLOW PROJECTIONS&gt;&gt;FLTE'!AN26</f>
        <v>0</v>
      </c>
      <c r="AO26" s="429">
        <f ca="1">'&lt;&lt;CASH FLOW PROJECTIONS&gt;&gt;'!AO26+'&lt;&lt;CASH FLOW PROJECTIONS&gt;&gt;FLTE'!AO26</f>
        <v>0</v>
      </c>
      <c r="AP26" s="429">
        <f ca="1">'&lt;&lt;CASH FLOW PROJECTIONS&gt;&gt;'!AP26+'&lt;&lt;CASH FLOW PROJECTIONS&gt;&gt;FLTE'!AP26</f>
        <v>0</v>
      </c>
      <c r="AQ26" s="429">
        <f ca="1">'&lt;&lt;CASH FLOW PROJECTIONS&gt;&gt;'!AQ26+'&lt;&lt;CASH FLOW PROJECTIONS&gt;&gt;FLTE'!AQ26</f>
        <v>0</v>
      </c>
      <c r="AR26" s="429">
        <f ca="1">'&lt;&lt;CASH FLOW PROJECTIONS&gt;&gt;'!AR26+'&lt;&lt;CASH FLOW PROJECTIONS&gt;&gt;FLTE'!AR26</f>
        <v>0</v>
      </c>
      <c r="AS26" s="429">
        <f ca="1">'&lt;&lt;CASH FLOW PROJECTIONS&gt;&gt;'!AS26+'&lt;&lt;CASH FLOW PROJECTIONS&gt;&gt;FLTE'!AS26</f>
        <v>0</v>
      </c>
      <c r="AT26" s="429">
        <f ca="1">'&lt;&lt;CASH FLOW PROJECTIONS&gt;&gt;'!AT26+'&lt;&lt;CASH FLOW PROJECTIONS&gt;&gt;FLTE'!AT26</f>
        <v>0</v>
      </c>
      <c r="AU26" s="429">
        <f ca="1">'&lt;&lt;CASH FLOW PROJECTIONS&gt;&gt;'!AU26+'&lt;&lt;CASH FLOW PROJECTIONS&gt;&gt;FLTE'!AU26</f>
        <v>0</v>
      </c>
      <c r="AV26" s="429">
        <f ca="1">'&lt;&lt;CASH FLOW PROJECTIONS&gt;&gt;'!AV26+'&lt;&lt;CASH FLOW PROJECTIONS&gt;&gt;FLTE'!AV26</f>
        <v>0</v>
      </c>
      <c r="AW26" s="429">
        <f ca="1">'&lt;&lt;CASH FLOW PROJECTIONS&gt;&gt;'!AW26+'&lt;&lt;CASH FLOW PROJECTIONS&gt;&gt;FLTE'!AW26</f>
        <v>0</v>
      </c>
      <c r="AX26" s="429">
        <f ca="1">'&lt;&lt;CASH FLOW PROJECTIONS&gt;&gt;'!AX26+'&lt;&lt;CASH FLOW PROJECTIONS&gt;&gt;FLTE'!AX26</f>
        <v>0</v>
      </c>
      <c r="AY26" s="429">
        <f ca="1">'&lt;&lt;CASH FLOW PROJECTIONS&gt;&gt;'!AY26+'&lt;&lt;CASH FLOW PROJECTIONS&gt;&gt;FLTE'!AY26</f>
        <v>0</v>
      </c>
      <c r="AZ26" s="429">
        <f ca="1">'&lt;&lt;CASH FLOW PROJECTIONS&gt;&gt;'!AZ26+'&lt;&lt;CASH FLOW PROJECTIONS&gt;&gt;FLTE'!AZ26</f>
        <v>0</v>
      </c>
      <c r="BA26" s="429">
        <f ca="1">'&lt;&lt;CASH FLOW PROJECTIONS&gt;&gt;'!BA26+'&lt;&lt;CASH FLOW PROJECTIONS&gt;&gt;FLTE'!BA26</f>
        <v>0</v>
      </c>
      <c r="BB26" s="429">
        <f ca="1">'&lt;&lt;CASH FLOW PROJECTIONS&gt;&gt;'!BB26+'&lt;&lt;CASH FLOW PROJECTIONS&gt;&gt;FLTE'!BB26</f>
        <v>0</v>
      </c>
      <c r="BC26" s="429">
        <f ca="1">'&lt;&lt;CASH FLOW PROJECTIONS&gt;&gt;'!BC26+'&lt;&lt;CASH FLOW PROJECTIONS&gt;&gt;FLTE'!BC26</f>
        <v>0</v>
      </c>
      <c r="BD26" s="429">
        <f ca="1">'&lt;&lt;CASH FLOW PROJECTIONS&gt;&gt;'!BD26+'&lt;&lt;CASH FLOW PROJECTIONS&gt;&gt;FLTE'!BD26</f>
        <v>0</v>
      </c>
      <c r="BE26" s="429">
        <f ca="1">'&lt;&lt;CASH FLOW PROJECTIONS&gt;&gt;'!BE26+'&lt;&lt;CASH FLOW PROJECTIONS&gt;&gt;FLTE'!BE26</f>
        <v>0</v>
      </c>
      <c r="BF26" s="429">
        <f ca="1">'&lt;&lt;CASH FLOW PROJECTIONS&gt;&gt;'!BF26+'&lt;&lt;CASH FLOW PROJECTIONS&gt;&gt;FLTE'!BF26</f>
        <v>0</v>
      </c>
      <c r="BG26" s="429">
        <f ca="1">'&lt;&lt;CASH FLOW PROJECTIONS&gt;&gt;'!BG26+'&lt;&lt;CASH FLOW PROJECTIONS&gt;&gt;FLTE'!BG26</f>
        <v>0</v>
      </c>
      <c r="BH26" s="429">
        <f ca="1">'&lt;&lt;CASH FLOW PROJECTIONS&gt;&gt;'!BH26+'&lt;&lt;CASH FLOW PROJECTIONS&gt;&gt;FLTE'!BH26</f>
        <v>0</v>
      </c>
      <c r="BI26" s="429">
        <f ca="1">'&lt;&lt;CASH FLOW PROJECTIONS&gt;&gt;'!BI26+'&lt;&lt;CASH FLOW PROJECTIONS&gt;&gt;FLTE'!BI26</f>
        <v>0</v>
      </c>
      <c r="BJ26" s="429">
        <f ca="1">'&lt;&lt;CASH FLOW PROJECTIONS&gt;&gt;'!BJ26+'&lt;&lt;CASH FLOW PROJECTIONS&gt;&gt;FLTE'!BJ26</f>
        <v>0</v>
      </c>
      <c r="BK26" s="429">
        <f ca="1">'&lt;&lt;CASH FLOW PROJECTIONS&gt;&gt;'!BK26+'&lt;&lt;CASH FLOW PROJECTIONS&gt;&gt;FLTE'!BK26</f>
        <v>0</v>
      </c>
      <c r="BL26" s="429">
        <f ca="1">'&lt;&lt;CASH FLOW PROJECTIONS&gt;&gt;'!BL26+'&lt;&lt;CASH FLOW PROJECTIONS&gt;&gt;FLTE'!BL26</f>
        <v>0</v>
      </c>
      <c r="BM26" s="429">
        <f ca="1">'&lt;&lt;CASH FLOW PROJECTIONS&gt;&gt;'!BM26+'&lt;&lt;CASH FLOW PROJECTIONS&gt;&gt;FLTE'!BM26</f>
        <v>0</v>
      </c>
      <c r="BN26" s="429">
        <f ca="1">'&lt;&lt;CASH FLOW PROJECTIONS&gt;&gt;'!BN26+'&lt;&lt;CASH FLOW PROJECTIONS&gt;&gt;FLTE'!BN26</f>
        <v>0</v>
      </c>
      <c r="BO26" s="429">
        <f ca="1">'&lt;&lt;CASH FLOW PROJECTIONS&gt;&gt;'!BO26+'&lt;&lt;CASH FLOW PROJECTIONS&gt;&gt;FLTE'!BO26</f>
        <v>0</v>
      </c>
      <c r="BP26" s="429">
        <f ca="1">'&lt;&lt;CASH FLOW PROJECTIONS&gt;&gt;'!BP26+'&lt;&lt;CASH FLOW PROJECTIONS&gt;&gt;FLTE'!BP26</f>
        <v>0</v>
      </c>
      <c r="BQ26" s="429">
        <f ca="1">'&lt;&lt;CASH FLOW PROJECTIONS&gt;&gt;'!BQ26+'&lt;&lt;CASH FLOW PROJECTIONS&gt;&gt;FLTE'!BQ26</f>
        <v>0</v>
      </c>
      <c r="BR26" s="429">
        <f ca="1">'&lt;&lt;CASH FLOW PROJECTIONS&gt;&gt;'!BR26+'&lt;&lt;CASH FLOW PROJECTIONS&gt;&gt;FLTE'!BR26</f>
        <v>0</v>
      </c>
    </row>
    <row r="27" spans="2:70" s="421" customFormat="1" ht="25" customHeight="1" outlineLevel="1">
      <c r="B27" s="445" t="str">
        <f>'DIRECT COST'!B82</f>
        <v>Channel Upfront Commissions: CIB</v>
      </c>
      <c r="C27" s="429">
        <f>'&lt;&lt;CASH FLOW PROJECTIONS&gt;&gt;'!C27+'&lt;&lt;CASH FLOW PROJECTIONS&gt;&gt;FLTE'!C27</f>
        <v>0</v>
      </c>
      <c r="D27" s="429">
        <f>'&lt;&lt;CASH FLOW PROJECTIONS&gt;&gt;'!D27+'&lt;&lt;CASH FLOW PROJECTIONS&gt;&gt;FLTE'!D27</f>
        <v>0</v>
      </c>
      <c r="E27" s="429">
        <f>'&lt;&lt;CASH FLOW PROJECTIONS&gt;&gt;'!E27+'&lt;&lt;CASH FLOW PROJECTIONS&gt;&gt;FLTE'!E27</f>
        <v>0</v>
      </c>
      <c r="F27" s="429">
        <f>'&lt;&lt;CASH FLOW PROJECTIONS&gt;&gt;'!F27+'&lt;&lt;CASH FLOW PROJECTIONS&gt;&gt;FLTE'!F27</f>
        <v>0</v>
      </c>
      <c r="G27" s="429">
        <f>'&lt;&lt;CASH FLOW PROJECTIONS&gt;&gt;'!G27+'&lt;&lt;CASH FLOW PROJECTIONS&gt;&gt;FLTE'!G27</f>
        <v>0</v>
      </c>
      <c r="H27" s="429">
        <f>'&lt;&lt;CASH FLOW PROJECTIONS&gt;&gt;'!H27+'&lt;&lt;CASH FLOW PROJECTIONS&gt;&gt;FLTE'!H27</f>
        <v>0</v>
      </c>
      <c r="I27" s="429">
        <f>'&lt;&lt;CASH FLOW PROJECTIONS&gt;&gt;'!I27+'&lt;&lt;CASH FLOW PROJECTIONS&gt;&gt;FLTE'!I27</f>
        <v>0</v>
      </c>
      <c r="J27" s="429">
        <f>'&lt;&lt;CASH FLOW PROJECTIONS&gt;&gt;'!J27+'&lt;&lt;CASH FLOW PROJECTIONS&gt;&gt;FLTE'!J27</f>
        <v>0</v>
      </c>
      <c r="K27" s="429">
        <f ca="1">'&lt;&lt;CASH FLOW PROJECTIONS&gt;&gt;'!K27+'&lt;&lt;CASH FLOW PROJECTIONS&gt;&gt;FLTE'!K27</f>
        <v>5574119.9661016949</v>
      </c>
      <c r="L27" s="429">
        <f ca="1">'&lt;&lt;CASH FLOW PROJECTIONS&gt;&gt;'!L27+'&lt;&lt;CASH FLOW PROJECTIONS&gt;&gt;FLTE'!L27</f>
        <v>10397732.084745763</v>
      </c>
      <c r="M27" s="429">
        <f ca="1">'&lt;&lt;CASH FLOW PROJECTIONS&gt;&gt;'!M27+'&lt;&lt;CASH FLOW PROJECTIONS&gt;&gt;FLTE'!M27</f>
        <v>15794204.768199153</v>
      </c>
      <c r="N27" s="429">
        <f ca="1">'&lt;&lt;CASH FLOW PROJECTIONS&gt;&gt;'!N27+'&lt;&lt;CASH FLOW PROJECTIONS&gt;&gt;FLTE'!N27</f>
        <v>20686268.338207677</v>
      </c>
      <c r="O27" s="429">
        <f ca="1">'&lt;&lt;CASH FLOW PROJECTIONS&gt;&gt;'!O27+'&lt;&lt;CASH FLOW PROJECTIONS&gt;&gt;FLTE'!O27</f>
        <v>26054294.304533351</v>
      </c>
      <c r="P27" s="429">
        <f ca="1">'&lt;&lt;CASH FLOW PROJECTIONS&gt;&gt;'!P27+'&lt;&lt;CASH FLOW PROJECTIONS&gt;&gt;FLTE'!P27</f>
        <v>33316909.551527712</v>
      </c>
      <c r="Q27" s="429">
        <f ca="1">'&lt;&lt;CASH FLOW PROJECTIONS&gt;&gt;'!Q27+'&lt;&lt;CASH FLOW PROJECTIONS&gt;&gt;FLTE'!Q27</f>
        <v>42771986.628747918</v>
      </c>
      <c r="R27" s="429">
        <f ca="1">'&lt;&lt;CASH FLOW PROJECTIONS&gt;&gt;'!R27+'&lt;&lt;CASH FLOW PROJECTIONS&gt;&gt;FLTE'!R27</f>
        <v>52351916.125491939</v>
      </c>
      <c r="S27" s="429">
        <f ca="1">'&lt;&lt;CASH FLOW PROJECTIONS&gt;&gt;'!S27+'&lt;&lt;CASH FLOW PROJECTIONS&gt;&gt;FLTE'!S27</f>
        <v>62310352.253041036</v>
      </c>
      <c r="T27" s="429">
        <f ca="1">'&lt;&lt;CASH FLOW PROJECTIONS&gt;&gt;'!T27+'&lt;&lt;CASH FLOW PROJECTIONS&gt;&gt;FLTE'!T27</f>
        <v>70734027.644377634</v>
      </c>
      <c r="U27" s="429">
        <f ca="1">'&lt;&lt;CASH FLOW PROJECTIONS&gt;&gt;'!U27+'&lt;&lt;CASH FLOW PROJECTIONS&gt;&gt;FLTE'!U27</f>
        <v>81070418.981333137</v>
      </c>
      <c r="V27" s="429">
        <f ca="1">'&lt;&lt;CASH FLOW PROJECTIONS&gt;&gt;'!V27+'&lt;&lt;CASH FLOW PROJECTIONS&gt;&gt;FLTE'!V27</f>
        <v>92912924.713925734</v>
      </c>
      <c r="W27" s="429">
        <f ca="1">'&lt;&lt;CASH FLOW PROJECTIONS&gt;&gt;'!W27+'&lt;&lt;CASH FLOW PROJECTIONS&gt;&gt;FLTE'!W27</f>
        <v>102021646.31757402</v>
      </c>
      <c r="X27" s="429">
        <f ca="1">'&lt;&lt;CASH FLOW PROJECTIONS&gt;&gt;'!X27+'&lt;&lt;CASH FLOW PROJECTIONS&gt;&gt;FLTE'!X27</f>
        <v>110503503.78849447</v>
      </c>
      <c r="Y27" s="429">
        <f ca="1">'&lt;&lt;CASH FLOW PROJECTIONS&gt;&gt;'!Y27+'&lt;&lt;CASH FLOW PROJECTIONS&gt;&gt;FLTE'!Y27</f>
        <v>121496694.79556826</v>
      </c>
      <c r="Z27" s="429">
        <f ca="1">'&lt;&lt;CASH FLOW PROJECTIONS&gt;&gt;'!Z27+'&lt;&lt;CASH FLOW PROJECTIONS&gt;&gt;FLTE'!Z27</f>
        <v>131801002.41246058</v>
      </c>
      <c r="AA27" s="429">
        <f ca="1">'&lt;&lt;CASH FLOW PROJECTIONS&gt;&gt;'!AA27+'&lt;&lt;CASH FLOW PROJECTIONS&gt;&gt;FLTE'!AA27</f>
        <v>143941286.40782434</v>
      </c>
      <c r="AB27" s="429">
        <f ca="1">'&lt;&lt;CASH FLOW PROJECTIONS&gt;&gt;'!AB27+'&lt;&lt;CASH FLOW PROJECTIONS&gt;&gt;FLTE'!AB27</f>
        <v>161722338.48831469</v>
      </c>
      <c r="AC27" s="429">
        <f ca="1">'&lt;&lt;CASH FLOW PROJECTIONS&gt;&gt;'!AC27+'&lt;&lt;CASH FLOW PROJECTIONS&gt;&gt;FLTE'!AC27</f>
        <v>185393796.22500661</v>
      </c>
      <c r="AD27" s="429">
        <f ca="1">'&lt;&lt;CASH FLOW PROJECTIONS&gt;&gt;'!AD27+'&lt;&lt;CASH FLOW PROJECTIONS&gt;&gt;FLTE'!AD27</f>
        <v>208341693.74438873</v>
      </c>
      <c r="AE27" s="429">
        <f ca="1">'&lt;&lt;CASH FLOW PROJECTIONS&gt;&gt;'!AE27+'&lt;&lt;CASH FLOW PROJECTIONS&gt;&gt;FLTE'!AE27</f>
        <v>230725325.80142972</v>
      </c>
      <c r="AF27" s="429">
        <f ca="1">'&lt;&lt;CASH FLOW PROJECTIONS&gt;&gt;'!AF27+'&lt;&lt;CASH FLOW PROJECTIONS&gt;&gt;FLTE'!AF27</f>
        <v>247382982.10491478</v>
      </c>
      <c r="AG27" s="429">
        <f ca="1">'&lt;&lt;CASH FLOW PROJECTIONS&gt;&gt;'!AG27+'&lt;&lt;CASH FLOW PROJECTIONS&gt;&gt;FLTE'!AG27</f>
        <v>266486598.38491982</v>
      </c>
      <c r="AH27" s="429">
        <f ca="1">'&lt;&lt;CASH FLOW PROJECTIONS&gt;&gt;'!AH27+'&lt;&lt;CASH FLOW PROJECTIONS&gt;&gt;FLTE'!AH27</f>
        <v>286442972.15346903</v>
      </c>
      <c r="AI27" s="429">
        <f ca="1">'&lt;&lt;CASH FLOW PROJECTIONS&gt;&gt;'!AI27+'&lt;&lt;CASH FLOW PROJECTIONS&gt;&gt;FLTE'!AI27</f>
        <v>391068180.57269931</v>
      </c>
      <c r="AJ27" s="429">
        <f ca="1">'&lt;&lt;CASH FLOW PROJECTIONS&gt;&gt;'!AJ27+'&lt;&lt;CASH FLOW PROJECTIONS&gt;&gt;FLTE'!AJ27</f>
        <v>403069321.59831339</v>
      </c>
      <c r="AK27" s="429">
        <f ca="1">'&lt;&lt;CASH FLOW PROJECTIONS&gt;&gt;'!AK27+'&lt;&lt;CASH FLOW PROJECTIONS&gt;&gt;FLTE'!AK27</f>
        <v>418374059.25004447</v>
      </c>
      <c r="AL27" s="429">
        <f ca="1">'&lt;&lt;CASH FLOW PROJECTIONS&gt;&gt;'!AL27+'&lt;&lt;CASH FLOW PROJECTIONS&gt;&gt;FLTE'!AL27</f>
        <v>430100529.95731974</v>
      </c>
      <c r="AM27" s="429">
        <f ca="1">'&lt;&lt;CASH FLOW PROJECTIONS&gt;&gt;'!AM27+'&lt;&lt;CASH FLOW PROJECTIONS&gt;&gt;FLTE'!AM27</f>
        <v>443500708.18069524</v>
      </c>
      <c r="AN27" s="429">
        <f ca="1">'&lt;&lt;CASH FLOW PROJECTIONS&gt;&gt;'!AN27+'&lt;&lt;CASH FLOW PROJECTIONS&gt;&gt;FLTE'!AN27</f>
        <v>465186226.73745614</v>
      </c>
      <c r="AO27" s="429">
        <f ca="1">'&lt;&lt;CASH FLOW PROJECTIONS&gt;&gt;'!AO27+'&lt;&lt;CASH FLOW PROJECTIONS&gt;&gt;FLTE'!AO27</f>
        <v>494872016.68325436</v>
      </c>
      <c r="AP27" s="429">
        <f ca="1">'&lt;&lt;CASH FLOW PROJECTIONS&gt;&gt;'!AP27+'&lt;&lt;CASH FLOW PROJECTIONS&gt;&gt;FLTE'!AP27</f>
        <v>521498502.33802915</v>
      </c>
      <c r="AQ27" s="429">
        <f ca="1">'&lt;&lt;CASH FLOW PROJECTIONS&gt;&gt;'!AQ27+'&lt;&lt;CASH FLOW PROJECTIONS&gt;&gt;FLTE'!AQ27</f>
        <v>545793362.43996716</v>
      </c>
      <c r="AR27" s="429">
        <f ca="1">'&lt;&lt;CASH FLOW PROJECTIONS&gt;&gt;'!AR27+'&lt;&lt;CASH FLOW PROJECTIONS&gt;&gt;FLTE'!AR27</f>
        <v>560463149.29641986</v>
      </c>
      <c r="AS27" s="429">
        <f ca="1">'&lt;&lt;CASH FLOW PROJECTIONS&gt;&gt;'!AS27+'&lt;&lt;CASH FLOW PROJECTIONS&gt;&gt;FLTE'!AS27</f>
        <v>578098522.01312292</v>
      </c>
      <c r="AT27" s="429">
        <f ca="1">'&lt;&lt;CASH FLOW PROJECTIONS&gt;&gt;'!AT27+'&lt;&lt;CASH FLOW PROJECTIONS&gt;&gt;FLTE'!AT27</f>
        <v>596481199.17587471</v>
      </c>
      <c r="AU27" s="429">
        <f ca="1">'&lt;&lt;CASH FLOW PROJECTIONS&gt;&gt;'!AU27+'&lt;&lt;CASH FLOW PROJECTIONS&gt;&gt;FLTE'!AU27</f>
        <v>603668963.65670943</v>
      </c>
      <c r="AV27" s="429">
        <f ca="1">'&lt;&lt;CASH FLOW PROJECTIONS&gt;&gt;'!AV27+'&lt;&lt;CASH FLOW PROJECTIONS&gt;&gt;FLTE'!AV27</f>
        <v>606684802.07569993</v>
      </c>
      <c r="AW27" s="429">
        <f ca="1">'&lt;&lt;CASH FLOW PROJECTIONS&gt;&gt;'!AW27+'&lt;&lt;CASH FLOW PROJECTIONS&gt;&gt;FLTE'!AW27</f>
        <v>613258785.44757843</v>
      </c>
      <c r="AX27" s="429">
        <f ca="1">'&lt;&lt;CASH FLOW PROJECTIONS&gt;&gt;'!AX27+'&lt;&lt;CASH FLOW PROJECTIONS&gt;&gt;FLTE'!AX27</f>
        <v>616283919.0834372</v>
      </c>
      <c r="AY27" s="429">
        <f ca="1">'&lt;&lt;CASH FLOW PROJECTIONS&gt;&gt;'!AY27+'&lt;&lt;CASH FLOW PROJECTIONS&gt;&gt;FLTE'!AY27</f>
        <v>621246902.50938332</v>
      </c>
      <c r="AZ27" s="429">
        <f ca="1">'&lt;&lt;CASH FLOW PROJECTIONS&gt;&gt;'!AZ27+'&lt;&lt;CASH FLOW PROJECTIONS&gt;&gt;FLTE'!AZ27</f>
        <v>634906605.04560125</v>
      </c>
      <c r="BA27" s="429">
        <f ca="1">'&lt;&lt;CASH FLOW PROJECTIONS&gt;&gt;'!BA27+'&lt;&lt;CASH FLOW PROJECTIONS&gt;&gt;FLTE'!BA27</f>
        <v>656922846.24967766</v>
      </c>
      <c r="BB27" s="429">
        <f ca="1">'&lt;&lt;CASH FLOW PROJECTIONS&gt;&gt;'!BB27+'&lt;&lt;CASH FLOW PROJECTIONS&gt;&gt;FLTE'!BB27</f>
        <v>676063176.75387537</v>
      </c>
      <c r="BC27" s="429">
        <f ca="1">'&lt;&lt;CASH FLOW PROJECTIONS&gt;&gt;'!BC27+'&lt;&lt;CASH FLOW PROJECTIONS&gt;&gt;FLTE'!BC27</f>
        <v>693101051.99929333</v>
      </c>
      <c r="BD27" s="429">
        <f ca="1">'&lt;&lt;CASH FLOW PROJECTIONS&gt;&gt;'!BD27+'&lt;&lt;CASH FLOW PROJECTIONS&gt;&gt;FLTE'!BD27</f>
        <v>700707175.21472657</v>
      </c>
      <c r="BE27" s="429">
        <f ca="1">'&lt;&lt;CASH FLOW PROJECTIONS&gt;&gt;'!BE27+'&lt;&lt;CASH FLOW PROJECTIONS&gt;&gt;FLTE'!BE27</f>
        <v>711586534.3293097</v>
      </c>
      <c r="BF27" s="429">
        <f ca="1">'&lt;&lt;CASH FLOW PROJECTIONS&gt;&gt;'!BF27+'&lt;&lt;CASH FLOW PROJECTIONS&gt;&gt;FLTE'!BF27</f>
        <v>723499796.58547091</v>
      </c>
      <c r="BG27" s="429">
        <f ca="1">'&lt;&lt;CASH FLOW PROJECTIONS&gt;&gt;'!BG27+'&lt;&lt;CASH FLOW PROJECTIONS&gt;&gt;FLTE'!BG27</f>
        <v>724457533.06386185</v>
      </c>
      <c r="BH27" s="429">
        <f ca="1">'&lt;&lt;CASH FLOW PROJECTIONS&gt;&gt;'!BH27+'&lt;&lt;CASH FLOW PROJECTIONS&gt;&gt;FLTE'!BH27</f>
        <v>721514602.75196791</v>
      </c>
      <c r="BI27" s="429">
        <f ca="1">'&lt;&lt;CASH FLOW PROJECTIONS&gt;&gt;'!BI27+'&lt;&lt;CASH FLOW PROJECTIONS&gt;&gt;FLTE'!BI27</f>
        <v>722416895.45798254</v>
      </c>
      <c r="BJ27" s="429">
        <f ca="1">'&lt;&lt;CASH FLOW PROJECTIONS&gt;&gt;'!BJ27+'&lt;&lt;CASH FLOW PROJECTIONS&gt;&gt;FLTE'!BJ27</f>
        <v>720030798.22249889</v>
      </c>
      <c r="BK27" s="429">
        <f ca="1">'&lt;&lt;CASH FLOW PROJECTIONS&gt;&gt;'!BK27+'&lt;&lt;CASH FLOW PROJECTIONS&gt;&gt;FLTE'!BK27</f>
        <v>719844902.53063858</v>
      </c>
      <c r="BL27" s="429">
        <f ca="1">'&lt;&lt;CASH FLOW PROJECTIONS&gt;&gt;'!BL27+'&lt;&lt;CASH FLOW PROJECTIONS&gt;&gt;FLTE'!BL27</f>
        <v>728611916.61279213</v>
      </c>
      <c r="BM27" s="429">
        <f ca="1">'&lt;&lt;CASH FLOW PROJECTIONS&gt;&gt;'!BM27+'&lt;&lt;CASH FLOW PROJECTIONS&gt;&gt;FLTE'!BM27</f>
        <v>745977426.66757298</v>
      </c>
      <c r="BN27" s="429">
        <f ca="1">'&lt;&lt;CASH FLOW PROJECTIONS&gt;&gt;'!BN27+'&lt;&lt;CASH FLOW PROJECTIONS&gt;&gt;FLTE'!BN27</f>
        <v>760689289.51954913</v>
      </c>
      <c r="BO27" s="429">
        <f ca="1">'&lt;&lt;CASH FLOW PROJECTIONS&gt;&gt;'!BO27+'&lt;&lt;CASH FLOW PROJECTIONS&gt;&gt;FLTE'!BO27</f>
        <v>773513366.93432295</v>
      </c>
      <c r="BP27" s="429">
        <f ca="1">'&lt;&lt;CASH FLOW PROJECTIONS&gt;&gt;'!BP27+'&lt;&lt;CASH FLOW PROJECTIONS&gt;&gt;FLTE'!BP27</f>
        <v>777106872.02752554</v>
      </c>
      <c r="BQ27" s="429">
        <f ca="1">'&lt;&lt;CASH FLOW PROJECTIONS&gt;&gt;'!BQ27+'&lt;&lt;CASH FLOW PROJECTIONS&gt;&gt;FLTE'!BQ27</f>
        <v>784172104.76896822</v>
      </c>
      <c r="BR27" s="429">
        <f ca="1">'&lt;&lt;CASH FLOW PROJECTIONS&gt;&gt;'!BR27+'&lt;&lt;CASH FLOW PROJECTIONS&gt;&gt;FLTE'!BR27</f>
        <v>792459246.12796783</v>
      </c>
    </row>
    <row r="28" spans="2:70" s="421" customFormat="1" ht="25" customHeight="1" outlineLevel="1">
      <c r="B28" s="445" t="str">
        <f>'DIRECT COST'!B83</f>
        <v>Channel Upfront Commissions: Device</v>
      </c>
      <c r="C28" s="429">
        <f>'&lt;&lt;CASH FLOW PROJECTIONS&gt;&gt;'!C28+'&lt;&lt;CASH FLOW PROJECTIONS&gt;&gt;FLTE'!C28</f>
        <v>0</v>
      </c>
      <c r="D28" s="429">
        <f>'&lt;&lt;CASH FLOW PROJECTIONS&gt;&gt;'!D28+'&lt;&lt;CASH FLOW PROJECTIONS&gt;&gt;FLTE'!D28</f>
        <v>0</v>
      </c>
      <c r="E28" s="429">
        <f>'&lt;&lt;CASH FLOW PROJECTIONS&gt;&gt;'!E28+'&lt;&lt;CASH FLOW PROJECTIONS&gt;&gt;FLTE'!E28</f>
        <v>0</v>
      </c>
      <c r="F28" s="429">
        <f>'&lt;&lt;CASH FLOW PROJECTIONS&gt;&gt;'!F28+'&lt;&lt;CASH FLOW PROJECTIONS&gt;&gt;FLTE'!F28</f>
        <v>0</v>
      </c>
      <c r="G28" s="429">
        <f>'&lt;&lt;CASH FLOW PROJECTIONS&gt;&gt;'!G28+'&lt;&lt;CASH FLOW PROJECTIONS&gt;&gt;FLTE'!G28</f>
        <v>0</v>
      </c>
      <c r="H28" s="429">
        <f>'&lt;&lt;CASH FLOW PROJECTIONS&gt;&gt;'!H28+'&lt;&lt;CASH FLOW PROJECTIONS&gt;&gt;FLTE'!H28</f>
        <v>0</v>
      </c>
      <c r="I28" s="429">
        <f>'&lt;&lt;CASH FLOW PROJECTIONS&gt;&gt;'!I28+'&lt;&lt;CASH FLOW PROJECTIONS&gt;&gt;FLTE'!I28</f>
        <v>0</v>
      </c>
      <c r="J28" s="429">
        <f>'&lt;&lt;CASH FLOW PROJECTIONS&gt;&gt;'!J28+'&lt;&lt;CASH FLOW PROJECTIONS&gt;&gt;FLTE'!J28</f>
        <v>0</v>
      </c>
      <c r="K28" s="429">
        <f ca="1">'&lt;&lt;CASH FLOW PROJECTIONS&gt;&gt;'!K28+'&lt;&lt;CASH FLOW PROJECTIONS&gt;&gt;FLTE'!K28</f>
        <v>0</v>
      </c>
      <c r="L28" s="429">
        <f ca="1">'&lt;&lt;CASH FLOW PROJECTIONS&gt;&gt;'!L28+'&lt;&lt;CASH FLOW PROJECTIONS&gt;&gt;FLTE'!L28</f>
        <v>0</v>
      </c>
      <c r="M28" s="429">
        <f ca="1">'&lt;&lt;CASH FLOW PROJECTIONS&gt;&gt;'!M28+'&lt;&lt;CASH FLOW PROJECTIONS&gt;&gt;FLTE'!M28</f>
        <v>0</v>
      </c>
      <c r="N28" s="429">
        <f ca="1">'&lt;&lt;CASH FLOW PROJECTIONS&gt;&gt;'!N28+'&lt;&lt;CASH FLOW PROJECTIONS&gt;&gt;FLTE'!N28</f>
        <v>0</v>
      </c>
      <c r="O28" s="429">
        <f ca="1">'&lt;&lt;CASH FLOW PROJECTIONS&gt;&gt;'!O28+'&lt;&lt;CASH FLOW PROJECTIONS&gt;&gt;FLTE'!O28</f>
        <v>0</v>
      </c>
      <c r="P28" s="429">
        <f ca="1">'&lt;&lt;CASH FLOW PROJECTIONS&gt;&gt;'!P28+'&lt;&lt;CASH FLOW PROJECTIONS&gt;&gt;FLTE'!P28</f>
        <v>0</v>
      </c>
      <c r="Q28" s="429">
        <f ca="1">'&lt;&lt;CASH FLOW PROJECTIONS&gt;&gt;'!Q28+'&lt;&lt;CASH FLOW PROJECTIONS&gt;&gt;FLTE'!Q28</f>
        <v>0</v>
      </c>
      <c r="R28" s="429">
        <f ca="1">'&lt;&lt;CASH FLOW PROJECTIONS&gt;&gt;'!R28+'&lt;&lt;CASH FLOW PROJECTIONS&gt;&gt;FLTE'!R28</f>
        <v>0</v>
      </c>
      <c r="S28" s="429">
        <f ca="1">'&lt;&lt;CASH FLOW PROJECTIONS&gt;&gt;'!S28+'&lt;&lt;CASH FLOW PROJECTIONS&gt;&gt;FLTE'!S28</f>
        <v>0</v>
      </c>
      <c r="T28" s="429">
        <f ca="1">'&lt;&lt;CASH FLOW PROJECTIONS&gt;&gt;'!T28+'&lt;&lt;CASH FLOW PROJECTIONS&gt;&gt;FLTE'!T28</f>
        <v>0</v>
      </c>
      <c r="U28" s="429">
        <f ca="1">'&lt;&lt;CASH FLOW PROJECTIONS&gt;&gt;'!U28+'&lt;&lt;CASH FLOW PROJECTIONS&gt;&gt;FLTE'!U28</f>
        <v>0</v>
      </c>
      <c r="V28" s="429">
        <f ca="1">'&lt;&lt;CASH FLOW PROJECTIONS&gt;&gt;'!V28+'&lt;&lt;CASH FLOW PROJECTIONS&gt;&gt;FLTE'!V28</f>
        <v>0</v>
      </c>
      <c r="W28" s="429">
        <f ca="1">'&lt;&lt;CASH FLOW PROJECTIONS&gt;&gt;'!W28+'&lt;&lt;CASH FLOW PROJECTIONS&gt;&gt;FLTE'!W28</f>
        <v>0</v>
      </c>
      <c r="X28" s="429">
        <f ca="1">'&lt;&lt;CASH FLOW PROJECTIONS&gt;&gt;'!X28+'&lt;&lt;CASH FLOW PROJECTIONS&gt;&gt;FLTE'!X28</f>
        <v>0</v>
      </c>
      <c r="Y28" s="429">
        <f ca="1">'&lt;&lt;CASH FLOW PROJECTIONS&gt;&gt;'!Y28+'&lt;&lt;CASH FLOW PROJECTIONS&gt;&gt;FLTE'!Y28</f>
        <v>0</v>
      </c>
      <c r="Z28" s="429">
        <f ca="1">'&lt;&lt;CASH FLOW PROJECTIONS&gt;&gt;'!Z28+'&lt;&lt;CASH FLOW PROJECTIONS&gt;&gt;FLTE'!Z28</f>
        <v>0</v>
      </c>
      <c r="AA28" s="429">
        <f ca="1">'&lt;&lt;CASH FLOW PROJECTIONS&gt;&gt;'!AA28+'&lt;&lt;CASH FLOW PROJECTIONS&gt;&gt;FLTE'!AA28</f>
        <v>0</v>
      </c>
      <c r="AB28" s="429">
        <f ca="1">'&lt;&lt;CASH FLOW PROJECTIONS&gt;&gt;'!AB28+'&lt;&lt;CASH FLOW PROJECTIONS&gt;&gt;FLTE'!AB28</f>
        <v>0</v>
      </c>
      <c r="AC28" s="429">
        <f ca="1">'&lt;&lt;CASH FLOW PROJECTIONS&gt;&gt;'!AC28+'&lt;&lt;CASH FLOW PROJECTIONS&gt;&gt;FLTE'!AC28</f>
        <v>0</v>
      </c>
      <c r="AD28" s="429">
        <f ca="1">'&lt;&lt;CASH FLOW PROJECTIONS&gt;&gt;'!AD28+'&lt;&lt;CASH FLOW PROJECTIONS&gt;&gt;FLTE'!AD28</f>
        <v>0</v>
      </c>
      <c r="AE28" s="429">
        <f ca="1">'&lt;&lt;CASH FLOW PROJECTIONS&gt;&gt;'!AE28+'&lt;&lt;CASH FLOW PROJECTIONS&gt;&gt;FLTE'!AE28</f>
        <v>0</v>
      </c>
      <c r="AF28" s="429">
        <f ca="1">'&lt;&lt;CASH FLOW PROJECTIONS&gt;&gt;'!AF28+'&lt;&lt;CASH FLOW PROJECTIONS&gt;&gt;FLTE'!AF28</f>
        <v>0</v>
      </c>
      <c r="AG28" s="429">
        <f ca="1">'&lt;&lt;CASH FLOW PROJECTIONS&gt;&gt;'!AG28+'&lt;&lt;CASH FLOW PROJECTIONS&gt;&gt;FLTE'!AG28</f>
        <v>0</v>
      </c>
      <c r="AH28" s="429">
        <f ca="1">'&lt;&lt;CASH FLOW PROJECTIONS&gt;&gt;'!AH28+'&lt;&lt;CASH FLOW PROJECTIONS&gt;&gt;FLTE'!AH28</f>
        <v>0</v>
      </c>
      <c r="AI28" s="429">
        <f ca="1">'&lt;&lt;CASH FLOW PROJECTIONS&gt;&gt;'!AI28+'&lt;&lt;CASH FLOW PROJECTIONS&gt;&gt;FLTE'!AI28</f>
        <v>0</v>
      </c>
      <c r="AJ28" s="429">
        <f ca="1">'&lt;&lt;CASH FLOW PROJECTIONS&gt;&gt;'!AJ28+'&lt;&lt;CASH FLOW PROJECTIONS&gt;&gt;FLTE'!AJ28</f>
        <v>0</v>
      </c>
      <c r="AK28" s="429">
        <f ca="1">'&lt;&lt;CASH FLOW PROJECTIONS&gt;&gt;'!AK28+'&lt;&lt;CASH FLOW PROJECTIONS&gt;&gt;FLTE'!AK28</f>
        <v>0</v>
      </c>
      <c r="AL28" s="429">
        <f ca="1">'&lt;&lt;CASH FLOW PROJECTIONS&gt;&gt;'!AL28+'&lt;&lt;CASH FLOW PROJECTIONS&gt;&gt;FLTE'!AL28</f>
        <v>0</v>
      </c>
      <c r="AM28" s="429">
        <f ca="1">'&lt;&lt;CASH FLOW PROJECTIONS&gt;&gt;'!AM28+'&lt;&lt;CASH FLOW PROJECTIONS&gt;&gt;FLTE'!AM28</f>
        <v>0</v>
      </c>
      <c r="AN28" s="429">
        <f ca="1">'&lt;&lt;CASH FLOW PROJECTIONS&gt;&gt;'!AN28+'&lt;&lt;CASH FLOW PROJECTIONS&gt;&gt;FLTE'!AN28</f>
        <v>0</v>
      </c>
      <c r="AO28" s="429">
        <f ca="1">'&lt;&lt;CASH FLOW PROJECTIONS&gt;&gt;'!AO28+'&lt;&lt;CASH FLOW PROJECTIONS&gt;&gt;FLTE'!AO28</f>
        <v>0</v>
      </c>
      <c r="AP28" s="429">
        <f ca="1">'&lt;&lt;CASH FLOW PROJECTIONS&gt;&gt;'!AP28+'&lt;&lt;CASH FLOW PROJECTIONS&gt;&gt;FLTE'!AP28</f>
        <v>0</v>
      </c>
      <c r="AQ28" s="429">
        <f ca="1">'&lt;&lt;CASH FLOW PROJECTIONS&gt;&gt;'!AQ28+'&lt;&lt;CASH FLOW PROJECTIONS&gt;&gt;FLTE'!AQ28</f>
        <v>0</v>
      </c>
      <c r="AR28" s="429">
        <f ca="1">'&lt;&lt;CASH FLOW PROJECTIONS&gt;&gt;'!AR28+'&lt;&lt;CASH FLOW PROJECTIONS&gt;&gt;FLTE'!AR28</f>
        <v>0</v>
      </c>
      <c r="AS28" s="429">
        <f ca="1">'&lt;&lt;CASH FLOW PROJECTIONS&gt;&gt;'!AS28+'&lt;&lt;CASH FLOW PROJECTIONS&gt;&gt;FLTE'!AS28</f>
        <v>0</v>
      </c>
      <c r="AT28" s="429">
        <f ca="1">'&lt;&lt;CASH FLOW PROJECTIONS&gt;&gt;'!AT28+'&lt;&lt;CASH FLOW PROJECTIONS&gt;&gt;FLTE'!AT28</f>
        <v>0</v>
      </c>
      <c r="AU28" s="429">
        <f ca="1">'&lt;&lt;CASH FLOW PROJECTIONS&gt;&gt;'!AU28+'&lt;&lt;CASH FLOW PROJECTIONS&gt;&gt;FLTE'!AU28</f>
        <v>0</v>
      </c>
      <c r="AV28" s="429">
        <f ca="1">'&lt;&lt;CASH FLOW PROJECTIONS&gt;&gt;'!AV28+'&lt;&lt;CASH FLOW PROJECTIONS&gt;&gt;FLTE'!AV28</f>
        <v>0</v>
      </c>
      <c r="AW28" s="429">
        <f ca="1">'&lt;&lt;CASH FLOW PROJECTIONS&gt;&gt;'!AW28+'&lt;&lt;CASH FLOW PROJECTIONS&gt;&gt;FLTE'!AW28</f>
        <v>0</v>
      </c>
      <c r="AX28" s="429">
        <f ca="1">'&lt;&lt;CASH FLOW PROJECTIONS&gt;&gt;'!AX28+'&lt;&lt;CASH FLOW PROJECTIONS&gt;&gt;FLTE'!AX28</f>
        <v>0</v>
      </c>
      <c r="AY28" s="429">
        <f ca="1">'&lt;&lt;CASH FLOW PROJECTIONS&gt;&gt;'!AY28+'&lt;&lt;CASH FLOW PROJECTIONS&gt;&gt;FLTE'!AY28</f>
        <v>0</v>
      </c>
      <c r="AZ28" s="429">
        <f ca="1">'&lt;&lt;CASH FLOW PROJECTIONS&gt;&gt;'!AZ28+'&lt;&lt;CASH FLOW PROJECTIONS&gt;&gt;FLTE'!AZ28</f>
        <v>0</v>
      </c>
      <c r="BA28" s="429">
        <f ca="1">'&lt;&lt;CASH FLOW PROJECTIONS&gt;&gt;'!BA28+'&lt;&lt;CASH FLOW PROJECTIONS&gt;&gt;FLTE'!BA28</f>
        <v>0</v>
      </c>
      <c r="BB28" s="429">
        <f ca="1">'&lt;&lt;CASH FLOW PROJECTIONS&gt;&gt;'!BB28+'&lt;&lt;CASH FLOW PROJECTIONS&gt;&gt;FLTE'!BB28</f>
        <v>0</v>
      </c>
      <c r="BC28" s="429">
        <f ca="1">'&lt;&lt;CASH FLOW PROJECTIONS&gt;&gt;'!BC28+'&lt;&lt;CASH FLOW PROJECTIONS&gt;&gt;FLTE'!BC28</f>
        <v>0</v>
      </c>
      <c r="BD28" s="429">
        <f ca="1">'&lt;&lt;CASH FLOW PROJECTIONS&gt;&gt;'!BD28+'&lt;&lt;CASH FLOW PROJECTIONS&gt;&gt;FLTE'!BD28</f>
        <v>0</v>
      </c>
      <c r="BE28" s="429">
        <f ca="1">'&lt;&lt;CASH FLOW PROJECTIONS&gt;&gt;'!BE28+'&lt;&lt;CASH FLOW PROJECTIONS&gt;&gt;FLTE'!BE28</f>
        <v>0</v>
      </c>
      <c r="BF28" s="429">
        <f ca="1">'&lt;&lt;CASH FLOW PROJECTIONS&gt;&gt;'!BF28+'&lt;&lt;CASH FLOW PROJECTIONS&gt;&gt;FLTE'!BF28</f>
        <v>0</v>
      </c>
      <c r="BG28" s="429">
        <f ca="1">'&lt;&lt;CASH FLOW PROJECTIONS&gt;&gt;'!BG28+'&lt;&lt;CASH FLOW PROJECTIONS&gt;&gt;FLTE'!BG28</f>
        <v>0</v>
      </c>
      <c r="BH28" s="429">
        <f ca="1">'&lt;&lt;CASH FLOW PROJECTIONS&gt;&gt;'!BH28+'&lt;&lt;CASH FLOW PROJECTIONS&gt;&gt;FLTE'!BH28</f>
        <v>0</v>
      </c>
      <c r="BI28" s="429">
        <f ca="1">'&lt;&lt;CASH FLOW PROJECTIONS&gt;&gt;'!BI28+'&lt;&lt;CASH FLOW PROJECTIONS&gt;&gt;FLTE'!BI28</f>
        <v>0</v>
      </c>
      <c r="BJ28" s="429">
        <f ca="1">'&lt;&lt;CASH FLOW PROJECTIONS&gt;&gt;'!BJ28+'&lt;&lt;CASH FLOW PROJECTIONS&gt;&gt;FLTE'!BJ28</f>
        <v>0</v>
      </c>
      <c r="BK28" s="429">
        <f ca="1">'&lt;&lt;CASH FLOW PROJECTIONS&gt;&gt;'!BK28+'&lt;&lt;CASH FLOW PROJECTIONS&gt;&gt;FLTE'!BK28</f>
        <v>0</v>
      </c>
      <c r="BL28" s="429">
        <f ca="1">'&lt;&lt;CASH FLOW PROJECTIONS&gt;&gt;'!BL28+'&lt;&lt;CASH FLOW PROJECTIONS&gt;&gt;FLTE'!BL28</f>
        <v>0</v>
      </c>
      <c r="BM28" s="429">
        <f ca="1">'&lt;&lt;CASH FLOW PROJECTIONS&gt;&gt;'!BM28+'&lt;&lt;CASH FLOW PROJECTIONS&gt;&gt;FLTE'!BM28</f>
        <v>0</v>
      </c>
      <c r="BN28" s="429">
        <f ca="1">'&lt;&lt;CASH FLOW PROJECTIONS&gt;&gt;'!BN28+'&lt;&lt;CASH FLOW PROJECTIONS&gt;&gt;FLTE'!BN28</f>
        <v>0</v>
      </c>
      <c r="BO28" s="429">
        <f ca="1">'&lt;&lt;CASH FLOW PROJECTIONS&gt;&gt;'!BO28+'&lt;&lt;CASH FLOW PROJECTIONS&gt;&gt;FLTE'!BO28</f>
        <v>0</v>
      </c>
      <c r="BP28" s="429">
        <f ca="1">'&lt;&lt;CASH FLOW PROJECTIONS&gt;&gt;'!BP28+'&lt;&lt;CASH FLOW PROJECTIONS&gt;&gt;FLTE'!BP28</f>
        <v>0</v>
      </c>
      <c r="BQ28" s="429">
        <f ca="1">'&lt;&lt;CASH FLOW PROJECTIONS&gt;&gt;'!BQ28+'&lt;&lt;CASH FLOW PROJECTIONS&gt;&gt;FLTE'!BQ28</f>
        <v>0</v>
      </c>
      <c r="BR28" s="429">
        <f ca="1">'&lt;&lt;CASH FLOW PROJECTIONS&gt;&gt;'!BR28+'&lt;&lt;CASH FLOW PROJECTIONS&gt;&gt;FLTE'!BR28</f>
        <v>0</v>
      </c>
    </row>
    <row r="29" spans="2:70" s="421" customFormat="1" ht="25" customHeight="1" outlineLevel="1">
      <c r="B29" s="445" t="str">
        <f>'DIRECT COST'!B84</f>
        <v>Channel Ongoing Commission: Subscription</v>
      </c>
      <c r="C29" s="429">
        <f>'&lt;&lt;CASH FLOW PROJECTIONS&gt;&gt;'!C29+'&lt;&lt;CASH FLOW PROJECTIONS&gt;&gt;FLTE'!C29</f>
        <v>0</v>
      </c>
      <c r="D29" s="429">
        <f>'&lt;&lt;CASH FLOW PROJECTIONS&gt;&gt;'!D29+'&lt;&lt;CASH FLOW PROJECTIONS&gt;&gt;FLTE'!D29</f>
        <v>0</v>
      </c>
      <c r="E29" s="429">
        <f>'&lt;&lt;CASH FLOW PROJECTIONS&gt;&gt;'!E29+'&lt;&lt;CASH FLOW PROJECTIONS&gt;&gt;FLTE'!E29</f>
        <v>0</v>
      </c>
      <c r="F29" s="429">
        <f>'&lt;&lt;CASH FLOW PROJECTIONS&gt;&gt;'!F29+'&lt;&lt;CASH FLOW PROJECTIONS&gt;&gt;FLTE'!F29</f>
        <v>0</v>
      </c>
      <c r="G29" s="429">
        <f>'&lt;&lt;CASH FLOW PROJECTIONS&gt;&gt;'!G29+'&lt;&lt;CASH FLOW PROJECTIONS&gt;&gt;FLTE'!G29</f>
        <v>0</v>
      </c>
      <c r="H29" s="429">
        <f>'&lt;&lt;CASH FLOW PROJECTIONS&gt;&gt;'!H29+'&lt;&lt;CASH FLOW PROJECTIONS&gt;&gt;FLTE'!H29</f>
        <v>0</v>
      </c>
      <c r="I29" s="429">
        <f>'&lt;&lt;CASH FLOW PROJECTIONS&gt;&gt;'!I29+'&lt;&lt;CASH FLOW PROJECTIONS&gt;&gt;FLTE'!I29</f>
        <v>0</v>
      </c>
      <c r="J29" s="429">
        <f>'&lt;&lt;CASH FLOW PROJECTIONS&gt;&gt;'!J29+'&lt;&lt;CASH FLOW PROJECTIONS&gt;&gt;FLTE'!J29</f>
        <v>0</v>
      </c>
      <c r="K29" s="429">
        <f ca="1">'&lt;&lt;CASH FLOW PROJECTIONS&gt;&gt;'!K29+'&lt;&lt;CASH FLOW PROJECTIONS&gt;&gt;FLTE'!K29</f>
        <v>0</v>
      </c>
      <c r="L29" s="429">
        <f ca="1">'&lt;&lt;CASH FLOW PROJECTIONS&gt;&gt;'!L29+'&lt;&lt;CASH FLOW PROJECTIONS&gt;&gt;FLTE'!L29</f>
        <v>0</v>
      </c>
      <c r="M29" s="429">
        <f ca="1">'&lt;&lt;CASH FLOW PROJECTIONS&gt;&gt;'!M29+'&lt;&lt;CASH FLOW PROJECTIONS&gt;&gt;FLTE'!M29</f>
        <v>0</v>
      </c>
      <c r="N29" s="429">
        <f ca="1">'&lt;&lt;CASH FLOW PROJECTIONS&gt;&gt;'!N29+'&lt;&lt;CASH FLOW PROJECTIONS&gt;&gt;FLTE'!N29</f>
        <v>0</v>
      </c>
      <c r="O29" s="429">
        <f ca="1">'&lt;&lt;CASH FLOW PROJECTIONS&gt;&gt;'!O29+'&lt;&lt;CASH FLOW PROJECTIONS&gt;&gt;FLTE'!O29</f>
        <v>0</v>
      </c>
      <c r="P29" s="429">
        <f ca="1">'&lt;&lt;CASH FLOW PROJECTIONS&gt;&gt;'!P29+'&lt;&lt;CASH FLOW PROJECTIONS&gt;&gt;FLTE'!P29</f>
        <v>0</v>
      </c>
      <c r="Q29" s="429">
        <f ca="1">'&lt;&lt;CASH FLOW PROJECTIONS&gt;&gt;'!Q29+'&lt;&lt;CASH FLOW PROJECTIONS&gt;&gt;FLTE'!Q29</f>
        <v>0</v>
      </c>
      <c r="R29" s="429">
        <f ca="1">'&lt;&lt;CASH FLOW PROJECTIONS&gt;&gt;'!R29+'&lt;&lt;CASH FLOW PROJECTIONS&gt;&gt;FLTE'!R29</f>
        <v>0</v>
      </c>
      <c r="S29" s="429">
        <f ca="1">'&lt;&lt;CASH FLOW PROJECTIONS&gt;&gt;'!S29+'&lt;&lt;CASH FLOW PROJECTIONS&gt;&gt;FLTE'!S29</f>
        <v>0</v>
      </c>
      <c r="T29" s="429">
        <f ca="1">'&lt;&lt;CASH FLOW PROJECTIONS&gt;&gt;'!T29+'&lt;&lt;CASH FLOW PROJECTIONS&gt;&gt;FLTE'!T29</f>
        <v>0</v>
      </c>
      <c r="U29" s="429">
        <f ca="1">'&lt;&lt;CASH FLOW PROJECTIONS&gt;&gt;'!U29+'&lt;&lt;CASH FLOW PROJECTIONS&gt;&gt;FLTE'!U29</f>
        <v>0</v>
      </c>
      <c r="V29" s="429">
        <f ca="1">'&lt;&lt;CASH FLOW PROJECTIONS&gt;&gt;'!V29+'&lt;&lt;CASH FLOW PROJECTIONS&gt;&gt;FLTE'!V29</f>
        <v>0</v>
      </c>
      <c r="W29" s="429">
        <f ca="1">'&lt;&lt;CASH FLOW PROJECTIONS&gt;&gt;'!W29+'&lt;&lt;CASH FLOW PROJECTIONS&gt;&gt;FLTE'!W29</f>
        <v>0</v>
      </c>
      <c r="X29" s="429">
        <f ca="1">'&lt;&lt;CASH FLOW PROJECTIONS&gt;&gt;'!X29+'&lt;&lt;CASH FLOW PROJECTIONS&gt;&gt;FLTE'!X29</f>
        <v>0</v>
      </c>
      <c r="Y29" s="429">
        <f ca="1">'&lt;&lt;CASH FLOW PROJECTIONS&gt;&gt;'!Y29+'&lt;&lt;CASH FLOW PROJECTIONS&gt;&gt;FLTE'!Y29</f>
        <v>0</v>
      </c>
      <c r="Z29" s="429">
        <f ca="1">'&lt;&lt;CASH FLOW PROJECTIONS&gt;&gt;'!Z29+'&lt;&lt;CASH FLOW PROJECTIONS&gt;&gt;FLTE'!Z29</f>
        <v>0</v>
      </c>
      <c r="AA29" s="429">
        <f ca="1">'&lt;&lt;CASH FLOW PROJECTIONS&gt;&gt;'!AA29+'&lt;&lt;CASH FLOW PROJECTIONS&gt;&gt;FLTE'!AA29</f>
        <v>0</v>
      </c>
      <c r="AB29" s="429">
        <f ca="1">'&lt;&lt;CASH FLOW PROJECTIONS&gt;&gt;'!AB29+'&lt;&lt;CASH FLOW PROJECTIONS&gt;&gt;FLTE'!AB29</f>
        <v>0</v>
      </c>
      <c r="AC29" s="429">
        <f ca="1">'&lt;&lt;CASH FLOW PROJECTIONS&gt;&gt;'!AC29+'&lt;&lt;CASH FLOW PROJECTIONS&gt;&gt;FLTE'!AC29</f>
        <v>0</v>
      </c>
      <c r="AD29" s="429">
        <f ca="1">'&lt;&lt;CASH FLOW PROJECTIONS&gt;&gt;'!AD29+'&lt;&lt;CASH FLOW PROJECTIONS&gt;&gt;FLTE'!AD29</f>
        <v>0</v>
      </c>
      <c r="AE29" s="429">
        <f ca="1">'&lt;&lt;CASH FLOW PROJECTIONS&gt;&gt;'!AE29+'&lt;&lt;CASH FLOW PROJECTIONS&gt;&gt;FLTE'!AE29</f>
        <v>0</v>
      </c>
      <c r="AF29" s="429">
        <f ca="1">'&lt;&lt;CASH FLOW PROJECTIONS&gt;&gt;'!AF29+'&lt;&lt;CASH FLOW PROJECTIONS&gt;&gt;FLTE'!AF29</f>
        <v>0</v>
      </c>
      <c r="AG29" s="429">
        <f ca="1">'&lt;&lt;CASH FLOW PROJECTIONS&gt;&gt;'!AG29+'&lt;&lt;CASH FLOW PROJECTIONS&gt;&gt;FLTE'!AG29</f>
        <v>0</v>
      </c>
      <c r="AH29" s="429">
        <f ca="1">'&lt;&lt;CASH FLOW PROJECTIONS&gt;&gt;'!AH29+'&lt;&lt;CASH FLOW PROJECTIONS&gt;&gt;FLTE'!AH29</f>
        <v>0</v>
      </c>
      <c r="AI29" s="429">
        <f ca="1">'&lt;&lt;CASH FLOW PROJECTIONS&gt;&gt;'!AI29+'&lt;&lt;CASH FLOW PROJECTIONS&gt;&gt;FLTE'!AI29</f>
        <v>0</v>
      </c>
      <c r="AJ29" s="429">
        <f ca="1">'&lt;&lt;CASH FLOW PROJECTIONS&gt;&gt;'!AJ29+'&lt;&lt;CASH FLOW PROJECTIONS&gt;&gt;FLTE'!AJ29</f>
        <v>0</v>
      </c>
      <c r="AK29" s="429">
        <f ca="1">'&lt;&lt;CASH FLOW PROJECTIONS&gt;&gt;'!AK29+'&lt;&lt;CASH FLOW PROJECTIONS&gt;&gt;FLTE'!AK29</f>
        <v>0</v>
      </c>
      <c r="AL29" s="429">
        <f ca="1">'&lt;&lt;CASH FLOW PROJECTIONS&gt;&gt;'!AL29+'&lt;&lt;CASH FLOW PROJECTIONS&gt;&gt;FLTE'!AL29</f>
        <v>0</v>
      </c>
      <c r="AM29" s="429">
        <f ca="1">'&lt;&lt;CASH FLOW PROJECTIONS&gt;&gt;'!AM29+'&lt;&lt;CASH FLOW PROJECTIONS&gt;&gt;FLTE'!AM29</f>
        <v>0</v>
      </c>
      <c r="AN29" s="429">
        <f ca="1">'&lt;&lt;CASH FLOW PROJECTIONS&gt;&gt;'!AN29+'&lt;&lt;CASH FLOW PROJECTIONS&gt;&gt;FLTE'!AN29</f>
        <v>0</v>
      </c>
      <c r="AO29" s="429">
        <f ca="1">'&lt;&lt;CASH FLOW PROJECTIONS&gt;&gt;'!AO29+'&lt;&lt;CASH FLOW PROJECTIONS&gt;&gt;FLTE'!AO29</f>
        <v>0</v>
      </c>
      <c r="AP29" s="429">
        <f ca="1">'&lt;&lt;CASH FLOW PROJECTIONS&gt;&gt;'!AP29+'&lt;&lt;CASH FLOW PROJECTIONS&gt;&gt;FLTE'!AP29</f>
        <v>0</v>
      </c>
      <c r="AQ29" s="429">
        <f ca="1">'&lt;&lt;CASH FLOW PROJECTIONS&gt;&gt;'!AQ29+'&lt;&lt;CASH FLOW PROJECTIONS&gt;&gt;FLTE'!AQ29</f>
        <v>0</v>
      </c>
      <c r="AR29" s="429">
        <f ca="1">'&lt;&lt;CASH FLOW PROJECTIONS&gt;&gt;'!AR29+'&lt;&lt;CASH FLOW PROJECTIONS&gt;&gt;FLTE'!AR29</f>
        <v>0</v>
      </c>
      <c r="AS29" s="429">
        <f ca="1">'&lt;&lt;CASH FLOW PROJECTIONS&gt;&gt;'!AS29+'&lt;&lt;CASH FLOW PROJECTIONS&gt;&gt;FLTE'!AS29</f>
        <v>0</v>
      </c>
      <c r="AT29" s="429">
        <f ca="1">'&lt;&lt;CASH FLOW PROJECTIONS&gt;&gt;'!AT29+'&lt;&lt;CASH FLOW PROJECTIONS&gt;&gt;FLTE'!AT29</f>
        <v>0</v>
      </c>
      <c r="AU29" s="429">
        <f ca="1">'&lt;&lt;CASH FLOW PROJECTIONS&gt;&gt;'!AU29+'&lt;&lt;CASH FLOW PROJECTIONS&gt;&gt;FLTE'!AU29</f>
        <v>0</v>
      </c>
      <c r="AV29" s="429">
        <f ca="1">'&lt;&lt;CASH FLOW PROJECTIONS&gt;&gt;'!AV29+'&lt;&lt;CASH FLOW PROJECTIONS&gt;&gt;FLTE'!AV29</f>
        <v>0</v>
      </c>
      <c r="AW29" s="429">
        <f ca="1">'&lt;&lt;CASH FLOW PROJECTIONS&gt;&gt;'!AW29+'&lt;&lt;CASH FLOW PROJECTIONS&gt;&gt;FLTE'!AW29</f>
        <v>0</v>
      </c>
      <c r="AX29" s="429">
        <f ca="1">'&lt;&lt;CASH FLOW PROJECTIONS&gt;&gt;'!AX29+'&lt;&lt;CASH FLOW PROJECTIONS&gt;&gt;FLTE'!AX29</f>
        <v>0</v>
      </c>
      <c r="AY29" s="429">
        <f ca="1">'&lt;&lt;CASH FLOW PROJECTIONS&gt;&gt;'!AY29+'&lt;&lt;CASH FLOW PROJECTIONS&gt;&gt;FLTE'!AY29</f>
        <v>0</v>
      </c>
      <c r="AZ29" s="429">
        <f ca="1">'&lt;&lt;CASH FLOW PROJECTIONS&gt;&gt;'!AZ29+'&lt;&lt;CASH FLOW PROJECTIONS&gt;&gt;FLTE'!AZ29</f>
        <v>0</v>
      </c>
      <c r="BA29" s="429">
        <f ca="1">'&lt;&lt;CASH FLOW PROJECTIONS&gt;&gt;'!BA29+'&lt;&lt;CASH FLOW PROJECTIONS&gt;&gt;FLTE'!BA29</f>
        <v>0</v>
      </c>
      <c r="BB29" s="429">
        <f ca="1">'&lt;&lt;CASH FLOW PROJECTIONS&gt;&gt;'!BB29+'&lt;&lt;CASH FLOW PROJECTIONS&gt;&gt;FLTE'!BB29</f>
        <v>0</v>
      </c>
      <c r="BC29" s="429">
        <f ca="1">'&lt;&lt;CASH FLOW PROJECTIONS&gt;&gt;'!BC29+'&lt;&lt;CASH FLOW PROJECTIONS&gt;&gt;FLTE'!BC29</f>
        <v>0</v>
      </c>
      <c r="BD29" s="429">
        <f ca="1">'&lt;&lt;CASH FLOW PROJECTIONS&gt;&gt;'!BD29+'&lt;&lt;CASH FLOW PROJECTIONS&gt;&gt;FLTE'!BD29</f>
        <v>0</v>
      </c>
      <c r="BE29" s="429">
        <f ca="1">'&lt;&lt;CASH FLOW PROJECTIONS&gt;&gt;'!BE29+'&lt;&lt;CASH FLOW PROJECTIONS&gt;&gt;FLTE'!BE29</f>
        <v>0</v>
      </c>
      <c r="BF29" s="429">
        <f ca="1">'&lt;&lt;CASH FLOW PROJECTIONS&gt;&gt;'!BF29+'&lt;&lt;CASH FLOW PROJECTIONS&gt;&gt;FLTE'!BF29</f>
        <v>0</v>
      </c>
      <c r="BG29" s="429">
        <f ca="1">'&lt;&lt;CASH FLOW PROJECTIONS&gt;&gt;'!BG29+'&lt;&lt;CASH FLOW PROJECTIONS&gt;&gt;FLTE'!BG29</f>
        <v>0</v>
      </c>
      <c r="BH29" s="429">
        <f ca="1">'&lt;&lt;CASH FLOW PROJECTIONS&gt;&gt;'!BH29+'&lt;&lt;CASH FLOW PROJECTIONS&gt;&gt;FLTE'!BH29</f>
        <v>0</v>
      </c>
      <c r="BI29" s="429">
        <f ca="1">'&lt;&lt;CASH FLOW PROJECTIONS&gt;&gt;'!BI29+'&lt;&lt;CASH FLOW PROJECTIONS&gt;&gt;FLTE'!BI29</f>
        <v>0</v>
      </c>
      <c r="BJ29" s="429">
        <f ca="1">'&lt;&lt;CASH FLOW PROJECTIONS&gt;&gt;'!BJ29+'&lt;&lt;CASH FLOW PROJECTIONS&gt;&gt;FLTE'!BJ29</f>
        <v>0</v>
      </c>
      <c r="BK29" s="429">
        <f ca="1">'&lt;&lt;CASH FLOW PROJECTIONS&gt;&gt;'!BK29+'&lt;&lt;CASH FLOW PROJECTIONS&gt;&gt;FLTE'!BK29</f>
        <v>0</v>
      </c>
      <c r="BL29" s="429">
        <f ca="1">'&lt;&lt;CASH FLOW PROJECTIONS&gt;&gt;'!BL29+'&lt;&lt;CASH FLOW PROJECTIONS&gt;&gt;FLTE'!BL29</f>
        <v>0</v>
      </c>
      <c r="BM29" s="429">
        <f ca="1">'&lt;&lt;CASH FLOW PROJECTIONS&gt;&gt;'!BM29+'&lt;&lt;CASH FLOW PROJECTIONS&gt;&gt;FLTE'!BM29</f>
        <v>0</v>
      </c>
      <c r="BN29" s="429">
        <f ca="1">'&lt;&lt;CASH FLOW PROJECTIONS&gt;&gt;'!BN29+'&lt;&lt;CASH FLOW PROJECTIONS&gt;&gt;FLTE'!BN29</f>
        <v>0</v>
      </c>
      <c r="BO29" s="429">
        <f ca="1">'&lt;&lt;CASH FLOW PROJECTIONS&gt;&gt;'!BO29+'&lt;&lt;CASH FLOW PROJECTIONS&gt;&gt;FLTE'!BO29</f>
        <v>0</v>
      </c>
      <c r="BP29" s="429">
        <f ca="1">'&lt;&lt;CASH FLOW PROJECTIONS&gt;&gt;'!BP29+'&lt;&lt;CASH FLOW PROJECTIONS&gt;&gt;FLTE'!BP29</f>
        <v>0</v>
      </c>
      <c r="BQ29" s="429">
        <f ca="1">'&lt;&lt;CASH FLOW PROJECTIONS&gt;&gt;'!BQ29+'&lt;&lt;CASH FLOW PROJECTIONS&gt;&gt;FLTE'!BQ29</f>
        <v>0</v>
      </c>
      <c r="BR29" s="429">
        <f ca="1">'&lt;&lt;CASH FLOW PROJECTIONS&gt;&gt;'!BR29+'&lt;&lt;CASH FLOW PROJECTIONS&gt;&gt;FLTE'!BR29</f>
        <v>0</v>
      </c>
    </row>
    <row r="30" spans="2:70" s="421" customFormat="1" ht="25" customHeight="1" outlineLevel="1">
      <c r="B30" s="445" t="str">
        <f>'DIRECT COST'!B85</f>
        <v>Channel Ongoing Commission: Ongoing</v>
      </c>
      <c r="C30" s="429">
        <f>'&lt;&lt;CASH FLOW PROJECTIONS&gt;&gt;'!C30+'&lt;&lt;CASH FLOW PROJECTIONS&gt;&gt;FLTE'!C30</f>
        <v>0</v>
      </c>
      <c r="D30" s="429">
        <f>'&lt;&lt;CASH FLOW PROJECTIONS&gt;&gt;'!D30+'&lt;&lt;CASH FLOW PROJECTIONS&gt;&gt;FLTE'!D30</f>
        <v>0</v>
      </c>
      <c r="E30" s="429">
        <f>'&lt;&lt;CASH FLOW PROJECTIONS&gt;&gt;'!E30+'&lt;&lt;CASH FLOW PROJECTIONS&gt;&gt;FLTE'!E30</f>
        <v>0</v>
      </c>
      <c r="F30" s="429">
        <f>'&lt;&lt;CASH FLOW PROJECTIONS&gt;&gt;'!F30+'&lt;&lt;CASH FLOW PROJECTIONS&gt;&gt;FLTE'!F30</f>
        <v>0</v>
      </c>
      <c r="G30" s="429">
        <f>'&lt;&lt;CASH FLOW PROJECTIONS&gt;&gt;'!G30+'&lt;&lt;CASH FLOW PROJECTIONS&gt;&gt;FLTE'!G30</f>
        <v>0</v>
      </c>
      <c r="H30" s="429">
        <f>'&lt;&lt;CASH FLOW PROJECTIONS&gt;&gt;'!H30+'&lt;&lt;CASH FLOW PROJECTIONS&gt;&gt;FLTE'!H30</f>
        <v>0</v>
      </c>
      <c r="I30" s="429">
        <f>'&lt;&lt;CASH FLOW PROJECTIONS&gt;&gt;'!I30+'&lt;&lt;CASH FLOW PROJECTIONS&gt;&gt;FLTE'!I30</f>
        <v>0</v>
      </c>
      <c r="J30" s="429">
        <f>'&lt;&lt;CASH FLOW PROJECTIONS&gt;&gt;'!J30+'&lt;&lt;CASH FLOW PROJECTIONS&gt;&gt;FLTE'!J30</f>
        <v>0</v>
      </c>
      <c r="K30" s="429">
        <f ca="1">'&lt;&lt;CASH FLOW PROJECTIONS&gt;&gt;'!K30+'&lt;&lt;CASH FLOW PROJECTIONS&gt;&gt;FLTE'!K30</f>
        <v>0</v>
      </c>
      <c r="L30" s="429">
        <f ca="1">'&lt;&lt;CASH FLOW PROJECTIONS&gt;&gt;'!L30+'&lt;&lt;CASH FLOW PROJECTIONS&gt;&gt;FLTE'!L30</f>
        <v>0</v>
      </c>
      <c r="M30" s="429">
        <f ca="1">'&lt;&lt;CASH FLOW PROJECTIONS&gt;&gt;'!M30+'&lt;&lt;CASH FLOW PROJECTIONS&gt;&gt;FLTE'!M30</f>
        <v>0</v>
      </c>
      <c r="N30" s="429">
        <f ca="1">'&lt;&lt;CASH FLOW PROJECTIONS&gt;&gt;'!N30+'&lt;&lt;CASH FLOW PROJECTIONS&gt;&gt;FLTE'!N30</f>
        <v>0</v>
      </c>
      <c r="O30" s="429">
        <f ca="1">'&lt;&lt;CASH FLOW PROJECTIONS&gt;&gt;'!O30+'&lt;&lt;CASH FLOW PROJECTIONS&gt;&gt;FLTE'!O30</f>
        <v>0</v>
      </c>
      <c r="P30" s="429">
        <f ca="1">'&lt;&lt;CASH FLOW PROJECTIONS&gt;&gt;'!P30+'&lt;&lt;CASH FLOW PROJECTIONS&gt;&gt;FLTE'!P30</f>
        <v>0</v>
      </c>
      <c r="Q30" s="429">
        <f ca="1">'&lt;&lt;CASH FLOW PROJECTIONS&gt;&gt;'!Q30+'&lt;&lt;CASH FLOW PROJECTIONS&gt;&gt;FLTE'!Q30</f>
        <v>0</v>
      </c>
      <c r="R30" s="429">
        <f ca="1">'&lt;&lt;CASH FLOW PROJECTIONS&gt;&gt;'!R30+'&lt;&lt;CASH FLOW PROJECTIONS&gt;&gt;FLTE'!R30</f>
        <v>0</v>
      </c>
      <c r="S30" s="429">
        <f ca="1">'&lt;&lt;CASH FLOW PROJECTIONS&gt;&gt;'!S30+'&lt;&lt;CASH FLOW PROJECTIONS&gt;&gt;FLTE'!S30</f>
        <v>0</v>
      </c>
      <c r="T30" s="429">
        <f ca="1">'&lt;&lt;CASH FLOW PROJECTIONS&gt;&gt;'!T30+'&lt;&lt;CASH FLOW PROJECTIONS&gt;&gt;FLTE'!T30</f>
        <v>0</v>
      </c>
      <c r="U30" s="429">
        <f ca="1">'&lt;&lt;CASH FLOW PROJECTIONS&gt;&gt;'!U30+'&lt;&lt;CASH FLOW PROJECTIONS&gt;&gt;FLTE'!U30</f>
        <v>0</v>
      </c>
      <c r="V30" s="429">
        <f ca="1">'&lt;&lt;CASH FLOW PROJECTIONS&gt;&gt;'!V30+'&lt;&lt;CASH FLOW PROJECTIONS&gt;&gt;FLTE'!V30</f>
        <v>0</v>
      </c>
      <c r="W30" s="429">
        <f ca="1">'&lt;&lt;CASH FLOW PROJECTIONS&gt;&gt;'!W30+'&lt;&lt;CASH FLOW PROJECTIONS&gt;&gt;FLTE'!W30</f>
        <v>0</v>
      </c>
      <c r="X30" s="429">
        <f ca="1">'&lt;&lt;CASH FLOW PROJECTIONS&gt;&gt;'!X30+'&lt;&lt;CASH FLOW PROJECTIONS&gt;&gt;FLTE'!X30</f>
        <v>0</v>
      </c>
      <c r="Y30" s="429">
        <f ca="1">'&lt;&lt;CASH FLOW PROJECTIONS&gt;&gt;'!Y30+'&lt;&lt;CASH FLOW PROJECTIONS&gt;&gt;FLTE'!Y30</f>
        <v>0</v>
      </c>
      <c r="Z30" s="429">
        <f ca="1">'&lt;&lt;CASH FLOW PROJECTIONS&gt;&gt;'!Z30+'&lt;&lt;CASH FLOW PROJECTIONS&gt;&gt;FLTE'!Z30</f>
        <v>0</v>
      </c>
      <c r="AA30" s="429">
        <f ca="1">'&lt;&lt;CASH FLOW PROJECTIONS&gt;&gt;'!AA30+'&lt;&lt;CASH FLOW PROJECTIONS&gt;&gt;FLTE'!AA30</f>
        <v>0</v>
      </c>
      <c r="AB30" s="429">
        <f ca="1">'&lt;&lt;CASH FLOW PROJECTIONS&gt;&gt;'!AB30+'&lt;&lt;CASH FLOW PROJECTIONS&gt;&gt;FLTE'!AB30</f>
        <v>0</v>
      </c>
      <c r="AC30" s="429">
        <f ca="1">'&lt;&lt;CASH FLOW PROJECTIONS&gt;&gt;'!AC30+'&lt;&lt;CASH FLOW PROJECTIONS&gt;&gt;FLTE'!AC30</f>
        <v>0</v>
      </c>
      <c r="AD30" s="429">
        <f ca="1">'&lt;&lt;CASH FLOW PROJECTIONS&gt;&gt;'!AD30+'&lt;&lt;CASH FLOW PROJECTIONS&gt;&gt;FLTE'!AD30</f>
        <v>0</v>
      </c>
      <c r="AE30" s="429">
        <f ca="1">'&lt;&lt;CASH FLOW PROJECTIONS&gt;&gt;'!AE30+'&lt;&lt;CASH FLOW PROJECTIONS&gt;&gt;FLTE'!AE30</f>
        <v>0</v>
      </c>
      <c r="AF30" s="429">
        <f ca="1">'&lt;&lt;CASH FLOW PROJECTIONS&gt;&gt;'!AF30+'&lt;&lt;CASH FLOW PROJECTIONS&gt;&gt;FLTE'!AF30</f>
        <v>0</v>
      </c>
      <c r="AG30" s="429">
        <f ca="1">'&lt;&lt;CASH FLOW PROJECTIONS&gt;&gt;'!AG30+'&lt;&lt;CASH FLOW PROJECTIONS&gt;&gt;FLTE'!AG30</f>
        <v>0</v>
      </c>
      <c r="AH30" s="429">
        <f ca="1">'&lt;&lt;CASH FLOW PROJECTIONS&gt;&gt;'!AH30+'&lt;&lt;CASH FLOW PROJECTIONS&gt;&gt;FLTE'!AH30</f>
        <v>0</v>
      </c>
      <c r="AI30" s="429">
        <f ca="1">'&lt;&lt;CASH FLOW PROJECTIONS&gt;&gt;'!AI30+'&lt;&lt;CASH FLOW PROJECTIONS&gt;&gt;FLTE'!AI30</f>
        <v>0</v>
      </c>
      <c r="AJ30" s="429">
        <f ca="1">'&lt;&lt;CASH FLOW PROJECTIONS&gt;&gt;'!AJ30+'&lt;&lt;CASH FLOW PROJECTIONS&gt;&gt;FLTE'!AJ30</f>
        <v>0</v>
      </c>
      <c r="AK30" s="429">
        <f ca="1">'&lt;&lt;CASH FLOW PROJECTIONS&gt;&gt;'!AK30+'&lt;&lt;CASH FLOW PROJECTIONS&gt;&gt;FLTE'!AK30</f>
        <v>0</v>
      </c>
      <c r="AL30" s="429">
        <f ca="1">'&lt;&lt;CASH FLOW PROJECTIONS&gt;&gt;'!AL30+'&lt;&lt;CASH FLOW PROJECTIONS&gt;&gt;FLTE'!AL30</f>
        <v>0</v>
      </c>
      <c r="AM30" s="429">
        <f ca="1">'&lt;&lt;CASH FLOW PROJECTIONS&gt;&gt;'!AM30+'&lt;&lt;CASH FLOW PROJECTIONS&gt;&gt;FLTE'!AM30</f>
        <v>0</v>
      </c>
      <c r="AN30" s="429">
        <f ca="1">'&lt;&lt;CASH FLOW PROJECTIONS&gt;&gt;'!AN30+'&lt;&lt;CASH FLOW PROJECTIONS&gt;&gt;FLTE'!AN30</f>
        <v>0</v>
      </c>
      <c r="AO30" s="429">
        <f ca="1">'&lt;&lt;CASH FLOW PROJECTIONS&gt;&gt;'!AO30+'&lt;&lt;CASH FLOW PROJECTIONS&gt;&gt;FLTE'!AO30</f>
        <v>0</v>
      </c>
      <c r="AP30" s="429">
        <f ca="1">'&lt;&lt;CASH FLOW PROJECTIONS&gt;&gt;'!AP30+'&lt;&lt;CASH FLOW PROJECTIONS&gt;&gt;FLTE'!AP30</f>
        <v>0</v>
      </c>
      <c r="AQ30" s="429">
        <f ca="1">'&lt;&lt;CASH FLOW PROJECTIONS&gt;&gt;'!AQ30+'&lt;&lt;CASH FLOW PROJECTIONS&gt;&gt;FLTE'!AQ30</f>
        <v>0</v>
      </c>
      <c r="AR30" s="429">
        <f ca="1">'&lt;&lt;CASH FLOW PROJECTIONS&gt;&gt;'!AR30+'&lt;&lt;CASH FLOW PROJECTIONS&gt;&gt;FLTE'!AR30</f>
        <v>0</v>
      </c>
      <c r="AS30" s="429">
        <f ca="1">'&lt;&lt;CASH FLOW PROJECTIONS&gt;&gt;'!AS30+'&lt;&lt;CASH FLOW PROJECTIONS&gt;&gt;FLTE'!AS30</f>
        <v>0</v>
      </c>
      <c r="AT30" s="429">
        <f ca="1">'&lt;&lt;CASH FLOW PROJECTIONS&gt;&gt;'!AT30+'&lt;&lt;CASH FLOW PROJECTIONS&gt;&gt;FLTE'!AT30</f>
        <v>0</v>
      </c>
      <c r="AU30" s="429">
        <f ca="1">'&lt;&lt;CASH FLOW PROJECTIONS&gt;&gt;'!AU30+'&lt;&lt;CASH FLOW PROJECTIONS&gt;&gt;FLTE'!AU30</f>
        <v>0</v>
      </c>
      <c r="AV30" s="429">
        <f ca="1">'&lt;&lt;CASH FLOW PROJECTIONS&gt;&gt;'!AV30+'&lt;&lt;CASH FLOW PROJECTIONS&gt;&gt;FLTE'!AV30</f>
        <v>0</v>
      </c>
      <c r="AW30" s="429">
        <f ca="1">'&lt;&lt;CASH FLOW PROJECTIONS&gt;&gt;'!AW30+'&lt;&lt;CASH FLOW PROJECTIONS&gt;&gt;FLTE'!AW30</f>
        <v>0</v>
      </c>
      <c r="AX30" s="429">
        <f ca="1">'&lt;&lt;CASH FLOW PROJECTIONS&gt;&gt;'!AX30+'&lt;&lt;CASH FLOW PROJECTIONS&gt;&gt;FLTE'!AX30</f>
        <v>0</v>
      </c>
      <c r="AY30" s="429">
        <f ca="1">'&lt;&lt;CASH FLOW PROJECTIONS&gt;&gt;'!AY30+'&lt;&lt;CASH FLOW PROJECTIONS&gt;&gt;FLTE'!AY30</f>
        <v>0</v>
      </c>
      <c r="AZ30" s="429">
        <f ca="1">'&lt;&lt;CASH FLOW PROJECTIONS&gt;&gt;'!AZ30+'&lt;&lt;CASH FLOW PROJECTIONS&gt;&gt;FLTE'!AZ30</f>
        <v>0</v>
      </c>
      <c r="BA30" s="429">
        <f ca="1">'&lt;&lt;CASH FLOW PROJECTIONS&gt;&gt;'!BA30+'&lt;&lt;CASH FLOW PROJECTIONS&gt;&gt;FLTE'!BA30</f>
        <v>0</v>
      </c>
      <c r="BB30" s="429">
        <f ca="1">'&lt;&lt;CASH FLOW PROJECTIONS&gt;&gt;'!BB30+'&lt;&lt;CASH FLOW PROJECTIONS&gt;&gt;FLTE'!BB30</f>
        <v>0</v>
      </c>
      <c r="BC30" s="429">
        <f ca="1">'&lt;&lt;CASH FLOW PROJECTIONS&gt;&gt;'!BC30+'&lt;&lt;CASH FLOW PROJECTIONS&gt;&gt;FLTE'!BC30</f>
        <v>0</v>
      </c>
      <c r="BD30" s="429">
        <f ca="1">'&lt;&lt;CASH FLOW PROJECTIONS&gt;&gt;'!BD30+'&lt;&lt;CASH FLOW PROJECTIONS&gt;&gt;FLTE'!BD30</f>
        <v>0</v>
      </c>
      <c r="BE30" s="429">
        <f ca="1">'&lt;&lt;CASH FLOW PROJECTIONS&gt;&gt;'!BE30+'&lt;&lt;CASH FLOW PROJECTIONS&gt;&gt;FLTE'!BE30</f>
        <v>0</v>
      </c>
      <c r="BF30" s="429">
        <f ca="1">'&lt;&lt;CASH FLOW PROJECTIONS&gt;&gt;'!BF30+'&lt;&lt;CASH FLOW PROJECTIONS&gt;&gt;FLTE'!BF30</f>
        <v>0</v>
      </c>
      <c r="BG30" s="429">
        <f ca="1">'&lt;&lt;CASH FLOW PROJECTIONS&gt;&gt;'!BG30+'&lt;&lt;CASH FLOW PROJECTIONS&gt;&gt;FLTE'!BG30</f>
        <v>0</v>
      </c>
      <c r="BH30" s="429">
        <f ca="1">'&lt;&lt;CASH FLOW PROJECTIONS&gt;&gt;'!BH30+'&lt;&lt;CASH FLOW PROJECTIONS&gt;&gt;FLTE'!BH30</f>
        <v>0</v>
      </c>
      <c r="BI30" s="429">
        <f ca="1">'&lt;&lt;CASH FLOW PROJECTIONS&gt;&gt;'!BI30+'&lt;&lt;CASH FLOW PROJECTIONS&gt;&gt;FLTE'!BI30</f>
        <v>0</v>
      </c>
      <c r="BJ30" s="429">
        <f ca="1">'&lt;&lt;CASH FLOW PROJECTIONS&gt;&gt;'!BJ30+'&lt;&lt;CASH FLOW PROJECTIONS&gt;&gt;FLTE'!BJ30</f>
        <v>0</v>
      </c>
      <c r="BK30" s="429">
        <f ca="1">'&lt;&lt;CASH FLOW PROJECTIONS&gt;&gt;'!BK30+'&lt;&lt;CASH FLOW PROJECTIONS&gt;&gt;FLTE'!BK30</f>
        <v>0</v>
      </c>
      <c r="BL30" s="429">
        <f ca="1">'&lt;&lt;CASH FLOW PROJECTIONS&gt;&gt;'!BL30+'&lt;&lt;CASH FLOW PROJECTIONS&gt;&gt;FLTE'!BL30</f>
        <v>0</v>
      </c>
      <c r="BM30" s="429">
        <f ca="1">'&lt;&lt;CASH FLOW PROJECTIONS&gt;&gt;'!BM30+'&lt;&lt;CASH FLOW PROJECTIONS&gt;&gt;FLTE'!BM30</f>
        <v>0</v>
      </c>
      <c r="BN30" s="429">
        <f ca="1">'&lt;&lt;CASH FLOW PROJECTIONS&gt;&gt;'!BN30+'&lt;&lt;CASH FLOW PROJECTIONS&gt;&gt;FLTE'!BN30</f>
        <v>0</v>
      </c>
      <c r="BO30" s="429">
        <f ca="1">'&lt;&lt;CASH FLOW PROJECTIONS&gt;&gt;'!BO30+'&lt;&lt;CASH FLOW PROJECTIONS&gt;&gt;FLTE'!BO30</f>
        <v>0</v>
      </c>
      <c r="BP30" s="429">
        <f ca="1">'&lt;&lt;CASH FLOW PROJECTIONS&gt;&gt;'!BP30+'&lt;&lt;CASH FLOW PROJECTIONS&gt;&gt;FLTE'!BP30</f>
        <v>0</v>
      </c>
      <c r="BQ30" s="429">
        <f ca="1">'&lt;&lt;CASH FLOW PROJECTIONS&gt;&gt;'!BQ30+'&lt;&lt;CASH FLOW PROJECTIONS&gt;&gt;FLTE'!BQ30</f>
        <v>0</v>
      </c>
      <c r="BR30" s="429">
        <f ca="1">'&lt;&lt;CASH FLOW PROJECTIONS&gt;&gt;'!BR30+'&lt;&lt;CASH FLOW PROJECTIONS&gt;&gt;FLTE'!BR30</f>
        <v>0</v>
      </c>
    </row>
    <row r="31" spans="2:70" s="421" customFormat="1" ht="25" customHeight="1" outlineLevel="1">
      <c r="B31" s="445" t="s">
        <v>57</v>
      </c>
      <c r="C31" s="429">
        <f>'&lt;&lt;CASH FLOW PROJECTIONS&gt;&gt;'!C31+'&lt;&lt;CASH FLOW PROJECTIONS&gt;&gt;FLTE'!C31</f>
        <v>0</v>
      </c>
      <c r="D31" s="429">
        <f>'&lt;&lt;CASH FLOW PROJECTIONS&gt;&gt;'!D31+'&lt;&lt;CASH FLOW PROJECTIONS&gt;&gt;FLTE'!D31</f>
        <v>0</v>
      </c>
      <c r="E31" s="429">
        <f>'&lt;&lt;CASH FLOW PROJECTIONS&gt;&gt;'!E31+'&lt;&lt;CASH FLOW PROJECTIONS&gt;&gt;FLTE'!E31</f>
        <v>0</v>
      </c>
      <c r="F31" s="429">
        <f>'&lt;&lt;CASH FLOW PROJECTIONS&gt;&gt;'!F31+'&lt;&lt;CASH FLOW PROJECTIONS&gt;&gt;FLTE'!F31</f>
        <v>0</v>
      </c>
      <c r="G31" s="429">
        <f>'&lt;&lt;CASH FLOW PROJECTIONS&gt;&gt;'!G31+'&lt;&lt;CASH FLOW PROJECTIONS&gt;&gt;FLTE'!G31</f>
        <v>0</v>
      </c>
      <c r="H31" s="429">
        <f>'&lt;&lt;CASH FLOW PROJECTIONS&gt;&gt;'!H31+'&lt;&lt;CASH FLOW PROJECTIONS&gt;&gt;FLTE'!H31</f>
        <v>0</v>
      </c>
      <c r="I31" s="429">
        <f>'&lt;&lt;CASH FLOW PROJECTIONS&gt;&gt;'!I31+'&lt;&lt;CASH FLOW PROJECTIONS&gt;&gt;FLTE'!I31</f>
        <v>0</v>
      </c>
      <c r="J31" s="429">
        <f>'&lt;&lt;CASH FLOW PROJECTIONS&gt;&gt;'!J31+'&lt;&lt;CASH FLOW PROJECTIONS&gt;&gt;FLTE'!J31</f>
        <v>0</v>
      </c>
      <c r="K31" s="429">
        <f ca="1">'&lt;&lt;CASH FLOW PROJECTIONS&gt;&gt;'!K31+'&lt;&lt;CASH FLOW PROJECTIONS&gt;&gt;FLTE'!K31</f>
        <v>0</v>
      </c>
      <c r="L31" s="429">
        <f ca="1">'&lt;&lt;CASH FLOW PROJECTIONS&gt;&gt;'!L31+'&lt;&lt;CASH FLOW PROJECTIONS&gt;&gt;FLTE'!L31</f>
        <v>0</v>
      </c>
      <c r="M31" s="429">
        <f ca="1">'&lt;&lt;CASH FLOW PROJECTIONS&gt;&gt;'!M31+'&lt;&lt;CASH FLOW PROJECTIONS&gt;&gt;FLTE'!M31</f>
        <v>0</v>
      </c>
      <c r="N31" s="429">
        <f ca="1">'&lt;&lt;CASH FLOW PROJECTIONS&gt;&gt;'!N31+'&lt;&lt;CASH FLOW PROJECTIONS&gt;&gt;FLTE'!N31</f>
        <v>0</v>
      </c>
      <c r="O31" s="429">
        <f ca="1">'&lt;&lt;CASH FLOW PROJECTIONS&gt;&gt;'!O31+'&lt;&lt;CASH FLOW PROJECTIONS&gt;&gt;FLTE'!O31</f>
        <v>0</v>
      </c>
      <c r="P31" s="429">
        <f ca="1">'&lt;&lt;CASH FLOW PROJECTIONS&gt;&gt;'!P31+'&lt;&lt;CASH FLOW PROJECTIONS&gt;&gt;FLTE'!P31</f>
        <v>0</v>
      </c>
      <c r="Q31" s="429">
        <f ca="1">'&lt;&lt;CASH FLOW PROJECTIONS&gt;&gt;'!Q31+'&lt;&lt;CASH FLOW PROJECTIONS&gt;&gt;FLTE'!Q31</f>
        <v>0</v>
      </c>
      <c r="R31" s="429">
        <f ca="1">'&lt;&lt;CASH FLOW PROJECTIONS&gt;&gt;'!R31+'&lt;&lt;CASH FLOW PROJECTIONS&gt;&gt;FLTE'!R31</f>
        <v>0</v>
      </c>
      <c r="S31" s="429">
        <f ca="1">'&lt;&lt;CASH FLOW PROJECTIONS&gt;&gt;'!S31+'&lt;&lt;CASH FLOW PROJECTIONS&gt;&gt;FLTE'!S31</f>
        <v>0</v>
      </c>
      <c r="T31" s="429">
        <f ca="1">'&lt;&lt;CASH FLOW PROJECTIONS&gt;&gt;'!T31+'&lt;&lt;CASH FLOW PROJECTIONS&gt;&gt;FLTE'!T31</f>
        <v>0</v>
      </c>
      <c r="U31" s="429">
        <f ca="1">'&lt;&lt;CASH FLOW PROJECTIONS&gt;&gt;'!U31+'&lt;&lt;CASH FLOW PROJECTIONS&gt;&gt;FLTE'!U31</f>
        <v>0</v>
      </c>
      <c r="V31" s="429">
        <f ca="1">'&lt;&lt;CASH FLOW PROJECTIONS&gt;&gt;'!V31+'&lt;&lt;CASH FLOW PROJECTIONS&gt;&gt;FLTE'!V31</f>
        <v>0</v>
      </c>
      <c r="W31" s="429">
        <f ca="1">'&lt;&lt;CASH FLOW PROJECTIONS&gt;&gt;'!W31+'&lt;&lt;CASH FLOW PROJECTIONS&gt;&gt;FLTE'!W31</f>
        <v>0</v>
      </c>
      <c r="X31" s="429">
        <f ca="1">'&lt;&lt;CASH FLOW PROJECTIONS&gt;&gt;'!X31+'&lt;&lt;CASH FLOW PROJECTIONS&gt;&gt;FLTE'!X31</f>
        <v>0</v>
      </c>
      <c r="Y31" s="429">
        <f ca="1">'&lt;&lt;CASH FLOW PROJECTIONS&gt;&gt;'!Y31+'&lt;&lt;CASH FLOW PROJECTIONS&gt;&gt;FLTE'!Y31</f>
        <v>0</v>
      </c>
      <c r="Z31" s="429">
        <f ca="1">'&lt;&lt;CASH FLOW PROJECTIONS&gt;&gt;'!Z31+'&lt;&lt;CASH FLOW PROJECTIONS&gt;&gt;FLTE'!Z31</f>
        <v>0</v>
      </c>
      <c r="AA31" s="429">
        <f ca="1">'&lt;&lt;CASH FLOW PROJECTIONS&gt;&gt;'!AA31+'&lt;&lt;CASH FLOW PROJECTIONS&gt;&gt;FLTE'!AA31</f>
        <v>0</v>
      </c>
      <c r="AB31" s="429">
        <f ca="1">'&lt;&lt;CASH FLOW PROJECTIONS&gt;&gt;'!AB31+'&lt;&lt;CASH FLOW PROJECTIONS&gt;&gt;FLTE'!AB31</f>
        <v>0</v>
      </c>
      <c r="AC31" s="429">
        <f ca="1">'&lt;&lt;CASH FLOW PROJECTIONS&gt;&gt;'!AC31+'&lt;&lt;CASH FLOW PROJECTIONS&gt;&gt;FLTE'!AC31</f>
        <v>0</v>
      </c>
      <c r="AD31" s="429">
        <f ca="1">'&lt;&lt;CASH FLOW PROJECTIONS&gt;&gt;'!AD31+'&lt;&lt;CASH FLOW PROJECTIONS&gt;&gt;FLTE'!AD31</f>
        <v>0</v>
      </c>
      <c r="AE31" s="429">
        <f ca="1">'&lt;&lt;CASH FLOW PROJECTIONS&gt;&gt;'!AE31+'&lt;&lt;CASH FLOW PROJECTIONS&gt;&gt;FLTE'!AE31</f>
        <v>0</v>
      </c>
      <c r="AF31" s="429">
        <f ca="1">'&lt;&lt;CASH FLOW PROJECTIONS&gt;&gt;'!AF31+'&lt;&lt;CASH FLOW PROJECTIONS&gt;&gt;FLTE'!AF31</f>
        <v>0</v>
      </c>
      <c r="AG31" s="429">
        <f ca="1">'&lt;&lt;CASH FLOW PROJECTIONS&gt;&gt;'!AG31+'&lt;&lt;CASH FLOW PROJECTIONS&gt;&gt;FLTE'!AG31</f>
        <v>0</v>
      </c>
      <c r="AH31" s="429">
        <f ca="1">'&lt;&lt;CASH FLOW PROJECTIONS&gt;&gt;'!AH31+'&lt;&lt;CASH FLOW PROJECTIONS&gt;&gt;FLTE'!AH31</f>
        <v>0</v>
      </c>
      <c r="AI31" s="429">
        <f ca="1">'&lt;&lt;CASH FLOW PROJECTIONS&gt;&gt;'!AI31+'&lt;&lt;CASH FLOW PROJECTIONS&gt;&gt;FLTE'!AI31</f>
        <v>0</v>
      </c>
      <c r="AJ31" s="429">
        <f ca="1">'&lt;&lt;CASH FLOW PROJECTIONS&gt;&gt;'!AJ31+'&lt;&lt;CASH FLOW PROJECTIONS&gt;&gt;FLTE'!AJ31</f>
        <v>0</v>
      </c>
      <c r="AK31" s="429">
        <f ca="1">'&lt;&lt;CASH FLOW PROJECTIONS&gt;&gt;'!AK31+'&lt;&lt;CASH FLOW PROJECTIONS&gt;&gt;FLTE'!AK31</f>
        <v>0</v>
      </c>
      <c r="AL31" s="429">
        <f ca="1">'&lt;&lt;CASH FLOW PROJECTIONS&gt;&gt;'!AL31+'&lt;&lt;CASH FLOW PROJECTIONS&gt;&gt;FLTE'!AL31</f>
        <v>0</v>
      </c>
      <c r="AM31" s="429">
        <f ca="1">'&lt;&lt;CASH FLOW PROJECTIONS&gt;&gt;'!AM31+'&lt;&lt;CASH FLOW PROJECTIONS&gt;&gt;FLTE'!AM31</f>
        <v>0</v>
      </c>
      <c r="AN31" s="429">
        <f ca="1">'&lt;&lt;CASH FLOW PROJECTIONS&gt;&gt;'!AN31+'&lt;&lt;CASH FLOW PROJECTIONS&gt;&gt;FLTE'!AN31</f>
        <v>0</v>
      </c>
      <c r="AO31" s="429">
        <f ca="1">'&lt;&lt;CASH FLOW PROJECTIONS&gt;&gt;'!AO31+'&lt;&lt;CASH FLOW PROJECTIONS&gt;&gt;FLTE'!AO31</f>
        <v>0</v>
      </c>
      <c r="AP31" s="429">
        <f ca="1">'&lt;&lt;CASH FLOW PROJECTIONS&gt;&gt;'!AP31+'&lt;&lt;CASH FLOW PROJECTIONS&gt;&gt;FLTE'!AP31</f>
        <v>0</v>
      </c>
      <c r="AQ31" s="429">
        <f ca="1">'&lt;&lt;CASH FLOW PROJECTIONS&gt;&gt;'!AQ31+'&lt;&lt;CASH FLOW PROJECTIONS&gt;&gt;FLTE'!AQ31</f>
        <v>0</v>
      </c>
      <c r="AR31" s="429">
        <f ca="1">'&lt;&lt;CASH FLOW PROJECTIONS&gt;&gt;'!AR31+'&lt;&lt;CASH FLOW PROJECTIONS&gt;&gt;FLTE'!AR31</f>
        <v>0</v>
      </c>
      <c r="AS31" s="429">
        <f ca="1">'&lt;&lt;CASH FLOW PROJECTIONS&gt;&gt;'!AS31+'&lt;&lt;CASH FLOW PROJECTIONS&gt;&gt;FLTE'!AS31</f>
        <v>0</v>
      </c>
      <c r="AT31" s="429">
        <f ca="1">'&lt;&lt;CASH FLOW PROJECTIONS&gt;&gt;'!AT31+'&lt;&lt;CASH FLOW PROJECTIONS&gt;&gt;FLTE'!AT31</f>
        <v>0</v>
      </c>
      <c r="AU31" s="429">
        <f ca="1">'&lt;&lt;CASH FLOW PROJECTIONS&gt;&gt;'!AU31+'&lt;&lt;CASH FLOW PROJECTIONS&gt;&gt;FLTE'!AU31</f>
        <v>0</v>
      </c>
      <c r="AV31" s="429">
        <f ca="1">'&lt;&lt;CASH FLOW PROJECTIONS&gt;&gt;'!AV31+'&lt;&lt;CASH FLOW PROJECTIONS&gt;&gt;FLTE'!AV31</f>
        <v>0</v>
      </c>
      <c r="AW31" s="429">
        <f ca="1">'&lt;&lt;CASH FLOW PROJECTIONS&gt;&gt;'!AW31+'&lt;&lt;CASH FLOW PROJECTIONS&gt;&gt;FLTE'!AW31</f>
        <v>0</v>
      </c>
      <c r="AX31" s="429">
        <f ca="1">'&lt;&lt;CASH FLOW PROJECTIONS&gt;&gt;'!AX31+'&lt;&lt;CASH FLOW PROJECTIONS&gt;&gt;FLTE'!AX31</f>
        <v>0</v>
      </c>
      <c r="AY31" s="429">
        <f ca="1">'&lt;&lt;CASH FLOW PROJECTIONS&gt;&gt;'!AY31+'&lt;&lt;CASH FLOW PROJECTIONS&gt;&gt;FLTE'!AY31</f>
        <v>0</v>
      </c>
      <c r="AZ31" s="429">
        <f ca="1">'&lt;&lt;CASH FLOW PROJECTIONS&gt;&gt;'!AZ31+'&lt;&lt;CASH FLOW PROJECTIONS&gt;&gt;FLTE'!AZ31</f>
        <v>0</v>
      </c>
      <c r="BA31" s="429">
        <f ca="1">'&lt;&lt;CASH FLOW PROJECTIONS&gt;&gt;'!BA31+'&lt;&lt;CASH FLOW PROJECTIONS&gt;&gt;FLTE'!BA31</f>
        <v>0</v>
      </c>
      <c r="BB31" s="429">
        <f ca="1">'&lt;&lt;CASH FLOW PROJECTIONS&gt;&gt;'!BB31+'&lt;&lt;CASH FLOW PROJECTIONS&gt;&gt;FLTE'!BB31</f>
        <v>0</v>
      </c>
      <c r="BC31" s="429">
        <f ca="1">'&lt;&lt;CASH FLOW PROJECTIONS&gt;&gt;'!BC31+'&lt;&lt;CASH FLOW PROJECTIONS&gt;&gt;FLTE'!BC31</f>
        <v>0</v>
      </c>
      <c r="BD31" s="429">
        <f ca="1">'&lt;&lt;CASH FLOW PROJECTIONS&gt;&gt;'!BD31+'&lt;&lt;CASH FLOW PROJECTIONS&gt;&gt;FLTE'!BD31</f>
        <v>0</v>
      </c>
      <c r="BE31" s="429">
        <f ca="1">'&lt;&lt;CASH FLOW PROJECTIONS&gt;&gt;'!BE31+'&lt;&lt;CASH FLOW PROJECTIONS&gt;&gt;FLTE'!BE31</f>
        <v>0</v>
      </c>
      <c r="BF31" s="429">
        <f ca="1">'&lt;&lt;CASH FLOW PROJECTIONS&gt;&gt;'!BF31+'&lt;&lt;CASH FLOW PROJECTIONS&gt;&gt;FLTE'!BF31</f>
        <v>0</v>
      </c>
      <c r="BG31" s="429">
        <f ca="1">'&lt;&lt;CASH FLOW PROJECTIONS&gt;&gt;'!BG31+'&lt;&lt;CASH FLOW PROJECTIONS&gt;&gt;FLTE'!BG31</f>
        <v>0</v>
      </c>
      <c r="BH31" s="429">
        <f ca="1">'&lt;&lt;CASH FLOW PROJECTIONS&gt;&gt;'!BH31+'&lt;&lt;CASH FLOW PROJECTIONS&gt;&gt;FLTE'!BH31</f>
        <v>0</v>
      </c>
      <c r="BI31" s="429">
        <f ca="1">'&lt;&lt;CASH FLOW PROJECTIONS&gt;&gt;'!BI31+'&lt;&lt;CASH FLOW PROJECTIONS&gt;&gt;FLTE'!BI31</f>
        <v>0</v>
      </c>
      <c r="BJ31" s="429">
        <f ca="1">'&lt;&lt;CASH FLOW PROJECTIONS&gt;&gt;'!BJ31+'&lt;&lt;CASH FLOW PROJECTIONS&gt;&gt;FLTE'!BJ31</f>
        <v>0</v>
      </c>
      <c r="BK31" s="429">
        <f ca="1">'&lt;&lt;CASH FLOW PROJECTIONS&gt;&gt;'!BK31+'&lt;&lt;CASH FLOW PROJECTIONS&gt;&gt;FLTE'!BK31</f>
        <v>0</v>
      </c>
      <c r="BL31" s="429">
        <f ca="1">'&lt;&lt;CASH FLOW PROJECTIONS&gt;&gt;'!BL31+'&lt;&lt;CASH FLOW PROJECTIONS&gt;&gt;FLTE'!BL31</f>
        <v>0</v>
      </c>
      <c r="BM31" s="429">
        <f ca="1">'&lt;&lt;CASH FLOW PROJECTIONS&gt;&gt;'!BM31+'&lt;&lt;CASH FLOW PROJECTIONS&gt;&gt;FLTE'!BM31</f>
        <v>0</v>
      </c>
      <c r="BN31" s="429">
        <f ca="1">'&lt;&lt;CASH FLOW PROJECTIONS&gt;&gt;'!BN31+'&lt;&lt;CASH FLOW PROJECTIONS&gt;&gt;FLTE'!BN31</f>
        <v>0</v>
      </c>
      <c r="BO31" s="429">
        <f ca="1">'&lt;&lt;CASH FLOW PROJECTIONS&gt;&gt;'!BO31+'&lt;&lt;CASH FLOW PROJECTIONS&gt;&gt;FLTE'!BO31</f>
        <v>0</v>
      </c>
      <c r="BP31" s="429">
        <f ca="1">'&lt;&lt;CASH FLOW PROJECTIONS&gt;&gt;'!BP31+'&lt;&lt;CASH FLOW PROJECTIONS&gt;&gt;FLTE'!BP31</f>
        <v>0</v>
      </c>
      <c r="BQ31" s="429">
        <f ca="1">'&lt;&lt;CASH FLOW PROJECTIONS&gt;&gt;'!BQ31+'&lt;&lt;CASH FLOW PROJECTIONS&gt;&gt;FLTE'!BQ31</f>
        <v>0</v>
      </c>
      <c r="BR31" s="429">
        <f ca="1">'&lt;&lt;CASH FLOW PROJECTIONS&gt;&gt;'!BR31+'&lt;&lt;CASH FLOW PROJECTIONS&gt;&gt;FLTE'!BR31</f>
        <v>0</v>
      </c>
    </row>
    <row r="32" spans="2:70" s="421" customFormat="1" ht="25" customHeight="1" outlineLevel="1">
      <c r="B32" s="445" t="s">
        <v>58</v>
      </c>
      <c r="C32" s="429">
        <f>'&lt;&lt;CASH FLOW PROJECTIONS&gt;&gt;'!C32+'&lt;&lt;CASH FLOW PROJECTIONS&gt;&gt;FLTE'!C32</f>
        <v>0</v>
      </c>
      <c r="D32" s="429">
        <f>'&lt;&lt;CASH FLOW PROJECTIONS&gt;&gt;'!D32+'&lt;&lt;CASH FLOW PROJECTIONS&gt;&gt;FLTE'!D32</f>
        <v>0</v>
      </c>
      <c r="E32" s="429">
        <f>'&lt;&lt;CASH FLOW PROJECTIONS&gt;&gt;'!E32+'&lt;&lt;CASH FLOW PROJECTIONS&gt;&gt;FLTE'!E32</f>
        <v>0</v>
      </c>
      <c r="F32" s="429">
        <f>'&lt;&lt;CASH FLOW PROJECTIONS&gt;&gt;'!F32+'&lt;&lt;CASH FLOW PROJECTIONS&gt;&gt;FLTE'!F32</f>
        <v>0</v>
      </c>
      <c r="G32" s="429">
        <f>'&lt;&lt;CASH FLOW PROJECTIONS&gt;&gt;'!G32+'&lt;&lt;CASH FLOW PROJECTIONS&gt;&gt;FLTE'!G32</f>
        <v>0</v>
      </c>
      <c r="H32" s="429">
        <f>'&lt;&lt;CASH FLOW PROJECTIONS&gt;&gt;'!H32+'&lt;&lt;CASH FLOW PROJECTIONS&gt;&gt;FLTE'!H32</f>
        <v>0</v>
      </c>
      <c r="I32" s="429">
        <f>'&lt;&lt;CASH FLOW PROJECTIONS&gt;&gt;'!I32+'&lt;&lt;CASH FLOW PROJECTIONS&gt;&gt;FLTE'!I32</f>
        <v>0</v>
      </c>
      <c r="J32" s="429">
        <f>'&lt;&lt;CASH FLOW PROJECTIONS&gt;&gt;'!J32+'&lt;&lt;CASH FLOW PROJECTIONS&gt;&gt;FLTE'!J32</f>
        <v>0</v>
      </c>
      <c r="K32" s="429">
        <f ca="1">'&lt;&lt;CASH FLOW PROJECTIONS&gt;&gt;'!K32+'&lt;&lt;CASH FLOW PROJECTIONS&gt;&gt;FLTE'!K32</f>
        <v>0</v>
      </c>
      <c r="L32" s="429">
        <f ca="1">'&lt;&lt;CASH FLOW PROJECTIONS&gt;&gt;'!L32+'&lt;&lt;CASH FLOW PROJECTIONS&gt;&gt;FLTE'!L32</f>
        <v>0</v>
      </c>
      <c r="M32" s="429">
        <f ca="1">'&lt;&lt;CASH FLOW PROJECTIONS&gt;&gt;'!M32+'&lt;&lt;CASH FLOW PROJECTIONS&gt;&gt;FLTE'!M32</f>
        <v>0</v>
      </c>
      <c r="N32" s="429">
        <f ca="1">'&lt;&lt;CASH FLOW PROJECTIONS&gt;&gt;'!N32+'&lt;&lt;CASH FLOW PROJECTIONS&gt;&gt;FLTE'!N32</f>
        <v>0</v>
      </c>
      <c r="O32" s="429">
        <f ca="1">'&lt;&lt;CASH FLOW PROJECTIONS&gt;&gt;'!O32+'&lt;&lt;CASH FLOW PROJECTIONS&gt;&gt;FLTE'!O32</f>
        <v>0</v>
      </c>
      <c r="P32" s="429">
        <f ca="1">'&lt;&lt;CASH FLOW PROJECTIONS&gt;&gt;'!P32+'&lt;&lt;CASH FLOW PROJECTIONS&gt;&gt;FLTE'!P32</f>
        <v>0</v>
      </c>
      <c r="Q32" s="429">
        <f ca="1">'&lt;&lt;CASH FLOW PROJECTIONS&gt;&gt;'!Q32+'&lt;&lt;CASH FLOW PROJECTIONS&gt;&gt;FLTE'!Q32</f>
        <v>0</v>
      </c>
      <c r="R32" s="429">
        <f ca="1">'&lt;&lt;CASH FLOW PROJECTIONS&gt;&gt;'!R32+'&lt;&lt;CASH FLOW PROJECTIONS&gt;&gt;FLTE'!R32</f>
        <v>0</v>
      </c>
      <c r="S32" s="429">
        <f ca="1">'&lt;&lt;CASH FLOW PROJECTIONS&gt;&gt;'!S32+'&lt;&lt;CASH FLOW PROJECTIONS&gt;&gt;FLTE'!S32</f>
        <v>0</v>
      </c>
      <c r="T32" s="429">
        <f ca="1">'&lt;&lt;CASH FLOW PROJECTIONS&gt;&gt;'!T32+'&lt;&lt;CASH FLOW PROJECTIONS&gt;&gt;FLTE'!T32</f>
        <v>0</v>
      </c>
      <c r="U32" s="429">
        <f ca="1">'&lt;&lt;CASH FLOW PROJECTIONS&gt;&gt;'!U32+'&lt;&lt;CASH FLOW PROJECTIONS&gt;&gt;FLTE'!U32</f>
        <v>0</v>
      </c>
      <c r="V32" s="429">
        <f ca="1">'&lt;&lt;CASH FLOW PROJECTIONS&gt;&gt;'!V32+'&lt;&lt;CASH FLOW PROJECTIONS&gt;&gt;FLTE'!V32</f>
        <v>0</v>
      </c>
      <c r="W32" s="429">
        <f ca="1">'&lt;&lt;CASH FLOW PROJECTIONS&gt;&gt;'!W32+'&lt;&lt;CASH FLOW PROJECTIONS&gt;&gt;FLTE'!W32</f>
        <v>0</v>
      </c>
      <c r="X32" s="429">
        <f ca="1">'&lt;&lt;CASH FLOW PROJECTIONS&gt;&gt;'!X32+'&lt;&lt;CASH FLOW PROJECTIONS&gt;&gt;FLTE'!X32</f>
        <v>0</v>
      </c>
      <c r="Y32" s="429">
        <f ca="1">'&lt;&lt;CASH FLOW PROJECTIONS&gt;&gt;'!Y32+'&lt;&lt;CASH FLOW PROJECTIONS&gt;&gt;FLTE'!Y32</f>
        <v>0</v>
      </c>
      <c r="Z32" s="429">
        <f ca="1">'&lt;&lt;CASH FLOW PROJECTIONS&gt;&gt;'!Z32+'&lt;&lt;CASH FLOW PROJECTIONS&gt;&gt;FLTE'!Z32</f>
        <v>0</v>
      </c>
      <c r="AA32" s="429">
        <f ca="1">'&lt;&lt;CASH FLOW PROJECTIONS&gt;&gt;'!AA32+'&lt;&lt;CASH FLOW PROJECTIONS&gt;&gt;FLTE'!AA32</f>
        <v>0</v>
      </c>
      <c r="AB32" s="429">
        <f ca="1">'&lt;&lt;CASH FLOW PROJECTIONS&gt;&gt;'!AB32+'&lt;&lt;CASH FLOW PROJECTIONS&gt;&gt;FLTE'!AB32</f>
        <v>0</v>
      </c>
      <c r="AC32" s="429">
        <f ca="1">'&lt;&lt;CASH FLOW PROJECTIONS&gt;&gt;'!AC32+'&lt;&lt;CASH FLOW PROJECTIONS&gt;&gt;FLTE'!AC32</f>
        <v>0</v>
      </c>
      <c r="AD32" s="429">
        <f ca="1">'&lt;&lt;CASH FLOW PROJECTIONS&gt;&gt;'!AD32+'&lt;&lt;CASH FLOW PROJECTIONS&gt;&gt;FLTE'!AD32</f>
        <v>0</v>
      </c>
      <c r="AE32" s="429">
        <f ca="1">'&lt;&lt;CASH FLOW PROJECTIONS&gt;&gt;'!AE32+'&lt;&lt;CASH FLOW PROJECTIONS&gt;&gt;FLTE'!AE32</f>
        <v>0</v>
      </c>
      <c r="AF32" s="429">
        <f ca="1">'&lt;&lt;CASH FLOW PROJECTIONS&gt;&gt;'!AF32+'&lt;&lt;CASH FLOW PROJECTIONS&gt;&gt;FLTE'!AF32</f>
        <v>0</v>
      </c>
      <c r="AG32" s="429">
        <f ca="1">'&lt;&lt;CASH FLOW PROJECTIONS&gt;&gt;'!AG32+'&lt;&lt;CASH FLOW PROJECTIONS&gt;&gt;FLTE'!AG32</f>
        <v>0</v>
      </c>
      <c r="AH32" s="429">
        <f ca="1">'&lt;&lt;CASH FLOW PROJECTIONS&gt;&gt;'!AH32+'&lt;&lt;CASH FLOW PROJECTIONS&gt;&gt;FLTE'!AH32</f>
        <v>0</v>
      </c>
      <c r="AI32" s="429">
        <f ca="1">'&lt;&lt;CASH FLOW PROJECTIONS&gt;&gt;'!AI32+'&lt;&lt;CASH FLOW PROJECTIONS&gt;&gt;FLTE'!AI32</f>
        <v>0</v>
      </c>
      <c r="AJ32" s="429">
        <f ca="1">'&lt;&lt;CASH FLOW PROJECTIONS&gt;&gt;'!AJ32+'&lt;&lt;CASH FLOW PROJECTIONS&gt;&gt;FLTE'!AJ32</f>
        <v>0</v>
      </c>
      <c r="AK32" s="429">
        <f ca="1">'&lt;&lt;CASH FLOW PROJECTIONS&gt;&gt;'!AK32+'&lt;&lt;CASH FLOW PROJECTIONS&gt;&gt;FLTE'!AK32</f>
        <v>0</v>
      </c>
      <c r="AL32" s="429">
        <f ca="1">'&lt;&lt;CASH FLOW PROJECTIONS&gt;&gt;'!AL32+'&lt;&lt;CASH FLOW PROJECTIONS&gt;&gt;FLTE'!AL32</f>
        <v>0</v>
      </c>
      <c r="AM32" s="429">
        <f ca="1">'&lt;&lt;CASH FLOW PROJECTIONS&gt;&gt;'!AM32+'&lt;&lt;CASH FLOW PROJECTIONS&gt;&gt;FLTE'!AM32</f>
        <v>0</v>
      </c>
      <c r="AN32" s="429">
        <f ca="1">'&lt;&lt;CASH FLOW PROJECTIONS&gt;&gt;'!AN32+'&lt;&lt;CASH FLOW PROJECTIONS&gt;&gt;FLTE'!AN32</f>
        <v>0</v>
      </c>
      <c r="AO32" s="429">
        <f ca="1">'&lt;&lt;CASH FLOW PROJECTIONS&gt;&gt;'!AO32+'&lt;&lt;CASH FLOW PROJECTIONS&gt;&gt;FLTE'!AO32</f>
        <v>0</v>
      </c>
      <c r="AP32" s="429">
        <f ca="1">'&lt;&lt;CASH FLOW PROJECTIONS&gt;&gt;'!AP32+'&lt;&lt;CASH FLOW PROJECTIONS&gt;&gt;FLTE'!AP32</f>
        <v>0</v>
      </c>
      <c r="AQ32" s="429">
        <f ca="1">'&lt;&lt;CASH FLOW PROJECTIONS&gt;&gt;'!AQ32+'&lt;&lt;CASH FLOW PROJECTIONS&gt;&gt;FLTE'!AQ32</f>
        <v>0</v>
      </c>
      <c r="AR32" s="429">
        <f ca="1">'&lt;&lt;CASH FLOW PROJECTIONS&gt;&gt;'!AR32+'&lt;&lt;CASH FLOW PROJECTIONS&gt;&gt;FLTE'!AR32</f>
        <v>0</v>
      </c>
      <c r="AS32" s="429">
        <f ca="1">'&lt;&lt;CASH FLOW PROJECTIONS&gt;&gt;'!AS32+'&lt;&lt;CASH FLOW PROJECTIONS&gt;&gt;FLTE'!AS32</f>
        <v>0</v>
      </c>
      <c r="AT32" s="429">
        <f ca="1">'&lt;&lt;CASH FLOW PROJECTIONS&gt;&gt;'!AT32+'&lt;&lt;CASH FLOW PROJECTIONS&gt;&gt;FLTE'!AT32</f>
        <v>0</v>
      </c>
      <c r="AU32" s="429">
        <f ca="1">'&lt;&lt;CASH FLOW PROJECTIONS&gt;&gt;'!AU32+'&lt;&lt;CASH FLOW PROJECTIONS&gt;&gt;FLTE'!AU32</f>
        <v>0</v>
      </c>
      <c r="AV32" s="429">
        <f ca="1">'&lt;&lt;CASH FLOW PROJECTIONS&gt;&gt;'!AV32+'&lt;&lt;CASH FLOW PROJECTIONS&gt;&gt;FLTE'!AV32</f>
        <v>0</v>
      </c>
      <c r="AW32" s="429">
        <f ca="1">'&lt;&lt;CASH FLOW PROJECTIONS&gt;&gt;'!AW32+'&lt;&lt;CASH FLOW PROJECTIONS&gt;&gt;FLTE'!AW32</f>
        <v>0</v>
      </c>
      <c r="AX32" s="429">
        <f ca="1">'&lt;&lt;CASH FLOW PROJECTIONS&gt;&gt;'!AX32+'&lt;&lt;CASH FLOW PROJECTIONS&gt;&gt;FLTE'!AX32</f>
        <v>0</v>
      </c>
      <c r="AY32" s="429">
        <f ca="1">'&lt;&lt;CASH FLOW PROJECTIONS&gt;&gt;'!AY32+'&lt;&lt;CASH FLOW PROJECTIONS&gt;&gt;FLTE'!AY32</f>
        <v>0</v>
      </c>
      <c r="AZ32" s="429">
        <f ca="1">'&lt;&lt;CASH FLOW PROJECTIONS&gt;&gt;'!AZ32+'&lt;&lt;CASH FLOW PROJECTIONS&gt;&gt;FLTE'!AZ32</f>
        <v>0</v>
      </c>
      <c r="BA32" s="429">
        <f ca="1">'&lt;&lt;CASH FLOW PROJECTIONS&gt;&gt;'!BA32+'&lt;&lt;CASH FLOW PROJECTIONS&gt;&gt;FLTE'!BA32</f>
        <v>0</v>
      </c>
      <c r="BB32" s="429">
        <f ca="1">'&lt;&lt;CASH FLOW PROJECTIONS&gt;&gt;'!BB32+'&lt;&lt;CASH FLOW PROJECTIONS&gt;&gt;FLTE'!BB32</f>
        <v>0</v>
      </c>
      <c r="BC32" s="429">
        <f ca="1">'&lt;&lt;CASH FLOW PROJECTIONS&gt;&gt;'!BC32+'&lt;&lt;CASH FLOW PROJECTIONS&gt;&gt;FLTE'!BC32</f>
        <v>0</v>
      </c>
      <c r="BD32" s="429">
        <f ca="1">'&lt;&lt;CASH FLOW PROJECTIONS&gt;&gt;'!BD32+'&lt;&lt;CASH FLOW PROJECTIONS&gt;&gt;FLTE'!BD32</f>
        <v>0</v>
      </c>
      <c r="BE32" s="429">
        <f ca="1">'&lt;&lt;CASH FLOW PROJECTIONS&gt;&gt;'!BE32+'&lt;&lt;CASH FLOW PROJECTIONS&gt;&gt;FLTE'!BE32</f>
        <v>0</v>
      </c>
      <c r="BF32" s="429">
        <f ca="1">'&lt;&lt;CASH FLOW PROJECTIONS&gt;&gt;'!BF32+'&lt;&lt;CASH FLOW PROJECTIONS&gt;&gt;FLTE'!BF32</f>
        <v>0</v>
      </c>
      <c r="BG32" s="429">
        <f ca="1">'&lt;&lt;CASH FLOW PROJECTIONS&gt;&gt;'!BG32+'&lt;&lt;CASH FLOW PROJECTIONS&gt;&gt;FLTE'!BG32</f>
        <v>0</v>
      </c>
      <c r="BH32" s="429">
        <f ca="1">'&lt;&lt;CASH FLOW PROJECTIONS&gt;&gt;'!BH32+'&lt;&lt;CASH FLOW PROJECTIONS&gt;&gt;FLTE'!BH32</f>
        <v>0</v>
      </c>
      <c r="BI32" s="429">
        <f ca="1">'&lt;&lt;CASH FLOW PROJECTIONS&gt;&gt;'!BI32+'&lt;&lt;CASH FLOW PROJECTIONS&gt;&gt;FLTE'!BI32</f>
        <v>0</v>
      </c>
      <c r="BJ32" s="429">
        <f ca="1">'&lt;&lt;CASH FLOW PROJECTIONS&gt;&gt;'!BJ32+'&lt;&lt;CASH FLOW PROJECTIONS&gt;&gt;FLTE'!BJ32</f>
        <v>0</v>
      </c>
      <c r="BK32" s="429">
        <f ca="1">'&lt;&lt;CASH FLOW PROJECTIONS&gt;&gt;'!BK32+'&lt;&lt;CASH FLOW PROJECTIONS&gt;&gt;FLTE'!BK32</f>
        <v>0</v>
      </c>
      <c r="BL32" s="429">
        <f ca="1">'&lt;&lt;CASH FLOW PROJECTIONS&gt;&gt;'!BL32+'&lt;&lt;CASH FLOW PROJECTIONS&gt;&gt;FLTE'!BL32</f>
        <v>0</v>
      </c>
      <c r="BM32" s="429">
        <f ca="1">'&lt;&lt;CASH FLOW PROJECTIONS&gt;&gt;'!BM32+'&lt;&lt;CASH FLOW PROJECTIONS&gt;&gt;FLTE'!BM32</f>
        <v>0</v>
      </c>
      <c r="BN32" s="429">
        <f ca="1">'&lt;&lt;CASH FLOW PROJECTIONS&gt;&gt;'!BN32+'&lt;&lt;CASH FLOW PROJECTIONS&gt;&gt;FLTE'!BN32</f>
        <v>0</v>
      </c>
      <c r="BO32" s="429">
        <f ca="1">'&lt;&lt;CASH FLOW PROJECTIONS&gt;&gt;'!BO32+'&lt;&lt;CASH FLOW PROJECTIONS&gt;&gt;FLTE'!BO32</f>
        <v>0</v>
      </c>
      <c r="BP32" s="429">
        <f ca="1">'&lt;&lt;CASH FLOW PROJECTIONS&gt;&gt;'!BP32+'&lt;&lt;CASH FLOW PROJECTIONS&gt;&gt;FLTE'!BP32</f>
        <v>0</v>
      </c>
      <c r="BQ32" s="429">
        <f ca="1">'&lt;&lt;CASH FLOW PROJECTIONS&gt;&gt;'!BQ32+'&lt;&lt;CASH FLOW PROJECTIONS&gt;&gt;FLTE'!BQ32</f>
        <v>0</v>
      </c>
      <c r="BR32" s="429">
        <f ca="1">'&lt;&lt;CASH FLOW PROJECTIONS&gt;&gt;'!BR32+'&lt;&lt;CASH FLOW PROJECTIONS&gt;&gt;FLTE'!BR32</f>
        <v>0</v>
      </c>
    </row>
    <row r="33" spans="2:70" s="421" customFormat="1" ht="25" customHeight="1" outlineLevel="1">
      <c r="B33" s="445" t="s">
        <v>59</v>
      </c>
      <c r="C33" s="429">
        <f>'&lt;&lt;CASH FLOW PROJECTIONS&gt;&gt;'!C33+'&lt;&lt;CASH FLOW PROJECTIONS&gt;&gt;FLTE'!C33</f>
        <v>0</v>
      </c>
      <c r="D33" s="429">
        <f>'&lt;&lt;CASH FLOW PROJECTIONS&gt;&gt;'!D33+'&lt;&lt;CASH FLOW PROJECTIONS&gt;&gt;FLTE'!D33</f>
        <v>0</v>
      </c>
      <c r="E33" s="429">
        <f>'&lt;&lt;CASH FLOW PROJECTIONS&gt;&gt;'!E33+'&lt;&lt;CASH FLOW PROJECTIONS&gt;&gt;FLTE'!E33</f>
        <v>0</v>
      </c>
      <c r="F33" s="429">
        <f>'&lt;&lt;CASH FLOW PROJECTIONS&gt;&gt;'!F33+'&lt;&lt;CASH FLOW PROJECTIONS&gt;&gt;FLTE'!F33</f>
        <v>0</v>
      </c>
      <c r="G33" s="429">
        <f>'&lt;&lt;CASH FLOW PROJECTIONS&gt;&gt;'!G33+'&lt;&lt;CASH FLOW PROJECTIONS&gt;&gt;FLTE'!G33</f>
        <v>0</v>
      </c>
      <c r="H33" s="429">
        <f>'&lt;&lt;CASH FLOW PROJECTIONS&gt;&gt;'!H33+'&lt;&lt;CASH FLOW PROJECTIONS&gt;&gt;FLTE'!H33</f>
        <v>0</v>
      </c>
      <c r="I33" s="429">
        <f>'&lt;&lt;CASH FLOW PROJECTIONS&gt;&gt;'!I33+'&lt;&lt;CASH FLOW PROJECTIONS&gt;&gt;FLTE'!I33</f>
        <v>0</v>
      </c>
      <c r="J33" s="429">
        <f>'&lt;&lt;CASH FLOW PROJECTIONS&gt;&gt;'!J33+'&lt;&lt;CASH FLOW PROJECTIONS&gt;&gt;FLTE'!J33</f>
        <v>0</v>
      </c>
      <c r="K33" s="429">
        <f ca="1">'&lt;&lt;CASH FLOW PROJECTIONS&gt;&gt;'!K33+'&lt;&lt;CASH FLOW PROJECTIONS&gt;&gt;FLTE'!K33</f>
        <v>0</v>
      </c>
      <c r="L33" s="429">
        <f ca="1">'&lt;&lt;CASH FLOW PROJECTIONS&gt;&gt;'!L33+'&lt;&lt;CASH FLOW PROJECTIONS&gt;&gt;FLTE'!L33</f>
        <v>0</v>
      </c>
      <c r="M33" s="429">
        <f ca="1">'&lt;&lt;CASH FLOW PROJECTIONS&gt;&gt;'!M33+'&lt;&lt;CASH FLOW PROJECTIONS&gt;&gt;FLTE'!M33</f>
        <v>0</v>
      </c>
      <c r="N33" s="429">
        <f ca="1">'&lt;&lt;CASH FLOW PROJECTIONS&gt;&gt;'!N33+'&lt;&lt;CASH FLOW PROJECTIONS&gt;&gt;FLTE'!N33</f>
        <v>0</v>
      </c>
      <c r="O33" s="429">
        <f ca="1">'&lt;&lt;CASH FLOW PROJECTIONS&gt;&gt;'!O33+'&lt;&lt;CASH FLOW PROJECTIONS&gt;&gt;FLTE'!O33</f>
        <v>0</v>
      </c>
      <c r="P33" s="429">
        <f ca="1">'&lt;&lt;CASH FLOW PROJECTIONS&gt;&gt;'!P33+'&lt;&lt;CASH FLOW PROJECTIONS&gt;&gt;FLTE'!P33</f>
        <v>0</v>
      </c>
      <c r="Q33" s="429">
        <f ca="1">'&lt;&lt;CASH FLOW PROJECTIONS&gt;&gt;'!Q33+'&lt;&lt;CASH FLOW PROJECTIONS&gt;&gt;FLTE'!Q33</f>
        <v>0</v>
      </c>
      <c r="R33" s="429">
        <f ca="1">'&lt;&lt;CASH FLOW PROJECTIONS&gt;&gt;'!R33+'&lt;&lt;CASH FLOW PROJECTIONS&gt;&gt;FLTE'!R33</f>
        <v>0</v>
      </c>
      <c r="S33" s="429">
        <f ca="1">'&lt;&lt;CASH FLOW PROJECTIONS&gt;&gt;'!S33+'&lt;&lt;CASH FLOW PROJECTIONS&gt;&gt;FLTE'!S33</f>
        <v>0</v>
      </c>
      <c r="T33" s="429">
        <f ca="1">'&lt;&lt;CASH FLOW PROJECTIONS&gt;&gt;'!T33+'&lt;&lt;CASH FLOW PROJECTIONS&gt;&gt;FLTE'!T33</f>
        <v>0</v>
      </c>
      <c r="U33" s="429">
        <f ca="1">'&lt;&lt;CASH FLOW PROJECTIONS&gt;&gt;'!U33+'&lt;&lt;CASH FLOW PROJECTIONS&gt;&gt;FLTE'!U33</f>
        <v>0</v>
      </c>
      <c r="V33" s="429">
        <f ca="1">'&lt;&lt;CASH FLOW PROJECTIONS&gt;&gt;'!V33+'&lt;&lt;CASH FLOW PROJECTIONS&gt;&gt;FLTE'!V33</f>
        <v>0</v>
      </c>
      <c r="W33" s="429">
        <f ca="1">'&lt;&lt;CASH FLOW PROJECTIONS&gt;&gt;'!W33+'&lt;&lt;CASH FLOW PROJECTIONS&gt;&gt;FLTE'!W33</f>
        <v>0</v>
      </c>
      <c r="X33" s="429">
        <f ca="1">'&lt;&lt;CASH FLOW PROJECTIONS&gt;&gt;'!X33+'&lt;&lt;CASH FLOW PROJECTIONS&gt;&gt;FLTE'!X33</f>
        <v>0</v>
      </c>
      <c r="Y33" s="429">
        <f ca="1">'&lt;&lt;CASH FLOW PROJECTIONS&gt;&gt;'!Y33+'&lt;&lt;CASH FLOW PROJECTIONS&gt;&gt;FLTE'!Y33</f>
        <v>0</v>
      </c>
      <c r="Z33" s="429">
        <f ca="1">'&lt;&lt;CASH FLOW PROJECTIONS&gt;&gt;'!Z33+'&lt;&lt;CASH FLOW PROJECTIONS&gt;&gt;FLTE'!Z33</f>
        <v>0</v>
      </c>
      <c r="AA33" s="429">
        <f ca="1">'&lt;&lt;CASH FLOW PROJECTIONS&gt;&gt;'!AA33+'&lt;&lt;CASH FLOW PROJECTIONS&gt;&gt;FLTE'!AA33</f>
        <v>0</v>
      </c>
      <c r="AB33" s="429">
        <f ca="1">'&lt;&lt;CASH FLOW PROJECTIONS&gt;&gt;'!AB33+'&lt;&lt;CASH FLOW PROJECTIONS&gt;&gt;FLTE'!AB33</f>
        <v>0</v>
      </c>
      <c r="AC33" s="429">
        <f ca="1">'&lt;&lt;CASH FLOW PROJECTIONS&gt;&gt;'!AC33+'&lt;&lt;CASH FLOW PROJECTIONS&gt;&gt;FLTE'!AC33</f>
        <v>0</v>
      </c>
      <c r="AD33" s="429">
        <f ca="1">'&lt;&lt;CASH FLOW PROJECTIONS&gt;&gt;'!AD33+'&lt;&lt;CASH FLOW PROJECTIONS&gt;&gt;FLTE'!AD33</f>
        <v>0</v>
      </c>
      <c r="AE33" s="429">
        <f ca="1">'&lt;&lt;CASH FLOW PROJECTIONS&gt;&gt;'!AE33+'&lt;&lt;CASH FLOW PROJECTIONS&gt;&gt;FLTE'!AE33</f>
        <v>0</v>
      </c>
      <c r="AF33" s="429">
        <f ca="1">'&lt;&lt;CASH FLOW PROJECTIONS&gt;&gt;'!AF33+'&lt;&lt;CASH FLOW PROJECTIONS&gt;&gt;FLTE'!AF33</f>
        <v>0</v>
      </c>
      <c r="AG33" s="429">
        <f ca="1">'&lt;&lt;CASH FLOW PROJECTIONS&gt;&gt;'!AG33+'&lt;&lt;CASH FLOW PROJECTIONS&gt;&gt;FLTE'!AG33</f>
        <v>0</v>
      </c>
      <c r="AH33" s="429">
        <f ca="1">'&lt;&lt;CASH FLOW PROJECTIONS&gt;&gt;'!AH33+'&lt;&lt;CASH FLOW PROJECTIONS&gt;&gt;FLTE'!AH33</f>
        <v>0</v>
      </c>
      <c r="AI33" s="429">
        <f ca="1">'&lt;&lt;CASH FLOW PROJECTIONS&gt;&gt;'!AI33+'&lt;&lt;CASH FLOW PROJECTIONS&gt;&gt;FLTE'!AI33</f>
        <v>0</v>
      </c>
      <c r="AJ33" s="429">
        <f ca="1">'&lt;&lt;CASH FLOW PROJECTIONS&gt;&gt;'!AJ33+'&lt;&lt;CASH FLOW PROJECTIONS&gt;&gt;FLTE'!AJ33</f>
        <v>0</v>
      </c>
      <c r="AK33" s="429">
        <f ca="1">'&lt;&lt;CASH FLOW PROJECTIONS&gt;&gt;'!AK33+'&lt;&lt;CASH FLOW PROJECTIONS&gt;&gt;FLTE'!AK33</f>
        <v>0</v>
      </c>
      <c r="AL33" s="429">
        <f ca="1">'&lt;&lt;CASH FLOW PROJECTIONS&gt;&gt;'!AL33+'&lt;&lt;CASH FLOW PROJECTIONS&gt;&gt;FLTE'!AL33</f>
        <v>0</v>
      </c>
      <c r="AM33" s="429">
        <f ca="1">'&lt;&lt;CASH FLOW PROJECTIONS&gt;&gt;'!AM33+'&lt;&lt;CASH FLOW PROJECTIONS&gt;&gt;FLTE'!AM33</f>
        <v>0</v>
      </c>
      <c r="AN33" s="429">
        <f ca="1">'&lt;&lt;CASH FLOW PROJECTIONS&gt;&gt;'!AN33+'&lt;&lt;CASH FLOW PROJECTIONS&gt;&gt;FLTE'!AN33</f>
        <v>0</v>
      </c>
      <c r="AO33" s="429">
        <f ca="1">'&lt;&lt;CASH FLOW PROJECTIONS&gt;&gt;'!AO33+'&lt;&lt;CASH FLOW PROJECTIONS&gt;&gt;FLTE'!AO33</f>
        <v>0</v>
      </c>
      <c r="AP33" s="429">
        <f ca="1">'&lt;&lt;CASH FLOW PROJECTIONS&gt;&gt;'!AP33+'&lt;&lt;CASH FLOW PROJECTIONS&gt;&gt;FLTE'!AP33</f>
        <v>0</v>
      </c>
      <c r="AQ33" s="429">
        <f ca="1">'&lt;&lt;CASH FLOW PROJECTIONS&gt;&gt;'!AQ33+'&lt;&lt;CASH FLOW PROJECTIONS&gt;&gt;FLTE'!AQ33</f>
        <v>0</v>
      </c>
      <c r="AR33" s="429">
        <f ca="1">'&lt;&lt;CASH FLOW PROJECTIONS&gt;&gt;'!AR33+'&lt;&lt;CASH FLOW PROJECTIONS&gt;&gt;FLTE'!AR33</f>
        <v>0</v>
      </c>
      <c r="AS33" s="429">
        <f ca="1">'&lt;&lt;CASH FLOW PROJECTIONS&gt;&gt;'!AS33+'&lt;&lt;CASH FLOW PROJECTIONS&gt;&gt;FLTE'!AS33</f>
        <v>0</v>
      </c>
      <c r="AT33" s="429">
        <f ca="1">'&lt;&lt;CASH FLOW PROJECTIONS&gt;&gt;'!AT33+'&lt;&lt;CASH FLOW PROJECTIONS&gt;&gt;FLTE'!AT33</f>
        <v>0</v>
      </c>
      <c r="AU33" s="429">
        <f ca="1">'&lt;&lt;CASH FLOW PROJECTIONS&gt;&gt;'!AU33+'&lt;&lt;CASH FLOW PROJECTIONS&gt;&gt;FLTE'!AU33</f>
        <v>0</v>
      </c>
      <c r="AV33" s="429">
        <f ca="1">'&lt;&lt;CASH FLOW PROJECTIONS&gt;&gt;'!AV33+'&lt;&lt;CASH FLOW PROJECTIONS&gt;&gt;FLTE'!AV33</f>
        <v>0</v>
      </c>
      <c r="AW33" s="429">
        <f ca="1">'&lt;&lt;CASH FLOW PROJECTIONS&gt;&gt;'!AW33+'&lt;&lt;CASH FLOW PROJECTIONS&gt;&gt;FLTE'!AW33</f>
        <v>0</v>
      </c>
      <c r="AX33" s="429">
        <f ca="1">'&lt;&lt;CASH FLOW PROJECTIONS&gt;&gt;'!AX33+'&lt;&lt;CASH FLOW PROJECTIONS&gt;&gt;FLTE'!AX33</f>
        <v>0</v>
      </c>
      <c r="AY33" s="429">
        <f ca="1">'&lt;&lt;CASH FLOW PROJECTIONS&gt;&gt;'!AY33+'&lt;&lt;CASH FLOW PROJECTIONS&gt;&gt;FLTE'!AY33</f>
        <v>0</v>
      </c>
      <c r="AZ33" s="429">
        <f ca="1">'&lt;&lt;CASH FLOW PROJECTIONS&gt;&gt;'!AZ33+'&lt;&lt;CASH FLOW PROJECTIONS&gt;&gt;FLTE'!AZ33</f>
        <v>0</v>
      </c>
      <c r="BA33" s="429">
        <f ca="1">'&lt;&lt;CASH FLOW PROJECTIONS&gt;&gt;'!BA33+'&lt;&lt;CASH FLOW PROJECTIONS&gt;&gt;FLTE'!BA33</f>
        <v>0</v>
      </c>
      <c r="BB33" s="429">
        <f ca="1">'&lt;&lt;CASH FLOW PROJECTIONS&gt;&gt;'!BB33+'&lt;&lt;CASH FLOW PROJECTIONS&gt;&gt;FLTE'!BB33</f>
        <v>0</v>
      </c>
      <c r="BC33" s="429">
        <f ca="1">'&lt;&lt;CASH FLOW PROJECTIONS&gt;&gt;'!BC33+'&lt;&lt;CASH FLOW PROJECTIONS&gt;&gt;FLTE'!BC33</f>
        <v>0</v>
      </c>
      <c r="BD33" s="429">
        <f ca="1">'&lt;&lt;CASH FLOW PROJECTIONS&gt;&gt;'!BD33+'&lt;&lt;CASH FLOW PROJECTIONS&gt;&gt;FLTE'!BD33</f>
        <v>0</v>
      </c>
      <c r="BE33" s="429">
        <f ca="1">'&lt;&lt;CASH FLOW PROJECTIONS&gt;&gt;'!BE33+'&lt;&lt;CASH FLOW PROJECTIONS&gt;&gt;FLTE'!BE33</f>
        <v>0</v>
      </c>
      <c r="BF33" s="429">
        <f ca="1">'&lt;&lt;CASH FLOW PROJECTIONS&gt;&gt;'!BF33+'&lt;&lt;CASH FLOW PROJECTIONS&gt;&gt;FLTE'!BF33</f>
        <v>0</v>
      </c>
      <c r="BG33" s="429">
        <f ca="1">'&lt;&lt;CASH FLOW PROJECTIONS&gt;&gt;'!BG33+'&lt;&lt;CASH FLOW PROJECTIONS&gt;&gt;FLTE'!BG33</f>
        <v>0</v>
      </c>
      <c r="BH33" s="429">
        <f ca="1">'&lt;&lt;CASH FLOW PROJECTIONS&gt;&gt;'!BH33+'&lt;&lt;CASH FLOW PROJECTIONS&gt;&gt;FLTE'!BH33</f>
        <v>0</v>
      </c>
      <c r="BI33" s="429">
        <f ca="1">'&lt;&lt;CASH FLOW PROJECTIONS&gt;&gt;'!BI33+'&lt;&lt;CASH FLOW PROJECTIONS&gt;&gt;FLTE'!BI33</f>
        <v>0</v>
      </c>
      <c r="BJ33" s="429">
        <f ca="1">'&lt;&lt;CASH FLOW PROJECTIONS&gt;&gt;'!BJ33+'&lt;&lt;CASH FLOW PROJECTIONS&gt;&gt;FLTE'!BJ33</f>
        <v>0</v>
      </c>
      <c r="BK33" s="429">
        <f ca="1">'&lt;&lt;CASH FLOW PROJECTIONS&gt;&gt;'!BK33+'&lt;&lt;CASH FLOW PROJECTIONS&gt;&gt;FLTE'!BK33</f>
        <v>0</v>
      </c>
      <c r="BL33" s="429">
        <f ca="1">'&lt;&lt;CASH FLOW PROJECTIONS&gt;&gt;'!BL33+'&lt;&lt;CASH FLOW PROJECTIONS&gt;&gt;FLTE'!BL33</f>
        <v>0</v>
      </c>
      <c r="BM33" s="429">
        <f ca="1">'&lt;&lt;CASH FLOW PROJECTIONS&gt;&gt;'!BM33+'&lt;&lt;CASH FLOW PROJECTIONS&gt;&gt;FLTE'!BM33</f>
        <v>0</v>
      </c>
      <c r="BN33" s="429">
        <f ca="1">'&lt;&lt;CASH FLOW PROJECTIONS&gt;&gt;'!BN33+'&lt;&lt;CASH FLOW PROJECTIONS&gt;&gt;FLTE'!BN33</f>
        <v>0</v>
      </c>
      <c r="BO33" s="429">
        <f ca="1">'&lt;&lt;CASH FLOW PROJECTIONS&gt;&gt;'!BO33+'&lt;&lt;CASH FLOW PROJECTIONS&gt;&gt;FLTE'!BO33</f>
        <v>0</v>
      </c>
      <c r="BP33" s="429">
        <f ca="1">'&lt;&lt;CASH FLOW PROJECTIONS&gt;&gt;'!BP33+'&lt;&lt;CASH FLOW PROJECTIONS&gt;&gt;FLTE'!BP33</f>
        <v>0</v>
      </c>
      <c r="BQ33" s="429">
        <f ca="1">'&lt;&lt;CASH FLOW PROJECTIONS&gt;&gt;'!BQ33+'&lt;&lt;CASH FLOW PROJECTIONS&gt;&gt;FLTE'!BQ33</f>
        <v>0</v>
      </c>
      <c r="BR33" s="429">
        <f ca="1">'&lt;&lt;CASH FLOW PROJECTIONS&gt;&gt;'!BR33+'&lt;&lt;CASH FLOW PROJECTIONS&gt;&gt;FLTE'!BR33</f>
        <v>0</v>
      </c>
    </row>
    <row r="34" spans="2:70" s="421" customFormat="1" ht="25" customHeight="1" outlineLevel="1">
      <c r="B34" s="445" t="s">
        <v>60</v>
      </c>
      <c r="C34" s="429">
        <f>'&lt;&lt;CASH FLOW PROJECTIONS&gt;&gt;'!C34+'&lt;&lt;CASH FLOW PROJECTIONS&gt;&gt;FLTE'!C34</f>
        <v>0</v>
      </c>
      <c r="D34" s="429">
        <f>'&lt;&lt;CASH FLOW PROJECTIONS&gt;&gt;'!D34+'&lt;&lt;CASH FLOW PROJECTIONS&gt;&gt;FLTE'!D34</f>
        <v>0</v>
      </c>
      <c r="E34" s="429">
        <f>'&lt;&lt;CASH FLOW PROJECTIONS&gt;&gt;'!E34+'&lt;&lt;CASH FLOW PROJECTIONS&gt;&gt;FLTE'!E34</f>
        <v>0</v>
      </c>
      <c r="F34" s="429">
        <f>'&lt;&lt;CASH FLOW PROJECTIONS&gt;&gt;'!F34+'&lt;&lt;CASH FLOW PROJECTIONS&gt;&gt;FLTE'!F34</f>
        <v>0</v>
      </c>
      <c r="G34" s="429">
        <f>'&lt;&lt;CASH FLOW PROJECTIONS&gt;&gt;'!G34+'&lt;&lt;CASH FLOW PROJECTIONS&gt;&gt;FLTE'!G34</f>
        <v>0</v>
      </c>
      <c r="H34" s="429">
        <f>'&lt;&lt;CASH FLOW PROJECTIONS&gt;&gt;'!H34+'&lt;&lt;CASH FLOW PROJECTIONS&gt;&gt;FLTE'!H34</f>
        <v>0</v>
      </c>
      <c r="I34" s="429">
        <f>'&lt;&lt;CASH FLOW PROJECTIONS&gt;&gt;'!I34+'&lt;&lt;CASH FLOW PROJECTIONS&gt;&gt;FLTE'!I34</f>
        <v>0</v>
      </c>
      <c r="J34" s="429">
        <f>'&lt;&lt;CASH FLOW PROJECTIONS&gt;&gt;'!J34+'&lt;&lt;CASH FLOW PROJECTIONS&gt;&gt;FLTE'!J34</f>
        <v>0</v>
      </c>
      <c r="K34" s="429">
        <f ca="1">'&lt;&lt;CASH FLOW PROJECTIONS&gt;&gt;'!K34+'&lt;&lt;CASH FLOW PROJECTIONS&gt;&gt;FLTE'!K34</f>
        <v>50001196.895697355</v>
      </c>
      <c r="L34" s="429">
        <f ca="1">'&lt;&lt;CASH FLOW PROJECTIONS&gt;&gt;'!L34+'&lt;&lt;CASH FLOW PROJECTIONS&gt;&gt;FLTE'!L34</f>
        <v>93926609.293382958</v>
      </c>
      <c r="M34" s="429">
        <f ca="1">'&lt;&lt;CASH FLOW PROJECTIONS&gt;&gt;'!M34+'&lt;&lt;CASH FLOW PROJECTIONS&gt;&gt;FLTE'!M34</f>
        <v>143035391.94095567</v>
      </c>
      <c r="N34" s="429">
        <f ca="1">'&lt;&lt;CASH FLOW PROJECTIONS&gt;&gt;'!N34+'&lt;&lt;CASH FLOW PROJECTIONS&gt;&gt;FLTE'!N34</f>
        <v>187512669.49113485</v>
      </c>
      <c r="O34" s="429">
        <f ca="1">'&lt;&lt;CASH FLOW PROJECTIONS&gt;&gt;'!O34+'&lt;&lt;CASH FLOW PROJECTIONS&gt;&gt;FLTE'!O34</f>
        <v>236303448.63485992</v>
      </c>
      <c r="P34" s="429">
        <f ca="1">'&lt;&lt;CASH FLOW PROJECTIONS&gt;&gt;'!P34+'&lt;&lt;CASH FLOW PROJECTIONS&gt;&gt;FLTE'!P34</f>
        <v>302309366.94189256</v>
      </c>
      <c r="Q34" s="429">
        <f ca="1">'&lt;&lt;CASH FLOW PROJECTIONS&gt;&gt;'!Q34+'&lt;&lt;CASH FLOW PROJECTIONS&gt;&gt;FLTE'!Q34</f>
        <v>388212369.13949972</v>
      </c>
      <c r="R34" s="429">
        <f ca="1">'&lt;&lt;CASH FLOW PROJECTIONS&gt;&gt;'!R34+'&lt;&lt;CASH FLOW PROJECTIONS&gt;&gt;FLTE'!R34</f>
        <v>475209085.19801188</v>
      </c>
      <c r="S34" s="429">
        <f ca="1">'&lt;&lt;CASH FLOW PROJECTIONS&gt;&gt;'!S34+'&lt;&lt;CASH FLOW PROJECTIONS&gt;&gt;FLTE'!S34</f>
        <v>565595404.80300903</v>
      </c>
      <c r="T34" s="429">
        <f ca="1">'&lt;&lt;CASH FLOW PROJECTIONS&gt;&gt;'!T34+'&lt;&lt;CASH FLOW PROJECTIONS&gt;&gt;FLTE'!T34</f>
        <v>641960688.70723259</v>
      </c>
      <c r="U34" s="429">
        <f ca="1">'&lt;&lt;CASH FLOW PROJECTIONS&gt;&gt;'!U34+'&lt;&lt;CASH FLOW PROJECTIONS&gt;&gt;FLTE'!U34</f>
        <v>735698484.5466516</v>
      </c>
      <c r="V34" s="429">
        <f ca="1">'&lt;&lt;CASH FLOW PROJECTIONS&gt;&gt;'!V34+'&lt;&lt;CASH FLOW PROJECTIONS&gt;&gt;FLTE'!V34</f>
        <v>843099279.36561978</v>
      </c>
      <c r="W34" s="429">
        <f ca="1">'&lt;&lt;CASH FLOW PROJECTIONS&gt;&gt;'!W34+'&lt;&lt;CASH FLOW PROJECTIONS&gt;&gt;FLTE'!W34</f>
        <v>925583626.50934339</v>
      </c>
      <c r="X34" s="429">
        <f ca="1">'&lt;&lt;CASH FLOW PROJECTIONS&gt;&gt;'!X34+'&lt;&lt;CASH FLOW PROJECTIONS&gt;&gt;FLTE'!X34</f>
        <v>1002332965.1159816</v>
      </c>
      <c r="Y34" s="429">
        <f ca="1">'&lt;&lt;CASH FLOW PROJECTIONS&gt;&gt;'!Y34+'&lt;&lt;CASH FLOW PROJECTIONS&gt;&gt;FLTE'!Y34</f>
        <v>1101926916.0415375</v>
      </c>
      <c r="Z34" s="429">
        <f ca="1">'&lt;&lt;CASH FLOW PROJECTIONS&gt;&gt;'!Z34+'&lt;&lt;CASH FLOW PROJECTIONS&gt;&gt;FLTE'!Z34</f>
        <v>1195231041.350842</v>
      </c>
      <c r="AA34" s="429">
        <f ca="1">'&lt;&lt;CASH FLOW PROJECTIONS&gt;&gt;'!AA34+'&lt;&lt;CASH FLOW PROJECTIONS&gt;&gt;FLTE'!AA34</f>
        <v>1305236299.5347264</v>
      </c>
      <c r="AB34" s="429">
        <f ca="1">'&lt;&lt;CASH FLOW PROJECTIONS&gt;&gt;'!AB34+'&lt;&lt;CASH FLOW PROJECTIONS&gt;&gt;FLTE'!AB34</f>
        <v>1466565763.6526389</v>
      </c>
      <c r="AC34" s="429">
        <f ca="1">'&lt;&lt;CASH FLOW PROJECTIONS&gt;&gt;'!AC34+'&lt;&lt;CASH FLOW PROJECTIONS&gt;&gt;FLTE'!AC34</f>
        <v>1681450547.9157286</v>
      </c>
      <c r="AD34" s="429">
        <f ca="1">'&lt;&lt;CASH FLOW PROJECTIONS&gt;&gt;'!AD34+'&lt;&lt;CASH FLOW PROJECTIONS&gt;&gt;FLTE'!AD34</f>
        <v>1889681250.9424653</v>
      </c>
      <c r="AE34" s="429">
        <f ca="1">'&lt;&lt;CASH FLOW PROJECTIONS&gt;&gt;'!AE34+'&lt;&lt;CASH FLOW PROJECTIONS&gt;&gt;FLTE'!AE34</f>
        <v>2092726937.2050705</v>
      </c>
      <c r="AF34" s="429">
        <f ca="1">'&lt;&lt;CASH FLOW PROJECTIONS&gt;&gt;'!AF34+'&lt;&lt;CASH FLOW PROJECTIONS&gt;&gt;FLTE'!AF34</f>
        <v>2243602359.6034775</v>
      </c>
      <c r="AG34" s="429">
        <f ca="1">'&lt;&lt;CASH FLOW PROJECTIONS&gt;&gt;'!AG34+'&lt;&lt;CASH FLOW PROJECTIONS&gt;&gt;FLTE'!AG34</f>
        <v>2416727454.9065952</v>
      </c>
      <c r="AH34" s="429">
        <f ca="1">'&lt;&lt;CASH FLOW PROJECTIONS&gt;&gt;'!AH34+'&lt;&lt;CASH FLOW PROJECTIONS&gt;&gt;FLTE'!AH34</f>
        <v>2597564807.2768488</v>
      </c>
      <c r="AI34" s="429">
        <f ca="1">'&lt;&lt;CASH FLOW PROJECTIONS&gt;&gt;'!AI34+'&lt;&lt;CASH FLOW PROJECTIONS&gt;&gt;FLTE'!AI34</f>
        <v>3307087258.403666</v>
      </c>
      <c r="AJ34" s="429">
        <f ca="1">'&lt;&lt;CASH FLOW PROJECTIONS&gt;&gt;'!AJ34+'&lt;&lt;CASH FLOW PROJECTIONS&gt;&gt;FLTE'!AJ34</f>
        <v>3408095985.6150208</v>
      </c>
      <c r="AK34" s="429">
        <f ca="1">'&lt;&lt;CASH FLOW PROJECTIONS&gt;&gt;'!AK34+'&lt;&lt;CASH FLOW PROJECTIONS&gt;&gt;FLTE'!AK34</f>
        <v>3537148024.9527507</v>
      </c>
      <c r="AL34" s="429">
        <f ca="1">'&lt;&lt;CASH FLOW PROJECTIONS&gt;&gt;'!AL34+'&lt;&lt;CASH FLOW PROJECTIONS&gt;&gt;FLTE'!AL34</f>
        <v>3635848670.0005488</v>
      </c>
      <c r="AM34" s="429">
        <f ca="1">'&lt;&lt;CASH FLOW PROJECTIONS&gt;&gt;'!AM34+'&lt;&lt;CASH FLOW PROJECTIONS&gt;&gt;FLTE'!AM34</f>
        <v>3748744963.157855</v>
      </c>
      <c r="AN34" s="429">
        <f ca="1">'&lt;&lt;CASH FLOW PROJECTIONS&gt;&gt;'!AN34+'&lt;&lt;CASH FLOW PROJECTIONS&gt;&gt;FLTE'!AN34</f>
        <v>3931904914.9376178</v>
      </c>
      <c r="AO34" s="429">
        <f ca="1">'&lt;&lt;CASH FLOW PROJECTIONS&gt;&gt;'!AO34+'&lt;&lt;CASH FLOW PROJECTIONS&gt;&gt;FLTE'!AO34</f>
        <v>4182872277.651577</v>
      </c>
      <c r="AP34" s="429">
        <f ca="1">'&lt;&lt;CASH FLOW PROJECTIONS&gt;&gt;'!AP34+'&lt;&lt;CASH FLOW PROJECTIONS&gt;&gt;FLTE'!AP34</f>
        <v>4407835301.469862</v>
      </c>
      <c r="AQ34" s="429">
        <f ca="1">'&lt;&lt;CASH FLOW PROJECTIONS&gt;&gt;'!AQ34+'&lt;&lt;CASH FLOW PROJECTIONS&gt;&gt;FLTE'!AQ34</f>
        <v>4612965055.8991642</v>
      </c>
      <c r="AR34" s="429">
        <f ca="1">'&lt;&lt;CASH FLOW PROJECTIONS&gt;&gt;'!AR34+'&lt;&lt;CASH FLOW PROJECTIONS&gt;&gt;FLTE'!AR34</f>
        <v>4736440987.0448513</v>
      </c>
      <c r="AS34" s="429">
        <f ca="1">'&lt;&lt;CASH FLOW PROJECTIONS&gt;&gt;'!AS34+'&lt;&lt;CASH FLOW PROJECTIONS&gt;&gt;FLTE'!AS34</f>
        <v>4885058610.1386728</v>
      </c>
      <c r="AT34" s="429">
        <f ca="1">'&lt;&lt;CASH FLOW PROJECTIONS&gt;&gt;'!AT34+'&lt;&lt;CASH FLOW PROJECTIONS&gt;&gt;FLTE'!AT34</f>
        <v>5040017567.3787279</v>
      </c>
      <c r="AU34" s="429">
        <f ca="1">'&lt;&lt;CASH FLOW PROJECTIONS&gt;&gt;'!AU34+'&lt;&lt;CASH FLOW PROJECTIONS&gt;&gt;FLTE'!AU34</f>
        <v>5100026430.4352379</v>
      </c>
      <c r="AV34" s="429">
        <f ca="1">'&lt;&lt;CASH FLOW PROJECTIONS&gt;&gt;'!AV34+'&lt;&lt;CASH FLOW PROJECTIONS&gt;&gt;FLTE'!AV34</f>
        <v>5124691718.2776423</v>
      </c>
      <c r="AW34" s="429">
        <f ca="1">'&lt;&lt;CASH FLOW PROJECTIONS&gt;&gt;'!AW34+'&lt;&lt;CASH FLOW PROJECTIONS&gt;&gt;FLTE'!AW34</f>
        <v>5179576713.0903597</v>
      </c>
      <c r="AX34" s="429">
        <f ca="1">'&lt;&lt;CASH FLOW PROJECTIONS&gt;&gt;'!AX34+'&lt;&lt;CASH FLOW PROJECTIONS&gt;&gt;FLTE'!AX34</f>
        <v>5204398818.5345488</v>
      </c>
      <c r="AY34" s="429">
        <f ca="1">'&lt;&lt;CASH FLOW PROJECTIONS&gt;&gt;'!AY34+'&lt;&lt;CASH FLOW PROJECTIONS&gt;&gt;FLTE'!AY34</f>
        <v>5245700104.1954041</v>
      </c>
      <c r="AZ34" s="429">
        <f ca="1">'&lt;&lt;CASH FLOW PROJECTIONS&gt;&gt;'!AZ34+'&lt;&lt;CASH FLOW PROJECTIONS&gt;&gt;FLTE'!AZ34</f>
        <v>5360789711.8916416</v>
      </c>
      <c r="BA34" s="429">
        <f ca="1">'&lt;&lt;CASH FLOW PROJECTIONS&gt;&gt;'!BA34+'&lt;&lt;CASH FLOW PROJECTIONS&gt;&gt;FLTE'!BA34</f>
        <v>5546739914.5373821</v>
      </c>
      <c r="BB34" s="429">
        <f ca="1">'&lt;&lt;CASH FLOW PROJECTIONS&gt;&gt;'!BB34+'&lt;&lt;CASH FLOW PROJECTIONS&gt;&gt;FLTE'!BB34</f>
        <v>5708256332.6363106</v>
      </c>
      <c r="BC34" s="429">
        <f ca="1">'&lt;&lt;CASH FLOW PROJECTIONS&gt;&gt;'!BC34+'&lt;&lt;CASH FLOW PROJECTIONS&gt;&gt;FLTE'!BC34</f>
        <v>5851926874.7939816</v>
      </c>
      <c r="BD34" s="429">
        <f ca="1">'&lt;&lt;CASH FLOW PROJECTIONS&gt;&gt;'!BD34+'&lt;&lt;CASH FLOW PROJECTIONS&gt;&gt;FLTE'!BD34</f>
        <v>5915591323.2319441</v>
      </c>
      <c r="BE34" s="429">
        <f ca="1">'&lt;&lt;CASH FLOW PROJECTIONS&gt;&gt;'!BE34+'&lt;&lt;CASH FLOW PROJECTIONS&gt;&gt;FLTE'!BE34</f>
        <v>6007047096.8728018</v>
      </c>
      <c r="BF34" s="429">
        <f ca="1">'&lt;&lt;CASH FLOW PROJECTIONS&gt;&gt;'!BF34+'&lt;&lt;CASH FLOW PROJECTIONS&gt;&gt;FLTE'!BF34</f>
        <v>6107280320.2976904</v>
      </c>
      <c r="BG34" s="429">
        <f ca="1">'&lt;&lt;CASH FLOW PROJECTIONS&gt;&gt;'!BG34+'&lt;&lt;CASH FLOW PROJECTIONS&gt;&gt;FLTE'!BG34</f>
        <v>6600872507.9243622</v>
      </c>
      <c r="BH34" s="429">
        <f ca="1">'&lt;&lt;CASH FLOW PROJECTIONS&gt;&gt;'!BH34+'&lt;&lt;CASH FLOW PROJECTIONS&gt;&gt;FLTE'!BH34</f>
        <v>6573218273.7449875</v>
      </c>
      <c r="BI34" s="429">
        <f ca="1">'&lt;&lt;CASH FLOW PROJECTIONS&gt;&gt;'!BI34+'&lt;&lt;CASH FLOW PROJECTIONS&gt;&gt;FLTE'!BI34</f>
        <v>6580805644.8093815</v>
      </c>
      <c r="BJ34" s="429">
        <f ca="1">'&lt;&lt;CASH FLOW PROJECTIONS&gt;&gt;'!BJ34+'&lt;&lt;CASH FLOW PROJECTIONS&gt;&gt;FLTE'!BJ34</f>
        <v>6558358297.6812029</v>
      </c>
      <c r="BK34" s="429">
        <f ca="1">'&lt;&lt;CASH FLOW PROJECTIONS&gt;&gt;'!BK34+'&lt;&lt;CASH FLOW PROJECTIONS&gt;&gt;FLTE'!BK34</f>
        <v>6556095958.1067419</v>
      </c>
      <c r="BL34" s="429">
        <f ca="1">'&lt;&lt;CASH FLOW PROJECTIONS&gt;&gt;'!BL34+'&lt;&lt;CASH FLOW PROJECTIONS&gt;&gt;FLTE'!BL34</f>
        <v>6635803624.0157022</v>
      </c>
      <c r="BM34" s="429">
        <f ca="1">'&lt;&lt;CASH FLOW PROJECTIONS&gt;&gt;'!BM34+'&lt;&lt;CASH FLOW PROJECTIONS&gt;&gt;FLTE'!BM34</f>
        <v>6794198288.1050501</v>
      </c>
      <c r="BN34" s="429">
        <f ca="1">'&lt;&lt;CASH FLOW PROJECTIONS&gt;&gt;'!BN34+'&lt;&lt;CASH FLOW PROJECTIONS&gt;&gt;FLTE'!BN34</f>
        <v>6928279842.0400333</v>
      </c>
      <c r="BO34" s="429">
        <f ca="1">'&lt;&lt;CASH FLOW PROJECTIONS&gt;&gt;'!BO34+'&lt;&lt;CASH FLOW PROJECTIONS&gt;&gt;FLTE'!BO34</f>
        <v>7045064300.6712828</v>
      </c>
      <c r="BP34" s="429">
        <f ca="1">'&lt;&lt;CASH FLOW PROJECTIONS&gt;&gt;'!BP34+'&lt;&lt;CASH FLOW PROJECTIONS&gt;&gt;FLTE'!BP34</f>
        <v>7077367386.1080647</v>
      </c>
      <c r="BQ34" s="429">
        <f ca="1">'&lt;&lt;CASH FLOW PROJECTIONS&gt;&gt;'!BQ34+'&lt;&lt;CASH FLOW PROJECTIONS&gt;&gt;FLTE'!BQ34</f>
        <v>7141474518.7328014</v>
      </c>
      <c r="BR34" s="429">
        <f ca="1">'&lt;&lt;CASH FLOW PROJECTIONS&gt;&gt;'!BR34+'&lt;&lt;CASH FLOW PROJECTIONS&gt;&gt;FLTE'!BR34</f>
        <v>7216761522.7939234</v>
      </c>
    </row>
    <row r="35" spans="2:70" s="421" customFormat="1" ht="25" customHeight="1" outlineLevel="1">
      <c r="B35" s="445" t="s">
        <v>61</v>
      </c>
      <c r="C35" s="429">
        <f>'&lt;&lt;CASH FLOW PROJECTIONS&gt;&gt;'!C35+'&lt;&lt;CASH FLOW PROJECTIONS&gt;&gt;FLTE'!C35</f>
        <v>0</v>
      </c>
      <c r="D35" s="429">
        <f>'&lt;&lt;CASH FLOW PROJECTIONS&gt;&gt;'!D35+'&lt;&lt;CASH FLOW PROJECTIONS&gt;&gt;FLTE'!D35</f>
        <v>0</v>
      </c>
      <c r="E35" s="429">
        <f>'&lt;&lt;CASH FLOW PROJECTIONS&gt;&gt;'!E35+'&lt;&lt;CASH FLOW PROJECTIONS&gt;&gt;FLTE'!E35</f>
        <v>0</v>
      </c>
      <c r="F35" s="429">
        <f>'&lt;&lt;CASH FLOW PROJECTIONS&gt;&gt;'!F35+'&lt;&lt;CASH FLOW PROJECTIONS&gt;&gt;FLTE'!F35</f>
        <v>0</v>
      </c>
      <c r="G35" s="429">
        <f>'&lt;&lt;CASH FLOW PROJECTIONS&gt;&gt;'!G35+'&lt;&lt;CASH FLOW PROJECTIONS&gt;&gt;FLTE'!G35</f>
        <v>0</v>
      </c>
      <c r="H35" s="429">
        <f>'&lt;&lt;CASH FLOW PROJECTIONS&gt;&gt;'!H35+'&lt;&lt;CASH FLOW PROJECTIONS&gt;&gt;FLTE'!H35</f>
        <v>0</v>
      </c>
      <c r="I35" s="429">
        <f>'&lt;&lt;CASH FLOW PROJECTIONS&gt;&gt;'!I35+'&lt;&lt;CASH FLOW PROJECTIONS&gt;&gt;FLTE'!I35</f>
        <v>0</v>
      </c>
      <c r="J35" s="429">
        <f>'&lt;&lt;CASH FLOW PROJECTIONS&gt;&gt;'!J35+'&lt;&lt;CASH FLOW PROJECTIONS&gt;&gt;FLTE'!J35</f>
        <v>0</v>
      </c>
      <c r="K35" s="429">
        <f ca="1">'&lt;&lt;CASH FLOW PROJECTIONS&gt;&gt;'!K35+'&lt;&lt;CASH FLOW PROJECTIONS&gt;&gt;FLTE'!K35</f>
        <v>40750000</v>
      </c>
      <c r="L35" s="429">
        <f ca="1">'&lt;&lt;CASH FLOW PROJECTIONS&gt;&gt;'!L35+'&lt;&lt;CASH FLOW PROJECTIONS&gt;&gt;FLTE'!L35</f>
        <v>41284870</v>
      </c>
      <c r="M35" s="429">
        <f ca="1">'&lt;&lt;CASH FLOW PROJECTIONS&gt;&gt;'!M35+'&lt;&lt;CASH FLOW PROJECTIONS&gt;&gt;FLTE'!M35</f>
        <v>62757604.825000003</v>
      </c>
      <c r="N35" s="429">
        <f ca="1">'&lt;&lt;CASH FLOW PROJECTIONS&gt;&gt;'!N35+'&lt;&lt;CASH FLOW PROJECTIONS&gt;&gt;FLTE'!N35</f>
        <v>82216831.796687484</v>
      </c>
      <c r="O35" s="429">
        <f ca="1">'&lt;&lt;CASH FLOW PROJECTIONS&gt;&gt;'!O35+'&lt;&lt;CASH FLOW PROJECTIONS&gt;&gt;FLTE'!O35</f>
        <v>103567483.54111142</v>
      </c>
      <c r="P35" s="429">
        <f ca="1">'&lt;&lt;CASH FLOW PROJECTIONS&gt;&gt;'!P35+'&lt;&lt;CASH FLOW PROJECTIONS&gt;&gt;FLTE'!P35</f>
        <v>132456755.54826555</v>
      </c>
      <c r="Q35" s="429">
        <f ca="1">'&lt;&lt;CASH FLOW PROJECTIONS&gt;&gt;'!Q35+'&lt;&lt;CASH FLOW PROJECTIONS&gt;&gt;FLTE'!Q35</f>
        <v>170070378.78039098</v>
      </c>
      <c r="R35" s="429">
        <f ca="1">'&lt;&lt;CASH FLOW PROJECTIONS&gt;&gt;'!R35+'&lt;&lt;CASH FLOW PROJECTIONS&gt;&gt;FLTE'!R35</f>
        <v>208172254.89790937</v>
      </c>
      <c r="S35" s="429">
        <f ca="1">'&lt;&lt;CASH FLOW PROJECTIONS&gt;&gt;'!S35+'&lt;&lt;CASH FLOW PROJECTIONS&gt;&gt;FLTE'!S35</f>
        <v>247774719.21908358</v>
      </c>
      <c r="T35" s="429">
        <f ca="1">'&lt;&lt;CASH FLOW PROJECTIONS&gt;&gt;'!T35+'&lt;&lt;CASH FLOW PROJECTIONS&gt;&gt;FLTE'!T35</f>
        <v>281255764.02823043</v>
      </c>
      <c r="U35" s="429">
        <f ca="1">'&lt;&lt;CASH FLOW PROJECTIONS&gt;&gt;'!U35+'&lt;&lt;CASH FLOW PROJECTIONS&gt;&gt;FLTE'!U35</f>
        <v>322345433.35648966</v>
      </c>
      <c r="V35" s="429">
        <f ca="1">'&lt;&lt;CASH FLOW PROJECTIONS&gt;&gt;'!V35+'&lt;&lt;CASH FLOW PROJECTIONS&gt;&gt;FLTE'!V35</f>
        <v>369422751.44802821</v>
      </c>
      <c r="W35" s="429">
        <f ca="1">'&lt;&lt;CASH FLOW PROJECTIONS&gt;&gt;'!W35+'&lt;&lt;CASH FLOW PROJECTIONS&gt;&gt;FLTE'!W35</f>
        <v>405608396.92262328</v>
      </c>
      <c r="X35" s="429">
        <f ca="1">'&lt;&lt;CASH FLOW PROJECTIONS&gt;&gt;'!X35+'&lt;&lt;CASH FLOW PROJECTIONS&gt;&gt;FLTE'!X35</f>
        <v>439321667.27369684</v>
      </c>
      <c r="Y35" s="429">
        <f ca="1">'&lt;&lt;CASH FLOW PROJECTIONS&gt;&gt;'!Y35+'&lt;&lt;CASH FLOW PROJECTIONS&gt;&gt;FLTE'!Y35</f>
        <v>483039541.34864432</v>
      </c>
      <c r="Z35" s="429">
        <f ca="1">'&lt;&lt;CASH FLOW PROJECTIONS&gt;&gt;'!Z35+'&lt;&lt;CASH FLOW PROJECTIONS&gt;&gt;FLTE'!Z35</f>
        <v>524017801.5940789</v>
      </c>
      <c r="AA35" s="429">
        <f ca="1">'&lt;&lt;CASH FLOW PROJECTIONS&gt;&gt;'!AA35+'&lt;&lt;CASH FLOW PROJECTIONS&gt;&gt;FLTE'!AA35</f>
        <v>572311832.84114099</v>
      </c>
      <c r="AB35" s="429">
        <f ca="1">'&lt;&lt;CASH FLOW PROJECTIONS&gt;&gt;'!AB35+'&lt;&lt;CASH FLOW PROJECTIONS&gt;&gt;FLTE'!AB35</f>
        <v>643075657.22250009</v>
      </c>
      <c r="AC35" s="429">
        <f ca="1">'&lt;&lt;CASH FLOW PROJECTIONS&gt;&gt;'!AC35+'&lt;&lt;CASH FLOW PROJECTIONS&gt;&gt;FLTE'!AC35</f>
        <v>737304456.87730384</v>
      </c>
      <c r="AD35" s="429">
        <f ca="1">'&lt;&lt;CASH FLOW PROJECTIONS&gt;&gt;'!AD35+'&lt;&lt;CASH FLOW PROJECTIONS&gt;&gt;FLTE'!AD35</f>
        <v>828662666.9404366</v>
      </c>
      <c r="AE35" s="429">
        <f ca="1">'&lt;&lt;CASH FLOW PROJECTIONS&gt;&gt;'!AE35+'&lt;&lt;CASH FLOW PROJECTIONS&gt;&gt;FLTE'!AE35</f>
        <v>917783584.63717854</v>
      </c>
      <c r="AF35" s="429">
        <f ca="1">'&lt;&lt;CASH FLOW PROJECTIONS&gt;&gt;'!AF35+'&lt;&lt;CASH FLOW PROJECTIONS&gt;&gt;FLTE'!AF35</f>
        <v>984113934.19107211</v>
      </c>
      <c r="AG35" s="429">
        <f ca="1">'&lt;&lt;CASH FLOW PROJECTIONS&gt;&gt;'!AG35+'&lt;&lt;CASH FLOW PROJECTIONS&gt;&gt;FLTE'!AG35</f>
        <v>1060193872.4427197</v>
      </c>
      <c r="AH35" s="429">
        <f ca="1">'&lt;&lt;CASH FLOW PROJECTIONS&gt;&gt;'!AH35+'&lt;&lt;CASH FLOW PROJECTIONS&gt;&gt;FLTE'!AH35</f>
        <v>1139678469.8858106</v>
      </c>
      <c r="AI35" s="429">
        <f ca="1">'&lt;&lt;CASH FLOW PROJECTIONS&gt;&gt;'!AI35+'&lt;&lt;CASH FLOW PROJECTIONS&gt;&gt;FLTE'!AI35</f>
        <v>1188186113.6633263</v>
      </c>
      <c r="AJ35" s="429">
        <f ca="1">'&lt;&lt;CASH FLOW PROJECTIONS&gt;&gt;'!AJ35+'&lt;&lt;CASH FLOW PROJECTIONS&gt;&gt;FLTE'!AJ35</f>
        <v>1224701735.4030557</v>
      </c>
      <c r="AK35" s="429">
        <f ca="1">'&lt;&lt;CASH FLOW PROJECTIONS&gt;&gt;'!AK35+'&lt;&lt;CASH FLOW PROJECTIONS&gt;&gt;FLTE'!AK35</f>
        <v>1271263085.4997766</v>
      </c>
      <c r="AL35" s="429">
        <f ca="1">'&lt;&lt;CASH FLOW PROJECTIONS&gt;&gt;'!AL35+'&lt;&lt;CASH FLOW PROJECTIONS&gt;&gt;FLTE'!AL35</f>
        <v>1306950885.9596949</v>
      </c>
      <c r="AM35" s="429">
        <f ca="1">'&lt;&lt;CASH FLOW PROJECTIONS&gt;&gt;'!AM35+'&lt;&lt;CASH FLOW PROJECTIONS&gt;&gt;FLTE'!AM35</f>
        <v>1347727695.6582484</v>
      </c>
      <c r="AN35" s="429">
        <f ca="1">'&lt;&lt;CASH FLOW PROJECTIONS&gt;&gt;'!AN35+'&lt;&lt;CASH FLOW PROJECTIONS&gt;&gt;FLTE'!AN35</f>
        <v>1413691496.5389955</v>
      </c>
      <c r="AO35" s="429">
        <f ca="1">'&lt;&lt;CASH FLOW PROJECTIONS&gt;&gt;'!AO35+'&lt;&lt;CASH FLOW PROJECTIONS&gt;&gt;FLTE'!AO35</f>
        <v>1503974512.3651612</v>
      </c>
      <c r="AP35" s="429">
        <f ca="1">'&lt;&lt;CASH FLOW PROJECTIONS&gt;&gt;'!AP35+'&lt;&lt;CASH FLOW PROJECTIONS&gt;&gt;FLTE'!AP35</f>
        <v>1584958894.1292651</v>
      </c>
      <c r="AQ35" s="429">
        <f ca="1">'&lt;&lt;CASH FLOW PROJECTIONS&gt;&gt;'!AQ35+'&lt;&lt;CASH FLOW PROJECTIONS&gt;&gt;FLTE'!AQ35</f>
        <v>1658857868.5510976</v>
      </c>
      <c r="AR35" s="429">
        <f ca="1">'&lt;&lt;CASH FLOW PROJECTIONS&gt;&gt;'!AR35+'&lt;&lt;CASH FLOW PROJECTIONS&gt;&gt;FLTE'!AR35</f>
        <v>1703500168.3286009</v>
      </c>
      <c r="AS35" s="429">
        <f ca="1">'&lt;&lt;CASH FLOW PROJECTIONS&gt;&gt;'!AS35+'&lt;&lt;CASH FLOW PROJECTIONS&gt;&gt;FLTE'!AS35</f>
        <v>1757156264.4391477</v>
      </c>
      <c r="AT35" s="429">
        <f ca="1">'&lt;&lt;CASH FLOW PROJECTIONS&gt;&gt;'!AT35+'&lt;&lt;CASH FLOW PROJECTIONS&gt;&gt;FLTE'!AT35</f>
        <v>1813085079.6314814</v>
      </c>
      <c r="AU35" s="429">
        <f ca="1">'&lt;&lt;CASH FLOW PROJECTIONS&gt;&gt;'!AU35+'&lt;&lt;CASH FLOW PROJECTIONS&gt;&gt;FLTE'!AU35</f>
        <v>1834985466.7319908</v>
      </c>
      <c r="AV35" s="429">
        <f ca="1">'&lt;&lt;CASH FLOW PROJECTIONS&gt;&gt;'!AV35+'&lt;&lt;CASH FLOW PROJECTIONS&gt;&gt;FLTE'!AV35</f>
        <v>1844204674.4411025</v>
      </c>
      <c r="AW35" s="429">
        <f ca="1">'&lt;&lt;CASH FLOW PROJECTIONS&gt;&gt;'!AW35+'&lt;&lt;CASH FLOW PROJECTIONS&gt;&gt;FLTE'!AW35</f>
        <v>1864239499.2515221</v>
      </c>
      <c r="AX35" s="429">
        <f ca="1">'&lt;&lt;CASH FLOW PROJECTIONS&gt;&gt;'!AX35+'&lt;&lt;CASH FLOW PROJECTIONS&gt;&gt;FLTE'!AX35</f>
        <v>1873486579.1278241</v>
      </c>
      <c r="AY35" s="429">
        <f ca="1">'&lt;&lt;CASH FLOW PROJECTIONS&gt;&gt;'!AY35+'&lt;&lt;CASH FLOW PROJECTIONS&gt;&gt;FLTE'!AY35</f>
        <v>1888624201.8831551</v>
      </c>
      <c r="AZ35" s="429">
        <f ca="1">'&lt;&lt;CASH FLOW PROJECTIONS&gt;&gt;'!AZ35+'&lt;&lt;CASH FLOW PROJECTIONS&gt;&gt;FLTE'!AZ35</f>
        <v>1930195098.6455972</v>
      </c>
      <c r="BA35" s="429">
        <f ca="1">'&lt;&lt;CASH FLOW PROJECTIONS&gt;&gt;'!BA35+'&lt;&lt;CASH FLOW PROJECTIONS&gt;&gt;FLTE'!BA35</f>
        <v>1997167052.3875065</v>
      </c>
      <c r="BB35" s="429">
        <f ca="1">'&lt;&lt;CASH FLOW PROJECTIONS&gt;&gt;'!BB35+'&lt;&lt;CASH FLOW PROJECTIONS&gt;&gt;FLTE'!BB35</f>
        <v>2055396429.9808519</v>
      </c>
      <c r="BC35" s="429">
        <f ca="1">'&lt;&lt;CASH FLOW PROJECTIONS&gt;&gt;'!BC35+'&lt;&lt;CASH FLOW PROJECTIONS&gt;&gt;FLTE'!BC35</f>
        <v>2107235421.263715</v>
      </c>
      <c r="BD35" s="429">
        <f ca="1">'&lt;&lt;CASH FLOW PROJECTIONS&gt;&gt;'!BD35+'&lt;&lt;CASH FLOW PROJECTIONS&gt;&gt;FLTE'!BD35</f>
        <v>2130404752.8677921</v>
      </c>
      <c r="BE35" s="429">
        <f ca="1">'&lt;&lt;CASH FLOW PROJECTIONS&gt;&gt;'!BE35+'&lt;&lt;CASH FLOW PROJECTIONS&gt;&gt;FLTE'!BE35</f>
        <v>2163523455.1733131</v>
      </c>
      <c r="BF35" s="429">
        <f ca="1">'&lt;&lt;CASH FLOW PROJECTIONS&gt;&gt;'!BF35+'&lt;&lt;CASH FLOW PROJECTIONS&gt;&gt;FLTE'!BF35</f>
        <v>2199784391.8059583</v>
      </c>
      <c r="BG35" s="429">
        <f ca="1">'&lt;&lt;CASH FLOW PROJECTIONS&gt;&gt;'!BG35+'&lt;&lt;CASH FLOW PROJECTIONS&gt;&gt;FLTE'!BG35</f>
        <v>2202744437.9929333</v>
      </c>
      <c r="BH35" s="429">
        <f ca="1">'&lt;&lt;CASH FLOW PROJECTIONS&gt;&gt;'!BH35+'&lt;&lt;CASH FLOW PROJECTIONS&gt;&gt;FLTE'!BH35</f>
        <v>2193847582.1134124</v>
      </c>
      <c r="BI35" s="429">
        <f ca="1">'&lt;&lt;CASH FLOW PROJECTIONS&gt;&gt;'!BI35+'&lt;&lt;CASH FLOW PROJECTIONS&gt;&gt;FLTE'!BI35</f>
        <v>2196638134.8095536</v>
      </c>
      <c r="BJ35" s="429">
        <f ca="1">'&lt;&lt;CASH FLOW PROJECTIONS&gt;&gt;'!BJ35+'&lt;&lt;CASH FLOW PROJECTIONS&gt;&gt;FLTE'!BJ35</f>
        <v>2189433022.619554</v>
      </c>
      <c r="BK35" s="429">
        <f ca="1">'&lt;&lt;CASH FLOW PROJECTIONS&gt;&gt;'!BK35+'&lt;&lt;CASH FLOW PROJECTIONS&gt;&gt;FLTE'!BK35</f>
        <v>2188915248.8052354</v>
      </c>
      <c r="BL35" s="429">
        <f ca="1">'&lt;&lt;CASH FLOW PROJECTIONS&gt;&gt;'!BL35+'&lt;&lt;CASH FLOW PROJECTIONS&gt;&gt;FLTE'!BL35</f>
        <v>2215610382.6680088</v>
      </c>
      <c r="BM35" s="429">
        <f ca="1">'&lt;&lt;CASH FLOW PROJECTIONS&gt;&gt;'!BM35+'&lt;&lt;CASH FLOW PROJECTIONS&gt;&gt;FLTE'!BM35</f>
        <v>2268441149.6525974</v>
      </c>
      <c r="BN35" s="429">
        <f ca="1">'&lt;&lt;CASH FLOW PROJECTIONS&gt;&gt;'!BN35+'&lt;&lt;CASH FLOW PROJECTIONS&gt;&gt;FLTE'!BN35</f>
        <v>2313205482.2292242</v>
      </c>
      <c r="BO35" s="429">
        <f ca="1">'&lt;&lt;CASH FLOW PROJECTIONS&gt;&gt;'!BO35+'&lt;&lt;CASH FLOW PROJECTIONS&gt;&gt;FLTE'!BO35</f>
        <v>2352231301.0254393</v>
      </c>
      <c r="BP35" s="429">
        <f ca="1">'&lt;&lt;CASH FLOW PROJECTIONS&gt;&gt;'!BP35+'&lt;&lt;CASH FLOW PROJECTIONS&gt;&gt;FLTE'!BP35</f>
        <v>2363199437.4734454</v>
      </c>
      <c r="BQ35" s="429">
        <f ca="1">'&lt;&lt;CASH FLOW PROJECTIONS&gt;&gt;'!BQ35+'&lt;&lt;CASH FLOW PROJECTIONS&gt;&gt;FLTE'!BQ35</f>
        <v>2384719869.6671047</v>
      </c>
      <c r="BR35" s="429">
        <f ca="1">'&lt;&lt;CASH FLOW PROJECTIONS&gt;&gt;'!BR35+'&lt;&lt;CASH FLOW PROJECTIONS&gt;&gt;FLTE'!BR35</f>
        <v>2409954039.6526904</v>
      </c>
    </row>
    <row r="36" spans="2:70" s="421" customFormat="1" ht="25" customHeight="1" outlineLevel="1">
      <c r="B36" s="445" t="s">
        <v>62</v>
      </c>
      <c r="C36" s="429">
        <f>'&lt;&lt;CASH FLOW PROJECTIONS&gt;&gt;'!C36+'&lt;&lt;CASH FLOW PROJECTIONS&gt;&gt;FLTE'!C36</f>
        <v>0</v>
      </c>
      <c r="D36" s="429">
        <f>'&lt;&lt;CASH FLOW PROJECTIONS&gt;&gt;'!D36+'&lt;&lt;CASH FLOW PROJECTIONS&gt;&gt;FLTE'!D36</f>
        <v>0</v>
      </c>
      <c r="E36" s="429">
        <f>'&lt;&lt;CASH FLOW PROJECTIONS&gt;&gt;'!E36+'&lt;&lt;CASH FLOW PROJECTIONS&gt;&gt;FLTE'!E36</f>
        <v>0</v>
      </c>
      <c r="F36" s="429">
        <f>'&lt;&lt;CASH FLOW PROJECTIONS&gt;&gt;'!F36+'&lt;&lt;CASH FLOW PROJECTIONS&gt;&gt;FLTE'!F36</f>
        <v>0</v>
      </c>
      <c r="G36" s="429">
        <f>'&lt;&lt;CASH FLOW PROJECTIONS&gt;&gt;'!G36+'&lt;&lt;CASH FLOW PROJECTIONS&gt;&gt;FLTE'!G36</f>
        <v>0</v>
      </c>
      <c r="H36" s="429">
        <f>'&lt;&lt;CASH FLOW PROJECTIONS&gt;&gt;'!H36+'&lt;&lt;CASH FLOW PROJECTIONS&gt;&gt;FLTE'!H36</f>
        <v>0</v>
      </c>
      <c r="I36" s="429">
        <f>'&lt;&lt;CASH FLOW PROJECTIONS&gt;&gt;'!I36+'&lt;&lt;CASH FLOW PROJECTIONS&gt;&gt;FLTE'!I36</f>
        <v>0</v>
      </c>
      <c r="J36" s="429">
        <f>'&lt;&lt;CASH FLOW PROJECTIONS&gt;&gt;'!J36+'&lt;&lt;CASH FLOW PROJECTIONS&gt;&gt;FLTE'!J36</f>
        <v>0</v>
      </c>
      <c r="K36" s="429">
        <f ca="1">'&lt;&lt;CASH FLOW PROJECTIONS&gt;&gt;'!K36+'&lt;&lt;CASH FLOW PROJECTIONS&gt;&gt;FLTE'!K36</f>
        <v>3946374.9663</v>
      </c>
      <c r="L36" s="429">
        <f ca="1">'&lt;&lt;CASH FLOW PROJECTIONS&gt;&gt;'!L36+'&lt;&lt;CASH FLOW PROJECTIONS&gt;&gt;FLTE'!L36</f>
        <v>7415016.1555864494</v>
      </c>
      <c r="M36" s="429">
        <f ca="1">'&lt;&lt;CASH FLOW PROJECTIONS&gt;&gt;'!M36+'&lt;&lt;CASH FLOW PROJECTIONS&gt;&gt;FLTE'!M36</f>
        <v>11295152.019026466</v>
      </c>
      <c r="N36" s="429">
        <f ca="1">'&lt;&lt;CASH FLOW PROJECTIONS&gt;&gt;'!N36+'&lt;&lt;CASH FLOW PROJECTIONS&gt;&gt;FLTE'!N36</f>
        <v>14811672.923908681</v>
      </c>
      <c r="O36" s="429">
        <f ca="1">'&lt;&lt;CASH FLOW PROJECTIONS&gt;&gt;'!O36+'&lt;&lt;CASH FLOW PROJECTIONS&gt;&gt;FLTE'!O36</f>
        <v>18669923.855784878</v>
      </c>
      <c r="P36" s="429">
        <f ca="1">'&lt;&lt;CASH FLOW PROJECTIONS&gt;&gt;'!P36+'&lt;&lt;CASH FLOW PROJECTIONS&gt;&gt;FLTE'!P36</f>
        <v>23889954.472802136</v>
      </c>
      <c r="Q36" s="429">
        <f ca="1">'&lt;&lt;CASH FLOW PROJECTIONS&gt;&gt;'!Q36+'&lt;&lt;CASH FLOW PROJECTIONS&gt;&gt;FLTE'!Q36</f>
        <v>30685962.190513674</v>
      </c>
      <c r="R36" s="429">
        <f ca="1">'&lt;&lt;CASH FLOW PROJECTIONS&gt;&gt;'!R36+'&lt;&lt;CASH FLOW PROJECTIONS&gt;&gt;FLTE'!R36</f>
        <v>37570336.310217321</v>
      </c>
      <c r="S36" s="429">
        <f ca="1">'&lt;&lt;CASH FLOW PROJECTIONS&gt;&gt;'!S36+'&lt;&lt;CASH FLOW PROJECTIONS&gt;&gt;FLTE'!S36</f>
        <v>44725959.877215527</v>
      </c>
      <c r="T36" s="429">
        <f ca="1">'&lt;&lt;CASH FLOW PROJECTIONS&gt;&gt;'!T36+'&lt;&lt;CASH FLOW PROJECTIONS&gt;&gt;FLTE'!T36</f>
        <v>50776146.05478739</v>
      </c>
      <c r="U36" s="429">
        <f ca="1">'&lt;&lt;CASH FLOW PROJECTIONS&gt;&gt;'!U36+'&lt;&lt;CASH FLOW PROJECTIONS&gt;&gt;FLTE'!U36</f>
        <v>58200917.735723101</v>
      </c>
      <c r="V36" s="429">
        <f ca="1">'&lt;&lt;CASH FLOW PROJECTIONS&gt;&gt;'!V36+'&lt;&lt;CASH FLOW PROJECTIONS&gt;&gt;FLTE'!V36</f>
        <v>66707522.438528746</v>
      </c>
      <c r="W36" s="429">
        <f ca="1">'&lt;&lt;CASH FLOW PROJECTIONS&gt;&gt;'!W36+'&lt;&lt;CASH FLOW PROJECTIONS&gt;&gt;FLTE'!W36</f>
        <v>73247155.820107535</v>
      </c>
      <c r="X36" s="429">
        <f ca="1">'&lt;&lt;CASH FLOW PROJECTIONS&gt;&gt;'!X36+'&lt;&lt;CASH FLOW PROJECTIONS&gt;&gt;FLTE'!X36</f>
        <v>79335345.502286568</v>
      </c>
      <c r="Y36" s="429">
        <f ca="1">'&lt;&lt;CASH FLOW PROJECTIONS&gt;&gt;'!Y36+'&lt;&lt;CASH FLOW PROJECTIONS&gt;&gt;FLTE'!Y36</f>
        <v>87229658.401640698</v>
      </c>
      <c r="Z36" s="429">
        <f ca="1">'&lt;&lt;CASH FLOW PROJECTIONS&gt;&gt;'!Z36+'&lt;&lt;CASH FLOW PROJECTIONS&gt;&gt;FLTE'!Z36</f>
        <v>94628942.619835213</v>
      </c>
      <c r="AA36" s="429">
        <f ca="1">'&lt;&lt;CASH FLOW PROJECTIONS&gt;&gt;'!AA36+'&lt;&lt;CASH FLOW PROJECTIONS&gt;&gt;FLTE'!AA36</f>
        <v>103349458.04412709</v>
      </c>
      <c r="AB36" s="429">
        <f ca="1">'&lt;&lt;CASH FLOW PROJECTIONS&gt;&gt;'!AB36+'&lt;&lt;CASH FLOW PROJECTIONS&gt;&gt;FLTE'!AB36</f>
        <v>116128413.97979392</v>
      </c>
      <c r="AC36" s="429">
        <f ca="1">'&lt;&lt;CASH FLOW PROJECTIONS&gt;&gt;'!AC36+'&lt;&lt;CASH FLOW PROJECTIONS&gt;&gt;FLTE'!AC36</f>
        <v>133145581.34964402</v>
      </c>
      <c r="AD36" s="429">
        <f ca="1">'&lt;&lt;CASH FLOW PROJECTIONS&gt;&gt;'!AD36+'&lt;&lt;CASH FLOW PROJECTIONS&gt;&gt;FLTE'!AD36</f>
        <v>149644118.44632483</v>
      </c>
      <c r="AE36" s="429">
        <f ca="1">'&lt;&lt;CASH FLOW PROJECTIONS&gt;&gt;'!AE36+'&lt;&lt;CASH FLOW PROJECTIONS&gt;&gt;FLTE'!AE36</f>
        <v>165738434.11014211</v>
      </c>
      <c r="AF36" s="429">
        <f ca="1">'&lt;&lt;CASH FLOW PROJECTIONS&gt;&gt;'!AF36+'&lt;&lt;CASH FLOW PROJECTIONS&gt;&gt;FLTE'!AF36</f>
        <v>177716113.00391611</v>
      </c>
      <c r="AG36" s="429">
        <f ca="1">'&lt;&lt;CASH FLOW PROJECTIONS&gt;&gt;'!AG36+'&lt;&lt;CASH FLOW PROJECTIONS&gt;&gt;FLTE'!AG36</f>
        <v>191454740.14912444</v>
      </c>
      <c r="AH36" s="429">
        <f ca="1">'&lt;&lt;CASH FLOW PROJECTIONS&gt;&gt;'!AH36+'&lt;&lt;CASH FLOW PROJECTIONS&gt;&gt;FLTE'!AH36</f>
        <v>205808280.94574991</v>
      </c>
      <c r="AI36" s="429">
        <f ca="1">'&lt;&lt;CASH FLOW PROJECTIONS&gt;&gt;'!AI36+'&lt;&lt;CASH FLOW PROJECTIONS&gt;&gt;FLTE'!AI36</f>
        <v>214566569.54942134</v>
      </c>
      <c r="AJ36" s="429">
        <f ca="1">'&lt;&lt;CASH FLOW PROJECTIONS&gt;&gt;'!AJ36+'&lt;&lt;CASH FLOW PROJECTIONS&gt;&gt;FLTE'!AJ36</f>
        <v>221158773.57692361</v>
      </c>
      <c r="AK36" s="429">
        <f ca="1">'&lt;&lt;CASH FLOW PROJECTIONS&gt;&gt;'!AK36+'&lt;&lt;CASH FLOW PROJECTIONS&gt;&gt;FLTE'!AK36</f>
        <v>229565472.22817606</v>
      </c>
      <c r="AL36" s="429">
        <f ca="1">'&lt;&lt;CASH FLOW PROJECTIONS&gt;&gt;'!AL36+'&lt;&lt;CASH FLOW PROJECTIONS&gt;&gt;FLTE'!AL36</f>
        <v>236008129.88696563</v>
      </c>
      <c r="AM36" s="429">
        <f ca="1">'&lt;&lt;CASH FLOW PROJECTIONS&gt;&gt;'!AM36+'&lt;&lt;CASH FLOW PROJECTIONS&gt;&gt;FLTE'!AM36</f>
        <v>243369988.96057767</v>
      </c>
      <c r="AN36" s="429">
        <f ca="1">'&lt;&lt;CASH FLOW PROJECTIONS&gt;&gt;'!AN36+'&lt;&lt;CASH FLOW PROJECTIONS&gt;&gt;FLTE'!AN36</f>
        <v>255281255.55148795</v>
      </c>
      <c r="AO36" s="429">
        <f ca="1">'&lt;&lt;CASH FLOW PROJECTIONS&gt;&gt;'!AO36+'&lt;&lt;CASH FLOW PROJECTIONS&gt;&gt;FLTE'!AO36</f>
        <v>271585191.93713146</v>
      </c>
      <c r="AP36" s="429">
        <f ca="1">'&lt;&lt;CASH FLOW PROJECTIONS&gt;&gt;'!AP36+'&lt;&lt;CASH FLOW PROJECTIONS&gt;&gt;FLTE'!AP36</f>
        <v>286209576.98977286</v>
      </c>
      <c r="AQ36" s="429">
        <f ca="1">'&lt;&lt;CASH FLOW PROJECTIONS&gt;&gt;'!AQ36+'&lt;&lt;CASH FLOW PROJECTIONS&gt;&gt;FLTE'!AQ36</f>
        <v>299554179.08459604</v>
      </c>
      <c r="AR36" s="429">
        <f ca="1">'&lt;&lt;CASH FLOW PROJECTIONS&gt;&gt;'!AR36+'&lt;&lt;CASH FLOW PROJECTIONS&gt;&gt;FLTE'!AR36</f>
        <v>307614314.3797484</v>
      </c>
      <c r="AS36" s="429">
        <f ca="1">'&lt;&lt;CASH FLOW PROJECTIONS&gt;&gt;'!AS36+'&lt;&lt;CASH FLOW PROJECTIONS&gt;&gt;FLTE'!AS36</f>
        <v>317302587.26197505</v>
      </c>
      <c r="AT36" s="429">
        <f ca="1">'&lt;&lt;CASH FLOW PROJECTIONS&gt;&gt;'!AT36+'&lt;&lt;CASH FLOW PROJECTIONS&gt;&gt;FLTE'!AT36</f>
        <v>327401393.42526031</v>
      </c>
      <c r="AU36" s="429">
        <f ca="1">'&lt;&lt;CASH FLOW PROJECTIONS&gt;&gt;'!AU36+'&lt;&lt;CASH FLOW PROJECTIONS&gt;&gt;FLTE'!AU36</f>
        <v>331353838.69944674</v>
      </c>
      <c r="AV36" s="429">
        <f ca="1">'&lt;&lt;CASH FLOW PROJECTIONS&gt;&gt;'!AV36+'&lt;&lt;CASH FLOW PROJECTIONS&gt;&gt;FLTE'!AV36</f>
        <v>333015770.41455179</v>
      </c>
      <c r="AW36" s="429">
        <f ca="1">'&lt;&lt;CASH FLOW PROJECTIONS&gt;&gt;'!AW36+'&lt;&lt;CASH FLOW PROJECTIONS&gt;&gt;FLTE'!AW36</f>
        <v>336631298.70298791</v>
      </c>
      <c r="AX36" s="429">
        <f ca="1">'&lt;&lt;CASH FLOW PROJECTIONS&gt;&gt;'!AX36+'&lt;&lt;CASH FLOW PROJECTIONS&gt;&gt;FLTE'!AX36</f>
        <v>338298316.07836425</v>
      </c>
      <c r="AY36" s="429">
        <f ca="1">'&lt;&lt;CASH FLOW PROJECTIONS&gt;&gt;'!AY36+'&lt;&lt;CASH FLOW PROJECTIONS&gt;&gt;FLTE'!AY36</f>
        <v>341029339.53394687</v>
      </c>
      <c r="AZ36" s="429">
        <f ca="1">'&lt;&lt;CASH FLOW PROJECTIONS&gt;&gt;'!AZ36+'&lt;&lt;CASH FLOW PROJECTIONS&gt;&gt;FLTE'!AZ36</f>
        <v>348534898.17827827</v>
      </c>
      <c r="BA36" s="429">
        <f ca="1">'&lt;&lt;CASH FLOW PROJECTIONS&gt;&gt;'!BA36+'&lt;&lt;CASH FLOW PROJECTIONS&gt;&gt;FLTE'!BA36</f>
        <v>360628549.07153463</v>
      </c>
      <c r="BB36" s="429">
        <f ca="1">'&lt;&lt;CASH FLOW PROJECTIONS&gt;&gt;'!BB36+'&lt;&lt;CASH FLOW PROJECTIONS&gt;&gt;FLTE'!BB36</f>
        <v>371143097.51919329</v>
      </c>
      <c r="BC36" s="429">
        <f ca="1">'&lt;&lt;CASH FLOW PROJECTIONS&gt;&gt;'!BC36+'&lt;&lt;CASH FLOW PROJECTIONS&gt;&gt;FLTE'!BC36</f>
        <v>380503409.06900227</v>
      </c>
      <c r="BD36" s="429">
        <f ca="1">'&lt;&lt;CASH FLOW PROJECTIONS&gt;&gt;'!BD36+'&lt;&lt;CASH FLOW PROJECTIONS&gt;&gt;FLTE'!BD36</f>
        <v>384685288.26856112</v>
      </c>
      <c r="BE36" s="429">
        <f ca="1">'&lt;&lt;CASH FLOW PROJECTIONS&gt;&gt;'!BE36+'&lt;&lt;CASH FLOW PROJECTIONS&gt;&gt;FLTE'!BE36</f>
        <v>390664298.74230021</v>
      </c>
      <c r="BF36" s="429">
        <f ca="1">'&lt;&lt;CASH FLOW PROJECTIONS&gt;&gt;'!BF36+'&lt;&lt;CASH FLOW PROJECTIONS&gt;&gt;FLTE'!BF36</f>
        <v>397210901.25998306</v>
      </c>
      <c r="BG36" s="429">
        <f ca="1">'&lt;&lt;CASH FLOW PROJECTIONS&gt;&gt;'!BG36+'&lt;&lt;CASH FLOW PROJECTIONS&gt;&gt;FLTE'!BG36</f>
        <v>397742556.18879014</v>
      </c>
      <c r="BH36" s="429">
        <f ca="1">'&lt;&lt;CASH FLOW PROJECTIONS&gt;&gt;'!BH36+'&lt;&lt;CASH FLOW PROJECTIONS&gt;&gt;FLTE'!BH36</f>
        <v>396132583.7108531</v>
      </c>
      <c r="BI36" s="429">
        <f ca="1">'&lt;&lt;CASH FLOW PROJECTIONS&gt;&gt;'!BI36+'&lt;&lt;CASH FLOW PROJECTIONS&gt;&gt;FLTE'!BI36</f>
        <v>396633673.98196489</v>
      </c>
      <c r="BJ36" s="429">
        <f ca="1">'&lt;&lt;CASH FLOW PROJECTIONS&gt;&gt;'!BJ36+'&lt;&lt;CASH FLOW PROJECTIONS&gt;&gt;FLTE'!BJ36</f>
        <v>395329322.38614923</v>
      </c>
      <c r="BK36" s="429">
        <f ca="1">'&lt;&lt;CASH FLOW PROJECTIONS&gt;&gt;'!BK36+'&lt;&lt;CASH FLOW PROJECTIONS&gt;&gt;FLTE'!BK36</f>
        <v>395232896.17419624</v>
      </c>
      <c r="BL36" s="429">
        <f ca="1">'&lt;&lt;CASH FLOW PROJECTIONS&gt;&gt;'!BL36+'&lt;&lt;CASH FLOW PROJECTIONS&gt;&gt;FLTE'!BL36</f>
        <v>400051826.08961022</v>
      </c>
      <c r="BM36" s="429">
        <f ca="1">'&lt;&lt;CASH FLOW PROJECTIONS&gt;&gt;'!BM36+'&lt;&lt;CASH FLOW PROJECTIONS&gt;&gt;FLTE'!BM36</f>
        <v>409591529.2060799</v>
      </c>
      <c r="BN36" s="429">
        <f ca="1">'&lt;&lt;CASH FLOW PROJECTIONS&gt;&gt;'!BN36+'&lt;&lt;CASH FLOW PROJECTIONS&gt;&gt;FLTE'!BN36</f>
        <v>417674256.86805743</v>
      </c>
      <c r="BO36" s="429">
        <f ca="1">'&lt;&lt;CASH FLOW PROJECTIONS&gt;&gt;'!BO36+'&lt;&lt;CASH FLOW PROJECTIONS&gt;&gt;FLTE'!BO36</f>
        <v>424720489.53268033</v>
      </c>
      <c r="BP36" s="429">
        <f ca="1">'&lt;&lt;CASH FLOW PROJECTIONS&gt;&gt;'!BP36+'&lt;&lt;CASH FLOW PROJECTIONS&gt;&gt;FLTE'!BP36</f>
        <v>426698827.17292929</v>
      </c>
      <c r="BQ36" s="429">
        <f ca="1">'&lt;&lt;CASH FLOW PROJECTIONS&gt;&gt;'!BQ36+'&lt;&lt;CASH FLOW PROJECTIONS&gt;&gt;FLTE'!BQ36</f>
        <v>430583196.8792851</v>
      </c>
      <c r="BR36" s="429">
        <f ca="1">'&lt;&lt;CASH FLOW PROJECTIONS&gt;&gt;'!BR36+'&lt;&lt;CASH FLOW PROJECTIONS&gt;&gt;FLTE'!BR36</f>
        <v>435138383.92035592</v>
      </c>
    </row>
    <row r="37" spans="2:70" s="421" customFormat="1" ht="25" customHeight="1">
      <c r="B37" s="442" t="s">
        <v>17</v>
      </c>
      <c r="C37" s="443">
        <f t="shared" ref="C37" si="4">C8-C20</f>
        <v>0</v>
      </c>
      <c r="D37" s="443">
        <f t="shared" ref="D37:BO37" si="5">D8-D20</f>
        <v>0</v>
      </c>
      <c r="E37" s="443">
        <f t="shared" si="5"/>
        <v>0</v>
      </c>
      <c r="F37" s="443">
        <f t="shared" si="5"/>
        <v>0</v>
      </c>
      <c r="G37" s="443">
        <f t="shared" si="5"/>
        <v>0</v>
      </c>
      <c r="H37" s="443">
        <f t="shared" si="5"/>
        <v>0</v>
      </c>
      <c r="I37" s="443">
        <f t="shared" si="5"/>
        <v>0</v>
      </c>
      <c r="J37" s="443">
        <f t="shared" ca="1" si="5"/>
        <v>-135004800</v>
      </c>
      <c r="K37" s="443">
        <f t="shared" ca="1" si="5"/>
        <v>-250546802.5727067</v>
      </c>
      <c r="L37" s="443">
        <f t="shared" ca="1" si="5"/>
        <v>-85444902.866030991</v>
      </c>
      <c r="M37" s="443">
        <f t="shared" ca="1" si="5"/>
        <v>-72672813.405202091</v>
      </c>
      <c r="N37" s="443">
        <f t="shared" ca="1" si="5"/>
        <v>-196125969.20778483</v>
      </c>
      <c r="O37" s="443">
        <f t="shared" ca="1" si="5"/>
        <v>-183465147.26046103</v>
      </c>
      <c r="P37" s="443">
        <f t="shared" ca="1" si="5"/>
        <v>-166339960.62852037</v>
      </c>
      <c r="Q37" s="443">
        <f t="shared" ca="1" si="5"/>
        <v>-9073330.063711524</v>
      </c>
      <c r="R37" s="443">
        <f t="shared" ca="1" si="5"/>
        <v>-121544357.77657318</v>
      </c>
      <c r="S37" s="443">
        <f t="shared" ca="1" si="5"/>
        <v>-98161557.698529005</v>
      </c>
      <c r="T37" s="443">
        <f t="shared" ca="1" si="5"/>
        <v>-78442559.179714918</v>
      </c>
      <c r="U37" s="443">
        <f t="shared" ca="1" si="5"/>
        <v>-54220356.601417542</v>
      </c>
      <c r="V37" s="443">
        <f t="shared" ca="1" si="5"/>
        <v>-26466107.716327429</v>
      </c>
      <c r="W37" s="443">
        <f t="shared" ca="1" si="5"/>
        <v>-145432666.18091345</v>
      </c>
      <c r="X37" s="443">
        <f t="shared" ca="1" si="5"/>
        <v>-125720002.4910419</v>
      </c>
      <c r="Y37" s="443">
        <f t="shared" ca="1" si="5"/>
        <v>-100071162.10085511</v>
      </c>
      <c r="Z37" s="443">
        <f t="shared" ca="1" si="5"/>
        <v>-76076883.54791069</v>
      </c>
      <c r="AA37" s="443">
        <f t="shared" ca="1" si="5"/>
        <v>-47749208.754704475</v>
      </c>
      <c r="AB37" s="443">
        <f t="shared" ca="1" si="5"/>
        <v>-6099501.4099311829</v>
      </c>
      <c r="AC37" s="443">
        <f t="shared" ca="1" si="5"/>
        <v>49420844.554021358</v>
      </c>
      <c r="AD37" s="443">
        <f t="shared" ca="1" si="5"/>
        <v>103133077.7206974</v>
      </c>
      <c r="AE37" s="443">
        <f t="shared" ca="1" si="5"/>
        <v>155448293.51850796</v>
      </c>
      <c r="AF37" s="443">
        <f t="shared" ca="1" si="5"/>
        <v>194127477.42928219</v>
      </c>
      <c r="AG37" s="443">
        <f t="shared" ca="1" si="5"/>
        <v>238573570.72580719</v>
      </c>
      <c r="AH37" s="443">
        <f t="shared" ca="1" si="5"/>
        <v>284976488.74296665</v>
      </c>
      <c r="AI37" s="443">
        <f t="shared" ca="1" si="5"/>
        <v>888959968.31150627</v>
      </c>
      <c r="AJ37" s="443">
        <f t="shared" ca="1" si="5"/>
        <v>929142108.38932228</v>
      </c>
      <c r="AK37" s="443">
        <f t="shared" ca="1" si="5"/>
        <v>980631233.64851189</v>
      </c>
      <c r="AL37" s="443">
        <f t="shared" ca="1" si="5"/>
        <v>1019877879.9724541</v>
      </c>
      <c r="AM37" s="443">
        <f t="shared" ca="1" si="5"/>
        <v>1064870083.3855982</v>
      </c>
      <c r="AN37" s="443">
        <f t="shared" ca="1" si="5"/>
        <v>1138187047.3082361</v>
      </c>
      <c r="AO37" s="443">
        <f t="shared" ca="1" si="5"/>
        <v>1238797828.9824476</v>
      </c>
      <c r="AP37" s="443">
        <f t="shared" ca="1" si="5"/>
        <v>1328898775.299098</v>
      </c>
      <c r="AQ37" s="443">
        <f t="shared" ca="1" si="5"/>
        <v>1410963155.6029835</v>
      </c>
      <c r="AR37" s="443">
        <f t="shared" ca="1" si="5"/>
        <v>1460107689.5416651</v>
      </c>
      <c r="AS37" s="443">
        <f t="shared" ca="1" si="5"/>
        <v>1519373708.0198889</v>
      </c>
      <c r="AT37" s="443">
        <f t="shared" ca="1" si="5"/>
        <v>1581201992.8853025</v>
      </c>
      <c r="AU37" s="443">
        <f t="shared" ca="1" si="5"/>
        <v>1586735261.2697706</v>
      </c>
      <c r="AV37" s="443">
        <f t="shared" ca="1" si="5"/>
        <v>1596070407.4956083</v>
      </c>
      <c r="AW37" s="443">
        <f t="shared" ca="1" si="5"/>
        <v>1617608189.0488014</v>
      </c>
      <c r="AX37" s="443">
        <f t="shared" ca="1" si="5"/>
        <v>1627060731.8199596</v>
      </c>
      <c r="AY37" s="443">
        <f t="shared" ca="1" si="5"/>
        <v>1643178326.3374052</v>
      </c>
      <c r="AZ37" s="443">
        <f t="shared" ca="1" si="5"/>
        <v>1689047027.5812225</v>
      </c>
      <c r="BA37" s="443">
        <f t="shared" ca="1" si="5"/>
        <v>1763474023.2022877</v>
      </c>
      <c r="BB37" s="443">
        <f t="shared" ca="1" si="5"/>
        <v>1828023515.8690071</v>
      </c>
      <c r="BC37" s="443">
        <f t="shared" ca="1" si="5"/>
        <v>1885372539.5165215</v>
      </c>
      <c r="BD37" s="443">
        <f t="shared" ca="1" si="5"/>
        <v>1910464981.6552467</v>
      </c>
      <c r="BE37" s="443">
        <f t="shared" ca="1" si="5"/>
        <v>1892783675.1712761</v>
      </c>
      <c r="BF37" s="443">
        <f t="shared" ca="1" si="5"/>
        <v>1986640769.2279491</v>
      </c>
      <c r="BG37" s="443">
        <f t="shared" ca="1" si="5"/>
        <v>2715111724.364748</v>
      </c>
      <c r="BH37" s="443">
        <f t="shared" ca="1" si="5"/>
        <v>2701329125.9911289</v>
      </c>
      <c r="BI37" s="443">
        <f t="shared" ca="1" si="5"/>
        <v>2704612514.3127346</v>
      </c>
      <c r="BJ37" s="443">
        <f t="shared" ca="1" si="5"/>
        <v>2693410383.239645</v>
      </c>
      <c r="BK37" s="443">
        <f t="shared" ca="1" si="5"/>
        <v>2691980538.950243</v>
      </c>
      <c r="BL37" s="443">
        <f t="shared" ca="1" si="5"/>
        <v>2730185180.7612762</v>
      </c>
      <c r="BM37" s="443">
        <f t="shared" ca="1" si="5"/>
        <v>2752403904.9423485</v>
      </c>
      <c r="BN37" s="443">
        <f t="shared" ca="1" si="5"/>
        <v>2816859192.0076218</v>
      </c>
      <c r="BO37" s="443">
        <f t="shared" ca="1" si="5"/>
        <v>2872940731.0318069</v>
      </c>
      <c r="BP37" s="443">
        <f t="shared" ref="BP37:BR37" ca="1" si="6">BP8-BP20</f>
        <v>2942211007.2461529</v>
      </c>
      <c r="BQ37" s="443">
        <f t="shared" ca="1" si="6"/>
        <v>2972859581.2236023</v>
      </c>
      <c r="BR37" s="443">
        <f t="shared" ca="1" si="6"/>
        <v>2954911242.8021603</v>
      </c>
    </row>
    <row r="38" spans="2:70" s="45" customFormat="1" ht="25" customHeight="1">
      <c r="B38" s="48" t="s">
        <v>63</v>
      </c>
      <c r="C38" s="225">
        <f t="shared" ref="C38" si="7">IF(C37&gt;0,C37/C8,0)</f>
        <v>0</v>
      </c>
      <c r="D38" s="225">
        <f t="shared" ref="D38:BO38" si="8">IF(D37&gt;0,D37/D8,0)</f>
        <v>0</v>
      </c>
      <c r="E38" s="225">
        <f t="shared" si="8"/>
        <v>0</v>
      </c>
      <c r="F38" s="225">
        <f t="shared" si="8"/>
        <v>0</v>
      </c>
      <c r="G38" s="225">
        <f t="shared" si="8"/>
        <v>0</v>
      </c>
      <c r="H38" s="225">
        <f t="shared" si="8"/>
        <v>0</v>
      </c>
      <c r="I38" s="225">
        <f t="shared" si="8"/>
        <v>0</v>
      </c>
      <c r="J38" s="225">
        <f t="shared" ca="1" si="8"/>
        <v>0</v>
      </c>
      <c r="K38" s="225">
        <f t="shared" ca="1" si="8"/>
        <v>0</v>
      </c>
      <c r="L38" s="225">
        <f t="shared" ca="1" si="8"/>
        <v>0</v>
      </c>
      <c r="M38" s="225">
        <f t="shared" ca="1" si="8"/>
        <v>0</v>
      </c>
      <c r="N38" s="225">
        <f t="shared" ca="1" si="8"/>
        <v>0</v>
      </c>
      <c r="O38" s="225">
        <f t="shared" ca="1" si="8"/>
        <v>0</v>
      </c>
      <c r="P38" s="225">
        <f t="shared" ca="1" si="8"/>
        <v>0</v>
      </c>
      <c r="Q38" s="225">
        <f t="shared" ca="1" si="8"/>
        <v>0</v>
      </c>
      <c r="R38" s="225">
        <f t="shared" ca="1" si="8"/>
        <v>0</v>
      </c>
      <c r="S38" s="225">
        <f t="shared" ca="1" si="8"/>
        <v>0</v>
      </c>
      <c r="T38" s="225">
        <f t="shared" ca="1" si="8"/>
        <v>0</v>
      </c>
      <c r="U38" s="225">
        <f t="shared" ca="1" si="8"/>
        <v>0</v>
      </c>
      <c r="V38" s="225">
        <f t="shared" ca="1" si="8"/>
        <v>0</v>
      </c>
      <c r="W38" s="225">
        <f t="shared" ca="1" si="8"/>
        <v>0</v>
      </c>
      <c r="X38" s="225">
        <f t="shared" ca="1" si="8"/>
        <v>0</v>
      </c>
      <c r="Y38" s="225">
        <f t="shared" ca="1" si="8"/>
        <v>0</v>
      </c>
      <c r="Z38" s="225">
        <f t="shared" ca="1" si="8"/>
        <v>0</v>
      </c>
      <c r="AA38" s="225">
        <f t="shared" ca="1" si="8"/>
        <v>0</v>
      </c>
      <c r="AB38" s="225">
        <f t="shared" ca="1" si="8"/>
        <v>0</v>
      </c>
      <c r="AC38" s="225">
        <f t="shared" ca="1" si="8"/>
        <v>1.5581846092253236E-2</v>
      </c>
      <c r="AD38" s="225">
        <f t="shared" ca="1" si="8"/>
        <v>2.8933824337620109E-2</v>
      </c>
      <c r="AE38" s="225">
        <f t="shared" ca="1" si="8"/>
        <v>3.9379896097981502E-2</v>
      </c>
      <c r="AF38" s="225">
        <f t="shared" ca="1" si="8"/>
        <v>4.5872165689293531E-2</v>
      </c>
      <c r="AG38" s="225">
        <f t="shared" ca="1" si="8"/>
        <v>5.2336935746920894E-2</v>
      </c>
      <c r="AH38" s="225">
        <f t="shared" ca="1" si="8"/>
        <v>5.8164915319981095E-2</v>
      </c>
      <c r="AI38" s="225">
        <f t="shared" ca="1" si="8"/>
        <v>0.13828136590122669</v>
      </c>
      <c r="AJ38" s="225">
        <f t="shared" ca="1" si="8"/>
        <v>0.14024931073957758</v>
      </c>
      <c r="AK38" s="225">
        <f t="shared" ca="1" si="8"/>
        <v>0.14262179753597648</v>
      </c>
      <c r="AL38" s="225">
        <f t="shared" ca="1" si="8"/>
        <v>0.14430420092796706</v>
      </c>
      <c r="AM38" s="225">
        <f t="shared" ca="1" si="8"/>
        <v>0.14613329817766271</v>
      </c>
      <c r="AN38" s="225">
        <f t="shared" ca="1" si="8"/>
        <v>0.14891858848350578</v>
      </c>
      <c r="AO38" s="225">
        <f t="shared" ca="1" si="8"/>
        <v>0.15235733331099802</v>
      </c>
      <c r="AP38" s="225">
        <f t="shared" ca="1" si="8"/>
        <v>0.15509723428702285</v>
      </c>
      <c r="AQ38" s="225">
        <f t="shared" ca="1" si="8"/>
        <v>0.15735242381286066</v>
      </c>
      <c r="AR38" s="225">
        <f t="shared" ca="1" si="8"/>
        <v>0.1585885737195723</v>
      </c>
      <c r="AS38" s="225">
        <f t="shared" ca="1" si="8"/>
        <v>0.16000550310459041</v>
      </c>
      <c r="AT38" s="225">
        <f t="shared" ca="1" si="8"/>
        <v>0.16139734270316169</v>
      </c>
      <c r="AU38" s="225">
        <f t="shared" ca="1" si="8"/>
        <v>0.16005709196531384</v>
      </c>
      <c r="AV38" s="225">
        <f t="shared" ca="1" si="8"/>
        <v>0.16022462003160948</v>
      </c>
      <c r="AW38" s="225">
        <f t="shared" ca="1" si="8"/>
        <v>0.16066656187391357</v>
      </c>
      <c r="AX38" s="225">
        <f t="shared" ca="1" si="8"/>
        <v>0.16083529466797569</v>
      </c>
      <c r="AY38" s="225">
        <f t="shared" ca="1" si="8"/>
        <v>0.16115015354781087</v>
      </c>
      <c r="AZ38" s="225">
        <f t="shared" ca="1" si="8"/>
        <v>0.1620925026580215</v>
      </c>
      <c r="BA38" s="225">
        <f t="shared" ca="1" si="8"/>
        <v>0.16356146785529005</v>
      </c>
      <c r="BB38" s="225">
        <f t="shared" ca="1" si="8"/>
        <v>0.16475106170065631</v>
      </c>
      <c r="BC38" s="225">
        <f t="shared" ca="1" si="8"/>
        <v>0.1657480947574104</v>
      </c>
      <c r="BD38" s="225">
        <f t="shared" ca="1" si="8"/>
        <v>0.166146945924115</v>
      </c>
      <c r="BE38" s="225">
        <f t="shared" ca="1" si="8"/>
        <v>0.16210345545902494</v>
      </c>
      <c r="BF38" s="225">
        <f t="shared" ca="1" si="8"/>
        <v>0.16734955662692982</v>
      </c>
      <c r="BG38" s="225">
        <f t="shared" ca="1" si="8"/>
        <v>0.2072676344871611</v>
      </c>
      <c r="BH38" s="225">
        <f t="shared" ca="1" si="8"/>
        <v>0.20708308550534524</v>
      </c>
      <c r="BI38" s="225">
        <f t="shared" ca="1" si="8"/>
        <v>0.20709569972094316</v>
      </c>
      <c r="BJ38" s="225">
        <f t="shared" ca="1" si="8"/>
        <v>0.20694379669036314</v>
      </c>
      <c r="BK38" s="225">
        <f t="shared" ca="1" si="8"/>
        <v>0.20690527542816381</v>
      </c>
      <c r="BL38" s="225">
        <f t="shared" ca="1" si="8"/>
        <v>0.20732099713317328</v>
      </c>
      <c r="BM38" s="225">
        <f t="shared" ca="1" si="8"/>
        <v>0.20413537286686212</v>
      </c>
      <c r="BN38" s="225">
        <f t="shared" ca="1" si="8"/>
        <v>0.20487255301839394</v>
      </c>
      <c r="BO38" s="225">
        <f t="shared" ca="1" si="8"/>
        <v>0.20548758777355078</v>
      </c>
      <c r="BP38" s="225">
        <f t="shared" ref="BP38:BR38" ca="1" si="9">IF(BP37&gt;0,BP37/BP8,0)</f>
        <v>0.20948160475690791</v>
      </c>
      <c r="BQ38" s="225">
        <f t="shared" ca="1" si="9"/>
        <v>0.20976363986126234</v>
      </c>
      <c r="BR38" s="225">
        <f t="shared" ca="1" si="9"/>
        <v>0.20632202869814242</v>
      </c>
    </row>
    <row r="39" spans="2:70" s="19" customFormat="1" ht="25" customHeight="1">
      <c r="B39" s="183" t="s">
        <v>64</v>
      </c>
      <c r="C39" s="223">
        <f t="shared" ref="C39" si="10">SUM(C40:C44)</f>
        <v>1608000000</v>
      </c>
      <c r="D39" s="223">
        <f t="shared" ref="D39:BN39" si="11">SUM(D40:D44)</f>
        <v>0</v>
      </c>
      <c r="E39" s="223">
        <f t="shared" si="11"/>
        <v>0</v>
      </c>
      <c r="F39" s="223">
        <f t="shared" si="11"/>
        <v>48000000</v>
      </c>
      <c r="G39" s="223">
        <f t="shared" si="11"/>
        <v>60000000</v>
      </c>
      <c r="H39" s="223">
        <f t="shared" si="11"/>
        <v>48000000</v>
      </c>
      <c r="I39" s="223">
        <f t="shared" si="11"/>
        <v>81000000</v>
      </c>
      <c r="J39" s="223">
        <f t="shared" si="11"/>
        <v>81000000</v>
      </c>
      <c r="K39" s="223">
        <f t="shared" ca="1" si="11"/>
        <v>89441618.644067794</v>
      </c>
      <c r="L39" s="223">
        <f t="shared" ca="1" si="11"/>
        <v>90268510.381355926</v>
      </c>
      <c r="M39" s="223">
        <f t="shared" ca="1" si="11"/>
        <v>91193089.485699147</v>
      </c>
      <c r="N39" s="223">
        <f t="shared" ca="1" si="11"/>
        <v>92030186.998028338</v>
      </c>
      <c r="O39" s="223">
        <f t="shared" ca="1" si="11"/>
        <v>92948540.219003141</v>
      </c>
      <c r="P39" s="223">
        <f t="shared" ca="1" si="11"/>
        <v>94191496.690992102</v>
      </c>
      <c r="Q39" s="223">
        <f t="shared" ca="1" si="11"/>
        <v>95809597.558222234</v>
      </c>
      <c r="R39" s="223">
        <f t="shared" ca="1" si="11"/>
        <v>97448054.878086388</v>
      </c>
      <c r="S39" s="223">
        <f t="shared" ca="1" si="11"/>
        <v>99150213.614243641</v>
      </c>
      <c r="T39" s="223">
        <f t="shared" ca="1" si="11"/>
        <v>100587615.01004234</v>
      </c>
      <c r="U39" s="223">
        <f t="shared" ca="1" si="11"/>
        <v>102352417.477458</v>
      </c>
      <c r="V39" s="223">
        <f t="shared" ca="1" si="11"/>
        <v>104374562.85086729</v>
      </c>
      <c r="W39" s="223">
        <f t="shared" ca="1" si="11"/>
        <v>110786251.64923397</v>
      </c>
      <c r="X39" s="223">
        <f t="shared" ca="1" si="11"/>
        <v>112229328.90642013</v>
      </c>
      <c r="Y39" s="223">
        <f t="shared" ca="1" si="11"/>
        <v>114102953.14772478</v>
      </c>
      <c r="Z39" s="223">
        <f t="shared" ca="1" si="11"/>
        <v>115857580.43074687</v>
      </c>
      <c r="AA39" s="223">
        <f t="shared" ca="1" si="11"/>
        <v>117926935.10380574</v>
      </c>
      <c r="AB39" s="223">
        <f t="shared" ca="1" si="11"/>
        <v>120964136.94585553</v>
      </c>
      <c r="AC39" s="223">
        <f t="shared" ca="1" si="11"/>
        <v>125011268.09360027</v>
      </c>
      <c r="AD39" s="223">
        <f t="shared" ca="1" si="11"/>
        <v>128932477.74642169</v>
      </c>
      <c r="AE39" s="223">
        <f t="shared" ca="1" si="11"/>
        <v>132755526.77599847</v>
      </c>
      <c r="AF39" s="223">
        <f t="shared" ca="1" si="11"/>
        <v>135594087.19968811</v>
      </c>
      <c r="AG39" s="223">
        <f t="shared" ca="1" si="11"/>
        <v>138852274.877671</v>
      </c>
      <c r="AH39" s="223">
        <f t="shared" ca="1" si="11"/>
        <v>142255855.64060894</v>
      </c>
      <c r="AI39" s="223">
        <f t="shared" ca="1" si="11"/>
        <v>162692329.09744847</v>
      </c>
      <c r="AJ39" s="223">
        <f t="shared" ca="1" si="11"/>
        <v>164648431.09984368</v>
      </c>
      <c r="AK39" s="223">
        <f t="shared" ca="1" si="11"/>
        <v>167149667.18438375</v>
      </c>
      <c r="AL39" s="223">
        <f t="shared" ca="1" si="11"/>
        <v>169060857.96065527</v>
      </c>
      <c r="AM39" s="223">
        <f t="shared" ca="1" si="11"/>
        <v>171248189.94455934</v>
      </c>
      <c r="AN39" s="223">
        <f t="shared" ca="1" si="11"/>
        <v>174801702.04076305</v>
      </c>
      <c r="AO39" s="223">
        <f t="shared" ca="1" si="11"/>
        <v>179673429.58155227</v>
      </c>
      <c r="AP39" s="223">
        <f t="shared" ca="1" si="11"/>
        <v>184039575.74553668</v>
      </c>
      <c r="AQ39" s="223">
        <f t="shared" ca="1" si="11"/>
        <v>188020154.73099333</v>
      </c>
      <c r="AR39" s="223">
        <f t="shared" ca="1" si="11"/>
        <v>190413374.70529503</v>
      </c>
      <c r="AS39" s="223">
        <f t="shared" ca="1" si="11"/>
        <v>193295387.86462128</v>
      </c>
      <c r="AT39" s="223">
        <f t="shared" ca="1" si="11"/>
        <v>196300703.03558299</v>
      </c>
      <c r="AU39" s="223">
        <f t="shared" ca="1" si="11"/>
        <v>202920895.94142735</v>
      </c>
      <c r="AV39" s="223">
        <f t="shared" ca="1" si="11"/>
        <v>203393355.34946272</v>
      </c>
      <c r="AW39" s="223">
        <f t="shared" ca="1" si="11"/>
        <v>204453415.46409094</v>
      </c>
      <c r="AX39" s="223">
        <f t="shared" ca="1" si="11"/>
        <v>204929096.0535503</v>
      </c>
      <c r="AY39" s="223">
        <f t="shared" ca="1" si="11"/>
        <v>205725248.37196293</v>
      </c>
      <c r="AZ39" s="223">
        <f t="shared" ca="1" si="11"/>
        <v>207955931.05175024</v>
      </c>
      <c r="BA39" s="223">
        <f t="shared" ca="1" si="11"/>
        <v>211564221.3670525</v>
      </c>
      <c r="BB39" s="223">
        <f t="shared" ca="1" si="11"/>
        <v>214697517.14997452</v>
      </c>
      <c r="BC39" s="223">
        <f t="shared" ca="1" si="11"/>
        <v>217483935.25173652</v>
      </c>
      <c r="BD39" s="223">
        <f t="shared" ca="1" si="11"/>
        <v>218715023.30737972</v>
      </c>
      <c r="BE39" s="223">
        <f t="shared" ca="1" si="11"/>
        <v>220486442.88597864</v>
      </c>
      <c r="BF39" s="223">
        <f t="shared" ca="1" si="11"/>
        <v>222428557.66935194</v>
      </c>
      <c r="BG39" s="223">
        <f t="shared" ca="1" si="11"/>
        <v>240494358.34575713</v>
      </c>
      <c r="BH39" s="223">
        <f t="shared" ca="1" si="11"/>
        <v>239939645.53367981</v>
      </c>
      <c r="BI39" s="223">
        <f t="shared" ca="1" si="11"/>
        <v>240084397.99932826</v>
      </c>
      <c r="BJ39" s="223">
        <f t="shared" ca="1" si="11"/>
        <v>239633151.64108753</v>
      </c>
      <c r="BK39" s="223">
        <f t="shared" ca="1" si="11"/>
        <v>239582530.14496368</v>
      </c>
      <c r="BL39" s="223">
        <f t="shared" ca="1" si="11"/>
        <v>241158718.1474157</v>
      </c>
      <c r="BM39" s="223">
        <f t="shared" ca="1" si="11"/>
        <v>244296562.4100804</v>
      </c>
      <c r="BN39" s="223">
        <f t="shared" ca="1" si="11"/>
        <v>246951918.64947453</v>
      </c>
      <c r="BO39" s="223">
        <f t="shared" ref="BO39:BR39" ca="1" si="12">SUM(BO40:BO44)</f>
        <v>249264034.12518361</v>
      </c>
      <c r="BP39" s="223">
        <f t="shared" ca="1" si="12"/>
        <v>249899612.95111969</v>
      </c>
      <c r="BQ39" s="223">
        <f t="shared" ca="1" si="12"/>
        <v>251166410.58711666</v>
      </c>
      <c r="BR39" s="223">
        <f t="shared" ca="1" si="12"/>
        <v>252655148.85903031</v>
      </c>
    </row>
    <row r="40" spans="2:70" ht="25" customHeight="1" outlineLevel="1">
      <c r="B40" s="24" t="s">
        <v>65</v>
      </c>
      <c r="C40" s="26">
        <f>'&lt;&lt;CASH FLOW PROJECTIONS&gt;&gt;'!C41+'&lt;&lt;CASH FLOW PROJECTIONS&gt;&gt;FLTE'!C40</f>
        <v>0</v>
      </c>
      <c r="D40" s="26">
        <f>'&lt;&lt;CASH FLOW PROJECTIONS&gt;&gt;'!D41+'&lt;&lt;CASH FLOW PROJECTIONS&gt;&gt;FLTE'!D40</f>
        <v>0</v>
      </c>
      <c r="E40" s="26">
        <f>'&lt;&lt;CASH FLOW PROJECTIONS&gt;&gt;'!E41+'&lt;&lt;CASH FLOW PROJECTIONS&gt;&gt;FLTE'!E40</f>
        <v>0</v>
      </c>
      <c r="F40" s="26">
        <f>'&lt;&lt;CASH FLOW PROJECTIONS&gt;&gt;'!F41+'&lt;&lt;CASH FLOW PROJECTIONS&gt;&gt;FLTE'!F40</f>
        <v>0</v>
      </c>
      <c r="G40" s="26">
        <f>'&lt;&lt;CASH FLOW PROJECTIONS&gt;&gt;'!G41+'&lt;&lt;CASH FLOW PROJECTIONS&gt;&gt;FLTE'!G40</f>
        <v>0</v>
      </c>
      <c r="H40" s="26">
        <f>'&lt;&lt;CASH FLOW PROJECTIONS&gt;&gt;'!H41+'&lt;&lt;CASH FLOW PROJECTIONS&gt;&gt;FLTE'!H40</f>
        <v>0</v>
      </c>
      <c r="I40" s="26">
        <f>'&lt;&lt;CASH FLOW PROJECTIONS&gt;&gt;'!I41+'&lt;&lt;CASH FLOW PROJECTIONS&gt;&gt;FLTE'!I40</f>
        <v>0</v>
      </c>
      <c r="J40" s="26">
        <f>'&lt;&lt;CASH FLOW PROJECTIONS&gt;&gt;'!J41+'&lt;&lt;CASH FLOW PROJECTIONS&gt;&gt;FLTE'!J40</f>
        <v>0</v>
      </c>
      <c r="K40" s="26">
        <f>'&lt;&lt;CASH FLOW PROJECTIONS&gt;&gt;'!K41+'&lt;&lt;CASH FLOW PROJECTIONS&gt;&gt;FLTE'!K40</f>
        <v>0</v>
      </c>
      <c r="L40" s="26">
        <f>'&lt;&lt;CASH FLOW PROJECTIONS&gt;&gt;'!L41+'&lt;&lt;CASH FLOW PROJECTIONS&gt;&gt;FLTE'!L40</f>
        <v>0</v>
      </c>
      <c r="M40" s="26">
        <f>'&lt;&lt;CASH FLOW PROJECTIONS&gt;&gt;'!M41+'&lt;&lt;CASH FLOW PROJECTIONS&gt;&gt;FLTE'!M40</f>
        <v>0</v>
      </c>
      <c r="N40" s="26">
        <f>'&lt;&lt;CASH FLOW PROJECTIONS&gt;&gt;'!N41+'&lt;&lt;CASH FLOW PROJECTIONS&gt;&gt;FLTE'!N40</f>
        <v>0</v>
      </c>
      <c r="O40" s="26">
        <f>'&lt;&lt;CASH FLOW PROJECTIONS&gt;&gt;'!O41+'&lt;&lt;CASH FLOW PROJECTIONS&gt;&gt;FLTE'!O40</f>
        <v>0</v>
      </c>
      <c r="P40" s="26">
        <f>'&lt;&lt;CASH FLOW PROJECTIONS&gt;&gt;'!P41+'&lt;&lt;CASH FLOW PROJECTIONS&gt;&gt;FLTE'!P40</f>
        <v>0</v>
      </c>
      <c r="Q40" s="26">
        <f>'&lt;&lt;CASH FLOW PROJECTIONS&gt;&gt;'!Q41+'&lt;&lt;CASH FLOW PROJECTIONS&gt;&gt;FLTE'!Q40</f>
        <v>0</v>
      </c>
      <c r="R40" s="26">
        <f>'&lt;&lt;CASH FLOW PROJECTIONS&gt;&gt;'!R41+'&lt;&lt;CASH FLOW PROJECTIONS&gt;&gt;FLTE'!R40</f>
        <v>0</v>
      </c>
      <c r="S40" s="26">
        <f>'&lt;&lt;CASH FLOW PROJECTIONS&gt;&gt;'!S41+'&lt;&lt;CASH FLOW PROJECTIONS&gt;&gt;FLTE'!S40</f>
        <v>0</v>
      </c>
      <c r="T40" s="26">
        <f>'&lt;&lt;CASH FLOW PROJECTIONS&gt;&gt;'!T41+'&lt;&lt;CASH FLOW PROJECTIONS&gt;&gt;FLTE'!T40</f>
        <v>0</v>
      </c>
      <c r="U40" s="26">
        <f>'&lt;&lt;CASH FLOW PROJECTIONS&gt;&gt;'!U41+'&lt;&lt;CASH FLOW PROJECTIONS&gt;&gt;FLTE'!U40</f>
        <v>0</v>
      </c>
      <c r="V40" s="26">
        <f>'&lt;&lt;CASH FLOW PROJECTIONS&gt;&gt;'!V41+'&lt;&lt;CASH FLOW PROJECTIONS&gt;&gt;FLTE'!V40</f>
        <v>0</v>
      </c>
      <c r="W40" s="26">
        <f>'&lt;&lt;CASH FLOW PROJECTIONS&gt;&gt;'!W41+'&lt;&lt;CASH FLOW PROJECTIONS&gt;&gt;FLTE'!W40</f>
        <v>0</v>
      </c>
      <c r="X40" s="26">
        <f>'&lt;&lt;CASH FLOW PROJECTIONS&gt;&gt;'!X41+'&lt;&lt;CASH FLOW PROJECTIONS&gt;&gt;FLTE'!X40</f>
        <v>0</v>
      </c>
      <c r="Y40" s="26">
        <f>'&lt;&lt;CASH FLOW PROJECTIONS&gt;&gt;'!Y41+'&lt;&lt;CASH FLOW PROJECTIONS&gt;&gt;FLTE'!Y40</f>
        <v>0</v>
      </c>
      <c r="Z40" s="26">
        <f>'&lt;&lt;CASH FLOW PROJECTIONS&gt;&gt;'!Z41+'&lt;&lt;CASH FLOW PROJECTIONS&gt;&gt;FLTE'!Z40</f>
        <v>0</v>
      </c>
      <c r="AA40" s="26">
        <f>'&lt;&lt;CASH FLOW PROJECTIONS&gt;&gt;'!AA41+'&lt;&lt;CASH FLOW PROJECTIONS&gt;&gt;FLTE'!AA40</f>
        <v>0</v>
      </c>
      <c r="AB40" s="26">
        <f>'&lt;&lt;CASH FLOW PROJECTIONS&gt;&gt;'!AB41+'&lt;&lt;CASH FLOW PROJECTIONS&gt;&gt;FLTE'!AB40</f>
        <v>0</v>
      </c>
      <c r="AC40" s="26">
        <f>'&lt;&lt;CASH FLOW PROJECTIONS&gt;&gt;'!AC41+'&lt;&lt;CASH FLOW PROJECTIONS&gt;&gt;FLTE'!AC40</f>
        <v>0</v>
      </c>
      <c r="AD40" s="26">
        <f>'&lt;&lt;CASH FLOW PROJECTIONS&gt;&gt;'!AD41+'&lt;&lt;CASH FLOW PROJECTIONS&gt;&gt;FLTE'!AD40</f>
        <v>0</v>
      </c>
      <c r="AE40" s="26">
        <f>'&lt;&lt;CASH FLOW PROJECTIONS&gt;&gt;'!AE41+'&lt;&lt;CASH FLOW PROJECTIONS&gt;&gt;FLTE'!AE40</f>
        <v>0</v>
      </c>
      <c r="AF40" s="26">
        <f>'&lt;&lt;CASH FLOW PROJECTIONS&gt;&gt;'!AF41+'&lt;&lt;CASH FLOW PROJECTIONS&gt;&gt;FLTE'!AF40</f>
        <v>0</v>
      </c>
      <c r="AG40" s="26">
        <f>'&lt;&lt;CASH FLOW PROJECTIONS&gt;&gt;'!AG41+'&lt;&lt;CASH FLOW PROJECTIONS&gt;&gt;FLTE'!AG40</f>
        <v>0</v>
      </c>
      <c r="AH40" s="26">
        <f>'&lt;&lt;CASH FLOW PROJECTIONS&gt;&gt;'!AH41+'&lt;&lt;CASH FLOW PROJECTIONS&gt;&gt;FLTE'!AH40</f>
        <v>0</v>
      </c>
      <c r="AI40" s="26">
        <f>'&lt;&lt;CASH FLOW PROJECTIONS&gt;&gt;'!AI41+'&lt;&lt;CASH FLOW PROJECTIONS&gt;&gt;FLTE'!AI40</f>
        <v>0</v>
      </c>
      <c r="AJ40" s="26">
        <f>'&lt;&lt;CASH FLOW PROJECTIONS&gt;&gt;'!AJ41+'&lt;&lt;CASH FLOW PROJECTIONS&gt;&gt;FLTE'!AJ40</f>
        <v>0</v>
      </c>
      <c r="AK40" s="26">
        <f>'&lt;&lt;CASH FLOW PROJECTIONS&gt;&gt;'!AK41+'&lt;&lt;CASH FLOW PROJECTIONS&gt;&gt;FLTE'!AK40</f>
        <v>0</v>
      </c>
      <c r="AL40" s="26">
        <f>'&lt;&lt;CASH FLOW PROJECTIONS&gt;&gt;'!AL41+'&lt;&lt;CASH FLOW PROJECTIONS&gt;&gt;FLTE'!AL40</f>
        <v>0</v>
      </c>
      <c r="AM40" s="26">
        <f>'&lt;&lt;CASH FLOW PROJECTIONS&gt;&gt;'!AM41+'&lt;&lt;CASH FLOW PROJECTIONS&gt;&gt;FLTE'!AM40</f>
        <v>0</v>
      </c>
      <c r="AN40" s="26">
        <f>'&lt;&lt;CASH FLOW PROJECTIONS&gt;&gt;'!AN41+'&lt;&lt;CASH FLOW PROJECTIONS&gt;&gt;FLTE'!AN40</f>
        <v>0</v>
      </c>
      <c r="AO40" s="26">
        <f>'&lt;&lt;CASH FLOW PROJECTIONS&gt;&gt;'!AO41+'&lt;&lt;CASH FLOW PROJECTIONS&gt;&gt;FLTE'!AO40</f>
        <v>0</v>
      </c>
      <c r="AP40" s="26">
        <f>'&lt;&lt;CASH FLOW PROJECTIONS&gt;&gt;'!AP41+'&lt;&lt;CASH FLOW PROJECTIONS&gt;&gt;FLTE'!AP40</f>
        <v>0</v>
      </c>
      <c r="AQ40" s="26">
        <f>'&lt;&lt;CASH FLOW PROJECTIONS&gt;&gt;'!AQ41+'&lt;&lt;CASH FLOW PROJECTIONS&gt;&gt;FLTE'!AQ40</f>
        <v>0</v>
      </c>
      <c r="AR40" s="26">
        <f>'&lt;&lt;CASH FLOW PROJECTIONS&gt;&gt;'!AR41+'&lt;&lt;CASH FLOW PROJECTIONS&gt;&gt;FLTE'!AR40</f>
        <v>0</v>
      </c>
      <c r="AS40" s="26">
        <f>'&lt;&lt;CASH FLOW PROJECTIONS&gt;&gt;'!AS41+'&lt;&lt;CASH FLOW PROJECTIONS&gt;&gt;FLTE'!AS40</f>
        <v>0</v>
      </c>
      <c r="AT40" s="26">
        <f>'&lt;&lt;CASH FLOW PROJECTIONS&gt;&gt;'!AT41+'&lt;&lt;CASH FLOW PROJECTIONS&gt;&gt;FLTE'!AT40</f>
        <v>0</v>
      </c>
      <c r="AU40" s="26">
        <f>'&lt;&lt;CASH FLOW PROJECTIONS&gt;&gt;'!AU41+'&lt;&lt;CASH FLOW PROJECTIONS&gt;&gt;FLTE'!AU40</f>
        <v>0</v>
      </c>
      <c r="AV40" s="26">
        <f>'&lt;&lt;CASH FLOW PROJECTIONS&gt;&gt;'!AV41+'&lt;&lt;CASH FLOW PROJECTIONS&gt;&gt;FLTE'!AV40</f>
        <v>0</v>
      </c>
      <c r="AW40" s="26">
        <f>'&lt;&lt;CASH FLOW PROJECTIONS&gt;&gt;'!AW41+'&lt;&lt;CASH FLOW PROJECTIONS&gt;&gt;FLTE'!AW40</f>
        <v>0</v>
      </c>
      <c r="AX40" s="26">
        <f>'&lt;&lt;CASH FLOW PROJECTIONS&gt;&gt;'!AX41+'&lt;&lt;CASH FLOW PROJECTIONS&gt;&gt;FLTE'!AX40</f>
        <v>0</v>
      </c>
      <c r="AY40" s="26">
        <f>'&lt;&lt;CASH FLOW PROJECTIONS&gt;&gt;'!AY41+'&lt;&lt;CASH FLOW PROJECTIONS&gt;&gt;FLTE'!AY40</f>
        <v>0</v>
      </c>
      <c r="AZ40" s="26">
        <f>'&lt;&lt;CASH FLOW PROJECTIONS&gt;&gt;'!AZ41+'&lt;&lt;CASH FLOW PROJECTIONS&gt;&gt;FLTE'!AZ40</f>
        <v>0</v>
      </c>
      <c r="BA40" s="26">
        <f>'&lt;&lt;CASH FLOW PROJECTIONS&gt;&gt;'!BA41+'&lt;&lt;CASH FLOW PROJECTIONS&gt;&gt;FLTE'!BA40</f>
        <v>0</v>
      </c>
      <c r="BB40" s="26">
        <f>'&lt;&lt;CASH FLOW PROJECTIONS&gt;&gt;'!BB41+'&lt;&lt;CASH FLOW PROJECTIONS&gt;&gt;FLTE'!BB40</f>
        <v>0</v>
      </c>
      <c r="BC40" s="26">
        <f>'&lt;&lt;CASH FLOW PROJECTIONS&gt;&gt;'!BC41+'&lt;&lt;CASH FLOW PROJECTIONS&gt;&gt;FLTE'!BC40</f>
        <v>0</v>
      </c>
      <c r="BD40" s="26">
        <f>'&lt;&lt;CASH FLOW PROJECTIONS&gt;&gt;'!BD41+'&lt;&lt;CASH FLOW PROJECTIONS&gt;&gt;FLTE'!BD40</f>
        <v>0</v>
      </c>
      <c r="BE40" s="26">
        <f>'&lt;&lt;CASH FLOW PROJECTIONS&gt;&gt;'!BE41+'&lt;&lt;CASH FLOW PROJECTIONS&gt;&gt;FLTE'!BE40</f>
        <v>0</v>
      </c>
      <c r="BF40" s="26">
        <f>'&lt;&lt;CASH FLOW PROJECTIONS&gt;&gt;'!BF41+'&lt;&lt;CASH FLOW PROJECTIONS&gt;&gt;FLTE'!BF40</f>
        <v>0</v>
      </c>
      <c r="BG40" s="26">
        <f>'&lt;&lt;CASH FLOW PROJECTIONS&gt;&gt;'!BG41+'&lt;&lt;CASH FLOW PROJECTIONS&gt;&gt;FLTE'!BG40</f>
        <v>0</v>
      </c>
      <c r="BH40" s="26">
        <f>'&lt;&lt;CASH FLOW PROJECTIONS&gt;&gt;'!BH41+'&lt;&lt;CASH FLOW PROJECTIONS&gt;&gt;FLTE'!BH40</f>
        <v>0</v>
      </c>
      <c r="BI40" s="26">
        <f>'&lt;&lt;CASH FLOW PROJECTIONS&gt;&gt;'!BI41+'&lt;&lt;CASH FLOW PROJECTIONS&gt;&gt;FLTE'!BI40</f>
        <v>0</v>
      </c>
      <c r="BJ40" s="26">
        <f>'&lt;&lt;CASH FLOW PROJECTIONS&gt;&gt;'!BJ41+'&lt;&lt;CASH FLOW PROJECTIONS&gt;&gt;FLTE'!BJ40</f>
        <v>0</v>
      </c>
      <c r="BK40" s="26">
        <f>'&lt;&lt;CASH FLOW PROJECTIONS&gt;&gt;'!BK41+'&lt;&lt;CASH FLOW PROJECTIONS&gt;&gt;FLTE'!BK40</f>
        <v>0</v>
      </c>
      <c r="BL40" s="26">
        <f>'&lt;&lt;CASH FLOW PROJECTIONS&gt;&gt;'!BL41+'&lt;&lt;CASH FLOW PROJECTIONS&gt;&gt;FLTE'!BL40</f>
        <v>0</v>
      </c>
      <c r="BM40" s="26">
        <f>'&lt;&lt;CASH FLOW PROJECTIONS&gt;&gt;'!BM41+'&lt;&lt;CASH FLOW PROJECTIONS&gt;&gt;FLTE'!BM40</f>
        <v>0</v>
      </c>
      <c r="BN40" s="26">
        <f>'&lt;&lt;CASH FLOW PROJECTIONS&gt;&gt;'!BN41+'&lt;&lt;CASH FLOW PROJECTIONS&gt;&gt;FLTE'!BN40</f>
        <v>0</v>
      </c>
      <c r="BO40" s="26">
        <f>'&lt;&lt;CASH FLOW PROJECTIONS&gt;&gt;'!BO41+'&lt;&lt;CASH FLOW PROJECTIONS&gt;&gt;FLTE'!BO40</f>
        <v>0</v>
      </c>
      <c r="BP40" s="26">
        <f>'&lt;&lt;CASH FLOW PROJECTIONS&gt;&gt;'!BP41+'&lt;&lt;CASH FLOW PROJECTIONS&gt;&gt;FLTE'!BP40</f>
        <v>0</v>
      </c>
      <c r="BQ40" s="26">
        <f>'&lt;&lt;CASH FLOW PROJECTIONS&gt;&gt;'!BQ41+'&lt;&lt;CASH FLOW PROJECTIONS&gt;&gt;FLTE'!BQ40</f>
        <v>0</v>
      </c>
      <c r="BR40" s="26">
        <f>'&lt;&lt;CASH FLOW PROJECTIONS&gt;&gt;'!BR41+'&lt;&lt;CASH FLOW PROJECTIONS&gt;&gt;FLTE'!BR40</f>
        <v>0</v>
      </c>
    </row>
    <row r="41" spans="2:70" ht="25" customHeight="1" outlineLevel="1">
      <c r="B41" s="24" t="s">
        <v>66</v>
      </c>
      <c r="C41" s="26">
        <f>'&lt;&lt;CASH FLOW PROJECTIONS&gt;&gt;'!C42+'&lt;&lt;CASH FLOW PROJECTIONS&gt;&gt;FLTE'!C41</f>
        <v>1608000000</v>
      </c>
      <c r="D41" s="26">
        <f>'&lt;&lt;CASH FLOW PROJECTIONS&gt;&gt;'!D42+'&lt;&lt;CASH FLOW PROJECTIONS&gt;&gt;FLTE'!D41</f>
        <v>0</v>
      </c>
      <c r="E41" s="26">
        <f>'&lt;&lt;CASH FLOW PROJECTIONS&gt;&gt;'!E42+'&lt;&lt;CASH FLOW PROJECTIONS&gt;&gt;FLTE'!E41</f>
        <v>0</v>
      </c>
      <c r="F41" s="26">
        <f>'&lt;&lt;CASH FLOW PROJECTIONS&gt;&gt;'!F42+'&lt;&lt;CASH FLOW PROJECTIONS&gt;&gt;FLTE'!F41</f>
        <v>0</v>
      </c>
      <c r="G41" s="26">
        <f>'&lt;&lt;CASH FLOW PROJECTIONS&gt;&gt;'!G42+'&lt;&lt;CASH FLOW PROJECTIONS&gt;&gt;FLTE'!G41</f>
        <v>0</v>
      </c>
      <c r="H41" s="26">
        <f>'&lt;&lt;CASH FLOW PROJECTIONS&gt;&gt;'!H42+'&lt;&lt;CASH FLOW PROJECTIONS&gt;&gt;FLTE'!H41</f>
        <v>0</v>
      </c>
      <c r="I41" s="26">
        <f>'&lt;&lt;CASH FLOW PROJECTIONS&gt;&gt;'!I42+'&lt;&lt;CASH FLOW PROJECTIONS&gt;&gt;FLTE'!I41</f>
        <v>0</v>
      </c>
      <c r="J41" s="26">
        <f>'&lt;&lt;CASH FLOW PROJECTIONS&gt;&gt;'!J42+'&lt;&lt;CASH FLOW PROJECTIONS&gt;&gt;FLTE'!J41</f>
        <v>0</v>
      </c>
      <c r="K41" s="26">
        <f ca="1">'&lt;&lt;CASH FLOW PROJECTIONS&gt;&gt;'!K42+'&lt;&lt;CASH FLOW PROJECTIONS&gt;&gt;FLTE'!K41</f>
        <v>941618.64406779665</v>
      </c>
      <c r="L41" s="26">
        <f ca="1">'&lt;&lt;CASH FLOW PROJECTIONS&gt;&gt;'!L42+'&lt;&lt;CASH FLOW PROJECTIONS&gt;&gt;FLTE'!L41</f>
        <v>1768510.381355932</v>
      </c>
      <c r="M41" s="26">
        <f ca="1">'&lt;&lt;CASH FLOW PROJECTIONS&gt;&gt;'!M42+'&lt;&lt;CASH FLOW PROJECTIONS&gt;&gt;FLTE'!M41</f>
        <v>2693089.4856991526</v>
      </c>
      <c r="N41" s="26">
        <f ca="1">'&lt;&lt;CASH FLOW PROJECTIONS&gt;&gt;'!N42+'&lt;&lt;CASH FLOW PROJECTIONS&gt;&gt;FLTE'!N41</f>
        <v>3530186.998028337</v>
      </c>
      <c r="O41" s="26">
        <f ca="1">'&lt;&lt;CASH FLOW PROJECTIONS&gt;&gt;'!O42+'&lt;&lt;CASH FLOW PROJECTIONS&gt;&gt;FLTE'!O41</f>
        <v>4448540.2190031419</v>
      </c>
      <c r="P41" s="26">
        <f ca="1">'&lt;&lt;CASH FLOW PROJECTIONS&gt;&gt;'!P42+'&lt;&lt;CASH FLOW PROJECTIONS&gt;&gt;FLTE'!P41</f>
        <v>5691496.690992103</v>
      </c>
      <c r="Q41" s="26">
        <f ca="1">'&lt;&lt;CASH FLOW PROJECTIONS&gt;&gt;'!Q42+'&lt;&lt;CASH FLOW PROJECTIONS&gt;&gt;FLTE'!Q41</f>
        <v>7309597.5582222287</v>
      </c>
      <c r="R41" s="26">
        <f ca="1">'&lt;&lt;CASH FLOW PROJECTIONS&gt;&gt;'!R42+'&lt;&lt;CASH FLOW PROJECTIONS&gt;&gt;FLTE'!R41</f>
        <v>8948054.8780863937</v>
      </c>
      <c r="S41" s="26">
        <f ca="1">'&lt;&lt;CASH FLOW PROJECTIONS&gt;&gt;'!S42+'&lt;&lt;CASH FLOW PROJECTIONS&gt;&gt;FLTE'!S41</f>
        <v>10650213.61424364</v>
      </c>
      <c r="T41" s="26">
        <f ca="1">'&lt;&lt;CASH FLOW PROJECTIONS&gt;&gt;'!T42+'&lt;&lt;CASH FLOW PROJECTIONS&gt;&gt;FLTE'!T41</f>
        <v>12087615.010042334</v>
      </c>
      <c r="U41" s="26">
        <f ca="1">'&lt;&lt;CASH FLOW PROJECTIONS&gt;&gt;'!U42+'&lt;&lt;CASH FLOW PROJECTIONS&gt;&gt;FLTE'!U41</f>
        <v>13852417.477458002</v>
      </c>
      <c r="V41" s="26">
        <f ca="1">'&lt;&lt;CASH FLOW PROJECTIONS&gt;&gt;'!V42+'&lt;&lt;CASH FLOW PROJECTIONS&gt;&gt;FLTE'!V41</f>
        <v>15874562.850867286</v>
      </c>
      <c r="W41" s="26">
        <f ca="1">'&lt;&lt;CASH FLOW PROJECTIONS&gt;&gt;'!W42+'&lt;&lt;CASH FLOW PROJECTIONS&gt;&gt;FLTE'!W41</f>
        <v>17426251.649233963</v>
      </c>
      <c r="X41" s="26">
        <f ca="1">'&lt;&lt;CASH FLOW PROJECTIONS&gt;&gt;'!X42+'&lt;&lt;CASH FLOW PROJECTIONS&gt;&gt;FLTE'!X41</f>
        <v>18869328.906420123</v>
      </c>
      <c r="Y41" s="26">
        <f ca="1">'&lt;&lt;CASH FLOW PROJECTIONS&gt;&gt;'!Y42+'&lt;&lt;CASH FLOW PROJECTIONS&gt;&gt;FLTE'!Y41</f>
        <v>20742953.147724781</v>
      </c>
      <c r="Z41" s="26">
        <f ca="1">'&lt;&lt;CASH FLOW PROJECTIONS&gt;&gt;'!Z42+'&lt;&lt;CASH FLOW PROJECTIONS&gt;&gt;FLTE'!Z41</f>
        <v>22497580.430746872</v>
      </c>
      <c r="AA41" s="26">
        <f ca="1">'&lt;&lt;CASH FLOW PROJECTIONS&gt;&gt;'!AA42+'&lt;&lt;CASH FLOW PROJECTIONS&gt;&gt;FLTE'!AA41</f>
        <v>24566935.103805739</v>
      </c>
      <c r="AB41" s="26">
        <f ca="1">'&lt;&lt;CASH FLOW PROJECTIONS&gt;&gt;'!AB42+'&lt;&lt;CASH FLOW PROJECTIONS&gt;&gt;FLTE'!AB41</f>
        <v>27604136.945855532</v>
      </c>
      <c r="AC41" s="26">
        <f ca="1">'&lt;&lt;CASH FLOW PROJECTIONS&gt;&gt;'!AC42+'&lt;&lt;CASH FLOW PROJECTIONS&gt;&gt;FLTE'!AC41</f>
        <v>31651268.093600273</v>
      </c>
      <c r="AD41" s="26">
        <f ca="1">'&lt;&lt;CASH FLOW PROJECTIONS&gt;&gt;'!AD42+'&lt;&lt;CASH FLOW PROJECTIONS&gt;&gt;FLTE'!AD41</f>
        <v>35572477.746421695</v>
      </c>
      <c r="AE41" s="26">
        <f ca="1">'&lt;&lt;CASH FLOW PROJECTIONS&gt;&gt;'!AE42+'&lt;&lt;CASH FLOW PROJECTIONS&gt;&gt;FLTE'!AE41</f>
        <v>39395526.775998481</v>
      </c>
      <c r="AF41" s="26">
        <f ca="1">'&lt;&lt;CASH FLOW PROJECTIONS&gt;&gt;'!AF42+'&lt;&lt;CASH FLOW PROJECTIONS&gt;&gt;FLTE'!AF41</f>
        <v>42234087.199688099</v>
      </c>
      <c r="AG41" s="26">
        <f ca="1">'&lt;&lt;CASH FLOW PROJECTIONS&gt;&gt;'!AG42+'&lt;&lt;CASH FLOW PROJECTIONS&gt;&gt;FLTE'!AG41</f>
        <v>45492274.877671011</v>
      </c>
      <c r="AH41" s="26">
        <f ca="1">'&lt;&lt;CASH FLOW PROJECTIONS&gt;&gt;'!AH42+'&lt;&lt;CASH FLOW PROJECTIONS&gt;&gt;FLTE'!AH41</f>
        <v>48895855.640608944</v>
      </c>
      <c r="AI41" s="26">
        <f ca="1">'&lt;&lt;CASH FLOW PROJECTIONS&gt;&gt;'!AI42+'&lt;&lt;CASH FLOW PROJECTIONS&gt;&gt;FLTE'!AI41</f>
        <v>64180729.097448476</v>
      </c>
      <c r="AJ41" s="26">
        <f ca="1">'&lt;&lt;CASH FLOW PROJECTIONS&gt;&gt;'!AJ42+'&lt;&lt;CASH FLOW PROJECTIONS&gt;&gt;FLTE'!AJ41</f>
        <v>66136831.099843688</v>
      </c>
      <c r="AK41" s="26">
        <f ca="1">'&lt;&lt;CASH FLOW PROJECTIONS&gt;&gt;'!AK42+'&lt;&lt;CASH FLOW PROJECTIONS&gt;&gt;FLTE'!AK41</f>
        <v>68638067.18438375</v>
      </c>
      <c r="AL41" s="26">
        <f ca="1">'&lt;&lt;CASH FLOW PROJECTIONS&gt;&gt;'!AL42+'&lt;&lt;CASH FLOW PROJECTIONS&gt;&gt;FLTE'!AL41</f>
        <v>70549257.960655287</v>
      </c>
      <c r="AM41" s="26">
        <f ca="1">'&lt;&lt;CASH FLOW PROJECTIONS&gt;&gt;'!AM42+'&lt;&lt;CASH FLOW PROJECTIONS&gt;&gt;FLTE'!AM41</f>
        <v>72736589.944559321</v>
      </c>
      <c r="AN41" s="26">
        <f ca="1">'&lt;&lt;CASH FLOW PROJECTIONS&gt;&gt;'!AN42+'&lt;&lt;CASH FLOW PROJECTIONS&gt;&gt;FLTE'!AN41</f>
        <v>76290102.04076305</v>
      </c>
      <c r="AO41" s="26">
        <f ca="1">'&lt;&lt;CASH FLOW PROJECTIONS&gt;&gt;'!AO42+'&lt;&lt;CASH FLOW PROJECTIONS&gt;&gt;FLTE'!AO41</f>
        <v>81161829.581552282</v>
      </c>
      <c r="AP41" s="26">
        <f ca="1">'&lt;&lt;CASH FLOW PROJECTIONS&gt;&gt;'!AP42+'&lt;&lt;CASH FLOW PROJECTIONS&gt;&gt;FLTE'!AP41</f>
        <v>85527975.74553667</v>
      </c>
      <c r="AQ41" s="26">
        <f ca="1">'&lt;&lt;CASH FLOW PROJECTIONS&gt;&gt;'!AQ42+'&lt;&lt;CASH FLOW PROJECTIONS&gt;&gt;FLTE'!AQ41</f>
        <v>89508554.730993316</v>
      </c>
      <c r="AR41" s="26">
        <f ca="1">'&lt;&lt;CASH FLOW PROJECTIONS&gt;&gt;'!AR42+'&lt;&lt;CASH FLOW PROJECTIONS&gt;&gt;FLTE'!AR41</f>
        <v>91901774.705295011</v>
      </c>
      <c r="AS41" s="26">
        <f ca="1">'&lt;&lt;CASH FLOW PROJECTIONS&gt;&gt;'!AS42+'&lt;&lt;CASH FLOW PROJECTIONS&gt;&gt;FLTE'!AS41</f>
        <v>94783787.864621282</v>
      </c>
      <c r="AT41" s="26">
        <f ca="1">'&lt;&lt;CASH FLOW PROJECTIONS&gt;&gt;'!AT42+'&lt;&lt;CASH FLOW PROJECTIONS&gt;&gt;FLTE'!AT41</f>
        <v>97789103.035582989</v>
      </c>
      <c r="AU41" s="26">
        <f ca="1">'&lt;&lt;CASH FLOW PROJECTIONS&gt;&gt;'!AU42+'&lt;&lt;CASH FLOW PROJECTIONS&gt;&gt;FLTE'!AU41</f>
        <v>98948599.94142735</v>
      </c>
      <c r="AV41" s="26">
        <f ca="1">'&lt;&lt;CASH FLOW PROJECTIONS&gt;&gt;'!AV42+'&lt;&lt;CASH FLOW PROJECTIONS&gt;&gt;FLTE'!AV41</f>
        <v>99421059.349462718</v>
      </c>
      <c r="AW41" s="26">
        <f ca="1">'&lt;&lt;CASH FLOW PROJECTIONS&gt;&gt;'!AW42+'&lt;&lt;CASH FLOW PROJECTIONS&gt;&gt;FLTE'!AW41</f>
        <v>100481119.46409094</v>
      </c>
      <c r="AX41" s="26">
        <f ca="1">'&lt;&lt;CASH FLOW PROJECTIONS&gt;&gt;'!AX42+'&lt;&lt;CASH FLOW PROJECTIONS&gt;&gt;FLTE'!AX41</f>
        <v>100956800.0535503</v>
      </c>
      <c r="AY41" s="26">
        <f ca="1">'&lt;&lt;CASH FLOW PROJECTIONS&gt;&gt;'!AY42+'&lt;&lt;CASH FLOW PROJECTIONS&gt;&gt;FLTE'!AY41</f>
        <v>101752952.37196293</v>
      </c>
      <c r="AZ41" s="26">
        <f ca="1">'&lt;&lt;CASH FLOW PROJECTIONS&gt;&gt;'!AZ42+'&lt;&lt;CASH FLOW PROJECTIONS&gt;&gt;FLTE'!AZ41</f>
        <v>103983635.05175026</v>
      </c>
      <c r="BA41" s="26">
        <f ca="1">'&lt;&lt;CASH FLOW PROJECTIONS&gt;&gt;'!BA42+'&lt;&lt;CASH FLOW PROJECTIONS&gt;&gt;FLTE'!BA41</f>
        <v>107591925.36705248</v>
      </c>
      <c r="BB41" s="26">
        <f ca="1">'&lt;&lt;CASH FLOW PROJECTIONS&gt;&gt;'!BB42+'&lt;&lt;CASH FLOW PROJECTIONS&gt;&gt;FLTE'!BB41</f>
        <v>110725221.14997452</v>
      </c>
      <c r="BC41" s="26">
        <f ca="1">'&lt;&lt;CASH FLOW PROJECTIONS&gt;&gt;'!BC42+'&lt;&lt;CASH FLOW PROJECTIONS&gt;&gt;FLTE'!BC41</f>
        <v>113511639.25173652</v>
      </c>
      <c r="BD41" s="26">
        <f ca="1">'&lt;&lt;CASH FLOW PROJECTIONS&gt;&gt;'!BD42+'&lt;&lt;CASH FLOW PROJECTIONS&gt;&gt;FLTE'!BD41</f>
        <v>114742727.30737972</v>
      </c>
      <c r="BE41" s="26">
        <f ca="1">'&lt;&lt;CASH FLOW PROJECTIONS&gt;&gt;'!BE42+'&lt;&lt;CASH FLOW PROJECTIONS&gt;&gt;FLTE'!BE41</f>
        <v>116514146.88597862</v>
      </c>
      <c r="BF41" s="26">
        <f ca="1">'&lt;&lt;CASH FLOW PROJECTIONS&gt;&gt;'!BF42+'&lt;&lt;CASH FLOW PROJECTIONS&gt;&gt;FLTE'!BF41</f>
        <v>118456261.66935192</v>
      </c>
      <c r="BG41" s="26">
        <f ca="1">'&lt;&lt;CASH FLOW PROJECTIONS&gt;&gt;'!BG42+'&lt;&lt;CASH FLOW PROJECTIONS&gt;&gt;FLTE'!BG41</f>
        <v>130733724.58575717</v>
      </c>
      <c r="BH41" s="26">
        <f ca="1">'&lt;&lt;CASH FLOW PROJECTIONS&gt;&gt;'!BH42+'&lt;&lt;CASH FLOW PROJECTIONS&gt;&gt;FLTE'!BH41</f>
        <v>130179011.77367985</v>
      </c>
      <c r="BI41" s="26">
        <f ca="1">'&lt;&lt;CASH FLOW PROJECTIONS&gt;&gt;'!BI42+'&lt;&lt;CASH FLOW PROJECTIONS&gt;&gt;FLTE'!BI41</f>
        <v>130323764.23932828</v>
      </c>
      <c r="BJ41" s="26">
        <f ca="1">'&lt;&lt;CASH FLOW PROJECTIONS&gt;&gt;'!BJ42+'&lt;&lt;CASH FLOW PROJECTIONS&gt;&gt;FLTE'!BJ41</f>
        <v>129872517.88108756</v>
      </c>
      <c r="BK41" s="26">
        <f ca="1">'&lt;&lt;CASH FLOW PROJECTIONS&gt;&gt;'!BK42+'&lt;&lt;CASH FLOW PROJECTIONS&gt;&gt;FLTE'!BK41</f>
        <v>129821896.38496371</v>
      </c>
      <c r="BL41" s="26">
        <f ca="1">'&lt;&lt;CASH FLOW PROJECTIONS&gt;&gt;'!BL42+'&lt;&lt;CASH FLOW PROJECTIONS&gt;&gt;FLTE'!BL41</f>
        <v>131398084.38741574</v>
      </c>
      <c r="BM41" s="26">
        <f ca="1">'&lt;&lt;CASH FLOW PROJECTIONS&gt;&gt;'!BM42+'&lt;&lt;CASH FLOW PROJECTIONS&gt;&gt;FLTE'!BM41</f>
        <v>134535928.65008044</v>
      </c>
      <c r="BN41" s="26">
        <f ca="1">'&lt;&lt;CASH FLOW PROJECTIONS&gt;&gt;'!BN42+'&lt;&lt;CASH FLOW PROJECTIONS&gt;&gt;FLTE'!BN41</f>
        <v>137191284.88947457</v>
      </c>
      <c r="BO41" s="26">
        <f ca="1">'&lt;&lt;CASH FLOW PROJECTIONS&gt;&gt;'!BO42+'&lt;&lt;CASH FLOW PROJECTIONS&gt;&gt;FLTE'!BO41</f>
        <v>139503400.36518365</v>
      </c>
      <c r="BP41" s="26">
        <f ca="1">'&lt;&lt;CASH FLOW PROJECTIONS&gt;&gt;'!BP42+'&lt;&lt;CASH FLOW PROJECTIONS&gt;&gt;FLTE'!BP41</f>
        <v>140138979.19111973</v>
      </c>
      <c r="BQ41" s="26">
        <f ca="1">'&lt;&lt;CASH FLOW PROJECTIONS&gt;&gt;'!BQ42+'&lt;&lt;CASH FLOW PROJECTIONS&gt;&gt;FLTE'!BQ41</f>
        <v>141405776.8271167</v>
      </c>
      <c r="BR41" s="26">
        <f ca="1">'&lt;&lt;CASH FLOW PROJECTIONS&gt;&gt;'!BR42+'&lt;&lt;CASH FLOW PROJECTIONS&gt;&gt;FLTE'!BR41</f>
        <v>142894515.09903035</v>
      </c>
    </row>
    <row r="42" spans="2:70" ht="25" customHeight="1" outlineLevel="1">
      <c r="B42" s="24" t="s">
        <v>67</v>
      </c>
      <c r="C42" s="26">
        <f>'&lt;&lt;CASH FLOW PROJECTIONS&gt;&gt;'!C43+'&lt;&lt;CASH FLOW PROJECTIONS&gt;&gt;FLTE'!C42</f>
        <v>0</v>
      </c>
      <c r="D42" s="26">
        <f>'&lt;&lt;CASH FLOW PROJECTIONS&gt;&gt;'!D43+'&lt;&lt;CASH FLOW PROJECTIONS&gt;&gt;FLTE'!D42</f>
        <v>0</v>
      </c>
      <c r="E42" s="26">
        <f>'&lt;&lt;CASH FLOW PROJECTIONS&gt;&gt;'!E43+'&lt;&lt;CASH FLOW PROJECTIONS&gt;&gt;FLTE'!E42</f>
        <v>0</v>
      </c>
      <c r="F42" s="26">
        <f>'&lt;&lt;CASH FLOW PROJECTIONS&gt;&gt;'!F43+'&lt;&lt;CASH FLOW PROJECTIONS&gt;&gt;FLTE'!F42</f>
        <v>48000000</v>
      </c>
      <c r="G42" s="26">
        <f>'&lt;&lt;CASH FLOW PROJECTIONS&gt;&gt;'!G43+'&lt;&lt;CASH FLOW PROJECTIONS&gt;&gt;FLTE'!G42</f>
        <v>48000000</v>
      </c>
      <c r="H42" s="26">
        <f>'&lt;&lt;CASH FLOW PROJECTIONS&gt;&gt;'!H43+'&lt;&lt;CASH FLOW PROJECTIONS&gt;&gt;FLTE'!H42</f>
        <v>48000000</v>
      </c>
      <c r="I42" s="26">
        <f>'&lt;&lt;CASH FLOW PROJECTIONS&gt;&gt;'!I43+'&lt;&lt;CASH FLOW PROJECTIONS&gt;&gt;FLTE'!I42</f>
        <v>81000000</v>
      </c>
      <c r="J42" s="26">
        <f>'&lt;&lt;CASH FLOW PROJECTIONS&gt;&gt;'!J43+'&lt;&lt;CASH FLOW PROJECTIONS&gt;&gt;FLTE'!J42</f>
        <v>81000000</v>
      </c>
      <c r="K42" s="26">
        <f>'&lt;&lt;CASH FLOW PROJECTIONS&gt;&gt;'!K43+'&lt;&lt;CASH FLOW PROJECTIONS&gt;&gt;FLTE'!K42</f>
        <v>81000000</v>
      </c>
      <c r="L42" s="26">
        <f>'&lt;&lt;CASH FLOW PROJECTIONS&gt;&gt;'!L43+'&lt;&lt;CASH FLOW PROJECTIONS&gt;&gt;FLTE'!L42</f>
        <v>81000000</v>
      </c>
      <c r="M42" s="26">
        <f>'&lt;&lt;CASH FLOW PROJECTIONS&gt;&gt;'!M43+'&lt;&lt;CASH FLOW PROJECTIONS&gt;&gt;FLTE'!M42</f>
        <v>81000000</v>
      </c>
      <c r="N42" s="26">
        <f>'&lt;&lt;CASH FLOW PROJECTIONS&gt;&gt;'!N43+'&lt;&lt;CASH FLOW PROJECTIONS&gt;&gt;FLTE'!N42</f>
        <v>81000000</v>
      </c>
      <c r="O42" s="26">
        <f>'&lt;&lt;CASH FLOW PROJECTIONS&gt;&gt;'!O43+'&lt;&lt;CASH FLOW PROJECTIONS&gt;&gt;FLTE'!O42</f>
        <v>81000000</v>
      </c>
      <c r="P42" s="26">
        <f>'&lt;&lt;CASH FLOW PROJECTIONS&gt;&gt;'!P43+'&lt;&lt;CASH FLOW PROJECTIONS&gt;&gt;FLTE'!P42</f>
        <v>81000000</v>
      </c>
      <c r="Q42" s="26">
        <f>'&lt;&lt;CASH FLOW PROJECTIONS&gt;&gt;'!Q43+'&lt;&lt;CASH FLOW PROJECTIONS&gt;&gt;FLTE'!Q42</f>
        <v>81000000</v>
      </c>
      <c r="R42" s="26">
        <f>'&lt;&lt;CASH FLOW PROJECTIONS&gt;&gt;'!R43+'&lt;&lt;CASH FLOW PROJECTIONS&gt;&gt;FLTE'!R42</f>
        <v>81000000</v>
      </c>
      <c r="S42" s="26">
        <f>'&lt;&lt;CASH FLOW PROJECTIONS&gt;&gt;'!S43+'&lt;&lt;CASH FLOW PROJECTIONS&gt;&gt;FLTE'!S42</f>
        <v>81000000</v>
      </c>
      <c r="T42" s="26">
        <f>'&lt;&lt;CASH FLOW PROJECTIONS&gt;&gt;'!T43+'&lt;&lt;CASH FLOW PROJECTIONS&gt;&gt;FLTE'!T42</f>
        <v>81000000</v>
      </c>
      <c r="U42" s="26">
        <f>'&lt;&lt;CASH FLOW PROJECTIONS&gt;&gt;'!U43+'&lt;&lt;CASH FLOW PROJECTIONS&gt;&gt;FLTE'!U42</f>
        <v>81000000</v>
      </c>
      <c r="V42" s="26">
        <f>'&lt;&lt;CASH FLOW PROJECTIONS&gt;&gt;'!V43+'&lt;&lt;CASH FLOW PROJECTIONS&gt;&gt;FLTE'!V42</f>
        <v>81000000</v>
      </c>
      <c r="W42" s="26">
        <f>'&lt;&lt;CASH FLOW PROJECTIONS&gt;&gt;'!W43+'&lt;&lt;CASH FLOW PROJECTIONS&gt;&gt;FLTE'!W42</f>
        <v>85860000</v>
      </c>
      <c r="X42" s="26">
        <f>'&lt;&lt;CASH FLOW PROJECTIONS&gt;&gt;'!X43+'&lt;&lt;CASH FLOW PROJECTIONS&gt;&gt;FLTE'!X42</f>
        <v>85860000</v>
      </c>
      <c r="Y42" s="26">
        <f>'&lt;&lt;CASH FLOW PROJECTIONS&gt;&gt;'!Y43+'&lt;&lt;CASH FLOW PROJECTIONS&gt;&gt;FLTE'!Y42</f>
        <v>85860000</v>
      </c>
      <c r="Z42" s="26">
        <f>'&lt;&lt;CASH FLOW PROJECTIONS&gt;&gt;'!Z43+'&lt;&lt;CASH FLOW PROJECTIONS&gt;&gt;FLTE'!Z42</f>
        <v>85860000</v>
      </c>
      <c r="AA42" s="26">
        <f>'&lt;&lt;CASH FLOW PROJECTIONS&gt;&gt;'!AA43+'&lt;&lt;CASH FLOW PROJECTIONS&gt;&gt;FLTE'!AA42</f>
        <v>85860000</v>
      </c>
      <c r="AB42" s="26">
        <f>'&lt;&lt;CASH FLOW PROJECTIONS&gt;&gt;'!AB43+'&lt;&lt;CASH FLOW PROJECTIONS&gt;&gt;FLTE'!AB42</f>
        <v>85860000</v>
      </c>
      <c r="AC42" s="26">
        <f>'&lt;&lt;CASH FLOW PROJECTIONS&gt;&gt;'!AC43+'&lt;&lt;CASH FLOW PROJECTIONS&gt;&gt;FLTE'!AC42</f>
        <v>85860000</v>
      </c>
      <c r="AD42" s="26">
        <f>'&lt;&lt;CASH FLOW PROJECTIONS&gt;&gt;'!AD43+'&lt;&lt;CASH FLOW PROJECTIONS&gt;&gt;FLTE'!AD42</f>
        <v>85860000</v>
      </c>
      <c r="AE42" s="26">
        <f>'&lt;&lt;CASH FLOW PROJECTIONS&gt;&gt;'!AE43+'&lt;&lt;CASH FLOW PROJECTIONS&gt;&gt;FLTE'!AE42</f>
        <v>85860000</v>
      </c>
      <c r="AF42" s="26">
        <f>'&lt;&lt;CASH FLOW PROJECTIONS&gt;&gt;'!AF43+'&lt;&lt;CASH FLOW PROJECTIONS&gt;&gt;FLTE'!AF42</f>
        <v>85860000</v>
      </c>
      <c r="AG42" s="26">
        <f>'&lt;&lt;CASH FLOW PROJECTIONS&gt;&gt;'!AG43+'&lt;&lt;CASH FLOW PROJECTIONS&gt;&gt;FLTE'!AG42</f>
        <v>85860000</v>
      </c>
      <c r="AH42" s="26">
        <f>'&lt;&lt;CASH FLOW PROJECTIONS&gt;&gt;'!AH43+'&lt;&lt;CASH FLOW PROJECTIONS&gt;&gt;FLTE'!AH42</f>
        <v>85860000</v>
      </c>
      <c r="AI42" s="26">
        <f>'&lt;&lt;CASH FLOW PROJECTIONS&gt;&gt;'!AI43+'&lt;&lt;CASH FLOW PROJECTIONS&gt;&gt;FLTE'!AI42</f>
        <v>91011600</v>
      </c>
      <c r="AJ42" s="26">
        <f>'&lt;&lt;CASH FLOW PROJECTIONS&gt;&gt;'!AJ43+'&lt;&lt;CASH FLOW PROJECTIONS&gt;&gt;FLTE'!AJ42</f>
        <v>91011600</v>
      </c>
      <c r="AK42" s="26">
        <f>'&lt;&lt;CASH FLOW PROJECTIONS&gt;&gt;'!AK43+'&lt;&lt;CASH FLOW PROJECTIONS&gt;&gt;FLTE'!AK42</f>
        <v>91011600</v>
      </c>
      <c r="AL42" s="26">
        <f>'&lt;&lt;CASH FLOW PROJECTIONS&gt;&gt;'!AL43+'&lt;&lt;CASH FLOW PROJECTIONS&gt;&gt;FLTE'!AL42</f>
        <v>91011600</v>
      </c>
      <c r="AM42" s="26">
        <f>'&lt;&lt;CASH FLOW PROJECTIONS&gt;&gt;'!AM43+'&lt;&lt;CASH FLOW PROJECTIONS&gt;&gt;FLTE'!AM42</f>
        <v>91011600</v>
      </c>
      <c r="AN42" s="26">
        <f>'&lt;&lt;CASH FLOW PROJECTIONS&gt;&gt;'!AN43+'&lt;&lt;CASH FLOW PROJECTIONS&gt;&gt;FLTE'!AN42</f>
        <v>91011600</v>
      </c>
      <c r="AO42" s="26">
        <f>'&lt;&lt;CASH FLOW PROJECTIONS&gt;&gt;'!AO43+'&lt;&lt;CASH FLOW PROJECTIONS&gt;&gt;FLTE'!AO42</f>
        <v>91011600</v>
      </c>
      <c r="AP42" s="26">
        <f>'&lt;&lt;CASH FLOW PROJECTIONS&gt;&gt;'!AP43+'&lt;&lt;CASH FLOW PROJECTIONS&gt;&gt;FLTE'!AP42</f>
        <v>91011600</v>
      </c>
      <c r="AQ42" s="26">
        <f>'&lt;&lt;CASH FLOW PROJECTIONS&gt;&gt;'!AQ43+'&lt;&lt;CASH FLOW PROJECTIONS&gt;&gt;FLTE'!AQ42</f>
        <v>91011600</v>
      </c>
      <c r="AR42" s="26">
        <f>'&lt;&lt;CASH FLOW PROJECTIONS&gt;&gt;'!AR43+'&lt;&lt;CASH FLOW PROJECTIONS&gt;&gt;FLTE'!AR42</f>
        <v>91011600</v>
      </c>
      <c r="AS42" s="26">
        <f>'&lt;&lt;CASH FLOW PROJECTIONS&gt;&gt;'!AS43+'&lt;&lt;CASH FLOW PROJECTIONS&gt;&gt;FLTE'!AS42</f>
        <v>91011600</v>
      </c>
      <c r="AT42" s="26">
        <f>'&lt;&lt;CASH FLOW PROJECTIONS&gt;&gt;'!AT43+'&lt;&lt;CASH FLOW PROJECTIONS&gt;&gt;FLTE'!AT42</f>
        <v>91011600</v>
      </c>
      <c r="AU42" s="26">
        <f>'&lt;&lt;CASH FLOW PROJECTIONS&gt;&gt;'!AU43+'&lt;&lt;CASH FLOW PROJECTIONS&gt;&gt;FLTE'!AU42</f>
        <v>96472296</v>
      </c>
      <c r="AV42" s="26">
        <f>'&lt;&lt;CASH FLOW PROJECTIONS&gt;&gt;'!AV43+'&lt;&lt;CASH FLOW PROJECTIONS&gt;&gt;FLTE'!AV42</f>
        <v>96472296</v>
      </c>
      <c r="AW42" s="26">
        <f>'&lt;&lt;CASH FLOW PROJECTIONS&gt;&gt;'!AW43+'&lt;&lt;CASH FLOW PROJECTIONS&gt;&gt;FLTE'!AW42</f>
        <v>96472296</v>
      </c>
      <c r="AX42" s="26">
        <f>'&lt;&lt;CASH FLOW PROJECTIONS&gt;&gt;'!AX43+'&lt;&lt;CASH FLOW PROJECTIONS&gt;&gt;FLTE'!AX42</f>
        <v>96472296</v>
      </c>
      <c r="AY42" s="26">
        <f>'&lt;&lt;CASH FLOW PROJECTIONS&gt;&gt;'!AY43+'&lt;&lt;CASH FLOW PROJECTIONS&gt;&gt;FLTE'!AY42</f>
        <v>96472296</v>
      </c>
      <c r="AZ42" s="26">
        <f>'&lt;&lt;CASH FLOW PROJECTIONS&gt;&gt;'!AZ43+'&lt;&lt;CASH FLOW PROJECTIONS&gt;&gt;FLTE'!AZ42</f>
        <v>96472296</v>
      </c>
      <c r="BA42" s="26">
        <f>'&lt;&lt;CASH FLOW PROJECTIONS&gt;&gt;'!BA43+'&lt;&lt;CASH FLOW PROJECTIONS&gt;&gt;FLTE'!BA42</f>
        <v>96472296</v>
      </c>
      <c r="BB42" s="26">
        <f>'&lt;&lt;CASH FLOW PROJECTIONS&gt;&gt;'!BB43+'&lt;&lt;CASH FLOW PROJECTIONS&gt;&gt;FLTE'!BB42</f>
        <v>96472296</v>
      </c>
      <c r="BC42" s="26">
        <f>'&lt;&lt;CASH FLOW PROJECTIONS&gt;&gt;'!BC43+'&lt;&lt;CASH FLOW PROJECTIONS&gt;&gt;FLTE'!BC42</f>
        <v>96472296</v>
      </c>
      <c r="BD42" s="26">
        <f>'&lt;&lt;CASH FLOW PROJECTIONS&gt;&gt;'!BD43+'&lt;&lt;CASH FLOW PROJECTIONS&gt;&gt;FLTE'!BD42</f>
        <v>96472296</v>
      </c>
      <c r="BE42" s="26">
        <f>'&lt;&lt;CASH FLOW PROJECTIONS&gt;&gt;'!BE43+'&lt;&lt;CASH FLOW PROJECTIONS&gt;&gt;FLTE'!BE42</f>
        <v>96472296</v>
      </c>
      <c r="BF42" s="26">
        <f>'&lt;&lt;CASH FLOW PROJECTIONS&gt;&gt;'!BF43+'&lt;&lt;CASH FLOW PROJECTIONS&gt;&gt;FLTE'!BF42</f>
        <v>96472296</v>
      </c>
      <c r="BG42" s="26">
        <f>'&lt;&lt;CASH FLOW PROJECTIONS&gt;&gt;'!BG43+'&lt;&lt;CASH FLOW PROJECTIONS&gt;&gt;FLTE'!BG42</f>
        <v>102260633.75999996</v>
      </c>
      <c r="BH42" s="26">
        <f>'&lt;&lt;CASH FLOW PROJECTIONS&gt;&gt;'!BH43+'&lt;&lt;CASH FLOW PROJECTIONS&gt;&gt;FLTE'!BH42</f>
        <v>102260633.75999996</v>
      </c>
      <c r="BI42" s="26">
        <f>'&lt;&lt;CASH FLOW PROJECTIONS&gt;&gt;'!BI43+'&lt;&lt;CASH FLOW PROJECTIONS&gt;&gt;FLTE'!BI42</f>
        <v>102260633.75999996</v>
      </c>
      <c r="BJ42" s="26">
        <f>'&lt;&lt;CASH FLOW PROJECTIONS&gt;&gt;'!BJ43+'&lt;&lt;CASH FLOW PROJECTIONS&gt;&gt;FLTE'!BJ42</f>
        <v>102260633.75999996</v>
      </c>
      <c r="BK42" s="26">
        <f>'&lt;&lt;CASH FLOW PROJECTIONS&gt;&gt;'!BK43+'&lt;&lt;CASH FLOW PROJECTIONS&gt;&gt;FLTE'!BK42</f>
        <v>102260633.75999996</v>
      </c>
      <c r="BL42" s="26">
        <f>'&lt;&lt;CASH FLOW PROJECTIONS&gt;&gt;'!BL43+'&lt;&lt;CASH FLOW PROJECTIONS&gt;&gt;FLTE'!BL42</f>
        <v>102260633.75999996</v>
      </c>
      <c r="BM42" s="26">
        <f>'&lt;&lt;CASH FLOW PROJECTIONS&gt;&gt;'!BM43+'&lt;&lt;CASH FLOW PROJECTIONS&gt;&gt;FLTE'!BM42</f>
        <v>102260633.75999996</v>
      </c>
      <c r="BN42" s="26">
        <f>'&lt;&lt;CASH FLOW PROJECTIONS&gt;&gt;'!BN43+'&lt;&lt;CASH FLOW PROJECTIONS&gt;&gt;FLTE'!BN42</f>
        <v>102260633.75999996</v>
      </c>
      <c r="BO42" s="26">
        <f>'&lt;&lt;CASH FLOW PROJECTIONS&gt;&gt;'!BO43+'&lt;&lt;CASH FLOW PROJECTIONS&gt;&gt;FLTE'!BO42</f>
        <v>102260633.75999996</v>
      </c>
      <c r="BP42" s="26">
        <f>'&lt;&lt;CASH FLOW PROJECTIONS&gt;&gt;'!BP43+'&lt;&lt;CASH FLOW PROJECTIONS&gt;&gt;FLTE'!BP42</f>
        <v>102260633.75999996</v>
      </c>
      <c r="BQ42" s="26">
        <f>'&lt;&lt;CASH FLOW PROJECTIONS&gt;&gt;'!BQ43+'&lt;&lt;CASH FLOW PROJECTIONS&gt;&gt;FLTE'!BQ42</f>
        <v>102260633.75999996</v>
      </c>
      <c r="BR42" s="26">
        <f>'&lt;&lt;CASH FLOW PROJECTIONS&gt;&gt;'!BR43+'&lt;&lt;CASH FLOW PROJECTIONS&gt;&gt;FLTE'!BR42</f>
        <v>102260633.75999996</v>
      </c>
    </row>
    <row r="43" spans="2:70" ht="25" customHeight="1" outlineLevel="1">
      <c r="B43" s="24" t="s">
        <v>68</v>
      </c>
      <c r="C43" s="26">
        <f>'&lt;&lt;CASH FLOW PROJECTIONS&gt;&gt;'!C44+'&lt;&lt;CASH FLOW PROJECTIONS&gt;&gt;FLTE'!C43</f>
        <v>0</v>
      </c>
      <c r="D43" s="26">
        <f>'&lt;&lt;CASH FLOW PROJECTIONS&gt;&gt;'!D44+'&lt;&lt;CASH FLOW PROJECTIONS&gt;&gt;FLTE'!D43</f>
        <v>0</v>
      </c>
      <c r="E43" s="26">
        <f>'&lt;&lt;CASH FLOW PROJECTIONS&gt;&gt;'!E44+'&lt;&lt;CASH FLOW PROJECTIONS&gt;&gt;FLTE'!E43</f>
        <v>0</v>
      </c>
      <c r="F43" s="26">
        <f>'&lt;&lt;CASH FLOW PROJECTIONS&gt;&gt;'!F44+'&lt;&lt;CASH FLOW PROJECTIONS&gt;&gt;FLTE'!F43</f>
        <v>0</v>
      </c>
      <c r="G43" s="26">
        <f>'&lt;&lt;CASH FLOW PROJECTIONS&gt;&gt;'!G44+'&lt;&lt;CASH FLOW PROJECTIONS&gt;&gt;FLTE'!G43</f>
        <v>12000000</v>
      </c>
      <c r="H43" s="26">
        <f>'&lt;&lt;CASH FLOW PROJECTIONS&gt;&gt;'!H44+'&lt;&lt;CASH FLOW PROJECTIONS&gt;&gt;FLTE'!H43</f>
        <v>0</v>
      </c>
      <c r="I43" s="26">
        <f>'&lt;&lt;CASH FLOW PROJECTIONS&gt;&gt;'!I44+'&lt;&lt;CASH FLOW PROJECTIONS&gt;&gt;FLTE'!I43</f>
        <v>0</v>
      </c>
      <c r="J43" s="26">
        <f>'&lt;&lt;CASH FLOW PROJECTIONS&gt;&gt;'!J44+'&lt;&lt;CASH FLOW PROJECTIONS&gt;&gt;FLTE'!J43</f>
        <v>0</v>
      </c>
      <c r="K43" s="26">
        <f>'&lt;&lt;CASH FLOW PROJECTIONS&gt;&gt;'!K44+'&lt;&lt;CASH FLOW PROJECTIONS&gt;&gt;FLTE'!K43</f>
        <v>0</v>
      </c>
      <c r="L43" s="26">
        <f>'&lt;&lt;CASH FLOW PROJECTIONS&gt;&gt;'!L44+'&lt;&lt;CASH FLOW PROJECTIONS&gt;&gt;FLTE'!L43</f>
        <v>0</v>
      </c>
      <c r="M43" s="26">
        <f>'&lt;&lt;CASH FLOW PROJECTIONS&gt;&gt;'!M44+'&lt;&lt;CASH FLOW PROJECTIONS&gt;&gt;FLTE'!M43</f>
        <v>0</v>
      </c>
      <c r="N43" s="26">
        <f>'&lt;&lt;CASH FLOW PROJECTIONS&gt;&gt;'!N44+'&lt;&lt;CASH FLOW PROJECTIONS&gt;&gt;FLTE'!N43</f>
        <v>0</v>
      </c>
      <c r="O43" s="26">
        <f>'&lt;&lt;CASH FLOW PROJECTIONS&gt;&gt;'!O44+'&lt;&lt;CASH FLOW PROJECTIONS&gt;&gt;FLTE'!O43</f>
        <v>0</v>
      </c>
      <c r="P43" s="26">
        <f>'&lt;&lt;CASH FLOW PROJECTIONS&gt;&gt;'!P44+'&lt;&lt;CASH FLOW PROJECTIONS&gt;&gt;FLTE'!P43</f>
        <v>0</v>
      </c>
      <c r="Q43" s="26">
        <f>'&lt;&lt;CASH FLOW PROJECTIONS&gt;&gt;'!Q44+'&lt;&lt;CASH FLOW PROJECTIONS&gt;&gt;FLTE'!Q43</f>
        <v>0</v>
      </c>
      <c r="R43" s="26">
        <f>'&lt;&lt;CASH FLOW PROJECTIONS&gt;&gt;'!R44+'&lt;&lt;CASH FLOW PROJECTIONS&gt;&gt;FLTE'!R43</f>
        <v>0</v>
      </c>
      <c r="S43" s="26">
        <f>'&lt;&lt;CASH FLOW PROJECTIONS&gt;&gt;'!S44+'&lt;&lt;CASH FLOW PROJECTIONS&gt;&gt;FLTE'!S43</f>
        <v>0</v>
      </c>
      <c r="T43" s="26">
        <f>'&lt;&lt;CASH FLOW PROJECTIONS&gt;&gt;'!T44+'&lt;&lt;CASH FLOW PROJECTIONS&gt;&gt;FLTE'!T43</f>
        <v>0</v>
      </c>
      <c r="U43" s="26">
        <f>'&lt;&lt;CASH FLOW PROJECTIONS&gt;&gt;'!U44+'&lt;&lt;CASH FLOW PROJECTIONS&gt;&gt;FLTE'!U43</f>
        <v>0</v>
      </c>
      <c r="V43" s="26">
        <f>'&lt;&lt;CASH FLOW PROJECTIONS&gt;&gt;'!V44+'&lt;&lt;CASH FLOW PROJECTIONS&gt;&gt;FLTE'!V43</f>
        <v>0</v>
      </c>
      <c r="W43" s="26">
        <f>'&lt;&lt;CASH FLOW PROJECTIONS&gt;&gt;'!W44+'&lt;&lt;CASH FLOW PROJECTIONS&gt;&gt;FLTE'!W43</f>
        <v>0</v>
      </c>
      <c r="X43" s="26">
        <f>'&lt;&lt;CASH FLOW PROJECTIONS&gt;&gt;'!X44+'&lt;&lt;CASH FLOW PROJECTIONS&gt;&gt;FLTE'!X43</f>
        <v>0</v>
      </c>
      <c r="Y43" s="26">
        <f>'&lt;&lt;CASH FLOW PROJECTIONS&gt;&gt;'!Y44+'&lt;&lt;CASH FLOW PROJECTIONS&gt;&gt;FLTE'!Y43</f>
        <v>0</v>
      </c>
      <c r="Z43" s="26">
        <f>'&lt;&lt;CASH FLOW PROJECTIONS&gt;&gt;'!Z44+'&lt;&lt;CASH FLOW PROJECTIONS&gt;&gt;FLTE'!Z43</f>
        <v>0</v>
      </c>
      <c r="AA43" s="26">
        <f>'&lt;&lt;CASH FLOW PROJECTIONS&gt;&gt;'!AA44+'&lt;&lt;CASH FLOW PROJECTIONS&gt;&gt;FLTE'!AA43</f>
        <v>0</v>
      </c>
      <c r="AB43" s="26">
        <f>'&lt;&lt;CASH FLOW PROJECTIONS&gt;&gt;'!AB44+'&lt;&lt;CASH FLOW PROJECTIONS&gt;&gt;FLTE'!AB43</f>
        <v>0</v>
      </c>
      <c r="AC43" s="26">
        <f>'&lt;&lt;CASH FLOW PROJECTIONS&gt;&gt;'!AC44+'&lt;&lt;CASH FLOW PROJECTIONS&gt;&gt;FLTE'!AC43</f>
        <v>0</v>
      </c>
      <c r="AD43" s="26">
        <f>'&lt;&lt;CASH FLOW PROJECTIONS&gt;&gt;'!AD44+'&lt;&lt;CASH FLOW PROJECTIONS&gt;&gt;FLTE'!AD43</f>
        <v>0</v>
      </c>
      <c r="AE43" s="26">
        <f>'&lt;&lt;CASH FLOW PROJECTIONS&gt;&gt;'!AE44+'&lt;&lt;CASH FLOW PROJECTIONS&gt;&gt;FLTE'!AE43</f>
        <v>0</v>
      </c>
      <c r="AF43" s="26">
        <f>'&lt;&lt;CASH FLOW PROJECTIONS&gt;&gt;'!AF44+'&lt;&lt;CASH FLOW PROJECTIONS&gt;&gt;FLTE'!AF43</f>
        <v>0</v>
      </c>
      <c r="AG43" s="26">
        <f>'&lt;&lt;CASH FLOW PROJECTIONS&gt;&gt;'!AG44+'&lt;&lt;CASH FLOW PROJECTIONS&gt;&gt;FLTE'!AG43</f>
        <v>0</v>
      </c>
      <c r="AH43" s="26">
        <f>'&lt;&lt;CASH FLOW PROJECTIONS&gt;&gt;'!AH44+'&lt;&lt;CASH FLOW PROJECTIONS&gt;&gt;FLTE'!AH43</f>
        <v>0</v>
      </c>
      <c r="AI43" s="26">
        <f>'&lt;&lt;CASH FLOW PROJECTIONS&gt;&gt;'!AI44+'&lt;&lt;CASH FLOW PROJECTIONS&gt;&gt;FLTE'!AI43</f>
        <v>0</v>
      </c>
      <c r="AJ43" s="26">
        <f>'&lt;&lt;CASH FLOW PROJECTIONS&gt;&gt;'!AJ44+'&lt;&lt;CASH FLOW PROJECTIONS&gt;&gt;FLTE'!AJ43</f>
        <v>0</v>
      </c>
      <c r="AK43" s="26">
        <f>'&lt;&lt;CASH FLOW PROJECTIONS&gt;&gt;'!AK44+'&lt;&lt;CASH FLOW PROJECTIONS&gt;&gt;FLTE'!AK43</f>
        <v>0</v>
      </c>
      <c r="AL43" s="26">
        <f>'&lt;&lt;CASH FLOW PROJECTIONS&gt;&gt;'!AL44+'&lt;&lt;CASH FLOW PROJECTIONS&gt;&gt;FLTE'!AL43</f>
        <v>0</v>
      </c>
      <c r="AM43" s="26">
        <f>'&lt;&lt;CASH FLOW PROJECTIONS&gt;&gt;'!AM44+'&lt;&lt;CASH FLOW PROJECTIONS&gt;&gt;FLTE'!AM43</f>
        <v>0</v>
      </c>
      <c r="AN43" s="26">
        <f>'&lt;&lt;CASH FLOW PROJECTIONS&gt;&gt;'!AN44+'&lt;&lt;CASH FLOW PROJECTIONS&gt;&gt;FLTE'!AN43</f>
        <v>0</v>
      </c>
      <c r="AO43" s="26">
        <f>'&lt;&lt;CASH FLOW PROJECTIONS&gt;&gt;'!AO44+'&lt;&lt;CASH FLOW PROJECTIONS&gt;&gt;FLTE'!AO43</f>
        <v>0</v>
      </c>
      <c r="AP43" s="26">
        <f>'&lt;&lt;CASH FLOW PROJECTIONS&gt;&gt;'!AP44+'&lt;&lt;CASH FLOW PROJECTIONS&gt;&gt;FLTE'!AP43</f>
        <v>0</v>
      </c>
      <c r="AQ43" s="26">
        <f>'&lt;&lt;CASH FLOW PROJECTIONS&gt;&gt;'!AQ44+'&lt;&lt;CASH FLOW PROJECTIONS&gt;&gt;FLTE'!AQ43</f>
        <v>0</v>
      </c>
      <c r="AR43" s="26">
        <f>'&lt;&lt;CASH FLOW PROJECTIONS&gt;&gt;'!AR44+'&lt;&lt;CASH FLOW PROJECTIONS&gt;&gt;FLTE'!AR43</f>
        <v>0</v>
      </c>
      <c r="AS43" s="26">
        <f>'&lt;&lt;CASH FLOW PROJECTIONS&gt;&gt;'!AS44+'&lt;&lt;CASH FLOW PROJECTIONS&gt;&gt;FLTE'!AS43</f>
        <v>0</v>
      </c>
      <c r="AT43" s="26">
        <f>'&lt;&lt;CASH FLOW PROJECTIONS&gt;&gt;'!AT44+'&lt;&lt;CASH FLOW PROJECTIONS&gt;&gt;FLTE'!AT43</f>
        <v>0</v>
      </c>
      <c r="AU43" s="26">
        <f>'&lt;&lt;CASH FLOW PROJECTIONS&gt;&gt;'!AU44+'&lt;&lt;CASH FLOW PROJECTIONS&gt;&gt;FLTE'!AU43</f>
        <v>0</v>
      </c>
      <c r="AV43" s="26">
        <f>'&lt;&lt;CASH FLOW PROJECTIONS&gt;&gt;'!AV44+'&lt;&lt;CASH FLOW PROJECTIONS&gt;&gt;FLTE'!AV43</f>
        <v>0</v>
      </c>
      <c r="AW43" s="26">
        <f>'&lt;&lt;CASH FLOW PROJECTIONS&gt;&gt;'!AW44+'&lt;&lt;CASH FLOW PROJECTIONS&gt;&gt;FLTE'!AW43</f>
        <v>0</v>
      </c>
      <c r="AX43" s="26">
        <f>'&lt;&lt;CASH FLOW PROJECTIONS&gt;&gt;'!AX44+'&lt;&lt;CASH FLOW PROJECTIONS&gt;&gt;FLTE'!AX43</f>
        <v>0</v>
      </c>
      <c r="AY43" s="26">
        <f>'&lt;&lt;CASH FLOW PROJECTIONS&gt;&gt;'!AY44+'&lt;&lt;CASH FLOW PROJECTIONS&gt;&gt;FLTE'!AY43</f>
        <v>0</v>
      </c>
      <c r="AZ43" s="26">
        <f>'&lt;&lt;CASH FLOW PROJECTIONS&gt;&gt;'!AZ44+'&lt;&lt;CASH FLOW PROJECTIONS&gt;&gt;FLTE'!AZ43</f>
        <v>0</v>
      </c>
      <c r="BA43" s="26">
        <f>'&lt;&lt;CASH FLOW PROJECTIONS&gt;&gt;'!BA44+'&lt;&lt;CASH FLOW PROJECTIONS&gt;&gt;FLTE'!BA43</f>
        <v>0</v>
      </c>
      <c r="BB43" s="26">
        <f>'&lt;&lt;CASH FLOW PROJECTIONS&gt;&gt;'!BB44+'&lt;&lt;CASH FLOW PROJECTIONS&gt;&gt;FLTE'!BB43</f>
        <v>0</v>
      </c>
      <c r="BC43" s="26">
        <f>'&lt;&lt;CASH FLOW PROJECTIONS&gt;&gt;'!BC44+'&lt;&lt;CASH FLOW PROJECTIONS&gt;&gt;FLTE'!BC43</f>
        <v>0</v>
      </c>
      <c r="BD43" s="26">
        <f>'&lt;&lt;CASH FLOW PROJECTIONS&gt;&gt;'!BD44+'&lt;&lt;CASH FLOW PROJECTIONS&gt;&gt;FLTE'!BD43</f>
        <v>0</v>
      </c>
      <c r="BE43" s="26">
        <f>'&lt;&lt;CASH FLOW PROJECTIONS&gt;&gt;'!BE44+'&lt;&lt;CASH FLOW PROJECTIONS&gt;&gt;FLTE'!BE43</f>
        <v>0</v>
      </c>
      <c r="BF43" s="26">
        <f>'&lt;&lt;CASH FLOW PROJECTIONS&gt;&gt;'!BF44+'&lt;&lt;CASH FLOW PROJECTIONS&gt;&gt;FLTE'!BF43</f>
        <v>0</v>
      </c>
      <c r="BG43" s="26">
        <f>'&lt;&lt;CASH FLOW PROJECTIONS&gt;&gt;'!BG44+'&lt;&lt;CASH FLOW PROJECTIONS&gt;&gt;FLTE'!BG43</f>
        <v>0</v>
      </c>
      <c r="BH43" s="26">
        <f>'&lt;&lt;CASH FLOW PROJECTIONS&gt;&gt;'!BH44+'&lt;&lt;CASH FLOW PROJECTIONS&gt;&gt;FLTE'!BH43</f>
        <v>0</v>
      </c>
      <c r="BI43" s="26">
        <f>'&lt;&lt;CASH FLOW PROJECTIONS&gt;&gt;'!BI44+'&lt;&lt;CASH FLOW PROJECTIONS&gt;&gt;FLTE'!BI43</f>
        <v>0</v>
      </c>
      <c r="BJ43" s="26">
        <f>'&lt;&lt;CASH FLOW PROJECTIONS&gt;&gt;'!BJ44+'&lt;&lt;CASH FLOW PROJECTIONS&gt;&gt;FLTE'!BJ43</f>
        <v>0</v>
      </c>
      <c r="BK43" s="26">
        <f>'&lt;&lt;CASH FLOW PROJECTIONS&gt;&gt;'!BK44+'&lt;&lt;CASH FLOW PROJECTIONS&gt;&gt;FLTE'!BK43</f>
        <v>0</v>
      </c>
      <c r="BL43" s="26">
        <f>'&lt;&lt;CASH FLOW PROJECTIONS&gt;&gt;'!BL44+'&lt;&lt;CASH FLOW PROJECTIONS&gt;&gt;FLTE'!BL43</f>
        <v>0</v>
      </c>
      <c r="BM43" s="26">
        <f>'&lt;&lt;CASH FLOW PROJECTIONS&gt;&gt;'!BM44+'&lt;&lt;CASH FLOW PROJECTIONS&gt;&gt;FLTE'!BM43</f>
        <v>0</v>
      </c>
      <c r="BN43" s="26">
        <f>'&lt;&lt;CASH FLOW PROJECTIONS&gt;&gt;'!BN44+'&lt;&lt;CASH FLOW PROJECTIONS&gt;&gt;FLTE'!BN43</f>
        <v>0</v>
      </c>
      <c r="BO43" s="26">
        <f>'&lt;&lt;CASH FLOW PROJECTIONS&gt;&gt;'!BO44+'&lt;&lt;CASH FLOW PROJECTIONS&gt;&gt;FLTE'!BO43</f>
        <v>0</v>
      </c>
      <c r="BP43" s="26">
        <f>'&lt;&lt;CASH FLOW PROJECTIONS&gt;&gt;'!BP44+'&lt;&lt;CASH FLOW PROJECTIONS&gt;&gt;FLTE'!BP43</f>
        <v>0</v>
      </c>
      <c r="BQ43" s="26">
        <f>'&lt;&lt;CASH FLOW PROJECTIONS&gt;&gt;'!BQ44+'&lt;&lt;CASH FLOW PROJECTIONS&gt;&gt;FLTE'!BQ43</f>
        <v>0</v>
      </c>
      <c r="BR43" s="26">
        <f>'&lt;&lt;CASH FLOW PROJECTIONS&gt;&gt;'!BR44+'&lt;&lt;CASH FLOW PROJECTIONS&gt;&gt;FLTE'!BR43</f>
        <v>0</v>
      </c>
    </row>
    <row r="44" spans="2:70" ht="25" customHeight="1" outlineLevel="1">
      <c r="B44" s="24" t="s">
        <v>69</v>
      </c>
      <c r="C44" s="26">
        <f>'&lt;&lt;CASH FLOW PROJECTIONS&gt;&gt;'!C45+'&lt;&lt;CASH FLOW PROJECTIONS&gt;&gt;FLTE'!C44</f>
        <v>0</v>
      </c>
      <c r="D44" s="26">
        <f>'&lt;&lt;CASH FLOW PROJECTIONS&gt;&gt;'!D45+'&lt;&lt;CASH FLOW PROJECTIONS&gt;&gt;FLTE'!D44</f>
        <v>0</v>
      </c>
      <c r="E44" s="26">
        <f>'&lt;&lt;CASH FLOW PROJECTIONS&gt;&gt;'!E45+'&lt;&lt;CASH FLOW PROJECTIONS&gt;&gt;FLTE'!E44</f>
        <v>0</v>
      </c>
      <c r="F44" s="26">
        <f>'&lt;&lt;CASH FLOW PROJECTIONS&gt;&gt;'!F45+'&lt;&lt;CASH FLOW PROJECTIONS&gt;&gt;FLTE'!F44</f>
        <v>0</v>
      </c>
      <c r="G44" s="26">
        <f>'&lt;&lt;CASH FLOW PROJECTIONS&gt;&gt;'!G45+'&lt;&lt;CASH FLOW PROJECTIONS&gt;&gt;FLTE'!G44</f>
        <v>0</v>
      </c>
      <c r="H44" s="26">
        <f>'&lt;&lt;CASH FLOW PROJECTIONS&gt;&gt;'!H45+'&lt;&lt;CASH FLOW PROJECTIONS&gt;&gt;FLTE'!H44</f>
        <v>0</v>
      </c>
      <c r="I44" s="26">
        <f>'&lt;&lt;CASH FLOW PROJECTIONS&gt;&gt;'!I45+'&lt;&lt;CASH FLOW PROJECTIONS&gt;&gt;FLTE'!I44</f>
        <v>0</v>
      </c>
      <c r="J44" s="26">
        <f>'&lt;&lt;CASH FLOW PROJECTIONS&gt;&gt;'!J45+'&lt;&lt;CASH FLOW PROJECTIONS&gt;&gt;FLTE'!J44</f>
        <v>0</v>
      </c>
      <c r="K44" s="26">
        <f>'&lt;&lt;CASH FLOW PROJECTIONS&gt;&gt;'!K45+'&lt;&lt;CASH FLOW PROJECTIONS&gt;&gt;FLTE'!K44</f>
        <v>7500000</v>
      </c>
      <c r="L44" s="26">
        <f>'&lt;&lt;CASH FLOW PROJECTIONS&gt;&gt;'!L45+'&lt;&lt;CASH FLOW PROJECTIONS&gt;&gt;FLTE'!L44</f>
        <v>7500000</v>
      </c>
      <c r="M44" s="26">
        <f>'&lt;&lt;CASH FLOW PROJECTIONS&gt;&gt;'!M45+'&lt;&lt;CASH FLOW PROJECTIONS&gt;&gt;FLTE'!M44</f>
        <v>7500000</v>
      </c>
      <c r="N44" s="26">
        <f>'&lt;&lt;CASH FLOW PROJECTIONS&gt;&gt;'!N45+'&lt;&lt;CASH FLOW PROJECTIONS&gt;&gt;FLTE'!N44</f>
        <v>7500000</v>
      </c>
      <c r="O44" s="26">
        <f>'&lt;&lt;CASH FLOW PROJECTIONS&gt;&gt;'!O45+'&lt;&lt;CASH FLOW PROJECTIONS&gt;&gt;FLTE'!O44</f>
        <v>7500000</v>
      </c>
      <c r="P44" s="26">
        <f>'&lt;&lt;CASH FLOW PROJECTIONS&gt;&gt;'!P45+'&lt;&lt;CASH FLOW PROJECTIONS&gt;&gt;FLTE'!P44</f>
        <v>7500000</v>
      </c>
      <c r="Q44" s="26">
        <f>'&lt;&lt;CASH FLOW PROJECTIONS&gt;&gt;'!Q45+'&lt;&lt;CASH FLOW PROJECTIONS&gt;&gt;FLTE'!Q44</f>
        <v>7500000</v>
      </c>
      <c r="R44" s="26">
        <f>'&lt;&lt;CASH FLOW PROJECTIONS&gt;&gt;'!R45+'&lt;&lt;CASH FLOW PROJECTIONS&gt;&gt;FLTE'!R44</f>
        <v>7500000</v>
      </c>
      <c r="S44" s="26">
        <f>'&lt;&lt;CASH FLOW PROJECTIONS&gt;&gt;'!S45+'&lt;&lt;CASH FLOW PROJECTIONS&gt;&gt;FLTE'!S44</f>
        <v>7500000</v>
      </c>
      <c r="T44" s="26">
        <f>'&lt;&lt;CASH FLOW PROJECTIONS&gt;&gt;'!T45+'&lt;&lt;CASH FLOW PROJECTIONS&gt;&gt;FLTE'!T44</f>
        <v>7500000</v>
      </c>
      <c r="U44" s="26">
        <f>'&lt;&lt;CASH FLOW PROJECTIONS&gt;&gt;'!U45+'&lt;&lt;CASH FLOW PROJECTIONS&gt;&gt;FLTE'!U44</f>
        <v>7500000</v>
      </c>
      <c r="V44" s="26">
        <f>'&lt;&lt;CASH FLOW PROJECTIONS&gt;&gt;'!V45+'&lt;&lt;CASH FLOW PROJECTIONS&gt;&gt;FLTE'!V44</f>
        <v>7500000</v>
      </c>
      <c r="W44" s="26">
        <f>'&lt;&lt;CASH FLOW PROJECTIONS&gt;&gt;'!W45+'&lt;&lt;CASH FLOW PROJECTIONS&gt;&gt;FLTE'!W44</f>
        <v>7500000</v>
      </c>
      <c r="X44" s="26">
        <f>'&lt;&lt;CASH FLOW PROJECTIONS&gt;&gt;'!X45+'&lt;&lt;CASH FLOW PROJECTIONS&gt;&gt;FLTE'!X44</f>
        <v>7500000</v>
      </c>
      <c r="Y44" s="26">
        <f>'&lt;&lt;CASH FLOW PROJECTIONS&gt;&gt;'!Y45+'&lt;&lt;CASH FLOW PROJECTIONS&gt;&gt;FLTE'!Y44</f>
        <v>7500000</v>
      </c>
      <c r="Z44" s="26">
        <f>'&lt;&lt;CASH FLOW PROJECTIONS&gt;&gt;'!Z45+'&lt;&lt;CASH FLOW PROJECTIONS&gt;&gt;FLTE'!Z44</f>
        <v>7500000</v>
      </c>
      <c r="AA44" s="26">
        <f>'&lt;&lt;CASH FLOW PROJECTIONS&gt;&gt;'!AA45+'&lt;&lt;CASH FLOW PROJECTIONS&gt;&gt;FLTE'!AA44</f>
        <v>7500000</v>
      </c>
      <c r="AB44" s="26">
        <f>'&lt;&lt;CASH FLOW PROJECTIONS&gt;&gt;'!AB45+'&lt;&lt;CASH FLOW PROJECTIONS&gt;&gt;FLTE'!AB44</f>
        <v>7500000</v>
      </c>
      <c r="AC44" s="26">
        <f>'&lt;&lt;CASH FLOW PROJECTIONS&gt;&gt;'!AC45+'&lt;&lt;CASH FLOW PROJECTIONS&gt;&gt;FLTE'!AC44</f>
        <v>7500000</v>
      </c>
      <c r="AD44" s="26">
        <f>'&lt;&lt;CASH FLOW PROJECTIONS&gt;&gt;'!AD45+'&lt;&lt;CASH FLOW PROJECTIONS&gt;&gt;FLTE'!AD44</f>
        <v>7500000</v>
      </c>
      <c r="AE44" s="26">
        <f>'&lt;&lt;CASH FLOW PROJECTIONS&gt;&gt;'!AE45+'&lt;&lt;CASH FLOW PROJECTIONS&gt;&gt;FLTE'!AE44</f>
        <v>7500000</v>
      </c>
      <c r="AF44" s="26">
        <f>'&lt;&lt;CASH FLOW PROJECTIONS&gt;&gt;'!AF45+'&lt;&lt;CASH FLOW PROJECTIONS&gt;&gt;FLTE'!AF44</f>
        <v>7500000</v>
      </c>
      <c r="AG44" s="26">
        <f>'&lt;&lt;CASH FLOW PROJECTIONS&gt;&gt;'!AG45+'&lt;&lt;CASH FLOW PROJECTIONS&gt;&gt;FLTE'!AG44</f>
        <v>7500000</v>
      </c>
      <c r="AH44" s="26">
        <f>'&lt;&lt;CASH FLOW PROJECTIONS&gt;&gt;'!AH45+'&lt;&lt;CASH FLOW PROJECTIONS&gt;&gt;FLTE'!AH44</f>
        <v>7500000</v>
      </c>
      <c r="AI44" s="26">
        <f>'&lt;&lt;CASH FLOW PROJECTIONS&gt;&gt;'!AI45+'&lt;&lt;CASH FLOW PROJECTIONS&gt;&gt;FLTE'!AI44</f>
        <v>7500000</v>
      </c>
      <c r="AJ44" s="26">
        <f>'&lt;&lt;CASH FLOW PROJECTIONS&gt;&gt;'!AJ45+'&lt;&lt;CASH FLOW PROJECTIONS&gt;&gt;FLTE'!AJ44</f>
        <v>7500000</v>
      </c>
      <c r="AK44" s="26">
        <f>'&lt;&lt;CASH FLOW PROJECTIONS&gt;&gt;'!AK45+'&lt;&lt;CASH FLOW PROJECTIONS&gt;&gt;FLTE'!AK44</f>
        <v>7500000</v>
      </c>
      <c r="AL44" s="26">
        <f>'&lt;&lt;CASH FLOW PROJECTIONS&gt;&gt;'!AL45+'&lt;&lt;CASH FLOW PROJECTIONS&gt;&gt;FLTE'!AL44</f>
        <v>7500000</v>
      </c>
      <c r="AM44" s="26">
        <f>'&lt;&lt;CASH FLOW PROJECTIONS&gt;&gt;'!AM45+'&lt;&lt;CASH FLOW PROJECTIONS&gt;&gt;FLTE'!AM44</f>
        <v>7500000</v>
      </c>
      <c r="AN44" s="26">
        <f>'&lt;&lt;CASH FLOW PROJECTIONS&gt;&gt;'!AN45+'&lt;&lt;CASH FLOW PROJECTIONS&gt;&gt;FLTE'!AN44</f>
        <v>7500000</v>
      </c>
      <c r="AO44" s="26">
        <f>'&lt;&lt;CASH FLOW PROJECTIONS&gt;&gt;'!AO45+'&lt;&lt;CASH FLOW PROJECTIONS&gt;&gt;FLTE'!AO44</f>
        <v>7500000</v>
      </c>
      <c r="AP44" s="26">
        <f>'&lt;&lt;CASH FLOW PROJECTIONS&gt;&gt;'!AP45+'&lt;&lt;CASH FLOW PROJECTIONS&gt;&gt;FLTE'!AP44</f>
        <v>7500000</v>
      </c>
      <c r="AQ44" s="26">
        <f>'&lt;&lt;CASH FLOW PROJECTIONS&gt;&gt;'!AQ45+'&lt;&lt;CASH FLOW PROJECTIONS&gt;&gt;FLTE'!AQ44</f>
        <v>7500000</v>
      </c>
      <c r="AR44" s="26">
        <f>'&lt;&lt;CASH FLOW PROJECTIONS&gt;&gt;'!AR45+'&lt;&lt;CASH FLOW PROJECTIONS&gt;&gt;FLTE'!AR44</f>
        <v>7500000</v>
      </c>
      <c r="AS44" s="26">
        <f>'&lt;&lt;CASH FLOW PROJECTIONS&gt;&gt;'!AS45+'&lt;&lt;CASH FLOW PROJECTIONS&gt;&gt;FLTE'!AS44</f>
        <v>7500000</v>
      </c>
      <c r="AT44" s="26">
        <f>'&lt;&lt;CASH FLOW PROJECTIONS&gt;&gt;'!AT45+'&lt;&lt;CASH FLOW PROJECTIONS&gt;&gt;FLTE'!AT44</f>
        <v>7500000</v>
      </c>
      <c r="AU44" s="26">
        <f>'&lt;&lt;CASH FLOW PROJECTIONS&gt;&gt;'!AU45+'&lt;&lt;CASH FLOW PROJECTIONS&gt;&gt;FLTE'!AU44</f>
        <v>7500000</v>
      </c>
      <c r="AV44" s="26">
        <f>'&lt;&lt;CASH FLOW PROJECTIONS&gt;&gt;'!AV45+'&lt;&lt;CASH FLOW PROJECTIONS&gt;&gt;FLTE'!AV44</f>
        <v>7500000</v>
      </c>
      <c r="AW44" s="26">
        <f>'&lt;&lt;CASH FLOW PROJECTIONS&gt;&gt;'!AW45+'&lt;&lt;CASH FLOW PROJECTIONS&gt;&gt;FLTE'!AW44</f>
        <v>7500000</v>
      </c>
      <c r="AX44" s="26">
        <f>'&lt;&lt;CASH FLOW PROJECTIONS&gt;&gt;'!AX45+'&lt;&lt;CASH FLOW PROJECTIONS&gt;&gt;FLTE'!AX44</f>
        <v>7500000</v>
      </c>
      <c r="AY44" s="26">
        <f>'&lt;&lt;CASH FLOW PROJECTIONS&gt;&gt;'!AY45+'&lt;&lt;CASH FLOW PROJECTIONS&gt;&gt;FLTE'!AY44</f>
        <v>7500000</v>
      </c>
      <c r="AZ44" s="26">
        <f>'&lt;&lt;CASH FLOW PROJECTIONS&gt;&gt;'!AZ45+'&lt;&lt;CASH FLOW PROJECTIONS&gt;&gt;FLTE'!AZ44</f>
        <v>7500000</v>
      </c>
      <c r="BA44" s="26">
        <f>'&lt;&lt;CASH FLOW PROJECTIONS&gt;&gt;'!BA45+'&lt;&lt;CASH FLOW PROJECTIONS&gt;&gt;FLTE'!BA44</f>
        <v>7500000</v>
      </c>
      <c r="BB44" s="26">
        <f>'&lt;&lt;CASH FLOW PROJECTIONS&gt;&gt;'!BB45+'&lt;&lt;CASH FLOW PROJECTIONS&gt;&gt;FLTE'!BB44</f>
        <v>7500000</v>
      </c>
      <c r="BC44" s="26">
        <f>'&lt;&lt;CASH FLOW PROJECTIONS&gt;&gt;'!BC45+'&lt;&lt;CASH FLOW PROJECTIONS&gt;&gt;FLTE'!BC44</f>
        <v>7500000</v>
      </c>
      <c r="BD44" s="26">
        <f>'&lt;&lt;CASH FLOW PROJECTIONS&gt;&gt;'!BD45+'&lt;&lt;CASH FLOW PROJECTIONS&gt;&gt;FLTE'!BD44</f>
        <v>7500000</v>
      </c>
      <c r="BE44" s="26">
        <f>'&lt;&lt;CASH FLOW PROJECTIONS&gt;&gt;'!BE45+'&lt;&lt;CASH FLOW PROJECTIONS&gt;&gt;FLTE'!BE44</f>
        <v>7500000</v>
      </c>
      <c r="BF44" s="26">
        <f>'&lt;&lt;CASH FLOW PROJECTIONS&gt;&gt;'!BF45+'&lt;&lt;CASH FLOW PROJECTIONS&gt;&gt;FLTE'!BF44</f>
        <v>7500000</v>
      </c>
      <c r="BG44" s="26">
        <f>'&lt;&lt;CASH FLOW PROJECTIONS&gt;&gt;'!BG45+'&lt;&lt;CASH FLOW PROJECTIONS&gt;&gt;FLTE'!BG44</f>
        <v>7500000</v>
      </c>
      <c r="BH44" s="26">
        <f>'&lt;&lt;CASH FLOW PROJECTIONS&gt;&gt;'!BH45+'&lt;&lt;CASH FLOW PROJECTIONS&gt;&gt;FLTE'!BH44</f>
        <v>7500000</v>
      </c>
      <c r="BI44" s="26">
        <f>'&lt;&lt;CASH FLOW PROJECTIONS&gt;&gt;'!BI45+'&lt;&lt;CASH FLOW PROJECTIONS&gt;&gt;FLTE'!BI44</f>
        <v>7500000</v>
      </c>
      <c r="BJ44" s="26">
        <f>'&lt;&lt;CASH FLOW PROJECTIONS&gt;&gt;'!BJ45+'&lt;&lt;CASH FLOW PROJECTIONS&gt;&gt;FLTE'!BJ44</f>
        <v>7500000</v>
      </c>
      <c r="BK44" s="26">
        <f>'&lt;&lt;CASH FLOW PROJECTIONS&gt;&gt;'!BK45+'&lt;&lt;CASH FLOW PROJECTIONS&gt;&gt;FLTE'!BK44</f>
        <v>7500000</v>
      </c>
      <c r="BL44" s="26">
        <f>'&lt;&lt;CASH FLOW PROJECTIONS&gt;&gt;'!BL45+'&lt;&lt;CASH FLOW PROJECTIONS&gt;&gt;FLTE'!BL44</f>
        <v>7500000</v>
      </c>
      <c r="BM44" s="26">
        <f>'&lt;&lt;CASH FLOW PROJECTIONS&gt;&gt;'!BM45+'&lt;&lt;CASH FLOW PROJECTIONS&gt;&gt;FLTE'!BM44</f>
        <v>7500000</v>
      </c>
      <c r="BN44" s="26">
        <f>'&lt;&lt;CASH FLOW PROJECTIONS&gt;&gt;'!BN45+'&lt;&lt;CASH FLOW PROJECTIONS&gt;&gt;FLTE'!BN44</f>
        <v>7500000</v>
      </c>
      <c r="BO44" s="26">
        <f>'&lt;&lt;CASH FLOW PROJECTIONS&gt;&gt;'!BO45+'&lt;&lt;CASH FLOW PROJECTIONS&gt;&gt;FLTE'!BO44</f>
        <v>7500000</v>
      </c>
      <c r="BP44" s="26">
        <f>'&lt;&lt;CASH FLOW PROJECTIONS&gt;&gt;'!BP45+'&lt;&lt;CASH FLOW PROJECTIONS&gt;&gt;FLTE'!BP44</f>
        <v>7500000</v>
      </c>
      <c r="BQ44" s="26">
        <f>'&lt;&lt;CASH FLOW PROJECTIONS&gt;&gt;'!BQ45+'&lt;&lt;CASH FLOW PROJECTIONS&gt;&gt;FLTE'!BQ44</f>
        <v>7500000</v>
      </c>
      <c r="BR44" s="26">
        <f>'&lt;&lt;CASH FLOW PROJECTIONS&gt;&gt;'!BR45+'&lt;&lt;CASH FLOW PROJECTIONS&gt;&gt;FLTE'!BR44</f>
        <v>7500000</v>
      </c>
    </row>
    <row r="45" spans="2:70" ht="25" customHeight="1">
      <c r="B45" s="49" t="s">
        <v>19</v>
      </c>
      <c r="C45" s="50">
        <f t="shared" ref="C45" si="13">C37-C39</f>
        <v>-1608000000</v>
      </c>
      <c r="D45" s="50">
        <f t="shared" ref="D45:BO45" si="14">D37-D39</f>
        <v>0</v>
      </c>
      <c r="E45" s="50">
        <f t="shared" si="14"/>
        <v>0</v>
      </c>
      <c r="F45" s="50">
        <f t="shared" si="14"/>
        <v>-48000000</v>
      </c>
      <c r="G45" s="50">
        <f t="shared" si="14"/>
        <v>-60000000</v>
      </c>
      <c r="H45" s="50">
        <f t="shared" si="14"/>
        <v>-48000000</v>
      </c>
      <c r="I45" s="50">
        <f t="shared" si="14"/>
        <v>-81000000</v>
      </c>
      <c r="J45" s="50">
        <f t="shared" ca="1" si="14"/>
        <v>-216004800</v>
      </c>
      <c r="K45" s="50">
        <f t="shared" ca="1" si="14"/>
        <v>-339988421.21677446</v>
      </c>
      <c r="L45" s="50">
        <f t="shared" ca="1" si="14"/>
        <v>-175713413.24738693</v>
      </c>
      <c r="M45" s="50">
        <f t="shared" ca="1" si="14"/>
        <v>-163865902.89090124</v>
      </c>
      <c r="N45" s="50">
        <f t="shared" ca="1" si="14"/>
        <v>-288156156.20581317</v>
      </c>
      <c r="O45" s="50">
        <f t="shared" ca="1" si="14"/>
        <v>-276413687.47946417</v>
      </c>
      <c r="P45" s="50">
        <f t="shared" ca="1" si="14"/>
        <v>-260531457.31951249</v>
      </c>
      <c r="Q45" s="50">
        <f t="shared" ca="1" si="14"/>
        <v>-104882927.62193376</v>
      </c>
      <c r="R45" s="50">
        <f t="shared" ca="1" si="14"/>
        <v>-218992412.65465957</v>
      </c>
      <c r="S45" s="50">
        <f t="shared" ca="1" si="14"/>
        <v>-197311771.31277263</v>
      </c>
      <c r="T45" s="50">
        <f t="shared" ca="1" si="14"/>
        <v>-179030174.18975726</v>
      </c>
      <c r="U45" s="50">
        <f t="shared" ca="1" si="14"/>
        <v>-156572774.07887554</v>
      </c>
      <c r="V45" s="50">
        <f t="shared" ca="1" si="14"/>
        <v>-130840670.56719472</v>
      </c>
      <c r="W45" s="50">
        <f t="shared" ca="1" si="14"/>
        <v>-256218917.83014742</v>
      </c>
      <c r="X45" s="50">
        <f t="shared" ca="1" si="14"/>
        <v>-237949331.39746201</v>
      </c>
      <c r="Y45" s="50">
        <f t="shared" ca="1" si="14"/>
        <v>-214174115.24857989</v>
      </c>
      <c r="Z45" s="50">
        <f t="shared" ca="1" si="14"/>
        <v>-191934463.97865754</v>
      </c>
      <c r="AA45" s="50">
        <f t="shared" ca="1" si="14"/>
        <v>-165676143.8585102</v>
      </c>
      <c r="AB45" s="50">
        <f t="shared" ca="1" si="14"/>
        <v>-127063638.35578671</v>
      </c>
      <c r="AC45" s="50">
        <f t="shared" ca="1" si="14"/>
        <v>-75590423.539578915</v>
      </c>
      <c r="AD45" s="50">
        <f t="shared" ca="1" si="14"/>
        <v>-25799400.025724292</v>
      </c>
      <c r="AE45" s="50">
        <f t="shared" ca="1" si="14"/>
        <v>22692766.742509484</v>
      </c>
      <c r="AF45" s="50">
        <f t="shared" ca="1" si="14"/>
        <v>58533390.229594082</v>
      </c>
      <c r="AG45" s="50">
        <f t="shared" ca="1" si="14"/>
        <v>99721295.848136187</v>
      </c>
      <c r="AH45" s="50">
        <f t="shared" ca="1" si="14"/>
        <v>142720633.10235772</v>
      </c>
      <c r="AI45" s="50">
        <f t="shared" ca="1" si="14"/>
        <v>726267639.2140578</v>
      </c>
      <c r="AJ45" s="50">
        <f t="shared" ca="1" si="14"/>
        <v>764493677.28947854</v>
      </c>
      <c r="AK45" s="50">
        <f t="shared" ca="1" si="14"/>
        <v>813481566.46412814</v>
      </c>
      <c r="AL45" s="50">
        <f t="shared" ca="1" si="14"/>
        <v>850817022.01179886</v>
      </c>
      <c r="AM45" s="50">
        <f t="shared" ca="1" si="14"/>
        <v>893621893.44103885</v>
      </c>
      <c r="AN45" s="50">
        <f t="shared" ca="1" si="14"/>
        <v>963385345.2674731</v>
      </c>
      <c r="AO45" s="50">
        <f t="shared" ca="1" si="14"/>
        <v>1059124399.4008954</v>
      </c>
      <c r="AP45" s="50">
        <f t="shared" ca="1" si="14"/>
        <v>1144859199.5535612</v>
      </c>
      <c r="AQ45" s="50">
        <f t="shared" ca="1" si="14"/>
        <v>1222943000.8719902</v>
      </c>
      <c r="AR45" s="50">
        <f t="shared" ca="1" si="14"/>
        <v>1269694314.83637</v>
      </c>
      <c r="AS45" s="50">
        <f t="shared" ca="1" si="14"/>
        <v>1326078320.1552677</v>
      </c>
      <c r="AT45" s="50">
        <f t="shared" ca="1" si="14"/>
        <v>1384901289.8497195</v>
      </c>
      <c r="AU45" s="50">
        <f t="shared" ca="1" si="14"/>
        <v>1383814365.3283434</v>
      </c>
      <c r="AV45" s="50">
        <f t="shared" ca="1" si="14"/>
        <v>1392677052.1461456</v>
      </c>
      <c r="AW45" s="50">
        <f t="shared" ca="1" si="14"/>
        <v>1413154773.5847106</v>
      </c>
      <c r="AX45" s="50">
        <f t="shared" ca="1" si="14"/>
        <v>1422131635.7664094</v>
      </c>
      <c r="AY45" s="50">
        <f t="shared" ca="1" si="14"/>
        <v>1437453077.9654422</v>
      </c>
      <c r="AZ45" s="50">
        <f t="shared" ca="1" si="14"/>
        <v>1481091096.5294724</v>
      </c>
      <c r="BA45" s="50">
        <f t="shared" ca="1" si="14"/>
        <v>1551909801.8352351</v>
      </c>
      <c r="BB45" s="50">
        <f t="shared" ca="1" si="14"/>
        <v>1613325998.7190325</v>
      </c>
      <c r="BC45" s="50">
        <f t="shared" ca="1" si="14"/>
        <v>1667888604.2647848</v>
      </c>
      <c r="BD45" s="50">
        <f t="shared" ca="1" si="14"/>
        <v>1691749958.347867</v>
      </c>
      <c r="BE45" s="50">
        <f t="shared" ca="1" si="14"/>
        <v>1672297232.2852974</v>
      </c>
      <c r="BF45" s="50">
        <f t="shared" ca="1" si="14"/>
        <v>1764212211.5585971</v>
      </c>
      <c r="BG45" s="50">
        <f t="shared" ca="1" si="14"/>
        <v>2474617366.018991</v>
      </c>
      <c r="BH45" s="50">
        <f t="shared" ca="1" si="14"/>
        <v>2461389480.457449</v>
      </c>
      <c r="BI45" s="50">
        <f t="shared" ca="1" si="14"/>
        <v>2464528116.3134065</v>
      </c>
      <c r="BJ45" s="50">
        <f t="shared" ca="1" si="14"/>
        <v>2453777231.5985575</v>
      </c>
      <c r="BK45" s="50">
        <f t="shared" ca="1" si="14"/>
        <v>2452398008.8052793</v>
      </c>
      <c r="BL45" s="50">
        <f t="shared" ca="1" si="14"/>
        <v>2489026462.6138606</v>
      </c>
      <c r="BM45" s="50">
        <f t="shared" ca="1" si="14"/>
        <v>2508107342.532268</v>
      </c>
      <c r="BN45" s="50">
        <f t="shared" ca="1" si="14"/>
        <v>2569907273.3581471</v>
      </c>
      <c r="BO45" s="50">
        <f t="shared" ca="1" si="14"/>
        <v>2623676696.9066234</v>
      </c>
      <c r="BP45" s="50">
        <f t="shared" ref="BP45:BR45" ca="1" si="15">BP37-BP39</f>
        <v>2692311394.295033</v>
      </c>
      <c r="BQ45" s="50">
        <f t="shared" ca="1" si="15"/>
        <v>2721693170.6364856</v>
      </c>
      <c r="BR45" s="50">
        <f t="shared" ca="1" si="15"/>
        <v>2702256093.94313</v>
      </c>
    </row>
    <row r="46" spans="2:70" s="45" customFormat="1" ht="25" customHeight="1">
      <c r="B46" s="48" t="s">
        <v>70</v>
      </c>
      <c r="C46" s="225">
        <f t="shared" ref="C46" si="16">IF(C45&gt;0,C45/C8,0)</f>
        <v>0</v>
      </c>
      <c r="D46" s="225">
        <f t="shared" ref="D46:BN46" si="17">IF(D45&gt;0,D45/D8,0)</f>
        <v>0</v>
      </c>
      <c r="E46" s="225">
        <f t="shared" si="17"/>
        <v>0</v>
      </c>
      <c r="F46" s="225">
        <f t="shared" si="17"/>
        <v>0</v>
      </c>
      <c r="G46" s="225">
        <f t="shared" si="17"/>
        <v>0</v>
      </c>
      <c r="H46" s="225">
        <f t="shared" si="17"/>
        <v>0</v>
      </c>
      <c r="I46" s="225">
        <f t="shared" si="17"/>
        <v>0</v>
      </c>
      <c r="J46" s="225">
        <f t="shared" ca="1" si="17"/>
        <v>0</v>
      </c>
      <c r="K46" s="225">
        <f t="shared" ca="1" si="17"/>
        <v>0</v>
      </c>
      <c r="L46" s="225">
        <f t="shared" ca="1" si="17"/>
        <v>0</v>
      </c>
      <c r="M46" s="225">
        <f t="shared" ca="1" si="17"/>
        <v>0</v>
      </c>
      <c r="N46" s="225">
        <f t="shared" ca="1" si="17"/>
        <v>0</v>
      </c>
      <c r="O46" s="225">
        <f t="shared" ca="1" si="17"/>
        <v>0</v>
      </c>
      <c r="P46" s="225">
        <f t="shared" ca="1" si="17"/>
        <v>0</v>
      </c>
      <c r="Q46" s="225">
        <f t="shared" ca="1" si="17"/>
        <v>0</v>
      </c>
      <c r="R46" s="225">
        <f t="shared" ca="1" si="17"/>
        <v>0</v>
      </c>
      <c r="S46" s="225">
        <f t="shared" ca="1" si="17"/>
        <v>0</v>
      </c>
      <c r="T46" s="225">
        <f t="shared" ca="1" si="17"/>
        <v>0</v>
      </c>
      <c r="U46" s="225">
        <f t="shared" ca="1" si="17"/>
        <v>0</v>
      </c>
      <c r="V46" s="225">
        <f t="shared" ca="1" si="17"/>
        <v>0</v>
      </c>
      <c r="W46" s="225">
        <f t="shared" ca="1" si="17"/>
        <v>0</v>
      </c>
      <c r="X46" s="225">
        <f t="shared" ca="1" si="17"/>
        <v>0</v>
      </c>
      <c r="Y46" s="225">
        <f t="shared" ca="1" si="17"/>
        <v>0</v>
      </c>
      <c r="Z46" s="225">
        <f t="shared" ca="1" si="17"/>
        <v>0</v>
      </c>
      <c r="AA46" s="225">
        <f t="shared" ca="1" si="17"/>
        <v>0</v>
      </c>
      <c r="AB46" s="225">
        <f t="shared" ca="1" si="17"/>
        <v>0</v>
      </c>
      <c r="AC46" s="225">
        <f t="shared" ca="1" si="17"/>
        <v>0</v>
      </c>
      <c r="AD46" s="225">
        <f t="shared" ca="1" si="17"/>
        <v>0</v>
      </c>
      <c r="AE46" s="225">
        <f t="shared" ca="1" si="17"/>
        <v>5.7487848613105253E-3</v>
      </c>
      <c r="AF46" s="225">
        <f t="shared" ca="1" si="17"/>
        <v>1.3831392704034599E-2</v>
      </c>
      <c r="AG46" s="225">
        <f t="shared" ca="1" si="17"/>
        <v>2.1876300201760058E-2</v>
      </c>
      <c r="AH46" s="225">
        <f t="shared" ca="1" si="17"/>
        <v>2.9129889189911665E-2</v>
      </c>
      <c r="AI46" s="225">
        <f t="shared" ca="1" si="17"/>
        <v>0.11297390742030257</v>
      </c>
      <c r="AJ46" s="225">
        <f t="shared" ca="1" si="17"/>
        <v>0.11539646124797952</v>
      </c>
      <c r="AK46" s="225">
        <f t="shared" ca="1" si="17"/>
        <v>0.11831175603068855</v>
      </c>
      <c r="AL46" s="225">
        <f t="shared" ca="1" si="17"/>
        <v>0.12038350169987143</v>
      </c>
      <c r="AM46" s="225">
        <f t="shared" ca="1" si="17"/>
        <v>0.12263271984984474</v>
      </c>
      <c r="AN46" s="225">
        <f t="shared" ca="1" si="17"/>
        <v>0.12604781096588466</v>
      </c>
      <c r="AO46" s="225">
        <f t="shared" ca="1" si="17"/>
        <v>0.13025964799266626</v>
      </c>
      <c r="AP46" s="225">
        <f t="shared" ca="1" si="17"/>
        <v>0.13361777345219339</v>
      </c>
      <c r="AQ46" s="225">
        <f t="shared" ca="1" si="17"/>
        <v>0.13638417460301694</v>
      </c>
      <c r="AR46" s="225">
        <f t="shared" ca="1" si="17"/>
        <v>0.13790695843329001</v>
      </c>
      <c r="AS46" s="225">
        <f t="shared" ca="1" si="17"/>
        <v>0.13964953299676042</v>
      </c>
      <c r="AT46" s="225">
        <f t="shared" ca="1" si="17"/>
        <v>0.14136042649431416</v>
      </c>
      <c r="AU46" s="225">
        <f t="shared" ca="1" si="17"/>
        <v>0.13958806395783771</v>
      </c>
      <c r="AV46" s="225">
        <f t="shared" ca="1" si="17"/>
        <v>0.13980658400714829</v>
      </c>
      <c r="AW46" s="225">
        <f t="shared" ca="1" si="17"/>
        <v>0.14035952612299399</v>
      </c>
      <c r="AX46" s="225">
        <f t="shared" ca="1" si="17"/>
        <v>0.1405780105327073</v>
      </c>
      <c r="AY46" s="225">
        <f t="shared" ca="1" si="17"/>
        <v>0.14097422082497632</v>
      </c>
      <c r="AZ46" s="225">
        <f t="shared" ca="1" si="17"/>
        <v>0.14213562948852285</v>
      </c>
      <c r="BA46" s="225">
        <f t="shared" ca="1" si="17"/>
        <v>0.14393897603677164</v>
      </c>
      <c r="BB46" s="225">
        <f t="shared" ca="1" si="17"/>
        <v>0.14540139601643881</v>
      </c>
      <c r="BC46" s="225">
        <f t="shared" ca="1" si="17"/>
        <v>0.146628505841809</v>
      </c>
      <c r="BD46" s="225">
        <f t="shared" ca="1" si="17"/>
        <v>0.14712600939862139</v>
      </c>
      <c r="BE46" s="225">
        <f t="shared" ca="1" si="17"/>
        <v>0.14322036028944521</v>
      </c>
      <c r="BF46" s="225">
        <f t="shared" ca="1" si="17"/>
        <v>0.14861274165579674</v>
      </c>
      <c r="BG46" s="225">
        <f t="shared" ca="1" si="17"/>
        <v>0.18890864899329701</v>
      </c>
      <c r="BH46" s="225">
        <f t="shared" ca="1" si="17"/>
        <v>0.18868938380713296</v>
      </c>
      <c r="BI46" s="225">
        <f t="shared" ca="1" si="17"/>
        <v>0.18871212494539472</v>
      </c>
      <c r="BJ46" s="225">
        <f t="shared" ca="1" si="17"/>
        <v>0.18853197407243874</v>
      </c>
      <c r="BK46" s="225">
        <f t="shared" ca="1" si="17"/>
        <v>0.18849099320354171</v>
      </c>
      <c r="BL46" s="225">
        <f t="shared" ca="1" si="17"/>
        <v>0.18900822250308791</v>
      </c>
      <c r="BM46" s="225">
        <f t="shared" ca="1" si="17"/>
        <v>0.18601682210905865</v>
      </c>
      <c r="BN46" s="225">
        <f t="shared" ca="1" si="17"/>
        <v>0.18691153097296834</v>
      </c>
      <c r="BO46" s="225">
        <f t="shared" ref="BO46:BR46" ca="1" si="18">IF(BO45&gt;0,BO45/BO8,0)</f>
        <v>0.18765893417905344</v>
      </c>
      <c r="BP46" s="225">
        <f t="shared" ca="1" si="18"/>
        <v>0.19168907668186388</v>
      </c>
      <c r="BQ46" s="225">
        <f t="shared" ca="1" si="18"/>
        <v>0.19204145048225477</v>
      </c>
      <c r="BR46" s="225">
        <f t="shared" ca="1" si="18"/>
        <v>0.18868078042017633</v>
      </c>
    </row>
    <row r="47" spans="2:70" s="19" customFormat="1" ht="25" customHeight="1">
      <c r="B47" s="183" t="s">
        <v>20</v>
      </c>
      <c r="C47" s="223">
        <f t="shared" ref="C47" si="19">SUM(C48:C54)</f>
        <v>40500000</v>
      </c>
      <c r="D47" s="223">
        <f t="shared" ref="D47:BN47" si="20">SUM(D48:D54)</f>
        <v>91500000</v>
      </c>
      <c r="E47" s="223">
        <f t="shared" si="20"/>
        <v>91500000</v>
      </c>
      <c r="F47" s="223">
        <f t="shared" si="20"/>
        <v>103500000</v>
      </c>
      <c r="G47" s="223">
        <f t="shared" si="20"/>
        <v>189400000</v>
      </c>
      <c r="H47" s="223">
        <f t="shared" si="20"/>
        <v>91900000</v>
      </c>
      <c r="I47" s="223">
        <f t="shared" si="20"/>
        <v>500000</v>
      </c>
      <c r="J47" s="223">
        <f t="shared" si="20"/>
        <v>0</v>
      </c>
      <c r="K47" s="223">
        <f t="shared" si="20"/>
        <v>0</v>
      </c>
      <c r="L47" s="223">
        <f t="shared" si="20"/>
        <v>0</v>
      </c>
      <c r="M47" s="223">
        <f t="shared" si="20"/>
        <v>0</v>
      </c>
      <c r="N47" s="223">
        <f t="shared" si="20"/>
        <v>0</v>
      </c>
      <c r="O47" s="223">
        <f t="shared" si="20"/>
        <v>0</v>
      </c>
      <c r="P47" s="223">
        <f t="shared" si="20"/>
        <v>0</v>
      </c>
      <c r="Q47" s="223">
        <f t="shared" si="20"/>
        <v>0</v>
      </c>
      <c r="R47" s="223">
        <f t="shared" si="20"/>
        <v>0</v>
      </c>
      <c r="S47" s="223">
        <f t="shared" si="20"/>
        <v>0</v>
      </c>
      <c r="T47" s="223">
        <f t="shared" si="20"/>
        <v>0</v>
      </c>
      <c r="U47" s="223">
        <f t="shared" si="20"/>
        <v>0</v>
      </c>
      <c r="V47" s="223">
        <f t="shared" si="20"/>
        <v>0</v>
      </c>
      <c r="W47" s="223">
        <f t="shared" si="20"/>
        <v>0</v>
      </c>
      <c r="X47" s="223">
        <f t="shared" si="20"/>
        <v>0</v>
      </c>
      <c r="Y47" s="223">
        <f t="shared" si="20"/>
        <v>0</v>
      </c>
      <c r="Z47" s="223">
        <f t="shared" si="20"/>
        <v>0</v>
      </c>
      <c r="AA47" s="223">
        <f t="shared" si="20"/>
        <v>0</v>
      </c>
      <c r="AB47" s="223">
        <f t="shared" si="20"/>
        <v>0</v>
      </c>
      <c r="AC47" s="223">
        <f t="shared" si="20"/>
        <v>0</v>
      </c>
      <c r="AD47" s="223">
        <f t="shared" si="20"/>
        <v>0</v>
      </c>
      <c r="AE47" s="223">
        <f t="shared" si="20"/>
        <v>0</v>
      </c>
      <c r="AF47" s="223">
        <f t="shared" si="20"/>
        <v>0</v>
      </c>
      <c r="AG47" s="223">
        <f t="shared" si="20"/>
        <v>0</v>
      </c>
      <c r="AH47" s="223">
        <f t="shared" si="20"/>
        <v>0</v>
      </c>
      <c r="AI47" s="223">
        <f t="shared" si="20"/>
        <v>0</v>
      </c>
      <c r="AJ47" s="223">
        <f t="shared" si="20"/>
        <v>0</v>
      </c>
      <c r="AK47" s="223">
        <f t="shared" si="20"/>
        <v>0</v>
      </c>
      <c r="AL47" s="223">
        <f t="shared" si="20"/>
        <v>0</v>
      </c>
      <c r="AM47" s="223">
        <f t="shared" si="20"/>
        <v>0</v>
      </c>
      <c r="AN47" s="223">
        <f t="shared" si="20"/>
        <v>0</v>
      </c>
      <c r="AO47" s="223">
        <f t="shared" si="20"/>
        <v>0</v>
      </c>
      <c r="AP47" s="223">
        <f t="shared" si="20"/>
        <v>0</v>
      </c>
      <c r="AQ47" s="223">
        <f t="shared" si="20"/>
        <v>0</v>
      </c>
      <c r="AR47" s="223">
        <f t="shared" si="20"/>
        <v>0</v>
      </c>
      <c r="AS47" s="223">
        <f t="shared" si="20"/>
        <v>0</v>
      </c>
      <c r="AT47" s="223">
        <f t="shared" si="20"/>
        <v>0</v>
      </c>
      <c r="AU47" s="223">
        <f t="shared" si="20"/>
        <v>0</v>
      </c>
      <c r="AV47" s="223">
        <f t="shared" si="20"/>
        <v>0</v>
      </c>
      <c r="AW47" s="223">
        <f t="shared" si="20"/>
        <v>0</v>
      </c>
      <c r="AX47" s="223">
        <f t="shared" si="20"/>
        <v>0</v>
      </c>
      <c r="AY47" s="223">
        <f t="shared" si="20"/>
        <v>0</v>
      </c>
      <c r="AZ47" s="223">
        <f t="shared" si="20"/>
        <v>0</v>
      </c>
      <c r="BA47" s="223">
        <f t="shared" si="20"/>
        <v>0</v>
      </c>
      <c r="BB47" s="223">
        <f t="shared" si="20"/>
        <v>0</v>
      </c>
      <c r="BC47" s="223">
        <f t="shared" si="20"/>
        <v>0</v>
      </c>
      <c r="BD47" s="223">
        <f t="shared" si="20"/>
        <v>0</v>
      </c>
      <c r="BE47" s="223">
        <f t="shared" si="20"/>
        <v>0</v>
      </c>
      <c r="BF47" s="223">
        <f t="shared" si="20"/>
        <v>0</v>
      </c>
      <c r="BG47" s="223">
        <f t="shared" si="20"/>
        <v>0</v>
      </c>
      <c r="BH47" s="223">
        <f t="shared" si="20"/>
        <v>0</v>
      </c>
      <c r="BI47" s="223">
        <f t="shared" si="20"/>
        <v>0</v>
      </c>
      <c r="BJ47" s="223">
        <f t="shared" si="20"/>
        <v>0</v>
      </c>
      <c r="BK47" s="223">
        <f t="shared" si="20"/>
        <v>0</v>
      </c>
      <c r="BL47" s="223">
        <f t="shared" si="20"/>
        <v>0</v>
      </c>
      <c r="BM47" s="223">
        <f t="shared" si="20"/>
        <v>0</v>
      </c>
      <c r="BN47" s="223">
        <f t="shared" si="20"/>
        <v>0</v>
      </c>
      <c r="BO47" s="223">
        <f t="shared" ref="BO47:BR47" si="21">SUM(BO48:BO54)</f>
        <v>0</v>
      </c>
      <c r="BP47" s="223">
        <f t="shared" si="21"/>
        <v>0</v>
      </c>
      <c r="BQ47" s="223">
        <f t="shared" si="21"/>
        <v>0</v>
      </c>
      <c r="BR47" s="223">
        <f t="shared" si="21"/>
        <v>0</v>
      </c>
    </row>
    <row r="48" spans="2:70" ht="25" customHeight="1" outlineLevel="1">
      <c r="B48" s="135" t="s">
        <v>71</v>
      </c>
      <c r="C48" s="26">
        <f>'&lt;&lt;CASH FLOW PROJECTIONS&gt;&gt;'!C49+'&lt;&lt;CASH FLOW PROJECTIONS&gt;&gt;FLTE'!C48</f>
        <v>40500000</v>
      </c>
      <c r="D48" s="26">
        <f>'&lt;&lt;CASH FLOW PROJECTIONS&gt;&gt;'!D49+'&lt;&lt;CASH FLOW PROJECTIONS&gt;&gt;FLTE'!D48</f>
        <v>40500000</v>
      </c>
      <c r="E48" s="26">
        <f>'&lt;&lt;CASH FLOW PROJECTIONS&gt;&gt;'!E49+'&lt;&lt;CASH FLOW PROJECTIONS&gt;&gt;FLTE'!E48</f>
        <v>40500000</v>
      </c>
      <c r="F48" s="26">
        <f>'&lt;&lt;CASH FLOW PROJECTIONS&gt;&gt;'!F49+'&lt;&lt;CASH FLOW PROJECTIONS&gt;&gt;FLTE'!F48</f>
        <v>40500000</v>
      </c>
      <c r="G48" s="26">
        <f>'&lt;&lt;CASH FLOW PROJECTIONS&gt;&gt;'!G49+'&lt;&lt;CASH FLOW PROJECTIONS&gt;&gt;FLTE'!G48</f>
        <v>40500000</v>
      </c>
      <c r="H48" s="26">
        <f>'&lt;&lt;CASH FLOW PROJECTIONS&gt;&gt;'!H49+'&lt;&lt;CASH FLOW PROJECTIONS&gt;&gt;FLTE'!H48</f>
        <v>40500000</v>
      </c>
      <c r="I48" s="26">
        <f>'&lt;&lt;CASH FLOW PROJECTIONS&gt;&gt;'!I49+'&lt;&lt;CASH FLOW PROJECTIONS&gt;&gt;FLTE'!I48</f>
        <v>0</v>
      </c>
      <c r="J48" s="26">
        <f>'&lt;&lt;CASH FLOW PROJECTIONS&gt;&gt;'!J49+'&lt;&lt;CASH FLOW PROJECTIONS&gt;&gt;FLTE'!J48</f>
        <v>0</v>
      </c>
      <c r="K48" s="26">
        <f>'&lt;&lt;CASH FLOW PROJECTIONS&gt;&gt;'!K49+'&lt;&lt;CASH FLOW PROJECTIONS&gt;&gt;FLTE'!K48</f>
        <v>0</v>
      </c>
      <c r="L48" s="26">
        <f>'&lt;&lt;CASH FLOW PROJECTIONS&gt;&gt;'!L49+'&lt;&lt;CASH FLOW PROJECTIONS&gt;&gt;FLTE'!L48</f>
        <v>0</v>
      </c>
      <c r="M48" s="26">
        <f>'&lt;&lt;CASH FLOW PROJECTIONS&gt;&gt;'!M49+'&lt;&lt;CASH FLOW PROJECTIONS&gt;&gt;FLTE'!M48</f>
        <v>0</v>
      </c>
      <c r="N48" s="26">
        <f>'&lt;&lt;CASH FLOW PROJECTIONS&gt;&gt;'!N49+'&lt;&lt;CASH FLOW PROJECTIONS&gt;&gt;FLTE'!N48</f>
        <v>0</v>
      </c>
      <c r="O48" s="26">
        <f>'&lt;&lt;CASH FLOW PROJECTIONS&gt;&gt;'!O49+'&lt;&lt;CASH FLOW PROJECTIONS&gt;&gt;FLTE'!O48</f>
        <v>0</v>
      </c>
      <c r="P48" s="26">
        <f>'&lt;&lt;CASH FLOW PROJECTIONS&gt;&gt;'!P49+'&lt;&lt;CASH FLOW PROJECTIONS&gt;&gt;FLTE'!P48</f>
        <v>0</v>
      </c>
      <c r="Q48" s="26">
        <f>'&lt;&lt;CASH FLOW PROJECTIONS&gt;&gt;'!Q49+'&lt;&lt;CASH FLOW PROJECTIONS&gt;&gt;FLTE'!Q48</f>
        <v>0</v>
      </c>
      <c r="R48" s="26">
        <f>'&lt;&lt;CASH FLOW PROJECTIONS&gt;&gt;'!R49+'&lt;&lt;CASH FLOW PROJECTIONS&gt;&gt;FLTE'!R48</f>
        <v>0</v>
      </c>
      <c r="S48" s="26">
        <f>'&lt;&lt;CASH FLOW PROJECTIONS&gt;&gt;'!S49+'&lt;&lt;CASH FLOW PROJECTIONS&gt;&gt;FLTE'!S48</f>
        <v>0</v>
      </c>
      <c r="T48" s="26">
        <f>'&lt;&lt;CASH FLOW PROJECTIONS&gt;&gt;'!T49+'&lt;&lt;CASH FLOW PROJECTIONS&gt;&gt;FLTE'!T48</f>
        <v>0</v>
      </c>
      <c r="U48" s="26">
        <f>'&lt;&lt;CASH FLOW PROJECTIONS&gt;&gt;'!U49+'&lt;&lt;CASH FLOW PROJECTIONS&gt;&gt;FLTE'!U48</f>
        <v>0</v>
      </c>
      <c r="V48" s="26">
        <f>'&lt;&lt;CASH FLOW PROJECTIONS&gt;&gt;'!V49+'&lt;&lt;CASH FLOW PROJECTIONS&gt;&gt;FLTE'!V48</f>
        <v>0</v>
      </c>
      <c r="W48" s="26">
        <f>'&lt;&lt;CASH FLOW PROJECTIONS&gt;&gt;'!W49+'&lt;&lt;CASH FLOW PROJECTIONS&gt;&gt;FLTE'!W48</f>
        <v>0</v>
      </c>
      <c r="X48" s="26">
        <f>'&lt;&lt;CASH FLOW PROJECTIONS&gt;&gt;'!X49+'&lt;&lt;CASH FLOW PROJECTIONS&gt;&gt;FLTE'!X48</f>
        <v>0</v>
      </c>
      <c r="Y48" s="26">
        <f>'&lt;&lt;CASH FLOW PROJECTIONS&gt;&gt;'!Y49+'&lt;&lt;CASH FLOW PROJECTIONS&gt;&gt;FLTE'!Y48</f>
        <v>0</v>
      </c>
      <c r="Z48" s="26">
        <f>'&lt;&lt;CASH FLOW PROJECTIONS&gt;&gt;'!Z49+'&lt;&lt;CASH FLOW PROJECTIONS&gt;&gt;FLTE'!Z48</f>
        <v>0</v>
      </c>
      <c r="AA48" s="26">
        <f>'&lt;&lt;CASH FLOW PROJECTIONS&gt;&gt;'!AA49+'&lt;&lt;CASH FLOW PROJECTIONS&gt;&gt;FLTE'!AA48</f>
        <v>0</v>
      </c>
      <c r="AB48" s="26">
        <f>'&lt;&lt;CASH FLOW PROJECTIONS&gt;&gt;'!AB49+'&lt;&lt;CASH FLOW PROJECTIONS&gt;&gt;FLTE'!AB48</f>
        <v>0</v>
      </c>
      <c r="AC48" s="26">
        <f>'&lt;&lt;CASH FLOW PROJECTIONS&gt;&gt;'!AC49+'&lt;&lt;CASH FLOW PROJECTIONS&gt;&gt;FLTE'!AC48</f>
        <v>0</v>
      </c>
      <c r="AD48" s="26">
        <f>'&lt;&lt;CASH FLOW PROJECTIONS&gt;&gt;'!AD49+'&lt;&lt;CASH FLOW PROJECTIONS&gt;&gt;FLTE'!AD48</f>
        <v>0</v>
      </c>
      <c r="AE48" s="26">
        <f>'&lt;&lt;CASH FLOW PROJECTIONS&gt;&gt;'!AE49+'&lt;&lt;CASH FLOW PROJECTIONS&gt;&gt;FLTE'!AE48</f>
        <v>0</v>
      </c>
      <c r="AF48" s="26">
        <f>'&lt;&lt;CASH FLOW PROJECTIONS&gt;&gt;'!AF49+'&lt;&lt;CASH FLOW PROJECTIONS&gt;&gt;FLTE'!AF48</f>
        <v>0</v>
      </c>
      <c r="AG48" s="26">
        <f>'&lt;&lt;CASH FLOW PROJECTIONS&gt;&gt;'!AG49+'&lt;&lt;CASH FLOW PROJECTIONS&gt;&gt;FLTE'!AG48</f>
        <v>0</v>
      </c>
      <c r="AH48" s="26">
        <f>'&lt;&lt;CASH FLOW PROJECTIONS&gt;&gt;'!AH49+'&lt;&lt;CASH FLOW PROJECTIONS&gt;&gt;FLTE'!AH48</f>
        <v>0</v>
      </c>
      <c r="AI48" s="26">
        <f>'&lt;&lt;CASH FLOW PROJECTIONS&gt;&gt;'!AI49+'&lt;&lt;CASH FLOW PROJECTIONS&gt;&gt;FLTE'!AI48</f>
        <v>0</v>
      </c>
      <c r="AJ48" s="26">
        <f>'&lt;&lt;CASH FLOW PROJECTIONS&gt;&gt;'!AJ49+'&lt;&lt;CASH FLOW PROJECTIONS&gt;&gt;FLTE'!AJ48</f>
        <v>0</v>
      </c>
      <c r="AK48" s="26">
        <f>'&lt;&lt;CASH FLOW PROJECTIONS&gt;&gt;'!AK49+'&lt;&lt;CASH FLOW PROJECTIONS&gt;&gt;FLTE'!AK48</f>
        <v>0</v>
      </c>
      <c r="AL48" s="26">
        <f>'&lt;&lt;CASH FLOW PROJECTIONS&gt;&gt;'!AL49+'&lt;&lt;CASH FLOW PROJECTIONS&gt;&gt;FLTE'!AL48</f>
        <v>0</v>
      </c>
      <c r="AM48" s="26">
        <f>'&lt;&lt;CASH FLOW PROJECTIONS&gt;&gt;'!AM49+'&lt;&lt;CASH FLOW PROJECTIONS&gt;&gt;FLTE'!AM48</f>
        <v>0</v>
      </c>
      <c r="AN48" s="26">
        <f>'&lt;&lt;CASH FLOW PROJECTIONS&gt;&gt;'!AN49+'&lt;&lt;CASH FLOW PROJECTIONS&gt;&gt;FLTE'!AN48</f>
        <v>0</v>
      </c>
      <c r="AO48" s="26">
        <f>'&lt;&lt;CASH FLOW PROJECTIONS&gt;&gt;'!AO49+'&lt;&lt;CASH FLOW PROJECTIONS&gt;&gt;FLTE'!AO48</f>
        <v>0</v>
      </c>
      <c r="AP48" s="26">
        <f>'&lt;&lt;CASH FLOW PROJECTIONS&gt;&gt;'!AP49+'&lt;&lt;CASH FLOW PROJECTIONS&gt;&gt;FLTE'!AP48</f>
        <v>0</v>
      </c>
      <c r="AQ48" s="26">
        <f>'&lt;&lt;CASH FLOW PROJECTIONS&gt;&gt;'!AQ49+'&lt;&lt;CASH FLOW PROJECTIONS&gt;&gt;FLTE'!AQ48</f>
        <v>0</v>
      </c>
      <c r="AR48" s="26">
        <f>'&lt;&lt;CASH FLOW PROJECTIONS&gt;&gt;'!AR49+'&lt;&lt;CASH FLOW PROJECTIONS&gt;&gt;FLTE'!AR48</f>
        <v>0</v>
      </c>
      <c r="AS48" s="26">
        <f>'&lt;&lt;CASH FLOW PROJECTIONS&gt;&gt;'!AS49+'&lt;&lt;CASH FLOW PROJECTIONS&gt;&gt;FLTE'!AS48</f>
        <v>0</v>
      </c>
      <c r="AT48" s="26">
        <f>'&lt;&lt;CASH FLOW PROJECTIONS&gt;&gt;'!AT49+'&lt;&lt;CASH FLOW PROJECTIONS&gt;&gt;FLTE'!AT48</f>
        <v>0</v>
      </c>
      <c r="AU48" s="26">
        <f>'&lt;&lt;CASH FLOW PROJECTIONS&gt;&gt;'!AU49+'&lt;&lt;CASH FLOW PROJECTIONS&gt;&gt;FLTE'!AU48</f>
        <v>0</v>
      </c>
      <c r="AV48" s="26">
        <f>'&lt;&lt;CASH FLOW PROJECTIONS&gt;&gt;'!AV49+'&lt;&lt;CASH FLOW PROJECTIONS&gt;&gt;FLTE'!AV48</f>
        <v>0</v>
      </c>
      <c r="AW48" s="26">
        <f>'&lt;&lt;CASH FLOW PROJECTIONS&gt;&gt;'!AW49+'&lt;&lt;CASH FLOW PROJECTIONS&gt;&gt;FLTE'!AW48</f>
        <v>0</v>
      </c>
      <c r="AX48" s="26">
        <f>'&lt;&lt;CASH FLOW PROJECTIONS&gt;&gt;'!AX49+'&lt;&lt;CASH FLOW PROJECTIONS&gt;&gt;FLTE'!AX48</f>
        <v>0</v>
      </c>
      <c r="AY48" s="26">
        <f>'&lt;&lt;CASH FLOW PROJECTIONS&gt;&gt;'!AY49+'&lt;&lt;CASH FLOW PROJECTIONS&gt;&gt;FLTE'!AY48</f>
        <v>0</v>
      </c>
      <c r="AZ48" s="26">
        <f>'&lt;&lt;CASH FLOW PROJECTIONS&gt;&gt;'!AZ49+'&lt;&lt;CASH FLOW PROJECTIONS&gt;&gt;FLTE'!AZ48</f>
        <v>0</v>
      </c>
      <c r="BA48" s="26">
        <f>'&lt;&lt;CASH FLOW PROJECTIONS&gt;&gt;'!BA49+'&lt;&lt;CASH FLOW PROJECTIONS&gt;&gt;FLTE'!BA48</f>
        <v>0</v>
      </c>
      <c r="BB48" s="26">
        <f>'&lt;&lt;CASH FLOW PROJECTIONS&gt;&gt;'!BB49+'&lt;&lt;CASH FLOW PROJECTIONS&gt;&gt;FLTE'!BB48</f>
        <v>0</v>
      </c>
      <c r="BC48" s="26">
        <f>'&lt;&lt;CASH FLOW PROJECTIONS&gt;&gt;'!BC49+'&lt;&lt;CASH FLOW PROJECTIONS&gt;&gt;FLTE'!BC48</f>
        <v>0</v>
      </c>
      <c r="BD48" s="26">
        <f>'&lt;&lt;CASH FLOW PROJECTIONS&gt;&gt;'!BD49+'&lt;&lt;CASH FLOW PROJECTIONS&gt;&gt;FLTE'!BD48</f>
        <v>0</v>
      </c>
      <c r="BE48" s="26">
        <f>'&lt;&lt;CASH FLOW PROJECTIONS&gt;&gt;'!BE49+'&lt;&lt;CASH FLOW PROJECTIONS&gt;&gt;FLTE'!BE48</f>
        <v>0</v>
      </c>
      <c r="BF48" s="26">
        <f>'&lt;&lt;CASH FLOW PROJECTIONS&gt;&gt;'!BF49+'&lt;&lt;CASH FLOW PROJECTIONS&gt;&gt;FLTE'!BF48</f>
        <v>0</v>
      </c>
      <c r="BG48" s="26">
        <f>'&lt;&lt;CASH FLOW PROJECTIONS&gt;&gt;'!BG49+'&lt;&lt;CASH FLOW PROJECTIONS&gt;&gt;FLTE'!BG48</f>
        <v>0</v>
      </c>
      <c r="BH48" s="26">
        <f>'&lt;&lt;CASH FLOW PROJECTIONS&gt;&gt;'!BH49+'&lt;&lt;CASH FLOW PROJECTIONS&gt;&gt;FLTE'!BH48</f>
        <v>0</v>
      </c>
      <c r="BI48" s="26">
        <f>'&lt;&lt;CASH FLOW PROJECTIONS&gt;&gt;'!BI49+'&lt;&lt;CASH FLOW PROJECTIONS&gt;&gt;FLTE'!BI48</f>
        <v>0</v>
      </c>
      <c r="BJ48" s="26">
        <f>'&lt;&lt;CASH FLOW PROJECTIONS&gt;&gt;'!BJ49+'&lt;&lt;CASH FLOW PROJECTIONS&gt;&gt;FLTE'!BJ48</f>
        <v>0</v>
      </c>
      <c r="BK48" s="26">
        <f>'&lt;&lt;CASH FLOW PROJECTIONS&gt;&gt;'!BK49+'&lt;&lt;CASH FLOW PROJECTIONS&gt;&gt;FLTE'!BK48</f>
        <v>0</v>
      </c>
      <c r="BL48" s="26">
        <f>'&lt;&lt;CASH FLOW PROJECTIONS&gt;&gt;'!BL49+'&lt;&lt;CASH FLOW PROJECTIONS&gt;&gt;FLTE'!BL48</f>
        <v>0</v>
      </c>
      <c r="BM48" s="26">
        <f>'&lt;&lt;CASH FLOW PROJECTIONS&gt;&gt;'!BM49+'&lt;&lt;CASH FLOW PROJECTIONS&gt;&gt;FLTE'!BM48</f>
        <v>0</v>
      </c>
      <c r="BN48" s="26">
        <f>'&lt;&lt;CASH FLOW PROJECTIONS&gt;&gt;'!BN49+'&lt;&lt;CASH FLOW PROJECTIONS&gt;&gt;FLTE'!BN48</f>
        <v>0</v>
      </c>
      <c r="BO48" s="26">
        <f>'&lt;&lt;CASH FLOW PROJECTIONS&gt;&gt;'!BO49+'&lt;&lt;CASH FLOW PROJECTIONS&gt;&gt;FLTE'!BO48</f>
        <v>0</v>
      </c>
      <c r="BP48" s="26">
        <f>'&lt;&lt;CASH FLOW PROJECTIONS&gt;&gt;'!BP49+'&lt;&lt;CASH FLOW PROJECTIONS&gt;&gt;FLTE'!BP48</f>
        <v>0</v>
      </c>
      <c r="BQ48" s="26">
        <f>'&lt;&lt;CASH FLOW PROJECTIONS&gt;&gt;'!BQ49+'&lt;&lt;CASH FLOW PROJECTIONS&gt;&gt;FLTE'!BQ48</f>
        <v>0</v>
      </c>
      <c r="BR48" s="26">
        <f>'&lt;&lt;CASH FLOW PROJECTIONS&gt;&gt;'!BR49+'&lt;&lt;CASH FLOW PROJECTIONS&gt;&gt;FLTE'!BR48</f>
        <v>0</v>
      </c>
    </row>
    <row r="49" spans="2:70" ht="25" customHeight="1" outlineLevel="1">
      <c r="B49" s="137" t="s">
        <v>72</v>
      </c>
      <c r="C49" s="26">
        <f>'&lt;&lt;CASH FLOW PROJECTIONS&gt;&gt;'!C50+'&lt;&lt;CASH FLOW PROJECTIONS&gt;&gt;FLTE'!C49</f>
        <v>0</v>
      </c>
      <c r="D49" s="26">
        <f>'&lt;&lt;CASH FLOW PROJECTIONS&gt;&gt;'!D50+'&lt;&lt;CASH FLOW PROJECTIONS&gt;&gt;FLTE'!D49</f>
        <v>0</v>
      </c>
      <c r="E49" s="26">
        <f>'&lt;&lt;CASH FLOW PROJECTIONS&gt;&gt;'!E50+'&lt;&lt;CASH FLOW PROJECTIONS&gt;&gt;FLTE'!E49</f>
        <v>0</v>
      </c>
      <c r="F49" s="26">
        <f>'&lt;&lt;CASH FLOW PROJECTIONS&gt;&gt;'!F50+'&lt;&lt;CASH FLOW PROJECTIONS&gt;&gt;FLTE'!F49</f>
        <v>0</v>
      </c>
      <c r="G49" s="26">
        <f>'&lt;&lt;CASH FLOW PROJECTIONS&gt;&gt;'!G50+'&lt;&lt;CASH FLOW PROJECTIONS&gt;&gt;FLTE'!G49</f>
        <v>0</v>
      </c>
      <c r="H49" s="26">
        <f>'&lt;&lt;CASH FLOW PROJECTIONS&gt;&gt;'!H50+'&lt;&lt;CASH FLOW PROJECTIONS&gt;&gt;FLTE'!H49</f>
        <v>0</v>
      </c>
      <c r="I49" s="26">
        <f>'&lt;&lt;CASH FLOW PROJECTIONS&gt;&gt;'!I50+'&lt;&lt;CASH FLOW PROJECTIONS&gt;&gt;FLTE'!I49</f>
        <v>0</v>
      </c>
      <c r="J49" s="26">
        <f>'&lt;&lt;CASH FLOW PROJECTIONS&gt;&gt;'!J50+'&lt;&lt;CASH FLOW PROJECTIONS&gt;&gt;FLTE'!J49</f>
        <v>0</v>
      </c>
      <c r="K49" s="26">
        <f>'&lt;&lt;CASH FLOW PROJECTIONS&gt;&gt;'!K50+'&lt;&lt;CASH FLOW PROJECTIONS&gt;&gt;FLTE'!K49</f>
        <v>0</v>
      </c>
      <c r="L49" s="26">
        <f>'&lt;&lt;CASH FLOW PROJECTIONS&gt;&gt;'!L50+'&lt;&lt;CASH FLOW PROJECTIONS&gt;&gt;FLTE'!L49</f>
        <v>0</v>
      </c>
      <c r="M49" s="26">
        <f>'&lt;&lt;CASH FLOW PROJECTIONS&gt;&gt;'!M50+'&lt;&lt;CASH FLOW PROJECTIONS&gt;&gt;FLTE'!M49</f>
        <v>0</v>
      </c>
      <c r="N49" s="26">
        <f>'&lt;&lt;CASH FLOW PROJECTIONS&gt;&gt;'!N50+'&lt;&lt;CASH FLOW PROJECTIONS&gt;&gt;FLTE'!N49</f>
        <v>0</v>
      </c>
      <c r="O49" s="26">
        <f>'&lt;&lt;CASH FLOW PROJECTIONS&gt;&gt;'!O50+'&lt;&lt;CASH FLOW PROJECTIONS&gt;&gt;FLTE'!O49</f>
        <v>0</v>
      </c>
      <c r="P49" s="26">
        <f>'&lt;&lt;CASH FLOW PROJECTIONS&gt;&gt;'!P50+'&lt;&lt;CASH FLOW PROJECTIONS&gt;&gt;FLTE'!P49</f>
        <v>0</v>
      </c>
      <c r="Q49" s="26">
        <f>'&lt;&lt;CASH FLOW PROJECTIONS&gt;&gt;'!Q50+'&lt;&lt;CASH FLOW PROJECTIONS&gt;&gt;FLTE'!Q49</f>
        <v>0</v>
      </c>
      <c r="R49" s="26">
        <f>'&lt;&lt;CASH FLOW PROJECTIONS&gt;&gt;'!R50+'&lt;&lt;CASH FLOW PROJECTIONS&gt;&gt;FLTE'!R49</f>
        <v>0</v>
      </c>
      <c r="S49" s="26">
        <f>'&lt;&lt;CASH FLOW PROJECTIONS&gt;&gt;'!S50+'&lt;&lt;CASH FLOW PROJECTIONS&gt;&gt;FLTE'!S49</f>
        <v>0</v>
      </c>
      <c r="T49" s="26">
        <f>'&lt;&lt;CASH FLOW PROJECTIONS&gt;&gt;'!T50+'&lt;&lt;CASH FLOW PROJECTIONS&gt;&gt;FLTE'!T49</f>
        <v>0</v>
      </c>
      <c r="U49" s="26">
        <f>'&lt;&lt;CASH FLOW PROJECTIONS&gt;&gt;'!U50+'&lt;&lt;CASH FLOW PROJECTIONS&gt;&gt;FLTE'!U49</f>
        <v>0</v>
      </c>
      <c r="V49" s="26">
        <f>'&lt;&lt;CASH FLOW PROJECTIONS&gt;&gt;'!V50+'&lt;&lt;CASH FLOW PROJECTIONS&gt;&gt;FLTE'!V49</f>
        <v>0</v>
      </c>
      <c r="W49" s="26">
        <f>'&lt;&lt;CASH FLOW PROJECTIONS&gt;&gt;'!W50+'&lt;&lt;CASH FLOW PROJECTIONS&gt;&gt;FLTE'!W49</f>
        <v>0</v>
      </c>
      <c r="X49" s="26">
        <f>'&lt;&lt;CASH FLOW PROJECTIONS&gt;&gt;'!X50+'&lt;&lt;CASH FLOW PROJECTIONS&gt;&gt;FLTE'!X49</f>
        <v>0</v>
      </c>
      <c r="Y49" s="26">
        <f>'&lt;&lt;CASH FLOW PROJECTIONS&gt;&gt;'!Y50+'&lt;&lt;CASH FLOW PROJECTIONS&gt;&gt;FLTE'!Y49</f>
        <v>0</v>
      </c>
      <c r="Z49" s="26">
        <f>'&lt;&lt;CASH FLOW PROJECTIONS&gt;&gt;'!Z50+'&lt;&lt;CASH FLOW PROJECTIONS&gt;&gt;FLTE'!Z49</f>
        <v>0</v>
      </c>
      <c r="AA49" s="26">
        <f>'&lt;&lt;CASH FLOW PROJECTIONS&gt;&gt;'!AA50+'&lt;&lt;CASH FLOW PROJECTIONS&gt;&gt;FLTE'!AA49</f>
        <v>0</v>
      </c>
      <c r="AB49" s="26">
        <f>'&lt;&lt;CASH FLOW PROJECTIONS&gt;&gt;'!AB50+'&lt;&lt;CASH FLOW PROJECTIONS&gt;&gt;FLTE'!AB49</f>
        <v>0</v>
      </c>
      <c r="AC49" s="26">
        <f>'&lt;&lt;CASH FLOW PROJECTIONS&gt;&gt;'!AC50+'&lt;&lt;CASH FLOW PROJECTIONS&gt;&gt;FLTE'!AC49</f>
        <v>0</v>
      </c>
      <c r="AD49" s="26">
        <f>'&lt;&lt;CASH FLOW PROJECTIONS&gt;&gt;'!AD50+'&lt;&lt;CASH FLOW PROJECTIONS&gt;&gt;FLTE'!AD49</f>
        <v>0</v>
      </c>
      <c r="AE49" s="26">
        <f>'&lt;&lt;CASH FLOW PROJECTIONS&gt;&gt;'!AE50+'&lt;&lt;CASH FLOW PROJECTIONS&gt;&gt;FLTE'!AE49</f>
        <v>0</v>
      </c>
      <c r="AF49" s="26">
        <f>'&lt;&lt;CASH FLOW PROJECTIONS&gt;&gt;'!AF50+'&lt;&lt;CASH FLOW PROJECTIONS&gt;&gt;FLTE'!AF49</f>
        <v>0</v>
      </c>
      <c r="AG49" s="26">
        <f>'&lt;&lt;CASH FLOW PROJECTIONS&gt;&gt;'!AG50+'&lt;&lt;CASH FLOW PROJECTIONS&gt;&gt;FLTE'!AG49</f>
        <v>0</v>
      </c>
      <c r="AH49" s="26">
        <f>'&lt;&lt;CASH FLOW PROJECTIONS&gt;&gt;'!AH50+'&lt;&lt;CASH FLOW PROJECTIONS&gt;&gt;FLTE'!AH49</f>
        <v>0</v>
      </c>
      <c r="AI49" s="26">
        <f>'&lt;&lt;CASH FLOW PROJECTIONS&gt;&gt;'!AI50+'&lt;&lt;CASH FLOW PROJECTIONS&gt;&gt;FLTE'!AI49</f>
        <v>0</v>
      </c>
      <c r="AJ49" s="26">
        <f>'&lt;&lt;CASH FLOW PROJECTIONS&gt;&gt;'!AJ50+'&lt;&lt;CASH FLOW PROJECTIONS&gt;&gt;FLTE'!AJ49</f>
        <v>0</v>
      </c>
      <c r="AK49" s="26">
        <f>'&lt;&lt;CASH FLOW PROJECTIONS&gt;&gt;'!AK50+'&lt;&lt;CASH FLOW PROJECTIONS&gt;&gt;FLTE'!AK49</f>
        <v>0</v>
      </c>
      <c r="AL49" s="26">
        <f>'&lt;&lt;CASH FLOW PROJECTIONS&gt;&gt;'!AL50+'&lt;&lt;CASH FLOW PROJECTIONS&gt;&gt;FLTE'!AL49</f>
        <v>0</v>
      </c>
      <c r="AM49" s="26">
        <f>'&lt;&lt;CASH FLOW PROJECTIONS&gt;&gt;'!AM50+'&lt;&lt;CASH FLOW PROJECTIONS&gt;&gt;FLTE'!AM49</f>
        <v>0</v>
      </c>
      <c r="AN49" s="26">
        <f>'&lt;&lt;CASH FLOW PROJECTIONS&gt;&gt;'!AN50+'&lt;&lt;CASH FLOW PROJECTIONS&gt;&gt;FLTE'!AN49</f>
        <v>0</v>
      </c>
      <c r="AO49" s="26">
        <f>'&lt;&lt;CASH FLOW PROJECTIONS&gt;&gt;'!AO50+'&lt;&lt;CASH FLOW PROJECTIONS&gt;&gt;FLTE'!AO49</f>
        <v>0</v>
      </c>
      <c r="AP49" s="26">
        <f>'&lt;&lt;CASH FLOW PROJECTIONS&gt;&gt;'!AP50+'&lt;&lt;CASH FLOW PROJECTIONS&gt;&gt;FLTE'!AP49</f>
        <v>0</v>
      </c>
      <c r="AQ49" s="26">
        <f>'&lt;&lt;CASH FLOW PROJECTIONS&gt;&gt;'!AQ50+'&lt;&lt;CASH FLOW PROJECTIONS&gt;&gt;FLTE'!AQ49</f>
        <v>0</v>
      </c>
      <c r="AR49" s="26">
        <f>'&lt;&lt;CASH FLOW PROJECTIONS&gt;&gt;'!AR50+'&lt;&lt;CASH FLOW PROJECTIONS&gt;&gt;FLTE'!AR49</f>
        <v>0</v>
      </c>
      <c r="AS49" s="26">
        <f>'&lt;&lt;CASH FLOW PROJECTIONS&gt;&gt;'!AS50+'&lt;&lt;CASH FLOW PROJECTIONS&gt;&gt;FLTE'!AS49</f>
        <v>0</v>
      </c>
      <c r="AT49" s="26">
        <f>'&lt;&lt;CASH FLOW PROJECTIONS&gt;&gt;'!AT50+'&lt;&lt;CASH FLOW PROJECTIONS&gt;&gt;FLTE'!AT49</f>
        <v>0</v>
      </c>
      <c r="AU49" s="26">
        <f>'&lt;&lt;CASH FLOW PROJECTIONS&gt;&gt;'!AU50+'&lt;&lt;CASH FLOW PROJECTIONS&gt;&gt;FLTE'!AU49</f>
        <v>0</v>
      </c>
      <c r="AV49" s="26">
        <f>'&lt;&lt;CASH FLOW PROJECTIONS&gt;&gt;'!AV50+'&lt;&lt;CASH FLOW PROJECTIONS&gt;&gt;FLTE'!AV49</f>
        <v>0</v>
      </c>
      <c r="AW49" s="26">
        <f>'&lt;&lt;CASH FLOW PROJECTIONS&gt;&gt;'!AW50+'&lt;&lt;CASH FLOW PROJECTIONS&gt;&gt;FLTE'!AW49</f>
        <v>0</v>
      </c>
      <c r="AX49" s="26">
        <f>'&lt;&lt;CASH FLOW PROJECTIONS&gt;&gt;'!AX50+'&lt;&lt;CASH FLOW PROJECTIONS&gt;&gt;FLTE'!AX49</f>
        <v>0</v>
      </c>
      <c r="AY49" s="26">
        <f>'&lt;&lt;CASH FLOW PROJECTIONS&gt;&gt;'!AY50+'&lt;&lt;CASH FLOW PROJECTIONS&gt;&gt;FLTE'!AY49</f>
        <v>0</v>
      </c>
      <c r="AZ49" s="26">
        <f>'&lt;&lt;CASH FLOW PROJECTIONS&gt;&gt;'!AZ50+'&lt;&lt;CASH FLOW PROJECTIONS&gt;&gt;FLTE'!AZ49</f>
        <v>0</v>
      </c>
      <c r="BA49" s="26">
        <f>'&lt;&lt;CASH FLOW PROJECTIONS&gt;&gt;'!BA50+'&lt;&lt;CASH FLOW PROJECTIONS&gt;&gt;FLTE'!BA49</f>
        <v>0</v>
      </c>
      <c r="BB49" s="26">
        <f>'&lt;&lt;CASH FLOW PROJECTIONS&gt;&gt;'!BB50+'&lt;&lt;CASH FLOW PROJECTIONS&gt;&gt;FLTE'!BB49</f>
        <v>0</v>
      </c>
      <c r="BC49" s="26">
        <f>'&lt;&lt;CASH FLOW PROJECTIONS&gt;&gt;'!BC50+'&lt;&lt;CASH FLOW PROJECTIONS&gt;&gt;FLTE'!BC49</f>
        <v>0</v>
      </c>
      <c r="BD49" s="26">
        <f>'&lt;&lt;CASH FLOW PROJECTIONS&gt;&gt;'!BD50+'&lt;&lt;CASH FLOW PROJECTIONS&gt;&gt;FLTE'!BD49</f>
        <v>0</v>
      </c>
      <c r="BE49" s="26">
        <f>'&lt;&lt;CASH FLOW PROJECTIONS&gt;&gt;'!BE50+'&lt;&lt;CASH FLOW PROJECTIONS&gt;&gt;FLTE'!BE49</f>
        <v>0</v>
      </c>
      <c r="BF49" s="26">
        <f>'&lt;&lt;CASH FLOW PROJECTIONS&gt;&gt;'!BF50+'&lt;&lt;CASH FLOW PROJECTIONS&gt;&gt;FLTE'!BF49</f>
        <v>0</v>
      </c>
      <c r="BG49" s="26">
        <f>'&lt;&lt;CASH FLOW PROJECTIONS&gt;&gt;'!BG50+'&lt;&lt;CASH FLOW PROJECTIONS&gt;&gt;FLTE'!BG49</f>
        <v>0</v>
      </c>
      <c r="BH49" s="26">
        <f>'&lt;&lt;CASH FLOW PROJECTIONS&gt;&gt;'!BH50+'&lt;&lt;CASH FLOW PROJECTIONS&gt;&gt;FLTE'!BH49</f>
        <v>0</v>
      </c>
      <c r="BI49" s="26">
        <f>'&lt;&lt;CASH FLOW PROJECTIONS&gt;&gt;'!BI50+'&lt;&lt;CASH FLOW PROJECTIONS&gt;&gt;FLTE'!BI49</f>
        <v>0</v>
      </c>
      <c r="BJ49" s="26">
        <f>'&lt;&lt;CASH FLOW PROJECTIONS&gt;&gt;'!BJ50+'&lt;&lt;CASH FLOW PROJECTIONS&gt;&gt;FLTE'!BJ49</f>
        <v>0</v>
      </c>
      <c r="BK49" s="26">
        <f>'&lt;&lt;CASH FLOW PROJECTIONS&gt;&gt;'!BK50+'&lt;&lt;CASH FLOW PROJECTIONS&gt;&gt;FLTE'!BK49</f>
        <v>0</v>
      </c>
      <c r="BL49" s="26">
        <f>'&lt;&lt;CASH FLOW PROJECTIONS&gt;&gt;'!BL50+'&lt;&lt;CASH FLOW PROJECTIONS&gt;&gt;FLTE'!BL49</f>
        <v>0</v>
      </c>
      <c r="BM49" s="26">
        <f>'&lt;&lt;CASH FLOW PROJECTIONS&gt;&gt;'!BM50+'&lt;&lt;CASH FLOW PROJECTIONS&gt;&gt;FLTE'!BM49</f>
        <v>0</v>
      </c>
      <c r="BN49" s="26">
        <f>'&lt;&lt;CASH FLOW PROJECTIONS&gt;&gt;'!BN50+'&lt;&lt;CASH FLOW PROJECTIONS&gt;&gt;FLTE'!BN49</f>
        <v>0</v>
      </c>
      <c r="BO49" s="26">
        <f>'&lt;&lt;CASH FLOW PROJECTIONS&gt;&gt;'!BO50+'&lt;&lt;CASH FLOW PROJECTIONS&gt;&gt;FLTE'!BO49</f>
        <v>0</v>
      </c>
      <c r="BP49" s="26">
        <f>'&lt;&lt;CASH FLOW PROJECTIONS&gt;&gt;'!BP50+'&lt;&lt;CASH FLOW PROJECTIONS&gt;&gt;FLTE'!BP49</f>
        <v>0</v>
      </c>
      <c r="BQ49" s="26">
        <f>'&lt;&lt;CASH FLOW PROJECTIONS&gt;&gt;'!BQ50+'&lt;&lt;CASH FLOW PROJECTIONS&gt;&gt;FLTE'!BQ49</f>
        <v>0</v>
      </c>
      <c r="BR49" s="26">
        <f>'&lt;&lt;CASH FLOW PROJECTIONS&gt;&gt;'!BR50+'&lt;&lt;CASH FLOW PROJECTIONS&gt;&gt;FLTE'!BR49</f>
        <v>0</v>
      </c>
    </row>
    <row r="50" spans="2:70" ht="25" customHeight="1" outlineLevel="1">
      <c r="B50" s="137" t="s">
        <v>73</v>
      </c>
      <c r="C50" s="26">
        <f>'&lt;&lt;CASH FLOW PROJECTIONS&gt;&gt;'!C51+'&lt;&lt;CASH FLOW PROJECTIONS&gt;&gt;FLTE'!C50</f>
        <v>0</v>
      </c>
      <c r="D50" s="26">
        <f>'&lt;&lt;CASH FLOW PROJECTIONS&gt;&gt;'!D51+'&lt;&lt;CASH FLOW PROJECTIONS&gt;&gt;FLTE'!D50</f>
        <v>51000000</v>
      </c>
      <c r="E50" s="26">
        <f>'&lt;&lt;CASH FLOW PROJECTIONS&gt;&gt;'!E51+'&lt;&lt;CASH FLOW PROJECTIONS&gt;&gt;FLTE'!E50</f>
        <v>51000000</v>
      </c>
      <c r="F50" s="26">
        <f>'&lt;&lt;CASH FLOW PROJECTIONS&gt;&gt;'!F51+'&lt;&lt;CASH FLOW PROJECTIONS&gt;&gt;FLTE'!F50</f>
        <v>51000000</v>
      </c>
      <c r="G50" s="26">
        <f>'&lt;&lt;CASH FLOW PROJECTIONS&gt;&gt;'!G51+'&lt;&lt;CASH FLOW PROJECTIONS&gt;&gt;FLTE'!G50</f>
        <v>51400000</v>
      </c>
      <c r="H50" s="26">
        <f>'&lt;&lt;CASH FLOW PROJECTIONS&gt;&gt;'!H51+'&lt;&lt;CASH FLOW PROJECTIONS&gt;&gt;FLTE'!H50</f>
        <v>51400000</v>
      </c>
      <c r="I50" s="26">
        <f>'&lt;&lt;CASH FLOW PROJECTIONS&gt;&gt;'!I51+'&lt;&lt;CASH FLOW PROJECTIONS&gt;&gt;FLTE'!I50</f>
        <v>0</v>
      </c>
      <c r="J50" s="26">
        <f>'&lt;&lt;CASH FLOW PROJECTIONS&gt;&gt;'!J51+'&lt;&lt;CASH FLOW PROJECTIONS&gt;&gt;FLTE'!J50</f>
        <v>0</v>
      </c>
      <c r="K50" s="26">
        <f>'&lt;&lt;CASH FLOW PROJECTIONS&gt;&gt;'!K51+'&lt;&lt;CASH FLOW PROJECTIONS&gt;&gt;FLTE'!K50</f>
        <v>0</v>
      </c>
      <c r="L50" s="26">
        <f>'&lt;&lt;CASH FLOW PROJECTIONS&gt;&gt;'!L51+'&lt;&lt;CASH FLOW PROJECTIONS&gt;&gt;FLTE'!L50</f>
        <v>0</v>
      </c>
      <c r="M50" s="26">
        <f>'&lt;&lt;CASH FLOW PROJECTIONS&gt;&gt;'!M51+'&lt;&lt;CASH FLOW PROJECTIONS&gt;&gt;FLTE'!M50</f>
        <v>0</v>
      </c>
      <c r="N50" s="26">
        <f>'&lt;&lt;CASH FLOW PROJECTIONS&gt;&gt;'!N51+'&lt;&lt;CASH FLOW PROJECTIONS&gt;&gt;FLTE'!N50</f>
        <v>0</v>
      </c>
      <c r="O50" s="26">
        <f>'&lt;&lt;CASH FLOW PROJECTIONS&gt;&gt;'!O51+'&lt;&lt;CASH FLOW PROJECTIONS&gt;&gt;FLTE'!O50</f>
        <v>0</v>
      </c>
      <c r="P50" s="26">
        <f>'&lt;&lt;CASH FLOW PROJECTIONS&gt;&gt;'!P51+'&lt;&lt;CASH FLOW PROJECTIONS&gt;&gt;FLTE'!P50</f>
        <v>0</v>
      </c>
      <c r="Q50" s="26">
        <f>'&lt;&lt;CASH FLOW PROJECTIONS&gt;&gt;'!Q51+'&lt;&lt;CASH FLOW PROJECTIONS&gt;&gt;FLTE'!Q50</f>
        <v>0</v>
      </c>
      <c r="R50" s="26">
        <f>'&lt;&lt;CASH FLOW PROJECTIONS&gt;&gt;'!R51+'&lt;&lt;CASH FLOW PROJECTIONS&gt;&gt;FLTE'!R50</f>
        <v>0</v>
      </c>
      <c r="S50" s="26">
        <f>'&lt;&lt;CASH FLOW PROJECTIONS&gt;&gt;'!S51+'&lt;&lt;CASH FLOW PROJECTIONS&gt;&gt;FLTE'!S50</f>
        <v>0</v>
      </c>
      <c r="T50" s="26">
        <f>'&lt;&lt;CASH FLOW PROJECTIONS&gt;&gt;'!T51+'&lt;&lt;CASH FLOW PROJECTIONS&gt;&gt;FLTE'!T50</f>
        <v>0</v>
      </c>
      <c r="U50" s="26">
        <f>'&lt;&lt;CASH FLOW PROJECTIONS&gt;&gt;'!U51+'&lt;&lt;CASH FLOW PROJECTIONS&gt;&gt;FLTE'!U50</f>
        <v>0</v>
      </c>
      <c r="V50" s="26">
        <f>'&lt;&lt;CASH FLOW PROJECTIONS&gt;&gt;'!V51+'&lt;&lt;CASH FLOW PROJECTIONS&gt;&gt;FLTE'!V50</f>
        <v>0</v>
      </c>
      <c r="W50" s="26">
        <f>'&lt;&lt;CASH FLOW PROJECTIONS&gt;&gt;'!W51+'&lt;&lt;CASH FLOW PROJECTIONS&gt;&gt;FLTE'!W50</f>
        <v>0</v>
      </c>
      <c r="X50" s="26">
        <f>'&lt;&lt;CASH FLOW PROJECTIONS&gt;&gt;'!X51+'&lt;&lt;CASH FLOW PROJECTIONS&gt;&gt;FLTE'!X50</f>
        <v>0</v>
      </c>
      <c r="Y50" s="26">
        <f>'&lt;&lt;CASH FLOW PROJECTIONS&gt;&gt;'!Y51+'&lt;&lt;CASH FLOW PROJECTIONS&gt;&gt;FLTE'!Y50</f>
        <v>0</v>
      </c>
      <c r="Z50" s="26">
        <f>'&lt;&lt;CASH FLOW PROJECTIONS&gt;&gt;'!Z51+'&lt;&lt;CASH FLOW PROJECTIONS&gt;&gt;FLTE'!Z50</f>
        <v>0</v>
      </c>
      <c r="AA50" s="26">
        <f>'&lt;&lt;CASH FLOW PROJECTIONS&gt;&gt;'!AA51+'&lt;&lt;CASH FLOW PROJECTIONS&gt;&gt;FLTE'!AA50</f>
        <v>0</v>
      </c>
      <c r="AB50" s="26">
        <f>'&lt;&lt;CASH FLOW PROJECTIONS&gt;&gt;'!AB51+'&lt;&lt;CASH FLOW PROJECTIONS&gt;&gt;FLTE'!AB50</f>
        <v>0</v>
      </c>
      <c r="AC50" s="26">
        <f>'&lt;&lt;CASH FLOW PROJECTIONS&gt;&gt;'!AC51+'&lt;&lt;CASH FLOW PROJECTIONS&gt;&gt;FLTE'!AC50</f>
        <v>0</v>
      </c>
      <c r="AD50" s="26">
        <f>'&lt;&lt;CASH FLOW PROJECTIONS&gt;&gt;'!AD51+'&lt;&lt;CASH FLOW PROJECTIONS&gt;&gt;FLTE'!AD50</f>
        <v>0</v>
      </c>
      <c r="AE50" s="26">
        <f>'&lt;&lt;CASH FLOW PROJECTIONS&gt;&gt;'!AE51+'&lt;&lt;CASH FLOW PROJECTIONS&gt;&gt;FLTE'!AE50</f>
        <v>0</v>
      </c>
      <c r="AF50" s="26">
        <f>'&lt;&lt;CASH FLOW PROJECTIONS&gt;&gt;'!AF51+'&lt;&lt;CASH FLOW PROJECTIONS&gt;&gt;FLTE'!AF50</f>
        <v>0</v>
      </c>
      <c r="AG50" s="26">
        <f>'&lt;&lt;CASH FLOW PROJECTIONS&gt;&gt;'!AG51+'&lt;&lt;CASH FLOW PROJECTIONS&gt;&gt;FLTE'!AG50</f>
        <v>0</v>
      </c>
      <c r="AH50" s="26">
        <f>'&lt;&lt;CASH FLOW PROJECTIONS&gt;&gt;'!AH51+'&lt;&lt;CASH FLOW PROJECTIONS&gt;&gt;FLTE'!AH50</f>
        <v>0</v>
      </c>
      <c r="AI50" s="26">
        <f>'&lt;&lt;CASH FLOW PROJECTIONS&gt;&gt;'!AI51+'&lt;&lt;CASH FLOW PROJECTIONS&gt;&gt;FLTE'!AI50</f>
        <v>0</v>
      </c>
      <c r="AJ50" s="26">
        <f>'&lt;&lt;CASH FLOW PROJECTIONS&gt;&gt;'!AJ51+'&lt;&lt;CASH FLOW PROJECTIONS&gt;&gt;FLTE'!AJ50</f>
        <v>0</v>
      </c>
      <c r="AK50" s="26">
        <f>'&lt;&lt;CASH FLOW PROJECTIONS&gt;&gt;'!AK51+'&lt;&lt;CASH FLOW PROJECTIONS&gt;&gt;FLTE'!AK50</f>
        <v>0</v>
      </c>
      <c r="AL50" s="26">
        <f>'&lt;&lt;CASH FLOW PROJECTIONS&gt;&gt;'!AL51+'&lt;&lt;CASH FLOW PROJECTIONS&gt;&gt;FLTE'!AL50</f>
        <v>0</v>
      </c>
      <c r="AM50" s="26">
        <f>'&lt;&lt;CASH FLOW PROJECTIONS&gt;&gt;'!AM51+'&lt;&lt;CASH FLOW PROJECTIONS&gt;&gt;FLTE'!AM50</f>
        <v>0</v>
      </c>
      <c r="AN50" s="26">
        <f>'&lt;&lt;CASH FLOW PROJECTIONS&gt;&gt;'!AN51+'&lt;&lt;CASH FLOW PROJECTIONS&gt;&gt;FLTE'!AN50</f>
        <v>0</v>
      </c>
      <c r="AO50" s="26">
        <f>'&lt;&lt;CASH FLOW PROJECTIONS&gt;&gt;'!AO51+'&lt;&lt;CASH FLOW PROJECTIONS&gt;&gt;FLTE'!AO50</f>
        <v>0</v>
      </c>
      <c r="AP50" s="26">
        <f>'&lt;&lt;CASH FLOW PROJECTIONS&gt;&gt;'!AP51+'&lt;&lt;CASH FLOW PROJECTIONS&gt;&gt;FLTE'!AP50</f>
        <v>0</v>
      </c>
      <c r="AQ50" s="26">
        <f>'&lt;&lt;CASH FLOW PROJECTIONS&gt;&gt;'!AQ51+'&lt;&lt;CASH FLOW PROJECTIONS&gt;&gt;FLTE'!AQ50</f>
        <v>0</v>
      </c>
      <c r="AR50" s="26">
        <f>'&lt;&lt;CASH FLOW PROJECTIONS&gt;&gt;'!AR51+'&lt;&lt;CASH FLOW PROJECTIONS&gt;&gt;FLTE'!AR50</f>
        <v>0</v>
      </c>
      <c r="AS50" s="26">
        <f>'&lt;&lt;CASH FLOW PROJECTIONS&gt;&gt;'!AS51+'&lt;&lt;CASH FLOW PROJECTIONS&gt;&gt;FLTE'!AS50</f>
        <v>0</v>
      </c>
      <c r="AT50" s="26">
        <f>'&lt;&lt;CASH FLOW PROJECTIONS&gt;&gt;'!AT51+'&lt;&lt;CASH FLOW PROJECTIONS&gt;&gt;FLTE'!AT50</f>
        <v>0</v>
      </c>
      <c r="AU50" s="26">
        <f>'&lt;&lt;CASH FLOW PROJECTIONS&gt;&gt;'!AU51+'&lt;&lt;CASH FLOW PROJECTIONS&gt;&gt;FLTE'!AU50</f>
        <v>0</v>
      </c>
      <c r="AV50" s="26">
        <f>'&lt;&lt;CASH FLOW PROJECTIONS&gt;&gt;'!AV51+'&lt;&lt;CASH FLOW PROJECTIONS&gt;&gt;FLTE'!AV50</f>
        <v>0</v>
      </c>
      <c r="AW50" s="26">
        <f>'&lt;&lt;CASH FLOW PROJECTIONS&gt;&gt;'!AW51+'&lt;&lt;CASH FLOW PROJECTIONS&gt;&gt;FLTE'!AW50</f>
        <v>0</v>
      </c>
      <c r="AX50" s="26">
        <f>'&lt;&lt;CASH FLOW PROJECTIONS&gt;&gt;'!AX51+'&lt;&lt;CASH FLOW PROJECTIONS&gt;&gt;FLTE'!AX50</f>
        <v>0</v>
      </c>
      <c r="AY50" s="26">
        <f>'&lt;&lt;CASH FLOW PROJECTIONS&gt;&gt;'!AY51+'&lt;&lt;CASH FLOW PROJECTIONS&gt;&gt;FLTE'!AY50</f>
        <v>0</v>
      </c>
      <c r="AZ50" s="26">
        <f>'&lt;&lt;CASH FLOW PROJECTIONS&gt;&gt;'!AZ51+'&lt;&lt;CASH FLOW PROJECTIONS&gt;&gt;FLTE'!AZ50</f>
        <v>0</v>
      </c>
      <c r="BA50" s="26">
        <f>'&lt;&lt;CASH FLOW PROJECTIONS&gt;&gt;'!BA51+'&lt;&lt;CASH FLOW PROJECTIONS&gt;&gt;FLTE'!BA50</f>
        <v>0</v>
      </c>
      <c r="BB50" s="26">
        <f>'&lt;&lt;CASH FLOW PROJECTIONS&gt;&gt;'!BB51+'&lt;&lt;CASH FLOW PROJECTIONS&gt;&gt;FLTE'!BB50</f>
        <v>0</v>
      </c>
      <c r="BC50" s="26">
        <f>'&lt;&lt;CASH FLOW PROJECTIONS&gt;&gt;'!BC51+'&lt;&lt;CASH FLOW PROJECTIONS&gt;&gt;FLTE'!BC50</f>
        <v>0</v>
      </c>
      <c r="BD50" s="26">
        <f>'&lt;&lt;CASH FLOW PROJECTIONS&gt;&gt;'!BD51+'&lt;&lt;CASH FLOW PROJECTIONS&gt;&gt;FLTE'!BD50</f>
        <v>0</v>
      </c>
      <c r="BE50" s="26">
        <f>'&lt;&lt;CASH FLOW PROJECTIONS&gt;&gt;'!BE51+'&lt;&lt;CASH FLOW PROJECTIONS&gt;&gt;FLTE'!BE50</f>
        <v>0</v>
      </c>
      <c r="BF50" s="26">
        <f>'&lt;&lt;CASH FLOW PROJECTIONS&gt;&gt;'!BF51+'&lt;&lt;CASH FLOW PROJECTIONS&gt;&gt;FLTE'!BF50</f>
        <v>0</v>
      </c>
      <c r="BG50" s="26">
        <f>'&lt;&lt;CASH FLOW PROJECTIONS&gt;&gt;'!BG51+'&lt;&lt;CASH FLOW PROJECTIONS&gt;&gt;FLTE'!BG50</f>
        <v>0</v>
      </c>
      <c r="BH50" s="26">
        <f>'&lt;&lt;CASH FLOW PROJECTIONS&gt;&gt;'!BH51+'&lt;&lt;CASH FLOW PROJECTIONS&gt;&gt;FLTE'!BH50</f>
        <v>0</v>
      </c>
      <c r="BI50" s="26">
        <f>'&lt;&lt;CASH FLOW PROJECTIONS&gt;&gt;'!BI51+'&lt;&lt;CASH FLOW PROJECTIONS&gt;&gt;FLTE'!BI50</f>
        <v>0</v>
      </c>
      <c r="BJ50" s="26">
        <f>'&lt;&lt;CASH FLOW PROJECTIONS&gt;&gt;'!BJ51+'&lt;&lt;CASH FLOW PROJECTIONS&gt;&gt;FLTE'!BJ50</f>
        <v>0</v>
      </c>
      <c r="BK50" s="26">
        <f>'&lt;&lt;CASH FLOW PROJECTIONS&gt;&gt;'!BK51+'&lt;&lt;CASH FLOW PROJECTIONS&gt;&gt;FLTE'!BK50</f>
        <v>0</v>
      </c>
      <c r="BL50" s="26">
        <f>'&lt;&lt;CASH FLOW PROJECTIONS&gt;&gt;'!BL51+'&lt;&lt;CASH FLOW PROJECTIONS&gt;&gt;FLTE'!BL50</f>
        <v>0</v>
      </c>
      <c r="BM50" s="26">
        <f>'&lt;&lt;CASH FLOW PROJECTIONS&gt;&gt;'!BM51+'&lt;&lt;CASH FLOW PROJECTIONS&gt;&gt;FLTE'!BM50</f>
        <v>0</v>
      </c>
      <c r="BN50" s="26">
        <f>'&lt;&lt;CASH FLOW PROJECTIONS&gt;&gt;'!BN51+'&lt;&lt;CASH FLOW PROJECTIONS&gt;&gt;FLTE'!BN50</f>
        <v>0</v>
      </c>
      <c r="BO50" s="26">
        <f>'&lt;&lt;CASH FLOW PROJECTIONS&gt;&gt;'!BO51+'&lt;&lt;CASH FLOW PROJECTIONS&gt;&gt;FLTE'!BO50</f>
        <v>0</v>
      </c>
      <c r="BP50" s="26">
        <f>'&lt;&lt;CASH FLOW PROJECTIONS&gt;&gt;'!BP51+'&lt;&lt;CASH FLOW PROJECTIONS&gt;&gt;FLTE'!BP50</f>
        <v>0</v>
      </c>
      <c r="BQ50" s="26">
        <f>'&lt;&lt;CASH FLOW PROJECTIONS&gt;&gt;'!BQ51+'&lt;&lt;CASH FLOW PROJECTIONS&gt;&gt;FLTE'!BQ50</f>
        <v>0</v>
      </c>
      <c r="BR50" s="26">
        <f>'&lt;&lt;CASH FLOW PROJECTIONS&gt;&gt;'!BR51+'&lt;&lt;CASH FLOW PROJECTIONS&gt;&gt;FLTE'!BR50</f>
        <v>0</v>
      </c>
    </row>
    <row r="51" spans="2:70" ht="25" customHeight="1" outlineLevel="1">
      <c r="B51" s="137" t="s">
        <v>74</v>
      </c>
      <c r="C51" s="26">
        <f>'&lt;&lt;CASH FLOW PROJECTIONS&gt;&gt;'!C52+'&lt;&lt;CASH FLOW PROJECTIONS&gt;&gt;FLTE'!C51</f>
        <v>0</v>
      </c>
      <c r="D51" s="26">
        <f>'&lt;&lt;CASH FLOW PROJECTIONS&gt;&gt;'!D52+'&lt;&lt;CASH FLOW PROJECTIONS&gt;&gt;FLTE'!D51</f>
        <v>0</v>
      </c>
      <c r="E51" s="26">
        <f>'&lt;&lt;CASH FLOW PROJECTIONS&gt;&gt;'!E52+'&lt;&lt;CASH FLOW PROJECTIONS&gt;&gt;FLTE'!E51</f>
        <v>0</v>
      </c>
      <c r="F51" s="26">
        <f>'&lt;&lt;CASH FLOW PROJECTIONS&gt;&gt;'!F52+'&lt;&lt;CASH FLOW PROJECTIONS&gt;&gt;FLTE'!F51</f>
        <v>0</v>
      </c>
      <c r="G51" s="26">
        <f>'&lt;&lt;CASH FLOW PROJECTIONS&gt;&gt;'!G52+'&lt;&lt;CASH FLOW PROJECTIONS&gt;&gt;FLTE'!G51</f>
        <v>22500000</v>
      </c>
      <c r="H51" s="26">
        <f>'&lt;&lt;CASH FLOW PROJECTIONS&gt;&gt;'!H52+'&lt;&lt;CASH FLOW PROJECTIONS&gt;&gt;FLTE'!H51</f>
        <v>0</v>
      </c>
      <c r="I51" s="26">
        <f>'&lt;&lt;CASH FLOW PROJECTIONS&gt;&gt;'!I52+'&lt;&lt;CASH FLOW PROJECTIONS&gt;&gt;FLTE'!I51</f>
        <v>0</v>
      </c>
      <c r="J51" s="26">
        <f>'&lt;&lt;CASH FLOW PROJECTIONS&gt;&gt;'!J52+'&lt;&lt;CASH FLOW PROJECTIONS&gt;&gt;FLTE'!J51</f>
        <v>0</v>
      </c>
      <c r="K51" s="26">
        <f>'&lt;&lt;CASH FLOW PROJECTIONS&gt;&gt;'!K52+'&lt;&lt;CASH FLOW PROJECTIONS&gt;&gt;FLTE'!K51</f>
        <v>0</v>
      </c>
      <c r="L51" s="26">
        <f>'&lt;&lt;CASH FLOW PROJECTIONS&gt;&gt;'!L52+'&lt;&lt;CASH FLOW PROJECTIONS&gt;&gt;FLTE'!L51</f>
        <v>0</v>
      </c>
      <c r="M51" s="26">
        <f>'&lt;&lt;CASH FLOW PROJECTIONS&gt;&gt;'!M52+'&lt;&lt;CASH FLOW PROJECTIONS&gt;&gt;FLTE'!M51</f>
        <v>0</v>
      </c>
      <c r="N51" s="26">
        <f>'&lt;&lt;CASH FLOW PROJECTIONS&gt;&gt;'!N52+'&lt;&lt;CASH FLOW PROJECTIONS&gt;&gt;FLTE'!N51</f>
        <v>0</v>
      </c>
      <c r="O51" s="26">
        <f>'&lt;&lt;CASH FLOW PROJECTIONS&gt;&gt;'!O52+'&lt;&lt;CASH FLOW PROJECTIONS&gt;&gt;FLTE'!O51</f>
        <v>0</v>
      </c>
      <c r="P51" s="26">
        <f>'&lt;&lt;CASH FLOW PROJECTIONS&gt;&gt;'!P52+'&lt;&lt;CASH FLOW PROJECTIONS&gt;&gt;FLTE'!P51</f>
        <v>0</v>
      </c>
      <c r="Q51" s="26">
        <f>'&lt;&lt;CASH FLOW PROJECTIONS&gt;&gt;'!Q52+'&lt;&lt;CASH FLOW PROJECTIONS&gt;&gt;FLTE'!Q51</f>
        <v>0</v>
      </c>
      <c r="R51" s="26">
        <f>'&lt;&lt;CASH FLOW PROJECTIONS&gt;&gt;'!R52+'&lt;&lt;CASH FLOW PROJECTIONS&gt;&gt;FLTE'!R51</f>
        <v>0</v>
      </c>
      <c r="S51" s="26">
        <f>'&lt;&lt;CASH FLOW PROJECTIONS&gt;&gt;'!S52+'&lt;&lt;CASH FLOW PROJECTIONS&gt;&gt;FLTE'!S51</f>
        <v>0</v>
      </c>
      <c r="T51" s="26">
        <f>'&lt;&lt;CASH FLOW PROJECTIONS&gt;&gt;'!T52+'&lt;&lt;CASH FLOW PROJECTIONS&gt;&gt;FLTE'!T51</f>
        <v>0</v>
      </c>
      <c r="U51" s="26">
        <f>'&lt;&lt;CASH FLOW PROJECTIONS&gt;&gt;'!U52+'&lt;&lt;CASH FLOW PROJECTIONS&gt;&gt;FLTE'!U51</f>
        <v>0</v>
      </c>
      <c r="V51" s="26">
        <f>'&lt;&lt;CASH FLOW PROJECTIONS&gt;&gt;'!V52+'&lt;&lt;CASH FLOW PROJECTIONS&gt;&gt;FLTE'!V51</f>
        <v>0</v>
      </c>
      <c r="W51" s="26">
        <f>'&lt;&lt;CASH FLOW PROJECTIONS&gt;&gt;'!W52+'&lt;&lt;CASH FLOW PROJECTIONS&gt;&gt;FLTE'!W51</f>
        <v>0</v>
      </c>
      <c r="X51" s="26">
        <f>'&lt;&lt;CASH FLOW PROJECTIONS&gt;&gt;'!X52+'&lt;&lt;CASH FLOW PROJECTIONS&gt;&gt;FLTE'!X51</f>
        <v>0</v>
      </c>
      <c r="Y51" s="26">
        <f>'&lt;&lt;CASH FLOW PROJECTIONS&gt;&gt;'!Y52+'&lt;&lt;CASH FLOW PROJECTIONS&gt;&gt;FLTE'!Y51</f>
        <v>0</v>
      </c>
      <c r="Z51" s="26">
        <f>'&lt;&lt;CASH FLOW PROJECTIONS&gt;&gt;'!Z52+'&lt;&lt;CASH FLOW PROJECTIONS&gt;&gt;FLTE'!Z51</f>
        <v>0</v>
      </c>
      <c r="AA51" s="26">
        <f>'&lt;&lt;CASH FLOW PROJECTIONS&gt;&gt;'!AA52+'&lt;&lt;CASH FLOW PROJECTIONS&gt;&gt;FLTE'!AA51</f>
        <v>0</v>
      </c>
      <c r="AB51" s="26">
        <f>'&lt;&lt;CASH FLOW PROJECTIONS&gt;&gt;'!AB52+'&lt;&lt;CASH FLOW PROJECTIONS&gt;&gt;FLTE'!AB51</f>
        <v>0</v>
      </c>
      <c r="AC51" s="26">
        <f>'&lt;&lt;CASH FLOW PROJECTIONS&gt;&gt;'!AC52+'&lt;&lt;CASH FLOW PROJECTIONS&gt;&gt;FLTE'!AC51</f>
        <v>0</v>
      </c>
      <c r="AD51" s="26">
        <f>'&lt;&lt;CASH FLOW PROJECTIONS&gt;&gt;'!AD52+'&lt;&lt;CASH FLOW PROJECTIONS&gt;&gt;FLTE'!AD51</f>
        <v>0</v>
      </c>
      <c r="AE51" s="26">
        <f>'&lt;&lt;CASH FLOW PROJECTIONS&gt;&gt;'!AE52+'&lt;&lt;CASH FLOW PROJECTIONS&gt;&gt;FLTE'!AE51</f>
        <v>0</v>
      </c>
      <c r="AF51" s="26">
        <f>'&lt;&lt;CASH FLOW PROJECTIONS&gt;&gt;'!AF52+'&lt;&lt;CASH FLOW PROJECTIONS&gt;&gt;FLTE'!AF51</f>
        <v>0</v>
      </c>
      <c r="AG51" s="26">
        <f>'&lt;&lt;CASH FLOW PROJECTIONS&gt;&gt;'!AG52+'&lt;&lt;CASH FLOW PROJECTIONS&gt;&gt;FLTE'!AG51</f>
        <v>0</v>
      </c>
      <c r="AH51" s="26">
        <f>'&lt;&lt;CASH FLOW PROJECTIONS&gt;&gt;'!AH52+'&lt;&lt;CASH FLOW PROJECTIONS&gt;&gt;FLTE'!AH51</f>
        <v>0</v>
      </c>
      <c r="AI51" s="26">
        <f>'&lt;&lt;CASH FLOW PROJECTIONS&gt;&gt;'!AI52+'&lt;&lt;CASH FLOW PROJECTIONS&gt;&gt;FLTE'!AI51</f>
        <v>0</v>
      </c>
      <c r="AJ51" s="26">
        <f>'&lt;&lt;CASH FLOW PROJECTIONS&gt;&gt;'!AJ52+'&lt;&lt;CASH FLOW PROJECTIONS&gt;&gt;FLTE'!AJ51</f>
        <v>0</v>
      </c>
      <c r="AK51" s="26">
        <f>'&lt;&lt;CASH FLOW PROJECTIONS&gt;&gt;'!AK52+'&lt;&lt;CASH FLOW PROJECTIONS&gt;&gt;FLTE'!AK51</f>
        <v>0</v>
      </c>
      <c r="AL51" s="26">
        <f>'&lt;&lt;CASH FLOW PROJECTIONS&gt;&gt;'!AL52+'&lt;&lt;CASH FLOW PROJECTIONS&gt;&gt;FLTE'!AL51</f>
        <v>0</v>
      </c>
      <c r="AM51" s="26">
        <f>'&lt;&lt;CASH FLOW PROJECTIONS&gt;&gt;'!AM52+'&lt;&lt;CASH FLOW PROJECTIONS&gt;&gt;FLTE'!AM51</f>
        <v>0</v>
      </c>
      <c r="AN51" s="26">
        <f>'&lt;&lt;CASH FLOW PROJECTIONS&gt;&gt;'!AN52+'&lt;&lt;CASH FLOW PROJECTIONS&gt;&gt;FLTE'!AN51</f>
        <v>0</v>
      </c>
      <c r="AO51" s="26">
        <f>'&lt;&lt;CASH FLOW PROJECTIONS&gt;&gt;'!AO52+'&lt;&lt;CASH FLOW PROJECTIONS&gt;&gt;FLTE'!AO51</f>
        <v>0</v>
      </c>
      <c r="AP51" s="26">
        <f>'&lt;&lt;CASH FLOW PROJECTIONS&gt;&gt;'!AP52+'&lt;&lt;CASH FLOW PROJECTIONS&gt;&gt;FLTE'!AP51</f>
        <v>0</v>
      </c>
      <c r="AQ51" s="26">
        <f>'&lt;&lt;CASH FLOW PROJECTIONS&gt;&gt;'!AQ52+'&lt;&lt;CASH FLOW PROJECTIONS&gt;&gt;FLTE'!AQ51</f>
        <v>0</v>
      </c>
      <c r="AR51" s="26">
        <f>'&lt;&lt;CASH FLOW PROJECTIONS&gt;&gt;'!AR52+'&lt;&lt;CASH FLOW PROJECTIONS&gt;&gt;FLTE'!AR51</f>
        <v>0</v>
      </c>
      <c r="AS51" s="26">
        <f>'&lt;&lt;CASH FLOW PROJECTIONS&gt;&gt;'!AS52+'&lt;&lt;CASH FLOW PROJECTIONS&gt;&gt;FLTE'!AS51</f>
        <v>0</v>
      </c>
      <c r="AT51" s="26">
        <f>'&lt;&lt;CASH FLOW PROJECTIONS&gt;&gt;'!AT52+'&lt;&lt;CASH FLOW PROJECTIONS&gt;&gt;FLTE'!AT51</f>
        <v>0</v>
      </c>
      <c r="AU51" s="26">
        <f>'&lt;&lt;CASH FLOW PROJECTIONS&gt;&gt;'!AU52+'&lt;&lt;CASH FLOW PROJECTIONS&gt;&gt;FLTE'!AU51</f>
        <v>0</v>
      </c>
      <c r="AV51" s="26">
        <f>'&lt;&lt;CASH FLOW PROJECTIONS&gt;&gt;'!AV52+'&lt;&lt;CASH FLOW PROJECTIONS&gt;&gt;FLTE'!AV51</f>
        <v>0</v>
      </c>
      <c r="AW51" s="26">
        <f>'&lt;&lt;CASH FLOW PROJECTIONS&gt;&gt;'!AW52+'&lt;&lt;CASH FLOW PROJECTIONS&gt;&gt;FLTE'!AW51</f>
        <v>0</v>
      </c>
      <c r="AX51" s="26">
        <f>'&lt;&lt;CASH FLOW PROJECTIONS&gt;&gt;'!AX52+'&lt;&lt;CASH FLOW PROJECTIONS&gt;&gt;FLTE'!AX51</f>
        <v>0</v>
      </c>
      <c r="AY51" s="26">
        <f>'&lt;&lt;CASH FLOW PROJECTIONS&gt;&gt;'!AY52+'&lt;&lt;CASH FLOW PROJECTIONS&gt;&gt;FLTE'!AY51</f>
        <v>0</v>
      </c>
      <c r="AZ51" s="26">
        <f>'&lt;&lt;CASH FLOW PROJECTIONS&gt;&gt;'!AZ52+'&lt;&lt;CASH FLOW PROJECTIONS&gt;&gt;FLTE'!AZ51</f>
        <v>0</v>
      </c>
      <c r="BA51" s="26">
        <f>'&lt;&lt;CASH FLOW PROJECTIONS&gt;&gt;'!BA52+'&lt;&lt;CASH FLOW PROJECTIONS&gt;&gt;FLTE'!BA51</f>
        <v>0</v>
      </c>
      <c r="BB51" s="26">
        <f>'&lt;&lt;CASH FLOW PROJECTIONS&gt;&gt;'!BB52+'&lt;&lt;CASH FLOW PROJECTIONS&gt;&gt;FLTE'!BB51</f>
        <v>0</v>
      </c>
      <c r="BC51" s="26">
        <f>'&lt;&lt;CASH FLOW PROJECTIONS&gt;&gt;'!BC52+'&lt;&lt;CASH FLOW PROJECTIONS&gt;&gt;FLTE'!BC51</f>
        <v>0</v>
      </c>
      <c r="BD51" s="26">
        <f>'&lt;&lt;CASH FLOW PROJECTIONS&gt;&gt;'!BD52+'&lt;&lt;CASH FLOW PROJECTIONS&gt;&gt;FLTE'!BD51</f>
        <v>0</v>
      </c>
      <c r="BE51" s="26">
        <f>'&lt;&lt;CASH FLOW PROJECTIONS&gt;&gt;'!BE52+'&lt;&lt;CASH FLOW PROJECTIONS&gt;&gt;FLTE'!BE51</f>
        <v>0</v>
      </c>
      <c r="BF51" s="26">
        <f>'&lt;&lt;CASH FLOW PROJECTIONS&gt;&gt;'!BF52+'&lt;&lt;CASH FLOW PROJECTIONS&gt;&gt;FLTE'!BF51</f>
        <v>0</v>
      </c>
      <c r="BG51" s="26">
        <f>'&lt;&lt;CASH FLOW PROJECTIONS&gt;&gt;'!BG52+'&lt;&lt;CASH FLOW PROJECTIONS&gt;&gt;FLTE'!BG51</f>
        <v>0</v>
      </c>
      <c r="BH51" s="26">
        <f>'&lt;&lt;CASH FLOW PROJECTIONS&gt;&gt;'!BH52+'&lt;&lt;CASH FLOW PROJECTIONS&gt;&gt;FLTE'!BH51</f>
        <v>0</v>
      </c>
      <c r="BI51" s="26">
        <f>'&lt;&lt;CASH FLOW PROJECTIONS&gt;&gt;'!BI52+'&lt;&lt;CASH FLOW PROJECTIONS&gt;&gt;FLTE'!BI51</f>
        <v>0</v>
      </c>
      <c r="BJ51" s="26">
        <f>'&lt;&lt;CASH FLOW PROJECTIONS&gt;&gt;'!BJ52+'&lt;&lt;CASH FLOW PROJECTIONS&gt;&gt;FLTE'!BJ51</f>
        <v>0</v>
      </c>
      <c r="BK51" s="26">
        <f>'&lt;&lt;CASH FLOW PROJECTIONS&gt;&gt;'!BK52+'&lt;&lt;CASH FLOW PROJECTIONS&gt;&gt;FLTE'!BK51</f>
        <v>0</v>
      </c>
      <c r="BL51" s="26">
        <f>'&lt;&lt;CASH FLOW PROJECTIONS&gt;&gt;'!BL52+'&lt;&lt;CASH FLOW PROJECTIONS&gt;&gt;FLTE'!BL51</f>
        <v>0</v>
      </c>
      <c r="BM51" s="26">
        <f>'&lt;&lt;CASH FLOW PROJECTIONS&gt;&gt;'!BM52+'&lt;&lt;CASH FLOW PROJECTIONS&gt;&gt;FLTE'!BM51</f>
        <v>0</v>
      </c>
      <c r="BN51" s="26">
        <f>'&lt;&lt;CASH FLOW PROJECTIONS&gt;&gt;'!BN52+'&lt;&lt;CASH FLOW PROJECTIONS&gt;&gt;FLTE'!BN51</f>
        <v>0</v>
      </c>
      <c r="BO51" s="26">
        <f>'&lt;&lt;CASH FLOW PROJECTIONS&gt;&gt;'!BO52+'&lt;&lt;CASH FLOW PROJECTIONS&gt;&gt;FLTE'!BO51</f>
        <v>0</v>
      </c>
      <c r="BP51" s="26">
        <f>'&lt;&lt;CASH FLOW PROJECTIONS&gt;&gt;'!BP52+'&lt;&lt;CASH FLOW PROJECTIONS&gt;&gt;FLTE'!BP51</f>
        <v>0</v>
      </c>
      <c r="BQ51" s="26">
        <f>'&lt;&lt;CASH FLOW PROJECTIONS&gt;&gt;'!BQ52+'&lt;&lt;CASH FLOW PROJECTIONS&gt;&gt;FLTE'!BQ51</f>
        <v>0</v>
      </c>
      <c r="BR51" s="26">
        <f>'&lt;&lt;CASH FLOW PROJECTIONS&gt;&gt;'!BR52+'&lt;&lt;CASH FLOW PROJECTIONS&gt;&gt;FLTE'!BR51</f>
        <v>0</v>
      </c>
    </row>
    <row r="52" spans="2:70" ht="25" customHeight="1" outlineLevel="1">
      <c r="B52" s="137" t="s">
        <v>75</v>
      </c>
      <c r="C52" s="26">
        <f>'&lt;&lt;CASH FLOW PROJECTIONS&gt;&gt;'!C53+'&lt;&lt;CASH FLOW PROJECTIONS&gt;&gt;FLTE'!C52</f>
        <v>0</v>
      </c>
      <c r="D52" s="26">
        <f>'&lt;&lt;CASH FLOW PROJECTIONS&gt;&gt;'!D53+'&lt;&lt;CASH FLOW PROJECTIONS&gt;&gt;FLTE'!D52</f>
        <v>0</v>
      </c>
      <c r="E52" s="26">
        <f>'&lt;&lt;CASH FLOW PROJECTIONS&gt;&gt;'!E53+'&lt;&lt;CASH FLOW PROJECTIONS&gt;&gt;FLTE'!E52</f>
        <v>0</v>
      </c>
      <c r="F52" s="26">
        <f>'&lt;&lt;CASH FLOW PROJECTIONS&gt;&gt;'!F53+'&lt;&lt;CASH FLOW PROJECTIONS&gt;&gt;FLTE'!F52</f>
        <v>0</v>
      </c>
      <c r="G52" s="26">
        <f>'&lt;&lt;CASH FLOW PROJECTIONS&gt;&gt;'!G53+'&lt;&lt;CASH FLOW PROJECTIONS&gt;&gt;FLTE'!G52</f>
        <v>0</v>
      </c>
      <c r="H52" s="26">
        <f>'&lt;&lt;CASH FLOW PROJECTIONS&gt;&gt;'!H53+'&lt;&lt;CASH FLOW PROJECTIONS&gt;&gt;FLTE'!H52</f>
        <v>0</v>
      </c>
      <c r="I52" s="26">
        <f>'&lt;&lt;CASH FLOW PROJECTIONS&gt;&gt;'!I53+'&lt;&lt;CASH FLOW PROJECTIONS&gt;&gt;FLTE'!I52</f>
        <v>0</v>
      </c>
      <c r="J52" s="26">
        <f>'&lt;&lt;CASH FLOW PROJECTIONS&gt;&gt;'!J53+'&lt;&lt;CASH FLOW PROJECTIONS&gt;&gt;FLTE'!J52</f>
        <v>0</v>
      </c>
      <c r="K52" s="26">
        <f>'&lt;&lt;CASH FLOW PROJECTIONS&gt;&gt;'!K53+'&lt;&lt;CASH FLOW PROJECTIONS&gt;&gt;FLTE'!K52</f>
        <v>0</v>
      </c>
      <c r="L52" s="26">
        <f>'&lt;&lt;CASH FLOW PROJECTIONS&gt;&gt;'!L53+'&lt;&lt;CASH FLOW PROJECTIONS&gt;&gt;FLTE'!L52</f>
        <v>0</v>
      </c>
      <c r="M52" s="26">
        <f>'&lt;&lt;CASH FLOW PROJECTIONS&gt;&gt;'!M53+'&lt;&lt;CASH FLOW PROJECTIONS&gt;&gt;FLTE'!M52</f>
        <v>0</v>
      </c>
      <c r="N52" s="26">
        <f>'&lt;&lt;CASH FLOW PROJECTIONS&gt;&gt;'!N53+'&lt;&lt;CASH FLOW PROJECTIONS&gt;&gt;FLTE'!N52</f>
        <v>0</v>
      </c>
      <c r="O52" s="26">
        <f>'&lt;&lt;CASH FLOW PROJECTIONS&gt;&gt;'!O53+'&lt;&lt;CASH FLOW PROJECTIONS&gt;&gt;FLTE'!O52</f>
        <v>0</v>
      </c>
      <c r="P52" s="26">
        <f>'&lt;&lt;CASH FLOW PROJECTIONS&gt;&gt;'!P53+'&lt;&lt;CASH FLOW PROJECTIONS&gt;&gt;FLTE'!P52</f>
        <v>0</v>
      </c>
      <c r="Q52" s="26">
        <f>'&lt;&lt;CASH FLOW PROJECTIONS&gt;&gt;'!Q53+'&lt;&lt;CASH FLOW PROJECTIONS&gt;&gt;FLTE'!Q52</f>
        <v>0</v>
      </c>
      <c r="R52" s="26">
        <f>'&lt;&lt;CASH FLOW PROJECTIONS&gt;&gt;'!R53+'&lt;&lt;CASH FLOW PROJECTIONS&gt;&gt;FLTE'!R52</f>
        <v>0</v>
      </c>
      <c r="S52" s="26">
        <f>'&lt;&lt;CASH FLOW PROJECTIONS&gt;&gt;'!S53+'&lt;&lt;CASH FLOW PROJECTIONS&gt;&gt;FLTE'!S52</f>
        <v>0</v>
      </c>
      <c r="T52" s="26">
        <f>'&lt;&lt;CASH FLOW PROJECTIONS&gt;&gt;'!T53+'&lt;&lt;CASH FLOW PROJECTIONS&gt;&gt;FLTE'!T52</f>
        <v>0</v>
      </c>
      <c r="U52" s="26">
        <f>'&lt;&lt;CASH FLOW PROJECTIONS&gt;&gt;'!U53+'&lt;&lt;CASH FLOW PROJECTIONS&gt;&gt;FLTE'!U52</f>
        <v>0</v>
      </c>
      <c r="V52" s="26">
        <f>'&lt;&lt;CASH FLOW PROJECTIONS&gt;&gt;'!V53+'&lt;&lt;CASH FLOW PROJECTIONS&gt;&gt;FLTE'!V52</f>
        <v>0</v>
      </c>
      <c r="W52" s="26">
        <f>'&lt;&lt;CASH FLOW PROJECTIONS&gt;&gt;'!W53+'&lt;&lt;CASH FLOW PROJECTIONS&gt;&gt;FLTE'!W52</f>
        <v>0</v>
      </c>
      <c r="X52" s="26">
        <f>'&lt;&lt;CASH FLOW PROJECTIONS&gt;&gt;'!X53+'&lt;&lt;CASH FLOW PROJECTIONS&gt;&gt;FLTE'!X52</f>
        <v>0</v>
      </c>
      <c r="Y52" s="26">
        <f>'&lt;&lt;CASH FLOW PROJECTIONS&gt;&gt;'!Y53+'&lt;&lt;CASH FLOW PROJECTIONS&gt;&gt;FLTE'!Y52</f>
        <v>0</v>
      </c>
      <c r="Z52" s="26">
        <f>'&lt;&lt;CASH FLOW PROJECTIONS&gt;&gt;'!Z53+'&lt;&lt;CASH FLOW PROJECTIONS&gt;&gt;FLTE'!Z52</f>
        <v>0</v>
      </c>
      <c r="AA52" s="26">
        <f>'&lt;&lt;CASH FLOW PROJECTIONS&gt;&gt;'!AA53+'&lt;&lt;CASH FLOW PROJECTIONS&gt;&gt;FLTE'!AA52</f>
        <v>0</v>
      </c>
      <c r="AB52" s="26">
        <f>'&lt;&lt;CASH FLOW PROJECTIONS&gt;&gt;'!AB53+'&lt;&lt;CASH FLOW PROJECTIONS&gt;&gt;FLTE'!AB52</f>
        <v>0</v>
      </c>
      <c r="AC52" s="26">
        <f>'&lt;&lt;CASH FLOW PROJECTIONS&gt;&gt;'!AC53+'&lt;&lt;CASH FLOW PROJECTIONS&gt;&gt;FLTE'!AC52</f>
        <v>0</v>
      </c>
      <c r="AD52" s="26">
        <f>'&lt;&lt;CASH FLOW PROJECTIONS&gt;&gt;'!AD53+'&lt;&lt;CASH FLOW PROJECTIONS&gt;&gt;FLTE'!AD52</f>
        <v>0</v>
      </c>
      <c r="AE52" s="26">
        <f>'&lt;&lt;CASH FLOW PROJECTIONS&gt;&gt;'!AE53+'&lt;&lt;CASH FLOW PROJECTIONS&gt;&gt;FLTE'!AE52</f>
        <v>0</v>
      </c>
      <c r="AF52" s="26">
        <f>'&lt;&lt;CASH FLOW PROJECTIONS&gt;&gt;'!AF53+'&lt;&lt;CASH FLOW PROJECTIONS&gt;&gt;FLTE'!AF52</f>
        <v>0</v>
      </c>
      <c r="AG52" s="26">
        <f>'&lt;&lt;CASH FLOW PROJECTIONS&gt;&gt;'!AG53+'&lt;&lt;CASH FLOW PROJECTIONS&gt;&gt;FLTE'!AG52</f>
        <v>0</v>
      </c>
      <c r="AH52" s="26">
        <f>'&lt;&lt;CASH FLOW PROJECTIONS&gt;&gt;'!AH53+'&lt;&lt;CASH FLOW PROJECTIONS&gt;&gt;FLTE'!AH52</f>
        <v>0</v>
      </c>
      <c r="AI52" s="26">
        <f>'&lt;&lt;CASH FLOW PROJECTIONS&gt;&gt;'!AI53+'&lt;&lt;CASH FLOW PROJECTIONS&gt;&gt;FLTE'!AI52</f>
        <v>0</v>
      </c>
      <c r="AJ52" s="26">
        <f>'&lt;&lt;CASH FLOW PROJECTIONS&gt;&gt;'!AJ53+'&lt;&lt;CASH FLOW PROJECTIONS&gt;&gt;FLTE'!AJ52</f>
        <v>0</v>
      </c>
      <c r="AK52" s="26">
        <f>'&lt;&lt;CASH FLOW PROJECTIONS&gt;&gt;'!AK53+'&lt;&lt;CASH FLOW PROJECTIONS&gt;&gt;FLTE'!AK52</f>
        <v>0</v>
      </c>
      <c r="AL52" s="26">
        <f>'&lt;&lt;CASH FLOW PROJECTIONS&gt;&gt;'!AL53+'&lt;&lt;CASH FLOW PROJECTIONS&gt;&gt;FLTE'!AL52</f>
        <v>0</v>
      </c>
      <c r="AM52" s="26">
        <f>'&lt;&lt;CASH FLOW PROJECTIONS&gt;&gt;'!AM53+'&lt;&lt;CASH FLOW PROJECTIONS&gt;&gt;FLTE'!AM52</f>
        <v>0</v>
      </c>
      <c r="AN52" s="26">
        <f>'&lt;&lt;CASH FLOW PROJECTIONS&gt;&gt;'!AN53+'&lt;&lt;CASH FLOW PROJECTIONS&gt;&gt;FLTE'!AN52</f>
        <v>0</v>
      </c>
      <c r="AO52" s="26">
        <f>'&lt;&lt;CASH FLOW PROJECTIONS&gt;&gt;'!AO53+'&lt;&lt;CASH FLOW PROJECTIONS&gt;&gt;FLTE'!AO52</f>
        <v>0</v>
      </c>
      <c r="AP52" s="26">
        <f>'&lt;&lt;CASH FLOW PROJECTIONS&gt;&gt;'!AP53+'&lt;&lt;CASH FLOW PROJECTIONS&gt;&gt;FLTE'!AP52</f>
        <v>0</v>
      </c>
      <c r="AQ52" s="26">
        <f>'&lt;&lt;CASH FLOW PROJECTIONS&gt;&gt;'!AQ53+'&lt;&lt;CASH FLOW PROJECTIONS&gt;&gt;FLTE'!AQ52</f>
        <v>0</v>
      </c>
      <c r="AR52" s="26">
        <f>'&lt;&lt;CASH FLOW PROJECTIONS&gt;&gt;'!AR53+'&lt;&lt;CASH FLOW PROJECTIONS&gt;&gt;FLTE'!AR52</f>
        <v>0</v>
      </c>
      <c r="AS52" s="26">
        <f>'&lt;&lt;CASH FLOW PROJECTIONS&gt;&gt;'!AS53+'&lt;&lt;CASH FLOW PROJECTIONS&gt;&gt;FLTE'!AS52</f>
        <v>0</v>
      </c>
      <c r="AT52" s="26">
        <f>'&lt;&lt;CASH FLOW PROJECTIONS&gt;&gt;'!AT53+'&lt;&lt;CASH FLOW PROJECTIONS&gt;&gt;FLTE'!AT52</f>
        <v>0</v>
      </c>
      <c r="AU52" s="26">
        <f>'&lt;&lt;CASH FLOW PROJECTIONS&gt;&gt;'!AU53+'&lt;&lt;CASH FLOW PROJECTIONS&gt;&gt;FLTE'!AU52</f>
        <v>0</v>
      </c>
      <c r="AV52" s="26">
        <f>'&lt;&lt;CASH FLOW PROJECTIONS&gt;&gt;'!AV53+'&lt;&lt;CASH FLOW PROJECTIONS&gt;&gt;FLTE'!AV52</f>
        <v>0</v>
      </c>
      <c r="AW52" s="26">
        <f>'&lt;&lt;CASH FLOW PROJECTIONS&gt;&gt;'!AW53+'&lt;&lt;CASH FLOW PROJECTIONS&gt;&gt;FLTE'!AW52</f>
        <v>0</v>
      </c>
      <c r="AX52" s="26">
        <f>'&lt;&lt;CASH FLOW PROJECTIONS&gt;&gt;'!AX53+'&lt;&lt;CASH FLOW PROJECTIONS&gt;&gt;FLTE'!AX52</f>
        <v>0</v>
      </c>
      <c r="AY52" s="26">
        <f>'&lt;&lt;CASH FLOW PROJECTIONS&gt;&gt;'!AY53+'&lt;&lt;CASH FLOW PROJECTIONS&gt;&gt;FLTE'!AY52</f>
        <v>0</v>
      </c>
      <c r="AZ52" s="26">
        <f>'&lt;&lt;CASH FLOW PROJECTIONS&gt;&gt;'!AZ53+'&lt;&lt;CASH FLOW PROJECTIONS&gt;&gt;FLTE'!AZ52</f>
        <v>0</v>
      </c>
      <c r="BA52" s="26">
        <f>'&lt;&lt;CASH FLOW PROJECTIONS&gt;&gt;'!BA53+'&lt;&lt;CASH FLOW PROJECTIONS&gt;&gt;FLTE'!BA52</f>
        <v>0</v>
      </c>
      <c r="BB52" s="26">
        <f>'&lt;&lt;CASH FLOW PROJECTIONS&gt;&gt;'!BB53+'&lt;&lt;CASH FLOW PROJECTIONS&gt;&gt;FLTE'!BB52</f>
        <v>0</v>
      </c>
      <c r="BC52" s="26">
        <f>'&lt;&lt;CASH FLOW PROJECTIONS&gt;&gt;'!BC53+'&lt;&lt;CASH FLOW PROJECTIONS&gt;&gt;FLTE'!BC52</f>
        <v>0</v>
      </c>
      <c r="BD52" s="26">
        <f>'&lt;&lt;CASH FLOW PROJECTIONS&gt;&gt;'!BD53+'&lt;&lt;CASH FLOW PROJECTIONS&gt;&gt;FLTE'!BD52</f>
        <v>0</v>
      </c>
      <c r="BE52" s="26">
        <f>'&lt;&lt;CASH FLOW PROJECTIONS&gt;&gt;'!BE53+'&lt;&lt;CASH FLOW PROJECTIONS&gt;&gt;FLTE'!BE52</f>
        <v>0</v>
      </c>
      <c r="BF52" s="26">
        <f>'&lt;&lt;CASH FLOW PROJECTIONS&gt;&gt;'!BF53+'&lt;&lt;CASH FLOW PROJECTIONS&gt;&gt;FLTE'!BF52</f>
        <v>0</v>
      </c>
      <c r="BG52" s="26">
        <f>'&lt;&lt;CASH FLOW PROJECTIONS&gt;&gt;'!BG53+'&lt;&lt;CASH FLOW PROJECTIONS&gt;&gt;FLTE'!BG52</f>
        <v>0</v>
      </c>
      <c r="BH52" s="26">
        <f>'&lt;&lt;CASH FLOW PROJECTIONS&gt;&gt;'!BH53+'&lt;&lt;CASH FLOW PROJECTIONS&gt;&gt;FLTE'!BH52</f>
        <v>0</v>
      </c>
      <c r="BI52" s="26">
        <f>'&lt;&lt;CASH FLOW PROJECTIONS&gt;&gt;'!BI53+'&lt;&lt;CASH FLOW PROJECTIONS&gt;&gt;FLTE'!BI52</f>
        <v>0</v>
      </c>
      <c r="BJ52" s="26">
        <f>'&lt;&lt;CASH FLOW PROJECTIONS&gt;&gt;'!BJ53+'&lt;&lt;CASH FLOW PROJECTIONS&gt;&gt;FLTE'!BJ52</f>
        <v>0</v>
      </c>
      <c r="BK52" s="26">
        <f>'&lt;&lt;CASH FLOW PROJECTIONS&gt;&gt;'!BK53+'&lt;&lt;CASH FLOW PROJECTIONS&gt;&gt;FLTE'!BK52</f>
        <v>0</v>
      </c>
      <c r="BL52" s="26">
        <f>'&lt;&lt;CASH FLOW PROJECTIONS&gt;&gt;'!BL53+'&lt;&lt;CASH FLOW PROJECTIONS&gt;&gt;FLTE'!BL52</f>
        <v>0</v>
      </c>
      <c r="BM52" s="26">
        <f>'&lt;&lt;CASH FLOW PROJECTIONS&gt;&gt;'!BM53+'&lt;&lt;CASH FLOW PROJECTIONS&gt;&gt;FLTE'!BM52</f>
        <v>0</v>
      </c>
      <c r="BN52" s="26">
        <f>'&lt;&lt;CASH FLOW PROJECTIONS&gt;&gt;'!BN53+'&lt;&lt;CASH FLOW PROJECTIONS&gt;&gt;FLTE'!BN52</f>
        <v>0</v>
      </c>
      <c r="BO52" s="26">
        <f>'&lt;&lt;CASH FLOW PROJECTIONS&gt;&gt;'!BO53+'&lt;&lt;CASH FLOW PROJECTIONS&gt;&gt;FLTE'!BO52</f>
        <v>0</v>
      </c>
      <c r="BP52" s="26">
        <f>'&lt;&lt;CASH FLOW PROJECTIONS&gt;&gt;'!BP53+'&lt;&lt;CASH FLOW PROJECTIONS&gt;&gt;FLTE'!BP52</f>
        <v>0</v>
      </c>
      <c r="BQ52" s="26">
        <f>'&lt;&lt;CASH FLOW PROJECTIONS&gt;&gt;'!BQ53+'&lt;&lt;CASH FLOW PROJECTIONS&gt;&gt;FLTE'!BQ52</f>
        <v>0</v>
      </c>
      <c r="BR52" s="26">
        <f>'&lt;&lt;CASH FLOW PROJECTIONS&gt;&gt;'!BR53+'&lt;&lt;CASH FLOW PROJECTIONS&gt;&gt;FLTE'!BR52</f>
        <v>0</v>
      </c>
    </row>
    <row r="53" spans="2:70" ht="25" customHeight="1" outlineLevel="1">
      <c r="B53" s="137" t="s">
        <v>76</v>
      </c>
      <c r="C53" s="26">
        <f>'&lt;&lt;CASH FLOW PROJECTIONS&gt;&gt;'!C54+'&lt;&lt;CASH FLOW PROJECTIONS&gt;&gt;FLTE'!C53</f>
        <v>0</v>
      </c>
      <c r="D53" s="26">
        <f>'&lt;&lt;CASH FLOW PROJECTIONS&gt;&gt;'!D54+'&lt;&lt;CASH FLOW PROJECTIONS&gt;&gt;FLTE'!D53</f>
        <v>0</v>
      </c>
      <c r="E53" s="26">
        <f>'&lt;&lt;CASH FLOW PROJECTIONS&gt;&gt;'!E54+'&lt;&lt;CASH FLOW PROJECTIONS&gt;&gt;FLTE'!E53</f>
        <v>0</v>
      </c>
      <c r="F53" s="26">
        <f>'&lt;&lt;CASH FLOW PROJECTIONS&gt;&gt;'!F54+'&lt;&lt;CASH FLOW PROJECTIONS&gt;&gt;FLTE'!F53</f>
        <v>12000000</v>
      </c>
      <c r="G53" s="26">
        <f>'&lt;&lt;CASH FLOW PROJECTIONS&gt;&gt;'!G54+'&lt;&lt;CASH FLOW PROJECTIONS&gt;&gt;FLTE'!G53</f>
        <v>0</v>
      </c>
      <c r="H53" s="26">
        <f>'&lt;&lt;CASH FLOW PROJECTIONS&gt;&gt;'!H54+'&lt;&lt;CASH FLOW PROJECTIONS&gt;&gt;FLTE'!H53</f>
        <v>0</v>
      </c>
      <c r="I53" s="26">
        <f>'&lt;&lt;CASH FLOW PROJECTIONS&gt;&gt;'!I54+'&lt;&lt;CASH FLOW PROJECTIONS&gt;&gt;FLTE'!I53</f>
        <v>0</v>
      </c>
      <c r="J53" s="26">
        <f>'&lt;&lt;CASH FLOW PROJECTIONS&gt;&gt;'!J54+'&lt;&lt;CASH FLOW PROJECTIONS&gt;&gt;FLTE'!J53</f>
        <v>0</v>
      </c>
      <c r="K53" s="26">
        <f>'&lt;&lt;CASH FLOW PROJECTIONS&gt;&gt;'!K54+'&lt;&lt;CASH FLOW PROJECTIONS&gt;&gt;FLTE'!K53</f>
        <v>0</v>
      </c>
      <c r="L53" s="26">
        <f>'&lt;&lt;CASH FLOW PROJECTIONS&gt;&gt;'!L54+'&lt;&lt;CASH FLOW PROJECTIONS&gt;&gt;FLTE'!L53</f>
        <v>0</v>
      </c>
      <c r="M53" s="26">
        <f>'&lt;&lt;CASH FLOW PROJECTIONS&gt;&gt;'!M54+'&lt;&lt;CASH FLOW PROJECTIONS&gt;&gt;FLTE'!M53</f>
        <v>0</v>
      </c>
      <c r="N53" s="26">
        <f>'&lt;&lt;CASH FLOW PROJECTIONS&gt;&gt;'!N54+'&lt;&lt;CASH FLOW PROJECTIONS&gt;&gt;FLTE'!N53</f>
        <v>0</v>
      </c>
      <c r="O53" s="26">
        <f>'&lt;&lt;CASH FLOW PROJECTIONS&gt;&gt;'!O54+'&lt;&lt;CASH FLOW PROJECTIONS&gt;&gt;FLTE'!O53</f>
        <v>0</v>
      </c>
      <c r="P53" s="26">
        <f>'&lt;&lt;CASH FLOW PROJECTIONS&gt;&gt;'!P54+'&lt;&lt;CASH FLOW PROJECTIONS&gt;&gt;FLTE'!P53</f>
        <v>0</v>
      </c>
      <c r="Q53" s="26">
        <f>'&lt;&lt;CASH FLOW PROJECTIONS&gt;&gt;'!Q54+'&lt;&lt;CASH FLOW PROJECTIONS&gt;&gt;FLTE'!Q53</f>
        <v>0</v>
      </c>
      <c r="R53" s="26">
        <f>'&lt;&lt;CASH FLOW PROJECTIONS&gt;&gt;'!R54+'&lt;&lt;CASH FLOW PROJECTIONS&gt;&gt;FLTE'!R53</f>
        <v>0</v>
      </c>
      <c r="S53" s="26">
        <f>'&lt;&lt;CASH FLOW PROJECTIONS&gt;&gt;'!S54+'&lt;&lt;CASH FLOW PROJECTIONS&gt;&gt;FLTE'!S53</f>
        <v>0</v>
      </c>
      <c r="T53" s="26">
        <f>'&lt;&lt;CASH FLOW PROJECTIONS&gt;&gt;'!T54+'&lt;&lt;CASH FLOW PROJECTIONS&gt;&gt;FLTE'!T53</f>
        <v>0</v>
      </c>
      <c r="U53" s="26">
        <f>'&lt;&lt;CASH FLOW PROJECTIONS&gt;&gt;'!U54+'&lt;&lt;CASH FLOW PROJECTIONS&gt;&gt;FLTE'!U53</f>
        <v>0</v>
      </c>
      <c r="V53" s="26">
        <f>'&lt;&lt;CASH FLOW PROJECTIONS&gt;&gt;'!V54+'&lt;&lt;CASH FLOW PROJECTIONS&gt;&gt;FLTE'!V53</f>
        <v>0</v>
      </c>
      <c r="W53" s="26">
        <f>'&lt;&lt;CASH FLOW PROJECTIONS&gt;&gt;'!W54+'&lt;&lt;CASH FLOW PROJECTIONS&gt;&gt;FLTE'!W53</f>
        <v>0</v>
      </c>
      <c r="X53" s="26">
        <f>'&lt;&lt;CASH FLOW PROJECTIONS&gt;&gt;'!X54+'&lt;&lt;CASH FLOW PROJECTIONS&gt;&gt;FLTE'!X53</f>
        <v>0</v>
      </c>
      <c r="Y53" s="26">
        <f>'&lt;&lt;CASH FLOW PROJECTIONS&gt;&gt;'!Y54+'&lt;&lt;CASH FLOW PROJECTIONS&gt;&gt;FLTE'!Y53</f>
        <v>0</v>
      </c>
      <c r="Z53" s="26">
        <f>'&lt;&lt;CASH FLOW PROJECTIONS&gt;&gt;'!Z54+'&lt;&lt;CASH FLOW PROJECTIONS&gt;&gt;FLTE'!Z53</f>
        <v>0</v>
      </c>
      <c r="AA53" s="26">
        <f>'&lt;&lt;CASH FLOW PROJECTIONS&gt;&gt;'!AA54+'&lt;&lt;CASH FLOW PROJECTIONS&gt;&gt;FLTE'!AA53</f>
        <v>0</v>
      </c>
      <c r="AB53" s="26">
        <f>'&lt;&lt;CASH FLOW PROJECTIONS&gt;&gt;'!AB54+'&lt;&lt;CASH FLOW PROJECTIONS&gt;&gt;FLTE'!AB53</f>
        <v>0</v>
      </c>
      <c r="AC53" s="26">
        <f>'&lt;&lt;CASH FLOW PROJECTIONS&gt;&gt;'!AC54+'&lt;&lt;CASH FLOW PROJECTIONS&gt;&gt;FLTE'!AC53</f>
        <v>0</v>
      </c>
      <c r="AD53" s="26">
        <f>'&lt;&lt;CASH FLOW PROJECTIONS&gt;&gt;'!AD54+'&lt;&lt;CASH FLOW PROJECTIONS&gt;&gt;FLTE'!AD53</f>
        <v>0</v>
      </c>
      <c r="AE53" s="26">
        <f>'&lt;&lt;CASH FLOW PROJECTIONS&gt;&gt;'!AE54+'&lt;&lt;CASH FLOW PROJECTIONS&gt;&gt;FLTE'!AE53</f>
        <v>0</v>
      </c>
      <c r="AF53" s="26">
        <f>'&lt;&lt;CASH FLOW PROJECTIONS&gt;&gt;'!AF54+'&lt;&lt;CASH FLOW PROJECTIONS&gt;&gt;FLTE'!AF53</f>
        <v>0</v>
      </c>
      <c r="AG53" s="26">
        <f>'&lt;&lt;CASH FLOW PROJECTIONS&gt;&gt;'!AG54+'&lt;&lt;CASH FLOW PROJECTIONS&gt;&gt;FLTE'!AG53</f>
        <v>0</v>
      </c>
      <c r="AH53" s="26">
        <f>'&lt;&lt;CASH FLOW PROJECTIONS&gt;&gt;'!AH54+'&lt;&lt;CASH FLOW PROJECTIONS&gt;&gt;FLTE'!AH53</f>
        <v>0</v>
      </c>
      <c r="AI53" s="26">
        <f>'&lt;&lt;CASH FLOW PROJECTIONS&gt;&gt;'!AI54+'&lt;&lt;CASH FLOW PROJECTIONS&gt;&gt;FLTE'!AI53</f>
        <v>0</v>
      </c>
      <c r="AJ53" s="26">
        <f>'&lt;&lt;CASH FLOW PROJECTIONS&gt;&gt;'!AJ54+'&lt;&lt;CASH FLOW PROJECTIONS&gt;&gt;FLTE'!AJ53</f>
        <v>0</v>
      </c>
      <c r="AK53" s="26">
        <f>'&lt;&lt;CASH FLOW PROJECTIONS&gt;&gt;'!AK54+'&lt;&lt;CASH FLOW PROJECTIONS&gt;&gt;FLTE'!AK53</f>
        <v>0</v>
      </c>
      <c r="AL53" s="26">
        <f>'&lt;&lt;CASH FLOW PROJECTIONS&gt;&gt;'!AL54+'&lt;&lt;CASH FLOW PROJECTIONS&gt;&gt;FLTE'!AL53</f>
        <v>0</v>
      </c>
      <c r="AM53" s="26">
        <f>'&lt;&lt;CASH FLOW PROJECTIONS&gt;&gt;'!AM54+'&lt;&lt;CASH FLOW PROJECTIONS&gt;&gt;FLTE'!AM53</f>
        <v>0</v>
      </c>
      <c r="AN53" s="26">
        <f>'&lt;&lt;CASH FLOW PROJECTIONS&gt;&gt;'!AN54+'&lt;&lt;CASH FLOW PROJECTIONS&gt;&gt;FLTE'!AN53</f>
        <v>0</v>
      </c>
      <c r="AO53" s="26">
        <f>'&lt;&lt;CASH FLOW PROJECTIONS&gt;&gt;'!AO54+'&lt;&lt;CASH FLOW PROJECTIONS&gt;&gt;FLTE'!AO53</f>
        <v>0</v>
      </c>
      <c r="AP53" s="26">
        <f>'&lt;&lt;CASH FLOW PROJECTIONS&gt;&gt;'!AP54+'&lt;&lt;CASH FLOW PROJECTIONS&gt;&gt;FLTE'!AP53</f>
        <v>0</v>
      </c>
      <c r="AQ53" s="26">
        <f>'&lt;&lt;CASH FLOW PROJECTIONS&gt;&gt;'!AQ54+'&lt;&lt;CASH FLOW PROJECTIONS&gt;&gt;FLTE'!AQ53</f>
        <v>0</v>
      </c>
      <c r="AR53" s="26">
        <f>'&lt;&lt;CASH FLOW PROJECTIONS&gt;&gt;'!AR54+'&lt;&lt;CASH FLOW PROJECTIONS&gt;&gt;FLTE'!AR53</f>
        <v>0</v>
      </c>
      <c r="AS53" s="26">
        <f>'&lt;&lt;CASH FLOW PROJECTIONS&gt;&gt;'!AS54+'&lt;&lt;CASH FLOW PROJECTIONS&gt;&gt;FLTE'!AS53</f>
        <v>0</v>
      </c>
      <c r="AT53" s="26">
        <f>'&lt;&lt;CASH FLOW PROJECTIONS&gt;&gt;'!AT54+'&lt;&lt;CASH FLOW PROJECTIONS&gt;&gt;FLTE'!AT53</f>
        <v>0</v>
      </c>
      <c r="AU53" s="26">
        <f>'&lt;&lt;CASH FLOW PROJECTIONS&gt;&gt;'!AU54+'&lt;&lt;CASH FLOW PROJECTIONS&gt;&gt;FLTE'!AU53</f>
        <v>0</v>
      </c>
      <c r="AV53" s="26">
        <f>'&lt;&lt;CASH FLOW PROJECTIONS&gt;&gt;'!AV54+'&lt;&lt;CASH FLOW PROJECTIONS&gt;&gt;FLTE'!AV53</f>
        <v>0</v>
      </c>
      <c r="AW53" s="26">
        <f>'&lt;&lt;CASH FLOW PROJECTIONS&gt;&gt;'!AW54+'&lt;&lt;CASH FLOW PROJECTIONS&gt;&gt;FLTE'!AW53</f>
        <v>0</v>
      </c>
      <c r="AX53" s="26">
        <f>'&lt;&lt;CASH FLOW PROJECTIONS&gt;&gt;'!AX54+'&lt;&lt;CASH FLOW PROJECTIONS&gt;&gt;FLTE'!AX53</f>
        <v>0</v>
      </c>
      <c r="AY53" s="26">
        <f>'&lt;&lt;CASH FLOW PROJECTIONS&gt;&gt;'!AY54+'&lt;&lt;CASH FLOW PROJECTIONS&gt;&gt;FLTE'!AY53</f>
        <v>0</v>
      </c>
      <c r="AZ53" s="26">
        <f>'&lt;&lt;CASH FLOW PROJECTIONS&gt;&gt;'!AZ54+'&lt;&lt;CASH FLOW PROJECTIONS&gt;&gt;FLTE'!AZ53</f>
        <v>0</v>
      </c>
      <c r="BA53" s="26">
        <f>'&lt;&lt;CASH FLOW PROJECTIONS&gt;&gt;'!BA54+'&lt;&lt;CASH FLOW PROJECTIONS&gt;&gt;FLTE'!BA53</f>
        <v>0</v>
      </c>
      <c r="BB53" s="26">
        <f>'&lt;&lt;CASH FLOW PROJECTIONS&gt;&gt;'!BB54+'&lt;&lt;CASH FLOW PROJECTIONS&gt;&gt;FLTE'!BB53</f>
        <v>0</v>
      </c>
      <c r="BC53" s="26">
        <f>'&lt;&lt;CASH FLOW PROJECTIONS&gt;&gt;'!BC54+'&lt;&lt;CASH FLOW PROJECTIONS&gt;&gt;FLTE'!BC53</f>
        <v>0</v>
      </c>
      <c r="BD53" s="26">
        <f>'&lt;&lt;CASH FLOW PROJECTIONS&gt;&gt;'!BD54+'&lt;&lt;CASH FLOW PROJECTIONS&gt;&gt;FLTE'!BD53</f>
        <v>0</v>
      </c>
      <c r="BE53" s="26">
        <f>'&lt;&lt;CASH FLOW PROJECTIONS&gt;&gt;'!BE54+'&lt;&lt;CASH FLOW PROJECTIONS&gt;&gt;FLTE'!BE53</f>
        <v>0</v>
      </c>
      <c r="BF53" s="26">
        <f>'&lt;&lt;CASH FLOW PROJECTIONS&gt;&gt;'!BF54+'&lt;&lt;CASH FLOW PROJECTIONS&gt;&gt;FLTE'!BF53</f>
        <v>0</v>
      </c>
      <c r="BG53" s="26">
        <f>'&lt;&lt;CASH FLOW PROJECTIONS&gt;&gt;'!BG54+'&lt;&lt;CASH FLOW PROJECTIONS&gt;&gt;FLTE'!BG53</f>
        <v>0</v>
      </c>
      <c r="BH53" s="26">
        <f>'&lt;&lt;CASH FLOW PROJECTIONS&gt;&gt;'!BH54+'&lt;&lt;CASH FLOW PROJECTIONS&gt;&gt;FLTE'!BH53</f>
        <v>0</v>
      </c>
      <c r="BI53" s="26">
        <f>'&lt;&lt;CASH FLOW PROJECTIONS&gt;&gt;'!BI54+'&lt;&lt;CASH FLOW PROJECTIONS&gt;&gt;FLTE'!BI53</f>
        <v>0</v>
      </c>
      <c r="BJ53" s="26">
        <f>'&lt;&lt;CASH FLOW PROJECTIONS&gt;&gt;'!BJ54+'&lt;&lt;CASH FLOW PROJECTIONS&gt;&gt;FLTE'!BJ53</f>
        <v>0</v>
      </c>
      <c r="BK53" s="26">
        <f>'&lt;&lt;CASH FLOW PROJECTIONS&gt;&gt;'!BK54+'&lt;&lt;CASH FLOW PROJECTIONS&gt;&gt;FLTE'!BK53</f>
        <v>0</v>
      </c>
      <c r="BL53" s="26">
        <f>'&lt;&lt;CASH FLOW PROJECTIONS&gt;&gt;'!BL54+'&lt;&lt;CASH FLOW PROJECTIONS&gt;&gt;FLTE'!BL53</f>
        <v>0</v>
      </c>
      <c r="BM53" s="26">
        <f>'&lt;&lt;CASH FLOW PROJECTIONS&gt;&gt;'!BM54+'&lt;&lt;CASH FLOW PROJECTIONS&gt;&gt;FLTE'!BM53</f>
        <v>0</v>
      </c>
      <c r="BN53" s="26">
        <f>'&lt;&lt;CASH FLOW PROJECTIONS&gt;&gt;'!BN54+'&lt;&lt;CASH FLOW PROJECTIONS&gt;&gt;FLTE'!BN53</f>
        <v>0</v>
      </c>
      <c r="BO53" s="26">
        <f>'&lt;&lt;CASH FLOW PROJECTIONS&gt;&gt;'!BO54+'&lt;&lt;CASH FLOW PROJECTIONS&gt;&gt;FLTE'!BO53</f>
        <v>0</v>
      </c>
      <c r="BP53" s="26">
        <f>'&lt;&lt;CASH FLOW PROJECTIONS&gt;&gt;'!BP54+'&lt;&lt;CASH FLOW PROJECTIONS&gt;&gt;FLTE'!BP53</f>
        <v>0</v>
      </c>
      <c r="BQ53" s="26">
        <f>'&lt;&lt;CASH FLOW PROJECTIONS&gt;&gt;'!BQ54+'&lt;&lt;CASH FLOW PROJECTIONS&gt;&gt;FLTE'!BQ53</f>
        <v>0</v>
      </c>
      <c r="BR53" s="26">
        <f>'&lt;&lt;CASH FLOW PROJECTIONS&gt;&gt;'!BR54+'&lt;&lt;CASH FLOW PROJECTIONS&gt;&gt;FLTE'!BR53</f>
        <v>0</v>
      </c>
    </row>
    <row r="54" spans="2:70" ht="25" customHeight="1" outlineLevel="1">
      <c r="B54" s="137" t="s">
        <v>77</v>
      </c>
      <c r="C54" s="26">
        <f>'&lt;&lt;CASH FLOW PROJECTIONS&gt;&gt;'!C55+'&lt;&lt;CASH FLOW PROJECTIONS&gt;&gt;FLTE'!C54</f>
        <v>0</v>
      </c>
      <c r="D54" s="26">
        <f>'&lt;&lt;CASH FLOW PROJECTIONS&gt;&gt;'!D55+'&lt;&lt;CASH FLOW PROJECTIONS&gt;&gt;FLTE'!D54</f>
        <v>0</v>
      </c>
      <c r="E54" s="26">
        <f>'&lt;&lt;CASH FLOW PROJECTIONS&gt;&gt;'!E55+'&lt;&lt;CASH FLOW PROJECTIONS&gt;&gt;FLTE'!E54</f>
        <v>0</v>
      </c>
      <c r="F54" s="26">
        <f>'&lt;&lt;CASH FLOW PROJECTIONS&gt;&gt;'!F55+'&lt;&lt;CASH FLOW PROJECTIONS&gt;&gt;FLTE'!F54</f>
        <v>0</v>
      </c>
      <c r="G54" s="26">
        <f>'&lt;&lt;CASH FLOW PROJECTIONS&gt;&gt;'!G55+'&lt;&lt;CASH FLOW PROJECTIONS&gt;&gt;FLTE'!G54</f>
        <v>75000000</v>
      </c>
      <c r="H54" s="26">
        <f>'&lt;&lt;CASH FLOW PROJECTIONS&gt;&gt;'!H55+'&lt;&lt;CASH FLOW PROJECTIONS&gt;&gt;FLTE'!H54</f>
        <v>0</v>
      </c>
      <c r="I54" s="26">
        <f>'&lt;&lt;CASH FLOW PROJECTIONS&gt;&gt;'!I55+'&lt;&lt;CASH FLOW PROJECTIONS&gt;&gt;FLTE'!I54</f>
        <v>500000</v>
      </c>
      <c r="J54" s="26">
        <f>'&lt;&lt;CASH FLOW PROJECTIONS&gt;&gt;'!J55+'&lt;&lt;CASH FLOW PROJECTIONS&gt;&gt;FLTE'!J54</f>
        <v>0</v>
      </c>
      <c r="K54" s="26">
        <f>'&lt;&lt;CASH FLOW PROJECTIONS&gt;&gt;'!K55+'&lt;&lt;CASH FLOW PROJECTIONS&gt;&gt;FLTE'!K54</f>
        <v>0</v>
      </c>
      <c r="L54" s="26">
        <f>'&lt;&lt;CASH FLOW PROJECTIONS&gt;&gt;'!L55+'&lt;&lt;CASH FLOW PROJECTIONS&gt;&gt;FLTE'!L54</f>
        <v>0</v>
      </c>
      <c r="M54" s="26">
        <f>'&lt;&lt;CASH FLOW PROJECTIONS&gt;&gt;'!M55+'&lt;&lt;CASH FLOW PROJECTIONS&gt;&gt;FLTE'!M54</f>
        <v>0</v>
      </c>
      <c r="N54" s="26">
        <f>'&lt;&lt;CASH FLOW PROJECTIONS&gt;&gt;'!N55+'&lt;&lt;CASH FLOW PROJECTIONS&gt;&gt;FLTE'!N54</f>
        <v>0</v>
      </c>
      <c r="O54" s="26">
        <f>'&lt;&lt;CASH FLOW PROJECTIONS&gt;&gt;'!O55+'&lt;&lt;CASH FLOW PROJECTIONS&gt;&gt;FLTE'!O54</f>
        <v>0</v>
      </c>
      <c r="P54" s="26">
        <f>'&lt;&lt;CASH FLOW PROJECTIONS&gt;&gt;'!P55+'&lt;&lt;CASH FLOW PROJECTIONS&gt;&gt;FLTE'!P54</f>
        <v>0</v>
      </c>
      <c r="Q54" s="26">
        <f>'&lt;&lt;CASH FLOW PROJECTIONS&gt;&gt;'!Q55+'&lt;&lt;CASH FLOW PROJECTIONS&gt;&gt;FLTE'!Q54</f>
        <v>0</v>
      </c>
      <c r="R54" s="26">
        <f>'&lt;&lt;CASH FLOW PROJECTIONS&gt;&gt;'!R55+'&lt;&lt;CASH FLOW PROJECTIONS&gt;&gt;FLTE'!R54</f>
        <v>0</v>
      </c>
      <c r="S54" s="26">
        <f>'&lt;&lt;CASH FLOW PROJECTIONS&gt;&gt;'!S55+'&lt;&lt;CASH FLOW PROJECTIONS&gt;&gt;FLTE'!S54</f>
        <v>0</v>
      </c>
      <c r="T54" s="26">
        <f>'&lt;&lt;CASH FLOW PROJECTIONS&gt;&gt;'!T55+'&lt;&lt;CASH FLOW PROJECTIONS&gt;&gt;FLTE'!T54</f>
        <v>0</v>
      </c>
      <c r="U54" s="26">
        <f>'&lt;&lt;CASH FLOW PROJECTIONS&gt;&gt;'!U55+'&lt;&lt;CASH FLOW PROJECTIONS&gt;&gt;FLTE'!U54</f>
        <v>0</v>
      </c>
      <c r="V54" s="26">
        <f>'&lt;&lt;CASH FLOW PROJECTIONS&gt;&gt;'!V55+'&lt;&lt;CASH FLOW PROJECTIONS&gt;&gt;FLTE'!V54</f>
        <v>0</v>
      </c>
      <c r="W54" s="26">
        <f>'&lt;&lt;CASH FLOW PROJECTIONS&gt;&gt;'!W55+'&lt;&lt;CASH FLOW PROJECTIONS&gt;&gt;FLTE'!W54</f>
        <v>0</v>
      </c>
      <c r="X54" s="26">
        <f>'&lt;&lt;CASH FLOW PROJECTIONS&gt;&gt;'!X55+'&lt;&lt;CASH FLOW PROJECTIONS&gt;&gt;FLTE'!X54</f>
        <v>0</v>
      </c>
      <c r="Y54" s="26">
        <f>'&lt;&lt;CASH FLOW PROJECTIONS&gt;&gt;'!Y55+'&lt;&lt;CASH FLOW PROJECTIONS&gt;&gt;FLTE'!Y54</f>
        <v>0</v>
      </c>
      <c r="Z54" s="26">
        <f>'&lt;&lt;CASH FLOW PROJECTIONS&gt;&gt;'!Z55+'&lt;&lt;CASH FLOW PROJECTIONS&gt;&gt;FLTE'!Z54</f>
        <v>0</v>
      </c>
      <c r="AA54" s="26">
        <f>'&lt;&lt;CASH FLOW PROJECTIONS&gt;&gt;'!AA55+'&lt;&lt;CASH FLOW PROJECTIONS&gt;&gt;FLTE'!AA54</f>
        <v>0</v>
      </c>
      <c r="AB54" s="26">
        <f>'&lt;&lt;CASH FLOW PROJECTIONS&gt;&gt;'!AB55+'&lt;&lt;CASH FLOW PROJECTIONS&gt;&gt;FLTE'!AB54</f>
        <v>0</v>
      </c>
      <c r="AC54" s="26">
        <f>'&lt;&lt;CASH FLOW PROJECTIONS&gt;&gt;'!AC55+'&lt;&lt;CASH FLOW PROJECTIONS&gt;&gt;FLTE'!AC54</f>
        <v>0</v>
      </c>
      <c r="AD54" s="26">
        <f>'&lt;&lt;CASH FLOW PROJECTIONS&gt;&gt;'!AD55+'&lt;&lt;CASH FLOW PROJECTIONS&gt;&gt;FLTE'!AD54</f>
        <v>0</v>
      </c>
      <c r="AE54" s="26">
        <f>'&lt;&lt;CASH FLOW PROJECTIONS&gt;&gt;'!AE55+'&lt;&lt;CASH FLOW PROJECTIONS&gt;&gt;FLTE'!AE54</f>
        <v>0</v>
      </c>
      <c r="AF54" s="26">
        <f>'&lt;&lt;CASH FLOW PROJECTIONS&gt;&gt;'!AF55+'&lt;&lt;CASH FLOW PROJECTIONS&gt;&gt;FLTE'!AF54</f>
        <v>0</v>
      </c>
      <c r="AG54" s="26">
        <f>'&lt;&lt;CASH FLOW PROJECTIONS&gt;&gt;'!AG55+'&lt;&lt;CASH FLOW PROJECTIONS&gt;&gt;FLTE'!AG54</f>
        <v>0</v>
      </c>
      <c r="AH54" s="26">
        <f>'&lt;&lt;CASH FLOW PROJECTIONS&gt;&gt;'!AH55+'&lt;&lt;CASH FLOW PROJECTIONS&gt;&gt;FLTE'!AH54</f>
        <v>0</v>
      </c>
      <c r="AI54" s="26">
        <f>'&lt;&lt;CASH FLOW PROJECTIONS&gt;&gt;'!AI55+'&lt;&lt;CASH FLOW PROJECTIONS&gt;&gt;FLTE'!AI54</f>
        <v>0</v>
      </c>
      <c r="AJ54" s="26">
        <f>'&lt;&lt;CASH FLOW PROJECTIONS&gt;&gt;'!AJ55+'&lt;&lt;CASH FLOW PROJECTIONS&gt;&gt;FLTE'!AJ54</f>
        <v>0</v>
      </c>
      <c r="AK54" s="26">
        <f>'&lt;&lt;CASH FLOW PROJECTIONS&gt;&gt;'!AK55+'&lt;&lt;CASH FLOW PROJECTIONS&gt;&gt;FLTE'!AK54</f>
        <v>0</v>
      </c>
      <c r="AL54" s="26">
        <f>'&lt;&lt;CASH FLOW PROJECTIONS&gt;&gt;'!AL55+'&lt;&lt;CASH FLOW PROJECTIONS&gt;&gt;FLTE'!AL54</f>
        <v>0</v>
      </c>
      <c r="AM54" s="26">
        <f>'&lt;&lt;CASH FLOW PROJECTIONS&gt;&gt;'!AM55+'&lt;&lt;CASH FLOW PROJECTIONS&gt;&gt;FLTE'!AM54</f>
        <v>0</v>
      </c>
      <c r="AN54" s="26">
        <f>'&lt;&lt;CASH FLOW PROJECTIONS&gt;&gt;'!AN55+'&lt;&lt;CASH FLOW PROJECTIONS&gt;&gt;FLTE'!AN54</f>
        <v>0</v>
      </c>
      <c r="AO54" s="26">
        <f>'&lt;&lt;CASH FLOW PROJECTIONS&gt;&gt;'!AO55+'&lt;&lt;CASH FLOW PROJECTIONS&gt;&gt;FLTE'!AO54</f>
        <v>0</v>
      </c>
      <c r="AP54" s="26">
        <f>'&lt;&lt;CASH FLOW PROJECTIONS&gt;&gt;'!AP55+'&lt;&lt;CASH FLOW PROJECTIONS&gt;&gt;FLTE'!AP54</f>
        <v>0</v>
      </c>
      <c r="AQ54" s="26">
        <f>'&lt;&lt;CASH FLOW PROJECTIONS&gt;&gt;'!AQ55+'&lt;&lt;CASH FLOW PROJECTIONS&gt;&gt;FLTE'!AQ54</f>
        <v>0</v>
      </c>
      <c r="AR54" s="26">
        <f>'&lt;&lt;CASH FLOW PROJECTIONS&gt;&gt;'!AR55+'&lt;&lt;CASH FLOW PROJECTIONS&gt;&gt;FLTE'!AR54</f>
        <v>0</v>
      </c>
      <c r="AS54" s="26">
        <f>'&lt;&lt;CASH FLOW PROJECTIONS&gt;&gt;'!AS55+'&lt;&lt;CASH FLOW PROJECTIONS&gt;&gt;FLTE'!AS54</f>
        <v>0</v>
      </c>
      <c r="AT54" s="26">
        <f>'&lt;&lt;CASH FLOW PROJECTIONS&gt;&gt;'!AT55+'&lt;&lt;CASH FLOW PROJECTIONS&gt;&gt;FLTE'!AT54</f>
        <v>0</v>
      </c>
      <c r="AU54" s="26">
        <f>'&lt;&lt;CASH FLOW PROJECTIONS&gt;&gt;'!AU55+'&lt;&lt;CASH FLOW PROJECTIONS&gt;&gt;FLTE'!AU54</f>
        <v>0</v>
      </c>
      <c r="AV54" s="26">
        <f>'&lt;&lt;CASH FLOW PROJECTIONS&gt;&gt;'!AV55+'&lt;&lt;CASH FLOW PROJECTIONS&gt;&gt;FLTE'!AV54</f>
        <v>0</v>
      </c>
      <c r="AW54" s="26">
        <f>'&lt;&lt;CASH FLOW PROJECTIONS&gt;&gt;'!AW55+'&lt;&lt;CASH FLOW PROJECTIONS&gt;&gt;FLTE'!AW54</f>
        <v>0</v>
      </c>
      <c r="AX54" s="26">
        <f>'&lt;&lt;CASH FLOW PROJECTIONS&gt;&gt;'!AX55+'&lt;&lt;CASH FLOW PROJECTIONS&gt;&gt;FLTE'!AX54</f>
        <v>0</v>
      </c>
      <c r="AY54" s="26">
        <f>'&lt;&lt;CASH FLOW PROJECTIONS&gt;&gt;'!AY55+'&lt;&lt;CASH FLOW PROJECTIONS&gt;&gt;FLTE'!AY54</f>
        <v>0</v>
      </c>
      <c r="AZ54" s="26">
        <f>'&lt;&lt;CASH FLOW PROJECTIONS&gt;&gt;'!AZ55+'&lt;&lt;CASH FLOW PROJECTIONS&gt;&gt;FLTE'!AZ54</f>
        <v>0</v>
      </c>
      <c r="BA54" s="26">
        <f>'&lt;&lt;CASH FLOW PROJECTIONS&gt;&gt;'!BA55+'&lt;&lt;CASH FLOW PROJECTIONS&gt;&gt;FLTE'!BA54</f>
        <v>0</v>
      </c>
      <c r="BB54" s="26">
        <f>'&lt;&lt;CASH FLOW PROJECTIONS&gt;&gt;'!BB55+'&lt;&lt;CASH FLOW PROJECTIONS&gt;&gt;FLTE'!BB54</f>
        <v>0</v>
      </c>
      <c r="BC54" s="26">
        <f>'&lt;&lt;CASH FLOW PROJECTIONS&gt;&gt;'!BC55+'&lt;&lt;CASH FLOW PROJECTIONS&gt;&gt;FLTE'!BC54</f>
        <v>0</v>
      </c>
      <c r="BD54" s="26">
        <f>'&lt;&lt;CASH FLOW PROJECTIONS&gt;&gt;'!BD55+'&lt;&lt;CASH FLOW PROJECTIONS&gt;&gt;FLTE'!BD54</f>
        <v>0</v>
      </c>
      <c r="BE54" s="26">
        <f>'&lt;&lt;CASH FLOW PROJECTIONS&gt;&gt;'!BE55+'&lt;&lt;CASH FLOW PROJECTIONS&gt;&gt;FLTE'!BE54</f>
        <v>0</v>
      </c>
      <c r="BF54" s="26">
        <f>'&lt;&lt;CASH FLOW PROJECTIONS&gt;&gt;'!BF55+'&lt;&lt;CASH FLOW PROJECTIONS&gt;&gt;FLTE'!BF54</f>
        <v>0</v>
      </c>
      <c r="BG54" s="26">
        <f>'&lt;&lt;CASH FLOW PROJECTIONS&gt;&gt;'!BG55+'&lt;&lt;CASH FLOW PROJECTIONS&gt;&gt;FLTE'!BG54</f>
        <v>0</v>
      </c>
      <c r="BH54" s="26">
        <f>'&lt;&lt;CASH FLOW PROJECTIONS&gt;&gt;'!BH55+'&lt;&lt;CASH FLOW PROJECTIONS&gt;&gt;FLTE'!BH54</f>
        <v>0</v>
      </c>
      <c r="BI54" s="26">
        <f>'&lt;&lt;CASH FLOW PROJECTIONS&gt;&gt;'!BI55+'&lt;&lt;CASH FLOW PROJECTIONS&gt;&gt;FLTE'!BI54</f>
        <v>0</v>
      </c>
      <c r="BJ54" s="26">
        <f>'&lt;&lt;CASH FLOW PROJECTIONS&gt;&gt;'!BJ55+'&lt;&lt;CASH FLOW PROJECTIONS&gt;&gt;FLTE'!BJ54</f>
        <v>0</v>
      </c>
      <c r="BK54" s="26">
        <f>'&lt;&lt;CASH FLOW PROJECTIONS&gt;&gt;'!BK55+'&lt;&lt;CASH FLOW PROJECTIONS&gt;&gt;FLTE'!BK54</f>
        <v>0</v>
      </c>
      <c r="BL54" s="26">
        <f>'&lt;&lt;CASH FLOW PROJECTIONS&gt;&gt;'!BL55+'&lt;&lt;CASH FLOW PROJECTIONS&gt;&gt;FLTE'!BL54</f>
        <v>0</v>
      </c>
      <c r="BM54" s="26">
        <f>'&lt;&lt;CASH FLOW PROJECTIONS&gt;&gt;'!BM55+'&lt;&lt;CASH FLOW PROJECTIONS&gt;&gt;FLTE'!BM54</f>
        <v>0</v>
      </c>
      <c r="BN54" s="26">
        <f>'&lt;&lt;CASH FLOW PROJECTIONS&gt;&gt;'!BN55+'&lt;&lt;CASH FLOW PROJECTIONS&gt;&gt;FLTE'!BN54</f>
        <v>0</v>
      </c>
      <c r="BO54" s="26">
        <f>'&lt;&lt;CASH FLOW PROJECTIONS&gt;&gt;'!BO55+'&lt;&lt;CASH FLOW PROJECTIONS&gt;&gt;FLTE'!BO54</f>
        <v>0</v>
      </c>
      <c r="BP54" s="26">
        <f>'&lt;&lt;CASH FLOW PROJECTIONS&gt;&gt;'!BP55+'&lt;&lt;CASH FLOW PROJECTIONS&gt;&gt;FLTE'!BP54</f>
        <v>0</v>
      </c>
      <c r="BQ54" s="26">
        <f>'&lt;&lt;CASH FLOW PROJECTIONS&gt;&gt;'!BQ55+'&lt;&lt;CASH FLOW PROJECTIONS&gt;&gt;FLTE'!BQ54</f>
        <v>0</v>
      </c>
      <c r="BR54" s="26">
        <f>'&lt;&lt;CASH FLOW PROJECTIONS&gt;&gt;'!BR55+'&lt;&lt;CASH FLOW PROJECTIONS&gt;&gt;FLTE'!BR54</f>
        <v>0</v>
      </c>
    </row>
    <row r="55" spans="2:70" s="19" customFormat="1" ht="25" customHeight="1">
      <c r="B55" s="46" t="s">
        <v>22</v>
      </c>
      <c r="C55" s="47">
        <f t="shared" ref="C55:BN55" si="22">SUM(C56:C59)</f>
        <v>0</v>
      </c>
      <c r="D55" s="47">
        <f t="shared" si="22"/>
        <v>0</v>
      </c>
      <c r="E55" s="47">
        <f t="shared" si="22"/>
        <v>0</v>
      </c>
      <c r="F55" s="47">
        <f t="shared" si="22"/>
        <v>0</v>
      </c>
      <c r="G55" s="47">
        <f t="shared" si="22"/>
        <v>0</v>
      </c>
      <c r="H55" s="47">
        <f t="shared" si="22"/>
        <v>0</v>
      </c>
      <c r="I55" s="47">
        <f t="shared" si="22"/>
        <v>0</v>
      </c>
      <c r="J55" s="47">
        <f t="shared" si="22"/>
        <v>0</v>
      </c>
      <c r="K55" s="47">
        <f t="shared" ca="1" si="22"/>
        <v>3230937.3991156965</v>
      </c>
      <c r="L55" s="47">
        <f t="shared" ca="1" si="22"/>
        <v>6063455.0600371156</v>
      </c>
      <c r="M55" s="47">
        <f t="shared" ca="1" si="22"/>
        <v>9230050.1660735942</v>
      </c>
      <c r="N55" s="47">
        <f t="shared" ca="1" si="22"/>
        <v>12098187.918153789</v>
      </c>
      <c r="O55" s="47">
        <f t="shared" ca="1" si="22"/>
        <v>15244437.898749618</v>
      </c>
      <c r="P55" s="47">
        <f t="shared" ca="1" si="22"/>
        <v>19500377.124208465</v>
      </c>
      <c r="Q55" s="47">
        <f t="shared" ca="1" si="22"/>
        <v>25038807.550180074</v>
      </c>
      <c r="R55" s="47">
        <f t="shared" ca="1" si="22"/>
        <v>30647758.957998969</v>
      </c>
      <c r="S55" s="47">
        <f t="shared" ca="1" si="22"/>
        <v>36475403.621037081</v>
      </c>
      <c r="T55" s="47">
        <f t="shared" ca="1" si="22"/>
        <v>41399757.576453328</v>
      </c>
      <c r="U55" s="47">
        <f t="shared" ca="1" si="22"/>
        <v>47444127.959441781</v>
      </c>
      <c r="V55" s="47">
        <f t="shared" ca="1" si="22"/>
        <v>54369362.345401451</v>
      </c>
      <c r="W55" s="47">
        <f t="shared" ca="1" si="22"/>
        <v>59688834.64068076</v>
      </c>
      <c r="X55" s="47">
        <f t="shared" ca="1" si="22"/>
        <v>64638923.58219143</v>
      </c>
      <c r="Y55" s="47">
        <f t="shared" ca="1" si="22"/>
        <v>71061751.918176159</v>
      </c>
      <c r="Z55" s="47">
        <f t="shared" ca="1" si="22"/>
        <v>77079622.774293095</v>
      </c>
      <c r="AA55" s="47">
        <f t="shared" ca="1" si="22"/>
        <v>84174347.035502404</v>
      </c>
      <c r="AB55" s="47">
        <f t="shared" ca="1" si="22"/>
        <v>94577228.318111554</v>
      </c>
      <c r="AC55" s="47">
        <f t="shared" ca="1" si="22"/>
        <v>108431874.48652063</v>
      </c>
      <c r="AD55" s="47">
        <f t="shared" ca="1" si="22"/>
        <v>121857256.1472394</v>
      </c>
      <c r="AE55" s="47">
        <f t="shared" ca="1" si="22"/>
        <v>134948076.02710834</v>
      </c>
      <c r="AF55" s="47">
        <f t="shared" ca="1" si="22"/>
        <v>144675849.52608344</v>
      </c>
      <c r="AG55" s="47">
        <f t="shared" ca="1" si="22"/>
        <v>155837803.45697945</v>
      </c>
      <c r="AH55" s="47">
        <f t="shared" ca="1" si="22"/>
        <v>167496818.82485071</v>
      </c>
      <c r="AI55" s="47">
        <f t="shared" ca="1" si="22"/>
        <v>219750503.02872017</v>
      </c>
      <c r="AJ55" s="47">
        <f t="shared" ca="1" si="22"/>
        <v>226464320.16994736</v>
      </c>
      <c r="AK55" s="47">
        <f t="shared" ca="1" si="22"/>
        <v>235040708.20442486</v>
      </c>
      <c r="AL55" s="47">
        <f t="shared" ca="1" si="22"/>
        <v>241601088.84688607</v>
      </c>
      <c r="AM55" s="47">
        <f t="shared" ca="1" si="22"/>
        <v>249104924.63631341</v>
      </c>
      <c r="AN55" s="47">
        <f t="shared" ca="1" si="22"/>
        <v>261276406.17488745</v>
      </c>
      <c r="AO55" s="47">
        <f t="shared" ca="1" si="22"/>
        <v>277951641.30320346</v>
      </c>
      <c r="AP55" s="47">
        <f t="shared" ca="1" si="22"/>
        <v>292899334.78767079</v>
      </c>
      <c r="AQ55" s="47">
        <f t="shared" ca="1" si="22"/>
        <v>306529446.2252512</v>
      </c>
      <c r="AR55" s="47">
        <f t="shared" ca="1" si="22"/>
        <v>314735904.85071146</v>
      </c>
      <c r="AS55" s="47">
        <f t="shared" ca="1" si="22"/>
        <v>324612237.91048568</v>
      </c>
      <c r="AT55" s="47">
        <f t="shared" ca="1" si="22"/>
        <v>334909603.04457682</v>
      </c>
      <c r="AU55" s="47">
        <f t="shared" ca="1" si="22"/>
        <v>338900210.83126557</v>
      </c>
      <c r="AV55" s="47">
        <f t="shared" ca="1" si="22"/>
        <v>340543221.11181927</v>
      </c>
      <c r="AW55" s="47">
        <f t="shared" ca="1" si="22"/>
        <v>344193620.87830949</v>
      </c>
      <c r="AX55" s="47">
        <f t="shared" ca="1" si="22"/>
        <v>345847175.01339418</v>
      </c>
      <c r="AY55" s="47">
        <f t="shared" ca="1" si="22"/>
        <v>348595420.34431779</v>
      </c>
      <c r="AZ55" s="47">
        <f t="shared" ca="1" si="22"/>
        <v>356244789.01603174</v>
      </c>
      <c r="BA55" s="47">
        <f t="shared" ca="1" si="22"/>
        <v>368600727.94791323</v>
      </c>
      <c r="BB55" s="47">
        <f t="shared" ca="1" si="22"/>
        <v>379333564.81955373</v>
      </c>
      <c r="BC55" s="47">
        <f t="shared" ca="1" si="22"/>
        <v>388880986.23930311</v>
      </c>
      <c r="BD55" s="47">
        <f t="shared" ca="1" si="22"/>
        <v>393114155.36830574</v>
      </c>
      <c r="BE55" s="47">
        <f t="shared" ca="1" si="22"/>
        <v>399193216.76444745</v>
      </c>
      <c r="BF55" s="47">
        <f t="shared" ca="1" si="22"/>
        <v>405855259.73196304</v>
      </c>
      <c r="BG55" s="47">
        <f t="shared" ca="1" si="22"/>
        <v>447829517.03894758</v>
      </c>
      <c r="BH55" s="47">
        <f t="shared" ca="1" si="22"/>
        <v>445960284.07203799</v>
      </c>
      <c r="BI55" s="47">
        <f t="shared" ca="1" si="22"/>
        <v>446480677.10400718</v>
      </c>
      <c r="BJ55" s="47">
        <f t="shared" ca="1" si="22"/>
        <v>444964517.56325114</v>
      </c>
      <c r="BK55" s="47">
        <f t="shared" ca="1" si="22"/>
        <v>444816942.04450363</v>
      </c>
      <c r="BL55" s="47">
        <f t="shared" ca="1" si="22"/>
        <v>450227416.57184976</v>
      </c>
      <c r="BM55" s="47">
        <f t="shared" ca="1" si="22"/>
        <v>460973336.08134472</v>
      </c>
      <c r="BN55" s="47">
        <f t="shared" ca="1" si="22"/>
        <v>470070542.75596249</v>
      </c>
      <c r="BO55" s="47">
        <f t="shared" ref="BO55:BR55" ca="1" si="23">SUM(BO56:BO59)</f>
        <v>477994799.86870807</v>
      </c>
      <c r="BP55" s="47">
        <f t="shared" ca="1" si="23"/>
        <v>480190681.59621131</v>
      </c>
      <c r="BQ55" s="47">
        <f t="shared" ca="1" si="23"/>
        <v>484543020.86514187</v>
      </c>
      <c r="BR55" s="47">
        <f t="shared" ca="1" si="23"/>
        <v>489653452.33768058</v>
      </c>
    </row>
    <row r="56" spans="2:70" ht="25" customHeight="1" outlineLevel="1">
      <c r="B56" s="24" t="s">
        <v>78</v>
      </c>
      <c r="C56" s="26">
        <f>'&lt;&lt;CASH FLOW PROJECTIONS&gt;&gt;'!C57+'&lt;&lt;CASH FLOW PROJECTIONS&gt;&gt;FLTE'!C56</f>
        <v>0</v>
      </c>
      <c r="D56" s="26">
        <f>'&lt;&lt;CASH FLOW PROJECTIONS&gt;&gt;'!D57+'&lt;&lt;CASH FLOW PROJECTIONS&gt;&gt;FLTE'!D56</f>
        <v>0</v>
      </c>
      <c r="E56" s="26">
        <f>'&lt;&lt;CASH FLOW PROJECTIONS&gt;&gt;'!E57+'&lt;&lt;CASH FLOW PROJECTIONS&gt;&gt;FLTE'!E56</f>
        <v>0</v>
      </c>
      <c r="F56" s="26">
        <f>'&lt;&lt;CASH FLOW PROJECTIONS&gt;&gt;'!F57+'&lt;&lt;CASH FLOW PROJECTIONS&gt;&gt;FLTE'!F56</f>
        <v>0</v>
      </c>
      <c r="G56" s="26">
        <f>'&lt;&lt;CASH FLOW PROJECTIONS&gt;&gt;'!G57+'&lt;&lt;CASH FLOW PROJECTIONS&gt;&gt;FLTE'!G56</f>
        <v>0</v>
      </c>
      <c r="H56" s="26">
        <f>'&lt;&lt;CASH FLOW PROJECTIONS&gt;&gt;'!H57+'&lt;&lt;CASH FLOW PROJECTIONS&gt;&gt;FLTE'!H56</f>
        <v>0</v>
      </c>
      <c r="I56" s="26">
        <f>'&lt;&lt;CASH FLOW PROJECTIONS&gt;&gt;'!I57+'&lt;&lt;CASH FLOW PROJECTIONS&gt;&gt;FLTE'!I56</f>
        <v>0</v>
      </c>
      <c r="J56" s="26">
        <f>'&lt;&lt;CASH FLOW PROJECTIONS&gt;&gt;'!J57+'&lt;&lt;CASH FLOW PROJECTIONS&gt;&gt;FLTE'!J56</f>
        <v>0</v>
      </c>
      <c r="K56" s="26">
        <f ca="1">'&lt;&lt;CASH FLOW PROJECTIONS&gt;&gt;'!K57+'&lt;&lt;CASH FLOW PROJECTIONS&gt;&gt;FLTE'!K56</f>
        <v>2834189.0104642594</v>
      </c>
      <c r="L56" s="26">
        <f ca="1">'&lt;&lt;CASH FLOW PROJECTIONS&gt;&gt;'!L57+'&lt;&lt;CASH FLOW PROJECTIONS&gt;&gt;FLTE'!L56</f>
        <v>5319825.5828330135</v>
      </c>
      <c r="M56" s="26">
        <f ca="1">'&lt;&lt;CASH FLOW PROJECTIONS&gt;&gt;'!M57+'&lt;&lt;CASH FLOW PROJECTIONS&gt;&gt;FLTE'!M56</f>
        <v>8098736.367241865</v>
      </c>
      <c r="N56" s="26">
        <f ca="1">'&lt;&lt;CASH FLOW PROJECTIONS&gt;&gt;'!N57+'&lt;&lt;CASH FLOW PROJECTIONS&gt;&gt;FLTE'!N56</f>
        <v>10615499.943067104</v>
      </c>
      <c r="O56" s="26">
        <f ca="1">'&lt;&lt;CASH FLOW PROJECTIONS&gt;&gt;'!O57+'&lt;&lt;CASH FLOW PROJECTIONS&gt;&gt;FLTE'!O56</f>
        <v>13376362.495077347</v>
      </c>
      <c r="P56" s="26">
        <f ca="1">'&lt;&lt;CASH FLOW PROJECTIONS&gt;&gt;'!P57+'&lt;&lt;CASH FLOW PROJECTIONS&gt;&gt;FLTE'!P56</f>
        <v>17111461.459381517</v>
      </c>
      <c r="Q56" s="26">
        <f ca="1">'&lt;&lt;CASH FLOW PROJECTIONS&gt;&gt;'!Q57+'&lt;&lt;CASH FLOW PROJECTIONS&gt;&gt;FLTE'!Q56</f>
        <v>21972501.583065715</v>
      </c>
      <c r="R56" s="26">
        <f ca="1">'&lt;&lt;CASH FLOW PROJECTIONS&gt;&gt;'!R57+'&lt;&lt;CASH FLOW PROJECTIONS&gt;&gt;FLTE'!R56</f>
        <v>26895269.775454208</v>
      </c>
      <c r="S56" s="26">
        <f ca="1">'&lt;&lt;CASH FLOW PROJECTIONS&gt;&gt;'!S57+'&lt;&lt;CASH FLOW PROJECTIONS&gt;&gt;FLTE'!S56</f>
        <v>32009853.216417093</v>
      </c>
      <c r="T56" s="26">
        <f ca="1">'&lt;&lt;CASH FLOW PROJECTIONS&gt;&gt;'!T57+'&lt;&lt;CASH FLOW PROJECTIONS&gt;&gt;FLTE'!T56</f>
        <v>36331045.530449882</v>
      </c>
      <c r="U56" s="26">
        <f ca="1">'&lt;&lt;CASH FLOW PROJECTIONS&gt;&gt;'!U57+'&lt;&lt;CASH FLOW PROJECTIONS&gt;&gt;FLTE'!U56</f>
        <v>41635389.353365891</v>
      </c>
      <c r="V56" s="26">
        <f ca="1">'&lt;&lt;CASH FLOW PROJECTIONS&gt;&gt;'!V57+'&lt;&lt;CASH FLOW PROJECTIONS&gt;&gt;FLTE'!V56</f>
        <v>47712854.850295745</v>
      </c>
      <c r="W56" s="26">
        <f ca="1">'&lt;&lt;CASH FLOW PROJECTIONS&gt;&gt;'!W57+'&lt;&lt;CASH FLOW PROJECTIONS&gt;&gt;FLTE'!W56</f>
        <v>52380058.61201755</v>
      </c>
      <c r="X56" s="26">
        <f ca="1">'&lt;&lt;CASH FLOW PROJECTIONS&gt;&gt;'!X57+'&lt;&lt;CASH FLOW PROJECTIONS&gt;&gt;FLTE'!X56</f>
        <v>56722586.596038036</v>
      </c>
      <c r="Y56" s="26">
        <f ca="1">'&lt;&lt;CASH FLOW PROJECTIONS&gt;&gt;'!Y57+'&lt;&lt;CASH FLOW PROJECTIONS&gt;&gt;FLTE'!Y56</f>
        <v>62357912.874951579</v>
      </c>
      <c r="Z56" s="26">
        <f ca="1">'&lt;&lt;CASH FLOW PROJECTIONS&gt;&gt;'!Z57+'&lt;&lt;CASH FLOW PROJECTIONS&gt;&gt;FLTE'!Z56</f>
        <v>67637345.573234692</v>
      </c>
      <c r="AA56" s="26">
        <f ca="1">'&lt;&lt;CASH FLOW PROJECTIONS&gt;&gt;'!AA57+'&lt;&lt;CASH FLOW PROJECTIONS&gt;&gt;FLTE'!AA56</f>
        <v>73862002.962548926</v>
      </c>
      <c r="AB56" s="26">
        <f ca="1">'&lt;&lt;CASH FLOW PROJECTIONS&gt;&gt;'!AB57+'&lt;&lt;CASH FLOW PROJECTIONS&gt;&gt;FLTE'!AB56</f>
        <v>82991116.028355002</v>
      </c>
      <c r="AC56" s="26">
        <f ca="1">'&lt;&lt;CASH FLOW PROJECTIONS&gt;&gt;'!AC57+'&lt;&lt;CASH FLOW PROJECTIONS&gt;&gt;FLTE'!AC56</f>
        <v>95150813.828006655</v>
      </c>
      <c r="AD56" s="26">
        <f ca="1">'&lt;&lt;CASH FLOW PROJECTIONS&gt;&gt;'!AD57+'&lt;&lt;CASH FLOW PROJECTIONS&gt;&gt;FLTE'!AD56</f>
        <v>106933404.15418489</v>
      </c>
      <c r="AE56" s="26">
        <f ca="1">'&lt;&lt;CASH FLOW PROJECTIONS&gt;&gt;'!AE57+'&lt;&lt;CASH FLOW PROJECTIONS&gt;&gt;FLTE'!AE56</f>
        <v>118422069.82852538</v>
      </c>
      <c r="AF56" s="26">
        <f ca="1">'&lt;&lt;CASH FLOW PROJECTIONS&gt;&gt;'!AF57+'&lt;&lt;CASH FLOW PROJECTIONS&gt;&gt;FLTE'!AF56</f>
        <v>126957692.87033539</v>
      </c>
      <c r="AG56" s="26">
        <f ca="1">'&lt;&lt;CASH FLOW PROJECTIONS&gt;&gt;'!AG57+'&lt;&lt;CASH FLOW PROJECTIONS&gt;&gt;FLTE'!AG56</f>
        <v>136752506.03863052</v>
      </c>
      <c r="AH56" s="26">
        <f ca="1">'&lt;&lt;CASH FLOW PROJECTIONS&gt;&gt;'!AH57+'&lt;&lt;CASH FLOW PROJECTIONS&gt;&gt;FLTE'!AH56</f>
        <v>146983703.41050088</v>
      </c>
      <c r="AI56" s="26">
        <f ca="1">'&lt;&lt;CASH FLOW PROJECTIONS&gt;&gt;'!AI57+'&lt;&lt;CASH FLOW PROJECTIONS&gt;&gt;FLTE'!AI56</f>
        <v>192858950.12343529</v>
      </c>
      <c r="AJ56" s="26">
        <f ca="1">'&lt;&lt;CASH FLOW PROJECTIONS&gt;&gt;'!AJ57+'&lt;&lt;CASH FLOW PROJECTIONS&gt;&gt;FLTE'!AJ56</f>
        <v>198747951.80589581</v>
      </c>
      <c r="AK56" s="26">
        <f ca="1">'&lt;&lt;CASH FLOW PROJECTIONS&gt;&gt;'!AK57+'&lt;&lt;CASH FLOW PROJECTIONS&gt;&gt;FLTE'!AK56</f>
        <v>206272375.73579451</v>
      </c>
      <c r="AL56" s="26">
        <f ca="1">'&lt;&lt;CASH FLOW PROJECTIONS&gt;&gt;'!AL57+'&lt;&lt;CASH FLOW PROJECTIONS&gt;&gt;FLTE'!AL56</f>
        <v>212026650.66172621</v>
      </c>
      <c r="AM56" s="26">
        <f ca="1">'&lt;&lt;CASH FLOW PROJECTIONS&gt;&gt;'!AM57+'&lt;&lt;CASH FLOW PROJECTIONS&gt;&gt;FLTE'!AM56</f>
        <v>218609330.65870601</v>
      </c>
      <c r="AN56" s="26">
        <f ca="1">'&lt;&lt;CASH FLOW PROJECTIONS&gt;&gt;'!AN57+'&lt;&lt;CASH FLOW PROJECTIONS&gt;&gt;FLTE'!AN56</f>
        <v>229290458.41063052</v>
      </c>
      <c r="AO56" s="26">
        <f ca="1">'&lt;&lt;CASH FLOW PROJECTIONS&gt;&gt;'!AO57+'&lt;&lt;CASH FLOW PROJECTIONS&gt;&gt;FLTE'!AO56</f>
        <v>243926131.1670039</v>
      </c>
      <c r="AP56" s="26">
        <f ca="1">'&lt;&lt;CASH FLOW PROJECTIONS&gt;&gt;'!AP57+'&lt;&lt;CASH FLOW PROJECTIONS&gt;&gt;FLTE'!AP56</f>
        <v>257044965.64519751</v>
      </c>
      <c r="AQ56" s="26">
        <f ca="1">'&lt;&lt;CASH FLOW PROJECTIONS&gt;&gt;'!AQ57+'&lt;&lt;CASH FLOW PROJECTIONS&gt;&gt;FLTE'!AQ56</f>
        <v>269006944.04575098</v>
      </c>
      <c r="AR56" s="26">
        <f ca="1">'&lt;&lt;CASH FLOW PROJECTIONS&gt;&gt;'!AR57+'&lt;&lt;CASH FLOW PROJECTIONS&gt;&gt;FLTE'!AR56</f>
        <v>276206725.73615533</v>
      </c>
      <c r="AS56" s="26">
        <f ca="1">'&lt;&lt;CASH FLOW PROJECTIONS&gt;&gt;'!AS57+'&lt;&lt;CASH FLOW PROJECTIONS&gt;&gt;FLTE'!AS56</f>
        <v>284872772.22460097</v>
      </c>
      <c r="AT56" s="26">
        <f ca="1">'&lt;&lt;CASH FLOW PROJECTIONS&gt;&gt;'!AT57+'&lt;&lt;CASH FLOW PROJECTIONS&gt;&gt;FLTE'!AT56</f>
        <v>293908555.0733161</v>
      </c>
      <c r="AU56" s="26">
        <f ca="1">'&lt;&lt;CASH FLOW PROJECTIONS&gt;&gt;'!AU57+'&lt;&lt;CASH FLOW PROJECTIONS&gt;&gt;FLTE'!AU56</f>
        <v>297406739.39277256</v>
      </c>
      <c r="AV56" s="26">
        <f ca="1">'&lt;&lt;CASH FLOW PROJECTIONS&gt;&gt;'!AV57+'&lt;&lt;CASH FLOW PROJECTIONS&gt;&gt;FLTE'!AV56</f>
        <v>298843662.20011604</v>
      </c>
      <c r="AW56" s="26">
        <f ca="1">'&lt;&lt;CASH FLOW PROJECTIONS&gt;&gt;'!AW57+'&lt;&lt;CASH FLOW PROJECTIONS&gt;&gt;FLTE'!AW56</f>
        <v>302043219.85521537</v>
      </c>
      <c r="AX56" s="26">
        <f ca="1">'&lt;&lt;CASH FLOW PROJECTIONS&gt;&gt;'!AX57+'&lt;&lt;CASH FLOW PROJECTIONS&gt;&gt;FLTE'!AX56</f>
        <v>303489492.49830192</v>
      </c>
      <c r="AY56" s="26">
        <f ca="1">'&lt;&lt;CASH FLOW PROJECTIONS&gt;&gt;'!AY57+'&lt;&lt;CASH FLOW PROJECTIONS&gt;&gt;FLTE'!AY56</f>
        <v>305897007.88275671</v>
      </c>
      <c r="AZ56" s="26">
        <f ca="1">'&lt;&lt;CASH FLOW PROJECTIONS&gt;&gt;'!AZ57+'&lt;&lt;CASH FLOW PROJECTIONS&gt;&gt;FLTE'!AZ56</f>
        <v>312607986.15924817</v>
      </c>
      <c r="BA56" s="26">
        <f ca="1">'&lt;&lt;CASH FLOW PROJECTIONS&gt;&gt;'!BA57+'&lt;&lt;CASH FLOW PROJECTIONS&gt;&gt;FLTE'!BA56</f>
        <v>323451613.57242954</v>
      </c>
      <c r="BB56" s="26">
        <f ca="1">'&lt;&lt;CASH FLOW PROJECTIONS&gt;&gt;'!BB57+'&lt;&lt;CASH FLOW PROJECTIONS&gt;&gt;FLTE'!BB56</f>
        <v>332870118.77175504</v>
      </c>
      <c r="BC56" s="26">
        <f ca="1">'&lt;&lt;CASH FLOW PROJECTIONS&gt;&gt;'!BC57+'&lt;&lt;CASH FLOW PROJECTIONS&gt;&gt;FLTE'!BC56</f>
        <v>341247821.08825332</v>
      </c>
      <c r="BD56" s="26">
        <f ca="1">'&lt;&lt;CASH FLOW PROJECTIONS&gt;&gt;'!BD57+'&lt;&lt;CASH FLOW PROJECTIONS&gt;&gt;FLTE'!BD56</f>
        <v>344959392.00612599</v>
      </c>
      <c r="BE56" s="26">
        <f ca="1">'&lt;&lt;CASH FLOW PROJECTIONS&gt;&gt;'!BE57+'&lt;&lt;CASH FLOW PROJECTIONS&gt;&gt;FLTE'!BE56</f>
        <v>350291794.17764789</v>
      </c>
      <c r="BF56" s="26">
        <f ca="1">'&lt;&lt;CASH FLOW PROJECTIONS&gt;&gt;'!BF57+'&lt;&lt;CASH FLOW PROJECTIONS&gt;&gt;FLTE'!BF56</f>
        <v>356136127.7442894</v>
      </c>
      <c r="BG56" s="26">
        <f ca="1">'&lt;&lt;CASH FLOW PROJECTIONS&gt;&gt;'!BG57+'&lt;&lt;CASH FLOW PROJECTIONS&gt;&gt;FLTE'!BG56</f>
        <v>392986352.80168623</v>
      </c>
      <c r="BH56" s="26">
        <f ca="1">'&lt;&lt;CASH FLOW PROJECTIONS&gt;&gt;'!BH57+'&lt;&lt;CASH FLOW PROJECTIONS&gt;&gt;FLTE'!BH56</f>
        <v>391339899.06501591</v>
      </c>
      <c r="BI56" s="26">
        <f ca="1">'&lt;&lt;CASH FLOW PROJECTIONS&gt;&gt;'!BI57+'&lt;&lt;CASH FLOW PROJECTIONS&gt;&gt;FLTE'!BI56</f>
        <v>391791696.00679392</v>
      </c>
      <c r="BJ56" s="26">
        <f ca="1">'&lt;&lt;CASH FLOW PROJECTIONS&gt;&gt;'!BJ57+'&lt;&lt;CASH FLOW PROJECTIONS&gt;&gt;FLTE'!BJ56</f>
        <v>390455344.83011687</v>
      </c>
      <c r="BK56" s="26">
        <f ca="1">'&lt;&lt;CASH FLOW PROJECTIONS&gt;&gt;'!BK57+'&lt;&lt;CASH FLOW PROJECTIONS&gt;&gt;FLTE'!BK56</f>
        <v>390320720.44265705</v>
      </c>
      <c r="BL56" s="26">
        <f ca="1">'&lt;&lt;CASH FLOW PROJECTIONS&gt;&gt;'!BL57+'&lt;&lt;CASH FLOW PROJECTIONS&gt;&gt;FLTE'!BL56</f>
        <v>395066378.01006711</v>
      </c>
      <c r="BM56" s="26">
        <f ca="1">'&lt;&lt;CASH FLOW PROJECTIONS&gt;&gt;'!BM57+'&lt;&lt;CASH FLOW PROJECTIONS&gt;&gt;FLTE'!BM56</f>
        <v>404496859.06285483</v>
      </c>
      <c r="BN56" s="26">
        <f ca="1">'&lt;&lt;CASH FLOW PROJECTIONS&gt;&gt;'!BN57+'&lt;&lt;CASH FLOW PROJECTIONS&gt;&gt;FLTE'!BN56</f>
        <v>412479731.98557991</v>
      </c>
      <c r="BO56" s="26">
        <f ca="1">'&lt;&lt;CASH FLOW PROJECTIONS&gt;&gt;'!BO57+'&lt;&lt;CASH FLOW PROJECTIONS&gt;&gt;FLTE'!BO56</f>
        <v>419432739.78151137</v>
      </c>
      <c r="BP56" s="26">
        <f ca="1">'&lt;&lt;CASH FLOW PROJECTIONS&gt;&gt;'!BP57+'&lt;&lt;CASH FLOW PROJECTIONS&gt;&gt;FLTE'!BP56</f>
        <v>421355996.00648898</v>
      </c>
      <c r="BQ56" s="26">
        <f ca="1">'&lt;&lt;CASH FLOW PROJECTIONS&gt;&gt;'!BQ57+'&lt;&lt;CASH FLOW PROJECTIONS&gt;&gt;FLTE'!BQ56</f>
        <v>425172768.24379826</v>
      </c>
      <c r="BR56" s="26">
        <f ca="1">'&lt;&lt;CASH FLOW PROJECTIONS&gt;&gt;'!BR57+'&lt;&lt;CASH FLOW PROJECTIONS&gt;&gt;FLTE'!BR56</f>
        <v>429655223.16455835</v>
      </c>
    </row>
    <row r="57" spans="2:70" ht="25" customHeight="1" outlineLevel="1">
      <c r="B57" s="24" t="s">
        <v>79</v>
      </c>
      <c r="C57" s="26">
        <f>'&lt;&lt;CASH FLOW PROJECTIONS&gt;&gt;'!C58+'&lt;&lt;CASH FLOW PROJECTIONS&gt;&gt;FLTE'!C57</f>
        <v>0</v>
      </c>
      <c r="D57" s="26">
        <f>'&lt;&lt;CASH FLOW PROJECTIONS&gt;&gt;'!D58+'&lt;&lt;CASH FLOW PROJECTIONS&gt;&gt;FLTE'!D57</f>
        <v>0</v>
      </c>
      <c r="E57" s="26">
        <f>'&lt;&lt;CASH FLOW PROJECTIONS&gt;&gt;'!E58+'&lt;&lt;CASH FLOW PROJECTIONS&gt;&gt;FLTE'!E57</f>
        <v>0</v>
      </c>
      <c r="F57" s="26">
        <f>'&lt;&lt;CASH FLOW PROJECTIONS&gt;&gt;'!F58+'&lt;&lt;CASH FLOW PROJECTIONS&gt;&gt;FLTE'!F57</f>
        <v>0</v>
      </c>
      <c r="G57" s="26">
        <f>'&lt;&lt;CASH FLOW PROJECTIONS&gt;&gt;'!G58+'&lt;&lt;CASH FLOW PROJECTIONS&gt;&gt;FLTE'!G57</f>
        <v>0</v>
      </c>
      <c r="H57" s="26">
        <f>'&lt;&lt;CASH FLOW PROJECTIONS&gt;&gt;'!H58+'&lt;&lt;CASH FLOW PROJECTIONS&gt;&gt;FLTE'!H57</f>
        <v>0</v>
      </c>
      <c r="I57" s="26">
        <f>'&lt;&lt;CASH FLOW PROJECTIONS&gt;&gt;'!I58+'&lt;&lt;CASH FLOW PROJECTIONS&gt;&gt;FLTE'!I57</f>
        <v>0</v>
      </c>
      <c r="J57" s="26">
        <f>'&lt;&lt;CASH FLOW PROJECTIONS&gt;&gt;'!J58+'&lt;&lt;CASH FLOW PROJECTIONS&gt;&gt;FLTE'!J57</f>
        <v>0</v>
      </c>
      <c r="K57" s="26">
        <f ca="1">'&lt;&lt;CASH FLOW PROJECTIONS&gt;&gt;'!K58+'&lt;&lt;CASH FLOW PROJECTIONS&gt;&gt;FLTE'!K57</f>
        <v>3111.0260869565218</v>
      </c>
      <c r="L57" s="26">
        <f ca="1">'&lt;&lt;CASH FLOW PROJECTIONS&gt;&gt;'!L58+'&lt;&lt;CASH FLOW PROJECTIONS&gt;&gt;FLTE'!L57</f>
        <v>4764.8129217391306</v>
      </c>
      <c r="M57" s="26">
        <f ca="1">'&lt;&lt;CASH FLOW PROJECTIONS&gt;&gt;'!M58+'&lt;&lt;CASH FLOW PROJECTIONS&gt;&gt;FLTE'!M57</f>
        <v>6489.3033814695664</v>
      </c>
      <c r="N57" s="26">
        <f ca="1">'&lt;&lt;CASH FLOW PROJECTIONS&gt;&gt;'!N58+'&lt;&lt;CASH FLOW PROJECTIONS&gt;&gt;FLTE'!N57</f>
        <v>8312.9829940314248</v>
      </c>
      <c r="O57" s="26">
        <f ca="1">'&lt;&lt;CASH FLOW PROJECTIONS&gt;&gt;'!O58+'&lt;&lt;CASH FLOW PROJECTIONS&gt;&gt;FLTE'!O57</f>
        <v>10247.27935597346</v>
      </c>
      <c r="P57" s="26">
        <f ca="1">'&lt;&lt;CASH FLOW PROJECTIONS&gt;&gt;'!P58+'&lt;&lt;CASH FLOW PROJECTIONS&gt;&gt;FLTE'!P57</f>
        <v>12323.795468404209</v>
      </c>
      <c r="Q57" s="26">
        <f ca="1">'&lt;&lt;CASH FLOW PROJECTIONS&gt;&gt;'!Q58+'&lt;&lt;CASH FLOW PROJECTIONS&gt;&gt;FLTE'!Q57</f>
        <v>14569.636133009732</v>
      </c>
      <c r="R57" s="26">
        <f ca="1">'&lt;&lt;CASH FLOW PROJECTIONS&gt;&gt;'!R58+'&lt;&lt;CASH FLOW PROJECTIONS&gt;&gt;FLTE'!R57</f>
        <v>17035.047065009581</v>
      </c>
      <c r="S57" s="26">
        <f ca="1">'&lt;&lt;CASH FLOW PROJECTIONS&gt;&gt;'!S58+'&lt;&lt;CASH FLOW PROJECTIONS&gt;&gt;FLTE'!S57</f>
        <v>19737.457895391784</v>
      </c>
      <c r="T57" s="26">
        <f ca="1">'&lt;&lt;CASH FLOW PROJECTIONS&gt;&gt;'!T58+'&lt;&lt;CASH FLOW PROJECTIONS&gt;&gt;FLTE'!T57</f>
        <v>22733.500107628777</v>
      </c>
      <c r="U57" s="26">
        <f ca="1">'&lt;&lt;CASH FLOW PROJECTIONS&gt;&gt;'!U58+'&lt;&lt;CASH FLOW PROJECTIONS&gt;&gt;FLTE'!U57</f>
        <v>26045.640330626975</v>
      </c>
      <c r="V57" s="26">
        <f ca="1">'&lt;&lt;CASH FLOW PROJECTIONS&gt;&gt;'!V58+'&lt;&lt;CASH FLOW PROJECTIONS&gt;&gt;FLTE'!V57</f>
        <v>29722.099231294909</v>
      </c>
      <c r="W57" s="26">
        <f ca="1">'&lt;&lt;CASH FLOW PROJECTIONS&gt;&gt;'!W58+'&lt;&lt;CASH FLOW PROJECTIONS&gt;&gt;FLTE'!W57</f>
        <v>33767.888105220205</v>
      </c>
      <c r="X57" s="26">
        <f ca="1">'&lt;&lt;CASH FLOW PROJECTIONS&gt;&gt;'!X58+'&lt;&lt;CASH FLOW PROJECTIONS&gt;&gt;FLTE'!X57</f>
        <v>38199.958925891056</v>
      </c>
      <c r="Y57" s="26">
        <f ca="1">'&lt;&lt;CASH FLOW PROJECTIONS&gt;&gt;'!Y58+'&lt;&lt;CASH FLOW PROJECTIONS&gt;&gt;FLTE'!Y57</f>
        <v>43017.810592412286</v>
      </c>
      <c r="Z57" s="26">
        <f ca="1">'&lt;&lt;CASH FLOW PROJECTIONS&gt;&gt;'!Z58+'&lt;&lt;CASH FLOW PROJECTIONS&gt;&gt;FLTE'!Z57</f>
        <v>48201.426998028968</v>
      </c>
      <c r="AA57" s="26">
        <f ca="1">'&lt;&lt;CASH FLOW PROJECTIONS&gt;&gt;'!AA58+'&lt;&lt;CASH FLOW PROJECTIONS&gt;&gt;FLTE'!AA57</f>
        <v>53732.550377241372</v>
      </c>
      <c r="AB57" s="26">
        <f ca="1">'&lt;&lt;CASH FLOW PROJECTIONS&gt;&gt;'!AB58+'&lt;&lt;CASH FLOW PROJECTIONS&gt;&gt;FLTE'!AB57</f>
        <v>59568.3969294696</v>
      </c>
      <c r="AC57" s="26">
        <f ca="1">'&lt;&lt;CASH FLOW PROJECTIONS&gt;&gt;'!AC58+'&lt;&lt;CASH FLOW PROJECTIONS&gt;&gt;FLTE'!AC57</f>
        <v>65669.849068612588</v>
      </c>
      <c r="AD57" s="26">
        <f ca="1">'&lt;&lt;CASH FLOW PROJECTIONS&gt;&gt;'!AD58+'&lt;&lt;CASH FLOW PROJECTIONS&gt;&gt;FLTE'!AD57</f>
        <v>71990.304973268518</v>
      </c>
      <c r="AE57" s="26">
        <f ca="1">'&lt;&lt;CASH FLOW PROJECTIONS&gt;&gt;'!AE58+'&lt;&lt;CASH FLOW PROJECTIONS&gt;&gt;FLTE'!AE57</f>
        <v>78496.500176647896</v>
      </c>
      <c r="AF57" s="26">
        <f ca="1">'&lt;&lt;CASH FLOW PROJECTIONS&gt;&gt;'!AF58+'&lt;&lt;CASH FLOW PROJECTIONS&gt;&gt;FLTE'!AF57</f>
        <v>85143.757090363782</v>
      </c>
      <c r="AG57" s="26">
        <f ca="1">'&lt;&lt;CASH FLOW PROJECTIONS&gt;&gt;'!AG58+'&lt;&lt;CASH FLOW PROJECTIONS&gt;&gt;FLTE'!AG57</f>
        <v>91893.80187248702</v>
      </c>
      <c r="AH57" s="26">
        <f ca="1">'&lt;&lt;CASH FLOW PROJECTIONS&gt;&gt;'!AH58+'&lt;&lt;CASH FLOW PROJECTIONS&gt;&gt;FLTE'!AH57</f>
        <v>98712.162891353481</v>
      </c>
      <c r="AI57" s="26">
        <f ca="1">'&lt;&lt;CASH FLOW PROJECTIONS&gt;&gt;'!AI58+'&lt;&lt;CASH FLOW PROJECTIONS&gt;&gt;FLTE'!AI57</f>
        <v>105587.61036329869</v>
      </c>
      <c r="AJ57" s="26">
        <f ca="1">'&lt;&lt;CASH FLOW PROJECTIONS&gt;&gt;'!AJ58+'&lt;&lt;CASH FLOW PROJECTIONS&gt;&gt;FLTE'!AJ57</f>
        <v>112486.16878825414</v>
      </c>
      <c r="AK57" s="26">
        <f ca="1">'&lt;&lt;CASH FLOW PROJECTIONS&gt;&gt;'!AK58+'&lt;&lt;CASH FLOW PROJECTIONS&gt;&gt;FLTE'!AK57</f>
        <v>119391.39421442356</v>
      </c>
      <c r="AL57" s="26">
        <f ca="1">'&lt;&lt;CASH FLOW PROJECTIONS&gt;&gt;'!AL58+'&lt;&lt;CASH FLOW PROJECTIONS&gt;&gt;FLTE'!AL57</f>
        <v>126292.25992012271</v>
      </c>
      <c r="AM57" s="26">
        <f ca="1">'&lt;&lt;CASH FLOW PROJECTIONS&gt;&gt;'!AM58+'&lt;&lt;CASH FLOW PROJECTIONS&gt;&gt;FLTE'!AM57</f>
        <v>133186.94167601905</v>
      </c>
      <c r="AN57" s="26">
        <f ca="1">'&lt;&lt;CASH FLOW PROJECTIONS&gt;&gt;'!AN58+'&lt;&lt;CASH FLOW PROJECTIONS&gt;&gt;FLTE'!AN57</f>
        <v>140050.76278046853</v>
      </c>
      <c r="AO57" s="26">
        <f ca="1">'&lt;&lt;CASH FLOW PROJECTIONS&gt;&gt;'!AO58+'&lt;&lt;CASH FLOW PROJECTIONS&gt;&gt;FLTE'!AO57</f>
        <v>146880.80744900848</v>
      </c>
      <c r="AP57" s="26">
        <f ca="1">'&lt;&lt;CASH FLOW PROJECTIONS&gt;&gt;'!AP58+'&lt;&lt;CASH FLOW PROJECTIONS&gt;&gt;FLTE'!AP57</f>
        <v>153679.46952917016</v>
      </c>
      <c r="AQ57" s="26">
        <f ca="1">'&lt;&lt;CASH FLOW PROJECTIONS&gt;&gt;'!AQ58+'&lt;&lt;CASH FLOW PROJECTIONS&gt;&gt;FLTE'!AQ57</f>
        <v>160426.61759034611</v>
      </c>
      <c r="AR57" s="26">
        <f ca="1">'&lt;&lt;CASH FLOW PROJECTIONS&gt;&gt;'!AR58+'&lt;&lt;CASH FLOW PROJECTIONS&gt;&gt;FLTE'!AR57</f>
        <v>167133.87342343689</v>
      </c>
      <c r="AS57" s="26">
        <f ca="1">'&lt;&lt;CASH FLOW PROJECTIONS&gt;&gt;'!AS58+'&lt;&lt;CASH FLOW PROJECTIONS&gt;&gt;FLTE'!AS57</f>
        <v>173802.87691238112</v>
      </c>
      <c r="AT57" s="26">
        <f ca="1">'&lt;&lt;CASH FLOW PROJECTIONS&gt;&gt;'!AT58+'&lt;&lt;CASH FLOW PROJECTIONS&gt;&gt;FLTE'!AT57</f>
        <v>180415.32218906068</v>
      </c>
      <c r="AU57" s="26">
        <f ca="1">'&lt;&lt;CASH FLOW PROJECTIONS&gt;&gt;'!AU58+'&lt;&lt;CASH FLOW PROJECTIONS&gt;&gt;FLTE'!AU57</f>
        <v>186979.85616349711</v>
      </c>
      <c r="AV57" s="26">
        <f ca="1">'&lt;&lt;CASH FLOW PROJECTIONS&gt;&gt;'!AV58+'&lt;&lt;CASH FLOW PROJECTIONS&gt;&gt;FLTE'!AV57</f>
        <v>193494.71724262921</v>
      </c>
      <c r="AW57" s="26">
        <f ca="1">'&lt;&lt;CASH FLOW PROJECTIONS&gt;&gt;'!AW58+'&lt;&lt;CASH FLOW PROJECTIONS&gt;&gt;FLTE'!AW57</f>
        <v>199953.82098084941</v>
      </c>
      <c r="AX57" s="26">
        <f ca="1">'&lt;&lt;CASH FLOW PROJECTIONS&gt;&gt;'!AX58+'&lt;&lt;CASH FLOW PROJECTIONS&gt;&gt;FLTE'!AX57</f>
        <v>206364.11255033826</v>
      </c>
      <c r="AY57" s="26">
        <f ca="1">'&lt;&lt;CASH FLOW PROJECTIONS&gt;&gt;'!AY58+'&lt;&lt;CASH FLOW PROJECTIONS&gt;&gt;FLTE'!AY57</f>
        <v>212716.92228931258</v>
      </c>
      <c r="AZ57" s="26">
        <f ca="1">'&lt;&lt;CASH FLOW PROJECTIONS&gt;&gt;'!AZ58+'&lt;&lt;CASH FLOW PROJECTIONS&gt;&gt;FLTE'!AZ57</f>
        <v>219027.0013324621</v>
      </c>
      <c r="BA57" s="26">
        <f ca="1">'&lt;&lt;CASH FLOW PROJECTIONS&gt;&gt;'!BA58+'&lt;&lt;CASH FLOW PROJECTIONS&gt;&gt;FLTE'!BA57</f>
        <v>225279.1570907014</v>
      </c>
      <c r="BB57" s="26">
        <f ca="1">'&lt;&lt;CASH FLOW PROJECTIONS&gt;&gt;'!BB58+'&lt;&lt;CASH FLOW PROJECTIONS&gt;&gt;FLTE'!BB57</f>
        <v>231485.10727716956</v>
      </c>
      <c r="BC57" s="26">
        <f ca="1">'&lt;&lt;CASH FLOW PROJECTIONS&gt;&gt;'!BC58+'&lt;&lt;CASH FLOW PROJECTIONS&gt;&gt;FLTE'!BC57</f>
        <v>237634.44434792231</v>
      </c>
      <c r="BD57" s="26">
        <f ca="1">'&lt;&lt;CASH FLOW PROJECTIONS&gt;&gt;'!BD58+'&lt;&lt;CASH FLOW PROJECTIONS&gt;&gt;FLTE'!BD57</f>
        <v>243736.69466226929</v>
      </c>
      <c r="BE57" s="26">
        <f ca="1">'&lt;&lt;CASH FLOW PROJECTIONS&gt;&gt;'!BE58+'&lt;&lt;CASH FLOW PROJECTIONS&gt;&gt;FLTE'!BE57</f>
        <v>249784.5065706835</v>
      </c>
      <c r="BF57" s="26">
        <f ca="1">'&lt;&lt;CASH FLOW PROJECTIONS&gt;&gt;'!BF58+'&lt;&lt;CASH FLOW PROJECTIONS&gt;&gt;FLTE'!BF57</f>
        <v>255780.91207787619</v>
      </c>
      <c r="BG57" s="26">
        <f ca="1">'&lt;&lt;CASH FLOW PROJECTIONS&gt;&gt;'!BG58+'&lt;&lt;CASH FLOW PROJECTIONS&gt;&gt;FLTE'!BG57</f>
        <v>261726.34813825772</v>
      </c>
      <c r="BH57" s="26">
        <f ca="1">'&lt;&lt;CASH FLOW PROJECTIONS&gt;&gt;'!BH58+'&lt;&lt;CASH FLOW PROJECTIONS&gt;&gt;FLTE'!BH57</f>
        <v>267621.24799212604</v>
      </c>
      <c r="BI57" s="26">
        <f ca="1">'&lt;&lt;CASH FLOW PROJECTIONS&gt;&gt;'!BI58+'&lt;&lt;CASH FLOW PROJECTIONS&gt;&gt;FLTE'!BI57</f>
        <v>273467.7629363669</v>
      </c>
      <c r="BJ57" s="26">
        <f ca="1">'&lt;&lt;CASH FLOW PROJECTIONS&gt;&gt;'!BJ58+'&lt;&lt;CASH FLOW PROJECTIONS&gt;&gt;FLTE'!BJ57</f>
        <v>279263.72895140777</v>
      </c>
      <c r="BK57" s="26">
        <f ca="1">'&lt;&lt;CASH FLOW PROJECTIONS&gt;&gt;'!BK58+'&lt;&lt;CASH FLOW PROJECTIONS&gt;&gt;FLTE'!BK57</f>
        <v>285010.42925532075</v>
      </c>
      <c r="BL57" s="26">
        <f ca="1">'&lt;&lt;CASH FLOW PROJECTIONS&gt;&gt;'!BL58+'&lt;&lt;CASH FLOW PROJECTIONS&gt;&gt;FLTE'!BL57</f>
        <v>290708.28260665055</v>
      </c>
      <c r="BM57" s="26">
        <f ca="1">'&lt;&lt;CASH FLOW PROJECTIONS&gt;&gt;'!BM58+'&lt;&lt;CASH FLOW PROJECTIONS&gt;&gt;FLTE'!BM57</f>
        <v>296357.70420449402</v>
      </c>
      <c r="BN57" s="26">
        <f ca="1">'&lt;&lt;CASH FLOW PROJECTIONS&gt;&gt;'!BN58+'&lt;&lt;CASH FLOW PROJECTIONS&gt;&gt;FLTE'!BN57</f>
        <v>301959.1057187558</v>
      </c>
      <c r="BO57" s="26">
        <f ca="1">'&lt;&lt;CASH FLOW PROJECTIONS&gt;&gt;'!BO58+'&lt;&lt;CASH FLOW PROJECTIONS&gt;&gt;FLTE'!BO57</f>
        <v>307512.8953201464</v>
      </c>
      <c r="BP57" s="26">
        <f ca="1">'&lt;&lt;CASH FLOW PROJECTIONS&gt;&gt;'!BP58+'&lt;&lt;CASH FLOW PROJECTIONS&gt;&gt;FLTE'!BP57</f>
        <v>313019.47770992521</v>
      </c>
      <c r="BQ57" s="26">
        <f ca="1">'&lt;&lt;CASH FLOW PROJECTIONS&gt;&gt;'!BQ58+'&lt;&lt;CASH FLOW PROJECTIONS&gt;&gt;FLTE'!BQ57</f>
        <v>318479.25414939085</v>
      </c>
      <c r="BR57" s="26">
        <f ca="1">'&lt;&lt;CASH FLOW PROJECTIONS&gt;&gt;'!BR58+'&lt;&lt;CASH FLOW PROJECTIONS&gt;&gt;FLTE'!BR57</f>
        <v>323892.62248912093</v>
      </c>
    </row>
    <row r="58" spans="2:70" ht="25" customHeight="1" outlineLevel="1">
      <c r="B58" s="24" t="s">
        <v>80</v>
      </c>
      <c r="C58" s="26">
        <f>'&lt;&lt;CASH FLOW PROJECTIONS&gt;&gt;'!C59+'&lt;&lt;CASH FLOW PROJECTIONS&gt;&gt;FLTE'!C58</f>
        <v>0</v>
      </c>
      <c r="D58" s="26">
        <f>'&lt;&lt;CASH FLOW PROJECTIONS&gt;&gt;'!D59+'&lt;&lt;CASH FLOW PROJECTIONS&gt;&gt;FLTE'!D58</f>
        <v>0</v>
      </c>
      <c r="E58" s="26">
        <f>'&lt;&lt;CASH FLOW PROJECTIONS&gt;&gt;'!E59+'&lt;&lt;CASH FLOW PROJECTIONS&gt;&gt;FLTE'!E58</f>
        <v>0</v>
      </c>
      <c r="F58" s="26">
        <f>'&lt;&lt;CASH FLOW PROJECTIONS&gt;&gt;'!F59+'&lt;&lt;CASH FLOW PROJECTIONS&gt;&gt;FLTE'!F58</f>
        <v>0</v>
      </c>
      <c r="G58" s="26">
        <f>'&lt;&lt;CASH FLOW PROJECTIONS&gt;&gt;'!G59+'&lt;&lt;CASH FLOW PROJECTIONS&gt;&gt;FLTE'!G58</f>
        <v>0</v>
      </c>
      <c r="H58" s="26">
        <f>'&lt;&lt;CASH FLOW PROJECTIONS&gt;&gt;'!H59+'&lt;&lt;CASH FLOW PROJECTIONS&gt;&gt;FLTE'!H58</f>
        <v>0</v>
      </c>
      <c r="I58" s="26">
        <f>'&lt;&lt;CASH FLOW PROJECTIONS&gt;&gt;'!I59+'&lt;&lt;CASH FLOW PROJECTIONS&gt;&gt;FLTE'!I58</f>
        <v>0</v>
      </c>
      <c r="J58" s="26">
        <f>'&lt;&lt;CASH FLOW PROJECTIONS&gt;&gt;'!J59+'&lt;&lt;CASH FLOW PROJECTIONS&gt;&gt;FLTE'!J58</f>
        <v>0</v>
      </c>
      <c r="K58" s="26">
        <f ca="1">'&lt;&lt;CASH FLOW PROJECTIONS&gt;&gt;'!K59+'&lt;&lt;CASH FLOW PROJECTIONS&gt;&gt;FLTE'!K58</f>
        <v>393637.36256448051</v>
      </c>
      <c r="L58" s="26">
        <f ca="1">'&lt;&lt;CASH FLOW PROJECTIONS&gt;&gt;'!L59+'&lt;&lt;CASH FLOW PROJECTIONS&gt;&gt;FLTE'!L58</f>
        <v>738864.66428236291</v>
      </c>
      <c r="M58" s="26">
        <f ca="1">'&lt;&lt;CASH FLOW PROJECTIONS&gt;&gt;'!M59+'&lt;&lt;CASH FLOW PROJECTIONS&gt;&gt;FLTE'!M58</f>
        <v>1124824.4954502592</v>
      </c>
      <c r="N58" s="26">
        <f ca="1">'&lt;&lt;CASH FLOW PROJECTIONS&gt;&gt;'!N59+'&lt;&lt;CASH FLOW PROJECTIONS&gt;&gt;FLTE'!N58</f>
        <v>1474374.9920926534</v>
      </c>
      <c r="O58" s="26">
        <f ca="1">'&lt;&lt;CASH FLOW PROJECTIONS&gt;&gt;'!O59+'&lt;&lt;CASH FLOW PROJECTIONS&gt;&gt;FLTE'!O58</f>
        <v>1857828.1243162982</v>
      </c>
      <c r="P58" s="26">
        <f ca="1">'&lt;&lt;CASH FLOW PROJECTIONS&gt;&gt;'!P59+'&lt;&lt;CASH FLOW PROJECTIONS&gt;&gt;FLTE'!P58</f>
        <v>2376591.8693585442</v>
      </c>
      <c r="Q58" s="26">
        <f ca="1">'&lt;&lt;CASH FLOW PROJECTIONS&gt;&gt;'!Q59+'&lt;&lt;CASH FLOW PROJECTIONS&gt;&gt;FLTE'!Q58</f>
        <v>3051736.3309813491</v>
      </c>
      <c r="R58" s="26">
        <f ca="1">'&lt;&lt;CASH FLOW PROJECTIONS&gt;&gt;'!R59+'&lt;&lt;CASH FLOW PROJECTIONS&gt;&gt;FLTE'!R58</f>
        <v>3735454.135479751</v>
      </c>
      <c r="S58" s="26">
        <f ca="1">'&lt;&lt;CASH FLOW PROJECTIONS&gt;&gt;'!S59+'&lt;&lt;CASH FLOW PROJECTIONS&gt;&gt;FLTE'!S58</f>
        <v>4445812.9467245955</v>
      </c>
      <c r="T58" s="26">
        <f ca="1">'&lt;&lt;CASH FLOW PROJECTIONS&gt;&gt;'!T59+'&lt;&lt;CASH FLOW PROJECTIONS&gt;&gt;FLTE'!T58</f>
        <v>5045978.5458958177</v>
      </c>
      <c r="U58" s="26">
        <f ca="1">'&lt;&lt;CASH FLOW PROJECTIONS&gt;&gt;'!U59+'&lt;&lt;CASH FLOW PROJECTIONS&gt;&gt;FLTE'!U58</f>
        <v>5782692.9657452619</v>
      </c>
      <c r="V58" s="26">
        <f ca="1">'&lt;&lt;CASH FLOW PROJECTIONS&gt;&gt;'!V59+'&lt;&lt;CASH FLOW PROJECTIONS&gt;&gt;FLTE'!V58</f>
        <v>6626785.3958744081</v>
      </c>
      <c r="W58" s="26">
        <f ca="1">'&lt;&lt;CASH FLOW PROJECTIONS&gt;&gt;'!W59+'&lt;&lt;CASH FLOW PROJECTIONS&gt;&gt;FLTE'!W58</f>
        <v>7275008.1405579932</v>
      </c>
      <c r="X58" s="26">
        <f ca="1">'&lt;&lt;CASH FLOW PROJECTIONS&gt;&gt;'!X59+'&lt;&lt;CASH FLOW PROJECTIONS&gt;&gt;FLTE'!X58</f>
        <v>7878137.0272275042</v>
      </c>
      <c r="Y58" s="26">
        <f ca="1">'&lt;&lt;CASH FLOW PROJECTIONS&gt;&gt;'!Y59+'&lt;&lt;CASH FLOW PROJECTIONS&gt;&gt;FLTE'!Y58</f>
        <v>8660821.2326321639</v>
      </c>
      <c r="Z58" s="26">
        <f ca="1">'&lt;&lt;CASH FLOW PROJECTIONS&gt;&gt;'!Z59+'&lt;&lt;CASH FLOW PROJECTIONS&gt;&gt;FLTE'!Z58</f>
        <v>9394075.7740603741</v>
      </c>
      <c r="AA58" s="26">
        <f ca="1">'&lt;&lt;CASH FLOW PROJECTIONS&gt;&gt;'!AA59+'&lt;&lt;CASH FLOW PROJECTIONS&gt;&gt;FLTE'!AA58</f>
        <v>10258611.522576241</v>
      </c>
      <c r="AB58" s="26">
        <f ca="1">'&lt;&lt;CASH FLOW PROJECTIONS&gt;&gt;'!AB59+'&lt;&lt;CASH FLOW PROJECTIONS&gt;&gt;FLTE'!AB58</f>
        <v>11526543.892827082</v>
      </c>
      <c r="AC58" s="26">
        <f ca="1">'&lt;&lt;CASH FLOW PROJECTIONS&gt;&gt;'!AC59+'&lt;&lt;CASH FLOW PROJECTIONS&gt;&gt;FLTE'!AC58</f>
        <v>13215390.809445368</v>
      </c>
      <c r="AD58" s="26">
        <f ca="1">'&lt;&lt;CASH FLOW PROJECTIONS&gt;&gt;'!AD59+'&lt;&lt;CASH FLOW PROJECTIONS&gt;&gt;FLTE'!AD58</f>
        <v>14851861.688081235</v>
      </c>
      <c r="AE58" s="26">
        <f ca="1">'&lt;&lt;CASH FLOW PROJECTIONS&gt;&gt;'!AE59+'&lt;&lt;CASH FLOW PROJECTIONS&gt;&gt;FLTE'!AE58</f>
        <v>16447509.698406301</v>
      </c>
      <c r="AF58" s="26">
        <f ca="1">'&lt;&lt;CASH FLOW PROJECTIONS&gt;&gt;'!AF59+'&lt;&lt;CASH FLOW PROJECTIONS&gt;&gt;FLTE'!AF58</f>
        <v>17633012.898657694</v>
      </c>
      <c r="AG58" s="26">
        <f ca="1">'&lt;&lt;CASH FLOW PROJECTIONS&gt;&gt;'!AG59+'&lt;&lt;CASH FLOW PROJECTIONS&gt;&gt;FLTE'!AG58</f>
        <v>18993403.616476458</v>
      </c>
      <c r="AH58" s="26">
        <f ca="1">'&lt;&lt;CASH FLOW PROJECTIONS&gt;&gt;'!AH59+'&lt;&lt;CASH FLOW PROJECTIONS&gt;&gt;FLTE'!AH58</f>
        <v>20414403.251458455</v>
      </c>
      <c r="AI58" s="26">
        <f ca="1">'&lt;&lt;CASH FLOW PROJECTIONS&gt;&gt;'!AI59+'&lt;&lt;CASH FLOW PROJECTIONS&gt;&gt;FLTE'!AI58</f>
        <v>26785965.294921573</v>
      </c>
      <c r="AJ58" s="26">
        <f ca="1">'&lt;&lt;CASH FLOW PROJECTIONS&gt;&gt;'!AJ59+'&lt;&lt;CASH FLOW PROJECTIONS&gt;&gt;FLTE'!AJ58</f>
        <v>27603882.195263304</v>
      </c>
      <c r="AK58" s="26">
        <f ca="1">'&lt;&lt;CASH FLOW PROJECTIONS&gt;&gt;'!AK59+'&lt;&lt;CASH FLOW PROJECTIONS&gt;&gt;FLTE'!AK58</f>
        <v>28648941.074415907</v>
      </c>
      <c r="AL58" s="26">
        <f ca="1">'&lt;&lt;CASH FLOW PROJECTIONS&gt;&gt;'!AL59+'&lt;&lt;CASH FLOW PROJECTIONS&gt;&gt;FLTE'!AL58</f>
        <v>29448145.925239753</v>
      </c>
      <c r="AM58" s="26">
        <f ca="1">'&lt;&lt;CASH FLOW PROJECTIONS&gt;&gt;'!AM59+'&lt;&lt;CASH FLOW PROJECTIONS&gt;&gt;FLTE'!AM58</f>
        <v>30362407.035931386</v>
      </c>
      <c r="AN58" s="26">
        <f ca="1">'&lt;&lt;CASH FLOW PROJECTIONS&gt;&gt;'!AN59+'&lt;&lt;CASH FLOW PROJECTIONS&gt;&gt;FLTE'!AN58</f>
        <v>31845897.001476463</v>
      </c>
      <c r="AO58" s="26">
        <f ca="1">'&lt;&lt;CASH FLOW PROJECTIONS&gt;&gt;'!AO59+'&lt;&lt;CASH FLOW PROJECTIONS&gt;&gt;FLTE'!AO58</f>
        <v>33878629.328750536</v>
      </c>
      <c r="AP58" s="26">
        <f ca="1">'&lt;&lt;CASH FLOW PROJECTIONS&gt;&gt;'!AP59+'&lt;&lt;CASH FLOW PROJECTIONS&gt;&gt;FLTE'!AP58</f>
        <v>35700689.672944099</v>
      </c>
      <c r="AQ58" s="26">
        <f ca="1">'&lt;&lt;CASH FLOW PROJECTIONS&gt;&gt;'!AQ59+'&lt;&lt;CASH FLOW PROJECTIONS&gt;&gt;FLTE'!AQ58</f>
        <v>37362075.561909854</v>
      </c>
      <c r="AR58" s="26">
        <f ca="1">'&lt;&lt;CASH FLOW PROJECTIONS&gt;&gt;'!AR59+'&lt;&lt;CASH FLOW PROJECTIONS&gt;&gt;FLTE'!AR58</f>
        <v>38362045.241132684</v>
      </c>
      <c r="AS58" s="26">
        <f ca="1">'&lt;&lt;CASH FLOW PROJECTIONS&gt;&gt;'!AS59+'&lt;&lt;CASH FLOW PROJECTIONS&gt;&gt;FLTE'!AS58</f>
        <v>39565662.808972359</v>
      </c>
      <c r="AT58" s="26">
        <f ca="1">'&lt;&lt;CASH FLOW PROJECTIONS&gt;&gt;'!AT59+'&lt;&lt;CASH FLOW PROJECTIONS&gt;&gt;FLTE'!AT58</f>
        <v>40820632.649071686</v>
      </c>
      <c r="AU58" s="26">
        <f ca="1">'&lt;&lt;CASH FLOW PROJECTIONS&gt;&gt;'!AU59+'&lt;&lt;CASH FLOW PROJECTIONS&gt;&gt;FLTE'!AU58</f>
        <v>41306491.582329512</v>
      </c>
      <c r="AV58" s="26">
        <f ca="1">'&lt;&lt;CASH FLOW PROJECTIONS&gt;&gt;'!AV59+'&lt;&lt;CASH FLOW PROJECTIONS&gt;&gt;FLTE'!AV58</f>
        <v>41506064.194460563</v>
      </c>
      <c r="AW58" s="26">
        <f ca="1">'&lt;&lt;CASH FLOW PROJECTIONS&gt;&gt;'!AW59+'&lt;&lt;CASH FLOW PROJECTIONS&gt;&gt;FLTE'!AW58</f>
        <v>41950447.202113248</v>
      </c>
      <c r="AX58" s="26">
        <f ca="1">'&lt;&lt;CASH FLOW PROJECTIONS&gt;&gt;'!AX59+'&lt;&lt;CASH FLOW PROJECTIONS&gt;&gt;FLTE'!AX58</f>
        <v>42151318.402541928</v>
      </c>
      <c r="AY58" s="26">
        <f ca="1">'&lt;&lt;CASH FLOW PROJECTIONS&gt;&gt;'!AY59+'&lt;&lt;CASH FLOW PROJECTIONS&gt;&gt;FLTE'!AY58</f>
        <v>42485695.539271764</v>
      </c>
      <c r="AZ58" s="26">
        <f ca="1">'&lt;&lt;CASH FLOW PROJECTIONS&gt;&gt;'!AZ59+'&lt;&lt;CASH FLOW PROJECTIONS&gt;&gt;FLTE'!AZ58</f>
        <v>43417775.855451137</v>
      </c>
      <c r="BA58" s="26">
        <f ca="1">'&lt;&lt;CASH FLOW PROJECTIONS&gt;&gt;'!BA59+'&lt;&lt;CASH FLOW PROJECTIONS&gt;&gt;FLTE'!BA58</f>
        <v>44923835.218392991</v>
      </c>
      <c r="BB58" s="26">
        <f ca="1">'&lt;&lt;CASH FLOW PROJECTIONS&gt;&gt;'!BB59+'&lt;&lt;CASH FLOW PROJECTIONS&gt;&gt;FLTE'!BB58</f>
        <v>46231960.940521538</v>
      </c>
      <c r="BC58" s="26">
        <f ca="1">'&lt;&lt;CASH FLOW PROJECTIONS&gt;&gt;'!BC59+'&lt;&lt;CASH FLOW PROJECTIONS&gt;&gt;FLTE'!BC58</f>
        <v>47395530.706701852</v>
      </c>
      <c r="BD58" s="26">
        <f ca="1">'&lt;&lt;CASH FLOW PROJECTIONS&gt;&gt;'!BD59+'&lt;&lt;CASH FLOW PROJECTIONS&gt;&gt;FLTE'!BD58</f>
        <v>47911026.667517498</v>
      </c>
      <c r="BE58" s="26">
        <f ca="1">'&lt;&lt;CASH FLOW PROJECTIONS&gt;&gt;'!BE59+'&lt;&lt;CASH FLOW PROJECTIONS&gt;&gt;FLTE'!BE58</f>
        <v>48651638.080228873</v>
      </c>
      <c r="BF58" s="26">
        <f ca="1">'&lt;&lt;CASH FLOW PROJECTIONS&gt;&gt;'!BF59+'&lt;&lt;CASH FLOW PROJECTIONS&gt;&gt;FLTE'!BF58</f>
        <v>49463351.075595751</v>
      </c>
      <c r="BG58" s="26">
        <f ca="1">'&lt;&lt;CASH FLOW PROJECTIONS&gt;&gt;'!BG59+'&lt;&lt;CASH FLOW PROJECTIONS&gt;&gt;FLTE'!BG58</f>
        <v>54581437.88912309</v>
      </c>
      <c r="BH58" s="26">
        <f ca="1">'&lt;&lt;CASH FLOW PROJECTIONS&gt;&gt;'!BH59+'&lt;&lt;CASH FLOW PROJECTIONS&gt;&gt;FLTE'!BH58</f>
        <v>54352763.759029992</v>
      </c>
      <c r="BI58" s="26">
        <f ca="1">'&lt;&lt;CASH FLOW PROJECTIONS&gt;&gt;'!BI59+'&lt;&lt;CASH FLOW PROJECTIONS&gt;&gt;FLTE'!BI58</f>
        <v>54415513.334276929</v>
      </c>
      <c r="BJ58" s="26">
        <f ca="1">'&lt;&lt;CASH FLOW PROJECTIONS&gt;&gt;'!BJ59+'&lt;&lt;CASH FLOW PROJECTIONS&gt;&gt;FLTE'!BJ58</f>
        <v>54229909.004182898</v>
      </c>
      <c r="BK58" s="26">
        <f ca="1">'&lt;&lt;CASH FLOW PROJECTIONS&gt;&gt;'!BK59+'&lt;&lt;CASH FLOW PROJECTIONS&gt;&gt;FLTE'!BK58</f>
        <v>54211211.172591262</v>
      </c>
      <c r="BL58" s="26">
        <f ca="1">'&lt;&lt;CASH FLOW PROJECTIONS&gt;&gt;'!BL59+'&lt;&lt;CASH FLOW PROJECTIONS&gt;&gt;FLTE'!BL58</f>
        <v>54870330.279175989</v>
      </c>
      <c r="BM58" s="26">
        <f ca="1">'&lt;&lt;CASH FLOW PROJECTIONS&gt;&gt;'!BM59+'&lt;&lt;CASH FLOW PROJECTIONS&gt;&gt;FLTE'!BM58</f>
        <v>56180119.31428539</v>
      </c>
      <c r="BN58" s="26">
        <f ca="1">'&lt;&lt;CASH FLOW PROJECTIONS&gt;&gt;'!BN59+'&lt;&lt;CASH FLOW PROJECTIONS&gt;&gt;FLTE'!BN58</f>
        <v>57288851.664663881</v>
      </c>
      <c r="BO58" s="26">
        <f ca="1">'&lt;&lt;CASH FLOW PROJECTIONS&gt;&gt;'!BO59+'&lt;&lt;CASH FLOW PROJECTIONS&gt;&gt;FLTE'!BO58</f>
        <v>58254547.19187659</v>
      </c>
      <c r="BP58" s="26">
        <f ca="1">'&lt;&lt;CASH FLOW PROJECTIONS&gt;&gt;'!BP59+'&lt;&lt;CASH FLOW PROJECTIONS&gt;&gt;FLTE'!BP58</f>
        <v>58521666.112012357</v>
      </c>
      <c r="BQ58" s="26">
        <f ca="1">'&lt;&lt;CASH FLOW PROJECTIONS&gt;&gt;'!BQ59+'&lt;&lt;CASH FLOW PROJECTIONS&gt;&gt;FLTE'!BQ58</f>
        <v>59051773.367194206</v>
      </c>
      <c r="BR58" s="26">
        <f ca="1">'&lt;&lt;CASH FLOW PROJECTIONS&gt;&gt;'!BR59+'&lt;&lt;CASH FLOW PROJECTIONS&gt;&gt;FLTE'!BR58</f>
        <v>59674336.55063311</v>
      </c>
    </row>
    <row r="59" spans="2:70" ht="25" customHeight="1" outlineLevel="1">
      <c r="B59" s="24" t="s">
        <v>81</v>
      </c>
      <c r="C59" s="26">
        <f>'&lt;&lt;CASH FLOW PROJECTIONS&gt;&gt;'!C60+'&lt;&lt;CASH FLOW PROJECTIONS&gt;&gt;FLTE'!C59</f>
        <v>0</v>
      </c>
      <c r="D59" s="26">
        <f>'&lt;&lt;CASH FLOW PROJECTIONS&gt;&gt;'!D60+'&lt;&lt;CASH FLOW PROJECTIONS&gt;&gt;FLTE'!D59</f>
        <v>0</v>
      </c>
      <c r="E59" s="26">
        <f>'&lt;&lt;CASH FLOW PROJECTIONS&gt;&gt;'!E60+'&lt;&lt;CASH FLOW PROJECTIONS&gt;&gt;FLTE'!E59</f>
        <v>0</v>
      </c>
      <c r="F59" s="26">
        <f>'&lt;&lt;CASH FLOW PROJECTIONS&gt;&gt;'!F60+'&lt;&lt;CASH FLOW PROJECTIONS&gt;&gt;FLTE'!F59</f>
        <v>0</v>
      </c>
      <c r="G59" s="26">
        <f>'&lt;&lt;CASH FLOW PROJECTIONS&gt;&gt;'!G60+'&lt;&lt;CASH FLOW PROJECTIONS&gt;&gt;FLTE'!G59</f>
        <v>0</v>
      </c>
      <c r="H59" s="26">
        <f>'&lt;&lt;CASH FLOW PROJECTIONS&gt;&gt;'!H60+'&lt;&lt;CASH FLOW PROJECTIONS&gt;&gt;FLTE'!H59</f>
        <v>0</v>
      </c>
      <c r="I59" s="26">
        <f>'&lt;&lt;CASH FLOW PROJECTIONS&gt;&gt;'!I60+'&lt;&lt;CASH FLOW PROJECTIONS&gt;&gt;FLTE'!I59</f>
        <v>0</v>
      </c>
      <c r="J59" s="26">
        <f>'&lt;&lt;CASH FLOW PROJECTIONS&gt;&gt;'!J60+'&lt;&lt;CASH FLOW PROJECTIONS&gt;&gt;FLTE'!J59</f>
        <v>0</v>
      </c>
      <c r="K59" s="26">
        <f>'&lt;&lt;CASH FLOW PROJECTIONS&gt;&gt;'!K60+'&lt;&lt;CASH FLOW PROJECTIONS&gt;&gt;FLTE'!K59</f>
        <v>0</v>
      </c>
      <c r="L59" s="26">
        <f>'&lt;&lt;CASH FLOW PROJECTIONS&gt;&gt;'!L60+'&lt;&lt;CASH FLOW PROJECTIONS&gt;&gt;FLTE'!L59</f>
        <v>0</v>
      </c>
      <c r="M59" s="26">
        <f>'&lt;&lt;CASH FLOW PROJECTIONS&gt;&gt;'!M60+'&lt;&lt;CASH FLOW PROJECTIONS&gt;&gt;FLTE'!M59</f>
        <v>0</v>
      </c>
      <c r="N59" s="26">
        <f>'&lt;&lt;CASH FLOW PROJECTIONS&gt;&gt;'!N60+'&lt;&lt;CASH FLOW PROJECTIONS&gt;&gt;FLTE'!N59</f>
        <v>0</v>
      </c>
      <c r="O59" s="26">
        <f>'&lt;&lt;CASH FLOW PROJECTIONS&gt;&gt;'!O60+'&lt;&lt;CASH FLOW PROJECTIONS&gt;&gt;FLTE'!O59</f>
        <v>0</v>
      </c>
      <c r="P59" s="26">
        <f>'&lt;&lt;CASH FLOW PROJECTIONS&gt;&gt;'!P60+'&lt;&lt;CASH FLOW PROJECTIONS&gt;&gt;FLTE'!P59</f>
        <v>0</v>
      </c>
      <c r="Q59" s="26">
        <f>'&lt;&lt;CASH FLOW PROJECTIONS&gt;&gt;'!Q60+'&lt;&lt;CASH FLOW PROJECTIONS&gt;&gt;FLTE'!Q59</f>
        <v>0</v>
      </c>
      <c r="R59" s="26">
        <f>'&lt;&lt;CASH FLOW PROJECTIONS&gt;&gt;'!R60+'&lt;&lt;CASH FLOW PROJECTIONS&gt;&gt;FLTE'!R59</f>
        <v>0</v>
      </c>
      <c r="S59" s="26">
        <f>'&lt;&lt;CASH FLOW PROJECTIONS&gt;&gt;'!S60+'&lt;&lt;CASH FLOW PROJECTIONS&gt;&gt;FLTE'!S59</f>
        <v>0</v>
      </c>
      <c r="T59" s="26">
        <f>'&lt;&lt;CASH FLOW PROJECTIONS&gt;&gt;'!T60+'&lt;&lt;CASH FLOW PROJECTIONS&gt;&gt;FLTE'!T59</f>
        <v>0</v>
      </c>
      <c r="U59" s="26">
        <f>'&lt;&lt;CASH FLOW PROJECTIONS&gt;&gt;'!U60+'&lt;&lt;CASH FLOW PROJECTIONS&gt;&gt;FLTE'!U59</f>
        <v>0</v>
      </c>
      <c r="V59" s="26">
        <f>'&lt;&lt;CASH FLOW PROJECTIONS&gt;&gt;'!V60+'&lt;&lt;CASH FLOW PROJECTIONS&gt;&gt;FLTE'!V59</f>
        <v>0</v>
      </c>
      <c r="W59" s="26">
        <f>'&lt;&lt;CASH FLOW PROJECTIONS&gt;&gt;'!W60+'&lt;&lt;CASH FLOW PROJECTIONS&gt;&gt;FLTE'!W59</f>
        <v>0</v>
      </c>
      <c r="X59" s="26">
        <f>'&lt;&lt;CASH FLOW PROJECTIONS&gt;&gt;'!X60+'&lt;&lt;CASH FLOW PROJECTIONS&gt;&gt;FLTE'!X59</f>
        <v>0</v>
      </c>
      <c r="Y59" s="26">
        <f>'&lt;&lt;CASH FLOW PROJECTIONS&gt;&gt;'!Y60+'&lt;&lt;CASH FLOW PROJECTIONS&gt;&gt;FLTE'!Y59</f>
        <v>0</v>
      </c>
      <c r="Z59" s="26">
        <f>'&lt;&lt;CASH FLOW PROJECTIONS&gt;&gt;'!Z60+'&lt;&lt;CASH FLOW PROJECTIONS&gt;&gt;FLTE'!Z59</f>
        <v>0</v>
      </c>
      <c r="AA59" s="26">
        <f>'&lt;&lt;CASH FLOW PROJECTIONS&gt;&gt;'!AA60+'&lt;&lt;CASH FLOW PROJECTIONS&gt;&gt;FLTE'!AA59</f>
        <v>0</v>
      </c>
      <c r="AB59" s="26">
        <f>'&lt;&lt;CASH FLOW PROJECTIONS&gt;&gt;'!AB60+'&lt;&lt;CASH FLOW PROJECTIONS&gt;&gt;FLTE'!AB59</f>
        <v>0</v>
      </c>
      <c r="AC59" s="26">
        <f>'&lt;&lt;CASH FLOW PROJECTIONS&gt;&gt;'!AC60+'&lt;&lt;CASH FLOW PROJECTIONS&gt;&gt;FLTE'!AC59</f>
        <v>0</v>
      </c>
      <c r="AD59" s="26">
        <f>'&lt;&lt;CASH FLOW PROJECTIONS&gt;&gt;'!AD60+'&lt;&lt;CASH FLOW PROJECTIONS&gt;&gt;FLTE'!AD59</f>
        <v>0</v>
      </c>
      <c r="AE59" s="26">
        <f>'&lt;&lt;CASH FLOW PROJECTIONS&gt;&gt;'!AE60+'&lt;&lt;CASH FLOW PROJECTIONS&gt;&gt;FLTE'!AE59</f>
        <v>0</v>
      </c>
      <c r="AF59" s="26">
        <f>'&lt;&lt;CASH FLOW PROJECTIONS&gt;&gt;'!AF60+'&lt;&lt;CASH FLOW PROJECTIONS&gt;&gt;FLTE'!AF59</f>
        <v>0</v>
      </c>
      <c r="AG59" s="26">
        <f>'&lt;&lt;CASH FLOW PROJECTIONS&gt;&gt;'!AG60+'&lt;&lt;CASH FLOW PROJECTIONS&gt;&gt;FLTE'!AG59</f>
        <v>0</v>
      </c>
      <c r="AH59" s="26">
        <f>'&lt;&lt;CASH FLOW PROJECTIONS&gt;&gt;'!AH60+'&lt;&lt;CASH FLOW PROJECTIONS&gt;&gt;FLTE'!AH59</f>
        <v>0</v>
      </c>
      <c r="AI59" s="26">
        <f>'&lt;&lt;CASH FLOW PROJECTIONS&gt;&gt;'!AI60+'&lt;&lt;CASH FLOW PROJECTIONS&gt;&gt;FLTE'!AI59</f>
        <v>0</v>
      </c>
      <c r="AJ59" s="26">
        <f>'&lt;&lt;CASH FLOW PROJECTIONS&gt;&gt;'!AJ60+'&lt;&lt;CASH FLOW PROJECTIONS&gt;&gt;FLTE'!AJ59</f>
        <v>0</v>
      </c>
      <c r="AK59" s="26">
        <f>'&lt;&lt;CASH FLOW PROJECTIONS&gt;&gt;'!AK60+'&lt;&lt;CASH FLOW PROJECTIONS&gt;&gt;FLTE'!AK59</f>
        <v>0</v>
      </c>
      <c r="AL59" s="26">
        <f>'&lt;&lt;CASH FLOW PROJECTIONS&gt;&gt;'!AL60+'&lt;&lt;CASH FLOW PROJECTIONS&gt;&gt;FLTE'!AL59</f>
        <v>0</v>
      </c>
      <c r="AM59" s="26">
        <f>'&lt;&lt;CASH FLOW PROJECTIONS&gt;&gt;'!AM60+'&lt;&lt;CASH FLOW PROJECTIONS&gt;&gt;FLTE'!AM59</f>
        <v>0</v>
      </c>
      <c r="AN59" s="26">
        <f>'&lt;&lt;CASH FLOW PROJECTIONS&gt;&gt;'!AN60+'&lt;&lt;CASH FLOW PROJECTIONS&gt;&gt;FLTE'!AN59</f>
        <v>0</v>
      </c>
      <c r="AO59" s="26">
        <f>'&lt;&lt;CASH FLOW PROJECTIONS&gt;&gt;'!AO60+'&lt;&lt;CASH FLOW PROJECTIONS&gt;&gt;FLTE'!AO59</f>
        <v>0</v>
      </c>
      <c r="AP59" s="26">
        <f>'&lt;&lt;CASH FLOW PROJECTIONS&gt;&gt;'!AP60+'&lt;&lt;CASH FLOW PROJECTIONS&gt;&gt;FLTE'!AP59</f>
        <v>0</v>
      </c>
      <c r="AQ59" s="26">
        <f>'&lt;&lt;CASH FLOW PROJECTIONS&gt;&gt;'!AQ60+'&lt;&lt;CASH FLOW PROJECTIONS&gt;&gt;FLTE'!AQ59</f>
        <v>0</v>
      </c>
      <c r="AR59" s="26">
        <f>'&lt;&lt;CASH FLOW PROJECTIONS&gt;&gt;'!AR60+'&lt;&lt;CASH FLOW PROJECTIONS&gt;&gt;FLTE'!AR59</f>
        <v>0</v>
      </c>
      <c r="AS59" s="26">
        <f>'&lt;&lt;CASH FLOW PROJECTIONS&gt;&gt;'!AS60+'&lt;&lt;CASH FLOW PROJECTIONS&gt;&gt;FLTE'!AS59</f>
        <v>0</v>
      </c>
      <c r="AT59" s="26">
        <f>'&lt;&lt;CASH FLOW PROJECTIONS&gt;&gt;'!AT60+'&lt;&lt;CASH FLOW PROJECTIONS&gt;&gt;FLTE'!AT59</f>
        <v>0</v>
      </c>
      <c r="AU59" s="26">
        <f>'&lt;&lt;CASH FLOW PROJECTIONS&gt;&gt;'!AU60+'&lt;&lt;CASH FLOW PROJECTIONS&gt;&gt;FLTE'!AU59</f>
        <v>0</v>
      </c>
      <c r="AV59" s="26">
        <f>'&lt;&lt;CASH FLOW PROJECTIONS&gt;&gt;'!AV60+'&lt;&lt;CASH FLOW PROJECTIONS&gt;&gt;FLTE'!AV59</f>
        <v>0</v>
      </c>
      <c r="AW59" s="26">
        <f>'&lt;&lt;CASH FLOW PROJECTIONS&gt;&gt;'!AW60+'&lt;&lt;CASH FLOW PROJECTIONS&gt;&gt;FLTE'!AW59</f>
        <v>0</v>
      </c>
      <c r="AX59" s="26">
        <f>'&lt;&lt;CASH FLOW PROJECTIONS&gt;&gt;'!AX60+'&lt;&lt;CASH FLOW PROJECTIONS&gt;&gt;FLTE'!AX59</f>
        <v>0</v>
      </c>
      <c r="AY59" s="26">
        <f>'&lt;&lt;CASH FLOW PROJECTIONS&gt;&gt;'!AY60+'&lt;&lt;CASH FLOW PROJECTIONS&gt;&gt;FLTE'!AY59</f>
        <v>0</v>
      </c>
      <c r="AZ59" s="26">
        <f>'&lt;&lt;CASH FLOW PROJECTIONS&gt;&gt;'!AZ60+'&lt;&lt;CASH FLOW PROJECTIONS&gt;&gt;FLTE'!AZ59</f>
        <v>0</v>
      </c>
      <c r="BA59" s="26">
        <f>'&lt;&lt;CASH FLOW PROJECTIONS&gt;&gt;'!BA60+'&lt;&lt;CASH FLOW PROJECTIONS&gt;&gt;FLTE'!BA59</f>
        <v>0</v>
      </c>
      <c r="BB59" s="26">
        <f>'&lt;&lt;CASH FLOW PROJECTIONS&gt;&gt;'!BB60+'&lt;&lt;CASH FLOW PROJECTIONS&gt;&gt;FLTE'!BB59</f>
        <v>0</v>
      </c>
      <c r="BC59" s="26">
        <f>'&lt;&lt;CASH FLOW PROJECTIONS&gt;&gt;'!BC60+'&lt;&lt;CASH FLOW PROJECTIONS&gt;&gt;FLTE'!BC59</f>
        <v>0</v>
      </c>
      <c r="BD59" s="26">
        <f>'&lt;&lt;CASH FLOW PROJECTIONS&gt;&gt;'!BD60+'&lt;&lt;CASH FLOW PROJECTIONS&gt;&gt;FLTE'!BD59</f>
        <v>0</v>
      </c>
      <c r="BE59" s="26">
        <f>'&lt;&lt;CASH FLOW PROJECTIONS&gt;&gt;'!BE60+'&lt;&lt;CASH FLOW PROJECTIONS&gt;&gt;FLTE'!BE59</f>
        <v>0</v>
      </c>
      <c r="BF59" s="26">
        <f>'&lt;&lt;CASH FLOW PROJECTIONS&gt;&gt;'!BF60+'&lt;&lt;CASH FLOW PROJECTIONS&gt;&gt;FLTE'!BF59</f>
        <v>0</v>
      </c>
      <c r="BG59" s="26">
        <f>'&lt;&lt;CASH FLOW PROJECTIONS&gt;&gt;'!BG60+'&lt;&lt;CASH FLOW PROJECTIONS&gt;&gt;FLTE'!BG59</f>
        <v>0</v>
      </c>
      <c r="BH59" s="26">
        <f>'&lt;&lt;CASH FLOW PROJECTIONS&gt;&gt;'!BH60+'&lt;&lt;CASH FLOW PROJECTIONS&gt;&gt;FLTE'!BH59</f>
        <v>0</v>
      </c>
      <c r="BI59" s="26">
        <f>'&lt;&lt;CASH FLOW PROJECTIONS&gt;&gt;'!BI60+'&lt;&lt;CASH FLOW PROJECTIONS&gt;&gt;FLTE'!BI59</f>
        <v>0</v>
      </c>
      <c r="BJ59" s="26">
        <f>'&lt;&lt;CASH FLOW PROJECTIONS&gt;&gt;'!BJ60+'&lt;&lt;CASH FLOW PROJECTIONS&gt;&gt;FLTE'!BJ59</f>
        <v>0</v>
      </c>
      <c r="BK59" s="26">
        <f>'&lt;&lt;CASH FLOW PROJECTIONS&gt;&gt;'!BK60+'&lt;&lt;CASH FLOW PROJECTIONS&gt;&gt;FLTE'!BK59</f>
        <v>0</v>
      </c>
      <c r="BL59" s="26">
        <f>'&lt;&lt;CASH FLOW PROJECTIONS&gt;&gt;'!BL60+'&lt;&lt;CASH FLOW PROJECTIONS&gt;&gt;FLTE'!BL59</f>
        <v>0</v>
      </c>
      <c r="BM59" s="26">
        <f>'&lt;&lt;CASH FLOW PROJECTIONS&gt;&gt;'!BM60+'&lt;&lt;CASH FLOW PROJECTIONS&gt;&gt;FLTE'!BM59</f>
        <v>0</v>
      </c>
      <c r="BN59" s="26">
        <f>'&lt;&lt;CASH FLOW PROJECTIONS&gt;&gt;'!BN60+'&lt;&lt;CASH FLOW PROJECTIONS&gt;&gt;FLTE'!BN59</f>
        <v>0</v>
      </c>
      <c r="BO59" s="26">
        <f>'&lt;&lt;CASH FLOW PROJECTIONS&gt;&gt;'!BO60+'&lt;&lt;CASH FLOW PROJECTIONS&gt;&gt;FLTE'!BO59</f>
        <v>0</v>
      </c>
      <c r="BP59" s="26">
        <f>'&lt;&lt;CASH FLOW PROJECTIONS&gt;&gt;'!BP60+'&lt;&lt;CASH FLOW PROJECTIONS&gt;&gt;FLTE'!BP59</f>
        <v>0</v>
      </c>
      <c r="BQ59" s="26">
        <f>'&lt;&lt;CASH FLOW PROJECTIONS&gt;&gt;'!BQ60+'&lt;&lt;CASH FLOW PROJECTIONS&gt;&gt;FLTE'!BQ59</f>
        <v>0</v>
      </c>
      <c r="BR59" s="26">
        <f>'&lt;&lt;CASH FLOW PROJECTIONS&gt;&gt;'!BR60+'&lt;&lt;CASH FLOW PROJECTIONS&gt;&gt;FLTE'!BR59</f>
        <v>0</v>
      </c>
    </row>
    <row r="60" spans="2:70" ht="25" customHeight="1">
      <c r="B60" s="49" t="s">
        <v>23</v>
      </c>
      <c r="C60" s="50">
        <f t="shared" ref="C60:BN60" si="24">C45-C47-C55</f>
        <v>-1648500000</v>
      </c>
      <c r="D60" s="50">
        <f t="shared" si="24"/>
        <v>-91500000</v>
      </c>
      <c r="E60" s="50">
        <f t="shared" si="24"/>
        <v>-91500000</v>
      </c>
      <c r="F60" s="50">
        <f t="shared" si="24"/>
        <v>-151500000</v>
      </c>
      <c r="G60" s="50">
        <f t="shared" si="24"/>
        <v>-249400000</v>
      </c>
      <c r="H60" s="50">
        <f t="shared" si="24"/>
        <v>-139900000</v>
      </c>
      <c r="I60" s="50">
        <f t="shared" si="24"/>
        <v>-81500000</v>
      </c>
      <c r="J60" s="50">
        <f t="shared" ca="1" si="24"/>
        <v>-216004800</v>
      </c>
      <c r="K60" s="50">
        <f t="shared" ca="1" si="24"/>
        <v>-343219358.61589015</v>
      </c>
      <c r="L60" s="50">
        <f t="shared" ca="1" si="24"/>
        <v>-181776868.30742404</v>
      </c>
      <c r="M60" s="50">
        <f t="shared" ca="1" si="24"/>
        <v>-173095953.05697483</v>
      </c>
      <c r="N60" s="50">
        <f t="shared" ca="1" si="24"/>
        <v>-300254344.12396693</v>
      </c>
      <c r="O60" s="50">
        <f t="shared" ca="1" si="24"/>
        <v>-291658125.37821376</v>
      </c>
      <c r="P60" s="50">
        <f t="shared" ca="1" si="24"/>
        <v>-280031834.44372094</v>
      </c>
      <c r="Q60" s="50">
        <f t="shared" ca="1" si="24"/>
        <v>-129921735.17211384</v>
      </c>
      <c r="R60" s="50">
        <f t="shared" ca="1" si="24"/>
        <v>-249640171.61265853</v>
      </c>
      <c r="S60" s="50">
        <f t="shared" ca="1" si="24"/>
        <v>-233787174.9338097</v>
      </c>
      <c r="T60" s="50">
        <f t="shared" ca="1" si="24"/>
        <v>-220429931.76621059</v>
      </c>
      <c r="U60" s="50">
        <f t="shared" ca="1" si="24"/>
        <v>-204016902.03831732</v>
      </c>
      <c r="V60" s="50">
        <f t="shared" ca="1" si="24"/>
        <v>-185210032.91259617</v>
      </c>
      <c r="W60" s="50">
        <f t="shared" ca="1" si="24"/>
        <v>-315907752.47082818</v>
      </c>
      <c r="X60" s="50">
        <f t="shared" ca="1" si="24"/>
        <v>-302588254.97965342</v>
      </c>
      <c r="Y60" s="50">
        <f t="shared" ca="1" si="24"/>
        <v>-285235867.16675603</v>
      </c>
      <c r="Z60" s="50">
        <f t="shared" ca="1" si="24"/>
        <v>-269014086.75295067</v>
      </c>
      <c r="AA60" s="50">
        <f t="shared" ca="1" si="24"/>
        <v>-249850490.8940126</v>
      </c>
      <c r="AB60" s="50">
        <f t="shared" ca="1" si="24"/>
        <v>-221640866.67389828</v>
      </c>
      <c r="AC60" s="50">
        <f t="shared" ca="1" si="24"/>
        <v>-184022298.02609956</v>
      </c>
      <c r="AD60" s="50">
        <f t="shared" ca="1" si="24"/>
        <v>-147656656.17296368</v>
      </c>
      <c r="AE60" s="50">
        <f t="shared" ca="1" si="24"/>
        <v>-112255309.28459886</v>
      </c>
      <c r="AF60" s="50">
        <f t="shared" ca="1" si="24"/>
        <v>-86142459.296489358</v>
      </c>
      <c r="AG60" s="50">
        <f t="shared" ca="1" si="24"/>
        <v>-56116507.608843267</v>
      </c>
      <c r="AH60" s="50">
        <f t="shared" ca="1" si="24"/>
        <v>-24776185.722492993</v>
      </c>
      <c r="AI60" s="50">
        <f t="shared" ca="1" si="24"/>
        <v>506517136.18533766</v>
      </c>
      <c r="AJ60" s="50">
        <f t="shared" ca="1" si="24"/>
        <v>538029357.11953115</v>
      </c>
      <c r="AK60" s="50">
        <f t="shared" ca="1" si="24"/>
        <v>578440858.25970328</v>
      </c>
      <c r="AL60" s="50">
        <f t="shared" ca="1" si="24"/>
        <v>609215933.16491282</v>
      </c>
      <c r="AM60" s="50">
        <f t="shared" ca="1" si="24"/>
        <v>644516968.80472541</v>
      </c>
      <c r="AN60" s="50">
        <f t="shared" ca="1" si="24"/>
        <v>702108939.09258568</v>
      </c>
      <c r="AO60" s="50">
        <f t="shared" ca="1" si="24"/>
        <v>781172758.09769189</v>
      </c>
      <c r="AP60" s="50">
        <f t="shared" ca="1" si="24"/>
        <v>851959864.76589036</v>
      </c>
      <c r="AQ60" s="50">
        <f t="shared" ca="1" si="24"/>
        <v>916413554.64673901</v>
      </c>
      <c r="AR60" s="50">
        <f t="shared" ca="1" si="24"/>
        <v>954958409.98565853</v>
      </c>
      <c r="AS60" s="50">
        <f t="shared" ca="1" si="24"/>
        <v>1001466082.244782</v>
      </c>
      <c r="AT60" s="50">
        <f t="shared" ca="1" si="24"/>
        <v>1049991686.8051426</v>
      </c>
      <c r="AU60" s="50">
        <f t="shared" ca="1" si="24"/>
        <v>1044914154.4970778</v>
      </c>
      <c r="AV60" s="50">
        <f t="shared" ca="1" si="24"/>
        <v>1052133831.0343263</v>
      </c>
      <c r="AW60" s="50">
        <f t="shared" ca="1" si="24"/>
        <v>1068961152.7064011</v>
      </c>
      <c r="AX60" s="50">
        <f t="shared" ca="1" si="24"/>
        <v>1076284460.7530153</v>
      </c>
      <c r="AY60" s="50">
        <f t="shared" ca="1" si="24"/>
        <v>1088857657.6211243</v>
      </c>
      <c r="AZ60" s="50">
        <f t="shared" ca="1" si="24"/>
        <v>1124846307.5134406</v>
      </c>
      <c r="BA60" s="50">
        <f t="shared" ca="1" si="24"/>
        <v>1183309073.8873219</v>
      </c>
      <c r="BB60" s="50">
        <f t="shared" ca="1" si="24"/>
        <v>1233992433.8994789</v>
      </c>
      <c r="BC60" s="50">
        <f t="shared" ca="1" si="24"/>
        <v>1279007618.0254817</v>
      </c>
      <c r="BD60" s="50">
        <f t="shared" ca="1" si="24"/>
        <v>1298635802.9795613</v>
      </c>
      <c r="BE60" s="50">
        <f t="shared" ca="1" si="24"/>
        <v>1273104015.5208499</v>
      </c>
      <c r="BF60" s="50">
        <f t="shared" ca="1" si="24"/>
        <v>1358356951.8266339</v>
      </c>
      <c r="BG60" s="50">
        <f t="shared" ca="1" si="24"/>
        <v>2026787848.9800434</v>
      </c>
      <c r="BH60" s="50">
        <f t="shared" ca="1" si="24"/>
        <v>2015429196.385411</v>
      </c>
      <c r="BI60" s="50">
        <f t="shared" ca="1" si="24"/>
        <v>2018047439.2093992</v>
      </c>
      <c r="BJ60" s="50">
        <f t="shared" ca="1" si="24"/>
        <v>2008812714.0353065</v>
      </c>
      <c r="BK60" s="50">
        <f t="shared" ca="1" si="24"/>
        <v>2007581066.7607756</v>
      </c>
      <c r="BL60" s="50">
        <f t="shared" ca="1" si="24"/>
        <v>2038799046.0420108</v>
      </c>
      <c r="BM60" s="50">
        <f t="shared" ca="1" si="24"/>
        <v>2047134006.4509234</v>
      </c>
      <c r="BN60" s="50">
        <f t="shared" ca="1" si="24"/>
        <v>2099836730.6021848</v>
      </c>
      <c r="BO60" s="50">
        <f t="shared" ref="BO60:BR60" ca="1" si="25">BO45-BO47-BO55</f>
        <v>2145681897.0379152</v>
      </c>
      <c r="BP60" s="50">
        <f t="shared" ca="1" si="25"/>
        <v>2212120712.6988215</v>
      </c>
      <c r="BQ60" s="50">
        <f t="shared" ca="1" si="25"/>
        <v>2237150149.7713437</v>
      </c>
      <c r="BR60" s="50">
        <f t="shared" ca="1" si="25"/>
        <v>2212602641.6054497</v>
      </c>
    </row>
    <row r="61" spans="2:70" s="45" customFormat="1" ht="25" customHeight="1">
      <c r="B61" s="48" t="s">
        <v>70</v>
      </c>
      <c r="C61" s="225">
        <f t="shared" ref="C61:BN61" si="26">IF(C60&gt;0,C60/C8,0)</f>
        <v>0</v>
      </c>
      <c r="D61" s="225">
        <f t="shared" si="26"/>
        <v>0</v>
      </c>
      <c r="E61" s="225">
        <f t="shared" si="26"/>
        <v>0</v>
      </c>
      <c r="F61" s="225">
        <f t="shared" si="26"/>
        <v>0</v>
      </c>
      <c r="G61" s="225">
        <f t="shared" si="26"/>
        <v>0</v>
      </c>
      <c r="H61" s="225">
        <f t="shared" si="26"/>
        <v>0</v>
      </c>
      <c r="I61" s="225">
        <f t="shared" si="26"/>
        <v>0</v>
      </c>
      <c r="J61" s="225">
        <f t="shared" ca="1" si="26"/>
        <v>0</v>
      </c>
      <c r="K61" s="225">
        <f t="shared" ca="1" si="26"/>
        <v>0</v>
      </c>
      <c r="L61" s="225">
        <f t="shared" ca="1" si="26"/>
        <v>0</v>
      </c>
      <c r="M61" s="225">
        <f t="shared" ca="1" si="26"/>
        <v>0</v>
      </c>
      <c r="N61" s="225">
        <f t="shared" ca="1" si="26"/>
        <v>0</v>
      </c>
      <c r="O61" s="225">
        <f t="shared" ca="1" si="26"/>
        <v>0</v>
      </c>
      <c r="P61" s="225">
        <f t="shared" ca="1" si="26"/>
        <v>0</v>
      </c>
      <c r="Q61" s="225">
        <f t="shared" ca="1" si="26"/>
        <v>0</v>
      </c>
      <c r="R61" s="225">
        <f t="shared" ca="1" si="26"/>
        <v>0</v>
      </c>
      <c r="S61" s="225">
        <f t="shared" ca="1" si="26"/>
        <v>0</v>
      </c>
      <c r="T61" s="225">
        <f t="shared" ca="1" si="26"/>
        <v>0</v>
      </c>
      <c r="U61" s="225">
        <f t="shared" ca="1" si="26"/>
        <v>0</v>
      </c>
      <c r="V61" s="225">
        <f t="shared" ca="1" si="26"/>
        <v>0</v>
      </c>
      <c r="W61" s="225">
        <f t="shared" ca="1" si="26"/>
        <v>0</v>
      </c>
      <c r="X61" s="225">
        <f t="shared" ca="1" si="26"/>
        <v>0</v>
      </c>
      <c r="Y61" s="225">
        <f t="shared" ca="1" si="26"/>
        <v>0</v>
      </c>
      <c r="Z61" s="225">
        <f t="shared" ca="1" si="26"/>
        <v>0</v>
      </c>
      <c r="AA61" s="225">
        <f t="shared" ca="1" si="26"/>
        <v>0</v>
      </c>
      <c r="AB61" s="225">
        <f t="shared" ca="1" si="26"/>
        <v>0</v>
      </c>
      <c r="AC61" s="225">
        <f t="shared" ca="1" si="26"/>
        <v>0</v>
      </c>
      <c r="AD61" s="225">
        <f t="shared" ca="1" si="26"/>
        <v>0</v>
      </c>
      <c r="AE61" s="225">
        <f t="shared" ca="1" si="26"/>
        <v>0</v>
      </c>
      <c r="AF61" s="225">
        <f t="shared" ca="1" si="26"/>
        <v>0</v>
      </c>
      <c r="AG61" s="225">
        <f t="shared" ca="1" si="26"/>
        <v>0</v>
      </c>
      <c r="AH61" s="225">
        <f t="shared" ca="1" si="26"/>
        <v>0</v>
      </c>
      <c r="AI61" s="225">
        <f t="shared" ca="1" si="26"/>
        <v>7.8790816168161026E-2</v>
      </c>
      <c r="AJ61" s="225">
        <f t="shared" ca="1" si="26"/>
        <v>8.1212815361990154E-2</v>
      </c>
      <c r="AK61" s="225">
        <f t="shared" ca="1" si="26"/>
        <v>8.4127725226852981E-2</v>
      </c>
      <c r="AL61" s="225">
        <f t="shared" ca="1" si="26"/>
        <v>8.6198965733351299E-2</v>
      </c>
      <c r="AM61" s="225">
        <f t="shared" ca="1" si="26"/>
        <v>8.8447775792006147E-2</v>
      </c>
      <c r="AN61" s="225">
        <f t="shared" ca="1" si="26"/>
        <v>9.1862820279489749E-2</v>
      </c>
      <c r="AO61" s="225">
        <f t="shared" ca="1" si="26"/>
        <v>9.6074916741437075E-2</v>
      </c>
      <c r="AP61" s="225">
        <f t="shared" ca="1" si="26"/>
        <v>9.9433170686003033E-2</v>
      </c>
      <c r="AQ61" s="225">
        <f t="shared" ca="1" si="26"/>
        <v>0.10219961695385245</v>
      </c>
      <c r="AR61" s="225">
        <f t="shared" ca="1" si="26"/>
        <v>0.10372213863805869</v>
      </c>
      <c r="AS61" s="225">
        <f t="shared" ca="1" si="26"/>
        <v>0.10546456311962316</v>
      </c>
      <c r="AT61" s="225">
        <f t="shared" ca="1" si="26"/>
        <v>0.10717534437300268</v>
      </c>
      <c r="AU61" s="225">
        <f t="shared" ca="1" si="26"/>
        <v>0.10540253626705182</v>
      </c>
      <c r="AV61" s="225">
        <f t="shared" ca="1" si="26"/>
        <v>0.10562049299842081</v>
      </c>
      <c r="AW61" s="225">
        <f t="shared" ca="1" si="26"/>
        <v>0.10617299933620179</v>
      </c>
      <c r="AX61" s="225">
        <f t="shared" ca="1" si="26"/>
        <v>0.10639094473022363</v>
      </c>
      <c r="AY61" s="225">
        <f t="shared" ca="1" si="26"/>
        <v>0.10678669253657345</v>
      </c>
      <c r="AZ61" s="225">
        <f t="shared" ca="1" si="26"/>
        <v>0.10794794349307733</v>
      </c>
      <c r="BA61" s="225">
        <f t="shared" ca="1" si="26"/>
        <v>0.10975141482381387</v>
      </c>
      <c r="BB61" s="225">
        <f t="shared" ca="1" si="26"/>
        <v>0.11121386669846557</v>
      </c>
      <c r="BC61" s="225">
        <f t="shared" ca="1" si="26"/>
        <v>0.1124409481015885</v>
      </c>
      <c r="BD61" s="225">
        <f t="shared" ca="1" si="26"/>
        <v>0.11293814574178918</v>
      </c>
      <c r="BE61" s="225">
        <f t="shared" ca="1" si="26"/>
        <v>0.10903230135689715</v>
      </c>
      <c r="BF61" s="225">
        <f t="shared" ca="1" si="26"/>
        <v>0.11442452865680221</v>
      </c>
      <c r="BG61" s="225">
        <f t="shared" ca="1" si="26"/>
        <v>0.15472200252227283</v>
      </c>
      <c r="BH61" s="225">
        <f t="shared" ca="1" si="26"/>
        <v>0.15450220137537579</v>
      </c>
      <c r="BI61" s="225">
        <f t="shared" ca="1" si="26"/>
        <v>0.15452451849625765</v>
      </c>
      <c r="BJ61" s="225">
        <f t="shared" ca="1" si="26"/>
        <v>0.1543438506323421</v>
      </c>
      <c r="BK61" s="225">
        <f t="shared" ca="1" si="26"/>
        <v>0.15430242067221081</v>
      </c>
      <c r="BL61" s="225">
        <f t="shared" ca="1" si="26"/>
        <v>0.15481948043602367</v>
      </c>
      <c r="BM61" s="225">
        <f t="shared" ca="1" si="26"/>
        <v>0.15182817571392951</v>
      </c>
      <c r="BN61" s="225">
        <f t="shared" ca="1" si="26"/>
        <v>0.15272290256498666</v>
      </c>
      <c r="BO61" s="225">
        <f t="shared" ref="BO61:BR61" ca="1" si="27">IF(BO60&gt;0,BO60/BO8,0)</f>
        <v>0.15347027259881754</v>
      </c>
      <c r="BP61" s="225">
        <f t="shared" ca="1" si="27"/>
        <v>0.15750012343468026</v>
      </c>
      <c r="BQ61" s="225">
        <f t="shared" ca="1" si="27"/>
        <v>0.15785231206213138</v>
      </c>
      <c r="BR61" s="225">
        <f t="shared" ca="1" si="27"/>
        <v>0.15449149846071025</v>
      </c>
    </row>
    <row r="62" spans="2:70" ht="25" customHeight="1">
      <c r="B62" s="49" t="s">
        <v>24</v>
      </c>
      <c r="C62" s="50">
        <f>C60</f>
        <v>-1648500000</v>
      </c>
      <c r="D62" s="50">
        <f>D60+C62</f>
        <v>-1740000000</v>
      </c>
      <c r="E62" s="50">
        <f t="shared" ref="E62:BP62" si="28">E60+D62</f>
        <v>-1831500000</v>
      </c>
      <c r="F62" s="50">
        <f t="shared" si="28"/>
        <v>-1983000000</v>
      </c>
      <c r="G62" s="50">
        <f t="shared" si="28"/>
        <v>-2232400000</v>
      </c>
      <c r="H62" s="50">
        <f t="shared" si="28"/>
        <v>-2372300000</v>
      </c>
      <c r="I62" s="50">
        <f t="shared" si="28"/>
        <v>-2453800000</v>
      </c>
      <c r="J62" s="50">
        <f t="shared" ca="1" si="28"/>
        <v>-2669804800</v>
      </c>
      <c r="K62" s="50">
        <f t="shared" ca="1" si="28"/>
        <v>-3013024158.61589</v>
      </c>
      <c r="L62" s="50">
        <f t="shared" ca="1" si="28"/>
        <v>-3194801026.9233141</v>
      </c>
      <c r="M62" s="50">
        <f t="shared" ca="1" si="28"/>
        <v>-3367896979.980289</v>
      </c>
      <c r="N62" s="50">
        <f t="shared" ca="1" si="28"/>
        <v>-3668151324.1042557</v>
      </c>
      <c r="O62" s="50">
        <f t="shared" ca="1" si="28"/>
        <v>-3959809449.4824696</v>
      </c>
      <c r="P62" s="50">
        <f t="shared" ca="1" si="28"/>
        <v>-4239841283.9261904</v>
      </c>
      <c r="Q62" s="50">
        <f t="shared" ca="1" si="28"/>
        <v>-4369763019.0983038</v>
      </c>
      <c r="R62" s="50">
        <f t="shared" ca="1" si="28"/>
        <v>-4619403190.7109623</v>
      </c>
      <c r="S62" s="50">
        <f t="shared" ca="1" si="28"/>
        <v>-4853190365.6447716</v>
      </c>
      <c r="T62" s="50">
        <f t="shared" ca="1" si="28"/>
        <v>-5073620297.4109821</v>
      </c>
      <c r="U62" s="50">
        <f t="shared" ca="1" si="28"/>
        <v>-5277637199.4492998</v>
      </c>
      <c r="V62" s="50">
        <f t="shared" ca="1" si="28"/>
        <v>-5462847232.3618956</v>
      </c>
      <c r="W62" s="50">
        <f t="shared" ca="1" si="28"/>
        <v>-5778754984.8327236</v>
      </c>
      <c r="X62" s="50">
        <f t="shared" ca="1" si="28"/>
        <v>-6081343239.812377</v>
      </c>
      <c r="Y62" s="50">
        <f t="shared" ca="1" si="28"/>
        <v>-6366579106.9791327</v>
      </c>
      <c r="Z62" s="50">
        <f t="shared" ca="1" si="28"/>
        <v>-6635593193.7320833</v>
      </c>
      <c r="AA62" s="50">
        <f t="shared" ca="1" si="28"/>
        <v>-6885443684.6260958</v>
      </c>
      <c r="AB62" s="50">
        <f t="shared" ca="1" si="28"/>
        <v>-7107084551.2999945</v>
      </c>
      <c r="AC62" s="50">
        <f t="shared" ca="1" si="28"/>
        <v>-7291106849.3260937</v>
      </c>
      <c r="AD62" s="50">
        <f t="shared" ca="1" si="28"/>
        <v>-7438763505.4990578</v>
      </c>
      <c r="AE62" s="50">
        <f t="shared" ca="1" si="28"/>
        <v>-7551018814.7836571</v>
      </c>
      <c r="AF62" s="50">
        <f t="shared" ca="1" si="28"/>
        <v>-7637161274.0801468</v>
      </c>
      <c r="AG62" s="50">
        <f t="shared" ca="1" si="28"/>
        <v>-7693277781.6889896</v>
      </c>
      <c r="AH62" s="50">
        <f t="shared" ca="1" si="28"/>
        <v>-7718053967.4114828</v>
      </c>
      <c r="AI62" s="50">
        <f t="shared" ca="1" si="28"/>
        <v>-7211536831.2261448</v>
      </c>
      <c r="AJ62" s="50">
        <f t="shared" ca="1" si="28"/>
        <v>-6673507474.1066132</v>
      </c>
      <c r="AK62" s="50">
        <f t="shared" ca="1" si="28"/>
        <v>-6095066615.8469095</v>
      </c>
      <c r="AL62" s="50">
        <f t="shared" ca="1" si="28"/>
        <v>-5485850682.6819963</v>
      </c>
      <c r="AM62" s="50">
        <f t="shared" ca="1" si="28"/>
        <v>-4841333713.8772707</v>
      </c>
      <c r="AN62" s="50">
        <f t="shared" ca="1" si="28"/>
        <v>-4139224774.7846851</v>
      </c>
      <c r="AO62" s="50">
        <f t="shared" ca="1" si="28"/>
        <v>-3358052016.6869931</v>
      </c>
      <c r="AP62" s="50">
        <f t="shared" ca="1" si="28"/>
        <v>-2506092151.9211025</v>
      </c>
      <c r="AQ62" s="50">
        <f t="shared" ca="1" si="28"/>
        <v>-1589678597.2743635</v>
      </c>
      <c r="AR62" s="50">
        <f t="shared" ca="1" si="28"/>
        <v>-634720187.28870499</v>
      </c>
      <c r="AS62" s="50">
        <f t="shared" ca="1" si="28"/>
        <v>366745894.95607698</v>
      </c>
      <c r="AT62" s="50">
        <f t="shared" ca="1" si="28"/>
        <v>1416737581.7612195</v>
      </c>
      <c r="AU62" s="50">
        <f t="shared" ca="1" si="28"/>
        <v>2461651736.2582974</v>
      </c>
      <c r="AV62" s="50">
        <f t="shared" ca="1" si="28"/>
        <v>3513785567.2926235</v>
      </c>
      <c r="AW62" s="50">
        <f t="shared" ca="1" si="28"/>
        <v>4582746719.9990244</v>
      </c>
      <c r="AX62" s="50">
        <f t="shared" ca="1" si="28"/>
        <v>5659031180.7520399</v>
      </c>
      <c r="AY62" s="50">
        <f t="shared" ca="1" si="28"/>
        <v>6747888838.3731642</v>
      </c>
      <c r="AZ62" s="50">
        <f t="shared" ca="1" si="28"/>
        <v>7872735145.8866043</v>
      </c>
      <c r="BA62" s="50">
        <f t="shared" ca="1" si="28"/>
        <v>9056044219.7739258</v>
      </c>
      <c r="BB62" s="50">
        <f t="shared" ca="1" si="28"/>
        <v>10290036653.673405</v>
      </c>
      <c r="BC62" s="50">
        <f t="shared" ca="1" si="28"/>
        <v>11569044271.698887</v>
      </c>
      <c r="BD62" s="50">
        <f t="shared" ca="1" si="28"/>
        <v>12867680074.678448</v>
      </c>
      <c r="BE62" s="50">
        <f t="shared" ca="1" si="28"/>
        <v>14140784090.199297</v>
      </c>
      <c r="BF62" s="50">
        <f t="shared" ca="1" si="28"/>
        <v>15499141042.02593</v>
      </c>
      <c r="BG62" s="50">
        <f t="shared" ca="1" si="28"/>
        <v>17525928891.005974</v>
      </c>
      <c r="BH62" s="50">
        <f t="shared" ca="1" si="28"/>
        <v>19541358087.391384</v>
      </c>
      <c r="BI62" s="50">
        <f t="shared" ca="1" si="28"/>
        <v>21559405526.600784</v>
      </c>
      <c r="BJ62" s="50">
        <f t="shared" ca="1" si="28"/>
        <v>23568218240.636089</v>
      </c>
      <c r="BK62" s="50">
        <f t="shared" ca="1" si="28"/>
        <v>25575799307.396866</v>
      </c>
      <c r="BL62" s="50">
        <f t="shared" ca="1" si="28"/>
        <v>27614598353.438877</v>
      </c>
      <c r="BM62" s="50">
        <f t="shared" ca="1" si="28"/>
        <v>29661732359.889801</v>
      </c>
      <c r="BN62" s="50">
        <f t="shared" ca="1" si="28"/>
        <v>31761569090.491985</v>
      </c>
      <c r="BO62" s="50">
        <f t="shared" ca="1" si="28"/>
        <v>33907250987.5299</v>
      </c>
      <c r="BP62" s="50">
        <f t="shared" ca="1" si="28"/>
        <v>36119371700.228722</v>
      </c>
      <c r="BQ62" s="50">
        <f t="shared" ref="BQ62:BR62" ca="1" si="29">BQ60+BP62</f>
        <v>38356521850.000069</v>
      </c>
      <c r="BR62" s="50">
        <f t="shared" ca="1" si="29"/>
        <v>40569124491.605515</v>
      </c>
    </row>
    <row r="64" spans="2:70" ht="25" customHeight="1">
      <c r="B64" s="51" t="s">
        <v>82</v>
      </c>
      <c r="C64" s="52" t="str">
        <f t="shared" ref="C64:BN64" si="30">IF(C60&gt;0,C6,"")</f>
        <v/>
      </c>
      <c r="D64" s="52" t="str">
        <f t="shared" si="30"/>
        <v/>
      </c>
      <c r="E64" s="52" t="str">
        <f t="shared" si="30"/>
        <v/>
      </c>
      <c r="F64" s="52" t="str">
        <f t="shared" si="30"/>
        <v/>
      </c>
      <c r="G64" s="52" t="str">
        <f t="shared" si="30"/>
        <v/>
      </c>
      <c r="H64" s="52" t="str">
        <f t="shared" si="30"/>
        <v/>
      </c>
      <c r="I64" s="52" t="str">
        <f t="shared" si="30"/>
        <v/>
      </c>
      <c r="J64" s="52" t="str">
        <f t="shared" ca="1" si="30"/>
        <v/>
      </c>
      <c r="K64" s="52" t="str">
        <f t="shared" ca="1" si="30"/>
        <v/>
      </c>
      <c r="L64" s="52" t="str">
        <f t="shared" ca="1" si="30"/>
        <v/>
      </c>
      <c r="M64" s="52" t="str">
        <f t="shared" ca="1" si="30"/>
        <v/>
      </c>
      <c r="N64" s="52" t="str">
        <f t="shared" ca="1" si="30"/>
        <v/>
      </c>
      <c r="O64" s="52" t="str">
        <f t="shared" ca="1" si="30"/>
        <v/>
      </c>
      <c r="P64" s="52" t="str">
        <f t="shared" ca="1" si="30"/>
        <v/>
      </c>
      <c r="Q64" s="52" t="str">
        <f t="shared" ca="1" si="30"/>
        <v/>
      </c>
      <c r="R64" s="52" t="str">
        <f t="shared" ca="1" si="30"/>
        <v/>
      </c>
      <c r="S64" s="52" t="str">
        <f t="shared" ca="1" si="30"/>
        <v/>
      </c>
      <c r="T64" s="52" t="str">
        <f t="shared" ca="1" si="30"/>
        <v/>
      </c>
      <c r="U64" s="52" t="str">
        <f t="shared" ca="1" si="30"/>
        <v/>
      </c>
      <c r="V64" s="52" t="str">
        <f t="shared" ca="1" si="30"/>
        <v/>
      </c>
      <c r="W64" s="52" t="str">
        <f t="shared" ca="1" si="30"/>
        <v/>
      </c>
      <c r="X64" s="52" t="str">
        <f t="shared" ca="1" si="30"/>
        <v/>
      </c>
      <c r="Y64" s="52" t="str">
        <f t="shared" ca="1" si="30"/>
        <v/>
      </c>
      <c r="Z64" s="52" t="str">
        <f t="shared" ca="1" si="30"/>
        <v/>
      </c>
      <c r="AA64" s="52" t="str">
        <f t="shared" ca="1" si="30"/>
        <v/>
      </c>
      <c r="AB64" s="52" t="str">
        <f t="shared" ca="1" si="30"/>
        <v/>
      </c>
      <c r="AC64" s="52" t="str">
        <f t="shared" ca="1" si="30"/>
        <v/>
      </c>
      <c r="AD64" s="52" t="str">
        <f t="shared" ca="1" si="30"/>
        <v/>
      </c>
      <c r="AE64" s="52" t="str">
        <f t="shared" ca="1" si="30"/>
        <v/>
      </c>
      <c r="AF64" s="52" t="str">
        <f t="shared" ca="1" si="30"/>
        <v/>
      </c>
      <c r="AG64" s="52" t="str">
        <f t="shared" ca="1" si="30"/>
        <v/>
      </c>
      <c r="AH64" s="52" t="str">
        <f t="shared" ca="1" si="30"/>
        <v/>
      </c>
      <c r="AI64" s="52">
        <f t="shared" ca="1" si="30"/>
        <v>25</v>
      </c>
      <c r="AJ64" s="52">
        <f t="shared" ca="1" si="30"/>
        <v>26</v>
      </c>
      <c r="AK64" s="52">
        <f t="shared" ca="1" si="30"/>
        <v>27</v>
      </c>
      <c r="AL64" s="52">
        <f t="shared" ca="1" si="30"/>
        <v>28</v>
      </c>
      <c r="AM64" s="52">
        <f t="shared" ca="1" si="30"/>
        <v>29</v>
      </c>
      <c r="AN64" s="52">
        <f t="shared" ca="1" si="30"/>
        <v>30</v>
      </c>
      <c r="AO64" s="52">
        <f t="shared" ca="1" si="30"/>
        <v>31</v>
      </c>
      <c r="AP64" s="52">
        <f t="shared" ca="1" si="30"/>
        <v>32</v>
      </c>
      <c r="AQ64" s="52">
        <f t="shared" ca="1" si="30"/>
        <v>33</v>
      </c>
      <c r="AR64" s="52">
        <f t="shared" ca="1" si="30"/>
        <v>34</v>
      </c>
      <c r="AS64" s="52">
        <f t="shared" ca="1" si="30"/>
        <v>35</v>
      </c>
      <c r="AT64" s="52">
        <f t="shared" ca="1" si="30"/>
        <v>36</v>
      </c>
      <c r="AU64" s="52">
        <f t="shared" ca="1" si="30"/>
        <v>37</v>
      </c>
      <c r="AV64" s="52">
        <f t="shared" ca="1" si="30"/>
        <v>38</v>
      </c>
      <c r="AW64" s="52">
        <f t="shared" ca="1" si="30"/>
        <v>39</v>
      </c>
      <c r="AX64" s="52">
        <f t="shared" ca="1" si="30"/>
        <v>40</v>
      </c>
      <c r="AY64" s="52">
        <f t="shared" ca="1" si="30"/>
        <v>41</v>
      </c>
      <c r="AZ64" s="52">
        <f t="shared" ca="1" si="30"/>
        <v>42</v>
      </c>
      <c r="BA64" s="52">
        <f t="shared" ca="1" si="30"/>
        <v>43</v>
      </c>
      <c r="BB64" s="52">
        <f t="shared" ca="1" si="30"/>
        <v>44</v>
      </c>
      <c r="BC64" s="52">
        <f t="shared" ca="1" si="30"/>
        <v>45</v>
      </c>
      <c r="BD64" s="52">
        <f t="shared" ca="1" si="30"/>
        <v>46</v>
      </c>
      <c r="BE64" s="52">
        <f t="shared" ca="1" si="30"/>
        <v>47</v>
      </c>
      <c r="BF64" s="52">
        <f t="shared" ca="1" si="30"/>
        <v>48</v>
      </c>
      <c r="BG64" s="52">
        <f t="shared" ca="1" si="30"/>
        <v>49</v>
      </c>
      <c r="BH64" s="52">
        <f t="shared" ca="1" si="30"/>
        <v>50</v>
      </c>
      <c r="BI64" s="52">
        <f t="shared" ca="1" si="30"/>
        <v>51</v>
      </c>
      <c r="BJ64" s="52">
        <f t="shared" ca="1" si="30"/>
        <v>52</v>
      </c>
      <c r="BK64" s="52">
        <f t="shared" ca="1" si="30"/>
        <v>53</v>
      </c>
      <c r="BL64" s="52">
        <f t="shared" ca="1" si="30"/>
        <v>54</v>
      </c>
      <c r="BM64" s="52">
        <f t="shared" ca="1" si="30"/>
        <v>55</v>
      </c>
      <c r="BN64" s="52">
        <f t="shared" ca="1" si="30"/>
        <v>56</v>
      </c>
      <c r="BO64" s="52">
        <f t="shared" ref="BO64:BR64" ca="1" si="31">IF(BO60&gt;0,BO6,"")</f>
        <v>57</v>
      </c>
      <c r="BP64" s="52">
        <f t="shared" ca="1" si="31"/>
        <v>58</v>
      </c>
      <c r="BQ64" s="52">
        <f t="shared" ca="1" si="31"/>
        <v>59</v>
      </c>
      <c r="BR64" s="52">
        <f t="shared" ca="1" si="31"/>
        <v>60</v>
      </c>
    </row>
    <row r="65" spans="2:70" ht="25" customHeight="1">
      <c r="B65" s="53" t="s">
        <v>83</v>
      </c>
      <c r="C65" s="54" t="str">
        <f t="shared" ref="C65:BN65" si="32">IF(C62&gt;0,C6,"")</f>
        <v/>
      </c>
      <c r="D65" s="54" t="str">
        <f t="shared" si="32"/>
        <v/>
      </c>
      <c r="E65" s="54" t="str">
        <f t="shared" si="32"/>
        <v/>
      </c>
      <c r="F65" s="54" t="str">
        <f t="shared" si="32"/>
        <v/>
      </c>
      <c r="G65" s="54" t="str">
        <f t="shared" si="32"/>
        <v/>
      </c>
      <c r="H65" s="54" t="str">
        <f t="shared" si="32"/>
        <v/>
      </c>
      <c r="I65" s="54" t="str">
        <f t="shared" si="32"/>
        <v/>
      </c>
      <c r="J65" s="54" t="str">
        <f t="shared" ca="1" si="32"/>
        <v/>
      </c>
      <c r="K65" s="54" t="str">
        <f t="shared" ca="1" si="32"/>
        <v/>
      </c>
      <c r="L65" s="54" t="str">
        <f t="shared" ca="1" si="32"/>
        <v/>
      </c>
      <c r="M65" s="54" t="str">
        <f t="shared" ca="1" si="32"/>
        <v/>
      </c>
      <c r="N65" s="54" t="str">
        <f t="shared" ca="1" si="32"/>
        <v/>
      </c>
      <c r="O65" s="54" t="str">
        <f t="shared" ca="1" si="32"/>
        <v/>
      </c>
      <c r="P65" s="54" t="str">
        <f t="shared" ca="1" si="32"/>
        <v/>
      </c>
      <c r="Q65" s="54" t="str">
        <f t="shared" ca="1" si="32"/>
        <v/>
      </c>
      <c r="R65" s="54" t="str">
        <f t="shared" ca="1" si="32"/>
        <v/>
      </c>
      <c r="S65" s="54" t="str">
        <f t="shared" ca="1" si="32"/>
        <v/>
      </c>
      <c r="T65" s="54" t="str">
        <f t="shared" ca="1" si="32"/>
        <v/>
      </c>
      <c r="U65" s="54" t="str">
        <f t="shared" ca="1" si="32"/>
        <v/>
      </c>
      <c r="V65" s="54" t="str">
        <f t="shared" ca="1" si="32"/>
        <v/>
      </c>
      <c r="W65" s="54" t="str">
        <f t="shared" ca="1" si="32"/>
        <v/>
      </c>
      <c r="X65" s="54" t="str">
        <f t="shared" ca="1" si="32"/>
        <v/>
      </c>
      <c r="Y65" s="54" t="str">
        <f t="shared" ca="1" si="32"/>
        <v/>
      </c>
      <c r="Z65" s="54" t="str">
        <f t="shared" ca="1" si="32"/>
        <v/>
      </c>
      <c r="AA65" s="54" t="str">
        <f t="shared" ca="1" si="32"/>
        <v/>
      </c>
      <c r="AB65" s="54" t="str">
        <f t="shared" ca="1" si="32"/>
        <v/>
      </c>
      <c r="AC65" s="54" t="str">
        <f t="shared" ca="1" si="32"/>
        <v/>
      </c>
      <c r="AD65" s="54" t="str">
        <f t="shared" ca="1" si="32"/>
        <v/>
      </c>
      <c r="AE65" s="54" t="str">
        <f t="shared" ca="1" si="32"/>
        <v/>
      </c>
      <c r="AF65" s="54" t="str">
        <f t="shared" ca="1" si="32"/>
        <v/>
      </c>
      <c r="AG65" s="54" t="str">
        <f t="shared" ca="1" si="32"/>
        <v/>
      </c>
      <c r="AH65" s="54" t="str">
        <f t="shared" ca="1" si="32"/>
        <v/>
      </c>
      <c r="AI65" s="54" t="str">
        <f t="shared" ca="1" si="32"/>
        <v/>
      </c>
      <c r="AJ65" s="54" t="str">
        <f t="shared" ca="1" si="32"/>
        <v/>
      </c>
      <c r="AK65" s="54" t="str">
        <f t="shared" ca="1" si="32"/>
        <v/>
      </c>
      <c r="AL65" s="54" t="str">
        <f t="shared" ca="1" si="32"/>
        <v/>
      </c>
      <c r="AM65" s="54" t="str">
        <f t="shared" ca="1" si="32"/>
        <v/>
      </c>
      <c r="AN65" s="54" t="str">
        <f t="shared" ca="1" si="32"/>
        <v/>
      </c>
      <c r="AO65" s="54" t="str">
        <f t="shared" ca="1" si="32"/>
        <v/>
      </c>
      <c r="AP65" s="54" t="str">
        <f t="shared" ca="1" si="32"/>
        <v/>
      </c>
      <c r="AQ65" s="54" t="str">
        <f t="shared" ca="1" si="32"/>
        <v/>
      </c>
      <c r="AR65" s="54" t="str">
        <f t="shared" ca="1" si="32"/>
        <v/>
      </c>
      <c r="AS65" s="54">
        <f t="shared" ca="1" si="32"/>
        <v>35</v>
      </c>
      <c r="AT65" s="54">
        <f t="shared" ca="1" si="32"/>
        <v>36</v>
      </c>
      <c r="AU65" s="54">
        <f t="shared" ca="1" si="32"/>
        <v>37</v>
      </c>
      <c r="AV65" s="54">
        <f t="shared" ca="1" si="32"/>
        <v>38</v>
      </c>
      <c r="AW65" s="54">
        <f t="shared" ca="1" si="32"/>
        <v>39</v>
      </c>
      <c r="AX65" s="54">
        <f t="shared" ca="1" si="32"/>
        <v>40</v>
      </c>
      <c r="AY65" s="54">
        <f t="shared" ca="1" si="32"/>
        <v>41</v>
      </c>
      <c r="AZ65" s="54">
        <f t="shared" ca="1" si="32"/>
        <v>42</v>
      </c>
      <c r="BA65" s="54">
        <f t="shared" ca="1" si="32"/>
        <v>43</v>
      </c>
      <c r="BB65" s="54">
        <f t="shared" ca="1" si="32"/>
        <v>44</v>
      </c>
      <c r="BC65" s="54">
        <f t="shared" ca="1" si="32"/>
        <v>45</v>
      </c>
      <c r="BD65" s="54">
        <f t="shared" ca="1" si="32"/>
        <v>46</v>
      </c>
      <c r="BE65" s="54">
        <f t="shared" ca="1" si="32"/>
        <v>47</v>
      </c>
      <c r="BF65" s="54">
        <f t="shared" ca="1" si="32"/>
        <v>48</v>
      </c>
      <c r="BG65" s="54">
        <f t="shared" ca="1" si="32"/>
        <v>49</v>
      </c>
      <c r="BH65" s="54">
        <f t="shared" ca="1" si="32"/>
        <v>50</v>
      </c>
      <c r="BI65" s="54">
        <f t="shared" ca="1" si="32"/>
        <v>51</v>
      </c>
      <c r="BJ65" s="54">
        <f t="shared" ca="1" si="32"/>
        <v>52</v>
      </c>
      <c r="BK65" s="54">
        <f t="shared" ca="1" si="32"/>
        <v>53</v>
      </c>
      <c r="BL65" s="54">
        <f t="shared" ca="1" si="32"/>
        <v>54</v>
      </c>
      <c r="BM65" s="54">
        <f t="shared" ca="1" si="32"/>
        <v>55</v>
      </c>
      <c r="BN65" s="54">
        <f t="shared" ca="1" si="32"/>
        <v>56</v>
      </c>
      <c r="BO65" s="54">
        <f t="shared" ref="BO65:BR65" ca="1" si="33">IF(BO62&gt;0,BO6,"")</f>
        <v>57</v>
      </c>
      <c r="BP65" s="54">
        <f t="shared" ca="1" si="33"/>
        <v>58</v>
      </c>
      <c r="BQ65" s="54">
        <f t="shared" ca="1" si="33"/>
        <v>59</v>
      </c>
      <c r="BR65" s="54">
        <f t="shared" ca="1" si="33"/>
        <v>60</v>
      </c>
    </row>
    <row r="67" spans="2:70" s="19" customFormat="1" ht="25" customHeight="1">
      <c r="B67" s="183" t="s">
        <v>84</v>
      </c>
      <c r="C67" s="223">
        <f>IF('SUBSCRIBER BASE'!C$79&gt;0,SUM(C68:C72)/'SUBSCRIBER BASE'!C$79,0)</f>
        <v>0</v>
      </c>
      <c r="D67" s="223">
        <f>IF('SUBSCRIBER BASE'!D$79&gt;0,SUM(D68:D72)/'SUBSCRIBER BASE'!D$79,0)</f>
        <v>0</v>
      </c>
      <c r="E67" s="223">
        <f>IF('SUBSCRIBER BASE'!E$79&gt;0,SUM(E68:E72)/'SUBSCRIBER BASE'!E$79,0)</f>
        <v>0</v>
      </c>
      <c r="F67" s="223">
        <f>IF('SUBSCRIBER BASE'!F$79&gt;0,SUM(F68:F72)/'SUBSCRIBER BASE'!F$79,0)</f>
        <v>0</v>
      </c>
      <c r="G67" s="223">
        <f>IF('SUBSCRIBER BASE'!G$79&gt;0,SUM(G68:G72)/'SUBSCRIBER BASE'!G$79,0)</f>
        <v>0</v>
      </c>
      <c r="H67" s="223">
        <f>IF('SUBSCRIBER BASE'!H$79&gt;0,SUM(H68:H72)/'SUBSCRIBER BASE'!H$79,0)</f>
        <v>0</v>
      </c>
      <c r="I67" s="223">
        <f>IF('SUBSCRIBER BASE'!I$79&gt;0,SUM(I68:I72)/'SUBSCRIBER BASE'!I$79,0)</f>
        <v>0</v>
      </c>
      <c r="J67" s="223">
        <f>IF('SUBSCRIBER BASE'!J$79&gt;0,SUM(J68:J72)/'SUBSCRIBER BASE'!J$79,0)</f>
        <v>0</v>
      </c>
      <c r="K67" s="223">
        <f ca="1">IF('SUBSCRIBER BASE'!L$79&gt;0,SUM(K68:K74)/'SUBSCRIBER BASE'!L$79,0)</f>
        <v>5182.2755885234883</v>
      </c>
      <c r="L67" s="223">
        <f ca="1">IF('SUBSCRIBER BASE'!M$79&gt;0,SUM(L68:L74)/'SUBSCRIBER BASE'!M$79,0)</f>
        <v>5180.9515177938356</v>
      </c>
      <c r="M67" s="223">
        <f ca="1">IF('SUBSCRIBER BASE'!N$79&gt;0,SUM(M68:M74)/'SUBSCRIBER BASE'!N$79,0)</f>
        <v>5179.3330140349099</v>
      </c>
      <c r="N67" s="223">
        <f ca="1">IF('SUBSCRIBER BASE'!O$79&gt;0,SUM(N68:N74)/'SUBSCRIBER BASE'!O$79,0)</f>
        <v>5177.7925150282344</v>
      </c>
      <c r="O67" s="223">
        <f ca="1">IF('SUBSCRIBER BASE'!P$79&gt;0,SUM(O68:O74)/'SUBSCRIBER BASE'!P$79,0)</f>
        <v>5176.5559271512675</v>
      </c>
      <c r="P67" s="223">
        <f ca="1">IF('SUBSCRIBER BASE'!Q$79&gt;0,SUM(P68:P74)/'SUBSCRIBER BASE'!Q$79,0)</f>
        <v>5175.3536645882814</v>
      </c>
      <c r="Q67" s="223">
        <f ca="1">IF('SUBSCRIBER BASE'!R$79&gt;0,SUM(Q68:Q74)/'SUBSCRIBER BASE'!R$79,0)</f>
        <v>5173.9325437634834</v>
      </c>
      <c r="R67" s="223">
        <f ca="1">IF('SUBSCRIBER BASE'!S$79&gt;0,SUM(R68:R74)/'SUBSCRIBER BASE'!S$79,0)</f>
        <v>5172.7320177111988</v>
      </c>
      <c r="S67" s="223">
        <f ca="1">IF('SUBSCRIBER BASE'!T$79&gt;0,SUM(S68:S74)/'SUBSCRIBER BASE'!T$79,0)</f>
        <v>5171.532633710287</v>
      </c>
      <c r="T67" s="223">
        <f ca="1">IF('SUBSCRIBER BASE'!U$79&gt;0,SUM(T68:T74)/'SUBSCRIBER BASE'!U$79,0)</f>
        <v>5170.3470947550277</v>
      </c>
      <c r="U67" s="223">
        <f ca="1">IF('SUBSCRIBER BASE'!V$79&gt;0,SUM(U68:U74)/'SUBSCRIBER BASE'!V$79,0)</f>
        <v>5169.3824267120644</v>
      </c>
      <c r="V67" s="223">
        <f ca="1">IF('SUBSCRIBER BASE'!W$79&gt;0,SUM(V68:V74)/'SUBSCRIBER BASE'!W$79,0)</f>
        <v>5168.5596642452056</v>
      </c>
      <c r="W67" s="223">
        <f ca="1">IF('SUBSCRIBER BASE'!X$79&gt;0,SUM(W68:W74)/'SUBSCRIBER BASE'!X$79,0)</f>
        <v>5167.6117993809266</v>
      </c>
      <c r="X67" s="223">
        <f ca="1">IF('SUBSCRIBER BASE'!Y$79&gt;0,SUM(X68:X74)/'SUBSCRIBER BASE'!Y$79,0)</f>
        <v>5166.6692781988413</v>
      </c>
      <c r="Y67" s="223">
        <f ca="1">IF('SUBSCRIBER BASE'!Z$79&gt;0,SUM(Y68:Y74)/'SUBSCRIBER BASE'!Z$79,0)</f>
        <v>5165.9976696924596</v>
      </c>
      <c r="Z67" s="223">
        <f ca="1">IF('SUBSCRIBER BASE'!AA$79&gt;0,SUM(Z68:Z74)/'SUBSCRIBER BASE'!AA$79,0)</f>
        <v>5165.3066340629157</v>
      </c>
      <c r="AA67" s="223">
        <f ca="1">IF('SUBSCRIBER BASE'!AB$79&gt;0,SUM(AA68:AA74)/'SUBSCRIBER BASE'!AB$79,0)</f>
        <v>5164.7879877841151</v>
      </c>
      <c r="AB67" s="223">
        <f ca="1">IF('SUBSCRIBER BASE'!AC$79&gt;0,SUM(AB68:AB74)/'SUBSCRIBER BASE'!AC$79,0)</f>
        <v>5164.5884454765164</v>
      </c>
      <c r="AC67" s="223">
        <f ca="1">IF('SUBSCRIBER BASE'!AD$79&gt;0,SUM(AC68:AC74)/'SUBSCRIBER BASE'!AD$79,0)</f>
        <v>5164.5050468082081</v>
      </c>
      <c r="AD67" s="223">
        <f ca="1">IF('SUBSCRIBER BASE'!AE$79&gt;0,SUM(AD68:AD74)/'SUBSCRIBER BASE'!AE$79,0)</f>
        <v>5164.1460140331355</v>
      </c>
      <c r="AE67" s="223">
        <f ca="1">IF('SUBSCRIBER BASE'!AF$79&gt;0,SUM(AE68:AE74)/'SUBSCRIBER BASE'!AF$79,0)</f>
        <v>5163.6505516159523</v>
      </c>
      <c r="AF67" s="223">
        <f ca="1">IF('SUBSCRIBER BASE'!AG$79&gt;0,SUM(AF68:AF74)/'SUBSCRIBER BASE'!AG$79,0)</f>
        <v>5162.799217507858</v>
      </c>
      <c r="AG67" s="223">
        <f ca="1">IF('SUBSCRIBER BASE'!AH$79&gt;0,SUM(AG68:AG74)/'SUBSCRIBER BASE'!AH$79,0)</f>
        <v>5162.1027524258152</v>
      </c>
      <c r="AH67" s="223">
        <f ca="1">IF('SUBSCRIBER BASE'!AI$79&gt;0,SUM(AH68:AH74)/'SUBSCRIBER BASE'!AI$79,0)</f>
        <v>5161.4037745998703</v>
      </c>
      <c r="AI67" s="223">
        <f ca="1">IF('SUBSCRIBER BASE'!AJ$79&gt;0,SUM(AI68:AI74)/'SUBSCRIBER BASE'!AJ$79,0)</f>
        <v>6496.2022267171324</v>
      </c>
      <c r="AJ67" s="223">
        <f ca="1">IF('SUBSCRIBER BASE'!AK$79&gt;0,SUM(AJ68:AJ74)/'SUBSCRIBER BASE'!AK$79,0)</f>
        <v>6495.1375656102373</v>
      </c>
      <c r="AK67" s="223">
        <f ca="1">IF('SUBSCRIBER BASE'!AL$79&gt;0,SUM(AK68:AK74)/'SUBSCRIBER BASE'!AL$79,0)</f>
        <v>6494.2784165155863</v>
      </c>
      <c r="AL67" s="223">
        <f ca="1">IF('SUBSCRIBER BASE'!AM$79&gt;0,SUM(AL68:AL74)/'SUBSCRIBER BASE'!AM$79,0)</f>
        <v>6493.329740797396</v>
      </c>
      <c r="AM67" s="223">
        <f ca="1">IF('SUBSCRIBER BASE'!AN$79&gt;0,SUM(AM68:AM74)/'SUBSCRIBER BASE'!AN$79,0)</f>
        <v>6492.5037375232669</v>
      </c>
      <c r="AN67" s="223">
        <f ca="1">IF('SUBSCRIBER BASE'!AO$79&gt;0,SUM(AN68:AN74)/'SUBSCRIBER BASE'!AO$79,0)</f>
        <v>6492.0321219425196</v>
      </c>
      <c r="AO67" s="223">
        <f ca="1">IF('SUBSCRIBER BASE'!AP$79&gt;0,SUM(AO68:AO74)/'SUBSCRIBER BASE'!AP$79,0)</f>
        <v>6491.8095557110018</v>
      </c>
      <c r="AP67" s="223">
        <f ca="1">IF('SUBSCRIBER BASE'!AQ$79&gt;0,SUM(AP68:AP74)/'SUBSCRIBER BASE'!AQ$79,0)</f>
        <v>6491.4155382123135</v>
      </c>
      <c r="AQ67" s="223">
        <f ca="1">IF('SUBSCRIBER BASE'!AR$79&gt;0,SUM(AQ68:AQ74)/'SUBSCRIBER BASE'!AR$79,0)</f>
        <v>6490.8891227268932</v>
      </c>
      <c r="AR67" s="223">
        <f ca="1">IF('SUBSCRIBER BASE'!AS$79&gt;0,SUM(AR68:AR74)/'SUBSCRIBER BASE'!AS$79,0)</f>
        <v>6490.0538328127368</v>
      </c>
      <c r="AS67" s="223">
        <f ca="1">IF('SUBSCRIBER BASE'!AT$79&gt;0,SUM(AS68:AS74)/'SUBSCRIBER BASE'!AT$79,0)</f>
        <v>6489.3497381835714</v>
      </c>
      <c r="AT67" s="223">
        <f ca="1">IF('SUBSCRIBER BASE'!AU$79&gt;0,SUM(AT68:AT74)/'SUBSCRIBER BASE'!AU$79,0)</f>
        <v>6488.7100516356877</v>
      </c>
      <c r="AU67" s="223">
        <f ca="1">IF('SUBSCRIBER BASE'!AV$79&gt;0,SUM(AU68:AU74)/'SUBSCRIBER BASE'!AV$79,0)</f>
        <v>6487.7125282924526</v>
      </c>
      <c r="AV67" s="223">
        <f ca="1">IF('SUBSCRIBER BASE'!AW$79&gt;0,SUM(AV68:AV74)/'SUBSCRIBER BASE'!AW$79,0)</f>
        <v>6486.633543029976</v>
      </c>
      <c r="AW67" s="223">
        <f ca="1">IF('SUBSCRIBER BASE'!AX$79&gt;0,SUM(AW68:AW74)/'SUBSCRIBER BASE'!AX$79,0)</f>
        <v>6485.7573043791772</v>
      </c>
      <c r="AX67" s="223">
        <f ca="1">IF('SUBSCRIBER BASE'!AY$79&gt;0,SUM(AX68:AX74)/'SUBSCRIBER BASE'!AY$79,0)</f>
        <v>6484.805209970059</v>
      </c>
      <c r="AY67" s="223">
        <f ca="1">IF('SUBSCRIBER BASE'!AZ$79&gt;0,SUM(AY68:AY74)/'SUBSCRIBER BASE'!AZ$79,0)</f>
        <v>6483.9969693603207</v>
      </c>
      <c r="AZ67" s="223">
        <f ca="1">IF('SUBSCRIBER BASE'!BA$79&gt;0,SUM(AZ68:AZ74)/'SUBSCRIBER BASE'!BA$79,0)</f>
        <v>6483.5972030200664</v>
      </c>
      <c r="BA67" s="223">
        <f ca="1">IF('SUBSCRIBER BASE'!BB$79&gt;0,SUM(BA68:BA74)/'SUBSCRIBER BASE'!BB$79,0)</f>
        <v>6483.526666196949</v>
      </c>
      <c r="BB67" s="223">
        <f ca="1">IF('SUBSCRIBER BASE'!BC$79&gt;0,SUM(BB68:BB74)/'SUBSCRIBER BASE'!BC$79,0)</f>
        <v>6483.3020643135078</v>
      </c>
      <c r="BC67" s="223">
        <f ca="1">IF('SUBSCRIBER BASE'!BD$79&gt;0,SUM(BC68:BC74)/'SUBSCRIBER BASE'!BD$79,0)</f>
        <v>6482.9924618949699</v>
      </c>
      <c r="BD67" s="223">
        <f ca="1">IF('SUBSCRIBER BASE'!BE$79&gt;0,SUM(BD68:BD74)/'SUBSCRIBER BASE'!BE$79,0)</f>
        <v>6482.3258796423715</v>
      </c>
      <c r="BE67" s="223">
        <f ca="1">IF('SUBSCRIBER BASE'!BF$79&gt;0,SUM(BE68:BE74)/'SUBSCRIBER BASE'!BF$79,0)</f>
        <v>6481.8319466216999</v>
      </c>
      <c r="BF67" s="223">
        <f ca="1">IF('SUBSCRIBER BASE'!BG$79&gt;0,SUM(BF68:BF74)/'SUBSCRIBER BASE'!BG$79,0)</f>
        <v>6481.4023067503549</v>
      </c>
      <c r="BG67" s="223">
        <f ca="1">IF('SUBSCRIBER BASE'!BH$79&gt;0,SUM(BG68:BG74)/'SUBSCRIBER BASE'!BH$79,0)</f>
        <v>7142.6322630465811</v>
      </c>
      <c r="BH67" s="223">
        <f ca="1">IF('SUBSCRIBER BASE'!BI$79&gt;0,SUM(BH68:BH74)/'SUBSCRIBER BASE'!BI$79,0)</f>
        <v>7141.7357793757237</v>
      </c>
      <c r="BI67" s="223">
        <f ca="1">IF('SUBSCRIBER BASE'!BJ$79&gt;0,SUM(BI68:BI74)/'SUBSCRIBER BASE'!BJ$79,0)</f>
        <v>7141.0457803447662</v>
      </c>
      <c r="BJ67" s="223">
        <f ca="1">IF('SUBSCRIBER BASE'!BK$79&gt;0,SUM(BJ68:BJ74)/'SUBSCRIBER BASE'!BK$79,0)</f>
        <v>7140.2861251970307</v>
      </c>
      <c r="BK67" s="223">
        <f ca="1">IF('SUBSCRIBER BASE'!BL$79&gt;0,SUM(BK68:BK74)/'SUBSCRIBER BASE'!BL$79,0)</f>
        <v>7139.6685738510414</v>
      </c>
      <c r="BL67" s="223">
        <f ca="1">IF('SUBSCRIBER BASE'!BM$79&gt;0,SUM(BL68:BL74)/'SUBSCRIBER BASE'!BM$79,0)</f>
        <v>7139.4727373260403</v>
      </c>
      <c r="BM67" s="223">
        <f ca="1">IF('SUBSCRIBER BASE'!BN$79&gt;0,SUM(BM68:BM74)/'SUBSCRIBER BASE'!BN$79,0)</f>
        <v>7139.6347938525096</v>
      </c>
      <c r="BN67" s="223">
        <f ca="1">IF('SUBSCRIBER BASE'!BO$79&gt;0,SUM(BN68:BN74)/'SUBSCRIBER BASE'!BO$79,0)</f>
        <v>7139.653370813513</v>
      </c>
      <c r="BO67" s="223">
        <f ca="1">IF('SUBSCRIBER BASE'!BP$79&gt;0,SUM(BO68:BO74)/'SUBSCRIBER BASE'!BP$79,0)</f>
        <v>7139.5749351430713</v>
      </c>
      <c r="BP67" s="223">
        <f ca="1">IF('SUBSCRIBER BASE'!BQ$79&gt;0,SUM(BP68:BP74)/'SUBSCRIBER BASE'!BQ$79,0)</f>
        <v>7139.1283886758083</v>
      </c>
      <c r="BQ67" s="223">
        <f ca="1">IF('SUBSCRIBER BASE'!BR$79&gt;0,SUM(BQ68:BQ74)/'SUBSCRIBER BASE'!BR$79,0)</f>
        <v>7138.8573819362045</v>
      </c>
      <c r="BR67" s="223">
        <f ca="1">IF('SUBSCRIBER BASE'!BS$79&gt;0,SUM(BR68:BR74)/'SUBSCRIBER BASE'!BS$79,0)</f>
        <v>7138.6384588925866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34">D13</f>
        <v>0</v>
      </c>
      <c r="E68" s="26">
        <f t="shared" si="34"/>
        <v>0</v>
      </c>
      <c r="F68" s="26">
        <f t="shared" si="34"/>
        <v>0</v>
      </c>
      <c r="G68" s="26">
        <f t="shared" si="34"/>
        <v>0</v>
      </c>
      <c r="H68" s="26">
        <f t="shared" si="34"/>
        <v>0</v>
      </c>
      <c r="I68" s="26">
        <f t="shared" si="34"/>
        <v>0</v>
      </c>
      <c r="J68" s="26">
        <f t="shared" si="34"/>
        <v>0</v>
      </c>
      <c r="K68" s="26">
        <f t="shared" ca="1" si="34"/>
        <v>0</v>
      </c>
      <c r="L68" s="26">
        <f t="shared" ca="1" si="34"/>
        <v>0</v>
      </c>
      <c r="M68" s="26">
        <f t="shared" ca="1" si="34"/>
        <v>0</v>
      </c>
      <c r="N68" s="26">
        <f t="shared" ca="1" si="34"/>
        <v>0</v>
      </c>
      <c r="O68" s="26">
        <f t="shared" ca="1" si="34"/>
        <v>0</v>
      </c>
      <c r="P68" s="26">
        <f t="shared" ca="1" si="34"/>
        <v>0</v>
      </c>
      <c r="Q68" s="26">
        <f t="shared" ca="1" si="34"/>
        <v>0</v>
      </c>
      <c r="R68" s="26">
        <f t="shared" ca="1" si="34"/>
        <v>0</v>
      </c>
      <c r="S68" s="26">
        <f t="shared" ca="1" si="34"/>
        <v>0</v>
      </c>
      <c r="T68" s="26">
        <f t="shared" ca="1" si="34"/>
        <v>0</v>
      </c>
      <c r="U68" s="26">
        <f t="shared" ca="1" si="34"/>
        <v>0</v>
      </c>
      <c r="V68" s="26">
        <f t="shared" ca="1" si="34"/>
        <v>0</v>
      </c>
      <c r="W68" s="26">
        <f t="shared" ca="1" si="34"/>
        <v>0</v>
      </c>
      <c r="X68" s="26">
        <f t="shared" ca="1" si="34"/>
        <v>0</v>
      </c>
      <c r="Y68" s="26">
        <f t="shared" ca="1" si="34"/>
        <v>0</v>
      </c>
      <c r="Z68" s="26">
        <f t="shared" ca="1" si="34"/>
        <v>0</v>
      </c>
      <c r="AA68" s="26">
        <f t="shared" ca="1" si="34"/>
        <v>0</v>
      </c>
      <c r="AB68" s="26">
        <f t="shared" ca="1" si="34"/>
        <v>0</v>
      </c>
      <c r="AC68" s="26">
        <f t="shared" ca="1" si="34"/>
        <v>0</v>
      </c>
      <c r="AD68" s="26">
        <f t="shared" ca="1" si="34"/>
        <v>0</v>
      </c>
      <c r="AE68" s="26">
        <f t="shared" ca="1" si="34"/>
        <v>0</v>
      </c>
      <c r="AF68" s="26">
        <f t="shared" ca="1" si="34"/>
        <v>0</v>
      </c>
      <c r="AG68" s="26">
        <f t="shared" ca="1" si="34"/>
        <v>0</v>
      </c>
      <c r="AH68" s="26">
        <f t="shared" ca="1" si="34"/>
        <v>0</v>
      </c>
      <c r="AI68" s="26">
        <f t="shared" ca="1" si="34"/>
        <v>0</v>
      </c>
      <c r="AJ68" s="26">
        <f t="shared" ca="1" si="34"/>
        <v>0</v>
      </c>
      <c r="AK68" s="26">
        <f t="shared" ca="1" si="34"/>
        <v>0</v>
      </c>
      <c r="AL68" s="26">
        <f t="shared" ca="1" si="34"/>
        <v>0</v>
      </c>
      <c r="AM68" s="26">
        <f t="shared" ca="1" si="34"/>
        <v>0</v>
      </c>
      <c r="AN68" s="26">
        <f t="shared" ca="1" si="34"/>
        <v>0</v>
      </c>
      <c r="AO68" s="26">
        <f t="shared" ca="1" si="34"/>
        <v>0</v>
      </c>
      <c r="AP68" s="26">
        <f t="shared" ca="1" si="34"/>
        <v>0</v>
      </c>
      <c r="AQ68" s="26">
        <f t="shared" ca="1" si="34"/>
        <v>0</v>
      </c>
      <c r="AR68" s="26">
        <f t="shared" ca="1" si="34"/>
        <v>0</v>
      </c>
      <c r="AS68" s="26">
        <f t="shared" ca="1" si="34"/>
        <v>0</v>
      </c>
      <c r="AT68" s="26">
        <f t="shared" ca="1" si="34"/>
        <v>0</v>
      </c>
      <c r="AU68" s="26">
        <f t="shared" ca="1" si="34"/>
        <v>0</v>
      </c>
      <c r="AV68" s="26">
        <f t="shared" ca="1" si="34"/>
        <v>0</v>
      </c>
      <c r="AW68" s="26">
        <f t="shared" ca="1" si="34"/>
        <v>0</v>
      </c>
      <c r="AX68" s="26">
        <f t="shared" ca="1" si="34"/>
        <v>0</v>
      </c>
      <c r="AY68" s="26">
        <f t="shared" ca="1" si="34"/>
        <v>0</v>
      </c>
      <c r="AZ68" s="26">
        <f t="shared" ca="1" si="34"/>
        <v>0</v>
      </c>
      <c r="BA68" s="26">
        <f t="shared" ca="1" si="34"/>
        <v>0</v>
      </c>
      <c r="BB68" s="26">
        <f t="shared" ca="1" si="34"/>
        <v>0</v>
      </c>
      <c r="BC68" s="26">
        <f t="shared" ca="1" si="34"/>
        <v>0</v>
      </c>
      <c r="BD68" s="26">
        <f t="shared" ca="1" si="34"/>
        <v>0</v>
      </c>
      <c r="BE68" s="26">
        <f t="shared" ca="1" si="34"/>
        <v>0</v>
      </c>
      <c r="BF68" s="26">
        <f t="shared" ca="1" si="34"/>
        <v>0</v>
      </c>
      <c r="BG68" s="26">
        <f t="shared" ca="1" si="34"/>
        <v>0</v>
      </c>
      <c r="BH68" s="26">
        <f t="shared" ca="1" si="34"/>
        <v>0</v>
      </c>
      <c r="BI68" s="26">
        <f t="shared" ca="1" si="34"/>
        <v>0</v>
      </c>
      <c r="BJ68" s="26">
        <f t="shared" ca="1" si="34"/>
        <v>0</v>
      </c>
      <c r="BK68" s="26">
        <f t="shared" ca="1" si="34"/>
        <v>0</v>
      </c>
      <c r="BL68" s="26">
        <f t="shared" ca="1" si="34"/>
        <v>0</v>
      </c>
      <c r="BM68" s="26">
        <f t="shared" ca="1" si="34"/>
        <v>0</v>
      </c>
      <c r="BN68" s="26">
        <f t="shared" ca="1" si="34"/>
        <v>0</v>
      </c>
      <c r="BO68" s="26">
        <f t="shared" ca="1" si="34"/>
        <v>0</v>
      </c>
      <c r="BP68" s="26">
        <f t="shared" ref="BP68:BR74" ca="1" si="35">BP13</f>
        <v>0</v>
      </c>
      <c r="BQ68" s="26">
        <f t="shared" ca="1" si="35"/>
        <v>0</v>
      </c>
      <c r="BR68" s="26">
        <f t="shared" ca="1" si="35"/>
        <v>0</v>
      </c>
    </row>
    <row r="69" spans="2:70" ht="25" customHeight="1" outlineLevel="1">
      <c r="B69" s="24" t="s">
        <v>45</v>
      </c>
      <c r="C69" s="26">
        <f t="shared" ref="C69:R74" si="36">C14</f>
        <v>0</v>
      </c>
      <c r="D69" s="26">
        <f t="shared" si="34"/>
        <v>0</v>
      </c>
      <c r="E69" s="26">
        <f t="shared" si="34"/>
        <v>0</v>
      </c>
      <c r="F69" s="26">
        <f t="shared" si="34"/>
        <v>0</v>
      </c>
      <c r="G69" s="26">
        <f t="shared" si="34"/>
        <v>0</v>
      </c>
      <c r="H69" s="26">
        <f t="shared" si="34"/>
        <v>0</v>
      </c>
      <c r="I69" s="26">
        <f t="shared" si="34"/>
        <v>0</v>
      </c>
      <c r="J69" s="26">
        <f t="shared" si="34"/>
        <v>0</v>
      </c>
      <c r="K69" s="26">
        <f t="shared" ca="1" si="34"/>
        <v>94317415.71112749</v>
      </c>
      <c r="L69" s="26">
        <f t="shared" ca="1" si="34"/>
        <v>177166393.3408106</v>
      </c>
      <c r="M69" s="26">
        <f t="shared" ca="1" si="34"/>
        <v>269789751.08197522</v>
      </c>
      <c r="N69" s="26">
        <f t="shared" ca="1" si="34"/>
        <v>353672706.79788899</v>
      </c>
      <c r="O69" s="26">
        <f t="shared" ca="1" si="34"/>
        <v>445690609.83591157</v>
      </c>
      <c r="P69" s="26">
        <f t="shared" ca="1" si="34"/>
        <v>570180597.34170282</v>
      </c>
      <c r="Q69" s="26">
        <f t="shared" ca="1" si="34"/>
        <v>732199320.305089</v>
      </c>
      <c r="R69" s="26">
        <f t="shared" ca="1" si="34"/>
        <v>896271754.25427067</v>
      </c>
      <c r="S69" s="26">
        <f t="shared" ca="1" si="34"/>
        <v>1066735135.9095553</v>
      </c>
      <c r="T69" s="26">
        <f t="shared" ca="1" si="34"/>
        <v>1210747779.7106483</v>
      </c>
      <c r="U69" s="26">
        <f t="shared" ca="1" si="34"/>
        <v>1387528727.4310369</v>
      </c>
      <c r="V69" s="26">
        <f t="shared" ca="1" si="34"/>
        <v>1590076160.2272494</v>
      </c>
      <c r="W69" s="26">
        <f t="shared" ca="1" si="34"/>
        <v>1745612362.4295704</v>
      </c>
      <c r="X69" s="26">
        <f t="shared" ca="1" si="34"/>
        <v>1890323791.7519925</v>
      </c>
      <c r="Y69" s="26">
        <f t="shared" ca="1" si="34"/>
        <v>2078127244.5273714</v>
      </c>
      <c r="Z69" s="26">
        <f t="shared" ca="1" si="34"/>
        <v>2254067793.6005769</v>
      </c>
      <c r="AA69" s="26">
        <f t="shared" ca="1" si="34"/>
        <v>2461516696.7226458</v>
      </c>
      <c r="AB69" s="26">
        <f t="shared" ca="1" si="34"/>
        <v>2765783209.0611086</v>
      </c>
      <c r="AC69" s="26">
        <f t="shared" ca="1" si="34"/>
        <v>3171072238.6147146</v>
      </c>
      <c r="AD69" s="26">
        <f t="shared" ca="1" si="34"/>
        <v>3563794736.4438443</v>
      </c>
      <c r="AE69" s="26">
        <f t="shared" ca="1" si="34"/>
        <v>3946723158.9218602</v>
      </c>
      <c r="AF69" s="26">
        <f t="shared" ca="1" si="34"/>
        <v>4231220673.9387159</v>
      </c>
      <c r="AG69" s="26">
        <f t="shared" ca="1" si="34"/>
        <v>4557694954.0413065</v>
      </c>
      <c r="AH69" s="26">
        <f t="shared" ca="1" si="34"/>
        <v>4898718918.610899</v>
      </c>
      <c r="AI69" s="26">
        <f t="shared" ca="1" si="34"/>
        <v>6427880150.7811775</v>
      </c>
      <c r="AJ69" s="26">
        <f t="shared" ca="1" si="34"/>
        <v>6624169358.1675415</v>
      </c>
      <c r="AK69" s="26">
        <f t="shared" ca="1" si="34"/>
        <v>6874974845.6859045</v>
      </c>
      <c r="AL69" s="26">
        <f t="shared" ca="1" si="34"/>
        <v>7066777008.1444979</v>
      </c>
      <c r="AM69" s="26">
        <f t="shared" ca="1" si="34"/>
        <v>7286193579.9278812</v>
      </c>
      <c r="AN69" s="26">
        <f t="shared" ca="1" si="34"/>
        <v>7642226762.963047</v>
      </c>
      <c r="AO69" s="26">
        <f t="shared" ca="1" si="34"/>
        <v>8130079107.5957813</v>
      </c>
      <c r="AP69" s="26">
        <f t="shared" ca="1" si="34"/>
        <v>8567370564.1152802</v>
      </c>
      <c r="AQ69" s="26">
        <f t="shared" ca="1" si="34"/>
        <v>8966101363.554018</v>
      </c>
      <c r="AR69" s="26">
        <f t="shared" ca="1" si="34"/>
        <v>9206092314.3935833</v>
      </c>
      <c r="AS69" s="26">
        <f t="shared" ca="1" si="34"/>
        <v>9494958714.1533661</v>
      </c>
      <c r="AT69" s="26">
        <f t="shared" ca="1" si="34"/>
        <v>9796150568.8206825</v>
      </c>
      <c r="AU69" s="26">
        <f t="shared" ca="1" si="34"/>
        <v>9912755848.4547367</v>
      </c>
      <c r="AV69" s="26">
        <f t="shared" ca="1" si="34"/>
        <v>9960652540.5835781</v>
      </c>
      <c r="AW69" s="26">
        <f t="shared" ca="1" si="34"/>
        <v>10067304117.202831</v>
      </c>
      <c r="AX69" s="26">
        <f t="shared" ca="1" si="34"/>
        <v>10115512729.653542</v>
      </c>
      <c r="AY69" s="26">
        <f t="shared" ca="1" si="34"/>
        <v>10195763156.381746</v>
      </c>
      <c r="AZ69" s="26">
        <f t="shared" ca="1" si="34"/>
        <v>10419461826.177837</v>
      </c>
      <c r="BA69" s="26">
        <f t="shared" ca="1" si="34"/>
        <v>10780915987.196926</v>
      </c>
      <c r="BB69" s="26">
        <f t="shared" ca="1" si="34"/>
        <v>11094865770.94256</v>
      </c>
      <c r="BC69" s="26">
        <f t="shared" ca="1" si="34"/>
        <v>11374122514.825836</v>
      </c>
      <c r="BD69" s="26">
        <f t="shared" ca="1" si="34"/>
        <v>11497841286.291155</v>
      </c>
      <c r="BE69" s="26">
        <f t="shared" ca="1" si="34"/>
        <v>11675588025.341887</v>
      </c>
      <c r="BF69" s="26">
        <f t="shared" ca="1" si="34"/>
        <v>11870399144.229937</v>
      </c>
      <c r="BG69" s="26">
        <f t="shared" ca="1" si="34"/>
        <v>13098739979.476498</v>
      </c>
      <c r="BH69" s="26">
        <f t="shared" ca="1" si="34"/>
        <v>13043858188.254154</v>
      </c>
      <c r="BI69" s="26">
        <f t="shared" ca="1" si="34"/>
        <v>13058918000.226463</v>
      </c>
      <c r="BJ69" s="26">
        <f t="shared" ca="1" si="34"/>
        <v>13014372961.003897</v>
      </c>
      <c r="BK69" s="26">
        <f t="shared" ca="1" si="34"/>
        <v>13009885481.421902</v>
      </c>
      <c r="BL69" s="26">
        <f t="shared" ca="1" si="34"/>
        <v>13168074067.002239</v>
      </c>
      <c r="BM69" s="26">
        <f t="shared" ca="1" si="34"/>
        <v>13482423435.428495</v>
      </c>
      <c r="BN69" s="26">
        <f t="shared" ca="1" si="34"/>
        <v>13748519199.519333</v>
      </c>
      <c r="BO69" s="26">
        <f t="shared" ca="1" si="34"/>
        <v>13980286126.050381</v>
      </c>
      <c r="BP69" s="26">
        <f t="shared" ca="1" si="35"/>
        <v>14044394666.882965</v>
      </c>
      <c r="BQ69" s="26">
        <f t="shared" ca="1" si="35"/>
        <v>14171620408.12661</v>
      </c>
      <c r="BR69" s="26">
        <f t="shared" ca="1" si="35"/>
        <v>14321035572.151947</v>
      </c>
    </row>
    <row r="70" spans="2:70" ht="25" customHeight="1" outlineLevel="1">
      <c r="B70" s="24" t="s">
        <v>46</v>
      </c>
      <c r="C70" s="26">
        <f t="shared" si="36"/>
        <v>0</v>
      </c>
      <c r="D70" s="26">
        <f t="shared" si="34"/>
        <v>0</v>
      </c>
      <c r="E70" s="26">
        <f t="shared" si="34"/>
        <v>0</v>
      </c>
      <c r="F70" s="26">
        <f t="shared" si="34"/>
        <v>0</v>
      </c>
      <c r="G70" s="26">
        <f t="shared" si="34"/>
        <v>0</v>
      </c>
      <c r="H70" s="26">
        <f t="shared" si="34"/>
        <v>0</v>
      </c>
      <c r="I70" s="26">
        <f t="shared" si="34"/>
        <v>0</v>
      </c>
      <c r="J70" s="26">
        <f t="shared" si="34"/>
        <v>0</v>
      </c>
      <c r="K70" s="26">
        <f t="shared" ca="1" si="34"/>
        <v>0</v>
      </c>
      <c r="L70" s="26">
        <f t="shared" ca="1" si="34"/>
        <v>0</v>
      </c>
      <c r="M70" s="26">
        <f t="shared" ca="1" si="34"/>
        <v>0</v>
      </c>
      <c r="N70" s="26">
        <f t="shared" ca="1" si="34"/>
        <v>0</v>
      </c>
      <c r="O70" s="26">
        <f t="shared" ca="1" si="34"/>
        <v>0</v>
      </c>
      <c r="P70" s="26">
        <f t="shared" ca="1" si="34"/>
        <v>0</v>
      </c>
      <c r="Q70" s="26">
        <f t="shared" ca="1" si="34"/>
        <v>0</v>
      </c>
      <c r="R70" s="26">
        <f t="shared" ca="1" si="34"/>
        <v>0</v>
      </c>
      <c r="S70" s="26">
        <f t="shared" ca="1" si="34"/>
        <v>0</v>
      </c>
      <c r="T70" s="26">
        <f t="shared" ca="1" si="34"/>
        <v>0</v>
      </c>
      <c r="U70" s="26">
        <f t="shared" ca="1" si="34"/>
        <v>0</v>
      </c>
      <c r="V70" s="26">
        <f t="shared" ca="1" si="34"/>
        <v>0</v>
      </c>
      <c r="W70" s="26">
        <f t="shared" ca="1" si="34"/>
        <v>0</v>
      </c>
      <c r="X70" s="26">
        <f t="shared" ca="1" si="34"/>
        <v>0</v>
      </c>
      <c r="Y70" s="26">
        <f t="shared" ca="1" si="34"/>
        <v>0</v>
      </c>
      <c r="Z70" s="26">
        <f t="shared" ca="1" si="34"/>
        <v>0</v>
      </c>
      <c r="AA70" s="26">
        <f t="shared" ca="1" si="34"/>
        <v>0</v>
      </c>
      <c r="AB70" s="26">
        <f t="shared" ca="1" si="34"/>
        <v>0</v>
      </c>
      <c r="AC70" s="26">
        <f t="shared" ca="1" si="34"/>
        <v>0</v>
      </c>
      <c r="AD70" s="26">
        <f t="shared" ca="1" si="34"/>
        <v>0</v>
      </c>
      <c r="AE70" s="26">
        <f t="shared" ca="1" si="34"/>
        <v>0</v>
      </c>
      <c r="AF70" s="26">
        <f t="shared" ca="1" si="34"/>
        <v>0</v>
      </c>
      <c r="AG70" s="26">
        <f t="shared" ca="1" si="34"/>
        <v>0</v>
      </c>
      <c r="AH70" s="26">
        <f t="shared" ca="1" si="34"/>
        <v>0</v>
      </c>
      <c r="AI70" s="26">
        <f t="shared" ca="1" si="34"/>
        <v>0</v>
      </c>
      <c r="AJ70" s="26">
        <f t="shared" ca="1" si="34"/>
        <v>0</v>
      </c>
      <c r="AK70" s="26">
        <f t="shared" ca="1" si="34"/>
        <v>0</v>
      </c>
      <c r="AL70" s="26">
        <f t="shared" ca="1" si="34"/>
        <v>0</v>
      </c>
      <c r="AM70" s="26">
        <f t="shared" ca="1" si="34"/>
        <v>0</v>
      </c>
      <c r="AN70" s="26">
        <f t="shared" ca="1" si="34"/>
        <v>0</v>
      </c>
      <c r="AO70" s="26">
        <f t="shared" ca="1" si="34"/>
        <v>0</v>
      </c>
      <c r="AP70" s="26">
        <f t="shared" ca="1" si="34"/>
        <v>0</v>
      </c>
      <c r="AQ70" s="26">
        <f t="shared" ca="1" si="34"/>
        <v>0</v>
      </c>
      <c r="AR70" s="26">
        <f t="shared" ca="1" si="34"/>
        <v>0</v>
      </c>
      <c r="AS70" s="26">
        <f t="shared" ca="1" si="34"/>
        <v>0</v>
      </c>
      <c r="AT70" s="26">
        <f t="shared" ca="1" si="34"/>
        <v>0</v>
      </c>
      <c r="AU70" s="26">
        <f t="shared" ca="1" si="34"/>
        <v>0</v>
      </c>
      <c r="AV70" s="26">
        <f t="shared" ca="1" si="34"/>
        <v>0</v>
      </c>
      <c r="AW70" s="26">
        <f t="shared" ca="1" si="34"/>
        <v>0</v>
      </c>
      <c r="AX70" s="26">
        <f t="shared" ca="1" si="34"/>
        <v>0</v>
      </c>
      <c r="AY70" s="26">
        <f t="shared" ca="1" si="34"/>
        <v>0</v>
      </c>
      <c r="AZ70" s="26">
        <f t="shared" ca="1" si="34"/>
        <v>0</v>
      </c>
      <c r="BA70" s="26">
        <f t="shared" ca="1" si="34"/>
        <v>0</v>
      </c>
      <c r="BB70" s="26">
        <f t="shared" ca="1" si="34"/>
        <v>0</v>
      </c>
      <c r="BC70" s="26">
        <f t="shared" ca="1" si="34"/>
        <v>0</v>
      </c>
      <c r="BD70" s="26">
        <f t="shared" ca="1" si="34"/>
        <v>0</v>
      </c>
      <c r="BE70" s="26">
        <f t="shared" ca="1" si="34"/>
        <v>0</v>
      </c>
      <c r="BF70" s="26">
        <f t="shared" ca="1" si="34"/>
        <v>0</v>
      </c>
      <c r="BG70" s="26">
        <f t="shared" ca="1" si="34"/>
        <v>0</v>
      </c>
      <c r="BH70" s="26">
        <f t="shared" ca="1" si="34"/>
        <v>0</v>
      </c>
      <c r="BI70" s="26">
        <f t="shared" ca="1" si="34"/>
        <v>0</v>
      </c>
      <c r="BJ70" s="26">
        <f t="shared" ca="1" si="34"/>
        <v>0</v>
      </c>
      <c r="BK70" s="26">
        <f t="shared" ca="1" si="34"/>
        <v>0</v>
      </c>
      <c r="BL70" s="26">
        <f t="shared" ca="1" si="34"/>
        <v>0</v>
      </c>
      <c r="BM70" s="26">
        <f t="shared" ca="1" si="34"/>
        <v>0</v>
      </c>
      <c r="BN70" s="26">
        <f t="shared" ca="1" si="34"/>
        <v>0</v>
      </c>
      <c r="BO70" s="26">
        <f t="shared" ca="1" si="34"/>
        <v>0</v>
      </c>
      <c r="BP70" s="26">
        <f t="shared" ca="1" si="35"/>
        <v>0</v>
      </c>
      <c r="BQ70" s="26">
        <f t="shared" ca="1" si="35"/>
        <v>0</v>
      </c>
      <c r="BR70" s="26">
        <f t="shared" ca="1" si="35"/>
        <v>0</v>
      </c>
    </row>
    <row r="71" spans="2:70" ht="25" customHeight="1" outlineLevel="1">
      <c r="B71" s="24" t="s">
        <v>47</v>
      </c>
      <c r="C71" s="26">
        <f t="shared" si="36"/>
        <v>0</v>
      </c>
      <c r="D71" s="26">
        <f t="shared" si="34"/>
        <v>0</v>
      </c>
      <c r="E71" s="26">
        <f t="shared" si="34"/>
        <v>0</v>
      </c>
      <c r="F71" s="26">
        <f t="shared" si="34"/>
        <v>0</v>
      </c>
      <c r="G71" s="26">
        <f t="shared" si="34"/>
        <v>0</v>
      </c>
      <c r="H71" s="26">
        <f t="shared" si="34"/>
        <v>0</v>
      </c>
      <c r="I71" s="26">
        <f t="shared" si="34"/>
        <v>0</v>
      </c>
      <c r="J71" s="26">
        <f t="shared" si="34"/>
        <v>0</v>
      </c>
      <c r="K71" s="26">
        <f t="shared" ca="1" si="34"/>
        <v>0</v>
      </c>
      <c r="L71" s="26">
        <f t="shared" ca="1" si="34"/>
        <v>0</v>
      </c>
      <c r="M71" s="26">
        <f t="shared" ca="1" si="34"/>
        <v>0</v>
      </c>
      <c r="N71" s="26">
        <f t="shared" ca="1" si="34"/>
        <v>0</v>
      </c>
      <c r="O71" s="26">
        <f t="shared" ca="1" si="34"/>
        <v>0</v>
      </c>
      <c r="P71" s="26">
        <f t="shared" ca="1" si="34"/>
        <v>0</v>
      </c>
      <c r="Q71" s="26">
        <f t="shared" ca="1" si="34"/>
        <v>0</v>
      </c>
      <c r="R71" s="26">
        <f t="shared" ca="1" si="34"/>
        <v>0</v>
      </c>
      <c r="S71" s="26">
        <f t="shared" ca="1" si="34"/>
        <v>0</v>
      </c>
      <c r="T71" s="26">
        <f t="shared" ca="1" si="34"/>
        <v>0</v>
      </c>
      <c r="U71" s="26">
        <f t="shared" ca="1" si="34"/>
        <v>0</v>
      </c>
      <c r="V71" s="26">
        <f t="shared" ca="1" si="34"/>
        <v>0</v>
      </c>
      <c r="W71" s="26">
        <f t="shared" ca="1" si="34"/>
        <v>0</v>
      </c>
      <c r="X71" s="26">
        <f t="shared" ca="1" si="34"/>
        <v>0</v>
      </c>
      <c r="Y71" s="26">
        <f t="shared" ca="1" si="34"/>
        <v>0</v>
      </c>
      <c r="Z71" s="26">
        <f t="shared" ca="1" si="34"/>
        <v>0</v>
      </c>
      <c r="AA71" s="26">
        <f t="shared" ca="1" si="34"/>
        <v>0</v>
      </c>
      <c r="AB71" s="26">
        <f t="shared" ca="1" si="34"/>
        <v>0</v>
      </c>
      <c r="AC71" s="26">
        <f t="shared" ca="1" si="34"/>
        <v>0</v>
      </c>
      <c r="AD71" s="26">
        <f t="shared" ca="1" si="34"/>
        <v>0</v>
      </c>
      <c r="AE71" s="26">
        <f t="shared" ca="1" si="34"/>
        <v>0</v>
      </c>
      <c r="AF71" s="26">
        <f t="shared" ca="1" si="34"/>
        <v>0</v>
      </c>
      <c r="AG71" s="26">
        <f t="shared" ca="1" si="34"/>
        <v>0</v>
      </c>
      <c r="AH71" s="26">
        <f t="shared" ca="1" si="34"/>
        <v>0</v>
      </c>
      <c r="AI71" s="26">
        <f t="shared" ca="1" si="34"/>
        <v>0</v>
      </c>
      <c r="AJ71" s="26">
        <f t="shared" ca="1" si="34"/>
        <v>0</v>
      </c>
      <c r="AK71" s="26">
        <f t="shared" ca="1" si="34"/>
        <v>0</v>
      </c>
      <c r="AL71" s="26">
        <f t="shared" ca="1" si="34"/>
        <v>0</v>
      </c>
      <c r="AM71" s="26">
        <f t="shared" ca="1" si="34"/>
        <v>0</v>
      </c>
      <c r="AN71" s="26">
        <f t="shared" ca="1" si="34"/>
        <v>0</v>
      </c>
      <c r="AO71" s="26">
        <f t="shared" ca="1" si="34"/>
        <v>0</v>
      </c>
      <c r="AP71" s="26">
        <f t="shared" ca="1" si="34"/>
        <v>0</v>
      </c>
      <c r="AQ71" s="26">
        <f t="shared" ca="1" si="34"/>
        <v>0</v>
      </c>
      <c r="AR71" s="26">
        <f t="shared" ca="1" si="34"/>
        <v>0</v>
      </c>
      <c r="AS71" s="26">
        <f t="shared" ca="1" si="34"/>
        <v>0</v>
      </c>
      <c r="AT71" s="26">
        <f t="shared" ca="1" si="34"/>
        <v>0</v>
      </c>
      <c r="AU71" s="26">
        <f t="shared" ca="1" si="34"/>
        <v>0</v>
      </c>
      <c r="AV71" s="26">
        <f t="shared" ca="1" si="34"/>
        <v>0</v>
      </c>
      <c r="AW71" s="26">
        <f t="shared" ca="1" si="34"/>
        <v>0</v>
      </c>
      <c r="AX71" s="26">
        <f t="shared" ca="1" si="34"/>
        <v>0</v>
      </c>
      <c r="AY71" s="26">
        <f t="shared" ca="1" si="34"/>
        <v>0</v>
      </c>
      <c r="AZ71" s="26">
        <f t="shared" ca="1" si="34"/>
        <v>0</v>
      </c>
      <c r="BA71" s="26">
        <f t="shared" ca="1" si="34"/>
        <v>0</v>
      </c>
      <c r="BB71" s="26">
        <f t="shared" ca="1" si="34"/>
        <v>0</v>
      </c>
      <c r="BC71" s="26">
        <f t="shared" ca="1" si="34"/>
        <v>0</v>
      </c>
      <c r="BD71" s="26">
        <f t="shared" ca="1" si="34"/>
        <v>0</v>
      </c>
      <c r="BE71" s="26">
        <f t="shared" ca="1" si="34"/>
        <v>0</v>
      </c>
      <c r="BF71" s="26">
        <f t="shared" ca="1" si="34"/>
        <v>0</v>
      </c>
      <c r="BG71" s="26">
        <f t="shared" ca="1" si="34"/>
        <v>0</v>
      </c>
      <c r="BH71" s="26">
        <f t="shared" ca="1" si="34"/>
        <v>0</v>
      </c>
      <c r="BI71" s="26">
        <f t="shared" ca="1" si="34"/>
        <v>0</v>
      </c>
      <c r="BJ71" s="26">
        <f t="shared" ca="1" si="34"/>
        <v>0</v>
      </c>
      <c r="BK71" s="26">
        <f t="shared" ca="1" si="34"/>
        <v>0</v>
      </c>
      <c r="BL71" s="26">
        <f t="shared" ca="1" si="34"/>
        <v>0</v>
      </c>
      <c r="BM71" s="26">
        <f t="shared" ca="1" si="34"/>
        <v>0</v>
      </c>
      <c r="BN71" s="26">
        <f t="shared" ca="1" si="34"/>
        <v>0</v>
      </c>
      <c r="BO71" s="26">
        <f t="shared" ref="BO71" ca="1" si="37">BO16</f>
        <v>0</v>
      </c>
      <c r="BP71" s="26">
        <f t="shared" ca="1" si="35"/>
        <v>0</v>
      </c>
      <c r="BQ71" s="26">
        <f t="shared" ca="1" si="35"/>
        <v>0</v>
      </c>
      <c r="BR71" s="26">
        <f t="shared" ca="1" si="35"/>
        <v>0</v>
      </c>
    </row>
    <row r="72" spans="2:70" ht="25" customHeight="1">
      <c r="B72" s="24" t="s">
        <v>48</v>
      </c>
      <c r="C72" s="26">
        <f t="shared" si="36"/>
        <v>0</v>
      </c>
      <c r="D72" s="26">
        <f t="shared" si="36"/>
        <v>0</v>
      </c>
      <c r="E72" s="26">
        <f t="shared" si="36"/>
        <v>0</v>
      </c>
      <c r="F72" s="26">
        <f t="shared" si="36"/>
        <v>0</v>
      </c>
      <c r="G72" s="26">
        <f t="shared" si="36"/>
        <v>0</v>
      </c>
      <c r="H72" s="26">
        <f t="shared" si="36"/>
        <v>0</v>
      </c>
      <c r="I72" s="26">
        <f t="shared" si="36"/>
        <v>0</v>
      </c>
      <c r="J72" s="26">
        <f t="shared" si="36"/>
        <v>0</v>
      </c>
      <c r="K72" s="26">
        <f t="shared" ca="1" si="36"/>
        <v>0</v>
      </c>
      <c r="L72" s="26">
        <f t="shared" ca="1" si="36"/>
        <v>0</v>
      </c>
      <c r="M72" s="26">
        <f t="shared" ca="1" si="36"/>
        <v>0</v>
      </c>
      <c r="N72" s="26">
        <f t="shared" ca="1" si="36"/>
        <v>0</v>
      </c>
      <c r="O72" s="26">
        <f t="shared" ca="1" si="36"/>
        <v>0</v>
      </c>
      <c r="P72" s="26">
        <f t="shared" ca="1" si="36"/>
        <v>0</v>
      </c>
      <c r="Q72" s="26">
        <f t="shared" ca="1" si="36"/>
        <v>0</v>
      </c>
      <c r="R72" s="26">
        <f t="shared" ca="1" si="36"/>
        <v>0</v>
      </c>
      <c r="S72" s="26">
        <f t="shared" ref="S72:BO74" ca="1" si="38">S17</f>
        <v>0</v>
      </c>
      <c r="T72" s="26">
        <f t="shared" ca="1" si="38"/>
        <v>0</v>
      </c>
      <c r="U72" s="26">
        <f t="shared" ca="1" si="38"/>
        <v>0</v>
      </c>
      <c r="V72" s="26">
        <f t="shared" ca="1" si="38"/>
        <v>0</v>
      </c>
      <c r="W72" s="26">
        <f t="shared" ca="1" si="38"/>
        <v>0</v>
      </c>
      <c r="X72" s="26">
        <f t="shared" ca="1" si="38"/>
        <v>0</v>
      </c>
      <c r="Y72" s="26">
        <f t="shared" ca="1" si="38"/>
        <v>0</v>
      </c>
      <c r="Z72" s="26">
        <f t="shared" ca="1" si="38"/>
        <v>0</v>
      </c>
      <c r="AA72" s="26">
        <f t="shared" ca="1" si="38"/>
        <v>0</v>
      </c>
      <c r="AB72" s="26">
        <f t="shared" ca="1" si="38"/>
        <v>0</v>
      </c>
      <c r="AC72" s="26">
        <f t="shared" ca="1" si="38"/>
        <v>0</v>
      </c>
      <c r="AD72" s="26">
        <f t="shared" ca="1" si="38"/>
        <v>0</v>
      </c>
      <c r="AE72" s="26">
        <f t="shared" ca="1" si="38"/>
        <v>0</v>
      </c>
      <c r="AF72" s="26">
        <f t="shared" ca="1" si="38"/>
        <v>0</v>
      </c>
      <c r="AG72" s="26">
        <f t="shared" ca="1" si="38"/>
        <v>0</v>
      </c>
      <c r="AH72" s="26">
        <f t="shared" ca="1" si="38"/>
        <v>0</v>
      </c>
      <c r="AI72" s="26">
        <f t="shared" ca="1" si="38"/>
        <v>0</v>
      </c>
      <c r="AJ72" s="26">
        <f t="shared" ca="1" si="38"/>
        <v>0</v>
      </c>
      <c r="AK72" s="26">
        <f t="shared" ca="1" si="38"/>
        <v>0</v>
      </c>
      <c r="AL72" s="26">
        <f t="shared" ca="1" si="38"/>
        <v>0</v>
      </c>
      <c r="AM72" s="26">
        <f t="shared" ca="1" si="38"/>
        <v>0</v>
      </c>
      <c r="AN72" s="26">
        <f t="shared" ca="1" si="38"/>
        <v>0</v>
      </c>
      <c r="AO72" s="26">
        <f t="shared" ca="1" si="38"/>
        <v>0</v>
      </c>
      <c r="AP72" s="26">
        <f t="shared" ca="1" si="38"/>
        <v>0</v>
      </c>
      <c r="AQ72" s="26">
        <f t="shared" ca="1" si="38"/>
        <v>0</v>
      </c>
      <c r="AR72" s="26">
        <f t="shared" ca="1" si="38"/>
        <v>0</v>
      </c>
      <c r="AS72" s="26">
        <f t="shared" ca="1" si="38"/>
        <v>0</v>
      </c>
      <c r="AT72" s="26">
        <f t="shared" ca="1" si="38"/>
        <v>0</v>
      </c>
      <c r="AU72" s="26">
        <f t="shared" ca="1" si="38"/>
        <v>0</v>
      </c>
      <c r="AV72" s="26">
        <f t="shared" ca="1" si="38"/>
        <v>0</v>
      </c>
      <c r="AW72" s="26">
        <f t="shared" ca="1" si="38"/>
        <v>0</v>
      </c>
      <c r="AX72" s="26">
        <f t="shared" ca="1" si="38"/>
        <v>0</v>
      </c>
      <c r="AY72" s="26">
        <f t="shared" ca="1" si="38"/>
        <v>0</v>
      </c>
      <c r="AZ72" s="26">
        <f t="shared" ca="1" si="38"/>
        <v>0</v>
      </c>
      <c r="BA72" s="26">
        <f t="shared" ca="1" si="38"/>
        <v>0</v>
      </c>
      <c r="BB72" s="26">
        <f t="shared" ca="1" si="38"/>
        <v>0</v>
      </c>
      <c r="BC72" s="26">
        <f t="shared" ca="1" si="38"/>
        <v>0</v>
      </c>
      <c r="BD72" s="26">
        <f t="shared" ca="1" si="38"/>
        <v>0</v>
      </c>
      <c r="BE72" s="26">
        <f t="shared" ca="1" si="38"/>
        <v>0</v>
      </c>
      <c r="BF72" s="26">
        <f t="shared" ca="1" si="38"/>
        <v>0</v>
      </c>
      <c r="BG72" s="26">
        <f t="shared" ca="1" si="38"/>
        <v>0</v>
      </c>
      <c r="BH72" s="26">
        <f t="shared" ca="1" si="38"/>
        <v>0</v>
      </c>
      <c r="BI72" s="26">
        <f t="shared" ca="1" si="38"/>
        <v>0</v>
      </c>
      <c r="BJ72" s="26">
        <f t="shared" ca="1" si="38"/>
        <v>0</v>
      </c>
      <c r="BK72" s="26">
        <f t="shared" ca="1" si="38"/>
        <v>0</v>
      </c>
      <c r="BL72" s="26">
        <f t="shared" ca="1" si="38"/>
        <v>0</v>
      </c>
      <c r="BM72" s="26">
        <f t="shared" ca="1" si="38"/>
        <v>0</v>
      </c>
      <c r="BN72" s="26">
        <f t="shared" ca="1" si="38"/>
        <v>0</v>
      </c>
      <c r="BO72" s="26">
        <f t="shared" ca="1" si="38"/>
        <v>0</v>
      </c>
      <c r="BP72" s="26">
        <f t="shared" ca="1" si="35"/>
        <v>0</v>
      </c>
      <c r="BQ72" s="26">
        <f t="shared" ca="1" si="35"/>
        <v>0</v>
      </c>
      <c r="BR72" s="26">
        <f t="shared" ca="1" si="35"/>
        <v>0</v>
      </c>
    </row>
    <row r="73" spans="2:70" ht="25" customHeight="1">
      <c r="B73" s="24" t="s">
        <v>49</v>
      </c>
      <c r="C73" s="26">
        <f t="shared" si="36"/>
        <v>0</v>
      </c>
      <c r="D73" s="26">
        <f t="shared" si="36"/>
        <v>0</v>
      </c>
      <c r="E73" s="26">
        <f t="shared" si="36"/>
        <v>0</v>
      </c>
      <c r="F73" s="26">
        <f t="shared" si="36"/>
        <v>0</v>
      </c>
      <c r="G73" s="26">
        <f t="shared" si="36"/>
        <v>0</v>
      </c>
      <c r="H73" s="26">
        <f t="shared" si="36"/>
        <v>0</v>
      </c>
      <c r="I73" s="26">
        <f t="shared" si="36"/>
        <v>0</v>
      </c>
      <c r="J73" s="26">
        <f t="shared" si="36"/>
        <v>0</v>
      </c>
      <c r="K73" s="26">
        <f t="shared" ca="1" si="36"/>
        <v>0</v>
      </c>
      <c r="L73" s="26">
        <f t="shared" ca="1" si="36"/>
        <v>0</v>
      </c>
      <c r="M73" s="26">
        <f t="shared" ca="1" si="36"/>
        <v>0</v>
      </c>
      <c r="N73" s="26">
        <f t="shared" ca="1" si="36"/>
        <v>0</v>
      </c>
      <c r="O73" s="26">
        <f t="shared" ca="1" si="36"/>
        <v>0</v>
      </c>
      <c r="P73" s="26">
        <f t="shared" ca="1" si="36"/>
        <v>0</v>
      </c>
      <c r="Q73" s="26">
        <f t="shared" ca="1" si="36"/>
        <v>0</v>
      </c>
      <c r="R73" s="26">
        <f t="shared" ca="1" si="36"/>
        <v>0</v>
      </c>
      <c r="S73" s="26">
        <f t="shared" ca="1" si="38"/>
        <v>0</v>
      </c>
      <c r="T73" s="26">
        <f t="shared" ca="1" si="38"/>
        <v>0</v>
      </c>
      <c r="U73" s="26">
        <f t="shared" ca="1" si="38"/>
        <v>0</v>
      </c>
      <c r="V73" s="26">
        <f t="shared" ca="1" si="38"/>
        <v>0</v>
      </c>
      <c r="W73" s="26">
        <f t="shared" ca="1" si="38"/>
        <v>0</v>
      </c>
      <c r="X73" s="26">
        <f t="shared" ca="1" si="38"/>
        <v>0</v>
      </c>
      <c r="Y73" s="26">
        <f t="shared" ca="1" si="38"/>
        <v>0</v>
      </c>
      <c r="Z73" s="26">
        <f t="shared" ca="1" si="38"/>
        <v>0</v>
      </c>
      <c r="AA73" s="26">
        <f t="shared" ca="1" si="38"/>
        <v>0</v>
      </c>
      <c r="AB73" s="26">
        <f t="shared" ca="1" si="38"/>
        <v>0</v>
      </c>
      <c r="AC73" s="26">
        <f t="shared" ca="1" si="38"/>
        <v>0</v>
      </c>
      <c r="AD73" s="26">
        <f t="shared" ca="1" si="38"/>
        <v>0</v>
      </c>
      <c r="AE73" s="26">
        <f t="shared" ca="1" si="38"/>
        <v>0</v>
      </c>
      <c r="AF73" s="26">
        <f t="shared" ca="1" si="38"/>
        <v>0</v>
      </c>
      <c r="AG73" s="26">
        <f t="shared" ca="1" si="38"/>
        <v>0</v>
      </c>
      <c r="AH73" s="26">
        <f t="shared" ca="1" si="38"/>
        <v>0</v>
      </c>
      <c r="AI73" s="26">
        <f t="shared" ca="1" si="38"/>
        <v>0</v>
      </c>
      <c r="AJ73" s="26">
        <f t="shared" ca="1" si="38"/>
        <v>0</v>
      </c>
      <c r="AK73" s="26">
        <f t="shared" ca="1" si="38"/>
        <v>0</v>
      </c>
      <c r="AL73" s="26">
        <f t="shared" ca="1" si="38"/>
        <v>0</v>
      </c>
      <c r="AM73" s="26">
        <f t="shared" ca="1" si="38"/>
        <v>0</v>
      </c>
      <c r="AN73" s="26">
        <f t="shared" ca="1" si="38"/>
        <v>0</v>
      </c>
      <c r="AO73" s="26">
        <f t="shared" ca="1" si="38"/>
        <v>0</v>
      </c>
      <c r="AP73" s="26">
        <f t="shared" ca="1" si="38"/>
        <v>0</v>
      </c>
      <c r="AQ73" s="26">
        <f t="shared" ca="1" si="38"/>
        <v>0</v>
      </c>
      <c r="AR73" s="26">
        <f t="shared" ca="1" si="38"/>
        <v>0</v>
      </c>
      <c r="AS73" s="26">
        <f t="shared" ca="1" si="38"/>
        <v>0</v>
      </c>
      <c r="AT73" s="26">
        <f t="shared" ca="1" si="38"/>
        <v>0</v>
      </c>
      <c r="AU73" s="26">
        <f t="shared" ca="1" si="38"/>
        <v>0</v>
      </c>
      <c r="AV73" s="26">
        <f t="shared" ca="1" si="38"/>
        <v>0</v>
      </c>
      <c r="AW73" s="26">
        <f t="shared" ca="1" si="38"/>
        <v>0</v>
      </c>
      <c r="AX73" s="26">
        <f t="shared" ca="1" si="38"/>
        <v>0</v>
      </c>
      <c r="AY73" s="26">
        <f t="shared" ca="1" si="38"/>
        <v>0</v>
      </c>
      <c r="AZ73" s="26">
        <f t="shared" ca="1" si="38"/>
        <v>0</v>
      </c>
      <c r="BA73" s="26">
        <f t="shared" ca="1" si="38"/>
        <v>0</v>
      </c>
      <c r="BB73" s="26">
        <f t="shared" ca="1" si="38"/>
        <v>0</v>
      </c>
      <c r="BC73" s="26">
        <f t="shared" ca="1" si="38"/>
        <v>0</v>
      </c>
      <c r="BD73" s="26">
        <f t="shared" ca="1" si="38"/>
        <v>0</v>
      </c>
      <c r="BE73" s="26">
        <f t="shared" ca="1" si="38"/>
        <v>0</v>
      </c>
      <c r="BF73" s="26">
        <f t="shared" ca="1" si="38"/>
        <v>0</v>
      </c>
      <c r="BG73" s="26">
        <f t="shared" ca="1" si="38"/>
        <v>0</v>
      </c>
      <c r="BH73" s="26">
        <f t="shared" ca="1" si="38"/>
        <v>0</v>
      </c>
      <c r="BI73" s="26">
        <f t="shared" ca="1" si="38"/>
        <v>0</v>
      </c>
      <c r="BJ73" s="26">
        <f t="shared" ca="1" si="38"/>
        <v>0</v>
      </c>
      <c r="BK73" s="26">
        <f t="shared" ca="1" si="38"/>
        <v>0</v>
      </c>
      <c r="BL73" s="26">
        <f t="shared" ca="1" si="38"/>
        <v>0</v>
      </c>
      <c r="BM73" s="26">
        <f t="shared" ca="1" si="38"/>
        <v>0</v>
      </c>
      <c r="BN73" s="26">
        <f t="shared" ca="1" si="38"/>
        <v>0</v>
      </c>
      <c r="BO73" s="26">
        <f t="shared" ca="1" si="38"/>
        <v>0</v>
      </c>
      <c r="BP73" s="26">
        <f t="shared" ca="1" si="35"/>
        <v>0</v>
      </c>
      <c r="BQ73" s="26">
        <f t="shared" ca="1" si="35"/>
        <v>0</v>
      </c>
      <c r="BR73" s="26">
        <f t="shared" ca="1" si="35"/>
        <v>0</v>
      </c>
    </row>
    <row r="74" spans="2:70" ht="25" customHeight="1">
      <c r="B74" s="24" t="s">
        <v>50</v>
      </c>
      <c r="C74" s="26">
        <f t="shared" si="36"/>
        <v>0</v>
      </c>
      <c r="D74" s="26">
        <f t="shared" si="36"/>
        <v>0</v>
      </c>
      <c r="E74" s="26">
        <f t="shared" si="36"/>
        <v>0</v>
      </c>
      <c r="F74" s="26">
        <f t="shared" si="36"/>
        <v>0</v>
      </c>
      <c r="G74" s="26">
        <f t="shared" si="36"/>
        <v>0</v>
      </c>
      <c r="H74" s="26">
        <f t="shared" si="36"/>
        <v>0</v>
      </c>
      <c r="I74" s="26">
        <f t="shared" si="36"/>
        <v>0</v>
      </c>
      <c r="J74" s="26">
        <f t="shared" si="36"/>
        <v>0</v>
      </c>
      <c r="K74" s="26">
        <f t="shared" ca="1" si="36"/>
        <v>0</v>
      </c>
      <c r="L74" s="26">
        <f t="shared" ca="1" si="36"/>
        <v>0</v>
      </c>
      <c r="M74" s="26">
        <f t="shared" ca="1" si="36"/>
        <v>0</v>
      </c>
      <c r="N74" s="26">
        <f t="shared" ca="1" si="36"/>
        <v>0</v>
      </c>
      <c r="O74" s="26">
        <f t="shared" ca="1" si="36"/>
        <v>0</v>
      </c>
      <c r="P74" s="26">
        <f t="shared" ca="1" si="36"/>
        <v>0</v>
      </c>
      <c r="Q74" s="26">
        <f t="shared" ca="1" si="36"/>
        <v>0</v>
      </c>
      <c r="R74" s="26">
        <f t="shared" ca="1" si="36"/>
        <v>0</v>
      </c>
      <c r="S74" s="26">
        <f t="shared" ca="1" si="38"/>
        <v>0</v>
      </c>
      <c r="T74" s="26">
        <f t="shared" ca="1" si="38"/>
        <v>0</v>
      </c>
      <c r="U74" s="26">
        <f t="shared" ca="1" si="38"/>
        <v>0</v>
      </c>
      <c r="V74" s="26">
        <f t="shared" ca="1" si="38"/>
        <v>0</v>
      </c>
      <c r="W74" s="26">
        <f t="shared" ca="1" si="38"/>
        <v>0</v>
      </c>
      <c r="X74" s="26">
        <f t="shared" ca="1" si="38"/>
        <v>0</v>
      </c>
      <c r="Y74" s="26">
        <f t="shared" ca="1" si="38"/>
        <v>0</v>
      </c>
      <c r="Z74" s="26">
        <f t="shared" ca="1" si="38"/>
        <v>0</v>
      </c>
      <c r="AA74" s="26">
        <f t="shared" ca="1" si="38"/>
        <v>0</v>
      </c>
      <c r="AB74" s="26">
        <f t="shared" ca="1" si="38"/>
        <v>0</v>
      </c>
      <c r="AC74" s="26">
        <f t="shared" ca="1" si="38"/>
        <v>0</v>
      </c>
      <c r="AD74" s="26">
        <f t="shared" ca="1" si="38"/>
        <v>0</v>
      </c>
      <c r="AE74" s="26">
        <f t="shared" ca="1" si="38"/>
        <v>0</v>
      </c>
      <c r="AF74" s="26">
        <f t="shared" ca="1" si="38"/>
        <v>0</v>
      </c>
      <c r="AG74" s="26">
        <f t="shared" ca="1" si="38"/>
        <v>0</v>
      </c>
      <c r="AH74" s="26">
        <f t="shared" ca="1" si="38"/>
        <v>0</v>
      </c>
      <c r="AI74" s="26">
        <f t="shared" ca="1" si="38"/>
        <v>0</v>
      </c>
      <c r="AJ74" s="26">
        <f t="shared" ca="1" si="38"/>
        <v>0</v>
      </c>
      <c r="AK74" s="26">
        <f t="shared" ca="1" si="38"/>
        <v>0</v>
      </c>
      <c r="AL74" s="26">
        <f t="shared" ca="1" si="38"/>
        <v>0</v>
      </c>
      <c r="AM74" s="26">
        <f t="shared" ca="1" si="38"/>
        <v>0</v>
      </c>
      <c r="AN74" s="26">
        <f t="shared" ca="1" si="38"/>
        <v>0</v>
      </c>
      <c r="AO74" s="26">
        <f t="shared" ca="1" si="38"/>
        <v>0</v>
      </c>
      <c r="AP74" s="26">
        <f t="shared" ca="1" si="38"/>
        <v>0</v>
      </c>
      <c r="AQ74" s="26">
        <f t="shared" ca="1" si="38"/>
        <v>0</v>
      </c>
      <c r="AR74" s="26">
        <f t="shared" ca="1" si="38"/>
        <v>0</v>
      </c>
      <c r="AS74" s="26">
        <f t="shared" ca="1" si="38"/>
        <v>0</v>
      </c>
      <c r="AT74" s="26">
        <f t="shared" ca="1" si="38"/>
        <v>0</v>
      </c>
      <c r="AU74" s="26">
        <f t="shared" ca="1" si="38"/>
        <v>0</v>
      </c>
      <c r="AV74" s="26">
        <f t="shared" ca="1" si="38"/>
        <v>0</v>
      </c>
      <c r="AW74" s="26">
        <f t="shared" ca="1" si="38"/>
        <v>0</v>
      </c>
      <c r="AX74" s="26">
        <f t="shared" ca="1" si="38"/>
        <v>0</v>
      </c>
      <c r="AY74" s="26">
        <f t="shared" ca="1" si="38"/>
        <v>0</v>
      </c>
      <c r="AZ74" s="26">
        <f t="shared" ca="1" si="38"/>
        <v>0</v>
      </c>
      <c r="BA74" s="26">
        <f t="shared" ca="1" si="38"/>
        <v>0</v>
      </c>
      <c r="BB74" s="26">
        <f t="shared" ca="1" si="38"/>
        <v>0</v>
      </c>
      <c r="BC74" s="26">
        <f t="shared" ca="1" si="38"/>
        <v>0</v>
      </c>
      <c r="BD74" s="26">
        <f t="shared" ca="1" si="38"/>
        <v>0</v>
      </c>
      <c r="BE74" s="26">
        <f t="shared" ca="1" si="38"/>
        <v>0</v>
      </c>
      <c r="BF74" s="26">
        <f t="shared" ca="1" si="38"/>
        <v>0</v>
      </c>
      <c r="BG74" s="26">
        <f t="shared" ca="1" si="38"/>
        <v>0</v>
      </c>
      <c r="BH74" s="26">
        <f t="shared" ca="1" si="38"/>
        <v>0</v>
      </c>
      <c r="BI74" s="26">
        <f t="shared" ca="1" si="38"/>
        <v>0</v>
      </c>
      <c r="BJ74" s="26">
        <f t="shared" ca="1" si="38"/>
        <v>0</v>
      </c>
      <c r="BK74" s="26">
        <f t="shared" ca="1" si="38"/>
        <v>0</v>
      </c>
      <c r="BL74" s="26">
        <f t="shared" ca="1" si="38"/>
        <v>0</v>
      </c>
      <c r="BM74" s="26">
        <f t="shared" ca="1" si="38"/>
        <v>0</v>
      </c>
      <c r="BN74" s="26">
        <f t="shared" ca="1" si="38"/>
        <v>0</v>
      </c>
      <c r="BO74" s="26">
        <f t="shared" ca="1" si="38"/>
        <v>0</v>
      </c>
      <c r="BP74" s="26">
        <f t="shared" ca="1" si="35"/>
        <v>0</v>
      </c>
      <c r="BQ74" s="26">
        <f t="shared" ca="1" si="35"/>
        <v>0</v>
      </c>
      <c r="BR74" s="26">
        <f t="shared" ca="1" si="35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0026-3EF3-D54A-BEE2-2B0ABDF40907}">
  <sheetPr>
    <tabColor theme="4" tint="-0.249977111117893"/>
  </sheetPr>
  <dimension ref="B2:F32"/>
  <sheetViews>
    <sheetView topLeftCell="E1" zoomScaleNormal="100" workbookViewId="0">
      <selection activeCell="F3" sqref="F3"/>
    </sheetView>
  </sheetViews>
  <sheetFormatPr defaultColWidth="25.69140625" defaultRowHeight="25" customHeight="1"/>
  <cols>
    <col min="1" max="2" width="5.69140625" style="3" customWidth="1"/>
    <col min="3" max="3" width="83.69140625" style="3" bestFit="1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598</v>
      </c>
    </row>
    <row r="3" spans="2:6" ht="25" customHeight="1">
      <c r="B3" s="12"/>
      <c r="C3" s="14" t="s">
        <v>87</v>
      </c>
      <c r="D3" s="12"/>
      <c r="E3" s="12" t="s">
        <v>88</v>
      </c>
      <c r="F3" s="13" t="s">
        <v>612</v>
      </c>
    </row>
    <row r="4" spans="2:6" ht="25" customHeight="1">
      <c r="B4" s="12"/>
      <c r="C4" s="12"/>
      <c r="D4" s="12"/>
      <c r="E4" s="12" t="s">
        <v>89</v>
      </c>
      <c r="F4" s="13" t="s">
        <v>538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/>
      <c r="D8" s="5"/>
      <c r="E8" s="5"/>
      <c r="F8" s="6"/>
    </row>
    <row r="9" spans="2:6" ht="25" customHeight="1">
      <c r="B9" s="7">
        <v>2</v>
      </c>
      <c r="C9" s="8"/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/>
      <c r="D12" s="8"/>
      <c r="E12" s="8"/>
      <c r="F12" s="9"/>
    </row>
    <row r="13" spans="2:6" ht="25" customHeight="1">
      <c r="B13" s="7">
        <v>6</v>
      </c>
      <c r="C13" s="8"/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53B5-4C98-9F42-9559-08A433BC7E09}">
  <sheetPr>
    <tabColor rgb="FFFF0000"/>
  </sheetPr>
  <dimension ref="B2:L33"/>
  <sheetViews>
    <sheetView topLeftCell="A19" zoomScale="53" zoomScaleNormal="53" workbookViewId="0">
      <selection activeCell="D26" sqref="D26:H26"/>
    </sheetView>
  </sheetViews>
  <sheetFormatPr defaultColWidth="25.69140625" defaultRowHeight="25" customHeight="1"/>
  <cols>
    <col min="1" max="1" width="5.69140625" style="1" customWidth="1"/>
    <col min="2" max="5" width="25.69140625" style="1"/>
    <col min="6" max="8" width="27.23046875" style="1" bestFit="1" customWidth="1"/>
    <col min="9" max="9" width="6.15234375" style="1" bestFit="1" customWidth="1"/>
    <col min="10" max="16384" width="25.69140625" style="1"/>
  </cols>
  <sheetData>
    <row r="2" spans="2:10" ht="25" customHeight="1">
      <c r="B2" s="2"/>
      <c r="C2" s="2"/>
      <c r="D2" s="2"/>
      <c r="E2" s="2"/>
      <c r="F2" s="2"/>
      <c r="G2" s="2"/>
      <c r="H2" s="2"/>
    </row>
    <row r="3" spans="2:10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10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10" ht="25" customHeight="1">
      <c r="B6" s="523"/>
      <c r="C6" s="524" t="s">
        <v>469</v>
      </c>
      <c r="D6" s="525" t="s">
        <v>0</v>
      </c>
      <c r="E6" s="526" t="s">
        <v>1</v>
      </c>
      <c r="F6" s="527" t="s">
        <v>2</v>
      </c>
      <c r="G6" s="526" t="s">
        <v>2</v>
      </c>
      <c r="H6" s="528" t="s">
        <v>3</v>
      </c>
    </row>
    <row r="7" spans="2:10" ht="25" customHeight="1">
      <c r="B7" s="523"/>
      <c r="C7" s="524" t="s">
        <v>470</v>
      </c>
      <c r="D7" s="525" t="s">
        <v>4</v>
      </c>
      <c r="E7" s="526" t="s">
        <v>5</v>
      </c>
      <c r="F7" s="527" t="s">
        <v>6</v>
      </c>
      <c r="G7" s="526" t="s">
        <v>7</v>
      </c>
      <c r="H7" s="528" t="s">
        <v>8</v>
      </c>
    </row>
    <row r="8" spans="2:10" ht="25" customHeight="1">
      <c r="B8" s="523"/>
      <c r="C8" s="529">
        <f ca="1">'&lt;&lt;CASH FLOW PROJECTIONS&gt;&gt;'!BT57</f>
        <v>12981102466.365097</v>
      </c>
      <c r="D8" s="530">
        <f ca="1">ABS(MIN('&lt;&lt;CASH FLOW PROJECTIONS&gt;&gt;'!C63:BR63))</f>
        <v>9772467786.7421684</v>
      </c>
      <c r="E8" s="531">
        <f ca="1">H23</f>
        <v>32411040588.516609</v>
      </c>
      <c r="F8" s="532">
        <f ca="1">MIN('&lt;&lt;CASH FLOW PROJECTIONS&gt;&gt;'!C65:BR65)</f>
        <v>25</v>
      </c>
      <c r="G8" s="533">
        <f ca="1">MIN('&lt;&lt;CASH FLOW PROJECTIONS&gt;&gt;'!C66:BR66)</f>
        <v>39</v>
      </c>
      <c r="H8" s="534">
        <f ca="1">SUM('&lt;&lt;CASH FLOW PROJECTIONS&gt;&gt;'!C8:BR8)</f>
        <v>432703415545.5033</v>
      </c>
    </row>
    <row r="9" spans="2:10" ht="25" customHeight="1">
      <c r="B9" s="523"/>
      <c r="C9" s="535">
        <f ca="1">C8*0.00038</f>
        <v>4932818.9372187369</v>
      </c>
      <c r="D9" s="677">
        <f ca="1">D8*0.0004</f>
        <v>3908987.1146968678</v>
      </c>
      <c r="E9" s="677">
        <f ca="1">E8*0.0004</f>
        <v>12964416.235406645</v>
      </c>
      <c r="F9" s="678"/>
      <c r="G9" s="678"/>
      <c r="H9" s="677">
        <f ca="1">H8*0.0004</f>
        <v>173081366.21820134</v>
      </c>
    </row>
    <row r="10" spans="2:10" ht="25" customHeight="1">
      <c r="B10" s="571" t="s">
        <v>9</v>
      </c>
      <c r="C10" s="572" t="s">
        <v>10</v>
      </c>
      <c r="D10" s="572" t="s">
        <v>26</v>
      </c>
      <c r="E10" s="572" t="s">
        <v>11</v>
      </c>
      <c r="F10" s="572" t="s">
        <v>12</v>
      </c>
      <c r="G10" s="572" t="s">
        <v>13</v>
      </c>
      <c r="H10" s="573" t="s">
        <v>14</v>
      </c>
    </row>
    <row r="11" spans="2:10" ht="25" customHeight="1">
      <c r="B11" s="574"/>
      <c r="C11" s="575" t="s">
        <v>551</v>
      </c>
      <c r="D11" s="578">
        <f ca="1">D16/D12</f>
        <v>-0.38269923076643109</v>
      </c>
      <c r="E11" s="578">
        <f ca="1">E16/E12</f>
        <v>-6.5608481182797995E-2</v>
      </c>
      <c r="F11" s="578">
        <f t="shared" ref="F11:H11" ca="1" si="0">F16/F12</f>
        <v>0.10885712279512159</v>
      </c>
      <c r="G11" s="578">
        <f t="shared" ca="1" si="0"/>
        <v>0.12766080563286178</v>
      </c>
      <c r="H11" s="578">
        <f t="shared" ca="1" si="0"/>
        <v>0.17622897036076066</v>
      </c>
    </row>
    <row r="12" spans="2:10" ht="25" customHeight="1">
      <c r="B12" s="536" t="s">
        <v>15</v>
      </c>
      <c r="C12" s="537">
        <f>SUM('&lt;&lt;CASH FLOW PROJECTIONS&gt;&gt;'!C8:H8)</f>
        <v>0</v>
      </c>
      <c r="D12" s="537">
        <f ca="1">SUM('&lt;&lt;CASH FLOW PROJECTIONS&gt;&gt;'!I8:V8)</f>
        <v>8779590380.8066349</v>
      </c>
      <c r="E12" s="537">
        <f ca="1">SUM('&lt;&lt;CASH FLOW PROJECTIONS&gt;&gt;'!W8:AH8)</f>
        <v>37494867651.77755</v>
      </c>
      <c r="F12" s="537">
        <f ca="1">SUM('&lt;&lt;CASH FLOW PROJECTIONS&gt;&gt;'!AI8:AT8)</f>
        <v>95920460299.123505</v>
      </c>
      <c r="G12" s="537">
        <f ca="1">SUM('&lt;&lt;CASH FLOW PROJECTIONS&gt;&gt;'!AU8:BF8)</f>
        <v>128708608786.37184</v>
      </c>
      <c r="H12" s="537">
        <f ca="1">SUM('&lt;&lt;CASH FLOW PROJECTIONS&gt;&gt;'!BG8:BR8)</f>
        <v>161799888427.42377</v>
      </c>
      <c r="J12" s="393"/>
    </row>
    <row r="13" spans="2:10" ht="25" customHeight="1">
      <c r="B13" s="538" t="s">
        <v>16</v>
      </c>
      <c r="C13" s="539">
        <f>SUM('&lt;&lt;CASH FLOW PROJECTIONS&gt;&gt;'!C20:H20)</f>
        <v>0</v>
      </c>
      <c r="D13" s="539">
        <f ca="1">SUM('&lt;&lt;CASH FLOW PROJECTIONS&gt;&gt;'!I20:V20)</f>
        <v>10827736962.177626</v>
      </c>
      <c r="E13" s="539">
        <f ca="1">SUM('&lt;&lt;CASH FLOW PROJECTIONS&gt;&gt;'!W20:AH20)</f>
        <v>38459580294.042923</v>
      </c>
      <c r="F13" s="539">
        <f ca="1">SUM('&lt;&lt;CASH FLOW PROJECTIONS&gt;&gt;'!AI20:AT20)</f>
        <v>83337491170.785995</v>
      </c>
      <c r="G13" s="539">
        <f ca="1">SUM('&lt;&lt;CASH FLOW PROJECTIONS&gt;&gt;'!AU20:BF20)</f>
        <v>109742810456.95506</v>
      </c>
      <c r="H13" s="539">
        <f ca="1">SUM('&lt;&lt;CASH FLOW PROJECTIONS&gt;&gt;'!BG20:BR20)</f>
        <v>130350934195.97868</v>
      </c>
      <c r="J13" s="393"/>
    </row>
    <row r="14" spans="2:10" ht="25" customHeight="1">
      <c r="B14" s="540" t="s">
        <v>17</v>
      </c>
      <c r="C14" s="541">
        <f>C12-C13</f>
        <v>0</v>
      </c>
      <c r="D14" s="541">
        <f t="shared" ref="D14:H14" ca="1" si="1">D12-D13</f>
        <v>-2048146581.3709908</v>
      </c>
      <c r="E14" s="541">
        <f t="shared" ca="1" si="1"/>
        <v>-964712642.26537323</v>
      </c>
      <c r="F14" s="541">
        <f t="shared" ca="1" si="1"/>
        <v>12582969128.337509</v>
      </c>
      <c r="G14" s="541">
        <f t="shared" ca="1" si="1"/>
        <v>18965798329.416779</v>
      </c>
      <c r="H14" s="541">
        <f t="shared" ca="1" si="1"/>
        <v>31448954231.445084</v>
      </c>
    </row>
    <row r="15" spans="2:10" ht="25" customHeight="1">
      <c r="B15" s="538" t="s">
        <v>18</v>
      </c>
      <c r="C15" s="539">
        <f>SUM('&lt;&lt;CASH FLOW PROJECTIONS&gt;&gt;'!C40:H40)</f>
        <v>1764000000</v>
      </c>
      <c r="D15" s="539">
        <f ca="1">SUM('&lt;&lt;CASH FLOW PROJECTIONS&gt;&gt;'!I40:V40)</f>
        <v>1311795903.8080661</v>
      </c>
      <c r="E15" s="539">
        <f ca="1">SUM('&lt;&lt;CASH FLOW PROJECTIONS&gt;&gt;'!W40:AH40)</f>
        <v>1495268676.5177758</v>
      </c>
      <c r="F15" s="539">
        <f ca="1">SUM('&lt;&lt;CASH FLOW PROJECTIONS&gt;&gt;'!AI40:AT40)</f>
        <v>2141343802.9912353</v>
      </c>
      <c r="G15" s="539">
        <f ca="1">SUM('&lt;&lt;CASH FLOW PROJECTIONS&gt;&gt;'!AU40:BF40)</f>
        <v>2534753639.8637185</v>
      </c>
      <c r="H15" s="539">
        <f ca="1">SUM('&lt;&lt;CASH FLOW PROJECTIONS&gt;&gt;'!BG40:BR40)</f>
        <v>2935126489.3942375</v>
      </c>
      <c r="J15" s="393"/>
    </row>
    <row r="16" spans="2:10" ht="25" customHeight="1">
      <c r="B16" s="542" t="s">
        <v>19</v>
      </c>
      <c r="C16" s="543">
        <f>C14-C15</f>
        <v>-1764000000</v>
      </c>
      <c r="D16" s="543">
        <f t="shared" ref="D16:H16" ca="1" si="2">D14-D15</f>
        <v>-3359942485.1790571</v>
      </c>
      <c r="E16" s="543">
        <f t="shared" ca="1" si="2"/>
        <v>-2459981318.7831488</v>
      </c>
      <c r="F16" s="543">
        <f t="shared" ca="1" si="2"/>
        <v>10441625325.346273</v>
      </c>
      <c r="G16" s="543">
        <f t="shared" ca="1" si="2"/>
        <v>16431044689.553061</v>
      </c>
      <c r="H16" s="543">
        <f t="shared" ca="1" si="2"/>
        <v>28513827742.050846</v>
      </c>
      <c r="I16" s="558">
        <f ca="1">H16/H12</f>
        <v>0.17622897036076066</v>
      </c>
    </row>
    <row r="17" spans="2:12" ht="25" customHeight="1">
      <c r="B17" s="538" t="s">
        <v>20</v>
      </c>
      <c r="C17" s="539">
        <f>SUM('&lt;&lt;CASH FLOW PROJECTIONS&gt;&gt;'!C48:H48)</f>
        <v>607500000</v>
      </c>
      <c r="D17" s="539">
        <f>SUM('&lt;&lt;CASH FLOW PROJECTIONS&gt;&gt;'!I48:V48)</f>
        <v>0</v>
      </c>
      <c r="E17" s="539">
        <f>SUM('&lt;&lt;CASH FLOW PROJECTIONS&gt;&gt;'!W48:AH48)</f>
        <v>0</v>
      </c>
      <c r="F17" s="539">
        <f>SUM('&lt;&lt;CASH FLOW PROJECTIONS&gt;&gt;'!AI48:AT48)</f>
        <v>0</v>
      </c>
      <c r="G17" s="539">
        <f>SUM('&lt;&lt;CASH FLOW PROJECTIONS&gt;&gt;'!AU48:BF48)</f>
        <v>0</v>
      </c>
      <c r="H17" s="539">
        <f>SUM('&lt;&lt;CASH FLOW PROJECTIONS&gt;&gt;'!BG48:BR48)</f>
        <v>0</v>
      </c>
    </row>
    <row r="18" spans="2:12" ht="25" customHeight="1">
      <c r="B18" s="538" t="s">
        <v>21</v>
      </c>
      <c r="C18" s="539">
        <v>0</v>
      </c>
      <c r="D18" s="539">
        <v>0</v>
      </c>
      <c r="E18" s="539">
        <v>0</v>
      </c>
      <c r="F18" s="539">
        <v>0</v>
      </c>
      <c r="G18" s="539">
        <v>0</v>
      </c>
      <c r="H18" s="539">
        <v>0</v>
      </c>
    </row>
    <row r="19" spans="2:12" ht="25" customHeight="1">
      <c r="B19" s="538" t="s">
        <v>22</v>
      </c>
      <c r="C19" s="539">
        <f>SUM('&lt;&lt;CASH FLOW PROJECTIONS&gt;&gt;'!C56:H56)</f>
        <v>0</v>
      </c>
      <c r="D19" s="539">
        <f ca="1">SUM('&lt;&lt;CASH FLOW PROJECTIONS&gt;&gt;'!I56:V56)</f>
        <v>299969338.01089334</v>
      </c>
      <c r="E19" s="539">
        <f ca="1">SUM('&lt;&lt;CASH FLOW PROJECTIONS&gt;&gt;'!W56:AH56)</f>
        <v>1281074644.7690663</v>
      </c>
      <c r="F19" s="539">
        <f ca="1">SUM('&lt;&lt;CASH FLOW PROJECTIONS&gt;&gt;'!AI56:AT56)</f>
        <v>3277282393.5533862</v>
      </c>
      <c r="G19" s="539">
        <f ca="1">SUM('&lt;&lt;CASH FLOW PROJECTIONS&gt;&gt;'!AU56:BF56)</f>
        <v>4397544133.5343714</v>
      </c>
      <c r="H19" s="539">
        <f ca="1">SUM('&lt;&lt;CASH FLOW PROJECTIONS&gt;&gt;'!BG56:BR56)</f>
        <v>5528162854.6036453</v>
      </c>
    </row>
    <row r="20" spans="2:12" ht="25" customHeight="1">
      <c r="B20" s="542" t="s">
        <v>23</v>
      </c>
      <c r="C20" s="543">
        <f t="shared" ref="C20:H20" si="3">C16-C17-C18-C19</f>
        <v>-2371500000</v>
      </c>
      <c r="D20" s="543">
        <f t="shared" ca="1" si="3"/>
        <v>-3659911823.1899505</v>
      </c>
      <c r="E20" s="543">
        <f t="shared" ca="1" si="3"/>
        <v>-3741055963.5522151</v>
      </c>
      <c r="F20" s="543">
        <f t="shared" ca="1" si="3"/>
        <v>7164342931.7928867</v>
      </c>
      <c r="G20" s="543">
        <f t="shared" ca="1" si="3"/>
        <v>12033500556.018688</v>
      </c>
      <c r="H20" s="543">
        <f t="shared" ca="1" si="3"/>
        <v>22985664887.447201</v>
      </c>
    </row>
    <row r="21" spans="2:12" ht="25" customHeight="1">
      <c r="B21" s="542"/>
      <c r="C21" s="543"/>
      <c r="D21" s="576">
        <f ca="1">D20/'BASIC INPUT ASSUMPTIONS'!D7</f>
        <v>-24399412.15459967</v>
      </c>
      <c r="E21" s="576">
        <f ca="1">E20/'BASIC INPUT ASSUMPTIONS'!D7</f>
        <v>-24940373.090348102</v>
      </c>
      <c r="F21" s="576">
        <f ca="1">F20/'BASIC INPUT ASSUMPTIONS'!D7</f>
        <v>47762286.211952575</v>
      </c>
      <c r="G21" s="576">
        <f ca="1">G20/'BASIC INPUT ASSUMPTIONS'!D7</f>
        <v>80223337.040124595</v>
      </c>
      <c r="H21" s="576">
        <f ca="1">H20/'BASIC INPUT ASSUMPTIONS'!D7</f>
        <v>153237765.91631466</v>
      </c>
    </row>
    <row r="22" spans="2:12" ht="25" customHeight="1">
      <c r="B22" s="542"/>
      <c r="C22" s="543"/>
      <c r="D22" s="577">
        <f ca="1">D20/D12</f>
        <v>-0.41686589743309777</v>
      </c>
      <c r="E22" s="577">
        <f t="shared" ref="E22:H22" ca="1" si="4">E20/E12</f>
        <v>-9.9775147849464674E-2</v>
      </c>
      <c r="F22" s="577">
        <f t="shared" ca="1" si="4"/>
        <v>7.469045612845493E-2</v>
      </c>
      <c r="G22" s="577">
        <f t="shared" ca="1" si="4"/>
        <v>9.3494138966195101E-2</v>
      </c>
      <c r="H22" s="577">
        <f t="shared" ca="1" si="4"/>
        <v>0.14206230369409401</v>
      </c>
    </row>
    <row r="23" spans="2:12" ht="25" customHeight="1">
      <c r="B23" s="544" t="s">
        <v>24</v>
      </c>
      <c r="C23" s="545">
        <f>C20</f>
        <v>-2371500000</v>
      </c>
      <c r="D23" s="545">
        <f ca="1">D20+C23</f>
        <v>-6031411823.1899509</v>
      </c>
      <c r="E23" s="545">
        <f t="shared" ref="E23:G23" ca="1" si="5">E20+D23</f>
        <v>-9772467786.7421665</v>
      </c>
      <c r="F23" s="545">
        <f t="shared" ca="1" si="5"/>
        <v>-2608124854.9492798</v>
      </c>
      <c r="G23" s="545">
        <f t="shared" ca="1" si="5"/>
        <v>9425375701.0694084</v>
      </c>
      <c r="H23" s="545">
        <f ca="1">H20+G23</f>
        <v>32411040588.516609</v>
      </c>
    </row>
    <row r="24" spans="2:12" ht="25" customHeight="1">
      <c r="B24" s="546" t="s">
        <v>508</v>
      </c>
      <c r="C24" s="547"/>
      <c r="D24" s="660">
        <f ca="1">D28*D30*24</f>
        <v>38142960853.421005</v>
      </c>
      <c r="E24" s="660">
        <f ca="1">E28*E30*24</f>
        <v>117420752442.54376</v>
      </c>
      <c r="F24" s="660">
        <f ca="1">F28*F30*24</f>
        <v>234835912767.64514</v>
      </c>
      <c r="G24" s="660">
        <f ca="1">G28*G30*24</f>
        <v>284437580939.83405</v>
      </c>
      <c r="H24" s="660">
        <f ca="1">H28*H30*24</f>
        <v>343046834354.57434</v>
      </c>
    </row>
    <row r="25" spans="2:12" ht="25" customHeight="1">
      <c r="B25" s="664"/>
      <c r="C25" s="661" t="s">
        <v>25</v>
      </c>
      <c r="D25" s="661" t="s">
        <v>26</v>
      </c>
      <c r="E25" s="661" t="s">
        <v>11</v>
      </c>
      <c r="F25" s="661" t="s">
        <v>12</v>
      </c>
      <c r="G25" s="661" t="s">
        <v>13</v>
      </c>
      <c r="H25" s="661" t="s">
        <v>14</v>
      </c>
      <c r="I25" s="664"/>
    </row>
    <row r="26" spans="2:12" ht="25" customHeight="1">
      <c r="B26" s="664"/>
      <c r="C26" s="662" t="str">
        <f t="shared" ref="C26:H26" si="6">C29</f>
        <v>Active Base</v>
      </c>
      <c r="D26" s="663">
        <f ca="1">D29</f>
        <v>307643.95954002347</v>
      </c>
      <c r="E26" s="663">
        <f t="shared" ca="1" si="6"/>
        <v>949105.92787146638</v>
      </c>
      <c r="F26" s="663">
        <f t="shared" ca="1" si="6"/>
        <v>1509722.3471021405</v>
      </c>
      <c r="G26" s="663">
        <f t="shared" ca="1" si="6"/>
        <v>1801279.0398595799</v>
      </c>
      <c r="H26" s="663">
        <f t="shared" ca="1" si="6"/>
        <v>2006129.8319866953</v>
      </c>
      <c r="I26" s="664"/>
    </row>
    <row r="27" spans="2:12" ht="25" customHeight="1">
      <c r="B27" s="664"/>
      <c r="C27" s="662" t="s">
        <v>27</v>
      </c>
      <c r="D27" s="665">
        <v>0</v>
      </c>
      <c r="E27" s="665">
        <f ca="1">D28</f>
        <v>307643.95954002347</v>
      </c>
      <c r="F27" s="665">
        <f ca="1">E28</f>
        <v>949105.92787146638</v>
      </c>
      <c r="G27" s="665">
        <f t="shared" ref="G27:H27" ca="1" si="7">F28</f>
        <v>1509722.3471021405</v>
      </c>
      <c r="H27" s="665">
        <f t="shared" ca="1" si="7"/>
        <v>1831455.3830221221</v>
      </c>
      <c r="I27" s="664"/>
      <c r="J27" s="1" t="s">
        <v>533</v>
      </c>
      <c r="K27" s="447">
        <v>0.75</v>
      </c>
    </row>
    <row r="28" spans="2:12" ht="25" customHeight="1">
      <c r="B28" s="664"/>
      <c r="C28" s="662" t="s">
        <v>28</v>
      </c>
      <c r="D28" s="665">
        <f ca="1">'SUBSCRIBER BASE'!W79</f>
        <v>307643.95954002347</v>
      </c>
      <c r="E28" s="665">
        <f ca="1">'SUBSCRIBER BASE'!AI79</f>
        <v>949105.92787146638</v>
      </c>
      <c r="F28" s="665">
        <f ca="1">'SUBSCRIBER BASE'!AU79</f>
        <v>1509722.3471021405</v>
      </c>
      <c r="G28" s="665">
        <f ca="1">'SUBSCRIBER BASE'!BG79</f>
        <v>1831455.3830221221</v>
      </c>
      <c r="H28" s="665">
        <f ca="1">'SUBSCRIBER BASE'!BS79</f>
        <v>2006129.8319866953</v>
      </c>
      <c r="I28" s="664"/>
      <c r="J28" s="1" t="s">
        <v>360</v>
      </c>
      <c r="K28" s="520">
        <v>0.6</v>
      </c>
      <c r="L28" s="447">
        <f>K28/12</f>
        <v>4.9999999999999996E-2</v>
      </c>
    </row>
    <row r="29" spans="2:12" ht="25" customHeight="1">
      <c r="B29" s="664"/>
      <c r="C29" s="662" t="s">
        <v>29</v>
      </c>
      <c r="D29" s="665">
        <f ca="1">'SUBSCRIBER BASE'!W101</f>
        <v>307643.95954002347</v>
      </c>
      <c r="E29" s="665">
        <f ca="1">'SUBSCRIBER BASE'!AI101</f>
        <v>949105.92787146638</v>
      </c>
      <c r="F29" s="665">
        <f ca="1">'SUBSCRIBER BASE'!AU101</f>
        <v>1509722.3471021405</v>
      </c>
      <c r="G29" s="665">
        <f ca="1">'SUBSCRIBER BASE'!BF101</f>
        <v>1801279.0398595799</v>
      </c>
      <c r="H29" s="665">
        <f ca="1">'SUBSCRIBER BASE'!BS101</f>
        <v>2006129.8319866953</v>
      </c>
      <c r="I29" s="664"/>
      <c r="J29" s="394" t="s">
        <v>535</v>
      </c>
      <c r="K29" s="447">
        <f ca="1">'MVLP DASHBOARD'!G13</f>
        <v>0.3989963199999999</v>
      </c>
      <c r="L29" s="414">
        <v>1.2</v>
      </c>
    </row>
    <row r="30" spans="2:12" ht="25" customHeight="1">
      <c r="B30" s="664"/>
      <c r="C30" s="662" t="s">
        <v>30</v>
      </c>
      <c r="D30" s="666">
        <f ca="1">AVERAGE('&lt;&lt;CASH FLOW PROJECTIONS&gt;&gt;'!K68:V68)</f>
        <v>5166.0043575549125</v>
      </c>
      <c r="E30" s="666">
        <f ca="1">AVERAGE('&lt;&lt;CASH FLOW PROJECTIONS&gt;&gt;'!W68:AH68)</f>
        <v>5154.8844107896375</v>
      </c>
      <c r="F30" s="666">
        <f ca="1">AVERAGE('&lt;&lt;CASH FLOW PROJECTIONS&gt;&gt;'!AI68:AT68)</f>
        <v>6481.2114078019176</v>
      </c>
      <c r="G30" s="666">
        <f ca="1">AVERAGE('&lt;&lt;CASH FLOW PROJECTIONS&gt;&gt;'!AU68:BF68)</f>
        <v>6471.1190795904477</v>
      </c>
      <c r="H30" s="666">
        <f ca="1">AVERAGE('&lt;&lt;CASH FLOW PROJECTIONS&gt;&gt;'!BG68:BR68)</f>
        <v>7124.9716096151751</v>
      </c>
      <c r="I30" s="664"/>
      <c r="J30" s="1" t="s">
        <v>534</v>
      </c>
      <c r="K30" s="522">
        <v>0</v>
      </c>
    </row>
    <row r="31" spans="2:12" ht="25" customHeight="1">
      <c r="B31" s="664"/>
      <c r="C31" s="662" t="s">
        <v>30</v>
      </c>
      <c r="D31" s="679">
        <f ca="1">D30*0.00038</f>
        <v>1.9630816558708668</v>
      </c>
      <c r="E31" s="679">
        <f ca="1">E30*0.00038</f>
        <v>1.9588560761000624</v>
      </c>
      <c r="F31" s="679">
        <f ca="1">F30*0.00038</f>
        <v>2.4628603349647289</v>
      </c>
      <c r="G31" s="679">
        <f ca="1">G30*0.00038</f>
        <v>2.4590252502443701</v>
      </c>
      <c r="H31" s="679">
        <f ca="1">H30*0.00038</f>
        <v>2.7074892116537668</v>
      </c>
      <c r="I31" s="664"/>
    </row>
    <row r="32" spans="2:12" ht="25" customHeight="1">
      <c r="B32" s="664"/>
      <c r="C32" s="680" t="s">
        <v>629</v>
      </c>
      <c r="D32" s="681">
        <f ca="1">('MVLP DASHBOARD'!C110+'COMMISSION COSTS'!$K$41+'DIRECT COST'!V7+'BASIC INPUT ASSUMPTIONS'!$D$25)*0.0004</f>
        <v>3.0161514115098389</v>
      </c>
      <c r="E32" s="681">
        <f ca="1">('MVLP DASHBOARD'!D110+'COMMISSION COSTS'!$K$41+'DIRECT COST'!AH7+'BASIC INPUT ASSUMPTIONS'!$D$25)*0.0004</f>
        <v>1.9524938816195332</v>
      </c>
      <c r="F32" s="681">
        <f ca="1">('MVLP DASHBOARD'!E110+'COMMISSION COSTS'!$K$41+'DIRECT COST'!AT7+'BASIC INPUT ASSUMPTIONS'!$D$25)*0.0004</f>
        <v>1.9417578283210548</v>
      </c>
      <c r="G32" s="681">
        <f ca="1">('MVLP DASHBOARD'!F110+'COMMISSION COSTS'!$K$41+'DIRECT COST'!BF7+'BASIC INPUT ASSUMPTIONS'!$D$25)*0.0004</f>
        <v>1.9063105028775493</v>
      </c>
      <c r="H32" s="681">
        <f ca="1">('MVLP DASHBOARD'!G110+'COMMISSION COSTS'!$K$41+'DIRECT COST'!BR7+'BASIC INPUT ASSUMPTIONS'!$D$25)*0.0004</f>
        <v>1.9116012425703004</v>
      </c>
      <c r="I32" s="664"/>
    </row>
    <row r="33" spans="2:9" ht="25" customHeight="1">
      <c r="B33" s="664"/>
      <c r="C33" s="664"/>
      <c r="D33" s="664"/>
      <c r="E33" s="664"/>
      <c r="F33" s="664"/>
      <c r="G33" s="664"/>
      <c r="H33" s="664"/>
      <c r="I33" s="66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4208-AB63-FC49-8BF4-82EC3344EA0A}">
  <sheetPr>
    <tabColor rgb="FFFF0000"/>
  </sheetPr>
  <dimension ref="B2:BW75"/>
  <sheetViews>
    <sheetView zoomScaleNormal="100" workbookViewId="0">
      <pane xSplit="2" ySplit="6" topLeftCell="BP7" activePane="bottomRight" state="frozen"/>
      <selection activeCell="H27" sqref="H27"/>
      <selection pane="topRight" activeCell="H27" sqref="H27"/>
      <selection pane="bottomLeft" activeCell="H27" sqref="H27"/>
      <selection pane="bottomRight" activeCell="BP6" sqref="BP6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36.765625" style="1" customWidth="1"/>
    <col min="72" max="72" width="25.69140625" style="466"/>
    <col min="73" max="16384" width="25.69140625" style="1"/>
  </cols>
  <sheetData>
    <row r="2" spans="2:74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4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4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4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  <c r="BT6" s="518"/>
    </row>
    <row r="7" spans="2:74" ht="25" customHeight="1">
      <c r="BR7" s="1">
        <v>1.5</v>
      </c>
    </row>
    <row r="8" spans="2:74" s="19" customFormat="1" ht="25" customHeight="1">
      <c r="B8" s="436" t="s">
        <v>15</v>
      </c>
      <c r="C8" s="467">
        <f>SUM(C9:C19)</f>
        <v>0</v>
      </c>
      <c r="D8" s="467">
        <f t="shared" ref="D8:BO8" si="0">SUM(D9:D19)</f>
        <v>0</v>
      </c>
      <c r="E8" s="467">
        <f t="shared" si="0"/>
        <v>0</v>
      </c>
      <c r="F8" s="467">
        <f t="shared" si="0"/>
        <v>0</v>
      </c>
      <c r="G8" s="467">
        <f t="shared" si="0"/>
        <v>0</v>
      </c>
      <c r="H8" s="467">
        <f t="shared" si="0"/>
        <v>0</v>
      </c>
      <c r="I8" s="467">
        <f t="shared" si="0"/>
        <v>0</v>
      </c>
      <c r="J8" s="467">
        <f t="shared" si="0"/>
        <v>0</v>
      </c>
      <c r="K8" s="467">
        <f t="shared" ca="1" si="0"/>
        <v>94161864.406779662</v>
      </c>
      <c r="L8" s="467">
        <f t="shared" ca="1" si="0"/>
        <v>176851038.13559321</v>
      </c>
      <c r="M8" s="467">
        <f t="shared" ca="1" si="0"/>
        <v>269308948.56991524</v>
      </c>
      <c r="N8" s="467">
        <f t="shared" ca="1" si="0"/>
        <v>353018699.80283368</v>
      </c>
      <c r="O8" s="467">
        <f t="shared" ca="1" si="0"/>
        <v>444854021.90031421</v>
      </c>
      <c r="P8" s="467">
        <f t="shared" ca="1" si="0"/>
        <v>569149669.09921026</v>
      </c>
      <c r="Q8" s="467">
        <f t="shared" ca="1" si="0"/>
        <v>730959755.82222283</v>
      </c>
      <c r="R8" s="467">
        <f t="shared" ca="1" si="0"/>
        <v>894805487.80863929</v>
      </c>
      <c r="S8" s="467">
        <f t="shared" ca="1" si="0"/>
        <v>1065021361.424364</v>
      </c>
      <c r="T8" s="467">
        <f t="shared" ca="1" si="0"/>
        <v>1208761501.0042334</v>
      </c>
      <c r="U8" s="467">
        <f t="shared" ca="1" si="0"/>
        <v>1385241747.7458003</v>
      </c>
      <c r="V8" s="467">
        <f t="shared" ca="1" si="0"/>
        <v>1587456285.0867286</v>
      </c>
      <c r="W8" s="467">
        <f t="shared" ca="1" si="0"/>
        <v>1742625164.9233963</v>
      </c>
      <c r="X8" s="467">
        <f t="shared" ca="1" si="0"/>
        <v>1886932890.6420121</v>
      </c>
      <c r="Y8" s="467">
        <f t="shared" ca="1" si="0"/>
        <v>2074295314.7724781</v>
      </c>
      <c r="Z8" s="467">
        <f t="shared" ca="1" si="0"/>
        <v>2249758043.074687</v>
      </c>
      <c r="AA8" s="467">
        <f t="shared" ca="1" si="0"/>
        <v>2456693510.3805737</v>
      </c>
      <c r="AB8" s="467">
        <f t="shared" ca="1" si="0"/>
        <v>2760413694.5855532</v>
      </c>
      <c r="AC8" s="467">
        <f t="shared" ca="1" si="0"/>
        <v>3165126809.3600273</v>
      </c>
      <c r="AD8" s="467">
        <f t="shared" ca="1" si="0"/>
        <v>3557247774.6421695</v>
      </c>
      <c r="AE8" s="467">
        <f t="shared" ca="1" si="0"/>
        <v>3939552677.5998478</v>
      </c>
      <c r="AF8" s="467">
        <f t="shared" ca="1" si="0"/>
        <v>4223408719.9688101</v>
      </c>
      <c r="AG8" s="467">
        <f t="shared" ca="1" si="0"/>
        <v>4549227487.7671013</v>
      </c>
      <c r="AH8" s="467">
        <f t="shared" ca="1" si="0"/>
        <v>4889585564.060894</v>
      </c>
      <c r="AI8" s="467">
        <f t="shared" ca="1" si="0"/>
        <v>6418072909.7448473</v>
      </c>
      <c r="AJ8" s="467">
        <f t="shared" ca="1" si="0"/>
        <v>6613683109.9843683</v>
      </c>
      <c r="AK8" s="467">
        <f t="shared" ca="1" si="0"/>
        <v>6863806718.4383755</v>
      </c>
      <c r="AL8" s="467">
        <f t="shared" ca="1" si="0"/>
        <v>7054925796.0655289</v>
      </c>
      <c r="AM8" s="467">
        <f t="shared" ca="1" si="0"/>
        <v>7273658994.4559317</v>
      </c>
      <c r="AN8" s="467">
        <f t="shared" ca="1" si="0"/>
        <v>7629010204.0763044</v>
      </c>
      <c r="AO8" s="467">
        <f t="shared" ca="1" si="0"/>
        <v>8116182958.1552286</v>
      </c>
      <c r="AP8" s="467">
        <f t="shared" ca="1" si="0"/>
        <v>8552797574.5536671</v>
      </c>
      <c r="AQ8" s="467">
        <f t="shared" ca="1" si="0"/>
        <v>8950855473.0993309</v>
      </c>
      <c r="AR8" s="467">
        <f t="shared" ca="1" si="0"/>
        <v>9190177470.529501</v>
      </c>
      <c r="AS8" s="467">
        <f t="shared" ca="1" si="0"/>
        <v>9478378786.4621277</v>
      </c>
      <c r="AT8" s="467">
        <f t="shared" ca="1" si="0"/>
        <v>9778910303.5582981</v>
      </c>
      <c r="AU8" s="467">
        <f t="shared" ca="1" si="0"/>
        <v>9894859994.1427345</v>
      </c>
      <c r="AV8" s="467">
        <f t="shared" ca="1" si="0"/>
        <v>9942105934.9462719</v>
      </c>
      <c r="AW8" s="467">
        <f t="shared" ca="1" si="0"/>
        <v>10048111946.409094</v>
      </c>
      <c r="AX8" s="467">
        <f t="shared" ca="1" si="0"/>
        <v>10095680005.35503</v>
      </c>
      <c r="AY8" s="467">
        <f t="shared" ca="1" si="0"/>
        <v>10175295237.196293</v>
      </c>
      <c r="AZ8" s="467">
        <f t="shared" ca="1" si="0"/>
        <v>10398363505.175026</v>
      </c>
      <c r="BA8" s="467">
        <f t="shared" ca="1" si="0"/>
        <v>10759192536.705248</v>
      </c>
      <c r="BB8" s="467">
        <f t="shared" ca="1" si="0"/>
        <v>11072522114.997452</v>
      </c>
      <c r="BC8" s="467">
        <f t="shared" ca="1" si="0"/>
        <v>11351163925.173653</v>
      </c>
      <c r="BD8" s="467">
        <f t="shared" ca="1" si="0"/>
        <v>11474272730.737972</v>
      </c>
      <c r="BE8" s="467">
        <f t="shared" ca="1" si="0"/>
        <v>11651414688.597862</v>
      </c>
      <c r="BF8" s="467">
        <f t="shared" ca="1" si="0"/>
        <v>11845626166.935192</v>
      </c>
      <c r="BG8" s="467">
        <f t="shared" ca="1" si="0"/>
        <v>13073372458.575716</v>
      </c>
      <c r="BH8" s="467">
        <f t="shared" ca="1" si="0"/>
        <v>13017901177.367985</v>
      </c>
      <c r="BI8" s="467">
        <f t="shared" ca="1" si="0"/>
        <v>13032376423.932827</v>
      </c>
      <c r="BJ8" s="467">
        <f t="shared" ca="1" si="0"/>
        <v>12987251788.108755</v>
      </c>
      <c r="BK8" s="467">
        <f t="shared" ca="1" si="0"/>
        <v>12982189638.49637</v>
      </c>
      <c r="BL8" s="467">
        <f t="shared" ca="1" si="0"/>
        <v>13139808438.741573</v>
      </c>
      <c r="BM8" s="467">
        <f t="shared" ca="1" si="0"/>
        <v>13453592865.008045</v>
      </c>
      <c r="BN8" s="467">
        <f t="shared" ca="1" si="0"/>
        <v>13719128488.947456</v>
      </c>
      <c r="BO8" s="467">
        <f t="shared" ca="1" si="0"/>
        <v>13950340036.518366</v>
      </c>
      <c r="BP8" s="467">
        <f t="shared" ref="BP8:BQ8" ca="1" si="1">SUM(BP9:BP19)</f>
        <v>14013897919.111973</v>
      </c>
      <c r="BQ8" s="467">
        <f t="shared" ca="1" si="1"/>
        <v>14140577682.71167</v>
      </c>
      <c r="BR8" s="467">
        <f ca="1">SUM(BR9:BR19)</f>
        <v>14289451509.903034</v>
      </c>
      <c r="BT8" s="469">
        <f ca="1">SUM(C8:BS8)</f>
        <v>432703415545.5033</v>
      </c>
      <c r="BU8" s="512">
        <f ca="1">BT8/'BASIC INPUT ASSUMPTIONS'!$D$7</f>
        <v>2884689436.9700222</v>
      </c>
      <c r="BV8" s="551">
        <f ca="1">BU8*0.1/19</f>
        <v>15182575.984052749</v>
      </c>
    </row>
    <row r="9" spans="2:74" ht="25" customHeight="1" outlineLevel="1">
      <c r="B9" s="437" t="s">
        <v>40</v>
      </c>
      <c r="C9" s="468">
        <f>REVENUE!C8</f>
        <v>0</v>
      </c>
      <c r="D9" s="468">
        <f>REVENUE!D8</f>
        <v>0</v>
      </c>
      <c r="E9" s="468">
        <f>REVENUE!E8</f>
        <v>0</v>
      </c>
      <c r="F9" s="468">
        <f>REVENUE!F8</f>
        <v>0</v>
      </c>
      <c r="G9" s="468">
        <f>REVENUE!G8</f>
        <v>0</v>
      </c>
      <c r="H9" s="468">
        <f>REVENUE!H8</f>
        <v>0</v>
      </c>
      <c r="I9" s="468">
        <f>REVENUE!I8</f>
        <v>0</v>
      </c>
      <c r="J9" s="468">
        <f>REVENUE!J8</f>
        <v>0</v>
      </c>
      <c r="K9" s="468">
        <f ca="1">REVENUE!K8</f>
        <v>0</v>
      </c>
      <c r="L9" s="468">
        <f ca="1">REVENUE!L8</f>
        <v>0</v>
      </c>
      <c r="M9" s="468">
        <f ca="1">REVENUE!M8</f>
        <v>0</v>
      </c>
      <c r="N9" s="468">
        <f ca="1">REVENUE!N8</f>
        <v>0</v>
      </c>
      <c r="O9" s="468">
        <f ca="1">REVENUE!O8</f>
        <v>0</v>
      </c>
      <c r="P9" s="468">
        <f ca="1">REVENUE!P8</f>
        <v>0</v>
      </c>
      <c r="Q9" s="468">
        <f ca="1">REVENUE!Q8</f>
        <v>0</v>
      </c>
      <c r="R9" s="468">
        <f ca="1">REVENUE!R8</f>
        <v>0</v>
      </c>
      <c r="S9" s="468">
        <f ca="1">REVENUE!S8</f>
        <v>0</v>
      </c>
      <c r="T9" s="468">
        <f ca="1">REVENUE!T8</f>
        <v>0</v>
      </c>
      <c r="U9" s="468">
        <f ca="1">REVENUE!U8</f>
        <v>0</v>
      </c>
      <c r="V9" s="468">
        <f ca="1">REVENUE!V8</f>
        <v>0</v>
      </c>
      <c r="W9" s="468">
        <f ca="1">REVENUE!W8</f>
        <v>0</v>
      </c>
      <c r="X9" s="468">
        <f ca="1">REVENUE!X8</f>
        <v>0</v>
      </c>
      <c r="Y9" s="468">
        <f ca="1">REVENUE!Y8</f>
        <v>0</v>
      </c>
      <c r="Z9" s="468">
        <f ca="1">REVENUE!Z8</f>
        <v>0</v>
      </c>
      <c r="AA9" s="468">
        <f ca="1">REVENUE!AA8</f>
        <v>0</v>
      </c>
      <c r="AB9" s="468">
        <f ca="1">REVENUE!AB8</f>
        <v>0</v>
      </c>
      <c r="AC9" s="468">
        <f ca="1">REVENUE!AC8</f>
        <v>0</v>
      </c>
      <c r="AD9" s="468">
        <f ca="1">REVENUE!AD8</f>
        <v>0</v>
      </c>
      <c r="AE9" s="468">
        <f ca="1">REVENUE!AE8</f>
        <v>0</v>
      </c>
      <c r="AF9" s="468">
        <f ca="1">REVENUE!AF8</f>
        <v>0</v>
      </c>
      <c r="AG9" s="468">
        <f ca="1">REVENUE!AG8</f>
        <v>0</v>
      </c>
      <c r="AH9" s="468">
        <f ca="1">REVENUE!AH8</f>
        <v>0</v>
      </c>
      <c r="AI9" s="468">
        <f ca="1">REVENUE!AI8</f>
        <v>0</v>
      </c>
      <c r="AJ9" s="468">
        <f ca="1">REVENUE!AJ8</f>
        <v>0</v>
      </c>
      <c r="AK9" s="468">
        <f ca="1">REVENUE!AK8</f>
        <v>0</v>
      </c>
      <c r="AL9" s="468">
        <f ca="1">REVENUE!AL8</f>
        <v>0</v>
      </c>
      <c r="AM9" s="468">
        <f ca="1">REVENUE!AM8</f>
        <v>0</v>
      </c>
      <c r="AN9" s="468">
        <f ca="1">REVENUE!AN8</f>
        <v>0</v>
      </c>
      <c r="AO9" s="468">
        <f ca="1">REVENUE!AO8</f>
        <v>0</v>
      </c>
      <c r="AP9" s="468">
        <f ca="1">REVENUE!AP8</f>
        <v>0</v>
      </c>
      <c r="AQ9" s="468">
        <f ca="1">REVENUE!AQ8</f>
        <v>0</v>
      </c>
      <c r="AR9" s="468">
        <f ca="1">REVENUE!AR8</f>
        <v>0</v>
      </c>
      <c r="AS9" s="468">
        <f ca="1">REVENUE!AS8</f>
        <v>0</v>
      </c>
      <c r="AT9" s="468">
        <f ca="1">REVENUE!AT8</f>
        <v>0</v>
      </c>
      <c r="AU9" s="468">
        <f ca="1">REVENUE!AU8</f>
        <v>0</v>
      </c>
      <c r="AV9" s="468">
        <f ca="1">REVENUE!AV8</f>
        <v>0</v>
      </c>
      <c r="AW9" s="468">
        <f ca="1">REVENUE!AW8</f>
        <v>0</v>
      </c>
      <c r="AX9" s="468">
        <f ca="1">REVENUE!AX8</f>
        <v>0</v>
      </c>
      <c r="AY9" s="468">
        <f ca="1">REVENUE!AY8</f>
        <v>0</v>
      </c>
      <c r="AZ9" s="468">
        <f ca="1">REVENUE!AZ8</f>
        <v>0</v>
      </c>
      <c r="BA9" s="468">
        <f ca="1">REVENUE!BA8</f>
        <v>0</v>
      </c>
      <c r="BB9" s="468">
        <f ca="1">REVENUE!BB8</f>
        <v>0</v>
      </c>
      <c r="BC9" s="468">
        <f ca="1">REVENUE!BC8</f>
        <v>0</v>
      </c>
      <c r="BD9" s="468">
        <f ca="1">REVENUE!BD8</f>
        <v>0</v>
      </c>
      <c r="BE9" s="468">
        <f ca="1">REVENUE!BE8</f>
        <v>0</v>
      </c>
      <c r="BF9" s="468">
        <f ca="1">REVENUE!BF8</f>
        <v>0</v>
      </c>
      <c r="BG9" s="468">
        <f ca="1">REVENUE!BG8</f>
        <v>0</v>
      </c>
      <c r="BH9" s="468">
        <f ca="1">REVENUE!BH8</f>
        <v>0</v>
      </c>
      <c r="BI9" s="468">
        <f ca="1">REVENUE!BI8</f>
        <v>0</v>
      </c>
      <c r="BJ9" s="468">
        <f ca="1">REVENUE!BJ8</f>
        <v>0</v>
      </c>
      <c r="BK9" s="468">
        <f ca="1">REVENUE!BK8</f>
        <v>0</v>
      </c>
      <c r="BL9" s="468">
        <f ca="1">REVENUE!BL8</f>
        <v>0</v>
      </c>
      <c r="BM9" s="468">
        <f ca="1">REVENUE!BM8</f>
        <v>0</v>
      </c>
      <c r="BN9" s="468">
        <f ca="1">REVENUE!BN8</f>
        <v>0</v>
      </c>
      <c r="BO9" s="468">
        <f ca="1">REVENUE!BO8</f>
        <v>0</v>
      </c>
      <c r="BP9" s="468">
        <f ca="1">REVENUE!BP8</f>
        <v>0</v>
      </c>
      <c r="BQ9" s="468">
        <f ca="1">REVENUE!BQ8</f>
        <v>0</v>
      </c>
      <c r="BR9" s="468">
        <f ca="1">REVENUE!BR8</f>
        <v>0</v>
      </c>
    </row>
    <row r="10" spans="2:74" ht="25" customHeight="1" outlineLevel="1">
      <c r="B10" s="437" t="s">
        <v>41</v>
      </c>
      <c r="C10" s="468">
        <f>REVENUE!C19</f>
        <v>0</v>
      </c>
      <c r="D10" s="468">
        <f>REVENUE!D19</f>
        <v>0</v>
      </c>
      <c r="E10" s="468">
        <f>REVENUE!E19</f>
        <v>0</v>
      </c>
      <c r="F10" s="468">
        <f>REVENUE!F19</f>
        <v>0</v>
      </c>
      <c r="G10" s="468">
        <f>REVENUE!G19</f>
        <v>0</v>
      </c>
      <c r="H10" s="468">
        <f>REVENUE!H19</f>
        <v>0</v>
      </c>
      <c r="I10" s="468">
        <f>REVENUE!I19</f>
        <v>0</v>
      </c>
      <c r="J10" s="468">
        <f>REVENUE!J19</f>
        <v>0</v>
      </c>
      <c r="K10" s="468">
        <f ca="1">REVENUE!K19</f>
        <v>0</v>
      </c>
      <c r="L10" s="468">
        <f ca="1">REVENUE!L19</f>
        <v>0</v>
      </c>
      <c r="M10" s="468">
        <f ca="1">REVENUE!M19</f>
        <v>0</v>
      </c>
      <c r="N10" s="468">
        <f ca="1">REVENUE!N19</f>
        <v>0</v>
      </c>
      <c r="O10" s="468">
        <f ca="1">REVENUE!O19</f>
        <v>0</v>
      </c>
      <c r="P10" s="468">
        <f ca="1">REVENUE!P19</f>
        <v>0</v>
      </c>
      <c r="Q10" s="468">
        <f ca="1">REVENUE!Q19</f>
        <v>0</v>
      </c>
      <c r="R10" s="468">
        <f ca="1">REVENUE!R19</f>
        <v>0</v>
      </c>
      <c r="S10" s="468">
        <f ca="1">REVENUE!S19</f>
        <v>0</v>
      </c>
      <c r="T10" s="468">
        <f ca="1">REVENUE!T19</f>
        <v>0</v>
      </c>
      <c r="U10" s="468">
        <f ca="1">REVENUE!U19</f>
        <v>0</v>
      </c>
      <c r="V10" s="468">
        <f ca="1">REVENUE!V19</f>
        <v>0</v>
      </c>
      <c r="W10" s="468">
        <f ca="1">REVENUE!W19</f>
        <v>0</v>
      </c>
      <c r="X10" s="468">
        <f ca="1">REVENUE!X19</f>
        <v>0</v>
      </c>
      <c r="Y10" s="468">
        <f ca="1">REVENUE!Y19</f>
        <v>0</v>
      </c>
      <c r="Z10" s="468">
        <f ca="1">REVENUE!Z19</f>
        <v>0</v>
      </c>
      <c r="AA10" s="468">
        <f ca="1">REVENUE!AA19</f>
        <v>0</v>
      </c>
      <c r="AB10" s="468">
        <f ca="1">REVENUE!AB19</f>
        <v>0</v>
      </c>
      <c r="AC10" s="468">
        <f ca="1">REVENUE!AC19</f>
        <v>0</v>
      </c>
      <c r="AD10" s="468">
        <f ca="1">REVENUE!AD19</f>
        <v>0</v>
      </c>
      <c r="AE10" s="468">
        <f ca="1">REVENUE!AE19</f>
        <v>0</v>
      </c>
      <c r="AF10" s="468">
        <f ca="1">REVENUE!AF19</f>
        <v>0</v>
      </c>
      <c r="AG10" s="468">
        <f ca="1">REVENUE!AG19</f>
        <v>0</v>
      </c>
      <c r="AH10" s="468">
        <f ca="1">REVENUE!AH19</f>
        <v>0</v>
      </c>
      <c r="AI10" s="468">
        <f ca="1">REVENUE!AI19</f>
        <v>0</v>
      </c>
      <c r="AJ10" s="468">
        <f ca="1">REVENUE!AJ19</f>
        <v>0</v>
      </c>
      <c r="AK10" s="468">
        <f ca="1">REVENUE!AK19</f>
        <v>0</v>
      </c>
      <c r="AL10" s="468">
        <f ca="1">REVENUE!AL19</f>
        <v>0</v>
      </c>
      <c r="AM10" s="468">
        <f ca="1">REVENUE!AM19</f>
        <v>0</v>
      </c>
      <c r="AN10" s="468">
        <f ca="1">REVENUE!AN19</f>
        <v>0</v>
      </c>
      <c r="AO10" s="468">
        <f ca="1">REVENUE!AO19</f>
        <v>0</v>
      </c>
      <c r="AP10" s="468">
        <f ca="1">REVENUE!AP19</f>
        <v>0</v>
      </c>
      <c r="AQ10" s="468">
        <f ca="1">REVENUE!AQ19</f>
        <v>0</v>
      </c>
      <c r="AR10" s="468">
        <f ca="1">REVENUE!AR19</f>
        <v>0</v>
      </c>
      <c r="AS10" s="468">
        <f ca="1">REVENUE!AS19</f>
        <v>0</v>
      </c>
      <c r="AT10" s="468">
        <f ca="1">REVENUE!AT19</f>
        <v>0</v>
      </c>
      <c r="AU10" s="468">
        <f ca="1">REVENUE!AU19</f>
        <v>0</v>
      </c>
      <c r="AV10" s="468">
        <f ca="1">REVENUE!AV19</f>
        <v>0</v>
      </c>
      <c r="AW10" s="468">
        <f ca="1">REVENUE!AW19</f>
        <v>0</v>
      </c>
      <c r="AX10" s="468">
        <f ca="1">REVENUE!AX19</f>
        <v>0</v>
      </c>
      <c r="AY10" s="468">
        <f ca="1">REVENUE!AY19</f>
        <v>0</v>
      </c>
      <c r="AZ10" s="468">
        <f ca="1">REVENUE!AZ19</f>
        <v>0</v>
      </c>
      <c r="BA10" s="468">
        <f ca="1">REVENUE!BA19</f>
        <v>0</v>
      </c>
      <c r="BB10" s="468">
        <f ca="1">REVENUE!BB19</f>
        <v>0</v>
      </c>
      <c r="BC10" s="468">
        <f ca="1">REVENUE!BC19</f>
        <v>0</v>
      </c>
      <c r="BD10" s="468">
        <f ca="1">REVENUE!BD19</f>
        <v>0</v>
      </c>
      <c r="BE10" s="468">
        <f ca="1">REVENUE!BE19</f>
        <v>0</v>
      </c>
      <c r="BF10" s="468">
        <f ca="1">REVENUE!BF19</f>
        <v>0</v>
      </c>
      <c r="BG10" s="468">
        <f ca="1">REVENUE!BG19</f>
        <v>0</v>
      </c>
      <c r="BH10" s="468">
        <f ca="1">REVENUE!BH19</f>
        <v>0</v>
      </c>
      <c r="BI10" s="468">
        <f ca="1">REVENUE!BI19</f>
        <v>0</v>
      </c>
      <c r="BJ10" s="468">
        <f ca="1">REVENUE!BJ19</f>
        <v>0</v>
      </c>
      <c r="BK10" s="468">
        <f ca="1">REVENUE!BK19</f>
        <v>0</v>
      </c>
      <c r="BL10" s="468">
        <f ca="1">REVENUE!BL19</f>
        <v>0</v>
      </c>
      <c r="BM10" s="468">
        <f ca="1">REVENUE!BM19</f>
        <v>0</v>
      </c>
      <c r="BN10" s="468">
        <f ca="1">REVENUE!BN19</f>
        <v>0</v>
      </c>
      <c r="BO10" s="468">
        <f ca="1">REVENUE!BO19</f>
        <v>0</v>
      </c>
      <c r="BP10" s="468">
        <f ca="1">REVENUE!BP19</f>
        <v>0</v>
      </c>
      <c r="BQ10" s="468">
        <f ca="1">REVENUE!BQ19</f>
        <v>0</v>
      </c>
      <c r="BR10" s="468">
        <f ca="1">REVENUE!BR19</f>
        <v>0</v>
      </c>
    </row>
    <row r="11" spans="2:74" ht="25" customHeight="1" outlineLevel="1">
      <c r="B11" s="437" t="s">
        <v>42</v>
      </c>
      <c r="C11" s="468">
        <f>REVENUE!C30</f>
        <v>0</v>
      </c>
      <c r="D11" s="468">
        <f>REVENUE!D30</f>
        <v>0</v>
      </c>
      <c r="E11" s="468">
        <f>REVENUE!E30</f>
        <v>0</v>
      </c>
      <c r="F11" s="468">
        <f>REVENUE!F30</f>
        <v>0</v>
      </c>
      <c r="G11" s="468">
        <f>REVENUE!G30</f>
        <v>0</v>
      </c>
      <c r="H11" s="468">
        <f>REVENUE!H30</f>
        <v>0</v>
      </c>
      <c r="I11" s="468">
        <f>REVENUE!I30</f>
        <v>0</v>
      </c>
      <c r="J11" s="468">
        <f>REVENUE!J30</f>
        <v>0</v>
      </c>
      <c r="K11" s="468">
        <f ca="1">REVENUE!K30</f>
        <v>0</v>
      </c>
      <c r="L11" s="468">
        <f ca="1">REVENUE!L30</f>
        <v>0</v>
      </c>
      <c r="M11" s="468">
        <f ca="1">REVENUE!M30</f>
        <v>0</v>
      </c>
      <c r="N11" s="468">
        <f ca="1">REVENUE!N30</f>
        <v>0</v>
      </c>
      <c r="O11" s="468">
        <f ca="1">REVENUE!O30</f>
        <v>0</v>
      </c>
      <c r="P11" s="468">
        <f ca="1">REVENUE!P30</f>
        <v>0</v>
      </c>
      <c r="Q11" s="468">
        <f ca="1">REVENUE!Q30</f>
        <v>0</v>
      </c>
      <c r="R11" s="468">
        <f ca="1">REVENUE!R30</f>
        <v>0</v>
      </c>
      <c r="S11" s="468">
        <f ca="1">REVENUE!S30</f>
        <v>0</v>
      </c>
      <c r="T11" s="468">
        <f ca="1">REVENUE!T30</f>
        <v>0</v>
      </c>
      <c r="U11" s="468">
        <f ca="1">REVENUE!U30</f>
        <v>0</v>
      </c>
      <c r="V11" s="468">
        <f ca="1">REVENUE!V30</f>
        <v>0</v>
      </c>
      <c r="W11" s="468">
        <f ca="1">REVENUE!W30</f>
        <v>0</v>
      </c>
      <c r="X11" s="468">
        <f ca="1">REVENUE!X30</f>
        <v>0</v>
      </c>
      <c r="Y11" s="468">
        <f ca="1">REVENUE!Y30</f>
        <v>0</v>
      </c>
      <c r="Z11" s="468">
        <f ca="1">REVENUE!Z30</f>
        <v>0</v>
      </c>
      <c r="AA11" s="468">
        <f ca="1">REVENUE!AA30</f>
        <v>0</v>
      </c>
      <c r="AB11" s="468">
        <f ca="1">REVENUE!AB30</f>
        <v>0</v>
      </c>
      <c r="AC11" s="468">
        <f ca="1">REVENUE!AC30</f>
        <v>0</v>
      </c>
      <c r="AD11" s="468">
        <f ca="1">REVENUE!AD30</f>
        <v>0</v>
      </c>
      <c r="AE11" s="468">
        <f ca="1">REVENUE!AE30</f>
        <v>0</v>
      </c>
      <c r="AF11" s="468">
        <f ca="1">REVENUE!AF30</f>
        <v>0</v>
      </c>
      <c r="AG11" s="468">
        <f ca="1">REVENUE!AG30</f>
        <v>0</v>
      </c>
      <c r="AH11" s="468">
        <f ca="1">REVENUE!AH30</f>
        <v>0</v>
      </c>
      <c r="AI11" s="468">
        <f ca="1">REVENUE!AI30</f>
        <v>0</v>
      </c>
      <c r="AJ11" s="468">
        <f ca="1">REVENUE!AJ30</f>
        <v>0</v>
      </c>
      <c r="AK11" s="468">
        <f ca="1">REVENUE!AK30</f>
        <v>0</v>
      </c>
      <c r="AL11" s="468">
        <f ca="1">REVENUE!AL30</f>
        <v>0</v>
      </c>
      <c r="AM11" s="468">
        <f ca="1">REVENUE!AM30</f>
        <v>0</v>
      </c>
      <c r="AN11" s="468">
        <f ca="1">REVENUE!AN30</f>
        <v>0</v>
      </c>
      <c r="AO11" s="468">
        <f ca="1">REVENUE!AO30</f>
        <v>0</v>
      </c>
      <c r="AP11" s="468">
        <f ca="1">REVENUE!AP30</f>
        <v>0</v>
      </c>
      <c r="AQ11" s="468">
        <f ca="1">REVENUE!AQ30</f>
        <v>0</v>
      </c>
      <c r="AR11" s="468">
        <f ca="1">REVENUE!AR30</f>
        <v>0</v>
      </c>
      <c r="AS11" s="468">
        <f ca="1">REVENUE!AS30</f>
        <v>0</v>
      </c>
      <c r="AT11" s="468">
        <f ca="1">REVENUE!AT30</f>
        <v>0</v>
      </c>
      <c r="AU11" s="468">
        <f ca="1">REVENUE!AU30</f>
        <v>0</v>
      </c>
      <c r="AV11" s="468">
        <f ca="1">REVENUE!AV30</f>
        <v>0</v>
      </c>
      <c r="AW11" s="468">
        <f ca="1">REVENUE!AW30</f>
        <v>0</v>
      </c>
      <c r="AX11" s="468">
        <f ca="1">REVENUE!AX30</f>
        <v>0</v>
      </c>
      <c r="AY11" s="468">
        <f ca="1">REVENUE!AY30</f>
        <v>0</v>
      </c>
      <c r="AZ11" s="468">
        <f ca="1">REVENUE!AZ30</f>
        <v>0</v>
      </c>
      <c r="BA11" s="468">
        <f ca="1">REVENUE!BA30</f>
        <v>0</v>
      </c>
      <c r="BB11" s="468">
        <f ca="1">REVENUE!BB30</f>
        <v>0</v>
      </c>
      <c r="BC11" s="468">
        <f ca="1">REVENUE!BC30</f>
        <v>0</v>
      </c>
      <c r="BD11" s="468">
        <f ca="1">REVENUE!BD30</f>
        <v>0</v>
      </c>
      <c r="BE11" s="468">
        <f ca="1">REVENUE!BE30</f>
        <v>0</v>
      </c>
      <c r="BF11" s="468">
        <f ca="1">REVENUE!BF30</f>
        <v>0</v>
      </c>
      <c r="BG11" s="468">
        <f ca="1">REVENUE!BG30</f>
        <v>0</v>
      </c>
      <c r="BH11" s="468">
        <f ca="1">REVENUE!BH30</f>
        <v>0</v>
      </c>
      <c r="BI11" s="468">
        <f ca="1">REVENUE!BI30</f>
        <v>0</v>
      </c>
      <c r="BJ11" s="468">
        <f ca="1">REVENUE!BJ30</f>
        <v>0</v>
      </c>
      <c r="BK11" s="468">
        <f ca="1">REVENUE!BK30</f>
        <v>0</v>
      </c>
      <c r="BL11" s="468">
        <f ca="1">REVENUE!BL30</f>
        <v>0</v>
      </c>
      <c r="BM11" s="468">
        <f ca="1">REVENUE!BM30</f>
        <v>0</v>
      </c>
      <c r="BN11" s="468">
        <f ca="1">REVENUE!BN30</f>
        <v>0</v>
      </c>
      <c r="BO11" s="468">
        <f ca="1">REVENUE!BO30</f>
        <v>0</v>
      </c>
      <c r="BP11" s="468">
        <f ca="1">REVENUE!BP30</f>
        <v>0</v>
      </c>
      <c r="BQ11" s="468">
        <f ca="1">REVENUE!BQ30</f>
        <v>0</v>
      </c>
      <c r="BR11" s="468">
        <f ca="1">REVENUE!BR30</f>
        <v>0</v>
      </c>
    </row>
    <row r="12" spans="2:74" ht="25" customHeight="1" outlineLevel="1">
      <c r="B12" s="437" t="s">
        <v>43</v>
      </c>
      <c r="C12" s="468">
        <f>REVENUE!C41</f>
        <v>0</v>
      </c>
      <c r="D12" s="468">
        <f>REVENUE!D41</f>
        <v>0</v>
      </c>
      <c r="E12" s="468">
        <f>REVENUE!E41</f>
        <v>0</v>
      </c>
      <c r="F12" s="468">
        <f>REVENUE!F41</f>
        <v>0</v>
      </c>
      <c r="G12" s="468">
        <f>REVENUE!G41</f>
        <v>0</v>
      </c>
      <c r="H12" s="468">
        <f>REVENUE!H41</f>
        <v>0</v>
      </c>
      <c r="I12" s="468">
        <f>REVENUE!I41</f>
        <v>0</v>
      </c>
      <c r="J12" s="468">
        <f>REVENUE!J41</f>
        <v>0</v>
      </c>
      <c r="K12" s="468">
        <f ca="1">REVENUE!K41</f>
        <v>0</v>
      </c>
      <c r="L12" s="468">
        <f ca="1">REVENUE!L41</f>
        <v>0</v>
      </c>
      <c r="M12" s="468">
        <f ca="1">REVENUE!M41</f>
        <v>0</v>
      </c>
      <c r="N12" s="468">
        <f ca="1">REVENUE!N41</f>
        <v>0</v>
      </c>
      <c r="O12" s="468">
        <f ca="1">REVENUE!O41</f>
        <v>0</v>
      </c>
      <c r="P12" s="468">
        <f ca="1">REVENUE!P41</f>
        <v>0</v>
      </c>
      <c r="Q12" s="468">
        <f ca="1">REVENUE!Q41</f>
        <v>0</v>
      </c>
      <c r="R12" s="468">
        <f ca="1">REVENUE!R41</f>
        <v>0</v>
      </c>
      <c r="S12" s="468">
        <f ca="1">REVENUE!S41</f>
        <v>0</v>
      </c>
      <c r="T12" s="468">
        <f ca="1">REVENUE!T41</f>
        <v>0</v>
      </c>
      <c r="U12" s="468">
        <f ca="1">REVENUE!U41</f>
        <v>0</v>
      </c>
      <c r="V12" s="468">
        <f ca="1">REVENUE!V41</f>
        <v>0</v>
      </c>
      <c r="W12" s="468">
        <f ca="1">REVENUE!W41</f>
        <v>0</v>
      </c>
      <c r="X12" s="468">
        <f ca="1">REVENUE!X41</f>
        <v>0</v>
      </c>
      <c r="Y12" s="468">
        <f ca="1">REVENUE!Y41</f>
        <v>0</v>
      </c>
      <c r="Z12" s="468">
        <f ca="1">REVENUE!Z41</f>
        <v>0</v>
      </c>
      <c r="AA12" s="468">
        <f ca="1">REVENUE!AA41</f>
        <v>0</v>
      </c>
      <c r="AB12" s="468">
        <f ca="1">REVENUE!AB41</f>
        <v>0</v>
      </c>
      <c r="AC12" s="468">
        <f ca="1">REVENUE!AC41</f>
        <v>0</v>
      </c>
      <c r="AD12" s="468">
        <f ca="1">REVENUE!AD41</f>
        <v>0</v>
      </c>
      <c r="AE12" s="468">
        <f ca="1">REVENUE!AE41</f>
        <v>0</v>
      </c>
      <c r="AF12" s="468">
        <f ca="1">REVENUE!AF41</f>
        <v>0</v>
      </c>
      <c r="AG12" s="468">
        <f ca="1">REVENUE!AG41</f>
        <v>0</v>
      </c>
      <c r="AH12" s="468">
        <f ca="1">REVENUE!AH41</f>
        <v>0</v>
      </c>
      <c r="AI12" s="468">
        <f ca="1">REVENUE!AI41</f>
        <v>0</v>
      </c>
      <c r="AJ12" s="468">
        <f ca="1">REVENUE!AJ41</f>
        <v>0</v>
      </c>
      <c r="AK12" s="468">
        <f ca="1">REVENUE!AK41</f>
        <v>0</v>
      </c>
      <c r="AL12" s="468">
        <f ca="1">REVENUE!AL41</f>
        <v>0</v>
      </c>
      <c r="AM12" s="468">
        <f ca="1">REVENUE!AM41</f>
        <v>0</v>
      </c>
      <c r="AN12" s="468">
        <f ca="1">REVENUE!AN41</f>
        <v>0</v>
      </c>
      <c r="AO12" s="468">
        <f ca="1">REVENUE!AO41</f>
        <v>0</v>
      </c>
      <c r="AP12" s="468">
        <f ca="1">REVENUE!AP41</f>
        <v>0</v>
      </c>
      <c r="AQ12" s="468">
        <f ca="1">REVENUE!AQ41</f>
        <v>0</v>
      </c>
      <c r="AR12" s="468">
        <f ca="1">REVENUE!AR41</f>
        <v>0</v>
      </c>
      <c r="AS12" s="468">
        <f ca="1">REVENUE!AS41</f>
        <v>0</v>
      </c>
      <c r="AT12" s="468">
        <f ca="1">REVENUE!AT41</f>
        <v>0</v>
      </c>
      <c r="AU12" s="468">
        <f ca="1">REVENUE!AU41</f>
        <v>0</v>
      </c>
      <c r="AV12" s="468">
        <f ca="1">REVENUE!AV41</f>
        <v>0</v>
      </c>
      <c r="AW12" s="468">
        <f ca="1">REVENUE!AW41</f>
        <v>0</v>
      </c>
      <c r="AX12" s="468">
        <f ca="1">REVENUE!AX41</f>
        <v>0</v>
      </c>
      <c r="AY12" s="468">
        <f ca="1">REVENUE!AY41</f>
        <v>0</v>
      </c>
      <c r="AZ12" s="468">
        <f ca="1">REVENUE!AZ41</f>
        <v>0</v>
      </c>
      <c r="BA12" s="468">
        <f ca="1">REVENUE!BA41</f>
        <v>0</v>
      </c>
      <c r="BB12" s="468">
        <f ca="1">REVENUE!BB41</f>
        <v>0</v>
      </c>
      <c r="BC12" s="468">
        <f ca="1">REVENUE!BC41</f>
        <v>0</v>
      </c>
      <c r="BD12" s="468">
        <f ca="1">REVENUE!BD41</f>
        <v>0</v>
      </c>
      <c r="BE12" s="468">
        <f ca="1">REVENUE!BE41</f>
        <v>0</v>
      </c>
      <c r="BF12" s="468">
        <f ca="1">REVENUE!BF41</f>
        <v>0</v>
      </c>
      <c r="BG12" s="468">
        <f ca="1">REVENUE!BG41</f>
        <v>0</v>
      </c>
      <c r="BH12" s="468">
        <f ca="1">REVENUE!BH41</f>
        <v>0</v>
      </c>
      <c r="BI12" s="468">
        <f ca="1">REVENUE!BI41</f>
        <v>0</v>
      </c>
      <c r="BJ12" s="468">
        <f ca="1">REVENUE!BJ41</f>
        <v>0</v>
      </c>
      <c r="BK12" s="468">
        <f ca="1">REVENUE!BK41</f>
        <v>0</v>
      </c>
      <c r="BL12" s="468">
        <f ca="1">REVENUE!BL41</f>
        <v>0</v>
      </c>
      <c r="BM12" s="468">
        <f ca="1">REVENUE!BM41</f>
        <v>0</v>
      </c>
      <c r="BN12" s="468">
        <f ca="1">REVENUE!BN41</f>
        <v>0</v>
      </c>
      <c r="BO12" s="468">
        <f ca="1">REVENUE!BO41</f>
        <v>0</v>
      </c>
      <c r="BP12" s="468">
        <f ca="1">REVENUE!BP41</f>
        <v>0</v>
      </c>
      <c r="BQ12" s="468">
        <f ca="1">REVENUE!BQ41</f>
        <v>0</v>
      </c>
      <c r="BR12" s="468">
        <f ca="1">REVENUE!BR41</f>
        <v>0</v>
      </c>
    </row>
    <row r="13" spans="2:74" ht="25" customHeight="1" outlineLevel="1">
      <c r="B13" s="437" t="s">
        <v>44</v>
      </c>
      <c r="C13" s="468">
        <f>REVENUE!C52</f>
        <v>0</v>
      </c>
      <c r="D13" s="468">
        <f>REVENUE!D52</f>
        <v>0</v>
      </c>
      <c r="E13" s="468">
        <f>REVENUE!E52</f>
        <v>0</v>
      </c>
      <c r="F13" s="468">
        <f>REVENUE!F52</f>
        <v>0</v>
      </c>
      <c r="G13" s="468">
        <f>REVENUE!G52</f>
        <v>0</v>
      </c>
      <c r="H13" s="468">
        <f>REVENUE!H52</f>
        <v>0</v>
      </c>
      <c r="I13" s="468">
        <f>REVENUE!I52</f>
        <v>0</v>
      </c>
      <c r="J13" s="468">
        <f>REVENUE!J52</f>
        <v>0</v>
      </c>
      <c r="K13" s="468">
        <f ca="1">REVENUE!K52</f>
        <v>0</v>
      </c>
      <c r="L13" s="468">
        <f ca="1">REVENUE!L52</f>
        <v>0</v>
      </c>
      <c r="M13" s="468">
        <f ca="1">REVENUE!M52</f>
        <v>0</v>
      </c>
      <c r="N13" s="468">
        <f ca="1">REVENUE!N52</f>
        <v>0</v>
      </c>
      <c r="O13" s="468">
        <f ca="1">REVENUE!O52</f>
        <v>0</v>
      </c>
      <c r="P13" s="468">
        <f ca="1">REVENUE!P52</f>
        <v>0</v>
      </c>
      <c r="Q13" s="468">
        <f ca="1">REVENUE!Q52</f>
        <v>0</v>
      </c>
      <c r="R13" s="468">
        <f ca="1">REVENUE!R52</f>
        <v>0</v>
      </c>
      <c r="S13" s="468">
        <f ca="1">REVENUE!S52</f>
        <v>0</v>
      </c>
      <c r="T13" s="468">
        <f ca="1">REVENUE!T52</f>
        <v>0</v>
      </c>
      <c r="U13" s="468">
        <f ca="1">REVENUE!U52</f>
        <v>0</v>
      </c>
      <c r="V13" s="468">
        <f ca="1">REVENUE!V52</f>
        <v>0</v>
      </c>
      <c r="W13" s="468">
        <f ca="1">REVENUE!W52</f>
        <v>0</v>
      </c>
      <c r="X13" s="468">
        <f ca="1">REVENUE!X52</f>
        <v>0</v>
      </c>
      <c r="Y13" s="468">
        <f ca="1">REVENUE!Y52</f>
        <v>0</v>
      </c>
      <c r="Z13" s="468">
        <f ca="1">REVENUE!Z52</f>
        <v>0</v>
      </c>
      <c r="AA13" s="468">
        <f ca="1">REVENUE!AA52</f>
        <v>0</v>
      </c>
      <c r="AB13" s="468">
        <f ca="1">REVENUE!AB52</f>
        <v>0</v>
      </c>
      <c r="AC13" s="468">
        <f ca="1">REVENUE!AC52</f>
        <v>0</v>
      </c>
      <c r="AD13" s="468">
        <f ca="1">REVENUE!AD52</f>
        <v>0</v>
      </c>
      <c r="AE13" s="468">
        <f ca="1">REVENUE!AE52</f>
        <v>0</v>
      </c>
      <c r="AF13" s="468">
        <f ca="1">REVENUE!AF52</f>
        <v>0</v>
      </c>
      <c r="AG13" s="468">
        <f ca="1">REVENUE!AG52</f>
        <v>0</v>
      </c>
      <c r="AH13" s="468">
        <f ca="1">REVENUE!AH52</f>
        <v>0</v>
      </c>
      <c r="AI13" s="468">
        <f ca="1">REVENUE!AI52</f>
        <v>0</v>
      </c>
      <c r="AJ13" s="468">
        <f ca="1">REVENUE!AJ52</f>
        <v>0</v>
      </c>
      <c r="AK13" s="468">
        <f ca="1">REVENUE!AK52</f>
        <v>0</v>
      </c>
      <c r="AL13" s="468">
        <f ca="1">REVENUE!AL52</f>
        <v>0</v>
      </c>
      <c r="AM13" s="468">
        <f ca="1">REVENUE!AM52</f>
        <v>0</v>
      </c>
      <c r="AN13" s="468">
        <f ca="1">REVENUE!AN52</f>
        <v>0</v>
      </c>
      <c r="AO13" s="468">
        <f ca="1">REVENUE!AO52</f>
        <v>0</v>
      </c>
      <c r="AP13" s="468">
        <f ca="1">REVENUE!AP52</f>
        <v>0</v>
      </c>
      <c r="AQ13" s="468">
        <f ca="1">REVENUE!AQ52</f>
        <v>0</v>
      </c>
      <c r="AR13" s="468">
        <f ca="1">REVENUE!AR52</f>
        <v>0</v>
      </c>
      <c r="AS13" s="468">
        <f ca="1">REVENUE!AS52</f>
        <v>0</v>
      </c>
      <c r="AT13" s="468">
        <f ca="1">REVENUE!AT52</f>
        <v>0</v>
      </c>
      <c r="AU13" s="468">
        <f ca="1">REVENUE!AU52</f>
        <v>0</v>
      </c>
      <c r="AV13" s="468">
        <f ca="1">REVENUE!AV52</f>
        <v>0</v>
      </c>
      <c r="AW13" s="468">
        <f ca="1">REVENUE!AW52</f>
        <v>0</v>
      </c>
      <c r="AX13" s="468">
        <f ca="1">REVENUE!AX52</f>
        <v>0</v>
      </c>
      <c r="AY13" s="468">
        <f ca="1">REVENUE!AY52</f>
        <v>0</v>
      </c>
      <c r="AZ13" s="468">
        <f ca="1">REVENUE!AZ52</f>
        <v>0</v>
      </c>
      <c r="BA13" s="468">
        <f ca="1">REVENUE!BA52</f>
        <v>0</v>
      </c>
      <c r="BB13" s="468">
        <f ca="1">REVENUE!BB52</f>
        <v>0</v>
      </c>
      <c r="BC13" s="468">
        <f ca="1">REVENUE!BC52</f>
        <v>0</v>
      </c>
      <c r="BD13" s="468">
        <f ca="1">REVENUE!BD52</f>
        <v>0</v>
      </c>
      <c r="BE13" s="468">
        <f ca="1">REVENUE!BE52</f>
        <v>0</v>
      </c>
      <c r="BF13" s="468">
        <f ca="1">REVENUE!BF52</f>
        <v>0</v>
      </c>
      <c r="BG13" s="468">
        <f ca="1">REVENUE!BG52</f>
        <v>0</v>
      </c>
      <c r="BH13" s="468">
        <f ca="1">REVENUE!BH52</f>
        <v>0</v>
      </c>
      <c r="BI13" s="468">
        <f ca="1">REVENUE!BI52</f>
        <v>0</v>
      </c>
      <c r="BJ13" s="468">
        <f ca="1">REVENUE!BJ52</f>
        <v>0</v>
      </c>
      <c r="BK13" s="468">
        <f ca="1">REVENUE!BK52</f>
        <v>0</v>
      </c>
      <c r="BL13" s="468">
        <f ca="1">REVENUE!BL52</f>
        <v>0</v>
      </c>
      <c r="BM13" s="468">
        <f ca="1">REVENUE!BM52</f>
        <v>0</v>
      </c>
      <c r="BN13" s="468">
        <f ca="1">REVENUE!BN52</f>
        <v>0</v>
      </c>
      <c r="BO13" s="468">
        <f ca="1">REVENUE!BO52</f>
        <v>0</v>
      </c>
      <c r="BP13" s="468">
        <f ca="1">REVENUE!BP52</f>
        <v>0</v>
      </c>
      <c r="BQ13" s="468">
        <f ca="1">REVENUE!BQ52</f>
        <v>0</v>
      </c>
      <c r="BR13" s="468">
        <f ca="1">REVENUE!BR52</f>
        <v>0</v>
      </c>
    </row>
    <row r="14" spans="2:74" ht="25" customHeight="1" outlineLevel="1">
      <c r="B14" s="437" t="s">
        <v>45</v>
      </c>
      <c r="C14" s="468">
        <f>REVENUE!C63</f>
        <v>0</v>
      </c>
      <c r="D14" s="468">
        <f>REVENUE!D63</f>
        <v>0</v>
      </c>
      <c r="E14" s="468">
        <f>REVENUE!E63</f>
        <v>0</v>
      </c>
      <c r="F14" s="468">
        <f>REVENUE!F63</f>
        <v>0</v>
      </c>
      <c r="G14" s="468">
        <f>REVENUE!G63</f>
        <v>0</v>
      </c>
      <c r="H14" s="468">
        <f>REVENUE!H63</f>
        <v>0</v>
      </c>
      <c r="I14" s="468">
        <f>REVENUE!I63</f>
        <v>0</v>
      </c>
      <c r="J14" s="468">
        <f>REVENUE!J63</f>
        <v>0</v>
      </c>
      <c r="K14" s="468">
        <f ca="1">REVENUE!K63</f>
        <v>94161864.406779662</v>
      </c>
      <c r="L14" s="468">
        <f ca="1">REVENUE!L63</f>
        <v>176851038.13559321</v>
      </c>
      <c r="M14" s="468">
        <f ca="1">REVENUE!M63</f>
        <v>269308948.56991524</v>
      </c>
      <c r="N14" s="468">
        <f ca="1">REVENUE!N63</f>
        <v>353018699.80283368</v>
      </c>
      <c r="O14" s="468">
        <f ca="1">REVENUE!O63</f>
        <v>444854021.90031421</v>
      </c>
      <c r="P14" s="468">
        <f ca="1">REVENUE!P63</f>
        <v>569149669.09921026</v>
      </c>
      <c r="Q14" s="468">
        <f ca="1">REVENUE!Q63</f>
        <v>730959755.82222283</v>
      </c>
      <c r="R14" s="468">
        <f ca="1">REVENUE!R63</f>
        <v>894805487.80863929</v>
      </c>
      <c r="S14" s="468">
        <f ca="1">REVENUE!S63</f>
        <v>1065021361.424364</v>
      </c>
      <c r="T14" s="468">
        <f ca="1">REVENUE!T63</f>
        <v>1208761501.0042334</v>
      </c>
      <c r="U14" s="468">
        <f ca="1">REVENUE!U63</f>
        <v>1385241747.7458003</v>
      </c>
      <c r="V14" s="468">
        <f ca="1">REVENUE!V63</f>
        <v>1587456285.0867286</v>
      </c>
      <c r="W14" s="468">
        <f ca="1">REVENUE!W63</f>
        <v>1742625164.9233963</v>
      </c>
      <c r="X14" s="468">
        <f ca="1">REVENUE!X63</f>
        <v>1886932890.6420121</v>
      </c>
      <c r="Y14" s="468">
        <f ca="1">REVENUE!Y63</f>
        <v>2074295314.7724781</v>
      </c>
      <c r="Z14" s="468">
        <f ca="1">REVENUE!Z63</f>
        <v>2249758043.074687</v>
      </c>
      <c r="AA14" s="468">
        <f ca="1">REVENUE!AA63</f>
        <v>2456693510.3805737</v>
      </c>
      <c r="AB14" s="468">
        <f ca="1">REVENUE!AB63</f>
        <v>2760413694.5855532</v>
      </c>
      <c r="AC14" s="468">
        <f ca="1">REVENUE!AC63</f>
        <v>3165126809.3600273</v>
      </c>
      <c r="AD14" s="468">
        <f ca="1">REVENUE!AD63</f>
        <v>3557247774.6421695</v>
      </c>
      <c r="AE14" s="468">
        <f ca="1">REVENUE!AE63</f>
        <v>3939552677.5998478</v>
      </c>
      <c r="AF14" s="468">
        <f ca="1">REVENUE!AF63</f>
        <v>4223408719.9688101</v>
      </c>
      <c r="AG14" s="468">
        <f ca="1">REVENUE!AG63</f>
        <v>4549227487.7671013</v>
      </c>
      <c r="AH14" s="468">
        <f ca="1">REVENUE!AH63</f>
        <v>4889585564.060894</v>
      </c>
      <c r="AI14" s="468">
        <f ca="1">REVENUE!AI63</f>
        <v>6418072909.7448473</v>
      </c>
      <c r="AJ14" s="468">
        <f ca="1">REVENUE!AJ63</f>
        <v>6613683109.9843683</v>
      </c>
      <c r="AK14" s="468">
        <f ca="1">REVENUE!AK63</f>
        <v>6863806718.4383755</v>
      </c>
      <c r="AL14" s="468">
        <f ca="1">REVENUE!AL63</f>
        <v>7054925796.0655289</v>
      </c>
      <c r="AM14" s="468">
        <f ca="1">REVENUE!AM63</f>
        <v>7273658994.4559317</v>
      </c>
      <c r="AN14" s="468">
        <f ca="1">REVENUE!AN63</f>
        <v>7629010204.0763044</v>
      </c>
      <c r="AO14" s="468">
        <f ca="1">REVENUE!AO63</f>
        <v>8116182958.1552286</v>
      </c>
      <c r="AP14" s="468">
        <f ca="1">REVENUE!AP63</f>
        <v>8552797574.5536671</v>
      </c>
      <c r="AQ14" s="468">
        <f ca="1">REVENUE!AQ63</f>
        <v>8950855473.0993309</v>
      </c>
      <c r="AR14" s="468">
        <f ca="1">REVENUE!AR63</f>
        <v>9190177470.529501</v>
      </c>
      <c r="AS14" s="468">
        <f ca="1">REVENUE!AS63</f>
        <v>9478378786.4621277</v>
      </c>
      <c r="AT14" s="468">
        <f ca="1">REVENUE!AT63</f>
        <v>9778910303.5582981</v>
      </c>
      <c r="AU14" s="468">
        <f ca="1">REVENUE!AU63</f>
        <v>9894859994.1427345</v>
      </c>
      <c r="AV14" s="468">
        <f ca="1">REVENUE!AV63</f>
        <v>9942105934.9462719</v>
      </c>
      <c r="AW14" s="468">
        <f ca="1">REVENUE!AW63</f>
        <v>10048111946.409094</v>
      </c>
      <c r="AX14" s="468">
        <f ca="1">REVENUE!AX63</f>
        <v>10095680005.35503</v>
      </c>
      <c r="AY14" s="468">
        <f ca="1">REVENUE!AY63</f>
        <v>10175295237.196293</v>
      </c>
      <c r="AZ14" s="468">
        <f ca="1">REVENUE!AZ63</f>
        <v>10398363505.175026</v>
      </c>
      <c r="BA14" s="468">
        <f ca="1">REVENUE!BA63</f>
        <v>10759192536.705248</v>
      </c>
      <c r="BB14" s="468">
        <f ca="1">REVENUE!BB63</f>
        <v>11072522114.997452</v>
      </c>
      <c r="BC14" s="468">
        <f ca="1">REVENUE!BC63</f>
        <v>11351163925.173653</v>
      </c>
      <c r="BD14" s="468">
        <f ca="1">REVENUE!BD63</f>
        <v>11474272730.737972</v>
      </c>
      <c r="BE14" s="468">
        <f ca="1">REVENUE!BE63</f>
        <v>11651414688.597862</v>
      </c>
      <c r="BF14" s="468">
        <f ca="1">REVENUE!BF63</f>
        <v>11845626166.935192</v>
      </c>
      <c r="BG14" s="468">
        <f ca="1">REVENUE!BG63</f>
        <v>13073372458.575716</v>
      </c>
      <c r="BH14" s="468">
        <f ca="1">REVENUE!BH63</f>
        <v>13017901177.367985</v>
      </c>
      <c r="BI14" s="468">
        <f ca="1">REVENUE!BI63</f>
        <v>13032376423.932827</v>
      </c>
      <c r="BJ14" s="468">
        <f ca="1">REVENUE!BJ63</f>
        <v>12987251788.108755</v>
      </c>
      <c r="BK14" s="468">
        <f ca="1">REVENUE!BK63</f>
        <v>12982189638.49637</v>
      </c>
      <c r="BL14" s="468">
        <f ca="1">REVENUE!BL63</f>
        <v>13139808438.741573</v>
      </c>
      <c r="BM14" s="468">
        <f ca="1">REVENUE!BM63</f>
        <v>13453592865.008045</v>
      </c>
      <c r="BN14" s="468">
        <f ca="1">REVENUE!BN63</f>
        <v>13719128488.947456</v>
      </c>
      <c r="BO14" s="468">
        <f ca="1">REVENUE!BO63</f>
        <v>13950340036.518366</v>
      </c>
      <c r="BP14" s="468">
        <f ca="1">REVENUE!BP63</f>
        <v>14013897919.111973</v>
      </c>
      <c r="BQ14" s="468">
        <f ca="1">REVENUE!BQ63</f>
        <v>14140577682.71167</v>
      </c>
      <c r="BR14" s="468">
        <f ca="1">REVENUE!BR63</f>
        <v>14289451509.903034</v>
      </c>
    </row>
    <row r="15" spans="2:74" ht="25" customHeight="1" outlineLevel="1">
      <c r="B15" s="437" t="s">
        <v>46</v>
      </c>
      <c r="C15" s="468">
        <f>REVENUE!C74</f>
        <v>0</v>
      </c>
      <c r="D15" s="468">
        <f>REVENUE!D74</f>
        <v>0</v>
      </c>
      <c r="E15" s="468">
        <f>REVENUE!E74</f>
        <v>0</v>
      </c>
      <c r="F15" s="468">
        <f>REVENUE!F74</f>
        <v>0</v>
      </c>
      <c r="G15" s="468">
        <f>REVENUE!G74</f>
        <v>0</v>
      </c>
      <c r="H15" s="468">
        <f>REVENUE!H74</f>
        <v>0</v>
      </c>
      <c r="I15" s="468">
        <f>REVENUE!I74</f>
        <v>0</v>
      </c>
      <c r="J15" s="468">
        <f>REVENUE!J74</f>
        <v>0</v>
      </c>
      <c r="K15" s="468">
        <f ca="1">REVENUE!K74</f>
        <v>0</v>
      </c>
      <c r="L15" s="468">
        <f ca="1">REVENUE!L74</f>
        <v>0</v>
      </c>
      <c r="M15" s="468">
        <f ca="1">REVENUE!M74</f>
        <v>0</v>
      </c>
      <c r="N15" s="468">
        <f ca="1">REVENUE!N74</f>
        <v>0</v>
      </c>
      <c r="O15" s="468">
        <f ca="1">REVENUE!O74</f>
        <v>0</v>
      </c>
      <c r="P15" s="468">
        <f ca="1">REVENUE!P74</f>
        <v>0</v>
      </c>
      <c r="Q15" s="468">
        <f ca="1">REVENUE!Q74</f>
        <v>0</v>
      </c>
      <c r="R15" s="468">
        <f ca="1">REVENUE!R74</f>
        <v>0</v>
      </c>
      <c r="S15" s="468">
        <f ca="1">REVENUE!S74</f>
        <v>0</v>
      </c>
      <c r="T15" s="468">
        <f ca="1">REVENUE!T74</f>
        <v>0</v>
      </c>
      <c r="U15" s="468">
        <f ca="1">REVENUE!U74</f>
        <v>0</v>
      </c>
      <c r="V15" s="468">
        <f ca="1">REVENUE!V74</f>
        <v>0</v>
      </c>
      <c r="W15" s="468">
        <f ca="1">REVENUE!W74</f>
        <v>0</v>
      </c>
      <c r="X15" s="468">
        <f ca="1">REVENUE!X74</f>
        <v>0</v>
      </c>
      <c r="Y15" s="468">
        <f ca="1">REVENUE!Y74</f>
        <v>0</v>
      </c>
      <c r="Z15" s="468">
        <f ca="1">REVENUE!Z74</f>
        <v>0</v>
      </c>
      <c r="AA15" s="468">
        <f ca="1">REVENUE!AA74</f>
        <v>0</v>
      </c>
      <c r="AB15" s="468">
        <f ca="1">REVENUE!AB74</f>
        <v>0</v>
      </c>
      <c r="AC15" s="468">
        <f ca="1">REVENUE!AC74</f>
        <v>0</v>
      </c>
      <c r="AD15" s="468">
        <f ca="1">REVENUE!AD74</f>
        <v>0</v>
      </c>
      <c r="AE15" s="468">
        <f ca="1">REVENUE!AE74</f>
        <v>0</v>
      </c>
      <c r="AF15" s="468">
        <f ca="1">REVENUE!AF74</f>
        <v>0</v>
      </c>
      <c r="AG15" s="468">
        <f ca="1">REVENUE!AG74</f>
        <v>0</v>
      </c>
      <c r="AH15" s="468">
        <f ca="1">REVENUE!AH74</f>
        <v>0</v>
      </c>
      <c r="AI15" s="468">
        <f ca="1">REVENUE!AI74</f>
        <v>0</v>
      </c>
      <c r="AJ15" s="468">
        <f ca="1">REVENUE!AJ74</f>
        <v>0</v>
      </c>
      <c r="AK15" s="468">
        <f ca="1">REVENUE!AK74</f>
        <v>0</v>
      </c>
      <c r="AL15" s="468">
        <f ca="1">REVENUE!AL74</f>
        <v>0</v>
      </c>
      <c r="AM15" s="468">
        <f ca="1">REVENUE!AM74</f>
        <v>0</v>
      </c>
      <c r="AN15" s="468">
        <f ca="1">REVENUE!AN74</f>
        <v>0</v>
      </c>
      <c r="AO15" s="468">
        <f ca="1">REVENUE!AO74</f>
        <v>0</v>
      </c>
      <c r="AP15" s="468">
        <f ca="1">REVENUE!AP74</f>
        <v>0</v>
      </c>
      <c r="AQ15" s="468">
        <f ca="1">REVENUE!AQ74</f>
        <v>0</v>
      </c>
      <c r="AR15" s="468">
        <f ca="1">REVENUE!AR74</f>
        <v>0</v>
      </c>
      <c r="AS15" s="468">
        <f ca="1">REVENUE!AS74</f>
        <v>0</v>
      </c>
      <c r="AT15" s="468">
        <f ca="1">REVENUE!AT74</f>
        <v>0</v>
      </c>
      <c r="AU15" s="468">
        <f ca="1">REVENUE!AU74</f>
        <v>0</v>
      </c>
      <c r="AV15" s="468">
        <f ca="1">REVENUE!AV74</f>
        <v>0</v>
      </c>
      <c r="AW15" s="468">
        <f ca="1">REVENUE!AW74</f>
        <v>0</v>
      </c>
      <c r="AX15" s="468">
        <f ca="1">REVENUE!AX74</f>
        <v>0</v>
      </c>
      <c r="AY15" s="468">
        <f ca="1">REVENUE!AY74</f>
        <v>0</v>
      </c>
      <c r="AZ15" s="468">
        <f ca="1">REVENUE!AZ74</f>
        <v>0</v>
      </c>
      <c r="BA15" s="468">
        <f ca="1">REVENUE!BA74</f>
        <v>0</v>
      </c>
      <c r="BB15" s="468">
        <f ca="1">REVENUE!BB74</f>
        <v>0</v>
      </c>
      <c r="BC15" s="468">
        <f ca="1">REVENUE!BC74</f>
        <v>0</v>
      </c>
      <c r="BD15" s="468">
        <f ca="1">REVENUE!BD74</f>
        <v>0</v>
      </c>
      <c r="BE15" s="468">
        <f ca="1">REVENUE!BE74</f>
        <v>0</v>
      </c>
      <c r="BF15" s="468">
        <f ca="1">REVENUE!BF74</f>
        <v>0</v>
      </c>
      <c r="BG15" s="468">
        <f ca="1">REVENUE!BG74</f>
        <v>0</v>
      </c>
      <c r="BH15" s="468">
        <f ca="1">REVENUE!BH74</f>
        <v>0</v>
      </c>
      <c r="BI15" s="468">
        <f ca="1">REVENUE!BI74</f>
        <v>0</v>
      </c>
      <c r="BJ15" s="468">
        <f ca="1">REVENUE!BJ74</f>
        <v>0</v>
      </c>
      <c r="BK15" s="468">
        <f ca="1">REVENUE!BK74</f>
        <v>0</v>
      </c>
      <c r="BL15" s="468">
        <f ca="1">REVENUE!BL74</f>
        <v>0</v>
      </c>
      <c r="BM15" s="468">
        <f ca="1">REVENUE!BM74</f>
        <v>0</v>
      </c>
      <c r="BN15" s="468">
        <f ca="1">REVENUE!BN74</f>
        <v>0</v>
      </c>
      <c r="BO15" s="468">
        <f ca="1">REVENUE!BO74</f>
        <v>0</v>
      </c>
      <c r="BP15" s="468">
        <f ca="1">REVENUE!BP74</f>
        <v>0</v>
      </c>
      <c r="BQ15" s="468">
        <f ca="1">REVENUE!BQ74</f>
        <v>0</v>
      </c>
      <c r="BR15" s="468">
        <f ca="1">REVENUE!BR74</f>
        <v>0</v>
      </c>
    </row>
    <row r="16" spans="2:74" ht="25" customHeight="1" outlineLevel="1">
      <c r="B16" s="437" t="s">
        <v>47</v>
      </c>
      <c r="C16" s="468">
        <f>REVENUE!C85</f>
        <v>0</v>
      </c>
      <c r="D16" s="468">
        <f>REVENUE!D85</f>
        <v>0</v>
      </c>
      <c r="E16" s="468">
        <f>REVENUE!E85</f>
        <v>0</v>
      </c>
      <c r="F16" s="468">
        <f>REVENUE!F85</f>
        <v>0</v>
      </c>
      <c r="G16" s="468">
        <f>REVENUE!G85</f>
        <v>0</v>
      </c>
      <c r="H16" s="468">
        <f>REVENUE!H85</f>
        <v>0</v>
      </c>
      <c r="I16" s="468">
        <f>REVENUE!I85</f>
        <v>0</v>
      </c>
      <c r="J16" s="468">
        <f>REVENUE!J85</f>
        <v>0</v>
      </c>
      <c r="K16" s="468">
        <f ca="1">REVENUE!K85</f>
        <v>0</v>
      </c>
      <c r="L16" s="468">
        <f ca="1">REVENUE!L85</f>
        <v>0</v>
      </c>
      <c r="M16" s="468">
        <f ca="1">REVENUE!M85</f>
        <v>0</v>
      </c>
      <c r="N16" s="468">
        <f ca="1">REVENUE!N85</f>
        <v>0</v>
      </c>
      <c r="O16" s="468">
        <f ca="1">REVENUE!O85</f>
        <v>0</v>
      </c>
      <c r="P16" s="468">
        <f ca="1">REVENUE!P85</f>
        <v>0</v>
      </c>
      <c r="Q16" s="468">
        <f ca="1">REVENUE!Q85</f>
        <v>0</v>
      </c>
      <c r="R16" s="468">
        <f ca="1">REVENUE!R85</f>
        <v>0</v>
      </c>
      <c r="S16" s="468">
        <f ca="1">REVENUE!S85</f>
        <v>0</v>
      </c>
      <c r="T16" s="468">
        <f ca="1">REVENUE!T85</f>
        <v>0</v>
      </c>
      <c r="U16" s="468">
        <f ca="1">REVENUE!U85</f>
        <v>0</v>
      </c>
      <c r="V16" s="468">
        <f ca="1">REVENUE!V85</f>
        <v>0</v>
      </c>
      <c r="W16" s="468">
        <f ca="1">REVENUE!W85</f>
        <v>0</v>
      </c>
      <c r="X16" s="468">
        <f ca="1">REVENUE!X85</f>
        <v>0</v>
      </c>
      <c r="Y16" s="468">
        <f ca="1">REVENUE!Y85</f>
        <v>0</v>
      </c>
      <c r="Z16" s="468">
        <f ca="1">REVENUE!Z85</f>
        <v>0</v>
      </c>
      <c r="AA16" s="468">
        <f ca="1">REVENUE!AA85</f>
        <v>0</v>
      </c>
      <c r="AB16" s="468">
        <f ca="1">REVENUE!AB85</f>
        <v>0</v>
      </c>
      <c r="AC16" s="468">
        <f ca="1">REVENUE!AC85</f>
        <v>0</v>
      </c>
      <c r="AD16" s="468">
        <f ca="1">REVENUE!AD85</f>
        <v>0</v>
      </c>
      <c r="AE16" s="468">
        <f ca="1">REVENUE!AE85</f>
        <v>0</v>
      </c>
      <c r="AF16" s="468">
        <f ca="1">REVENUE!AF85</f>
        <v>0</v>
      </c>
      <c r="AG16" s="468">
        <f ca="1">REVENUE!AG85</f>
        <v>0</v>
      </c>
      <c r="AH16" s="468">
        <f ca="1">REVENUE!AH85</f>
        <v>0</v>
      </c>
      <c r="AI16" s="468">
        <f ca="1">REVENUE!AI85</f>
        <v>0</v>
      </c>
      <c r="AJ16" s="468">
        <f ca="1">REVENUE!AJ85</f>
        <v>0</v>
      </c>
      <c r="AK16" s="468">
        <f ca="1">REVENUE!AK85</f>
        <v>0</v>
      </c>
      <c r="AL16" s="468">
        <f ca="1">REVENUE!AL85</f>
        <v>0</v>
      </c>
      <c r="AM16" s="468">
        <f ca="1">REVENUE!AM85</f>
        <v>0</v>
      </c>
      <c r="AN16" s="468">
        <f ca="1">REVENUE!AN85</f>
        <v>0</v>
      </c>
      <c r="AO16" s="468">
        <f ca="1">REVENUE!AO85</f>
        <v>0</v>
      </c>
      <c r="AP16" s="468">
        <f ca="1">REVENUE!AP85</f>
        <v>0</v>
      </c>
      <c r="AQ16" s="468">
        <f ca="1">REVENUE!AQ85</f>
        <v>0</v>
      </c>
      <c r="AR16" s="468">
        <f ca="1">REVENUE!AR85</f>
        <v>0</v>
      </c>
      <c r="AS16" s="468">
        <f ca="1">REVENUE!AS85</f>
        <v>0</v>
      </c>
      <c r="AT16" s="468">
        <f ca="1">REVENUE!AT85</f>
        <v>0</v>
      </c>
      <c r="AU16" s="468">
        <f ca="1">REVENUE!AU85</f>
        <v>0</v>
      </c>
      <c r="AV16" s="468">
        <f ca="1">REVENUE!AV85</f>
        <v>0</v>
      </c>
      <c r="AW16" s="468">
        <f ca="1">REVENUE!AW85</f>
        <v>0</v>
      </c>
      <c r="AX16" s="468">
        <f ca="1">REVENUE!AX85</f>
        <v>0</v>
      </c>
      <c r="AY16" s="468">
        <f ca="1">REVENUE!AY85</f>
        <v>0</v>
      </c>
      <c r="AZ16" s="468">
        <f ca="1">REVENUE!AZ85</f>
        <v>0</v>
      </c>
      <c r="BA16" s="468">
        <f ca="1">REVENUE!BA85</f>
        <v>0</v>
      </c>
      <c r="BB16" s="468">
        <f ca="1">REVENUE!BB85</f>
        <v>0</v>
      </c>
      <c r="BC16" s="468">
        <f ca="1">REVENUE!BC85</f>
        <v>0</v>
      </c>
      <c r="BD16" s="468">
        <f ca="1">REVENUE!BD85</f>
        <v>0</v>
      </c>
      <c r="BE16" s="468">
        <f ca="1">REVENUE!BE85</f>
        <v>0</v>
      </c>
      <c r="BF16" s="468">
        <f ca="1">REVENUE!BF85</f>
        <v>0</v>
      </c>
      <c r="BG16" s="468">
        <f ca="1">REVENUE!BG85</f>
        <v>0</v>
      </c>
      <c r="BH16" s="468">
        <f ca="1">REVENUE!BH85</f>
        <v>0</v>
      </c>
      <c r="BI16" s="468">
        <f ca="1">REVENUE!BI85</f>
        <v>0</v>
      </c>
      <c r="BJ16" s="468">
        <f ca="1">REVENUE!BJ85</f>
        <v>0</v>
      </c>
      <c r="BK16" s="468">
        <f ca="1">REVENUE!BK85</f>
        <v>0</v>
      </c>
      <c r="BL16" s="468">
        <f ca="1">REVENUE!BL85</f>
        <v>0</v>
      </c>
      <c r="BM16" s="468">
        <f ca="1">REVENUE!BM85</f>
        <v>0</v>
      </c>
      <c r="BN16" s="468">
        <f ca="1">REVENUE!BN85</f>
        <v>0</v>
      </c>
      <c r="BO16" s="468">
        <f ca="1">REVENUE!BO85</f>
        <v>0</v>
      </c>
      <c r="BP16" s="468">
        <f ca="1">REVENUE!BP85</f>
        <v>0</v>
      </c>
      <c r="BQ16" s="468">
        <f ca="1">REVENUE!BQ85</f>
        <v>0</v>
      </c>
      <c r="BR16" s="468">
        <f ca="1">REVENUE!BR85</f>
        <v>0</v>
      </c>
    </row>
    <row r="17" spans="2:73" ht="25" customHeight="1" outlineLevel="1">
      <c r="B17" s="437" t="s">
        <v>48</v>
      </c>
      <c r="C17" s="468">
        <f>REVENUE!C96</f>
        <v>0</v>
      </c>
      <c r="D17" s="468">
        <f>REVENUE!D96</f>
        <v>0</v>
      </c>
      <c r="E17" s="468">
        <f>REVENUE!E96</f>
        <v>0</v>
      </c>
      <c r="F17" s="468">
        <f>REVENUE!F96</f>
        <v>0</v>
      </c>
      <c r="G17" s="468">
        <f>REVENUE!G96</f>
        <v>0</v>
      </c>
      <c r="H17" s="468">
        <f>REVENUE!H96</f>
        <v>0</v>
      </c>
      <c r="I17" s="468">
        <f>REVENUE!I96</f>
        <v>0</v>
      </c>
      <c r="J17" s="468">
        <f>REVENUE!J96</f>
        <v>0</v>
      </c>
      <c r="K17" s="468">
        <f ca="1">REVENUE!K96</f>
        <v>0</v>
      </c>
      <c r="L17" s="468">
        <f ca="1">REVENUE!L96</f>
        <v>0</v>
      </c>
      <c r="M17" s="468">
        <f ca="1">REVENUE!M96</f>
        <v>0</v>
      </c>
      <c r="N17" s="468">
        <f ca="1">REVENUE!N96</f>
        <v>0</v>
      </c>
      <c r="O17" s="468">
        <f ca="1">REVENUE!O96</f>
        <v>0</v>
      </c>
      <c r="P17" s="468">
        <f ca="1">REVENUE!P96</f>
        <v>0</v>
      </c>
      <c r="Q17" s="468">
        <f ca="1">REVENUE!Q96</f>
        <v>0</v>
      </c>
      <c r="R17" s="468">
        <f ca="1">REVENUE!R96</f>
        <v>0</v>
      </c>
      <c r="S17" s="468">
        <f ca="1">REVENUE!S96</f>
        <v>0</v>
      </c>
      <c r="T17" s="468">
        <f ca="1">REVENUE!T96</f>
        <v>0</v>
      </c>
      <c r="U17" s="468">
        <f ca="1">REVENUE!U96</f>
        <v>0</v>
      </c>
      <c r="V17" s="468">
        <f ca="1">REVENUE!V96</f>
        <v>0</v>
      </c>
      <c r="W17" s="468">
        <f ca="1">REVENUE!W96</f>
        <v>0</v>
      </c>
      <c r="X17" s="468">
        <f ca="1">REVENUE!X96</f>
        <v>0</v>
      </c>
      <c r="Y17" s="468">
        <f ca="1">REVENUE!Y96</f>
        <v>0</v>
      </c>
      <c r="Z17" s="468">
        <f ca="1">REVENUE!Z96</f>
        <v>0</v>
      </c>
      <c r="AA17" s="468">
        <f ca="1">REVENUE!AA96</f>
        <v>0</v>
      </c>
      <c r="AB17" s="468">
        <f ca="1">REVENUE!AB96</f>
        <v>0</v>
      </c>
      <c r="AC17" s="468">
        <f ca="1">REVENUE!AC96</f>
        <v>0</v>
      </c>
      <c r="AD17" s="468">
        <f ca="1">REVENUE!AD96</f>
        <v>0</v>
      </c>
      <c r="AE17" s="468">
        <f ca="1">REVENUE!AE96</f>
        <v>0</v>
      </c>
      <c r="AF17" s="468">
        <f ca="1">REVENUE!AF96</f>
        <v>0</v>
      </c>
      <c r="AG17" s="468">
        <f ca="1">REVENUE!AG96</f>
        <v>0</v>
      </c>
      <c r="AH17" s="468">
        <f ca="1">REVENUE!AH96</f>
        <v>0</v>
      </c>
      <c r="AI17" s="468">
        <f ca="1">REVENUE!AI96</f>
        <v>0</v>
      </c>
      <c r="AJ17" s="468">
        <f ca="1">REVENUE!AJ96</f>
        <v>0</v>
      </c>
      <c r="AK17" s="468">
        <f ca="1">REVENUE!AK96</f>
        <v>0</v>
      </c>
      <c r="AL17" s="468">
        <f ca="1">REVENUE!AL96</f>
        <v>0</v>
      </c>
      <c r="AM17" s="468">
        <f ca="1">REVENUE!AM96</f>
        <v>0</v>
      </c>
      <c r="AN17" s="468">
        <f ca="1">REVENUE!AN96</f>
        <v>0</v>
      </c>
      <c r="AO17" s="468">
        <f ca="1">REVENUE!AO96</f>
        <v>0</v>
      </c>
      <c r="AP17" s="468">
        <f ca="1">REVENUE!AP96</f>
        <v>0</v>
      </c>
      <c r="AQ17" s="468">
        <f ca="1">REVENUE!AQ96</f>
        <v>0</v>
      </c>
      <c r="AR17" s="468">
        <f ca="1">REVENUE!AR96</f>
        <v>0</v>
      </c>
      <c r="AS17" s="468">
        <f ca="1">REVENUE!AS96</f>
        <v>0</v>
      </c>
      <c r="AT17" s="468">
        <f ca="1">REVENUE!AT96</f>
        <v>0</v>
      </c>
      <c r="AU17" s="468">
        <f ca="1">REVENUE!AU96</f>
        <v>0</v>
      </c>
      <c r="AV17" s="468">
        <f ca="1">REVENUE!AV96</f>
        <v>0</v>
      </c>
      <c r="AW17" s="468">
        <f ca="1">REVENUE!AW96</f>
        <v>0</v>
      </c>
      <c r="AX17" s="468">
        <f ca="1">REVENUE!AX96</f>
        <v>0</v>
      </c>
      <c r="AY17" s="468">
        <f ca="1">REVENUE!AY96</f>
        <v>0</v>
      </c>
      <c r="AZ17" s="468">
        <f ca="1">REVENUE!AZ96</f>
        <v>0</v>
      </c>
      <c r="BA17" s="468">
        <f ca="1">REVENUE!BA96</f>
        <v>0</v>
      </c>
      <c r="BB17" s="468">
        <f ca="1">REVENUE!BB96</f>
        <v>0</v>
      </c>
      <c r="BC17" s="468">
        <f ca="1">REVENUE!BC96</f>
        <v>0</v>
      </c>
      <c r="BD17" s="468">
        <f ca="1">REVENUE!BD96</f>
        <v>0</v>
      </c>
      <c r="BE17" s="468">
        <f ca="1">REVENUE!BE96</f>
        <v>0</v>
      </c>
      <c r="BF17" s="468">
        <f ca="1">REVENUE!BF96</f>
        <v>0</v>
      </c>
      <c r="BG17" s="468">
        <f ca="1">REVENUE!BG96</f>
        <v>0</v>
      </c>
      <c r="BH17" s="468">
        <f ca="1">REVENUE!BH96</f>
        <v>0</v>
      </c>
      <c r="BI17" s="468">
        <f ca="1">REVENUE!BI96</f>
        <v>0</v>
      </c>
      <c r="BJ17" s="468">
        <f ca="1">REVENUE!BJ96</f>
        <v>0</v>
      </c>
      <c r="BK17" s="468">
        <f ca="1">REVENUE!BK96</f>
        <v>0</v>
      </c>
      <c r="BL17" s="468">
        <f ca="1">REVENUE!BL96</f>
        <v>0</v>
      </c>
      <c r="BM17" s="468">
        <f ca="1">REVENUE!BM96</f>
        <v>0</v>
      </c>
      <c r="BN17" s="468">
        <f ca="1">REVENUE!BN96</f>
        <v>0</v>
      </c>
      <c r="BO17" s="468">
        <f ca="1">REVENUE!BO96</f>
        <v>0</v>
      </c>
      <c r="BP17" s="468">
        <f ca="1">REVENUE!BP96</f>
        <v>0</v>
      </c>
      <c r="BQ17" s="468">
        <f ca="1">REVENUE!BQ96</f>
        <v>0</v>
      </c>
      <c r="BR17" s="468">
        <f ca="1">REVENUE!BR96</f>
        <v>0</v>
      </c>
    </row>
    <row r="18" spans="2:73" ht="25" customHeight="1" outlineLevel="1">
      <c r="B18" s="437" t="s">
        <v>49</v>
      </c>
      <c r="C18" s="468">
        <f>REVENUE!C107</f>
        <v>0</v>
      </c>
      <c r="D18" s="468">
        <f>REVENUE!D107</f>
        <v>0</v>
      </c>
      <c r="E18" s="468">
        <f>REVENUE!E107</f>
        <v>0</v>
      </c>
      <c r="F18" s="468">
        <f>REVENUE!F107</f>
        <v>0</v>
      </c>
      <c r="G18" s="468">
        <f>REVENUE!G107</f>
        <v>0</v>
      </c>
      <c r="H18" s="468">
        <f>REVENUE!H107</f>
        <v>0</v>
      </c>
      <c r="I18" s="468">
        <f>REVENUE!I107</f>
        <v>0</v>
      </c>
      <c r="J18" s="468">
        <f>REVENUE!J107</f>
        <v>0</v>
      </c>
      <c r="K18" s="468">
        <f ca="1">REVENUE!K107</f>
        <v>0</v>
      </c>
      <c r="L18" s="468">
        <f ca="1">REVENUE!L107</f>
        <v>0</v>
      </c>
      <c r="M18" s="468">
        <f ca="1">REVENUE!M107</f>
        <v>0</v>
      </c>
      <c r="N18" s="468">
        <f ca="1">REVENUE!N107</f>
        <v>0</v>
      </c>
      <c r="O18" s="468">
        <f ca="1">REVENUE!O107</f>
        <v>0</v>
      </c>
      <c r="P18" s="468">
        <f ca="1">REVENUE!P107</f>
        <v>0</v>
      </c>
      <c r="Q18" s="468">
        <f ca="1">REVENUE!Q107</f>
        <v>0</v>
      </c>
      <c r="R18" s="468">
        <f ca="1">REVENUE!R107</f>
        <v>0</v>
      </c>
      <c r="S18" s="468">
        <f ca="1">REVENUE!S107</f>
        <v>0</v>
      </c>
      <c r="T18" s="468">
        <f ca="1">REVENUE!T107</f>
        <v>0</v>
      </c>
      <c r="U18" s="468">
        <f ca="1">REVENUE!U107</f>
        <v>0</v>
      </c>
      <c r="V18" s="468">
        <f ca="1">REVENUE!V107</f>
        <v>0</v>
      </c>
      <c r="W18" s="468">
        <f ca="1">REVENUE!W107</f>
        <v>0</v>
      </c>
      <c r="X18" s="468">
        <f ca="1">REVENUE!X107</f>
        <v>0</v>
      </c>
      <c r="Y18" s="468">
        <f ca="1">REVENUE!Y107</f>
        <v>0</v>
      </c>
      <c r="Z18" s="468">
        <f ca="1">REVENUE!Z107</f>
        <v>0</v>
      </c>
      <c r="AA18" s="468">
        <f ca="1">REVENUE!AA107</f>
        <v>0</v>
      </c>
      <c r="AB18" s="468">
        <f ca="1">REVENUE!AB107</f>
        <v>0</v>
      </c>
      <c r="AC18" s="468">
        <f ca="1">REVENUE!AC107</f>
        <v>0</v>
      </c>
      <c r="AD18" s="468">
        <f ca="1">REVENUE!AD107</f>
        <v>0</v>
      </c>
      <c r="AE18" s="468">
        <f ca="1">REVENUE!AE107</f>
        <v>0</v>
      </c>
      <c r="AF18" s="468">
        <f ca="1">REVENUE!AF107</f>
        <v>0</v>
      </c>
      <c r="AG18" s="468">
        <f ca="1">REVENUE!AG107</f>
        <v>0</v>
      </c>
      <c r="AH18" s="468">
        <f ca="1">REVENUE!AH107</f>
        <v>0</v>
      </c>
      <c r="AI18" s="468">
        <f ca="1">REVENUE!AI107</f>
        <v>0</v>
      </c>
      <c r="AJ18" s="468">
        <f ca="1">REVENUE!AJ107</f>
        <v>0</v>
      </c>
      <c r="AK18" s="468">
        <f ca="1">REVENUE!AK107</f>
        <v>0</v>
      </c>
      <c r="AL18" s="468">
        <f ca="1">REVENUE!AL107</f>
        <v>0</v>
      </c>
      <c r="AM18" s="468">
        <f ca="1">REVENUE!AM107</f>
        <v>0</v>
      </c>
      <c r="AN18" s="468">
        <f ca="1">REVENUE!AN107</f>
        <v>0</v>
      </c>
      <c r="AO18" s="468">
        <f ca="1">REVENUE!AO107</f>
        <v>0</v>
      </c>
      <c r="AP18" s="468">
        <f ca="1">REVENUE!AP107</f>
        <v>0</v>
      </c>
      <c r="AQ18" s="468">
        <f ca="1">REVENUE!AQ107</f>
        <v>0</v>
      </c>
      <c r="AR18" s="468">
        <f ca="1">REVENUE!AR107</f>
        <v>0</v>
      </c>
      <c r="AS18" s="468">
        <f ca="1">REVENUE!AS107</f>
        <v>0</v>
      </c>
      <c r="AT18" s="468">
        <f ca="1">REVENUE!AT107</f>
        <v>0</v>
      </c>
      <c r="AU18" s="468">
        <f ca="1">REVENUE!AU107</f>
        <v>0</v>
      </c>
      <c r="AV18" s="468">
        <f ca="1">REVENUE!AV107</f>
        <v>0</v>
      </c>
      <c r="AW18" s="468">
        <f ca="1">REVENUE!AW107</f>
        <v>0</v>
      </c>
      <c r="AX18" s="468">
        <f ca="1">REVENUE!AX107</f>
        <v>0</v>
      </c>
      <c r="AY18" s="468">
        <f ca="1">REVENUE!AY107</f>
        <v>0</v>
      </c>
      <c r="AZ18" s="468">
        <f ca="1">REVENUE!AZ107</f>
        <v>0</v>
      </c>
      <c r="BA18" s="468">
        <f ca="1">REVENUE!BA107</f>
        <v>0</v>
      </c>
      <c r="BB18" s="468">
        <f ca="1">REVENUE!BB107</f>
        <v>0</v>
      </c>
      <c r="BC18" s="468">
        <f ca="1">REVENUE!BC107</f>
        <v>0</v>
      </c>
      <c r="BD18" s="468">
        <f ca="1">REVENUE!BD107</f>
        <v>0</v>
      </c>
      <c r="BE18" s="468">
        <f ca="1">REVENUE!BE107</f>
        <v>0</v>
      </c>
      <c r="BF18" s="468">
        <f ca="1">REVENUE!BF107</f>
        <v>0</v>
      </c>
      <c r="BG18" s="468">
        <f ca="1">REVENUE!BG107</f>
        <v>0</v>
      </c>
      <c r="BH18" s="468">
        <f ca="1">REVENUE!BH107</f>
        <v>0</v>
      </c>
      <c r="BI18" s="468">
        <f ca="1">REVENUE!BI107</f>
        <v>0</v>
      </c>
      <c r="BJ18" s="468">
        <f ca="1">REVENUE!BJ107</f>
        <v>0</v>
      </c>
      <c r="BK18" s="468">
        <f ca="1">REVENUE!BK107</f>
        <v>0</v>
      </c>
      <c r="BL18" s="468">
        <f ca="1">REVENUE!BL107</f>
        <v>0</v>
      </c>
      <c r="BM18" s="468">
        <f ca="1">REVENUE!BM107</f>
        <v>0</v>
      </c>
      <c r="BN18" s="468">
        <f ca="1">REVENUE!BN107</f>
        <v>0</v>
      </c>
      <c r="BO18" s="468">
        <f ca="1">REVENUE!BO107</f>
        <v>0</v>
      </c>
      <c r="BP18" s="468">
        <f ca="1">REVENUE!BP107</f>
        <v>0</v>
      </c>
      <c r="BQ18" s="468">
        <f ca="1">REVENUE!BQ107</f>
        <v>0</v>
      </c>
      <c r="BR18" s="468">
        <f ca="1">REVENUE!BR107</f>
        <v>0</v>
      </c>
    </row>
    <row r="19" spans="2:73" ht="25" customHeight="1" outlineLevel="1">
      <c r="B19" s="437" t="s">
        <v>50</v>
      </c>
      <c r="C19" s="468">
        <f>REVENUE!C118</f>
        <v>0</v>
      </c>
      <c r="D19" s="468">
        <f>REVENUE!D118</f>
        <v>0</v>
      </c>
      <c r="E19" s="468">
        <f>REVENUE!E118</f>
        <v>0</v>
      </c>
      <c r="F19" s="468">
        <f>REVENUE!F118</f>
        <v>0</v>
      </c>
      <c r="G19" s="468">
        <f>REVENUE!G118</f>
        <v>0</v>
      </c>
      <c r="H19" s="468">
        <f>REVENUE!H118</f>
        <v>0</v>
      </c>
      <c r="I19" s="468">
        <f>REVENUE!I118</f>
        <v>0</v>
      </c>
      <c r="J19" s="468">
        <f>REVENUE!J118</f>
        <v>0</v>
      </c>
      <c r="K19" s="468">
        <f ca="1">REVENUE!K118</f>
        <v>0</v>
      </c>
      <c r="L19" s="468">
        <f ca="1">REVENUE!L118</f>
        <v>0</v>
      </c>
      <c r="M19" s="468">
        <f ca="1">REVENUE!M118</f>
        <v>0</v>
      </c>
      <c r="N19" s="468">
        <f ca="1">REVENUE!N118</f>
        <v>0</v>
      </c>
      <c r="O19" s="468">
        <f ca="1">REVENUE!O118</f>
        <v>0</v>
      </c>
      <c r="P19" s="468">
        <f ca="1">REVENUE!P118</f>
        <v>0</v>
      </c>
      <c r="Q19" s="468">
        <f ca="1">REVENUE!Q118</f>
        <v>0</v>
      </c>
      <c r="R19" s="468">
        <f ca="1">REVENUE!R118</f>
        <v>0</v>
      </c>
      <c r="S19" s="468">
        <f ca="1">REVENUE!S118</f>
        <v>0</v>
      </c>
      <c r="T19" s="468">
        <f ca="1">REVENUE!T118</f>
        <v>0</v>
      </c>
      <c r="U19" s="468">
        <f ca="1">REVENUE!U118</f>
        <v>0</v>
      </c>
      <c r="V19" s="468">
        <f ca="1">REVENUE!V118</f>
        <v>0</v>
      </c>
      <c r="W19" s="468">
        <f ca="1">REVENUE!W118</f>
        <v>0</v>
      </c>
      <c r="X19" s="468">
        <f ca="1">REVENUE!X118</f>
        <v>0</v>
      </c>
      <c r="Y19" s="468">
        <f ca="1">REVENUE!Y118</f>
        <v>0</v>
      </c>
      <c r="Z19" s="468">
        <f ca="1">REVENUE!Z118</f>
        <v>0</v>
      </c>
      <c r="AA19" s="468">
        <f ca="1">REVENUE!AA118</f>
        <v>0</v>
      </c>
      <c r="AB19" s="468">
        <f ca="1">REVENUE!AB118</f>
        <v>0</v>
      </c>
      <c r="AC19" s="468">
        <f ca="1">REVENUE!AC118</f>
        <v>0</v>
      </c>
      <c r="AD19" s="468">
        <f ca="1">REVENUE!AD118</f>
        <v>0</v>
      </c>
      <c r="AE19" s="468">
        <f ca="1">REVENUE!AE118</f>
        <v>0</v>
      </c>
      <c r="AF19" s="468">
        <f ca="1">REVENUE!AF118</f>
        <v>0</v>
      </c>
      <c r="AG19" s="468">
        <f ca="1">REVENUE!AG118</f>
        <v>0</v>
      </c>
      <c r="AH19" s="468">
        <f ca="1">REVENUE!AH118</f>
        <v>0</v>
      </c>
      <c r="AI19" s="468">
        <f ca="1">REVENUE!AI118</f>
        <v>0</v>
      </c>
      <c r="AJ19" s="468">
        <f ca="1">REVENUE!AJ118</f>
        <v>0</v>
      </c>
      <c r="AK19" s="468">
        <f ca="1">REVENUE!AK118</f>
        <v>0</v>
      </c>
      <c r="AL19" s="468">
        <f ca="1">REVENUE!AL118</f>
        <v>0</v>
      </c>
      <c r="AM19" s="468">
        <f ca="1">REVENUE!AM118</f>
        <v>0</v>
      </c>
      <c r="AN19" s="468">
        <f ca="1">REVENUE!AN118</f>
        <v>0</v>
      </c>
      <c r="AO19" s="468">
        <f ca="1">REVENUE!AO118</f>
        <v>0</v>
      </c>
      <c r="AP19" s="468">
        <f ca="1">REVENUE!AP118</f>
        <v>0</v>
      </c>
      <c r="AQ19" s="468">
        <f ca="1">REVENUE!AQ118</f>
        <v>0</v>
      </c>
      <c r="AR19" s="468">
        <f ca="1">REVENUE!AR118</f>
        <v>0</v>
      </c>
      <c r="AS19" s="468">
        <f ca="1">REVENUE!AS118</f>
        <v>0</v>
      </c>
      <c r="AT19" s="468">
        <f ca="1">REVENUE!AT118</f>
        <v>0</v>
      </c>
      <c r="AU19" s="468">
        <f ca="1">REVENUE!AU118</f>
        <v>0</v>
      </c>
      <c r="AV19" s="468">
        <f ca="1">REVENUE!AV118</f>
        <v>0</v>
      </c>
      <c r="AW19" s="468">
        <f ca="1">REVENUE!AW118</f>
        <v>0</v>
      </c>
      <c r="AX19" s="468">
        <f ca="1">REVENUE!AX118</f>
        <v>0</v>
      </c>
      <c r="AY19" s="468">
        <f ca="1">REVENUE!AY118</f>
        <v>0</v>
      </c>
      <c r="AZ19" s="468">
        <f ca="1">REVENUE!AZ118</f>
        <v>0</v>
      </c>
      <c r="BA19" s="468">
        <f ca="1">REVENUE!BA118</f>
        <v>0</v>
      </c>
      <c r="BB19" s="468">
        <f ca="1">REVENUE!BB118</f>
        <v>0</v>
      </c>
      <c r="BC19" s="468">
        <f ca="1">REVENUE!BC118</f>
        <v>0</v>
      </c>
      <c r="BD19" s="468">
        <f ca="1">REVENUE!BD118</f>
        <v>0</v>
      </c>
      <c r="BE19" s="468">
        <f ca="1">REVENUE!BE118</f>
        <v>0</v>
      </c>
      <c r="BF19" s="468">
        <f ca="1">REVENUE!BF118</f>
        <v>0</v>
      </c>
      <c r="BG19" s="468">
        <f ca="1">REVENUE!BG118</f>
        <v>0</v>
      </c>
      <c r="BH19" s="468">
        <f ca="1">REVENUE!BH118</f>
        <v>0</v>
      </c>
      <c r="BI19" s="468">
        <f ca="1">REVENUE!BI118</f>
        <v>0</v>
      </c>
      <c r="BJ19" s="468">
        <f ca="1">REVENUE!BJ118</f>
        <v>0</v>
      </c>
      <c r="BK19" s="468">
        <f ca="1">REVENUE!BK118</f>
        <v>0</v>
      </c>
      <c r="BL19" s="468">
        <f ca="1">REVENUE!BL118</f>
        <v>0</v>
      </c>
      <c r="BM19" s="468">
        <f ca="1">REVENUE!BM118</f>
        <v>0</v>
      </c>
      <c r="BN19" s="468">
        <f ca="1">REVENUE!BN118</f>
        <v>0</v>
      </c>
      <c r="BO19" s="468">
        <f ca="1">REVENUE!BO118</f>
        <v>0</v>
      </c>
      <c r="BP19" s="468">
        <f ca="1">REVENUE!BP118</f>
        <v>0</v>
      </c>
      <c r="BQ19" s="468">
        <f ca="1">REVENUE!BQ118</f>
        <v>0</v>
      </c>
      <c r="BR19" s="468">
        <f ca="1">REVENUE!BR118</f>
        <v>0</v>
      </c>
    </row>
    <row r="20" spans="2:73" s="224" customFormat="1" ht="25" customHeight="1">
      <c r="B20" s="436" t="s">
        <v>599</v>
      </c>
      <c r="C20" s="467">
        <f>SUM(C21:C36)</f>
        <v>0</v>
      </c>
      <c r="D20" s="467">
        <f t="shared" ref="D20:H20" si="2">SUM(D21:D36)</f>
        <v>0</v>
      </c>
      <c r="E20" s="467">
        <f t="shared" si="2"/>
        <v>0</v>
      </c>
      <c r="F20" s="467">
        <f t="shared" si="2"/>
        <v>0</v>
      </c>
      <c r="G20" s="467">
        <f t="shared" si="2"/>
        <v>0</v>
      </c>
      <c r="H20" s="467">
        <f t="shared" si="2"/>
        <v>0</v>
      </c>
      <c r="I20" s="467">
        <f t="shared" ref="I20" si="3">SUM(I21:I37)</f>
        <v>0</v>
      </c>
      <c r="J20" s="467">
        <f t="shared" ref="J20" ca="1" si="4">SUM(J21:J37)</f>
        <v>135000000</v>
      </c>
      <c r="K20" s="467">
        <f t="shared" ref="K20:BQ20" ca="1" si="5">SUM(K21:K37)</f>
        <v>371888085.09906602</v>
      </c>
      <c r="L20" s="467">
        <f t="shared" ca="1" si="5"/>
        <v>287607954.59027362</v>
      </c>
      <c r="M20" s="467">
        <f t="shared" ca="1" si="5"/>
        <v>371417364.18740368</v>
      </c>
      <c r="N20" s="467">
        <f t="shared" ca="1" si="5"/>
        <v>577486563.27954686</v>
      </c>
      <c r="O20" s="467">
        <f t="shared" ca="1" si="5"/>
        <v>660327024.09585679</v>
      </c>
      <c r="P20" s="467">
        <f t="shared" ca="1" si="5"/>
        <v>778347011.1964916</v>
      </c>
      <c r="Q20" s="467">
        <f t="shared" ca="1" si="5"/>
        <v>795701646.61574757</v>
      </c>
      <c r="R20" s="467">
        <f t="shared" ca="1" si="5"/>
        <v>1075090370.7548695</v>
      </c>
      <c r="S20" s="467">
        <f t="shared" ca="1" si="5"/>
        <v>1226303172.6675298</v>
      </c>
      <c r="T20" s="467">
        <f t="shared" ca="1" si="5"/>
        <v>1345286474.2265205</v>
      </c>
      <c r="U20" s="467">
        <f t="shared" ca="1" si="5"/>
        <v>1509299638.2873833</v>
      </c>
      <c r="V20" s="467">
        <f t="shared" ca="1" si="5"/>
        <v>1693981657.1769359</v>
      </c>
      <c r="W20" s="467">
        <f t="shared" ca="1" si="5"/>
        <v>1957631215.9691169</v>
      </c>
      <c r="X20" s="467">
        <f t="shared" ca="1" si="5"/>
        <v>2081529301.7293372</v>
      </c>
      <c r="Y20" s="467">
        <f t="shared" ca="1" si="5"/>
        <v>2258031870.8857832</v>
      </c>
      <c r="Z20" s="467">
        <f t="shared" ca="1" si="5"/>
        <v>2409003904.2901468</v>
      </c>
      <c r="AA20" s="467">
        <f t="shared" ca="1" si="5"/>
        <v>2599530477.0909047</v>
      </c>
      <c r="AB20" s="467">
        <f t="shared" ca="1" si="5"/>
        <v>2892932370.9408627</v>
      </c>
      <c r="AC20" s="467">
        <f t="shared" ca="1" si="5"/>
        <v>3276118710.2852635</v>
      </c>
      <c r="AD20" s="467">
        <f t="shared" ca="1" si="5"/>
        <v>3617075507.078692</v>
      </c>
      <c r="AE20" s="467">
        <f t="shared" ca="1" si="5"/>
        <v>3950241901.9994593</v>
      </c>
      <c r="AF20" s="467">
        <f t="shared" ca="1" si="5"/>
        <v>4172764500.2530165</v>
      </c>
      <c r="AG20" s="467">
        <f t="shared" ca="1" si="5"/>
        <v>4470739825.1958618</v>
      </c>
      <c r="AH20" s="467">
        <f t="shared" ca="1" si="5"/>
        <v>4773980708.324482</v>
      </c>
      <c r="AI20" s="467">
        <f t="shared" ca="1" si="5"/>
        <v>5665018682.0360298</v>
      </c>
      <c r="AJ20" s="467">
        <f t="shared" ca="1" si="5"/>
        <v>5808767443.2951012</v>
      </c>
      <c r="AK20" s="467">
        <f t="shared" ca="1" si="5"/>
        <v>6022518911.3622808</v>
      </c>
      <c r="AL20" s="467">
        <f t="shared" ca="1" si="5"/>
        <v>6163983847.484621</v>
      </c>
      <c r="AM20" s="467">
        <f t="shared" ca="1" si="5"/>
        <v>6346608988.703248</v>
      </c>
      <c r="AN20" s="467">
        <f t="shared" ca="1" si="5"/>
        <v>6662973156.7408953</v>
      </c>
      <c r="AO20" s="467">
        <f t="shared" ca="1" si="5"/>
        <v>7084352337.1589012</v>
      </c>
      <c r="AP20" s="467">
        <f t="shared" ca="1" si="5"/>
        <v>7425192950.7154408</v>
      </c>
      <c r="AQ20" s="467">
        <f t="shared" ca="1" si="5"/>
        <v>7737690434.4266291</v>
      </c>
      <c r="AR20" s="467">
        <f t="shared" ca="1" si="5"/>
        <v>7896212140.2998066</v>
      </c>
      <c r="AS20" s="467">
        <f t="shared" ca="1" si="5"/>
        <v>8139490264.237318</v>
      </c>
      <c r="AT20" s="467">
        <f t="shared" ca="1" si="5"/>
        <v>8384682014.3257284</v>
      </c>
      <c r="AU20" s="467">
        <f t="shared" ca="1" si="5"/>
        <v>8456346051.7210712</v>
      </c>
      <c r="AV20" s="467">
        <f t="shared" ca="1" si="5"/>
        <v>8480054353.4083662</v>
      </c>
      <c r="AW20" s="467">
        <f t="shared" ca="1" si="5"/>
        <v>8578889393.2955561</v>
      </c>
      <c r="AX20" s="467">
        <f t="shared" ca="1" si="5"/>
        <v>8605052743.8879166</v>
      </c>
      <c r="AY20" s="467">
        <f t="shared" ca="1" si="5"/>
        <v>8676762944.1603622</v>
      </c>
      <c r="AZ20" s="467">
        <f t="shared" ca="1" si="5"/>
        <v>8888215907.8035965</v>
      </c>
      <c r="BA20" s="467">
        <f t="shared" ca="1" si="5"/>
        <v>9209244451.0573673</v>
      </c>
      <c r="BB20" s="467">
        <f t="shared" ca="1" si="5"/>
        <v>9451556285.3012085</v>
      </c>
      <c r="BC20" s="467">
        <f t="shared" ca="1" si="5"/>
        <v>9668770894.8760815</v>
      </c>
      <c r="BD20" s="467">
        <f t="shared" ca="1" si="5"/>
        <v>9734452750.2021046</v>
      </c>
      <c r="BE20" s="467">
        <f t="shared" ca="1" si="5"/>
        <v>9943426273.7199097</v>
      </c>
      <c r="BF20" s="467">
        <f t="shared" ca="1" si="5"/>
        <v>10050038407.521532</v>
      </c>
      <c r="BG20" s="467">
        <f t="shared" ca="1" si="5"/>
        <v>10510212302.675295</v>
      </c>
      <c r="BH20" s="467">
        <f t="shared" ca="1" si="5"/>
        <v>10454133706.242695</v>
      </c>
      <c r="BI20" s="467">
        <f t="shared" ca="1" si="5"/>
        <v>10479630659.18701</v>
      </c>
      <c r="BJ20" s="467">
        <f t="shared" ca="1" si="5"/>
        <v>10433634779.830679</v>
      </c>
      <c r="BK20" s="467">
        <f t="shared" ca="1" si="5"/>
        <v>10438149682.336491</v>
      </c>
      <c r="BL20" s="467">
        <f t="shared" ca="1" si="5"/>
        <v>10591794549.032911</v>
      </c>
      <c r="BM20" s="467">
        <f t="shared" ca="1" si="5"/>
        <v>10917942577.660337</v>
      </c>
      <c r="BN20" s="467">
        <f t="shared" ca="1" si="5"/>
        <v>11112488177.05089</v>
      </c>
      <c r="BO20" s="467">
        <f t="shared" ca="1" si="5"/>
        <v>11283481101.632635</v>
      </c>
      <c r="BP20" s="467">
        <f t="shared" ca="1" si="5"/>
        <v>11245380694.960627</v>
      </c>
      <c r="BQ20" s="467">
        <f t="shared" ca="1" si="5"/>
        <v>11355521559.692537</v>
      </c>
      <c r="BR20" s="467">
        <f ca="1">SUM(BR21:BR37)</f>
        <v>11528564405.676577</v>
      </c>
      <c r="BT20" s="469">
        <f ca="1">SUM(C20:BS20)</f>
        <v>372718553079.94037</v>
      </c>
      <c r="BU20" s="512">
        <f ca="1">BT20/'BASIC INPUT ASSUMPTIONS'!$D$7</f>
        <v>2484790353.8662691</v>
      </c>
    </row>
    <row r="21" spans="2:73" ht="25" customHeight="1" outlineLevel="1">
      <c r="B21" s="437" t="s">
        <v>51</v>
      </c>
      <c r="C21" s="468">
        <f>'DIRECT COST'!C8</f>
        <v>0</v>
      </c>
      <c r="D21" s="468">
        <f>'DIRECT COST'!D8</f>
        <v>0</v>
      </c>
      <c r="E21" s="468">
        <f>'DIRECT COST'!E8</f>
        <v>0</v>
      </c>
      <c r="F21" s="468">
        <f>'DIRECT COST'!F8</f>
        <v>0</v>
      </c>
      <c r="G21" s="468">
        <f>'DIRECT COST'!G8</f>
        <v>0</v>
      </c>
      <c r="H21" s="468">
        <f>'DIRECT COST'!H8</f>
        <v>0</v>
      </c>
      <c r="I21" s="468">
        <f>'DIRECT COST'!I8</f>
        <v>0</v>
      </c>
      <c r="J21" s="468">
        <f>'DIRECT COST'!J8</f>
        <v>0</v>
      </c>
      <c r="K21" s="468">
        <f ca="1">'DIRECT COST'!K8</f>
        <v>109744879.76008295</v>
      </c>
      <c r="L21" s="468">
        <f ca="1">'DIRECT COST'!L8</f>
        <v>109744879.76008295</v>
      </c>
      <c r="M21" s="468">
        <f ca="1">'DIRECT COST'!M8</f>
        <v>109744879.76008295</v>
      </c>
      <c r="N21" s="468">
        <f ca="1">'DIRECT COST'!N8</f>
        <v>109744879.76008295</v>
      </c>
      <c r="O21" s="468">
        <f ca="1">'DIRECT COST'!O8</f>
        <v>109744879.76008295</v>
      </c>
      <c r="P21" s="468">
        <f ca="1">'DIRECT COST'!P8</f>
        <v>109744879.76008295</v>
      </c>
      <c r="Q21" s="468">
        <f ca="1">'DIRECT COST'!Q8</f>
        <v>109744879.76008295</v>
      </c>
      <c r="R21" s="468">
        <f ca="1">'DIRECT COST'!R8</f>
        <v>109744879.76008295</v>
      </c>
      <c r="S21" s="468">
        <f ca="1">'DIRECT COST'!S8</f>
        <v>109744879.76008295</v>
      </c>
      <c r="T21" s="468">
        <f ca="1">'DIRECT COST'!T8</f>
        <v>109744879.76008295</v>
      </c>
      <c r="U21" s="468">
        <f ca="1">'DIRECT COST'!U8</f>
        <v>109744879.76008295</v>
      </c>
      <c r="V21" s="468">
        <f ca="1">'DIRECT COST'!V8</f>
        <v>109744879.76008295</v>
      </c>
      <c r="W21" s="468">
        <f ca="1">'DIRECT COST'!W8</f>
        <v>249965784.34518364</v>
      </c>
      <c r="X21" s="468">
        <f ca="1">'DIRECT COST'!X8</f>
        <v>249965784.34518364</v>
      </c>
      <c r="Y21" s="468">
        <f ca="1">'DIRECT COST'!Y8</f>
        <v>249965784.34518364</v>
      </c>
      <c r="Z21" s="468">
        <f ca="1">'DIRECT COST'!Z8</f>
        <v>249965784.34518364</v>
      </c>
      <c r="AA21" s="468">
        <f ca="1">'DIRECT COST'!AA8</f>
        <v>249965784.34518364</v>
      </c>
      <c r="AB21" s="468">
        <f ca="1">'DIRECT COST'!AB8</f>
        <v>249965784.34518364</v>
      </c>
      <c r="AC21" s="468">
        <f ca="1">'DIRECT COST'!AC8</f>
        <v>249965784.34518364</v>
      </c>
      <c r="AD21" s="468">
        <f ca="1">'DIRECT COST'!AD8</f>
        <v>249965784.34518364</v>
      </c>
      <c r="AE21" s="468">
        <f ca="1">'DIRECT COST'!AE8</f>
        <v>249965784.34518364</v>
      </c>
      <c r="AF21" s="468">
        <f ca="1">'DIRECT COST'!AF8</f>
        <v>249965784.34518364</v>
      </c>
      <c r="AG21" s="468">
        <f ca="1">'DIRECT COST'!AG8</f>
        <v>249965784.34518364</v>
      </c>
      <c r="AH21" s="468">
        <f ca="1">'DIRECT COST'!AH8</f>
        <v>249965784.34518364</v>
      </c>
      <c r="AI21" s="468">
        <f ca="1">'DIRECT COST'!AI8</f>
        <v>303748124.28055775</v>
      </c>
      <c r="AJ21" s="468">
        <f ca="1">'DIRECT COST'!AJ8</f>
        <v>303748124.28055775</v>
      </c>
      <c r="AK21" s="468">
        <f ca="1">'DIRECT COST'!AK8</f>
        <v>303748124.28055775</v>
      </c>
      <c r="AL21" s="468">
        <f ca="1">'DIRECT COST'!AL8</f>
        <v>303748124.28055775</v>
      </c>
      <c r="AM21" s="468">
        <f ca="1">'DIRECT COST'!AM8</f>
        <v>303748124.28055775</v>
      </c>
      <c r="AN21" s="468">
        <f ca="1">'DIRECT COST'!AN8</f>
        <v>303748124.28055775</v>
      </c>
      <c r="AO21" s="468">
        <f ca="1">'DIRECT COST'!AO8</f>
        <v>303748124.28055775</v>
      </c>
      <c r="AP21" s="468">
        <f ca="1">'DIRECT COST'!AP8</f>
        <v>303748124.28055775</v>
      </c>
      <c r="AQ21" s="468">
        <f ca="1">'DIRECT COST'!AQ8</f>
        <v>303748124.28055775</v>
      </c>
      <c r="AR21" s="468">
        <f ca="1">'DIRECT COST'!AR8</f>
        <v>303748124.28055775</v>
      </c>
      <c r="AS21" s="468">
        <f ca="1">'DIRECT COST'!AS8</f>
        <v>303748124.28055775</v>
      </c>
      <c r="AT21" s="468">
        <f ca="1">'DIRECT COST'!AT8</f>
        <v>303748124.28055775</v>
      </c>
      <c r="AU21" s="468">
        <f ca="1">'DIRECT COST'!AU8</f>
        <v>321771521.96592957</v>
      </c>
      <c r="AV21" s="468">
        <f ca="1">'DIRECT COST'!AV8</f>
        <v>321771521.96592957</v>
      </c>
      <c r="AW21" s="468">
        <f ca="1">'DIRECT COST'!AW8</f>
        <v>321771521.96592957</v>
      </c>
      <c r="AX21" s="468">
        <f ca="1">'DIRECT COST'!AX8</f>
        <v>321771521.96592957</v>
      </c>
      <c r="AY21" s="468">
        <f ca="1">'DIRECT COST'!AY8</f>
        <v>321771521.96592957</v>
      </c>
      <c r="AZ21" s="468">
        <f ca="1">'DIRECT COST'!AZ8</f>
        <v>321771521.96592957</v>
      </c>
      <c r="BA21" s="468">
        <f ca="1">'DIRECT COST'!BA8</f>
        <v>321771521.96592957</v>
      </c>
      <c r="BB21" s="468">
        <f ca="1">'DIRECT COST'!BB8</f>
        <v>321771521.96592957</v>
      </c>
      <c r="BC21" s="468">
        <f ca="1">'DIRECT COST'!BC8</f>
        <v>321771521.96592957</v>
      </c>
      <c r="BD21" s="468">
        <f ca="1">'DIRECT COST'!BD8</f>
        <v>321771521.96592957</v>
      </c>
      <c r="BE21" s="468">
        <f ca="1">'DIRECT COST'!BE8</f>
        <v>321771521.96592957</v>
      </c>
      <c r="BF21" s="468">
        <f ca="1">'DIRECT COST'!BF8</f>
        <v>321771521.96592957</v>
      </c>
      <c r="BG21" s="468">
        <f ca="1">'DIRECT COST'!BG8</f>
        <v>323599776.85484755</v>
      </c>
      <c r="BH21" s="468">
        <f ca="1">'DIRECT COST'!BH8</f>
        <v>323599776.85484755</v>
      </c>
      <c r="BI21" s="468">
        <f ca="1">'DIRECT COST'!BI8</f>
        <v>323599776.85484755</v>
      </c>
      <c r="BJ21" s="468">
        <f ca="1">'DIRECT COST'!BJ8</f>
        <v>323599776.85484755</v>
      </c>
      <c r="BK21" s="468">
        <f ca="1">'DIRECT COST'!BK8</f>
        <v>323599776.85484755</v>
      </c>
      <c r="BL21" s="468">
        <f ca="1">'DIRECT COST'!BL8</f>
        <v>323599776.85484755</v>
      </c>
      <c r="BM21" s="468">
        <f ca="1">'DIRECT COST'!BM8</f>
        <v>323599776.85484755</v>
      </c>
      <c r="BN21" s="468">
        <f ca="1">'DIRECT COST'!BN8</f>
        <v>323599776.85484755</v>
      </c>
      <c r="BO21" s="468">
        <f ca="1">'DIRECT COST'!BO8</f>
        <v>323599776.85484755</v>
      </c>
      <c r="BP21" s="468">
        <f ca="1">'DIRECT COST'!BP8</f>
        <v>323599776.85484755</v>
      </c>
      <c r="BQ21" s="468">
        <f ca="1">'DIRECT COST'!BQ8</f>
        <v>323599776.85484755</v>
      </c>
      <c r="BR21" s="468">
        <f ca="1">'DIRECT COST'!BR8</f>
        <v>323599776.85484755</v>
      </c>
      <c r="BU21" s="1" t="s">
        <v>524</v>
      </c>
    </row>
    <row r="22" spans="2:73" ht="25" customHeight="1" outlineLevel="1">
      <c r="B22" s="437" t="s">
        <v>52</v>
      </c>
      <c r="C22" s="468">
        <f>'DIRECT COST'!C15</f>
        <v>0</v>
      </c>
      <c r="D22" s="468">
        <f>'DIRECT COST'!D15</f>
        <v>0</v>
      </c>
      <c r="E22" s="468">
        <f>'DIRECT COST'!E15</f>
        <v>0</v>
      </c>
      <c r="F22" s="468">
        <f>'DIRECT COST'!F15</f>
        <v>0</v>
      </c>
      <c r="G22" s="468">
        <f>'DIRECT COST'!G15</f>
        <v>0</v>
      </c>
      <c r="H22" s="468">
        <f>'DIRECT COST'!H15</f>
        <v>0</v>
      </c>
      <c r="I22" s="468">
        <f>'DIRECT COST'!I15</f>
        <v>0</v>
      </c>
      <c r="J22" s="468">
        <f ca="1">'DIRECT COST'!J15</f>
        <v>22500000</v>
      </c>
      <c r="K22" s="468">
        <f ca="1">'DIRECT COST'!K15</f>
        <v>22500000</v>
      </c>
      <c r="L22" s="468">
        <f ca="1">'DIRECT COST'!L15</f>
        <v>0</v>
      </c>
      <c r="M22" s="468">
        <f ca="1">'DIRECT COST'!M15</f>
        <v>0</v>
      </c>
      <c r="N22" s="468">
        <f ca="1">'DIRECT COST'!N15</f>
        <v>22500000</v>
      </c>
      <c r="O22" s="468">
        <f ca="1">'DIRECT COST'!O15</f>
        <v>22500000</v>
      </c>
      <c r="P22" s="468">
        <f ca="1">'DIRECT COST'!P15</f>
        <v>22500000</v>
      </c>
      <c r="Q22" s="468">
        <f ca="1">'DIRECT COST'!Q15</f>
        <v>0</v>
      </c>
      <c r="R22" s="468">
        <f ca="1">'DIRECT COST'!R15</f>
        <v>22500000</v>
      </c>
      <c r="S22" s="468">
        <f ca="1">'DIRECT COST'!S15</f>
        <v>22500000</v>
      </c>
      <c r="T22" s="468">
        <f ca="1">'DIRECT COST'!T15</f>
        <v>22500000</v>
      </c>
      <c r="U22" s="468">
        <f ca="1">'DIRECT COST'!U15</f>
        <v>22500000</v>
      </c>
      <c r="V22" s="468">
        <f ca="1">'DIRECT COST'!V15</f>
        <v>22500000</v>
      </c>
      <c r="W22" s="468">
        <f ca="1">'DIRECT COST'!W15</f>
        <v>22500000</v>
      </c>
      <c r="X22" s="468">
        <f ca="1">'DIRECT COST'!X15</f>
        <v>22500000</v>
      </c>
      <c r="Y22" s="468">
        <f ca="1">'DIRECT COST'!Y15</f>
        <v>22500000</v>
      </c>
      <c r="Z22" s="468">
        <f ca="1">'DIRECT COST'!Z15</f>
        <v>22500000</v>
      </c>
      <c r="AA22" s="468">
        <f ca="1">'DIRECT COST'!AA15</f>
        <v>22500000</v>
      </c>
      <c r="AB22" s="468">
        <f ca="1">'DIRECT COST'!AB15</f>
        <v>22500000</v>
      </c>
      <c r="AC22" s="468">
        <f ca="1">'DIRECT COST'!AC15</f>
        <v>22500000</v>
      </c>
      <c r="AD22" s="468">
        <f ca="1">'DIRECT COST'!AD15</f>
        <v>22500000</v>
      </c>
      <c r="AE22" s="468">
        <f ca="1">'DIRECT COST'!AE15</f>
        <v>22500000</v>
      </c>
      <c r="AF22" s="468">
        <f ca="1">'DIRECT COST'!AF15</f>
        <v>22500000</v>
      </c>
      <c r="AG22" s="468">
        <f ca="1">'DIRECT COST'!AG15</f>
        <v>22500000</v>
      </c>
      <c r="AH22" s="468">
        <f ca="1">'DIRECT COST'!AH15</f>
        <v>22500000</v>
      </c>
      <c r="AI22" s="468">
        <f ca="1">'DIRECT COST'!AI15</f>
        <v>22500000</v>
      </c>
      <c r="AJ22" s="468">
        <f ca="1">'DIRECT COST'!AJ15</f>
        <v>22500000</v>
      </c>
      <c r="AK22" s="468">
        <f ca="1">'DIRECT COST'!AK15</f>
        <v>22500000</v>
      </c>
      <c r="AL22" s="468">
        <f ca="1">'DIRECT COST'!AL15</f>
        <v>22500000</v>
      </c>
      <c r="AM22" s="468">
        <f ca="1">'DIRECT COST'!AM15</f>
        <v>22500000</v>
      </c>
      <c r="AN22" s="468">
        <f ca="1">'DIRECT COST'!AN15</f>
        <v>22500000</v>
      </c>
      <c r="AO22" s="468">
        <f ca="1">'DIRECT COST'!AO15</f>
        <v>22500000</v>
      </c>
      <c r="AP22" s="468">
        <f ca="1">'DIRECT COST'!AP15</f>
        <v>22500000</v>
      </c>
      <c r="AQ22" s="468">
        <f ca="1">'DIRECT COST'!AQ15</f>
        <v>22500000</v>
      </c>
      <c r="AR22" s="468">
        <f ca="1">'DIRECT COST'!AR15</f>
        <v>22500000</v>
      </c>
      <c r="AS22" s="468">
        <f ca="1">'DIRECT COST'!AS15</f>
        <v>22500000</v>
      </c>
      <c r="AT22" s="468">
        <f ca="1">'DIRECT COST'!AT15</f>
        <v>22500000</v>
      </c>
      <c r="AU22" s="468">
        <f ca="1">'DIRECT COST'!AU15</f>
        <v>22500000</v>
      </c>
      <c r="AV22" s="468">
        <f ca="1">'DIRECT COST'!AV15</f>
        <v>22500000</v>
      </c>
      <c r="AW22" s="468">
        <f ca="1">'DIRECT COST'!AW15</f>
        <v>22500000</v>
      </c>
      <c r="AX22" s="468">
        <f ca="1">'DIRECT COST'!AX15</f>
        <v>22500000</v>
      </c>
      <c r="AY22" s="468">
        <f ca="1">'DIRECT COST'!AY15</f>
        <v>22500000</v>
      </c>
      <c r="AZ22" s="468">
        <f ca="1">'DIRECT COST'!AZ15</f>
        <v>22500000</v>
      </c>
      <c r="BA22" s="468">
        <f ca="1">'DIRECT COST'!BA15</f>
        <v>22500000</v>
      </c>
      <c r="BB22" s="468">
        <f ca="1">'DIRECT COST'!BB15</f>
        <v>22500000</v>
      </c>
      <c r="BC22" s="468">
        <f ca="1">'DIRECT COST'!BC15</f>
        <v>22500000</v>
      </c>
      <c r="BD22" s="468">
        <f ca="1">'DIRECT COST'!BD15</f>
        <v>22500000</v>
      </c>
      <c r="BE22" s="468">
        <f ca="1">'DIRECT COST'!BE15</f>
        <v>31500000</v>
      </c>
      <c r="BF22" s="468">
        <f ca="1">'DIRECT COST'!BF15</f>
        <v>22500000</v>
      </c>
      <c r="BG22" s="468">
        <f ca="1">'DIRECT COST'!BG15</f>
        <v>22500000</v>
      </c>
      <c r="BH22" s="468">
        <f ca="1">'DIRECT COST'!BH15</f>
        <v>22500000</v>
      </c>
      <c r="BI22" s="468">
        <f ca="1">'DIRECT COST'!BI15</f>
        <v>22500000</v>
      </c>
      <c r="BJ22" s="468">
        <f ca="1">'DIRECT COST'!BJ15</f>
        <v>22500000</v>
      </c>
      <c r="BK22" s="468">
        <f ca="1">'DIRECT COST'!BK15</f>
        <v>22500000</v>
      </c>
      <c r="BL22" s="468">
        <f ca="1">'DIRECT COST'!BL15</f>
        <v>22500000</v>
      </c>
      <c r="BM22" s="468">
        <f ca="1">'DIRECT COST'!BM15</f>
        <v>31500000</v>
      </c>
      <c r="BN22" s="468">
        <f ca="1">'DIRECT COST'!BN15</f>
        <v>31500000</v>
      </c>
      <c r="BO22" s="468">
        <f ca="1">'DIRECT COST'!BO15</f>
        <v>31500000</v>
      </c>
      <c r="BP22" s="468">
        <f ca="1">'DIRECT COST'!BP15</f>
        <v>22500000</v>
      </c>
      <c r="BQ22" s="468">
        <f ca="1">'DIRECT COST'!BQ15</f>
        <v>22500000</v>
      </c>
      <c r="BR22" s="468">
        <f ca="1">'DIRECT COST'!BR15</f>
        <v>31500000</v>
      </c>
      <c r="BT22" s="469">
        <f ca="1">SUM(C22:BS22)</f>
        <v>1350000000</v>
      </c>
      <c r="BU22" s="512">
        <f ca="1">BT22/'BASIC INPUT ASSUMPTIONS'!$D$7</f>
        <v>9000000</v>
      </c>
    </row>
    <row r="23" spans="2:73" ht="25" customHeight="1" outlineLevel="1">
      <c r="B23" s="437" t="s">
        <v>53</v>
      </c>
      <c r="C23" s="468">
        <f>'DIRECT COST'!C38</f>
        <v>0</v>
      </c>
      <c r="D23" s="468">
        <f>'DIRECT COST'!D38</f>
        <v>0</v>
      </c>
      <c r="E23" s="468">
        <f>'DIRECT COST'!E38</f>
        <v>0</v>
      </c>
      <c r="F23" s="468">
        <f>'DIRECT COST'!F38</f>
        <v>0</v>
      </c>
      <c r="G23" s="468">
        <f>'DIRECT COST'!G38</f>
        <v>0</v>
      </c>
      <c r="H23" s="468">
        <f>'DIRECT COST'!H38</f>
        <v>0</v>
      </c>
      <c r="I23" s="468">
        <f>'DIRECT COST'!I38</f>
        <v>0</v>
      </c>
      <c r="J23" s="468">
        <f ca="1">'DIRECT COST'!J38</f>
        <v>112500000</v>
      </c>
      <c r="K23" s="468">
        <f ca="1">'DIRECT COST'!K38</f>
        <v>112500000</v>
      </c>
      <c r="L23" s="468">
        <f ca="1">'DIRECT COST'!L38</f>
        <v>0</v>
      </c>
      <c r="M23" s="468">
        <f ca="1">'DIRECT COST'!M38</f>
        <v>0</v>
      </c>
      <c r="N23" s="468">
        <f ca="1">'DIRECT COST'!N38</f>
        <v>112500000</v>
      </c>
      <c r="O23" s="468">
        <f ca="1">'DIRECT COST'!O38</f>
        <v>112500000</v>
      </c>
      <c r="P23" s="468">
        <f ca="1">'DIRECT COST'!P38</f>
        <v>112500000</v>
      </c>
      <c r="Q23" s="468">
        <f ca="1">'DIRECT COST'!Q38</f>
        <v>0</v>
      </c>
      <c r="R23" s="468">
        <f ca="1">'DIRECT COST'!R38</f>
        <v>112500000</v>
      </c>
      <c r="S23" s="468">
        <f ca="1">'DIRECT COST'!S38</f>
        <v>112500000</v>
      </c>
      <c r="T23" s="468">
        <f ca="1">'DIRECT COST'!T38</f>
        <v>112500000</v>
      </c>
      <c r="U23" s="468">
        <f ca="1">'DIRECT COST'!U38</f>
        <v>112500000</v>
      </c>
      <c r="V23" s="468">
        <f ca="1">'DIRECT COST'!V38</f>
        <v>112500000</v>
      </c>
      <c r="W23" s="468">
        <f ca="1">'DIRECT COST'!W38</f>
        <v>112500000</v>
      </c>
      <c r="X23" s="468">
        <f ca="1">'DIRECT COST'!X38</f>
        <v>112500000</v>
      </c>
      <c r="Y23" s="468">
        <f ca="1">'DIRECT COST'!Y38</f>
        <v>112500000</v>
      </c>
      <c r="Z23" s="468">
        <f ca="1">'DIRECT COST'!Z38</f>
        <v>112500000</v>
      </c>
      <c r="AA23" s="468">
        <f ca="1">'DIRECT COST'!AA38</f>
        <v>112500000</v>
      </c>
      <c r="AB23" s="468">
        <f ca="1">'DIRECT COST'!AB38</f>
        <v>112500000</v>
      </c>
      <c r="AC23" s="468">
        <f ca="1">'DIRECT COST'!AC38</f>
        <v>112500000</v>
      </c>
      <c r="AD23" s="468">
        <f ca="1">'DIRECT COST'!AD38</f>
        <v>112500000</v>
      </c>
      <c r="AE23" s="468">
        <f ca="1">'DIRECT COST'!AE38</f>
        <v>112500000</v>
      </c>
      <c r="AF23" s="468">
        <f ca="1">'DIRECT COST'!AF38</f>
        <v>112500000</v>
      </c>
      <c r="AG23" s="468">
        <f ca="1">'DIRECT COST'!AG38</f>
        <v>112500000</v>
      </c>
      <c r="AH23" s="468">
        <f ca="1">'DIRECT COST'!AH38</f>
        <v>112500000</v>
      </c>
      <c r="AI23" s="468">
        <f ca="1">'DIRECT COST'!AI38</f>
        <v>112500000</v>
      </c>
      <c r="AJ23" s="468">
        <f ca="1">'DIRECT COST'!AJ38</f>
        <v>112500000</v>
      </c>
      <c r="AK23" s="468">
        <f ca="1">'DIRECT COST'!AK38</f>
        <v>112500000</v>
      </c>
      <c r="AL23" s="468">
        <f ca="1">'DIRECT COST'!AL38</f>
        <v>112500000</v>
      </c>
      <c r="AM23" s="468">
        <f ca="1">'DIRECT COST'!AM38</f>
        <v>112500000</v>
      </c>
      <c r="AN23" s="468">
        <f ca="1">'DIRECT COST'!AN38</f>
        <v>112500000</v>
      </c>
      <c r="AO23" s="468">
        <f ca="1">'DIRECT COST'!AO38</f>
        <v>112500000</v>
      </c>
      <c r="AP23" s="468">
        <f ca="1">'DIRECT COST'!AP38</f>
        <v>112500000</v>
      </c>
      <c r="AQ23" s="468">
        <f ca="1">'DIRECT COST'!AQ38</f>
        <v>112500000</v>
      </c>
      <c r="AR23" s="468">
        <f ca="1">'DIRECT COST'!AR38</f>
        <v>112500000</v>
      </c>
      <c r="AS23" s="468">
        <f ca="1">'DIRECT COST'!AS38</f>
        <v>112500000</v>
      </c>
      <c r="AT23" s="468">
        <f ca="1">'DIRECT COST'!AT38</f>
        <v>112500000</v>
      </c>
      <c r="AU23" s="468">
        <f ca="1">'DIRECT COST'!AU38</f>
        <v>112500000</v>
      </c>
      <c r="AV23" s="468">
        <f ca="1">'DIRECT COST'!AV38</f>
        <v>112500000</v>
      </c>
      <c r="AW23" s="468">
        <f ca="1">'DIRECT COST'!AW38</f>
        <v>112500000</v>
      </c>
      <c r="AX23" s="468">
        <f ca="1">'DIRECT COST'!AX38</f>
        <v>112500000</v>
      </c>
      <c r="AY23" s="468">
        <f ca="1">'DIRECT COST'!AY38</f>
        <v>112500000</v>
      </c>
      <c r="AZ23" s="468">
        <f ca="1">'DIRECT COST'!AZ38</f>
        <v>112500000</v>
      </c>
      <c r="BA23" s="468">
        <f ca="1">'DIRECT COST'!BA38</f>
        <v>112500000</v>
      </c>
      <c r="BB23" s="468">
        <f ca="1">'DIRECT COST'!BB38</f>
        <v>112500000</v>
      </c>
      <c r="BC23" s="468">
        <f ca="1">'DIRECT COST'!BC38</f>
        <v>112500000</v>
      </c>
      <c r="BD23" s="468">
        <f ca="1">'DIRECT COST'!BD38</f>
        <v>112500000</v>
      </c>
      <c r="BE23" s="468">
        <f ca="1">'DIRECT COST'!BE38</f>
        <v>157500000</v>
      </c>
      <c r="BF23" s="468">
        <f ca="1">'DIRECT COST'!BF38</f>
        <v>112500000</v>
      </c>
      <c r="BG23" s="468">
        <f ca="1">'DIRECT COST'!BG38</f>
        <v>112500000</v>
      </c>
      <c r="BH23" s="468">
        <f ca="1">'DIRECT COST'!BH38</f>
        <v>112500000</v>
      </c>
      <c r="BI23" s="468">
        <f ca="1">'DIRECT COST'!BI38</f>
        <v>112500000</v>
      </c>
      <c r="BJ23" s="468">
        <f ca="1">'DIRECT COST'!BJ38</f>
        <v>112500000</v>
      </c>
      <c r="BK23" s="468">
        <f ca="1">'DIRECT COST'!BK38</f>
        <v>112500000</v>
      </c>
      <c r="BL23" s="468">
        <f ca="1">'DIRECT COST'!BL38</f>
        <v>112500000</v>
      </c>
      <c r="BM23" s="468">
        <f ca="1">'DIRECT COST'!BM38</f>
        <v>157500000</v>
      </c>
      <c r="BN23" s="468">
        <f ca="1">'DIRECT COST'!BN38</f>
        <v>157500000</v>
      </c>
      <c r="BO23" s="468">
        <f ca="1">'DIRECT COST'!BO38</f>
        <v>157500000</v>
      </c>
      <c r="BP23" s="468">
        <f ca="1">'DIRECT COST'!BP38</f>
        <v>112500000</v>
      </c>
      <c r="BQ23" s="468">
        <f ca="1">'DIRECT COST'!BQ38</f>
        <v>112500000</v>
      </c>
      <c r="BR23" s="468">
        <f ca="1">'DIRECT COST'!BR38</f>
        <v>157500000</v>
      </c>
      <c r="BT23" s="469">
        <f ca="1">SUM(C23:BS23)</f>
        <v>6750000000</v>
      </c>
      <c r="BU23" s="512">
        <f ca="1">BT23/'BASIC INPUT ASSUMPTIONS'!$D$7</f>
        <v>45000000</v>
      </c>
    </row>
    <row r="24" spans="2:73" ht="25" customHeight="1" outlineLevel="1">
      <c r="B24" s="437" t="s">
        <v>54</v>
      </c>
      <c r="C24" s="468">
        <f>'DIRECT COST'!C49</f>
        <v>0</v>
      </c>
      <c r="D24" s="468">
        <f>'DIRECT COST'!D49</f>
        <v>0</v>
      </c>
      <c r="E24" s="468">
        <f>'DIRECT COST'!E49</f>
        <v>0</v>
      </c>
      <c r="F24" s="468">
        <f>'DIRECT COST'!F49</f>
        <v>0</v>
      </c>
      <c r="G24" s="468">
        <f>'DIRECT COST'!G49</f>
        <v>0</v>
      </c>
      <c r="H24" s="468">
        <f>'DIRECT COST'!H49</f>
        <v>0</v>
      </c>
      <c r="I24" s="468">
        <f>'DIRECT COST'!I49</f>
        <v>0</v>
      </c>
      <c r="J24" s="468">
        <f>'DIRECT COST'!J49</f>
        <v>0</v>
      </c>
      <c r="K24" s="468">
        <f ca="1">'DIRECT COST'!K49</f>
        <v>0</v>
      </c>
      <c r="L24" s="468">
        <f ca="1">'DIRECT COST'!L49</f>
        <v>0</v>
      </c>
      <c r="M24" s="468">
        <f ca="1">'DIRECT COST'!M49</f>
        <v>0</v>
      </c>
      <c r="N24" s="468">
        <f ca="1">'DIRECT COST'!N49</f>
        <v>0</v>
      </c>
      <c r="O24" s="468">
        <f ca="1">'DIRECT COST'!O49</f>
        <v>0</v>
      </c>
      <c r="P24" s="468">
        <f ca="1">'DIRECT COST'!P49</f>
        <v>0</v>
      </c>
      <c r="Q24" s="468">
        <f ca="1">'DIRECT COST'!Q49</f>
        <v>0</v>
      </c>
      <c r="R24" s="468">
        <f ca="1">'DIRECT COST'!R49</f>
        <v>0</v>
      </c>
      <c r="S24" s="468">
        <f ca="1">'DIRECT COST'!S49</f>
        <v>0</v>
      </c>
      <c r="T24" s="468">
        <f ca="1">'DIRECT COST'!T49</f>
        <v>0</v>
      </c>
      <c r="U24" s="468">
        <f ca="1">'DIRECT COST'!U49</f>
        <v>0</v>
      </c>
      <c r="V24" s="468">
        <f ca="1">'DIRECT COST'!V49</f>
        <v>0</v>
      </c>
      <c r="W24" s="468">
        <f ca="1">'DIRECT COST'!W49</f>
        <v>0</v>
      </c>
      <c r="X24" s="468">
        <f ca="1">'DIRECT COST'!X49</f>
        <v>0</v>
      </c>
      <c r="Y24" s="468">
        <f ca="1">'DIRECT COST'!Y49</f>
        <v>0</v>
      </c>
      <c r="Z24" s="468">
        <f ca="1">'DIRECT COST'!Z49</f>
        <v>0</v>
      </c>
      <c r="AA24" s="468">
        <f ca="1">'DIRECT COST'!AA49</f>
        <v>0</v>
      </c>
      <c r="AB24" s="468">
        <f ca="1">'DIRECT COST'!AB49</f>
        <v>0</v>
      </c>
      <c r="AC24" s="468">
        <f ca="1">'DIRECT COST'!AC49</f>
        <v>0</v>
      </c>
      <c r="AD24" s="468">
        <f ca="1">'DIRECT COST'!AD49</f>
        <v>0</v>
      </c>
      <c r="AE24" s="468">
        <f ca="1">'DIRECT COST'!AE49</f>
        <v>0</v>
      </c>
      <c r="AF24" s="468">
        <f ca="1">'DIRECT COST'!AF49</f>
        <v>0</v>
      </c>
      <c r="AG24" s="468">
        <f ca="1">'DIRECT COST'!AG49</f>
        <v>0</v>
      </c>
      <c r="AH24" s="468">
        <f ca="1">'DIRECT COST'!AH49</f>
        <v>0</v>
      </c>
      <c r="AI24" s="468">
        <f ca="1">'DIRECT COST'!AI49</f>
        <v>0</v>
      </c>
      <c r="AJ24" s="468">
        <f ca="1">'DIRECT COST'!AJ49</f>
        <v>0</v>
      </c>
      <c r="AK24" s="468">
        <f ca="1">'DIRECT COST'!AK49</f>
        <v>0</v>
      </c>
      <c r="AL24" s="468">
        <f ca="1">'DIRECT COST'!AL49</f>
        <v>0</v>
      </c>
      <c r="AM24" s="468">
        <f ca="1">'DIRECT COST'!AM49</f>
        <v>0</v>
      </c>
      <c r="AN24" s="468">
        <f ca="1">'DIRECT COST'!AN49</f>
        <v>0</v>
      </c>
      <c r="AO24" s="468">
        <f ca="1">'DIRECT COST'!AO49</f>
        <v>0</v>
      </c>
      <c r="AP24" s="468">
        <f ca="1">'DIRECT COST'!AP49</f>
        <v>0</v>
      </c>
      <c r="AQ24" s="468">
        <f ca="1">'DIRECT COST'!AQ49</f>
        <v>0</v>
      </c>
      <c r="AR24" s="468">
        <f ca="1">'DIRECT COST'!AR49</f>
        <v>0</v>
      </c>
      <c r="AS24" s="468">
        <f ca="1">'DIRECT COST'!AS49</f>
        <v>0</v>
      </c>
      <c r="AT24" s="468">
        <f ca="1">'DIRECT COST'!AT49</f>
        <v>0</v>
      </c>
      <c r="AU24" s="468">
        <f ca="1">'DIRECT COST'!AU49</f>
        <v>0</v>
      </c>
      <c r="AV24" s="468">
        <f ca="1">'DIRECT COST'!AV49</f>
        <v>0</v>
      </c>
      <c r="AW24" s="468">
        <f ca="1">'DIRECT COST'!AW49</f>
        <v>0</v>
      </c>
      <c r="AX24" s="468">
        <f ca="1">'DIRECT COST'!AX49</f>
        <v>0</v>
      </c>
      <c r="AY24" s="468">
        <f ca="1">'DIRECT COST'!AY49</f>
        <v>0</v>
      </c>
      <c r="AZ24" s="468">
        <f ca="1">'DIRECT COST'!AZ49</f>
        <v>0</v>
      </c>
      <c r="BA24" s="468">
        <f ca="1">'DIRECT COST'!BA49</f>
        <v>0</v>
      </c>
      <c r="BB24" s="468">
        <f ca="1">'DIRECT COST'!BB49</f>
        <v>0</v>
      </c>
      <c r="BC24" s="468">
        <f ca="1">'DIRECT COST'!BC49</f>
        <v>0</v>
      </c>
      <c r="BD24" s="468">
        <f ca="1">'DIRECT COST'!BD49</f>
        <v>0</v>
      </c>
      <c r="BE24" s="468">
        <f ca="1">'DIRECT COST'!BE49</f>
        <v>0</v>
      </c>
      <c r="BF24" s="468">
        <f ca="1">'DIRECT COST'!BF49</f>
        <v>0</v>
      </c>
      <c r="BG24" s="468">
        <f ca="1">'DIRECT COST'!BG49</f>
        <v>0</v>
      </c>
      <c r="BH24" s="468">
        <f ca="1">'DIRECT COST'!BH49</f>
        <v>0</v>
      </c>
      <c r="BI24" s="468">
        <f ca="1">'DIRECT COST'!BI49</f>
        <v>0</v>
      </c>
      <c r="BJ24" s="468">
        <f ca="1">'DIRECT COST'!BJ49</f>
        <v>0</v>
      </c>
      <c r="BK24" s="468">
        <f ca="1">'DIRECT COST'!BK49</f>
        <v>0</v>
      </c>
      <c r="BL24" s="468">
        <f ca="1">'DIRECT COST'!BL49</f>
        <v>0</v>
      </c>
      <c r="BM24" s="468">
        <f ca="1">'DIRECT COST'!BM49</f>
        <v>0</v>
      </c>
      <c r="BN24" s="468">
        <f ca="1">'DIRECT COST'!BN49</f>
        <v>0</v>
      </c>
      <c r="BO24" s="468">
        <f ca="1">'DIRECT COST'!BO49</f>
        <v>0</v>
      </c>
      <c r="BP24" s="468">
        <f ca="1">'DIRECT COST'!BP49</f>
        <v>0</v>
      </c>
      <c r="BQ24" s="468">
        <f ca="1">'DIRECT COST'!BQ49</f>
        <v>0</v>
      </c>
      <c r="BR24" s="468">
        <f ca="1">'DIRECT COST'!BR49</f>
        <v>0</v>
      </c>
    </row>
    <row r="25" spans="2:73" ht="25" customHeight="1" outlineLevel="1">
      <c r="B25" s="437" t="s">
        <v>55</v>
      </c>
      <c r="C25" s="468">
        <f>'DIRECT COST'!C60</f>
        <v>0</v>
      </c>
      <c r="D25" s="468">
        <f>'DIRECT COST'!D60</f>
        <v>0</v>
      </c>
      <c r="E25" s="468">
        <f>'DIRECT COST'!E60</f>
        <v>0</v>
      </c>
      <c r="F25" s="468">
        <f>'DIRECT COST'!F60</f>
        <v>0</v>
      </c>
      <c r="G25" s="468">
        <f>'DIRECT COST'!G60</f>
        <v>0</v>
      </c>
      <c r="H25" s="468">
        <f>'DIRECT COST'!H60</f>
        <v>0</v>
      </c>
      <c r="I25" s="468">
        <f>'DIRECT COST'!I60</f>
        <v>0</v>
      </c>
      <c r="J25" s="468">
        <f>'DIRECT COST'!J60</f>
        <v>0</v>
      </c>
      <c r="K25" s="468">
        <f ca="1">'DIRECT COST'!K60</f>
        <v>0</v>
      </c>
      <c r="L25" s="468">
        <f ca="1">'DIRECT COST'!L60</f>
        <v>0</v>
      </c>
      <c r="M25" s="468">
        <f ca="1">'DIRECT COST'!M60</f>
        <v>0</v>
      </c>
      <c r="N25" s="468">
        <f ca="1">'DIRECT COST'!N60</f>
        <v>0</v>
      </c>
      <c r="O25" s="468">
        <f ca="1">'DIRECT COST'!O60</f>
        <v>0</v>
      </c>
      <c r="P25" s="468">
        <f ca="1">'DIRECT COST'!P60</f>
        <v>0</v>
      </c>
      <c r="Q25" s="468">
        <f ca="1">'DIRECT COST'!Q60</f>
        <v>0</v>
      </c>
      <c r="R25" s="468">
        <f ca="1">'DIRECT COST'!R60</f>
        <v>0</v>
      </c>
      <c r="S25" s="468">
        <f ca="1">'DIRECT COST'!S60</f>
        <v>0</v>
      </c>
      <c r="T25" s="468">
        <f ca="1">'DIRECT COST'!T60</f>
        <v>0</v>
      </c>
      <c r="U25" s="468">
        <f ca="1">'DIRECT COST'!U60</f>
        <v>0</v>
      </c>
      <c r="V25" s="468">
        <f ca="1">'DIRECT COST'!V60</f>
        <v>0</v>
      </c>
      <c r="W25" s="468">
        <f ca="1">'DIRECT COST'!W60</f>
        <v>0</v>
      </c>
      <c r="X25" s="468">
        <f ca="1">'DIRECT COST'!X60</f>
        <v>0</v>
      </c>
      <c r="Y25" s="468">
        <f ca="1">'DIRECT COST'!Y60</f>
        <v>0</v>
      </c>
      <c r="Z25" s="468">
        <f ca="1">'DIRECT COST'!Z60</f>
        <v>0</v>
      </c>
      <c r="AA25" s="468">
        <f ca="1">'DIRECT COST'!AA60</f>
        <v>0</v>
      </c>
      <c r="AB25" s="468">
        <f ca="1">'DIRECT COST'!AB60</f>
        <v>0</v>
      </c>
      <c r="AC25" s="468">
        <f ca="1">'DIRECT COST'!AC60</f>
        <v>0</v>
      </c>
      <c r="AD25" s="468">
        <f ca="1">'DIRECT COST'!AD60</f>
        <v>0</v>
      </c>
      <c r="AE25" s="468">
        <f ca="1">'DIRECT COST'!AE60</f>
        <v>0</v>
      </c>
      <c r="AF25" s="468">
        <f ca="1">'DIRECT COST'!AF60</f>
        <v>0</v>
      </c>
      <c r="AG25" s="468">
        <f ca="1">'DIRECT COST'!AG60</f>
        <v>0</v>
      </c>
      <c r="AH25" s="468">
        <f ca="1">'DIRECT COST'!AH60</f>
        <v>0</v>
      </c>
      <c r="AI25" s="468">
        <f ca="1">'DIRECT COST'!AI60</f>
        <v>0</v>
      </c>
      <c r="AJ25" s="468">
        <f ca="1">'DIRECT COST'!AJ60</f>
        <v>0</v>
      </c>
      <c r="AK25" s="468">
        <f ca="1">'DIRECT COST'!AK60</f>
        <v>0</v>
      </c>
      <c r="AL25" s="468">
        <f ca="1">'DIRECT COST'!AL60</f>
        <v>0</v>
      </c>
      <c r="AM25" s="468">
        <f ca="1">'DIRECT COST'!AM60</f>
        <v>0</v>
      </c>
      <c r="AN25" s="468">
        <f ca="1">'DIRECT COST'!AN60</f>
        <v>0</v>
      </c>
      <c r="AO25" s="468">
        <f ca="1">'DIRECT COST'!AO60</f>
        <v>0</v>
      </c>
      <c r="AP25" s="468">
        <f ca="1">'DIRECT COST'!AP60</f>
        <v>0</v>
      </c>
      <c r="AQ25" s="468">
        <f ca="1">'DIRECT COST'!AQ60</f>
        <v>0</v>
      </c>
      <c r="AR25" s="468">
        <f ca="1">'DIRECT COST'!AR60</f>
        <v>0</v>
      </c>
      <c r="AS25" s="468">
        <f ca="1">'DIRECT COST'!AS60</f>
        <v>0</v>
      </c>
      <c r="AT25" s="468">
        <f ca="1">'DIRECT COST'!AT60</f>
        <v>0</v>
      </c>
      <c r="AU25" s="468">
        <f ca="1">'DIRECT COST'!AU60</f>
        <v>0</v>
      </c>
      <c r="AV25" s="468">
        <f ca="1">'DIRECT COST'!AV60</f>
        <v>0</v>
      </c>
      <c r="AW25" s="468">
        <f ca="1">'DIRECT COST'!AW60</f>
        <v>0</v>
      </c>
      <c r="AX25" s="468">
        <f ca="1">'DIRECT COST'!AX60</f>
        <v>0</v>
      </c>
      <c r="AY25" s="468">
        <f ca="1">'DIRECT COST'!AY60</f>
        <v>0</v>
      </c>
      <c r="AZ25" s="468">
        <f ca="1">'DIRECT COST'!AZ60</f>
        <v>0</v>
      </c>
      <c r="BA25" s="468">
        <f ca="1">'DIRECT COST'!BA60</f>
        <v>0</v>
      </c>
      <c r="BB25" s="468">
        <f ca="1">'DIRECT COST'!BB60</f>
        <v>0</v>
      </c>
      <c r="BC25" s="468">
        <f ca="1">'DIRECT COST'!BC60</f>
        <v>0</v>
      </c>
      <c r="BD25" s="468">
        <f ca="1">'DIRECT COST'!BD60</f>
        <v>0</v>
      </c>
      <c r="BE25" s="468">
        <f ca="1">'DIRECT COST'!BE60</f>
        <v>0</v>
      </c>
      <c r="BF25" s="468">
        <f ca="1">'DIRECT COST'!BF60</f>
        <v>0</v>
      </c>
      <c r="BG25" s="468">
        <f ca="1">'DIRECT COST'!BG60</f>
        <v>0</v>
      </c>
      <c r="BH25" s="468">
        <f ca="1">'DIRECT COST'!BH60</f>
        <v>0</v>
      </c>
      <c r="BI25" s="468">
        <f ca="1">'DIRECT COST'!BI60</f>
        <v>0</v>
      </c>
      <c r="BJ25" s="468">
        <f ca="1">'DIRECT COST'!BJ60</f>
        <v>0</v>
      </c>
      <c r="BK25" s="468">
        <f ca="1">'DIRECT COST'!BK60</f>
        <v>0</v>
      </c>
      <c r="BL25" s="468">
        <f ca="1">'DIRECT COST'!BL60</f>
        <v>0</v>
      </c>
      <c r="BM25" s="468">
        <f ca="1">'DIRECT COST'!BM60</f>
        <v>0</v>
      </c>
      <c r="BN25" s="468">
        <f ca="1">'DIRECT COST'!BN60</f>
        <v>0</v>
      </c>
      <c r="BO25" s="468">
        <f ca="1">'DIRECT COST'!BO60</f>
        <v>0</v>
      </c>
      <c r="BP25" s="468">
        <f ca="1">'DIRECT COST'!BP60</f>
        <v>0</v>
      </c>
      <c r="BQ25" s="468">
        <f ca="1">'DIRECT COST'!BQ60</f>
        <v>0</v>
      </c>
      <c r="BR25" s="468">
        <f ca="1">'DIRECT COST'!BR60</f>
        <v>0</v>
      </c>
    </row>
    <row r="26" spans="2:73" ht="25" customHeight="1" outlineLevel="1">
      <c r="B26" s="437" t="s">
        <v>56</v>
      </c>
      <c r="C26" s="468">
        <f>'DIRECT COST'!C71</f>
        <v>0</v>
      </c>
      <c r="D26" s="468">
        <f>'DIRECT COST'!D71</f>
        <v>0</v>
      </c>
      <c r="E26" s="468">
        <f>'DIRECT COST'!E71</f>
        <v>0</v>
      </c>
      <c r="F26" s="468">
        <f>'DIRECT COST'!F71</f>
        <v>0</v>
      </c>
      <c r="G26" s="468">
        <f>'DIRECT COST'!G71</f>
        <v>0</v>
      </c>
      <c r="H26" s="468">
        <f>'DIRECT COST'!H71</f>
        <v>0</v>
      </c>
      <c r="I26" s="468">
        <f>'DIRECT COST'!I71</f>
        <v>0</v>
      </c>
      <c r="J26" s="468">
        <f>'DIRECT COST'!J71</f>
        <v>0</v>
      </c>
      <c r="K26" s="468">
        <f>'DIRECT COST'!K71</f>
        <v>0</v>
      </c>
      <c r="L26" s="468">
        <f>'DIRECT COST'!L71</f>
        <v>0</v>
      </c>
      <c r="M26" s="468">
        <f>'DIRECT COST'!M71</f>
        <v>0</v>
      </c>
      <c r="N26" s="468">
        <f>'DIRECT COST'!N71</f>
        <v>0</v>
      </c>
      <c r="O26" s="468">
        <f>'DIRECT COST'!O71</f>
        <v>0</v>
      </c>
      <c r="P26" s="468">
        <f>'DIRECT COST'!P71</f>
        <v>0</v>
      </c>
      <c r="Q26" s="468">
        <f>'DIRECT COST'!Q71</f>
        <v>0</v>
      </c>
      <c r="R26" s="468">
        <f>'DIRECT COST'!R71</f>
        <v>0</v>
      </c>
      <c r="S26" s="468">
        <f>'DIRECT COST'!S71</f>
        <v>0</v>
      </c>
      <c r="T26" s="468">
        <f>'DIRECT COST'!T71</f>
        <v>0</v>
      </c>
      <c r="U26" s="468">
        <f>'DIRECT COST'!U71</f>
        <v>0</v>
      </c>
      <c r="V26" s="468">
        <f>'DIRECT COST'!V71</f>
        <v>0</v>
      </c>
      <c r="W26" s="468">
        <f>'DIRECT COST'!W71</f>
        <v>0</v>
      </c>
      <c r="X26" s="468">
        <f>'DIRECT COST'!X71</f>
        <v>0</v>
      </c>
      <c r="Y26" s="468">
        <f>'DIRECT COST'!Y71</f>
        <v>0</v>
      </c>
      <c r="Z26" s="468">
        <f>'DIRECT COST'!Z71</f>
        <v>0</v>
      </c>
      <c r="AA26" s="468">
        <f>'DIRECT COST'!AA71</f>
        <v>0</v>
      </c>
      <c r="AB26" s="468">
        <f>'DIRECT COST'!AB71</f>
        <v>0</v>
      </c>
      <c r="AC26" s="468">
        <f>'DIRECT COST'!AC71</f>
        <v>0</v>
      </c>
      <c r="AD26" s="468">
        <f>'DIRECT COST'!AD71</f>
        <v>0</v>
      </c>
      <c r="AE26" s="468">
        <f>'DIRECT COST'!AE71</f>
        <v>0</v>
      </c>
      <c r="AF26" s="468">
        <f>'DIRECT COST'!AF71</f>
        <v>0</v>
      </c>
      <c r="AG26" s="468">
        <f>'DIRECT COST'!AG71</f>
        <v>0</v>
      </c>
      <c r="AH26" s="468">
        <f>'DIRECT COST'!AH71</f>
        <v>0</v>
      </c>
      <c r="AI26" s="468">
        <f ca="1">'DIRECT COST'!AI71</f>
        <v>0</v>
      </c>
      <c r="AJ26" s="468">
        <f ca="1">'DIRECT COST'!AJ71</f>
        <v>0</v>
      </c>
      <c r="AK26" s="468">
        <f ca="1">'DIRECT COST'!AK71</f>
        <v>0</v>
      </c>
      <c r="AL26" s="468">
        <f ca="1">'DIRECT COST'!AL71</f>
        <v>0</v>
      </c>
      <c r="AM26" s="468">
        <f ca="1">'DIRECT COST'!AM71</f>
        <v>0</v>
      </c>
      <c r="AN26" s="468">
        <f ca="1">'DIRECT COST'!AN71</f>
        <v>0</v>
      </c>
      <c r="AO26" s="468">
        <f ca="1">'DIRECT COST'!AO71</f>
        <v>0</v>
      </c>
      <c r="AP26" s="468">
        <f ca="1">'DIRECT COST'!AP71</f>
        <v>0</v>
      </c>
      <c r="AQ26" s="468">
        <f ca="1">'DIRECT COST'!AQ71</f>
        <v>0</v>
      </c>
      <c r="AR26" s="468">
        <f ca="1">'DIRECT COST'!AR71</f>
        <v>0</v>
      </c>
      <c r="AS26" s="468">
        <f ca="1">'DIRECT COST'!AS71</f>
        <v>0</v>
      </c>
      <c r="AT26" s="468">
        <f ca="1">'DIRECT COST'!AT71</f>
        <v>0</v>
      </c>
      <c r="AU26" s="468">
        <f ca="1">'DIRECT COST'!AU71</f>
        <v>0</v>
      </c>
      <c r="AV26" s="468">
        <f ca="1">'DIRECT COST'!AV71</f>
        <v>0</v>
      </c>
      <c r="AW26" s="468">
        <f ca="1">'DIRECT COST'!AW71</f>
        <v>0</v>
      </c>
      <c r="AX26" s="468">
        <f ca="1">'DIRECT COST'!AX71</f>
        <v>0</v>
      </c>
      <c r="AY26" s="468">
        <f ca="1">'DIRECT COST'!AY71</f>
        <v>0</v>
      </c>
      <c r="AZ26" s="468">
        <f ca="1">'DIRECT COST'!AZ71</f>
        <v>0</v>
      </c>
      <c r="BA26" s="468">
        <f ca="1">'DIRECT COST'!BA71</f>
        <v>0</v>
      </c>
      <c r="BB26" s="468">
        <f ca="1">'DIRECT COST'!BB71</f>
        <v>0</v>
      </c>
      <c r="BC26" s="468">
        <f ca="1">'DIRECT COST'!BC71</f>
        <v>0</v>
      </c>
      <c r="BD26" s="468">
        <f ca="1">'DIRECT COST'!BD71</f>
        <v>0</v>
      </c>
      <c r="BE26" s="468">
        <f ca="1">'DIRECT COST'!BE71</f>
        <v>0</v>
      </c>
      <c r="BF26" s="468">
        <f ca="1">'DIRECT COST'!BF71</f>
        <v>0</v>
      </c>
      <c r="BG26" s="468">
        <f ca="1">'DIRECT COST'!BG71</f>
        <v>0</v>
      </c>
      <c r="BH26" s="468">
        <f ca="1">'DIRECT COST'!BH71</f>
        <v>0</v>
      </c>
      <c r="BI26" s="468">
        <f ca="1">'DIRECT COST'!BI71</f>
        <v>0</v>
      </c>
      <c r="BJ26" s="468">
        <f ca="1">'DIRECT COST'!BJ71</f>
        <v>0</v>
      </c>
      <c r="BK26" s="468">
        <f ca="1">'DIRECT COST'!BK71</f>
        <v>0</v>
      </c>
      <c r="BL26" s="468">
        <f ca="1">'DIRECT COST'!BL71</f>
        <v>0</v>
      </c>
      <c r="BM26" s="468">
        <f ca="1">'DIRECT COST'!BM71</f>
        <v>0</v>
      </c>
      <c r="BN26" s="468">
        <f ca="1">'DIRECT COST'!BN71</f>
        <v>0</v>
      </c>
      <c r="BO26" s="468">
        <f ca="1">'DIRECT COST'!BO71</f>
        <v>0</v>
      </c>
      <c r="BP26" s="468">
        <f ca="1">'DIRECT COST'!BP71</f>
        <v>0</v>
      </c>
      <c r="BQ26" s="468">
        <f ca="1">'DIRECT COST'!BQ71</f>
        <v>0</v>
      </c>
      <c r="BR26" s="468">
        <f ca="1">'DIRECT COST'!BR71</f>
        <v>0</v>
      </c>
    </row>
    <row r="27" spans="2:73" ht="25" customHeight="1" outlineLevel="1">
      <c r="B27" s="437" t="str">
        <f>'DIRECT COST'!B82</f>
        <v>Channel Upfront Commissions: CIB</v>
      </c>
      <c r="C27" s="468">
        <f>'DIRECT COST'!C82</f>
        <v>0</v>
      </c>
      <c r="D27" s="468">
        <f>'DIRECT COST'!D82</f>
        <v>0</v>
      </c>
      <c r="E27" s="468">
        <f>'DIRECT COST'!E82</f>
        <v>0</v>
      </c>
      <c r="F27" s="468">
        <f>'DIRECT COST'!F82</f>
        <v>0</v>
      </c>
      <c r="G27" s="468">
        <f>'DIRECT COST'!G82</f>
        <v>0</v>
      </c>
      <c r="H27" s="468">
        <f>'DIRECT COST'!H82</f>
        <v>0</v>
      </c>
      <c r="I27" s="468">
        <f>'DIRECT COST'!I82</f>
        <v>0</v>
      </c>
      <c r="J27" s="468">
        <f>'DIRECT COST'!J82</f>
        <v>0</v>
      </c>
      <c r="K27" s="468">
        <f ca="1">'DIRECT COST'!K82</f>
        <v>5484677.9661016949</v>
      </c>
      <c r="L27" s="468">
        <f ca="1">'DIRECT COST'!L82</f>
        <v>10305084.584745763</v>
      </c>
      <c r="M27" s="468">
        <f ca="1">'DIRECT COST'!M82</f>
        <v>15697531.268199153</v>
      </c>
      <c r="N27" s="468">
        <f ca="1">'DIRECT COST'!N82</f>
        <v>20584325.838207677</v>
      </c>
      <c r="O27" s="468">
        <f ca="1">'DIRECT COST'!O82</f>
        <v>25946113.804533351</v>
      </c>
      <c r="P27" s="468">
        <f ca="1">'DIRECT COST'!P82</f>
        <v>33201075.051527712</v>
      </c>
      <c r="Q27" s="468">
        <f ca="1">'DIRECT COST'!Q82</f>
        <v>42646982.128747918</v>
      </c>
      <c r="R27" s="468">
        <f ca="1">'DIRECT COST'!R82</f>
        <v>52215504.125491939</v>
      </c>
      <c r="S27" s="468">
        <f ca="1">'DIRECT COST'!S82</f>
        <v>62160868.753041036</v>
      </c>
      <c r="T27" s="468">
        <f ca="1">'DIRECT COST'!T82</f>
        <v>70568961.644377634</v>
      </c>
      <c r="U27" s="468">
        <f ca="1">'DIRECT COST'!U82</f>
        <v>80887807.981333137</v>
      </c>
      <c r="V27" s="468">
        <f ca="1">'DIRECT COST'!V82</f>
        <v>92710332.213925734</v>
      </c>
      <c r="W27" s="468">
        <f ca="1">'DIRECT COST'!W82</f>
        <v>101797631.31757402</v>
      </c>
      <c r="X27" s="468">
        <f ca="1">'DIRECT COST'!X82</f>
        <v>110256774.28849447</v>
      </c>
      <c r="Y27" s="468">
        <f ca="1">'DIRECT COST'!Y82</f>
        <v>121226530.29556826</v>
      </c>
      <c r="Z27" s="468">
        <f ca="1">'DIRECT COST'!Z82</f>
        <v>131507526.91246058</v>
      </c>
      <c r="AA27" s="468">
        <f ca="1">'DIRECT COST'!AA82</f>
        <v>143624996.90782434</v>
      </c>
      <c r="AB27" s="468">
        <f ca="1">'DIRECT COST'!AB82</f>
        <v>161384626.48831469</v>
      </c>
      <c r="AC27" s="468">
        <f ca="1">'DIRECT COST'!AC82</f>
        <v>185036401.72500661</v>
      </c>
      <c r="AD27" s="468">
        <f ca="1">'DIRECT COST'!AD82</f>
        <v>207966754.24438873</v>
      </c>
      <c r="AE27" s="468">
        <f ca="1">'DIRECT COST'!AE82</f>
        <v>230334803.80142972</v>
      </c>
      <c r="AF27" s="468">
        <f ca="1">'DIRECT COST'!AF82</f>
        <v>246979089.60491478</v>
      </c>
      <c r="AG27" s="468">
        <f ca="1">'DIRECT COST'!AG82</f>
        <v>266071497.88491982</v>
      </c>
      <c r="AH27" s="468">
        <f ca="1">'DIRECT COST'!AH82</f>
        <v>286018701.65346903</v>
      </c>
      <c r="AI27" s="468">
        <f ca="1">'DIRECT COST'!AI82</f>
        <v>390636056.57269931</v>
      </c>
      <c r="AJ27" s="468">
        <f ca="1">'DIRECT COST'!AJ82</f>
        <v>402630959.59831339</v>
      </c>
      <c r="AK27" s="468">
        <f ca="1">'DIRECT COST'!AK82</f>
        <v>417930727.25004447</v>
      </c>
      <c r="AL27" s="468">
        <f ca="1">'DIRECT COST'!AL82</f>
        <v>429653171.95731974</v>
      </c>
      <c r="AM27" s="468">
        <f ca="1">'DIRECT COST'!AM82</f>
        <v>443049845.68069524</v>
      </c>
      <c r="AN27" s="468">
        <f ca="1">'DIRECT COST'!AN82</f>
        <v>464732829.23745614</v>
      </c>
      <c r="AO27" s="468">
        <f ca="1">'DIRECT COST'!AO82</f>
        <v>494416656.18325436</v>
      </c>
      <c r="AP27" s="468">
        <f ca="1">'DIRECT COST'!AP82</f>
        <v>521041401.83802915</v>
      </c>
      <c r="AQ27" s="468">
        <f ca="1">'DIRECT COST'!AQ82</f>
        <v>545335218.93996716</v>
      </c>
      <c r="AR27" s="468">
        <f ca="1">'DIRECT COST'!AR82</f>
        <v>560003986.79641986</v>
      </c>
      <c r="AS27" s="468">
        <f ca="1">'DIRECT COST'!AS82</f>
        <v>577638315.01312292</v>
      </c>
      <c r="AT27" s="468">
        <f ca="1">'DIRECT COST'!AT82</f>
        <v>596020470.67587471</v>
      </c>
      <c r="AU27" s="468">
        <f ca="1">'DIRECT COST'!AU82</f>
        <v>603207738.15670943</v>
      </c>
      <c r="AV27" s="468">
        <f ca="1">'DIRECT COST'!AV82</f>
        <v>606223154.07569993</v>
      </c>
      <c r="AW27" s="468">
        <f ca="1">'DIRECT COST'!AW82</f>
        <v>612796938.94757843</v>
      </c>
      <c r="AX27" s="468">
        <f ca="1">'DIRECT COST'!AX82</f>
        <v>615821799.0834372</v>
      </c>
      <c r="AY27" s="468">
        <f ca="1">'DIRECT COST'!AY82</f>
        <v>620784733.00938332</v>
      </c>
      <c r="AZ27" s="468">
        <f ca="1">'DIRECT COST'!AZ82</f>
        <v>634444087.04560125</v>
      </c>
      <c r="BA27" s="468">
        <f ca="1">'DIRECT COST'!BA82</f>
        <v>656460278.74967766</v>
      </c>
      <c r="BB27" s="468">
        <f ca="1">'DIRECT COST'!BB82</f>
        <v>675600385.25387537</v>
      </c>
      <c r="BC27" s="468">
        <f ca="1">'DIRECT COST'!BC82</f>
        <v>692638260.49929333</v>
      </c>
      <c r="BD27" s="468">
        <f ca="1">'DIRECT COST'!BD82</f>
        <v>700244234.71472657</v>
      </c>
      <c r="BE27" s="468">
        <f ca="1">'DIRECT COST'!BE82</f>
        <v>711123593.8293097</v>
      </c>
      <c r="BF27" s="468">
        <f ca="1">'DIRECT COST'!BF82</f>
        <v>723036856.08547091</v>
      </c>
      <c r="BG27" s="468">
        <f ca="1">'DIRECT COST'!BG82</f>
        <v>723994592.56386185</v>
      </c>
      <c r="BH27" s="468">
        <f ca="1">'DIRECT COST'!BH82</f>
        <v>721051662.25196791</v>
      </c>
      <c r="BI27" s="468">
        <f ca="1">'DIRECT COST'!BI82</f>
        <v>721953905.45798254</v>
      </c>
      <c r="BJ27" s="468">
        <f ca="1">'DIRECT COST'!BJ82</f>
        <v>719567808.22249889</v>
      </c>
      <c r="BK27" s="468">
        <f ca="1">'DIRECT COST'!BK82</f>
        <v>719381912.53063858</v>
      </c>
      <c r="BL27" s="468">
        <f ca="1">'DIRECT COST'!BL82</f>
        <v>728148926.61279213</v>
      </c>
      <c r="BM27" s="468">
        <f ca="1">'DIRECT COST'!BM82</f>
        <v>745514436.66757298</v>
      </c>
      <c r="BN27" s="468">
        <f ca="1">'DIRECT COST'!BN82</f>
        <v>760226299.51954913</v>
      </c>
      <c r="BO27" s="468">
        <f ca="1">'DIRECT COST'!BO82</f>
        <v>773050376.93432295</v>
      </c>
      <c r="BP27" s="468">
        <f ca="1">'DIRECT COST'!BP82</f>
        <v>776643882.02752554</v>
      </c>
      <c r="BQ27" s="468">
        <f ca="1">'DIRECT COST'!BQ82</f>
        <v>783709114.76896822</v>
      </c>
      <c r="BR27" s="468">
        <f ca="1">'DIRECT COST'!BR82</f>
        <v>791996256.12796783</v>
      </c>
    </row>
    <row r="28" spans="2:73" ht="25" customHeight="1" outlineLevel="1">
      <c r="B28" s="437" t="str">
        <f>'DIRECT COST'!B83</f>
        <v>Channel Upfront Commissions: Device</v>
      </c>
      <c r="C28" s="468">
        <f>'DIRECT COST'!C83</f>
        <v>0</v>
      </c>
      <c r="D28" s="468">
        <f>'DIRECT COST'!D83</f>
        <v>0</v>
      </c>
      <c r="E28" s="468">
        <f>'DIRECT COST'!E83</f>
        <v>0</v>
      </c>
      <c r="F28" s="468">
        <f>'DIRECT COST'!F83</f>
        <v>0</v>
      </c>
      <c r="G28" s="468">
        <f>'DIRECT COST'!G83</f>
        <v>0</v>
      </c>
      <c r="H28" s="468">
        <f>'DIRECT COST'!H83</f>
        <v>0</v>
      </c>
      <c r="I28" s="468">
        <f>'DIRECT COST'!I83</f>
        <v>0</v>
      </c>
      <c r="J28" s="468">
        <f>'DIRECT COST'!J83</f>
        <v>0</v>
      </c>
      <c r="K28" s="468">
        <f ca="1">'DIRECT COST'!K83</f>
        <v>0</v>
      </c>
      <c r="L28" s="468">
        <f ca="1">'DIRECT COST'!L83</f>
        <v>0</v>
      </c>
      <c r="M28" s="468">
        <f ca="1">'DIRECT COST'!M83</f>
        <v>0</v>
      </c>
      <c r="N28" s="468">
        <f ca="1">'DIRECT COST'!N83</f>
        <v>0</v>
      </c>
      <c r="O28" s="468">
        <f ca="1">'DIRECT COST'!O83</f>
        <v>0</v>
      </c>
      <c r="P28" s="468">
        <f ca="1">'DIRECT COST'!P83</f>
        <v>0</v>
      </c>
      <c r="Q28" s="468">
        <f ca="1">'DIRECT COST'!Q83</f>
        <v>0</v>
      </c>
      <c r="R28" s="468">
        <f ca="1">'DIRECT COST'!R83</f>
        <v>0</v>
      </c>
      <c r="S28" s="468">
        <f ca="1">'DIRECT COST'!S83</f>
        <v>0</v>
      </c>
      <c r="T28" s="468">
        <f ca="1">'DIRECT COST'!T83</f>
        <v>0</v>
      </c>
      <c r="U28" s="468">
        <f ca="1">'DIRECT COST'!U83</f>
        <v>0</v>
      </c>
      <c r="V28" s="468">
        <f ca="1">'DIRECT COST'!V83</f>
        <v>0</v>
      </c>
      <c r="W28" s="468">
        <f ca="1">'DIRECT COST'!W83</f>
        <v>0</v>
      </c>
      <c r="X28" s="468">
        <f ca="1">'DIRECT COST'!X83</f>
        <v>0</v>
      </c>
      <c r="Y28" s="468">
        <f ca="1">'DIRECT COST'!Y83</f>
        <v>0</v>
      </c>
      <c r="Z28" s="468">
        <f ca="1">'DIRECT COST'!Z83</f>
        <v>0</v>
      </c>
      <c r="AA28" s="468">
        <f ca="1">'DIRECT COST'!AA83</f>
        <v>0</v>
      </c>
      <c r="AB28" s="468">
        <f ca="1">'DIRECT COST'!AB83</f>
        <v>0</v>
      </c>
      <c r="AC28" s="468">
        <f ca="1">'DIRECT COST'!AC83</f>
        <v>0</v>
      </c>
      <c r="AD28" s="468">
        <f ca="1">'DIRECT COST'!AD83</f>
        <v>0</v>
      </c>
      <c r="AE28" s="468">
        <f ca="1">'DIRECT COST'!AE83</f>
        <v>0</v>
      </c>
      <c r="AF28" s="468">
        <f ca="1">'DIRECT COST'!AF83</f>
        <v>0</v>
      </c>
      <c r="AG28" s="468">
        <f ca="1">'DIRECT COST'!AG83</f>
        <v>0</v>
      </c>
      <c r="AH28" s="468">
        <f ca="1">'DIRECT COST'!AH83</f>
        <v>0</v>
      </c>
      <c r="AI28" s="468">
        <f ca="1">'DIRECT COST'!AI83</f>
        <v>0</v>
      </c>
      <c r="AJ28" s="468">
        <f ca="1">'DIRECT COST'!AJ83</f>
        <v>0</v>
      </c>
      <c r="AK28" s="468">
        <f ca="1">'DIRECT COST'!AK83</f>
        <v>0</v>
      </c>
      <c r="AL28" s="468">
        <f ca="1">'DIRECT COST'!AL83</f>
        <v>0</v>
      </c>
      <c r="AM28" s="468">
        <f ca="1">'DIRECT COST'!AM83</f>
        <v>0</v>
      </c>
      <c r="AN28" s="468">
        <f ca="1">'DIRECT COST'!AN83</f>
        <v>0</v>
      </c>
      <c r="AO28" s="468">
        <f ca="1">'DIRECT COST'!AO83</f>
        <v>0</v>
      </c>
      <c r="AP28" s="468">
        <f ca="1">'DIRECT COST'!AP83</f>
        <v>0</v>
      </c>
      <c r="AQ28" s="468">
        <f ca="1">'DIRECT COST'!AQ83</f>
        <v>0</v>
      </c>
      <c r="AR28" s="468">
        <f ca="1">'DIRECT COST'!AR83</f>
        <v>0</v>
      </c>
      <c r="AS28" s="468">
        <f ca="1">'DIRECT COST'!AS83</f>
        <v>0</v>
      </c>
      <c r="AT28" s="468">
        <f ca="1">'DIRECT COST'!AT83</f>
        <v>0</v>
      </c>
      <c r="AU28" s="468">
        <f ca="1">'DIRECT COST'!AU83</f>
        <v>0</v>
      </c>
      <c r="AV28" s="468">
        <f ca="1">'DIRECT COST'!AV83</f>
        <v>0</v>
      </c>
      <c r="AW28" s="468">
        <f ca="1">'DIRECT COST'!AW83</f>
        <v>0</v>
      </c>
      <c r="AX28" s="468">
        <f ca="1">'DIRECT COST'!AX83</f>
        <v>0</v>
      </c>
      <c r="AY28" s="468">
        <f ca="1">'DIRECT COST'!AY83</f>
        <v>0</v>
      </c>
      <c r="AZ28" s="468">
        <f ca="1">'DIRECT COST'!AZ83</f>
        <v>0</v>
      </c>
      <c r="BA28" s="468">
        <f ca="1">'DIRECT COST'!BA83</f>
        <v>0</v>
      </c>
      <c r="BB28" s="468">
        <f ca="1">'DIRECT COST'!BB83</f>
        <v>0</v>
      </c>
      <c r="BC28" s="468">
        <f ca="1">'DIRECT COST'!BC83</f>
        <v>0</v>
      </c>
      <c r="BD28" s="468">
        <f ca="1">'DIRECT COST'!BD83</f>
        <v>0</v>
      </c>
      <c r="BE28" s="468">
        <f ca="1">'DIRECT COST'!BE83</f>
        <v>0</v>
      </c>
      <c r="BF28" s="468">
        <f ca="1">'DIRECT COST'!BF83</f>
        <v>0</v>
      </c>
      <c r="BG28" s="468">
        <f ca="1">'DIRECT COST'!BG83</f>
        <v>0</v>
      </c>
      <c r="BH28" s="468">
        <f ca="1">'DIRECT COST'!BH83</f>
        <v>0</v>
      </c>
      <c r="BI28" s="468">
        <f ca="1">'DIRECT COST'!BI83</f>
        <v>0</v>
      </c>
      <c r="BJ28" s="468">
        <f ca="1">'DIRECT COST'!BJ83</f>
        <v>0</v>
      </c>
      <c r="BK28" s="468">
        <f ca="1">'DIRECT COST'!BK83</f>
        <v>0</v>
      </c>
      <c r="BL28" s="468">
        <f ca="1">'DIRECT COST'!BL83</f>
        <v>0</v>
      </c>
      <c r="BM28" s="468">
        <f ca="1">'DIRECT COST'!BM83</f>
        <v>0</v>
      </c>
      <c r="BN28" s="468">
        <f ca="1">'DIRECT COST'!BN83</f>
        <v>0</v>
      </c>
      <c r="BO28" s="468">
        <f ca="1">'DIRECT COST'!BO83</f>
        <v>0</v>
      </c>
      <c r="BP28" s="468">
        <f ca="1">'DIRECT COST'!BP83</f>
        <v>0</v>
      </c>
      <c r="BQ28" s="468">
        <f ca="1">'DIRECT COST'!BQ83</f>
        <v>0</v>
      </c>
      <c r="BR28" s="468">
        <f ca="1">'DIRECT COST'!BR83</f>
        <v>0</v>
      </c>
    </row>
    <row r="29" spans="2:73" ht="25" customHeight="1" outlineLevel="1">
      <c r="B29" s="437" t="str">
        <f>'DIRECT COST'!B84</f>
        <v>Channel Ongoing Commission: Subscription</v>
      </c>
      <c r="C29" s="468">
        <f>'DIRECT COST'!C84</f>
        <v>0</v>
      </c>
      <c r="D29" s="468">
        <f>'DIRECT COST'!D84</f>
        <v>0</v>
      </c>
      <c r="E29" s="468">
        <f>'DIRECT COST'!E84</f>
        <v>0</v>
      </c>
      <c r="F29" s="468">
        <f>'DIRECT COST'!F84</f>
        <v>0</v>
      </c>
      <c r="G29" s="468">
        <f>'DIRECT COST'!G84</f>
        <v>0</v>
      </c>
      <c r="H29" s="468">
        <f>'DIRECT COST'!H84</f>
        <v>0</v>
      </c>
      <c r="I29" s="468">
        <f>'DIRECT COST'!I84</f>
        <v>0</v>
      </c>
      <c r="J29" s="468">
        <f>'DIRECT COST'!J84</f>
        <v>0</v>
      </c>
      <c r="K29" s="468">
        <f ca="1">'DIRECT COST'!K84</f>
        <v>0</v>
      </c>
      <c r="L29" s="468">
        <f ca="1">'DIRECT COST'!L84</f>
        <v>0</v>
      </c>
      <c r="M29" s="468">
        <f ca="1">'DIRECT COST'!M84</f>
        <v>0</v>
      </c>
      <c r="N29" s="468">
        <f ca="1">'DIRECT COST'!N84</f>
        <v>0</v>
      </c>
      <c r="O29" s="468">
        <f ca="1">'DIRECT COST'!O84</f>
        <v>0</v>
      </c>
      <c r="P29" s="468">
        <f ca="1">'DIRECT COST'!P84</f>
        <v>0</v>
      </c>
      <c r="Q29" s="468">
        <f ca="1">'DIRECT COST'!Q84</f>
        <v>0</v>
      </c>
      <c r="R29" s="468">
        <f ca="1">'DIRECT COST'!R84</f>
        <v>0</v>
      </c>
      <c r="S29" s="468">
        <f ca="1">'DIRECT COST'!S84</f>
        <v>0</v>
      </c>
      <c r="T29" s="468">
        <f ca="1">'DIRECT COST'!T84</f>
        <v>0</v>
      </c>
      <c r="U29" s="468">
        <f ca="1">'DIRECT COST'!U84</f>
        <v>0</v>
      </c>
      <c r="V29" s="468">
        <f ca="1">'DIRECT COST'!V84</f>
        <v>0</v>
      </c>
      <c r="W29" s="468">
        <f ca="1">'DIRECT COST'!W84</f>
        <v>0</v>
      </c>
      <c r="X29" s="468">
        <f ca="1">'DIRECT COST'!X84</f>
        <v>0</v>
      </c>
      <c r="Y29" s="468">
        <f ca="1">'DIRECT COST'!Y84</f>
        <v>0</v>
      </c>
      <c r="Z29" s="468">
        <f ca="1">'DIRECT COST'!Z84</f>
        <v>0</v>
      </c>
      <c r="AA29" s="468">
        <f ca="1">'DIRECT COST'!AA84</f>
        <v>0</v>
      </c>
      <c r="AB29" s="468">
        <f ca="1">'DIRECT COST'!AB84</f>
        <v>0</v>
      </c>
      <c r="AC29" s="468">
        <f ca="1">'DIRECT COST'!AC84</f>
        <v>0</v>
      </c>
      <c r="AD29" s="468">
        <f ca="1">'DIRECT COST'!AD84</f>
        <v>0</v>
      </c>
      <c r="AE29" s="468">
        <f ca="1">'DIRECT COST'!AE84</f>
        <v>0</v>
      </c>
      <c r="AF29" s="468">
        <f ca="1">'DIRECT COST'!AF84</f>
        <v>0</v>
      </c>
      <c r="AG29" s="468">
        <f ca="1">'DIRECT COST'!AG84</f>
        <v>0</v>
      </c>
      <c r="AH29" s="468">
        <f ca="1">'DIRECT COST'!AH84</f>
        <v>0</v>
      </c>
      <c r="AI29" s="468">
        <f ca="1">'DIRECT COST'!AI84</f>
        <v>0</v>
      </c>
      <c r="AJ29" s="468">
        <f ca="1">'DIRECT COST'!AJ84</f>
        <v>0</v>
      </c>
      <c r="AK29" s="468">
        <f ca="1">'DIRECT COST'!AK84</f>
        <v>0</v>
      </c>
      <c r="AL29" s="468">
        <f ca="1">'DIRECT COST'!AL84</f>
        <v>0</v>
      </c>
      <c r="AM29" s="468">
        <f ca="1">'DIRECT COST'!AM84</f>
        <v>0</v>
      </c>
      <c r="AN29" s="468">
        <f ca="1">'DIRECT COST'!AN84</f>
        <v>0</v>
      </c>
      <c r="AO29" s="468">
        <f ca="1">'DIRECT COST'!AO84</f>
        <v>0</v>
      </c>
      <c r="AP29" s="468">
        <f ca="1">'DIRECT COST'!AP84</f>
        <v>0</v>
      </c>
      <c r="AQ29" s="468">
        <f ca="1">'DIRECT COST'!AQ84</f>
        <v>0</v>
      </c>
      <c r="AR29" s="468">
        <f ca="1">'DIRECT COST'!AR84</f>
        <v>0</v>
      </c>
      <c r="AS29" s="468">
        <f ca="1">'DIRECT COST'!AS84</f>
        <v>0</v>
      </c>
      <c r="AT29" s="468">
        <f ca="1">'DIRECT COST'!AT84</f>
        <v>0</v>
      </c>
      <c r="AU29" s="468">
        <f ca="1">'DIRECT COST'!AU84</f>
        <v>0</v>
      </c>
      <c r="AV29" s="468">
        <f ca="1">'DIRECT COST'!AV84</f>
        <v>0</v>
      </c>
      <c r="AW29" s="468">
        <f ca="1">'DIRECT COST'!AW84</f>
        <v>0</v>
      </c>
      <c r="AX29" s="468">
        <f ca="1">'DIRECT COST'!AX84</f>
        <v>0</v>
      </c>
      <c r="AY29" s="468">
        <f ca="1">'DIRECT COST'!AY84</f>
        <v>0</v>
      </c>
      <c r="AZ29" s="468">
        <f ca="1">'DIRECT COST'!AZ84</f>
        <v>0</v>
      </c>
      <c r="BA29" s="468">
        <f ca="1">'DIRECT COST'!BA84</f>
        <v>0</v>
      </c>
      <c r="BB29" s="468">
        <f ca="1">'DIRECT COST'!BB84</f>
        <v>0</v>
      </c>
      <c r="BC29" s="468">
        <f ca="1">'DIRECT COST'!BC84</f>
        <v>0</v>
      </c>
      <c r="BD29" s="468">
        <f ca="1">'DIRECT COST'!BD84</f>
        <v>0</v>
      </c>
      <c r="BE29" s="468">
        <f ca="1">'DIRECT COST'!BE84</f>
        <v>0</v>
      </c>
      <c r="BF29" s="468">
        <f ca="1">'DIRECT COST'!BF84</f>
        <v>0</v>
      </c>
      <c r="BG29" s="468">
        <f ca="1">'DIRECT COST'!BG84</f>
        <v>0</v>
      </c>
      <c r="BH29" s="468">
        <f ca="1">'DIRECT COST'!BH84</f>
        <v>0</v>
      </c>
      <c r="BI29" s="468">
        <f ca="1">'DIRECT COST'!BI84</f>
        <v>0</v>
      </c>
      <c r="BJ29" s="468">
        <f ca="1">'DIRECT COST'!BJ84</f>
        <v>0</v>
      </c>
      <c r="BK29" s="468">
        <f ca="1">'DIRECT COST'!BK84</f>
        <v>0</v>
      </c>
      <c r="BL29" s="468">
        <f ca="1">'DIRECT COST'!BL84</f>
        <v>0</v>
      </c>
      <c r="BM29" s="468">
        <f ca="1">'DIRECT COST'!BM84</f>
        <v>0</v>
      </c>
      <c r="BN29" s="468">
        <f ca="1">'DIRECT COST'!BN84</f>
        <v>0</v>
      </c>
      <c r="BO29" s="468">
        <f ca="1">'DIRECT COST'!BO84</f>
        <v>0</v>
      </c>
      <c r="BP29" s="468">
        <f ca="1">'DIRECT COST'!BP84</f>
        <v>0</v>
      </c>
      <c r="BQ29" s="468">
        <f ca="1">'DIRECT COST'!BQ84</f>
        <v>0</v>
      </c>
      <c r="BR29" s="468">
        <f ca="1">'DIRECT COST'!BR84</f>
        <v>0</v>
      </c>
    </row>
    <row r="30" spans="2:73" ht="25" customHeight="1" outlineLevel="1">
      <c r="B30" s="437" t="str">
        <f>'DIRECT COST'!B85</f>
        <v>Channel Ongoing Commission: Ongoing</v>
      </c>
      <c r="C30" s="468">
        <f>'DIRECT COST'!C85</f>
        <v>0</v>
      </c>
      <c r="D30" s="468">
        <f>'DIRECT COST'!D85</f>
        <v>0</v>
      </c>
      <c r="E30" s="468">
        <f>'DIRECT COST'!E85</f>
        <v>0</v>
      </c>
      <c r="F30" s="468">
        <f>'DIRECT COST'!F85</f>
        <v>0</v>
      </c>
      <c r="G30" s="468">
        <f>'DIRECT COST'!G85</f>
        <v>0</v>
      </c>
      <c r="H30" s="468">
        <f>'DIRECT COST'!H85</f>
        <v>0</v>
      </c>
      <c r="I30" s="468">
        <f>'DIRECT COST'!I85</f>
        <v>0</v>
      </c>
      <c r="J30" s="468">
        <f>'DIRECT COST'!J85</f>
        <v>0</v>
      </c>
      <c r="K30" s="468">
        <f ca="1">'DIRECT COST'!K85</f>
        <v>0</v>
      </c>
      <c r="L30" s="468">
        <f ca="1">'DIRECT COST'!L85</f>
        <v>0</v>
      </c>
      <c r="M30" s="468">
        <f ca="1">'DIRECT COST'!M85</f>
        <v>0</v>
      </c>
      <c r="N30" s="468">
        <f ca="1">'DIRECT COST'!N85</f>
        <v>0</v>
      </c>
      <c r="O30" s="468">
        <f ca="1">'DIRECT COST'!O85</f>
        <v>0</v>
      </c>
      <c r="P30" s="468">
        <f ca="1">'DIRECT COST'!P85</f>
        <v>0</v>
      </c>
      <c r="Q30" s="468">
        <f ca="1">'DIRECT COST'!Q85</f>
        <v>0</v>
      </c>
      <c r="R30" s="468">
        <f ca="1">'DIRECT COST'!R85</f>
        <v>0</v>
      </c>
      <c r="S30" s="468">
        <f ca="1">'DIRECT COST'!S85</f>
        <v>0</v>
      </c>
      <c r="T30" s="468">
        <f ca="1">'DIRECT COST'!T85</f>
        <v>0</v>
      </c>
      <c r="U30" s="468">
        <f ca="1">'DIRECT COST'!U85</f>
        <v>0</v>
      </c>
      <c r="V30" s="468">
        <f ca="1">'DIRECT COST'!V85</f>
        <v>0</v>
      </c>
      <c r="W30" s="468">
        <f ca="1">'DIRECT COST'!W85</f>
        <v>0</v>
      </c>
      <c r="X30" s="468">
        <f ca="1">'DIRECT COST'!X85</f>
        <v>0</v>
      </c>
      <c r="Y30" s="468">
        <f ca="1">'DIRECT COST'!Y85</f>
        <v>0</v>
      </c>
      <c r="Z30" s="468">
        <f ca="1">'DIRECT COST'!Z85</f>
        <v>0</v>
      </c>
      <c r="AA30" s="468">
        <f ca="1">'DIRECT COST'!AA85</f>
        <v>0</v>
      </c>
      <c r="AB30" s="468">
        <f ca="1">'DIRECT COST'!AB85</f>
        <v>0</v>
      </c>
      <c r="AC30" s="468">
        <f ca="1">'DIRECT COST'!AC85</f>
        <v>0</v>
      </c>
      <c r="AD30" s="468">
        <f ca="1">'DIRECT COST'!AD85</f>
        <v>0</v>
      </c>
      <c r="AE30" s="468">
        <f ca="1">'DIRECT COST'!AE85</f>
        <v>0</v>
      </c>
      <c r="AF30" s="468">
        <f ca="1">'DIRECT COST'!AF85</f>
        <v>0</v>
      </c>
      <c r="AG30" s="468">
        <f ca="1">'DIRECT COST'!AG85</f>
        <v>0</v>
      </c>
      <c r="AH30" s="468">
        <f ca="1">'DIRECT COST'!AH85</f>
        <v>0</v>
      </c>
      <c r="AI30" s="468">
        <f ca="1">'DIRECT COST'!AI85</f>
        <v>0</v>
      </c>
      <c r="AJ30" s="468">
        <f ca="1">'DIRECT COST'!AJ85</f>
        <v>0</v>
      </c>
      <c r="AK30" s="468">
        <f ca="1">'DIRECT COST'!AK85</f>
        <v>0</v>
      </c>
      <c r="AL30" s="468">
        <f ca="1">'DIRECT COST'!AL85</f>
        <v>0</v>
      </c>
      <c r="AM30" s="468">
        <f ca="1">'DIRECT COST'!AM85</f>
        <v>0</v>
      </c>
      <c r="AN30" s="468">
        <f ca="1">'DIRECT COST'!AN85</f>
        <v>0</v>
      </c>
      <c r="AO30" s="468">
        <f ca="1">'DIRECT COST'!AO85</f>
        <v>0</v>
      </c>
      <c r="AP30" s="468">
        <f ca="1">'DIRECT COST'!AP85</f>
        <v>0</v>
      </c>
      <c r="AQ30" s="468">
        <f ca="1">'DIRECT COST'!AQ85</f>
        <v>0</v>
      </c>
      <c r="AR30" s="468">
        <f ca="1">'DIRECT COST'!AR85</f>
        <v>0</v>
      </c>
      <c r="AS30" s="468">
        <f ca="1">'DIRECT COST'!AS85</f>
        <v>0</v>
      </c>
      <c r="AT30" s="468">
        <f ca="1">'DIRECT COST'!AT85</f>
        <v>0</v>
      </c>
      <c r="AU30" s="468">
        <f ca="1">'DIRECT COST'!AU85</f>
        <v>0</v>
      </c>
      <c r="AV30" s="468">
        <f ca="1">'DIRECT COST'!AV85</f>
        <v>0</v>
      </c>
      <c r="AW30" s="468">
        <f ca="1">'DIRECT COST'!AW85</f>
        <v>0</v>
      </c>
      <c r="AX30" s="468">
        <f ca="1">'DIRECT COST'!AX85</f>
        <v>0</v>
      </c>
      <c r="AY30" s="468">
        <f ca="1">'DIRECT COST'!AY85</f>
        <v>0</v>
      </c>
      <c r="AZ30" s="468">
        <f ca="1">'DIRECT COST'!AZ85</f>
        <v>0</v>
      </c>
      <c r="BA30" s="468">
        <f ca="1">'DIRECT COST'!BA85</f>
        <v>0</v>
      </c>
      <c r="BB30" s="468">
        <f ca="1">'DIRECT COST'!BB85</f>
        <v>0</v>
      </c>
      <c r="BC30" s="468">
        <f ca="1">'DIRECT COST'!BC85</f>
        <v>0</v>
      </c>
      <c r="BD30" s="468">
        <f ca="1">'DIRECT COST'!BD85</f>
        <v>0</v>
      </c>
      <c r="BE30" s="468">
        <f ca="1">'DIRECT COST'!BE85</f>
        <v>0</v>
      </c>
      <c r="BF30" s="468">
        <f ca="1">'DIRECT COST'!BF85</f>
        <v>0</v>
      </c>
      <c r="BG30" s="468">
        <f ca="1">'DIRECT COST'!BG85</f>
        <v>0</v>
      </c>
      <c r="BH30" s="468">
        <f ca="1">'DIRECT COST'!BH85</f>
        <v>0</v>
      </c>
      <c r="BI30" s="468">
        <f ca="1">'DIRECT COST'!BI85</f>
        <v>0</v>
      </c>
      <c r="BJ30" s="468">
        <f ca="1">'DIRECT COST'!BJ85</f>
        <v>0</v>
      </c>
      <c r="BK30" s="468">
        <f ca="1">'DIRECT COST'!BK85</f>
        <v>0</v>
      </c>
      <c r="BL30" s="468">
        <f ca="1">'DIRECT COST'!BL85</f>
        <v>0</v>
      </c>
      <c r="BM30" s="468">
        <f ca="1">'DIRECT COST'!BM85</f>
        <v>0</v>
      </c>
      <c r="BN30" s="468">
        <f ca="1">'DIRECT COST'!BN85</f>
        <v>0</v>
      </c>
      <c r="BO30" s="468">
        <f ca="1">'DIRECT COST'!BO85</f>
        <v>0</v>
      </c>
      <c r="BP30" s="468">
        <f ca="1">'DIRECT COST'!BP85</f>
        <v>0</v>
      </c>
      <c r="BQ30" s="468">
        <f ca="1">'DIRECT COST'!BQ85</f>
        <v>0</v>
      </c>
      <c r="BR30" s="468">
        <f ca="1">'DIRECT COST'!BR85</f>
        <v>0</v>
      </c>
      <c r="BT30" s="469">
        <f ca="1">SUM(C30:BS30)</f>
        <v>0</v>
      </c>
      <c r="BU30" s="512">
        <f ca="1">BT30/'BASIC INPUT ASSUMPTIONS'!$D$7</f>
        <v>0</v>
      </c>
    </row>
    <row r="31" spans="2:73" ht="25" customHeight="1" outlineLevel="1">
      <c r="B31" s="437" t="s">
        <v>57</v>
      </c>
      <c r="C31" s="468">
        <f>'DIRECT COST'!C86</f>
        <v>0</v>
      </c>
      <c r="D31" s="468">
        <f>'DIRECT COST'!D86</f>
        <v>0</v>
      </c>
      <c r="E31" s="468">
        <f>'DIRECT COST'!E86</f>
        <v>0</v>
      </c>
      <c r="F31" s="468">
        <f>'DIRECT COST'!F86</f>
        <v>0</v>
      </c>
      <c r="G31" s="468">
        <f>'DIRECT COST'!G86</f>
        <v>0</v>
      </c>
      <c r="H31" s="468">
        <f>'DIRECT COST'!H86</f>
        <v>0</v>
      </c>
      <c r="I31" s="468">
        <f>'DIRECT COST'!I86</f>
        <v>0</v>
      </c>
      <c r="J31" s="468">
        <f>'DIRECT COST'!J86</f>
        <v>0</v>
      </c>
      <c r="K31" s="468">
        <f ca="1">'DIRECT COST'!K86</f>
        <v>0</v>
      </c>
      <c r="L31" s="468">
        <f ca="1">'DIRECT COST'!L86</f>
        <v>0</v>
      </c>
      <c r="M31" s="468">
        <f ca="1">'DIRECT COST'!M86</f>
        <v>0</v>
      </c>
      <c r="N31" s="468">
        <f ca="1">'DIRECT COST'!N86</f>
        <v>0</v>
      </c>
      <c r="O31" s="468">
        <f ca="1">'DIRECT COST'!O86</f>
        <v>0</v>
      </c>
      <c r="P31" s="468">
        <f ca="1">'DIRECT COST'!P86</f>
        <v>0</v>
      </c>
      <c r="Q31" s="468">
        <f ca="1">'DIRECT COST'!Q86</f>
        <v>0</v>
      </c>
      <c r="R31" s="468">
        <f ca="1">'DIRECT COST'!R86</f>
        <v>0</v>
      </c>
      <c r="S31" s="468">
        <f ca="1">'DIRECT COST'!S86</f>
        <v>0</v>
      </c>
      <c r="T31" s="468">
        <f ca="1">'DIRECT COST'!T86</f>
        <v>0</v>
      </c>
      <c r="U31" s="468">
        <f ca="1">'DIRECT COST'!U86</f>
        <v>0</v>
      </c>
      <c r="V31" s="468">
        <f ca="1">'DIRECT COST'!V86</f>
        <v>0</v>
      </c>
      <c r="W31" s="468">
        <f ca="1">'DIRECT COST'!W86</f>
        <v>0</v>
      </c>
      <c r="X31" s="468">
        <f ca="1">'DIRECT COST'!X86</f>
        <v>0</v>
      </c>
      <c r="Y31" s="468">
        <f ca="1">'DIRECT COST'!Y86</f>
        <v>0</v>
      </c>
      <c r="Z31" s="468">
        <f ca="1">'DIRECT COST'!Z86</f>
        <v>0</v>
      </c>
      <c r="AA31" s="468">
        <f ca="1">'DIRECT COST'!AA86</f>
        <v>0</v>
      </c>
      <c r="AB31" s="468">
        <f ca="1">'DIRECT COST'!AB86</f>
        <v>0</v>
      </c>
      <c r="AC31" s="468">
        <f ca="1">'DIRECT COST'!AC86</f>
        <v>0</v>
      </c>
      <c r="AD31" s="468">
        <f ca="1">'DIRECT COST'!AD86</f>
        <v>0</v>
      </c>
      <c r="AE31" s="468">
        <f ca="1">'DIRECT COST'!AE86</f>
        <v>0</v>
      </c>
      <c r="AF31" s="468">
        <f ca="1">'DIRECT COST'!AF86</f>
        <v>0</v>
      </c>
      <c r="AG31" s="468">
        <f ca="1">'DIRECT COST'!AG86</f>
        <v>0</v>
      </c>
      <c r="AH31" s="468">
        <f ca="1">'DIRECT COST'!AH86</f>
        <v>0</v>
      </c>
      <c r="AI31" s="468">
        <f ca="1">'DIRECT COST'!AI86</f>
        <v>0</v>
      </c>
      <c r="AJ31" s="468">
        <f ca="1">'DIRECT COST'!AJ86</f>
        <v>0</v>
      </c>
      <c r="AK31" s="468">
        <f ca="1">'DIRECT COST'!AK86</f>
        <v>0</v>
      </c>
      <c r="AL31" s="468">
        <f ca="1">'DIRECT COST'!AL86</f>
        <v>0</v>
      </c>
      <c r="AM31" s="468">
        <f ca="1">'DIRECT COST'!AM86</f>
        <v>0</v>
      </c>
      <c r="AN31" s="468">
        <f ca="1">'DIRECT COST'!AN86</f>
        <v>0</v>
      </c>
      <c r="AO31" s="468">
        <f ca="1">'DIRECT COST'!AO86</f>
        <v>0</v>
      </c>
      <c r="AP31" s="468">
        <f ca="1">'DIRECT COST'!AP86</f>
        <v>0</v>
      </c>
      <c r="AQ31" s="468">
        <f ca="1">'DIRECT COST'!AQ86</f>
        <v>0</v>
      </c>
      <c r="AR31" s="468">
        <f ca="1">'DIRECT COST'!AR86</f>
        <v>0</v>
      </c>
      <c r="AS31" s="468">
        <f ca="1">'DIRECT COST'!AS86</f>
        <v>0</v>
      </c>
      <c r="AT31" s="468">
        <f ca="1">'DIRECT COST'!AT86</f>
        <v>0</v>
      </c>
      <c r="AU31" s="468">
        <f ca="1">'DIRECT COST'!AU86</f>
        <v>0</v>
      </c>
      <c r="AV31" s="468">
        <f ca="1">'DIRECT COST'!AV86</f>
        <v>0</v>
      </c>
      <c r="AW31" s="468">
        <f ca="1">'DIRECT COST'!AW86</f>
        <v>0</v>
      </c>
      <c r="AX31" s="468">
        <f ca="1">'DIRECT COST'!AX86</f>
        <v>0</v>
      </c>
      <c r="AY31" s="468">
        <f ca="1">'DIRECT COST'!AY86</f>
        <v>0</v>
      </c>
      <c r="AZ31" s="468">
        <f ca="1">'DIRECT COST'!AZ86</f>
        <v>0</v>
      </c>
      <c r="BA31" s="468">
        <f ca="1">'DIRECT COST'!BA86</f>
        <v>0</v>
      </c>
      <c r="BB31" s="468">
        <f ca="1">'DIRECT COST'!BB86</f>
        <v>0</v>
      </c>
      <c r="BC31" s="468">
        <f ca="1">'DIRECT COST'!BC86</f>
        <v>0</v>
      </c>
      <c r="BD31" s="468">
        <f ca="1">'DIRECT COST'!BD86</f>
        <v>0</v>
      </c>
      <c r="BE31" s="468">
        <f ca="1">'DIRECT COST'!BE86</f>
        <v>0</v>
      </c>
      <c r="BF31" s="468">
        <f ca="1">'DIRECT COST'!BF86</f>
        <v>0</v>
      </c>
      <c r="BG31" s="468">
        <f ca="1">'DIRECT COST'!BG86</f>
        <v>0</v>
      </c>
      <c r="BH31" s="468">
        <f ca="1">'DIRECT COST'!BH86</f>
        <v>0</v>
      </c>
      <c r="BI31" s="468">
        <f ca="1">'DIRECT COST'!BI86</f>
        <v>0</v>
      </c>
      <c r="BJ31" s="468">
        <f ca="1">'DIRECT COST'!BJ86</f>
        <v>0</v>
      </c>
      <c r="BK31" s="468">
        <f ca="1">'DIRECT COST'!BK86</f>
        <v>0</v>
      </c>
      <c r="BL31" s="468">
        <f ca="1">'DIRECT COST'!BL86</f>
        <v>0</v>
      </c>
      <c r="BM31" s="468">
        <f ca="1">'DIRECT COST'!BM86</f>
        <v>0</v>
      </c>
      <c r="BN31" s="468">
        <f ca="1">'DIRECT COST'!BN86</f>
        <v>0</v>
      </c>
      <c r="BO31" s="468">
        <f ca="1">'DIRECT COST'!BO86</f>
        <v>0</v>
      </c>
      <c r="BP31" s="468">
        <f ca="1">'DIRECT COST'!BP86</f>
        <v>0</v>
      </c>
      <c r="BQ31" s="468">
        <f ca="1">'DIRECT COST'!BQ86</f>
        <v>0</v>
      </c>
      <c r="BR31" s="468">
        <f ca="1">'DIRECT COST'!BR86</f>
        <v>0</v>
      </c>
    </row>
    <row r="32" spans="2:73" ht="25" customHeight="1" outlineLevel="1">
      <c r="B32" s="437" t="s">
        <v>58</v>
      </c>
      <c r="C32" s="468">
        <f>'DIRECT COST'!C97</f>
        <v>0</v>
      </c>
      <c r="D32" s="468">
        <f>'DIRECT COST'!D97</f>
        <v>0</v>
      </c>
      <c r="E32" s="468">
        <f>'DIRECT COST'!E97</f>
        <v>0</v>
      </c>
      <c r="F32" s="468">
        <f>'DIRECT COST'!F97</f>
        <v>0</v>
      </c>
      <c r="G32" s="468">
        <f>'DIRECT COST'!G97</f>
        <v>0</v>
      </c>
      <c r="H32" s="468">
        <f>'DIRECT COST'!H97</f>
        <v>0</v>
      </c>
      <c r="I32" s="468">
        <f>'DIRECT COST'!I97</f>
        <v>0</v>
      </c>
      <c r="J32" s="468">
        <f>'DIRECT COST'!J97</f>
        <v>0</v>
      </c>
      <c r="K32" s="468">
        <f ca="1">'DIRECT COST'!K97</f>
        <v>0</v>
      </c>
      <c r="L32" s="468">
        <f ca="1">'DIRECT COST'!L97</f>
        <v>0</v>
      </c>
      <c r="M32" s="468">
        <f ca="1">'DIRECT COST'!M97</f>
        <v>0</v>
      </c>
      <c r="N32" s="468">
        <f ca="1">'DIRECT COST'!N97</f>
        <v>0</v>
      </c>
      <c r="O32" s="468">
        <f ca="1">'DIRECT COST'!O97</f>
        <v>0</v>
      </c>
      <c r="P32" s="468">
        <f ca="1">'DIRECT COST'!P97</f>
        <v>0</v>
      </c>
      <c r="Q32" s="468">
        <f ca="1">'DIRECT COST'!Q97</f>
        <v>0</v>
      </c>
      <c r="R32" s="468">
        <f ca="1">'DIRECT COST'!R97</f>
        <v>0</v>
      </c>
      <c r="S32" s="468">
        <f ca="1">'DIRECT COST'!S97</f>
        <v>0</v>
      </c>
      <c r="T32" s="468">
        <f ca="1">'DIRECT COST'!T97</f>
        <v>0</v>
      </c>
      <c r="U32" s="468">
        <f ca="1">'DIRECT COST'!U97</f>
        <v>0</v>
      </c>
      <c r="V32" s="468">
        <f ca="1">'DIRECT COST'!V97</f>
        <v>0</v>
      </c>
      <c r="W32" s="468">
        <f ca="1">'DIRECT COST'!W97</f>
        <v>0</v>
      </c>
      <c r="X32" s="468">
        <f ca="1">'DIRECT COST'!X97</f>
        <v>0</v>
      </c>
      <c r="Y32" s="468">
        <f ca="1">'DIRECT COST'!Y97</f>
        <v>0</v>
      </c>
      <c r="Z32" s="468">
        <f ca="1">'DIRECT COST'!Z97</f>
        <v>0</v>
      </c>
      <c r="AA32" s="468">
        <f ca="1">'DIRECT COST'!AA97</f>
        <v>0</v>
      </c>
      <c r="AB32" s="468">
        <f ca="1">'DIRECT COST'!AB97</f>
        <v>0</v>
      </c>
      <c r="AC32" s="468">
        <f ca="1">'DIRECT COST'!AC97</f>
        <v>0</v>
      </c>
      <c r="AD32" s="468">
        <f ca="1">'DIRECT COST'!AD97</f>
        <v>0</v>
      </c>
      <c r="AE32" s="468">
        <f ca="1">'DIRECT COST'!AE97</f>
        <v>0</v>
      </c>
      <c r="AF32" s="468">
        <f ca="1">'DIRECT COST'!AF97</f>
        <v>0</v>
      </c>
      <c r="AG32" s="468">
        <f ca="1">'DIRECT COST'!AG97</f>
        <v>0</v>
      </c>
      <c r="AH32" s="468">
        <f ca="1">'DIRECT COST'!AH97</f>
        <v>0</v>
      </c>
      <c r="AI32" s="468">
        <f ca="1">'DIRECT COST'!AI97</f>
        <v>0</v>
      </c>
      <c r="AJ32" s="468">
        <f ca="1">'DIRECT COST'!AJ97</f>
        <v>0</v>
      </c>
      <c r="AK32" s="468">
        <f ca="1">'DIRECT COST'!AK97</f>
        <v>0</v>
      </c>
      <c r="AL32" s="468">
        <f ca="1">'DIRECT COST'!AL97</f>
        <v>0</v>
      </c>
      <c r="AM32" s="468">
        <f ca="1">'DIRECT COST'!AM97</f>
        <v>0</v>
      </c>
      <c r="AN32" s="468">
        <f ca="1">'DIRECT COST'!AN97</f>
        <v>0</v>
      </c>
      <c r="AO32" s="468">
        <f ca="1">'DIRECT COST'!AO97</f>
        <v>0</v>
      </c>
      <c r="AP32" s="468">
        <f ca="1">'DIRECT COST'!AP97</f>
        <v>0</v>
      </c>
      <c r="AQ32" s="468">
        <f ca="1">'DIRECT COST'!AQ97</f>
        <v>0</v>
      </c>
      <c r="AR32" s="468">
        <f ca="1">'DIRECT COST'!AR97</f>
        <v>0</v>
      </c>
      <c r="AS32" s="468">
        <f ca="1">'DIRECT COST'!AS97</f>
        <v>0</v>
      </c>
      <c r="AT32" s="468">
        <f ca="1">'DIRECT COST'!AT97</f>
        <v>0</v>
      </c>
      <c r="AU32" s="468">
        <f ca="1">'DIRECT COST'!AU97</f>
        <v>0</v>
      </c>
      <c r="AV32" s="468">
        <f ca="1">'DIRECT COST'!AV97</f>
        <v>0</v>
      </c>
      <c r="AW32" s="468">
        <f ca="1">'DIRECT COST'!AW97</f>
        <v>0</v>
      </c>
      <c r="AX32" s="468">
        <f ca="1">'DIRECT COST'!AX97</f>
        <v>0</v>
      </c>
      <c r="AY32" s="468">
        <f ca="1">'DIRECT COST'!AY97</f>
        <v>0</v>
      </c>
      <c r="AZ32" s="468">
        <f ca="1">'DIRECT COST'!AZ97</f>
        <v>0</v>
      </c>
      <c r="BA32" s="468">
        <f ca="1">'DIRECT COST'!BA97</f>
        <v>0</v>
      </c>
      <c r="BB32" s="468">
        <f ca="1">'DIRECT COST'!BB97</f>
        <v>0</v>
      </c>
      <c r="BC32" s="468">
        <f ca="1">'DIRECT COST'!BC97</f>
        <v>0</v>
      </c>
      <c r="BD32" s="468">
        <f ca="1">'DIRECT COST'!BD97</f>
        <v>0</v>
      </c>
      <c r="BE32" s="468">
        <f ca="1">'DIRECT COST'!BE97</f>
        <v>0</v>
      </c>
      <c r="BF32" s="468">
        <f ca="1">'DIRECT COST'!BF97</f>
        <v>0</v>
      </c>
      <c r="BG32" s="468">
        <f ca="1">'DIRECT COST'!BG97</f>
        <v>0</v>
      </c>
      <c r="BH32" s="468">
        <f ca="1">'DIRECT COST'!BH97</f>
        <v>0</v>
      </c>
      <c r="BI32" s="468">
        <f ca="1">'DIRECT COST'!BI97</f>
        <v>0</v>
      </c>
      <c r="BJ32" s="468">
        <f ca="1">'DIRECT COST'!BJ97</f>
        <v>0</v>
      </c>
      <c r="BK32" s="468">
        <f ca="1">'DIRECT COST'!BK97</f>
        <v>0</v>
      </c>
      <c r="BL32" s="468">
        <f ca="1">'DIRECT COST'!BL97</f>
        <v>0</v>
      </c>
      <c r="BM32" s="468">
        <f ca="1">'DIRECT COST'!BM97</f>
        <v>0</v>
      </c>
      <c r="BN32" s="468">
        <f ca="1">'DIRECT COST'!BN97</f>
        <v>0</v>
      </c>
      <c r="BO32" s="468">
        <f ca="1">'DIRECT COST'!BO97</f>
        <v>0</v>
      </c>
      <c r="BP32" s="468">
        <f ca="1">'DIRECT COST'!BP97</f>
        <v>0</v>
      </c>
      <c r="BQ32" s="468">
        <f ca="1">'DIRECT COST'!BQ97</f>
        <v>0</v>
      </c>
      <c r="BR32" s="468">
        <f ca="1">'DIRECT COST'!BR97</f>
        <v>0</v>
      </c>
    </row>
    <row r="33" spans="2:75" ht="25" customHeight="1" outlineLevel="1">
      <c r="B33" s="437" t="s">
        <v>59</v>
      </c>
      <c r="C33" s="468">
        <f>'DIRECT COST'!C108</f>
        <v>0</v>
      </c>
      <c r="D33" s="468">
        <f>'DIRECT COST'!D108</f>
        <v>0</v>
      </c>
      <c r="E33" s="468">
        <f>'DIRECT COST'!E108</f>
        <v>0</v>
      </c>
      <c r="F33" s="468">
        <f>'DIRECT COST'!F108</f>
        <v>0</v>
      </c>
      <c r="G33" s="468">
        <f>'DIRECT COST'!G108</f>
        <v>0</v>
      </c>
      <c r="H33" s="468">
        <f>'DIRECT COST'!H108</f>
        <v>0</v>
      </c>
      <c r="I33" s="468">
        <f>'DIRECT COST'!I108</f>
        <v>0</v>
      </c>
      <c r="J33" s="468">
        <f>'DIRECT COST'!J108</f>
        <v>0</v>
      </c>
      <c r="K33" s="468">
        <f ca="1">'DIRECT COST'!K108</f>
        <v>0</v>
      </c>
      <c r="L33" s="468">
        <f ca="1">'DIRECT COST'!L108</f>
        <v>0</v>
      </c>
      <c r="M33" s="468">
        <f ca="1">'DIRECT COST'!M108</f>
        <v>0</v>
      </c>
      <c r="N33" s="468">
        <f ca="1">'DIRECT COST'!N108</f>
        <v>0</v>
      </c>
      <c r="O33" s="468">
        <f ca="1">'DIRECT COST'!O108</f>
        <v>0</v>
      </c>
      <c r="P33" s="468">
        <f ca="1">'DIRECT COST'!P108</f>
        <v>0</v>
      </c>
      <c r="Q33" s="468">
        <f ca="1">'DIRECT COST'!Q108</f>
        <v>0</v>
      </c>
      <c r="R33" s="468">
        <f ca="1">'DIRECT COST'!R108</f>
        <v>0</v>
      </c>
      <c r="S33" s="468">
        <f ca="1">'DIRECT COST'!S108</f>
        <v>0</v>
      </c>
      <c r="T33" s="468">
        <f ca="1">'DIRECT COST'!T108</f>
        <v>0</v>
      </c>
      <c r="U33" s="468">
        <f ca="1">'DIRECT COST'!U108</f>
        <v>0</v>
      </c>
      <c r="V33" s="468">
        <f ca="1">'DIRECT COST'!V108</f>
        <v>0</v>
      </c>
      <c r="W33" s="468">
        <f ca="1">'DIRECT COST'!W108</f>
        <v>0</v>
      </c>
      <c r="X33" s="468">
        <f ca="1">'DIRECT COST'!X108</f>
        <v>0</v>
      </c>
      <c r="Y33" s="468">
        <f ca="1">'DIRECT COST'!Y108</f>
        <v>0</v>
      </c>
      <c r="Z33" s="468">
        <f ca="1">'DIRECT COST'!Z108</f>
        <v>0</v>
      </c>
      <c r="AA33" s="468">
        <f ca="1">'DIRECT COST'!AA108</f>
        <v>0</v>
      </c>
      <c r="AB33" s="468">
        <f ca="1">'DIRECT COST'!AB108</f>
        <v>0</v>
      </c>
      <c r="AC33" s="468">
        <f ca="1">'DIRECT COST'!AC108</f>
        <v>0</v>
      </c>
      <c r="AD33" s="468">
        <f ca="1">'DIRECT COST'!AD108</f>
        <v>0</v>
      </c>
      <c r="AE33" s="468">
        <f ca="1">'DIRECT COST'!AE108</f>
        <v>0</v>
      </c>
      <c r="AF33" s="468">
        <f ca="1">'DIRECT COST'!AF108</f>
        <v>0</v>
      </c>
      <c r="AG33" s="468">
        <f ca="1">'DIRECT COST'!AG108</f>
        <v>0</v>
      </c>
      <c r="AH33" s="468">
        <f ca="1">'DIRECT COST'!AH108</f>
        <v>0</v>
      </c>
      <c r="AI33" s="468">
        <f ca="1">'DIRECT COST'!AI108</f>
        <v>0</v>
      </c>
      <c r="AJ33" s="468">
        <f ca="1">'DIRECT COST'!AJ108</f>
        <v>0</v>
      </c>
      <c r="AK33" s="468">
        <f ca="1">'DIRECT COST'!AK108</f>
        <v>0</v>
      </c>
      <c r="AL33" s="468">
        <f ca="1">'DIRECT COST'!AL108</f>
        <v>0</v>
      </c>
      <c r="AM33" s="468">
        <f ca="1">'DIRECT COST'!AM108</f>
        <v>0</v>
      </c>
      <c r="AN33" s="468">
        <f ca="1">'DIRECT COST'!AN108</f>
        <v>0</v>
      </c>
      <c r="AO33" s="468">
        <f ca="1">'DIRECT COST'!AO108</f>
        <v>0</v>
      </c>
      <c r="AP33" s="468">
        <f ca="1">'DIRECT COST'!AP108</f>
        <v>0</v>
      </c>
      <c r="AQ33" s="468">
        <f ca="1">'DIRECT COST'!AQ108</f>
        <v>0</v>
      </c>
      <c r="AR33" s="468">
        <f ca="1">'DIRECT COST'!AR108</f>
        <v>0</v>
      </c>
      <c r="AS33" s="468">
        <f ca="1">'DIRECT COST'!AS108</f>
        <v>0</v>
      </c>
      <c r="AT33" s="468">
        <f ca="1">'DIRECT COST'!AT108</f>
        <v>0</v>
      </c>
      <c r="AU33" s="468">
        <f ca="1">'DIRECT COST'!AU108</f>
        <v>0</v>
      </c>
      <c r="AV33" s="468">
        <f ca="1">'DIRECT COST'!AV108</f>
        <v>0</v>
      </c>
      <c r="AW33" s="468">
        <f ca="1">'DIRECT COST'!AW108</f>
        <v>0</v>
      </c>
      <c r="AX33" s="468">
        <f ca="1">'DIRECT COST'!AX108</f>
        <v>0</v>
      </c>
      <c r="AY33" s="468">
        <f ca="1">'DIRECT COST'!AY108</f>
        <v>0</v>
      </c>
      <c r="AZ33" s="468">
        <f ca="1">'DIRECT COST'!AZ108</f>
        <v>0</v>
      </c>
      <c r="BA33" s="468">
        <f ca="1">'DIRECT COST'!BA108</f>
        <v>0</v>
      </c>
      <c r="BB33" s="468">
        <f ca="1">'DIRECT COST'!BB108</f>
        <v>0</v>
      </c>
      <c r="BC33" s="468">
        <f ca="1">'DIRECT COST'!BC108</f>
        <v>0</v>
      </c>
      <c r="BD33" s="468">
        <f ca="1">'DIRECT COST'!BD108</f>
        <v>0</v>
      </c>
      <c r="BE33" s="468">
        <f ca="1">'DIRECT COST'!BE108</f>
        <v>0</v>
      </c>
      <c r="BF33" s="468">
        <f ca="1">'DIRECT COST'!BF108</f>
        <v>0</v>
      </c>
      <c r="BG33" s="468">
        <f ca="1">'DIRECT COST'!BG108</f>
        <v>0</v>
      </c>
      <c r="BH33" s="468">
        <f ca="1">'DIRECT COST'!BH108</f>
        <v>0</v>
      </c>
      <c r="BI33" s="468">
        <f ca="1">'DIRECT COST'!BI108</f>
        <v>0</v>
      </c>
      <c r="BJ33" s="468">
        <f ca="1">'DIRECT COST'!BJ108</f>
        <v>0</v>
      </c>
      <c r="BK33" s="468">
        <f ca="1">'DIRECT COST'!BK108</f>
        <v>0</v>
      </c>
      <c r="BL33" s="468">
        <f ca="1">'DIRECT COST'!BL108</f>
        <v>0</v>
      </c>
      <c r="BM33" s="468">
        <f ca="1">'DIRECT COST'!BM108</f>
        <v>0</v>
      </c>
      <c r="BN33" s="468">
        <f ca="1">'DIRECT COST'!BN108</f>
        <v>0</v>
      </c>
      <c r="BO33" s="468">
        <f ca="1">'DIRECT COST'!BO108</f>
        <v>0</v>
      </c>
      <c r="BP33" s="468">
        <f ca="1">'DIRECT COST'!BP108</f>
        <v>0</v>
      </c>
      <c r="BQ33" s="468">
        <f ca="1">'DIRECT COST'!BQ108</f>
        <v>0</v>
      </c>
      <c r="BR33" s="468">
        <f ca="1">'DIRECT COST'!BR108</f>
        <v>0</v>
      </c>
    </row>
    <row r="34" spans="2:75" ht="25" customHeight="1" outlineLevel="1">
      <c r="B34" s="437" t="s">
        <v>60</v>
      </c>
      <c r="C34" s="468">
        <f>'DIRECT COST'!C119</f>
        <v>0</v>
      </c>
      <c r="D34" s="468">
        <f>'DIRECT COST'!D119</f>
        <v>0</v>
      </c>
      <c r="E34" s="468">
        <f>'DIRECT COST'!E119</f>
        <v>0</v>
      </c>
      <c r="F34" s="468">
        <f>'DIRECT COST'!F119</f>
        <v>0</v>
      </c>
      <c r="G34" s="468">
        <f>'DIRECT COST'!G119</f>
        <v>0</v>
      </c>
      <c r="H34" s="468">
        <f>'DIRECT COST'!H119</f>
        <v>0</v>
      </c>
      <c r="I34" s="468">
        <f>'DIRECT COST'!I119</f>
        <v>0</v>
      </c>
      <c r="J34" s="468">
        <f>'DIRECT COST'!J119</f>
        <v>0</v>
      </c>
      <c r="K34" s="468">
        <f ca="1">'DIRECT COST'!K119</f>
        <v>49913677.372881353</v>
      </c>
      <c r="L34" s="468">
        <f ca="1">'DIRECT COST'!L119</f>
        <v>93749196.851694897</v>
      </c>
      <c r="M34" s="468">
        <f ca="1">'DIRECT COST'!M119</f>
        <v>142764912.21260595</v>
      </c>
      <c r="N34" s="468">
        <f ca="1">'DIRECT COST'!N119</f>
        <v>187144766.8912921</v>
      </c>
      <c r="O34" s="468">
        <f ca="1">'DIRECT COST'!O119</f>
        <v>235832826.52551585</v>
      </c>
      <c r="P34" s="468">
        <f ca="1">'DIRECT COST'!P119</f>
        <v>301729455.6157099</v>
      </c>
      <c r="Q34" s="468">
        <f ca="1">'DIRECT COST'!Q119</f>
        <v>387515100.02931762</v>
      </c>
      <c r="R34" s="468">
        <f ca="1">'DIRECT COST'!R119</f>
        <v>474384274.68045032</v>
      </c>
      <c r="S34" s="468">
        <f ca="1">'DIRECT COST'!S119</f>
        <v>564633052.52637529</v>
      </c>
      <c r="T34" s="468">
        <f ca="1">'DIRECT COST'!T119</f>
        <v>640850202.6662302</v>
      </c>
      <c r="U34" s="468">
        <f ca="1">'DIRECT COST'!U119</f>
        <v>734424529.53946173</v>
      </c>
      <c r="V34" s="468">
        <f ca="1">'DIRECT COST'!V119</f>
        <v>841644365.52459908</v>
      </c>
      <c r="W34" s="468">
        <f ca="1">'DIRECT COST'!W119</f>
        <v>923929042.93958735</v>
      </c>
      <c r="X34" s="468">
        <f ca="1">'DIRECT COST'!X119</f>
        <v>1000458927.9426645</v>
      </c>
      <c r="Y34" s="468">
        <f ca="1">'DIRECT COST'!Y119</f>
        <v>1099813160.2394896</v>
      </c>
      <c r="Z34" s="468">
        <f ca="1">'DIRECT COST'!Z119</f>
        <v>1192862147.2259517</v>
      </c>
      <c r="AA34" s="468">
        <f ca="1">'DIRECT COST'!AA119</f>
        <v>1302597977.1775789</v>
      </c>
      <c r="AB34" s="468">
        <f ca="1">'DIRECT COST'!AB119</f>
        <v>1463640757.9104085</v>
      </c>
      <c r="AC34" s="468">
        <f ca="1">'DIRECT COST'!AC119</f>
        <v>1678223380.4304683</v>
      </c>
      <c r="AD34" s="468">
        <f ca="1">'DIRECT COST'!AD119</f>
        <v>1886138472.6809912</v>
      </c>
      <c r="AE34" s="468">
        <f ca="1">'DIRECT COST'!AE119</f>
        <v>2088856993.6135402</v>
      </c>
      <c r="AF34" s="468">
        <f ca="1">'DIRECT COST'!AF119</f>
        <v>2239395834.0268764</v>
      </c>
      <c r="AG34" s="468">
        <f ca="1">'DIRECT COST'!AG119</f>
        <v>2412182539.4179997</v>
      </c>
      <c r="AH34" s="468">
        <f ca="1">'DIRECT COST'!AH119</f>
        <v>2592681399.0139289</v>
      </c>
      <c r="AI34" s="468">
        <f ca="1">'DIRECT COST'!AI119</f>
        <v>3301861291.7993684</v>
      </c>
      <c r="AJ34" s="468">
        <f ca="1">'DIRECT COST'!AJ119</f>
        <v>3402524837.042345</v>
      </c>
      <c r="AK34" s="468">
        <f ca="1">'DIRECT COST'!AK119</f>
        <v>3531230275.9609685</v>
      </c>
      <c r="AL34" s="468">
        <f ca="1">'DIRECT COST'!AL119</f>
        <v>3629583707.4832387</v>
      </c>
      <c r="AM34" s="468">
        <f ca="1">'DIRECT COST'!AM119</f>
        <v>3742142920.4498682</v>
      </c>
      <c r="AN34" s="468">
        <f ca="1">'DIRECT COST'!AN119</f>
        <v>3924976819.8480697</v>
      </c>
      <c r="AO34" s="468">
        <f ca="1">'DIRECT COST'!AO119</f>
        <v>4175619292.1803346</v>
      </c>
      <c r="AP34" s="468">
        <f ca="1">'DIRECT COST'!AP119</f>
        <v>4400258701.0941105</v>
      </c>
      <c r="AQ34" s="468">
        <f ca="1">'DIRECT COST'!AQ119</f>
        <v>4605066757.4266167</v>
      </c>
      <c r="AR34" s="468">
        <f ca="1">'DIRECT COST'!AR119</f>
        <v>4728222861.0641584</v>
      </c>
      <c r="AS34" s="468">
        <f ca="1">'DIRECT COST'!AS119</f>
        <v>4876522512.6158209</v>
      </c>
      <c r="AT34" s="468">
        <f ca="1">'DIRECT COST'!AT119</f>
        <v>5031165784.1123371</v>
      </c>
      <c r="AU34" s="468">
        <f ca="1">'DIRECT COST'!AU119</f>
        <v>5090861186.18993</v>
      </c>
      <c r="AV34" s="468">
        <f ca="1">'DIRECT COST'!AV119</f>
        <v>5115215348.8310213</v>
      </c>
      <c r="AW34" s="468">
        <f ca="1">'DIRECT COST'!AW119</f>
        <v>5169791698.0476093</v>
      </c>
      <c r="AX34" s="468">
        <f ca="1">'DIRECT COST'!AX119</f>
        <v>5194307573.542161</v>
      </c>
      <c r="AY34" s="468">
        <f ca="1">'DIRECT COST'!AY119</f>
        <v>5235305188.0485649</v>
      </c>
      <c r="AZ34" s="468">
        <f ca="1">'DIRECT COST'!AZ119</f>
        <v>5350093379.7091227</v>
      </c>
      <c r="BA34" s="468">
        <f ca="1">'DIRECT COST'!BA119</f>
        <v>5535744684.1961012</v>
      </c>
      <c r="BB34" s="468">
        <f ca="1">'DIRECT COST'!BB119</f>
        <v>5696964581.0889273</v>
      </c>
      <c r="BC34" s="468">
        <f ca="1">'DIRECT COST'!BC119</f>
        <v>5840341122.4707479</v>
      </c>
      <c r="BD34" s="468">
        <f ca="1">'DIRECT COST'!BD119</f>
        <v>5903713948.3398132</v>
      </c>
      <c r="BE34" s="468">
        <f ca="1">'DIRECT COST'!BE119</f>
        <v>5994880578.2036085</v>
      </c>
      <c r="BF34" s="468">
        <f ca="1">'DIRECT COST'!BF119</f>
        <v>6094827115.5735407</v>
      </c>
      <c r="BG34" s="468">
        <f ca="1">'DIRECT COST'!BG119</f>
        <v>6588135053.9767227</v>
      </c>
      <c r="BH34" s="468">
        <f ca="1">'DIRECT COST'!BH119</f>
        <v>6560198986.6922588</v>
      </c>
      <c r="BI34" s="468">
        <f ca="1">'DIRECT COST'!BI119</f>
        <v>6567506876.0735703</v>
      </c>
      <c r="BJ34" s="468">
        <f ca="1">'DIRECT COST'!BJ119</f>
        <v>6544782422.856616</v>
      </c>
      <c r="BK34" s="468">
        <f ca="1">'DIRECT COST'!BK119</f>
        <v>6542245332.5951338</v>
      </c>
      <c r="BL34" s="468">
        <f ca="1">'DIRECT COST'!BL119</f>
        <v>6621680583.1979122</v>
      </c>
      <c r="BM34" s="468">
        <f ca="1">'DIRECT COST'!BM119</f>
        <v>6779805147.5111809</v>
      </c>
      <c r="BN34" s="468">
        <f ca="1">'DIRECT COST'!BN119</f>
        <v>6913618897.5181818</v>
      </c>
      <c r="BO34" s="468">
        <f ca="1">'DIRECT COST'!BO119</f>
        <v>7030137828.5548363</v>
      </c>
      <c r="BP34" s="468">
        <f ca="1">'DIRECT COST'!BP119</f>
        <v>7062177643.3815775</v>
      </c>
      <c r="BQ34" s="468">
        <f ca="1">'DIRECT COST'!BQ119</f>
        <v>7126023743.1964588</v>
      </c>
      <c r="BR34" s="468">
        <f ca="1">'DIRECT COST'!BR119</f>
        <v>7201051933.2266092</v>
      </c>
      <c r="BT34" s="469">
        <f ca="1">SUM(C34:BS34)</f>
        <v>221643953607.15509</v>
      </c>
      <c r="BU34" s="512">
        <f ca="1">BT34/'BASIC INPUT ASSUMPTIONS'!$D$7</f>
        <v>1477626357.3810339</v>
      </c>
      <c r="BV34" s="520">
        <f ca="1">BU34/BU8</f>
        <v>0.5122306541715913</v>
      </c>
      <c r="BW34" s="521"/>
    </row>
    <row r="35" spans="2:75" ht="25" customHeight="1" outlineLevel="1">
      <c r="B35" s="437" t="s">
        <v>61</v>
      </c>
      <c r="C35" s="468">
        <f>'DIRECT COST'!C123</f>
        <v>0</v>
      </c>
      <c r="D35" s="468">
        <f>'DIRECT COST'!D123</f>
        <v>0</v>
      </c>
      <c r="E35" s="468">
        <f>'DIRECT COST'!E123</f>
        <v>0</v>
      </c>
      <c r="F35" s="468">
        <f>'DIRECT COST'!F123</f>
        <v>0</v>
      </c>
      <c r="G35" s="468">
        <f>'DIRECT COST'!G123</f>
        <v>0</v>
      </c>
      <c r="H35" s="468">
        <f>'DIRECT COST'!H123</f>
        <v>0</v>
      </c>
      <c r="I35" s="468">
        <f>'DIRECT COST'!I123</f>
        <v>0</v>
      </c>
      <c r="J35" s="468">
        <f>'DIRECT COST'!J123</f>
        <v>0</v>
      </c>
      <c r="K35" s="468">
        <f ca="1">'DIRECT COST'!K123</f>
        <v>40500000</v>
      </c>
      <c r="L35" s="468">
        <f ca="1">'DIRECT COST'!L123</f>
        <v>41034870</v>
      </c>
      <c r="M35" s="468">
        <f ca="1">'DIRECT COST'!M123</f>
        <v>62507604.825000003</v>
      </c>
      <c r="N35" s="468">
        <f ca="1">'DIRECT COST'!N123</f>
        <v>81966831.796687484</v>
      </c>
      <c r="O35" s="468">
        <f ca="1">'DIRECT COST'!O123</f>
        <v>103317483.54111142</v>
      </c>
      <c r="P35" s="468">
        <f ca="1">'DIRECT COST'!P123</f>
        <v>132206755.54826555</v>
      </c>
      <c r="Q35" s="468">
        <f ca="1">'DIRECT COST'!Q123</f>
        <v>169820378.78039098</v>
      </c>
      <c r="R35" s="468">
        <f ca="1">'DIRECT COST'!R123</f>
        <v>207922254.89790937</v>
      </c>
      <c r="S35" s="468">
        <f ca="1">'DIRECT COST'!S123</f>
        <v>247524719.21908358</v>
      </c>
      <c r="T35" s="468">
        <f ca="1">'DIRECT COST'!T123</f>
        <v>281005764.02823043</v>
      </c>
      <c r="U35" s="468">
        <f ca="1">'DIRECT COST'!U123</f>
        <v>322095433.35648966</v>
      </c>
      <c r="V35" s="468">
        <f ca="1">'DIRECT COST'!V123</f>
        <v>369172751.44802821</v>
      </c>
      <c r="W35" s="468">
        <f ca="1">'DIRECT COST'!W123</f>
        <v>405358396.92262328</v>
      </c>
      <c r="X35" s="468">
        <f ca="1">'DIRECT COST'!X123</f>
        <v>439042723.26352119</v>
      </c>
      <c r="Y35" s="468">
        <f ca="1">'DIRECT COST'!Y123</f>
        <v>482724316.36255521</v>
      </c>
      <c r="Z35" s="468">
        <f ca="1">'DIRECT COST'!Z123</f>
        <v>523663268.02037156</v>
      </c>
      <c r="AA35" s="468">
        <f ca="1">'DIRECT COST'!AA123</f>
        <v>571915060.80281007</v>
      </c>
      <c r="AB35" s="468">
        <f ca="1">'DIRECT COST'!AB123</f>
        <v>642633945.74649501</v>
      </c>
      <c r="AC35" s="468">
        <f ca="1">'DIRECT COST'!AC123</f>
        <v>736815367.94884479</v>
      </c>
      <c r="AD35" s="468">
        <f ca="1">'DIRECT COST'!AD123</f>
        <v>828124083.26786947</v>
      </c>
      <c r="AE35" s="468">
        <f ca="1">'DIRECT COST'!AE123</f>
        <v>917193706.92582822</v>
      </c>
      <c r="AF35" s="468">
        <f ca="1">'DIRECT COST'!AF123</f>
        <v>983471290.44026828</v>
      </c>
      <c r="AG35" s="468">
        <f ca="1">'DIRECT COST'!AG123</f>
        <v>1059497303.1637977</v>
      </c>
      <c r="AH35" s="468">
        <f ca="1">'DIRECT COST'!AH123</f>
        <v>1138927113.4457595</v>
      </c>
      <c r="AI35" s="468">
        <f ca="1">'DIRECT COST'!AI123</f>
        <v>1187379319.7530155</v>
      </c>
      <c r="AJ35" s="468">
        <f ca="1">'DIRECT COST'!AJ123</f>
        <v>1223839087.2409825</v>
      </c>
      <c r="AK35" s="468">
        <f ca="1">'DIRECT COST'!AK123</f>
        <v>1270344337.8470812</v>
      </c>
      <c r="AL35" s="468">
        <f ca="1">'DIRECT COST'!AL123</f>
        <v>1305975939.6620474</v>
      </c>
      <c r="AM35" s="468">
        <f ca="1">'DIRECT COST'!AM123</f>
        <v>1346696536.4041309</v>
      </c>
      <c r="AN35" s="468">
        <f ca="1">'DIRECT COST'!AN123</f>
        <v>1412604242.1385379</v>
      </c>
      <c r="AO35" s="468">
        <f ca="1">'DIRECT COST'!AO123</f>
        <v>1502831351.6271076</v>
      </c>
      <c r="AP35" s="468">
        <f ca="1">'DIRECT COST'!AP123</f>
        <v>1583760062.2574849</v>
      </c>
      <c r="AQ35" s="468">
        <f ca="1">'DIRECT COST'!AQ123</f>
        <v>1657603670.7502277</v>
      </c>
      <c r="AR35" s="468">
        <f ca="1">'DIRECT COST'!AR123</f>
        <v>1702190931.2090383</v>
      </c>
      <c r="AS35" s="468">
        <f ca="1">'DIRECT COST'!AS123</f>
        <v>1755792323.8351014</v>
      </c>
      <c r="AT35" s="468">
        <f ca="1">'DIRECT COST'!AT123</f>
        <v>1811666816.5225694</v>
      </c>
      <c r="AU35" s="468">
        <f ca="1">'DIRECT COST'!AU123</f>
        <v>1833513270.8595047</v>
      </c>
      <c r="AV35" s="468">
        <f ca="1">'DIRECT COST'!AV123</f>
        <v>1842678944.2335324</v>
      </c>
      <c r="AW35" s="468">
        <f ca="1">'DIRECT COST'!AW123</f>
        <v>1862660653.7507162</v>
      </c>
      <c r="AX35" s="468">
        <f ca="1">'DIRECT COST'!AX123</f>
        <v>1871855033.8137751</v>
      </c>
      <c r="AY35" s="468">
        <f ca="1">'DIRECT COST'!AY123</f>
        <v>1886940392.7042756</v>
      </c>
      <c r="AZ35" s="468">
        <f ca="1">'DIRECT COST'!AZ123</f>
        <v>1928459433.8447382</v>
      </c>
      <c r="BA35" s="468">
        <f ca="1">'DIRECT COST'!BA123</f>
        <v>1995379960.7374549</v>
      </c>
      <c r="BB35" s="468">
        <f ca="1">'DIRECT COST'!BB123</f>
        <v>2053558324.6098256</v>
      </c>
      <c r="BC35" s="468">
        <f ca="1">'DIRECT COST'!BC123</f>
        <v>2105346735.7883425</v>
      </c>
      <c r="BD35" s="468">
        <f ca="1">'DIRECT COST'!BD123</f>
        <v>2128465893.2189603</v>
      </c>
      <c r="BE35" s="468">
        <f ca="1">'DIRECT COST'!BE123</f>
        <v>2161534847.8314962</v>
      </c>
      <c r="BF35" s="468">
        <f ca="1">'DIRECT COST'!BF123</f>
        <v>2197746459.6265469</v>
      </c>
      <c r="BG35" s="468">
        <f ca="1">'DIRECT COST'!BG123</f>
        <v>2200657600.2370467</v>
      </c>
      <c r="BH35" s="468">
        <f ca="1">'DIRECT COST'!BH123</f>
        <v>2191712254.4784513</v>
      </c>
      <c r="BI35" s="468">
        <f ca="1">'DIRECT COST'!BI123</f>
        <v>2194454717.4594893</v>
      </c>
      <c r="BJ35" s="468">
        <f ca="1">'DIRECT COST'!BJ123</f>
        <v>2187201924.3169656</v>
      </c>
      <c r="BK35" s="468">
        <f ca="1">'DIRECT COST'!BK123</f>
        <v>2186636874.8382187</v>
      </c>
      <c r="BL35" s="468">
        <f ca="1">'DIRECT COST'!BL123</f>
        <v>2213285134.8797116</v>
      </c>
      <c r="BM35" s="468">
        <f ca="1">'DIRECT COST'!BM123</f>
        <v>2266069426.4705009</v>
      </c>
      <c r="BN35" s="468">
        <f ca="1">'DIRECT COST'!BN123</f>
        <v>2310787678.6941757</v>
      </c>
      <c r="BO35" s="468">
        <f ca="1">'DIRECT COST'!BO123</f>
        <v>2349767808.8204384</v>
      </c>
      <c r="BP35" s="468">
        <f ca="1">'DIRECT COST'!BP123</f>
        <v>2360690644.9521871</v>
      </c>
      <c r="BQ35" s="468">
        <f ca="1">'DIRECT COST'!BQ123</f>
        <v>2382166161.882277</v>
      </c>
      <c r="BR35" s="468">
        <f ca="1">'DIRECT COST'!BR123</f>
        <v>2407355798.3840342</v>
      </c>
      <c r="BT35" s="469">
        <f t="shared" ref="BT35:BT36" ca="1" si="6">SUM(C35:BS35)</f>
        <v>79668052019.431946</v>
      </c>
      <c r="BU35" s="512">
        <f ca="1">BT35/'BASIC INPUT ASSUMPTIONS'!$D$7</f>
        <v>531120346.79621297</v>
      </c>
    </row>
    <row r="36" spans="2:75" ht="25" customHeight="1" outlineLevel="1">
      <c r="B36" s="437" t="s">
        <v>62</v>
      </c>
      <c r="C36" s="468">
        <f>'DIRECT COST'!C135</f>
        <v>0</v>
      </c>
      <c r="D36" s="468">
        <f>'DIRECT COST'!D135</f>
        <v>0</v>
      </c>
      <c r="E36" s="468">
        <f>'DIRECT COST'!E135</f>
        <v>0</v>
      </c>
      <c r="F36" s="468">
        <f>'DIRECT COST'!F135</f>
        <v>0</v>
      </c>
      <c r="G36" s="468">
        <f>'DIRECT COST'!G135</f>
        <v>0</v>
      </c>
      <c r="H36" s="468">
        <f>'DIRECT COST'!H135</f>
        <v>0</v>
      </c>
      <c r="I36" s="468">
        <f>'DIRECT COST'!I135</f>
        <v>0</v>
      </c>
      <c r="J36" s="468">
        <f>'DIRECT COST'!J135</f>
        <v>0</v>
      </c>
      <c r="K36" s="468">
        <f ca="1">'DIRECT COST'!K135</f>
        <v>3944850</v>
      </c>
      <c r="L36" s="468">
        <f ca="1">'DIRECT COST'!L135</f>
        <v>7411923.3937499998</v>
      </c>
      <c r="M36" s="468">
        <f ca="1">'DIRECT COST'!M135</f>
        <v>11290436.121515626</v>
      </c>
      <c r="N36" s="468">
        <f ca="1">'DIRECT COST'!N135</f>
        <v>14805258.993276682</v>
      </c>
      <c r="O36" s="468">
        <f ca="1">'DIRECT COST'!O135</f>
        <v>18661720.464613251</v>
      </c>
      <c r="P36" s="468">
        <f ca="1">'DIRECT COST'!P135</f>
        <v>23879845.220905468</v>
      </c>
      <c r="Q36" s="468">
        <f ca="1">'DIRECT COST'!Q135</f>
        <v>30673805.917208128</v>
      </c>
      <c r="R36" s="468">
        <f ca="1">'DIRECT COST'!R135</f>
        <v>37555957.290934876</v>
      </c>
      <c r="S36" s="468">
        <f ca="1">'DIRECT COST'!S135</f>
        <v>44709152.408946976</v>
      </c>
      <c r="T36" s="468">
        <f ca="1">'DIRECT COST'!T135</f>
        <v>50756666.127599128</v>
      </c>
      <c r="U36" s="468">
        <f ca="1">'DIRECT COST'!U135</f>
        <v>58178487.650015935</v>
      </c>
      <c r="V36" s="468">
        <f ca="1">'DIRECT COST'!V135</f>
        <v>66681828.230300091</v>
      </c>
      <c r="W36" s="468">
        <f ca="1">'DIRECT COST'!W135</f>
        <v>73217860.444148824</v>
      </c>
      <c r="X36" s="468">
        <f ca="1">'DIRECT COST'!X135</f>
        <v>79302091.889473513</v>
      </c>
      <c r="Y36" s="468">
        <f ca="1">'DIRECT COST'!Y135</f>
        <v>87192079.642986551</v>
      </c>
      <c r="Z36" s="468">
        <f ca="1">'DIRECT COST'!Z135</f>
        <v>94586677.786179617</v>
      </c>
      <c r="AA36" s="468">
        <f ca="1">'DIRECT COST'!AA135</f>
        <v>103302157.85750757</v>
      </c>
      <c r="AB36" s="468">
        <f ca="1">'DIRECT COST'!AB135</f>
        <v>116075756.45046067</v>
      </c>
      <c r="AC36" s="468">
        <f ca="1">'DIRECT COST'!AC135</f>
        <v>133087275.8357601</v>
      </c>
      <c r="AD36" s="468">
        <f ca="1">'DIRECT COST'!AD135</f>
        <v>149579912.54025891</v>
      </c>
      <c r="AE36" s="468">
        <f ca="1">'DIRECT COST'!AE135</f>
        <v>165668113.31347775</v>
      </c>
      <c r="AF36" s="468">
        <f ca="1">'DIRECT COST'!AF135</f>
        <v>177639501.83577341</v>
      </c>
      <c r="AG36" s="468">
        <f ca="1">'DIRECT COST'!AG135</f>
        <v>191371700.38396096</v>
      </c>
      <c r="AH36" s="468">
        <f ca="1">'DIRECT COST'!AH135</f>
        <v>205718709.86614031</v>
      </c>
      <c r="AI36" s="468">
        <f ca="1">'DIRECT COST'!AI135</f>
        <v>214470389.63038844</v>
      </c>
      <c r="AJ36" s="468">
        <f ca="1">'DIRECT COST'!AJ135</f>
        <v>221055935.13290247</v>
      </c>
      <c r="AK36" s="468">
        <f ca="1">'DIRECT COST'!AK135</f>
        <v>229455946.0236291</v>
      </c>
      <c r="AL36" s="468">
        <f ca="1">'DIRECT COST'!AL135</f>
        <v>235891904.10145733</v>
      </c>
      <c r="AM36" s="468">
        <f ca="1">'DIRECT COST'!AM135</f>
        <v>243247061.88799617</v>
      </c>
      <c r="AN36" s="468">
        <f ca="1">'DIRECT COST'!AN135</f>
        <v>255151641.23627341</v>
      </c>
      <c r="AO36" s="468">
        <f ca="1">'DIRECT COST'!AO135</f>
        <v>271448912.88764626</v>
      </c>
      <c r="AP36" s="468">
        <f ca="1">'DIRECT COST'!AP135</f>
        <v>286066661.24525827</v>
      </c>
      <c r="AQ36" s="468">
        <f ca="1">'DIRECT COST'!AQ135</f>
        <v>299404663.0292598</v>
      </c>
      <c r="AR36" s="468">
        <f ca="1">'DIRECT COST'!AR135</f>
        <v>307458236.94963253</v>
      </c>
      <c r="AS36" s="468">
        <f ca="1">'DIRECT COST'!AS135</f>
        <v>317139988.49271518</v>
      </c>
      <c r="AT36" s="468">
        <f ca="1">'DIRECT COST'!AT135</f>
        <v>327232318.73438913</v>
      </c>
      <c r="AU36" s="468">
        <f ca="1">'DIRECT COST'!AU135</f>
        <v>331178334.548998</v>
      </c>
      <c r="AV36" s="468">
        <f ca="1">'DIRECT COST'!AV135</f>
        <v>332833884.30218184</v>
      </c>
      <c r="AW36" s="468">
        <f ca="1">'DIRECT COST'!AW135</f>
        <v>336443080.58372313</v>
      </c>
      <c r="AX36" s="468">
        <f ca="1">'DIRECT COST'!AX135</f>
        <v>338103815.48261321</v>
      </c>
      <c r="AY36" s="468">
        <f ca="1">'DIRECT COST'!AY135</f>
        <v>340828608.43220973</v>
      </c>
      <c r="AZ36" s="468">
        <f ca="1">'DIRECT COST'!AZ135</f>
        <v>348327985.23820585</v>
      </c>
      <c r="BA36" s="468">
        <f ca="1">'DIRECT COST'!BA135</f>
        <v>360415505.40820283</v>
      </c>
      <c r="BB36" s="468">
        <f ca="1">'DIRECT COST'!BB135</f>
        <v>370923972.38264984</v>
      </c>
      <c r="BC36" s="468">
        <f ca="1">'DIRECT COST'!BC135</f>
        <v>380278254.1517694</v>
      </c>
      <c r="BD36" s="468">
        <f ca="1">'DIRECT COST'!BD135</f>
        <v>384454151.96267474</v>
      </c>
      <c r="BE36" s="468">
        <f ca="1">'DIRECT COST'!BE135</f>
        <v>390427231.88956386</v>
      </c>
      <c r="BF36" s="468">
        <f ca="1">'DIRECT COST'!BF135</f>
        <v>396967954.27004498</v>
      </c>
      <c r="BG36" s="468">
        <f ca="1">'DIRECT COST'!BG135</f>
        <v>397493779.04281652</v>
      </c>
      <c r="BH36" s="468">
        <f ca="1">'DIRECT COST'!BH135</f>
        <v>395878025.96517026</v>
      </c>
      <c r="BI36" s="468">
        <f ca="1">'DIRECT COST'!BI135</f>
        <v>396373383.34112036</v>
      </c>
      <c r="BJ36" s="468">
        <f ca="1">'DIRECT COST'!BJ135</f>
        <v>395063347.57975191</v>
      </c>
      <c r="BK36" s="468">
        <f ca="1">'DIRECT COST'!BK135</f>
        <v>394961285.51765329</v>
      </c>
      <c r="BL36" s="468">
        <f ca="1">'DIRECT COST'!BL135</f>
        <v>399774627.48764789</v>
      </c>
      <c r="BM36" s="468">
        <f ca="1">'DIRECT COST'!BM135</f>
        <v>409308790.1562342</v>
      </c>
      <c r="BN36" s="468">
        <f ca="1">'DIRECT COST'!BN135</f>
        <v>417386024.46413547</v>
      </c>
      <c r="BO36" s="468">
        <f ca="1">'DIRECT COST'!BO135</f>
        <v>424426810.46819168</v>
      </c>
      <c r="BP36" s="468">
        <f ca="1">'DIRECT COST'!BP135</f>
        <v>426399747.74448878</v>
      </c>
      <c r="BQ36" s="468">
        <f ca="1">'DIRECT COST'!BQ135</f>
        <v>430278762.98998636</v>
      </c>
      <c r="BR36" s="468">
        <f ca="1">'DIRECT COST'!BR135</f>
        <v>434828641.08311623</v>
      </c>
      <c r="BT36" s="469">
        <f t="shared" ca="1" si="6"/>
        <v>14386671433.509893</v>
      </c>
      <c r="BU36" s="512">
        <f ca="1">BT36/'BASIC INPUT ASSUMPTIONS'!$D$7</f>
        <v>95911142.890065953</v>
      </c>
    </row>
    <row r="37" spans="2:75" ht="25" customHeight="1" outlineLevel="1">
      <c r="B37" s="437" t="s">
        <v>621</v>
      </c>
      <c r="C37" s="468">
        <f>'DIRECT COST'!C146</f>
        <v>0</v>
      </c>
      <c r="D37" s="468">
        <f>'DIRECT COST'!D146</f>
        <v>0</v>
      </c>
      <c r="E37" s="468">
        <f>'DIRECT COST'!E146</f>
        <v>0</v>
      </c>
      <c r="F37" s="468">
        <f>'DIRECT COST'!F146</f>
        <v>0</v>
      </c>
      <c r="G37" s="468">
        <f>'DIRECT COST'!G146</f>
        <v>0</v>
      </c>
      <c r="H37" s="468">
        <f>'DIRECT COST'!H146</f>
        <v>0</v>
      </c>
      <c r="I37" s="468">
        <f>'DIRECT COST'!I146</f>
        <v>0</v>
      </c>
      <c r="J37" s="468">
        <f>'DIRECT COST'!J146</f>
        <v>0</v>
      </c>
      <c r="K37" s="468">
        <f ca="1">'DIRECT COST'!K146</f>
        <v>27300000</v>
      </c>
      <c r="L37" s="468">
        <f ca="1">'DIRECT COST'!L146</f>
        <v>25362000</v>
      </c>
      <c r="M37" s="468">
        <f ca="1">'DIRECT COST'!M146</f>
        <v>29412000</v>
      </c>
      <c r="N37" s="468">
        <f ca="1">'DIRECT COST'!N146</f>
        <v>28240500</v>
      </c>
      <c r="O37" s="468">
        <f ca="1">'DIRECT COST'!O146</f>
        <v>31824000</v>
      </c>
      <c r="P37" s="468">
        <f ca="1">'DIRECT COST'!P146</f>
        <v>42585000</v>
      </c>
      <c r="Q37" s="468">
        <f ca="1">'DIRECT COST'!Q146</f>
        <v>55300500</v>
      </c>
      <c r="R37" s="468">
        <f ca="1">'DIRECT COST'!R146</f>
        <v>58267500</v>
      </c>
      <c r="S37" s="468">
        <f ca="1">'DIRECT COST'!S146</f>
        <v>62530500</v>
      </c>
      <c r="T37" s="468">
        <f ca="1">'DIRECT COST'!T146</f>
        <v>57360000</v>
      </c>
      <c r="U37" s="468">
        <f ca="1">'DIRECT COST'!U146</f>
        <v>68968500</v>
      </c>
      <c r="V37" s="468">
        <f ca="1">'DIRECT COST'!V146</f>
        <v>79027500</v>
      </c>
      <c r="W37" s="468">
        <f ca="1">'DIRECT COST'!W146</f>
        <v>68362500</v>
      </c>
      <c r="X37" s="468">
        <f ca="1">'DIRECT COST'!X146</f>
        <v>67503000</v>
      </c>
      <c r="Y37" s="468">
        <f ca="1">'DIRECT COST'!Y146</f>
        <v>82110000</v>
      </c>
      <c r="Z37" s="468">
        <f ca="1">'DIRECT COST'!Z146</f>
        <v>81418500</v>
      </c>
      <c r="AA37" s="468">
        <f ca="1">'DIRECT COST'!AA146</f>
        <v>93124500</v>
      </c>
      <c r="AB37" s="468">
        <f ca="1">'DIRECT COST'!AB146</f>
        <v>124231500</v>
      </c>
      <c r="AC37" s="468">
        <f ca="1">'DIRECT COST'!AC146</f>
        <v>157990500</v>
      </c>
      <c r="AD37" s="468">
        <f ca="1">'DIRECT COST'!AD146</f>
        <v>160300500</v>
      </c>
      <c r="AE37" s="468">
        <f ca="1">'DIRECT COST'!AE146</f>
        <v>163222500</v>
      </c>
      <c r="AF37" s="468">
        <f ca="1">'DIRECT COST'!AF146</f>
        <v>140313000</v>
      </c>
      <c r="AG37" s="468">
        <f ca="1">'DIRECT COST'!AG146</f>
        <v>156651000</v>
      </c>
      <c r="AH37" s="468">
        <f ca="1">'DIRECT COST'!AH146</f>
        <v>165669000</v>
      </c>
      <c r="AI37" s="468">
        <f ca="1">'DIRECT COST'!AI146</f>
        <v>131923500</v>
      </c>
      <c r="AJ37" s="468">
        <f ca="1">'DIRECT COST'!AJ146</f>
        <v>119968500</v>
      </c>
      <c r="AK37" s="468">
        <f ca="1">'DIRECT COST'!AK146</f>
        <v>134809500</v>
      </c>
      <c r="AL37" s="468">
        <f ca="1">'DIRECT COST'!AL146</f>
        <v>124131000</v>
      </c>
      <c r="AM37" s="468">
        <f ca="1">'DIRECT COST'!AM146</f>
        <v>132724500</v>
      </c>
      <c r="AN37" s="468">
        <f ca="1">'DIRECT COST'!AN146</f>
        <v>166759500</v>
      </c>
      <c r="AO37" s="468">
        <f ca="1">'DIRECT COST'!AO146</f>
        <v>201288000</v>
      </c>
      <c r="AP37" s="468">
        <f ca="1">'DIRECT COST'!AP146</f>
        <v>195318000</v>
      </c>
      <c r="AQ37" s="468">
        <f ca="1">'DIRECT COST'!AQ146</f>
        <v>191532000</v>
      </c>
      <c r="AR37" s="468">
        <f ca="1">'DIRECT COST'!AR146</f>
        <v>159588000</v>
      </c>
      <c r="AS37" s="468">
        <f ca="1">'DIRECT COST'!AS146</f>
        <v>173649000</v>
      </c>
      <c r="AT37" s="468">
        <f ca="1">'DIRECT COST'!AT146</f>
        <v>179848500</v>
      </c>
      <c r="AU37" s="468">
        <f ca="1">'DIRECT COST'!AU146</f>
        <v>140814000</v>
      </c>
      <c r="AV37" s="468">
        <f ca="1">'DIRECT COST'!AV146</f>
        <v>126331500</v>
      </c>
      <c r="AW37" s="468">
        <f ca="1">'DIRECT COST'!AW146</f>
        <v>140425500</v>
      </c>
      <c r="AX37" s="468">
        <f ca="1">'DIRECT COST'!AX146</f>
        <v>128193000</v>
      </c>
      <c r="AY37" s="468">
        <f ca="1">'DIRECT COST'!AY146</f>
        <v>136132500</v>
      </c>
      <c r="AZ37" s="468">
        <f ca="1">'DIRECT COST'!AZ146</f>
        <v>170119500</v>
      </c>
      <c r="BA37" s="468">
        <f ca="1">'DIRECT COST'!BA146</f>
        <v>204472500</v>
      </c>
      <c r="BB37" s="468">
        <f ca="1">'DIRECT COST'!BB146</f>
        <v>197737500</v>
      </c>
      <c r="BC37" s="468">
        <f ca="1">'DIRECT COST'!BC146</f>
        <v>193395000</v>
      </c>
      <c r="BD37" s="468">
        <f ca="1">'DIRECT COST'!BD146</f>
        <v>160803000</v>
      </c>
      <c r="BE37" s="468">
        <f ca="1">'DIRECT COST'!BE146</f>
        <v>174688500</v>
      </c>
      <c r="BF37" s="468">
        <f ca="1">'DIRECT COST'!BF146</f>
        <v>180688500</v>
      </c>
      <c r="BG37" s="468">
        <f ca="1">'DIRECT COST'!BG146</f>
        <v>141331500</v>
      </c>
      <c r="BH37" s="468">
        <f ca="1">'DIRECT COST'!BH146</f>
        <v>126693000</v>
      </c>
      <c r="BI37" s="468">
        <f ca="1">'DIRECT COST'!BI146</f>
        <v>140742000</v>
      </c>
      <c r="BJ37" s="468">
        <f ca="1">'DIRECT COST'!BJ146</f>
        <v>128419500</v>
      </c>
      <c r="BK37" s="468">
        <f ca="1">'DIRECT COST'!BK146</f>
        <v>136324500</v>
      </c>
      <c r="BL37" s="468">
        <f ca="1">'DIRECT COST'!BL146</f>
        <v>170305500</v>
      </c>
      <c r="BM37" s="468">
        <f ca="1">'DIRECT COST'!BM146</f>
        <v>204645000</v>
      </c>
      <c r="BN37" s="468">
        <f ca="1">'DIRECT COST'!BN146</f>
        <v>197869500</v>
      </c>
      <c r="BO37" s="468">
        <f ca="1">'DIRECT COST'!BO146</f>
        <v>193498500</v>
      </c>
      <c r="BP37" s="468">
        <f ca="1">'DIRECT COST'!BP146</f>
        <v>160869000</v>
      </c>
      <c r="BQ37" s="468">
        <f ca="1">'DIRECT COST'!BQ146</f>
        <v>174744000</v>
      </c>
      <c r="BR37" s="468">
        <f ca="1">'DIRECT COST'!BR146</f>
        <v>180732000</v>
      </c>
      <c r="BT37" s="673"/>
      <c r="BU37" s="512"/>
    </row>
    <row r="38" spans="2:75" ht="25" customHeight="1">
      <c r="B38" s="436" t="s">
        <v>17</v>
      </c>
      <c r="C38" s="467">
        <f>C8-C20</f>
        <v>0</v>
      </c>
      <c r="D38" s="467">
        <f t="shared" ref="D38:BO38" si="7">D8-D20</f>
        <v>0</v>
      </c>
      <c r="E38" s="467">
        <f t="shared" si="7"/>
        <v>0</v>
      </c>
      <c r="F38" s="467">
        <f t="shared" si="7"/>
        <v>0</v>
      </c>
      <c r="G38" s="467">
        <f t="shared" si="7"/>
        <v>0</v>
      </c>
      <c r="H38" s="467">
        <f t="shared" si="7"/>
        <v>0</v>
      </c>
      <c r="I38" s="467">
        <f t="shared" si="7"/>
        <v>0</v>
      </c>
      <c r="J38" s="467">
        <f t="shared" ca="1" si="7"/>
        <v>-135000000</v>
      </c>
      <c r="K38" s="467">
        <f t="shared" ca="1" si="7"/>
        <v>-277726220.69228637</v>
      </c>
      <c r="L38" s="467">
        <f t="shared" ca="1" si="7"/>
        <v>-110756916.45468041</v>
      </c>
      <c r="M38" s="467">
        <f t="shared" ca="1" si="7"/>
        <v>-102108415.61748844</v>
      </c>
      <c r="N38" s="467">
        <f t="shared" ca="1" si="7"/>
        <v>-224467863.47671318</v>
      </c>
      <c r="O38" s="467">
        <f t="shared" ca="1" si="7"/>
        <v>-215473002.19554257</v>
      </c>
      <c r="P38" s="467">
        <f t="shared" ca="1" si="7"/>
        <v>-209197342.09728134</v>
      </c>
      <c r="Q38" s="467">
        <f t="shared" ca="1" si="7"/>
        <v>-64741890.793524742</v>
      </c>
      <c r="R38" s="467">
        <f t="shared" ca="1" si="7"/>
        <v>-180284882.94623017</v>
      </c>
      <c r="S38" s="467">
        <f t="shared" ca="1" si="7"/>
        <v>-161281811.24316585</v>
      </c>
      <c r="T38" s="467">
        <f t="shared" ca="1" si="7"/>
        <v>-136524973.22228718</v>
      </c>
      <c r="U38" s="467">
        <f t="shared" ca="1" si="7"/>
        <v>-124057890.54158306</v>
      </c>
      <c r="V38" s="467">
        <f t="shared" ca="1" si="7"/>
        <v>-106525372.09020734</v>
      </c>
      <c r="W38" s="467">
        <f t="shared" ca="1" si="7"/>
        <v>-215006051.04572058</v>
      </c>
      <c r="X38" s="467">
        <f t="shared" ca="1" si="7"/>
        <v>-194596411.0873251</v>
      </c>
      <c r="Y38" s="467">
        <f t="shared" ca="1" si="7"/>
        <v>-183736556.11330509</v>
      </c>
      <c r="Z38" s="467">
        <f t="shared" ca="1" si="7"/>
        <v>-159245861.21545982</v>
      </c>
      <c r="AA38" s="467">
        <f t="shared" ca="1" si="7"/>
        <v>-142836966.71033096</v>
      </c>
      <c r="AB38" s="467">
        <f t="shared" ca="1" si="7"/>
        <v>-132518676.35530949</v>
      </c>
      <c r="AC38" s="467">
        <f t="shared" ca="1" si="7"/>
        <v>-110991900.92523623</v>
      </c>
      <c r="AD38" s="467">
        <f t="shared" ca="1" si="7"/>
        <v>-59827732.436522484</v>
      </c>
      <c r="AE38" s="467">
        <f t="shared" ca="1" si="7"/>
        <v>-10689224.399611473</v>
      </c>
      <c r="AF38" s="467">
        <f t="shared" ca="1" si="7"/>
        <v>50644219.71579361</v>
      </c>
      <c r="AG38" s="467">
        <f t="shared" ca="1" si="7"/>
        <v>78487662.571239471</v>
      </c>
      <c r="AH38" s="467">
        <f t="shared" ca="1" si="7"/>
        <v>115604855.73641205</v>
      </c>
      <c r="AI38" s="467">
        <f t="shared" ca="1" si="7"/>
        <v>753054227.70881748</v>
      </c>
      <c r="AJ38" s="467">
        <f t="shared" ca="1" si="7"/>
        <v>804915666.68926716</v>
      </c>
      <c r="AK38" s="467">
        <f t="shared" ca="1" si="7"/>
        <v>841287807.07609463</v>
      </c>
      <c r="AL38" s="467">
        <f t="shared" ca="1" si="7"/>
        <v>890941948.58090782</v>
      </c>
      <c r="AM38" s="467">
        <f t="shared" ca="1" si="7"/>
        <v>927050005.75268364</v>
      </c>
      <c r="AN38" s="467">
        <f t="shared" ca="1" si="7"/>
        <v>966037047.33540916</v>
      </c>
      <c r="AO38" s="467">
        <f t="shared" ca="1" si="7"/>
        <v>1031830620.9963274</v>
      </c>
      <c r="AP38" s="467">
        <f t="shared" ca="1" si="7"/>
        <v>1127604623.8382263</v>
      </c>
      <c r="AQ38" s="467">
        <f t="shared" ca="1" si="7"/>
        <v>1213165038.6727018</v>
      </c>
      <c r="AR38" s="467">
        <f t="shared" ca="1" si="7"/>
        <v>1293965330.2296944</v>
      </c>
      <c r="AS38" s="467">
        <f t="shared" ca="1" si="7"/>
        <v>1338888522.2248096</v>
      </c>
      <c r="AT38" s="467">
        <f t="shared" ca="1" si="7"/>
        <v>1394228289.2325697</v>
      </c>
      <c r="AU38" s="467">
        <f t="shared" ca="1" si="7"/>
        <v>1438513942.4216633</v>
      </c>
      <c r="AV38" s="467">
        <f t="shared" ca="1" si="7"/>
        <v>1462051581.5379057</v>
      </c>
      <c r="AW38" s="467">
        <f t="shared" ca="1" si="7"/>
        <v>1469222553.1135378</v>
      </c>
      <c r="AX38" s="467">
        <f t="shared" ca="1" si="7"/>
        <v>1490627261.4671135</v>
      </c>
      <c r="AY38" s="467">
        <f t="shared" ca="1" si="7"/>
        <v>1498532293.0359306</v>
      </c>
      <c r="AZ38" s="467">
        <f t="shared" ca="1" si="7"/>
        <v>1510147597.3714294</v>
      </c>
      <c r="BA38" s="467">
        <f t="shared" ca="1" si="7"/>
        <v>1549948085.6478806</v>
      </c>
      <c r="BB38" s="467">
        <f t="shared" ca="1" si="7"/>
        <v>1620965829.6962433</v>
      </c>
      <c r="BC38" s="467">
        <f t="shared" ca="1" si="7"/>
        <v>1682393030.2975712</v>
      </c>
      <c r="BD38" s="467">
        <f t="shared" ca="1" si="7"/>
        <v>1739819980.5358677</v>
      </c>
      <c r="BE38" s="467">
        <f t="shared" ca="1" si="7"/>
        <v>1707988414.8779526</v>
      </c>
      <c r="BF38" s="467">
        <f t="shared" ca="1" si="7"/>
        <v>1795587759.41366</v>
      </c>
      <c r="BG38" s="467">
        <f t="shared" ca="1" si="7"/>
        <v>2563160155.9004211</v>
      </c>
      <c r="BH38" s="467">
        <f t="shared" ca="1" si="7"/>
        <v>2563767471.1252899</v>
      </c>
      <c r="BI38" s="467">
        <f t="shared" ca="1" si="7"/>
        <v>2552745764.7458172</v>
      </c>
      <c r="BJ38" s="467">
        <f t="shared" ca="1" si="7"/>
        <v>2553617008.2780762</v>
      </c>
      <c r="BK38" s="467">
        <f t="shared" ca="1" si="7"/>
        <v>2544039956.1598797</v>
      </c>
      <c r="BL38" s="467">
        <f t="shared" ca="1" si="7"/>
        <v>2548013889.708662</v>
      </c>
      <c r="BM38" s="467">
        <f t="shared" ca="1" si="7"/>
        <v>2535650287.3477077</v>
      </c>
      <c r="BN38" s="467">
        <f t="shared" ca="1" si="7"/>
        <v>2606640311.8965664</v>
      </c>
      <c r="BO38" s="467">
        <f t="shared" ca="1" si="7"/>
        <v>2666858934.8857307</v>
      </c>
      <c r="BP38" s="467">
        <f t="shared" ref="BP38:BR38" ca="1" si="8">BP8-BP20</f>
        <v>2768517224.1513462</v>
      </c>
      <c r="BQ38" s="467">
        <f t="shared" ca="1" si="8"/>
        <v>2785056123.0191326</v>
      </c>
      <c r="BR38" s="467">
        <f t="shared" ca="1" si="8"/>
        <v>2760887104.2264576</v>
      </c>
      <c r="BS38" s="503">
        <f ca="1">SUM(C38:BR38)</f>
        <v>59984862465.562996</v>
      </c>
    </row>
    <row r="39" spans="2:75" s="45" customFormat="1" ht="25" customHeight="1">
      <c r="B39" s="48" t="s">
        <v>63</v>
      </c>
      <c r="C39" s="225">
        <f>IF(C38&gt;0,C38/C8,0)</f>
        <v>0</v>
      </c>
      <c r="D39" s="225">
        <f t="shared" ref="D39:BO39" si="9">IF(D38&gt;0,D38/D8,0)</f>
        <v>0</v>
      </c>
      <c r="E39" s="225">
        <f t="shared" si="9"/>
        <v>0</v>
      </c>
      <c r="F39" s="225">
        <f t="shared" si="9"/>
        <v>0</v>
      </c>
      <c r="G39" s="225">
        <f t="shared" si="9"/>
        <v>0</v>
      </c>
      <c r="H39" s="225">
        <f t="shared" si="9"/>
        <v>0</v>
      </c>
      <c r="I39" s="225">
        <f t="shared" si="9"/>
        <v>0</v>
      </c>
      <c r="J39" s="225">
        <f t="shared" ca="1" si="9"/>
        <v>0</v>
      </c>
      <c r="K39" s="225">
        <f t="shared" ca="1" si="9"/>
        <v>0</v>
      </c>
      <c r="L39" s="225">
        <f t="shared" ca="1" si="9"/>
        <v>0</v>
      </c>
      <c r="M39" s="225">
        <f t="shared" ca="1" si="9"/>
        <v>0</v>
      </c>
      <c r="N39" s="225">
        <f t="shared" ca="1" si="9"/>
        <v>0</v>
      </c>
      <c r="O39" s="225">
        <f t="shared" ca="1" si="9"/>
        <v>0</v>
      </c>
      <c r="P39" s="225">
        <f t="shared" ca="1" si="9"/>
        <v>0</v>
      </c>
      <c r="Q39" s="225">
        <f t="shared" ca="1" si="9"/>
        <v>0</v>
      </c>
      <c r="R39" s="225">
        <f t="shared" ca="1" si="9"/>
        <v>0</v>
      </c>
      <c r="S39" s="225">
        <f t="shared" ca="1" si="9"/>
        <v>0</v>
      </c>
      <c r="T39" s="225">
        <f t="shared" ca="1" si="9"/>
        <v>0</v>
      </c>
      <c r="U39" s="225">
        <f t="shared" ca="1" si="9"/>
        <v>0</v>
      </c>
      <c r="V39" s="225">
        <f t="shared" ca="1" si="9"/>
        <v>0</v>
      </c>
      <c r="W39" s="225">
        <f t="shared" ca="1" si="9"/>
        <v>0</v>
      </c>
      <c r="X39" s="225">
        <f t="shared" ca="1" si="9"/>
        <v>0</v>
      </c>
      <c r="Y39" s="225">
        <f t="shared" ca="1" si="9"/>
        <v>0</v>
      </c>
      <c r="Z39" s="225">
        <f t="shared" ca="1" si="9"/>
        <v>0</v>
      </c>
      <c r="AA39" s="225">
        <f t="shared" ca="1" si="9"/>
        <v>0</v>
      </c>
      <c r="AB39" s="225">
        <f t="shared" ca="1" si="9"/>
        <v>0</v>
      </c>
      <c r="AC39" s="225">
        <f t="shared" ca="1" si="9"/>
        <v>0</v>
      </c>
      <c r="AD39" s="225">
        <f t="shared" ca="1" si="9"/>
        <v>0</v>
      </c>
      <c r="AE39" s="225">
        <f t="shared" ca="1" si="9"/>
        <v>0</v>
      </c>
      <c r="AF39" s="225">
        <f t="shared" ca="1" si="9"/>
        <v>1.1991313906310166E-2</v>
      </c>
      <c r="AG39" s="225">
        <f t="shared" ca="1" si="9"/>
        <v>1.7252964988515796E-2</v>
      </c>
      <c r="AH39" s="225">
        <f t="shared" ca="1" si="9"/>
        <v>2.3643078584435286E-2</v>
      </c>
      <c r="AI39" s="225">
        <f t="shared" ca="1" si="9"/>
        <v>0.11733338625141225</v>
      </c>
      <c r="AJ39" s="225">
        <f t="shared" ca="1" si="9"/>
        <v>0.12170460140040934</v>
      </c>
      <c r="AK39" s="225">
        <f t="shared" ca="1" si="9"/>
        <v>0.12256869133801904</v>
      </c>
      <c r="AL39" s="225">
        <f t="shared" ca="1" si="9"/>
        <v>0.12628650879329992</v>
      </c>
      <c r="AM39" s="225">
        <f t="shared" ca="1" si="9"/>
        <v>0.12745304755959719</v>
      </c>
      <c r="AN39" s="225">
        <f t="shared" ca="1" si="9"/>
        <v>0.12662678663337479</v>
      </c>
      <c r="AO39" s="225">
        <f t="shared" ca="1" si="9"/>
        <v>0.12713249889956371</v>
      </c>
      <c r="AP39" s="225">
        <f t="shared" ca="1" si="9"/>
        <v>0.13184044331799483</v>
      </c>
      <c r="AQ39" s="225">
        <f t="shared" ca="1" si="9"/>
        <v>0.1355362112949669</v>
      </c>
      <c r="AR39" s="225">
        <f t="shared" ca="1" si="9"/>
        <v>0.14079873151297712</v>
      </c>
      <c r="AS39" s="225">
        <f t="shared" ca="1" si="9"/>
        <v>0.14125712343730454</v>
      </c>
      <c r="AT39" s="225">
        <f t="shared" ca="1" si="9"/>
        <v>0.14257501561551753</v>
      </c>
      <c r="AU39" s="225">
        <f t="shared" ca="1" si="9"/>
        <v>0.14537991879351422</v>
      </c>
      <c r="AV39" s="225">
        <f t="shared" ca="1" si="9"/>
        <v>0.1470565281746625</v>
      </c>
      <c r="AW39" s="225">
        <f t="shared" ca="1" si="9"/>
        <v>0.14621876835663597</v>
      </c>
      <c r="AX39" s="225">
        <f t="shared" ca="1" si="9"/>
        <v>0.14765001076464818</v>
      </c>
      <c r="AY39" s="225">
        <f t="shared" ca="1" si="9"/>
        <v>0.14727162781065772</v>
      </c>
      <c r="AZ39" s="225">
        <f t="shared" ca="1" si="9"/>
        <v>0.14522935235144105</v>
      </c>
      <c r="BA39" s="225">
        <f t="shared" ca="1" si="9"/>
        <v>0.14405803041075757</v>
      </c>
      <c r="BB39" s="225">
        <f t="shared" ca="1" si="9"/>
        <v>0.14639535716083024</v>
      </c>
      <c r="BC39" s="225">
        <f t="shared" ca="1" si="9"/>
        <v>0.14821326177542921</v>
      </c>
      <c r="BD39" s="225">
        <f t="shared" ca="1" si="9"/>
        <v>0.15162790891967673</v>
      </c>
      <c r="BE39" s="225">
        <f t="shared" ca="1" si="9"/>
        <v>0.14659064676063752</v>
      </c>
      <c r="BF39" s="225">
        <f t="shared" ca="1" si="9"/>
        <v>0.15158234221722286</v>
      </c>
      <c r="BG39" s="225">
        <f t="shared" ca="1" si="9"/>
        <v>0.19605959854827434</v>
      </c>
      <c r="BH39" s="225">
        <f t="shared" ca="1" si="9"/>
        <v>0.19694169099873621</v>
      </c>
      <c r="BI39" s="225">
        <f t="shared" ca="1" si="9"/>
        <v>0.1958772277370627</v>
      </c>
      <c r="BJ39" s="225">
        <f t="shared" ca="1" si="9"/>
        <v>0.19662489416091794</v>
      </c>
      <c r="BK39" s="225">
        <f t="shared" ca="1" si="9"/>
        <v>0.19596385717675718</v>
      </c>
      <c r="BL39" s="225">
        <f t="shared" ca="1" si="9"/>
        <v>0.19391560398978622</v>
      </c>
      <c r="BM39" s="225">
        <f t="shared" ca="1" si="9"/>
        <v>0.18847383838578732</v>
      </c>
      <c r="BN39" s="225">
        <f t="shared" ca="1" si="9"/>
        <v>0.1900004299833298</v>
      </c>
      <c r="BO39" s="225">
        <f t="shared" ca="1" si="9"/>
        <v>0.19116802371157884</v>
      </c>
      <c r="BP39" s="225">
        <f t="shared" ref="BP39:BR39" ca="1" si="10">IF(BP38&gt;0,BP38/BP8,0)</f>
        <v>0.19755511565241804</v>
      </c>
      <c r="BQ39" s="225">
        <f t="shared" ca="1" si="10"/>
        <v>0.1969549042132949</v>
      </c>
      <c r="BR39" s="225">
        <f t="shared" ca="1" si="10"/>
        <v>0.19321155205384036</v>
      </c>
      <c r="BT39" s="519"/>
    </row>
    <row r="40" spans="2:75" s="19" customFormat="1" ht="25" customHeight="1">
      <c r="B40" s="183" t="s">
        <v>64</v>
      </c>
      <c r="C40" s="469">
        <f t="shared" ref="C40:AH40" si="11">SUM(C41:C45)</f>
        <v>1608000000</v>
      </c>
      <c r="D40" s="469">
        <f t="shared" si="11"/>
        <v>0</v>
      </c>
      <c r="E40" s="469">
        <f t="shared" si="11"/>
        <v>0</v>
      </c>
      <c r="F40" s="469">
        <f t="shared" si="11"/>
        <v>48000000</v>
      </c>
      <c r="G40" s="469">
        <f t="shared" si="11"/>
        <v>60000000</v>
      </c>
      <c r="H40" s="469">
        <f t="shared" si="11"/>
        <v>48000000</v>
      </c>
      <c r="I40" s="469">
        <f t="shared" si="11"/>
        <v>81000000</v>
      </c>
      <c r="J40" s="469">
        <f t="shared" si="11"/>
        <v>81000000</v>
      </c>
      <c r="K40" s="469">
        <f t="shared" ca="1" si="11"/>
        <v>89441618.644067794</v>
      </c>
      <c r="L40" s="469">
        <f t="shared" ca="1" si="11"/>
        <v>90268510.381355926</v>
      </c>
      <c r="M40" s="469">
        <f t="shared" ca="1" si="11"/>
        <v>91193089.485699147</v>
      </c>
      <c r="N40" s="469">
        <f t="shared" ca="1" si="11"/>
        <v>92030186.998028338</v>
      </c>
      <c r="O40" s="469">
        <f t="shared" ca="1" si="11"/>
        <v>92948540.219003141</v>
      </c>
      <c r="P40" s="469">
        <f t="shared" ca="1" si="11"/>
        <v>94191496.690992102</v>
      </c>
      <c r="Q40" s="469">
        <f t="shared" ca="1" si="11"/>
        <v>95809597.558222234</v>
      </c>
      <c r="R40" s="469">
        <f t="shared" ca="1" si="11"/>
        <v>97448054.878086388</v>
      </c>
      <c r="S40" s="469">
        <f t="shared" ca="1" si="11"/>
        <v>99150213.614243641</v>
      </c>
      <c r="T40" s="469">
        <f t="shared" ca="1" si="11"/>
        <v>100587615.01004234</v>
      </c>
      <c r="U40" s="469">
        <f t="shared" ca="1" si="11"/>
        <v>102352417.477458</v>
      </c>
      <c r="V40" s="469">
        <f t="shared" ca="1" si="11"/>
        <v>104374562.85086729</v>
      </c>
      <c r="W40" s="469">
        <f t="shared" ca="1" si="11"/>
        <v>110786251.64923397</v>
      </c>
      <c r="X40" s="469">
        <f t="shared" ca="1" si="11"/>
        <v>112229328.90642013</v>
      </c>
      <c r="Y40" s="469">
        <f t="shared" ca="1" si="11"/>
        <v>114102953.14772478</v>
      </c>
      <c r="Z40" s="469">
        <f t="shared" ca="1" si="11"/>
        <v>115857580.43074687</v>
      </c>
      <c r="AA40" s="469">
        <f t="shared" ca="1" si="11"/>
        <v>117926935.10380574</v>
      </c>
      <c r="AB40" s="469">
        <f t="shared" ca="1" si="11"/>
        <v>120964136.94585553</v>
      </c>
      <c r="AC40" s="469">
        <f t="shared" ca="1" si="11"/>
        <v>125011268.09360027</v>
      </c>
      <c r="AD40" s="469">
        <f t="shared" ca="1" si="11"/>
        <v>128932477.74642169</v>
      </c>
      <c r="AE40" s="469">
        <f t="shared" ca="1" si="11"/>
        <v>132755526.77599847</v>
      </c>
      <c r="AF40" s="469">
        <f t="shared" ca="1" si="11"/>
        <v>135594087.19968811</v>
      </c>
      <c r="AG40" s="469">
        <f t="shared" ca="1" si="11"/>
        <v>138852274.877671</v>
      </c>
      <c r="AH40" s="469">
        <f t="shared" ca="1" si="11"/>
        <v>142255855.64060894</v>
      </c>
      <c r="AI40" s="469">
        <f t="shared" ref="AI40:BN40" ca="1" si="12">SUM(AI41:AI45)</f>
        <v>162692329.09744847</v>
      </c>
      <c r="AJ40" s="469">
        <f t="shared" ca="1" si="12"/>
        <v>164648431.09984368</v>
      </c>
      <c r="AK40" s="469">
        <f t="shared" ca="1" si="12"/>
        <v>167149667.18438375</v>
      </c>
      <c r="AL40" s="469">
        <f t="shared" ca="1" si="12"/>
        <v>169060857.96065527</v>
      </c>
      <c r="AM40" s="469">
        <f t="shared" ca="1" si="12"/>
        <v>171248189.94455934</v>
      </c>
      <c r="AN40" s="469">
        <f t="shared" ca="1" si="12"/>
        <v>174801702.04076305</v>
      </c>
      <c r="AO40" s="469">
        <f t="shared" ca="1" si="12"/>
        <v>179673429.58155227</v>
      </c>
      <c r="AP40" s="469">
        <f t="shared" ca="1" si="12"/>
        <v>184039575.74553668</v>
      </c>
      <c r="AQ40" s="469">
        <f t="shared" ca="1" si="12"/>
        <v>188020154.73099333</v>
      </c>
      <c r="AR40" s="469">
        <f t="shared" ca="1" si="12"/>
        <v>190413374.70529503</v>
      </c>
      <c r="AS40" s="469">
        <f t="shared" ca="1" si="12"/>
        <v>193295387.86462128</v>
      </c>
      <c r="AT40" s="469">
        <f t="shared" ca="1" si="12"/>
        <v>196300703.03558299</v>
      </c>
      <c r="AU40" s="469">
        <f t="shared" ca="1" si="12"/>
        <v>202920895.94142735</v>
      </c>
      <c r="AV40" s="469">
        <f t="shared" ca="1" si="12"/>
        <v>203393355.34946272</v>
      </c>
      <c r="AW40" s="469">
        <f t="shared" ca="1" si="12"/>
        <v>204453415.46409094</v>
      </c>
      <c r="AX40" s="469">
        <f t="shared" ca="1" si="12"/>
        <v>204929096.0535503</v>
      </c>
      <c r="AY40" s="469">
        <f t="shared" ca="1" si="12"/>
        <v>205725248.37196293</v>
      </c>
      <c r="AZ40" s="469">
        <f t="shared" ca="1" si="12"/>
        <v>207955931.05175024</v>
      </c>
      <c r="BA40" s="469">
        <f t="shared" ca="1" si="12"/>
        <v>211564221.3670525</v>
      </c>
      <c r="BB40" s="469">
        <f t="shared" ca="1" si="12"/>
        <v>214697517.14997452</v>
      </c>
      <c r="BC40" s="469">
        <f t="shared" ca="1" si="12"/>
        <v>217483935.25173652</v>
      </c>
      <c r="BD40" s="469">
        <f t="shared" ca="1" si="12"/>
        <v>218715023.30737972</v>
      </c>
      <c r="BE40" s="469">
        <f t="shared" ca="1" si="12"/>
        <v>220486442.88597864</v>
      </c>
      <c r="BF40" s="469">
        <f t="shared" ca="1" si="12"/>
        <v>222428557.66935194</v>
      </c>
      <c r="BG40" s="469">
        <f t="shared" ca="1" si="12"/>
        <v>240494358.34575713</v>
      </c>
      <c r="BH40" s="469">
        <f t="shared" ca="1" si="12"/>
        <v>239939645.53367981</v>
      </c>
      <c r="BI40" s="469">
        <f t="shared" ca="1" si="12"/>
        <v>240084397.99932826</v>
      </c>
      <c r="BJ40" s="469">
        <f t="shared" ca="1" si="12"/>
        <v>239633151.64108753</v>
      </c>
      <c r="BK40" s="469">
        <f t="shared" ca="1" si="12"/>
        <v>239582530.14496368</v>
      </c>
      <c r="BL40" s="469">
        <f t="shared" ca="1" si="12"/>
        <v>241158718.1474157</v>
      </c>
      <c r="BM40" s="469">
        <f t="shared" ca="1" si="12"/>
        <v>244296562.4100804</v>
      </c>
      <c r="BN40" s="469">
        <f t="shared" ca="1" si="12"/>
        <v>246951918.64947453</v>
      </c>
      <c r="BO40" s="469">
        <f t="shared" ref="BO40:BR40" ca="1" si="13">SUM(BO41:BO45)</f>
        <v>249264034.12518361</v>
      </c>
      <c r="BP40" s="469">
        <f t="shared" ca="1" si="13"/>
        <v>249899612.95111969</v>
      </c>
      <c r="BQ40" s="469">
        <f t="shared" ca="1" si="13"/>
        <v>251166410.58711666</v>
      </c>
      <c r="BR40" s="469">
        <f t="shared" ca="1" si="13"/>
        <v>252655148.85903031</v>
      </c>
      <c r="BT40" s="518"/>
    </row>
    <row r="41" spans="2:75" ht="25" customHeight="1" outlineLevel="1">
      <c r="B41" s="24" t="s">
        <v>65</v>
      </c>
      <c r="C41" s="465">
        <f>'OPERATIONAL EXPENDITURE'!C10</f>
        <v>0</v>
      </c>
      <c r="D41" s="465">
        <f>'OPERATIONAL EXPENDITURE'!D10</f>
        <v>0</v>
      </c>
      <c r="E41" s="465">
        <f>'OPERATIONAL EXPENDITURE'!E10</f>
        <v>0</v>
      </c>
      <c r="F41" s="465">
        <f>'OPERATIONAL EXPENDITURE'!F10</f>
        <v>0</v>
      </c>
      <c r="G41" s="465">
        <f>'OPERATIONAL EXPENDITURE'!G10</f>
        <v>0</v>
      </c>
      <c r="H41" s="465">
        <f>'OPERATIONAL EXPENDITURE'!H10</f>
        <v>0</v>
      </c>
      <c r="I41" s="465">
        <f>'OPERATIONAL EXPENDITURE'!I10</f>
        <v>0</v>
      </c>
      <c r="J41" s="465">
        <f>'OPERATIONAL EXPENDITURE'!J10</f>
        <v>0</v>
      </c>
      <c r="K41" s="465">
        <f>'OPERATIONAL EXPENDITURE'!K10</f>
        <v>0</v>
      </c>
      <c r="L41" s="465">
        <f>'OPERATIONAL EXPENDITURE'!L10</f>
        <v>0</v>
      </c>
      <c r="M41" s="465">
        <f>'OPERATIONAL EXPENDITURE'!M10</f>
        <v>0</v>
      </c>
      <c r="N41" s="465">
        <f>'OPERATIONAL EXPENDITURE'!N10</f>
        <v>0</v>
      </c>
      <c r="O41" s="465">
        <f>'OPERATIONAL EXPENDITURE'!O10</f>
        <v>0</v>
      </c>
      <c r="P41" s="465">
        <f>'OPERATIONAL EXPENDITURE'!P10</f>
        <v>0</v>
      </c>
      <c r="Q41" s="465">
        <f>'OPERATIONAL EXPENDITURE'!Q10</f>
        <v>0</v>
      </c>
      <c r="R41" s="465">
        <f>'OPERATIONAL EXPENDITURE'!R10</f>
        <v>0</v>
      </c>
      <c r="S41" s="465">
        <f>'OPERATIONAL EXPENDITURE'!S10</f>
        <v>0</v>
      </c>
      <c r="T41" s="465">
        <f>'OPERATIONAL EXPENDITURE'!T10</f>
        <v>0</v>
      </c>
      <c r="U41" s="465">
        <f>'OPERATIONAL EXPENDITURE'!U10</f>
        <v>0</v>
      </c>
      <c r="V41" s="465">
        <f>'OPERATIONAL EXPENDITURE'!V10</f>
        <v>0</v>
      </c>
      <c r="W41" s="465">
        <f>'OPERATIONAL EXPENDITURE'!W10</f>
        <v>0</v>
      </c>
      <c r="X41" s="465">
        <f>'OPERATIONAL EXPENDITURE'!X10</f>
        <v>0</v>
      </c>
      <c r="Y41" s="465">
        <f>'OPERATIONAL EXPENDITURE'!Y10</f>
        <v>0</v>
      </c>
      <c r="Z41" s="465">
        <f>'OPERATIONAL EXPENDITURE'!Z10</f>
        <v>0</v>
      </c>
      <c r="AA41" s="465">
        <f>'OPERATIONAL EXPENDITURE'!AA10</f>
        <v>0</v>
      </c>
      <c r="AB41" s="465">
        <f>'OPERATIONAL EXPENDITURE'!AB10</f>
        <v>0</v>
      </c>
      <c r="AC41" s="465">
        <f>'OPERATIONAL EXPENDITURE'!AC10</f>
        <v>0</v>
      </c>
      <c r="AD41" s="465">
        <f>'OPERATIONAL EXPENDITURE'!AD10</f>
        <v>0</v>
      </c>
      <c r="AE41" s="465">
        <f>'OPERATIONAL EXPENDITURE'!AE10</f>
        <v>0</v>
      </c>
      <c r="AF41" s="465">
        <f>'OPERATIONAL EXPENDITURE'!AF10</f>
        <v>0</v>
      </c>
      <c r="AG41" s="465">
        <f>'OPERATIONAL EXPENDITURE'!AG10</f>
        <v>0</v>
      </c>
      <c r="AH41" s="465">
        <f>'OPERATIONAL EXPENDITURE'!AH10</f>
        <v>0</v>
      </c>
      <c r="AI41" s="465">
        <f>'OPERATIONAL EXPENDITURE'!AI10</f>
        <v>0</v>
      </c>
      <c r="AJ41" s="465">
        <f>'OPERATIONAL EXPENDITURE'!AJ10</f>
        <v>0</v>
      </c>
      <c r="AK41" s="465">
        <f>'OPERATIONAL EXPENDITURE'!AK10</f>
        <v>0</v>
      </c>
      <c r="AL41" s="465">
        <f>'OPERATIONAL EXPENDITURE'!AL10</f>
        <v>0</v>
      </c>
      <c r="AM41" s="465">
        <f>'OPERATIONAL EXPENDITURE'!AM10</f>
        <v>0</v>
      </c>
      <c r="AN41" s="465">
        <f>'OPERATIONAL EXPENDITURE'!AN10</f>
        <v>0</v>
      </c>
      <c r="AO41" s="465">
        <f>'OPERATIONAL EXPENDITURE'!AO10</f>
        <v>0</v>
      </c>
      <c r="AP41" s="465">
        <f>'OPERATIONAL EXPENDITURE'!AP10</f>
        <v>0</v>
      </c>
      <c r="AQ41" s="465">
        <f>'OPERATIONAL EXPENDITURE'!AQ10</f>
        <v>0</v>
      </c>
      <c r="AR41" s="465">
        <f>'OPERATIONAL EXPENDITURE'!AR10</f>
        <v>0</v>
      </c>
      <c r="AS41" s="465">
        <f>'OPERATIONAL EXPENDITURE'!AS10</f>
        <v>0</v>
      </c>
      <c r="AT41" s="465">
        <f>'OPERATIONAL EXPENDITURE'!AT10</f>
        <v>0</v>
      </c>
      <c r="AU41" s="465">
        <f>'OPERATIONAL EXPENDITURE'!AU10</f>
        <v>0</v>
      </c>
      <c r="AV41" s="465">
        <f>'OPERATIONAL EXPENDITURE'!AV10</f>
        <v>0</v>
      </c>
      <c r="AW41" s="465">
        <f>'OPERATIONAL EXPENDITURE'!AW10</f>
        <v>0</v>
      </c>
      <c r="AX41" s="465">
        <f>'OPERATIONAL EXPENDITURE'!AX10</f>
        <v>0</v>
      </c>
      <c r="AY41" s="465">
        <f>'OPERATIONAL EXPENDITURE'!AY10</f>
        <v>0</v>
      </c>
      <c r="AZ41" s="465">
        <f>'OPERATIONAL EXPENDITURE'!AZ10</f>
        <v>0</v>
      </c>
      <c r="BA41" s="465">
        <f>'OPERATIONAL EXPENDITURE'!BA10</f>
        <v>0</v>
      </c>
      <c r="BB41" s="465">
        <f>'OPERATIONAL EXPENDITURE'!BB10</f>
        <v>0</v>
      </c>
      <c r="BC41" s="465">
        <f>'OPERATIONAL EXPENDITURE'!BC10</f>
        <v>0</v>
      </c>
      <c r="BD41" s="465">
        <f>'OPERATIONAL EXPENDITURE'!BD10</f>
        <v>0</v>
      </c>
      <c r="BE41" s="465">
        <f>'OPERATIONAL EXPENDITURE'!BE10</f>
        <v>0</v>
      </c>
      <c r="BF41" s="465">
        <f>'OPERATIONAL EXPENDITURE'!BF10</f>
        <v>0</v>
      </c>
      <c r="BG41" s="465">
        <f>'OPERATIONAL EXPENDITURE'!BG10</f>
        <v>0</v>
      </c>
      <c r="BH41" s="465">
        <f>'OPERATIONAL EXPENDITURE'!BH10</f>
        <v>0</v>
      </c>
      <c r="BI41" s="465">
        <f>'OPERATIONAL EXPENDITURE'!BI10</f>
        <v>0</v>
      </c>
      <c r="BJ41" s="465">
        <f>'OPERATIONAL EXPENDITURE'!BJ10</f>
        <v>0</v>
      </c>
      <c r="BK41" s="465">
        <f>'OPERATIONAL EXPENDITURE'!BK10</f>
        <v>0</v>
      </c>
      <c r="BL41" s="465">
        <f>'OPERATIONAL EXPENDITURE'!BL10</f>
        <v>0</v>
      </c>
      <c r="BM41" s="465">
        <f>'OPERATIONAL EXPENDITURE'!BM10</f>
        <v>0</v>
      </c>
      <c r="BN41" s="465">
        <f>'OPERATIONAL EXPENDITURE'!BN10</f>
        <v>0</v>
      </c>
      <c r="BO41" s="465">
        <f>'OPERATIONAL EXPENDITURE'!BO10</f>
        <v>0</v>
      </c>
      <c r="BP41" s="465">
        <f>'OPERATIONAL EXPENDITURE'!BP10</f>
        <v>0</v>
      </c>
      <c r="BQ41" s="465">
        <f>'OPERATIONAL EXPENDITURE'!BQ10</f>
        <v>0</v>
      </c>
      <c r="BR41" s="465">
        <f>'OPERATIONAL EXPENDITURE'!BR10</f>
        <v>0</v>
      </c>
      <c r="BT41" s="469">
        <f t="shared" ref="BT41:BT45" si="14">SUM(C41:BS41)</f>
        <v>0</v>
      </c>
      <c r="BU41" s="512">
        <f>BT41/'BASIC INPUT ASSUMPTIONS'!$D$7</f>
        <v>0</v>
      </c>
    </row>
    <row r="42" spans="2:75" ht="25" customHeight="1" outlineLevel="1">
      <c r="B42" s="24" t="s">
        <v>66</v>
      </c>
      <c r="C42" s="465">
        <f>'OPERATIONAL EXPENDITURE'!C11</f>
        <v>1608000000</v>
      </c>
      <c r="D42" s="465">
        <f>'OPERATIONAL EXPENDITURE'!D11</f>
        <v>0</v>
      </c>
      <c r="E42" s="465">
        <f>'OPERATIONAL EXPENDITURE'!E11</f>
        <v>0</v>
      </c>
      <c r="F42" s="465">
        <f>'OPERATIONAL EXPENDITURE'!F11</f>
        <v>0</v>
      </c>
      <c r="G42" s="465">
        <f>'OPERATIONAL EXPENDITURE'!G11</f>
        <v>0</v>
      </c>
      <c r="H42" s="465">
        <f>'OPERATIONAL EXPENDITURE'!H11</f>
        <v>0</v>
      </c>
      <c r="I42" s="465">
        <f>'OPERATIONAL EXPENDITURE'!I11</f>
        <v>0</v>
      </c>
      <c r="J42" s="465">
        <f>'OPERATIONAL EXPENDITURE'!J11</f>
        <v>0</v>
      </c>
      <c r="K42" s="465">
        <f ca="1">'OPERATIONAL EXPENDITURE'!K11</f>
        <v>941618.64406779665</v>
      </c>
      <c r="L42" s="465">
        <f ca="1">'OPERATIONAL EXPENDITURE'!L11</f>
        <v>1768510.381355932</v>
      </c>
      <c r="M42" s="465">
        <f ca="1">'OPERATIONAL EXPENDITURE'!M11</f>
        <v>2693089.4856991526</v>
      </c>
      <c r="N42" s="465">
        <f ca="1">'OPERATIONAL EXPENDITURE'!N11</f>
        <v>3530186.998028337</v>
      </c>
      <c r="O42" s="465">
        <f ca="1">'OPERATIONAL EXPENDITURE'!O11</f>
        <v>4448540.2190031419</v>
      </c>
      <c r="P42" s="465">
        <f ca="1">'OPERATIONAL EXPENDITURE'!P11</f>
        <v>5691496.690992103</v>
      </c>
      <c r="Q42" s="465">
        <f ca="1">'OPERATIONAL EXPENDITURE'!Q11</f>
        <v>7309597.5582222287</v>
      </c>
      <c r="R42" s="465">
        <f ca="1">'OPERATIONAL EXPENDITURE'!R11</f>
        <v>8948054.8780863937</v>
      </c>
      <c r="S42" s="465">
        <f ca="1">'OPERATIONAL EXPENDITURE'!S11</f>
        <v>10650213.61424364</v>
      </c>
      <c r="T42" s="465">
        <f ca="1">'OPERATIONAL EXPENDITURE'!T11</f>
        <v>12087615.010042334</v>
      </c>
      <c r="U42" s="465">
        <f ca="1">'OPERATIONAL EXPENDITURE'!U11</f>
        <v>13852417.477458002</v>
      </c>
      <c r="V42" s="465">
        <f ca="1">'OPERATIONAL EXPENDITURE'!V11</f>
        <v>15874562.850867286</v>
      </c>
      <c r="W42" s="465">
        <f ca="1">'OPERATIONAL EXPENDITURE'!W11</f>
        <v>17426251.649233963</v>
      </c>
      <c r="X42" s="465">
        <f ca="1">'OPERATIONAL EXPENDITURE'!X11</f>
        <v>18869328.906420123</v>
      </c>
      <c r="Y42" s="465">
        <f ca="1">'OPERATIONAL EXPENDITURE'!Y11</f>
        <v>20742953.147724781</v>
      </c>
      <c r="Z42" s="465">
        <f ca="1">'OPERATIONAL EXPENDITURE'!Z11</f>
        <v>22497580.430746872</v>
      </c>
      <c r="AA42" s="465">
        <f ca="1">'OPERATIONAL EXPENDITURE'!AA11</f>
        <v>24566935.103805739</v>
      </c>
      <c r="AB42" s="465">
        <f ca="1">'OPERATIONAL EXPENDITURE'!AB11</f>
        <v>27604136.945855532</v>
      </c>
      <c r="AC42" s="465">
        <f ca="1">'OPERATIONAL EXPENDITURE'!AC11</f>
        <v>31651268.093600273</v>
      </c>
      <c r="AD42" s="465">
        <f ca="1">'OPERATIONAL EXPENDITURE'!AD11</f>
        <v>35572477.746421695</v>
      </c>
      <c r="AE42" s="465">
        <f ca="1">'OPERATIONAL EXPENDITURE'!AE11</f>
        <v>39395526.775998481</v>
      </c>
      <c r="AF42" s="465">
        <f ca="1">'OPERATIONAL EXPENDITURE'!AF11</f>
        <v>42234087.199688099</v>
      </c>
      <c r="AG42" s="465">
        <f ca="1">'OPERATIONAL EXPENDITURE'!AG11</f>
        <v>45492274.877671011</v>
      </c>
      <c r="AH42" s="465">
        <f ca="1">'OPERATIONAL EXPENDITURE'!AH11</f>
        <v>48895855.640608944</v>
      </c>
      <c r="AI42" s="465">
        <f ca="1">'OPERATIONAL EXPENDITURE'!AI11</f>
        <v>64180729.097448476</v>
      </c>
      <c r="AJ42" s="465">
        <f ca="1">'OPERATIONAL EXPENDITURE'!AJ11</f>
        <v>66136831.099843688</v>
      </c>
      <c r="AK42" s="465">
        <f ca="1">'OPERATIONAL EXPENDITURE'!AK11</f>
        <v>68638067.18438375</v>
      </c>
      <c r="AL42" s="465">
        <f ca="1">'OPERATIONAL EXPENDITURE'!AL11</f>
        <v>70549257.960655287</v>
      </c>
      <c r="AM42" s="465">
        <f ca="1">'OPERATIONAL EXPENDITURE'!AM11</f>
        <v>72736589.944559321</v>
      </c>
      <c r="AN42" s="465">
        <f ca="1">'OPERATIONAL EXPENDITURE'!AN11</f>
        <v>76290102.04076305</v>
      </c>
      <c r="AO42" s="465">
        <f ca="1">'OPERATIONAL EXPENDITURE'!AO11</f>
        <v>81161829.581552282</v>
      </c>
      <c r="AP42" s="465">
        <f ca="1">'OPERATIONAL EXPENDITURE'!AP11</f>
        <v>85527975.74553667</v>
      </c>
      <c r="AQ42" s="465">
        <f ca="1">'OPERATIONAL EXPENDITURE'!AQ11</f>
        <v>89508554.730993316</v>
      </c>
      <c r="AR42" s="465">
        <f ca="1">'OPERATIONAL EXPENDITURE'!AR11</f>
        <v>91901774.705295011</v>
      </c>
      <c r="AS42" s="465">
        <f ca="1">'OPERATIONAL EXPENDITURE'!AS11</f>
        <v>94783787.864621282</v>
      </c>
      <c r="AT42" s="465">
        <f ca="1">'OPERATIONAL EXPENDITURE'!AT11</f>
        <v>97789103.035582989</v>
      </c>
      <c r="AU42" s="465">
        <f ca="1">'OPERATIONAL EXPENDITURE'!AU11</f>
        <v>98948599.94142735</v>
      </c>
      <c r="AV42" s="465">
        <f ca="1">'OPERATIONAL EXPENDITURE'!AV11</f>
        <v>99421059.349462718</v>
      </c>
      <c r="AW42" s="465">
        <f ca="1">'OPERATIONAL EXPENDITURE'!AW11</f>
        <v>100481119.46409094</v>
      </c>
      <c r="AX42" s="465">
        <f ca="1">'OPERATIONAL EXPENDITURE'!AX11</f>
        <v>100956800.0535503</v>
      </c>
      <c r="AY42" s="465">
        <f ca="1">'OPERATIONAL EXPENDITURE'!AY11</f>
        <v>101752952.37196293</v>
      </c>
      <c r="AZ42" s="465">
        <f ca="1">'OPERATIONAL EXPENDITURE'!AZ11</f>
        <v>103983635.05175026</v>
      </c>
      <c r="BA42" s="465">
        <f ca="1">'OPERATIONAL EXPENDITURE'!BA11</f>
        <v>107591925.36705248</v>
      </c>
      <c r="BB42" s="465">
        <f ca="1">'OPERATIONAL EXPENDITURE'!BB11</f>
        <v>110725221.14997452</v>
      </c>
      <c r="BC42" s="465">
        <f ca="1">'OPERATIONAL EXPENDITURE'!BC11</f>
        <v>113511639.25173652</v>
      </c>
      <c r="BD42" s="465">
        <f ca="1">'OPERATIONAL EXPENDITURE'!BD11</f>
        <v>114742727.30737972</v>
      </c>
      <c r="BE42" s="465">
        <f ca="1">'OPERATIONAL EXPENDITURE'!BE11</f>
        <v>116514146.88597862</v>
      </c>
      <c r="BF42" s="465">
        <f ca="1">'OPERATIONAL EXPENDITURE'!BF11</f>
        <v>118456261.66935192</v>
      </c>
      <c r="BG42" s="465">
        <f ca="1">'OPERATIONAL EXPENDITURE'!BG11</f>
        <v>130733724.58575717</v>
      </c>
      <c r="BH42" s="465">
        <f ca="1">'OPERATIONAL EXPENDITURE'!BH11</f>
        <v>130179011.77367985</v>
      </c>
      <c r="BI42" s="465">
        <f ca="1">'OPERATIONAL EXPENDITURE'!BI11</f>
        <v>130323764.23932828</v>
      </c>
      <c r="BJ42" s="465">
        <f ca="1">'OPERATIONAL EXPENDITURE'!BJ11</f>
        <v>129872517.88108756</v>
      </c>
      <c r="BK42" s="465">
        <f ca="1">'OPERATIONAL EXPENDITURE'!BK11</f>
        <v>129821896.38496371</v>
      </c>
      <c r="BL42" s="465">
        <f ca="1">'OPERATIONAL EXPENDITURE'!BL11</f>
        <v>131398084.38741574</v>
      </c>
      <c r="BM42" s="465">
        <f ca="1">'OPERATIONAL EXPENDITURE'!BM11</f>
        <v>134535928.65008044</v>
      </c>
      <c r="BN42" s="465">
        <f ca="1">'OPERATIONAL EXPENDITURE'!BN11</f>
        <v>137191284.88947457</v>
      </c>
      <c r="BO42" s="465">
        <f ca="1">'OPERATIONAL EXPENDITURE'!BO11</f>
        <v>139503400.36518365</v>
      </c>
      <c r="BP42" s="465">
        <f ca="1">'OPERATIONAL EXPENDITURE'!BP11</f>
        <v>140138979.19111973</v>
      </c>
      <c r="BQ42" s="465">
        <f ca="1">'OPERATIONAL EXPENDITURE'!BQ11</f>
        <v>141405776.8271167</v>
      </c>
      <c r="BR42" s="465">
        <f ca="1">'OPERATIONAL EXPENDITURE'!BR11</f>
        <v>142894515.09903035</v>
      </c>
      <c r="BT42" s="469">
        <f t="shared" ca="1" si="14"/>
        <v>5935034155.4550352</v>
      </c>
      <c r="BU42" s="512">
        <f ca="1">BT42/'BASIC INPUT ASSUMPTIONS'!$D$7</f>
        <v>39566894.369700238</v>
      </c>
    </row>
    <row r="43" spans="2:75" ht="25" customHeight="1" outlineLevel="1">
      <c r="B43" s="24" t="s">
        <v>67</v>
      </c>
      <c r="C43" s="465">
        <f>'OPERATIONAL EXPENDITURE'!C12</f>
        <v>0</v>
      </c>
      <c r="D43" s="465">
        <f>'OPERATIONAL EXPENDITURE'!D12</f>
        <v>0</v>
      </c>
      <c r="E43" s="465">
        <f>'OPERATIONAL EXPENDITURE'!E12</f>
        <v>0</v>
      </c>
      <c r="F43" s="465">
        <f>'OPERATIONAL EXPENDITURE'!F12</f>
        <v>48000000</v>
      </c>
      <c r="G43" s="465">
        <f>'OPERATIONAL EXPENDITURE'!G12</f>
        <v>48000000</v>
      </c>
      <c r="H43" s="465">
        <f>'OPERATIONAL EXPENDITURE'!H12</f>
        <v>48000000</v>
      </c>
      <c r="I43" s="465">
        <f>'OPERATIONAL EXPENDITURE'!I12</f>
        <v>81000000</v>
      </c>
      <c r="J43" s="465">
        <f>'OPERATIONAL EXPENDITURE'!J12</f>
        <v>81000000</v>
      </c>
      <c r="K43" s="465">
        <f>'OPERATIONAL EXPENDITURE'!K12</f>
        <v>81000000</v>
      </c>
      <c r="L43" s="465">
        <f>'OPERATIONAL EXPENDITURE'!L12</f>
        <v>81000000</v>
      </c>
      <c r="M43" s="465">
        <f>'OPERATIONAL EXPENDITURE'!M12</f>
        <v>81000000</v>
      </c>
      <c r="N43" s="465">
        <f>'OPERATIONAL EXPENDITURE'!N12</f>
        <v>81000000</v>
      </c>
      <c r="O43" s="465">
        <f>'OPERATIONAL EXPENDITURE'!O12</f>
        <v>81000000</v>
      </c>
      <c r="P43" s="465">
        <f>'OPERATIONAL EXPENDITURE'!P12</f>
        <v>81000000</v>
      </c>
      <c r="Q43" s="465">
        <f>'OPERATIONAL EXPENDITURE'!Q12</f>
        <v>81000000</v>
      </c>
      <c r="R43" s="465">
        <f>'OPERATIONAL EXPENDITURE'!R12</f>
        <v>81000000</v>
      </c>
      <c r="S43" s="465">
        <f>'OPERATIONAL EXPENDITURE'!S12</f>
        <v>81000000</v>
      </c>
      <c r="T43" s="465">
        <f>'OPERATIONAL EXPENDITURE'!T12</f>
        <v>81000000</v>
      </c>
      <c r="U43" s="465">
        <f>'OPERATIONAL EXPENDITURE'!U12</f>
        <v>81000000</v>
      </c>
      <c r="V43" s="465">
        <f>'OPERATIONAL EXPENDITURE'!V12</f>
        <v>81000000</v>
      </c>
      <c r="W43" s="465">
        <f>'OPERATIONAL EXPENDITURE'!W12</f>
        <v>85860000</v>
      </c>
      <c r="X43" s="465">
        <f>'OPERATIONAL EXPENDITURE'!X12</f>
        <v>85860000</v>
      </c>
      <c r="Y43" s="465">
        <f>'OPERATIONAL EXPENDITURE'!Y12</f>
        <v>85860000</v>
      </c>
      <c r="Z43" s="465">
        <f>'OPERATIONAL EXPENDITURE'!Z12</f>
        <v>85860000</v>
      </c>
      <c r="AA43" s="465">
        <f>'OPERATIONAL EXPENDITURE'!AA12</f>
        <v>85860000</v>
      </c>
      <c r="AB43" s="465">
        <f>'OPERATIONAL EXPENDITURE'!AB12</f>
        <v>85860000</v>
      </c>
      <c r="AC43" s="465">
        <f>'OPERATIONAL EXPENDITURE'!AC12</f>
        <v>85860000</v>
      </c>
      <c r="AD43" s="465">
        <f>'OPERATIONAL EXPENDITURE'!AD12</f>
        <v>85860000</v>
      </c>
      <c r="AE43" s="465">
        <f>'OPERATIONAL EXPENDITURE'!AE12</f>
        <v>85860000</v>
      </c>
      <c r="AF43" s="465">
        <f>'OPERATIONAL EXPENDITURE'!AF12</f>
        <v>85860000</v>
      </c>
      <c r="AG43" s="465">
        <f>'OPERATIONAL EXPENDITURE'!AG12</f>
        <v>85860000</v>
      </c>
      <c r="AH43" s="465">
        <f>'OPERATIONAL EXPENDITURE'!AH12</f>
        <v>85860000</v>
      </c>
      <c r="AI43" s="465">
        <f>'OPERATIONAL EXPENDITURE'!AI12</f>
        <v>91011600</v>
      </c>
      <c r="AJ43" s="465">
        <f>'OPERATIONAL EXPENDITURE'!AJ12</f>
        <v>91011600</v>
      </c>
      <c r="AK43" s="465">
        <f>'OPERATIONAL EXPENDITURE'!AK12</f>
        <v>91011600</v>
      </c>
      <c r="AL43" s="465">
        <f>'OPERATIONAL EXPENDITURE'!AL12</f>
        <v>91011600</v>
      </c>
      <c r="AM43" s="465">
        <f>'OPERATIONAL EXPENDITURE'!AM12</f>
        <v>91011600</v>
      </c>
      <c r="AN43" s="465">
        <f>'OPERATIONAL EXPENDITURE'!AN12</f>
        <v>91011600</v>
      </c>
      <c r="AO43" s="465">
        <f>'OPERATIONAL EXPENDITURE'!AO12</f>
        <v>91011600</v>
      </c>
      <c r="AP43" s="465">
        <f>'OPERATIONAL EXPENDITURE'!AP12</f>
        <v>91011600</v>
      </c>
      <c r="AQ43" s="465">
        <f>'OPERATIONAL EXPENDITURE'!AQ12</f>
        <v>91011600</v>
      </c>
      <c r="AR43" s="465">
        <f>'OPERATIONAL EXPENDITURE'!AR12</f>
        <v>91011600</v>
      </c>
      <c r="AS43" s="465">
        <f>'OPERATIONAL EXPENDITURE'!AS12</f>
        <v>91011600</v>
      </c>
      <c r="AT43" s="465">
        <f>'OPERATIONAL EXPENDITURE'!AT12</f>
        <v>91011600</v>
      </c>
      <c r="AU43" s="465">
        <f>'OPERATIONAL EXPENDITURE'!AU12</f>
        <v>96472296</v>
      </c>
      <c r="AV43" s="465">
        <f>'OPERATIONAL EXPENDITURE'!AV12</f>
        <v>96472296</v>
      </c>
      <c r="AW43" s="465">
        <f>'OPERATIONAL EXPENDITURE'!AW12</f>
        <v>96472296</v>
      </c>
      <c r="AX43" s="465">
        <f>'OPERATIONAL EXPENDITURE'!AX12</f>
        <v>96472296</v>
      </c>
      <c r="AY43" s="465">
        <f>'OPERATIONAL EXPENDITURE'!AY12</f>
        <v>96472296</v>
      </c>
      <c r="AZ43" s="465">
        <f>'OPERATIONAL EXPENDITURE'!AZ12</f>
        <v>96472296</v>
      </c>
      <c r="BA43" s="465">
        <f>'OPERATIONAL EXPENDITURE'!BA12</f>
        <v>96472296</v>
      </c>
      <c r="BB43" s="465">
        <f>'OPERATIONAL EXPENDITURE'!BB12</f>
        <v>96472296</v>
      </c>
      <c r="BC43" s="465">
        <f>'OPERATIONAL EXPENDITURE'!BC12</f>
        <v>96472296</v>
      </c>
      <c r="BD43" s="465">
        <f>'OPERATIONAL EXPENDITURE'!BD12</f>
        <v>96472296</v>
      </c>
      <c r="BE43" s="465">
        <f>'OPERATIONAL EXPENDITURE'!BE12</f>
        <v>96472296</v>
      </c>
      <c r="BF43" s="465">
        <f>'OPERATIONAL EXPENDITURE'!BF12</f>
        <v>96472296</v>
      </c>
      <c r="BG43" s="465">
        <f>'OPERATIONAL EXPENDITURE'!BG12</f>
        <v>102260633.75999996</v>
      </c>
      <c r="BH43" s="465">
        <f>'OPERATIONAL EXPENDITURE'!BH12</f>
        <v>102260633.75999996</v>
      </c>
      <c r="BI43" s="465">
        <f>'OPERATIONAL EXPENDITURE'!BI12</f>
        <v>102260633.75999996</v>
      </c>
      <c r="BJ43" s="465">
        <f>'OPERATIONAL EXPENDITURE'!BJ12</f>
        <v>102260633.75999996</v>
      </c>
      <c r="BK43" s="465">
        <f>'OPERATIONAL EXPENDITURE'!BK12</f>
        <v>102260633.75999996</v>
      </c>
      <c r="BL43" s="465">
        <f>'OPERATIONAL EXPENDITURE'!BL12</f>
        <v>102260633.75999996</v>
      </c>
      <c r="BM43" s="465">
        <f>'OPERATIONAL EXPENDITURE'!BM12</f>
        <v>102260633.75999996</v>
      </c>
      <c r="BN43" s="465">
        <f>'OPERATIONAL EXPENDITURE'!BN12</f>
        <v>102260633.75999996</v>
      </c>
      <c r="BO43" s="465">
        <f>'OPERATIONAL EXPENDITURE'!BO12</f>
        <v>102260633.75999996</v>
      </c>
      <c r="BP43" s="465">
        <f>'OPERATIONAL EXPENDITURE'!BP12</f>
        <v>102260633.75999996</v>
      </c>
      <c r="BQ43" s="465">
        <f>'OPERATIONAL EXPENDITURE'!BQ12</f>
        <v>102260633.75999996</v>
      </c>
      <c r="BR43" s="465">
        <f>'OPERATIONAL EXPENDITURE'!BR12</f>
        <v>102260633.75999996</v>
      </c>
      <c r="BS43" s="513">
        <f>BR43/135</f>
        <v>757486.17599999974</v>
      </c>
      <c r="BT43" s="469">
        <f t="shared" si="14"/>
        <v>5786011843.2960024</v>
      </c>
      <c r="BU43" s="512">
        <f>BT43/'BASIC INPUT ASSUMPTIONS'!$D$7</f>
        <v>38573412.288640015</v>
      </c>
    </row>
    <row r="44" spans="2:75" ht="25" customHeight="1" outlineLevel="1">
      <c r="B44" s="24" t="s">
        <v>68</v>
      </c>
      <c r="C44" s="465">
        <f>'OPERATIONAL EXPENDITURE'!C13</f>
        <v>0</v>
      </c>
      <c r="D44" s="465">
        <f>'OPERATIONAL EXPENDITURE'!D13</f>
        <v>0</v>
      </c>
      <c r="E44" s="465">
        <f>'OPERATIONAL EXPENDITURE'!E13</f>
        <v>0</v>
      </c>
      <c r="F44" s="465">
        <f>'OPERATIONAL EXPENDITURE'!F13</f>
        <v>0</v>
      </c>
      <c r="G44" s="465">
        <f>'OPERATIONAL EXPENDITURE'!G13</f>
        <v>12000000</v>
      </c>
      <c r="H44" s="465">
        <f>'OPERATIONAL EXPENDITURE'!H13</f>
        <v>0</v>
      </c>
      <c r="I44" s="465">
        <f>'OPERATIONAL EXPENDITURE'!I13</f>
        <v>0</v>
      </c>
      <c r="J44" s="465">
        <f>'OPERATIONAL EXPENDITURE'!J13</f>
        <v>0</v>
      </c>
      <c r="K44" s="465">
        <f>'OPERATIONAL EXPENDITURE'!K13</f>
        <v>0</v>
      </c>
      <c r="L44" s="465">
        <f>'OPERATIONAL EXPENDITURE'!L13</f>
        <v>0</v>
      </c>
      <c r="M44" s="465">
        <f>'OPERATIONAL EXPENDITURE'!M13</f>
        <v>0</v>
      </c>
      <c r="N44" s="465">
        <f>'OPERATIONAL EXPENDITURE'!N13</f>
        <v>0</v>
      </c>
      <c r="O44" s="465">
        <f>'OPERATIONAL EXPENDITURE'!O13</f>
        <v>0</v>
      </c>
      <c r="P44" s="465">
        <f>'OPERATIONAL EXPENDITURE'!P13</f>
        <v>0</v>
      </c>
      <c r="Q44" s="465">
        <f>'OPERATIONAL EXPENDITURE'!Q13</f>
        <v>0</v>
      </c>
      <c r="R44" s="465">
        <f>'OPERATIONAL EXPENDITURE'!R13</f>
        <v>0</v>
      </c>
      <c r="S44" s="465">
        <f>'OPERATIONAL EXPENDITURE'!S13</f>
        <v>0</v>
      </c>
      <c r="T44" s="465">
        <f>'OPERATIONAL EXPENDITURE'!T13</f>
        <v>0</v>
      </c>
      <c r="U44" s="465">
        <f>'OPERATIONAL EXPENDITURE'!U13</f>
        <v>0</v>
      </c>
      <c r="V44" s="465">
        <f>'OPERATIONAL EXPENDITURE'!V13</f>
        <v>0</v>
      </c>
      <c r="W44" s="465">
        <f>'OPERATIONAL EXPENDITURE'!W13</f>
        <v>0</v>
      </c>
      <c r="X44" s="465">
        <f>'OPERATIONAL EXPENDITURE'!X13</f>
        <v>0</v>
      </c>
      <c r="Y44" s="465">
        <f>'OPERATIONAL EXPENDITURE'!Y13</f>
        <v>0</v>
      </c>
      <c r="Z44" s="465">
        <f>'OPERATIONAL EXPENDITURE'!Z13</f>
        <v>0</v>
      </c>
      <c r="AA44" s="465">
        <f>'OPERATIONAL EXPENDITURE'!AA13</f>
        <v>0</v>
      </c>
      <c r="AB44" s="465">
        <f>'OPERATIONAL EXPENDITURE'!AB13</f>
        <v>0</v>
      </c>
      <c r="AC44" s="465">
        <f>'OPERATIONAL EXPENDITURE'!AC13</f>
        <v>0</v>
      </c>
      <c r="AD44" s="465">
        <f>'OPERATIONAL EXPENDITURE'!AD13</f>
        <v>0</v>
      </c>
      <c r="AE44" s="465">
        <f>'OPERATIONAL EXPENDITURE'!AE13</f>
        <v>0</v>
      </c>
      <c r="AF44" s="465">
        <f>'OPERATIONAL EXPENDITURE'!AF13</f>
        <v>0</v>
      </c>
      <c r="AG44" s="465">
        <f>'OPERATIONAL EXPENDITURE'!AG13</f>
        <v>0</v>
      </c>
      <c r="AH44" s="465">
        <f>'OPERATIONAL EXPENDITURE'!AH13</f>
        <v>0</v>
      </c>
      <c r="AI44" s="465">
        <f>'OPERATIONAL EXPENDITURE'!AI13</f>
        <v>0</v>
      </c>
      <c r="AJ44" s="465">
        <f>'OPERATIONAL EXPENDITURE'!AJ13</f>
        <v>0</v>
      </c>
      <c r="AK44" s="465">
        <f>'OPERATIONAL EXPENDITURE'!AK13</f>
        <v>0</v>
      </c>
      <c r="AL44" s="465">
        <f>'OPERATIONAL EXPENDITURE'!AL13</f>
        <v>0</v>
      </c>
      <c r="AM44" s="465">
        <f>'OPERATIONAL EXPENDITURE'!AM13</f>
        <v>0</v>
      </c>
      <c r="AN44" s="465">
        <f>'OPERATIONAL EXPENDITURE'!AN13</f>
        <v>0</v>
      </c>
      <c r="AO44" s="465">
        <f>'OPERATIONAL EXPENDITURE'!AO13</f>
        <v>0</v>
      </c>
      <c r="AP44" s="465">
        <f>'OPERATIONAL EXPENDITURE'!AP13</f>
        <v>0</v>
      </c>
      <c r="AQ44" s="465">
        <f>'OPERATIONAL EXPENDITURE'!AQ13</f>
        <v>0</v>
      </c>
      <c r="AR44" s="465">
        <f>'OPERATIONAL EXPENDITURE'!AR13</f>
        <v>0</v>
      </c>
      <c r="AS44" s="465">
        <f>'OPERATIONAL EXPENDITURE'!AS13</f>
        <v>0</v>
      </c>
      <c r="AT44" s="465">
        <f>'OPERATIONAL EXPENDITURE'!AT13</f>
        <v>0</v>
      </c>
      <c r="AU44" s="465">
        <f>'OPERATIONAL EXPENDITURE'!AU13</f>
        <v>0</v>
      </c>
      <c r="AV44" s="465">
        <f>'OPERATIONAL EXPENDITURE'!AV13</f>
        <v>0</v>
      </c>
      <c r="AW44" s="465">
        <f>'OPERATIONAL EXPENDITURE'!AW13</f>
        <v>0</v>
      </c>
      <c r="AX44" s="465">
        <f>'OPERATIONAL EXPENDITURE'!AX13</f>
        <v>0</v>
      </c>
      <c r="AY44" s="465">
        <f>'OPERATIONAL EXPENDITURE'!AY13</f>
        <v>0</v>
      </c>
      <c r="AZ44" s="465">
        <f>'OPERATIONAL EXPENDITURE'!AZ13</f>
        <v>0</v>
      </c>
      <c r="BA44" s="465">
        <f>'OPERATIONAL EXPENDITURE'!BA13</f>
        <v>0</v>
      </c>
      <c r="BB44" s="465">
        <f>'OPERATIONAL EXPENDITURE'!BB13</f>
        <v>0</v>
      </c>
      <c r="BC44" s="465">
        <f>'OPERATIONAL EXPENDITURE'!BC13</f>
        <v>0</v>
      </c>
      <c r="BD44" s="465">
        <f>'OPERATIONAL EXPENDITURE'!BD13</f>
        <v>0</v>
      </c>
      <c r="BE44" s="465">
        <f>'OPERATIONAL EXPENDITURE'!BE13</f>
        <v>0</v>
      </c>
      <c r="BF44" s="465">
        <f>'OPERATIONAL EXPENDITURE'!BF13</f>
        <v>0</v>
      </c>
      <c r="BG44" s="465">
        <f>'OPERATIONAL EXPENDITURE'!BG13</f>
        <v>0</v>
      </c>
      <c r="BH44" s="465">
        <f>'OPERATIONAL EXPENDITURE'!BH13</f>
        <v>0</v>
      </c>
      <c r="BI44" s="465">
        <f>'OPERATIONAL EXPENDITURE'!BI13</f>
        <v>0</v>
      </c>
      <c r="BJ44" s="465">
        <f>'OPERATIONAL EXPENDITURE'!BJ13</f>
        <v>0</v>
      </c>
      <c r="BK44" s="465">
        <f>'OPERATIONAL EXPENDITURE'!BK13</f>
        <v>0</v>
      </c>
      <c r="BL44" s="465">
        <f>'OPERATIONAL EXPENDITURE'!BL13</f>
        <v>0</v>
      </c>
      <c r="BM44" s="465">
        <f>'OPERATIONAL EXPENDITURE'!BM13</f>
        <v>0</v>
      </c>
      <c r="BN44" s="465">
        <f>'OPERATIONAL EXPENDITURE'!BN13</f>
        <v>0</v>
      </c>
      <c r="BO44" s="465">
        <f>'OPERATIONAL EXPENDITURE'!BO13</f>
        <v>0</v>
      </c>
      <c r="BP44" s="465">
        <f>'OPERATIONAL EXPENDITURE'!BP13</f>
        <v>0</v>
      </c>
      <c r="BQ44" s="465">
        <f>'OPERATIONAL EXPENDITURE'!BQ13</f>
        <v>0</v>
      </c>
      <c r="BR44" s="465">
        <f>'OPERATIONAL EXPENDITURE'!BR13</f>
        <v>0</v>
      </c>
      <c r="BT44" s="469">
        <f t="shared" si="14"/>
        <v>12000000</v>
      </c>
      <c r="BU44" s="512">
        <f>BT44/'BASIC INPUT ASSUMPTIONS'!$D$7</f>
        <v>80000</v>
      </c>
    </row>
    <row r="45" spans="2:75" ht="25" customHeight="1" outlineLevel="1">
      <c r="B45" s="24" t="s">
        <v>69</v>
      </c>
      <c r="C45" s="465">
        <f>'OPERATIONAL EXPENDITURE'!C14</f>
        <v>0</v>
      </c>
      <c r="D45" s="465">
        <f>'OPERATIONAL EXPENDITURE'!D14</f>
        <v>0</v>
      </c>
      <c r="E45" s="465">
        <f>'OPERATIONAL EXPENDITURE'!E14</f>
        <v>0</v>
      </c>
      <c r="F45" s="465">
        <f>'OPERATIONAL EXPENDITURE'!F14</f>
        <v>0</v>
      </c>
      <c r="G45" s="465">
        <f>'OPERATIONAL EXPENDITURE'!G14</f>
        <v>0</v>
      </c>
      <c r="H45" s="465">
        <f>'OPERATIONAL EXPENDITURE'!H14</f>
        <v>0</v>
      </c>
      <c r="I45" s="465">
        <f>'OPERATIONAL EXPENDITURE'!I14</f>
        <v>0</v>
      </c>
      <c r="J45" s="465">
        <f>'OPERATIONAL EXPENDITURE'!J14</f>
        <v>0</v>
      </c>
      <c r="K45" s="465">
        <f>'OPERATIONAL EXPENDITURE'!K14</f>
        <v>7500000</v>
      </c>
      <c r="L45" s="465">
        <f>'OPERATIONAL EXPENDITURE'!L14</f>
        <v>7500000</v>
      </c>
      <c r="M45" s="465">
        <f>'OPERATIONAL EXPENDITURE'!M14</f>
        <v>7500000</v>
      </c>
      <c r="N45" s="465">
        <f>'OPERATIONAL EXPENDITURE'!N14</f>
        <v>7500000</v>
      </c>
      <c r="O45" s="465">
        <f>'OPERATIONAL EXPENDITURE'!O14</f>
        <v>7500000</v>
      </c>
      <c r="P45" s="465">
        <f>'OPERATIONAL EXPENDITURE'!P14</f>
        <v>7500000</v>
      </c>
      <c r="Q45" s="465">
        <f>'OPERATIONAL EXPENDITURE'!Q14</f>
        <v>7500000</v>
      </c>
      <c r="R45" s="465">
        <f>'OPERATIONAL EXPENDITURE'!R14</f>
        <v>7500000</v>
      </c>
      <c r="S45" s="465">
        <f>'OPERATIONAL EXPENDITURE'!S14</f>
        <v>7500000</v>
      </c>
      <c r="T45" s="465">
        <f>'OPERATIONAL EXPENDITURE'!T14</f>
        <v>7500000</v>
      </c>
      <c r="U45" s="465">
        <f>'OPERATIONAL EXPENDITURE'!U14</f>
        <v>7500000</v>
      </c>
      <c r="V45" s="465">
        <f>'OPERATIONAL EXPENDITURE'!V14</f>
        <v>7500000</v>
      </c>
      <c r="W45" s="465">
        <f>'OPERATIONAL EXPENDITURE'!W14</f>
        <v>7500000</v>
      </c>
      <c r="X45" s="465">
        <f>'OPERATIONAL EXPENDITURE'!X14</f>
        <v>7500000</v>
      </c>
      <c r="Y45" s="465">
        <f>'OPERATIONAL EXPENDITURE'!Y14</f>
        <v>7500000</v>
      </c>
      <c r="Z45" s="465">
        <f>'OPERATIONAL EXPENDITURE'!Z14</f>
        <v>7500000</v>
      </c>
      <c r="AA45" s="465">
        <f>'OPERATIONAL EXPENDITURE'!AA14</f>
        <v>7500000</v>
      </c>
      <c r="AB45" s="465">
        <f>'OPERATIONAL EXPENDITURE'!AB14</f>
        <v>7500000</v>
      </c>
      <c r="AC45" s="465">
        <f>'OPERATIONAL EXPENDITURE'!AC14</f>
        <v>7500000</v>
      </c>
      <c r="AD45" s="465">
        <f>'OPERATIONAL EXPENDITURE'!AD14</f>
        <v>7500000</v>
      </c>
      <c r="AE45" s="465">
        <f>'OPERATIONAL EXPENDITURE'!AE14</f>
        <v>7500000</v>
      </c>
      <c r="AF45" s="465">
        <f>'OPERATIONAL EXPENDITURE'!AF14</f>
        <v>7500000</v>
      </c>
      <c r="AG45" s="465">
        <f>'OPERATIONAL EXPENDITURE'!AG14</f>
        <v>7500000</v>
      </c>
      <c r="AH45" s="465">
        <f>'OPERATIONAL EXPENDITURE'!AH14</f>
        <v>7500000</v>
      </c>
      <c r="AI45" s="465">
        <f>'OPERATIONAL EXPENDITURE'!AI14</f>
        <v>7500000</v>
      </c>
      <c r="AJ45" s="465">
        <f>'OPERATIONAL EXPENDITURE'!AJ14</f>
        <v>7500000</v>
      </c>
      <c r="AK45" s="465">
        <f>'OPERATIONAL EXPENDITURE'!AK14</f>
        <v>7500000</v>
      </c>
      <c r="AL45" s="465">
        <f>'OPERATIONAL EXPENDITURE'!AL14</f>
        <v>7500000</v>
      </c>
      <c r="AM45" s="465">
        <f>'OPERATIONAL EXPENDITURE'!AM14</f>
        <v>7500000</v>
      </c>
      <c r="AN45" s="465">
        <f>'OPERATIONAL EXPENDITURE'!AN14</f>
        <v>7500000</v>
      </c>
      <c r="AO45" s="465">
        <f>'OPERATIONAL EXPENDITURE'!AO14</f>
        <v>7500000</v>
      </c>
      <c r="AP45" s="465">
        <f>'OPERATIONAL EXPENDITURE'!AP14</f>
        <v>7500000</v>
      </c>
      <c r="AQ45" s="465">
        <f>'OPERATIONAL EXPENDITURE'!AQ14</f>
        <v>7500000</v>
      </c>
      <c r="AR45" s="465">
        <f>'OPERATIONAL EXPENDITURE'!AR14</f>
        <v>7500000</v>
      </c>
      <c r="AS45" s="465">
        <f>'OPERATIONAL EXPENDITURE'!AS14</f>
        <v>7500000</v>
      </c>
      <c r="AT45" s="465">
        <f>'OPERATIONAL EXPENDITURE'!AT14</f>
        <v>7500000</v>
      </c>
      <c r="AU45" s="465">
        <f>'OPERATIONAL EXPENDITURE'!AU14</f>
        <v>7500000</v>
      </c>
      <c r="AV45" s="465">
        <f>'OPERATIONAL EXPENDITURE'!AV14</f>
        <v>7500000</v>
      </c>
      <c r="AW45" s="465">
        <f>'OPERATIONAL EXPENDITURE'!AW14</f>
        <v>7500000</v>
      </c>
      <c r="AX45" s="465">
        <f>'OPERATIONAL EXPENDITURE'!AX14</f>
        <v>7500000</v>
      </c>
      <c r="AY45" s="465">
        <f>'OPERATIONAL EXPENDITURE'!AY14</f>
        <v>7500000</v>
      </c>
      <c r="AZ45" s="465">
        <f>'OPERATIONAL EXPENDITURE'!AZ14</f>
        <v>7500000</v>
      </c>
      <c r="BA45" s="465">
        <f>'OPERATIONAL EXPENDITURE'!BA14</f>
        <v>7500000</v>
      </c>
      <c r="BB45" s="465">
        <f>'OPERATIONAL EXPENDITURE'!BB14</f>
        <v>7500000</v>
      </c>
      <c r="BC45" s="465">
        <f>'OPERATIONAL EXPENDITURE'!BC14</f>
        <v>7500000</v>
      </c>
      <c r="BD45" s="465">
        <f>'OPERATIONAL EXPENDITURE'!BD14</f>
        <v>7500000</v>
      </c>
      <c r="BE45" s="465">
        <f>'OPERATIONAL EXPENDITURE'!BE14</f>
        <v>7500000</v>
      </c>
      <c r="BF45" s="465">
        <f>'OPERATIONAL EXPENDITURE'!BF14</f>
        <v>7500000</v>
      </c>
      <c r="BG45" s="465">
        <f>'OPERATIONAL EXPENDITURE'!BG14</f>
        <v>7500000</v>
      </c>
      <c r="BH45" s="465">
        <f>'OPERATIONAL EXPENDITURE'!BH14</f>
        <v>7500000</v>
      </c>
      <c r="BI45" s="465">
        <f>'OPERATIONAL EXPENDITURE'!BI14</f>
        <v>7500000</v>
      </c>
      <c r="BJ45" s="465">
        <f>'OPERATIONAL EXPENDITURE'!BJ14</f>
        <v>7500000</v>
      </c>
      <c r="BK45" s="465">
        <f>'OPERATIONAL EXPENDITURE'!BK14</f>
        <v>7500000</v>
      </c>
      <c r="BL45" s="465">
        <f>'OPERATIONAL EXPENDITURE'!BL14</f>
        <v>7500000</v>
      </c>
      <c r="BM45" s="465">
        <f>'OPERATIONAL EXPENDITURE'!BM14</f>
        <v>7500000</v>
      </c>
      <c r="BN45" s="465">
        <f>'OPERATIONAL EXPENDITURE'!BN14</f>
        <v>7500000</v>
      </c>
      <c r="BO45" s="465">
        <f>'OPERATIONAL EXPENDITURE'!BO14</f>
        <v>7500000</v>
      </c>
      <c r="BP45" s="465">
        <f>'OPERATIONAL EXPENDITURE'!BP14</f>
        <v>7500000</v>
      </c>
      <c r="BQ45" s="465">
        <f>'OPERATIONAL EXPENDITURE'!BQ14</f>
        <v>7500000</v>
      </c>
      <c r="BR45" s="465">
        <f>'OPERATIONAL EXPENDITURE'!BR14</f>
        <v>7500000</v>
      </c>
      <c r="BT45" s="469">
        <f t="shared" si="14"/>
        <v>450000000</v>
      </c>
      <c r="BU45" s="512">
        <f>BT45/'BASIC INPUT ASSUMPTIONS'!$D$7</f>
        <v>3000000</v>
      </c>
    </row>
    <row r="46" spans="2:75" ht="25" customHeight="1">
      <c r="B46" s="49" t="s">
        <v>19</v>
      </c>
      <c r="C46" s="470">
        <f>C38-C40</f>
        <v>-1608000000</v>
      </c>
      <c r="D46" s="470">
        <f t="shared" ref="D46:BO46" si="15">D38-D40</f>
        <v>0</v>
      </c>
      <c r="E46" s="470">
        <f t="shared" si="15"/>
        <v>0</v>
      </c>
      <c r="F46" s="470">
        <f t="shared" si="15"/>
        <v>-48000000</v>
      </c>
      <c r="G46" s="470">
        <f t="shared" si="15"/>
        <v>-60000000</v>
      </c>
      <c r="H46" s="470">
        <f t="shared" si="15"/>
        <v>-48000000</v>
      </c>
      <c r="I46" s="470">
        <f t="shared" si="15"/>
        <v>-81000000</v>
      </c>
      <c r="J46" s="470">
        <f t="shared" ca="1" si="15"/>
        <v>-216000000</v>
      </c>
      <c r="K46" s="470">
        <f t="shared" ca="1" si="15"/>
        <v>-367167839.33635414</v>
      </c>
      <c r="L46" s="470">
        <f t="shared" ca="1" si="15"/>
        <v>-201025426.83603632</v>
      </c>
      <c r="M46" s="470">
        <f t="shared" ca="1" si="15"/>
        <v>-193301505.10318759</v>
      </c>
      <c r="N46" s="470">
        <f t="shared" ca="1" si="15"/>
        <v>-316498050.47474152</v>
      </c>
      <c r="O46" s="470">
        <f t="shared" ca="1" si="15"/>
        <v>-308421542.41454571</v>
      </c>
      <c r="P46" s="470">
        <f t="shared" ca="1" si="15"/>
        <v>-303388838.78827345</v>
      </c>
      <c r="Q46" s="470">
        <f t="shared" ca="1" si="15"/>
        <v>-160551488.35174698</v>
      </c>
      <c r="R46" s="470">
        <f t="shared" ca="1" si="15"/>
        <v>-277732937.82431656</v>
      </c>
      <c r="S46" s="470">
        <f t="shared" ca="1" si="15"/>
        <v>-260432024.85740948</v>
      </c>
      <c r="T46" s="470">
        <f t="shared" ca="1" si="15"/>
        <v>-237112588.23232952</v>
      </c>
      <c r="U46" s="470">
        <f t="shared" ca="1" si="15"/>
        <v>-226410308.01904106</v>
      </c>
      <c r="V46" s="470">
        <f t="shared" ca="1" si="15"/>
        <v>-210899934.94107461</v>
      </c>
      <c r="W46" s="470">
        <f t="shared" ca="1" si="15"/>
        <v>-325792302.69495451</v>
      </c>
      <c r="X46" s="470">
        <f t="shared" ca="1" si="15"/>
        <v>-306825739.99374521</v>
      </c>
      <c r="Y46" s="470">
        <f t="shared" ca="1" si="15"/>
        <v>-297839509.26102984</v>
      </c>
      <c r="Z46" s="470">
        <f t="shared" ca="1" si="15"/>
        <v>-275103441.64620668</v>
      </c>
      <c r="AA46" s="470">
        <f t="shared" ca="1" si="15"/>
        <v>-260763901.81413668</v>
      </c>
      <c r="AB46" s="470">
        <f t="shared" ca="1" si="15"/>
        <v>-253482813.30116501</v>
      </c>
      <c r="AC46" s="470">
        <f t="shared" ca="1" si="15"/>
        <v>-236003169.0188365</v>
      </c>
      <c r="AD46" s="470">
        <f t="shared" ca="1" si="15"/>
        <v>-188760210.18294418</v>
      </c>
      <c r="AE46" s="470">
        <f t="shared" ca="1" si="15"/>
        <v>-143444751.17560995</v>
      </c>
      <c r="AF46" s="470">
        <f t="shared" ca="1" si="15"/>
        <v>-84949867.483894497</v>
      </c>
      <c r="AG46" s="470">
        <f t="shared" ca="1" si="15"/>
        <v>-60364612.306431532</v>
      </c>
      <c r="AH46" s="470">
        <f t="shared" ca="1" si="15"/>
        <v>-26650999.904196888</v>
      </c>
      <c r="AI46" s="470">
        <f t="shared" ca="1" si="15"/>
        <v>590361898.61136901</v>
      </c>
      <c r="AJ46" s="470">
        <f t="shared" ca="1" si="15"/>
        <v>640267235.58942342</v>
      </c>
      <c r="AK46" s="470">
        <f t="shared" ca="1" si="15"/>
        <v>674138139.89171088</v>
      </c>
      <c r="AL46" s="470">
        <f t="shared" ca="1" si="15"/>
        <v>721881090.62025261</v>
      </c>
      <c r="AM46" s="470">
        <f t="shared" ca="1" si="15"/>
        <v>755801815.8081243</v>
      </c>
      <c r="AN46" s="470">
        <f t="shared" ca="1" si="15"/>
        <v>791235345.29464614</v>
      </c>
      <c r="AO46" s="470">
        <f t="shared" ca="1" si="15"/>
        <v>852157191.41477513</v>
      </c>
      <c r="AP46" s="470">
        <f t="shared" ca="1" si="15"/>
        <v>943565048.09268963</v>
      </c>
      <c r="AQ46" s="470">
        <f t="shared" ca="1" si="15"/>
        <v>1025144883.9417086</v>
      </c>
      <c r="AR46" s="470">
        <f t="shared" ca="1" si="15"/>
        <v>1103551955.5243993</v>
      </c>
      <c r="AS46" s="470">
        <f t="shared" ca="1" si="15"/>
        <v>1145593134.3601885</v>
      </c>
      <c r="AT46" s="470">
        <f t="shared" ca="1" si="15"/>
        <v>1197927586.1969867</v>
      </c>
      <c r="AU46" s="470">
        <f t="shared" ca="1" si="15"/>
        <v>1235593046.4802361</v>
      </c>
      <c r="AV46" s="470">
        <f t="shared" ca="1" si="15"/>
        <v>1258658226.1884429</v>
      </c>
      <c r="AW46" s="470">
        <f t="shared" ca="1" si="15"/>
        <v>1264769137.649447</v>
      </c>
      <c r="AX46" s="470">
        <f t="shared" ca="1" si="15"/>
        <v>1285698165.4135633</v>
      </c>
      <c r="AY46" s="470">
        <f t="shared" ca="1" si="15"/>
        <v>1292807044.6639676</v>
      </c>
      <c r="AZ46" s="470">
        <f t="shared" ca="1" si="15"/>
        <v>1302191666.3196793</v>
      </c>
      <c r="BA46" s="470">
        <f t="shared" ca="1" si="15"/>
        <v>1338383864.280828</v>
      </c>
      <c r="BB46" s="470">
        <f t="shared" ca="1" si="15"/>
        <v>1406268312.5462687</v>
      </c>
      <c r="BC46" s="470">
        <f t="shared" ca="1" si="15"/>
        <v>1464909095.0458345</v>
      </c>
      <c r="BD46" s="470">
        <f t="shared" ca="1" si="15"/>
        <v>1521104957.228488</v>
      </c>
      <c r="BE46" s="470">
        <f t="shared" ca="1" si="15"/>
        <v>1487501971.9919739</v>
      </c>
      <c r="BF46" s="470">
        <f t="shared" ca="1" si="15"/>
        <v>1573159201.744308</v>
      </c>
      <c r="BG46" s="470">
        <f t="shared" ca="1" si="15"/>
        <v>2322665797.5546641</v>
      </c>
      <c r="BH46" s="470">
        <f t="shared" ca="1" si="15"/>
        <v>2323827825.59161</v>
      </c>
      <c r="BI46" s="470">
        <f t="shared" ca="1" si="15"/>
        <v>2312661366.746489</v>
      </c>
      <c r="BJ46" s="470">
        <f t="shared" ca="1" si="15"/>
        <v>2313983856.6369886</v>
      </c>
      <c r="BK46" s="470">
        <f t="shared" ca="1" si="15"/>
        <v>2304457426.0149159</v>
      </c>
      <c r="BL46" s="470">
        <f t="shared" ca="1" si="15"/>
        <v>2306855171.5612464</v>
      </c>
      <c r="BM46" s="470">
        <f t="shared" ca="1" si="15"/>
        <v>2291353724.9376273</v>
      </c>
      <c r="BN46" s="470">
        <f t="shared" ca="1" si="15"/>
        <v>2359688393.2470918</v>
      </c>
      <c r="BO46" s="470">
        <f t="shared" ca="1" si="15"/>
        <v>2417594900.7605472</v>
      </c>
      <c r="BP46" s="470">
        <f t="shared" ref="BP46:BR46" ca="1" si="16">BP38-BP40</f>
        <v>2518617611.2002263</v>
      </c>
      <c r="BQ46" s="470">
        <f t="shared" ca="1" si="16"/>
        <v>2533889712.4320159</v>
      </c>
      <c r="BR46" s="470">
        <f t="shared" ca="1" si="16"/>
        <v>2508231955.3674273</v>
      </c>
    </row>
    <row r="47" spans="2:75" s="45" customFormat="1" ht="25" customHeight="1">
      <c r="B47" s="48" t="s">
        <v>70</v>
      </c>
      <c r="C47" s="225">
        <f t="shared" ref="C47:AH47" si="17">IF(C46&gt;0,C46/C8,0)</f>
        <v>0</v>
      </c>
      <c r="D47" s="225">
        <f t="shared" si="17"/>
        <v>0</v>
      </c>
      <c r="E47" s="225">
        <f t="shared" si="17"/>
        <v>0</v>
      </c>
      <c r="F47" s="225">
        <f t="shared" si="17"/>
        <v>0</v>
      </c>
      <c r="G47" s="225">
        <f t="shared" si="17"/>
        <v>0</v>
      </c>
      <c r="H47" s="225">
        <f t="shared" si="17"/>
        <v>0</v>
      </c>
      <c r="I47" s="225">
        <f t="shared" si="17"/>
        <v>0</v>
      </c>
      <c r="J47" s="225">
        <f t="shared" ca="1" si="17"/>
        <v>0</v>
      </c>
      <c r="K47" s="225">
        <f t="shared" ca="1" si="17"/>
        <v>0</v>
      </c>
      <c r="L47" s="225">
        <f t="shared" ca="1" si="17"/>
        <v>0</v>
      </c>
      <c r="M47" s="225">
        <f t="shared" ca="1" si="17"/>
        <v>0</v>
      </c>
      <c r="N47" s="225">
        <f t="shared" ca="1" si="17"/>
        <v>0</v>
      </c>
      <c r="O47" s="225">
        <f t="shared" ca="1" si="17"/>
        <v>0</v>
      </c>
      <c r="P47" s="225">
        <f t="shared" ca="1" si="17"/>
        <v>0</v>
      </c>
      <c r="Q47" s="225">
        <f t="shared" ca="1" si="17"/>
        <v>0</v>
      </c>
      <c r="R47" s="225">
        <f t="shared" ca="1" si="17"/>
        <v>0</v>
      </c>
      <c r="S47" s="225">
        <f t="shared" ca="1" si="17"/>
        <v>0</v>
      </c>
      <c r="T47" s="225">
        <f t="shared" ca="1" si="17"/>
        <v>0</v>
      </c>
      <c r="U47" s="225">
        <f t="shared" ca="1" si="17"/>
        <v>0</v>
      </c>
      <c r="V47" s="225">
        <f t="shared" ca="1" si="17"/>
        <v>0</v>
      </c>
      <c r="W47" s="225">
        <f t="shared" ca="1" si="17"/>
        <v>0</v>
      </c>
      <c r="X47" s="225">
        <f t="shared" ca="1" si="17"/>
        <v>0</v>
      </c>
      <c r="Y47" s="225">
        <f t="shared" ca="1" si="17"/>
        <v>0</v>
      </c>
      <c r="Z47" s="225">
        <f t="shared" ca="1" si="17"/>
        <v>0</v>
      </c>
      <c r="AA47" s="225">
        <f t="shared" ca="1" si="17"/>
        <v>0</v>
      </c>
      <c r="AB47" s="225">
        <f t="shared" ca="1" si="17"/>
        <v>0</v>
      </c>
      <c r="AC47" s="225">
        <f t="shared" ca="1" si="17"/>
        <v>0</v>
      </c>
      <c r="AD47" s="225">
        <f t="shared" ca="1" si="17"/>
        <v>0</v>
      </c>
      <c r="AE47" s="225">
        <f t="shared" ca="1" si="17"/>
        <v>0</v>
      </c>
      <c r="AF47" s="225">
        <f t="shared" ca="1" si="17"/>
        <v>0</v>
      </c>
      <c r="AG47" s="225">
        <f t="shared" ca="1" si="17"/>
        <v>0</v>
      </c>
      <c r="AH47" s="225">
        <f t="shared" ca="1" si="17"/>
        <v>0</v>
      </c>
      <c r="AI47" s="225">
        <f t="shared" ref="AI47:BN47" ca="1" si="18">IF(AI46&gt;0,AI46/AI8,0)</f>
        <v>9.1984292935500325E-2</v>
      </c>
      <c r="AJ47" s="225">
        <f t="shared" ca="1" si="18"/>
        <v>9.68094819394721E-2</v>
      </c>
      <c r="AK47" s="225">
        <f t="shared" ca="1" si="18"/>
        <v>9.8216364117707552E-2</v>
      </c>
      <c r="AL47" s="225">
        <f t="shared" ca="1" si="18"/>
        <v>0.10232298843211639</v>
      </c>
      <c r="AM47" s="225">
        <f t="shared" ca="1" si="18"/>
        <v>0.10390943765499666</v>
      </c>
      <c r="AN47" s="225">
        <f t="shared" ca="1" si="18"/>
        <v>0.10371402372379529</v>
      </c>
      <c r="AO47" s="225">
        <f t="shared" ca="1" si="18"/>
        <v>0.10499482278902034</v>
      </c>
      <c r="AP47" s="225">
        <f t="shared" ca="1" si="18"/>
        <v>0.11032238748406602</v>
      </c>
      <c r="AQ47" s="225">
        <f t="shared" ca="1" si="18"/>
        <v>0.11453038059017402</v>
      </c>
      <c r="AR47" s="225">
        <f t="shared" ca="1" si="18"/>
        <v>0.12007950434724489</v>
      </c>
      <c r="AS47" s="225">
        <f t="shared" ca="1" si="18"/>
        <v>0.12086382704987772</v>
      </c>
      <c r="AT47" s="225">
        <f t="shared" ca="1" si="18"/>
        <v>0.12250113243815021</v>
      </c>
      <c r="AU47" s="225">
        <f t="shared" ca="1" si="18"/>
        <v>0.12487221114918713</v>
      </c>
      <c r="AV47" s="225">
        <f t="shared" ca="1" si="18"/>
        <v>0.12659875427038939</v>
      </c>
      <c r="AW47" s="225">
        <f t="shared" ca="1" si="18"/>
        <v>0.12587132233348963</v>
      </c>
      <c r="AX47" s="225">
        <f t="shared" ca="1" si="18"/>
        <v>0.12735131905246533</v>
      </c>
      <c r="AY47" s="225">
        <f t="shared" ca="1" si="18"/>
        <v>0.12705351682947222</v>
      </c>
      <c r="AZ47" s="225">
        <f t="shared" ca="1" si="18"/>
        <v>0.125230442816469</v>
      </c>
      <c r="BA47" s="225">
        <f t="shared" ca="1" si="18"/>
        <v>0.12439445243821957</v>
      </c>
      <c r="BB47" s="225">
        <f t="shared" ca="1" si="18"/>
        <v>0.127005238548272</v>
      </c>
      <c r="BC47" s="225">
        <f t="shared" ca="1" si="18"/>
        <v>0.12905364636635042</v>
      </c>
      <c r="BD47" s="225">
        <f t="shared" ca="1" si="18"/>
        <v>0.13256656808876963</v>
      </c>
      <c r="BE47" s="225">
        <f t="shared" ca="1" si="18"/>
        <v>0.12766706977202102</v>
      </c>
      <c r="BF47" s="225">
        <f t="shared" ca="1" si="18"/>
        <v>0.13280506910943063</v>
      </c>
      <c r="BG47" s="225">
        <f t="shared" ca="1" si="18"/>
        <v>0.17766385872614449</v>
      </c>
      <c r="BH47" s="225">
        <f t="shared" ca="1" si="18"/>
        <v>0.17851017563658073</v>
      </c>
      <c r="BI47" s="225">
        <f t="shared" ca="1" si="18"/>
        <v>0.17745507737940161</v>
      </c>
      <c r="BJ47" s="225">
        <f t="shared" ca="1" si="18"/>
        <v>0.17817348076332001</v>
      </c>
      <c r="BK47" s="225">
        <f t="shared" ca="1" si="18"/>
        <v>0.17750914831666439</v>
      </c>
      <c r="BL47" s="225">
        <f t="shared" ca="1" si="18"/>
        <v>0.17556231373660564</v>
      </c>
      <c r="BM47" s="225">
        <f t="shared" ca="1" si="18"/>
        <v>0.17031537582033535</v>
      </c>
      <c r="BN47" s="225">
        <f t="shared" ca="1" si="18"/>
        <v>0.17199987558598404</v>
      </c>
      <c r="BO47" s="225">
        <f t="shared" ref="BO47:BR47" ca="1" si="19">IF(BO46&gt;0,BO46/BO8,0)</f>
        <v>0.17330006970668183</v>
      </c>
      <c r="BP47" s="225">
        <f t="shared" ca="1" si="19"/>
        <v>0.17972284554501913</v>
      </c>
      <c r="BQ47" s="225">
        <f t="shared" ca="1" si="19"/>
        <v>0.17919280027222367</v>
      </c>
      <c r="BR47" s="225">
        <f t="shared" ca="1" si="19"/>
        <v>0.1755303171454233</v>
      </c>
      <c r="BT47" s="519"/>
    </row>
    <row r="48" spans="2:75" s="19" customFormat="1" ht="25" customHeight="1">
      <c r="B48" s="183" t="s">
        <v>20</v>
      </c>
      <c r="C48" s="467">
        <f t="shared" ref="C48:AH48" si="20">SUM(C49:C55)</f>
        <v>40500000</v>
      </c>
      <c r="D48" s="467">
        <f t="shared" si="20"/>
        <v>91500000</v>
      </c>
      <c r="E48" s="467">
        <f t="shared" si="20"/>
        <v>91500000</v>
      </c>
      <c r="F48" s="467">
        <f t="shared" si="20"/>
        <v>103500000</v>
      </c>
      <c r="G48" s="467">
        <f t="shared" si="20"/>
        <v>189000000</v>
      </c>
      <c r="H48" s="467">
        <f t="shared" si="20"/>
        <v>91500000</v>
      </c>
      <c r="I48" s="467">
        <f t="shared" si="20"/>
        <v>0</v>
      </c>
      <c r="J48" s="467">
        <f t="shared" si="20"/>
        <v>0</v>
      </c>
      <c r="K48" s="467">
        <f t="shared" si="20"/>
        <v>0</v>
      </c>
      <c r="L48" s="467">
        <f t="shared" si="20"/>
        <v>0</v>
      </c>
      <c r="M48" s="467">
        <f t="shared" si="20"/>
        <v>0</v>
      </c>
      <c r="N48" s="467">
        <f t="shared" si="20"/>
        <v>0</v>
      </c>
      <c r="O48" s="467">
        <f t="shared" si="20"/>
        <v>0</v>
      </c>
      <c r="P48" s="467">
        <f t="shared" si="20"/>
        <v>0</v>
      </c>
      <c r="Q48" s="467">
        <f t="shared" si="20"/>
        <v>0</v>
      </c>
      <c r="R48" s="467">
        <f t="shared" si="20"/>
        <v>0</v>
      </c>
      <c r="S48" s="467">
        <f t="shared" si="20"/>
        <v>0</v>
      </c>
      <c r="T48" s="467">
        <f t="shared" si="20"/>
        <v>0</v>
      </c>
      <c r="U48" s="467">
        <f t="shared" si="20"/>
        <v>0</v>
      </c>
      <c r="V48" s="467">
        <f t="shared" si="20"/>
        <v>0</v>
      </c>
      <c r="W48" s="467">
        <f t="shared" si="20"/>
        <v>0</v>
      </c>
      <c r="X48" s="467">
        <f t="shared" si="20"/>
        <v>0</v>
      </c>
      <c r="Y48" s="467">
        <f t="shared" si="20"/>
        <v>0</v>
      </c>
      <c r="Z48" s="467">
        <f t="shared" si="20"/>
        <v>0</v>
      </c>
      <c r="AA48" s="467">
        <f t="shared" si="20"/>
        <v>0</v>
      </c>
      <c r="AB48" s="467">
        <f t="shared" si="20"/>
        <v>0</v>
      </c>
      <c r="AC48" s="467">
        <f t="shared" si="20"/>
        <v>0</v>
      </c>
      <c r="AD48" s="467">
        <f t="shared" si="20"/>
        <v>0</v>
      </c>
      <c r="AE48" s="467">
        <f t="shared" si="20"/>
        <v>0</v>
      </c>
      <c r="AF48" s="467">
        <f t="shared" si="20"/>
        <v>0</v>
      </c>
      <c r="AG48" s="467">
        <f t="shared" si="20"/>
        <v>0</v>
      </c>
      <c r="AH48" s="467">
        <f t="shared" si="20"/>
        <v>0</v>
      </c>
      <c r="AI48" s="467">
        <f t="shared" ref="AI48:BN48" si="21">SUM(AI49:AI55)</f>
        <v>0</v>
      </c>
      <c r="AJ48" s="467">
        <f t="shared" si="21"/>
        <v>0</v>
      </c>
      <c r="AK48" s="467">
        <f t="shared" si="21"/>
        <v>0</v>
      </c>
      <c r="AL48" s="467">
        <f t="shared" si="21"/>
        <v>0</v>
      </c>
      <c r="AM48" s="467">
        <f t="shared" si="21"/>
        <v>0</v>
      </c>
      <c r="AN48" s="467">
        <f t="shared" si="21"/>
        <v>0</v>
      </c>
      <c r="AO48" s="467">
        <f t="shared" si="21"/>
        <v>0</v>
      </c>
      <c r="AP48" s="467">
        <f t="shared" si="21"/>
        <v>0</v>
      </c>
      <c r="AQ48" s="467">
        <f t="shared" si="21"/>
        <v>0</v>
      </c>
      <c r="AR48" s="467">
        <f t="shared" si="21"/>
        <v>0</v>
      </c>
      <c r="AS48" s="467">
        <f t="shared" si="21"/>
        <v>0</v>
      </c>
      <c r="AT48" s="467">
        <f t="shared" si="21"/>
        <v>0</v>
      </c>
      <c r="AU48" s="467">
        <f t="shared" si="21"/>
        <v>0</v>
      </c>
      <c r="AV48" s="467">
        <f t="shared" si="21"/>
        <v>0</v>
      </c>
      <c r="AW48" s="467">
        <f t="shared" si="21"/>
        <v>0</v>
      </c>
      <c r="AX48" s="467">
        <f t="shared" si="21"/>
        <v>0</v>
      </c>
      <c r="AY48" s="467">
        <f t="shared" si="21"/>
        <v>0</v>
      </c>
      <c r="AZ48" s="467">
        <f t="shared" si="21"/>
        <v>0</v>
      </c>
      <c r="BA48" s="467">
        <f t="shared" si="21"/>
        <v>0</v>
      </c>
      <c r="BB48" s="467">
        <f t="shared" si="21"/>
        <v>0</v>
      </c>
      <c r="BC48" s="467">
        <f t="shared" si="21"/>
        <v>0</v>
      </c>
      <c r="BD48" s="467">
        <f t="shared" si="21"/>
        <v>0</v>
      </c>
      <c r="BE48" s="467">
        <f t="shared" si="21"/>
        <v>0</v>
      </c>
      <c r="BF48" s="467">
        <f t="shared" si="21"/>
        <v>0</v>
      </c>
      <c r="BG48" s="467">
        <f t="shared" si="21"/>
        <v>0</v>
      </c>
      <c r="BH48" s="467">
        <f t="shared" si="21"/>
        <v>0</v>
      </c>
      <c r="BI48" s="467">
        <f t="shared" si="21"/>
        <v>0</v>
      </c>
      <c r="BJ48" s="467">
        <f t="shared" si="21"/>
        <v>0</v>
      </c>
      <c r="BK48" s="467">
        <f t="shared" si="21"/>
        <v>0</v>
      </c>
      <c r="BL48" s="467">
        <f t="shared" si="21"/>
        <v>0</v>
      </c>
      <c r="BM48" s="467">
        <f t="shared" si="21"/>
        <v>0</v>
      </c>
      <c r="BN48" s="467">
        <f t="shared" si="21"/>
        <v>0</v>
      </c>
      <c r="BO48" s="467">
        <f t="shared" ref="BO48:BR48" si="22">SUM(BO49:BO55)</f>
        <v>0</v>
      </c>
      <c r="BP48" s="467">
        <f t="shared" si="22"/>
        <v>0</v>
      </c>
      <c r="BQ48" s="467">
        <f t="shared" si="22"/>
        <v>0</v>
      </c>
      <c r="BR48" s="467">
        <f t="shared" si="22"/>
        <v>0</v>
      </c>
      <c r="BT48" s="518"/>
    </row>
    <row r="49" spans="2:73" ht="25" customHeight="1" outlineLevel="1">
      <c r="B49" s="135" t="s">
        <v>71</v>
      </c>
      <c r="C49" s="468">
        <f>'CAPITAL EXPENDITURE'!C10</f>
        <v>40500000</v>
      </c>
      <c r="D49" s="468">
        <f>'CAPITAL EXPENDITURE'!D10</f>
        <v>40500000</v>
      </c>
      <c r="E49" s="468">
        <f>'CAPITAL EXPENDITURE'!E10</f>
        <v>40500000</v>
      </c>
      <c r="F49" s="468">
        <f>'CAPITAL EXPENDITURE'!F10</f>
        <v>40500000</v>
      </c>
      <c r="G49" s="468">
        <f>'CAPITAL EXPENDITURE'!G10</f>
        <v>40500000</v>
      </c>
      <c r="H49" s="468">
        <f>'CAPITAL EXPENDITURE'!H10</f>
        <v>40500000</v>
      </c>
      <c r="I49" s="468">
        <f>'CAPITAL EXPENDITURE'!I10</f>
        <v>0</v>
      </c>
      <c r="J49" s="468">
        <f>'CAPITAL EXPENDITURE'!J10</f>
        <v>0</v>
      </c>
      <c r="K49" s="468">
        <f>'CAPITAL EXPENDITURE'!K10</f>
        <v>0</v>
      </c>
      <c r="L49" s="468">
        <f>'CAPITAL EXPENDITURE'!L10</f>
        <v>0</v>
      </c>
      <c r="M49" s="468">
        <f>'CAPITAL EXPENDITURE'!M10</f>
        <v>0</v>
      </c>
      <c r="N49" s="468">
        <f>'CAPITAL EXPENDITURE'!N10</f>
        <v>0</v>
      </c>
      <c r="O49" s="468">
        <f>'CAPITAL EXPENDITURE'!O10</f>
        <v>0</v>
      </c>
      <c r="P49" s="468">
        <f>'CAPITAL EXPENDITURE'!P10</f>
        <v>0</v>
      </c>
      <c r="Q49" s="468">
        <f>'CAPITAL EXPENDITURE'!Q10</f>
        <v>0</v>
      </c>
      <c r="R49" s="468">
        <f>'CAPITAL EXPENDITURE'!R10</f>
        <v>0</v>
      </c>
      <c r="S49" s="468">
        <f>'CAPITAL EXPENDITURE'!S10</f>
        <v>0</v>
      </c>
      <c r="T49" s="468">
        <f>'CAPITAL EXPENDITURE'!T10</f>
        <v>0</v>
      </c>
      <c r="U49" s="468">
        <f>'CAPITAL EXPENDITURE'!U10</f>
        <v>0</v>
      </c>
      <c r="V49" s="468">
        <f>'CAPITAL EXPENDITURE'!V10</f>
        <v>0</v>
      </c>
      <c r="W49" s="468">
        <f>'CAPITAL EXPENDITURE'!W10</f>
        <v>0</v>
      </c>
      <c r="X49" s="468">
        <f>'CAPITAL EXPENDITURE'!X10</f>
        <v>0</v>
      </c>
      <c r="Y49" s="468">
        <f>'CAPITAL EXPENDITURE'!Y10</f>
        <v>0</v>
      </c>
      <c r="Z49" s="468">
        <f>'CAPITAL EXPENDITURE'!Z10</f>
        <v>0</v>
      </c>
      <c r="AA49" s="468">
        <f>'CAPITAL EXPENDITURE'!AA10</f>
        <v>0</v>
      </c>
      <c r="AB49" s="468">
        <f>'CAPITAL EXPENDITURE'!AB10</f>
        <v>0</v>
      </c>
      <c r="AC49" s="468">
        <f>'CAPITAL EXPENDITURE'!AC10</f>
        <v>0</v>
      </c>
      <c r="AD49" s="468">
        <f>'CAPITAL EXPENDITURE'!AD10</f>
        <v>0</v>
      </c>
      <c r="AE49" s="468">
        <f>'CAPITAL EXPENDITURE'!AE10</f>
        <v>0</v>
      </c>
      <c r="AF49" s="468">
        <f>'CAPITAL EXPENDITURE'!AF10</f>
        <v>0</v>
      </c>
      <c r="AG49" s="468">
        <f>'CAPITAL EXPENDITURE'!AG10</f>
        <v>0</v>
      </c>
      <c r="AH49" s="468">
        <f>'CAPITAL EXPENDITURE'!AH10</f>
        <v>0</v>
      </c>
      <c r="AI49" s="468">
        <f>'CAPITAL EXPENDITURE'!AI10</f>
        <v>0</v>
      </c>
      <c r="AJ49" s="468">
        <f>'CAPITAL EXPENDITURE'!AJ10</f>
        <v>0</v>
      </c>
      <c r="AK49" s="468">
        <f>'CAPITAL EXPENDITURE'!AK10</f>
        <v>0</v>
      </c>
      <c r="AL49" s="468">
        <f>'CAPITAL EXPENDITURE'!AL10</f>
        <v>0</v>
      </c>
      <c r="AM49" s="468">
        <f>'CAPITAL EXPENDITURE'!AM10</f>
        <v>0</v>
      </c>
      <c r="AN49" s="468">
        <f>'CAPITAL EXPENDITURE'!AN10</f>
        <v>0</v>
      </c>
      <c r="AO49" s="468">
        <f>'CAPITAL EXPENDITURE'!AO10</f>
        <v>0</v>
      </c>
      <c r="AP49" s="468">
        <f>'CAPITAL EXPENDITURE'!AP10</f>
        <v>0</v>
      </c>
      <c r="AQ49" s="468">
        <f>'CAPITAL EXPENDITURE'!AQ10</f>
        <v>0</v>
      </c>
      <c r="AR49" s="468">
        <f>'CAPITAL EXPENDITURE'!AR10</f>
        <v>0</v>
      </c>
      <c r="AS49" s="468">
        <f>'CAPITAL EXPENDITURE'!AS10</f>
        <v>0</v>
      </c>
      <c r="AT49" s="468">
        <f>'CAPITAL EXPENDITURE'!AT10</f>
        <v>0</v>
      </c>
      <c r="AU49" s="468">
        <f>'CAPITAL EXPENDITURE'!AU10</f>
        <v>0</v>
      </c>
      <c r="AV49" s="468">
        <f>'CAPITAL EXPENDITURE'!AV10</f>
        <v>0</v>
      </c>
      <c r="AW49" s="468">
        <f>'CAPITAL EXPENDITURE'!AW10</f>
        <v>0</v>
      </c>
      <c r="AX49" s="468">
        <f>'CAPITAL EXPENDITURE'!AX10</f>
        <v>0</v>
      </c>
      <c r="AY49" s="468">
        <f>'CAPITAL EXPENDITURE'!AY10</f>
        <v>0</v>
      </c>
      <c r="AZ49" s="468">
        <f>'CAPITAL EXPENDITURE'!AZ10</f>
        <v>0</v>
      </c>
      <c r="BA49" s="468">
        <f>'CAPITAL EXPENDITURE'!BA10</f>
        <v>0</v>
      </c>
      <c r="BB49" s="468">
        <f>'CAPITAL EXPENDITURE'!BB10</f>
        <v>0</v>
      </c>
      <c r="BC49" s="468">
        <f>'CAPITAL EXPENDITURE'!BC10</f>
        <v>0</v>
      </c>
      <c r="BD49" s="468">
        <f>'CAPITAL EXPENDITURE'!BD10</f>
        <v>0</v>
      </c>
      <c r="BE49" s="468">
        <f>'CAPITAL EXPENDITURE'!BE10</f>
        <v>0</v>
      </c>
      <c r="BF49" s="468">
        <f>'CAPITAL EXPENDITURE'!BF10</f>
        <v>0</v>
      </c>
      <c r="BG49" s="468">
        <f>'CAPITAL EXPENDITURE'!BG10</f>
        <v>0</v>
      </c>
      <c r="BH49" s="468">
        <f>'CAPITAL EXPENDITURE'!BH10</f>
        <v>0</v>
      </c>
      <c r="BI49" s="468">
        <f>'CAPITAL EXPENDITURE'!BI10</f>
        <v>0</v>
      </c>
      <c r="BJ49" s="468">
        <f>'CAPITAL EXPENDITURE'!BJ10</f>
        <v>0</v>
      </c>
      <c r="BK49" s="468">
        <f>'CAPITAL EXPENDITURE'!BK10</f>
        <v>0</v>
      </c>
      <c r="BL49" s="468">
        <f>'CAPITAL EXPENDITURE'!BL10</f>
        <v>0</v>
      </c>
      <c r="BM49" s="468">
        <f>'CAPITAL EXPENDITURE'!BM10</f>
        <v>0</v>
      </c>
      <c r="BN49" s="468">
        <f>'CAPITAL EXPENDITURE'!BN10</f>
        <v>0</v>
      </c>
      <c r="BO49" s="468">
        <f>'CAPITAL EXPENDITURE'!BO10</f>
        <v>0</v>
      </c>
      <c r="BP49" s="468">
        <f>'CAPITAL EXPENDITURE'!BP10</f>
        <v>0</v>
      </c>
      <c r="BQ49" s="468">
        <f>'CAPITAL EXPENDITURE'!BQ10</f>
        <v>0</v>
      </c>
      <c r="BR49" s="468">
        <f>'CAPITAL EXPENDITURE'!BR10</f>
        <v>0</v>
      </c>
      <c r="BT49" s="469">
        <f t="shared" ref="BT49:BT54" si="23">SUM(C49:BS49)</f>
        <v>243000000</v>
      </c>
      <c r="BU49" s="512">
        <f>BT49/'BASIC INPUT ASSUMPTIONS'!$D$7</f>
        <v>1620000</v>
      </c>
    </row>
    <row r="50" spans="2:73" ht="25" customHeight="1" outlineLevel="1">
      <c r="B50" s="137" t="s">
        <v>72</v>
      </c>
      <c r="C50" s="468">
        <f>'CAPITAL EXPENDITURE'!C11</f>
        <v>0</v>
      </c>
      <c r="D50" s="468">
        <f>'CAPITAL EXPENDITURE'!D11</f>
        <v>0</v>
      </c>
      <c r="E50" s="468">
        <f>'CAPITAL EXPENDITURE'!E11</f>
        <v>0</v>
      </c>
      <c r="F50" s="468">
        <f>'CAPITAL EXPENDITURE'!F11</f>
        <v>0</v>
      </c>
      <c r="G50" s="468">
        <f>'CAPITAL EXPENDITURE'!G11</f>
        <v>0</v>
      </c>
      <c r="H50" s="468">
        <f>'CAPITAL EXPENDITURE'!H11</f>
        <v>0</v>
      </c>
      <c r="I50" s="468">
        <f>'CAPITAL EXPENDITURE'!I11</f>
        <v>0</v>
      </c>
      <c r="J50" s="468">
        <f>'CAPITAL EXPENDITURE'!J11</f>
        <v>0</v>
      </c>
      <c r="K50" s="468">
        <f>'CAPITAL EXPENDITURE'!K11</f>
        <v>0</v>
      </c>
      <c r="L50" s="468">
        <f>'CAPITAL EXPENDITURE'!L11</f>
        <v>0</v>
      </c>
      <c r="M50" s="468">
        <f>'CAPITAL EXPENDITURE'!M11</f>
        <v>0</v>
      </c>
      <c r="N50" s="468">
        <f>'CAPITAL EXPENDITURE'!N11</f>
        <v>0</v>
      </c>
      <c r="O50" s="468">
        <f>'CAPITAL EXPENDITURE'!O11</f>
        <v>0</v>
      </c>
      <c r="P50" s="468">
        <f>'CAPITAL EXPENDITURE'!P11</f>
        <v>0</v>
      </c>
      <c r="Q50" s="468">
        <f>'CAPITAL EXPENDITURE'!Q11</f>
        <v>0</v>
      </c>
      <c r="R50" s="468">
        <f>'CAPITAL EXPENDITURE'!R11</f>
        <v>0</v>
      </c>
      <c r="S50" s="468">
        <f>'CAPITAL EXPENDITURE'!S11</f>
        <v>0</v>
      </c>
      <c r="T50" s="468">
        <f>'CAPITAL EXPENDITURE'!T11</f>
        <v>0</v>
      </c>
      <c r="U50" s="468">
        <f>'CAPITAL EXPENDITURE'!U11</f>
        <v>0</v>
      </c>
      <c r="V50" s="468">
        <f>'CAPITAL EXPENDITURE'!V11</f>
        <v>0</v>
      </c>
      <c r="W50" s="468">
        <f>'CAPITAL EXPENDITURE'!W11</f>
        <v>0</v>
      </c>
      <c r="X50" s="468">
        <f>'CAPITAL EXPENDITURE'!X11</f>
        <v>0</v>
      </c>
      <c r="Y50" s="468">
        <f>'CAPITAL EXPENDITURE'!Y11</f>
        <v>0</v>
      </c>
      <c r="Z50" s="468">
        <f>'CAPITAL EXPENDITURE'!Z11</f>
        <v>0</v>
      </c>
      <c r="AA50" s="468">
        <f>'CAPITAL EXPENDITURE'!AA11</f>
        <v>0</v>
      </c>
      <c r="AB50" s="468">
        <f>'CAPITAL EXPENDITURE'!AB11</f>
        <v>0</v>
      </c>
      <c r="AC50" s="468">
        <f>'CAPITAL EXPENDITURE'!AC11</f>
        <v>0</v>
      </c>
      <c r="AD50" s="468">
        <f>'CAPITAL EXPENDITURE'!AD11</f>
        <v>0</v>
      </c>
      <c r="AE50" s="468">
        <f>'CAPITAL EXPENDITURE'!AE11</f>
        <v>0</v>
      </c>
      <c r="AF50" s="468">
        <f>'CAPITAL EXPENDITURE'!AF11</f>
        <v>0</v>
      </c>
      <c r="AG50" s="468">
        <f>'CAPITAL EXPENDITURE'!AG11</f>
        <v>0</v>
      </c>
      <c r="AH50" s="468">
        <f>'CAPITAL EXPENDITURE'!AH11</f>
        <v>0</v>
      </c>
      <c r="AI50" s="468">
        <f>'CAPITAL EXPENDITURE'!AI11</f>
        <v>0</v>
      </c>
      <c r="AJ50" s="468">
        <f>'CAPITAL EXPENDITURE'!AJ11</f>
        <v>0</v>
      </c>
      <c r="AK50" s="468">
        <f>'CAPITAL EXPENDITURE'!AK11</f>
        <v>0</v>
      </c>
      <c r="AL50" s="468">
        <f>'CAPITAL EXPENDITURE'!AL11</f>
        <v>0</v>
      </c>
      <c r="AM50" s="468">
        <f>'CAPITAL EXPENDITURE'!AM11</f>
        <v>0</v>
      </c>
      <c r="AN50" s="468">
        <f>'CAPITAL EXPENDITURE'!AN11</f>
        <v>0</v>
      </c>
      <c r="AO50" s="468">
        <f>'CAPITAL EXPENDITURE'!AO11</f>
        <v>0</v>
      </c>
      <c r="AP50" s="468">
        <f>'CAPITAL EXPENDITURE'!AP11</f>
        <v>0</v>
      </c>
      <c r="AQ50" s="468">
        <f>'CAPITAL EXPENDITURE'!AQ11</f>
        <v>0</v>
      </c>
      <c r="AR50" s="468">
        <f>'CAPITAL EXPENDITURE'!AR11</f>
        <v>0</v>
      </c>
      <c r="AS50" s="468">
        <f>'CAPITAL EXPENDITURE'!AS11</f>
        <v>0</v>
      </c>
      <c r="AT50" s="468">
        <f>'CAPITAL EXPENDITURE'!AT11</f>
        <v>0</v>
      </c>
      <c r="AU50" s="468">
        <f>'CAPITAL EXPENDITURE'!AU11</f>
        <v>0</v>
      </c>
      <c r="AV50" s="468">
        <f>'CAPITAL EXPENDITURE'!AV11</f>
        <v>0</v>
      </c>
      <c r="AW50" s="468">
        <f>'CAPITAL EXPENDITURE'!AW11</f>
        <v>0</v>
      </c>
      <c r="AX50" s="468">
        <f>'CAPITAL EXPENDITURE'!AX11</f>
        <v>0</v>
      </c>
      <c r="AY50" s="468">
        <f>'CAPITAL EXPENDITURE'!AY11</f>
        <v>0</v>
      </c>
      <c r="AZ50" s="468">
        <f>'CAPITAL EXPENDITURE'!AZ11</f>
        <v>0</v>
      </c>
      <c r="BA50" s="468">
        <f>'CAPITAL EXPENDITURE'!BA11</f>
        <v>0</v>
      </c>
      <c r="BB50" s="468">
        <f>'CAPITAL EXPENDITURE'!BB11</f>
        <v>0</v>
      </c>
      <c r="BC50" s="468">
        <f>'CAPITAL EXPENDITURE'!BC11</f>
        <v>0</v>
      </c>
      <c r="BD50" s="468">
        <f>'CAPITAL EXPENDITURE'!BD11</f>
        <v>0</v>
      </c>
      <c r="BE50" s="468">
        <f>'CAPITAL EXPENDITURE'!BE11</f>
        <v>0</v>
      </c>
      <c r="BF50" s="468">
        <f>'CAPITAL EXPENDITURE'!BF11</f>
        <v>0</v>
      </c>
      <c r="BG50" s="468">
        <f>'CAPITAL EXPENDITURE'!BG11</f>
        <v>0</v>
      </c>
      <c r="BH50" s="468">
        <f>'CAPITAL EXPENDITURE'!BH11</f>
        <v>0</v>
      </c>
      <c r="BI50" s="468">
        <f>'CAPITAL EXPENDITURE'!BI11</f>
        <v>0</v>
      </c>
      <c r="BJ50" s="468">
        <f>'CAPITAL EXPENDITURE'!BJ11</f>
        <v>0</v>
      </c>
      <c r="BK50" s="468">
        <f>'CAPITAL EXPENDITURE'!BK11</f>
        <v>0</v>
      </c>
      <c r="BL50" s="468">
        <f>'CAPITAL EXPENDITURE'!BL11</f>
        <v>0</v>
      </c>
      <c r="BM50" s="468">
        <f>'CAPITAL EXPENDITURE'!BM11</f>
        <v>0</v>
      </c>
      <c r="BN50" s="468">
        <f>'CAPITAL EXPENDITURE'!BN11</f>
        <v>0</v>
      </c>
      <c r="BO50" s="468">
        <f>'CAPITAL EXPENDITURE'!BO11</f>
        <v>0</v>
      </c>
      <c r="BP50" s="468">
        <f>'CAPITAL EXPENDITURE'!BP11</f>
        <v>0</v>
      </c>
      <c r="BQ50" s="468">
        <f>'CAPITAL EXPENDITURE'!BQ11</f>
        <v>0</v>
      </c>
      <c r="BR50" s="468">
        <f>'CAPITAL EXPENDITURE'!BR11</f>
        <v>0</v>
      </c>
      <c r="BT50" s="469">
        <f t="shared" si="23"/>
        <v>0</v>
      </c>
      <c r="BU50" s="512">
        <f>BT50/'BASIC INPUT ASSUMPTIONS'!$D$7</f>
        <v>0</v>
      </c>
    </row>
    <row r="51" spans="2:73" ht="25" customHeight="1" outlineLevel="1">
      <c r="B51" s="137" t="s">
        <v>73</v>
      </c>
      <c r="C51" s="468">
        <f>'CAPITAL EXPENDITURE'!C12</f>
        <v>0</v>
      </c>
      <c r="D51" s="468">
        <f>'CAPITAL EXPENDITURE'!D12</f>
        <v>51000000</v>
      </c>
      <c r="E51" s="468">
        <f>'CAPITAL EXPENDITURE'!E12</f>
        <v>51000000</v>
      </c>
      <c r="F51" s="468">
        <f>'CAPITAL EXPENDITURE'!F12</f>
        <v>51000000</v>
      </c>
      <c r="G51" s="468">
        <f>'CAPITAL EXPENDITURE'!G12</f>
        <v>51000000</v>
      </c>
      <c r="H51" s="468">
        <f>'CAPITAL EXPENDITURE'!H12</f>
        <v>51000000</v>
      </c>
      <c r="I51" s="468">
        <f>'CAPITAL EXPENDITURE'!I12</f>
        <v>0</v>
      </c>
      <c r="J51" s="468">
        <f>'CAPITAL EXPENDITURE'!J12</f>
        <v>0</v>
      </c>
      <c r="K51" s="468">
        <f>'CAPITAL EXPENDITURE'!K12</f>
        <v>0</v>
      </c>
      <c r="L51" s="468">
        <f>'CAPITAL EXPENDITURE'!L12</f>
        <v>0</v>
      </c>
      <c r="M51" s="468">
        <f>'CAPITAL EXPENDITURE'!M12</f>
        <v>0</v>
      </c>
      <c r="N51" s="468">
        <f>'CAPITAL EXPENDITURE'!N12</f>
        <v>0</v>
      </c>
      <c r="O51" s="468">
        <f>'CAPITAL EXPENDITURE'!O12</f>
        <v>0</v>
      </c>
      <c r="P51" s="468">
        <f>'CAPITAL EXPENDITURE'!P12</f>
        <v>0</v>
      </c>
      <c r="Q51" s="468">
        <f>'CAPITAL EXPENDITURE'!Q12</f>
        <v>0</v>
      </c>
      <c r="R51" s="468">
        <f>'CAPITAL EXPENDITURE'!R12</f>
        <v>0</v>
      </c>
      <c r="S51" s="468">
        <f>'CAPITAL EXPENDITURE'!S12</f>
        <v>0</v>
      </c>
      <c r="T51" s="468">
        <f>'CAPITAL EXPENDITURE'!T12</f>
        <v>0</v>
      </c>
      <c r="U51" s="468">
        <f>'CAPITAL EXPENDITURE'!U12</f>
        <v>0</v>
      </c>
      <c r="V51" s="468">
        <f>'CAPITAL EXPENDITURE'!V12</f>
        <v>0</v>
      </c>
      <c r="W51" s="468">
        <f>'CAPITAL EXPENDITURE'!W12</f>
        <v>0</v>
      </c>
      <c r="X51" s="468">
        <f>'CAPITAL EXPENDITURE'!X12</f>
        <v>0</v>
      </c>
      <c r="Y51" s="468">
        <f>'CAPITAL EXPENDITURE'!Y12</f>
        <v>0</v>
      </c>
      <c r="Z51" s="468">
        <f>'CAPITAL EXPENDITURE'!Z12</f>
        <v>0</v>
      </c>
      <c r="AA51" s="468">
        <f>'CAPITAL EXPENDITURE'!AA12</f>
        <v>0</v>
      </c>
      <c r="AB51" s="468">
        <f>'CAPITAL EXPENDITURE'!AB12</f>
        <v>0</v>
      </c>
      <c r="AC51" s="468">
        <f>'CAPITAL EXPENDITURE'!AC12</f>
        <v>0</v>
      </c>
      <c r="AD51" s="468">
        <f>'CAPITAL EXPENDITURE'!AD12</f>
        <v>0</v>
      </c>
      <c r="AE51" s="468">
        <f>'CAPITAL EXPENDITURE'!AE12</f>
        <v>0</v>
      </c>
      <c r="AF51" s="468">
        <f>'CAPITAL EXPENDITURE'!AF12</f>
        <v>0</v>
      </c>
      <c r="AG51" s="468">
        <f>'CAPITAL EXPENDITURE'!AG12</f>
        <v>0</v>
      </c>
      <c r="AH51" s="468">
        <f>'CAPITAL EXPENDITURE'!AH12</f>
        <v>0</v>
      </c>
      <c r="AI51" s="468">
        <f>'CAPITAL EXPENDITURE'!AI12</f>
        <v>0</v>
      </c>
      <c r="AJ51" s="468">
        <f>'CAPITAL EXPENDITURE'!AJ12</f>
        <v>0</v>
      </c>
      <c r="AK51" s="468">
        <f>'CAPITAL EXPENDITURE'!AK12</f>
        <v>0</v>
      </c>
      <c r="AL51" s="468">
        <f>'CAPITAL EXPENDITURE'!AL12</f>
        <v>0</v>
      </c>
      <c r="AM51" s="468">
        <f>'CAPITAL EXPENDITURE'!AM12</f>
        <v>0</v>
      </c>
      <c r="AN51" s="468">
        <f>'CAPITAL EXPENDITURE'!AN12</f>
        <v>0</v>
      </c>
      <c r="AO51" s="468">
        <f>'CAPITAL EXPENDITURE'!AO12</f>
        <v>0</v>
      </c>
      <c r="AP51" s="468">
        <f>'CAPITAL EXPENDITURE'!AP12</f>
        <v>0</v>
      </c>
      <c r="AQ51" s="468">
        <f>'CAPITAL EXPENDITURE'!AQ12</f>
        <v>0</v>
      </c>
      <c r="AR51" s="468">
        <f>'CAPITAL EXPENDITURE'!AR12</f>
        <v>0</v>
      </c>
      <c r="AS51" s="468">
        <f>'CAPITAL EXPENDITURE'!AS12</f>
        <v>0</v>
      </c>
      <c r="AT51" s="468">
        <f>'CAPITAL EXPENDITURE'!AT12</f>
        <v>0</v>
      </c>
      <c r="AU51" s="468">
        <f>'CAPITAL EXPENDITURE'!AU12</f>
        <v>0</v>
      </c>
      <c r="AV51" s="468">
        <f>'CAPITAL EXPENDITURE'!AV12</f>
        <v>0</v>
      </c>
      <c r="AW51" s="468">
        <f>'CAPITAL EXPENDITURE'!AW12</f>
        <v>0</v>
      </c>
      <c r="AX51" s="468">
        <f>'CAPITAL EXPENDITURE'!AX12</f>
        <v>0</v>
      </c>
      <c r="AY51" s="468">
        <f>'CAPITAL EXPENDITURE'!AY12</f>
        <v>0</v>
      </c>
      <c r="AZ51" s="468">
        <f>'CAPITAL EXPENDITURE'!AZ12</f>
        <v>0</v>
      </c>
      <c r="BA51" s="468">
        <f>'CAPITAL EXPENDITURE'!BA12</f>
        <v>0</v>
      </c>
      <c r="BB51" s="468">
        <f>'CAPITAL EXPENDITURE'!BB12</f>
        <v>0</v>
      </c>
      <c r="BC51" s="468">
        <f>'CAPITAL EXPENDITURE'!BC12</f>
        <v>0</v>
      </c>
      <c r="BD51" s="468">
        <f>'CAPITAL EXPENDITURE'!BD12</f>
        <v>0</v>
      </c>
      <c r="BE51" s="468">
        <f>'CAPITAL EXPENDITURE'!BE12</f>
        <v>0</v>
      </c>
      <c r="BF51" s="468">
        <f>'CAPITAL EXPENDITURE'!BF12</f>
        <v>0</v>
      </c>
      <c r="BG51" s="468">
        <f>'CAPITAL EXPENDITURE'!BG12</f>
        <v>0</v>
      </c>
      <c r="BH51" s="468">
        <f>'CAPITAL EXPENDITURE'!BH12</f>
        <v>0</v>
      </c>
      <c r="BI51" s="468">
        <f>'CAPITAL EXPENDITURE'!BI12</f>
        <v>0</v>
      </c>
      <c r="BJ51" s="468">
        <f>'CAPITAL EXPENDITURE'!BJ12</f>
        <v>0</v>
      </c>
      <c r="BK51" s="468">
        <f>'CAPITAL EXPENDITURE'!BK12</f>
        <v>0</v>
      </c>
      <c r="BL51" s="468">
        <f>'CAPITAL EXPENDITURE'!BL12</f>
        <v>0</v>
      </c>
      <c r="BM51" s="468">
        <f>'CAPITAL EXPENDITURE'!BM12</f>
        <v>0</v>
      </c>
      <c r="BN51" s="468">
        <f>'CAPITAL EXPENDITURE'!BN12</f>
        <v>0</v>
      </c>
      <c r="BO51" s="468">
        <f>'CAPITAL EXPENDITURE'!BO12</f>
        <v>0</v>
      </c>
      <c r="BP51" s="468">
        <f>'CAPITAL EXPENDITURE'!BP12</f>
        <v>0</v>
      </c>
      <c r="BQ51" s="468">
        <f>'CAPITAL EXPENDITURE'!BQ12</f>
        <v>0</v>
      </c>
      <c r="BR51" s="468">
        <f>'CAPITAL EXPENDITURE'!BR12</f>
        <v>0</v>
      </c>
      <c r="BT51" s="469">
        <f t="shared" si="23"/>
        <v>255000000</v>
      </c>
      <c r="BU51" s="512">
        <f>BT51/'BASIC INPUT ASSUMPTIONS'!$D$7</f>
        <v>1700000</v>
      </c>
    </row>
    <row r="52" spans="2:73" ht="25" customHeight="1" outlineLevel="1">
      <c r="B52" s="137" t="s">
        <v>74</v>
      </c>
      <c r="C52" s="468">
        <f>'CAPITAL EXPENDITURE'!C13</f>
        <v>0</v>
      </c>
      <c r="D52" s="468">
        <f>'CAPITAL EXPENDITURE'!D13</f>
        <v>0</v>
      </c>
      <c r="E52" s="468">
        <f>'CAPITAL EXPENDITURE'!E13</f>
        <v>0</v>
      </c>
      <c r="F52" s="468">
        <f>'CAPITAL EXPENDITURE'!F13</f>
        <v>0</v>
      </c>
      <c r="G52" s="468">
        <f>'CAPITAL EXPENDITURE'!G13</f>
        <v>22500000</v>
      </c>
      <c r="H52" s="468">
        <f>'CAPITAL EXPENDITURE'!H13</f>
        <v>0</v>
      </c>
      <c r="I52" s="468">
        <f>'CAPITAL EXPENDITURE'!I13</f>
        <v>0</v>
      </c>
      <c r="J52" s="468">
        <f>'CAPITAL EXPENDITURE'!J13</f>
        <v>0</v>
      </c>
      <c r="K52" s="468">
        <f>'CAPITAL EXPENDITURE'!K13</f>
        <v>0</v>
      </c>
      <c r="L52" s="468">
        <f>'CAPITAL EXPENDITURE'!L13</f>
        <v>0</v>
      </c>
      <c r="M52" s="468">
        <f>'CAPITAL EXPENDITURE'!M13</f>
        <v>0</v>
      </c>
      <c r="N52" s="468">
        <f>'CAPITAL EXPENDITURE'!N13</f>
        <v>0</v>
      </c>
      <c r="O52" s="468">
        <f>'CAPITAL EXPENDITURE'!O13</f>
        <v>0</v>
      </c>
      <c r="P52" s="468">
        <f>'CAPITAL EXPENDITURE'!P13</f>
        <v>0</v>
      </c>
      <c r="Q52" s="468">
        <f>'CAPITAL EXPENDITURE'!Q13</f>
        <v>0</v>
      </c>
      <c r="R52" s="468">
        <f>'CAPITAL EXPENDITURE'!R13</f>
        <v>0</v>
      </c>
      <c r="S52" s="468">
        <f>'CAPITAL EXPENDITURE'!S13</f>
        <v>0</v>
      </c>
      <c r="T52" s="468">
        <f>'CAPITAL EXPENDITURE'!T13</f>
        <v>0</v>
      </c>
      <c r="U52" s="468">
        <f>'CAPITAL EXPENDITURE'!U13</f>
        <v>0</v>
      </c>
      <c r="V52" s="468">
        <f>'CAPITAL EXPENDITURE'!V13</f>
        <v>0</v>
      </c>
      <c r="W52" s="468">
        <f>'CAPITAL EXPENDITURE'!W13</f>
        <v>0</v>
      </c>
      <c r="X52" s="468">
        <f>'CAPITAL EXPENDITURE'!X13</f>
        <v>0</v>
      </c>
      <c r="Y52" s="468">
        <f>'CAPITAL EXPENDITURE'!Y13</f>
        <v>0</v>
      </c>
      <c r="Z52" s="468">
        <f>'CAPITAL EXPENDITURE'!Z13</f>
        <v>0</v>
      </c>
      <c r="AA52" s="468">
        <f>'CAPITAL EXPENDITURE'!AA13</f>
        <v>0</v>
      </c>
      <c r="AB52" s="468">
        <f>'CAPITAL EXPENDITURE'!AB13</f>
        <v>0</v>
      </c>
      <c r="AC52" s="468">
        <f>'CAPITAL EXPENDITURE'!AC13</f>
        <v>0</v>
      </c>
      <c r="AD52" s="468">
        <f>'CAPITAL EXPENDITURE'!AD13</f>
        <v>0</v>
      </c>
      <c r="AE52" s="468">
        <f>'CAPITAL EXPENDITURE'!AE13</f>
        <v>0</v>
      </c>
      <c r="AF52" s="468">
        <f>'CAPITAL EXPENDITURE'!AF13</f>
        <v>0</v>
      </c>
      <c r="AG52" s="468">
        <f>'CAPITAL EXPENDITURE'!AG13</f>
        <v>0</v>
      </c>
      <c r="AH52" s="468">
        <f>'CAPITAL EXPENDITURE'!AH13</f>
        <v>0</v>
      </c>
      <c r="AI52" s="468">
        <f>'CAPITAL EXPENDITURE'!AI13</f>
        <v>0</v>
      </c>
      <c r="AJ52" s="468">
        <f>'CAPITAL EXPENDITURE'!AJ13</f>
        <v>0</v>
      </c>
      <c r="AK52" s="468">
        <f>'CAPITAL EXPENDITURE'!AK13</f>
        <v>0</v>
      </c>
      <c r="AL52" s="468">
        <f>'CAPITAL EXPENDITURE'!AL13</f>
        <v>0</v>
      </c>
      <c r="AM52" s="468">
        <f>'CAPITAL EXPENDITURE'!AM13</f>
        <v>0</v>
      </c>
      <c r="AN52" s="468">
        <f>'CAPITAL EXPENDITURE'!AN13</f>
        <v>0</v>
      </c>
      <c r="AO52" s="468">
        <f>'CAPITAL EXPENDITURE'!AO13</f>
        <v>0</v>
      </c>
      <c r="AP52" s="468">
        <f>'CAPITAL EXPENDITURE'!AP13</f>
        <v>0</v>
      </c>
      <c r="AQ52" s="468">
        <f>'CAPITAL EXPENDITURE'!AQ13</f>
        <v>0</v>
      </c>
      <c r="AR52" s="468">
        <f>'CAPITAL EXPENDITURE'!AR13</f>
        <v>0</v>
      </c>
      <c r="AS52" s="468">
        <f>'CAPITAL EXPENDITURE'!AS13</f>
        <v>0</v>
      </c>
      <c r="AT52" s="468">
        <f>'CAPITAL EXPENDITURE'!AT13</f>
        <v>0</v>
      </c>
      <c r="AU52" s="468">
        <f>'CAPITAL EXPENDITURE'!AU13</f>
        <v>0</v>
      </c>
      <c r="AV52" s="468">
        <f>'CAPITAL EXPENDITURE'!AV13</f>
        <v>0</v>
      </c>
      <c r="AW52" s="468">
        <f>'CAPITAL EXPENDITURE'!AW13</f>
        <v>0</v>
      </c>
      <c r="AX52" s="468">
        <f>'CAPITAL EXPENDITURE'!AX13</f>
        <v>0</v>
      </c>
      <c r="AY52" s="468">
        <f>'CAPITAL EXPENDITURE'!AY13</f>
        <v>0</v>
      </c>
      <c r="AZ52" s="468">
        <f>'CAPITAL EXPENDITURE'!AZ13</f>
        <v>0</v>
      </c>
      <c r="BA52" s="468">
        <f>'CAPITAL EXPENDITURE'!BA13</f>
        <v>0</v>
      </c>
      <c r="BB52" s="468">
        <f>'CAPITAL EXPENDITURE'!BB13</f>
        <v>0</v>
      </c>
      <c r="BC52" s="468">
        <f>'CAPITAL EXPENDITURE'!BC13</f>
        <v>0</v>
      </c>
      <c r="BD52" s="468">
        <f>'CAPITAL EXPENDITURE'!BD13</f>
        <v>0</v>
      </c>
      <c r="BE52" s="468">
        <f>'CAPITAL EXPENDITURE'!BE13</f>
        <v>0</v>
      </c>
      <c r="BF52" s="468">
        <f>'CAPITAL EXPENDITURE'!BF13</f>
        <v>0</v>
      </c>
      <c r="BG52" s="468">
        <f>'CAPITAL EXPENDITURE'!BG13</f>
        <v>0</v>
      </c>
      <c r="BH52" s="468">
        <f>'CAPITAL EXPENDITURE'!BH13</f>
        <v>0</v>
      </c>
      <c r="BI52" s="468">
        <f>'CAPITAL EXPENDITURE'!BI13</f>
        <v>0</v>
      </c>
      <c r="BJ52" s="468">
        <f>'CAPITAL EXPENDITURE'!BJ13</f>
        <v>0</v>
      </c>
      <c r="BK52" s="468">
        <f>'CAPITAL EXPENDITURE'!BK13</f>
        <v>0</v>
      </c>
      <c r="BL52" s="468">
        <f>'CAPITAL EXPENDITURE'!BL13</f>
        <v>0</v>
      </c>
      <c r="BM52" s="468">
        <f>'CAPITAL EXPENDITURE'!BM13</f>
        <v>0</v>
      </c>
      <c r="BN52" s="468">
        <f>'CAPITAL EXPENDITURE'!BN13</f>
        <v>0</v>
      </c>
      <c r="BO52" s="468">
        <f>'CAPITAL EXPENDITURE'!BO13</f>
        <v>0</v>
      </c>
      <c r="BP52" s="468">
        <f>'CAPITAL EXPENDITURE'!BP13</f>
        <v>0</v>
      </c>
      <c r="BQ52" s="468">
        <f>'CAPITAL EXPENDITURE'!BQ13</f>
        <v>0</v>
      </c>
      <c r="BR52" s="468">
        <f>'CAPITAL EXPENDITURE'!BR13</f>
        <v>0</v>
      </c>
      <c r="BT52" s="469">
        <f t="shared" si="23"/>
        <v>22500000</v>
      </c>
      <c r="BU52" s="512">
        <f>BT52/'BASIC INPUT ASSUMPTIONS'!$D$7</f>
        <v>150000</v>
      </c>
    </row>
    <row r="53" spans="2:73" ht="25" customHeight="1" outlineLevel="1">
      <c r="B53" s="137" t="s">
        <v>75</v>
      </c>
      <c r="C53" s="468">
        <f>'CAPITAL EXPENDITURE'!C14</f>
        <v>0</v>
      </c>
      <c r="D53" s="468">
        <f>'CAPITAL EXPENDITURE'!D14</f>
        <v>0</v>
      </c>
      <c r="E53" s="468">
        <f>'CAPITAL EXPENDITURE'!E14</f>
        <v>0</v>
      </c>
      <c r="F53" s="468">
        <f>'CAPITAL EXPENDITURE'!F14</f>
        <v>0</v>
      </c>
      <c r="G53" s="468">
        <f>'CAPITAL EXPENDITURE'!G14</f>
        <v>0</v>
      </c>
      <c r="H53" s="468">
        <f>'CAPITAL EXPENDITURE'!H14</f>
        <v>0</v>
      </c>
      <c r="I53" s="468">
        <f>'CAPITAL EXPENDITURE'!I14</f>
        <v>0</v>
      </c>
      <c r="J53" s="468">
        <f>'CAPITAL EXPENDITURE'!J14</f>
        <v>0</v>
      </c>
      <c r="K53" s="468">
        <f>'CAPITAL EXPENDITURE'!K14</f>
        <v>0</v>
      </c>
      <c r="L53" s="468">
        <f>'CAPITAL EXPENDITURE'!L14</f>
        <v>0</v>
      </c>
      <c r="M53" s="468">
        <f>'CAPITAL EXPENDITURE'!M14</f>
        <v>0</v>
      </c>
      <c r="N53" s="468">
        <f>'CAPITAL EXPENDITURE'!N14</f>
        <v>0</v>
      </c>
      <c r="O53" s="468">
        <f>'CAPITAL EXPENDITURE'!O14</f>
        <v>0</v>
      </c>
      <c r="P53" s="468">
        <f>'CAPITAL EXPENDITURE'!P14</f>
        <v>0</v>
      </c>
      <c r="Q53" s="468">
        <f>'CAPITAL EXPENDITURE'!Q14</f>
        <v>0</v>
      </c>
      <c r="R53" s="468">
        <f>'CAPITAL EXPENDITURE'!R14</f>
        <v>0</v>
      </c>
      <c r="S53" s="468">
        <f>'CAPITAL EXPENDITURE'!S14</f>
        <v>0</v>
      </c>
      <c r="T53" s="468">
        <f>'CAPITAL EXPENDITURE'!T14</f>
        <v>0</v>
      </c>
      <c r="U53" s="468">
        <f>'CAPITAL EXPENDITURE'!U14</f>
        <v>0</v>
      </c>
      <c r="V53" s="468">
        <f>'CAPITAL EXPENDITURE'!V14</f>
        <v>0</v>
      </c>
      <c r="W53" s="468">
        <f>'CAPITAL EXPENDITURE'!W14</f>
        <v>0</v>
      </c>
      <c r="X53" s="468">
        <f>'CAPITAL EXPENDITURE'!X14</f>
        <v>0</v>
      </c>
      <c r="Y53" s="468">
        <f>'CAPITAL EXPENDITURE'!Y14</f>
        <v>0</v>
      </c>
      <c r="Z53" s="468">
        <f>'CAPITAL EXPENDITURE'!Z14</f>
        <v>0</v>
      </c>
      <c r="AA53" s="468">
        <f>'CAPITAL EXPENDITURE'!AA14</f>
        <v>0</v>
      </c>
      <c r="AB53" s="468">
        <f>'CAPITAL EXPENDITURE'!AB14</f>
        <v>0</v>
      </c>
      <c r="AC53" s="468">
        <f>'CAPITAL EXPENDITURE'!AC14</f>
        <v>0</v>
      </c>
      <c r="AD53" s="468">
        <f>'CAPITAL EXPENDITURE'!AD14</f>
        <v>0</v>
      </c>
      <c r="AE53" s="468">
        <f>'CAPITAL EXPENDITURE'!AE14</f>
        <v>0</v>
      </c>
      <c r="AF53" s="468">
        <f>'CAPITAL EXPENDITURE'!AF14</f>
        <v>0</v>
      </c>
      <c r="AG53" s="468">
        <f>'CAPITAL EXPENDITURE'!AG14</f>
        <v>0</v>
      </c>
      <c r="AH53" s="468">
        <f>'CAPITAL EXPENDITURE'!AH14</f>
        <v>0</v>
      </c>
      <c r="AI53" s="468">
        <f>'CAPITAL EXPENDITURE'!AI14</f>
        <v>0</v>
      </c>
      <c r="AJ53" s="468">
        <f>'CAPITAL EXPENDITURE'!AJ14</f>
        <v>0</v>
      </c>
      <c r="AK53" s="468">
        <f>'CAPITAL EXPENDITURE'!AK14</f>
        <v>0</v>
      </c>
      <c r="AL53" s="468">
        <f>'CAPITAL EXPENDITURE'!AL14</f>
        <v>0</v>
      </c>
      <c r="AM53" s="468">
        <f>'CAPITAL EXPENDITURE'!AM14</f>
        <v>0</v>
      </c>
      <c r="AN53" s="468">
        <f>'CAPITAL EXPENDITURE'!AN14</f>
        <v>0</v>
      </c>
      <c r="AO53" s="468">
        <f>'CAPITAL EXPENDITURE'!AO14</f>
        <v>0</v>
      </c>
      <c r="AP53" s="468">
        <f>'CAPITAL EXPENDITURE'!AP14</f>
        <v>0</v>
      </c>
      <c r="AQ53" s="468">
        <f>'CAPITAL EXPENDITURE'!AQ14</f>
        <v>0</v>
      </c>
      <c r="AR53" s="468">
        <f>'CAPITAL EXPENDITURE'!AR14</f>
        <v>0</v>
      </c>
      <c r="AS53" s="468">
        <f>'CAPITAL EXPENDITURE'!AS14</f>
        <v>0</v>
      </c>
      <c r="AT53" s="468">
        <f>'CAPITAL EXPENDITURE'!AT14</f>
        <v>0</v>
      </c>
      <c r="AU53" s="468">
        <f>'CAPITAL EXPENDITURE'!AU14</f>
        <v>0</v>
      </c>
      <c r="AV53" s="468">
        <f>'CAPITAL EXPENDITURE'!AV14</f>
        <v>0</v>
      </c>
      <c r="AW53" s="468">
        <f>'CAPITAL EXPENDITURE'!AW14</f>
        <v>0</v>
      </c>
      <c r="AX53" s="468">
        <f>'CAPITAL EXPENDITURE'!AX14</f>
        <v>0</v>
      </c>
      <c r="AY53" s="468">
        <f>'CAPITAL EXPENDITURE'!AY14</f>
        <v>0</v>
      </c>
      <c r="AZ53" s="468">
        <f>'CAPITAL EXPENDITURE'!AZ14</f>
        <v>0</v>
      </c>
      <c r="BA53" s="468">
        <f>'CAPITAL EXPENDITURE'!BA14</f>
        <v>0</v>
      </c>
      <c r="BB53" s="468">
        <f>'CAPITAL EXPENDITURE'!BB14</f>
        <v>0</v>
      </c>
      <c r="BC53" s="468">
        <f>'CAPITAL EXPENDITURE'!BC14</f>
        <v>0</v>
      </c>
      <c r="BD53" s="468">
        <f>'CAPITAL EXPENDITURE'!BD14</f>
        <v>0</v>
      </c>
      <c r="BE53" s="468">
        <f>'CAPITAL EXPENDITURE'!BE14</f>
        <v>0</v>
      </c>
      <c r="BF53" s="468">
        <f>'CAPITAL EXPENDITURE'!BF14</f>
        <v>0</v>
      </c>
      <c r="BG53" s="468">
        <f>'CAPITAL EXPENDITURE'!BG14</f>
        <v>0</v>
      </c>
      <c r="BH53" s="468">
        <f>'CAPITAL EXPENDITURE'!BH14</f>
        <v>0</v>
      </c>
      <c r="BI53" s="468">
        <f>'CAPITAL EXPENDITURE'!BI14</f>
        <v>0</v>
      </c>
      <c r="BJ53" s="468">
        <f>'CAPITAL EXPENDITURE'!BJ14</f>
        <v>0</v>
      </c>
      <c r="BK53" s="468">
        <f>'CAPITAL EXPENDITURE'!BK14</f>
        <v>0</v>
      </c>
      <c r="BL53" s="468">
        <f>'CAPITAL EXPENDITURE'!BL14</f>
        <v>0</v>
      </c>
      <c r="BM53" s="468">
        <f>'CAPITAL EXPENDITURE'!BM14</f>
        <v>0</v>
      </c>
      <c r="BN53" s="468">
        <f>'CAPITAL EXPENDITURE'!BN14</f>
        <v>0</v>
      </c>
      <c r="BO53" s="468">
        <f>'CAPITAL EXPENDITURE'!BO14</f>
        <v>0</v>
      </c>
      <c r="BP53" s="468">
        <f>'CAPITAL EXPENDITURE'!BP14</f>
        <v>0</v>
      </c>
      <c r="BQ53" s="468">
        <f>'CAPITAL EXPENDITURE'!BQ14</f>
        <v>0</v>
      </c>
      <c r="BR53" s="468">
        <f>'CAPITAL EXPENDITURE'!BR14</f>
        <v>0</v>
      </c>
      <c r="BT53" s="469">
        <f t="shared" si="23"/>
        <v>0</v>
      </c>
      <c r="BU53" s="512">
        <f>BT53/'BASIC INPUT ASSUMPTIONS'!$D$7</f>
        <v>0</v>
      </c>
    </row>
    <row r="54" spans="2:73" ht="25" customHeight="1" outlineLevel="1">
      <c r="B54" s="137" t="s">
        <v>76</v>
      </c>
      <c r="C54" s="468">
        <f>'CAPITAL EXPENDITURE'!C15</f>
        <v>0</v>
      </c>
      <c r="D54" s="468">
        <f>'CAPITAL EXPENDITURE'!D15</f>
        <v>0</v>
      </c>
      <c r="E54" s="468">
        <f>'CAPITAL EXPENDITURE'!E15</f>
        <v>0</v>
      </c>
      <c r="F54" s="468">
        <f>'CAPITAL EXPENDITURE'!F15</f>
        <v>12000000</v>
      </c>
      <c r="G54" s="468">
        <f>'CAPITAL EXPENDITURE'!G15</f>
        <v>0</v>
      </c>
      <c r="H54" s="468">
        <f>'CAPITAL EXPENDITURE'!H15</f>
        <v>0</v>
      </c>
      <c r="I54" s="468">
        <f>'CAPITAL EXPENDITURE'!I15</f>
        <v>0</v>
      </c>
      <c r="J54" s="468">
        <f>'CAPITAL EXPENDITURE'!J15</f>
        <v>0</v>
      </c>
      <c r="K54" s="468">
        <f>'CAPITAL EXPENDITURE'!K15</f>
        <v>0</v>
      </c>
      <c r="L54" s="468">
        <f>'CAPITAL EXPENDITURE'!L15</f>
        <v>0</v>
      </c>
      <c r="M54" s="468">
        <f>'CAPITAL EXPENDITURE'!M15</f>
        <v>0</v>
      </c>
      <c r="N54" s="468">
        <f>'CAPITAL EXPENDITURE'!N15</f>
        <v>0</v>
      </c>
      <c r="O54" s="468">
        <f>'CAPITAL EXPENDITURE'!O15</f>
        <v>0</v>
      </c>
      <c r="P54" s="468">
        <f>'CAPITAL EXPENDITURE'!P15</f>
        <v>0</v>
      </c>
      <c r="Q54" s="468">
        <f>'CAPITAL EXPENDITURE'!Q15</f>
        <v>0</v>
      </c>
      <c r="R54" s="468">
        <f>'CAPITAL EXPENDITURE'!R15</f>
        <v>0</v>
      </c>
      <c r="S54" s="468">
        <f>'CAPITAL EXPENDITURE'!S15</f>
        <v>0</v>
      </c>
      <c r="T54" s="468">
        <f>'CAPITAL EXPENDITURE'!T15</f>
        <v>0</v>
      </c>
      <c r="U54" s="468">
        <f>'CAPITAL EXPENDITURE'!U15</f>
        <v>0</v>
      </c>
      <c r="V54" s="468">
        <f>'CAPITAL EXPENDITURE'!V15</f>
        <v>0</v>
      </c>
      <c r="W54" s="468">
        <f>'CAPITAL EXPENDITURE'!W15</f>
        <v>0</v>
      </c>
      <c r="X54" s="468">
        <f>'CAPITAL EXPENDITURE'!X15</f>
        <v>0</v>
      </c>
      <c r="Y54" s="468">
        <f>'CAPITAL EXPENDITURE'!Y15</f>
        <v>0</v>
      </c>
      <c r="Z54" s="468">
        <f>'CAPITAL EXPENDITURE'!Z15</f>
        <v>0</v>
      </c>
      <c r="AA54" s="468">
        <f>'CAPITAL EXPENDITURE'!AA15</f>
        <v>0</v>
      </c>
      <c r="AB54" s="468">
        <f>'CAPITAL EXPENDITURE'!AB15</f>
        <v>0</v>
      </c>
      <c r="AC54" s="468">
        <f>'CAPITAL EXPENDITURE'!AC15</f>
        <v>0</v>
      </c>
      <c r="AD54" s="468">
        <f>'CAPITAL EXPENDITURE'!AD15</f>
        <v>0</v>
      </c>
      <c r="AE54" s="468">
        <f>'CAPITAL EXPENDITURE'!AE15</f>
        <v>0</v>
      </c>
      <c r="AF54" s="468">
        <f>'CAPITAL EXPENDITURE'!AF15</f>
        <v>0</v>
      </c>
      <c r="AG54" s="468">
        <f>'CAPITAL EXPENDITURE'!AG15</f>
        <v>0</v>
      </c>
      <c r="AH54" s="468">
        <f>'CAPITAL EXPENDITURE'!AH15</f>
        <v>0</v>
      </c>
      <c r="AI54" s="468">
        <f>'CAPITAL EXPENDITURE'!AI15</f>
        <v>0</v>
      </c>
      <c r="AJ54" s="468">
        <f>'CAPITAL EXPENDITURE'!AJ15</f>
        <v>0</v>
      </c>
      <c r="AK54" s="468">
        <f>'CAPITAL EXPENDITURE'!AK15</f>
        <v>0</v>
      </c>
      <c r="AL54" s="468">
        <f>'CAPITAL EXPENDITURE'!AL15</f>
        <v>0</v>
      </c>
      <c r="AM54" s="468">
        <f>'CAPITAL EXPENDITURE'!AM15</f>
        <v>0</v>
      </c>
      <c r="AN54" s="468">
        <f>'CAPITAL EXPENDITURE'!AN15</f>
        <v>0</v>
      </c>
      <c r="AO54" s="468">
        <f>'CAPITAL EXPENDITURE'!AO15</f>
        <v>0</v>
      </c>
      <c r="AP54" s="468">
        <f>'CAPITAL EXPENDITURE'!AP15</f>
        <v>0</v>
      </c>
      <c r="AQ54" s="468">
        <f>'CAPITAL EXPENDITURE'!AQ15</f>
        <v>0</v>
      </c>
      <c r="AR54" s="468">
        <f>'CAPITAL EXPENDITURE'!AR15</f>
        <v>0</v>
      </c>
      <c r="AS54" s="468">
        <f>'CAPITAL EXPENDITURE'!AS15</f>
        <v>0</v>
      </c>
      <c r="AT54" s="468">
        <f>'CAPITAL EXPENDITURE'!AT15</f>
        <v>0</v>
      </c>
      <c r="AU54" s="468">
        <f>'CAPITAL EXPENDITURE'!AU15</f>
        <v>0</v>
      </c>
      <c r="AV54" s="468">
        <f>'CAPITAL EXPENDITURE'!AV15</f>
        <v>0</v>
      </c>
      <c r="AW54" s="468">
        <f>'CAPITAL EXPENDITURE'!AW15</f>
        <v>0</v>
      </c>
      <c r="AX54" s="468">
        <f>'CAPITAL EXPENDITURE'!AX15</f>
        <v>0</v>
      </c>
      <c r="AY54" s="468">
        <f>'CAPITAL EXPENDITURE'!AY15</f>
        <v>0</v>
      </c>
      <c r="AZ54" s="468">
        <f>'CAPITAL EXPENDITURE'!AZ15</f>
        <v>0</v>
      </c>
      <c r="BA54" s="468">
        <f>'CAPITAL EXPENDITURE'!BA15</f>
        <v>0</v>
      </c>
      <c r="BB54" s="468">
        <f>'CAPITAL EXPENDITURE'!BB15</f>
        <v>0</v>
      </c>
      <c r="BC54" s="468">
        <f>'CAPITAL EXPENDITURE'!BC15</f>
        <v>0</v>
      </c>
      <c r="BD54" s="468">
        <f>'CAPITAL EXPENDITURE'!BD15</f>
        <v>0</v>
      </c>
      <c r="BE54" s="468">
        <f>'CAPITAL EXPENDITURE'!BE15</f>
        <v>0</v>
      </c>
      <c r="BF54" s="468">
        <f>'CAPITAL EXPENDITURE'!BF15</f>
        <v>0</v>
      </c>
      <c r="BG54" s="468">
        <f>'CAPITAL EXPENDITURE'!BG15</f>
        <v>0</v>
      </c>
      <c r="BH54" s="468">
        <f>'CAPITAL EXPENDITURE'!BH15</f>
        <v>0</v>
      </c>
      <c r="BI54" s="468">
        <f>'CAPITAL EXPENDITURE'!BI15</f>
        <v>0</v>
      </c>
      <c r="BJ54" s="468">
        <f>'CAPITAL EXPENDITURE'!BJ15</f>
        <v>0</v>
      </c>
      <c r="BK54" s="468">
        <f>'CAPITAL EXPENDITURE'!BK15</f>
        <v>0</v>
      </c>
      <c r="BL54" s="468">
        <f>'CAPITAL EXPENDITURE'!BL15</f>
        <v>0</v>
      </c>
      <c r="BM54" s="468">
        <f>'CAPITAL EXPENDITURE'!BM15</f>
        <v>0</v>
      </c>
      <c r="BN54" s="468">
        <f>'CAPITAL EXPENDITURE'!BN15</f>
        <v>0</v>
      </c>
      <c r="BO54" s="468">
        <f>'CAPITAL EXPENDITURE'!BO15</f>
        <v>0</v>
      </c>
      <c r="BP54" s="468">
        <f>'CAPITAL EXPENDITURE'!BP15</f>
        <v>0</v>
      </c>
      <c r="BQ54" s="468">
        <f>'CAPITAL EXPENDITURE'!BQ15</f>
        <v>0</v>
      </c>
      <c r="BR54" s="468">
        <f>'CAPITAL EXPENDITURE'!BR15</f>
        <v>0</v>
      </c>
      <c r="BT54" s="469">
        <f t="shared" si="23"/>
        <v>12000000</v>
      </c>
      <c r="BU54" s="512">
        <f>BT54/'BASIC INPUT ASSUMPTIONS'!$D$7</f>
        <v>80000</v>
      </c>
    </row>
    <row r="55" spans="2:73" ht="25" customHeight="1" outlineLevel="1">
      <c r="B55" s="137" t="s">
        <v>77</v>
      </c>
      <c r="C55" s="468">
        <f>'CAPITAL EXPENDITURE'!C16</f>
        <v>0</v>
      </c>
      <c r="D55" s="468">
        <f>'CAPITAL EXPENDITURE'!D16</f>
        <v>0</v>
      </c>
      <c r="E55" s="468">
        <f>'CAPITAL EXPENDITURE'!E16</f>
        <v>0</v>
      </c>
      <c r="F55" s="468">
        <f>'CAPITAL EXPENDITURE'!F16</f>
        <v>0</v>
      </c>
      <c r="G55" s="468">
        <f>'CAPITAL EXPENDITURE'!G16</f>
        <v>75000000</v>
      </c>
      <c r="H55" s="468">
        <f>'CAPITAL EXPENDITURE'!H16</f>
        <v>0</v>
      </c>
      <c r="I55" s="468">
        <f>'CAPITAL EXPENDITURE'!I16</f>
        <v>0</v>
      </c>
      <c r="J55" s="468">
        <f>'CAPITAL EXPENDITURE'!J16</f>
        <v>0</v>
      </c>
      <c r="K55" s="468">
        <f>'CAPITAL EXPENDITURE'!K16</f>
        <v>0</v>
      </c>
      <c r="L55" s="468">
        <f>'CAPITAL EXPENDITURE'!L16</f>
        <v>0</v>
      </c>
      <c r="M55" s="468">
        <f>'CAPITAL EXPENDITURE'!M16</f>
        <v>0</v>
      </c>
      <c r="N55" s="468">
        <f>'CAPITAL EXPENDITURE'!N16</f>
        <v>0</v>
      </c>
      <c r="O55" s="468">
        <f>'CAPITAL EXPENDITURE'!O16</f>
        <v>0</v>
      </c>
      <c r="P55" s="468">
        <f>'CAPITAL EXPENDITURE'!P16</f>
        <v>0</v>
      </c>
      <c r="Q55" s="468">
        <f>'CAPITAL EXPENDITURE'!Q16</f>
        <v>0</v>
      </c>
      <c r="R55" s="468">
        <f>'CAPITAL EXPENDITURE'!R16</f>
        <v>0</v>
      </c>
      <c r="S55" s="468">
        <f>'CAPITAL EXPENDITURE'!S16</f>
        <v>0</v>
      </c>
      <c r="T55" s="468">
        <f>'CAPITAL EXPENDITURE'!T16</f>
        <v>0</v>
      </c>
      <c r="U55" s="468">
        <f>'CAPITAL EXPENDITURE'!U16</f>
        <v>0</v>
      </c>
      <c r="V55" s="468">
        <f>'CAPITAL EXPENDITURE'!V16</f>
        <v>0</v>
      </c>
      <c r="W55" s="468">
        <f>'CAPITAL EXPENDITURE'!W16</f>
        <v>0</v>
      </c>
      <c r="X55" s="468">
        <f>'CAPITAL EXPENDITURE'!X16</f>
        <v>0</v>
      </c>
      <c r="Y55" s="468">
        <f>'CAPITAL EXPENDITURE'!Y16</f>
        <v>0</v>
      </c>
      <c r="Z55" s="468">
        <f>'CAPITAL EXPENDITURE'!Z16</f>
        <v>0</v>
      </c>
      <c r="AA55" s="468">
        <f>'CAPITAL EXPENDITURE'!AA16</f>
        <v>0</v>
      </c>
      <c r="AB55" s="468">
        <f>'CAPITAL EXPENDITURE'!AB16</f>
        <v>0</v>
      </c>
      <c r="AC55" s="468">
        <f>'CAPITAL EXPENDITURE'!AC16</f>
        <v>0</v>
      </c>
      <c r="AD55" s="468">
        <f>'CAPITAL EXPENDITURE'!AD16</f>
        <v>0</v>
      </c>
      <c r="AE55" s="468">
        <f>'CAPITAL EXPENDITURE'!AE16</f>
        <v>0</v>
      </c>
      <c r="AF55" s="468">
        <f>'CAPITAL EXPENDITURE'!AF16</f>
        <v>0</v>
      </c>
      <c r="AG55" s="468">
        <f>'CAPITAL EXPENDITURE'!AG16</f>
        <v>0</v>
      </c>
      <c r="AH55" s="468">
        <f>'CAPITAL EXPENDITURE'!AH16</f>
        <v>0</v>
      </c>
      <c r="AI55" s="468">
        <f>'CAPITAL EXPENDITURE'!AI16</f>
        <v>0</v>
      </c>
      <c r="AJ55" s="468">
        <f>'CAPITAL EXPENDITURE'!AJ16</f>
        <v>0</v>
      </c>
      <c r="AK55" s="468">
        <f>'CAPITAL EXPENDITURE'!AK16</f>
        <v>0</v>
      </c>
      <c r="AL55" s="468">
        <f>'CAPITAL EXPENDITURE'!AL16</f>
        <v>0</v>
      </c>
      <c r="AM55" s="468">
        <f>'CAPITAL EXPENDITURE'!AM16</f>
        <v>0</v>
      </c>
      <c r="AN55" s="468">
        <f>'CAPITAL EXPENDITURE'!AN16</f>
        <v>0</v>
      </c>
      <c r="AO55" s="468">
        <f>'CAPITAL EXPENDITURE'!AO16</f>
        <v>0</v>
      </c>
      <c r="AP55" s="468">
        <f>'CAPITAL EXPENDITURE'!AP16</f>
        <v>0</v>
      </c>
      <c r="AQ55" s="468">
        <f>'CAPITAL EXPENDITURE'!AQ16</f>
        <v>0</v>
      </c>
      <c r="AR55" s="468">
        <f>'CAPITAL EXPENDITURE'!AR16</f>
        <v>0</v>
      </c>
      <c r="AS55" s="468">
        <f>'CAPITAL EXPENDITURE'!AS16</f>
        <v>0</v>
      </c>
      <c r="AT55" s="468">
        <f>'CAPITAL EXPENDITURE'!AT16</f>
        <v>0</v>
      </c>
      <c r="AU55" s="468">
        <f>'CAPITAL EXPENDITURE'!AU16</f>
        <v>0</v>
      </c>
      <c r="AV55" s="468">
        <f>'CAPITAL EXPENDITURE'!AV16</f>
        <v>0</v>
      </c>
      <c r="AW55" s="468">
        <f>'CAPITAL EXPENDITURE'!AW16</f>
        <v>0</v>
      </c>
      <c r="AX55" s="468">
        <f>'CAPITAL EXPENDITURE'!AX16</f>
        <v>0</v>
      </c>
      <c r="AY55" s="468">
        <f>'CAPITAL EXPENDITURE'!AY16</f>
        <v>0</v>
      </c>
      <c r="AZ55" s="468">
        <f>'CAPITAL EXPENDITURE'!AZ16</f>
        <v>0</v>
      </c>
      <c r="BA55" s="468">
        <f>'CAPITAL EXPENDITURE'!BA16</f>
        <v>0</v>
      </c>
      <c r="BB55" s="468">
        <f>'CAPITAL EXPENDITURE'!BB16</f>
        <v>0</v>
      </c>
      <c r="BC55" s="468">
        <f>'CAPITAL EXPENDITURE'!BC16</f>
        <v>0</v>
      </c>
      <c r="BD55" s="468">
        <f>'CAPITAL EXPENDITURE'!BD16</f>
        <v>0</v>
      </c>
      <c r="BE55" s="468">
        <f>'CAPITAL EXPENDITURE'!BE16</f>
        <v>0</v>
      </c>
      <c r="BF55" s="468">
        <f>'CAPITAL EXPENDITURE'!BF16</f>
        <v>0</v>
      </c>
      <c r="BG55" s="468">
        <f>'CAPITAL EXPENDITURE'!BG16</f>
        <v>0</v>
      </c>
      <c r="BH55" s="468">
        <f>'CAPITAL EXPENDITURE'!BH16</f>
        <v>0</v>
      </c>
      <c r="BI55" s="468">
        <f>'CAPITAL EXPENDITURE'!BI16</f>
        <v>0</v>
      </c>
      <c r="BJ55" s="468">
        <f>'CAPITAL EXPENDITURE'!BJ16</f>
        <v>0</v>
      </c>
      <c r="BK55" s="468">
        <f>'CAPITAL EXPENDITURE'!BK16</f>
        <v>0</v>
      </c>
      <c r="BL55" s="468">
        <f>'CAPITAL EXPENDITURE'!BL16</f>
        <v>0</v>
      </c>
      <c r="BM55" s="468">
        <f>'CAPITAL EXPENDITURE'!BM16</f>
        <v>0</v>
      </c>
      <c r="BN55" s="468">
        <f>'CAPITAL EXPENDITURE'!BN16</f>
        <v>0</v>
      </c>
      <c r="BO55" s="468">
        <f>'CAPITAL EXPENDITURE'!BO16</f>
        <v>0</v>
      </c>
      <c r="BP55" s="468">
        <f>'CAPITAL EXPENDITURE'!BP16</f>
        <v>0</v>
      </c>
      <c r="BQ55" s="468">
        <f>'CAPITAL EXPENDITURE'!BQ16</f>
        <v>0</v>
      </c>
      <c r="BR55" s="468">
        <f>'CAPITAL EXPENDITURE'!BR16</f>
        <v>0</v>
      </c>
      <c r="BT55" s="469">
        <f>SUM(C55:BS55)</f>
        <v>75000000</v>
      </c>
      <c r="BU55" s="512">
        <f>BT55/'BASIC INPUT ASSUMPTIONS'!$D$7</f>
        <v>500000</v>
      </c>
    </row>
    <row r="56" spans="2:73" s="19" customFormat="1" ht="25" customHeight="1">
      <c r="B56" s="46" t="s">
        <v>22</v>
      </c>
      <c r="C56" s="471">
        <f t="shared" ref="C56:AH56" si="24">SUM(C57:C60)</f>
        <v>0</v>
      </c>
      <c r="D56" s="471">
        <f t="shared" si="24"/>
        <v>0</v>
      </c>
      <c r="E56" s="471">
        <f t="shared" si="24"/>
        <v>0</v>
      </c>
      <c r="F56" s="471">
        <f t="shared" si="24"/>
        <v>0</v>
      </c>
      <c r="G56" s="471">
        <f t="shared" si="24"/>
        <v>0</v>
      </c>
      <c r="H56" s="471">
        <f t="shared" si="24"/>
        <v>0</v>
      </c>
      <c r="I56" s="471">
        <f t="shared" si="24"/>
        <v>0</v>
      </c>
      <c r="J56" s="471">
        <f t="shared" si="24"/>
        <v>0</v>
      </c>
      <c r="K56" s="471">
        <f t="shared" ca="1" si="24"/>
        <v>3217197.0338983051</v>
      </c>
      <c r="L56" s="471">
        <f t="shared" ca="1" si="24"/>
        <v>6042410.4696327671</v>
      </c>
      <c r="M56" s="471">
        <f t="shared" ca="1" si="24"/>
        <v>9201389.0761387702</v>
      </c>
      <c r="N56" s="471">
        <f t="shared" ca="1" si="24"/>
        <v>12061472.243263483</v>
      </c>
      <c r="O56" s="471">
        <f t="shared" ca="1" si="24"/>
        <v>15199179.081594069</v>
      </c>
      <c r="P56" s="471">
        <f t="shared" ca="1" si="24"/>
        <v>19445947.027556349</v>
      </c>
      <c r="Q56" s="471">
        <f t="shared" ca="1" si="24"/>
        <v>24974458.323925946</v>
      </c>
      <c r="R56" s="471">
        <f t="shared" ca="1" si="24"/>
        <v>30572520.833461843</v>
      </c>
      <c r="S56" s="471">
        <f t="shared" ca="1" si="24"/>
        <v>36388229.848665766</v>
      </c>
      <c r="T56" s="471">
        <f t="shared" ca="1" si="24"/>
        <v>41299351.284311302</v>
      </c>
      <c r="U56" s="471">
        <f t="shared" ca="1" si="24"/>
        <v>47329093.047981508</v>
      </c>
      <c r="V56" s="471">
        <f t="shared" ca="1" si="24"/>
        <v>54238089.740463227</v>
      </c>
      <c r="W56" s="471">
        <f t="shared" ca="1" si="24"/>
        <v>59539693.134882703</v>
      </c>
      <c r="X56" s="471">
        <f t="shared" ca="1" si="24"/>
        <v>64470207.096935414</v>
      </c>
      <c r="Y56" s="471">
        <f t="shared" ca="1" si="24"/>
        <v>70871756.588059664</v>
      </c>
      <c r="Z56" s="471">
        <f t="shared" ca="1" si="24"/>
        <v>76866733.138385132</v>
      </c>
      <c r="AA56" s="471">
        <f t="shared" ca="1" si="24"/>
        <v>83937028.271336257</v>
      </c>
      <c r="AB56" s="471">
        <f t="shared" ca="1" si="24"/>
        <v>94314134.565006405</v>
      </c>
      <c r="AC56" s="471">
        <f t="shared" ca="1" si="24"/>
        <v>108141832.65313427</v>
      </c>
      <c r="AD56" s="471">
        <f t="shared" ca="1" si="24"/>
        <v>121539298.96694079</v>
      </c>
      <c r="AE56" s="471">
        <f t="shared" ca="1" si="24"/>
        <v>134601383.15132815</v>
      </c>
      <c r="AF56" s="471">
        <f t="shared" ca="1" si="24"/>
        <v>144299797.93226767</v>
      </c>
      <c r="AG56" s="471">
        <f t="shared" ca="1" si="24"/>
        <v>155431939.16537595</v>
      </c>
      <c r="AH56" s="471">
        <f t="shared" ca="1" si="24"/>
        <v>167060840.10541385</v>
      </c>
      <c r="AI56" s="471">
        <f t="shared" ref="AI56:BN56" ca="1" si="25">SUM(AI57:AI60)</f>
        <v>219284157.74961561</v>
      </c>
      <c r="AJ56" s="471">
        <f t="shared" ca="1" si="25"/>
        <v>225967506.25779924</v>
      </c>
      <c r="AK56" s="471">
        <f t="shared" ca="1" si="25"/>
        <v>234513396.21331114</v>
      </c>
      <c r="AL56" s="471">
        <f t="shared" ca="1" si="25"/>
        <v>241043298.03223887</v>
      </c>
      <c r="AM56" s="471">
        <f t="shared" ca="1" si="25"/>
        <v>248516682.31057766</v>
      </c>
      <c r="AN56" s="471">
        <f t="shared" ca="1" si="25"/>
        <v>260657848.63927373</v>
      </c>
      <c r="AO56" s="471">
        <f t="shared" ca="1" si="25"/>
        <v>277302917.73697031</v>
      </c>
      <c r="AP56" s="471">
        <f t="shared" ca="1" si="25"/>
        <v>292220583.79725027</v>
      </c>
      <c r="AQ56" s="471">
        <f t="shared" ca="1" si="25"/>
        <v>305820895.33089381</v>
      </c>
      <c r="AR56" s="471">
        <f t="shared" ca="1" si="25"/>
        <v>313997730.24309129</v>
      </c>
      <c r="AS56" s="471">
        <f t="shared" ca="1" si="25"/>
        <v>323844608.53745604</v>
      </c>
      <c r="AT56" s="471">
        <f t="shared" ca="1" si="25"/>
        <v>334112768.70490849</v>
      </c>
      <c r="AU56" s="471">
        <f t="shared" ca="1" si="25"/>
        <v>338074383.13321012</v>
      </c>
      <c r="AV56" s="471">
        <f t="shared" ca="1" si="25"/>
        <v>339688619.44399762</v>
      </c>
      <c r="AW56" s="471">
        <f t="shared" ca="1" si="25"/>
        <v>343310491.50231075</v>
      </c>
      <c r="AX56" s="471">
        <f t="shared" ca="1" si="25"/>
        <v>344935733.51629686</v>
      </c>
      <c r="AY56" s="471">
        <f t="shared" ca="1" si="25"/>
        <v>347655920.60420668</v>
      </c>
      <c r="AZ56" s="471">
        <f t="shared" ca="1" si="25"/>
        <v>355277419.76014674</v>
      </c>
      <c r="BA56" s="471">
        <f t="shared" ca="1" si="25"/>
        <v>367605745.00409597</v>
      </c>
      <c r="BB56" s="471">
        <f t="shared" ca="1" si="25"/>
        <v>378311172.26241291</v>
      </c>
      <c r="BC56" s="471">
        <f t="shared" ca="1" si="25"/>
        <v>387831434.11009979</v>
      </c>
      <c r="BD56" s="471">
        <f t="shared" ca="1" si="25"/>
        <v>392037651.63354737</v>
      </c>
      <c r="BE56" s="471">
        <f t="shared" ca="1" si="25"/>
        <v>398090001.86042696</v>
      </c>
      <c r="BF56" s="471">
        <f t="shared" ca="1" si="25"/>
        <v>404725560.70361906</v>
      </c>
      <c r="BG56" s="471">
        <f t="shared" ca="1" si="25"/>
        <v>446673559.00133693</v>
      </c>
      <c r="BH56" s="471">
        <f t="shared" ca="1" si="25"/>
        <v>444778290.22673953</v>
      </c>
      <c r="BI56" s="471">
        <f t="shared" ca="1" si="25"/>
        <v>445272861.15103823</v>
      </c>
      <c r="BJ56" s="471">
        <f t="shared" ca="1" si="25"/>
        <v>443731102.76038241</v>
      </c>
      <c r="BK56" s="471">
        <f t="shared" ca="1" si="25"/>
        <v>443558145.98195928</v>
      </c>
      <c r="BL56" s="471">
        <f t="shared" ca="1" si="25"/>
        <v>448943454.99033707</v>
      </c>
      <c r="BM56" s="471">
        <f t="shared" ca="1" si="25"/>
        <v>459664422.88777483</v>
      </c>
      <c r="BN56" s="471">
        <f t="shared" ca="1" si="25"/>
        <v>468736890.03903806</v>
      </c>
      <c r="BO56" s="471">
        <f t="shared" ref="BO56:BR56" ca="1" si="26">SUM(BO57:BO60)</f>
        <v>476636617.91437745</v>
      </c>
      <c r="BP56" s="471">
        <f t="shared" ca="1" si="26"/>
        <v>478808178.90299243</v>
      </c>
      <c r="BQ56" s="471">
        <f t="shared" ca="1" si="26"/>
        <v>483136404.15931535</v>
      </c>
      <c r="BR56" s="471">
        <f t="shared" ca="1" si="26"/>
        <v>488222926.58835363</v>
      </c>
      <c r="BT56" s="518"/>
    </row>
    <row r="57" spans="2:73" ht="25" customHeight="1" outlineLevel="1">
      <c r="B57" s="24" t="str">
        <f>'BASIC INPUT ASSUMPTIONS'!C15</f>
        <v>Rewards/Loyalty Provision expressed as a % of Revenue</v>
      </c>
      <c r="C57" s="468">
        <f>C8*'BASIC INPUT ASSUMPTIONS'!$D$15</f>
        <v>0</v>
      </c>
      <c r="D57" s="468">
        <f>D8*'BASIC INPUT ASSUMPTIONS'!$D$15</f>
        <v>0</v>
      </c>
      <c r="E57" s="468">
        <f>E8*'BASIC INPUT ASSUMPTIONS'!$D$15</f>
        <v>0</v>
      </c>
      <c r="F57" s="468">
        <f>F8*'BASIC INPUT ASSUMPTIONS'!$D$15</f>
        <v>0</v>
      </c>
      <c r="G57" s="468">
        <f>G8*'BASIC INPUT ASSUMPTIONS'!$D$15</f>
        <v>0</v>
      </c>
      <c r="H57" s="468">
        <f>H8*'BASIC INPUT ASSUMPTIONS'!$D$15</f>
        <v>0</v>
      </c>
      <c r="I57" s="468">
        <f>I8*'BASIC INPUT ASSUMPTIONS'!$D$15</f>
        <v>0</v>
      </c>
      <c r="J57" s="468">
        <f>J8*'BASIC INPUT ASSUMPTIONS'!$D$15</f>
        <v>0</v>
      </c>
      <c r="K57" s="468">
        <f ca="1">K8*'BASIC INPUT ASSUMPTIONS'!$D$15</f>
        <v>2824855.9322033897</v>
      </c>
      <c r="L57" s="468">
        <f ca="1">L8*'BASIC INPUT ASSUMPTIONS'!$D$15</f>
        <v>5305531.1440677959</v>
      </c>
      <c r="M57" s="468">
        <f ca="1">M8*'BASIC INPUT ASSUMPTIONS'!$D$15</f>
        <v>8079268.4570974568</v>
      </c>
      <c r="N57" s="468">
        <f ca="1">N8*'BASIC INPUT ASSUMPTIONS'!$D$15</f>
        <v>10590560.99408501</v>
      </c>
      <c r="O57" s="468">
        <f ca="1">O8*'BASIC INPUT ASSUMPTIONS'!$D$15</f>
        <v>13345620.657009427</v>
      </c>
      <c r="P57" s="468">
        <f ca="1">P8*'BASIC INPUT ASSUMPTIONS'!$D$15</f>
        <v>17074490.072976306</v>
      </c>
      <c r="Q57" s="468">
        <f ca="1">Q8*'BASIC INPUT ASSUMPTIONS'!$D$15</f>
        <v>21928792.674666684</v>
      </c>
      <c r="R57" s="468">
        <f ca="1">R8*'BASIC INPUT ASSUMPTIONS'!$D$15</f>
        <v>26844164.634259179</v>
      </c>
      <c r="S57" s="468">
        <f ca="1">S8*'BASIC INPUT ASSUMPTIONS'!$D$15</f>
        <v>31950640.842730917</v>
      </c>
      <c r="T57" s="468">
        <f ca="1">T8*'BASIC INPUT ASSUMPTIONS'!$D$15</f>
        <v>36262845.030126996</v>
      </c>
      <c r="U57" s="468">
        <f ca="1">U8*'BASIC INPUT ASSUMPTIONS'!$D$15</f>
        <v>41557252.432374008</v>
      </c>
      <c r="V57" s="468">
        <f ca="1">V8*'BASIC INPUT ASSUMPTIONS'!$D$15</f>
        <v>47623688.552601859</v>
      </c>
      <c r="W57" s="468">
        <f ca="1">W8*'BASIC INPUT ASSUMPTIONS'!$D$15</f>
        <v>52278754.947701886</v>
      </c>
      <c r="X57" s="468">
        <f ca="1">X8*'BASIC INPUT ASSUMPTIONS'!$D$15</f>
        <v>56607986.719260365</v>
      </c>
      <c r="Y57" s="468">
        <f ca="1">Y8*'BASIC INPUT ASSUMPTIONS'!$D$15</f>
        <v>62228859.44317434</v>
      </c>
      <c r="Z57" s="468">
        <f ca="1">Z8*'BASIC INPUT ASSUMPTIONS'!$D$15</f>
        <v>67492741.292240605</v>
      </c>
      <c r="AA57" s="468">
        <f ca="1">AA8*'BASIC INPUT ASSUMPTIONS'!$D$15</f>
        <v>73700805.311417207</v>
      </c>
      <c r="AB57" s="468">
        <f ca="1">AB8*'BASIC INPUT ASSUMPTIONS'!$D$15</f>
        <v>82812410.837566599</v>
      </c>
      <c r="AC57" s="468">
        <f ca="1">AC8*'BASIC INPUT ASSUMPTIONS'!$D$15</f>
        <v>94953804.280800819</v>
      </c>
      <c r="AD57" s="468">
        <f ca="1">AD8*'BASIC INPUT ASSUMPTIONS'!$D$15</f>
        <v>106717433.23926508</v>
      </c>
      <c r="AE57" s="468">
        <f ca="1">AE8*'BASIC INPUT ASSUMPTIONS'!$D$15</f>
        <v>118186580.32799543</v>
      </c>
      <c r="AF57" s="468">
        <f ca="1">AF8*'BASIC INPUT ASSUMPTIONS'!$D$15</f>
        <v>126702261.59906429</v>
      </c>
      <c r="AG57" s="468">
        <f ca="1">AG8*'BASIC INPUT ASSUMPTIONS'!$D$15</f>
        <v>136476824.63301304</v>
      </c>
      <c r="AH57" s="468">
        <f ca="1">AH8*'BASIC INPUT ASSUMPTIONS'!$D$15</f>
        <v>146687566.92182681</v>
      </c>
      <c r="AI57" s="468">
        <f ca="1">AI8*'BASIC INPUT ASSUMPTIONS'!$D$15</f>
        <v>192542187.2923454</v>
      </c>
      <c r="AJ57" s="468">
        <f ca="1">AJ8*'BASIC INPUT ASSUMPTIONS'!$D$15</f>
        <v>198410493.29953104</v>
      </c>
      <c r="AK57" s="468">
        <f ca="1">AK8*'BASIC INPUT ASSUMPTIONS'!$D$15</f>
        <v>205914201.55315125</v>
      </c>
      <c r="AL57" s="468">
        <f ca="1">AL8*'BASIC INPUT ASSUMPTIONS'!$D$15</f>
        <v>211647773.88196585</v>
      </c>
      <c r="AM57" s="468">
        <f ca="1">AM8*'BASIC INPUT ASSUMPTIONS'!$D$15</f>
        <v>218209769.83367795</v>
      </c>
      <c r="AN57" s="468">
        <f ca="1">AN8*'BASIC INPUT ASSUMPTIONS'!$D$15</f>
        <v>228870306.12228912</v>
      </c>
      <c r="AO57" s="468">
        <f ca="1">AO8*'BASIC INPUT ASSUMPTIONS'!$D$15</f>
        <v>243485488.74465686</v>
      </c>
      <c r="AP57" s="468">
        <f ca="1">AP8*'BASIC INPUT ASSUMPTIONS'!$D$15</f>
        <v>256583927.23661</v>
      </c>
      <c r="AQ57" s="468">
        <f ca="1">AQ8*'BASIC INPUT ASSUMPTIONS'!$D$15</f>
        <v>268525664.19297993</v>
      </c>
      <c r="AR57" s="468">
        <f ca="1">AR8*'BASIC INPUT ASSUMPTIONS'!$D$15</f>
        <v>275705324.11588502</v>
      </c>
      <c r="AS57" s="468">
        <f ca="1">AS8*'BASIC INPUT ASSUMPTIONS'!$D$15</f>
        <v>284351363.59386384</v>
      </c>
      <c r="AT57" s="468">
        <f ca="1">AT8*'BASIC INPUT ASSUMPTIONS'!$D$15</f>
        <v>293367309.10674894</v>
      </c>
      <c r="AU57" s="468">
        <f ca="1">AU8*'BASIC INPUT ASSUMPTIONS'!$D$15</f>
        <v>296845799.82428205</v>
      </c>
      <c r="AV57" s="468">
        <f ca="1">AV8*'BASIC INPUT ASSUMPTIONS'!$D$15</f>
        <v>298263178.04838812</v>
      </c>
      <c r="AW57" s="468">
        <f ca="1">AW8*'BASIC INPUT ASSUMPTIONS'!$D$15</f>
        <v>301443358.39227283</v>
      </c>
      <c r="AX57" s="468">
        <f ca="1">AX8*'BASIC INPUT ASSUMPTIONS'!$D$15</f>
        <v>302870400.16065091</v>
      </c>
      <c r="AY57" s="468">
        <f ca="1">AY8*'BASIC INPUT ASSUMPTIONS'!$D$15</f>
        <v>305258857.11588877</v>
      </c>
      <c r="AZ57" s="468">
        <f ca="1">AZ8*'BASIC INPUT ASSUMPTIONS'!$D$15</f>
        <v>311950905.15525079</v>
      </c>
      <c r="BA57" s="468">
        <f ca="1">BA8*'BASIC INPUT ASSUMPTIONS'!$D$15</f>
        <v>322775776.10115743</v>
      </c>
      <c r="BB57" s="468">
        <f ca="1">BB8*'BASIC INPUT ASSUMPTIONS'!$D$15</f>
        <v>332175663.44992352</v>
      </c>
      <c r="BC57" s="468">
        <f ca="1">BC8*'BASIC INPUT ASSUMPTIONS'!$D$15</f>
        <v>340534917.75520957</v>
      </c>
      <c r="BD57" s="468">
        <f ca="1">BD8*'BASIC INPUT ASSUMPTIONS'!$D$15</f>
        <v>344228181.92213917</v>
      </c>
      <c r="BE57" s="468">
        <f ca="1">BE8*'BASIC INPUT ASSUMPTIONS'!$D$15</f>
        <v>349542440.65793586</v>
      </c>
      <c r="BF57" s="468">
        <f ca="1">BF8*'BASIC INPUT ASSUMPTIONS'!$D$15</f>
        <v>355368785.00805575</v>
      </c>
      <c r="BG57" s="468">
        <f ca="1">BG8*'BASIC INPUT ASSUMPTIONS'!$D$15</f>
        <v>392201173.75727147</v>
      </c>
      <c r="BH57" s="468">
        <f ca="1">BH8*'BASIC INPUT ASSUMPTIONS'!$D$15</f>
        <v>390537035.32103956</v>
      </c>
      <c r="BI57" s="468">
        <f ca="1">BI8*'BASIC INPUT ASSUMPTIONS'!$D$15</f>
        <v>390971292.7179848</v>
      </c>
      <c r="BJ57" s="468">
        <f ca="1">BJ8*'BASIC INPUT ASSUMPTIONS'!$D$15</f>
        <v>389617553.64326262</v>
      </c>
      <c r="BK57" s="468">
        <f ca="1">BK8*'BASIC INPUT ASSUMPTIONS'!$D$15</f>
        <v>389465689.15489107</v>
      </c>
      <c r="BL57" s="468">
        <f ca="1">BL8*'BASIC INPUT ASSUMPTIONS'!$D$15</f>
        <v>394194253.16224718</v>
      </c>
      <c r="BM57" s="468">
        <f ca="1">BM8*'BASIC INPUT ASSUMPTIONS'!$D$15</f>
        <v>403607785.95024133</v>
      </c>
      <c r="BN57" s="468">
        <f ca="1">BN8*'BASIC INPUT ASSUMPTIONS'!$D$15</f>
        <v>411573854.66842365</v>
      </c>
      <c r="BO57" s="468">
        <f ca="1">BO8*'BASIC INPUT ASSUMPTIONS'!$D$15</f>
        <v>418510201.09555095</v>
      </c>
      <c r="BP57" s="468">
        <f ca="1">BP8*'BASIC INPUT ASSUMPTIONS'!$D$15</f>
        <v>420416937.57335919</v>
      </c>
      <c r="BQ57" s="468">
        <f ca="1">BQ8*'BASIC INPUT ASSUMPTIONS'!$D$15</f>
        <v>424217330.48135006</v>
      </c>
      <c r="BR57" s="468">
        <f ca="1">BR8*'BASIC INPUT ASSUMPTIONS'!$D$15</f>
        <v>428683545.29709101</v>
      </c>
      <c r="BT57" s="469">
        <f t="shared" ref="BT57:BT60" ca="1" si="27">SUM(C57:BS57)</f>
        <v>12981102466.365097</v>
      </c>
      <c r="BU57" s="512">
        <f ca="1">BT57/'BASIC INPUT ASSUMPTIONS'!$D$7</f>
        <v>86540683.10910064</v>
      </c>
    </row>
    <row r="58" spans="2:73" ht="25" customHeight="1" outlineLevel="1">
      <c r="B58" s="24" t="s">
        <v>79</v>
      </c>
      <c r="C58" s="468">
        <f>C8*'BASIC INPUT ASSUMPTIONS'!$D$16</f>
        <v>0</v>
      </c>
      <c r="D58" s="468">
        <f>D8*'BASIC INPUT ASSUMPTIONS'!$D$16</f>
        <v>0</v>
      </c>
      <c r="E58" s="468">
        <f>E8*'BASIC INPUT ASSUMPTIONS'!$D$16</f>
        <v>0</v>
      </c>
      <c r="F58" s="468">
        <f>F8*'BASIC INPUT ASSUMPTIONS'!$D$16</f>
        <v>0</v>
      </c>
      <c r="G58" s="468">
        <f>G8*'BASIC INPUT ASSUMPTIONS'!$D$16</f>
        <v>0</v>
      </c>
      <c r="H58" s="468">
        <f>H8*'BASIC INPUT ASSUMPTIONS'!$D$16</f>
        <v>0</v>
      </c>
      <c r="I58" s="468">
        <f>I8*'BASIC INPUT ASSUMPTIONS'!$D$16</f>
        <v>0</v>
      </c>
      <c r="J58" s="468">
        <f>J8*'BASIC INPUT ASSUMPTIONS'!$D$16</f>
        <v>0</v>
      </c>
      <c r="K58" s="468">
        <f ca="1">K8*'BASIC INPUT ASSUMPTIONS'!$D$16</f>
        <v>0</v>
      </c>
      <c r="L58" s="468">
        <f ca="1">L8*'BASIC INPUT ASSUMPTIONS'!$D$16</f>
        <v>0</v>
      </c>
      <c r="M58" s="468">
        <f ca="1">M8*'BASIC INPUT ASSUMPTIONS'!$D$16</f>
        <v>0</v>
      </c>
      <c r="N58" s="468">
        <f ca="1">N8*'BASIC INPUT ASSUMPTIONS'!$D$16</f>
        <v>0</v>
      </c>
      <c r="O58" s="468">
        <f ca="1">O8*'BASIC INPUT ASSUMPTIONS'!$D$16</f>
        <v>0</v>
      </c>
      <c r="P58" s="468">
        <f ca="1">P8*'BASIC INPUT ASSUMPTIONS'!$D$16</f>
        <v>0</v>
      </c>
      <c r="Q58" s="468">
        <f ca="1">Q8*'BASIC INPUT ASSUMPTIONS'!$D$16</f>
        <v>0</v>
      </c>
      <c r="R58" s="468">
        <f ca="1">R8*'BASIC INPUT ASSUMPTIONS'!$D$16</f>
        <v>0</v>
      </c>
      <c r="S58" s="468">
        <f ca="1">S8*'BASIC INPUT ASSUMPTIONS'!$D$16</f>
        <v>0</v>
      </c>
      <c r="T58" s="468">
        <f ca="1">T8*'BASIC INPUT ASSUMPTIONS'!$D$16</f>
        <v>0</v>
      </c>
      <c r="U58" s="468">
        <f ca="1">U8*'BASIC INPUT ASSUMPTIONS'!$D$16</f>
        <v>0</v>
      </c>
      <c r="V58" s="468">
        <f ca="1">V8*'BASIC INPUT ASSUMPTIONS'!$D$16</f>
        <v>0</v>
      </c>
      <c r="W58" s="468">
        <f ca="1">W8*'BASIC INPUT ASSUMPTIONS'!$D$16</f>
        <v>0</v>
      </c>
      <c r="X58" s="468">
        <f ca="1">X8*'BASIC INPUT ASSUMPTIONS'!$D$16</f>
        <v>0</v>
      </c>
      <c r="Y58" s="468">
        <f ca="1">Y8*'BASIC INPUT ASSUMPTIONS'!$D$16</f>
        <v>0</v>
      </c>
      <c r="Z58" s="468">
        <f ca="1">Z8*'BASIC INPUT ASSUMPTIONS'!$D$16</f>
        <v>0</v>
      </c>
      <c r="AA58" s="468">
        <f ca="1">AA8*'BASIC INPUT ASSUMPTIONS'!$D$16</f>
        <v>0</v>
      </c>
      <c r="AB58" s="468">
        <f ca="1">AB8*'BASIC INPUT ASSUMPTIONS'!$D$16</f>
        <v>0</v>
      </c>
      <c r="AC58" s="468">
        <f ca="1">AC8*'BASIC INPUT ASSUMPTIONS'!$D$16</f>
        <v>0</v>
      </c>
      <c r="AD58" s="468">
        <f ca="1">AD8*'BASIC INPUT ASSUMPTIONS'!$D$16</f>
        <v>0</v>
      </c>
      <c r="AE58" s="468">
        <f ca="1">AE8*'BASIC INPUT ASSUMPTIONS'!$D$16</f>
        <v>0</v>
      </c>
      <c r="AF58" s="468">
        <f ca="1">AF8*'BASIC INPUT ASSUMPTIONS'!$D$16</f>
        <v>0</v>
      </c>
      <c r="AG58" s="468">
        <f ca="1">AG8*'BASIC INPUT ASSUMPTIONS'!$D$16</f>
        <v>0</v>
      </c>
      <c r="AH58" s="468">
        <f ca="1">AH8*'BASIC INPUT ASSUMPTIONS'!$D$16</f>
        <v>0</v>
      </c>
      <c r="AI58" s="468">
        <f ca="1">AI8*'BASIC INPUT ASSUMPTIONS'!$D$16</f>
        <v>0</v>
      </c>
      <c r="AJ58" s="468">
        <f ca="1">AJ8*'BASIC INPUT ASSUMPTIONS'!$D$16</f>
        <v>0</v>
      </c>
      <c r="AK58" s="468">
        <f ca="1">AK8*'BASIC INPUT ASSUMPTIONS'!$D$16</f>
        <v>0</v>
      </c>
      <c r="AL58" s="468">
        <f ca="1">AL8*'BASIC INPUT ASSUMPTIONS'!$D$16</f>
        <v>0</v>
      </c>
      <c r="AM58" s="468">
        <f ca="1">AM8*'BASIC INPUT ASSUMPTIONS'!$D$16</f>
        <v>0</v>
      </c>
      <c r="AN58" s="468">
        <f ca="1">AN8*'BASIC INPUT ASSUMPTIONS'!$D$16</f>
        <v>0</v>
      </c>
      <c r="AO58" s="468">
        <f ca="1">AO8*'BASIC INPUT ASSUMPTIONS'!$D$16</f>
        <v>0</v>
      </c>
      <c r="AP58" s="468">
        <f ca="1">AP8*'BASIC INPUT ASSUMPTIONS'!$D$16</f>
        <v>0</v>
      </c>
      <c r="AQ58" s="468">
        <f ca="1">AQ8*'BASIC INPUT ASSUMPTIONS'!$D$16</f>
        <v>0</v>
      </c>
      <c r="AR58" s="468">
        <f ca="1">AR8*'BASIC INPUT ASSUMPTIONS'!$D$16</f>
        <v>0</v>
      </c>
      <c r="AS58" s="468">
        <f ca="1">AS8*'BASIC INPUT ASSUMPTIONS'!$D$16</f>
        <v>0</v>
      </c>
      <c r="AT58" s="468">
        <f ca="1">AT8*'BASIC INPUT ASSUMPTIONS'!$D$16</f>
        <v>0</v>
      </c>
      <c r="AU58" s="468">
        <f ca="1">AU8*'BASIC INPUT ASSUMPTIONS'!$D$16</f>
        <v>0</v>
      </c>
      <c r="AV58" s="468">
        <f ca="1">AV8*'BASIC INPUT ASSUMPTIONS'!$D$16</f>
        <v>0</v>
      </c>
      <c r="AW58" s="468">
        <f ca="1">AW8*'BASIC INPUT ASSUMPTIONS'!$D$16</f>
        <v>0</v>
      </c>
      <c r="AX58" s="468">
        <f ca="1">AX8*'BASIC INPUT ASSUMPTIONS'!$D$16</f>
        <v>0</v>
      </c>
      <c r="AY58" s="468">
        <f ca="1">AY8*'BASIC INPUT ASSUMPTIONS'!$D$16</f>
        <v>0</v>
      </c>
      <c r="AZ58" s="468">
        <f ca="1">AZ8*'BASIC INPUT ASSUMPTIONS'!$D$16</f>
        <v>0</v>
      </c>
      <c r="BA58" s="468">
        <f ca="1">BA8*'BASIC INPUT ASSUMPTIONS'!$D$16</f>
        <v>0</v>
      </c>
      <c r="BB58" s="468">
        <f ca="1">BB8*'BASIC INPUT ASSUMPTIONS'!$D$16</f>
        <v>0</v>
      </c>
      <c r="BC58" s="468">
        <f ca="1">BC8*'BASIC INPUT ASSUMPTIONS'!$D$16</f>
        <v>0</v>
      </c>
      <c r="BD58" s="468">
        <f ca="1">BD8*'BASIC INPUT ASSUMPTIONS'!$D$16</f>
        <v>0</v>
      </c>
      <c r="BE58" s="468">
        <f ca="1">BE8*'BASIC INPUT ASSUMPTIONS'!$D$16</f>
        <v>0</v>
      </c>
      <c r="BF58" s="468">
        <f ca="1">BF8*'BASIC INPUT ASSUMPTIONS'!$D$16</f>
        <v>0</v>
      </c>
      <c r="BG58" s="468">
        <f ca="1">BG8*'BASIC INPUT ASSUMPTIONS'!$D$16</f>
        <v>0</v>
      </c>
      <c r="BH58" s="468">
        <f ca="1">BH8*'BASIC INPUT ASSUMPTIONS'!$D$16</f>
        <v>0</v>
      </c>
      <c r="BI58" s="468">
        <f ca="1">BI8*'BASIC INPUT ASSUMPTIONS'!$D$16</f>
        <v>0</v>
      </c>
      <c r="BJ58" s="468">
        <f ca="1">BJ8*'BASIC INPUT ASSUMPTIONS'!$D$16</f>
        <v>0</v>
      </c>
      <c r="BK58" s="468">
        <f ca="1">BK8*'BASIC INPUT ASSUMPTIONS'!$D$16</f>
        <v>0</v>
      </c>
      <c r="BL58" s="468">
        <f ca="1">BL8*'BASIC INPUT ASSUMPTIONS'!$D$16</f>
        <v>0</v>
      </c>
      <c r="BM58" s="468">
        <f ca="1">BM8*'BASIC INPUT ASSUMPTIONS'!$D$16</f>
        <v>0</v>
      </c>
      <c r="BN58" s="468">
        <f ca="1">BN8*'BASIC INPUT ASSUMPTIONS'!$D$16</f>
        <v>0</v>
      </c>
      <c r="BO58" s="468">
        <f ca="1">BO8*'BASIC INPUT ASSUMPTIONS'!$D$16</f>
        <v>0</v>
      </c>
      <c r="BP58" s="468">
        <f ca="1">BP8*'BASIC INPUT ASSUMPTIONS'!$D$16</f>
        <v>0</v>
      </c>
      <c r="BQ58" s="468">
        <f ca="1">BQ8*'BASIC INPUT ASSUMPTIONS'!$D$16</f>
        <v>0</v>
      </c>
      <c r="BR58" s="468">
        <f ca="1">BR8*'BASIC INPUT ASSUMPTIONS'!$D$16</f>
        <v>0</v>
      </c>
      <c r="BT58" s="469">
        <f t="shared" ca="1" si="27"/>
        <v>0</v>
      </c>
      <c r="BU58" s="512">
        <f ca="1">BT58/'BASIC INPUT ASSUMPTIONS'!$D$7</f>
        <v>0</v>
      </c>
    </row>
    <row r="59" spans="2:73" ht="25" customHeight="1" outlineLevel="1">
      <c r="B59" s="24" t="s">
        <v>80</v>
      </c>
      <c r="C59" s="468">
        <f>C8*('BASIC INPUT ASSUMPTIONS'!$D$14/12)</f>
        <v>0</v>
      </c>
      <c r="D59" s="468">
        <f>D8*('BASIC INPUT ASSUMPTIONS'!$D$14/12)</f>
        <v>0</v>
      </c>
      <c r="E59" s="468">
        <f>E8*('BASIC INPUT ASSUMPTIONS'!$D$14/12)</f>
        <v>0</v>
      </c>
      <c r="F59" s="468">
        <f>F8*('BASIC INPUT ASSUMPTIONS'!$D$14/12)</f>
        <v>0</v>
      </c>
      <c r="G59" s="468">
        <f>G8*('BASIC INPUT ASSUMPTIONS'!$D$14/12)</f>
        <v>0</v>
      </c>
      <c r="H59" s="468">
        <f>H8*('BASIC INPUT ASSUMPTIONS'!$D$14/12)</f>
        <v>0</v>
      </c>
      <c r="I59" s="468">
        <f>I8*('BASIC INPUT ASSUMPTIONS'!$D$14/12)</f>
        <v>0</v>
      </c>
      <c r="J59" s="468">
        <f>J8*('BASIC INPUT ASSUMPTIONS'!$D$14/12)</f>
        <v>0</v>
      </c>
      <c r="K59" s="468">
        <f ca="1">K8*('BASIC INPUT ASSUMPTIONS'!$D$14/12)</f>
        <v>392341.10169491527</v>
      </c>
      <c r="L59" s="468">
        <f ca="1">L8*('BASIC INPUT ASSUMPTIONS'!$D$14/12)</f>
        <v>736879.32556497166</v>
      </c>
      <c r="M59" s="468">
        <f ca="1">M8*('BASIC INPUT ASSUMPTIONS'!$D$14/12)</f>
        <v>1122120.6190413134</v>
      </c>
      <c r="N59" s="468">
        <f ca="1">N8*('BASIC INPUT ASSUMPTIONS'!$D$14/12)</f>
        <v>1470911.2491784736</v>
      </c>
      <c r="O59" s="468">
        <f ca="1">O8*('BASIC INPUT ASSUMPTIONS'!$D$14/12)</f>
        <v>1853558.4245846425</v>
      </c>
      <c r="P59" s="468">
        <f ca="1">P8*('BASIC INPUT ASSUMPTIONS'!$D$14/12)</f>
        <v>2371456.9545800425</v>
      </c>
      <c r="Q59" s="468">
        <f ca="1">Q8*('BASIC INPUT ASSUMPTIONS'!$D$14/12)</f>
        <v>3045665.6492592618</v>
      </c>
      <c r="R59" s="468">
        <f ca="1">R8*('BASIC INPUT ASSUMPTIONS'!$D$14/12)</f>
        <v>3728356.1992026637</v>
      </c>
      <c r="S59" s="468">
        <f ca="1">S8*('BASIC INPUT ASSUMPTIONS'!$D$14/12)</f>
        <v>4437589.0059348494</v>
      </c>
      <c r="T59" s="468">
        <f ca="1">T8*('BASIC INPUT ASSUMPTIONS'!$D$14/12)</f>
        <v>5036506.2541843057</v>
      </c>
      <c r="U59" s="468">
        <f ca="1">U8*('BASIC INPUT ASSUMPTIONS'!$D$14/12)</f>
        <v>5771840.615607501</v>
      </c>
      <c r="V59" s="468">
        <f ca="1">V8*('BASIC INPUT ASSUMPTIONS'!$D$14/12)</f>
        <v>6614401.187861369</v>
      </c>
      <c r="W59" s="468">
        <f ca="1">W8*('BASIC INPUT ASSUMPTIONS'!$D$14/12)</f>
        <v>7260938.1871808181</v>
      </c>
      <c r="X59" s="468">
        <f ca="1">X8*('BASIC INPUT ASSUMPTIONS'!$D$14/12)</f>
        <v>7862220.3776750499</v>
      </c>
      <c r="Y59" s="468">
        <f ca="1">Y8*('BASIC INPUT ASSUMPTIONS'!$D$14/12)</f>
        <v>8642897.1448853258</v>
      </c>
      <c r="Z59" s="468">
        <f ca="1">Z8*('BASIC INPUT ASSUMPTIONS'!$D$14/12)</f>
        <v>9373991.8461445291</v>
      </c>
      <c r="AA59" s="468">
        <f ca="1">AA8*('BASIC INPUT ASSUMPTIONS'!$D$14/12)</f>
        <v>10236222.959919058</v>
      </c>
      <c r="AB59" s="468">
        <f ca="1">AB8*('BASIC INPUT ASSUMPTIONS'!$D$14/12)</f>
        <v>11501723.727439804</v>
      </c>
      <c r="AC59" s="468">
        <f ca="1">AC8*('BASIC INPUT ASSUMPTIONS'!$D$14/12)</f>
        <v>13188028.372333447</v>
      </c>
      <c r="AD59" s="468">
        <f ca="1">AD8*('BASIC INPUT ASSUMPTIONS'!$D$14/12)</f>
        <v>14821865.727675706</v>
      </c>
      <c r="AE59" s="468">
        <f ca="1">AE8*('BASIC INPUT ASSUMPTIONS'!$D$14/12)</f>
        <v>16414802.823332699</v>
      </c>
      <c r="AF59" s="468">
        <f ca="1">AF8*('BASIC INPUT ASSUMPTIONS'!$D$14/12)</f>
        <v>17597536.333203375</v>
      </c>
      <c r="AG59" s="468">
        <f ca="1">AG8*('BASIC INPUT ASSUMPTIONS'!$D$14/12)</f>
        <v>18955114.532362923</v>
      </c>
      <c r="AH59" s="468">
        <f ca="1">AH8*('BASIC INPUT ASSUMPTIONS'!$D$14/12)</f>
        <v>20373273.183587059</v>
      </c>
      <c r="AI59" s="468">
        <f ca="1">AI8*('BASIC INPUT ASSUMPTIONS'!$D$14/12)</f>
        <v>26741970.457270198</v>
      </c>
      <c r="AJ59" s="468">
        <f ca="1">AJ8*('BASIC INPUT ASSUMPTIONS'!$D$14/12)</f>
        <v>27557012.958268199</v>
      </c>
      <c r="AK59" s="468">
        <f ca="1">AK8*('BASIC INPUT ASSUMPTIONS'!$D$14/12)</f>
        <v>28599194.660159897</v>
      </c>
      <c r="AL59" s="468">
        <f ca="1">AL8*('BASIC INPUT ASSUMPTIONS'!$D$14/12)</f>
        <v>29395524.150273036</v>
      </c>
      <c r="AM59" s="468">
        <f ca="1">AM8*('BASIC INPUT ASSUMPTIONS'!$D$14/12)</f>
        <v>30306912.476899713</v>
      </c>
      <c r="AN59" s="468">
        <f ca="1">AN8*('BASIC INPUT ASSUMPTIONS'!$D$14/12)</f>
        <v>31787542.516984601</v>
      </c>
      <c r="AO59" s="468">
        <f ca="1">AO8*('BASIC INPUT ASSUMPTIONS'!$D$14/12)</f>
        <v>33817428.992313452</v>
      </c>
      <c r="AP59" s="468">
        <f ca="1">AP8*('BASIC INPUT ASSUMPTIONS'!$D$14/12)</f>
        <v>35636656.560640275</v>
      </c>
      <c r="AQ59" s="468">
        <f ca="1">AQ8*('BASIC INPUT ASSUMPTIONS'!$D$14/12)</f>
        <v>37295231.137913875</v>
      </c>
      <c r="AR59" s="468">
        <f ca="1">AR8*('BASIC INPUT ASSUMPTIONS'!$D$14/12)</f>
        <v>38292406.127206251</v>
      </c>
      <c r="AS59" s="468">
        <f ca="1">AS8*('BASIC INPUT ASSUMPTIONS'!$D$14/12)</f>
        <v>39493244.943592198</v>
      </c>
      <c r="AT59" s="468">
        <f ca="1">AT8*('BASIC INPUT ASSUMPTIONS'!$D$14/12)</f>
        <v>40745459.598159574</v>
      </c>
      <c r="AU59" s="468">
        <f ca="1">AU8*('BASIC INPUT ASSUMPTIONS'!$D$14/12)</f>
        <v>41228583.308928058</v>
      </c>
      <c r="AV59" s="468">
        <f ca="1">AV8*('BASIC INPUT ASSUMPTIONS'!$D$14/12)</f>
        <v>41425441.395609468</v>
      </c>
      <c r="AW59" s="468">
        <f ca="1">AW8*('BASIC INPUT ASSUMPTIONS'!$D$14/12)</f>
        <v>41867133.110037893</v>
      </c>
      <c r="AX59" s="468">
        <f ca="1">AX8*('BASIC INPUT ASSUMPTIONS'!$D$14/12)</f>
        <v>42065333.355645955</v>
      </c>
      <c r="AY59" s="468">
        <f ca="1">AY8*('BASIC INPUT ASSUMPTIONS'!$D$14/12)</f>
        <v>42397063.488317885</v>
      </c>
      <c r="AZ59" s="468">
        <f ca="1">AZ8*('BASIC INPUT ASSUMPTIONS'!$D$14/12)</f>
        <v>43326514.604895942</v>
      </c>
      <c r="BA59" s="468">
        <f ca="1">BA8*('BASIC INPUT ASSUMPTIONS'!$D$14/12)</f>
        <v>44829968.90293853</v>
      </c>
      <c r="BB59" s="468">
        <f ca="1">BB8*('BASIC INPUT ASSUMPTIONS'!$D$14/12)</f>
        <v>46135508.812489383</v>
      </c>
      <c r="BC59" s="468">
        <f ca="1">BC8*('BASIC INPUT ASSUMPTIONS'!$D$14/12)</f>
        <v>47296516.35489022</v>
      </c>
      <c r="BD59" s="468">
        <f ca="1">BD8*('BASIC INPUT ASSUMPTIONS'!$D$14/12)</f>
        <v>47809469.71140822</v>
      </c>
      <c r="BE59" s="468">
        <f ca="1">BE8*('BASIC INPUT ASSUMPTIONS'!$D$14/12)</f>
        <v>48547561.20249109</v>
      </c>
      <c r="BF59" s="468">
        <f ca="1">BF8*('BASIC INPUT ASSUMPTIONS'!$D$14/12)</f>
        <v>49356775.695563301</v>
      </c>
      <c r="BG59" s="468">
        <f ca="1">BG8*('BASIC INPUT ASSUMPTIONS'!$D$14/12)</f>
        <v>54472385.244065486</v>
      </c>
      <c r="BH59" s="468">
        <f ca="1">BH8*('BASIC INPUT ASSUMPTIONS'!$D$14/12)</f>
        <v>54241254.905699939</v>
      </c>
      <c r="BI59" s="468">
        <f ca="1">BI8*('BASIC INPUT ASSUMPTIONS'!$D$14/12)</f>
        <v>54301568.433053441</v>
      </c>
      <c r="BJ59" s="468">
        <f ca="1">BJ8*('BASIC INPUT ASSUMPTIONS'!$D$14/12)</f>
        <v>54113549.117119811</v>
      </c>
      <c r="BK59" s="468">
        <f ca="1">BK8*('BASIC INPUT ASSUMPTIONS'!$D$14/12)</f>
        <v>54092456.82706821</v>
      </c>
      <c r="BL59" s="468">
        <f ca="1">BL8*('BASIC INPUT ASSUMPTIONS'!$D$14/12)</f>
        <v>54749201.828089885</v>
      </c>
      <c r="BM59" s="468">
        <f ca="1">BM8*('BASIC INPUT ASSUMPTIONS'!$D$14/12)</f>
        <v>56056636.93753352</v>
      </c>
      <c r="BN59" s="468">
        <f ca="1">BN8*('BASIC INPUT ASSUMPTIONS'!$D$14/12)</f>
        <v>57163035.370614402</v>
      </c>
      <c r="BO59" s="468">
        <f ca="1">BO8*('BASIC INPUT ASSUMPTIONS'!$D$14/12)</f>
        <v>58126416.818826526</v>
      </c>
      <c r="BP59" s="468">
        <f ca="1">BP8*('BASIC INPUT ASSUMPTIONS'!$D$14/12)</f>
        <v>58391241.329633221</v>
      </c>
      <c r="BQ59" s="468">
        <f ca="1">BQ8*('BASIC INPUT ASSUMPTIONS'!$D$14/12)</f>
        <v>58919073.677965291</v>
      </c>
      <c r="BR59" s="468">
        <f ca="1">BR8*('BASIC INPUT ASSUMPTIONS'!$D$14/12)</f>
        <v>59539381.291262642</v>
      </c>
      <c r="BT59" s="469">
        <f t="shared" ca="1" si="27"/>
        <v>1802930898.1062639</v>
      </c>
      <c r="BU59" s="512">
        <f ca="1">BT59/'BASIC INPUT ASSUMPTIONS'!$D$7</f>
        <v>12019539.320708426</v>
      </c>
    </row>
    <row r="60" spans="2:73" ht="25" customHeight="1" outlineLevel="1">
      <c r="B60" s="24" t="s">
        <v>81</v>
      </c>
      <c r="C60" s="468">
        <v>0</v>
      </c>
      <c r="D60" s="468">
        <v>0</v>
      </c>
      <c r="E60" s="468">
        <v>0</v>
      </c>
      <c r="F60" s="468">
        <v>0</v>
      </c>
      <c r="G60" s="468">
        <v>0</v>
      </c>
      <c r="H60" s="468">
        <v>0</v>
      </c>
      <c r="I60" s="468">
        <v>0</v>
      </c>
      <c r="J60" s="468">
        <v>0</v>
      </c>
      <c r="K60" s="468">
        <v>0</v>
      </c>
      <c r="L60" s="468">
        <v>0</v>
      </c>
      <c r="M60" s="468">
        <v>0</v>
      </c>
      <c r="N60" s="468">
        <v>0</v>
      </c>
      <c r="O60" s="468">
        <v>0</v>
      </c>
      <c r="P60" s="468">
        <v>0</v>
      </c>
      <c r="Q60" s="468">
        <v>0</v>
      </c>
      <c r="R60" s="468">
        <v>0</v>
      </c>
      <c r="S60" s="468">
        <v>0</v>
      </c>
      <c r="T60" s="468">
        <v>0</v>
      </c>
      <c r="U60" s="468">
        <v>0</v>
      </c>
      <c r="V60" s="468">
        <v>0</v>
      </c>
      <c r="W60" s="468">
        <v>0</v>
      </c>
      <c r="X60" s="468">
        <v>0</v>
      </c>
      <c r="Y60" s="468">
        <v>0</v>
      </c>
      <c r="Z60" s="468">
        <v>0</v>
      </c>
      <c r="AA60" s="468">
        <v>0</v>
      </c>
      <c r="AB60" s="468">
        <v>0</v>
      </c>
      <c r="AC60" s="468">
        <v>0</v>
      </c>
      <c r="AD60" s="468">
        <v>0</v>
      </c>
      <c r="AE60" s="468">
        <v>0</v>
      </c>
      <c r="AF60" s="468">
        <v>0</v>
      </c>
      <c r="AG60" s="468">
        <v>0</v>
      </c>
      <c r="AH60" s="468">
        <v>0</v>
      </c>
      <c r="AI60" s="468">
        <v>0</v>
      </c>
      <c r="AJ60" s="468">
        <v>0</v>
      </c>
      <c r="AK60" s="468">
        <v>0</v>
      </c>
      <c r="AL60" s="468">
        <v>0</v>
      </c>
      <c r="AM60" s="468">
        <v>0</v>
      </c>
      <c r="AN60" s="468">
        <v>0</v>
      </c>
      <c r="AO60" s="468">
        <v>0</v>
      </c>
      <c r="AP60" s="468">
        <v>0</v>
      </c>
      <c r="AQ60" s="468">
        <v>0</v>
      </c>
      <c r="AR60" s="468">
        <v>0</v>
      </c>
      <c r="AS60" s="468">
        <v>0</v>
      </c>
      <c r="AT60" s="468">
        <v>0</v>
      </c>
      <c r="AU60" s="468">
        <v>0</v>
      </c>
      <c r="AV60" s="468">
        <v>0</v>
      </c>
      <c r="AW60" s="468">
        <v>0</v>
      </c>
      <c r="AX60" s="468">
        <v>0</v>
      </c>
      <c r="AY60" s="468">
        <v>0</v>
      </c>
      <c r="AZ60" s="468">
        <v>0</v>
      </c>
      <c r="BA60" s="468">
        <v>0</v>
      </c>
      <c r="BB60" s="468">
        <v>0</v>
      </c>
      <c r="BC60" s="468">
        <v>0</v>
      </c>
      <c r="BD60" s="468">
        <v>0</v>
      </c>
      <c r="BE60" s="468">
        <v>0</v>
      </c>
      <c r="BF60" s="468">
        <v>0</v>
      </c>
      <c r="BG60" s="468">
        <v>0</v>
      </c>
      <c r="BH60" s="468">
        <v>0</v>
      </c>
      <c r="BI60" s="468">
        <v>0</v>
      </c>
      <c r="BJ60" s="468">
        <v>0</v>
      </c>
      <c r="BK60" s="468">
        <v>0</v>
      </c>
      <c r="BL60" s="468">
        <v>0</v>
      </c>
      <c r="BM60" s="468">
        <v>0</v>
      </c>
      <c r="BN60" s="468">
        <v>0</v>
      </c>
      <c r="BO60" s="468">
        <v>0</v>
      </c>
      <c r="BP60" s="468">
        <v>0</v>
      </c>
      <c r="BQ60" s="468">
        <v>0</v>
      </c>
      <c r="BR60" s="472">
        <v>0</v>
      </c>
      <c r="BT60" s="469">
        <f t="shared" si="27"/>
        <v>0</v>
      </c>
      <c r="BU60" s="512">
        <f>BT60/'BASIC INPUT ASSUMPTIONS'!$D$7</f>
        <v>0</v>
      </c>
    </row>
    <row r="61" spans="2:73" ht="25" customHeight="1">
      <c r="B61" s="49" t="s">
        <v>23</v>
      </c>
      <c r="C61" s="470">
        <f t="shared" ref="C61:AH61" si="28">C46-C48-C56</f>
        <v>-1648500000</v>
      </c>
      <c r="D61" s="470">
        <f t="shared" si="28"/>
        <v>-91500000</v>
      </c>
      <c r="E61" s="470">
        <f t="shared" si="28"/>
        <v>-91500000</v>
      </c>
      <c r="F61" s="470">
        <f t="shared" si="28"/>
        <v>-151500000</v>
      </c>
      <c r="G61" s="470">
        <f>G46-G48-G56</f>
        <v>-249000000</v>
      </c>
      <c r="H61" s="470">
        <f t="shared" si="28"/>
        <v>-139500000</v>
      </c>
      <c r="I61" s="470">
        <f t="shared" si="28"/>
        <v>-81000000</v>
      </c>
      <c r="J61" s="470">
        <f t="shared" ca="1" si="28"/>
        <v>-216000000</v>
      </c>
      <c r="K61" s="470">
        <f t="shared" ca="1" si="28"/>
        <v>-370385036.37025243</v>
      </c>
      <c r="L61" s="470">
        <f t="shared" ca="1" si="28"/>
        <v>-207067837.3056691</v>
      </c>
      <c r="M61" s="470">
        <f t="shared" ca="1" si="28"/>
        <v>-202502894.17932636</v>
      </c>
      <c r="N61" s="470">
        <f t="shared" ca="1" si="28"/>
        <v>-328559522.718005</v>
      </c>
      <c r="O61" s="470">
        <f t="shared" ca="1" si="28"/>
        <v>-323620721.49613976</v>
      </c>
      <c r="P61" s="470">
        <f t="shared" ca="1" si="28"/>
        <v>-322834785.81582981</v>
      </c>
      <c r="Q61" s="470">
        <f t="shared" ca="1" si="28"/>
        <v>-185525946.67567292</v>
      </c>
      <c r="R61" s="470">
        <f t="shared" ca="1" si="28"/>
        <v>-308305458.65777838</v>
      </c>
      <c r="S61" s="470">
        <f t="shared" ca="1" si="28"/>
        <v>-296820254.70607525</v>
      </c>
      <c r="T61" s="470">
        <f t="shared" ca="1" si="28"/>
        <v>-278411939.51664084</v>
      </c>
      <c r="U61" s="470">
        <f t="shared" ca="1" si="28"/>
        <v>-273739401.06702256</v>
      </c>
      <c r="V61" s="470">
        <f t="shared" ca="1" si="28"/>
        <v>-265138024.68153784</v>
      </c>
      <c r="W61" s="470">
        <f t="shared" ca="1" si="28"/>
        <v>-385331995.8298372</v>
      </c>
      <c r="X61" s="470">
        <f t="shared" ca="1" si="28"/>
        <v>-371295947.0906806</v>
      </c>
      <c r="Y61" s="470">
        <f t="shared" ca="1" si="28"/>
        <v>-368711265.8490895</v>
      </c>
      <c r="Z61" s="470">
        <f t="shared" ca="1" si="28"/>
        <v>-351970174.78459179</v>
      </c>
      <c r="AA61" s="470">
        <f t="shared" ca="1" si="28"/>
        <v>-344700930.08547294</v>
      </c>
      <c r="AB61" s="470">
        <f t="shared" ca="1" si="28"/>
        <v>-347796947.86617142</v>
      </c>
      <c r="AC61" s="470">
        <f t="shared" ca="1" si="28"/>
        <v>-344145001.67197078</v>
      </c>
      <c r="AD61" s="470">
        <f t="shared" ca="1" si="28"/>
        <v>-310299509.14988494</v>
      </c>
      <c r="AE61" s="470">
        <f t="shared" ca="1" si="28"/>
        <v>-278046134.32693809</v>
      </c>
      <c r="AF61" s="470">
        <f t="shared" ca="1" si="28"/>
        <v>-229249665.41616216</v>
      </c>
      <c r="AG61" s="470">
        <f t="shared" ca="1" si="28"/>
        <v>-215796551.47180748</v>
      </c>
      <c r="AH61" s="470">
        <f t="shared" ca="1" si="28"/>
        <v>-193711840.00961074</v>
      </c>
      <c r="AI61" s="470">
        <f t="shared" ref="AI61:BQ61" ca="1" si="29">AI46-AI48-AI56</f>
        <v>371077740.8617534</v>
      </c>
      <c r="AJ61" s="470">
        <f t="shared" ca="1" si="29"/>
        <v>414299729.33162415</v>
      </c>
      <c r="AK61" s="470">
        <f t="shared" ca="1" si="29"/>
        <v>439624743.67839974</v>
      </c>
      <c r="AL61" s="470">
        <f t="shared" ca="1" si="29"/>
        <v>480837792.58801377</v>
      </c>
      <c r="AM61" s="470">
        <f t="shared" ca="1" si="29"/>
        <v>507285133.49754667</v>
      </c>
      <c r="AN61" s="470">
        <f t="shared" ca="1" si="29"/>
        <v>530577496.65537238</v>
      </c>
      <c r="AO61" s="470">
        <f t="shared" ca="1" si="29"/>
        <v>574854273.67780483</v>
      </c>
      <c r="AP61" s="470">
        <f t="shared" ca="1" si="29"/>
        <v>651344464.29543936</v>
      </c>
      <c r="AQ61" s="470">
        <f t="shared" ca="1" si="29"/>
        <v>719323988.61081481</v>
      </c>
      <c r="AR61" s="470">
        <f t="shared" ca="1" si="29"/>
        <v>789554225.28130794</v>
      </c>
      <c r="AS61" s="470">
        <f t="shared" ca="1" si="29"/>
        <v>821748525.82273245</v>
      </c>
      <c r="AT61" s="470">
        <f t="shared" ca="1" si="29"/>
        <v>863814817.49207819</v>
      </c>
      <c r="AU61" s="470">
        <f t="shared" ca="1" si="29"/>
        <v>897518663.34702587</v>
      </c>
      <c r="AV61" s="470">
        <f t="shared" ca="1" si="29"/>
        <v>918969606.74444532</v>
      </c>
      <c r="AW61" s="470">
        <f t="shared" ca="1" si="29"/>
        <v>921458646.14713621</v>
      </c>
      <c r="AX61" s="470">
        <f t="shared" ca="1" si="29"/>
        <v>940762431.89726639</v>
      </c>
      <c r="AY61" s="470">
        <f t="shared" ca="1" si="29"/>
        <v>945151124.05976093</v>
      </c>
      <c r="AZ61" s="470">
        <f t="shared" ca="1" si="29"/>
        <v>946914246.55953252</v>
      </c>
      <c r="BA61" s="470">
        <f t="shared" ca="1" si="29"/>
        <v>970778119.27673197</v>
      </c>
      <c r="BB61" s="470">
        <f t="shared" ca="1" si="29"/>
        <v>1027957140.2838558</v>
      </c>
      <c r="BC61" s="470">
        <f t="shared" ca="1" si="29"/>
        <v>1077077660.9357347</v>
      </c>
      <c r="BD61" s="470">
        <f t="shared" ca="1" si="29"/>
        <v>1129067305.5949407</v>
      </c>
      <c r="BE61" s="470">
        <f t="shared" ca="1" si="29"/>
        <v>1089411970.131547</v>
      </c>
      <c r="BF61" s="470">
        <f t="shared" ca="1" si="29"/>
        <v>1168433641.040689</v>
      </c>
      <c r="BG61" s="470">
        <f t="shared" ca="1" si="29"/>
        <v>1875992238.5533271</v>
      </c>
      <c r="BH61" s="470">
        <f t="shared" ca="1" si="29"/>
        <v>1879049535.3648705</v>
      </c>
      <c r="BI61" s="470">
        <f t="shared" ca="1" si="29"/>
        <v>1867388505.5954509</v>
      </c>
      <c r="BJ61" s="470">
        <f t="shared" ca="1" si="29"/>
        <v>1870252753.8766062</v>
      </c>
      <c r="BK61" s="470">
        <f t="shared" ca="1" si="29"/>
        <v>1860899280.0329566</v>
      </c>
      <c r="BL61" s="470">
        <f t="shared" ca="1" si="29"/>
        <v>1857911716.5709093</v>
      </c>
      <c r="BM61" s="470">
        <f t="shared" ca="1" si="29"/>
        <v>1831689302.0498524</v>
      </c>
      <c r="BN61" s="470">
        <f t="shared" ca="1" si="29"/>
        <v>1890951503.2080536</v>
      </c>
      <c r="BO61" s="470">
        <f t="shared" ca="1" si="29"/>
        <v>1940958282.8461697</v>
      </c>
      <c r="BP61" s="470">
        <f t="shared" ca="1" si="29"/>
        <v>2039809432.2972338</v>
      </c>
      <c r="BQ61" s="470">
        <f t="shared" ca="1" si="29"/>
        <v>2050753308.2727005</v>
      </c>
      <c r="BR61" s="470">
        <f ca="1">BR46-BR48-BR56</f>
        <v>2020009028.7790737</v>
      </c>
    </row>
    <row r="62" spans="2:73" s="45" customFormat="1" ht="25" customHeight="1">
      <c r="B62" s="48" t="s">
        <v>70</v>
      </c>
      <c r="C62" s="225">
        <f t="shared" ref="C62:AH62" si="30">IF(C61&gt;0,C61/C8,0)</f>
        <v>0</v>
      </c>
      <c r="D62" s="225">
        <f t="shared" si="30"/>
        <v>0</v>
      </c>
      <c r="E62" s="225">
        <f t="shared" si="30"/>
        <v>0</v>
      </c>
      <c r="F62" s="225">
        <f t="shared" si="30"/>
        <v>0</v>
      </c>
      <c r="G62" s="225">
        <f t="shared" si="30"/>
        <v>0</v>
      </c>
      <c r="H62" s="225">
        <f t="shared" si="30"/>
        <v>0</v>
      </c>
      <c r="I62" s="225">
        <f t="shared" si="30"/>
        <v>0</v>
      </c>
      <c r="J62" s="225">
        <f t="shared" ca="1" si="30"/>
        <v>0</v>
      </c>
      <c r="K62" s="225">
        <f t="shared" ca="1" si="30"/>
        <v>0</v>
      </c>
      <c r="L62" s="225">
        <f t="shared" ca="1" si="30"/>
        <v>0</v>
      </c>
      <c r="M62" s="225">
        <f t="shared" ca="1" si="30"/>
        <v>0</v>
      </c>
      <c r="N62" s="225">
        <f t="shared" ca="1" si="30"/>
        <v>0</v>
      </c>
      <c r="O62" s="225">
        <f t="shared" ca="1" si="30"/>
        <v>0</v>
      </c>
      <c r="P62" s="225">
        <f t="shared" ca="1" si="30"/>
        <v>0</v>
      </c>
      <c r="Q62" s="225">
        <f t="shared" ca="1" si="30"/>
        <v>0</v>
      </c>
      <c r="R62" s="225">
        <f t="shared" ca="1" si="30"/>
        <v>0</v>
      </c>
      <c r="S62" s="225">
        <f t="shared" ca="1" si="30"/>
        <v>0</v>
      </c>
      <c r="T62" s="225">
        <f t="shared" ca="1" si="30"/>
        <v>0</v>
      </c>
      <c r="U62" s="225">
        <f t="shared" ca="1" si="30"/>
        <v>0</v>
      </c>
      <c r="V62" s="225">
        <f t="shared" ca="1" si="30"/>
        <v>0</v>
      </c>
      <c r="W62" s="225">
        <f t="shared" ca="1" si="30"/>
        <v>0</v>
      </c>
      <c r="X62" s="225">
        <f t="shared" ca="1" si="30"/>
        <v>0</v>
      </c>
      <c r="Y62" s="225">
        <f t="shared" ca="1" si="30"/>
        <v>0</v>
      </c>
      <c r="Z62" s="225">
        <f t="shared" ca="1" si="30"/>
        <v>0</v>
      </c>
      <c r="AA62" s="225">
        <f t="shared" ca="1" si="30"/>
        <v>0</v>
      </c>
      <c r="AB62" s="225">
        <f t="shared" ca="1" si="30"/>
        <v>0</v>
      </c>
      <c r="AC62" s="225">
        <f t="shared" ca="1" si="30"/>
        <v>0</v>
      </c>
      <c r="AD62" s="225">
        <f t="shared" ca="1" si="30"/>
        <v>0</v>
      </c>
      <c r="AE62" s="225">
        <f t="shared" ca="1" si="30"/>
        <v>0</v>
      </c>
      <c r="AF62" s="225">
        <f t="shared" ca="1" si="30"/>
        <v>0</v>
      </c>
      <c r="AG62" s="225">
        <f t="shared" ca="1" si="30"/>
        <v>0</v>
      </c>
      <c r="AH62" s="225">
        <f t="shared" ca="1" si="30"/>
        <v>0</v>
      </c>
      <c r="AI62" s="225">
        <f t="shared" ref="AI62:BN62" ca="1" si="31">IF(AI61&gt;0,AI61/AI8,0)</f>
        <v>5.7817626268833668E-2</v>
      </c>
      <c r="AJ62" s="225">
        <f t="shared" ca="1" si="31"/>
        <v>6.2642815272805435E-2</v>
      </c>
      <c r="AK62" s="225">
        <f t="shared" ca="1" si="31"/>
        <v>6.4049697451040888E-2</v>
      </c>
      <c r="AL62" s="225">
        <f t="shared" ca="1" si="31"/>
        <v>6.8156321765449723E-2</v>
      </c>
      <c r="AM62" s="225">
        <f t="shared" ca="1" si="31"/>
        <v>6.9742770988329997E-2</v>
      </c>
      <c r="AN62" s="225">
        <f t="shared" ca="1" si="31"/>
        <v>6.9547357057128611E-2</v>
      </c>
      <c r="AO62" s="225">
        <f t="shared" ca="1" si="31"/>
        <v>7.0828156122353672E-2</v>
      </c>
      <c r="AP62" s="225">
        <f t="shared" ca="1" si="31"/>
        <v>7.6155720817399353E-2</v>
      </c>
      <c r="AQ62" s="225">
        <f t="shared" ca="1" si="31"/>
        <v>8.0363713923507371E-2</v>
      </c>
      <c r="AR62" s="225">
        <f t="shared" ca="1" si="31"/>
        <v>8.5912837680578225E-2</v>
      </c>
      <c r="AS62" s="225">
        <f t="shared" ca="1" si="31"/>
        <v>8.6697160383211055E-2</v>
      </c>
      <c r="AT62" s="225">
        <f t="shared" ca="1" si="31"/>
        <v>8.8334465771483545E-2</v>
      </c>
      <c r="AU62" s="225">
        <f t="shared" ca="1" si="31"/>
        <v>9.0705544482520453E-2</v>
      </c>
      <c r="AV62" s="225">
        <f t="shared" ca="1" si="31"/>
        <v>9.2432087603722721E-2</v>
      </c>
      <c r="AW62" s="225">
        <f t="shared" ca="1" si="31"/>
        <v>9.1704655666822968E-2</v>
      </c>
      <c r="AX62" s="225">
        <f t="shared" ca="1" si="31"/>
        <v>9.318465238579865E-2</v>
      </c>
      <c r="AY62" s="225">
        <f t="shared" ca="1" si="31"/>
        <v>9.288685016280554E-2</v>
      </c>
      <c r="AZ62" s="225">
        <f t="shared" ca="1" si="31"/>
        <v>9.1063776149802336E-2</v>
      </c>
      <c r="BA62" s="225">
        <f t="shared" ca="1" si="31"/>
        <v>9.022778577155291E-2</v>
      </c>
      <c r="BB62" s="225">
        <f t="shared" ca="1" si="31"/>
        <v>9.2838571881605353E-2</v>
      </c>
      <c r="BC62" s="225">
        <f t="shared" ca="1" si="31"/>
        <v>9.4886979699683738E-2</v>
      </c>
      <c r="BD62" s="225">
        <f t="shared" ca="1" si="31"/>
        <v>9.8399901422102962E-2</v>
      </c>
      <c r="BE62" s="225">
        <f t="shared" ca="1" si="31"/>
        <v>9.350040310535436E-2</v>
      </c>
      <c r="BF62" s="225">
        <f t="shared" ca="1" si="31"/>
        <v>9.8638402442763964E-2</v>
      </c>
      <c r="BG62" s="225">
        <f t="shared" ca="1" si="31"/>
        <v>0.14349719205947781</v>
      </c>
      <c r="BH62" s="225">
        <f t="shared" ca="1" si="31"/>
        <v>0.14434350896991407</v>
      </c>
      <c r="BI62" s="225">
        <f t="shared" ca="1" si="31"/>
        <v>0.14328841071273496</v>
      </c>
      <c r="BJ62" s="225">
        <f t="shared" ca="1" si="31"/>
        <v>0.14400681409665333</v>
      </c>
      <c r="BK62" s="225">
        <f t="shared" ca="1" si="31"/>
        <v>0.14334248164999772</v>
      </c>
      <c r="BL62" s="225">
        <f t="shared" ca="1" si="31"/>
        <v>0.14139564706993896</v>
      </c>
      <c r="BM62" s="225">
        <f t="shared" ca="1" si="31"/>
        <v>0.13614870915366867</v>
      </c>
      <c r="BN62" s="225">
        <f t="shared" ca="1" si="31"/>
        <v>0.13783320891931738</v>
      </c>
      <c r="BO62" s="225">
        <f t="shared" ref="BO62:BR62" ca="1" si="32">IF(BO61&gt;0,BO61/BO8,0)</f>
        <v>0.13913340304001517</v>
      </c>
      <c r="BP62" s="225">
        <f t="shared" ca="1" si="32"/>
        <v>0.14555617887835248</v>
      </c>
      <c r="BQ62" s="225">
        <f t="shared" ca="1" si="32"/>
        <v>0.14502613360555702</v>
      </c>
      <c r="BR62" s="225">
        <f t="shared" ca="1" si="32"/>
        <v>0.14136365047875663</v>
      </c>
      <c r="BT62" s="519"/>
    </row>
    <row r="63" spans="2:73" ht="25" customHeight="1">
      <c r="B63" s="49" t="s">
        <v>24</v>
      </c>
      <c r="C63" s="473">
        <f>C61</f>
        <v>-1648500000</v>
      </c>
      <c r="D63" s="473">
        <f>D61+C63</f>
        <v>-1740000000</v>
      </c>
      <c r="E63" s="473">
        <f t="shared" ref="E63:BP63" si="33">E61+D63</f>
        <v>-1831500000</v>
      </c>
      <c r="F63" s="473">
        <f t="shared" si="33"/>
        <v>-1983000000</v>
      </c>
      <c r="G63" s="473">
        <f t="shared" si="33"/>
        <v>-2232000000</v>
      </c>
      <c r="H63" s="473">
        <f t="shared" si="33"/>
        <v>-2371500000</v>
      </c>
      <c r="I63" s="473">
        <f t="shared" si="33"/>
        <v>-2452500000</v>
      </c>
      <c r="J63" s="473">
        <f t="shared" ca="1" si="33"/>
        <v>-2668500000</v>
      </c>
      <c r="K63" s="473">
        <f ca="1">K61+J63</f>
        <v>-3038885036.3702526</v>
      </c>
      <c r="L63" s="473">
        <f t="shared" ca="1" si="33"/>
        <v>-3245952873.6759219</v>
      </c>
      <c r="M63" s="473">
        <f t="shared" ca="1" si="33"/>
        <v>-3448455767.8552485</v>
      </c>
      <c r="N63" s="473">
        <f t="shared" ca="1" si="33"/>
        <v>-3777015290.5732536</v>
      </c>
      <c r="O63" s="473">
        <f t="shared" ca="1" si="33"/>
        <v>-4100636012.0693932</v>
      </c>
      <c r="P63" s="473">
        <f t="shared" ca="1" si="33"/>
        <v>-4423470797.8852234</v>
      </c>
      <c r="Q63" s="473">
        <f t="shared" ca="1" si="33"/>
        <v>-4608996744.5608959</v>
      </c>
      <c r="R63" s="473">
        <f t="shared" ca="1" si="33"/>
        <v>-4917302203.2186747</v>
      </c>
      <c r="S63" s="473">
        <f t="shared" ca="1" si="33"/>
        <v>-5214122457.9247503</v>
      </c>
      <c r="T63" s="473">
        <f t="shared" ca="1" si="33"/>
        <v>-5492534397.441391</v>
      </c>
      <c r="U63" s="473">
        <f t="shared" ca="1" si="33"/>
        <v>-5766273798.5084133</v>
      </c>
      <c r="V63" s="473">
        <f t="shared" ca="1" si="33"/>
        <v>-6031411823.1899509</v>
      </c>
      <c r="W63" s="473">
        <f t="shared" ca="1" si="33"/>
        <v>-6416743819.0197878</v>
      </c>
      <c r="X63" s="473">
        <f t="shared" ca="1" si="33"/>
        <v>-6788039766.1104679</v>
      </c>
      <c r="Y63" s="473">
        <f t="shared" ca="1" si="33"/>
        <v>-7156751031.9595575</v>
      </c>
      <c r="Z63" s="473">
        <f t="shared" ca="1" si="33"/>
        <v>-7508721206.7441492</v>
      </c>
      <c r="AA63" s="473">
        <f t="shared" ca="1" si="33"/>
        <v>-7853422136.8296223</v>
      </c>
      <c r="AB63" s="473">
        <f t="shared" ca="1" si="33"/>
        <v>-8201219084.6957941</v>
      </c>
      <c r="AC63" s="473">
        <f t="shared" ca="1" si="33"/>
        <v>-8545364086.3677645</v>
      </c>
      <c r="AD63" s="473">
        <f t="shared" ca="1" si="33"/>
        <v>-8855663595.5176487</v>
      </c>
      <c r="AE63" s="473">
        <f t="shared" ca="1" si="33"/>
        <v>-9133709729.8445873</v>
      </c>
      <c r="AF63" s="473">
        <f t="shared" ca="1" si="33"/>
        <v>-9362959395.2607498</v>
      </c>
      <c r="AG63" s="473">
        <f t="shared" ca="1" si="33"/>
        <v>-9578755946.7325573</v>
      </c>
      <c r="AH63" s="473">
        <f t="shared" ca="1" si="33"/>
        <v>-9772467786.7421684</v>
      </c>
      <c r="AI63" s="473">
        <f t="shared" ca="1" si="33"/>
        <v>-9401390045.880415</v>
      </c>
      <c r="AJ63" s="473">
        <f t="shared" ca="1" si="33"/>
        <v>-8987090316.54879</v>
      </c>
      <c r="AK63" s="473">
        <f t="shared" ca="1" si="33"/>
        <v>-8547465572.8703899</v>
      </c>
      <c r="AL63" s="473">
        <f t="shared" ca="1" si="33"/>
        <v>-8066627780.2823763</v>
      </c>
      <c r="AM63" s="473">
        <f t="shared" ca="1" si="33"/>
        <v>-7559342646.7848301</v>
      </c>
      <c r="AN63" s="473">
        <f t="shared" ca="1" si="33"/>
        <v>-7028765150.1294575</v>
      </c>
      <c r="AO63" s="473">
        <f t="shared" ca="1" si="33"/>
        <v>-6453910876.4516525</v>
      </c>
      <c r="AP63" s="473">
        <f t="shared" ca="1" si="33"/>
        <v>-5802566412.1562128</v>
      </c>
      <c r="AQ63" s="473">
        <f t="shared" ca="1" si="33"/>
        <v>-5083242423.5453978</v>
      </c>
      <c r="AR63" s="473">
        <f t="shared" ca="1" si="33"/>
        <v>-4293688198.2640896</v>
      </c>
      <c r="AS63" s="473">
        <f t="shared" ca="1" si="33"/>
        <v>-3471939672.4413571</v>
      </c>
      <c r="AT63" s="473">
        <f t="shared" ca="1" si="33"/>
        <v>-2608124854.9492788</v>
      </c>
      <c r="AU63" s="473">
        <f t="shared" ca="1" si="33"/>
        <v>-1710606191.602253</v>
      </c>
      <c r="AV63" s="473">
        <f t="shared" ca="1" si="33"/>
        <v>-791636584.85780764</v>
      </c>
      <c r="AW63" s="473">
        <f t="shared" ca="1" si="33"/>
        <v>129822061.28932858</v>
      </c>
      <c r="AX63" s="473">
        <f t="shared" ca="1" si="33"/>
        <v>1070584493.186595</v>
      </c>
      <c r="AY63" s="473">
        <f t="shared" ca="1" si="33"/>
        <v>2015735617.246356</v>
      </c>
      <c r="AZ63" s="473">
        <f t="shared" ca="1" si="33"/>
        <v>2962649863.8058887</v>
      </c>
      <c r="BA63" s="473">
        <f t="shared" ca="1" si="33"/>
        <v>3933427983.0826206</v>
      </c>
      <c r="BB63" s="473">
        <f t="shared" ca="1" si="33"/>
        <v>4961385123.3664761</v>
      </c>
      <c r="BC63" s="473">
        <f t="shared" ca="1" si="33"/>
        <v>6038462784.3022108</v>
      </c>
      <c r="BD63" s="473">
        <f t="shared" ca="1" si="33"/>
        <v>7167530089.8971519</v>
      </c>
      <c r="BE63" s="473">
        <f t="shared" ca="1" si="33"/>
        <v>8256942060.0286989</v>
      </c>
      <c r="BF63" s="473">
        <f t="shared" ca="1" si="33"/>
        <v>9425375701.0693874</v>
      </c>
      <c r="BG63" s="473">
        <f t="shared" ca="1" si="33"/>
        <v>11301367939.622715</v>
      </c>
      <c r="BH63" s="473">
        <f t="shared" ca="1" si="33"/>
        <v>13180417474.987585</v>
      </c>
      <c r="BI63" s="473">
        <f t="shared" ca="1" si="33"/>
        <v>15047805980.583036</v>
      </c>
      <c r="BJ63" s="473">
        <f t="shared" ca="1" si="33"/>
        <v>16918058734.459642</v>
      </c>
      <c r="BK63" s="473">
        <f t="shared" ca="1" si="33"/>
        <v>18778958014.492599</v>
      </c>
      <c r="BL63" s="473">
        <f t="shared" ca="1" si="33"/>
        <v>20636869731.063507</v>
      </c>
      <c r="BM63" s="473">
        <f t="shared" ca="1" si="33"/>
        <v>22468559033.113358</v>
      </c>
      <c r="BN63" s="473">
        <f t="shared" ca="1" si="33"/>
        <v>24359510536.321411</v>
      </c>
      <c r="BO63" s="473">
        <f t="shared" ca="1" si="33"/>
        <v>26300468819.16758</v>
      </c>
      <c r="BP63" s="473">
        <f t="shared" ca="1" si="33"/>
        <v>28340278251.464813</v>
      </c>
      <c r="BQ63" s="473">
        <f t="shared" ref="BQ63:BR63" ca="1" si="34">BQ61+BP63</f>
        <v>30391031559.737514</v>
      </c>
      <c r="BR63" s="473">
        <f t="shared" ca="1" si="34"/>
        <v>32411040588.516586</v>
      </c>
    </row>
    <row r="65" spans="2:72" ht="25" customHeight="1">
      <c r="B65" s="51" t="s">
        <v>82</v>
      </c>
      <c r="C65" s="52" t="str">
        <f t="shared" ref="C65:AH65" si="35">IF(C61&gt;0,C6,"")</f>
        <v/>
      </c>
      <c r="D65" s="52" t="str">
        <f t="shared" si="35"/>
        <v/>
      </c>
      <c r="E65" s="52" t="str">
        <f t="shared" si="35"/>
        <v/>
      </c>
      <c r="F65" s="52" t="str">
        <f t="shared" si="35"/>
        <v/>
      </c>
      <c r="G65" s="52" t="str">
        <f t="shared" si="35"/>
        <v/>
      </c>
      <c r="H65" s="52" t="str">
        <f t="shared" si="35"/>
        <v/>
      </c>
      <c r="I65" s="52" t="str">
        <f t="shared" si="35"/>
        <v/>
      </c>
      <c r="J65" s="52" t="str">
        <f t="shared" ca="1" si="35"/>
        <v/>
      </c>
      <c r="K65" s="52" t="str">
        <f t="shared" ca="1" si="35"/>
        <v/>
      </c>
      <c r="L65" s="52" t="str">
        <f t="shared" ca="1" si="35"/>
        <v/>
      </c>
      <c r="M65" s="52" t="str">
        <f t="shared" ca="1" si="35"/>
        <v/>
      </c>
      <c r="N65" s="52" t="str">
        <f t="shared" ca="1" si="35"/>
        <v/>
      </c>
      <c r="O65" s="52" t="str">
        <f t="shared" ca="1" si="35"/>
        <v/>
      </c>
      <c r="P65" s="52" t="str">
        <f t="shared" ca="1" si="35"/>
        <v/>
      </c>
      <c r="Q65" s="52" t="str">
        <f t="shared" ca="1" si="35"/>
        <v/>
      </c>
      <c r="R65" s="52" t="str">
        <f t="shared" ca="1" si="35"/>
        <v/>
      </c>
      <c r="S65" s="52" t="str">
        <f t="shared" ca="1" si="35"/>
        <v/>
      </c>
      <c r="T65" s="52" t="str">
        <f t="shared" ca="1" si="35"/>
        <v/>
      </c>
      <c r="U65" s="52" t="str">
        <f t="shared" ca="1" si="35"/>
        <v/>
      </c>
      <c r="V65" s="52" t="str">
        <f t="shared" ca="1" si="35"/>
        <v/>
      </c>
      <c r="W65" s="52" t="str">
        <f t="shared" ca="1" si="35"/>
        <v/>
      </c>
      <c r="X65" s="52" t="str">
        <f t="shared" ca="1" si="35"/>
        <v/>
      </c>
      <c r="Y65" s="52" t="str">
        <f t="shared" ca="1" si="35"/>
        <v/>
      </c>
      <c r="Z65" s="52" t="str">
        <f t="shared" ca="1" si="35"/>
        <v/>
      </c>
      <c r="AA65" s="52" t="str">
        <f t="shared" ca="1" si="35"/>
        <v/>
      </c>
      <c r="AB65" s="52" t="str">
        <f t="shared" ca="1" si="35"/>
        <v/>
      </c>
      <c r="AC65" s="52" t="str">
        <f t="shared" ca="1" si="35"/>
        <v/>
      </c>
      <c r="AD65" s="52" t="str">
        <f t="shared" ca="1" si="35"/>
        <v/>
      </c>
      <c r="AE65" s="52" t="str">
        <f t="shared" ca="1" si="35"/>
        <v/>
      </c>
      <c r="AF65" s="52" t="str">
        <f t="shared" ca="1" si="35"/>
        <v/>
      </c>
      <c r="AG65" s="52" t="str">
        <f t="shared" ca="1" si="35"/>
        <v/>
      </c>
      <c r="AH65" s="52" t="str">
        <f t="shared" ca="1" si="35"/>
        <v/>
      </c>
      <c r="AI65" s="52">
        <f t="shared" ref="AI65:BR65" ca="1" si="36">IF(AI61&gt;0,AI6,"")</f>
        <v>25</v>
      </c>
      <c r="AJ65" s="52">
        <f t="shared" ca="1" si="36"/>
        <v>26</v>
      </c>
      <c r="AK65" s="52">
        <f t="shared" ca="1" si="36"/>
        <v>27</v>
      </c>
      <c r="AL65" s="52">
        <f t="shared" ca="1" si="36"/>
        <v>28</v>
      </c>
      <c r="AM65" s="52">
        <f t="shared" ca="1" si="36"/>
        <v>29</v>
      </c>
      <c r="AN65" s="52">
        <f t="shared" ca="1" si="36"/>
        <v>30</v>
      </c>
      <c r="AO65" s="52">
        <f t="shared" ca="1" si="36"/>
        <v>31</v>
      </c>
      <c r="AP65" s="52">
        <f t="shared" ca="1" si="36"/>
        <v>32</v>
      </c>
      <c r="AQ65" s="52">
        <f t="shared" ca="1" si="36"/>
        <v>33</v>
      </c>
      <c r="AR65" s="52">
        <f t="shared" ca="1" si="36"/>
        <v>34</v>
      </c>
      <c r="AS65" s="52">
        <f t="shared" ca="1" si="36"/>
        <v>35</v>
      </c>
      <c r="AT65" s="52">
        <f t="shared" ca="1" si="36"/>
        <v>36</v>
      </c>
      <c r="AU65" s="52">
        <f t="shared" ca="1" si="36"/>
        <v>37</v>
      </c>
      <c r="AV65" s="52">
        <f t="shared" ca="1" si="36"/>
        <v>38</v>
      </c>
      <c r="AW65" s="52">
        <f t="shared" ca="1" si="36"/>
        <v>39</v>
      </c>
      <c r="AX65" s="52">
        <f t="shared" ca="1" si="36"/>
        <v>40</v>
      </c>
      <c r="AY65" s="52">
        <f t="shared" ca="1" si="36"/>
        <v>41</v>
      </c>
      <c r="AZ65" s="52">
        <f t="shared" ca="1" si="36"/>
        <v>42</v>
      </c>
      <c r="BA65" s="52">
        <f t="shared" ca="1" si="36"/>
        <v>43</v>
      </c>
      <c r="BB65" s="52">
        <f t="shared" ca="1" si="36"/>
        <v>44</v>
      </c>
      <c r="BC65" s="52">
        <f t="shared" ca="1" si="36"/>
        <v>45</v>
      </c>
      <c r="BD65" s="52">
        <f t="shared" ca="1" si="36"/>
        <v>46</v>
      </c>
      <c r="BE65" s="52">
        <f t="shared" ca="1" si="36"/>
        <v>47</v>
      </c>
      <c r="BF65" s="52">
        <f t="shared" ca="1" si="36"/>
        <v>48</v>
      </c>
      <c r="BG65" s="52">
        <f t="shared" ca="1" si="36"/>
        <v>49</v>
      </c>
      <c r="BH65" s="52">
        <f t="shared" ca="1" si="36"/>
        <v>50</v>
      </c>
      <c r="BI65" s="52">
        <f t="shared" ca="1" si="36"/>
        <v>51</v>
      </c>
      <c r="BJ65" s="52">
        <f t="shared" ca="1" si="36"/>
        <v>52</v>
      </c>
      <c r="BK65" s="52">
        <f t="shared" ca="1" si="36"/>
        <v>53</v>
      </c>
      <c r="BL65" s="52">
        <f t="shared" ca="1" si="36"/>
        <v>54</v>
      </c>
      <c r="BM65" s="52">
        <f t="shared" ca="1" si="36"/>
        <v>55</v>
      </c>
      <c r="BN65" s="52">
        <f t="shared" ca="1" si="36"/>
        <v>56</v>
      </c>
      <c r="BO65" s="52">
        <f t="shared" ca="1" si="36"/>
        <v>57</v>
      </c>
      <c r="BP65" s="52">
        <f t="shared" ca="1" si="36"/>
        <v>58</v>
      </c>
      <c r="BQ65" s="52">
        <f t="shared" ca="1" si="36"/>
        <v>59</v>
      </c>
      <c r="BR65" s="52">
        <f t="shared" ca="1" si="36"/>
        <v>60</v>
      </c>
    </row>
    <row r="66" spans="2:72" ht="25" customHeight="1">
      <c r="B66" s="53" t="s">
        <v>83</v>
      </c>
      <c r="C66" s="54" t="str">
        <f t="shared" ref="C66:AH66" si="37">IF(C63&gt;0,C6,"")</f>
        <v/>
      </c>
      <c r="D66" s="54" t="str">
        <f t="shared" si="37"/>
        <v/>
      </c>
      <c r="E66" s="54" t="str">
        <f t="shared" si="37"/>
        <v/>
      </c>
      <c r="F66" s="54" t="str">
        <f t="shared" si="37"/>
        <v/>
      </c>
      <c r="G66" s="54" t="str">
        <f t="shared" si="37"/>
        <v/>
      </c>
      <c r="H66" s="54" t="str">
        <f t="shared" si="37"/>
        <v/>
      </c>
      <c r="I66" s="54" t="str">
        <f t="shared" si="37"/>
        <v/>
      </c>
      <c r="J66" s="54" t="str">
        <f t="shared" ca="1" si="37"/>
        <v/>
      </c>
      <c r="K66" s="54" t="str">
        <f t="shared" ca="1" si="37"/>
        <v/>
      </c>
      <c r="L66" s="54" t="str">
        <f t="shared" ca="1" si="37"/>
        <v/>
      </c>
      <c r="M66" s="54" t="str">
        <f t="shared" ca="1" si="37"/>
        <v/>
      </c>
      <c r="N66" s="54" t="str">
        <f t="shared" ca="1" si="37"/>
        <v/>
      </c>
      <c r="O66" s="54" t="str">
        <f t="shared" ca="1" si="37"/>
        <v/>
      </c>
      <c r="P66" s="54" t="str">
        <f t="shared" ca="1" si="37"/>
        <v/>
      </c>
      <c r="Q66" s="54" t="str">
        <f t="shared" ca="1" si="37"/>
        <v/>
      </c>
      <c r="R66" s="54" t="str">
        <f t="shared" ca="1" si="37"/>
        <v/>
      </c>
      <c r="S66" s="54" t="str">
        <f t="shared" ca="1" si="37"/>
        <v/>
      </c>
      <c r="T66" s="54" t="str">
        <f t="shared" ca="1" si="37"/>
        <v/>
      </c>
      <c r="U66" s="54" t="str">
        <f t="shared" ca="1" si="37"/>
        <v/>
      </c>
      <c r="V66" s="54" t="str">
        <f t="shared" ca="1" si="37"/>
        <v/>
      </c>
      <c r="W66" s="54" t="str">
        <f t="shared" ca="1" si="37"/>
        <v/>
      </c>
      <c r="X66" s="54" t="str">
        <f t="shared" ca="1" si="37"/>
        <v/>
      </c>
      <c r="Y66" s="54" t="str">
        <f t="shared" ca="1" si="37"/>
        <v/>
      </c>
      <c r="Z66" s="54" t="str">
        <f t="shared" ca="1" si="37"/>
        <v/>
      </c>
      <c r="AA66" s="54" t="str">
        <f t="shared" ca="1" si="37"/>
        <v/>
      </c>
      <c r="AB66" s="54" t="str">
        <f t="shared" ca="1" si="37"/>
        <v/>
      </c>
      <c r="AC66" s="54" t="str">
        <f t="shared" ca="1" si="37"/>
        <v/>
      </c>
      <c r="AD66" s="54" t="str">
        <f t="shared" ca="1" si="37"/>
        <v/>
      </c>
      <c r="AE66" s="54" t="str">
        <f t="shared" ca="1" si="37"/>
        <v/>
      </c>
      <c r="AF66" s="54" t="str">
        <f t="shared" ca="1" si="37"/>
        <v/>
      </c>
      <c r="AG66" s="54" t="str">
        <f t="shared" ca="1" si="37"/>
        <v/>
      </c>
      <c r="AH66" s="54" t="str">
        <f t="shared" ca="1" si="37"/>
        <v/>
      </c>
      <c r="AI66" s="54" t="str">
        <f t="shared" ref="AI66:BR66" ca="1" si="38">IF(AI63&gt;0,AI6,"")</f>
        <v/>
      </c>
      <c r="AJ66" s="54" t="str">
        <f t="shared" ca="1" si="38"/>
        <v/>
      </c>
      <c r="AK66" s="54" t="str">
        <f t="shared" ca="1" si="38"/>
        <v/>
      </c>
      <c r="AL66" s="54" t="str">
        <f t="shared" ca="1" si="38"/>
        <v/>
      </c>
      <c r="AM66" s="54" t="str">
        <f t="shared" ca="1" si="38"/>
        <v/>
      </c>
      <c r="AN66" s="54" t="str">
        <f t="shared" ca="1" si="38"/>
        <v/>
      </c>
      <c r="AO66" s="54" t="str">
        <f t="shared" ca="1" si="38"/>
        <v/>
      </c>
      <c r="AP66" s="54" t="str">
        <f t="shared" ca="1" si="38"/>
        <v/>
      </c>
      <c r="AQ66" s="54" t="str">
        <f t="shared" ca="1" si="38"/>
        <v/>
      </c>
      <c r="AR66" s="54" t="str">
        <f t="shared" ca="1" si="38"/>
        <v/>
      </c>
      <c r="AS66" s="54" t="str">
        <f t="shared" ca="1" si="38"/>
        <v/>
      </c>
      <c r="AT66" s="54" t="str">
        <f t="shared" ca="1" si="38"/>
        <v/>
      </c>
      <c r="AU66" s="54" t="str">
        <f t="shared" ca="1" si="38"/>
        <v/>
      </c>
      <c r="AV66" s="54" t="str">
        <f t="shared" ca="1" si="38"/>
        <v/>
      </c>
      <c r="AW66" s="54">
        <f t="shared" ca="1" si="38"/>
        <v>39</v>
      </c>
      <c r="AX66" s="54">
        <f t="shared" ca="1" si="38"/>
        <v>40</v>
      </c>
      <c r="AY66" s="54">
        <f t="shared" ca="1" si="38"/>
        <v>41</v>
      </c>
      <c r="AZ66" s="54">
        <f t="shared" ca="1" si="38"/>
        <v>42</v>
      </c>
      <c r="BA66" s="54">
        <f t="shared" ca="1" si="38"/>
        <v>43</v>
      </c>
      <c r="BB66" s="54">
        <f t="shared" ca="1" si="38"/>
        <v>44</v>
      </c>
      <c r="BC66" s="54">
        <f t="shared" ca="1" si="38"/>
        <v>45</v>
      </c>
      <c r="BD66" s="54">
        <f t="shared" ca="1" si="38"/>
        <v>46</v>
      </c>
      <c r="BE66" s="54">
        <f t="shared" ca="1" si="38"/>
        <v>47</v>
      </c>
      <c r="BF66" s="54">
        <f t="shared" ca="1" si="38"/>
        <v>48</v>
      </c>
      <c r="BG66" s="54">
        <f t="shared" ca="1" si="38"/>
        <v>49</v>
      </c>
      <c r="BH66" s="54">
        <f t="shared" ca="1" si="38"/>
        <v>50</v>
      </c>
      <c r="BI66" s="54">
        <f t="shared" ca="1" si="38"/>
        <v>51</v>
      </c>
      <c r="BJ66" s="54">
        <f t="shared" ca="1" si="38"/>
        <v>52</v>
      </c>
      <c r="BK66" s="54">
        <f t="shared" ca="1" si="38"/>
        <v>53</v>
      </c>
      <c r="BL66" s="54">
        <f t="shared" ca="1" si="38"/>
        <v>54</v>
      </c>
      <c r="BM66" s="54">
        <f t="shared" ca="1" si="38"/>
        <v>55</v>
      </c>
      <c r="BN66" s="54">
        <f t="shared" ca="1" si="38"/>
        <v>56</v>
      </c>
      <c r="BO66" s="54">
        <f t="shared" ca="1" si="38"/>
        <v>57</v>
      </c>
      <c r="BP66" s="54">
        <f t="shared" ca="1" si="38"/>
        <v>58</v>
      </c>
      <c r="BQ66" s="54">
        <f t="shared" ca="1" si="38"/>
        <v>59</v>
      </c>
      <c r="BR66" s="54">
        <f t="shared" ca="1" si="38"/>
        <v>60</v>
      </c>
    </row>
    <row r="68" spans="2:72" s="19" customFormat="1" ht="25" customHeight="1">
      <c r="B68" s="183" t="s">
        <v>84</v>
      </c>
      <c r="C68" s="467">
        <f>IF('SUBSCRIBER BASE'!C$79&gt;0,SUM(C69:C73)/'SUBSCRIBER BASE'!C$79,0)</f>
        <v>0</v>
      </c>
      <c r="D68" s="467">
        <f>IF('SUBSCRIBER BASE'!D$79&gt;0,SUM(D69:D73)/'SUBSCRIBER BASE'!D$79,0)</f>
        <v>0</v>
      </c>
      <c r="E68" s="467">
        <f>IF('SUBSCRIBER BASE'!E$79&gt;0,SUM(E69:E73)/'SUBSCRIBER BASE'!E$79,0)</f>
        <v>0</v>
      </c>
      <c r="F68" s="467">
        <f>IF('SUBSCRIBER BASE'!F$79&gt;0,SUM(F69:F73)/'SUBSCRIBER BASE'!F$79,0)</f>
        <v>0</v>
      </c>
      <c r="G68" s="467">
        <f>IF('SUBSCRIBER BASE'!G$79&gt;0,SUM(G69:G73)/'SUBSCRIBER BASE'!G$79,0)</f>
        <v>0</v>
      </c>
      <c r="H68" s="467">
        <f>IF('SUBSCRIBER BASE'!H$79&gt;0,SUM(H69:H73)/'SUBSCRIBER BASE'!H$79,0)</f>
        <v>0</v>
      </c>
      <c r="I68" s="467">
        <f>IF('SUBSCRIBER BASE'!I$79&gt;0,SUM(I69:I73)/'SUBSCRIBER BASE'!I$79,0)</f>
        <v>0</v>
      </c>
      <c r="J68" s="467">
        <f>IF('SUBSCRIBER BASE'!J$79&gt;0,SUM(J69:J73)/'SUBSCRIBER BASE'!J$79,0)</f>
        <v>0</v>
      </c>
      <c r="K68" s="467">
        <f ca="1">IF('SUBSCRIBER BASE'!L$79&gt;0,SUM(K69:K75)/'SUBSCRIBER BASE'!L$79,0)</f>
        <v>5173.7288135593217</v>
      </c>
      <c r="L68" s="467">
        <f ca="1">IF('SUBSCRIBER BASE'!M$79&gt;0,SUM(L69:L75)/'SUBSCRIBER BASE'!M$79,0)</f>
        <v>5171.7294526024298</v>
      </c>
      <c r="M68" s="467">
        <f ca="1">IF('SUBSCRIBER BASE'!N$79&gt;0,SUM(M69:M75)/'SUBSCRIBER BASE'!N$79,0)</f>
        <v>5170.1027289186059</v>
      </c>
      <c r="N68" s="467">
        <f ca="1">IF('SUBSCRIBER BASE'!O$79&gt;0,SUM(N69:N75)/'SUBSCRIBER BASE'!O$79,0)</f>
        <v>5168.2178080783187</v>
      </c>
      <c r="O68" s="467">
        <f ca="1">IF('SUBSCRIBER BASE'!P$79&gt;0,SUM(O69:O75)/'SUBSCRIBER BASE'!P$79,0)</f>
        <v>5166.8392220176456</v>
      </c>
      <c r="P68" s="467">
        <f ca="1">IF('SUBSCRIBER BASE'!Q$79&gt;0,SUM(P69:P75)/'SUBSCRIBER BASE'!Q$79,0)</f>
        <v>5165.996246460435</v>
      </c>
      <c r="Q68" s="467">
        <f ca="1">IF('SUBSCRIBER BASE'!R$79&gt;0,SUM(Q69:Q75)/'SUBSCRIBER BASE'!R$79,0)</f>
        <v>5165.1734219777354</v>
      </c>
      <c r="R68" s="467">
        <f ca="1">IF('SUBSCRIBER BASE'!S$79&gt;0,SUM(R69:R75)/'SUBSCRIBER BASE'!S$79,0)</f>
        <v>5164.2696251903899</v>
      </c>
      <c r="S68" s="467">
        <f ca="1">IF('SUBSCRIBER BASE'!T$79&gt;0,SUM(S69:S75)/'SUBSCRIBER BASE'!T$79,0)</f>
        <v>5163.2242538898072</v>
      </c>
      <c r="T68" s="467">
        <f ca="1">IF('SUBSCRIBER BASE'!U$79&gt;0,SUM(T69:T75)/'SUBSCRIBER BASE'!U$79,0)</f>
        <v>5161.8649397503405</v>
      </c>
      <c r="U68" s="467">
        <f ca="1">IF('SUBSCRIBER BASE'!V$79&gt;0,SUM(U69:U75)/'SUBSCRIBER BASE'!V$79,0)</f>
        <v>5160.862046296591</v>
      </c>
      <c r="V68" s="467">
        <f ca="1">IF('SUBSCRIBER BASE'!W$79&gt;0,SUM(V69:V75)/'SUBSCRIBER BASE'!W$79,0)</f>
        <v>5160.0437319173361</v>
      </c>
      <c r="W68" s="467">
        <f ca="1">IF('SUBSCRIBER BASE'!X$79&gt;0,SUM(W69:W75)/'SUBSCRIBER BASE'!X$79,0)</f>
        <v>5158.7686693640753</v>
      </c>
      <c r="X68" s="467">
        <f ca="1">IF('SUBSCRIBER BASE'!Y$79&gt;0,SUM(X69:X75)/'SUBSCRIBER BASE'!Y$79,0)</f>
        <v>5157.4012021862609</v>
      </c>
      <c r="Y68" s="467">
        <f ca="1">IF('SUBSCRIBER BASE'!Z$79&gt;0,SUM(Y69:Y75)/'SUBSCRIBER BASE'!Z$79,0)</f>
        <v>5156.4719102682784</v>
      </c>
      <c r="Z68" s="467">
        <f ca="1">IF('SUBSCRIBER BASE'!AA$79&gt;0,SUM(Z69:Z75)/'SUBSCRIBER BASE'!AA$79,0)</f>
        <v>5155.4306298691927</v>
      </c>
      <c r="AA68" s="467">
        <f ca="1">IF('SUBSCRIBER BASE'!AB$79&gt;0,SUM(AA69:AA75)/'SUBSCRIBER BASE'!AB$79,0)</f>
        <v>5154.6679122568821</v>
      </c>
      <c r="AB68" s="467">
        <f ca="1">IF('SUBSCRIBER BASE'!AC$79&gt;0,SUM(AB69:AB75)/'SUBSCRIBER BASE'!AC$79,0)</f>
        <v>5154.5618706070836</v>
      </c>
      <c r="AC68" s="467">
        <f ca="1">IF('SUBSCRIBER BASE'!AD$79&gt;0,SUM(AC69:AC75)/'SUBSCRIBER BASE'!AD$79,0)</f>
        <v>5154.8221392360092</v>
      </c>
      <c r="AD68" s="467">
        <f ca="1">IF('SUBSCRIBER BASE'!AE$79&gt;0,SUM(AD69:AD75)/'SUBSCRIBER BASE'!AE$79,0)</f>
        <v>5154.6590852977615</v>
      </c>
      <c r="AE68" s="467">
        <f ca="1">IF('SUBSCRIBER BASE'!AF$79&gt;0,SUM(AE69:AE75)/'SUBSCRIBER BASE'!AF$79,0)</f>
        <v>5154.2691335780391</v>
      </c>
      <c r="AF68" s="467">
        <f ca="1">IF('SUBSCRIBER BASE'!AG$79&gt;0,SUM(AF69:AF75)/'SUBSCRIBER BASE'!AG$79,0)</f>
        <v>5153.2673228252079</v>
      </c>
      <c r="AG68" s="467">
        <f ca="1">IF('SUBSCRIBER BASE'!AH$79&gt;0,SUM(AG69:AG75)/'SUBSCRIBER BASE'!AH$79,0)</f>
        <v>5152.5123933954483</v>
      </c>
      <c r="AH68" s="467">
        <f ca="1">IF('SUBSCRIBER BASE'!AI$79&gt;0,SUM(AH69:AH75)/'SUBSCRIBER BASE'!AI$79,0)</f>
        <v>5151.7806605914184</v>
      </c>
      <c r="AI68" s="467">
        <f ca="1">IF('SUBSCRIBER BASE'!AJ$79&gt;0,SUM(AI69:AI75)/'SUBSCRIBER BASE'!AJ$79,0)</f>
        <v>6486.290744305561</v>
      </c>
      <c r="AJ68" s="467">
        <f ca="1">IF('SUBSCRIBER BASE'!AK$79&gt;0,SUM(AJ69:AJ75)/'SUBSCRIBER BASE'!AK$79,0)</f>
        <v>6484.85557841846</v>
      </c>
      <c r="AK68" s="467">
        <f ca="1">IF('SUBSCRIBER BASE'!AL$79&gt;0,SUM(AK69:AK75)/'SUBSCRIBER BASE'!AL$79,0)</f>
        <v>6483.7287157000201</v>
      </c>
      <c r="AL68" s="467">
        <f ca="1">IF('SUBSCRIBER BASE'!AM$79&gt;0,SUM(AL69:AL75)/'SUBSCRIBER BASE'!AM$79,0)</f>
        <v>6482.440218209068</v>
      </c>
      <c r="AM68" s="467">
        <f ca="1">IF('SUBSCRIBER BASE'!AN$79&gt;0,SUM(AM69:AM75)/'SUBSCRIBER BASE'!AN$79,0)</f>
        <v>6481.3345526625835</v>
      </c>
      <c r="AN68" s="467">
        <f ca="1">IF('SUBSCRIBER BASE'!AO$79&gt;0,SUM(AN69:AN75)/'SUBSCRIBER BASE'!AO$79,0)</f>
        <v>6480.8047235028262</v>
      </c>
      <c r="AO68" s="467">
        <f ca="1">IF('SUBSCRIBER BASE'!AP$79&gt;0,SUM(AO69:AO75)/'SUBSCRIBER BASE'!AP$79,0)</f>
        <v>6480.7135805634189</v>
      </c>
      <c r="AP68" s="467">
        <f ca="1">IF('SUBSCRIBER BASE'!AQ$79&gt;0,SUM(AP69:AP75)/'SUBSCRIBER BASE'!AQ$79,0)</f>
        <v>6480.3737220365665</v>
      </c>
      <c r="AQ68" s="467">
        <f ca="1">IF('SUBSCRIBER BASE'!AR$79&gt;0,SUM(AQ69:AQ75)/'SUBSCRIBER BASE'!AR$79,0)</f>
        <v>6479.8520643103029</v>
      </c>
      <c r="AR68" s="467">
        <f ca="1">IF('SUBSCRIBER BASE'!AS$79&gt;0,SUM(AR69:AR75)/'SUBSCRIBER BASE'!AS$79,0)</f>
        <v>6478.8342849425499</v>
      </c>
      <c r="AS68" s="467">
        <f ca="1">IF('SUBSCRIBER BASE'!AT$79&gt;0,SUM(AS69:AS75)/'SUBSCRIBER BASE'!AT$79,0)</f>
        <v>6478.0181513213911</v>
      </c>
      <c r="AT68" s="467">
        <f ca="1">IF('SUBSCRIBER BASE'!AU$79&gt;0,SUM(AT69:AT75)/'SUBSCRIBER BASE'!AU$79,0)</f>
        <v>6477.2905576502699</v>
      </c>
      <c r="AU68" s="467">
        <f ca="1">IF('SUBSCRIBER BASE'!AV$79&gt;0,SUM(AU69:AU75)/'SUBSCRIBER BASE'!AV$79,0)</f>
        <v>6476.0000277527997</v>
      </c>
      <c r="AV68" s="467">
        <f ca="1">IF('SUBSCRIBER BASE'!AW$79&gt;0,SUM(AV69:AV75)/'SUBSCRIBER BASE'!AW$79,0)</f>
        <v>6474.5555156370792</v>
      </c>
      <c r="AW68" s="467">
        <f ca="1">IF('SUBSCRIBER BASE'!AX$79&gt;0,SUM(AW69:AW75)/'SUBSCRIBER BASE'!AX$79,0)</f>
        <v>6473.3929454144291</v>
      </c>
      <c r="AX68" s="467">
        <f ca="1">IF('SUBSCRIBER BASE'!AY$79&gt;0,SUM(AX69:AX75)/'SUBSCRIBER BASE'!AY$79,0)</f>
        <v>6472.090940580445</v>
      </c>
      <c r="AY68" s="467">
        <f ca="1">IF('SUBSCRIBER BASE'!AZ$79&gt;0,SUM(AY69:AY75)/'SUBSCRIBER BASE'!AZ$79,0)</f>
        <v>6470.9803933637977</v>
      </c>
      <c r="AZ68" s="467">
        <f ca="1">IF('SUBSCRIBER BASE'!BA$79&gt;0,SUM(AZ69:AZ75)/'SUBSCRIBER BASE'!BA$79,0)</f>
        <v>6470.4685964447663</v>
      </c>
      <c r="BA68" s="467">
        <f ca="1">IF('SUBSCRIBER BASE'!BB$79&gt;0,SUM(BA69:BA75)/'SUBSCRIBER BASE'!BB$79,0)</f>
        <v>6470.4624172303611</v>
      </c>
      <c r="BB68" s="467">
        <f ca="1">IF('SUBSCRIBER BASE'!BC$79&gt;0,SUM(BB69:BB75)/'SUBSCRIBER BASE'!BC$79,0)</f>
        <v>6470.2455142205245</v>
      </c>
      <c r="BC68" s="467">
        <f ca="1">IF('SUBSCRIBER BASE'!BD$79&gt;0,SUM(BC69:BC75)/'SUBSCRIBER BASE'!BD$79,0)</f>
        <v>6469.9065852959757</v>
      </c>
      <c r="BD68" s="467">
        <f ca="1">IF('SUBSCRIBER BASE'!BE$79&gt;0,SUM(BD69:BD75)/'SUBSCRIBER BASE'!BE$79,0)</f>
        <v>6469.0382499209263</v>
      </c>
      <c r="BE68" s="467">
        <f ca="1">IF('SUBSCRIBER BASE'!BF$79&gt;0,SUM(BE69:BE75)/'SUBSCRIBER BASE'!BF$79,0)</f>
        <v>6468.4118511178358</v>
      </c>
      <c r="BF68" s="467">
        <f ca="1">IF('SUBSCRIBER BASE'!BG$79&gt;0,SUM(BF69:BF75)/'SUBSCRIBER BASE'!BG$79,0)</f>
        <v>6467.8759181064415</v>
      </c>
      <c r="BG68" s="467">
        <f ca="1">IF('SUBSCRIBER BASE'!BH$79&gt;0,SUM(BG69:BG75)/'SUBSCRIBER BASE'!BH$79,0)</f>
        <v>7128.7995681840739</v>
      </c>
      <c r="BH68" s="467">
        <f ca="1">IF('SUBSCRIBER BASE'!BI$79&gt;0,SUM(BH69:BH75)/'SUBSCRIBER BASE'!BI$79,0)</f>
        <v>7127.5238713117169</v>
      </c>
      <c r="BI68" s="467">
        <f ca="1">IF('SUBSCRIBER BASE'!BJ$79&gt;0,SUM(BI69:BI75)/'SUBSCRIBER BASE'!BJ$79,0)</f>
        <v>7126.5319736578658</v>
      </c>
      <c r="BJ68" s="467">
        <f ca="1">IF('SUBSCRIBER BASE'!BK$79&gt;0,SUM(BJ69:BJ75)/'SUBSCRIBER BASE'!BK$79,0)</f>
        <v>7125.4061970512412</v>
      </c>
      <c r="BK68" s="467">
        <f ca="1">IF('SUBSCRIBER BASE'!BL$79&gt;0,SUM(BK69:BK75)/'SUBSCRIBER BASE'!BL$79,0)</f>
        <v>7124.469428582307</v>
      </c>
      <c r="BL68" s="467">
        <f ca="1">IF('SUBSCRIBER BASE'!BM$79&gt;0,SUM(BL69:BL75)/'SUBSCRIBER BASE'!BM$79,0)</f>
        <v>7124.1476653873797</v>
      </c>
      <c r="BM68" s="467">
        <f ca="1">IF('SUBSCRIBER BASE'!BN$79&gt;0,SUM(BM69:BM75)/'SUBSCRIBER BASE'!BN$79,0)</f>
        <v>7124.3675279424688</v>
      </c>
      <c r="BN68" s="467">
        <f ca="1">IF('SUBSCRIBER BASE'!BO$79&gt;0,SUM(BN69:BN75)/'SUBSCRIBER BASE'!BO$79,0)</f>
        <v>7124.3906735906412</v>
      </c>
      <c r="BO68" s="467">
        <f ca="1">IF('SUBSCRIBER BASE'!BP$79&gt;0,SUM(BO69:BO75)/'SUBSCRIBER BASE'!BP$79,0)</f>
        <v>7124.281803922393</v>
      </c>
      <c r="BP68" s="467">
        <f ca="1">IF('SUBSCRIBER BASE'!BQ$79&gt;0,SUM(BP69:BP75)/'SUBSCRIBER BASE'!BQ$79,0)</f>
        <v>7123.6261044593466</v>
      </c>
      <c r="BQ68" s="467">
        <f ca="1">IF('SUBSCRIBER BASE'!BR$79&gt;0,SUM(BQ69:BQ75)/'SUBSCRIBER BASE'!BR$79,0)</f>
        <v>7123.2198201682659</v>
      </c>
      <c r="BR68" s="467">
        <f ca="1">IF('SUBSCRIBER BASE'!BS$79&gt;0,SUM(BR69:BR75)/'SUBSCRIBER BASE'!BS$79,0)</f>
        <v>7122.8946811244077</v>
      </c>
      <c r="BT68" s="518"/>
    </row>
    <row r="69" spans="2:72" ht="25" customHeight="1" outlineLevel="1">
      <c r="B69" s="24" t="s">
        <v>44</v>
      </c>
      <c r="C69" s="468">
        <f>C13</f>
        <v>0</v>
      </c>
      <c r="D69" s="468">
        <f t="shared" ref="D69:BO69" si="39">D13</f>
        <v>0</v>
      </c>
      <c r="E69" s="468">
        <f t="shared" si="39"/>
        <v>0</v>
      </c>
      <c r="F69" s="468">
        <f t="shared" si="39"/>
        <v>0</v>
      </c>
      <c r="G69" s="468">
        <f t="shared" si="39"/>
        <v>0</v>
      </c>
      <c r="H69" s="468">
        <f t="shared" si="39"/>
        <v>0</v>
      </c>
      <c r="I69" s="468">
        <f t="shared" si="39"/>
        <v>0</v>
      </c>
      <c r="J69" s="468">
        <f t="shared" si="39"/>
        <v>0</v>
      </c>
      <c r="K69" s="468">
        <f t="shared" ca="1" si="39"/>
        <v>0</v>
      </c>
      <c r="L69" s="468">
        <f t="shared" ca="1" si="39"/>
        <v>0</v>
      </c>
      <c r="M69" s="468">
        <f t="shared" ca="1" si="39"/>
        <v>0</v>
      </c>
      <c r="N69" s="468">
        <f t="shared" ca="1" si="39"/>
        <v>0</v>
      </c>
      <c r="O69" s="468">
        <f t="shared" ca="1" si="39"/>
        <v>0</v>
      </c>
      <c r="P69" s="468">
        <f t="shared" ca="1" si="39"/>
        <v>0</v>
      </c>
      <c r="Q69" s="468">
        <f t="shared" ca="1" si="39"/>
        <v>0</v>
      </c>
      <c r="R69" s="468">
        <f t="shared" ca="1" si="39"/>
        <v>0</v>
      </c>
      <c r="S69" s="468">
        <f t="shared" ca="1" si="39"/>
        <v>0</v>
      </c>
      <c r="T69" s="468">
        <f t="shared" ca="1" si="39"/>
        <v>0</v>
      </c>
      <c r="U69" s="468">
        <f t="shared" ca="1" si="39"/>
        <v>0</v>
      </c>
      <c r="V69" s="468">
        <f t="shared" ca="1" si="39"/>
        <v>0</v>
      </c>
      <c r="W69" s="468">
        <f t="shared" ca="1" si="39"/>
        <v>0</v>
      </c>
      <c r="X69" s="468">
        <f t="shared" ca="1" si="39"/>
        <v>0</v>
      </c>
      <c r="Y69" s="468">
        <f t="shared" ca="1" si="39"/>
        <v>0</v>
      </c>
      <c r="Z69" s="468">
        <f t="shared" ca="1" si="39"/>
        <v>0</v>
      </c>
      <c r="AA69" s="468">
        <f t="shared" ca="1" si="39"/>
        <v>0</v>
      </c>
      <c r="AB69" s="468">
        <f t="shared" ca="1" si="39"/>
        <v>0</v>
      </c>
      <c r="AC69" s="468">
        <f t="shared" ca="1" si="39"/>
        <v>0</v>
      </c>
      <c r="AD69" s="468">
        <f t="shared" ca="1" si="39"/>
        <v>0</v>
      </c>
      <c r="AE69" s="468">
        <f t="shared" ca="1" si="39"/>
        <v>0</v>
      </c>
      <c r="AF69" s="468">
        <f t="shared" ca="1" si="39"/>
        <v>0</v>
      </c>
      <c r="AG69" s="468">
        <f t="shared" ca="1" si="39"/>
        <v>0</v>
      </c>
      <c r="AH69" s="468">
        <f t="shared" ca="1" si="39"/>
        <v>0</v>
      </c>
      <c r="AI69" s="468">
        <f t="shared" ca="1" si="39"/>
        <v>0</v>
      </c>
      <c r="AJ69" s="468">
        <f t="shared" ca="1" si="39"/>
        <v>0</v>
      </c>
      <c r="AK69" s="468">
        <f t="shared" ca="1" si="39"/>
        <v>0</v>
      </c>
      <c r="AL69" s="468">
        <f t="shared" ca="1" si="39"/>
        <v>0</v>
      </c>
      <c r="AM69" s="468">
        <f t="shared" ca="1" si="39"/>
        <v>0</v>
      </c>
      <c r="AN69" s="468">
        <f t="shared" ca="1" si="39"/>
        <v>0</v>
      </c>
      <c r="AO69" s="468">
        <f t="shared" ca="1" si="39"/>
        <v>0</v>
      </c>
      <c r="AP69" s="468">
        <f t="shared" ca="1" si="39"/>
        <v>0</v>
      </c>
      <c r="AQ69" s="468">
        <f t="shared" ca="1" si="39"/>
        <v>0</v>
      </c>
      <c r="AR69" s="468">
        <f t="shared" ca="1" si="39"/>
        <v>0</v>
      </c>
      <c r="AS69" s="468">
        <f t="shared" ca="1" si="39"/>
        <v>0</v>
      </c>
      <c r="AT69" s="468">
        <f t="shared" ca="1" si="39"/>
        <v>0</v>
      </c>
      <c r="AU69" s="468">
        <f t="shared" ca="1" si="39"/>
        <v>0</v>
      </c>
      <c r="AV69" s="468">
        <f t="shared" ca="1" si="39"/>
        <v>0</v>
      </c>
      <c r="AW69" s="468">
        <f t="shared" ca="1" si="39"/>
        <v>0</v>
      </c>
      <c r="AX69" s="468">
        <f t="shared" ca="1" si="39"/>
        <v>0</v>
      </c>
      <c r="AY69" s="468">
        <f t="shared" ca="1" si="39"/>
        <v>0</v>
      </c>
      <c r="AZ69" s="468">
        <f t="shared" ca="1" si="39"/>
        <v>0</v>
      </c>
      <c r="BA69" s="468">
        <f t="shared" ca="1" si="39"/>
        <v>0</v>
      </c>
      <c r="BB69" s="468">
        <f t="shared" ca="1" si="39"/>
        <v>0</v>
      </c>
      <c r="BC69" s="468">
        <f t="shared" ca="1" si="39"/>
        <v>0</v>
      </c>
      <c r="BD69" s="468">
        <f t="shared" ca="1" si="39"/>
        <v>0</v>
      </c>
      <c r="BE69" s="468">
        <f t="shared" ca="1" si="39"/>
        <v>0</v>
      </c>
      <c r="BF69" s="468">
        <f t="shared" ca="1" si="39"/>
        <v>0</v>
      </c>
      <c r="BG69" s="468">
        <f t="shared" ca="1" si="39"/>
        <v>0</v>
      </c>
      <c r="BH69" s="468">
        <f t="shared" ca="1" si="39"/>
        <v>0</v>
      </c>
      <c r="BI69" s="468">
        <f t="shared" ca="1" si="39"/>
        <v>0</v>
      </c>
      <c r="BJ69" s="468">
        <f t="shared" ca="1" si="39"/>
        <v>0</v>
      </c>
      <c r="BK69" s="468">
        <f t="shared" ca="1" si="39"/>
        <v>0</v>
      </c>
      <c r="BL69" s="468">
        <f t="shared" ca="1" si="39"/>
        <v>0</v>
      </c>
      <c r="BM69" s="468">
        <f t="shared" ca="1" si="39"/>
        <v>0</v>
      </c>
      <c r="BN69" s="468">
        <f t="shared" ca="1" si="39"/>
        <v>0</v>
      </c>
      <c r="BO69" s="468">
        <f t="shared" ca="1" si="39"/>
        <v>0</v>
      </c>
      <c r="BP69" s="468">
        <f t="shared" ref="BP69:BR69" ca="1" si="40">BP13</f>
        <v>0</v>
      </c>
      <c r="BQ69" s="468">
        <f t="shared" ca="1" si="40"/>
        <v>0</v>
      </c>
      <c r="BR69" s="468">
        <f t="shared" ca="1" si="40"/>
        <v>0</v>
      </c>
    </row>
    <row r="70" spans="2:72" ht="25" customHeight="1" outlineLevel="1">
      <c r="B70" s="24" t="s">
        <v>45</v>
      </c>
      <c r="C70" s="468">
        <f t="shared" ref="C70:C75" si="41">C14</f>
        <v>0</v>
      </c>
      <c r="D70" s="468">
        <f t="shared" ref="D70:BO70" si="42">D14</f>
        <v>0</v>
      </c>
      <c r="E70" s="468">
        <f t="shared" si="42"/>
        <v>0</v>
      </c>
      <c r="F70" s="468">
        <f t="shared" si="42"/>
        <v>0</v>
      </c>
      <c r="G70" s="468">
        <f t="shared" si="42"/>
        <v>0</v>
      </c>
      <c r="H70" s="468">
        <f t="shared" si="42"/>
        <v>0</v>
      </c>
      <c r="I70" s="468">
        <f t="shared" si="42"/>
        <v>0</v>
      </c>
      <c r="J70" s="468">
        <f t="shared" si="42"/>
        <v>0</v>
      </c>
      <c r="K70" s="468">
        <f t="shared" ca="1" si="42"/>
        <v>94161864.406779662</v>
      </c>
      <c r="L70" s="468">
        <f t="shared" ca="1" si="42"/>
        <v>176851038.13559321</v>
      </c>
      <c r="M70" s="468">
        <f t="shared" ca="1" si="42"/>
        <v>269308948.56991524</v>
      </c>
      <c r="N70" s="468">
        <f t="shared" ca="1" si="42"/>
        <v>353018699.80283368</v>
      </c>
      <c r="O70" s="468">
        <f t="shared" ca="1" si="42"/>
        <v>444854021.90031421</v>
      </c>
      <c r="P70" s="468">
        <f t="shared" ca="1" si="42"/>
        <v>569149669.09921026</v>
      </c>
      <c r="Q70" s="468">
        <f t="shared" ca="1" si="42"/>
        <v>730959755.82222283</v>
      </c>
      <c r="R70" s="468">
        <f t="shared" ca="1" si="42"/>
        <v>894805487.80863929</v>
      </c>
      <c r="S70" s="468">
        <f t="shared" ca="1" si="42"/>
        <v>1065021361.424364</v>
      </c>
      <c r="T70" s="468">
        <f t="shared" ca="1" si="42"/>
        <v>1208761501.0042334</v>
      </c>
      <c r="U70" s="468">
        <f t="shared" ca="1" si="42"/>
        <v>1385241747.7458003</v>
      </c>
      <c r="V70" s="468">
        <f t="shared" ca="1" si="42"/>
        <v>1587456285.0867286</v>
      </c>
      <c r="W70" s="468">
        <f t="shared" ca="1" si="42"/>
        <v>1742625164.9233963</v>
      </c>
      <c r="X70" s="468">
        <f t="shared" ca="1" si="42"/>
        <v>1886932890.6420121</v>
      </c>
      <c r="Y70" s="468">
        <f t="shared" ca="1" si="42"/>
        <v>2074295314.7724781</v>
      </c>
      <c r="Z70" s="468">
        <f t="shared" ca="1" si="42"/>
        <v>2249758043.074687</v>
      </c>
      <c r="AA70" s="468">
        <f t="shared" ca="1" si="42"/>
        <v>2456693510.3805737</v>
      </c>
      <c r="AB70" s="468">
        <f t="shared" ca="1" si="42"/>
        <v>2760413694.5855532</v>
      </c>
      <c r="AC70" s="468">
        <f t="shared" ca="1" si="42"/>
        <v>3165126809.3600273</v>
      </c>
      <c r="AD70" s="468">
        <f t="shared" ca="1" si="42"/>
        <v>3557247774.6421695</v>
      </c>
      <c r="AE70" s="468">
        <f t="shared" ca="1" si="42"/>
        <v>3939552677.5998478</v>
      </c>
      <c r="AF70" s="468">
        <f t="shared" ca="1" si="42"/>
        <v>4223408719.9688101</v>
      </c>
      <c r="AG70" s="468">
        <f t="shared" ca="1" si="42"/>
        <v>4549227487.7671013</v>
      </c>
      <c r="AH70" s="468">
        <f t="shared" ca="1" si="42"/>
        <v>4889585564.060894</v>
      </c>
      <c r="AI70" s="468">
        <f t="shared" ca="1" si="42"/>
        <v>6418072909.7448473</v>
      </c>
      <c r="AJ70" s="468">
        <f t="shared" ca="1" si="42"/>
        <v>6613683109.9843683</v>
      </c>
      <c r="AK70" s="468">
        <f t="shared" ca="1" si="42"/>
        <v>6863806718.4383755</v>
      </c>
      <c r="AL70" s="468">
        <f t="shared" ca="1" si="42"/>
        <v>7054925796.0655289</v>
      </c>
      <c r="AM70" s="468">
        <f t="shared" ca="1" si="42"/>
        <v>7273658994.4559317</v>
      </c>
      <c r="AN70" s="468">
        <f t="shared" ca="1" si="42"/>
        <v>7629010204.0763044</v>
      </c>
      <c r="AO70" s="468">
        <f t="shared" ca="1" si="42"/>
        <v>8116182958.1552286</v>
      </c>
      <c r="AP70" s="468">
        <f t="shared" ca="1" si="42"/>
        <v>8552797574.5536671</v>
      </c>
      <c r="AQ70" s="468">
        <f t="shared" ca="1" si="42"/>
        <v>8950855473.0993309</v>
      </c>
      <c r="AR70" s="468">
        <f t="shared" ca="1" si="42"/>
        <v>9190177470.529501</v>
      </c>
      <c r="AS70" s="468">
        <f t="shared" ca="1" si="42"/>
        <v>9478378786.4621277</v>
      </c>
      <c r="AT70" s="468">
        <f t="shared" ca="1" si="42"/>
        <v>9778910303.5582981</v>
      </c>
      <c r="AU70" s="468">
        <f t="shared" ca="1" si="42"/>
        <v>9894859994.1427345</v>
      </c>
      <c r="AV70" s="468">
        <f t="shared" ca="1" si="42"/>
        <v>9942105934.9462719</v>
      </c>
      <c r="AW70" s="468">
        <f t="shared" ca="1" si="42"/>
        <v>10048111946.409094</v>
      </c>
      <c r="AX70" s="468">
        <f t="shared" ca="1" si="42"/>
        <v>10095680005.35503</v>
      </c>
      <c r="AY70" s="468">
        <f t="shared" ca="1" si="42"/>
        <v>10175295237.196293</v>
      </c>
      <c r="AZ70" s="468">
        <f t="shared" ca="1" si="42"/>
        <v>10398363505.175026</v>
      </c>
      <c r="BA70" s="468">
        <f t="shared" ca="1" si="42"/>
        <v>10759192536.705248</v>
      </c>
      <c r="BB70" s="468">
        <f t="shared" ca="1" si="42"/>
        <v>11072522114.997452</v>
      </c>
      <c r="BC70" s="468">
        <f t="shared" ca="1" si="42"/>
        <v>11351163925.173653</v>
      </c>
      <c r="BD70" s="468">
        <f t="shared" ca="1" si="42"/>
        <v>11474272730.737972</v>
      </c>
      <c r="BE70" s="468">
        <f t="shared" ca="1" si="42"/>
        <v>11651414688.597862</v>
      </c>
      <c r="BF70" s="468">
        <f t="shared" ca="1" si="42"/>
        <v>11845626166.935192</v>
      </c>
      <c r="BG70" s="468">
        <f t="shared" ca="1" si="42"/>
        <v>13073372458.575716</v>
      </c>
      <c r="BH70" s="468">
        <f t="shared" ca="1" si="42"/>
        <v>13017901177.367985</v>
      </c>
      <c r="BI70" s="468">
        <f t="shared" ca="1" si="42"/>
        <v>13032376423.932827</v>
      </c>
      <c r="BJ70" s="468">
        <f t="shared" ca="1" si="42"/>
        <v>12987251788.108755</v>
      </c>
      <c r="BK70" s="468">
        <f t="shared" ca="1" si="42"/>
        <v>12982189638.49637</v>
      </c>
      <c r="BL70" s="468">
        <f t="shared" ca="1" si="42"/>
        <v>13139808438.741573</v>
      </c>
      <c r="BM70" s="468">
        <f t="shared" ca="1" si="42"/>
        <v>13453592865.008045</v>
      </c>
      <c r="BN70" s="468">
        <f t="shared" ca="1" si="42"/>
        <v>13719128488.947456</v>
      </c>
      <c r="BO70" s="468">
        <f t="shared" ca="1" si="42"/>
        <v>13950340036.518366</v>
      </c>
      <c r="BP70" s="468">
        <f t="shared" ref="BP70:BR70" ca="1" si="43">BP14</f>
        <v>14013897919.111973</v>
      </c>
      <c r="BQ70" s="468">
        <f t="shared" ca="1" si="43"/>
        <v>14140577682.71167</v>
      </c>
      <c r="BR70" s="468">
        <f t="shared" ca="1" si="43"/>
        <v>14289451509.903034</v>
      </c>
    </row>
    <row r="71" spans="2:72" ht="25" customHeight="1" outlineLevel="1">
      <c r="B71" s="24" t="s">
        <v>46</v>
      </c>
      <c r="C71" s="468">
        <f t="shared" si="41"/>
        <v>0</v>
      </c>
      <c r="D71" s="468">
        <f t="shared" ref="D71:BO71" si="44">D15</f>
        <v>0</v>
      </c>
      <c r="E71" s="468">
        <f t="shared" si="44"/>
        <v>0</v>
      </c>
      <c r="F71" s="468">
        <f t="shared" si="44"/>
        <v>0</v>
      </c>
      <c r="G71" s="468">
        <f t="shared" si="44"/>
        <v>0</v>
      </c>
      <c r="H71" s="468">
        <f t="shared" si="44"/>
        <v>0</v>
      </c>
      <c r="I71" s="468">
        <f t="shared" si="44"/>
        <v>0</v>
      </c>
      <c r="J71" s="468">
        <f t="shared" si="44"/>
        <v>0</v>
      </c>
      <c r="K71" s="468">
        <f t="shared" ca="1" si="44"/>
        <v>0</v>
      </c>
      <c r="L71" s="468">
        <f t="shared" ca="1" si="44"/>
        <v>0</v>
      </c>
      <c r="M71" s="468">
        <f t="shared" ca="1" si="44"/>
        <v>0</v>
      </c>
      <c r="N71" s="468">
        <f t="shared" ca="1" si="44"/>
        <v>0</v>
      </c>
      <c r="O71" s="468">
        <f t="shared" ca="1" si="44"/>
        <v>0</v>
      </c>
      <c r="P71" s="468">
        <f t="shared" ca="1" si="44"/>
        <v>0</v>
      </c>
      <c r="Q71" s="468">
        <f t="shared" ca="1" si="44"/>
        <v>0</v>
      </c>
      <c r="R71" s="468">
        <f t="shared" ca="1" si="44"/>
        <v>0</v>
      </c>
      <c r="S71" s="468">
        <f t="shared" ca="1" si="44"/>
        <v>0</v>
      </c>
      <c r="T71" s="468">
        <f t="shared" ca="1" si="44"/>
        <v>0</v>
      </c>
      <c r="U71" s="468">
        <f t="shared" ca="1" si="44"/>
        <v>0</v>
      </c>
      <c r="V71" s="468">
        <f t="shared" ca="1" si="44"/>
        <v>0</v>
      </c>
      <c r="W71" s="468">
        <f t="shared" ca="1" si="44"/>
        <v>0</v>
      </c>
      <c r="X71" s="468">
        <f t="shared" ca="1" si="44"/>
        <v>0</v>
      </c>
      <c r="Y71" s="468">
        <f t="shared" ca="1" si="44"/>
        <v>0</v>
      </c>
      <c r="Z71" s="468">
        <f t="shared" ca="1" si="44"/>
        <v>0</v>
      </c>
      <c r="AA71" s="468">
        <f t="shared" ca="1" si="44"/>
        <v>0</v>
      </c>
      <c r="AB71" s="468">
        <f t="shared" ca="1" si="44"/>
        <v>0</v>
      </c>
      <c r="AC71" s="468">
        <f t="shared" ca="1" si="44"/>
        <v>0</v>
      </c>
      <c r="AD71" s="468">
        <f t="shared" ca="1" si="44"/>
        <v>0</v>
      </c>
      <c r="AE71" s="468">
        <f t="shared" ca="1" si="44"/>
        <v>0</v>
      </c>
      <c r="AF71" s="468">
        <f t="shared" ca="1" si="44"/>
        <v>0</v>
      </c>
      <c r="AG71" s="468">
        <f t="shared" ca="1" si="44"/>
        <v>0</v>
      </c>
      <c r="AH71" s="468">
        <f t="shared" ca="1" si="44"/>
        <v>0</v>
      </c>
      <c r="AI71" s="468">
        <f t="shared" ca="1" si="44"/>
        <v>0</v>
      </c>
      <c r="AJ71" s="468">
        <f t="shared" ca="1" si="44"/>
        <v>0</v>
      </c>
      <c r="AK71" s="468">
        <f t="shared" ca="1" si="44"/>
        <v>0</v>
      </c>
      <c r="AL71" s="468">
        <f t="shared" ca="1" si="44"/>
        <v>0</v>
      </c>
      <c r="AM71" s="468">
        <f t="shared" ca="1" si="44"/>
        <v>0</v>
      </c>
      <c r="AN71" s="468">
        <f t="shared" ca="1" si="44"/>
        <v>0</v>
      </c>
      <c r="AO71" s="468">
        <f t="shared" ca="1" si="44"/>
        <v>0</v>
      </c>
      <c r="AP71" s="468">
        <f t="shared" ca="1" si="44"/>
        <v>0</v>
      </c>
      <c r="AQ71" s="468">
        <f t="shared" ca="1" si="44"/>
        <v>0</v>
      </c>
      <c r="AR71" s="468">
        <f t="shared" ca="1" si="44"/>
        <v>0</v>
      </c>
      <c r="AS71" s="468">
        <f t="shared" ca="1" si="44"/>
        <v>0</v>
      </c>
      <c r="AT71" s="468">
        <f t="shared" ca="1" si="44"/>
        <v>0</v>
      </c>
      <c r="AU71" s="468">
        <f t="shared" ca="1" si="44"/>
        <v>0</v>
      </c>
      <c r="AV71" s="468">
        <f t="shared" ca="1" si="44"/>
        <v>0</v>
      </c>
      <c r="AW71" s="468">
        <f t="shared" ca="1" si="44"/>
        <v>0</v>
      </c>
      <c r="AX71" s="468">
        <f t="shared" ca="1" si="44"/>
        <v>0</v>
      </c>
      <c r="AY71" s="468">
        <f t="shared" ca="1" si="44"/>
        <v>0</v>
      </c>
      <c r="AZ71" s="468">
        <f t="shared" ca="1" si="44"/>
        <v>0</v>
      </c>
      <c r="BA71" s="468">
        <f t="shared" ca="1" si="44"/>
        <v>0</v>
      </c>
      <c r="BB71" s="468">
        <f t="shared" ca="1" si="44"/>
        <v>0</v>
      </c>
      <c r="BC71" s="468">
        <f t="shared" ca="1" si="44"/>
        <v>0</v>
      </c>
      <c r="BD71" s="468">
        <f t="shared" ca="1" si="44"/>
        <v>0</v>
      </c>
      <c r="BE71" s="468">
        <f t="shared" ca="1" si="44"/>
        <v>0</v>
      </c>
      <c r="BF71" s="468">
        <f t="shared" ca="1" si="44"/>
        <v>0</v>
      </c>
      <c r="BG71" s="468">
        <f t="shared" ca="1" si="44"/>
        <v>0</v>
      </c>
      <c r="BH71" s="468">
        <f t="shared" ca="1" si="44"/>
        <v>0</v>
      </c>
      <c r="BI71" s="468">
        <f t="shared" ca="1" si="44"/>
        <v>0</v>
      </c>
      <c r="BJ71" s="468">
        <f t="shared" ca="1" si="44"/>
        <v>0</v>
      </c>
      <c r="BK71" s="468">
        <f t="shared" ca="1" si="44"/>
        <v>0</v>
      </c>
      <c r="BL71" s="468">
        <f t="shared" ca="1" si="44"/>
        <v>0</v>
      </c>
      <c r="BM71" s="468">
        <f t="shared" ca="1" si="44"/>
        <v>0</v>
      </c>
      <c r="BN71" s="468">
        <f t="shared" ca="1" si="44"/>
        <v>0</v>
      </c>
      <c r="BO71" s="468">
        <f t="shared" ca="1" si="44"/>
        <v>0</v>
      </c>
      <c r="BP71" s="468">
        <f t="shared" ref="BP71:BR71" ca="1" si="45">BP15</f>
        <v>0</v>
      </c>
      <c r="BQ71" s="468">
        <f t="shared" ca="1" si="45"/>
        <v>0</v>
      </c>
      <c r="BR71" s="468">
        <f t="shared" ca="1" si="45"/>
        <v>0</v>
      </c>
    </row>
    <row r="72" spans="2:72" ht="25" customHeight="1" outlineLevel="1">
      <c r="B72" s="24" t="s">
        <v>47</v>
      </c>
      <c r="C72" s="468">
        <f t="shared" si="41"/>
        <v>0</v>
      </c>
      <c r="D72" s="468">
        <f t="shared" ref="D72:BO72" si="46">D16</f>
        <v>0</v>
      </c>
      <c r="E72" s="468">
        <f t="shared" si="46"/>
        <v>0</v>
      </c>
      <c r="F72" s="468">
        <f t="shared" si="46"/>
        <v>0</v>
      </c>
      <c r="G72" s="468">
        <f t="shared" si="46"/>
        <v>0</v>
      </c>
      <c r="H72" s="468">
        <f t="shared" si="46"/>
        <v>0</v>
      </c>
      <c r="I72" s="468">
        <f t="shared" si="46"/>
        <v>0</v>
      </c>
      <c r="J72" s="468">
        <f t="shared" si="46"/>
        <v>0</v>
      </c>
      <c r="K72" s="468">
        <f t="shared" ca="1" si="46"/>
        <v>0</v>
      </c>
      <c r="L72" s="468">
        <f t="shared" ca="1" si="46"/>
        <v>0</v>
      </c>
      <c r="M72" s="468">
        <f t="shared" ca="1" si="46"/>
        <v>0</v>
      </c>
      <c r="N72" s="468">
        <f t="shared" ca="1" si="46"/>
        <v>0</v>
      </c>
      <c r="O72" s="468">
        <f t="shared" ca="1" si="46"/>
        <v>0</v>
      </c>
      <c r="P72" s="468">
        <f t="shared" ca="1" si="46"/>
        <v>0</v>
      </c>
      <c r="Q72" s="468">
        <f t="shared" ca="1" si="46"/>
        <v>0</v>
      </c>
      <c r="R72" s="468">
        <f t="shared" ca="1" si="46"/>
        <v>0</v>
      </c>
      <c r="S72" s="468">
        <f t="shared" ca="1" si="46"/>
        <v>0</v>
      </c>
      <c r="T72" s="468">
        <f t="shared" ca="1" si="46"/>
        <v>0</v>
      </c>
      <c r="U72" s="468">
        <f t="shared" ca="1" si="46"/>
        <v>0</v>
      </c>
      <c r="V72" s="468">
        <f t="shared" ca="1" si="46"/>
        <v>0</v>
      </c>
      <c r="W72" s="468">
        <f t="shared" ca="1" si="46"/>
        <v>0</v>
      </c>
      <c r="X72" s="468">
        <f t="shared" ca="1" si="46"/>
        <v>0</v>
      </c>
      <c r="Y72" s="468">
        <f t="shared" ca="1" si="46"/>
        <v>0</v>
      </c>
      <c r="Z72" s="468">
        <f t="shared" ca="1" si="46"/>
        <v>0</v>
      </c>
      <c r="AA72" s="468">
        <f t="shared" ca="1" si="46"/>
        <v>0</v>
      </c>
      <c r="AB72" s="468">
        <f t="shared" ca="1" si="46"/>
        <v>0</v>
      </c>
      <c r="AC72" s="468">
        <f t="shared" ca="1" si="46"/>
        <v>0</v>
      </c>
      <c r="AD72" s="468">
        <f t="shared" ca="1" si="46"/>
        <v>0</v>
      </c>
      <c r="AE72" s="468">
        <f t="shared" ca="1" si="46"/>
        <v>0</v>
      </c>
      <c r="AF72" s="468">
        <f t="shared" ca="1" si="46"/>
        <v>0</v>
      </c>
      <c r="AG72" s="468">
        <f t="shared" ca="1" si="46"/>
        <v>0</v>
      </c>
      <c r="AH72" s="468">
        <f t="shared" ca="1" si="46"/>
        <v>0</v>
      </c>
      <c r="AI72" s="468">
        <f t="shared" ca="1" si="46"/>
        <v>0</v>
      </c>
      <c r="AJ72" s="468">
        <f t="shared" ca="1" si="46"/>
        <v>0</v>
      </c>
      <c r="AK72" s="468">
        <f t="shared" ca="1" si="46"/>
        <v>0</v>
      </c>
      <c r="AL72" s="468">
        <f t="shared" ca="1" si="46"/>
        <v>0</v>
      </c>
      <c r="AM72" s="468">
        <f t="shared" ca="1" si="46"/>
        <v>0</v>
      </c>
      <c r="AN72" s="468">
        <f t="shared" ca="1" si="46"/>
        <v>0</v>
      </c>
      <c r="AO72" s="468">
        <f t="shared" ca="1" si="46"/>
        <v>0</v>
      </c>
      <c r="AP72" s="468">
        <f t="shared" ca="1" si="46"/>
        <v>0</v>
      </c>
      <c r="AQ72" s="468">
        <f t="shared" ca="1" si="46"/>
        <v>0</v>
      </c>
      <c r="AR72" s="468">
        <f t="shared" ca="1" si="46"/>
        <v>0</v>
      </c>
      <c r="AS72" s="468">
        <f t="shared" ca="1" si="46"/>
        <v>0</v>
      </c>
      <c r="AT72" s="468">
        <f t="shared" ca="1" si="46"/>
        <v>0</v>
      </c>
      <c r="AU72" s="468">
        <f t="shared" ca="1" si="46"/>
        <v>0</v>
      </c>
      <c r="AV72" s="468">
        <f t="shared" ca="1" si="46"/>
        <v>0</v>
      </c>
      <c r="AW72" s="468">
        <f t="shared" ca="1" si="46"/>
        <v>0</v>
      </c>
      <c r="AX72" s="468">
        <f t="shared" ca="1" si="46"/>
        <v>0</v>
      </c>
      <c r="AY72" s="468">
        <f t="shared" ca="1" si="46"/>
        <v>0</v>
      </c>
      <c r="AZ72" s="468">
        <f t="shared" ca="1" si="46"/>
        <v>0</v>
      </c>
      <c r="BA72" s="468">
        <f t="shared" ca="1" si="46"/>
        <v>0</v>
      </c>
      <c r="BB72" s="468">
        <f t="shared" ca="1" si="46"/>
        <v>0</v>
      </c>
      <c r="BC72" s="468">
        <f t="shared" ca="1" si="46"/>
        <v>0</v>
      </c>
      <c r="BD72" s="468">
        <f t="shared" ca="1" si="46"/>
        <v>0</v>
      </c>
      <c r="BE72" s="468">
        <f t="shared" ca="1" si="46"/>
        <v>0</v>
      </c>
      <c r="BF72" s="468">
        <f t="shared" ca="1" si="46"/>
        <v>0</v>
      </c>
      <c r="BG72" s="468">
        <f t="shared" ca="1" si="46"/>
        <v>0</v>
      </c>
      <c r="BH72" s="468">
        <f t="shared" ca="1" si="46"/>
        <v>0</v>
      </c>
      <c r="BI72" s="468">
        <f t="shared" ca="1" si="46"/>
        <v>0</v>
      </c>
      <c r="BJ72" s="468">
        <f t="shared" ca="1" si="46"/>
        <v>0</v>
      </c>
      <c r="BK72" s="468">
        <f t="shared" ca="1" si="46"/>
        <v>0</v>
      </c>
      <c r="BL72" s="468">
        <f t="shared" ca="1" si="46"/>
        <v>0</v>
      </c>
      <c r="BM72" s="468">
        <f t="shared" ca="1" si="46"/>
        <v>0</v>
      </c>
      <c r="BN72" s="468">
        <f t="shared" ca="1" si="46"/>
        <v>0</v>
      </c>
      <c r="BO72" s="468">
        <f t="shared" ca="1" si="46"/>
        <v>0</v>
      </c>
      <c r="BP72" s="468">
        <f t="shared" ref="BP72:BR72" ca="1" si="47">BP16</f>
        <v>0</v>
      </c>
      <c r="BQ72" s="468">
        <f t="shared" ca="1" si="47"/>
        <v>0</v>
      </c>
      <c r="BR72" s="468">
        <f t="shared" ca="1" si="47"/>
        <v>0</v>
      </c>
    </row>
    <row r="73" spans="2:72" ht="25" customHeight="1">
      <c r="B73" s="24" t="s">
        <v>48</v>
      </c>
      <c r="C73" s="468">
        <f t="shared" si="41"/>
        <v>0</v>
      </c>
      <c r="D73" s="468">
        <f t="shared" ref="D73:BO73" si="48">D17</f>
        <v>0</v>
      </c>
      <c r="E73" s="468">
        <f t="shared" si="48"/>
        <v>0</v>
      </c>
      <c r="F73" s="468">
        <f t="shared" si="48"/>
        <v>0</v>
      </c>
      <c r="G73" s="468">
        <f t="shared" si="48"/>
        <v>0</v>
      </c>
      <c r="H73" s="468">
        <f t="shared" si="48"/>
        <v>0</v>
      </c>
      <c r="I73" s="468">
        <f t="shared" si="48"/>
        <v>0</v>
      </c>
      <c r="J73" s="468">
        <f t="shared" si="48"/>
        <v>0</v>
      </c>
      <c r="K73" s="468">
        <f t="shared" ca="1" si="48"/>
        <v>0</v>
      </c>
      <c r="L73" s="468">
        <f t="shared" ca="1" si="48"/>
        <v>0</v>
      </c>
      <c r="M73" s="468">
        <f t="shared" ca="1" si="48"/>
        <v>0</v>
      </c>
      <c r="N73" s="468">
        <f t="shared" ca="1" si="48"/>
        <v>0</v>
      </c>
      <c r="O73" s="468">
        <f t="shared" ca="1" si="48"/>
        <v>0</v>
      </c>
      <c r="P73" s="468">
        <f t="shared" ca="1" si="48"/>
        <v>0</v>
      </c>
      <c r="Q73" s="468">
        <f t="shared" ca="1" si="48"/>
        <v>0</v>
      </c>
      <c r="R73" s="468">
        <f t="shared" ca="1" si="48"/>
        <v>0</v>
      </c>
      <c r="S73" s="468">
        <f t="shared" ca="1" si="48"/>
        <v>0</v>
      </c>
      <c r="T73" s="468">
        <f t="shared" ca="1" si="48"/>
        <v>0</v>
      </c>
      <c r="U73" s="468">
        <f t="shared" ca="1" si="48"/>
        <v>0</v>
      </c>
      <c r="V73" s="468">
        <f t="shared" ca="1" si="48"/>
        <v>0</v>
      </c>
      <c r="W73" s="468">
        <f t="shared" ca="1" si="48"/>
        <v>0</v>
      </c>
      <c r="X73" s="468">
        <f t="shared" ca="1" si="48"/>
        <v>0</v>
      </c>
      <c r="Y73" s="468">
        <f t="shared" ca="1" si="48"/>
        <v>0</v>
      </c>
      <c r="Z73" s="468">
        <f t="shared" ca="1" si="48"/>
        <v>0</v>
      </c>
      <c r="AA73" s="468">
        <f t="shared" ca="1" si="48"/>
        <v>0</v>
      </c>
      <c r="AB73" s="468">
        <f t="shared" ca="1" si="48"/>
        <v>0</v>
      </c>
      <c r="AC73" s="468">
        <f t="shared" ca="1" si="48"/>
        <v>0</v>
      </c>
      <c r="AD73" s="468">
        <f t="shared" ca="1" si="48"/>
        <v>0</v>
      </c>
      <c r="AE73" s="468">
        <f t="shared" ca="1" si="48"/>
        <v>0</v>
      </c>
      <c r="AF73" s="468">
        <f t="shared" ca="1" si="48"/>
        <v>0</v>
      </c>
      <c r="AG73" s="468">
        <f t="shared" ca="1" si="48"/>
        <v>0</v>
      </c>
      <c r="AH73" s="468">
        <f t="shared" ca="1" si="48"/>
        <v>0</v>
      </c>
      <c r="AI73" s="468">
        <f t="shared" ca="1" si="48"/>
        <v>0</v>
      </c>
      <c r="AJ73" s="468">
        <f t="shared" ca="1" si="48"/>
        <v>0</v>
      </c>
      <c r="AK73" s="468">
        <f t="shared" ca="1" si="48"/>
        <v>0</v>
      </c>
      <c r="AL73" s="468">
        <f t="shared" ca="1" si="48"/>
        <v>0</v>
      </c>
      <c r="AM73" s="468">
        <f t="shared" ca="1" si="48"/>
        <v>0</v>
      </c>
      <c r="AN73" s="468">
        <f t="shared" ca="1" si="48"/>
        <v>0</v>
      </c>
      <c r="AO73" s="468">
        <f t="shared" ca="1" si="48"/>
        <v>0</v>
      </c>
      <c r="AP73" s="468">
        <f t="shared" ca="1" si="48"/>
        <v>0</v>
      </c>
      <c r="AQ73" s="468">
        <f t="shared" ca="1" si="48"/>
        <v>0</v>
      </c>
      <c r="AR73" s="468">
        <f t="shared" ca="1" si="48"/>
        <v>0</v>
      </c>
      <c r="AS73" s="468">
        <f t="shared" ca="1" si="48"/>
        <v>0</v>
      </c>
      <c r="AT73" s="468">
        <f t="shared" ca="1" si="48"/>
        <v>0</v>
      </c>
      <c r="AU73" s="468">
        <f t="shared" ca="1" si="48"/>
        <v>0</v>
      </c>
      <c r="AV73" s="468">
        <f t="shared" ca="1" si="48"/>
        <v>0</v>
      </c>
      <c r="AW73" s="468">
        <f t="shared" ca="1" si="48"/>
        <v>0</v>
      </c>
      <c r="AX73" s="468">
        <f t="shared" ca="1" si="48"/>
        <v>0</v>
      </c>
      <c r="AY73" s="468">
        <f t="shared" ca="1" si="48"/>
        <v>0</v>
      </c>
      <c r="AZ73" s="468">
        <f t="shared" ca="1" si="48"/>
        <v>0</v>
      </c>
      <c r="BA73" s="468">
        <f t="shared" ca="1" si="48"/>
        <v>0</v>
      </c>
      <c r="BB73" s="468">
        <f t="shared" ca="1" si="48"/>
        <v>0</v>
      </c>
      <c r="BC73" s="468">
        <f t="shared" ca="1" si="48"/>
        <v>0</v>
      </c>
      <c r="BD73" s="468">
        <f t="shared" ca="1" si="48"/>
        <v>0</v>
      </c>
      <c r="BE73" s="468">
        <f t="shared" ca="1" si="48"/>
        <v>0</v>
      </c>
      <c r="BF73" s="468">
        <f t="shared" ca="1" si="48"/>
        <v>0</v>
      </c>
      <c r="BG73" s="468">
        <f t="shared" ca="1" si="48"/>
        <v>0</v>
      </c>
      <c r="BH73" s="468">
        <f t="shared" ca="1" si="48"/>
        <v>0</v>
      </c>
      <c r="BI73" s="468">
        <f t="shared" ca="1" si="48"/>
        <v>0</v>
      </c>
      <c r="BJ73" s="468">
        <f t="shared" ca="1" si="48"/>
        <v>0</v>
      </c>
      <c r="BK73" s="468">
        <f t="shared" ca="1" si="48"/>
        <v>0</v>
      </c>
      <c r="BL73" s="468">
        <f t="shared" ca="1" si="48"/>
        <v>0</v>
      </c>
      <c r="BM73" s="468">
        <f t="shared" ca="1" si="48"/>
        <v>0</v>
      </c>
      <c r="BN73" s="468">
        <f t="shared" ca="1" si="48"/>
        <v>0</v>
      </c>
      <c r="BO73" s="468">
        <f t="shared" ca="1" si="48"/>
        <v>0</v>
      </c>
      <c r="BP73" s="468">
        <f t="shared" ref="BP73:BR73" ca="1" si="49">BP17</f>
        <v>0</v>
      </c>
      <c r="BQ73" s="468">
        <f t="shared" ca="1" si="49"/>
        <v>0</v>
      </c>
      <c r="BR73" s="468">
        <f t="shared" ca="1" si="49"/>
        <v>0</v>
      </c>
    </row>
    <row r="74" spans="2:72" ht="25" customHeight="1">
      <c r="B74" s="24" t="s">
        <v>49</v>
      </c>
      <c r="C74" s="468">
        <f t="shared" si="41"/>
        <v>0</v>
      </c>
      <c r="D74" s="468">
        <f t="shared" ref="D74:BO74" si="50">D18</f>
        <v>0</v>
      </c>
      <c r="E74" s="468">
        <f t="shared" si="50"/>
        <v>0</v>
      </c>
      <c r="F74" s="468">
        <f t="shared" si="50"/>
        <v>0</v>
      </c>
      <c r="G74" s="468">
        <f t="shared" si="50"/>
        <v>0</v>
      </c>
      <c r="H74" s="468">
        <f t="shared" si="50"/>
        <v>0</v>
      </c>
      <c r="I74" s="468">
        <f t="shared" si="50"/>
        <v>0</v>
      </c>
      <c r="J74" s="468">
        <f t="shared" si="50"/>
        <v>0</v>
      </c>
      <c r="K74" s="468">
        <f t="shared" ca="1" si="50"/>
        <v>0</v>
      </c>
      <c r="L74" s="468">
        <f t="shared" ca="1" si="50"/>
        <v>0</v>
      </c>
      <c r="M74" s="468">
        <f t="shared" ca="1" si="50"/>
        <v>0</v>
      </c>
      <c r="N74" s="468">
        <f t="shared" ca="1" si="50"/>
        <v>0</v>
      </c>
      <c r="O74" s="468">
        <f t="shared" ca="1" si="50"/>
        <v>0</v>
      </c>
      <c r="P74" s="468">
        <f t="shared" ca="1" si="50"/>
        <v>0</v>
      </c>
      <c r="Q74" s="468">
        <f t="shared" ca="1" si="50"/>
        <v>0</v>
      </c>
      <c r="R74" s="468">
        <f t="shared" ca="1" si="50"/>
        <v>0</v>
      </c>
      <c r="S74" s="468">
        <f t="shared" ca="1" si="50"/>
        <v>0</v>
      </c>
      <c r="T74" s="468">
        <f t="shared" ca="1" si="50"/>
        <v>0</v>
      </c>
      <c r="U74" s="468">
        <f t="shared" ca="1" si="50"/>
        <v>0</v>
      </c>
      <c r="V74" s="468">
        <f t="shared" ca="1" si="50"/>
        <v>0</v>
      </c>
      <c r="W74" s="468">
        <f t="shared" ca="1" si="50"/>
        <v>0</v>
      </c>
      <c r="X74" s="468">
        <f t="shared" ca="1" si="50"/>
        <v>0</v>
      </c>
      <c r="Y74" s="468">
        <f t="shared" ca="1" si="50"/>
        <v>0</v>
      </c>
      <c r="Z74" s="468">
        <f t="shared" ca="1" si="50"/>
        <v>0</v>
      </c>
      <c r="AA74" s="468">
        <f t="shared" ca="1" si="50"/>
        <v>0</v>
      </c>
      <c r="AB74" s="468">
        <f t="shared" ca="1" si="50"/>
        <v>0</v>
      </c>
      <c r="AC74" s="468">
        <f t="shared" ca="1" si="50"/>
        <v>0</v>
      </c>
      <c r="AD74" s="468">
        <f t="shared" ca="1" si="50"/>
        <v>0</v>
      </c>
      <c r="AE74" s="468">
        <f t="shared" ca="1" si="50"/>
        <v>0</v>
      </c>
      <c r="AF74" s="468">
        <f t="shared" ca="1" si="50"/>
        <v>0</v>
      </c>
      <c r="AG74" s="468">
        <f t="shared" ca="1" si="50"/>
        <v>0</v>
      </c>
      <c r="AH74" s="468">
        <f t="shared" ca="1" si="50"/>
        <v>0</v>
      </c>
      <c r="AI74" s="468">
        <f t="shared" ca="1" si="50"/>
        <v>0</v>
      </c>
      <c r="AJ74" s="468">
        <f t="shared" ca="1" si="50"/>
        <v>0</v>
      </c>
      <c r="AK74" s="468">
        <f t="shared" ca="1" si="50"/>
        <v>0</v>
      </c>
      <c r="AL74" s="468">
        <f t="shared" ca="1" si="50"/>
        <v>0</v>
      </c>
      <c r="AM74" s="468">
        <f t="shared" ca="1" si="50"/>
        <v>0</v>
      </c>
      <c r="AN74" s="468">
        <f t="shared" ca="1" si="50"/>
        <v>0</v>
      </c>
      <c r="AO74" s="468">
        <f t="shared" ca="1" si="50"/>
        <v>0</v>
      </c>
      <c r="AP74" s="468">
        <f t="shared" ca="1" si="50"/>
        <v>0</v>
      </c>
      <c r="AQ74" s="468">
        <f t="shared" ca="1" si="50"/>
        <v>0</v>
      </c>
      <c r="AR74" s="468">
        <f t="shared" ca="1" si="50"/>
        <v>0</v>
      </c>
      <c r="AS74" s="468">
        <f t="shared" ca="1" si="50"/>
        <v>0</v>
      </c>
      <c r="AT74" s="468">
        <f t="shared" ca="1" si="50"/>
        <v>0</v>
      </c>
      <c r="AU74" s="468">
        <f t="shared" ca="1" si="50"/>
        <v>0</v>
      </c>
      <c r="AV74" s="468">
        <f t="shared" ca="1" si="50"/>
        <v>0</v>
      </c>
      <c r="AW74" s="468">
        <f t="shared" ca="1" si="50"/>
        <v>0</v>
      </c>
      <c r="AX74" s="468">
        <f t="shared" ca="1" si="50"/>
        <v>0</v>
      </c>
      <c r="AY74" s="468">
        <f t="shared" ca="1" si="50"/>
        <v>0</v>
      </c>
      <c r="AZ74" s="468">
        <f t="shared" ca="1" si="50"/>
        <v>0</v>
      </c>
      <c r="BA74" s="468">
        <f t="shared" ca="1" si="50"/>
        <v>0</v>
      </c>
      <c r="BB74" s="468">
        <f t="shared" ca="1" si="50"/>
        <v>0</v>
      </c>
      <c r="BC74" s="468">
        <f t="shared" ca="1" si="50"/>
        <v>0</v>
      </c>
      <c r="BD74" s="468">
        <f t="shared" ca="1" si="50"/>
        <v>0</v>
      </c>
      <c r="BE74" s="468">
        <f t="shared" ca="1" si="50"/>
        <v>0</v>
      </c>
      <c r="BF74" s="468">
        <f t="shared" ca="1" si="50"/>
        <v>0</v>
      </c>
      <c r="BG74" s="468">
        <f t="shared" ca="1" si="50"/>
        <v>0</v>
      </c>
      <c r="BH74" s="468">
        <f t="shared" ca="1" si="50"/>
        <v>0</v>
      </c>
      <c r="BI74" s="468">
        <f t="shared" ca="1" si="50"/>
        <v>0</v>
      </c>
      <c r="BJ74" s="468">
        <f t="shared" ca="1" si="50"/>
        <v>0</v>
      </c>
      <c r="BK74" s="468">
        <f t="shared" ca="1" si="50"/>
        <v>0</v>
      </c>
      <c r="BL74" s="468">
        <f t="shared" ca="1" si="50"/>
        <v>0</v>
      </c>
      <c r="BM74" s="468">
        <f t="shared" ca="1" si="50"/>
        <v>0</v>
      </c>
      <c r="BN74" s="468">
        <f t="shared" ca="1" si="50"/>
        <v>0</v>
      </c>
      <c r="BO74" s="468">
        <f t="shared" ca="1" si="50"/>
        <v>0</v>
      </c>
      <c r="BP74" s="468">
        <f t="shared" ref="BP74:BR74" ca="1" si="51">BP18</f>
        <v>0</v>
      </c>
      <c r="BQ74" s="468">
        <f t="shared" ca="1" si="51"/>
        <v>0</v>
      </c>
      <c r="BR74" s="468">
        <f t="shared" ca="1" si="51"/>
        <v>0</v>
      </c>
    </row>
    <row r="75" spans="2:72" ht="25" customHeight="1">
      <c r="B75" s="24" t="s">
        <v>50</v>
      </c>
      <c r="C75" s="468">
        <f t="shared" si="41"/>
        <v>0</v>
      </c>
      <c r="D75" s="468">
        <f t="shared" ref="D75:BO75" si="52">D19</f>
        <v>0</v>
      </c>
      <c r="E75" s="468">
        <f t="shared" si="52"/>
        <v>0</v>
      </c>
      <c r="F75" s="468">
        <f t="shared" si="52"/>
        <v>0</v>
      </c>
      <c r="G75" s="468">
        <f t="shared" si="52"/>
        <v>0</v>
      </c>
      <c r="H75" s="468">
        <f t="shared" si="52"/>
        <v>0</v>
      </c>
      <c r="I75" s="468">
        <f t="shared" si="52"/>
        <v>0</v>
      </c>
      <c r="J75" s="468">
        <f t="shared" si="52"/>
        <v>0</v>
      </c>
      <c r="K75" s="468">
        <f t="shared" ca="1" si="52"/>
        <v>0</v>
      </c>
      <c r="L75" s="468">
        <f t="shared" ca="1" si="52"/>
        <v>0</v>
      </c>
      <c r="M75" s="468">
        <f t="shared" ca="1" si="52"/>
        <v>0</v>
      </c>
      <c r="N75" s="468">
        <f t="shared" ca="1" si="52"/>
        <v>0</v>
      </c>
      <c r="O75" s="468">
        <f t="shared" ca="1" si="52"/>
        <v>0</v>
      </c>
      <c r="P75" s="468">
        <f t="shared" ca="1" si="52"/>
        <v>0</v>
      </c>
      <c r="Q75" s="468">
        <f t="shared" ca="1" si="52"/>
        <v>0</v>
      </c>
      <c r="R75" s="468">
        <f t="shared" ca="1" si="52"/>
        <v>0</v>
      </c>
      <c r="S75" s="468">
        <f t="shared" ca="1" si="52"/>
        <v>0</v>
      </c>
      <c r="T75" s="468">
        <f t="shared" ca="1" si="52"/>
        <v>0</v>
      </c>
      <c r="U75" s="468">
        <f t="shared" ca="1" si="52"/>
        <v>0</v>
      </c>
      <c r="V75" s="468">
        <f t="shared" ca="1" si="52"/>
        <v>0</v>
      </c>
      <c r="W75" s="468">
        <f t="shared" ca="1" si="52"/>
        <v>0</v>
      </c>
      <c r="X75" s="468">
        <f t="shared" ca="1" si="52"/>
        <v>0</v>
      </c>
      <c r="Y75" s="468">
        <f t="shared" ca="1" si="52"/>
        <v>0</v>
      </c>
      <c r="Z75" s="468">
        <f t="shared" ca="1" si="52"/>
        <v>0</v>
      </c>
      <c r="AA75" s="468">
        <f t="shared" ca="1" si="52"/>
        <v>0</v>
      </c>
      <c r="AB75" s="468">
        <f t="shared" ca="1" si="52"/>
        <v>0</v>
      </c>
      <c r="AC75" s="468">
        <f t="shared" ca="1" si="52"/>
        <v>0</v>
      </c>
      <c r="AD75" s="468">
        <f t="shared" ca="1" si="52"/>
        <v>0</v>
      </c>
      <c r="AE75" s="468">
        <f t="shared" ca="1" si="52"/>
        <v>0</v>
      </c>
      <c r="AF75" s="468">
        <f t="shared" ca="1" si="52"/>
        <v>0</v>
      </c>
      <c r="AG75" s="468">
        <f t="shared" ca="1" si="52"/>
        <v>0</v>
      </c>
      <c r="AH75" s="468">
        <f t="shared" ca="1" si="52"/>
        <v>0</v>
      </c>
      <c r="AI75" s="468">
        <f t="shared" ca="1" si="52"/>
        <v>0</v>
      </c>
      <c r="AJ75" s="468">
        <f t="shared" ca="1" si="52"/>
        <v>0</v>
      </c>
      <c r="AK75" s="468">
        <f t="shared" ca="1" si="52"/>
        <v>0</v>
      </c>
      <c r="AL75" s="468">
        <f t="shared" ca="1" si="52"/>
        <v>0</v>
      </c>
      <c r="AM75" s="468">
        <f t="shared" ca="1" si="52"/>
        <v>0</v>
      </c>
      <c r="AN75" s="468">
        <f t="shared" ca="1" si="52"/>
        <v>0</v>
      </c>
      <c r="AO75" s="468">
        <f t="shared" ca="1" si="52"/>
        <v>0</v>
      </c>
      <c r="AP75" s="468">
        <f t="shared" ca="1" si="52"/>
        <v>0</v>
      </c>
      <c r="AQ75" s="468">
        <f t="shared" ca="1" si="52"/>
        <v>0</v>
      </c>
      <c r="AR75" s="468">
        <f t="shared" ca="1" si="52"/>
        <v>0</v>
      </c>
      <c r="AS75" s="468">
        <f t="shared" ca="1" si="52"/>
        <v>0</v>
      </c>
      <c r="AT75" s="468">
        <f t="shared" ca="1" si="52"/>
        <v>0</v>
      </c>
      <c r="AU75" s="468">
        <f t="shared" ca="1" si="52"/>
        <v>0</v>
      </c>
      <c r="AV75" s="468">
        <f t="shared" ca="1" si="52"/>
        <v>0</v>
      </c>
      <c r="AW75" s="468">
        <f t="shared" ca="1" si="52"/>
        <v>0</v>
      </c>
      <c r="AX75" s="468">
        <f t="shared" ca="1" si="52"/>
        <v>0</v>
      </c>
      <c r="AY75" s="468">
        <f t="shared" ca="1" si="52"/>
        <v>0</v>
      </c>
      <c r="AZ75" s="468">
        <f t="shared" ca="1" si="52"/>
        <v>0</v>
      </c>
      <c r="BA75" s="468">
        <f t="shared" ca="1" si="52"/>
        <v>0</v>
      </c>
      <c r="BB75" s="468">
        <f t="shared" ca="1" si="52"/>
        <v>0</v>
      </c>
      <c r="BC75" s="468">
        <f t="shared" ca="1" si="52"/>
        <v>0</v>
      </c>
      <c r="BD75" s="468">
        <f t="shared" ca="1" si="52"/>
        <v>0</v>
      </c>
      <c r="BE75" s="468">
        <f t="shared" ca="1" si="52"/>
        <v>0</v>
      </c>
      <c r="BF75" s="468">
        <f t="shared" ca="1" si="52"/>
        <v>0</v>
      </c>
      <c r="BG75" s="468">
        <f t="shared" ca="1" si="52"/>
        <v>0</v>
      </c>
      <c r="BH75" s="468">
        <f t="shared" ca="1" si="52"/>
        <v>0</v>
      </c>
      <c r="BI75" s="468">
        <f t="shared" ca="1" si="52"/>
        <v>0</v>
      </c>
      <c r="BJ75" s="468">
        <f t="shared" ca="1" si="52"/>
        <v>0</v>
      </c>
      <c r="BK75" s="468">
        <f t="shared" ca="1" si="52"/>
        <v>0</v>
      </c>
      <c r="BL75" s="468">
        <f t="shared" ca="1" si="52"/>
        <v>0</v>
      </c>
      <c r="BM75" s="468">
        <f t="shared" ca="1" si="52"/>
        <v>0</v>
      </c>
      <c r="BN75" s="468">
        <f t="shared" ca="1" si="52"/>
        <v>0</v>
      </c>
      <c r="BO75" s="468">
        <f t="shared" ca="1" si="52"/>
        <v>0</v>
      </c>
      <c r="BP75" s="468">
        <f t="shared" ref="BP75:BR75" ca="1" si="53">BP19</f>
        <v>0</v>
      </c>
      <c r="BQ75" s="468">
        <f t="shared" ca="1" si="53"/>
        <v>0</v>
      </c>
      <c r="BR75" s="468">
        <f t="shared" ca="1" si="53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14C2-7BA2-9041-819C-A3650B1D7C71}">
  <sheetPr>
    <tabColor theme="4" tint="-0.249977111117893"/>
  </sheetPr>
  <dimension ref="B2:G31"/>
  <sheetViews>
    <sheetView zoomScaleNormal="100" workbookViewId="0">
      <selection activeCell="B8" sqref="B8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16.3046875" style="3" bestFit="1" customWidth="1"/>
    <col min="5" max="5" width="5.69140625" style="3" customWidth="1"/>
    <col min="6" max="16384" width="25.69140625" style="3"/>
  </cols>
  <sheetData>
    <row r="2" spans="2:6" ht="25" customHeight="1">
      <c r="B2" s="598"/>
      <c r="C2" s="598"/>
      <c r="D2" s="598"/>
    </row>
    <row r="3" spans="2:6" ht="25" customHeight="1">
      <c r="B3" s="598"/>
      <c r="C3" s="599" t="s">
        <v>101</v>
      </c>
      <c r="D3" s="598"/>
    </row>
    <row r="4" spans="2:6" ht="25" customHeight="1">
      <c r="B4" s="598"/>
      <c r="C4" s="598"/>
      <c r="D4" s="598"/>
    </row>
    <row r="5" spans="2:6" ht="25" customHeight="1">
      <c r="B5" s="600"/>
      <c r="C5" s="600"/>
      <c r="D5" s="600"/>
    </row>
    <row r="6" spans="2:6" ht="25" customHeight="1">
      <c r="B6" s="690" t="s">
        <v>91</v>
      </c>
      <c r="C6" s="691"/>
      <c r="D6" s="601" t="s">
        <v>92</v>
      </c>
    </row>
    <row r="7" spans="2:6" ht="25" customHeight="1">
      <c r="B7" s="600"/>
      <c r="C7" s="600" t="s">
        <v>610</v>
      </c>
      <c r="D7" s="612">
        <v>150</v>
      </c>
    </row>
    <row r="8" spans="2:6" ht="25" customHeight="1">
      <c r="B8" s="602">
        <v>1</v>
      </c>
      <c r="C8" s="603" t="s">
        <v>102</v>
      </c>
      <c r="D8" s="604">
        <v>0.18</v>
      </c>
    </row>
    <row r="9" spans="2:6" ht="25" customHeight="1">
      <c r="B9" s="605">
        <v>2</v>
      </c>
      <c r="C9" s="606" t="s">
        <v>103</v>
      </c>
      <c r="D9" s="607">
        <v>0.25</v>
      </c>
    </row>
    <row r="10" spans="2:6" ht="25" customHeight="1">
      <c r="B10" s="605">
        <v>3</v>
      </c>
      <c r="C10" s="606" t="s">
        <v>104</v>
      </c>
      <c r="D10" s="608">
        <v>2500</v>
      </c>
    </row>
    <row r="11" spans="2:6" ht="25" customHeight="1">
      <c r="B11" s="605">
        <v>4</v>
      </c>
      <c r="C11" s="606" t="s">
        <v>105</v>
      </c>
      <c r="D11" s="609">
        <f>D7*25000</f>
        <v>3750000</v>
      </c>
    </row>
    <row r="12" spans="2:6" ht="25" customHeight="1">
      <c r="B12" s="605">
        <v>5</v>
      </c>
      <c r="C12" s="606" t="s">
        <v>106</v>
      </c>
      <c r="D12" s="609">
        <f>4.45*D7</f>
        <v>667.5</v>
      </c>
    </row>
    <row r="13" spans="2:6" ht="25" customHeight="1">
      <c r="B13" s="605">
        <v>6</v>
      </c>
      <c r="C13" s="606" t="s">
        <v>107</v>
      </c>
      <c r="D13" s="610">
        <v>0.1</v>
      </c>
    </row>
    <row r="14" spans="2:6" ht="25" customHeight="1">
      <c r="B14" s="605">
        <v>7</v>
      </c>
      <c r="C14" s="606" t="s">
        <v>108</v>
      </c>
      <c r="D14" s="611">
        <v>0.05</v>
      </c>
    </row>
    <row r="15" spans="2:6" ht="25" customHeight="1">
      <c r="B15" s="605">
        <v>8</v>
      </c>
      <c r="C15" s="606" t="s">
        <v>461</v>
      </c>
      <c r="D15" s="611">
        <v>0.03</v>
      </c>
      <c r="F15" s="377"/>
    </row>
    <row r="16" spans="2:6" ht="25" customHeight="1">
      <c r="B16" s="605">
        <v>9</v>
      </c>
      <c r="C16" s="606" t="s">
        <v>109</v>
      </c>
      <c r="D16" s="611">
        <v>0</v>
      </c>
    </row>
    <row r="17" spans="2:7" ht="25" customHeight="1">
      <c r="B17" s="605">
        <v>10</v>
      </c>
      <c r="C17" s="606" t="s">
        <v>110</v>
      </c>
      <c r="D17" s="609">
        <f>G17*D7</f>
        <v>40500000</v>
      </c>
      <c r="F17" s="517" t="s">
        <v>597</v>
      </c>
      <c r="G17" s="657">
        <v>270000</v>
      </c>
    </row>
    <row r="18" spans="2:7" ht="25" customHeight="1">
      <c r="B18" s="605">
        <v>11</v>
      </c>
      <c r="C18" s="606" t="s">
        <v>532</v>
      </c>
      <c r="D18" s="613">
        <v>0.01</v>
      </c>
    </row>
    <row r="19" spans="2:7" ht="25" customHeight="1">
      <c r="B19" s="7">
        <v>12</v>
      </c>
      <c r="C19" s="606" t="s">
        <v>600</v>
      </c>
      <c r="D19" s="90">
        <v>7.0000000000000007E-2</v>
      </c>
    </row>
    <row r="20" spans="2:7" ht="25" customHeight="1">
      <c r="B20" s="7">
        <v>13</v>
      </c>
      <c r="C20" s="606" t="s">
        <v>601</v>
      </c>
      <c r="D20" s="90">
        <v>0</v>
      </c>
    </row>
    <row r="21" spans="2:7" ht="25" customHeight="1">
      <c r="B21" s="7">
        <v>14</v>
      </c>
      <c r="C21" s="606" t="s">
        <v>602</v>
      </c>
      <c r="D21" s="90">
        <v>0.5</v>
      </c>
    </row>
    <row r="22" spans="2:7" ht="25" customHeight="1">
      <c r="B22" s="7">
        <v>15</v>
      </c>
      <c r="C22" s="606" t="s">
        <v>603</v>
      </c>
      <c r="D22" s="90">
        <v>0.3</v>
      </c>
    </row>
    <row r="23" spans="2:7" ht="25" customHeight="1">
      <c r="B23" s="7">
        <v>16</v>
      </c>
      <c r="C23" s="8" t="s">
        <v>51</v>
      </c>
      <c r="D23" s="675" t="s">
        <v>630</v>
      </c>
    </row>
    <row r="24" spans="2:7" ht="25" customHeight="1">
      <c r="B24" s="7">
        <v>17</v>
      </c>
      <c r="C24" s="8" t="s">
        <v>611</v>
      </c>
      <c r="D24" s="90">
        <v>0.05</v>
      </c>
    </row>
    <row r="25" spans="2:7" ht="25" customHeight="1">
      <c r="B25" s="7">
        <v>18</v>
      </c>
      <c r="C25" s="8" t="s">
        <v>621</v>
      </c>
      <c r="D25" s="609">
        <f>10*'BASIC INPUT ASSUMPTIONS'!D7</f>
        <v>1500</v>
      </c>
    </row>
    <row r="26" spans="2:7" ht="25" customHeight="1">
      <c r="B26" s="682">
        <v>19</v>
      </c>
      <c r="C26" s="683" t="s">
        <v>631</v>
      </c>
      <c r="D26" s="685">
        <v>450</v>
      </c>
      <c r="F26" s="674"/>
    </row>
    <row r="27" spans="2:7" ht="25" customHeight="1">
      <c r="B27" s="682">
        <v>20</v>
      </c>
      <c r="C27" s="683" t="s">
        <v>632</v>
      </c>
      <c r="D27" s="685">
        <v>2250</v>
      </c>
      <c r="F27" s="674"/>
    </row>
    <row r="28" spans="2:7" ht="25" customHeight="1">
      <c r="B28" s="682">
        <v>21</v>
      </c>
      <c r="C28" s="683" t="s">
        <v>633</v>
      </c>
      <c r="D28" s="685">
        <f>8*'BASIC INPUT ASSUMPTIONS'!D7</f>
        <v>1200</v>
      </c>
      <c r="F28" s="674"/>
    </row>
    <row r="29" spans="2:7" ht="25" customHeight="1">
      <c r="B29" s="682">
        <v>22</v>
      </c>
      <c r="C29" s="684" t="s">
        <v>634</v>
      </c>
      <c r="D29" s="686"/>
      <c r="F29" s="674"/>
    </row>
    <row r="30" spans="2:7" ht="25" customHeight="1">
      <c r="B30" s="682">
        <v>23</v>
      </c>
      <c r="C30" s="684" t="s">
        <v>635</v>
      </c>
      <c r="D30" s="686"/>
      <c r="F30" s="674"/>
    </row>
    <row r="31" spans="2:7" ht="25" customHeight="1">
      <c r="B31" s="682">
        <v>24</v>
      </c>
      <c r="C31" s="683" t="s">
        <v>636</v>
      </c>
      <c r="D31" s="687">
        <f>(('BASIC INPUT ASSUMPTIONS'!$D$11/'BASIC INPUT ASSUMPTIONS'!$D$10)+'BASIC INPUT ASSUMPTIONS'!D12)*'BASIC INPUT ASSUMPTIONS'!D13</f>
        <v>216.75</v>
      </c>
      <c r="F31" s="674"/>
    </row>
  </sheetData>
  <mergeCells count="1"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B9BD-7F1F-1347-8D61-634A18E8A90E}">
  <sheetPr>
    <tabColor rgb="FFFFFF00"/>
  </sheetPr>
  <dimension ref="A2:CR142"/>
  <sheetViews>
    <sheetView topLeftCell="A54" zoomScaleNormal="100" workbookViewId="0">
      <selection activeCell="F126" sqref="F126"/>
    </sheetView>
  </sheetViews>
  <sheetFormatPr defaultColWidth="25.69140625" defaultRowHeight="25" customHeight="1" outlineLevelRow="1"/>
  <cols>
    <col min="1" max="1" width="12" style="3" bestFit="1" customWidth="1"/>
    <col min="2" max="3" width="12" style="3" customWidth="1"/>
    <col min="4" max="11" width="25.69140625" style="3"/>
    <col min="12" max="12" width="29.3046875" style="3" bestFit="1" customWidth="1"/>
    <col min="13" max="13" width="31.84375" style="3" bestFit="1" customWidth="1"/>
    <col min="14" max="14" width="25.84375" style="3" bestFit="1" customWidth="1"/>
    <col min="15" max="15" width="7.3046875" style="3" bestFit="1" customWidth="1"/>
    <col min="16" max="16" width="8.07421875" style="3" bestFit="1" customWidth="1"/>
    <col min="17" max="17" width="9.84375" style="3" bestFit="1" customWidth="1"/>
    <col min="18" max="18" width="23.84375" style="3" bestFit="1" customWidth="1"/>
    <col min="19" max="20" width="20.4609375" style="3" bestFit="1" customWidth="1"/>
    <col min="21" max="21" width="23" style="3" bestFit="1" customWidth="1"/>
    <col min="22" max="22" width="17.765625" style="3" bestFit="1" customWidth="1"/>
    <col min="23" max="23" width="21.765625" style="3" bestFit="1" customWidth="1"/>
    <col min="24" max="24" width="23.69140625" style="3" bestFit="1" customWidth="1"/>
    <col min="25" max="25" width="18.4609375" style="3" bestFit="1" customWidth="1"/>
    <col min="26" max="26" width="23.84375" style="3" bestFit="1" customWidth="1"/>
    <col min="27" max="16384" width="25.69140625" style="3"/>
  </cols>
  <sheetData>
    <row r="2" spans="1:17" ht="25" customHeight="1"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25" customHeight="1">
      <c r="D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E3" s="68"/>
      <c r="F3" s="68"/>
      <c r="G3" s="68"/>
      <c r="H3" s="68"/>
      <c r="I3" s="68"/>
      <c r="J3" s="68"/>
      <c r="K3" s="68"/>
      <c r="L3" s="68"/>
      <c r="M3" s="68"/>
      <c r="N3" s="70" t="str">
        <f>TEXT("Prepared by ","")</f>
        <v xml:space="preserve">Prepared by </v>
      </c>
      <c r="O3" s="70"/>
      <c r="P3" s="70"/>
      <c r="Q3" s="70"/>
    </row>
    <row r="4" spans="1:17" ht="25" customHeight="1">
      <c r="D4" s="68"/>
      <c r="E4" s="68"/>
      <c r="F4" s="68"/>
      <c r="G4" s="68"/>
      <c r="H4" s="68"/>
      <c r="I4" s="68"/>
      <c r="J4" s="68"/>
      <c r="K4" s="68"/>
      <c r="L4" s="68"/>
      <c r="M4" s="68"/>
      <c r="N4" s="70" t="str">
        <f>'&lt;&lt;VERSIONING NOTES&gt;&gt;'!F4</f>
        <v>Edward Wicks</v>
      </c>
      <c r="O4" s="70"/>
      <c r="P4" s="70"/>
      <c r="Q4" s="70"/>
    </row>
    <row r="6" spans="1:17" ht="25" customHeight="1">
      <c r="D6" s="692" t="s">
        <v>111</v>
      </c>
      <c r="E6" s="692"/>
      <c r="F6" s="692"/>
      <c r="G6" s="692"/>
      <c r="H6" s="692"/>
      <c r="I6" s="692"/>
      <c r="J6" s="692"/>
      <c r="K6" s="692"/>
      <c r="L6" s="692"/>
      <c r="M6" s="692"/>
    </row>
    <row r="7" spans="1:17" ht="25" customHeight="1">
      <c r="D7" s="71"/>
      <c r="G7" s="3">
        <v>1.5</v>
      </c>
      <c r="H7" s="72"/>
      <c r="I7" s="72"/>
    </row>
    <row r="8" spans="1:17" ht="50.15" customHeight="1">
      <c r="D8" s="59" t="s">
        <v>112</v>
      </c>
      <c r="E8" s="57" t="s">
        <v>113</v>
      </c>
      <c r="F8" s="57" t="s">
        <v>114</v>
      </c>
      <c r="G8" s="57" t="s">
        <v>459</v>
      </c>
      <c r="H8" s="57" t="s">
        <v>115</v>
      </c>
      <c r="I8" s="57" t="s">
        <v>116</v>
      </c>
      <c r="J8" s="57" t="s">
        <v>117</v>
      </c>
      <c r="K8" s="57" t="s">
        <v>118</v>
      </c>
      <c r="L8" s="59" t="s">
        <v>119</v>
      </c>
      <c r="M8" s="59" t="s">
        <v>120</v>
      </c>
      <c r="N8" s="59" t="s">
        <v>121</v>
      </c>
    </row>
    <row r="10" spans="1:17" ht="25" customHeight="1">
      <c r="A10" s="569">
        <v>950</v>
      </c>
      <c r="B10" s="569">
        <v>500</v>
      </c>
      <c r="C10" s="569" t="s">
        <v>541</v>
      </c>
      <c r="D10" s="15" t="s">
        <v>527</v>
      </c>
      <c r="E10" s="450">
        <v>0</v>
      </c>
      <c r="F10" s="450">
        <v>500</v>
      </c>
      <c r="G10" s="451">
        <v>0</v>
      </c>
      <c r="H10" s="450">
        <v>0</v>
      </c>
      <c r="I10" s="450">
        <v>0</v>
      </c>
      <c r="J10" s="451">
        <v>0</v>
      </c>
      <c r="K10" s="450">
        <v>0</v>
      </c>
      <c r="L10" s="450">
        <v>1</v>
      </c>
      <c r="M10" s="450">
        <v>9</v>
      </c>
      <c r="N10" s="451">
        <v>8</v>
      </c>
      <c r="Q10" s="511">
        <f>F10/'BASIC INPUT ASSUMPTIONS'!$D$7</f>
        <v>3.3333333333333335</v>
      </c>
    </row>
    <row r="11" spans="1:17" ht="25" customHeight="1">
      <c r="A11" s="569">
        <v>1750</v>
      </c>
      <c r="B11" s="569">
        <v>2500</v>
      </c>
      <c r="C11" s="569" t="s">
        <v>542</v>
      </c>
      <c r="D11" s="18" t="s">
        <v>528</v>
      </c>
      <c r="E11" s="450">
        <v>0</v>
      </c>
      <c r="F11" s="450">
        <v>2500</v>
      </c>
      <c r="G11" s="451">
        <v>0</v>
      </c>
      <c r="H11" s="450">
        <v>0</v>
      </c>
      <c r="I11" s="450">
        <v>0</v>
      </c>
      <c r="J11" s="451">
        <v>0</v>
      </c>
      <c r="K11" s="450">
        <v>0</v>
      </c>
      <c r="L11" s="450">
        <v>1</v>
      </c>
      <c r="M11" s="450">
        <v>9</v>
      </c>
      <c r="N11" s="451">
        <v>8</v>
      </c>
      <c r="Q11" s="511">
        <f>F11/'BASIC INPUT ASSUMPTIONS'!$D$7</f>
        <v>16.666666666666668</v>
      </c>
    </row>
    <row r="12" spans="1:17" ht="25" customHeight="1">
      <c r="A12" s="569">
        <v>5000</v>
      </c>
      <c r="B12" s="569">
        <v>10000</v>
      </c>
      <c r="C12" s="569" t="s">
        <v>543</v>
      </c>
      <c r="D12" s="15" t="s">
        <v>529</v>
      </c>
      <c r="E12" s="450">
        <v>0</v>
      </c>
      <c r="F12" s="450">
        <v>5500</v>
      </c>
      <c r="G12" s="451">
        <v>0</v>
      </c>
      <c r="H12" s="450">
        <v>0</v>
      </c>
      <c r="I12" s="450">
        <v>0</v>
      </c>
      <c r="J12" s="451">
        <v>0</v>
      </c>
      <c r="K12" s="450">
        <v>0</v>
      </c>
      <c r="L12" s="450">
        <v>1</v>
      </c>
      <c r="M12" s="450">
        <v>9</v>
      </c>
      <c r="N12" s="451">
        <v>8</v>
      </c>
      <c r="Q12" s="511">
        <f>F12/'BASIC INPUT ASSUMPTIONS'!$D$7</f>
        <v>36.666666666666664</v>
      </c>
    </row>
    <row r="13" spans="1:17" ht="25" customHeight="1">
      <c r="A13" s="569">
        <v>12000</v>
      </c>
      <c r="B13" s="569">
        <v>15000</v>
      </c>
      <c r="C13" s="569" t="s">
        <v>543</v>
      </c>
      <c r="D13" s="18" t="s">
        <v>530</v>
      </c>
      <c r="E13" s="450">
        <v>0</v>
      </c>
      <c r="F13" s="450">
        <v>12500</v>
      </c>
      <c r="G13" s="451">
        <v>0</v>
      </c>
      <c r="H13" s="450">
        <v>0</v>
      </c>
      <c r="I13" s="450">
        <v>0</v>
      </c>
      <c r="J13" s="451">
        <v>0</v>
      </c>
      <c r="K13" s="450">
        <v>0</v>
      </c>
      <c r="L13" s="450">
        <v>1</v>
      </c>
      <c r="M13" s="450">
        <v>9</v>
      </c>
      <c r="N13" s="451">
        <v>8</v>
      </c>
      <c r="Q13" s="511">
        <f>F13/'BASIC INPUT ASSUMPTIONS'!$D$7</f>
        <v>83.333333333333329</v>
      </c>
    </row>
    <row r="14" spans="1:17" ht="25" customHeight="1">
      <c r="A14" s="569">
        <v>18000</v>
      </c>
      <c r="B14" s="569">
        <v>20000</v>
      </c>
      <c r="C14" s="569" t="s">
        <v>543</v>
      </c>
      <c r="D14" s="15" t="s">
        <v>531</v>
      </c>
      <c r="E14" s="450">
        <v>0</v>
      </c>
      <c r="F14" s="450">
        <v>18500</v>
      </c>
      <c r="G14" s="451">
        <v>0</v>
      </c>
      <c r="H14" s="450">
        <v>0</v>
      </c>
      <c r="I14" s="450">
        <v>0</v>
      </c>
      <c r="J14" s="451">
        <v>0</v>
      </c>
      <c r="K14" s="450">
        <v>0</v>
      </c>
      <c r="L14" s="450">
        <v>1</v>
      </c>
      <c r="M14" s="450">
        <v>9</v>
      </c>
      <c r="N14" s="451">
        <v>8</v>
      </c>
      <c r="Q14" s="511">
        <f>F14/'BASIC INPUT ASSUMPTIONS'!$D$7</f>
        <v>123.33333333333333</v>
      </c>
    </row>
    <row r="15" spans="1:17" ht="25" customHeight="1">
      <c r="B15" s="569">
        <v>40000</v>
      </c>
      <c r="C15" s="3" t="s">
        <v>544</v>
      </c>
      <c r="D15" s="15" t="s">
        <v>545</v>
      </c>
      <c r="E15" s="450">
        <v>0</v>
      </c>
      <c r="F15" s="450">
        <v>39000</v>
      </c>
      <c r="G15" s="451">
        <v>0</v>
      </c>
      <c r="H15" s="450">
        <v>0</v>
      </c>
      <c r="I15" s="450">
        <v>0</v>
      </c>
      <c r="J15" s="451">
        <v>0</v>
      </c>
      <c r="K15" s="450">
        <v>0</v>
      </c>
      <c r="L15" s="450">
        <v>1</v>
      </c>
      <c r="M15" s="450">
        <v>9</v>
      </c>
      <c r="N15" s="451">
        <v>8</v>
      </c>
    </row>
    <row r="16" spans="1:17" ht="25" customHeight="1">
      <c r="D16" s="18" t="s">
        <v>552</v>
      </c>
      <c r="E16" s="450">
        <v>0</v>
      </c>
      <c r="F16" s="450">
        <v>500</v>
      </c>
      <c r="G16" s="451">
        <v>0</v>
      </c>
      <c r="H16" s="450">
        <v>0</v>
      </c>
      <c r="I16" s="450">
        <v>0</v>
      </c>
      <c r="J16" s="451">
        <v>0</v>
      </c>
      <c r="K16" s="450">
        <v>0</v>
      </c>
      <c r="L16" s="450">
        <v>1</v>
      </c>
      <c r="M16" s="450">
        <v>9</v>
      </c>
      <c r="N16" s="451">
        <v>8</v>
      </c>
    </row>
    <row r="17" spans="4:14" ht="25" customHeight="1">
      <c r="D17" s="18" t="s">
        <v>553</v>
      </c>
      <c r="E17" s="450">
        <v>0</v>
      </c>
      <c r="F17" s="450">
        <v>1000</v>
      </c>
      <c r="G17" s="451">
        <v>0</v>
      </c>
      <c r="H17" s="450">
        <v>0</v>
      </c>
      <c r="I17" s="450">
        <v>0</v>
      </c>
      <c r="J17" s="451">
        <v>0</v>
      </c>
      <c r="K17" s="450">
        <v>0</v>
      </c>
      <c r="L17" s="450">
        <v>1</v>
      </c>
      <c r="M17" s="450">
        <v>9</v>
      </c>
      <c r="N17" s="451">
        <v>8</v>
      </c>
    </row>
    <row r="18" spans="4:14" ht="25" customHeight="1">
      <c r="D18" s="18" t="s">
        <v>554</v>
      </c>
      <c r="E18" s="450">
        <v>0</v>
      </c>
      <c r="F18" s="450">
        <v>2500</v>
      </c>
      <c r="G18" s="451">
        <f>F18*$G$9</f>
        <v>0</v>
      </c>
      <c r="H18" s="450">
        <v>0</v>
      </c>
      <c r="I18" s="450">
        <v>0</v>
      </c>
      <c r="J18" s="451">
        <v>0</v>
      </c>
      <c r="K18" s="450">
        <v>0</v>
      </c>
      <c r="L18" s="450">
        <v>1</v>
      </c>
      <c r="M18" s="450">
        <v>9</v>
      </c>
      <c r="N18" s="451">
        <v>8</v>
      </c>
    </row>
    <row r="19" spans="4:14" ht="25" customHeight="1">
      <c r="D19" s="18" t="s">
        <v>555</v>
      </c>
      <c r="E19" s="450">
        <v>0</v>
      </c>
      <c r="F19" s="450">
        <v>5000</v>
      </c>
      <c r="G19" s="451">
        <f t="shared" ref="G19:G28" si="0">F19*$G$9</f>
        <v>0</v>
      </c>
      <c r="H19" s="450">
        <v>0</v>
      </c>
      <c r="I19" s="450">
        <v>0</v>
      </c>
      <c r="J19" s="451">
        <v>0</v>
      </c>
      <c r="K19" s="450">
        <v>0</v>
      </c>
      <c r="L19" s="450">
        <v>1</v>
      </c>
      <c r="M19" s="450">
        <v>9</v>
      </c>
      <c r="N19" s="451">
        <v>8</v>
      </c>
    </row>
    <row r="20" spans="4:14" ht="25" customHeight="1">
      <c r="D20" s="18" t="s">
        <v>574</v>
      </c>
      <c r="E20" s="450">
        <v>0</v>
      </c>
      <c r="F20" s="450">
        <v>10000</v>
      </c>
      <c r="G20" s="451">
        <f t="shared" si="0"/>
        <v>0</v>
      </c>
      <c r="H20" s="450">
        <v>0</v>
      </c>
      <c r="I20" s="450">
        <v>0</v>
      </c>
      <c r="J20" s="451">
        <v>0</v>
      </c>
      <c r="K20" s="450">
        <v>0</v>
      </c>
      <c r="L20" s="450">
        <v>1</v>
      </c>
      <c r="M20" s="450">
        <v>9</v>
      </c>
      <c r="N20" s="451">
        <v>8</v>
      </c>
    </row>
    <row r="21" spans="4:14" ht="25" customHeight="1">
      <c r="D21" s="18" t="s">
        <v>575</v>
      </c>
      <c r="E21" s="450">
        <v>0</v>
      </c>
      <c r="F21" s="450">
        <v>15000</v>
      </c>
      <c r="G21" s="451">
        <f t="shared" si="0"/>
        <v>0</v>
      </c>
      <c r="H21" s="450">
        <v>0</v>
      </c>
      <c r="I21" s="450">
        <v>0</v>
      </c>
      <c r="J21" s="451">
        <v>0</v>
      </c>
      <c r="K21" s="450">
        <v>0</v>
      </c>
      <c r="L21" s="450">
        <v>1</v>
      </c>
      <c r="M21" s="450">
        <v>9</v>
      </c>
      <c r="N21" s="451">
        <v>8</v>
      </c>
    </row>
    <row r="22" spans="4:14" ht="25" customHeight="1">
      <c r="D22" s="18" t="s">
        <v>576</v>
      </c>
      <c r="E22" s="450">
        <v>0</v>
      </c>
      <c r="F22" s="450">
        <v>20000</v>
      </c>
      <c r="G22" s="451">
        <f t="shared" si="0"/>
        <v>0</v>
      </c>
      <c r="H22" s="450">
        <v>0</v>
      </c>
      <c r="I22" s="450">
        <v>0</v>
      </c>
      <c r="J22" s="451">
        <v>0</v>
      </c>
      <c r="K22" s="450">
        <v>0</v>
      </c>
      <c r="L22" s="450">
        <v>1</v>
      </c>
      <c r="M22" s="450">
        <v>9</v>
      </c>
      <c r="N22" s="451">
        <v>8</v>
      </c>
    </row>
    <row r="23" spans="4:14" ht="25" customHeight="1">
      <c r="D23" s="18" t="s">
        <v>577</v>
      </c>
      <c r="E23" s="450">
        <v>0</v>
      </c>
      <c r="F23" s="450">
        <v>500</v>
      </c>
      <c r="G23" s="451">
        <f t="shared" si="0"/>
        <v>0</v>
      </c>
      <c r="H23" s="450">
        <v>0</v>
      </c>
      <c r="I23" s="450">
        <v>0</v>
      </c>
      <c r="J23" s="451">
        <v>0</v>
      </c>
      <c r="K23" s="450">
        <v>0</v>
      </c>
      <c r="L23" s="450">
        <v>1</v>
      </c>
      <c r="M23" s="450">
        <v>9</v>
      </c>
      <c r="N23" s="451">
        <v>8</v>
      </c>
    </row>
    <row r="24" spans="4:14" ht="25" customHeight="1">
      <c r="D24" s="18" t="s">
        <v>578</v>
      </c>
      <c r="E24" s="450">
        <v>0</v>
      </c>
      <c r="F24" s="450">
        <v>950</v>
      </c>
      <c r="G24" s="451">
        <f t="shared" si="0"/>
        <v>0</v>
      </c>
      <c r="H24" s="450">
        <v>0</v>
      </c>
      <c r="I24" s="450">
        <v>0</v>
      </c>
      <c r="J24" s="451">
        <v>0</v>
      </c>
      <c r="K24" s="450">
        <v>0</v>
      </c>
      <c r="L24" s="450">
        <v>1</v>
      </c>
      <c r="M24" s="450">
        <v>9</v>
      </c>
      <c r="N24" s="451">
        <v>8</v>
      </c>
    </row>
    <row r="25" spans="4:14" ht="25" customHeight="1">
      <c r="D25" s="18" t="s">
        <v>579</v>
      </c>
      <c r="E25" s="450">
        <v>0</v>
      </c>
      <c r="F25" s="450">
        <v>1800</v>
      </c>
      <c r="G25" s="451">
        <f t="shared" si="0"/>
        <v>0</v>
      </c>
      <c r="H25" s="450">
        <v>0</v>
      </c>
      <c r="I25" s="450">
        <v>0</v>
      </c>
      <c r="J25" s="451">
        <v>0</v>
      </c>
      <c r="K25" s="450">
        <v>0</v>
      </c>
      <c r="L25" s="450">
        <v>1</v>
      </c>
      <c r="M25" s="450">
        <v>9</v>
      </c>
      <c r="N25" s="451">
        <v>8</v>
      </c>
    </row>
    <row r="26" spans="4:14" ht="25" customHeight="1">
      <c r="D26" s="18" t="s">
        <v>580</v>
      </c>
      <c r="E26" s="450">
        <v>0</v>
      </c>
      <c r="F26" s="450">
        <v>500</v>
      </c>
      <c r="G26" s="451">
        <f t="shared" si="0"/>
        <v>0</v>
      </c>
      <c r="H26" s="450">
        <v>0</v>
      </c>
      <c r="I26" s="450">
        <v>0</v>
      </c>
      <c r="J26" s="451">
        <v>0</v>
      </c>
      <c r="K26" s="450">
        <v>0</v>
      </c>
      <c r="L26" s="450">
        <v>1</v>
      </c>
      <c r="M26" s="450">
        <v>9</v>
      </c>
      <c r="N26" s="451">
        <v>8</v>
      </c>
    </row>
    <row r="27" spans="4:14" ht="25" customHeight="1">
      <c r="D27" s="18" t="s">
        <v>581</v>
      </c>
      <c r="E27" s="450">
        <v>0</v>
      </c>
      <c r="F27" s="450">
        <v>750</v>
      </c>
      <c r="G27" s="451">
        <f t="shared" si="0"/>
        <v>0</v>
      </c>
      <c r="H27" s="450">
        <v>0</v>
      </c>
      <c r="I27" s="450">
        <v>0</v>
      </c>
      <c r="J27" s="451">
        <v>0</v>
      </c>
      <c r="K27" s="450">
        <v>0</v>
      </c>
      <c r="L27" s="450">
        <v>1</v>
      </c>
      <c r="M27" s="450">
        <v>9</v>
      </c>
      <c r="N27" s="451">
        <v>8</v>
      </c>
    </row>
    <row r="28" spans="4:14" ht="25" customHeight="1">
      <c r="D28" s="18" t="s">
        <v>582</v>
      </c>
      <c r="E28" s="450">
        <v>0</v>
      </c>
      <c r="F28" s="450">
        <v>2700</v>
      </c>
      <c r="G28" s="451">
        <f t="shared" si="0"/>
        <v>0</v>
      </c>
      <c r="H28" s="450">
        <v>0</v>
      </c>
      <c r="I28" s="450">
        <v>0</v>
      </c>
      <c r="J28" s="451">
        <v>0</v>
      </c>
      <c r="K28" s="450">
        <v>0</v>
      </c>
      <c r="L28" s="450">
        <v>1</v>
      </c>
      <c r="M28" s="450">
        <v>9</v>
      </c>
      <c r="N28" s="451">
        <v>8</v>
      </c>
    </row>
    <row r="30" spans="4:14" ht="25" customHeight="1">
      <c r="D30" s="693" t="s">
        <v>123</v>
      </c>
      <c r="E30" s="693"/>
      <c r="F30" s="693"/>
      <c r="G30" s="693"/>
      <c r="H30" s="693"/>
      <c r="I30" s="693"/>
      <c r="J30" s="693"/>
      <c r="K30" s="693"/>
      <c r="L30" s="693"/>
      <c r="M30" s="693"/>
    </row>
    <row r="31" spans="4:14" ht="25" customHeight="1" outlineLevel="1">
      <c r="H31" s="96"/>
      <c r="I31" s="96"/>
    </row>
    <row r="32" spans="4:14" ht="50.15" customHeight="1" outlineLevel="1">
      <c r="D32" s="62" t="s">
        <v>124</v>
      </c>
      <c r="E32" s="63" t="s">
        <v>113</v>
      </c>
      <c r="F32" s="63" t="s">
        <v>114</v>
      </c>
      <c r="G32" s="63" t="s">
        <v>115</v>
      </c>
      <c r="H32" s="63" t="s">
        <v>116</v>
      </c>
      <c r="I32" s="63" t="s">
        <v>117</v>
      </c>
      <c r="J32" s="63" t="s">
        <v>118</v>
      </c>
      <c r="K32" s="62" t="s">
        <v>119</v>
      </c>
      <c r="L32" s="62" t="s">
        <v>120</v>
      </c>
      <c r="M32" s="62" t="s">
        <v>121</v>
      </c>
    </row>
    <row r="33" spans="4:13" ht="25" customHeight="1" outlineLevel="1">
      <c r="D33" s="97"/>
      <c r="E33" s="97"/>
      <c r="F33" s="97"/>
      <c r="G33" s="97"/>
      <c r="H33" s="97"/>
      <c r="I33" s="97"/>
      <c r="J33" s="97"/>
    </row>
    <row r="34" spans="4:13" ht="25" customHeight="1" outlineLevel="1">
      <c r="D34" s="98" t="str">
        <f t="shared" ref="D34:D42" si="1">D10</f>
        <v>MVLP1</v>
      </c>
      <c r="E34" s="452">
        <f>(E10/(100+('BASIC INPUT ASSUMPTIONS'!$D$8*100)))*100</f>
        <v>0</v>
      </c>
      <c r="F34" s="658">
        <f>(F10/(100+('BASIC INPUT ASSUMPTIONS'!$D$8*100)))*100</f>
        <v>423.72881355932208</v>
      </c>
      <c r="G34" s="452">
        <f>(H10/(100+('BASIC INPUT ASSUMPTIONS'!$D$8*100)))*100</f>
        <v>0</v>
      </c>
      <c r="H34" s="452">
        <f>(I10/(100+('BASIC INPUT ASSUMPTIONS'!$D$8*100)))*100</f>
        <v>0</v>
      </c>
      <c r="I34" s="452">
        <f>(J10/(100+('BASIC INPUT ASSUMPTIONS'!$D$8*100)))*100</f>
        <v>0</v>
      </c>
      <c r="J34" s="452">
        <f>(K10/(100+('BASIC INPUT ASSUMPTIONS'!$D$8*100)))*100</f>
        <v>0</v>
      </c>
      <c r="K34" s="452">
        <f>(L10/(100+('BASIC INPUT ASSUMPTIONS'!$D$8*100)))*100</f>
        <v>0.84745762711864403</v>
      </c>
      <c r="L34" s="452">
        <f>(M10/(100+('BASIC INPUT ASSUMPTIONS'!$D$8*100)))*100</f>
        <v>7.6271186440677967</v>
      </c>
      <c r="M34" s="453">
        <f>(N10/(100+('BASIC INPUT ASSUMPTIONS'!$D$8*100)))*100</f>
        <v>6.7796610169491522</v>
      </c>
    </row>
    <row r="35" spans="4:13" ht="25" customHeight="1" outlineLevel="1">
      <c r="D35" s="101" t="str">
        <f t="shared" si="1"/>
        <v>MVLP2</v>
      </c>
      <c r="E35" s="454">
        <f>(E11/(100+('BASIC INPUT ASSUMPTIONS'!$D$8*100)))*100</f>
        <v>0</v>
      </c>
      <c r="F35" s="454">
        <f>(F11/(100+('BASIC INPUT ASSUMPTIONS'!$D$8*100)))*100</f>
        <v>2118.6440677966102</v>
      </c>
      <c r="G35" s="454">
        <f>(H11/(100+('BASIC INPUT ASSUMPTIONS'!$D$8*100)))*100</f>
        <v>0</v>
      </c>
      <c r="H35" s="454">
        <f>(I11/(100+('BASIC INPUT ASSUMPTIONS'!$D$8*100)))*100</f>
        <v>0</v>
      </c>
      <c r="I35" s="454">
        <f>(J11/(100+('BASIC INPUT ASSUMPTIONS'!$D$8*100)))*100</f>
        <v>0</v>
      </c>
      <c r="J35" s="454">
        <f>(K11/(100+('BASIC INPUT ASSUMPTIONS'!$D$8*100)))*100</f>
        <v>0</v>
      </c>
      <c r="K35" s="454">
        <f>(L11/(100+('BASIC INPUT ASSUMPTIONS'!$D$8*100)))*100</f>
        <v>0.84745762711864403</v>
      </c>
      <c r="L35" s="454">
        <f>(M11/(100+('BASIC INPUT ASSUMPTIONS'!$D$8*100)))*100</f>
        <v>7.6271186440677967</v>
      </c>
      <c r="M35" s="455">
        <f>(N11/(100+('BASIC INPUT ASSUMPTIONS'!$D$8*100)))*100</f>
        <v>6.7796610169491522</v>
      </c>
    </row>
    <row r="36" spans="4:13" ht="25" customHeight="1" outlineLevel="1">
      <c r="D36" s="101" t="str">
        <f t="shared" si="1"/>
        <v>MVLP3</v>
      </c>
      <c r="E36" s="454">
        <f>(E12/(100+('BASIC INPUT ASSUMPTIONS'!$D$8*100)))*100</f>
        <v>0</v>
      </c>
      <c r="F36" s="454">
        <f>(F12/(100+('BASIC INPUT ASSUMPTIONS'!$D$8*100)))*100</f>
        <v>4661.016949152543</v>
      </c>
      <c r="G36" s="454">
        <f>(H12/(100+('BASIC INPUT ASSUMPTIONS'!$D$8*100)))*100</f>
        <v>0</v>
      </c>
      <c r="H36" s="454">
        <f>(I12/(100+('BASIC INPUT ASSUMPTIONS'!$D$8*100)))*100</f>
        <v>0</v>
      </c>
      <c r="I36" s="454">
        <f>(J12/(100+('BASIC INPUT ASSUMPTIONS'!$D$8*100)))*100</f>
        <v>0</v>
      </c>
      <c r="J36" s="454">
        <f>(K12/(100+('BASIC INPUT ASSUMPTIONS'!$D$8*100)))*100</f>
        <v>0</v>
      </c>
      <c r="K36" s="454">
        <f>(L12/(100+('BASIC INPUT ASSUMPTIONS'!$D$8*100)))*100</f>
        <v>0.84745762711864403</v>
      </c>
      <c r="L36" s="454">
        <f>(M12/(100+('BASIC INPUT ASSUMPTIONS'!$D$8*100)))*100</f>
        <v>7.6271186440677967</v>
      </c>
      <c r="M36" s="455">
        <f>(N12/(100+('BASIC INPUT ASSUMPTIONS'!$D$8*100)))*100</f>
        <v>6.7796610169491522</v>
      </c>
    </row>
    <row r="37" spans="4:13" ht="25" customHeight="1" outlineLevel="1">
      <c r="D37" s="101" t="str">
        <f t="shared" si="1"/>
        <v>MVLP4</v>
      </c>
      <c r="E37" s="454">
        <f>(E13/(100+('BASIC INPUT ASSUMPTIONS'!$D$8*100)))*100</f>
        <v>0</v>
      </c>
      <c r="F37" s="454">
        <f>(F13/(100+('BASIC INPUT ASSUMPTIONS'!$D$8*100)))*100</f>
        <v>10593.22033898305</v>
      </c>
      <c r="G37" s="454">
        <f>(H13/(100+('BASIC INPUT ASSUMPTIONS'!$D$8*100)))*100</f>
        <v>0</v>
      </c>
      <c r="H37" s="454">
        <f>(I13/(100+('BASIC INPUT ASSUMPTIONS'!$D$8*100)))*100</f>
        <v>0</v>
      </c>
      <c r="I37" s="454">
        <f>(J13/(100+('BASIC INPUT ASSUMPTIONS'!$D$8*100)))*100</f>
        <v>0</v>
      </c>
      <c r="J37" s="454">
        <f>(K13/(100+('BASIC INPUT ASSUMPTIONS'!$D$8*100)))*100</f>
        <v>0</v>
      </c>
      <c r="K37" s="454">
        <f>(L13/(100+('BASIC INPUT ASSUMPTIONS'!$D$8*100)))*100</f>
        <v>0.84745762711864403</v>
      </c>
      <c r="L37" s="454">
        <f>(M13/(100+('BASIC INPUT ASSUMPTIONS'!$D$8*100)))*100</f>
        <v>7.6271186440677967</v>
      </c>
      <c r="M37" s="455">
        <f>(N13/(100+('BASIC INPUT ASSUMPTIONS'!$D$8*100)))*100</f>
        <v>6.7796610169491522</v>
      </c>
    </row>
    <row r="38" spans="4:13" ht="25" customHeight="1" outlineLevel="1">
      <c r="D38" s="101" t="str">
        <f t="shared" si="1"/>
        <v>MVLP5</v>
      </c>
      <c r="E38" s="454">
        <f>(E14/(100+('BASIC INPUT ASSUMPTIONS'!$D$8*100)))*100</f>
        <v>0</v>
      </c>
      <c r="F38" s="454">
        <f>(F14/(100+('BASIC INPUT ASSUMPTIONS'!$D$8*100)))*100</f>
        <v>15677.966101694914</v>
      </c>
      <c r="G38" s="454">
        <f>(H14/(100+('BASIC INPUT ASSUMPTIONS'!$D$8*100)))*100</f>
        <v>0</v>
      </c>
      <c r="H38" s="454">
        <f>(I14/(100+('BASIC INPUT ASSUMPTIONS'!$D$8*100)))*100</f>
        <v>0</v>
      </c>
      <c r="I38" s="454">
        <f>(J14/(100+('BASIC INPUT ASSUMPTIONS'!$D$8*100)))*100</f>
        <v>0</v>
      </c>
      <c r="J38" s="454">
        <f>(K14/(100+('BASIC INPUT ASSUMPTIONS'!$D$8*100)))*100</f>
        <v>0</v>
      </c>
      <c r="K38" s="454">
        <f>(L14/(100+('BASIC INPUT ASSUMPTIONS'!$D$8*100)))*100</f>
        <v>0.84745762711864403</v>
      </c>
      <c r="L38" s="454">
        <f>(M14/(100+('BASIC INPUT ASSUMPTIONS'!$D$8*100)))*100</f>
        <v>7.6271186440677967</v>
      </c>
      <c r="M38" s="455">
        <f>(N14/(100+('BASIC INPUT ASSUMPTIONS'!$D$8*100)))*100</f>
        <v>6.7796610169491522</v>
      </c>
    </row>
    <row r="39" spans="4:13" ht="25" customHeight="1" outlineLevel="1">
      <c r="D39" s="101" t="str">
        <f t="shared" si="1"/>
        <v>MVLP6</v>
      </c>
      <c r="E39" s="454">
        <f>(E15/(100+('BASIC INPUT ASSUMPTIONS'!$D$8*100)))*100</f>
        <v>0</v>
      </c>
      <c r="F39" s="454">
        <f>(F15/(100+('BASIC INPUT ASSUMPTIONS'!$D$8*100)))*100</f>
        <v>33050.847457627118</v>
      </c>
      <c r="G39" s="454">
        <f>(H15/(100+('BASIC INPUT ASSUMPTIONS'!$D$8*100)))*100</f>
        <v>0</v>
      </c>
      <c r="H39" s="454">
        <f>(I15/(100+('BASIC INPUT ASSUMPTIONS'!$D$8*100)))*100</f>
        <v>0</v>
      </c>
      <c r="I39" s="454">
        <f>(J15/(100+('BASIC INPUT ASSUMPTIONS'!$D$8*100)))*100</f>
        <v>0</v>
      </c>
      <c r="J39" s="454">
        <f>(K15/(100+('BASIC INPUT ASSUMPTIONS'!$D$8*100)))*100</f>
        <v>0</v>
      </c>
      <c r="K39" s="454">
        <f>(L15/(100+('BASIC INPUT ASSUMPTIONS'!$D$8*100)))*100</f>
        <v>0.84745762711864403</v>
      </c>
      <c r="L39" s="454">
        <f>(M15/(100+('BASIC INPUT ASSUMPTIONS'!$D$8*100)))*100</f>
        <v>7.6271186440677967</v>
      </c>
      <c r="M39" s="455">
        <f>(N15/(100+('BASIC INPUT ASSUMPTIONS'!$D$8*100)))*100</f>
        <v>6.7796610169491522</v>
      </c>
    </row>
    <row r="40" spans="4:13" ht="25" customHeight="1" outlineLevel="1">
      <c r="D40" s="101" t="str">
        <f t="shared" si="1"/>
        <v>200 MB</v>
      </c>
      <c r="E40" s="454">
        <f>(E16/(100+('BASIC INPUT ASSUMPTIONS'!$D$8*100)))*100</f>
        <v>0</v>
      </c>
      <c r="F40" s="454">
        <f>(F16/(100+('BASIC INPUT ASSUMPTIONS'!$D$8*100)))*100</f>
        <v>423.72881355932208</v>
      </c>
      <c r="G40" s="454">
        <f>(H16/(100+('BASIC INPUT ASSUMPTIONS'!$D$8*100)))*100</f>
        <v>0</v>
      </c>
      <c r="H40" s="454">
        <f>(I16/(100+('BASIC INPUT ASSUMPTIONS'!$D$8*100)))*100</f>
        <v>0</v>
      </c>
      <c r="I40" s="454">
        <f>(J16/(100+('BASIC INPUT ASSUMPTIONS'!$D$8*100)))*100</f>
        <v>0</v>
      </c>
      <c r="J40" s="454">
        <f>(K16/(100+('BASIC INPUT ASSUMPTIONS'!$D$8*100)))*100</f>
        <v>0</v>
      </c>
      <c r="K40" s="454">
        <f>(L16/(100+('BASIC INPUT ASSUMPTIONS'!$D$8*100)))*100</f>
        <v>0.84745762711864403</v>
      </c>
      <c r="L40" s="454">
        <f>(M16/(100+('BASIC INPUT ASSUMPTIONS'!$D$8*100)))*100</f>
        <v>7.6271186440677967</v>
      </c>
      <c r="M40" s="455">
        <f>(N16/(100+('BASIC INPUT ASSUMPTIONS'!$D$8*100)))*100</f>
        <v>6.7796610169491522</v>
      </c>
    </row>
    <row r="41" spans="4:13" ht="25" customHeight="1" outlineLevel="1">
      <c r="D41" s="101" t="str">
        <f t="shared" si="1"/>
        <v>500 MB</v>
      </c>
      <c r="E41" s="454">
        <f>(E17/(100+('BASIC INPUT ASSUMPTIONS'!$D$8*100)))*100</f>
        <v>0</v>
      </c>
      <c r="F41" s="454">
        <f>(F17/(100+('BASIC INPUT ASSUMPTIONS'!$D$8*100)))*100</f>
        <v>847.45762711864415</v>
      </c>
      <c r="G41" s="454">
        <f>(H17/(100+('BASIC INPUT ASSUMPTIONS'!$D$8*100)))*100</f>
        <v>0</v>
      </c>
      <c r="H41" s="454">
        <f>(I17/(100+('BASIC INPUT ASSUMPTIONS'!$D$8*100)))*100</f>
        <v>0</v>
      </c>
      <c r="I41" s="454">
        <f>(J17/(100+('BASIC INPUT ASSUMPTIONS'!$D$8*100)))*100</f>
        <v>0</v>
      </c>
      <c r="J41" s="454">
        <f>(K17/(100+('BASIC INPUT ASSUMPTIONS'!$D$8*100)))*100</f>
        <v>0</v>
      </c>
      <c r="K41" s="454">
        <f>(L17/(100+('BASIC INPUT ASSUMPTIONS'!$D$8*100)))*100</f>
        <v>0.84745762711864403</v>
      </c>
      <c r="L41" s="454">
        <f>(M17/(100+('BASIC INPUT ASSUMPTIONS'!$D$8*100)))*100</f>
        <v>7.6271186440677967</v>
      </c>
      <c r="M41" s="455">
        <f>(N17/(100+('BASIC INPUT ASSUMPTIONS'!$D$8*100)))*100</f>
        <v>6.7796610169491522</v>
      </c>
    </row>
    <row r="42" spans="4:13" ht="25" customHeight="1" outlineLevel="1">
      <c r="D42" s="101" t="str">
        <f t="shared" si="1"/>
        <v>1.2 GB</v>
      </c>
      <c r="E42" s="454">
        <f>(E18/(100+('BASIC INPUT ASSUMPTIONS'!$D$8*100)))*100</f>
        <v>0</v>
      </c>
      <c r="F42" s="454">
        <f>(F18/(100+('BASIC INPUT ASSUMPTIONS'!$D$8*100)))*100</f>
        <v>2118.6440677966102</v>
      </c>
      <c r="G42" s="454">
        <f>(H18/(100+('BASIC INPUT ASSUMPTIONS'!$D$8*100)))*100</f>
        <v>0</v>
      </c>
      <c r="H42" s="454">
        <f>(I18/(100+('BASIC INPUT ASSUMPTIONS'!$D$8*100)))*100</f>
        <v>0</v>
      </c>
      <c r="I42" s="454">
        <f>(J18/(100+('BASIC INPUT ASSUMPTIONS'!$D$8*100)))*100</f>
        <v>0</v>
      </c>
      <c r="J42" s="454">
        <f>(K18/(100+('BASIC INPUT ASSUMPTIONS'!$D$8*100)))*100</f>
        <v>0</v>
      </c>
      <c r="K42" s="454">
        <f>(L18/(100+('BASIC INPUT ASSUMPTIONS'!$D$8*100)))*100</f>
        <v>0.84745762711864403</v>
      </c>
      <c r="L42" s="454">
        <f>(M18/(100+('BASIC INPUT ASSUMPTIONS'!$D$8*100)))*100</f>
        <v>7.6271186440677967</v>
      </c>
      <c r="M42" s="455">
        <f>(N18/(100+('BASIC INPUT ASSUMPTIONS'!$D$8*100)))*100</f>
        <v>6.7796610169491522</v>
      </c>
    </row>
    <row r="43" spans="4:13" ht="24.75" customHeight="1" outlineLevel="1">
      <c r="D43" s="101" t="str">
        <f t="shared" ref="D43:D52" si="2">D19</f>
        <v>2.5 GB</v>
      </c>
      <c r="E43" s="454">
        <f>(E19/(100+('BASIC INPUT ASSUMPTIONS'!$D$8*100)))*100</f>
        <v>0</v>
      </c>
      <c r="F43" s="454">
        <f>(F19/(100+('BASIC INPUT ASSUMPTIONS'!$D$8*100)))*100</f>
        <v>4237.2881355932204</v>
      </c>
      <c r="G43" s="454">
        <f>(H19/(100+('BASIC INPUT ASSUMPTIONS'!$D$8*100)))*100</f>
        <v>0</v>
      </c>
      <c r="H43" s="454">
        <f>(I19/(100+('BASIC INPUT ASSUMPTIONS'!$D$8*100)))*100</f>
        <v>0</v>
      </c>
      <c r="I43" s="454">
        <f>(J19/(100+('BASIC INPUT ASSUMPTIONS'!$D$8*100)))*100</f>
        <v>0</v>
      </c>
      <c r="J43" s="454">
        <f>(K19/(100+('BASIC INPUT ASSUMPTIONS'!$D$8*100)))*100</f>
        <v>0</v>
      </c>
      <c r="K43" s="454">
        <f>(L19/(100+('BASIC INPUT ASSUMPTIONS'!$D$8*100)))*100</f>
        <v>0.84745762711864403</v>
      </c>
      <c r="L43" s="454">
        <f>(M19/(100+('BASIC INPUT ASSUMPTIONS'!$D$8*100)))*100</f>
        <v>7.6271186440677967</v>
      </c>
      <c r="M43" s="455">
        <f>(N19/(100+('BASIC INPUT ASSUMPTIONS'!$D$8*100)))*100</f>
        <v>6.7796610169491522</v>
      </c>
    </row>
    <row r="44" spans="4:13" ht="24.75" customHeight="1" outlineLevel="1">
      <c r="D44" s="101" t="str">
        <f t="shared" si="2"/>
        <v>5 GB</v>
      </c>
      <c r="E44" s="454">
        <f>(E20/(100+('BASIC INPUT ASSUMPTIONS'!$D$8*100)))*100</f>
        <v>0</v>
      </c>
      <c r="F44" s="454">
        <f>(F20/(100+('BASIC INPUT ASSUMPTIONS'!$D$8*100)))*100</f>
        <v>8474.5762711864409</v>
      </c>
      <c r="G44" s="454">
        <f>(H20/(100+('BASIC INPUT ASSUMPTIONS'!$D$8*100)))*100</f>
        <v>0</v>
      </c>
      <c r="H44" s="454">
        <f>(I20/(100+('BASIC INPUT ASSUMPTIONS'!$D$8*100)))*100</f>
        <v>0</v>
      </c>
      <c r="I44" s="454">
        <f>(J20/(100+('BASIC INPUT ASSUMPTIONS'!$D$8*100)))*100</f>
        <v>0</v>
      </c>
      <c r="J44" s="454">
        <f>(K20/(100+('BASIC INPUT ASSUMPTIONS'!$D$8*100)))*100</f>
        <v>0</v>
      </c>
      <c r="K44" s="454">
        <f>(L20/(100+('BASIC INPUT ASSUMPTIONS'!$D$8*100)))*100</f>
        <v>0.84745762711864403</v>
      </c>
      <c r="L44" s="454">
        <f>(M20/(100+('BASIC INPUT ASSUMPTIONS'!$D$8*100)))*100</f>
        <v>7.6271186440677967</v>
      </c>
      <c r="M44" s="455">
        <f>(N20/(100+('BASIC INPUT ASSUMPTIONS'!$D$8*100)))*100</f>
        <v>6.7796610169491522</v>
      </c>
    </row>
    <row r="45" spans="4:13" ht="24.75" customHeight="1" outlineLevel="1">
      <c r="D45" s="101" t="str">
        <f t="shared" si="2"/>
        <v>8.2 GB</v>
      </c>
      <c r="E45" s="454">
        <f>(E21/(100+('BASIC INPUT ASSUMPTIONS'!$D$8*100)))*100</f>
        <v>0</v>
      </c>
      <c r="F45" s="454">
        <f>(F21/(100+('BASIC INPUT ASSUMPTIONS'!$D$8*100)))*100</f>
        <v>12711.864406779661</v>
      </c>
      <c r="G45" s="454">
        <f>(H21/(100+('BASIC INPUT ASSUMPTIONS'!$D$8*100)))*100</f>
        <v>0</v>
      </c>
      <c r="H45" s="454">
        <f>(I21/(100+('BASIC INPUT ASSUMPTIONS'!$D$8*100)))*100</f>
        <v>0</v>
      </c>
      <c r="I45" s="454">
        <f>(J21/(100+('BASIC INPUT ASSUMPTIONS'!$D$8*100)))*100</f>
        <v>0</v>
      </c>
      <c r="J45" s="454">
        <f>(K21/(100+('BASIC INPUT ASSUMPTIONS'!$D$8*100)))*100</f>
        <v>0</v>
      </c>
      <c r="K45" s="454">
        <f>(L21/(100+('BASIC INPUT ASSUMPTIONS'!$D$8*100)))*100</f>
        <v>0.84745762711864403</v>
      </c>
      <c r="L45" s="454">
        <f>(M21/(100+('BASIC INPUT ASSUMPTIONS'!$D$8*100)))*100</f>
        <v>7.6271186440677967</v>
      </c>
      <c r="M45" s="455">
        <f>(N21/(100+('BASIC INPUT ASSUMPTIONS'!$D$8*100)))*100</f>
        <v>6.7796610169491522</v>
      </c>
    </row>
    <row r="46" spans="4:13" ht="24.75" customHeight="1" outlineLevel="1">
      <c r="D46" s="101" t="str">
        <f t="shared" si="2"/>
        <v>12.3 GB</v>
      </c>
      <c r="E46" s="454">
        <f>(E22/(100+('BASIC INPUT ASSUMPTIONS'!$D$8*100)))*100</f>
        <v>0</v>
      </c>
      <c r="F46" s="454">
        <f>(F22/(100+('BASIC INPUT ASSUMPTIONS'!$D$8*100)))*100</f>
        <v>16949.152542372882</v>
      </c>
      <c r="G46" s="454">
        <f>(H22/(100+('BASIC INPUT ASSUMPTIONS'!$D$8*100)))*100</f>
        <v>0</v>
      </c>
      <c r="H46" s="454">
        <f>(I22/(100+('BASIC INPUT ASSUMPTIONS'!$D$8*100)))*100</f>
        <v>0</v>
      </c>
      <c r="I46" s="454">
        <f>(J22/(100+('BASIC INPUT ASSUMPTIONS'!$D$8*100)))*100</f>
        <v>0</v>
      </c>
      <c r="J46" s="454">
        <f>(K22/(100+('BASIC INPUT ASSUMPTIONS'!$D$8*100)))*100</f>
        <v>0</v>
      </c>
      <c r="K46" s="454">
        <f>(L22/(100+('BASIC INPUT ASSUMPTIONS'!$D$8*100)))*100</f>
        <v>0.84745762711864403</v>
      </c>
      <c r="L46" s="454">
        <f>(M22/(100+('BASIC INPUT ASSUMPTIONS'!$D$8*100)))*100</f>
        <v>7.6271186440677967</v>
      </c>
      <c r="M46" s="455">
        <f>(N22/(100+('BASIC INPUT ASSUMPTIONS'!$D$8*100)))*100</f>
        <v>6.7796610169491522</v>
      </c>
    </row>
    <row r="47" spans="4:13" ht="24.75" customHeight="1" outlineLevel="1">
      <c r="D47" s="101" t="str">
        <f t="shared" si="2"/>
        <v>40 MIN</v>
      </c>
      <c r="E47" s="454">
        <f>(E23/(100+('BASIC INPUT ASSUMPTIONS'!$D$8*100)))*100</f>
        <v>0</v>
      </c>
      <c r="F47" s="454">
        <f>(F23/(100+('BASIC INPUT ASSUMPTIONS'!$D$8*100)))*100</f>
        <v>423.72881355932208</v>
      </c>
      <c r="G47" s="454">
        <f>(H23/(100+('BASIC INPUT ASSUMPTIONS'!$D$8*100)))*100</f>
        <v>0</v>
      </c>
      <c r="H47" s="454">
        <f>(I23/(100+('BASIC INPUT ASSUMPTIONS'!$D$8*100)))*100</f>
        <v>0</v>
      </c>
      <c r="I47" s="454">
        <f>(J23/(100+('BASIC INPUT ASSUMPTIONS'!$D$8*100)))*100</f>
        <v>0</v>
      </c>
      <c r="J47" s="454">
        <f>(K23/(100+('BASIC INPUT ASSUMPTIONS'!$D$8*100)))*100</f>
        <v>0</v>
      </c>
      <c r="K47" s="454">
        <f>(L23/(100+('BASIC INPUT ASSUMPTIONS'!$D$8*100)))*100</f>
        <v>0.84745762711864403</v>
      </c>
      <c r="L47" s="454">
        <f>(M23/(100+('BASIC INPUT ASSUMPTIONS'!$D$8*100)))*100</f>
        <v>7.6271186440677967</v>
      </c>
      <c r="M47" s="455">
        <f>(N23/(100+('BASIC INPUT ASSUMPTIONS'!$D$8*100)))*100</f>
        <v>6.7796610169491522</v>
      </c>
    </row>
    <row r="48" spans="4:13" ht="24.75" customHeight="1" outlineLevel="1">
      <c r="D48" s="101" t="str">
        <f t="shared" si="2"/>
        <v>80 MIN</v>
      </c>
      <c r="E48" s="454">
        <f>(E24/(100+('BASIC INPUT ASSUMPTIONS'!$D$8*100)))*100</f>
        <v>0</v>
      </c>
      <c r="F48" s="454">
        <f>(F24/(100+('BASIC INPUT ASSUMPTIONS'!$D$8*100)))*100</f>
        <v>805.08474576271192</v>
      </c>
      <c r="G48" s="454">
        <f>(H24/(100+('BASIC INPUT ASSUMPTIONS'!$D$8*100)))*100</f>
        <v>0</v>
      </c>
      <c r="H48" s="454">
        <f>(I24/(100+('BASIC INPUT ASSUMPTIONS'!$D$8*100)))*100</f>
        <v>0</v>
      </c>
      <c r="I48" s="454">
        <f>(J24/(100+('BASIC INPUT ASSUMPTIONS'!$D$8*100)))*100</f>
        <v>0</v>
      </c>
      <c r="J48" s="454">
        <f>(K24/(100+('BASIC INPUT ASSUMPTIONS'!$D$8*100)))*100</f>
        <v>0</v>
      </c>
      <c r="K48" s="454">
        <f>(L24/(100+('BASIC INPUT ASSUMPTIONS'!$D$8*100)))*100</f>
        <v>0.84745762711864403</v>
      </c>
      <c r="L48" s="454">
        <f>(M24/(100+('BASIC INPUT ASSUMPTIONS'!$D$8*100)))*100</f>
        <v>7.6271186440677967</v>
      </c>
      <c r="M48" s="455">
        <f>(N24/(100+('BASIC INPUT ASSUMPTIONS'!$D$8*100)))*100</f>
        <v>6.7796610169491522</v>
      </c>
    </row>
    <row r="49" spans="1:96" ht="24.75" customHeight="1" outlineLevel="1">
      <c r="D49" s="101" t="str">
        <f t="shared" si="2"/>
        <v>160 MIN</v>
      </c>
      <c r="E49" s="454">
        <f>(E25/(100+('BASIC INPUT ASSUMPTIONS'!$D$8*100)))*100</f>
        <v>0</v>
      </c>
      <c r="F49" s="454">
        <f>(F25/(100+('BASIC INPUT ASSUMPTIONS'!$D$8*100)))*100</f>
        <v>1525.4237288135594</v>
      </c>
      <c r="G49" s="454">
        <f>(H25/(100+('BASIC INPUT ASSUMPTIONS'!$D$8*100)))*100</f>
        <v>0</v>
      </c>
      <c r="H49" s="454">
        <f>(I25/(100+('BASIC INPUT ASSUMPTIONS'!$D$8*100)))*100</f>
        <v>0</v>
      </c>
      <c r="I49" s="454">
        <f>(J25/(100+('BASIC INPUT ASSUMPTIONS'!$D$8*100)))*100</f>
        <v>0</v>
      </c>
      <c r="J49" s="454">
        <f>(K25/(100+('BASIC INPUT ASSUMPTIONS'!$D$8*100)))*100</f>
        <v>0</v>
      </c>
      <c r="K49" s="454">
        <f>(L25/(100+('BASIC INPUT ASSUMPTIONS'!$D$8*100)))*100</f>
        <v>0.84745762711864403</v>
      </c>
      <c r="L49" s="454">
        <f>(M25/(100+('BASIC INPUT ASSUMPTIONS'!$D$8*100)))*100</f>
        <v>7.6271186440677967</v>
      </c>
      <c r="M49" s="455">
        <f>(N25/(100+('BASIC INPUT ASSUMPTIONS'!$D$8*100)))*100</f>
        <v>6.7796610169491522</v>
      </c>
    </row>
    <row r="50" spans="1:96" ht="24.75" customHeight="1" outlineLevel="1">
      <c r="D50" s="101" t="str">
        <f t="shared" si="2"/>
        <v>300 SMS</v>
      </c>
      <c r="E50" s="454">
        <f>(E26/(100+('BASIC INPUT ASSUMPTIONS'!$D$8*100)))*100</f>
        <v>0</v>
      </c>
      <c r="F50" s="454">
        <f>(F26/(100+('BASIC INPUT ASSUMPTIONS'!$D$8*100)))*100</f>
        <v>423.72881355932208</v>
      </c>
      <c r="G50" s="454">
        <f>(H26/(100+('BASIC INPUT ASSUMPTIONS'!$D$8*100)))*100</f>
        <v>0</v>
      </c>
      <c r="H50" s="454">
        <f>(I26/(100+('BASIC INPUT ASSUMPTIONS'!$D$8*100)))*100</f>
        <v>0</v>
      </c>
      <c r="I50" s="454">
        <f>(J26/(100+('BASIC INPUT ASSUMPTIONS'!$D$8*100)))*100</f>
        <v>0</v>
      </c>
      <c r="J50" s="454">
        <f>(K26/(100+('BASIC INPUT ASSUMPTIONS'!$D$8*100)))*100</f>
        <v>0</v>
      </c>
      <c r="K50" s="454">
        <f>(L26/(100+('BASIC INPUT ASSUMPTIONS'!$D$8*100)))*100</f>
        <v>0.84745762711864403</v>
      </c>
      <c r="L50" s="454">
        <f>(M26/(100+('BASIC INPUT ASSUMPTIONS'!$D$8*100)))*100</f>
        <v>7.6271186440677967</v>
      </c>
      <c r="M50" s="455">
        <f>(N26/(100+('BASIC INPUT ASSUMPTIONS'!$D$8*100)))*100</f>
        <v>6.7796610169491522</v>
      </c>
    </row>
    <row r="51" spans="1:96" ht="24.75" customHeight="1" outlineLevel="1">
      <c r="D51" s="101" t="str">
        <f t="shared" si="2"/>
        <v>500 SMS</v>
      </c>
      <c r="E51" s="454">
        <f>(E27/(100+('BASIC INPUT ASSUMPTIONS'!$D$8*100)))*100</f>
        <v>0</v>
      </c>
      <c r="F51" s="454">
        <f>(F27/(100+('BASIC INPUT ASSUMPTIONS'!$D$8*100)))*100</f>
        <v>635.59322033898309</v>
      </c>
      <c r="G51" s="454">
        <f>(H27/(100+('BASIC INPUT ASSUMPTIONS'!$D$8*100)))*100</f>
        <v>0</v>
      </c>
      <c r="H51" s="454">
        <f>(I27/(100+('BASIC INPUT ASSUMPTIONS'!$D$8*100)))*100</f>
        <v>0</v>
      </c>
      <c r="I51" s="454">
        <f>(J27/(100+('BASIC INPUT ASSUMPTIONS'!$D$8*100)))*100</f>
        <v>0</v>
      </c>
      <c r="J51" s="454">
        <f>(K27/(100+('BASIC INPUT ASSUMPTIONS'!$D$8*100)))*100</f>
        <v>0</v>
      </c>
      <c r="K51" s="454">
        <f>(L27/(100+('BASIC INPUT ASSUMPTIONS'!$D$8*100)))*100</f>
        <v>0.84745762711864403</v>
      </c>
      <c r="L51" s="454">
        <f>(M27/(100+('BASIC INPUT ASSUMPTIONS'!$D$8*100)))*100</f>
        <v>7.6271186440677967</v>
      </c>
      <c r="M51" s="455">
        <f>(N27/(100+('BASIC INPUT ASSUMPTIONS'!$D$8*100)))*100</f>
        <v>6.7796610169491522</v>
      </c>
    </row>
    <row r="52" spans="1:96" ht="24.75" customHeight="1" outlineLevel="1">
      <c r="D52" s="101" t="str">
        <f t="shared" si="2"/>
        <v>2000 SMS</v>
      </c>
      <c r="E52" s="454">
        <f>(E28/(100+('BASIC INPUT ASSUMPTIONS'!$D$8*100)))*100</f>
        <v>0</v>
      </c>
      <c r="F52" s="454">
        <f>(F28/(100+('BASIC INPUT ASSUMPTIONS'!$D$8*100)))*100</f>
        <v>2288.1355932203392</v>
      </c>
      <c r="G52" s="454">
        <f>(H28/(100+('BASIC INPUT ASSUMPTIONS'!$D$8*100)))*100</f>
        <v>0</v>
      </c>
      <c r="H52" s="454">
        <f>(I28/(100+('BASIC INPUT ASSUMPTIONS'!$D$8*100)))*100</f>
        <v>0</v>
      </c>
      <c r="I52" s="454">
        <f>(J28/(100+('BASIC INPUT ASSUMPTIONS'!$D$8*100)))*100</f>
        <v>0</v>
      </c>
      <c r="J52" s="454">
        <f>(K28/(100+('BASIC INPUT ASSUMPTIONS'!$D$8*100)))*100</f>
        <v>0</v>
      </c>
      <c r="K52" s="454">
        <f>(L28/(100+('BASIC INPUT ASSUMPTIONS'!$D$8*100)))*100</f>
        <v>0.84745762711864403</v>
      </c>
      <c r="L52" s="454">
        <f>(M28/(100+('BASIC INPUT ASSUMPTIONS'!$D$8*100)))*100</f>
        <v>7.6271186440677967</v>
      </c>
      <c r="M52" s="455">
        <f>(N28/(100+('BASIC INPUT ASSUMPTIONS'!$D$8*100)))*100</f>
        <v>6.7796610169491522</v>
      </c>
    </row>
    <row r="54" spans="1:96" ht="25" customHeight="1">
      <c r="D54" s="692" t="s">
        <v>125</v>
      </c>
      <c r="E54" s="692"/>
      <c r="F54" s="692"/>
      <c r="G54" s="692"/>
      <c r="H54" s="692"/>
      <c r="I54" s="692"/>
      <c r="J54" s="692"/>
      <c r="K54" s="58"/>
      <c r="L54" s="58"/>
      <c r="M54" s="58"/>
    </row>
    <row r="55" spans="1:96" ht="25" customHeight="1" thickBot="1">
      <c r="A55" s="616"/>
      <c r="B55" s="616"/>
      <c r="C55" s="616"/>
      <c r="D55" s="623"/>
      <c r="E55" s="616"/>
      <c r="F55" s="616"/>
      <c r="G55" s="616"/>
      <c r="H55" s="623"/>
      <c r="I55" s="623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 s="616"/>
      <c r="BJ55" s="616"/>
      <c r="BK55" s="616"/>
      <c r="BL55" s="616"/>
      <c r="BM55" s="616"/>
      <c r="BN55" s="616"/>
      <c r="BO55" s="616"/>
      <c r="BP55" s="616"/>
      <c r="BQ55" s="616"/>
      <c r="BR55" s="616"/>
      <c r="BS55" s="616"/>
      <c r="BT55" s="616"/>
      <c r="BU55" s="616"/>
      <c r="BV55" s="616"/>
      <c r="BW55" s="616"/>
      <c r="BX55" s="616"/>
      <c r="BY55" s="616"/>
      <c r="BZ55" s="616"/>
      <c r="CA55" s="616"/>
      <c r="CB55" s="616"/>
      <c r="CC55" s="616"/>
      <c r="CD55" s="616"/>
      <c r="CE55" s="616"/>
      <c r="CF55" s="616"/>
      <c r="CG55" s="616"/>
      <c r="CH55" s="616"/>
      <c r="CI55" s="616"/>
      <c r="CJ55" s="616"/>
      <c r="CK55" s="616"/>
      <c r="CL55" s="616"/>
      <c r="CM55" s="616"/>
      <c r="CN55" s="616"/>
      <c r="CO55" s="616"/>
      <c r="CP55" s="616"/>
      <c r="CQ55" s="616"/>
      <c r="CR55" s="616"/>
    </row>
    <row r="56" spans="1:96" s="614" customFormat="1" ht="50.15" customHeight="1">
      <c r="A56" s="615"/>
      <c r="B56" s="616"/>
      <c r="C56" s="616"/>
      <c r="D56" s="617" t="s">
        <v>112</v>
      </c>
      <c r="E56" s="618" t="s">
        <v>126</v>
      </c>
      <c r="F56" s="618" t="s">
        <v>127</v>
      </c>
      <c r="G56" s="618" t="s">
        <v>128</v>
      </c>
      <c r="H56" s="618" t="s">
        <v>129</v>
      </c>
      <c r="I56" s="618" t="s">
        <v>130</v>
      </c>
      <c r="J56" s="618" t="s">
        <v>131</v>
      </c>
      <c r="K56" s="618" t="s">
        <v>132</v>
      </c>
      <c r="L56" s="618" t="s">
        <v>133</v>
      </c>
      <c r="M56" s="618" t="s">
        <v>134</v>
      </c>
      <c r="N56" s="618" t="s">
        <v>135</v>
      </c>
      <c r="O56" s="619" t="s">
        <v>456</v>
      </c>
      <c r="P56" s="619" t="s">
        <v>457</v>
      </c>
      <c r="Q56" s="620" t="s">
        <v>458</v>
      </c>
      <c r="R56" s="621" t="s">
        <v>136</v>
      </c>
      <c r="S56" s="617" t="s">
        <v>137</v>
      </c>
      <c r="T56" s="622" t="s">
        <v>138</v>
      </c>
      <c r="U56" s="621" t="s">
        <v>139</v>
      </c>
      <c r="V56" s="617" t="s">
        <v>140</v>
      </c>
      <c r="W56" s="622" t="s">
        <v>141</v>
      </c>
      <c r="X56" s="621" t="s">
        <v>142</v>
      </c>
      <c r="Y56" s="617" t="s">
        <v>143</v>
      </c>
      <c r="Z56" s="622" t="s">
        <v>144</v>
      </c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  <c r="AO56" s="616"/>
      <c r="AP56" s="616"/>
      <c r="AQ56" s="616"/>
      <c r="AR56" s="616"/>
      <c r="AS56" s="616"/>
      <c r="AT56" s="616"/>
      <c r="AU56" s="616"/>
      <c r="AV56" s="616"/>
      <c r="AW56" s="616"/>
      <c r="AX56" s="616"/>
      <c r="AY56" s="616"/>
      <c r="AZ56" s="616"/>
      <c r="BA56" s="616"/>
      <c r="BB56" s="616"/>
      <c r="BC56" s="616"/>
      <c r="BD56" s="616"/>
      <c r="BE56" s="616"/>
      <c r="BF56" s="616"/>
      <c r="BG56" s="616"/>
      <c r="BH56" s="616"/>
      <c r="BI56" s="616"/>
      <c r="BJ56" s="616"/>
      <c r="BK56" s="616"/>
      <c r="BL56" s="616"/>
      <c r="BM56" s="616"/>
      <c r="BN56" s="616"/>
      <c r="BO56" s="616"/>
      <c r="BP56" s="616"/>
      <c r="BQ56" s="616"/>
      <c r="BR56" s="616"/>
      <c r="BS56" s="616"/>
      <c r="BT56" s="616"/>
      <c r="BU56" s="616"/>
      <c r="BV56" s="616"/>
      <c r="BW56" s="616"/>
      <c r="BX56" s="616"/>
      <c r="BY56" s="616"/>
      <c r="BZ56" s="616"/>
      <c r="CA56" s="616"/>
      <c r="CB56" s="616"/>
      <c r="CC56" s="616"/>
      <c r="CD56" s="616"/>
      <c r="CE56" s="616"/>
      <c r="CF56" s="616"/>
      <c r="CG56" s="616"/>
      <c r="CH56" s="616"/>
      <c r="CI56" s="616"/>
      <c r="CJ56" s="616"/>
      <c r="CK56" s="616"/>
      <c r="CL56" s="616"/>
      <c r="CM56" s="616"/>
      <c r="CN56" s="616"/>
      <c r="CO56" s="616"/>
      <c r="CP56" s="616"/>
      <c r="CQ56" s="616"/>
      <c r="CR56" s="616"/>
    </row>
    <row r="57" spans="1:96" ht="25" customHeight="1">
      <c r="A57" s="327"/>
      <c r="I57" s="328">
        <v>0.2</v>
      </c>
      <c r="J57" s="328">
        <v>0.75</v>
      </c>
      <c r="K57" s="328">
        <v>0.05</v>
      </c>
      <c r="L57" s="328">
        <v>0.2</v>
      </c>
      <c r="M57" s="328">
        <v>0.75</v>
      </c>
      <c r="N57" s="328">
        <v>0.05</v>
      </c>
      <c r="R57" s="327"/>
      <c r="T57" s="331"/>
      <c r="U57" s="327"/>
      <c r="W57" s="331"/>
      <c r="X57" s="327"/>
      <c r="Z57" s="331"/>
    </row>
    <row r="58" spans="1:96" ht="25" customHeight="1">
      <c r="A58" s="65">
        <v>20</v>
      </c>
      <c r="B58" s="66">
        <v>250</v>
      </c>
      <c r="C58" s="67">
        <v>20</v>
      </c>
      <c r="D58" s="15" t="str">
        <f t="shared" ref="D58:D67" si="3">D10</f>
        <v>MVLP1</v>
      </c>
      <c r="E58" s="570">
        <v>5</v>
      </c>
      <c r="F58" s="66">
        <v>150</v>
      </c>
      <c r="G58" s="67">
        <v>10</v>
      </c>
      <c r="H58" s="99"/>
      <c r="I58" s="65">
        <f>H58*$I$57</f>
        <v>0</v>
      </c>
      <c r="J58" s="66">
        <f>H58*$J$57</f>
        <v>0</v>
      </c>
      <c r="K58" s="67">
        <f>H58*$K$57</f>
        <v>0</v>
      </c>
      <c r="L58" s="454">
        <f t="shared" ref="L58:L67" si="4">$G10*$L$57</f>
        <v>0</v>
      </c>
      <c r="M58" s="454">
        <f t="shared" ref="M58:M67" si="5">$G10*$M$57</f>
        <v>0</v>
      </c>
      <c r="N58" s="454">
        <f t="shared" ref="N58:N67" si="6">$G10*$N$57</f>
        <v>0</v>
      </c>
      <c r="O58" s="358" t="e">
        <f>VLOOKUP(L58,BUNDLES!$B$10:$D$24,1,TRUE)</f>
        <v>#N/A</v>
      </c>
      <c r="P58" s="343" t="e">
        <f>VLOOKUP(M58,BUNDLES!$B$30:$D$44,1,TRUE)</f>
        <v>#N/A</v>
      </c>
      <c r="Q58" s="343"/>
      <c r="R58" s="332"/>
      <c r="S58" s="359"/>
      <c r="T58" s="333"/>
      <c r="U58" s="363"/>
      <c r="V58" s="329"/>
      <c r="W58" s="338"/>
      <c r="X58" s="332"/>
      <c r="Y58" s="359"/>
      <c r="Z58" s="333"/>
    </row>
    <row r="59" spans="1:96" ht="25" customHeight="1">
      <c r="A59" s="65">
        <v>35</v>
      </c>
      <c r="B59" s="66">
        <v>600</v>
      </c>
      <c r="C59" s="67">
        <v>20</v>
      </c>
      <c r="D59" s="15" t="str">
        <f t="shared" si="3"/>
        <v>MVLP2</v>
      </c>
      <c r="E59" s="570">
        <v>25</v>
      </c>
      <c r="F59" s="66">
        <v>1024</v>
      </c>
      <c r="G59" s="67">
        <v>30</v>
      </c>
      <c r="H59" s="99"/>
      <c r="I59" s="65">
        <f t="shared" ref="I59:I67" si="7">H59*$I$57</f>
        <v>0</v>
      </c>
      <c r="J59" s="66">
        <f t="shared" ref="J59:J67" si="8">H59*$J$57</f>
        <v>0</v>
      </c>
      <c r="K59" s="67">
        <f t="shared" ref="K59:K67" si="9">H59*$K$57</f>
        <v>0</v>
      </c>
      <c r="L59" s="454">
        <f t="shared" si="4"/>
        <v>0</v>
      </c>
      <c r="M59" s="454">
        <f t="shared" si="5"/>
        <v>0</v>
      </c>
      <c r="N59" s="454">
        <f t="shared" si="6"/>
        <v>0</v>
      </c>
      <c r="O59" s="358" t="e">
        <f>VLOOKUP(L59,BUNDLES!$B$10:$D$24,1,TRUE)</f>
        <v>#N/A</v>
      </c>
      <c r="P59" s="343" t="e">
        <f>VLOOKUP(M59,BUNDLES!$B$30:$D$44,1,TRUE)</f>
        <v>#N/A</v>
      </c>
      <c r="Q59" s="343" t="e">
        <f>VLOOKUP(N59,BUNDLES!$B$50:$D$64,1,TRUE)</f>
        <v>#N/A</v>
      </c>
      <c r="R59" s="332"/>
      <c r="S59" s="359"/>
      <c r="T59" s="333"/>
      <c r="U59" s="363"/>
      <c r="V59" s="329"/>
      <c r="W59" s="338"/>
      <c r="X59" s="332"/>
      <c r="Y59" s="359"/>
      <c r="Z59" s="333"/>
    </row>
    <row r="60" spans="1:96" ht="25" customHeight="1">
      <c r="A60" s="65">
        <v>75</v>
      </c>
      <c r="B60" s="66">
        <v>2048</v>
      </c>
      <c r="C60" s="67">
        <v>30</v>
      </c>
      <c r="D60" s="15" t="str">
        <f t="shared" si="3"/>
        <v>MVLP3</v>
      </c>
      <c r="E60" s="570">
        <v>60</v>
      </c>
      <c r="F60" s="66">
        <v>2048</v>
      </c>
      <c r="G60" s="67">
        <v>30</v>
      </c>
      <c r="H60" s="99"/>
      <c r="I60" s="65">
        <f t="shared" si="7"/>
        <v>0</v>
      </c>
      <c r="J60" s="66">
        <f t="shared" si="8"/>
        <v>0</v>
      </c>
      <c r="K60" s="67">
        <f t="shared" si="9"/>
        <v>0</v>
      </c>
      <c r="L60" s="454">
        <f t="shared" si="4"/>
        <v>0</v>
      </c>
      <c r="M60" s="454">
        <f t="shared" si="5"/>
        <v>0</v>
      </c>
      <c r="N60" s="454">
        <f t="shared" si="6"/>
        <v>0</v>
      </c>
      <c r="O60" s="358" t="e">
        <f>VLOOKUP(L60,BUNDLES!$B$10:$D$24,1,TRUE)</f>
        <v>#N/A</v>
      </c>
      <c r="P60" s="343" t="e">
        <f>VLOOKUP(M60,BUNDLES!$B$30:$D$44,1,TRUE)</f>
        <v>#N/A</v>
      </c>
      <c r="Q60" s="343" t="e">
        <f>VLOOKUP(N60,BUNDLES!$B$50:$D$64,1,TRUE)</f>
        <v>#N/A</v>
      </c>
      <c r="R60" s="332"/>
      <c r="S60" s="359"/>
      <c r="T60" s="333"/>
      <c r="U60" s="363"/>
      <c r="V60" s="329"/>
      <c r="W60" s="338"/>
      <c r="X60" s="332"/>
      <c r="Y60" s="359"/>
      <c r="Z60" s="333"/>
    </row>
    <row r="61" spans="1:96" ht="25" customHeight="1">
      <c r="A61" s="65">
        <v>200</v>
      </c>
      <c r="B61" s="66">
        <v>5120</v>
      </c>
      <c r="C61" s="67">
        <v>40</v>
      </c>
      <c r="D61" s="15" t="str">
        <f t="shared" si="3"/>
        <v>MVLP4</v>
      </c>
      <c r="E61" s="570">
        <v>80</v>
      </c>
      <c r="F61" s="66">
        <v>5120</v>
      </c>
      <c r="G61" s="67">
        <v>30</v>
      </c>
      <c r="H61" s="99">
        <v>0</v>
      </c>
      <c r="I61" s="65">
        <f t="shared" si="7"/>
        <v>0</v>
      </c>
      <c r="J61" s="66">
        <f t="shared" si="8"/>
        <v>0</v>
      </c>
      <c r="K61" s="67">
        <f t="shared" si="9"/>
        <v>0</v>
      </c>
      <c r="L61" s="454">
        <f t="shared" si="4"/>
        <v>0</v>
      </c>
      <c r="M61" s="454">
        <f t="shared" si="5"/>
        <v>0</v>
      </c>
      <c r="N61" s="454">
        <f t="shared" si="6"/>
        <v>0</v>
      </c>
      <c r="O61" s="358" t="e">
        <f>VLOOKUP(L61,BUNDLES!$B$10:$D$24,1,TRUE)</f>
        <v>#N/A</v>
      </c>
      <c r="P61" s="343" t="e">
        <f>VLOOKUP(M61,BUNDLES!$B$30:$D$44,1,TRUE)</f>
        <v>#N/A</v>
      </c>
      <c r="Q61" s="343" t="e">
        <f>VLOOKUP(N61,BUNDLES!$B$50:$D$64,1,TRUE)</f>
        <v>#N/A</v>
      </c>
      <c r="R61" s="332"/>
      <c r="S61" s="359"/>
      <c r="T61" s="333"/>
      <c r="U61" s="363"/>
      <c r="V61" s="329"/>
      <c r="W61" s="338"/>
      <c r="X61" s="332"/>
      <c r="Y61" s="359"/>
      <c r="Z61" s="333"/>
    </row>
    <row r="62" spans="1:96" ht="25" customHeight="1">
      <c r="A62" s="65">
        <v>400</v>
      </c>
      <c r="B62" s="66">
        <v>7168</v>
      </c>
      <c r="C62" s="67">
        <v>100</v>
      </c>
      <c r="D62" s="15" t="str">
        <f t="shared" si="3"/>
        <v>MVLP5</v>
      </c>
      <c r="E62" s="570">
        <v>80</v>
      </c>
      <c r="F62" s="66">
        <v>9216</v>
      </c>
      <c r="G62" s="67">
        <v>30</v>
      </c>
      <c r="H62" s="99">
        <v>0</v>
      </c>
      <c r="I62" s="65">
        <f t="shared" ref="I62:I66" si="10">H62*$I$57</f>
        <v>0</v>
      </c>
      <c r="J62" s="66">
        <f t="shared" ref="J62:J66" si="11">H62*$J$57</f>
        <v>0</v>
      </c>
      <c r="K62" s="67">
        <f t="shared" ref="K62:K66" si="12">H62*$K$57</f>
        <v>0</v>
      </c>
      <c r="L62" s="454">
        <f t="shared" si="4"/>
        <v>0</v>
      </c>
      <c r="M62" s="454">
        <f t="shared" si="5"/>
        <v>0</v>
      </c>
      <c r="N62" s="454">
        <f t="shared" si="6"/>
        <v>0</v>
      </c>
      <c r="O62" s="358"/>
      <c r="P62" s="343"/>
      <c r="Q62" s="343"/>
      <c r="R62" s="332"/>
      <c r="S62" s="359"/>
      <c r="T62" s="333"/>
      <c r="U62" s="363"/>
      <c r="V62" s="329"/>
      <c r="W62" s="338"/>
      <c r="X62" s="332"/>
      <c r="Y62" s="359"/>
      <c r="Z62" s="333"/>
    </row>
    <row r="63" spans="1:96" ht="25" customHeight="1">
      <c r="A63" s="327"/>
      <c r="D63" s="15" t="str">
        <f t="shared" si="3"/>
        <v>MVLP6</v>
      </c>
      <c r="E63" s="65">
        <v>240</v>
      </c>
      <c r="F63" s="66">
        <v>15360</v>
      </c>
      <c r="G63" s="67">
        <v>100</v>
      </c>
      <c r="H63" s="99">
        <v>0</v>
      </c>
      <c r="I63" s="65">
        <f t="shared" si="10"/>
        <v>0</v>
      </c>
      <c r="J63" s="66">
        <f t="shared" si="11"/>
        <v>0</v>
      </c>
      <c r="K63" s="67">
        <f t="shared" si="12"/>
        <v>0</v>
      </c>
      <c r="L63" s="454">
        <f t="shared" si="4"/>
        <v>0</v>
      </c>
      <c r="M63" s="454">
        <f t="shared" si="5"/>
        <v>0</v>
      </c>
      <c r="N63" s="454">
        <f t="shared" si="6"/>
        <v>0</v>
      </c>
      <c r="O63" s="358"/>
      <c r="P63" s="343"/>
      <c r="Q63" s="343"/>
      <c r="R63" s="332"/>
      <c r="S63" s="359"/>
      <c r="T63" s="333"/>
      <c r="U63" s="363"/>
      <c r="V63" s="329"/>
      <c r="W63" s="338"/>
      <c r="X63" s="332"/>
      <c r="Y63" s="359"/>
      <c r="Z63" s="333"/>
    </row>
    <row r="64" spans="1:96" ht="25" customHeight="1">
      <c r="A64" s="327"/>
      <c r="D64" s="15" t="str">
        <f t="shared" si="3"/>
        <v>200 MB</v>
      </c>
      <c r="E64" s="65">
        <f t="shared" ref="E64:G64" si="13">X64/L16</f>
        <v>0</v>
      </c>
      <c r="F64" s="66">
        <v>200</v>
      </c>
      <c r="G64" s="67">
        <f t="shared" si="13"/>
        <v>0</v>
      </c>
      <c r="H64" s="99">
        <v>0</v>
      </c>
      <c r="I64" s="65">
        <f t="shared" si="10"/>
        <v>0</v>
      </c>
      <c r="J64" s="66">
        <f t="shared" si="11"/>
        <v>0</v>
      </c>
      <c r="K64" s="67">
        <f t="shared" si="12"/>
        <v>0</v>
      </c>
      <c r="L64" s="454">
        <f t="shared" si="4"/>
        <v>0</v>
      </c>
      <c r="M64" s="454">
        <f t="shared" si="5"/>
        <v>0</v>
      </c>
      <c r="N64" s="454">
        <f t="shared" si="6"/>
        <v>0</v>
      </c>
      <c r="O64" s="358"/>
      <c r="P64" s="343"/>
      <c r="Q64" s="343"/>
      <c r="R64" s="332"/>
      <c r="S64" s="359"/>
      <c r="T64" s="333"/>
      <c r="U64" s="363"/>
      <c r="V64" s="329"/>
      <c r="W64" s="338"/>
      <c r="X64" s="332"/>
      <c r="Y64" s="359"/>
      <c r="Z64" s="333"/>
    </row>
    <row r="65" spans="1:26" ht="25" customHeight="1">
      <c r="A65" s="327"/>
      <c r="D65" s="15" t="str">
        <f t="shared" si="3"/>
        <v>500 MB</v>
      </c>
      <c r="E65" s="65">
        <f t="shared" ref="E65:G65" si="14">X65/L17</f>
        <v>0</v>
      </c>
      <c r="F65" s="66">
        <v>500</v>
      </c>
      <c r="G65" s="67">
        <f t="shared" si="14"/>
        <v>0</v>
      </c>
      <c r="H65" s="99">
        <v>0</v>
      </c>
      <c r="I65" s="65">
        <f t="shared" si="10"/>
        <v>0</v>
      </c>
      <c r="J65" s="66">
        <f t="shared" si="11"/>
        <v>0</v>
      </c>
      <c r="K65" s="67">
        <f t="shared" si="12"/>
        <v>0</v>
      </c>
      <c r="L65" s="454">
        <f t="shared" si="4"/>
        <v>0</v>
      </c>
      <c r="M65" s="454">
        <f t="shared" si="5"/>
        <v>0</v>
      </c>
      <c r="N65" s="454">
        <f t="shared" si="6"/>
        <v>0</v>
      </c>
      <c r="O65" s="358"/>
      <c r="P65" s="343"/>
      <c r="Q65" s="343"/>
      <c r="R65" s="332"/>
      <c r="S65" s="359"/>
      <c r="T65" s="333"/>
      <c r="U65" s="363"/>
      <c r="V65" s="329"/>
      <c r="W65" s="338"/>
      <c r="X65" s="332"/>
      <c r="Y65" s="359"/>
      <c r="Z65" s="333"/>
    </row>
    <row r="66" spans="1:26" ht="25" customHeight="1">
      <c r="A66" s="327"/>
      <c r="D66" s="579" t="str">
        <f t="shared" si="3"/>
        <v>1.2 GB</v>
      </c>
      <c r="E66" s="581">
        <f t="shared" ref="E66:G66" si="15">X66/L18</f>
        <v>0</v>
      </c>
      <c r="F66" s="582">
        <v>1200</v>
      </c>
      <c r="G66" s="583">
        <f t="shared" si="15"/>
        <v>0</v>
      </c>
      <c r="H66" s="580">
        <v>0</v>
      </c>
      <c r="I66" s="581">
        <f t="shared" si="10"/>
        <v>0</v>
      </c>
      <c r="J66" s="582">
        <f t="shared" si="11"/>
        <v>0</v>
      </c>
      <c r="K66" s="583">
        <f t="shared" si="12"/>
        <v>0</v>
      </c>
      <c r="L66" s="584">
        <f t="shared" si="4"/>
        <v>0</v>
      </c>
      <c r="M66" s="584">
        <f t="shared" si="5"/>
        <v>0</v>
      </c>
      <c r="N66" s="584">
        <f t="shared" si="6"/>
        <v>0</v>
      </c>
      <c r="O66" s="585"/>
      <c r="P66" s="586"/>
      <c r="Q66" s="586"/>
      <c r="R66" s="332"/>
      <c r="S66" s="359"/>
      <c r="T66" s="333"/>
      <c r="U66" s="363"/>
      <c r="V66" s="329"/>
      <c r="W66" s="338"/>
      <c r="X66" s="332"/>
      <c r="Y66" s="359"/>
      <c r="Z66" s="333"/>
    </row>
    <row r="67" spans="1:26" ht="25" customHeight="1">
      <c r="D67" s="15" t="str">
        <f t="shared" si="3"/>
        <v>2.5 GB</v>
      </c>
      <c r="E67" s="65">
        <f>X67/L19</f>
        <v>0</v>
      </c>
      <c r="F67" s="66">
        <v>2500</v>
      </c>
      <c r="G67" s="67">
        <f>Z67/N19</f>
        <v>0</v>
      </c>
      <c r="H67" s="99">
        <v>0</v>
      </c>
      <c r="I67" s="65">
        <f t="shared" si="7"/>
        <v>0</v>
      </c>
      <c r="J67" s="66">
        <f t="shared" si="8"/>
        <v>0</v>
      </c>
      <c r="K67" s="67">
        <f t="shared" si="9"/>
        <v>0</v>
      </c>
      <c r="L67" s="454">
        <f t="shared" si="4"/>
        <v>0</v>
      </c>
      <c r="M67" s="454">
        <f t="shared" si="5"/>
        <v>0</v>
      </c>
      <c r="N67" s="454">
        <f t="shared" si="6"/>
        <v>0</v>
      </c>
      <c r="O67" s="358"/>
      <c r="P67" s="343"/>
      <c r="Q67" s="343"/>
      <c r="R67" s="359"/>
      <c r="S67" s="359"/>
      <c r="T67" s="359"/>
      <c r="U67" s="329"/>
      <c r="V67" s="329"/>
      <c r="W67" s="329"/>
      <c r="X67" s="359"/>
      <c r="Y67" s="359"/>
      <c r="Z67" s="359"/>
    </row>
    <row r="68" spans="1:26" ht="25" customHeight="1">
      <c r="D68" s="15" t="str">
        <f t="shared" ref="D68:D76" si="16">D20</f>
        <v>5 GB</v>
      </c>
      <c r="E68" s="65">
        <f t="shared" ref="E68:E76" si="17">X68/L20</f>
        <v>0</v>
      </c>
      <c r="F68" s="66">
        <v>5000</v>
      </c>
      <c r="G68" s="67">
        <f t="shared" ref="G68:G73" si="18">Z68/N20</f>
        <v>0</v>
      </c>
      <c r="H68" s="99">
        <v>0</v>
      </c>
      <c r="I68" s="65">
        <f t="shared" ref="I68:I69" si="19">H68*$I$57</f>
        <v>0</v>
      </c>
      <c r="J68" s="66">
        <f t="shared" ref="J68:J76" si="20">H68*$J$57</f>
        <v>0</v>
      </c>
      <c r="K68" s="67">
        <f t="shared" ref="K68:K76" si="21">H68*$K$57</f>
        <v>0</v>
      </c>
      <c r="L68" s="454">
        <f t="shared" ref="L68:L76" si="22">$G20*$L$57</f>
        <v>0</v>
      </c>
      <c r="M68" s="454">
        <f t="shared" ref="M68:M76" si="23">$G20*$M$57</f>
        <v>0</v>
      </c>
      <c r="N68" s="454">
        <f t="shared" ref="N68:N76" si="24">$G20*$N$57</f>
        <v>0</v>
      </c>
      <c r="O68" s="358"/>
      <c r="P68" s="343"/>
      <c r="Q68" s="343"/>
      <c r="R68" s="359"/>
      <c r="S68" s="359"/>
      <c r="T68" s="359"/>
      <c r="U68" s="329"/>
      <c r="V68" s="329"/>
      <c r="W68" s="329"/>
      <c r="X68" s="359"/>
      <c r="Y68" s="359"/>
      <c r="Z68" s="359"/>
    </row>
    <row r="69" spans="1:26" ht="25" customHeight="1">
      <c r="D69" s="15" t="str">
        <f t="shared" si="16"/>
        <v>8.2 GB</v>
      </c>
      <c r="E69" s="65">
        <f t="shared" si="17"/>
        <v>0</v>
      </c>
      <c r="F69" s="66">
        <v>8192</v>
      </c>
      <c r="G69" s="67">
        <f t="shared" si="18"/>
        <v>0</v>
      </c>
      <c r="H69" s="99">
        <v>0</v>
      </c>
      <c r="I69" s="65">
        <f t="shared" si="19"/>
        <v>0</v>
      </c>
      <c r="J69" s="66">
        <f t="shared" si="20"/>
        <v>0</v>
      </c>
      <c r="K69" s="67">
        <f t="shared" si="21"/>
        <v>0</v>
      </c>
      <c r="L69" s="454">
        <f t="shared" si="22"/>
        <v>0</v>
      </c>
      <c r="M69" s="454">
        <f t="shared" si="23"/>
        <v>0</v>
      </c>
      <c r="N69" s="454">
        <f t="shared" si="24"/>
        <v>0</v>
      </c>
      <c r="O69" s="358"/>
      <c r="P69" s="343"/>
      <c r="Q69" s="343"/>
      <c r="R69" s="359"/>
      <c r="S69" s="359"/>
      <c r="T69" s="359"/>
      <c r="U69" s="329"/>
      <c r="V69" s="329"/>
      <c r="W69" s="329"/>
      <c r="X69" s="359"/>
      <c r="Y69" s="359"/>
      <c r="Z69" s="359"/>
    </row>
    <row r="70" spans="1:26" ht="25" customHeight="1">
      <c r="D70" s="15" t="str">
        <f t="shared" si="16"/>
        <v>12.3 GB</v>
      </c>
      <c r="E70" s="65">
        <f t="shared" si="17"/>
        <v>0</v>
      </c>
      <c r="F70" s="66">
        <v>12288</v>
      </c>
      <c r="G70" s="67">
        <f t="shared" si="18"/>
        <v>0</v>
      </c>
      <c r="H70" s="99">
        <v>0</v>
      </c>
      <c r="I70" s="65">
        <v>0</v>
      </c>
      <c r="J70" s="66">
        <f t="shared" si="20"/>
        <v>0</v>
      </c>
      <c r="K70" s="67">
        <f t="shared" si="21"/>
        <v>0</v>
      </c>
      <c r="L70" s="454">
        <f t="shared" si="22"/>
        <v>0</v>
      </c>
      <c r="M70" s="454">
        <f t="shared" si="23"/>
        <v>0</v>
      </c>
      <c r="N70" s="454">
        <f t="shared" si="24"/>
        <v>0</v>
      </c>
      <c r="O70" s="358"/>
      <c r="P70" s="343"/>
      <c r="Q70" s="343"/>
      <c r="R70" s="359"/>
      <c r="S70" s="359"/>
      <c r="T70" s="359"/>
      <c r="U70" s="329"/>
      <c r="V70" s="329"/>
      <c r="W70" s="329"/>
      <c r="X70" s="359"/>
      <c r="Y70" s="359"/>
      <c r="Z70" s="359"/>
    </row>
    <row r="71" spans="1:26" ht="25" customHeight="1">
      <c r="D71" s="15" t="str">
        <f t="shared" si="16"/>
        <v>40 MIN</v>
      </c>
      <c r="E71" s="65">
        <v>40</v>
      </c>
      <c r="F71" s="66">
        <v>0</v>
      </c>
      <c r="G71" s="67">
        <f t="shared" si="18"/>
        <v>0</v>
      </c>
      <c r="H71" s="99">
        <v>0</v>
      </c>
      <c r="I71" s="65">
        <v>40</v>
      </c>
      <c r="J71" s="66">
        <f t="shared" si="20"/>
        <v>0</v>
      </c>
      <c r="K71" s="67">
        <f t="shared" si="21"/>
        <v>0</v>
      </c>
      <c r="L71" s="454">
        <f t="shared" si="22"/>
        <v>0</v>
      </c>
      <c r="M71" s="454">
        <f t="shared" si="23"/>
        <v>0</v>
      </c>
      <c r="N71" s="454">
        <f t="shared" si="24"/>
        <v>0</v>
      </c>
      <c r="O71" s="358"/>
      <c r="P71" s="343"/>
      <c r="Q71" s="343"/>
      <c r="R71" s="359"/>
      <c r="S71" s="359"/>
      <c r="T71" s="359"/>
      <c r="U71" s="329"/>
      <c r="V71" s="329"/>
      <c r="W71" s="329"/>
      <c r="X71" s="359"/>
      <c r="Y71" s="359"/>
      <c r="Z71" s="359"/>
    </row>
    <row r="72" spans="1:26" ht="25" customHeight="1">
      <c r="D72" s="15" t="str">
        <f t="shared" si="16"/>
        <v>80 MIN</v>
      </c>
      <c r="E72" s="65">
        <v>80</v>
      </c>
      <c r="F72" s="66">
        <v>0</v>
      </c>
      <c r="G72" s="67">
        <f t="shared" si="18"/>
        <v>0</v>
      </c>
      <c r="H72" s="99">
        <v>0</v>
      </c>
      <c r="I72" s="65">
        <v>80</v>
      </c>
      <c r="J72" s="66">
        <f t="shared" si="20"/>
        <v>0</v>
      </c>
      <c r="K72" s="67">
        <f t="shared" si="21"/>
        <v>0</v>
      </c>
      <c r="L72" s="454">
        <f t="shared" si="22"/>
        <v>0</v>
      </c>
      <c r="M72" s="454">
        <f t="shared" si="23"/>
        <v>0</v>
      </c>
      <c r="N72" s="454">
        <f t="shared" si="24"/>
        <v>0</v>
      </c>
      <c r="O72" s="358"/>
      <c r="P72" s="343"/>
      <c r="Q72" s="343"/>
      <c r="R72" s="359"/>
      <c r="S72" s="359"/>
      <c r="T72" s="359"/>
      <c r="U72" s="329"/>
      <c r="V72" s="329"/>
      <c r="W72" s="329"/>
      <c r="X72" s="359"/>
      <c r="Y72" s="359"/>
      <c r="Z72" s="359"/>
    </row>
    <row r="73" spans="1:26" ht="25" customHeight="1">
      <c r="D73" s="15" t="str">
        <f t="shared" si="16"/>
        <v>160 MIN</v>
      </c>
      <c r="E73" s="65">
        <v>160</v>
      </c>
      <c r="F73" s="66">
        <v>0</v>
      </c>
      <c r="G73" s="67">
        <f t="shared" si="18"/>
        <v>0</v>
      </c>
      <c r="H73" s="99">
        <v>0</v>
      </c>
      <c r="I73" s="65">
        <v>160</v>
      </c>
      <c r="J73" s="66">
        <f t="shared" si="20"/>
        <v>0</v>
      </c>
      <c r="K73" s="67">
        <f t="shared" si="21"/>
        <v>0</v>
      </c>
      <c r="L73" s="454">
        <f t="shared" si="22"/>
        <v>0</v>
      </c>
      <c r="M73" s="454">
        <f t="shared" si="23"/>
        <v>0</v>
      </c>
      <c r="N73" s="454">
        <f t="shared" si="24"/>
        <v>0</v>
      </c>
      <c r="O73" s="358"/>
      <c r="P73" s="343"/>
      <c r="Q73" s="343"/>
      <c r="R73" s="359"/>
      <c r="S73" s="359"/>
      <c r="T73" s="359"/>
      <c r="U73" s="329"/>
      <c r="V73" s="329"/>
      <c r="W73" s="329"/>
      <c r="X73" s="359"/>
      <c r="Y73" s="359"/>
      <c r="Z73" s="359"/>
    </row>
    <row r="74" spans="1:26" ht="25" customHeight="1">
      <c r="D74" s="15" t="str">
        <f t="shared" si="16"/>
        <v>300 SMS</v>
      </c>
      <c r="E74" s="65">
        <f t="shared" si="17"/>
        <v>0</v>
      </c>
      <c r="F74" s="66">
        <v>0</v>
      </c>
      <c r="G74" s="67">
        <v>300</v>
      </c>
      <c r="H74" s="99">
        <v>0</v>
      </c>
      <c r="I74" s="65">
        <v>0</v>
      </c>
      <c r="J74" s="66">
        <f t="shared" si="20"/>
        <v>0</v>
      </c>
      <c r="K74" s="67">
        <f t="shared" si="21"/>
        <v>0</v>
      </c>
      <c r="L74" s="454">
        <f t="shared" si="22"/>
        <v>0</v>
      </c>
      <c r="M74" s="454">
        <f t="shared" si="23"/>
        <v>0</v>
      </c>
      <c r="N74" s="454">
        <f t="shared" si="24"/>
        <v>0</v>
      </c>
      <c r="O74" s="358"/>
      <c r="P74" s="343"/>
      <c r="Q74" s="343"/>
      <c r="R74" s="359"/>
      <c r="S74" s="359"/>
      <c r="T74" s="359"/>
      <c r="U74" s="329"/>
      <c r="V74" s="329"/>
      <c r="W74" s="329"/>
      <c r="X74" s="359"/>
      <c r="Y74" s="359"/>
      <c r="Z74" s="359"/>
    </row>
    <row r="75" spans="1:26" ht="25" customHeight="1">
      <c r="D75" s="15" t="str">
        <f t="shared" si="16"/>
        <v>500 SMS</v>
      </c>
      <c r="E75" s="65">
        <f t="shared" si="17"/>
        <v>0</v>
      </c>
      <c r="F75" s="66">
        <v>0</v>
      </c>
      <c r="G75" s="67">
        <v>500</v>
      </c>
      <c r="H75" s="99">
        <v>0</v>
      </c>
      <c r="I75" s="65">
        <v>0</v>
      </c>
      <c r="J75" s="66">
        <f t="shared" si="20"/>
        <v>0</v>
      </c>
      <c r="K75" s="67">
        <f t="shared" si="21"/>
        <v>0</v>
      </c>
      <c r="L75" s="454">
        <f t="shared" si="22"/>
        <v>0</v>
      </c>
      <c r="M75" s="454">
        <f t="shared" si="23"/>
        <v>0</v>
      </c>
      <c r="N75" s="454">
        <f t="shared" si="24"/>
        <v>0</v>
      </c>
      <c r="O75" s="358"/>
      <c r="P75" s="343"/>
      <c r="Q75" s="343"/>
      <c r="R75" s="359"/>
      <c r="S75" s="359"/>
      <c r="T75" s="359"/>
      <c r="U75" s="329"/>
      <c r="V75" s="329"/>
      <c r="W75" s="329"/>
      <c r="X75" s="359"/>
      <c r="Y75" s="359"/>
      <c r="Z75" s="359"/>
    </row>
    <row r="76" spans="1:26" ht="25" customHeight="1">
      <c r="D76" s="15" t="str">
        <f t="shared" si="16"/>
        <v>2000 SMS</v>
      </c>
      <c r="E76" s="65">
        <f t="shared" si="17"/>
        <v>0</v>
      </c>
      <c r="F76" s="66">
        <v>0</v>
      </c>
      <c r="G76" s="67">
        <v>2000</v>
      </c>
      <c r="H76" s="99">
        <v>0</v>
      </c>
      <c r="I76" s="65">
        <v>0</v>
      </c>
      <c r="J76" s="66">
        <f t="shared" si="20"/>
        <v>0</v>
      </c>
      <c r="K76" s="67">
        <f t="shared" si="21"/>
        <v>0</v>
      </c>
      <c r="L76" s="454">
        <f t="shared" si="22"/>
        <v>0</v>
      </c>
      <c r="M76" s="454">
        <f t="shared" si="23"/>
        <v>0</v>
      </c>
      <c r="N76" s="454">
        <f t="shared" si="24"/>
        <v>0</v>
      </c>
      <c r="O76" s="358"/>
      <c r="P76" s="343"/>
      <c r="Q76" s="343"/>
      <c r="R76" s="359"/>
      <c r="S76" s="359"/>
      <c r="T76" s="359"/>
      <c r="U76" s="329"/>
      <c r="V76" s="329"/>
      <c r="W76" s="329"/>
      <c r="X76" s="359"/>
      <c r="Y76" s="359"/>
      <c r="Z76" s="359"/>
    </row>
    <row r="77" spans="1:26" ht="25" customHeight="1" thickBot="1">
      <c r="R77" s="332"/>
      <c r="S77" s="359"/>
      <c r="T77" s="333"/>
      <c r="U77" s="364">
        <f t="shared" ref="U77" si="25">O77</f>
        <v>0</v>
      </c>
      <c r="V77" s="330">
        <f t="shared" ref="V77" si="26">P77</f>
        <v>0</v>
      </c>
      <c r="W77" s="365">
        <f t="shared" ref="W77" si="27">Q77</f>
        <v>0</v>
      </c>
      <c r="X77" s="360">
        <f t="shared" ref="X77" si="28">L77-O77</f>
        <v>0</v>
      </c>
      <c r="Y77" s="361">
        <f t="shared" ref="Y77" si="29">M77-P77</f>
        <v>0</v>
      </c>
      <c r="Z77" s="362">
        <f t="shared" ref="Z77" si="30">N77-Q77</f>
        <v>0</v>
      </c>
    </row>
    <row r="78" spans="1:26" ht="25" customHeight="1">
      <c r="D78" s="692" t="s">
        <v>145</v>
      </c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336"/>
      <c r="P78" s="336"/>
      <c r="Q78" s="336"/>
    </row>
    <row r="79" spans="1:26" ht="25" customHeight="1">
      <c r="D79" s="71"/>
      <c r="H79" s="72"/>
      <c r="I79" s="72"/>
    </row>
    <row r="80" spans="1:26" ht="50.15" customHeight="1">
      <c r="D80" s="59" t="s">
        <v>112</v>
      </c>
      <c r="E80" s="59" t="s">
        <v>146</v>
      </c>
      <c r="F80" s="59" t="s">
        <v>147</v>
      </c>
      <c r="G80" s="59" t="s">
        <v>148</v>
      </c>
      <c r="H80" s="59" t="s">
        <v>149</v>
      </c>
      <c r="I80" s="59" t="s">
        <v>150</v>
      </c>
      <c r="J80" s="59" t="s">
        <v>151</v>
      </c>
      <c r="K80" s="59" t="s">
        <v>152</v>
      </c>
      <c r="L80" s="59" t="s">
        <v>153</v>
      </c>
      <c r="M80" s="59" t="s">
        <v>154</v>
      </c>
      <c r="N80" s="59" t="s">
        <v>155</v>
      </c>
      <c r="O80" s="59"/>
      <c r="P80" s="59"/>
      <c r="Q80" s="59"/>
    </row>
    <row r="81" spans="4:17" ht="25" customHeight="1">
      <c r="L81" s="267">
        <f>L82*12</f>
        <v>0.6</v>
      </c>
      <c r="M81" s="267">
        <f>M82*12</f>
        <v>0</v>
      </c>
    </row>
    <row r="82" spans="4:17" ht="25" customHeight="1">
      <c r="D82" s="15" t="str">
        <f t="shared" ref="D82:D90" si="31">D58</f>
        <v>MVLP1</v>
      </c>
      <c r="E82" s="131"/>
      <c r="F82" s="131"/>
      <c r="G82" s="131"/>
      <c r="H82" s="131">
        <v>0.1</v>
      </c>
      <c r="I82" s="131">
        <v>0</v>
      </c>
      <c r="J82" s="132">
        <v>0</v>
      </c>
      <c r="K82" s="132">
        <v>0.6</v>
      </c>
      <c r="L82" s="132">
        <f>'&lt;&lt;KEY FINANCIAL INDICATORS&gt;&gt;'!L28</f>
        <v>4.9999999999999996E-2</v>
      </c>
      <c r="M82" s="132"/>
      <c r="N82" s="132">
        <v>0</v>
      </c>
      <c r="O82" s="356"/>
      <c r="P82" s="356"/>
      <c r="Q82" s="356"/>
    </row>
    <row r="83" spans="4:17" ht="25" customHeight="1">
      <c r="D83" s="15" t="str">
        <f t="shared" si="31"/>
        <v>MVLP2</v>
      </c>
      <c r="E83" s="131"/>
      <c r="F83" s="131"/>
      <c r="G83" s="131"/>
      <c r="H83" s="131">
        <v>0.1</v>
      </c>
      <c r="I83" s="131">
        <v>0</v>
      </c>
      <c r="J83" s="132">
        <v>0</v>
      </c>
      <c r="K83" s="132">
        <v>0.6</v>
      </c>
      <c r="L83" s="132">
        <f>L82</f>
        <v>4.9999999999999996E-2</v>
      </c>
      <c r="M83" s="132"/>
      <c r="N83" s="132">
        <v>0</v>
      </c>
      <c r="O83" s="356"/>
      <c r="P83" s="356"/>
      <c r="Q83" s="356"/>
    </row>
    <row r="84" spans="4:17" ht="25" customHeight="1">
      <c r="D84" s="15" t="str">
        <f t="shared" si="31"/>
        <v>MVLP3</v>
      </c>
      <c r="E84" s="131"/>
      <c r="F84" s="131"/>
      <c r="G84" s="131"/>
      <c r="H84" s="131">
        <v>0.1</v>
      </c>
      <c r="I84" s="131">
        <v>0</v>
      </c>
      <c r="J84" s="132">
        <v>0</v>
      </c>
      <c r="K84" s="132">
        <v>0.6</v>
      </c>
      <c r="L84" s="132">
        <f t="shared" ref="L84:L100" si="32">L83</f>
        <v>4.9999999999999996E-2</v>
      </c>
      <c r="M84" s="132"/>
      <c r="N84" s="132">
        <v>0</v>
      </c>
      <c r="O84" s="356"/>
      <c r="P84" s="356"/>
      <c r="Q84" s="356"/>
    </row>
    <row r="85" spans="4:17" ht="25" customHeight="1">
      <c r="D85" s="15" t="str">
        <f t="shared" si="31"/>
        <v>MVLP4</v>
      </c>
      <c r="E85" s="131"/>
      <c r="F85" s="131"/>
      <c r="G85" s="131"/>
      <c r="H85" s="131">
        <v>0.1</v>
      </c>
      <c r="I85" s="131">
        <v>0</v>
      </c>
      <c r="J85" s="132">
        <v>0</v>
      </c>
      <c r="K85" s="132">
        <v>0.6</v>
      </c>
      <c r="L85" s="132">
        <f t="shared" si="32"/>
        <v>4.9999999999999996E-2</v>
      </c>
      <c r="M85" s="132"/>
      <c r="N85" s="132">
        <v>0</v>
      </c>
      <c r="O85" s="356"/>
      <c r="P85" s="356"/>
      <c r="Q85" s="356"/>
    </row>
    <row r="86" spans="4:17" ht="25" customHeight="1">
      <c r="D86" s="15" t="str">
        <f t="shared" si="31"/>
        <v>MVLP5</v>
      </c>
      <c r="E86" s="131"/>
      <c r="F86" s="131"/>
      <c r="G86" s="131"/>
      <c r="H86" s="131">
        <v>0.1</v>
      </c>
      <c r="I86" s="131">
        <v>0</v>
      </c>
      <c r="J86" s="132">
        <v>0</v>
      </c>
      <c r="K86" s="132">
        <v>0.6</v>
      </c>
      <c r="L86" s="132">
        <f t="shared" si="32"/>
        <v>4.9999999999999996E-2</v>
      </c>
      <c r="M86" s="132"/>
      <c r="N86" s="132">
        <v>0</v>
      </c>
      <c r="O86" s="356"/>
      <c r="P86" s="356"/>
      <c r="Q86" s="356"/>
    </row>
    <row r="87" spans="4:17" ht="25" customHeight="1">
      <c r="D87" s="15" t="str">
        <f t="shared" si="31"/>
        <v>MVLP6</v>
      </c>
      <c r="E87" s="131"/>
      <c r="F87" s="131"/>
      <c r="G87" s="131"/>
      <c r="H87" s="131">
        <v>0.1</v>
      </c>
      <c r="I87" s="131">
        <v>0</v>
      </c>
      <c r="J87" s="132">
        <v>0</v>
      </c>
      <c r="K87" s="132">
        <v>0.6</v>
      </c>
      <c r="L87" s="132">
        <f t="shared" si="32"/>
        <v>4.9999999999999996E-2</v>
      </c>
      <c r="M87" s="132">
        <v>2.5000000000000001E-3</v>
      </c>
      <c r="N87" s="132">
        <v>0</v>
      </c>
      <c r="O87" s="356"/>
      <c r="P87" s="356"/>
      <c r="Q87" s="356"/>
    </row>
    <row r="88" spans="4:17" ht="25" customHeight="1">
      <c r="D88" s="15" t="str">
        <f t="shared" si="31"/>
        <v>200 MB</v>
      </c>
      <c r="E88" s="131"/>
      <c r="F88" s="131"/>
      <c r="G88" s="131"/>
      <c r="H88" s="131">
        <v>0.1</v>
      </c>
      <c r="I88" s="131">
        <v>0</v>
      </c>
      <c r="J88" s="132">
        <v>0</v>
      </c>
      <c r="K88" s="132">
        <v>0.6</v>
      </c>
      <c r="L88" s="132">
        <f t="shared" si="32"/>
        <v>4.9999999999999996E-2</v>
      </c>
      <c r="M88" s="132">
        <v>2.5000000000000001E-3</v>
      </c>
      <c r="N88" s="132">
        <v>0</v>
      </c>
      <c r="O88" s="356"/>
      <c r="P88" s="356"/>
      <c r="Q88" s="356"/>
    </row>
    <row r="89" spans="4:17" ht="25" customHeight="1">
      <c r="D89" s="15" t="str">
        <f t="shared" si="31"/>
        <v>500 MB</v>
      </c>
      <c r="E89" s="131"/>
      <c r="F89" s="131"/>
      <c r="G89" s="131"/>
      <c r="H89" s="131">
        <v>0.1</v>
      </c>
      <c r="I89" s="131">
        <v>0</v>
      </c>
      <c r="J89" s="132">
        <v>0</v>
      </c>
      <c r="K89" s="132">
        <v>0.6</v>
      </c>
      <c r="L89" s="132">
        <f t="shared" si="32"/>
        <v>4.9999999999999996E-2</v>
      </c>
      <c r="M89" s="132">
        <v>2.5000000000000001E-3</v>
      </c>
      <c r="N89" s="132">
        <v>0</v>
      </c>
      <c r="O89" s="356"/>
      <c r="P89" s="356"/>
      <c r="Q89" s="356"/>
    </row>
    <row r="90" spans="4:17" ht="25" customHeight="1">
      <c r="D90" s="15" t="str">
        <f t="shared" si="31"/>
        <v>1.2 GB</v>
      </c>
      <c r="E90" s="131"/>
      <c r="F90" s="131"/>
      <c r="G90" s="131"/>
      <c r="H90" s="131">
        <v>0.1</v>
      </c>
      <c r="I90" s="131">
        <v>0</v>
      </c>
      <c r="J90" s="132">
        <v>0</v>
      </c>
      <c r="K90" s="132">
        <v>0.6</v>
      </c>
      <c r="L90" s="132">
        <f t="shared" si="32"/>
        <v>4.9999999999999996E-2</v>
      </c>
      <c r="M90" s="132">
        <v>2.5000000000000001E-3</v>
      </c>
      <c r="N90" s="132">
        <v>0</v>
      </c>
      <c r="O90" s="356"/>
      <c r="P90" s="356"/>
      <c r="Q90" s="356"/>
    </row>
    <row r="91" spans="4:17" ht="25" customHeight="1">
      <c r="D91" s="15" t="str">
        <f t="shared" ref="D91:D100" si="33">D67</f>
        <v>2.5 GB</v>
      </c>
      <c r="E91" s="131"/>
      <c r="F91" s="131"/>
      <c r="G91" s="131"/>
      <c r="H91" s="131">
        <v>0.1</v>
      </c>
      <c r="I91" s="131">
        <v>0</v>
      </c>
      <c r="J91" s="132">
        <v>0</v>
      </c>
      <c r="K91" s="132">
        <v>0.6</v>
      </c>
      <c r="L91" s="132">
        <f t="shared" si="32"/>
        <v>4.9999999999999996E-2</v>
      </c>
      <c r="M91" s="132">
        <v>2.5000000000000001E-3</v>
      </c>
      <c r="N91" s="132">
        <v>0</v>
      </c>
      <c r="O91" s="356"/>
      <c r="P91" s="356"/>
      <c r="Q91" s="356"/>
    </row>
    <row r="92" spans="4:17" ht="25" customHeight="1">
      <c r="D92" s="15" t="str">
        <f t="shared" si="33"/>
        <v>5 GB</v>
      </c>
      <c r="E92" s="131"/>
      <c r="F92" s="131"/>
      <c r="G92" s="131"/>
      <c r="H92" s="131">
        <v>0.1</v>
      </c>
      <c r="I92" s="131">
        <v>0</v>
      </c>
      <c r="J92" s="132">
        <v>0</v>
      </c>
      <c r="K92" s="132">
        <v>0.6</v>
      </c>
      <c r="L92" s="132">
        <f t="shared" si="32"/>
        <v>4.9999999999999996E-2</v>
      </c>
      <c r="M92" s="132">
        <v>2.5000000000000001E-3</v>
      </c>
      <c r="N92" s="132">
        <v>0</v>
      </c>
      <c r="O92" s="356"/>
      <c r="P92" s="356"/>
      <c r="Q92" s="356"/>
    </row>
    <row r="93" spans="4:17" ht="25" customHeight="1">
      <c r="D93" s="15" t="str">
        <f t="shared" si="33"/>
        <v>8.2 GB</v>
      </c>
      <c r="E93" s="131"/>
      <c r="F93" s="131"/>
      <c r="G93" s="131"/>
      <c r="H93" s="131">
        <v>0.1</v>
      </c>
      <c r="I93" s="131">
        <v>0</v>
      </c>
      <c r="J93" s="132">
        <v>0</v>
      </c>
      <c r="K93" s="132">
        <v>0.6</v>
      </c>
      <c r="L93" s="132">
        <f t="shared" si="32"/>
        <v>4.9999999999999996E-2</v>
      </c>
      <c r="M93" s="132">
        <v>2.5000000000000001E-3</v>
      </c>
      <c r="N93" s="132">
        <v>0</v>
      </c>
      <c r="O93" s="356"/>
      <c r="P93" s="356"/>
      <c r="Q93" s="356"/>
    </row>
    <row r="94" spans="4:17" ht="25" customHeight="1">
      <c r="D94" s="15" t="str">
        <f t="shared" si="33"/>
        <v>12.3 GB</v>
      </c>
      <c r="E94" s="131"/>
      <c r="F94" s="131"/>
      <c r="G94" s="131"/>
      <c r="H94" s="131">
        <v>0.1</v>
      </c>
      <c r="I94" s="131">
        <v>0</v>
      </c>
      <c r="J94" s="132">
        <v>0</v>
      </c>
      <c r="K94" s="132">
        <v>0.6</v>
      </c>
      <c r="L94" s="132">
        <f t="shared" si="32"/>
        <v>4.9999999999999996E-2</v>
      </c>
      <c r="M94" s="132">
        <v>2.5000000000000001E-3</v>
      </c>
      <c r="N94" s="132">
        <v>0</v>
      </c>
      <c r="O94" s="356"/>
      <c r="P94" s="356"/>
      <c r="Q94" s="356"/>
    </row>
    <row r="95" spans="4:17" ht="25" customHeight="1">
      <c r="D95" s="15" t="str">
        <f t="shared" si="33"/>
        <v>40 MIN</v>
      </c>
      <c r="E95" s="131"/>
      <c r="F95" s="131"/>
      <c r="G95" s="131"/>
      <c r="H95" s="131">
        <v>0.1</v>
      </c>
      <c r="I95" s="131">
        <v>0</v>
      </c>
      <c r="J95" s="132">
        <v>0</v>
      </c>
      <c r="K95" s="132">
        <v>0.6</v>
      </c>
      <c r="L95" s="132">
        <f t="shared" si="32"/>
        <v>4.9999999999999996E-2</v>
      </c>
      <c r="M95" s="132">
        <v>2.5000000000000001E-3</v>
      </c>
      <c r="N95" s="132">
        <v>0</v>
      </c>
      <c r="O95" s="356"/>
      <c r="P95" s="356"/>
      <c r="Q95" s="356"/>
    </row>
    <row r="96" spans="4:17" ht="25" customHeight="1">
      <c r="D96" s="15" t="str">
        <f t="shared" si="33"/>
        <v>80 MIN</v>
      </c>
      <c r="E96" s="131"/>
      <c r="F96" s="131"/>
      <c r="G96" s="131"/>
      <c r="H96" s="131">
        <v>0.1</v>
      </c>
      <c r="I96" s="131">
        <v>0</v>
      </c>
      <c r="J96" s="132">
        <v>0</v>
      </c>
      <c r="K96" s="132">
        <v>0.6</v>
      </c>
      <c r="L96" s="132">
        <f t="shared" si="32"/>
        <v>4.9999999999999996E-2</v>
      </c>
      <c r="M96" s="132">
        <v>2.5000000000000001E-3</v>
      </c>
      <c r="N96" s="132">
        <v>0</v>
      </c>
      <c r="O96" s="356"/>
      <c r="P96" s="356"/>
      <c r="Q96" s="356"/>
    </row>
    <row r="97" spans="4:17" ht="25" customHeight="1">
      <c r="D97" s="15" t="str">
        <f t="shared" si="33"/>
        <v>160 MIN</v>
      </c>
      <c r="E97" s="131"/>
      <c r="F97" s="131"/>
      <c r="G97" s="131"/>
      <c r="H97" s="131">
        <v>0.1</v>
      </c>
      <c r="I97" s="131">
        <v>0</v>
      </c>
      <c r="J97" s="132">
        <v>0</v>
      </c>
      <c r="K97" s="132">
        <v>0.6</v>
      </c>
      <c r="L97" s="132">
        <f t="shared" si="32"/>
        <v>4.9999999999999996E-2</v>
      </c>
      <c r="M97" s="132">
        <v>2.5000000000000001E-3</v>
      </c>
      <c r="N97" s="132">
        <v>0</v>
      </c>
      <c r="O97" s="356"/>
      <c r="P97" s="356"/>
      <c r="Q97" s="356"/>
    </row>
    <row r="98" spans="4:17" ht="25" customHeight="1">
      <c r="D98" s="15" t="str">
        <f t="shared" si="33"/>
        <v>300 SMS</v>
      </c>
      <c r="E98" s="131"/>
      <c r="F98" s="131"/>
      <c r="G98" s="131"/>
      <c r="H98" s="131">
        <v>0.1</v>
      </c>
      <c r="I98" s="131">
        <v>0</v>
      </c>
      <c r="J98" s="132">
        <v>0</v>
      </c>
      <c r="K98" s="132">
        <v>0.6</v>
      </c>
      <c r="L98" s="132">
        <f t="shared" si="32"/>
        <v>4.9999999999999996E-2</v>
      </c>
      <c r="M98" s="132">
        <v>2.5000000000000001E-3</v>
      </c>
      <c r="N98" s="132">
        <v>0</v>
      </c>
      <c r="O98" s="356"/>
      <c r="P98" s="356"/>
      <c r="Q98" s="356"/>
    </row>
    <row r="99" spans="4:17" ht="25" customHeight="1">
      <c r="D99" s="15" t="str">
        <f t="shared" si="33"/>
        <v>500 SMS</v>
      </c>
      <c r="E99" s="131"/>
      <c r="F99" s="131"/>
      <c r="G99" s="131"/>
      <c r="H99" s="131">
        <v>0.1</v>
      </c>
      <c r="I99" s="131">
        <v>0</v>
      </c>
      <c r="J99" s="132">
        <v>0</v>
      </c>
      <c r="K99" s="132">
        <v>0.6</v>
      </c>
      <c r="L99" s="132">
        <f t="shared" si="32"/>
        <v>4.9999999999999996E-2</v>
      </c>
      <c r="M99" s="132">
        <v>2.5000000000000001E-3</v>
      </c>
      <c r="N99" s="132">
        <v>0</v>
      </c>
      <c r="O99" s="356"/>
      <c r="P99" s="356"/>
      <c r="Q99" s="356"/>
    </row>
    <row r="100" spans="4:17" ht="25" customHeight="1">
      <c r="D100" s="15" t="str">
        <f t="shared" si="33"/>
        <v>2000 SMS</v>
      </c>
      <c r="E100" s="131"/>
      <c r="F100" s="131"/>
      <c r="G100" s="131"/>
      <c r="H100" s="131">
        <v>0.1</v>
      </c>
      <c r="I100" s="131">
        <v>0</v>
      </c>
      <c r="J100" s="132">
        <v>0</v>
      </c>
      <c r="K100" s="132">
        <v>0.6</v>
      </c>
      <c r="L100" s="132">
        <f t="shared" si="32"/>
        <v>4.9999999999999996E-2</v>
      </c>
      <c r="M100" s="132">
        <v>2.5000000000000001E-3</v>
      </c>
      <c r="N100" s="132">
        <v>0</v>
      </c>
      <c r="O100" s="356"/>
      <c r="P100" s="356"/>
      <c r="Q100" s="356"/>
    </row>
    <row r="101" spans="4:17" ht="25" customHeight="1">
      <c r="L101" s="267"/>
      <c r="M101" s="267"/>
    </row>
    <row r="102" spans="4:17" ht="25" customHeight="1">
      <c r="D102" s="692" t="s">
        <v>156</v>
      </c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336"/>
      <c r="P102" s="336"/>
      <c r="Q102" s="336"/>
    </row>
    <row r="103" spans="4:17" ht="25" customHeight="1">
      <c r="D103" s="71"/>
      <c r="H103" s="72"/>
      <c r="I103" s="72"/>
    </row>
    <row r="104" spans="4:17" ht="50.15" customHeight="1">
      <c r="D104" s="59" t="s">
        <v>112</v>
      </c>
      <c r="E104" s="59" t="s">
        <v>157</v>
      </c>
      <c r="F104" s="59" t="s">
        <v>158</v>
      </c>
      <c r="G104" s="59" t="s">
        <v>159</v>
      </c>
      <c r="H104" s="59" t="s">
        <v>160</v>
      </c>
      <c r="I104" s="59" t="s">
        <v>161</v>
      </c>
      <c r="J104" s="60" t="s">
        <v>162</v>
      </c>
      <c r="K104" s="60" t="s">
        <v>163</v>
      </c>
      <c r="L104" s="60" t="s">
        <v>164</v>
      </c>
      <c r="M104" s="59" t="s">
        <v>165</v>
      </c>
      <c r="N104" s="59" t="s">
        <v>166</v>
      </c>
      <c r="O104" s="59"/>
      <c r="P104" s="59"/>
      <c r="Q104" s="59"/>
    </row>
    <row r="106" spans="4:17" ht="25" customHeight="1">
      <c r="D106" s="15" t="str">
        <f t="shared" ref="D106:D114" si="34">D82</f>
        <v>MVLP1</v>
      </c>
      <c r="E106" s="450">
        <f>15*'BASIC INPUT ASSUMPTIONS'!$D$7</f>
        <v>2250</v>
      </c>
      <c r="F106" s="450">
        <v>0</v>
      </c>
      <c r="G106" s="450">
        <v>0</v>
      </c>
      <c r="H106" s="450">
        <v>0</v>
      </c>
      <c r="I106" s="450">
        <v>0</v>
      </c>
      <c r="J106" s="450">
        <f ca="1">AVERAGE('WHOLESALE COSTS'!N26:BU26)</f>
        <v>6.3559322033898367</v>
      </c>
      <c r="K106" s="450">
        <f>'WHOLESALE COSTS'!E41</f>
        <v>1.0169491525423728</v>
      </c>
      <c r="L106" s="450">
        <f ca="1">AVERAGE('WHOLESALE COSTS'!N81:BU81)</f>
        <v>0.8474999999999997</v>
      </c>
      <c r="M106" s="450">
        <f>8*'BASIC INPUT ASSUMPTIONS'!$D$7</f>
        <v>1200</v>
      </c>
      <c r="N106" s="450">
        <f>(('BASIC INPUT ASSUMPTIONS'!$D$11/'BASIC INPUT ASSUMPTIONS'!$D$10)+'BASIC INPUT ASSUMPTIONS'!D12)*'BASIC INPUT ASSUMPTIONS'!D13</f>
        <v>216.75</v>
      </c>
      <c r="O106" s="357"/>
      <c r="P106" s="357"/>
      <c r="Q106" s="357"/>
    </row>
    <row r="107" spans="4:17" ht="25" customHeight="1">
      <c r="D107" s="15" t="str">
        <f t="shared" si="34"/>
        <v>MVLP2</v>
      </c>
      <c r="E107" s="450">
        <f>15*'BASIC INPUT ASSUMPTIONS'!$D$7</f>
        <v>2250</v>
      </c>
      <c r="F107" s="450">
        <v>0</v>
      </c>
      <c r="G107" s="450">
        <v>0</v>
      </c>
      <c r="H107" s="450">
        <v>0</v>
      </c>
      <c r="I107" s="450">
        <v>0</v>
      </c>
      <c r="J107" s="450">
        <f ca="1">J106</f>
        <v>6.3559322033898367</v>
      </c>
      <c r="K107" s="450">
        <f>'WHOLESALE COSTS'!E42</f>
        <v>1.0169491525423728</v>
      </c>
      <c r="L107" s="450">
        <f ca="1">L106</f>
        <v>0.8474999999999997</v>
      </c>
      <c r="M107" s="450">
        <f>8*'BASIC INPUT ASSUMPTIONS'!$D$7</f>
        <v>1200</v>
      </c>
      <c r="N107" s="450">
        <f>N106</f>
        <v>216.75</v>
      </c>
      <c r="O107" s="357"/>
      <c r="P107" s="357"/>
      <c r="Q107" s="357"/>
    </row>
    <row r="108" spans="4:17" ht="25" customHeight="1">
      <c r="D108" s="15" t="str">
        <f t="shared" si="34"/>
        <v>MVLP3</v>
      </c>
      <c r="E108" s="450">
        <f>15*'BASIC INPUT ASSUMPTIONS'!$D$7</f>
        <v>2250</v>
      </c>
      <c r="F108" s="450">
        <v>0</v>
      </c>
      <c r="G108" s="450">
        <v>0</v>
      </c>
      <c r="H108" s="450">
        <v>0</v>
      </c>
      <c r="I108" s="450">
        <v>0</v>
      </c>
      <c r="J108" s="450">
        <f t="shared" ref="J108:J114" ca="1" si="35">J107</f>
        <v>6.3559322033898367</v>
      </c>
      <c r="K108" s="450">
        <f>'WHOLESALE COSTS'!E43</f>
        <v>1.0169491525423728</v>
      </c>
      <c r="L108" s="450">
        <f t="shared" ref="L108:L114" ca="1" si="36">L107</f>
        <v>0.8474999999999997</v>
      </c>
      <c r="M108" s="450">
        <f>8*'BASIC INPUT ASSUMPTIONS'!$D$7</f>
        <v>1200</v>
      </c>
      <c r="N108" s="450">
        <f>N107</f>
        <v>216.75</v>
      </c>
      <c r="O108" s="357"/>
      <c r="P108" s="357"/>
      <c r="Q108" s="357"/>
    </row>
    <row r="109" spans="4:17" ht="25" customHeight="1">
      <c r="D109" s="15" t="str">
        <f t="shared" si="34"/>
        <v>MVLP4</v>
      </c>
      <c r="E109" s="450">
        <f>15*'BASIC INPUT ASSUMPTIONS'!$D$7</f>
        <v>2250</v>
      </c>
      <c r="F109" s="450">
        <v>0</v>
      </c>
      <c r="G109" s="450">
        <v>0</v>
      </c>
      <c r="H109" s="450">
        <v>0</v>
      </c>
      <c r="I109" s="450">
        <v>0</v>
      </c>
      <c r="J109" s="450">
        <f t="shared" ca="1" si="35"/>
        <v>6.3559322033898367</v>
      </c>
      <c r="K109" s="450">
        <f>'WHOLESALE COSTS'!E44</f>
        <v>1.0169491525423728</v>
      </c>
      <c r="L109" s="450">
        <f t="shared" ca="1" si="36"/>
        <v>0.8474999999999997</v>
      </c>
      <c r="M109" s="450">
        <f>8*'BASIC INPUT ASSUMPTIONS'!$D$7</f>
        <v>1200</v>
      </c>
      <c r="N109" s="450">
        <f>N108</f>
        <v>216.75</v>
      </c>
      <c r="O109" s="357"/>
      <c r="P109" s="357"/>
      <c r="Q109" s="357"/>
    </row>
    <row r="110" spans="4:17" ht="25" customHeight="1">
      <c r="D110" s="15" t="str">
        <f t="shared" si="34"/>
        <v>MVLP5</v>
      </c>
      <c r="E110" s="450">
        <f>15*'BASIC INPUT ASSUMPTIONS'!$D$7</f>
        <v>2250</v>
      </c>
      <c r="F110" s="450">
        <v>0</v>
      </c>
      <c r="G110" s="450">
        <v>0</v>
      </c>
      <c r="H110" s="450">
        <v>0</v>
      </c>
      <c r="I110" s="450">
        <v>0</v>
      </c>
      <c r="J110" s="450">
        <f t="shared" ca="1" si="35"/>
        <v>6.3559322033898367</v>
      </c>
      <c r="K110" s="450">
        <f>'WHOLESALE COSTS'!E45</f>
        <v>1.0169491525423728</v>
      </c>
      <c r="L110" s="450">
        <f t="shared" ca="1" si="36"/>
        <v>0.8474999999999997</v>
      </c>
      <c r="M110" s="450">
        <f>8*'BASIC INPUT ASSUMPTIONS'!$D$7</f>
        <v>1200</v>
      </c>
      <c r="N110" s="450">
        <f t="shared" ref="N110:N114" si="37">N109</f>
        <v>216.75</v>
      </c>
      <c r="O110" s="357"/>
      <c r="P110" s="357"/>
      <c r="Q110" s="357"/>
    </row>
    <row r="111" spans="4:17" ht="25" customHeight="1">
      <c r="D111" s="15" t="str">
        <f t="shared" si="34"/>
        <v>MVLP6</v>
      </c>
      <c r="E111" s="450">
        <f>15*'BASIC INPUT ASSUMPTIONS'!$D$7</f>
        <v>2250</v>
      </c>
      <c r="F111" s="450">
        <v>0</v>
      </c>
      <c r="G111" s="450">
        <v>0</v>
      </c>
      <c r="H111" s="450">
        <v>0</v>
      </c>
      <c r="I111" s="450">
        <v>0</v>
      </c>
      <c r="J111" s="450">
        <f t="shared" ca="1" si="35"/>
        <v>6.3559322033898367</v>
      </c>
      <c r="K111" s="450">
        <f>'WHOLESALE COSTS'!E46</f>
        <v>1.0169491525423728</v>
      </c>
      <c r="L111" s="450">
        <f t="shared" ca="1" si="36"/>
        <v>0.8474999999999997</v>
      </c>
      <c r="M111" s="450">
        <f>8*'BASIC INPUT ASSUMPTIONS'!$D$7</f>
        <v>1200</v>
      </c>
      <c r="N111" s="450">
        <f t="shared" si="37"/>
        <v>216.75</v>
      </c>
      <c r="O111" s="357"/>
      <c r="P111" s="357"/>
      <c r="Q111" s="357"/>
    </row>
    <row r="112" spans="4:17" ht="25" customHeight="1">
      <c r="D112" s="15" t="str">
        <f t="shared" si="34"/>
        <v>200 MB</v>
      </c>
      <c r="E112" s="450">
        <v>0</v>
      </c>
      <c r="F112" s="450">
        <v>0</v>
      </c>
      <c r="G112" s="450">
        <v>0</v>
      </c>
      <c r="H112" s="450">
        <v>0</v>
      </c>
      <c r="I112" s="450">
        <v>0</v>
      </c>
      <c r="J112" s="450">
        <f t="shared" ca="1" si="35"/>
        <v>6.3559322033898367</v>
      </c>
      <c r="K112" s="450">
        <f>'WHOLESALE COSTS'!E47</f>
        <v>1.0169491525423728</v>
      </c>
      <c r="L112" s="450">
        <f t="shared" ca="1" si="36"/>
        <v>0.8474999999999997</v>
      </c>
      <c r="M112" s="450">
        <f>8*'BASIC INPUT ASSUMPTIONS'!$D$7</f>
        <v>1200</v>
      </c>
      <c r="N112" s="450">
        <f t="shared" si="37"/>
        <v>216.75</v>
      </c>
      <c r="O112" s="357"/>
      <c r="P112" s="357"/>
      <c r="Q112" s="357"/>
    </row>
    <row r="113" spans="1:17" ht="25" customHeight="1">
      <c r="D113" s="15" t="str">
        <f t="shared" si="34"/>
        <v>500 MB</v>
      </c>
      <c r="E113" s="450">
        <v>0</v>
      </c>
      <c r="F113" s="450">
        <v>0</v>
      </c>
      <c r="G113" s="450">
        <v>0</v>
      </c>
      <c r="H113" s="450">
        <v>0</v>
      </c>
      <c r="I113" s="450">
        <v>0</v>
      </c>
      <c r="J113" s="450">
        <f t="shared" ca="1" si="35"/>
        <v>6.3559322033898367</v>
      </c>
      <c r="K113" s="450">
        <f>'WHOLESALE COSTS'!E48</f>
        <v>1.0169491525423728</v>
      </c>
      <c r="L113" s="450">
        <f t="shared" ca="1" si="36"/>
        <v>0.8474999999999997</v>
      </c>
      <c r="M113" s="450">
        <f>8*'BASIC INPUT ASSUMPTIONS'!$D$7</f>
        <v>1200</v>
      </c>
      <c r="N113" s="450">
        <f t="shared" si="37"/>
        <v>216.75</v>
      </c>
      <c r="O113" s="357"/>
      <c r="P113" s="357"/>
      <c r="Q113" s="357"/>
    </row>
    <row r="114" spans="1:17" ht="25" customHeight="1">
      <c r="D114" s="15" t="str">
        <f t="shared" si="34"/>
        <v>1.2 GB</v>
      </c>
      <c r="E114" s="450">
        <v>0</v>
      </c>
      <c r="F114" s="450">
        <v>0</v>
      </c>
      <c r="G114" s="450">
        <v>0</v>
      </c>
      <c r="H114" s="450">
        <v>0</v>
      </c>
      <c r="I114" s="450">
        <v>0</v>
      </c>
      <c r="J114" s="450">
        <f t="shared" ca="1" si="35"/>
        <v>6.3559322033898367</v>
      </c>
      <c r="K114" s="450">
        <f>'WHOLESALE COSTS'!E49</f>
        <v>1.0169491525423728</v>
      </c>
      <c r="L114" s="450">
        <f t="shared" ca="1" si="36"/>
        <v>0.8474999999999997</v>
      </c>
      <c r="M114" s="450">
        <f>8*'BASIC INPUT ASSUMPTIONS'!$D$7</f>
        <v>1200</v>
      </c>
      <c r="N114" s="450">
        <f t="shared" si="37"/>
        <v>216.75</v>
      </c>
      <c r="O114" s="357"/>
      <c r="P114" s="357"/>
      <c r="Q114" s="357"/>
    </row>
    <row r="115" spans="1:17" ht="25" customHeight="1">
      <c r="D115" s="15" t="str">
        <f t="shared" ref="D115:D124" si="38">D91</f>
        <v>2.5 GB</v>
      </c>
      <c r="E115" s="450">
        <v>0</v>
      </c>
      <c r="F115" s="450">
        <v>0</v>
      </c>
      <c r="G115" s="450">
        <v>0</v>
      </c>
      <c r="H115" s="450">
        <v>0</v>
      </c>
      <c r="I115" s="450">
        <v>0</v>
      </c>
      <c r="J115" s="450">
        <f ca="1">J109</f>
        <v>6.3559322033898367</v>
      </c>
      <c r="K115" s="450">
        <f>'WHOLESALE COSTS'!E50</f>
        <v>1.0169491525423728</v>
      </c>
      <c r="L115" s="450">
        <f ca="1">L109</f>
        <v>0.8474999999999997</v>
      </c>
      <c r="M115" s="450">
        <f>8*'BASIC INPUT ASSUMPTIONS'!$D$7</f>
        <v>1200</v>
      </c>
      <c r="N115" s="450">
        <f>N109</f>
        <v>216.75</v>
      </c>
      <c r="O115" s="357"/>
      <c r="P115" s="357"/>
      <c r="Q115" s="357"/>
    </row>
    <row r="116" spans="1:17" ht="25" customHeight="1">
      <c r="D116" s="15" t="str">
        <f t="shared" si="38"/>
        <v>5 GB</v>
      </c>
      <c r="E116" s="450">
        <v>0</v>
      </c>
      <c r="F116" s="450">
        <v>0</v>
      </c>
      <c r="G116" s="450">
        <v>0</v>
      </c>
      <c r="H116" s="450">
        <v>0</v>
      </c>
      <c r="I116" s="450">
        <v>0</v>
      </c>
      <c r="J116" s="450">
        <f t="shared" ref="J116:J124" ca="1" si="39">J110</f>
        <v>6.3559322033898367</v>
      </c>
      <c r="K116" s="450">
        <f>'WHOLESALE COSTS'!E57</f>
        <v>1.0169491525423728</v>
      </c>
      <c r="L116" s="450">
        <f t="shared" ref="L116:L124" ca="1" si="40">L110</f>
        <v>0.8474999999999997</v>
      </c>
      <c r="M116" s="450">
        <f>8*'BASIC INPUT ASSUMPTIONS'!$D$7</f>
        <v>1200</v>
      </c>
      <c r="N116" s="450">
        <f t="shared" ref="N116:N124" si="41">N110</f>
        <v>216.75</v>
      </c>
      <c r="O116" s="357"/>
      <c r="P116" s="357"/>
      <c r="Q116" s="357"/>
    </row>
    <row r="117" spans="1:17" ht="25" customHeight="1">
      <c r="D117" s="15" t="str">
        <f t="shared" si="38"/>
        <v>8.2 GB</v>
      </c>
      <c r="E117" s="450">
        <v>0</v>
      </c>
      <c r="F117" s="450">
        <v>0</v>
      </c>
      <c r="G117" s="450">
        <v>0</v>
      </c>
      <c r="H117" s="450">
        <v>0</v>
      </c>
      <c r="I117" s="450">
        <v>0</v>
      </c>
      <c r="J117" s="450">
        <f t="shared" ca="1" si="39"/>
        <v>6.3559322033898367</v>
      </c>
      <c r="K117" s="450">
        <f>'WHOLESALE COSTS'!E58</f>
        <v>1.0169491525423728</v>
      </c>
      <c r="L117" s="450">
        <f t="shared" ca="1" si="40"/>
        <v>0.8474999999999997</v>
      </c>
      <c r="M117" s="450">
        <f>8*'BASIC INPUT ASSUMPTIONS'!$D$7</f>
        <v>1200</v>
      </c>
      <c r="N117" s="450">
        <f t="shared" si="41"/>
        <v>216.75</v>
      </c>
      <c r="O117" s="357"/>
      <c r="P117" s="357"/>
      <c r="Q117" s="357"/>
    </row>
    <row r="118" spans="1:17" ht="25" customHeight="1">
      <c r="D118" s="15" t="str">
        <f t="shared" si="38"/>
        <v>12.3 GB</v>
      </c>
      <c r="E118" s="450">
        <v>0</v>
      </c>
      <c r="F118" s="450">
        <v>0</v>
      </c>
      <c r="G118" s="450">
        <v>0</v>
      </c>
      <c r="H118" s="450">
        <v>0</v>
      </c>
      <c r="I118" s="450">
        <v>0</v>
      </c>
      <c r="J118" s="450">
        <f t="shared" ca="1" si="39"/>
        <v>6.3559322033898367</v>
      </c>
      <c r="K118" s="450">
        <f>'WHOLESALE COSTS'!E59</f>
        <v>1.0169491525423728</v>
      </c>
      <c r="L118" s="450">
        <f t="shared" ca="1" si="40"/>
        <v>0.8474999999999997</v>
      </c>
      <c r="M118" s="450">
        <f>8*'BASIC INPUT ASSUMPTIONS'!$D$7</f>
        <v>1200</v>
      </c>
      <c r="N118" s="450">
        <f t="shared" si="41"/>
        <v>216.75</v>
      </c>
      <c r="O118" s="357"/>
      <c r="P118" s="357"/>
      <c r="Q118" s="357"/>
    </row>
    <row r="119" spans="1:17" ht="25" customHeight="1">
      <c r="D119" s="15" t="str">
        <f t="shared" si="38"/>
        <v>40 MIN</v>
      </c>
      <c r="E119" s="450">
        <v>0</v>
      </c>
      <c r="F119" s="450">
        <v>0</v>
      </c>
      <c r="G119" s="450">
        <v>0</v>
      </c>
      <c r="H119" s="450">
        <v>0</v>
      </c>
      <c r="I119" s="450">
        <v>0</v>
      </c>
      <c r="J119" s="450">
        <f t="shared" ca="1" si="39"/>
        <v>6.3559322033898367</v>
      </c>
      <c r="K119" s="450">
        <f>'WHOLESALE COSTS'!E60</f>
        <v>0</v>
      </c>
      <c r="L119" s="450">
        <f t="shared" ca="1" si="40"/>
        <v>0.8474999999999997</v>
      </c>
      <c r="M119" s="450">
        <f>8*'BASIC INPUT ASSUMPTIONS'!$D$7</f>
        <v>1200</v>
      </c>
      <c r="N119" s="450">
        <f t="shared" si="41"/>
        <v>216.75</v>
      </c>
      <c r="O119" s="357"/>
      <c r="P119" s="357"/>
      <c r="Q119" s="357"/>
    </row>
    <row r="120" spans="1:17" ht="25" customHeight="1">
      <c r="D120" s="15" t="str">
        <f t="shared" si="38"/>
        <v>80 MIN</v>
      </c>
      <c r="E120" s="450">
        <v>0</v>
      </c>
      <c r="F120" s="450">
        <v>0</v>
      </c>
      <c r="G120" s="450">
        <v>0</v>
      </c>
      <c r="H120" s="450">
        <v>0</v>
      </c>
      <c r="I120" s="450">
        <v>0</v>
      </c>
      <c r="J120" s="450">
        <f t="shared" ca="1" si="39"/>
        <v>6.3559322033898367</v>
      </c>
      <c r="K120" s="450">
        <f>'WHOLESALE COSTS'!E61</f>
        <v>0</v>
      </c>
      <c r="L120" s="450">
        <f t="shared" ca="1" si="40"/>
        <v>0.8474999999999997</v>
      </c>
      <c r="M120" s="450">
        <f>8*'BASIC INPUT ASSUMPTIONS'!$D$7</f>
        <v>1200</v>
      </c>
      <c r="N120" s="450">
        <f t="shared" si="41"/>
        <v>216.75</v>
      </c>
      <c r="O120" s="357"/>
      <c r="P120" s="357"/>
      <c r="Q120" s="357"/>
    </row>
    <row r="121" spans="1:17" ht="25" customHeight="1">
      <c r="D121" s="15" t="str">
        <f t="shared" si="38"/>
        <v>160 MIN</v>
      </c>
      <c r="E121" s="450">
        <v>0</v>
      </c>
      <c r="F121" s="450">
        <v>0</v>
      </c>
      <c r="G121" s="450">
        <v>0</v>
      </c>
      <c r="H121" s="450">
        <v>0</v>
      </c>
      <c r="I121" s="450">
        <v>0</v>
      </c>
      <c r="J121" s="450">
        <f t="shared" ca="1" si="39"/>
        <v>6.3559322033898367</v>
      </c>
      <c r="K121" s="450">
        <f>'WHOLESALE COSTS'!E62</f>
        <v>0</v>
      </c>
      <c r="L121" s="450">
        <f t="shared" ca="1" si="40"/>
        <v>0.8474999999999997</v>
      </c>
      <c r="M121" s="450">
        <f>8*'BASIC INPUT ASSUMPTIONS'!$D$7</f>
        <v>1200</v>
      </c>
      <c r="N121" s="450">
        <f t="shared" si="41"/>
        <v>216.75</v>
      </c>
      <c r="O121" s="357"/>
      <c r="P121" s="357"/>
      <c r="Q121" s="357"/>
    </row>
    <row r="122" spans="1:17" ht="25" customHeight="1">
      <c r="D122" s="15" t="str">
        <f t="shared" si="38"/>
        <v>300 SMS</v>
      </c>
      <c r="E122" s="450">
        <v>0</v>
      </c>
      <c r="F122" s="450">
        <v>0</v>
      </c>
      <c r="G122" s="450">
        <v>0</v>
      </c>
      <c r="H122" s="450">
        <v>0</v>
      </c>
      <c r="I122" s="450">
        <v>0</v>
      </c>
      <c r="J122" s="450">
        <f t="shared" ca="1" si="39"/>
        <v>6.3559322033898367</v>
      </c>
      <c r="K122" s="450">
        <v>0</v>
      </c>
      <c r="L122" s="450">
        <f t="shared" ca="1" si="40"/>
        <v>0.8474999999999997</v>
      </c>
      <c r="M122" s="450">
        <f>8*'BASIC INPUT ASSUMPTIONS'!$D$7</f>
        <v>1200</v>
      </c>
      <c r="N122" s="450">
        <f t="shared" si="41"/>
        <v>216.75</v>
      </c>
      <c r="O122" s="357"/>
      <c r="P122" s="357"/>
      <c r="Q122" s="357"/>
    </row>
    <row r="123" spans="1:17" ht="25" customHeight="1">
      <c r="D123" s="15" t="str">
        <f t="shared" si="38"/>
        <v>500 SMS</v>
      </c>
      <c r="E123" s="450">
        <v>0</v>
      </c>
      <c r="F123" s="450">
        <v>0</v>
      </c>
      <c r="G123" s="450">
        <v>0</v>
      </c>
      <c r="H123" s="450">
        <v>0</v>
      </c>
      <c r="I123" s="450">
        <v>0</v>
      </c>
      <c r="J123" s="450">
        <f t="shared" ca="1" si="39"/>
        <v>6.3559322033898367</v>
      </c>
      <c r="K123" s="450">
        <f>'WHOLESALE COSTS'!E64</f>
        <v>0</v>
      </c>
      <c r="L123" s="450">
        <f t="shared" ca="1" si="40"/>
        <v>0.8474999999999997</v>
      </c>
      <c r="M123" s="450">
        <f>8*'BASIC INPUT ASSUMPTIONS'!$D$7</f>
        <v>1200</v>
      </c>
      <c r="N123" s="450">
        <f t="shared" si="41"/>
        <v>216.75</v>
      </c>
      <c r="O123" s="357"/>
      <c r="P123" s="357"/>
      <c r="Q123" s="357"/>
    </row>
    <row r="124" spans="1:17" ht="25" customHeight="1">
      <c r="D124" s="15" t="str">
        <f t="shared" si="38"/>
        <v>2000 SMS</v>
      </c>
      <c r="E124" s="450">
        <v>0</v>
      </c>
      <c r="F124" s="450">
        <v>0</v>
      </c>
      <c r="G124" s="450">
        <v>0</v>
      </c>
      <c r="H124" s="450">
        <v>0</v>
      </c>
      <c r="I124" s="450">
        <v>0</v>
      </c>
      <c r="J124" s="450">
        <f t="shared" ca="1" si="39"/>
        <v>6.3559322033898367</v>
      </c>
      <c r="K124" s="450">
        <f>'WHOLESALE COSTS'!E65</f>
        <v>100000</v>
      </c>
      <c r="L124" s="450">
        <f t="shared" ca="1" si="40"/>
        <v>0.8474999999999997</v>
      </c>
      <c r="M124" s="450">
        <f>8*'BASIC INPUT ASSUMPTIONS'!$D$7</f>
        <v>1200</v>
      </c>
      <c r="N124" s="450">
        <f t="shared" si="41"/>
        <v>216.75</v>
      </c>
      <c r="O124" s="357"/>
      <c r="P124" s="357"/>
      <c r="Q124" s="357"/>
    </row>
    <row r="126" spans="1:17" ht="25" customHeight="1">
      <c r="A126" s="587"/>
      <c r="B126" s="587"/>
      <c r="C126" s="587"/>
      <c r="D126" s="588" t="s">
        <v>546</v>
      </c>
      <c r="E126" s="588" t="s">
        <v>548</v>
      </c>
      <c r="F126" s="588" t="s">
        <v>547</v>
      </c>
      <c r="G126" s="588" t="s">
        <v>550</v>
      </c>
      <c r="H126" s="587"/>
    </row>
    <row r="127" spans="1:17" ht="25" customHeight="1">
      <c r="A127" s="589" t="s">
        <v>527</v>
      </c>
      <c r="B127" s="590">
        <v>500</v>
      </c>
      <c r="C127" s="590" t="s">
        <v>541</v>
      </c>
      <c r="D127" s="591">
        <v>5</v>
      </c>
      <c r="E127" s="592">
        <v>190</v>
      </c>
      <c r="F127" s="593">
        <v>5</v>
      </c>
      <c r="G127" s="594">
        <v>0.23037499999999994</v>
      </c>
      <c r="H127" s="587"/>
    </row>
    <row r="128" spans="1:17" ht="25" customHeight="1">
      <c r="A128" s="589" t="s">
        <v>528</v>
      </c>
      <c r="B128" s="590">
        <v>2500</v>
      </c>
      <c r="C128" s="590" t="s">
        <v>542</v>
      </c>
      <c r="D128" s="591">
        <v>60</v>
      </c>
      <c r="E128" s="592">
        <v>1024</v>
      </c>
      <c r="F128" s="593">
        <v>90</v>
      </c>
      <c r="G128" s="595">
        <v>0.24675499999999989</v>
      </c>
      <c r="H128" s="587"/>
    </row>
    <row r="129" spans="1:8" ht="25" customHeight="1">
      <c r="A129" s="589" t="s">
        <v>529</v>
      </c>
      <c r="B129" s="590">
        <v>10000</v>
      </c>
      <c r="C129" s="590" t="s">
        <v>543</v>
      </c>
      <c r="D129" s="591">
        <v>200</v>
      </c>
      <c r="E129" s="592">
        <v>3072</v>
      </c>
      <c r="F129" s="593">
        <v>100</v>
      </c>
      <c r="G129" s="595">
        <v>0.45992874999999989</v>
      </c>
      <c r="H129" s="587"/>
    </row>
    <row r="130" spans="1:8" ht="25" customHeight="1">
      <c r="A130" s="589" t="s">
        <v>530</v>
      </c>
      <c r="B130" s="590">
        <v>15000</v>
      </c>
      <c r="C130" s="590" t="s">
        <v>543</v>
      </c>
      <c r="D130" s="591">
        <v>300</v>
      </c>
      <c r="E130" s="592">
        <v>5120</v>
      </c>
      <c r="F130" s="593">
        <v>100</v>
      </c>
      <c r="G130" s="595">
        <v>0.42611249999999984</v>
      </c>
      <c r="H130" s="587"/>
    </row>
    <row r="131" spans="1:8" ht="25" customHeight="1">
      <c r="A131" s="589" t="s">
        <v>531</v>
      </c>
      <c r="B131" s="590">
        <v>20000</v>
      </c>
      <c r="C131" s="590" t="s">
        <v>543</v>
      </c>
      <c r="D131" s="591">
        <v>400</v>
      </c>
      <c r="E131" s="592">
        <v>7168</v>
      </c>
      <c r="F131" s="593">
        <v>100</v>
      </c>
      <c r="G131" s="595">
        <v>0.4092043749999999</v>
      </c>
      <c r="H131" s="587"/>
    </row>
    <row r="132" spans="1:8" ht="24" customHeight="1">
      <c r="A132" s="589" t="s">
        <v>545</v>
      </c>
      <c r="B132" s="590">
        <v>40000</v>
      </c>
      <c r="C132" s="596" t="s">
        <v>544</v>
      </c>
      <c r="D132" s="597">
        <v>800</v>
      </c>
      <c r="E132" s="592">
        <v>15360</v>
      </c>
      <c r="F132" s="593">
        <v>300</v>
      </c>
      <c r="G132" s="595">
        <v>0.38169999999999993</v>
      </c>
      <c r="H132" s="587"/>
    </row>
    <row r="133" spans="1:8" ht="24" customHeight="1">
      <c r="A133" s="589" t="s">
        <v>556</v>
      </c>
      <c r="B133" s="590">
        <v>40001</v>
      </c>
      <c r="C133" s="596" t="s">
        <v>557</v>
      </c>
      <c r="D133" s="597">
        <v>800</v>
      </c>
      <c r="E133" s="592">
        <v>15360</v>
      </c>
      <c r="F133" s="593">
        <v>300</v>
      </c>
      <c r="G133" s="595">
        <v>1.3816999999999999</v>
      </c>
      <c r="H133" s="587"/>
    </row>
    <row r="134" spans="1:8" ht="24" customHeight="1">
      <c r="A134" s="589" t="s">
        <v>558</v>
      </c>
      <c r="B134" s="590">
        <v>40002</v>
      </c>
      <c r="C134" s="596" t="s">
        <v>559</v>
      </c>
      <c r="D134" s="597">
        <v>800</v>
      </c>
      <c r="E134" s="592">
        <v>15360</v>
      </c>
      <c r="F134" s="593">
        <v>300</v>
      </c>
      <c r="G134" s="595">
        <v>2.3816999999999999</v>
      </c>
      <c r="H134" s="587"/>
    </row>
    <row r="135" spans="1:8" ht="24" customHeight="1">
      <c r="A135" s="589" t="s">
        <v>560</v>
      </c>
      <c r="B135" s="590">
        <v>40003</v>
      </c>
      <c r="C135" s="596" t="s">
        <v>561</v>
      </c>
      <c r="D135" s="597">
        <v>800</v>
      </c>
      <c r="E135" s="592">
        <v>15360</v>
      </c>
      <c r="F135" s="593">
        <v>300</v>
      </c>
      <c r="G135" s="595">
        <v>3.3816999999999999</v>
      </c>
      <c r="H135" s="587"/>
    </row>
    <row r="136" spans="1:8" ht="24" customHeight="1">
      <c r="A136" s="589" t="s">
        <v>562</v>
      </c>
      <c r="B136" s="590">
        <v>40004</v>
      </c>
      <c r="C136" s="596" t="s">
        <v>563</v>
      </c>
      <c r="D136" s="597">
        <v>800</v>
      </c>
      <c r="E136" s="592">
        <v>15360</v>
      </c>
      <c r="F136" s="593">
        <v>300</v>
      </c>
      <c r="G136" s="595">
        <v>4.3817000000000004</v>
      </c>
      <c r="H136" s="587"/>
    </row>
    <row r="137" spans="1:8" ht="24" customHeight="1">
      <c r="A137" s="589" t="s">
        <v>564</v>
      </c>
      <c r="B137" s="590">
        <v>40005</v>
      </c>
      <c r="C137" s="596" t="s">
        <v>565</v>
      </c>
      <c r="D137" s="597">
        <v>800</v>
      </c>
      <c r="E137" s="592">
        <v>15360</v>
      </c>
      <c r="F137" s="593">
        <v>300</v>
      </c>
      <c r="G137" s="595">
        <v>5.3817000000000004</v>
      </c>
      <c r="H137" s="587"/>
    </row>
    <row r="138" spans="1:8" ht="24" customHeight="1">
      <c r="A138" s="589" t="s">
        <v>566</v>
      </c>
      <c r="B138" s="590">
        <v>40006</v>
      </c>
      <c r="C138" s="596" t="s">
        <v>567</v>
      </c>
      <c r="D138" s="597">
        <v>800</v>
      </c>
      <c r="E138" s="592">
        <v>15360</v>
      </c>
      <c r="F138" s="593">
        <v>300</v>
      </c>
      <c r="G138" s="595">
        <v>6.3817000000000004</v>
      </c>
      <c r="H138" s="587"/>
    </row>
    <row r="139" spans="1:8" ht="24" customHeight="1">
      <c r="A139" s="589" t="s">
        <v>568</v>
      </c>
      <c r="B139" s="590">
        <v>40007</v>
      </c>
      <c r="C139" s="596" t="s">
        <v>569</v>
      </c>
      <c r="D139" s="597">
        <v>800</v>
      </c>
      <c r="E139" s="592">
        <v>15360</v>
      </c>
      <c r="F139" s="593">
        <v>300</v>
      </c>
      <c r="G139" s="595">
        <v>7.3817000000000004</v>
      </c>
      <c r="H139" s="587"/>
    </row>
    <row r="140" spans="1:8" ht="24" customHeight="1">
      <c r="A140" s="589" t="s">
        <v>570</v>
      </c>
      <c r="B140" s="590">
        <v>40008</v>
      </c>
      <c r="C140" s="596" t="s">
        <v>571</v>
      </c>
      <c r="D140" s="597">
        <v>800</v>
      </c>
      <c r="E140" s="592">
        <v>15360</v>
      </c>
      <c r="F140" s="593">
        <v>300</v>
      </c>
      <c r="G140" s="595">
        <v>8.3817000000000004</v>
      </c>
      <c r="H140" s="587"/>
    </row>
    <row r="141" spans="1:8" ht="24" customHeight="1">
      <c r="A141" s="589" t="s">
        <v>572</v>
      </c>
      <c r="B141" s="590">
        <v>40009</v>
      </c>
      <c r="C141" s="596" t="s">
        <v>573</v>
      </c>
      <c r="D141" s="597">
        <v>800</v>
      </c>
      <c r="E141" s="592">
        <v>15360</v>
      </c>
      <c r="F141" s="593">
        <v>300</v>
      </c>
      <c r="G141" s="595">
        <v>9.3817000000000004</v>
      </c>
      <c r="H141" s="587"/>
    </row>
    <row r="142" spans="1:8" ht="25" customHeight="1">
      <c r="A142" s="587"/>
      <c r="B142" s="587"/>
      <c r="C142" s="587"/>
      <c r="D142" s="587"/>
      <c r="E142" s="587"/>
      <c r="F142" s="587"/>
      <c r="G142" s="596" t="s">
        <v>549</v>
      </c>
      <c r="H142" s="587"/>
    </row>
  </sheetData>
  <mergeCells count="5">
    <mergeCell ref="D54:J54"/>
    <mergeCell ref="D6:M6"/>
    <mergeCell ref="D30:M30"/>
    <mergeCell ref="D78:N78"/>
    <mergeCell ref="D102:N102"/>
  </mergeCells>
  <phoneticPr fontId="41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DE82428B-D30A-47B3-8AF1-A0D3EF6F7718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0CACA8B2-BFB7-4AF0-A5B5-B3CE02FAECD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G127:G141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E6AC-8C46-C64A-A965-0B73BB3BC9C6}">
  <sheetPr>
    <tabColor rgb="FFFFFF00"/>
  </sheetPr>
  <dimension ref="B2:M65"/>
  <sheetViews>
    <sheetView topLeftCell="A64" zoomScaleNormal="100" workbookViewId="0">
      <selection activeCell="F50" sqref="F50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450"/>
      <c r="C10" s="450">
        <f>(B10/(100+('[4]BASIC INPUT ASSUMPTIONS'!$D$8*100)))*100</f>
        <v>0</v>
      </c>
      <c r="D10" s="326">
        <f>'MVLP INPUT'!E58</f>
        <v>5</v>
      </c>
      <c r="E10" s="56">
        <v>0.5</v>
      </c>
      <c r="F10" s="450">
        <f ca="1">(D10*(100%-E10))*'MVLP INPUT'!$J$106</f>
        <v>15.889830508474592</v>
      </c>
      <c r="G10" s="28"/>
      <c r="H10" s="166">
        <f>C10*G10</f>
        <v>0</v>
      </c>
      <c r="I10" s="109">
        <f>D10*G10</f>
        <v>0</v>
      </c>
      <c r="J10" s="450">
        <f ca="1">B10-F10</f>
        <v>-15.889830508474592</v>
      </c>
      <c r="K10" s="28" t="e">
        <f ca="1">IF(D10&gt;0,J10/B10,0)</f>
        <v>#DIV/0!</v>
      </c>
      <c r="L10" s="178" t="e">
        <f ca="1">K10*G10</f>
        <v>#DIV/0!</v>
      </c>
      <c r="M10" s="326">
        <f>D10*G10</f>
        <v>0</v>
      </c>
    </row>
    <row r="11" spans="2:13" ht="25" customHeight="1">
      <c r="B11" s="450"/>
      <c r="C11" s="450">
        <f>(B11/(100+('[4]BASIC INPUT ASSUMPTIONS'!$D$8*100)))*100</f>
        <v>0</v>
      </c>
      <c r="D11" s="326">
        <f>'MVLP INPUT'!E59</f>
        <v>25</v>
      </c>
      <c r="E11" s="56">
        <v>0.5</v>
      </c>
      <c r="F11" s="450">
        <f ca="1">(D11*(100%-E11))*'MVLP INPUT'!$J$106</f>
        <v>79.449152542372957</v>
      </c>
      <c r="G11" s="28"/>
      <c r="H11" s="166">
        <f t="shared" ref="H11:H14" si="0">C11*G11</f>
        <v>0</v>
      </c>
      <c r="I11" s="109">
        <f t="shared" ref="I11:I14" si="1">D11*G11</f>
        <v>0</v>
      </c>
      <c r="J11" s="450">
        <f t="shared" ref="J11:J14" ca="1" si="2">B11-F11</f>
        <v>-79.449152542372957</v>
      </c>
      <c r="K11" s="28" t="e">
        <f t="shared" ref="K11:K14" ca="1" si="3">IF(D11&gt;0,J11/B11,0)</f>
        <v>#DIV/0!</v>
      </c>
      <c r="L11" s="178" t="e">
        <f t="shared" ref="L11:L14" ca="1" si="4">K11*G11</f>
        <v>#DIV/0!</v>
      </c>
      <c r="M11" s="326">
        <f t="shared" ref="M11:M14" si="5">D11*G11</f>
        <v>0</v>
      </c>
    </row>
    <row r="12" spans="2:13" ht="25" customHeight="1">
      <c r="B12" s="450"/>
      <c r="C12" s="450">
        <f>(B12/(100+('[4]BASIC INPUT ASSUMPTIONS'!$D$8*100)))*100</f>
        <v>0</v>
      </c>
      <c r="D12" s="326">
        <f>'MVLP INPUT'!E60</f>
        <v>60</v>
      </c>
      <c r="E12" s="56">
        <v>0.5</v>
      </c>
      <c r="F12" s="450">
        <f ca="1">(D12*(100%-E12))*'MVLP INPUT'!$J$106</f>
        <v>190.67796610169509</v>
      </c>
      <c r="G12" s="28"/>
      <c r="H12" s="166">
        <f t="shared" si="0"/>
        <v>0</v>
      </c>
      <c r="I12" s="109">
        <f t="shared" si="1"/>
        <v>0</v>
      </c>
      <c r="J12" s="450">
        <f t="shared" ca="1" si="2"/>
        <v>-190.67796610169509</v>
      </c>
      <c r="K12" s="28" t="e">
        <f t="shared" ca="1" si="3"/>
        <v>#DIV/0!</v>
      </c>
      <c r="L12" s="178" t="e">
        <f t="shared" ca="1" si="4"/>
        <v>#DIV/0!</v>
      </c>
      <c r="M12" s="326">
        <f t="shared" si="5"/>
        <v>0</v>
      </c>
    </row>
    <row r="13" spans="2:13" ht="25" customHeight="1">
      <c r="B13" s="450"/>
      <c r="C13" s="450">
        <f>(B13/(100+('[4]BASIC INPUT ASSUMPTIONS'!$D$8*100)))*100</f>
        <v>0</v>
      </c>
      <c r="D13" s="326">
        <f>'MVLP INPUT'!E61</f>
        <v>80</v>
      </c>
      <c r="E13" s="56">
        <v>0.5</v>
      </c>
      <c r="F13" s="450">
        <f ca="1">(D13*(100%-E13))*'MVLP INPUT'!$J$106</f>
        <v>254.23728813559347</v>
      </c>
      <c r="G13" s="28"/>
      <c r="H13" s="166">
        <f t="shared" si="0"/>
        <v>0</v>
      </c>
      <c r="I13" s="109">
        <f t="shared" si="1"/>
        <v>0</v>
      </c>
      <c r="J13" s="450">
        <f t="shared" ca="1" si="2"/>
        <v>-254.23728813559347</v>
      </c>
      <c r="K13" s="28" t="e">
        <f t="shared" ca="1" si="3"/>
        <v>#DIV/0!</v>
      </c>
      <c r="L13" s="178" t="e">
        <f t="shared" ca="1" si="4"/>
        <v>#DIV/0!</v>
      </c>
      <c r="M13" s="326">
        <f t="shared" si="5"/>
        <v>0</v>
      </c>
    </row>
    <row r="14" spans="2:13" ht="25" customHeight="1">
      <c r="B14" s="450"/>
      <c r="C14" s="450">
        <f>(B14/(100+('[4]BASIC INPUT ASSUMPTIONS'!$D$8*100)))*100</f>
        <v>0</v>
      </c>
      <c r="D14" s="326">
        <f>'MVLP INPUT'!E62</f>
        <v>80</v>
      </c>
      <c r="E14" s="56">
        <v>0.5</v>
      </c>
      <c r="F14" s="450">
        <f ca="1">(D14*(100%-E14))*'MVLP INPUT'!$J$106</f>
        <v>254.23728813559347</v>
      </c>
      <c r="G14" s="28"/>
      <c r="H14" s="166">
        <f t="shared" si="0"/>
        <v>0</v>
      </c>
      <c r="I14" s="109">
        <f t="shared" si="1"/>
        <v>0</v>
      </c>
      <c r="J14" s="450">
        <f t="shared" ca="1" si="2"/>
        <v>-254.23728813559347</v>
      </c>
      <c r="K14" s="28" t="e">
        <f t="shared" ca="1" si="3"/>
        <v>#DIV/0!</v>
      </c>
      <c r="L14" s="178" t="e">
        <f t="shared" ca="1" si="4"/>
        <v>#DIV/0!</v>
      </c>
      <c r="M14" s="326">
        <f t="shared" si="5"/>
        <v>0</v>
      </c>
    </row>
    <row r="15" spans="2:13" ht="25" customHeight="1">
      <c r="B15" s="110"/>
      <c r="C15" s="450">
        <f>(B15/(100+('[4]BASIC INPUT ASSUMPTIONS'!$D$8*100)))*100</f>
        <v>0</v>
      </c>
      <c r="D15" s="326">
        <f>'MVLP INPUT'!E63</f>
        <v>240</v>
      </c>
      <c r="E15" s="56">
        <v>0.5</v>
      </c>
      <c r="F15" s="450">
        <f ca="1">(D15*(100%-E15))*'MVLP INPUT'!$J$106</f>
        <v>762.71186440678036</v>
      </c>
      <c r="G15" s="28"/>
      <c r="H15" s="166"/>
      <c r="I15" s="109"/>
      <c r="J15" s="111"/>
      <c r="K15" s="28"/>
      <c r="M15" s="326"/>
    </row>
    <row r="16" spans="2:13" ht="25" customHeight="1">
      <c r="B16" s="110"/>
      <c r="C16" s="450">
        <f>(B16/(100+('[4]BASIC INPUT ASSUMPTIONS'!$D$8*100)))*100</f>
        <v>0</v>
      </c>
      <c r="D16" s="109">
        <f>'MVLP INPUT'!E71</f>
        <v>40</v>
      </c>
      <c r="E16" s="56">
        <v>0.5</v>
      </c>
      <c r="F16" s="450">
        <f ca="1">(D16*(100%-E16))*'MVLP INPUT'!$J$106</f>
        <v>127.11864406779674</v>
      </c>
      <c r="G16" s="28"/>
      <c r="H16" s="166"/>
      <c r="I16" s="109"/>
      <c r="J16" s="111"/>
      <c r="K16" s="28"/>
      <c r="M16" s="326"/>
    </row>
    <row r="17" spans="2:13" ht="25" customHeight="1">
      <c r="B17" s="110"/>
      <c r="C17" s="450">
        <f>(B17/(100+('[4]BASIC INPUT ASSUMPTIONS'!$D$8*100)))*100</f>
        <v>0</v>
      </c>
      <c r="D17" s="109">
        <f>'MVLP INPUT'!E72</f>
        <v>80</v>
      </c>
      <c r="E17" s="56">
        <v>0.5</v>
      </c>
      <c r="F17" s="450">
        <f ca="1">(D17*(100%-E17))*'MVLP INPUT'!$J$106</f>
        <v>254.23728813559347</v>
      </c>
      <c r="G17" s="28"/>
      <c r="H17" s="166"/>
      <c r="I17" s="109"/>
      <c r="J17" s="111"/>
      <c r="K17" s="28"/>
      <c r="M17" s="326"/>
    </row>
    <row r="18" spans="2:13" ht="25" customHeight="1">
      <c r="B18" s="110"/>
      <c r="C18" s="450">
        <f>(B18/(100+('[4]BASIC INPUT ASSUMPTIONS'!$D$8*100)))*100</f>
        <v>0</v>
      </c>
      <c r="D18" s="109">
        <f>'MVLP INPUT'!E73</f>
        <v>160</v>
      </c>
      <c r="E18" s="56">
        <v>0.5</v>
      </c>
      <c r="F18" s="450">
        <f ca="1">(D18*(100%-E18))*'MVLP INPUT'!$J$106</f>
        <v>508.47457627118695</v>
      </c>
      <c r="G18" s="28"/>
      <c r="H18" s="166"/>
      <c r="I18" s="109"/>
      <c r="J18" s="111"/>
      <c r="K18" s="28"/>
      <c r="M18" s="326"/>
    </row>
    <row r="19" spans="2:13" ht="25" customHeight="1">
      <c r="B19" s="110"/>
      <c r="C19" s="77"/>
      <c r="D19" s="109"/>
      <c r="E19" s="56"/>
      <c r="F19" s="74"/>
      <c r="G19" s="28"/>
      <c r="H19" s="166"/>
      <c r="I19" s="109"/>
      <c r="J19" s="111"/>
      <c r="K19" s="28"/>
      <c r="M19" s="326"/>
    </row>
    <row r="20" spans="2:13" ht="25" customHeight="1">
      <c r="B20" s="110"/>
      <c r="C20" s="77"/>
      <c r="D20" s="109"/>
      <c r="E20" s="56"/>
      <c r="F20" s="74"/>
      <c r="G20" s="28"/>
      <c r="H20" s="166"/>
      <c r="I20" s="109"/>
      <c r="J20" s="111"/>
      <c r="K20" s="28"/>
      <c r="M20" s="326"/>
    </row>
    <row r="21" spans="2:13" ht="25" customHeight="1">
      <c r="B21" s="110"/>
      <c r="C21" s="77"/>
      <c r="D21" s="109"/>
      <c r="E21" s="56"/>
      <c r="F21" s="74"/>
      <c r="G21" s="28"/>
      <c r="H21" s="166"/>
      <c r="I21" s="109"/>
      <c r="J21" s="111"/>
      <c r="K21" s="28"/>
      <c r="M21" s="326"/>
    </row>
    <row r="22" spans="2:13" ht="25" customHeight="1">
      <c r="B22" s="110"/>
      <c r="C22" s="77"/>
      <c r="D22" s="109"/>
      <c r="E22" s="56"/>
      <c r="F22" s="74"/>
      <c r="G22" s="28"/>
      <c r="H22" s="166"/>
      <c r="I22" s="109"/>
      <c r="J22" s="111"/>
      <c r="K22" s="28"/>
      <c r="M22" s="326"/>
    </row>
    <row r="23" spans="2:13" ht="25" customHeight="1">
      <c r="B23" s="110"/>
      <c r="C23" s="77"/>
      <c r="D23" s="109"/>
      <c r="E23" s="56"/>
      <c r="F23" s="74"/>
      <c r="G23" s="28"/>
      <c r="H23" s="166"/>
      <c r="I23" s="109"/>
      <c r="J23" s="111"/>
      <c r="K23" s="28"/>
      <c r="M23" s="326"/>
    </row>
    <row r="24" spans="2:13" ht="25" customHeight="1">
      <c r="B24" s="110"/>
      <c r="C24" s="77"/>
      <c r="D24" s="109"/>
      <c r="E24" s="56"/>
      <c r="F24" s="74"/>
      <c r="G24" s="28"/>
      <c r="H24" s="166"/>
      <c r="I24" s="109"/>
      <c r="J24" s="111"/>
      <c r="K24" s="28"/>
      <c r="L24" s="28" t="e">
        <f ca="1">SUM(L10:L23)</f>
        <v>#DIV/0!</v>
      </c>
      <c r="M24" s="326">
        <f>SUM(M10:M23)</f>
        <v>0</v>
      </c>
    </row>
    <row r="26" spans="2:13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3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3" ht="25" customHeight="1">
      <c r="B30" s="450"/>
      <c r="C30" s="450">
        <f>(B30/(100+('BASIC INPUT ASSUMPTIONS'!$D$8*100)))*100</f>
        <v>0</v>
      </c>
      <c r="D30" s="112">
        <f>'MVLP INPUT'!F58</f>
        <v>150</v>
      </c>
      <c r="E30" s="56">
        <v>0</v>
      </c>
      <c r="F30" s="450">
        <f>(D30*(100%-E30))*'MVLP INPUT'!$K$106</f>
        <v>152.54237288135593</v>
      </c>
      <c r="G30" s="28"/>
      <c r="H30" s="166">
        <f>C30*G30</f>
        <v>0</v>
      </c>
      <c r="I30" s="112">
        <f>D30*G30</f>
        <v>0</v>
      </c>
      <c r="J30" s="450">
        <f t="shared" ref="J30:J36" si="6">B30-F30</f>
        <v>-152.54237288135593</v>
      </c>
      <c r="K30" s="28" t="e">
        <f>IF(D30&gt;0,J30/B30,0)</f>
        <v>#DIV/0!</v>
      </c>
      <c r="L30" s="178" t="e">
        <f>K30*G30</f>
        <v>#DIV/0!</v>
      </c>
      <c r="M30" s="112">
        <f>D30*G30</f>
        <v>0</v>
      </c>
    </row>
    <row r="31" spans="2:13" ht="25" customHeight="1">
      <c r="B31" s="450"/>
      <c r="C31" s="450">
        <f>(B31/(100+('BASIC INPUT ASSUMPTIONS'!$D$8*100)))*100</f>
        <v>0</v>
      </c>
      <c r="D31" s="112">
        <f>'MVLP INPUT'!F59</f>
        <v>1024</v>
      </c>
      <c r="E31" s="56">
        <v>0</v>
      </c>
      <c r="F31" s="450">
        <f>(D31*(100%-E31))*'MVLP INPUT'!$K$106</f>
        <v>1041.3559322033898</v>
      </c>
      <c r="G31" s="28"/>
      <c r="H31" s="166">
        <f t="shared" ref="H31:H36" si="7">C31*G31</f>
        <v>0</v>
      </c>
      <c r="I31" s="112">
        <f t="shared" ref="I31:I36" si="8">D31*G31</f>
        <v>0</v>
      </c>
      <c r="J31" s="450">
        <f t="shared" si="6"/>
        <v>-1041.3559322033898</v>
      </c>
      <c r="K31" s="28" t="e">
        <f t="shared" ref="K31:K36" si="9">IF(D31&gt;0,J31/B31,0)</f>
        <v>#DIV/0!</v>
      </c>
      <c r="L31" s="178" t="e">
        <f t="shared" ref="L31:L36" si="10">K31*G31</f>
        <v>#DIV/0!</v>
      </c>
      <c r="M31" s="112">
        <f t="shared" ref="M31:M36" si="11">D31*G31</f>
        <v>0</v>
      </c>
    </row>
    <row r="32" spans="2:13" ht="25" customHeight="1">
      <c r="B32" s="450"/>
      <c r="C32" s="450">
        <f>(B32/(100+('BASIC INPUT ASSUMPTIONS'!$D$8*100)))*100</f>
        <v>0</v>
      </c>
      <c r="D32" s="112">
        <f>'MVLP INPUT'!F60</f>
        <v>2048</v>
      </c>
      <c r="E32" s="56">
        <v>0</v>
      </c>
      <c r="F32" s="450">
        <f>(D32*(100%-E32))*'MVLP INPUT'!$K$106</f>
        <v>2082.7118644067796</v>
      </c>
      <c r="G32" s="28"/>
      <c r="H32" s="166">
        <f>C32*G32</f>
        <v>0</v>
      </c>
      <c r="I32" s="112">
        <f t="shared" si="8"/>
        <v>0</v>
      </c>
      <c r="J32" s="450">
        <f t="shared" si="6"/>
        <v>-2082.7118644067796</v>
      </c>
      <c r="K32" s="28" t="e">
        <f t="shared" si="9"/>
        <v>#DIV/0!</v>
      </c>
      <c r="L32" s="178" t="e">
        <f t="shared" si="10"/>
        <v>#DIV/0!</v>
      </c>
      <c r="M32" s="112">
        <f t="shared" si="11"/>
        <v>0</v>
      </c>
    </row>
    <row r="33" spans="2:13" ht="25" customHeight="1">
      <c r="B33" s="450"/>
      <c r="C33" s="450">
        <f>(B33/(100+('BASIC INPUT ASSUMPTIONS'!$D$8*100)))*100</f>
        <v>0</v>
      </c>
      <c r="D33" s="112">
        <f>'MVLP INPUT'!F61</f>
        <v>5120</v>
      </c>
      <c r="E33" s="56">
        <v>0</v>
      </c>
      <c r="F33" s="450">
        <f>(D33*(100%-E33))*'MVLP INPUT'!$K$106</f>
        <v>5206.7796610169489</v>
      </c>
      <c r="G33" s="28"/>
      <c r="H33" s="166">
        <f t="shared" si="7"/>
        <v>0</v>
      </c>
      <c r="I33" s="112">
        <f t="shared" si="8"/>
        <v>0</v>
      </c>
      <c r="J33" s="450">
        <f t="shared" si="6"/>
        <v>-5206.7796610169489</v>
      </c>
      <c r="K33" s="28" t="e">
        <f t="shared" si="9"/>
        <v>#DIV/0!</v>
      </c>
      <c r="L33" s="178" t="e">
        <f t="shared" si="10"/>
        <v>#DIV/0!</v>
      </c>
      <c r="M33" s="112">
        <f t="shared" si="11"/>
        <v>0</v>
      </c>
    </row>
    <row r="34" spans="2:13" ht="25" customHeight="1">
      <c r="B34" s="450"/>
      <c r="C34" s="450">
        <f>(B34/(100+('BASIC INPUT ASSUMPTIONS'!$D$8*100)))*100</f>
        <v>0</v>
      </c>
      <c r="D34" s="112">
        <f>'MVLP INPUT'!F62</f>
        <v>9216</v>
      </c>
      <c r="E34" s="56">
        <v>0</v>
      </c>
      <c r="F34" s="450">
        <f>(D34*(100%-E34))*'MVLP INPUT'!$K$106</f>
        <v>9372.203389830509</v>
      </c>
      <c r="G34" s="28"/>
      <c r="H34" s="166">
        <f t="shared" si="7"/>
        <v>0</v>
      </c>
      <c r="I34" s="112">
        <f t="shared" si="8"/>
        <v>0</v>
      </c>
      <c r="J34" s="450">
        <f t="shared" si="6"/>
        <v>-9372.203389830509</v>
      </c>
      <c r="K34" s="28" t="e">
        <f t="shared" si="9"/>
        <v>#DIV/0!</v>
      </c>
      <c r="L34" s="178" t="e">
        <f t="shared" si="10"/>
        <v>#DIV/0!</v>
      </c>
      <c r="M34" s="112">
        <f t="shared" si="11"/>
        <v>0</v>
      </c>
    </row>
    <row r="35" spans="2:13" ht="25" customHeight="1">
      <c r="B35" s="450"/>
      <c r="C35" s="450">
        <f>(B35/(100+('BASIC INPUT ASSUMPTIONS'!$D$8*100)))*100</f>
        <v>0</v>
      </c>
      <c r="D35" s="112">
        <f>'MVLP INPUT'!F63</f>
        <v>15360</v>
      </c>
      <c r="E35" s="56">
        <v>0</v>
      </c>
      <c r="F35" s="450">
        <f>(D35*(100%-E35))*'MVLP INPUT'!$K$106</f>
        <v>15620.338983050846</v>
      </c>
      <c r="G35" s="28"/>
      <c r="H35" s="166">
        <f t="shared" si="7"/>
        <v>0</v>
      </c>
      <c r="I35" s="112">
        <f t="shared" si="8"/>
        <v>0</v>
      </c>
      <c r="J35" s="450">
        <f t="shared" si="6"/>
        <v>-15620.338983050846</v>
      </c>
      <c r="K35" s="28" t="e">
        <f t="shared" si="9"/>
        <v>#DIV/0!</v>
      </c>
      <c r="L35" s="178" t="e">
        <f t="shared" si="10"/>
        <v>#DIV/0!</v>
      </c>
      <c r="M35" s="112">
        <f t="shared" si="11"/>
        <v>0</v>
      </c>
    </row>
    <row r="36" spans="2:13" ht="25" customHeight="1">
      <c r="B36" s="450"/>
      <c r="C36" s="450">
        <f>(B36/(100+('BASIC INPUT ASSUMPTIONS'!$D$8*100)))*100</f>
        <v>0</v>
      </c>
      <c r="D36" s="112">
        <f>'MVLP INPUT'!F64</f>
        <v>200</v>
      </c>
      <c r="E36" s="56">
        <v>0</v>
      </c>
      <c r="F36" s="450">
        <f>(D36*(100%-E36))*'MVLP INPUT'!$K$106</f>
        <v>203.38983050847457</v>
      </c>
      <c r="G36" s="28"/>
      <c r="H36" s="166">
        <f t="shared" si="7"/>
        <v>0</v>
      </c>
      <c r="I36" s="112">
        <f t="shared" si="8"/>
        <v>0</v>
      </c>
      <c r="J36" s="450">
        <f t="shared" si="6"/>
        <v>-203.38983050847457</v>
      </c>
      <c r="K36" s="28" t="e">
        <f t="shared" si="9"/>
        <v>#DIV/0!</v>
      </c>
      <c r="L36" s="178" t="e">
        <f t="shared" si="10"/>
        <v>#DIV/0!</v>
      </c>
      <c r="M36" s="112">
        <f t="shared" si="11"/>
        <v>0</v>
      </c>
    </row>
    <row r="37" spans="2:13" ht="25" customHeight="1">
      <c r="B37" s="110"/>
      <c r="C37" s="450">
        <f>(B37/(100+('BASIC INPUT ASSUMPTIONS'!$D$8*100)))*100</f>
        <v>0</v>
      </c>
      <c r="D37" s="112">
        <f>'MVLP INPUT'!F65</f>
        <v>500</v>
      </c>
      <c r="E37" s="56">
        <v>0</v>
      </c>
      <c r="F37" s="450">
        <f>(D37*(100%-E37))*'MVLP INPUT'!$K$106</f>
        <v>508.47457627118644</v>
      </c>
      <c r="G37" s="28"/>
      <c r="H37" s="166"/>
      <c r="I37" s="112"/>
      <c r="J37" s="111"/>
      <c r="K37" s="28"/>
      <c r="M37" s="112"/>
    </row>
    <row r="38" spans="2:13" ht="25" customHeight="1">
      <c r="B38" s="110"/>
      <c r="C38" s="450">
        <f>(B38/(100+('BASIC INPUT ASSUMPTIONS'!$D$8*100)))*100</f>
        <v>0</v>
      </c>
      <c r="D38" s="112">
        <f>'MVLP INPUT'!F66</f>
        <v>1200</v>
      </c>
      <c r="E38" s="56">
        <v>0</v>
      </c>
      <c r="F38" s="450">
        <f>(D38*(100%-E38))*'MVLP INPUT'!$K$106</f>
        <v>1220.3389830508474</v>
      </c>
      <c r="G38" s="28"/>
      <c r="H38" s="166"/>
      <c r="I38" s="112"/>
      <c r="J38" s="111"/>
      <c r="K38" s="28"/>
      <c r="M38" s="112"/>
    </row>
    <row r="39" spans="2:13" ht="25" customHeight="1">
      <c r="B39" s="110"/>
      <c r="C39" s="450">
        <f>(B39/(100+('BASIC INPUT ASSUMPTIONS'!$D$8*100)))*100</f>
        <v>0</v>
      </c>
      <c r="D39" s="112">
        <f>'MVLP INPUT'!F67</f>
        <v>2500</v>
      </c>
      <c r="E39" s="56">
        <v>0</v>
      </c>
      <c r="F39" s="450">
        <f>(D39*(100%-E39))*'MVLP INPUT'!$K$106</f>
        <v>2542.3728813559319</v>
      </c>
      <c r="G39" s="28"/>
      <c r="H39" s="166"/>
      <c r="I39" s="112"/>
      <c r="J39" s="111"/>
      <c r="K39" s="28"/>
      <c r="M39" s="112"/>
    </row>
    <row r="40" spans="2:13" ht="25" customHeight="1">
      <c r="B40" s="110"/>
      <c r="C40" s="450">
        <f>(B40/(100+('BASIC INPUT ASSUMPTIONS'!$D$8*100)))*100</f>
        <v>0</v>
      </c>
      <c r="D40" s="112">
        <f>'MVLP INPUT'!F68</f>
        <v>5000</v>
      </c>
      <c r="E40" s="56">
        <v>0</v>
      </c>
      <c r="F40" s="450">
        <f>(D40*(100%-E40))*'MVLP INPUT'!$K$106</f>
        <v>5084.7457627118638</v>
      </c>
      <c r="G40" s="28"/>
      <c r="H40" s="166"/>
      <c r="I40" s="112"/>
      <c r="J40" s="111"/>
      <c r="K40" s="28"/>
      <c r="M40" s="112"/>
    </row>
    <row r="41" spans="2:13" ht="25" customHeight="1">
      <c r="B41" s="110"/>
      <c r="C41" s="450">
        <f>(B41/(100+('BASIC INPUT ASSUMPTIONS'!$D$8*100)))*100</f>
        <v>0</v>
      </c>
      <c r="D41" s="112">
        <f>'MVLP INPUT'!F69</f>
        <v>8192</v>
      </c>
      <c r="E41" s="56">
        <v>0</v>
      </c>
      <c r="F41" s="450">
        <f>(D41*(100%-E41))*'MVLP INPUT'!$K$106</f>
        <v>8330.8474576271183</v>
      </c>
      <c r="G41" s="28"/>
      <c r="H41" s="166"/>
      <c r="I41" s="112"/>
      <c r="J41" s="111"/>
      <c r="K41" s="28"/>
      <c r="M41" s="112"/>
    </row>
    <row r="42" spans="2:13" ht="25" customHeight="1">
      <c r="B42" s="110"/>
      <c r="C42" s="450">
        <f>(B42/(100+('BASIC INPUT ASSUMPTIONS'!$D$8*100)))*100</f>
        <v>0</v>
      </c>
      <c r="D42" s="112">
        <f>'MVLP INPUT'!F70</f>
        <v>12288</v>
      </c>
      <c r="E42" s="56">
        <v>0</v>
      </c>
      <c r="F42" s="450">
        <f>(D42*(100%-E42))*'MVLP INPUT'!$K$106</f>
        <v>12496.271186440677</v>
      </c>
      <c r="G42" s="28"/>
      <c r="H42" s="166"/>
      <c r="I42" s="112"/>
      <c r="J42" s="111"/>
      <c r="K42" s="28"/>
      <c r="M42" s="112"/>
    </row>
    <row r="43" spans="2:13" ht="25" customHeight="1">
      <c r="B43" s="110"/>
      <c r="C43" s="77"/>
      <c r="D43" s="112"/>
      <c r="E43" s="56"/>
      <c r="F43" s="74"/>
      <c r="G43" s="28"/>
      <c r="H43" s="166"/>
      <c r="I43" s="112"/>
      <c r="J43" s="111"/>
      <c r="K43" s="28"/>
      <c r="M43" s="112"/>
    </row>
    <row r="44" spans="2:13" ht="25" customHeight="1">
      <c r="B44" s="110"/>
      <c r="C44" s="77"/>
      <c r="D44" s="112"/>
      <c r="E44" s="56"/>
      <c r="F44" s="74"/>
      <c r="G44" s="28">
        <f>SUM(G30:G43)</f>
        <v>0</v>
      </c>
      <c r="H44" s="166"/>
      <c r="I44" s="112"/>
      <c r="J44" s="111"/>
      <c r="K44" s="28"/>
      <c r="L44" s="28" t="e">
        <f>SUM(L30:L43)</f>
        <v>#DIV/0!</v>
      </c>
      <c r="M44" s="112">
        <f>SUM(M30:M43)</f>
        <v>0</v>
      </c>
    </row>
    <row r="46" spans="2:13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3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3" ht="25" customHeight="1">
      <c r="B50" s="450"/>
      <c r="C50" s="450">
        <f>(B50/(100+('[4]BASIC INPUT ASSUMPTIONS'!$D$8*100)))*100</f>
        <v>0</v>
      </c>
      <c r="D50" s="651">
        <v>5</v>
      </c>
      <c r="E50" s="56">
        <v>0.3</v>
      </c>
      <c r="F50" s="450">
        <f ca="1">(D50*(100%-E50))*'MVLP INPUT'!$L$106</f>
        <v>2.9662499999999987</v>
      </c>
      <c r="G50" s="28"/>
      <c r="H50" s="166">
        <f>C50*G50</f>
        <v>0</v>
      </c>
      <c r="I50" s="113">
        <f>D50*G50</f>
        <v>0</v>
      </c>
      <c r="J50" s="450">
        <f t="shared" ref="J50:J57" ca="1" si="12">B50-F50</f>
        <v>-2.9662499999999987</v>
      </c>
      <c r="K50" s="28">
        <f>IF(B50,J50/B50,0)</f>
        <v>0</v>
      </c>
      <c r="L50" s="178">
        <f>K50*G50</f>
        <v>0</v>
      </c>
      <c r="M50" s="114">
        <f>D50*G50</f>
        <v>0</v>
      </c>
    </row>
    <row r="51" spans="2:13" ht="25" customHeight="1">
      <c r="B51" s="450"/>
      <c r="C51" s="450">
        <f>(B51/(100+('[4]BASIC INPUT ASSUMPTIONS'!$D$8*100)))*100</f>
        <v>0</v>
      </c>
      <c r="D51" s="651">
        <v>90</v>
      </c>
      <c r="E51" s="56">
        <v>0.3</v>
      </c>
      <c r="F51" s="450">
        <f ca="1">(D51*(100%-E51))*'MVLP INPUT'!$L$106</f>
        <v>53.392499999999977</v>
      </c>
      <c r="G51" s="28"/>
      <c r="H51" s="166">
        <f t="shared" ref="H51:H57" si="13">C51*G51</f>
        <v>0</v>
      </c>
      <c r="I51" s="113">
        <f t="shared" ref="I51:I57" si="14">D51*G51</f>
        <v>0</v>
      </c>
      <c r="J51" s="450">
        <f t="shared" ca="1" si="12"/>
        <v>-53.392499999999977</v>
      </c>
      <c r="K51" s="28">
        <f t="shared" ref="K51:K57" si="15">IF(B51,J51/B51,0)</f>
        <v>0</v>
      </c>
      <c r="L51" s="178">
        <f t="shared" ref="L51:L54" si="16">K51*G51</f>
        <v>0</v>
      </c>
      <c r="M51" s="114">
        <f t="shared" ref="M51:M56" si="17">D51*G51</f>
        <v>0</v>
      </c>
    </row>
    <row r="52" spans="2:13" ht="25" customHeight="1">
      <c r="B52" s="450"/>
      <c r="C52" s="450">
        <f>(B52/(100+('[4]BASIC INPUT ASSUMPTIONS'!$D$8*100)))*100</f>
        <v>0</v>
      </c>
      <c r="D52" s="651">
        <v>100</v>
      </c>
      <c r="E52" s="56">
        <v>0.3</v>
      </c>
      <c r="F52" s="450">
        <f ca="1">(D52*(100%-E52))*'MVLP INPUT'!$L$106</f>
        <v>59.324999999999982</v>
      </c>
      <c r="G52" s="28"/>
      <c r="H52" s="166">
        <f t="shared" si="13"/>
        <v>0</v>
      </c>
      <c r="I52" s="113">
        <f t="shared" si="14"/>
        <v>0</v>
      </c>
      <c r="J52" s="450">
        <f t="shared" ca="1" si="12"/>
        <v>-59.324999999999982</v>
      </c>
      <c r="K52" s="28">
        <f t="shared" si="15"/>
        <v>0</v>
      </c>
      <c r="L52" s="178">
        <f t="shared" si="16"/>
        <v>0</v>
      </c>
      <c r="M52" s="114">
        <f t="shared" si="17"/>
        <v>0</v>
      </c>
    </row>
    <row r="53" spans="2:13" ht="25" customHeight="1">
      <c r="B53" s="450"/>
      <c r="C53" s="450">
        <f>(B53/(100+('[4]BASIC INPUT ASSUMPTIONS'!$D$8*100)))*100</f>
        <v>0</v>
      </c>
      <c r="D53" s="651">
        <v>100</v>
      </c>
      <c r="E53" s="56">
        <v>0.3</v>
      </c>
      <c r="F53" s="450">
        <f ca="1">(D53*(100%-E53))*'MVLP INPUT'!$L$106</f>
        <v>59.324999999999982</v>
      </c>
      <c r="G53" s="28"/>
      <c r="H53" s="166">
        <f t="shared" si="13"/>
        <v>0</v>
      </c>
      <c r="I53" s="113">
        <f t="shared" si="14"/>
        <v>0</v>
      </c>
      <c r="J53" s="450">
        <f t="shared" ca="1" si="12"/>
        <v>-59.324999999999982</v>
      </c>
      <c r="K53" s="28">
        <f t="shared" si="15"/>
        <v>0</v>
      </c>
      <c r="L53" s="178">
        <f t="shared" si="16"/>
        <v>0</v>
      </c>
      <c r="M53" s="114">
        <f t="shared" si="17"/>
        <v>0</v>
      </c>
    </row>
    <row r="54" spans="2:13" ht="25" customHeight="1">
      <c r="B54" s="450"/>
      <c r="C54" s="450">
        <f>(B54/(100+('[4]BASIC INPUT ASSUMPTIONS'!$D$8*100)))*100</f>
        <v>0</v>
      </c>
      <c r="D54" s="651">
        <v>100</v>
      </c>
      <c r="E54" s="56">
        <v>0.3</v>
      </c>
      <c r="F54" s="450">
        <f ca="1">(D54*(100%-E54))*'MVLP INPUT'!$L$106</f>
        <v>59.324999999999982</v>
      </c>
      <c r="G54" s="28"/>
      <c r="H54" s="166">
        <f t="shared" si="13"/>
        <v>0</v>
      </c>
      <c r="I54" s="113">
        <f t="shared" si="14"/>
        <v>0</v>
      </c>
      <c r="J54" s="450">
        <f t="shared" ca="1" si="12"/>
        <v>-59.324999999999982</v>
      </c>
      <c r="K54" s="28">
        <f t="shared" si="15"/>
        <v>0</v>
      </c>
      <c r="L54" s="178">
        <f t="shared" si="16"/>
        <v>0</v>
      </c>
      <c r="M54" s="114">
        <f t="shared" si="17"/>
        <v>0</v>
      </c>
    </row>
    <row r="55" spans="2:13" ht="25" customHeight="1">
      <c r="B55" s="450"/>
      <c r="C55" s="450">
        <f>(B55/(100+('[4]BASIC INPUT ASSUMPTIONS'!$D$8*100)))*100</f>
        <v>0</v>
      </c>
      <c r="D55" s="651">
        <v>300</v>
      </c>
      <c r="E55" s="56">
        <v>0.3</v>
      </c>
      <c r="F55" s="450">
        <f ca="1">(D55*(100%-E55))*'MVLP INPUT'!$L$106</f>
        <v>177.97499999999994</v>
      </c>
      <c r="G55" s="28"/>
      <c r="H55" s="166">
        <f t="shared" si="13"/>
        <v>0</v>
      </c>
      <c r="I55" s="113">
        <f t="shared" si="14"/>
        <v>0</v>
      </c>
      <c r="J55" s="450">
        <f t="shared" ca="1" si="12"/>
        <v>-177.97499999999994</v>
      </c>
      <c r="K55" s="28">
        <f t="shared" si="15"/>
        <v>0</v>
      </c>
      <c r="M55" s="114">
        <f t="shared" si="17"/>
        <v>0</v>
      </c>
    </row>
    <row r="56" spans="2:13" ht="25" customHeight="1">
      <c r="B56" s="450"/>
      <c r="C56" s="450">
        <f>(B56/(100+('[4]BASIC INPUT ASSUMPTIONS'!$D$8*100)))*100</f>
        <v>0</v>
      </c>
      <c r="D56" s="114">
        <v>500</v>
      </c>
      <c r="E56" s="56">
        <v>0.3</v>
      </c>
      <c r="F56" s="450">
        <f ca="1">(D56*(100%-E56))*'MVLP INPUT'!$L$106</f>
        <v>296.62499999999989</v>
      </c>
      <c r="G56" s="28"/>
      <c r="H56" s="166">
        <f t="shared" si="13"/>
        <v>0</v>
      </c>
      <c r="I56" s="113">
        <f t="shared" si="14"/>
        <v>0</v>
      </c>
      <c r="J56" s="450">
        <f t="shared" ca="1" si="12"/>
        <v>-296.62499999999989</v>
      </c>
      <c r="K56" s="28">
        <f t="shared" si="15"/>
        <v>0</v>
      </c>
      <c r="M56" s="114">
        <f t="shared" si="17"/>
        <v>0</v>
      </c>
    </row>
    <row r="57" spans="2:13" ht="25" customHeight="1">
      <c r="B57" s="450"/>
      <c r="C57" s="450">
        <f>(B57/(100+('[4]BASIC INPUT ASSUMPTIONS'!$D$8*100)))*100</f>
        <v>0</v>
      </c>
      <c r="D57" s="114">
        <v>2000</v>
      </c>
      <c r="E57" s="56">
        <v>0.3</v>
      </c>
      <c r="F57" s="450">
        <f ca="1">(D57*(100%-E57))*'MVLP INPUT'!$L$106</f>
        <v>1186.4999999999995</v>
      </c>
      <c r="G57" s="28"/>
      <c r="H57" s="166">
        <f t="shared" si="13"/>
        <v>0</v>
      </c>
      <c r="I57" s="113">
        <f t="shared" si="14"/>
        <v>0</v>
      </c>
      <c r="J57" s="450">
        <f t="shared" ca="1" si="12"/>
        <v>-1186.4999999999995</v>
      </c>
      <c r="K57" s="28">
        <f t="shared" si="15"/>
        <v>0</v>
      </c>
      <c r="M57" s="114"/>
    </row>
    <row r="58" spans="2:13" ht="25" customHeight="1">
      <c r="B58" s="110"/>
      <c r="C58" s="77"/>
      <c r="D58" s="113"/>
      <c r="E58" s="56"/>
      <c r="F58" s="74"/>
      <c r="G58" s="28"/>
      <c r="H58" s="166"/>
      <c r="I58" s="113"/>
      <c r="J58" s="111"/>
      <c r="K58" s="28"/>
      <c r="M58" s="114"/>
    </row>
    <row r="59" spans="2:13" ht="25" customHeight="1">
      <c r="B59" s="110"/>
      <c r="C59" s="77"/>
      <c r="D59" s="114"/>
      <c r="E59" s="56"/>
      <c r="F59" s="74"/>
      <c r="G59" s="28"/>
      <c r="H59" s="166"/>
      <c r="I59" s="113"/>
      <c r="J59" s="111"/>
      <c r="K59" s="28"/>
      <c r="M59" s="114"/>
    </row>
    <row r="60" spans="2:13" ht="25" customHeight="1">
      <c r="B60" s="110"/>
      <c r="C60" s="77"/>
      <c r="D60" s="113"/>
      <c r="E60" s="56"/>
      <c r="F60" s="74"/>
      <c r="G60" s="28"/>
      <c r="H60" s="166"/>
      <c r="I60" s="113"/>
      <c r="J60" s="111"/>
      <c r="K60" s="28"/>
      <c r="M60" s="114"/>
    </row>
    <row r="61" spans="2:13" ht="25" customHeight="1">
      <c r="B61" s="110"/>
      <c r="C61" s="77"/>
      <c r="D61" s="114"/>
      <c r="E61" s="56"/>
      <c r="F61" s="74"/>
      <c r="G61" s="28"/>
      <c r="H61" s="166"/>
      <c r="I61" s="113"/>
      <c r="J61" s="111"/>
      <c r="K61" s="28"/>
      <c r="M61" s="114"/>
    </row>
    <row r="62" spans="2:13" ht="25" customHeight="1">
      <c r="B62" s="110"/>
      <c r="C62" s="77"/>
      <c r="D62" s="113"/>
      <c r="E62" s="56"/>
      <c r="F62" s="74"/>
      <c r="G62" s="28"/>
      <c r="H62" s="166"/>
      <c r="I62" s="113"/>
      <c r="J62" s="111"/>
      <c r="K62" s="28"/>
      <c r="M62" s="114"/>
    </row>
    <row r="63" spans="2:13" ht="25" customHeight="1">
      <c r="B63" s="110"/>
      <c r="C63" s="77"/>
      <c r="D63" s="114"/>
      <c r="E63" s="56"/>
      <c r="F63" s="74"/>
      <c r="G63" s="28"/>
      <c r="H63" s="166"/>
      <c r="I63" s="113"/>
      <c r="J63" s="111"/>
      <c r="K63" s="28"/>
      <c r="M63" s="114"/>
    </row>
    <row r="64" spans="2:13" ht="25" customHeight="1">
      <c r="B64" s="110"/>
      <c r="C64" s="77"/>
      <c r="D64" s="113"/>
      <c r="E64" s="56"/>
      <c r="F64" s="74"/>
      <c r="G64" s="28">
        <f>SUM(G50:G63)</f>
        <v>0</v>
      </c>
      <c r="H64" s="166"/>
      <c r="I64" s="113"/>
      <c r="J64" s="111"/>
      <c r="K64" s="28"/>
      <c r="L64" s="28">
        <f>SUM(L50:L63)</f>
        <v>0</v>
      </c>
      <c r="M64" s="114">
        <f>SUM(M50:M63)</f>
        <v>0</v>
      </c>
    </row>
    <row r="65" spans="13:13" ht="25" customHeight="1">
      <c r="M65" s="114"/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4B9D-F0FD-C94B-A1DB-801416426DD3}">
  <sheetPr>
    <tabColor theme="4" tint="-0.249977111117893"/>
  </sheetPr>
  <dimension ref="A2:Q128"/>
  <sheetViews>
    <sheetView topLeftCell="A7" zoomScaleNormal="100" workbookViewId="0">
      <selection activeCell="F28" sqref="B15:F28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1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1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1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1:11" ht="25" customHeight="1" thickBot="1">
      <c r="H7" s="696"/>
    </row>
    <row r="8" spans="1:11" ht="50.15" customHeight="1">
      <c r="B8" s="627" t="s">
        <v>124</v>
      </c>
      <c r="C8" s="628" t="s">
        <v>184</v>
      </c>
      <c r="D8" s="628" t="s">
        <v>185</v>
      </c>
      <c r="E8" s="628" t="s">
        <v>176</v>
      </c>
      <c r="F8" s="629" t="s">
        <v>186</v>
      </c>
      <c r="H8" s="696"/>
    </row>
    <row r="9" spans="1:11" ht="25" customHeight="1">
      <c r="A9" s="674" t="s">
        <v>622</v>
      </c>
      <c r="B9" s="631" t="str">
        <f>'MVLP INPUT'!D10</f>
        <v>MVLP1</v>
      </c>
      <c r="C9" s="630">
        <f>E36*1</f>
        <v>10169.491525423729</v>
      </c>
      <c r="D9" s="630">
        <f ca="1">(C110+D110+(SUM(E110:K110)*24))*1</f>
        <v>6877.1288135593222</v>
      </c>
      <c r="E9" s="630">
        <f ca="1">C9-D9</f>
        <v>3292.3627118644072</v>
      </c>
      <c r="F9" s="632">
        <f ca="1">IF(C9&gt;0,E9/C9,0)</f>
        <v>0.32374900000000001</v>
      </c>
      <c r="G9" s="342">
        <f>'&lt;&lt;KEY FINANCIAL INDICATORS&gt;&gt;'!L29</f>
        <v>1.2</v>
      </c>
      <c r="H9" s="696"/>
    </row>
    <row r="10" spans="1:11" ht="25" customHeight="1">
      <c r="A10" s="674" t="s">
        <v>623</v>
      </c>
      <c r="B10" s="631" t="str">
        <f>'MVLP INPUT'!D11</f>
        <v>MVLP2</v>
      </c>
      <c r="C10" s="630">
        <f>E37*1</f>
        <v>50847.457627118645</v>
      </c>
      <c r="D10" s="630">
        <f ca="1">(C111+D111+(SUM(E111:K111)*24))*1</f>
        <v>31666.301694915259</v>
      </c>
      <c r="E10" s="630">
        <f ca="1">C10-D10</f>
        <v>19181.155932203386</v>
      </c>
      <c r="F10" s="632">
        <f t="shared" ref="F10:F12" ca="1" si="0">IF(C10&gt;0,E10/C10,0)</f>
        <v>0.37722939999999994</v>
      </c>
      <c r="H10" s="696"/>
    </row>
    <row r="11" spans="1:11" ht="25" customHeight="1">
      <c r="A11" s="674" t="s">
        <v>624</v>
      </c>
      <c r="B11" s="631" t="str">
        <f>'MVLP INPUT'!D12</f>
        <v>MVLP3</v>
      </c>
      <c r="C11" s="630">
        <f>E38</f>
        <v>111864.40677966103</v>
      </c>
      <c r="D11" s="630">
        <f t="shared" ref="D11:D14" ca="1" si="1">C112+D112+(SUM(E112:K112)*24)</f>
        <v>61997.827118644083</v>
      </c>
      <c r="E11" s="630">
        <f ca="1">C11-D11</f>
        <v>49866.579661016949</v>
      </c>
      <c r="F11" s="632">
        <f t="shared" ca="1" si="0"/>
        <v>0.44577699999999992</v>
      </c>
      <c r="H11" s="696"/>
    </row>
    <row r="12" spans="1:11" ht="25" customHeight="1">
      <c r="A12" s="674" t="s">
        <v>624</v>
      </c>
      <c r="B12" s="631" t="str">
        <f>'MVLP INPUT'!D13</f>
        <v>MVLP4</v>
      </c>
      <c r="C12" s="630">
        <f>E39</f>
        <v>254237.2881355932</v>
      </c>
      <c r="D12" s="630">
        <f t="shared" ca="1" si="1"/>
        <v>140026.30169491528</v>
      </c>
      <c r="E12" s="630">
        <f ca="1">C12-D12</f>
        <v>114210.98644067792</v>
      </c>
      <c r="F12" s="632">
        <f t="shared" ca="1" si="0"/>
        <v>0.44922987999999986</v>
      </c>
      <c r="H12" s="696"/>
    </row>
    <row r="13" spans="1:11" ht="25" customHeight="1">
      <c r="A13" s="674" t="s">
        <v>624</v>
      </c>
      <c r="B13" s="631" t="str">
        <f>'MVLP INPUT'!D14</f>
        <v>MVLP5</v>
      </c>
      <c r="C13" s="630">
        <f t="shared" ref="C13:C14" si="2">E40</f>
        <v>376271.18644067796</v>
      </c>
      <c r="D13" s="630">
        <f t="shared" ca="1" si="1"/>
        <v>239996.47118644067</v>
      </c>
      <c r="E13" s="630">
        <f t="shared" ref="E13:E16" ca="1" si="3">C13-D13</f>
        <v>136274.71525423729</v>
      </c>
      <c r="F13" s="632">
        <f t="shared" ref="F13:F18" ca="1" si="4">IF(C13&gt;0,E13/C13,0)</f>
        <v>0.36217154054054057</v>
      </c>
      <c r="G13" s="178">
        <f ca="1">AVERAGE(F9:F12)</f>
        <v>0.3989963199999999</v>
      </c>
      <c r="H13" s="696"/>
    </row>
    <row r="14" spans="1:11" ht="25" customHeight="1" thickBot="1">
      <c r="A14" s="674" t="s">
        <v>625</v>
      </c>
      <c r="B14" s="633" t="str">
        <f>'MVLP INPUT'!D15</f>
        <v>MVLP6</v>
      </c>
      <c r="C14" s="634">
        <f t="shared" si="2"/>
        <v>793220.33898305078</v>
      </c>
      <c r="D14" s="634">
        <f t="shared" ca="1" si="1"/>
        <v>415782.30508474575</v>
      </c>
      <c r="E14" s="634">
        <f t="shared" ca="1" si="3"/>
        <v>377438.03389830503</v>
      </c>
      <c r="F14" s="635">
        <f t="shared" ca="1" si="4"/>
        <v>0.47582999999999998</v>
      </c>
      <c r="H14" s="696"/>
    </row>
    <row r="15" spans="1:11" ht="53.25" customHeight="1">
      <c r="B15" s="624" t="s">
        <v>124</v>
      </c>
      <c r="C15" s="625" t="s">
        <v>586</v>
      </c>
      <c r="D15" s="625" t="s">
        <v>587</v>
      </c>
      <c r="E15" s="625" t="s">
        <v>176</v>
      </c>
      <c r="F15" s="626" t="s">
        <v>186</v>
      </c>
      <c r="H15" s="696"/>
    </row>
    <row r="16" spans="1:11" ht="25" customHeight="1">
      <c r="B16" s="631" t="s">
        <v>552</v>
      </c>
      <c r="C16" s="630">
        <f>E43</f>
        <v>423.72881355932208</v>
      </c>
      <c r="D16" s="630">
        <f ca="1">C116+D116+(SUM(E116:K116))</f>
        <v>203.38983050847457</v>
      </c>
      <c r="E16" s="630">
        <f t="shared" ca="1" si="3"/>
        <v>220.3389830508475</v>
      </c>
      <c r="F16" s="632">
        <f t="shared" ca="1" si="4"/>
        <v>0.52</v>
      </c>
      <c r="H16" s="696"/>
    </row>
    <row r="17" spans="2:12" ht="25" customHeight="1">
      <c r="B17" s="631" t="s">
        <v>553</v>
      </c>
      <c r="C17" s="630">
        <f t="shared" ref="C17:C28" si="5">E44</f>
        <v>847.45762711864415</v>
      </c>
      <c r="D17" s="630">
        <f t="shared" ref="D17:D28" ca="1" si="6">C117+D117+(SUM(E117:K117))</f>
        <v>508.47457627118644</v>
      </c>
      <c r="E17" s="630">
        <f t="shared" ref="E17:E28" ca="1" si="7">C17-D17</f>
        <v>338.98305084745772</v>
      </c>
      <c r="F17" s="632">
        <f t="shared" ca="1" si="4"/>
        <v>0.40000000000000008</v>
      </c>
      <c r="H17" s="696"/>
    </row>
    <row r="18" spans="2:12" ht="25" customHeight="1">
      <c r="B18" s="631" t="s">
        <v>554</v>
      </c>
      <c r="C18" s="630">
        <f t="shared" si="5"/>
        <v>2118.6440677966102</v>
      </c>
      <c r="D18" s="630">
        <f t="shared" ca="1" si="6"/>
        <v>1220.3389830508474</v>
      </c>
      <c r="E18" s="630">
        <f t="shared" ca="1" si="7"/>
        <v>898.30508474576277</v>
      </c>
      <c r="F18" s="632">
        <f t="shared" ca="1" si="4"/>
        <v>0.42400000000000004</v>
      </c>
      <c r="H18" s="696"/>
    </row>
    <row r="19" spans="2:12" ht="25" customHeight="1">
      <c r="B19" s="631" t="s">
        <v>555</v>
      </c>
      <c r="C19" s="630">
        <f t="shared" si="5"/>
        <v>4237.2881355932204</v>
      </c>
      <c r="D19" s="630">
        <f t="shared" ca="1" si="6"/>
        <v>2542.3728813559319</v>
      </c>
      <c r="E19" s="630">
        <f t="shared" ca="1" si="7"/>
        <v>1694.9152542372885</v>
      </c>
      <c r="F19" s="632">
        <f t="shared" ref="F19" ca="1" si="8">IF(C19&gt;0,E19/C19,0)</f>
        <v>0.40000000000000008</v>
      </c>
      <c r="H19" s="696"/>
    </row>
    <row r="20" spans="2:12" ht="25" customHeight="1">
      <c r="B20" s="631" t="s">
        <v>574</v>
      </c>
      <c r="C20" s="630">
        <f t="shared" si="5"/>
        <v>8474.5762711864409</v>
      </c>
      <c r="D20" s="630">
        <f t="shared" ca="1" si="6"/>
        <v>5084.7457627118638</v>
      </c>
      <c r="E20" s="630">
        <f t="shared" ca="1" si="7"/>
        <v>3389.8305084745771</v>
      </c>
      <c r="F20" s="632">
        <f t="shared" ref="F20:F28" ca="1" si="9">IF(C20&gt;0,E20/C20,0)</f>
        <v>0.40000000000000008</v>
      </c>
      <c r="H20" s="696"/>
    </row>
    <row r="21" spans="2:12" ht="25" customHeight="1">
      <c r="B21" s="631" t="s">
        <v>575</v>
      </c>
      <c r="C21" s="630">
        <f t="shared" si="5"/>
        <v>12711.864406779661</v>
      </c>
      <c r="D21" s="630">
        <f t="shared" ca="1" si="6"/>
        <v>8330.8474576271183</v>
      </c>
      <c r="E21" s="630">
        <f t="shared" ca="1" si="7"/>
        <v>4381.016949152543</v>
      </c>
      <c r="F21" s="632">
        <f t="shared" ca="1" si="9"/>
        <v>0.34464000000000006</v>
      </c>
      <c r="H21" s="696"/>
    </row>
    <row r="22" spans="2:12" ht="25" customHeight="1">
      <c r="B22" s="631" t="s">
        <v>576</v>
      </c>
      <c r="C22" s="630">
        <f t="shared" si="5"/>
        <v>16949.152542372882</v>
      </c>
      <c r="D22" s="630">
        <f t="shared" ca="1" si="6"/>
        <v>12496.271186440677</v>
      </c>
      <c r="E22" s="630">
        <f t="shared" ca="1" si="7"/>
        <v>4452.8813559322043</v>
      </c>
      <c r="F22" s="632">
        <f t="shared" ca="1" si="9"/>
        <v>0.26272000000000006</v>
      </c>
      <c r="H22" s="696"/>
    </row>
    <row r="23" spans="2:12" ht="25" customHeight="1">
      <c r="B23" s="631" t="s">
        <v>577</v>
      </c>
      <c r="C23" s="630">
        <f t="shared" si="5"/>
        <v>423.72881355932208</v>
      </c>
      <c r="D23" s="630">
        <f t="shared" ca="1" si="6"/>
        <v>254.23728813559347</v>
      </c>
      <c r="E23" s="630">
        <f t="shared" ca="1" si="7"/>
        <v>169.4915254237286</v>
      </c>
      <c r="F23" s="632">
        <f t="shared" ca="1" si="9"/>
        <v>0.39999999999999947</v>
      </c>
      <c r="H23" s="696"/>
    </row>
    <row r="24" spans="2:12" ht="25" customHeight="1">
      <c r="B24" s="631" t="s">
        <v>578</v>
      </c>
      <c r="C24" s="630">
        <f t="shared" si="5"/>
        <v>805.08474576271192</v>
      </c>
      <c r="D24" s="630">
        <f t="shared" ca="1" si="6"/>
        <v>508.47457627118695</v>
      </c>
      <c r="E24" s="630">
        <f t="shared" ca="1" si="7"/>
        <v>296.61016949152497</v>
      </c>
      <c r="F24" s="632">
        <f t="shared" ca="1" si="9"/>
        <v>0.36842105263157837</v>
      </c>
      <c r="H24" s="696"/>
    </row>
    <row r="25" spans="2:12" ht="25" customHeight="1">
      <c r="B25" s="631" t="s">
        <v>579</v>
      </c>
      <c r="C25" s="630">
        <f t="shared" si="5"/>
        <v>1525.4237288135594</v>
      </c>
      <c r="D25" s="630">
        <f t="shared" ca="1" si="6"/>
        <v>1016.9491525423739</v>
      </c>
      <c r="E25" s="630">
        <f t="shared" ca="1" si="7"/>
        <v>508.47457627118547</v>
      </c>
      <c r="F25" s="632">
        <f t="shared" ca="1" si="9"/>
        <v>0.3333333333333327</v>
      </c>
      <c r="H25" s="696"/>
    </row>
    <row r="26" spans="2:12" ht="25" customHeight="1">
      <c r="B26" s="631" t="s">
        <v>580</v>
      </c>
      <c r="C26" s="630">
        <f t="shared" si="5"/>
        <v>423.72881355932208</v>
      </c>
      <c r="D26" s="630">
        <f t="shared" ca="1" si="6"/>
        <v>254.24999999999991</v>
      </c>
      <c r="E26" s="630">
        <f t="shared" ca="1" si="7"/>
        <v>169.47881355932216</v>
      </c>
      <c r="F26" s="632">
        <f t="shared" ca="1" si="9"/>
        <v>0.39997000000000027</v>
      </c>
      <c r="H26" s="696"/>
    </row>
    <row r="27" spans="2:12" ht="25" customHeight="1">
      <c r="B27" s="631" t="s">
        <v>581</v>
      </c>
      <c r="C27" s="630">
        <f t="shared" si="5"/>
        <v>635.59322033898309</v>
      </c>
      <c r="D27" s="630">
        <f t="shared" ca="1" si="6"/>
        <v>423.74999999999983</v>
      </c>
      <c r="E27" s="630">
        <f t="shared" ca="1" si="7"/>
        <v>211.84322033898326</v>
      </c>
      <c r="F27" s="632">
        <f t="shared" ca="1" si="9"/>
        <v>0.33330000000000032</v>
      </c>
      <c r="H27" s="696"/>
    </row>
    <row r="28" spans="2:12" ht="25" customHeight="1" thickBot="1">
      <c r="B28" s="633" t="s">
        <v>582</v>
      </c>
      <c r="C28" s="634">
        <f t="shared" si="5"/>
        <v>2288.1355932203392</v>
      </c>
      <c r="D28" s="634">
        <f t="shared" ca="1" si="6"/>
        <v>1694.9999999999993</v>
      </c>
      <c r="E28" s="634">
        <f t="shared" ca="1" si="7"/>
        <v>593.13559322033984</v>
      </c>
      <c r="F28" s="635">
        <f t="shared" ca="1" si="9"/>
        <v>0.25922222222222258</v>
      </c>
      <c r="H28" s="696"/>
    </row>
    <row r="29" spans="2:12" ht="25" customHeight="1">
      <c r="H29" s="696"/>
    </row>
    <row r="30" spans="2:12" ht="25" customHeight="1">
      <c r="H30" s="696"/>
    </row>
    <row r="32" spans="2:12" ht="25" customHeight="1">
      <c r="B32" s="692" t="s">
        <v>187</v>
      </c>
      <c r="C32" s="692"/>
      <c r="D32" s="692"/>
      <c r="E32" s="692"/>
      <c r="F32" s="692"/>
      <c r="G32" s="692"/>
      <c r="H32" s="692"/>
      <c r="I32" s="692"/>
      <c r="J32" s="58"/>
      <c r="K32" s="58"/>
      <c r="L32" s="3" t="s">
        <v>590</v>
      </c>
    </row>
    <row r="33" spans="2:17" ht="25" customHeight="1">
      <c r="B33" s="71"/>
      <c r="C33" s="72"/>
      <c r="D33" s="72"/>
      <c r="E33" s="72"/>
      <c r="F33" s="72"/>
    </row>
    <row r="34" spans="2:17" ht="50.15" customHeight="1">
      <c r="B34" s="60" t="s">
        <v>124</v>
      </c>
      <c r="C34" s="61" t="s">
        <v>188</v>
      </c>
      <c r="D34" s="61" t="s">
        <v>189</v>
      </c>
      <c r="E34" s="60" t="s">
        <v>190</v>
      </c>
      <c r="F34" s="60" t="s">
        <v>191</v>
      </c>
      <c r="G34" s="60" t="s">
        <v>192</v>
      </c>
      <c r="H34" s="60" t="s">
        <v>193</v>
      </c>
      <c r="I34" s="60" t="s">
        <v>194</v>
      </c>
      <c r="J34" s="55"/>
      <c r="K34" s="55"/>
      <c r="N34" s="20"/>
      <c r="O34" s="20"/>
      <c r="P34" s="20"/>
      <c r="Q34" s="55"/>
    </row>
    <row r="36" spans="2:17" ht="25" customHeight="1">
      <c r="B36" s="15" t="str">
        <f t="shared" ref="B36:B41" si="10">B9</f>
        <v>MVLP1</v>
      </c>
      <c r="C36" s="456">
        <f t="shared" ref="C36:C41" si="11">SUM(C86:D86)</f>
        <v>0</v>
      </c>
      <c r="D36" s="456">
        <f t="shared" ref="D36:D41" si="12">SUM(E86:K86)</f>
        <v>423.72881355932208</v>
      </c>
      <c r="E36" s="456">
        <f>C36+(D36*24)</f>
        <v>10169.491525423729</v>
      </c>
      <c r="F36" s="456">
        <f>D36*24</f>
        <v>10169.491525423729</v>
      </c>
      <c r="G36" s="219">
        <f t="shared" ref="G36:I39" si="13">C62+F62</f>
        <v>5</v>
      </c>
      <c r="H36" s="220">
        <f t="shared" si="13"/>
        <v>150</v>
      </c>
      <c r="I36" s="221">
        <f t="shared" si="13"/>
        <v>10</v>
      </c>
      <c r="J36" s="75"/>
      <c r="K36" s="75"/>
      <c r="L36" s="76"/>
      <c r="M36" s="76"/>
      <c r="N36" s="76"/>
      <c r="O36" s="76"/>
      <c r="P36" s="76"/>
    </row>
    <row r="37" spans="2:17" ht="25" customHeight="1">
      <c r="B37" s="15" t="str">
        <f t="shared" si="10"/>
        <v>MVLP2</v>
      </c>
      <c r="C37" s="456">
        <f t="shared" si="11"/>
        <v>0</v>
      </c>
      <c r="D37" s="456">
        <f t="shared" si="12"/>
        <v>2118.6440677966102</v>
      </c>
      <c r="E37" s="456">
        <f t="shared" ref="E37:E39" si="14">C37+(D37*24)</f>
        <v>50847.457627118645</v>
      </c>
      <c r="F37" s="456">
        <f t="shared" ref="F37:F39" si="15">D37*24</f>
        <v>50847.457627118645</v>
      </c>
      <c r="G37" s="219">
        <f t="shared" si="13"/>
        <v>25</v>
      </c>
      <c r="H37" s="220">
        <f t="shared" si="13"/>
        <v>1024</v>
      </c>
      <c r="I37" s="221">
        <f t="shared" si="13"/>
        <v>30</v>
      </c>
      <c r="J37" s="75"/>
      <c r="K37" s="75"/>
      <c r="L37" s="76"/>
      <c r="M37" s="76"/>
      <c r="N37" s="76"/>
      <c r="O37" s="76"/>
      <c r="P37" s="76"/>
    </row>
    <row r="38" spans="2:17" ht="25" customHeight="1">
      <c r="B38" s="15" t="str">
        <f t="shared" si="10"/>
        <v>MVLP3</v>
      </c>
      <c r="C38" s="456">
        <f t="shared" si="11"/>
        <v>0</v>
      </c>
      <c r="D38" s="456">
        <f t="shared" si="12"/>
        <v>4661.016949152543</v>
      </c>
      <c r="E38" s="456">
        <f t="shared" si="14"/>
        <v>111864.40677966103</v>
      </c>
      <c r="F38" s="456">
        <f t="shared" si="15"/>
        <v>111864.40677966103</v>
      </c>
      <c r="G38" s="219">
        <f t="shared" si="13"/>
        <v>60</v>
      </c>
      <c r="H38" s="220">
        <f t="shared" si="13"/>
        <v>2048</v>
      </c>
      <c r="I38" s="221">
        <f t="shared" si="13"/>
        <v>30</v>
      </c>
      <c r="J38" s="75"/>
      <c r="K38" s="75"/>
      <c r="L38" s="76"/>
      <c r="M38" s="76"/>
      <c r="N38" s="76"/>
      <c r="O38" s="76"/>
      <c r="P38" s="76"/>
    </row>
    <row r="39" spans="2:17" ht="25" customHeight="1">
      <c r="B39" s="15" t="str">
        <f t="shared" si="10"/>
        <v>MVLP4</v>
      </c>
      <c r="C39" s="456">
        <f t="shared" si="11"/>
        <v>0</v>
      </c>
      <c r="D39" s="456">
        <f t="shared" si="12"/>
        <v>10593.22033898305</v>
      </c>
      <c r="E39" s="456">
        <f t="shared" si="14"/>
        <v>254237.2881355932</v>
      </c>
      <c r="F39" s="456">
        <f t="shared" si="15"/>
        <v>254237.2881355932</v>
      </c>
      <c r="G39" s="219">
        <f t="shared" si="13"/>
        <v>80</v>
      </c>
      <c r="H39" s="220">
        <f t="shared" si="13"/>
        <v>5120</v>
      </c>
      <c r="I39" s="221">
        <f t="shared" si="13"/>
        <v>30</v>
      </c>
      <c r="J39" s="75"/>
      <c r="K39" s="75"/>
      <c r="L39" s="76"/>
      <c r="M39" s="76"/>
      <c r="N39" s="76"/>
      <c r="O39" s="76"/>
      <c r="P39" s="76"/>
    </row>
    <row r="40" spans="2:17" ht="25" customHeight="1">
      <c r="B40" s="15" t="str">
        <f t="shared" si="10"/>
        <v>MVLP5</v>
      </c>
      <c r="C40" s="456">
        <f t="shared" si="11"/>
        <v>0</v>
      </c>
      <c r="D40" s="456">
        <f t="shared" si="12"/>
        <v>15677.966101694914</v>
      </c>
      <c r="E40" s="456">
        <f t="shared" ref="E40:E41" si="16">C40+(D40*24)</f>
        <v>376271.18644067796</v>
      </c>
      <c r="F40" s="456">
        <f t="shared" ref="F40:F41" si="17">D40*24</f>
        <v>376271.18644067796</v>
      </c>
      <c r="G40" s="219">
        <f t="shared" ref="G40:I40" si="18">C66+F66</f>
        <v>80</v>
      </c>
      <c r="H40" s="220">
        <f t="shared" si="18"/>
        <v>9216</v>
      </c>
      <c r="I40" s="221">
        <f t="shared" si="18"/>
        <v>30</v>
      </c>
      <c r="J40" s="75"/>
      <c r="K40" s="75"/>
      <c r="L40" s="76"/>
      <c r="M40" s="76"/>
      <c r="N40" s="76"/>
      <c r="O40" s="76"/>
      <c r="P40" s="76"/>
    </row>
    <row r="41" spans="2:17" ht="25" customHeight="1">
      <c r="B41" s="15" t="str">
        <f t="shared" si="10"/>
        <v>MVLP6</v>
      </c>
      <c r="C41" s="456">
        <f t="shared" si="11"/>
        <v>0</v>
      </c>
      <c r="D41" s="456">
        <f t="shared" si="12"/>
        <v>33050.847457627118</v>
      </c>
      <c r="E41" s="456">
        <f t="shared" si="16"/>
        <v>793220.33898305078</v>
      </c>
      <c r="F41" s="456">
        <f t="shared" si="17"/>
        <v>793220.33898305078</v>
      </c>
      <c r="G41" s="219">
        <f t="shared" ref="G41:I41" si="19">C67+F67</f>
        <v>240</v>
      </c>
      <c r="H41" s="220">
        <f t="shared" si="19"/>
        <v>15360</v>
      </c>
      <c r="I41" s="221">
        <f t="shared" si="19"/>
        <v>100</v>
      </c>
      <c r="J41" s="75"/>
      <c r="K41" s="75"/>
      <c r="L41" s="76"/>
      <c r="M41" s="76"/>
      <c r="N41" s="76"/>
      <c r="O41" s="76"/>
      <c r="P41" s="76"/>
    </row>
    <row r="42" spans="2:17" ht="45">
      <c r="B42" s="60" t="s">
        <v>124</v>
      </c>
      <c r="C42" s="61" t="s">
        <v>188</v>
      </c>
      <c r="D42" s="61" t="s">
        <v>189</v>
      </c>
      <c r="E42" s="60" t="s">
        <v>584</v>
      </c>
      <c r="F42" s="60" t="s">
        <v>585</v>
      </c>
      <c r="G42" s="60" t="s">
        <v>192</v>
      </c>
      <c r="H42" s="60" t="s">
        <v>193</v>
      </c>
      <c r="I42" s="60" t="s">
        <v>194</v>
      </c>
      <c r="J42" s="75"/>
      <c r="K42" s="75"/>
      <c r="L42" s="76"/>
      <c r="M42" s="76"/>
      <c r="N42" s="76"/>
      <c r="O42" s="76"/>
      <c r="P42" s="76"/>
    </row>
    <row r="43" spans="2:17" ht="25" customHeight="1">
      <c r="B43" s="15" t="s">
        <v>552</v>
      </c>
      <c r="C43" s="456">
        <f t="shared" ref="C43:C45" si="20">SUM(C92:D92)</f>
        <v>0</v>
      </c>
      <c r="D43" s="456">
        <f t="shared" ref="D43" si="21">SUM(E92:K92)</f>
        <v>423.72881355932208</v>
      </c>
      <c r="E43" s="456">
        <f>D43</f>
        <v>423.72881355932208</v>
      </c>
      <c r="F43" s="456">
        <f>D43</f>
        <v>423.72881355932208</v>
      </c>
      <c r="G43" s="219">
        <f t="shared" ref="G43:I43" si="22">C68+F68</f>
        <v>0</v>
      </c>
      <c r="H43" s="220">
        <f t="shared" si="22"/>
        <v>200</v>
      </c>
      <c r="I43" s="221">
        <f t="shared" si="22"/>
        <v>0</v>
      </c>
      <c r="J43" s="75"/>
      <c r="K43" s="75"/>
      <c r="L43" s="76"/>
      <c r="M43" s="76"/>
      <c r="N43" s="76"/>
      <c r="O43" s="76"/>
      <c r="P43" s="76"/>
    </row>
    <row r="44" spans="2:17" ht="25" customHeight="1">
      <c r="B44" s="15" t="s">
        <v>553</v>
      </c>
      <c r="C44" s="456">
        <f t="shared" si="20"/>
        <v>0</v>
      </c>
      <c r="D44" s="456">
        <f t="shared" ref="D44:D55" si="23">SUM(E93:K93)</f>
        <v>847.45762711864415</v>
      </c>
      <c r="E44" s="456">
        <f t="shared" ref="E44:E55" si="24">D44</f>
        <v>847.45762711864415</v>
      </c>
      <c r="F44" s="456">
        <f t="shared" ref="F44:F55" si="25">D44</f>
        <v>847.45762711864415</v>
      </c>
      <c r="G44" s="219">
        <f t="shared" ref="G44:I44" si="26">C69+F69</f>
        <v>0</v>
      </c>
      <c r="H44" s="220">
        <f t="shared" si="26"/>
        <v>500</v>
      </c>
      <c r="I44" s="221">
        <f t="shared" si="26"/>
        <v>0</v>
      </c>
      <c r="J44" s="75"/>
      <c r="K44" s="75"/>
      <c r="L44" s="76"/>
      <c r="M44" s="76"/>
      <c r="N44" s="76"/>
      <c r="O44" s="76"/>
      <c r="P44" s="76"/>
    </row>
    <row r="45" spans="2:17" ht="25" customHeight="1">
      <c r="B45" s="15" t="s">
        <v>554</v>
      </c>
      <c r="C45" s="456">
        <f t="shared" si="20"/>
        <v>0</v>
      </c>
      <c r="D45" s="456">
        <f t="shared" si="23"/>
        <v>2118.6440677966102</v>
      </c>
      <c r="E45" s="456">
        <f t="shared" si="24"/>
        <v>2118.6440677966102</v>
      </c>
      <c r="F45" s="456">
        <f t="shared" si="25"/>
        <v>2118.6440677966102</v>
      </c>
      <c r="G45" s="219">
        <f t="shared" ref="G45:I45" si="27">C70+F70</f>
        <v>0</v>
      </c>
      <c r="H45" s="220">
        <f t="shared" si="27"/>
        <v>1200</v>
      </c>
      <c r="I45" s="221">
        <f t="shared" si="27"/>
        <v>0</v>
      </c>
      <c r="J45" s="75"/>
      <c r="K45" s="75"/>
      <c r="L45" s="76"/>
      <c r="M45" s="76"/>
      <c r="N45" s="76"/>
      <c r="O45" s="76"/>
      <c r="P45" s="76"/>
    </row>
    <row r="46" spans="2:17" ht="25" customHeight="1">
      <c r="B46" s="18" t="s">
        <v>555</v>
      </c>
      <c r="C46" s="456">
        <f>SUM(C95:D95)</f>
        <v>0</v>
      </c>
      <c r="D46" s="456">
        <f t="shared" si="23"/>
        <v>4237.2881355932204</v>
      </c>
      <c r="E46" s="456">
        <f t="shared" si="24"/>
        <v>4237.2881355932204</v>
      </c>
      <c r="F46" s="456">
        <f t="shared" si="25"/>
        <v>4237.2881355932204</v>
      </c>
      <c r="G46" s="219">
        <f>C71+F71</f>
        <v>0</v>
      </c>
      <c r="H46" s="220">
        <f>D71+G71</f>
        <v>2500</v>
      </c>
      <c r="I46" s="221">
        <f>E71+H71</f>
        <v>0</v>
      </c>
      <c r="J46" s="75"/>
      <c r="K46" s="75"/>
      <c r="L46" s="76"/>
      <c r="M46" s="76"/>
      <c r="N46" s="76"/>
      <c r="O46" s="76"/>
      <c r="P46" s="76"/>
    </row>
    <row r="47" spans="2:17" ht="25" customHeight="1">
      <c r="B47" s="15" t="s">
        <v>574</v>
      </c>
      <c r="C47" s="456">
        <f t="shared" ref="C47:C55" si="28">SUM(C96:D96)</f>
        <v>0</v>
      </c>
      <c r="D47" s="456">
        <f t="shared" si="23"/>
        <v>8474.5762711864409</v>
      </c>
      <c r="E47" s="456">
        <f t="shared" si="24"/>
        <v>8474.5762711864409</v>
      </c>
      <c r="F47" s="456">
        <f t="shared" si="25"/>
        <v>8474.5762711864409</v>
      </c>
      <c r="G47" s="219">
        <f t="shared" ref="G47:I47" si="29">C72+F72</f>
        <v>0</v>
      </c>
      <c r="H47" s="220">
        <f t="shared" si="29"/>
        <v>5000</v>
      </c>
      <c r="I47" s="221">
        <f t="shared" si="29"/>
        <v>0</v>
      </c>
      <c r="J47" s="75"/>
      <c r="K47" s="75"/>
      <c r="L47" s="76"/>
      <c r="M47" s="76"/>
      <c r="N47" s="76"/>
      <c r="O47" s="76"/>
      <c r="P47" s="76"/>
    </row>
    <row r="48" spans="2:17" ht="25" customHeight="1">
      <c r="B48" s="15" t="s">
        <v>575</v>
      </c>
      <c r="C48" s="456">
        <f t="shared" si="28"/>
        <v>0</v>
      </c>
      <c r="D48" s="456">
        <f t="shared" si="23"/>
        <v>12711.864406779661</v>
      </c>
      <c r="E48" s="456">
        <f t="shared" si="24"/>
        <v>12711.864406779661</v>
      </c>
      <c r="F48" s="456">
        <f t="shared" si="25"/>
        <v>12711.864406779661</v>
      </c>
      <c r="G48" s="219">
        <f t="shared" ref="G48:I48" si="30">C73+F73</f>
        <v>0</v>
      </c>
      <c r="H48" s="220">
        <f t="shared" si="30"/>
        <v>8192</v>
      </c>
      <c r="I48" s="221">
        <f t="shared" si="30"/>
        <v>0</v>
      </c>
      <c r="J48" s="75"/>
      <c r="K48" s="75"/>
      <c r="L48" s="76"/>
      <c r="M48" s="76"/>
      <c r="N48" s="76"/>
      <c r="O48" s="76"/>
      <c r="P48" s="76"/>
    </row>
    <row r="49" spans="2:17" ht="25" customHeight="1">
      <c r="B49" s="15" t="s">
        <v>576</v>
      </c>
      <c r="C49" s="456">
        <f t="shared" si="28"/>
        <v>0</v>
      </c>
      <c r="D49" s="456">
        <f t="shared" si="23"/>
        <v>16949.152542372882</v>
      </c>
      <c r="E49" s="456">
        <f t="shared" si="24"/>
        <v>16949.152542372882</v>
      </c>
      <c r="F49" s="456">
        <f t="shared" si="25"/>
        <v>16949.152542372882</v>
      </c>
      <c r="G49" s="219">
        <f t="shared" ref="G49:I49" si="31">C74+F74</f>
        <v>0</v>
      </c>
      <c r="H49" s="220">
        <f t="shared" si="31"/>
        <v>12288</v>
      </c>
      <c r="I49" s="221">
        <f t="shared" si="31"/>
        <v>0</v>
      </c>
      <c r="J49" s="75"/>
      <c r="K49" s="75"/>
      <c r="L49" s="76"/>
      <c r="M49" s="76"/>
      <c r="N49" s="76"/>
      <c r="O49" s="76"/>
      <c r="P49" s="76"/>
    </row>
    <row r="50" spans="2:17" ht="25" customHeight="1">
      <c r="B50" s="15" t="s">
        <v>577</v>
      </c>
      <c r="C50" s="456">
        <f t="shared" si="28"/>
        <v>0</v>
      </c>
      <c r="D50" s="456">
        <f t="shared" si="23"/>
        <v>423.72881355932208</v>
      </c>
      <c r="E50" s="456">
        <f t="shared" si="24"/>
        <v>423.72881355932208</v>
      </c>
      <c r="F50" s="456">
        <f t="shared" si="25"/>
        <v>423.72881355932208</v>
      </c>
      <c r="G50" s="219">
        <f t="shared" ref="G50:I50" si="32">C75+F75</f>
        <v>40</v>
      </c>
      <c r="H50" s="220">
        <f t="shared" si="32"/>
        <v>0</v>
      </c>
      <c r="I50" s="221">
        <f t="shared" si="32"/>
        <v>0</v>
      </c>
      <c r="J50" s="75"/>
      <c r="K50" s="75"/>
      <c r="L50" s="76"/>
      <c r="M50" s="76"/>
      <c r="N50" s="76"/>
      <c r="O50" s="76"/>
      <c r="P50" s="76"/>
    </row>
    <row r="51" spans="2:17" ht="25" customHeight="1">
      <c r="B51" s="15" t="s">
        <v>578</v>
      </c>
      <c r="C51" s="456">
        <f t="shared" si="28"/>
        <v>0</v>
      </c>
      <c r="D51" s="456">
        <f t="shared" si="23"/>
        <v>805.08474576271192</v>
      </c>
      <c r="E51" s="456">
        <f t="shared" si="24"/>
        <v>805.08474576271192</v>
      </c>
      <c r="F51" s="456">
        <f t="shared" si="25"/>
        <v>805.08474576271192</v>
      </c>
      <c r="G51" s="219">
        <f t="shared" ref="G51:I51" si="33">C76+F76</f>
        <v>80</v>
      </c>
      <c r="H51" s="220">
        <f t="shared" si="33"/>
        <v>0</v>
      </c>
      <c r="I51" s="221">
        <f t="shared" si="33"/>
        <v>0</v>
      </c>
      <c r="J51" s="75"/>
      <c r="K51" s="75"/>
      <c r="L51" s="76"/>
      <c r="M51" s="76"/>
      <c r="N51" s="76"/>
      <c r="O51" s="76"/>
      <c r="P51" s="76"/>
    </row>
    <row r="52" spans="2:17" ht="25" customHeight="1">
      <c r="B52" s="15" t="s">
        <v>579</v>
      </c>
      <c r="C52" s="456">
        <f t="shared" si="28"/>
        <v>0</v>
      </c>
      <c r="D52" s="456">
        <f t="shared" si="23"/>
        <v>1525.4237288135594</v>
      </c>
      <c r="E52" s="456">
        <f t="shared" si="24"/>
        <v>1525.4237288135594</v>
      </c>
      <c r="F52" s="456">
        <f t="shared" si="25"/>
        <v>1525.4237288135594</v>
      </c>
      <c r="G52" s="219">
        <f t="shared" ref="G52:I52" si="34">C77+F77</f>
        <v>160</v>
      </c>
      <c r="H52" s="220">
        <f t="shared" si="34"/>
        <v>0</v>
      </c>
      <c r="I52" s="221">
        <f t="shared" si="34"/>
        <v>0</v>
      </c>
      <c r="J52" s="75"/>
      <c r="K52" s="75"/>
      <c r="L52" s="76"/>
      <c r="M52" s="76"/>
      <c r="N52" s="76"/>
      <c r="O52" s="76"/>
      <c r="P52" s="76"/>
    </row>
    <row r="53" spans="2:17" ht="25" customHeight="1">
      <c r="B53" s="15" t="s">
        <v>580</v>
      </c>
      <c r="C53" s="456">
        <f t="shared" si="28"/>
        <v>0</v>
      </c>
      <c r="D53" s="456">
        <f t="shared" si="23"/>
        <v>423.72881355932208</v>
      </c>
      <c r="E53" s="456">
        <f t="shared" si="24"/>
        <v>423.72881355932208</v>
      </c>
      <c r="F53" s="456">
        <f t="shared" si="25"/>
        <v>423.72881355932208</v>
      </c>
      <c r="G53" s="219">
        <f t="shared" ref="G53:I53" si="35">C78+F78</f>
        <v>0</v>
      </c>
      <c r="H53" s="220">
        <f t="shared" si="35"/>
        <v>0</v>
      </c>
      <c r="I53" s="221">
        <f t="shared" si="35"/>
        <v>300</v>
      </c>
      <c r="J53" s="75"/>
      <c r="K53" s="75"/>
      <c r="L53" s="76"/>
      <c r="M53" s="76"/>
      <c r="N53" s="76"/>
      <c r="O53" s="76"/>
      <c r="P53" s="76"/>
    </row>
    <row r="54" spans="2:17" ht="25" customHeight="1">
      <c r="B54" s="15" t="s">
        <v>581</v>
      </c>
      <c r="C54" s="456">
        <f t="shared" si="28"/>
        <v>0</v>
      </c>
      <c r="D54" s="456">
        <f t="shared" si="23"/>
        <v>635.59322033898309</v>
      </c>
      <c r="E54" s="456">
        <f t="shared" si="24"/>
        <v>635.59322033898309</v>
      </c>
      <c r="F54" s="456">
        <f t="shared" si="25"/>
        <v>635.59322033898309</v>
      </c>
      <c r="G54" s="219">
        <f t="shared" ref="G54:I54" si="36">C79+F79</f>
        <v>0</v>
      </c>
      <c r="H54" s="220">
        <f t="shared" si="36"/>
        <v>0</v>
      </c>
      <c r="I54" s="221">
        <f t="shared" si="36"/>
        <v>500</v>
      </c>
      <c r="J54" s="75"/>
      <c r="K54" s="75"/>
      <c r="L54" s="76"/>
      <c r="M54" s="76"/>
      <c r="N54" s="76"/>
      <c r="O54" s="76"/>
      <c r="P54" s="76"/>
    </row>
    <row r="55" spans="2:17" ht="25" customHeight="1">
      <c r="B55" s="15" t="s">
        <v>582</v>
      </c>
      <c r="C55" s="456">
        <f t="shared" si="28"/>
        <v>0</v>
      </c>
      <c r="D55" s="456">
        <f t="shared" si="23"/>
        <v>2288.1355932203392</v>
      </c>
      <c r="E55" s="456">
        <f t="shared" si="24"/>
        <v>2288.1355932203392</v>
      </c>
      <c r="F55" s="456">
        <f t="shared" si="25"/>
        <v>2288.1355932203392</v>
      </c>
      <c r="G55" s="219">
        <f t="shared" ref="G55:I55" si="37">C80+F80</f>
        <v>0</v>
      </c>
      <c r="H55" s="220">
        <f t="shared" si="37"/>
        <v>0</v>
      </c>
      <c r="I55" s="221">
        <f t="shared" si="37"/>
        <v>2000</v>
      </c>
      <c r="J55" s="75"/>
      <c r="K55" s="75"/>
      <c r="L55" s="76"/>
      <c r="M55" s="76"/>
      <c r="N55" s="76"/>
      <c r="O55" s="76"/>
      <c r="P55" s="76"/>
    </row>
    <row r="56" spans="2:17" ht="25" customHeight="1">
      <c r="J56" s="75"/>
      <c r="K56" s="75"/>
      <c r="L56" s="76"/>
      <c r="M56" s="76"/>
      <c r="N56" s="76"/>
      <c r="O56" s="76"/>
      <c r="P56" s="76"/>
    </row>
    <row r="57" spans="2:17" ht="25" customHeight="1">
      <c r="D57" s="3" t="s">
        <v>583</v>
      </c>
    </row>
    <row r="58" spans="2:17" ht="25" customHeight="1">
      <c r="B58" s="692" t="s">
        <v>195</v>
      </c>
      <c r="C58" s="692"/>
      <c r="D58" s="692"/>
      <c r="E58" s="692"/>
      <c r="F58" s="692"/>
      <c r="G58" s="692"/>
      <c r="H58" s="692"/>
      <c r="I58" s="692"/>
      <c r="J58" s="58"/>
      <c r="K58" s="58"/>
    </row>
    <row r="59" spans="2:17" ht="25" customHeight="1">
      <c r="B59" s="71"/>
      <c r="C59" s="72"/>
      <c r="D59" s="72"/>
      <c r="E59" s="72"/>
      <c r="F59" s="72"/>
    </row>
    <row r="60" spans="2:17" ht="50.15" customHeight="1">
      <c r="B60" s="60" t="s">
        <v>124</v>
      </c>
      <c r="C60" s="60" t="s">
        <v>196</v>
      </c>
      <c r="D60" s="60" t="s">
        <v>197</v>
      </c>
      <c r="E60" s="60" t="s">
        <v>198</v>
      </c>
      <c r="F60" s="60" t="s">
        <v>199</v>
      </c>
      <c r="G60" s="60" t="s">
        <v>200</v>
      </c>
      <c r="H60" s="60" t="s">
        <v>201</v>
      </c>
      <c r="J60" s="55"/>
      <c r="K60" s="55"/>
      <c r="N60" s="20"/>
      <c r="O60" s="20"/>
      <c r="P60" s="20"/>
      <c r="Q60" s="55"/>
    </row>
    <row r="62" spans="2:17" ht="25" customHeight="1">
      <c r="B62" s="79" t="str">
        <f t="shared" ref="B62:B67" si="38">B9</f>
        <v>MVLP1</v>
      </c>
      <c r="C62" s="65">
        <f>('MVLP INPUT'!E58+'MVLP INPUT'!R58)*(100%-'MVLP INPUT'!E82)</f>
        <v>5</v>
      </c>
      <c r="D62" s="220">
        <f>('MVLP INPUT'!F58+'MVLP INPUT'!S58)*(100%-'MVLP INPUT'!F82)</f>
        <v>150</v>
      </c>
      <c r="E62" s="67">
        <f>('MVLP INPUT'!G58+'MVLP INPUT'!T58)*(100%-'MVLP INPUT'!G82)</f>
        <v>10</v>
      </c>
      <c r="F62" s="65">
        <f>'MVLP INPUT'!I58</f>
        <v>0</v>
      </c>
      <c r="G62" s="66">
        <f>'MVLP INPUT'!J58</f>
        <v>0</v>
      </c>
      <c r="H62" s="67">
        <f>'MVLP INPUT'!K58</f>
        <v>0</v>
      </c>
      <c r="J62" s="75"/>
      <c r="K62" s="75"/>
      <c r="L62" s="76"/>
      <c r="M62" s="76"/>
      <c r="N62" s="76"/>
      <c r="O62" s="76"/>
      <c r="P62" s="76"/>
    </row>
    <row r="63" spans="2:17" ht="25" customHeight="1">
      <c r="B63" s="79" t="str">
        <f t="shared" si="38"/>
        <v>MVLP2</v>
      </c>
      <c r="C63" s="65">
        <f>('MVLP INPUT'!E59+'MVLP INPUT'!R59)*(100%-'MVLP INPUT'!E83)</f>
        <v>25</v>
      </c>
      <c r="D63" s="220">
        <f>('MVLP INPUT'!F59+'MVLP INPUT'!S59)*(100%-'MVLP INPUT'!F83)</f>
        <v>1024</v>
      </c>
      <c r="E63" s="67">
        <f>('MVLP INPUT'!G59+'MVLP INPUT'!T59)*(100%-'MVLP INPUT'!G83)</f>
        <v>30</v>
      </c>
      <c r="F63" s="65">
        <f>'MVLP INPUT'!I59</f>
        <v>0</v>
      </c>
      <c r="G63" s="66">
        <f>'MVLP INPUT'!J59</f>
        <v>0</v>
      </c>
      <c r="H63" s="67">
        <f>'MVLP INPUT'!K59</f>
        <v>0</v>
      </c>
      <c r="J63" s="75"/>
      <c r="K63" s="75"/>
      <c r="L63" s="76"/>
      <c r="M63" s="76"/>
      <c r="N63" s="76"/>
      <c r="O63" s="76"/>
      <c r="P63" s="76"/>
    </row>
    <row r="64" spans="2:17" ht="25" customHeight="1">
      <c r="B64" s="79" t="str">
        <f t="shared" si="38"/>
        <v>MVLP3</v>
      </c>
      <c r="C64" s="65">
        <f>('MVLP INPUT'!E60+'MVLP INPUT'!R60)*(100%-'MVLP INPUT'!E84)</f>
        <v>60</v>
      </c>
      <c r="D64" s="220">
        <f>('MVLP INPUT'!F60+'MVLP INPUT'!S60)*(100%-'MVLP INPUT'!F84)</f>
        <v>2048</v>
      </c>
      <c r="E64" s="67">
        <f>('MVLP INPUT'!G60+'MVLP INPUT'!T60)*(100%-'MVLP INPUT'!G84)</f>
        <v>30</v>
      </c>
      <c r="F64" s="65">
        <f>'MVLP INPUT'!I60</f>
        <v>0</v>
      </c>
      <c r="G64" s="66">
        <f>'MVLP INPUT'!J60</f>
        <v>0</v>
      </c>
      <c r="H64" s="67">
        <f>'MVLP INPUT'!K60</f>
        <v>0</v>
      </c>
      <c r="J64" s="75"/>
      <c r="K64" s="75"/>
      <c r="L64" s="76"/>
      <c r="M64" s="76"/>
      <c r="N64" s="76"/>
      <c r="O64" s="76"/>
      <c r="P64" s="76"/>
    </row>
    <row r="65" spans="2:16" ht="25" customHeight="1">
      <c r="B65" s="79" t="str">
        <f t="shared" si="38"/>
        <v>MVLP4</v>
      </c>
      <c r="C65" s="65">
        <f>('MVLP INPUT'!E61+'MVLP INPUT'!R61)*(100%-'MVLP INPUT'!E85)</f>
        <v>80</v>
      </c>
      <c r="D65" s="220">
        <f>('MVLP INPUT'!F61+'MVLP INPUT'!S61)*(100%-'MVLP INPUT'!F85)</f>
        <v>5120</v>
      </c>
      <c r="E65" s="67">
        <f>('MVLP INPUT'!G61+'MVLP INPUT'!T61)*(100%-'MVLP INPUT'!G85)</f>
        <v>30</v>
      </c>
      <c r="F65" s="65">
        <f>'MVLP INPUT'!I61</f>
        <v>0</v>
      </c>
      <c r="G65" s="66">
        <f>'MVLP INPUT'!J61</f>
        <v>0</v>
      </c>
      <c r="H65" s="67">
        <f>'MVLP INPUT'!K61</f>
        <v>0</v>
      </c>
      <c r="J65" s="75"/>
      <c r="K65" s="75"/>
      <c r="L65" s="76"/>
      <c r="M65" s="76"/>
      <c r="N65" s="76"/>
      <c r="O65" s="76"/>
      <c r="P65" s="76"/>
    </row>
    <row r="66" spans="2:16" ht="25" customHeight="1">
      <c r="B66" s="79" t="str">
        <f t="shared" si="38"/>
        <v>MVLP5</v>
      </c>
      <c r="C66" s="65">
        <f>('MVLP INPUT'!E62+'MVLP INPUT'!R62)*(100%-'MVLP INPUT'!E86)</f>
        <v>80</v>
      </c>
      <c r="D66" s="220">
        <f>('MVLP INPUT'!F62+'MVLP INPUT'!S62)*(100%-'MVLP INPUT'!F86)</f>
        <v>9216</v>
      </c>
      <c r="E66" s="67">
        <f>('MVLP INPUT'!G62+'MVLP INPUT'!T62)*(100%-'MVLP INPUT'!G86)</f>
        <v>30</v>
      </c>
      <c r="F66" s="65">
        <f>'MVLP INPUT'!I62</f>
        <v>0</v>
      </c>
      <c r="G66" s="66">
        <f>'MVLP INPUT'!J62</f>
        <v>0</v>
      </c>
      <c r="H66" s="67">
        <f>'MVLP INPUT'!K62</f>
        <v>0</v>
      </c>
      <c r="J66" s="75"/>
      <c r="K66" s="75"/>
      <c r="L66" s="76"/>
      <c r="M66" s="76"/>
      <c r="N66" s="76"/>
      <c r="O66" s="76"/>
      <c r="P66" s="76"/>
    </row>
    <row r="67" spans="2:16" ht="25" customHeight="1">
      <c r="B67" s="79" t="str">
        <f t="shared" si="38"/>
        <v>MVLP6</v>
      </c>
      <c r="C67" s="65">
        <f>('MVLP INPUT'!E63+'MVLP INPUT'!R63)*(100%-'MVLP INPUT'!E87)</f>
        <v>240</v>
      </c>
      <c r="D67" s="220">
        <f>('MVLP INPUT'!F63+'MVLP INPUT'!S63)*(100%-'MVLP INPUT'!F87)</f>
        <v>15360</v>
      </c>
      <c r="E67" s="67">
        <f>('MVLP INPUT'!G63+'MVLP INPUT'!T63)*(100%-'MVLP INPUT'!G87)</f>
        <v>100</v>
      </c>
      <c r="F67" s="65">
        <f>'MVLP INPUT'!I63</f>
        <v>0</v>
      </c>
      <c r="G67" s="66">
        <f>'MVLP INPUT'!J63</f>
        <v>0</v>
      </c>
      <c r="H67" s="67">
        <f>'MVLP INPUT'!K63</f>
        <v>0</v>
      </c>
      <c r="J67" s="75"/>
      <c r="K67" s="75"/>
      <c r="L67" s="76"/>
      <c r="M67" s="76"/>
      <c r="N67" s="76"/>
      <c r="O67" s="76"/>
      <c r="P67" s="76"/>
    </row>
    <row r="68" spans="2:16" ht="25" customHeight="1">
      <c r="B68" s="15" t="s">
        <v>552</v>
      </c>
      <c r="C68" s="65">
        <f>('MVLP INPUT'!E64+'MVLP INPUT'!R64)*(100%-'MVLP INPUT'!E88)</f>
        <v>0</v>
      </c>
      <c r="D68" s="220">
        <f>('MVLP INPUT'!F64+'MVLP INPUT'!S64)*(100%-'MVLP INPUT'!F88)</f>
        <v>200</v>
      </c>
      <c r="E68" s="67">
        <f>('MVLP INPUT'!G64+'MVLP INPUT'!T64)*(100%-'MVLP INPUT'!G88)</f>
        <v>0</v>
      </c>
      <c r="F68" s="65">
        <f>'MVLP INPUT'!I64</f>
        <v>0</v>
      </c>
      <c r="G68" s="66">
        <f>'MVLP INPUT'!J64</f>
        <v>0</v>
      </c>
      <c r="H68" s="67">
        <f>'MVLP INPUT'!K64</f>
        <v>0</v>
      </c>
      <c r="J68" s="75"/>
      <c r="K68" s="75"/>
      <c r="L68" s="76"/>
      <c r="M68" s="76"/>
      <c r="N68" s="76"/>
      <c r="O68" s="76"/>
      <c r="P68" s="76"/>
    </row>
    <row r="69" spans="2:16" ht="25" customHeight="1">
      <c r="B69" s="15" t="s">
        <v>553</v>
      </c>
      <c r="C69" s="65">
        <f>('MVLP INPUT'!E65+'MVLP INPUT'!R65)*(100%-'MVLP INPUT'!E89)</f>
        <v>0</v>
      </c>
      <c r="D69" s="220">
        <f>('MVLP INPUT'!F65+'MVLP INPUT'!S65)*(100%-'MVLP INPUT'!F89)</f>
        <v>500</v>
      </c>
      <c r="E69" s="67">
        <f>('MVLP INPUT'!G65+'MVLP INPUT'!T65)*(100%-'MVLP INPUT'!G89)</f>
        <v>0</v>
      </c>
      <c r="F69" s="65">
        <f>'MVLP INPUT'!I65</f>
        <v>0</v>
      </c>
      <c r="G69" s="66">
        <f>'MVLP INPUT'!J65</f>
        <v>0</v>
      </c>
      <c r="H69" s="67">
        <f>'MVLP INPUT'!K65</f>
        <v>0</v>
      </c>
      <c r="J69" s="75"/>
      <c r="K69" s="75"/>
      <c r="L69" s="76"/>
      <c r="M69" s="76"/>
      <c r="N69" s="76"/>
      <c r="O69" s="76"/>
      <c r="P69" s="76"/>
    </row>
    <row r="70" spans="2:16" ht="25" customHeight="1">
      <c r="B70" s="15" t="s">
        <v>554</v>
      </c>
      <c r="C70" s="65">
        <f>('MVLP INPUT'!E66+'MVLP INPUT'!R66)*(100%-'MVLP INPUT'!E90)</f>
        <v>0</v>
      </c>
      <c r="D70" s="220">
        <f>('MVLP INPUT'!F66+'MVLP INPUT'!S66)*(100%-'MVLP INPUT'!F90)</f>
        <v>1200</v>
      </c>
      <c r="E70" s="67">
        <f>('MVLP INPUT'!G66+'MVLP INPUT'!T66)*(100%-'MVLP INPUT'!G90)</f>
        <v>0</v>
      </c>
      <c r="F70" s="65">
        <f>'MVLP INPUT'!I66</f>
        <v>0</v>
      </c>
      <c r="G70" s="66">
        <f>'MVLP INPUT'!J66</f>
        <v>0</v>
      </c>
      <c r="H70" s="67">
        <f>'MVLP INPUT'!K66</f>
        <v>0</v>
      </c>
      <c r="J70" s="75"/>
      <c r="K70" s="75"/>
      <c r="L70" s="76"/>
      <c r="M70" s="76"/>
      <c r="N70" s="76"/>
      <c r="O70" s="76"/>
      <c r="P70" s="76"/>
    </row>
    <row r="71" spans="2:16" ht="25" customHeight="1">
      <c r="B71" s="18" t="s">
        <v>555</v>
      </c>
      <c r="C71" s="65">
        <f>('MVLP INPUT'!E67+'MVLP INPUT'!R67)*(100%-'MVLP INPUT'!E91)</f>
        <v>0</v>
      </c>
      <c r="D71" s="220">
        <f>('MVLP INPUT'!F67+'MVLP INPUT'!S67)*(100%-'MVLP INPUT'!F91)</f>
        <v>2500</v>
      </c>
      <c r="E71" s="67">
        <f>('MVLP INPUT'!G67+'MVLP INPUT'!T67)*(100%-'MVLP INPUT'!G91)</f>
        <v>0</v>
      </c>
      <c r="F71" s="65">
        <f>'MVLP INPUT'!I67</f>
        <v>0</v>
      </c>
      <c r="G71" s="66">
        <f>'MVLP INPUT'!J67</f>
        <v>0</v>
      </c>
      <c r="H71" s="67">
        <f>'MVLP INPUT'!K67</f>
        <v>0</v>
      </c>
      <c r="J71" s="75"/>
      <c r="K71" s="75"/>
      <c r="L71" s="76"/>
      <c r="M71" s="76"/>
      <c r="N71" s="76"/>
      <c r="O71" s="76"/>
      <c r="P71" s="76"/>
    </row>
    <row r="72" spans="2:16" ht="25" customHeight="1">
      <c r="B72" s="15" t="s">
        <v>574</v>
      </c>
      <c r="C72" s="65">
        <f>('MVLP INPUT'!E68+'MVLP INPUT'!R68)*(100%-'MVLP INPUT'!E92)</f>
        <v>0</v>
      </c>
      <c r="D72" s="220">
        <f>('MVLP INPUT'!F68+'MVLP INPUT'!S68)*(100%-'MVLP INPUT'!F92)</f>
        <v>5000</v>
      </c>
      <c r="E72" s="67">
        <f>('MVLP INPUT'!G68+'MVLP INPUT'!T68)*(100%-'MVLP INPUT'!G92)</f>
        <v>0</v>
      </c>
      <c r="F72" s="65">
        <f>'MVLP INPUT'!I68</f>
        <v>0</v>
      </c>
      <c r="G72" s="66">
        <f>'MVLP INPUT'!J68</f>
        <v>0</v>
      </c>
      <c r="H72" s="67">
        <f>'MVLP INPUT'!K68</f>
        <v>0</v>
      </c>
      <c r="J72" s="75"/>
      <c r="K72" s="75"/>
      <c r="L72" s="76"/>
      <c r="M72" s="76"/>
      <c r="N72" s="76"/>
      <c r="O72" s="76"/>
      <c r="P72" s="76"/>
    </row>
    <row r="73" spans="2:16" ht="25" customHeight="1">
      <c r="B73" s="15" t="s">
        <v>575</v>
      </c>
      <c r="C73" s="65">
        <f>('MVLP INPUT'!E69+'MVLP INPUT'!R69)*(100%-'MVLP INPUT'!E93)</f>
        <v>0</v>
      </c>
      <c r="D73" s="220">
        <f>('MVLP INPUT'!F69+'MVLP INPUT'!S69)*(100%-'MVLP INPUT'!F93)</f>
        <v>8192</v>
      </c>
      <c r="E73" s="67">
        <f>('MVLP INPUT'!G69+'MVLP INPUT'!T69)*(100%-'MVLP INPUT'!G93)</f>
        <v>0</v>
      </c>
      <c r="F73" s="65">
        <f>'MVLP INPUT'!I69</f>
        <v>0</v>
      </c>
      <c r="G73" s="66">
        <f>'MVLP INPUT'!J69</f>
        <v>0</v>
      </c>
      <c r="H73" s="67">
        <f>'MVLP INPUT'!K69</f>
        <v>0</v>
      </c>
      <c r="J73" s="75"/>
      <c r="K73" s="75"/>
      <c r="L73" s="76"/>
      <c r="M73" s="76"/>
      <c r="N73" s="76"/>
      <c r="O73" s="76"/>
      <c r="P73" s="76"/>
    </row>
    <row r="74" spans="2:16" ht="25" customHeight="1">
      <c r="B74" s="15" t="s">
        <v>576</v>
      </c>
      <c r="C74" s="65">
        <f>('MVLP INPUT'!E70+'MVLP INPUT'!R70)*(100%-'MVLP INPUT'!E94)</f>
        <v>0</v>
      </c>
      <c r="D74" s="220">
        <f>('MVLP INPUT'!F70+'MVLP INPUT'!S70)*(100%-'MVLP INPUT'!F94)</f>
        <v>12288</v>
      </c>
      <c r="E74" s="67">
        <f>('MVLP INPUT'!G70+'MVLP INPUT'!T70)*(100%-'MVLP INPUT'!G94)</f>
        <v>0</v>
      </c>
      <c r="F74" s="65">
        <v>0</v>
      </c>
      <c r="G74" s="66">
        <f>'MVLP INPUT'!J70</f>
        <v>0</v>
      </c>
      <c r="H74" s="67">
        <f>'MVLP INPUT'!K70</f>
        <v>0</v>
      </c>
      <c r="J74" s="75"/>
      <c r="K74" s="75"/>
      <c r="L74" s="76"/>
      <c r="M74" s="76"/>
      <c r="N74" s="76"/>
      <c r="O74" s="76"/>
      <c r="P74" s="76"/>
    </row>
    <row r="75" spans="2:16" ht="25" customHeight="1">
      <c r="B75" s="15" t="s">
        <v>577</v>
      </c>
      <c r="C75" s="65">
        <f>('MVLP INPUT'!E71+'MVLP INPUT'!R71)*(100%-'MVLP INPUT'!E95)</f>
        <v>40</v>
      </c>
      <c r="D75" s="220">
        <f>('MVLP INPUT'!F71+'MVLP INPUT'!S71)*(100%-'MVLP INPUT'!F95)</f>
        <v>0</v>
      </c>
      <c r="E75" s="67">
        <f>('MVLP INPUT'!G71+'MVLP INPUT'!T71)*(100%-'MVLP INPUT'!G95)</f>
        <v>0</v>
      </c>
      <c r="F75" s="65">
        <v>0</v>
      </c>
      <c r="G75" s="66">
        <f>'MVLP INPUT'!J71</f>
        <v>0</v>
      </c>
      <c r="H75" s="67">
        <f>'MVLP INPUT'!K71</f>
        <v>0</v>
      </c>
      <c r="J75" s="75"/>
      <c r="K75" s="75"/>
      <c r="L75" s="76"/>
      <c r="M75" s="76"/>
      <c r="N75" s="76"/>
      <c r="O75" s="76"/>
      <c r="P75" s="76"/>
    </row>
    <row r="76" spans="2:16" ht="25" customHeight="1">
      <c r="B76" s="15" t="s">
        <v>578</v>
      </c>
      <c r="C76" s="65">
        <f>('MVLP INPUT'!E72+'MVLP INPUT'!R72)*(100%-'MVLP INPUT'!E96)</f>
        <v>80</v>
      </c>
      <c r="D76" s="220">
        <f>('MVLP INPUT'!F72+'MVLP INPUT'!S72)*(100%-'MVLP INPUT'!F96)</f>
        <v>0</v>
      </c>
      <c r="E76" s="67">
        <f>('MVLP INPUT'!G72+'MVLP INPUT'!T72)*(100%-'MVLP INPUT'!G96)</f>
        <v>0</v>
      </c>
      <c r="F76" s="65">
        <v>0</v>
      </c>
      <c r="G76" s="66">
        <f>'MVLP INPUT'!J72</f>
        <v>0</v>
      </c>
      <c r="H76" s="67">
        <f>'MVLP INPUT'!K72</f>
        <v>0</v>
      </c>
      <c r="J76" s="75"/>
      <c r="K76" s="75"/>
      <c r="L76" s="76"/>
      <c r="M76" s="76"/>
      <c r="N76" s="76"/>
      <c r="O76" s="76"/>
      <c r="P76" s="76"/>
    </row>
    <row r="77" spans="2:16" ht="25" customHeight="1">
      <c r="B77" s="15" t="s">
        <v>579</v>
      </c>
      <c r="C77" s="65">
        <f>('MVLP INPUT'!E73+'MVLP INPUT'!R73)*(100%-'MVLP INPUT'!E97)</f>
        <v>160</v>
      </c>
      <c r="D77" s="220">
        <f>('MVLP INPUT'!F73+'MVLP INPUT'!S73)*(100%-'MVLP INPUT'!F97)</f>
        <v>0</v>
      </c>
      <c r="E77" s="67">
        <f>('MVLP INPUT'!G73+'MVLP INPUT'!T73)*(100%-'MVLP INPUT'!G97)</f>
        <v>0</v>
      </c>
      <c r="F77" s="65">
        <v>0</v>
      </c>
      <c r="G77" s="66">
        <f>'MVLP INPUT'!J73</f>
        <v>0</v>
      </c>
      <c r="H77" s="67">
        <f>'MVLP INPUT'!K73</f>
        <v>0</v>
      </c>
      <c r="J77" s="75"/>
      <c r="K77" s="75"/>
      <c r="L77" s="76"/>
      <c r="M77" s="76"/>
      <c r="N77" s="76"/>
      <c r="O77" s="76"/>
      <c r="P77" s="76"/>
    </row>
    <row r="78" spans="2:16" ht="25" customHeight="1">
      <c r="B78" s="15" t="s">
        <v>580</v>
      </c>
      <c r="C78" s="65">
        <f>('MVLP INPUT'!E74+'MVLP INPUT'!R74)*(100%-'MVLP INPUT'!E98)</f>
        <v>0</v>
      </c>
      <c r="D78" s="220">
        <f>('MVLP INPUT'!F74+'MVLP INPUT'!S74)*(100%-'MVLP INPUT'!F98)</f>
        <v>0</v>
      </c>
      <c r="E78" s="67">
        <f>('MVLP INPUT'!G74+'MVLP INPUT'!T74)*(100%-'MVLP INPUT'!G98)</f>
        <v>300</v>
      </c>
      <c r="F78" s="65">
        <f>'MVLP INPUT'!I74</f>
        <v>0</v>
      </c>
      <c r="G78" s="66">
        <f>'MVLP INPUT'!J74</f>
        <v>0</v>
      </c>
      <c r="H78" s="67">
        <f>'MVLP INPUT'!K74</f>
        <v>0</v>
      </c>
      <c r="J78" s="75"/>
      <c r="K78" s="75"/>
      <c r="L78" s="76"/>
      <c r="M78" s="76"/>
      <c r="N78" s="76"/>
      <c r="O78" s="76"/>
      <c r="P78" s="76"/>
    </row>
    <row r="79" spans="2:16" ht="25" customHeight="1">
      <c r="B79" s="15" t="s">
        <v>581</v>
      </c>
      <c r="C79" s="65">
        <f>('MVLP INPUT'!E75+'MVLP INPUT'!R75)*(100%-'MVLP INPUT'!E99)</f>
        <v>0</v>
      </c>
      <c r="D79" s="220">
        <f>('MVLP INPUT'!F75+'MVLP INPUT'!S75)*(100%-'MVLP INPUT'!F99)</f>
        <v>0</v>
      </c>
      <c r="E79" s="67">
        <f>('MVLP INPUT'!G75+'MVLP INPUT'!T75)*(100%-'MVLP INPUT'!G99)</f>
        <v>500</v>
      </c>
      <c r="F79" s="65">
        <f>'MVLP INPUT'!I75</f>
        <v>0</v>
      </c>
      <c r="G79" s="66">
        <f>'MVLP INPUT'!J75</f>
        <v>0</v>
      </c>
      <c r="H79" s="67">
        <f>'MVLP INPUT'!K75</f>
        <v>0</v>
      </c>
      <c r="J79" s="75"/>
      <c r="K79" s="75"/>
      <c r="L79" s="76"/>
      <c r="M79" s="76"/>
      <c r="N79" s="76"/>
      <c r="O79" s="76"/>
      <c r="P79" s="76"/>
    </row>
    <row r="80" spans="2:16" ht="25" customHeight="1">
      <c r="B80" s="15" t="s">
        <v>582</v>
      </c>
      <c r="C80" s="65">
        <f>('MVLP INPUT'!E76+'MVLP INPUT'!R76)*(100%-'MVLP INPUT'!E100)</f>
        <v>0</v>
      </c>
      <c r="D80" s="220">
        <f>('MVLP INPUT'!F76+'MVLP INPUT'!S76)*(100%-'MVLP INPUT'!F100)</f>
        <v>0</v>
      </c>
      <c r="E80" s="67">
        <f>('MVLP INPUT'!G76+'MVLP INPUT'!T76)*(100%-'MVLP INPUT'!G100)</f>
        <v>2000</v>
      </c>
      <c r="F80" s="65">
        <f>'MVLP INPUT'!I76</f>
        <v>0</v>
      </c>
      <c r="G80" s="66">
        <f>'MVLP INPUT'!J76</f>
        <v>0</v>
      </c>
      <c r="H80" s="67">
        <f>'MVLP INPUT'!K76</f>
        <v>0</v>
      </c>
      <c r="J80" s="75"/>
      <c r="K80" s="75"/>
      <c r="L80" s="76"/>
      <c r="M80" s="76"/>
      <c r="N80" s="76"/>
      <c r="O80" s="76"/>
      <c r="P80" s="76"/>
    </row>
    <row r="82" spans="2:17" ht="25" customHeight="1">
      <c r="B82" s="694" t="s">
        <v>202</v>
      </c>
      <c r="C82" s="694"/>
      <c r="D82" s="694"/>
      <c r="E82" s="694"/>
      <c r="F82" s="694"/>
      <c r="G82" s="694"/>
      <c r="H82" s="694"/>
      <c r="I82" s="694"/>
      <c r="J82" s="694"/>
      <c r="K82" s="694"/>
    </row>
    <row r="83" spans="2:17" ht="25" customHeight="1">
      <c r="B83" s="71"/>
      <c r="C83" s="72"/>
      <c r="D83" s="72"/>
      <c r="E83" s="72"/>
      <c r="F83" s="72"/>
    </row>
    <row r="84" spans="2:17" ht="50.15" customHeight="1">
      <c r="B84" s="60" t="s">
        <v>124</v>
      </c>
      <c r="C84" s="61" t="s">
        <v>113</v>
      </c>
      <c r="D84" s="61" t="s">
        <v>115</v>
      </c>
      <c r="E84" s="60" t="s">
        <v>114</v>
      </c>
      <c r="F84" s="60" t="s">
        <v>116</v>
      </c>
      <c r="G84" s="60" t="s">
        <v>117</v>
      </c>
      <c r="H84" s="60" t="s">
        <v>118</v>
      </c>
      <c r="I84" s="60" t="s">
        <v>203</v>
      </c>
      <c r="J84" s="60" t="s">
        <v>131</v>
      </c>
      <c r="K84" s="60" t="s">
        <v>204</v>
      </c>
      <c r="N84" s="20"/>
      <c r="O84" s="20"/>
      <c r="P84" s="20"/>
      <c r="Q84" s="55"/>
    </row>
    <row r="86" spans="2:17" ht="25" customHeight="1">
      <c r="B86" s="79" t="str">
        <f>B62</f>
        <v>MVLP1</v>
      </c>
      <c r="C86" s="456">
        <f>'MVLP INPUT'!E34</f>
        <v>0</v>
      </c>
      <c r="D86" s="456">
        <f>'MVLP INPUT'!G34</f>
        <v>0</v>
      </c>
      <c r="E86" s="456">
        <f>'MVLP INPUT'!F34</f>
        <v>423.72881355932208</v>
      </c>
      <c r="F86" s="456">
        <f>('MVLP INPUT'!$I10*'MVLP INPUT'!$H82)</f>
        <v>0</v>
      </c>
      <c r="G86" s="456">
        <f>('MVLP INPUT'!$J10*'MVLP INPUT'!$I82)</f>
        <v>0</v>
      </c>
      <c r="H86" s="456">
        <f>('MVLP INPUT'!$K10*'MVLP INPUT'!$J82)</f>
        <v>0</v>
      </c>
      <c r="I86" s="456">
        <f>'MVLP INPUT'!I58*'MVLP INPUT'!$L10</f>
        <v>0</v>
      </c>
      <c r="J86" s="456">
        <f>'MVLP INPUT'!J58*'MVLP INPUT'!M10</f>
        <v>0</v>
      </c>
      <c r="K86" s="456">
        <f>'MVLP INPUT'!K58*'MVLP INPUT'!N10</f>
        <v>0</v>
      </c>
      <c r="L86" s="76"/>
      <c r="M86" s="76"/>
      <c r="N86" s="76"/>
      <c r="O86" s="76"/>
      <c r="P86" s="76"/>
    </row>
    <row r="87" spans="2:17" ht="25" customHeight="1">
      <c r="B87" s="80" t="str">
        <f>B63</f>
        <v>MVLP2</v>
      </c>
      <c r="C87" s="456">
        <f>'MVLP INPUT'!E35</f>
        <v>0</v>
      </c>
      <c r="D87" s="456">
        <f>'MVLP INPUT'!G35</f>
        <v>0</v>
      </c>
      <c r="E87" s="456">
        <f>'MVLP INPUT'!F35</f>
        <v>2118.6440677966102</v>
      </c>
      <c r="F87" s="456">
        <f>('MVLP INPUT'!$I11*'MVLP INPUT'!$H83)</f>
        <v>0</v>
      </c>
      <c r="G87" s="456">
        <f>('MVLP INPUT'!$J11*'MVLP INPUT'!$I83)</f>
        <v>0</v>
      </c>
      <c r="H87" s="456">
        <f>('MVLP INPUT'!$K11*'MVLP INPUT'!$J83)</f>
        <v>0</v>
      </c>
      <c r="I87" s="456">
        <f>'MVLP INPUT'!I59*'MVLP INPUT'!$L11</f>
        <v>0</v>
      </c>
      <c r="J87" s="456">
        <f>'MVLP INPUT'!J59*'MVLP INPUT'!M11</f>
        <v>0</v>
      </c>
      <c r="K87" s="456">
        <f>'MVLP INPUT'!K59*'MVLP INPUT'!N11</f>
        <v>0</v>
      </c>
      <c r="L87" s="76"/>
      <c r="M87" s="76"/>
      <c r="N87" s="76"/>
      <c r="O87" s="76"/>
      <c r="P87" s="76"/>
    </row>
    <row r="88" spans="2:17" ht="25" customHeight="1">
      <c r="B88" s="80" t="str">
        <f>B64</f>
        <v>MVLP3</v>
      </c>
      <c r="C88" s="456">
        <f>'MVLP INPUT'!E36</f>
        <v>0</v>
      </c>
      <c r="D88" s="456">
        <f>'MVLP INPUT'!G36</f>
        <v>0</v>
      </c>
      <c r="E88" s="456">
        <f>'MVLP INPUT'!F36</f>
        <v>4661.016949152543</v>
      </c>
      <c r="F88" s="456">
        <f>('MVLP INPUT'!$I12*'MVLP INPUT'!$H84)</f>
        <v>0</v>
      </c>
      <c r="G88" s="456">
        <f>('MVLP INPUT'!$J12*'MVLP INPUT'!$I84)</f>
        <v>0</v>
      </c>
      <c r="H88" s="456">
        <f>('MVLP INPUT'!$K12*'MVLP INPUT'!$J84)</f>
        <v>0</v>
      </c>
      <c r="I88" s="456">
        <f>'MVLP INPUT'!I60*'MVLP INPUT'!$L12</f>
        <v>0</v>
      </c>
      <c r="J88" s="456">
        <f>'MVLP INPUT'!J60*'MVLP INPUT'!M12</f>
        <v>0</v>
      </c>
      <c r="K88" s="456">
        <f>'MVLP INPUT'!K60*'MVLP INPUT'!N12</f>
        <v>0</v>
      </c>
      <c r="L88" s="76"/>
      <c r="M88" s="76"/>
      <c r="N88" s="76"/>
      <c r="O88" s="76"/>
      <c r="P88" s="76"/>
    </row>
    <row r="89" spans="2:17" ht="25" customHeight="1">
      <c r="B89" s="80" t="str">
        <f>B65</f>
        <v>MVLP4</v>
      </c>
      <c r="C89" s="456">
        <f>'MVLP INPUT'!E37</f>
        <v>0</v>
      </c>
      <c r="D89" s="456">
        <f>'MVLP INPUT'!G37</f>
        <v>0</v>
      </c>
      <c r="E89" s="456">
        <f>'MVLP INPUT'!F37</f>
        <v>10593.22033898305</v>
      </c>
      <c r="F89" s="456">
        <f>('MVLP INPUT'!$I13*'MVLP INPUT'!$H85)</f>
        <v>0</v>
      </c>
      <c r="G89" s="456">
        <f>('MVLP INPUT'!$J13*'MVLP INPUT'!$I85)</f>
        <v>0</v>
      </c>
      <c r="H89" s="456">
        <f>('MVLP INPUT'!$K13*'MVLP INPUT'!$J85)</f>
        <v>0</v>
      </c>
      <c r="I89" s="456">
        <f>'MVLP INPUT'!I61*'MVLP INPUT'!$L13</f>
        <v>0</v>
      </c>
      <c r="J89" s="456">
        <f>'MVLP INPUT'!J61*'MVLP INPUT'!M13</f>
        <v>0</v>
      </c>
      <c r="K89" s="456">
        <f>'MVLP INPUT'!K61*'MVLP INPUT'!N13</f>
        <v>0</v>
      </c>
      <c r="L89" s="76"/>
      <c r="M89" s="76"/>
      <c r="N89" s="76"/>
      <c r="O89" s="76"/>
      <c r="P89" s="76"/>
    </row>
    <row r="90" spans="2:17" ht="25" customHeight="1">
      <c r="B90" s="80" t="str">
        <f t="shared" ref="B90:B91" si="39">B66</f>
        <v>MVLP5</v>
      </c>
      <c r="C90" s="456">
        <f>'MVLP INPUT'!E38</f>
        <v>0</v>
      </c>
      <c r="D90" s="456">
        <f>'MVLP INPUT'!G38</f>
        <v>0</v>
      </c>
      <c r="E90" s="456">
        <f>'MVLP INPUT'!F38</f>
        <v>15677.966101694914</v>
      </c>
      <c r="F90" s="456">
        <f>('MVLP INPUT'!$I14*'MVLP INPUT'!$H86)</f>
        <v>0</v>
      </c>
      <c r="G90" s="456">
        <f>('MVLP INPUT'!$J14*'MVLP INPUT'!$I86)</f>
        <v>0</v>
      </c>
      <c r="H90" s="456">
        <f>('MVLP INPUT'!$K14*'MVLP INPUT'!$J86)</f>
        <v>0</v>
      </c>
      <c r="I90" s="456">
        <f>'MVLP INPUT'!I62*'MVLP INPUT'!$L14</f>
        <v>0</v>
      </c>
      <c r="J90" s="456">
        <f>'MVLP INPUT'!J62*'MVLP INPUT'!M14</f>
        <v>0</v>
      </c>
      <c r="K90" s="456">
        <f>'MVLP INPUT'!K62*'MVLP INPUT'!N14</f>
        <v>0</v>
      </c>
      <c r="L90" s="76"/>
      <c r="M90" s="76"/>
      <c r="N90" s="76"/>
      <c r="O90" s="76"/>
      <c r="P90" s="76"/>
    </row>
    <row r="91" spans="2:17" ht="25" customHeight="1">
      <c r="B91" s="80" t="str">
        <f t="shared" si="39"/>
        <v>MVLP6</v>
      </c>
      <c r="C91" s="456">
        <f>'MVLP INPUT'!E39</f>
        <v>0</v>
      </c>
      <c r="D91" s="456">
        <f>'MVLP INPUT'!G39</f>
        <v>0</v>
      </c>
      <c r="E91" s="456">
        <f>'MVLP INPUT'!F39</f>
        <v>33050.847457627118</v>
      </c>
      <c r="F91" s="456">
        <f>('MVLP INPUT'!$I15*'MVLP INPUT'!$H87)</f>
        <v>0</v>
      </c>
      <c r="G91" s="456">
        <f>('MVLP INPUT'!$J15*'MVLP INPUT'!$I87)</f>
        <v>0</v>
      </c>
      <c r="H91" s="456">
        <f>('MVLP INPUT'!$K15*'MVLP INPUT'!$J87)</f>
        <v>0</v>
      </c>
      <c r="I91" s="456">
        <f>'MVLP INPUT'!I63*'MVLP INPUT'!$L15</f>
        <v>0</v>
      </c>
      <c r="J91" s="456">
        <f>'MVLP INPUT'!J63*'MVLP INPUT'!M15</f>
        <v>0</v>
      </c>
      <c r="K91" s="456">
        <f>'MVLP INPUT'!K63*'MVLP INPUT'!N15</f>
        <v>0</v>
      </c>
      <c r="L91" s="76"/>
      <c r="M91" s="76"/>
      <c r="N91" s="76"/>
      <c r="O91" s="76"/>
      <c r="P91" s="76"/>
    </row>
    <row r="92" spans="2:17" ht="25" customHeight="1">
      <c r="B92" s="15" t="s">
        <v>552</v>
      </c>
      <c r="C92" s="456">
        <f>'MVLP INPUT'!E40</f>
        <v>0</v>
      </c>
      <c r="D92" s="456">
        <f>'MVLP INPUT'!G40</f>
        <v>0</v>
      </c>
      <c r="E92" s="456">
        <f>'MVLP INPUT'!F40</f>
        <v>423.72881355932208</v>
      </c>
      <c r="F92" s="456">
        <f>('MVLP INPUT'!$I16*'MVLP INPUT'!$H88)</f>
        <v>0</v>
      </c>
      <c r="G92" s="456">
        <f>('MVLP INPUT'!$J16*'MVLP INPUT'!$I88)</f>
        <v>0</v>
      </c>
      <c r="H92" s="456">
        <f>('MVLP INPUT'!$K16*'MVLP INPUT'!$J88)</f>
        <v>0</v>
      </c>
      <c r="I92" s="456">
        <f>'MVLP INPUT'!I64*'MVLP INPUT'!$L16</f>
        <v>0</v>
      </c>
      <c r="J92" s="456">
        <f>'MVLP INPUT'!J64*'MVLP INPUT'!M16</f>
        <v>0</v>
      </c>
      <c r="K92" s="456">
        <f>'MVLP INPUT'!K64*'MVLP INPUT'!N16</f>
        <v>0</v>
      </c>
      <c r="L92" s="76"/>
      <c r="M92" s="76"/>
      <c r="N92" s="76"/>
      <c r="O92" s="76"/>
      <c r="P92" s="76"/>
    </row>
    <row r="93" spans="2:17" ht="25" customHeight="1">
      <c r="B93" s="15" t="s">
        <v>553</v>
      </c>
      <c r="C93" s="456">
        <f>'MVLP INPUT'!E41</f>
        <v>0</v>
      </c>
      <c r="D93" s="456">
        <f>'MVLP INPUT'!G41</f>
        <v>0</v>
      </c>
      <c r="E93" s="456">
        <f>'MVLP INPUT'!F41</f>
        <v>847.45762711864415</v>
      </c>
      <c r="F93" s="456">
        <f>('MVLP INPUT'!$I17*'MVLP INPUT'!$H89)</f>
        <v>0</v>
      </c>
      <c r="G93" s="456">
        <f>('MVLP INPUT'!$J17*'MVLP INPUT'!$I89)</f>
        <v>0</v>
      </c>
      <c r="H93" s="456">
        <f>('MVLP INPUT'!$K17*'MVLP INPUT'!$J89)</f>
        <v>0</v>
      </c>
      <c r="I93" s="456">
        <f>'MVLP INPUT'!I65*'MVLP INPUT'!$L17</f>
        <v>0</v>
      </c>
      <c r="J93" s="456">
        <f>'MVLP INPUT'!J65*'MVLP INPUT'!M17</f>
        <v>0</v>
      </c>
      <c r="K93" s="456">
        <f>'MVLP INPUT'!K65*'MVLP INPUT'!N17</f>
        <v>0</v>
      </c>
      <c r="L93" s="76"/>
      <c r="M93" s="76"/>
      <c r="N93" s="76"/>
      <c r="O93" s="76"/>
      <c r="P93" s="76"/>
    </row>
    <row r="94" spans="2:17" ht="25" customHeight="1">
      <c r="B94" s="15" t="s">
        <v>554</v>
      </c>
      <c r="C94" s="456">
        <f>'MVLP INPUT'!E42</f>
        <v>0</v>
      </c>
      <c r="D94" s="456">
        <f>'MVLP INPUT'!G42</f>
        <v>0</v>
      </c>
      <c r="E94" s="456">
        <f>'MVLP INPUT'!F42</f>
        <v>2118.6440677966102</v>
      </c>
      <c r="F94" s="456">
        <f>('MVLP INPUT'!$I18*'MVLP INPUT'!$H90)</f>
        <v>0</v>
      </c>
      <c r="G94" s="456">
        <f>('MVLP INPUT'!$J18*'MVLP INPUT'!$I90)</f>
        <v>0</v>
      </c>
      <c r="H94" s="456">
        <f>('MVLP INPUT'!$K18*'MVLP INPUT'!$J90)</f>
        <v>0</v>
      </c>
      <c r="I94" s="456">
        <f>'MVLP INPUT'!I66*'MVLP INPUT'!$L18</f>
        <v>0</v>
      </c>
      <c r="J94" s="456">
        <f>'MVLP INPUT'!J66*'MVLP INPUT'!M18</f>
        <v>0</v>
      </c>
      <c r="K94" s="456">
        <f>'MVLP INPUT'!K66*'MVLP INPUT'!N18</f>
        <v>0</v>
      </c>
      <c r="L94" s="76"/>
      <c r="M94" s="76"/>
      <c r="N94" s="76"/>
      <c r="O94" s="76"/>
      <c r="P94" s="76"/>
    </row>
    <row r="95" spans="2:17" ht="25" customHeight="1">
      <c r="B95" s="18" t="s">
        <v>555</v>
      </c>
      <c r="C95" s="456">
        <f>'MVLP INPUT'!E43</f>
        <v>0</v>
      </c>
      <c r="D95" s="456">
        <f>'MVLP INPUT'!G43</f>
        <v>0</v>
      </c>
      <c r="E95" s="456">
        <f>'MVLP INPUT'!F43</f>
        <v>4237.2881355932204</v>
      </c>
      <c r="F95" s="456">
        <f>('MVLP INPUT'!$I19*'MVLP INPUT'!$H91)</f>
        <v>0</v>
      </c>
      <c r="G95" s="456">
        <f>('MVLP INPUT'!$J19*'MVLP INPUT'!$I91)</f>
        <v>0</v>
      </c>
      <c r="H95" s="456">
        <f>('MVLP INPUT'!$K19*'MVLP INPUT'!$J91)</f>
        <v>0</v>
      </c>
      <c r="I95" s="456">
        <f>'MVLP INPUT'!I67*'MVLP INPUT'!$L19</f>
        <v>0</v>
      </c>
      <c r="J95" s="456">
        <f>'MVLP INPUT'!J67*'MVLP INPUT'!M19</f>
        <v>0</v>
      </c>
      <c r="K95" s="456">
        <f>'MVLP INPUT'!K67*'MVLP INPUT'!N19</f>
        <v>0</v>
      </c>
      <c r="L95" s="76"/>
      <c r="M95" s="76"/>
      <c r="N95" s="76"/>
      <c r="O95" s="76"/>
      <c r="P95" s="76"/>
    </row>
    <row r="96" spans="2:17" ht="25" customHeight="1">
      <c r="B96" s="15" t="s">
        <v>574</v>
      </c>
      <c r="C96" s="456">
        <f>'MVLP INPUT'!E44</f>
        <v>0</v>
      </c>
      <c r="D96" s="456">
        <f>'MVLP INPUT'!G44</f>
        <v>0</v>
      </c>
      <c r="E96" s="456">
        <f>'MVLP INPUT'!F44</f>
        <v>8474.5762711864409</v>
      </c>
      <c r="F96" s="456">
        <f>('MVLP INPUT'!$I20*'MVLP INPUT'!$H92)</f>
        <v>0</v>
      </c>
      <c r="G96" s="456">
        <f>('MVLP INPUT'!$J20*'MVLP INPUT'!$I92)</f>
        <v>0</v>
      </c>
      <c r="H96" s="456">
        <f>('MVLP INPUT'!$K20*'MVLP INPUT'!$J92)</f>
        <v>0</v>
      </c>
      <c r="I96" s="456">
        <f>'MVLP INPUT'!I68*'MVLP INPUT'!$L20</f>
        <v>0</v>
      </c>
      <c r="J96" s="456">
        <f>'MVLP INPUT'!J68*'MVLP INPUT'!M20</f>
        <v>0</v>
      </c>
      <c r="K96" s="456">
        <f>'MVLP INPUT'!K68*'MVLP INPUT'!N20</f>
        <v>0</v>
      </c>
      <c r="L96" s="76"/>
      <c r="M96" s="76"/>
      <c r="N96" s="76"/>
      <c r="O96" s="76"/>
      <c r="P96" s="76"/>
    </row>
    <row r="97" spans="2:17" ht="25" customHeight="1">
      <c r="B97" s="15" t="s">
        <v>575</v>
      </c>
      <c r="C97" s="456">
        <f>'MVLP INPUT'!E45</f>
        <v>0</v>
      </c>
      <c r="D97" s="456">
        <f>'MVLP INPUT'!G45</f>
        <v>0</v>
      </c>
      <c r="E97" s="456">
        <f>'MVLP INPUT'!F45</f>
        <v>12711.864406779661</v>
      </c>
      <c r="F97" s="456">
        <f>('MVLP INPUT'!$I21*'MVLP INPUT'!$H93)</f>
        <v>0</v>
      </c>
      <c r="G97" s="456">
        <f>('MVLP INPUT'!$J21*'MVLP INPUT'!$I93)</f>
        <v>0</v>
      </c>
      <c r="H97" s="456">
        <f>('MVLP INPUT'!$K21*'MVLP INPUT'!$J93)</f>
        <v>0</v>
      </c>
      <c r="I97" s="456">
        <f>'MVLP INPUT'!I69*'MVLP INPUT'!$L21</f>
        <v>0</v>
      </c>
      <c r="J97" s="456">
        <f>'MVLP INPUT'!J69*'MVLP INPUT'!M21</f>
        <v>0</v>
      </c>
      <c r="K97" s="456">
        <f>'MVLP INPUT'!K69*'MVLP INPUT'!N21</f>
        <v>0</v>
      </c>
      <c r="L97" s="76"/>
      <c r="M97" s="76"/>
      <c r="N97" s="76"/>
      <c r="O97" s="76"/>
      <c r="P97" s="76"/>
    </row>
    <row r="98" spans="2:17" ht="25" customHeight="1">
      <c r="B98" s="15" t="s">
        <v>576</v>
      </c>
      <c r="C98" s="456">
        <f>'MVLP INPUT'!E46</f>
        <v>0</v>
      </c>
      <c r="D98" s="456">
        <f>'MVLP INPUT'!G46</f>
        <v>0</v>
      </c>
      <c r="E98" s="456">
        <f>'MVLP INPUT'!F46</f>
        <v>16949.152542372882</v>
      </c>
      <c r="F98" s="456">
        <f>('MVLP INPUT'!$I22*'MVLP INPUT'!$H94)</f>
        <v>0</v>
      </c>
      <c r="G98" s="456">
        <f>('MVLP INPUT'!$J22*'MVLP INPUT'!$I94)</f>
        <v>0</v>
      </c>
      <c r="H98" s="456">
        <f>('MVLP INPUT'!$K22*'MVLP INPUT'!$J94)</f>
        <v>0</v>
      </c>
      <c r="I98" s="456">
        <f>'MVLP INPUT'!I70*'MVLP INPUT'!$L22</f>
        <v>0</v>
      </c>
      <c r="J98" s="456">
        <f>'MVLP INPUT'!J70*'MVLP INPUT'!M22</f>
        <v>0</v>
      </c>
      <c r="K98" s="456">
        <f>'MVLP INPUT'!K70*'MVLP INPUT'!N22</f>
        <v>0</v>
      </c>
      <c r="L98" s="76"/>
      <c r="M98" s="76"/>
      <c r="N98" s="76"/>
      <c r="O98" s="76"/>
      <c r="P98" s="76"/>
    </row>
    <row r="99" spans="2:17" ht="25" customHeight="1">
      <c r="B99" s="15" t="s">
        <v>577</v>
      </c>
      <c r="C99" s="456">
        <f>'MVLP INPUT'!E47</f>
        <v>0</v>
      </c>
      <c r="D99" s="456">
        <f>'MVLP INPUT'!G47</f>
        <v>0</v>
      </c>
      <c r="E99" s="456">
        <f>'MVLP INPUT'!F47</f>
        <v>423.72881355932208</v>
      </c>
      <c r="F99" s="456">
        <f>('MVLP INPUT'!$I23*'MVLP INPUT'!$H95)</f>
        <v>0</v>
      </c>
      <c r="G99" s="456">
        <f>('MVLP INPUT'!$J23*'MVLP INPUT'!$I95)</f>
        <v>0</v>
      </c>
      <c r="H99" s="456">
        <f>('MVLP INPUT'!$K23*'MVLP INPUT'!$J95)</f>
        <v>0</v>
      </c>
      <c r="I99" s="456">
        <v>0</v>
      </c>
      <c r="J99" s="456">
        <f>'MVLP INPUT'!J71*'MVLP INPUT'!M23</f>
        <v>0</v>
      </c>
      <c r="K99" s="456">
        <f>'MVLP INPUT'!K71*'MVLP INPUT'!N23</f>
        <v>0</v>
      </c>
      <c r="L99" s="76"/>
      <c r="M99" s="76"/>
      <c r="N99" s="76"/>
      <c r="O99" s="76"/>
      <c r="P99" s="76"/>
    </row>
    <row r="100" spans="2:17" ht="25" customHeight="1">
      <c r="B100" s="15" t="s">
        <v>578</v>
      </c>
      <c r="C100" s="456">
        <f>'MVLP INPUT'!E48</f>
        <v>0</v>
      </c>
      <c r="D100" s="456">
        <f>'MVLP INPUT'!G48</f>
        <v>0</v>
      </c>
      <c r="E100" s="456">
        <f>'MVLP INPUT'!F48</f>
        <v>805.08474576271192</v>
      </c>
      <c r="F100" s="456">
        <f>('MVLP INPUT'!$I24*'MVLP INPUT'!$H96)</f>
        <v>0</v>
      </c>
      <c r="G100" s="456">
        <f>('MVLP INPUT'!$J24*'MVLP INPUT'!$I96)</f>
        <v>0</v>
      </c>
      <c r="H100" s="456">
        <f>('MVLP INPUT'!$K24*'MVLP INPUT'!$J96)</f>
        <v>0</v>
      </c>
      <c r="I100" s="456">
        <v>0</v>
      </c>
      <c r="J100" s="456">
        <f>'MVLP INPUT'!J72*'MVLP INPUT'!M24</f>
        <v>0</v>
      </c>
      <c r="K100" s="456">
        <f>'MVLP INPUT'!K72*'MVLP INPUT'!N24</f>
        <v>0</v>
      </c>
      <c r="L100" s="76"/>
      <c r="M100" s="76"/>
      <c r="N100" s="76"/>
      <c r="O100" s="76"/>
      <c r="P100" s="76"/>
    </row>
    <row r="101" spans="2:17" ht="25" customHeight="1">
      <c r="B101" s="15" t="s">
        <v>579</v>
      </c>
      <c r="C101" s="456">
        <f>'MVLP INPUT'!E49</f>
        <v>0</v>
      </c>
      <c r="D101" s="456">
        <f>'MVLP INPUT'!G49</f>
        <v>0</v>
      </c>
      <c r="E101" s="456">
        <f>'MVLP INPUT'!F49</f>
        <v>1525.4237288135594</v>
      </c>
      <c r="F101" s="456">
        <f>('MVLP INPUT'!$I25*'MVLP INPUT'!$H97)</f>
        <v>0</v>
      </c>
      <c r="G101" s="456">
        <f>('MVLP INPUT'!$J25*'MVLP INPUT'!$I97)</f>
        <v>0</v>
      </c>
      <c r="H101" s="456">
        <f>('MVLP INPUT'!$K25*'MVLP INPUT'!$J97)</f>
        <v>0</v>
      </c>
      <c r="I101" s="456">
        <v>0</v>
      </c>
      <c r="J101" s="456">
        <f>'MVLP INPUT'!J73*'MVLP INPUT'!M25</f>
        <v>0</v>
      </c>
      <c r="K101" s="456">
        <f>'MVLP INPUT'!K73*'MVLP INPUT'!N25</f>
        <v>0</v>
      </c>
      <c r="L101" s="76"/>
      <c r="M101" s="76"/>
      <c r="N101" s="76"/>
      <c r="O101" s="76"/>
      <c r="P101" s="76"/>
    </row>
    <row r="102" spans="2:17" ht="25" customHeight="1">
      <c r="B102" s="15" t="s">
        <v>580</v>
      </c>
      <c r="C102" s="456">
        <f>'MVLP INPUT'!E50</f>
        <v>0</v>
      </c>
      <c r="D102" s="456">
        <f>'MVLP INPUT'!G50</f>
        <v>0</v>
      </c>
      <c r="E102" s="456">
        <f>'MVLP INPUT'!F50</f>
        <v>423.72881355932208</v>
      </c>
      <c r="F102" s="456">
        <f>('MVLP INPUT'!$I26*'MVLP INPUT'!$H98)</f>
        <v>0</v>
      </c>
      <c r="G102" s="456">
        <f>('MVLP INPUT'!$J26*'MVLP INPUT'!$I98)</f>
        <v>0</v>
      </c>
      <c r="H102" s="456">
        <f>('MVLP INPUT'!$K26*'MVLP INPUT'!$J98)</f>
        <v>0</v>
      </c>
      <c r="I102" s="456">
        <f>'MVLP INPUT'!I74*'MVLP INPUT'!$L26</f>
        <v>0</v>
      </c>
      <c r="J102" s="456">
        <f>'MVLP INPUT'!J74*'MVLP INPUT'!M26</f>
        <v>0</v>
      </c>
      <c r="K102" s="456">
        <f>'MVLP INPUT'!K74*'MVLP INPUT'!N26</f>
        <v>0</v>
      </c>
      <c r="L102" s="76"/>
      <c r="M102" s="76"/>
      <c r="N102" s="76"/>
      <c r="O102" s="76"/>
      <c r="P102" s="76"/>
    </row>
    <row r="103" spans="2:17" ht="25" customHeight="1">
      <c r="B103" s="15" t="s">
        <v>581</v>
      </c>
      <c r="C103" s="456">
        <f>'MVLP INPUT'!E51</f>
        <v>0</v>
      </c>
      <c r="D103" s="456">
        <f>'MVLP INPUT'!G51</f>
        <v>0</v>
      </c>
      <c r="E103" s="456">
        <f>'MVLP INPUT'!F51</f>
        <v>635.59322033898309</v>
      </c>
      <c r="F103" s="456">
        <f>('MVLP INPUT'!$I27*'MVLP INPUT'!$H99)</f>
        <v>0</v>
      </c>
      <c r="G103" s="456">
        <f>('MVLP INPUT'!$J27*'MVLP INPUT'!$I99)</f>
        <v>0</v>
      </c>
      <c r="H103" s="456">
        <f>('MVLP INPUT'!$K27*'MVLP INPUT'!$J99)</f>
        <v>0</v>
      </c>
      <c r="I103" s="456">
        <f>'MVLP INPUT'!I75*'MVLP INPUT'!$L27</f>
        <v>0</v>
      </c>
      <c r="J103" s="456">
        <f>'MVLP INPUT'!J75*'MVLP INPUT'!M27</f>
        <v>0</v>
      </c>
      <c r="K103" s="456">
        <f>'MVLP INPUT'!K75*'MVLP INPUT'!N27</f>
        <v>0</v>
      </c>
      <c r="L103" s="76"/>
      <c r="M103" s="76"/>
      <c r="N103" s="76"/>
      <c r="O103" s="76"/>
      <c r="P103" s="76"/>
    </row>
    <row r="104" spans="2:17" ht="25" customHeight="1">
      <c r="B104" s="15" t="s">
        <v>582</v>
      </c>
      <c r="C104" s="456">
        <f>'MVLP INPUT'!E52</f>
        <v>0</v>
      </c>
      <c r="D104" s="456">
        <f>'MVLP INPUT'!G52</f>
        <v>0</v>
      </c>
      <c r="E104" s="456">
        <f>'MVLP INPUT'!F52</f>
        <v>2288.1355932203392</v>
      </c>
      <c r="F104" s="456">
        <f>('MVLP INPUT'!$I28*'MVLP INPUT'!$H100)</f>
        <v>0</v>
      </c>
      <c r="G104" s="456">
        <f>('MVLP INPUT'!$J28*'MVLP INPUT'!$I100)</f>
        <v>0</v>
      </c>
      <c r="H104" s="456">
        <f>('MVLP INPUT'!$K28*'MVLP INPUT'!$J100)</f>
        <v>0</v>
      </c>
      <c r="I104" s="456">
        <f>'MVLP INPUT'!I76*'MVLP INPUT'!$L28</f>
        <v>0</v>
      </c>
      <c r="J104" s="456">
        <f>'MVLP INPUT'!J76*'MVLP INPUT'!M28</f>
        <v>0</v>
      </c>
      <c r="K104" s="456">
        <f>'MVLP INPUT'!K76*'MVLP INPUT'!N28</f>
        <v>0</v>
      </c>
    </row>
    <row r="106" spans="2:17" ht="25" customHeight="1">
      <c r="B106" s="694" t="s">
        <v>205</v>
      </c>
      <c r="C106" s="694"/>
      <c r="D106" s="694"/>
      <c r="E106" s="694"/>
      <c r="F106" s="694"/>
      <c r="G106" s="694"/>
      <c r="H106" s="694"/>
      <c r="I106" s="694"/>
      <c r="J106" s="694"/>
      <c r="K106" s="694"/>
      <c r="L106" s="58"/>
      <c r="M106" s="58"/>
    </row>
    <row r="107" spans="2:17" ht="25" customHeight="1">
      <c r="B107" s="71"/>
      <c r="C107" s="72"/>
      <c r="D107" s="72"/>
      <c r="E107" s="72"/>
      <c r="F107" s="72"/>
    </row>
    <row r="108" spans="2:17" ht="50.15" customHeight="1">
      <c r="B108" s="60" t="s">
        <v>124</v>
      </c>
      <c r="C108" s="61" t="s">
        <v>206</v>
      </c>
      <c r="D108" s="61" t="s">
        <v>115</v>
      </c>
      <c r="E108" s="60" t="s">
        <v>207</v>
      </c>
      <c r="F108" s="60" t="s">
        <v>116</v>
      </c>
      <c r="G108" s="60" t="s">
        <v>117</v>
      </c>
      <c r="H108" s="60" t="s">
        <v>118</v>
      </c>
      <c r="I108" s="60" t="s">
        <v>203</v>
      </c>
      <c r="J108" s="60" t="s">
        <v>131</v>
      </c>
      <c r="K108" s="60" t="s">
        <v>204</v>
      </c>
      <c r="N108" s="20"/>
      <c r="O108" s="20"/>
      <c r="P108" s="20"/>
      <c r="Q108" s="55"/>
    </row>
    <row r="110" spans="2:17" ht="25" customHeight="1">
      <c r="B110" s="79" t="str">
        <f t="shared" ref="B110:B115" si="40">B86</f>
        <v>MVLP1</v>
      </c>
      <c r="C110" s="456">
        <f>'MVLP INPUT'!E106</f>
        <v>2250</v>
      </c>
      <c r="D110" s="456">
        <f>'MVLP INPUT'!F106</f>
        <v>0</v>
      </c>
      <c r="E110" s="450">
        <f ca="1">(C62*'MVLP INPUT'!J106)+('MVLP DASHBOARD'!D62*'MVLP INPUT'!K106)+('MVLP DASHBOARD'!E62*'MVLP INPUT'!L106)+('MVLP DASHBOARD'!F62*'MVLP INPUT'!J106)+('MVLP DASHBOARD'!G62*'MVLP INPUT'!K106)+('MVLP DASHBOARD'!H62*'MVLP INPUT'!L106)</f>
        <v>192.7970338983051</v>
      </c>
      <c r="F110" s="456">
        <f>('MVLP INPUT'!G106*'MVLP INPUT'!H82)</f>
        <v>0</v>
      </c>
      <c r="G110" s="456">
        <f>('MVLP INPUT'!H106*'MVLP INPUT'!I82)</f>
        <v>0</v>
      </c>
      <c r="H110" s="456">
        <f>'MVLP INPUT'!I106*'MVLP INPUT'!J82</f>
        <v>0</v>
      </c>
      <c r="I110" s="456">
        <f ca="1">'MVLP INPUT'!I58*'MVLP INPUT'!J106</f>
        <v>0</v>
      </c>
      <c r="J110" s="456">
        <f>'MVLP INPUT'!J58*'MVLP INPUT'!K106</f>
        <v>0</v>
      </c>
      <c r="K110" s="456">
        <f ca="1">'MVLP INPUT'!K58*'MVLP INPUT'!L106</f>
        <v>0</v>
      </c>
      <c r="N110" s="76"/>
      <c r="O110" s="76"/>
      <c r="P110" s="76"/>
    </row>
    <row r="111" spans="2:17" ht="25" customHeight="1">
      <c r="B111" s="80" t="str">
        <f t="shared" si="40"/>
        <v>MVLP2</v>
      </c>
      <c r="C111" s="456">
        <f>'MVLP INPUT'!E107</f>
        <v>2250</v>
      </c>
      <c r="D111" s="456">
        <f>'MVLP INPUT'!F107</f>
        <v>0</v>
      </c>
      <c r="E111" s="450">
        <f ca="1">(C63*'MVLP INPUT'!J107)+('MVLP DASHBOARD'!D63*'MVLP INPUT'!K107)+('MVLP DASHBOARD'!E63*'MVLP INPUT'!L107)+('MVLP DASHBOARD'!F63*'MVLP INPUT'!J107)+('MVLP DASHBOARD'!G63*'MVLP INPUT'!K107)+('MVLP DASHBOARD'!H63*'MVLP INPUT'!L107)</f>
        <v>1225.6792372881357</v>
      </c>
      <c r="F111" s="456">
        <f>('MVLP INPUT'!G107*'MVLP INPUT'!H83)</f>
        <v>0</v>
      </c>
      <c r="G111" s="456">
        <f>('MVLP INPUT'!H107*'MVLP INPUT'!I83)</f>
        <v>0</v>
      </c>
      <c r="H111" s="456">
        <f>'MVLP INPUT'!I107*'MVLP INPUT'!J83</f>
        <v>0</v>
      </c>
      <c r="I111" s="456">
        <f ca="1">'MVLP INPUT'!I59*'MVLP INPUT'!J107</f>
        <v>0</v>
      </c>
      <c r="J111" s="456">
        <f>'MVLP INPUT'!J59*'MVLP INPUT'!K107</f>
        <v>0</v>
      </c>
      <c r="K111" s="456">
        <f ca="1">'MVLP INPUT'!K59*'MVLP INPUT'!L107</f>
        <v>0</v>
      </c>
      <c r="N111" s="76"/>
      <c r="O111" s="76"/>
      <c r="P111" s="76"/>
    </row>
    <row r="112" spans="2:17" ht="25" customHeight="1">
      <c r="B112" s="80" t="str">
        <f t="shared" si="40"/>
        <v>MVLP3</v>
      </c>
      <c r="C112" s="456">
        <f>'MVLP INPUT'!E108</f>
        <v>2250</v>
      </c>
      <c r="D112" s="456">
        <f>'MVLP INPUT'!F108</f>
        <v>0</v>
      </c>
      <c r="E112" s="450">
        <f ca="1">(C64*'MVLP INPUT'!J108)+('MVLP DASHBOARD'!D64*'MVLP INPUT'!K108)+('MVLP DASHBOARD'!E64*'MVLP INPUT'!L108)+('MVLP DASHBOARD'!F64*'MVLP INPUT'!J108)+('MVLP DASHBOARD'!G64*'MVLP INPUT'!K108)+('MVLP DASHBOARD'!H64*'MVLP INPUT'!L108)</f>
        <v>2489.49279661017</v>
      </c>
      <c r="F112" s="456">
        <f>('MVLP INPUT'!G108*'MVLP INPUT'!H84)</f>
        <v>0</v>
      </c>
      <c r="G112" s="456">
        <f>('MVLP INPUT'!H108*'MVLP INPUT'!I84)</f>
        <v>0</v>
      </c>
      <c r="H112" s="456">
        <f>'MVLP INPUT'!I108*'MVLP INPUT'!J84</f>
        <v>0</v>
      </c>
      <c r="I112" s="456">
        <f ca="1">'MVLP INPUT'!I60*'MVLP INPUT'!J108</f>
        <v>0</v>
      </c>
      <c r="J112" s="456">
        <f>'MVLP INPUT'!J60*'MVLP INPUT'!K108</f>
        <v>0</v>
      </c>
      <c r="K112" s="456">
        <f ca="1">'MVLP INPUT'!K60*'MVLP INPUT'!L108</f>
        <v>0</v>
      </c>
      <c r="N112" s="76"/>
      <c r="O112" s="76"/>
      <c r="P112" s="76"/>
    </row>
    <row r="113" spans="2:16" ht="25" customHeight="1">
      <c r="B113" s="80" t="str">
        <f t="shared" si="40"/>
        <v>MVLP4</v>
      </c>
      <c r="C113" s="456">
        <f>'MVLP INPUT'!E109</f>
        <v>2250</v>
      </c>
      <c r="D113" s="456">
        <f>'MVLP INPUT'!F109</f>
        <v>0</v>
      </c>
      <c r="E113" s="450">
        <f ca="1">(C65*'MVLP INPUT'!J109)+('MVLP DASHBOARD'!D65*'MVLP INPUT'!K109)+('MVLP DASHBOARD'!E65*'MVLP INPUT'!L109)+('MVLP DASHBOARD'!F65*'MVLP INPUT'!J109)+('MVLP DASHBOARD'!G65*'MVLP INPUT'!K109)+('MVLP DASHBOARD'!H65*'MVLP INPUT'!L109)</f>
        <v>5740.6792372881364</v>
      </c>
      <c r="F113" s="456">
        <f>('MVLP INPUT'!G109*'MVLP INPUT'!H85)</f>
        <v>0</v>
      </c>
      <c r="G113" s="456">
        <f>('MVLP INPUT'!H109*'MVLP INPUT'!I85)</f>
        <v>0</v>
      </c>
      <c r="H113" s="456">
        <f>'MVLP INPUT'!I109*'MVLP INPUT'!J85</f>
        <v>0</v>
      </c>
      <c r="I113" s="456">
        <f ca="1">'MVLP INPUT'!I61*'MVLP INPUT'!J109</f>
        <v>0</v>
      </c>
      <c r="J113" s="456">
        <f>'MVLP INPUT'!J61*'MVLP INPUT'!K109</f>
        <v>0</v>
      </c>
      <c r="K113" s="456">
        <f ca="1">'MVLP INPUT'!K61*'MVLP INPUT'!L109</f>
        <v>0</v>
      </c>
      <c r="N113" s="76"/>
      <c r="O113" s="76"/>
      <c r="P113" s="76"/>
    </row>
    <row r="114" spans="2:16" ht="25" customHeight="1">
      <c r="B114" s="80" t="str">
        <f t="shared" si="40"/>
        <v>MVLP5</v>
      </c>
      <c r="C114" s="456">
        <f>'MVLP INPUT'!E110</f>
        <v>2250</v>
      </c>
      <c r="D114" s="456">
        <f>'MVLP INPUT'!F110</f>
        <v>0</v>
      </c>
      <c r="E114" s="450">
        <f ca="1">(C66*'MVLP INPUT'!J110)+('MVLP DASHBOARD'!D66*'MVLP INPUT'!K110)+('MVLP DASHBOARD'!E66*'MVLP INPUT'!L110)+('MVLP DASHBOARD'!F66*'MVLP INPUT'!J110)+('MVLP DASHBOARD'!G66*'MVLP INPUT'!K110)+('MVLP DASHBOARD'!H66*'MVLP INPUT'!L110)</f>
        <v>9906.1029661016946</v>
      </c>
      <c r="F114" s="456">
        <f>('MVLP INPUT'!G110*'MVLP INPUT'!H86)</f>
        <v>0</v>
      </c>
      <c r="G114" s="456">
        <f>('MVLP INPUT'!H110*'MVLP INPUT'!I86)</f>
        <v>0</v>
      </c>
      <c r="H114" s="456">
        <f>'MVLP INPUT'!I110*'MVLP INPUT'!J86</f>
        <v>0</v>
      </c>
      <c r="I114" s="456">
        <f ca="1">'MVLP INPUT'!I62*'MVLP INPUT'!J110</f>
        <v>0</v>
      </c>
      <c r="J114" s="456">
        <f>'MVLP INPUT'!J62*'MVLP INPUT'!K110</f>
        <v>0</v>
      </c>
      <c r="K114" s="456">
        <f ca="1">'MVLP INPUT'!K62*'MVLP INPUT'!L110</f>
        <v>0</v>
      </c>
      <c r="N114" s="76"/>
      <c r="O114" s="76"/>
      <c r="P114" s="76"/>
    </row>
    <row r="115" spans="2:16" ht="25" customHeight="1">
      <c r="B115" s="80" t="str">
        <f t="shared" si="40"/>
        <v>MVLP6</v>
      </c>
      <c r="C115" s="456">
        <f>'MVLP INPUT'!E111</f>
        <v>2250</v>
      </c>
      <c r="D115" s="456">
        <f>'MVLP INPUT'!F111</f>
        <v>0</v>
      </c>
      <c r="E115" s="450">
        <f ca="1">(C67*'MVLP INPUT'!J111)+('MVLP DASHBOARD'!D67*'MVLP INPUT'!K111)+('MVLP DASHBOARD'!E67*'MVLP INPUT'!L111)+('MVLP DASHBOARD'!F67*'MVLP INPUT'!J111)+('MVLP DASHBOARD'!G67*'MVLP INPUT'!K111)+('MVLP DASHBOARD'!H67*'MVLP INPUT'!L111)</f>
        <v>17230.512711864405</v>
      </c>
      <c r="F115" s="456">
        <f>('MVLP INPUT'!G111*'MVLP INPUT'!H87)</f>
        <v>0</v>
      </c>
      <c r="G115" s="456">
        <f>('MVLP INPUT'!H111*'MVLP INPUT'!I87)</f>
        <v>0</v>
      </c>
      <c r="H115" s="456">
        <f>'MVLP INPUT'!I111*'MVLP INPUT'!J87</f>
        <v>0</v>
      </c>
      <c r="I115" s="456">
        <f ca="1">'MVLP INPUT'!I63*'MVLP INPUT'!J111</f>
        <v>0</v>
      </c>
      <c r="J115" s="456">
        <f>'MVLP INPUT'!J63*'MVLP INPUT'!K111</f>
        <v>0</v>
      </c>
      <c r="K115" s="456">
        <f ca="1">'MVLP INPUT'!K63*'MVLP INPUT'!L111</f>
        <v>0</v>
      </c>
      <c r="N115" s="76"/>
      <c r="O115" s="76"/>
      <c r="P115" s="76"/>
    </row>
    <row r="116" spans="2:16" ht="25" customHeight="1">
      <c r="B116" s="15" t="s">
        <v>552</v>
      </c>
      <c r="C116" s="456">
        <v>0</v>
      </c>
      <c r="D116" s="456">
        <f>'MVLP INPUT'!F112</f>
        <v>0</v>
      </c>
      <c r="E116" s="450">
        <f ca="1">(C68*'MVLP INPUT'!J112)+('MVLP DASHBOARD'!D68*'MVLP INPUT'!K112)+('MVLP DASHBOARD'!E68*'MVLP INPUT'!L112)+('MVLP DASHBOARD'!F68*'MVLP INPUT'!J112)+('MVLP DASHBOARD'!G68*'MVLP INPUT'!K112)+('MVLP DASHBOARD'!H68*'MVLP INPUT'!L112)</f>
        <v>203.38983050847457</v>
      </c>
      <c r="F116" s="456">
        <f>('MVLP INPUT'!G112*'MVLP INPUT'!H88)</f>
        <v>0</v>
      </c>
      <c r="G116" s="456">
        <f>('MVLP INPUT'!H112*'MVLP INPUT'!I88)</f>
        <v>0</v>
      </c>
      <c r="H116" s="456">
        <f>'MVLP INPUT'!I112*'MVLP INPUT'!J88</f>
        <v>0</v>
      </c>
      <c r="I116" s="456">
        <f ca="1">'MVLP INPUT'!I64*'MVLP INPUT'!J112</f>
        <v>0</v>
      </c>
      <c r="J116" s="456">
        <f>'MVLP INPUT'!J64*'MVLP INPUT'!K112</f>
        <v>0</v>
      </c>
      <c r="K116" s="456">
        <f ca="1">'MVLP INPUT'!K64*'MVLP INPUT'!L112</f>
        <v>0</v>
      </c>
      <c r="N116" s="76"/>
      <c r="O116" s="76"/>
      <c r="P116" s="76"/>
    </row>
    <row r="117" spans="2:16" ht="25" customHeight="1">
      <c r="B117" s="15" t="s">
        <v>553</v>
      </c>
      <c r="C117" s="456">
        <v>0</v>
      </c>
      <c r="D117" s="456">
        <f>'MVLP INPUT'!F113</f>
        <v>0</v>
      </c>
      <c r="E117" s="450">
        <f ca="1">(C69*'MVLP INPUT'!J113)+('MVLP DASHBOARD'!D69*'MVLP INPUT'!K113)+('MVLP DASHBOARD'!E69*'MVLP INPUT'!L113)+('MVLP DASHBOARD'!F69*'MVLP INPUT'!J113)+('MVLP DASHBOARD'!G69*'MVLP INPUT'!K113)+('MVLP DASHBOARD'!H69*'MVLP INPUT'!L113)</f>
        <v>508.47457627118644</v>
      </c>
      <c r="F117" s="456">
        <f>('MVLP INPUT'!G113*'MVLP INPUT'!H89)</f>
        <v>0</v>
      </c>
      <c r="G117" s="456">
        <f>('MVLP INPUT'!H113*'MVLP INPUT'!I89)</f>
        <v>0</v>
      </c>
      <c r="H117" s="456">
        <f>'MVLP INPUT'!I113*'MVLP INPUT'!J89</f>
        <v>0</v>
      </c>
      <c r="I117" s="456">
        <f ca="1">'MVLP INPUT'!I65*'MVLP INPUT'!J113</f>
        <v>0</v>
      </c>
      <c r="J117" s="456">
        <f>'MVLP INPUT'!J65*'MVLP INPUT'!K113</f>
        <v>0</v>
      </c>
      <c r="K117" s="456">
        <f ca="1">'MVLP INPUT'!K65*'MVLP INPUT'!L113</f>
        <v>0</v>
      </c>
      <c r="N117" s="76"/>
      <c r="O117" s="76"/>
      <c r="P117" s="76"/>
    </row>
    <row r="118" spans="2:16" ht="25" customHeight="1">
      <c r="B118" s="15" t="s">
        <v>554</v>
      </c>
      <c r="C118" s="456">
        <v>0</v>
      </c>
      <c r="D118" s="456">
        <f>'MVLP INPUT'!F114</f>
        <v>0</v>
      </c>
      <c r="E118" s="450">
        <f ca="1">(C70*'MVLP INPUT'!J114)+('MVLP DASHBOARD'!D70*'MVLP INPUT'!K114)+('MVLP DASHBOARD'!E70*'MVLP INPUT'!L114)+('MVLP DASHBOARD'!F70*'MVLP INPUT'!J114)+('MVLP DASHBOARD'!G70*'MVLP INPUT'!K114)+('MVLP DASHBOARD'!H70*'MVLP INPUT'!L114)</f>
        <v>1220.3389830508474</v>
      </c>
      <c r="F118" s="456">
        <f>('MVLP INPUT'!G114*'MVLP INPUT'!H90)</f>
        <v>0</v>
      </c>
      <c r="G118" s="456">
        <f>('MVLP INPUT'!H114*'MVLP INPUT'!I90)</f>
        <v>0</v>
      </c>
      <c r="H118" s="456">
        <f>'MVLP INPUT'!I114*'MVLP INPUT'!J90</f>
        <v>0</v>
      </c>
      <c r="I118" s="456">
        <f ca="1">'MVLP INPUT'!I66*'MVLP INPUT'!J114</f>
        <v>0</v>
      </c>
      <c r="J118" s="456">
        <f>'MVLP INPUT'!J66*'MVLP INPUT'!K114</f>
        <v>0</v>
      </c>
      <c r="K118" s="456">
        <f ca="1">'MVLP INPUT'!K66*'MVLP INPUT'!L114</f>
        <v>0</v>
      </c>
      <c r="N118" s="76"/>
      <c r="O118" s="76"/>
      <c r="P118" s="76"/>
    </row>
    <row r="119" spans="2:16" ht="25" customHeight="1">
      <c r="B119" s="18" t="s">
        <v>555</v>
      </c>
      <c r="C119" s="456">
        <v>0</v>
      </c>
      <c r="D119" s="456">
        <f>'MVLP INPUT'!F115</f>
        <v>0</v>
      </c>
      <c r="E119" s="450">
        <f ca="1">(C71*'MVLP INPUT'!J115)+('MVLP DASHBOARD'!D71*'MVLP INPUT'!K115)+('MVLP DASHBOARD'!E71*'MVLP INPUT'!L115)+('MVLP DASHBOARD'!F71*'MVLP INPUT'!J115)+('MVLP DASHBOARD'!G71*'MVLP INPUT'!K115)+('MVLP DASHBOARD'!H71*'MVLP INPUT'!L115)</f>
        <v>2542.3728813559319</v>
      </c>
      <c r="F119" s="456">
        <f>('MVLP INPUT'!G115*'MVLP INPUT'!H91)</f>
        <v>0</v>
      </c>
      <c r="G119" s="456">
        <f>('MVLP INPUT'!H115*'MVLP INPUT'!I91)</f>
        <v>0</v>
      </c>
      <c r="H119" s="456">
        <f>'MVLP INPUT'!I115*'MVLP INPUT'!J91</f>
        <v>0</v>
      </c>
      <c r="I119" s="456">
        <f ca="1">'MVLP INPUT'!I67*'MVLP INPUT'!J115</f>
        <v>0</v>
      </c>
      <c r="J119" s="456">
        <f>'MVLP INPUT'!J67*'MVLP INPUT'!K115</f>
        <v>0</v>
      </c>
      <c r="K119" s="456">
        <f ca="1">'MVLP INPUT'!K67*'MVLP INPUT'!L115</f>
        <v>0</v>
      </c>
      <c r="N119" s="76"/>
      <c r="O119" s="76"/>
      <c r="P119" s="76"/>
    </row>
    <row r="120" spans="2:16" ht="25" customHeight="1">
      <c r="B120" s="15" t="s">
        <v>574</v>
      </c>
      <c r="C120" s="456">
        <v>0</v>
      </c>
      <c r="D120" s="456">
        <f>'MVLP INPUT'!F116</f>
        <v>0</v>
      </c>
      <c r="E120" s="450">
        <f ca="1">(C72*'MVLP INPUT'!J116)+('MVLP DASHBOARD'!D72*'MVLP INPUT'!K116)+('MVLP DASHBOARD'!E72*'MVLP INPUT'!L116)+('MVLP DASHBOARD'!F72*'MVLP INPUT'!J116)+('MVLP DASHBOARD'!G72*'MVLP INPUT'!K116)+('MVLP DASHBOARD'!H72*'MVLP INPUT'!L116)</f>
        <v>5084.7457627118638</v>
      </c>
      <c r="F120" s="456">
        <f>('MVLP INPUT'!G116*'MVLP INPUT'!H92)</f>
        <v>0</v>
      </c>
      <c r="G120" s="456">
        <f>('MVLP INPUT'!H116*'MVLP INPUT'!I92)</f>
        <v>0</v>
      </c>
      <c r="H120" s="456">
        <f>'MVLP INPUT'!I116*'MVLP INPUT'!J92</f>
        <v>0</v>
      </c>
      <c r="I120" s="456">
        <f ca="1">'MVLP INPUT'!I68*'MVLP INPUT'!J116</f>
        <v>0</v>
      </c>
      <c r="J120" s="456">
        <f>'MVLP INPUT'!J68*'MVLP INPUT'!K116</f>
        <v>0</v>
      </c>
      <c r="K120" s="456">
        <f ca="1">'MVLP INPUT'!K68*'MVLP INPUT'!L116</f>
        <v>0</v>
      </c>
    </row>
    <row r="121" spans="2:16" ht="25" customHeight="1">
      <c r="B121" s="15" t="s">
        <v>575</v>
      </c>
      <c r="C121" s="456">
        <v>0</v>
      </c>
      <c r="D121" s="456">
        <f>'MVLP INPUT'!F117</f>
        <v>0</v>
      </c>
      <c r="E121" s="450">
        <f ca="1">(C73*'MVLP INPUT'!J117)+('MVLP DASHBOARD'!D73*'MVLP INPUT'!K117)+('MVLP DASHBOARD'!E73*'MVLP INPUT'!L117)+('MVLP DASHBOARD'!F73*'MVLP INPUT'!J117)+('MVLP DASHBOARD'!G73*'MVLP INPUT'!K117)+('MVLP DASHBOARD'!H73*'MVLP INPUT'!L117)</f>
        <v>8330.8474576271183</v>
      </c>
      <c r="F121" s="456">
        <f>('MVLP INPUT'!G117*'MVLP INPUT'!H93)</f>
        <v>0</v>
      </c>
      <c r="G121" s="456">
        <f>('MVLP INPUT'!H117*'MVLP INPUT'!I93)</f>
        <v>0</v>
      </c>
      <c r="H121" s="456">
        <f>'MVLP INPUT'!I117*'MVLP INPUT'!J93</f>
        <v>0</v>
      </c>
      <c r="I121" s="456">
        <f ca="1">'MVLP INPUT'!I69*'MVLP INPUT'!J117</f>
        <v>0</v>
      </c>
      <c r="J121" s="456">
        <f>'MVLP INPUT'!J69*'MVLP INPUT'!K117</f>
        <v>0</v>
      </c>
      <c r="K121" s="456">
        <f ca="1">'MVLP INPUT'!K69*'MVLP INPUT'!L117</f>
        <v>0</v>
      </c>
    </row>
    <row r="122" spans="2:16" ht="25" customHeight="1">
      <c r="B122" s="15" t="s">
        <v>576</v>
      </c>
      <c r="C122" s="456">
        <v>0</v>
      </c>
      <c r="D122" s="456">
        <f>'MVLP INPUT'!F118</f>
        <v>0</v>
      </c>
      <c r="E122" s="450">
        <f ca="1">(C74*'MVLP INPUT'!J118)+('MVLP DASHBOARD'!D74*'MVLP INPUT'!K118)+('MVLP DASHBOARD'!E74*'MVLP INPUT'!L118)+('MVLP DASHBOARD'!F74*'MVLP INPUT'!J118)+('MVLP DASHBOARD'!G74*'MVLP INPUT'!K118)+('MVLP DASHBOARD'!H74*'MVLP INPUT'!L118)</f>
        <v>12496.271186440677</v>
      </c>
      <c r="F122" s="456">
        <f>('MVLP INPUT'!G118*'MVLP INPUT'!H94)</f>
        <v>0</v>
      </c>
      <c r="G122" s="456">
        <f>('MVLP INPUT'!H118*'MVLP INPUT'!I94)</f>
        <v>0</v>
      </c>
      <c r="H122" s="456">
        <f>'MVLP INPUT'!I118*'MVLP INPUT'!J94</f>
        <v>0</v>
      </c>
      <c r="I122" s="456">
        <f ca="1">'MVLP INPUT'!I70*'MVLP INPUT'!J118</f>
        <v>0</v>
      </c>
      <c r="J122" s="456">
        <f>'MVLP INPUT'!J70*'MVLP INPUT'!K118</f>
        <v>0</v>
      </c>
      <c r="K122" s="456">
        <f ca="1">'MVLP INPUT'!K70*'MVLP INPUT'!L118</f>
        <v>0</v>
      </c>
    </row>
    <row r="123" spans="2:16" ht="25" customHeight="1">
      <c r="B123" s="15" t="s">
        <v>577</v>
      </c>
      <c r="C123" s="456">
        <v>0</v>
      </c>
      <c r="D123" s="456">
        <f>'MVLP INPUT'!F119</f>
        <v>0</v>
      </c>
      <c r="E123" s="450">
        <f ca="1">(C75*'MVLP INPUT'!J119)+('MVLP DASHBOARD'!D75*'MVLP INPUT'!K119)+('MVLP DASHBOARD'!E75*'MVLP INPUT'!L119)+('MVLP DASHBOARD'!F75*'MVLP INPUT'!J119)+('MVLP DASHBOARD'!G75*'MVLP INPUT'!K119)+('MVLP DASHBOARD'!H75*'MVLP INPUT'!L119)</f>
        <v>254.23728813559347</v>
      </c>
      <c r="F123" s="456">
        <f>('MVLP INPUT'!G119*'MVLP INPUT'!H95)</f>
        <v>0</v>
      </c>
      <c r="G123" s="456">
        <f>('MVLP INPUT'!H119*'MVLP INPUT'!I95)</f>
        <v>0</v>
      </c>
      <c r="H123" s="456">
        <f>'MVLP INPUT'!I119*'MVLP INPUT'!J95</f>
        <v>0</v>
      </c>
      <c r="I123" s="456">
        <v>0</v>
      </c>
      <c r="J123" s="456">
        <f>'MVLP INPUT'!J71*'MVLP INPUT'!K119</f>
        <v>0</v>
      </c>
      <c r="K123" s="456">
        <f ca="1">'MVLP INPUT'!K71*'MVLP INPUT'!L119</f>
        <v>0</v>
      </c>
    </row>
    <row r="124" spans="2:16" ht="25" customHeight="1">
      <c r="B124" s="15" t="s">
        <v>578</v>
      </c>
      <c r="C124" s="456">
        <v>0</v>
      </c>
      <c r="D124" s="456">
        <f>'MVLP INPUT'!F120</f>
        <v>0</v>
      </c>
      <c r="E124" s="450">
        <f ca="1">(C76*'MVLP INPUT'!J120)+('MVLP DASHBOARD'!D76*'MVLP INPUT'!K120)+('MVLP DASHBOARD'!E76*'MVLP INPUT'!L120)+('MVLP DASHBOARD'!F76*'MVLP INPUT'!J120)+('MVLP DASHBOARD'!G76*'MVLP INPUT'!K120)+('MVLP DASHBOARD'!H76*'MVLP INPUT'!L120)</f>
        <v>508.47457627118695</v>
      </c>
      <c r="F124" s="456">
        <f>('MVLP INPUT'!G120*'MVLP INPUT'!H96)</f>
        <v>0</v>
      </c>
      <c r="G124" s="456">
        <f>('MVLP INPUT'!H120*'MVLP INPUT'!I96)</f>
        <v>0</v>
      </c>
      <c r="H124" s="456">
        <f>'MVLP INPUT'!I120*'MVLP INPUT'!J96</f>
        <v>0</v>
      </c>
      <c r="I124" s="456">
        <v>0</v>
      </c>
      <c r="J124" s="456">
        <f>'MVLP INPUT'!J72*'MVLP INPUT'!K120</f>
        <v>0</v>
      </c>
      <c r="K124" s="456">
        <f ca="1">'MVLP INPUT'!K72*'MVLP INPUT'!L120</f>
        <v>0</v>
      </c>
    </row>
    <row r="125" spans="2:16" ht="25" customHeight="1">
      <c r="B125" s="15" t="s">
        <v>579</v>
      </c>
      <c r="C125" s="456">
        <v>0</v>
      </c>
      <c r="D125" s="456">
        <f>'MVLP INPUT'!F121</f>
        <v>0</v>
      </c>
      <c r="E125" s="450">
        <f ca="1">(C77*'MVLP INPUT'!J121)+('MVLP DASHBOARD'!D77*'MVLP INPUT'!K121)+('MVLP DASHBOARD'!E77*'MVLP INPUT'!L121)+('MVLP DASHBOARD'!F77*'MVLP INPUT'!J121)+('MVLP DASHBOARD'!G77*'MVLP INPUT'!K121)+('MVLP DASHBOARD'!H77*'MVLP INPUT'!L121)</f>
        <v>1016.9491525423739</v>
      </c>
      <c r="F125" s="456">
        <f>('MVLP INPUT'!G121*'MVLP INPUT'!H97)</f>
        <v>0</v>
      </c>
      <c r="G125" s="456">
        <f>('MVLP INPUT'!H121*'MVLP INPUT'!I97)</f>
        <v>0</v>
      </c>
      <c r="H125" s="456">
        <f>'MVLP INPUT'!I121*'MVLP INPUT'!J97</f>
        <v>0</v>
      </c>
      <c r="I125" s="456">
        <v>0</v>
      </c>
      <c r="J125" s="456">
        <f>'MVLP INPUT'!J73*'MVLP INPUT'!K121</f>
        <v>0</v>
      </c>
      <c r="K125" s="456">
        <f ca="1">'MVLP INPUT'!K73*'MVLP INPUT'!L121</f>
        <v>0</v>
      </c>
    </row>
    <row r="126" spans="2:16" ht="25" customHeight="1">
      <c r="B126" s="15" t="s">
        <v>580</v>
      </c>
      <c r="C126" s="456">
        <v>0</v>
      </c>
      <c r="D126" s="456">
        <f>'MVLP INPUT'!F122</f>
        <v>0</v>
      </c>
      <c r="E126" s="450">
        <f ca="1">(C78*'MVLP INPUT'!J122)+('MVLP DASHBOARD'!D78*'MVLP INPUT'!K122)+('MVLP DASHBOARD'!E78*'MVLP INPUT'!L122)+('MVLP DASHBOARD'!F78*'MVLP INPUT'!J122)+('MVLP DASHBOARD'!G78*'MVLP INPUT'!K122)+('MVLP DASHBOARD'!H78*'MVLP INPUT'!L122)</f>
        <v>254.24999999999991</v>
      </c>
      <c r="F126" s="456">
        <f>('MVLP INPUT'!G122*'MVLP INPUT'!H98)</f>
        <v>0</v>
      </c>
      <c r="G126" s="456">
        <f>('MVLP INPUT'!H122*'MVLP INPUT'!I98)</f>
        <v>0</v>
      </c>
      <c r="H126" s="456">
        <f>'MVLP INPUT'!I122*'MVLP INPUT'!J98</f>
        <v>0</v>
      </c>
      <c r="I126" s="456">
        <f ca="1">'MVLP INPUT'!I74*'MVLP INPUT'!J122</f>
        <v>0</v>
      </c>
      <c r="J126" s="456">
        <v>0</v>
      </c>
      <c r="K126" s="456">
        <f ca="1">'MVLP INPUT'!K74*'MVLP INPUT'!L122</f>
        <v>0</v>
      </c>
    </row>
    <row r="127" spans="2:16" ht="25" customHeight="1">
      <c r="B127" s="15" t="s">
        <v>581</v>
      </c>
      <c r="C127" s="456">
        <v>0</v>
      </c>
      <c r="D127" s="456">
        <f>'MVLP INPUT'!F123</f>
        <v>0</v>
      </c>
      <c r="E127" s="450">
        <f ca="1">(C79*'MVLP INPUT'!J123)+('MVLP DASHBOARD'!D79*'MVLP INPUT'!K123)+('MVLP DASHBOARD'!E79*'MVLP INPUT'!L123)+('MVLP DASHBOARD'!F79*'MVLP INPUT'!J123)+('MVLP DASHBOARD'!G79*'MVLP INPUT'!K123)+('MVLP DASHBOARD'!H79*'MVLP INPUT'!L123)</f>
        <v>423.74999999999983</v>
      </c>
      <c r="F127" s="456">
        <f>('MVLP INPUT'!G123*'MVLP INPUT'!H99)</f>
        <v>0</v>
      </c>
      <c r="G127" s="456">
        <f>('MVLP INPUT'!H123*'MVLP INPUT'!I99)</f>
        <v>0</v>
      </c>
      <c r="H127" s="456">
        <f>'MVLP INPUT'!I123*'MVLP INPUT'!J99</f>
        <v>0</v>
      </c>
      <c r="I127" s="456">
        <f ca="1">'MVLP INPUT'!I75*'MVLP INPUT'!J123</f>
        <v>0</v>
      </c>
      <c r="J127" s="456">
        <f>'MVLP INPUT'!J75*'MVLP INPUT'!K123</f>
        <v>0</v>
      </c>
      <c r="K127" s="456">
        <f ca="1">'MVLP INPUT'!K75*'MVLP INPUT'!L123</f>
        <v>0</v>
      </c>
    </row>
    <row r="128" spans="2:16" ht="25" customHeight="1">
      <c r="B128" s="15" t="s">
        <v>582</v>
      </c>
      <c r="C128" s="456">
        <v>0</v>
      </c>
      <c r="D128" s="456">
        <f>'MVLP INPUT'!F124</f>
        <v>0</v>
      </c>
      <c r="E128" s="450">
        <f ca="1">(C80*'MVLP INPUT'!J124)+('MVLP DASHBOARD'!D80*'MVLP INPUT'!K124)+('MVLP DASHBOARD'!E80*'MVLP INPUT'!L124)+('MVLP DASHBOARD'!F80*'MVLP INPUT'!J124)+('MVLP DASHBOARD'!G80*'MVLP INPUT'!K124)+('MVLP DASHBOARD'!H80*'MVLP INPUT'!L124)</f>
        <v>1694.9999999999993</v>
      </c>
      <c r="F128" s="456">
        <f>('MVLP INPUT'!G124*'MVLP INPUT'!H100)</f>
        <v>0</v>
      </c>
      <c r="G128" s="456">
        <f>('MVLP INPUT'!H124*'MVLP INPUT'!I100)</f>
        <v>0</v>
      </c>
      <c r="H128" s="456">
        <f>'MVLP INPUT'!I124*'MVLP INPUT'!J100</f>
        <v>0</v>
      </c>
      <c r="I128" s="456">
        <f ca="1">'MVLP INPUT'!I76*'MVLP INPUT'!J124</f>
        <v>0</v>
      </c>
      <c r="J128" s="456">
        <f>'MVLP INPUT'!J76*'MVLP INPUT'!K124</f>
        <v>0</v>
      </c>
      <c r="K128" s="456">
        <f ca="1">'MVLP INPUT'!K76*'MVLP INPUT'!L124</f>
        <v>0</v>
      </c>
    </row>
  </sheetData>
  <mergeCells count="6">
    <mergeCell ref="B106:K106"/>
    <mergeCell ref="B58:I58"/>
    <mergeCell ref="B6:F6"/>
    <mergeCell ref="H6:H30"/>
    <mergeCell ref="B32:I32"/>
    <mergeCell ref="B82:K82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5DC8DF0-58C3-7546-A393-5CBB69F498BD}">
            <xm:f>'BASIC INPUT ASSUMPTIONS'!$D$9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E3D90E38-C7D1-D54A-ABDF-F34844683462}">
            <xm:f>'BASIC INPUT ASSUMPTIONS'!$D$9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F9:F14 F16:F28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F720-221E-BF49-AF1E-49BD057FCD46}">
  <sheetPr>
    <tabColor theme="4" tint="-0.249977111117893"/>
  </sheetPr>
  <dimension ref="B1:N75"/>
  <sheetViews>
    <sheetView topLeftCell="E1" zoomScaleNormal="100" workbookViewId="0">
      <selection activeCell="H3" sqref="H3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9" width="16.765625" style="115" bestFit="1" customWidth="1"/>
    <col min="10" max="10" width="12.3046875" style="115" bestFit="1" customWidth="1"/>
    <col min="11" max="11" width="30.69140625" style="115"/>
    <col min="12" max="12" width="8.53515625" style="115" bestFit="1" customWidth="1"/>
    <col min="13" max="13" width="6.84375" style="115" bestFit="1" customWidth="1"/>
    <col min="14" max="16384" width="30.69140625" style="115"/>
  </cols>
  <sheetData>
    <row r="1" spans="2:14" s="3" customFormat="1" ht="25" customHeight="1"/>
    <row r="2" spans="2:14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14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14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14" s="3" customFormat="1" ht="25" customHeight="1" thickBot="1"/>
    <row r="6" spans="2:14" s="3" customFormat="1" ht="25" customHeight="1">
      <c r="B6" s="692" t="s">
        <v>208</v>
      </c>
      <c r="C6" s="692"/>
      <c r="D6" s="692"/>
      <c r="F6" s="692" t="s">
        <v>209</v>
      </c>
      <c r="G6" s="692"/>
      <c r="I6" s="384" t="s">
        <v>467</v>
      </c>
      <c r="J6" s="385"/>
      <c r="L6" s="384" t="s">
        <v>468</v>
      </c>
      <c r="M6" s="385"/>
    </row>
    <row r="7" spans="2:14" s="3" customFormat="1" ht="25" customHeight="1">
      <c r="I7" s="386">
        <v>44652</v>
      </c>
      <c r="J7" s="387">
        <v>31067</v>
      </c>
      <c r="K7" s="388">
        <f t="shared" ref="K7:K10" si="0">J7/$J$10</f>
        <v>0.62755277244722751</v>
      </c>
      <c r="L7" s="386">
        <v>44652</v>
      </c>
      <c r="M7" s="387">
        <v>2180</v>
      </c>
      <c r="N7" s="388">
        <f t="shared" ref="N7:N18" si="1">M7/$M$14</f>
        <v>0.57855626326963905</v>
      </c>
    </row>
    <row r="8" spans="2:14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f>K16</f>
        <v>0.6907181092818907</v>
      </c>
      <c r="I8" s="386">
        <v>44682</v>
      </c>
      <c r="J8" s="387">
        <v>32978</v>
      </c>
      <c r="K8" s="388">
        <f t="shared" si="0"/>
        <v>0.66615493384506619</v>
      </c>
      <c r="L8" s="386">
        <v>44682</v>
      </c>
      <c r="M8" s="387">
        <v>3675</v>
      </c>
      <c r="N8" s="388">
        <f t="shared" si="1"/>
        <v>0.97531847133757965</v>
      </c>
    </row>
    <row r="9" spans="2:14" s="117" customFormat="1" ht="25" customHeight="1">
      <c r="B9" s="120" t="s">
        <v>212</v>
      </c>
      <c r="C9" s="121">
        <v>1</v>
      </c>
      <c r="F9" s="129" t="s">
        <v>213</v>
      </c>
      <c r="G9" s="130">
        <f t="shared" ref="G9:G10" si="2">K17</f>
        <v>0.61914958085041916</v>
      </c>
      <c r="I9" s="386">
        <v>44713</v>
      </c>
      <c r="J9" s="387">
        <v>41198</v>
      </c>
      <c r="K9" s="388">
        <f t="shared" si="0"/>
        <v>0.83219876780123225</v>
      </c>
      <c r="L9" s="386">
        <v>44713</v>
      </c>
      <c r="M9" s="387">
        <v>2715</v>
      </c>
      <c r="N9" s="388">
        <f t="shared" si="1"/>
        <v>0.72054140127388533</v>
      </c>
    </row>
    <row r="10" spans="2:14" s="117" customFormat="1" ht="25" customHeight="1">
      <c r="B10" s="120" t="s">
        <v>214</v>
      </c>
      <c r="C10" s="122">
        <v>3</v>
      </c>
      <c r="F10" s="129" t="s">
        <v>215</v>
      </c>
      <c r="G10" s="130">
        <f t="shared" si="2"/>
        <v>0.68778911221088779</v>
      </c>
      <c r="I10" s="386">
        <v>44743</v>
      </c>
      <c r="J10" s="387">
        <v>49505</v>
      </c>
      <c r="K10" s="388">
        <f t="shared" si="0"/>
        <v>1</v>
      </c>
      <c r="L10" s="386">
        <v>44743</v>
      </c>
      <c r="M10" s="387">
        <v>2342</v>
      </c>
      <c r="N10" s="388">
        <f t="shared" si="1"/>
        <v>0.6215498938428875</v>
      </c>
    </row>
    <row r="11" spans="2:14" s="117" customFormat="1" ht="25" customHeight="1">
      <c r="B11" s="120" t="s">
        <v>216</v>
      </c>
      <c r="C11" s="122">
        <v>24</v>
      </c>
      <c r="F11" s="129" t="s">
        <v>217</v>
      </c>
      <c r="G11" s="130">
        <f>K7</f>
        <v>0.62755277244722751</v>
      </c>
      <c r="I11" s="386">
        <v>44774</v>
      </c>
      <c r="J11" s="387">
        <v>47865</v>
      </c>
      <c r="K11" s="388">
        <f>J11/$J$10</f>
        <v>0.96687203312796688</v>
      </c>
      <c r="L11" s="386">
        <v>44774</v>
      </c>
      <c r="M11" s="387">
        <v>2524</v>
      </c>
      <c r="N11" s="388">
        <f t="shared" si="1"/>
        <v>0.66985138004246281</v>
      </c>
    </row>
    <row r="12" spans="2:14" s="117" customFormat="1" ht="25" customHeight="1">
      <c r="B12" s="120" t="s">
        <v>218</v>
      </c>
      <c r="C12" s="122">
        <v>350</v>
      </c>
      <c r="F12" s="129" t="s">
        <v>219</v>
      </c>
      <c r="G12" s="130">
        <f t="shared" ref="G12:G19" si="3">K8</f>
        <v>0.66615493384506619</v>
      </c>
      <c r="I12" s="386">
        <v>44805</v>
      </c>
      <c r="J12" s="387">
        <v>46807</v>
      </c>
      <c r="K12" s="388">
        <f t="shared" ref="K12:K18" si="4">J12/$J$10</f>
        <v>0.94550045449954545</v>
      </c>
      <c r="L12" s="386">
        <v>44805</v>
      </c>
      <c r="M12" s="387">
        <v>2453</v>
      </c>
      <c r="N12" s="388">
        <f t="shared" si="1"/>
        <v>0.65100849256900217</v>
      </c>
    </row>
    <row r="13" spans="2:14" s="117" customFormat="1" ht="25" customHeight="1">
      <c r="B13" s="116"/>
      <c r="C13" s="116"/>
      <c r="E13" s="127"/>
      <c r="F13" s="129" t="s">
        <v>220</v>
      </c>
      <c r="G13" s="130">
        <f t="shared" si="3"/>
        <v>0.83219876780123225</v>
      </c>
      <c r="I13" s="386">
        <v>44835</v>
      </c>
      <c r="J13" s="387">
        <v>38914</v>
      </c>
      <c r="K13" s="388">
        <f t="shared" si="4"/>
        <v>0.78606201393798603</v>
      </c>
      <c r="L13" s="386">
        <v>44835</v>
      </c>
      <c r="M13" s="387">
        <v>3580</v>
      </c>
      <c r="N13" s="388">
        <f t="shared" si="1"/>
        <v>0.95010615711252655</v>
      </c>
    </row>
    <row r="14" spans="2:14" s="117" customFormat="1" ht="25" customHeight="1">
      <c r="B14" s="116"/>
      <c r="C14" s="116"/>
      <c r="E14" s="127"/>
      <c r="F14" s="129" t="s">
        <v>221</v>
      </c>
      <c r="G14" s="130">
        <f t="shared" si="3"/>
        <v>1</v>
      </c>
      <c r="I14" s="386">
        <v>44866</v>
      </c>
      <c r="J14" s="387">
        <v>42270</v>
      </c>
      <c r="K14" s="388">
        <f t="shared" si="4"/>
        <v>0.85385314614685381</v>
      </c>
      <c r="L14" s="386">
        <v>44866</v>
      </c>
      <c r="M14" s="387">
        <v>3768</v>
      </c>
      <c r="N14" s="388">
        <f>M14/$M$14</f>
        <v>1</v>
      </c>
    </row>
    <row r="15" spans="2:14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f t="shared" si="3"/>
        <v>0.96687203312796688</v>
      </c>
      <c r="I15" s="386">
        <v>44896</v>
      </c>
      <c r="J15" s="387">
        <v>43719</v>
      </c>
      <c r="K15" s="388">
        <f t="shared" si="4"/>
        <v>0.88312291687708311</v>
      </c>
      <c r="L15" s="386">
        <v>44896</v>
      </c>
      <c r="M15" s="387">
        <v>3274</v>
      </c>
      <c r="N15" s="388">
        <f t="shared" si="1"/>
        <v>0.86889596602972397</v>
      </c>
    </row>
    <row r="16" spans="2:14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f t="shared" si="3"/>
        <v>0.94550045449954545</v>
      </c>
      <c r="I16" s="386">
        <v>44927</v>
      </c>
      <c r="J16" s="387">
        <v>34194</v>
      </c>
      <c r="K16" s="388">
        <f t="shared" si="4"/>
        <v>0.6907181092818907</v>
      </c>
      <c r="L16" s="386">
        <v>44927</v>
      </c>
      <c r="M16" s="387">
        <v>2128</v>
      </c>
      <c r="N16" s="388">
        <f t="shared" si="1"/>
        <v>0.56475583864118895</v>
      </c>
    </row>
    <row r="17" spans="2:14" s="117" customFormat="1" ht="25" customHeight="1">
      <c r="B17" s="125">
        <f t="shared" ref="B17:B75" si="5">B16+1</f>
        <v>2</v>
      </c>
      <c r="C17" s="126">
        <f t="shared" ref="C17:C63" si="6">$C$8+($C$9-$C$8)/(1+$C$12^(($C$10+$C$11/2-B17)/$C$11))</f>
        <v>0.20016058406327494</v>
      </c>
      <c r="F17" s="129" t="s">
        <v>226</v>
      </c>
      <c r="G17" s="130">
        <f t="shared" si="3"/>
        <v>0.78606201393798603</v>
      </c>
      <c r="I17" s="386">
        <v>44958</v>
      </c>
      <c r="J17" s="387">
        <v>30651</v>
      </c>
      <c r="K17" s="388">
        <f t="shared" si="4"/>
        <v>0.61914958085041916</v>
      </c>
      <c r="L17" s="386">
        <v>44958</v>
      </c>
      <c r="M17" s="387">
        <v>2027</v>
      </c>
      <c r="N17" s="388">
        <f t="shared" si="1"/>
        <v>0.53795116772823781</v>
      </c>
    </row>
    <row r="18" spans="2:14" s="117" customFormat="1" ht="25" customHeight="1">
      <c r="B18" s="125">
        <f t="shared" si="5"/>
        <v>3</v>
      </c>
      <c r="C18" s="126">
        <f t="shared" si="6"/>
        <v>0.2089500643120098</v>
      </c>
      <c r="F18" s="129" t="s">
        <v>227</v>
      </c>
      <c r="G18" s="130">
        <f t="shared" si="3"/>
        <v>0.85385314614685381</v>
      </c>
      <c r="I18" s="386">
        <v>44986</v>
      </c>
      <c r="J18" s="387">
        <v>34049</v>
      </c>
      <c r="K18" s="388">
        <f t="shared" si="4"/>
        <v>0.68778911221088779</v>
      </c>
      <c r="L18" s="386">
        <v>44986</v>
      </c>
      <c r="M18" s="387">
        <v>3045</v>
      </c>
      <c r="N18" s="388">
        <f t="shared" si="1"/>
        <v>0.80812101910828027</v>
      </c>
    </row>
    <row r="19" spans="2:14" s="117" customFormat="1" ht="25" customHeight="1">
      <c r="B19" s="125">
        <f t="shared" si="5"/>
        <v>4</v>
      </c>
      <c r="C19" s="126">
        <f t="shared" si="6"/>
        <v>0.21989259138648948</v>
      </c>
      <c r="F19" s="129" t="s">
        <v>228</v>
      </c>
      <c r="G19" s="130">
        <f t="shared" si="3"/>
        <v>0.88312291687708311</v>
      </c>
      <c r="J19" s="117">
        <f>SUM(J7:J18)</f>
        <v>473217</v>
      </c>
      <c r="M19" s="117">
        <f>SUM(M7:M18)</f>
        <v>33711</v>
      </c>
    </row>
    <row r="20" spans="2:14" s="117" customFormat="1" ht="25" customHeight="1">
      <c r="B20" s="125">
        <f t="shared" si="5"/>
        <v>5</v>
      </c>
      <c r="C20" s="126">
        <f t="shared" si="6"/>
        <v>0.23342794323589078</v>
      </c>
      <c r="L20" s="389">
        <f>M19/J19</f>
        <v>7.1237931012622116E-2</v>
      </c>
    </row>
    <row r="21" spans="2:14" s="117" customFormat="1" ht="25" customHeight="1">
      <c r="B21" s="125">
        <f t="shared" si="5"/>
        <v>6</v>
      </c>
      <c r="C21" s="126">
        <f t="shared" si="6"/>
        <v>0.25003748082042232</v>
      </c>
      <c r="F21" s="692" t="s">
        <v>229</v>
      </c>
      <c r="G21" s="692"/>
      <c r="H21" s="692"/>
      <c r="I21" s="692"/>
      <c r="J21" s="692"/>
    </row>
    <row r="22" spans="2:14" s="117" customFormat="1" ht="25" customHeight="1">
      <c r="B22" s="125">
        <f t="shared" si="5"/>
        <v>7</v>
      </c>
      <c r="C22" s="126">
        <f t="shared" si="6"/>
        <v>0.27022108425189584</v>
      </c>
    </row>
    <row r="23" spans="2:14" s="117" customFormat="1" ht="25" customHeight="1">
      <c r="B23" s="125">
        <f t="shared" si="5"/>
        <v>8</v>
      </c>
      <c r="C23" s="126">
        <f t="shared" si="6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4" s="117" customFormat="1" ht="25" customHeight="1">
      <c r="B24" s="125">
        <f t="shared" si="5"/>
        <v>9</v>
      </c>
      <c r="C24" s="126">
        <f t="shared" si="6"/>
        <v>0.32315214619997912</v>
      </c>
      <c r="F24" s="125">
        <v>1</v>
      </c>
      <c r="G24" s="160">
        <v>100</v>
      </c>
      <c r="H24" s="161">
        <v>5</v>
      </c>
      <c r="I24" s="160">
        <f>ROUND(G24*AVERAGE('MVLP INPUT'!$M$82:$M$91),0)</f>
        <v>0</v>
      </c>
      <c r="J24" s="162">
        <f>G24-H24-I24</f>
        <v>95</v>
      </c>
    </row>
    <row r="25" spans="2:14" s="117" customFormat="1" ht="25" customHeight="1">
      <c r="B25" s="125">
        <f t="shared" si="5"/>
        <v>10</v>
      </c>
      <c r="C25" s="126">
        <f t="shared" si="6"/>
        <v>0.35655465290747324</v>
      </c>
      <c r="F25" s="125">
        <f t="shared" ref="F25:F47" si="7">F24+1</f>
        <v>2</v>
      </c>
      <c r="G25" s="161">
        <f>J24</f>
        <v>95</v>
      </c>
      <c r="H25" s="161">
        <v>5</v>
      </c>
      <c r="I25" s="160">
        <f>ROUND(G25*AVERAGE('MVLP INPUT'!$M$82:$M$91),0)</f>
        <v>0</v>
      </c>
      <c r="J25" s="162">
        <f>G25-H25-I25</f>
        <v>90</v>
      </c>
    </row>
    <row r="26" spans="2:14" s="117" customFormat="1" ht="25" customHeight="1">
      <c r="B26" s="125">
        <f t="shared" si="5"/>
        <v>11</v>
      </c>
      <c r="C26" s="126">
        <f t="shared" si="6"/>
        <v>0.3946851252472825</v>
      </c>
      <c r="F26" s="125">
        <f t="shared" si="7"/>
        <v>3</v>
      </c>
      <c r="G26" s="161">
        <f t="shared" ref="G26:G47" si="8">J25</f>
        <v>90</v>
      </c>
      <c r="H26" s="161">
        <v>5</v>
      </c>
      <c r="I26" s="160">
        <f>ROUND(G26*AVERAGE('MVLP INPUT'!$M$82:$M$91),0)</f>
        <v>0</v>
      </c>
      <c r="J26" s="162">
        <f t="shared" ref="J26:J47" si="9">G26-H26-I26</f>
        <v>85</v>
      </c>
    </row>
    <row r="27" spans="2:14" s="117" customFormat="1" ht="25" customHeight="1">
      <c r="B27" s="125">
        <f t="shared" si="5"/>
        <v>12</v>
      </c>
      <c r="C27" s="126">
        <f t="shared" si="6"/>
        <v>0.43725250574244179</v>
      </c>
      <c r="F27" s="125">
        <f t="shared" si="7"/>
        <v>4</v>
      </c>
      <c r="G27" s="161">
        <f t="shared" si="8"/>
        <v>85</v>
      </c>
      <c r="H27" s="161">
        <v>5</v>
      </c>
      <c r="I27" s="160">
        <f>ROUND(G27*AVERAGE('MVLP INPUT'!$M$82:$M$91),0)</f>
        <v>0</v>
      </c>
      <c r="J27" s="162">
        <f t="shared" si="9"/>
        <v>80</v>
      </c>
    </row>
    <row r="28" spans="2:14" s="117" customFormat="1" ht="25" customHeight="1">
      <c r="B28" s="125">
        <f t="shared" si="5"/>
        <v>13</v>
      </c>
      <c r="C28" s="126">
        <f t="shared" si="6"/>
        <v>0.4836057183119078</v>
      </c>
      <c r="F28" s="125">
        <f t="shared" si="7"/>
        <v>5</v>
      </c>
      <c r="G28" s="161">
        <f t="shared" si="8"/>
        <v>80</v>
      </c>
      <c r="H28" s="161">
        <v>5</v>
      </c>
      <c r="I28" s="160">
        <f>ROUND(G28*AVERAGE('MVLP INPUT'!$M$82:$M$91),0)</f>
        <v>0</v>
      </c>
      <c r="J28" s="162">
        <f t="shared" si="9"/>
        <v>75</v>
      </c>
    </row>
    <row r="29" spans="2:14" s="117" customFormat="1" ht="25" customHeight="1">
      <c r="B29" s="125">
        <f t="shared" si="5"/>
        <v>14</v>
      </c>
      <c r="C29" s="126">
        <f t="shared" si="6"/>
        <v>0.53273417513271493</v>
      </c>
      <c r="F29" s="125">
        <f t="shared" si="7"/>
        <v>6</v>
      </c>
      <c r="G29" s="161">
        <f t="shared" si="8"/>
        <v>75</v>
      </c>
      <c r="H29" s="161">
        <v>5</v>
      </c>
      <c r="I29" s="160">
        <f>ROUND(G29*AVERAGE('MVLP INPUT'!$M$82:$M$91),0)</f>
        <v>0</v>
      </c>
      <c r="J29" s="162">
        <f t="shared" si="9"/>
        <v>70</v>
      </c>
    </row>
    <row r="30" spans="2:14" s="117" customFormat="1" ht="25" customHeight="1">
      <c r="B30" s="125">
        <f t="shared" si="5"/>
        <v>15</v>
      </c>
      <c r="C30" s="126">
        <f t="shared" si="6"/>
        <v>0.58333333333333337</v>
      </c>
      <c r="F30" s="125">
        <f t="shared" si="7"/>
        <v>7</v>
      </c>
      <c r="G30" s="161">
        <f t="shared" si="8"/>
        <v>70</v>
      </c>
      <c r="H30" s="161">
        <v>5</v>
      </c>
      <c r="I30" s="160">
        <f>ROUND(G30*AVERAGE('MVLP INPUT'!$M$82:$M$91),0)</f>
        <v>0</v>
      </c>
      <c r="J30" s="162">
        <f t="shared" si="9"/>
        <v>65</v>
      </c>
    </row>
    <row r="31" spans="2:14" s="117" customFormat="1" ht="25" customHeight="1">
      <c r="B31" s="125">
        <f t="shared" si="5"/>
        <v>16</v>
      </c>
      <c r="C31" s="126">
        <f t="shared" si="6"/>
        <v>0.63393249153395181</v>
      </c>
      <c r="F31" s="125">
        <f t="shared" si="7"/>
        <v>8</v>
      </c>
      <c r="G31" s="161">
        <f t="shared" si="8"/>
        <v>65</v>
      </c>
      <c r="H31" s="161">
        <v>5</v>
      </c>
      <c r="I31" s="160">
        <f>ROUND(G31*AVERAGE('MVLP INPUT'!$M$82:$M$91),0)</f>
        <v>0</v>
      </c>
      <c r="J31" s="162">
        <f t="shared" si="9"/>
        <v>60</v>
      </c>
    </row>
    <row r="32" spans="2:14" s="117" customFormat="1" ht="25" customHeight="1">
      <c r="B32" s="125">
        <f t="shared" si="5"/>
        <v>17</v>
      </c>
      <c r="C32" s="126">
        <f t="shared" si="6"/>
        <v>0.68306094835475883</v>
      </c>
      <c r="F32" s="125">
        <f t="shared" si="7"/>
        <v>9</v>
      </c>
      <c r="G32" s="161">
        <f t="shared" si="8"/>
        <v>60</v>
      </c>
      <c r="H32" s="161">
        <v>5</v>
      </c>
      <c r="I32" s="160">
        <f>ROUND(G32*AVERAGE('MVLP INPUT'!$M$82:$M$91),0)</f>
        <v>0</v>
      </c>
      <c r="J32" s="162">
        <f t="shared" si="9"/>
        <v>55</v>
      </c>
    </row>
    <row r="33" spans="2:10" s="117" customFormat="1" ht="25" customHeight="1">
      <c r="B33" s="125">
        <f t="shared" si="5"/>
        <v>18</v>
      </c>
      <c r="C33" s="126">
        <f t="shared" si="6"/>
        <v>0.72941416092422495</v>
      </c>
      <c r="F33" s="125">
        <f t="shared" si="7"/>
        <v>10</v>
      </c>
      <c r="G33" s="161">
        <f t="shared" si="8"/>
        <v>55</v>
      </c>
      <c r="H33" s="161">
        <v>5</v>
      </c>
      <c r="I33" s="160">
        <f>ROUND(G33*AVERAGE('MVLP INPUT'!$M$82:$M$91),0)</f>
        <v>0</v>
      </c>
      <c r="J33" s="162">
        <f t="shared" si="9"/>
        <v>50</v>
      </c>
    </row>
    <row r="34" spans="2:10" s="117" customFormat="1" ht="25" customHeight="1">
      <c r="B34" s="125">
        <f t="shared" si="5"/>
        <v>19</v>
      </c>
      <c r="C34" s="126">
        <f t="shared" si="6"/>
        <v>0.77198154141938413</v>
      </c>
      <c r="F34" s="125">
        <f t="shared" si="7"/>
        <v>11</v>
      </c>
      <c r="G34" s="161">
        <f t="shared" si="8"/>
        <v>50</v>
      </c>
      <c r="H34" s="161">
        <v>5</v>
      </c>
      <c r="I34" s="160">
        <f>ROUND(G34*AVERAGE('MVLP INPUT'!$M$82:$M$91),0)</f>
        <v>0</v>
      </c>
      <c r="J34" s="162">
        <f t="shared" si="9"/>
        <v>45</v>
      </c>
    </row>
    <row r="35" spans="2:10" s="117" customFormat="1" ht="25" customHeight="1">
      <c r="B35" s="125">
        <f t="shared" si="5"/>
        <v>20</v>
      </c>
      <c r="C35" s="126">
        <f t="shared" si="6"/>
        <v>0.81011201375919351</v>
      </c>
      <c r="F35" s="125">
        <f t="shared" si="7"/>
        <v>12</v>
      </c>
      <c r="G35" s="161">
        <f t="shared" si="8"/>
        <v>45</v>
      </c>
      <c r="H35" s="161">
        <v>5</v>
      </c>
      <c r="I35" s="160">
        <f>ROUND(G35*AVERAGE('MVLP INPUT'!$M$82:$M$91),0)</f>
        <v>0</v>
      </c>
      <c r="J35" s="162">
        <f t="shared" si="9"/>
        <v>40</v>
      </c>
    </row>
    <row r="36" spans="2:10" s="117" customFormat="1" ht="25" customHeight="1">
      <c r="B36" s="125">
        <f t="shared" si="5"/>
        <v>21</v>
      </c>
      <c r="C36" s="126">
        <f t="shared" si="6"/>
        <v>0.84351452046668762</v>
      </c>
      <c r="F36" s="125">
        <f t="shared" si="7"/>
        <v>13</v>
      </c>
      <c r="G36" s="161">
        <f t="shared" si="8"/>
        <v>40</v>
      </c>
      <c r="H36" s="161">
        <v>5</v>
      </c>
      <c r="I36" s="160">
        <f>ROUND(G36*AVERAGE('MVLP INPUT'!$M$82:$M$91),0)</f>
        <v>0</v>
      </c>
      <c r="J36" s="162">
        <f t="shared" si="9"/>
        <v>35</v>
      </c>
    </row>
    <row r="37" spans="2:10" s="117" customFormat="1" ht="25" customHeight="1">
      <c r="B37" s="125">
        <f t="shared" si="5"/>
        <v>22</v>
      </c>
      <c r="C37" s="126">
        <f t="shared" si="6"/>
        <v>0.87220826205167934</v>
      </c>
      <c r="F37" s="125">
        <f t="shared" si="7"/>
        <v>14</v>
      </c>
      <c r="G37" s="161">
        <f t="shared" si="8"/>
        <v>35</v>
      </c>
      <c r="H37" s="161">
        <v>5</v>
      </c>
      <c r="I37" s="160">
        <f>ROUND(G37*AVERAGE('MVLP INPUT'!$M$82:$M$91),0)</f>
        <v>0</v>
      </c>
      <c r="J37" s="162">
        <f t="shared" si="9"/>
        <v>30</v>
      </c>
    </row>
    <row r="38" spans="2:10" s="117" customFormat="1" ht="25" customHeight="1">
      <c r="B38" s="125">
        <f t="shared" si="5"/>
        <v>23</v>
      </c>
      <c r="C38" s="126">
        <f t="shared" si="6"/>
        <v>0.89644558241477068</v>
      </c>
      <c r="F38" s="125">
        <f t="shared" si="7"/>
        <v>15</v>
      </c>
      <c r="G38" s="161">
        <f t="shared" si="8"/>
        <v>30</v>
      </c>
      <c r="H38" s="161">
        <v>5</v>
      </c>
      <c r="I38" s="160">
        <f>ROUND(G38*AVERAGE('MVLP INPUT'!$M$82:$M$91),0)</f>
        <v>0</v>
      </c>
      <c r="J38" s="162">
        <f t="shared" si="9"/>
        <v>25</v>
      </c>
    </row>
    <row r="39" spans="2:10" s="117" customFormat="1" ht="25" customHeight="1">
      <c r="B39" s="125">
        <f t="shared" si="5"/>
        <v>24</v>
      </c>
      <c r="C39" s="126">
        <f t="shared" si="6"/>
        <v>0.91662918584624442</v>
      </c>
      <c r="F39" s="125">
        <f t="shared" si="7"/>
        <v>16</v>
      </c>
      <c r="G39" s="161">
        <f t="shared" si="8"/>
        <v>25</v>
      </c>
      <c r="H39" s="161">
        <v>5</v>
      </c>
      <c r="I39" s="160">
        <f>ROUND(G39*AVERAGE('MVLP INPUT'!$M$82:$M$91),0)</f>
        <v>0</v>
      </c>
      <c r="J39" s="162">
        <f t="shared" si="9"/>
        <v>20</v>
      </c>
    </row>
    <row r="40" spans="2:10" s="117" customFormat="1" ht="25" customHeight="1">
      <c r="B40" s="125">
        <f t="shared" si="5"/>
        <v>25</v>
      </c>
      <c r="C40" s="126">
        <f t="shared" si="6"/>
        <v>0.93323872343077585</v>
      </c>
      <c r="F40" s="125">
        <f t="shared" si="7"/>
        <v>17</v>
      </c>
      <c r="G40" s="161">
        <f t="shared" si="8"/>
        <v>20</v>
      </c>
      <c r="H40" s="161">
        <v>5</v>
      </c>
      <c r="I40" s="160">
        <f>ROUND(G40*AVERAGE('MVLP INPUT'!$M$82:$M$91),0)</f>
        <v>0</v>
      </c>
      <c r="J40" s="162">
        <f t="shared" si="9"/>
        <v>15</v>
      </c>
    </row>
    <row r="41" spans="2:10" s="117" customFormat="1" ht="25" customHeight="1">
      <c r="B41" s="125">
        <f t="shared" si="5"/>
        <v>26</v>
      </c>
      <c r="C41" s="126">
        <f t="shared" si="6"/>
        <v>0.9467740752801771</v>
      </c>
      <c r="F41" s="125">
        <f t="shared" si="7"/>
        <v>18</v>
      </c>
      <c r="G41" s="161">
        <f t="shared" si="8"/>
        <v>15</v>
      </c>
      <c r="H41" s="161">
        <v>5</v>
      </c>
      <c r="I41" s="160">
        <f>ROUND(G41*AVERAGE('MVLP INPUT'!$M$82:$M$91),0)</f>
        <v>0</v>
      </c>
      <c r="J41" s="162">
        <f t="shared" si="9"/>
        <v>10</v>
      </c>
    </row>
    <row r="42" spans="2:10" s="117" customFormat="1" ht="25" customHeight="1">
      <c r="B42" s="125">
        <f t="shared" si="5"/>
        <v>27</v>
      </c>
      <c r="C42" s="126">
        <f t="shared" si="6"/>
        <v>0.95771660235465683</v>
      </c>
      <c r="F42" s="125">
        <f t="shared" si="7"/>
        <v>19</v>
      </c>
      <c r="G42" s="161">
        <f t="shared" si="8"/>
        <v>10</v>
      </c>
      <c r="H42" s="161">
        <v>5</v>
      </c>
      <c r="I42" s="160">
        <f>ROUND(G42*AVERAGE('MVLP INPUT'!$M$82:$M$91),0)</f>
        <v>0</v>
      </c>
      <c r="J42" s="162">
        <f t="shared" si="9"/>
        <v>5</v>
      </c>
    </row>
    <row r="43" spans="2:10" s="117" customFormat="1" ht="25" customHeight="1">
      <c r="B43" s="125">
        <f t="shared" si="5"/>
        <v>28</v>
      </c>
      <c r="C43" s="126">
        <f t="shared" si="6"/>
        <v>0.96650608260339166</v>
      </c>
      <c r="F43" s="125">
        <f t="shared" si="7"/>
        <v>20</v>
      </c>
      <c r="G43" s="161">
        <f t="shared" si="8"/>
        <v>5</v>
      </c>
      <c r="H43" s="161">
        <v>5</v>
      </c>
      <c r="I43" s="160">
        <f>ROUND(G43*AVERAGE('MVLP INPUT'!$M$82:$M$91),0)</f>
        <v>0</v>
      </c>
      <c r="J43" s="162">
        <f t="shared" si="9"/>
        <v>0</v>
      </c>
    </row>
    <row r="44" spans="2:10" s="117" customFormat="1" ht="25" customHeight="1">
      <c r="B44" s="125">
        <f t="shared" si="5"/>
        <v>29</v>
      </c>
      <c r="C44" s="126">
        <f t="shared" si="6"/>
        <v>0.97352962548467903</v>
      </c>
      <c r="F44" s="125">
        <f t="shared" si="7"/>
        <v>21</v>
      </c>
      <c r="G44" s="161">
        <f t="shared" si="8"/>
        <v>0</v>
      </c>
      <c r="H44" s="161">
        <v>5</v>
      </c>
      <c r="I44" s="160">
        <f>ROUND(G44*AVERAGE('MVLP INPUT'!$M$82:$M$91),0)</f>
        <v>0</v>
      </c>
      <c r="J44" s="162">
        <f t="shared" si="9"/>
        <v>-5</v>
      </c>
    </row>
    <row r="45" spans="2:10" s="117" customFormat="1" ht="25" customHeight="1">
      <c r="B45" s="125">
        <f t="shared" si="5"/>
        <v>30</v>
      </c>
      <c r="C45" s="126">
        <f t="shared" si="6"/>
        <v>0.97911880925333905</v>
      </c>
      <c r="F45" s="125">
        <f t="shared" si="7"/>
        <v>22</v>
      </c>
      <c r="G45" s="161">
        <f t="shared" si="8"/>
        <v>-5</v>
      </c>
      <c r="H45" s="161">
        <v>5</v>
      </c>
      <c r="I45" s="160">
        <f>ROUND(G45*AVERAGE('MVLP INPUT'!$M$82:$M$91),0)</f>
        <v>0</v>
      </c>
      <c r="J45" s="162">
        <f t="shared" si="9"/>
        <v>-10</v>
      </c>
    </row>
    <row r="46" spans="2:10" s="117" customFormat="1" ht="25" customHeight="1">
      <c r="B46" s="125">
        <f t="shared" si="5"/>
        <v>31</v>
      </c>
      <c r="C46" s="126">
        <f t="shared" si="6"/>
        <v>0.98355190204703269</v>
      </c>
      <c r="F46" s="125">
        <f t="shared" si="7"/>
        <v>23</v>
      </c>
      <c r="G46" s="161">
        <f t="shared" si="8"/>
        <v>-10</v>
      </c>
      <c r="H46" s="161">
        <v>5</v>
      </c>
      <c r="I46" s="160">
        <f>ROUND(G46*AVERAGE('MVLP INPUT'!$M$82:$M$91),0)</f>
        <v>0</v>
      </c>
      <c r="J46" s="162">
        <f t="shared" si="9"/>
        <v>-15</v>
      </c>
    </row>
    <row r="47" spans="2:10" s="117" customFormat="1" ht="25" customHeight="1">
      <c r="B47" s="125">
        <f t="shared" si="5"/>
        <v>32</v>
      </c>
      <c r="C47" s="126">
        <f t="shared" si="6"/>
        <v>0.98705883695810337</v>
      </c>
      <c r="F47" s="125">
        <f t="shared" si="7"/>
        <v>24</v>
      </c>
      <c r="G47" s="161">
        <f t="shared" si="8"/>
        <v>-15</v>
      </c>
      <c r="H47" s="161">
        <v>5</v>
      </c>
      <c r="I47" s="160">
        <f>ROUND(G47*AVERAGE('MVLP INPUT'!$M$82:$M$91),0)</f>
        <v>0</v>
      </c>
      <c r="J47" s="162">
        <f t="shared" si="9"/>
        <v>-20</v>
      </c>
    </row>
    <row r="48" spans="2:10" s="117" customFormat="1" ht="25" customHeight="1">
      <c r="B48" s="125">
        <f t="shared" si="5"/>
        <v>33</v>
      </c>
      <c r="C48" s="126">
        <f t="shared" si="6"/>
        <v>0.989827361954428</v>
      </c>
    </row>
    <row r="49" spans="2:10" s="117" customFormat="1" ht="25" customHeight="1">
      <c r="B49" s="125">
        <f t="shared" si="5"/>
        <v>34</v>
      </c>
      <c r="C49" s="126">
        <f t="shared" si="6"/>
        <v>0.99200938045547615</v>
      </c>
      <c r="H49" s="165"/>
      <c r="I49" s="164" t="s">
        <v>232</v>
      </c>
      <c r="J49" s="163">
        <f>J47/G24</f>
        <v>-0.2</v>
      </c>
    </row>
    <row r="50" spans="2:10" s="117" customFormat="1" ht="25" customHeight="1">
      <c r="B50" s="125">
        <f t="shared" si="5"/>
        <v>35</v>
      </c>
      <c r="C50" s="126">
        <f t="shared" si="6"/>
        <v>0.99372692544191554</v>
      </c>
    </row>
    <row r="51" spans="2:10" s="117" customFormat="1" ht="25" customHeight="1">
      <c r="B51" s="125">
        <f t="shared" si="5"/>
        <v>36</v>
      </c>
      <c r="C51" s="126">
        <f t="shared" si="6"/>
        <v>0.99507749429842474</v>
      </c>
    </row>
    <row r="52" spans="2:10" s="117" customFormat="1" ht="25" customHeight="1">
      <c r="B52" s="125">
        <f t="shared" si="5"/>
        <v>37</v>
      </c>
      <c r="C52" s="126">
        <f t="shared" si="6"/>
        <v>0.99613864841590827</v>
      </c>
    </row>
    <row r="53" spans="2:10" s="117" customFormat="1" ht="25" customHeight="1">
      <c r="B53" s="125">
        <f t="shared" si="5"/>
        <v>38</v>
      </c>
      <c r="C53" s="126">
        <f t="shared" si="6"/>
        <v>0.9969718836542858</v>
      </c>
    </row>
    <row r="54" spans="2:10" s="117" customFormat="1" ht="25" customHeight="1">
      <c r="B54" s="125">
        <f t="shared" si="5"/>
        <v>39</v>
      </c>
      <c r="C54" s="126">
        <f t="shared" si="6"/>
        <v>0.99762583095916424</v>
      </c>
    </row>
    <row r="55" spans="2:10" s="117" customFormat="1" ht="25" customHeight="1">
      <c r="B55" s="125">
        <f t="shared" si="5"/>
        <v>40</v>
      </c>
      <c r="C55" s="126">
        <f t="shared" si="6"/>
        <v>0.9981388693764186</v>
      </c>
    </row>
    <row r="56" spans="2:10" s="117" customFormat="1" ht="25" customHeight="1">
      <c r="B56" s="125">
        <f t="shared" si="5"/>
        <v>41</v>
      </c>
      <c r="C56" s="126">
        <f t="shared" si="6"/>
        <v>0.99854123903048375</v>
      </c>
    </row>
    <row r="57" spans="2:10" s="117" customFormat="1" ht="25" customHeight="1">
      <c r="B57" s="125">
        <f t="shared" si="5"/>
        <v>42</v>
      </c>
      <c r="C57" s="126">
        <f t="shared" si="6"/>
        <v>0.99885673744380632</v>
      </c>
    </row>
    <row r="58" spans="2:10" s="117" customFormat="1" ht="25" customHeight="1">
      <c r="B58" s="125">
        <f t="shared" si="5"/>
        <v>43</v>
      </c>
      <c r="C58" s="126">
        <f t="shared" si="6"/>
        <v>0.99910407387072464</v>
      </c>
    </row>
    <row r="59" spans="2:10" s="117" customFormat="1" ht="25" customHeight="1">
      <c r="B59" s="125">
        <f t="shared" si="5"/>
        <v>44</v>
      </c>
      <c r="C59" s="126">
        <f t="shared" si="6"/>
        <v>0.99929794602654887</v>
      </c>
    </row>
    <row r="60" spans="2:10" s="117" customFormat="1" ht="25" customHeight="1">
      <c r="B60" s="125">
        <f t="shared" si="5"/>
        <v>45</v>
      </c>
      <c r="C60" s="126">
        <f t="shared" si="6"/>
        <v>0.99944989332603873</v>
      </c>
    </row>
    <row r="61" spans="2:10" s="117" customFormat="1" ht="25" customHeight="1">
      <c r="B61" s="125">
        <f t="shared" si="5"/>
        <v>46</v>
      </c>
      <c r="C61" s="126">
        <f t="shared" si="6"/>
        <v>0.9995689713152951</v>
      </c>
    </row>
    <row r="62" spans="2:10" s="117" customFormat="1" ht="25" customHeight="1">
      <c r="B62" s="125">
        <f t="shared" si="5"/>
        <v>47</v>
      </c>
      <c r="C62" s="126">
        <f t="shared" si="6"/>
        <v>0.99966228372490018</v>
      </c>
    </row>
    <row r="63" spans="2:10" s="117" customFormat="1" ht="25" customHeight="1">
      <c r="B63" s="125">
        <f t="shared" si="5"/>
        <v>48</v>
      </c>
      <c r="C63" s="126">
        <f t="shared" si="6"/>
        <v>0.99973540156284724</v>
      </c>
    </row>
    <row r="64" spans="2:10" s="117" customFormat="1" ht="25" customHeight="1">
      <c r="B64" s="125">
        <f t="shared" si="5"/>
        <v>49</v>
      </c>
      <c r="C64" s="126">
        <f t="shared" ref="C64:C75" si="10">$C$8+($C$9-$C$8)/(1+$C$12^(($C$10+$C$11/2-B64)/$C$11))</f>
        <v>0.99979269283835204</v>
      </c>
    </row>
    <row r="65" spans="2:3" s="117" customFormat="1" ht="25" customHeight="1">
      <c r="B65" s="125">
        <f t="shared" si="5"/>
        <v>50</v>
      </c>
      <c r="C65" s="126">
        <f t="shared" si="10"/>
        <v>0.99983758173402248</v>
      </c>
    </row>
    <row r="66" spans="2:3" ht="25" customHeight="1">
      <c r="B66" s="125">
        <f t="shared" si="5"/>
        <v>51</v>
      </c>
      <c r="C66" s="126">
        <f t="shared" si="10"/>
        <v>0.99987275217532445</v>
      </c>
    </row>
    <row r="67" spans="2:3" ht="25" customHeight="1">
      <c r="B67" s="125">
        <f t="shared" si="5"/>
        <v>52</v>
      </c>
      <c r="C67" s="126">
        <f t="shared" si="10"/>
        <v>0.99990030763609139</v>
      </c>
    </row>
    <row r="68" spans="2:3" ht="25" customHeight="1">
      <c r="B68" s="125">
        <f t="shared" si="5"/>
        <v>53</v>
      </c>
      <c r="C68" s="126">
        <f t="shared" si="10"/>
        <v>0.99992189653323282</v>
      </c>
    </row>
    <row r="69" spans="2:3" ht="25" customHeight="1">
      <c r="B69" s="125">
        <f t="shared" si="5"/>
        <v>54</v>
      </c>
      <c r="C69" s="126">
        <f t="shared" si="10"/>
        <v>0.99993881058634015</v>
      </c>
    </row>
    <row r="70" spans="2:3" ht="25" customHeight="1">
      <c r="B70" s="125">
        <f t="shared" si="5"/>
        <v>55</v>
      </c>
      <c r="C70" s="126">
        <f t="shared" si="10"/>
        <v>0.99995206195012554</v>
      </c>
    </row>
    <row r="71" spans="2:3" ht="25" customHeight="1">
      <c r="B71" s="125">
        <f t="shared" si="5"/>
        <v>56</v>
      </c>
      <c r="C71" s="126">
        <f t="shared" si="10"/>
        <v>0.9999624436879857</v>
      </c>
    </row>
    <row r="72" spans="2:3" ht="25" customHeight="1">
      <c r="B72" s="125">
        <f t="shared" si="5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5"/>
        <v>58</v>
      </c>
      <c r="C73" s="126">
        <f t="shared" si="10"/>
        <v>0.99997694926234193</v>
      </c>
    </row>
    <row r="74" spans="2:3" ht="25" customHeight="1">
      <c r="B74" s="125">
        <f t="shared" si="5"/>
        <v>59</v>
      </c>
      <c r="C74" s="126">
        <f t="shared" si="10"/>
        <v>0.99998194137853857</v>
      </c>
    </row>
    <row r="75" spans="2:3" ht="25" customHeight="1">
      <c r="B75" s="125">
        <f t="shared" si="5"/>
        <v>60</v>
      </c>
      <c r="C75" s="126">
        <f t="shared" si="10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25CB-7E58-6C49-A325-C5CB17AAAD60}">
  <sheetPr>
    <tabColor theme="4" tint="-0.249977111117893"/>
  </sheetPr>
  <dimension ref="B2:M40"/>
  <sheetViews>
    <sheetView topLeftCell="B1" zoomScaleNormal="100" workbookViewId="0">
      <selection activeCell="C11" sqref="C11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3" width="30.07421875" style="3" bestFit="1" customWidth="1"/>
    <col min="4" max="4" width="25.69140625" style="3"/>
    <col min="5" max="5" width="11" style="3" bestFit="1" customWidth="1"/>
    <col min="6" max="7" width="25.69140625" style="3"/>
    <col min="8" max="8" width="5.69140625" style="3" hidden="1" customWidth="1"/>
    <col min="9" max="16384" width="25.69140625" style="3"/>
  </cols>
  <sheetData>
    <row r="2" spans="2:11" ht="25" customHeight="1">
      <c r="B2" s="68"/>
      <c r="C2" s="68"/>
      <c r="D2" s="68"/>
      <c r="E2" s="68"/>
      <c r="F2" s="68"/>
      <c r="G2" s="68"/>
    </row>
    <row r="3" spans="2:11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11" ht="25" customHeight="1">
      <c r="B6" s="692" t="s">
        <v>233</v>
      </c>
      <c r="C6" s="692"/>
      <c r="D6" s="692"/>
      <c r="E6" s="692"/>
      <c r="F6" s="692"/>
      <c r="G6" s="692"/>
      <c r="H6" s="58"/>
    </row>
    <row r="8" spans="2:11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11" ht="25" customHeight="1">
      <c r="C9" s="20"/>
      <c r="D9" s="20"/>
      <c r="E9" s="20"/>
      <c r="F9" s="20"/>
      <c r="G9" s="20"/>
    </row>
    <row r="10" spans="2:11" ht="25" customHeight="1">
      <c r="B10" s="135" t="s">
        <v>237</v>
      </c>
      <c r="C10" s="136">
        <v>10915000</v>
      </c>
      <c r="D10" s="132">
        <f>'&lt;&lt;KEY FINANCIAL INDICATORS&gt;&gt;'!K27</f>
        <v>0.75</v>
      </c>
      <c r="F10" s="395"/>
      <c r="G10" s="341"/>
    </row>
    <row r="11" spans="2:11" ht="25" customHeight="1">
      <c r="B11" s="137" t="s">
        <v>238</v>
      </c>
      <c r="C11" s="258">
        <f>C10*D10</f>
        <v>8186250</v>
      </c>
      <c r="D11" s="259"/>
      <c r="F11" s="399">
        <f ca="1">'&lt;&lt;KEY FINANCIAL INDICATORS&gt;&gt;'!H27</f>
        <v>1831455.3830221221</v>
      </c>
      <c r="G11" s="3">
        <f>71000000</f>
        <v>71000000</v>
      </c>
      <c r="I11" s="267">
        <f ca="1">F11/G11</f>
        <v>2.5795146239748198E-2</v>
      </c>
    </row>
    <row r="12" spans="2:11" ht="25" customHeight="1">
      <c r="B12" s="137" t="s">
        <v>239</v>
      </c>
      <c r="C12" s="260">
        <f>C11/5</f>
        <v>1637250</v>
      </c>
      <c r="D12" s="138"/>
    </row>
    <row r="13" spans="2:11" ht="25" customHeight="1">
      <c r="B13" s="137" t="s">
        <v>240</v>
      </c>
      <c r="C13" s="260">
        <f>C12/12</f>
        <v>136437.5</v>
      </c>
      <c r="D13" s="259"/>
    </row>
    <row r="15" spans="2:11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  <c r="K15" s="341"/>
    </row>
    <row r="16" spans="2:11" ht="25" customHeight="1">
      <c r="E16" s="399">
        <f>D17/2</f>
        <v>26605.3125</v>
      </c>
      <c r="F16" s="323"/>
      <c r="G16" s="323"/>
    </row>
    <row r="17" spans="2:13" ht="25" customHeight="1">
      <c r="B17" s="139" t="str">
        <f>'MVLP INPUT'!D10</f>
        <v>MVLP1</v>
      </c>
      <c r="C17" s="638">
        <v>0.39</v>
      </c>
      <c r="D17" s="261">
        <f>$C$13*C17</f>
        <v>53210.625</v>
      </c>
      <c r="E17" s="267"/>
      <c r="F17" s="324">
        <v>40</v>
      </c>
      <c r="G17" s="325">
        <v>0.1</v>
      </c>
      <c r="H17" s="3">
        <v>0.42</v>
      </c>
      <c r="L17" s="341"/>
      <c r="M17" s="341"/>
    </row>
    <row r="18" spans="2:13" ht="25" customHeight="1">
      <c r="B18" s="140" t="str">
        <f>'MVLP INPUT'!D11</f>
        <v>MVLP2</v>
      </c>
      <c r="C18" s="638">
        <v>0.24</v>
      </c>
      <c r="D18" s="262">
        <f t="shared" ref="D18:D26" si="0">$C$13*C18</f>
        <v>32745</v>
      </c>
      <c r="E18" s="267"/>
      <c r="F18" s="324">
        <v>40</v>
      </c>
      <c r="G18" s="325">
        <v>0.1</v>
      </c>
      <c r="H18" s="3">
        <v>0.46</v>
      </c>
      <c r="J18" s="397"/>
      <c r="K18" s="397"/>
      <c r="L18" s="341"/>
      <c r="M18" s="341"/>
    </row>
    <row r="19" spans="2:13" ht="25" customHeight="1">
      <c r="B19" s="140" t="str">
        <f>'MVLP INPUT'!D12</f>
        <v>MVLP3</v>
      </c>
      <c r="C19" s="638">
        <v>0.16</v>
      </c>
      <c r="D19" s="262">
        <f t="shared" si="0"/>
        <v>21830</v>
      </c>
      <c r="E19" s="267"/>
      <c r="F19" s="324">
        <v>40</v>
      </c>
      <c r="G19" s="325">
        <v>0.1</v>
      </c>
      <c r="H19" s="3">
        <v>0.04</v>
      </c>
      <c r="I19" s="3">
        <f ca="1">'&lt;&lt;KEY FINANCIAL INDICATORS&gt;&gt;'!D31</f>
        <v>1.9630816558708668</v>
      </c>
      <c r="J19" s="398"/>
      <c r="K19" s="398"/>
      <c r="L19" s="341"/>
      <c r="M19" s="341"/>
    </row>
    <row r="20" spans="2:13" ht="25" customHeight="1">
      <c r="B20" s="140" t="str">
        <f>'MVLP INPUT'!D13</f>
        <v>MVLP4</v>
      </c>
      <c r="C20" s="638">
        <v>0.08</v>
      </c>
      <c r="D20" s="262">
        <f t="shared" si="0"/>
        <v>10915</v>
      </c>
      <c r="E20" s="267"/>
      <c r="F20" s="324">
        <v>40</v>
      </c>
      <c r="G20" s="325">
        <v>0.1</v>
      </c>
      <c r="H20" s="3">
        <v>0.02</v>
      </c>
      <c r="I20" s="334"/>
      <c r="J20" s="342"/>
      <c r="K20" s="341"/>
      <c r="L20" s="341"/>
      <c r="M20" s="341"/>
    </row>
    <row r="21" spans="2:13" ht="25" customHeight="1">
      <c r="B21" s="140" t="str">
        <f>'MVLP INPUT'!D14</f>
        <v>MVLP5</v>
      </c>
      <c r="C21" s="638">
        <v>0.08</v>
      </c>
      <c r="D21" s="262">
        <f t="shared" ref="D21:D25" si="1">$C$13*C21</f>
        <v>10915</v>
      </c>
      <c r="E21" s="267"/>
      <c r="F21" s="324"/>
      <c r="G21" s="325"/>
      <c r="H21" s="3">
        <v>0.04</v>
      </c>
      <c r="I21" s="334"/>
      <c r="J21" s="342"/>
      <c r="K21" s="341"/>
      <c r="L21" s="341"/>
      <c r="M21" s="341"/>
    </row>
    <row r="22" spans="2:13" ht="25" customHeight="1">
      <c r="B22" s="140" t="str">
        <f>'MVLP INPUT'!D15</f>
        <v>MVLP6</v>
      </c>
      <c r="C22" s="638">
        <v>0.05</v>
      </c>
      <c r="D22" s="262">
        <f t="shared" si="1"/>
        <v>6821.875</v>
      </c>
      <c r="E22" s="267"/>
      <c r="F22" s="324"/>
      <c r="G22" s="325"/>
      <c r="H22" s="3">
        <v>0.02</v>
      </c>
      <c r="I22" s="334"/>
      <c r="J22" s="342"/>
      <c r="K22" s="341"/>
      <c r="L22" s="341"/>
      <c r="M22" s="341"/>
    </row>
    <row r="23" spans="2:13" ht="25" customHeight="1">
      <c r="B23" s="140" t="str">
        <f>'MVLP INPUT'!D16</f>
        <v>200 MB</v>
      </c>
      <c r="C23" s="321">
        <v>0</v>
      </c>
      <c r="D23" s="262">
        <f t="shared" si="1"/>
        <v>0</v>
      </c>
      <c r="E23" s="341"/>
      <c r="F23" s="324"/>
      <c r="G23" s="325"/>
      <c r="H23" s="3">
        <v>0.01</v>
      </c>
      <c r="I23" s="334"/>
      <c r="J23" s="342"/>
      <c r="K23" s="341"/>
      <c r="L23" s="341"/>
      <c r="M23" s="341"/>
    </row>
    <row r="24" spans="2:13" ht="25" customHeight="1">
      <c r="B24" s="140" t="str">
        <f>'MVLP INPUT'!D17</f>
        <v>500 MB</v>
      </c>
      <c r="C24" s="321">
        <v>0</v>
      </c>
      <c r="D24" s="262">
        <f t="shared" si="1"/>
        <v>0</v>
      </c>
      <c r="E24" s="341"/>
      <c r="F24" s="324"/>
      <c r="G24" s="325"/>
      <c r="H24" s="3">
        <v>0.01</v>
      </c>
      <c r="I24" s="334"/>
      <c r="J24" s="342"/>
      <c r="K24" s="341"/>
      <c r="L24" s="341"/>
      <c r="M24" s="341"/>
    </row>
    <row r="25" spans="2:13" ht="25" customHeight="1">
      <c r="B25" s="140" t="str">
        <f>'MVLP INPUT'!D18</f>
        <v>1.2 GB</v>
      </c>
      <c r="C25" s="321">
        <v>0</v>
      </c>
      <c r="D25" s="262">
        <f t="shared" si="1"/>
        <v>0</v>
      </c>
      <c r="F25" s="324"/>
      <c r="G25" s="325"/>
      <c r="I25" s="367"/>
      <c r="J25" s="342"/>
      <c r="K25" s="341"/>
      <c r="L25" s="341"/>
      <c r="M25" s="341"/>
    </row>
    <row r="26" spans="2:13" ht="25" customHeight="1">
      <c r="B26" s="140" t="str">
        <f>'MVLP INPUT'!D19</f>
        <v>2.5 GB</v>
      </c>
      <c r="C26" s="321">
        <v>0</v>
      </c>
      <c r="D26" s="262">
        <f t="shared" si="0"/>
        <v>0</v>
      </c>
      <c r="F26" s="324">
        <v>40</v>
      </c>
      <c r="G26" s="325">
        <v>0.1</v>
      </c>
      <c r="I26" s="395"/>
      <c r="M26" s="341"/>
    </row>
    <row r="27" spans="2:13" ht="25" customHeight="1">
      <c r="C27" s="334">
        <f>SUM(C17:C26)</f>
        <v>1</v>
      </c>
      <c r="D27" s="367">
        <f>SUM(D17:D26)+'ACQUISITION ASSUMPTIONS FLTE'!D22</f>
        <v>141957.5</v>
      </c>
      <c r="M27" s="341"/>
    </row>
    <row r="28" spans="2:13" ht="50.15" customHeight="1">
      <c r="B28" s="57" t="s">
        <v>246</v>
      </c>
      <c r="C28" s="60" t="s">
        <v>247</v>
      </c>
      <c r="D28" s="59" t="s">
        <v>248</v>
      </c>
      <c r="F28" s="322" t="s">
        <v>247</v>
      </c>
      <c r="G28" s="322" t="s">
        <v>248</v>
      </c>
    </row>
    <row r="29" spans="2:13" ht="25" customHeight="1">
      <c r="C29" s="229">
        <v>100</v>
      </c>
      <c r="F29" s="335">
        <v>100</v>
      </c>
      <c r="G29" s="323"/>
    </row>
    <row r="30" spans="2:13" ht="25" customHeight="1">
      <c r="C30" s="450"/>
      <c r="D30" s="450"/>
      <c r="F30" s="323"/>
      <c r="G30" s="323"/>
    </row>
    <row r="31" spans="2:13" ht="25" customHeight="1">
      <c r="B31" s="139" t="str">
        <f>B17</f>
        <v>MVLP1</v>
      </c>
      <c r="C31" s="450">
        <f>3*'BASIC INPUT ASSUMPTIONS'!$D$7</f>
        <v>450</v>
      </c>
      <c r="D31" s="450">
        <f>210*'BASIC INPUT ASSUMPTIONS'!$D$7</f>
        <v>31500</v>
      </c>
      <c r="F31" s="324">
        <v>3</v>
      </c>
      <c r="G31" s="324">
        <v>210</v>
      </c>
    </row>
    <row r="32" spans="2:13" ht="25" customHeight="1">
      <c r="B32" s="139" t="str">
        <f>B18</f>
        <v>MVLP2</v>
      </c>
      <c r="C32" s="450">
        <f>3*'BASIC INPUT ASSUMPTIONS'!$D$7</f>
        <v>450</v>
      </c>
      <c r="D32" s="450">
        <f>210*'BASIC INPUT ASSUMPTIONS'!$D$7</f>
        <v>31500</v>
      </c>
      <c r="F32" s="324">
        <v>3</v>
      </c>
      <c r="G32" s="324">
        <v>210</v>
      </c>
    </row>
    <row r="33" spans="2:7" ht="25" customHeight="1">
      <c r="B33" s="139" t="str">
        <f>B19</f>
        <v>MVLP3</v>
      </c>
      <c r="C33" s="450">
        <f>3*'BASIC INPUT ASSUMPTIONS'!$D$7</f>
        <v>450</v>
      </c>
      <c r="D33" s="450">
        <f>210*'BASIC INPUT ASSUMPTIONS'!$D$7</f>
        <v>31500</v>
      </c>
      <c r="F33" s="324">
        <v>3</v>
      </c>
      <c r="G33" s="324">
        <v>210</v>
      </c>
    </row>
    <row r="34" spans="2:7" ht="25" customHeight="1">
      <c r="B34" s="139" t="str">
        <f>B20</f>
        <v>MVLP4</v>
      </c>
      <c r="C34" s="450">
        <f>3*'BASIC INPUT ASSUMPTIONS'!$D$7</f>
        <v>450</v>
      </c>
      <c r="D34" s="450">
        <f>210*'BASIC INPUT ASSUMPTIONS'!$D$7</f>
        <v>31500</v>
      </c>
      <c r="F34" s="324">
        <v>3</v>
      </c>
      <c r="G34" s="324">
        <v>210</v>
      </c>
    </row>
    <row r="35" spans="2:7" ht="25" customHeight="1">
      <c r="B35" s="139" t="str">
        <f t="shared" ref="B35:B39" si="2">B21</f>
        <v>MVLP5</v>
      </c>
      <c r="C35" s="450">
        <f>3*'BASIC INPUT ASSUMPTIONS'!$D$7</f>
        <v>450</v>
      </c>
      <c r="D35" s="450">
        <f>210*'BASIC INPUT ASSUMPTIONS'!$D$7</f>
        <v>31500</v>
      </c>
      <c r="F35" s="324"/>
      <c r="G35" s="324"/>
    </row>
    <row r="36" spans="2:7" ht="25" customHeight="1">
      <c r="B36" s="139" t="str">
        <f t="shared" si="2"/>
        <v>MVLP6</v>
      </c>
      <c r="C36" s="450">
        <f>3*'BASIC INPUT ASSUMPTIONS'!$D$7</f>
        <v>450</v>
      </c>
      <c r="D36" s="450">
        <f>210*'BASIC INPUT ASSUMPTIONS'!$D$7</f>
        <v>31500</v>
      </c>
      <c r="F36" s="324"/>
      <c r="G36" s="324"/>
    </row>
    <row r="37" spans="2:7" ht="25" customHeight="1">
      <c r="B37" s="139" t="str">
        <f t="shared" si="2"/>
        <v>200 MB</v>
      </c>
      <c r="C37" s="450">
        <f>3*'BASIC INPUT ASSUMPTIONS'!$D$7</f>
        <v>450</v>
      </c>
      <c r="D37" s="450">
        <f>210*'BASIC INPUT ASSUMPTIONS'!$D$7</f>
        <v>31500</v>
      </c>
      <c r="F37" s="324"/>
      <c r="G37" s="324"/>
    </row>
    <row r="38" spans="2:7" ht="25" customHeight="1">
      <c r="B38" s="139" t="str">
        <f t="shared" si="2"/>
        <v>500 MB</v>
      </c>
      <c r="C38" s="450">
        <f>3*'BASIC INPUT ASSUMPTIONS'!$D$7</f>
        <v>450</v>
      </c>
      <c r="D38" s="450">
        <f>210*'BASIC INPUT ASSUMPTIONS'!$D$7</f>
        <v>31500</v>
      </c>
      <c r="F38" s="324"/>
      <c r="G38" s="324"/>
    </row>
    <row r="39" spans="2:7" ht="25" customHeight="1">
      <c r="B39" s="139" t="str">
        <f t="shared" si="2"/>
        <v>1.2 GB</v>
      </c>
      <c r="C39" s="450">
        <f>3*'BASIC INPUT ASSUMPTIONS'!$D$7</f>
        <v>450</v>
      </c>
      <c r="D39" s="450">
        <f>210*'BASIC INPUT ASSUMPTIONS'!$D$7</f>
        <v>31500</v>
      </c>
      <c r="F39" s="324"/>
      <c r="G39" s="324"/>
    </row>
    <row r="40" spans="2:7" ht="25" customHeight="1">
      <c r="B40" s="139" t="str">
        <f t="shared" ref="B40" si="3">B26</f>
        <v>2.5 GB</v>
      </c>
      <c r="C40" s="450">
        <f>3*'BASIC INPUT ASSUMPTIONS'!$D$7</f>
        <v>450</v>
      </c>
      <c r="D40" s="450">
        <f>210*'BASIC INPUT ASSUMPTIONS'!$D$7</f>
        <v>31500</v>
      </c>
      <c r="F40" s="324">
        <f t="shared" ref="F40" si="4">G40/$F$29</f>
        <v>0</v>
      </c>
      <c r="G40" s="324">
        <v>0</v>
      </c>
    </row>
  </sheetData>
  <mergeCells count="1">
    <mergeCell ref="B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7544-1607-1B4A-B79B-2652399C19B4}">
  <sheetPr>
    <tabColor theme="4" tint="-0.249977111117893"/>
  </sheetPr>
  <dimension ref="B2:I34"/>
  <sheetViews>
    <sheetView zoomScaleNormal="100" workbookViewId="0">
      <selection activeCell="G10" sqref="G10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INPUT'!D82</f>
        <v>MVLP1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0</v>
      </c>
      <c r="H10" s="178"/>
    </row>
    <row r="11" spans="2:9" ht="25" customHeight="1">
      <c r="B11" s="140" t="str">
        <f>'MVLP INPUT'!D83</f>
        <v>MVLP2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0</v>
      </c>
      <c r="H11" s="178"/>
    </row>
    <row r="12" spans="2:9" ht="25" customHeight="1">
      <c r="B12" s="140" t="str">
        <f>'MVLP INPUT'!D84</f>
        <v>MVLP3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0</v>
      </c>
      <c r="H12" s="178"/>
    </row>
    <row r="13" spans="2:9" ht="25" customHeight="1">
      <c r="B13" s="140" t="str">
        <f>'MVLP INPUT'!D85</f>
        <v>MVLP4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0</v>
      </c>
      <c r="H13" s="178"/>
    </row>
    <row r="14" spans="2:9" ht="25" customHeight="1">
      <c r="B14" s="140" t="str">
        <f>'MVLP INPUT'!D86</f>
        <v>MVLP5</v>
      </c>
      <c r="C14" s="77">
        <v>0</v>
      </c>
      <c r="D14" s="141">
        <v>0.1</v>
      </c>
      <c r="E14" s="78">
        <f t="shared" ref="E14:E18" si="1">C14+(C14*D14)</f>
        <v>0</v>
      </c>
      <c r="F14" s="179">
        <v>0</v>
      </c>
      <c r="G14" s="320"/>
      <c r="H14" s="178"/>
    </row>
    <row r="15" spans="2:9" ht="25" customHeight="1">
      <c r="B15" s="140" t="str">
        <f>'MVLP INPUT'!D87</f>
        <v>MVLP6</v>
      </c>
      <c r="C15" s="77">
        <v>0</v>
      </c>
      <c r="D15" s="141">
        <v>0.1</v>
      </c>
      <c r="E15" s="78">
        <f t="shared" si="1"/>
        <v>0</v>
      </c>
      <c r="F15" s="179">
        <v>0</v>
      </c>
      <c r="G15" s="320"/>
      <c r="H15" s="178"/>
    </row>
    <row r="16" spans="2:9" ht="25" customHeight="1">
      <c r="B16" s="140" t="str">
        <f>'MVLP INPUT'!D88</f>
        <v>200 MB</v>
      </c>
      <c r="C16" s="77">
        <v>0</v>
      </c>
      <c r="D16" s="141">
        <v>0.1</v>
      </c>
      <c r="E16" s="78">
        <f t="shared" si="1"/>
        <v>0</v>
      </c>
      <c r="F16" s="179">
        <v>0</v>
      </c>
      <c r="G16" s="320"/>
      <c r="H16" s="178"/>
    </row>
    <row r="17" spans="2:8" ht="25" customHeight="1">
      <c r="B17" s="140" t="str">
        <f>'MVLP INPUT'!D89</f>
        <v>500 MB</v>
      </c>
      <c r="C17" s="77">
        <v>0</v>
      </c>
      <c r="D17" s="141">
        <v>0.1</v>
      </c>
      <c r="E17" s="78">
        <f t="shared" si="1"/>
        <v>0</v>
      </c>
      <c r="F17" s="179">
        <v>0</v>
      </c>
      <c r="G17" s="320"/>
      <c r="H17" s="178"/>
    </row>
    <row r="18" spans="2:8" ht="25" customHeight="1">
      <c r="B18" s="140" t="str">
        <f>'MVLP INPUT'!D90</f>
        <v>1.2 GB</v>
      </c>
      <c r="C18" s="77">
        <v>0</v>
      </c>
      <c r="D18" s="141">
        <v>0.1</v>
      </c>
      <c r="E18" s="78">
        <f t="shared" si="1"/>
        <v>0</v>
      </c>
      <c r="F18" s="179">
        <v>0</v>
      </c>
      <c r="G18" s="320"/>
      <c r="H18" s="178"/>
    </row>
    <row r="19" spans="2:8" ht="25" customHeight="1">
      <c r="B19" s="140" t="str">
        <f>'MVLP INPUT'!D91</f>
        <v>2.5 GB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0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str">
        <f>B10</f>
        <v>MVLP1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str">
        <f>B11</f>
        <v>MVLP2</v>
      </c>
      <c r="C26" s="77">
        <v>0</v>
      </c>
      <c r="D26" s="141">
        <v>0.1</v>
      </c>
      <c r="E26" s="78">
        <f t="shared" ref="E26:E34" si="2">C26+(C26*D26)</f>
        <v>0</v>
      </c>
      <c r="F26" s="179">
        <v>0</v>
      </c>
      <c r="G26" s="78">
        <f t="shared" ref="G26:G34" si="3">E26*15%</f>
        <v>0</v>
      </c>
      <c r="H26" s="78">
        <f t="shared" ref="H26:H34" si="4">(E26-G26)/24</f>
        <v>0</v>
      </c>
    </row>
    <row r="27" spans="2:8" ht="25" customHeight="1">
      <c r="B27" s="140" t="str">
        <f>B12</f>
        <v>MVLP3</v>
      </c>
      <c r="C27" s="77">
        <v>0</v>
      </c>
      <c r="D27" s="141">
        <v>0.1</v>
      </c>
      <c r="E27" s="78">
        <f t="shared" si="2"/>
        <v>0</v>
      </c>
      <c r="F27" s="179">
        <v>0</v>
      </c>
      <c r="G27" s="78">
        <f t="shared" si="3"/>
        <v>0</v>
      </c>
      <c r="H27" s="78">
        <f t="shared" si="4"/>
        <v>0</v>
      </c>
    </row>
    <row r="28" spans="2:8" ht="25" customHeight="1">
      <c r="B28" s="140" t="str">
        <f>B13</f>
        <v>MVLP4</v>
      </c>
      <c r="C28" s="77">
        <v>0</v>
      </c>
      <c r="D28" s="141">
        <v>0.1</v>
      </c>
      <c r="E28" s="78">
        <f t="shared" si="2"/>
        <v>0</v>
      </c>
      <c r="F28" s="179">
        <v>0</v>
      </c>
      <c r="G28" s="78">
        <f t="shared" si="3"/>
        <v>0</v>
      </c>
      <c r="H28" s="78">
        <f t="shared" si="4"/>
        <v>0</v>
      </c>
    </row>
    <row r="29" spans="2:8" ht="25" customHeight="1">
      <c r="B29" s="140" t="str">
        <f t="shared" ref="B29:B33" si="5">B14</f>
        <v>MVLP5</v>
      </c>
      <c r="C29" s="77">
        <v>0</v>
      </c>
      <c r="D29" s="141">
        <v>0.1</v>
      </c>
      <c r="E29" s="78">
        <f t="shared" ref="E29:E33" si="6">C29+(C29*D29)</f>
        <v>0</v>
      </c>
      <c r="F29" s="179">
        <v>0</v>
      </c>
      <c r="G29" s="78">
        <f t="shared" ref="G29:G33" si="7">E29*15%</f>
        <v>0</v>
      </c>
      <c r="H29" s="78">
        <f t="shared" ref="H29:H33" si="8">(E29-G29)/24</f>
        <v>0</v>
      </c>
    </row>
    <row r="30" spans="2:8" ht="25" customHeight="1">
      <c r="B30" s="140" t="str">
        <f t="shared" si="5"/>
        <v>MVLP6</v>
      </c>
      <c r="C30" s="77">
        <v>0</v>
      </c>
      <c r="D30" s="141">
        <v>0.1</v>
      </c>
      <c r="E30" s="78">
        <f t="shared" si="6"/>
        <v>0</v>
      </c>
      <c r="F30" s="179">
        <v>0</v>
      </c>
      <c r="G30" s="78">
        <f t="shared" si="7"/>
        <v>0</v>
      </c>
      <c r="H30" s="78">
        <f t="shared" si="8"/>
        <v>0</v>
      </c>
    </row>
    <row r="31" spans="2:8" ht="25" customHeight="1">
      <c r="B31" s="140" t="str">
        <f t="shared" si="5"/>
        <v>200 MB</v>
      </c>
      <c r="C31" s="77">
        <v>0</v>
      </c>
      <c r="D31" s="141">
        <v>0.1</v>
      </c>
      <c r="E31" s="78">
        <f t="shared" si="6"/>
        <v>0</v>
      </c>
      <c r="F31" s="179">
        <v>0</v>
      </c>
      <c r="G31" s="78">
        <f t="shared" si="7"/>
        <v>0</v>
      </c>
      <c r="H31" s="78">
        <f t="shared" si="8"/>
        <v>0</v>
      </c>
    </row>
    <row r="32" spans="2:8" ht="25" customHeight="1">
      <c r="B32" s="140" t="str">
        <f t="shared" si="5"/>
        <v>500 MB</v>
      </c>
      <c r="C32" s="77">
        <v>0</v>
      </c>
      <c r="D32" s="141">
        <v>0.1</v>
      </c>
      <c r="E32" s="78">
        <f t="shared" si="6"/>
        <v>0</v>
      </c>
      <c r="F32" s="179">
        <v>0</v>
      </c>
      <c r="G32" s="78">
        <f t="shared" si="7"/>
        <v>0</v>
      </c>
      <c r="H32" s="78">
        <f t="shared" si="8"/>
        <v>0</v>
      </c>
    </row>
    <row r="33" spans="2:8" ht="25" customHeight="1">
      <c r="B33" s="140" t="str">
        <f t="shared" si="5"/>
        <v>1.2 GB</v>
      </c>
      <c r="C33" s="77">
        <v>0</v>
      </c>
      <c r="D33" s="141">
        <v>0.1</v>
      </c>
      <c r="E33" s="78">
        <f t="shared" si="6"/>
        <v>0</v>
      </c>
      <c r="F33" s="179">
        <v>0</v>
      </c>
      <c r="G33" s="78">
        <f t="shared" si="7"/>
        <v>0</v>
      </c>
      <c r="H33" s="78">
        <f t="shared" si="8"/>
        <v>0</v>
      </c>
    </row>
    <row r="34" spans="2:8" ht="25" customHeight="1">
      <c r="B34" s="140" t="str">
        <f t="shared" ref="B34" si="9">B19</f>
        <v>2.5 GB</v>
      </c>
      <c r="C34" s="77">
        <v>0</v>
      </c>
      <c r="D34" s="141">
        <v>0.1</v>
      </c>
      <c r="E34" s="78">
        <f t="shared" si="2"/>
        <v>0</v>
      </c>
      <c r="F34" s="179">
        <v>0</v>
      </c>
      <c r="G34" s="78">
        <f t="shared" si="3"/>
        <v>0</v>
      </c>
      <c r="H34" s="78">
        <f t="shared" si="4"/>
        <v>0</v>
      </c>
    </row>
  </sheetData>
  <mergeCells count="2">
    <mergeCell ref="B21:H21"/>
    <mergeCell ref="B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D8D8-1523-4C68-AD94-C2056E2397DE}">
  <sheetPr>
    <tabColor rgb="FF0070C0"/>
  </sheetPr>
  <dimension ref="A1:AD100"/>
  <sheetViews>
    <sheetView topLeftCell="E20" zoomScaleNormal="100" workbookViewId="0">
      <selection activeCell="L22" sqref="L2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76562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20" width="14.69140625" style="272"/>
    <col min="21" max="21" width="12.53515625" style="272" customWidth="1"/>
    <col min="22" max="22" width="15.23046875" style="272" hidden="1" customWidth="1"/>
    <col min="23" max="30" width="0" style="272" hidden="1" customWidth="1"/>
    <col min="31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">
        <v>589</v>
      </c>
      <c r="D7" s="279" t="s">
        <v>444</v>
      </c>
      <c r="E7" s="279" t="s">
        <v>261</v>
      </c>
      <c r="F7" s="279" t="s">
        <v>445</v>
      </c>
      <c r="G7" s="279" t="s">
        <v>446</v>
      </c>
      <c r="H7" s="279" t="s">
        <v>262</v>
      </c>
    </row>
    <row r="9" spans="1:19" ht="24" customHeight="1">
      <c r="B9" s="280" t="str">
        <f>'MVLP INPUT'!D10</f>
        <v>MVLP1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INPUT'!D11</f>
        <v>MVLP2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INPUT'!D12</f>
        <v>MVLP3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INPUT'!D13</f>
        <v>MVLP4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INPUT'!D14</f>
        <v>MVLP5</v>
      </c>
      <c r="C13" s="281">
        <v>1</v>
      </c>
      <c r="D13" s="281"/>
      <c r="E13" s="281"/>
      <c r="F13" s="281"/>
      <c r="G13" s="281"/>
      <c r="H13" s="282">
        <f t="shared" ref="H13:H17" si="0">SUM(C13:G13)</f>
        <v>1</v>
      </c>
    </row>
    <row r="14" spans="1:19" ht="24" customHeight="1">
      <c r="B14" s="280" t="str">
        <f>'MVLP INPUT'!D15</f>
        <v>MVLP6</v>
      </c>
      <c r="C14" s="281">
        <v>1</v>
      </c>
      <c r="D14" s="281"/>
      <c r="E14" s="281"/>
      <c r="F14" s="281"/>
      <c r="G14" s="281"/>
      <c r="H14" s="282">
        <f t="shared" si="0"/>
        <v>1</v>
      </c>
    </row>
    <row r="15" spans="1:19" ht="24" customHeight="1">
      <c r="B15" s="280" t="str">
        <f>'MVLP INPUT'!D16</f>
        <v>200 MB</v>
      </c>
      <c r="C15" s="281"/>
      <c r="D15" s="281">
        <v>0</v>
      </c>
      <c r="E15" s="281">
        <v>0</v>
      </c>
      <c r="F15" s="281">
        <v>0</v>
      </c>
      <c r="G15" s="281">
        <v>0</v>
      </c>
      <c r="H15" s="282">
        <f t="shared" si="0"/>
        <v>0</v>
      </c>
    </row>
    <row r="16" spans="1:19" ht="24" customHeight="1">
      <c r="B16" s="280" t="str">
        <f>'MVLP INPUT'!D17</f>
        <v>500 MB</v>
      </c>
      <c r="C16" s="281"/>
      <c r="D16" s="281">
        <v>0</v>
      </c>
      <c r="E16" s="281">
        <v>0</v>
      </c>
      <c r="F16" s="281">
        <v>0</v>
      </c>
      <c r="G16" s="281">
        <v>0</v>
      </c>
      <c r="H16" s="282">
        <f t="shared" si="0"/>
        <v>0</v>
      </c>
    </row>
    <row r="17" spans="2:30" ht="24" customHeight="1">
      <c r="B17" s="280" t="str">
        <f>'MVLP INPUT'!D18</f>
        <v>1.2 GB</v>
      </c>
      <c r="C17" s="281"/>
      <c r="D17" s="281">
        <v>0</v>
      </c>
      <c r="E17" s="281">
        <v>0</v>
      </c>
      <c r="F17" s="281">
        <v>0</v>
      </c>
      <c r="G17" s="281">
        <v>0</v>
      </c>
      <c r="H17" s="282">
        <f t="shared" si="0"/>
        <v>0</v>
      </c>
    </row>
    <row r="18" spans="2:30" ht="24" customHeight="1">
      <c r="B18" s="280" t="str">
        <f>'MVLP INPUT'!D19</f>
        <v>2.5 GB</v>
      </c>
      <c r="C18" s="281"/>
      <c r="D18" s="281">
        <v>0</v>
      </c>
      <c r="E18" s="281">
        <v>0</v>
      </c>
      <c r="F18" s="281">
        <v>0</v>
      </c>
      <c r="G18" s="281">
        <v>0</v>
      </c>
      <c r="H18" s="282">
        <f t="shared" ref="H18" si="1">SUM(C18:G18)</f>
        <v>0</v>
      </c>
    </row>
    <row r="20" spans="2:30" ht="57" customHeight="1">
      <c r="B20" s="278" t="s">
        <v>263</v>
      </c>
      <c r="C20" s="278" t="s">
        <v>264</v>
      </c>
      <c r="D20" s="279" t="s">
        <v>265</v>
      </c>
      <c r="E20" s="279" t="s">
        <v>471</v>
      </c>
      <c r="F20" s="279" t="s">
        <v>588</v>
      </c>
      <c r="G20" s="279" t="s">
        <v>268</v>
      </c>
      <c r="H20" s="279" t="s">
        <v>269</v>
      </c>
      <c r="I20" s="279" t="s">
        <v>270</v>
      </c>
      <c r="J20" s="279" t="s">
        <v>271</v>
      </c>
    </row>
    <row r="21" spans="2:30" ht="24" customHeight="1">
      <c r="H21" s="272"/>
      <c r="L21" s="659">
        <f ca="1">SUM(L22:L27)</f>
        <v>6591330.5084745763</v>
      </c>
      <c r="V21" s="278" t="s">
        <v>455</v>
      </c>
      <c r="W21" s="278" t="s">
        <v>260</v>
      </c>
      <c r="X21" s="278" t="s">
        <v>454</v>
      </c>
      <c r="Y21" s="279" t="s">
        <v>443</v>
      </c>
      <c r="Z21" s="279" t="s">
        <v>444</v>
      </c>
      <c r="AA21" s="279" t="s">
        <v>261</v>
      </c>
      <c r="AB21" s="279" t="s">
        <v>445</v>
      </c>
      <c r="AC21" s="279" t="s">
        <v>446</v>
      </c>
      <c r="AD21" s="279" t="s">
        <v>262</v>
      </c>
    </row>
    <row r="22" spans="2:30" ht="24" customHeight="1">
      <c r="B22" s="702" t="str">
        <f>C7</f>
        <v>EXISTING AGENTS</v>
      </c>
      <c r="C22" s="284" t="str">
        <f>B9</f>
        <v>MVLP1</v>
      </c>
      <c r="D22" s="456">
        <f>'MVLP INPUT'!F34</f>
        <v>423.72881355932208</v>
      </c>
      <c r="E22" s="639">
        <v>7.0000000000000007E-2</v>
      </c>
      <c r="F22" s="639">
        <v>0</v>
      </c>
      <c r="G22" s="347">
        <v>1</v>
      </c>
      <c r="H22" s="347">
        <f>100%-G22</f>
        <v>0</v>
      </c>
      <c r="I22" s="348"/>
      <c r="J22" s="347">
        <v>0.3</v>
      </c>
      <c r="K22" s="659">
        <f>D22*E22</f>
        <v>29.661016949152547</v>
      </c>
      <c r="L22" s="659">
        <f ca="1">K22*('SUBSCRIBER BASE'!$L$79*'ACQUISITION ASSUMPTIONS'!$C17)</f>
        <v>210533.89830508479</v>
      </c>
      <c r="AD22" s="277"/>
    </row>
    <row r="23" spans="2:30" ht="24" customHeight="1">
      <c r="B23" s="702"/>
      <c r="C23" s="284" t="str">
        <f>B10</f>
        <v>MVLP2</v>
      </c>
      <c r="D23" s="456">
        <f>'MVLP INPUT'!F35</f>
        <v>2118.6440677966102</v>
      </c>
      <c r="E23" s="639">
        <v>7.0000000000000007E-2</v>
      </c>
      <c r="F23" s="639">
        <v>0</v>
      </c>
      <c r="G23" s="347">
        <v>1</v>
      </c>
      <c r="H23" s="347">
        <f t="shared" ref="H23:H75" si="2">100%-G23</f>
        <v>0</v>
      </c>
      <c r="I23" s="348"/>
      <c r="J23" s="347">
        <v>0.3</v>
      </c>
      <c r="K23" s="659">
        <f t="shared" ref="K23:K27" si="3">D23*E23</f>
        <v>148.30508474576274</v>
      </c>
      <c r="L23" s="659">
        <f ca="1">K23*('SUBSCRIBER BASE'!$L$79*'ACQUISITION ASSUMPTIONS'!$C18)</f>
        <v>647796.61016949161</v>
      </c>
      <c r="V23" s="345">
        <f>'ACQUISITION ASSUMPTIONS'!D17</f>
        <v>53210.625</v>
      </c>
      <c r="W23" s="337" t="str">
        <f>B9</f>
        <v>MVLP1</v>
      </c>
      <c r="X23" s="344">
        <f>'ACQUISITION ASSUMPTIONS'!C17</f>
        <v>0.39</v>
      </c>
      <c r="Y23" s="281">
        <v>0.53</v>
      </c>
      <c r="Z23" s="281">
        <v>0.05</v>
      </c>
      <c r="AA23" s="281">
        <v>0.4</v>
      </c>
      <c r="AB23" s="281">
        <v>0.02</v>
      </c>
      <c r="AC23" s="281">
        <v>0</v>
      </c>
      <c r="AD23" s="282">
        <f>SUM(Y23:AC23)</f>
        <v>1</v>
      </c>
    </row>
    <row r="24" spans="2:30" ht="24" customHeight="1">
      <c r="B24" s="702"/>
      <c r="C24" s="284" t="str">
        <f>B11</f>
        <v>MVLP3</v>
      </c>
      <c r="D24" s="456">
        <f>'MVLP INPUT'!F36</f>
        <v>4661.016949152543</v>
      </c>
      <c r="E24" s="639">
        <v>7.0000000000000007E-2</v>
      </c>
      <c r="F24" s="639">
        <v>0</v>
      </c>
      <c r="G24" s="347">
        <v>1</v>
      </c>
      <c r="H24" s="347">
        <f t="shared" si="2"/>
        <v>0</v>
      </c>
      <c r="I24" s="348"/>
      <c r="J24" s="347">
        <v>0.3</v>
      </c>
      <c r="K24" s="659">
        <f t="shared" si="3"/>
        <v>326.27118644067804</v>
      </c>
      <c r="L24" s="659">
        <f ca="1">K24*('SUBSCRIBER BASE'!$L$79*'ACQUISITION ASSUMPTIONS'!$C19)</f>
        <v>950101.69491525448</v>
      </c>
      <c r="V24" s="345">
        <f>'ACQUISITION ASSUMPTIONS'!D18</f>
        <v>32745</v>
      </c>
      <c r="W24" s="337" t="str">
        <f>B10</f>
        <v>MVLP2</v>
      </c>
      <c r="X24" s="344">
        <f>'ACQUISITION ASSUMPTIONS'!C18</f>
        <v>0.24</v>
      </c>
      <c r="Y24" s="281">
        <v>0.53</v>
      </c>
      <c r="Z24" s="281">
        <v>0.05</v>
      </c>
      <c r="AA24" s="281">
        <v>0.4</v>
      </c>
      <c r="AB24" s="281">
        <v>0.02</v>
      </c>
      <c r="AC24" s="281">
        <v>0</v>
      </c>
      <c r="AD24" s="282">
        <f>SUM(Y24:AC24)</f>
        <v>1</v>
      </c>
    </row>
    <row r="25" spans="2:30" ht="24" customHeight="1">
      <c r="B25" s="702"/>
      <c r="C25" s="284" t="str">
        <f>B12</f>
        <v>MVLP4</v>
      </c>
      <c r="D25" s="456">
        <f>'MVLP INPUT'!F37</f>
        <v>10593.22033898305</v>
      </c>
      <c r="E25" s="639">
        <v>7.0000000000000007E-2</v>
      </c>
      <c r="F25" s="639">
        <v>0</v>
      </c>
      <c r="G25" s="347">
        <v>1</v>
      </c>
      <c r="H25" s="347">
        <f t="shared" si="2"/>
        <v>0</v>
      </c>
      <c r="I25" s="348"/>
      <c r="J25" s="347">
        <v>0.3</v>
      </c>
      <c r="K25" s="659">
        <f t="shared" si="3"/>
        <v>741.52542372881362</v>
      </c>
      <c r="L25" s="659">
        <f ca="1">K25*('SUBSCRIBER BASE'!$L$79*'ACQUISITION ASSUMPTIONS'!$C20)</f>
        <v>1079661.0169491526</v>
      </c>
      <c r="V25" s="345">
        <f>'ACQUISITION ASSUMPTIONS'!D19</f>
        <v>21830</v>
      </c>
      <c r="W25" s="337" t="str">
        <f>B11</f>
        <v>MVLP3</v>
      </c>
      <c r="X25" s="344">
        <f>'ACQUISITION ASSUMPTIONS'!C19</f>
        <v>0.16</v>
      </c>
      <c r="Y25" s="281">
        <v>0.33</v>
      </c>
      <c r="Z25" s="281">
        <v>0.05</v>
      </c>
      <c r="AA25" s="281">
        <v>0.6</v>
      </c>
      <c r="AB25" s="281">
        <v>0.02</v>
      </c>
      <c r="AC25" s="281">
        <v>0</v>
      </c>
      <c r="AD25" s="282">
        <f>SUM(Y25:AC25)</f>
        <v>1</v>
      </c>
    </row>
    <row r="26" spans="2:30" ht="24" customHeight="1">
      <c r="B26" s="702"/>
      <c r="C26" s="284" t="str">
        <f t="shared" ref="C26:C30" si="4">B13</f>
        <v>MVLP5</v>
      </c>
      <c r="D26" s="456">
        <f>'MVLP INPUT'!F38</f>
        <v>15677.966101694914</v>
      </c>
      <c r="E26" s="639">
        <v>7.0000000000000007E-2</v>
      </c>
      <c r="F26" s="639">
        <v>0</v>
      </c>
      <c r="G26" s="347">
        <v>1</v>
      </c>
      <c r="H26" s="347">
        <f t="shared" ref="H26:H30" si="5">100%-G26</f>
        <v>0</v>
      </c>
      <c r="I26" s="348"/>
      <c r="J26" s="347">
        <v>0.3</v>
      </c>
      <c r="K26" s="659">
        <f t="shared" si="3"/>
        <v>1097.457627118644</v>
      </c>
      <c r="L26" s="659">
        <f ca="1">K26*('SUBSCRIBER BASE'!$L$79*'ACQUISITION ASSUMPTIONS'!$C21)</f>
        <v>1597898.3050847456</v>
      </c>
      <c r="V26" s="345"/>
      <c r="W26" s="337"/>
      <c r="X26" s="344"/>
      <c r="Y26" s="281"/>
      <c r="Z26" s="281"/>
      <c r="AA26" s="281"/>
      <c r="AB26" s="281"/>
      <c r="AC26" s="281"/>
      <c r="AD26" s="282"/>
    </row>
    <row r="27" spans="2:30" ht="24" customHeight="1">
      <c r="B27" s="702"/>
      <c r="C27" s="284" t="str">
        <f t="shared" si="4"/>
        <v>MVLP6</v>
      </c>
      <c r="D27" s="456">
        <f>'MVLP INPUT'!F39</f>
        <v>33050.847457627118</v>
      </c>
      <c r="E27" s="639">
        <v>7.0000000000000007E-2</v>
      </c>
      <c r="F27" s="639">
        <v>0</v>
      </c>
      <c r="G27" s="347">
        <v>1</v>
      </c>
      <c r="H27" s="347">
        <f t="shared" si="5"/>
        <v>0</v>
      </c>
      <c r="I27" s="348"/>
      <c r="J27" s="347">
        <v>0.3</v>
      </c>
      <c r="K27" s="659">
        <f t="shared" si="3"/>
        <v>2313.5593220338983</v>
      </c>
      <c r="L27" s="659">
        <f ca="1">K27*('SUBSCRIBER BASE'!$L$79*'ACQUISITION ASSUMPTIONS'!$C22)</f>
        <v>2105338.9830508474</v>
      </c>
      <c r="V27" s="345"/>
      <c r="W27" s="337"/>
      <c r="X27" s="344"/>
      <c r="Y27" s="281"/>
      <c r="Z27" s="281"/>
      <c r="AA27" s="281"/>
      <c r="AB27" s="281"/>
      <c r="AC27" s="281"/>
      <c r="AD27" s="282"/>
    </row>
    <row r="28" spans="2:30" ht="24" customHeight="1">
      <c r="B28" s="702"/>
      <c r="C28" s="284" t="str">
        <f t="shared" si="4"/>
        <v>200 MB</v>
      </c>
      <c r="D28" s="450"/>
      <c r="E28" s="347">
        <v>7.0000000000000007E-2</v>
      </c>
      <c r="F28" s="347">
        <v>0</v>
      </c>
      <c r="G28" s="347">
        <v>1</v>
      </c>
      <c r="H28" s="347">
        <f t="shared" si="5"/>
        <v>0</v>
      </c>
      <c r="I28" s="348"/>
      <c r="J28" s="347">
        <v>0.3</v>
      </c>
      <c r="V28" s="345"/>
      <c r="W28" s="337"/>
      <c r="X28" s="344"/>
      <c r="Y28" s="281"/>
      <c r="Z28" s="281"/>
      <c r="AA28" s="281"/>
      <c r="AB28" s="281"/>
      <c r="AC28" s="281"/>
      <c r="AD28" s="282"/>
    </row>
    <row r="29" spans="2:30" ht="24" customHeight="1">
      <c r="B29" s="702"/>
      <c r="C29" s="284" t="str">
        <f t="shared" si="4"/>
        <v>500 MB</v>
      </c>
      <c r="D29" s="450"/>
      <c r="E29" s="347">
        <v>7.0000000000000007E-2</v>
      </c>
      <c r="F29" s="347">
        <v>0</v>
      </c>
      <c r="G29" s="347">
        <v>1</v>
      </c>
      <c r="H29" s="347">
        <f t="shared" si="5"/>
        <v>0</v>
      </c>
      <c r="I29" s="348"/>
      <c r="J29" s="347">
        <v>0.3</v>
      </c>
      <c r="V29" s="345"/>
      <c r="W29" s="337"/>
      <c r="X29" s="344"/>
      <c r="Y29" s="281"/>
      <c r="Z29" s="281"/>
      <c r="AA29" s="281"/>
      <c r="AB29" s="281"/>
      <c r="AC29" s="281"/>
      <c r="AD29" s="282"/>
    </row>
    <row r="30" spans="2:30" ht="24" customHeight="1">
      <c r="B30" s="702"/>
      <c r="C30" s="284" t="str">
        <f t="shared" si="4"/>
        <v>1.2 GB</v>
      </c>
      <c r="D30" s="450"/>
      <c r="E30" s="347">
        <v>7.0000000000000007E-2</v>
      </c>
      <c r="F30" s="347">
        <v>0</v>
      </c>
      <c r="G30" s="347">
        <v>1</v>
      </c>
      <c r="H30" s="347">
        <f t="shared" si="5"/>
        <v>0</v>
      </c>
      <c r="I30" s="348"/>
      <c r="J30" s="347">
        <v>0.3</v>
      </c>
      <c r="V30" s="345"/>
      <c r="W30" s="337"/>
      <c r="X30" s="344"/>
      <c r="Y30" s="281"/>
      <c r="Z30" s="281"/>
      <c r="AA30" s="281"/>
      <c r="AB30" s="281"/>
      <c r="AC30" s="281"/>
      <c r="AD30" s="282"/>
    </row>
    <row r="31" spans="2:30" ht="24" customHeight="1">
      <c r="B31" s="702"/>
      <c r="C31" s="284" t="str">
        <f>B18</f>
        <v>2.5 GB</v>
      </c>
      <c r="D31" s="450"/>
      <c r="E31" s="347">
        <v>7.0000000000000007E-2</v>
      </c>
      <c r="F31" s="347">
        <v>0</v>
      </c>
      <c r="G31" s="347">
        <v>1</v>
      </c>
      <c r="H31" s="347">
        <f t="shared" si="2"/>
        <v>0</v>
      </c>
      <c r="I31" s="348"/>
      <c r="J31" s="347">
        <v>0.3</v>
      </c>
      <c r="V31" s="345">
        <f>'ACQUISITION ASSUMPTIONS'!D20</f>
        <v>10915</v>
      </c>
      <c r="W31" s="337" t="str">
        <f>B12</f>
        <v>MVLP4</v>
      </c>
      <c r="X31" s="344">
        <f>'ACQUISITION ASSUMPTIONS'!C20</f>
        <v>0.08</v>
      </c>
      <c r="Y31" s="281">
        <v>0.33</v>
      </c>
      <c r="Z31" s="281">
        <v>0.05</v>
      </c>
      <c r="AA31" s="281">
        <v>0.6</v>
      </c>
      <c r="AB31" s="281">
        <v>0.02</v>
      </c>
      <c r="AC31" s="281">
        <v>0</v>
      </c>
      <c r="AD31" s="282">
        <f>SUM(Y31:AC31)</f>
        <v>1</v>
      </c>
    </row>
    <row r="32" spans="2:30" ht="24" customHeight="1">
      <c r="B32" s="703"/>
      <c r="C32" s="284"/>
      <c r="D32" s="355"/>
      <c r="E32" s="347"/>
      <c r="F32" s="347"/>
      <c r="G32" s="347"/>
      <c r="H32" s="347"/>
      <c r="I32" s="348"/>
      <c r="J32" s="349"/>
      <c r="V32" s="345">
        <f>'ACQUISITION ASSUMPTIONS'!D26</f>
        <v>0</v>
      </c>
      <c r="W32" s="337" t="str">
        <f>B18</f>
        <v>2.5 GB</v>
      </c>
      <c r="X32" s="344">
        <f>'ACQUISITION ASSUMPTIONS'!C26</f>
        <v>0</v>
      </c>
      <c r="Y32" s="281">
        <v>1</v>
      </c>
      <c r="Z32" s="281">
        <v>0</v>
      </c>
      <c r="AA32" s="281">
        <v>0</v>
      </c>
      <c r="AB32" s="281">
        <v>0</v>
      </c>
      <c r="AC32" s="281">
        <v>0</v>
      </c>
      <c r="AD32" s="282">
        <f t="shared" ref="AD32" si="6">SUM(Y32:AC32)</f>
        <v>1</v>
      </c>
    </row>
    <row r="33" spans="2:28" ht="24" customHeight="1">
      <c r="B33" s="704" t="str">
        <f>D7</f>
        <v>ONLINE SALES WEB</v>
      </c>
      <c r="C33" s="280" t="str">
        <f>C22</f>
        <v>MVLP1</v>
      </c>
      <c r="D33" s="450">
        <v>0</v>
      </c>
      <c r="E33" s="639">
        <v>7.0000000000000007E-2</v>
      </c>
      <c r="F33" s="639">
        <v>0</v>
      </c>
      <c r="G33" s="347">
        <v>0</v>
      </c>
      <c r="H33" s="347">
        <f t="shared" si="2"/>
        <v>1</v>
      </c>
      <c r="I33" s="350"/>
      <c r="J33" s="347">
        <v>0.1</v>
      </c>
      <c r="V33" s="345">
        <f>'ACQUISITION ASSUMPTIONS'!$C$13*'COMMISSION ASSUMPTIONS'!X33</f>
        <v>2728.75</v>
      </c>
      <c r="W33" s="339" t="s">
        <v>447</v>
      </c>
      <c r="X33" s="344">
        <v>0.02</v>
      </c>
      <c r="Y33" s="281">
        <v>0.53</v>
      </c>
      <c r="Z33" s="281">
        <v>0.05</v>
      </c>
      <c r="AA33" s="281">
        <v>0.4</v>
      </c>
      <c r="AB33" s="281">
        <v>0.02</v>
      </c>
    </row>
    <row r="34" spans="2:28" ht="24" customHeight="1">
      <c r="B34" s="705"/>
      <c r="C34" s="280" t="str">
        <f>C23</f>
        <v>MVLP2</v>
      </c>
      <c r="D34" s="450">
        <v>0</v>
      </c>
      <c r="E34" s="639">
        <v>7.0000000000000007E-2</v>
      </c>
      <c r="F34" s="639">
        <v>0</v>
      </c>
      <c r="G34" s="347">
        <v>0</v>
      </c>
      <c r="H34" s="347">
        <f t="shared" si="2"/>
        <v>1</v>
      </c>
      <c r="I34" s="350"/>
      <c r="J34" s="347">
        <v>0.1</v>
      </c>
      <c r="V34" s="345">
        <f>'ACQUISITION ASSUMPTIONS'!$C$13*'COMMISSION ASSUMPTIONS'!X34</f>
        <v>1364.375</v>
      </c>
      <c r="W34" s="340" t="s">
        <v>448</v>
      </c>
      <c r="X34" s="344">
        <v>0.01</v>
      </c>
      <c r="Y34" s="281">
        <v>0.53</v>
      </c>
      <c r="Z34" s="281">
        <v>0.05</v>
      </c>
      <c r="AA34" s="281">
        <v>0.4</v>
      </c>
      <c r="AB34" s="281">
        <v>0.02</v>
      </c>
    </row>
    <row r="35" spans="2:28" ht="24" customHeight="1">
      <c r="B35" s="705"/>
      <c r="C35" s="280" t="str">
        <f>C24</f>
        <v>MVLP3</v>
      </c>
      <c r="D35" s="450">
        <v>0</v>
      </c>
      <c r="E35" s="639">
        <v>7.0000000000000007E-2</v>
      </c>
      <c r="F35" s="639">
        <v>0</v>
      </c>
      <c r="G35" s="347">
        <v>0</v>
      </c>
      <c r="H35" s="347">
        <f t="shared" si="2"/>
        <v>1</v>
      </c>
      <c r="I35" s="350"/>
      <c r="J35" s="347">
        <v>0.1</v>
      </c>
      <c r="V35" s="345">
        <f>'ACQUISITION ASSUMPTIONS'!$C$13*'COMMISSION ASSUMPTIONS'!X35</f>
        <v>682.1875</v>
      </c>
      <c r="W35" s="340" t="s">
        <v>449</v>
      </c>
      <c r="X35" s="344">
        <v>5.0000000000000001E-3</v>
      </c>
      <c r="Y35" s="281">
        <v>0.53</v>
      </c>
      <c r="Z35" s="281">
        <v>0.05</v>
      </c>
      <c r="AA35" s="281">
        <v>0.4</v>
      </c>
      <c r="AB35" s="281">
        <v>0.02</v>
      </c>
    </row>
    <row r="36" spans="2:28" ht="24" customHeight="1">
      <c r="B36" s="705"/>
      <c r="C36" s="280" t="str">
        <f>C25</f>
        <v>MVLP4</v>
      </c>
      <c r="D36" s="450">
        <v>0</v>
      </c>
      <c r="E36" s="639">
        <v>7.0000000000000007E-2</v>
      </c>
      <c r="F36" s="639">
        <v>0</v>
      </c>
      <c r="G36" s="347">
        <v>0</v>
      </c>
      <c r="H36" s="347">
        <f t="shared" si="2"/>
        <v>1</v>
      </c>
      <c r="I36" s="350"/>
      <c r="J36" s="347">
        <v>0.1</v>
      </c>
      <c r="V36" s="345">
        <f>'ACQUISITION ASSUMPTIONS'!$C$13*'COMMISSION ASSUMPTIONS'!X36</f>
        <v>6821.875</v>
      </c>
      <c r="W36" s="339" t="s">
        <v>450</v>
      </c>
      <c r="X36" s="344">
        <v>0.05</v>
      </c>
      <c r="Y36" s="281">
        <v>0.53</v>
      </c>
      <c r="Z36" s="281">
        <v>0.05</v>
      </c>
      <c r="AA36" s="281">
        <v>0.4</v>
      </c>
      <c r="AB36" s="281">
        <v>0.02</v>
      </c>
    </row>
    <row r="37" spans="2:28" ht="24" customHeight="1">
      <c r="B37" s="705"/>
      <c r="C37" s="280" t="str">
        <f t="shared" ref="C37:C41" si="7">C26</f>
        <v>MVLP5</v>
      </c>
      <c r="D37" s="450">
        <v>0</v>
      </c>
      <c r="E37" s="639">
        <v>7.0000000000000007E-2</v>
      </c>
      <c r="F37" s="639">
        <v>0</v>
      </c>
      <c r="G37" s="347">
        <v>0</v>
      </c>
      <c r="H37" s="347">
        <f t="shared" ref="H37:H41" si="8">100%-G37</f>
        <v>1</v>
      </c>
      <c r="I37" s="350"/>
      <c r="J37" s="347">
        <v>0.1</v>
      </c>
      <c r="V37" s="345"/>
      <c r="W37" s="339"/>
      <c r="X37" s="344"/>
      <c r="Y37" s="281"/>
      <c r="Z37" s="281"/>
      <c r="AA37" s="281"/>
      <c r="AB37" s="281"/>
    </row>
    <row r="38" spans="2:28" ht="24" customHeight="1">
      <c r="B38" s="705"/>
      <c r="C38" s="280" t="str">
        <f t="shared" si="7"/>
        <v>MVLP6</v>
      </c>
      <c r="D38" s="450">
        <v>0</v>
      </c>
      <c r="E38" s="639">
        <v>7.0000000000000007E-2</v>
      </c>
      <c r="F38" s="639">
        <v>0</v>
      </c>
      <c r="G38" s="347">
        <v>0</v>
      </c>
      <c r="H38" s="347">
        <f t="shared" si="8"/>
        <v>1</v>
      </c>
      <c r="I38" s="350"/>
      <c r="J38" s="347">
        <v>0.1</v>
      </c>
      <c r="V38" s="345"/>
      <c r="W38" s="339"/>
      <c r="X38" s="344"/>
      <c r="Y38" s="281"/>
      <c r="Z38" s="281"/>
      <c r="AA38" s="281"/>
      <c r="AB38" s="281"/>
    </row>
    <row r="39" spans="2:28" ht="24" customHeight="1">
      <c r="B39" s="705"/>
      <c r="C39" s="280" t="str">
        <f t="shared" si="7"/>
        <v>200 MB</v>
      </c>
      <c r="D39" s="450">
        <v>0</v>
      </c>
      <c r="E39" s="347">
        <v>0</v>
      </c>
      <c r="F39" s="347">
        <v>0</v>
      </c>
      <c r="G39" s="347">
        <v>0</v>
      </c>
      <c r="H39" s="347">
        <f t="shared" si="8"/>
        <v>1</v>
      </c>
      <c r="I39" s="350"/>
      <c r="J39" s="347">
        <v>0.1</v>
      </c>
      <c r="V39" s="345"/>
      <c r="W39" s="339"/>
      <c r="X39" s="344"/>
      <c r="Y39" s="281"/>
      <c r="Z39" s="281"/>
      <c r="AA39" s="281"/>
      <c r="AB39" s="281"/>
    </row>
    <row r="40" spans="2:28" ht="24" customHeight="1">
      <c r="B40" s="705"/>
      <c r="C40" s="280" t="str">
        <f t="shared" si="7"/>
        <v>500 MB</v>
      </c>
      <c r="D40" s="450">
        <v>0</v>
      </c>
      <c r="E40" s="347">
        <v>0</v>
      </c>
      <c r="F40" s="347">
        <v>0</v>
      </c>
      <c r="G40" s="347">
        <v>0</v>
      </c>
      <c r="H40" s="347">
        <f t="shared" si="8"/>
        <v>1</v>
      </c>
      <c r="I40" s="350"/>
      <c r="J40" s="347">
        <v>0.1</v>
      </c>
      <c r="V40" s="345"/>
      <c r="W40" s="339"/>
      <c r="X40" s="344"/>
      <c r="Y40" s="281"/>
      <c r="Z40" s="281"/>
      <c r="AA40" s="281"/>
      <c r="AB40" s="281"/>
    </row>
    <row r="41" spans="2:28" ht="24" customHeight="1">
      <c r="B41" s="705"/>
      <c r="C41" s="280" t="str">
        <f t="shared" si="7"/>
        <v>1.2 GB</v>
      </c>
      <c r="D41" s="450">
        <v>0</v>
      </c>
      <c r="E41" s="347">
        <v>0</v>
      </c>
      <c r="F41" s="347">
        <v>0</v>
      </c>
      <c r="G41" s="347">
        <v>0</v>
      </c>
      <c r="H41" s="347">
        <f t="shared" si="8"/>
        <v>1</v>
      </c>
      <c r="I41" s="350"/>
      <c r="J41" s="347">
        <v>0.1</v>
      </c>
      <c r="V41" s="345"/>
      <c r="W41" s="339"/>
      <c r="X41" s="344"/>
      <c r="Y41" s="281"/>
      <c r="Z41" s="281"/>
      <c r="AA41" s="281"/>
      <c r="AB41" s="281"/>
    </row>
    <row r="42" spans="2:28" ht="24" customHeight="1">
      <c r="B42" s="705"/>
      <c r="C42" s="280" t="str">
        <f>C31</f>
        <v>2.5 GB</v>
      </c>
      <c r="D42" s="450">
        <v>0</v>
      </c>
      <c r="E42" s="347">
        <v>0</v>
      </c>
      <c r="F42" s="347">
        <v>0</v>
      </c>
      <c r="G42" s="347">
        <v>0</v>
      </c>
      <c r="H42" s="347">
        <f t="shared" si="2"/>
        <v>1</v>
      </c>
      <c r="I42" s="350"/>
      <c r="J42" s="347">
        <v>0.1</v>
      </c>
      <c r="V42" s="345">
        <f>'ACQUISITION ASSUMPTIONS'!$C$13*'COMMISSION ASSUMPTIONS'!X42</f>
        <v>4093.125</v>
      </c>
      <c r="W42" s="340" t="s">
        <v>451</v>
      </c>
      <c r="X42" s="344">
        <v>0.03</v>
      </c>
      <c r="Y42" s="281">
        <v>0.53</v>
      </c>
      <c r="Z42" s="281">
        <v>0.05</v>
      </c>
      <c r="AA42" s="281">
        <v>0.4</v>
      </c>
      <c r="AB42" s="281">
        <v>0.02</v>
      </c>
    </row>
    <row r="43" spans="2:28" ht="24" customHeight="1">
      <c r="B43" s="706"/>
      <c r="C43" s="280"/>
      <c r="D43" s="355"/>
      <c r="E43" s="347"/>
      <c r="F43" s="351"/>
      <c r="G43" s="347"/>
      <c r="H43" s="347"/>
      <c r="I43" s="350"/>
      <c r="J43" s="349"/>
      <c r="V43" s="345">
        <f>'ACQUISITION ASSUMPTIONS'!$C$13*'COMMISSION ASSUMPTIONS'!X43</f>
        <v>4093.125</v>
      </c>
      <c r="W43" s="340" t="s">
        <v>452</v>
      </c>
      <c r="X43" s="344">
        <v>0.03</v>
      </c>
      <c r="Y43" s="281">
        <v>0.53</v>
      </c>
      <c r="Z43" s="281">
        <v>0.05</v>
      </c>
      <c r="AA43" s="281">
        <v>0.4</v>
      </c>
      <c r="AB43" s="281">
        <v>0.02</v>
      </c>
    </row>
    <row r="44" spans="2:28" ht="24" customHeight="1">
      <c r="B44" s="697" t="str">
        <f>E7</f>
        <v>DIRECT MARKETING</v>
      </c>
      <c r="C44" s="284" t="str">
        <f>C33</f>
        <v>MVLP1</v>
      </c>
      <c r="D44" s="450"/>
      <c r="E44" s="639">
        <v>7.0000000000000007E-2</v>
      </c>
      <c r="F44" s="639">
        <v>0</v>
      </c>
      <c r="G44" s="347">
        <v>0</v>
      </c>
      <c r="H44" s="347">
        <v>1</v>
      </c>
      <c r="I44" s="348"/>
      <c r="J44" s="347"/>
      <c r="L44" s="291"/>
      <c r="M44" s="292"/>
      <c r="V44" s="345">
        <f>'ACQUISITION ASSUMPTIONS'!$C$13*'COMMISSION ASSUMPTIONS'!X44</f>
        <v>1364.375</v>
      </c>
      <c r="W44" s="340" t="s">
        <v>453</v>
      </c>
      <c r="X44" s="344">
        <v>0.01</v>
      </c>
      <c r="Y44" s="281">
        <v>0.53</v>
      </c>
      <c r="Z44" s="281">
        <v>0.05</v>
      </c>
      <c r="AA44" s="281">
        <v>0.4</v>
      </c>
      <c r="AB44" s="281">
        <v>0.02</v>
      </c>
    </row>
    <row r="45" spans="2:28" ht="24" customHeight="1">
      <c r="B45" s="698"/>
      <c r="C45" s="284" t="str">
        <f>C34</f>
        <v>MVLP2</v>
      </c>
      <c r="D45" s="450"/>
      <c r="E45" s="639">
        <v>7.0000000000000007E-2</v>
      </c>
      <c r="F45" s="639">
        <v>0</v>
      </c>
      <c r="G45" s="347">
        <v>0</v>
      </c>
      <c r="H45" s="347">
        <v>1</v>
      </c>
      <c r="I45" s="348"/>
      <c r="J45" s="347"/>
      <c r="X45" s="344"/>
    </row>
    <row r="46" spans="2:28" ht="24" customHeight="1" thickBot="1">
      <c r="B46" s="698"/>
      <c r="C46" s="284" t="str">
        <f>C35</f>
        <v>MVLP3</v>
      </c>
      <c r="D46" s="450"/>
      <c r="E46" s="639">
        <v>7.0000000000000007E-2</v>
      </c>
      <c r="F46" s="639">
        <v>0</v>
      </c>
      <c r="G46" s="347">
        <v>0</v>
      </c>
      <c r="H46" s="347">
        <v>1</v>
      </c>
      <c r="I46" s="348"/>
      <c r="J46" s="347"/>
      <c r="V46" s="346">
        <f>SUM(V23:V45)</f>
        <v>139848.4375</v>
      </c>
    </row>
    <row r="47" spans="2:28" ht="24" customHeight="1" thickTop="1">
      <c r="B47" s="698"/>
      <c r="C47" s="284" t="str">
        <f>C36</f>
        <v>MVLP4</v>
      </c>
      <c r="D47" s="450"/>
      <c r="E47" s="639">
        <v>7.0000000000000007E-2</v>
      </c>
      <c r="F47" s="639">
        <v>0</v>
      </c>
      <c r="G47" s="347">
        <v>0</v>
      </c>
      <c r="H47" s="347">
        <v>1</v>
      </c>
      <c r="I47" s="348"/>
      <c r="J47" s="347"/>
    </row>
    <row r="48" spans="2:28" ht="24" customHeight="1">
      <c r="B48" s="698"/>
      <c r="C48" s="284" t="str">
        <f t="shared" ref="C48:C52" si="9">C37</f>
        <v>MVLP5</v>
      </c>
      <c r="D48" s="450"/>
      <c r="E48" s="639">
        <v>7.0000000000000007E-2</v>
      </c>
      <c r="F48" s="639">
        <v>0</v>
      </c>
      <c r="G48" s="347">
        <v>0</v>
      </c>
      <c r="H48" s="347">
        <v>1</v>
      </c>
      <c r="I48" s="348"/>
      <c r="J48" s="347"/>
    </row>
    <row r="49" spans="2:10" ht="24" customHeight="1">
      <c r="B49" s="698"/>
      <c r="C49" s="284" t="str">
        <f t="shared" si="9"/>
        <v>MVLP6</v>
      </c>
      <c r="D49" s="450"/>
      <c r="E49" s="639">
        <v>7.0000000000000007E-2</v>
      </c>
      <c r="F49" s="639">
        <v>0</v>
      </c>
      <c r="G49" s="347">
        <v>0</v>
      </c>
      <c r="H49" s="347">
        <v>1</v>
      </c>
      <c r="I49" s="348"/>
      <c r="J49" s="347"/>
    </row>
    <row r="50" spans="2:10" ht="24" customHeight="1">
      <c r="B50" s="698"/>
      <c r="C50" s="284" t="str">
        <f t="shared" si="9"/>
        <v>200 MB</v>
      </c>
      <c r="D50" s="450"/>
      <c r="E50" s="347">
        <v>0</v>
      </c>
      <c r="F50" s="347">
        <v>0</v>
      </c>
      <c r="G50" s="347">
        <v>0</v>
      </c>
      <c r="H50" s="347">
        <v>1</v>
      </c>
      <c r="I50" s="348"/>
      <c r="J50" s="347"/>
    </row>
    <row r="51" spans="2:10" ht="24" customHeight="1">
      <c r="B51" s="698"/>
      <c r="C51" s="284" t="str">
        <f t="shared" si="9"/>
        <v>500 MB</v>
      </c>
      <c r="D51" s="450"/>
      <c r="E51" s="347">
        <v>0</v>
      </c>
      <c r="F51" s="347">
        <v>0</v>
      </c>
      <c r="G51" s="347">
        <v>0</v>
      </c>
      <c r="H51" s="347">
        <v>1</v>
      </c>
      <c r="I51" s="348"/>
      <c r="J51" s="347"/>
    </row>
    <row r="52" spans="2:10" ht="24" customHeight="1">
      <c r="B52" s="698"/>
      <c r="C52" s="284" t="str">
        <f t="shared" si="9"/>
        <v>1.2 GB</v>
      </c>
      <c r="D52" s="450"/>
      <c r="E52" s="347">
        <v>0</v>
      </c>
      <c r="F52" s="347">
        <v>0</v>
      </c>
      <c r="G52" s="347">
        <v>0</v>
      </c>
      <c r="H52" s="347">
        <v>1</v>
      </c>
      <c r="I52" s="348"/>
      <c r="J52" s="347"/>
    </row>
    <row r="53" spans="2:10" ht="24" customHeight="1">
      <c r="B53" s="698"/>
      <c r="C53" s="284" t="str">
        <f>C42</f>
        <v>2.5 GB</v>
      </c>
      <c r="D53" s="450"/>
      <c r="E53" s="347">
        <v>0</v>
      </c>
      <c r="F53" s="347">
        <v>0</v>
      </c>
      <c r="G53" s="347">
        <v>0</v>
      </c>
      <c r="H53" s="347">
        <v>1</v>
      </c>
      <c r="I53" s="348"/>
      <c r="J53" s="347"/>
    </row>
    <row r="54" spans="2:10" ht="24" customHeight="1">
      <c r="B54" s="699"/>
      <c r="C54" s="284"/>
      <c r="D54" s="355"/>
      <c r="E54" s="347"/>
      <c r="F54" s="347"/>
      <c r="G54" s="347"/>
      <c r="H54" s="347"/>
      <c r="I54" s="348"/>
      <c r="J54" s="349"/>
    </row>
    <row r="55" spans="2:10" ht="24" customHeight="1">
      <c r="B55" s="704" t="str">
        <f>F7</f>
        <v>ONLINE SALES APP</v>
      </c>
      <c r="C55" s="280" t="str">
        <f>C44</f>
        <v>MVLP1</v>
      </c>
      <c r="D55" s="450">
        <v>0</v>
      </c>
      <c r="E55" s="639">
        <v>7.0000000000000007E-2</v>
      </c>
      <c r="F55" s="639">
        <v>0</v>
      </c>
      <c r="G55" s="351">
        <v>0</v>
      </c>
      <c r="H55" s="351">
        <v>1</v>
      </c>
      <c r="I55" s="350"/>
      <c r="J55" s="347">
        <v>0</v>
      </c>
    </row>
    <row r="56" spans="2:10" ht="24" customHeight="1">
      <c r="B56" s="705"/>
      <c r="C56" s="280" t="str">
        <f>C45</f>
        <v>MVLP2</v>
      </c>
      <c r="D56" s="450">
        <v>0</v>
      </c>
      <c r="E56" s="639">
        <v>7.0000000000000007E-2</v>
      </c>
      <c r="F56" s="639">
        <v>0</v>
      </c>
      <c r="G56" s="351">
        <v>0</v>
      </c>
      <c r="H56" s="351">
        <v>1</v>
      </c>
      <c r="I56" s="350"/>
      <c r="J56" s="347">
        <v>0</v>
      </c>
    </row>
    <row r="57" spans="2:10" ht="24" customHeight="1">
      <c r="B57" s="705"/>
      <c r="C57" s="280" t="str">
        <f>C46</f>
        <v>MVLP3</v>
      </c>
      <c r="D57" s="450">
        <v>0</v>
      </c>
      <c r="E57" s="639">
        <v>7.0000000000000007E-2</v>
      </c>
      <c r="F57" s="639">
        <v>0</v>
      </c>
      <c r="G57" s="351">
        <v>0</v>
      </c>
      <c r="H57" s="351">
        <v>1</v>
      </c>
      <c r="I57" s="350"/>
      <c r="J57" s="347">
        <v>0</v>
      </c>
    </row>
    <row r="58" spans="2:10" ht="24" customHeight="1">
      <c r="B58" s="705"/>
      <c r="C58" s="280" t="str">
        <f>C47</f>
        <v>MVLP4</v>
      </c>
      <c r="D58" s="450">
        <v>0</v>
      </c>
      <c r="E58" s="639">
        <v>7.0000000000000007E-2</v>
      </c>
      <c r="F58" s="639">
        <v>0</v>
      </c>
      <c r="G58" s="351">
        <v>0</v>
      </c>
      <c r="H58" s="351">
        <v>1</v>
      </c>
      <c r="I58" s="350"/>
      <c r="J58" s="347">
        <v>0</v>
      </c>
    </row>
    <row r="59" spans="2:10" ht="24" customHeight="1">
      <c r="B59" s="705"/>
      <c r="C59" s="280" t="str">
        <f t="shared" ref="C59:C63" si="10">C48</f>
        <v>MVLP5</v>
      </c>
      <c r="D59" s="450">
        <v>0</v>
      </c>
      <c r="E59" s="639">
        <v>7.0000000000000007E-2</v>
      </c>
      <c r="F59" s="639">
        <v>0</v>
      </c>
      <c r="G59" s="351">
        <v>0</v>
      </c>
      <c r="H59" s="351">
        <v>1</v>
      </c>
      <c r="I59" s="350"/>
      <c r="J59" s="347">
        <v>0</v>
      </c>
    </row>
    <row r="60" spans="2:10" ht="24" customHeight="1">
      <c r="B60" s="705"/>
      <c r="C60" s="280" t="str">
        <f t="shared" si="10"/>
        <v>MVLP6</v>
      </c>
      <c r="D60" s="450">
        <v>0</v>
      </c>
      <c r="E60" s="639">
        <v>7.0000000000000007E-2</v>
      </c>
      <c r="F60" s="639">
        <v>0</v>
      </c>
      <c r="G60" s="351">
        <v>0</v>
      </c>
      <c r="H60" s="351">
        <v>1</v>
      </c>
      <c r="I60" s="350"/>
      <c r="J60" s="347">
        <v>0</v>
      </c>
    </row>
    <row r="61" spans="2:10" ht="24" customHeight="1">
      <c r="B61" s="705"/>
      <c r="C61" s="280" t="str">
        <f t="shared" si="10"/>
        <v>200 MB</v>
      </c>
      <c r="D61" s="450">
        <v>0</v>
      </c>
      <c r="E61" s="347">
        <v>0</v>
      </c>
      <c r="F61" s="347">
        <v>0</v>
      </c>
      <c r="G61" s="351">
        <v>0</v>
      </c>
      <c r="H61" s="351">
        <v>1</v>
      </c>
      <c r="I61" s="350"/>
      <c r="J61" s="347">
        <v>0</v>
      </c>
    </row>
    <row r="62" spans="2:10" ht="24" customHeight="1">
      <c r="B62" s="705"/>
      <c r="C62" s="280" t="str">
        <f t="shared" si="10"/>
        <v>500 MB</v>
      </c>
      <c r="D62" s="450">
        <v>0</v>
      </c>
      <c r="E62" s="347">
        <v>0</v>
      </c>
      <c r="F62" s="347">
        <v>0</v>
      </c>
      <c r="G62" s="351">
        <v>0</v>
      </c>
      <c r="H62" s="351">
        <v>1</v>
      </c>
      <c r="I62" s="350"/>
      <c r="J62" s="347">
        <v>0</v>
      </c>
    </row>
    <row r="63" spans="2:10" ht="24" customHeight="1">
      <c r="B63" s="705"/>
      <c r="C63" s="280" t="str">
        <f t="shared" si="10"/>
        <v>1.2 GB</v>
      </c>
      <c r="D63" s="450">
        <v>0</v>
      </c>
      <c r="E63" s="347">
        <v>0</v>
      </c>
      <c r="F63" s="347">
        <v>0</v>
      </c>
      <c r="G63" s="351">
        <v>0</v>
      </c>
      <c r="H63" s="351">
        <v>1</v>
      </c>
      <c r="I63" s="350"/>
      <c r="J63" s="347">
        <v>0</v>
      </c>
    </row>
    <row r="64" spans="2:10" ht="24" customHeight="1">
      <c r="B64" s="705"/>
      <c r="C64" s="280" t="str">
        <f>C53</f>
        <v>2.5 GB</v>
      </c>
      <c r="D64" s="450">
        <v>0</v>
      </c>
      <c r="E64" s="347">
        <v>0</v>
      </c>
      <c r="F64" s="347">
        <v>0</v>
      </c>
      <c r="G64" s="351">
        <v>0</v>
      </c>
      <c r="H64" s="351">
        <v>1</v>
      </c>
      <c r="I64" s="350"/>
      <c r="J64" s="347">
        <v>0</v>
      </c>
    </row>
    <row r="65" spans="2:10" ht="24" customHeight="1">
      <c r="B65" s="706"/>
      <c r="C65" s="280"/>
      <c r="D65" s="352"/>
      <c r="E65" s="347"/>
      <c r="F65" s="347"/>
      <c r="G65" s="351"/>
      <c r="H65" s="351"/>
      <c r="I65" s="350"/>
      <c r="J65" s="349"/>
    </row>
    <row r="66" spans="2:10" ht="24" customHeight="1">
      <c r="B66" s="697" t="str">
        <f>G7</f>
        <v>?</v>
      </c>
      <c r="C66" s="284" t="str">
        <f>C55</f>
        <v>MVLP1</v>
      </c>
      <c r="D66" s="450"/>
      <c r="E66" s="353">
        <v>1.4999999999999999E-2</v>
      </c>
      <c r="F66" s="347"/>
      <c r="G66" s="347">
        <v>1</v>
      </c>
      <c r="H66" s="347">
        <f t="shared" si="2"/>
        <v>0</v>
      </c>
      <c r="I66" s="348"/>
      <c r="J66" s="347">
        <v>0.3</v>
      </c>
    </row>
    <row r="67" spans="2:10" ht="24" customHeight="1">
      <c r="B67" s="698"/>
      <c r="C67" s="284" t="str">
        <f>C56</f>
        <v>MVLP2</v>
      </c>
      <c r="D67" s="450"/>
      <c r="E67" s="353">
        <v>1.4999999999999999E-2</v>
      </c>
      <c r="F67" s="347"/>
      <c r="G67" s="347">
        <v>1</v>
      </c>
      <c r="H67" s="347">
        <f t="shared" si="2"/>
        <v>0</v>
      </c>
      <c r="I67" s="348"/>
      <c r="J67" s="347">
        <v>0.3</v>
      </c>
    </row>
    <row r="68" spans="2:10" ht="24" customHeight="1">
      <c r="B68" s="698"/>
      <c r="C68" s="284" t="str">
        <f>C57</f>
        <v>MVLP3</v>
      </c>
      <c r="D68" s="450"/>
      <c r="E68" s="353">
        <v>1.4999999999999999E-2</v>
      </c>
      <c r="F68" s="347"/>
      <c r="G68" s="347">
        <v>1</v>
      </c>
      <c r="H68" s="347">
        <f t="shared" si="2"/>
        <v>0</v>
      </c>
      <c r="I68" s="348"/>
      <c r="J68" s="347">
        <v>0.3</v>
      </c>
    </row>
    <row r="69" spans="2:10" ht="24" customHeight="1">
      <c r="B69" s="698"/>
      <c r="C69" s="284" t="str">
        <f>C58</f>
        <v>MVLP4</v>
      </c>
      <c r="D69" s="450"/>
      <c r="E69" s="353">
        <v>1.4999999999999999E-2</v>
      </c>
      <c r="F69" s="347"/>
      <c r="G69" s="347">
        <v>1</v>
      </c>
      <c r="H69" s="347">
        <f t="shared" si="2"/>
        <v>0</v>
      </c>
      <c r="I69" s="348"/>
      <c r="J69" s="347">
        <v>0.3</v>
      </c>
    </row>
    <row r="70" spans="2:10" ht="24" customHeight="1">
      <c r="B70" s="698"/>
      <c r="C70" s="284" t="str">
        <f t="shared" ref="C70:C74" si="11">C59</f>
        <v>MVLP5</v>
      </c>
      <c r="D70" s="450"/>
      <c r="E70" s="353">
        <v>1.4999999999999999E-2</v>
      </c>
      <c r="F70" s="347"/>
      <c r="G70" s="347">
        <v>1</v>
      </c>
      <c r="H70" s="347">
        <f t="shared" ref="H70:H74" si="12">100%-G70</f>
        <v>0</v>
      </c>
      <c r="I70" s="348"/>
      <c r="J70" s="347">
        <v>0.3</v>
      </c>
    </row>
    <row r="71" spans="2:10" ht="24" customHeight="1">
      <c r="B71" s="698"/>
      <c r="C71" s="284" t="str">
        <f t="shared" si="11"/>
        <v>MVLP6</v>
      </c>
      <c r="D71" s="450"/>
      <c r="E71" s="353">
        <v>1.4999999999999999E-2</v>
      </c>
      <c r="F71" s="347"/>
      <c r="G71" s="347">
        <v>1</v>
      </c>
      <c r="H71" s="347">
        <f t="shared" si="12"/>
        <v>0</v>
      </c>
      <c r="I71" s="348"/>
      <c r="J71" s="347">
        <v>0.3</v>
      </c>
    </row>
    <row r="72" spans="2:10" ht="24" customHeight="1">
      <c r="B72" s="698"/>
      <c r="C72" s="284" t="str">
        <f t="shared" si="11"/>
        <v>200 MB</v>
      </c>
      <c r="D72" s="450"/>
      <c r="E72" s="353">
        <v>1.4999999999999999E-2</v>
      </c>
      <c r="F72" s="347"/>
      <c r="G72" s="347">
        <v>1</v>
      </c>
      <c r="H72" s="347">
        <f t="shared" si="12"/>
        <v>0</v>
      </c>
      <c r="I72" s="348"/>
      <c r="J72" s="347">
        <v>0.3</v>
      </c>
    </row>
    <row r="73" spans="2:10" ht="24" customHeight="1">
      <c r="B73" s="698"/>
      <c r="C73" s="284" t="str">
        <f t="shared" si="11"/>
        <v>500 MB</v>
      </c>
      <c r="D73" s="450"/>
      <c r="E73" s="353">
        <v>1.4999999999999999E-2</v>
      </c>
      <c r="F73" s="347"/>
      <c r="G73" s="347">
        <v>1</v>
      </c>
      <c r="H73" s="347">
        <f t="shared" si="12"/>
        <v>0</v>
      </c>
      <c r="I73" s="348"/>
      <c r="J73" s="347">
        <v>0.3</v>
      </c>
    </row>
    <row r="74" spans="2:10" ht="24" customHeight="1">
      <c r="B74" s="698"/>
      <c r="C74" s="284" t="str">
        <f t="shared" si="11"/>
        <v>1.2 GB</v>
      </c>
      <c r="D74" s="450"/>
      <c r="E74" s="353">
        <v>1.4999999999999999E-2</v>
      </c>
      <c r="F74" s="347"/>
      <c r="G74" s="347">
        <v>1</v>
      </c>
      <c r="H74" s="347">
        <f t="shared" si="12"/>
        <v>0</v>
      </c>
      <c r="I74" s="348"/>
      <c r="J74" s="347">
        <v>0.3</v>
      </c>
    </row>
    <row r="75" spans="2:10" ht="24" customHeight="1">
      <c r="B75" s="698"/>
      <c r="C75" s="284" t="str">
        <f>C64</f>
        <v>2.5 GB</v>
      </c>
      <c r="D75" s="450"/>
      <c r="E75" s="353">
        <v>1.4999999999999999E-2</v>
      </c>
      <c r="F75" s="347"/>
      <c r="G75" s="347">
        <v>1</v>
      </c>
      <c r="H75" s="347">
        <f t="shared" si="2"/>
        <v>0</v>
      </c>
      <c r="I75" s="348"/>
      <c r="J75" s="347">
        <v>0.3</v>
      </c>
    </row>
    <row r="76" spans="2:10" ht="24" customHeight="1">
      <c r="B76" s="699"/>
      <c r="C76" s="284"/>
      <c r="D76" s="352"/>
      <c r="E76" s="347"/>
      <c r="F76" s="347"/>
      <c r="G76" s="351"/>
      <c r="H76" s="351"/>
      <c r="I76" s="354"/>
      <c r="J76" s="349"/>
    </row>
    <row r="78" spans="2:10" ht="24" customHeight="1">
      <c r="B78" s="700" t="s">
        <v>259</v>
      </c>
      <c r="C78" s="700"/>
      <c r="D78" s="700"/>
      <c r="E78" s="700"/>
      <c r="F78" s="700"/>
      <c r="G78" s="700"/>
    </row>
    <row r="80" spans="2:10" ht="28" customHeight="1">
      <c r="B80" s="294" t="s">
        <v>260</v>
      </c>
      <c r="C80" s="295" t="str">
        <f>C7</f>
        <v>EXISTING AGENTS</v>
      </c>
      <c r="D80" s="295" t="str">
        <f>D7</f>
        <v>ONLINE SALES WEB</v>
      </c>
      <c r="E80" s="295" t="str">
        <f>E7</f>
        <v>DIRECT MARKETING</v>
      </c>
      <c r="F80" s="295" t="str">
        <f>F7</f>
        <v>ONLINE SALES APP</v>
      </c>
      <c r="G80" s="295" t="str">
        <f>G7</f>
        <v>?</v>
      </c>
      <c r="H80" s="295" t="s">
        <v>262</v>
      </c>
    </row>
    <row r="82" spans="2:8" ht="24" customHeight="1">
      <c r="B82" s="296" t="str">
        <f t="shared" ref="B82:H85" si="13">B9</f>
        <v>MVLP1</v>
      </c>
      <c r="C82" s="297">
        <f t="shared" si="13"/>
        <v>1</v>
      </c>
      <c r="D82" s="297">
        <f t="shared" si="13"/>
        <v>0</v>
      </c>
      <c r="E82" s="297">
        <f t="shared" si="13"/>
        <v>0</v>
      </c>
      <c r="F82" s="297">
        <f t="shared" si="13"/>
        <v>0</v>
      </c>
      <c r="G82" s="297">
        <f t="shared" si="13"/>
        <v>0</v>
      </c>
      <c r="H82" s="297">
        <f t="shared" si="13"/>
        <v>1</v>
      </c>
    </row>
    <row r="83" spans="2:8" ht="24" customHeight="1">
      <c r="B83" s="296" t="str">
        <f t="shared" si="13"/>
        <v>MVLP2</v>
      </c>
      <c r="C83" s="297">
        <f t="shared" si="13"/>
        <v>1</v>
      </c>
      <c r="D83" s="297">
        <f t="shared" si="13"/>
        <v>0</v>
      </c>
      <c r="E83" s="297">
        <f t="shared" si="13"/>
        <v>0</v>
      </c>
      <c r="F83" s="297">
        <f t="shared" si="13"/>
        <v>0</v>
      </c>
      <c r="G83" s="297">
        <f t="shared" si="13"/>
        <v>0</v>
      </c>
      <c r="H83" s="297">
        <f t="shared" si="13"/>
        <v>1</v>
      </c>
    </row>
    <row r="84" spans="2:8" ht="24" customHeight="1">
      <c r="B84" s="296" t="str">
        <f t="shared" si="13"/>
        <v>MVLP3</v>
      </c>
      <c r="C84" s="297">
        <f t="shared" si="13"/>
        <v>1</v>
      </c>
      <c r="D84" s="297">
        <f t="shared" si="13"/>
        <v>0</v>
      </c>
      <c r="E84" s="297">
        <f t="shared" si="13"/>
        <v>0</v>
      </c>
      <c r="F84" s="297">
        <f t="shared" si="13"/>
        <v>0</v>
      </c>
      <c r="G84" s="297">
        <f t="shared" si="13"/>
        <v>0</v>
      </c>
      <c r="H84" s="297">
        <f t="shared" si="13"/>
        <v>1</v>
      </c>
    </row>
    <row r="85" spans="2:8" ht="24" customHeight="1">
      <c r="B85" s="296" t="str">
        <f t="shared" si="13"/>
        <v>MVLP4</v>
      </c>
      <c r="C85" s="297">
        <f t="shared" si="13"/>
        <v>1</v>
      </c>
      <c r="D85" s="297">
        <f t="shared" si="13"/>
        <v>0</v>
      </c>
      <c r="E85" s="297">
        <f t="shared" si="13"/>
        <v>0</v>
      </c>
      <c r="F85" s="297">
        <f t="shared" si="13"/>
        <v>0</v>
      </c>
      <c r="G85" s="297">
        <f t="shared" si="13"/>
        <v>0</v>
      </c>
      <c r="H85" s="297">
        <f t="shared" si="13"/>
        <v>1</v>
      </c>
    </row>
    <row r="86" spans="2:8" ht="24" customHeight="1">
      <c r="B86" s="296" t="str">
        <f t="shared" ref="B86:H86" si="14">B13</f>
        <v>MVLP5</v>
      </c>
      <c r="C86" s="297">
        <f t="shared" si="14"/>
        <v>1</v>
      </c>
      <c r="D86" s="297">
        <f t="shared" si="14"/>
        <v>0</v>
      </c>
      <c r="E86" s="297">
        <f t="shared" si="14"/>
        <v>0</v>
      </c>
      <c r="F86" s="297">
        <f t="shared" si="14"/>
        <v>0</v>
      </c>
      <c r="G86" s="297">
        <f t="shared" si="14"/>
        <v>0</v>
      </c>
      <c r="H86" s="297">
        <f t="shared" si="14"/>
        <v>1</v>
      </c>
    </row>
    <row r="87" spans="2:8" ht="24" customHeight="1">
      <c r="B87" s="296" t="str">
        <f t="shared" ref="B87:H87" si="15">B14</f>
        <v>MVLP6</v>
      </c>
      <c r="C87" s="297">
        <f t="shared" si="15"/>
        <v>1</v>
      </c>
      <c r="D87" s="297">
        <f t="shared" si="15"/>
        <v>0</v>
      </c>
      <c r="E87" s="297">
        <f t="shared" si="15"/>
        <v>0</v>
      </c>
      <c r="F87" s="297">
        <f t="shared" si="15"/>
        <v>0</v>
      </c>
      <c r="G87" s="297">
        <f t="shared" si="15"/>
        <v>0</v>
      </c>
      <c r="H87" s="297">
        <f t="shared" si="15"/>
        <v>1</v>
      </c>
    </row>
    <row r="88" spans="2:8" ht="24" customHeight="1">
      <c r="B88" s="296" t="str">
        <f t="shared" ref="B88:H88" si="16">B15</f>
        <v>200 MB</v>
      </c>
      <c r="C88" s="297">
        <f t="shared" si="16"/>
        <v>0</v>
      </c>
      <c r="D88" s="297">
        <f t="shared" si="16"/>
        <v>0</v>
      </c>
      <c r="E88" s="297">
        <f t="shared" si="16"/>
        <v>0</v>
      </c>
      <c r="F88" s="297">
        <f t="shared" si="16"/>
        <v>0</v>
      </c>
      <c r="G88" s="297">
        <f t="shared" si="16"/>
        <v>0</v>
      </c>
      <c r="H88" s="297">
        <f t="shared" si="16"/>
        <v>0</v>
      </c>
    </row>
    <row r="89" spans="2:8" ht="24" customHeight="1">
      <c r="B89" s="296" t="str">
        <f t="shared" ref="B89:H89" si="17">B16</f>
        <v>500 MB</v>
      </c>
      <c r="C89" s="297">
        <f t="shared" si="17"/>
        <v>0</v>
      </c>
      <c r="D89" s="297">
        <f t="shared" si="17"/>
        <v>0</v>
      </c>
      <c r="E89" s="297">
        <f t="shared" si="17"/>
        <v>0</v>
      </c>
      <c r="F89" s="297">
        <f t="shared" si="17"/>
        <v>0</v>
      </c>
      <c r="G89" s="297">
        <f t="shared" si="17"/>
        <v>0</v>
      </c>
      <c r="H89" s="297">
        <f t="shared" si="17"/>
        <v>0</v>
      </c>
    </row>
    <row r="90" spans="2:8" ht="24" customHeight="1">
      <c r="B90" s="296" t="str">
        <f t="shared" ref="B90:H90" si="18">B17</f>
        <v>1.2 GB</v>
      </c>
      <c r="C90" s="297">
        <f t="shared" si="18"/>
        <v>0</v>
      </c>
      <c r="D90" s="297">
        <f t="shared" si="18"/>
        <v>0</v>
      </c>
      <c r="E90" s="297">
        <f t="shared" si="18"/>
        <v>0</v>
      </c>
      <c r="F90" s="297">
        <f t="shared" si="18"/>
        <v>0</v>
      </c>
      <c r="G90" s="297">
        <f t="shared" si="18"/>
        <v>0</v>
      </c>
      <c r="H90" s="297">
        <f t="shared" si="18"/>
        <v>0</v>
      </c>
    </row>
    <row r="91" spans="2:8" ht="24" customHeight="1">
      <c r="B91" s="296" t="str">
        <f t="shared" ref="B91:H91" si="19">B18</f>
        <v>2.5 GB</v>
      </c>
      <c r="C91" s="297">
        <f t="shared" si="19"/>
        <v>0</v>
      </c>
      <c r="D91" s="297">
        <f t="shared" si="19"/>
        <v>0</v>
      </c>
      <c r="E91" s="297">
        <f t="shared" si="19"/>
        <v>0</v>
      </c>
      <c r="F91" s="297">
        <f t="shared" si="19"/>
        <v>0</v>
      </c>
      <c r="G91" s="297">
        <f t="shared" si="19"/>
        <v>0</v>
      </c>
      <c r="H91" s="297">
        <f t="shared" si="19"/>
        <v>0</v>
      </c>
    </row>
    <row r="92" spans="2:8" ht="24" customHeight="1">
      <c r="B92" s="280"/>
      <c r="C92" s="298"/>
      <c r="D92" s="298"/>
      <c r="E92" s="298"/>
      <c r="F92" s="298"/>
      <c r="G92" s="298"/>
      <c r="H92" s="298"/>
    </row>
    <row r="94" spans="2:8" ht="24" customHeight="1">
      <c r="B94" s="700" t="s">
        <v>272</v>
      </c>
      <c r="C94" s="700"/>
      <c r="D94" s="700"/>
      <c r="E94" s="700"/>
      <c r="F94" s="700"/>
      <c r="G94" s="700"/>
    </row>
    <row r="96" spans="2:8" ht="28" customHeight="1">
      <c r="B96" s="278" t="s">
        <v>260</v>
      </c>
      <c r="C96" s="279" t="s">
        <v>273</v>
      </c>
      <c r="D96" s="279" t="s">
        <v>274</v>
      </c>
      <c r="E96" s="299"/>
      <c r="F96" s="299"/>
      <c r="G96" s="299"/>
      <c r="H96" s="299"/>
    </row>
    <row r="98" spans="2:8" ht="24" customHeight="1">
      <c r="B98" s="280" t="s">
        <v>275</v>
      </c>
      <c r="C98" s="304">
        <v>4</v>
      </c>
      <c r="D98" s="304">
        <v>10</v>
      </c>
      <c r="E98" s="300" t="s">
        <v>276</v>
      </c>
      <c r="F98" s="301"/>
      <c r="G98" s="301"/>
      <c r="H98" s="301"/>
    </row>
    <row r="99" spans="2:8" ht="24" customHeight="1">
      <c r="B99" s="280" t="s">
        <v>277</v>
      </c>
      <c r="C99" s="302">
        <v>0.05</v>
      </c>
      <c r="D99" s="303">
        <v>0.8</v>
      </c>
      <c r="E99" s="300" t="s">
        <v>278</v>
      </c>
      <c r="F99" s="301"/>
      <c r="G99" s="301"/>
      <c r="H99" s="301"/>
    </row>
    <row r="100" spans="2:8" ht="37" customHeight="1">
      <c r="C100" s="701" t="s">
        <v>279</v>
      </c>
      <c r="D100" s="701"/>
    </row>
  </sheetData>
  <mergeCells count="10">
    <mergeCell ref="B66:B76"/>
    <mergeCell ref="B78:G78"/>
    <mergeCell ref="B94:G94"/>
    <mergeCell ref="C100:D100"/>
    <mergeCell ref="B3:G3"/>
    <mergeCell ref="B5:G5"/>
    <mergeCell ref="B22:B32"/>
    <mergeCell ref="B33:B43"/>
    <mergeCell ref="B44:B54"/>
    <mergeCell ref="B55:B65"/>
  </mergeCells>
  <conditionalFormatting sqref="H9:H18 H82:H92">
    <cfRule type="cellIs" dxfId="8" priority="4" operator="greaterThan">
      <formula>1</formula>
    </cfRule>
  </conditionalFormatting>
  <conditionalFormatting sqref="H98:H99">
    <cfRule type="cellIs" dxfId="7" priority="3" operator="greaterThan">
      <formula>1</formula>
    </cfRule>
  </conditionalFormatting>
  <conditionalFormatting sqref="S9">
    <cfRule type="cellIs" dxfId="6" priority="2" operator="greaterThan">
      <formula>1</formula>
    </cfRule>
  </conditionalFormatting>
  <conditionalFormatting sqref="AD23:AD32">
    <cfRule type="cellIs" dxfId="5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4472-565B-4D23-A87B-F8020F1C3D89}">
  <sheetPr>
    <tabColor theme="1"/>
  </sheetPr>
  <dimension ref="A1:CQ633"/>
  <sheetViews>
    <sheetView zoomScaleNormal="100" workbookViewId="0">
      <pane xSplit="2" ySplit="34" topLeftCell="AE42" activePane="bottomRight" state="frozen"/>
      <selection pane="topRight" activeCell="C1" sqref="C1"/>
      <selection pane="bottomLeft" activeCell="A35" sqref="A35"/>
      <selection pane="bottomRight" activeCell="AE45" sqref="AE45"/>
    </sheetView>
  </sheetViews>
  <sheetFormatPr defaultColWidth="14.69140625" defaultRowHeight="12.5" outlineLevelRow="2"/>
  <cols>
    <col min="1" max="1" width="7.3046875" style="307" customWidth="1"/>
    <col min="2" max="2" width="36.765625" style="307" bestFit="1" customWidth="1"/>
    <col min="3" max="8" width="8.765625" style="312" bestFit="1" customWidth="1"/>
    <col min="9" max="10" width="11.23046875" style="312" bestFit="1" customWidth="1"/>
    <col min="11" max="11" width="17.3046875" style="312" bestFit="1" customWidth="1"/>
    <col min="12" max="12" width="23" style="312" bestFit="1" customWidth="1"/>
    <col min="13" max="13" width="17.3046875" style="312" bestFit="1" customWidth="1"/>
    <col min="14" max="14" width="17" style="312" bestFit="1" customWidth="1"/>
    <col min="15" max="17" width="17.3046875" style="312" bestFit="1" customWidth="1"/>
    <col min="18" max="18" width="17.765625" style="312" bestFit="1" customWidth="1"/>
    <col min="19" max="19" width="18.07421875" style="312" bestFit="1" customWidth="1"/>
    <col min="20" max="21" width="17.765625" style="312" bestFit="1" customWidth="1"/>
    <col min="22" max="24" width="18.07421875" style="312" bestFit="1" customWidth="1"/>
    <col min="25" max="25" width="17.765625" style="312" bestFit="1" customWidth="1"/>
    <col min="26" max="27" width="18.07421875" style="312" bestFit="1" customWidth="1"/>
    <col min="28" max="28" width="18.4609375" style="312" bestFit="1" customWidth="1"/>
    <col min="29" max="29" width="18.07421875" style="312" bestFit="1" customWidth="1"/>
    <col min="30" max="30" width="17.765625" style="312" bestFit="1" customWidth="1"/>
    <col min="31" max="33" width="18.07421875" style="312" bestFit="1" customWidth="1"/>
    <col min="34" max="34" width="18.4609375" style="312" bestFit="1" customWidth="1"/>
    <col min="35" max="35" width="17" style="312" bestFit="1" customWidth="1"/>
    <col min="36" max="36" width="18.4609375" style="312" bestFit="1" customWidth="1"/>
    <col min="37" max="37" width="18.07421875" style="312" bestFit="1" customWidth="1"/>
    <col min="38" max="38" width="18.4609375" style="312" bestFit="1" customWidth="1"/>
    <col min="39" max="42" width="18.07421875" style="312" bestFit="1" customWidth="1"/>
    <col min="43" max="44" width="18.4609375" style="312" bestFit="1" customWidth="1"/>
    <col min="45" max="45" width="17.765625" style="312" bestFit="1" customWidth="1"/>
    <col min="46" max="46" width="18.4609375" style="312" bestFit="1" customWidth="1"/>
    <col min="47" max="52" width="18.4609375" style="307" bestFit="1" customWidth="1"/>
    <col min="53" max="55" width="18.07421875" style="307" bestFit="1" customWidth="1"/>
    <col min="56" max="58" width="18.4609375" style="307" bestFit="1" customWidth="1"/>
    <col min="59" max="59" width="18.07421875" style="307" bestFit="1" customWidth="1"/>
    <col min="60" max="60" width="18.4609375" style="307" bestFit="1" customWidth="1"/>
    <col min="61" max="63" width="18.07421875" style="307" bestFit="1" customWidth="1"/>
    <col min="64" max="67" width="18.4609375" style="307" bestFit="1" customWidth="1"/>
    <col min="68" max="68" width="18.07421875" style="307" bestFit="1" customWidth="1"/>
    <col min="69" max="69" width="18.4609375" style="307" bestFit="1" customWidth="1"/>
    <col min="70" max="70" width="17.765625" style="307" bestFit="1" customWidth="1"/>
    <col min="71" max="71" width="15.07421875" style="307" bestFit="1" customWidth="1"/>
    <col min="72" max="93" width="6" style="307" bestFit="1" customWidth="1"/>
    <col min="94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1:70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1:70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1:70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1:70" ht="24" customHeight="1">
      <c r="B36" s="315" t="s">
        <v>352</v>
      </c>
      <c r="C36" s="450">
        <f t="shared" ref="C36:AH36" si="4">C55+C68+C81+C94+C42</f>
        <v>0</v>
      </c>
      <c r="D36" s="450">
        <f t="shared" si="4"/>
        <v>0</v>
      </c>
      <c r="E36" s="450">
        <f t="shared" si="4"/>
        <v>0</v>
      </c>
      <c r="F36" s="450">
        <f t="shared" si="4"/>
        <v>0</v>
      </c>
      <c r="G36" s="450">
        <f t="shared" si="4"/>
        <v>0</v>
      </c>
      <c r="H36" s="450">
        <f t="shared" si="4"/>
        <v>0</v>
      </c>
      <c r="I36" s="450">
        <f t="shared" si="4"/>
        <v>0</v>
      </c>
      <c r="J36" s="450">
        <f t="shared" si="4"/>
        <v>0</v>
      </c>
      <c r="K36" s="450">
        <f t="shared" ca="1" si="4"/>
        <v>5484677.9661016949</v>
      </c>
      <c r="L36" s="450">
        <f t="shared" ca="1" si="4"/>
        <v>10305084.584745763</v>
      </c>
      <c r="M36" s="450">
        <f t="shared" ca="1" si="4"/>
        <v>15697531.268199153</v>
      </c>
      <c r="N36" s="450">
        <f t="shared" ca="1" si="4"/>
        <v>20584325.838207677</v>
      </c>
      <c r="O36" s="450">
        <f t="shared" ca="1" si="4"/>
        <v>25946113.804533351</v>
      </c>
      <c r="P36" s="450">
        <f t="shared" ca="1" si="4"/>
        <v>33201075.051527712</v>
      </c>
      <c r="Q36" s="450">
        <f t="shared" ca="1" si="4"/>
        <v>42646982.128747918</v>
      </c>
      <c r="R36" s="450">
        <f t="shared" ca="1" si="4"/>
        <v>52215504.125491939</v>
      </c>
      <c r="S36" s="450">
        <f t="shared" ca="1" si="4"/>
        <v>62160868.753041036</v>
      </c>
      <c r="T36" s="450">
        <f t="shared" ca="1" si="4"/>
        <v>70568961.644377634</v>
      </c>
      <c r="U36" s="450">
        <f t="shared" ca="1" si="4"/>
        <v>80887807.981333137</v>
      </c>
      <c r="V36" s="450">
        <f t="shared" ca="1" si="4"/>
        <v>92710332.213925734</v>
      </c>
      <c r="W36" s="450">
        <f t="shared" ca="1" si="4"/>
        <v>101797631.31757402</v>
      </c>
      <c r="X36" s="450">
        <f t="shared" ca="1" si="4"/>
        <v>110256774.28849447</v>
      </c>
      <c r="Y36" s="450">
        <f t="shared" ca="1" si="4"/>
        <v>121226530.29556826</v>
      </c>
      <c r="Z36" s="450">
        <f t="shared" ca="1" si="4"/>
        <v>131507526.91246058</v>
      </c>
      <c r="AA36" s="450">
        <f t="shared" ca="1" si="4"/>
        <v>143624996.90782434</v>
      </c>
      <c r="AB36" s="450">
        <f t="shared" ca="1" si="4"/>
        <v>161384626.48831469</v>
      </c>
      <c r="AC36" s="450">
        <f t="shared" ca="1" si="4"/>
        <v>185036401.72500661</v>
      </c>
      <c r="AD36" s="450">
        <f t="shared" ca="1" si="4"/>
        <v>207966754.24438873</v>
      </c>
      <c r="AE36" s="450">
        <f t="shared" ca="1" si="4"/>
        <v>230334803.80142972</v>
      </c>
      <c r="AF36" s="450">
        <f t="shared" ca="1" si="4"/>
        <v>246979089.60491478</v>
      </c>
      <c r="AG36" s="450">
        <f t="shared" ca="1" si="4"/>
        <v>266071497.88491982</v>
      </c>
      <c r="AH36" s="450">
        <f t="shared" ca="1" si="4"/>
        <v>286018701.65346903</v>
      </c>
      <c r="AI36" s="450">
        <f t="shared" ref="AI36:BQ36" ca="1" si="5">AI55+AI68+AI81+AI94+AI42</f>
        <v>390636056.57269931</v>
      </c>
      <c r="AJ36" s="450">
        <f t="shared" ca="1" si="5"/>
        <v>402630959.59831339</v>
      </c>
      <c r="AK36" s="450">
        <f t="shared" ca="1" si="5"/>
        <v>417930727.25004447</v>
      </c>
      <c r="AL36" s="450">
        <f t="shared" ca="1" si="5"/>
        <v>429653171.95731974</v>
      </c>
      <c r="AM36" s="450">
        <f t="shared" ca="1" si="5"/>
        <v>443049845.68069524</v>
      </c>
      <c r="AN36" s="450">
        <f t="shared" ca="1" si="5"/>
        <v>464732829.23745614</v>
      </c>
      <c r="AO36" s="450">
        <f t="shared" ca="1" si="5"/>
        <v>494416656.18325436</v>
      </c>
      <c r="AP36" s="450">
        <f t="shared" ca="1" si="5"/>
        <v>521041401.83802915</v>
      </c>
      <c r="AQ36" s="450">
        <f t="shared" ca="1" si="5"/>
        <v>545335218.93996716</v>
      </c>
      <c r="AR36" s="450">
        <f t="shared" ca="1" si="5"/>
        <v>560003986.79641986</v>
      </c>
      <c r="AS36" s="450">
        <f t="shared" ca="1" si="5"/>
        <v>577638315.01312292</v>
      </c>
      <c r="AT36" s="450">
        <f t="shared" ca="1" si="5"/>
        <v>596020470.67587471</v>
      </c>
      <c r="AU36" s="450">
        <f t="shared" ca="1" si="5"/>
        <v>603207738.15670943</v>
      </c>
      <c r="AV36" s="450">
        <f t="shared" ca="1" si="5"/>
        <v>606223154.07569993</v>
      </c>
      <c r="AW36" s="450">
        <f t="shared" ca="1" si="5"/>
        <v>612796938.94757843</v>
      </c>
      <c r="AX36" s="450">
        <f t="shared" ca="1" si="5"/>
        <v>615821799.0834372</v>
      </c>
      <c r="AY36" s="450">
        <f t="shared" ca="1" si="5"/>
        <v>620784733.00938332</v>
      </c>
      <c r="AZ36" s="450">
        <f t="shared" ca="1" si="5"/>
        <v>634444087.04560125</v>
      </c>
      <c r="BA36" s="450">
        <f t="shared" ca="1" si="5"/>
        <v>656460278.74967766</v>
      </c>
      <c r="BB36" s="450">
        <f t="shared" ca="1" si="5"/>
        <v>675600385.25387537</v>
      </c>
      <c r="BC36" s="450">
        <f t="shared" ca="1" si="5"/>
        <v>692638260.49929333</v>
      </c>
      <c r="BD36" s="450">
        <f t="shared" ca="1" si="5"/>
        <v>700244234.71472657</v>
      </c>
      <c r="BE36" s="450">
        <f t="shared" ca="1" si="5"/>
        <v>711123593.8293097</v>
      </c>
      <c r="BF36" s="450">
        <f t="shared" ca="1" si="5"/>
        <v>723036856.08547091</v>
      </c>
      <c r="BG36" s="450">
        <f t="shared" ca="1" si="5"/>
        <v>723994592.56386185</v>
      </c>
      <c r="BH36" s="450">
        <f t="shared" ca="1" si="5"/>
        <v>721051662.25196791</v>
      </c>
      <c r="BI36" s="450">
        <f t="shared" ca="1" si="5"/>
        <v>721953905.45798254</v>
      </c>
      <c r="BJ36" s="450">
        <f t="shared" ca="1" si="5"/>
        <v>719567808.22249889</v>
      </c>
      <c r="BK36" s="450">
        <f t="shared" ca="1" si="5"/>
        <v>719381912.53063858</v>
      </c>
      <c r="BL36" s="450">
        <f t="shared" ca="1" si="5"/>
        <v>728148926.61279213</v>
      </c>
      <c r="BM36" s="450">
        <f t="shared" ca="1" si="5"/>
        <v>745514436.66757298</v>
      </c>
      <c r="BN36" s="450">
        <f t="shared" ca="1" si="5"/>
        <v>760226299.51954913</v>
      </c>
      <c r="BO36" s="450">
        <f t="shared" ca="1" si="5"/>
        <v>773050376.93432295</v>
      </c>
      <c r="BP36" s="450">
        <f t="shared" ca="1" si="5"/>
        <v>776643882.02752554</v>
      </c>
      <c r="BQ36" s="450">
        <f t="shared" ca="1" si="5"/>
        <v>783709114.76896822</v>
      </c>
      <c r="BR36" s="450">
        <f ca="1">BR55+BR68+BR81+BR94+BR42</f>
        <v>791996256.12796783</v>
      </c>
    </row>
    <row r="37" spans="1:70" ht="24" customHeight="1">
      <c r="B37" s="315" t="s">
        <v>353</v>
      </c>
      <c r="C37" s="450">
        <f t="shared" ref="C37:AH37" si="6">C107+C120+C133+C146+C159</f>
        <v>0</v>
      </c>
      <c r="D37" s="450">
        <f t="shared" si="6"/>
        <v>0</v>
      </c>
      <c r="E37" s="450">
        <f t="shared" si="6"/>
        <v>0</v>
      </c>
      <c r="F37" s="450">
        <f t="shared" si="6"/>
        <v>0</v>
      </c>
      <c r="G37" s="450">
        <f t="shared" si="6"/>
        <v>0</v>
      </c>
      <c r="H37" s="450">
        <f t="shared" si="6"/>
        <v>0</v>
      </c>
      <c r="I37" s="450">
        <f t="shared" si="6"/>
        <v>0</v>
      </c>
      <c r="J37" s="450">
        <f t="shared" si="6"/>
        <v>0</v>
      </c>
      <c r="K37" s="450">
        <f t="shared" ca="1" si="6"/>
        <v>0</v>
      </c>
      <c r="L37" s="450">
        <f t="shared" ca="1" si="6"/>
        <v>0</v>
      </c>
      <c r="M37" s="450">
        <f t="shared" ca="1" si="6"/>
        <v>0</v>
      </c>
      <c r="N37" s="450">
        <f t="shared" ca="1" si="6"/>
        <v>0</v>
      </c>
      <c r="O37" s="450">
        <f t="shared" ca="1" si="6"/>
        <v>0</v>
      </c>
      <c r="P37" s="450">
        <f t="shared" ca="1" si="6"/>
        <v>0</v>
      </c>
      <c r="Q37" s="450">
        <f t="shared" ca="1" si="6"/>
        <v>0</v>
      </c>
      <c r="R37" s="450">
        <f t="shared" ca="1" si="6"/>
        <v>0</v>
      </c>
      <c r="S37" s="450">
        <f t="shared" ca="1" si="6"/>
        <v>0</v>
      </c>
      <c r="T37" s="450">
        <f t="shared" ca="1" si="6"/>
        <v>0</v>
      </c>
      <c r="U37" s="450">
        <f t="shared" ca="1" si="6"/>
        <v>0</v>
      </c>
      <c r="V37" s="450">
        <f t="shared" ca="1" si="6"/>
        <v>0</v>
      </c>
      <c r="W37" s="450">
        <f t="shared" ca="1" si="6"/>
        <v>0</v>
      </c>
      <c r="X37" s="450">
        <f t="shared" ca="1" si="6"/>
        <v>0</v>
      </c>
      <c r="Y37" s="450">
        <f t="shared" ca="1" si="6"/>
        <v>0</v>
      </c>
      <c r="Z37" s="450">
        <f t="shared" ca="1" si="6"/>
        <v>0</v>
      </c>
      <c r="AA37" s="450">
        <f t="shared" ca="1" si="6"/>
        <v>0</v>
      </c>
      <c r="AB37" s="450">
        <f t="shared" ca="1" si="6"/>
        <v>0</v>
      </c>
      <c r="AC37" s="450">
        <f t="shared" ca="1" si="6"/>
        <v>0</v>
      </c>
      <c r="AD37" s="450">
        <f t="shared" ca="1" si="6"/>
        <v>0</v>
      </c>
      <c r="AE37" s="450">
        <f t="shared" ca="1" si="6"/>
        <v>0</v>
      </c>
      <c r="AF37" s="450">
        <f t="shared" ca="1" si="6"/>
        <v>0</v>
      </c>
      <c r="AG37" s="450">
        <f t="shared" ca="1" si="6"/>
        <v>0</v>
      </c>
      <c r="AH37" s="450">
        <f t="shared" ca="1" si="6"/>
        <v>0</v>
      </c>
      <c r="AI37" s="450">
        <f t="shared" ref="AI37:BR37" ca="1" si="7">AI107+AI120+AI133+AI146+AI159</f>
        <v>0</v>
      </c>
      <c r="AJ37" s="450">
        <f t="shared" ca="1" si="7"/>
        <v>0</v>
      </c>
      <c r="AK37" s="450">
        <f t="shared" ca="1" si="7"/>
        <v>0</v>
      </c>
      <c r="AL37" s="450">
        <f t="shared" ca="1" si="7"/>
        <v>0</v>
      </c>
      <c r="AM37" s="450">
        <f t="shared" ca="1" si="7"/>
        <v>0</v>
      </c>
      <c r="AN37" s="450">
        <f t="shared" ca="1" si="7"/>
        <v>0</v>
      </c>
      <c r="AO37" s="450">
        <f t="shared" ca="1" si="7"/>
        <v>0</v>
      </c>
      <c r="AP37" s="450">
        <f t="shared" ca="1" si="7"/>
        <v>0</v>
      </c>
      <c r="AQ37" s="450">
        <f t="shared" ca="1" si="7"/>
        <v>0</v>
      </c>
      <c r="AR37" s="450">
        <f t="shared" ca="1" si="7"/>
        <v>0</v>
      </c>
      <c r="AS37" s="450">
        <f t="shared" ca="1" si="7"/>
        <v>0</v>
      </c>
      <c r="AT37" s="450">
        <f t="shared" ca="1" si="7"/>
        <v>0</v>
      </c>
      <c r="AU37" s="450">
        <f t="shared" ca="1" si="7"/>
        <v>0</v>
      </c>
      <c r="AV37" s="450">
        <f t="shared" ca="1" si="7"/>
        <v>0</v>
      </c>
      <c r="AW37" s="450">
        <f t="shared" ca="1" si="7"/>
        <v>0</v>
      </c>
      <c r="AX37" s="450">
        <f t="shared" ca="1" si="7"/>
        <v>0</v>
      </c>
      <c r="AY37" s="450">
        <f t="shared" ca="1" si="7"/>
        <v>0</v>
      </c>
      <c r="AZ37" s="450">
        <f t="shared" ca="1" si="7"/>
        <v>0</v>
      </c>
      <c r="BA37" s="450">
        <f t="shared" ca="1" si="7"/>
        <v>0</v>
      </c>
      <c r="BB37" s="450">
        <f t="shared" ca="1" si="7"/>
        <v>0</v>
      </c>
      <c r="BC37" s="450">
        <f t="shared" ca="1" si="7"/>
        <v>0</v>
      </c>
      <c r="BD37" s="450">
        <f t="shared" ca="1" si="7"/>
        <v>0</v>
      </c>
      <c r="BE37" s="450">
        <f t="shared" ca="1" si="7"/>
        <v>0</v>
      </c>
      <c r="BF37" s="450">
        <f t="shared" ca="1" si="7"/>
        <v>0</v>
      </c>
      <c r="BG37" s="450">
        <f t="shared" ca="1" si="7"/>
        <v>0</v>
      </c>
      <c r="BH37" s="450">
        <f t="shared" ca="1" si="7"/>
        <v>0</v>
      </c>
      <c r="BI37" s="450">
        <f t="shared" ca="1" si="7"/>
        <v>0</v>
      </c>
      <c r="BJ37" s="450">
        <f t="shared" ca="1" si="7"/>
        <v>0</v>
      </c>
      <c r="BK37" s="450">
        <f t="shared" ca="1" si="7"/>
        <v>0</v>
      </c>
      <c r="BL37" s="450">
        <f t="shared" ca="1" si="7"/>
        <v>0</v>
      </c>
      <c r="BM37" s="450">
        <f t="shared" ca="1" si="7"/>
        <v>0</v>
      </c>
      <c r="BN37" s="450">
        <f t="shared" ca="1" si="7"/>
        <v>0</v>
      </c>
      <c r="BO37" s="450">
        <f t="shared" ca="1" si="7"/>
        <v>0</v>
      </c>
      <c r="BP37" s="450">
        <f t="shared" ca="1" si="7"/>
        <v>0</v>
      </c>
      <c r="BQ37" s="450">
        <f t="shared" ca="1" si="7"/>
        <v>0</v>
      </c>
      <c r="BR37" s="450">
        <f t="shared" ca="1" si="7"/>
        <v>0</v>
      </c>
    </row>
    <row r="38" spans="1:70" ht="24" customHeight="1">
      <c r="B38" s="315" t="s">
        <v>354</v>
      </c>
      <c r="C38" s="450">
        <f t="shared" ref="C38:AH38" si="8">C172+C185+C198+C211+C224</f>
        <v>0</v>
      </c>
      <c r="D38" s="450">
        <f t="shared" si="8"/>
        <v>0</v>
      </c>
      <c r="E38" s="450">
        <f t="shared" si="8"/>
        <v>0</v>
      </c>
      <c r="F38" s="450">
        <f t="shared" si="8"/>
        <v>0</v>
      </c>
      <c r="G38" s="450">
        <f t="shared" si="8"/>
        <v>0</v>
      </c>
      <c r="H38" s="450">
        <f t="shared" si="8"/>
        <v>0</v>
      </c>
      <c r="I38" s="450">
        <f t="shared" si="8"/>
        <v>0</v>
      </c>
      <c r="J38" s="450">
        <f t="shared" si="8"/>
        <v>0</v>
      </c>
      <c r="K38" s="450">
        <f t="shared" ca="1" si="8"/>
        <v>0</v>
      </c>
      <c r="L38" s="450">
        <f t="shared" ca="1" si="8"/>
        <v>0</v>
      </c>
      <c r="M38" s="450">
        <f t="shared" ca="1" si="8"/>
        <v>0</v>
      </c>
      <c r="N38" s="450">
        <f t="shared" ca="1" si="8"/>
        <v>0</v>
      </c>
      <c r="O38" s="450">
        <f t="shared" ca="1" si="8"/>
        <v>0</v>
      </c>
      <c r="P38" s="450">
        <f t="shared" ca="1" si="8"/>
        <v>0</v>
      </c>
      <c r="Q38" s="450">
        <f t="shared" ca="1" si="8"/>
        <v>0</v>
      </c>
      <c r="R38" s="450">
        <f t="shared" ca="1" si="8"/>
        <v>0</v>
      </c>
      <c r="S38" s="450">
        <f t="shared" ca="1" si="8"/>
        <v>0</v>
      </c>
      <c r="T38" s="450">
        <f t="shared" ca="1" si="8"/>
        <v>0</v>
      </c>
      <c r="U38" s="450">
        <f t="shared" ca="1" si="8"/>
        <v>0</v>
      </c>
      <c r="V38" s="450">
        <f t="shared" ca="1" si="8"/>
        <v>0</v>
      </c>
      <c r="W38" s="450">
        <f t="shared" ca="1" si="8"/>
        <v>0</v>
      </c>
      <c r="X38" s="450">
        <f t="shared" ca="1" si="8"/>
        <v>0</v>
      </c>
      <c r="Y38" s="450">
        <f t="shared" ca="1" si="8"/>
        <v>0</v>
      </c>
      <c r="Z38" s="450">
        <f t="shared" ca="1" si="8"/>
        <v>0</v>
      </c>
      <c r="AA38" s="450">
        <f t="shared" ca="1" si="8"/>
        <v>0</v>
      </c>
      <c r="AB38" s="450">
        <f t="shared" ca="1" si="8"/>
        <v>0</v>
      </c>
      <c r="AC38" s="450">
        <f t="shared" ca="1" si="8"/>
        <v>0</v>
      </c>
      <c r="AD38" s="450">
        <f t="shared" ca="1" si="8"/>
        <v>0</v>
      </c>
      <c r="AE38" s="450">
        <f t="shared" ca="1" si="8"/>
        <v>0</v>
      </c>
      <c r="AF38" s="450">
        <f t="shared" ca="1" si="8"/>
        <v>0</v>
      </c>
      <c r="AG38" s="450">
        <f t="shared" ca="1" si="8"/>
        <v>0</v>
      </c>
      <c r="AH38" s="450">
        <f t="shared" ca="1" si="8"/>
        <v>0</v>
      </c>
      <c r="AI38" s="450">
        <f t="shared" ref="AI38:BR38" ca="1" si="9">AI172+AI185+AI198+AI211+AI224</f>
        <v>0</v>
      </c>
      <c r="AJ38" s="450">
        <f t="shared" ca="1" si="9"/>
        <v>0</v>
      </c>
      <c r="AK38" s="450">
        <f t="shared" ca="1" si="9"/>
        <v>0</v>
      </c>
      <c r="AL38" s="450">
        <f t="shared" ca="1" si="9"/>
        <v>0</v>
      </c>
      <c r="AM38" s="450">
        <f t="shared" ca="1" si="9"/>
        <v>0</v>
      </c>
      <c r="AN38" s="450">
        <f t="shared" ca="1" si="9"/>
        <v>0</v>
      </c>
      <c r="AO38" s="450">
        <f t="shared" ca="1" si="9"/>
        <v>0</v>
      </c>
      <c r="AP38" s="450">
        <f t="shared" ca="1" si="9"/>
        <v>0</v>
      </c>
      <c r="AQ38" s="450">
        <f t="shared" ca="1" si="9"/>
        <v>0</v>
      </c>
      <c r="AR38" s="450">
        <f t="shared" ca="1" si="9"/>
        <v>0</v>
      </c>
      <c r="AS38" s="450">
        <f t="shared" ca="1" si="9"/>
        <v>0</v>
      </c>
      <c r="AT38" s="450">
        <f t="shared" ca="1" si="9"/>
        <v>0</v>
      </c>
      <c r="AU38" s="450">
        <f t="shared" ca="1" si="9"/>
        <v>0</v>
      </c>
      <c r="AV38" s="450">
        <f t="shared" ca="1" si="9"/>
        <v>0</v>
      </c>
      <c r="AW38" s="450">
        <f t="shared" ca="1" si="9"/>
        <v>0</v>
      </c>
      <c r="AX38" s="450">
        <f t="shared" ca="1" si="9"/>
        <v>0</v>
      </c>
      <c r="AY38" s="450">
        <f t="shared" ca="1" si="9"/>
        <v>0</v>
      </c>
      <c r="AZ38" s="450">
        <f t="shared" ca="1" si="9"/>
        <v>0</v>
      </c>
      <c r="BA38" s="450">
        <f t="shared" ca="1" si="9"/>
        <v>0</v>
      </c>
      <c r="BB38" s="450">
        <f t="shared" ca="1" si="9"/>
        <v>0</v>
      </c>
      <c r="BC38" s="450">
        <f t="shared" ca="1" si="9"/>
        <v>0</v>
      </c>
      <c r="BD38" s="450">
        <f t="shared" ca="1" si="9"/>
        <v>0</v>
      </c>
      <c r="BE38" s="450">
        <f t="shared" ca="1" si="9"/>
        <v>0</v>
      </c>
      <c r="BF38" s="450">
        <f t="shared" ca="1" si="9"/>
        <v>0</v>
      </c>
      <c r="BG38" s="450">
        <f t="shared" ca="1" si="9"/>
        <v>0</v>
      </c>
      <c r="BH38" s="450">
        <f t="shared" ca="1" si="9"/>
        <v>0</v>
      </c>
      <c r="BI38" s="450">
        <f t="shared" ca="1" si="9"/>
        <v>0</v>
      </c>
      <c r="BJ38" s="450">
        <f t="shared" ca="1" si="9"/>
        <v>0</v>
      </c>
      <c r="BK38" s="450">
        <f t="shared" ca="1" si="9"/>
        <v>0</v>
      </c>
      <c r="BL38" s="450">
        <f t="shared" ca="1" si="9"/>
        <v>0</v>
      </c>
      <c r="BM38" s="450">
        <f t="shared" ca="1" si="9"/>
        <v>0</v>
      </c>
      <c r="BN38" s="450">
        <f t="shared" ca="1" si="9"/>
        <v>0</v>
      </c>
      <c r="BO38" s="450">
        <f t="shared" ca="1" si="9"/>
        <v>0</v>
      </c>
      <c r="BP38" s="450">
        <f t="shared" ca="1" si="9"/>
        <v>0</v>
      </c>
      <c r="BQ38" s="450">
        <f t="shared" ca="1" si="9"/>
        <v>0</v>
      </c>
      <c r="BR38" s="450">
        <f t="shared" ca="1" si="9"/>
        <v>0</v>
      </c>
    </row>
    <row r="39" spans="1:70" ht="24" customHeight="1">
      <c r="B39" s="315" t="str">
        <f>'COMMISSION ASSUMPTIONS'!J20</f>
        <v>Device Commission</v>
      </c>
      <c r="C39" s="450">
        <f t="shared" ref="C39:AH39" si="10">C237+C250+C263+C276+C289</f>
        <v>0</v>
      </c>
      <c r="D39" s="450">
        <f t="shared" si="10"/>
        <v>0</v>
      </c>
      <c r="E39" s="450">
        <f t="shared" si="10"/>
        <v>0</v>
      </c>
      <c r="F39" s="450">
        <f t="shared" si="10"/>
        <v>0</v>
      </c>
      <c r="G39" s="450">
        <f t="shared" si="10"/>
        <v>0</v>
      </c>
      <c r="H39" s="450">
        <f t="shared" si="10"/>
        <v>0</v>
      </c>
      <c r="I39" s="450">
        <f t="shared" si="10"/>
        <v>0</v>
      </c>
      <c r="J39" s="450">
        <f t="shared" si="10"/>
        <v>0</v>
      </c>
      <c r="K39" s="450">
        <f ca="1">K237+K250+K263+K276+K289</f>
        <v>0</v>
      </c>
      <c r="L39" s="450">
        <f t="shared" ca="1" si="10"/>
        <v>0</v>
      </c>
      <c r="M39" s="450">
        <f t="shared" ca="1" si="10"/>
        <v>0</v>
      </c>
      <c r="N39" s="450">
        <f t="shared" ca="1" si="10"/>
        <v>0</v>
      </c>
      <c r="O39" s="450">
        <f t="shared" ca="1" si="10"/>
        <v>0</v>
      </c>
      <c r="P39" s="450">
        <f t="shared" ca="1" si="10"/>
        <v>0</v>
      </c>
      <c r="Q39" s="450">
        <f t="shared" ca="1" si="10"/>
        <v>0</v>
      </c>
      <c r="R39" s="450">
        <f t="shared" ca="1" si="10"/>
        <v>0</v>
      </c>
      <c r="S39" s="450">
        <f t="shared" ca="1" si="10"/>
        <v>0</v>
      </c>
      <c r="T39" s="450">
        <f t="shared" ca="1" si="10"/>
        <v>0</v>
      </c>
      <c r="U39" s="450">
        <f t="shared" ca="1" si="10"/>
        <v>0</v>
      </c>
      <c r="V39" s="450">
        <f t="shared" ca="1" si="10"/>
        <v>0</v>
      </c>
      <c r="W39" s="450">
        <f t="shared" ca="1" si="10"/>
        <v>0</v>
      </c>
      <c r="X39" s="450">
        <f t="shared" ca="1" si="10"/>
        <v>0</v>
      </c>
      <c r="Y39" s="450">
        <f t="shared" ca="1" si="10"/>
        <v>0</v>
      </c>
      <c r="Z39" s="450">
        <f t="shared" ca="1" si="10"/>
        <v>0</v>
      </c>
      <c r="AA39" s="450">
        <f t="shared" ca="1" si="10"/>
        <v>0</v>
      </c>
      <c r="AB39" s="450">
        <f t="shared" ca="1" si="10"/>
        <v>0</v>
      </c>
      <c r="AC39" s="450">
        <f t="shared" ca="1" si="10"/>
        <v>0</v>
      </c>
      <c r="AD39" s="450">
        <f t="shared" ca="1" si="10"/>
        <v>0</v>
      </c>
      <c r="AE39" s="450">
        <f t="shared" ca="1" si="10"/>
        <v>0</v>
      </c>
      <c r="AF39" s="450">
        <f t="shared" ca="1" si="10"/>
        <v>0</v>
      </c>
      <c r="AG39" s="450">
        <f t="shared" ca="1" si="10"/>
        <v>0</v>
      </c>
      <c r="AH39" s="450">
        <f t="shared" ca="1" si="10"/>
        <v>0</v>
      </c>
      <c r="AI39" s="450">
        <f t="shared" ref="AI39:BR39" ca="1" si="11">AI237+AI250+AI263+AI276+AI289</f>
        <v>0</v>
      </c>
      <c r="AJ39" s="450">
        <f t="shared" ca="1" si="11"/>
        <v>0</v>
      </c>
      <c r="AK39" s="450">
        <f t="shared" ca="1" si="11"/>
        <v>0</v>
      </c>
      <c r="AL39" s="450">
        <f t="shared" ca="1" si="11"/>
        <v>0</v>
      </c>
      <c r="AM39" s="450">
        <f t="shared" ca="1" si="11"/>
        <v>0</v>
      </c>
      <c r="AN39" s="450">
        <f t="shared" ca="1" si="11"/>
        <v>0</v>
      </c>
      <c r="AO39" s="450">
        <f t="shared" ca="1" si="11"/>
        <v>0</v>
      </c>
      <c r="AP39" s="450">
        <f t="shared" ca="1" si="11"/>
        <v>0</v>
      </c>
      <c r="AQ39" s="450">
        <f t="shared" ca="1" si="11"/>
        <v>0</v>
      </c>
      <c r="AR39" s="450">
        <f t="shared" ca="1" si="11"/>
        <v>0</v>
      </c>
      <c r="AS39" s="450">
        <f t="shared" ca="1" si="11"/>
        <v>0</v>
      </c>
      <c r="AT39" s="450">
        <f t="shared" ca="1" si="11"/>
        <v>0</v>
      </c>
      <c r="AU39" s="450">
        <f t="shared" ca="1" si="11"/>
        <v>0</v>
      </c>
      <c r="AV39" s="450">
        <f t="shared" ca="1" si="11"/>
        <v>0</v>
      </c>
      <c r="AW39" s="450">
        <f t="shared" ca="1" si="11"/>
        <v>0</v>
      </c>
      <c r="AX39" s="450">
        <f t="shared" ca="1" si="11"/>
        <v>0</v>
      </c>
      <c r="AY39" s="450">
        <f t="shared" ca="1" si="11"/>
        <v>0</v>
      </c>
      <c r="AZ39" s="450">
        <f t="shared" ca="1" si="11"/>
        <v>0</v>
      </c>
      <c r="BA39" s="450">
        <f t="shared" ca="1" si="11"/>
        <v>0</v>
      </c>
      <c r="BB39" s="450">
        <f t="shared" ca="1" si="11"/>
        <v>0</v>
      </c>
      <c r="BC39" s="450">
        <f t="shared" ca="1" si="11"/>
        <v>0</v>
      </c>
      <c r="BD39" s="450">
        <f t="shared" ca="1" si="11"/>
        <v>0</v>
      </c>
      <c r="BE39" s="450">
        <f t="shared" ca="1" si="11"/>
        <v>0</v>
      </c>
      <c r="BF39" s="450">
        <f t="shared" ca="1" si="11"/>
        <v>0</v>
      </c>
      <c r="BG39" s="450">
        <f t="shared" ca="1" si="11"/>
        <v>0</v>
      </c>
      <c r="BH39" s="450">
        <f t="shared" ca="1" si="11"/>
        <v>0</v>
      </c>
      <c r="BI39" s="450">
        <f t="shared" ca="1" si="11"/>
        <v>0</v>
      </c>
      <c r="BJ39" s="450">
        <f t="shared" ca="1" si="11"/>
        <v>0</v>
      </c>
      <c r="BK39" s="450">
        <f t="shared" ca="1" si="11"/>
        <v>0</v>
      </c>
      <c r="BL39" s="450">
        <f t="shared" ca="1" si="11"/>
        <v>0</v>
      </c>
      <c r="BM39" s="450">
        <f t="shared" ca="1" si="11"/>
        <v>0</v>
      </c>
      <c r="BN39" s="450">
        <f t="shared" ca="1" si="11"/>
        <v>0</v>
      </c>
      <c r="BO39" s="450">
        <f t="shared" ca="1" si="11"/>
        <v>0</v>
      </c>
      <c r="BP39" s="450">
        <f t="shared" ca="1" si="11"/>
        <v>0</v>
      </c>
      <c r="BQ39" s="450">
        <f t="shared" ca="1" si="11"/>
        <v>0</v>
      </c>
      <c r="BR39" s="450">
        <f t="shared" ca="1" si="11"/>
        <v>0</v>
      </c>
    </row>
    <row r="40" spans="1:70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1:70" ht="24" customHeight="1">
      <c r="K41" s="312">
        <f ca="1">K42/'SUBSCRIBER BASE'!L24</f>
        <v>301.35593220338984</v>
      </c>
      <c r="L41" s="312">
        <f ca="1">L42/'SUBSCRIBER BASE'!M79</f>
        <v>301.35593220338984</v>
      </c>
      <c r="M41" s="312">
        <f ca="1">M42/'SUBSCRIBER BASE'!N79</f>
        <v>301.3559322033899</v>
      </c>
      <c r="N41" s="312">
        <f ca="1">N42/'SUBSCRIBER BASE'!O79</f>
        <v>301.35593220338984</v>
      </c>
      <c r="O41" s="312">
        <f ca="1">O42/'SUBSCRIBER BASE'!P79</f>
        <v>301.35593220338984</v>
      </c>
      <c r="P41" s="312">
        <f ca="1">P42/'SUBSCRIBER BASE'!Q79</f>
        <v>301.35593220338984</v>
      </c>
      <c r="Q41" s="312">
        <f ca="1">Q42/'SUBSCRIBER BASE'!R79</f>
        <v>301.3559322033899</v>
      </c>
      <c r="R41" s="312">
        <f ca="1">R42/'SUBSCRIBER BASE'!S79</f>
        <v>301.3559322033899</v>
      </c>
      <c r="S41" s="312">
        <f ca="1">S42/'SUBSCRIBER BASE'!T79</f>
        <v>301.35593220338984</v>
      </c>
      <c r="T41" s="312">
        <f ca="1">T42/'SUBSCRIBER BASE'!U79</f>
        <v>301.35593220338978</v>
      </c>
      <c r="U41" s="312">
        <f ca="1">U42/'SUBSCRIBER BASE'!V79</f>
        <v>301.35593220338984</v>
      </c>
      <c r="V41" s="312">
        <f ca="1">V42/'SUBSCRIBER BASE'!W79</f>
        <v>301.3559322033899</v>
      </c>
      <c r="W41" s="312">
        <f ca="1">W42/'SUBSCRIBER BASE'!X79</f>
        <v>301.35593220338984</v>
      </c>
      <c r="X41" s="312">
        <f ca="1">X42/'SUBSCRIBER BASE'!Y79</f>
        <v>301.35593220338984</v>
      </c>
      <c r="Y41" s="312">
        <f ca="1">Y42/'SUBSCRIBER BASE'!Z79</f>
        <v>301.35593220338984</v>
      </c>
      <c r="Z41" s="312">
        <f ca="1">Z42/'SUBSCRIBER BASE'!AA79</f>
        <v>301.3559322033899</v>
      </c>
      <c r="AA41" s="312">
        <f ca="1">AA42/'SUBSCRIBER BASE'!AB79</f>
        <v>301.3559322033899</v>
      </c>
      <c r="AB41" s="312">
        <f ca="1">AB42/'SUBSCRIBER BASE'!AC79</f>
        <v>301.35593220338984</v>
      </c>
      <c r="AC41" s="312">
        <f ca="1">AC42/'SUBSCRIBER BASE'!AD79</f>
        <v>301.3559322033899</v>
      </c>
      <c r="AD41" s="312">
        <f ca="1">AD42/'SUBSCRIBER BASE'!AE79</f>
        <v>301.3559322033899</v>
      </c>
      <c r="AE41" s="312">
        <f ca="1">AE42/'SUBSCRIBER BASE'!AF79</f>
        <v>301.35593220338984</v>
      </c>
      <c r="AF41" s="312">
        <f ca="1">AF42/'SUBSCRIBER BASE'!AG79</f>
        <v>301.35593220338984</v>
      </c>
      <c r="AG41" s="312">
        <f ca="1">AG42/'SUBSCRIBER BASE'!AH79</f>
        <v>301.35593220338984</v>
      </c>
      <c r="AH41" s="312">
        <f ca="1">AH42/'SUBSCRIBER BASE'!AI79</f>
        <v>301.35593220338984</v>
      </c>
      <c r="AI41" s="312">
        <f ca="1">AI42/'SUBSCRIBER BASE'!AJ79</f>
        <v>394.78813559322032</v>
      </c>
      <c r="AJ41" s="312">
        <f ca="1">AJ42/'SUBSCRIBER BASE'!AK79</f>
        <v>394.78813559322037</v>
      </c>
      <c r="AK41" s="312">
        <f ca="1">AK42/'SUBSCRIBER BASE'!AL79</f>
        <v>394.78813559322037</v>
      </c>
      <c r="AL41" s="312">
        <f ca="1">AL42/'SUBSCRIBER BASE'!AM79</f>
        <v>394.78813559322032</v>
      </c>
      <c r="AM41" s="312">
        <f ca="1">AM42/'SUBSCRIBER BASE'!AN79</f>
        <v>394.78813559322037</v>
      </c>
      <c r="AN41" s="312">
        <f ca="1">AN42/'SUBSCRIBER BASE'!AO79</f>
        <v>394.78813559322037</v>
      </c>
      <c r="AO41" s="312">
        <f ca="1">AO42/'SUBSCRIBER BASE'!AP79</f>
        <v>394.78813559322043</v>
      </c>
      <c r="AP41" s="312">
        <f ca="1">AP42/'SUBSCRIBER BASE'!AQ79</f>
        <v>394.78813559322037</v>
      </c>
      <c r="AQ41" s="312">
        <f ca="1">AQ42/'SUBSCRIBER BASE'!AR79</f>
        <v>394.78813559322037</v>
      </c>
      <c r="AR41" s="312">
        <f ca="1">AR42/'SUBSCRIBER BASE'!AS79</f>
        <v>394.78813559322037</v>
      </c>
      <c r="AS41" s="312">
        <f ca="1">AS42/'SUBSCRIBER BASE'!AT79</f>
        <v>394.78813559322037</v>
      </c>
      <c r="AT41" s="312">
        <f ca="1">AT42/'SUBSCRIBER BASE'!AU79</f>
        <v>394.78813559322032</v>
      </c>
      <c r="AU41" s="312">
        <f ca="1">AU42/'SUBSCRIBER BASE'!AV79</f>
        <v>394.78813559322037</v>
      </c>
      <c r="AV41" s="312">
        <f ca="1">AV42/'SUBSCRIBER BASE'!AW79</f>
        <v>394.78813559322037</v>
      </c>
      <c r="AW41" s="312">
        <f ca="1">AW42/'SUBSCRIBER BASE'!AX79</f>
        <v>394.78813559322037</v>
      </c>
      <c r="AX41" s="312">
        <f ca="1">AX42/'SUBSCRIBER BASE'!AY79</f>
        <v>394.78813559322032</v>
      </c>
      <c r="AY41" s="312">
        <f ca="1">AY42/'SUBSCRIBER BASE'!AZ79</f>
        <v>394.78813559322037</v>
      </c>
      <c r="AZ41" s="312">
        <f ca="1">AZ42/'SUBSCRIBER BASE'!BA79</f>
        <v>394.78813559322037</v>
      </c>
      <c r="BA41" s="312">
        <f ca="1">BA42/'SUBSCRIBER BASE'!BB79</f>
        <v>394.78813559322037</v>
      </c>
      <c r="BB41" s="312">
        <f ca="1">BB42/'SUBSCRIBER BASE'!BC79</f>
        <v>394.78813559322043</v>
      </c>
      <c r="BC41" s="312">
        <f ca="1">BC42/'SUBSCRIBER BASE'!BD79</f>
        <v>394.78813559322037</v>
      </c>
      <c r="BD41" s="312">
        <f ca="1">BD42/'SUBSCRIBER BASE'!BE79</f>
        <v>394.78813559322032</v>
      </c>
      <c r="BE41" s="312">
        <f ca="1">BE42/'SUBSCRIBER BASE'!BF79</f>
        <v>394.78813559322043</v>
      </c>
      <c r="BF41" s="312">
        <f ca="1">BF42/'SUBSCRIBER BASE'!BG79</f>
        <v>394.78813559322037</v>
      </c>
      <c r="BG41" s="312">
        <f ca="1">BG42/'SUBSCRIBER BASE'!BH79</f>
        <v>394.78813559322037</v>
      </c>
      <c r="BH41" s="312">
        <f ca="1">BH42/'SUBSCRIBER BASE'!BI79</f>
        <v>394.78813559322037</v>
      </c>
      <c r="BI41" s="312">
        <f ca="1">BI42/'SUBSCRIBER BASE'!BJ79</f>
        <v>394.78813559322032</v>
      </c>
      <c r="BJ41" s="312">
        <f ca="1">BJ42/'SUBSCRIBER BASE'!BK79</f>
        <v>394.78813559322032</v>
      </c>
      <c r="BK41" s="312">
        <f ca="1">BK42/'SUBSCRIBER BASE'!BL79</f>
        <v>394.78813559322037</v>
      </c>
      <c r="BL41" s="312">
        <f ca="1">BL42/'SUBSCRIBER BASE'!BM79</f>
        <v>394.78813559322037</v>
      </c>
      <c r="BM41" s="312">
        <f ca="1">BM42/'SUBSCRIBER BASE'!BN79</f>
        <v>394.78813559322043</v>
      </c>
      <c r="BN41" s="312">
        <f ca="1">BN42/'SUBSCRIBER BASE'!BO79</f>
        <v>394.78813559322037</v>
      </c>
      <c r="BO41" s="312">
        <f ca="1">BO42/'SUBSCRIBER BASE'!BP79</f>
        <v>394.78813559322043</v>
      </c>
      <c r="BP41" s="312">
        <f ca="1">BP42/'SUBSCRIBER BASE'!BQ79</f>
        <v>394.78813559322037</v>
      </c>
      <c r="BQ41" s="312">
        <f ca="1">BQ42/'SUBSCRIBER BASE'!BR79</f>
        <v>394.78813559322037</v>
      </c>
      <c r="BR41" s="312">
        <f ca="1">BR42/'SUBSCRIBER BASE'!BS79</f>
        <v>394.78813559322037</v>
      </c>
    </row>
    <row r="42" spans="1:70" ht="24" customHeight="1" outlineLevel="1">
      <c r="B42" s="309" t="str">
        <f>'COMMISSION ASSUMPTIONS'!C7</f>
        <v>EXISTING AGENTS</v>
      </c>
      <c r="C42" s="474">
        <f t="shared" ref="C42:AH42" si="12">SUM(C44:C53)</f>
        <v>0</v>
      </c>
      <c r="D42" s="474">
        <f t="shared" si="12"/>
        <v>0</v>
      </c>
      <c r="E42" s="474">
        <f t="shared" si="12"/>
        <v>0</v>
      </c>
      <c r="F42" s="474">
        <f t="shared" si="12"/>
        <v>0</v>
      </c>
      <c r="G42" s="474">
        <f t="shared" si="12"/>
        <v>0</v>
      </c>
      <c r="H42" s="474">
        <f t="shared" si="12"/>
        <v>0</v>
      </c>
      <c r="I42" s="474">
        <f t="shared" si="12"/>
        <v>0</v>
      </c>
      <c r="J42" s="474">
        <f t="shared" si="12"/>
        <v>0</v>
      </c>
      <c r="K42" s="474">
        <f t="shared" ca="1" si="12"/>
        <v>5484677.9661016949</v>
      </c>
      <c r="L42" s="474">
        <f t="shared" ca="1" si="12"/>
        <v>10305084.584745763</v>
      </c>
      <c r="M42" s="474">
        <f t="shared" ca="1" si="12"/>
        <v>15697531.268199153</v>
      </c>
      <c r="N42" s="474">
        <f t="shared" ca="1" si="12"/>
        <v>20584325.838207677</v>
      </c>
      <c r="O42" s="474">
        <f t="shared" ca="1" si="12"/>
        <v>25946113.804533351</v>
      </c>
      <c r="P42" s="474">
        <f t="shared" ca="1" si="12"/>
        <v>33201075.051527712</v>
      </c>
      <c r="Q42" s="474">
        <f t="shared" ca="1" si="12"/>
        <v>42646982.128747918</v>
      </c>
      <c r="R42" s="474">
        <f t="shared" ca="1" si="12"/>
        <v>52215504.125491939</v>
      </c>
      <c r="S42" s="474">
        <f t="shared" ca="1" si="12"/>
        <v>62160868.753041036</v>
      </c>
      <c r="T42" s="474">
        <f t="shared" ca="1" si="12"/>
        <v>70568961.644377634</v>
      </c>
      <c r="U42" s="474">
        <f t="shared" ca="1" si="12"/>
        <v>80887807.981333137</v>
      </c>
      <c r="V42" s="474">
        <f t="shared" ca="1" si="12"/>
        <v>92710332.213925734</v>
      </c>
      <c r="W42" s="474">
        <f t="shared" ca="1" si="12"/>
        <v>101797631.31757402</v>
      </c>
      <c r="X42" s="474">
        <f t="shared" ca="1" si="12"/>
        <v>110256774.28849447</v>
      </c>
      <c r="Y42" s="474">
        <f t="shared" ca="1" si="12"/>
        <v>121226530.29556826</v>
      </c>
      <c r="Z42" s="474">
        <f t="shared" ca="1" si="12"/>
        <v>131507526.91246058</v>
      </c>
      <c r="AA42" s="474">
        <f t="shared" ca="1" si="12"/>
        <v>143624996.90782434</v>
      </c>
      <c r="AB42" s="474">
        <f t="shared" ca="1" si="12"/>
        <v>161384626.48831469</v>
      </c>
      <c r="AC42" s="474">
        <f t="shared" ca="1" si="12"/>
        <v>185036401.72500661</v>
      </c>
      <c r="AD42" s="474">
        <f t="shared" ca="1" si="12"/>
        <v>207966754.24438873</v>
      </c>
      <c r="AE42" s="474">
        <f t="shared" ca="1" si="12"/>
        <v>230334803.80142972</v>
      </c>
      <c r="AF42" s="474">
        <f t="shared" ca="1" si="12"/>
        <v>246979089.60491478</v>
      </c>
      <c r="AG42" s="474">
        <f t="shared" ca="1" si="12"/>
        <v>266071497.88491982</v>
      </c>
      <c r="AH42" s="474">
        <f t="shared" ca="1" si="12"/>
        <v>286018701.65346903</v>
      </c>
      <c r="AI42" s="474">
        <f t="shared" ref="AI42:BQ42" ca="1" si="13">SUM(AI44:AI53)</f>
        <v>390636056.57269931</v>
      </c>
      <c r="AJ42" s="474">
        <f t="shared" ca="1" si="13"/>
        <v>402630959.59831339</v>
      </c>
      <c r="AK42" s="474">
        <f t="shared" ca="1" si="13"/>
        <v>417930727.25004447</v>
      </c>
      <c r="AL42" s="474">
        <f t="shared" ca="1" si="13"/>
        <v>429653171.95731974</v>
      </c>
      <c r="AM42" s="474">
        <f t="shared" ca="1" si="13"/>
        <v>443049845.68069524</v>
      </c>
      <c r="AN42" s="474">
        <f t="shared" ca="1" si="13"/>
        <v>464732829.23745614</v>
      </c>
      <c r="AO42" s="474">
        <f t="shared" ca="1" si="13"/>
        <v>494416656.18325436</v>
      </c>
      <c r="AP42" s="474">
        <f t="shared" ca="1" si="13"/>
        <v>521041401.83802915</v>
      </c>
      <c r="AQ42" s="474">
        <f t="shared" ca="1" si="13"/>
        <v>545335218.93996716</v>
      </c>
      <c r="AR42" s="474">
        <f t="shared" ca="1" si="13"/>
        <v>560003986.79641986</v>
      </c>
      <c r="AS42" s="474">
        <f t="shared" ca="1" si="13"/>
        <v>577638315.01312292</v>
      </c>
      <c r="AT42" s="474">
        <f t="shared" ca="1" si="13"/>
        <v>596020470.67587471</v>
      </c>
      <c r="AU42" s="474">
        <f t="shared" ca="1" si="13"/>
        <v>603207738.15670943</v>
      </c>
      <c r="AV42" s="474">
        <f t="shared" ca="1" si="13"/>
        <v>606223154.07569993</v>
      </c>
      <c r="AW42" s="474">
        <f t="shared" ca="1" si="13"/>
        <v>612796938.94757843</v>
      </c>
      <c r="AX42" s="474">
        <f t="shared" ca="1" si="13"/>
        <v>615821799.0834372</v>
      </c>
      <c r="AY42" s="474">
        <f t="shared" ca="1" si="13"/>
        <v>620784733.00938332</v>
      </c>
      <c r="AZ42" s="474">
        <f t="shared" ca="1" si="13"/>
        <v>634444087.04560125</v>
      </c>
      <c r="BA42" s="474">
        <f t="shared" ca="1" si="13"/>
        <v>656460278.74967766</v>
      </c>
      <c r="BB42" s="474">
        <f t="shared" ca="1" si="13"/>
        <v>675600385.25387537</v>
      </c>
      <c r="BC42" s="474">
        <f t="shared" ca="1" si="13"/>
        <v>692638260.49929333</v>
      </c>
      <c r="BD42" s="474">
        <f t="shared" ca="1" si="13"/>
        <v>700244234.71472657</v>
      </c>
      <c r="BE42" s="474">
        <f t="shared" ca="1" si="13"/>
        <v>711123593.8293097</v>
      </c>
      <c r="BF42" s="474">
        <f t="shared" ca="1" si="13"/>
        <v>723036856.08547091</v>
      </c>
      <c r="BG42" s="474">
        <f t="shared" ca="1" si="13"/>
        <v>723994592.56386185</v>
      </c>
      <c r="BH42" s="474">
        <f t="shared" ca="1" si="13"/>
        <v>721051662.25196791</v>
      </c>
      <c r="BI42" s="474">
        <f t="shared" ca="1" si="13"/>
        <v>721953905.45798254</v>
      </c>
      <c r="BJ42" s="474">
        <f t="shared" ca="1" si="13"/>
        <v>719567808.22249889</v>
      </c>
      <c r="BK42" s="474">
        <f t="shared" ca="1" si="13"/>
        <v>719381912.53063858</v>
      </c>
      <c r="BL42" s="474">
        <f t="shared" ca="1" si="13"/>
        <v>728148926.61279213</v>
      </c>
      <c r="BM42" s="474">
        <f t="shared" ca="1" si="13"/>
        <v>745514436.66757298</v>
      </c>
      <c r="BN42" s="474">
        <f t="shared" ca="1" si="13"/>
        <v>760226299.51954913</v>
      </c>
      <c r="BO42" s="474">
        <f t="shared" ca="1" si="13"/>
        <v>773050376.93432295</v>
      </c>
      <c r="BP42" s="474">
        <f t="shared" ca="1" si="13"/>
        <v>776643882.02752554</v>
      </c>
      <c r="BQ42" s="474">
        <f t="shared" ca="1" si="13"/>
        <v>783709114.76896822</v>
      </c>
      <c r="BR42" s="474">
        <f ca="1">SUM(BR44:BR53)</f>
        <v>791996256.12796783</v>
      </c>
    </row>
    <row r="43" spans="1:70" ht="24" customHeight="1" outlineLevel="1">
      <c r="B43" s="309" t="s">
        <v>355</v>
      </c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</row>
    <row r="44" spans="1:70" ht="24" customHeight="1" outlineLevel="1">
      <c r="A44" s="643" t="s">
        <v>605</v>
      </c>
      <c r="B44" s="640" t="str">
        <f>'COMMISSION ASSUMPTIONS'!B9</f>
        <v>MVLP1</v>
      </c>
      <c r="C44" s="456">
        <f>('SUBSCRIBER BASE'!C25*'COMMISSION ASSUMPTIONS'!$C82)*('COMMISSION ASSUMPTIONS'!$D22)</f>
        <v>0</v>
      </c>
      <c r="D44" s="456">
        <f>('SUBSCRIBER BASE'!D25*'COMMISSION ASSUMPTIONS'!$C82)*('COMMISSION ASSUMPTIONS'!$D22)</f>
        <v>0</v>
      </c>
      <c r="E44" s="456">
        <f>('SUBSCRIBER BASE'!E25*'COMMISSION ASSUMPTIONS'!$C82)*('COMMISSION ASSUMPTIONS'!$D22)</f>
        <v>0</v>
      </c>
      <c r="F44" s="456">
        <f>('SUBSCRIBER BASE'!F25*'COMMISSION ASSUMPTIONS'!$C82)*('COMMISSION ASSUMPTIONS'!$D22)</f>
        <v>0</v>
      </c>
      <c r="G44" s="456">
        <f>('SUBSCRIBER BASE'!G25*'COMMISSION ASSUMPTIONS'!$C82)*('COMMISSION ASSUMPTIONS'!$D22)</f>
        <v>0</v>
      </c>
      <c r="H44" s="456">
        <f>('SUBSCRIBER BASE'!H25*'COMMISSION ASSUMPTIONS'!$C82)*('COMMISSION ASSUMPTIONS'!$D22)</f>
        <v>0</v>
      </c>
      <c r="I44" s="456">
        <f>('SUBSCRIBER BASE'!I25*'COMMISSION ASSUMPTIONS'!$C82)*('COMMISSION ASSUMPTIONS'!$D22)</f>
        <v>0</v>
      </c>
      <c r="J44" s="456">
        <f>('SUBSCRIBER BASE'!J25*'COMMISSION ASSUMPTIONS'!$C82)*('COMMISSION ASSUMPTIONS'!$D22)</f>
        <v>0</v>
      </c>
      <c r="K44" s="641">
        <f ca="1">'COMMISSION ASSUMPTIONS'!$K$22*('SUBSCRIBER BASE'!L$79*'ACQUISITION ASSUMPTIONS'!$C17)*1</f>
        <v>210533.89830508479</v>
      </c>
      <c r="L44" s="641">
        <f ca="1">'COMMISSION ASSUMPTIONS'!$K$22*('SUBSCRIBER BASE'!M$79*'ACQUISITION ASSUMPTIONS'!$C17)*1</f>
        <v>395569.1917372882</v>
      </c>
      <c r="M44" s="641">
        <f ca="1">'COMMISSION ASSUMPTIONS'!$K$22*('SUBSCRIBER BASE'!N$79*'ACQUISITION ASSUMPTIONS'!$C17)*1</f>
        <v>602562.71600370761</v>
      </c>
      <c r="N44" s="641">
        <f ca="1">'COMMISSION ASSUMPTIONS'!$K$22*('SUBSCRIBER BASE'!O$79*'ACQUISITION ASSUMPTIONS'!$C17)*1</f>
        <v>790146.36583671207</v>
      </c>
      <c r="O44" s="641">
        <f ca="1">'COMMISSION ASSUMPTIONS'!$K$22*('SUBSCRIBER BASE'!P$79*'ACQUISITION ASSUMPTIONS'!$C17)*1</f>
        <v>995963.02989842591</v>
      </c>
      <c r="P44" s="641">
        <f ca="1">'COMMISSION ASSUMPTIONS'!$K$22*('SUBSCRIBER BASE'!Q$79*'ACQUISITION ASSUMPTIONS'!$C17)*1</f>
        <v>1274450.7155606111</v>
      </c>
      <c r="Q44" s="641">
        <f ca="1">'COMMISSION ASSUMPTIONS'!$K$22*('SUBSCRIBER BASE'!R$79*'ACQUISITION ASSUMPTIONS'!$C17)*1</f>
        <v>1637039.668327922</v>
      </c>
      <c r="R44" s="641">
        <f ca="1">'COMMISSION ASSUMPTIONS'!$K$22*('SUBSCRIBER BASE'!S$79*'ACQUISITION ASSUMPTIONS'!$C17)*1</f>
        <v>2004335.2961556944</v>
      </c>
      <c r="S44" s="641">
        <f ca="1">'COMMISSION ASSUMPTIONS'!$K$22*('SUBSCRIBER BASE'!T$79*'ACQUISITION ASSUMPTIONS'!$C17)*1</f>
        <v>2386096.3399297255</v>
      </c>
      <c r="T44" s="641">
        <f ca="1">'COMMISSION ASSUMPTIONS'!$K$22*('SUBSCRIBER BASE'!U$79*'ACQUISITION ASSUMPTIONS'!$C17)*1</f>
        <v>2708847.9371365434</v>
      </c>
      <c r="U44" s="641">
        <f ca="1">'COMMISSION ASSUMPTIONS'!$K$22*('SUBSCRIBER BASE'!V$79*'ACQUISITION ASSUMPTIONS'!$C17)*1</f>
        <v>3104945.3851102288</v>
      </c>
      <c r="V44" s="641">
        <f ca="1">'COMMISSION ASSUMPTIONS'!$K$22*('SUBSCRIBER BASE'!W$79*'ACQUISITION ASSUMPTIONS'!$C17)*1</f>
        <v>3558762.7523062043</v>
      </c>
      <c r="W44" s="641">
        <f ca="1">'COMMISSION ASSUMPTIONS'!$K$22*('SUBSCRIBER BASE'!X$79*'ACQUISITION ASSUMPTIONS'!$C17)*1</f>
        <v>3907586.2415210507</v>
      </c>
      <c r="X44" s="641">
        <f ca="1">'COMMISSION ASSUMPTIONS'!$K$22*('SUBSCRIBER BASE'!Y$79*'ACQUISITION ASSUMPTIONS'!$C17)*1</f>
        <v>4232297.4382394534</v>
      </c>
      <c r="Y44" s="641">
        <f ca="1">'COMMISSION ASSUMPTIONS'!$K$22*('SUBSCRIBER BASE'!Z$79*'ACQUISITION ASSUMPTIONS'!$C17)*1</f>
        <v>4653380.5920542935</v>
      </c>
      <c r="Z44" s="641">
        <f ca="1">'COMMISSION ASSUMPTIONS'!$K$22*('SUBSCRIBER BASE'!AA$79*'ACQUISITION ASSUMPTIONS'!$C17)*1</f>
        <v>5048025.1472302778</v>
      </c>
      <c r="AA44" s="641">
        <f ca="1">'COMMISSION ASSUMPTIONS'!$K$22*('SUBSCRIBER BASE'!AB$79*'ACQUISITION ASSUMPTIONS'!$C17)*1</f>
        <v>5513164.2513830205</v>
      </c>
      <c r="AB44" s="641">
        <f ca="1">'COMMISSION ASSUMPTIONS'!$K$22*('SUBSCRIBER BASE'!AC$79*'ACQUISITION ASSUMPTIONS'!$C17)*1</f>
        <v>6194882.3159884587</v>
      </c>
      <c r="AC44" s="641">
        <f ca="1">'COMMISSION ASSUMPTIONS'!$K$22*('SUBSCRIBER BASE'!AD$79*'ACQUISITION ASSUMPTIONS'!$C17)*1</f>
        <v>7102775.2630661977</v>
      </c>
      <c r="AD44" s="641">
        <f ca="1">'COMMISSION ASSUMPTIONS'!$K$22*('SUBSCRIBER BASE'!AE$79*'ACQUISITION ASSUMPTIONS'!$C17)*1</f>
        <v>7982975.8026881507</v>
      </c>
      <c r="AE44" s="641">
        <f ca="1">'COMMISSION ASSUMPTIONS'!$K$22*('SUBSCRIBER BASE'!AF$79*'ACQUISITION ASSUMPTIONS'!$C17)*1</f>
        <v>8841591.8782044873</v>
      </c>
      <c r="AF44" s="641">
        <f ca="1">'COMMISSION ASSUMPTIONS'!$K$22*('SUBSCRIBER BASE'!AG$79*'ACQUISITION ASSUMPTIONS'!$C17)*1</f>
        <v>9480496.549794957</v>
      </c>
      <c r="AG44" s="641">
        <f ca="1">'COMMISSION ASSUMPTIONS'!$K$22*('SUBSCRIBER BASE'!AH$79*'ACQUISITION ASSUMPTIONS'!$C17)*1</f>
        <v>10213374.426684916</v>
      </c>
      <c r="AH44" s="641">
        <f ca="1">'COMMISSION ASSUMPTIONS'!$K$22*('SUBSCRIBER BASE'!AI$79*'ACQUISITION ASSUMPTIONS'!$C17)*1</f>
        <v>10979064.335123321</v>
      </c>
      <c r="AI44" s="641">
        <f ca="1">'COMMISSION ASSUMPTIONS'!$K$22*('SUBSCRIBER BASE'!AJ$79*'ACQUISITION ASSUMPTIONS'!$C17)*6</f>
        <v>68676812.350121453</v>
      </c>
      <c r="AJ44" s="641">
        <f ca="1">'COMMISSION ASSUMPTIONS'!$K$22*('SUBSCRIBER BASE'!AK$79*'ACQUISITION ASSUMPTIONS'!$C17)*6</f>
        <v>70785608.223895833</v>
      </c>
      <c r="AK44" s="641">
        <f ca="1">'COMMISSION ASSUMPTIONS'!$K$22*('SUBSCRIBER BASE'!AL$79*'ACQUISITION ASSUMPTIONS'!$C17)*6</f>
        <v>73475424.625477403</v>
      </c>
      <c r="AL44" s="641">
        <f ca="1">'COMMISSION ASSUMPTIONS'!$K$22*('SUBSCRIBER BASE'!AM$79*'ACQUISITION ASSUMPTIONS'!$C17)*6</f>
        <v>75536320.238927752</v>
      </c>
      <c r="AM44" s="641">
        <f ca="1">'COMMISSION ASSUMPTIONS'!$K$22*('SUBSCRIBER BASE'!AN$79*'ACQUISITION ASSUMPTIONS'!$C17)*6</f>
        <v>77891558.143713519</v>
      </c>
      <c r="AN44" s="641">
        <f ca="1">'COMMISSION ASSUMPTIONS'!$K$22*('SUBSCRIBER BASE'!AO$79*'ACQUISITION ASSUMPTIONS'!$C17)*6</f>
        <v>81703592.818606123</v>
      </c>
      <c r="AO44" s="641">
        <f ca="1">'COMMISSION ASSUMPTIONS'!$K$22*('SUBSCRIBER BASE'!AP$79*'ACQUISITION ASSUMPTIONS'!$C17)*6</f>
        <v>86922237.075042456</v>
      </c>
      <c r="AP44" s="641">
        <f ca="1">'COMMISSION ASSUMPTIONS'!$K$22*('SUBSCRIBER BASE'!AQ$79*'ACQUISITION ASSUMPTIONS'!$C17)*6</f>
        <v>91603071.397519782</v>
      </c>
      <c r="AQ44" s="641">
        <f ca="1">'COMMISSION ASSUMPTIONS'!$K$22*('SUBSCRIBER BASE'!AR$79*'ACQUISITION ASSUMPTIONS'!$C17)*6</f>
        <v>95874110.617544949</v>
      </c>
      <c r="AR44" s="641">
        <f ca="1">'COMMISSION ASSUMPTIONS'!$K$22*('SUBSCRIBER BASE'!AS$79*'ACQUISITION ASSUMPTIONS'!$C17)*6</f>
        <v>98452992.419505835</v>
      </c>
      <c r="AS44" s="641">
        <f ca="1">'COMMISSION ASSUMPTIONS'!$K$22*('SUBSCRIBER BASE'!AT$79*'ACQUISITION ASSUMPTIONS'!$C17)*6</f>
        <v>101553242.4591065</v>
      </c>
      <c r="AT44" s="641">
        <f ca="1">'COMMISSION ASSUMPTIONS'!$K$22*('SUBSCRIBER BASE'!AU$79*'ACQUISITION ASSUMPTIONS'!$C17)*6</f>
        <v>104784966.29463163</v>
      </c>
      <c r="AU44" s="641">
        <f ca="1">'COMMISSION ASSUMPTIONS'!$K$22*('SUBSCRIBER BASE'!AV$79*'ACQUISITION ASSUMPTIONS'!$C17)*6</f>
        <v>106048542.99674682</v>
      </c>
      <c r="AV44" s="641">
        <f ca="1">'COMMISSION ASSUMPTIONS'!$K$22*('SUBSCRIBER BASE'!AW$79*'ACQUISITION ASSUMPTIONS'!$C17)*6</f>
        <v>106578676.22367677</v>
      </c>
      <c r="AW44" s="641">
        <f ca="1">'COMMISSION ASSUMPTIONS'!$K$22*('SUBSCRIBER BASE'!AX$79*'ACQUISITION ASSUMPTIONS'!$C17)*6</f>
        <v>107734397.9817681</v>
      </c>
      <c r="AX44" s="641">
        <f ca="1">'COMMISSION ASSUMPTIONS'!$K$22*('SUBSCRIBER BASE'!AY$79*'ACQUISITION ASSUMPTIONS'!$C17)*6</f>
        <v>108266191.57439844</v>
      </c>
      <c r="AY44" s="641">
        <f ca="1">'COMMISSION ASSUMPTIONS'!$K$22*('SUBSCRIBER BASE'!AZ$79*'ACQUISITION ASSUMPTIONS'!$C17)*6</f>
        <v>109138713.39158204</v>
      </c>
      <c r="AZ44" s="641">
        <f ca="1">'COMMISSION ASSUMPTIONS'!$K$22*('SUBSCRIBER BASE'!BA$79*'ACQUISITION ASSUMPTIONS'!$C17)*6</f>
        <v>111540132.50839272</v>
      </c>
      <c r="BA44" s="641">
        <f ca="1">'COMMISSION ASSUMPTIONS'!$K$22*('SUBSCRIBER BASE'!BB$79*'ACQUISITION ASSUMPTIONS'!$C17)*6</f>
        <v>115410747.72909436</v>
      </c>
      <c r="BB44" s="641">
        <f ca="1">'COMMISSION ASSUMPTIONS'!$K$22*('SUBSCRIBER BASE'!BC$79*'ACQUISITION ASSUMPTIONS'!$C17)*6</f>
        <v>118775725.13103443</v>
      </c>
      <c r="BC44" s="641">
        <f ca="1">'COMMISSION ASSUMPTIONS'!$K$22*('SUBSCRIBER BASE'!BD$79*'ACQUISITION ASSUMPTIONS'!$C17)*6</f>
        <v>121771114.16741899</v>
      </c>
      <c r="BD44" s="641">
        <f ca="1">'COMMISSION ASSUMPTIONS'!$K$22*('SUBSCRIBER BASE'!BE$79*'ACQUISITION ASSUMPTIONS'!$C17)*6</f>
        <v>123108302.72219838</v>
      </c>
      <c r="BE44" s="641">
        <f ca="1">'COMMISSION ASSUMPTIONS'!$K$22*('SUBSCRIBER BASE'!BF$79*'ACQUISITION ASSUMPTIONS'!$C17)*6</f>
        <v>125020977.42754203</v>
      </c>
      <c r="BF44" s="641">
        <f ca="1">'COMMISSION ASSUMPTIONS'!$K$22*('SUBSCRIBER BASE'!BG$79*'ACQUISITION ASSUMPTIONS'!$C17)*6</f>
        <v>127115420.22839986</v>
      </c>
      <c r="BG44" s="641">
        <f ca="1">'COMMISSION ASSUMPTIONS'!$K$22*('SUBSCRIBER BASE'!BH$79*'ACQUISITION ASSUMPTIONS'!$C17)*6</f>
        <v>127283797.64082924</v>
      </c>
      <c r="BH44" s="641">
        <f ca="1">'COMMISSION ASSUMPTIONS'!$K$22*('SUBSCRIBER BASE'!BI$79*'ACQUISITION ASSUMPTIONS'!$C17)*6</f>
        <v>126766407.93911383</v>
      </c>
      <c r="BI44" s="641">
        <f ca="1">'COMMISSION ASSUMPTIONS'!$K$22*('SUBSCRIBER BASE'!BJ$79*'ACQUISITION ASSUMPTIONS'!$C17)*6</f>
        <v>126925029.20899169</v>
      </c>
      <c r="BJ44" s="641">
        <f ca="1">'COMMISSION ASSUMPTIONS'!$K$22*('SUBSCRIBER BASE'!BK$79*'ACQUISITION ASSUMPTIONS'!$C17)*6</f>
        <v>126505535.02934995</v>
      </c>
      <c r="BK44" s="641">
        <f ca="1">'COMMISSION ASSUMPTIONS'!$K$22*('SUBSCRIBER BASE'!BL$79*'ACQUISITION ASSUMPTIONS'!$C17)*6</f>
        <v>126472853.1421258</v>
      </c>
      <c r="BL44" s="641">
        <f ca="1">'COMMISSION ASSUMPTIONS'!$K$22*('SUBSCRIBER BASE'!BM$79*'ACQUISITION ASSUMPTIONS'!$C17)*6</f>
        <v>128014161.40300027</v>
      </c>
      <c r="BM44" s="641">
        <f ca="1">'COMMISSION ASSUMPTIONS'!$K$22*('SUBSCRIBER BASE'!BN$79*'ACQUISITION ASSUMPTIONS'!$C17)*6</f>
        <v>131067151.14967099</v>
      </c>
      <c r="BN44" s="641">
        <f ca="1">'COMMISSION ASSUMPTIONS'!$K$22*('SUBSCRIBER BASE'!BO$79*'ACQUISITION ASSUMPTIONS'!$C17)*6</f>
        <v>133653609.38209957</v>
      </c>
      <c r="BO44" s="641">
        <f ca="1">'COMMISSION ASSUMPTIONS'!$K$22*('SUBSCRIBER BASE'!BP$79*'ACQUISITION ASSUMPTIONS'!$C17)*6</f>
        <v>135908180.46779233</v>
      </c>
      <c r="BP44" s="641">
        <f ca="1">'COMMISSION ASSUMPTIONS'!$K$22*('SUBSCRIBER BASE'!BQ$79*'ACQUISITION ASSUMPTIONS'!$C17)*6</f>
        <v>136539946.2016837</v>
      </c>
      <c r="BQ44" s="641">
        <f ca="1">'COMMISSION ASSUMPTIONS'!$K$22*('SUBSCRIBER BASE'!BR$79*'ACQUISITION ASSUMPTIONS'!$C17)*6</f>
        <v>137782068.26141143</v>
      </c>
      <c r="BR44" s="641">
        <f ca="1">'COMMISSION ASSUMPTIONS'!$K$22*('SUBSCRIBER BASE'!BS$79*'ACQUISITION ASSUMPTIONS'!$C17)*6</f>
        <v>139239011.22009352</v>
      </c>
    </row>
    <row r="45" spans="1:70" ht="24" customHeight="1" outlineLevel="1">
      <c r="A45" s="643" t="s">
        <v>627</v>
      </c>
      <c r="B45" s="640" t="str">
        <f>'COMMISSION ASSUMPTIONS'!B10</f>
        <v>MVLP2</v>
      </c>
      <c r="C45" s="456">
        <f>('SUBSCRIBER BASE'!C26*'COMMISSION ASSUMPTIONS'!$C83)*('COMMISSION ASSUMPTIONS'!$D23)</f>
        <v>0</v>
      </c>
      <c r="D45" s="456">
        <f>('SUBSCRIBER BASE'!D26*'COMMISSION ASSUMPTIONS'!$C83)*('COMMISSION ASSUMPTIONS'!$D23)</f>
        <v>0</v>
      </c>
      <c r="E45" s="456">
        <f>('SUBSCRIBER BASE'!E26*'COMMISSION ASSUMPTIONS'!$C83)*('COMMISSION ASSUMPTIONS'!$D23)</f>
        <v>0</v>
      </c>
      <c r="F45" s="456">
        <f>('SUBSCRIBER BASE'!F26*'COMMISSION ASSUMPTIONS'!$C83)*('COMMISSION ASSUMPTIONS'!$D23)</f>
        <v>0</v>
      </c>
      <c r="G45" s="456">
        <f>('SUBSCRIBER BASE'!G26*'COMMISSION ASSUMPTIONS'!$C83)*('COMMISSION ASSUMPTIONS'!$D23)</f>
        <v>0</v>
      </c>
      <c r="H45" s="456">
        <f>('SUBSCRIBER BASE'!H26*'COMMISSION ASSUMPTIONS'!$C83)*('COMMISSION ASSUMPTIONS'!$D23)</f>
        <v>0</v>
      </c>
      <c r="I45" s="456">
        <f>('SUBSCRIBER BASE'!I26*'COMMISSION ASSUMPTIONS'!$C83)*('COMMISSION ASSUMPTIONS'!$D23)</f>
        <v>0</v>
      </c>
      <c r="J45" s="456">
        <f>('SUBSCRIBER BASE'!J26*'COMMISSION ASSUMPTIONS'!$C83)*('COMMISSION ASSUMPTIONS'!$D23)</f>
        <v>0</v>
      </c>
      <c r="K45" s="641">
        <f ca="1">'COMMISSION ASSUMPTIONS'!$K$23*('SUBSCRIBER BASE'!L$79*'ACQUISITION ASSUMPTIONS'!$C18)*1</f>
        <v>647796.61016949161</v>
      </c>
      <c r="L45" s="641">
        <f ca="1">'COMMISSION ASSUMPTIONS'!$K$23*('SUBSCRIBER BASE'!M$79*'ACQUISITION ASSUMPTIONS'!$C18)*1</f>
        <v>1217135.9745762714</v>
      </c>
      <c r="M45" s="641">
        <f ca="1">'COMMISSION ASSUMPTIONS'!$K$23*('SUBSCRIBER BASE'!N$79*'ACQUISITION ASSUMPTIONS'!$C18)*1</f>
        <v>1854039.1261652543</v>
      </c>
      <c r="N45" s="641">
        <f ca="1">'COMMISSION ASSUMPTIONS'!$K$23*('SUBSCRIBER BASE'!O$79*'ACQUISITION ASSUMPTIONS'!$C18)*1</f>
        <v>2431219.587189883</v>
      </c>
      <c r="O45" s="641">
        <f ca="1">'COMMISSION ASSUMPTIONS'!$K$23*('SUBSCRIBER BASE'!P$79*'ACQUISITION ASSUMPTIONS'!$C18)*1</f>
        <v>3064501.6304566953</v>
      </c>
      <c r="P45" s="641">
        <f ca="1">'COMMISSION ASSUMPTIONS'!$K$23*('SUBSCRIBER BASE'!Q$79*'ACQUISITION ASSUMPTIONS'!$C18)*1</f>
        <v>3921386.8171095727</v>
      </c>
      <c r="Q45" s="641">
        <f ca="1">'COMMISSION ASSUMPTIONS'!$K$23*('SUBSCRIBER BASE'!R$79*'ACQUISITION ASSUMPTIONS'!$C18)*1</f>
        <v>5037045.1333166836</v>
      </c>
      <c r="R45" s="641">
        <f ca="1">'COMMISSION ASSUMPTIONS'!$K$23*('SUBSCRIBER BASE'!S$79*'ACQUISITION ASSUMPTIONS'!$C18)*1</f>
        <v>6167185.5266329059</v>
      </c>
      <c r="S45" s="641">
        <f ca="1">'COMMISSION ASSUMPTIONS'!$K$23*('SUBSCRIBER BASE'!T$79*'ACQUISITION ASSUMPTIONS'!$C18)*1</f>
        <v>7341834.8920914624</v>
      </c>
      <c r="T45" s="641">
        <f ca="1">'COMMISSION ASSUMPTIONS'!$K$23*('SUBSCRIBER BASE'!U$79*'ACQUISITION ASSUMPTIONS'!$C18)*1</f>
        <v>8334916.7296509035</v>
      </c>
      <c r="U45" s="641">
        <f ca="1">'COMMISSION ASSUMPTIONS'!$K$23*('SUBSCRIBER BASE'!V$79*'ACQUISITION ASSUMPTIONS'!$C18)*1</f>
        <v>9553678.1080314722</v>
      </c>
      <c r="V45" s="641">
        <f ca="1">'COMMISSION ASSUMPTIONS'!$K$23*('SUBSCRIBER BASE'!W$79*'ACQUISITION ASSUMPTIONS'!$C18)*1</f>
        <v>10950039.237865243</v>
      </c>
      <c r="W45" s="641">
        <f ca="1">'COMMISSION ASSUMPTIONS'!$K$23*('SUBSCRIBER BASE'!X$79*'ACQUISITION ASSUMPTIONS'!$C18)*1</f>
        <v>12023342.281603232</v>
      </c>
      <c r="X45" s="641">
        <f ca="1">'COMMISSION ASSUMPTIONS'!$K$23*('SUBSCRIBER BASE'!Y$79*'ACQUISITION ASSUMPTIONS'!$C18)*1</f>
        <v>13022453.656121396</v>
      </c>
      <c r="Y45" s="641">
        <f ca="1">'COMMISSION ASSUMPTIONS'!$K$23*('SUBSCRIBER BASE'!Z$79*'ACQUISITION ASSUMPTIONS'!$C18)*1</f>
        <v>14318094.129397826</v>
      </c>
      <c r="Z45" s="641">
        <f ca="1">'COMMISSION ASSUMPTIONS'!$K$23*('SUBSCRIBER BASE'!AA$79*'ACQUISITION ASSUMPTIONS'!$C18)*1</f>
        <v>15532385.068400856</v>
      </c>
      <c r="AA45" s="641">
        <f ca="1">'COMMISSION ASSUMPTIONS'!$K$23*('SUBSCRIBER BASE'!AB$79*'ACQUISITION ASSUMPTIONS'!$C18)*1</f>
        <v>16963582.311947756</v>
      </c>
      <c r="AB45" s="641">
        <f ca="1">'COMMISSION ASSUMPTIONS'!$K$23*('SUBSCRIBER BASE'!AC$79*'ACQUISITION ASSUMPTIONS'!$C18)*1</f>
        <v>19061176.356887564</v>
      </c>
      <c r="AC45" s="641">
        <f ca="1">'COMMISSION ASSUMPTIONS'!$K$23*('SUBSCRIBER BASE'!AD$79*'ACQUISITION ASSUMPTIONS'!$C18)*1</f>
        <v>21854693.117126767</v>
      </c>
      <c r="AD45" s="641">
        <f ca="1">'COMMISSION ASSUMPTIONS'!$K$23*('SUBSCRIBER BASE'!AE$79*'ACQUISITION ASSUMPTIONS'!$C18)*1</f>
        <v>24563002.469809692</v>
      </c>
      <c r="AE45" s="641">
        <f ca="1">'COMMISSION ASSUMPTIONS'!$K$23*('SUBSCRIBER BASE'!AF$79*'ACQUISITION ASSUMPTIONS'!$C18)*1</f>
        <v>27204898.08678304</v>
      </c>
      <c r="AF45" s="641">
        <f ca="1">'COMMISSION ASSUMPTIONS'!$K$23*('SUBSCRIBER BASE'!AG$79*'ACQUISITION ASSUMPTIONS'!$C18)*1</f>
        <v>29170758.614753716</v>
      </c>
      <c r="AG45" s="641">
        <f ca="1">'COMMISSION ASSUMPTIONS'!$K$23*('SUBSCRIBER BASE'!AH$79*'ACQUISITION ASSUMPTIONS'!$C18)*1</f>
        <v>31425767.466722816</v>
      </c>
      <c r="AH45" s="641">
        <f ca="1">'COMMISSION ASSUMPTIONS'!$K$23*('SUBSCRIBER BASE'!AI$79*'ACQUISITION ASSUMPTIONS'!$C18)*1</f>
        <v>33781736.415764064</v>
      </c>
      <c r="AI45" s="641">
        <f ca="1">'COMMISSION ASSUMPTIONS'!$K$23*('SUBSCRIBER BASE'!AJ$79*'ACQUISITION ASSUMPTIONS'!$C18)*2</f>
        <v>70437756.256534815</v>
      </c>
      <c r="AJ45" s="641">
        <f ca="1">'COMMISSION ASSUMPTIONS'!$K$23*('SUBSCRIBER BASE'!AK$79*'ACQUISITION ASSUMPTIONS'!$C18)*2</f>
        <v>72600623.819380328</v>
      </c>
      <c r="AK45" s="641">
        <f ca="1">'COMMISSION ASSUMPTIONS'!$K$23*('SUBSCRIBER BASE'!AL$79*'ACQUISITION ASSUMPTIONS'!$C18)*2</f>
        <v>75359409.872284517</v>
      </c>
      <c r="AL45" s="641">
        <f ca="1">'COMMISSION ASSUMPTIONS'!$K$23*('SUBSCRIBER BASE'!AM$79*'ACQUISITION ASSUMPTIONS'!$C18)*2</f>
        <v>77473148.963002816</v>
      </c>
      <c r="AM45" s="641">
        <f ca="1">'COMMISSION ASSUMPTIONS'!$K$23*('SUBSCRIBER BASE'!AN$79*'ACQUISITION ASSUMPTIONS'!$C18)*2</f>
        <v>79888777.583295912</v>
      </c>
      <c r="AN45" s="641">
        <f ca="1">'COMMISSION ASSUMPTIONS'!$K$23*('SUBSCRIBER BASE'!AO$79*'ACQUISITION ASSUMPTIONS'!$C18)*2</f>
        <v>83798556.737031922</v>
      </c>
      <c r="AO45" s="641">
        <f ca="1">'COMMISSION ASSUMPTIONS'!$K$23*('SUBSCRIBER BASE'!AP$79*'ACQUISITION ASSUMPTIONS'!$C18)*2</f>
        <v>89151012.384658933</v>
      </c>
      <c r="AP45" s="641">
        <f ca="1">'COMMISSION ASSUMPTIONS'!$K$23*('SUBSCRIBER BASE'!AQ$79*'ACQUISITION ASSUMPTIONS'!$C18)*2</f>
        <v>93951868.100020289</v>
      </c>
      <c r="AQ45" s="641">
        <f ca="1">'COMMISSION ASSUMPTIONS'!$K$23*('SUBSCRIBER BASE'!AR$79*'ACQUISITION ASSUMPTIONS'!$C18)*2</f>
        <v>98332421.146199957</v>
      </c>
      <c r="AR45" s="641">
        <f ca="1">'COMMISSION ASSUMPTIONS'!$K$23*('SUBSCRIBER BASE'!AS$79*'ACQUISITION ASSUMPTIONS'!$C18)*2</f>
        <v>100977428.12257007</v>
      </c>
      <c r="AS45" s="641">
        <f ca="1">'COMMISSION ASSUMPTIONS'!$K$23*('SUBSCRIBER BASE'!AT$79*'ACQUISITION ASSUMPTIONS'!$C18)*2</f>
        <v>104157171.75292976</v>
      </c>
      <c r="AT45" s="641">
        <f ca="1">'COMMISSION ASSUMPTIONS'!$K$23*('SUBSCRIBER BASE'!AU$79*'ACQUISITION ASSUMPTIONS'!$C18)*2</f>
        <v>107471760.3021863</v>
      </c>
      <c r="AU45" s="641">
        <f ca="1">'COMMISSION ASSUMPTIONS'!$K$23*('SUBSCRIBER BASE'!AV$79*'ACQUISITION ASSUMPTIONS'!$C18)*2</f>
        <v>108767736.40691981</v>
      </c>
      <c r="AV45" s="641">
        <f ca="1">'COMMISSION ASSUMPTIONS'!$K$23*('SUBSCRIBER BASE'!AW$79*'ACQUISITION ASSUMPTIONS'!$C18)*2</f>
        <v>109311462.79351464</v>
      </c>
      <c r="AW45" s="641">
        <f ca="1">'COMMISSION ASSUMPTIONS'!$K$23*('SUBSCRIBER BASE'!AX$79*'ACQUISITION ASSUMPTIONS'!$C18)*2</f>
        <v>110496818.44283909</v>
      </c>
      <c r="AX45" s="641">
        <f ca="1">'COMMISSION ASSUMPTIONS'!$K$23*('SUBSCRIBER BASE'!AY$79*'ACQUISITION ASSUMPTIONS'!$C18)*2</f>
        <v>111042247.76861379</v>
      </c>
      <c r="AY45" s="641">
        <f ca="1">'COMMISSION ASSUMPTIONS'!$K$23*('SUBSCRIBER BASE'!AZ$79*'ACQUISITION ASSUMPTIONS'!$C18)*2</f>
        <v>111937141.94008416</v>
      </c>
      <c r="AZ45" s="641">
        <f ca="1">'COMMISSION ASSUMPTIONS'!$K$23*('SUBSCRIBER BASE'!BA$79*'ACQUISITION ASSUMPTIONS'!$C18)*2</f>
        <v>114400135.9060438</v>
      </c>
      <c r="BA45" s="641">
        <f ca="1">'COMMISSION ASSUMPTIONS'!$K$23*('SUBSCRIBER BASE'!BB$79*'ACQUISITION ASSUMPTIONS'!$C18)*2</f>
        <v>118369997.670866</v>
      </c>
      <c r="BB45" s="641">
        <f ca="1">'COMMISSION ASSUMPTIONS'!$K$23*('SUBSCRIBER BASE'!BC$79*'ACQUISITION ASSUMPTIONS'!$C18)*2</f>
        <v>121821256.5446507</v>
      </c>
      <c r="BC45" s="641">
        <f ca="1">'COMMISSION ASSUMPTIONS'!$K$23*('SUBSCRIBER BASE'!BD$79*'ACQUISITION ASSUMPTIONS'!$C18)*2</f>
        <v>124893450.42812201</v>
      </c>
      <c r="BD45" s="641">
        <f ca="1">'COMMISSION ASSUMPTIONS'!$K$23*('SUBSCRIBER BASE'!BE$79*'ACQUISITION ASSUMPTIONS'!$C18)*2</f>
        <v>126264925.86892141</v>
      </c>
      <c r="BE45" s="641">
        <f ca="1">'COMMISSION ASSUMPTIONS'!$K$23*('SUBSCRIBER BASE'!BF$79*'ACQUISITION ASSUMPTIONS'!$C18)*2</f>
        <v>128226643.51542775</v>
      </c>
      <c r="BF45" s="641">
        <f ca="1">'COMMISSION ASSUMPTIONS'!$K$23*('SUBSCRIBER BASE'!BG$79*'ACQUISITION ASSUMPTIONS'!$C18)*2</f>
        <v>130374789.977846</v>
      </c>
      <c r="BG45" s="641">
        <f ca="1">'COMMISSION ASSUMPTIONS'!$K$23*('SUBSCRIBER BASE'!BH$79*'ACQUISITION ASSUMPTIONS'!$C18)*2</f>
        <v>130547484.75982483</v>
      </c>
      <c r="BH45" s="641">
        <f ca="1">'COMMISSION ASSUMPTIONS'!$K$23*('SUBSCRIBER BASE'!BI$79*'ACQUISITION ASSUMPTIONS'!$C18)*2</f>
        <v>130016828.65550135</v>
      </c>
      <c r="BI45" s="641">
        <f ca="1">'COMMISSION ASSUMPTIONS'!$K$23*('SUBSCRIBER BASE'!BJ$79*'ACQUISITION ASSUMPTIONS'!$C18)*2</f>
        <v>130179517.13742739</v>
      </c>
      <c r="BJ45" s="641">
        <f ca="1">'COMMISSION ASSUMPTIONS'!$K$23*('SUBSCRIBER BASE'!BK$79*'ACQUISITION ASSUMPTIONS'!$C18)*2</f>
        <v>129749266.69676916</v>
      </c>
      <c r="BK45" s="641">
        <f ca="1">'COMMISSION ASSUMPTIONS'!$K$23*('SUBSCRIBER BASE'!BL$79*'ACQUISITION ASSUMPTIONS'!$C18)*2</f>
        <v>129715746.81243671</v>
      </c>
      <c r="BL45" s="641">
        <f ca="1">'COMMISSION ASSUMPTIONS'!$K$23*('SUBSCRIBER BASE'!BM$79*'ACQUISITION ASSUMPTIONS'!$C18)*2</f>
        <v>131296575.797949</v>
      </c>
      <c r="BM45" s="641">
        <f ca="1">'COMMISSION ASSUMPTIONS'!$K$23*('SUBSCRIBER BASE'!BN$79*'ACQUISITION ASSUMPTIONS'!$C18)*2</f>
        <v>134427847.33299586</v>
      </c>
      <c r="BN45" s="641">
        <f ca="1">'COMMISSION ASSUMPTIONS'!$K$23*('SUBSCRIBER BASE'!BO$79*'ACQUISITION ASSUMPTIONS'!$C18)*2</f>
        <v>137080625.0072816</v>
      </c>
      <c r="BO45" s="641">
        <f ca="1">'COMMISSION ASSUMPTIONS'!$K$23*('SUBSCRIBER BASE'!BP$79*'ACQUISITION ASSUMPTIONS'!$C18)*2</f>
        <v>139393005.60799211</v>
      </c>
      <c r="BP45" s="641">
        <f ca="1">'COMMISSION ASSUMPTIONS'!$K$23*('SUBSCRIBER BASE'!BQ$79*'ACQUISITION ASSUMPTIONS'!$C18)*2</f>
        <v>140040970.46326533</v>
      </c>
      <c r="BQ45" s="641">
        <f ca="1">'COMMISSION ASSUMPTIONS'!$K$23*('SUBSCRIBER BASE'!BR$79*'ACQUISITION ASSUMPTIONS'!$C18)*2</f>
        <v>141314941.8065758</v>
      </c>
      <c r="BR45" s="641">
        <f ca="1">'COMMISSION ASSUMPTIONS'!$K$23*('SUBSCRIBER BASE'!BS$79*'ACQUISITION ASSUMPTIONS'!$C18)*2</f>
        <v>142809242.27701899</v>
      </c>
    </row>
    <row r="46" spans="1:70" ht="24" customHeight="1" outlineLevel="1">
      <c r="B46" s="313" t="str">
        <f>'COMMISSION ASSUMPTIONS'!B11</f>
        <v>MVLP3</v>
      </c>
      <c r="C46" s="456">
        <f>('SUBSCRIBER BASE'!C27*'COMMISSION ASSUMPTIONS'!$C84)*('COMMISSION ASSUMPTIONS'!$D24)</f>
        <v>0</v>
      </c>
      <c r="D46" s="456">
        <f>('SUBSCRIBER BASE'!D27*'COMMISSION ASSUMPTIONS'!$C84)*('COMMISSION ASSUMPTIONS'!$D24)</f>
        <v>0</v>
      </c>
      <c r="E46" s="456">
        <f>('SUBSCRIBER BASE'!E27*'COMMISSION ASSUMPTIONS'!$C84)*('COMMISSION ASSUMPTIONS'!$D24)</f>
        <v>0</v>
      </c>
      <c r="F46" s="456">
        <f>('SUBSCRIBER BASE'!F27*'COMMISSION ASSUMPTIONS'!$C84)*('COMMISSION ASSUMPTIONS'!$D24)</f>
        <v>0</v>
      </c>
      <c r="G46" s="456">
        <f>('SUBSCRIBER BASE'!G27*'COMMISSION ASSUMPTIONS'!$C84)*('COMMISSION ASSUMPTIONS'!$D24)</f>
        <v>0</v>
      </c>
      <c r="H46" s="456">
        <f>('SUBSCRIBER BASE'!H27*'COMMISSION ASSUMPTIONS'!$C84)*('COMMISSION ASSUMPTIONS'!$D24)</f>
        <v>0</v>
      </c>
      <c r="I46" s="456">
        <f>('SUBSCRIBER BASE'!I27*'COMMISSION ASSUMPTIONS'!$C84)*('COMMISSION ASSUMPTIONS'!$D24)</f>
        <v>0</v>
      </c>
      <c r="J46" s="456">
        <f>('SUBSCRIBER BASE'!J27*'COMMISSION ASSUMPTIONS'!$C84)*('COMMISSION ASSUMPTIONS'!$D24)</f>
        <v>0</v>
      </c>
      <c r="K46" s="641">
        <f ca="1">'COMMISSION ASSUMPTIONS'!$K$24*('SUBSCRIBER BASE'!L$79*'ACQUISITION ASSUMPTIONS'!$C19)*1</f>
        <v>950101.69491525448</v>
      </c>
      <c r="L46" s="641">
        <f ca="1">'COMMISSION ASSUMPTIONS'!$K$24*('SUBSCRIBER BASE'!M$79*'ACQUISITION ASSUMPTIONS'!$C19)*1</f>
        <v>1785132.7627118647</v>
      </c>
      <c r="M46" s="641">
        <f ca="1">'COMMISSION ASSUMPTIONS'!$K$24*('SUBSCRIBER BASE'!N$79*'ACQUISITION ASSUMPTIONS'!$C19)*1</f>
        <v>2719257.3850423731</v>
      </c>
      <c r="N46" s="641">
        <f ca="1">'COMMISSION ASSUMPTIONS'!$K$24*('SUBSCRIBER BASE'!O$79*'ACQUISITION ASSUMPTIONS'!$C19)*1</f>
        <v>3565788.7278784961</v>
      </c>
      <c r="O46" s="641">
        <f ca="1">'COMMISSION ASSUMPTIONS'!$K$24*('SUBSCRIBER BASE'!P$79*'ACQUISITION ASSUMPTIONS'!$C19)*1</f>
        <v>4494602.3913364867</v>
      </c>
      <c r="P46" s="641">
        <f ca="1">'COMMISSION ASSUMPTIONS'!$K$24*('SUBSCRIBER BASE'!Q$79*'ACQUISITION ASSUMPTIONS'!$C19)*1</f>
        <v>5751367.3317607073</v>
      </c>
      <c r="Q46" s="641">
        <f ca="1">'COMMISSION ASSUMPTIONS'!$K$24*('SUBSCRIBER BASE'!R$79*'ACQUISITION ASSUMPTIONS'!$C19)*1</f>
        <v>7387666.1955311364</v>
      </c>
      <c r="R46" s="641">
        <f ca="1">'COMMISSION ASSUMPTIONS'!$K$24*('SUBSCRIBER BASE'!S$79*'ACQUISITION ASSUMPTIONS'!$C19)*1</f>
        <v>9045205.439061597</v>
      </c>
      <c r="S46" s="641">
        <f ca="1">'COMMISSION ASSUMPTIONS'!$K$24*('SUBSCRIBER BASE'!T$79*'ACQUISITION ASSUMPTIONS'!$C19)*1</f>
        <v>10768024.508400811</v>
      </c>
      <c r="T46" s="641">
        <f ca="1">'COMMISSION ASSUMPTIONS'!$K$24*('SUBSCRIBER BASE'!U$79*'ACQUISITION ASSUMPTIONS'!$C19)*1</f>
        <v>12224544.536821326</v>
      </c>
      <c r="U46" s="641">
        <f ca="1">'COMMISSION ASSUMPTIONS'!$K$24*('SUBSCRIBER BASE'!V$79*'ACQUISITION ASSUMPTIONS'!$C19)*1</f>
        <v>14012061.225112827</v>
      </c>
      <c r="V46" s="641">
        <f ca="1">'COMMISSION ASSUMPTIONS'!$K$24*('SUBSCRIBER BASE'!W$79*'ACQUISITION ASSUMPTIONS'!$C19)*1</f>
        <v>16060057.548869025</v>
      </c>
      <c r="W46" s="641">
        <f ca="1">'COMMISSION ASSUMPTIONS'!$K$24*('SUBSCRIBER BASE'!X$79*'ACQUISITION ASSUMPTIONS'!$C19)*1</f>
        <v>17634235.346351407</v>
      </c>
      <c r="X46" s="641">
        <f ca="1">'COMMISSION ASSUMPTIONS'!$K$24*('SUBSCRIBER BASE'!Y$79*'ACQUISITION ASSUMPTIONS'!$C19)*1</f>
        <v>19099598.695644714</v>
      </c>
      <c r="Y46" s="641">
        <f ca="1">'COMMISSION ASSUMPTIONS'!$K$24*('SUBSCRIBER BASE'!Z$79*'ACQUISITION ASSUMPTIONS'!$C19)*1</f>
        <v>20999871.389783479</v>
      </c>
      <c r="Z46" s="641">
        <f ca="1">'COMMISSION ASSUMPTIONS'!$K$24*('SUBSCRIBER BASE'!AA$79*'ACQUISITION ASSUMPTIONS'!$C19)*1</f>
        <v>22780831.433654591</v>
      </c>
      <c r="AA46" s="641">
        <f ca="1">'COMMISSION ASSUMPTIONS'!$K$24*('SUBSCRIBER BASE'!AB$79*'ACQUISITION ASSUMPTIONS'!$C19)*1</f>
        <v>24879920.724190045</v>
      </c>
      <c r="AB46" s="641">
        <f ca="1">'COMMISSION ASSUMPTIONS'!$K$24*('SUBSCRIBER BASE'!AC$79*'ACQUISITION ASSUMPTIONS'!$C19)*1</f>
        <v>27956391.990101762</v>
      </c>
      <c r="AC46" s="641">
        <f ca="1">'COMMISSION ASSUMPTIONS'!$K$24*('SUBSCRIBER BASE'!AD$79*'ACQUISITION ASSUMPTIONS'!$C19)*1</f>
        <v>32053549.905119259</v>
      </c>
      <c r="AD46" s="641">
        <f ca="1">'COMMISSION ASSUMPTIONS'!$K$24*('SUBSCRIBER BASE'!AE$79*'ACQUISITION ASSUMPTIONS'!$C19)*1</f>
        <v>36025736.955720887</v>
      </c>
      <c r="AE46" s="641">
        <f ca="1">'COMMISSION ASSUMPTIONS'!$K$24*('SUBSCRIBER BASE'!AF$79*'ACQUISITION ASSUMPTIONS'!$C19)*1</f>
        <v>39900517.193948463</v>
      </c>
      <c r="AF46" s="641">
        <f ca="1">'COMMISSION ASSUMPTIONS'!$K$24*('SUBSCRIBER BASE'!AG$79*'ACQUISITION ASSUMPTIONS'!$C19)*1</f>
        <v>42783779.301638789</v>
      </c>
      <c r="AG46" s="641">
        <f ca="1">'COMMISSION ASSUMPTIONS'!$K$24*('SUBSCRIBER BASE'!AH$79*'ACQUISITION ASSUMPTIONS'!$C19)*1</f>
        <v>46091125.617860131</v>
      </c>
      <c r="AH46" s="641">
        <f ca="1">'COMMISSION ASSUMPTIONS'!$K$24*('SUBSCRIBER BASE'!AI$79*'ACQUISITION ASSUMPTIONS'!$C19)*1</f>
        <v>49546546.743120626</v>
      </c>
      <c r="AI46" s="641">
        <f ca="1">'COMMISSION ASSUMPTIONS'!$K$24*('SUBSCRIBER BASE'!AJ$79*'ACQUISITION ASSUMPTIONS'!$C19)*1</f>
        <v>51654354.588125542</v>
      </c>
      <c r="AJ46" s="641">
        <f ca="1">'COMMISSION ASSUMPTIONS'!$K$24*('SUBSCRIBER BASE'!AK$79*'ACQUISITION ASSUMPTIONS'!$C19)*1</f>
        <v>53240457.467545584</v>
      </c>
      <c r="AK46" s="641">
        <f ca="1">'COMMISSION ASSUMPTIONS'!$K$24*('SUBSCRIBER BASE'!AL$79*'ACQUISITION ASSUMPTIONS'!$C19)*1</f>
        <v>55263567.239675306</v>
      </c>
      <c r="AL46" s="641">
        <f ca="1">'COMMISSION ASSUMPTIONS'!$K$24*('SUBSCRIBER BASE'!AM$79*'ACQUISITION ASSUMPTIONS'!$C19)*1</f>
        <v>56813642.572868735</v>
      </c>
      <c r="AM46" s="641">
        <f ca="1">'COMMISSION ASSUMPTIONS'!$K$24*('SUBSCRIBER BASE'!AN$79*'ACQUISITION ASSUMPTIONS'!$C19)*1</f>
        <v>58585103.561083674</v>
      </c>
      <c r="AN46" s="641">
        <f ca="1">'COMMISSION ASSUMPTIONS'!$K$24*('SUBSCRIBER BASE'!AO$79*'ACQUISITION ASSUMPTIONS'!$C19)*1</f>
        <v>61452274.940490074</v>
      </c>
      <c r="AO46" s="641">
        <f ca="1">'COMMISSION ASSUMPTIONS'!$K$24*('SUBSCRIBER BASE'!AP$79*'ACQUISITION ASSUMPTIONS'!$C19)*1</f>
        <v>65377409.082083225</v>
      </c>
      <c r="AP46" s="641">
        <f ca="1">'COMMISSION ASSUMPTIONS'!$K$24*('SUBSCRIBER BASE'!AQ$79*'ACQUISITION ASSUMPTIONS'!$C19)*1</f>
        <v>68898036.606681556</v>
      </c>
      <c r="AQ46" s="641">
        <f ca="1">'COMMISSION ASSUMPTIONS'!$K$24*('SUBSCRIBER BASE'!AR$79*'ACQUISITION ASSUMPTIONS'!$C19)*1</f>
        <v>72110442.173879966</v>
      </c>
      <c r="AR46" s="641">
        <f ca="1">'COMMISSION ASSUMPTIONS'!$K$24*('SUBSCRIBER BASE'!AS$79*'ACQUISITION ASSUMPTIONS'!$C19)*1</f>
        <v>74050113.956551403</v>
      </c>
      <c r="AS46" s="641">
        <f ca="1">'COMMISSION ASSUMPTIONS'!$K$24*('SUBSCRIBER BASE'!AT$79*'ACQUISITION ASSUMPTIONS'!$C19)*1</f>
        <v>76381925.952148497</v>
      </c>
      <c r="AT46" s="641">
        <f ca="1">'COMMISSION ASSUMPTIONS'!$K$24*('SUBSCRIBER BASE'!AU$79*'ACQUISITION ASSUMPTIONS'!$C19)*1</f>
        <v>78812624.221603289</v>
      </c>
      <c r="AU46" s="641">
        <f ca="1">'COMMISSION ASSUMPTIONS'!$K$24*('SUBSCRIBER BASE'!AV$79*'ACQUISITION ASSUMPTIONS'!$C19)*1</f>
        <v>79763006.698407874</v>
      </c>
      <c r="AV46" s="641">
        <f ca="1">'COMMISSION ASSUMPTIONS'!$K$24*('SUBSCRIBER BASE'!AW$79*'ACQUISITION ASSUMPTIONS'!$C19)*1</f>
        <v>80161739.381910756</v>
      </c>
      <c r="AW46" s="641">
        <f ca="1">'COMMISSION ASSUMPTIONS'!$K$24*('SUBSCRIBER BASE'!AX$79*'ACQUISITION ASSUMPTIONS'!$C19)*1</f>
        <v>81031000.19141534</v>
      </c>
      <c r="AX46" s="641">
        <f ca="1">'COMMISSION ASSUMPTIONS'!$K$24*('SUBSCRIBER BASE'!AY$79*'ACQUISITION ASSUMPTIONS'!$C19)*1</f>
        <v>81430981.696983457</v>
      </c>
      <c r="AY46" s="641">
        <f ca="1">'COMMISSION ASSUMPTIONS'!$K$24*('SUBSCRIBER BASE'!AZ$79*'ACQUISITION ASSUMPTIONS'!$C19)*1</f>
        <v>82087237.42272839</v>
      </c>
      <c r="AZ46" s="641">
        <f ca="1">'COMMISSION ASSUMPTIONS'!$K$24*('SUBSCRIBER BASE'!BA$79*'ACQUISITION ASSUMPTIONS'!$C19)*1</f>
        <v>83893432.997765467</v>
      </c>
      <c r="BA46" s="641">
        <f ca="1">'COMMISSION ASSUMPTIONS'!$K$24*('SUBSCRIBER BASE'!BB$79*'ACQUISITION ASSUMPTIONS'!$C19)*1</f>
        <v>86804664.958635077</v>
      </c>
      <c r="BB46" s="641">
        <f ca="1">'COMMISSION ASSUMPTIONS'!$K$24*('SUBSCRIBER BASE'!BC$79*'ACQUISITION ASSUMPTIONS'!$C19)*1</f>
        <v>89335588.132743865</v>
      </c>
      <c r="BC46" s="641">
        <f ca="1">'COMMISSION ASSUMPTIONS'!$K$24*('SUBSCRIBER BASE'!BD$79*'ACQUISITION ASSUMPTIONS'!$C19)*1</f>
        <v>91588530.313956156</v>
      </c>
      <c r="BD46" s="641">
        <f ca="1">'COMMISSION ASSUMPTIONS'!$K$24*('SUBSCRIBER BASE'!BE$79*'ACQUISITION ASSUMPTIONS'!$C19)*1</f>
        <v>92594278.970542371</v>
      </c>
      <c r="BE46" s="641">
        <f ca="1">'COMMISSION ASSUMPTIONS'!$K$24*('SUBSCRIBER BASE'!BF$79*'ACQUISITION ASSUMPTIONS'!$C19)*1</f>
        <v>94032871.911313683</v>
      </c>
      <c r="BF46" s="641">
        <f ca="1">'COMMISSION ASSUMPTIONS'!$K$24*('SUBSCRIBER BASE'!BG$79*'ACQUISITION ASSUMPTIONS'!$C19)*1</f>
        <v>95608179.317087084</v>
      </c>
      <c r="BG46" s="641">
        <f ca="1">'COMMISSION ASSUMPTIONS'!$K$24*('SUBSCRIBER BASE'!BH$79*'ACQUISITION ASSUMPTIONS'!$C19)*1</f>
        <v>95734822.157204896</v>
      </c>
      <c r="BH46" s="641">
        <f ca="1">'COMMISSION ASSUMPTIONS'!$K$24*('SUBSCRIBER BASE'!BI$79*'ACQUISITION ASSUMPTIONS'!$C19)*1</f>
        <v>95345674.347367674</v>
      </c>
      <c r="BI46" s="641">
        <f ca="1">'COMMISSION ASSUMPTIONS'!$K$24*('SUBSCRIBER BASE'!BJ$79*'ACQUISITION ASSUMPTIONS'!$C19)*1</f>
        <v>95464979.23411341</v>
      </c>
      <c r="BJ46" s="641">
        <f ca="1">'COMMISSION ASSUMPTIONS'!$K$24*('SUBSCRIBER BASE'!BK$79*'ACQUISITION ASSUMPTIONS'!$C19)*1</f>
        <v>95149462.2442974</v>
      </c>
      <c r="BK46" s="641">
        <f ca="1">'COMMISSION ASSUMPTIONS'!$K$24*('SUBSCRIBER BASE'!BL$79*'ACQUISITION ASSUMPTIONS'!$C19)*1</f>
        <v>95124880.995786935</v>
      </c>
      <c r="BL46" s="641">
        <f ca="1">'COMMISSION ASSUMPTIONS'!$K$24*('SUBSCRIBER BASE'!BM$79*'ACQUISITION ASSUMPTIONS'!$C19)*1</f>
        <v>96284155.58516261</v>
      </c>
      <c r="BM46" s="641">
        <f ca="1">'COMMISSION ASSUMPTIONS'!$K$24*('SUBSCRIBER BASE'!BN$79*'ACQUISITION ASSUMPTIONS'!$C19)*1</f>
        <v>98580421.377530321</v>
      </c>
      <c r="BN46" s="641">
        <f ca="1">'COMMISSION ASSUMPTIONS'!$K$24*('SUBSCRIBER BASE'!BO$79*'ACQUISITION ASSUMPTIONS'!$C19)*1</f>
        <v>100525791.67200652</v>
      </c>
      <c r="BO46" s="641">
        <f ca="1">'COMMISSION ASSUMPTIONS'!$K$24*('SUBSCRIBER BASE'!BP$79*'ACQUISITION ASSUMPTIONS'!$C19)*1</f>
        <v>102221537.44586091</v>
      </c>
      <c r="BP46" s="641">
        <f ca="1">'COMMISSION ASSUMPTIONS'!$K$24*('SUBSCRIBER BASE'!BQ$79*'ACQUISITION ASSUMPTIONS'!$C19)*1</f>
        <v>102696711.67306125</v>
      </c>
      <c r="BQ46" s="641">
        <f ca="1">'COMMISSION ASSUMPTIONS'!$K$24*('SUBSCRIBER BASE'!BR$79*'ACQUISITION ASSUMPTIONS'!$C19)*1</f>
        <v>103630957.32482226</v>
      </c>
      <c r="BR46" s="641">
        <f ca="1">'COMMISSION ASSUMPTIONS'!$K$24*('SUBSCRIBER BASE'!BS$79*'ACQUISITION ASSUMPTIONS'!$C19)*1</f>
        <v>104726777.66981395</v>
      </c>
    </row>
    <row r="47" spans="1:70" ht="24" customHeight="1" outlineLevel="1">
      <c r="B47" s="313" t="str">
        <f>'COMMISSION ASSUMPTIONS'!B12</f>
        <v>MVLP4</v>
      </c>
      <c r="C47" s="456">
        <f>('SUBSCRIBER BASE'!C28*'COMMISSION ASSUMPTIONS'!$C85)*('COMMISSION ASSUMPTIONS'!$D25)</f>
        <v>0</v>
      </c>
      <c r="D47" s="456">
        <f>('SUBSCRIBER BASE'!D28*'COMMISSION ASSUMPTIONS'!$C85)*('COMMISSION ASSUMPTIONS'!$D25)</f>
        <v>0</v>
      </c>
      <c r="E47" s="456">
        <f>('SUBSCRIBER BASE'!E28*'COMMISSION ASSUMPTIONS'!$C85)*('COMMISSION ASSUMPTIONS'!$D25)</f>
        <v>0</v>
      </c>
      <c r="F47" s="456">
        <f>('SUBSCRIBER BASE'!F28*'COMMISSION ASSUMPTIONS'!$C85)*('COMMISSION ASSUMPTIONS'!$D25)</f>
        <v>0</v>
      </c>
      <c r="G47" s="456">
        <f>('SUBSCRIBER BASE'!G28*'COMMISSION ASSUMPTIONS'!$C85)*('COMMISSION ASSUMPTIONS'!$D25)</f>
        <v>0</v>
      </c>
      <c r="H47" s="456">
        <f>('SUBSCRIBER BASE'!H28*'COMMISSION ASSUMPTIONS'!$C85)*('COMMISSION ASSUMPTIONS'!$D25)</f>
        <v>0</v>
      </c>
      <c r="I47" s="456">
        <f>('SUBSCRIBER BASE'!I28*'COMMISSION ASSUMPTIONS'!$C85)*('COMMISSION ASSUMPTIONS'!$D25)</f>
        <v>0</v>
      </c>
      <c r="J47" s="456">
        <f>('SUBSCRIBER BASE'!J28*'COMMISSION ASSUMPTIONS'!$C85)*('COMMISSION ASSUMPTIONS'!$D25)</f>
        <v>0</v>
      </c>
      <c r="K47" s="641">
        <f ca="1">'COMMISSION ASSUMPTIONS'!$K$25*('SUBSCRIBER BASE'!L$79*'ACQUISITION ASSUMPTIONS'!$C20)*1</f>
        <v>1079661.0169491526</v>
      </c>
      <c r="L47" s="641">
        <f ca="1">'COMMISSION ASSUMPTIONS'!$K$25*('SUBSCRIBER BASE'!M$79*'ACQUISITION ASSUMPTIONS'!$C20)*1</f>
        <v>2028559.9576271188</v>
      </c>
      <c r="M47" s="641">
        <f ca="1">'COMMISSION ASSUMPTIONS'!$K$25*('SUBSCRIBER BASE'!N$79*'ACQUISITION ASSUMPTIONS'!$C20)*1</f>
        <v>3090065.2102754237</v>
      </c>
      <c r="N47" s="641">
        <f ca="1">'COMMISSION ASSUMPTIONS'!$K$25*('SUBSCRIBER BASE'!O$79*'ACQUISITION ASSUMPTIONS'!$C20)*1</f>
        <v>4052032.6453164723</v>
      </c>
      <c r="O47" s="641">
        <f ca="1">'COMMISSION ASSUMPTIONS'!$K$25*('SUBSCRIBER BASE'!P$79*'ACQUISITION ASSUMPTIONS'!$C20)*1</f>
        <v>5107502.7174278246</v>
      </c>
      <c r="P47" s="641">
        <f ca="1">'COMMISSION ASSUMPTIONS'!$K$25*('SUBSCRIBER BASE'!Q$79*'ACQUISITION ASSUMPTIONS'!$C20)*1</f>
        <v>6535644.6951826205</v>
      </c>
      <c r="Q47" s="641">
        <f ca="1">'COMMISSION ASSUMPTIONS'!$K$25*('SUBSCRIBER BASE'!R$79*'ACQUISITION ASSUMPTIONS'!$C20)*1</f>
        <v>8395075.2221944723</v>
      </c>
      <c r="R47" s="641">
        <f ca="1">'COMMISSION ASSUMPTIONS'!$K$25*('SUBSCRIBER BASE'!S$79*'ACQUISITION ASSUMPTIONS'!$C20)*1</f>
        <v>10278642.544388177</v>
      </c>
      <c r="S47" s="641">
        <f ca="1">'COMMISSION ASSUMPTIONS'!$K$25*('SUBSCRIBER BASE'!T$79*'ACQUISITION ASSUMPTIONS'!$C20)*1</f>
        <v>12236391.486819101</v>
      </c>
      <c r="T47" s="641">
        <f ca="1">'COMMISSION ASSUMPTIONS'!$K$25*('SUBSCRIBER BASE'!U$79*'ACQUISITION ASSUMPTIONS'!$C20)*1</f>
        <v>13891527.882751506</v>
      </c>
      <c r="U47" s="641">
        <f ca="1">'COMMISSION ASSUMPTIONS'!$K$25*('SUBSCRIBER BASE'!V$79*'ACQUISITION ASSUMPTIONS'!$C20)*1</f>
        <v>15922796.84671912</v>
      </c>
      <c r="V47" s="641">
        <f ca="1">'COMMISSION ASSUMPTIONS'!$K$25*('SUBSCRIBER BASE'!W$79*'ACQUISITION ASSUMPTIONS'!$C20)*1</f>
        <v>18250065.396442071</v>
      </c>
      <c r="W47" s="641">
        <f ca="1">'COMMISSION ASSUMPTIONS'!$K$25*('SUBSCRIBER BASE'!X$79*'ACQUISITION ASSUMPTIONS'!$C20)*1</f>
        <v>20038903.802672055</v>
      </c>
      <c r="X47" s="641">
        <f ca="1">'COMMISSION ASSUMPTIONS'!$K$25*('SUBSCRIBER BASE'!Y$79*'ACQUISITION ASSUMPTIONS'!$C20)*1</f>
        <v>21704089.42686899</v>
      </c>
      <c r="Y47" s="641">
        <f ca="1">'COMMISSION ASSUMPTIONS'!$K$25*('SUBSCRIBER BASE'!Z$79*'ACQUISITION ASSUMPTIONS'!$C20)*1</f>
        <v>23863490.215663042</v>
      </c>
      <c r="Z47" s="641">
        <f ca="1">'COMMISSION ASSUMPTIONS'!$K$25*('SUBSCRIBER BASE'!AA$79*'ACQUISITION ASSUMPTIONS'!$C20)*1</f>
        <v>25887308.447334759</v>
      </c>
      <c r="AA47" s="641">
        <f ca="1">'COMMISSION ASSUMPTIONS'!$K$25*('SUBSCRIBER BASE'!AB$79*'ACQUISITION ASSUMPTIONS'!$C20)*1</f>
        <v>28272637.186579596</v>
      </c>
      <c r="AB47" s="641">
        <f ca="1">'COMMISSION ASSUMPTIONS'!$K$25*('SUBSCRIBER BASE'!AC$79*'ACQUISITION ASSUMPTIONS'!$C20)*1</f>
        <v>31768627.26147927</v>
      </c>
      <c r="AC47" s="641">
        <f ca="1">'COMMISSION ASSUMPTIONS'!$K$25*('SUBSCRIBER BASE'!AD$79*'ACQUISITION ASSUMPTIONS'!$C20)*1</f>
        <v>36424488.528544605</v>
      </c>
      <c r="AD47" s="641">
        <f ca="1">'COMMISSION ASSUMPTIONS'!$K$25*('SUBSCRIBER BASE'!AE$79*'ACQUISITION ASSUMPTIONS'!$C20)*1</f>
        <v>40938337.449682824</v>
      </c>
      <c r="AE47" s="641">
        <f ca="1">'COMMISSION ASSUMPTIONS'!$K$25*('SUBSCRIBER BASE'!AF$79*'ACQUISITION ASSUMPTIONS'!$C20)*1</f>
        <v>45341496.811305061</v>
      </c>
      <c r="AF47" s="641">
        <f ca="1">'COMMISSION ASSUMPTIONS'!$K$25*('SUBSCRIBER BASE'!AG$79*'ACQUISITION ASSUMPTIONS'!$C20)*1</f>
        <v>48617931.024589524</v>
      </c>
      <c r="AG47" s="641">
        <f ca="1">'COMMISSION ASSUMPTIONS'!$K$25*('SUBSCRIBER BASE'!AH$79*'ACQUISITION ASSUMPTIONS'!$C20)*1</f>
        <v>52376279.111204691</v>
      </c>
      <c r="AH47" s="641">
        <f ca="1">'COMMISSION ASSUMPTIONS'!$K$25*('SUBSCRIBER BASE'!AI$79*'ACQUISITION ASSUMPTIONS'!$C20)*1</f>
        <v>56302894.026273429</v>
      </c>
      <c r="AI47" s="641">
        <f ca="1">'COMMISSION ASSUMPTIONS'!$K$25*('SUBSCRIBER BASE'!AJ$79*'ACQUISITION ASSUMPTIONS'!$C20)*1</f>
        <v>58698130.21377901</v>
      </c>
      <c r="AJ47" s="641">
        <f ca="1">'COMMISSION ASSUMPTIONS'!$K$25*('SUBSCRIBER BASE'!AK$79*'ACQUISITION ASSUMPTIONS'!$C20)*1</f>
        <v>60500519.849483617</v>
      </c>
      <c r="AK47" s="641">
        <f ca="1">'COMMISSION ASSUMPTIONS'!$K$25*('SUBSCRIBER BASE'!AL$79*'ACQUISITION ASSUMPTIONS'!$C20)*1</f>
        <v>62799508.226903751</v>
      </c>
      <c r="AL47" s="641">
        <f ca="1">'COMMISSION ASSUMPTIONS'!$K$25*('SUBSCRIBER BASE'!AM$79*'ACQUISITION ASSUMPTIONS'!$C20)*1</f>
        <v>64560957.469169013</v>
      </c>
      <c r="AM47" s="641">
        <f ca="1">'COMMISSION ASSUMPTIONS'!$K$25*('SUBSCRIBER BASE'!AN$79*'ACQUISITION ASSUMPTIONS'!$C20)*1</f>
        <v>66573981.31941326</v>
      </c>
      <c r="AN47" s="641">
        <f ca="1">'COMMISSION ASSUMPTIONS'!$K$25*('SUBSCRIBER BASE'!AO$79*'ACQUISITION ASSUMPTIONS'!$C20)*1</f>
        <v>69832130.614193261</v>
      </c>
      <c r="AO47" s="641">
        <f ca="1">'COMMISSION ASSUMPTIONS'!$K$25*('SUBSCRIBER BASE'!AP$79*'ACQUISITION ASSUMPTIONS'!$C20)*1</f>
        <v>74292510.320549101</v>
      </c>
      <c r="AP47" s="641">
        <f ca="1">'COMMISSION ASSUMPTIONS'!$K$25*('SUBSCRIBER BASE'!AQ$79*'ACQUISITION ASSUMPTIONS'!$C20)*1</f>
        <v>78293223.41668357</v>
      </c>
      <c r="AQ47" s="641">
        <f ca="1">'COMMISSION ASSUMPTIONS'!$K$25*('SUBSCRIBER BASE'!AR$79*'ACQUISITION ASSUMPTIONS'!$C20)*1</f>
        <v>81943684.288499951</v>
      </c>
      <c r="AR47" s="641">
        <f ca="1">'COMMISSION ASSUMPTIONS'!$K$25*('SUBSCRIBER BASE'!AS$79*'ACQUISITION ASSUMPTIONS'!$C20)*1</f>
        <v>84147856.768808395</v>
      </c>
      <c r="AS47" s="641">
        <f ca="1">'COMMISSION ASSUMPTIONS'!$K$25*('SUBSCRIBER BASE'!AT$79*'ACQUISITION ASSUMPTIONS'!$C20)*1</f>
        <v>86797643.127441466</v>
      </c>
      <c r="AT47" s="641">
        <f ca="1">'COMMISSION ASSUMPTIONS'!$K$25*('SUBSCRIBER BASE'!AU$79*'ACQUISITION ASSUMPTIONS'!$C20)*1</f>
        <v>89559800.251821905</v>
      </c>
      <c r="AU47" s="641">
        <f ca="1">'COMMISSION ASSUMPTIONS'!$K$25*('SUBSCRIBER BASE'!AV$79*'ACQUISITION ASSUMPTIONS'!$C20)*1</f>
        <v>90639780.339099839</v>
      </c>
      <c r="AV47" s="641">
        <f ca="1">'COMMISSION ASSUMPTIONS'!$K$25*('SUBSCRIBER BASE'!AW$79*'ACQUISITION ASSUMPTIONS'!$C20)*1</f>
        <v>91092885.661262199</v>
      </c>
      <c r="AW47" s="641">
        <f ca="1">'COMMISSION ASSUMPTIONS'!$K$25*('SUBSCRIBER BASE'!AX$79*'ACQUISITION ASSUMPTIONS'!$C20)*1</f>
        <v>92080682.035699233</v>
      </c>
      <c r="AX47" s="641">
        <f ca="1">'COMMISSION ASSUMPTIONS'!$K$25*('SUBSCRIBER BASE'!AY$79*'ACQUISITION ASSUMPTIONS'!$C20)*1</f>
        <v>92535206.473844826</v>
      </c>
      <c r="AY47" s="641">
        <f ca="1">'COMMISSION ASSUMPTIONS'!$K$25*('SUBSCRIBER BASE'!AZ$79*'ACQUISITION ASSUMPTIONS'!$C20)*1</f>
        <v>93280951.616736785</v>
      </c>
      <c r="AZ47" s="641">
        <f ca="1">'COMMISSION ASSUMPTIONS'!$K$25*('SUBSCRIBER BASE'!BA$79*'ACQUISITION ASSUMPTIONS'!$C20)*1</f>
        <v>95333446.588369831</v>
      </c>
      <c r="BA47" s="641">
        <f ca="1">'COMMISSION ASSUMPTIONS'!$K$25*('SUBSCRIBER BASE'!BB$79*'ACQUISITION ASSUMPTIONS'!$C20)*1</f>
        <v>98641664.725721672</v>
      </c>
      <c r="BB47" s="641">
        <f ca="1">'COMMISSION ASSUMPTIONS'!$K$25*('SUBSCRIBER BASE'!BC$79*'ACQUISITION ASSUMPTIONS'!$C20)*1</f>
        <v>101517713.78720891</v>
      </c>
      <c r="BC47" s="641">
        <f ca="1">'COMMISSION ASSUMPTIONS'!$K$25*('SUBSCRIBER BASE'!BD$79*'ACQUISITION ASSUMPTIONS'!$C20)*1</f>
        <v>104077875.35676834</v>
      </c>
      <c r="BD47" s="641">
        <f ca="1">'COMMISSION ASSUMPTIONS'!$K$25*('SUBSCRIBER BASE'!BE$79*'ACQUISITION ASSUMPTIONS'!$C20)*1</f>
        <v>105220771.5574345</v>
      </c>
      <c r="BE47" s="641">
        <f ca="1">'COMMISSION ASSUMPTIONS'!$K$25*('SUBSCRIBER BASE'!BF$79*'ACQUISITION ASSUMPTIONS'!$C20)*1</f>
        <v>106855536.26285645</v>
      </c>
      <c r="BF47" s="641">
        <f ca="1">'COMMISSION ASSUMPTIONS'!$K$25*('SUBSCRIBER BASE'!BG$79*'ACQUISITION ASSUMPTIONS'!$C20)*1</f>
        <v>108645658.31487167</v>
      </c>
      <c r="BG47" s="641">
        <f ca="1">'COMMISSION ASSUMPTIONS'!$K$25*('SUBSCRIBER BASE'!BH$79*'ACQUISITION ASSUMPTIONS'!$C20)*1</f>
        <v>108789570.63318737</v>
      </c>
      <c r="BH47" s="641">
        <f ca="1">'COMMISSION ASSUMPTIONS'!$K$25*('SUBSCRIBER BASE'!BI$79*'ACQUISITION ASSUMPTIONS'!$C20)*1</f>
        <v>108347357.21291779</v>
      </c>
      <c r="BI47" s="641">
        <f ca="1">'COMMISSION ASSUMPTIONS'!$K$25*('SUBSCRIBER BASE'!BJ$79*'ACQUISITION ASSUMPTIONS'!$C20)*1</f>
        <v>108482930.94785613</v>
      </c>
      <c r="BJ47" s="641">
        <f ca="1">'COMMISSION ASSUMPTIONS'!$K$25*('SUBSCRIBER BASE'!BK$79*'ACQUISITION ASSUMPTIONS'!$C20)*1</f>
        <v>108124388.9139743</v>
      </c>
      <c r="BK47" s="641">
        <f ca="1">'COMMISSION ASSUMPTIONS'!$K$25*('SUBSCRIBER BASE'!BL$79*'ACQUISITION ASSUMPTIONS'!$C20)*1</f>
        <v>108096455.67703059</v>
      </c>
      <c r="BL47" s="641">
        <f ca="1">'COMMISSION ASSUMPTIONS'!$K$25*('SUBSCRIBER BASE'!BM$79*'ACQUISITION ASSUMPTIONS'!$C20)*1</f>
        <v>109413813.16495749</v>
      </c>
      <c r="BM47" s="641">
        <f ca="1">'COMMISSION ASSUMPTIONS'!$K$25*('SUBSCRIBER BASE'!BN$79*'ACQUISITION ASSUMPTIONS'!$C20)*1</f>
        <v>112023206.11082989</v>
      </c>
      <c r="BN47" s="641">
        <f ca="1">'COMMISSION ASSUMPTIONS'!$K$25*('SUBSCRIBER BASE'!BO$79*'ACQUISITION ASSUMPTIONS'!$C20)*1</f>
        <v>114233854.17273466</v>
      </c>
      <c r="BO47" s="641">
        <f ca="1">'COMMISSION ASSUMPTIONS'!$K$25*('SUBSCRIBER BASE'!BP$79*'ACQUISITION ASSUMPTIONS'!$C20)*1</f>
        <v>116160838.0066601</v>
      </c>
      <c r="BP47" s="641">
        <f ca="1">'COMMISSION ASSUMPTIONS'!$K$25*('SUBSCRIBER BASE'!BQ$79*'ACQUISITION ASSUMPTIONS'!$C20)*1</f>
        <v>116700808.71938777</v>
      </c>
      <c r="BQ47" s="641">
        <f ca="1">'COMMISSION ASSUMPTIONS'!$K$25*('SUBSCRIBER BASE'!BR$79*'ACQUISITION ASSUMPTIONS'!$C20)*1</f>
        <v>117762451.50547983</v>
      </c>
      <c r="BR47" s="641">
        <f ca="1">'COMMISSION ASSUMPTIONS'!$K$25*('SUBSCRIBER BASE'!BS$79*'ACQUISITION ASSUMPTIONS'!$C20)*1</f>
        <v>119007701.89751583</v>
      </c>
    </row>
    <row r="48" spans="1:70" ht="24" customHeight="1" outlineLevel="1">
      <c r="B48" s="313" t="str">
        <f>'COMMISSION ASSUMPTIONS'!B13</f>
        <v>MVLP5</v>
      </c>
      <c r="C48" s="456">
        <f>('SUBSCRIBER BASE'!C29*'COMMISSION ASSUMPTIONS'!$C86)*('COMMISSION ASSUMPTIONS'!$D26)</f>
        <v>0</v>
      </c>
      <c r="D48" s="456">
        <f>('SUBSCRIBER BASE'!D29*'COMMISSION ASSUMPTIONS'!$C86)*('COMMISSION ASSUMPTIONS'!$D26)</f>
        <v>0</v>
      </c>
      <c r="E48" s="456">
        <f>('SUBSCRIBER BASE'!E29*'COMMISSION ASSUMPTIONS'!$C86)*('COMMISSION ASSUMPTIONS'!$D26)</f>
        <v>0</v>
      </c>
      <c r="F48" s="456">
        <f>('SUBSCRIBER BASE'!F29*'COMMISSION ASSUMPTIONS'!$C86)*('COMMISSION ASSUMPTIONS'!$D26)</f>
        <v>0</v>
      </c>
      <c r="G48" s="456">
        <f>('SUBSCRIBER BASE'!G29*'COMMISSION ASSUMPTIONS'!$C86)*('COMMISSION ASSUMPTIONS'!$D26)</f>
        <v>0</v>
      </c>
      <c r="H48" s="456">
        <f>('SUBSCRIBER BASE'!H29*'COMMISSION ASSUMPTIONS'!$C86)*('COMMISSION ASSUMPTIONS'!$D26)</f>
        <v>0</v>
      </c>
      <c r="I48" s="456">
        <f>('SUBSCRIBER BASE'!I29*'COMMISSION ASSUMPTIONS'!$C86)*('COMMISSION ASSUMPTIONS'!$D26)</f>
        <v>0</v>
      </c>
      <c r="J48" s="456">
        <f>('SUBSCRIBER BASE'!J29*'COMMISSION ASSUMPTIONS'!$C86)*('COMMISSION ASSUMPTIONS'!$D26)</f>
        <v>0</v>
      </c>
      <c r="K48" s="641">
        <f ca="1">'COMMISSION ASSUMPTIONS'!$K$26*('SUBSCRIBER BASE'!L$79*'ACQUISITION ASSUMPTIONS'!$C21)*1</f>
        <v>1597898.3050847456</v>
      </c>
      <c r="L48" s="641">
        <f ca="1">'COMMISSION ASSUMPTIONS'!$K$26*('SUBSCRIBER BASE'!M$79*'ACQUISITION ASSUMPTIONS'!$C21)*1</f>
        <v>3002268.7372881356</v>
      </c>
      <c r="M48" s="641">
        <f ca="1">'COMMISSION ASSUMPTIONS'!$K$26*('SUBSCRIBER BASE'!N$79*'ACQUISITION ASSUMPTIONS'!$C21)*1</f>
        <v>4573296.5112076262</v>
      </c>
      <c r="N48" s="641">
        <f ca="1">'COMMISSION ASSUMPTIONS'!$K$26*('SUBSCRIBER BASE'!O$79*'ACQUISITION ASSUMPTIONS'!$C21)*1</f>
        <v>5997008.3150683781</v>
      </c>
      <c r="O48" s="641">
        <f ca="1">'COMMISSION ASSUMPTIONS'!$K$26*('SUBSCRIBER BASE'!P$79*'ACQUISITION ASSUMPTIONS'!$C21)*1</f>
        <v>7559104.0217931801</v>
      </c>
      <c r="P48" s="641">
        <f ca="1">'COMMISSION ASSUMPTIONS'!$K$26*('SUBSCRIBER BASE'!Q$79*'ACQUISITION ASSUMPTIONS'!$C21)*1</f>
        <v>9672754.1488702781</v>
      </c>
      <c r="Q48" s="641">
        <f ca="1">'COMMISSION ASSUMPTIONS'!$K$26*('SUBSCRIBER BASE'!R$79*'ACQUISITION ASSUMPTIONS'!$C21)*1</f>
        <v>12424711.328847818</v>
      </c>
      <c r="R48" s="641">
        <f ca="1">'COMMISSION ASSUMPTIONS'!$K$26*('SUBSCRIBER BASE'!S$79*'ACQUISITION ASSUMPTIONS'!$C21)*1</f>
        <v>15212390.9656945</v>
      </c>
      <c r="S48" s="641">
        <f ca="1">'COMMISSION ASSUMPTIONS'!$K$26*('SUBSCRIBER BASE'!T$79*'ACQUISITION ASSUMPTIONS'!$C21)*1</f>
        <v>18109859.40049227</v>
      </c>
      <c r="T48" s="641">
        <f ca="1">'COMMISSION ASSUMPTIONS'!$K$26*('SUBSCRIBER BASE'!U$79*'ACQUISITION ASSUMPTIONS'!$C21)*1</f>
        <v>20559461.266472224</v>
      </c>
      <c r="U48" s="641">
        <f ca="1">'COMMISSION ASSUMPTIONS'!$K$26*('SUBSCRIBER BASE'!V$79*'ACQUISITION ASSUMPTIONS'!$C21)*1</f>
        <v>23565739.333144296</v>
      </c>
      <c r="V48" s="641">
        <f ca="1">'COMMISSION ASSUMPTIONS'!$K$26*('SUBSCRIBER BASE'!W$79*'ACQUISITION ASSUMPTIONS'!$C21)*1</f>
        <v>27010096.786734264</v>
      </c>
      <c r="W48" s="641">
        <f ca="1">'COMMISSION ASSUMPTIONS'!$K$26*('SUBSCRIBER BASE'!X$79*'ACQUISITION ASSUMPTIONS'!$C21)*1</f>
        <v>29657577.627954636</v>
      </c>
      <c r="X48" s="641">
        <f ca="1">'COMMISSION ASSUMPTIONS'!$K$26*('SUBSCRIBER BASE'!Y$79*'ACQUISITION ASSUMPTIONS'!$C21)*1</f>
        <v>32122052.351766102</v>
      </c>
      <c r="Y48" s="641">
        <f ca="1">'COMMISSION ASSUMPTIONS'!$K$26*('SUBSCRIBER BASE'!Z$79*'ACQUISITION ASSUMPTIONS'!$C21)*1</f>
        <v>35317965.519181304</v>
      </c>
      <c r="Z48" s="641">
        <f ca="1">'COMMISSION ASSUMPTIONS'!$K$26*('SUBSCRIBER BASE'!AA$79*'ACQUISITION ASSUMPTIONS'!$C21)*1</f>
        <v>38313216.502055444</v>
      </c>
      <c r="AA48" s="641">
        <f ca="1">'COMMISSION ASSUMPTIONS'!$K$26*('SUBSCRIBER BASE'!AB$79*'ACQUISITION ASSUMPTIONS'!$C21)*1</f>
        <v>41843503.036137797</v>
      </c>
      <c r="AB48" s="641">
        <f ca="1">'COMMISSION ASSUMPTIONS'!$K$26*('SUBSCRIBER BASE'!AC$79*'ACQUISITION ASSUMPTIONS'!$C21)*1</f>
        <v>47017568.346989319</v>
      </c>
      <c r="AC48" s="641">
        <f ca="1">'COMMISSION ASSUMPTIONS'!$K$26*('SUBSCRIBER BASE'!AD$79*'ACQUISITION ASSUMPTIONS'!$C21)*1</f>
        <v>53908243.022246011</v>
      </c>
      <c r="AD48" s="641">
        <f ca="1">'COMMISSION ASSUMPTIONS'!$K$26*('SUBSCRIBER BASE'!AE$79*'ACQUISITION ASSUMPTIONS'!$C21)*1</f>
        <v>60588739.425530568</v>
      </c>
      <c r="AE48" s="641">
        <f ca="1">'COMMISSION ASSUMPTIONS'!$K$26*('SUBSCRIBER BASE'!AF$79*'ACQUISITION ASSUMPTIONS'!$C21)*1</f>
        <v>67105415.280731484</v>
      </c>
      <c r="AF48" s="641">
        <f ca="1">'COMMISSION ASSUMPTIONS'!$K$26*('SUBSCRIBER BASE'!AG$79*'ACQUISITION ASSUMPTIONS'!$C21)*1</f>
        <v>71954537.91639249</v>
      </c>
      <c r="AG48" s="641">
        <f ca="1">'COMMISSION ASSUMPTIONS'!$K$26*('SUBSCRIBER BASE'!AH$79*'ACQUISITION ASSUMPTIONS'!$C21)*1</f>
        <v>77516893.084582925</v>
      </c>
      <c r="AH48" s="641">
        <f ca="1">'COMMISSION ASSUMPTIONS'!$K$26*('SUBSCRIBER BASE'!AI$79*'ACQUISITION ASSUMPTIONS'!$C21)*1</f>
        <v>83328283.158884674</v>
      </c>
      <c r="AI48" s="641">
        <f ca="1">'COMMISSION ASSUMPTIONS'!$K$26*('SUBSCRIBER BASE'!AJ$79*'ACQUISITION ASSUMPTIONS'!$C21)*1</f>
        <v>86873232.716392934</v>
      </c>
      <c r="AJ48" s="641">
        <f ca="1">'COMMISSION ASSUMPTIONS'!$K$26*('SUBSCRIBER BASE'!AK$79*'ACQUISITION ASSUMPTIONS'!$C21)*1</f>
        <v>89540769.37723574</v>
      </c>
      <c r="AK48" s="641">
        <f ca="1">'COMMISSION ASSUMPTIONS'!$K$26*('SUBSCRIBER BASE'!AL$79*'ACQUISITION ASSUMPTIONS'!$C21)*1</f>
        <v>92943272.175817534</v>
      </c>
      <c r="AL48" s="641">
        <f ca="1">'COMMISSION ASSUMPTIONS'!$K$26*('SUBSCRIBER BASE'!AM$79*'ACQUISITION ASSUMPTIONS'!$C21)*1</f>
        <v>95550217.05437012</v>
      </c>
      <c r="AM48" s="641">
        <f ca="1">'COMMISSION ASSUMPTIONS'!$K$26*('SUBSCRIBER BASE'!AN$79*'ACQUISITION ASSUMPTIONS'!$C21)*1</f>
        <v>98529492.352731615</v>
      </c>
      <c r="AN48" s="641">
        <f ca="1">'COMMISSION ASSUMPTIONS'!$K$26*('SUBSCRIBER BASE'!AO$79*'ACQUISITION ASSUMPTIONS'!$C21)*1</f>
        <v>103351553.30900601</v>
      </c>
      <c r="AO48" s="641">
        <f ca="1">'COMMISSION ASSUMPTIONS'!$K$26*('SUBSCRIBER BASE'!AP$79*'ACQUISITION ASSUMPTIONS'!$C21)*1</f>
        <v>109952915.27441266</v>
      </c>
      <c r="AP48" s="641">
        <f ca="1">'COMMISSION ASSUMPTIONS'!$K$26*('SUBSCRIBER BASE'!AQ$79*'ACQUISITION ASSUMPTIONS'!$C21)*1</f>
        <v>115873970.65669167</v>
      </c>
      <c r="AQ48" s="641">
        <f ca="1">'COMMISSION ASSUMPTIONS'!$K$26*('SUBSCRIBER BASE'!AR$79*'ACQUISITION ASSUMPTIONS'!$C21)*1</f>
        <v>121276652.74697992</v>
      </c>
      <c r="AR48" s="641">
        <f ca="1">'COMMISSION ASSUMPTIONS'!$K$26*('SUBSCRIBER BASE'!AS$79*'ACQUISITION ASSUMPTIONS'!$C21)*1</f>
        <v>124538828.01783641</v>
      </c>
      <c r="AS48" s="641">
        <f ca="1">'COMMISSION ASSUMPTIONS'!$K$26*('SUBSCRIBER BASE'!AT$79*'ACQUISITION ASSUMPTIONS'!$C21)*1</f>
        <v>128460511.82861336</v>
      </c>
      <c r="AT48" s="641">
        <f ca="1">'COMMISSION ASSUMPTIONS'!$K$26*('SUBSCRIBER BASE'!AU$79*'ACQUISITION ASSUMPTIONS'!$C21)*1</f>
        <v>132548504.3726964</v>
      </c>
      <c r="AU48" s="641">
        <f ca="1">'COMMISSION ASSUMPTIONS'!$K$26*('SUBSCRIBER BASE'!AV$79*'ACQUISITION ASSUMPTIONS'!$C21)*1</f>
        <v>134146874.90186775</v>
      </c>
      <c r="AV48" s="641">
        <f ca="1">'COMMISSION ASSUMPTIONS'!$K$26*('SUBSCRIBER BASE'!AW$79*'ACQUISITION ASSUMPTIONS'!$C21)*1</f>
        <v>134817470.77866805</v>
      </c>
      <c r="AW48" s="641">
        <f ca="1">'COMMISSION ASSUMPTIONS'!$K$26*('SUBSCRIBER BASE'!AX$79*'ACQUISITION ASSUMPTIONS'!$C21)*1</f>
        <v>136279409.41283485</v>
      </c>
      <c r="AX48" s="641">
        <f ca="1">'COMMISSION ASSUMPTIONS'!$K$26*('SUBSCRIBER BASE'!AY$79*'ACQUISITION ASSUMPTIONS'!$C21)*1</f>
        <v>136952105.58129033</v>
      </c>
      <c r="AY48" s="641">
        <f ca="1">'COMMISSION ASSUMPTIONS'!$K$26*('SUBSCRIBER BASE'!AZ$79*'ACQUISITION ASSUMPTIONS'!$C21)*1</f>
        <v>138055808.39277044</v>
      </c>
      <c r="AZ48" s="641">
        <f ca="1">'COMMISSION ASSUMPTIONS'!$K$26*('SUBSCRIBER BASE'!BA$79*'ACQUISITION ASSUMPTIONS'!$C21)*1</f>
        <v>141093500.95078734</v>
      </c>
      <c r="BA48" s="641">
        <f ca="1">'COMMISSION ASSUMPTIONS'!$K$26*('SUBSCRIBER BASE'!BB$79*'ACQUISITION ASSUMPTIONS'!$C21)*1</f>
        <v>145989663.79406804</v>
      </c>
      <c r="BB48" s="641">
        <f ca="1">'COMMISSION ASSUMPTIONS'!$K$26*('SUBSCRIBER BASE'!BC$79*'ACQUISITION ASSUMPTIONS'!$C21)*1</f>
        <v>150246216.40506917</v>
      </c>
      <c r="BC48" s="641">
        <f ca="1">'COMMISSION ASSUMPTIONS'!$K$26*('SUBSCRIBER BASE'!BD$79*'ACQUISITION ASSUMPTIONS'!$C21)*1</f>
        <v>154035255.52801713</v>
      </c>
      <c r="BD48" s="641">
        <f ca="1">'COMMISSION ASSUMPTIONS'!$K$26*('SUBSCRIBER BASE'!BE$79*'ACQUISITION ASSUMPTIONS'!$C21)*1</f>
        <v>155726741.90500304</v>
      </c>
      <c r="BE48" s="641">
        <f ca="1">'COMMISSION ASSUMPTIONS'!$K$26*('SUBSCRIBER BASE'!BF$79*'ACQUISITION ASSUMPTIONS'!$C21)*1</f>
        <v>158146193.66902754</v>
      </c>
      <c r="BF48" s="641">
        <f ca="1">'COMMISSION ASSUMPTIONS'!$K$26*('SUBSCRIBER BASE'!BG$79*'ACQUISITION ASSUMPTIONS'!$C21)*1</f>
        <v>160795574.30601004</v>
      </c>
      <c r="BG48" s="641">
        <f ca="1">'COMMISSION ASSUMPTIONS'!$K$26*('SUBSCRIBER BASE'!BH$79*'ACQUISITION ASSUMPTIONS'!$C21)*1</f>
        <v>161008564.53711727</v>
      </c>
      <c r="BH48" s="641">
        <f ca="1">'COMMISSION ASSUMPTIONS'!$K$26*('SUBSCRIBER BASE'!BI$79*'ACQUISITION ASSUMPTIONS'!$C21)*1</f>
        <v>160354088.67511833</v>
      </c>
      <c r="BI48" s="641">
        <f ca="1">'COMMISSION ASSUMPTIONS'!$K$26*('SUBSCRIBER BASE'!BJ$79*'ACQUISITION ASSUMPTIONS'!$C21)*1</f>
        <v>160554737.80282706</v>
      </c>
      <c r="BJ48" s="641">
        <f ca="1">'COMMISSION ASSUMPTIONS'!$K$26*('SUBSCRIBER BASE'!BK$79*'ACQUISITION ASSUMPTIONS'!$C21)*1</f>
        <v>160024095.59268194</v>
      </c>
      <c r="BK48" s="641">
        <f ca="1">'COMMISSION ASSUMPTIONS'!$K$26*('SUBSCRIBER BASE'!BL$79*'ACQUISITION ASSUMPTIONS'!$C21)*1</f>
        <v>159982754.40200526</v>
      </c>
      <c r="BL48" s="641">
        <f ca="1">'COMMISSION ASSUMPTIONS'!$K$26*('SUBSCRIBER BASE'!BM$79*'ACQUISITION ASSUMPTIONS'!$C21)*1</f>
        <v>161932443.48413709</v>
      </c>
      <c r="BM48" s="641">
        <f ca="1">'COMMISSION ASSUMPTIONS'!$K$26*('SUBSCRIBER BASE'!BN$79*'ACQUISITION ASSUMPTIONS'!$C21)*1</f>
        <v>165794345.04402822</v>
      </c>
      <c r="BN48" s="641">
        <f ca="1">'COMMISSION ASSUMPTIONS'!$K$26*('SUBSCRIBER BASE'!BO$79*'ACQUISITION ASSUMPTIONS'!$C21)*1</f>
        <v>169066104.17564729</v>
      </c>
      <c r="BO48" s="641">
        <f ca="1">'COMMISSION ASSUMPTIONS'!$K$26*('SUBSCRIBER BASE'!BP$79*'ACQUISITION ASSUMPTIONS'!$C21)*1</f>
        <v>171918040.24985692</v>
      </c>
      <c r="BP48" s="641">
        <f ca="1">'COMMISSION ASSUMPTIONS'!$K$26*('SUBSCRIBER BASE'!BQ$79*'ACQUISITION ASSUMPTIONS'!$C21)*1</f>
        <v>172717196.90469387</v>
      </c>
      <c r="BQ48" s="641">
        <f ca="1">'COMMISSION ASSUMPTIONS'!$K$26*('SUBSCRIBER BASE'!BR$79*'ACQUISITION ASSUMPTIONS'!$C21)*1</f>
        <v>174288428.22811013</v>
      </c>
      <c r="BR48" s="641">
        <f ca="1">'COMMISSION ASSUMPTIONS'!$K$26*('SUBSCRIBER BASE'!BS$79*'ACQUISITION ASSUMPTIONS'!$C21)*1</f>
        <v>176131398.80832341</v>
      </c>
    </row>
    <row r="49" spans="2:70" ht="24" customHeight="1" outlineLevel="1">
      <c r="B49" s="313" t="str">
        <f>'COMMISSION ASSUMPTIONS'!B14</f>
        <v>MVLP6</v>
      </c>
      <c r="C49" s="456">
        <f>('SUBSCRIBER BASE'!C30*'COMMISSION ASSUMPTIONS'!$C87)*('COMMISSION ASSUMPTIONS'!$D27)</f>
        <v>0</v>
      </c>
      <c r="D49" s="456">
        <f>('SUBSCRIBER BASE'!D30*'COMMISSION ASSUMPTIONS'!$C87)*('COMMISSION ASSUMPTIONS'!$D27)</f>
        <v>0</v>
      </c>
      <c r="E49" s="456">
        <f>('SUBSCRIBER BASE'!E30*'COMMISSION ASSUMPTIONS'!$C87)*('COMMISSION ASSUMPTIONS'!$D27)</f>
        <v>0</v>
      </c>
      <c r="F49" s="456">
        <f>('SUBSCRIBER BASE'!F30*'COMMISSION ASSUMPTIONS'!$C87)*('COMMISSION ASSUMPTIONS'!$D27)</f>
        <v>0</v>
      </c>
      <c r="G49" s="456">
        <f>('SUBSCRIBER BASE'!G30*'COMMISSION ASSUMPTIONS'!$C87)*('COMMISSION ASSUMPTIONS'!$D27)</f>
        <v>0</v>
      </c>
      <c r="H49" s="456">
        <f>('SUBSCRIBER BASE'!H30*'COMMISSION ASSUMPTIONS'!$C87)*('COMMISSION ASSUMPTIONS'!$D27)</f>
        <v>0</v>
      </c>
      <c r="I49" s="456">
        <f>('SUBSCRIBER BASE'!I30*'COMMISSION ASSUMPTIONS'!$C87)*('COMMISSION ASSUMPTIONS'!$D27)</f>
        <v>0</v>
      </c>
      <c r="J49" s="456">
        <f>('SUBSCRIBER BASE'!J30*'COMMISSION ASSUMPTIONS'!$C87)*('COMMISSION ASSUMPTIONS'!$D27)</f>
        <v>0</v>
      </c>
      <c r="K49" s="641">
        <f ca="1">'COMMISSION ASSUMPTIONS'!$K$26*('SUBSCRIBER BASE'!L$79*'ACQUISITION ASSUMPTIONS'!$C22)*1</f>
        <v>998686.44067796611</v>
      </c>
      <c r="L49" s="641">
        <f ca="1">'COMMISSION ASSUMPTIONS'!$K$26*('SUBSCRIBER BASE'!M$79*'ACQUISITION ASSUMPTIONS'!$C22)*1</f>
        <v>1876417.9608050848</v>
      </c>
      <c r="M49" s="641">
        <f ca="1">'COMMISSION ASSUMPTIONS'!$K$26*('SUBSCRIBER BASE'!N$79*'ACQUISITION ASSUMPTIONS'!$C22)*1</f>
        <v>2858310.3195047672</v>
      </c>
      <c r="N49" s="641">
        <f ca="1">'COMMISSION ASSUMPTIONS'!$K$26*('SUBSCRIBER BASE'!O$79*'ACQUISITION ASSUMPTIONS'!$C22)*1</f>
        <v>3748130.1969177364</v>
      </c>
      <c r="O49" s="641">
        <f ca="1">'COMMISSION ASSUMPTIONS'!$K$26*('SUBSCRIBER BASE'!P$79*'ACQUISITION ASSUMPTIONS'!$C22)*1</f>
        <v>4724440.0136207379</v>
      </c>
      <c r="P49" s="641">
        <f ca="1">'COMMISSION ASSUMPTIONS'!$K$26*('SUBSCRIBER BASE'!Q$79*'ACQUISITION ASSUMPTIONS'!$C22)*1</f>
        <v>6045471.3430439243</v>
      </c>
      <c r="Q49" s="641">
        <f ca="1">'COMMISSION ASSUMPTIONS'!$K$26*('SUBSCRIBER BASE'!R$79*'ACQUISITION ASSUMPTIONS'!$C22)*1</f>
        <v>7765444.5805298854</v>
      </c>
      <c r="R49" s="641">
        <f ca="1">'COMMISSION ASSUMPTIONS'!$K$26*('SUBSCRIBER BASE'!S$79*'ACQUISITION ASSUMPTIONS'!$C22)*1</f>
        <v>9507744.3535590619</v>
      </c>
      <c r="S49" s="641">
        <f ca="1">'COMMISSION ASSUMPTIONS'!$K$26*('SUBSCRIBER BASE'!T$79*'ACQUISITION ASSUMPTIONS'!$C22)*1</f>
        <v>11318662.12530767</v>
      </c>
      <c r="T49" s="641">
        <f ca="1">'COMMISSION ASSUMPTIONS'!$K$26*('SUBSCRIBER BASE'!U$79*'ACQUISITION ASSUMPTIONS'!$C22)*1</f>
        <v>12849663.291545141</v>
      </c>
      <c r="U49" s="641">
        <f ca="1">'COMMISSION ASSUMPTIONS'!$K$26*('SUBSCRIBER BASE'!V$79*'ACQUISITION ASSUMPTIONS'!$C22)*1</f>
        <v>14728587.083215185</v>
      </c>
      <c r="V49" s="641">
        <f ca="1">'COMMISSION ASSUMPTIONS'!$K$26*('SUBSCRIBER BASE'!W$79*'ACQUISITION ASSUMPTIONS'!$C22)*1</f>
        <v>16881310.491708916</v>
      </c>
      <c r="W49" s="641">
        <f ca="1">'COMMISSION ASSUMPTIONS'!$K$26*('SUBSCRIBER BASE'!X$79*'ACQUISITION ASSUMPTIONS'!$C22)*1</f>
        <v>18535986.017471649</v>
      </c>
      <c r="X49" s="641">
        <f ca="1">'COMMISSION ASSUMPTIONS'!$K$26*('SUBSCRIBER BASE'!Y$79*'ACQUISITION ASSUMPTIONS'!$C22)*1</f>
        <v>20076282.719853815</v>
      </c>
      <c r="Y49" s="641">
        <f ca="1">'COMMISSION ASSUMPTIONS'!$K$26*('SUBSCRIBER BASE'!Z$79*'ACQUISITION ASSUMPTIONS'!$C22)*1</f>
        <v>22073728.449488312</v>
      </c>
      <c r="Z49" s="641">
        <f ca="1">'COMMISSION ASSUMPTIONS'!$K$26*('SUBSCRIBER BASE'!AA$79*'ACQUISITION ASSUMPTIONS'!$C22)*1</f>
        <v>23945760.313784648</v>
      </c>
      <c r="AA49" s="641">
        <f ca="1">'COMMISSION ASSUMPTIONS'!$K$26*('SUBSCRIBER BASE'!AB$79*'ACQUISITION ASSUMPTIONS'!$C22)*1</f>
        <v>26152189.397586122</v>
      </c>
      <c r="AB49" s="641">
        <f ca="1">'COMMISSION ASSUMPTIONS'!$K$26*('SUBSCRIBER BASE'!AC$79*'ACQUISITION ASSUMPTIONS'!$C22)*1</f>
        <v>29385980.216868322</v>
      </c>
      <c r="AC49" s="641">
        <f ca="1">'COMMISSION ASSUMPTIONS'!$K$26*('SUBSCRIBER BASE'!AD$79*'ACQUISITION ASSUMPTIONS'!$C22)*1</f>
        <v>33692651.888903759</v>
      </c>
      <c r="AD49" s="641">
        <f ca="1">'COMMISSION ASSUMPTIONS'!$K$26*('SUBSCRIBER BASE'!AE$79*'ACQUISITION ASSUMPTIONS'!$C22)*1</f>
        <v>37867962.140956603</v>
      </c>
      <c r="AE49" s="641">
        <f ca="1">'COMMISSION ASSUMPTIONS'!$K$26*('SUBSCRIBER BASE'!AF$79*'ACQUISITION ASSUMPTIONS'!$C22)*1</f>
        <v>41940884.55045718</v>
      </c>
      <c r="AF49" s="641">
        <f ca="1">'COMMISSION ASSUMPTIONS'!$K$26*('SUBSCRIBER BASE'!AG$79*'ACQUISITION ASSUMPTIONS'!$C22)*1</f>
        <v>44971586.197745308</v>
      </c>
      <c r="AG49" s="641">
        <f ca="1">'COMMISSION ASSUMPTIONS'!$K$26*('SUBSCRIBER BASE'!AH$79*'ACQUISITION ASSUMPTIONS'!$C22)*1</f>
        <v>48448058.177864335</v>
      </c>
      <c r="AH49" s="641">
        <f ca="1">'COMMISSION ASSUMPTIONS'!$K$26*('SUBSCRIBER BASE'!AI$79*'ACQUISITION ASSUMPTIONS'!$C22)*1</f>
        <v>52080176.974302925</v>
      </c>
      <c r="AI49" s="641">
        <f ca="1">'COMMISSION ASSUMPTIONS'!$K$26*('SUBSCRIBER BASE'!AJ$79*'ACQUISITION ASSUMPTIONS'!$C22)*1</f>
        <v>54295770.447745584</v>
      </c>
      <c r="AJ49" s="641">
        <f ca="1">'COMMISSION ASSUMPTIONS'!$K$26*('SUBSCRIBER BASE'!AK$79*'ACQUISITION ASSUMPTIONS'!$C22)*1</f>
        <v>55962980.860772327</v>
      </c>
      <c r="AK49" s="641">
        <f ca="1">'COMMISSION ASSUMPTIONS'!$K$26*('SUBSCRIBER BASE'!AL$79*'ACQUISITION ASSUMPTIONS'!$C22)*1</f>
        <v>58089545.109885961</v>
      </c>
      <c r="AL49" s="641">
        <f ca="1">'COMMISSION ASSUMPTIONS'!$K$26*('SUBSCRIBER BASE'!AM$79*'ACQUISITION ASSUMPTIONS'!$C22)*1</f>
        <v>59718885.658981338</v>
      </c>
      <c r="AM49" s="641">
        <f ca="1">'COMMISSION ASSUMPTIONS'!$K$26*('SUBSCRIBER BASE'!AN$79*'ACQUISITION ASSUMPTIONS'!$C22)*1</f>
        <v>61580932.720457256</v>
      </c>
      <c r="AN49" s="641">
        <f ca="1">'COMMISSION ASSUMPTIONS'!$K$26*('SUBSCRIBER BASE'!AO$79*'ACQUISITION ASSUMPTIONS'!$C22)*1</f>
        <v>64594720.818128757</v>
      </c>
      <c r="AO49" s="641">
        <f ca="1">'COMMISSION ASSUMPTIONS'!$K$26*('SUBSCRIBER BASE'!AP$79*'ACQUISITION ASSUMPTIONS'!$C22)*1</f>
        <v>68720572.046507925</v>
      </c>
      <c r="AP49" s="641">
        <f ca="1">'COMMISSION ASSUMPTIONS'!$K$26*('SUBSCRIBER BASE'!AQ$79*'ACQUISITION ASSUMPTIONS'!$C22)*1</f>
        <v>72421231.660432294</v>
      </c>
      <c r="AQ49" s="641">
        <f ca="1">'COMMISSION ASSUMPTIONS'!$K$26*('SUBSCRIBER BASE'!AR$79*'ACQUISITION ASSUMPTIONS'!$C22)*1</f>
        <v>75797907.96686244</v>
      </c>
      <c r="AR49" s="641">
        <f ca="1">'COMMISSION ASSUMPTIONS'!$K$26*('SUBSCRIBER BASE'!AS$79*'ACQUISITION ASSUMPTIONS'!$C22)*1</f>
        <v>77836767.511147752</v>
      </c>
      <c r="AS49" s="641">
        <f ca="1">'COMMISSION ASSUMPTIONS'!$K$26*('SUBSCRIBER BASE'!AT$79*'ACQUISITION ASSUMPTIONS'!$C22)*1</f>
        <v>80287819.892883345</v>
      </c>
      <c r="AT49" s="641">
        <f ca="1">'COMMISSION ASSUMPTIONS'!$K$26*('SUBSCRIBER BASE'!AU$79*'ACQUISITION ASSUMPTIONS'!$C22)*1</f>
        <v>82842815.23293525</v>
      </c>
      <c r="AU49" s="641">
        <f ca="1">'COMMISSION ASSUMPTIONS'!$K$26*('SUBSCRIBER BASE'!AV$79*'ACQUISITION ASSUMPTIONS'!$C22)*1</f>
        <v>83841796.813667342</v>
      </c>
      <c r="AV49" s="641">
        <f ca="1">'COMMISSION ASSUMPTIONS'!$K$26*('SUBSCRIBER BASE'!AW$79*'ACQUISITION ASSUMPTIONS'!$C22)*1</f>
        <v>84260919.236667529</v>
      </c>
      <c r="AW49" s="641">
        <f ca="1">'COMMISSION ASSUMPTIONS'!$K$26*('SUBSCRIBER BASE'!AX$79*'ACQUISITION ASSUMPTIONS'!$C22)*1</f>
        <v>85174630.883021787</v>
      </c>
      <c r="AX49" s="641">
        <f ca="1">'COMMISSION ASSUMPTIONS'!$K$26*('SUBSCRIBER BASE'!AY$79*'ACQUISITION ASSUMPTIONS'!$C22)*1</f>
        <v>85595065.988306463</v>
      </c>
      <c r="AY49" s="641">
        <f ca="1">'COMMISSION ASSUMPTIONS'!$K$26*('SUBSCRIBER BASE'!AZ$79*'ACQUISITION ASSUMPTIONS'!$C22)*1</f>
        <v>86284880.245481521</v>
      </c>
      <c r="AZ49" s="641">
        <f ca="1">'COMMISSION ASSUMPTIONS'!$K$26*('SUBSCRIBER BASE'!BA$79*'ACQUISITION ASSUMPTIONS'!$C22)*1</f>
        <v>88183438.094242096</v>
      </c>
      <c r="BA49" s="641">
        <f ca="1">'COMMISSION ASSUMPTIONS'!$K$26*('SUBSCRIBER BASE'!BB$79*'ACQUISITION ASSUMPTIONS'!$C22)*1</f>
        <v>91243539.871292531</v>
      </c>
      <c r="BB49" s="641">
        <f ca="1">'COMMISSION ASSUMPTIONS'!$K$26*('SUBSCRIBER BASE'!BC$79*'ACQUISITION ASSUMPTIONS'!$C22)*1</f>
        <v>93903885.25316824</v>
      </c>
      <c r="BC49" s="641">
        <f ca="1">'COMMISSION ASSUMPTIONS'!$K$26*('SUBSCRIBER BASE'!BD$79*'ACQUISITION ASSUMPTIONS'!$C22)*1</f>
        <v>96272034.705010712</v>
      </c>
      <c r="BD49" s="641">
        <f ca="1">'COMMISSION ASSUMPTIONS'!$K$26*('SUBSCRIBER BASE'!BE$79*'ACQUISITION ASSUMPTIONS'!$C22)*1</f>
        <v>97329213.690626904</v>
      </c>
      <c r="BE49" s="641">
        <f ca="1">'COMMISSION ASSUMPTIONS'!$K$26*('SUBSCRIBER BASE'!BF$79*'ACQUISITION ASSUMPTIONS'!$C22)*1</f>
        <v>98841371.0431422</v>
      </c>
      <c r="BF49" s="641">
        <f ca="1">'COMMISSION ASSUMPTIONS'!$K$26*('SUBSCRIBER BASE'!BG$79*'ACQUISITION ASSUMPTIONS'!$C22)*1</f>
        <v>100497233.94125628</v>
      </c>
      <c r="BG49" s="641">
        <f ca="1">'COMMISSION ASSUMPTIONS'!$K$26*('SUBSCRIBER BASE'!BH$79*'ACQUISITION ASSUMPTIONS'!$C22)*1</f>
        <v>100630352.83569829</v>
      </c>
      <c r="BH49" s="641">
        <f ca="1">'COMMISSION ASSUMPTIONS'!$K$26*('SUBSCRIBER BASE'!BI$79*'ACQUISITION ASSUMPTIONS'!$C22)*1</f>
        <v>100221305.42194895</v>
      </c>
      <c r="BI49" s="641">
        <f ca="1">'COMMISSION ASSUMPTIONS'!$K$26*('SUBSCRIBER BASE'!BJ$79*'ACQUISITION ASSUMPTIONS'!$C22)*1</f>
        <v>100346711.12676693</v>
      </c>
      <c r="BJ49" s="641">
        <f ca="1">'COMMISSION ASSUMPTIONS'!$K$26*('SUBSCRIBER BASE'!BK$79*'ACQUISITION ASSUMPTIONS'!$C22)*1</f>
        <v>100015059.74542622</v>
      </c>
      <c r="BK49" s="641">
        <f ca="1">'COMMISSION ASSUMPTIONS'!$K$26*('SUBSCRIBER BASE'!BL$79*'ACQUISITION ASSUMPTIONS'!$C22)*1</f>
        <v>99989221.501253277</v>
      </c>
      <c r="BL49" s="641">
        <f ca="1">'COMMISSION ASSUMPTIONS'!$K$26*('SUBSCRIBER BASE'!BM$79*'ACQUISITION ASSUMPTIONS'!$C22)*1</f>
        <v>101207777.17758568</v>
      </c>
      <c r="BM49" s="641">
        <f ca="1">'COMMISSION ASSUMPTIONS'!$K$26*('SUBSCRIBER BASE'!BN$79*'ACQUISITION ASSUMPTIONS'!$C22)*1</f>
        <v>103621465.65251765</v>
      </c>
      <c r="BN49" s="641">
        <f ca="1">'COMMISSION ASSUMPTIONS'!$K$26*('SUBSCRIBER BASE'!BO$79*'ACQUISITION ASSUMPTIONS'!$C22)*1</f>
        <v>105666315.10977954</v>
      </c>
      <c r="BO49" s="641">
        <f ca="1">'COMMISSION ASSUMPTIONS'!$K$26*('SUBSCRIBER BASE'!BP$79*'ACQUISITION ASSUMPTIONS'!$C22)*1</f>
        <v>107448775.15616056</v>
      </c>
      <c r="BP49" s="641">
        <f ca="1">'COMMISSION ASSUMPTIONS'!$K$26*('SUBSCRIBER BASE'!BQ$79*'ACQUISITION ASSUMPTIONS'!$C22)*1</f>
        <v>107948248.06543367</v>
      </c>
      <c r="BQ49" s="641">
        <f ca="1">'COMMISSION ASSUMPTIONS'!$K$26*('SUBSCRIBER BASE'!BR$79*'ACQUISITION ASSUMPTIONS'!$C22)*1</f>
        <v>108930267.64256884</v>
      </c>
      <c r="BR49" s="641">
        <f ca="1">'COMMISSION ASSUMPTIONS'!$K$26*('SUBSCRIBER BASE'!BS$79*'ACQUISITION ASSUMPTIONS'!$C22)*1</f>
        <v>110082124.25520213</v>
      </c>
    </row>
    <row r="50" spans="2:70" ht="24" customHeight="1" outlineLevel="1">
      <c r="B50" s="313" t="str">
        <f>'COMMISSION ASSUMPTIONS'!B15</f>
        <v>200 MB</v>
      </c>
      <c r="C50" s="456">
        <f>('SUBSCRIBER BASE'!C31*'COMMISSION ASSUMPTIONS'!$C88)*('COMMISSION ASSUMPTIONS'!$D28)</f>
        <v>0</v>
      </c>
      <c r="D50" s="456">
        <f>('SUBSCRIBER BASE'!D31*'COMMISSION ASSUMPTIONS'!$C88)*('COMMISSION ASSUMPTIONS'!$D28)</f>
        <v>0</v>
      </c>
      <c r="E50" s="456">
        <f>('SUBSCRIBER BASE'!E31*'COMMISSION ASSUMPTIONS'!$C88)*('COMMISSION ASSUMPTIONS'!$D28)</f>
        <v>0</v>
      </c>
      <c r="F50" s="456">
        <f>('SUBSCRIBER BASE'!F31*'COMMISSION ASSUMPTIONS'!$C88)*('COMMISSION ASSUMPTIONS'!$D28)</f>
        <v>0</v>
      </c>
      <c r="G50" s="456">
        <f>('SUBSCRIBER BASE'!G31*'COMMISSION ASSUMPTIONS'!$C88)*('COMMISSION ASSUMPTIONS'!$D28)</f>
        <v>0</v>
      </c>
      <c r="H50" s="456">
        <f>('SUBSCRIBER BASE'!H31*'COMMISSION ASSUMPTIONS'!$C88)*('COMMISSION ASSUMPTIONS'!$D28)</f>
        <v>0</v>
      </c>
      <c r="I50" s="456">
        <f>('SUBSCRIBER BASE'!I31*'COMMISSION ASSUMPTIONS'!$C88)*('COMMISSION ASSUMPTIONS'!$D28)</f>
        <v>0</v>
      </c>
      <c r="J50" s="456">
        <f>('SUBSCRIBER BASE'!J31*'COMMISSION ASSUMPTIONS'!$C88)*('COMMISSION ASSUMPTIONS'!$D28)</f>
        <v>0</v>
      </c>
      <c r="K50" s="456">
        <f ca="1">('SUBSCRIBER BASE'!L31*'COMMISSION ASSUMPTIONS'!$C88)*('COMMISSION ASSUMPTIONS'!$D28)</f>
        <v>0</v>
      </c>
      <c r="L50" s="456">
        <f ca="1">('SUBSCRIBER BASE'!M31*'COMMISSION ASSUMPTIONS'!$C88)*('COMMISSION ASSUMPTIONS'!$D28)</f>
        <v>0</v>
      </c>
      <c r="M50" s="456">
        <f ca="1">('SUBSCRIBER BASE'!N31*'COMMISSION ASSUMPTIONS'!$C88)*('COMMISSION ASSUMPTIONS'!$D28)</f>
        <v>0</v>
      </c>
      <c r="N50" s="456">
        <f ca="1">('SUBSCRIBER BASE'!O31*'COMMISSION ASSUMPTIONS'!$C88)*('COMMISSION ASSUMPTIONS'!$D28)</f>
        <v>0</v>
      </c>
      <c r="O50" s="456">
        <f ca="1">('SUBSCRIBER BASE'!P31*'COMMISSION ASSUMPTIONS'!$C88)*('COMMISSION ASSUMPTIONS'!$D28)</f>
        <v>0</v>
      </c>
      <c r="P50" s="456">
        <f ca="1">('SUBSCRIBER BASE'!Q31*'COMMISSION ASSUMPTIONS'!$C88)*('COMMISSION ASSUMPTIONS'!$D28)</f>
        <v>0</v>
      </c>
      <c r="Q50" s="456">
        <f ca="1">('SUBSCRIBER BASE'!R31*'COMMISSION ASSUMPTIONS'!$C88)*('COMMISSION ASSUMPTIONS'!$D28)</f>
        <v>0</v>
      </c>
      <c r="R50" s="456">
        <f ca="1">('SUBSCRIBER BASE'!S31*'COMMISSION ASSUMPTIONS'!$C88)*('COMMISSION ASSUMPTIONS'!$D28)</f>
        <v>0</v>
      </c>
      <c r="S50" s="456">
        <f ca="1">('SUBSCRIBER BASE'!T31*'COMMISSION ASSUMPTIONS'!$C88)*('COMMISSION ASSUMPTIONS'!$D28)</f>
        <v>0</v>
      </c>
      <c r="T50" s="456">
        <f ca="1">('SUBSCRIBER BASE'!U31*'COMMISSION ASSUMPTIONS'!$C88)*('COMMISSION ASSUMPTIONS'!$D28)</f>
        <v>0</v>
      </c>
      <c r="U50" s="456">
        <f ca="1">('SUBSCRIBER BASE'!V31*'COMMISSION ASSUMPTIONS'!$C88)*('COMMISSION ASSUMPTIONS'!$D28)</f>
        <v>0</v>
      </c>
      <c r="V50" s="456">
        <f ca="1">('SUBSCRIBER BASE'!W31*'COMMISSION ASSUMPTIONS'!$C88)*('COMMISSION ASSUMPTIONS'!$D28)</f>
        <v>0</v>
      </c>
      <c r="W50" s="456">
        <f ca="1">('SUBSCRIBER BASE'!X31*'COMMISSION ASSUMPTIONS'!$C88)*('COMMISSION ASSUMPTIONS'!$D28)</f>
        <v>0</v>
      </c>
      <c r="X50" s="456">
        <f ca="1">('SUBSCRIBER BASE'!Y31*'COMMISSION ASSUMPTIONS'!$C88)*('COMMISSION ASSUMPTIONS'!$D28)</f>
        <v>0</v>
      </c>
      <c r="Y50" s="456">
        <f ca="1">('SUBSCRIBER BASE'!Z31*'COMMISSION ASSUMPTIONS'!$C88)*('COMMISSION ASSUMPTIONS'!$D28)</f>
        <v>0</v>
      </c>
      <c r="Z50" s="456">
        <f ca="1">('SUBSCRIBER BASE'!AA31*'COMMISSION ASSUMPTIONS'!$C88)*('COMMISSION ASSUMPTIONS'!$D28)</f>
        <v>0</v>
      </c>
      <c r="AA50" s="456">
        <f ca="1">('SUBSCRIBER BASE'!AB31*'COMMISSION ASSUMPTIONS'!$C88)*('COMMISSION ASSUMPTIONS'!$D28)</f>
        <v>0</v>
      </c>
      <c r="AB50" s="456">
        <f ca="1">('SUBSCRIBER BASE'!AC31*'COMMISSION ASSUMPTIONS'!$C88)*('COMMISSION ASSUMPTIONS'!$D28)</f>
        <v>0</v>
      </c>
      <c r="AC50" s="456">
        <f ca="1">('SUBSCRIBER BASE'!AD31*'COMMISSION ASSUMPTIONS'!$C88)*('COMMISSION ASSUMPTIONS'!$D28)</f>
        <v>0</v>
      </c>
      <c r="AD50" s="456">
        <f ca="1">('SUBSCRIBER BASE'!AE31*'COMMISSION ASSUMPTIONS'!$C88)*('COMMISSION ASSUMPTIONS'!$D28)</f>
        <v>0</v>
      </c>
      <c r="AE50" s="456">
        <f ca="1">('SUBSCRIBER BASE'!AF31*'COMMISSION ASSUMPTIONS'!$C88)*('COMMISSION ASSUMPTIONS'!$D28)</f>
        <v>0</v>
      </c>
      <c r="AF50" s="456">
        <f ca="1">('SUBSCRIBER BASE'!AG31*'COMMISSION ASSUMPTIONS'!$C88)*('COMMISSION ASSUMPTIONS'!$D28)</f>
        <v>0</v>
      </c>
      <c r="AG50" s="456">
        <f ca="1">('SUBSCRIBER BASE'!AH31*'COMMISSION ASSUMPTIONS'!$C88)*('COMMISSION ASSUMPTIONS'!$D28)</f>
        <v>0</v>
      </c>
      <c r="AH50" s="456">
        <f ca="1">('SUBSCRIBER BASE'!AI31*'COMMISSION ASSUMPTIONS'!$C88)*('COMMISSION ASSUMPTIONS'!$D28)</f>
        <v>0</v>
      </c>
      <c r="AI50" s="456">
        <f ca="1">('SUBSCRIBER BASE'!AJ31*'COMMISSION ASSUMPTIONS'!$C88)*('COMMISSION ASSUMPTIONS'!$D28)</f>
        <v>0</v>
      </c>
      <c r="AJ50" s="456">
        <f ca="1">('SUBSCRIBER BASE'!AK31*'COMMISSION ASSUMPTIONS'!$C88)*('COMMISSION ASSUMPTIONS'!$D28)</f>
        <v>0</v>
      </c>
      <c r="AK50" s="456">
        <f ca="1">('SUBSCRIBER BASE'!AL31*'COMMISSION ASSUMPTIONS'!$C88)*('COMMISSION ASSUMPTIONS'!$D28)</f>
        <v>0</v>
      </c>
      <c r="AL50" s="456">
        <f ca="1">('SUBSCRIBER BASE'!AM31*'COMMISSION ASSUMPTIONS'!$C88)*('COMMISSION ASSUMPTIONS'!$D28)</f>
        <v>0</v>
      </c>
      <c r="AM50" s="456">
        <f ca="1">('SUBSCRIBER BASE'!AN31*'COMMISSION ASSUMPTIONS'!$C88)*('COMMISSION ASSUMPTIONS'!$D28)</f>
        <v>0</v>
      </c>
      <c r="AN50" s="456">
        <f ca="1">('SUBSCRIBER BASE'!AO31*'COMMISSION ASSUMPTIONS'!$C88)*('COMMISSION ASSUMPTIONS'!$D28)</f>
        <v>0</v>
      </c>
      <c r="AO50" s="456">
        <f ca="1">('SUBSCRIBER BASE'!AP31*'COMMISSION ASSUMPTIONS'!$C88)*('COMMISSION ASSUMPTIONS'!$D28)</f>
        <v>0</v>
      </c>
      <c r="AP50" s="456">
        <f ca="1">('SUBSCRIBER BASE'!AQ31*'COMMISSION ASSUMPTIONS'!$C88)*('COMMISSION ASSUMPTIONS'!$D28)</f>
        <v>0</v>
      </c>
      <c r="AQ50" s="456">
        <f ca="1">('SUBSCRIBER BASE'!AR31*'COMMISSION ASSUMPTIONS'!$C88)*('COMMISSION ASSUMPTIONS'!$D28)</f>
        <v>0</v>
      </c>
      <c r="AR50" s="456">
        <f ca="1">('SUBSCRIBER BASE'!AS31*'COMMISSION ASSUMPTIONS'!$C88)*('COMMISSION ASSUMPTIONS'!$D28)</f>
        <v>0</v>
      </c>
      <c r="AS50" s="456">
        <f ca="1">('SUBSCRIBER BASE'!AT31*'COMMISSION ASSUMPTIONS'!$C88)*('COMMISSION ASSUMPTIONS'!$D28)</f>
        <v>0</v>
      </c>
      <c r="AT50" s="456">
        <f ca="1">('SUBSCRIBER BASE'!AU31*'COMMISSION ASSUMPTIONS'!$C88)*('COMMISSION ASSUMPTIONS'!$D28)</f>
        <v>0</v>
      </c>
      <c r="AU50" s="456">
        <f ca="1">('SUBSCRIBER BASE'!AV31*'COMMISSION ASSUMPTIONS'!$C88)*('COMMISSION ASSUMPTIONS'!$D28)</f>
        <v>0</v>
      </c>
      <c r="AV50" s="456">
        <f ca="1">('SUBSCRIBER BASE'!AW31*'COMMISSION ASSUMPTIONS'!$C88)*('COMMISSION ASSUMPTIONS'!$D28)</f>
        <v>0</v>
      </c>
      <c r="AW50" s="456">
        <f ca="1">('SUBSCRIBER BASE'!AX31*'COMMISSION ASSUMPTIONS'!$C88)*('COMMISSION ASSUMPTIONS'!$D28)</f>
        <v>0</v>
      </c>
      <c r="AX50" s="456">
        <f ca="1">('SUBSCRIBER BASE'!AY31*'COMMISSION ASSUMPTIONS'!$C88)*('COMMISSION ASSUMPTIONS'!$D28)</f>
        <v>0</v>
      </c>
      <c r="AY50" s="456">
        <f ca="1">('SUBSCRIBER BASE'!AZ31*'COMMISSION ASSUMPTIONS'!$C88)*('COMMISSION ASSUMPTIONS'!$D28)</f>
        <v>0</v>
      </c>
      <c r="AZ50" s="456">
        <f ca="1">('SUBSCRIBER BASE'!BA31*'COMMISSION ASSUMPTIONS'!$C88)*('COMMISSION ASSUMPTIONS'!$D28)</f>
        <v>0</v>
      </c>
      <c r="BA50" s="456">
        <f ca="1">('SUBSCRIBER BASE'!BB31*'COMMISSION ASSUMPTIONS'!$C88)*('COMMISSION ASSUMPTIONS'!$D28)</f>
        <v>0</v>
      </c>
      <c r="BB50" s="456">
        <f ca="1">('SUBSCRIBER BASE'!BC31*'COMMISSION ASSUMPTIONS'!$C88)*('COMMISSION ASSUMPTIONS'!$D28)</f>
        <v>0</v>
      </c>
      <c r="BC50" s="456">
        <f ca="1">('SUBSCRIBER BASE'!BD31*'COMMISSION ASSUMPTIONS'!$C88)*('COMMISSION ASSUMPTIONS'!$D28)</f>
        <v>0</v>
      </c>
      <c r="BD50" s="456">
        <f ca="1">('SUBSCRIBER BASE'!BE31*'COMMISSION ASSUMPTIONS'!$C88)*('COMMISSION ASSUMPTIONS'!$D28)</f>
        <v>0</v>
      </c>
      <c r="BE50" s="456">
        <f ca="1">('SUBSCRIBER BASE'!BF31*'COMMISSION ASSUMPTIONS'!$C88)*('COMMISSION ASSUMPTIONS'!$D28)</f>
        <v>0</v>
      </c>
      <c r="BF50" s="456">
        <f ca="1">('SUBSCRIBER BASE'!BG31*'COMMISSION ASSUMPTIONS'!$C88)*('COMMISSION ASSUMPTIONS'!$D28)</f>
        <v>0</v>
      </c>
      <c r="BG50" s="456">
        <f ca="1">('SUBSCRIBER BASE'!BH31*'COMMISSION ASSUMPTIONS'!$C88)*('COMMISSION ASSUMPTIONS'!$D28)</f>
        <v>0</v>
      </c>
      <c r="BH50" s="456">
        <f ca="1">('SUBSCRIBER BASE'!BI31*'COMMISSION ASSUMPTIONS'!$C88)*('COMMISSION ASSUMPTIONS'!$D28)</f>
        <v>0</v>
      </c>
      <c r="BI50" s="456">
        <f ca="1">('SUBSCRIBER BASE'!BJ31*'COMMISSION ASSUMPTIONS'!$C88)*('COMMISSION ASSUMPTIONS'!$D28)</f>
        <v>0</v>
      </c>
      <c r="BJ50" s="456">
        <f ca="1">('SUBSCRIBER BASE'!BK31*'COMMISSION ASSUMPTIONS'!$C88)*('COMMISSION ASSUMPTIONS'!$D28)</f>
        <v>0</v>
      </c>
      <c r="BK50" s="456">
        <f ca="1">('SUBSCRIBER BASE'!BL31*'COMMISSION ASSUMPTIONS'!$C88)*('COMMISSION ASSUMPTIONS'!$D28)</f>
        <v>0</v>
      </c>
      <c r="BL50" s="456">
        <f ca="1">('SUBSCRIBER BASE'!BM31*'COMMISSION ASSUMPTIONS'!$C88)*('COMMISSION ASSUMPTIONS'!$D28)</f>
        <v>0</v>
      </c>
      <c r="BM50" s="456">
        <f ca="1">('SUBSCRIBER BASE'!BN31*'COMMISSION ASSUMPTIONS'!$C88)*('COMMISSION ASSUMPTIONS'!$D28)</f>
        <v>0</v>
      </c>
      <c r="BN50" s="456">
        <f ca="1">('SUBSCRIBER BASE'!BO31*'COMMISSION ASSUMPTIONS'!$C88)*('COMMISSION ASSUMPTIONS'!$D28)</f>
        <v>0</v>
      </c>
      <c r="BO50" s="456">
        <f ca="1">('SUBSCRIBER BASE'!BP31*'COMMISSION ASSUMPTIONS'!$C88)*('COMMISSION ASSUMPTIONS'!$D28)</f>
        <v>0</v>
      </c>
      <c r="BP50" s="456">
        <f ca="1">('SUBSCRIBER BASE'!BQ31*'COMMISSION ASSUMPTIONS'!$C88)*('COMMISSION ASSUMPTIONS'!$D28)</f>
        <v>0</v>
      </c>
      <c r="BQ50" s="456">
        <f ca="1">('SUBSCRIBER BASE'!BR31*'COMMISSION ASSUMPTIONS'!$C88)*('COMMISSION ASSUMPTIONS'!$D28)</f>
        <v>0</v>
      </c>
      <c r="BR50" s="456">
        <f ca="1">('SUBSCRIBER BASE'!BS31*'COMMISSION ASSUMPTIONS'!$C88)*('COMMISSION ASSUMPTIONS'!$D28)</f>
        <v>0</v>
      </c>
    </row>
    <row r="51" spans="2:70" ht="24" customHeight="1" outlineLevel="1">
      <c r="B51" s="313" t="str">
        <f>'COMMISSION ASSUMPTIONS'!B16</f>
        <v>500 MB</v>
      </c>
      <c r="C51" s="456">
        <f>('SUBSCRIBER BASE'!C32*'COMMISSION ASSUMPTIONS'!$C89)*('COMMISSION ASSUMPTIONS'!$D29)</f>
        <v>0</v>
      </c>
      <c r="D51" s="456">
        <f>('SUBSCRIBER BASE'!D32*'COMMISSION ASSUMPTIONS'!$C89)*('COMMISSION ASSUMPTIONS'!$D29)</f>
        <v>0</v>
      </c>
      <c r="E51" s="456">
        <f>('SUBSCRIBER BASE'!E32*'COMMISSION ASSUMPTIONS'!$C89)*('COMMISSION ASSUMPTIONS'!$D29)</f>
        <v>0</v>
      </c>
      <c r="F51" s="456">
        <f>('SUBSCRIBER BASE'!F32*'COMMISSION ASSUMPTIONS'!$C89)*('COMMISSION ASSUMPTIONS'!$D29)</f>
        <v>0</v>
      </c>
      <c r="G51" s="456">
        <f>('SUBSCRIBER BASE'!G32*'COMMISSION ASSUMPTIONS'!$C89)*('COMMISSION ASSUMPTIONS'!$D29)</f>
        <v>0</v>
      </c>
      <c r="H51" s="456">
        <f>('SUBSCRIBER BASE'!H32*'COMMISSION ASSUMPTIONS'!$C89)*('COMMISSION ASSUMPTIONS'!$D29)</f>
        <v>0</v>
      </c>
      <c r="I51" s="456">
        <f>('SUBSCRIBER BASE'!I32*'COMMISSION ASSUMPTIONS'!$C89)*('COMMISSION ASSUMPTIONS'!$D29)</f>
        <v>0</v>
      </c>
      <c r="J51" s="456">
        <f>('SUBSCRIBER BASE'!J32*'COMMISSION ASSUMPTIONS'!$C89)*('COMMISSION ASSUMPTIONS'!$D29)</f>
        <v>0</v>
      </c>
      <c r="K51" s="456">
        <f ca="1">('SUBSCRIBER BASE'!L32*'COMMISSION ASSUMPTIONS'!$C89)*('COMMISSION ASSUMPTIONS'!$D29)</f>
        <v>0</v>
      </c>
      <c r="L51" s="456">
        <f ca="1">('SUBSCRIBER BASE'!M32*'COMMISSION ASSUMPTIONS'!$C89)*('COMMISSION ASSUMPTIONS'!$D29)</f>
        <v>0</v>
      </c>
      <c r="M51" s="456">
        <f ca="1">('SUBSCRIBER BASE'!N32*'COMMISSION ASSUMPTIONS'!$C89)*('COMMISSION ASSUMPTIONS'!$D29)</f>
        <v>0</v>
      </c>
      <c r="N51" s="456">
        <f ca="1">('SUBSCRIBER BASE'!O32*'COMMISSION ASSUMPTIONS'!$C89)*('COMMISSION ASSUMPTIONS'!$D29)</f>
        <v>0</v>
      </c>
      <c r="O51" s="456">
        <f ca="1">('SUBSCRIBER BASE'!P32*'COMMISSION ASSUMPTIONS'!$C89)*('COMMISSION ASSUMPTIONS'!$D29)</f>
        <v>0</v>
      </c>
      <c r="P51" s="456">
        <f ca="1">('SUBSCRIBER BASE'!Q32*'COMMISSION ASSUMPTIONS'!$C89)*('COMMISSION ASSUMPTIONS'!$D29)</f>
        <v>0</v>
      </c>
      <c r="Q51" s="456">
        <f ca="1">('SUBSCRIBER BASE'!R32*'COMMISSION ASSUMPTIONS'!$C89)*('COMMISSION ASSUMPTIONS'!$D29)</f>
        <v>0</v>
      </c>
      <c r="R51" s="456">
        <f ca="1">('SUBSCRIBER BASE'!S32*'COMMISSION ASSUMPTIONS'!$C89)*('COMMISSION ASSUMPTIONS'!$D29)</f>
        <v>0</v>
      </c>
      <c r="S51" s="456">
        <f ca="1">('SUBSCRIBER BASE'!T32*'COMMISSION ASSUMPTIONS'!$C89)*('COMMISSION ASSUMPTIONS'!$D29)</f>
        <v>0</v>
      </c>
      <c r="T51" s="456">
        <f ca="1">('SUBSCRIBER BASE'!U32*'COMMISSION ASSUMPTIONS'!$C89)*('COMMISSION ASSUMPTIONS'!$D29)</f>
        <v>0</v>
      </c>
      <c r="U51" s="456">
        <f ca="1">('SUBSCRIBER BASE'!V32*'COMMISSION ASSUMPTIONS'!$C89)*('COMMISSION ASSUMPTIONS'!$D29)</f>
        <v>0</v>
      </c>
      <c r="V51" s="456">
        <f ca="1">('SUBSCRIBER BASE'!W32*'COMMISSION ASSUMPTIONS'!$C89)*('COMMISSION ASSUMPTIONS'!$D29)</f>
        <v>0</v>
      </c>
      <c r="W51" s="456">
        <f ca="1">('SUBSCRIBER BASE'!X32*'COMMISSION ASSUMPTIONS'!$C89)*('COMMISSION ASSUMPTIONS'!$D29)</f>
        <v>0</v>
      </c>
      <c r="X51" s="456">
        <f ca="1">('SUBSCRIBER BASE'!Y32*'COMMISSION ASSUMPTIONS'!$C89)*('COMMISSION ASSUMPTIONS'!$D29)</f>
        <v>0</v>
      </c>
      <c r="Y51" s="456">
        <f ca="1">('SUBSCRIBER BASE'!Z32*'COMMISSION ASSUMPTIONS'!$C89)*('COMMISSION ASSUMPTIONS'!$D29)</f>
        <v>0</v>
      </c>
      <c r="Z51" s="456">
        <f ca="1">('SUBSCRIBER BASE'!AA32*'COMMISSION ASSUMPTIONS'!$C89)*('COMMISSION ASSUMPTIONS'!$D29)</f>
        <v>0</v>
      </c>
      <c r="AA51" s="456">
        <f ca="1">('SUBSCRIBER BASE'!AB32*'COMMISSION ASSUMPTIONS'!$C89)*('COMMISSION ASSUMPTIONS'!$D29)</f>
        <v>0</v>
      </c>
      <c r="AB51" s="456">
        <f ca="1">('SUBSCRIBER BASE'!AC32*'COMMISSION ASSUMPTIONS'!$C89)*('COMMISSION ASSUMPTIONS'!$D29)</f>
        <v>0</v>
      </c>
      <c r="AC51" s="456">
        <f ca="1">('SUBSCRIBER BASE'!AD32*'COMMISSION ASSUMPTIONS'!$C89)*('COMMISSION ASSUMPTIONS'!$D29)</f>
        <v>0</v>
      </c>
      <c r="AD51" s="456">
        <f ca="1">('SUBSCRIBER BASE'!AE32*'COMMISSION ASSUMPTIONS'!$C89)*('COMMISSION ASSUMPTIONS'!$D29)</f>
        <v>0</v>
      </c>
      <c r="AE51" s="456">
        <f ca="1">('SUBSCRIBER BASE'!AF32*'COMMISSION ASSUMPTIONS'!$C89)*('COMMISSION ASSUMPTIONS'!$D29)</f>
        <v>0</v>
      </c>
      <c r="AF51" s="456">
        <f ca="1">('SUBSCRIBER BASE'!AG32*'COMMISSION ASSUMPTIONS'!$C89)*('COMMISSION ASSUMPTIONS'!$D29)</f>
        <v>0</v>
      </c>
      <c r="AG51" s="456">
        <f ca="1">('SUBSCRIBER BASE'!AH32*'COMMISSION ASSUMPTIONS'!$C89)*('COMMISSION ASSUMPTIONS'!$D29)</f>
        <v>0</v>
      </c>
      <c r="AH51" s="456">
        <f ca="1">('SUBSCRIBER BASE'!AI32*'COMMISSION ASSUMPTIONS'!$C89)*('COMMISSION ASSUMPTIONS'!$D29)</f>
        <v>0</v>
      </c>
      <c r="AI51" s="456">
        <f ca="1">('SUBSCRIBER BASE'!AJ32*'COMMISSION ASSUMPTIONS'!$C89)*('COMMISSION ASSUMPTIONS'!$D29)</f>
        <v>0</v>
      </c>
      <c r="AJ51" s="456">
        <f ca="1">('SUBSCRIBER BASE'!AK32*'COMMISSION ASSUMPTIONS'!$C89)*('COMMISSION ASSUMPTIONS'!$D29)</f>
        <v>0</v>
      </c>
      <c r="AK51" s="456">
        <f ca="1">('SUBSCRIBER BASE'!AL32*'COMMISSION ASSUMPTIONS'!$C89)*('COMMISSION ASSUMPTIONS'!$D29)</f>
        <v>0</v>
      </c>
      <c r="AL51" s="456">
        <f ca="1">('SUBSCRIBER BASE'!AM32*'COMMISSION ASSUMPTIONS'!$C89)*('COMMISSION ASSUMPTIONS'!$D29)</f>
        <v>0</v>
      </c>
      <c r="AM51" s="456">
        <f ca="1">('SUBSCRIBER BASE'!AN32*'COMMISSION ASSUMPTIONS'!$C89)*('COMMISSION ASSUMPTIONS'!$D29)</f>
        <v>0</v>
      </c>
      <c r="AN51" s="456">
        <f ca="1">('SUBSCRIBER BASE'!AO32*'COMMISSION ASSUMPTIONS'!$C89)*('COMMISSION ASSUMPTIONS'!$D29)</f>
        <v>0</v>
      </c>
      <c r="AO51" s="456">
        <f ca="1">('SUBSCRIBER BASE'!AP32*'COMMISSION ASSUMPTIONS'!$C89)*('COMMISSION ASSUMPTIONS'!$D29)</f>
        <v>0</v>
      </c>
      <c r="AP51" s="456">
        <f ca="1">('SUBSCRIBER BASE'!AQ32*'COMMISSION ASSUMPTIONS'!$C89)*('COMMISSION ASSUMPTIONS'!$D29)</f>
        <v>0</v>
      </c>
      <c r="AQ51" s="456">
        <f ca="1">('SUBSCRIBER BASE'!AR32*'COMMISSION ASSUMPTIONS'!$C89)*('COMMISSION ASSUMPTIONS'!$D29)</f>
        <v>0</v>
      </c>
      <c r="AR51" s="456">
        <f ca="1">('SUBSCRIBER BASE'!AS32*'COMMISSION ASSUMPTIONS'!$C89)*('COMMISSION ASSUMPTIONS'!$D29)</f>
        <v>0</v>
      </c>
      <c r="AS51" s="456">
        <f ca="1">('SUBSCRIBER BASE'!AT32*'COMMISSION ASSUMPTIONS'!$C89)*('COMMISSION ASSUMPTIONS'!$D29)</f>
        <v>0</v>
      </c>
      <c r="AT51" s="456">
        <f ca="1">('SUBSCRIBER BASE'!AU32*'COMMISSION ASSUMPTIONS'!$C89)*('COMMISSION ASSUMPTIONS'!$D29)</f>
        <v>0</v>
      </c>
      <c r="AU51" s="456">
        <f ca="1">('SUBSCRIBER BASE'!AV32*'COMMISSION ASSUMPTIONS'!$C89)*('COMMISSION ASSUMPTIONS'!$D29)</f>
        <v>0</v>
      </c>
      <c r="AV51" s="456">
        <f ca="1">('SUBSCRIBER BASE'!AW32*'COMMISSION ASSUMPTIONS'!$C89)*('COMMISSION ASSUMPTIONS'!$D29)</f>
        <v>0</v>
      </c>
      <c r="AW51" s="456">
        <f ca="1">('SUBSCRIBER BASE'!AX32*'COMMISSION ASSUMPTIONS'!$C89)*('COMMISSION ASSUMPTIONS'!$D29)</f>
        <v>0</v>
      </c>
      <c r="AX51" s="456">
        <f ca="1">('SUBSCRIBER BASE'!AY32*'COMMISSION ASSUMPTIONS'!$C89)*('COMMISSION ASSUMPTIONS'!$D29)</f>
        <v>0</v>
      </c>
      <c r="AY51" s="456">
        <f ca="1">('SUBSCRIBER BASE'!AZ32*'COMMISSION ASSUMPTIONS'!$C89)*('COMMISSION ASSUMPTIONS'!$D29)</f>
        <v>0</v>
      </c>
      <c r="AZ51" s="456">
        <f ca="1">('SUBSCRIBER BASE'!BA32*'COMMISSION ASSUMPTIONS'!$C89)*('COMMISSION ASSUMPTIONS'!$D29)</f>
        <v>0</v>
      </c>
      <c r="BA51" s="456">
        <f ca="1">('SUBSCRIBER BASE'!BB32*'COMMISSION ASSUMPTIONS'!$C89)*('COMMISSION ASSUMPTIONS'!$D29)</f>
        <v>0</v>
      </c>
      <c r="BB51" s="456">
        <f ca="1">('SUBSCRIBER BASE'!BC32*'COMMISSION ASSUMPTIONS'!$C89)*('COMMISSION ASSUMPTIONS'!$D29)</f>
        <v>0</v>
      </c>
      <c r="BC51" s="456">
        <f ca="1">('SUBSCRIBER BASE'!BD32*'COMMISSION ASSUMPTIONS'!$C89)*('COMMISSION ASSUMPTIONS'!$D29)</f>
        <v>0</v>
      </c>
      <c r="BD51" s="456">
        <f ca="1">('SUBSCRIBER BASE'!BE32*'COMMISSION ASSUMPTIONS'!$C89)*('COMMISSION ASSUMPTIONS'!$D29)</f>
        <v>0</v>
      </c>
      <c r="BE51" s="456">
        <f ca="1">('SUBSCRIBER BASE'!BF32*'COMMISSION ASSUMPTIONS'!$C89)*('COMMISSION ASSUMPTIONS'!$D29)</f>
        <v>0</v>
      </c>
      <c r="BF51" s="456">
        <f ca="1">('SUBSCRIBER BASE'!BG32*'COMMISSION ASSUMPTIONS'!$C89)*('COMMISSION ASSUMPTIONS'!$D29)</f>
        <v>0</v>
      </c>
      <c r="BG51" s="456">
        <f ca="1">('SUBSCRIBER BASE'!BH32*'COMMISSION ASSUMPTIONS'!$C89)*('COMMISSION ASSUMPTIONS'!$D29)</f>
        <v>0</v>
      </c>
      <c r="BH51" s="456">
        <f ca="1">('SUBSCRIBER BASE'!BI32*'COMMISSION ASSUMPTIONS'!$C89)*('COMMISSION ASSUMPTIONS'!$D29)</f>
        <v>0</v>
      </c>
      <c r="BI51" s="456">
        <f ca="1">('SUBSCRIBER BASE'!BJ32*'COMMISSION ASSUMPTIONS'!$C89)*('COMMISSION ASSUMPTIONS'!$D29)</f>
        <v>0</v>
      </c>
      <c r="BJ51" s="456">
        <f ca="1">('SUBSCRIBER BASE'!BK32*'COMMISSION ASSUMPTIONS'!$C89)*('COMMISSION ASSUMPTIONS'!$D29)</f>
        <v>0</v>
      </c>
      <c r="BK51" s="456">
        <f ca="1">('SUBSCRIBER BASE'!BL32*'COMMISSION ASSUMPTIONS'!$C89)*('COMMISSION ASSUMPTIONS'!$D29)</f>
        <v>0</v>
      </c>
      <c r="BL51" s="456">
        <f ca="1">('SUBSCRIBER BASE'!BM32*'COMMISSION ASSUMPTIONS'!$C89)*('COMMISSION ASSUMPTIONS'!$D29)</f>
        <v>0</v>
      </c>
      <c r="BM51" s="456">
        <f ca="1">('SUBSCRIBER BASE'!BN32*'COMMISSION ASSUMPTIONS'!$C89)*('COMMISSION ASSUMPTIONS'!$D29)</f>
        <v>0</v>
      </c>
      <c r="BN51" s="456">
        <f ca="1">('SUBSCRIBER BASE'!BO32*'COMMISSION ASSUMPTIONS'!$C89)*('COMMISSION ASSUMPTIONS'!$D29)</f>
        <v>0</v>
      </c>
      <c r="BO51" s="456">
        <f ca="1">('SUBSCRIBER BASE'!BP32*'COMMISSION ASSUMPTIONS'!$C89)*('COMMISSION ASSUMPTIONS'!$D29)</f>
        <v>0</v>
      </c>
      <c r="BP51" s="456">
        <f ca="1">('SUBSCRIBER BASE'!BQ32*'COMMISSION ASSUMPTIONS'!$C89)*('COMMISSION ASSUMPTIONS'!$D29)</f>
        <v>0</v>
      </c>
      <c r="BQ51" s="456">
        <f ca="1">('SUBSCRIBER BASE'!BR32*'COMMISSION ASSUMPTIONS'!$C89)*('COMMISSION ASSUMPTIONS'!$D29)</f>
        <v>0</v>
      </c>
      <c r="BR51" s="456">
        <f ca="1">('SUBSCRIBER BASE'!BS32*'COMMISSION ASSUMPTIONS'!$C89)*('COMMISSION ASSUMPTIONS'!$D29)</f>
        <v>0</v>
      </c>
    </row>
    <row r="52" spans="2:70" ht="24" customHeight="1" outlineLevel="1">
      <c r="B52" s="313" t="str">
        <f>'COMMISSION ASSUMPTIONS'!B17</f>
        <v>1.2 GB</v>
      </c>
      <c r="C52" s="456">
        <f>('SUBSCRIBER BASE'!C33*'COMMISSION ASSUMPTIONS'!$C90)*('COMMISSION ASSUMPTIONS'!$D30)</f>
        <v>0</v>
      </c>
      <c r="D52" s="456">
        <f>('SUBSCRIBER BASE'!D33*'COMMISSION ASSUMPTIONS'!$C90)*('COMMISSION ASSUMPTIONS'!$D30)</f>
        <v>0</v>
      </c>
      <c r="E52" s="456">
        <f>('SUBSCRIBER BASE'!E33*'COMMISSION ASSUMPTIONS'!$C90)*('COMMISSION ASSUMPTIONS'!$D30)</f>
        <v>0</v>
      </c>
      <c r="F52" s="456">
        <f>('SUBSCRIBER BASE'!F33*'COMMISSION ASSUMPTIONS'!$C90)*('COMMISSION ASSUMPTIONS'!$D30)</f>
        <v>0</v>
      </c>
      <c r="G52" s="456">
        <f>('SUBSCRIBER BASE'!G33*'COMMISSION ASSUMPTIONS'!$C90)*('COMMISSION ASSUMPTIONS'!$D30)</f>
        <v>0</v>
      </c>
      <c r="H52" s="456">
        <f>('SUBSCRIBER BASE'!H33*'COMMISSION ASSUMPTIONS'!$C90)*('COMMISSION ASSUMPTIONS'!$D30)</f>
        <v>0</v>
      </c>
      <c r="I52" s="456">
        <f>('SUBSCRIBER BASE'!I33*'COMMISSION ASSUMPTIONS'!$C90)*('COMMISSION ASSUMPTIONS'!$D30)</f>
        <v>0</v>
      </c>
      <c r="J52" s="456">
        <f>('SUBSCRIBER BASE'!J33*'COMMISSION ASSUMPTIONS'!$C90)*('COMMISSION ASSUMPTIONS'!$D30)</f>
        <v>0</v>
      </c>
      <c r="K52" s="456">
        <f ca="1">('SUBSCRIBER BASE'!L33*'COMMISSION ASSUMPTIONS'!$C90)*('COMMISSION ASSUMPTIONS'!$D30)</f>
        <v>0</v>
      </c>
      <c r="L52" s="456">
        <f ca="1">('SUBSCRIBER BASE'!M33*'COMMISSION ASSUMPTIONS'!$C90)*('COMMISSION ASSUMPTIONS'!$D30)</f>
        <v>0</v>
      </c>
      <c r="M52" s="456">
        <f ca="1">('SUBSCRIBER BASE'!N33*'COMMISSION ASSUMPTIONS'!$C90)*('COMMISSION ASSUMPTIONS'!$D30)</f>
        <v>0</v>
      </c>
      <c r="N52" s="456">
        <f ca="1">('SUBSCRIBER BASE'!O33*'COMMISSION ASSUMPTIONS'!$C90)*('COMMISSION ASSUMPTIONS'!$D30)</f>
        <v>0</v>
      </c>
      <c r="O52" s="456">
        <f ca="1">('SUBSCRIBER BASE'!P33*'COMMISSION ASSUMPTIONS'!$C90)*('COMMISSION ASSUMPTIONS'!$D30)</f>
        <v>0</v>
      </c>
      <c r="P52" s="456">
        <f ca="1">('SUBSCRIBER BASE'!Q33*'COMMISSION ASSUMPTIONS'!$C90)*('COMMISSION ASSUMPTIONS'!$D30)</f>
        <v>0</v>
      </c>
      <c r="Q52" s="456">
        <f ca="1">('SUBSCRIBER BASE'!R33*'COMMISSION ASSUMPTIONS'!$C90)*('COMMISSION ASSUMPTIONS'!$D30)</f>
        <v>0</v>
      </c>
      <c r="R52" s="456">
        <f ca="1">('SUBSCRIBER BASE'!S33*'COMMISSION ASSUMPTIONS'!$C90)*('COMMISSION ASSUMPTIONS'!$D30)</f>
        <v>0</v>
      </c>
      <c r="S52" s="456">
        <f ca="1">('SUBSCRIBER BASE'!T33*'COMMISSION ASSUMPTIONS'!$C90)*('COMMISSION ASSUMPTIONS'!$D30)</f>
        <v>0</v>
      </c>
      <c r="T52" s="456">
        <f ca="1">('SUBSCRIBER BASE'!U33*'COMMISSION ASSUMPTIONS'!$C90)*('COMMISSION ASSUMPTIONS'!$D30)</f>
        <v>0</v>
      </c>
      <c r="U52" s="456">
        <f ca="1">('SUBSCRIBER BASE'!V33*'COMMISSION ASSUMPTIONS'!$C90)*('COMMISSION ASSUMPTIONS'!$D30)</f>
        <v>0</v>
      </c>
      <c r="V52" s="456">
        <f ca="1">('SUBSCRIBER BASE'!W33*'COMMISSION ASSUMPTIONS'!$C90)*('COMMISSION ASSUMPTIONS'!$D30)</f>
        <v>0</v>
      </c>
      <c r="W52" s="456">
        <f ca="1">('SUBSCRIBER BASE'!X33*'COMMISSION ASSUMPTIONS'!$C90)*('COMMISSION ASSUMPTIONS'!$D30)</f>
        <v>0</v>
      </c>
      <c r="X52" s="456">
        <f ca="1">('SUBSCRIBER BASE'!Y33*'COMMISSION ASSUMPTIONS'!$C90)*('COMMISSION ASSUMPTIONS'!$D30)</f>
        <v>0</v>
      </c>
      <c r="Y52" s="456">
        <f ca="1">('SUBSCRIBER BASE'!Z33*'COMMISSION ASSUMPTIONS'!$C90)*('COMMISSION ASSUMPTIONS'!$D30)</f>
        <v>0</v>
      </c>
      <c r="Z52" s="456">
        <f ca="1">('SUBSCRIBER BASE'!AA33*'COMMISSION ASSUMPTIONS'!$C90)*('COMMISSION ASSUMPTIONS'!$D30)</f>
        <v>0</v>
      </c>
      <c r="AA52" s="456">
        <f ca="1">('SUBSCRIBER BASE'!AB33*'COMMISSION ASSUMPTIONS'!$C90)*('COMMISSION ASSUMPTIONS'!$D30)</f>
        <v>0</v>
      </c>
      <c r="AB52" s="456">
        <f ca="1">('SUBSCRIBER BASE'!AC33*'COMMISSION ASSUMPTIONS'!$C90)*('COMMISSION ASSUMPTIONS'!$D30)</f>
        <v>0</v>
      </c>
      <c r="AC52" s="456">
        <f ca="1">('SUBSCRIBER BASE'!AD33*'COMMISSION ASSUMPTIONS'!$C90)*('COMMISSION ASSUMPTIONS'!$D30)</f>
        <v>0</v>
      </c>
      <c r="AD52" s="456">
        <f ca="1">('SUBSCRIBER BASE'!AE33*'COMMISSION ASSUMPTIONS'!$C90)*('COMMISSION ASSUMPTIONS'!$D30)</f>
        <v>0</v>
      </c>
      <c r="AE52" s="456">
        <f ca="1">('SUBSCRIBER BASE'!AF33*'COMMISSION ASSUMPTIONS'!$C90)*('COMMISSION ASSUMPTIONS'!$D30)</f>
        <v>0</v>
      </c>
      <c r="AF52" s="456">
        <f ca="1">('SUBSCRIBER BASE'!AG33*'COMMISSION ASSUMPTIONS'!$C90)*('COMMISSION ASSUMPTIONS'!$D30)</f>
        <v>0</v>
      </c>
      <c r="AG52" s="456">
        <f ca="1">('SUBSCRIBER BASE'!AH33*'COMMISSION ASSUMPTIONS'!$C90)*('COMMISSION ASSUMPTIONS'!$D30)</f>
        <v>0</v>
      </c>
      <c r="AH52" s="456">
        <f ca="1">('SUBSCRIBER BASE'!AI33*'COMMISSION ASSUMPTIONS'!$C90)*('COMMISSION ASSUMPTIONS'!$D30)</f>
        <v>0</v>
      </c>
      <c r="AI52" s="456">
        <f ca="1">('SUBSCRIBER BASE'!AJ33*'COMMISSION ASSUMPTIONS'!$C90)*('COMMISSION ASSUMPTIONS'!$D30)</f>
        <v>0</v>
      </c>
      <c r="AJ52" s="456">
        <f ca="1">('SUBSCRIBER BASE'!AK33*'COMMISSION ASSUMPTIONS'!$C90)*('COMMISSION ASSUMPTIONS'!$D30)</f>
        <v>0</v>
      </c>
      <c r="AK52" s="456">
        <f ca="1">('SUBSCRIBER BASE'!AL33*'COMMISSION ASSUMPTIONS'!$C90)*('COMMISSION ASSUMPTIONS'!$D30)</f>
        <v>0</v>
      </c>
      <c r="AL52" s="456">
        <f ca="1">('SUBSCRIBER BASE'!AM33*'COMMISSION ASSUMPTIONS'!$C90)*('COMMISSION ASSUMPTIONS'!$D30)</f>
        <v>0</v>
      </c>
      <c r="AM52" s="456">
        <f ca="1">('SUBSCRIBER BASE'!AN33*'COMMISSION ASSUMPTIONS'!$C90)*('COMMISSION ASSUMPTIONS'!$D30)</f>
        <v>0</v>
      </c>
      <c r="AN52" s="456">
        <f ca="1">('SUBSCRIBER BASE'!AO33*'COMMISSION ASSUMPTIONS'!$C90)*('COMMISSION ASSUMPTIONS'!$D30)</f>
        <v>0</v>
      </c>
      <c r="AO52" s="456">
        <f ca="1">('SUBSCRIBER BASE'!AP33*'COMMISSION ASSUMPTIONS'!$C90)*('COMMISSION ASSUMPTIONS'!$D30)</f>
        <v>0</v>
      </c>
      <c r="AP52" s="456">
        <f ca="1">('SUBSCRIBER BASE'!AQ33*'COMMISSION ASSUMPTIONS'!$C90)*('COMMISSION ASSUMPTIONS'!$D30)</f>
        <v>0</v>
      </c>
      <c r="AQ52" s="456">
        <f ca="1">('SUBSCRIBER BASE'!AR33*'COMMISSION ASSUMPTIONS'!$C90)*('COMMISSION ASSUMPTIONS'!$D30)</f>
        <v>0</v>
      </c>
      <c r="AR52" s="456">
        <f ca="1">('SUBSCRIBER BASE'!AS33*'COMMISSION ASSUMPTIONS'!$C90)*('COMMISSION ASSUMPTIONS'!$D30)</f>
        <v>0</v>
      </c>
      <c r="AS52" s="456">
        <f ca="1">('SUBSCRIBER BASE'!AT33*'COMMISSION ASSUMPTIONS'!$C90)*('COMMISSION ASSUMPTIONS'!$D30)</f>
        <v>0</v>
      </c>
      <c r="AT52" s="456">
        <f ca="1">('SUBSCRIBER BASE'!AU33*'COMMISSION ASSUMPTIONS'!$C90)*('COMMISSION ASSUMPTIONS'!$D30)</f>
        <v>0</v>
      </c>
      <c r="AU52" s="456">
        <f ca="1">('SUBSCRIBER BASE'!AV33*'COMMISSION ASSUMPTIONS'!$C90)*('COMMISSION ASSUMPTIONS'!$D30)</f>
        <v>0</v>
      </c>
      <c r="AV52" s="456">
        <f ca="1">('SUBSCRIBER BASE'!AW33*'COMMISSION ASSUMPTIONS'!$C90)*('COMMISSION ASSUMPTIONS'!$D30)</f>
        <v>0</v>
      </c>
      <c r="AW52" s="456">
        <f ca="1">('SUBSCRIBER BASE'!AX33*'COMMISSION ASSUMPTIONS'!$C90)*('COMMISSION ASSUMPTIONS'!$D30)</f>
        <v>0</v>
      </c>
      <c r="AX52" s="456">
        <f ca="1">('SUBSCRIBER BASE'!AY33*'COMMISSION ASSUMPTIONS'!$C90)*('COMMISSION ASSUMPTIONS'!$D30)</f>
        <v>0</v>
      </c>
      <c r="AY52" s="456">
        <f ca="1">('SUBSCRIBER BASE'!AZ33*'COMMISSION ASSUMPTIONS'!$C90)*('COMMISSION ASSUMPTIONS'!$D30)</f>
        <v>0</v>
      </c>
      <c r="AZ52" s="456">
        <f ca="1">('SUBSCRIBER BASE'!BA33*'COMMISSION ASSUMPTIONS'!$C90)*('COMMISSION ASSUMPTIONS'!$D30)</f>
        <v>0</v>
      </c>
      <c r="BA52" s="456">
        <f ca="1">('SUBSCRIBER BASE'!BB33*'COMMISSION ASSUMPTIONS'!$C90)*('COMMISSION ASSUMPTIONS'!$D30)</f>
        <v>0</v>
      </c>
      <c r="BB52" s="456">
        <f ca="1">('SUBSCRIBER BASE'!BC33*'COMMISSION ASSUMPTIONS'!$C90)*('COMMISSION ASSUMPTIONS'!$D30)</f>
        <v>0</v>
      </c>
      <c r="BC52" s="456">
        <f ca="1">('SUBSCRIBER BASE'!BD33*'COMMISSION ASSUMPTIONS'!$C90)*('COMMISSION ASSUMPTIONS'!$D30)</f>
        <v>0</v>
      </c>
      <c r="BD52" s="456">
        <f ca="1">('SUBSCRIBER BASE'!BE33*'COMMISSION ASSUMPTIONS'!$C90)*('COMMISSION ASSUMPTIONS'!$D30)</f>
        <v>0</v>
      </c>
      <c r="BE52" s="456">
        <f ca="1">('SUBSCRIBER BASE'!BF33*'COMMISSION ASSUMPTIONS'!$C90)*('COMMISSION ASSUMPTIONS'!$D30)</f>
        <v>0</v>
      </c>
      <c r="BF52" s="456">
        <f ca="1">('SUBSCRIBER BASE'!BG33*'COMMISSION ASSUMPTIONS'!$C90)*('COMMISSION ASSUMPTIONS'!$D30)</f>
        <v>0</v>
      </c>
      <c r="BG52" s="456">
        <f ca="1">('SUBSCRIBER BASE'!BH33*'COMMISSION ASSUMPTIONS'!$C90)*('COMMISSION ASSUMPTIONS'!$D30)</f>
        <v>0</v>
      </c>
      <c r="BH52" s="456">
        <f ca="1">('SUBSCRIBER BASE'!BI33*'COMMISSION ASSUMPTIONS'!$C90)*('COMMISSION ASSUMPTIONS'!$D30)</f>
        <v>0</v>
      </c>
      <c r="BI52" s="456">
        <f ca="1">('SUBSCRIBER BASE'!BJ33*'COMMISSION ASSUMPTIONS'!$C90)*('COMMISSION ASSUMPTIONS'!$D30)</f>
        <v>0</v>
      </c>
      <c r="BJ52" s="456">
        <f ca="1">('SUBSCRIBER BASE'!BK33*'COMMISSION ASSUMPTIONS'!$C90)*('COMMISSION ASSUMPTIONS'!$D30)</f>
        <v>0</v>
      </c>
      <c r="BK52" s="456">
        <f ca="1">('SUBSCRIBER BASE'!BL33*'COMMISSION ASSUMPTIONS'!$C90)*('COMMISSION ASSUMPTIONS'!$D30)</f>
        <v>0</v>
      </c>
      <c r="BL52" s="456">
        <f ca="1">('SUBSCRIBER BASE'!BM33*'COMMISSION ASSUMPTIONS'!$C90)*('COMMISSION ASSUMPTIONS'!$D30)</f>
        <v>0</v>
      </c>
      <c r="BM52" s="456">
        <f ca="1">('SUBSCRIBER BASE'!BN33*'COMMISSION ASSUMPTIONS'!$C90)*('COMMISSION ASSUMPTIONS'!$D30)</f>
        <v>0</v>
      </c>
      <c r="BN52" s="456">
        <f ca="1">('SUBSCRIBER BASE'!BO33*'COMMISSION ASSUMPTIONS'!$C90)*('COMMISSION ASSUMPTIONS'!$D30)</f>
        <v>0</v>
      </c>
      <c r="BO52" s="456">
        <f ca="1">('SUBSCRIBER BASE'!BP33*'COMMISSION ASSUMPTIONS'!$C90)*('COMMISSION ASSUMPTIONS'!$D30)</f>
        <v>0</v>
      </c>
      <c r="BP52" s="456">
        <f ca="1">('SUBSCRIBER BASE'!BQ33*'COMMISSION ASSUMPTIONS'!$C90)*('COMMISSION ASSUMPTIONS'!$D30)</f>
        <v>0</v>
      </c>
      <c r="BQ52" s="456">
        <f ca="1">('SUBSCRIBER BASE'!BR33*'COMMISSION ASSUMPTIONS'!$C90)*('COMMISSION ASSUMPTIONS'!$D30)</f>
        <v>0</v>
      </c>
      <c r="BR52" s="456">
        <f ca="1">('SUBSCRIBER BASE'!BS33*'COMMISSION ASSUMPTIONS'!$C90)*('COMMISSION ASSUMPTIONS'!$D30)</f>
        <v>0</v>
      </c>
    </row>
    <row r="53" spans="2:70" ht="24" customHeight="1" outlineLevel="1">
      <c r="B53" s="313" t="str">
        <f>'COMMISSION ASSUMPTIONS'!B18</f>
        <v>2.5 GB</v>
      </c>
      <c r="C53" s="456">
        <f>('SUBSCRIBER BASE'!C34*'COMMISSION ASSUMPTIONS'!$C91)*('COMMISSION ASSUMPTIONS'!$D31)</f>
        <v>0</v>
      </c>
      <c r="D53" s="456">
        <f>('SUBSCRIBER BASE'!D34*'COMMISSION ASSUMPTIONS'!$C91)*('COMMISSION ASSUMPTIONS'!$D31)</f>
        <v>0</v>
      </c>
      <c r="E53" s="456">
        <f>('SUBSCRIBER BASE'!E34*'COMMISSION ASSUMPTIONS'!$C91)*('COMMISSION ASSUMPTIONS'!$D31)</f>
        <v>0</v>
      </c>
      <c r="F53" s="456">
        <f>('SUBSCRIBER BASE'!F34*'COMMISSION ASSUMPTIONS'!$C91)*('COMMISSION ASSUMPTIONS'!$D31)</f>
        <v>0</v>
      </c>
      <c r="G53" s="456">
        <f>('SUBSCRIBER BASE'!G34*'COMMISSION ASSUMPTIONS'!$C91)*('COMMISSION ASSUMPTIONS'!$D31)</f>
        <v>0</v>
      </c>
      <c r="H53" s="456">
        <f>('SUBSCRIBER BASE'!H34*'COMMISSION ASSUMPTIONS'!$C91)*('COMMISSION ASSUMPTIONS'!$D31)</f>
        <v>0</v>
      </c>
      <c r="I53" s="456">
        <f>('SUBSCRIBER BASE'!I34*'COMMISSION ASSUMPTIONS'!$C91)*('COMMISSION ASSUMPTIONS'!$D31)</f>
        <v>0</v>
      </c>
      <c r="J53" s="456">
        <f>('SUBSCRIBER BASE'!J34*'COMMISSION ASSUMPTIONS'!$C91)*('COMMISSION ASSUMPTIONS'!$D31)</f>
        <v>0</v>
      </c>
      <c r="K53" s="456">
        <f ca="1">('SUBSCRIBER BASE'!L34*'COMMISSION ASSUMPTIONS'!$C91)*('COMMISSION ASSUMPTIONS'!$D31)</f>
        <v>0</v>
      </c>
      <c r="L53" s="456">
        <f ca="1">('SUBSCRIBER BASE'!M34*'COMMISSION ASSUMPTIONS'!$C91)*('COMMISSION ASSUMPTIONS'!$D31)</f>
        <v>0</v>
      </c>
      <c r="M53" s="456">
        <f ca="1">('SUBSCRIBER BASE'!N34*'COMMISSION ASSUMPTIONS'!$C91)*('COMMISSION ASSUMPTIONS'!$D31)</f>
        <v>0</v>
      </c>
      <c r="N53" s="456">
        <f ca="1">('SUBSCRIBER BASE'!O34*'COMMISSION ASSUMPTIONS'!$C91)*('COMMISSION ASSUMPTIONS'!$D31)</f>
        <v>0</v>
      </c>
      <c r="O53" s="456">
        <f ca="1">('SUBSCRIBER BASE'!P34*'COMMISSION ASSUMPTIONS'!$C91)*('COMMISSION ASSUMPTIONS'!$D31)</f>
        <v>0</v>
      </c>
      <c r="P53" s="456">
        <f ca="1">('SUBSCRIBER BASE'!Q34*'COMMISSION ASSUMPTIONS'!$C91)*('COMMISSION ASSUMPTIONS'!$D31)</f>
        <v>0</v>
      </c>
      <c r="Q53" s="456">
        <f ca="1">('SUBSCRIBER BASE'!R34*'COMMISSION ASSUMPTIONS'!$C91)*('COMMISSION ASSUMPTIONS'!$D31)</f>
        <v>0</v>
      </c>
      <c r="R53" s="456">
        <f ca="1">('SUBSCRIBER BASE'!S34*'COMMISSION ASSUMPTIONS'!$C91)*('COMMISSION ASSUMPTIONS'!$D31)</f>
        <v>0</v>
      </c>
      <c r="S53" s="456">
        <f ca="1">('SUBSCRIBER BASE'!T34*'COMMISSION ASSUMPTIONS'!$C91)*('COMMISSION ASSUMPTIONS'!$D31)</f>
        <v>0</v>
      </c>
      <c r="T53" s="456">
        <f ca="1">('SUBSCRIBER BASE'!U34*'COMMISSION ASSUMPTIONS'!$C91)*('COMMISSION ASSUMPTIONS'!$D31)</f>
        <v>0</v>
      </c>
      <c r="U53" s="456">
        <f ca="1">('SUBSCRIBER BASE'!V34*'COMMISSION ASSUMPTIONS'!$C91)*('COMMISSION ASSUMPTIONS'!$D31)</f>
        <v>0</v>
      </c>
      <c r="V53" s="456">
        <f ca="1">('SUBSCRIBER BASE'!W34*'COMMISSION ASSUMPTIONS'!$C91)*('COMMISSION ASSUMPTIONS'!$D31)</f>
        <v>0</v>
      </c>
      <c r="W53" s="456">
        <f ca="1">('SUBSCRIBER BASE'!X34*'COMMISSION ASSUMPTIONS'!$C91)*('COMMISSION ASSUMPTIONS'!$D31)</f>
        <v>0</v>
      </c>
      <c r="X53" s="456">
        <f ca="1">('SUBSCRIBER BASE'!Y34*'COMMISSION ASSUMPTIONS'!$C91)*('COMMISSION ASSUMPTIONS'!$D31)</f>
        <v>0</v>
      </c>
      <c r="Y53" s="456">
        <f ca="1">('SUBSCRIBER BASE'!Z34*'COMMISSION ASSUMPTIONS'!$C91)*('COMMISSION ASSUMPTIONS'!$D31)</f>
        <v>0</v>
      </c>
      <c r="Z53" s="456">
        <f ca="1">('SUBSCRIBER BASE'!AA34*'COMMISSION ASSUMPTIONS'!$C91)*('COMMISSION ASSUMPTIONS'!$D31)</f>
        <v>0</v>
      </c>
      <c r="AA53" s="456">
        <f ca="1">('SUBSCRIBER BASE'!AB34*'COMMISSION ASSUMPTIONS'!$C91)*('COMMISSION ASSUMPTIONS'!$D31)</f>
        <v>0</v>
      </c>
      <c r="AB53" s="456">
        <f ca="1">('SUBSCRIBER BASE'!AC34*'COMMISSION ASSUMPTIONS'!$C91)*('COMMISSION ASSUMPTIONS'!$D31)</f>
        <v>0</v>
      </c>
      <c r="AC53" s="456">
        <f ca="1">('SUBSCRIBER BASE'!AD34*'COMMISSION ASSUMPTIONS'!$C91)*('COMMISSION ASSUMPTIONS'!$D31)</f>
        <v>0</v>
      </c>
      <c r="AD53" s="456">
        <f ca="1">('SUBSCRIBER BASE'!AE34*'COMMISSION ASSUMPTIONS'!$C91)*('COMMISSION ASSUMPTIONS'!$D31)</f>
        <v>0</v>
      </c>
      <c r="AE53" s="456">
        <f ca="1">('SUBSCRIBER BASE'!AF34*'COMMISSION ASSUMPTIONS'!$C91)*('COMMISSION ASSUMPTIONS'!$D31)</f>
        <v>0</v>
      </c>
      <c r="AF53" s="456">
        <f ca="1">('SUBSCRIBER BASE'!AG34*'COMMISSION ASSUMPTIONS'!$C91)*('COMMISSION ASSUMPTIONS'!$D31)</f>
        <v>0</v>
      </c>
      <c r="AG53" s="456">
        <f ca="1">('SUBSCRIBER BASE'!AH34*'COMMISSION ASSUMPTIONS'!$C91)*('COMMISSION ASSUMPTIONS'!$D31)</f>
        <v>0</v>
      </c>
      <c r="AH53" s="456">
        <f ca="1">('SUBSCRIBER BASE'!AI34*'COMMISSION ASSUMPTIONS'!$C91)*('COMMISSION ASSUMPTIONS'!$D31)</f>
        <v>0</v>
      </c>
      <c r="AI53" s="456">
        <f ca="1">('SUBSCRIBER BASE'!AJ34*'COMMISSION ASSUMPTIONS'!$C91)*('COMMISSION ASSUMPTIONS'!$D31)</f>
        <v>0</v>
      </c>
      <c r="AJ53" s="456">
        <f ca="1">('SUBSCRIBER BASE'!AK34*'COMMISSION ASSUMPTIONS'!$C91)*('COMMISSION ASSUMPTIONS'!$D31)</f>
        <v>0</v>
      </c>
      <c r="AK53" s="456">
        <f ca="1">('SUBSCRIBER BASE'!AL34*'COMMISSION ASSUMPTIONS'!$C91)*('COMMISSION ASSUMPTIONS'!$D31)</f>
        <v>0</v>
      </c>
      <c r="AL53" s="456">
        <f ca="1">('SUBSCRIBER BASE'!AM34*'COMMISSION ASSUMPTIONS'!$C91)*('COMMISSION ASSUMPTIONS'!$D31)</f>
        <v>0</v>
      </c>
      <c r="AM53" s="456">
        <f ca="1">('SUBSCRIBER BASE'!AN34*'COMMISSION ASSUMPTIONS'!$C91)*('COMMISSION ASSUMPTIONS'!$D31)</f>
        <v>0</v>
      </c>
      <c r="AN53" s="456">
        <f ca="1">('SUBSCRIBER BASE'!AO34*'COMMISSION ASSUMPTIONS'!$C91)*('COMMISSION ASSUMPTIONS'!$D31)</f>
        <v>0</v>
      </c>
      <c r="AO53" s="456">
        <f ca="1">('SUBSCRIBER BASE'!AP34*'COMMISSION ASSUMPTIONS'!$C91)*('COMMISSION ASSUMPTIONS'!$D31)</f>
        <v>0</v>
      </c>
      <c r="AP53" s="456">
        <f ca="1">('SUBSCRIBER BASE'!AQ34*'COMMISSION ASSUMPTIONS'!$C91)*('COMMISSION ASSUMPTIONS'!$D31)</f>
        <v>0</v>
      </c>
      <c r="AQ53" s="456">
        <f ca="1">('SUBSCRIBER BASE'!AR34*'COMMISSION ASSUMPTIONS'!$C91)*('COMMISSION ASSUMPTIONS'!$D31)</f>
        <v>0</v>
      </c>
      <c r="AR53" s="456">
        <f ca="1">('SUBSCRIBER BASE'!AS34*'COMMISSION ASSUMPTIONS'!$C91)*('COMMISSION ASSUMPTIONS'!$D31)</f>
        <v>0</v>
      </c>
      <c r="AS53" s="456">
        <f ca="1">('SUBSCRIBER BASE'!AT34*'COMMISSION ASSUMPTIONS'!$C91)*('COMMISSION ASSUMPTIONS'!$D31)</f>
        <v>0</v>
      </c>
      <c r="AT53" s="456">
        <f ca="1">('SUBSCRIBER BASE'!AU34*'COMMISSION ASSUMPTIONS'!$C91)*('COMMISSION ASSUMPTIONS'!$D31)</f>
        <v>0</v>
      </c>
      <c r="AU53" s="456">
        <f ca="1">('SUBSCRIBER BASE'!AV34*'COMMISSION ASSUMPTIONS'!$C91)*('COMMISSION ASSUMPTIONS'!$D31)</f>
        <v>0</v>
      </c>
      <c r="AV53" s="456">
        <f ca="1">('SUBSCRIBER BASE'!AW34*'COMMISSION ASSUMPTIONS'!$C91)*('COMMISSION ASSUMPTIONS'!$D31)</f>
        <v>0</v>
      </c>
      <c r="AW53" s="456">
        <f ca="1">('SUBSCRIBER BASE'!AX34*'COMMISSION ASSUMPTIONS'!$C91)*('COMMISSION ASSUMPTIONS'!$D31)</f>
        <v>0</v>
      </c>
      <c r="AX53" s="456">
        <f ca="1">('SUBSCRIBER BASE'!AY34*'COMMISSION ASSUMPTIONS'!$C91)*('COMMISSION ASSUMPTIONS'!$D31)</f>
        <v>0</v>
      </c>
      <c r="AY53" s="456">
        <f ca="1">('SUBSCRIBER BASE'!AZ34*'COMMISSION ASSUMPTIONS'!$C91)*('COMMISSION ASSUMPTIONS'!$D31)</f>
        <v>0</v>
      </c>
      <c r="AZ53" s="456">
        <f ca="1">('SUBSCRIBER BASE'!BA34*'COMMISSION ASSUMPTIONS'!$C91)*('COMMISSION ASSUMPTIONS'!$D31)</f>
        <v>0</v>
      </c>
      <c r="BA53" s="456">
        <f ca="1">('SUBSCRIBER BASE'!BB34*'COMMISSION ASSUMPTIONS'!$C91)*('COMMISSION ASSUMPTIONS'!$D31)</f>
        <v>0</v>
      </c>
      <c r="BB53" s="456">
        <f ca="1">('SUBSCRIBER BASE'!BC34*'COMMISSION ASSUMPTIONS'!$C91)*('COMMISSION ASSUMPTIONS'!$D31)</f>
        <v>0</v>
      </c>
      <c r="BC53" s="456">
        <f ca="1">('SUBSCRIBER BASE'!BD34*'COMMISSION ASSUMPTIONS'!$C91)*('COMMISSION ASSUMPTIONS'!$D31)</f>
        <v>0</v>
      </c>
      <c r="BD53" s="456">
        <f ca="1">('SUBSCRIBER BASE'!BE34*'COMMISSION ASSUMPTIONS'!$C91)*('COMMISSION ASSUMPTIONS'!$D31)</f>
        <v>0</v>
      </c>
      <c r="BE53" s="456">
        <f ca="1">('SUBSCRIBER BASE'!BF34*'COMMISSION ASSUMPTIONS'!$C91)*('COMMISSION ASSUMPTIONS'!$D31)</f>
        <v>0</v>
      </c>
      <c r="BF53" s="456">
        <f ca="1">('SUBSCRIBER BASE'!BG34*'COMMISSION ASSUMPTIONS'!$C91)*('COMMISSION ASSUMPTIONS'!$D31)</f>
        <v>0</v>
      </c>
      <c r="BG53" s="456">
        <f ca="1">('SUBSCRIBER BASE'!BH34*'COMMISSION ASSUMPTIONS'!$C91)*('COMMISSION ASSUMPTIONS'!$D31)</f>
        <v>0</v>
      </c>
      <c r="BH53" s="456">
        <f ca="1">('SUBSCRIBER BASE'!BI34*'COMMISSION ASSUMPTIONS'!$C91)*('COMMISSION ASSUMPTIONS'!$D31)</f>
        <v>0</v>
      </c>
      <c r="BI53" s="456">
        <f ca="1">('SUBSCRIBER BASE'!BJ34*'COMMISSION ASSUMPTIONS'!$C91)*('COMMISSION ASSUMPTIONS'!$D31)</f>
        <v>0</v>
      </c>
      <c r="BJ53" s="456">
        <f ca="1">('SUBSCRIBER BASE'!BK34*'COMMISSION ASSUMPTIONS'!$C91)*('COMMISSION ASSUMPTIONS'!$D31)</f>
        <v>0</v>
      </c>
      <c r="BK53" s="456">
        <f ca="1">('SUBSCRIBER BASE'!BL34*'COMMISSION ASSUMPTIONS'!$C91)*('COMMISSION ASSUMPTIONS'!$D31)</f>
        <v>0</v>
      </c>
      <c r="BL53" s="456">
        <f ca="1">('SUBSCRIBER BASE'!BM34*'COMMISSION ASSUMPTIONS'!$C91)*('COMMISSION ASSUMPTIONS'!$D31)</f>
        <v>0</v>
      </c>
      <c r="BM53" s="456">
        <f ca="1">('SUBSCRIBER BASE'!BN34*'COMMISSION ASSUMPTIONS'!$C91)*('COMMISSION ASSUMPTIONS'!$D31)</f>
        <v>0</v>
      </c>
      <c r="BN53" s="456">
        <f ca="1">('SUBSCRIBER BASE'!BO34*'COMMISSION ASSUMPTIONS'!$C91)*('COMMISSION ASSUMPTIONS'!$D31)</f>
        <v>0</v>
      </c>
      <c r="BO53" s="456">
        <f ca="1">('SUBSCRIBER BASE'!BP34*'COMMISSION ASSUMPTIONS'!$C91)*('COMMISSION ASSUMPTIONS'!$D31)</f>
        <v>0</v>
      </c>
      <c r="BP53" s="456">
        <f ca="1">('SUBSCRIBER BASE'!BQ34*'COMMISSION ASSUMPTIONS'!$C91)*('COMMISSION ASSUMPTIONS'!$D31)</f>
        <v>0</v>
      </c>
      <c r="BQ53" s="456">
        <f ca="1">('SUBSCRIBER BASE'!BR34*'COMMISSION ASSUMPTIONS'!$C91)*('COMMISSION ASSUMPTIONS'!$D31)</f>
        <v>0</v>
      </c>
      <c r="BR53" s="456">
        <f ca="1">('SUBSCRIBER BASE'!BS34*'COMMISSION ASSUMPTIONS'!$C91)*('COMMISSION ASSUMPTIONS'!$D31)</f>
        <v>0</v>
      </c>
    </row>
    <row r="54" spans="2:70" ht="24" customHeight="1" outlineLevel="1"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  <c r="BF54" s="475"/>
      <c r="BG54" s="475"/>
      <c r="BH54" s="475"/>
      <c r="BI54" s="475"/>
      <c r="BJ54" s="475"/>
      <c r="BK54" s="475"/>
      <c r="BL54" s="475"/>
      <c r="BM54" s="475"/>
      <c r="BN54" s="475"/>
      <c r="BO54" s="475"/>
      <c r="BP54" s="475"/>
      <c r="BQ54" s="475"/>
      <c r="BR54" s="475"/>
    </row>
    <row r="55" spans="2:70" ht="24" customHeight="1" outlineLevel="1">
      <c r="B55" s="309" t="str">
        <f>'COMMISSION ASSUMPTIONS'!D7</f>
        <v>ONLINE SALES WEB</v>
      </c>
      <c r="C55" s="474">
        <f t="shared" ref="C55:AH55" si="14">SUM(C57:C66)</f>
        <v>0</v>
      </c>
      <c r="D55" s="474">
        <f t="shared" si="14"/>
        <v>0</v>
      </c>
      <c r="E55" s="474">
        <f t="shared" si="14"/>
        <v>0</v>
      </c>
      <c r="F55" s="474">
        <f t="shared" si="14"/>
        <v>0</v>
      </c>
      <c r="G55" s="474">
        <f t="shared" si="14"/>
        <v>0</v>
      </c>
      <c r="H55" s="474">
        <f t="shared" si="14"/>
        <v>0</v>
      </c>
      <c r="I55" s="474">
        <f t="shared" si="14"/>
        <v>0</v>
      </c>
      <c r="J55" s="474">
        <f t="shared" si="14"/>
        <v>0</v>
      </c>
      <c r="K55" s="474">
        <f t="shared" ca="1" si="14"/>
        <v>0</v>
      </c>
      <c r="L55" s="474">
        <f t="shared" ca="1" si="14"/>
        <v>0</v>
      </c>
      <c r="M55" s="474">
        <f t="shared" ca="1" si="14"/>
        <v>0</v>
      </c>
      <c r="N55" s="474">
        <f t="shared" ca="1" si="14"/>
        <v>0</v>
      </c>
      <c r="O55" s="474">
        <f t="shared" ca="1" si="14"/>
        <v>0</v>
      </c>
      <c r="P55" s="474">
        <f t="shared" ca="1" si="14"/>
        <v>0</v>
      </c>
      <c r="Q55" s="474">
        <f t="shared" ca="1" si="14"/>
        <v>0</v>
      </c>
      <c r="R55" s="474">
        <f t="shared" ca="1" si="14"/>
        <v>0</v>
      </c>
      <c r="S55" s="474">
        <f t="shared" ca="1" si="14"/>
        <v>0</v>
      </c>
      <c r="T55" s="474">
        <f t="shared" ca="1" si="14"/>
        <v>0</v>
      </c>
      <c r="U55" s="474">
        <f t="shared" ca="1" si="14"/>
        <v>0</v>
      </c>
      <c r="V55" s="474">
        <f t="shared" ca="1" si="14"/>
        <v>0</v>
      </c>
      <c r="W55" s="474">
        <f t="shared" ca="1" si="14"/>
        <v>0</v>
      </c>
      <c r="X55" s="474">
        <f t="shared" ca="1" si="14"/>
        <v>0</v>
      </c>
      <c r="Y55" s="474">
        <f t="shared" ca="1" si="14"/>
        <v>0</v>
      </c>
      <c r="Z55" s="474">
        <f t="shared" ca="1" si="14"/>
        <v>0</v>
      </c>
      <c r="AA55" s="474">
        <f t="shared" ca="1" si="14"/>
        <v>0</v>
      </c>
      <c r="AB55" s="474">
        <f t="shared" ca="1" si="14"/>
        <v>0</v>
      </c>
      <c r="AC55" s="474">
        <f t="shared" ca="1" si="14"/>
        <v>0</v>
      </c>
      <c r="AD55" s="474">
        <f t="shared" ca="1" si="14"/>
        <v>0</v>
      </c>
      <c r="AE55" s="474">
        <f t="shared" ca="1" si="14"/>
        <v>0</v>
      </c>
      <c r="AF55" s="474">
        <f t="shared" ca="1" si="14"/>
        <v>0</v>
      </c>
      <c r="AG55" s="474">
        <f t="shared" ca="1" si="14"/>
        <v>0</v>
      </c>
      <c r="AH55" s="474">
        <f t="shared" ca="1" si="14"/>
        <v>0</v>
      </c>
      <c r="AI55" s="474">
        <f t="shared" ref="AI55:BR55" ca="1" si="15">SUM(AI57:AI66)</f>
        <v>0</v>
      </c>
      <c r="AJ55" s="474">
        <f t="shared" ca="1" si="15"/>
        <v>0</v>
      </c>
      <c r="AK55" s="474">
        <f t="shared" ca="1" si="15"/>
        <v>0</v>
      </c>
      <c r="AL55" s="474">
        <f t="shared" ca="1" si="15"/>
        <v>0</v>
      </c>
      <c r="AM55" s="474">
        <f t="shared" ca="1" si="15"/>
        <v>0</v>
      </c>
      <c r="AN55" s="474">
        <f t="shared" ca="1" si="15"/>
        <v>0</v>
      </c>
      <c r="AO55" s="474">
        <f t="shared" ca="1" si="15"/>
        <v>0</v>
      </c>
      <c r="AP55" s="474">
        <f t="shared" ca="1" si="15"/>
        <v>0</v>
      </c>
      <c r="AQ55" s="474">
        <f t="shared" ca="1" si="15"/>
        <v>0</v>
      </c>
      <c r="AR55" s="474">
        <f t="shared" ca="1" si="15"/>
        <v>0</v>
      </c>
      <c r="AS55" s="474">
        <f t="shared" ca="1" si="15"/>
        <v>0</v>
      </c>
      <c r="AT55" s="474">
        <f t="shared" ca="1" si="15"/>
        <v>0</v>
      </c>
      <c r="AU55" s="474">
        <f t="shared" ca="1" si="15"/>
        <v>0</v>
      </c>
      <c r="AV55" s="474">
        <f t="shared" ca="1" si="15"/>
        <v>0</v>
      </c>
      <c r="AW55" s="474">
        <f t="shared" ca="1" si="15"/>
        <v>0</v>
      </c>
      <c r="AX55" s="474">
        <f t="shared" ca="1" si="15"/>
        <v>0</v>
      </c>
      <c r="AY55" s="474">
        <f t="shared" ca="1" si="15"/>
        <v>0</v>
      </c>
      <c r="AZ55" s="474">
        <f t="shared" ca="1" si="15"/>
        <v>0</v>
      </c>
      <c r="BA55" s="474">
        <f t="shared" ca="1" si="15"/>
        <v>0</v>
      </c>
      <c r="BB55" s="474">
        <f t="shared" ca="1" si="15"/>
        <v>0</v>
      </c>
      <c r="BC55" s="474">
        <f t="shared" ca="1" si="15"/>
        <v>0</v>
      </c>
      <c r="BD55" s="474">
        <f t="shared" ca="1" si="15"/>
        <v>0</v>
      </c>
      <c r="BE55" s="474">
        <f t="shared" ca="1" si="15"/>
        <v>0</v>
      </c>
      <c r="BF55" s="474">
        <f t="shared" ca="1" si="15"/>
        <v>0</v>
      </c>
      <c r="BG55" s="474">
        <f t="shared" ca="1" si="15"/>
        <v>0</v>
      </c>
      <c r="BH55" s="474">
        <f t="shared" ca="1" si="15"/>
        <v>0</v>
      </c>
      <c r="BI55" s="474">
        <f t="shared" ca="1" si="15"/>
        <v>0</v>
      </c>
      <c r="BJ55" s="474">
        <f t="shared" ca="1" si="15"/>
        <v>0</v>
      </c>
      <c r="BK55" s="474">
        <f t="shared" ca="1" si="15"/>
        <v>0</v>
      </c>
      <c r="BL55" s="474">
        <f t="shared" ca="1" si="15"/>
        <v>0</v>
      </c>
      <c r="BM55" s="474">
        <f t="shared" ca="1" si="15"/>
        <v>0</v>
      </c>
      <c r="BN55" s="474">
        <f t="shared" ca="1" si="15"/>
        <v>0</v>
      </c>
      <c r="BO55" s="474">
        <f t="shared" ca="1" si="15"/>
        <v>0</v>
      </c>
      <c r="BP55" s="474">
        <f t="shared" ca="1" si="15"/>
        <v>0</v>
      </c>
      <c r="BQ55" s="474">
        <f t="shared" ca="1" si="15"/>
        <v>0</v>
      </c>
      <c r="BR55" s="474">
        <f t="shared" ca="1" si="15"/>
        <v>0</v>
      </c>
    </row>
    <row r="56" spans="2:70" ht="24" customHeight="1" outlineLevel="1">
      <c r="B56" s="309" t="s">
        <v>355</v>
      </c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  <c r="BF56" s="475"/>
      <c r="BG56" s="475"/>
      <c r="BH56" s="475"/>
      <c r="BI56" s="475"/>
      <c r="BJ56" s="475"/>
      <c r="BK56" s="475"/>
      <c r="BL56" s="475"/>
      <c r="BM56" s="475"/>
      <c r="BN56" s="475"/>
      <c r="BO56" s="475"/>
      <c r="BP56" s="475"/>
      <c r="BQ56" s="475"/>
      <c r="BR56" s="475"/>
    </row>
    <row r="57" spans="2:70" ht="24" customHeight="1" outlineLevel="1">
      <c r="B57" s="313" t="str">
        <f>B44</f>
        <v>MVLP1</v>
      </c>
      <c r="C57" s="476">
        <f>('SUBSCRIBER BASE'!C25*'COMMISSION ASSUMPTIONS'!$D82)*('COMMISSION ASSUMPTIONS'!$D33)</f>
        <v>0</v>
      </c>
      <c r="D57" s="476">
        <f>('SUBSCRIBER BASE'!D25*'COMMISSION ASSUMPTIONS'!$D82)*('COMMISSION ASSUMPTIONS'!$D33)</f>
        <v>0</v>
      </c>
      <c r="E57" s="476">
        <f>('SUBSCRIBER BASE'!E25*'COMMISSION ASSUMPTIONS'!$D82)*('COMMISSION ASSUMPTIONS'!$D33)</f>
        <v>0</v>
      </c>
      <c r="F57" s="476">
        <f>('SUBSCRIBER BASE'!F25*'COMMISSION ASSUMPTIONS'!$D82)*('COMMISSION ASSUMPTIONS'!$D33)</f>
        <v>0</v>
      </c>
      <c r="G57" s="476">
        <f>('SUBSCRIBER BASE'!G25*'COMMISSION ASSUMPTIONS'!$D82)*('COMMISSION ASSUMPTIONS'!$D33)</f>
        <v>0</v>
      </c>
      <c r="H57" s="476">
        <f>('SUBSCRIBER BASE'!H25*'COMMISSION ASSUMPTIONS'!$D82)*('COMMISSION ASSUMPTIONS'!$D33)</f>
        <v>0</v>
      </c>
      <c r="I57" s="476">
        <f>('SUBSCRIBER BASE'!I25*'COMMISSION ASSUMPTIONS'!$D82)*('COMMISSION ASSUMPTIONS'!$D33)</f>
        <v>0</v>
      </c>
      <c r="J57" s="476">
        <f>('SUBSCRIBER BASE'!J25*'COMMISSION ASSUMPTIONS'!$D82)*('COMMISSION ASSUMPTIONS'!$D33)</f>
        <v>0</v>
      </c>
      <c r="K57" s="476">
        <f ca="1">('SUBSCRIBER BASE'!L25*'COMMISSION ASSUMPTIONS'!$D82)*('COMMISSION ASSUMPTIONS'!$D33)</f>
        <v>0</v>
      </c>
      <c r="L57" s="476">
        <f ca="1">('SUBSCRIBER BASE'!M25*'COMMISSION ASSUMPTIONS'!$D82)*('COMMISSION ASSUMPTIONS'!$D33)</f>
        <v>0</v>
      </c>
      <c r="M57" s="476">
        <f ca="1">('SUBSCRIBER BASE'!N25*'COMMISSION ASSUMPTIONS'!$D82)*('COMMISSION ASSUMPTIONS'!$D33)</f>
        <v>0</v>
      </c>
      <c r="N57" s="476">
        <f ca="1">('SUBSCRIBER BASE'!O25*'COMMISSION ASSUMPTIONS'!$D82)*('COMMISSION ASSUMPTIONS'!$D33)</f>
        <v>0</v>
      </c>
      <c r="O57" s="476">
        <f ca="1">('SUBSCRIBER BASE'!P25*'COMMISSION ASSUMPTIONS'!$D82)*('COMMISSION ASSUMPTIONS'!$D33)</f>
        <v>0</v>
      </c>
      <c r="P57" s="476">
        <f ca="1">('SUBSCRIBER BASE'!Q25*'COMMISSION ASSUMPTIONS'!$D82)*('COMMISSION ASSUMPTIONS'!$D33)</f>
        <v>0</v>
      </c>
      <c r="Q57" s="476">
        <f ca="1">('SUBSCRIBER BASE'!R25*'COMMISSION ASSUMPTIONS'!$D82)*('COMMISSION ASSUMPTIONS'!$D33)</f>
        <v>0</v>
      </c>
      <c r="R57" s="476">
        <f ca="1">('SUBSCRIBER BASE'!S25*'COMMISSION ASSUMPTIONS'!$D82)*('COMMISSION ASSUMPTIONS'!$D33)</f>
        <v>0</v>
      </c>
      <c r="S57" s="476">
        <f ca="1">('SUBSCRIBER BASE'!T25*'COMMISSION ASSUMPTIONS'!$D82)*('COMMISSION ASSUMPTIONS'!$D33)</f>
        <v>0</v>
      </c>
      <c r="T57" s="476">
        <f ca="1">('SUBSCRIBER BASE'!U25*'COMMISSION ASSUMPTIONS'!$D82)*('COMMISSION ASSUMPTIONS'!$D33)</f>
        <v>0</v>
      </c>
      <c r="U57" s="476">
        <f ca="1">('SUBSCRIBER BASE'!V25*'COMMISSION ASSUMPTIONS'!$D82)*('COMMISSION ASSUMPTIONS'!$D33)</f>
        <v>0</v>
      </c>
      <c r="V57" s="476">
        <f ca="1">('SUBSCRIBER BASE'!W25*'COMMISSION ASSUMPTIONS'!$D82)*('COMMISSION ASSUMPTIONS'!$D33)</f>
        <v>0</v>
      </c>
      <c r="W57" s="476">
        <f ca="1">('SUBSCRIBER BASE'!X25*'COMMISSION ASSUMPTIONS'!$D82)*('COMMISSION ASSUMPTIONS'!$D33)</f>
        <v>0</v>
      </c>
      <c r="X57" s="476">
        <f ca="1">('SUBSCRIBER BASE'!Y25*'COMMISSION ASSUMPTIONS'!$D82)*('COMMISSION ASSUMPTIONS'!$D33)</f>
        <v>0</v>
      </c>
      <c r="Y57" s="476">
        <f ca="1">('SUBSCRIBER BASE'!Z25*'COMMISSION ASSUMPTIONS'!$D82)*('COMMISSION ASSUMPTIONS'!$D33)</f>
        <v>0</v>
      </c>
      <c r="Z57" s="476">
        <f ca="1">('SUBSCRIBER BASE'!AA25*'COMMISSION ASSUMPTIONS'!$D82)*('COMMISSION ASSUMPTIONS'!$D33)</f>
        <v>0</v>
      </c>
      <c r="AA57" s="476">
        <f ca="1">('SUBSCRIBER BASE'!AB25*'COMMISSION ASSUMPTIONS'!$D82)*('COMMISSION ASSUMPTIONS'!$D33)</f>
        <v>0</v>
      </c>
      <c r="AB57" s="476">
        <f ca="1">('SUBSCRIBER BASE'!AC25*'COMMISSION ASSUMPTIONS'!$D82)*('COMMISSION ASSUMPTIONS'!$D33)</f>
        <v>0</v>
      </c>
      <c r="AC57" s="476">
        <f ca="1">('SUBSCRIBER BASE'!AD25*'COMMISSION ASSUMPTIONS'!$D82)*('COMMISSION ASSUMPTIONS'!$D33)</f>
        <v>0</v>
      </c>
      <c r="AD57" s="476">
        <f ca="1">('SUBSCRIBER BASE'!AE25*'COMMISSION ASSUMPTIONS'!$D82)*('COMMISSION ASSUMPTIONS'!$D33)</f>
        <v>0</v>
      </c>
      <c r="AE57" s="476">
        <f ca="1">('SUBSCRIBER BASE'!AF25*'COMMISSION ASSUMPTIONS'!$D82)*('COMMISSION ASSUMPTIONS'!$D33)</f>
        <v>0</v>
      </c>
      <c r="AF57" s="476">
        <f ca="1">('SUBSCRIBER BASE'!AG25*'COMMISSION ASSUMPTIONS'!$D82)*('COMMISSION ASSUMPTIONS'!$D33)</f>
        <v>0</v>
      </c>
      <c r="AG57" s="476">
        <f ca="1">('SUBSCRIBER BASE'!AH25*'COMMISSION ASSUMPTIONS'!$D82)*('COMMISSION ASSUMPTIONS'!$D33)</f>
        <v>0</v>
      </c>
      <c r="AH57" s="476">
        <f ca="1">('SUBSCRIBER BASE'!AI25*'COMMISSION ASSUMPTIONS'!$D82)*('COMMISSION ASSUMPTIONS'!$D33)</f>
        <v>0</v>
      </c>
      <c r="AI57" s="476">
        <f ca="1">('SUBSCRIBER BASE'!AJ25*'COMMISSION ASSUMPTIONS'!$D82)*('COMMISSION ASSUMPTIONS'!$D33)</f>
        <v>0</v>
      </c>
      <c r="AJ57" s="476">
        <f ca="1">('SUBSCRIBER BASE'!AK25*'COMMISSION ASSUMPTIONS'!$D82)*('COMMISSION ASSUMPTIONS'!$D33)</f>
        <v>0</v>
      </c>
      <c r="AK57" s="476">
        <f ca="1">('SUBSCRIBER BASE'!AL25*'COMMISSION ASSUMPTIONS'!$D82)*('COMMISSION ASSUMPTIONS'!$D33)</f>
        <v>0</v>
      </c>
      <c r="AL57" s="476">
        <f ca="1">('SUBSCRIBER BASE'!AM25*'COMMISSION ASSUMPTIONS'!$D82)*('COMMISSION ASSUMPTIONS'!$D33)</f>
        <v>0</v>
      </c>
      <c r="AM57" s="476">
        <f ca="1">('SUBSCRIBER BASE'!AN25*'COMMISSION ASSUMPTIONS'!$D82)*('COMMISSION ASSUMPTIONS'!$D33)</f>
        <v>0</v>
      </c>
      <c r="AN57" s="476">
        <f ca="1">('SUBSCRIBER BASE'!AO25*'COMMISSION ASSUMPTIONS'!$D82)*('COMMISSION ASSUMPTIONS'!$D33)</f>
        <v>0</v>
      </c>
      <c r="AO57" s="476">
        <f ca="1">('SUBSCRIBER BASE'!AP25*'COMMISSION ASSUMPTIONS'!$D82)*('COMMISSION ASSUMPTIONS'!$D33)</f>
        <v>0</v>
      </c>
      <c r="AP57" s="476">
        <f ca="1">('SUBSCRIBER BASE'!AQ25*'COMMISSION ASSUMPTIONS'!$D82)*('COMMISSION ASSUMPTIONS'!$D33)</f>
        <v>0</v>
      </c>
      <c r="AQ57" s="476">
        <f ca="1">('SUBSCRIBER BASE'!AR25*'COMMISSION ASSUMPTIONS'!$D82)*('COMMISSION ASSUMPTIONS'!$D33)</f>
        <v>0</v>
      </c>
      <c r="AR57" s="476">
        <f ca="1">('SUBSCRIBER BASE'!AS25*'COMMISSION ASSUMPTIONS'!$D82)*('COMMISSION ASSUMPTIONS'!$D33)</f>
        <v>0</v>
      </c>
      <c r="AS57" s="476">
        <f ca="1">('SUBSCRIBER BASE'!AT25*'COMMISSION ASSUMPTIONS'!$D82)*('COMMISSION ASSUMPTIONS'!$D33)</f>
        <v>0</v>
      </c>
      <c r="AT57" s="476">
        <f ca="1">('SUBSCRIBER BASE'!AU25*'COMMISSION ASSUMPTIONS'!$D82)*('COMMISSION ASSUMPTIONS'!$D33)</f>
        <v>0</v>
      </c>
      <c r="AU57" s="476">
        <f ca="1">('SUBSCRIBER BASE'!AV25*'COMMISSION ASSUMPTIONS'!$D82)*('COMMISSION ASSUMPTIONS'!$D33)</f>
        <v>0</v>
      </c>
      <c r="AV57" s="476">
        <f ca="1">('SUBSCRIBER BASE'!AW25*'COMMISSION ASSUMPTIONS'!$D82)*('COMMISSION ASSUMPTIONS'!$D33)</f>
        <v>0</v>
      </c>
      <c r="AW57" s="476">
        <f ca="1">('SUBSCRIBER BASE'!AX25*'COMMISSION ASSUMPTIONS'!$D82)*('COMMISSION ASSUMPTIONS'!$D33)</f>
        <v>0</v>
      </c>
      <c r="AX57" s="476">
        <f ca="1">('SUBSCRIBER BASE'!AY25*'COMMISSION ASSUMPTIONS'!$D82)*('COMMISSION ASSUMPTIONS'!$D33)</f>
        <v>0</v>
      </c>
      <c r="AY57" s="476">
        <f ca="1">('SUBSCRIBER BASE'!AZ25*'COMMISSION ASSUMPTIONS'!$D82)*('COMMISSION ASSUMPTIONS'!$D33)</f>
        <v>0</v>
      </c>
      <c r="AZ57" s="476">
        <f ca="1">('SUBSCRIBER BASE'!BA25*'COMMISSION ASSUMPTIONS'!$D82)*('COMMISSION ASSUMPTIONS'!$D33)</f>
        <v>0</v>
      </c>
      <c r="BA57" s="476">
        <f ca="1">('SUBSCRIBER BASE'!BB25*'COMMISSION ASSUMPTIONS'!$D82)*('COMMISSION ASSUMPTIONS'!$D33)</f>
        <v>0</v>
      </c>
      <c r="BB57" s="476">
        <f ca="1">('SUBSCRIBER BASE'!BC25*'COMMISSION ASSUMPTIONS'!$D82)*('COMMISSION ASSUMPTIONS'!$D33)</f>
        <v>0</v>
      </c>
      <c r="BC57" s="476">
        <f ca="1">('SUBSCRIBER BASE'!BD25*'COMMISSION ASSUMPTIONS'!$D82)*('COMMISSION ASSUMPTIONS'!$D33)</f>
        <v>0</v>
      </c>
      <c r="BD57" s="476">
        <f ca="1">('SUBSCRIBER BASE'!BE25*'COMMISSION ASSUMPTIONS'!$D82)*('COMMISSION ASSUMPTIONS'!$D33)</f>
        <v>0</v>
      </c>
      <c r="BE57" s="476">
        <f ca="1">('SUBSCRIBER BASE'!BF25*'COMMISSION ASSUMPTIONS'!$D82)*('COMMISSION ASSUMPTIONS'!$D33)</f>
        <v>0</v>
      </c>
      <c r="BF57" s="476">
        <f ca="1">('SUBSCRIBER BASE'!BG25*'COMMISSION ASSUMPTIONS'!$D82)*('COMMISSION ASSUMPTIONS'!$D33)</f>
        <v>0</v>
      </c>
      <c r="BG57" s="476">
        <f ca="1">('SUBSCRIBER BASE'!BH25*'COMMISSION ASSUMPTIONS'!$D82)*('COMMISSION ASSUMPTIONS'!$D33)</f>
        <v>0</v>
      </c>
      <c r="BH57" s="476">
        <f ca="1">('SUBSCRIBER BASE'!BI25*'COMMISSION ASSUMPTIONS'!$D82)*('COMMISSION ASSUMPTIONS'!$D33)</f>
        <v>0</v>
      </c>
      <c r="BI57" s="476">
        <f ca="1">('SUBSCRIBER BASE'!BJ25*'COMMISSION ASSUMPTIONS'!$D82)*('COMMISSION ASSUMPTIONS'!$D33)</f>
        <v>0</v>
      </c>
      <c r="BJ57" s="476">
        <f ca="1">('SUBSCRIBER BASE'!BK25*'COMMISSION ASSUMPTIONS'!$D82)*('COMMISSION ASSUMPTIONS'!$D33)</f>
        <v>0</v>
      </c>
      <c r="BK57" s="476">
        <f ca="1">('SUBSCRIBER BASE'!BL25*'COMMISSION ASSUMPTIONS'!$D82)*('COMMISSION ASSUMPTIONS'!$D33)</f>
        <v>0</v>
      </c>
      <c r="BL57" s="476">
        <f ca="1">('SUBSCRIBER BASE'!BM25*'COMMISSION ASSUMPTIONS'!$D82)*('COMMISSION ASSUMPTIONS'!$D33)</f>
        <v>0</v>
      </c>
      <c r="BM57" s="476">
        <f ca="1">('SUBSCRIBER BASE'!BN25*'COMMISSION ASSUMPTIONS'!$D82)*('COMMISSION ASSUMPTIONS'!$D33)</f>
        <v>0</v>
      </c>
      <c r="BN57" s="476">
        <f ca="1">('SUBSCRIBER BASE'!BO25*'COMMISSION ASSUMPTIONS'!$D82)*('COMMISSION ASSUMPTIONS'!$D33)</f>
        <v>0</v>
      </c>
      <c r="BO57" s="476">
        <f ca="1">('SUBSCRIBER BASE'!BP25*'COMMISSION ASSUMPTIONS'!$D82)*('COMMISSION ASSUMPTIONS'!$D33)</f>
        <v>0</v>
      </c>
      <c r="BP57" s="476">
        <f ca="1">('SUBSCRIBER BASE'!BQ25*'COMMISSION ASSUMPTIONS'!$D82)*('COMMISSION ASSUMPTIONS'!$D33)</f>
        <v>0</v>
      </c>
      <c r="BQ57" s="476">
        <f ca="1">('SUBSCRIBER BASE'!BR25*'COMMISSION ASSUMPTIONS'!$D82)*('COMMISSION ASSUMPTIONS'!$D33)</f>
        <v>0</v>
      </c>
      <c r="BR57" s="476">
        <f ca="1">('SUBSCRIBER BASE'!BS25*'COMMISSION ASSUMPTIONS'!$D82)*('COMMISSION ASSUMPTIONS'!$D33)</f>
        <v>0</v>
      </c>
    </row>
    <row r="58" spans="2:70" ht="24" customHeight="1" outlineLevel="1">
      <c r="B58" s="313" t="str">
        <f>B45</f>
        <v>MVLP2</v>
      </c>
      <c r="C58" s="476">
        <f>('SUBSCRIBER BASE'!C26*'COMMISSION ASSUMPTIONS'!$D83)*('COMMISSION ASSUMPTIONS'!$D34)</f>
        <v>0</v>
      </c>
      <c r="D58" s="476">
        <f>('SUBSCRIBER BASE'!D26*'COMMISSION ASSUMPTIONS'!$D83)*('COMMISSION ASSUMPTIONS'!$D34)</f>
        <v>0</v>
      </c>
      <c r="E58" s="476">
        <f>('SUBSCRIBER BASE'!E26*'COMMISSION ASSUMPTIONS'!$D83)*('COMMISSION ASSUMPTIONS'!$D34)</f>
        <v>0</v>
      </c>
      <c r="F58" s="476">
        <f>('SUBSCRIBER BASE'!F26*'COMMISSION ASSUMPTIONS'!$D83)*('COMMISSION ASSUMPTIONS'!$D34)</f>
        <v>0</v>
      </c>
      <c r="G58" s="476">
        <f>('SUBSCRIBER BASE'!G26*'COMMISSION ASSUMPTIONS'!$D83)*('COMMISSION ASSUMPTIONS'!$D34)</f>
        <v>0</v>
      </c>
      <c r="H58" s="476">
        <f>('SUBSCRIBER BASE'!H26*'COMMISSION ASSUMPTIONS'!$D83)*('COMMISSION ASSUMPTIONS'!$D34)</f>
        <v>0</v>
      </c>
      <c r="I58" s="476">
        <f>('SUBSCRIBER BASE'!I26*'COMMISSION ASSUMPTIONS'!$D83)*('COMMISSION ASSUMPTIONS'!$D34)</f>
        <v>0</v>
      </c>
      <c r="J58" s="476">
        <f>('SUBSCRIBER BASE'!J26*'COMMISSION ASSUMPTIONS'!$D83)*('COMMISSION ASSUMPTIONS'!$D34)</f>
        <v>0</v>
      </c>
      <c r="K58" s="476">
        <f ca="1">('SUBSCRIBER BASE'!L26*'COMMISSION ASSUMPTIONS'!$D83)*('COMMISSION ASSUMPTIONS'!$D34)</f>
        <v>0</v>
      </c>
      <c r="L58" s="476">
        <f ca="1">('SUBSCRIBER BASE'!M26*'COMMISSION ASSUMPTIONS'!$D83)*('COMMISSION ASSUMPTIONS'!$D34)</f>
        <v>0</v>
      </c>
      <c r="M58" s="476">
        <f ca="1">('SUBSCRIBER BASE'!N26*'COMMISSION ASSUMPTIONS'!$D83)*('COMMISSION ASSUMPTIONS'!$D34)</f>
        <v>0</v>
      </c>
      <c r="N58" s="476">
        <f ca="1">('SUBSCRIBER BASE'!O26*'COMMISSION ASSUMPTIONS'!$D83)*('COMMISSION ASSUMPTIONS'!$D34)</f>
        <v>0</v>
      </c>
      <c r="O58" s="476">
        <f ca="1">('SUBSCRIBER BASE'!P26*'COMMISSION ASSUMPTIONS'!$D83)*('COMMISSION ASSUMPTIONS'!$D34)</f>
        <v>0</v>
      </c>
      <c r="P58" s="476">
        <f ca="1">('SUBSCRIBER BASE'!Q26*'COMMISSION ASSUMPTIONS'!$D83)*('COMMISSION ASSUMPTIONS'!$D34)</f>
        <v>0</v>
      </c>
      <c r="Q58" s="476">
        <f ca="1">('SUBSCRIBER BASE'!R26*'COMMISSION ASSUMPTIONS'!$D83)*('COMMISSION ASSUMPTIONS'!$D34)</f>
        <v>0</v>
      </c>
      <c r="R58" s="476">
        <f ca="1">('SUBSCRIBER BASE'!S26*'COMMISSION ASSUMPTIONS'!$D83)*('COMMISSION ASSUMPTIONS'!$D34)</f>
        <v>0</v>
      </c>
      <c r="S58" s="476">
        <f ca="1">('SUBSCRIBER BASE'!T26*'COMMISSION ASSUMPTIONS'!$D83)*('COMMISSION ASSUMPTIONS'!$D34)</f>
        <v>0</v>
      </c>
      <c r="T58" s="476">
        <f ca="1">('SUBSCRIBER BASE'!U26*'COMMISSION ASSUMPTIONS'!$D83)*('COMMISSION ASSUMPTIONS'!$D34)</f>
        <v>0</v>
      </c>
      <c r="U58" s="476">
        <f ca="1">('SUBSCRIBER BASE'!V26*'COMMISSION ASSUMPTIONS'!$D83)*('COMMISSION ASSUMPTIONS'!$D34)</f>
        <v>0</v>
      </c>
      <c r="V58" s="476">
        <f ca="1">('SUBSCRIBER BASE'!W26*'COMMISSION ASSUMPTIONS'!$D83)*('COMMISSION ASSUMPTIONS'!$D34)</f>
        <v>0</v>
      </c>
      <c r="W58" s="476">
        <f ca="1">('SUBSCRIBER BASE'!X26*'COMMISSION ASSUMPTIONS'!$D83)*('COMMISSION ASSUMPTIONS'!$D34)</f>
        <v>0</v>
      </c>
      <c r="X58" s="476">
        <f ca="1">('SUBSCRIBER BASE'!Y26*'COMMISSION ASSUMPTIONS'!$D83)*('COMMISSION ASSUMPTIONS'!$D34)</f>
        <v>0</v>
      </c>
      <c r="Y58" s="476">
        <f ca="1">('SUBSCRIBER BASE'!Z26*'COMMISSION ASSUMPTIONS'!$D83)*('COMMISSION ASSUMPTIONS'!$D34)</f>
        <v>0</v>
      </c>
      <c r="Z58" s="476">
        <f ca="1">('SUBSCRIBER BASE'!AA26*'COMMISSION ASSUMPTIONS'!$D83)*('COMMISSION ASSUMPTIONS'!$D34)</f>
        <v>0</v>
      </c>
      <c r="AA58" s="476">
        <f ca="1">('SUBSCRIBER BASE'!AB26*'COMMISSION ASSUMPTIONS'!$D83)*('COMMISSION ASSUMPTIONS'!$D34)</f>
        <v>0</v>
      </c>
      <c r="AB58" s="476">
        <f ca="1">('SUBSCRIBER BASE'!AC26*'COMMISSION ASSUMPTIONS'!$D83)*('COMMISSION ASSUMPTIONS'!$D34)</f>
        <v>0</v>
      </c>
      <c r="AC58" s="476">
        <f ca="1">('SUBSCRIBER BASE'!AD26*'COMMISSION ASSUMPTIONS'!$D83)*('COMMISSION ASSUMPTIONS'!$D34)</f>
        <v>0</v>
      </c>
      <c r="AD58" s="476">
        <f ca="1">('SUBSCRIBER BASE'!AE26*'COMMISSION ASSUMPTIONS'!$D83)*('COMMISSION ASSUMPTIONS'!$D34)</f>
        <v>0</v>
      </c>
      <c r="AE58" s="476">
        <f ca="1">('SUBSCRIBER BASE'!AF26*'COMMISSION ASSUMPTIONS'!$D83)*('COMMISSION ASSUMPTIONS'!$D34)</f>
        <v>0</v>
      </c>
      <c r="AF58" s="476">
        <f ca="1">('SUBSCRIBER BASE'!AG26*'COMMISSION ASSUMPTIONS'!$D83)*('COMMISSION ASSUMPTIONS'!$D34)</f>
        <v>0</v>
      </c>
      <c r="AG58" s="476">
        <f ca="1">('SUBSCRIBER BASE'!AH26*'COMMISSION ASSUMPTIONS'!$D83)*('COMMISSION ASSUMPTIONS'!$D34)</f>
        <v>0</v>
      </c>
      <c r="AH58" s="476">
        <f ca="1">('SUBSCRIBER BASE'!AI26*'COMMISSION ASSUMPTIONS'!$D83)*('COMMISSION ASSUMPTIONS'!$D34)</f>
        <v>0</v>
      </c>
      <c r="AI58" s="476">
        <f ca="1">('SUBSCRIBER BASE'!AJ26*'COMMISSION ASSUMPTIONS'!$D83)*('COMMISSION ASSUMPTIONS'!$D34)</f>
        <v>0</v>
      </c>
      <c r="AJ58" s="476">
        <f ca="1">('SUBSCRIBER BASE'!AK26*'COMMISSION ASSUMPTIONS'!$D83)*('COMMISSION ASSUMPTIONS'!$D34)</f>
        <v>0</v>
      </c>
      <c r="AK58" s="476">
        <f ca="1">('SUBSCRIBER BASE'!AL26*'COMMISSION ASSUMPTIONS'!$D83)*('COMMISSION ASSUMPTIONS'!$D34)</f>
        <v>0</v>
      </c>
      <c r="AL58" s="476">
        <f ca="1">('SUBSCRIBER BASE'!AM26*'COMMISSION ASSUMPTIONS'!$D83)*('COMMISSION ASSUMPTIONS'!$D34)</f>
        <v>0</v>
      </c>
      <c r="AM58" s="476">
        <f ca="1">('SUBSCRIBER BASE'!AN26*'COMMISSION ASSUMPTIONS'!$D83)*('COMMISSION ASSUMPTIONS'!$D34)</f>
        <v>0</v>
      </c>
      <c r="AN58" s="476">
        <f ca="1">('SUBSCRIBER BASE'!AO26*'COMMISSION ASSUMPTIONS'!$D83)*('COMMISSION ASSUMPTIONS'!$D34)</f>
        <v>0</v>
      </c>
      <c r="AO58" s="476">
        <f ca="1">('SUBSCRIBER BASE'!AP26*'COMMISSION ASSUMPTIONS'!$D83)*('COMMISSION ASSUMPTIONS'!$D34)</f>
        <v>0</v>
      </c>
      <c r="AP58" s="476">
        <f ca="1">('SUBSCRIBER BASE'!AQ26*'COMMISSION ASSUMPTIONS'!$D83)*('COMMISSION ASSUMPTIONS'!$D34)</f>
        <v>0</v>
      </c>
      <c r="AQ58" s="476">
        <f ca="1">('SUBSCRIBER BASE'!AR26*'COMMISSION ASSUMPTIONS'!$D83)*('COMMISSION ASSUMPTIONS'!$D34)</f>
        <v>0</v>
      </c>
      <c r="AR58" s="476">
        <f ca="1">('SUBSCRIBER BASE'!AS26*'COMMISSION ASSUMPTIONS'!$D83)*('COMMISSION ASSUMPTIONS'!$D34)</f>
        <v>0</v>
      </c>
      <c r="AS58" s="476">
        <f ca="1">('SUBSCRIBER BASE'!AT26*'COMMISSION ASSUMPTIONS'!$D83)*('COMMISSION ASSUMPTIONS'!$D34)</f>
        <v>0</v>
      </c>
      <c r="AT58" s="476">
        <f ca="1">('SUBSCRIBER BASE'!AU26*'COMMISSION ASSUMPTIONS'!$D83)*('COMMISSION ASSUMPTIONS'!$D34)</f>
        <v>0</v>
      </c>
      <c r="AU58" s="476">
        <f ca="1">('SUBSCRIBER BASE'!AV26*'COMMISSION ASSUMPTIONS'!$D83)*('COMMISSION ASSUMPTIONS'!$D34)</f>
        <v>0</v>
      </c>
      <c r="AV58" s="476">
        <f ca="1">('SUBSCRIBER BASE'!AW26*'COMMISSION ASSUMPTIONS'!$D83)*('COMMISSION ASSUMPTIONS'!$D34)</f>
        <v>0</v>
      </c>
      <c r="AW58" s="476">
        <f ca="1">('SUBSCRIBER BASE'!AX26*'COMMISSION ASSUMPTIONS'!$D83)*('COMMISSION ASSUMPTIONS'!$D34)</f>
        <v>0</v>
      </c>
      <c r="AX58" s="476">
        <f ca="1">('SUBSCRIBER BASE'!AY26*'COMMISSION ASSUMPTIONS'!$D83)*('COMMISSION ASSUMPTIONS'!$D34)</f>
        <v>0</v>
      </c>
      <c r="AY58" s="476">
        <f ca="1">('SUBSCRIBER BASE'!AZ26*'COMMISSION ASSUMPTIONS'!$D83)*('COMMISSION ASSUMPTIONS'!$D34)</f>
        <v>0</v>
      </c>
      <c r="AZ58" s="476">
        <f ca="1">('SUBSCRIBER BASE'!BA26*'COMMISSION ASSUMPTIONS'!$D83)*('COMMISSION ASSUMPTIONS'!$D34)</f>
        <v>0</v>
      </c>
      <c r="BA58" s="476">
        <f ca="1">('SUBSCRIBER BASE'!BB26*'COMMISSION ASSUMPTIONS'!$D83)*('COMMISSION ASSUMPTIONS'!$D34)</f>
        <v>0</v>
      </c>
      <c r="BB58" s="476">
        <f ca="1">('SUBSCRIBER BASE'!BC26*'COMMISSION ASSUMPTIONS'!$D83)*('COMMISSION ASSUMPTIONS'!$D34)</f>
        <v>0</v>
      </c>
      <c r="BC58" s="476">
        <f ca="1">('SUBSCRIBER BASE'!BD26*'COMMISSION ASSUMPTIONS'!$D83)*('COMMISSION ASSUMPTIONS'!$D34)</f>
        <v>0</v>
      </c>
      <c r="BD58" s="476">
        <f ca="1">('SUBSCRIBER BASE'!BE26*'COMMISSION ASSUMPTIONS'!$D83)*('COMMISSION ASSUMPTIONS'!$D34)</f>
        <v>0</v>
      </c>
      <c r="BE58" s="476">
        <f ca="1">('SUBSCRIBER BASE'!BF26*'COMMISSION ASSUMPTIONS'!$D83)*('COMMISSION ASSUMPTIONS'!$D34)</f>
        <v>0</v>
      </c>
      <c r="BF58" s="476">
        <f ca="1">('SUBSCRIBER BASE'!BG26*'COMMISSION ASSUMPTIONS'!$D83)*('COMMISSION ASSUMPTIONS'!$D34)</f>
        <v>0</v>
      </c>
      <c r="BG58" s="476">
        <f ca="1">('SUBSCRIBER BASE'!BH26*'COMMISSION ASSUMPTIONS'!$D83)*('COMMISSION ASSUMPTIONS'!$D34)</f>
        <v>0</v>
      </c>
      <c r="BH58" s="476">
        <f ca="1">('SUBSCRIBER BASE'!BI26*'COMMISSION ASSUMPTIONS'!$D83)*('COMMISSION ASSUMPTIONS'!$D34)</f>
        <v>0</v>
      </c>
      <c r="BI58" s="476">
        <f ca="1">('SUBSCRIBER BASE'!BJ26*'COMMISSION ASSUMPTIONS'!$D83)*('COMMISSION ASSUMPTIONS'!$D34)</f>
        <v>0</v>
      </c>
      <c r="BJ58" s="476">
        <f ca="1">('SUBSCRIBER BASE'!BK26*'COMMISSION ASSUMPTIONS'!$D83)*('COMMISSION ASSUMPTIONS'!$D34)</f>
        <v>0</v>
      </c>
      <c r="BK58" s="476">
        <f ca="1">('SUBSCRIBER BASE'!BL26*'COMMISSION ASSUMPTIONS'!$D83)*('COMMISSION ASSUMPTIONS'!$D34)</f>
        <v>0</v>
      </c>
      <c r="BL58" s="476">
        <f ca="1">('SUBSCRIBER BASE'!BM26*'COMMISSION ASSUMPTIONS'!$D83)*('COMMISSION ASSUMPTIONS'!$D34)</f>
        <v>0</v>
      </c>
      <c r="BM58" s="476">
        <f ca="1">('SUBSCRIBER BASE'!BN26*'COMMISSION ASSUMPTIONS'!$D83)*('COMMISSION ASSUMPTIONS'!$D34)</f>
        <v>0</v>
      </c>
      <c r="BN58" s="476">
        <f ca="1">('SUBSCRIBER BASE'!BO26*'COMMISSION ASSUMPTIONS'!$D83)*('COMMISSION ASSUMPTIONS'!$D34)</f>
        <v>0</v>
      </c>
      <c r="BO58" s="476">
        <f ca="1">('SUBSCRIBER BASE'!BP26*'COMMISSION ASSUMPTIONS'!$D83)*('COMMISSION ASSUMPTIONS'!$D34)</f>
        <v>0</v>
      </c>
      <c r="BP58" s="476">
        <f ca="1">('SUBSCRIBER BASE'!BQ26*'COMMISSION ASSUMPTIONS'!$D83)*('COMMISSION ASSUMPTIONS'!$D34)</f>
        <v>0</v>
      </c>
      <c r="BQ58" s="476">
        <f ca="1">('SUBSCRIBER BASE'!BR26*'COMMISSION ASSUMPTIONS'!$D83)*('COMMISSION ASSUMPTIONS'!$D34)</f>
        <v>0</v>
      </c>
      <c r="BR58" s="476">
        <f ca="1">('SUBSCRIBER BASE'!BS26*'COMMISSION ASSUMPTIONS'!$D83)*('COMMISSION ASSUMPTIONS'!$D34)</f>
        <v>0</v>
      </c>
    </row>
    <row r="59" spans="2:70" ht="24" customHeight="1" outlineLevel="1">
      <c r="B59" s="313" t="str">
        <f>B46</f>
        <v>MVLP3</v>
      </c>
      <c r="C59" s="476">
        <f>('SUBSCRIBER BASE'!C27*'COMMISSION ASSUMPTIONS'!$D84)*('COMMISSION ASSUMPTIONS'!$D35)</f>
        <v>0</v>
      </c>
      <c r="D59" s="476">
        <f>('SUBSCRIBER BASE'!D27*'COMMISSION ASSUMPTIONS'!$D84)*('COMMISSION ASSUMPTIONS'!$D35)</f>
        <v>0</v>
      </c>
      <c r="E59" s="476">
        <f>('SUBSCRIBER BASE'!E27*'COMMISSION ASSUMPTIONS'!$D84)*('COMMISSION ASSUMPTIONS'!$D35)</f>
        <v>0</v>
      </c>
      <c r="F59" s="476">
        <f>('SUBSCRIBER BASE'!F27*'COMMISSION ASSUMPTIONS'!$D84)*('COMMISSION ASSUMPTIONS'!$D35)</f>
        <v>0</v>
      </c>
      <c r="G59" s="476">
        <f>('SUBSCRIBER BASE'!G27*'COMMISSION ASSUMPTIONS'!$D84)*('COMMISSION ASSUMPTIONS'!$D35)</f>
        <v>0</v>
      </c>
      <c r="H59" s="476">
        <f>('SUBSCRIBER BASE'!H27*'COMMISSION ASSUMPTIONS'!$D84)*('COMMISSION ASSUMPTIONS'!$D35)</f>
        <v>0</v>
      </c>
      <c r="I59" s="476">
        <f>('SUBSCRIBER BASE'!I27*'COMMISSION ASSUMPTIONS'!$D84)*('COMMISSION ASSUMPTIONS'!$D35)</f>
        <v>0</v>
      </c>
      <c r="J59" s="476">
        <f>('SUBSCRIBER BASE'!J27*'COMMISSION ASSUMPTIONS'!$D84)*('COMMISSION ASSUMPTIONS'!$D35)</f>
        <v>0</v>
      </c>
      <c r="K59" s="476">
        <f ca="1">('SUBSCRIBER BASE'!L27*'COMMISSION ASSUMPTIONS'!$D84)*('COMMISSION ASSUMPTIONS'!$D35)</f>
        <v>0</v>
      </c>
      <c r="L59" s="476">
        <f ca="1">('SUBSCRIBER BASE'!M27*'COMMISSION ASSUMPTIONS'!$D84)*('COMMISSION ASSUMPTIONS'!$D35)</f>
        <v>0</v>
      </c>
      <c r="M59" s="476">
        <f ca="1">('SUBSCRIBER BASE'!N27*'COMMISSION ASSUMPTIONS'!$D84)*('COMMISSION ASSUMPTIONS'!$D35)</f>
        <v>0</v>
      </c>
      <c r="N59" s="476">
        <f ca="1">('SUBSCRIBER BASE'!O27*'COMMISSION ASSUMPTIONS'!$D84)*('COMMISSION ASSUMPTIONS'!$D35)</f>
        <v>0</v>
      </c>
      <c r="O59" s="476">
        <f ca="1">('SUBSCRIBER BASE'!P27*'COMMISSION ASSUMPTIONS'!$D84)*('COMMISSION ASSUMPTIONS'!$D35)</f>
        <v>0</v>
      </c>
      <c r="P59" s="476">
        <f ca="1">('SUBSCRIBER BASE'!Q27*'COMMISSION ASSUMPTIONS'!$D84)*('COMMISSION ASSUMPTIONS'!$D35)</f>
        <v>0</v>
      </c>
      <c r="Q59" s="476">
        <f ca="1">('SUBSCRIBER BASE'!R27*'COMMISSION ASSUMPTIONS'!$D84)*('COMMISSION ASSUMPTIONS'!$D35)</f>
        <v>0</v>
      </c>
      <c r="R59" s="476">
        <f ca="1">('SUBSCRIBER BASE'!S27*'COMMISSION ASSUMPTIONS'!$D84)*('COMMISSION ASSUMPTIONS'!$D35)</f>
        <v>0</v>
      </c>
      <c r="S59" s="476">
        <f ca="1">('SUBSCRIBER BASE'!T27*'COMMISSION ASSUMPTIONS'!$D84)*('COMMISSION ASSUMPTIONS'!$D35)</f>
        <v>0</v>
      </c>
      <c r="T59" s="476">
        <f ca="1">('SUBSCRIBER BASE'!U27*'COMMISSION ASSUMPTIONS'!$D84)*('COMMISSION ASSUMPTIONS'!$D35)</f>
        <v>0</v>
      </c>
      <c r="U59" s="476">
        <f ca="1">('SUBSCRIBER BASE'!V27*'COMMISSION ASSUMPTIONS'!$D84)*('COMMISSION ASSUMPTIONS'!$D35)</f>
        <v>0</v>
      </c>
      <c r="V59" s="476">
        <f ca="1">('SUBSCRIBER BASE'!W27*'COMMISSION ASSUMPTIONS'!$D84)*('COMMISSION ASSUMPTIONS'!$D35)</f>
        <v>0</v>
      </c>
      <c r="W59" s="476">
        <f ca="1">('SUBSCRIBER BASE'!X27*'COMMISSION ASSUMPTIONS'!$D84)*('COMMISSION ASSUMPTIONS'!$D35)</f>
        <v>0</v>
      </c>
      <c r="X59" s="476">
        <f ca="1">('SUBSCRIBER BASE'!Y27*'COMMISSION ASSUMPTIONS'!$D84)*('COMMISSION ASSUMPTIONS'!$D35)</f>
        <v>0</v>
      </c>
      <c r="Y59" s="476">
        <f ca="1">('SUBSCRIBER BASE'!Z27*'COMMISSION ASSUMPTIONS'!$D84)*('COMMISSION ASSUMPTIONS'!$D35)</f>
        <v>0</v>
      </c>
      <c r="Z59" s="476">
        <f ca="1">('SUBSCRIBER BASE'!AA27*'COMMISSION ASSUMPTIONS'!$D84)*('COMMISSION ASSUMPTIONS'!$D35)</f>
        <v>0</v>
      </c>
      <c r="AA59" s="476">
        <f ca="1">('SUBSCRIBER BASE'!AB27*'COMMISSION ASSUMPTIONS'!$D84)*('COMMISSION ASSUMPTIONS'!$D35)</f>
        <v>0</v>
      </c>
      <c r="AB59" s="476">
        <f ca="1">('SUBSCRIBER BASE'!AC27*'COMMISSION ASSUMPTIONS'!$D84)*('COMMISSION ASSUMPTIONS'!$D35)</f>
        <v>0</v>
      </c>
      <c r="AC59" s="476">
        <f ca="1">('SUBSCRIBER BASE'!AD27*'COMMISSION ASSUMPTIONS'!$D84)*('COMMISSION ASSUMPTIONS'!$D35)</f>
        <v>0</v>
      </c>
      <c r="AD59" s="476">
        <f ca="1">('SUBSCRIBER BASE'!AE27*'COMMISSION ASSUMPTIONS'!$D84)*('COMMISSION ASSUMPTIONS'!$D35)</f>
        <v>0</v>
      </c>
      <c r="AE59" s="476">
        <f ca="1">('SUBSCRIBER BASE'!AF27*'COMMISSION ASSUMPTIONS'!$D84)*('COMMISSION ASSUMPTIONS'!$D35)</f>
        <v>0</v>
      </c>
      <c r="AF59" s="476">
        <f ca="1">('SUBSCRIBER BASE'!AG27*'COMMISSION ASSUMPTIONS'!$D84)*('COMMISSION ASSUMPTIONS'!$D35)</f>
        <v>0</v>
      </c>
      <c r="AG59" s="476">
        <f ca="1">('SUBSCRIBER BASE'!AH27*'COMMISSION ASSUMPTIONS'!$D84)*('COMMISSION ASSUMPTIONS'!$D35)</f>
        <v>0</v>
      </c>
      <c r="AH59" s="476">
        <f ca="1">('SUBSCRIBER BASE'!AI27*'COMMISSION ASSUMPTIONS'!$D84)*('COMMISSION ASSUMPTIONS'!$D35)</f>
        <v>0</v>
      </c>
      <c r="AI59" s="476">
        <f ca="1">('SUBSCRIBER BASE'!AJ27*'COMMISSION ASSUMPTIONS'!$D84)*('COMMISSION ASSUMPTIONS'!$D35)</f>
        <v>0</v>
      </c>
      <c r="AJ59" s="476">
        <f ca="1">('SUBSCRIBER BASE'!AK27*'COMMISSION ASSUMPTIONS'!$D84)*('COMMISSION ASSUMPTIONS'!$D35)</f>
        <v>0</v>
      </c>
      <c r="AK59" s="476">
        <f ca="1">('SUBSCRIBER BASE'!AL27*'COMMISSION ASSUMPTIONS'!$D84)*('COMMISSION ASSUMPTIONS'!$D35)</f>
        <v>0</v>
      </c>
      <c r="AL59" s="476">
        <f ca="1">('SUBSCRIBER BASE'!AM27*'COMMISSION ASSUMPTIONS'!$D84)*('COMMISSION ASSUMPTIONS'!$D35)</f>
        <v>0</v>
      </c>
      <c r="AM59" s="476">
        <f ca="1">('SUBSCRIBER BASE'!AN27*'COMMISSION ASSUMPTIONS'!$D84)*('COMMISSION ASSUMPTIONS'!$D35)</f>
        <v>0</v>
      </c>
      <c r="AN59" s="476">
        <f ca="1">('SUBSCRIBER BASE'!AO27*'COMMISSION ASSUMPTIONS'!$D84)*('COMMISSION ASSUMPTIONS'!$D35)</f>
        <v>0</v>
      </c>
      <c r="AO59" s="476">
        <f ca="1">('SUBSCRIBER BASE'!AP27*'COMMISSION ASSUMPTIONS'!$D84)*('COMMISSION ASSUMPTIONS'!$D35)</f>
        <v>0</v>
      </c>
      <c r="AP59" s="476">
        <f ca="1">('SUBSCRIBER BASE'!AQ27*'COMMISSION ASSUMPTIONS'!$D84)*('COMMISSION ASSUMPTIONS'!$D35)</f>
        <v>0</v>
      </c>
      <c r="AQ59" s="476">
        <f ca="1">('SUBSCRIBER BASE'!AR27*'COMMISSION ASSUMPTIONS'!$D84)*('COMMISSION ASSUMPTIONS'!$D35)</f>
        <v>0</v>
      </c>
      <c r="AR59" s="476">
        <f ca="1">('SUBSCRIBER BASE'!AS27*'COMMISSION ASSUMPTIONS'!$D84)*('COMMISSION ASSUMPTIONS'!$D35)</f>
        <v>0</v>
      </c>
      <c r="AS59" s="476">
        <f ca="1">('SUBSCRIBER BASE'!AT27*'COMMISSION ASSUMPTIONS'!$D84)*('COMMISSION ASSUMPTIONS'!$D35)</f>
        <v>0</v>
      </c>
      <c r="AT59" s="476">
        <f ca="1">('SUBSCRIBER BASE'!AU27*'COMMISSION ASSUMPTIONS'!$D84)*('COMMISSION ASSUMPTIONS'!$D35)</f>
        <v>0</v>
      </c>
      <c r="AU59" s="476">
        <f ca="1">('SUBSCRIBER BASE'!AV27*'COMMISSION ASSUMPTIONS'!$D84)*('COMMISSION ASSUMPTIONS'!$D35)</f>
        <v>0</v>
      </c>
      <c r="AV59" s="476">
        <f ca="1">('SUBSCRIBER BASE'!AW27*'COMMISSION ASSUMPTIONS'!$D84)*('COMMISSION ASSUMPTIONS'!$D35)</f>
        <v>0</v>
      </c>
      <c r="AW59" s="476">
        <f ca="1">('SUBSCRIBER BASE'!AX27*'COMMISSION ASSUMPTIONS'!$D84)*('COMMISSION ASSUMPTIONS'!$D35)</f>
        <v>0</v>
      </c>
      <c r="AX59" s="476">
        <f ca="1">('SUBSCRIBER BASE'!AY27*'COMMISSION ASSUMPTIONS'!$D84)*('COMMISSION ASSUMPTIONS'!$D35)</f>
        <v>0</v>
      </c>
      <c r="AY59" s="476">
        <f ca="1">('SUBSCRIBER BASE'!AZ27*'COMMISSION ASSUMPTIONS'!$D84)*('COMMISSION ASSUMPTIONS'!$D35)</f>
        <v>0</v>
      </c>
      <c r="AZ59" s="476">
        <f ca="1">('SUBSCRIBER BASE'!BA27*'COMMISSION ASSUMPTIONS'!$D84)*('COMMISSION ASSUMPTIONS'!$D35)</f>
        <v>0</v>
      </c>
      <c r="BA59" s="476">
        <f ca="1">('SUBSCRIBER BASE'!BB27*'COMMISSION ASSUMPTIONS'!$D84)*('COMMISSION ASSUMPTIONS'!$D35)</f>
        <v>0</v>
      </c>
      <c r="BB59" s="476">
        <f ca="1">('SUBSCRIBER BASE'!BC27*'COMMISSION ASSUMPTIONS'!$D84)*('COMMISSION ASSUMPTIONS'!$D35)</f>
        <v>0</v>
      </c>
      <c r="BC59" s="476">
        <f ca="1">('SUBSCRIBER BASE'!BD27*'COMMISSION ASSUMPTIONS'!$D84)*('COMMISSION ASSUMPTIONS'!$D35)</f>
        <v>0</v>
      </c>
      <c r="BD59" s="476">
        <f ca="1">('SUBSCRIBER BASE'!BE27*'COMMISSION ASSUMPTIONS'!$D84)*('COMMISSION ASSUMPTIONS'!$D35)</f>
        <v>0</v>
      </c>
      <c r="BE59" s="476">
        <f ca="1">('SUBSCRIBER BASE'!BF27*'COMMISSION ASSUMPTIONS'!$D84)*('COMMISSION ASSUMPTIONS'!$D35)</f>
        <v>0</v>
      </c>
      <c r="BF59" s="476">
        <f ca="1">('SUBSCRIBER BASE'!BG27*'COMMISSION ASSUMPTIONS'!$D84)*('COMMISSION ASSUMPTIONS'!$D35)</f>
        <v>0</v>
      </c>
      <c r="BG59" s="476">
        <f ca="1">('SUBSCRIBER BASE'!BH27*'COMMISSION ASSUMPTIONS'!$D84)*('COMMISSION ASSUMPTIONS'!$D35)</f>
        <v>0</v>
      </c>
      <c r="BH59" s="476">
        <f ca="1">('SUBSCRIBER BASE'!BI27*'COMMISSION ASSUMPTIONS'!$D84)*('COMMISSION ASSUMPTIONS'!$D35)</f>
        <v>0</v>
      </c>
      <c r="BI59" s="476">
        <f ca="1">('SUBSCRIBER BASE'!BJ27*'COMMISSION ASSUMPTIONS'!$D84)*('COMMISSION ASSUMPTIONS'!$D35)</f>
        <v>0</v>
      </c>
      <c r="BJ59" s="476">
        <f ca="1">('SUBSCRIBER BASE'!BK27*'COMMISSION ASSUMPTIONS'!$D84)*('COMMISSION ASSUMPTIONS'!$D35)</f>
        <v>0</v>
      </c>
      <c r="BK59" s="476">
        <f ca="1">('SUBSCRIBER BASE'!BL27*'COMMISSION ASSUMPTIONS'!$D84)*('COMMISSION ASSUMPTIONS'!$D35)</f>
        <v>0</v>
      </c>
      <c r="BL59" s="476">
        <f ca="1">('SUBSCRIBER BASE'!BM27*'COMMISSION ASSUMPTIONS'!$D84)*('COMMISSION ASSUMPTIONS'!$D35)</f>
        <v>0</v>
      </c>
      <c r="BM59" s="476">
        <f ca="1">('SUBSCRIBER BASE'!BN27*'COMMISSION ASSUMPTIONS'!$D84)*('COMMISSION ASSUMPTIONS'!$D35)</f>
        <v>0</v>
      </c>
      <c r="BN59" s="476">
        <f ca="1">('SUBSCRIBER BASE'!BO27*'COMMISSION ASSUMPTIONS'!$D84)*('COMMISSION ASSUMPTIONS'!$D35)</f>
        <v>0</v>
      </c>
      <c r="BO59" s="476">
        <f ca="1">('SUBSCRIBER BASE'!BP27*'COMMISSION ASSUMPTIONS'!$D84)*('COMMISSION ASSUMPTIONS'!$D35)</f>
        <v>0</v>
      </c>
      <c r="BP59" s="476">
        <f ca="1">('SUBSCRIBER BASE'!BQ27*'COMMISSION ASSUMPTIONS'!$D84)*('COMMISSION ASSUMPTIONS'!$D35)</f>
        <v>0</v>
      </c>
      <c r="BQ59" s="476">
        <f ca="1">('SUBSCRIBER BASE'!BR27*'COMMISSION ASSUMPTIONS'!$D84)*('COMMISSION ASSUMPTIONS'!$D35)</f>
        <v>0</v>
      </c>
      <c r="BR59" s="476">
        <f ca="1">('SUBSCRIBER BASE'!BS27*'COMMISSION ASSUMPTIONS'!$D84)*('COMMISSION ASSUMPTIONS'!$D35)</f>
        <v>0</v>
      </c>
    </row>
    <row r="60" spans="2:70" ht="24" customHeight="1" outlineLevel="1">
      <c r="B60" s="313" t="str">
        <f>B47</f>
        <v>MVLP4</v>
      </c>
      <c r="C60" s="476">
        <f>('SUBSCRIBER BASE'!C28*'COMMISSION ASSUMPTIONS'!$D85)*('COMMISSION ASSUMPTIONS'!$D36)</f>
        <v>0</v>
      </c>
      <c r="D60" s="476">
        <f>('SUBSCRIBER BASE'!D28*'COMMISSION ASSUMPTIONS'!$D85)*('COMMISSION ASSUMPTIONS'!$D36)</f>
        <v>0</v>
      </c>
      <c r="E60" s="476">
        <f>('SUBSCRIBER BASE'!E28*'COMMISSION ASSUMPTIONS'!$D85)*('COMMISSION ASSUMPTIONS'!$D36)</f>
        <v>0</v>
      </c>
      <c r="F60" s="476">
        <f>('SUBSCRIBER BASE'!F28*'COMMISSION ASSUMPTIONS'!$D85)*('COMMISSION ASSUMPTIONS'!$D36)</f>
        <v>0</v>
      </c>
      <c r="G60" s="476">
        <f>('SUBSCRIBER BASE'!G28*'COMMISSION ASSUMPTIONS'!$D85)*('COMMISSION ASSUMPTIONS'!$D36)</f>
        <v>0</v>
      </c>
      <c r="H60" s="476">
        <f>('SUBSCRIBER BASE'!H28*'COMMISSION ASSUMPTIONS'!$D85)*('COMMISSION ASSUMPTIONS'!$D36)</f>
        <v>0</v>
      </c>
      <c r="I60" s="476">
        <f>('SUBSCRIBER BASE'!I28*'COMMISSION ASSUMPTIONS'!$D85)*('COMMISSION ASSUMPTIONS'!$D36)</f>
        <v>0</v>
      </c>
      <c r="J60" s="476">
        <f>('SUBSCRIBER BASE'!J28*'COMMISSION ASSUMPTIONS'!$D85)*('COMMISSION ASSUMPTIONS'!$D36)</f>
        <v>0</v>
      </c>
      <c r="K60" s="476">
        <f ca="1">('SUBSCRIBER BASE'!L28*'COMMISSION ASSUMPTIONS'!$D85)*('COMMISSION ASSUMPTIONS'!$D36)</f>
        <v>0</v>
      </c>
      <c r="L60" s="476">
        <f ca="1">('SUBSCRIBER BASE'!M28*'COMMISSION ASSUMPTIONS'!$D85)*('COMMISSION ASSUMPTIONS'!$D36)</f>
        <v>0</v>
      </c>
      <c r="M60" s="476">
        <f ca="1">('SUBSCRIBER BASE'!N28*'COMMISSION ASSUMPTIONS'!$D85)*('COMMISSION ASSUMPTIONS'!$D36)</f>
        <v>0</v>
      </c>
      <c r="N60" s="476">
        <f ca="1">('SUBSCRIBER BASE'!O28*'COMMISSION ASSUMPTIONS'!$D85)*('COMMISSION ASSUMPTIONS'!$D36)</f>
        <v>0</v>
      </c>
      <c r="O60" s="476">
        <f ca="1">('SUBSCRIBER BASE'!P28*'COMMISSION ASSUMPTIONS'!$D85)*('COMMISSION ASSUMPTIONS'!$D36)</f>
        <v>0</v>
      </c>
      <c r="P60" s="476">
        <f ca="1">('SUBSCRIBER BASE'!Q28*'COMMISSION ASSUMPTIONS'!$D85)*('COMMISSION ASSUMPTIONS'!$D36)</f>
        <v>0</v>
      </c>
      <c r="Q60" s="476">
        <f ca="1">('SUBSCRIBER BASE'!R28*'COMMISSION ASSUMPTIONS'!$D85)*('COMMISSION ASSUMPTIONS'!$D36)</f>
        <v>0</v>
      </c>
      <c r="R60" s="476">
        <f ca="1">('SUBSCRIBER BASE'!S28*'COMMISSION ASSUMPTIONS'!$D85)*('COMMISSION ASSUMPTIONS'!$D36)</f>
        <v>0</v>
      </c>
      <c r="S60" s="476">
        <f ca="1">('SUBSCRIBER BASE'!T28*'COMMISSION ASSUMPTIONS'!$D85)*('COMMISSION ASSUMPTIONS'!$D36)</f>
        <v>0</v>
      </c>
      <c r="T60" s="476">
        <f ca="1">('SUBSCRIBER BASE'!U28*'COMMISSION ASSUMPTIONS'!$D85)*('COMMISSION ASSUMPTIONS'!$D36)</f>
        <v>0</v>
      </c>
      <c r="U60" s="476">
        <f ca="1">('SUBSCRIBER BASE'!V28*'COMMISSION ASSUMPTIONS'!$D85)*('COMMISSION ASSUMPTIONS'!$D36)</f>
        <v>0</v>
      </c>
      <c r="V60" s="476">
        <f ca="1">('SUBSCRIBER BASE'!W28*'COMMISSION ASSUMPTIONS'!$D85)*('COMMISSION ASSUMPTIONS'!$D36)</f>
        <v>0</v>
      </c>
      <c r="W60" s="476">
        <f ca="1">('SUBSCRIBER BASE'!X28*'COMMISSION ASSUMPTIONS'!$D85)*('COMMISSION ASSUMPTIONS'!$D36)</f>
        <v>0</v>
      </c>
      <c r="X60" s="476">
        <f ca="1">('SUBSCRIBER BASE'!Y28*'COMMISSION ASSUMPTIONS'!$D85)*('COMMISSION ASSUMPTIONS'!$D36)</f>
        <v>0</v>
      </c>
      <c r="Y60" s="476">
        <f ca="1">('SUBSCRIBER BASE'!Z28*'COMMISSION ASSUMPTIONS'!$D85)*('COMMISSION ASSUMPTIONS'!$D36)</f>
        <v>0</v>
      </c>
      <c r="Z60" s="476">
        <f ca="1">('SUBSCRIBER BASE'!AA28*'COMMISSION ASSUMPTIONS'!$D85)*('COMMISSION ASSUMPTIONS'!$D36)</f>
        <v>0</v>
      </c>
      <c r="AA60" s="476">
        <f ca="1">('SUBSCRIBER BASE'!AB28*'COMMISSION ASSUMPTIONS'!$D85)*('COMMISSION ASSUMPTIONS'!$D36)</f>
        <v>0</v>
      </c>
      <c r="AB60" s="476">
        <f ca="1">('SUBSCRIBER BASE'!AC28*'COMMISSION ASSUMPTIONS'!$D85)*('COMMISSION ASSUMPTIONS'!$D36)</f>
        <v>0</v>
      </c>
      <c r="AC60" s="476">
        <f ca="1">('SUBSCRIBER BASE'!AD28*'COMMISSION ASSUMPTIONS'!$D85)*('COMMISSION ASSUMPTIONS'!$D36)</f>
        <v>0</v>
      </c>
      <c r="AD60" s="476">
        <f ca="1">('SUBSCRIBER BASE'!AE28*'COMMISSION ASSUMPTIONS'!$D85)*('COMMISSION ASSUMPTIONS'!$D36)</f>
        <v>0</v>
      </c>
      <c r="AE60" s="476">
        <f ca="1">('SUBSCRIBER BASE'!AF28*'COMMISSION ASSUMPTIONS'!$D85)*('COMMISSION ASSUMPTIONS'!$D36)</f>
        <v>0</v>
      </c>
      <c r="AF60" s="476">
        <f ca="1">('SUBSCRIBER BASE'!AG28*'COMMISSION ASSUMPTIONS'!$D85)*('COMMISSION ASSUMPTIONS'!$D36)</f>
        <v>0</v>
      </c>
      <c r="AG60" s="476">
        <f ca="1">('SUBSCRIBER BASE'!AH28*'COMMISSION ASSUMPTIONS'!$D85)*('COMMISSION ASSUMPTIONS'!$D36)</f>
        <v>0</v>
      </c>
      <c r="AH60" s="476">
        <f ca="1">('SUBSCRIBER BASE'!AI28*'COMMISSION ASSUMPTIONS'!$D85)*('COMMISSION ASSUMPTIONS'!$D36)</f>
        <v>0</v>
      </c>
      <c r="AI60" s="476">
        <f ca="1">('SUBSCRIBER BASE'!AJ28*'COMMISSION ASSUMPTIONS'!$D85)*('COMMISSION ASSUMPTIONS'!$D36)</f>
        <v>0</v>
      </c>
      <c r="AJ60" s="476">
        <f ca="1">('SUBSCRIBER BASE'!AK28*'COMMISSION ASSUMPTIONS'!$D85)*('COMMISSION ASSUMPTIONS'!$D36)</f>
        <v>0</v>
      </c>
      <c r="AK60" s="476">
        <f ca="1">('SUBSCRIBER BASE'!AL28*'COMMISSION ASSUMPTIONS'!$D85)*('COMMISSION ASSUMPTIONS'!$D36)</f>
        <v>0</v>
      </c>
      <c r="AL60" s="476">
        <f ca="1">('SUBSCRIBER BASE'!AM28*'COMMISSION ASSUMPTIONS'!$D85)*('COMMISSION ASSUMPTIONS'!$D36)</f>
        <v>0</v>
      </c>
      <c r="AM60" s="476">
        <f ca="1">('SUBSCRIBER BASE'!AN28*'COMMISSION ASSUMPTIONS'!$D85)*('COMMISSION ASSUMPTIONS'!$D36)</f>
        <v>0</v>
      </c>
      <c r="AN60" s="476">
        <f ca="1">('SUBSCRIBER BASE'!AO28*'COMMISSION ASSUMPTIONS'!$D85)*('COMMISSION ASSUMPTIONS'!$D36)</f>
        <v>0</v>
      </c>
      <c r="AO60" s="476">
        <f ca="1">('SUBSCRIBER BASE'!AP28*'COMMISSION ASSUMPTIONS'!$D85)*('COMMISSION ASSUMPTIONS'!$D36)</f>
        <v>0</v>
      </c>
      <c r="AP60" s="476">
        <f ca="1">('SUBSCRIBER BASE'!AQ28*'COMMISSION ASSUMPTIONS'!$D85)*('COMMISSION ASSUMPTIONS'!$D36)</f>
        <v>0</v>
      </c>
      <c r="AQ60" s="476">
        <f ca="1">('SUBSCRIBER BASE'!AR28*'COMMISSION ASSUMPTIONS'!$D85)*('COMMISSION ASSUMPTIONS'!$D36)</f>
        <v>0</v>
      </c>
      <c r="AR60" s="476">
        <f ca="1">('SUBSCRIBER BASE'!AS28*'COMMISSION ASSUMPTIONS'!$D85)*('COMMISSION ASSUMPTIONS'!$D36)</f>
        <v>0</v>
      </c>
      <c r="AS60" s="476">
        <f ca="1">('SUBSCRIBER BASE'!AT28*'COMMISSION ASSUMPTIONS'!$D85)*('COMMISSION ASSUMPTIONS'!$D36)</f>
        <v>0</v>
      </c>
      <c r="AT60" s="476">
        <f ca="1">('SUBSCRIBER BASE'!AU28*'COMMISSION ASSUMPTIONS'!$D85)*('COMMISSION ASSUMPTIONS'!$D36)</f>
        <v>0</v>
      </c>
      <c r="AU60" s="476">
        <f ca="1">('SUBSCRIBER BASE'!AV28*'COMMISSION ASSUMPTIONS'!$D85)*('COMMISSION ASSUMPTIONS'!$D36)</f>
        <v>0</v>
      </c>
      <c r="AV60" s="476">
        <f ca="1">('SUBSCRIBER BASE'!AW28*'COMMISSION ASSUMPTIONS'!$D85)*('COMMISSION ASSUMPTIONS'!$D36)</f>
        <v>0</v>
      </c>
      <c r="AW60" s="476">
        <f ca="1">('SUBSCRIBER BASE'!AX28*'COMMISSION ASSUMPTIONS'!$D85)*('COMMISSION ASSUMPTIONS'!$D36)</f>
        <v>0</v>
      </c>
      <c r="AX60" s="476">
        <f ca="1">('SUBSCRIBER BASE'!AY28*'COMMISSION ASSUMPTIONS'!$D85)*('COMMISSION ASSUMPTIONS'!$D36)</f>
        <v>0</v>
      </c>
      <c r="AY60" s="476">
        <f ca="1">('SUBSCRIBER BASE'!AZ28*'COMMISSION ASSUMPTIONS'!$D85)*('COMMISSION ASSUMPTIONS'!$D36)</f>
        <v>0</v>
      </c>
      <c r="AZ60" s="476">
        <f ca="1">('SUBSCRIBER BASE'!BA28*'COMMISSION ASSUMPTIONS'!$D85)*('COMMISSION ASSUMPTIONS'!$D36)</f>
        <v>0</v>
      </c>
      <c r="BA60" s="476">
        <f ca="1">('SUBSCRIBER BASE'!BB28*'COMMISSION ASSUMPTIONS'!$D85)*('COMMISSION ASSUMPTIONS'!$D36)</f>
        <v>0</v>
      </c>
      <c r="BB60" s="476">
        <f ca="1">('SUBSCRIBER BASE'!BC28*'COMMISSION ASSUMPTIONS'!$D85)*('COMMISSION ASSUMPTIONS'!$D36)</f>
        <v>0</v>
      </c>
      <c r="BC60" s="476">
        <f ca="1">('SUBSCRIBER BASE'!BD28*'COMMISSION ASSUMPTIONS'!$D85)*('COMMISSION ASSUMPTIONS'!$D36)</f>
        <v>0</v>
      </c>
      <c r="BD60" s="476">
        <f ca="1">('SUBSCRIBER BASE'!BE28*'COMMISSION ASSUMPTIONS'!$D85)*('COMMISSION ASSUMPTIONS'!$D36)</f>
        <v>0</v>
      </c>
      <c r="BE60" s="476">
        <f ca="1">('SUBSCRIBER BASE'!BF28*'COMMISSION ASSUMPTIONS'!$D85)*('COMMISSION ASSUMPTIONS'!$D36)</f>
        <v>0</v>
      </c>
      <c r="BF60" s="476">
        <f ca="1">('SUBSCRIBER BASE'!BG28*'COMMISSION ASSUMPTIONS'!$D85)*('COMMISSION ASSUMPTIONS'!$D36)</f>
        <v>0</v>
      </c>
      <c r="BG60" s="476">
        <f ca="1">('SUBSCRIBER BASE'!BH28*'COMMISSION ASSUMPTIONS'!$D85)*('COMMISSION ASSUMPTIONS'!$D36)</f>
        <v>0</v>
      </c>
      <c r="BH60" s="476">
        <f ca="1">('SUBSCRIBER BASE'!BI28*'COMMISSION ASSUMPTIONS'!$D85)*('COMMISSION ASSUMPTIONS'!$D36)</f>
        <v>0</v>
      </c>
      <c r="BI60" s="476">
        <f ca="1">('SUBSCRIBER BASE'!BJ28*'COMMISSION ASSUMPTIONS'!$D85)*('COMMISSION ASSUMPTIONS'!$D36)</f>
        <v>0</v>
      </c>
      <c r="BJ60" s="476">
        <f ca="1">('SUBSCRIBER BASE'!BK28*'COMMISSION ASSUMPTIONS'!$D85)*('COMMISSION ASSUMPTIONS'!$D36)</f>
        <v>0</v>
      </c>
      <c r="BK60" s="476">
        <f ca="1">('SUBSCRIBER BASE'!BL28*'COMMISSION ASSUMPTIONS'!$D85)*('COMMISSION ASSUMPTIONS'!$D36)</f>
        <v>0</v>
      </c>
      <c r="BL60" s="476">
        <f ca="1">('SUBSCRIBER BASE'!BM28*'COMMISSION ASSUMPTIONS'!$D85)*('COMMISSION ASSUMPTIONS'!$D36)</f>
        <v>0</v>
      </c>
      <c r="BM60" s="476">
        <f ca="1">('SUBSCRIBER BASE'!BN28*'COMMISSION ASSUMPTIONS'!$D85)*('COMMISSION ASSUMPTIONS'!$D36)</f>
        <v>0</v>
      </c>
      <c r="BN60" s="476">
        <f ca="1">('SUBSCRIBER BASE'!BO28*'COMMISSION ASSUMPTIONS'!$D85)*('COMMISSION ASSUMPTIONS'!$D36)</f>
        <v>0</v>
      </c>
      <c r="BO60" s="476">
        <f ca="1">('SUBSCRIBER BASE'!BP28*'COMMISSION ASSUMPTIONS'!$D85)*('COMMISSION ASSUMPTIONS'!$D36)</f>
        <v>0</v>
      </c>
      <c r="BP60" s="476">
        <f ca="1">('SUBSCRIBER BASE'!BQ28*'COMMISSION ASSUMPTIONS'!$D85)*('COMMISSION ASSUMPTIONS'!$D36)</f>
        <v>0</v>
      </c>
      <c r="BQ60" s="476">
        <f ca="1">('SUBSCRIBER BASE'!BR28*'COMMISSION ASSUMPTIONS'!$D85)*('COMMISSION ASSUMPTIONS'!$D36)</f>
        <v>0</v>
      </c>
      <c r="BR60" s="476">
        <f ca="1">('SUBSCRIBER BASE'!BS28*'COMMISSION ASSUMPTIONS'!$D85)*('COMMISSION ASSUMPTIONS'!$D36)</f>
        <v>0</v>
      </c>
    </row>
    <row r="61" spans="2:70" ht="24" customHeight="1" outlineLevel="1">
      <c r="B61" s="313" t="str">
        <f t="shared" ref="B61:B65" si="16">B48</f>
        <v>MVLP5</v>
      </c>
      <c r="C61" s="476">
        <f>('SUBSCRIBER BASE'!C29*'COMMISSION ASSUMPTIONS'!$D86)*('COMMISSION ASSUMPTIONS'!$D37)</f>
        <v>0</v>
      </c>
      <c r="D61" s="476">
        <f>('SUBSCRIBER BASE'!D29*'COMMISSION ASSUMPTIONS'!$D86)*('COMMISSION ASSUMPTIONS'!$D37)</f>
        <v>0</v>
      </c>
      <c r="E61" s="476">
        <f>('SUBSCRIBER BASE'!E29*'COMMISSION ASSUMPTIONS'!$D86)*('COMMISSION ASSUMPTIONS'!$D37)</f>
        <v>0</v>
      </c>
      <c r="F61" s="476">
        <f>('SUBSCRIBER BASE'!F29*'COMMISSION ASSUMPTIONS'!$D86)*('COMMISSION ASSUMPTIONS'!$D37)</f>
        <v>0</v>
      </c>
      <c r="G61" s="476">
        <f>('SUBSCRIBER BASE'!G29*'COMMISSION ASSUMPTIONS'!$D86)*('COMMISSION ASSUMPTIONS'!$D37)</f>
        <v>0</v>
      </c>
      <c r="H61" s="476">
        <f>('SUBSCRIBER BASE'!H29*'COMMISSION ASSUMPTIONS'!$D86)*('COMMISSION ASSUMPTIONS'!$D37)</f>
        <v>0</v>
      </c>
      <c r="I61" s="476">
        <f>('SUBSCRIBER BASE'!I29*'COMMISSION ASSUMPTIONS'!$D86)*('COMMISSION ASSUMPTIONS'!$D37)</f>
        <v>0</v>
      </c>
      <c r="J61" s="476">
        <f>('SUBSCRIBER BASE'!J29*'COMMISSION ASSUMPTIONS'!$D86)*('COMMISSION ASSUMPTIONS'!$D37)</f>
        <v>0</v>
      </c>
      <c r="K61" s="476">
        <f ca="1">('SUBSCRIBER BASE'!L29*'COMMISSION ASSUMPTIONS'!$D86)*('COMMISSION ASSUMPTIONS'!$D37)</f>
        <v>0</v>
      </c>
      <c r="L61" s="476">
        <f ca="1">('SUBSCRIBER BASE'!M29*'COMMISSION ASSUMPTIONS'!$D86)*('COMMISSION ASSUMPTIONS'!$D37)</f>
        <v>0</v>
      </c>
      <c r="M61" s="476">
        <f ca="1">('SUBSCRIBER BASE'!N29*'COMMISSION ASSUMPTIONS'!$D86)*('COMMISSION ASSUMPTIONS'!$D37)</f>
        <v>0</v>
      </c>
      <c r="N61" s="476">
        <f ca="1">('SUBSCRIBER BASE'!O29*'COMMISSION ASSUMPTIONS'!$D86)*('COMMISSION ASSUMPTIONS'!$D37)</f>
        <v>0</v>
      </c>
      <c r="O61" s="476">
        <f ca="1">('SUBSCRIBER BASE'!P29*'COMMISSION ASSUMPTIONS'!$D86)*('COMMISSION ASSUMPTIONS'!$D37)</f>
        <v>0</v>
      </c>
      <c r="P61" s="476">
        <f ca="1">('SUBSCRIBER BASE'!Q29*'COMMISSION ASSUMPTIONS'!$D86)*('COMMISSION ASSUMPTIONS'!$D37)</f>
        <v>0</v>
      </c>
      <c r="Q61" s="476">
        <f ca="1">('SUBSCRIBER BASE'!R29*'COMMISSION ASSUMPTIONS'!$D86)*('COMMISSION ASSUMPTIONS'!$D37)</f>
        <v>0</v>
      </c>
      <c r="R61" s="476">
        <f ca="1">('SUBSCRIBER BASE'!S29*'COMMISSION ASSUMPTIONS'!$D86)*('COMMISSION ASSUMPTIONS'!$D37)</f>
        <v>0</v>
      </c>
      <c r="S61" s="476">
        <f ca="1">('SUBSCRIBER BASE'!T29*'COMMISSION ASSUMPTIONS'!$D86)*('COMMISSION ASSUMPTIONS'!$D37)</f>
        <v>0</v>
      </c>
      <c r="T61" s="476">
        <f ca="1">('SUBSCRIBER BASE'!U29*'COMMISSION ASSUMPTIONS'!$D86)*('COMMISSION ASSUMPTIONS'!$D37)</f>
        <v>0</v>
      </c>
      <c r="U61" s="476">
        <f ca="1">('SUBSCRIBER BASE'!V29*'COMMISSION ASSUMPTIONS'!$D86)*('COMMISSION ASSUMPTIONS'!$D37)</f>
        <v>0</v>
      </c>
      <c r="V61" s="476">
        <f ca="1">('SUBSCRIBER BASE'!W29*'COMMISSION ASSUMPTIONS'!$D86)*('COMMISSION ASSUMPTIONS'!$D37)</f>
        <v>0</v>
      </c>
      <c r="W61" s="476">
        <f ca="1">('SUBSCRIBER BASE'!X29*'COMMISSION ASSUMPTIONS'!$D86)*('COMMISSION ASSUMPTIONS'!$D37)</f>
        <v>0</v>
      </c>
      <c r="X61" s="476">
        <f ca="1">('SUBSCRIBER BASE'!Y29*'COMMISSION ASSUMPTIONS'!$D86)*('COMMISSION ASSUMPTIONS'!$D37)</f>
        <v>0</v>
      </c>
      <c r="Y61" s="476">
        <f ca="1">('SUBSCRIBER BASE'!Z29*'COMMISSION ASSUMPTIONS'!$D86)*('COMMISSION ASSUMPTIONS'!$D37)</f>
        <v>0</v>
      </c>
      <c r="Z61" s="476">
        <f ca="1">('SUBSCRIBER BASE'!AA29*'COMMISSION ASSUMPTIONS'!$D86)*('COMMISSION ASSUMPTIONS'!$D37)</f>
        <v>0</v>
      </c>
      <c r="AA61" s="476">
        <f ca="1">('SUBSCRIBER BASE'!AB29*'COMMISSION ASSUMPTIONS'!$D86)*('COMMISSION ASSUMPTIONS'!$D37)</f>
        <v>0</v>
      </c>
      <c r="AB61" s="476">
        <f ca="1">('SUBSCRIBER BASE'!AC29*'COMMISSION ASSUMPTIONS'!$D86)*('COMMISSION ASSUMPTIONS'!$D37)</f>
        <v>0</v>
      </c>
      <c r="AC61" s="476">
        <f ca="1">('SUBSCRIBER BASE'!AD29*'COMMISSION ASSUMPTIONS'!$D86)*('COMMISSION ASSUMPTIONS'!$D37)</f>
        <v>0</v>
      </c>
      <c r="AD61" s="476">
        <f ca="1">('SUBSCRIBER BASE'!AE29*'COMMISSION ASSUMPTIONS'!$D86)*('COMMISSION ASSUMPTIONS'!$D37)</f>
        <v>0</v>
      </c>
      <c r="AE61" s="476">
        <f ca="1">('SUBSCRIBER BASE'!AF29*'COMMISSION ASSUMPTIONS'!$D86)*('COMMISSION ASSUMPTIONS'!$D37)</f>
        <v>0</v>
      </c>
      <c r="AF61" s="476">
        <f ca="1">('SUBSCRIBER BASE'!AG29*'COMMISSION ASSUMPTIONS'!$D86)*('COMMISSION ASSUMPTIONS'!$D37)</f>
        <v>0</v>
      </c>
      <c r="AG61" s="476">
        <f ca="1">('SUBSCRIBER BASE'!AH29*'COMMISSION ASSUMPTIONS'!$D86)*('COMMISSION ASSUMPTIONS'!$D37)</f>
        <v>0</v>
      </c>
      <c r="AH61" s="476">
        <f ca="1">('SUBSCRIBER BASE'!AI29*'COMMISSION ASSUMPTIONS'!$D86)*('COMMISSION ASSUMPTIONS'!$D37)</f>
        <v>0</v>
      </c>
      <c r="AI61" s="476">
        <f ca="1">('SUBSCRIBER BASE'!AJ29*'COMMISSION ASSUMPTIONS'!$D86)*('COMMISSION ASSUMPTIONS'!$D37)</f>
        <v>0</v>
      </c>
      <c r="AJ61" s="476">
        <f ca="1">('SUBSCRIBER BASE'!AK29*'COMMISSION ASSUMPTIONS'!$D86)*('COMMISSION ASSUMPTIONS'!$D37)</f>
        <v>0</v>
      </c>
      <c r="AK61" s="476">
        <f ca="1">('SUBSCRIBER BASE'!AL29*'COMMISSION ASSUMPTIONS'!$D86)*('COMMISSION ASSUMPTIONS'!$D37)</f>
        <v>0</v>
      </c>
      <c r="AL61" s="476">
        <f ca="1">('SUBSCRIBER BASE'!AM29*'COMMISSION ASSUMPTIONS'!$D86)*('COMMISSION ASSUMPTIONS'!$D37)</f>
        <v>0</v>
      </c>
      <c r="AM61" s="476">
        <f ca="1">('SUBSCRIBER BASE'!AN29*'COMMISSION ASSUMPTIONS'!$D86)*('COMMISSION ASSUMPTIONS'!$D37)</f>
        <v>0</v>
      </c>
      <c r="AN61" s="476">
        <f ca="1">('SUBSCRIBER BASE'!AO29*'COMMISSION ASSUMPTIONS'!$D86)*('COMMISSION ASSUMPTIONS'!$D37)</f>
        <v>0</v>
      </c>
      <c r="AO61" s="476">
        <f ca="1">('SUBSCRIBER BASE'!AP29*'COMMISSION ASSUMPTIONS'!$D86)*('COMMISSION ASSUMPTIONS'!$D37)</f>
        <v>0</v>
      </c>
      <c r="AP61" s="476">
        <f ca="1">('SUBSCRIBER BASE'!AQ29*'COMMISSION ASSUMPTIONS'!$D86)*('COMMISSION ASSUMPTIONS'!$D37)</f>
        <v>0</v>
      </c>
      <c r="AQ61" s="476">
        <f ca="1">('SUBSCRIBER BASE'!AR29*'COMMISSION ASSUMPTIONS'!$D86)*('COMMISSION ASSUMPTIONS'!$D37)</f>
        <v>0</v>
      </c>
      <c r="AR61" s="476">
        <f ca="1">('SUBSCRIBER BASE'!AS29*'COMMISSION ASSUMPTIONS'!$D86)*('COMMISSION ASSUMPTIONS'!$D37)</f>
        <v>0</v>
      </c>
      <c r="AS61" s="476">
        <f ca="1">('SUBSCRIBER BASE'!AT29*'COMMISSION ASSUMPTIONS'!$D86)*('COMMISSION ASSUMPTIONS'!$D37)</f>
        <v>0</v>
      </c>
      <c r="AT61" s="476">
        <f ca="1">('SUBSCRIBER BASE'!AU29*'COMMISSION ASSUMPTIONS'!$D86)*('COMMISSION ASSUMPTIONS'!$D37)</f>
        <v>0</v>
      </c>
      <c r="AU61" s="476">
        <f ca="1">('SUBSCRIBER BASE'!AV29*'COMMISSION ASSUMPTIONS'!$D86)*('COMMISSION ASSUMPTIONS'!$D37)</f>
        <v>0</v>
      </c>
      <c r="AV61" s="476">
        <f ca="1">('SUBSCRIBER BASE'!AW29*'COMMISSION ASSUMPTIONS'!$D86)*('COMMISSION ASSUMPTIONS'!$D37)</f>
        <v>0</v>
      </c>
      <c r="AW61" s="476">
        <f ca="1">('SUBSCRIBER BASE'!AX29*'COMMISSION ASSUMPTIONS'!$D86)*('COMMISSION ASSUMPTIONS'!$D37)</f>
        <v>0</v>
      </c>
      <c r="AX61" s="476">
        <f ca="1">('SUBSCRIBER BASE'!AY29*'COMMISSION ASSUMPTIONS'!$D86)*('COMMISSION ASSUMPTIONS'!$D37)</f>
        <v>0</v>
      </c>
      <c r="AY61" s="476">
        <f ca="1">('SUBSCRIBER BASE'!AZ29*'COMMISSION ASSUMPTIONS'!$D86)*('COMMISSION ASSUMPTIONS'!$D37)</f>
        <v>0</v>
      </c>
      <c r="AZ61" s="476">
        <f ca="1">('SUBSCRIBER BASE'!BA29*'COMMISSION ASSUMPTIONS'!$D86)*('COMMISSION ASSUMPTIONS'!$D37)</f>
        <v>0</v>
      </c>
      <c r="BA61" s="476">
        <f ca="1">('SUBSCRIBER BASE'!BB29*'COMMISSION ASSUMPTIONS'!$D86)*('COMMISSION ASSUMPTIONS'!$D37)</f>
        <v>0</v>
      </c>
      <c r="BB61" s="476">
        <f ca="1">('SUBSCRIBER BASE'!BC29*'COMMISSION ASSUMPTIONS'!$D86)*('COMMISSION ASSUMPTIONS'!$D37)</f>
        <v>0</v>
      </c>
      <c r="BC61" s="476">
        <f ca="1">('SUBSCRIBER BASE'!BD29*'COMMISSION ASSUMPTIONS'!$D86)*('COMMISSION ASSUMPTIONS'!$D37)</f>
        <v>0</v>
      </c>
      <c r="BD61" s="476">
        <f ca="1">('SUBSCRIBER BASE'!BE29*'COMMISSION ASSUMPTIONS'!$D86)*('COMMISSION ASSUMPTIONS'!$D37)</f>
        <v>0</v>
      </c>
      <c r="BE61" s="476">
        <f ca="1">('SUBSCRIBER BASE'!BF29*'COMMISSION ASSUMPTIONS'!$D86)*('COMMISSION ASSUMPTIONS'!$D37)</f>
        <v>0</v>
      </c>
      <c r="BF61" s="476">
        <f ca="1">('SUBSCRIBER BASE'!BG29*'COMMISSION ASSUMPTIONS'!$D86)*('COMMISSION ASSUMPTIONS'!$D37)</f>
        <v>0</v>
      </c>
      <c r="BG61" s="476">
        <f ca="1">('SUBSCRIBER BASE'!BH29*'COMMISSION ASSUMPTIONS'!$D86)*('COMMISSION ASSUMPTIONS'!$D37)</f>
        <v>0</v>
      </c>
      <c r="BH61" s="476">
        <f ca="1">('SUBSCRIBER BASE'!BI29*'COMMISSION ASSUMPTIONS'!$D86)*('COMMISSION ASSUMPTIONS'!$D37)</f>
        <v>0</v>
      </c>
      <c r="BI61" s="476">
        <f ca="1">('SUBSCRIBER BASE'!BJ29*'COMMISSION ASSUMPTIONS'!$D86)*('COMMISSION ASSUMPTIONS'!$D37)</f>
        <v>0</v>
      </c>
      <c r="BJ61" s="476">
        <f ca="1">('SUBSCRIBER BASE'!BK29*'COMMISSION ASSUMPTIONS'!$D86)*('COMMISSION ASSUMPTIONS'!$D37)</f>
        <v>0</v>
      </c>
      <c r="BK61" s="476">
        <f ca="1">('SUBSCRIBER BASE'!BL29*'COMMISSION ASSUMPTIONS'!$D86)*('COMMISSION ASSUMPTIONS'!$D37)</f>
        <v>0</v>
      </c>
      <c r="BL61" s="476">
        <f ca="1">('SUBSCRIBER BASE'!BM29*'COMMISSION ASSUMPTIONS'!$D86)*('COMMISSION ASSUMPTIONS'!$D37)</f>
        <v>0</v>
      </c>
      <c r="BM61" s="476">
        <f ca="1">('SUBSCRIBER BASE'!BN29*'COMMISSION ASSUMPTIONS'!$D86)*('COMMISSION ASSUMPTIONS'!$D37)</f>
        <v>0</v>
      </c>
      <c r="BN61" s="476">
        <f ca="1">('SUBSCRIBER BASE'!BO29*'COMMISSION ASSUMPTIONS'!$D86)*('COMMISSION ASSUMPTIONS'!$D37)</f>
        <v>0</v>
      </c>
      <c r="BO61" s="476">
        <f ca="1">('SUBSCRIBER BASE'!BP29*'COMMISSION ASSUMPTIONS'!$D86)*('COMMISSION ASSUMPTIONS'!$D37)</f>
        <v>0</v>
      </c>
      <c r="BP61" s="476">
        <f ca="1">('SUBSCRIBER BASE'!BQ29*'COMMISSION ASSUMPTIONS'!$D86)*('COMMISSION ASSUMPTIONS'!$D37)</f>
        <v>0</v>
      </c>
      <c r="BQ61" s="476">
        <f ca="1">('SUBSCRIBER BASE'!BR29*'COMMISSION ASSUMPTIONS'!$D86)*('COMMISSION ASSUMPTIONS'!$D37)</f>
        <v>0</v>
      </c>
      <c r="BR61" s="476">
        <f ca="1">('SUBSCRIBER BASE'!BS29*'COMMISSION ASSUMPTIONS'!$D86)*('COMMISSION ASSUMPTIONS'!$D37)</f>
        <v>0</v>
      </c>
    </row>
    <row r="62" spans="2:70" ht="24" customHeight="1" outlineLevel="1">
      <c r="B62" s="313" t="str">
        <f t="shared" si="16"/>
        <v>MVLP6</v>
      </c>
      <c r="C62" s="476">
        <f>('SUBSCRIBER BASE'!C30*'COMMISSION ASSUMPTIONS'!$D87)*('COMMISSION ASSUMPTIONS'!$D38)</f>
        <v>0</v>
      </c>
      <c r="D62" s="476">
        <f>('SUBSCRIBER BASE'!D30*'COMMISSION ASSUMPTIONS'!$D87)*('COMMISSION ASSUMPTIONS'!$D38)</f>
        <v>0</v>
      </c>
      <c r="E62" s="476">
        <f>('SUBSCRIBER BASE'!E30*'COMMISSION ASSUMPTIONS'!$D87)*('COMMISSION ASSUMPTIONS'!$D38)</f>
        <v>0</v>
      </c>
      <c r="F62" s="476">
        <f>('SUBSCRIBER BASE'!F30*'COMMISSION ASSUMPTIONS'!$D87)*('COMMISSION ASSUMPTIONS'!$D38)</f>
        <v>0</v>
      </c>
      <c r="G62" s="476">
        <f>('SUBSCRIBER BASE'!G30*'COMMISSION ASSUMPTIONS'!$D87)*('COMMISSION ASSUMPTIONS'!$D38)</f>
        <v>0</v>
      </c>
      <c r="H62" s="476">
        <f>('SUBSCRIBER BASE'!H30*'COMMISSION ASSUMPTIONS'!$D87)*('COMMISSION ASSUMPTIONS'!$D38)</f>
        <v>0</v>
      </c>
      <c r="I62" s="476">
        <f>('SUBSCRIBER BASE'!I30*'COMMISSION ASSUMPTIONS'!$D87)*('COMMISSION ASSUMPTIONS'!$D38)</f>
        <v>0</v>
      </c>
      <c r="J62" s="476">
        <f>('SUBSCRIBER BASE'!J30*'COMMISSION ASSUMPTIONS'!$D87)*('COMMISSION ASSUMPTIONS'!$D38)</f>
        <v>0</v>
      </c>
      <c r="K62" s="476">
        <f ca="1">('SUBSCRIBER BASE'!L30*'COMMISSION ASSUMPTIONS'!$D87)*('COMMISSION ASSUMPTIONS'!$D38)</f>
        <v>0</v>
      </c>
      <c r="L62" s="476">
        <f ca="1">('SUBSCRIBER BASE'!M30*'COMMISSION ASSUMPTIONS'!$D87)*('COMMISSION ASSUMPTIONS'!$D38)</f>
        <v>0</v>
      </c>
      <c r="M62" s="476">
        <f ca="1">('SUBSCRIBER BASE'!N30*'COMMISSION ASSUMPTIONS'!$D87)*('COMMISSION ASSUMPTIONS'!$D38)</f>
        <v>0</v>
      </c>
      <c r="N62" s="476">
        <f ca="1">('SUBSCRIBER BASE'!O30*'COMMISSION ASSUMPTIONS'!$D87)*('COMMISSION ASSUMPTIONS'!$D38)</f>
        <v>0</v>
      </c>
      <c r="O62" s="476">
        <f ca="1">('SUBSCRIBER BASE'!P30*'COMMISSION ASSUMPTIONS'!$D87)*('COMMISSION ASSUMPTIONS'!$D38)</f>
        <v>0</v>
      </c>
      <c r="P62" s="476">
        <f ca="1">('SUBSCRIBER BASE'!Q30*'COMMISSION ASSUMPTIONS'!$D87)*('COMMISSION ASSUMPTIONS'!$D38)</f>
        <v>0</v>
      </c>
      <c r="Q62" s="476">
        <f ca="1">('SUBSCRIBER BASE'!R30*'COMMISSION ASSUMPTIONS'!$D87)*('COMMISSION ASSUMPTIONS'!$D38)</f>
        <v>0</v>
      </c>
      <c r="R62" s="476">
        <f ca="1">('SUBSCRIBER BASE'!S30*'COMMISSION ASSUMPTIONS'!$D87)*('COMMISSION ASSUMPTIONS'!$D38)</f>
        <v>0</v>
      </c>
      <c r="S62" s="476">
        <f ca="1">('SUBSCRIBER BASE'!T30*'COMMISSION ASSUMPTIONS'!$D87)*('COMMISSION ASSUMPTIONS'!$D38)</f>
        <v>0</v>
      </c>
      <c r="T62" s="476">
        <f ca="1">('SUBSCRIBER BASE'!U30*'COMMISSION ASSUMPTIONS'!$D87)*('COMMISSION ASSUMPTIONS'!$D38)</f>
        <v>0</v>
      </c>
      <c r="U62" s="476">
        <f ca="1">('SUBSCRIBER BASE'!V30*'COMMISSION ASSUMPTIONS'!$D87)*('COMMISSION ASSUMPTIONS'!$D38)</f>
        <v>0</v>
      </c>
      <c r="V62" s="476">
        <f ca="1">('SUBSCRIBER BASE'!W30*'COMMISSION ASSUMPTIONS'!$D87)*('COMMISSION ASSUMPTIONS'!$D38)</f>
        <v>0</v>
      </c>
      <c r="W62" s="476">
        <f ca="1">('SUBSCRIBER BASE'!X30*'COMMISSION ASSUMPTIONS'!$D87)*('COMMISSION ASSUMPTIONS'!$D38)</f>
        <v>0</v>
      </c>
      <c r="X62" s="476">
        <f ca="1">('SUBSCRIBER BASE'!Y30*'COMMISSION ASSUMPTIONS'!$D87)*('COMMISSION ASSUMPTIONS'!$D38)</f>
        <v>0</v>
      </c>
      <c r="Y62" s="476">
        <f ca="1">('SUBSCRIBER BASE'!Z30*'COMMISSION ASSUMPTIONS'!$D87)*('COMMISSION ASSUMPTIONS'!$D38)</f>
        <v>0</v>
      </c>
      <c r="Z62" s="476">
        <f ca="1">('SUBSCRIBER BASE'!AA30*'COMMISSION ASSUMPTIONS'!$D87)*('COMMISSION ASSUMPTIONS'!$D38)</f>
        <v>0</v>
      </c>
      <c r="AA62" s="476">
        <f ca="1">('SUBSCRIBER BASE'!AB30*'COMMISSION ASSUMPTIONS'!$D87)*('COMMISSION ASSUMPTIONS'!$D38)</f>
        <v>0</v>
      </c>
      <c r="AB62" s="476">
        <f ca="1">('SUBSCRIBER BASE'!AC30*'COMMISSION ASSUMPTIONS'!$D87)*('COMMISSION ASSUMPTIONS'!$D38)</f>
        <v>0</v>
      </c>
      <c r="AC62" s="476">
        <f ca="1">('SUBSCRIBER BASE'!AD30*'COMMISSION ASSUMPTIONS'!$D87)*('COMMISSION ASSUMPTIONS'!$D38)</f>
        <v>0</v>
      </c>
      <c r="AD62" s="476">
        <f ca="1">('SUBSCRIBER BASE'!AE30*'COMMISSION ASSUMPTIONS'!$D87)*('COMMISSION ASSUMPTIONS'!$D38)</f>
        <v>0</v>
      </c>
      <c r="AE62" s="476">
        <f ca="1">('SUBSCRIBER BASE'!AF30*'COMMISSION ASSUMPTIONS'!$D87)*('COMMISSION ASSUMPTIONS'!$D38)</f>
        <v>0</v>
      </c>
      <c r="AF62" s="476">
        <f ca="1">('SUBSCRIBER BASE'!AG30*'COMMISSION ASSUMPTIONS'!$D87)*('COMMISSION ASSUMPTIONS'!$D38)</f>
        <v>0</v>
      </c>
      <c r="AG62" s="476">
        <f ca="1">('SUBSCRIBER BASE'!AH30*'COMMISSION ASSUMPTIONS'!$D87)*('COMMISSION ASSUMPTIONS'!$D38)</f>
        <v>0</v>
      </c>
      <c r="AH62" s="476">
        <f ca="1">('SUBSCRIBER BASE'!AI30*'COMMISSION ASSUMPTIONS'!$D87)*('COMMISSION ASSUMPTIONS'!$D38)</f>
        <v>0</v>
      </c>
      <c r="AI62" s="476">
        <f ca="1">('SUBSCRIBER BASE'!AJ30*'COMMISSION ASSUMPTIONS'!$D87)*('COMMISSION ASSUMPTIONS'!$D38)</f>
        <v>0</v>
      </c>
      <c r="AJ62" s="476">
        <f ca="1">('SUBSCRIBER BASE'!AK30*'COMMISSION ASSUMPTIONS'!$D87)*('COMMISSION ASSUMPTIONS'!$D38)</f>
        <v>0</v>
      </c>
      <c r="AK62" s="476">
        <f ca="1">('SUBSCRIBER BASE'!AL30*'COMMISSION ASSUMPTIONS'!$D87)*('COMMISSION ASSUMPTIONS'!$D38)</f>
        <v>0</v>
      </c>
      <c r="AL62" s="476">
        <f ca="1">('SUBSCRIBER BASE'!AM30*'COMMISSION ASSUMPTIONS'!$D87)*('COMMISSION ASSUMPTIONS'!$D38)</f>
        <v>0</v>
      </c>
      <c r="AM62" s="476">
        <f ca="1">('SUBSCRIBER BASE'!AN30*'COMMISSION ASSUMPTIONS'!$D87)*('COMMISSION ASSUMPTIONS'!$D38)</f>
        <v>0</v>
      </c>
      <c r="AN62" s="476">
        <f ca="1">('SUBSCRIBER BASE'!AO30*'COMMISSION ASSUMPTIONS'!$D87)*('COMMISSION ASSUMPTIONS'!$D38)</f>
        <v>0</v>
      </c>
      <c r="AO62" s="476">
        <f ca="1">('SUBSCRIBER BASE'!AP30*'COMMISSION ASSUMPTIONS'!$D87)*('COMMISSION ASSUMPTIONS'!$D38)</f>
        <v>0</v>
      </c>
      <c r="AP62" s="476">
        <f ca="1">('SUBSCRIBER BASE'!AQ30*'COMMISSION ASSUMPTIONS'!$D87)*('COMMISSION ASSUMPTIONS'!$D38)</f>
        <v>0</v>
      </c>
      <c r="AQ62" s="476">
        <f ca="1">('SUBSCRIBER BASE'!AR30*'COMMISSION ASSUMPTIONS'!$D87)*('COMMISSION ASSUMPTIONS'!$D38)</f>
        <v>0</v>
      </c>
      <c r="AR62" s="476">
        <f ca="1">('SUBSCRIBER BASE'!AS30*'COMMISSION ASSUMPTIONS'!$D87)*('COMMISSION ASSUMPTIONS'!$D38)</f>
        <v>0</v>
      </c>
      <c r="AS62" s="476">
        <f ca="1">('SUBSCRIBER BASE'!AT30*'COMMISSION ASSUMPTIONS'!$D87)*('COMMISSION ASSUMPTIONS'!$D38)</f>
        <v>0</v>
      </c>
      <c r="AT62" s="476">
        <f ca="1">('SUBSCRIBER BASE'!AU30*'COMMISSION ASSUMPTIONS'!$D87)*('COMMISSION ASSUMPTIONS'!$D38)</f>
        <v>0</v>
      </c>
      <c r="AU62" s="476">
        <f ca="1">('SUBSCRIBER BASE'!AV30*'COMMISSION ASSUMPTIONS'!$D87)*('COMMISSION ASSUMPTIONS'!$D38)</f>
        <v>0</v>
      </c>
      <c r="AV62" s="476">
        <f ca="1">('SUBSCRIBER BASE'!AW30*'COMMISSION ASSUMPTIONS'!$D87)*('COMMISSION ASSUMPTIONS'!$D38)</f>
        <v>0</v>
      </c>
      <c r="AW62" s="476">
        <f ca="1">('SUBSCRIBER BASE'!AX30*'COMMISSION ASSUMPTIONS'!$D87)*('COMMISSION ASSUMPTIONS'!$D38)</f>
        <v>0</v>
      </c>
      <c r="AX62" s="476">
        <f ca="1">('SUBSCRIBER BASE'!AY30*'COMMISSION ASSUMPTIONS'!$D87)*('COMMISSION ASSUMPTIONS'!$D38)</f>
        <v>0</v>
      </c>
      <c r="AY62" s="476">
        <f ca="1">('SUBSCRIBER BASE'!AZ30*'COMMISSION ASSUMPTIONS'!$D87)*('COMMISSION ASSUMPTIONS'!$D38)</f>
        <v>0</v>
      </c>
      <c r="AZ62" s="476">
        <f ca="1">('SUBSCRIBER BASE'!BA30*'COMMISSION ASSUMPTIONS'!$D87)*('COMMISSION ASSUMPTIONS'!$D38)</f>
        <v>0</v>
      </c>
      <c r="BA62" s="476">
        <f ca="1">('SUBSCRIBER BASE'!BB30*'COMMISSION ASSUMPTIONS'!$D87)*('COMMISSION ASSUMPTIONS'!$D38)</f>
        <v>0</v>
      </c>
      <c r="BB62" s="476">
        <f ca="1">('SUBSCRIBER BASE'!BC30*'COMMISSION ASSUMPTIONS'!$D87)*('COMMISSION ASSUMPTIONS'!$D38)</f>
        <v>0</v>
      </c>
      <c r="BC62" s="476">
        <f ca="1">('SUBSCRIBER BASE'!BD30*'COMMISSION ASSUMPTIONS'!$D87)*('COMMISSION ASSUMPTIONS'!$D38)</f>
        <v>0</v>
      </c>
      <c r="BD62" s="476">
        <f ca="1">('SUBSCRIBER BASE'!BE30*'COMMISSION ASSUMPTIONS'!$D87)*('COMMISSION ASSUMPTIONS'!$D38)</f>
        <v>0</v>
      </c>
      <c r="BE62" s="476">
        <f ca="1">('SUBSCRIBER BASE'!BF30*'COMMISSION ASSUMPTIONS'!$D87)*('COMMISSION ASSUMPTIONS'!$D38)</f>
        <v>0</v>
      </c>
      <c r="BF62" s="476">
        <f ca="1">('SUBSCRIBER BASE'!BG30*'COMMISSION ASSUMPTIONS'!$D87)*('COMMISSION ASSUMPTIONS'!$D38)</f>
        <v>0</v>
      </c>
      <c r="BG62" s="476">
        <f ca="1">('SUBSCRIBER BASE'!BH30*'COMMISSION ASSUMPTIONS'!$D87)*('COMMISSION ASSUMPTIONS'!$D38)</f>
        <v>0</v>
      </c>
      <c r="BH62" s="476">
        <f ca="1">('SUBSCRIBER BASE'!BI30*'COMMISSION ASSUMPTIONS'!$D87)*('COMMISSION ASSUMPTIONS'!$D38)</f>
        <v>0</v>
      </c>
      <c r="BI62" s="476">
        <f ca="1">('SUBSCRIBER BASE'!BJ30*'COMMISSION ASSUMPTIONS'!$D87)*('COMMISSION ASSUMPTIONS'!$D38)</f>
        <v>0</v>
      </c>
      <c r="BJ62" s="476">
        <f ca="1">('SUBSCRIBER BASE'!BK30*'COMMISSION ASSUMPTIONS'!$D87)*('COMMISSION ASSUMPTIONS'!$D38)</f>
        <v>0</v>
      </c>
      <c r="BK62" s="476">
        <f ca="1">('SUBSCRIBER BASE'!BL30*'COMMISSION ASSUMPTIONS'!$D87)*('COMMISSION ASSUMPTIONS'!$D38)</f>
        <v>0</v>
      </c>
      <c r="BL62" s="476">
        <f ca="1">('SUBSCRIBER BASE'!BM30*'COMMISSION ASSUMPTIONS'!$D87)*('COMMISSION ASSUMPTIONS'!$D38)</f>
        <v>0</v>
      </c>
      <c r="BM62" s="476">
        <f ca="1">('SUBSCRIBER BASE'!BN30*'COMMISSION ASSUMPTIONS'!$D87)*('COMMISSION ASSUMPTIONS'!$D38)</f>
        <v>0</v>
      </c>
      <c r="BN62" s="476">
        <f ca="1">('SUBSCRIBER BASE'!BO30*'COMMISSION ASSUMPTIONS'!$D87)*('COMMISSION ASSUMPTIONS'!$D38)</f>
        <v>0</v>
      </c>
      <c r="BO62" s="476">
        <f ca="1">('SUBSCRIBER BASE'!BP30*'COMMISSION ASSUMPTIONS'!$D87)*('COMMISSION ASSUMPTIONS'!$D38)</f>
        <v>0</v>
      </c>
      <c r="BP62" s="476">
        <f ca="1">('SUBSCRIBER BASE'!BQ30*'COMMISSION ASSUMPTIONS'!$D87)*('COMMISSION ASSUMPTIONS'!$D38)</f>
        <v>0</v>
      </c>
      <c r="BQ62" s="476">
        <f ca="1">('SUBSCRIBER BASE'!BR30*'COMMISSION ASSUMPTIONS'!$D87)*('COMMISSION ASSUMPTIONS'!$D38)</f>
        <v>0</v>
      </c>
      <c r="BR62" s="476">
        <f ca="1">('SUBSCRIBER BASE'!BS30*'COMMISSION ASSUMPTIONS'!$D87)*('COMMISSION ASSUMPTIONS'!$D38)</f>
        <v>0</v>
      </c>
    </row>
    <row r="63" spans="2:70" ht="24" customHeight="1" outlineLevel="1">
      <c r="B63" s="313" t="str">
        <f t="shared" si="16"/>
        <v>200 MB</v>
      </c>
      <c r="C63" s="476">
        <f>('SUBSCRIBER BASE'!C31*'COMMISSION ASSUMPTIONS'!$D88)*('COMMISSION ASSUMPTIONS'!$D39)</f>
        <v>0</v>
      </c>
      <c r="D63" s="476">
        <f>('SUBSCRIBER BASE'!D31*'COMMISSION ASSUMPTIONS'!$D88)*('COMMISSION ASSUMPTIONS'!$D39)</f>
        <v>0</v>
      </c>
      <c r="E63" s="476">
        <f>('SUBSCRIBER BASE'!E31*'COMMISSION ASSUMPTIONS'!$D88)*('COMMISSION ASSUMPTIONS'!$D39)</f>
        <v>0</v>
      </c>
      <c r="F63" s="476">
        <f>('SUBSCRIBER BASE'!F31*'COMMISSION ASSUMPTIONS'!$D88)*('COMMISSION ASSUMPTIONS'!$D39)</f>
        <v>0</v>
      </c>
      <c r="G63" s="476">
        <f>('SUBSCRIBER BASE'!G31*'COMMISSION ASSUMPTIONS'!$D88)*('COMMISSION ASSUMPTIONS'!$D39)</f>
        <v>0</v>
      </c>
      <c r="H63" s="476">
        <f>('SUBSCRIBER BASE'!H31*'COMMISSION ASSUMPTIONS'!$D88)*('COMMISSION ASSUMPTIONS'!$D39)</f>
        <v>0</v>
      </c>
      <c r="I63" s="476">
        <f>('SUBSCRIBER BASE'!I31*'COMMISSION ASSUMPTIONS'!$D88)*('COMMISSION ASSUMPTIONS'!$D39)</f>
        <v>0</v>
      </c>
      <c r="J63" s="476">
        <f>('SUBSCRIBER BASE'!J31*'COMMISSION ASSUMPTIONS'!$D88)*('COMMISSION ASSUMPTIONS'!$D39)</f>
        <v>0</v>
      </c>
      <c r="K63" s="476">
        <f ca="1">('SUBSCRIBER BASE'!L31*'COMMISSION ASSUMPTIONS'!$D88)*('COMMISSION ASSUMPTIONS'!$D39)</f>
        <v>0</v>
      </c>
      <c r="L63" s="476">
        <f ca="1">('SUBSCRIBER BASE'!M31*'COMMISSION ASSUMPTIONS'!$D88)*('COMMISSION ASSUMPTIONS'!$D39)</f>
        <v>0</v>
      </c>
      <c r="M63" s="476">
        <f ca="1">('SUBSCRIBER BASE'!N31*'COMMISSION ASSUMPTIONS'!$D88)*('COMMISSION ASSUMPTIONS'!$D39)</f>
        <v>0</v>
      </c>
      <c r="N63" s="476">
        <f ca="1">('SUBSCRIBER BASE'!O31*'COMMISSION ASSUMPTIONS'!$D88)*('COMMISSION ASSUMPTIONS'!$D39)</f>
        <v>0</v>
      </c>
      <c r="O63" s="476">
        <f ca="1">('SUBSCRIBER BASE'!P31*'COMMISSION ASSUMPTIONS'!$D88)*('COMMISSION ASSUMPTIONS'!$D39)</f>
        <v>0</v>
      </c>
      <c r="P63" s="476">
        <f ca="1">('SUBSCRIBER BASE'!Q31*'COMMISSION ASSUMPTIONS'!$D88)*('COMMISSION ASSUMPTIONS'!$D39)</f>
        <v>0</v>
      </c>
      <c r="Q63" s="476">
        <f ca="1">('SUBSCRIBER BASE'!R31*'COMMISSION ASSUMPTIONS'!$D88)*('COMMISSION ASSUMPTIONS'!$D39)</f>
        <v>0</v>
      </c>
      <c r="R63" s="476">
        <f ca="1">('SUBSCRIBER BASE'!S31*'COMMISSION ASSUMPTIONS'!$D88)*('COMMISSION ASSUMPTIONS'!$D39)</f>
        <v>0</v>
      </c>
      <c r="S63" s="476">
        <f ca="1">('SUBSCRIBER BASE'!T31*'COMMISSION ASSUMPTIONS'!$D88)*('COMMISSION ASSUMPTIONS'!$D39)</f>
        <v>0</v>
      </c>
      <c r="T63" s="476">
        <f ca="1">('SUBSCRIBER BASE'!U31*'COMMISSION ASSUMPTIONS'!$D88)*('COMMISSION ASSUMPTIONS'!$D39)</f>
        <v>0</v>
      </c>
      <c r="U63" s="476">
        <f ca="1">('SUBSCRIBER BASE'!V31*'COMMISSION ASSUMPTIONS'!$D88)*('COMMISSION ASSUMPTIONS'!$D39)</f>
        <v>0</v>
      </c>
      <c r="V63" s="476">
        <f ca="1">('SUBSCRIBER BASE'!W31*'COMMISSION ASSUMPTIONS'!$D88)*('COMMISSION ASSUMPTIONS'!$D39)</f>
        <v>0</v>
      </c>
      <c r="W63" s="476">
        <f ca="1">('SUBSCRIBER BASE'!X31*'COMMISSION ASSUMPTIONS'!$D88)*('COMMISSION ASSUMPTIONS'!$D39)</f>
        <v>0</v>
      </c>
      <c r="X63" s="476">
        <f ca="1">('SUBSCRIBER BASE'!Y31*'COMMISSION ASSUMPTIONS'!$D88)*('COMMISSION ASSUMPTIONS'!$D39)</f>
        <v>0</v>
      </c>
      <c r="Y63" s="476">
        <f ca="1">('SUBSCRIBER BASE'!Z31*'COMMISSION ASSUMPTIONS'!$D88)*('COMMISSION ASSUMPTIONS'!$D39)</f>
        <v>0</v>
      </c>
      <c r="Z63" s="476">
        <f ca="1">('SUBSCRIBER BASE'!AA31*'COMMISSION ASSUMPTIONS'!$D88)*('COMMISSION ASSUMPTIONS'!$D39)</f>
        <v>0</v>
      </c>
      <c r="AA63" s="476">
        <f ca="1">('SUBSCRIBER BASE'!AB31*'COMMISSION ASSUMPTIONS'!$D88)*('COMMISSION ASSUMPTIONS'!$D39)</f>
        <v>0</v>
      </c>
      <c r="AB63" s="476">
        <f ca="1">('SUBSCRIBER BASE'!AC31*'COMMISSION ASSUMPTIONS'!$D88)*('COMMISSION ASSUMPTIONS'!$D39)</f>
        <v>0</v>
      </c>
      <c r="AC63" s="476">
        <f ca="1">('SUBSCRIBER BASE'!AD31*'COMMISSION ASSUMPTIONS'!$D88)*('COMMISSION ASSUMPTIONS'!$D39)</f>
        <v>0</v>
      </c>
      <c r="AD63" s="476">
        <f ca="1">('SUBSCRIBER BASE'!AE31*'COMMISSION ASSUMPTIONS'!$D88)*('COMMISSION ASSUMPTIONS'!$D39)</f>
        <v>0</v>
      </c>
      <c r="AE63" s="476">
        <f ca="1">('SUBSCRIBER BASE'!AF31*'COMMISSION ASSUMPTIONS'!$D88)*('COMMISSION ASSUMPTIONS'!$D39)</f>
        <v>0</v>
      </c>
      <c r="AF63" s="476">
        <f ca="1">('SUBSCRIBER BASE'!AG31*'COMMISSION ASSUMPTIONS'!$D88)*('COMMISSION ASSUMPTIONS'!$D39)</f>
        <v>0</v>
      </c>
      <c r="AG63" s="476">
        <f ca="1">('SUBSCRIBER BASE'!AH31*'COMMISSION ASSUMPTIONS'!$D88)*('COMMISSION ASSUMPTIONS'!$D39)</f>
        <v>0</v>
      </c>
      <c r="AH63" s="476">
        <f ca="1">('SUBSCRIBER BASE'!AI31*'COMMISSION ASSUMPTIONS'!$D88)*('COMMISSION ASSUMPTIONS'!$D39)</f>
        <v>0</v>
      </c>
      <c r="AI63" s="476">
        <f ca="1">('SUBSCRIBER BASE'!AJ31*'COMMISSION ASSUMPTIONS'!$D88)*('COMMISSION ASSUMPTIONS'!$D39)</f>
        <v>0</v>
      </c>
      <c r="AJ63" s="476">
        <f ca="1">('SUBSCRIBER BASE'!AK31*'COMMISSION ASSUMPTIONS'!$D88)*('COMMISSION ASSUMPTIONS'!$D39)</f>
        <v>0</v>
      </c>
      <c r="AK63" s="476">
        <f ca="1">('SUBSCRIBER BASE'!AL31*'COMMISSION ASSUMPTIONS'!$D88)*('COMMISSION ASSUMPTIONS'!$D39)</f>
        <v>0</v>
      </c>
      <c r="AL63" s="476">
        <f ca="1">('SUBSCRIBER BASE'!AM31*'COMMISSION ASSUMPTIONS'!$D88)*('COMMISSION ASSUMPTIONS'!$D39)</f>
        <v>0</v>
      </c>
      <c r="AM63" s="476">
        <f ca="1">('SUBSCRIBER BASE'!AN31*'COMMISSION ASSUMPTIONS'!$D88)*('COMMISSION ASSUMPTIONS'!$D39)</f>
        <v>0</v>
      </c>
      <c r="AN63" s="476">
        <f ca="1">('SUBSCRIBER BASE'!AO31*'COMMISSION ASSUMPTIONS'!$D88)*('COMMISSION ASSUMPTIONS'!$D39)</f>
        <v>0</v>
      </c>
      <c r="AO63" s="476">
        <f ca="1">('SUBSCRIBER BASE'!AP31*'COMMISSION ASSUMPTIONS'!$D88)*('COMMISSION ASSUMPTIONS'!$D39)</f>
        <v>0</v>
      </c>
      <c r="AP63" s="476">
        <f ca="1">('SUBSCRIBER BASE'!AQ31*'COMMISSION ASSUMPTIONS'!$D88)*('COMMISSION ASSUMPTIONS'!$D39)</f>
        <v>0</v>
      </c>
      <c r="AQ63" s="476">
        <f ca="1">('SUBSCRIBER BASE'!AR31*'COMMISSION ASSUMPTIONS'!$D88)*('COMMISSION ASSUMPTIONS'!$D39)</f>
        <v>0</v>
      </c>
      <c r="AR63" s="476">
        <f ca="1">('SUBSCRIBER BASE'!AS31*'COMMISSION ASSUMPTIONS'!$D88)*('COMMISSION ASSUMPTIONS'!$D39)</f>
        <v>0</v>
      </c>
      <c r="AS63" s="476">
        <f ca="1">('SUBSCRIBER BASE'!AT31*'COMMISSION ASSUMPTIONS'!$D88)*('COMMISSION ASSUMPTIONS'!$D39)</f>
        <v>0</v>
      </c>
      <c r="AT63" s="476">
        <f ca="1">('SUBSCRIBER BASE'!AU31*'COMMISSION ASSUMPTIONS'!$D88)*('COMMISSION ASSUMPTIONS'!$D39)</f>
        <v>0</v>
      </c>
      <c r="AU63" s="476">
        <f ca="1">('SUBSCRIBER BASE'!AV31*'COMMISSION ASSUMPTIONS'!$D88)*('COMMISSION ASSUMPTIONS'!$D39)</f>
        <v>0</v>
      </c>
      <c r="AV63" s="476">
        <f ca="1">('SUBSCRIBER BASE'!AW31*'COMMISSION ASSUMPTIONS'!$D88)*('COMMISSION ASSUMPTIONS'!$D39)</f>
        <v>0</v>
      </c>
      <c r="AW63" s="476">
        <f ca="1">('SUBSCRIBER BASE'!AX31*'COMMISSION ASSUMPTIONS'!$D88)*('COMMISSION ASSUMPTIONS'!$D39)</f>
        <v>0</v>
      </c>
      <c r="AX63" s="476">
        <f ca="1">('SUBSCRIBER BASE'!AY31*'COMMISSION ASSUMPTIONS'!$D88)*('COMMISSION ASSUMPTIONS'!$D39)</f>
        <v>0</v>
      </c>
      <c r="AY63" s="476">
        <f ca="1">('SUBSCRIBER BASE'!AZ31*'COMMISSION ASSUMPTIONS'!$D88)*('COMMISSION ASSUMPTIONS'!$D39)</f>
        <v>0</v>
      </c>
      <c r="AZ63" s="476">
        <f ca="1">('SUBSCRIBER BASE'!BA31*'COMMISSION ASSUMPTIONS'!$D88)*('COMMISSION ASSUMPTIONS'!$D39)</f>
        <v>0</v>
      </c>
      <c r="BA63" s="476">
        <f ca="1">('SUBSCRIBER BASE'!BB31*'COMMISSION ASSUMPTIONS'!$D88)*('COMMISSION ASSUMPTIONS'!$D39)</f>
        <v>0</v>
      </c>
      <c r="BB63" s="476">
        <f ca="1">('SUBSCRIBER BASE'!BC31*'COMMISSION ASSUMPTIONS'!$D88)*('COMMISSION ASSUMPTIONS'!$D39)</f>
        <v>0</v>
      </c>
      <c r="BC63" s="476">
        <f ca="1">('SUBSCRIBER BASE'!BD31*'COMMISSION ASSUMPTIONS'!$D88)*('COMMISSION ASSUMPTIONS'!$D39)</f>
        <v>0</v>
      </c>
      <c r="BD63" s="476">
        <f ca="1">('SUBSCRIBER BASE'!BE31*'COMMISSION ASSUMPTIONS'!$D88)*('COMMISSION ASSUMPTIONS'!$D39)</f>
        <v>0</v>
      </c>
      <c r="BE63" s="476">
        <f ca="1">('SUBSCRIBER BASE'!BF31*'COMMISSION ASSUMPTIONS'!$D88)*('COMMISSION ASSUMPTIONS'!$D39)</f>
        <v>0</v>
      </c>
      <c r="BF63" s="476">
        <f ca="1">('SUBSCRIBER BASE'!BG31*'COMMISSION ASSUMPTIONS'!$D88)*('COMMISSION ASSUMPTIONS'!$D39)</f>
        <v>0</v>
      </c>
      <c r="BG63" s="476">
        <f ca="1">('SUBSCRIBER BASE'!BH31*'COMMISSION ASSUMPTIONS'!$D88)*('COMMISSION ASSUMPTIONS'!$D39)</f>
        <v>0</v>
      </c>
      <c r="BH63" s="476">
        <f ca="1">('SUBSCRIBER BASE'!BI31*'COMMISSION ASSUMPTIONS'!$D88)*('COMMISSION ASSUMPTIONS'!$D39)</f>
        <v>0</v>
      </c>
      <c r="BI63" s="476">
        <f ca="1">('SUBSCRIBER BASE'!BJ31*'COMMISSION ASSUMPTIONS'!$D88)*('COMMISSION ASSUMPTIONS'!$D39)</f>
        <v>0</v>
      </c>
      <c r="BJ63" s="476">
        <f ca="1">('SUBSCRIBER BASE'!BK31*'COMMISSION ASSUMPTIONS'!$D88)*('COMMISSION ASSUMPTIONS'!$D39)</f>
        <v>0</v>
      </c>
      <c r="BK63" s="476">
        <f ca="1">('SUBSCRIBER BASE'!BL31*'COMMISSION ASSUMPTIONS'!$D88)*('COMMISSION ASSUMPTIONS'!$D39)</f>
        <v>0</v>
      </c>
      <c r="BL63" s="476">
        <f ca="1">('SUBSCRIBER BASE'!BM31*'COMMISSION ASSUMPTIONS'!$D88)*('COMMISSION ASSUMPTIONS'!$D39)</f>
        <v>0</v>
      </c>
      <c r="BM63" s="476">
        <f ca="1">('SUBSCRIBER BASE'!BN31*'COMMISSION ASSUMPTIONS'!$D88)*('COMMISSION ASSUMPTIONS'!$D39)</f>
        <v>0</v>
      </c>
      <c r="BN63" s="476">
        <f ca="1">('SUBSCRIBER BASE'!BO31*'COMMISSION ASSUMPTIONS'!$D88)*('COMMISSION ASSUMPTIONS'!$D39)</f>
        <v>0</v>
      </c>
      <c r="BO63" s="476">
        <f ca="1">('SUBSCRIBER BASE'!BP31*'COMMISSION ASSUMPTIONS'!$D88)*('COMMISSION ASSUMPTIONS'!$D39)</f>
        <v>0</v>
      </c>
      <c r="BP63" s="476">
        <f ca="1">('SUBSCRIBER BASE'!BQ31*'COMMISSION ASSUMPTIONS'!$D88)*('COMMISSION ASSUMPTIONS'!$D39)</f>
        <v>0</v>
      </c>
      <c r="BQ63" s="476">
        <f ca="1">('SUBSCRIBER BASE'!BR31*'COMMISSION ASSUMPTIONS'!$D88)*('COMMISSION ASSUMPTIONS'!$D39)</f>
        <v>0</v>
      </c>
      <c r="BR63" s="476">
        <f ca="1">('SUBSCRIBER BASE'!BS31*'COMMISSION ASSUMPTIONS'!$D88)*('COMMISSION ASSUMPTIONS'!$D39)</f>
        <v>0</v>
      </c>
    </row>
    <row r="64" spans="2:70" ht="24" customHeight="1" outlineLevel="1">
      <c r="B64" s="313" t="str">
        <f t="shared" si="16"/>
        <v>500 MB</v>
      </c>
      <c r="C64" s="476">
        <f>('SUBSCRIBER BASE'!C32*'COMMISSION ASSUMPTIONS'!$D89)*('COMMISSION ASSUMPTIONS'!$D40)</f>
        <v>0</v>
      </c>
      <c r="D64" s="476">
        <f>('SUBSCRIBER BASE'!D32*'COMMISSION ASSUMPTIONS'!$D89)*('COMMISSION ASSUMPTIONS'!$D40)</f>
        <v>0</v>
      </c>
      <c r="E64" s="476">
        <f>('SUBSCRIBER BASE'!E32*'COMMISSION ASSUMPTIONS'!$D89)*('COMMISSION ASSUMPTIONS'!$D40)</f>
        <v>0</v>
      </c>
      <c r="F64" s="476">
        <f>('SUBSCRIBER BASE'!F32*'COMMISSION ASSUMPTIONS'!$D89)*('COMMISSION ASSUMPTIONS'!$D40)</f>
        <v>0</v>
      </c>
      <c r="G64" s="476">
        <f>('SUBSCRIBER BASE'!G32*'COMMISSION ASSUMPTIONS'!$D89)*('COMMISSION ASSUMPTIONS'!$D40)</f>
        <v>0</v>
      </c>
      <c r="H64" s="476">
        <f>('SUBSCRIBER BASE'!H32*'COMMISSION ASSUMPTIONS'!$D89)*('COMMISSION ASSUMPTIONS'!$D40)</f>
        <v>0</v>
      </c>
      <c r="I64" s="476">
        <f>('SUBSCRIBER BASE'!I32*'COMMISSION ASSUMPTIONS'!$D89)*('COMMISSION ASSUMPTIONS'!$D40)</f>
        <v>0</v>
      </c>
      <c r="J64" s="476">
        <f>('SUBSCRIBER BASE'!J32*'COMMISSION ASSUMPTIONS'!$D89)*('COMMISSION ASSUMPTIONS'!$D40)</f>
        <v>0</v>
      </c>
      <c r="K64" s="476">
        <f ca="1">('SUBSCRIBER BASE'!L32*'COMMISSION ASSUMPTIONS'!$D89)*('COMMISSION ASSUMPTIONS'!$D40)</f>
        <v>0</v>
      </c>
      <c r="L64" s="476">
        <f ca="1">('SUBSCRIBER BASE'!M32*'COMMISSION ASSUMPTIONS'!$D89)*('COMMISSION ASSUMPTIONS'!$D40)</f>
        <v>0</v>
      </c>
      <c r="M64" s="476">
        <f ca="1">('SUBSCRIBER BASE'!N32*'COMMISSION ASSUMPTIONS'!$D89)*('COMMISSION ASSUMPTIONS'!$D40)</f>
        <v>0</v>
      </c>
      <c r="N64" s="476">
        <f ca="1">('SUBSCRIBER BASE'!O32*'COMMISSION ASSUMPTIONS'!$D89)*('COMMISSION ASSUMPTIONS'!$D40)</f>
        <v>0</v>
      </c>
      <c r="O64" s="476">
        <f ca="1">('SUBSCRIBER BASE'!P32*'COMMISSION ASSUMPTIONS'!$D89)*('COMMISSION ASSUMPTIONS'!$D40)</f>
        <v>0</v>
      </c>
      <c r="P64" s="476">
        <f ca="1">('SUBSCRIBER BASE'!Q32*'COMMISSION ASSUMPTIONS'!$D89)*('COMMISSION ASSUMPTIONS'!$D40)</f>
        <v>0</v>
      </c>
      <c r="Q64" s="476">
        <f ca="1">('SUBSCRIBER BASE'!R32*'COMMISSION ASSUMPTIONS'!$D89)*('COMMISSION ASSUMPTIONS'!$D40)</f>
        <v>0</v>
      </c>
      <c r="R64" s="476">
        <f ca="1">('SUBSCRIBER BASE'!S32*'COMMISSION ASSUMPTIONS'!$D89)*('COMMISSION ASSUMPTIONS'!$D40)</f>
        <v>0</v>
      </c>
      <c r="S64" s="476">
        <f ca="1">('SUBSCRIBER BASE'!T32*'COMMISSION ASSUMPTIONS'!$D89)*('COMMISSION ASSUMPTIONS'!$D40)</f>
        <v>0</v>
      </c>
      <c r="T64" s="476">
        <f ca="1">('SUBSCRIBER BASE'!U32*'COMMISSION ASSUMPTIONS'!$D89)*('COMMISSION ASSUMPTIONS'!$D40)</f>
        <v>0</v>
      </c>
      <c r="U64" s="476">
        <f ca="1">('SUBSCRIBER BASE'!V32*'COMMISSION ASSUMPTIONS'!$D89)*('COMMISSION ASSUMPTIONS'!$D40)</f>
        <v>0</v>
      </c>
      <c r="V64" s="476">
        <f ca="1">('SUBSCRIBER BASE'!W32*'COMMISSION ASSUMPTIONS'!$D89)*('COMMISSION ASSUMPTIONS'!$D40)</f>
        <v>0</v>
      </c>
      <c r="W64" s="476">
        <f ca="1">('SUBSCRIBER BASE'!X32*'COMMISSION ASSUMPTIONS'!$D89)*('COMMISSION ASSUMPTIONS'!$D40)</f>
        <v>0</v>
      </c>
      <c r="X64" s="476">
        <f ca="1">('SUBSCRIBER BASE'!Y32*'COMMISSION ASSUMPTIONS'!$D89)*('COMMISSION ASSUMPTIONS'!$D40)</f>
        <v>0</v>
      </c>
      <c r="Y64" s="476">
        <f ca="1">('SUBSCRIBER BASE'!Z32*'COMMISSION ASSUMPTIONS'!$D89)*('COMMISSION ASSUMPTIONS'!$D40)</f>
        <v>0</v>
      </c>
      <c r="Z64" s="476">
        <f ca="1">('SUBSCRIBER BASE'!AA32*'COMMISSION ASSUMPTIONS'!$D89)*('COMMISSION ASSUMPTIONS'!$D40)</f>
        <v>0</v>
      </c>
      <c r="AA64" s="476">
        <f ca="1">('SUBSCRIBER BASE'!AB32*'COMMISSION ASSUMPTIONS'!$D89)*('COMMISSION ASSUMPTIONS'!$D40)</f>
        <v>0</v>
      </c>
      <c r="AB64" s="476">
        <f ca="1">('SUBSCRIBER BASE'!AC32*'COMMISSION ASSUMPTIONS'!$D89)*('COMMISSION ASSUMPTIONS'!$D40)</f>
        <v>0</v>
      </c>
      <c r="AC64" s="476">
        <f ca="1">('SUBSCRIBER BASE'!AD32*'COMMISSION ASSUMPTIONS'!$D89)*('COMMISSION ASSUMPTIONS'!$D40)</f>
        <v>0</v>
      </c>
      <c r="AD64" s="476">
        <f ca="1">('SUBSCRIBER BASE'!AE32*'COMMISSION ASSUMPTIONS'!$D89)*('COMMISSION ASSUMPTIONS'!$D40)</f>
        <v>0</v>
      </c>
      <c r="AE64" s="476">
        <f ca="1">('SUBSCRIBER BASE'!AF32*'COMMISSION ASSUMPTIONS'!$D89)*('COMMISSION ASSUMPTIONS'!$D40)</f>
        <v>0</v>
      </c>
      <c r="AF64" s="476">
        <f ca="1">('SUBSCRIBER BASE'!AG32*'COMMISSION ASSUMPTIONS'!$D89)*('COMMISSION ASSUMPTIONS'!$D40)</f>
        <v>0</v>
      </c>
      <c r="AG64" s="476">
        <f ca="1">('SUBSCRIBER BASE'!AH32*'COMMISSION ASSUMPTIONS'!$D89)*('COMMISSION ASSUMPTIONS'!$D40)</f>
        <v>0</v>
      </c>
      <c r="AH64" s="476">
        <f ca="1">('SUBSCRIBER BASE'!AI32*'COMMISSION ASSUMPTIONS'!$D89)*('COMMISSION ASSUMPTIONS'!$D40)</f>
        <v>0</v>
      </c>
      <c r="AI64" s="476">
        <f ca="1">('SUBSCRIBER BASE'!AJ32*'COMMISSION ASSUMPTIONS'!$D89)*('COMMISSION ASSUMPTIONS'!$D40)</f>
        <v>0</v>
      </c>
      <c r="AJ64" s="476">
        <f ca="1">('SUBSCRIBER BASE'!AK32*'COMMISSION ASSUMPTIONS'!$D89)*('COMMISSION ASSUMPTIONS'!$D40)</f>
        <v>0</v>
      </c>
      <c r="AK64" s="476">
        <f ca="1">('SUBSCRIBER BASE'!AL32*'COMMISSION ASSUMPTIONS'!$D89)*('COMMISSION ASSUMPTIONS'!$D40)</f>
        <v>0</v>
      </c>
      <c r="AL64" s="476">
        <f ca="1">('SUBSCRIBER BASE'!AM32*'COMMISSION ASSUMPTIONS'!$D89)*('COMMISSION ASSUMPTIONS'!$D40)</f>
        <v>0</v>
      </c>
      <c r="AM64" s="476">
        <f ca="1">('SUBSCRIBER BASE'!AN32*'COMMISSION ASSUMPTIONS'!$D89)*('COMMISSION ASSUMPTIONS'!$D40)</f>
        <v>0</v>
      </c>
      <c r="AN64" s="476">
        <f ca="1">('SUBSCRIBER BASE'!AO32*'COMMISSION ASSUMPTIONS'!$D89)*('COMMISSION ASSUMPTIONS'!$D40)</f>
        <v>0</v>
      </c>
      <c r="AO64" s="476">
        <f ca="1">('SUBSCRIBER BASE'!AP32*'COMMISSION ASSUMPTIONS'!$D89)*('COMMISSION ASSUMPTIONS'!$D40)</f>
        <v>0</v>
      </c>
      <c r="AP64" s="476">
        <f ca="1">('SUBSCRIBER BASE'!AQ32*'COMMISSION ASSUMPTIONS'!$D89)*('COMMISSION ASSUMPTIONS'!$D40)</f>
        <v>0</v>
      </c>
      <c r="AQ64" s="476">
        <f ca="1">('SUBSCRIBER BASE'!AR32*'COMMISSION ASSUMPTIONS'!$D89)*('COMMISSION ASSUMPTIONS'!$D40)</f>
        <v>0</v>
      </c>
      <c r="AR64" s="476">
        <f ca="1">('SUBSCRIBER BASE'!AS32*'COMMISSION ASSUMPTIONS'!$D89)*('COMMISSION ASSUMPTIONS'!$D40)</f>
        <v>0</v>
      </c>
      <c r="AS64" s="476">
        <f ca="1">('SUBSCRIBER BASE'!AT32*'COMMISSION ASSUMPTIONS'!$D89)*('COMMISSION ASSUMPTIONS'!$D40)</f>
        <v>0</v>
      </c>
      <c r="AT64" s="476">
        <f ca="1">('SUBSCRIBER BASE'!AU32*'COMMISSION ASSUMPTIONS'!$D89)*('COMMISSION ASSUMPTIONS'!$D40)</f>
        <v>0</v>
      </c>
      <c r="AU64" s="476">
        <f ca="1">('SUBSCRIBER BASE'!AV32*'COMMISSION ASSUMPTIONS'!$D89)*('COMMISSION ASSUMPTIONS'!$D40)</f>
        <v>0</v>
      </c>
      <c r="AV64" s="476">
        <f ca="1">('SUBSCRIBER BASE'!AW32*'COMMISSION ASSUMPTIONS'!$D89)*('COMMISSION ASSUMPTIONS'!$D40)</f>
        <v>0</v>
      </c>
      <c r="AW64" s="476">
        <f ca="1">('SUBSCRIBER BASE'!AX32*'COMMISSION ASSUMPTIONS'!$D89)*('COMMISSION ASSUMPTIONS'!$D40)</f>
        <v>0</v>
      </c>
      <c r="AX64" s="476">
        <f ca="1">('SUBSCRIBER BASE'!AY32*'COMMISSION ASSUMPTIONS'!$D89)*('COMMISSION ASSUMPTIONS'!$D40)</f>
        <v>0</v>
      </c>
      <c r="AY64" s="476">
        <f ca="1">('SUBSCRIBER BASE'!AZ32*'COMMISSION ASSUMPTIONS'!$D89)*('COMMISSION ASSUMPTIONS'!$D40)</f>
        <v>0</v>
      </c>
      <c r="AZ64" s="476">
        <f ca="1">('SUBSCRIBER BASE'!BA32*'COMMISSION ASSUMPTIONS'!$D89)*('COMMISSION ASSUMPTIONS'!$D40)</f>
        <v>0</v>
      </c>
      <c r="BA64" s="476">
        <f ca="1">('SUBSCRIBER BASE'!BB32*'COMMISSION ASSUMPTIONS'!$D89)*('COMMISSION ASSUMPTIONS'!$D40)</f>
        <v>0</v>
      </c>
      <c r="BB64" s="476">
        <f ca="1">('SUBSCRIBER BASE'!BC32*'COMMISSION ASSUMPTIONS'!$D89)*('COMMISSION ASSUMPTIONS'!$D40)</f>
        <v>0</v>
      </c>
      <c r="BC64" s="476">
        <f ca="1">('SUBSCRIBER BASE'!BD32*'COMMISSION ASSUMPTIONS'!$D89)*('COMMISSION ASSUMPTIONS'!$D40)</f>
        <v>0</v>
      </c>
      <c r="BD64" s="476">
        <f ca="1">('SUBSCRIBER BASE'!BE32*'COMMISSION ASSUMPTIONS'!$D89)*('COMMISSION ASSUMPTIONS'!$D40)</f>
        <v>0</v>
      </c>
      <c r="BE64" s="476">
        <f ca="1">('SUBSCRIBER BASE'!BF32*'COMMISSION ASSUMPTIONS'!$D89)*('COMMISSION ASSUMPTIONS'!$D40)</f>
        <v>0</v>
      </c>
      <c r="BF64" s="476">
        <f ca="1">('SUBSCRIBER BASE'!BG32*'COMMISSION ASSUMPTIONS'!$D89)*('COMMISSION ASSUMPTIONS'!$D40)</f>
        <v>0</v>
      </c>
      <c r="BG64" s="476">
        <f ca="1">('SUBSCRIBER BASE'!BH32*'COMMISSION ASSUMPTIONS'!$D89)*('COMMISSION ASSUMPTIONS'!$D40)</f>
        <v>0</v>
      </c>
      <c r="BH64" s="476">
        <f ca="1">('SUBSCRIBER BASE'!BI32*'COMMISSION ASSUMPTIONS'!$D89)*('COMMISSION ASSUMPTIONS'!$D40)</f>
        <v>0</v>
      </c>
      <c r="BI64" s="476">
        <f ca="1">('SUBSCRIBER BASE'!BJ32*'COMMISSION ASSUMPTIONS'!$D89)*('COMMISSION ASSUMPTIONS'!$D40)</f>
        <v>0</v>
      </c>
      <c r="BJ64" s="476">
        <f ca="1">('SUBSCRIBER BASE'!BK32*'COMMISSION ASSUMPTIONS'!$D89)*('COMMISSION ASSUMPTIONS'!$D40)</f>
        <v>0</v>
      </c>
      <c r="BK64" s="476">
        <f ca="1">('SUBSCRIBER BASE'!BL32*'COMMISSION ASSUMPTIONS'!$D89)*('COMMISSION ASSUMPTIONS'!$D40)</f>
        <v>0</v>
      </c>
      <c r="BL64" s="476">
        <f ca="1">('SUBSCRIBER BASE'!BM32*'COMMISSION ASSUMPTIONS'!$D89)*('COMMISSION ASSUMPTIONS'!$D40)</f>
        <v>0</v>
      </c>
      <c r="BM64" s="476">
        <f ca="1">('SUBSCRIBER BASE'!BN32*'COMMISSION ASSUMPTIONS'!$D89)*('COMMISSION ASSUMPTIONS'!$D40)</f>
        <v>0</v>
      </c>
      <c r="BN64" s="476">
        <f ca="1">('SUBSCRIBER BASE'!BO32*'COMMISSION ASSUMPTIONS'!$D89)*('COMMISSION ASSUMPTIONS'!$D40)</f>
        <v>0</v>
      </c>
      <c r="BO64" s="476">
        <f ca="1">('SUBSCRIBER BASE'!BP32*'COMMISSION ASSUMPTIONS'!$D89)*('COMMISSION ASSUMPTIONS'!$D40)</f>
        <v>0</v>
      </c>
      <c r="BP64" s="476">
        <f ca="1">('SUBSCRIBER BASE'!BQ32*'COMMISSION ASSUMPTIONS'!$D89)*('COMMISSION ASSUMPTIONS'!$D40)</f>
        <v>0</v>
      </c>
      <c r="BQ64" s="476">
        <f ca="1">('SUBSCRIBER BASE'!BR32*'COMMISSION ASSUMPTIONS'!$D89)*('COMMISSION ASSUMPTIONS'!$D40)</f>
        <v>0</v>
      </c>
      <c r="BR64" s="476">
        <f ca="1">('SUBSCRIBER BASE'!BS32*'COMMISSION ASSUMPTIONS'!$D89)*('COMMISSION ASSUMPTIONS'!$D40)</f>
        <v>0</v>
      </c>
    </row>
    <row r="65" spans="2:70" ht="24" customHeight="1" outlineLevel="1">
      <c r="B65" s="313" t="str">
        <f t="shared" si="16"/>
        <v>1.2 GB</v>
      </c>
      <c r="C65" s="476">
        <f>('SUBSCRIBER BASE'!C33*'COMMISSION ASSUMPTIONS'!$D90)*('COMMISSION ASSUMPTIONS'!$D41)</f>
        <v>0</v>
      </c>
      <c r="D65" s="476">
        <f>('SUBSCRIBER BASE'!D33*'COMMISSION ASSUMPTIONS'!$D90)*('COMMISSION ASSUMPTIONS'!$D41)</f>
        <v>0</v>
      </c>
      <c r="E65" s="476">
        <f>('SUBSCRIBER BASE'!E33*'COMMISSION ASSUMPTIONS'!$D90)*('COMMISSION ASSUMPTIONS'!$D41)</f>
        <v>0</v>
      </c>
      <c r="F65" s="476">
        <f>('SUBSCRIBER BASE'!F33*'COMMISSION ASSUMPTIONS'!$D90)*('COMMISSION ASSUMPTIONS'!$D41)</f>
        <v>0</v>
      </c>
      <c r="G65" s="476">
        <f>('SUBSCRIBER BASE'!G33*'COMMISSION ASSUMPTIONS'!$D90)*('COMMISSION ASSUMPTIONS'!$D41)</f>
        <v>0</v>
      </c>
      <c r="H65" s="476">
        <f>('SUBSCRIBER BASE'!H33*'COMMISSION ASSUMPTIONS'!$D90)*('COMMISSION ASSUMPTIONS'!$D41)</f>
        <v>0</v>
      </c>
      <c r="I65" s="476">
        <f>('SUBSCRIBER BASE'!I33*'COMMISSION ASSUMPTIONS'!$D90)*('COMMISSION ASSUMPTIONS'!$D41)</f>
        <v>0</v>
      </c>
      <c r="J65" s="476">
        <f>('SUBSCRIBER BASE'!J33*'COMMISSION ASSUMPTIONS'!$D90)*('COMMISSION ASSUMPTIONS'!$D41)</f>
        <v>0</v>
      </c>
      <c r="K65" s="476">
        <f ca="1">('SUBSCRIBER BASE'!L33*'COMMISSION ASSUMPTIONS'!$D90)*('COMMISSION ASSUMPTIONS'!$D41)</f>
        <v>0</v>
      </c>
      <c r="L65" s="476">
        <f ca="1">('SUBSCRIBER BASE'!M33*'COMMISSION ASSUMPTIONS'!$D90)*('COMMISSION ASSUMPTIONS'!$D41)</f>
        <v>0</v>
      </c>
      <c r="M65" s="476">
        <f ca="1">('SUBSCRIBER BASE'!N33*'COMMISSION ASSUMPTIONS'!$D90)*('COMMISSION ASSUMPTIONS'!$D41)</f>
        <v>0</v>
      </c>
      <c r="N65" s="476">
        <f ca="1">('SUBSCRIBER BASE'!O33*'COMMISSION ASSUMPTIONS'!$D90)*('COMMISSION ASSUMPTIONS'!$D41)</f>
        <v>0</v>
      </c>
      <c r="O65" s="476">
        <f ca="1">('SUBSCRIBER BASE'!P33*'COMMISSION ASSUMPTIONS'!$D90)*('COMMISSION ASSUMPTIONS'!$D41)</f>
        <v>0</v>
      </c>
      <c r="P65" s="476">
        <f ca="1">('SUBSCRIBER BASE'!Q33*'COMMISSION ASSUMPTIONS'!$D90)*('COMMISSION ASSUMPTIONS'!$D41)</f>
        <v>0</v>
      </c>
      <c r="Q65" s="476">
        <f ca="1">('SUBSCRIBER BASE'!R33*'COMMISSION ASSUMPTIONS'!$D90)*('COMMISSION ASSUMPTIONS'!$D41)</f>
        <v>0</v>
      </c>
      <c r="R65" s="476">
        <f ca="1">('SUBSCRIBER BASE'!S33*'COMMISSION ASSUMPTIONS'!$D90)*('COMMISSION ASSUMPTIONS'!$D41)</f>
        <v>0</v>
      </c>
      <c r="S65" s="476">
        <f ca="1">('SUBSCRIBER BASE'!T33*'COMMISSION ASSUMPTIONS'!$D90)*('COMMISSION ASSUMPTIONS'!$D41)</f>
        <v>0</v>
      </c>
      <c r="T65" s="476">
        <f ca="1">('SUBSCRIBER BASE'!U33*'COMMISSION ASSUMPTIONS'!$D90)*('COMMISSION ASSUMPTIONS'!$D41)</f>
        <v>0</v>
      </c>
      <c r="U65" s="476">
        <f ca="1">('SUBSCRIBER BASE'!V33*'COMMISSION ASSUMPTIONS'!$D90)*('COMMISSION ASSUMPTIONS'!$D41)</f>
        <v>0</v>
      </c>
      <c r="V65" s="476">
        <f ca="1">('SUBSCRIBER BASE'!W33*'COMMISSION ASSUMPTIONS'!$D90)*('COMMISSION ASSUMPTIONS'!$D41)</f>
        <v>0</v>
      </c>
      <c r="W65" s="476">
        <f ca="1">('SUBSCRIBER BASE'!X33*'COMMISSION ASSUMPTIONS'!$D90)*('COMMISSION ASSUMPTIONS'!$D41)</f>
        <v>0</v>
      </c>
      <c r="X65" s="476">
        <f ca="1">('SUBSCRIBER BASE'!Y33*'COMMISSION ASSUMPTIONS'!$D90)*('COMMISSION ASSUMPTIONS'!$D41)</f>
        <v>0</v>
      </c>
      <c r="Y65" s="476">
        <f ca="1">('SUBSCRIBER BASE'!Z33*'COMMISSION ASSUMPTIONS'!$D90)*('COMMISSION ASSUMPTIONS'!$D41)</f>
        <v>0</v>
      </c>
      <c r="Z65" s="476">
        <f ca="1">('SUBSCRIBER BASE'!AA33*'COMMISSION ASSUMPTIONS'!$D90)*('COMMISSION ASSUMPTIONS'!$D41)</f>
        <v>0</v>
      </c>
      <c r="AA65" s="476">
        <f ca="1">('SUBSCRIBER BASE'!AB33*'COMMISSION ASSUMPTIONS'!$D90)*('COMMISSION ASSUMPTIONS'!$D41)</f>
        <v>0</v>
      </c>
      <c r="AB65" s="476">
        <f ca="1">('SUBSCRIBER BASE'!AC33*'COMMISSION ASSUMPTIONS'!$D90)*('COMMISSION ASSUMPTIONS'!$D41)</f>
        <v>0</v>
      </c>
      <c r="AC65" s="476">
        <f ca="1">('SUBSCRIBER BASE'!AD33*'COMMISSION ASSUMPTIONS'!$D90)*('COMMISSION ASSUMPTIONS'!$D41)</f>
        <v>0</v>
      </c>
      <c r="AD65" s="476">
        <f ca="1">('SUBSCRIBER BASE'!AE33*'COMMISSION ASSUMPTIONS'!$D90)*('COMMISSION ASSUMPTIONS'!$D41)</f>
        <v>0</v>
      </c>
      <c r="AE65" s="476">
        <f ca="1">('SUBSCRIBER BASE'!AF33*'COMMISSION ASSUMPTIONS'!$D90)*('COMMISSION ASSUMPTIONS'!$D41)</f>
        <v>0</v>
      </c>
      <c r="AF65" s="476">
        <f ca="1">('SUBSCRIBER BASE'!AG33*'COMMISSION ASSUMPTIONS'!$D90)*('COMMISSION ASSUMPTIONS'!$D41)</f>
        <v>0</v>
      </c>
      <c r="AG65" s="476">
        <f ca="1">('SUBSCRIBER BASE'!AH33*'COMMISSION ASSUMPTIONS'!$D90)*('COMMISSION ASSUMPTIONS'!$D41)</f>
        <v>0</v>
      </c>
      <c r="AH65" s="476">
        <f ca="1">('SUBSCRIBER BASE'!AI33*'COMMISSION ASSUMPTIONS'!$D90)*('COMMISSION ASSUMPTIONS'!$D41)</f>
        <v>0</v>
      </c>
      <c r="AI65" s="476">
        <f ca="1">('SUBSCRIBER BASE'!AJ33*'COMMISSION ASSUMPTIONS'!$D90)*('COMMISSION ASSUMPTIONS'!$D41)</f>
        <v>0</v>
      </c>
      <c r="AJ65" s="476">
        <f ca="1">('SUBSCRIBER BASE'!AK33*'COMMISSION ASSUMPTIONS'!$D90)*('COMMISSION ASSUMPTIONS'!$D41)</f>
        <v>0</v>
      </c>
      <c r="AK65" s="476">
        <f ca="1">('SUBSCRIBER BASE'!AL33*'COMMISSION ASSUMPTIONS'!$D90)*('COMMISSION ASSUMPTIONS'!$D41)</f>
        <v>0</v>
      </c>
      <c r="AL65" s="476">
        <f ca="1">('SUBSCRIBER BASE'!AM33*'COMMISSION ASSUMPTIONS'!$D90)*('COMMISSION ASSUMPTIONS'!$D41)</f>
        <v>0</v>
      </c>
      <c r="AM65" s="476">
        <f ca="1">('SUBSCRIBER BASE'!AN33*'COMMISSION ASSUMPTIONS'!$D90)*('COMMISSION ASSUMPTIONS'!$D41)</f>
        <v>0</v>
      </c>
      <c r="AN65" s="476">
        <f ca="1">('SUBSCRIBER BASE'!AO33*'COMMISSION ASSUMPTIONS'!$D90)*('COMMISSION ASSUMPTIONS'!$D41)</f>
        <v>0</v>
      </c>
      <c r="AO65" s="476">
        <f ca="1">('SUBSCRIBER BASE'!AP33*'COMMISSION ASSUMPTIONS'!$D90)*('COMMISSION ASSUMPTIONS'!$D41)</f>
        <v>0</v>
      </c>
      <c r="AP65" s="476">
        <f ca="1">('SUBSCRIBER BASE'!AQ33*'COMMISSION ASSUMPTIONS'!$D90)*('COMMISSION ASSUMPTIONS'!$D41)</f>
        <v>0</v>
      </c>
      <c r="AQ65" s="476">
        <f ca="1">('SUBSCRIBER BASE'!AR33*'COMMISSION ASSUMPTIONS'!$D90)*('COMMISSION ASSUMPTIONS'!$D41)</f>
        <v>0</v>
      </c>
      <c r="AR65" s="476">
        <f ca="1">('SUBSCRIBER BASE'!AS33*'COMMISSION ASSUMPTIONS'!$D90)*('COMMISSION ASSUMPTIONS'!$D41)</f>
        <v>0</v>
      </c>
      <c r="AS65" s="476">
        <f ca="1">('SUBSCRIBER BASE'!AT33*'COMMISSION ASSUMPTIONS'!$D90)*('COMMISSION ASSUMPTIONS'!$D41)</f>
        <v>0</v>
      </c>
      <c r="AT65" s="476">
        <f ca="1">('SUBSCRIBER BASE'!AU33*'COMMISSION ASSUMPTIONS'!$D90)*('COMMISSION ASSUMPTIONS'!$D41)</f>
        <v>0</v>
      </c>
      <c r="AU65" s="476">
        <f ca="1">('SUBSCRIBER BASE'!AV33*'COMMISSION ASSUMPTIONS'!$D90)*('COMMISSION ASSUMPTIONS'!$D41)</f>
        <v>0</v>
      </c>
      <c r="AV65" s="476">
        <f ca="1">('SUBSCRIBER BASE'!AW33*'COMMISSION ASSUMPTIONS'!$D90)*('COMMISSION ASSUMPTIONS'!$D41)</f>
        <v>0</v>
      </c>
      <c r="AW65" s="476">
        <f ca="1">('SUBSCRIBER BASE'!AX33*'COMMISSION ASSUMPTIONS'!$D90)*('COMMISSION ASSUMPTIONS'!$D41)</f>
        <v>0</v>
      </c>
      <c r="AX65" s="476">
        <f ca="1">('SUBSCRIBER BASE'!AY33*'COMMISSION ASSUMPTIONS'!$D90)*('COMMISSION ASSUMPTIONS'!$D41)</f>
        <v>0</v>
      </c>
      <c r="AY65" s="476">
        <f ca="1">('SUBSCRIBER BASE'!AZ33*'COMMISSION ASSUMPTIONS'!$D90)*('COMMISSION ASSUMPTIONS'!$D41)</f>
        <v>0</v>
      </c>
      <c r="AZ65" s="476">
        <f ca="1">('SUBSCRIBER BASE'!BA33*'COMMISSION ASSUMPTIONS'!$D90)*('COMMISSION ASSUMPTIONS'!$D41)</f>
        <v>0</v>
      </c>
      <c r="BA65" s="476">
        <f ca="1">('SUBSCRIBER BASE'!BB33*'COMMISSION ASSUMPTIONS'!$D90)*('COMMISSION ASSUMPTIONS'!$D41)</f>
        <v>0</v>
      </c>
      <c r="BB65" s="476">
        <f ca="1">('SUBSCRIBER BASE'!BC33*'COMMISSION ASSUMPTIONS'!$D90)*('COMMISSION ASSUMPTIONS'!$D41)</f>
        <v>0</v>
      </c>
      <c r="BC65" s="476">
        <f ca="1">('SUBSCRIBER BASE'!BD33*'COMMISSION ASSUMPTIONS'!$D90)*('COMMISSION ASSUMPTIONS'!$D41)</f>
        <v>0</v>
      </c>
      <c r="BD65" s="476">
        <f ca="1">('SUBSCRIBER BASE'!BE33*'COMMISSION ASSUMPTIONS'!$D90)*('COMMISSION ASSUMPTIONS'!$D41)</f>
        <v>0</v>
      </c>
      <c r="BE65" s="476">
        <f ca="1">('SUBSCRIBER BASE'!BF33*'COMMISSION ASSUMPTIONS'!$D90)*('COMMISSION ASSUMPTIONS'!$D41)</f>
        <v>0</v>
      </c>
      <c r="BF65" s="476">
        <f ca="1">('SUBSCRIBER BASE'!BG33*'COMMISSION ASSUMPTIONS'!$D90)*('COMMISSION ASSUMPTIONS'!$D41)</f>
        <v>0</v>
      </c>
      <c r="BG65" s="476">
        <f ca="1">('SUBSCRIBER BASE'!BH33*'COMMISSION ASSUMPTIONS'!$D90)*('COMMISSION ASSUMPTIONS'!$D41)</f>
        <v>0</v>
      </c>
      <c r="BH65" s="476">
        <f ca="1">('SUBSCRIBER BASE'!BI33*'COMMISSION ASSUMPTIONS'!$D90)*('COMMISSION ASSUMPTIONS'!$D41)</f>
        <v>0</v>
      </c>
      <c r="BI65" s="476">
        <f ca="1">('SUBSCRIBER BASE'!BJ33*'COMMISSION ASSUMPTIONS'!$D90)*('COMMISSION ASSUMPTIONS'!$D41)</f>
        <v>0</v>
      </c>
      <c r="BJ65" s="476">
        <f ca="1">('SUBSCRIBER BASE'!BK33*'COMMISSION ASSUMPTIONS'!$D90)*('COMMISSION ASSUMPTIONS'!$D41)</f>
        <v>0</v>
      </c>
      <c r="BK65" s="476">
        <f ca="1">('SUBSCRIBER BASE'!BL33*'COMMISSION ASSUMPTIONS'!$D90)*('COMMISSION ASSUMPTIONS'!$D41)</f>
        <v>0</v>
      </c>
      <c r="BL65" s="476">
        <f ca="1">('SUBSCRIBER BASE'!BM33*'COMMISSION ASSUMPTIONS'!$D90)*('COMMISSION ASSUMPTIONS'!$D41)</f>
        <v>0</v>
      </c>
      <c r="BM65" s="476">
        <f ca="1">('SUBSCRIBER BASE'!BN33*'COMMISSION ASSUMPTIONS'!$D90)*('COMMISSION ASSUMPTIONS'!$D41)</f>
        <v>0</v>
      </c>
      <c r="BN65" s="476">
        <f ca="1">('SUBSCRIBER BASE'!BO33*'COMMISSION ASSUMPTIONS'!$D90)*('COMMISSION ASSUMPTIONS'!$D41)</f>
        <v>0</v>
      </c>
      <c r="BO65" s="476">
        <f ca="1">('SUBSCRIBER BASE'!BP33*'COMMISSION ASSUMPTIONS'!$D90)*('COMMISSION ASSUMPTIONS'!$D41)</f>
        <v>0</v>
      </c>
      <c r="BP65" s="476">
        <f ca="1">('SUBSCRIBER BASE'!BQ33*'COMMISSION ASSUMPTIONS'!$D90)*('COMMISSION ASSUMPTIONS'!$D41)</f>
        <v>0</v>
      </c>
      <c r="BQ65" s="476">
        <f ca="1">('SUBSCRIBER BASE'!BR33*'COMMISSION ASSUMPTIONS'!$D90)*('COMMISSION ASSUMPTIONS'!$D41)</f>
        <v>0</v>
      </c>
      <c r="BR65" s="476">
        <f ca="1">('SUBSCRIBER BASE'!BS33*'COMMISSION ASSUMPTIONS'!$D90)*('COMMISSION ASSUMPTIONS'!$D41)</f>
        <v>0</v>
      </c>
    </row>
    <row r="66" spans="2:70" ht="24" customHeight="1" outlineLevel="1">
      <c r="B66" s="313" t="str">
        <f>B53</f>
        <v>2.5 GB</v>
      </c>
      <c r="C66" s="476">
        <f>('SUBSCRIBER BASE'!C34*'COMMISSION ASSUMPTIONS'!$D91)*('COMMISSION ASSUMPTIONS'!$D42)</f>
        <v>0</v>
      </c>
      <c r="D66" s="476">
        <f>('SUBSCRIBER BASE'!D34*'COMMISSION ASSUMPTIONS'!$D91)*('COMMISSION ASSUMPTIONS'!$D42)</f>
        <v>0</v>
      </c>
      <c r="E66" s="476">
        <f>('SUBSCRIBER BASE'!E34*'COMMISSION ASSUMPTIONS'!$D91)*('COMMISSION ASSUMPTIONS'!$D42)</f>
        <v>0</v>
      </c>
      <c r="F66" s="476">
        <f>('SUBSCRIBER BASE'!F34*'COMMISSION ASSUMPTIONS'!$D91)*('COMMISSION ASSUMPTIONS'!$D42)</f>
        <v>0</v>
      </c>
      <c r="G66" s="476">
        <f>('SUBSCRIBER BASE'!G34*'COMMISSION ASSUMPTIONS'!$D91)*('COMMISSION ASSUMPTIONS'!$D42)</f>
        <v>0</v>
      </c>
      <c r="H66" s="476">
        <f>('SUBSCRIBER BASE'!H34*'COMMISSION ASSUMPTIONS'!$D91)*('COMMISSION ASSUMPTIONS'!$D42)</f>
        <v>0</v>
      </c>
      <c r="I66" s="476">
        <f>('SUBSCRIBER BASE'!I34*'COMMISSION ASSUMPTIONS'!$D91)*('COMMISSION ASSUMPTIONS'!$D42)</f>
        <v>0</v>
      </c>
      <c r="J66" s="476">
        <f>('SUBSCRIBER BASE'!J34*'COMMISSION ASSUMPTIONS'!$D91)*('COMMISSION ASSUMPTIONS'!$D42)</f>
        <v>0</v>
      </c>
      <c r="K66" s="476">
        <f ca="1">('SUBSCRIBER BASE'!L34*'COMMISSION ASSUMPTIONS'!$D91)*('COMMISSION ASSUMPTIONS'!$D42)</f>
        <v>0</v>
      </c>
      <c r="L66" s="476">
        <f ca="1">('SUBSCRIBER BASE'!M34*'COMMISSION ASSUMPTIONS'!$D91)*('COMMISSION ASSUMPTIONS'!$D42)</f>
        <v>0</v>
      </c>
      <c r="M66" s="476">
        <f ca="1">('SUBSCRIBER BASE'!N34*'COMMISSION ASSUMPTIONS'!$D91)*('COMMISSION ASSUMPTIONS'!$D42)</f>
        <v>0</v>
      </c>
      <c r="N66" s="476">
        <f ca="1">('SUBSCRIBER BASE'!O34*'COMMISSION ASSUMPTIONS'!$D91)*('COMMISSION ASSUMPTIONS'!$D42)</f>
        <v>0</v>
      </c>
      <c r="O66" s="476">
        <f ca="1">('SUBSCRIBER BASE'!P34*'COMMISSION ASSUMPTIONS'!$D91)*('COMMISSION ASSUMPTIONS'!$D42)</f>
        <v>0</v>
      </c>
      <c r="P66" s="476">
        <f ca="1">('SUBSCRIBER BASE'!Q34*'COMMISSION ASSUMPTIONS'!$D91)*('COMMISSION ASSUMPTIONS'!$D42)</f>
        <v>0</v>
      </c>
      <c r="Q66" s="476">
        <f ca="1">('SUBSCRIBER BASE'!R34*'COMMISSION ASSUMPTIONS'!$D91)*('COMMISSION ASSUMPTIONS'!$D42)</f>
        <v>0</v>
      </c>
      <c r="R66" s="476">
        <f ca="1">('SUBSCRIBER BASE'!S34*'COMMISSION ASSUMPTIONS'!$D91)*('COMMISSION ASSUMPTIONS'!$D42)</f>
        <v>0</v>
      </c>
      <c r="S66" s="476">
        <f ca="1">('SUBSCRIBER BASE'!T34*'COMMISSION ASSUMPTIONS'!$D91)*('COMMISSION ASSUMPTIONS'!$D42)</f>
        <v>0</v>
      </c>
      <c r="T66" s="476">
        <f ca="1">('SUBSCRIBER BASE'!U34*'COMMISSION ASSUMPTIONS'!$D91)*('COMMISSION ASSUMPTIONS'!$D42)</f>
        <v>0</v>
      </c>
      <c r="U66" s="476">
        <f ca="1">('SUBSCRIBER BASE'!V34*'COMMISSION ASSUMPTIONS'!$D91)*('COMMISSION ASSUMPTIONS'!$D42)</f>
        <v>0</v>
      </c>
      <c r="V66" s="476">
        <f ca="1">('SUBSCRIBER BASE'!W34*'COMMISSION ASSUMPTIONS'!$D91)*('COMMISSION ASSUMPTIONS'!$D42)</f>
        <v>0</v>
      </c>
      <c r="W66" s="476">
        <f ca="1">('SUBSCRIBER BASE'!X34*'COMMISSION ASSUMPTIONS'!$D91)*('COMMISSION ASSUMPTIONS'!$D42)</f>
        <v>0</v>
      </c>
      <c r="X66" s="476">
        <f ca="1">('SUBSCRIBER BASE'!Y34*'COMMISSION ASSUMPTIONS'!$D91)*('COMMISSION ASSUMPTIONS'!$D42)</f>
        <v>0</v>
      </c>
      <c r="Y66" s="476">
        <f ca="1">('SUBSCRIBER BASE'!Z34*'COMMISSION ASSUMPTIONS'!$D91)*('COMMISSION ASSUMPTIONS'!$D42)</f>
        <v>0</v>
      </c>
      <c r="Z66" s="476">
        <f ca="1">('SUBSCRIBER BASE'!AA34*'COMMISSION ASSUMPTIONS'!$D91)*('COMMISSION ASSUMPTIONS'!$D42)</f>
        <v>0</v>
      </c>
      <c r="AA66" s="476">
        <f ca="1">('SUBSCRIBER BASE'!AB34*'COMMISSION ASSUMPTIONS'!$D91)*('COMMISSION ASSUMPTIONS'!$D42)</f>
        <v>0</v>
      </c>
      <c r="AB66" s="476">
        <f ca="1">('SUBSCRIBER BASE'!AC34*'COMMISSION ASSUMPTIONS'!$D91)*('COMMISSION ASSUMPTIONS'!$D42)</f>
        <v>0</v>
      </c>
      <c r="AC66" s="476">
        <f ca="1">('SUBSCRIBER BASE'!AD34*'COMMISSION ASSUMPTIONS'!$D91)*('COMMISSION ASSUMPTIONS'!$D42)</f>
        <v>0</v>
      </c>
      <c r="AD66" s="476">
        <f ca="1">('SUBSCRIBER BASE'!AE34*'COMMISSION ASSUMPTIONS'!$D91)*('COMMISSION ASSUMPTIONS'!$D42)</f>
        <v>0</v>
      </c>
      <c r="AE66" s="476">
        <f ca="1">('SUBSCRIBER BASE'!AF34*'COMMISSION ASSUMPTIONS'!$D91)*('COMMISSION ASSUMPTIONS'!$D42)</f>
        <v>0</v>
      </c>
      <c r="AF66" s="476">
        <f ca="1">('SUBSCRIBER BASE'!AG34*'COMMISSION ASSUMPTIONS'!$D91)*('COMMISSION ASSUMPTIONS'!$D42)</f>
        <v>0</v>
      </c>
      <c r="AG66" s="476">
        <f ca="1">('SUBSCRIBER BASE'!AH34*'COMMISSION ASSUMPTIONS'!$D91)*('COMMISSION ASSUMPTIONS'!$D42)</f>
        <v>0</v>
      </c>
      <c r="AH66" s="476">
        <f ca="1">('SUBSCRIBER BASE'!AI34*'COMMISSION ASSUMPTIONS'!$D91)*('COMMISSION ASSUMPTIONS'!$D42)</f>
        <v>0</v>
      </c>
      <c r="AI66" s="476">
        <f ca="1">('SUBSCRIBER BASE'!AJ34*'COMMISSION ASSUMPTIONS'!$D91)*('COMMISSION ASSUMPTIONS'!$D42)</f>
        <v>0</v>
      </c>
      <c r="AJ66" s="476">
        <f ca="1">('SUBSCRIBER BASE'!AK34*'COMMISSION ASSUMPTIONS'!$D91)*('COMMISSION ASSUMPTIONS'!$D42)</f>
        <v>0</v>
      </c>
      <c r="AK66" s="476">
        <f ca="1">('SUBSCRIBER BASE'!AL34*'COMMISSION ASSUMPTIONS'!$D91)*('COMMISSION ASSUMPTIONS'!$D42)</f>
        <v>0</v>
      </c>
      <c r="AL66" s="476">
        <f ca="1">('SUBSCRIBER BASE'!AM34*'COMMISSION ASSUMPTIONS'!$D91)*('COMMISSION ASSUMPTIONS'!$D42)</f>
        <v>0</v>
      </c>
      <c r="AM66" s="476">
        <f ca="1">('SUBSCRIBER BASE'!AN34*'COMMISSION ASSUMPTIONS'!$D91)*('COMMISSION ASSUMPTIONS'!$D42)</f>
        <v>0</v>
      </c>
      <c r="AN66" s="476">
        <f ca="1">('SUBSCRIBER BASE'!AO34*'COMMISSION ASSUMPTIONS'!$D91)*('COMMISSION ASSUMPTIONS'!$D42)</f>
        <v>0</v>
      </c>
      <c r="AO66" s="476">
        <f ca="1">('SUBSCRIBER BASE'!AP34*'COMMISSION ASSUMPTIONS'!$D91)*('COMMISSION ASSUMPTIONS'!$D42)</f>
        <v>0</v>
      </c>
      <c r="AP66" s="476">
        <f ca="1">('SUBSCRIBER BASE'!AQ34*'COMMISSION ASSUMPTIONS'!$D91)*('COMMISSION ASSUMPTIONS'!$D42)</f>
        <v>0</v>
      </c>
      <c r="AQ66" s="476">
        <f ca="1">('SUBSCRIBER BASE'!AR34*'COMMISSION ASSUMPTIONS'!$D91)*('COMMISSION ASSUMPTIONS'!$D42)</f>
        <v>0</v>
      </c>
      <c r="AR66" s="476">
        <f ca="1">('SUBSCRIBER BASE'!AS34*'COMMISSION ASSUMPTIONS'!$D91)*('COMMISSION ASSUMPTIONS'!$D42)</f>
        <v>0</v>
      </c>
      <c r="AS66" s="476">
        <f ca="1">('SUBSCRIBER BASE'!AT34*'COMMISSION ASSUMPTIONS'!$D91)*('COMMISSION ASSUMPTIONS'!$D42)</f>
        <v>0</v>
      </c>
      <c r="AT66" s="476">
        <f ca="1">('SUBSCRIBER BASE'!AU34*'COMMISSION ASSUMPTIONS'!$D91)*('COMMISSION ASSUMPTIONS'!$D42)</f>
        <v>0</v>
      </c>
      <c r="AU66" s="476">
        <f ca="1">('SUBSCRIBER BASE'!AV34*'COMMISSION ASSUMPTIONS'!$D91)*('COMMISSION ASSUMPTIONS'!$D42)</f>
        <v>0</v>
      </c>
      <c r="AV66" s="476">
        <f ca="1">('SUBSCRIBER BASE'!AW34*'COMMISSION ASSUMPTIONS'!$D91)*('COMMISSION ASSUMPTIONS'!$D42)</f>
        <v>0</v>
      </c>
      <c r="AW66" s="476">
        <f ca="1">('SUBSCRIBER BASE'!AX34*'COMMISSION ASSUMPTIONS'!$D91)*('COMMISSION ASSUMPTIONS'!$D42)</f>
        <v>0</v>
      </c>
      <c r="AX66" s="476">
        <f ca="1">('SUBSCRIBER BASE'!AY34*'COMMISSION ASSUMPTIONS'!$D91)*('COMMISSION ASSUMPTIONS'!$D42)</f>
        <v>0</v>
      </c>
      <c r="AY66" s="476">
        <f ca="1">('SUBSCRIBER BASE'!AZ34*'COMMISSION ASSUMPTIONS'!$D91)*('COMMISSION ASSUMPTIONS'!$D42)</f>
        <v>0</v>
      </c>
      <c r="AZ66" s="476">
        <f ca="1">('SUBSCRIBER BASE'!BA34*'COMMISSION ASSUMPTIONS'!$D91)*('COMMISSION ASSUMPTIONS'!$D42)</f>
        <v>0</v>
      </c>
      <c r="BA66" s="476">
        <f ca="1">('SUBSCRIBER BASE'!BB34*'COMMISSION ASSUMPTIONS'!$D91)*('COMMISSION ASSUMPTIONS'!$D42)</f>
        <v>0</v>
      </c>
      <c r="BB66" s="476">
        <f ca="1">('SUBSCRIBER BASE'!BC34*'COMMISSION ASSUMPTIONS'!$D91)*('COMMISSION ASSUMPTIONS'!$D42)</f>
        <v>0</v>
      </c>
      <c r="BC66" s="476">
        <f ca="1">('SUBSCRIBER BASE'!BD34*'COMMISSION ASSUMPTIONS'!$D91)*('COMMISSION ASSUMPTIONS'!$D42)</f>
        <v>0</v>
      </c>
      <c r="BD66" s="476">
        <f ca="1">('SUBSCRIBER BASE'!BE34*'COMMISSION ASSUMPTIONS'!$D91)*('COMMISSION ASSUMPTIONS'!$D42)</f>
        <v>0</v>
      </c>
      <c r="BE66" s="476">
        <f ca="1">('SUBSCRIBER BASE'!BF34*'COMMISSION ASSUMPTIONS'!$D91)*('COMMISSION ASSUMPTIONS'!$D42)</f>
        <v>0</v>
      </c>
      <c r="BF66" s="476">
        <f ca="1">('SUBSCRIBER BASE'!BG34*'COMMISSION ASSUMPTIONS'!$D91)*('COMMISSION ASSUMPTIONS'!$D42)</f>
        <v>0</v>
      </c>
      <c r="BG66" s="476">
        <f ca="1">('SUBSCRIBER BASE'!BH34*'COMMISSION ASSUMPTIONS'!$D91)*('COMMISSION ASSUMPTIONS'!$D42)</f>
        <v>0</v>
      </c>
      <c r="BH66" s="476">
        <f ca="1">('SUBSCRIBER BASE'!BI34*'COMMISSION ASSUMPTIONS'!$D91)*('COMMISSION ASSUMPTIONS'!$D42)</f>
        <v>0</v>
      </c>
      <c r="BI66" s="476">
        <f ca="1">('SUBSCRIBER BASE'!BJ34*'COMMISSION ASSUMPTIONS'!$D91)*('COMMISSION ASSUMPTIONS'!$D42)</f>
        <v>0</v>
      </c>
      <c r="BJ66" s="476">
        <f ca="1">('SUBSCRIBER BASE'!BK34*'COMMISSION ASSUMPTIONS'!$D91)*('COMMISSION ASSUMPTIONS'!$D42)</f>
        <v>0</v>
      </c>
      <c r="BK66" s="476">
        <f ca="1">('SUBSCRIBER BASE'!BL34*'COMMISSION ASSUMPTIONS'!$D91)*('COMMISSION ASSUMPTIONS'!$D42)</f>
        <v>0</v>
      </c>
      <c r="BL66" s="476">
        <f ca="1">('SUBSCRIBER BASE'!BM34*'COMMISSION ASSUMPTIONS'!$D91)*('COMMISSION ASSUMPTIONS'!$D42)</f>
        <v>0</v>
      </c>
      <c r="BM66" s="476">
        <f ca="1">('SUBSCRIBER BASE'!BN34*'COMMISSION ASSUMPTIONS'!$D91)*('COMMISSION ASSUMPTIONS'!$D42)</f>
        <v>0</v>
      </c>
      <c r="BN66" s="476">
        <f ca="1">('SUBSCRIBER BASE'!BO34*'COMMISSION ASSUMPTIONS'!$D91)*('COMMISSION ASSUMPTIONS'!$D42)</f>
        <v>0</v>
      </c>
      <c r="BO66" s="476">
        <f ca="1">('SUBSCRIBER BASE'!BP34*'COMMISSION ASSUMPTIONS'!$D91)*('COMMISSION ASSUMPTIONS'!$D42)</f>
        <v>0</v>
      </c>
      <c r="BP66" s="476">
        <f ca="1">('SUBSCRIBER BASE'!BQ34*'COMMISSION ASSUMPTIONS'!$D91)*('COMMISSION ASSUMPTIONS'!$D42)</f>
        <v>0</v>
      </c>
      <c r="BQ66" s="476">
        <f ca="1">('SUBSCRIBER BASE'!BR34*'COMMISSION ASSUMPTIONS'!$D91)*('COMMISSION ASSUMPTIONS'!$D42)</f>
        <v>0</v>
      </c>
      <c r="BR66" s="476">
        <f ca="1">('SUBSCRIBER BASE'!BS34*'COMMISSION ASSUMPTIONS'!$D91)*('COMMISSION ASSUMPTIONS'!$D42)</f>
        <v>0</v>
      </c>
    </row>
    <row r="67" spans="2:70" ht="24" customHeight="1" outlineLevel="1"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  <c r="BF67" s="475"/>
      <c r="BG67" s="475"/>
      <c r="BH67" s="475"/>
      <c r="BI67" s="475"/>
      <c r="BJ67" s="475"/>
      <c r="BK67" s="475"/>
      <c r="BL67" s="475"/>
      <c r="BM67" s="475"/>
      <c r="BN67" s="475"/>
      <c r="BO67" s="475"/>
      <c r="BP67" s="475"/>
      <c r="BQ67" s="475"/>
      <c r="BR67" s="475"/>
    </row>
    <row r="68" spans="2:70" ht="24" customHeight="1" outlineLevel="1">
      <c r="B68" s="309" t="str">
        <f>'COMMISSION ASSUMPTIONS'!E7</f>
        <v>DIRECT MARKETING</v>
      </c>
      <c r="C68" s="474">
        <f t="shared" ref="C68:AH68" si="17">SUM(C70:C79)</f>
        <v>0</v>
      </c>
      <c r="D68" s="474">
        <f t="shared" si="17"/>
        <v>0</v>
      </c>
      <c r="E68" s="474">
        <f t="shared" si="17"/>
        <v>0</v>
      </c>
      <c r="F68" s="474">
        <f t="shared" si="17"/>
        <v>0</v>
      </c>
      <c r="G68" s="474">
        <f t="shared" si="17"/>
        <v>0</v>
      </c>
      <c r="H68" s="474">
        <f t="shared" si="17"/>
        <v>0</v>
      </c>
      <c r="I68" s="474">
        <f t="shared" si="17"/>
        <v>0</v>
      </c>
      <c r="J68" s="474">
        <f t="shared" si="17"/>
        <v>0</v>
      </c>
      <c r="K68" s="474">
        <f t="shared" ca="1" si="17"/>
        <v>0</v>
      </c>
      <c r="L68" s="474">
        <f t="shared" ca="1" si="17"/>
        <v>0</v>
      </c>
      <c r="M68" s="474">
        <f t="shared" ca="1" si="17"/>
        <v>0</v>
      </c>
      <c r="N68" s="474">
        <f t="shared" ca="1" si="17"/>
        <v>0</v>
      </c>
      <c r="O68" s="474">
        <f t="shared" ca="1" si="17"/>
        <v>0</v>
      </c>
      <c r="P68" s="474">
        <f t="shared" ca="1" si="17"/>
        <v>0</v>
      </c>
      <c r="Q68" s="474">
        <f t="shared" ca="1" si="17"/>
        <v>0</v>
      </c>
      <c r="R68" s="474">
        <f t="shared" ca="1" si="17"/>
        <v>0</v>
      </c>
      <c r="S68" s="474">
        <f t="shared" ca="1" si="17"/>
        <v>0</v>
      </c>
      <c r="T68" s="474">
        <f t="shared" ca="1" si="17"/>
        <v>0</v>
      </c>
      <c r="U68" s="474">
        <f t="shared" ca="1" si="17"/>
        <v>0</v>
      </c>
      <c r="V68" s="474">
        <f t="shared" ca="1" si="17"/>
        <v>0</v>
      </c>
      <c r="W68" s="474">
        <f t="shared" ca="1" si="17"/>
        <v>0</v>
      </c>
      <c r="X68" s="474">
        <f t="shared" ca="1" si="17"/>
        <v>0</v>
      </c>
      <c r="Y68" s="474">
        <f t="shared" ca="1" si="17"/>
        <v>0</v>
      </c>
      <c r="Z68" s="474">
        <f t="shared" ca="1" si="17"/>
        <v>0</v>
      </c>
      <c r="AA68" s="474">
        <f t="shared" ca="1" si="17"/>
        <v>0</v>
      </c>
      <c r="AB68" s="474">
        <f t="shared" ca="1" si="17"/>
        <v>0</v>
      </c>
      <c r="AC68" s="474">
        <f t="shared" ca="1" si="17"/>
        <v>0</v>
      </c>
      <c r="AD68" s="474">
        <f t="shared" ca="1" si="17"/>
        <v>0</v>
      </c>
      <c r="AE68" s="474">
        <f t="shared" ca="1" si="17"/>
        <v>0</v>
      </c>
      <c r="AF68" s="474">
        <f t="shared" ca="1" si="17"/>
        <v>0</v>
      </c>
      <c r="AG68" s="474">
        <f t="shared" ca="1" si="17"/>
        <v>0</v>
      </c>
      <c r="AH68" s="474">
        <f t="shared" ca="1" si="17"/>
        <v>0</v>
      </c>
      <c r="AI68" s="474">
        <f t="shared" ref="AI68:BR68" ca="1" si="18">SUM(AI70:AI79)</f>
        <v>0</v>
      </c>
      <c r="AJ68" s="474">
        <f t="shared" ca="1" si="18"/>
        <v>0</v>
      </c>
      <c r="AK68" s="474">
        <f t="shared" ca="1" si="18"/>
        <v>0</v>
      </c>
      <c r="AL68" s="474">
        <f t="shared" ca="1" si="18"/>
        <v>0</v>
      </c>
      <c r="AM68" s="474">
        <f t="shared" ca="1" si="18"/>
        <v>0</v>
      </c>
      <c r="AN68" s="474">
        <f t="shared" ca="1" si="18"/>
        <v>0</v>
      </c>
      <c r="AO68" s="474">
        <f t="shared" ca="1" si="18"/>
        <v>0</v>
      </c>
      <c r="AP68" s="474">
        <f t="shared" ca="1" si="18"/>
        <v>0</v>
      </c>
      <c r="AQ68" s="474">
        <f t="shared" ca="1" si="18"/>
        <v>0</v>
      </c>
      <c r="AR68" s="474">
        <f t="shared" ca="1" si="18"/>
        <v>0</v>
      </c>
      <c r="AS68" s="474">
        <f t="shared" ca="1" si="18"/>
        <v>0</v>
      </c>
      <c r="AT68" s="474">
        <f t="shared" ca="1" si="18"/>
        <v>0</v>
      </c>
      <c r="AU68" s="474">
        <f t="shared" ca="1" si="18"/>
        <v>0</v>
      </c>
      <c r="AV68" s="474">
        <f t="shared" ca="1" si="18"/>
        <v>0</v>
      </c>
      <c r="AW68" s="474">
        <f t="shared" ca="1" si="18"/>
        <v>0</v>
      </c>
      <c r="AX68" s="474">
        <f t="shared" ca="1" si="18"/>
        <v>0</v>
      </c>
      <c r="AY68" s="474">
        <f t="shared" ca="1" si="18"/>
        <v>0</v>
      </c>
      <c r="AZ68" s="474">
        <f t="shared" ca="1" si="18"/>
        <v>0</v>
      </c>
      <c r="BA68" s="474">
        <f t="shared" ca="1" si="18"/>
        <v>0</v>
      </c>
      <c r="BB68" s="474">
        <f t="shared" ca="1" si="18"/>
        <v>0</v>
      </c>
      <c r="BC68" s="474">
        <f t="shared" ca="1" si="18"/>
        <v>0</v>
      </c>
      <c r="BD68" s="474">
        <f t="shared" ca="1" si="18"/>
        <v>0</v>
      </c>
      <c r="BE68" s="474">
        <f t="shared" ca="1" si="18"/>
        <v>0</v>
      </c>
      <c r="BF68" s="474">
        <f t="shared" ca="1" si="18"/>
        <v>0</v>
      </c>
      <c r="BG68" s="474">
        <f t="shared" ca="1" si="18"/>
        <v>0</v>
      </c>
      <c r="BH68" s="474">
        <f t="shared" ca="1" si="18"/>
        <v>0</v>
      </c>
      <c r="BI68" s="474">
        <f t="shared" ca="1" si="18"/>
        <v>0</v>
      </c>
      <c r="BJ68" s="474">
        <f t="shared" ca="1" si="18"/>
        <v>0</v>
      </c>
      <c r="BK68" s="474">
        <f t="shared" ca="1" si="18"/>
        <v>0</v>
      </c>
      <c r="BL68" s="474">
        <f t="shared" ca="1" si="18"/>
        <v>0</v>
      </c>
      <c r="BM68" s="474">
        <f t="shared" ca="1" si="18"/>
        <v>0</v>
      </c>
      <c r="BN68" s="474">
        <f t="shared" ca="1" si="18"/>
        <v>0</v>
      </c>
      <c r="BO68" s="474">
        <f t="shared" ca="1" si="18"/>
        <v>0</v>
      </c>
      <c r="BP68" s="474">
        <f t="shared" ca="1" si="18"/>
        <v>0</v>
      </c>
      <c r="BQ68" s="474">
        <f t="shared" ca="1" si="18"/>
        <v>0</v>
      </c>
      <c r="BR68" s="474">
        <f t="shared" ca="1" si="18"/>
        <v>0</v>
      </c>
    </row>
    <row r="69" spans="2:70" ht="24" customHeight="1" outlineLevel="1">
      <c r="B69" s="309" t="s">
        <v>355</v>
      </c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  <c r="BF69" s="475"/>
      <c r="BG69" s="475"/>
      <c r="BH69" s="475"/>
      <c r="BI69" s="475"/>
      <c r="BJ69" s="475"/>
      <c r="BK69" s="475"/>
      <c r="BL69" s="475"/>
      <c r="BM69" s="475"/>
      <c r="BN69" s="475"/>
      <c r="BO69" s="475"/>
      <c r="BP69" s="475"/>
      <c r="BQ69" s="475"/>
      <c r="BR69" s="475"/>
    </row>
    <row r="70" spans="2:70" ht="24" customHeight="1" outlineLevel="1">
      <c r="B70" s="313" t="str">
        <f>B57</f>
        <v>MVLP1</v>
      </c>
      <c r="C70" s="476">
        <f>('SUBSCRIBER BASE'!C25*'COMMISSION ASSUMPTIONS'!$E82)*'COMMISSION ASSUMPTIONS'!$D44</f>
        <v>0</v>
      </c>
      <c r="D70" s="476">
        <f>('SUBSCRIBER BASE'!D25*'COMMISSION ASSUMPTIONS'!$E82)*'COMMISSION ASSUMPTIONS'!$D44</f>
        <v>0</v>
      </c>
      <c r="E70" s="476">
        <f>('SUBSCRIBER BASE'!E25*'COMMISSION ASSUMPTIONS'!$E82)*'COMMISSION ASSUMPTIONS'!$D44</f>
        <v>0</v>
      </c>
      <c r="F70" s="476">
        <f>('SUBSCRIBER BASE'!F25*'COMMISSION ASSUMPTIONS'!$E82)*'COMMISSION ASSUMPTIONS'!$D44</f>
        <v>0</v>
      </c>
      <c r="G70" s="476">
        <f>('SUBSCRIBER BASE'!G25*'COMMISSION ASSUMPTIONS'!$E82)*'COMMISSION ASSUMPTIONS'!$D44</f>
        <v>0</v>
      </c>
      <c r="H70" s="476">
        <f>('SUBSCRIBER BASE'!H25*'COMMISSION ASSUMPTIONS'!$E82)*'COMMISSION ASSUMPTIONS'!$D44</f>
        <v>0</v>
      </c>
      <c r="I70" s="476">
        <f>('SUBSCRIBER BASE'!I25*'COMMISSION ASSUMPTIONS'!$E82)*'COMMISSION ASSUMPTIONS'!$D44</f>
        <v>0</v>
      </c>
      <c r="J70" s="476">
        <f>('SUBSCRIBER BASE'!J25*'COMMISSION ASSUMPTIONS'!$E82)*'COMMISSION ASSUMPTIONS'!$D44</f>
        <v>0</v>
      </c>
      <c r="K70" s="476">
        <f ca="1">('SUBSCRIBER BASE'!L25*'COMMISSION ASSUMPTIONS'!$E82)*'COMMISSION ASSUMPTIONS'!$D44</f>
        <v>0</v>
      </c>
      <c r="L70" s="476">
        <f ca="1">('SUBSCRIBER BASE'!M25*'COMMISSION ASSUMPTIONS'!$E82)*'COMMISSION ASSUMPTIONS'!$D44</f>
        <v>0</v>
      </c>
      <c r="M70" s="476">
        <f ca="1">('SUBSCRIBER BASE'!N25*'COMMISSION ASSUMPTIONS'!$E82)*'COMMISSION ASSUMPTIONS'!$D44</f>
        <v>0</v>
      </c>
      <c r="N70" s="476">
        <f ca="1">('SUBSCRIBER BASE'!O25*'COMMISSION ASSUMPTIONS'!$E82)*'COMMISSION ASSUMPTIONS'!$D44</f>
        <v>0</v>
      </c>
      <c r="O70" s="476">
        <f ca="1">('SUBSCRIBER BASE'!P25*'COMMISSION ASSUMPTIONS'!$E82)*'COMMISSION ASSUMPTIONS'!$D44</f>
        <v>0</v>
      </c>
      <c r="P70" s="476">
        <f ca="1">('SUBSCRIBER BASE'!Q25*'COMMISSION ASSUMPTIONS'!$E82)*'COMMISSION ASSUMPTIONS'!$D44</f>
        <v>0</v>
      </c>
      <c r="Q70" s="476">
        <f ca="1">('SUBSCRIBER BASE'!R25*'COMMISSION ASSUMPTIONS'!$E82)*'COMMISSION ASSUMPTIONS'!$D44</f>
        <v>0</v>
      </c>
      <c r="R70" s="476">
        <f ca="1">('SUBSCRIBER BASE'!S25*'COMMISSION ASSUMPTIONS'!$E82)*'COMMISSION ASSUMPTIONS'!$D44</f>
        <v>0</v>
      </c>
      <c r="S70" s="476">
        <f ca="1">('SUBSCRIBER BASE'!T25*'COMMISSION ASSUMPTIONS'!$E82)*'COMMISSION ASSUMPTIONS'!$D44</f>
        <v>0</v>
      </c>
      <c r="T70" s="476">
        <f ca="1">('SUBSCRIBER BASE'!U25*'COMMISSION ASSUMPTIONS'!$E82)*'COMMISSION ASSUMPTIONS'!$D44</f>
        <v>0</v>
      </c>
      <c r="U70" s="476">
        <f ca="1">('SUBSCRIBER BASE'!V25*'COMMISSION ASSUMPTIONS'!$E82)*'COMMISSION ASSUMPTIONS'!$D44</f>
        <v>0</v>
      </c>
      <c r="V70" s="476">
        <f ca="1">('SUBSCRIBER BASE'!W25*'COMMISSION ASSUMPTIONS'!$E82)*'COMMISSION ASSUMPTIONS'!$D44</f>
        <v>0</v>
      </c>
      <c r="W70" s="476">
        <f ca="1">('SUBSCRIBER BASE'!X25*'COMMISSION ASSUMPTIONS'!$E82)*'COMMISSION ASSUMPTIONS'!$D44</f>
        <v>0</v>
      </c>
      <c r="X70" s="476">
        <f ca="1">('SUBSCRIBER BASE'!Y25*'COMMISSION ASSUMPTIONS'!$E82)*'COMMISSION ASSUMPTIONS'!$D44</f>
        <v>0</v>
      </c>
      <c r="Y70" s="476">
        <f ca="1">('SUBSCRIBER BASE'!Z25*'COMMISSION ASSUMPTIONS'!$E82)*'COMMISSION ASSUMPTIONS'!$D44</f>
        <v>0</v>
      </c>
      <c r="Z70" s="476">
        <f ca="1">('SUBSCRIBER BASE'!AA25*'COMMISSION ASSUMPTIONS'!$E82)*'COMMISSION ASSUMPTIONS'!$D44</f>
        <v>0</v>
      </c>
      <c r="AA70" s="476">
        <f ca="1">('SUBSCRIBER BASE'!AB25*'COMMISSION ASSUMPTIONS'!$E82)*'COMMISSION ASSUMPTIONS'!$D44</f>
        <v>0</v>
      </c>
      <c r="AB70" s="476">
        <f ca="1">('SUBSCRIBER BASE'!AC25*'COMMISSION ASSUMPTIONS'!$E82)*'COMMISSION ASSUMPTIONS'!$D44</f>
        <v>0</v>
      </c>
      <c r="AC70" s="476">
        <f ca="1">('SUBSCRIBER BASE'!AD25*'COMMISSION ASSUMPTIONS'!$E82)*'COMMISSION ASSUMPTIONS'!$D44</f>
        <v>0</v>
      </c>
      <c r="AD70" s="476">
        <f ca="1">('SUBSCRIBER BASE'!AE25*'COMMISSION ASSUMPTIONS'!$E82)*'COMMISSION ASSUMPTIONS'!$D44</f>
        <v>0</v>
      </c>
      <c r="AE70" s="476">
        <f ca="1">('SUBSCRIBER BASE'!AF25*'COMMISSION ASSUMPTIONS'!$E82)*'COMMISSION ASSUMPTIONS'!$D44</f>
        <v>0</v>
      </c>
      <c r="AF70" s="476">
        <f ca="1">('SUBSCRIBER BASE'!AG25*'COMMISSION ASSUMPTIONS'!$E82)*'COMMISSION ASSUMPTIONS'!$D44</f>
        <v>0</v>
      </c>
      <c r="AG70" s="476">
        <f ca="1">('SUBSCRIBER BASE'!AH25*'COMMISSION ASSUMPTIONS'!$E82)*'COMMISSION ASSUMPTIONS'!$D44</f>
        <v>0</v>
      </c>
      <c r="AH70" s="476">
        <f ca="1">('SUBSCRIBER BASE'!AI25*'COMMISSION ASSUMPTIONS'!$E82)*'COMMISSION ASSUMPTIONS'!$D44</f>
        <v>0</v>
      </c>
      <c r="AI70" s="476">
        <f ca="1">('SUBSCRIBER BASE'!AJ25*'COMMISSION ASSUMPTIONS'!$E82)*'COMMISSION ASSUMPTIONS'!$D44</f>
        <v>0</v>
      </c>
      <c r="AJ70" s="476">
        <f ca="1">('SUBSCRIBER BASE'!AK25*'COMMISSION ASSUMPTIONS'!$E82)*'COMMISSION ASSUMPTIONS'!$D44</f>
        <v>0</v>
      </c>
      <c r="AK70" s="476">
        <f ca="1">('SUBSCRIBER BASE'!AL25*'COMMISSION ASSUMPTIONS'!$E82)*'COMMISSION ASSUMPTIONS'!$D44</f>
        <v>0</v>
      </c>
      <c r="AL70" s="476">
        <f ca="1">('SUBSCRIBER BASE'!AM25*'COMMISSION ASSUMPTIONS'!$E82)*'COMMISSION ASSUMPTIONS'!$D44</f>
        <v>0</v>
      </c>
      <c r="AM70" s="476">
        <f ca="1">('SUBSCRIBER BASE'!AN25*'COMMISSION ASSUMPTIONS'!$E82)*'COMMISSION ASSUMPTIONS'!$D44</f>
        <v>0</v>
      </c>
      <c r="AN70" s="476">
        <f ca="1">('SUBSCRIBER BASE'!AO25*'COMMISSION ASSUMPTIONS'!$E82)*'COMMISSION ASSUMPTIONS'!$D44</f>
        <v>0</v>
      </c>
      <c r="AO70" s="476">
        <f ca="1">('SUBSCRIBER BASE'!AP25*'COMMISSION ASSUMPTIONS'!$E82)*'COMMISSION ASSUMPTIONS'!$D44</f>
        <v>0</v>
      </c>
      <c r="AP70" s="476">
        <f ca="1">('SUBSCRIBER BASE'!AQ25*'COMMISSION ASSUMPTIONS'!$E82)*'COMMISSION ASSUMPTIONS'!$D44</f>
        <v>0</v>
      </c>
      <c r="AQ70" s="476">
        <f ca="1">('SUBSCRIBER BASE'!AR25*'COMMISSION ASSUMPTIONS'!$E82)*'COMMISSION ASSUMPTIONS'!$D44</f>
        <v>0</v>
      </c>
      <c r="AR70" s="476">
        <f ca="1">('SUBSCRIBER BASE'!AS25*'COMMISSION ASSUMPTIONS'!$E82)*'COMMISSION ASSUMPTIONS'!$D44</f>
        <v>0</v>
      </c>
      <c r="AS70" s="476">
        <f ca="1">('SUBSCRIBER BASE'!AT25*'COMMISSION ASSUMPTIONS'!$E82)*'COMMISSION ASSUMPTIONS'!$D44</f>
        <v>0</v>
      </c>
      <c r="AT70" s="476">
        <f ca="1">('SUBSCRIBER BASE'!AU25*'COMMISSION ASSUMPTIONS'!$E82)*'COMMISSION ASSUMPTIONS'!$D44</f>
        <v>0</v>
      </c>
      <c r="AU70" s="476">
        <f ca="1">('SUBSCRIBER BASE'!AV25*'COMMISSION ASSUMPTIONS'!$E82)*'COMMISSION ASSUMPTIONS'!$D44</f>
        <v>0</v>
      </c>
      <c r="AV70" s="476">
        <f ca="1">('SUBSCRIBER BASE'!AW25*'COMMISSION ASSUMPTIONS'!$E82)*'COMMISSION ASSUMPTIONS'!$D44</f>
        <v>0</v>
      </c>
      <c r="AW70" s="476">
        <f ca="1">('SUBSCRIBER BASE'!AX25*'COMMISSION ASSUMPTIONS'!$E82)*'COMMISSION ASSUMPTIONS'!$D44</f>
        <v>0</v>
      </c>
      <c r="AX70" s="476">
        <f ca="1">('SUBSCRIBER BASE'!AY25*'COMMISSION ASSUMPTIONS'!$E82)*'COMMISSION ASSUMPTIONS'!$D44</f>
        <v>0</v>
      </c>
      <c r="AY70" s="476">
        <f ca="1">('SUBSCRIBER BASE'!AZ25*'COMMISSION ASSUMPTIONS'!$E82)*'COMMISSION ASSUMPTIONS'!$D44</f>
        <v>0</v>
      </c>
      <c r="AZ70" s="476">
        <f ca="1">('SUBSCRIBER BASE'!BA25*'COMMISSION ASSUMPTIONS'!$E82)*'COMMISSION ASSUMPTIONS'!$D44</f>
        <v>0</v>
      </c>
      <c r="BA70" s="476">
        <f ca="1">('SUBSCRIBER BASE'!BB25*'COMMISSION ASSUMPTIONS'!$E82)*'COMMISSION ASSUMPTIONS'!$D44</f>
        <v>0</v>
      </c>
      <c r="BB70" s="476">
        <f ca="1">('SUBSCRIBER BASE'!BC25*'COMMISSION ASSUMPTIONS'!$E82)*'COMMISSION ASSUMPTIONS'!$D44</f>
        <v>0</v>
      </c>
      <c r="BC70" s="476">
        <f ca="1">('SUBSCRIBER BASE'!BD25*'COMMISSION ASSUMPTIONS'!$E82)*'COMMISSION ASSUMPTIONS'!$D44</f>
        <v>0</v>
      </c>
      <c r="BD70" s="476">
        <f ca="1">('SUBSCRIBER BASE'!BE25*'COMMISSION ASSUMPTIONS'!$E82)*'COMMISSION ASSUMPTIONS'!$D44</f>
        <v>0</v>
      </c>
      <c r="BE70" s="476">
        <f ca="1">('SUBSCRIBER BASE'!BF25*'COMMISSION ASSUMPTIONS'!$E82)*'COMMISSION ASSUMPTIONS'!$D44</f>
        <v>0</v>
      </c>
      <c r="BF70" s="476">
        <f ca="1">('SUBSCRIBER BASE'!BG25*'COMMISSION ASSUMPTIONS'!$E82)*'COMMISSION ASSUMPTIONS'!$D44</f>
        <v>0</v>
      </c>
      <c r="BG70" s="476">
        <f ca="1">('SUBSCRIBER BASE'!BH25*'COMMISSION ASSUMPTIONS'!$E82)*'COMMISSION ASSUMPTIONS'!$D44</f>
        <v>0</v>
      </c>
      <c r="BH70" s="476">
        <f ca="1">('SUBSCRIBER BASE'!BI25*'COMMISSION ASSUMPTIONS'!$E82)*'COMMISSION ASSUMPTIONS'!$D44</f>
        <v>0</v>
      </c>
      <c r="BI70" s="476">
        <f ca="1">('SUBSCRIBER BASE'!BJ25*'COMMISSION ASSUMPTIONS'!$E82)*'COMMISSION ASSUMPTIONS'!$D44</f>
        <v>0</v>
      </c>
      <c r="BJ70" s="476">
        <f ca="1">('SUBSCRIBER BASE'!BK25*'COMMISSION ASSUMPTIONS'!$E82)*'COMMISSION ASSUMPTIONS'!$D44</f>
        <v>0</v>
      </c>
      <c r="BK70" s="476">
        <f ca="1">('SUBSCRIBER BASE'!BL25*'COMMISSION ASSUMPTIONS'!$E82)*'COMMISSION ASSUMPTIONS'!$D44</f>
        <v>0</v>
      </c>
      <c r="BL70" s="476">
        <f ca="1">('SUBSCRIBER BASE'!BM25*'COMMISSION ASSUMPTIONS'!$E82)*'COMMISSION ASSUMPTIONS'!$D44</f>
        <v>0</v>
      </c>
      <c r="BM70" s="476">
        <f ca="1">('SUBSCRIBER BASE'!BN25*'COMMISSION ASSUMPTIONS'!$E82)*'COMMISSION ASSUMPTIONS'!$D44</f>
        <v>0</v>
      </c>
      <c r="BN70" s="476">
        <f ca="1">('SUBSCRIBER BASE'!BO25*'COMMISSION ASSUMPTIONS'!$E82)*'COMMISSION ASSUMPTIONS'!$D44</f>
        <v>0</v>
      </c>
      <c r="BO70" s="476">
        <f ca="1">('SUBSCRIBER BASE'!BP25*'COMMISSION ASSUMPTIONS'!$E82)*'COMMISSION ASSUMPTIONS'!$D44</f>
        <v>0</v>
      </c>
      <c r="BP70" s="476">
        <f ca="1">('SUBSCRIBER BASE'!BQ25*'COMMISSION ASSUMPTIONS'!$E82)*'COMMISSION ASSUMPTIONS'!$D44</f>
        <v>0</v>
      </c>
      <c r="BQ70" s="476">
        <f ca="1">('SUBSCRIBER BASE'!BR25*'COMMISSION ASSUMPTIONS'!$E82)*'COMMISSION ASSUMPTIONS'!$D44</f>
        <v>0</v>
      </c>
      <c r="BR70" s="476">
        <f ca="1">('SUBSCRIBER BASE'!BS25*'COMMISSION ASSUMPTIONS'!$E82)*'COMMISSION ASSUMPTIONS'!$D44</f>
        <v>0</v>
      </c>
    </row>
    <row r="71" spans="2:70" ht="24" customHeight="1" outlineLevel="1">
      <c r="B71" s="313" t="str">
        <f>B58</f>
        <v>MVLP2</v>
      </c>
      <c r="C71" s="476">
        <f>('SUBSCRIBER BASE'!C26*'COMMISSION ASSUMPTIONS'!$E83)*'COMMISSION ASSUMPTIONS'!$D45</f>
        <v>0</v>
      </c>
      <c r="D71" s="476">
        <f>('SUBSCRIBER BASE'!D26*'COMMISSION ASSUMPTIONS'!$E83)*'COMMISSION ASSUMPTIONS'!$D45</f>
        <v>0</v>
      </c>
      <c r="E71" s="476">
        <f>('SUBSCRIBER BASE'!E26*'COMMISSION ASSUMPTIONS'!$E83)*'COMMISSION ASSUMPTIONS'!$D45</f>
        <v>0</v>
      </c>
      <c r="F71" s="476">
        <f>('SUBSCRIBER BASE'!F26*'COMMISSION ASSUMPTIONS'!$E83)*'COMMISSION ASSUMPTIONS'!$D45</f>
        <v>0</v>
      </c>
      <c r="G71" s="476">
        <f>('SUBSCRIBER BASE'!G26*'COMMISSION ASSUMPTIONS'!$E83)*'COMMISSION ASSUMPTIONS'!$D45</f>
        <v>0</v>
      </c>
      <c r="H71" s="476">
        <f>('SUBSCRIBER BASE'!H26*'COMMISSION ASSUMPTIONS'!$E83)*'COMMISSION ASSUMPTIONS'!$D45</f>
        <v>0</v>
      </c>
      <c r="I71" s="476">
        <f>('SUBSCRIBER BASE'!I26*'COMMISSION ASSUMPTIONS'!$E83)*'COMMISSION ASSUMPTIONS'!$D45</f>
        <v>0</v>
      </c>
      <c r="J71" s="476">
        <f>('SUBSCRIBER BASE'!J26*'COMMISSION ASSUMPTIONS'!$E83)*'COMMISSION ASSUMPTIONS'!$D45</f>
        <v>0</v>
      </c>
      <c r="K71" s="476">
        <f ca="1">('SUBSCRIBER BASE'!L26*'COMMISSION ASSUMPTIONS'!$E83)*'COMMISSION ASSUMPTIONS'!$D45</f>
        <v>0</v>
      </c>
      <c r="L71" s="476">
        <f ca="1">('SUBSCRIBER BASE'!M26*'COMMISSION ASSUMPTIONS'!$E83)*'COMMISSION ASSUMPTIONS'!$D45</f>
        <v>0</v>
      </c>
      <c r="M71" s="476">
        <f ca="1">('SUBSCRIBER BASE'!N26*'COMMISSION ASSUMPTIONS'!$E83)*'COMMISSION ASSUMPTIONS'!$D45</f>
        <v>0</v>
      </c>
      <c r="N71" s="476">
        <f ca="1">('SUBSCRIBER BASE'!O26*'COMMISSION ASSUMPTIONS'!$E83)*'COMMISSION ASSUMPTIONS'!$D45</f>
        <v>0</v>
      </c>
      <c r="O71" s="476">
        <f ca="1">('SUBSCRIBER BASE'!P26*'COMMISSION ASSUMPTIONS'!$E83)*'COMMISSION ASSUMPTIONS'!$D45</f>
        <v>0</v>
      </c>
      <c r="P71" s="476">
        <f ca="1">('SUBSCRIBER BASE'!Q26*'COMMISSION ASSUMPTIONS'!$E83)*'COMMISSION ASSUMPTIONS'!$D45</f>
        <v>0</v>
      </c>
      <c r="Q71" s="476">
        <f ca="1">('SUBSCRIBER BASE'!R26*'COMMISSION ASSUMPTIONS'!$E83)*'COMMISSION ASSUMPTIONS'!$D45</f>
        <v>0</v>
      </c>
      <c r="R71" s="476">
        <f ca="1">('SUBSCRIBER BASE'!S26*'COMMISSION ASSUMPTIONS'!$E83)*'COMMISSION ASSUMPTIONS'!$D45</f>
        <v>0</v>
      </c>
      <c r="S71" s="476">
        <f ca="1">('SUBSCRIBER BASE'!T26*'COMMISSION ASSUMPTIONS'!$E83)*'COMMISSION ASSUMPTIONS'!$D45</f>
        <v>0</v>
      </c>
      <c r="T71" s="476">
        <f ca="1">('SUBSCRIBER BASE'!U26*'COMMISSION ASSUMPTIONS'!$E83)*'COMMISSION ASSUMPTIONS'!$D45</f>
        <v>0</v>
      </c>
      <c r="U71" s="476">
        <f ca="1">('SUBSCRIBER BASE'!V26*'COMMISSION ASSUMPTIONS'!$E83)*'COMMISSION ASSUMPTIONS'!$D45</f>
        <v>0</v>
      </c>
      <c r="V71" s="476">
        <f ca="1">('SUBSCRIBER BASE'!W26*'COMMISSION ASSUMPTIONS'!$E83)*'COMMISSION ASSUMPTIONS'!$D45</f>
        <v>0</v>
      </c>
      <c r="W71" s="476">
        <f ca="1">('SUBSCRIBER BASE'!X26*'COMMISSION ASSUMPTIONS'!$E83)*'COMMISSION ASSUMPTIONS'!$D45</f>
        <v>0</v>
      </c>
      <c r="X71" s="476">
        <f ca="1">('SUBSCRIBER BASE'!Y26*'COMMISSION ASSUMPTIONS'!$E83)*'COMMISSION ASSUMPTIONS'!$D45</f>
        <v>0</v>
      </c>
      <c r="Y71" s="476">
        <f ca="1">('SUBSCRIBER BASE'!Z26*'COMMISSION ASSUMPTIONS'!$E83)*'COMMISSION ASSUMPTIONS'!$D45</f>
        <v>0</v>
      </c>
      <c r="Z71" s="476">
        <f ca="1">('SUBSCRIBER BASE'!AA26*'COMMISSION ASSUMPTIONS'!$E83)*'COMMISSION ASSUMPTIONS'!$D45</f>
        <v>0</v>
      </c>
      <c r="AA71" s="476">
        <f ca="1">('SUBSCRIBER BASE'!AB26*'COMMISSION ASSUMPTIONS'!$E83)*'COMMISSION ASSUMPTIONS'!$D45</f>
        <v>0</v>
      </c>
      <c r="AB71" s="476">
        <f ca="1">('SUBSCRIBER BASE'!AC26*'COMMISSION ASSUMPTIONS'!$E83)*'COMMISSION ASSUMPTIONS'!$D45</f>
        <v>0</v>
      </c>
      <c r="AC71" s="476">
        <f ca="1">('SUBSCRIBER BASE'!AD26*'COMMISSION ASSUMPTIONS'!$E83)*'COMMISSION ASSUMPTIONS'!$D45</f>
        <v>0</v>
      </c>
      <c r="AD71" s="476">
        <f ca="1">('SUBSCRIBER BASE'!AE26*'COMMISSION ASSUMPTIONS'!$E83)*'COMMISSION ASSUMPTIONS'!$D45</f>
        <v>0</v>
      </c>
      <c r="AE71" s="476">
        <f ca="1">('SUBSCRIBER BASE'!AF26*'COMMISSION ASSUMPTIONS'!$E83)*'COMMISSION ASSUMPTIONS'!$D45</f>
        <v>0</v>
      </c>
      <c r="AF71" s="476">
        <f ca="1">('SUBSCRIBER BASE'!AG26*'COMMISSION ASSUMPTIONS'!$E83)*'COMMISSION ASSUMPTIONS'!$D45</f>
        <v>0</v>
      </c>
      <c r="AG71" s="476">
        <f ca="1">('SUBSCRIBER BASE'!AH26*'COMMISSION ASSUMPTIONS'!$E83)*'COMMISSION ASSUMPTIONS'!$D45</f>
        <v>0</v>
      </c>
      <c r="AH71" s="476">
        <f ca="1">('SUBSCRIBER BASE'!AI26*'COMMISSION ASSUMPTIONS'!$E83)*'COMMISSION ASSUMPTIONS'!$D45</f>
        <v>0</v>
      </c>
      <c r="AI71" s="476">
        <f ca="1">('SUBSCRIBER BASE'!AJ26*'COMMISSION ASSUMPTIONS'!$E83)*'COMMISSION ASSUMPTIONS'!$D45</f>
        <v>0</v>
      </c>
      <c r="AJ71" s="476">
        <f ca="1">('SUBSCRIBER BASE'!AK26*'COMMISSION ASSUMPTIONS'!$E83)*'COMMISSION ASSUMPTIONS'!$D45</f>
        <v>0</v>
      </c>
      <c r="AK71" s="476">
        <f ca="1">('SUBSCRIBER BASE'!AL26*'COMMISSION ASSUMPTIONS'!$E83)*'COMMISSION ASSUMPTIONS'!$D45</f>
        <v>0</v>
      </c>
      <c r="AL71" s="476">
        <f ca="1">('SUBSCRIBER BASE'!AM26*'COMMISSION ASSUMPTIONS'!$E83)*'COMMISSION ASSUMPTIONS'!$D45</f>
        <v>0</v>
      </c>
      <c r="AM71" s="476">
        <f ca="1">('SUBSCRIBER BASE'!AN26*'COMMISSION ASSUMPTIONS'!$E83)*'COMMISSION ASSUMPTIONS'!$D45</f>
        <v>0</v>
      </c>
      <c r="AN71" s="476">
        <f ca="1">('SUBSCRIBER BASE'!AO26*'COMMISSION ASSUMPTIONS'!$E83)*'COMMISSION ASSUMPTIONS'!$D45</f>
        <v>0</v>
      </c>
      <c r="AO71" s="476">
        <f ca="1">('SUBSCRIBER BASE'!AP26*'COMMISSION ASSUMPTIONS'!$E83)*'COMMISSION ASSUMPTIONS'!$D45</f>
        <v>0</v>
      </c>
      <c r="AP71" s="476">
        <f ca="1">('SUBSCRIBER BASE'!AQ26*'COMMISSION ASSUMPTIONS'!$E83)*'COMMISSION ASSUMPTIONS'!$D45</f>
        <v>0</v>
      </c>
      <c r="AQ71" s="476">
        <f ca="1">('SUBSCRIBER BASE'!AR26*'COMMISSION ASSUMPTIONS'!$E83)*'COMMISSION ASSUMPTIONS'!$D45</f>
        <v>0</v>
      </c>
      <c r="AR71" s="476">
        <f ca="1">('SUBSCRIBER BASE'!AS26*'COMMISSION ASSUMPTIONS'!$E83)*'COMMISSION ASSUMPTIONS'!$D45</f>
        <v>0</v>
      </c>
      <c r="AS71" s="476">
        <f ca="1">('SUBSCRIBER BASE'!AT26*'COMMISSION ASSUMPTIONS'!$E83)*'COMMISSION ASSUMPTIONS'!$D45</f>
        <v>0</v>
      </c>
      <c r="AT71" s="476">
        <f ca="1">('SUBSCRIBER BASE'!AU26*'COMMISSION ASSUMPTIONS'!$E83)*'COMMISSION ASSUMPTIONS'!$D45</f>
        <v>0</v>
      </c>
      <c r="AU71" s="476">
        <f ca="1">('SUBSCRIBER BASE'!AV26*'COMMISSION ASSUMPTIONS'!$E83)*'COMMISSION ASSUMPTIONS'!$D45</f>
        <v>0</v>
      </c>
      <c r="AV71" s="476">
        <f ca="1">('SUBSCRIBER BASE'!AW26*'COMMISSION ASSUMPTIONS'!$E83)*'COMMISSION ASSUMPTIONS'!$D45</f>
        <v>0</v>
      </c>
      <c r="AW71" s="476">
        <f ca="1">('SUBSCRIBER BASE'!AX26*'COMMISSION ASSUMPTIONS'!$E83)*'COMMISSION ASSUMPTIONS'!$D45</f>
        <v>0</v>
      </c>
      <c r="AX71" s="476">
        <f ca="1">('SUBSCRIBER BASE'!AY26*'COMMISSION ASSUMPTIONS'!$E83)*'COMMISSION ASSUMPTIONS'!$D45</f>
        <v>0</v>
      </c>
      <c r="AY71" s="476">
        <f ca="1">('SUBSCRIBER BASE'!AZ26*'COMMISSION ASSUMPTIONS'!$E83)*'COMMISSION ASSUMPTIONS'!$D45</f>
        <v>0</v>
      </c>
      <c r="AZ71" s="476">
        <f ca="1">('SUBSCRIBER BASE'!BA26*'COMMISSION ASSUMPTIONS'!$E83)*'COMMISSION ASSUMPTIONS'!$D45</f>
        <v>0</v>
      </c>
      <c r="BA71" s="476">
        <f ca="1">('SUBSCRIBER BASE'!BB26*'COMMISSION ASSUMPTIONS'!$E83)*'COMMISSION ASSUMPTIONS'!$D45</f>
        <v>0</v>
      </c>
      <c r="BB71" s="476">
        <f ca="1">('SUBSCRIBER BASE'!BC26*'COMMISSION ASSUMPTIONS'!$E83)*'COMMISSION ASSUMPTIONS'!$D45</f>
        <v>0</v>
      </c>
      <c r="BC71" s="476">
        <f ca="1">('SUBSCRIBER BASE'!BD26*'COMMISSION ASSUMPTIONS'!$E83)*'COMMISSION ASSUMPTIONS'!$D45</f>
        <v>0</v>
      </c>
      <c r="BD71" s="476">
        <f ca="1">('SUBSCRIBER BASE'!BE26*'COMMISSION ASSUMPTIONS'!$E83)*'COMMISSION ASSUMPTIONS'!$D45</f>
        <v>0</v>
      </c>
      <c r="BE71" s="476">
        <f ca="1">('SUBSCRIBER BASE'!BF26*'COMMISSION ASSUMPTIONS'!$E83)*'COMMISSION ASSUMPTIONS'!$D45</f>
        <v>0</v>
      </c>
      <c r="BF71" s="476">
        <f ca="1">('SUBSCRIBER BASE'!BG26*'COMMISSION ASSUMPTIONS'!$E83)*'COMMISSION ASSUMPTIONS'!$D45</f>
        <v>0</v>
      </c>
      <c r="BG71" s="476">
        <f ca="1">('SUBSCRIBER BASE'!BH26*'COMMISSION ASSUMPTIONS'!$E83)*'COMMISSION ASSUMPTIONS'!$D45</f>
        <v>0</v>
      </c>
      <c r="BH71" s="476">
        <f ca="1">('SUBSCRIBER BASE'!BI26*'COMMISSION ASSUMPTIONS'!$E83)*'COMMISSION ASSUMPTIONS'!$D45</f>
        <v>0</v>
      </c>
      <c r="BI71" s="476">
        <f ca="1">('SUBSCRIBER BASE'!BJ26*'COMMISSION ASSUMPTIONS'!$E83)*'COMMISSION ASSUMPTIONS'!$D45</f>
        <v>0</v>
      </c>
      <c r="BJ71" s="476">
        <f ca="1">('SUBSCRIBER BASE'!BK26*'COMMISSION ASSUMPTIONS'!$E83)*'COMMISSION ASSUMPTIONS'!$D45</f>
        <v>0</v>
      </c>
      <c r="BK71" s="476">
        <f ca="1">('SUBSCRIBER BASE'!BL26*'COMMISSION ASSUMPTIONS'!$E83)*'COMMISSION ASSUMPTIONS'!$D45</f>
        <v>0</v>
      </c>
      <c r="BL71" s="476">
        <f ca="1">('SUBSCRIBER BASE'!BM26*'COMMISSION ASSUMPTIONS'!$E83)*'COMMISSION ASSUMPTIONS'!$D45</f>
        <v>0</v>
      </c>
      <c r="BM71" s="476">
        <f ca="1">('SUBSCRIBER BASE'!BN26*'COMMISSION ASSUMPTIONS'!$E83)*'COMMISSION ASSUMPTIONS'!$D45</f>
        <v>0</v>
      </c>
      <c r="BN71" s="476">
        <f ca="1">('SUBSCRIBER BASE'!BO26*'COMMISSION ASSUMPTIONS'!$E83)*'COMMISSION ASSUMPTIONS'!$D45</f>
        <v>0</v>
      </c>
      <c r="BO71" s="476">
        <f ca="1">('SUBSCRIBER BASE'!BP26*'COMMISSION ASSUMPTIONS'!$E83)*'COMMISSION ASSUMPTIONS'!$D45</f>
        <v>0</v>
      </c>
      <c r="BP71" s="476">
        <f ca="1">('SUBSCRIBER BASE'!BQ26*'COMMISSION ASSUMPTIONS'!$E83)*'COMMISSION ASSUMPTIONS'!$D45</f>
        <v>0</v>
      </c>
      <c r="BQ71" s="476">
        <f ca="1">('SUBSCRIBER BASE'!BR26*'COMMISSION ASSUMPTIONS'!$E83)*'COMMISSION ASSUMPTIONS'!$D45</f>
        <v>0</v>
      </c>
      <c r="BR71" s="476">
        <f ca="1">('SUBSCRIBER BASE'!BS26*'COMMISSION ASSUMPTIONS'!$E83)*'COMMISSION ASSUMPTIONS'!$D45</f>
        <v>0</v>
      </c>
    </row>
    <row r="72" spans="2:70" ht="24" customHeight="1" outlineLevel="1">
      <c r="B72" s="313" t="str">
        <f>B59</f>
        <v>MVLP3</v>
      </c>
      <c r="C72" s="476">
        <f>('SUBSCRIBER BASE'!C27*'COMMISSION ASSUMPTIONS'!$E84)*'COMMISSION ASSUMPTIONS'!$D46</f>
        <v>0</v>
      </c>
      <c r="D72" s="476">
        <f>('SUBSCRIBER BASE'!D27*'COMMISSION ASSUMPTIONS'!$E84)*'COMMISSION ASSUMPTIONS'!$D46</f>
        <v>0</v>
      </c>
      <c r="E72" s="476">
        <f>('SUBSCRIBER BASE'!E27*'COMMISSION ASSUMPTIONS'!$E84)*'COMMISSION ASSUMPTIONS'!$D46</f>
        <v>0</v>
      </c>
      <c r="F72" s="476">
        <f>('SUBSCRIBER BASE'!F27*'COMMISSION ASSUMPTIONS'!$E84)*'COMMISSION ASSUMPTIONS'!$D46</f>
        <v>0</v>
      </c>
      <c r="G72" s="476">
        <f>('SUBSCRIBER BASE'!G27*'COMMISSION ASSUMPTIONS'!$E84)*'COMMISSION ASSUMPTIONS'!$D46</f>
        <v>0</v>
      </c>
      <c r="H72" s="476">
        <f>('SUBSCRIBER BASE'!H27*'COMMISSION ASSUMPTIONS'!$E84)*'COMMISSION ASSUMPTIONS'!$D46</f>
        <v>0</v>
      </c>
      <c r="I72" s="476">
        <f>('SUBSCRIBER BASE'!I27*'COMMISSION ASSUMPTIONS'!$E84)*'COMMISSION ASSUMPTIONS'!$D46</f>
        <v>0</v>
      </c>
      <c r="J72" s="476">
        <f>('SUBSCRIBER BASE'!J27*'COMMISSION ASSUMPTIONS'!$E84)*'COMMISSION ASSUMPTIONS'!$D46</f>
        <v>0</v>
      </c>
      <c r="K72" s="476">
        <f ca="1">('SUBSCRIBER BASE'!L27*'COMMISSION ASSUMPTIONS'!$E84)*'COMMISSION ASSUMPTIONS'!$D46</f>
        <v>0</v>
      </c>
      <c r="L72" s="476">
        <f ca="1">('SUBSCRIBER BASE'!M27*'COMMISSION ASSUMPTIONS'!$E84)*'COMMISSION ASSUMPTIONS'!$D46</f>
        <v>0</v>
      </c>
      <c r="M72" s="476">
        <f ca="1">('SUBSCRIBER BASE'!N27*'COMMISSION ASSUMPTIONS'!$E84)*'COMMISSION ASSUMPTIONS'!$D46</f>
        <v>0</v>
      </c>
      <c r="N72" s="476">
        <f ca="1">('SUBSCRIBER BASE'!O27*'COMMISSION ASSUMPTIONS'!$E84)*'COMMISSION ASSUMPTIONS'!$D46</f>
        <v>0</v>
      </c>
      <c r="O72" s="476">
        <f ca="1">('SUBSCRIBER BASE'!P27*'COMMISSION ASSUMPTIONS'!$E84)*'COMMISSION ASSUMPTIONS'!$D46</f>
        <v>0</v>
      </c>
      <c r="P72" s="476">
        <f ca="1">('SUBSCRIBER BASE'!Q27*'COMMISSION ASSUMPTIONS'!$E84)*'COMMISSION ASSUMPTIONS'!$D46</f>
        <v>0</v>
      </c>
      <c r="Q72" s="476">
        <f ca="1">('SUBSCRIBER BASE'!R27*'COMMISSION ASSUMPTIONS'!$E84)*'COMMISSION ASSUMPTIONS'!$D46</f>
        <v>0</v>
      </c>
      <c r="R72" s="476">
        <f ca="1">('SUBSCRIBER BASE'!S27*'COMMISSION ASSUMPTIONS'!$E84)*'COMMISSION ASSUMPTIONS'!$D46</f>
        <v>0</v>
      </c>
      <c r="S72" s="476">
        <f ca="1">('SUBSCRIBER BASE'!T27*'COMMISSION ASSUMPTIONS'!$E84)*'COMMISSION ASSUMPTIONS'!$D46</f>
        <v>0</v>
      </c>
      <c r="T72" s="476">
        <f ca="1">('SUBSCRIBER BASE'!U27*'COMMISSION ASSUMPTIONS'!$E84)*'COMMISSION ASSUMPTIONS'!$D46</f>
        <v>0</v>
      </c>
      <c r="U72" s="476">
        <f ca="1">('SUBSCRIBER BASE'!V27*'COMMISSION ASSUMPTIONS'!$E84)*'COMMISSION ASSUMPTIONS'!$D46</f>
        <v>0</v>
      </c>
      <c r="V72" s="476">
        <f ca="1">('SUBSCRIBER BASE'!W27*'COMMISSION ASSUMPTIONS'!$E84)*'COMMISSION ASSUMPTIONS'!$D46</f>
        <v>0</v>
      </c>
      <c r="W72" s="476">
        <f ca="1">('SUBSCRIBER BASE'!X27*'COMMISSION ASSUMPTIONS'!$E84)*'COMMISSION ASSUMPTIONS'!$D46</f>
        <v>0</v>
      </c>
      <c r="X72" s="476">
        <f ca="1">('SUBSCRIBER BASE'!Y27*'COMMISSION ASSUMPTIONS'!$E84)*'COMMISSION ASSUMPTIONS'!$D46</f>
        <v>0</v>
      </c>
      <c r="Y72" s="476">
        <f ca="1">('SUBSCRIBER BASE'!Z27*'COMMISSION ASSUMPTIONS'!$E84)*'COMMISSION ASSUMPTIONS'!$D46</f>
        <v>0</v>
      </c>
      <c r="Z72" s="476">
        <f ca="1">('SUBSCRIBER BASE'!AA27*'COMMISSION ASSUMPTIONS'!$E84)*'COMMISSION ASSUMPTIONS'!$D46</f>
        <v>0</v>
      </c>
      <c r="AA72" s="476">
        <f ca="1">('SUBSCRIBER BASE'!AB27*'COMMISSION ASSUMPTIONS'!$E84)*'COMMISSION ASSUMPTIONS'!$D46</f>
        <v>0</v>
      </c>
      <c r="AB72" s="476">
        <f ca="1">('SUBSCRIBER BASE'!AC27*'COMMISSION ASSUMPTIONS'!$E84)*'COMMISSION ASSUMPTIONS'!$D46</f>
        <v>0</v>
      </c>
      <c r="AC72" s="476">
        <f ca="1">('SUBSCRIBER BASE'!AD27*'COMMISSION ASSUMPTIONS'!$E84)*'COMMISSION ASSUMPTIONS'!$D46</f>
        <v>0</v>
      </c>
      <c r="AD72" s="476">
        <f ca="1">('SUBSCRIBER BASE'!AE27*'COMMISSION ASSUMPTIONS'!$E84)*'COMMISSION ASSUMPTIONS'!$D46</f>
        <v>0</v>
      </c>
      <c r="AE72" s="476">
        <f ca="1">('SUBSCRIBER BASE'!AF27*'COMMISSION ASSUMPTIONS'!$E84)*'COMMISSION ASSUMPTIONS'!$D46</f>
        <v>0</v>
      </c>
      <c r="AF72" s="476">
        <f ca="1">('SUBSCRIBER BASE'!AG27*'COMMISSION ASSUMPTIONS'!$E84)*'COMMISSION ASSUMPTIONS'!$D46</f>
        <v>0</v>
      </c>
      <c r="AG72" s="476">
        <f ca="1">('SUBSCRIBER BASE'!AH27*'COMMISSION ASSUMPTIONS'!$E84)*'COMMISSION ASSUMPTIONS'!$D46</f>
        <v>0</v>
      </c>
      <c r="AH72" s="476">
        <f ca="1">('SUBSCRIBER BASE'!AI27*'COMMISSION ASSUMPTIONS'!$E84)*'COMMISSION ASSUMPTIONS'!$D46</f>
        <v>0</v>
      </c>
      <c r="AI72" s="476">
        <f ca="1">('SUBSCRIBER BASE'!AJ27*'COMMISSION ASSUMPTIONS'!$E84)*'COMMISSION ASSUMPTIONS'!$D46</f>
        <v>0</v>
      </c>
      <c r="AJ72" s="476">
        <f ca="1">('SUBSCRIBER BASE'!AK27*'COMMISSION ASSUMPTIONS'!$E84)*'COMMISSION ASSUMPTIONS'!$D46</f>
        <v>0</v>
      </c>
      <c r="AK72" s="476">
        <f ca="1">('SUBSCRIBER BASE'!AL27*'COMMISSION ASSUMPTIONS'!$E84)*'COMMISSION ASSUMPTIONS'!$D46</f>
        <v>0</v>
      </c>
      <c r="AL72" s="476">
        <f ca="1">('SUBSCRIBER BASE'!AM27*'COMMISSION ASSUMPTIONS'!$E84)*'COMMISSION ASSUMPTIONS'!$D46</f>
        <v>0</v>
      </c>
      <c r="AM72" s="476">
        <f ca="1">('SUBSCRIBER BASE'!AN27*'COMMISSION ASSUMPTIONS'!$E84)*'COMMISSION ASSUMPTIONS'!$D46</f>
        <v>0</v>
      </c>
      <c r="AN72" s="476">
        <f ca="1">('SUBSCRIBER BASE'!AO27*'COMMISSION ASSUMPTIONS'!$E84)*'COMMISSION ASSUMPTIONS'!$D46</f>
        <v>0</v>
      </c>
      <c r="AO72" s="476">
        <f ca="1">('SUBSCRIBER BASE'!AP27*'COMMISSION ASSUMPTIONS'!$E84)*'COMMISSION ASSUMPTIONS'!$D46</f>
        <v>0</v>
      </c>
      <c r="AP72" s="476">
        <f ca="1">('SUBSCRIBER BASE'!AQ27*'COMMISSION ASSUMPTIONS'!$E84)*'COMMISSION ASSUMPTIONS'!$D46</f>
        <v>0</v>
      </c>
      <c r="AQ72" s="476">
        <f ca="1">('SUBSCRIBER BASE'!AR27*'COMMISSION ASSUMPTIONS'!$E84)*'COMMISSION ASSUMPTIONS'!$D46</f>
        <v>0</v>
      </c>
      <c r="AR72" s="476">
        <f ca="1">('SUBSCRIBER BASE'!AS27*'COMMISSION ASSUMPTIONS'!$E84)*'COMMISSION ASSUMPTIONS'!$D46</f>
        <v>0</v>
      </c>
      <c r="AS72" s="476">
        <f ca="1">('SUBSCRIBER BASE'!AT27*'COMMISSION ASSUMPTIONS'!$E84)*'COMMISSION ASSUMPTIONS'!$D46</f>
        <v>0</v>
      </c>
      <c r="AT72" s="476">
        <f ca="1">('SUBSCRIBER BASE'!AU27*'COMMISSION ASSUMPTIONS'!$E84)*'COMMISSION ASSUMPTIONS'!$D46</f>
        <v>0</v>
      </c>
      <c r="AU72" s="476">
        <f ca="1">('SUBSCRIBER BASE'!AV27*'COMMISSION ASSUMPTIONS'!$E84)*'COMMISSION ASSUMPTIONS'!$D46</f>
        <v>0</v>
      </c>
      <c r="AV72" s="476">
        <f ca="1">('SUBSCRIBER BASE'!AW27*'COMMISSION ASSUMPTIONS'!$E84)*'COMMISSION ASSUMPTIONS'!$D46</f>
        <v>0</v>
      </c>
      <c r="AW72" s="476">
        <f ca="1">('SUBSCRIBER BASE'!AX27*'COMMISSION ASSUMPTIONS'!$E84)*'COMMISSION ASSUMPTIONS'!$D46</f>
        <v>0</v>
      </c>
      <c r="AX72" s="476">
        <f ca="1">('SUBSCRIBER BASE'!AY27*'COMMISSION ASSUMPTIONS'!$E84)*'COMMISSION ASSUMPTIONS'!$D46</f>
        <v>0</v>
      </c>
      <c r="AY72" s="476">
        <f ca="1">('SUBSCRIBER BASE'!AZ27*'COMMISSION ASSUMPTIONS'!$E84)*'COMMISSION ASSUMPTIONS'!$D46</f>
        <v>0</v>
      </c>
      <c r="AZ72" s="476">
        <f ca="1">('SUBSCRIBER BASE'!BA27*'COMMISSION ASSUMPTIONS'!$E84)*'COMMISSION ASSUMPTIONS'!$D46</f>
        <v>0</v>
      </c>
      <c r="BA72" s="476">
        <f ca="1">('SUBSCRIBER BASE'!BB27*'COMMISSION ASSUMPTIONS'!$E84)*'COMMISSION ASSUMPTIONS'!$D46</f>
        <v>0</v>
      </c>
      <c r="BB72" s="476">
        <f ca="1">('SUBSCRIBER BASE'!BC27*'COMMISSION ASSUMPTIONS'!$E84)*'COMMISSION ASSUMPTIONS'!$D46</f>
        <v>0</v>
      </c>
      <c r="BC72" s="476">
        <f ca="1">('SUBSCRIBER BASE'!BD27*'COMMISSION ASSUMPTIONS'!$E84)*'COMMISSION ASSUMPTIONS'!$D46</f>
        <v>0</v>
      </c>
      <c r="BD72" s="476">
        <f ca="1">('SUBSCRIBER BASE'!BE27*'COMMISSION ASSUMPTIONS'!$E84)*'COMMISSION ASSUMPTIONS'!$D46</f>
        <v>0</v>
      </c>
      <c r="BE72" s="476">
        <f ca="1">('SUBSCRIBER BASE'!BF27*'COMMISSION ASSUMPTIONS'!$E84)*'COMMISSION ASSUMPTIONS'!$D46</f>
        <v>0</v>
      </c>
      <c r="BF72" s="476">
        <f ca="1">('SUBSCRIBER BASE'!BG27*'COMMISSION ASSUMPTIONS'!$E84)*'COMMISSION ASSUMPTIONS'!$D46</f>
        <v>0</v>
      </c>
      <c r="BG72" s="476">
        <f ca="1">('SUBSCRIBER BASE'!BH27*'COMMISSION ASSUMPTIONS'!$E84)*'COMMISSION ASSUMPTIONS'!$D46</f>
        <v>0</v>
      </c>
      <c r="BH72" s="476">
        <f ca="1">('SUBSCRIBER BASE'!BI27*'COMMISSION ASSUMPTIONS'!$E84)*'COMMISSION ASSUMPTIONS'!$D46</f>
        <v>0</v>
      </c>
      <c r="BI72" s="476">
        <f ca="1">('SUBSCRIBER BASE'!BJ27*'COMMISSION ASSUMPTIONS'!$E84)*'COMMISSION ASSUMPTIONS'!$D46</f>
        <v>0</v>
      </c>
      <c r="BJ72" s="476">
        <f ca="1">('SUBSCRIBER BASE'!BK27*'COMMISSION ASSUMPTIONS'!$E84)*'COMMISSION ASSUMPTIONS'!$D46</f>
        <v>0</v>
      </c>
      <c r="BK72" s="476">
        <f ca="1">('SUBSCRIBER BASE'!BL27*'COMMISSION ASSUMPTIONS'!$E84)*'COMMISSION ASSUMPTIONS'!$D46</f>
        <v>0</v>
      </c>
      <c r="BL72" s="476">
        <f ca="1">('SUBSCRIBER BASE'!BM27*'COMMISSION ASSUMPTIONS'!$E84)*'COMMISSION ASSUMPTIONS'!$D46</f>
        <v>0</v>
      </c>
      <c r="BM72" s="476">
        <f ca="1">('SUBSCRIBER BASE'!BN27*'COMMISSION ASSUMPTIONS'!$E84)*'COMMISSION ASSUMPTIONS'!$D46</f>
        <v>0</v>
      </c>
      <c r="BN72" s="476">
        <f ca="1">('SUBSCRIBER BASE'!BO27*'COMMISSION ASSUMPTIONS'!$E84)*'COMMISSION ASSUMPTIONS'!$D46</f>
        <v>0</v>
      </c>
      <c r="BO72" s="476">
        <f ca="1">('SUBSCRIBER BASE'!BP27*'COMMISSION ASSUMPTIONS'!$E84)*'COMMISSION ASSUMPTIONS'!$D46</f>
        <v>0</v>
      </c>
      <c r="BP72" s="476">
        <f ca="1">('SUBSCRIBER BASE'!BQ27*'COMMISSION ASSUMPTIONS'!$E84)*'COMMISSION ASSUMPTIONS'!$D46</f>
        <v>0</v>
      </c>
      <c r="BQ72" s="476">
        <f ca="1">('SUBSCRIBER BASE'!BR27*'COMMISSION ASSUMPTIONS'!$E84)*'COMMISSION ASSUMPTIONS'!$D46</f>
        <v>0</v>
      </c>
      <c r="BR72" s="476">
        <f ca="1">('SUBSCRIBER BASE'!BS27*'COMMISSION ASSUMPTIONS'!$E84)*'COMMISSION ASSUMPTIONS'!$D46</f>
        <v>0</v>
      </c>
    </row>
    <row r="73" spans="2:70" ht="24" customHeight="1" outlineLevel="1">
      <c r="B73" s="313" t="str">
        <f>B60</f>
        <v>MVLP4</v>
      </c>
      <c r="C73" s="476">
        <f>('SUBSCRIBER BASE'!C28*'COMMISSION ASSUMPTIONS'!$E85)*'COMMISSION ASSUMPTIONS'!$D47</f>
        <v>0</v>
      </c>
      <c r="D73" s="476">
        <f>('SUBSCRIBER BASE'!D28*'COMMISSION ASSUMPTIONS'!$E85)*'COMMISSION ASSUMPTIONS'!$D47</f>
        <v>0</v>
      </c>
      <c r="E73" s="476">
        <f>('SUBSCRIBER BASE'!E28*'COMMISSION ASSUMPTIONS'!$E85)*'COMMISSION ASSUMPTIONS'!$D47</f>
        <v>0</v>
      </c>
      <c r="F73" s="476">
        <f>('SUBSCRIBER BASE'!F28*'COMMISSION ASSUMPTIONS'!$E85)*'COMMISSION ASSUMPTIONS'!$D47</f>
        <v>0</v>
      </c>
      <c r="G73" s="476">
        <f>('SUBSCRIBER BASE'!G28*'COMMISSION ASSUMPTIONS'!$E85)*'COMMISSION ASSUMPTIONS'!$D47</f>
        <v>0</v>
      </c>
      <c r="H73" s="476">
        <f>('SUBSCRIBER BASE'!H28*'COMMISSION ASSUMPTIONS'!$E85)*'COMMISSION ASSUMPTIONS'!$D47</f>
        <v>0</v>
      </c>
      <c r="I73" s="476">
        <f>('SUBSCRIBER BASE'!I28*'COMMISSION ASSUMPTIONS'!$E85)*'COMMISSION ASSUMPTIONS'!$D47</f>
        <v>0</v>
      </c>
      <c r="J73" s="476">
        <f>('SUBSCRIBER BASE'!J28*'COMMISSION ASSUMPTIONS'!$E85)*'COMMISSION ASSUMPTIONS'!$D47</f>
        <v>0</v>
      </c>
      <c r="K73" s="476">
        <f ca="1">('SUBSCRIBER BASE'!L28*'COMMISSION ASSUMPTIONS'!$E85)*'COMMISSION ASSUMPTIONS'!$D47</f>
        <v>0</v>
      </c>
      <c r="L73" s="476">
        <f ca="1">('SUBSCRIBER BASE'!M28*'COMMISSION ASSUMPTIONS'!$E85)*'COMMISSION ASSUMPTIONS'!$D47</f>
        <v>0</v>
      </c>
      <c r="M73" s="476">
        <f ca="1">('SUBSCRIBER BASE'!N28*'COMMISSION ASSUMPTIONS'!$E85)*'COMMISSION ASSUMPTIONS'!$D47</f>
        <v>0</v>
      </c>
      <c r="N73" s="476">
        <f ca="1">('SUBSCRIBER BASE'!O28*'COMMISSION ASSUMPTIONS'!$E85)*'COMMISSION ASSUMPTIONS'!$D47</f>
        <v>0</v>
      </c>
      <c r="O73" s="476">
        <f ca="1">('SUBSCRIBER BASE'!P28*'COMMISSION ASSUMPTIONS'!$E85)*'COMMISSION ASSUMPTIONS'!$D47</f>
        <v>0</v>
      </c>
      <c r="P73" s="476">
        <f ca="1">('SUBSCRIBER BASE'!Q28*'COMMISSION ASSUMPTIONS'!$E85)*'COMMISSION ASSUMPTIONS'!$D47</f>
        <v>0</v>
      </c>
      <c r="Q73" s="476">
        <f ca="1">('SUBSCRIBER BASE'!R28*'COMMISSION ASSUMPTIONS'!$E85)*'COMMISSION ASSUMPTIONS'!$D47</f>
        <v>0</v>
      </c>
      <c r="R73" s="476">
        <f ca="1">('SUBSCRIBER BASE'!S28*'COMMISSION ASSUMPTIONS'!$E85)*'COMMISSION ASSUMPTIONS'!$D47</f>
        <v>0</v>
      </c>
      <c r="S73" s="476">
        <f ca="1">('SUBSCRIBER BASE'!T28*'COMMISSION ASSUMPTIONS'!$E85)*'COMMISSION ASSUMPTIONS'!$D47</f>
        <v>0</v>
      </c>
      <c r="T73" s="476">
        <f ca="1">('SUBSCRIBER BASE'!U28*'COMMISSION ASSUMPTIONS'!$E85)*'COMMISSION ASSUMPTIONS'!$D47</f>
        <v>0</v>
      </c>
      <c r="U73" s="476">
        <f ca="1">('SUBSCRIBER BASE'!V28*'COMMISSION ASSUMPTIONS'!$E85)*'COMMISSION ASSUMPTIONS'!$D47</f>
        <v>0</v>
      </c>
      <c r="V73" s="476">
        <f ca="1">('SUBSCRIBER BASE'!W28*'COMMISSION ASSUMPTIONS'!$E85)*'COMMISSION ASSUMPTIONS'!$D47</f>
        <v>0</v>
      </c>
      <c r="W73" s="476">
        <f ca="1">('SUBSCRIBER BASE'!X28*'COMMISSION ASSUMPTIONS'!$E85)*'COMMISSION ASSUMPTIONS'!$D47</f>
        <v>0</v>
      </c>
      <c r="X73" s="476">
        <f ca="1">('SUBSCRIBER BASE'!Y28*'COMMISSION ASSUMPTIONS'!$E85)*'COMMISSION ASSUMPTIONS'!$D47</f>
        <v>0</v>
      </c>
      <c r="Y73" s="476">
        <f ca="1">('SUBSCRIBER BASE'!Z28*'COMMISSION ASSUMPTIONS'!$E85)*'COMMISSION ASSUMPTIONS'!$D47</f>
        <v>0</v>
      </c>
      <c r="Z73" s="476">
        <f ca="1">('SUBSCRIBER BASE'!AA28*'COMMISSION ASSUMPTIONS'!$E85)*'COMMISSION ASSUMPTIONS'!$D47</f>
        <v>0</v>
      </c>
      <c r="AA73" s="476">
        <f ca="1">('SUBSCRIBER BASE'!AB28*'COMMISSION ASSUMPTIONS'!$E85)*'COMMISSION ASSUMPTIONS'!$D47</f>
        <v>0</v>
      </c>
      <c r="AB73" s="476">
        <f ca="1">('SUBSCRIBER BASE'!AC28*'COMMISSION ASSUMPTIONS'!$E85)*'COMMISSION ASSUMPTIONS'!$D47</f>
        <v>0</v>
      </c>
      <c r="AC73" s="476">
        <f ca="1">('SUBSCRIBER BASE'!AD28*'COMMISSION ASSUMPTIONS'!$E85)*'COMMISSION ASSUMPTIONS'!$D47</f>
        <v>0</v>
      </c>
      <c r="AD73" s="476">
        <f ca="1">('SUBSCRIBER BASE'!AE28*'COMMISSION ASSUMPTIONS'!$E85)*'COMMISSION ASSUMPTIONS'!$D47</f>
        <v>0</v>
      </c>
      <c r="AE73" s="476">
        <f ca="1">('SUBSCRIBER BASE'!AF28*'COMMISSION ASSUMPTIONS'!$E85)*'COMMISSION ASSUMPTIONS'!$D47</f>
        <v>0</v>
      </c>
      <c r="AF73" s="476">
        <f ca="1">('SUBSCRIBER BASE'!AG28*'COMMISSION ASSUMPTIONS'!$E85)*'COMMISSION ASSUMPTIONS'!$D47</f>
        <v>0</v>
      </c>
      <c r="AG73" s="476">
        <f ca="1">('SUBSCRIBER BASE'!AH28*'COMMISSION ASSUMPTIONS'!$E85)*'COMMISSION ASSUMPTIONS'!$D47</f>
        <v>0</v>
      </c>
      <c r="AH73" s="476">
        <f ca="1">('SUBSCRIBER BASE'!AI28*'COMMISSION ASSUMPTIONS'!$E85)*'COMMISSION ASSUMPTIONS'!$D47</f>
        <v>0</v>
      </c>
      <c r="AI73" s="476">
        <f ca="1">('SUBSCRIBER BASE'!AJ28*'COMMISSION ASSUMPTIONS'!$E85)*'COMMISSION ASSUMPTIONS'!$D47</f>
        <v>0</v>
      </c>
      <c r="AJ73" s="476">
        <f ca="1">('SUBSCRIBER BASE'!AK28*'COMMISSION ASSUMPTIONS'!$E85)*'COMMISSION ASSUMPTIONS'!$D47</f>
        <v>0</v>
      </c>
      <c r="AK73" s="476">
        <f ca="1">('SUBSCRIBER BASE'!AL28*'COMMISSION ASSUMPTIONS'!$E85)*'COMMISSION ASSUMPTIONS'!$D47</f>
        <v>0</v>
      </c>
      <c r="AL73" s="476">
        <f ca="1">('SUBSCRIBER BASE'!AM28*'COMMISSION ASSUMPTIONS'!$E85)*'COMMISSION ASSUMPTIONS'!$D47</f>
        <v>0</v>
      </c>
      <c r="AM73" s="476">
        <f ca="1">('SUBSCRIBER BASE'!AN28*'COMMISSION ASSUMPTIONS'!$E85)*'COMMISSION ASSUMPTIONS'!$D47</f>
        <v>0</v>
      </c>
      <c r="AN73" s="476">
        <f ca="1">('SUBSCRIBER BASE'!AO28*'COMMISSION ASSUMPTIONS'!$E85)*'COMMISSION ASSUMPTIONS'!$D47</f>
        <v>0</v>
      </c>
      <c r="AO73" s="476">
        <f ca="1">('SUBSCRIBER BASE'!AP28*'COMMISSION ASSUMPTIONS'!$E85)*'COMMISSION ASSUMPTIONS'!$D47</f>
        <v>0</v>
      </c>
      <c r="AP73" s="476">
        <f ca="1">('SUBSCRIBER BASE'!AQ28*'COMMISSION ASSUMPTIONS'!$E85)*'COMMISSION ASSUMPTIONS'!$D47</f>
        <v>0</v>
      </c>
      <c r="AQ73" s="476">
        <f ca="1">('SUBSCRIBER BASE'!AR28*'COMMISSION ASSUMPTIONS'!$E85)*'COMMISSION ASSUMPTIONS'!$D47</f>
        <v>0</v>
      </c>
      <c r="AR73" s="476">
        <f ca="1">('SUBSCRIBER BASE'!AS28*'COMMISSION ASSUMPTIONS'!$E85)*'COMMISSION ASSUMPTIONS'!$D47</f>
        <v>0</v>
      </c>
      <c r="AS73" s="476">
        <f ca="1">('SUBSCRIBER BASE'!AT28*'COMMISSION ASSUMPTIONS'!$E85)*'COMMISSION ASSUMPTIONS'!$D47</f>
        <v>0</v>
      </c>
      <c r="AT73" s="476">
        <f ca="1">('SUBSCRIBER BASE'!AU28*'COMMISSION ASSUMPTIONS'!$E85)*'COMMISSION ASSUMPTIONS'!$D47</f>
        <v>0</v>
      </c>
      <c r="AU73" s="476">
        <f ca="1">('SUBSCRIBER BASE'!AV28*'COMMISSION ASSUMPTIONS'!$E85)*'COMMISSION ASSUMPTIONS'!$D47</f>
        <v>0</v>
      </c>
      <c r="AV73" s="476">
        <f ca="1">('SUBSCRIBER BASE'!AW28*'COMMISSION ASSUMPTIONS'!$E85)*'COMMISSION ASSUMPTIONS'!$D47</f>
        <v>0</v>
      </c>
      <c r="AW73" s="476">
        <f ca="1">('SUBSCRIBER BASE'!AX28*'COMMISSION ASSUMPTIONS'!$E85)*'COMMISSION ASSUMPTIONS'!$D47</f>
        <v>0</v>
      </c>
      <c r="AX73" s="476">
        <f ca="1">('SUBSCRIBER BASE'!AY28*'COMMISSION ASSUMPTIONS'!$E85)*'COMMISSION ASSUMPTIONS'!$D47</f>
        <v>0</v>
      </c>
      <c r="AY73" s="476">
        <f ca="1">('SUBSCRIBER BASE'!AZ28*'COMMISSION ASSUMPTIONS'!$E85)*'COMMISSION ASSUMPTIONS'!$D47</f>
        <v>0</v>
      </c>
      <c r="AZ73" s="476">
        <f ca="1">('SUBSCRIBER BASE'!BA28*'COMMISSION ASSUMPTIONS'!$E85)*'COMMISSION ASSUMPTIONS'!$D47</f>
        <v>0</v>
      </c>
      <c r="BA73" s="476">
        <f ca="1">('SUBSCRIBER BASE'!BB28*'COMMISSION ASSUMPTIONS'!$E85)*'COMMISSION ASSUMPTIONS'!$D47</f>
        <v>0</v>
      </c>
      <c r="BB73" s="476">
        <f ca="1">('SUBSCRIBER BASE'!BC28*'COMMISSION ASSUMPTIONS'!$E85)*'COMMISSION ASSUMPTIONS'!$D47</f>
        <v>0</v>
      </c>
      <c r="BC73" s="476">
        <f ca="1">('SUBSCRIBER BASE'!BD28*'COMMISSION ASSUMPTIONS'!$E85)*'COMMISSION ASSUMPTIONS'!$D47</f>
        <v>0</v>
      </c>
      <c r="BD73" s="476">
        <f ca="1">('SUBSCRIBER BASE'!BE28*'COMMISSION ASSUMPTIONS'!$E85)*'COMMISSION ASSUMPTIONS'!$D47</f>
        <v>0</v>
      </c>
      <c r="BE73" s="476">
        <f ca="1">('SUBSCRIBER BASE'!BF28*'COMMISSION ASSUMPTIONS'!$E85)*'COMMISSION ASSUMPTIONS'!$D47</f>
        <v>0</v>
      </c>
      <c r="BF73" s="476">
        <f ca="1">('SUBSCRIBER BASE'!BG28*'COMMISSION ASSUMPTIONS'!$E85)*'COMMISSION ASSUMPTIONS'!$D47</f>
        <v>0</v>
      </c>
      <c r="BG73" s="476">
        <f ca="1">('SUBSCRIBER BASE'!BH28*'COMMISSION ASSUMPTIONS'!$E85)*'COMMISSION ASSUMPTIONS'!$D47</f>
        <v>0</v>
      </c>
      <c r="BH73" s="476">
        <f ca="1">('SUBSCRIBER BASE'!BI28*'COMMISSION ASSUMPTIONS'!$E85)*'COMMISSION ASSUMPTIONS'!$D47</f>
        <v>0</v>
      </c>
      <c r="BI73" s="476">
        <f ca="1">('SUBSCRIBER BASE'!BJ28*'COMMISSION ASSUMPTIONS'!$E85)*'COMMISSION ASSUMPTIONS'!$D47</f>
        <v>0</v>
      </c>
      <c r="BJ73" s="476">
        <f ca="1">('SUBSCRIBER BASE'!BK28*'COMMISSION ASSUMPTIONS'!$E85)*'COMMISSION ASSUMPTIONS'!$D47</f>
        <v>0</v>
      </c>
      <c r="BK73" s="476">
        <f ca="1">('SUBSCRIBER BASE'!BL28*'COMMISSION ASSUMPTIONS'!$E85)*'COMMISSION ASSUMPTIONS'!$D47</f>
        <v>0</v>
      </c>
      <c r="BL73" s="476">
        <f ca="1">('SUBSCRIBER BASE'!BM28*'COMMISSION ASSUMPTIONS'!$E85)*'COMMISSION ASSUMPTIONS'!$D47</f>
        <v>0</v>
      </c>
      <c r="BM73" s="476">
        <f ca="1">('SUBSCRIBER BASE'!BN28*'COMMISSION ASSUMPTIONS'!$E85)*'COMMISSION ASSUMPTIONS'!$D47</f>
        <v>0</v>
      </c>
      <c r="BN73" s="476">
        <f ca="1">('SUBSCRIBER BASE'!BO28*'COMMISSION ASSUMPTIONS'!$E85)*'COMMISSION ASSUMPTIONS'!$D47</f>
        <v>0</v>
      </c>
      <c r="BO73" s="476">
        <f ca="1">('SUBSCRIBER BASE'!BP28*'COMMISSION ASSUMPTIONS'!$E85)*'COMMISSION ASSUMPTIONS'!$D47</f>
        <v>0</v>
      </c>
      <c r="BP73" s="476">
        <f ca="1">('SUBSCRIBER BASE'!BQ28*'COMMISSION ASSUMPTIONS'!$E85)*'COMMISSION ASSUMPTIONS'!$D47</f>
        <v>0</v>
      </c>
      <c r="BQ73" s="476">
        <f ca="1">('SUBSCRIBER BASE'!BR28*'COMMISSION ASSUMPTIONS'!$E85)*'COMMISSION ASSUMPTIONS'!$D47</f>
        <v>0</v>
      </c>
      <c r="BR73" s="476">
        <f ca="1">('SUBSCRIBER BASE'!BS28*'COMMISSION ASSUMPTIONS'!$E85)*'COMMISSION ASSUMPTIONS'!$D47</f>
        <v>0</v>
      </c>
    </row>
    <row r="74" spans="2:70" ht="24" customHeight="1" outlineLevel="1">
      <c r="B74" s="313" t="str">
        <f t="shared" ref="B74:B78" si="19">B61</f>
        <v>MVLP5</v>
      </c>
      <c r="C74" s="476">
        <f>('SUBSCRIBER BASE'!C29*'COMMISSION ASSUMPTIONS'!$E86)*'COMMISSION ASSUMPTIONS'!$D48</f>
        <v>0</v>
      </c>
      <c r="D74" s="476">
        <f>('SUBSCRIBER BASE'!D29*'COMMISSION ASSUMPTIONS'!$E86)*'COMMISSION ASSUMPTIONS'!$D48</f>
        <v>0</v>
      </c>
      <c r="E74" s="476">
        <f>('SUBSCRIBER BASE'!E29*'COMMISSION ASSUMPTIONS'!$E86)*'COMMISSION ASSUMPTIONS'!$D48</f>
        <v>0</v>
      </c>
      <c r="F74" s="476">
        <f>('SUBSCRIBER BASE'!F29*'COMMISSION ASSUMPTIONS'!$E86)*'COMMISSION ASSUMPTIONS'!$D48</f>
        <v>0</v>
      </c>
      <c r="G74" s="476">
        <f>('SUBSCRIBER BASE'!G29*'COMMISSION ASSUMPTIONS'!$E86)*'COMMISSION ASSUMPTIONS'!$D48</f>
        <v>0</v>
      </c>
      <c r="H74" s="476">
        <f>('SUBSCRIBER BASE'!H29*'COMMISSION ASSUMPTIONS'!$E86)*'COMMISSION ASSUMPTIONS'!$D48</f>
        <v>0</v>
      </c>
      <c r="I74" s="476">
        <f>('SUBSCRIBER BASE'!I29*'COMMISSION ASSUMPTIONS'!$E86)*'COMMISSION ASSUMPTIONS'!$D48</f>
        <v>0</v>
      </c>
      <c r="J74" s="476">
        <f>('SUBSCRIBER BASE'!J29*'COMMISSION ASSUMPTIONS'!$E86)*'COMMISSION ASSUMPTIONS'!$D48</f>
        <v>0</v>
      </c>
      <c r="K74" s="476">
        <f ca="1">('SUBSCRIBER BASE'!L29*'COMMISSION ASSUMPTIONS'!$E86)*'COMMISSION ASSUMPTIONS'!$D48</f>
        <v>0</v>
      </c>
      <c r="L74" s="476">
        <f ca="1">('SUBSCRIBER BASE'!M29*'COMMISSION ASSUMPTIONS'!$E86)*'COMMISSION ASSUMPTIONS'!$D48</f>
        <v>0</v>
      </c>
      <c r="M74" s="476">
        <f ca="1">('SUBSCRIBER BASE'!N29*'COMMISSION ASSUMPTIONS'!$E86)*'COMMISSION ASSUMPTIONS'!$D48</f>
        <v>0</v>
      </c>
      <c r="N74" s="476">
        <f ca="1">('SUBSCRIBER BASE'!O29*'COMMISSION ASSUMPTIONS'!$E86)*'COMMISSION ASSUMPTIONS'!$D48</f>
        <v>0</v>
      </c>
      <c r="O74" s="476">
        <f ca="1">('SUBSCRIBER BASE'!P29*'COMMISSION ASSUMPTIONS'!$E86)*'COMMISSION ASSUMPTIONS'!$D48</f>
        <v>0</v>
      </c>
      <c r="P74" s="476">
        <f ca="1">('SUBSCRIBER BASE'!Q29*'COMMISSION ASSUMPTIONS'!$E86)*'COMMISSION ASSUMPTIONS'!$D48</f>
        <v>0</v>
      </c>
      <c r="Q74" s="476">
        <f ca="1">('SUBSCRIBER BASE'!R29*'COMMISSION ASSUMPTIONS'!$E86)*'COMMISSION ASSUMPTIONS'!$D48</f>
        <v>0</v>
      </c>
      <c r="R74" s="476">
        <f ca="1">('SUBSCRIBER BASE'!S29*'COMMISSION ASSUMPTIONS'!$E86)*'COMMISSION ASSUMPTIONS'!$D48</f>
        <v>0</v>
      </c>
      <c r="S74" s="476">
        <f ca="1">('SUBSCRIBER BASE'!T29*'COMMISSION ASSUMPTIONS'!$E86)*'COMMISSION ASSUMPTIONS'!$D48</f>
        <v>0</v>
      </c>
      <c r="T74" s="476">
        <f ca="1">('SUBSCRIBER BASE'!U29*'COMMISSION ASSUMPTIONS'!$E86)*'COMMISSION ASSUMPTIONS'!$D48</f>
        <v>0</v>
      </c>
      <c r="U74" s="476">
        <f ca="1">('SUBSCRIBER BASE'!V29*'COMMISSION ASSUMPTIONS'!$E86)*'COMMISSION ASSUMPTIONS'!$D48</f>
        <v>0</v>
      </c>
      <c r="V74" s="476">
        <f ca="1">('SUBSCRIBER BASE'!W29*'COMMISSION ASSUMPTIONS'!$E86)*'COMMISSION ASSUMPTIONS'!$D48</f>
        <v>0</v>
      </c>
      <c r="W74" s="476">
        <f ca="1">('SUBSCRIBER BASE'!X29*'COMMISSION ASSUMPTIONS'!$E86)*'COMMISSION ASSUMPTIONS'!$D48</f>
        <v>0</v>
      </c>
      <c r="X74" s="476">
        <f ca="1">('SUBSCRIBER BASE'!Y29*'COMMISSION ASSUMPTIONS'!$E86)*'COMMISSION ASSUMPTIONS'!$D48</f>
        <v>0</v>
      </c>
      <c r="Y74" s="476">
        <f ca="1">('SUBSCRIBER BASE'!Z29*'COMMISSION ASSUMPTIONS'!$E86)*'COMMISSION ASSUMPTIONS'!$D48</f>
        <v>0</v>
      </c>
      <c r="Z74" s="476">
        <f ca="1">('SUBSCRIBER BASE'!AA29*'COMMISSION ASSUMPTIONS'!$E86)*'COMMISSION ASSUMPTIONS'!$D48</f>
        <v>0</v>
      </c>
      <c r="AA74" s="476">
        <f ca="1">('SUBSCRIBER BASE'!AB29*'COMMISSION ASSUMPTIONS'!$E86)*'COMMISSION ASSUMPTIONS'!$D48</f>
        <v>0</v>
      </c>
      <c r="AB74" s="476">
        <f ca="1">('SUBSCRIBER BASE'!AC29*'COMMISSION ASSUMPTIONS'!$E86)*'COMMISSION ASSUMPTIONS'!$D48</f>
        <v>0</v>
      </c>
      <c r="AC74" s="476">
        <f ca="1">('SUBSCRIBER BASE'!AD29*'COMMISSION ASSUMPTIONS'!$E86)*'COMMISSION ASSUMPTIONS'!$D48</f>
        <v>0</v>
      </c>
      <c r="AD74" s="476">
        <f ca="1">('SUBSCRIBER BASE'!AE29*'COMMISSION ASSUMPTIONS'!$E86)*'COMMISSION ASSUMPTIONS'!$D48</f>
        <v>0</v>
      </c>
      <c r="AE74" s="476">
        <f ca="1">('SUBSCRIBER BASE'!AF29*'COMMISSION ASSUMPTIONS'!$E86)*'COMMISSION ASSUMPTIONS'!$D48</f>
        <v>0</v>
      </c>
      <c r="AF74" s="476">
        <f ca="1">('SUBSCRIBER BASE'!AG29*'COMMISSION ASSUMPTIONS'!$E86)*'COMMISSION ASSUMPTIONS'!$D48</f>
        <v>0</v>
      </c>
      <c r="AG74" s="476">
        <f ca="1">('SUBSCRIBER BASE'!AH29*'COMMISSION ASSUMPTIONS'!$E86)*'COMMISSION ASSUMPTIONS'!$D48</f>
        <v>0</v>
      </c>
      <c r="AH74" s="476">
        <f ca="1">('SUBSCRIBER BASE'!AI29*'COMMISSION ASSUMPTIONS'!$E86)*'COMMISSION ASSUMPTIONS'!$D48</f>
        <v>0</v>
      </c>
      <c r="AI74" s="476">
        <f ca="1">('SUBSCRIBER BASE'!AJ29*'COMMISSION ASSUMPTIONS'!$E86)*'COMMISSION ASSUMPTIONS'!$D48</f>
        <v>0</v>
      </c>
      <c r="AJ74" s="476">
        <f ca="1">('SUBSCRIBER BASE'!AK29*'COMMISSION ASSUMPTIONS'!$E86)*'COMMISSION ASSUMPTIONS'!$D48</f>
        <v>0</v>
      </c>
      <c r="AK74" s="476">
        <f ca="1">('SUBSCRIBER BASE'!AL29*'COMMISSION ASSUMPTIONS'!$E86)*'COMMISSION ASSUMPTIONS'!$D48</f>
        <v>0</v>
      </c>
      <c r="AL74" s="476">
        <f ca="1">('SUBSCRIBER BASE'!AM29*'COMMISSION ASSUMPTIONS'!$E86)*'COMMISSION ASSUMPTIONS'!$D48</f>
        <v>0</v>
      </c>
      <c r="AM74" s="476">
        <f ca="1">('SUBSCRIBER BASE'!AN29*'COMMISSION ASSUMPTIONS'!$E86)*'COMMISSION ASSUMPTIONS'!$D48</f>
        <v>0</v>
      </c>
      <c r="AN74" s="476">
        <f ca="1">('SUBSCRIBER BASE'!AO29*'COMMISSION ASSUMPTIONS'!$E86)*'COMMISSION ASSUMPTIONS'!$D48</f>
        <v>0</v>
      </c>
      <c r="AO74" s="476">
        <f ca="1">('SUBSCRIBER BASE'!AP29*'COMMISSION ASSUMPTIONS'!$E86)*'COMMISSION ASSUMPTIONS'!$D48</f>
        <v>0</v>
      </c>
      <c r="AP74" s="476">
        <f ca="1">('SUBSCRIBER BASE'!AQ29*'COMMISSION ASSUMPTIONS'!$E86)*'COMMISSION ASSUMPTIONS'!$D48</f>
        <v>0</v>
      </c>
      <c r="AQ74" s="476">
        <f ca="1">('SUBSCRIBER BASE'!AR29*'COMMISSION ASSUMPTIONS'!$E86)*'COMMISSION ASSUMPTIONS'!$D48</f>
        <v>0</v>
      </c>
      <c r="AR74" s="476">
        <f ca="1">('SUBSCRIBER BASE'!AS29*'COMMISSION ASSUMPTIONS'!$E86)*'COMMISSION ASSUMPTIONS'!$D48</f>
        <v>0</v>
      </c>
      <c r="AS74" s="476">
        <f ca="1">('SUBSCRIBER BASE'!AT29*'COMMISSION ASSUMPTIONS'!$E86)*'COMMISSION ASSUMPTIONS'!$D48</f>
        <v>0</v>
      </c>
      <c r="AT74" s="476">
        <f ca="1">('SUBSCRIBER BASE'!AU29*'COMMISSION ASSUMPTIONS'!$E86)*'COMMISSION ASSUMPTIONS'!$D48</f>
        <v>0</v>
      </c>
      <c r="AU74" s="476">
        <f ca="1">('SUBSCRIBER BASE'!AV29*'COMMISSION ASSUMPTIONS'!$E86)*'COMMISSION ASSUMPTIONS'!$D48</f>
        <v>0</v>
      </c>
      <c r="AV74" s="476">
        <f ca="1">('SUBSCRIBER BASE'!AW29*'COMMISSION ASSUMPTIONS'!$E86)*'COMMISSION ASSUMPTIONS'!$D48</f>
        <v>0</v>
      </c>
      <c r="AW74" s="476">
        <f ca="1">('SUBSCRIBER BASE'!AX29*'COMMISSION ASSUMPTIONS'!$E86)*'COMMISSION ASSUMPTIONS'!$D48</f>
        <v>0</v>
      </c>
      <c r="AX74" s="476">
        <f ca="1">('SUBSCRIBER BASE'!AY29*'COMMISSION ASSUMPTIONS'!$E86)*'COMMISSION ASSUMPTIONS'!$D48</f>
        <v>0</v>
      </c>
      <c r="AY74" s="476">
        <f ca="1">('SUBSCRIBER BASE'!AZ29*'COMMISSION ASSUMPTIONS'!$E86)*'COMMISSION ASSUMPTIONS'!$D48</f>
        <v>0</v>
      </c>
      <c r="AZ74" s="476">
        <f ca="1">('SUBSCRIBER BASE'!BA29*'COMMISSION ASSUMPTIONS'!$E86)*'COMMISSION ASSUMPTIONS'!$D48</f>
        <v>0</v>
      </c>
      <c r="BA74" s="476">
        <f ca="1">('SUBSCRIBER BASE'!BB29*'COMMISSION ASSUMPTIONS'!$E86)*'COMMISSION ASSUMPTIONS'!$D48</f>
        <v>0</v>
      </c>
      <c r="BB74" s="476">
        <f ca="1">('SUBSCRIBER BASE'!BC29*'COMMISSION ASSUMPTIONS'!$E86)*'COMMISSION ASSUMPTIONS'!$D48</f>
        <v>0</v>
      </c>
      <c r="BC74" s="476">
        <f ca="1">('SUBSCRIBER BASE'!BD29*'COMMISSION ASSUMPTIONS'!$E86)*'COMMISSION ASSUMPTIONS'!$D48</f>
        <v>0</v>
      </c>
      <c r="BD74" s="476">
        <f ca="1">('SUBSCRIBER BASE'!BE29*'COMMISSION ASSUMPTIONS'!$E86)*'COMMISSION ASSUMPTIONS'!$D48</f>
        <v>0</v>
      </c>
      <c r="BE74" s="476">
        <f ca="1">('SUBSCRIBER BASE'!BF29*'COMMISSION ASSUMPTIONS'!$E86)*'COMMISSION ASSUMPTIONS'!$D48</f>
        <v>0</v>
      </c>
      <c r="BF74" s="476">
        <f ca="1">('SUBSCRIBER BASE'!BG29*'COMMISSION ASSUMPTIONS'!$E86)*'COMMISSION ASSUMPTIONS'!$D48</f>
        <v>0</v>
      </c>
      <c r="BG74" s="476">
        <f ca="1">('SUBSCRIBER BASE'!BH29*'COMMISSION ASSUMPTIONS'!$E86)*'COMMISSION ASSUMPTIONS'!$D48</f>
        <v>0</v>
      </c>
      <c r="BH74" s="476">
        <f ca="1">('SUBSCRIBER BASE'!BI29*'COMMISSION ASSUMPTIONS'!$E86)*'COMMISSION ASSUMPTIONS'!$D48</f>
        <v>0</v>
      </c>
      <c r="BI74" s="476">
        <f ca="1">('SUBSCRIBER BASE'!BJ29*'COMMISSION ASSUMPTIONS'!$E86)*'COMMISSION ASSUMPTIONS'!$D48</f>
        <v>0</v>
      </c>
      <c r="BJ74" s="476">
        <f ca="1">('SUBSCRIBER BASE'!BK29*'COMMISSION ASSUMPTIONS'!$E86)*'COMMISSION ASSUMPTIONS'!$D48</f>
        <v>0</v>
      </c>
      <c r="BK74" s="476">
        <f ca="1">('SUBSCRIBER BASE'!BL29*'COMMISSION ASSUMPTIONS'!$E86)*'COMMISSION ASSUMPTIONS'!$D48</f>
        <v>0</v>
      </c>
      <c r="BL74" s="476">
        <f ca="1">('SUBSCRIBER BASE'!BM29*'COMMISSION ASSUMPTIONS'!$E86)*'COMMISSION ASSUMPTIONS'!$D48</f>
        <v>0</v>
      </c>
      <c r="BM74" s="476">
        <f ca="1">('SUBSCRIBER BASE'!BN29*'COMMISSION ASSUMPTIONS'!$E86)*'COMMISSION ASSUMPTIONS'!$D48</f>
        <v>0</v>
      </c>
      <c r="BN74" s="476">
        <f ca="1">('SUBSCRIBER BASE'!BO29*'COMMISSION ASSUMPTIONS'!$E86)*'COMMISSION ASSUMPTIONS'!$D48</f>
        <v>0</v>
      </c>
      <c r="BO74" s="476">
        <f ca="1">('SUBSCRIBER BASE'!BP29*'COMMISSION ASSUMPTIONS'!$E86)*'COMMISSION ASSUMPTIONS'!$D48</f>
        <v>0</v>
      </c>
      <c r="BP74" s="476">
        <f ca="1">('SUBSCRIBER BASE'!BQ29*'COMMISSION ASSUMPTIONS'!$E86)*'COMMISSION ASSUMPTIONS'!$D48</f>
        <v>0</v>
      </c>
      <c r="BQ74" s="476">
        <f ca="1">('SUBSCRIBER BASE'!BR29*'COMMISSION ASSUMPTIONS'!$E86)*'COMMISSION ASSUMPTIONS'!$D48</f>
        <v>0</v>
      </c>
      <c r="BR74" s="476">
        <f ca="1">('SUBSCRIBER BASE'!BS29*'COMMISSION ASSUMPTIONS'!$E86)*'COMMISSION ASSUMPTIONS'!$D48</f>
        <v>0</v>
      </c>
    </row>
    <row r="75" spans="2:70" ht="24" customHeight="1" outlineLevel="1">
      <c r="B75" s="313" t="str">
        <f t="shared" si="19"/>
        <v>MVLP6</v>
      </c>
      <c r="C75" s="476">
        <f>('SUBSCRIBER BASE'!C30*'COMMISSION ASSUMPTIONS'!$E87)*'COMMISSION ASSUMPTIONS'!$D49</f>
        <v>0</v>
      </c>
      <c r="D75" s="476">
        <f>('SUBSCRIBER BASE'!D30*'COMMISSION ASSUMPTIONS'!$E87)*'COMMISSION ASSUMPTIONS'!$D49</f>
        <v>0</v>
      </c>
      <c r="E75" s="476">
        <f>('SUBSCRIBER BASE'!E30*'COMMISSION ASSUMPTIONS'!$E87)*'COMMISSION ASSUMPTIONS'!$D49</f>
        <v>0</v>
      </c>
      <c r="F75" s="476">
        <f>('SUBSCRIBER BASE'!F30*'COMMISSION ASSUMPTIONS'!$E87)*'COMMISSION ASSUMPTIONS'!$D49</f>
        <v>0</v>
      </c>
      <c r="G75" s="476">
        <f>('SUBSCRIBER BASE'!G30*'COMMISSION ASSUMPTIONS'!$E87)*'COMMISSION ASSUMPTIONS'!$D49</f>
        <v>0</v>
      </c>
      <c r="H75" s="476">
        <f>('SUBSCRIBER BASE'!H30*'COMMISSION ASSUMPTIONS'!$E87)*'COMMISSION ASSUMPTIONS'!$D49</f>
        <v>0</v>
      </c>
      <c r="I75" s="476">
        <f>('SUBSCRIBER BASE'!I30*'COMMISSION ASSUMPTIONS'!$E87)*'COMMISSION ASSUMPTIONS'!$D49</f>
        <v>0</v>
      </c>
      <c r="J75" s="476">
        <f>('SUBSCRIBER BASE'!J30*'COMMISSION ASSUMPTIONS'!$E87)*'COMMISSION ASSUMPTIONS'!$D49</f>
        <v>0</v>
      </c>
      <c r="K75" s="476">
        <f ca="1">('SUBSCRIBER BASE'!L30*'COMMISSION ASSUMPTIONS'!$E87)*'COMMISSION ASSUMPTIONS'!$D49</f>
        <v>0</v>
      </c>
      <c r="L75" s="476">
        <f ca="1">('SUBSCRIBER BASE'!M30*'COMMISSION ASSUMPTIONS'!$E87)*'COMMISSION ASSUMPTIONS'!$D49</f>
        <v>0</v>
      </c>
      <c r="M75" s="476">
        <f ca="1">('SUBSCRIBER BASE'!N30*'COMMISSION ASSUMPTIONS'!$E87)*'COMMISSION ASSUMPTIONS'!$D49</f>
        <v>0</v>
      </c>
      <c r="N75" s="476">
        <f ca="1">('SUBSCRIBER BASE'!O30*'COMMISSION ASSUMPTIONS'!$E87)*'COMMISSION ASSUMPTIONS'!$D49</f>
        <v>0</v>
      </c>
      <c r="O75" s="476">
        <f ca="1">('SUBSCRIBER BASE'!P30*'COMMISSION ASSUMPTIONS'!$E87)*'COMMISSION ASSUMPTIONS'!$D49</f>
        <v>0</v>
      </c>
      <c r="P75" s="476">
        <f ca="1">('SUBSCRIBER BASE'!Q30*'COMMISSION ASSUMPTIONS'!$E87)*'COMMISSION ASSUMPTIONS'!$D49</f>
        <v>0</v>
      </c>
      <c r="Q75" s="476">
        <f ca="1">('SUBSCRIBER BASE'!R30*'COMMISSION ASSUMPTIONS'!$E87)*'COMMISSION ASSUMPTIONS'!$D49</f>
        <v>0</v>
      </c>
      <c r="R75" s="476">
        <f ca="1">('SUBSCRIBER BASE'!S30*'COMMISSION ASSUMPTIONS'!$E87)*'COMMISSION ASSUMPTIONS'!$D49</f>
        <v>0</v>
      </c>
      <c r="S75" s="476">
        <f ca="1">('SUBSCRIBER BASE'!T30*'COMMISSION ASSUMPTIONS'!$E87)*'COMMISSION ASSUMPTIONS'!$D49</f>
        <v>0</v>
      </c>
      <c r="T75" s="476">
        <f ca="1">('SUBSCRIBER BASE'!U30*'COMMISSION ASSUMPTIONS'!$E87)*'COMMISSION ASSUMPTIONS'!$D49</f>
        <v>0</v>
      </c>
      <c r="U75" s="476">
        <f ca="1">('SUBSCRIBER BASE'!V30*'COMMISSION ASSUMPTIONS'!$E87)*'COMMISSION ASSUMPTIONS'!$D49</f>
        <v>0</v>
      </c>
      <c r="V75" s="476">
        <f ca="1">('SUBSCRIBER BASE'!W30*'COMMISSION ASSUMPTIONS'!$E87)*'COMMISSION ASSUMPTIONS'!$D49</f>
        <v>0</v>
      </c>
      <c r="W75" s="476">
        <f ca="1">('SUBSCRIBER BASE'!X30*'COMMISSION ASSUMPTIONS'!$E87)*'COMMISSION ASSUMPTIONS'!$D49</f>
        <v>0</v>
      </c>
      <c r="X75" s="476">
        <f ca="1">('SUBSCRIBER BASE'!Y30*'COMMISSION ASSUMPTIONS'!$E87)*'COMMISSION ASSUMPTIONS'!$D49</f>
        <v>0</v>
      </c>
      <c r="Y75" s="476">
        <f ca="1">('SUBSCRIBER BASE'!Z30*'COMMISSION ASSUMPTIONS'!$E87)*'COMMISSION ASSUMPTIONS'!$D49</f>
        <v>0</v>
      </c>
      <c r="Z75" s="476">
        <f ca="1">('SUBSCRIBER BASE'!AA30*'COMMISSION ASSUMPTIONS'!$E87)*'COMMISSION ASSUMPTIONS'!$D49</f>
        <v>0</v>
      </c>
      <c r="AA75" s="476">
        <f ca="1">('SUBSCRIBER BASE'!AB30*'COMMISSION ASSUMPTIONS'!$E87)*'COMMISSION ASSUMPTIONS'!$D49</f>
        <v>0</v>
      </c>
      <c r="AB75" s="476">
        <f ca="1">('SUBSCRIBER BASE'!AC30*'COMMISSION ASSUMPTIONS'!$E87)*'COMMISSION ASSUMPTIONS'!$D49</f>
        <v>0</v>
      </c>
      <c r="AC75" s="476">
        <f ca="1">('SUBSCRIBER BASE'!AD30*'COMMISSION ASSUMPTIONS'!$E87)*'COMMISSION ASSUMPTIONS'!$D49</f>
        <v>0</v>
      </c>
      <c r="AD75" s="476">
        <f ca="1">('SUBSCRIBER BASE'!AE30*'COMMISSION ASSUMPTIONS'!$E87)*'COMMISSION ASSUMPTIONS'!$D49</f>
        <v>0</v>
      </c>
      <c r="AE75" s="476">
        <f ca="1">('SUBSCRIBER BASE'!AF30*'COMMISSION ASSUMPTIONS'!$E87)*'COMMISSION ASSUMPTIONS'!$D49</f>
        <v>0</v>
      </c>
      <c r="AF75" s="476">
        <f ca="1">('SUBSCRIBER BASE'!AG30*'COMMISSION ASSUMPTIONS'!$E87)*'COMMISSION ASSUMPTIONS'!$D49</f>
        <v>0</v>
      </c>
      <c r="AG75" s="476">
        <f ca="1">('SUBSCRIBER BASE'!AH30*'COMMISSION ASSUMPTIONS'!$E87)*'COMMISSION ASSUMPTIONS'!$D49</f>
        <v>0</v>
      </c>
      <c r="AH75" s="476">
        <f ca="1">('SUBSCRIBER BASE'!AI30*'COMMISSION ASSUMPTIONS'!$E87)*'COMMISSION ASSUMPTIONS'!$D49</f>
        <v>0</v>
      </c>
      <c r="AI75" s="476">
        <f ca="1">('SUBSCRIBER BASE'!AJ30*'COMMISSION ASSUMPTIONS'!$E87)*'COMMISSION ASSUMPTIONS'!$D49</f>
        <v>0</v>
      </c>
      <c r="AJ75" s="476">
        <f ca="1">('SUBSCRIBER BASE'!AK30*'COMMISSION ASSUMPTIONS'!$E87)*'COMMISSION ASSUMPTIONS'!$D49</f>
        <v>0</v>
      </c>
      <c r="AK75" s="476">
        <f ca="1">('SUBSCRIBER BASE'!AL30*'COMMISSION ASSUMPTIONS'!$E87)*'COMMISSION ASSUMPTIONS'!$D49</f>
        <v>0</v>
      </c>
      <c r="AL75" s="476">
        <f ca="1">('SUBSCRIBER BASE'!AM30*'COMMISSION ASSUMPTIONS'!$E87)*'COMMISSION ASSUMPTIONS'!$D49</f>
        <v>0</v>
      </c>
      <c r="AM75" s="476">
        <f ca="1">('SUBSCRIBER BASE'!AN30*'COMMISSION ASSUMPTIONS'!$E87)*'COMMISSION ASSUMPTIONS'!$D49</f>
        <v>0</v>
      </c>
      <c r="AN75" s="476">
        <f ca="1">('SUBSCRIBER BASE'!AO30*'COMMISSION ASSUMPTIONS'!$E87)*'COMMISSION ASSUMPTIONS'!$D49</f>
        <v>0</v>
      </c>
      <c r="AO75" s="476">
        <f ca="1">('SUBSCRIBER BASE'!AP30*'COMMISSION ASSUMPTIONS'!$E87)*'COMMISSION ASSUMPTIONS'!$D49</f>
        <v>0</v>
      </c>
      <c r="AP75" s="476">
        <f ca="1">('SUBSCRIBER BASE'!AQ30*'COMMISSION ASSUMPTIONS'!$E87)*'COMMISSION ASSUMPTIONS'!$D49</f>
        <v>0</v>
      </c>
      <c r="AQ75" s="476">
        <f ca="1">('SUBSCRIBER BASE'!AR30*'COMMISSION ASSUMPTIONS'!$E87)*'COMMISSION ASSUMPTIONS'!$D49</f>
        <v>0</v>
      </c>
      <c r="AR75" s="476">
        <f ca="1">('SUBSCRIBER BASE'!AS30*'COMMISSION ASSUMPTIONS'!$E87)*'COMMISSION ASSUMPTIONS'!$D49</f>
        <v>0</v>
      </c>
      <c r="AS75" s="476">
        <f ca="1">('SUBSCRIBER BASE'!AT30*'COMMISSION ASSUMPTIONS'!$E87)*'COMMISSION ASSUMPTIONS'!$D49</f>
        <v>0</v>
      </c>
      <c r="AT75" s="476">
        <f ca="1">('SUBSCRIBER BASE'!AU30*'COMMISSION ASSUMPTIONS'!$E87)*'COMMISSION ASSUMPTIONS'!$D49</f>
        <v>0</v>
      </c>
      <c r="AU75" s="476">
        <f ca="1">('SUBSCRIBER BASE'!AV30*'COMMISSION ASSUMPTIONS'!$E87)*'COMMISSION ASSUMPTIONS'!$D49</f>
        <v>0</v>
      </c>
      <c r="AV75" s="476">
        <f ca="1">('SUBSCRIBER BASE'!AW30*'COMMISSION ASSUMPTIONS'!$E87)*'COMMISSION ASSUMPTIONS'!$D49</f>
        <v>0</v>
      </c>
      <c r="AW75" s="476">
        <f ca="1">('SUBSCRIBER BASE'!AX30*'COMMISSION ASSUMPTIONS'!$E87)*'COMMISSION ASSUMPTIONS'!$D49</f>
        <v>0</v>
      </c>
      <c r="AX75" s="476">
        <f ca="1">('SUBSCRIBER BASE'!AY30*'COMMISSION ASSUMPTIONS'!$E87)*'COMMISSION ASSUMPTIONS'!$D49</f>
        <v>0</v>
      </c>
      <c r="AY75" s="476">
        <f ca="1">('SUBSCRIBER BASE'!AZ30*'COMMISSION ASSUMPTIONS'!$E87)*'COMMISSION ASSUMPTIONS'!$D49</f>
        <v>0</v>
      </c>
      <c r="AZ75" s="476">
        <f ca="1">('SUBSCRIBER BASE'!BA30*'COMMISSION ASSUMPTIONS'!$E87)*'COMMISSION ASSUMPTIONS'!$D49</f>
        <v>0</v>
      </c>
      <c r="BA75" s="476">
        <f ca="1">('SUBSCRIBER BASE'!BB30*'COMMISSION ASSUMPTIONS'!$E87)*'COMMISSION ASSUMPTIONS'!$D49</f>
        <v>0</v>
      </c>
      <c r="BB75" s="476">
        <f ca="1">('SUBSCRIBER BASE'!BC30*'COMMISSION ASSUMPTIONS'!$E87)*'COMMISSION ASSUMPTIONS'!$D49</f>
        <v>0</v>
      </c>
      <c r="BC75" s="476">
        <f ca="1">('SUBSCRIBER BASE'!BD30*'COMMISSION ASSUMPTIONS'!$E87)*'COMMISSION ASSUMPTIONS'!$D49</f>
        <v>0</v>
      </c>
      <c r="BD75" s="476">
        <f ca="1">('SUBSCRIBER BASE'!BE30*'COMMISSION ASSUMPTIONS'!$E87)*'COMMISSION ASSUMPTIONS'!$D49</f>
        <v>0</v>
      </c>
      <c r="BE75" s="476">
        <f ca="1">('SUBSCRIBER BASE'!BF30*'COMMISSION ASSUMPTIONS'!$E87)*'COMMISSION ASSUMPTIONS'!$D49</f>
        <v>0</v>
      </c>
      <c r="BF75" s="476">
        <f ca="1">('SUBSCRIBER BASE'!BG30*'COMMISSION ASSUMPTIONS'!$E87)*'COMMISSION ASSUMPTIONS'!$D49</f>
        <v>0</v>
      </c>
      <c r="BG75" s="476">
        <f ca="1">('SUBSCRIBER BASE'!BH30*'COMMISSION ASSUMPTIONS'!$E87)*'COMMISSION ASSUMPTIONS'!$D49</f>
        <v>0</v>
      </c>
      <c r="BH75" s="476">
        <f ca="1">('SUBSCRIBER BASE'!BI30*'COMMISSION ASSUMPTIONS'!$E87)*'COMMISSION ASSUMPTIONS'!$D49</f>
        <v>0</v>
      </c>
      <c r="BI75" s="476">
        <f ca="1">('SUBSCRIBER BASE'!BJ30*'COMMISSION ASSUMPTIONS'!$E87)*'COMMISSION ASSUMPTIONS'!$D49</f>
        <v>0</v>
      </c>
      <c r="BJ75" s="476">
        <f ca="1">('SUBSCRIBER BASE'!BK30*'COMMISSION ASSUMPTIONS'!$E87)*'COMMISSION ASSUMPTIONS'!$D49</f>
        <v>0</v>
      </c>
      <c r="BK75" s="476">
        <f ca="1">('SUBSCRIBER BASE'!BL30*'COMMISSION ASSUMPTIONS'!$E87)*'COMMISSION ASSUMPTIONS'!$D49</f>
        <v>0</v>
      </c>
      <c r="BL75" s="476">
        <f ca="1">('SUBSCRIBER BASE'!BM30*'COMMISSION ASSUMPTIONS'!$E87)*'COMMISSION ASSUMPTIONS'!$D49</f>
        <v>0</v>
      </c>
      <c r="BM75" s="476">
        <f ca="1">('SUBSCRIBER BASE'!BN30*'COMMISSION ASSUMPTIONS'!$E87)*'COMMISSION ASSUMPTIONS'!$D49</f>
        <v>0</v>
      </c>
      <c r="BN75" s="476">
        <f ca="1">('SUBSCRIBER BASE'!BO30*'COMMISSION ASSUMPTIONS'!$E87)*'COMMISSION ASSUMPTIONS'!$D49</f>
        <v>0</v>
      </c>
      <c r="BO75" s="476">
        <f ca="1">('SUBSCRIBER BASE'!BP30*'COMMISSION ASSUMPTIONS'!$E87)*'COMMISSION ASSUMPTIONS'!$D49</f>
        <v>0</v>
      </c>
      <c r="BP75" s="476">
        <f ca="1">('SUBSCRIBER BASE'!BQ30*'COMMISSION ASSUMPTIONS'!$E87)*'COMMISSION ASSUMPTIONS'!$D49</f>
        <v>0</v>
      </c>
      <c r="BQ75" s="476">
        <f ca="1">('SUBSCRIBER BASE'!BR30*'COMMISSION ASSUMPTIONS'!$E87)*'COMMISSION ASSUMPTIONS'!$D49</f>
        <v>0</v>
      </c>
      <c r="BR75" s="476">
        <f ca="1">('SUBSCRIBER BASE'!BS30*'COMMISSION ASSUMPTIONS'!$E87)*'COMMISSION ASSUMPTIONS'!$D49</f>
        <v>0</v>
      </c>
    </row>
    <row r="76" spans="2:70" ht="24" customHeight="1" outlineLevel="1">
      <c r="B76" s="313" t="str">
        <f t="shared" si="19"/>
        <v>200 MB</v>
      </c>
      <c r="C76" s="476">
        <f>('SUBSCRIBER BASE'!C31*'COMMISSION ASSUMPTIONS'!$E88)*'COMMISSION ASSUMPTIONS'!$D50</f>
        <v>0</v>
      </c>
      <c r="D76" s="476">
        <f>('SUBSCRIBER BASE'!D31*'COMMISSION ASSUMPTIONS'!$E88)*'COMMISSION ASSUMPTIONS'!$D50</f>
        <v>0</v>
      </c>
      <c r="E76" s="476">
        <f>('SUBSCRIBER BASE'!E31*'COMMISSION ASSUMPTIONS'!$E88)*'COMMISSION ASSUMPTIONS'!$D50</f>
        <v>0</v>
      </c>
      <c r="F76" s="476">
        <f>('SUBSCRIBER BASE'!F31*'COMMISSION ASSUMPTIONS'!$E88)*'COMMISSION ASSUMPTIONS'!$D50</f>
        <v>0</v>
      </c>
      <c r="G76" s="476">
        <f>('SUBSCRIBER BASE'!G31*'COMMISSION ASSUMPTIONS'!$E88)*'COMMISSION ASSUMPTIONS'!$D50</f>
        <v>0</v>
      </c>
      <c r="H76" s="476">
        <f>('SUBSCRIBER BASE'!H31*'COMMISSION ASSUMPTIONS'!$E88)*'COMMISSION ASSUMPTIONS'!$D50</f>
        <v>0</v>
      </c>
      <c r="I76" s="476">
        <f>('SUBSCRIBER BASE'!I31*'COMMISSION ASSUMPTIONS'!$E88)*'COMMISSION ASSUMPTIONS'!$D50</f>
        <v>0</v>
      </c>
      <c r="J76" s="476">
        <f>('SUBSCRIBER BASE'!J31*'COMMISSION ASSUMPTIONS'!$E88)*'COMMISSION ASSUMPTIONS'!$D50</f>
        <v>0</v>
      </c>
      <c r="K76" s="476">
        <f ca="1">('SUBSCRIBER BASE'!L31*'COMMISSION ASSUMPTIONS'!$E88)*'COMMISSION ASSUMPTIONS'!$D50</f>
        <v>0</v>
      </c>
      <c r="L76" s="476">
        <f ca="1">('SUBSCRIBER BASE'!M31*'COMMISSION ASSUMPTIONS'!$E88)*'COMMISSION ASSUMPTIONS'!$D50</f>
        <v>0</v>
      </c>
      <c r="M76" s="476">
        <f ca="1">('SUBSCRIBER BASE'!N31*'COMMISSION ASSUMPTIONS'!$E88)*'COMMISSION ASSUMPTIONS'!$D50</f>
        <v>0</v>
      </c>
      <c r="N76" s="476">
        <f ca="1">('SUBSCRIBER BASE'!O31*'COMMISSION ASSUMPTIONS'!$E88)*'COMMISSION ASSUMPTIONS'!$D50</f>
        <v>0</v>
      </c>
      <c r="O76" s="476">
        <f ca="1">('SUBSCRIBER BASE'!P31*'COMMISSION ASSUMPTIONS'!$E88)*'COMMISSION ASSUMPTIONS'!$D50</f>
        <v>0</v>
      </c>
      <c r="P76" s="476">
        <f ca="1">('SUBSCRIBER BASE'!Q31*'COMMISSION ASSUMPTIONS'!$E88)*'COMMISSION ASSUMPTIONS'!$D50</f>
        <v>0</v>
      </c>
      <c r="Q76" s="476">
        <f ca="1">('SUBSCRIBER BASE'!R31*'COMMISSION ASSUMPTIONS'!$E88)*'COMMISSION ASSUMPTIONS'!$D50</f>
        <v>0</v>
      </c>
      <c r="R76" s="476">
        <f ca="1">('SUBSCRIBER BASE'!S31*'COMMISSION ASSUMPTIONS'!$E88)*'COMMISSION ASSUMPTIONS'!$D50</f>
        <v>0</v>
      </c>
      <c r="S76" s="476">
        <f ca="1">('SUBSCRIBER BASE'!T31*'COMMISSION ASSUMPTIONS'!$E88)*'COMMISSION ASSUMPTIONS'!$D50</f>
        <v>0</v>
      </c>
      <c r="T76" s="476">
        <f ca="1">('SUBSCRIBER BASE'!U31*'COMMISSION ASSUMPTIONS'!$E88)*'COMMISSION ASSUMPTIONS'!$D50</f>
        <v>0</v>
      </c>
      <c r="U76" s="476">
        <f ca="1">('SUBSCRIBER BASE'!V31*'COMMISSION ASSUMPTIONS'!$E88)*'COMMISSION ASSUMPTIONS'!$D50</f>
        <v>0</v>
      </c>
      <c r="V76" s="476">
        <f ca="1">('SUBSCRIBER BASE'!W31*'COMMISSION ASSUMPTIONS'!$E88)*'COMMISSION ASSUMPTIONS'!$D50</f>
        <v>0</v>
      </c>
      <c r="W76" s="476">
        <f ca="1">('SUBSCRIBER BASE'!X31*'COMMISSION ASSUMPTIONS'!$E88)*'COMMISSION ASSUMPTIONS'!$D50</f>
        <v>0</v>
      </c>
      <c r="X76" s="476">
        <f ca="1">('SUBSCRIBER BASE'!Y31*'COMMISSION ASSUMPTIONS'!$E88)*'COMMISSION ASSUMPTIONS'!$D50</f>
        <v>0</v>
      </c>
      <c r="Y76" s="476">
        <f ca="1">('SUBSCRIBER BASE'!Z31*'COMMISSION ASSUMPTIONS'!$E88)*'COMMISSION ASSUMPTIONS'!$D50</f>
        <v>0</v>
      </c>
      <c r="Z76" s="476">
        <f ca="1">('SUBSCRIBER BASE'!AA31*'COMMISSION ASSUMPTIONS'!$E88)*'COMMISSION ASSUMPTIONS'!$D50</f>
        <v>0</v>
      </c>
      <c r="AA76" s="476">
        <f ca="1">('SUBSCRIBER BASE'!AB31*'COMMISSION ASSUMPTIONS'!$E88)*'COMMISSION ASSUMPTIONS'!$D50</f>
        <v>0</v>
      </c>
      <c r="AB76" s="476">
        <f ca="1">('SUBSCRIBER BASE'!AC31*'COMMISSION ASSUMPTIONS'!$E88)*'COMMISSION ASSUMPTIONS'!$D50</f>
        <v>0</v>
      </c>
      <c r="AC76" s="476">
        <f ca="1">('SUBSCRIBER BASE'!AD31*'COMMISSION ASSUMPTIONS'!$E88)*'COMMISSION ASSUMPTIONS'!$D50</f>
        <v>0</v>
      </c>
      <c r="AD76" s="476">
        <f ca="1">('SUBSCRIBER BASE'!AE31*'COMMISSION ASSUMPTIONS'!$E88)*'COMMISSION ASSUMPTIONS'!$D50</f>
        <v>0</v>
      </c>
      <c r="AE76" s="476">
        <f ca="1">('SUBSCRIBER BASE'!AF31*'COMMISSION ASSUMPTIONS'!$E88)*'COMMISSION ASSUMPTIONS'!$D50</f>
        <v>0</v>
      </c>
      <c r="AF76" s="476">
        <f ca="1">('SUBSCRIBER BASE'!AG31*'COMMISSION ASSUMPTIONS'!$E88)*'COMMISSION ASSUMPTIONS'!$D50</f>
        <v>0</v>
      </c>
      <c r="AG76" s="476">
        <f ca="1">('SUBSCRIBER BASE'!AH31*'COMMISSION ASSUMPTIONS'!$E88)*'COMMISSION ASSUMPTIONS'!$D50</f>
        <v>0</v>
      </c>
      <c r="AH76" s="476">
        <f ca="1">('SUBSCRIBER BASE'!AI31*'COMMISSION ASSUMPTIONS'!$E88)*'COMMISSION ASSUMPTIONS'!$D50</f>
        <v>0</v>
      </c>
      <c r="AI76" s="476">
        <f ca="1">('SUBSCRIBER BASE'!AJ31*'COMMISSION ASSUMPTIONS'!$E88)*'COMMISSION ASSUMPTIONS'!$D50</f>
        <v>0</v>
      </c>
      <c r="AJ76" s="476">
        <f ca="1">('SUBSCRIBER BASE'!AK31*'COMMISSION ASSUMPTIONS'!$E88)*'COMMISSION ASSUMPTIONS'!$D50</f>
        <v>0</v>
      </c>
      <c r="AK76" s="476">
        <f ca="1">('SUBSCRIBER BASE'!AL31*'COMMISSION ASSUMPTIONS'!$E88)*'COMMISSION ASSUMPTIONS'!$D50</f>
        <v>0</v>
      </c>
      <c r="AL76" s="476">
        <f ca="1">('SUBSCRIBER BASE'!AM31*'COMMISSION ASSUMPTIONS'!$E88)*'COMMISSION ASSUMPTIONS'!$D50</f>
        <v>0</v>
      </c>
      <c r="AM76" s="476">
        <f ca="1">('SUBSCRIBER BASE'!AN31*'COMMISSION ASSUMPTIONS'!$E88)*'COMMISSION ASSUMPTIONS'!$D50</f>
        <v>0</v>
      </c>
      <c r="AN76" s="476">
        <f ca="1">('SUBSCRIBER BASE'!AO31*'COMMISSION ASSUMPTIONS'!$E88)*'COMMISSION ASSUMPTIONS'!$D50</f>
        <v>0</v>
      </c>
      <c r="AO76" s="476">
        <f ca="1">('SUBSCRIBER BASE'!AP31*'COMMISSION ASSUMPTIONS'!$E88)*'COMMISSION ASSUMPTIONS'!$D50</f>
        <v>0</v>
      </c>
      <c r="AP76" s="476">
        <f ca="1">('SUBSCRIBER BASE'!AQ31*'COMMISSION ASSUMPTIONS'!$E88)*'COMMISSION ASSUMPTIONS'!$D50</f>
        <v>0</v>
      </c>
      <c r="AQ76" s="476">
        <f ca="1">('SUBSCRIBER BASE'!AR31*'COMMISSION ASSUMPTIONS'!$E88)*'COMMISSION ASSUMPTIONS'!$D50</f>
        <v>0</v>
      </c>
      <c r="AR76" s="476">
        <f ca="1">('SUBSCRIBER BASE'!AS31*'COMMISSION ASSUMPTIONS'!$E88)*'COMMISSION ASSUMPTIONS'!$D50</f>
        <v>0</v>
      </c>
      <c r="AS76" s="476">
        <f ca="1">('SUBSCRIBER BASE'!AT31*'COMMISSION ASSUMPTIONS'!$E88)*'COMMISSION ASSUMPTIONS'!$D50</f>
        <v>0</v>
      </c>
      <c r="AT76" s="476">
        <f ca="1">('SUBSCRIBER BASE'!AU31*'COMMISSION ASSUMPTIONS'!$E88)*'COMMISSION ASSUMPTIONS'!$D50</f>
        <v>0</v>
      </c>
      <c r="AU76" s="476">
        <f ca="1">('SUBSCRIBER BASE'!AV31*'COMMISSION ASSUMPTIONS'!$E88)*'COMMISSION ASSUMPTIONS'!$D50</f>
        <v>0</v>
      </c>
      <c r="AV76" s="476">
        <f ca="1">('SUBSCRIBER BASE'!AW31*'COMMISSION ASSUMPTIONS'!$E88)*'COMMISSION ASSUMPTIONS'!$D50</f>
        <v>0</v>
      </c>
      <c r="AW76" s="476">
        <f ca="1">('SUBSCRIBER BASE'!AX31*'COMMISSION ASSUMPTIONS'!$E88)*'COMMISSION ASSUMPTIONS'!$D50</f>
        <v>0</v>
      </c>
      <c r="AX76" s="476">
        <f ca="1">('SUBSCRIBER BASE'!AY31*'COMMISSION ASSUMPTIONS'!$E88)*'COMMISSION ASSUMPTIONS'!$D50</f>
        <v>0</v>
      </c>
      <c r="AY76" s="476">
        <f ca="1">('SUBSCRIBER BASE'!AZ31*'COMMISSION ASSUMPTIONS'!$E88)*'COMMISSION ASSUMPTIONS'!$D50</f>
        <v>0</v>
      </c>
      <c r="AZ76" s="476">
        <f ca="1">('SUBSCRIBER BASE'!BA31*'COMMISSION ASSUMPTIONS'!$E88)*'COMMISSION ASSUMPTIONS'!$D50</f>
        <v>0</v>
      </c>
      <c r="BA76" s="476">
        <f ca="1">('SUBSCRIBER BASE'!BB31*'COMMISSION ASSUMPTIONS'!$E88)*'COMMISSION ASSUMPTIONS'!$D50</f>
        <v>0</v>
      </c>
      <c r="BB76" s="476">
        <f ca="1">('SUBSCRIBER BASE'!BC31*'COMMISSION ASSUMPTIONS'!$E88)*'COMMISSION ASSUMPTIONS'!$D50</f>
        <v>0</v>
      </c>
      <c r="BC76" s="476">
        <f ca="1">('SUBSCRIBER BASE'!BD31*'COMMISSION ASSUMPTIONS'!$E88)*'COMMISSION ASSUMPTIONS'!$D50</f>
        <v>0</v>
      </c>
      <c r="BD76" s="476">
        <f ca="1">('SUBSCRIBER BASE'!BE31*'COMMISSION ASSUMPTIONS'!$E88)*'COMMISSION ASSUMPTIONS'!$D50</f>
        <v>0</v>
      </c>
      <c r="BE76" s="476">
        <f ca="1">('SUBSCRIBER BASE'!BF31*'COMMISSION ASSUMPTIONS'!$E88)*'COMMISSION ASSUMPTIONS'!$D50</f>
        <v>0</v>
      </c>
      <c r="BF76" s="476">
        <f ca="1">('SUBSCRIBER BASE'!BG31*'COMMISSION ASSUMPTIONS'!$E88)*'COMMISSION ASSUMPTIONS'!$D50</f>
        <v>0</v>
      </c>
      <c r="BG76" s="476">
        <f ca="1">('SUBSCRIBER BASE'!BH31*'COMMISSION ASSUMPTIONS'!$E88)*'COMMISSION ASSUMPTIONS'!$D50</f>
        <v>0</v>
      </c>
      <c r="BH76" s="476">
        <f ca="1">('SUBSCRIBER BASE'!BI31*'COMMISSION ASSUMPTIONS'!$E88)*'COMMISSION ASSUMPTIONS'!$D50</f>
        <v>0</v>
      </c>
      <c r="BI76" s="476">
        <f ca="1">('SUBSCRIBER BASE'!BJ31*'COMMISSION ASSUMPTIONS'!$E88)*'COMMISSION ASSUMPTIONS'!$D50</f>
        <v>0</v>
      </c>
      <c r="BJ76" s="476">
        <f ca="1">('SUBSCRIBER BASE'!BK31*'COMMISSION ASSUMPTIONS'!$E88)*'COMMISSION ASSUMPTIONS'!$D50</f>
        <v>0</v>
      </c>
      <c r="BK76" s="476">
        <f ca="1">('SUBSCRIBER BASE'!BL31*'COMMISSION ASSUMPTIONS'!$E88)*'COMMISSION ASSUMPTIONS'!$D50</f>
        <v>0</v>
      </c>
      <c r="BL76" s="476">
        <f ca="1">('SUBSCRIBER BASE'!BM31*'COMMISSION ASSUMPTIONS'!$E88)*'COMMISSION ASSUMPTIONS'!$D50</f>
        <v>0</v>
      </c>
      <c r="BM76" s="476">
        <f ca="1">('SUBSCRIBER BASE'!BN31*'COMMISSION ASSUMPTIONS'!$E88)*'COMMISSION ASSUMPTIONS'!$D50</f>
        <v>0</v>
      </c>
      <c r="BN76" s="476">
        <f ca="1">('SUBSCRIBER BASE'!BO31*'COMMISSION ASSUMPTIONS'!$E88)*'COMMISSION ASSUMPTIONS'!$D50</f>
        <v>0</v>
      </c>
      <c r="BO76" s="476">
        <f ca="1">('SUBSCRIBER BASE'!BP31*'COMMISSION ASSUMPTIONS'!$E88)*'COMMISSION ASSUMPTIONS'!$D50</f>
        <v>0</v>
      </c>
      <c r="BP76" s="476">
        <f ca="1">('SUBSCRIBER BASE'!BQ31*'COMMISSION ASSUMPTIONS'!$E88)*'COMMISSION ASSUMPTIONS'!$D50</f>
        <v>0</v>
      </c>
      <c r="BQ76" s="476">
        <f ca="1">('SUBSCRIBER BASE'!BR31*'COMMISSION ASSUMPTIONS'!$E88)*'COMMISSION ASSUMPTIONS'!$D50</f>
        <v>0</v>
      </c>
      <c r="BR76" s="476">
        <f ca="1">('SUBSCRIBER BASE'!BS31*'COMMISSION ASSUMPTIONS'!$E88)*'COMMISSION ASSUMPTIONS'!$D50</f>
        <v>0</v>
      </c>
    </row>
    <row r="77" spans="2:70" ht="24" customHeight="1" outlineLevel="1">
      <c r="B77" s="313" t="str">
        <f t="shared" si="19"/>
        <v>500 MB</v>
      </c>
      <c r="C77" s="476">
        <f>('SUBSCRIBER BASE'!C32*'COMMISSION ASSUMPTIONS'!$E89)*'COMMISSION ASSUMPTIONS'!$D51</f>
        <v>0</v>
      </c>
      <c r="D77" s="476">
        <f>('SUBSCRIBER BASE'!D32*'COMMISSION ASSUMPTIONS'!$E89)*'COMMISSION ASSUMPTIONS'!$D51</f>
        <v>0</v>
      </c>
      <c r="E77" s="476">
        <f>('SUBSCRIBER BASE'!E32*'COMMISSION ASSUMPTIONS'!$E89)*'COMMISSION ASSUMPTIONS'!$D51</f>
        <v>0</v>
      </c>
      <c r="F77" s="476">
        <f>('SUBSCRIBER BASE'!F32*'COMMISSION ASSUMPTIONS'!$E89)*'COMMISSION ASSUMPTIONS'!$D51</f>
        <v>0</v>
      </c>
      <c r="G77" s="476">
        <f>('SUBSCRIBER BASE'!G32*'COMMISSION ASSUMPTIONS'!$E89)*'COMMISSION ASSUMPTIONS'!$D51</f>
        <v>0</v>
      </c>
      <c r="H77" s="476">
        <f>('SUBSCRIBER BASE'!H32*'COMMISSION ASSUMPTIONS'!$E89)*'COMMISSION ASSUMPTIONS'!$D51</f>
        <v>0</v>
      </c>
      <c r="I77" s="476">
        <f>('SUBSCRIBER BASE'!I32*'COMMISSION ASSUMPTIONS'!$E89)*'COMMISSION ASSUMPTIONS'!$D51</f>
        <v>0</v>
      </c>
      <c r="J77" s="476">
        <f>('SUBSCRIBER BASE'!J32*'COMMISSION ASSUMPTIONS'!$E89)*'COMMISSION ASSUMPTIONS'!$D51</f>
        <v>0</v>
      </c>
      <c r="K77" s="476">
        <f ca="1">('SUBSCRIBER BASE'!L32*'COMMISSION ASSUMPTIONS'!$E89)*'COMMISSION ASSUMPTIONS'!$D51</f>
        <v>0</v>
      </c>
      <c r="L77" s="476">
        <f ca="1">('SUBSCRIBER BASE'!M32*'COMMISSION ASSUMPTIONS'!$E89)*'COMMISSION ASSUMPTIONS'!$D51</f>
        <v>0</v>
      </c>
      <c r="M77" s="476">
        <f ca="1">('SUBSCRIBER BASE'!N32*'COMMISSION ASSUMPTIONS'!$E89)*'COMMISSION ASSUMPTIONS'!$D51</f>
        <v>0</v>
      </c>
      <c r="N77" s="476">
        <f ca="1">('SUBSCRIBER BASE'!O32*'COMMISSION ASSUMPTIONS'!$E89)*'COMMISSION ASSUMPTIONS'!$D51</f>
        <v>0</v>
      </c>
      <c r="O77" s="476">
        <f ca="1">('SUBSCRIBER BASE'!P32*'COMMISSION ASSUMPTIONS'!$E89)*'COMMISSION ASSUMPTIONS'!$D51</f>
        <v>0</v>
      </c>
      <c r="P77" s="476">
        <f ca="1">('SUBSCRIBER BASE'!Q32*'COMMISSION ASSUMPTIONS'!$E89)*'COMMISSION ASSUMPTIONS'!$D51</f>
        <v>0</v>
      </c>
      <c r="Q77" s="476">
        <f ca="1">('SUBSCRIBER BASE'!R32*'COMMISSION ASSUMPTIONS'!$E89)*'COMMISSION ASSUMPTIONS'!$D51</f>
        <v>0</v>
      </c>
      <c r="R77" s="476">
        <f ca="1">('SUBSCRIBER BASE'!S32*'COMMISSION ASSUMPTIONS'!$E89)*'COMMISSION ASSUMPTIONS'!$D51</f>
        <v>0</v>
      </c>
      <c r="S77" s="476">
        <f ca="1">('SUBSCRIBER BASE'!T32*'COMMISSION ASSUMPTIONS'!$E89)*'COMMISSION ASSUMPTIONS'!$D51</f>
        <v>0</v>
      </c>
      <c r="T77" s="476">
        <f ca="1">('SUBSCRIBER BASE'!U32*'COMMISSION ASSUMPTIONS'!$E89)*'COMMISSION ASSUMPTIONS'!$D51</f>
        <v>0</v>
      </c>
      <c r="U77" s="476">
        <f ca="1">('SUBSCRIBER BASE'!V32*'COMMISSION ASSUMPTIONS'!$E89)*'COMMISSION ASSUMPTIONS'!$D51</f>
        <v>0</v>
      </c>
      <c r="V77" s="476">
        <f ca="1">('SUBSCRIBER BASE'!W32*'COMMISSION ASSUMPTIONS'!$E89)*'COMMISSION ASSUMPTIONS'!$D51</f>
        <v>0</v>
      </c>
      <c r="W77" s="476">
        <f ca="1">('SUBSCRIBER BASE'!X32*'COMMISSION ASSUMPTIONS'!$E89)*'COMMISSION ASSUMPTIONS'!$D51</f>
        <v>0</v>
      </c>
      <c r="X77" s="476">
        <f ca="1">('SUBSCRIBER BASE'!Y32*'COMMISSION ASSUMPTIONS'!$E89)*'COMMISSION ASSUMPTIONS'!$D51</f>
        <v>0</v>
      </c>
      <c r="Y77" s="476">
        <f ca="1">('SUBSCRIBER BASE'!Z32*'COMMISSION ASSUMPTIONS'!$E89)*'COMMISSION ASSUMPTIONS'!$D51</f>
        <v>0</v>
      </c>
      <c r="Z77" s="476">
        <f ca="1">('SUBSCRIBER BASE'!AA32*'COMMISSION ASSUMPTIONS'!$E89)*'COMMISSION ASSUMPTIONS'!$D51</f>
        <v>0</v>
      </c>
      <c r="AA77" s="476">
        <f ca="1">('SUBSCRIBER BASE'!AB32*'COMMISSION ASSUMPTIONS'!$E89)*'COMMISSION ASSUMPTIONS'!$D51</f>
        <v>0</v>
      </c>
      <c r="AB77" s="476">
        <f ca="1">('SUBSCRIBER BASE'!AC32*'COMMISSION ASSUMPTIONS'!$E89)*'COMMISSION ASSUMPTIONS'!$D51</f>
        <v>0</v>
      </c>
      <c r="AC77" s="476">
        <f ca="1">('SUBSCRIBER BASE'!AD32*'COMMISSION ASSUMPTIONS'!$E89)*'COMMISSION ASSUMPTIONS'!$D51</f>
        <v>0</v>
      </c>
      <c r="AD77" s="476">
        <f ca="1">('SUBSCRIBER BASE'!AE32*'COMMISSION ASSUMPTIONS'!$E89)*'COMMISSION ASSUMPTIONS'!$D51</f>
        <v>0</v>
      </c>
      <c r="AE77" s="476">
        <f ca="1">('SUBSCRIBER BASE'!AF32*'COMMISSION ASSUMPTIONS'!$E89)*'COMMISSION ASSUMPTIONS'!$D51</f>
        <v>0</v>
      </c>
      <c r="AF77" s="476">
        <f ca="1">('SUBSCRIBER BASE'!AG32*'COMMISSION ASSUMPTIONS'!$E89)*'COMMISSION ASSUMPTIONS'!$D51</f>
        <v>0</v>
      </c>
      <c r="AG77" s="476">
        <f ca="1">('SUBSCRIBER BASE'!AH32*'COMMISSION ASSUMPTIONS'!$E89)*'COMMISSION ASSUMPTIONS'!$D51</f>
        <v>0</v>
      </c>
      <c r="AH77" s="476">
        <f ca="1">('SUBSCRIBER BASE'!AI32*'COMMISSION ASSUMPTIONS'!$E89)*'COMMISSION ASSUMPTIONS'!$D51</f>
        <v>0</v>
      </c>
      <c r="AI77" s="476">
        <f ca="1">('SUBSCRIBER BASE'!AJ32*'COMMISSION ASSUMPTIONS'!$E89)*'COMMISSION ASSUMPTIONS'!$D51</f>
        <v>0</v>
      </c>
      <c r="AJ77" s="476">
        <f ca="1">('SUBSCRIBER BASE'!AK32*'COMMISSION ASSUMPTIONS'!$E89)*'COMMISSION ASSUMPTIONS'!$D51</f>
        <v>0</v>
      </c>
      <c r="AK77" s="476">
        <f ca="1">('SUBSCRIBER BASE'!AL32*'COMMISSION ASSUMPTIONS'!$E89)*'COMMISSION ASSUMPTIONS'!$D51</f>
        <v>0</v>
      </c>
      <c r="AL77" s="476">
        <f ca="1">('SUBSCRIBER BASE'!AM32*'COMMISSION ASSUMPTIONS'!$E89)*'COMMISSION ASSUMPTIONS'!$D51</f>
        <v>0</v>
      </c>
      <c r="AM77" s="476">
        <f ca="1">('SUBSCRIBER BASE'!AN32*'COMMISSION ASSUMPTIONS'!$E89)*'COMMISSION ASSUMPTIONS'!$D51</f>
        <v>0</v>
      </c>
      <c r="AN77" s="476">
        <f ca="1">('SUBSCRIBER BASE'!AO32*'COMMISSION ASSUMPTIONS'!$E89)*'COMMISSION ASSUMPTIONS'!$D51</f>
        <v>0</v>
      </c>
      <c r="AO77" s="476">
        <f ca="1">('SUBSCRIBER BASE'!AP32*'COMMISSION ASSUMPTIONS'!$E89)*'COMMISSION ASSUMPTIONS'!$D51</f>
        <v>0</v>
      </c>
      <c r="AP77" s="476">
        <f ca="1">('SUBSCRIBER BASE'!AQ32*'COMMISSION ASSUMPTIONS'!$E89)*'COMMISSION ASSUMPTIONS'!$D51</f>
        <v>0</v>
      </c>
      <c r="AQ77" s="476">
        <f ca="1">('SUBSCRIBER BASE'!AR32*'COMMISSION ASSUMPTIONS'!$E89)*'COMMISSION ASSUMPTIONS'!$D51</f>
        <v>0</v>
      </c>
      <c r="AR77" s="476">
        <f ca="1">('SUBSCRIBER BASE'!AS32*'COMMISSION ASSUMPTIONS'!$E89)*'COMMISSION ASSUMPTIONS'!$D51</f>
        <v>0</v>
      </c>
      <c r="AS77" s="476">
        <f ca="1">('SUBSCRIBER BASE'!AT32*'COMMISSION ASSUMPTIONS'!$E89)*'COMMISSION ASSUMPTIONS'!$D51</f>
        <v>0</v>
      </c>
      <c r="AT77" s="476">
        <f ca="1">('SUBSCRIBER BASE'!AU32*'COMMISSION ASSUMPTIONS'!$E89)*'COMMISSION ASSUMPTIONS'!$D51</f>
        <v>0</v>
      </c>
      <c r="AU77" s="476">
        <f ca="1">('SUBSCRIBER BASE'!AV32*'COMMISSION ASSUMPTIONS'!$E89)*'COMMISSION ASSUMPTIONS'!$D51</f>
        <v>0</v>
      </c>
      <c r="AV77" s="476">
        <f ca="1">('SUBSCRIBER BASE'!AW32*'COMMISSION ASSUMPTIONS'!$E89)*'COMMISSION ASSUMPTIONS'!$D51</f>
        <v>0</v>
      </c>
      <c r="AW77" s="476">
        <f ca="1">('SUBSCRIBER BASE'!AX32*'COMMISSION ASSUMPTIONS'!$E89)*'COMMISSION ASSUMPTIONS'!$D51</f>
        <v>0</v>
      </c>
      <c r="AX77" s="476">
        <f ca="1">('SUBSCRIBER BASE'!AY32*'COMMISSION ASSUMPTIONS'!$E89)*'COMMISSION ASSUMPTIONS'!$D51</f>
        <v>0</v>
      </c>
      <c r="AY77" s="476">
        <f ca="1">('SUBSCRIBER BASE'!AZ32*'COMMISSION ASSUMPTIONS'!$E89)*'COMMISSION ASSUMPTIONS'!$D51</f>
        <v>0</v>
      </c>
      <c r="AZ77" s="476">
        <f ca="1">('SUBSCRIBER BASE'!BA32*'COMMISSION ASSUMPTIONS'!$E89)*'COMMISSION ASSUMPTIONS'!$D51</f>
        <v>0</v>
      </c>
      <c r="BA77" s="476">
        <f ca="1">('SUBSCRIBER BASE'!BB32*'COMMISSION ASSUMPTIONS'!$E89)*'COMMISSION ASSUMPTIONS'!$D51</f>
        <v>0</v>
      </c>
      <c r="BB77" s="476">
        <f ca="1">('SUBSCRIBER BASE'!BC32*'COMMISSION ASSUMPTIONS'!$E89)*'COMMISSION ASSUMPTIONS'!$D51</f>
        <v>0</v>
      </c>
      <c r="BC77" s="476">
        <f ca="1">('SUBSCRIBER BASE'!BD32*'COMMISSION ASSUMPTIONS'!$E89)*'COMMISSION ASSUMPTIONS'!$D51</f>
        <v>0</v>
      </c>
      <c r="BD77" s="476">
        <f ca="1">('SUBSCRIBER BASE'!BE32*'COMMISSION ASSUMPTIONS'!$E89)*'COMMISSION ASSUMPTIONS'!$D51</f>
        <v>0</v>
      </c>
      <c r="BE77" s="476">
        <f ca="1">('SUBSCRIBER BASE'!BF32*'COMMISSION ASSUMPTIONS'!$E89)*'COMMISSION ASSUMPTIONS'!$D51</f>
        <v>0</v>
      </c>
      <c r="BF77" s="476">
        <f ca="1">('SUBSCRIBER BASE'!BG32*'COMMISSION ASSUMPTIONS'!$E89)*'COMMISSION ASSUMPTIONS'!$D51</f>
        <v>0</v>
      </c>
      <c r="BG77" s="476">
        <f ca="1">('SUBSCRIBER BASE'!BH32*'COMMISSION ASSUMPTIONS'!$E89)*'COMMISSION ASSUMPTIONS'!$D51</f>
        <v>0</v>
      </c>
      <c r="BH77" s="476">
        <f ca="1">('SUBSCRIBER BASE'!BI32*'COMMISSION ASSUMPTIONS'!$E89)*'COMMISSION ASSUMPTIONS'!$D51</f>
        <v>0</v>
      </c>
      <c r="BI77" s="476">
        <f ca="1">('SUBSCRIBER BASE'!BJ32*'COMMISSION ASSUMPTIONS'!$E89)*'COMMISSION ASSUMPTIONS'!$D51</f>
        <v>0</v>
      </c>
      <c r="BJ77" s="476">
        <f ca="1">('SUBSCRIBER BASE'!BK32*'COMMISSION ASSUMPTIONS'!$E89)*'COMMISSION ASSUMPTIONS'!$D51</f>
        <v>0</v>
      </c>
      <c r="BK77" s="476">
        <f ca="1">('SUBSCRIBER BASE'!BL32*'COMMISSION ASSUMPTIONS'!$E89)*'COMMISSION ASSUMPTIONS'!$D51</f>
        <v>0</v>
      </c>
      <c r="BL77" s="476">
        <f ca="1">('SUBSCRIBER BASE'!BM32*'COMMISSION ASSUMPTIONS'!$E89)*'COMMISSION ASSUMPTIONS'!$D51</f>
        <v>0</v>
      </c>
      <c r="BM77" s="476">
        <f ca="1">('SUBSCRIBER BASE'!BN32*'COMMISSION ASSUMPTIONS'!$E89)*'COMMISSION ASSUMPTIONS'!$D51</f>
        <v>0</v>
      </c>
      <c r="BN77" s="476">
        <f ca="1">('SUBSCRIBER BASE'!BO32*'COMMISSION ASSUMPTIONS'!$E89)*'COMMISSION ASSUMPTIONS'!$D51</f>
        <v>0</v>
      </c>
      <c r="BO77" s="476">
        <f ca="1">('SUBSCRIBER BASE'!BP32*'COMMISSION ASSUMPTIONS'!$E89)*'COMMISSION ASSUMPTIONS'!$D51</f>
        <v>0</v>
      </c>
      <c r="BP77" s="476">
        <f ca="1">('SUBSCRIBER BASE'!BQ32*'COMMISSION ASSUMPTIONS'!$E89)*'COMMISSION ASSUMPTIONS'!$D51</f>
        <v>0</v>
      </c>
      <c r="BQ77" s="476">
        <f ca="1">('SUBSCRIBER BASE'!BR32*'COMMISSION ASSUMPTIONS'!$E89)*'COMMISSION ASSUMPTIONS'!$D51</f>
        <v>0</v>
      </c>
      <c r="BR77" s="476">
        <f ca="1">('SUBSCRIBER BASE'!BS32*'COMMISSION ASSUMPTIONS'!$E89)*'COMMISSION ASSUMPTIONS'!$D51</f>
        <v>0</v>
      </c>
    </row>
    <row r="78" spans="2:70" ht="24" customHeight="1" outlineLevel="1">
      <c r="B78" s="313" t="str">
        <f t="shared" si="19"/>
        <v>1.2 GB</v>
      </c>
      <c r="C78" s="476">
        <f>('SUBSCRIBER BASE'!C33*'COMMISSION ASSUMPTIONS'!$E90)*'COMMISSION ASSUMPTIONS'!$D52</f>
        <v>0</v>
      </c>
      <c r="D78" s="476">
        <f>('SUBSCRIBER BASE'!D33*'COMMISSION ASSUMPTIONS'!$E90)*'COMMISSION ASSUMPTIONS'!$D52</f>
        <v>0</v>
      </c>
      <c r="E78" s="476">
        <f>('SUBSCRIBER BASE'!E33*'COMMISSION ASSUMPTIONS'!$E90)*'COMMISSION ASSUMPTIONS'!$D52</f>
        <v>0</v>
      </c>
      <c r="F78" s="476">
        <f>('SUBSCRIBER BASE'!F33*'COMMISSION ASSUMPTIONS'!$E90)*'COMMISSION ASSUMPTIONS'!$D52</f>
        <v>0</v>
      </c>
      <c r="G78" s="476">
        <f>('SUBSCRIBER BASE'!G33*'COMMISSION ASSUMPTIONS'!$E90)*'COMMISSION ASSUMPTIONS'!$D52</f>
        <v>0</v>
      </c>
      <c r="H78" s="476">
        <f>('SUBSCRIBER BASE'!H33*'COMMISSION ASSUMPTIONS'!$E90)*'COMMISSION ASSUMPTIONS'!$D52</f>
        <v>0</v>
      </c>
      <c r="I78" s="476">
        <f>('SUBSCRIBER BASE'!I33*'COMMISSION ASSUMPTIONS'!$E90)*'COMMISSION ASSUMPTIONS'!$D52</f>
        <v>0</v>
      </c>
      <c r="J78" s="476">
        <f>('SUBSCRIBER BASE'!J33*'COMMISSION ASSUMPTIONS'!$E90)*'COMMISSION ASSUMPTIONS'!$D52</f>
        <v>0</v>
      </c>
      <c r="K78" s="476">
        <f ca="1">('SUBSCRIBER BASE'!L33*'COMMISSION ASSUMPTIONS'!$E90)*'COMMISSION ASSUMPTIONS'!$D52</f>
        <v>0</v>
      </c>
      <c r="L78" s="476">
        <f ca="1">('SUBSCRIBER BASE'!M33*'COMMISSION ASSUMPTIONS'!$E90)*'COMMISSION ASSUMPTIONS'!$D52</f>
        <v>0</v>
      </c>
      <c r="M78" s="476">
        <f ca="1">('SUBSCRIBER BASE'!N33*'COMMISSION ASSUMPTIONS'!$E90)*'COMMISSION ASSUMPTIONS'!$D52</f>
        <v>0</v>
      </c>
      <c r="N78" s="476">
        <f ca="1">('SUBSCRIBER BASE'!O33*'COMMISSION ASSUMPTIONS'!$E90)*'COMMISSION ASSUMPTIONS'!$D52</f>
        <v>0</v>
      </c>
      <c r="O78" s="476">
        <f ca="1">('SUBSCRIBER BASE'!P33*'COMMISSION ASSUMPTIONS'!$E90)*'COMMISSION ASSUMPTIONS'!$D52</f>
        <v>0</v>
      </c>
      <c r="P78" s="476">
        <f ca="1">('SUBSCRIBER BASE'!Q33*'COMMISSION ASSUMPTIONS'!$E90)*'COMMISSION ASSUMPTIONS'!$D52</f>
        <v>0</v>
      </c>
      <c r="Q78" s="476">
        <f ca="1">('SUBSCRIBER BASE'!R33*'COMMISSION ASSUMPTIONS'!$E90)*'COMMISSION ASSUMPTIONS'!$D52</f>
        <v>0</v>
      </c>
      <c r="R78" s="476">
        <f ca="1">('SUBSCRIBER BASE'!S33*'COMMISSION ASSUMPTIONS'!$E90)*'COMMISSION ASSUMPTIONS'!$D52</f>
        <v>0</v>
      </c>
      <c r="S78" s="476">
        <f ca="1">('SUBSCRIBER BASE'!T33*'COMMISSION ASSUMPTIONS'!$E90)*'COMMISSION ASSUMPTIONS'!$D52</f>
        <v>0</v>
      </c>
      <c r="T78" s="476">
        <f ca="1">('SUBSCRIBER BASE'!U33*'COMMISSION ASSUMPTIONS'!$E90)*'COMMISSION ASSUMPTIONS'!$D52</f>
        <v>0</v>
      </c>
      <c r="U78" s="476">
        <f ca="1">('SUBSCRIBER BASE'!V33*'COMMISSION ASSUMPTIONS'!$E90)*'COMMISSION ASSUMPTIONS'!$D52</f>
        <v>0</v>
      </c>
      <c r="V78" s="476">
        <f ca="1">('SUBSCRIBER BASE'!W33*'COMMISSION ASSUMPTIONS'!$E90)*'COMMISSION ASSUMPTIONS'!$D52</f>
        <v>0</v>
      </c>
      <c r="W78" s="476">
        <f ca="1">('SUBSCRIBER BASE'!X33*'COMMISSION ASSUMPTIONS'!$E90)*'COMMISSION ASSUMPTIONS'!$D52</f>
        <v>0</v>
      </c>
      <c r="X78" s="476">
        <f ca="1">('SUBSCRIBER BASE'!Y33*'COMMISSION ASSUMPTIONS'!$E90)*'COMMISSION ASSUMPTIONS'!$D52</f>
        <v>0</v>
      </c>
      <c r="Y78" s="476">
        <f ca="1">('SUBSCRIBER BASE'!Z33*'COMMISSION ASSUMPTIONS'!$E90)*'COMMISSION ASSUMPTIONS'!$D52</f>
        <v>0</v>
      </c>
      <c r="Z78" s="476">
        <f ca="1">('SUBSCRIBER BASE'!AA33*'COMMISSION ASSUMPTIONS'!$E90)*'COMMISSION ASSUMPTIONS'!$D52</f>
        <v>0</v>
      </c>
      <c r="AA78" s="476">
        <f ca="1">('SUBSCRIBER BASE'!AB33*'COMMISSION ASSUMPTIONS'!$E90)*'COMMISSION ASSUMPTIONS'!$D52</f>
        <v>0</v>
      </c>
      <c r="AB78" s="476">
        <f ca="1">('SUBSCRIBER BASE'!AC33*'COMMISSION ASSUMPTIONS'!$E90)*'COMMISSION ASSUMPTIONS'!$D52</f>
        <v>0</v>
      </c>
      <c r="AC78" s="476">
        <f ca="1">('SUBSCRIBER BASE'!AD33*'COMMISSION ASSUMPTIONS'!$E90)*'COMMISSION ASSUMPTIONS'!$D52</f>
        <v>0</v>
      </c>
      <c r="AD78" s="476">
        <f ca="1">('SUBSCRIBER BASE'!AE33*'COMMISSION ASSUMPTIONS'!$E90)*'COMMISSION ASSUMPTIONS'!$D52</f>
        <v>0</v>
      </c>
      <c r="AE78" s="476">
        <f ca="1">('SUBSCRIBER BASE'!AF33*'COMMISSION ASSUMPTIONS'!$E90)*'COMMISSION ASSUMPTIONS'!$D52</f>
        <v>0</v>
      </c>
      <c r="AF78" s="476">
        <f ca="1">('SUBSCRIBER BASE'!AG33*'COMMISSION ASSUMPTIONS'!$E90)*'COMMISSION ASSUMPTIONS'!$D52</f>
        <v>0</v>
      </c>
      <c r="AG78" s="476">
        <f ca="1">('SUBSCRIBER BASE'!AH33*'COMMISSION ASSUMPTIONS'!$E90)*'COMMISSION ASSUMPTIONS'!$D52</f>
        <v>0</v>
      </c>
      <c r="AH78" s="476">
        <f ca="1">('SUBSCRIBER BASE'!AI33*'COMMISSION ASSUMPTIONS'!$E90)*'COMMISSION ASSUMPTIONS'!$D52</f>
        <v>0</v>
      </c>
      <c r="AI78" s="476">
        <f ca="1">('SUBSCRIBER BASE'!AJ33*'COMMISSION ASSUMPTIONS'!$E90)*'COMMISSION ASSUMPTIONS'!$D52</f>
        <v>0</v>
      </c>
      <c r="AJ78" s="476">
        <f ca="1">('SUBSCRIBER BASE'!AK33*'COMMISSION ASSUMPTIONS'!$E90)*'COMMISSION ASSUMPTIONS'!$D52</f>
        <v>0</v>
      </c>
      <c r="AK78" s="476">
        <f ca="1">('SUBSCRIBER BASE'!AL33*'COMMISSION ASSUMPTIONS'!$E90)*'COMMISSION ASSUMPTIONS'!$D52</f>
        <v>0</v>
      </c>
      <c r="AL78" s="476">
        <f ca="1">('SUBSCRIBER BASE'!AM33*'COMMISSION ASSUMPTIONS'!$E90)*'COMMISSION ASSUMPTIONS'!$D52</f>
        <v>0</v>
      </c>
      <c r="AM78" s="476">
        <f ca="1">('SUBSCRIBER BASE'!AN33*'COMMISSION ASSUMPTIONS'!$E90)*'COMMISSION ASSUMPTIONS'!$D52</f>
        <v>0</v>
      </c>
      <c r="AN78" s="476">
        <f ca="1">('SUBSCRIBER BASE'!AO33*'COMMISSION ASSUMPTIONS'!$E90)*'COMMISSION ASSUMPTIONS'!$D52</f>
        <v>0</v>
      </c>
      <c r="AO78" s="476">
        <f ca="1">('SUBSCRIBER BASE'!AP33*'COMMISSION ASSUMPTIONS'!$E90)*'COMMISSION ASSUMPTIONS'!$D52</f>
        <v>0</v>
      </c>
      <c r="AP78" s="476">
        <f ca="1">('SUBSCRIBER BASE'!AQ33*'COMMISSION ASSUMPTIONS'!$E90)*'COMMISSION ASSUMPTIONS'!$D52</f>
        <v>0</v>
      </c>
      <c r="AQ78" s="476">
        <f ca="1">('SUBSCRIBER BASE'!AR33*'COMMISSION ASSUMPTIONS'!$E90)*'COMMISSION ASSUMPTIONS'!$D52</f>
        <v>0</v>
      </c>
      <c r="AR78" s="476">
        <f ca="1">('SUBSCRIBER BASE'!AS33*'COMMISSION ASSUMPTIONS'!$E90)*'COMMISSION ASSUMPTIONS'!$D52</f>
        <v>0</v>
      </c>
      <c r="AS78" s="476">
        <f ca="1">('SUBSCRIBER BASE'!AT33*'COMMISSION ASSUMPTIONS'!$E90)*'COMMISSION ASSUMPTIONS'!$D52</f>
        <v>0</v>
      </c>
      <c r="AT78" s="476">
        <f ca="1">('SUBSCRIBER BASE'!AU33*'COMMISSION ASSUMPTIONS'!$E90)*'COMMISSION ASSUMPTIONS'!$D52</f>
        <v>0</v>
      </c>
      <c r="AU78" s="476">
        <f ca="1">('SUBSCRIBER BASE'!AV33*'COMMISSION ASSUMPTIONS'!$E90)*'COMMISSION ASSUMPTIONS'!$D52</f>
        <v>0</v>
      </c>
      <c r="AV78" s="476">
        <f ca="1">('SUBSCRIBER BASE'!AW33*'COMMISSION ASSUMPTIONS'!$E90)*'COMMISSION ASSUMPTIONS'!$D52</f>
        <v>0</v>
      </c>
      <c r="AW78" s="476">
        <f ca="1">('SUBSCRIBER BASE'!AX33*'COMMISSION ASSUMPTIONS'!$E90)*'COMMISSION ASSUMPTIONS'!$D52</f>
        <v>0</v>
      </c>
      <c r="AX78" s="476">
        <f ca="1">('SUBSCRIBER BASE'!AY33*'COMMISSION ASSUMPTIONS'!$E90)*'COMMISSION ASSUMPTIONS'!$D52</f>
        <v>0</v>
      </c>
      <c r="AY78" s="476">
        <f ca="1">('SUBSCRIBER BASE'!AZ33*'COMMISSION ASSUMPTIONS'!$E90)*'COMMISSION ASSUMPTIONS'!$D52</f>
        <v>0</v>
      </c>
      <c r="AZ78" s="476">
        <f ca="1">('SUBSCRIBER BASE'!BA33*'COMMISSION ASSUMPTIONS'!$E90)*'COMMISSION ASSUMPTIONS'!$D52</f>
        <v>0</v>
      </c>
      <c r="BA78" s="476">
        <f ca="1">('SUBSCRIBER BASE'!BB33*'COMMISSION ASSUMPTIONS'!$E90)*'COMMISSION ASSUMPTIONS'!$D52</f>
        <v>0</v>
      </c>
      <c r="BB78" s="476">
        <f ca="1">('SUBSCRIBER BASE'!BC33*'COMMISSION ASSUMPTIONS'!$E90)*'COMMISSION ASSUMPTIONS'!$D52</f>
        <v>0</v>
      </c>
      <c r="BC78" s="476">
        <f ca="1">('SUBSCRIBER BASE'!BD33*'COMMISSION ASSUMPTIONS'!$E90)*'COMMISSION ASSUMPTIONS'!$D52</f>
        <v>0</v>
      </c>
      <c r="BD78" s="476">
        <f ca="1">('SUBSCRIBER BASE'!BE33*'COMMISSION ASSUMPTIONS'!$E90)*'COMMISSION ASSUMPTIONS'!$D52</f>
        <v>0</v>
      </c>
      <c r="BE78" s="476">
        <f ca="1">('SUBSCRIBER BASE'!BF33*'COMMISSION ASSUMPTIONS'!$E90)*'COMMISSION ASSUMPTIONS'!$D52</f>
        <v>0</v>
      </c>
      <c r="BF78" s="476">
        <f ca="1">('SUBSCRIBER BASE'!BG33*'COMMISSION ASSUMPTIONS'!$E90)*'COMMISSION ASSUMPTIONS'!$D52</f>
        <v>0</v>
      </c>
      <c r="BG78" s="476">
        <f ca="1">('SUBSCRIBER BASE'!BH33*'COMMISSION ASSUMPTIONS'!$E90)*'COMMISSION ASSUMPTIONS'!$D52</f>
        <v>0</v>
      </c>
      <c r="BH78" s="476">
        <f ca="1">('SUBSCRIBER BASE'!BI33*'COMMISSION ASSUMPTIONS'!$E90)*'COMMISSION ASSUMPTIONS'!$D52</f>
        <v>0</v>
      </c>
      <c r="BI78" s="476">
        <f ca="1">('SUBSCRIBER BASE'!BJ33*'COMMISSION ASSUMPTIONS'!$E90)*'COMMISSION ASSUMPTIONS'!$D52</f>
        <v>0</v>
      </c>
      <c r="BJ78" s="476">
        <f ca="1">('SUBSCRIBER BASE'!BK33*'COMMISSION ASSUMPTIONS'!$E90)*'COMMISSION ASSUMPTIONS'!$D52</f>
        <v>0</v>
      </c>
      <c r="BK78" s="476">
        <f ca="1">('SUBSCRIBER BASE'!BL33*'COMMISSION ASSUMPTIONS'!$E90)*'COMMISSION ASSUMPTIONS'!$D52</f>
        <v>0</v>
      </c>
      <c r="BL78" s="476">
        <f ca="1">('SUBSCRIBER BASE'!BM33*'COMMISSION ASSUMPTIONS'!$E90)*'COMMISSION ASSUMPTIONS'!$D52</f>
        <v>0</v>
      </c>
      <c r="BM78" s="476">
        <f ca="1">('SUBSCRIBER BASE'!BN33*'COMMISSION ASSUMPTIONS'!$E90)*'COMMISSION ASSUMPTIONS'!$D52</f>
        <v>0</v>
      </c>
      <c r="BN78" s="476">
        <f ca="1">('SUBSCRIBER BASE'!BO33*'COMMISSION ASSUMPTIONS'!$E90)*'COMMISSION ASSUMPTIONS'!$D52</f>
        <v>0</v>
      </c>
      <c r="BO78" s="476">
        <f ca="1">('SUBSCRIBER BASE'!BP33*'COMMISSION ASSUMPTIONS'!$E90)*'COMMISSION ASSUMPTIONS'!$D52</f>
        <v>0</v>
      </c>
      <c r="BP78" s="476">
        <f ca="1">('SUBSCRIBER BASE'!BQ33*'COMMISSION ASSUMPTIONS'!$E90)*'COMMISSION ASSUMPTIONS'!$D52</f>
        <v>0</v>
      </c>
      <c r="BQ78" s="476">
        <f ca="1">('SUBSCRIBER BASE'!BR33*'COMMISSION ASSUMPTIONS'!$E90)*'COMMISSION ASSUMPTIONS'!$D52</f>
        <v>0</v>
      </c>
      <c r="BR78" s="476">
        <f ca="1">('SUBSCRIBER BASE'!BS33*'COMMISSION ASSUMPTIONS'!$E90)*'COMMISSION ASSUMPTIONS'!$D52</f>
        <v>0</v>
      </c>
    </row>
    <row r="79" spans="2:70" ht="24" customHeight="1" outlineLevel="1">
      <c r="B79" s="313" t="str">
        <f>B66</f>
        <v>2.5 GB</v>
      </c>
      <c r="C79" s="476">
        <f>('SUBSCRIBER BASE'!C34*'COMMISSION ASSUMPTIONS'!$E91)*'COMMISSION ASSUMPTIONS'!$D53</f>
        <v>0</v>
      </c>
      <c r="D79" s="476">
        <f>('SUBSCRIBER BASE'!D34*'COMMISSION ASSUMPTIONS'!$E91)*'COMMISSION ASSUMPTIONS'!$D53</f>
        <v>0</v>
      </c>
      <c r="E79" s="476">
        <f>('SUBSCRIBER BASE'!E34*'COMMISSION ASSUMPTIONS'!$E91)*'COMMISSION ASSUMPTIONS'!$D53</f>
        <v>0</v>
      </c>
      <c r="F79" s="476">
        <f>('SUBSCRIBER BASE'!F34*'COMMISSION ASSUMPTIONS'!$E91)*'COMMISSION ASSUMPTIONS'!$D53</f>
        <v>0</v>
      </c>
      <c r="G79" s="476">
        <f>('SUBSCRIBER BASE'!G34*'COMMISSION ASSUMPTIONS'!$E91)*'COMMISSION ASSUMPTIONS'!$D53</f>
        <v>0</v>
      </c>
      <c r="H79" s="476">
        <f>('SUBSCRIBER BASE'!H34*'COMMISSION ASSUMPTIONS'!$E91)*'COMMISSION ASSUMPTIONS'!$D53</f>
        <v>0</v>
      </c>
      <c r="I79" s="476">
        <f>('SUBSCRIBER BASE'!I34*'COMMISSION ASSUMPTIONS'!$E91)*'COMMISSION ASSUMPTIONS'!$D53</f>
        <v>0</v>
      </c>
      <c r="J79" s="476">
        <f>('SUBSCRIBER BASE'!J34*'COMMISSION ASSUMPTIONS'!$E91)*'COMMISSION ASSUMPTIONS'!$D53</f>
        <v>0</v>
      </c>
      <c r="K79" s="476">
        <f ca="1">('SUBSCRIBER BASE'!L34*'COMMISSION ASSUMPTIONS'!$E91)*'COMMISSION ASSUMPTIONS'!$D53</f>
        <v>0</v>
      </c>
      <c r="L79" s="476">
        <f ca="1">('SUBSCRIBER BASE'!M34*'COMMISSION ASSUMPTIONS'!$E91)*'COMMISSION ASSUMPTIONS'!$D53</f>
        <v>0</v>
      </c>
      <c r="M79" s="476">
        <f ca="1">('SUBSCRIBER BASE'!N34*'COMMISSION ASSUMPTIONS'!$E91)*'COMMISSION ASSUMPTIONS'!$D53</f>
        <v>0</v>
      </c>
      <c r="N79" s="476">
        <f ca="1">('SUBSCRIBER BASE'!O34*'COMMISSION ASSUMPTIONS'!$E91)*'COMMISSION ASSUMPTIONS'!$D53</f>
        <v>0</v>
      </c>
      <c r="O79" s="476">
        <f ca="1">('SUBSCRIBER BASE'!P34*'COMMISSION ASSUMPTIONS'!$E91)*'COMMISSION ASSUMPTIONS'!$D53</f>
        <v>0</v>
      </c>
      <c r="P79" s="476">
        <f ca="1">('SUBSCRIBER BASE'!Q34*'COMMISSION ASSUMPTIONS'!$E91)*'COMMISSION ASSUMPTIONS'!$D53</f>
        <v>0</v>
      </c>
      <c r="Q79" s="476">
        <f ca="1">('SUBSCRIBER BASE'!R34*'COMMISSION ASSUMPTIONS'!$E91)*'COMMISSION ASSUMPTIONS'!$D53</f>
        <v>0</v>
      </c>
      <c r="R79" s="476">
        <f ca="1">('SUBSCRIBER BASE'!S34*'COMMISSION ASSUMPTIONS'!$E91)*'COMMISSION ASSUMPTIONS'!$D53</f>
        <v>0</v>
      </c>
      <c r="S79" s="476">
        <f ca="1">('SUBSCRIBER BASE'!T34*'COMMISSION ASSUMPTIONS'!$E91)*'COMMISSION ASSUMPTIONS'!$D53</f>
        <v>0</v>
      </c>
      <c r="T79" s="476">
        <f ca="1">('SUBSCRIBER BASE'!U34*'COMMISSION ASSUMPTIONS'!$E91)*'COMMISSION ASSUMPTIONS'!$D53</f>
        <v>0</v>
      </c>
      <c r="U79" s="476">
        <f ca="1">('SUBSCRIBER BASE'!V34*'COMMISSION ASSUMPTIONS'!$E91)*'COMMISSION ASSUMPTIONS'!$D53</f>
        <v>0</v>
      </c>
      <c r="V79" s="476">
        <f ca="1">('SUBSCRIBER BASE'!W34*'COMMISSION ASSUMPTIONS'!$E91)*'COMMISSION ASSUMPTIONS'!$D53</f>
        <v>0</v>
      </c>
      <c r="W79" s="476">
        <f ca="1">('SUBSCRIBER BASE'!X34*'COMMISSION ASSUMPTIONS'!$E91)*'COMMISSION ASSUMPTIONS'!$D53</f>
        <v>0</v>
      </c>
      <c r="X79" s="476">
        <f ca="1">('SUBSCRIBER BASE'!Y34*'COMMISSION ASSUMPTIONS'!$E91)*'COMMISSION ASSUMPTIONS'!$D53</f>
        <v>0</v>
      </c>
      <c r="Y79" s="476">
        <f ca="1">('SUBSCRIBER BASE'!Z34*'COMMISSION ASSUMPTIONS'!$E91)*'COMMISSION ASSUMPTIONS'!$D53</f>
        <v>0</v>
      </c>
      <c r="Z79" s="476">
        <f ca="1">('SUBSCRIBER BASE'!AA34*'COMMISSION ASSUMPTIONS'!$E91)*'COMMISSION ASSUMPTIONS'!$D53</f>
        <v>0</v>
      </c>
      <c r="AA79" s="476">
        <f ca="1">('SUBSCRIBER BASE'!AB34*'COMMISSION ASSUMPTIONS'!$E91)*'COMMISSION ASSUMPTIONS'!$D53</f>
        <v>0</v>
      </c>
      <c r="AB79" s="476">
        <f ca="1">('SUBSCRIBER BASE'!AC34*'COMMISSION ASSUMPTIONS'!$E91)*'COMMISSION ASSUMPTIONS'!$D53</f>
        <v>0</v>
      </c>
      <c r="AC79" s="476">
        <f ca="1">('SUBSCRIBER BASE'!AD34*'COMMISSION ASSUMPTIONS'!$E91)*'COMMISSION ASSUMPTIONS'!$D53</f>
        <v>0</v>
      </c>
      <c r="AD79" s="476">
        <f ca="1">('SUBSCRIBER BASE'!AE34*'COMMISSION ASSUMPTIONS'!$E91)*'COMMISSION ASSUMPTIONS'!$D53</f>
        <v>0</v>
      </c>
      <c r="AE79" s="476">
        <f ca="1">('SUBSCRIBER BASE'!AF34*'COMMISSION ASSUMPTIONS'!$E91)*'COMMISSION ASSUMPTIONS'!$D53</f>
        <v>0</v>
      </c>
      <c r="AF79" s="476">
        <f ca="1">('SUBSCRIBER BASE'!AG34*'COMMISSION ASSUMPTIONS'!$E91)*'COMMISSION ASSUMPTIONS'!$D53</f>
        <v>0</v>
      </c>
      <c r="AG79" s="476">
        <f ca="1">('SUBSCRIBER BASE'!AH34*'COMMISSION ASSUMPTIONS'!$E91)*'COMMISSION ASSUMPTIONS'!$D53</f>
        <v>0</v>
      </c>
      <c r="AH79" s="476">
        <f ca="1">('SUBSCRIBER BASE'!AI34*'COMMISSION ASSUMPTIONS'!$E91)*'COMMISSION ASSUMPTIONS'!$D53</f>
        <v>0</v>
      </c>
      <c r="AI79" s="476">
        <f ca="1">('SUBSCRIBER BASE'!AJ34*'COMMISSION ASSUMPTIONS'!$E91)*'COMMISSION ASSUMPTIONS'!$D53</f>
        <v>0</v>
      </c>
      <c r="AJ79" s="476">
        <f ca="1">('SUBSCRIBER BASE'!AK34*'COMMISSION ASSUMPTIONS'!$E91)*'COMMISSION ASSUMPTIONS'!$D53</f>
        <v>0</v>
      </c>
      <c r="AK79" s="476">
        <f ca="1">('SUBSCRIBER BASE'!AL34*'COMMISSION ASSUMPTIONS'!$E91)*'COMMISSION ASSUMPTIONS'!$D53</f>
        <v>0</v>
      </c>
      <c r="AL79" s="476">
        <f ca="1">('SUBSCRIBER BASE'!AM34*'COMMISSION ASSUMPTIONS'!$E91)*'COMMISSION ASSUMPTIONS'!$D53</f>
        <v>0</v>
      </c>
      <c r="AM79" s="476">
        <f ca="1">('SUBSCRIBER BASE'!AN34*'COMMISSION ASSUMPTIONS'!$E91)*'COMMISSION ASSUMPTIONS'!$D53</f>
        <v>0</v>
      </c>
      <c r="AN79" s="476">
        <f ca="1">('SUBSCRIBER BASE'!AO34*'COMMISSION ASSUMPTIONS'!$E91)*'COMMISSION ASSUMPTIONS'!$D53</f>
        <v>0</v>
      </c>
      <c r="AO79" s="476">
        <f ca="1">('SUBSCRIBER BASE'!AP34*'COMMISSION ASSUMPTIONS'!$E91)*'COMMISSION ASSUMPTIONS'!$D53</f>
        <v>0</v>
      </c>
      <c r="AP79" s="476">
        <f ca="1">('SUBSCRIBER BASE'!AQ34*'COMMISSION ASSUMPTIONS'!$E91)*'COMMISSION ASSUMPTIONS'!$D53</f>
        <v>0</v>
      </c>
      <c r="AQ79" s="476">
        <f ca="1">('SUBSCRIBER BASE'!AR34*'COMMISSION ASSUMPTIONS'!$E91)*'COMMISSION ASSUMPTIONS'!$D53</f>
        <v>0</v>
      </c>
      <c r="AR79" s="476">
        <f ca="1">('SUBSCRIBER BASE'!AS34*'COMMISSION ASSUMPTIONS'!$E91)*'COMMISSION ASSUMPTIONS'!$D53</f>
        <v>0</v>
      </c>
      <c r="AS79" s="476">
        <f ca="1">('SUBSCRIBER BASE'!AT34*'COMMISSION ASSUMPTIONS'!$E91)*'COMMISSION ASSUMPTIONS'!$D53</f>
        <v>0</v>
      </c>
      <c r="AT79" s="476">
        <f ca="1">('SUBSCRIBER BASE'!AU34*'COMMISSION ASSUMPTIONS'!$E91)*'COMMISSION ASSUMPTIONS'!$D53</f>
        <v>0</v>
      </c>
      <c r="AU79" s="476">
        <f ca="1">('SUBSCRIBER BASE'!AV34*'COMMISSION ASSUMPTIONS'!$E91)*'COMMISSION ASSUMPTIONS'!$D53</f>
        <v>0</v>
      </c>
      <c r="AV79" s="476">
        <f ca="1">('SUBSCRIBER BASE'!AW34*'COMMISSION ASSUMPTIONS'!$E91)*'COMMISSION ASSUMPTIONS'!$D53</f>
        <v>0</v>
      </c>
      <c r="AW79" s="476">
        <f ca="1">('SUBSCRIBER BASE'!AX34*'COMMISSION ASSUMPTIONS'!$E91)*'COMMISSION ASSUMPTIONS'!$D53</f>
        <v>0</v>
      </c>
      <c r="AX79" s="476">
        <f ca="1">('SUBSCRIBER BASE'!AY34*'COMMISSION ASSUMPTIONS'!$E91)*'COMMISSION ASSUMPTIONS'!$D53</f>
        <v>0</v>
      </c>
      <c r="AY79" s="476">
        <f ca="1">('SUBSCRIBER BASE'!AZ34*'COMMISSION ASSUMPTIONS'!$E91)*'COMMISSION ASSUMPTIONS'!$D53</f>
        <v>0</v>
      </c>
      <c r="AZ79" s="476">
        <f ca="1">('SUBSCRIBER BASE'!BA34*'COMMISSION ASSUMPTIONS'!$E91)*'COMMISSION ASSUMPTIONS'!$D53</f>
        <v>0</v>
      </c>
      <c r="BA79" s="476">
        <f ca="1">('SUBSCRIBER BASE'!BB34*'COMMISSION ASSUMPTIONS'!$E91)*'COMMISSION ASSUMPTIONS'!$D53</f>
        <v>0</v>
      </c>
      <c r="BB79" s="476">
        <f ca="1">('SUBSCRIBER BASE'!BC34*'COMMISSION ASSUMPTIONS'!$E91)*'COMMISSION ASSUMPTIONS'!$D53</f>
        <v>0</v>
      </c>
      <c r="BC79" s="476">
        <f ca="1">('SUBSCRIBER BASE'!BD34*'COMMISSION ASSUMPTIONS'!$E91)*'COMMISSION ASSUMPTIONS'!$D53</f>
        <v>0</v>
      </c>
      <c r="BD79" s="476">
        <f ca="1">('SUBSCRIBER BASE'!BE34*'COMMISSION ASSUMPTIONS'!$E91)*'COMMISSION ASSUMPTIONS'!$D53</f>
        <v>0</v>
      </c>
      <c r="BE79" s="476">
        <f ca="1">('SUBSCRIBER BASE'!BF34*'COMMISSION ASSUMPTIONS'!$E91)*'COMMISSION ASSUMPTIONS'!$D53</f>
        <v>0</v>
      </c>
      <c r="BF79" s="476">
        <f ca="1">('SUBSCRIBER BASE'!BG34*'COMMISSION ASSUMPTIONS'!$E91)*'COMMISSION ASSUMPTIONS'!$D53</f>
        <v>0</v>
      </c>
      <c r="BG79" s="476">
        <f ca="1">('SUBSCRIBER BASE'!BH34*'COMMISSION ASSUMPTIONS'!$E91)*'COMMISSION ASSUMPTIONS'!$D53</f>
        <v>0</v>
      </c>
      <c r="BH79" s="476">
        <f ca="1">('SUBSCRIBER BASE'!BI34*'COMMISSION ASSUMPTIONS'!$E91)*'COMMISSION ASSUMPTIONS'!$D53</f>
        <v>0</v>
      </c>
      <c r="BI79" s="476">
        <f ca="1">('SUBSCRIBER BASE'!BJ34*'COMMISSION ASSUMPTIONS'!$E91)*'COMMISSION ASSUMPTIONS'!$D53</f>
        <v>0</v>
      </c>
      <c r="BJ79" s="476">
        <f ca="1">('SUBSCRIBER BASE'!BK34*'COMMISSION ASSUMPTIONS'!$E91)*'COMMISSION ASSUMPTIONS'!$D53</f>
        <v>0</v>
      </c>
      <c r="BK79" s="476">
        <f ca="1">('SUBSCRIBER BASE'!BL34*'COMMISSION ASSUMPTIONS'!$E91)*'COMMISSION ASSUMPTIONS'!$D53</f>
        <v>0</v>
      </c>
      <c r="BL79" s="476">
        <f ca="1">('SUBSCRIBER BASE'!BM34*'COMMISSION ASSUMPTIONS'!$E91)*'COMMISSION ASSUMPTIONS'!$D53</f>
        <v>0</v>
      </c>
      <c r="BM79" s="476">
        <f ca="1">('SUBSCRIBER BASE'!BN34*'COMMISSION ASSUMPTIONS'!$E91)*'COMMISSION ASSUMPTIONS'!$D53</f>
        <v>0</v>
      </c>
      <c r="BN79" s="476">
        <f ca="1">('SUBSCRIBER BASE'!BO34*'COMMISSION ASSUMPTIONS'!$E91)*'COMMISSION ASSUMPTIONS'!$D53</f>
        <v>0</v>
      </c>
      <c r="BO79" s="476">
        <f ca="1">('SUBSCRIBER BASE'!BP34*'COMMISSION ASSUMPTIONS'!$E91)*'COMMISSION ASSUMPTIONS'!$D53</f>
        <v>0</v>
      </c>
      <c r="BP79" s="476">
        <f ca="1">('SUBSCRIBER BASE'!BQ34*'COMMISSION ASSUMPTIONS'!$E91)*'COMMISSION ASSUMPTIONS'!$D53</f>
        <v>0</v>
      </c>
      <c r="BQ79" s="476">
        <f ca="1">('SUBSCRIBER BASE'!BR34*'COMMISSION ASSUMPTIONS'!$E91)*'COMMISSION ASSUMPTIONS'!$D53</f>
        <v>0</v>
      </c>
      <c r="BR79" s="476">
        <f ca="1">('SUBSCRIBER BASE'!BS34*'COMMISSION ASSUMPTIONS'!$E91)*'COMMISSION ASSUMPTIONS'!$D53</f>
        <v>0</v>
      </c>
    </row>
    <row r="80" spans="2:70" ht="24" customHeight="1" outlineLevel="1"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  <c r="BF80" s="475"/>
      <c r="BG80" s="475"/>
      <c r="BH80" s="475"/>
      <c r="BI80" s="475"/>
      <c r="BJ80" s="475"/>
      <c r="BK80" s="475"/>
      <c r="BL80" s="475"/>
      <c r="BM80" s="475"/>
      <c r="BN80" s="475"/>
      <c r="BO80" s="475"/>
      <c r="BP80" s="475"/>
      <c r="BQ80" s="475"/>
      <c r="BR80" s="475"/>
    </row>
    <row r="81" spans="2:70" ht="24" customHeight="1" outlineLevel="1">
      <c r="B81" s="309" t="str">
        <f>'COMMISSION ASSUMPTIONS'!F7</f>
        <v>ONLINE SALES APP</v>
      </c>
      <c r="C81" s="474">
        <f t="shared" ref="C81:AH81" si="20">SUM(C83:C92)</f>
        <v>0</v>
      </c>
      <c r="D81" s="474">
        <f t="shared" si="20"/>
        <v>0</v>
      </c>
      <c r="E81" s="474">
        <f t="shared" si="20"/>
        <v>0</v>
      </c>
      <c r="F81" s="474">
        <f t="shared" si="20"/>
        <v>0</v>
      </c>
      <c r="G81" s="474">
        <f t="shared" si="20"/>
        <v>0</v>
      </c>
      <c r="H81" s="474">
        <f t="shared" si="20"/>
        <v>0</v>
      </c>
      <c r="I81" s="474">
        <f t="shared" si="20"/>
        <v>0</v>
      </c>
      <c r="J81" s="474">
        <f t="shared" si="20"/>
        <v>0</v>
      </c>
      <c r="K81" s="474">
        <f t="shared" ca="1" si="20"/>
        <v>0</v>
      </c>
      <c r="L81" s="474">
        <f t="shared" ca="1" si="20"/>
        <v>0</v>
      </c>
      <c r="M81" s="474">
        <f t="shared" ca="1" si="20"/>
        <v>0</v>
      </c>
      <c r="N81" s="474">
        <f t="shared" ca="1" si="20"/>
        <v>0</v>
      </c>
      <c r="O81" s="474">
        <f t="shared" ca="1" si="20"/>
        <v>0</v>
      </c>
      <c r="P81" s="474">
        <f t="shared" ca="1" si="20"/>
        <v>0</v>
      </c>
      <c r="Q81" s="474">
        <f t="shared" ca="1" si="20"/>
        <v>0</v>
      </c>
      <c r="R81" s="474">
        <f t="shared" ca="1" si="20"/>
        <v>0</v>
      </c>
      <c r="S81" s="474">
        <f t="shared" ca="1" si="20"/>
        <v>0</v>
      </c>
      <c r="T81" s="474">
        <f t="shared" ca="1" si="20"/>
        <v>0</v>
      </c>
      <c r="U81" s="474">
        <f t="shared" ca="1" si="20"/>
        <v>0</v>
      </c>
      <c r="V81" s="474">
        <f t="shared" ca="1" si="20"/>
        <v>0</v>
      </c>
      <c r="W81" s="474">
        <f t="shared" ca="1" si="20"/>
        <v>0</v>
      </c>
      <c r="X81" s="474">
        <f t="shared" ca="1" si="20"/>
        <v>0</v>
      </c>
      <c r="Y81" s="474">
        <f t="shared" ca="1" si="20"/>
        <v>0</v>
      </c>
      <c r="Z81" s="474">
        <f t="shared" ca="1" si="20"/>
        <v>0</v>
      </c>
      <c r="AA81" s="474">
        <f t="shared" ca="1" si="20"/>
        <v>0</v>
      </c>
      <c r="AB81" s="474">
        <f t="shared" ca="1" si="20"/>
        <v>0</v>
      </c>
      <c r="AC81" s="474">
        <f t="shared" ca="1" si="20"/>
        <v>0</v>
      </c>
      <c r="AD81" s="474">
        <f t="shared" ca="1" si="20"/>
        <v>0</v>
      </c>
      <c r="AE81" s="474">
        <f t="shared" ca="1" si="20"/>
        <v>0</v>
      </c>
      <c r="AF81" s="474">
        <f t="shared" ca="1" si="20"/>
        <v>0</v>
      </c>
      <c r="AG81" s="474">
        <f t="shared" ca="1" si="20"/>
        <v>0</v>
      </c>
      <c r="AH81" s="474">
        <f t="shared" ca="1" si="20"/>
        <v>0</v>
      </c>
      <c r="AI81" s="474">
        <f t="shared" ref="AI81:BR81" ca="1" si="21">SUM(AI83:AI92)</f>
        <v>0</v>
      </c>
      <c r="AJ81" s="474">
        <f t="shared" ca="1" si="21"/>
        <v>0</v>
      </c>
      <c r="AK81" s="474">
        <f t="shared" ca="1" si="21"/>
        <v>0</v>
      </c>
      <c r="AL81" s="474">
        <f t="shared" ca="1" si="21"/>
        <v>0</v>
      </c>
      <c r="AM81" s="474">
        <f t="shared" ca="1" si="21"/>
        <v>0</v>
      </c>
      <c r="AN81" s="474">
        <f t="shared" ca="1" si="21"/>
        <v>0</v>
      </c>
      <c r="AO81" s="474">
        <f t="shared" ca="1" si="21"/>
        <v>0</v>
      </c>
      <c r="AP81" s="474">
        <f t="shared" ca="1" si="21"/>
        <v>0</v>
      </c>
      <c r="AQ81" s="474">
        <f t="shared" ca="1" si="21"/>
        <v>0</v>
      </c>
      <c r="AR81" s="474">
        <f t="shared" ca="1" si="21"/>
        <v>0</v>
      </c>
      <c r="AS81" s="474">
        <f t="shared" ca="1" si="21"/>
        <v>0</v>
      </c>
      <c r="AT81" s="474">
        <f t="shared" ca="1" si="21"/>
        <v>0</v>
      </c>
      <c r="AU81" s="474">
        <f t="shared" ca="1" si="21"/>
        <v>0</v>
      </c>
      <c r="AV81" s="474">
        <f t="shared" ca="1" si="21"/>
        <v>0</v>
      </c>
      <c r="AW81" s="474">
        <f t="shared" ca="1" si="21"/>
        <v>0</v>
      </c>
      <c r="AX81" s="474">
        <f t="shared" ca="1" si="21"/>
        <v>0</v>
      </c>
      <c r="AY81" s="474">
        <f t="shared" ca="1" si="21"/>
        <v>0</v>
      </c>
      <c r="AZ81" s="474">
        <f t="shared" ca="1" si="21"/>
        <v>0</v>
      </c>
      <c r="BA81" s="474">
        <f t="shared" ca="1" si="21"/>
        <v>0</v>
      </c>
      <c r="BB81" s="474">
        <f t="shared" ca="1" si="21"/>
        <v>0</v>
      </c>
      <c r="BC81" s="474">
        <f t="shared" ca="1" si="21"/>
        <v>0</v>
      </c>
      <c r="BD81" s="474">
        <f t="shared" ca="1" si="21"/>
        <v>0</v>
      </c>
      <c r="BE81" s="474">
        <f t="shared" ca="1" si="21"/>
        <v>0</v>
      </c>
      <c r="BF81" s="474">
        <f t="shared" ca="1" si="21"/>
        <v>0</v>
      </c>
      <c r="BG81" s="474">
        <f t="shared" ca="1" si="21"/>
        <v>0</v>
      </c>
      <c r="BH81" s="474">
        <f t="shared" ca="1" si="21"/>
        <v>0</v>
      </c>
      <c r="BI81" s="474">
        <f t="shared" ca="1" si="21"/>
        <v>0</v>
      </c>
      <c r="BJ81" s="474">
        <f t="shared" ca="1" si="21"/>
        <v>0</v>
      </c>
      <c r="BK81" s="474">
        <f t="shared" ca="1" si="21"/>
        <v>0</v>
      </c>
      <c r="BL81" s="474">
        <f t="shared" ca="1" si="21"/>
        <v>0</v>
      </c>
      <c r="BM81" s="474">
        <f t="shared" ca="1" si="21"/>
        <v>0</v>
      </c>
      <c r="BN81" s="474">
        <f t="shared" ca="1" si="21"/>
        <v>0</v>
      </c>
      <c r="BO81" s="474">
        <f t="shared" ca="1" si="21"/>
        <v>0</v>
      </c>
      <c r="BP81" s="474">
        <f t="shared" ca="1" si="21"/>
        <v>0</v>
      </c>
      <c r="BQ81" s="474">
        <f t="shared" ca="1" si="21"/>
        <v>0</v>
      </c>
      <c r="BR81" s="474">
        <f t="shared" ca="1" si="21"/>
        <v>0</v>
      </c>
    </row>
    <row r="82" spans="2:70" ht="24" customHeight="1" outlineLevel="1">
      <c r="B82" s="309" t="s">
        <v>355</v>
      </c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  <c r="BF82" s="475"/>
      <c r="BG82" s="475"/>
      <c r="BH82" s="475"/>
      <c r="BI82" s="475"/>
      <c r="BJ82" s="475"/>
      <c r="BK82" s="475"/>
      <c r="BL82" s="475"/>
      <c r="BM82" s="475"/>
      <c r="BN82" s="475"/>
      <c r="BO82" s="475"/>
      <c r="BP82" s="475"/>
      <c r="BQ82" s="475"/>
      <c r="BR82" s="475"/>
    </row>
    <row r="83" spans="2:70" ht="24" customHeight="1" outlineLevel="1">
      <c r="B83" s="313" t="str">
        <f>B70</f>
        <v>MVLP1</v>
      </c>
      <c r="C83" s="476">
        <f>('SUBSCRIBER BASE'!C25*'COMMISSION ASSUMPTIONS'!$F82)*'COMMISSION ASSUMPTIONS'!$D55</f>
        <v>0</v>
      </c>
      <c r="D83" s="476">
        <f>('SUBSCRIBER BASE'!D25*'COMMISSION ASSUMPTIONS'!$F82)*'COMMISSION ASSUMPTIONS'!$D55</f>
        <v>0</v>
      </c>
      <c r="E83" s="476">
        <f>('SUBSCRIBER BASE'!E25*'COMMISSION ASSUMPTIONS'!$F82)*'COMMISSION ASSUMPTIONS'!$D55</f>
        <v>0</v>
      </c>
      <c r="F83" s="476">
        <f>('SUBSCRIBER BASE'!F25*'COMMISSION ASSUMPTIONS'!$F82)*'COMMISSION ASSUMPTIONS'!$D55</f>
        <v>0</v>
      </c>
      <c r="G83" s="476">
        <f>('SUBSCRIBER BASE'!G25*'COMMISSION ASSUMPTIONS'!$F82)*'COMMISSION ASSUMPTIONS'!$D55</f>
        <v>0</v>
      </c>
      <c r="H83" s="476">
        <f>('SUBSCRIBER BASE'!H25*'COMMISSION ASSUMPTIONS'!$F82)*'COMMISSION ASSUMPTIONS'!$D55</f>
        <v>0</v>
      </c>
      <c r="I83" s="476">
        <f>('SUBSCRIBER BASE'!I25*'COMMISSION ASSUMPTIONS'!$F82)*'COMMISSION ASSUMPTIONS'!$D55</f>
        <v>0</v>
      </c>
      <c r="J83" s="476">
        <f>('SUBSCRIBER BASE'!J25*'COMMISSION ASSUMPTIONS'!$F82)*'COMMISSION ASSUMPTIONS'!$D55</f>
        <v>0</v>
      </c>
      <c r="K83" s="476">
        <f ca="1">('SUBSCRIBER BASE'!L25*'COMMISSION ASSUMPTIONS'!$F82)*'COMMISSION ASSUMPTIONS'!$D55</f>
        <v>0</v>
      </c>
      <c r="L83" s="476">
        <f ca="1">('SUBSCRIBER BASE'!M25*'COMMISSION ASSUMPTIONS'!$F82)*'COMMISSION ASSUMPTIONS'!$D55</f>
        <v>0</v>
      </c>
      <c r="M83" s="476">
        <f ca="1">('SUBSCRIBER BASE'!N25*'COMMISSION ASSUMPTIONS'!$F82)*'COMMISSION ASSUMPTIONS'!$D55</f>
        <v>0</v>
      </c>
      <c r="N83" s="476">
        <f ca="1">('SUBSCRIBER BASE'!O25*'COMMISSION ASSUMPTIONS'!$F82)*'COMMISSION ASSUMPTIONS'!$D55</f>
        <v>0</v>
      </c>
      <c r="O83" s="476">
        <f ca="1">('SUBSCRIBER BASE'!P25*'COMMISSION ASSUMPTIONS'!$F82)*'COMMISSION ASSUMPTIONS'!$D55</f>
        <v>0</v>
      </c>
      <c r="P83" s="476">
        <f ca="1">('SUBSCRIBER BASE'!Q25*'COMMISSION ASSUMPTIONS'!$F82)*'COMMISSION ASSUMPTIONS'!$D55</f>
        <v>0</v>
      </c>
      <c r="Q83" s="476">
        <f ca="1">('SUBSCRIBER BASE'!R25*'COMMISSION ASSUMPTIONS'!$F82)*'COMMISSION ASSUMPTIONS'!$D55</f>
        <v>0</v>
      </c>
      <c r="R83" s="476">
        <f ca="1">('SUBSCRIBER BASE'!S25*'COMMISSION ASSUMPTIONS'!$F82)*'COMMISSION ASSUMPTIONS'!$D55</f>
        <v>0</v>
      </c>
      <c r="S83" s="476">
        <f ca="1">('SUBSCRIBER BASE'!T25*'COMMISSION ASSUMPTIONS'!$F82)*'COMMISSION ASSUMPTIONS'!$D55</f>
        <v>0</v>
      </c>
      <c r="T83" s="476">
        <f ca="1">('SUBSCRIBER BASE'!U25*'COMMISSION ASSUMPTIONS'!$F82)*'COMMISSION ASSUMPTIONS'!$D55</f>
        <v>0</v>
      </c>
      <c r="U83" s="476">
        <f ca="1">('SUBSCRIBER BASE'!V25*'COMMISSION ASSUMPTIONS'!$F82)*'COMMISSION ASSUMPTIONS'!$D55</f>
        <v>0</v>
      </c>
      <c r="V83" s="476">
        <f ca="1">('SUBSCRIBER BASE'!W25*'COMMISSION ASSUMPTIONS'!$F82)*'COMMISSION ASSUMPTIONS'!$D55</f>
        <v>0</v>
      </c>
      <c r="W83" s="476">
        <f ca="1">('SUBSCRIBER BASE'!X25*'COMMISSION ASSUMPTIONS'!$F82)*'COMMISSION ASSUMPTIONS'!$D55</f>
        <v>0</v>
      </c>
      <c r="X83" s="476">
        <f ca="1">('SUBSCRIBER BASE'!Y25*'COMMISSION ASSUMPTIONS'!$F82)*'COMMISSION ASSUMPTIONS'!$D55</f>
        <v>0</v>
      </c>
      <c r="Y83" s="476">
        <f ca="1">('SUBSCRIBER BASE'!Z25*'COMMISSION ASSUMPTIONS'!$F82)*'COMMISSION ASSUMPTIONS'!$D55</f>
        <v>0</v>
      </c>
      <c r="Z83" s="476">
        <f ca="1">('SUBSCRIBER BASE'!AA25*'COMMISSION ASSUMPTIONS'!$F82)*'COMMISSION ASSUMPTIONS'!$D55</f>
        <v>0</v>
      </c>
      <c r="AA83" s="476">
        <f ca="1">('SUBSCRIBER BASE'!AB25*'COMMISSION ASSUMPTIONS'!$F82)*'COMMISSION ASSUMPTIONS'!$D55</f>
        <v>0</v>
      </c>
      <c r="AB83" s="476">
        <f ca="1">('SUBSCRIBER BASE'!AC25*'COMMISSION ASSUMPTIONS'!$F82)*'COMMISSION ASSUMPTIONS'!$D55</f>
        <v>0</v>
      </c>
      <c r="AC83" s="476">
        <f ca="1">('SUBSCRIBER BASE'!AD25*'COMMISSION ASSUMPTIONS'!$F82)*'COMMISSION ASSUMPTIONS'!$D55</f>
        <v>0</v>
      </c>
      <c r="AD83" s="476">
        <f ca="1">('SUBSCRIBER BASE'!AE25*'COMMISSION ASSUMPTIONS'!$F82)*'COMMISSION ASSUMPTIONS'!$D55</f>
        <v>0</v>
      </c>
      <c r="AE83" s="476">
        <f ca="1">('SUBSCRIBER BASE'!AF25*'COMMISSION ASSUMPTIONS'!$F82)*'COMMISSION ASSUMPTIONS'!$D55</f>
        <v>0</v>
      </c>
      <c r="AF83" s="476">
        <f ca="1">('SUBSCRIBER BASE'!AG25*'COMMISSION ASSUMPTIONS'!$F82)*'COMMISSION ASSUMPTIONS'!$D55</f>
        <v>0</v>
      </c>
      <c r="AG83" s="476">
        <f ca="1">('SUBSCRIBER BASE'!AH25*'COMMISSION ASSUMPTIONS'!$F82)*'COMMISSION ASSUMPTIONS'!$D55</f>
        <v>0</v>
      </c>
      <c r="AH83" s="476">
        <f ca="1">('SUBSCRIBER BASE'!AI25*'COMMISSION ASSUMPTIONS'!$F82)*'COMMISSION ASSUMPTIONS'!$D55</f>
        <v>0</v>
      </c>
      <c r="AI83" s="476">
        <f ca="1">('SUBSCRIBER BASE'!AJ25*'COMMISSION ASSUMPTIONS'!$F82)*'COMMISSION ASSUMPTIONS'!$D55</f>
        <v>0</v>
      </c>
      <c r="AJ83" s="476">
        <f ca="1">('SUBSCRIBER BASE'!AK25*'COMMISSION ASSUMPTIONS'!$F82)*'COMMISSION ASSUMPTIONS'!$D55</f>
        <v>0</v>
      </c>
      <c r="AK83" s="476">
        <f ca="1">('SUBSCRIBER BASE'!AL25*'COMMISSION ASSUMPTIONS'!$F82)*'COMMISSION ASSUMPTIONS'!$D55</f>
        <v>0</v>
      </c>
      <c r="AL83" s="476">
        <f ca="1">('SUBSCRIBER BASE'!AM25*'COMMISSION ASSUMPTIONS'!$F82)*'COMMISSION ASSUMPTIONS'!$D55</f>
        <v>0</v>
      </c>
      <c r="AM83" s="476">
        <f ca="1">('SUBSCRIBER BASE'!AN25*'COMMISSION ASSUMPTIONS'!$F82)*'COMMISSION ASSUMPTIONS'!$D55</f>
        <v>0</v>
      </c>
      <c r="AN83" s="476">
        <f ca="1">('SUBSCRIBER BASE'!AO25*'COMMISSION ASSUMPTIONS'!$F82)*'COMMISSION ASSUMPTIONS'!$D55</f>
        <v>0</v>
      </c>
      <c r="AO83" s="476">
        <f ca="1">('SUBSCRIBER BASE'!AP25*'COMMISSION ASSUMPTIONS'!$F82)*'COMMISSION ASSUMPTIONS'!$D55</f>
        <v>0</v>
      </c>
      <c r="AP83" s="476">
        <f ca="1">('SUBSCRIBER BASE'!AQ25*'COMMISSION ASSUMPTIONS'!$F82)*'COMMISSION ASSUMPTIONS'!$D55</f>
        <v>0</v>
      </c>
      <c r="AQ83" s="476">
        <f ca="1">('SUBSCRIBER BASE'!AR25*'COMMISSION ASSUMPTIONS'!$F82)*'COMMISSION ASSUMPTIONS'!$D55</f>
        <v>0</v>
      </c>
      <c r="AR83" s="476">
        <f ca="1">('SUBSCRIBER BASE'!AS25*'COMMISSION ASSUMPTIONS'!$F82)*'COMMISSION ASSUMPTIONS'!$D55</f>
        <v>0</v>
      </c>
      <c r="AS83" s="476">
        <f ca="1">('SUBSCRIBER BASE'!AT25*'COMMISSION ASSUMPTIONS'!$F82)*'COMMISSION ASSUMPTIONS'!$D55</f>
        <v>0</v>
      </c>
      <c r="AT83" s="476">
        <f ca="1">('SUBSCRIBER BASE'!AU25*'COMMISSION ASSUMPTIONS'!$F82)*'COMMISSION ASSUMPTIONS'!$D55</f>
        <v>0</v>
      </c>
      <c r="AU83" s="476">
        <f ca="1">('SUBSCRIBER BASE'!AV25*'COMMISSION ASSUMPTIONS'!$F82)*'COMMISSION ASSUMPTIONS'!$D55</f>
        <v>0</v>
      </c>
      <c r="AV83" s="476">
        <f ca="1">('SUBSCRIBER BASE'!AW25*'COMMISSION ASSUMPTIONS'!$F82)*'COMMISSION ASSUMPTIONS'!$D55</f>
        <v>0</v>
      </c>
      <c r="AW83" s="476">
        <f ca="1">('SUBSCRIBER BASE'!AX25*'COMMISSION ASSUMPTIONS'!$F82)*'COMMISSION ASSUMPTIONS'!$D55</f>
        <v>0</v>
      </c>
      <c r="AX83" s="476">
        <f ca="1">('SUBSCRIBER BASE'!AY25*'COMMISSION ASSUMPTIONS'!$F82)*'COMMISSION ASSUMPTIONS'!$D55</f>
        <v>0</v>
      </c>
      <c r="AY83" s="476">
        <f ca="1">('SUBSCRIBER BASE'!AZ25*'COMMISSION ASSUMPTIONS'!$F82)*'COMMISSION ASSUMPTIONS'!$D55</f>
        <v>0</v>
      </c>
      <c r="AZ83" s="476">
        <f ca="1">('SUBSCRIBER BASE'!BA25*'COMMISSION ASSUMPTIONS'!$F82)*'COMMISSION ASSUMPTIONS'!$D55</f>
        <v>0</v>
      </c>
      <c r="BA83" s="476">
        <f ca="1">('SUBSCRIBER BASE'!BB25*'COMMISSION ASSUMPTIONS'!$F82)*'COMMISSION ASSUMPTIONS'!$D55</f>
        <v>0</v>
      </c>
      <c r="BB83" s="476">
        <f ca="1">('SUBSCRIBER BASE'!BC25*'COMMISSION ASSUMPTIONS'!$F82)*'COMMISSION ASSUMPTIONS'!$D55</f>
        <v>0</v>
      </c>
      <c r="BC83" s="476">
        <f ca="1">('SUBSCRIBER BASE'!BD25*'COMMISSION ASSUMPTIONS'!$F82)*'COMMISSION ASSUMPTIONS'!$D55</f>
        <v>0</v>
      </c>
      <c r="BD83" s="476">
        <f ca="1">('SUBSCRIBER BASE'!BE25*'COMMISSION ASSUMPTIONS'!$F82)*'COMMISSION ASSUMPTIONS'!$D55</f>
        <v>0</v>
      </c>
      <c r="BE83" s="476">
        <f ca="1">('SUBSCRIBER BASE'!BF25*'COMMISSION ASSUMPTIONS'!$F82)*'COMMISSION ASSUMPTIONS'!$D55</f>
        <v>0</v>
      </c>
      <c r="BF83" s="476">
        <f ca="1">('SUBSCRIBER BASE'!BG25*'COMMISSION ASSUMPTIONS'!$F82)*'COMMISSION ASSUMPTIONS'!$D55</f>
        <v>0</v>
      </c>
      <c r="BG83" s="476">
        <f ca="1">('SUBSCRIBER BASE'!BH25*'COMMISSION ASSUMPTIONS'!$F82)*'COMMISSION ASSUMPTIONS'!$D55</f>
        <v>0</v>
      </c>
      <c r="BH83" s="476">
        <f ca="1">('SUBSCRIBER BASE'!BI25*'COMMISSION ASSUMPTIONS'!$F82)*'COMMISSION ASSUMPTIONS'!$D55</f>
        <v>0</v>
      </c>
      <c r="BI83" s="476">
        <f ca="1">('SUBSCRIBER BASE'!BJ25*'COMMISSION ASSUMPTIONS'!$F82)*'COMMISSION ASSUMPTIONS'!$D55</f>
        <v>0</v>
      </c>
      <c r="BJ83" s="476">
        <f ca="1">('SUBSCRIBER BASE'!BK25*'COMMISSION ASSUMPTIONS'!$F82)*'COMMISSION ASSUMPTIONS'!$D55</f>
        <v>0</v>
      </c>
      <c r="BK83" s="476">
        <f ca="1">('SUBSCRIBER BASE'!BL25*'COMMISSION ASSUMPTIONS'!$F82)*'COMMISSION ASSUMPTIONS'!$D55</f>
        <v>0</v>
      </c>
      <c r="BL83" s="476">
        <f ca="1">('SUBSCRIBER BASE'!BM25*'COMMISSION ASSUMPTIONS'!$F82)*'COMMISSION ASSUMPTIONS'!$D55</f>
        <v>0</v>
      </c>
      <c r="BM83" s="476">
        <f ca="1">('SUBSCRIBER BASE'!BN25*'COMMISSION ASSUMPTIONS'!$F82)*'COMMISSION ASSUMPTIONS'!$D55</f>
        <v>0</v>
      </c>
      <c r="BN83" s="476">
        <f ca="1">('SUBSCRIBER BASE'!BO25*'COMMISSION ASSUMPTIONS'!$F82)*'COMMISSION ASSUMPTIONS'!$D55</f>
        <v>0</v>
      </c>
      <c r="BO83" s="476">
        <f ca="1">('SUBSCRIBER BASE'!BP25*'COMMISSION ASSUMPTIONS'!$F82)*'COMMISSION ASSUMPTIONS'!$D55</f>
        <v>0</v>
      </c>
      <c r="BP83" s="476">
        <f ca="1">('SUBSCRIBER BASE'!BQ25*'COMMISSION ASSUMPTIONS'!$F82)*'COMMISSION ASSUMPTIONS'!$D55</f>
        <v>0</v>
      </c>
      <c r="BQ83" s="476">
        <f ca="1">('SUBSCRIBER BASE'!BR25*'COMMISSION ASSUMPTIONS'!$F82)*'COMMISSION ASSUMPTIONS'!$D55</f>
        <v>0</v>
      </c>
      <c r="BR83" s="476">
        <f ca="1">('SUBSCRIBER BASE'!BS25*'COMMISSION ASSUMPTIONS'!$F82)*'COMMISSION ASSUMPTIONS'!$D55</f>
        <v>0</v>
      </c>
    </row>
    <row r="84" spans="2:70" ht="24" customHeight="1" outlineLevel="1">
      <c r="B84" s="313" t="str">
        <f>B71</f>
        <v>MVLP2</v>
      </c>
      <c r="C84" s="476">
        <f>('SUBSCRIBER BASE'!C26*'COMMISSION ASSUMPTIONS'!$F83)*'COMMISSION ASSUMPTIONS'!$D56</f>
        <v>0</v>
      </c>
      <c r="D84" s="476">
        <f>('SUBSCRIBER BASE'!D26*'COMMISSION ASSUMPTIONS'!$F83)*'COMMISSION ASSUMPTIONS'!$D56</f>
        <v>0</v>
      </c>
      <c r="E84" s="476">
        <f>('SUBSCRIBER BASE'!E26*'COMMISSION ASSUMPTIONS'!$F83)*'COMMISSION ASSUMPTIONS'!$D56</f>
        <v>0</v>
      </c>
      <c r="F84" s="476">
        <f>('SUBSCRIBER BASE'!F26*'COMMISSION ASSUMPTIONS'!$F83)*'COMMISSION ASSUMPTIONS'!$D56</f>
        <v>0</v>
      </c>
      <c r="G84" s="476">
        <f>('SUBSCRIBER BASE'!G26*'COMMISSION ASSUMPTIONS'!$F83)*'COMMISSION ASSUMPTIONS'!$D56</f>
        <v>0</v>
      </c>
      <c r="H84" s="476">
        <f>('SUBSCRIBER BASE'!H26*'COMMISSION ASSUMPTIONS'!$F83)*'COMMISSION ASSUMPTIONS'!$D56</f>
        <v>0</v>
      </c>
      <c r="I84" s="476">
        <f>('SUBSCRIBER BASE'!I26*'COMMISSION ASSUMPTIONS'!$F83)*'COMMISSION ASSUMPTIONS'!$D56</f>
        <v>0</v>
      </c>
      <c r="J84" s="476">
        <f>('SUBSCRIBER BASE'!J26*'COMMISSION ASSUMPTIONS'!$F83)*'COMMISSION ASSUMPTIONS'!$D56</f>
        <v>0</v>
      </c>
      <c r="K84" s="476">
        <f ca="1">('SUBSCRIBER BASE'!L26*'COMMISSION ASSUMPTIONS'!$F83)*'COMMISSION ASSUMPTIONS'!$D56</f>
        <v>0</v>
      </c>
      <c r="L84" s="476">
        <f ca="1">('SUBSCRIBER BASE'!M26*'COMMISSION ASSUMPTIONS'!$F83)*'COMMISSION ASSUMPTIONS'!$D56</f>
        <v>0</v>
      </c>
      <c r="M84" s="476">
        <f ca="1">('SUBSCRIBER BASE'!N26*'COMMISSION ASSUMPTIONS'!$F83)*'COMMISSION ASSUMPTIONS'!$D56</f>
        <v>0</v>
      </c>
      <c r="N84" s="476">
        <f ca="1">('SUBSCRIBER BASE'!O26*'COMMISSION ASSUMPTIONS'!$F83)*'COMMISSION ASSUMPTIONS'!$D56</f>
        <v>0</v>
      </c>
      <c r="O84" s="476">
        <f ca="1">('SUBSCRIBER BASE'!P26*'COMMISSION ASSUMPTIONS'!$F83)*'COMMISSION ASSUMPTIONS'!$D56</f>
        <v>0</v>
      </c>
      <c r="P84" s="476">
        <f ca="1">('SUBSCRIBER BASE'!Q26*'COMMISSION ASSUMPTIONS'!$F83)*'COMMISSION ASSUMPTIONS'!$D56</f>
        <v>0</v>
      </c>
      <c r="Q84" s="476">
        <f ca="1">('SUBSCRIBER BASE'!R26*'COMMISSION ASSUMPTIONS'!$F83)*'COMMISSION ASSUMPTIONS'!$D56</f>
        <v>0</v>
      </c>
      <c r="R84" s="476">
        <f ca="1">('SUBSCRIBER BASE'!S26*'COMMISSION ASSUMPTIONS'!$F83)*'COMMISSION ASSUMPTIONS'!$D56</f>
        <v>0</v>
      </c>
      <c r="S84" s="476">
        <f ca="1">('SUBSCRIBER BASE'!T26*'COMMISSION ASSUMPTIONS'!$F83)*'COMMISSION ASSUMPTIONS'!$D56</f>
        <v>0</v>
      </c>
      <c r="T84" s="476">
        <f ca="1">('SUBSCRIBER BASE'!U26*'COMMISSION ASSUMPTIONS'!$F83)*'COMMISSION ASSUMPTIONS'!$D56</f>
        <v>0</v>
      </c>
      <c r="U84" s="476">
        <f ca="1">('SUBSCRIBER BASE'!V26*'COMMISSION ASSUMPTIONS'!$F83)*'COMMISSION ASSUMPTIONS'!$D56</f>
        <v>0</v>
      </c>
      <c r="V84" s="476">
        <f ca="1">('SUBSCRIBER BASE'!W26*'COMMISSION ASSUMPTIONS'!$F83)*'COMMISSION ASSUMPTIONS'!$D56</f>
        <v>0</v>
      </c>
      <c r="W84" s="476">
        <f ca="1">('SUBSCRIBER BASE'!X26*'COMMISSION ASSUMPTIONS'!$F83)*'COMMISSION ASSUMPTIONS'!$D56</f>
        <v>0</v>
      </c>
      <c r="X84" s="476">
        <f ca="1">('SUBSCRIBER BASE'!Y26*'COMMISSION ASSUMPTIONS'!$F83)*'COMMISSION ASSUMPTIONS'!$D56</f>
        <v>0</v>
      </c>
      <c r="Y84" s="476">
        <f ca="1">('SUBSCRIBER BASE'!Z26*'COMMISSION ASSUMPTIONS'!$F83)*'COMMISSION ASSUMPTIONS'!$D56</f>
        <v>0</v>
      </c>
      <c r="Z84" s="476">
        <f ca="1">('SUBSCRIBER BASE'!AA26*'COMMISSION ASSUMPTIONS'!$F83)*'COMMISSION ASSUMPTIONS'!$D56</f>
        <v>0</v>
      </c>
      <c r="AA84" s="476">
        <f ca="1">('SUBSCRIBER BASE'!AB26*'COMMISSION ASSUMPTIONS'!$F83)*'COMMISSION ASSUMPTIONS'!$D56</f>
        <v>0</v>
      </c>
      <c r="AB84" s="476">
        <f ca="1">('SUBSCRIBER BASE'!AC26*'COMMISSION ASSUMPTIONS'!$F83)*'COMMISSION ASSUMPTIONS'!$D56</f>
        <v>0</v>
      </c>
      <c r="AC84" s="476">
        <f ca="1">('SUBSCRIBER BASE'!AD26*'COMMISSION ASSUMPTIONS'!$F83)*'COMMISSION ASSUMPTIONS'!$D56</f>
        <v>0</v>
      </c>
      <c r="AD84" s="476">
        <f ca="1">('SUBSCRIBER BASE'!AE26*'COMMISSION ASSUMPTIONS'!$F83)*'COMMISSION ASSUMPTIONS'!$D56</f>
        <v>0</v>
      </c>
      <c r="AE84" s="476">
        <f ca="1">('SUBSCRIBER BASE'!AF26*'COMMISSION ASSUMPTIONS'!$F83)*'COMMISSION ASSUMPTIONS'!$D56</f>
        <v>0</v>
      </c>
      <c r="AF84" s="476">
        <f ca="1">('SUBSCRIBER BASE'!AG26*'COMMISSION ASSUMPTIONS'!$F83)*'COMMISSION ASSUMPTIONS'!$D56</f>
        <v>0</v>
      </c>
      <c r="AG84" s="476">
        <f ca="1">('SUBSCRIBER BASE'!AH26*'COMMISSION ASSUMPTIONS'!$F83)*'COMMISSION ASSUMPTIONS'!$D56</f>
        <v>0</v>
      </c>
      <c r="AH84" s="476">
        <f ca="1">('SUBSCRIBER BASE'!AI26*'COMMISSION ASSUMPTIONS'!$F83)*'COMMISSION ASSUMPTIONS'!$D56</f>
        <v>0</v>
      </c>
      <c r="AI84" s="476">
        <f ca="1">('SUBSCRIBER BASE'!AJ26*'COMMISSION ASSUMPTIONS'!$F83)*'COMMISSION ASSUMPTIONS'!$D56</f>
        <v>0</v>
      </c>
      <c r="AJ84" s="476">
        <f ca="1">('SUBSCRIBER BASE'!AK26*'COMMISSION ASSUMPTIONS'!$F83)*'COMMISSION ASSUMPTIONS'!$D56</f>
        <v>0</v>
      </c>
      <c r="AK84" s="476">
        <f ca="1">('SUBSCRIBER BASE'!AL26*'COMMISSION ASSUMPTIONS'!$F83)*'COMMISSION ASSUMPTIONS'!$D56</f>
        <v>0</v>
      </c>
      <c r="AL84" s="476">
        <f ca="1">('SUBSCRIBER BASE'!AM26*'COMMISSION ASSUMPTIONS'!$F83)*'COMMISSION ASSUMPTIONS'!$D56</f>
        <v>0</v>
      </c>
      <c r="AM84" s="476">
        <f ca="1">('SUBSCRIBER BASE'!AN26*'COMMISSION ASSUMPTIONS'!$F83)*'COMMISSION ASSUMPTIONS'!$D56</f>
        <v>0</v>
      </c>
      <c r="AN84" s="476">
        <f ca="1">('SUBSCRIBER BASE'!AO26*'COMMISSION ASSUMPTIONS'!$F83)*'COMMISSION ASSUMPTIONS'!$D56</f>
        <v>0</v>
      </c>
      <c r="AO84" s="476">
        <f ca="1">('SUBSCRIBER BASE'!AP26*'COMMISSION ASSUMPTIONS'!$F83)*'COMMISSION ASSUMPTIONS'!$D56</f>
        <v>0</v>
      </c>
      <c r="AP84" s="476">
        <f ca="1">('SUBSCRIBER BASE'!AQ26*'COMMISSION ASSUMPTIONS'!$F83)*'COMMISSION ASSUMPTIONS'!$D56</f>
        <v>0</v>
      </c>
      <c r="AQ84" s="476">
        <f ca="1">('SUBSCRIBER BASE'!AR26*'COMMISSION ASSUMPTIONS'!$F83)*'COMMISSION ASSUMPTIONS'!$D56</f>
        <v>0</v>
      </c>
      <c r="AR84" s="476">
        <f ca="1">('SUBSCRIBER BASE'!AS26*'COMMISSION ASSUMPTIONS'!$F83)*'COMMISSION ASSUMPTIONS'!$D56</f>
        <v>0</v>
      </c>
      <c r="AS84" s="476">
        <f ca="1">('SUBSCRIBER BASE'!AT26*'COMMISSION ASSUMPTIONS'!$F83)*'COMMISSION ASSUMPTIONS'!$D56</f>
        <v>0</v>
      </c>
      <c r="AT84" s="476">
        <f ca="1">('SUBSCRIBER BASE'!AU26*'COMMISSION ASSUMPTIONS'!$F83)*'COMMISSION ASSUMPTIONS'!$D56</f>
        <v>0</v>
      </c>
      <c r="AU84" s="476">
        <f ca="1">('SUBSCRIBER BASE'!AV26*'COMMISSION ASSUMPTIONS'!$F83)*'COMMISSION ASSUMPTIONS'!$D56</f>
        <v>0</v>
      </c>
      <c r="AV84" s="476">
        <f ca="1">('SUBSCRIBER BASE'!AW26*'COMMISSION ASSUMPTIONS'!$F83)*'COMMISSION ASSUMPTIONS'!$D56</f>
        <v>0</v>
      </c>
      <c r="AW84" s="476">
        <f ca="1">('SUBSCRIBER BASE'!AX26*'COMMISSION ASSUMPTIONS'!$F83)*'COMMISSION ASSUMPTIONS'!$D56</f>
        <v>0</v>
      </c>
      <c r="AX84" s="476">
        <f ca="1">('SUBSCRIBER BASE'!AY26*'COMMISSION ASSUMPTIONS'!$F83)*'COMMISSION ASSUMPTIONS'!$D56</f>
        <v>0</v>
      </c>
      <c r="AY84" s="476">
        <f ca="1">('SUBSCRIBER BASE'!AZ26*'COMMISSION ASSUMPTIONS'!$F83)*'COMMISSION ASSUMPTIONS'!$D56</f>
        <v>0</v>
      </c>
      <c r="AZ84" s="476">
        <f ca="1">('SUBSCRIBER BASE'!BA26*'COMMISSION ASSUMPTIONS'!$F83)*'COMMISSION ASSUMPTIONS'!$D56</f>
        <v>0</v>
      </c>
      <c r="BA84" s="476">
        <f ca="1">('SUBSCRIBER BASE'!BB26*'COMMISSION ASSUMPTIONS'!$F83)*'COMMISSION ASSUMPTIONS'!$D56</f>
        <v>0</v>
      </c>
      <c r="BB84" s="476">
        <f ca="1">('SUBSCRIBER BASE'!BC26*'COMMISSION ASSUMPTIONS'!$F83)*'COMMISSION ASSUMPTIONS'!$D56</f>
        <v>0</v>
      </c>
      <c r="BC84" s="476">
        <f ca="1">('SUBSCRIBER BASE'!BD26*'COMMISSION ASSUMPTIONS'!$F83)*'COMMISSION ASSUMPTIONS'!$D56</f>
        <v>0</v>
      </c>
      <c r="BD84" s="476">
        <f ca="1">('SUBSCRIBER BASE'!BE26*'COMMISSION ASSUMPTIONS'!$F83)*'COMMISSION ASSUMPTIONS'!$D56</f>
        <v>0</v>
      </c>
      <c r="BE84" s="476">
        <f ca="1">('SUBSCRIBER BASE'!BF26*'COMMISSION ASSUMPTIONS'!$F83)*'COMMISSION ASSUMPTIONS'!$D56</f>
        <v>0</v>
      </c>
      <c r="BF84" s="476">
        <f ca="1">('SUBSCRIBER BASE'!BG26*'COMMISSION ASSUMPTIONS'!$F83)*'COMMISSION ASSUMPTIONS'!$D56</f>
        <v>0</v>
      </c>
      <c r="BG84" s="476">
        <f ca="1">('SUBSCRIBER BASE'!BH26*'COMMISSION ASSUMPTIONS'!$F83)*'COMMISSION ASSUMPTIONS'!$D56</f>
        <v>0</v>
      </c>
      <c r="BH84" s="476">
        <f ca="1">('SUBSCRIBER BASE'!BI26*'COMMISSION ASSUMPTIONS'!$F83)*'COMMISSION ASSUMPTIONS'!$D56</f>
        <v>0</v>
      </c>
      <c r="BI84" s="476">
        <f ca="1">('SUBSCRIBER BASE'!BJ26*'COMMISSION ASSUMPTIONS'!$F83)*'COMMISSION ASSUMPTIONS'!$D56</f>
        <v>0</v>
      </c>
      <c r="BJ84" s="476">
        <f ca="1">('SUBSCRIBER BASE'!BK26*'COMMISSION ASSUMPTIONS'!$F83)*'COMMISSION ASSUMPTIONS'!$D56</f>
        <v>0</v>
      </c>
      <c r="BK84" s="476">
        <f ca="1">('SUBSCRIBER BASE'!BL26*'COMMISSION ASSUMPTIONS'!$F83)*'COMMISSION ASSUMPTIONS'!$D56</f>
        <v>0</v>
      </c>
      <c r="BL84" s="476">
        <f ca="1">('SUBSCRIBER BASE'!BM26*'COMMISSION ASSUMPTIONS'!$F83)*'COMMISSION ASSUMPTIONS'!$D56</f>
        <v>0</v>
      </c>
      <c r="BM84" s="476">
        <f ca="1">('SUBSCRIBER BASE'!BN26*'COMMISSION ASSUMPTIONS'!$F83)*'COMMISSION ASSUMPTIONS'!$D56</f>
        <v>0</v>
      </c>
      <c r="BN84" s="476">
        <f ca="1">('SUBSCRIBER BASE'!BO26*'COMMISSION ASSUMPTIONS'!$F83)*'COMMISSION ASSUMPTIONS'!$D56</f>
        <v>0</v>
      </c>
      <c r="BO84" s="476">
        <f ca="1">('SUBSCRIBER BASE'!BP26*'COMMISSION ASSUMPTIONS'!$F83)*'COMMISSION ASSUMPTIONS'!$D56</f>
        <v>0</v>
      </c>
      <c r="BP84" s="476">
        <f ca="1">('SUBSCRIBER BASE'!BQ26*'COMMISSION ASSUMPTIONS'!$F83)*'COMMISSION ASSUMPTIONS'!$D56</f>
        <v>0</v>
      </c>
      <c r="BQ84" s="476">
        <f ca="1">('SUBSCRIBER BASE'!BR26*'COMMISSION ASSUMPTIONS'!$F83)*'COMMISSION ASSUMPTIONS'!$D56</f>
        <v>0</v>
      </c>
      <c r="BR84" s="476">
        <f ca="1">('SUBSCRIBER BASE'!BS26*'COMMISSION ASSUMPTIONS'!$F83)*'COMMISSION ASSUMPTIONS'!$D56</f>
        <v>0</v>
      </c>
    </row>
    <row r="85" spans="2:70" ht="24" customHeight="1" outlineLevel="1">
      <c r="B85" s="313" t="str">
        <f>B72</f>
        <v>MVLP3</v>
      </c>
      <c r="C85" s="476">
        <f>('SUBSCRIBER BASE'!C27*'COMMISSION ASSUMPTIONS'!$F84)*'COMMISSION ASSUMPTIONS'!$D57</f>
        <v>0</v>
      </c>
      <c r="D85" s="476">
        <f>('SUBSCRIBER BASE'!D27*'COMMISSION ASSUMPTIONS'!$F84)*'COMMISSION ASSUMPTIONS'!$D57</f>
        <v>0</v>
      </c>
      <c r="E85" s="476">
        <f>('SUBSCRIBER BASE'!E27*'COMMISSION ASSUMPTIONS'!$F84)*'COMMISSION ASSUMPTIONS'!$D57</f>
        <v>0</v>
      </c>
      <c r="F85" s="476">
        <f>('SUBSCRIBER BASE'!F27*'COMMISSION ASSUMPTIONS'!$F84)*'COMMISSION ASSUMPTIONS'!$D57</f>
        <v>0</v>
      </c>
      <c r="G85" s="476">
        <f>('SUBSCRIBER BASE'!G27*'COMMISSION ASSUMPTIONS'!$F84)*'COMMISSION ASSUMPTIONS'!$D57</f>
        <v>0</v>
      </c>
      <c r="H85" s="476">
        <f>('SUBSCRIBER BASE'!H27*'COMMISSION ASSUMPTIONS'!$F84)*'COMMISSION ASSUMPTIONS'!$D57</f>
        <v>0</v>
      </c>
      <c r="I85" s="476">
        <f>('SUBSCRIBER BASE'!I27*'COMMISSION ASSUMPTIONS'!$F84)*'COMMISSION ASSUMPTIONS'!$D57</f>
        <v>0</v>
      </c>
      <c r="J85" s="476">
        <f>('SUBSCRIBER BASE'!J27*'COMMISSION ASSUMPTIONS'!$F84)*'COMMISSION ASSUMPTIONS'!$D57</f>
        <v>0</v>
      </c>
      <c r="K85" s="476">
        <f ca="1">('SUBSCRIBER BASE'!L27*'COMMISSION ASSUMPTIONS'!$F84)*'COMMISSION ASSUMPTIONS'!$D57</f>
        <v>0</v>
      </c>
      <c r="L85" s="476">
        <f ca="1">('SUBSCRIBER BASE'!M27*'COMMISSION ASSUMPTIONS'!$F84)*'COMMISSION ASSUMPTIONS'!$D57</f>
        <v>0</v>
      </c>
      <c r="M85" s="476">
        <f ca="1">('SUBSCRIBER BASE'!N27*'COMMISSION ASSUMPTIONS'!$F84)*'COMMISSION ASSUMPTIONS'!$D57</f>
        <v>0</v>
      </c>
      <c r="N85" s="476">
        <f ca="1">('SUBSCRIBER BASE'!O27*'COMMISSION ASSUMPTIONS'!$F84)*'COMMISSION ASSUMPTIONS'!$D57</f>
        <v>0</v>
      </c>
      <c r="O85" s="476">
        <f ca="1">('SUBSCRIBER BASE'!P27*'COMMISSION ASSUMPTIONS'!$F84)*'COMMISSION ASSUMPTIONS'!$D57</f>
        <v>0</v>
      </c>
      <c r="P85" s="476">
        <f ca="1">('SUBSCRIBER BASE'!Q27*'COMMISSION ASSUMPTIONS'!$F84)*'COMMISSION ASSUMPTIONS'!$D57</f>
        <v>0</v>
      </c>
      <c r="Q85" s="476">
        <f ca="1">('SUBSCRIBER BASE'!R27*'COMMISSION ASSUMPTIONS'!$F84)*'COMMISSION ASSUMPTIONS'!$D57</f>
        <v>0</v>
      </c>
      <c r="R85" s="476">
        <f ca="1">('SUBSCRIBER BASE'!S27*'COMMISSION ASSUMPTIONS'!$F84)*'COMMISSION ASSUMPTIONS'!$D57</f>
        <v>0</v>
      </c>
      <c r="S85" s="476">
        <f ca="1">('SUBSCRIBER BASE'!T27*'COMMISSION ASSUMPTIONS'!$F84)*'COMMISSION ASSUMPTIONS'!$D57</f>
        <v>0</v>
      </c>
      <c r="T85" s="476">
        <f ca="1">('SUBSCRIBER BASE'!U27*'COMMISSION ASSUMPTIONS'!$F84)*'COMMISSION ASSUMPTIONS'!$D57</f>
        <v>0</v>
      </c>
      <c r="U85" s="476">
        <f ca="1">('SUBSCRIBER BASE'!V27*'COMMISSION ASSUMPTIONS'!$F84)*'COMMISSION ASSUMPTIONS'!$D57</f>
        <v>0</v>
      </c>
      <c r="V85" s="476">
        <f ca="1">('SUBSCRIBER BASE'!W27*'COMMISSION ASSUMPTIONS'!$F84)*'COMMISSION ASSUMPTIONS'!$D57</f>
        <v>0</v>
      </c>
      <c r="W85" s="476">
        <f ca="1">('SUBSCRIBER BASE'!X27*'COMMISSION ASSUMPTIONS'!$F84)*'COMMISSION ASSUMPTIONS'!$D57</f>
        <v>0</v>
      </c>
      <c r="X85" s="476">
        <f ca="1">('SUBSCRIBER BASE'!Y27*'COMMISSION ASSUMPTIONS'!$F84)*'COMMISSION ASSUMPTIONS'!$D57</f>
        <v>0</v>
      </c>
      <c r="Y85" s="476">
        <f ca="1">('SUBSCRIBER BASE'!Z27*'COMMISSION ASSUMPTIONS'!$F84)*'COMMISSION ASSUMPTIONS'!$D57</f>
        <v>0</v>
      </c>
      <c r="Z85" s="476">
        <f ca="1">('SUBSCRIBER BASE'!AA27*'COMMISSION ASSUMPTIONS'!$F84)*'COMMISSION ASSUMPTIONS'!$D57</f>
        <v>0</v>
      </c>
      <c r="AA85" s="476">
        <f ca="1">('SUBSCRIBER BASE'!AB27*'COMMISSION ASSUMPTIONS'!$F84)*'COMMISSION ASSUMPTIONS'!$D57</f>
        <v>0</v>
      </c>
      <c r="AB85" s="476">
        <f ca="1">('SUBSCRIBER BASE'!AC27*'COMMISSION ASSUMPTIONS'!$F84)*'COMMISSION ASSUMPTIONS'!$D57</f>
        <v>0</v>
      </c>
      <c r="AC85" s="476">
        <f ca="1">('SUBSCRIBER BASE'!AD27*'COMMISSION ASSUMPTIONS'!$F84)*'COMMISSION ASSUMPTIONS'!$D57</f>
        <v>0</v>
      </c>
      <c r="AD85" s="476">
        <f ca="1">('SUBSCRIBER BASE'!AE27*'COMMISSION ASSUMPTIONS'!$F84)*'COMMISSION ASSUMPTIONS'!$D57</f>
        <v>0</v>
      </c>
      <c r="AE85" s="476">
        <f ca="1">('SUBSCRIBER BASE'!AF27*'COMMISSION ASSUMPTIONS'!$F84)*'COMMISSION ASSUMPTIONS'!$D57</f>
        <v>0</v>
      </c>
      <c r="AF85" s="476">
        <f ca="1">('SUBSCRIBER BASE'!AG27*'COMMISSION ASSUMPTIONS'!$F84)*'COMMISSION ASSUMPTIONS'!$D57</f>
        <v>0</v>
      </c>
      <c r="AG85" s="476">
        <f ca="1">('SUBSCRIBER BASE'!AH27*'COMMISSION ASSUMPTIONS'!$F84)*'COMMISSION ASSUMPTIONS'!$D57</f>
        <v>0</v>
      </c>
      <c r="AH85" s="476">
        <f ca="1">('SUBSCRIBER BASE'!AI27*'COMMISSION ASSUMPTIONS'!$F84)*'COMMISSION ASSUMPTIONS'!$D57</f>
        <v>0</v>
      </c>
      <c r="AI85" s="476">
        <f ca="1">('SUBSCRIBER BASE'!AJ27*'COMMISSION ASSUMPTIONS'!$F84)*'COMMISSION ASSUMPTIONS'!$D57</f>
        <v>0</v>
      </c>
      <c r="AJ85" s="476">
        <f ca="1">('SUBSCRIBER BASE'!AK27*'COMMISSION ASSUMPTIONS'!$F84)*'COMMISSION ASSUMPTIONS'!$D57</f>
        <v>0</v>
      </c>
      <c r="AK85" s="476">
        <f ca="1">('SUBSCRIBER BASE'!AL27*'COMMISSION ASSUMPTIONS'!$F84)*'COMMISSION ASSUMPTIONS'!$D57</f>
        <v>0</v>
      </c>
      <c r="AL85" s="476">
        <f ca="1">('SUBSCRIBER BASE'!AM27*'COMMISSION ASSUMPTIONS'!$F84)*'COMMISSION ASSUMPTIONS'!$D57</f>
        <v>0</v>
      </c>
      <c r="AM85" s="476">
        <f ca="1">('SUBSCRIBER BASE'!AN27*'COMMISSION ASSUMPTIONS'!$F84)*'COMMISSION ASSUMPTIONS'!$D57</f>
        <v>0</v>
      </c>
      <c r="AN85" s="476">
        <f ca="1">('SUBSCRIBER BASE'!AO27*'COMMISSION ASSUMPTIONS'!$F84)*'COMMISSION ASSUMPTIONS'!$D57</f>
        <v>0</v>
      </c>
      <c r="AO85" s="476">
        <f ca="1">('SUBSCRIBER BASE'!AP27*'COMMISSION ASSUMPTIONS'!$F84)*'COMMISSION ASSUMPTIONS'!$D57</f>
        <v>0</v>
      </c>
      <c r="AP85" s="476">
        <f ca="1">('SUBSCRIBER BASE'!AQ27*'COMMISSION ASSUMPTIONS'!$F84)*'COMMISSION ASSUMPTIONS'!$D57</f>
        <v>0</v>
      </c>
      <c r="AQ85" s="476">
        <f ca="1">('SUBSCRIBER BASE'!AR27*'COMMISSION ASSUMPTIONS'!$F84)*'COMMISSION ASSUMPTIONS'!$D57</f>
        <v>0</v>
      </c>
      <c r="AR85" s="476">
        <f ca="1">('SUBSCRIBER BASE'!AS27*'COMMISSION ASSUMPTIONS'!$F84)*'COMMISSION ASSUMPTIONS'!$D57</f>
        <v>0</v>
      </c>
      <c r="AS85" s="476">
        <f ca="1">('SUBSCRIBER BASE'!AT27*'COMMISSION ASSUMPTIONS'!$F84)*'COMMISSION ASSUMPTIONS'!$D57</f>
        <v>0</v>
      </c>
      <c r="AT85" s="476">
        <f ca="1">('SUBSCRIBER BASE'!AU27*'COMMISSION ASSUMPTIONS'!$F84)*'COMMISSION ASSUMPTIONS'!$D57</f>
        <v>0</v>
      </c>
      <c r="AU85" s="476">
        <f ca="1">('SUBSCRIBER BASE'!AV27*'COMMISSION ASSUMPTIONS'!$F84)*'COMMISSION ASSUMPTIONS'!$D57</f>
        <v>0</v>
      </c>
      <c r="AV85" s="476">
        <f ca="1">('SUBSCRIBER BASE'!AW27*'COMMISSION ASSUMPTIONS'!$F84)*'COMMISSION ASSUMPTIONS'!$D57</f>
        <v>0</v>
      </c>
      <c r="AW85" s="476">
        <f ca="1">('SUBSCRIBER BASE'!AX27*'COMMISSION ASSUMPTIONS'!$F84)*'COMMISSION ASSUMPTIONS'!$D57</f>
        <v>0</v>
      </c>
      <c r="AX85" s="476">
        <f ca="1">('SUBSCRIBER BASE'!AY27*'COMMISSION ASSUMPTIONS'!$F84)*'COMMISSION ASSUMPTIONS'!$D57</f>
        <v>0</v>
      </c>
      <c r="AY85" s="476">
        <f ca="1">('SUBSCRIBER BASE'!AZ27*'COMMISSION ASSUMPTIONS'!$F84)*'COMMISSION ASSUMPTIONS'!$D57</f>
        <v>0</v>
      </c>
      <c r="AZ85" s="476">
        <f ca="1">('SUBSCRIBER BASE'!BA27*'COMMISSION ASSUMPTIONS'!$F84)*'COMMISSION ASSUMPTIONS'!$D57</f>
        <v>0</v>
      </c>
      <c r="BA85" s="476">
        <f ca="1">('SUBSCRIBER BASE'!BB27*'COMMISSION ASSUMPTIONS'!$F84)*'COMMISSION ASSUMPTIONS'!$D57</f>
        <v>0</v>
      </c>
      <c r="BB85" s="476">
        <f ca="1">('SUBSCRIBER BASE'!BC27*'COMMISSION ASSUMPTIONS'!$F84)*'COMMISSION ASSUMPTIONS'!$D57</f>
        <v>0</v>
      </c>
      <c r="BC85" s="476">
        <f ca="1">('SUBSCRIBER BASE'!BD27*'COMMISSION ASSUMPTIONS'!$F84)*'COMMISSION ASSUMPTIONS'!$D57</f>
        <v>0</v>
      </c>
      <c r="BD85" s="476">
        <f ca="1">('SUBSCRIBER BASE'!BE27*'COMMISSION ASSUMPTIONS'!$F84)*'COMMISSION ASSUMPTIONS'!$D57</f>
        <v>0</v>
      </c>
      <c r="BE85" s="476">
        <f ca="1">('SUBSCRIBER BASE'!BF27*'COMMISSION ASSUMPTIONS'!$F84)*'COMMISSION ASSUMPTIONS'!$D57</f>
        <v>0</v>
      </c>
      <c r="BF85" s="476">
        <f ca="1">('SUBSCRIBER BASE'!BG27*'COMMISSION ASSUMPTIONS'!$F84)*'COMMISSION ASSUMPTIONS'!$D57</f>
        <v>0</v>
      </c>
      <c r="BG85" s="476">
        <f ca="1">('SUBSCRIBER BASE'!BH27*'COMMISSION ASSUMPTIONS'!$F84)*'COMMISSION ASSUMPTIONS'!$D57</f>
        <v>0</v>
      </c>
      <c r="BH85" s="476">
        <f ca="1">('SUBSCRIBER BASE'!BI27*'COMMISSION ASSUMPTIONS'!$F84)*'COMMISSION ASSUMPTIONS'!$D57</f>
        <v>0</v>
      </c>
      <c r="BI85" s="476">
        <f ca="1">('SUBSCRIBER BASE'!BJ27*'COMMISSION ASSUMPTIONS'!$F84)*'COMMISSION ASSUMPTIONS'!$D57</f>
        <v>0</v>
      </c>
      <c r="BJ85" s="476">
        <f ca="1">('SUBSCRIBER BASE'!BK27*'COMMISSION ASSUMPTIONS'!$F84)*'COMMISSION ASSUMPTIONS'!$D57</f>
        <v>0</v>
      </c>
      <c r="BK85" s="476">
        <f ca="1">('SUBSCRIBER BASE'!BL27*'COMMISSION ASSUMPTIONS'!$F84)*'COMMISSION ASSUMPTIONS'!$D57</f>
        <v>0</v>
      </c>
      <c r="BL85" s="476">
        <f ca="1">('SUBSCRIBER BASE'!BM27*'COMMISSION ASSUMPTIONS'!$F84)*'COMMISSION ASSUMPTIONS'!$D57</f>
        <v>0</v>
      </c>
      <c r="BM85" s="476">
        <f ca="1">('SUBSCRIBER BASE'!BN27*'COMMISSION ASSUMPTIONS'!$F84)*'COMMISSION ASSUMPTIONS'!$D57</f>
        <v>0</v>
      </c>
      <c r="BN85" s="476">
        <f ca="1">('SUBSCRIBER BASE'!BO27*'COMMISSION ASSUMPTIONS'!$F84)*'COMMISSION ASSUMPTIONS'!$D57</f>
        <v>0</v>
      </c>
      <c r="BO85" s="476">
        <f ca="1">('SUBSCRIBER BASE'!BP27*'COMMISSION ASSUMPTIONS'!$F84)*'COMMISSION ASSUMPTIONS'!$D57</f>
        <v>0</v>
      </c>
      <c r="BP85" s="476">
        <f ca="1">('SUBSCRIBER BASE'!BQ27*'COMMISSION ASSUMPTIONS'!$F84)*'COMMISSION ASSUMPTIONS'!$D57</f>
        <v>0</v>
      </c>
      <c r="BQ85" s="476">
        <f ca="1">('SUBSCRIBER BASE'!BR27*'COMMISSION ASSUMPTIONS'!$F84)*'COMMISSION ASSUMPTIONS'!$D57</f>
        <v>0</v>
      </c>
      <c r="BR85" s="476">
        <f ca="1">('SUBSCRIBER BASE'!BS27*'COMMISSION ASSUMPTIONS'!$F84)*'COMMISSION ASSUMPTIONS'!$D57</f>
        <v>0</v>
      </c>
    </row>
    <row r="86" spans="2:70" ht="24" customHeight="1" outlineLevel="1">
      <c r="B86" s="313" t="str">
        <f>B73</f>
        <v>MVLP4</v>
      </c>
      <c r="C86" s="476">
        <f>('SUBSCRIBER BASE'!C28*'COMMISSION ASSUMPTIONS'!$F85)*'COMMISSION ASSUMPTIONS'!$D58</f>
        <v>0</v>
      </c>
      <c r="D86" s="476">
        <f>('SUBSCRIBER BASE'!D28*'COMMISSION ASSUMPTIONS'!$F85)*'COMMISSION ASSUMPTIONS'!$D58</f>
        <v>0</v>
      </c>
      <c r="E86" s="476">
        <f>('SUBSCRIBER BASE'!E28*'COMMISSION ASSUMPTIONS'!$F85)*'COMMISSION ASSUMPTIONS'!$D58</f>
        <v>0</v>
      </c>
      <c r="F86" s="476">
        <f>('SUBSCRIBER BASE'!F28*'COMMISSION ASSUMPTIONS'!$F85)*'COMMISSION ASSUMPTIONS'!$D58</f>
        <v>0</v>
      </c>
      <c r="G86" s="476">
        <f>('SUBSCRIBER BASE'!G28*'COMMISSION ASSUMPTIONS'!$F85)*'COMMISSION ASSUMPTIONS'!$D58</f>
        <v>0</v>
      </c>
      <c r="H86" s="476">
        <f>('SUBSCRIBER BASE'!H28*'COMMISSION ASSUMPTIONS'!$F85)*'COMMISSION ASSUMPTIONS'!$D58</f>
        <v>0</v>
      </c>
      <c r="I86" s="476">
        <f>('SUBSCRIBER BASE'!I28*'COMMISSION ASSUMPTIONS'!$F85)*'COMMISSION ASSUMPTIONS'!$D58</f>
        <v>0</v>
      </c>
      <c r="J86" s="476">
        <f>('SUBSCRIBER BASE'!J28*'COMMISSION ASSUMPTIONS'!$F85)*'COMMISSION ASSUMPTIONS'!$D58</f>
        <v>0</v>
      </c>
      <c r="K86" s="476">
        <f ca="1">('SUBSCRIBER BASE'!L28*'COMMISSION ASSUMPTIONS'!$F85)*'COMMISSION ASSUMPTIONS'!$D58</f>
        <v>0</v>
      </c>
      <c r="L86" s="476">
        <f ca="1">('SUBSCRIBER BASE'!M28*'COMMISSION ASSUMPTIONS'!$F85)*'COMMISSION ASSUMPTIONS'!$D58</f>
        <v>0</v>
      </c>
      <c r="M86" s="476">
        <f ca="1">('SUBSCRIBER BASE'!N28*'COMMISSION ASSUMPTIONS'!$F85)*'COMMISSION ASSUMPTIONS'!$D58</f>
        <v>0</v>
      </c>
      <c r="N86" s="476">
        <f ca="1">('SUBSCRIBER BASE'!O28*'COMMISSION ASSUMPTIONS'!$F85)*'COMMISSION ASSUMPTIONS'!$D58</f>
        <v>0</v>
      </c>
      <c r="O86" s="476">
        <f ca="1">('SUBSCRIBER BASE'!P28*'COMMISSION ASSUMPTIONS'!$F85)*'COMMISSION ASSUMPTIONS'!$D58</f>
        <v>0</v>
      </c>
      <c r="P86" s="476">
        <f ca="1">('SUBSCRIBER BASE'!Q28*'COMMISSION ASSUMPTIONS'!$F85)*'COMMISSION ASSUMPTIONS'!$D58</f>
        <v>0</v>
      </c>
      <c r="Q86" s="476">
        <f ca="1">('SUBSCRIBER BASE'!R28*'COMMISSION ASSUMPTIONS'!$F85)*'COMMISSION ASSUMPTIONS'!$D58</f>
        <v>0</v>
      </c>
      <c r="R86" s="476">
        <f ca="1">('SUBSCRIBER BASE'!S28*'COMMISSION ASSUMPTIONS'!$F85)*'COMMISSION ASSUMPTIONS'!$D58</f>
        <v>0</v>
      </c>
      <c r="S86" s="476">
        <f ca="1">('SUBSCRIBER BASE'!T28*'COMMISSION ASSUMPTIONS'!$F85)*'COMMISSION ASSUMPTIONS'!$D58</f>
        <v>0</v>
      </c>
      <c r="T86" s="476">
        <f ca="1">('SUBSCRIBER BASE'!U28*'COMMISSION ASSUMPTIONS'!$F85)*'COMMISSION ASSUMPTIONS'!$D58</f>
        <v>0</v>
      </c>
      <c r="U86" s="476">
        <f ca="1">('SUBSCRIBER BASE'!V28*'COMMISSION ASSUMPTIONS'!$F85)*'COMMISSION ASSUMPTIONS'!$D58</f>
        <v>0</v>
      </c>
      <c r="V86" s="476">
        <f ca="1">('SUBSCRIBER BASE'!W28*'COMMISSION ASSUMPTIONS'!$F85)*'COMMISSION ASSUMPTIONS'!$D58</f>
        <v>0</v>
      </c>
      <c r="W86" s="476">
        <f ca="1">('SUBSCRIBER BASE'!X28*'COMMISSION ASSUMPTIONS'!$F85)*'COMMISSION ASSUMPTIONS'!$D58</f>
        <v>0</v>
      </c>
      <c r="X86" s="476">
        <f ca="1">('SUBSCRIBER BASE'!Y28*'COMMISSION ASSUMPTIONS'!$F85)*'COMMISSION ASSUMPTIONS'!$D58</f>
        <v>0</v>
      </c>
      <c r="Y86" s="476">
        <f ca="1">('SUBSCRIBER BASE'!Z28*'COMMISSION ASSUMPTIONS'!$F85)*'COMMISSION ASSUMPTIONS'!$D58</f>
        <v>0</v>
      </c>
      <c r="Z86" s="476">
        <f ca="1">('SUBSCRIBER BASE'!AA28*'COMMISSION ASSUMPTIONS'!$F85)*'COMMISSION ASSUMPTIONS'!$D58</f>
        <v>0</v>
      </c>
      <c r="AA86" s="476">
        <f ca="1">('SUBSCRIBER BASE'!AB28*'COMMISSION ASSUMPTIONS'!$F85)*'COMMISSION ASSUMPTIONS'!$D58</f>
        <v>0</v>
      </c>
      <c r="AB86" s="476">
        <f ca="1">('SUBSCRIBER BASE'!AC28*'COMMISSION ASSUMPTIONS'!$F85)*'COMMISSION ASSUMPTIONS'!$D58</f>
        <v>0</v>
      </c>
      <c r="AC86" s="476">
        <f ca="1">('SUBSCRIBER BASE'!AD28*'COMMISSION ASSUMPTIONS'!$F85)*'COMMISSION ASSUMPTIONS'!$D58</f>
        <v>0</v>
      </c>
      <c r="AD86" s="476">
        <f ca="1">('SUBSCRIBER BASE'!AE28*'COMMISSION ASSUMPTIONS'!$F85)*'COMMISSION ASSUMPTIONS'!$D58</f>
        <v>0</v>
      </c>
      <c r="AE86" s="476">
        <f ca="1">('SUBSCRIBER BASE'!AF28*'COMMISSION ASSUMPTIONS'!$F85)*'COMMISSION ASSUMPTIONS'!$D58</f>
        <v>0</v>
      </c>
      <c r="AF86" s="476">
        <f ca="1">('SUBSCRIBER BASE'!AG28*'COMMISSION ASSUMPTIONS'!$F85)*'COMMISSION ASSUMPTIONS'!$D58</f>
        <v>0</v>
      </c>
      <c r="AG86" s="476">
        <f ca="1">('SUBSCRIBER BASE'!AH28*'COMMISSION ASSUMPTIONS'!$F85)*'COMMISSION ASSUMPTIONS'!$D58</f>
        <v>0</v>
      </c>
      <c r="AH86" s="476">
        <f ca="1">('SUBSCRIBER BASE'!AI28*'COMMISSION ASSUMPTIONS'!$F85)*'COMMISSION ASSUMPTIONS'!$D58</f>
        <v>0</v>
      </c>
      <c r="AI86" s="476">
        <f ca="1">('SUBSCRIBER BASE'!AJ28*'COMMISSION ASSUMPTIONS'!$F85)*'COMMISSION ASSUMPTIONS'!$D58</f>
        <v>0</v>
      </c>
      <c r="AJ86" s="476">
        <f ca="1">('SUBSCRIBER BASE'!AK28*'COMMISSION ASSUMPTIONS'!$F85)*'COMMISSION ASSUMPTIONS'!$D58</f>
        <v>0</v>
      </c>
      <c r="AK86" s="476">
        <f ca="1">('SUBSCRIBER BASE'!AL28*'COMMISSION ASSUMPTIONS'!$F85)*'COMMISSION ASSUMPTIONS'!$D58</f>
        <v>0</v>
      </c>
      <c r="AL86" s="476">
        <f ca="1">('SUBSCRIBER BASE'!AM28*'COMMISSION ASSUMPTIONS'!$F85)*'COMMISSION ASSUMPTIONS'!$D58</f>
        <v>0</v>
      </c>
      <c r="AM86" s="476">
        <f ca="1">('SUBSCRIBER BASE'!AN28*'COMMISSION ASSUMPTIONS'!$F85)*'COMMISSION ASSUMPTIONS'!$D58</f>
        <v>0</v>
      </c>
      <c r="AN86" s="476">
        <f ca="1">('SUBSCRIBER BASE'!AO28*'COMMISSION ASSUMPTIONS'!$F85)*'COMMISSION ASSUMPTIONS'!$D58</f>
        <v>0</v>
      </c>
      <c r="AO86" s="476">
        <f ca="1">('SUBSCRIBER BASE'!AP28*'COMMISSION ASSUMPTIONS'!$F85)*'COMMISSION ASSUMPTIONS'!$D58</f>
        <v>0</v>
      </c>
      <c r="AP86" s="476">
        <f ca="1">('SUBSCRIBER BASE'!AQ28*'COMMISSION ASSUMPTIONS'!$F85)*'COMMISSION ASSUMPTIONS'!$D58</f>
        <v>0</v>
      </c>
      <c r="AQ86" s="476">
        <f ca="1">('SUBSCRIBER BASE'!AR28*'COMMISSION ASSUMPTIONS'!$F85)*'COMMISSION ASSUMPTIONS'!$D58</f>
        <v>0</v>
      </c>
      <c r="AR86" s="476">
        <f ca="1">('SUBSCRIBER BASE'!AS28*'COMMISSION ASSUMPTIONS'!$F85)*'COMMISSION ASSUMPTIONS'!$D58</f>
        <v>0</v>
      </c>
      <c r="AS86" s="476">
        <f ca="1">('SUBSCRIBER BASE'!AT28*'COMMISSION ASSUMPTIONS'!$F85)*'COMMISSION ASSUMPTIONS'!$D58</f>
        <v>0</v>
      </c>
      <c r="AT86" s="476">
        <f ca="1">('SUBSCRIBER BASE'!AU28*'COMMISSION ASSUMPTIONS'!$F85)*'COMMISSION ASSUMPTIONS'!$D58</f>
        <v>0</v>
      </c>
      <c r="AU86" s="476">
        <f ca="1">('SUBSCRIBER BASE'!AV28*'COMMISSION ASSUMPTIONS'!$F85)*'COMMISSION ASSUMPTIONS'!$D58</f>
        <v>0</v>
      </c>
      <c r="AV86" s="476">
        <f ca="1">('SUBSCRIBER BASE'!AW28*'COMMISSION ASSUMPTIONS'!$F85)*'COMMISSION ASSUMPTIONS'!$D58</f>
        <v>0</v>
      </c>
      <c r="AW86" s="476">
        <f ca="1">('SUBSCRIBER BASE'!AX28*'COMMISSION ASSUMPTIONS'!$F85)*'COMMISSION ASSUMPTIONS'!$D58</f>
        <v>0</v>
      </c>
      <c r="AX86" s="476">
        <f ca="1">('SUBSCRIBER BASE'!AY28*'COMMISSION ASSUMPTIONS'!$F85)*'COMMISSION ASSUMPTIONS'!$D58</f>
        <v>0</v>
      </c>
      <c r="AY86" s="476">
        <f ca="1">('SUBSCRIBER BASE'!AZ28*'COMMISSION ASSUMPTIONS'!$F85)*'COMMISSION ASSUMPTIONS'!$D58</f>
        <v>0</v>
      </c>
      <c r="AZ86" s="476">
        <f ca="1">('SUBSCRIBER BASE'!BA28*'COMMISSION ASSUMPTIONS'!$F85)*'COMMISSION ASSUMPTIONS'!$D58</f>
        <v>0</v>
      </c>
      <c r="BA86" s="476">
        <f ca="1">('SUBSCRIBER BASE'!BB28*'COMMISSION ASSUMPTIONS'!$F85)*'COMMISSION ASSUMPTIONS'!$D58</f>
        <v>0</v>
      </c>
      <c r="BB86" s="476">
        <f ca="1">('SUBSCRIBER BASE'!BC28*'COMMISSION ASSUMPTIONS'!$F85)*'COMMISSION ASSUMPTIONS'!$D58</f>
        <v>0</v>
      </c>
      <c r="BC86" s="476">
        <f ca="1">('SUBSCRIBER BASE'!BD28*'COMMISSION ASSUMPTIONS'!$F85)*'COMMISSION ASSUMPTIONS'!$D58</f>
        <v>0</v>
      </c>
      <c r="BD86" s="476">
        <f ca="1">('SUBSCRIBER BASE'!BE28*'COMMISSION ASSUMPTIONS'!$F85)*'COMMISSION ASSUMPTIONS'!$D58</f>
        <v>0</v>
      </c>
      <c r="BE86" s="476">
        <f ca="1">('SUBSCRIBER BASE'!BF28*'COMMISSION ASSUMPTIONS'!$F85)*'COMMISSION ASSUMPTIONS'!$D58</f>
        <v>0</v>
      </c>
      <c r="BF86" s="476">
        <f ca="1">('SUBSCRIBER BASE'!BG28*'COMMISSION ASSUMPTIONS'!$F85)*'COMMISSION ASSUMPTIONS'!$D58</f>
        <v>0</v>
      </c>
      <c r="BG86" s="476">
        <f ca="1">('SUBSCRIBER BASE'!BH28*'COMMISSION ASSUMPTIONS'!$F85)*'COMMISSION ASSUMPTIONS'!$D58</f>
        <v>0</v>
      </c>
      <c r="BH86" s="476">
        <f ca="1">('SUBSCRIBER BASE'!BI28*'COMMISSION ASSUMPTIONS'!$F85)*'COMMISSION ASSUMPTIONS'!$D58</f>
        <v>0</v>
      </c>
      <c r="BI86" s="476">
        <f ca="1">('SUBSCRIBER BASE'!BJ28*'COMMISSION ASSUMPTIONS'!$F85)*'COMMISSION ASSUMPTIONS'!$D58</f>
        <v>0</v>
      </c>
      <c r="BJ86" s="476">
        <f ca="1">('SUBSCRIBER BASE'!BK28*'COMMISSION ASSUMPTIONS'!$F85)*'COMMISSION ASSUMPTIONS'!$D58</f>
        <v>0</v>
      </c>
      <c r="BK86" s="476">
        <f ca="1">('SUBSCRIBER BASE'!BL28*'COMMISSION ASSUMPTIONS'!$F85)*'COMMISSION ASSUMPTIONS'!$D58</f>
        <v>0</v>
      </c>
      <c r="BL86" s="476">
        <f ca="1">('SUBSCRIBER BASE'!BM28*'COMMISSION ASSUMPTIONS'!$F85)*'COMMISSION ASSUMPTIONS'!$D58</f>
        <v>0</v>
      </c>
      <c r="BM86" s="476">
        <f ca="1">('SUBSCRIBER BASE'!BN28*'COMMISSION ASSUMPTIONS'!$F85)*'COMMISSION ASSUMPTIONS'!$D58</f>
        <v>0</v>
      </c>
      <c r="BN86" s="476">
        <f ca="1">('SUBSCRIBER BASE'!BO28*'COMMISSION ASSUMPTIONS'!$F85)*'COMMISSION ASSUMPTIONS'!$D58</f>
        <v>0</v>
      </c>
      <c r="BO86" s="476">
        <f ca="1">('SUBSCRIBER BASE'!BP28*'COMMISSION ASSUMPTIONS'!$F85)*'COMMISSION ASSUMPTIONS'!$D58</f>
        <v>0</v>
      </c>
      <c r="BP86" s="476">
        <f ca="1">('SUBSCRIBER BASE'!BQ28*'COMMISSION ASSUMPTIONS'!$F85)*'COMMISSION ASSUMPTIONS'!$D58</f>
        <v>0</v>
      </c>
      <c r="BQ86" s="476">
        <f ca="1">('SUBSCRIBER BASE'!BR28*'COMMISSION ASSUMPTIONS'!$F85)*'COMMISSION ASSUMPTIONS'!$D58</f>
        <v>0</v>
      </c>
      <c r="BR86" s="476">
        <f ca="1">('SUBSCRIBER BASE'!BS28*'COMMISSION ASSUMPTIONS'!$F85)*'COMMISSION ASSUMPTIONS'!$D58</f>
        <v>0</v>
      </c>
    </row>
    <row r="87" spans="2:70" ht="24" customHeight="1" outlineLevel="1">
      <c r="B87" s="313" t="str">
        <f t="shared" ref="B87:B91" si="22">B74</f>
        <v>MVLP5</v>
      </c>
      <c r="C87" s="476">
        <f>('SUBSCRIBER BASE'!C29*'COMMISSION ASSUMPTIONS'!$F86)*'COMMISSION ASSUMPTIONS'!$D59</f>
        <v>0</v>
      </c>
      <c r="D87" s="476">
        <f>('SUBSCRIBER BASE'!D29*'COMMISSION ASSUMPTIONS'!$F86)*'COMMISSION ASSUMPTIONS'!$D59</f>
        <v>0</v>
      </c>
      <c r="E87" s="476">
        <f>('SUBSCRIBER BASE'!E29*'COMMISSION ASSUMPTIONS'!$F86)*'COMMISSION ASSUMPTIONS'!$D59</f>
        <v>0</v>
      </c>
      <c r="F87" s="476">
        <f>('SUBSCRIBER BASE'!F29*'COMMISSION ASSUMPTIONS'!$F86)*'COMMISSION ASSUMPTIONS'!$D59</f>
        <v>0</v>
      </c>
      <c r="G87" s="476">
        <f>('SUBSCRIBER BASE'!G29*'COMMISSION ASSUMPTIONS'!$F86)*'COMMISSION ASSUMPTIONS'!$D59</f>
        <v>0</v>
      </c>
      <c r="H87" s="476">
        <f>('SUBSCRIBER BASE'!H29*'COMMISSION ASSUMPTIONS'!$F86)*'COMMISSION ASSUMPTIONS'!$D59</f>
        <v>0</v>
      </c>
      <c r="I87" s="476">
        <f>('SUBSCRIBER BASE'!I29*'COMMISSION ASSUMPTIONS'!$F86)*'COMMISSION ASSUMPTIONS'!$D59</f>
        <v>0</v>
      </c>
      <c r="J87" s="476">
        <f>('SUBSCRIBER BASE'!J29*'COMMISSION ASSUMPTIONS'!$F86)*'COMMISSION ASSUMPTIONS'!$D59</f>
        <v>0</v>
      </c>
      <c r="K87" s="476">
        <f ca="1">('SUBSCRIBER BASE'!L29*'COMMISSION ASSUMPTIONS'!$F86)*'COMMISSION ASSUMPTIONS'!$D59</f>
        <v>0</v>
      </c>
      <c r="L87" s="476">
        <f ca="1">('SUBSCRIBER BASE'!M29*'COMMISSION ASSUMPTIONS'!$F86)*'COMMISSION ASSUMPTIONS'!$D59</f>
        <v>0</v>
      </c>
      <c r="M87" s="476">
        <f ca="1">('SUBSCRIBER BASE'!N29*'COMMISSION ASSUMPTIONS'!$F86)*'COMMISSION ASSUMPTIONS'!$D59</f>
        <v>0</v>
      </c>
      <c r="N87" s="476">
        <f ca="1">('SUBSCRIBER BASE'!O29*'COMMISSION ASSUMPTIONS'!$F86)*'COMMISSION ASSUMPTIONS'!$D59</f>
        <v>0</v>
      </c>
      <c r="O87" s="476">
        <f ca="1">('SUBSCRIBER BASE'!P29*'COMMISSION ASSUMPTIONS'!$F86)*'COMMISSION ASSUMPTIONS'!$D59</f>
        <v>0</v>
      </c>
      <c r="P87" s="476">
        <f ca="1">('SUBSCRIBER BASE'!Q29*'COMMISSION ASSUMPTIONS'!$F86)*'COMMISSION ASSUMPTIONS'!$D59</f>
        <v>0</v>
      </c>
      <c r="Q87" s="476">
        <f ca="1">('SUBSCRIBER BASE'!R29*'COMMISSION ASSUMPTIONS'!$F86)*'COMMISSION ASSUMPTIONS'!$D59</f>
        <v>0</v>
      </c>
      <c r="R87" s="476">
        <f ca="1">('SUBSCRIBER BASE'!S29*'COMMISSION ASSUMPTIONS'!$F86)*'COMMISSION ASSUMPTIONS'!$D59</f>
        <v>0</v>
      </c>
      <c r="S87" s="476">
        <f ca="1">('SUBSCRIBER BASE'!T29*'COMMISSION ASSUMPTIONS'!$F86)*'COMMISSION ASSUMPTIONS'!$D59</f>
        <v>0</v>
      </c>
      <c r="T87" s="476">
        <f ca="1">('SUBSCRIBER BASE'!U29*'COMMISSION ASSUMPTIONS'!$F86)*'COMMISSION ASSUMPTIONS'!$D59</f>
        <v>0</v>
      </c>
      <c r="U87" s="476">
        <f ca="1">('SUBSCRIBER BASE'!V29*'COMMISSION ASSUMPTIONS'!$F86)*'COMMISSION ASSUMPTIONS'!$D59</f>
        <v>0</v>
      </c>
      <c r="V87" s="476">
        <f ca="1">('SUBSCRIBER BASE'!W29*'COMMISSION ASSUMPTIONS'!$F86)*'COMMISSION ASSUMPTIONS'!$D59</f>
        <v>0</v>
      </c>
      <c r="W87" s="476">
        <f ca="1">('SUBSCRIBER BASE'!X29*'COMMISSION ASSUMPTIONS'!$F86)*'COMMISSION ASSUMPTIONS'!$D59</f>
        <v>0</v>
      </c>
      <c r="X87" s="476">
        <f ca="1">('SUBSCRIBER BASE'!Y29*'COMMISSION ASSUMPTIONS'!$F86)*'COMMISSION ASSUMPTIONS'!$D59</f>
        <v>0</v>
      </c>
      <c r="Y87" s="476">
        <f ca="1">('SUBSCRIBER BASE'!Z29*'COMMISSION ASSUMPTIONS'!$F86)*'COMMISSION ASSUMPTIONS'!$D59</f>
        <v>0</v>
      </c>
      <c r="Z87" s="476">
        <f ca="1">('SUBSCRIBER BASE'!AA29*'COMMISSION ASSUMPTIONS'!$F86)*'COMMISSION ASSUMPTIONS'!$D59</f>
        <v>0</v>
      </c>
      <c r="AA87" s="476">
        <f ca="1">('SUBSCRIBER BASE'!AB29*'COMMISSION ASSUMPTIONS'!$F86)*'COMMISSION ASSUMPTIONS'!$D59</f>
        <v>0</v>
      </c>
      <c r="AB87" s="476">
        <f ca="1">('SUBSCRIBER BASE'!AC29*'COMMISSION ASSUMPTIONS'!$F86)*'COMMISSION ASSUMPTIONS'!$D59</f>
        <v>0</v>
      </c>
      <c r="AC87" s="476">
        <f ca="1">('SUBSCRIBER BASE'!AD29*'COMMISSION ASSUMPTIONS'!$F86)*'COMMISSION ASSUMPTIONS'!$D59</f>
        <v>0</v>
      </c>
      <c r="AD87" s="476">
        <f ca="1">('SUBSCRIBER BASE'!AE29*'COMMISSION ASSUMPTIONS'!$F86)*'COMMISSION ASSUMPTIONS'!$D59</f>
        <v>0</v>
      </c>
      <c r="AE87" s="476">
        <f ca="1">('SUBSCRIBER BASE'!AF29*'COMMISSION ASSUMPTIONS'!$F86)*'COMMISSION ASSUMPTIONS'!$D59</f>
        <v>0</v>
      </c>
      <c r="AF87" s="476">
        <f ca="1">('SUBSCRIBER BASE'!AG29*'COMMISSION ASSUMPTIONS'!$F86)*'COMMISSION ASSUMPTIONS'!$D59</f>
        <v>0</v>
      </c>
      <c r="AG87" s="476">
        <f ca="1">('SUBSCRIBER BASE'!AH29*'COMMISSION ASSUMPTIONS'!$F86)*'COMMISSION ASSUMPTIONS'!$D59</f>
        <v>0</v>
      </c>
      <c r="AH87" s="476">
        <f ca="1">('SUBSCRIBER BASE'!AI29*'COMMISSION ASSUMPTIONS'!$F86)*'COMMISSION ASSUMPTIONS'!$D59</f>
        <v>0</v>
      </c>
      <c r="AI87" s="476">
        <f ca="1">('SUBSCRIBER BASE'!AJ29*'COMMISSION ASSUMPTIONS'!$F86)*'COMMISSION ASSUMPTIONS'!$D59</f>
        <v>0</v>
      </c>
      <c r="AJ87" s="476">
        <f ca="1">('SUBSCRIBER BASE'!AK29*'COMMISSION ASSUMPTIONS'!$F86)*'COMMISSION ASSUMPTIONS'!$D59</f>
        <v>0</v>
      </c>
      <c r="AK87" s="476">
        <f ca="1">('SUBSCRIBER BASE'!AL29*'COMMISSION ASSUMPTIONS'!$F86)*'COMMISSION ASSUMPTIONS'!$D59</f>
        <v>0</v>
      </c>
      <c r="AL87" s="476">
        <f ca="1">('SUBSCRIBER BASE'!AM29*'COMMISSION ASSUMPTIONS'!$F86)*'COMMISSION ASSUMPTIONS'!$D59</f>
        <v>0</v>
      </c>
      <c r="AM87" s="476">
        <f ca="1">('SUBSCRIBER BASE'!AN29*'COMMISSION ASSUMPTIONS'!$F86)*'COMMISSION ASSUMPTIONS'!$D59</f>
        <v>0</v>
      </c>
      <c r="AN87" s="476">
        <f ca="1">('SUBSCRIBER BASE'!AO29*'COMMISSION ASSUMPTIONS'!$F86)*'COMMISSION ASSUMPTIONS'!$D59</f>
        <v>0</v>
      </c>
      <c r="AO87" s="476">
        <f ca="1">('SUBSCRIBER BASE'!AP29*'COMMISSION ASSUMPTIONS'!$F86)*'COMMISSION ASSUMPTIONS'!$D59</f>
        <v>0</v>
      </c>
      <c r="AP87" s="476">
        <f ca="1">('SUBSCRIBER BASE'!AQ29*'COMMISSION ASSUMPTIONS'!$F86)*'COMMISSION ASSUMPTIONS'!$D59</f>
        <v>0</v>
      </c>
      <c r="AQ87" s="476">
        <f ca="1">('SUBSCRIBER BASE'!AR29*'COMMISSION ASSUMPTIONS'!$F86)*'COMMISSION ASSUMPTIONS'!$D59</f>
        <v>0</v>
      </c>
      <c r="AR87" s="476">
        <f ca="1">('SUBSCRIBER BASE'!AS29*'COMMISSION ASSUMPTIONS'!$F86)*'COMMISSION ASSUMPTIONS'!$D59</f>
        <v>0</v>
      </c>
      <c r="AS87" s="476">
        <f ca="1">('SUBSCRIBER BASE'!AT29*'COMMISSION ASSUMPTIONS'!$F86)*'COMMISSION ASSUMPTIONS'!$D59</f>
        <v>0</v>
      </c>
      <c r="AT87" s="476">
        <f ca="1">('SUBSCRIBER BASE'!AU29*'COMMISSION ASSUMPTIONS'!$F86)*'COMMISSION ASSUMPTIONS'!$D59</f>
        <v>0</v>
      </c>
      <c r="AU87" s="476">
        <f ca="1">('SUBSCRIBER BASE'!AV29*'COMMISSION ASSUMPTIONS'!$F86)*'COMMISSION ASSUMPTIONS'!$D59</f>
        <v>0</v>
      </c>
      <c r="AV87" s="476">
        <f ca="1">('SUBSCRIBER BASE'!AW29*'COMMISSION ASSUMPTIONS'!$F86)*'COMMISSION ASSUMPTIONS'!$D59</f>
        <v>0</v>
      </c>
      <c r="AW87" s="476">
        <f ca="1">('SUBSCRIBER BASE'!AX29*'COMMISSION ASSUMPTIONS'!$F86)*'COMMISSION ASSUMPTIONS'!$D59</f>
        <v>0</v>
      </c>
      <c r="AX87" s="476">
        <f ca="1">('SUBSCRIBER BASE'!AY29*'COMMISSION ASSUMPTIONS'!$F86)*'COMMISSION ASSUMPTIONS'!$D59</f>
        <v>0</v>
      </c>
      <c r="AY87" s="476">
        <f ca="1">('SUBSCRIBER BASE'!AZ29*'COMMISSION ASSUMPTIONS'!$F86)*'COMMISSION ASSUMPTIONS'!$D59</f>
        <v>0</v>
      </c>
      <c r="AZ87" s="476">
        <f ca="1">('SUBSCRIBER BASE'!BA29*'COMMISSION ASSUMPTIONS'!$F86)*'COMMISSION ASSUMPTIONS'!$D59</f>
        <v>0</v>
      </c>
      <c r="BA87" s="476">
        <f ca="1">('SUBSCRIBER BASE'!BB29*'COMMISSION ASSUMPTIONS'!$F86)*'COMMISSION ASSUMPTIONS'!$D59</f>
        <v>0</v>
      </c>
      <c r="BB87" s="476">
        <f ca="1">('SUBSCRIBER BASE'!BC29*'COMMISSION ASSUMPTIONS'!$F86)*'COMMISSION ASSUMPTIONS'!$D59</f>
        <v>0</v>
      </c>
      <c r="BC87" s="476">
        <f ca="1">('SUBSCRIBER BASE'!BD29*'COMMISSION ASSUMPTIONS'!$F86)*'COMMISSION ASSUMPTIONS'!$D59</f>
        <v>0</v>
      </c>
      <c r="BD87" s="476">
        <f ca="1">('SUBSCRIBER BASE'!BE29*'COMMISSION ASSUMPTIONS'!$F86)*'COMMISSION ASSUMPTIONS'!$D59</f>
        <v>0</v>
      </c>
      <c r="BE87" s="476">
        <f ca="1">('SUBSCRIBER BASE'!BF29*'COMMISSION ASSUMPTIONS'!$F86)*'COMMISSION ASSUMPTIONS'!$D59</f>
        <v>0</v>
      </c>
      <c r="BF87" s="476">
        <f ca="1">('SUBSCRIBER BASE'!BG29*'COMMISSION ASSUMPTIONS'!$F86)*'COMMISSION ASSUMPTIONS'!$D59</f>
        <v>0</v>
      </c>
      <c r="BG87" s="476">
        <f ca="1">('SUBSCRIBER BASE'!BH29*'COMMISSION ASSUMPTIONS'!$F86)*'COMMISSION ASSUMPTIONS'!$D59</f>
        <v>0</v>
      </c>
      <c r="BH87" s="476">
        <f ca="1">('SUBSCRIBER BASE'!BI29*'COMMISSION ASSUMPTIONS'!$F86)*'COMMISSION ASSUMPTIONS'!$D59</f>
        <v>0</v>
      </c>
      <c r="BI87" s="476">
        <f ca="1">('SUBSCRIBER BASE'!BJ29*'COMMISSION ASSUMPTIONS'!$F86)*'COMMISSION ASSUMPTIONS'!$D59</f>
        <v>0</v>
      </c>
      <c r="BJ87" s="476">
        <f ca="1">('SUBSCRIBER BASE'!BK29*'COMMISSION ASSUMPTIONS'!$F86)*'COMMISSION ASSUMPTIONS'!$D59</f>
        <v>0</v>
      </c>
      <c r="BK87" s="476">
        <f ca="1">('SUBSCRIBER BASE'!BL29*'COMMISSION ASSUMPTIONS'!$F86)*'COMMISSION ASSUMPTIONS'!$D59</f>
        <v>0</v>
      </c>
      <c r="BL87" s="476">
        <f ca="1">('SUBSCRIBER BASE'!BM29*'COMMISSION ASSUMPTIONS'!$F86)*'COMMISSION ASSUMPTIONS'!$D59</f>
        <v>0</v>
      </c>
      <c r="BM87" s="476">
        <f ca="1">('SUBSCRIBER BASE'!BN29*'COMMISSION ASSUMPTIONS'!$F86)*'COMMISSION ASSUMPTIONS'!$D59</f>
        <v>0</v>
      </c>
      <c r="BN87" s="476">
        <f ca="1">('SUBSCRIBER BASE'!BO29*'COMMISSION ASSUMPTIONS'!$F86)*'COMMISSION ASSUMPTIONS'!$D59</f>
        <v>0</v>
      </c>
      <c r="BO87" s="476">
        <f ca="1">('SUBSCRIBER BASE'!BP29*'COMMISSION ASSUMPTIONS'!$F86)*'COMMISSION ASSUMPTIONS'!$D59</f>
        <v>0</v>
      </c>
      <c r="BP87" s="476">
        <f ca="1">('SUBSCRIBER BASE'!BQ29*'COMMISSION ASSUMPTIONS'!$F86)*'COMMISSION ASSUMPTIONS'!$D59</f>
        <v>0</v>
      </c>
      <c r="BQ87" s="476">
        <f ca="1">('SUBSCRIBER BASE'!BR29*'COMMISSION ASSUMPTIONS'!$F86)*'COMMISSION ASSUMPTIONS'!$D59</f>
        <v>0</v>
      </c>
      <c r="BR87" s="476">
        <f ca="1">('SUBSCRIBER BASE'!BS29*'COMMISSION ASSUMPTIONS'!$F86)*'COMMISSION ASSUMPTIONS'!$D59</f>
        <v>0</v>
      </c>
    </row>
    <row r="88" spans="2:70" ht="24" customHeight="1" outlineLevel="1">
      <c r="B88" s="313" t="str">
        <f t="shared" si="22"/>
        <v>MVLP6</v>
      </c>
      <c r="C88" s="476">
        <f>('SUBSCRIBER BASE'!C30*'COMMISSION ASSUMPTIONS'!$F87)*'COMMISSION ASSUMPTIONS'!$D60</f>
        <v>0</v>
      </c>
      <c r="D88" s="476">
        <f>('SUBSCRIBER BASE'!D30*'COMMISSION ASSUMPTIONS'!$F87)*'COMMISSION ASSUMPTIONS'!$D60</f>
        <v>0</v>
      </c>
      <c r="E88" s="476">
        <f>('SUBSCRIBER BASE'!E30*'COMMISSION ASSUMPTIONS'!$F87)*'COMMISSION ASSUMPTIONS'!$D60</f>
        <v>0</v>
      </c>
      <c r="F88" s="476">
        <f>('SUBSCRIBER BASE'!F30*'COMMISSION ASSUMPTIONS'!$F87)*'COMMISSION ASSUMPTIONS'!$D60</f>
        <v>0</v>
      </c>
      <c r="G88" s="476">
        <f>('SUBSCRIBER BASE'!G30*'COMMISSION ASSUMPTIONS'!$F87)*'COMMISSION ASSUMPTIONS'!$D60</f>
        <v>0</v>
      </c>
      <c r="H88" s="476">
        <f>('SUBSCRIBER BASE'!H30*'COMMISSION ASSUMPTIONS'!$F87)*'COMMISSION ASSUMPTIONS'!$D60</f>
        <v>0</v>
      </c>
      <c r="I88" s="476">
        <f>('SUBSCRIBER BASE'!I30*'COMMISSION ASSUMPTIONS'!$F87)*'COMMISSION ASSUMPTIONS'!$D60</f>
        <v>0</v>
      </c>
      <c r="J88" s="476">
        <f>('SUBSCRIBER BASE'!J30*'COMMISSION ASSUMPTIONS'!$F87)*'COMMISSION ASSUMPTIONS'!$D60</f>
        <v>0</v>
      </c>
      <c r="K88" s="476">
        <f ca="1">('SUBSCRIBER BASE'!L30*'COMMISSION ASSUMPTIONS'!$F87)*'COMMISSION ASSUMPTIONS'!$D60</f>
        <v>0</v>
      </c>
      <c r="L88" s="476">
        <f ca="1">('SUBSCRIBER BASE'!M30*'COMMISSION ASSUMPTIONS'!$F87)*'COMMISSION ASSUMPTIONS'!$D60</f>
        <v>0</v>
      </c>
      <c r="M88" s="476">
        <f ca="1">('SUBSCRIBER BASE'!N30*'COMMISSION ASSUMPTIONS'!$F87)*'COMMISSION ASSUMPTIONS'!$D60</f>
        <v>0</v>
      </c>
      <c r="N88" s="476">
        <f ca="1">('SUBSCRIBER BASE'!O30*'COMMISSION ASSUMPTIONS'!$F87)*'COMMISSION ASSUMPTIONS'!$D60</f>
        <v>0</v>
      </c>
      <c r="O88" s="476">
        <f ca="1">('SUBSCRIBER BASE'!P30*'COMMISSION ASSUMPTIONS'!$F87)*'COMMISSION ASSUMPTIONS'!$D60</f>
        <v>0</v>
      </c>
      <c r="P88" s="476">
        <f ca="1">('SUBSCRIBER BASE'!Q30*'COMMISSION ASSUMPTIONS'!$F87)*'COMMISSION ASSUMPTIONS'!$D60</f>
        <v>0</v>
      </c>
      <c r="Q88" s="476">
        <f ca="1">('SUBSCRIBER BASE'!R30*'COMMISSION ASSUMPTIONS'!$F87)*'COMMISSION ASSUMPTIONS'!$D60</f>
        <v>0</v>
      </c>
      <c r="R88" s="476">
        <f ca="1">('SUBSCRIBER BASE'!S30*'COMMISSION ASSUMPTIONS'!$F87)*'COMMISSION ASSUMPTIONS'!$D60</f>
        <v>0</v>
      </c>
      <c r="S88" s="476">
        <f ca="1">('SUBSCRIBER BASE'!T30*'COMMISSION ASSUMPTIONS'!$F87)*'COMMISSION ASSUMPTIONS'!$D60</f>
        <v>0</v>
      </c>
      <c r="T88" s="476">
        <f ca="1">('SUBSCRIBER BASE'!U30*'COMMISSION ASSUMPTIONS'!$F87)*'COMMISSION ASSUMPTIONS'!$D60</f>
        <v>0</v>
      </c>
      <c r="U88" s="476">
        <f ca="1">('SUBSCRIBER BASE'!V30*'COMMISSION ASSUMPTIONS'!$F87)*'COMMISSION ASSUMPTIONS'!$D60</f>
        <v>0</v>
      </c>
      <c r="V88" s="476">
        <f ca="1">('SUBSCRIBER BASE'!W30*'COMMISSION ASSUMPTIONS'!$F87)*'COMMISSION ASSUMPTIONS'!$D60</f>
        <v>0</v>
      </c>
      <c r="W88" s="476">
        <f ca="1">('SUBSCRIBER BASE'!X30*'COMMISSION ASSUMPTIONS'!$F87)*'COMMISSION ASSUMPTIONS'!$D60</f>
        <v>0</v>
      </c>
      <c r="X88" s="476">
        <f ca="1">('SUBSCRIBER BASE'!Y30*'COMMISSION ASSUMPTIONS'!$F87)*'COMMISSION ASSUMPTIONS'!$D60</f>
        <v>0</v>
      </c>
      <c r="Y88" s="476">
        <f ca="1">('SUBSCRIBER BASE'!Z30*'COMMISSION ASSUMPTIONS'!$F87)*'COMMISSION ASSUMPTIONS'!$D60</f>
        <v>0</v>
      </c>
      <c r="Z88" s="476">
        <f ca="1">('SUBSCRIBER BASE'!AA30*'COMMISSION ASSUMPTIONS'!$F87)*'COMMISSION ASSUMPTIONS'!$D60</f>
        <v>0</v>
      </c>
      <c r="AA88" s="476">
        <f ca="1">('SUBSCRIBER BASE'!AB30*'COMMISSION ASSUMPTIONS'!$F87)*'COMMISSION ASSUMPTIONS'!$D60</f>
        <v>0</v>
      </c>
      <c r="AB88" s="476">
        <f ca="1">('SUBSCRIBER BASE'!AC30*'COMMISSION ASSUMPTIONS'!$F87)*'COMMISSION ASSUMPTIONS'!$D60</f>
        <v>0</v>
      </c>
      <c r="AC88" s="476">
        <f ca="1">('SUBSCRIBER BASE'!AD30*'COMMISSION ASSUMPTIONS'!$F87)*'COMMISSION ASSUMPTIONS'!$D60</f>
        <v>0</v>
      </c>
      <c r="AD88" s="476">
        <f ca="1">('SUBSCRIBER BASE'!AE30*'COMMISSION ASSUMPTIONS'!$F87)*'COMMISSION ASSUMPTIONS'!$D60</f>
        <v>0</v>
      </c>
      <c r="AE88" s="476">
        <f ca="1">('SUBSCRIBER BASE'!AF30*'COMMISSION ASSUMPTIONS'!$F87)*'COMMISSION ASSUMPTIONS'!$D60</f>
        <v>0</v>
      </c>
      <c r="AF88" s="476">
        <f ca="1">('SUBSCRIBER BASE'!AG30*'COMMISSION ASSUMPTIONS'!$F87)*'COMMISSION ASSUMPTIONS'!$D60</f>
        <v>0</v>
      </c>
      <c r="AG88" s="476">
        <f ca="1">('SUBSCRIBER BASE'!AH30*'COMMISSION ASSUMPTIONS'!$F87)*'COMMISSION ASSUMPTIONS'!$D60</f>
        <v>0</v>
      </c>
      <c r="AH88" s="476">
        <f ca="1">('SUBSCRIBER BASE'!AI30*'COMMISSION ASSUMPTIONS'!$F87)*'COMMISSION ASSUMPTIONS'!$D60</f>
        <v>0</v>
      </c>
      <c r="AI88" s="476">
        <f ca="1">('SUBSCRIBER BASE'!AJ30*'COMMISSION ASSUMPTIONS'!$F87)*'COMMISSION ASSUMPTIONS'!$D60</f>
        <v>0</v>
      </c>
      <c r="AJ88" s="476">
        <f ca="1">('SUBSCRIBER BASE'!AK30*'COMMISSION ASSUMPTIONS'!$F87)*'COMMISSION ASSUMPTIONS'!$D60</f>
        <v>0</v>
      </c>
      <c r="AK88" s="476">
        <f ca="1">('SUBSCRIBER BASE'!AL30*'COMMISSION ASSUMPTIONS'!$F87)*'COMMISSION ASSUMPTIONS'!$D60</f>
        <v>0</v>
      </c>
      <c r="AL88" s="476">
        <f ca="1">('SUBSCRIBER BASE'!AM30*'COMMISSION ASSUMPTIONS'!$F87)*'COMMISSION ASSUMPTIONS'!$D60</f>
        <v>0</v>
      </c>
      <c r="AM88" s="476">
        <f ca="1">('SUBSCRIBER BASE'!AN30*'COMMISSION ASSUMPTIONS'!$F87)*'COMMISSION ASSUMPTIONS'!$D60</f>
        <v>0</v>
      </c>
      <c r="AN88" s="476">
        <f ca="1">('SUBSCRIBER BASE'!AO30*'COMMISSION ASSUMPTIONS'!$F87)*'COMMISSION ASSUMPTIONS'!$D60</f>
        <v>0</v>
      </c>
      <c r="AO88" s="476">
        <f ca="1">('SUBSCRIBER BASE'!AP30*'COMMISSION ASSUMPTIONS'!$F87)*'COMMISSION ASSUMPTIONS'!$D60</f>
        <v>0</v>
      </c>
      <c r="AP88" s="476">
        <f ca="1">('SUBSCRIBER BASE'!AQ30*'COMMISSION ASSUMPTIONS'!$F87)*'COMMISSION ASSUMPTIONS'!$D60</f>
        <v>0</v>
      </c>
      <c r="AQ88" s="476">
        <f ca="1">('SUBSCRIBER BASE'!AR30*'COMMISSION ASSUMPTIONS'!$F87)*'COMMISSION ASSUMPTIONS'!$D60</f>
        <v>0</v>
      </c>
      <c r="AR88" s="476">
        <f ca="1">('SUBSCRIBER BASE'!AS30*'COMMISSION ASSUMPTIONS'!$F87)*'COMMISSION ASSUMPTIONS'!$D60</f>
        <v>0</v>
      </c>
      <c r="AS88" s="476">
        <f ca="1">('SUBSCRIBER BASE'!AT30*'COMMISSION ASSUMPTIONS'!$F87)*'COMMISSION ASSUMPTIONS'!$D60</f>
        <v>0</v>
      </c>
      <c r="AT88" s="476">
        <f ca="1">('SUBSCRIBER BASE'!AU30*'COMMISSION ASSUMPTIONS'!$F87)*'COMMISSION ASSUMPTIONS'!$D60</f>
        <v>0</v>
      </c>
      <c r="AU88" s="476">
        <f ca="1">('SUBSCRIBER BASE'!AV30*'COMMISSION ASSUMPTIONS'!$F87)*'COMMISSION ASSUMPTIONS'!$D60</f>
        <v>0</v>
      </c>
      <c r="AV88" s="476">
        <f ca="1">('SUBSCRIBER BASE'!AW30*'COMMISSION ASSUMPTIONS'!$F87)*'COMMISSION ASSUMPTIONS'!$D60</f>
        <v>0</v>
      </c>
      <c r="AW88" s="476">
        <f ca="1">('SUBSCRIBER BASE'!AX30*'COMMISSION ASSUMPTIONS'!$F87)*'COMMISSION ASSUMPTIONS'!$D60</f>
        <v>0</v>
      </c>
      <c r="AX88" s="476">
        <f ca="1">('SUBSCRIBER BASE'!AY30*'COMMISSION ASSUMPTIONS'!$F87)*'COMMISSION ASSUMPTIONS'!$D60</f>
        <v>0</v>
      </c>
      <c r="AY88" s="476">
        <f ca="1">('SUBSCRIBER BASE'!AZ30*'COMMISSION ASSUMPTIONS'!$F87)*'COMMISSION ASSUMPTIONS'!$D60</f>
        <v>0</v>
      </c>
      <c r="AZ88" s="476">
        <f ca="1">('SUBSCRIBER BASE'!BA30*'COMMISSION ASSUMPTIONS'!$F87)*'COMMISSION ASSUMPTIONS'!$D60</f>
        <v>0</v>
      </c>
      <c r="BA88" s="476">
        <f ca="1">('SUBSCRIBER BASE'!BB30*'COMMISSION ASSUMPTIONS'!$F87)*'COMMISSION ASSUMPTIONS'!$D60</f>
        <v>0</v>
      </c>
      <c r="BB88" s="476">
        <f ca="1">('SUBSCRIBER BASE'!BC30*'COMMISSION ASSUMPTIONS'!$F87)*'COMMISSION ASSUMPTIONS'!$D60</f>
        <v>0</v>
      </c>
      <c r="BC88" s="476">
        <f ca="1">('SUBSCRIBER BASE'!BD30*'COMMISSION ASSUMPTIONS'!$F87)*'COMMISSION ASSUMPTIONS'!$D60</f>
        <v>0</v>
      </c>
      <c r="BD88" s="476">
        <f ca="1">('SUBSCRIBER BASE'!BE30*'COMMISSION ASSUMPTIONS'!$F87)*'COMMISSION ASSUMPTIONS'!$D60</f>
        <v>0</v>
      </c>
      <c r="BE88" s="476">
        <f ca="1">('SUBSCRIBER BASE'!BF30*'COMMISSION ASSUMPTIONS'!$F87)*'COMMISSION ASSUMPTIONS'!$D60</f>
        <v>0</v>
      </c>
      <c r="BF88" s="476">
        <f ca="1">('SUBSCRIBER BASE'!BG30*'COMMISSION ASSUMPTIONS'!$F87)*'COMMISSION ASSUMPTIONS'!$D60</f>
        <v>0</v>
      </c>
      <c r="BG88" s="476">
        <f ca="1">('SUBSCRIBER BASE'!BH30*'COMMISSION ASSUMPTIONS'!$F87)*'COMMISSION ASSUMPTIONS'!$D60</f>
        <v>0</v>
      </c>
      <c r="BH88" s="476">
        <f ca="1">('SUBSCRIBER BASE'!BI30*'COMMISSION ASSUMPTIONS'!$F87)*'COMMISSION ASSUMPTIONS'!$D60</f>
        <v>0</v>
      </c>
      <c r="BI88" s="476">
        <f ca="1">('SUBSCRIBER BASE'!BJ30*'COMMISSION ASSUMPTIONS'!$F87)*'COMMISSION ASSUMPTIONS'!$D60</f>
        <v>0</v>
      </c>
      <c r="BJ88" s="476">
        <f ca="1">('SUBSCRIBER BASE'!BK30*'COMMISSION ASSUMPTIONS'!$F87)*'COMMISSION ASSUMPTIONS'!$D60</f>
        <v>0</v>
      </c>
      <c r="BK88" s="476">
        <f ca="1">('SUBSCRIBER BASE'!BL30*'COMMISSION ASSUMPTIONS'!$F87)*'COMMISSION ASSUMPTIONS'!$D60</f>
        <v>0</v>
      </c>
      <c r="BL88" s="476">
        <f ca="1">('SUBSCRIBER BASE'!BM30*'COMMISSION ASSUMPTIONS'!$F87)*'COMMISSION ASSUMPTIONS'!$D60</f>
        <v>0</v>
      </c>
      <c r="BM88" s="476">
        <f ca="1">('SUBSCRIBER BASE'!BN30*'COMMISSION ASSUMPTIONS'!$F87)*'COMMISSION ASSUMPTIONS'!$D60</f>
        <v>0</v>
      </c>
      <c r="BN88" s="476">
        <f ca="1">('SUBSCRIBER BASE'!BO30*'COMMISSION ASSUMPTIONS'!$F87)*'COMMISSION ASSUMPTIONS'!$D60</f>
        <v>0</v>
      </c>
      <c r="BO88" s="476">
        <f ca="1">('SUBSCRIBER BASE'!BP30*'COMMISSION ASSUMPTIONS'!$F87)*'COMMISSION ASSUMPTIONS'!$D60</f>
        <v>0</v>
      </c>
      <c r="BP88" s="476">
        <f ca="1">('SUBSCRIBER BASE'!BQ30*'COMMISSION ASSUMPTIONS'!$F87)*'COMMISSION ASSUMPTIONS'!$D60</f>
        <v>0</v>
      </c>
      <c r="BQ88" s="476">
        <f ca="1">('SUBSCRIBER BASE'!BR30*'COMMISSION ASSUMPTIONS'!$F87)*'COMMISSION ASSUMPTIONS'!$D60</f>
        <v>0</v>
      </c>
      <c r="BR88" s="476">
        <f ca="1">('SUBSCRIBER BASE'!BS30*'COMMISSION ASSUMPTIONS'!$F87)*'COMMISSION ASSUMPTIONS'!$D60</f>
        <v>0</v>
      </c>
    </row>
    <row r="89" spans="2:70" ht="24" customHeight="1" outlineLevel="1">
      <c r="B89" s="313" t="str">
        <f t="shared" si="22"/>
        <v>200 MB</v>
      </c>
      <c r="C89" s="476">
        <f>('SUBSCRIBER BASE'!C31*'COMMISSION ASSUMPTIONS'!$F88)*'COMMISSION ASSUMPTIONS'!$D61</f>
        <v>0</v>
      </c>
      <c r="D89" s="476">
        <f>('SUBSCRIBER BASE'!D31*'COMMISSION ASSUMPTIONS'!$F88)*'COMMISSION ASSUMPTIONS'!$D61</f>
        <v>0</v>
      </c>
      <c r="E89" s="476">
        <f>('SUBSCRIBER BASE'!E31*'COMMISSION ASSUMPTIONS'!$F88)*'COMMISSION ASSUMPTIONS'!$D61</f>
        <v>0</v>
      </c>
      <c r="F89" s="476">
        <f>('SUBSCRIBER BASE'!F31*'COMMISSION ASSUMPTIONS'!$F88)*'COMMISSION ASSUMPTIONS'!$D61</f>
        <v>0</v>
      </c>
      <c r="G89" s="476">
        <f>('SUBSCRIBER BASE'!G31*'COMMISSION ASSUMPTIONS'!$F88)*'COMMISSION ASSUMPTIONS'!$D61</f>
        <v>0</v>
      </c>
      <c r="H89" s="476">
        <f>('SUBSCRIBER BASE'!H31*'COMMISSION ASSUMPTIONS'!$F88)*'COMMISSION ASSUMPTIONS'!$D61</f>
        <v>0</v>
      </c>
      <c r="I89" s="476">
        <f>('SUBSCRIBER BASE'!I31*'COMMISSION ASSUMPTIONS'!$F88)*'COMMISSION ASSUMPTIONS'!$D61</f>
        <v>0</v>
      </c>
      <c r="J89" s="476">
        <f>('SUBSCRIBER BASE'!J31*'COMMISSION ASSUMPTIONS'!$F88)*'COMMISSION ASSUMPTIONS'!$D61</f>
        <v>0</v>
      </c>
      <c r="K89" s="476">
        <f ca="1">('SUBSCRIBER BASE'!L31*'COMMISSION ASSUMPTIONS'!$F88)*'COMMISSION ASSUMPTIONS'!$D61</f>
        <v>0</v>
      </c>
      <c r="L89" s="476">
        <f ca="1">('SUBSCRIBER BASE'!M31*'COMMISSION ASSUMPTIONS'!$F88)*'COMMISSION ASSUMPTIONS'!$D61</f>
        <v>0</v>
      </c>
      <c r="M89" s="476">
        <f ca="1">('SUBSCRIBER BASE'!N31*'COMMISSION ASSUMPTIONS'!$F88)*'COMMISSION ASSUMPTIONS'!$D61</f>
        <v>0</v>
      </c>
      <c r="N89" s="476">
        <f ca="1">('SUBSCRIBER BASE'!O31*'COMMISSION ASSUMPTIONS'!$F88)*'COMMISSION ASSUMPTIONS'!$D61</f>
        <v>0</v>
      </c>
      <c r="O89" s="476">
        <f ca="1">('SUBSCRIBER BASE'!P31*'COMMISSION ASSUMPTIONS'!$F88)*'COMMISSION ASSUMPTIONS'!$D61</f>
        <v>0</v>
      </c>
      <c r="P89" s="476">
        <f ca="1">('SUBSCRIBER BASE'!Q31*'COMMISSION ASSUMPTIONS'!$F88)*'COMMISSION ASSUMPTIONS'!$D61</f>
        <v>0</v>
      </c>
      <c r="Q89" s="476">
        <f ca="1">('SUBSCRIBER BASE'!R31*'COMMISSION ASSUMPTIONS'!$F88)*'COMMISSION ASSUMPTIONS'!$D61</f>
        <v>0</v>
      </c>
      <c r="R89" s="476">
        <f ca="1">('SUBSCRIBER BASE'!S31*'COMMISSION ASSUMPTIONS'!$F88)*'COMMISSION ASSUMPTIONS'!$D61</f>
        <v>0</v>
      </c>
      <c r="S89" s="476">
        <f ca="1">('SUBSCRIBER BASE'!T31*'COMMISSION ASSUMPTIONS'!$F88)*'COMMISSION ASSUMPTIONS'!$D61</f>
        <v>0</v>
      </c>
      <c r="T89" s="476">
        <f ca="1">('SUBSCRIBER BASE'!U31*'COMMISSION ASSUMPTIONS'!$F88)*'COMMISSION ASSUMPTIONS'!$D61</f>
        <v>0</v>
      </c>
      <c r="U89" s="476">
        <f ca="1">('SUBSCRIBER BASE'!V31*'COMMISSION ASSUMPTIONS'!$F88)*'COMMISSION ASSUMPTIONS'!$D61</f>
        <v>0</v>
      </c>
      <c r="V89" s="476">
        <f ca="1">('SUBSCRIBER BASE'!W31*'COMMISSION ASSUMPTIONS'!$F88)*'COMMISSION ASSUMPTIONS'!$D61</f>
        <v>0</v>
      </c>
      <c r="W89" s="476">
        <f ca="1">('SUBSCRIBER BASE'!X31*'COMMISSION ASSUMPTIONS'!$F88)*'COMMISSION ASSUMPTIONS'!$D61</f>
        <v>0</v>
      </c>
      <c r="X89" s="476">
        <f ca="1">('SUBSCRIBER BASE'!Y31*'COMMISSION ASSUMPTIONS'!$F88)*'COMMISSION ASSUMPTIONS'!$D61</f>
        <v>0</v>
      </c>
      <c r="Y89" s="476">
        <f ca="1">('SUBSCRIBER BASE'!Z31*'COMMISSION ASSUMPTIONS'!$F88)*'COMMISSION ASSUMPTIONS'!$D61</f>
        <v>0</v>
      </c>
      <c r="Z89" s="476">
        <f ca="1">('SUBSCRIBER BASE'!AA31*'COMMISSION ASSUMPTIONS'!$F88)*'COMMISSION ASSUMPTIONS'!$D61</f>
        <v>0</v>
      </c>
      <c r="AA89" s="476">
        <f ca="1">('SUBSCRIBER BASE'!AB31*'COMMISSION ASSUMPTIONS'!$F88)*'COMMISSION ASSUMPTIONS'!$D61</f>
        <v>0</v>
      </c>
      <c r="AB89" s="476">
        <f ca="1">('SUBSCRIBER BASE'!AC31*'COMMISSION ASSUMPTIONS'!$F88)*'COMMISSION ASSUMPTIONS'!$D61</f>
        <v>0</v>
      </c>
      <c r="AC89" s="476">
        <f ca="1">('SUBSCRIBER BASE'!AD31*'COMMISSION ASSUMPTIONS'!$F88)*'COMMISSION ASSUMPTIONS'!$D61</f>
        <v>0</v>
      </c>
      <c r="AD89" s="476">
        <f ca="1">('SUBSCRIBER BASE'!AE31*'COMMISSION ASSUMPTIONS'!$F88)*'COMMISSION ASSUMPTIONS'!$D61</f>
        <v>0</v>
      </c>
      <c r="AE89" s="476">
        <f ca="1">('SUBSCRIBER BASE'!AF31*'COMMISSION ASSUMPTIONS'!$F88)*'COMMISSION ASSUMPTIONS'!$D61</f>
        <v>0</v>
      </c>
      <c r="AF89" s="476">
        <f ca="1">('SUBSCRIBER BASE'!AG31*'COMMISSION ASSUMPTIONS'!$F88)*'COMMISSION ASSUMPTIONS'!$D61</f>
        <v>0</v>
      </c>
      <c r="AG89" s="476">
        <f ca="1">('SUBSCRIBER BASE'!AH31*'COMMISSION ASSUMPTIONS'!$F88)*'COMMISSION ASSUMPTIONS'!$D61</f>
        <v>0</v>
      </c>
      <c r="AH89" s="476">
        <f ca="1">('SUBSCRIBER BASE'!AI31*'COMMISSION ASSUMPTIONS'!$F88)*'COMMISSION ASSUMPTIONS'!$D61</f>
        <v>0</v>
      </c>
      <c r="AI89" s="476">
        <f ca="1">('SUBSCRIBER BASE'!AJ31*'COMMISSION ASSUMPTIONS'!$F88)*'COMMISSION ASSUMPTIONS'!$D61</f>
        <v>0</v>
      </c>
      <c r="AJ89" s="476">
        <f ca="1">('SUBSCRIBER BASE'!AK31*'COMMISSION ASSUMPTIONS'!$F88)*'COMMISSION ASSUMPTIONS'!$D61</f>
        <v>0</v>
      </c>
      <c r="AK89" s="476">
        <f ca="1">('SUBSCRIBER BASE'!AL31*'COMMISSION ASSUMPTIONS'!$F88)*'COMMISSION ASSUMPTIONS'!$D61</f>
        <v>0</v>
      </c>
      <c r="AL89" s="476">
        <f ca="1">('SUBSCRIBER BASE'!AM31*'COMMISSION ASSUMPTIONS'!$F88)*'COMMISSION ASSUMPTIONS'!$D61</f>
        <v>0</v>
      </c>
      <c r="AM89" s="476">
        <f ca="1">('SUBSCRIBER BASE'!AN31*'COMMISSION ASSUMPTIONS'!$F88)*'COMMISSION ASSUMPTIONS'!$D61</f>
        <v>0</v>
      </c>
      <c r="AN89" s="476">
        <f ca="1">('SUBSCRIBER BASE'!AO31*'COMMISSION ASSUMPTIONS'!$F88)*'COMMISSION ASSUMPTIONS'!$D61</f>
        <v>0</v>
      </c>
      <c r="AO89" s="476">
        <f ca="1">('SUBSCRIBER BASE'!AP31*'COMMISSION ASSUMPTIONS'!$F88)*'COMMISSION ASSUMPTIONS'!$D61</f>
        <v>0</v>
      </c>
      <c r="AP89" s="476">
        <f ca="1">('SUBSCRIBER BASE'!AQ31*'COMMISSION ASSUMPTIONS'!$F88)*'COMMISSION ASSUMPTIONS'!$D61</f>
        <v>0</v>
      </c>
      <c r="AQ89" s="476">
        <f ca="1">('SUBSCRIBER BASE'!AR31*'COMMISSION ASSUMPTIONS'!$F88)*'COMMISSION ASSUMPTIONS'!$D61</f>
        <v>0</v>
      </c>
      <c r="AR89" s="476">
        <f ca="1">('SUBSCRIBER BASE'!AS31*'COMMISSION ASSUMPTIONS'!$F88)*'COMMISSION ASSUMPTIONS'!$D61</f>
        <v>0</v>
      </c>
      <c r="AS89" s="476">
        <f ca="1">('SUBSCRIBER BASE'!AT31*'COMMISSION ASSUMPTIONS'!$F88)*'COMMISSION ASSUMPTIONS'!$D61</f>
        <v>0</v>
      </c>
      <c r="AT89" s="476">
        <f ca="1">('SUBSCRIBER BASE'!AU31*'COMMISSION ASSUMPTIONS'!$F88)*'COMMISSION ASSUMPTIONS'!$D61</f>
        <v>0</v>
      </c>
      <c r="AU89" s="476">
        <f ca="1">('SUBSCRIBER BASE'!AV31*'COMMISSION ASSUMPTIONS'!$F88)*'COMMISSION ASSUMPTIONS'!$D61</f>
        <v>0</v>
      </c>
      <c r="AV89" s="476">
        <f ca="1">('SUBSCRIBER BASE'!AW31*'COMMISSION ASSUMPTIONS'!$F88)*'COMMISSION ASSUMPTIONS'!$D61</f>
        <v>0</v>
      </c>
      <c r="AW89" s="476">
        <f ca="1">('SUBSCRIBER BASE'!AX31*'COMMISSION ASSUMPTIONS'!$F88)*'COMMISSION ASSUMPTIONS'!$D61</f>
        <v>0</v>
      </c>
      <c r="AX89" s="476">
        <f ca="1">('SUBSCRIBER BASE'!AY31*'COMMISSION ASSUMPTIONS'!$F88)*'COMMISSION ASSUMPTIONS'!$D61</f>
        <v>0</v>
      </c>
      <c r="AY89" s="476">
        <f ca="1">('SUBSCRIBER BASE'!AZ31*'COMMISSION ASSUMPTIONS'!$F88)*'COMMISSION ASSUMPTIONS'!$D61</f>
        <v>0</v>
      </c>
      <c r="AZ89" s="476">
        <f ca="1">('SUBSCRIBER BASE'!BA31*'COMMISSION ASSUMPTIONS'!$F88)*'COMMISSION ASSUMPTIONS'!$D61</f>
        <v>0</v>
      </c>
      <c r="BA89" s="476">
        <f ca="1">('SUBSCRIBER BASE'!BB31*'COMMISSION ASSUMPTIONS'!$F88)*'COMMISSION ASSUMPTIONS'!$D61</f>
        <v>0</v>
      </c>
      <c r="BB89" s="476">
        <f ca="1">('SUBSCRIBER BASE'!BC31*'COMMISSION ASSUMPTIONS'!$F88)*'COMMISSION ASSUMPTIONS'!$D61</f>
        <v>0</v>
      </c>
      <c r="BC89" s="476">
        <f ca="1">('SUBSCRIBER BASE'!BD31*'COMMISSION ASSUMPTIONS'!$F88)*'COMMISSION ASSUMPTIONS'!$D61</f>
        <v>0</v>
      </c>
      <c r="BD89" s="476">
        <f ca="1">('SUBSCRIBER BASE'!BE31*'COMMISSION ASSUMPTIONS'!$F88)*'COMMISSION ASSUMPTIONS'!$D61</f>
        <v>0</v>
      </c>
      <c r="BE89" s="476">
        <f ca="1">('SUBSCRIBER BASE'!BF31*'COMMISSION ASSUMPTIONS'!$F88)*'COMMISSION ASSUMPTIONS'!$D61</f>
        <v>0</v>
      </c>
      <c r="BF89" s="476">
        <f ca="1">('SUBSCRIBER BASE'!BG31*'COMMISSION ASSUMPTIONS'!$F88)*'COMMISSION ASSUMPTIONS'!$D61</f>
        <v>0</v>
      </c>
      <c r="BG89" s="476">
        <f ca="1">('SUBSCRIBER BASE'!BH31*'COMMISSION ASSUMPTIONS'!$F88)*'COMMISSION ASSUMPTIONS'!$D61</f>
        <v>0</v>
      </c>
      <c r="BH89" s="476">
        <f ca="1">('SUBSCRIBER BASE'!BI31*'COMMISSION ASSUMPTIONS'!$F88)*'COMMISSION ASSUMPTIONS'!$D61</f>
        <v>0</v>
      </c>
      <c r="BI89" s="476">
        <f ca="1">('SUBSCRIBER BASE'!BJ31*'COMMISSION ASSUMPTIONS'!$F88)*'COMMISSION ASSUMPTIONS'!$D61</f>
        <v>0</v>
      </c>
      <c r="BJ89" s="476">
        <f ca="1">('SUBSCRIBER BASE'!BK31*'COMMISSION ASSUMPTIONS'!$F88)*'COMMISSION ASSUMPTIONS'!$D61</f>
        <v>0</v>
      </c>
      <c r="BK89" s="476">
        <f ca="1">('SUBSCRIBER BASE'!BL31*'COMMISSION ASSUMPTIONS'!$F88)*'COMMISSION ASSUMPTIONS'!$D61</f>
        <v>0</v>
      </c>
      <c r="BL89" s="476">
        <f ca="1">('SUBSCRIBER BASE'!BM31*'COMMISSION ASSUMPTIONS'!$F88)*'COMMISSION ASSUMPTIONS'!$D61</f>
        <v>0</v>
      </c>
      <c r="BM89" s="476">
        <f ca="1">('SUBSCRIBER BASE'!BN31*'COMMISSION ASSUMPTIONS'!$F88)*'COMMISSION ASSUMPTIONS'!$D61</f>
        <v>0</v>
      </c>
      <c r="BN89" s="476">
        <f ca="1">('SUBSCRIBER BASE'!BO31*'COMMISSION ASSUMPTIONS'!$F88)*'COMMISSION ASSUMPTIONS'!$D61</f>
        <v>0</v>
      </c>
      <c r="BO89" s="476">
        <f ca="1">('SUBSCRIBER BASE'!BP31*'COMMISSION ASSUMPTIONS'!$F88)*'COMMISSION ASSUMPTIONS'!$D61</f>
        <v>0</v>
      </c>
      <c r="BP89" s="476">
        <f ca="1">('SUBSCRIBER BASE'!BQ31*'COMMISSION ASSUMPTIONS'!$F88)*'COMMISSION ASSUMPTIONS'!$D61</f>
        <v>0</v>
      </c>
      <c r="BQ89" s="476">
        <f ca="1">('SUBSCRIBER BASE'!BR31*'COMMISSION ASSUMPTIONS'!$F88)*'COMMISSION ASSUMPTIONS'!$D61</f>
        <v>0</v>
      </c>
      <c r="BR89" s="476">
        <f ca="1">('SUBSCRIBER BASE'!BS31*'COMMISSION ASSUMPTIONS'!$F88)*'COMMISSION ASSUMPTIONS'!$D61</f>
        <v>0</v>
      </c>
    </row>
    <row r="90" spans="2:70" ht="24" customHeight="1" outlineLevel="1">
      <c r="B90" s="313" t="str">
        <f t="shared" si="22"/>
        <v>500 MB</v>
      </c>
      <c r="C90" s="476">
        <f>('SUBSCRIBER BASE'!C32*'COMMISSION ASSUMPTIONS'!$F89)*'COMMISSION ASSUMPTIONS'!$D62</f>
        <v>0</v>
      </c>
      <c r="D90" s="476">
        <f>('SUBSCRIBER BASE'!D32*'COMMISSION ASSUMPTIONS'!$F89)*'COMMISSION ASSUMPTIONS'!$D62</f>
        <v>0</v>
      </c>
      <c r="E90" s="476">
        <f>('SUBSCRIBER BASE'!E32*'COMMISSION ASSUMPTIONS'!$F89)*'COMMISSION ASSUMPTIONS'!$D62</f>
        <v>0</v>
      </c>
      <c r="F90" s="476">
        <f>('SUBSCRIBER BASE'!F32*'COMMISSION ASSUMPTIONS'!$F89)*'COMMISSION ASSUMPTIONS'!$D62</f>
        <v>0</v>
      </c>
      <c r="G90" s="476">
        <f>('SUBSCRIBER BASE'!G32*'COMMISSION ASSUMPTIONS'!$F89)*'COMMISSION ASSUMPTIONS'!$D62</f>
        <v>0</v>
      </c>
      <c r="H90" s="476">
        <f>('SUBSCRIBER BASE'!H32*'COMMISSION ASSUMPTIONS'!$F89)*'COMMISSION ASSUMPTIONS'!$D62</f>
        <v>0</v>
      </c>
      <c r="I90" s="476">
        <f>('SUBSCRIBER BASE'!I32*'COMMISSION ASSUMPTIONS'!$F89)*'COMMISSION ASSUMPTIONS'!$D62</f>
        <v>0</v>
      </c>
      <c r="J90" s="476">
        <f>('SUBSCRIBER BASE'!J32*'COMMISSION ASSUMPTIONS'!$F89)*'COMMISSION ASSUMPTIONS'!$D62</f>
        <v>0</v>
      </c>
      <c r="K90" s="476">
        <f ca="1">('SUBSCRIBER BASE'!L32*'COMMISSION ASSUMPTIONS'!$F89)*'COMMISSION ASSUMPTIONS'!$D62</f>
        <v>0</v>
      </c>
      <c r="L90" s="476">
        <f ca="1">('SUBSCRIBER BASE'!M32*'COMMISSION ASSUMPTIONS'!$F89)*'COMMISSION ASSUMPTIONS'!$D62</f>
        <v>0</v>
      </c>
      <c r="M90" s="476">
        <f ca="1">('SUBSCRIBER BASE'!N32*'COMMISSION ASSUMPTIONS'!$F89)*'COMMISSION ASSUMPTIONS'!$D62</f>
        <v>0</v>
      </c>
      <c r="N90" s="476">
        <f ca="1">('SUBSCRIBER BASE'!O32*'COMMISSION ASSUMPTIONS'!$F89)*'COMMISSION ASSUMPTIONS'!$D62</f>
        <v>0</v>
      </c>
      <c r="O90" s="476">
        <f ca="1">('SUBSCRIBER BASE'!P32*'COMMISSION ASSUMPTIONS'!$F89)*'COMMISSION ASSUMPTIONS'!$D62</f>
        <v>0</v>
      </c>
      <c r="P90" s="476">
        <f ca="1">('SUBSCRIBER BASE'!Q32*'COMMISSION ASSUMPTIONS'!$F89)*'COMMISSION ASSUMPTIONS'!$D62</f>
        <v>0</v>
      </c>
      <c r="Q90" s="476">
        <f ca="1">('SUBSCRIBER BASE'!R32*'COMMISSION ASSUMPTIONS'!$F89)*'COMMISSION ASSUMPTIONS'!$D62</f>
        <v>0</v>
      </c>
      <c r="R90" s="476">
        <f ca="1">('SUBSCRIBER BASE'!S32*'COMMISSION ASSUMPTIONS'!$F89)*'COMMISSION ASSUMPTIONS'!$D62</f>
        <v>0</v>
      </c>
      <c r="S90" s="476">
        <f ca="1">('SUBSCRIBER BASE'!T32*'COMMISSION ASSUMPTIONS'!$F89)*'COMMISSION ASSUMPTIONS'!$D62</f>
        <v>0</v>
      </c>
      <c r="T90" s="476">
        <f ca="1">('SUBSCRIBER BASE'!U32*'COMMISSION ASSUMPTIONS'!$F89)*'COMMISSION ASSUMPTIONS'!$D62</f>
        <v>0</v>
      </c>
      <c r="U90" s="476">
        <f ca="1">('SUBSCRIBER BASE'!V32*'COMMISSION ASSUMPTIONS'!$F89)*'COMMISSION ASSUMPTIONS'!$D62</f>
        <v>0</v>
      </c>
      <c r="V90" s="476">
        <f ca="1">('SUBSCRIBER BASE'!W32*'COMMISSION ASSUMPTIONS'!$F89)*'COMMISSION ASSUMPTIONS'!$D62</f>
        <v>0</v>
      </c>
      <c r="W90" s="476">
        <f ca="1">('SUBSCRIBER BASE'!X32*'COMMISSION ASSUMPTIONS'!$F89)*'COMMISSION ASSUMPTIONS'!$D62</f>
        <v>0</v>
      </c>
      <c r="X90" s="476">
        <f ca="1">('SUBSCRIBER BASE'!Y32*'COMMISSION ASSUMPTIONS'!$F89)*'COMMISSION ASSUMPTIONS'!$D62</f>
        <v>0</v>
      </c>
      <c r="Y90" s="476">
        <f ca="1">('SUBSCRIBER BASE'!Z32*'COMMISSION ASSUMPTIONS'!$F89)*'COMMISSION ASSUMPTIONS'!$D62</f>
        <v>0</v>
      </c>
      <c r="Z90" s="476">
        <f ca="1">('SUBSCRIBER BASE'!AA32*'COMMISSION ASSUMPTIONS'!$F89)*'COMMISSION ASSUMPTIONS'!$D62</f>
        <v>0</v>
      </c>
      <c r="AA90" s="476">
        <f ca="1">('SUBSCRIBER BASE'!AB32*'COMMISSION ASSUMPTIONS'!$F89)*'COMMISSION ASSUMPTIONS'!$D62</f>
        <v>0</v>
      </c>
      <c r="AB90" s="476">
        <f ca="1">('SUBSCRIBER BASE'!AC32*'COMMISSION ASSUMPTIONS'!$F89)*'COMMISSION ASSUMPTIONS'!$D62</f>
        <v>0</v>
      </c>
      <c r="AC90" s="476">
        <f ca="1">('SUBSCRIBER BASE'!AD32*'COMMISSION ASSUMPTIONS'!$F89)*'COMMISSION ASSUMPTIONS'!$D62</f>
        <v>0</v>
      </c>
      <c r="AD90" s="476">
        <f ca="1">('SUBSCRIBER BASE'!AE32*'COMMISSION ASSUMPTIONS'!$F89)*'COMMISSION ASSUMPTIONS'!$D62</f>
        <v>0</v>
      </c>
      <c r="AE90" s="476">
        <f ca="1">('SUBSCRIBER BASE'!AF32*'COMMISSION ASSUMPTIONS'!$F89)*'COMMISSION ASSUMPTIONS'!$D62</f>
        <v>0</v>
      </c>
      <c r="AF90" s="476">
        <f ca="1">('SUBSCRIBER BASE'!AG32*'COMMISSION ASSUMPTIONS'!$F89)*'COMMISSION ASSUMPTIONS'!$D62</f>
        <v>0</v>
      </c>
      <c r="AG90" s="476">
        <f ca="1">('SUBSCRIBER BASE'!AH32*'COMMISSION ASSUMPTIONS'!$F89)*'COMMISSION ASSUMPTIONS'!$D62</f>
        <v>0</v>
      </c>
      <c r="AH90" s="476">
        <f ca="1">('SUBSCRIBER BASE'!AI32*'COMMISSION ASSUMPTIONS'!$F89)*'COMMISSION ASSUMPTIONS'!$D62</f>
        <v>0</v>
      </c>
      <c r="AI90" s="476">
        <f ca="1">('SUBSCRIBER BASE'!AJ32*'COMMISSION ASSUMPTIONS'!$F89)*'COMMISSION ASSUMPTIONS'!$D62</f>
        <v>0</v>
      </c>
      <c r="AJ90" s="476">
        <f ca="1">('SUBSCRIBER BASE'!AK32*'COMMISSION ASSUMPTIONS'!$F89)*'COMMISSION ASSUMPTIONS'!$D62</f>
        <v>0</v>
      </c>
      <c r="AK90" s="476">
        <f ca="1">('SUBSCRIBER BASE'!AL32*'COMMISSION ASSUMPTIONS'!$F89)*'COMMISSION ASSUMPTIONS'!$D62</f>
        <v>0</v>
      </c>
      <c r="AL90" s="476">
        <f ca="1">('SUBSCRIBER BASE'!AM32*'COMMISSION ASSUMPTIONS'!$F89)*'COMMISSION ASSUMPTIONS'!$D62</f>
        <v>0</v>
      </c>
      <c r="AM90" s="476">
        <f ca="1">('SUBSCRIBER BASE'!AN32*'COMMISSION ASSUMPTIONS'!$F89)*'COMMISSION ASSUMPTIONS'!$D62</f>
        <v>0</v>
      </c>
      <c r="AN90" s="476">
        <f ca="1">('SUBSCRIBER BASE'!AO32*'COMMISSION ASSUMPTIONS'!$F89)*'COMMISSION ASSUMPTIONS'!$D62</f>
        <v>0</v>
      </c>
      <c r="AO90" s="476">
        <f ca="1">('SUBSCRIBER BASE'!AP32*'COMMISSION ASSUMPTIONS'!$F89)*'COMMISSION ASSUMPTIONS'!$D62</f>
        <v>0</v>
      </c>
      <c r="AP90" s="476">
        <f ca="1">('SUBSCRIBER BASE'!AQ32*'COMMISSION ASSUMPTIONS'!$F89)*'COMMISSION ASSUMPTIONS'!$D62</f>
        <v>0</v>
      </c>
      <c r="AQ90" s="476">
        <f ca="1">('SUBSCRIBER BASE'!AR32*'COMMISSION ASSUMPTIONS'!$F89)*'COMMISSION ASSUMPTIONS'!$D62</f>
        <v>0</v>
      </c>
      <c r="AR90" s="476">
        <f ca="1">('SUBSCRIBER BASE'!AS32*'COMMISSION ASSUMPTIONS'!$F89)*'COMMISSION ASSUMPTIONS'!$D62</f>
        <v>0</v>
      </c>
      <c r="AS90" s="476">
        <f ca="1">('SUBSCRIBER BASE'!AT32*'COMMISSION ASSUMPTIONS'!$F89)*'COMMISSION ASSUMPTIONS'!$D62</f>
        <v>0</v>
      </c>
      <c r="AT90" s="476">
        <f ca="1">('SUBSCRIBER BASE'!AU32*'COMMISSION ASSUMPTIONS'!$F89)*'COMMISSION ASSUMPTIONS'!$D62</f>
        <v>0</v>
      </c>
      <c r="AU90" s="476">
        <f ca="1">('SUBSCRIBER BASE'!AV32*'COMMISSION ASSUMPTIONS'!$F89)*'COMMISSION ASSUMPTIONS'!$D62</f>
        <v>0</v>
      </c>
      <c r="AV90" s="476">
        <f ca="1">('SUBSCRIBER BASE'!AW32*'COMMISSION ASSUMPTIONS'!$F89)*'COMMISSION ASSUMPTIONS'!$D62</f>
        <v>0</v>
      </c>
      <c r="AW90" s="476">
        <f ca="1">('SUBSCRIBER BASE'!AX32*'COMMISSION ASSUMPTIONS'!$F89)*'COMMISSION ASSUMPTIONS'!$D62</f>
        <v>0</v>
      </c>
      <c r="AX90" s="476">
        <f ca="1">('SUBSCRIBER BASE'!AY32*'COMMISSION ASSUMPTIONS'!$F89)*'COMMISSION ASSUMPTIONS'!$D62</f>
        <v>0</v>
      </c>
      <c r="AY90" s="476">
        <f ca="1">('SUBSCRIBER BASE'!AZ32*'COMMISSION ASSUMPTIONS'!$F89)*'COMMISSION ASSUMPTIONS'!$D62</f>
        <v>0</v>
      </c>
      <c r="AZ90" s="476">
        <f ca="1">('SUBSCRIBER BASE'!BA32*'COMMISSION ASSUMPTIONS'!$F89)*'COMMISSION ASSUMPTIONS'!$D62</f>
        <v>0</v>
      </c>
      <c r="BA90" s="476">
        <f ca="1">('SUBSCRIBER BASE'!BB32*'COMMISSION ASSUMPTIONS'!$F89)*'COMMISSION ASSUMPTIONS'!$D62</f>
        <v>0</v>
      </c>
      <c r="BB90" s="476">
        <f ca="1">('SUBSCRIBER BASE'!BC32*'COMMISSION ASSUMPTIONS'!$F89)*'COMMISSION ASSUMPTIONS'!$D62</f>
        <v>0</v>
      </c>
      <c r="BC90" s="476">
        <f ca="1">('SUBSCRIBER BASE'!BD32*'COMMISSION ASSUMPTIONS'!$F89)*'COMMISSION ASSUMPTIONS'!$D62</f>
        <v>0</v>
      </c>
      <c r="BD90" s="476">
        <f ca="1">('SUBSCRIBER BASE'!BE32*'COMMISSION ASSUMPTIONS'!$F89)*'COMMISSION ASSUMPTIONS'!$D62</f>
        <v>0</v>
      </c>
      <c r="BE90" s="476">
        <f ca="1">('SUBSCRIBER BASE'!BF32*'COMMISSION ASSUMPTIONS'!$F89)*'COMMISSION ASSUMPTIONS'!$D62</f>
        <v>0</v>
      </c>
      <c r="BF90" s="476">
        <f ca="1">('SUBSCRIBER BASE'!BG32*'COMMISSION ASSUMPTIONS'!$F89)*'COMMISSION ASSUMPTIONS'!$D62</f>
        <v>0</v>
      </c>
      <c r="BG90" s="476">
        <f ca="1">('SUBSCRIBER BASE'!BH32*'COMMISSION ASSUMPTIONS'!$F89)*'COMMISSION ASSUMPTIONS'!$D62</f>
        <v>0</v>
      </c>
      <c r="BH90" s="476">
        <f ca="1">('SUBSCRIBER BASE'!BI32*'COMMISSION ASSUMPTIONS'!$F89)*'COMMISSION ASSUMPTIONS'!$D62</f>
        <v>0</v>
      </c>
      <c r="BI90" s="476">
        <f ca="1">('SUBSCRIBER BASE'!BJ32*'COMMISSION ASSUMPTIONS'!$F89)*'COMMISSION ASSUMPTIONS'!$D62</f>
        <v>0</v>
      </c>
      <c r="BJ90" s="476">
        <f ca="1">('SUBSCRIBER BASE'!BK32*'COMMISSION ASSUMPTIONS'!$F89)*'COMMISSION ASSUMPTIONS'!$D62</f>
        <v>0</v>
      </c>
      <c r="BK90" s="476">
        <f ca="1">('SUBSCRIBER BASE'!BL32*'COMMISSION ASSUMPTIONS'!$F89)*'COMMISSION ASSUMPTIONS'!$D62</f>
        <v>0</v>
      </c>
      <c r="BL90" s="476">
        <f ca="1">('SUBSCRIBER BASE'!BM32*'COMMISSION ASSUMPTIONS'!$F89)*'COMMISSION ASSUMPTIONS'!$D62</f>
        <v>0</v>
      </c>
      <c r="BM90" s="476">
        <f ca="1">('SUBSCRIBER BASE'!BN32*'COMMISSION ASSUMPTIONS'!$F89)*'COMMISSION ASSUMPTIONS'!$D62</f>
        <v>0</v>
      </c>
      <c r="BN90" s="476">
        <f ca="1">('SUBSCRIBER BASE'!BO32*'COMMISSION ASSUMPTIONS'!$F89)*'COMMISSION ASSUMPTIONS'!$D62</f>
        <v>0</v>
      </c>
      <c r="BO90" s="476">
        <f ca="1">('SUBSCRIBER BASE'!BP32*'COMMISSION ASSUMPTIONS'!$F89)*'COMMISSION ASSUMPTIONS'!$D62</f>
        <v>0</v>
      </c>
      <c r="BP90" s="476">
        <f ca="1">('SUBSCRIBER BASE'!BQ32*'COMMISSION ASSUMPTIONS'!$F89)*'COMMISSION ASSUMPTIONS'!$D62</f>
        <v>0</v>
      </c>
      <c r="BQ90" s="476">
        <f ca="1">('SUBSCRIBER BASE'!BR32*'COMMISSION ASSUMPTIONS'!$F89)*'COMMISSION ASSUMPTIONS'!$D62</f>
        <v>0</v>
      </c>
      <c r="BR90" s="476">
        <f ca="1">('SUBSCRIBER BASE'!BS32*'COMMISSION ASSUMPTIONS'!$F89)*'COMMISSION ASSUMPTIONS'!$D62</f>
        <v>0</v>
      </c>
    </row>
    <row r="91" spans="2:70" ht="24" customHeight="1" outlineLevel="1">
      <c r="B91" s="313" t="str">
        <f t="shared" si="22"/>
        <v>1.2 GB</v>
      </c>
      <c r="C91" s="476">
        <f>('SUBSCRIBER BASE'!C33*'COMMISSION ASSUMPTIONS'!$F90)*'COMMISSION ASSUMPTIONS'!$D63</f>
        <v>0</v>
      </c>
      <c r="D91" s="476">
        <f>('SUBSCRIBER BASE'!D33*'COMMISSION ASSUMPTIONS'!$F90)*'COMMISSION ASSUMPTIONS'!$D63</f>
        <v>0</v>
      </c>
      <c r="E91" s="476">
        <f>('SUBSCRIBER BASE'!E33*'COMMISSION ASSUMPTIONS'!$F90)*'COMMISSION ASSUMPTIONS'!$D63</f>
        <v>0</v>
      </c>
      <c r="F91" s="476">
        <f>('SUBSCRIBER BASE'!F33*'COMMISSION ASSUMPTIONS'!$F90)*'COMMISSION ASSUMPTIONS'!$D63</f>
        <v>0</v>
      </c>
      <c r="G91" s="476">
        <f>('SUBSCRIBER BASE'!G33*'COMMISSION ASSUMPTIONS'!$F90)*'COMMISSION ASSUMPTIONS'!$D63</f>
        <v>0</v>
      </c>
      <c r="H91" s="476">
        <f>('SUBSCRIBER BASE'!H33*'COMMISSION ASSUMPTIONS'!$F90)*'COMMISSION ASSUMPTIONS'!$D63</f>
        <v>0</v>
      </c>
      <c r="I91" s="476">
        <f>('SUBSCRIBER BASE'!I33*'COMMISSION ASSUMPTIONS'!$F90)*'COMMISSION ASSUMPTIONS'!$D63</f>
        <v>0</v>
      </c>
      <c r="J91" s="476">
        <f>('SUBSCRIBER BASE'!J33*'COMMISSION ASSUMPTIONS'!$F90)*'COMMISSION ASSUMPTIONS'!$D63</f>
        <v>0</v>
      </c>
      <c r="K91" s="476">
        <f ca="1">('SUBSCRIBER BASE'!L33*'COMMISSION ASSUMPTIONS'!$F90)*'COMMISSION ASSUMPTIONS'!$D63</f>
        <v>0</v>
      </c>
      <c r="L91" s="476">
        <f ca="1">('SUBSCRIBER BASE'!M33*'COMMISSION ASSUMPTIONS'!$F90)*'COMMISSION ASSUMPTIONS'!$D63</f>
        <v>0</v>
      </c>
      <c r="M91" s="476">
        <f ca="1">('SUBSCRIBER BASE'!N33*'COMMISSION ASSUMPTIONS'!$F90)*'COMMISSION ASSUMPTIONS'!$D63</f>
        <v>0</v>
      </c>
      <c r="N91" s="476">
        <f ca="1">('SUBSCRIBER BASE'!O33*'COMMISSION ASSUMPTIONS'!$F90)*'COMMISSION ASSUMPTIONS'!$D63</f>
        <v>0</v>
      </c>
      <c r="O91" s="476">
        <f ca="1">('SUBSCRIBER BASE'!P33*'COMMISSION ASSUMPTIONS'!$F90)*'COMMISSION ASSUMPTIONS'!$D63</f>
        <v>0</v>
      </c>
      <c r="P91" s="476">
        <f ca="1">('SUBSCRIBER BASE'!Q33*'COMMISSION ASSUMPTIONS'!$F90)*'COMMISSION ASSUMPTIONS'!$D63</f>
        <v>0</v>
      </c>
      <c r="Q91" s="476">
        <f ca="1">('SUBSCRIBER BASE'!R33*'COMMISSION ASSUMPTIONS'!$F90)*'COMMISSION ASSUMPTIONS'!$D63</f>
        <v>0</v>
      </c>
      <c r="R91" s="476">
        <f ca="1">('SUBSCRIBER BASE'!S33*'COMMISSION ASSUMPTIONS'!$F90)*'COMMISSION ASSUMPTIONS'!$D63</f>
        <v>0</v>
      </c>
      <c r="S91" s="476">
        <f ca="1">('SUBSCRIBER BASE'!T33*'COMMISSION ASSUMPTIONS'!$F90)*'COMMISSION ASSUMPTIONS'!$D63</f>
        <v>0</v>
      </c>
      <c r="T91" s="476">
        <f ca="1">('SUBSCRIBER BASE'!U33*'COMMISSION ASSUMPTIONS'!$F90)*'COMMISSION ASSUMPTIONS'!$D63</f>
        <v>0</v>
      </c>
      <c r="U91" s="476">
        <f ca="1">('SUBSCRIBER BASE'!V33*'COMMISSION ASSUMPTIONS'!$F90)*'COMMISSION ASSUMPTIONS'!$D63</f>
        <v>0</v>
      </c>
      <c r="V91" s="476">
        <f ca="1">('SUBSCRIBER BASE'!W33*'COMMISSION ASSUMPTIONS'!$F90)*'COMMISSION ASSUMPTIONS'!$D63</f>
        <v>0</v>
      </c>
      <c r="W91" s="476">
        <f ca="1">('SUBSCRIBER BASE'!X33*'COMMISSION ASSUMPTIONS'!$F90)*'COMMISSION ASSUMPTIONS'!$D63</f>
        <v>0</v>
      </c>
      <c r="X91" s="476">
        <f ca="1">('SUBSCRIBER BASE'!Y33*'COMMISSION ASSUMPTIONS'!$F90)*'COMMISSION ASSUMPTIONS'!$D63</f>
        <v>0</v>
      </c>
      <c r="Y91" s="476">
        <f ca="1">('SUBSCRIBER BASE'!Z33*'COMMISSION ASSUMPTIONS'!$F90)*'COMMISSION ASSUMPTIONS'!$D63</f>
        <v>0</v>
      </c>
      <c r="Z91" s="476">
        <f ca="1">('SUBSCRIBER BASE'!AA33*'COMMISSION ASSUMPTIONS'!$F90)*'COMMISSION ASSUMPTIONS'!$D63</f>
        <v>0</v>
      </c>
      <c r="AA91" s="476">
        <f ca="1">('SUBSCRIBER BASE'!AB33*'COMMISSION ASSUMPTIONS'!$F90)*'COMMISSION ASSUMPTIONS'!$D63</f>
        <v>0</v>
      </c>
      <c r="AB91" s="476">
        <f ca="1">('SUBSCRIBER BASE'!AC33*'COMMISSION ASSUMPTIONS'!$F90)*'COMMISSION ASSUMPTIONS'!$D63</f>
        <v>0</v>
      </c>
      <c r="AC91" s="476">
        <f ca="1">('SUBSCRIBER BASE'!AD33*'COMMISSION ASSUMPTIONS'!$F90)*'COMMISSION ASSUMPTIONS'!$D63</f>
        <v>0</v>
      </c>
      <c r="AD91" s="476">
        <f ca="1">('SUBSCRIBER BASE'!AE33*'COMMISSION ASSUMPTIONS'!$F90)*'COMMISSION ASSUMPTIONS'!$D63</f>
        <v>0</v>
      </c>
      <c r="AE91" s="476">
        <f ca="1">('SUBSCRIBER BASE'!AF33*'COMMISSION ASSUMPTIONS'!$F90)*'COMMISSION ASSUMPTIONS'!$D63</f>
        <v>0</v>
      </c>
      <c r="AF91" s="476">
        <f ca="1">('SUBSCRIBER BASE'!AG33*'COMMISSION ASSUMPTIONS'!$F90)*'COMMISSION ASSUMPTIONS'!$D63</f>
        <v>0</v>
      </c>
      <c r="AG91" s="476">
        <f ca="1">('SUBSCRIBER BASE'!AH33*'COMMISSION ASSUMPTIONS'!$F90)*'COMMISSION ASSUMPTIONS'!$D63</f>
        <v>0</v>
      </c>
      <c r="AH91" s="476">
        <f ca="1">('SUBSCRIBER BASE'!AI33*'COMMISSION ASSUMPTIONS'!$F90)*'COMMISSION ASSUMPTIONS'!$D63</f>
        <v>0</v>
      </c>
      <c r="AI91" s="476">
        <f ca="1">('SUBSCRIBER BASE'!AJ33*'COMMISSION ASSUMPTIONS'!$F90)*'COMMISSION ASSUMPTIONS'!$D63</f>
        <v>0</v>
      </c>
      <c r="AJ91" s="476">
        <f ca="1">('SUBSCRIBER BASE'!AK33*'COMMISSION ASSUMPTIONS'!$F90)*'COMMISSION ASSUMPTIONS'!$D63</f>
        <v>0</v>
      </c>
      <c r="AK91" s="476">
        <f ca="1">('SUBSCRIBER BASE'!AL33*'COMMISSION ASSUMPTIONS'!$F90)*'COMMISSION ASSUMPTIONS'!$D63</f>
        <v>0</v>
      </c>
      <c r="AL91" s="476">
        <f ca="1">('SUBSCRIBER BASE'!AM33*'COMMISSION ASSUMPTIONS'!$F90)*'COMMISSION ASSUMPTIONS'!$D63</f>
        <v>0</v>
      </c>
      <c r="AM91" s="476">
        <f ca="1">('SUBSCRIBER BASE'!AN33*'COMMISSION ASSUMPTIONS'!$F90)*'COMMISSION ASSUMPTIONS'!$D63</f>
        <v>0</v>
      </c>
      <c r="AN91" s="476">
        <f ca="1">('SUBSCRIBER BASE'!AO33*'COMMISSION ASSUMPTIONS'!$F90)*'COMMISSION ASSUMPTIONS'!$D63</f>
        <v>0</v>
      </c>
      <c r="AO91" s="476">
        <f ca="1">('SUBSCRIBER BASE'!AP33*'COMMISSION ASSUMPTIONS'!$F90)*'COMMISSION ASSUMPTIONS'!$D63</f>
        <v>0</v>
      </c>
      <c r="AP91" s="476">
        <f ca="1">('SUBSCRIBER BASE'!AQ33*'COMMISSION ASSUMPTIONS'!$F90)*'COMMISSION ASSUMPTIONS'!$D63</f>
        <v>0</v>
      </c>
      <c r="AQ91" s="476">
        <f ca="1">('SUBSCRIBER BASE'!AR33*'COMMISSION ASSUMPTIONS'!$F90)*'COMMISSION ASSUMPTIONS'!$D63</f>
        <v>0</v>
      </c>
      <c r="AR91" s="476">
        <f ca="1">('SUBSCRIBER BASE'!AS33*'COMMISSION ASSUMPTIONS'!$F90)*'COMMISSION ASSUMPTIONS'!$D63</f>
        <v>0</v>
      </c>
      <c r="AS91" s="476">
        <f ca="1">('SUBSCRIBER BASE'!AT33*'COMMISSION ASSUMPTIONS'!$F90)*'COMMISSION ASSUMPTIONS'!$D63</f>
        <v>0</v>
      </c>
      <c r="AT91" s="476">
        <f ca="1">('SUBSCRIBER BASE'!AU33*'COMMISSION ASSUMPTIONS'!$F90)*'COMMISSION ASSUMPTIONS'!$D63</f>
        <v>0</v>
      </c>
      <c r="AU91" s="476">
        <f ca="1">('SUBSCRIBER BASE'!AV33*'COMMISSION ASSUMPTIONS'!$F90)*'COMMISSION ASSUMPTIONS'!$D63</f>
        <v>0</v>
      </c>
      <c r="AV91" s="476">
        <f ca="1">('SUBSCRIBER BASE'!AW33*'COMMISSION ASSUMPTIONS'!$F90)*'COMMISSION ASSUMPTIONS'!$D63</f>
        <v>0</v>
      </c>
      <c r="AW91" s="476">
        <f ca="1">('SUBSCRIBER BASE'!AX33*'COMMISSION ASSUMPTIONS'!$F90)*'COMMISSION ASSUMPTIONS'!$D63</f>
        <v>0</v>
      </c>
      <c r="AX91" s="476">
        <f ca="1">('SUBSCRIBER BASE'!AY33*'COMMISSION ASSUMPTIONS'!$F90)*'COMMISSION ASSUMPTIONS'!$D63</f>
        <v>0</v>
      </c>
      <c r="AY91" s="476">
        <f ca="1">('SUBSCRIBER BASE'!AZ33*'COMMISSION ASSUMPTIONS'!$F90)*'COMMISSION ASSUMPTIONS'!$D63</f>
        <v>0</v>
      </c>
      <c r="AZ91" s="476">
        <f ca="1">('SUBSCRIBER BASE'!BA33*'COMMISSION ASSUMPTIONS'!$F90)*'COMMISSION ASSUMPTIONS'!$D63</f>
        <v>0</v>
      </c>
      <c r="BA91" s="476">
        <f ca="1">('SUBSCRIBER BASE'!BB33*'COMMISSION ASSUMPTIONS'!$F90)*'COMMISSION ASSUMPTIONS'!$D63</f>
        <v>0</v>
      </c>
      <c r="BB91" s="476">
        <f ca="1">('SUBSCRIBER BASE'!BC33*'COMMISSION ASSUMPTIONS'!$F90)*'COMMISSION ASSUMPTIONS'!$D63</f>
        <v>0</v>
      </c>
      <c r="BC91" s="476">
        <f ca="1">('SUBSCRIBER BASE'!BD33*'COMMISSION ASSUMPTIONS'!$F90)*'COMMISSION ASSUMPTIONS'!$D63</f>
        <v>0</v>
      </c>
      <c r="BD91" s="476">
        <f ca="1">('SUBSCRIBER BASE'!BE33*'COMMISSION ASSUMPTIONS'!$F90)*'COMMISSION ASSUMPTIONS'!$D63</f>
        <v>0</v>
      </c>
      <c r="BE91" s="476">
        <f ca="1">('SUBSCRIBER BASE'!BF33*'COMMISSION ASSUMPTIONS'!$F90)*'COMMISSION ASSUMPTIONS'!$D63</f>
        <v>0</v>
      </c>
      <c r="BF91" s="476">
        <f ca="1">('SUBSCRIBER BASE'!BG33*'COMMISSION ASSUMPTIONS'!$F90)*'COMMISSION ASSUMPTIONS'!$D63</f>
        <v>0</v>
      </c>
      <c r="BG91" s="476">
        <f ca="1">('SUBSCRIBER BASE'!BH33*'COMMISSION ASSUMPTIONS'!$F90)*'COMMISSION ASSUMPTIONS'!$D63</f>
        <v>0</v>
      </c>
      <c r="BH91" s="476">
        <f ca="1">('SUBSCRIBER BASE'!BI33*'COMMISSION ASSUMPTIONS'!$F90)*'COMMISSION ASSUMPTIONS'!$D63</f>
        <v>0</v>
      </c>
      <c r="BI91" s="476">
        <f ca="1">('SUBSCRIBER BASE'!BJ33*'COMMISSION ASSUMPTIONS'!$F90)*'COMMISSION ASSUMPTIONS'!$D63</f>
        <v>0</v>
      </c>
      <c r="BJ91" s="476">
        <f ca="1">('SUBSCRIBER BASE'!BK33*'COMMISSION ASSUMPTIONS'!$F90)*'COMMISSION ASSUMPTIONS'!$D63</f>
        <v>0</v>
      </c>
      <c r="BK91" s="476">
        <f ca="1">('SUBSCRIBER BASE'!BL33*'COMMISSION ASSUMPTIONS'!$F90)*'COMMISSION ASSUMPTIONS'!$D63</f>
        <v>0</v>
      </c>
      <c r="BL91" s="476">
        <f ca="1">('SUBSCRIBER BASE'!BM33*'COMMISSION ASSUMPTIONS'!$F90)*'COMMISSION ASSUMPTIONS'!$D63</f>
        <v>0</v>
      </c>
      <c r="BM91" s="476">
        <f ca="1">('SUBSCRIBER BASE'!BN33*'COMMISSION ASSUMPTIONS'!$F90)*'COMMISSION ASSUMPTIONS'!$D63</f>
        <v>0</v>
      </c>
      <c r="BN91" s="476">
        <f ca="1">('SUBSCRIBER BASE'!BO33*'COMMISSION ASSUMPTIONS'!$F90)*'COMMISSION ASSUMPTIONS'!$D63</f>
        <v>0</v>
      </c>
      <c r="BO91" s="476">
        <f ca="1">('SUBSCRIBER BASE'!BP33*'COMMISSION ASSUMPTIONS'!$F90)*'COMMISSION ASSUMPTIONS'!$D63</f>
        <v>0</v>
      </c>
      <c r="BP91" s="476">
        <f ca="1">('SUBSCRIBER BASE'!BQ33*'COMMISSION ASSUMPTIONS'!$F90)*'COMMISSION ASSUMPTIONS'!$D63</f>
        <v>0</v>
      </c>
      <c r="BQ91" s="476">
        <f ca="1">('SUBSCRIBER BASE'!BR33*'COMMISSION ASSUMPTIONS'!$F90)*'COMMISSION ASSUMPTIONS'!$D63</f>
        <v>0</v>
      </c>
      <c r="BR91" s="476">
        <f ca="1">('SUBSCRIBER BASE'!BS33*'COMMISSION ASSUMPTIONS'!$F90)*'COMMISSION ASSUMPTIONS'!$D63</f>
        <v>0</v>
      </c>
    </row>
    <row r="92" spans="2:70" ht="24" customHeight="1" outlineLevel="1">
      <c r="B92" s="313" t="str">
        <f>B79</f>
        <v>2.5 GB</v>
      </c>
      <c r="C92" s="476">
        <f>('SUBSCRIBER BASE'!C34*'COMMISSION ASSUMPTIONS'!$F91)*'COMMISSION ASSUMPTIONS'!$D64</f>
        <v>0</v>
      </c>
      <c r="D92" s="476">
        <f>('SUBSCRIBER BASE'!D34*'COMMISSION ASSUMPTIONS'!$F91)*'COMMISSION ASSUMPTIONS'!$D64</f>
        <v>0</v>
      </c>
      <c r="E92" s="476">
        <f>('SUBSCRIBER BASE'!E34*'COMMISSION ASSUMPTIONS'!$F91)*'COMMISSION ASSUMPTIONS'!$D64</f>
        <v>0</v>
      </c>
      <c r="F92" s="476">
        <f>('SUBSCRIBER BASE'!F34*'COMMISSION ASSUMPTIONS'!$F91)*'COMMISSION ASSUMPTIONS'!$D64</f>
        <v>0</v>
      </c>
      <c r="G92" s="476">
        <f>('SUBSCRIBER BASE'!G34*'COMMISSION ASSUMPTIONS'!$F91)*'COMMISSION ASSUMPTIONS'!$D64</f>
        <v>0</v>
      </c>
      <c r="H92" s="476">
        <f>('SUBSCRIBER BASE'!H34*'COMMISSION ASSUMPTIONS'!$F91)*'COMMISSION ASSUMPTIONS'!$D64</f>
        <v>0</v>
      </c>
      <c r="I92" s="476">
        <f>('SUBSCRIBER BASE'!I34*'COMMISSION ASSUMPTIONS'!$F91)*'COMMISSION ASSUMPTIONS'!$D64</f>
        <v>0</v>
      </c>
      <c r="J92" s="476">
        <f>('SUBSCRIBER BASE'!J34*'COMMISSION ASSUMPTIONS'!$F91)*'COMMISSION ASSUMPTIONS'!$D64</f>
        <v>0</v>
      </c>
      <c r="K92" s="476">
        <f ca="1">('SUBSCRIBER BASE'!L34*'COMMISSION ASSUMPTIONS'!$F91)*'COMMISSION ASSUMPTIONS'!$D64</f>
        <v>0</v>
      </c>
      <c r="L92" s="476">
        <f ca="1">('SUBSCRIBER BASE'!M34*'COMMISSION ASSUMPTIONS'!$F91)*'COMMISSION ASSUMPTIONS'!$D64</f>
        <v>0</v>
      </c>
      <c r="M92" s="476">
        <f ca="1">('SUBSCRIBER BASE'!N34*'COMMISSION ASSUMPTIONS'!$F91)*'COMMISSION ASSUMPTIONS'!$D64</f>
        <v>0</v>
      </c>
      <c r="N92" s="476">
        <f ca="1">('SUBSCRIBER BASE'!O34*'COMMISSION ASSUMPTIONS'!$F91)*'COMMISSION ASSUMPTIONS'!$D64</f>
        <v>0</v>
      </c>
      <c r="O92" s="476">
        <f ca="1">('SUBSCRIBER BASE'!P34*'COMMISSION ASSUMPTIONS'!$F91)*'COMMISSION ASSUMPTIONS'!$D64</f>
        <v>0</v>
      </c>
      <c r="P92" s="476">
        <f ca="1">('SUBSCRIBER BASE'!Q34*'COMMISSION ASSUMPTIONS'!$F91)*'COMMISSION ASSUMPTIONS'!$D64</f>
        <v>0</v>
      </c>
      <c r="Q92" s="476">
        <f ca="1">('SUBSCRIBER BASE'!R34*'COMMISSION ASSUMPTIONS'!$F91)*'COMMISSION ASSUMPTIONS'!$D64</f>
        <v>0</v>
      </c>
      <c r="R92" s="476">
        <f ca="1">('SUBSCRIBER BASE'!S34*'COMMISSION ASSUMPTIONS'!$F91)*'COMMISSION ASSUMPTIONS'!$D64</f>
        <v>0</v>
      </c>
      <c r="S92" s="476">
        <f ca="1">('SUBSCRIBER BASE'!T34*'COMMISSION ASSUMPTIONS'!$F91)*'COMMISSION ASSUMPTIONS'!$D64</f>
        <v>0</v>
      </c>
      <c r="T92" s="476">
        <f ca="1">('SUBSCRIBER BASE'!U34*'COMMISSION ASSUMPTIONS'!$F91)*'COMMISSION ASSUMPTIONS'!$D64</f>
        <v>0</v>
      </c>
      <c r="U92" s="476">
        <f ca="1">('SUBSCRIBER BASE'!V34*'COMMISSION ASSUMPTIONS'!$F91)*'COMMISSION ASSUMPTIONS'!$D64</f>
        <v>0</v>
      </c>
      <c r="V92" s="476">
        <f ca="1">('SUBSCRIBER BASE'!W34*'COMMISSION ASSUMPTIONS'!$F91)*'COMMISSION ASSUMPTIONS'!$D64</f>
        <v>0</v>
      </c>
      <c r="W92" s="476">
        <f ca="1">('SUBSCRIBER BASE'!X34*'COMMISSION ASSUMPTIONS'!$F91)*'COMMISSION ASSUMPTIONS'!$D64</f>
        <v>0</v>
      </c>
      <c r="X92" s="476">
        <f ca="1">('SUBSCRIBER BASE'!Y34*'COMMISSION ASSUMPTIONS'!$F91)*'COMMISSION ASSUMPTIONS'!$D64</f>
        <v>0</v>
      </c>
      <c r="Y92" s="476">
        <f ca="1">('SUBSCRIBER BASE'!Z34*'COMMISSION ASSUMPTIONS'!$F91)*'COMMISSION ASSUMPTIONS'!$D64</f>
        <v>0</v>
      </c>
      <c r="Z92" s="476">
        <f ca="1">('SUBSCRIBER BASE'!AA34*'COMMISSION ASSUMPTIONS'!$F91)*'COMMISSION ASSUMPTIONS'!$D64</f>
        <v>0</v>
      </c>
      <c r="AA92" s="476">
        <f ca="1">('SUBSCRIBER BASE'!AB34*'COMMISSION ASSUMPTIONS'!$F91)*'COMMISSION ASSUMPTIONS'!$D64</f>
        <v>0</v>
      </c>
      <c r="AB92" s="476">
        <f ca="1">('SUBSCRIBER BASE'!AC34*'COMMISSION ASSUMPTIONS'!$F91)*'COMMISSION ASSUMPTIONS'!$D64</f>
        <v>0</v>
      </c>
      <c r="AC92" s="476">
        <f ca="1">('SUBSCRIBER BASE'!AD34*'COMMISSION ASSUMPTIONS'!$F91)*'COMMISSION ASSUMPTIONS'!$D64</f>
        <v>0</v>
      </c>
      <c r="AD92" s="476">
        <f ca="1">('SUBSCRIBER BASE'!AE34*'COMMISSION ASSUMPTIONS'!$F91)*'COMMISSION ASSUMPTIONS'!$D64</f>
        <v>0</v>
      </c>
      <c r="AE92" s="476">
        <f ca="1">('SUBSCRIBER BASE'!AF34*'COMMISSION ASSUMPTIONS'!$F91)*'COMMISSION ASSUMPTIONS'!$D64</f>
        <v>0</v>
      </c>
      <c r="AF92" s="476">
        <f ca="1">('SUBSCRIBER BASE'!AG34*'COMMISSION ASSUMPTIONS'!$F91)*'COMMISSION ASSUMPTIONS'!$D64</f>
        <v>0</v>
      </c>
      <c r="AG92" s="476">
        <f ca="1">('SUBSCRIBER BASE'!AH34*'COMMISSION ASSUMPTIONS'!$F91)*'COMMISSION ASSUMPTIONS'!$D64</f>
        <v>0</v>
      </c>
      <c r="AH92" s="476">
        <f ca="1">('SUBSCRIBER BASE'!AI34*'COMMISSION ASSUMPTIONS'!$F91)*'COMMISSION ASSUMPTIONS'!$D64</f>
        <v>0</v>
      </c>
      <c r="AI92" s="476">
        <f ca="1">('SUBSCRIBER BASE'!AJ34*'COMMISSION ASSUMPTIONS'!$F91)*'COMMISSION ASSUMPTIONS'!$D64</f>
        <v>0</v>
      </c>
      <c r="AJ92" s="476">
        <f ca="1">('SUBSCRIBER BASE'!AK34*'COMMISSION ASSUMPTIONS'!$F91)*'COMMISSION ASSUMPTIONS'!$D64</f>
        <v>0</v>
      </c>
      <c r="AK92" s="476">
        <f ca="1">('SUBSCRIBER BASE'!AL34*'COMMISSION ASSUMPTIONS'!$F91)*'COMMISSION ASSUMPTIONS'!$D64</f>
        <v>0</v>
      </c>
      <c r="AL92" s="476">
        <f ca="1">('SUBSCRIBER BASE'!AM34*'COMMISSION ASSUMPTIONS'!$F91)*'COMMISSION ASSUMPTIONS'!$D64</f>
        <v>0</v>
      </c>
      <c r="AM92" s="476">
        <f ca="1">('SUBSCRIBER BASE'!AN34*'COMMISSION ASSUMPTIONS'!$F91)*'COMMISSION ASSUMPTIONS'!$D64</f>
        <v>0</v>
      </c>
      <c r="AN92" s="476">
        <f ca="1">('SUBSCRIBER BASE'!AO34*'COMMISSION ASSUMPTIONS'!$F91)*'COMMISSION ASSUMPTIONS'!$D64</f>
        <v>0</v>
      </c>
      <c r="AO92" s="476">
        <f ca="1">('SUBSCRIBER BASE'!AP34*'COMMISSION ASSUMPTIONS'!$F91)*'COMMISSION ASSUMPTIONS'!$D64</f>
        <v>0</v>
      </c>
      <c r="AP92" s="476">
        <f ca="1">('SUBSCRIBER BASE'!AQ34*'COMMISSION ASSUMPTIONS'!$F91)*'COMMISSION ASSUMPTIONS'!$D64</f>
        <v>0</v>
      </c>
      <c r="AQ92" s="476">
        <f ca="1">('SUBSCRIBER BASE'!AR34*'COMMISSION ASSUMPTIONS'!$F91)*'COMMISSION ASSUMPTIONS'!$D64</f>
        <v>0</v>
      </c>
      <c r="AR92" s="476">
        <f ca="1">('SUBSCRIBER BASE'!AS34*'COMMISSION ASSUMPTIONS'!$F91)*'COMMISSION ASSUMPTIONS'!$D64</f>
        <v>0</v>
      </c>
      <c r="AS92" s="476">
        <f ca="1">('SUBSCRIBER BASE'!AT34*'COMMISSION ASSUMPTIONS'!$F91)*'COMMISSION ASSUMPTIONS'!$D64</f>
        <v>0</v>
      </c>
      <c r="AT92" s="476">
        <f ca="1">('SUBSCRIBER BASE'!AU34*'COMMISSION ASSUMPTIONS'!$F91)*'COMMISSION ASSUMPTIONS'!$D64</f>
        <v>0</v>
      </c>
      <c r="AU92" s="476">
        <f ca="1">('SUBSCRIBER BASE'!AV34*'COMMISSION ASSUMPTIONS'!$F91)*'COMMISSION ASSUMPTIONS'!$D64</f>
        <v>0</v>
      </c>
      <c r="AV92" s="476">
        <f ca="1">('SUBSCRIBER BASE'!AW34*'COMMISSION ASSUMPTIONS'!$F91)*'COMMISSION ASSUMPTIONS'!$D64</f>
        <v>0</v>
      </c>
      <c r="AW92" s="476">
        <f ca="1">('SUBSCRIBER BASE'!AX34*'COMMISSION ASSUMPTIONS'!$F91)*'COMMISSION ASSUMPTIONS'!$D64</f>
        <v>0</v>
      </c>
      <c r="AX92" s="476">
        <f ca="1">('SUBSCRIBER BASE'!AY34*'COMMISSION ASSUMPTIONS'!$F91)*'COMMISSION ASSUMPTIONS'!$D64</f>
        <v>0</v>
      </c>
      <c r="AY92" s="476">
        <f ca="1">('SUBSCRIBER BASE'!AZ34*'COMMISSION ASSUMPTIONS'!$F91)*'COMMISSION ASSUMPTIONS'!$D64</f>
        <v>0</v>
      </c>
      <c r="AZ92" s="476">
        <f ca="1">('SUBSCRIBER BASE'!BA34*'COMMISSION ASSUMPTIONS'!$F91)*'COMMISSION ASSUMPTIONS'!$D64</f>
        <v>0</v>
      </c>
      <c r="BA92" s="476">
        <f ca="1">('SUBSCRIBER BASE'!BB34*'COMMISSION ASSUMPTIONS'!$F91)*'COMMISSION ASSUMPTIONS'!$D64</f>
        <v>0</v>
      </c>
      <c r="BB92" s="476">
        <f ca="1">('SUBSCRIBER BASE'!BC34*'COMMISSION ASSUMPTIONS'!$F91)*'COMMISSION ASSUMPTIONS'!$D64</f>
        <v>0</v>
      </c>
      <c r="BC92" s="476">
        <f ca="1">('SUBSCRIBER BASE'!BD34*'COMMISSION ASSUMPTIONS'!$F91)*'COMMISSION ASSUMPTIONS'!$D64</f>
        <v>0</v>
      </c>
      <c r="BD92" s="476">
        <f ca="1">('SUBSCRIBER BASE'!BE34*'COMMISSION ASSUMPTIONS'!$F91)*'COMMISSION ASSUMPTIONS'!$D64</f>
        <v>0</v>
      </c>
      <c r="BE92" s="476">
        <f ca="1">('SUBSCRIBER BASE'!BF34*'COMMISSION ASSUMPTIONS'!$F91)*'COMMISSION ASSUMPTIONS'!$D64</f>
        <v>0</v>
      </c>
      <c r="BF92" s="476">
        <f ca="1">('SUBSCRIBER BASE'!BG34*'COMMISSION ASSUMPTIONS'!$F91)*'COMMISSION ASSUMPTIONS'!$D64</f>
        <v>0</v>
      </c>
      <c r="BG92" s="476">
        <f ca="1">('SUBSCRIBER BASE'!BH34*'COMMISSION ASSUMPTIONS'!$F91)*'COMMISSION ASSUMPTIONS'!$D64</f>
        <v>0</v>
      </c>
      <c r="BH92" s="476">
        <f ca="1">('SUBSCRIBER BASE'!BI34*'COMMISSION ASSUMPTIONS'!$F91)*'COMMISSION ASSUMPTIONS'!$D64</f>
        <v>0</v>
      </c>
      <c r="BI92" s="476">
        <f ca="1">('SUBSCRIBER BASE'!BJ34*'COMMISSION ASSUMPTIONS'!$F91)*'COMMISSION ASSUMPTIONS'!$D64</f>
        <v>0</v>
      </c>
      <c r="BJ92" s="476">
        <f ca="1">('SUBSCRIBER BASE'!BK34*'COMMISSION ASSUMPTIONS'!$F91)*'COMMISSION ASSUMPTIONS'!$D64</f>
        <v>0</v>
      </c>
      <c r="BK92" s="476">
        <f ca="1">('SUBSCRIBER BASE'!BL34*'COMMISSION ASSUMPTIONS'!$F91)*'COMMISSION ASSUMPTIONS'!$D64</f>
        <v>0</v>
      </c>
      <c r="BL92" s="476">
        <f ca="1">('SUBSCRIBER BASE'!BM34*'COMMISSION ASSUMPTIONS'!$F91)*'COMMISSION ASSUMPTIONS'!$D64</f>
        <v>0</v>
      </c>
      <c r="BM92" s="476">
        <f ca="1">('SUBSCRIBER BASE'!BN34*'COMMISSION ASSUMPTIONS'!$F91)*'COMMISSION ASSUMPTIONS'!$D64</f>
        <v>0</v>
      </c>
      <c r="BN92" s="476">
        <f ca="1">('SUBSCRIBER BASE'!BO34*'COMMISSION ASSUMPTIONS'!$F91)*'COMMISSION ASSUMPTIONS'!$D64</f>
        <v>0</v>
      </c>
      <c r="BO92" s="476">
        <f ca="1">('SUBSCRIBER BASE'!BP34*'COMMISSION ASSUMPTIONS'!$F91)*'COMMISSION ASSUMPTIONS'!$D64</f>
        <v>0</v>
      </c>
      <c r="BP92" s="476">
        <f ca="1">('SUBSCRIBER BASE'!BQ34*'COMMISSION ASSUMPTIONS'!$F91)*'COMMISSION ASSUMPTIONS'!$D64</f>
        <v>0</v>
      </c>
      <c r="BQ92" s="476">
        <f ca="1">('SUBSCRIBER BASE'!BR34*'COMMISSION ASSUMPTIONS'!$F91)*'COMMISSION ASSUMPTIONS'!$D64</f>
        <v>0</v>
      </c>
      <c r="BR92" s="476">
        <f ca="1">('SUBSCRIBER BASE'!BS34*'COMMISSION ASSUMPTIONS'!$F91)*'COMMISSION ASSUMPTIONS'!$D64</f>
        <v>0</v>
      </c>
    </row>
    <row r="93" spans="2:70" ht="24" customHeight="1" outlineLevel="1"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  <c r="BF93" s="475"/>
      <c r="BG93" s="475"/>
      <c r="BH93" s="475"/>
      <c r="BI93" s="475"/>
      <c r="BJ93" s="475"/>
      <c r="BK93" s="475"/>
      <c r="BL93" s="475"/>
      <c r="BM93" s="475"/>
      <c r="BN93" s="475"/>
      <c r="BO93" s="475"/>
      <c r="BP93" s="475"/>
      <c r="BQ93" s="475"/>
      <c r="BR93" s="475"/>
    </row>
    <row r="94" spans="2:70" ht="24" customHeight="1" outlineLevel="1">
      <c r="B94" s="309" t="str">
        <f>'COMMISSION ASSUMPTIONS'!G7</f>
        <v>?</v>
      </c>
      <c r="C94" s="474">
        <f t="shared" ref="C94:AH94" si="23">SUM(C96:C105)</f>
        <v>0</v>
      </c>
      <c r="D94" s="474">
        <f t="shared" si="23"/>
        <v>0</v>
      </c>
      <c r="E94" s="474">
        <f t="shared" si="23"/>
        <v>0</v>
      </c>
      <c r="F94" s="474">
        <f t="shared" si="23"/>
        <v>0</v>
      </c>
      <c r="G94" s="474">
        <f t="shared" si="23"/>
        <v>0</v>
      </c>
      <c r="H94" s="474">
        <f t="shared" si="23"/>
        <v>0</v>
      </c>
      <c r="I94" s="474">
        <f t="shared" si="23"/>
        <v>0</v>
      </c>
      <c r="J94" s="474">
        <f t="shared" si="23"/>
        <v>0</v>
      </c>
      <c r="K94" s="474">
        <f t="shared" ca="1" si="23"/>
        <v>0</v>
      </c>
      <c r="L94" s="474">
        <f t="shared" ca="1" si="23"/>
        <v>0</v>
      </c>
      <c r="M94" s="474">
        <f t="shared" ca="1" si="23"/>
        <v>0</v>
      </c>
      <c r="N94" s="474">
        <f t="shared" ca="1" si="23"/>
        <v>0</v>
      </c>
      <c r="O94" s="474">
        <f t="shared" ca="1" si="23"/>
        <v>0</v>
      </c>
      <c r="P94" s="474">
        <f t="shared" ca="1" si="23"/>
        <v>0</v>
      </c>
      <c r="Q94" s="474">
        <f t="shared" ca="1" si="23"/>
        <v>0</v>
      </c>
      <c r="R94" s="474">
        <f t="shared" ca="1" si="23"/>
        <v>0</v>
      </c>
      <c r="S94" s="474">
        <f t="shared" ca="1" si="23"/>
        <v>0</v>
      </c>
      <c r="T94" s="474">
        <f t="shared" ca="1" si="23"/>
        <v>0</v>
      </c>
      <c r="U94" s="474">
        <f t="shared" ca="1" si="23"/>
        <v>0</v>
      </c>
      <c r="V94" s="474">
        <f t="shared" ca="1" si="23"/>
        <v>0</v>
      </c>
      <c r="W94" s="474">
        <f t="shared" ca="1" si="23"/>
        <v>0</v>
      </c>
      <c r="X94" s="474">
        <f t="shared" ca="1" si="23"/>
        <v>0</v>
      </c>
      <c r="Y94" s="474">
        <f t="shared" ca="1" si="23"/>
        <v>0</v>
      </c>
      <c r="Z94" s="474">
        <f t="shared" ca="1" si="23"/>
        <v>0</v>
      </c>
      <c r="AA94" s="474">
        <f t="shared" ca="1" si="23"/>
        <v>0</v>
      </c>
      <c r="AB94" s="474">
        <f t="shared" ca="1" si="23"/>
        <v>0</v>
      </c>
      <c r="AC94" s="474">
        <f t="shared" ca="1" si="23"/>
        <v>0</v>
      </c>
      <c r="AD94" s="474">
        <f t="shared" ca="1" si="23"/>
        <v>0</v>
      </c>
      <c r="AE94" s="474">
        <f t="shared" ca="1" si="23"/>
        <v>0</v>
      </c>
      <c r="AF94" s="474">
        <f t="shared" ca="1" si="23"/>
        <v>0</v>
      </c>
      <c r="AG94" s="474">
        <f t="shared" ca="1" si="23"/>
        <v>0</v>
      </c>
      <c r="AH94" s="474">
        <f t="shared" ca="1" si="23"/>
        <v>0</v>
      </c>
      <c r="AI94" s="474">
        <f t="shared" ref="AI94:BR94" ca="1" si="24">SUM(AI96:AI105)</f>
        <v>0</v>
      </c>
      <c r="AJ94" s="474">
        <f t="shared" ca="1" si="24"/>
        <v>0</v>
      </c>
      <c r="AK94" s="474">
        <f t="shared" ca="1" si="24"/>
        <v>0</v>
      </c>
      <c r="AL94" s="474">
        <f t="shared" ca="1" si="24"/>
        <v>0</v>
      </c>
      <c r="AM94" s="474">
        <f t="shared" ca="1" si="24"/>
        <v>0</v>
      </c>
      <c r="AN94" s="474">
        <f t="shared" ca="1" si="24"/>
        <v>0</v>
      </c>
      <c r="AO94" s="474">
        <f t="shared" ca="1" si="24"/>
        <v>0</v>
      </c>
      <c r="AP94" s="474">
        <f t="shared" ca="1" si="24"/>
        <v>0</v>
      </c>
      <c r="AQ94" s="474">
        <f t="shared" ca="1" si="24"/>
        <v>0</v>
      </c>
      <c r="AR94" s="474">
        <f t="shared" ca="1" si="24"/>
        <v>0</v>
      </c>
      <c r="AS94" s="474">
        <f t="shared" ca="1" si="24"/>
        <v>0</v>
      </c>
      <c r="AT94" s="474">
        <f t="shared" ca="1" si="24"/>
        <v>0</v>
      </c>
      <c r="AU94" s="474">
        <f t="shared" ca="1" si="24"/>
        <v>0</v>
      </c>
      <c r="AV94" s="474">
        <f t="shared" ca="1" si="24"/>
        <v>0</v>
      </c>
      <c r="AW94" s="474">
        <f t="shared" ca="1" si="24"/>
        <v>0</v>
      </c>
      <c r="AX94" s="474">
        <f t="shared" ca="1" si="24"/>
        <v>0</v>
      </c>
      <c r="AY94" s="474">
        <f t="shared" ca="1" si="24"/>
        <v>0</v>
      </c>
      <c r="AZ94" s="474">
        <f t="shared" ca="1" si="24"/>
        <v>0</v>
      </c>
      <c r="BA94" s="474">
        <f t="shared" ca="1" si="24"/>
        <v>0</v>
      </c>
      <c r="BB94" s="474">
        <f t="shared" ca="1" si="24"/>
        <v>0</v>
      </c>
      <c r="BC94" s="474">
        <f t="shared" ca="1" si="24"/>
        <v>0</v>
      </c>
      <c r="BD94" s="474">
        <f t="shared" ca="1" si="24"/>
        <v>0</v>
      </c>
      <c r="BE94" s="474">
        <f t="shared" ca="1" si="24"/>
        <v>0</v>
      </c>
      <c r="BF94" s="474">
        <f t="shared" ca="1" si="24"/>
        <v>0</v>
      </c>
      <c r="BG94" s="474">
        <f t="shared" ca="1" si="24"/>
        <v>0</v>
      </c>
      <c r="BH94" s="474">
        <f t="shared" ca="1" si="24"/>
        <v>0</v>
      </c>
      <c r="BI94" s="474">
        <f t="shared" ca="1" si="24"/>
        <v>0</v>
      </c>
      <c r="BJ94" s="474">
        <f t="shared" ca="1" si="24"/>
        <v>0</v>
      </c>
      <c r="BK94" s="474">
        <f t="shared" ca="1" si="24"/>
        <v>0</v>
      </c>
      <c r="BL94" s="474">
        <f t="shared" ca="1" si="24"/>
        <v>0</v>
      </c>
      <c r="BM94" s="474">
        <f t="shared" ca="1" si="24"/>
        <v>0</v>
      </c>
      <c r="BN94" s="474">
        <f t="shared" ca="1" si="24"/>
        <v>0</v>
      </c>
      <c r="BO94" s="474">
        <f t="shared" ca="1" si="24"/>
        <v>0</v>
      </c>
      <c r="BP94" s="474">
        <f t="shared" ca="1" si="24"/>
        <v>0</v>
      </c>
      <c r="BQ94" s="474">
        <f t="shared" ca="1" si="24"/>
        <v>0</v>
      </c>
      <c r="BR94" s="474">
        <f t="shared" ca="1" si="24"/>
        <v>0</v>
      </c>
    </row>
    <row r="95" spans="2:70" ht="24" customHeight="1" outlineLevel="1">
      <c r="B95" s="309" t="s">
        <v>355</v>
      </c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  <c r="BF95" s="475"/>
      <c r="BG95" s="475"/>
      <c r="BH95" s="475"/>
      <c r="BI95" s="475"/>
      <c r="BJ95" s="475"/>
      <c r="BK95" s="475"/>
      <c r="BL95" s="475"/>
      <c r="BM95" s="475"/>
      <c r="BN95" s="475"/>
      <c r="BO95" s="475"/>
      <c r="BP95" s="475"/>
      <c r="BQ95" s="475"/>
      <c r="BR95" s="475"/>
    </row>
    <row r="96" spans="2:70" ht="24" customHeight="1" outlineLevel="1">
      <c r="B96" s="313" t="str">
        <f>B83</f>
        <v>MVLP1</v>
      </c>
      <c r="C96" s="476">
        <f>('SUBSCRIBER BASE'!C25*'COMMISSION ASSUMPTIONS'!$G82)*'COMMISSION ASSUMPTIONS'!$D66</f>
        <v>0</v>
      </c>
      <c r="D96" s="476">
        <f>('SUBSCRIBER BASE'!D25*'COMMISSION ASSUMPTIONS'!$G82)*'COMMISSION ASSUMPTIONS'!$D66</f>
        <v>0</v>
      </c>
      <c r="E96" s="476">
        <f>('SUBSCRIBER BASE'!E25*'COMMISSION ASSUMPTIONS'!$G82)*'COMMISSION ASSUMPTIONS'!$D66</f>
        <v>0</v>
      </c>
      <c r="F96" s="476">
        <f>('SUBSCRIBER BASE'!F25*'COMMISSION ASSUMPTIONS'!$G82)*'COMMISSION ASSUMPTIONS'!$D66</f>
        <v>0</v>
      </c>
      <c r="G96" s="476">
        <f>('SUBSCRIBER BASE'!G25*'COMMISSION ASSUMPTIONS'!$G82)*'COMMISSION ASSUMPTIONS'!$D66</f>
        <v>0</v>
      </c>
      <c r="H96" s="476">
        <f>('SUBSCRIBER BASE'!H25*'COMMISSION ASSUMPTIONS'!$G82)*'COMMISSION ASSUMPTIONS'!$D66</f>
        <v>0</v>
      </c>
      <c r="I96" s="476">
        <f>('SUBSCRIBER BASE'!I25*'COMMISSION ASSUMPTIONS'!$G82)*'COMMISSION ASSUMPTIONS'!$D66</f>
        <v>0</v>
      </c>
      <c r="J96" s="476">
        <f>('SUBSCRIBER BASE'!J25*'COMMISSION ASSUMPTIONS'!$G82)*'COMMISSION ASSUMPTIONS'!$D66</f>
        <v>0</v>
      </c>
      <c r="K96" s="476">
        <f ca="1">('SUBSCRIBER BASE'!L25*'COMMISSION ASSUMPTIONS'!$G82)*'COMMISSION ASSUMPTIONS'!$D66</f>
        <v>0</v>
      </c>
      <c r="L96" s="476">
        <f ca="1">('SUBSCRIBER BASE'!M25*'COMMISSION ASSUMPTIONS'!$G82)*'COMMISSION ASSUMPTIONS'!$D66</f>
        <v>0</v>
      </c>
      <c r="M96" s="476">
        <f ca="1">('SUBSCRIBER BASE'!N25*'COMMISSION ASSUMPTIONS'!$G82)*'COMMISSION ASSUMPTIONS'!$D66</f>
        <v>0</v>
      </c>
      <c r="N96" s="476">
        <f ca="1">('SUBSCRIBER BASE'!O25*'COMMISSION ASSUMPTIONS'!$G82)*'COMMISSION ASSUMPTIONS'!$D66</f>
        <v>0</v>
      </c>
      <c r="O96" s="476">
        <f ca="1">('SUBSCRIBER BASE'!P25*'COMMISSION ASSUMPTIONS'!$G82)*'COMMISSION ASSUMPTIONS'!$D66</f>
        <v>0</v>
      </c>
      <c r="P96" s="476">
        <f ca="1">('SUBSCRIBER BASE'!Q25*'COMMISSION ASSUMPTIONS'!$G82)*'COMMISSION ASSUMPTIONS'!$D66</f>
        <v>0</v>
      </c>
      <c r="Q96" s="476">
        <f ca="1">('SUBSCRIBER BASE'!R25*'COMMISSION ASSUMPTIONS'!$G82)*'COMMISSION ASSUMPTIONS'!$D66</f>
        <v>0</v>
      </c>
      <c r="R96" s="476">
        <f ca="1">('SUBSCRIBER BASE'!S25*'COMMISSION ASSUMPTIONS'!$G82)*'COMMISSION ASSUMPTIONS'!$D66</f>
        <v>0</v>
      </c>
      <c r="S96" s="476">
        <f ca="1">('SUBSCRIBER BASE'!T25*'COMMISSION ASSUMPTIONS'!$G82)*'COMMISSION ASSUMPTIONS'!$D66</f>
        <v>0</v>
      </c>
      <c r="T96" s="476">
        <f ca="1">('SUBSCRIBER BASE'!U25*'COMMISSION ASSUMPTIONS'!$G82)*'COMMISSION ASSUMPTIONS'!$D66</f>
        <v>0</v>
      </c>
      <c r="U96" s="476">
        <f ca="1">('SUBSCRIBER BASE'!V25*'COMMISSION ASSUMPTIONS'!$G82)*'COMMISSION ASSUMPTIONS'!$D66</f>
        <v>0</v>
      </c>
      <c r="V96" s="476">
        <f ca="1">('SUBSCRIBER BASE'!W25*'COMMISSION ASSUMPTIONS'!$G82)*'COMMISSION ASSUMPTIONS'!$D66</f>
        <v>0</v>
      </c>
      <c r="W96" s="476">
        <f ca="1">('SUBSCRIBER BASE'!X25*'COMMISSION ASSUMPTIONS'!$G82)*'COMMISSION ASSUMPTIONS'!$D66</f>
        <v>0</v>
      </c>
      <c r="X96" s="476">
        <f ca="1">('SUBSCRIBER BASE'!Y25*'COMMISSION ASSUMPTIONS'!$G82)*'COMMISSION ASSUMPTIONS'!$D66</f>
        <v>0</v>
      </c>
      <c r="Y96" s="476">
        <f ca="1">('SUBSCRIBER BASE'!Z25*'COMMISSION ASSUMPTIONS'!$G82)*'COMMISSION ASSUMPTIONS'!$D66</f>
        <v>0</v>
      </c>
      <c r="Z96" s="476">
        <f ca="1">('SUBSCRIBER BASE'!AA25*'COMMISSION ASSUMPTIONS'!$G82)*'COMMISSION ASSUMPTIONS'!$D66</f>
        <v>0</v>
      </c>
      <c r="AA96" s="476">
        <f ca="1">('SUBSCRIBER BASE'!AB25*'COMMISSION ASSUMPTIONS'!$G82)*'COMMISSION ASSUMPTIONS'!$D66</f>
        <v>0</v>
      </c>
      <c r="AB96" s="476">
        <f ca="1">('SUBSCRIBER BASE'!AC25*'COMMISSION ASSUMPTIONS'!$G82)*'COMMISSION ASSUMPTIONS'!$D66</f>
        <v>0</v>
      </c>
      <c r="AC96" s="476">
        <f ca="1">('SUBSCRIBER BASE'!AD25*'COMMISSION ASSUMPTIONS'!$G82)*'COMMISSION ASSUMPTIONS'!$D66</f>
        <v>0</v>
      </c>
      <c r="AD96" s="476">
        <f ca="1">('SUBSCRIBER BASE'!AE25*'COMMISSION ASSUMPTIONS'!$G82)*'COMMISSION ASSUMPTIONS'!$D66</f>
        <v>0</v>
      </c>
      <c r="AE96" s="476">
        <f ca="1">('SUBSCRIBER BASE'!AF25*'COMMISSION ASSUMPTIONS'!$G82)*'COMMISSION ASSUMPTIONS'!$D66</f>
        <v>0</v>
      </c>
      <c r="AF96" s="476">
        <f ca="1">('SUBSCRIBER BASE'!AG25*'COMMISSION ASSUMPTIONS'!$G82)*'COMMISSION ASSUMPTIONS'!$D66</f>
        <v>0</v>
      </c>
      <c r="AG96" s="476">
        <f ca="1">('SUBSCRIBER BASE'!AH25*'COMMISSION ASSUMPTIONS'!$G82)*'COMMISSION ASSUMPTIONS'!$D66</f>
        <v>0</v>
      </c>
      <c r="AH96" s="476">
        <f ca="1">('SUBSCRIBER BASE'!AI25*'COMMISSION ASSUMPTIONS'!$G82)*'COMMISSION ASSUMPTIONS'!$D66</f>
        <v>0</v>
      </c>
      <c r="AI96" s="476">
        <f ca="1">('SUBSCRIBER BASE'!AJ25*'COMMISSION ASSUMPTIONS'!$G82)*'COMMISSION ASSUMPTIONS'!$D66</f>
        <v>0</v>
      </c>
      <c r="AJ96" s="476">
        <f ca="1">('SUBSCRIBER BASE'!AK25*'COMMISSION ASSUMPTIONS'!$G82)*'COMMISSION ASSUMPTIONS'!$D66</f>
        <v>0</v>
      </c>
      <c r="AK96" s="476">
        <f ca="1">('SUBSCRIBER BASE'!AL25*'COMMISSION ASSUMPTIONS'!$G82)*'COMMISSION ASSUMPTIONS'!$D66</f>
        <v>0</v>
      </c>
      <c r="AL96" s="476">
        <f ca="1">('SUBSCRIBER BASE'!AM25*'COMMISSION ASSUMPTIONS'!$G82)*'COMMISSION ASSUMPTIONS'!$D66</f>
        <v>0</v>
      </c>
      <c r="AM96" s="476">
        <f ca="1">('SUBSCRIBER BASE'!AN25*'COMMISSION ASSUMPTIONS'!$G82)*'COMMISSION ASSUMPTIONS'!$D66</f>
        <v>0</v>
      </c>
      <c r="AN96" s="476">
        <f ca="1">('SUBSCRIBER BASE'!AO25*'COMMISSION ASSUMPTIONS'!$G82)*'COMMISSION ASSUMPTIONS'!$D66</f>
        <v>0</v>
      </c>
      <c r="AO96" s="476">
        <f ca="1">('SUBSCRIBER BASE'!AP25*'COMMISSION ASSUMPTIONS'!$G82)*'COMMISSION ASSUMPTIONS'!$D66</f>
        <v>0</v>
      </c>
      <c r="AP96" s="476">
        <f ca="1">('SUBSCRIBER BASE'!AQ25*'COMMISSION ASSUMPTIONS'!$G82)*'COMMISSION ASSUMPTIONS'!$D66</f>
        <v>0</v>
      </c>
      <c r="AQ96" s="476">
        <f ca="1">('SUBSCRIBER BASE'!AR25*'COMMISSION ASSUMPTIONS'!$G82)*'COMMISSION ASSUMPTIONS'!$D66</f>
        <v>0</v>
      </c>
      <c r="AR96" s="476">
        <f ca="1">('SUBSCRIBER BASE'!AS25*'COMMISSION ASSUMPTIONS'!$G82)*'COMMISSION ASSUMPTIONS'!$D66</f>
        <v>0</v>
      </c>
      <c r="AS96" s="476">
        <f ca="1">('SUBSCRIBER BASE'!AT25*'COMMISSION ASSUMPTIONS'!$G82)*'COMMISSION ASSUMPTIONS'!$D66</f>
        <v>0</v>
      </c>
      <c r="AT96" s="476">
        <f ca="1">('SUBSCRIBER BASE'!AU25*'COMMISSION ASSUMPTIONS'!$G82)*'COMMISSION ASSUMPTIONS'!$D66</f>
        <v>0</v>
      </c>
      <c r="AU96" s="476">
        <f ca="1">('SUBSCRIBER BASE'!AV25*'COMMISSION ASSUMPTIONS'!$G82)*'COMMISSION ASSUMPTIONS'!$D66</f>
        <v>0</v>
      </c>
      <c r="AV96" s="476">
        <f ca="1">('SUBSCRIBER BASE'!AW25*'COMMISSION ASSUMPTIONS'!$G82)*'COMMISSION ASSUMPTIONS'!$D66</f>
        <v>0</v>
      </c>
      <c r="AW96" s="476">
        <f ca="1">('SUBSCRIBER BASE'!AX25*'COMMISSION ASSUMPTIONS'!$G82)*'COMMISSION ASSUMPTIONS'!$D66</f>
        <v>0</v>
      </c>
      <c r="AX96" s="476">
        <f ca="1">('SUBSCRIBER BASE'!AY25*'COMMISSION ASSUMPTIONS'!$G82)*'COMMISSION ASSUMPTIONS'!$D66</f>
        <v>0</v>
      </c>
      <c r="AY96" s="476">
        <f ca="1">('SUBSCRIBER BASE'!AZ25*'COMMISSION ASSUMPTIONS'!$G82)*'COMMISSION ASSUMPTIONS'!$D66</f>
        <v>0</v>
      </c>
      <c r="AZ96" s="476">
        <f ca="1">('SUBSCRIBER BASE'!BA25*'COMMISSION ASSUMPTIONS'!$G82)*'COMMISSION ASSUMPTIONS'!$D66</f>
        <v>0</v>
      </c>
      <c r="BA96" s="476">
        <f ca="1">('SUBSCRIBER BASE'!BB25*'COMMISSION ASSUMPTIONS'!$G82)*'COMMISSION ASSUMPTIONS'!$D66</f>
        <v>0</v>
      </c>
      <c r="BB96" s="476">
        <f ca="1">('SUBSCRIBER BASE'!BC25*'COMMISSION ASSUMPTIONS'!$G82)*'COMMISSION ASSUMPTIONS'!$D66</f>
        <v>0</v>
      </c>
      <c r="BC96" s="476">
        <f ca="1">('SUBSCRIBER BASE'!BD25*'COMMISSION ASSUMPTIONS'!$G82)*'COMMISSION ASSUMPTIONS'!$D66</f>
        <v>0</v>
      </c>
      <c r="BD96" s="476">
        <f ca="1">('SUBSCRIBER BASE'!BE25*'COMMISSION ASSUMPTIONS'!$G82)*'COMMISSION ASSUMPTIONS'!$D66</f>
        <v>0</v>
      </c>
      <c r="BE96" s="476">
        <f ca="1">('SUBSCRIBER BASE'!BF25*'COMMISSION ASSUMPTIONS'!$G82)*'COMMISSION ASSUMPTIONS'!$D66</f>
        <v>0</v>
      </c>
      <c r="BF96" s="476">
        <f ca="1">('SUBSCRIBER BASE'!BG25*'COMMISSION ASSUMPTIONS'!$G82)*'COMMISSION ASSUMPTIONS'!$D66</f>
        <v>0</v>
      </c>
      <c r="BG96" s="476">
        <f ca="1">('SUBSCRIBER BASE'!BH25*'COMMISSION ASSUMPTIONS'!$G82)*'COMMISSION ASSUMPTIONS'!$D66</f>
        <v>0</v>
      </c>
      <c r="BH96" s="476">
        <f ca="1">('SUBSCRIBER BASE'!BI25*'COMMISSION ASSUMPTIONS'!$G82)*'COMMISSION ASSUMPTIONS'!$D66</f>
        <v>0</v>
      </c>
      <c r="BI96" s="476">
        <f ca="1">('SUBSCRIBER BASE'!BJ25*'COMMISSION ASSUMPTIONS'!$G82)*'COMMISSION ASSUMPTIONS'!$D66</f>
        <v>0</v>
      </c>
      <c r="BJ96" s="476">
        <f ca="1">('SUBSCRIBER BASE'!BK25*'COMMISSION ASSUMPTIONS'!$G82)*'COMMISSION ASSUMPTIONS'!$D66</f>
        <v>0</v>
      </c>
      <c r="BK96" s="476">
        <f ca="1">('SUBSCRIBER BASE'!BL25*'COMMISSION ASSUMPTIONS'!$G82)*'COMMISSION ASSUMPTIONS'!$D66</f>
        <v>0</v>
      </c>
      <c r="BL96" s="476">
        <f ca="1">('SUBSCRIBER BASE'!BM25*'COMMISSION ASSUMPTIONS'!$G82)*'COMMISSION ASSUMPTIONS'!$D66</f>
        <v>0</v>
      </c>
      <c r="BM96" s="476">
        <f ca="1">('SUBSCRIBER BASE'!BN25*'COMMISSION ASSUMPTIONS'!$G82)*'COMMISSION ASSUMPTIONS'!$D66</f>
        <v>0</v>
      </c>
      <c r="BN96" s="476">
        <f ca="1">('SUBSCRIBER BASE'!BO25*'COMMISSION ASSUMPTIONS'!$G82)*'COMMISSION ASSUMPTIONS'!$D66</f>
        <v>0</v>
      </c>
      <c r="BO96" s="476">
        <f ca="1">('SUBSCRIBER BASE'!BP25*'COMMISSION ASSUMPTIONS'!$G82)*'COMMISSION ASSUMPTIONS'!$D66</f>
        <v>0</v>
      </c>
      <c r="BP96" s="476">
        <f ca="1">('SUBSCRIBER BASE'!BQ25*'COMMISSION ASSUMPTIONS'!$G82)*'COMMISSION ASSUMPTIONS'!$D66</f>
        <v>0</v>
      </c>
      <c r="BQ96" s="476">
        <f ca="1">('SUBSCRIBER BASE'!BR25*'COMMISSION ASSUMPTIONS'!$G82)*'COMMISSION ASSUMPTIONS'!$D66</f>
        <v>0</v>
      </c>
      <c r="BR96" s="476">
        <f ca="1">('SUBSCRIBER BASE'!BS25*'COMMISSION ASSUMPTIONS'!$G82)*'COMMISSION ASSUMPTIONS'!$D66</f>
        <v>0</v>
      </c>
    </row>
    <row r="97" spans="2:70" ht="24" customHeight="1" outlineLevel="1">
      <c r="B97" s="313" t="str">
        <f>B84</f>
        <v>MVLP2</v>
      </c>
      <c r="C97" s="476">
        <f>('SUBSCRIBER BASE'!C26*'COMMISSION ASSUMPTIONS'!$G83)*'COMMISSION ASSUMPTIONS'!$D67</f>
        <v>0</v>
      </c>
      <c r="D97" s="476">
        <f>('SUBSCRIBER BASE'!D26*'COMMISSION ASSUMPTIONS'!$G83)*'COMMISSION ASSUMPTIONS'!$D67</f>
        <v>0</v>
      </c>
      <c r="E97" s="476">
        <f>('SUBSCRIBER BASE'!E26*'COMMISSION ASSUMPTIONS'!$G83)*'COMMISSION ASSUMPTIONS'!$D67</f>
        <v>0</v>
      </c>
      <c r="F97" s="476">
        <f>('SUBSCRIBER BASE'!F26*'COMMISSION ASSUMPTIONS'!$G83)*'COMMISSION ASSUMPTIONS'!$D67</f>
        <v>0</v>
      </c>
      <c r="G97" s="476">
        <f>('SUBSCRIBER BASE'!G26*'COMMISSION ASSUMPTIONS'!$G83)*'COMMISSION ASSUMPTIONS'!$D67</f>
        <v>0</v>
      </c>
      <c r="H97" s="476">
        <f>('SUBSCRIBER BASE'!H26*'COMMISSION ASSUMPTIONS'!$G83)*'COMMISSION ASSUMPTIONS'!$D67</f>
        <v>0</v>
      </c>
      <c r="I97" s="476">
        <f>('SUBSCRIBER BASE'!I26*'COMMISSION ASSUMPTIONS'!$G83)*'COMMISSION ASSUMPTIONS'!$D67</f>
        <v>0</v>
      </c>
      <c r="J97" s="476">
        <f>('SUBSCRIBER BASE'!J26*'COMMISSION ASSUMPTIONS'!$G83)*'COMMISSION ASSUMPTIONS'!$D67</f>
        <v>0</v>
      </c>
      <c r="K97" s="476">
        <f ca="1">('SUBSCRIBER BASE'!L26*'COMMISSION ASSUMPTIONS'!$G83)*'COMMISSION ASSUMPTIONS'!$D67</f>
        <v>0</v>
      </c>
      <c r="L97" s="476">
        <f ca="1">('SUBSCRIBER BASE'!M26*'COMMISSION ASSUMPTIONS'!$G83)*'COMMISSION ASSUMPTIONS'!$D67</f>
        <v>0</v>
      </c>
      <c r="M97" s="476">
        <f ca="1">('SUBSCRIBER BASE'!N26*'COMMISSION ASSUMPTIONS'!$G83)*'COMMISSION ASSUMPTIONS'!$D67</f>
        <v>0</v>
      </c>
      <c r="N97" s="476">
        <f ca="1">('SUBSCRIBER BASE'!O26*'COMMISSION ASSUMPTIONS'!$G83)*'COMMISSION ASSUMPTIONS'!$D67</f>
        <v>0</v>
      </c>
      <c r="O97" s="476">
        <f ca="1">('SUBSCRIBER BASE'!P26*'COMMISSION ASSUMPTIONS'!$G83)*'COMMISSION ASSUMPTIONS'!$D67</f>
        <v>0</v>
      </c>
      <c r="P97" s="476">
        <f ca="1">('SUBSCRIBER BASE'!Q26*'COMMISSION ASSUMPTIONS'!$G83)*'COMMISSION ASSUMPTIONS'!$D67</f>
        <v>0</v>
      </c>
      <c r="Q97" s="476">
        <f ca="1">('SUBSCRIBER BASE'!R26*'COMMISSION ASSUMPTIONS'!$G83)*'COMMISSION ASSUMPTIONS'!$D67</f>
        <v>0</v>
      </c>
      <c r="R97" s="476">
        <f ca="1">('SUBSCRIBER BASE'!S26*'COMMISSION ASSUMPTIONS'!$G83)*'COMMISSION ASSUMPTIONS'!$D67</f>
        <v>0</v>
      </c>
      <c r="S97" s="476">
        <f ca="1">('SUBSCRIBER BASE'!T26*'COMMISSION ASSUMPTIONS'!$G83)*'COMMISSION ASSUMPTIONS'!$D67</f>
        <v>0</v>
      </c>
      <c r="T97" s="476">
        <f ca="1">('SUBSCRIBER BASE'!U26*'COMMISSION ASSUMPTIONS'!$G83)*'COMMISSION ASSUMPTIONS'!$D67</f>
        <v>0</v>
      </c>
      <c r="U97" s="476">
        <f ca="1">('SUBSCRIBER BASE'!V26*'COMMISSION ASSUMPTIONS'!$G83)*'COMMISSION ASSUMPTIONS'!$D67</f>
        <v>0</v>
      </c>
      <c r="V97" s="476">
        <f ca="1">('SUBSCRIBER BASE'!W26*'COMMISSION ASSUMPTIONS'!$G83)*'COMMISSION ASSUMPTIONS'!$D67</f>
        <v>0</v>
      </c>
      <c r="W97" s="476">
        <f ca="1">('SUBSCRIBER BASE'!X26*'COMMISSION ASSUMPTIONS'!$G83)*'COMMISSION ASSUMPTIONS'!$D67</f>
        <v>0</v>
      </c>
      <c r="X97" s="476">
        <f ca="1">('SUBSCRIBER BASE'!Y26*'COMMISSION ASSUMPTIONS'!$G83)*'COMMISSION ASSUMPTIONS'!$D67</f>
        <v>0</v>
      </c>
      <c r="Y97" s="476">
        <f ca="1">('SUBSCRIBER BASE'!Z26*'COMMISSION ASSUMPTIONS'!$G83)*'COMMISSION ASSUMPTIONS'!$D67</f>
        <v>0</v>
      </c>
      <c r="Z97" s="476">
        <f ca="1">('SUBSCRIBER BASE'!AA26*'COMMISSION ASSUMPTIONS'!$G83)*'COMMISSION ASSUMPTIONS'!$D67</f>
        <v>0</v>
      </c>
      <c r="AA97" s="476">
        <f ca="1">('SUBSCRIBER BASE'!AB26*'COMMISSION ASSUMPTIONS'!$G83)*'COMMISSION ASSUMPTIONS'!$D67</f>
        <v>0</v>
      </c>
      <c r="AB97" s="476">
        <f ca="1">('SUBSCRIBER BASE'!AC26*'COMMISSION ASSUMPTIONS'!$G83)*'COMMISSION ASSUMPTIONS'!$D67</f>
        <v>0</v>
      </c>
      <c r="AC97" s="476">
        <f ca="1">('SUBSCRIBER BASE'!AD26*'COMMISSION ASSUMPTIONS'!$G83)*'COMMISSION ASSUMPTIONS'!$D67</f>
        <v>0</v>
      </c>
      <c r="AD97" s="476">
        <f ca="1">('SUBSCRIBER BASE'!AE26*'COMMISSION ASSUMPTIONS'!$G83)*'COMMISSION ASSUMPTIONS'!$D67</f>
        <v>0</v>
      </c>
      <c r="AE97" s="476">
        <f ca="1">('SUBSCRIBER BASE'!AF26*'COMMISSION ASSUMPTIONS'!$G83)*'COMMISSION ASSUMPTIONS'!$D67</f>
        <v>0</v>
      </c>
      <c r="AF97" s="476">
        <f ca="1">('SUBSCRIBER BASE'!AG26*'COMMISSION ASSUMPTIONS'!$G83)*'COMMISSION ASSUMPTIONS'!$D67</f>
        <v>0</v>
      </c>
      <c r="AG97" s="476">
        <f ca="1">('SUBSCRIBER BASE'!AH26*'COMMISSION ASSUMPTIONS'!$G83)*'COMMISSION ASSUMPTIONS'!$D67</f>
        <v>0</v>
      </c>
      <c r="AH97" s="476">
        <f ca="1">('SUBSCRIBER BASE'!AI26*'COMMISSION ASSUMPTIONS'!$G83)*'COMMISSION ASSUMPTIONS'!$D67</f>
        <v>0</v>
      </c>
      <c r="AI97" s="476">
        <f ca="1">('SUBSCRIBER BASE'!AJ26*'COMMISSION ASSUMPTIONS'!$G83)*'COMMISSION ASSUMPTIONS'!$D67</f>
        <v>0</v>
      </c>
      <c r="AJ97" s="476">
        <f ca="1">('SUBSCRIBER BASE'!AK26*'COMMISSION ASSUMPTIONS'!$G83)*'COMMISSION ASSUMPTIONS'!$D67</f>
        <v>0</v>
      </c>
      <c r="AK97" s="476">
        <f ca="1">('SUBSCRIBER BASE'!AL26*'COMMISSION ASSUMPTIONS'!$G83)*'COMMISSION ASSUMPTIONS'!$D67</f>
        <v>0</v>
      </c>
      <c r="AL97" s="476">
        <f ca="1">('SUBSCRIBER BASE'!AM26*'COMMISSION ASSUMPTIONS'!$G83)*'COMMISSION ASSUMPTIONS'!$D67</f>
        <v>0</v>
      </c>
      <c r="AM97" s="476">
        <f ca="1">('SUBSCRIBER BASE'!AN26*'COMMISSION ASSUMPTIONS'!$G83)*'COMMISSION ASSUMPTIONS'!$D67</f>
        <v>0</v>
      </c>
      <c r="AN97" s="476">
        <f ca="1">('SUBSCRIBER BASE'!AO26*'COMMISSION ASSUMPTIONS'!$G83)*'COMMISSION ASSUMPTIONS'!$D67</f>
        <v>0</v>
      </c>
      <c r="AO97" s="476">
        <f ca="1">('SUBSCRIBER BASE'!AP26*'COMMISSION ASSUMPTIONS'!$G83)*'COMMISSION ASSUMPTIONS'!$D67</f>
        <v>0</v>
      </c>
      <c r="AP97" s="476">
        <f ca="1">('SUBSCRIBER BASE'!AQ26*'COMMISSION ASSUMPTIONS'!$G83)*'COMMISSION ASSUMPTIONS'!$D67</f>
        <v>0</v>
      </c>
      <c r="AQ97" s="476">
        <f ca="1">('SUBSCRIBER BASE'!AR26*'COMMISSION ASSUMPTIONS'!$G83)*'COMMISSION ASSUMPTIONS'!$D67</f>
        <v>0</v>
      </c>
      <c r="AR97" s="476">
        <f ca="1">('SUBSCRIBER BASE'!AS26*'COMMISSION ASSUMPTIONS'!$G83)*'COMMISSION ASSUMPTIONS'!$D67</f>
        <v>0</v>
      </c>
      <c r="AS97" s="476">
        <f ca="1">('SUBSCRIBER BASE'!AT26*'COMMISSION ASSUMPTIONS'!$G83)*'COMMISSION ASSUMPTIONS'!$D67</f>
        <v>0</v>
      </c>
      <c r="AT97" s="476">
        <f ca="1">('SUBSCRIBER BASE'!AU26*'COMMISSION ASSUMPTIONS'!$G83)*'COMMISSION ASSUMPTIONS'!$D67</f>
        <v>0</v>
      </c>
      <c r="AU97" s="476">
        <f ca="1">('SUBSCRIBER BASE'!AV26*'COMMISSION ASSUMPTIONS'!$G83)*'COMMISSION ASSUMPTIONS'!$D67</f>
        <v>0</v>
      </c>
      <c r="AV97" s="476">
        <f ca="1">('SUBSCRIBER BASE'!AW26*'COMMISSION ASSUMPTIONS'!$G83)*'COMMISSION ASSUMPTIONS'!$D67</f>
        <v>0</v>
      </c>
      <c r="AW97" s="476">
        <f ca="1">('SUBSCRIBER BASE'!AX26*'COMMISSION ASSUMPTIONS'!$G83)*'COMMISSION ASSUMPTIONS'!$D67</f>
        <v>0</v>
      </c>
      <c r="AX97" s="476">
        <f ca="1">('SUBSCRIBER BASE'!AY26*'COMMISSION ASSUMPTIONS'!$G83)*'COMMISSION ASSUMPTIONS'!$D67</f>
        <v>0</v>
      </c>
      <c r="AY97" s="476">
        <f ca="1">('SUBSCRIBER BASE'!AZ26*'COMMISSION ASSUMPTIONS'!$G83)*'COMMISSION ASSUMPTIONS'!$D67</f>
        <v>0</v>
      </c>
      <c r="AZ97" s="476">
        <f ca="1">('SUBSCRIBER BASE'!BA26*'COMMISSION ASSUMPTIONS'!$G83)*'COMMISSION ASSUMPTIONS'!$D67</f>
        <v>0</v>
      </c>
      <c r="BA97" s="476">
        <f ca="1">('SUBSCRIBER BASE'!BB26*'COMMISSION ASSUMPTIONS'!$G83)*'COMMISSION ASSUMPTIONS'!$D67</f>
        <v>0</v>
      </c>
      <c r="BB97" s="476">
        <f ca="1">('SUBSCRIBER BASE'!BC26*'COMMISSION ASSUMPTIONS'!$G83)*'COMMISSION ASSUMPTIONS'!$D67</f>
        <v>0</v>
      </c>
      <c r="BC97" s="476">
        <f ca="1">('SUBSCRIBER BASE'!BD26*'COMMISSION ASSUMPTIONS'!$G83)*'COMMISSION ASSUMPTIONS'!$D67</f>
        <v>0</v>
      </c>
      <c r="BD97" s="476">
        <f ca="1">('SUBSCRIBER BASE'!BE26*'COMMISSION ASSUMPTIONS'!$G83)*'COMMISSION ASSUMPTIONS'!$D67</f>
        <v>0</v>
      </c>
      <c r="BE97" s="476">
        <f ca="1">('SUBSCRIBER BASE'!BF26*'COMMISSION ASSUMPTIONS'!$G83)*'COMMISSION ASSUMPTIONS'!$D67</f>
        <v>0</v>
      </c>
      <c r="BF97" s="476">
        <f ca="1">('SUBSCRIBER BASE'!BG26*'COMMISSION ASSUMPTIONS'!$G83)*'COMMISSION ASSUMPTIONS'!$D67</f>
        <v>0</v>
      </c>
      <c r="BG97" s="476">
        <f ca="1">('SUBSCRIBER BASE'!BH26*'COMMISSION ASSUMPTIONS'!$G83)*'COMMISSION ASSUMPTIONS'!$D67</f>
        <v>0</v>
      </c>
      <c r="BH97" s="476">
        <f ca="1">('SUBSCRIBER BASE'!BI26*'COMMISSION ASSUMPTIONS'!$G83)*'COMMISSION ASSUMPTIONS'!$D67</f>
        <v>0</v>
      </c>
      <c r="BI97" s="476">
        <f ca="1">('SUBSCRIBER BASE'!BJ26*'COMMISSION ASSUMPTIONS'!$G83)*'COMMISSION ASSUMPTIONS'!$D67</f>
        <v>0</v>
      </c>
      <c r="BJ97" s="476">
        <f ca="1">('SUBSCRIBER BASE'!BK26*'COMMISSION ASSUMPTIONS'!$G83)*'COMMISSION ASSUMPTIONS'!$D67</f>
        <v>0</v>
      </c>
      <c r="BK97" s="476">
        <f ca="1">('SUBSCRIBER BASE'!BL26*'COMMISSION ASSUMPTIONS'!$G83)*'COMMISSION ASSUMPTIONS'!$D67</f>
        <v>0</v>
      </c>
      <c r="BL97" s="476">
        <f ca="1">('SUBSCRIBER BASE'!BM26*'COMMISSION ASSUMPTIONS'!$G83)*'COMMISSION ASSUMPTIONS'!$D67</f>
        <v>0</v>
      </c>
      <c r="BM97" s="476">
        <f ca="1">('SUBSCRIBER BASE'!BN26*'COMMISSION ASSUMPTIONS'!$G83)*'COMMISSION ASSUMPTIONS'!$D67</f>
        <v>0</v>
      </c>
      <c r="BN97" s="476">
        <f ca="1">('SUBSCRIBER BASE'!BO26*'COMMISSION ASSUMPTIONS'!$G83)*'COMMISSION ASSUMPTIONS'!$D67</f>
        <v>0</v>
      </c>
      <c r="BO97" s="476">
        <f ca="1">('SUBSCRIBER BASE'!BP26*'COMMISSION ASSUMPTIONS'!$G83)*'COMMISSION ASSUMPTIONS'!$D67</f>
        <v>0</v>
      </c>
      <c r="BP97" s="476">
        <f ca="1">('SUBSCRIBER BASE'!BQ26*'COMMISSION ASSUMPTIONS'!$G83)*'COMMISSION ASSUMPTIONS'!$D67</f>
        <v>0</v>
      </c>
      <c r="BQ97" s="476">
        <f ca="1">('SUBSCRIBER BASE'!BR26*'COMMISSION ASSUMPTIONS'!$G83)*'COMMISSION ASSUMPTIONS'!$D67</f>
        <v>0</v>
      </c>
      <c r="BR97" s="476">
        <f ca="1">('SUBSCRIBER BASE'!BS26*'COMMISSION ASSUMPTIONS'!$G83)*'COMMISSION ASSUMPTIONS'!$D67</f>
        <v>0</v>
      </c>
    </row>
    <row r="98" spans="2:70" ht="24" customHeight="1" outlineLevel="1">
      <c r="B98" s="313" t="str">
        <f>B85</f>
        <v>MVLP3</v>
      </c>
      <c r="C98" s="476">
        <f>('SUBSCRIBER BASE'!C27*'COMMISSION ASSUMPTIONS'!$G84)*'COMMISSION ASSUMPTIONS'!$D68</f>
        <v>0</v>
      </c>
      <c r="D98" s="476">
        <f>('SUBSCRIBER BASE'!D27*'COMMISSION ASSUMPTIONS'!$G84)*'COMMISSION ASSUMPTIONS'!$D68</f>
        <v>0</v>
      </c>
      <c r="E98" s="476">
        <f>('SUBSCRIBER BASE'!E27*'COMMISSION ASSUMPTIONS'!$G84)*'COMMISSION ASSUMPTIONS'!$D68</f>
        <v>0</v>
      </c>
      <c r="F98" s="476">
        <f>('SUBSCRIBER BASE'!F27*'COMMISSION ASSUMPTIONS'!$G84)*'COMMISSION ASSUMPTIONS'!$D68</f>
        <v>0</v>
      </c>
      <c r="G98" s="476">
        <f>('SUBSCRIBER BASE'!G27*'COMMISSION ASSUMPTIONS'!$G84)*'COMMISSION ASSUMPTIONS'!$D68</f>
        <v>0</v>
      </c>
      <c r="H98" s="476">
        <f>('SUBSCRIBER BASE'!H27*'COMMISSION ASSUMPTIONS'!$G84)*'COMMISSION ASSUMPTIONS'!$D68</f>
        <v>0</v>
      </c>
      <c r="I98" s="476">
        <f>('SUBSCRIBER BASE'!I27*'COMMISSION ASSUMPTIONS'!$G84)*'COMMISSION ASSUMPTIONS'!$D68</f>
        <v>0</v>
      </c>
      <c r="J98" s="476">
        <f>('SUBSCRIBER BASE'!J27*'COMMISSION ASSUMPTIONS'!$G84)*'COMMISSION ASSUMPTIONS'!$D68</f>
        <v>0</v>
      </c>
      <c r="K98" s="476">
        <f ca="1">('SUBSCRIBER BASE'!L27*'COMMISSION ASSUMPTIONS'!$G84)*'COMMISSION ASSUMPTIONS'!$D68</f>
        <v>0</v>
      </c>
      <c r="L98" s="476">
        <f ca="1">('SUBSCRIBER BASE'!M27*'COMMISSION ASSUMPTIONS'!$G84)*'COMMISSION ASSUMPTIONS'!$D68</f>
        <v>0</v>
      </c>
      <c r="M98" s="476">
        <f ca="1">('SUBSCRIBER BASE'!N27*'COMMISSION ASSUMPTIONS'!$G84)*'COMMISSION ASSUMPTIONS'!$D68</f>
        <v>0</v>
      </c>
      <c r="N98" s="476">
        <f ca="1">('SUBSCRIBER BASE'!O27*'COMMISSION ASSUMPTIONS'!$G84)*'COMMISSION ASSUMPTIONS'!$D68</f>
        <v>0</v>
      </c>
      <c r="O98" s="476">
        <f ca="1">('SUBSCRIBER BASE'!P27*'COMMISSION ASSUMPTIONS'!$G84)*'COMMISSION ASSUMPTIONS'!$D68</f>
        <v>0</v>
      </c>
      <c r="P98" s="476">
        <f ca="1">('SUBSCRIBER BASE'!Q27*'COMMISSION ASSUMPTIONS'!$G84)*'COMMISSION ASSUMPTIONS'!$D68</f>
        <v>0</v>
      </c>
      <c r="Q98" s="476">
        <f ca="1">('SUBSCRIBER BASE'!R27*'COMMISSION ASSUMPTIONS'!$G84)*'COMMISSION ASSUMPTIONS'!$D68</f>
        <v>0</v>
      </c>
      <c r="R98" s="476">
        <f ca="1">('SUBSCRIBER BASE'!S27*'COMMISSION ASSUMPTIONS'!$G84)*'COMMISSION ASSUMPTIONS'!$D68</f>
        <v>0</v>
      </c>
      <c r="S98" s="476">
        <f ca="1">('SUBSCRIBER BASE'!T27*'COMMISSION ASSUMPTIONS'!$G84)*'COMMISSION ASSUMPTIONS'!$D68</f>
        <v>0</v>
      </c>
      <c r="T98" s="476">
        <f ca="1">('SUBSCRIBER BASE'!U27*'COMMISSION ASSUMPTIONS'!$G84)*'COMMISSION ASSUMPTIONS'!$D68</f>
        <v>0</v>
      </c>
      <c r="U98" s="476">
        <f ca="1">('SUBSCRIBER BASE'!V27*'COMMISSION ASSUMPTIONS'!$G84)*'COMMISSION ASSUMPTIONS'!$D68</f>
        <v>0</v>
      </c>
      <c r="V98" s="476">
        <f ca="1">('SUBSCRIBER BASE'!W27*'COMMISSION ASSUMPTIONS'!$G84)*'COMMISSION ASSUMPTIONS'!$D68</f>
        <v>0</v>
      </c>
      <c r="W98" s="476">
        <f ca="1">('SUBSCRIBER BASE'!X27*'COMMISSION ASSUMPTIONS'!$G84)*'COMMISSION ASSUMPTIONS'!$D68</f>
        <v>0</v>
      </c>
      <c r="X98" s="476">
        <f ca="1">('SUBSCRIBER BASE'!Y27*'COMMISSION ASSUMPTIONS'!$G84)*'COMMISSION ASSUMPTIONS'!$D68</f>
        <v>0</v>
      </c>
      <c r="Y98" s="476">
        <f ca="1">('SUBSCRIBER BASE'!Z27*'COMMISSION ASSUMPTIONS'!$G84)*'COMMISSION ASSUMPTIONS'!$D68</f>
        <v>0</v>
      </c>
      <c r="Z98" s="476">
        <f ca="1">('SUBSCRIBER BASE'!AA27*'COMMISSION ASSUMPTIONS'!$G84)*'COMMISSION ASSUMPTIONS'!$D68</f>
        <v>0</v>
      </c>
      <c r="AA98" s="476">
        <f ca="1">('SUBSCRIBER BASE'!AB27*'COMMISSION ASSUMPTIONS'!$G84)*'COMMISSION ASSUMPTIONS'!$D68</f>
        <v>0</v>
      </c>
      <c r="AB98" s="476">
        <f ca="1">('SUBSCRIBER BASE'!AC27*'COMMISSION ASSUMPTIONS'!$G84)*'COMMISSION ASSUMPTIONS'!$D68</f>
        <v>0</v>
      </c>
      <c r="AC98" s="476">
        <f ca="1">('SUBSCRIBER BASE'!AD27*'COMMISSION ASSUMPTIONS'!$G84)*'COMMISSION ASSUMPTIONS'!$D68</f>
        <v>0</v>
      </c>
      <c r="AD98" s="476">
        <f ca="1">('SUBSCRIBER BASE'!AE27*'COMMISSION ASSUMPTIONS'!$G84)*'COMMISSION ASSUMPTIONS'!$D68</f>
        <v>0</v>
      </c>
      <c r="AE98" s="476">
        <f ca="1">('SUBSCRIBER BASE'!AF27*'COMMISSION ASSUMPTIONS'!$G84)*'COMMISSION ASSUMPTIONS'!$D68</f>
        <v>0</v>
      </c>
      <c r="AF98" s="476">
        <f ca="1">('SUBSCRIBER BASE'!AG27*'COMMISSION ASSUMPTIONS'!$G84)*'COMMISSION ASSUMPTIONS'!$D68</f>
        <v>0</v>
      </c>
      <c r="AG98" s="476">
        <f ca="1">('SUBSCRIBER BASE'!AH27*'COMMISSION ASSUMPTIONS'!$G84)*'COMMISSION ASSUMPTIONS'!$D68</f>
        <v>0</v>
      </c>
      <c r="AH98" s="476">
        <f ca="1">('SUBSCRIBER BASE'!AI27*'COMMISSION ASSUMPTIONS'!$G84)*'COMMISSION ASSUMPTIONS'!$D68</f>
        <v>0</v>
      </c>
      <c r="AI98" s="476">
        <f ca="1">('SUBSCRIBER BASE'!AJ27*'COMMISSION ASSUMPTIONS'!$G84)*'COMMISSION ASSUMPTIONS'!$D68</f>
        <v>0</v>
      </c>
      <c r="AJ98" s="476">
        <f ca="1">('SUBSCRIBER BASE'!AK27*'COMMISSION ASSUMPTIONS'!$G84)*'COMMISSION ASSUMPTIONS'!$D68</f>
        <v>0</v>
      </c>
      <c r="AK98" s="476">
        <f ca="1">('SUBSCRIBER BASE'!AL27*'COMMISSION ASSUMPTIONS'!$G84)*'COMMISSION ASSUMPTIONS'!$D68</f>
        <v>0</v>
      </c>
      <c r="AL98" s="476">
        <f ca="1">('SUBSCRIBER BASE'!AM27*'COMMISSION ASSUMPTIONS'!$G84)*'COMMISSION ASSUMPTIONS'!$D68</f>
        <v>0</v>
      </c>
      <c r="AM98" s="476">
        <f ca="1">('SUBSCRIBER BASE'!AN27*'COMMISSION ASSUMPTIONS'!$G84)*'COMMISSION ASSUMPTIONS'!$D68</f>
        <v>0</v>
      </c>
      <c r="AN98" s="476">
        <f ca="1">('SUBSCRIBER BASE'!AO27*'COMMISSION ASSUMPTIONS'!$G84)*'COMMISSION ASSUMPTIONS'!$D68</f>
        <v>0</v>
      </c>
      <c r="AO98" s="476">
        <f ca="1">('SUBSCRIBER BASE'!AP27*'COMMISSION ASSUMPTIONS'!$G84)*'COMMISSION ASSUMPTIONS'!$D68</f>
        <v>0</v>
      </c>
      <c r="AP98" s="476">
        <f ca="1">('SUBSCRIBER BASE'!AQ27*'COMMISSION ASSUMPTIONS'!$G84)*'COMMISSION ASSUMPTIONS'!$D68</f>
        <v>0</v>
      </c>
      <c r="AQ98" s="476">
        <f ca="1">('SUBSCRIBER BASE'!AR27*'COMMISSION ASSUMPTIONS'!$G84)*'COMMISSION ASSUMPTIONS'!$D68</f>
        <v>0</v>
      </c>
      <c r="AR98" s="476">
        <f ca="1">('SUBSCRIBER BASE'!AS27*'COMMISSION ASSUMPTIONS'!$G84)*'COMMISSION ASSUMPTIONS'!$D68</f>
        <v>0</v>
      </c>
      <c r="AS98" s="476">
        <f ca="1">('SUBSCRIBER BASE'!AT27*'COMMISSION ASSUMPTIONS'!$G84)*'COMMISSION ASSUMPTIONS'!$D68</f>
        <v>0</v>
      </c>
      <c r="AT98" s="476">
        <f ca="1">('SUBSCRIBER BASE'!AU27*'COMMISSION ASSUMPTIONS'!$G84)*'COMMISSION ASSUMPTIONS'!$D68</f>
        <v>0</v>
      </c>
      <c r="AU98" s="476">
        <f ca="1">('SUBSCRIBER BASE'!AV27*'COMMISSION ASSUMPTIONS'!$G84)*'COMMISSION ASSUMPTIONS'!$D68</f>
        <v>0</v>
      </c>
      <c r="AV98" s="476">
        <f ca="1">('SUBSCRIBER BASE'!AW27*'COMMISSION ASSUMPTIONS'!$G84)*'COMMISSION ASSUMPTIONS'!$D68</f>
        <v>0</v>
      </c>
      <c r="AW98" s="476">
        <f ca="1">('SUBSCRIBER BASE'!AX27*'COMMISSION ASSUMPTIONS'!$G84)*'COMMISSION ASSUMPTIONS'!$D68</f>
        <v>0</v>
      </c>
      <c r="AX98" s="476">
        <f ca="1">('SUBSCRIBER BASE'!AY27*'COMMISSION ASSUMPTIONS'!$G84)*'COMMISSION ASSUMPTIONS'!$D68</f>
        <v>0</v>
      </c>
      <c r="AY98" s="476">
        <f ca="1">('SUBSCRIBER BASE'!AZ27*'COMMISSION ASSUMPTIONS'!$G84)*'COMMISSION ASSUMPTIONS'!$D68</f>
        <v>0</v>
      </c>
      <c r="AZ98" s="476">
        <f ca="1">('SUBSCRIBER BASE'!BA27*'COMMISSION ASSUMPTIONS'!$G84)*'COMMISSION ASSUMPTIONS'!$D68</f>
        <v>0</v>
      </c>
      <c r="BA98" s="476">
        <f ca="1">('SUBSCRIBER BASE'!BB27*'COMMISSION ASSUMPTIONS'!$G84)*'COMMISSION ASSUMPTIONS'!$D68</f>
        <v>0</v>
      </c>
      <c r="BB98" s="476">
        <f ca="1">('SUBSCRIBER BASE'!BC27*'COMMISSION ASSUMPTIONS'!$G84)*'COMMISSION ASSUMPTIONS'!$D68</f>
        <v>0</v>
      </c>
      <c r="BC98" s="476">
        <f ca="1">('SUBSCRIBER BASE'!BD27*'COMMISSION ASSUMPTIONS'!$G84)*'COMMISSION ASSUMPTIONS'!$D68</f>
        <v>0</v>
      </c>
      <c r="BD98" s="476">
        <f ca="1">('SUBSCRIBER BASE'!BE27*'COMMISSION ASSUMPTIONS'!$G84)*'COMMISSION ASSUMPTIONS'!$D68</f>
        <v>0</v>
      </c>
      <c r="BE98" s="476">
        <f ca="1">('SUBSCRIBER BASE'!BF27*'COMMISSION ASSUMPTIONS'!$G84)*'COMMISSION ASSUMPTIONS'!$D68</f>
        <v>0</v>
      </c>
      <c r="BF98" s="476">
        <f ca="1">('SUBSCRIBER BASE'!BG27*'COMMISSION ASSUMPTIONS'!$G84)*'COMMISSION ASSUMPTIONS'!$D68</f>
        <v>0</v>
      </c>
      <c r="BG98" s="476">
        <f ca="1">('SUBSCRIBER BASE'!BH27*'COMMISSION ASSUMPTIONS'!$G84)*'COMMISSION ASSUMPTIONS'!$D68</f>
        <v>0</v>
      </c>
      <c r="BH98" s="476">
        <f ca="1">('SUBSCRIBER BASE'!BI27*'COMMISSION ASSUMPTIONS'!$G84)*'COMMISSION ASSUMPTIONS'!$D68</f>
        <v>0</v>
      </c>
      <c r="BI98" s="476">
        <f ca="1">('SUBSCRIBER BASE'!BJ27*'COMMISSION ASSUMPTIONS'!$G84)*'COMMISSION ASSUMPTIONS'!$D68</f>
        <v>0</v>
      </c>
      <c r="BJ98" s="476">
        <f ca="1">('SUBSCRIBER BASE'!BK27*'COMMISSION ASSUMPTIONS'!$G84)*'COMMISSION ASSUMPTIONS'!$D68</f>
        <v>0</v>
      </c>
      <c r="BK98" s="476">
        <f ca="1">('SUBSCRIBER BASE'!BL27*'COMMISSION ASSUMPTIONS'!$G84)*'COMMISSION ASSUMPTIONS'!$D68</f>
        <v>0</v>
      </c>
      <c r="BL98" s="476">
        <f ca="1">('SUBSCRIBER BASE'!BM27*'COMMISSION ASSUMPTIONS'!$G84)*'COMMISSION ASSUMPTIONS'!$D68</f>
        <v>0</v>
      </c>
      <c r="BM98" s="476">
        <f ca="1">('SUBSCRIBER BASE'!BN27*'COMMISSION ASSUMPTIONS'!$G84)*'COMMISSION ASSUMPTIONS'!$D68</f>
        <v>0</v>
      </c>
      <c r="BN98" s="476">
        <f ca="1">('SUBSCRIBER BASE'!BO27*'COMMISSION ASSUMPTIONS'!$G84)*'COMMISSION ASSUMPTIONS'!$D68</f>
        <v>0</v>
      </c>
      <c r="BO98" s="476">
        <f ca="1">('SUBSCRIBER BASE'!BP27*'COMMISSION ASSUMPTIONS'!$G84)*'COMMISSION ASSUMPTIONS'!$D68</f>
        <v>0</v>
      </c>
      <c r="BP98" s="476">
        <f ca="1">('SUBSCRIBER BASE'!BQ27*'COMMISSION ASSUMPTIONS'!$G84)*'COMMISSION ASSUMPTIONS'!$D68</f>
        <v>0</v>
      </c>
      <c r="BQ98" s="476">
        <f ca="1">('SUBSCRIBER BASE'!BR27*'COMMISSION ASSUMPTIONS'!$G84)*'COMMISSION ASSUMPTIONS'!$D68</f>
        <v>0</v>
      </c>
      <c r="BR98" s="476">
        <f ca="1">('SUBSCRIBER BASE'!BS27*'COMMISSION ASSUMPTIONS'!$G84)*'COMMISSION ASSUMPTIONS'!$D68</f>
        <v>0</v>
      </c>
    </row>
    <row r="99" spans="2:70" ht="24" customHeight="1" outlineLevel="1">
      <c r="B99" s="313" t="str">
        <f>B86</f>
        <v>MVLP4</v>
      </c>
      <c r="C99" s="476">
        <f>('SUBSCRIBER BASE'!C28*'COMMISSION ASSUMPTIONS'!$G85)*'COMMISSION ASSUMPTIONS'!$D69</f>
        <v>0</v>
      </c>
      <c r="D99" s="476">
        <f>('SUBSCRIBER BASE'!D28*'COMMISSION ASSUMPTIONS'!$G85)*'COMMISSION ASSUMPTIONS'!$D69</f>
        <v>0</v>
      </c>
      <c r="E99" s="476">
        <f>('SUBSCRIBER BASE'!E28*'COMMISSION ASSUMPTIONS'!$G85)*'COMMISSION ASSUMPTIONS'!$D69</f>
        <v>0</v>
      </c>
      <c r="F99" s="476">
        <f>('SUBSCRIBER BASE'!F28*'COMMISSION ASSUMPTIONS'!$G85)*'COMMISSION ASSUMPTIONS'!$D69</f>
        <v>0</v>
      </c>
      <c r="G99" s="476">
        <f>('SUBSCRIBER BASE'!G28*'COMMISSION ASSUMPTIONS'!$G85)*'COMMISSION ASSUMPTIONS'!$D69</f>
        <v>0</v>
      </c>
      <c r="H99" s="476">
        <f>('SUBSCRIBER BASE'!H28*'COMMISSION ASSUMPTIONS'!$G85)*'COMMISSION ASSUMPTIONS'!$D69</f>
        <v>0</v>
      </c>
      <c r="I99" s="476">
        <f>('SUBSCRIBER BASE'!I28*'COMMISSION ASSUMPTIONS'!$G85)*'COMMISSION ASSUMPTIONS'!$D69</f>
        <v>0</v>
      </c>
      <c r="J99" s="476">
        <f>('SUBSCRIBER BASE'!J28*'COMMISSION ASSUMPTIONS'!$G85)*'COMMISSION ASSUMPTIONS'!$D69</f>
        <v>0</v>
      </c>
      <c r="K99" s="476">
        <f ca="1">('SUBSCRIBER BASE'!L28*'COMMISSION ASSUMPTIONS'!$G85)*'COMMISSION ASSUMPTIONS'!$D69</f>
        <v>0</v>
      </c>
      <c r="L99" s="476">
        <f ca="1">('SUBSCRIBER BASE'!M28*'COMMISSION ASSUMPTIONS'!$G85)*'COMMISSION ASSUMPTIONS'!$D69</f>
        <v>0</v>
      </c>
      <c r="M99" s="476">
        <f ca="1">('SUBSCRIBER BASE'!N28*'COMMISSION ASSUMPTIONS'!$G85)*'COMMISSION ASSUMPTIONS'!$D69</f>
        <v>0</v>
      </c>
      <c r="N99" s="476">
        <f ca="1">('SUBSCRIBER BASE'!O28*'COMMISSION ASSUMPTIONS'!$G85)*'COMMISSION ASSUMPTIONS'!$D69</f>
        <v>0</v>
      </c>
      <c r="O99" s="476">
        <f ca="1">('SUBSCRIBER BASE'!P28*'COMMISSION ASSUMPTIONS'!$G85)*'COMMISSION ASSUMPTIONS'!$D69</f>
        <v>0</v>
      </c>
      <c r="P99" s="476">
        <f ca="1">('SUBSCRIBER BASE'!Q28*'COMMISSION ASSUMPTIONS'!$G85)*'COMMISSION ASSUMPTIONS'!$D69</f>
        <v>0</v>
      </c>
      <c r="Q99" s="476">
        <f ca="1">('SUBSCRIBER BASE'!R28*'COMMISSION ASSUMPTIONS'!$G85)*'COMMISSION ASSUMPTIONS'!$D69</f>
        <v>0</v>
      </c>
      <c r="R99" s="476">
        <f ca="1">('SUBSCRIBER BASE'!S28*'COMMISSION ASSUMPTIONS'!$G85)*'COMMISSION ASSUMPTIONS'!$D69</f>
        <v>0</v>
      </c>
      <c r="S99" s="476">
        <f ca="1">('SUBSCRIBER BASE'!T28*'COMMISSION ASSUMPTIONS'!$G85)*'COMMISSION ASSUMPTIONS'!$D69</f>
        <v>0</v>
      </c>
      <c r="T99" s="476">
        <f ca="1">('SUBSCRIBER BASE'!U28*'COMMISSION ASSUMPTIONS'!$G85)*'COMMISSION ASSUMPTIONS'!$D69</f>
        <v>0</v>
      </c>
      <c r="U99" s="476">
        <f ca="1">('SUBSCRIBER BASE'!V28*'COMMISSION ASSUMPTIONS'!$G85)*'COMMISSION ASSUMPTIONS'!$D69</f>
        <v>0</v>
      </c>
      <c r="V99" s="476">
        <f ca="1">('SUBSCRIBER BASE'!W28*'COMMISSION ASSUMPTIONS'!$G85)*'COMMISSION ASSUMPTIONS'!$D69</f>
        <v>0</v>
      </c>
      <c r="W99" s="476">
        <f ca="1">('SUBSCRIBER BASE'!X28*'COMMISSION ASSUMPTIONS'!$G85)*'COMMISSION ASSUMPTIONS'!$D69</f>
        <v>0</v>
      </c>
      <c r="X99" s="476">
        <f ca="1">('SUBSCRIBER BASE'!Y28*'COMMISSION ASSUMPTIONS'!$G85)*'COMMISSION ASSUMPTIONS'!$D69</f>
        <v>0</v>
      </c>
      <c r="Y99" s="476">
        <f ca="1">('SUBSCRIBER BASE'!Z28*'COMMISSION ASSUMPTIONS'!$G85)*'COMMISSION ASSUMPTIONS'!$D69</f>
        <v>0</v>
      </c>
      <c r="Z99" s="476">
        <f ca="1">('SUBSCRIBER BASE'!AA28*'COMMISSION ASSUMPTIONS'!$G85)*'COMMISSION ASSUMPTIONS'!$D69</f>
        <v>0</v>
      </c>
      <c r="AA99" s="476">
        <f ca="1">('SUBSCRIBER BASE'!AB28*'COMMISSION ASSUMPTIONS'!$G85)*'COMMISSION ASSUMPTIONS'!$D69</f>
        <v>0</v>
      </c>
      <c r="AB99" s="476">
        <f ca="1">('SUBSCRIBER BASE'!AC28*'COMMISSION ASSUMPTIONS'!$G85)*'COMMISSION ASSUMPTIONS'!$D69</f>
        <v>0</v>
      </c>
      <c r="AC99" s="476">
        <f ca="1">('SUBSCRIBER BASE'!AD28*'COMMISSION ASSUMPTIONS'!$G85)*'COMMISSION ASSUMPTIONS'!$D69</f>
        <v>0</v>
      </c>
      <c r="AD99" s="476">
        <f ca="1">('SUBSCRIBER BASE'!AE28*'COMMISSION ASSUMPTIONS'!$G85)*'COMMISSION ASSUMPTIONS'!$D69</f>
        <v>0</v>
      </c>
      <c r="AE99" s="476">
        <f ca="1">('SUBSCRIBER BASE'!AF28*'COMMISSION ASSUMPTIONS'!$G85)*'COMMISSION ASSUMPTIONS'!$D69</f>
        <v>0</v>
      </c>
      <c r="AF99" s="476">
        <f ca="1">('SUBSCRIBER BASE'!AG28*'COMMISSION ASSUMPTIONS'!$G85)*'COMMISSION ASSUMPTIONS'!$D69</f>
        <v>0</v>
      </c>
      <c r="AG99" s="476">
        <f ca="1">('SUBSCRIBER BASE'!AH28*'COMMISSION ASSUMPTIONS'!$G85)*'COMMISSION ASSUMPTIONS'!$D69</f>
        <v>0</v>
      </c>
      <c r="AH99" s="476">
        <f ca="1">('SUBSCRIBER BASE'!AI28*'COMMISSION ASSUMPTIONS'!$G85)*'COMMISSION ASSUMPTIONS'!$D69</f>
        <v>0</v>
      </c>
      <c r="AI99" s="476">
        <f ca="1">('SUBSCRIBER BASE'!AJ28*'COMMISSION ASSUMPTIONS'!$G85)*'COMMISSION ASSUMPTIONS'!$D69</f>
        <v>0</v>
      </c>
      <c r="AJ99" s="476">
        <f ca="1">('SUBSCRIBER BASE'!AK28*'COMMISSION ASSUMPTIONS'!$G85)*'COMMISSION ASSUMPTIONS'!$D69</f>
        <v>0</v>
      </c>
      <c r="AK99" s="476">
        <f ca="1">('SUBSCRIBER BASE'!AL28*'COMMISSION ASSUMPTIONS'!$G85)*'COMMISSION ASSUMPTIONS'!$D69</f>
        <v>0</v>
      </c>
      <c r="AL99" s="476">
        <f ca="1">('SUBSCRIBER BASE'!AM28*'COMMISSION ASSUMPTIONS'!$G85)*'COMMISSION ASSUMPTIONS'!$D69</f>
        <v>0</v>
      </c>
      <c r="AM99" s="476">
        <f ca="1">('SUBSCRIBER BASE'!AN28*'COMMISSION ASSUMPTIONS'!$G85)*'COMMISSION ASSUMPTIONS'!$D69</f>
        <v>0</v>
      </c>
      <c r="AN99" s="476">
        <f ca="1">('SUBSCRIBER BASE'!AO28*'COMMISSION ASSUMPTIONS'!$G85)*'COMMISSION ASSUMPTIONS'!$D69</f>
        <v>0</v>
      </c>
      <c r="AO99" s="476">
        <f ca="1">('SUBSCRIBER BASE'!AP28*'COMMISSION ASSUMPTIONS'!$G85)*'COMMISSION ASSUMPTIONS'!$D69</f>
        <v>0</v>
      </c>
      <c r="AP99" s="476">
        <f ca="1">('SUBSCRIBER BASE'!AQ28*'COMMISSION ASSUMPTIONS'!$G85)*'COMMISSION ASSUMPTIONS'!$D69</f>
        <v>0</v>
      </c>
      <c r="AQ99" s="476">
        <f ca="1">('SUBSCRIBER BASE'!AR28*'COMMISSION ASSUMPTIONS'!$G85)*'COMMISSION ASSUMPTIONS'!$D69</f>
        <v>0</v>
      </c>
      <c r="AR99" s="476">
        <f ca="1">('SUBSCRIBER BASE'!AS28*'COMMISSION ASSUMPTIONS'!$G85)*'COMMISSION ASSUMPTIONS'!$D69</f>
        <v>0</v>
      </c>
      <c r="AS99" s="476">
        <f ca="1">('SUBSCRIBER BASE'!AT28*'COMMISSION ASSUMPTIONS'!$G85)*'COMMISSION ASSUMPTIONS'!$D69</f>
        <v>0</v>
      </c>
      <c r="AT99" s="476">
        <f ca="1">('SUBSCRIBER BASE'!AU28*'COMMISSION ASSUMPTIONS'!$G85)*'COMMISSION ASSUMPTIONS'!$D69</f>
        <v>0</v>
      </c>
      <c r="AU99" s="476">
        <f ca="1">('SUBSCRIBER BASE'!AV28*'COMMISSION ASSUMPTIONS'!$G85)*'COMMISSION ASSUMPTIONS'!$D69</f>
        <v>0</v>
      </c>
      <c r="AV99" s="476">
        <f ca="1">('SUBSCRIBER BASE'!AW28*'COMMISSION ASSUMPTIONS'!$G85)*'COMMISSION ASSUMPTIONS'!$D69</f>
        <v>0</v>
      </c>
      <c r="AW99" s="476">
        <f ca="1">('SUBSCRIBER BASE'!AX28*'COMMISSION ASSUMPTIONS'!$G85)*'COMMISSION ASSUMPTIONS'!$D69</f>
        <v>0</v>
      </c>
      <c r="AX99" s="476">
        <f ca="1">('SUBSCRIBER BASE'!AY28*'COMMISSION ASSUMPTIONS'!$G85)*'COMMISSION ASSUMPTIONS'!$D69</f>
        <v>0</v>
      </c>
      <c r="AY99" s="476">
        <f ca="1">('SUBSCRIBER BASE'!AZ28*'COMMISSION ASSUMPTIONS'!$G85)*'COMMISSION ASSUMPTIONS'!$D69</f>
        <v>0</v>
      </c>
      <c r="AZ99" s="476">
        <f ca="1">('SUBSCRIBER BASE'!BA28*'COMMISSION ASSUMPTIONS'!$G85)*'COMMISSION ASSUMPTIONS'!$D69</f>
        <v>0</v>
      </c>
      <c r="BA99" s="476">
        <f ca="1">('SUBSCRIBER BASE'!BB28*'COMMISSION ASSUMPTIONS'!$G85)*'COMMISSION ASSUMPTIONS'!$D69</f>
        <v>0</v>
      </c>
      <c r="BB99" s="476">
        <f ca="1">('SUBSCRIBER BASE'!BC28*'COMMISSION ASSUMPTIONS'!$G85)*'COMMISSION ASSUMPTIONS'!$D69</f>
        <v>0</v>
      </c>
      <c r="BC99" s="476">
        <f ca="1">('SUBSCRIBER BASE'!BD28*'COMMISSION ASSUMPTIONS'!$G85)*'COMMISSION ASSUMPTIONS'!$D69</f>
        <v>0</v>
      </c>
      <c r="BD99" s="476">
        <f ca="1">('SUBSCRIBER BASE'!BE28*'COMMISSION ASSUMPTIONS'!$G85)*'COMMISSION ASSUMPTIONS'!$D69</f>
        <v>0</v>
      </c>
      <c r="BE99" s="476">
        <f ca="1">('SUBSCRIBER BASE'!BF28*'COMMISSION ASSUMPTIONS'!$G85)*'COMMISSION ASSUMPTIONS'!$D69</f>
        <v>0</v>
      </c>
      <c r="BF99" s="476">
        <f ca="1">('SUBSCRIBER BASE'!BG28*'COMMISSION ASSUMPTIONS'!$G85)*'COMMISSION ASSUMPTIONS'!$D69</f>
        <v>0</v>
      </c>
      <c r="BG99" s="476">
        <f ca="1">('SUBSCRIBER BASE'!BH28*'COMMISSION ASSUMPTIONS'!$G85)*'COMMISSION ASSUMPTIONS'!$D69</f>
        <v>0</v>
      </c>
      <c r="BH99" s="476">
        <f ca="1">('SUBSCRIBER BASE'!BI28*'COMMISSION ASSUMPTIONS'!$G85)*'COMMISSION ASSUMPTIONS'!$D69</f>
        <v>0</v>
      </c>
      <c r="BI99" s="476">
        <f ca="1">('SUBSCRIBER BASE'!BJ28*'COMMISSION ASSUMPTIONS'!$G85)*'COMMISSION ASSUMPTIONS'!$D69</f>
        <v>0</v>
      </c>
      <c r="BJ99" s="476">
        <f ca="1">('SUBSCRIBER BASE'!BK28*'COMMISSION ASSUMPTIONS'!$G85)*'COMMISSION ASSUMPTIONS'!$D69</f>
        <v>0</v>
      </c>
      <c r="BK99" s="476">
        <f ca="1">('SUBSCRIBER BASE'!BL28*'COMMISSION ASSUMPTIONS'!$G85)*'COMMISSION ASSUMPTIONS'!$D69</f>
        <v>0</v>
      </c>
      <c r="BL99" s="476">
        <f ca="1">('SUBSCRIBER BASE'!BM28*'COMMISSION ASSUMPTIONS'!$G85)*'COMMISSION ASSUMPTIONS'!$D69</f>
        <v>0</v>
      </c>
      <c r="BM99" s="476">
        <f ca="1">('SUBSCRIBER BASE'!BN28*'COMMISSION ASSUMPTIONS'!$G85)*'COMMISSION ASSUMPTIONS'!$D69</f>
        <v>0</v>
      </c>
      <c r="BN99" s="476">
        <f ca="1">('SUBSCRIBER BASE'!BO28*'COMMISSION ASSUMPTIONS'!$G85)*'COMMISSION ASSUMPTIONS'!$D69</f>
        <v>0</v>
      </c>
      <c r="BO99" s="476">
        <f ca="1">('SUBSCRIBER BASE'!BP28*'COMMISSION ASSUMPTIONS'!$G85)*'COMMISSION ASSUMPTIONS'!$D69</f>
        <v>0</v>
      </c>
      <c r="BP99" s="476">
        <f ca="1">('SUBSCRIBER BASE'!BQ28*'COMMISSION ASSUMPTIONS'!$G85)*'COMMISSION ASSUMPTIONS'!$D69</f>
        <v>0</v>
      </c>
      <c r="BQ99" s="476">
        <f ca="1">('SUBSCRIBER BASE'!BR28*'COMMISSION ASSUMPTIONS'!$G85)*'COMMISSION ASSUMPTIONS'!$D69</f>
        <v>0</v>
      </c>
      <c r="BR99" s="476">
        <f ca="1">('SUBSCRIBER BASE'!BS28*'COMMISSION ASSUMPTIONS'!$G85)*'COMMISSION ASSUMPTIONS'!$D69</f>
        <v>0</v>
      </c>
    </row>
    <row r="100" spans="2:70" ht="24" customHeight="1" outlineLevel="1">
      <c r="B100" s="313" t="str">
        <f t="shared" ref="B100:B104" si="25">B87</f>
        <v>MVLP5</v>
      </c>
      <c r="C100" s="476">
        <f>('SUBSCRIBER BASE'!C29*'COMMISSION ASSUMPTIONS'!$G86)*'COMMISSION ASSUMPTIONS'!$D70</f>
        <v>0</v>
      </c>
      <c r="D100" s="476">
        <f>('SUBSCRIBER BASE'!D29*'COMMISSION ASSUMPTIONS'!$G86)*'COMMISSION ASSUMPTIONS'!$D70</f>
        <v>0</v>
      </c>
      <c r="E100" s="476">
        <f>('SUBSCRIBER BASE'!E29*'COMMISSION ASSUMPTIONS'!$G86)*'COMMISSION ASSUMPTIONS'!$D70</f>
        <v>0</v>
      </c>
      <c r="F100" s="476">
        <f>('SUBSCRIBER BASE'!F29*'COMMISSION ASSUMPTIONS'!$G86)*'COMMISSION ASSUMPTIONS'!$D70</f>
        <v>0</v>
      </c>
      <c r="G100" s="476">
        <f>('SUBSCRIBER BASE'!G29*'COMMISSION ASSUMPTIONS'!$G86)*'COMMISSION ASSUMPTIONS'!$D70</f>
        <v>0</v>
      </c>
      <c r="H100" s="476">
        <f>('SUBSCRIBER BASE'!H29*'COMMISSION ASSUMPTIONS'!$G86)*'COMMISSION ASSUMPTIONS'!$D70</f>
        <v>0</v>
      </c>
      <c r="I100" s="476">
        <f>('SUBSCRIBER BASE'!I29*'COMMISSION ASSUMPTIONS'!$G86)*'COMMISSION ASSUMPTIONS'!$D70</f>
        <v>0</v>
      </c>
      <c r="J100" s="476">
        <f>('SUBSCRIBER BASE'!J29*'COMMISSION ASSUMPTIONS'!$G86)*'COMMISSION ASSUMPTIONS'!$D70</f>
        <v>0</v>
      </c>
      <c r="K100" s="476">
        <f ca="1">('SUBSCRIBER BASE'!L29*'COMMISSION ASSUMPTIONS'!$G86)*'COMMISSION ASSUMPTIONS'!$D70</f>
        <v>0</v>
      </c>
      <c r="L100" s="476">
        <f ca="1">('SUBSCRIBER BASE'!M29*'COMMISSION ASSUMPTIONS'!$G86)*'COMMISSION ASSUMPTIONS'!$D70</f>
        <v>0</v>
      </c>
      <c r="M100" s="476">
        <f ca="1">('SUBSCRIBER BASE'!N29*'COMMISSION ASSUMPTIONS'!$G86)*'COMMISSION ASSUMPTIONS'!$D70</f>
        <v>0</v>
      </c>
      <c r="N100" s="476">
        <f ca="1">('SUBSCRIBER BASE'!O29*'COMMISSION ASSUMPTIONS'!$G86)*'COMMISSION ASSUMPTIONS'!$D70</f>
        <v>0</v>
      </c>
      <c r="O100" s="476">
        <f ca="1">('SUBSCRIBER BASE'!P29*'COMMISSION ASSUMPTIONS'!$G86)*'COMMISSION ASSUMPTIONS'!$D70</f>
        <v>0</v>
      </c>
      <c r="P100" s="476">
        <f ca="1">('SUBSCRIBER BASE'!Q29*'COMMISSION ASSUMPTIONS'!$G86)*'COMMISSION ASSUMPTIONS'!$D70</f>
        <v>0</v>
      </c>
      <c r="Q100" s="476">
        <f ca="1">('SUBSCRIBER BASE'!R29*'COMMISSION ASSUMPTIONS'!$G86)*'COMMISSION ASSUMPTIONS'!$D70</f>
        <v>0</v>
      </c>
      <c r="R100" s="476">
        <f ca="1">('SUBSCRIBER BASE'!S29*'COMMISSION ASSUMPTIONS'!$G86)*'COMMISSION ASSUMPTIONS'!$D70</f>
        <v>0</v>
      </c>
      <c r="S100" s="476">
        <f ca="1">('SUBSCRIBER BASE'!T29*'COMMISSION ASSUMPTIONS'!$G86)*'COMMISSION ASSUMPTIONS'!$D70</f>
        <v>0</v>
      </c>
      <c r="T100" s="476">
        <f ca="1">('SUBSCRIBER BASE'!U29*'COMMISSION ASSUMPTIONS'!$G86)*'COMMISSION ASSUMPTIONS'!$D70</f>
        <v>0</v>
      </c>
      <c r="U100" s="476">
        <f ca="1">('SUBSCRIBER BASE'!V29*'COMMISSION ASSUMPTIONS'!$G86)*'COMMISSION ASSUMPTIONS'!$D70</f>
        <v>0</v>
      </c>
      <c r="V100" s="476">
        <f ca="1">('SUBSCRIBER BASE'!W29*'COMMISSION ASSUMPTIONS'!$G86)*'COMMISSION ASSUMPTIONS'!$D70</f>
        <v>0</v>
      </c>
      <c r="W100" s="476">
        <f ca="1">('SUBSCRIBER BASE'!X29*'COMMISSION ASSUMPTIONS'!$G86)*'COMMISSION ASSUMPTIONS'!$D70</f>
        <v>0</v>
      </c>
      <c r="X100" s="476">
        <f ca="1">('SUBSCRIBER BASE'!Y29*'COMMISSION ASSUMPTIONS'!$G86)*'COMMISSION ASSUMPTIONS'!$D70</f>
        <v>0</v>
      </c>
      <c r="Y100" s="476">
        <f ca="1">('SUBSCRIBER BASE'!Z29*'COMMISSION ASSUMPTIONS'!$G86)*'COMMISSION ASSUMPTIONS'!$D70</f>
        <v>0</v>
      </c>
      <c r="Z100" s="476">
        <f ca="1">('SUBSCRIBER BASE'!AA29*'COMMISSION ASSUMPTIONS'!$G86)*'COMMISSION ASSUMPTIONS'!$D70</f>
        <v>0</v>
      </c>
      <c r="AA100" s="476">
        <f ca="1">('SUBSCRIBER BASE'!AB29*'COMMISSION ASSUMPTIONS'!$G86)*'COMMISSION ASSUMPTIONS'!$D70</f>
        <v>0</v>
      </c>
      <c r="AB100" s="476">
        <f ca="1">('SUBSCRIBER BASE'!AC29*'COMMISSION ASSUMPTIONS'!$G86)*'COMMISSION ASSUMPTIONS'!$D70</f>
        <v>0</v>
      </c>
      <c r="AC100" s="476">
        <f ca="1">('SUBSCRIBER BASE'!AD29*'COMMISSION ASSUMPTIONS'!$G86)*'COMMISSION ASSUMPTIONS'!$D70</f>
        <v>0</v>
      </c>
      <c r="AD100" s="476">
        <f ca="1">('SUBSCRIBER BASE'!AE29*'COMMISSION ASSUMPTIONS'!$G86)*'COMMISSION ASSUMPTIONS'!$D70</f>
        <v>0</v>
      </c>
      <c r="AE100" s="476">
        <f ca="1">('SUBSCRIBER BASE'!AF29*'COMMISSION ASSUMPTIONS'!$G86)*'COMMISSION ASSUMPTIONS'!$D70</f>
        <v>0</v>
      </c>
      <c r="AF100" s="476">
        <f ca="1">('SUBSCRIBER BASE'!AG29*'COMMISSION ASSUMPTIONS'!$G86)*'COMMISSION ASSUMPTIONS'!$D70</f>
        <v>0</v>
      </c>
      <c r="AG100" s="476">
        <f ca="1">('SUBSCRIBER BASE'!AH29*'COMMISSION ASSUMPTIONS'!$G86)*'COMMISSION ASSUMPTIONS'!$D70</f>
        <v>0</v>
      </c>
      <c r="AH100" s="476">
        <f ca="1">('SUBSCRIBER BASE'!AI29*'COMMISSION ASSUMPTIONS'!$G86)*'COMMISSION ASSUMPTIONS'!$D70</f>
        <v>0</v>
      </c>
      <c r="AI100" s="476">
        <f ca="1">('SUBSCRIBER BASE'!AJ29*'COMMISSION ASSUMPTIONS'!$G86)*'COMMISSION ASSUMPTIONS'!$D70</f>
        <v>0</v>
      </c>
      <c r="AJ100" s="476">
        <f ca="1">('SUBSCRIBER BASE'!AK29*'COMMISSION ASSUMPTIONS'!$G86)*'COMMISSION ASSUMPTIONS'!$D70</f>
        <v>0</v>
      </c>
      <c r="AK100" s="476">
        <f ca="1">('SUBSCRIBER BASE'!AL29*'COMMISSION ASSUMPTIONS'!$G86)*'COMMISSION ASSUMPTIONS'!$D70</f>
        <v>0</v>
      </c>
      <c r="AL100" s="476">
        <f ca="1">('SUBSCRIBER BASE'!AM29*'COMMISSION ASSUMPTIONS'!$G86)*'COMMISSION ASSUMPTIONS'!$D70</f>
        <v>0</v>
      </c>
      <c r="AM100" s="476">
        <f ca="1">('SUBSCRIBER BASE'!AN29*'COMMISSION ASSUMPTIONS'!$G86)*'COMMISSION ASSUMPTIONS'!$D70</f>
        <v>0</v>
      </c>
      <c r="AN100" s="476">
        <f ca="1">('SUBSCRIBER BASE'!AO29*'COMMISSION ASSUMPTIONS'!$G86)*'COMMISSION ASSUMPTIONS'!$D70</f>
        <v>0</v>
      </c>
      <c r="AO100" s="476">
        <f ca="1">('SUBSCRIBER BASE'!AP29*'COMMISSION ASSUMPTIONS'!$G86)*'COMMISSION ASSUMPTIONS'!$D70</f>
        <v>0</v>
      </c>
      <c r="AP100" s="476">
        <f ca="1">('SUBSCRIBER BASE'!AQ29*'COMMISSION ASSUMPTIONS'!$G86)*'COMMISSION ASSUMPTIONS'!$D70</f>
        <v>0</v>
      </c>
      <c r="AQ100" s="476">
        <f ca="1">('SUBSCRIBER BASE'!AR29*'COMMISSION ASSUMPTIONS'!$G86)*'COMMISSION ASSUMPTIONS'!$D70</f>
        <v>0</v>
      </c>
      <c r="AR100" s="476">
        <f ca="1">('SUBSCRIBER BASE'!AS29*'COMMISSION ASSUMPTIONS'!$G86)*'COMMISSION ASSUMPTIONS'!$D70</f>
        <v>0</v>
      </c>
      <c r="AS100" s="476">
        <f ca="1">('SUBSCRIBER BASE'!AT29*'COMMISSION ASSUMPTIONS'!$G86)*'COMMISSION ASSUMPTIONS'!$D70</f>
        <v>0</v>
      </c>
      <c r="AT100" s="476">
        <f ca="1">('SUBSCRIBER BASE'!AU29*'COMMISSION ASSUMPTIONS'!$G86)*'COMMISSION ASSUMPTIONS'!$D70</f>
        <v>0</v>
      </c>
      <c r="AU100" s="476">
        <f ca="1">('SUBSCRIBER BASE'!AV29*'COMMISSION ASSUMPTIONS'!$G86)*'COMMISSION ASSUMPTIONS'!$D70</f>
        <v>0</v>
      </c>
      <c r="AV100" s="476">
        <f ca="1">('SUBSCRIBER BASE'!AW29*'COMMISSION ASSUMPTIONS'!$G86)*'COMMISSION ASSUMPTIONS'!$D70</f>
        <v>0</v>
      </c>
      <c r="AW100" s="476">
        <f ca="1">('SUBSCRIBER BASE'!AX29*'COMMISSION ASSUMPTIONS'!$G86)*'COMMISSION ASSUMPTIONS'!$D70</f>
        <v>0</v>
      </c>
      <c r="AX100" s="476">
        <f ca="1">('SUBSCRIBER BASE'!AY29*'COMMISSION ASSUMPTIONS'!$G86)*'COMMISSION ASSUMPTIONS'!$D70</f>
        <v>0</v>
      </c>
      <c r="AY100" s="476">
        <f ca="1">('SUBSCRIBER BASE'!AZ29*'COMMISSION ASSUMPTIONS'!$G86)*'COMMISSION ASSUMPTIONS'!$D70</f>
        <v>0</v>
      </c>
      <c r="AZ100" s="476">
        <f ca="1">('SUBSCRIBER BASE'!BA29*'COMMISSION ASSUMPTIONS'!$G86)*'COMMISSION ASSUMPTIONS'!$D70</f>
        <v>0</v>
      </c>
      <c r="BA100" s="476">
        <f ca="1">('SUBSCRIBER BASE'!BB29*'COMMISSION ASSUMPTIONS'!$G86)*'COMMISSION ASSUMPTIONS'!$D70</f>
        <v>0</v>
      </c>
      <c r="BB100" s="476">
        <f ca="1">('SUBSCRIBER BASE'!BC29*'COMMISSION ASSUMPTIONS'!$G86)*'COMMISSION ASSUMPTIONS'!$D70</f>
        <v>0</v>
      </c>
      <c r="BC100" s="476">
        <f ca="1">('SUBSCRIBER BASE'!BD29*'COMMISSION ASSUMPTIONS'!$G86)*'COMMISSION ASSUMPTIONS'!$D70</f>
        <v>0</v>
      </c>
      <c r="BD100" s="476">
        <f ca="1">('SUBSCRIBER BASE'!BE29*'COMMISSION ASSUMPTIONS'!$G86)*'COMMISSION ASSUMPTIONS'!$D70</f>
        <v>0</v>
      </c>
      <c r="BE100" s="476">
        <f ca="1">('SUBSCRIBER BASE'!BF29*'COMMISSION ASSUMPTIONS'!$G86)*'COMMISSION ASSUMPTIONS'!$D70</f>
        <v>0</v>
      </c>
      <c r="BF100" s="476">
        <f ca="1">('SUBSCRIBER BASE'!BG29*'COMMISSION ASSUMPTIONS'!$G86)*'COMMISSION ASSUMPTIONS'!$D70</f>
        <v>0</v>
      </c>
      <c r="BG100" s="476">
        <f ca="1">('SUBSCRIBER BASE'!BH29*'COMMISSION ASSUMPTIONS'!$G86)*'COMMISSION ASSUMPTIONS'!$D70</f>
        <v>0</v>
      </c>
      <c r="BH100" s="476">
        <f ca="1">('SUBSCRIBER BASE'!BI29*'COMMISSION ASSUMPTIONS'!$G86)*'COMMISSION ASSUMPTIONS'!$D70</f>
        <v>0</v>
      </c>
      <c r="BI100" s="476">
        <f ca="1">('SUBSCRIBER BASE'!BJ29*'COMMISSION ASSUMPTIONS'!$G86)*'COMMISSION ASSUMPTIONS'!$D70</f>
        <v>0</v>
      </c>
      <c r="BJ100" s="476">
        <f ca="1">('SUBSCRIBER BASE'!BK29*'COMMISSION ASSUMPTIONS'!$G86)*'COMMISSION ASSUMPTIONS'!$D70</f>
        <v>0</v>
      </c>
      <c r="BK100" s="476">
        <f ca="1">('SUBSCRIBER BASE'!BL29*'COMMISSION ASSUMPTIONS'!$G86)*'COMMISSION ASSUMPTIONS'!$D70</f>
        <v>0</v>
      </c>
      <c r="BL100" s="476">
        <f ca="1">('SUBSCRIBER BASE'!BM29*'COMMISSION ASSUMPTIONS'!$G86)*'COMMISSION ASSUMPTIONS'!$D70</f>
        <v>0</v>
      </c>
      <c r="BM100" s="476">
        <f ca="1">('SUBSCRIBER BASE'!BN29*'COMMISSION ASSUMPTIONS'!$G86)*'COMMISSION ASSUMPTIONS'!$D70</f>
        <v>0</v>
      </c>
      <c r="BN100" s="476">
        <f ca="1">('SUBSCRIBER BASE'!BO29*'COMMISSION ASSUMPTIONS'!$G86)*'COMMISSION ASSUMPTIONS'!$D70</f>
        <v>0</v>
      </c>
      <c r="BO100" s="476">
        <f ca="1">('SUBSCRIBER BASE'!BP29*'COMMISSION ASSUMPTIONS'!$G86)*'COMMISSION ASSUMPTIONS'!$D70</f>
        <v>0</v>
      </c>
      <c r="BP100" s="476">
        <f ca="1">('SUBSCRIBER BASE'!BQ29*'COMMISSION ASSUMPTIONS'!$G86)*'COMMISSION ASSUMPTIONS'!$D70</f>
        <v>0</v>
      </c>
      <c r="BQ100" s="476">
        <f ca="1">('SUBSCRIBER BASE'!BR29*'COMMISSION ASSUMPTIONS'!$G86)*'COMMISSION ASSUMPTIONS'!$D70</f>
        <v>0</v>
      </c>
      <c r="BR100" s="476">
        <f ca="1">('SUBSCRIBER BASE'!BS29*'COMMISSION ASSUMPTIONS'!$G86)*'COMMISSION ASSUMPTIONS'!$D70</f>
        <v>0</v>
      </c>
    </row>
    <row r="101" spans="2:70" ht="24" customHeight="1" outlineLevel="1">
      <c r="B101" s="313" t="str">
        <f t="shared" si="25"/>
        <v>MVLP6</v>
      </c>
      <c r="C101" s="476">
        <f>('SUBSCRIBER BASE'!C30*'COMMISSION ASSUMPTIONS'!$G87)*'COMMISSION ASSUMPTIONS'!$D71</f>
        <v>0</v>
      </c>
      <c r="D101" s="476">
        <f>('SUBSCRIBER BASE'!D30*'COMMISSION ASSUMPTIONS'!$G87)*'COMMISSION ASSUMPTIONS'!$D71</f>
        <v>0</v>
      </c>
      <c r="E101" s="476">
        <f>('SUBSCRIBER BASE'!E30*'COMMISSION ASSUMPTIONS'!$G87)*'COMMISSION ASSUMPTIONS'!$D71</f>
        <v>0</v>
      </c>
      <c r="F101" s="476">
        <f>('SUBSCRIBER BASE'!F30*'COMMISSION ASSUMPTIONS'!$G87)*'COMMISSION ASSUMPTIONS'!$D71</f>
        <v>0</v>
      </c>
      <c r="G101" s="476">
        <f>('SUBSCRIBER BASE'!G30*'COMMISSION ASSUMPTIONS'!$G87)*'COMMISSION ASSUMPTIONS'!$D71</f>
        <v>0</v>
      </c>
      <c r="H101" s="476">
        <f>('SUBSCRIBER BASE'!H30*'COMMISSION ASSUMPTIONS'!$G87)*'COMMISSION ASSUMPTIONS'!$D71</f>
        <v>0</v>
      </c>
      <c r="I101" s="476">
        <f>('SUBSCRIBER BASE'!I30*'COMMISSION ASSUMPTIONS'!$G87)*'COMMISSION ASSUMPTIONS'!$D71</f>
        <v>0</v>
      </c>
      <c r="J101" s="476">
        <f>('SUBSCRIBER BASE'!J30*'COMMISSION ASSUMPTIONS'!$G87)*'COMMISSION ASSUMPTIONS'!$D71</f>
        <v>0</v>
      </c>
      <c r="K101" s="476">
        <f ca="1">('SUBSCRIBER BASE'!L30*'COMMISSION ASSUMPTIONS'!$G87)*'COMMISSION ASSUMPTIONS'!$D71</f>
        <v>0</v>
      </c>
      <c r="L101" s="476">
        <f ca="1">('SUBSCRIBER BASE'!M30*'COMMISSION ASSUMPTIONS'!$G87)*'COMMISSION ASSUMPTIONS'!$D71</f>
        <v>0</v>
      </c>
      <c r="M101" s="476">
        <f ca="1">('SUBSCRIBER BASE'!N30*'COMMISSION ASSUMPTIONS'!$G87)*'COMMISSION ASSUMPTIONS'!$D71</f>
        <v>0</v>
      </c>
      <c r="N101" s="476">
        <f ca="1">('SUBSCRIBER BASE'!O30*'COMMISSION ASSUMPTIONS'!$G87)*'COMMISSION ASSUMPTIONS'!$D71</f>
        <v>0</v>
      </c>
      <c r="O101" s="476">
        <f ca="1">('SUBSCRIBER BASE'!P30*'COMMISSION ASSUMPTIONS'!$G87)*'COMMISSION ASSUMPTIONS'!$D71</f>
        <v>0</v>
      </c>
      <c r="P101" s="476">
        <f ca="1">('SUBSCRIBER BASE'!Q30*'COMMISSION ASSUMPTIONS'!$G87)*'COMMISSION ASSUMPTIONS'!$D71</f>
        <v>0</v>
      </c>
      <c r="Q101" s="476">
        <f ca="1">('SUBSCRIBER BASE'!R30*'COMMISSION ASSUMPTIONS'!$G87)*'COMMISSION ASSUMPTIONS'!$D71</f>
        <v>0</v>
      </c>
      <c r="R101" s="476">
        <f ca="1">('SUBSCRIBER BASE'!S30*'COMMISSION ASSUMPTIONS'!$G87)*'COMMISSION ASSUMPTIONS'!$D71</f>
        <v>0</v>
      </c>
      <c r="S101" s="476">
        <f ca="1">('SUBSCRIBER BASE'!T30*'COMMISSION ASSUMPTIONS'!$G87)*'COMMISSION ASSUMPTIONS'!$D71</f>
        <v>0</v>
      </c>
      <c r="T101" s="476">
        <f ca="1">('SUBSCRIBER BASE'!U30*'COMMISSION ASSUMPTIONS'!$G87)*'COMMISSION ASSUMPTIONS'!$D71</f>
        <v>0</v>
      </c>
      <c r="U101" s="476">
        <f ca="1">('SUBSCRIBER BASE'!V30*'COMMISSION ASSUMPTIONS'!$G87)*'COMMISSION ASSUMPTIONS'!$D71</f>
        <v>0</v>
      </c>
      <c r="V101" s="476">
        <f ca="1">('SUBSCRIBER BASE'!W30*'COMMISSION ASSUMPTIONS'!$G87)*'COMMISSION ASSUMPTIONS'!$D71</f>
        <v>0</v>
      </c>
      <c r="W101" s="476">
        <f ca="1">('SUBSCRIBER BASE'!X30*'COMMISSION ASSUMPTIONS'!$G87)*'COMMISSION ASSUMPTIONS'!$D71</f>
        <v>0</v>
      </c>
      <c r="X101" s="476">
        <f ca="1">('SUBSCRIBER BASE'!Y30*'COMMISSION ASSUMPTIONS'!$G87)*'COMMISSION ASSUMPTIONS'!$D71</f>
        <v>0</v>
      </c>
      <c r="Y101" s="476">
        <f ca="1">('SUBSCRIBER BASE'!Z30*'COMMISSION ASSUMPTIONS'!$G87)*'COMMISSION ASSUMPTIONS'!$D71</f>
        <v>0</v>
      </c>
      <c r="Z101" s="476">
        <f ca="1">('SUBSCRIBER BASE'!AA30*'COMMISSION ASSUMPTIONS'!$G87)*'COMMISSION ASSUMPTIONS'!$D71</f>
        <v>0</v>
      </c>
      <c r="AA101" s="476">
        <f ca="1">('SUBSCRIBER BASE'!AB30*'COMMISSION ASSUMPTIONS'!$G87)*'COMMISSION ASSUMPTIONS'!$D71</f>
        <v>0</v>
      </c>
      <c r="AB101" s="476">
        <f ca="1">('SUBSCRIBER BASE'!AC30*'COMMISSION ASSUMPTIONS'!$G87)*'COMMISSION ASSUMPTIONS'!$D71</f>
        <v>0</v>
      </c>
      <c r="AC101" s="476">
        <f ca="1">('SUBSCRIBER BASE'!AD30*'COMMISSION ASSUMPTIONS'!$G87)*'COMMISSION ASSUMPTIONS'!$D71</f>
        <v>0</v>
      </c>
      <c r="AD101" s="476">
        <f ca="1">('SUBSCRIBER BASE'!AE30*'COMMISSION ASSUMPTIONS'!$G87)*'COMMISSION ASSUMPTIONS'!$D71</f>
        <v>0</v>
      </c>
      <c r="AE101" s="476">
        <f ca="1">('SUBSCRIBER BASE'!AF30*'COMMISSION ASSUMPTIONS'!$G87)*'COMMISSION ASSUMPTIONS'!$D71</f>
        <v>0</v>
      </c>
      <c r="AF101" s="476">
        <f ca="1">('SUBSCRIBER BASE'!AG30*'COMMISSION ASSUMPTIONS'!$G87)*'COMMISSION ASSUMPTIONS'!$D71</f>
        <v>0</v>
      </c>
      <c r="AG101" s="476">
        <f ca="1">('SUBSCRIBER BASE'!AH30*'COMMISSION ASSUMPTIONS'!$G87)*'COMMISSION ASSUMPTIONS'!$D71</f>
        <v>0</v>
      </c>
      <c r="AH101" s="476">
        <f ca="1">('SUBSCRIBER BASE'!AI30*'COMMISSION ASSUMPTIONS'!$G87)*'COMMISSION ASSUMPTIONS'!$D71</f>
        <v>0</v>
      </c>
      <c r="AI101" s="476">
        <f ca="1">('SUBSCRIBER BASE'!AJ30*'COMMISSION ASSUMPTIONS'!$G87)*'COMMISSION ASSUMPTIONS'!$D71</f>
        <v>0</v>
      </c>
      <c r="AJ101" s="476">
        <f ca="1">('SUBSCRIBER BASE'!AK30*'COMMISSION ASSUMPTIONS'!$G87)*'COMMISSION ASSUMPTIONS'!$D71</f>
        <v>0</v>
      </c>
      <c r="AK101" s="476">
        <f ca="1">('SUBSCRIBER BASE'!AL30*'COMMISSION ASSUMPTIONS'!$G87)*'COMMISSION ASSUMPTIONS'!$D71</f>
        <v>0</v>
      </c>
      <c r="AL101" s="476">
        <f ca="1">('SUBSCRIBER BASE'!AM30*'COMMISSION ASSUMPTIONS'!$G87)*'COMMISSION ASSUMPTIONS'!$D71</f>
        <v>0</v>
      </c>
      <c r="AM101" s="476">
        <f ca="1">('SUBSCRIBER BASE'!AN30*'COMMISSION ASSUMPTIONS'!$G87)*'COMMISSION ASSUMPTIONS'!$D71</f>
        <v>0</v>
      </c>
      <c r="AN101" s="476">
        <f ca="1">('SUBSCRIBER BASE'!AO30*'COMMISSION ASSUMPTIONS'!$G87)*'COMMISSION ASSUMPTIONS'!$D71</f>
        <v>0</v>
      </c>
      <c r="AO101" s="476">
        <f ca="1">('SUBSCRIBER BASE'!AP30*'COMMISSION ASSUMPTIONS'!$G87)*'COMMISSION ASSUMPTIONS'!$D71</f>
        <v>0</v>
      </c>
      <c r="AP101" s="476">
        <f ca="1">('SUBSCRIBER BASE'!AQ30*'COMMISSION ASSUMPTIONS'!$G87)*'COMMISSION ASSUMPTIONS'!$D71</f>
        <v>0</v>
      </c>
      <c r="AQ101" s="476">
        <f ca="1">('SUBSCRIBER BASE'!AR30*'COMMISSION ASSUMPTIONS'!$G87)*'COMMISSION ASSUMPTIONS'!$D71</f>
        <v>0</v>
      </c>
      <c r="AR101" s="476">
        <f ca="1">('SUBSCRIBER BASE'!AS30*'COMMISSION ASSUMPTIONS'!$G87)*'COMMISSION ASSUMPTIONS'!$D71</f>
        <v>0</v>
      </c>
      <c r="AS101" s="476">
        <f ca="1">('SUBSCRIBER BASE'!AT30*'COMMISSION ASSUMPTIONS'!$G87)*'COMMISSION ASSUMPTIONS'!$D71</f>
        <v>0</v>
      </c>
      <c r="AT101" s="476">
        <f ca="1">('SUBSCRIBER BASE'!AU30*'COMMISSION ASSUMPTIONS'!$G87)*'COMMISSION ASSUMPTIONS'!$D71</f>
        <v>0</v>
      </c>
      <c r="AU101" s="476">
        <f ca="1">('SUBSCRIBER BASE'!AV30*'COMMISSION ASSUMPTIONS'!$G87)*'COMMISSION ASSUMPTIONS'!$D71</f>
        <v>0</v>
      </c>
      <c r="AV101" s="476">
        <f ca="1">('SUBSCRIBER BASE'!AW30*'COMMISSION ASSUMPTIONS'!$G87)*'COMMISSION ASSUMPTIONS'!$D71</f>
        <v>0</v>
      </c>
      <c r="AW101" s="476">
        <f ca="1">('SUBSCRIBER BASE'!AX30*'COMMISSION ASSUMPTIONS'!$G87)*'COMMISSION ASSUMPTIONS'!$D71</f>
        <v>0</v>
      </c>
      <c r="AX101" s="476">
        <f ca="1">('SUBSCRIBER BASE'!AY30*'COMMISSION ASSUMPTIONS'!$G87)*'COMMISSION ASSUMPTIONS'!$D71</f>
        <v>0</v>
      </c>
      <c r="AY101" s="476">
        <f ca="1">('SUBSCRIBER BASE'!AZ30*'COMMISSION ASSUMPTIONS'!$G87)*'COMMISSION ASSUMPTIONS'!$D71</f>
        <v>0</v>
      </c>
      <c r="AZ101" s="476">
        <f ca="1">('SUBSCRIBER BASE'!BA30*'COMMISSION ASSUMPTIONS'!$G87)*'COMMISSION ASSUMPTIONS'!$D71</f>
        <v>0</v>
      </c>
      <c r="BA101" s="476">
        <f ca="1">('SUBSCRIBER BASE'!BB30*'COMMISSION ASSUMPTIONS'!$G87)*'COMMISSION ASSUMPTIONS'!$D71</f>
        <v>0</v>
      </c>
      <c r="BB101" s="476">
        <f ca="1">('SUBSCRIBER BASE'!BC30*'COMMISSION ASSUMPTIONS'!$G87)*'COMMISSION ASSUMPTIONS'!$D71</f>
        <v>0</v>
      </c>
      <c r="BC101" s="476">
        <f ca="1">('SUBSCRIBER BASE'!BD30*'COMMISSION ASSUMPTIONS'!$G87)*'COMMISSION ASSUMPTIONS'!$D71</f>
        <v>0</v>
      </c>
      <c r="BD101" s="476">
        <f ca="1">('SUBSCRIBER BASE'!BE30*'COMMISSION ASSUMPTIONS'!$G87)*'COMMISSION ASSUMPTIONS'!$D71</f>
        <v>0</v>
      </c>
      <c r="BE101" s="476">
        <f ca="1">('SUBSCRIBER BASE'!BF30*'COMMISSION ASSUMPTIONS'!$G87)*'COMMISSION ASSUMPTIONS'!$D71</f>
        <v>0</v>
      </c>
      <c r="BF101" s="476">
        <f ca="1">('SUBSCRIBER BASE'!BG30*'COMMISSION ASSUMPTIONS'!$G87)*'COMMISSION ASSUMPTIONS'!$D71</f>
        <v>0</v>
      </c>
      <c r="BG101" s="476">
        <f ca="1">('SUBSCRIBER BASE'!BH30*'COMMISSION ASSUMPTIONS'!$G87)*'COMMISSION ASSUMPTIONS'!$D71</f>
        <v>0</v>
      </c>
      <c r="BH101" s="476">
        <f ca="1">('SUBSCRIBER BASE'!BI30*'COMMISSION ASSUMPTIONS'!$G87)*'COMMISSION ASSUMPTIONS'!$D71</f>
        <v>0</v>
      </c>
      <c r="BI101" s="476">
        <f ca="1">('SUBSCRIBER BASE'!BJ30*'COMMISSION ASSUMPTIONS'!$G87)*'COMMISSION ASSUMPTIONS'!$D71</f>
        <v>0</v>
      </c>
      <c r="BJ101" s="476">
        <f ca="1">('SUBSCRIBER BASE'!BK30*'COMMISSION ASSUMPTIONS'!$G87)*'COMMISSION ASSUMPTIONS'!$D71</f>
        <v>0</v>
      </c>
      <c r="BK101" s="476">
        <f ca="1">('SUBSCRIBER BASE'!BL30*'COMMISSION ASSUMPTIONS'!$G87)*'COMMISSION ASSUMPTIONS'!$D71</f>
        <v>0</v>
      </c>
      <c r="BL101" s="476">
        <f ca="1">('SUBSCRIBER BASE'!BM30*'COMMISSION ASSUMPTIONS'!$G87)*'COMMISSION ASSUMPTIONS'!$D71</f>
        <v>0</v>
      </c>
      <c r="BM101" s="476">
        <f ca="1">('SUBSCRIBER BASE'!BN30*'COMMISSION ASSUMPTIONS'!$G87)*'COMMISSION ASSUMPTIONS'!$D71</f>
        <v>0</v>
      </c>
      <c r="BN101" s="476">
        <f ca="1">('SUBSCRIBER BASE'!BO30*'COMMISSION ASSUMPTIONS'!$G87)*'COMMISSION ASSUMPTIONS'!$D71</f>
        <v>0</v>
      </c>
      <c r="BO101" s="476">
        <f ca="1">('SUBSCRIBER BASE'!BP30*'COMMISSION ASSUMPTIONS'!$G87)*'COMMISSION ASSUMPTIONS'!$D71</f>
        <v>0</v>
      </c>
      <c r="BP101" s="476">
        <f ca="1">('SUBSCRIBER BASE'!BQ30*'COMMISSION ASSUMPTIONS'!$G87)*'COMMISSION ASSUMPTIONS'!$D71</f>
        <v>0</v>
      </c>
      <c r="BQ101" s="476">
        <f ca="1">('SUBSCRIBER BASE'!BR30*'COMMISSION ASSUMPTIONS'!$G87)*'COMMISSION ASSUMPTIONS'!$D71</f>
        <v>0</v>
      </c>
      <c r="BR101" s="476">
        <f ca="1">('SUBSCRIBER BASE'!BS30*'COMMISSION ASSUMPTIONS'!$G87)*'COMMISSION ASSUMPTIONS'!$D71</f>
        <v>0</v>
      </c>
    </row>
    <row r="102" spans="2:70" ht="24" customHeight="1" outlineLevel="1">
      <c r="B102" s="313" t="str">
        <f t="shared" si="25"/>
        <v>200 MB</v>
      </c>
      <c r="C102" s="476">
        <f>('SUBSCRIBER BASE'!C31*'COMMISSION ASSUMPTIONS'!$G88)*'COMMISSION ASSUMPTIONS'!$D72</f>
        <v>0</v>
      </c>
      <c r="D102" s="476">
        <f>('SUBSCRIBER BASE'!D31*'COMMISSION ASSUMPTIONS'!$G88)*'COMMISSION ASSUMPTIONS'!$D72</f>
        <v>0</v>
      </c>
      <c r="E102" s="476">
        <f>('SUBSCRIBER BASE'!E31*'COMMISSION ASSUMPTIONS'!$G88)*'COMMISSION ASSUMPTIONS'!$D72</f>
        <v>0</v>
      </c>
      <c r="F102" s="476">
        <f>('SUBSCRIBER BASE'!F31*'COMMISSION ASSUMPTIONS'!$G88)*'COMMISSION ASSUMPTIONS'!$D72</f>
        <v>0</v>
      </c>
      <c r="G102" s="476">
        <f>('SUBSCRIBER BASE'!G31*'COMMISSION ASSUMPTIONS'!$G88)*'COMMISSION ASSUMPTIONS'!$D72</f>
        <v>0</v>
      </c>
      <c r="H102" s="476">
        <f>('SUBSCRIBER BASE'!H31*'COMMISSION ASSUMPTIONS'!$G88)*'COMMISSION ASSUMPTIONS'!$D72</f>
        <v>0</v>
      </c>
      <c r="I102" s="476">
        <f>('SUBSCRIBER BASE'!I31*'COMMISSION ASSUMPTIONS'!$G88)*'COMMISSION ASSUMPTIONS'!$D72</f>
        <v>0</v>
      </c>
      <c r="J102" s="476">
        <f>('SUBSCRIBER BASE'!J31*'COMMISSION ASSUMPTIONS'!$G88)*'COMMISSION ASSUMPTIONS'!$D72</f>
        <v>0</v>
      </c>
      <c r="K102" s="476">
        <f ca="1">('SUBSCRIBER BASE'!L31*'COMMISSION ASSUMPTIONS'!$G88)*'COMMISSION ASSUMPTIONS'!$D72</f>
        <v>0</v>
      </c>
      <c r="L102" s="476">
        <f ca="1">('SUBSCRIBER BASE'!M31*'COMMISSION ASSUMPTIONS'!$G88)*'COMMISSION ASSUMPTIONS'!$D72</f>
        <v>0</v>
      </c>
      <c r="M102" s="476">
        <f ca="1">('SUBSCRIBER BASE'!N31*'COMMISSION ASSUMPTIONS'!$G88)*'COMMISSION ASSUMPTIONS'!$D72</f>
        <v>0</v>
      </c>
      <c r="N102" s="476">
        <f ca="1">('SUBSCRIBER BASE'!O31*'COMMISSION ASSUMPTIONS'!$G88)*'COMMISSION ASSUMPTIONS'!$D72</f>
        <v>0</v>
      </c>
      <c r="O102" s="476">
        <f ca="1">('SUBSCRIBER BASE'!P31*'COMMISSION ASSUMPTIONS'!$G88)*'COMMISSION ASSUMPTIONS'!$D72</f>
        <v>0</v>
      </c>
      <c r="P102" s="476">
        <f ca="1">('SUBSCRIBER BASE'!Q31*'COMMISSION ASSUMPTIONS'!$G88)*'COMMISSION ASSUMPTIONS'!$D72</f>
        <v>0</v>
      </c>
      <c r="Q102" s="476">
        <f ca="1">('SUBSCRIBER BASE'!R31*'COMMISSION ASSUMPTIONS'!$G88)*'COMMISSION ASSUMPTIONS'!$D72</f>
        <v>0</v>
      </c>
      <c r="R102" s="476">
        <f ca="1">('SUBSCRIBER BASE'!S31*'COMMISSION ASSUMPTIONS'!$G88)*'COMMISSION ASSUMPTIONS'!$D72</f>
        <v>0</v>
      </c>
      <c r="S102" s="476">
        <f ca="1">('SUBSCRIBER BASE'!T31*'COMMISSION ASSUMPTIONS'!$G88)*'COMMISSION ASSUMPTIONS'!$D72</f>
        <v>0</v>
      </c>
      <c r="T102" s="476">
        <f ca="1">('SUBSCRIBER BASE'!U31*'COMMISSION ASSUMPTIONS'!$G88)*'COMMISSION ASSUMPTIONS'!$D72</f>
        <v>0</v>
      </c>
      <c r="U102" s="476">
        <f ca="1">('SUBSCRIBER BASE'!V31*'COMMISSION ASSUMPTIONS'!$G88)*'COMMISSION ASSUMPTIONS'!$D72</f>
        <v>0</v>
      </c>
      <c r="V102" s="476">
        <f ca="1">('SUBSCRIBER BASE'!W31*'COMMISSION ASSUMPTIONS'!$G88)*'COMMISSION ASSUMPTIONS'!$D72</f>
        <v>0</v>
      </c>
      <c r="W102" s="476">
        <f ca="1">('SUBSCRIBER BASE'!X31*'COMMISSION ASSUMPTIONS'!$G88)*'COMMISSION ASSUMPTIONS'!$D72</f>
        <v>0</v>
      </c>
      <c r="X102" s="476">
        <f ca="1">('SUBSCRIBER BASE'!Y31*'COMMISSION ASSUMPTIONS'!$G88)*'COMMISSION ASSUMPTIONS'!$D72</f>
        <v>0</v>
      </c>
      <c r="Y102" s="476">
        <f ca="1">('SUBSCRIBER BASE'!Z31*'COMMISSION ASSUMPTIONS'!$G88)*'COMMISSION ASSUMPTIONS'!$D72</f>
        <v>0</v>
      </c>
      <c r="Z102" s="476">
        <f ca="1">('SUBSCRIBER BASE'!AA31*'COMMISSION ASSUMPTIONS'!$G88)*'COMMISSION ASSUMPTIONS'!$D72</f>
        <v>0</v>
      </c>
      <c r="AA102" s="476">
        <f ca="1">('SUBSCRIBER BASE'!AB31*'COMMISSION ASSUMPTIONS'!$G88)*'COMMISSION ASSUMPTIONS'!$D72</f>
        <v>0</v>
      </c>
      <c r="AB102" s="476">
        <f ca="1">('SUBSCRIBER BASE'!AC31*'COMMISSION ASSUMPTIONS'!$G88)*'COMMISSION ASSUMPTIONS'!$D72</f>
        <v>0</v>
      </c>
      <c r="AC102" s="476">
        <f ca="1">('SUBSCRIBER BASE'!AD31*'COMMISSION ASSUMPTIONS'!$G88)*'COMMISSION ASSUMPTIONS'!$D72</f>
        <v>0</v>
      </c>
      <c r="AD102" s="476">
        <f ca="1">('SUBSCRIBER BASE'!AE31*'COMMISSION ASSUMPTIONS'!$G88)*'COMMISSION ASSUMPTIONS'!$D72</f>
        <v>0</v>
      </c>
      <c r="AE102" s="476">
        <f ca="1">('SUBSCRIBER BASE'!AF31*'COMMISSION ASSUMPTIONS'!$G88)*'COMMISSION ASSUMPTIONS'!$D72</f>
        <v>0</v>
      </c>
      <c r="AF102" s="476">
        <f ca="1">('SUBSCRIBER BASE'!AG31*'COMMISSION ASSUMPTIONS'!$G88)*'COMMISSION ASSUMPTIONS'!$D72</f>
        <v>0</v>
      </c>
      <c r="AG102" s="476">
        <f ca="1">('SUBSCRIBER BASE'!AH31*'COMMISSION ASSUMPTIONS'!$G88)*'COMMISSION ASSUMPTIONS'!$D72</f>
        <v>0</v>
      </c>
      <c r="AH102" s="476">
        <f ca="1">('SUBSCRIBER BASE'!AI31*'COMMISSION ASSUMPTIONS'!$G88)*'COMMISSION ASSUMPTIONS'!$D72</f>
        <v>0</v>
      </c>
      <c r="AI102" s="476">
        <f ca="1">('SUBSCRIBER BASE'!AJ31*'COMMISSION ASSUMPTIONS'!$G88)*'COMMISSION ASSUMPTIONS'!$D72</f>
        <v>0</v>
      </c>
      <c r="AJ102" s="476">
        <f ca="1">('SUBSCRIBER BASE'!AK31*'COMMISSION ASSUMPTIONS'!$G88)*'COMMISSION ASSUMPTIONS'!$D72</f>
        <v>0</v>
      </c>
      <c r="AK102" s="476">
        <f ca="1">('SUBSCRIBER BASE'!AL31*'COMMISSION ASSUMPTIONS'!$G88)*'COMMISSION ASSUMPTIONS'!$D72</f>
        <v>0</v>
      </c>
      <c r="AL102" s="476">
        <f ca="1">('SUBSCRIBER BASE'!AM31*'COMMISSION ASSUMPTIONS'!$G88)*'COMMISSION ASSUMPTIONS'!$D72</f>
        <v>0</v>
      </c>
      <c r="AM102" s="476">
        <f ca="1">('SUBSCRIBER BASE'!AN31*'COMMISSION ASSUMPTIONS'!$G88)*'COMMISSION ASSUMPTIONS'!$D72</f>
        <v>0</v>
      </c>
      <c r="AN102" s="476">
        <f ca="1">('SUBSCRIBER BASE'!AO31*'COMMISSION ASSUMPTIONS'!$G88)*'COMMISSION ASSUMPTIONS'!$D72</f>
        <v>0</v>
      </c>
      <c r="AO102" s="476">
        <f ca="1">('SUBSCRIBER BASE'!AP31*'COMMISSION ASSUMPTIONS'!$G88)*'COMMISSION ASSUMPTIONS'!$D72</f>
        <v>0</v>
      </c>
      <c r="AP102" s="476">
        <f ca="1">('SUBSCRIBER BASE'!AQ31*'COMMISSION ASSUMPTIONS'!$G88)*'COMMISSION ASSUMPTIONS'!$D72</f>
        <v>0</v>
      </c>
      <c r="AQ102" s="476">
        <f ca="1">('SUBSCRIBER BASE'!AR31*'COMMISSION ASSUMPTIONS'!$G88)*'COMMISSION ASSUMPTIONS'!$D72</f>
        <v>0</v>
      </c>
      <c r="AR102" s="476">
        <f ca="1">('SUBSCRIBER BASE'!AS31*'COMMISSION ASSUMPTIONS'!$G88)*'COMMISSION ASSUMPTIONS'!$D72</f>
        <v>0</v>
      </c>
      <c r="AS102" s="476">
        <f ca="1">('SUBSCRIBER BASE'!AT31*'COMMISSION ASSUMPTIONS'!$G88)*'COMMISSION ASSUMPTIONS'!$D72</f>
        <v>0</v>
      </c>
      <c r="AT102" s="476">
        <f ca="1">('SUBSCRIBER BASE'!AU31*'COMMISSION ASSUMPTIONS'!$G88)*'COMMISSION ASSUMPTIONS'!$D72</f>
        <v>0</v>
      </c>
      <c r="AU102" s="476">
        <f ca="1">('SUBSCRIBER BASE'!AV31*'COMMISSION ASSUMPTIONS'!$G88)*'COMMISSION ASSUMPTIONS'!$D72</f>
        <v>0</v>
      </c>
      <c r="AV102" s="476">
        <f ca="1">('SUBSCRIBER BASE'!AW31*'COMMISSION ASSUMPTIONS'!$G88)*'COMMISSION ASSUMPTIONS'!$D72</f>
        <v>0</v>
      </c>
      <c r="AW102" s="476">
        <f ca="1">('SUBSCRIBER BASE'!AX31*'COMMISSION ASSUMPTIONS'!$G88)*'COMMISSION ASSUMPTIONS'!$D72</f>
        <v>0</v>
      </c>
      <c r="AX102" s="476">
        <f ca="1">('SUBSCRIBER BASE'!AY31*'COMMISSION ASSUMPTIONS'!$G88)*'COMMISSION ASSUMPTIONS'!$D72</f>
        <v>0</v>
      </c>
      <c r="AY102" s="476">
        <f ca="1">('SUBSCRIBER BASE'!AZ31*'COMMISSION ASSUMPTIONS'!$G88)*'COMMISSION ASSUMPTIONS'!$D72</f>
        <v>0</v>
      </c>
      <c r="AZ102" s="476">
        <f ca="1">('SUBSCRIBER BASE'!BA31*'COMMISSION ASSUMPTIONS'!$G88)*'COMMISSION ASSUMPTIONS'!$D72</f>
        <v>0</v>
      </c>
      <c r="BA102" s="476">
        <f ca="1">('SUBSCRIBER BASE'!BB31*'COMMISSION ASSUMPTIONS'!$G88)*'COMMISSION ASSUMPTIONS'!$D72</f>
        <v>0</v>
      </c>
      <c r="BB102" s="476">
        <f ca="1">('SUBSCRIBER BASE'!BC31*'COMMISSION ASSUMPTIONS'!$G88)*'COMMISSION ASSUMPTIONS'!$D72</f>
        <v>0</v>
      </c>
      <c r="BC102" s="476">
        <f ca="1">('SUBSCRIBER BASE'!BD31*'COMMISSION ASSUMPTIONS'!$G88)*'COMMISSION ASSUMPTIONS'!$D72</f>
        <v>0</v>
      </c>
      <c r="BD102" s="476">
        <f ca="1">('SUBSCRIBER BASE'!BE31*'COMMISSION ASSUMPTIONS'!$G88)*'COMMISSION ASSUMPTIONS'!$D72</f>
        <v>0</v>
      </c>
      <c r="BE102" s="476">
        <f ca="1">('SUBSCRIBER BASE'!BF31*'COMMISSION ASSUMPTIONS'!$G88)*'COMMISSION ASSUMPTIONS'!$D72</f>
        <v>0</v>
      </c>
      <c r="BF102" s="476">
        <f ca="1">('SUBSCRIBER BASE'!BG31*'COMMISSION ASSUMPTIONS'!$G88)*'COMMISSION ASSUMPTIONS'!$D72</f>
        <v>0</v>
      </c>
      <c r="BG102" s="476">
        <f ca="1">('SUBSCRIBER BASE'!BH31*'COMMISSION ASSUMPTIONS'!$G88)*'COMMISSION ASSUMPTIONS'!$D72</f>
        <v>0</v>
      </c>
      <c r="BH102" s="476">
        <f ca="1">('SUBSCRIBER BASE'!BI31*'COMMISSION ASSUMPTIONS'!$G88)*'COMMISSION ASSUMPTIONS'!$D72</f>
        <v>0</v>
      </c>
      <c r="BI102" s="476">
        <f ca="1">('SUBSCRIBER BASE'!BJ31*'COMMISSION ASSUMPTIONS'!$G88)*'COMMISSION ASSUMPTIONS'!$D72</f>
        <v>0</v>
      </c>
      <c r="BJ102" s="476">
        <f ca="1">('SUBSCRIBER BASE'!BK31*'COMMISSION ASSUMPTIONS'!$G88)*'COMMISSION ASSUMPTIONS'!$D72</f>
        <v>0</v>
      </c>
      <c r="BK102" s="476">
        <f ca="1">('SUBSCRIBER BASE'!BL31*'COMMISSION ASSUMPTIONS'!$G88)*'COMMISSION ASSUMPTIONS'!$D72</f>
        <v>0</v>
      </c>
      <c r="BL102" s="476">
        <f ca="1">('SUBSCRIBER BASE'!BM31*'COMMISSION ASSUMPTIONS'!$G88)*'COMMISSION ASSUMPTIONS'!$D72</f>
        <v>0</v>
      </c>
      <c r="BM102" s="476">
        <f ca="1">('SUBSCRIBER BASE'!BN31*'COMMISSION ASSUMPTIONS'!$G88)*'COMMISSION ASSUMPTIONS'!$D72</f>
        <v>0</v>
      </c>
      <c r="BN102" s="476">
        <f ca="1">('SUBSCRIBER BASE'!BO31*'COMMISSION ASSUMPTIONS'!$G88)*'COMMISSION ASSUMPTIONS'!$D72</f>
        <v>0</v>
      </c>
      <c r="BO102" s="476">
        <f ca="1">('SUBSCRIBER BASE'!BP31*'COMMISSION ASSUMPTIONS'!$G88)*'COMMISSION ASSUMPTIONS'!$D72</f>
        <v>0</v>
      </c>
      <c r="BP102" s="476">
        <f ca="1">('SUBSCRIBER BASE'!BQ31*'COMMISSION ASSUMPTIONS'!$G88)*'COMMISSION ASSUMPTIONS'!$D72</f>
        <v>0</v>
      </c>
      <c r="BQ102" s="476">
        <f ca="1">('SUBSCRIBER BASE'!BR31*'COMMISSION ASSUMPTIONS'!$G88)*'COMMISSION ASSUMPTIONS'!$D72</f>
        <v>0</v>
      </c>
      <c r="BR102" s="476">
        <f ca="1">('SUBSCRIBER BASE'!BS31*'COMMISSION ASSUMPTIONS'!$G88)*'COMMISSION ASSUMPTIONS'!$D72</f>
        <v>0</v>
      </c>
    </row>
    <row r="103" spans="2:70" ht="24" customHeight="1" outlineLevel="1">
      <c r="B103" s="313" t="str">
        <f t="shared" si="25"/>
        <v>500 MB</v>
      </c>
      <c r="C103" s="476">
        <f>('SUBSCRIBER BASE'!C32*'COMMISSION ASSUMPTIONS'!$G89)*'COMMISSION ASSUMPTIONS'!$D73</f>
        <v>0</v>
      </c>
      <c r="D103" s="476">
        <f>('SUBSCRIBER BASE'!D32*'COMMISSION ASSUMPTIONS'!$G89)*'COMMISSION ASSUMPTIONS'!$D73</f>
        <v>0</v>
      </c>
      <c r="E103" s="476">
        <f>('SUBSCRIBER BASE'!E32*'COMMISSION ASSUMPTIONS'!$G89)*'COMMISSION ASSUMPTIONS'!$D73</f>
        <v>0</v>
      </c>
      <c r="F103" s="476">
        <f>('SUBSCRIBER BASE'!F32*'COMMISSION ASSUMPTIONS'!$G89)*'COMMISSION ASSUMPTIONS'!$D73</f>
        <v>0</v>
      </c>
      <c r="G103" s="476">
        <f>('SUBSCRIBER BASE'!G32*'COMMISSION ASSUMPTIONS'!$G89)*'COMMISSION ASSUMPTIONS'!$D73</f>
        <v>0</v>
      </c>
      <c r="H103" s="476">
        <f>('SUBSCRIBER BASE'!H32*'COMMISSION ASSUMPTIONS'!$G89)*'COMMISSION ASSUMPTIONS'!$D73</f>
        <v>0</v>
      </c>
      <c r="I103" s="476">
        <f>('SUBSCRIBER BASE'!I32*'COMMISSION ASSUMPTIONS'!$G89)*'COMMISSION ASSUMPTIONS'!$D73</f>
        <v>0</v>
      </c>
      <c r="J103" s="476">
        <f>('SUBSCRIBER BASE'!J32*'COMMISSION ASSUMPTIONS'!$G89)*'COMMISSION ASSUMPTIONS'!$D73</f>
        <v>0</v>
      </c>
      <c r="K103" s="476">
        <f ca="1">('SUBSCRIBER BASE'!L32*'COMMISSION ASSUMPTIONS'!$G89)*'COMMISSION ASSUMPTIONS'!$D73</f>
        <v>0</v>
      </c>
      <c r="L103" s="476">
        <f ca="1">('SUBSCRIBER BASE'!M32*'COMMISSION ASSUMPTIONS'!$G89)*'COMMISSION ASSUMPTIONS'!$D73</f>
        <v>0</v>
      </c>
      <c r="M103" s="476">
        <f ca="1">('SUBSCRIBER BASE'!N32*'COMMISSION ASSUMPTIONS'!$G89)*'COMMISSION ASSUMPTIONS'!$D73</f>
        <v>0</v>
      </c>
      <c r="N103" s="476">
        <f ca="1">('SUBSCRIBER BASE'!O32*'COMMISSION ASSUMPTIONS'!$G89)*'COMMISSION ASSUMPTIONS'!$D73</f>
        <v>0</v>
      </c>
      <c r="O103" s="476">
        <f ca="1">('SUBSCRIBER BASE'!P32*'COMMISSION ASSUMPTIONS'!$G89)*'COMMISSION ASSUMPTIONS'!$D73</f>
        <v>0</v>
      </c>
      <c r="P103" s="476">
        <f ca="1">('SUBSCRIBER BASE'!Q32*'COMMISSION ASSUMPTIONS'!$G89)*'COMMISSION ASSUMPTIONS'!$D73</f>
        <v>0</v>
      </c>
      <c r="Q103" s="476">
        <f ca="1">('SUBSCRIBER BASE'!R32*'COMMISSION ASSUMPTIONS'!$G89)*'COMMISSION ASSUMPTIONS'!$D73</f>
        <v>0</v>
      </c>
      <c r="R103" s="476">
        <f ca="1">('SUBSCRIBER BASE'!S32*'COMMISSION ASSUMPTIONS'!$G89)*'COMMISSION ASSUMPTIONS'!$D73</f>
        <v>0</v>
      </c>
      <c r="S103" s="476">
        <f ca="1">('SUBSCRIBER BASE'!T32*'COMMISSION ASSUMPTIONS'!$G89)*'COMMISSION ASSUMPTIONS'!$D73</f>
        <v>0</v>
      </c>
      <c r="T103" s="476">
        <f ca="1">('SUBSCRIBER BASE'!U32*'COMMISSION ASSUMPTIONS'!$G89)*'COMMISSION ASSUMPTIONS'!$D73</f>
        <v>0</v>
      </c>
      <c r="U103" s="476">
        <f ca="1">('SUBSCRIBER BASE'!V32*'COMMISSION ASSUMPTIONS'!$G89)*'COMMISSION ASSUMPTIONS'!$D73</f>
        <v>0</v>
      </c>
      <c r="V103" s="476">
        <f ca="1">('SUBSCRIBER BASE'!W32*'COMMISSION ASSUMPTIONS'!$G89)*'COMMISSION ASSUMPTIONS'!$D73</f>
        <v>0</v>
      </c>
      <c r="W103" s="476">
        <f ca="1">('SUBSCRIBER BASE'!X32*'COMMISSION ASSUMPTIONS'!$G89)*'COMMISSION ASSUMPTIONS'!$D73</f>
        <v>0</v>
      </c>
      <c r="X103" s="476">
        <f ca="1">('SUBSCRIBER BASE'!Y32*'COMMISSION ASSUMPTIONS'!$G89)*'COMMISSION ASSUMPTIONS'!$D73</f>
        <v>0</v>
      </c>
      <c r="Y103" s="476">
        <f ca="1">('SUBSCRIBER BASE'!Z32*'COMMISSION ASSUMPTIONS'!$G89)*'COMMISSION ASSUMPTIONS'!$D73</f>
        <v>0</v>
      </c>
      <c r="Z103" s="476">
        <f ca="1">('SUBSCRIBER BASE'!AA32*'COMMISSION ASSUMPTIONS'!$G89)*'COMMISSION ASSUMPTIONS'!$D73</f>
        <v>0</v>
      </c>
      <c r="AA103" s="476">
        <f ca="1">('SUBSCRIBER BASE'!AB32*'COMMISSION ASSUMPTIONS'!$G89)*'COMMISSION ASSUMPTIONS'!$D73</f>
        <v>0</v>
      </c>
      <c r="AB103" s="476">
        <f ca="1">('SUBSCRIBER BASE'!AC32*'COMMISSION ASSUMPTIONS'!$G89)*'COMMISSION ASSUMPTIONS'!$D73</f>
        <v>0</v>
      </c>
      <c r="AC103" s="476">
        <f ca="1">('SUBSCRIBER BASE'!AD32*'COMMISSION ASSUMPTIONS'!$G89)*'COMMISSION ASSUMPTIONS'!$D73</f>
        <v>0</v>
      </c>
      <c r="AD103" s="476">
        <f ca="1">('SUBSCRIBER BASE'!AE32*'COMMISSION ASSUMPTIONS'!$G89)*'COMMISSION ASSUMPTIONS'!$D73</f>
        <v>0</v>
      </c>
      <c r="AE103" s="476">
        <f ca="1">('SUBSCRIBER BASE'!AF32*'COMMISSION ASSUMPTIONS'!$G89)*'COMMISSION ASSUMPTIONS'!$D73</f>
        <v>0</v>
      </c>
      <c r="AF103" s="476">
        <f ca="1">('SUBSCRIBER BASE'!AG32*'COMMISSION ASSUMPTIONS'!$G89)*'COMMISSION ASSUMPTIONS'!$D73</f>
        <v>0</v>
      </c>
      <c r="AG103" s="476">
        <f ca="1">('SUBSCRIBER BASE'!AH32*'COMMISSION ASSUMPTIONS'!$G89)*'COMMISSION ASSUMPTIONS'!$D73</f>
        <v>0</v>
      </c>
      <c r="AH103" s="476">
        <f ca="1">('SUBSCRIBER BASE'!AI32*'COMMISSION ASSUMPTIONS'!$G89)*'COMMISSION ASSUMPTIONS'!$D73</f>
        <v>0</v>
      </c>
      <c r="AI103" s="476">
        <f ca="1">('SUBSCRIBER BASE'!AJ32*'COMMISSION ASSUMPTIONS'!$G89)*'COMMISSION ASSUMPTIONS'!$D73</f>
        <v>0</v>
      </c>
      <c r="AJ103" s="476">
        <f ca="1">('SUBSCRIBER BASE'!AK32*'COMMISSION ASSUMPTIONS'!$G89)*'COMMISSION ASSUMPTIONS'!$D73</f>
        <v>0</v>
      </c>
      <c r="AK103" s="476">
        <f ca="1">('SUBSCRIBER BASE'!AL32*'COMMISSION ASSUMPTIONS'!$G89)*'COMMISSION ASSUMPTIONS'!$D73</f>
        <v>0</v>
      </c>
      <c r="AL103" s="476">
        <f ca="1">('SUBSCRIBER BASE'!AM32*'COMMISSION ASSUMPTIONS'!$G89)*'COMMISSION ASSUMPTIONS'!$D73</f>
        <v>0</v>
      </c>
      <c r="AM103" s="476">
        <f ca="1">('SUBSCRIBER BASE'!AN32*'COMMISSION ASSUMPTIONS'!$G89)*'COMMISSION ASSUMPTIONS'!$D73</f>
        <v>0</v>
      </c>
      <c r="AN103" s="476">
        <f ca="1">('SUBSCRIBER BASE'!AO32*'COMMISSION ASSUMPTIONS'!$G89)*'COMMISSION ASSUMPTIONS'!$D73</f>
        <v>0</v>
      </c>
      <c r="AO103" s="476">
        <f ca="1">('SUBSCRIBER BASE'!AP32*'COMMISSION ASSUMPTIONS'!$G89)*'COMMISSION ASSUMPTIONS'!$D73</f>
        <v>0</v>
      </c>
      <c r="AP103" s="476">
        <f ca="1">('SUBSCRIBER BASE'!AQ32*'COMMISSION ASSUMPTIONS'!$G89)*'COMMISSION ASSUMPTIONS'!$D73</f>
        <v>0</v>
      </c>
      <c r="AQ103" s="476">
        <f ca="1">('SUBSCRIBER BASE'!AR32*'COMMISSION ASSUMPTIONS'!$G89)*'COMMISSION ASSUMPTIONS'!$D73</f>
        <v>0</v>
      </c>
      <c r="AR103" s="476">
        <f ca="1">('SUBSCRIBER BASE'!AS32*'COMMISSION ASSUMPTIONS'!$G89)*'COMMISSION ASSUMPTIONS'!$D73</f>
        <v>0</v>
      </c>
      <c r="AS103" s="476">
        <f ca="1">('SUBSCRIBER BASE'!AT32*'COMMISSION ASSUMPTIONS'!$G89)*'COMMISSION ASSUMPTIONS'!$D73</f>
        <v>0</v>
      </c>
      <c r="AT103" s="476">
        <f ca="1">('SUBSCRIBER BASE'!AU32*'COMMISSION ASSUMPTIONS'!$G89)*'COMMISSION ASSUMPTIONS'!$D73</f>
        <v>0</v>
      </c>
      <c r="AU103" s="476">
        <f ca="1">('SUBSCRIBER BASE'!AV32*'COMMISSION ASSUMPTIONS'!$G89)*'COMMISSION ASSUMPTIONS'!$D73</f>
        <v>0</v>
      </c>
      <c r="AV103" s="476">
        <f ca="1">('SUBSCRIBER BASE'!AW32*'COMMISSION ASSUMPTIONS'!$G89)*'COMMISSION ASSUMPTIONS'!$D73</f>
        <v>0</v>
      </c>
      <c r="AW103" s="476">
        <f ca="1">('SUBSCRIBER BASE'!AX32*'COMMISSION ASSUMPTIONS'!$G89)*'COMMISSION ASSUMPTIONS'!$D73</f>
        <v>0</v>
      </c>
      <c r="AX103" s="476">
        <f ca="1">('SUBSCRIBER BASE'!AY32*'COMMISSION ASSUMPTIONS'!$G89)*'COMMISSION ASSUMPTIONS'!$D73</f>
        <v>0</v>
      </c>
      <c r="AY103" s="476">
        <f ca="1">('SUBSCRIBER BASE'!AZ32*'COMMISSION ASSUMPTIONS'!$G89)*'COMMISSION ASSUMPTIONS'!$D73</f>
        <v>0</v>
      </c>
      <c r="AZ103" s="476">
        <f ca="1">('SUBSCRIBER BASE'!BA32*'COMMISSION ASSUMPTIONS'!$G89)*'COMMISSION ASSUMPTIONS'!$D73</f>
        <v>0</v>
      </c>
      <c r="BA103" s="476">
        <f ca="1">('SUBSCRIBER BASE'!BB32*'COMMISSION ASSUMPTIONS'!$G89)*'COMMISSION ASSUMPTIONS'!$D73</f>
        <v>0</v>
      </c>
      <c r="BB103" s="476">
        <f ca="1">('SUBSCRIBER BASE'!BC32*'COMMISSION ASSUMPTIONS'!$G89)*'COMMISSION ASSUMPTIONS'!$D73</f>
        <v>0</v>
      </c>
      <c r="BC103" s="476">
        <f ca="1">('SUBSCRIBER BASE'!BD32*'COMMISSION ASSUMPTIONS'!$G89)*'COMMISSION ASSUMPTIONS'!$D73</f>
        <v>0</v>
      </c>
      <c r="BD103" s="476">
        <f ca="1">('SUBSCRIBER BASE'!BE32*'COMMISSION ASSUMPTIONS'!$G89)*'COMMISSION ASSUMPTIONS'!$D73</f>
        <v>0</v>
      </c>
      <c r="BE103" s="476">
        <f ca="1">('SUBSCRIBER BASE'!BF32*'COMMISSION ASSUMPTIONS'!$G89)*'COMMISSION ASSUMPTIONS'!$D73</f>
        <v>0</v>
      </c>
      <c r="BF103" s="476">
        <f ca="1">('SUBSCRIBER BASE'!BG32*'COMMISSION ASSUMPTIONS'!$G89)*'COMMISSION ASSUMPTIONS'!$D73</f>
        <v>0</v>
      </c>
      <c r="BG103" s="476">
        <f ca="1">('SUBSCRIBER BASE'!BH32*'COMMISSION ASSUMPTIONS'!$G89)*'COMMISSION ASSUMPTIONS'!$D73</f>
        <v>0</v>
      </c>
      <c r="BH103" s="476">
        <f ca="1">('SUBSCRIBER BASE'!BI32*'COMMISSION ASSUMPTIONS'!$G89)*'COMMISSION ASSUMPTIONS'!$D73</f>
        <v>0</v>
      </c>
      <c r="BI103" s="476">
        <f ca="1">('SUBSCRIBER BASE'!BJ32*'COMMISSION ASSUMPTIONS'!$G89)*'COMMISSION ASSUMPTIONS'!$D73</f>
        <v>0</v>
      </c>
      <c r="BJ103" s="476">
        <f ca="1">('SUBSCRIBER BASE'!BK32*'COMMISSION ASSUMPTIONS'!$G89)*'COMMISSION ASSUMPTIONS'!$D73</f>
        <v>0</v>
      </c>
      <c r="BK103" s="476">
        <f ca="1">('SUBSCRIBER BASE'!BL32*'COMMISSION ASSUMPTIONS'!$G89)*'COMMISSION ASSUMPTIONS'!$D73</f>
        <v>0</v>
      </c>
      <c r="BL103" s="476">
        <f ca="1">('SUBSCRIBER BASE'!BM32*'COMMISSION ASSUMPTIONS'!$G89)*'COMMISSION ASSUMPTIONS'!$D73</f>
        <v>0</v>
      </c>
      <c r="BM103" s="476">
        <f ca="1">('SUBSCRIBER BASE'!BN32*'COMMISSION ASSUMPTIONS'!$G89)*'COMMISSION ASSUMPTIONS'!$D73</f>
        <v>0</v>
      </c>
      <c r="BN103" s="476">
        <f ca="1">('SUBSCRIBER BASE'!BO32*'COMMISSION ASSUMPTIONS'!$G89)*'COMMISSION ASSUMPTIONS'!$D73</f>
        <v>0</v>
      </c>
      <c r="BO103" s="476">
        <f ca="1">('SUBSCRIBER BASE'!BP32*'COMMISSION ASSUMPTIONS'!$G89)*'COMMISSION ASSUMPTIONS'!$D73</f>
        <v>0</v>
      </c>
      <c r="BP103" s="476">
        <f ca="1">('SUBSCRIBER BASE'!BQ32*'COMMISSION ASSUMPTIONS'!$G89)*'COMMISSION ASSUMPTIONS'!$D73</f>
        <v>0</v>
      </c>
      <c r="BQ103" s="476">
        <f ca="1">('SUBSCRIBER BASE'!BR32*'COMMISSION ASSUMPTIONS'!$G89)*'COMMISSION ASSUMPTIONS'!$D73</f>
        <v>0</v>
      </c>
      <c r="BR103" s="476">
        <f ca="1">('SUBSCRIBER BASE'!BS32*'COMMISSION ASSUMPTIONS'!$G89)*'COMMISSION ASSUMPTIONS'!$D73</f>
        <v>0</v>
      </c>
    </row>
    <row r="104" spans="2:70" ht="24" customHeight="1" outlineLevel="1">
      <c r="B104" s="313" t="str">
        <f t="shared" si="25"/>
        <v>1.2 GB</v>
      </c>
      <c r="C104" s="476">
        <f>('SUBSCRIBER BASE'!C33*'COMMISSION ASSUMPTIONS'!$G90)*'COMMISSION ASSUMPTIONS'!$D74</f>
        <v>0</v>
      </c>
      <c r="D104" s="476">
        <f>('SUBSCRIBER BASE'!D33*'COMMISSION ASSUMPTIONS'!$G90)*'COMMISSION ASSUMPTIONS'!$D74</f>
        <v>0</v>
      </c>
      <c r="E104" s="476">
        <f>('SUBSCRIBER BASE'!E33*'COMMISSION ASSUMPTIONS'!$G90)*'COMMISSION ASSUMPTIONS'!$D74</f>
        <v>0</v>
      </c>
      <c r="F104" s="476">
        <f>('SUBSCRIBER BASE'!F33*'COMMISSION ASSUMPTIONS'!$G90)*'COMMISSION ASSUMPTIONS'!$D74</f>
        <v>0</v>
      </c>
      <c r="G104" s="476">
        <f>('SUBSCRIBER BASE'!G33*'COMMISSION ASSUMPTIONS'!$G90)*'COMMISSION ASSUMPTIONS'!$D74</f>
        <v>0</v>
      </c>
      <c r="H104" s="476">
        <f>('SUBSCRIBER BASE'!H33*'COMMISSION ASSUMPTIONS'!$G90)*'COMMISSION ASSUMPTIONS'!$D74</f>
        <v>0</v>
      </c>
      <c r="I104" s="476">
        <f>('SUBSCRIBER BASE'!I33*'COMMISSION ASSUMPTIONS'!$G90)*'COMMISSION ASSUMPTIONS'!$D74</f>
        <v>0</v>
      </c>
      <c r="J104" s="476">
        <f>('SUBSCRIBER BASE'!J33*'COMMISSION ASSUMPTIONS'!$G90)*'COMMISSION ASSUMPTIONS'!$D74</f>
        <v>0</v>
      </c>
      <c r="K104" s="476">
        <f ca="1">('SUBSCRIBER BASE'!L33*'COMMISSION ASSUMPTIONS'!$G90)*'COMMISSION ASSUMPTIONS'!$D74</f>
        <v>0</v>
      </c>
      <c r="L104" s="476">
        <f ca="1">('SUBSCRIBER BASE'!M33*'COMMISSION ASSUMPTIONS'!$G90)*'COMMISSION ASSUMPTIONS'!$D74</f>
        <v>0</v>
      </c>
      <c r="M104" s="476">
        <f ca="1">('SUBSCRIBER BASE'!N33*'COMMISSION ASSUMPTIONS'!$G90)*'COMMISSION ASSUMPTIONS'!$D74</f>
        <v>0</v>
      </c>
      <c r="N104" s="476">
        <f ca="1">('SUBSCRIBER BASE'!O33*'COMMISSION ASSUMPTIONS'!$G90)*'COMMISSION ASSUMPTIONS'!$D74</f>
        <v>0</v>
      </c>
      <c r="O104" s="476">
        <f ca="1">('SUBSCRIBER BASE'!P33*'COMMISSION ASSUMPTIONS'!$G90)*'COMMISSION ASSUMPTIONS'!$D74</f>
        <v>0</v>
      </c>
      <c r="P104" s="476">
        <f ca="1">('SUBSCRIBER BASE'!Q33*'COMMISSION ASSUMPTIONS'!$G90)*'COMMISSION ASSUMPTIONS'!$D74</f>
        <v>0</v>
      </c>
      <c r="Q104" s="476">
        <f ca="1">('SUBSCRIBER BASE'!R33*'COMMISSION ASSUMPTIONS'!$G90)*'COMMISSION ASSUMPTIONS'!$D74</f>
        <v>0</v>
      </c>
      <c r="R104" s="476">
        <f ca="1">('SUBSCRIBER BASE'!S33*'COMMISSION ASSUMPTIONS'!$G90)*'COMMISSION ASSUMPTIONS'!$D74</f>
        <v>0</v>
      </c>
      <c r="S104" s="476">
        <f ca="1">('SUBSCRIBER BASE'!T33*'COMMISSION ASSUMPTIONS'!$G90)*'COMMISSION ASSUMPTIONS'!$D74</f>
        <v>0</v>
      </c>
      <c r="T104" s="476">
        <f ca="1">('SUBSCRIBER BASE'!U33*'COMMISSION ASSUMPTIONS'!$G90)*'COMMISSION ASSUMPTIONS'!$D74</f>
        <v>0</v>
      </c>
      <c r="U104" s="476">
        <f ca="1">('SUBSCRIBER BASE'!V33*'COMMISSION ASSUMPTIONS'!$G90)*'COMMISSION ASSUMPTIONS'!$D74</f>
        <v>0</v>
      </c>
      <c r="V104" s="476">
        <f ca="1">('SUBSCRIBER BASE'!W33*'COMMISSION ASSUMPTIONS'!$G90)*'COMMISSION ASSUMPTIONS'!$D74</f>
        <v>0</v>
      </c>
      <c r="W104" s="476">
        <f ca="1">('SUBSCRIBER BASE'!X33*'COMMISSION ASSUMPTIONS'!$G90)*'COMMISSION ASSUMPTIONS'!$D74</f>
        <v>0</v>
      </c>
      <c r="X104" s="476">
        <f ca="1">('SUBSCRIBER BASE'!Y33*'COMMISSION ASSUMPTIONS'!$G90)*'COMMISSION ASSUMPTIONS'!$D74</f>
        <v>0</v>
      </c>
      <c r="Y104" s="476">
        <f ca="1">('SUBSCRIBER BASE'!Z33*'COMMISSION ASSUMPTIONS'!$G90)*'COMMISSION ASSUMPTIONS'!$D74</f>
        <v>0</v>
      </c>
      <c r="Z104" s="476">
        <f ca="1">('SUBSCRIBER BASE'!AA33*'COMMISSION ASSUMPTIONS'!$G90)*'COMMISSION ASSUMPTIONS'!$D74</f>
        <v>0</v>
      </c>
      <c r="AA104" s="476">
        <f ca="1">('SUBSCRIBER BASE'!AB33*'COMMISSION ASSUMPTIONS'!$G90)*'COMMISSION ASSUMPTIONS'!$D74</f>
        <v>0</v>
      </c>
      <c r="AB104" s="476">
        <f ca="1">('SUBSCRIBER BASE'!AC33*'COMMISSION ASSUMPTIONS'!$G90)*'COMMISSION ASSUMPTIONS'!$D74</f>
        <v>0</v>
      </c>
      <c r="AC104" s="476">
        <f ca="1">('SUBSCRIBER BASE'!AD33*'COMMISSION ASSUMPTIONS'!$G90)*'COMMISSION ASSUMPTIONS'!$D74</f>
        <v>0</v>
      </c>
      <c r="AD104" s="476">
        <f ca="1">('SUBSCRIBER BASE'!AE33*'COMMISSION ASSUMPTIONS'!$G90)*'COMMISSION ASSUMPTIONS'!$D74</f>
        <v>0</v>
      </c>
      <c r="AE104" s="476">
        <f ca="1">('SUBSCRIBER BASE'!AF33*'COMMISSION ASSUMPTIONS'!$G90)*'COMMISSION ASSUMPTIONS'!$D74</f>
        <v>0</v>
      </c>
      <c r="AF104" s="476">
        <f ca="1">('SUBSCRIBER BASE'!AG33*'COMMISSION ASSUMPTIONS'!$G90)*'COMMISSION ASSUMPTIONS'!$D74</f>
        <v>0</v>
      </c>
      <c r="AG104" s="476">
        <f ca="1">('SUBSCRIBER BASE'!AH33*'COMMISSION ASSUMPTIONS'!$G90)*'COMMISSION ASSUMPTIONS'!$D74</f>
        <v>0</v>
      </c>
      <c r="AH104" s="476">
        <f ca="1">('SUBSCRIBER BASE'!AI33*'COMMISSION ASSUMPTIONS'!$G90)*'COMMISSION ASSUMPTIONS'!$D74</f>
        <v>0</v>
      </c>
      <c r="AI104" s="476">
        <f ca="1">('SUBSCRIBER BASE'!AJ33*'COMMISSION ASSUMPTIONS'!$G90)*'COMMISSION ASSUMPTIONS'!$D74</f>
        <v>0</v>
      </c>
      <c r="AJ104" s="476">
        <f ca="1">('SUBSCRIBER BASE'!AK33*'COMMISSION ASSUMPTIONS'!$G90)*'COMMISSION ASSUMPTIONS'!$D74</f>
        <v>0</v>
      </c>
      <c r="AK104" s="476">
        <f ca="1">('SUBSCRIBER BASE'!AL33*'COMMISSION ASSUMPTIONS'!$G90)*'COMMISSION ASSUMPTIONS'!$D74</f>
        <v>0</v>
      </c>
      <c r="AL104" s="476">
        <f ca="1">('SUBSCRIBER BASE'!AM33*'COMMISSION ASSUMPTIONS'!$G90)*'COMMISSION ASSUMPTIONS'!$D74</f>
        <v>0</v>
      </c>
      <c r="AM104" s="476">
        <f ca="1">('SUBSCRIBER BASE'!AN33*'COMMISSION ASSUMPTIONS'!$G90)*'COMMISSION ASSUMPTIONS'!$D74</f>
        <v>0</v>
      </c>
      <c r="AN104" s="476">
        <f ca="1">('SUBSCRIBER BASE'!AO33*'COMMISSION ASSUMPTIONS'!$G90)*'COMMISSION ASSUMPTIONS'!$D74</f>
        <v>0</v>
      </c>
      <c r="AO104" s="476">
        <f ca="1">('SUBSCRIBER BASE'!AP33*'COMMISSION ASSUMPTIONS'!$G90)*'COMMISSION ASSUMPTIONS'!$D74</f>
        <v>0</v>
      </c>
      <c r="AP104" s="476">
        <f ca="1">('SUBSCRIBER BASE'!AQ33*'COMMISSION ASSUMPTIONS'!$G90)*'COMMISSION ASSUMPTIONS'!$D74</f>
        <v>0</v>
      </c>
      <c r="AQ104" s="476">
        <f ca="1">('SUBSCRIBER BASE'!AR33*'COMMISSION ASSUMPTIONS'!$G90)*'COMMISSION ASSUMPTIONS'!$D74</f>
        <v>0</v>
      </c>
      <c r="AR104" s="476">
        <f ca="1">('SUBSCRIBER BASE'!AS33*'COMMISSION ASSUMPTIONS'!$G90)*'COMMISSION ASSUMPTIONS'!$D74</f>
        <v>0</v>
      </c>
      <c r="AS104" s="476">
        <f ca="1">('SUBSCRIBER BASE'!AT33*'COMMISSION ASSUMPTIONS'!$G90)*'COMMISSION ASSUMPTIONS'!$D74</f>
        <v>0</v>
      </c>
      <c r="AT104" s="476">
        <f ca="1">('SUBSCRIBER BASE'!AU33*'COMMISSION ASSUMPTIONS'!$G90)*'COMMISSION ASSUMPTIONS'!$D74</f>
        <v>0</v>
      </c>
      <c r="AU104" s="476">
        <f ca="1">('SUBSCRIBER BASE'!AV33*'COMMISSION ASSUMPTIONS'!$G90)*'COMMISSION ASSUMPTIONS'!$D74</f>
        <v>0</v>
      </c>
      <c r="AV104" s="476">
        <f ca="1">('SUBSCRIBER BASE'!AW33*'COMMISSION ASSUMPTIONS'!$G90)*'COMMISSION ASSUMPTIONS'!$D74</f>
        <v>0</v>
      </c>
      <c r="AW104" s="476">
        <f ca="1">('SUBSCRIBER BASE'!AX33*'COMMISSION ASSUMPTIONS'!$G90)*'COMMISSION ASSUMPTIONS'!$D74</f>
        <v>0</v>
      </c>
      <c r="AX104" s="476">
        <f ca="1">('SUBSCRIBER BASE'!AY33*'COMMISSION ASSUMPTIONS'!$G90)*'COMMISSION ASSUMPTIONS'!$D74</f>
        <v>0</v>
      </c>
      <c r="AY104" s="476">
        <f ca="1">('SUBSCRIBER BASE'!AZ33*'COMMISSION ASSUMPTIONS'!$G90)*'COMMISSION ASSUMPTIONS'!$D74</f>
        <v>0</v>
      </c>
      <c r="AZ104" s="476">
        <f ca="1">('SUBSCRIBER BASE'!BA33*'COMMISSION ASSUMPTIONS'!$G90)*'COMMISSION ASSUMPTIONS'!$D74</f>
        <v>0</v>
      </c>
      <c r="BA104" s="476">
        <f ca="1">('SUBSCRIBER BASE'!BB33*'COMMISSION ASSUMPTIONS'!$G90)*'COMMISSION ASSUMPTIONS'!$D74</f>
        <v>0</v>
      </c>
      <c r="BB104" s="476">
        <f ca="1">('SUBSCRIBER BASE'!BC33*'COMMISSION ASSUMPTIONS'!$G90)*'COMMISSION ASSUMPTIONS'!$D74</f>
        <v>0</v>
      </c>
      <c r="BC104" s="476">
        <f ca="1">('SUBSCRIBER BASE'!BD33*'COMMISSION ASSUMPTIONS'!$G90)*'COMMISSION ASSUMPTIONS'!$D74</f>
        <v>0</v>
      </c>
      <c r="BD104" s="476">
        <f ca="1">('SUBSCRIBER BASE'!BE33*'COMMISSION ASSUMPTIONS'!$G90)*'COMMISSION ASSUMPTIONS'!$D74</f>
        <v>0</v>
      </c>
      <c r="BE104" s="476">
        <f ca="1">('SUBSCRIBER BASE'!BF33*'COMMISSION ASSUMPTIONS'!$G90)*'COMMISSION ASSUMPTIONS'!$D74</f>
        <v>0</v>
      </c>
      <c r="BF104" s="476">
        <f ca="1">('SUBSCRIBER BASE'!BG33*'COMMISSION ASSUMPTIONS'!$G90)*'COMMISSION ASSUMPTIONS'!$D74</f>
        <v>0</v>
      </c>
      <c r="BG104" s="476">
        <f ca="1">('SUBSCRIBER BASE'!BH33*'COMMISSION ASSUMPTIONS'!$G90)*'COMMISSION ASSUMPTIONS'!$D74</f>
        <v>0</v>
      </c>
      <c r="BH104" s="476">
        <f ca="1">('SUBSCRIBER BASE'!BI33*'COMMISSION ASSUMPTIONS'!$G90)*'COMMISSION ASSUMPTIONS'!$D74</f>
        <v>0</v>
      </c>
      <c r="BI104" s="476">
        <f ca="1">('SUBSCRIBER BASE'!BJ33*'COMMISSION ASSUMPTIONS'!$G90)*'COMMISSION ASSUMPTIONS'!$D74</f>
        <v>0</v>
      </c>
      <c r="BJ104" s="476">
        <f ca="1">('SUBSCRIBER BASE'!BK33*'COMMISSION ASSUMPTIONS'!$G90)*'COMMISSION ASSUMPTIONS'!$D74</f>
        <v>0</v>
      </c>
      <c r="BK104" s="476">
        <f ca="1">('SUBSCRIBER BASE'!BL33*'COMMISSION ASSUMPTIONS'!$G90)*'COMMISSION ASSUMPTIONS'!$D74</f>
        <v>0</v>
      </c>
      <c r="BL104" s="476">
        <f ca="1">('SUBSCRIBER BASE'!BM33*'COMMISSION ASSUMPTIONS'!$G90)*'COMMISSION ASSUMPTIONS'!$D74</f>
        <v>0</v>
      </c>
      <c r="BM104" s="476">
        <f ca="1">('SUBSCRIBER BASE'!BN33*'COMMISSION ASSUMPTIONS'!$G90)*'COMMISSION ASSUMPTIONS'!$D74</f>
        <v>0</v>
      </c>
      <c r="BN104" s="476">
        <f ca="1">('SUBSCRIBER BASE'!BO33*'COMMISSION ASSUMPTIONS'!$G90)*'COMMISSION ASSUMPTIONS'!$D74</f>
        <v>0</v>
      </c>
      <c r="BO104" s="476">
        <f ca="1">('SUBSCRIBER BASE'!BP33*'COMMISSION ASSUMPTIONS'!$G90)*'COMMISSION ASSUMPTIONS'!$D74</f>
        <v>0</v>
      </c>
      <c r="BP104" s="476">
        <f ca="1">('SUBSCRIBER BASE'!BQ33*'COMMISSION ASSUMPTIONS'!$G90)*'COMMISSION ASSUMPTIONS'!$D74</f>
        <v>0</v>
      </c>
      <c r="BQ104" s="476">
        <f ca="1">('SUBSCRIBER BASE'!BR33*'COMMISSION ASSUMPTIONS'!$G90)*'COMMISSION ASSUMPTIONS'!$D74</f>
        <v>0</v>
      </c>
      <c r="BR104" s="476">
        <f ca="1">('SUBSCRIBER BASE'!BS33*'COMMISSION ASSUMPTIONS'!$G90)*'COMMISSION ASSUMPTIONS'!$D74</f>
        <v>0</v>
      </c>
    </row>
    <row r="105" spans="2:70" ht="24" customHeight="1" outlineLevel="1">
      <c r="B105" s="313" t="str">
        <f>B92</f>
        <v>2.5 GB</v>
      </c>
      <c r="C105" s="476">
        <f>('SUBSCRIBER BASE'!C34*'COMMISSION ASSUMPTIONS'!$G91)*'COMMISSION ASSUMPTIONS'!$D75</f>
        <v>0</v>
      </c>
      <c r="D105" s="476">
        <f>('SUBSCRIBER BASE'!D34*'COMMISSION ASSUMPTIONS'!$G91)*'COMMISSION ASSUMPTIONS'!$D75</f>
        <v>0</v>
      </c>
      <c r="E105" s="476">
        <f>('SUBSCRIBER BASE'!E34*'COMMISSION ASSUMPTIONS'!$G91)*'COMMISSION ASSUMPTIONS'!$D75</f>
        <v>0</v>
      </c>
      <c r="F105" s="476">
        <f>('SUBSCRIBER BASE'!F34*'COMMISSION ASSUMPTIONS'!$G91)*'COMMISSION ASSUMPTIONS'!$D75</f>
        <v>0</v>
      </c>
      <c r="G105" s="476">
        <f>('SUBSCRIBER BASE'!G34*'COMMISSION ASSUMPTIONS'!$G91)*'COMMISSION ASSUMPTIONS'!$D75</f>
        <v>0</v>
      </c>
      <c r="H105" s="476">
        <f>('SUBSCRIBER BASE'!H34*'COMMISSION ASSUMPTIONS'!$G91)*'COMMISSION ASSUMPTIONS'!$D75</f>
        <v>0</v>
      </c>
      <c r="I105" s="476">
        <f>('SUBSCRIBER BASE'!I34*'COMMISSION ASSUMPTIONS'!$G91)*'COMMISSION ASSUMPTIONS'!$D75</f>
        <v>0</v>
      </c>
      <c r="J105" s="476">
        <f>('SUBSCRIBER BASE'!J34*'COMMISSION ASSUMPTIONS'!$G91)*'COMMISSION ASSUMPTIONS'!$D75</f>
        <v>0</v>
      </c>
      <c r="K105" s="476">
        <f ca="1">('SUBSCRIBER BASE'!L34*'COMMISSION ASSUMPTIONS'!$G91)*'COMMISSION ASSUMPTIONS'!$D75</f>
        <v>0</v>
      </c>
      <c r="L105" s="476">
        <f ca="1">('SUBSCRIBER BASE'!M34*'COMMISSION ASSUMPTIONS'!$G91)*'COMMISSION ASSUMPTIONS'!$D75</f>
        <v>0</v>
      </c>
      <c r="M105" s="476">
        <f ca="1">('SUBSCRIBER BASE'!N34*'COMMISSION ASSUMPTIONS'!$G91)*'COMMISSION ASSUMPTIONS'!$D75</f>
        <v>0</v>
      </c>
      <c r="N105" s="476">
        <f ca="1">('SUBSCRIBER BASE'!O34*'COMMISSION ASSUMPTIONS'!$G91)*'COMMISSION ASSUMPTIONS'!$D75</f>
        <v>0</v>
      </c>
      <c r="O105" s="476">
        <f ca="1">('SUBSCRIBER BASE'!P34*'COMMISSION ASSUMPTIONS'!$G91)*'COMMISSION ASSUMPTIONS'!$D75</f>
        <v>0</v>
      </c>
      <c r="P105" s="476">
        <f ca="1">('SUBSCRIBER BASE'!Q34*'COMMISSION ASSUMPTIONS'!$G91)*'COMMISSION ASSUMPTIONS'!$D75</f>
        <v>0</v>
      </c>
      <c r="Q105" s="476">
        <f ca="1">('SUBSCRIBER BASE'!R34*'COMMISSION ASSUMPTIONS'!$G91)*'COMMISSION ASSUMPTIONS'!$D75</f>
        <v>0</v>
      </c>
      <c r="R105" s="476">
        <f ca="1">('SUBSCRIBER BASE'!S34*'COMMISSION ASSUMPTIONS'!$G91)*'COMMISSION ASSUMPTIONS'!$D75</f>
        <v>0</v>
      </c>
      <c r="S105" s="476">
        <f ca="1">('SUBSCRIBER BASE'!T34*'COMMISSION ASSUMPTIONS'!$G91)*'COMMISSION ASSUMPTIONS'!$D75</f>
        <v>0</v>
      </c>
      <c r="T105" s="476">
        <f ca="1">('SUBSCRIBER BASE'!U34*'COMMISSION ASSUMPTIONS'!$G91)*'COMMISSION ASSUMPTIONS'!$D75</f>
        <v>0</v>
      </c>
      <c r="U105" s="476">
        <f ca="1">('SUBSCRIBER BASE'!V34*'COMMISSION ASSUMPTIONS'!$G91)*'COMMISSION ASSUMPTIONS'!$D75</f>
        <v>0</v>
      </c>
      <c r="V105" s="476">
        <f ca="1">('SUBSCRIBER BASE'!W34*'COMMISSION ASSUMPTIONS'!$G91)*'COMMISSION ASSUMPTIONS'!$D75</f>
        <v>0</v>
      </c>
      <c r="W105" s="476">
        <f ca="1">('SUBSCRIBER BASE'!X34*'COMMISSION ASSUMPTIONS'!$G91)*'COMMISSION ASSUMPTIONS'!$D75</f>
        <v>0</v>
      </c>
      <c r="X105" s="476">
        <f ca="1">('SUBSCRIBER BASE'!Y34*'COMMISSION ASSUMPTIONS'!$G91)*'COMMISSION ASSUMPTIONS'!$D75</f>
        <v>0</v>
      </c>
      <c r="Y105" s="476">
        <f ca="1">('SUBSCRIBER BASE'!Z34*'COMMISSION ASSUMPTIONS'!$G91)*'COMMISSION ASSUMPTIONS'!$D75</f>
        <v>0</v>
      </c>
      <c r="Z105" s="476">
        <f ca="1">('SUBSCRIBER BASE'!AA34*'COMMISSION ASSUMPTIONS'!$G91)*'COMMISSION ASSUMPTIONS'!$D75</f>
        <v>0</v>
      </c>
      <c r="AA105" s="476">
        <f ca="1">('SUBSCRIBER BASE'!AB34*'COMMISSION ASSUMPTIONS'!$G91)*'COMMISSION ASSUMPTIONS'!$D75</f>
        <v>0</v>
      </c>
      <c r="AB105" s="476">
        <f ca="1">('SUBSCRIBER BASE'!AC34*'COMMISSION ASSUMPTIONS'!$G91)*'COMMISSION ASSUMPTIONS'!$D75</f>
        <v>0</v>
      </c>
      <c r="AC105" s="476">
        <f ca="1">('SUBSCRIBER BASE'!AD34*'COMMISSION ASSUMPTIONS'!$G91)*'COMMISSION ASSUMPTIONS'!$D75</f>
        <v>0</v>
      </c>
      <c r="AD105" s="476">
        <f ca="1">('SUBSCRIBER BASE'!AE34*'COMMISSION ASSUMPTIONS'!$G91)*'COMMISSION ASSUMPTIONS'!$D75</f>
        <v>0</v>
      </c>
      <c r="AE105" s="476">
        <f ca="1">('SUBSCRIBER BASE'!AF34*'COMMISSION ASSUMPTIONS'!$G91)*'COMMISSION ASSUMPTIONS'!$D75</f>
        <v>0</v>
      </c>
      <c r="AF105" s="476">
        <f ca="1">('SUBSCRIBER BASE'!AG34*'COMMISSION ASSUMPTIONS'!$G91)*'COMMISSION ASSUMPTIONS'!$D75</f>
        <v>0</v>
      </c>
      <c r="AG105" s="476">
        <f ca="1">('SUBSCRIBER BASE'!AH34*'COMMISSION ASSUMPTIONS'!$G91)*'COMMISSION ASSUMPTIONS'!$D75</f>
        <v>0</v>
      </c>
      <c r="AH105" s="476">
        <f ca="1">('SUBSCRIBER BASE'!AI34*'COMMISSION ASSUMPTIONS'!$G91)*'COMMISSION ASSUMPTIONS'!$D75</f>
        <v>0</v>
      </c>
      <c r="AI105" s="476">
        <f ca="1">('SUBSCRIBER BASE'!AJ34*'COMMISSION ASSUMPTIONS'!$G91)*'COMMISSION ASSUMPTIONS'!$D75</f>
        <v>0</v>
      </c>
      <c r="AJ105" s="476">
        <f ca="1">('SUBSCRIBER BASE'!AK34*'COMMISSION ASSUMPTIONS'!$G91)*'COMMISSION ASSUMPTIONS'!$D75</f>
        <v>0</v>
      </c>
      <c r="AK105" s="476">
        <f ca="1">('SUBSCRIBER BASE'!AL34*'COMMISSION ASSUMPTIONS'!$G91)*'COMMISSION ASSUMPTIONS'!$D75</f>
        <v>0</v>
      </c>
      <c r="AL105" s="476">
        <f ca="1">('SUBSCRIBER BASE'!AM34*'COMMISSION ASSUMPTIONS'!$G91)*'COMMISSION ASSUMPTIONS'!$D75</f>
        <v>0</v>
      </c>
      <c r="AM105" s="476">
        <f ca="1">('SUBSCRIBER BASE'!AN34*'COMMISSION ASSUMPTIONS'!$G91)*'COMMISSION ASSUMPTIONS'!$D75</f>
        <v>0</v>
      </c>
      <c r="AN105" s="476">
        <f ca="1">('SUBSCRIBER BASE'!AO34*'COMMISSION ASSUMPTIONS'!$G91)*'COMMISSION ASSUMPTIONS'!$D75</f>
        <v>0</v>
      </c>
      <c r="AO105" s="476">
        <f ca="1">('SUBSCRIBER BASE'!AP34*'COMMISSION ASSUMPTIONS'!$G91)*'COMMISSION ASSUMPTIONS'!$D75</f>
        <v>0</v>
      </c>
      <c r="AP105" s="476">
        <f ca="1">('SUBSCRIBER BASE'!AQ34*'COMMISSION ASSUMPTIONS'!$G91)*'COMMISSION ASSUMPTIONS'!$D75</f>
        <v>0</v>
      </c>
      <c r="AQ105" s="476">
        <f ca="1">('SUBSCRIBER BASE'!AR34*'COMMISSION ASSUMPTIONS'!$G91)*'COMMISSION ASSUMPTIONS'!$D75</f>
        <v>0</v>
      </c>
      <c r="AR105" s="476">
        <f ca="1">('SUBSCRIBER BASE'!AS34*'COMMISSION ASSUMPTIONS'!$G91)*'COMMISSION ASSUMPTIONS'!$D75</f>
        <v>0</v>
      </c>
      <c r="AS105" s="476">
        <f ca="1">('SUBSCRIBER BASE'!AT34*'COMMISSION ASSUMPTIONS'!$G91)*'COMMISSION ASSUMPTIONS'!$D75</f>
        <v>0</v>
      </c>
      <c r="AT105" s="476">
        <f ca="1">('SUBSCRIBER BASE'!AU34*'COMMISSION ASSUMPTIONS'!$G91)*'COMMISSION ASSUMPTIONS'!$D75</f>
        <v>0</v>
      </c>
      <c r="AU105" s="476">
        <f ca="1">('SUBSCRIBER BASE'!AV34*'COMMISSION ASSUMPTIONS'!$G91)*'COMMISSION ASSUMPTIONS'!$D75</f>
        <v>0</v>
      </c>
      <c r="AV105" s="476">
        <f ca="1">('SUBSCRIBER BASE'!AW34*'COMMISSION ASSUMPTIONS'!$G91)*'COMMISSION ASSUMPTIONS'!$D75</f>
        <v>0</v>
      </c>
      <c r="AW105" s="476">
        <f ca="1">('SUBSCRIBER BASE'!AX34*'COMMISSION ASSUMPTIONS'!$G91)*'COMMISSION ASSUMPTIONS'!$D75</f>
        <v>0</v>
      </c>
      <c r="AX105" s="476">
        <f ca="1">('SUBSCRIBER BASE'!AY34*'COMMISSION ASSUMPTIONS'!$G91)*'COMMISSION ASSUMPTIONS'!$D75</f>
        <v>0</v>
      </c>
      <c r="AY105" s="476">
        <f ca="1">('SUBSCRIBER BASE'!AZ34*'COMMISSION ASSUMPTIONS'!$G91)*'COMMISSION ASSUMPTIONS'!$D75</f>
        <v>0</v>
      </c>
      <c r="AZ105" s="476">
        <f ca="1">('SUBSCRIBER BASE'!BA34*'COMMISSION ASSUMPTIONS'!$G91)*'COMMISSION ASSUMPTIONS'!$D75</f>
        <v>0</v>
      </c>
      <c r="BA105" s="476">
        <f ca="1">('SUBSCRIBER BASE'!BB34*'COMMISSION ASSUMPTIONS'!$G91)*'COMMISSION ASSUMPTIONS'!$D75</f>
        <v>0</v>
      </c>
      <c r="BB105" s="476">
        <f ca="1">('SUBSCRIBER BASE'!BC34*'COMMISSION ASSUMPTIONS'!$G91)*'COMMISSION ASSUMPTIONS'!$D75</f>
        <v>0</v>
      </c>
      <c r="BC105" s="476">
        <f ca="1">('SUBSCRIBER BASE'!BD34*'COMMISSION ASSUMPTIONS'!$G91)*'COMMISSION ASSUMPTIONS'!$D75</f>
        <v>0</v>
      </c>
      <c r="BD105" s="476">
        <f ca="1">('SUBSCRIBER BASE'!BE34*'COMMISSION ASSUMPTIONS'!$G91)*'COMMISSION ASSUMPTIONS'!$D75</f>
        <v>0</v>
      </c>
      <c r="BE105" s="476">
        <f ca="1">('SUBSCRIBER BASE'!BF34*'COMMISSION ASSUMPTIONS'!$G91)*'COMMISSION ASSUMPTIONS'!$D75</f>
        <v>0</v>
      </c>
      <c r="BF105" s="476">
        <f ca="1">('SUBSCRIBER BASE'!BG34*'COMMISSION ASSUMPTIONS'!$G91)*'COMMISSION ASSUMPTIONS'!$D75</f>
        <v>0</v>
      </c>
      <c r="BG105" s="476">
        <f ca="1">('SUBSCRIBER BASE'!BH34*'COMMISSION ASSUMPTIONS'!$G91)*'COMMISSION ASSUMPTIONS'!$D75</f>
        <v>0</v>
      </c>
      <c r="BH105" s="476">
        <f ca="1">('SUBSCRIBER BASE'!BI34*'COMMISSION ASSUMPTIONS'!$G91)*'COMMISSION ASSUMPTIONS'!$D75</f>
        <v>0</v>
      </c>
      <c r="BI105" s="476">
        <f ca="1">('SUBSCRIBER BASE'!BJ34*'COMMISSION ASSUMPTIONS'!$G91)*'COMMISSION ASSUMPTIONS'!$D75</f>
        <v>0</v>
      </c>
      <c r="BJ105" s="476">
        <f ca="1">('SUBSCRIBER BASE'!BK34*'COMMISSION ASSUMPTIONS'!$G91)*'COMMISSION ASSUMPTIONS'!$D75</f>
        <v>0</v>
      </c>
      <c r="BK105" s="476">
        <f ca="1">('SUBSCRIBER BASE'!BL34*'COMMISSION ASSUMPTIONS'!$G91)*'COMMISSION ASSUMPTIONS'!$D75</f>
        <v>0</v>
      </c>
      <c r="BL105" s="476">
        <f ca="1">('SUBSCRIBER BASE'!BM34*'COMMISSION ASSUMPTIONS'!$G91)*'COMMISSION ASSUMPTIONS'!$D75</f>
        <v>0</v>
      </c>
      <c r="BM105" s="476">
        <f ca="1">('SUBSCRIBER BASE'!BN34*'COMMISSION ASSUMPTIONS'!$G91)*'COMMISSION ASSUMPTIONS'!$D75</f>
        <v>0</v>
      </c>
      <c r="BN105" s="476">
        <f ca="1">('SUBSCRIBER BASE'!BO34*'COMMISSION ASSUMPTIONS'!$G91)*'COMMISSION ASSUMPTIONS'!$D75</f>
        <v>0</v>
      </c>
      <c r="BO105" s="476">
        <f ca="1">('SUBSCRIBER BASE'!BP34*'COMMISSION ASSUMPTIONS'!$G91)*'COMMISSION ASSUMPTIONS'!$D75</f>
        <v>0</v>
      </c>
      <c r="BP105" s="476">
        <f ca="1">('SUBSCRIBER BASE'!BQ34*'COMMISSION ASSUMPTIONS'!$G91)*'COMMISSION ASSUMPTIONS'!$D75</f>
        <v>0</v>
      </c>
      <c r="BQ105" s="476">
        <f ca="1">('SUBSCRIBER BASE'!BR34*'COMMISSION ASSUMPTIONS'!$G91)*'COMMISSION ASSUMPTIONS'!$D75</f>
        <v>0</v>
      </c>
      <c r="BR105" s="476">
        <f ca="1">('SUBSCRIBER BASE'!BS34*'COMMISSION ASSUMPTIONS'!$G91)*'COMMISSION ASSUMPTIONS'!$D75</f>
        <v>0</v>
      </c>
    </row>
    <row r="106" spans="2:70" ht="24" customHeight="1"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7"/>
      <c r="AS106" s="477"/>
      <c r="AT106" s="477"/>
      <c r="AU106" s="477"/>
      <c r="AV106" s="477"/>
      <c r="AW106" s="477"/>
      <c r="AX106" s="477"/>
      <c r="AY106" s="477"/>
      <c r="AZ106" s="477"/>
      <c r="BA106" s="477"/>
      <c r="BB106" s="477"/>
      <c r="BC106" s="477"/>
      <c r="BD106" s="477"/>
      <c r="BE106" s="477"/>
      <c r="BF106" s="477"/>
      <c r="BG106" s="477"/>
      <c r="BH106" s="477"/>
      <c r="BI106" s="477"/>
      <c r="BJ106" s="477"/>
      <c r="BK106" s="477"/>
      <c r="BL106" s="477"/>
      <c r="BM106" s="477"/>
      <c r="BN106" s="477"/>
      <c r="BO106" s="477"/>
      <c r="BP106" s="477"/>
      <c r="BQ106" s="477"/>
      <c r="BR106" s="477"/>
    </row>
    <row r="107" spans="2:70" ht="24" customHeight="1" outlineLevel="2">
      <c r="B107" s="309" t="str">
        <f>B42</f>
        <v>EXISTING AGENTS</v>
      </c>
      <c r="C107" s="474">
        <f t="shared" ref="C107:J107" si="26">SUM(C109:C118)</f>
        <v>0</v>
      </c>
      <c r="D107" s="474">
        <f t="shared" si="26"/>
        <v>0</v>
      </c>
      <c r="E107" s="474">
        <f t="shared" si="26"/>
        <v>0</v>
      </c>
      <c r="F107" s="474">
        <f t="shared" si="26"/>
        <v>0</v>
      </c>
      <c r="G107" s="474">
        <f t="shared" si="26"/>
        <v>0</v>
      </c>
      <c r="H107" s="474">
        <f t="shared" si="26"/>
        <v>0</v>
      </c>
      <c r="I107" s="474">
        <f t="shared" si="26"/>
        <v>0</v>
      </c>
      <c r="J107" s="474">
        <f t="shared" si="26"/>
        <v>0</v>
      </c>
      <c r="K107" s="642">
        <v>0</v>
      </c>
      <c r="L107" s="642">
        <v>0</v>
      </c>
      <c r="M107" s="642">
        <v>0</v>
      </c>
      <c r="N107" s="642">
        <v>0</v>
      </c>
      <c r="O107" s="642">
        <v>0</v>
      </c>
      <c r="P107" s="642">
        <v>0</v>
      </c>
      <c r="Q107" s="642">
        <v>0</v>
      </c>
      <c r="R107" s="642">
        <v>0</v>
      </c>
      <c r="S107" s="642">
        <v>0</v>
      </c>
      <c r="T107" s="642">
        <v>0</v>
      </c>
      <c r="U107" s="642">
        <v>0</v>
      </c>
      <c r="V107" s="642">
        <v>0</v>
      </c>
      <c r="W107" s="642">
        <v>0</v>
      </c>
      <c r="X107" s="642">
        <v>0</v>
      </c>
      <c r="Y107" s="642">
        <v>0</v>
      </c>
      <c r="Z107" s="642">
        <v>0</v>
      </c>
      <c r="AA107" s="642">
        <v>0</v>
      </c>
      <c r="AB107" s="642">
        <v>0</v>
      </c>
      <c r="AC107" s="642">
        <v>0</v>
      </c>
      <c r="AD107" s="642">
        <v>0</v>
      </c>
      <c r="AE107" s="642">
        <v>0</v>
      </c>
      <c r="AF107" s="642">
        <v>0</v>
      </c>
      <c r="AG107" s="642">
        <v>0</v>
      </c>
      <c r="AH107" s="642">
        <v>0</v>
      </c>
      <c r="AI107" s="642">
        <v>0</v>
      </c>
      <c r="AJ107" s="642">
        <v>0</v>
      </c>
      <c r="AK107" s="642">
        <v>0</v>
      </c>
      <c r="AL107" s="642">
        <v>0</v>
      </c>
      <c r="AM107" s="642">
        <v>0</v>
      </c>
      <c r="AN107" s="642">
        <v>0</v>
      </c>
      <c r="AO107" s="642">
        <v>0</v>
      </c>
      <c r="AP107" s="642">
        <v>0</v>
      </c>
      <c r="AQ107" s="642">
        <v>0</v>
      </c>
      <c r="AR107" s="642">
        <v>0</v>
      </c>
      <c r="AS107" s="642">
        <v>0</v>
      </c>
      <c r="AT107" s="642">
        <v>0</v>
      </c>
      <c r="AU107" s="642">
        <v>0</v>
      </c>
      <c r="AV107" s="642">
        <v>0</v>
      </c>
      <c r="AW107" s="642">
        <v>0</v>
      </c>
      <c r="AX107" s="642">
        <v>0</v>
      </c>
      <c r="AY107" s="642">
        <v>0</v>
      </c>
      <c r="AZ107" s="642">
        <v>0</v>
      </c>
      <c r="BA107" s="642">
        <v>0</v>
      </c>
      <c r="BB107" s="642">
        <v>0</v>
      </c>
      <c r="BC107" s="642">
        <v>0</v>
      </c>
      <c r="BD107" s="642">
        <v>0</v>
      </c>
      <c r="BE107" s="642">
        <v>0</v>
      </c>
      <c r="BF107" s="642">
        <v>0</v>
      </c>
      <c r="BG107" s="642">
        <v>0</v>
      </c>
      <c r="BH107" s="642">
        <v>0</v>
      </c>
      <c r="BI107" s="642">
        <v>0</v>
      </c>
      <c r="BJ107" s="642">
        <v>0</v>
      </c>
      <c r="BK107" s="642">
        <v>0</v>
      </c>
      <c r="BL107" s="642">
        <v>0</v>
      </c>
      <c r="BM107" s="642">
        <v>0</v>
      </c>
      <c r="BN107" s="642">
        <v>0</v>
      </c>
      <c r="BO107" s="642">
        <v>0</v>
      </c>
      <c r="BP107" s="642">
        <v>0</v>
      </c>
      <c r="BQ107" s="642">
        <v>0</v>
      </c>
      <c r="BR107" s="642">
        <v>0</v>
      </c>
    </row>
    <row r="108" spans="2:70" ht="24" customHeight="1" outlineLevel="2">
      <c r="B108" s="309" t="s">
        <v>356</v>
      </c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  <c r="BF108" s="475"/>
      <c r="BG108" s="475"/>
      <c r="BH108" s="475"/>
      <c r="BI108" s="475"/>
      <c r="BJ108" s="475"/>
      <c r="BK108" s="475"/>
      <c r="BL108" s="475"/>
      <c r="BM108" s="475"/>
      <c r="BN108" s="475"/>
      <c r="BO108" s="475"/>
      <c r="BP108" s="475"/>
      <c r="BQ108" s="475"/>
      <c r="BR108" s="475"/>
    </row>
    <row r="109" spans="2:70" ht="24" customHeight="1" outlineLevel="2">
      <c r="B109" s="313" t="str">
        <f>B96</f>
        <v>MVLP1</v>
      </c>
      <c r="C109" s="478">
        <f>('SUBSCRIBER BASE'!C80*'COMMISSION ASSUMPTIONS'!$C82)*('MVLP INPUT'!$F10*'COMMISSION ASSUMPTIONS'!$E22)</f>
        <v>0</v>
      </c>
      <c r="D109" s="478">
        <f>('SUBSCRIBER BASE'!D80*'COMMISSION ASSUMPTIONS'!$C82)*('MVLP INPUT'!$F10*'COMMISSION ASSUMPTIONS'!$E22)</f>
        <v>0</v>
      </c>
      <c r="E109" s="478">
        <f>('SUBSCRIBER BASE'!E80*'COMMISSION ASSUMPTIONS'!$C82)*('MVLP INPUT'!$F10*'COMMISSION ASSUMPTIONS'!$E22)</f>
        <v>0</v>
      </c>
      <c r="F109" s="478">
        <f>('SUBSCRIBER BASE'!F80*'COMMISSION ASSUMPTIONS'!$C82)*('MVLP INPUT'!$F10*'COMMISSION ASSUMPTIONS'!$E22)</f>
        <v>0</v>
      </c>
      <c r="G109" s="478">
        <f>('SUBSCRIBER BASE'!G80*'COMMISSION ASSUMPTIONS'!$C82)*('MVLP INPUT'!$F10*'COMMISSION ASSUMPTIONS'!$E22)</f>
        <v>0</v>
      </c>
      <c r="H109" s="478">
        <f>('SUBSCRIBER BASE'!H80*'COMMISSION ASSUMPTIONS'!$C82)*('MVLP INPUT'!$F10*'COMMISSION ASSUMPTIONS'!$E22)</f>
        <v>0</v>
      </c>
      <c r="I109" s="478">
        <f>('SUBSCRIBER BASE'!I80*'COMMISSION ASSUMPTIONS'!$C82)*('MVLP INPUT'!$F10*'COMMISSION ASSUMPTIONS'!$E22)</f>
        <v>0</v>
      </c>
      <c r="J109" s="478">
        <f>('SUBSCRIBER BASE'!J80*'COMMISSION ASSUMPTIONS'!$C82)*('MVLP INPUT'!$F10*'COMMISSION ASSUMPTIONS'!$E22)</f>
        <v>0</v>
      </c>
      <c r="K109" s="478">
        <f ca="1">('SUBSCRIBER BASE'!L80*'COMMISSION ASSUMPTIONS'!$C82)*('MVLP INPUT'!$F10*'COMMISSION ASSUMPTIONS'!$E22)</f>
        <v>248430</v>
      </c>
      <c r="L109" s="478">
        <f ca="1">('SUBSCRIBER BASE'!M80*'COMMISSION ASSUMPTIONS'!$C82)*('MVLP INPUT'!$F10*'COMMISSION ASSUMPTIONS'!$E22)</f>
        <v>466798.5</v>
      </c>
      <c r="M109" s="478">
        <f ca="1">('SUBSCRIBER BASE'!N80*'COMMISSION ASSUMPTIONS'!$C82)*('MVLP INPUT'!$F10*'COMMISSION ASSUMPTIONS'!$E22)</f>
        <v>711103.57499999995</v>
      </c>
      <c r="N109" s="478">
        <f ca="1">('SUBSCRIBER BASE'!O80*'COMMISSION ASSUMPTIONS'!$C82)*('MVLP INPUT'!$F10*'COMMISSION ASSUMPTIONS'!$E22)</f>
        <v>932553.39624999999</v>
      </c>
      <c r="O109" s="478">
        <f ca="1">('SUBSCRIBER BASE'!P80*'COMMISSION ASSUMPTIONS'!$C82)*('MVLP INPUT'!$F10*'COMMISSION ASSUMPTIONS'!$E22)</f>
        <v>1175515.7264375002</v>
      </c>
      <c r="P109" s="478">
        <f ca="1">('SUBSCRIBER BASE'!Q80*'COMMISSION ASSUMPTIONS'!$C82)*('MVLP INPUT'!$F10*'COMMISSION ASSUMPTIONS'!$E22)</f>
        <v>1504259.9401156253</v>
      </c>
      <c r="Q109" s="478">
        <f ca="1">('SUBSCRIBER BASE'!R80*'COMMISSION ASSUMPTIONS'!$C82)*('MVLP INPUT'!$F10*'COMMISSION ASSUMPTIONS'!$E22)</f>
        <v>1932311.9431098441</v>
      </c>
      <c r="R109" s="478">
        <f ca="1">('SUBSCRIBER BASE'!S80*'COMMISSION ASSUMPTIONS'!$C82)*('MVLP INPUT'!$F10*'COMMISSION ASSUMPTIONS'!$E22)</f>
        <v>2365911.3459543516</v>
      </c>
      <c r="S109" s="478">
        <f ca="1">('SUBSCRIBER BASE'!T80*'COMMISSION ASSUMPTIONS'!$C82)*('MVLP INPUT'!$F10*'COMMISSION ASSUMPTIONS'!$E22)</f>
        <v>2816645.778656634</v>
      </c>
      <c r="T109" s="478">
        <f ca="1">('SUBSCRIBER BASE'!U80*'COMMISSION ASSUMPTIONS'!$C82)*('MVLP INPUT'!$F10*'COMMISSION ASSUMPTIONS'!$E22)</f>
        <v>3197803.4897238025</v>
      </c>
      <c r="U109" s="478">
        <f ca="1">('SUBSCRIBER BASE'!V80*'COMMISSION ASSUMPTIONS'!$C82)*('MVLP INPUT'!$F10*'COMMISSION ASSUMPTIONS'!$E22)</f>
        <v>3665533.315237612</v>
      </c>
      <c r="V109" s="478">
        <f ca="1">('SUBSCRIBER BASE'!W80*'COMMISSION ASSUMPTIONS'!$C82)*('MVLP INPUT'!$F10*'COMMISSION ASSUMPTIONS'!$E22)</f>
        <v>4201401.6494757319</v>
      </c>
      <c r="W109" s="478">
        <f ca="1">('SUBSCRIBER BASE'!X80*'COMMISSION ASSUMPTIONS'!$C82)*('MVLP INPUT'!$F10*'COMMISSION ASSUMPTIONS'!$E22)</f>
        <v>4613421.5670019453</v>
      </c>
      <c r="X109" s="478">
        <f ca="1">('SUBSCRIBER BASE'!Y80*'COMMISSION ASSUMPTIONS'!$C82)*('MVLP INPUT'!$F10*'COMMISSION ASSUMPTIONS'!$E22)</f>
        <v>4997035.4886518484</v>
      </c>
      <c r="Y109" s="478">
        <f ca="1">('SUBSCRIBER BASE'!Z80*'COMMISSION ASSUMPTIONS'!$C82)*('MVLP INPUT'!$F10*'COMMISSION ASSUMPTIONS'!$E22)</f>
        <v>5494398.7142192554</v>
      </c>
      <c r="Z109" s="478">
        <f ca="1">('SUBSCRIBER BASE'!AA80*'COMMISSION ASSUMPTIONS'!$C82)*('MVLP INPUT'!$F10*'COMMISSION ASSUMPTIONS'!$E22)</f>
        <v>5960593.7785082925</v>
      </c>
      <c r="AA109" s="478">
        <f ca="1">('SUBSCRIBER BASE'!AB80*'COMMISSION ASSUMPTIONS'!$C82)*('MVLP INPUT'!$F10*'COMMISSION ASSUMPTIONS'!$E22)</f>
        <v>6509984.0895828791</v>
      </c>
      <c r="AB109" s="478">
        <f ca="1">('SUBSCRIBER BASE'!AC80*'COMMISSION ASSUMPTIONS'!$C82)*('MVLP INPUT'!$F10*'COMMISSION ASSUMPTIONS'!$E22)</f>
        <v>7314984.8851037342</v>
      </c>
      <c r="AC109" s="478">
        <f ca="1">('SUBSCRIBER BASE'!AD80*'COMMISSION ASSUMPTIONS'!$C82)*('MVLP INPUT'!$F10*'COMMISSION ASSUMPTIONS'!$E22)</f>
        <v>8386965.6408485472</v>
      </c>
      <c r="AD109" s="478">
        <f ca="1">('SUBSCRIBER BASE'!AE80*'COMMISSION ASSUMPTIONS'!$C82)*('MVLP INPUT'!$F10*'COMMISSION ASSUMPTIONS'!$E22)</f>
        <v>9426382.3588061202</v>
      </c>
      <c r="AE109" s="478">
        <f ca="1">('SUBSCRIBER BASE'!AF80*'COMMISSION ASSUMPTIONS'!$C82)*('MVLP INPUT'!$F10*'COMMISSION ASSUMPTIONS'!$E22)</f>
        <v>10440393.240865815</v>
      </c>
      <c r="AF109" s="478">
        <f ca="1">('SUBSCRIBER BASE'!AG80*'COMMISSION ASSUMPTIONS'!$C82)*('MVLP INPUT'!$F10*'COMMISSION ASSUMPTIONS'!$E22)</f>
        <v>11195243.578822525</v>
      </c>
      <c r="AG109" s="478">
        <f ca="1">('SUBSCRIBER BASE'!AH80*'COMMISSION ASSUMPTIONS'!$C82)*('MVLP INPUT'!$F10*'COMMISSION ASSUMPTIONS'!$E22)</f>
        <v>12060996.399881398</v>
      </c>
      <c r="AH109" s="478">
        <f ca="1">('SUBSCRIBER BASE'!AI80*'COMMISSION ASSUMPTIONS'!$C82)*('MVLP INPUT'!$F10*'COMMISSION ASSUMPTIONS'!$E22)</f>
        <v>12965536.579887329</v>
      </c>
      <c r="AI109" s="478">
        <f ca="1">('SUBSCRIBER BASE'!AJ80*'COMMISSION ASSUMPTIONS'!$C82)*('MVLP INPUT'!$F10*'COMMISSION ASSUMPTIONS'!$E22)</f>
        <v>13517759.750892963</v>
      </c>
      <c r="AJ109" s="478">
        <f ca="1">('SUBSCRIBER BASE'!AK80*'COMMISSION ASSUMPTIONS'!$C82)*('MVLP INPUT'!$F10*'COMMISSION ASSUMPTIONS'!$E22)</f>
        <v>13933591.763348315</v>
      </c>
      <c r="AK109" s="478">
        <f ca="1">('SUBSCRIBER BASE'!AL80*'COMMISSION ASSUMPTIONS'!$C82)*('MVLP INPUT'!$F10*'COMMISSION ASSUMPTIONS'!$E22)</f>
        <v>14463662.175180899</v>
      </c>
      <c r="AL109" s="478">
        <f ca="1">('SUBSCRIBER BASE'!AM80*'COMMISSION ASSUMPTIONS'!$C82)*('MVLP INPUT'!$F10*'COMMISSION ASSUMPTIONS'!$E22)</f>
        <v>14870069.066421853</v>
      </c>
      <c r="AM109" s="478">
        <f ca="1">('SUBSCRIBER BASE'!AN80*'COMMISSION ASSUMPTIONS'!$C82)*('MVLP INPUT'!$F10*'COMMISSION ASSUMPTIONS'!$E22)</f>
        <v>15334345.61310076</v>
      </c>
      <c r="AN109" s="478">
        <f ca="1">('SUBSCRIBER BASE'!AO80*'COMMISSION ASSUMPTIONS'!$C82)*('MVLP INPUT'!$F10*'COMMISSION ASSUMPTIONS'!$E22)</f>
        <v>16085123.332445722</v>
      </c>
      <c r="AO109" s="478">
        <f ca="1">('SUBSCRIBER BASE'!AP80*'COMMISSION ASSUMPTIONS'!$C82)*('MVLP INPUT'!$F10*'COMMISSION ASSUMPTIONS'!$E22)</f>
        <v>17112592.165823437</v>
      </c>
      <c r="AP109" s="478">
        <f ca="1">('SUBSCRIBER BASE'!AQ80*'COMMISSION ASSUMPTIONS'!$C82)*('MVLP INPUT'!$F10*'COMMISSION ASSUMPTIONS'!$E22)</f>
        <v>18034332.557532266</v>
      </c>
      <c r="AQ109" s="478">
        <f ca="1">('SUBSCRIBER BASE'!AR80*'COMMISSION ASSUMPTIONS'!$C82)*('MVLP INPUT'!$F10*'COMMISSION ASSUMPTIONS'!$E22)</f>
        <v>18875580.929655652</v>
      </c>
      <c r="AR109" s="478">
        <f ca="1">('SUBSCRIBER BASE'!AS80*'COMMISSION ASSUMPTIONS'!$C82)*('MVLP INPUT'!$F10*'COMMISSION ASSUMPTIONS'!$E22)</f>
        <v>19384056.88317287</v>
      </c>
      <c r="AS109" s="478">
        <f ca="1">('SUBSCRIBER BASE'!AT80*'COMMISSION ASSUMPTIONS'!$C82)*('MVLP INPUT'!$F10*'COMMISSION ASSUMPTIONS'!$E22)</f>
        <v>19995069.039014228</v>
      </c>
      <c r="AT109" s="478">
        <f ca="1">('SUBSCRIBER BASE'!AU80*'COMMISSION ASSUMPTIONS'!$C82)*('MVLP INPUT'!$F10*'COMMISSION ASSUMPTIONS'!$E22)</f>
        <v>20631915.587063514</v>
      </c>
      <c r="AU109" s="478">
        <f ca="1">('SUBSCRIBER BASE'!AV80*'COMMISSION ASSUMPTIONS'!$C82)*('MVLP INPUT'!$F10*'COMMISSION ASSUMPTIONS'!$E22)</f>
        <v>20881739.807710342</v>
      </c>
      <c r="AV109" s="478">
        <f ca="1">('SUBSCRIBER BASE'!AW80*'COMMISSION ASSUMPTIONS'!$C82)*('MVLP INPUT'!$F10*'COMMISSION ASSUMPTIONS'!$E22)</f>
        <v>20987262.817324825</v>
      </c>
      <c r="AW109" s="478">
        <f ca="1">('SUBSCRIBER BASE'!AX80*'COMMISSION ASSUMPTIONS'!$C82)*('MVLP INPUT'!$F10*'COMMISSION ASSUMPTIONS'!$E22)</f>
        <v>21215784.676458582</v>
      </c>
      <c r="AX109" s="478">
        <f ca="1">('SUBSCRIBER BASE'!AY80*'COMMISSION ASSUMPTIONS'!$C82)*('MVLP INPUT'!$F10*'COMMISSION ASSUMPTIONS'!$E22)</f>
        <v>21321545.442635655</v>
      </c>
      <c r="AY109" s="478">
        <f ca="1">('SUBSCRIBER BASE'!AZ80*'COMMISSION ASSUMPTIONS'!$C82)*('MVLP INPUT'!$F10*'COMMISSION ASSUMPTIONS'!$E22)</f>
        <v>21494293.17050387</v>
      </c>
      <c r="AZ109" s="478">
        <f ca="1">('SUBSCRIBER BASE'!BA80*'COMMISSION ASSUMPTIONS'!$C82)*('MVLP INPUT'!$F10*'COMMISSION ASSUMPTIONS'!$E22)</f>
        <v>21967663.511978678</v>
      </c>
      <c r="BA109" s="478">
        <f ca="1">('SUBSCRIBER BASE'!BB80*'COMMISSION ASSUMPTIONS'!$C82)*('MVLP INPUT'!$F10*'COMMISSION ASSUMPTIONS'!$E22)</f>
        <v>22729985.336379744</v>
      </c>
      <c r="BB109" s="478">
        <f ca="1">('SUBSCRIBER BASE'!BC80*'COMMISSION ASSUMPTIONS'!$C82)*('MVLP INPUT'!$F10*'COMMISSION ASSUMPTIONS'!$E22)</f>
        <v>23392906.069560759</v>
      </c>
      <c r="BC109" s="478">
        <f ca="1">('SUBSCRIBER BASE'!BD80*'COMMISSION ASSUMPTIONS'!$C82)*('MVLP INPUT'!$F10*'COMMISSION ASSUMPTIONS'!$E22)</f>
        <v>23983165.766082719</v>
      </c>
      <c r="BD109" s="478">
        <f ca="1">('SUBSCRIBER BASE'!BE80*'COMMISSION ASSUMPTIONS'!$C82)*('MVLP INPUT'!$F10*'COMMISSION ASSUMPTIONS'!$E22)</f>
        <v>24247322.477778584</v>
      </c>
      <c r="BE109" s="478">
        <f ca="1">('SUBSCRIBER BASE'!BF80*'COMMISSION ASSUMPTIONS'!$C82)*('MVLP INPUT'!$F10*'COMMISSION ASSUMPTIONS'!$E22)</f>
        <v>24624621.353889655</v>
      </c>
      <c r="BF109" s="478">
        <f ca="1">('SUBSCRIBER BASE'!BG80*'COMMISSION ASSUMPTIONS'!$C82)*('MVLP INPUT'!$F10*'COMMISSION ASSUMPTIONS'!$E22)</f>
        <v>25037655.286195174</v>
      </c>
      <c r="BG109" s="478">
        <f ca="1">('SUBSCRIBER BASE'!BH80*'COMMISSION ASSUMPTIONS'!$C82)*('MVLP INPUT'!$F10*'COMMISSION ASSUMPTIONS'!$E22)</f>
        <v>25071882.521885414</v>
      </c>
      <c r="BH109" s="478">
        <f ca="1">('SUBSCRIBER BASE'!BI80*'COMMISSION ASSUMPTIONS'!$C82)*('MVLP INPUT'!$F10*'COMMISSION ASSUMPTIONS'!$E22)</f>
        <v>24971188.395791147</v>
      </c>
      <c r="BI109" s="478">
        <f ca="1">('SUBSCRIBER BASE'!BJ80*'COMMISSION ASSUMPTIONS'!$C82)*('MVLP INPUT'!$F10*'COMMISSION ASSUMPTIONS'!$E22)</f>
        <v>25003383.97600159</v>
      </c>
      <c r="BJ109" s="478">
        <f ca="1">('SUBSCRIBER BASE'!BK80*'COMMISSION ASSUMPTIONS'!$C82)*('MVLP INPUT'!$F10*'COMMISSION ASSUMPTIONS'!$E22)</f>
        <v>24921829.777201511</v>
      </c>
      <c r="BK109" s="478">
        <f ca="1">('SUBSCRIBER BASE'!BL80*'COMMISSION ASSUMPTIONS'!$C82)*('MVLP INPUT'!$F10*'COMMISSION ASSUMPTIONS'!$E22)</f>
        <v>24916278.288341433</v>
      </c>
      <c r="BL109" s="478" t="s">
        <v>590</v>
      </c>
      <c r="BM109" s="478">
        <f ca="1">('SUBSCRIBER BASE'!BN80*'COMMISSION ASSUMPTIONS'!$C82)*('MVLP INPUT'!$F10*'COMMISSION ASSUMPTIONS'!$E22)</f>
        <v>25821497.905228145</v>
      </c>
      <c r="BN109" s="478">
        <f ca="1">('SUBSCRIBER BASE'!BO80*'COMMISSION ASSUMPTIONS'!$C82)*('MVLP INPUT'!$F10*'COMMISSION ASSUMPTIONS'!$E22)</f>
        <v>26331033.009966739</v>
      </c>
      <c r="BO109" s="478">
        <f ca="1">('SUBSCRIBER BASE'!BP80*'COMMISSION ASSUMPTIONS'!$C82)*('MVLP INPUT'!$F10*'COMMISSION ASSUMPTIONS'!$E22)</f>
        <v>26775296.359468404</v>
      </c>
      <c r="BP109" s="478">
        <f ca="1">('SUBSCRIBER BASE'!BQ80*'COMMISSION ASSUMPTIONS'!$C82)*('MVLP INPUT'!$F10*'COMMISSION ASSUMPTIONS'!$E22)</f>
        <v>26900441.541494984</v>
      </c>
      <c r="BQ109" s="478">
        <f ca="1">('SUBSCRIBER BASE'!BR80*'COMMISSION ASSUMPTIONS'!$C82)*('MVLP INPUT'!$F10*'COMMISSION ASSUMPTIONS'!$E22)</f>
        <v>27145574.464420233</v>
      </c>
      <c r="BR109" s="478">
        <f ca="1">('SUBSCRIBER BASE'!BS80*'COMMISSION ASSUMPTIONS'!$C82)*('MVLP INPUT'!$F10*'COMMISSION ASSUMPTIONS'!$E22)</f>
        <v>27432980.741199225</v>
      </c>
    </row>
    <row r="110" spans="2:70" ht="24" customHeight="1" outlineLevel="2">
      <c r="B110" s="313" t="str">
        <f>B97</f>
        <v>MVLP2</v>
      </c>
      <c r="C110" s="478">
        <f>('SUBSCRIBER BASE'!C81*'COMMISSION ASSUMPTIONS'!$C83)*('MVLP INPUT'!$F11*'COMMISSION ASSUMPTIONS'!$E23)</f>
        <v>0</v>
      </c>
      <c r="D110" s="478">
        <f>('SUBSCRIBER BASE'!D81*'COMMISSION ASSUMPTIONS'!$C83)*('MVLP INPUT'!$F11*'COMMISSION ASSUMPTIONS'!$E23)</f>
        <v>0</v>
      </c>
      <c r="E110" s="478">
        <f>('SUBSCRIBER BASE'!E81*'COMMISSION ASSUMPTIONS'!$C83)*('MVLP INPUT'!$F11*'COMMISSION ASSUMPTIONS'!$E23)</f>
        <v>0</v>
      </c>
      <c r="F110" s="478">
        <f>('SUBSCRIBER BASE'!F81*'COMMISSION ASSUMPTIONS'!$C83)*('MVLP INPUT'!$F11*'COMMISSION ASSUMPTIONS'!$E23)</f>
        <v>0</v>
      </c>
      <c r="G110" s="478">
        <f>('SUBSCRIBER BASE'!G81*'COMMISSION ASSUMPTIONS'!$C83)*('MVLP INPUT'!$F11*'COMMISSION ASSUMPTIONS'!$E23)</f>
        <v>0</v>
      </c>
      <c r="H110" s="478">
        <f>('SUBSCRIBER BASE'!H81*'COMMISSION ASSUMPTIONS'!$C83)*('MVLP INPUT'!$F11*'COMMISSION ASSUMPTIONS'!$E23)</f>
        <v>0</v>
      </c>
      <c r="I110" s="478">
        <f>('SUBSCRIBER BASE'!I81*'COMMISSION ASSUMPTIONS'!$C83)*('MVLP INPUT'!$F11*'COMMISSION ASSUMPTIONS'!$E23)</f>
        <v>0</v>
      </c>
      <c r="J110" s="478">
        <f>('SUBSCRIBER BASE'!J81*'COMMISSION ASSUMPTIONS'!$C83)*('MVLP INPUT'!$F11*'COMMISSION ASSUMPTIONS'!$E23)</f>
        <v>0</v>
      </c>
      <c r="K110" s="478">
        <f ca="1">('SUBSCRIBER BASE'!L81*'COMMISSION ASSUMPTIONS'!$C83)*('MVLP INPUT'!$F11*'COMMISSION ASSUMPTIONS'!$E23)</f>
        <v>764400.00000000012</v>
      </c>
      <c r="L110" s="478">
        <f ca="1">('SUBSCRIBER BASE'!M81*'COMMISSION ASSUMPTIONS'!$C83)*('MVLP INPUT'!$F11*'COMMISSION ASSUMPTIONS'!$E23)</f>
        <v>1436330.0000000002</v>
      </c>
      <c r="M110" s="478">
        <f ca="1">('SUBSCRIBER BASE'!N81*'COMMISSION ASSUMPTIONS'!$C83)*('MVLP INPUT'!$F11*'COMMISSION ASSUMPTIONS'!$E23)</f>
        <v>2188063.5000000005</v>
      </c>
      <c r="N110" s="478">
        <f ca="1">('SUBSCRIBER BASE'!O81*'COMMISSION ASSUMPTIONS'!$C83)*('MVLP INPUT'!$F11*'COMMISSION ASSUMPTIONS'!$E23)</f>
        <v>2869485.3250000007</v>
      </c>
      <c r="O110" s="478">
        <f ca="1">('SUBSCRIBER BASE'!P81*'COMMISSION ASSUMPTIONS'!$C83)*('MVLP INPUT'!$F11*'COMMISSION ASSUMPTIONS'!$E23)</f>
        <v>3617111.0587500008</v>
      </c>
      <c r="P110" s="478">
        <f ca="1">('SUBSCRIBER BASE'!Q81*'COMMISSION ASSUMPTIONS'!$C83)*('MVLP INPUT'!$F11*'COMMISSION ASSUMPTIONS'!$E23)</f>
        <v>4628705.5058125006</v>
      </c>
      <c r="Q110" s="478">
        <f ca="1">('SUBSCRIBER BASE'!R81*'COMMISSION ASSUMPTIONS'!$C83)*('MVLP INPUT'!$F11*'COMMISSION ASSUMPTIONS'!$E23)</f>
        <v>5945670.2305218754</v>
      </c>
      <c r="R110" s="478">
        <f ca="1">('SUBSCRIBER BASE'!S81*'COMMISSION ASSUMPTIONS'!$C83)*('MVLP INPUT'!$F11*'COMMISSION ASSUMPTIONS'!$E23)</f>
        <v>7279911.7189957816</v>
      </c>
      <c r="S110" s="478">
        <f ca="1">('SUBSCRIBER BASE'!T81*'COMMISSION ASSUMPTIONS'!$C83)*('MVLP INPUT'!$F11*'COMMISSION ASSUMPTIONS'!$E23)</f>
        <v>8666791.1330459919</v>
      </c>
      <c r="T110" s="478">
        <f ca="1">('SUBSCRIBER BASE'!U81*'COMMISSION ASSUMPTIONS'!$C83)*('MVLP INPUT'!$F11*'COMMISSION ASSUMPTIONS'!$E23)</f>
        <v>9839601.5763936937</v>
      </c>
      <c r="U110" s="478">
        <f ca="1">('SUBSCRIBER BASE'!V81*'COMMISSION ASSUMPTIONS'!$C83)*('MVLP INPUT'!$F11*'COMMISSION ASSUMPTIONS'!$E23)</f>
        <v>11278746.497574009</v>
      </c>
      <c r="V110" s="478">
        <f ca="1">('SUBSCRIBER BASE'!W81*'COMMISSION ASSUMPTIONS'!$C83)*('MVLP INPUT'!$F11*'COMMISSION ASSUMPTIONS'!$E23)</f>
        <v>12927509.172695309</v>
      </c>
      <c r="W110" s="478">
        <f ca="1">('SUBSCRIBER BASE'!X81*'COMMISSION ASSUMPTIONS'!$C83)*('MVLP INPUT'!$F11*'COMMISSION ASSUMPTIONS'!$E23)</f>
        <v>14195283.714060543</v>
      </c>
      <c r="X110" s="478">
        <f ca="1">('SUBSCRIBER BASE'!Y81*'COMMISSION ASSUMPTIONS'!$C83)*('MVLP INPUT'!$F11*'COMMISSION ASSUMPTIONS'!$E23)</f>
        <v>15375694.528357517</v>
      </c>
      <c r="Y110" s="478">
        <f ca="1">('SUBSCRIBER BASE'!Z81*'COMMISSION ASSUMPTIONS'!$C83)*('MVLP INPUT'!$F11*'COMMISSION ASSUMPTIONS'!$E23)</f>
        <v>16906059.80193964</v>
      </c>
      <c r="Z110" s="478">
        <f ca="1">('SUBSCRIBER BASE'!AA81*'COMMISSION ASSUMPTIONS'!$C83)*('MVLP INPUT'!$F11*'COMMISSION ASSUMPTIONS'!$E23)</f>
        <v>18340481.811842661</v>
      </c>
      <c r="AA110" s="478">
        <f ca="1">('SUBSCRIBER BASE'!AB81*'COMMISSION ASSUMPTIONS'!$C83)*('MVLP INPUT'!$F11*'COMMISSION ASSUMPTIONS'!$E23)</f>
        <v>20030957.721250527</v>
      </c>
      <c r="AB110" s="478">
        <f ca="1">('SUBSCRIBER BASE'!AC81*'COMMISSION ASSUMPTIONS'!$C83)*('MVLP INPUT'!$F11*'COMMISSION ASSUMPTIONS'!$E23)</f>
        <v>22507884.835188005</v>
      </c>
      <c r="AC110" s="478">
        <f ca="1">('SUBSCRIBER BASE'!AD81*'COMMISSION ASSUMPTIONS'!$C83)*('MVLP INPUT'!$F11*'COMMISSION ASSUMPTIONS'!$E23)</f>
        <v>25806315.593428601</v>
      </c>
      <c r="AD110" s="478">
        <f ca="1">('SUBSCRIBER BASE'!AE81*'COMMISSION ASSUMPTIONS'!$C83)*('MVLP INPUT'!$F11*'COMMISSION ASSUMPTIONS'!$E23)</f>
        <v>29004399.81375717</v>
      </c>
      <c r="AE110" s="478">
        <f ca="1">('SUBSCRIBER BASE'!AF81*'COMMISSION ASSUMPTIONS'!$C83)*('MVLP INPUT'!$F11*'COMMISSION ASSUMPTIONS'!$E23)</f>
        <v>32124479.823069312</v>
      </c>
      <c r="AF110" s="478">
        <f ca="1">('SUBSCRIBER BASE'!AG81*'COMMISSION ASSUMPTIONS'!$C83)*('MVLP INPUT'!$F11*'COMMISSION ASSUMPTIONS'!$E23)</f>
        <v>34447005.831915848</v>
      </c>
      <c r="AG110" s="478">
        <f ca="1">('SUBSCRIBER BASE'!AH81*'COMMISSION ASSUMPTIONS'!$C83)*('MVLP INPUT'!$F11*'COMMISSION ASSUMPTIONS'!$E23)</f>
        <v>37110855.540320054</v>
      </c>
      <c r="AH110" s="478">
        <f ca="1">('SUBSCRIBER BASE'!AI81*'COMMISSION ASSUMPTIONS'!$C83)*('MVLP INPUT'!$F11*'COMMISSION ASSUMPTIONS'!$E23)</f>
        <v>39894037.763304055</v>
      </c>
      <c r="AI110" s="478">
        <f ca="1">('SUBSCRIBER BASE'!AJ81*'COMMISSION ASSUMPTIONS'!$C83)*('MVLP INPUT'!$F11*'COMMISSION ASSUMPTIONS'!$E23)</f>
        <v>41593235.875138849</v>
      </c>
      <c r="AJ110" s="478">
        <f ca="1">('SUBSCRIBER BASE'!AK81*'COMMISSION ASSUMPTIONS'!$C83)*('MVLP INPUT'!$F11*'COMMISSION ASSUMPTIONS'!$E23)</f>
        <v>42872699.08138191</v>
      </c>
      <c r="AK110" s="478">
        <f ca="1">('SUBSCRIBER BASE'!AL81*'COMMISSION ASSUMPTIONS'!$C83)*('MVLP INPUT'!$F11*'COMMISSION ASSUMPTIONS'!$E23)</f>
        <v>44503639.127312817</v>
      </c>
      <c r="AL110" s="478">
        <f ca="1">('SUBSCRIBER BASE'!AM81*'COMMISSION ASSUMPTIONS'!$C83)*('MVLP INPUT'!$F11*'COMMISSION ASSUMPTIONS'!$E23)</f>
        <v>45754132.170947179</v>
      </c>
      <c r="AM110" s="478">
        <f ca="1">('SUBSCRIBER BASE'!AN81*'COMMISSION ASSUMPTIONS'!$C83)*('MVLP INPUT'!$F11*'COMMISSION ASSUMPTIONS'!$E23)</f>
        <v>47182725.562399819</v>
      </c>
      <c r="AN110" s="478">
        <f ca="1">('SUBSCRIBER BASE'!AO81*'COMMISSION ASSUMPTIONS'!$C83)*('MVLP INPUT'!$F11*'COMMISSION ASSUMPTIONS'!$E23)</f>
        <v>49492764.284279831</v>
      </c>
      <c r="AO110" s="478">
        <f ca="1">('SUBSCRIBER BASE'!AP81*'COMMISSION ASSUMPTIONS'!$C83)*('MVLP INPUT'!$F11*'COMMISSION ASSUMPTIONS'!$E23)</f>
        <v>52654176.070065849</v>
      </c>
      <c r="AP110" s="478">
        <f ca="1">('SUBSCRIBER BASE'!AQ81*'COMMISSION ASSUMPTIONS'!$C83)*('MVLP INPUT'!$F11*'COMMISSION ASSUMPTIONS'!$E23)</f>
        <v>55490392.266562551</v>
      </c>
      <c r="AQ110" s="478">
        <f ca="1">('SUBSCRIBER BASE'!AR81*'COMMISSION ASSUMPTIONS'!$C83)*('MVLP INPUT'!$F11*'COMMISSION ASSUMPTIONS'!$E23)</f>
        <v>58078747.65323443</v>
      </c>
      <c r="AR110" s="478">
        <f ca="1">('SUBSCRIBER BASE'!AS81*'COMMISSION ASSUMPTIONS'!$C83)*('MVLP INPUT'!$F11*'COMMISSION ASSUMPTIONS'!$E23)</f>
        <v>59643260.270572715</v>
      </c>
      <c r="AS110" s="478">
        <f ca="1">('SUBSCRIBER BASE'!AT81*'COMMISSION ASSUMPTIONS'!$C83)*('MVLP INPUT'!$F11*'COMMISSION ASSUMPTIONS'!$E23)</f>
        <v>61523297.257044069</v>
      </c>
      <c r="AT110" s="478">
        <f ca="1">('SUBSCRIBER BASE'!AU81*'COMMISSION ASSUMPTIONS'!$C83)*('MVLP INPUT'!$F11*'COMMISSION ASSUMPTIONS'!$E23)</f>
        <v>63482932.394191869</v>
      </c>
      <c r="AU110" s="478">
        <f ca="1">('SUBSCRIBER BASE'!AV81*'COMMISSION ASSUMPTIONS'!$C83)*('MVLP INPUT'!$F11*'COMMISSION ASSUMPTIONS'!$E23)</f>
        <v>64251535.774482273</v>
      </c>
      <c r="AV110" s="478">
        <f ca="1">('SUBSCRIBER BASE'!AW81*'COMMISSION ASSUMPTIONS'!$C83)*('MVLP INPUT'!$F11*'COMMISSION ASSUMPTIONS'!$E23)</f>
        <v>64576233.98575817</v>
      </c>
      <c r="AW110" s="478">
        <f ca="1">('SUBSCRIBER BASE'!AX81*'COMMISSION ASSUMPTIONS'!$C83)*('MVLP INPUT'!$F11*'COMMISSION ASSUMPTIONS'!$E23)</f>
        <v>65279322.286470264</v>
      </c>
      <c r="AX110" s="478">
        <f ca="1">('SUBSCRIBER BASE'!AY81*'COMMISSION ASSUMPTIONS'!$C83)*('MVLP INPUT'!$F11*'COMMISSION ASSUMPTIONS'!$E23)</f>
        <v>65604781.172146752</v>
      </c>
      <c r="AY110" s="478">
        <f ca="1">('SUBSCRIBER BASE'!AZ81*'COMMISSION ASSUMPTIONS'!$C83)*('MVLP INPUT'!$F11*'COMMISSION ASSUMPTIONS'!$E23)</f>
        <v>66136217.11353942</v>
      </c>
      <c r="AZ110" s="478">
        <f ca="1">('SUBSCRIBER BASE'!BA81*'COMMISSION ASSUMPTIONS'!$C83)*('MVLP INPUT'!$F11*'COMMISSION ASSUMPTIONS'!$E23)</f>
        <v>67592731.257862449</v>
      </c>
      <c r="BA110" s="478">
        <f ca="1">('SUBSCRIBER BASE'!BB81*'COMMISSION ASSUMPTIONS'!$C83)*('MVLP INPUT'!$F11*'COMMISSION ASSUMPTIONS'!$E23)</f>
        <v>69938394.694969326</v>
      </c>
      <c r="BB110" s="478">
        <f ca="1">('SUBSCRIBER BASE'!BC81*'COMMISSION ASSUMPTIONS'!$C83)*('MVLP INPUT'!$F11*'COMMISSION ASSUMPTIONS'!$E23)</f>
        <v>71978124.960220858</v>
      </c>
      <c r="BC110" s="478">
        <f ca="1">('SUBSCRIBER BASE'!BD81*'COMMISSION ASSUMPTIONS'!$C83)*('MVLP INPUT'!$F11*'COMMISSION ASSUMPTIONS'!$E23)</f>
        <v>73794243.712209821</v>
      </c>
      <c r="BD110" s="478">
        <f ca="1">('SUBSCRIBER BASE'!BE81*'COMMISSION ASSUMPTIONS'!$C83)*('MVLP INPUT'!$F11*'COMMISSION ASSUMPTIONS'!$E23)</f>
        <v>74607106.526599333</v>
      </c>
      <c r="BE110" s="478">
        <f ca="1">('SUBSCRIBER BASE'!BF81*'COMMISSION ASSUMPTIONS'!$C83)*('MVLP INPUT'!$F11*'COMMISSION ASSUMPTIONS'!$E23)</f>
        <v>75768001.200269371</v>
      </c>
      <c r="BF110" s="478">
        <f ca="1">('SUBSCRIBER BASE'!BG81*'COMMISSION ASSUMPTIONS'!$C83)*('MVLP INPUT'!$F11*'COMMISSION ASSUMPTIONS'!$E23)</f>
        <v>77038851.140255898</v>
      </c>
      <c r="BG110" s="478">
        <f ca="1">('SUBSCRIBER BASE'!BH81*'COMMISSION ASSUMPTIONS'!$C83)*('MVLP INPUT'!$F11*'COMMISSION ASSUMPTIONS'!$E23)</f>
        <v>77144183.583243102</v>
      </c>
      <c r="BH110" s="478">
        <f ca="1">('SUBSCRIBER BASE'!BI81*'COMMISSION ASSUMPTIONS'!$C83)*('MVLP INPUT'!$F11*'COMMISSION ASSUMPTIONS'!$E23)</f>
        <v>76834399.404080957</v>
      </c>
      <c r="BI110" s="478">
        <f ca="1">('SUBSCRIBER BASE'!BJ81*'COMMISSION ASSUMPTIONS'!$C83)*('MVLP INPUT'!$F11*'COMMISSION ASSUMPTIONS'!$E23)</f>
        <v>76933504.433876917</v>
      </c>
      <c r="BJ110" s="478">
        <f ca="1">('SUBSCRIBER BASE'!BK81*'COMMISSION ASSUMPTIONS'!$C83)*('MVLP INPUT'!$F11*'COMMISSION ASSUMPTIONS'!$E23)</f>
        <v>76682554.212183058</v>
      </c>
      <c r="BK110" s="478">
        <f ca="1">('SUBSCRIBER BASE'!BL81*'COMMISSION ASSUMPTIONS'!$C83)*('MVLP INPUT'!$F11*'COMMISSION ASSUMPTIONS'!$E23)</f>
        <v>76665526.50157392</v>
      </c>
      <c r="BL110" s="478">
        <f ca="1">('SUBSCRIBER BASE'!BM81*'COMMISSION ASSUMPTIONS'!$C83)*('MVLP INPUT'!$F11*'COMMISSION ASSUMPTIONS'!$E23)</f>
        <v>77600825.176495224</v>
      </c>
      <c r="BM110" s="478">
        <f ca="1">('SUBSCRIBER BASE'!BN81*'COMMISSION ASSUMPTIONS'!$C83)*('MVLP INPUT'!$F11*'COMMISSION ASSUMPTIONS'!$E23)</f>
        <v>79450808.917670459</v>
      </c>
      <c r="BN110" s="478">
        <f ca="1">('SUBSCRIBER BASE'!BO81*'COMMISSION ASSUMPTIONS'!$C83)*('MVLP INPUT'!$F11*'COMMISSION ASSUMPTIONS'!$E23)</f>
        <v>81018593.471786931</v>
      </c>
      <c r="BO110" s="478">
        <f ca="1">('SUBSCRIBER BASE'!BP81*'COMMISSION ASSUMPTIONS'!$C83)*('MVLP INPUT'!$F11*'COMMISSION ASSUMPTIONS'!$E23)</f>
        <v>82385663.798197597</v>
      </c>
      <c r="BP110" s="478">
        <f ca="1">('SUBSCRIBER BASE'!BQ81*'COMMISSION ASSUMPTIONS'!$C83)*('MVLP INPUT'!$F11*'COMMISSION ASSUMPTIONS'!$E23)</f>
        <v>82770705.608287722</v>
      </c>
      <c r="BQ110" s="478">
        <f ca="1">('SUBSCRIBER BASE'!BR81*'COMMISSION ASSUMPTIONS'!$C83)*('MVLP INPUT'!$F11*'COMMISSION ASSUMPTIONS'!$E23)</f>
        <v>83524995.327873334</v>
      </c>
      <c r="BR110" s="478">
        <f ca="1">('SUBSCRIBER BASE'!BS81*'COMMISSION ASSUMPTIONS'!$C83)*('MVLP INPUT'!$F11*'COMMISSION ASSUMPTIONS'!$E23)</f>
        <v>84409220.561479658</v>
      </c>
    </row>
    <row r="111" spans="2:70" ht="24" customHeight="1" outlineLevel="2">
      <c r="B111" s="313" t="str">
        <f>B98</f>
        <v>MVLP3</v>
      </c>
      <c r="C111" s="478">
        <f>('SUBSCRIBER BASE'!C82*'COMMISSION ASSUMPTIONS'!$C84)*('MVLP INPUT'!$F12*'COMMISSION ASSUMPTIONS'!$E24)</f>
        <v>0</v>
      </c>
      <c r="D111" s="478">
        <f>('SUBSCRIBER BASE'!D82*'COMMISSION ASSUMPTIONS'!$C84)*('MVLP INPUT'!$F12*'COMMISSION ASSUMPTIONS'!$E24)</f>
        <v>0</v>
      </c>
      <c r="E111" s="478">
        <f>('SUBSCRIBER BASE'!E82*'COMMISSION ASSUMPTIONS'!$C84)*('MVLP INPUT'!$F12*'COMMISSION ASSUMPTIONS'!$E24)</f>
        <v>0</v>
      </c>
      <c r="F111" s="478">
        <f>('SUBSCRIBER BASE'!F82*'COMMISSION ASSUMPTIONS'!$C84)*('MVLP INPUT'!$F12*'COMMISSION ASSUMPTIONS'!$E24)</f>
        <v>0</v>
      </c>
      <c r="G111" s="478">
        <f>('SUBSCRIBER BASE'!G82*'COMMISSION ASSUMPTIONS'!$C84)*('MVLP INPUT'!$F12*'COMMISSION ASSUMPTIONS'!$E24)</f>
        <v>0</v>
      </c>
      <c r="H111" s="478">
        <f>('SUBSCRIBER BASE'!H82*'COMMISSION ASSUMPTIONS'!$C84)*('MVLP INPUT'!$F12*'COMMISSION ASSUMPTIONS'!$E24)</f>
        <v>0</v>
      </c>
      <c r="I111" s="478">
        <f>('SUBSCRIBER BASE'!I82*'COMMISSION ASSUMPTIONS'!$C84)*('MVLP INPUT'!$F12*'COMMISSION ASSUMPTIONS'!$E24)</f>
        <v>0</v>
      </c>
      <c r="J111" s="478">
        <f>('SUBSCRIBER BASE'!J82*'COMMISSION ASSUMPTIONS'!$C84)*('MVLP INPUT'!$F12*'COMMISSION ASSUMPTIONS'!$E24)</f>
        <v>0</v>
      </c>
      <c r="K111" s="478">
        <f ca="1">('SUBSCRIBER BASE'!L82*'COMMISSION ASSUMPTIONS'!$C84)*('MVLP INPUT'!$F12*'COMMISSION ASSUMPTIONS'!$E24)</f>
        <v>1121120.0000000002</v>
      </c>
      <c r="L111" s="478">
        <f ca="1">('SUBSCRIBER BASE'!M82*'COMMISSION ASSUMPTIONS'!$C84)*('MVLP INPUT'!$F12*'COMMISSION ASSUMPTIONS'!$E24)</f>
        <v>2106489</v>
      </c>
      <c r="M111" s="478">
        <f ca="1">('SUBSCRIBER BASE'!N82*'COMMISSION ASSUMPTIONS'!$C84)*('MVLP INPUT'!$F12*'COMMISSION ASSUMPTIONS'!$E24)</f>
        <v>3208909.5500000003</v>
      </c>
      <c r="N111" s="478">
        <f ca="1">('SUBSCRIBER BASE'!O82*'COMMISSION ASSUMPTIONS'!$C84)*('MVLP INPUT'!$F12*'COMMISSION ASSUMPTIONS'!$E24)</f>
        <v>4208084.0725000007</v>
      </c>
      <c r="O111" s="478">
        <f ca="1">('SUBSCRIBER BASE'!P82*'COMMISSION ASSUMPTIONS'!$C84)*('MVLP INPUT'!$F12*'COMMISSION ASSUMPTIONS'!$E24)</f>
        <v>5304754.8688750006</v>
      </c>
      <c r="P111" s="478">
        <f ca="1">('SUBSCRIBER BASE'!Q82*'COMMISSION ASSUMPTIONS'!$C84)*('MVLP INPUT'!$F12*'COMMISSION ASSUMPTIONS'!$E24)</f>
        <v>6788187.1254312517</v>
      </c>
      <c r="Q111" s="478">
        <f ca="1">('SUBSCRIBER BASE'!R82*'COMMISSION ASSUMPTIONS'!$C84)*('MVLP INPUT'!$F12*'COMMISSION ASSUMPTIONS'!$E24)</f>
        <v>8719892.7691596895</v>
      </c>
      <c r="R111" s="478">
        <f ca="1">('SUBSCRIBER BASE'!S82*'COMMISSION ASSUMPTIONS'!$C84)*('MVLP INPUT'!$F12*'COMMISSION ASSUMPTIONS'!$E24)</f>
        <v>10676673.130701706</v>
      </c>
      <c r="S111" s="478">
        <f ca="1">('SUBSCRIBER BASE'!T82*'COMMISSION ASSUMPTIONS'!$C84)*('MVLP INPUT'!$F12*'COMMISSION ASSUMPTIONS'!$E24)</f>
        <v>12710789.474166621</v>
      </c>
      <c r="T111" s="478">
        <f ca="1">('SUBSCRIBER BASE'!U82*'COMMISSION ASSUMPTIONS'!$C84)*('MVLP INPUT'!$F12*'COMMISSION ASSUMPTIONS'!$E24)</f>
        <v>14430680.000458289</v>
      </c>
      <c r="U111" s="478">
        <f ca="1">('SUBSCRIBER BASE'!V82*'COMMISSION ASSUMPTIONS'!$C84)*('MVLP INPUT'!$F12*'COMMISSION ASSUMPTIONS'!$E24)</f>
        <v>16541591.000435377</v>
      </c>
      <c r="V111" s="478">
        <f ca="1">('SUBSCRIBER BASE'!W82*'COMMISSION ASSUMPTIONS'!$C84)*('MVLP INPUT'!$F12*'COMMISSION ASSUMPTIONS'!$E24)</f>
        <v>18960061.450413607</v>
      </c>
      <c r="W111" s="478">
        <f ca="1">('SUBSCRIBER BASE'!X82*'COMMISSION ASSUMPTIONS'!$C84)*('MVLP INPUT'!$F12*'COMMISSION ASSUMPTIONS'!$E24)</f>
        <v>20819478.377892926</v>
      </c>
      <c r="X111" s="478">
        <f ca="1">('SUBSCRIBER BASE'!Y82*'COMMISSION ASSUMPTIONS'!$C84)*('MVLP INPUT'!$F12*'COMMISSION ASSUMPTIONS'!$E24)</f>
        <v>22550504.458998282</v>
      </c>
      <c r="Y111" s="478">
        <f ca="1">('SUBSCRIBER BASE'!Z82*'COMMISSION ASSUMPTIONS'!$C84)*('MVLP INPUT'!$F12*'COMMISSION ASSUMPTIONS'!$E24)</f>
        <v>24794809.236048367</v>
      </c>
      <c r="Z111" s="478">
        <f ca="1">('SUBSCRIBER BASE'!AA82*'COMMISSION ASSUMPTIONS'!$C84)*('MVLP INPUT'!$F12*'COMMISSION ASSUMPTIONS'!$E24)</f>
        <v>26898793.774245944</v>
      </c>
      <c r="AA111" s="478">
        <f ca="1">('SUBSCRIBER BASE'!AB82*'COMMISSION ASSUMPTIONS'!$C84)*('MVLP INPUT'!$F12*'COMMISSION ASSUMPTIONS'!$E24)</f>
        <v>29378059.085533649</v>
      </c>
      <c r="AB111" s="478">
        <f ca="1">('SUBSCRIBER BASE'!AC82*'COMMISSION ASSUMPTIONS'!$C84)*('MVLP INPUT'!$F12*'COMMISSION ASSUMPTIONS'!$E24)</f>
        <v>33010791.131256964</v>
      </c>
      <c r="AC111" s="478">
        <f ca="1">('SUBSCRIBER BASE'!AD82*'COMMISSION ASSUMPTIONS'!$C84)*('MVLP INPUT'!$F12*'COMMISSION ASSUMPTIONS'!$E24)</f>
        <v>37848271.574694119</v>
      </c>
      <c r="AD111" s="478">
        <f ca="1">('SUBSCRIBER BASE'!AE82*'COMMISSION ASSUMPTIONS'!$C84)*('MVLP INPUT'!$F12*'COMMISSION ASSUMPTIONS'!$E24)</f>
        <v>42538972.995959416</v>
      </c>
      <c r="AE111" s="478">
        <f ca="1">('SUBSCRIBER BASE'!AF82*'COMMISSION ASSUMPTIONS'!$C84)*('MVLP INPUT'!$F12*'COMMISSION ASSUMPTIONS'!$E24)</f>
        <v>47114874.346161447</v>
      </c>
      <c r="AF111" s="478">
        <f ca="1">('SUBSCRIBER BASE'!AG82*'COMMISSION ASSUMPTIONS'!$C84)*('MVLP INPUT'!$F12*'COMMISSION ASSUMPTIONS'!$E24)</f>
        <v>50521425.628853373</v>
      </c>
      <c r="AG111" s="478">
        <f ca="1">('SUBSCRIBER BASE'!AH82*'COMMISSION ASSUMPTIONS'!$C84)*('MVLP INPUT'!$F12*'COMMISSION ASSUMPTIONS'!$E24)</f>
        <v>54428319.347410701</v>
      </c>
      <c r="AH111" s="478">
        <f ca="1">('SUBSCRIBER BASE'!AI82*'COMMISSION ASSUMPTIONS'!$C84)*('MVLP INPUT'!$F12*'COMMISSION ASSUMPTIONS'!$E24)</f>
        <v>58510238.380040161</v>
      </c>
      <c r="AI111" s="478">
        <f ca="1">('SUBSCRIBER BASE'!AJ82*'COMMISSION ASSUMPTIONS'!$C84)*('MVLP INPUT'!$F12*'COMMISSION ASSUMPTIONS'!$E24)</f>
        <v>61002446.461038157</v>
      </c>
      <c r="AJ111" s="478">
        <f ca="1">('SUBSCRIBER BASE'!AK82*'COMMISSION ASSUMPTIONS'!$C84)*('MVLP INPUT'!$F12*'COMMISSION ASSUMPTIONS'!$E24)</f>
        <v>62879169.13798625</v>
      </c>
      <c r="AK111" s="478">
        <f ca="1">('SUBSCRIBER BASE'!AL82*'COMMISSION ASSUMPTIONS'!$C84)*('MVLP INPUT'!$F12*'COMMISSION ASSUMPTIONS'!$E24)</f>
        <v>65271510.681086943</v>
      </c>
      <c r="AL111" s="478">
        <f ca="1">('SUBSCRIBER BASE'!AM82*'COMMISSION ASSUMPTIONS'!$C84)*('MVLP INPUT'!$F12*'COMMISSION ASSUMPTIONS'!$E24)</f>
        <v>67105720.147032596</v>
      </c>
      <c r="AM111" s="478">
        <f ca="1">('SUBSCRIBER BASE'!AN82*'COMMISSION ASSUMPTIONS'!$C84)*('MVLP INPUT'!$F12*'COMMISSION ASSUMPTIONS'!$E24)</f>
        <v>69200879.139680952</v>
      </c>
      <c r="AN111" s="478">
        <f ca="1">('SUBSCRIBER BASE'!AO82*'COMMISSION ASSUMPTIONS'!$C84)*('MVLP INPUT'!$F12*'COMMISSION ASSUMPTIONS'!$E24)</f>
        <v>72589215.182696909</v>
      </c>
      <c r="AO111" s="478">
        <f ca="1">('SUBSCRIBER BASE'!AP82*'COMMISSION ASSUMPTIONS'!$C84)*('MVLP INPUT'!$F12*'COMMISSION ASSUMPTIONS'!$E24)</f>
        <v>77226089.423562065</v>
      </c>
      <c r="AP111" s="478">
        <f ca="1">('SUBSCRIBER BASE'!AQ82*'COMMISSION ASSUMPTIONS'!$C84)*('MVLP INPUT'!$F12*'COMMISSION ASSUMPTIONS'!$E24)</f>
        <v>81385874.95238395</v>
      </c>
      <c r="AQ111" s="478">
        <f ca="1">('SUBSCRIBER BASE'!AR82*'COMMISSION ASSUMPTIONS'!$C84)*('MVLP INPUT'!$F12*'COMMISSION ASSUMPTIONS'!$E24)</f>
        <v>85182131.204764754</v>
      </c>
      <c r="AR111" s="478">
        <f ca="1">('SUBSCRIBER BASE'!AS82*'COMMISSION ASSUMPTIONS'!$C84)*('MVLP INPUT'!$F12*'COMMISSION ASSUMPTIONS'!$E24)</f>
        <v>87476879.644526526</v>
      </c>
      <c r="AS111" s="478">
        <f ca="1">('SUBSCRIBER BASE'!AT82*'COMMISSION ASSUMPTIONS'!$C84)*('MVLP INPUT'!$F12*'COMMISSION ASSUMPTIONS'!$E24)</f>
        <v>90234390.662300199</v>
      </c>
      <c r="AT111" s="478">
        <f ca="1">('SUBSCRIBER BASE'!AU82*'COMMISSION ASSUMPTIONS'!$C84)*('MVLP INPUT'!$F12*'COMMISSION ASSUMPTIONS'!$E24)</f>
        <v>93108511.129185185</v>
      </c>
      <c r="AU111" s="478">
        <f ca="1">('SUBSCRIBER BASE'!AV82*'COMMISSION ASSUMPTIONS'!$C84)*('MVLP INPUT'!$F12*'COMMISSION ASSUMPTIONS'!$E24)</f>
        <v>94235785.572725937</v>
      </c>
      <c r="AV111" s="478">
        <f ca="1">('SUBSCRIBER BASE'!AW82*'COMMISSION ASSUMPTIONS'!$C84)*('MVLP INPUT'!$F12*'COMMISSION ASSUMPTIONS'!$E24)</f>
        <v>94711871.29408963</v>
      </c>
      <c r="AW111" s="478">
        <f ca="1">('SUBSCRIBER BASE'!AX82*'COMMISSION ASSUMPTIONS'!$C84)*('MVLP INPUT'!$F12*'COMMISSION ASSUMPTIONS'!$E24)</f>
        <v>95743192.729385152</v>
      </c>
      <c r="AX111" s="478">
        <f ca="1">('SUBSCRIBER BASE'!AY82*'COMMISSION ASSUMPTIONS'!$C84)*('MVLP INPUT'!$F12*'COMMISSION ASSUMPTIONS'!$E24)</f>
        <v>96220523.092915908</v>
      </c>
      <c r="AY111" s="478">
        <f ca="1">('SUBSCRIBER BASE'!AZ82*'COMMISSION ASSUMPTIONS'!$C84)*('MVLP INPUT'!$F12*'COMMISSION ASSUMPTIONS'!$E24)</f>
        <v>97000081.938270122</v>
      </c>
      <c r="AZ111" s="478">
        <f ca="1">('SUBSCRIBER BASE'!BA82*'COMMISSION ASSUMPTIONS'!$C84)*('MVLP INPUT'!$F12*'COMMISSION ASSUMPTIONS'!$E24)</f>
        <v>99136287.841356605</v>
      </c>
      <c r="BA111" s="478">
        <f ca="1">('SUBSCRIBER BASE'!BB82*'COMMISSION ASSUMPTIONS'!$C84)*('MVLP INPUT'!$F12*'COMMISSION ASSUMPTIONS'!$E24)</f>
        <v>102576323.44928879</v>
      </c>
      <c r="BB111" s="478">
        <f ca="1">('SUBSCRIBER BASE'!BC82*'COMMISSION ASSUMPTIONS'!$C84)*('MVLP INPUT'!$F12*'COMMISSION ASSUMPTIONS'!$E24)</f>
        <v>105567927.27682436</v>
      </c>
      <c r="BC111" s="478">
        <f ca="1">('SUBSCRIBER BASE'!BD82*'COMMISSION ASSUMPTIONS'!$C84)*('MVLP INPUT'!$F12*'COMMISSION ASSUMPTIONS'!$E24)</f>
        <v>108231695.91298313</v>
      </c>
      <c r="BD111" s="478">
        <f ca="1">('SUBSCRIBER BASE'!BE82*'COMMISSION ASSUMPTIONS'!$C84)*('MVLP INPUT'!$F12*'COMMISSION ASSUMPTIONS'!$E24)</f>
        <v>109423631.11733398</v>
      </c>
      <c r="BE111" s="478">
        <f ca="1">('SUBSCRIBER BASE'!BF82*'COMMISSION ASSUMPTIONS'!$C84)*('MVLP INPUT'!$F12*'COMMISSION ASSUMPTIONS'!$E24)</f>
        <v>111126154.56146728</v>
      </c>
      <c r="BF111" s="478">
        <f ca="1">('SUBSCRIBER BASE'!BG82*'COMMISSION ASSUMPTIONS'!$C84)*('MVLP INPUT'!$F12*'COMMISSION ASSUMPTIONS'!$E24)</f>
        <v>112989951.8333939</v>
      </c>
      <c r="BG111" s="478">
        <f ca="1">('SUBSCRIBER BASE'!BH82*'COMMISSION ASSUMPTIONS'!$C84)*('MVLP INPUT'!$F12*'COMMISSION ASSUMPTIONS'!$E24)</f>
        <v>113144329.24172421</v>
      </c>
      <c r="BH111" s="478">
        <f ca="1">('SUBSCRIBER BASE'!BI82*'COMMISSION ASSUMPTIONS'!$C84)*('MVLP INPUT'!$F12*'COMMISSION ASSUMPTIONS'!$E24)</f>
        <v>112690002.77963801</v>
      </c>
      <c r="BI111" s="478">
        <f ca="1">('SUBSCRIBER BASE'!BJ82*'COMMISSION ASSUMPTIONS'!$C84)*('MVLP INPUT'!$F12*'COMMISSION ASSUMPTIONS'!$E24)</f>
        <v>112835507.64065611</v>
      </c>
      <c r="BJ111" s="478">
        <f ca="1">('SUBSCRIBER BASE'!BK82*'COMMISSION ASSUMPTIONS'!$C84)*('MVLP INPUT'!$F12*'COMMISSION ASSUMPTIONS'!$E24)</f>
        <v>112467462.25862332</v>
      </c>
      <c r="BK111" s="478">
        <f ca="1">('SUBSCRIBER BASE'!BL82*'COMMISSION ASSUMPTIONS'!$C84)*('MVLP INPUT'!$F12*'COMMISSION ASSUMPTIONS'!$E24)</f>
        <v>112442374.14569214</v>
      </c>
      <c r="BL111" s="478">
        <f ca="1">('SUBSCRIBER BASE'!BM82*'COMMISSION ASSUMPTIONS'!$C84)*('MVLP INPUT'!$F12*'COMMISSION ASSUMPTIONS'!$E24)</f>
        <v>113814165.43840753</v>
      </c>
      <c r="BM111" s="478">
        <f ca="1">('SUBSCRIBER BASE'!BN82*'COMMISSION ASSUMPTIONS'!$C84)*('MVLP INPUT'!$F12*'COMMISSION ASSUMPTIONS'!$E24)</f>
        <v>116527622.16648716</v>
      </c>
      <c r="BN111" s="478">
        <f ca="1">('SUBSCRIBER BASE'!BO82*'COMMISSION ASSUMPTIONS'!$C84)*('MVLP INPUT'!$F12*'COMMISSION ASSUMPTIONS'!$E24)</f>
        <v>118827051.05816281</v>
      </c>
      <c r="BO111" s="478">
        <f ca="1">('SUBSCRIBER BASE'!BP82*'COMMISSION ASSUMPTIONS'!$C84)*('MVLP INPUT'!$F12*'COMMISSION ASSUMPTIONS'!$E24)</f>
        <v>120832098.50525467</v>
      </c>
      <c r="BP111" s="478">
        <f ca="1">('SUBSCRIBER BASE'!BQ82*'COMMISSION ASSUMPTIONS'!$C84)*('MVLP INPUT'!$F12*'COMMISSION ASSUMPTIONS'!$E24)</f>
        <v>121396708.57999194</v>
      </c>
      <c r="BQ111" s="478">
        <f ca="1">('SUBSCRIBER BASE'!BR82*'COMMISSION ASSUMPTIONS'!$C84)*('MVLP INPUT'!$F12*'COMMISSION ASSUMPTIONS'!$E24)</f>
        <v>122502888.15099233</v>
      </c>
      <c r="BR111" s="478">
        <f ca="1">('SUBSCRIBER BASE'!BS82*'COMMISSION ASSUMPTIONS'!$C84)*('MVLP INPUT'!$F12*'COMMISSION ASSUMPTIONS'!$E24)</f>
        <v>123799773.74344271</v>
      </c>
    </row>
    <row r="112" spans="2:70" ht="24" customHeight="1" outlineLevel="2">
      <c r="B112" s="313" t="str">
        <f>B99</f>
        <v>MVLP4</v>
      </c>
      <c r="C112" s="478">
        <f>('SUBSCRIBER BASE'!C83*'COMMISSION ASSUMPTIONS'!$C85)*('MVLP INPUT'!$F13*'COMMISSION ASSUMPTIONS'!$E25)</f>
        <v>0</v>
      </c>
      <c r="D112" s="478">
        <f>('SUBSCRIBER BASE'!D83*'COMMISSION ASSUMPTIONS'!$C85)*('MVLP INPUT'!$F13*'COMMISSION ASSUMPTIONS'!$E25)</f>
        <v>0</v>
      </c>
      <c r="E112" s="478">
        <f>('SUBSCRIBER BASE'!E83*'COMMISSION ASSUMPTIONS'!$C85)*('MVLP INPUT'!$F13*'COMMISSION ASSUMPTIONS'!$E25)</f>
        <v>0</v>
      </c>
      <c r="F112" s="478">
        <f>('SUBSCRIBER BASE'!F83*'COMMISSION ASSUMPTIONS'!$C85)*('MVLP INPUT'!$F13*'COMMISSION ASSUMPTIONS'!$E25)</f>
        <v>0</v>
      </c>
      <c r="G112" s="478">
        <f>('SUBSCRIBER BASE'!G83*'COMMISSION ASSUMPTIONS'!$C85)*('MVLP INPUT'!$F13*'COMMISSION ASSUMPTIONS'!$E25)</f>
        <v>0</v>
      </c>
      <c r="H112" s="478">
        <f>('SUBSCRIBER BASE'!H83*'COMMISSION ASSUMPTIONS'!$C85)*('MVLP INPUT'!$F13*'COMMISSION ASSUMPTIONS'!$E25)</f>
        <v>0</v>
      </c>
      <c r="I112" s="478">
        <f>('SUBSCRIBER BASE'!I83*'COMMISSION ASSUMPTIONS'!$C85)*('MVLP INPUT'!$F13*'COMMISSION ASSUMPTIONS'!$E25)</f>
        <v>0</v>
      </c>
      <c r="J112" s="478">
        <f>('SUBSCRIBER BASE'!J83*'COMMISSION ASSUMPTIONS'!$C85)*('MVLP INPUT'!$F13*'COMMISSION ASSUMPTIONS'!$E25)</f>
        <v>0</v>
      </c>
      <c r="K112" s="478">
        <f ca="1">('SUBSCRIBER BASE'!L83*'COMMISSION ASSUMPTIONS'!$C85)*('MVLP INPUT'!$F13*'COMMISSION ASSUMPTIONS'!$E25)</f>
        <v>1274000.0000000002</v>
      </c>
      <c r="L112" s="478">
        <f ca="1">('SUBSCRIBER BASE'!M83*'COMMISSION ASSUMPTIONS'!$C85)*('MVLP INPUT'!$F13*'COMMISSION ASSUMPTIONS'!$E25)</f>
        <v>2394175</v>
      </c>
      <c r="M112" s="478">
        <f ca="1">('SUBSCRIBER BASE'!N83*'COMMISSION ASSUMPTIONS'!$C85)*('MVLP INPUT'!$F13*'COMMISSION ASSUMPTIONS'!$E25)</f>
        <v>3647341.25</v>
      </c>
      <c r="N112" s="478">
        <f ca="1">('SUBSCRIBER BASE'!O83*'COMMISSION ASSUMPTIONS'!$C85)*('MVLP INPUT'!$F13*'COMMISSION ASSUMPTIONS'!$E25)</f>
        <v>4782724.1875</v>
      </c>
      <c r="O112" s="478">
        <f ca="1">('SUBSCRIBER BASE'!P83*'COMMISSION ASSUMPTIONS'!$C85)*('MVLP INPUT'!$F13*'COMMISSION ASSUMPTIONS'!$E25)</f>
        <v>6028462.9781250004</v>
      </c>
      <c r="P112" s="478">
        <f ca="1">('SUBSCRIBER BASE'!Q83*'COMMISSION ASSUMPTIONS'!$C85)*('MVLP INPUT'!$F13*'COMMISSION ASSUMPTIONS'!$E25)</f>
        <v>7714164.8292187508</v>
      </c>
      <c r="Q112" s="478">
        <f ca="1">('SUBSCRIBER BASE'!R83*'COMMISSION ASSUMPTIONS'!$C85)*('MVLP INPUT'!$F13*'COMMISSION ASSUMPTIONS'!$E25)</f>
        <v>9908831.5877578147</v>
      </c>
      <c r="R112" s="478">
        <f ca="1">('SUBSCRIBER BASE'!S83*'COMMISSION ASSUMPTIONS'!$C85)*('MVLP INPUT'!$F13*'COMMISSION ASSUMPTIONS'!$E25)</f>
        <v>12132890.008369923</v>
      </c>
      <c r="S112" s="478">
        <f ca="1">('SUBSCRIBER BASE'!T83*'COMMISSION ASSUMPTIONS'!$C85)*('MVLP INPUT'!$F13*'COMMISSION ASSUMPTIONS'!$E25)</f>
        <v>14444370.507951427</v>
      </c>
      <c r="T112" s="478">
        <f ca="1">('SUBSCRIBER BASE'!U83*'COMMISSION ASSUMPTIONS'!$C85)*('MVLP INPUT'!$F13*'COMMISSION ASSUMPTIONS'!$E25)</f>
        <v>16398776.982553855</v>
      </c>
      <c r="U112" s="478">
        <f ca="1">('SUBSCRIBER BASE'!V83*'COMMISSION ASSUMPTIONS'!$C85)*('MVLP INPUT'!$F13*'COMMISSION ASSUMPTIONS'!$E25)</f>
        <v>18797088.133426163</v>
      </c>
      <c r="V112" s="478">
        <f ca="1">('SUBSCRIBER BASE'!W83*'COMMISSION ASSUMPTIONS'!$C85)*('MVLP INPUT'!$F13*'COMMISSION ASSUMPTIONS'!$E25)</f>
        <v>21545358.726754855</v>
      </c>
      <c r="W112" s="478">
        <f ca="1">('SUBSCRIBER BASE'!X83*'COMMISSION ASSUMPTIONS'!$C85)*('MVLP INPUT'!$F13*'COMMISSION ASSUMPTIONS'!$E25)</f>
        <v>23658340.790417112</v>
      </c>
      <c r="X112" s="478">
        <f ca="1">('SUBSCRIBER BASE'!Y83*'COMMISSION ASSUMPTIONS'!$C85)*('MVLP INPUT'!$F13*'COMMISSION ASSUMPTIONS'!$E25)</f>
        <v>25625423.75089626</v>
      </c>
      <c r="Y112" s="478">
        <f ca="1">('SUBSCRIBER BASE'!Z83*'COMMISSION ASSUMPTIONS'!$C85)*('MVLP INPUT'!$F13*'COMMISSION ASSUMPTIONS'!$E25)</f>
        <v>28175777.563351449</v>
      </c>
      <c r="Z112" s="478">
        <f ca="1">('SUBSCRIBER BASE'!AA83*'COMMISSION ASSUMPTIONS'!$C85)*('MVLP INPUT'!$F13*'COMMISSION ASSUMPTIONS'!$E25)</f>
        <v>30566238.685183875</v>
      </c>
      <c r="AA112" s="478">
        <f ca="1">('SUBSCRIBER BASE'!AB83*'COMMISSION ASSUMPTIONS'!$C85)*('MVLP INPUT'!$F13*'COMMISSION ASSUMPTIONS'!$E25)</f>
        <v>33384051.75092468</v>
      </c>
      <c r="AB112" s="478">
        <f ca="1">('SUBSCRIBER BASE'!AC83*'COMMISSION ASSUMPTIONS'!$C85)*('MVLP INPUT'!$F13*'COMMISSION ASSUMPTIONS'!$E25)</f>
        <v>37512599.163378447</v>
      </c>
      <c r="AC112" s="478">
        <f ca="1">('SUBSCRIBER BASE'!AD83*'COMMISSION ASSUMPTIONS'!$C85)*('MVLP INPUT'!$F13*'COMMISSION ASSUMPTIONS'!$E25)</f>
        <v>43009719.205209523</v>
      </c>
      <c r="AD112" s="478">
        <f ca="1">('SUBSCRIBER BASE'!AE83*'COMMISSION ASSUMPTIONS'!$C85)*('MVLP INPUT'!$F13*'COMMISSION ASSUMPTIONS'!$E25)</f>
        <v>48339608.24494905</v>
      </c>
      <c r="AE112" s="478">
        <f ca="1">('SUBSCRIBER BASE'!AF83*'COMMISSION ASSUMPTIONS'!$C85)*('MVLP INPUT'!$F13*'COMMISSION ASSUMPTIONS'!$E25)</f>
        <v>53539502.832701601</v>
      </c>
      <c r="AF112" s="478">
        <f ca="1">('SUBSCRIBER BASE'!AG83*'COMMISSION ASSUMPTIONS'!$C85)*('MVLP INPUT'!$F13*'COMMISSION ASSUMPTIONS'!$E25)</f>
        <v>57410152.691066526</v>
      </c>
      <c r="AG112" s="478">
        <f ca="1">('SUBSCRIBER BASE'!AH83*'COMMISSION ASSUMPTIONS'!$C85)*('MVLP INPUT'!$F13*'COMMISSION ASSUMPTIONS'!$E25)</f>
        <v>61850270.056513205</v>
      </c>
      <c r="AH112" s="478">
        <f ca="1">('SUBSCRIBER BASE'!AI83*'COMMISSION ASSUMPTIONS'!$C85)*('MVLP INPUT'!$F13*'COMMISSION ASSUMPTIONS'!$E25)</f>
        <v>66489256.55368755</v>
      </c>
      <c r="AI112" s="478">
        <f ca="1">('SUBSCRIBER BASE'!AJ83*'COMMISSION ASSUMPTIONS'!$C85)*('MVLP INPUT'!$F13*'COMMISSION ASSUMPTIONS'!$E25)</f>
        <v>69321293.72600317</v>
      </c>
      <c r="AJ112" s="478">
        <f ca="1">('SUBSCRIBER BASE'!AK83*'COMMISSION ASSUMPTIONS'!$C85)*('MVLP INPUT'!$F13*'COMMISSION ASSUMPTIONS'!$E25)</f>
        <v>71453479.039703012</v>
      </c>
      <c r="AK112" s="478">
        <f ca="1">('SUBSCRIBER BASE'!AL83*'COMMISSION ASSUMPTIONS'!$C85)*('MVLP INPUT'!$F13*'COMMISSION ASSUMPTIONS'!$E25)</f>
        <v>74172055.087717861</v>
      </c>
      <c r="AL112" s="478">
        <f ca="1">('SUBSCRIBER BASE'!AM83*'COMMISSION ASSUMPTIONS'!$C85)*('MVLP INPUT'!$F13*'COMMISSION ASSUMPTIONS'!$E25)</f>
        <v>76255952.333331972</v>
      </c>
      <c r="AM112" s="478">
        <f ca="1">('SUBSCRIBER BASE'!AN83*'COMMISSION ASSUMPTIONS'!$C85)*('MVLP INPUT'!$F13*'COMMISSION ASSUMPTIONS'!$E25)</f>
        <v>78637279.716665372</v>
      </c>
      <c r="AN112" s="478">
        <f ca="1">('SUBSCRIBER BASE'!AO83*'COMMISSION ASSUMPTIONS'!$C85)*('MVLP INPUT'!$F13*'COMMISSION ASSUMPTIONS'!$E25)</f>
        <v>82487665.730832115</v>
      </c>
      <c r="AO112" s="478">
        <f ca="1">('SUBSCRIBER BASE'!AP83*'COMMISSION ASSUMPTIONS'!$C85)*('MVLP INPUT'!$F13*'COMMISSION ASSUMPTIONS'!$E25)</f>
        <v>87756407.444290504</v>
      </c>
      <c r="AP112" s="478">
        <f ca="1">('SUBSCRIBER BASE'!AQ83*'COMMISSION ASSUMPTIONS'!$C85)*('MVLP INPUT'!$F13*'COMMISSION ASSUMPTIONS'!$E25)</f>
        <v>92483462.072075978</v>
      </c>
      <c r="AQ112" s="478">
        <f ca="1">('SUBSCRIBER BASE'!AR83*'COMMISSION ASSUMPTIONS'!$C85)*('MVLP INPUT'!$F13*'COMMISSION ASSUMPTIONS'!$E25)</f>
        <v>96797413.968472183</v>
      </c>
      <c r="AR112" s="478">
        <f ca="1">('SUBSCRIBER BASE'!AS83*'COMMISSION ASSUMPTIONS'!$C85)*('MVLP INPUT'!$F13*'COMMISSION ASSUMPTIONS'!$E25)</f>
        <v>99404668.270048589</v>
      </c>
      <c r="AS112" s="478">
        <f ca="1">('SUBSCRIBER BASE'!AT83*'COMMISSION ASSUMPTIONS'!$C85)*('MVLP INPUT'!$F13*'COMMISSION ASSUMPTIONS'!$E25)</f>
        <v>102537809.85654615</v>
      </c>
      <c r="AT112" s="478">
        <f ca="1">('SUBSCRIBER BASE'!AU83*'COMMISSION ASSUMPTIONS'!$C85)*('MVLP INPUT'!$F13*'COMMISSION ASSUMPTIONS'!$E25)</f>
        <v>105803919.36371884</v>
      </c>
      <c r="AU112" s="478">
        <f ca="1">('SUBSCRIBER BASE'!AV83*'COMMISSION ASSUMPTIONS'!$C85)*('MVLP INPUT'!$F13*'COMMISSION ASSUMPTIONS'!$E25)</f>
        <v>107084973.39553291</v>
      </c>
      <c r="AV112" s="478">
        <f ca="1">('SUBSCRIBER BASE'!AW83*'COMMISSION ASSUMPTIONS'!$C85)*('MVLP INPUT'!$F13*'COMMISSION ASSUMPTIONS'!$E25)</f>
        <v>107626474.72575626</v>
      </c>
      <c r="AW112" s="478">
        <f ca="1">('SUBSCRIBER BASE'!AX83*'COMMISSION ASSUMPTIONS'!$C85)*('MVLP INPUT'!$F13*'COMMISSION ASSUMPTIONS'!$E25)</f>
        <v>108798025.98946846</v>
      </c>
      <c r="AX112" s="478">
        <f ca="1">('SUBSCRIBER BASE'!AY83*'COMMISSION ASSUMPTIONS'!$C85)*('MVLP INPUT'!$F13*'COMMISSION ASSUMPTIONS'!$E25)</f>
        <v>109340499.68999502</v>
      </c>
      <c r="AY112" s="478">
        <f ca="1">('SUBSCRIBER BASE'!AZ83*'COMMISSION ASSUMPTIONS'!$C85)*('MVLP INPUT'!$F13*'COMMISSION ASSUMPTIONS'!$E25)</f>
        <v>110225974.70549528</v>
      </c>
      <c r="AZ112" s="478">
        <f ca="1">('SUBSCRIBER BASE'!BA83*'COMMISSION ASSUMPTIONS'!$C85)*('MVLP INPUT'!$F13*'COMMISSION ASSUMPTIONS'!$E25)</f>
        <v>112653550.97022054</v>
      </c>
      <c r="BA112" s="478">
        <f ca="1">('SUBSCRIBER BASE'!BB83*'COMMISSION ASSUMPTIONS'!$C85)*('MVLP INPUT'!$F13*'COMMISSION ASSUMPTIONS'!$E25)</f>
        <v>116562748.42170952</v>
      </c>
      <c r="BB112" s="478">
        <f ca="1">('SUBSCRIBER BASE'!BC83*'COMMISSION ASSUMPTIONS'!$C85)*('MVLP INPUT'!$F13*'COMMISSION ASSUMPTIONS'!$E25)</f>
        <v>119962361.00062405</v>
      </c>
      <c r="BC112" s="478">
        <f ca="1">('SUBSCRIBER BASE'!BD83*'COMMISSION ASSUMPTIONS'!$C85)*('MVLP INPUT'!$F13*'COMMISSION ASSUMPTIONS'!$E25)</f>
        <v>122988992.95059285</v>
      </c>
      <c r="BD112" s="478">
        <f ca="1">('SUBSCRIBER BASE'!BE83*'COMMISSION ASSUMPTIONS'!$C85)*('MVLP INPUT'!$F13*'COMMISSION ASSUMPTIONS'!$E25)</f>
        <v>124343543.3030632</v>
      </c>
      <c r="BE112" s="478">
        <f ca="1">('SUBSCRIBER BASE'!BF83*'COMMISSION ASSUMPTIONS'!$C85)*('MVLP INPUT'!$F13*'COMMISSION ASSUMPTIONS'!$E25)</f>
        <v>126278741.13791004</v>
      </c>
      <c r="BF112" s="478">
        <f ca="1">('SUBSCRIBER BASE'!BG83*'COMMISSION ASSUMPTIONS'!$C85)*('MVLP INPUT'!$F13*'COMMISSION ASSUMPTIONS'!$E25)</f>
        <v>128397179.08101453</v>
      </c>
      <c r="BG112" s="478">
        <f ca="1">('SUBSCRIBER BASE'!BH83*'COMMISSION ASSUMPTIONS'!$C85)*('MVLP INPUT'!$F13*'COMMISSION ASSUMPTIONS'!$E25)</f>
        <v>128573070.12696379</v>
      </c>
      <c r="BH112" s="478">
        <f ca="1">('SUBSCRIBER BASE'!BI83*'COMMISSION ASSUMPTIONS'!$C85)*('MVLP INPUT'!$F13*'COMMISSION ASSUMPTIONS'!$E25)</f>
        <v>128056791.62061562</v>
      </c>
      <c r="BI112" s="478">
        <f ca="1">('SUBSCRIBER BASE'!BJ83*'COMMISSION ASSUMPTIONS'!$C85)*('MVLP INPUT'!$F13*'COMMISSION ASSUMPTIONS'!$E25)</f>
        <v>128221702.03958485</v>
      </c>
      <c r="BJ112" s="478">
        <f ca="1">('SUBSCRIBER BASE'!BK83*'COMMISSION ASSUMPTIONS'!$C85)*('MVLP INPUT'!$F13*'COMMISSION ASSUMPTIONS'!$E25)</f>
        <v>127803491.93760559</v>
      </c>
      <c r="BK112" s="478">
        <f ca="1">('SUBSCRIBER BASE'!BL83*'COMMISSION ASSUMPTIONS'!$C85)*('MVLP INPUT'!$F13*'COMMISSION ASSUMPTIONS'!$E25)</f>
        <v>127775442.34072532</v>
      </c>
      <c r="BL112" s="478">
        <f ca="1">('SUBSCRIBER BASE'!BM83*'COMMISSION ASSUMPTIONS'!$C85)*('MVLP INPUT'!$F13*'COMMISSION ASSUMPTIONS'!$E25)</f>
        <v>129334295.22368905</v>
      </c>
      <c r="BM112" s="478">
        <f ca="1">('SUBSCRIBER BASE'!BN83*'COMMISSION ASSUMPTIONS'!$C85)*('MVLP INPUT'!$F13*'COMMISSION ASSUMPTIONS'!$E25)</f>
        <v>132417330.46250458</v>
      </c>
      <c r="BN112" s="478">
        <f ca="1">('SUBSCRIBER BASE'!BO83*'COMMISSION ASSUMPTIONS'!$C85)*('MVLP INPUT'!$F13*'COMMISSION ASSUMPTIONS'!$E25)</f>
        <v>135030338.93937936</v>
      </c>
      <c r="BO112" s="478">
        <f ca="1">('SUBSCRIBER BASE'!BP83*'COMMISSION ASSUMPTIONS'!$C85)*('MVLP INPUT'!$F13*'COMMISSION ASSUMPTIONS'!$E25)</f>
        <v>137308821.99241039</v>
      </c>
      <c r="BP112" s="478">
        <f ca="1">('SUBSCRIBER BASE'!BQ83*'COMMISSION ASSUMPTIONS'!$C85)*('MVLP INPUT'!$F13*'COMMISSION ASSUMPTIONS'!$E25)</f>
        <v>137950880.89278987</v>
      </c>
      <c r="BQ112" s="478">
        <f ca="1">('SUBSCRIBER BASE'!BR83*'COMMISSION ASSUMPTIONS'!$C85)*('MVLP INPUT'!$F13*'COMMISSION ASSUMPTIONS'!$E25)</f>
        <v>139208336.84815037</v>
      </c>
      <c r="BR112" s="478">
        <f ca="1">('SUBSCRIBER BASE'!BS83*'COMMISSION ASSUMPTIONS'!$C85)*('MVLP INPUT'!$F13*'COMMISSION ASSUMPTIONS'!$E25)</f>
        <v>140682045.00574285</v>
      </c>
    </row>
    <row r="113" spans="2:70" ht="24" customHeight="1" outlineLevel="2">
      <c r="B113" s="313" t="str">
        <f t="shared" ref="B113:B117" si="27">B100</f>
        <v>MVLP5</v>
      </c>
      <c r="C113" s="478">
        <f>('SUBSCRIBER BASE'!C84*'COMMISSION ASSUMPTIONS'!$C86)*('MVLP INPUT'!$F14*'COMMISSION ASSUMPTIONS'!$E26)</f>
        <v>0</v>
      </c>
      <c r="D113" s="478">
        <f>('SUBSCRIBER BASE'!D84*'COMMISSION ASSUMPTIONS'!$C86)*('MVLP INPUT'!$F14*'COMMISSION ASSUMPTIONS'!$E26)</f>
        <v>0</v>
      </c>
      <c r="E113" s="478">
        <f>('SUBSCRIBER BASE'!E84*'COMMISSION ASSUMPTIONS'!$C86)*('MVLP INPUT'!$F14*'COMMISSION ASSUMPTIONS'!$E26)</f>
        <v>0</v>
      </c>
      <c r="F113" s="478">
        <f>('SUBSCRIBER BASE'!F84*'COMMISSION ASSUMPTIONS'!$C86)*('MVLP INPUT'!$F14*'COMMISSION ASSUMPTIONS'!$E26)</f>
        <v>0</v>
      </c>
      <c r="G113" s="478">
        <f>('SUBSCRIBER BASE'!G84*'COMMISSION ASSUMPTIONS'!$C86)*('MVLP INPUT'!$F14*'COMMISSION ASSUMPTIONS'!$E26)</f>
        <v>0</v>
      </c>
      <c r="H113" s="478">
        <f>('SUBSCRIBER BASE'!H84*'COMMISSION ASSUMPTIONS'!$C86)*('MVLP INPUT'!$F14*'COMMISSION ASSUMPTIONS'!$E26)</f>
        <v>0</v>
      </c>
      <c r="I113" s="478">
        <f>('SUBSCRIBER BASE'!I84*'COMMISSION ASSUMPTIONS'!$C86)*('MVLP INPUT'!$F14*'COMMISSION ASSUMPTIONS'!$E26)</f>
        <v>0</v>
      </c>
      <c r="J113" s="478">
        <f>('SUBSCRIBER BASE'!J84*'COMMISSION ASSUMPTIONS'!$C86)*('MVLP INPUT'!$F14*'COMMISSION ASSUMPTIONS'!$E26)</f>
        <v>0</v>
      </c>
      <c r="K113" s="478">
        <f ca="1">('SUBSCRIBER BASE'!L84*'COMMISSION ASSUMPTIONS'!$C86)*('MVLP INPUT'!$F14*'COMMISSION ASSUMPTIONS'!$E26)</f>
        <v>1885520.0000000002</v>
      </c>
      <c r="L113" s="478">
        <f ca="1">('SUBSCRIBER BASE'!M84*'COMMISSION ASSUMPTIONS'!$C86)*('MVLP INPUT'!$F14*'COMMISSION ASSUMPTIONS'!$E26)</f>
        <v>3543379.0000000005</v>
      </c>
      <c r="M113" s="478">
        <f ca="1">('SUBSCRIBER BASE'!N84*'COMMISSION ASSUMPTIONS'!$C86)*('MVLP INPUT'!$F14*'COMMISSION ASSUMPTIONS'!$E26)</f>
        <v>5398065.0499999998</v>
      </c>
      <c r="N113" s="478">
        <f ca="1">('SUBSCRIBER BASE'!O84*'COMMISSION ASSUMPTIONS'!$C86)*('MVLP INPUT'!$F14*'COMMISSION ASSUMPTIONS'!$E26)</f>
        <v>7078431.7975000003</v>
      </c>
      <c r="O113" s="478">
        <f ca="1">('SUBSCRIBER BASE'!P84*'COMMISSION ASSUMPTIONS'!$C86)*('MVLP INPUT'!$F14*'COMMISSION ASSUMPTIONS'!$E26)</f>
        <v>8922125.2076249998</v>
      </c>
      <c r="P113" s="478">
        <f ca="1">('SUBSCRIBER BASE'!Q84*'COMMISSION ASSUMPTIONS'!$C86)*('MVLP INPUT'!$F14*'COMMISSION ASSUMPTIONS'!$E26)</f>
        <v>11416963.947243752</v>
      </c>
      <c r="Q113" s="478">
        <f ca="1">('SUBSCRIBER BASE'!R84*'COMMISSION ASSUMPTIONS'!$C86)*('MVLP INPUT'!$F14*'COMMISSION ASSUMPTIONS'!$E26)</f>
        <v>14665070.749881566</v>
      </c>
      <c r="R113" s="478">
        <f ca="1">('SUBSCRIBER BASE'!S84*'COMMISSION ASSUMPTIONS'!$C86)*('MVLP INPUT'!$F14*'COMMISSION ASSUMPTIONS'!$E26)</f>
        <v>17956677.212387487</v>
      </c>
      <c r="S113" s="478">
        <f ca="1">('SUBSCRIBER BASE'!T84*'COMMISSION ASSUMPTIONS'!$C86)*('MVLP INPUT'!$F14*'COMMISSION ASSUMPTIONS'!$E26)</f>
        <v>21377668.351768114</v>
      </c>
      <c r="T113" s="478">
        <f ca="1">('SUBSCRIBER BASE'!U84*'COMMISSION ASSUMPTIONS'!$C86)*('MVLP INPUT'!$F14*'COMMISSION ASSUMPTIONS'!$E26)</f>
        <v>24270189.934179705</v>
      </c>
      <c r="U113" s="478">
        <f ca="1">('SUBSCRIBER BASE'!V84*'COMMISSION ASSUMPTIONS'!$C86)*('MVLP INPUT'!$F14*'COMMISSION ASSUMPTIONS'!$E26)</f>
        <v>27819690.437470723</v>
      </c>
      <c r="V113" s="478">
        <f ca="1">('SUBSCRIBER BASE'!W84*'COMMISSION ASSUMPTIONS'!$C86)*('MVLP INPUT'!$F14*'COMMISSION ASSUMPTIONS'!$E26)</f>
        <v>31887130.915597185</v>
      </c>
      <c r="W113" s="478">
        <f ca="1">('SUBSCRIBER BASE'!X84*'COMMISSION ASSUMPTIONS'!$C86)*('MVLP INPUT'!$F14*'COMMISSION ASSUMPTIONS'!$E26)</f>
        <v>35014344.369817331</v>
      </c>
      <c r="X113" s="478">
        <f ca="1">('SUBSCRIBER BASE'!Y84*'COMMISSION ASSUMPTIONS'!$C86)*('MVLP INPUT'!$F14*'COMMISSION ASSUMPTIONS'!$E26)</f>
        <v>37925627.151326463</v>
      </c>
      <c r="Y113" s="478">
        <f ca="1">('SUBSCRIBER BASE'!Z84*'COMMISSION ASSUMPTIONS'!$C86)*('MVLP INPUT'!$F14*'COMMISSION ASSUMPTIONS'!$E26)</f>
        <v>41700150.793760143</v>
      </c>
      <c r="Z113" s="478">
        <f ca="1">('SUBSCRIBER BASE'!AA84*'COMMISSION ASSUMPTIONS'!$C86)*('MVLP INPUT'!$F14*'COMMISSION ASSUMPTIONS'!$E26)</f>
        <v>45238033.254072137</v>
      </c>
      <c r="AA113" s="478">
        <f ca="1">('SUBSCRIBER BASE'!AB84*'COMMISSION ASSUMPTIONS'!$C86)*('MVLP INPUT'!$F14*'COMMISSION ASSUMPTIONS'!$E26)</f>
        <v>49408396.591368526</v>
      </c>
      <c r="AB113" s="478">
        <f ca="1">('SUBSCRIBER BASE'!AC84*'COMMISSION ASSUMPTIONS'!$C86)*('MVLP INPUT'!$F14*'COMMISSION ASSUMPTIONS'!$E26)</f>
        <v>55518646.761800103</v>
      </c>
      <c r="AC113" s="478">
        <f ca="1">('SUBSCRIBER BASE'!AD84*'COMMISSION ASSUMPTIONS'!$C86)*('MVLP INPUT'!$F14*'COMMISSION ASSUMPTIONS'!$E26)</f>
        <v>63654384.4237101</v>
      </c>
      <c r="AD113" s="478">
        <f ca="1">('SUBSCRIBER BASE'!AE84*'COMMISSION ASSUMPTIONS'!$C86)*('MVLP INPUT'!$F14*'COMMISSION ASSUMPTIONS'!$E26)</f>
        <v>71542620.202524602</v>
      </c>
      <c r="AE113" s="478">
        <f ca="1">('SUBSCRIBER BASE'!AF84*'COMMISSION ASSUMPTIONS'!$C86)*('MVLP INPUT'!$F14*'COMMISSION ASSUMPTIONS'!$E26)</f>
        <v>79238464.192398369</v>
      </c>
      <c r="AF113" s="478">
        <f ca="1">('SUBSCRIBER BASE'!AG84*'COMMISSION ASSUMPTIONS'!$C86)*('MVLP INPUT'!$F14*'COMMISSION ASSUMPTIONS'!$E26)</f>
        <v>84967025.98277846</v>
      </c>
      <c r="AG113" s="478">
        <f ca="1">('SUBSCRIBER BASE'!AH84*'COMMISSION ASSUMPTIONS'!$C86)*('MVLP INPUT'!$F14*'COMMISSION ASSUMPTIONS'!$E26)</f>
        <v>91538399.683639541</v>
      </c>
      <c r="AH113" s="478">
        <f ca="1">('SUBSCRIBER BASE'!AI84*'COMMISSION ASSUMPTIONS'!$C86)*('MVLP INPUT'!$F14*'COMMISSION ASSUMPTIONS'!$E26)</f>
        <v>98404099.699457571</v>
      </c>
      <c r="AI113" s="478">
        <f ca="1">('SUBSCRIBER BASE'!AJ84*'COMMISSION ASSUMPTIONS'!$C86)*('MVLP INPUT'!$F14*'COMMISSION ASSUMPTIONS'!$E26)</f>
        <v>102595514.71448469</v>
      </c>
      <c r="AJ113" s="478">
        <f ca="1">('SUBSCRIBER BASE'!AK84*'COMMISSION ASSUMPTIONS'!$C86)*('MVLP INPUT'!$F14*'COMMISSION ASSUMPTIONS'!$E26)</f>
        <v>105751148.97876047</v>
      </c>
      <c r="AK113" s="478">
        <f ca="1">('SUBSCRIBER BASE'!AL84*'COMMISSION ASSUMPTIONS'!$C86)*('MVLP INPUT'!$F14*'COMMISSION ASSUMPTIONS'!$E26)</f>
        <v>109774641.52982244</v>
      </c>
      <c r="AL113" s="478">
        <f ca="1">('SUBSCRIBER BASE'!AM84*'COMMISSION ASSUMPTIONS'!$C86)*('MVLP INPUT'!$F14*'COMMISSION ASSUMPTIONS'!$E26)</f>
        <v>112858809.45333132</v>
      </c>
      <c r="AM113" s="478">
        <f ca="1">('SUBSCRIBER BASE'!AN84*'COMMISSION ASSUMPTIONS'!$C86)*('MVLP INPUT'!$F14*'COMMISSION ASSUMPTIONS'!$E26)</f>
        <v>116383173.98066476</v>
      </c>
      <c r="AN113" s="478">
        <f ca="1">('SUBSCRIBER BASE'!AO84*'COMMISSION ASSUMPTIONS'!$C86)*('MVLP INPUT'!$F14*'COMMISSION ASSUMPTIONS'!$E26)</f>
        <v>122081745.28163153</v>
      </c>
      <c r="AO113" s="478">
        <f ca="1">('SUBSCRIBER BASE'!AP84*'COMMISSION ASSUMPTIONS'!$C86)*('MVLP INPUT'!$F14*'COMMISSION ASSUMPTIONS'!$E26)</f>
        <v>129879483.01754995</v>
      </c>
      <c r="AP113" s="478">
        <f ca="1">('SUBSCRIBER BASE'!AQ84*'COMMISSION ASSUMPTIONS'!$C86)*('MVLP INPUT'!$F14*'COMMISSION ASSUMPTIONS'!$E26)</f>
        <v>136875523.86667246</v>
      </c>
      <c r="AQ113" s="478">
        <f ca="1">('SUBSCRIBER BASE'!AR84*'COMMISSION ASSUMPTIONS'!$C86)*('MVLP INPUT'!$F14*'COMMISSION ASSUMPTIONS'!$E26)</f>
        <v>143260172.67333886</v>
      </c>
      <c r="AR113" s="478">
        <f ca="1">('SUBSCRIBER BASE'!AS84*'COMMISSION ASSUMPTIONS'!$C86)*('MVLP INPUT'!$F14*'COMMISSION ASSUMPTIONS'!$E26)</f>
        <v>147118909.0396719</v>
      </c>
      <c r="AS113" s="478">
        <f ca="1">('SUBSCRIBER BASE'!AT84*'COMMISSION ASSUMPTIONS'!$C86)*('MVLP INPUT'!$F14*'COMMISSION ASSUMPTIONS'!$E26)</f>
        <v>151755958.58768833</v>
      </c>
      <c r="AT113" s="478">
        <f ca="1">('SUBSCRIBER BASE'!AU84*'COMMISSION ASSUMPTIONS'!$C86)*('MVLP INPUT'!$F14*'COMMISSION ASSUMPTIONS'!$E26)</f>
        <v>156589800.65830389</v>
      </c>
      <c r="AU113" s="478">
        <f ca="1">('SUBSCRIBER BASE'!AV84*'COMMISSION ASSUMPTIONS'!$C86)*('MVLP INPUT'!$F14*'COMMISSION ASSUMPTIONS'!$E26)</f>
        <v>158485760.62538871</v>
      </c>
      <c r="AV113" s="478">
        <f ca="1">('SUBSCRIBER BASE'!AW84*'COMMISSION ASSUMPTIONS'!$C86)*('MVLP INPUT'!$F14*'COMMISSION ASSUMPTIONS'!$E26)</f>
        <v>159287182.59411928</v>
      </c>
      <c r="AW113" s="478">
        <f ca="1">('SUBSCRIBER BASE'!AX84*'COMMISSION ASSUMPTIONS'!$C86)*('MVLP INPUT'!$F14*'COMMISSION ASSUMPTIONS'!$E26)</f>
        <v>161021078.46441332</v>
      </c>
      <c r="AX113" s="478">
        <f ca="1">('SUBSCRIBER BASE'!AY84*'COMMISSION ASSUMPTIONS'!$C86)*('MVLP INPUT'!$F14*'COMMISSION ASSUMPTIONS'!$E26)</f>
        <v>161823939.54119265</v>
      </c>
      <c r="AY113" s="478">
        <f ca="1">('SUBSCRIBER BASE'!AZ84*'COMMISSION ASSUMPTIONS'!$C86)*('MVLP INPUT'!$F14*'COMMISSION ASSUMPTIONS'!$E26)</f>
        <v>163134442.56413302</v>
      </c>
      <c r="AZ113" s="478">
        <f ca="1">('SUBSCRIBER BASE'!BA84*'COMMISSION ASSUMPTIONS'!$C86)*('MVLP INPUT'!$F14*'COMMISSION ASSUMPTIONS'!$E26)</f>
        <v>166727255.43592641</v>
      </c>
      <c r="BA113" s="478">
        <f ca="1">('SUBSCRIBER BASE'!BB84*'COMMISSION ASSUMPTIONS'!$C86)*('MVLP INPUT'!$F14*'COMMISSION ASSUMPTIONS'!$E26)</f>
        <v>172512867.66413009</v>
      </c>
      <c r="BB113" s="478">
        <f ca="1">('SUBSCRIBER BASE'!BC84*'COMMISSION ASSUMPTIONS'!$C86)*('MVLP INPUT'!$F14*'COMMISSION ASSUMPTIONS'!$E26)</f>
        <v>177544294.2809236</v>
      </c>
      <c r="BC113" s="478">
        <f ca="1">('SUBSCRIBER BASE'!BD84*'COMMISSION ASSUMPTIONS'!$C86)*('MVLP INPUT'!$F14*'COMMISSION ASSUMPTIONS'!$E26)</f>
        <v>182023709.56687742</v>
      </c>
      <c r="BD113" s="478">
        <f ca="1">('SUBSCRIBER BASE'!BE84*'COMMISSION ASSUMPTIONS'!$C86)*('MVLP INPUT'!$F14*'COMMISSION ASSUMPTIONS'!$E26)</f>
        <v>184028444.08853355</v>
      </c>
      <c r="BE113" s="478">
        <f ca="1">('SUBSCRIBER BASE'!BF84*'COMMISSION ASSUMPTIONS'!$C86)*('MVLP INPUT'!$F14*'COMMISSION ASSUMPTIONS'!$E26)</f>
        <v>186892536.88410687</v>
      </c>
      <c r="BF113" s="478">
        <f ca="1">('SUBSCRIBER BASE'!BG84*'COMMISSION ASSUMPTIONS'!$C86)*('MVLP INPUT'!$F14*'COMMISSION ASSUMPTIONS'!$E26)</f>
        <v>190027825.03990152</v>
      </c>
      <c r="BG113" s="478">
        <f ca="1">('SUBSCRIBER BASE'!BH84*'COMMISSION ASSUMPTIONS'!$C86)*('MVLP INPUT'!$F14*'COMMISSION ASSUMPTIONS'!$E26)</f>
        <v>190288143.78790644</v>
      </c>
      <c r="BH113" s="478">
        <f ca="1">('SUBSCRIBER BASE'!BI84*'COMMISSION ASSUMPTIONS'!$C86)*('MVLP INPUT'!$F14*'COMMISSION ASSUMPTIONS'!$E26)</f>
        <v>189524051.59851113</v>
      </c>
      <c r="BI113" s="478">
        <f ca="1">('SUBSCRIBER BASE'!BJ84*'COMMISSION ASSUMPTIONS'!$C86)*('MVLP INPUT'!$F14*'COMMISSION ASSUMPTIONS'!$E26)</f>
        <v>189768119.01858556</v>
      </c>
      <c r="BJ113" s="478">
        <f ca="1">('SUBSCRIBER BASE'!BK84*'COMMISSION ASSUMPTIONS'!$C86)*('MVLP INPUT'!$F14*'COMMISSION ASSUMPTIONS'!$E26)</f>
        <v>189149168.06765628</v>
      </c>
      <c r="BK113" s="478">
        <f ca="1">('SUBSCRIBER BASE'!BL84*'COMMISSION ASSUMPTIONS'!$C86)*('MVLP INPUT'!$F14*'COMMISSION ASSUMPTIONS'!$E26)</f>
        <v>189107654.66427347</v>
      </c>
      <c r="BL113" s="478">
        <f ca="1">('SUBSCRIBER BASE'!BM84*'COMMISSION ASSUMPTIONS'!$C86)*('MVLP INPUT'!$F14*'COMMISSION ASSUMPTIONS'!$E26)</f>
        <v>191414756.93105981</v>
      </c>
      <c r="BM113" s="478">
        <f ca="1">('SUBSCRIBER BASE'!BN84*'COMMISSION ASSUMPTIONS'!$C86)*('MVLP INPUT'!$F14*'COMMISSION ASSUMPTIONS'!$E26)</f>
        <v>195977649.08450678</v>
      </c>
      <c r="BN113" s="478">
        <f ca="1">('SUBSCRIBER BASE'!BO84*'COMMISSION ASSUMPTIONS'!$C86)*('MVLP INPUT'!$F14*'COMMISSION ASSUMPTIONS'!$E26)</f>
        <v>199844901.63028145</v>
      </c>
      <c r="BO113" s="478">
        <f ca="1">('SUBSCRIBER BASE'!BP84*'COMMISSION ASSUMPTIONS'!$C86)*('MVLP INPUT'!$F14*'COMMISSION ASSUMPTIONS'!$E26)</f>
        <v>203217056.54876739</v>
      </c>
      <c r="BP113" s="478">
        <f ca="1">('SUBSCRIBER BASE'!BQ84*'COMMISSION ASSUMPTIONS'!$C86)*('MVLP INPUT'!$F14*'COMMISSION ASSUMPTIONS'!$E26)</f>
        <v>204167303.72132903</v>
      </c>
      <c r="BQ113" s="478">
        <f ca="1">('SUBSCRIBER BASE'!BR84*'COMMISSION ASSUMPTIONS'!$C86)*('MVLP INPUT'!$F14*'COMMISSION ASSUMPTIONS'!$E26)</f>
        <v>206028338.53526255</v>
      </c>
      <c r="BR113" s="478">
        <f ca="1">('SUBSCRIBER BASE'!BS84*'COMMISSION ASSUMPTIONS'!$C86)*('MVLP INPUT'!$F14*'COMMISSION ASSUMPTIONS'!$E26)</f>
        <v>208209426.60849944</v>
      </c>
    </row>
    <row r="114" spans="2:70" ht="24" customHeight="1" outlineLevel="2">
      <c r="B114" s="313" t="str">
        <f t="shared" si="27"/>
        <v>MVLP6</v>
      </c>
      <c r="C114" s="478">
        <f>('SUBSCRIBER BASE'!C85*'COMMISSION ASSUMPTIONS'!$C87)*('MVLP INPUT'!$F15*'COMMISSION ASSUMPTIONS'!$E27)</f>
        <v>0</v>
      </c>
      <c r="D114" s="478">
        <f>('SUBSCRIBER BASE'!D85*'COMMISSION ASSUMPTIONS'!$C87)*('MVLP INPUT'!$F15*'COMMISSION ASSUMPTIONS'!$E27)</f>
        <v>0</v>
      </c>
      <c r="E114" s="478">
        <f>('SUBSCRIBER BASE'!E85*'COMMISSION ASSUMPTIONS'!$C87)*('MVLP INPUT'!$F15*'COMMISSION ASSUMPTIONS'!$E27)</f>
        <v>0</v>
      </c>
      <c r="F114" s="478">
        <f>('SUBSCRIBER BASE'!F85*'COMMISSION ASSUMPTIONS'!$C87)*('MVLP INPUT'!$F15*'COMMISSION ASSUMPTIONS'!$E27)</f>
        <v>0</v>
      </c>
      <c r="G114" s="478">
        <f>('SUBSCRIBER BASE'!G85*'COMMISSION ASSUMPTIONS'!$C87)*('MVLP INPUT'!$F15*'COMMISSION ASSUMPTIONS'!$E27)</f>
        <v>0</v>
      </c>
      <c r="H114" s="478">
        <f>('SUBSCRIBER BASE'!H85*'COMMISSION ASSUMPTIONS'!$C87)*('MVLP INPUT'!$F15*'COMMISSION ASSUMPTIONS'!$E27)</f>
        <v>0</v>
      </c>
      <c r="I114" s="478">
        <f>('SUBSCRIBER BASE'!I85*'COMMISSION ASSUMPTIONS'!$C87)*('MVLP INPUT'!$F15*'COMMISSION ASSUMPTIONS'!$E27)</f>
        <v>0</v>
      </c>
      <c r="J114" s="478">
        <f>('SUBSCRIBER BASE'!J85*'COMMISSION ASSUMPTIONS'!$C87)*('MVLP INPUT'!$F15*'COMMISSION ASSUMPTIONS'!$E27)</f>
        <v>0</v>
      </c>
      <c r="K114" s="478">
        <f ca="1">('SUBSCRIBER BASE'!L85*'COMMISSION ASSUMPTIONS'!$C87)*('MVLP INPUT'!$F15*'COMMISSION ASSUMPTIONS'!$E27)</f>
        <v>2484300.0000000005</v>
      </c>
      <c r="L114" s="478">
        <f ca="1">('SUBSCRIBER BASE'!M85*'COMMISSION ASSUMPTIONS'!$C87)*('MVLP INPUT'!$F15*'COMMISSION ASSUMPTIONS'!$E27)</f>
        <v>4660724.2500000009</v>
      </c>
      <c r="M114" s="478">
        <f ca="1">('SUBSCRIBER BASE'!N85*'COMMISSION ASSUMPTIONS'!$C87)*('MVLP INPUT'!$F15*'COMMISSION ASSUMPTIONS'!$E27)</f>
        <v>7091436.2268750016</v>
      </c>
      <c r="N114" s="478">
        <f ca="1">('SUBSCRIBER BASE'!O85*'COMMISSION ASSUMPTIONS'!$C87)*('MVLP INPUT'!$F15*'COMMISSION ASSUMPTIONS'!$E27)</f>
        <v>9288065.8249640651</v>
      </c>
      <c r="O114" s="478">
        <f ca="1">('SUBSCRIBER BASE'!P85*'COMMISSION ASSUMPTIONS'!$C87)*('MVLP INPUT'!$F15*'COMMISSION ASSUMPTIONS'!$E27)</f>
        <v>11696972.369153453</v>
      </c>
      <c r="P114" s="478">
        <f ca="1">('SUBSCRIBER BASE'!Q85*'COMMISSION ASSUMPTIONS'!$C87)*('MVLP INPUT'!$F15*'COMMISSION ASSUMPTIONS'!$E27)</f>
        <v>14959481.319772899</v>
      </c>
      <c r="Q114" s="478">
        <f ca="1">('SUBSCRIBER BASE'!R85*'COMMISSION ASSUMPTIONS'!$C87)*('MVLP INPUT'!$F15*'COMMISSION ASSUMPTIONS'!$E27)</f>
        <v>19205498.550484821</v>
      </c>
      <c r="R114" s="478">
        <f ca="1">('SUBSCRIBER BASE'!S85*'COMMISSION ASSUMPTIONS'!$C87)*('MVLP INPUT'!$F15*'COMMISSION ASSUMPTIONS'!$E27)</f>
        <v>23498869.876584366</v>
      </c>
      <c r="S114" s="478">
        <f ca="1">('SUBSCRIBER BASE'!T85*'COMMISSION ASSUMPTIONS'!$C87)*('MVLP INPUT'!$F15*'COMMISSION ASSUMPTIONS'!$E27)</f>
        <v>27954499.208063692</v>
      </c>
      <c r="T114" s="478">
        <f ca="1">('SUBSCRIBER BASE'!U85*'COMMISSION ASSUMPTIONS'!$C87)*('MVLP INPUT'!$F15*'COMMISSION ASSUMPTIONS'!$E27)</f>
        <v>31706647.999640349</v>
      </c>
      <c r="U114" s="478">
        <f ca="1">('SUBSCRIBER BASE'!V85*'COMMISSION ASSUMPTIONS'!$C87)*('MVLP INPUT'!$F15*'COMMISSION ASSUMPTIONS'!$E27)</f>
        <v>36318318.97965923</v>
      </c>
      <c r="V114" s="478">
        <f ca="1">('SUBSCRIBER BASE'!W85*'COMMISSION ASSUMPTIONS'!$C87)*('MVLP INPUT'!$F15*'COMMISSION ASSUMPTIONS'!$E27)</f>
        <v>41602427.233227119</v>
      </c>
      <c r="W114" s="478">
        <f ca="1">('SUBSCRIBER BASE'!X85*'COMMISSION ASSUMPTIONS'!$C87)*('MVLP INPUT'!$F15*'COMMISSION ASSUMPTIONS'!$E27)</f>
        <v>45639969.803482696</v>
      </c>
      <c r="X114" s="478">
        <f ca="1">('SUBSCRIBER BASE'!Y85*'COMMISSION ASSUMPTIONS'!$C87)*('MVLP INPUT'!$F15*'COMMISSION ASSUMPTIONS'!$E27)</f>
        <v>49386371.388799861</v>
      </c>
      <c r="Y114" s="478">
        <f ca="1">('SUBSCRIBER BASE'!Z85*'COMMISSION ASSUMPTIONS'!$C87)*('MVLP INPUT'!$F15*'COMMISSION ASSUMPTIONS'!$E27)</f>
        <v>54265596.890887864</v>
      </c>
      <c r="Z114" s="478">
        <f ca="1">('SUBSCRIBER BASE'!AA85*'COMMISSION ASSUMPTIONS'!$C87)*('MVLP INPUT'!$F15*'COMMISSION ASSUMPTIONS'!$E27)</f>
        <v>58825873.054116257</v>
      </c>
      <c r="AA114" s="478">
        <f ca="1">('SUBSCRIBER BASE'!AB85*'COMMISSION ASSUMPTIONS'!$C87)*('MVLP INPUT'!$F15*'COMMISSION ASSUMPTIONS'!$E27)</f>
        <v>64211434.718775161</v>
      </c>
      <c r="AB114" s="478">
        <f ca="1">('SUBSCRIBER BASE'!AC85*'COMMISSION ASSUMPTIONS'!$C87)*('MVLP INPUT'!$F15*'COMMISSION ASSUMPTIONS'!$E27)</f>
        <v>72145264.396039456</v>
      </c>
      <c r="AC114" s="478">
        <f ca="1">('SUBSCRIBER BASE'!AD85*'COMMISSION ASSUMPTIONS'!$C87)*('MVLP INPUT'!$F15*'COMMISSION ASSUMPTIONS'!$E27)</f>
        <v>82733818.01524739</v>
      </c>
      <c r="AD114" s="478">
        <f ca="1">('SUBSCRIBER BASE'!AE85*'COMMISSION ASSUMPTIONS'!$C87)*('MVLP INPUT'!$F15*'COMMISSION ASSUMPTIONS'!$E27)</f>
        <v>92976682.569446921</v>
      </c>
      <c r="AE114" s="478">
        <f ca="1">('SUBSCRIBER BASE'!AF85*'COMMISSION ASSUMPTIONS'!$C87)*('MVLP INPUT'!$F15*'COMMISSION ASSUMPTIONS'!$E27)</f>
        <v>102949336.73455095</v>
      </c>
      <c r="AF114" s="478">
        <f ca="1">('SUBSCRIBER BASE'!AG85*'COMMISSION ASSUMPTIONS'!$C87)*('MVLP INPUT'!$F15*'COMMISSION ASSUMPTIONS'!$E27)</f>
        <v>110312706.55598702</v>
      </c>
      <c r="AG114" s="478">
        <f ca="1">('SUBSCRIBER BASE'!AH85*'COMMISSION ASSUMPTIONS'!$C87)*('MVLP INPUT'!$F15*'COMMISSION ASSUMPTIONS'!$E27)</f>
        <v>118777349.46179771</v>
      </c>
      <c r="AH114" s="478">
        <f ca="1">('SUBSCRIBER BASE'!AI85*'COMMISSION ASSUMPTIONS'!$C87)*('MVLP INPUT'!$F15*'COMMISSION ASSUMPTIONS'!$E27)</f>
        <v>127616598.61505333</v>
      </c>
      <c r="AI114" s="478">
        <f ca="1">('SUBSCRIBER BASE'!AJ85*'COMMISSION ASSUMPTIONS'!$C87)*('MVLP INPUT'!$F15*'COMMISSION ASSUMPTIONS'!$E27)</f>
        <v>132920537.18776304</v>
      </c>
      <c r="AJ114" s="478">
        <f ca="1">('SUBSCRIBER BASE'!AK85*'COMMISSION ASSUMPTIONS'!$C87)*('MVLP INPUT'!$F15*'COMMISSION ASSUMPTIONS'!$E27)</f>
        <v>136859478.98540547</v>
      </c>
      <c r="AK114" s="478">
        <f ca="1">('SUBSCRIBER BASE'!AL85*'COMMISSION ASSUMPTIONS'!$C87)*('MVLP INPUT'!$F15*'COMMISSION ASSUMPTIONS'!$E27)</f>
        <v>141942976.33867168</v>
      </c>
      <c r="AL114" s="478">
        <f ca="1">('SUBSCRIBER BASE'!AM85*'COMMISSION ASSUMPTIONS'!$C87)*('MVLP INPUT'!$F15*'COMMISSION ASSUMPTIONS'!$E27)</f>
        <v>145787710.08089143</v>
      </c>
      <c r="AM114" s="478">
        <f ca="1">('SUBSCRIBER BASE'!AN85*'COMMISSION ASSUMPTIONS'!$C87)*('MVLP INPUT'!$F15*'COMMISSION ASSUMPTIONS'!$E27)</f>
        <v>150211375.30164465</v>
      </c>
      <c r="AN114" s="478">
        <f ca="1">('SUBSCRIBER BASE'!AO85*'COMMISSION ASSUMPTIONS'!$C87)*('MVLP INPUT'!$F15*'COMMISSION ASSUMPTIONS'!$E27)</f>
        <v>157501348.09830832</v>
      </c>
      <c r="AO114" s="478">
        <f ca="1">('SUBSCRIBER BASE'!AP85*'COMMISSION ASSUMPTIONS'!$C87)*('MVLP INPUT'!$F15*'COMMISSION ASSUMPTIONS'!$E27)</f>
        <v>167550827.32314712</v>
      </c>
      <c r="AP114" s="478">
        <f ca="1">('SUBSCRIBER BASE'!AQ85*'COMMISSION ASSUMPTIONS'!$C87)*('MVLP INPUT'!$F15*'COMMISSION ASSUMPTIONS'!$E27)</f>
        <v>176529438.88868192</v>
      </c>
      <c r="AQ114" s="478">
        <f ca="1">('SUBSCRIBER BASE'!AR85*'COMMISSION ASSUMPTIONS'!$C87)*('MVLP INPUT'!$F15*'COMMISSION ASSUMPTIONS'!$E27)</f>
        <v>184689963.34702614</v>
      </c>
      <c r="AR114" s="478">
        <f ca="1">('SUBSCRIBER BASE'!AS85*'COMMISSION ASSUMPTIONS'!$C87)*('MVLP INPUT'!$F15*'COMMISSION ASSUMPTIONS'!$E27)</f>
        <v>189517340.27130723</v>
      </c>
      <c r="AS114" s="478">
        <f ca="1">('SUBSCRIBER BASE'!AT85*'COMMISSION ASSUMPTIONS'!$C87)*('MVLP INPUT'!$F15*'COMMISSION ASSUMPTIONS'!$E27)</f>
        <v>195368919.9070636</v>
      </c>
      <c r="AT114" s="478">
        <f ca="1">('SUBSCRIBER BASE'!AU85*'COMMISSION ASSUMPTIONS'!$C87)*('MVLP INPUT'!$F15*'COMMISSION ASSUMPTIONS'!$E27)</f>
        <v>201478401.61194277</v>
      </c>
      <c r="AU114" s="478">
        <f ca="1">('SUBSCRIBER BASE'!AV85*'COMMISSION ASSUMPTIONS'!$C87)*('MVLP INPUT'!$F15*'COMMISSION ASSUMPTIONS'!$E27)</f>
        <v>203715405.52731577</v>
      </c>
      <c r="AV114" s="478">
        <f ca="1">('SUBSCRIBER BASE'!AW85*'COMMISSION ASSUMPTIONS'!$C87)*('MVLP INPUT'!$F15*'COMMISSION ASSUMPTIONS'!$E27)</f>
        <v>204516376.73713169</v>
      </c>
      <c r="AW114" s="478">
        <f ca="1">('SUBSCRIBER BASE'!AX85*'COMMISSION ASSUMPTIONS'!$C87)*('MVLP INPUT'!$F15*'COMMISSION ASSUMPTIONS'!$E27)</f>
        <v>206558396.95843229</v>
      </c>
      <c r="AX114" s="478">
        <f ca="1">('SUBSCRIBER BASE'!AY85*'COMMISSION ASSUMPTIONS'!$C87)*('MVLP INPUT'!$F15*'COMMISSION ASSUMPTIONS'!$E27)</f>
        <v>207379371.11811456</v>
      </c>
      <c r="AY114" s="478">
        <f ca="1">('SUBSCRIBER BASE'!AZ85*'COMMISSION ASSUMPTIONS'!$C87)*('MVLP INPUT'!$F15*'COMMISSION ASSUMPTIONS'!$E27)</f>
        <v>208880694.13441354</v>
      </c>
      <c r="AZ114" s="478">
        <f ca="1">('SUBSCRIBER BASE'!BA85*'COMMISSION ASSUMPTIONS'!$C87)*('MVLP INPUT'!$F15*'COMMISSION ASSUMPTIONS'!$E27)</f>
        <v>213396287.69235685</v>
      </c>
      <c r="BA114" s="478">
        <f ca="1">('SUBSCRIBER BASE'!BB85*'COMMISSION ASSUMPTIONS'!$C87)*('MVLP INPUT'!$F15*'COMMISSION ASSUMPTIONS'!$E27)</f>
        <v>220800662.58850813</v>
      </c>
      <c r="BB114" s="478">
        <f ca="1">('SUBSCRIBER BASE'!BC85*'COMMISSION ASSUMPTIONS'!$C87)*('MVLP INPUT'!$F15*'COMMISSION ASSUMPTIONS'!$E27)</f>
        <v>227202057.80261147</v>
      </c>
      <c r="BC114" s="478">
        <f ca="1">('SUBSCRIBER BASE'!BD85*'COMMISSION ASSUMPTIONS'!$C87)*('MVLP INPUT'!$F15*'COMMISSION ASSUMPTIONS'!$E27)</f>
        <v>232874259.76797438</v>
      </c>
      <c r="BD114" s="478">
        <f ca="1">('SUBSCRIBER BASE'!BE85*'COMMISSION ASSUMPTIONS'!$C87)*('MVLP INPUT'!$F15*'COMMISSION ASSUMPTIONS'!$E27)</f>
        <v>235281161.13015571</v>
      </c>
      <c r="BE114" s="478">
        <f ca="1">('SUBSCRIBER BASE'!BF85*'COMMISSION ASSUMPTIONS'!$C87)*('MVLP INPUT'!$F15*'COMMISSION ASSUMPTIONS'!$E27)</f>
        <v>238825690.17082256</v>
      </c>
      <c r="BF114" s="478">
        <f ca="1">('SUBSCRIBER BASE'!BG85*'COMMISSION ASSUMPTIONS'!$C87)*('MVLP INPUT'!$F15*'COMMISSION ASSUMPTIONS'!$E27)</f>
        <v>242730131.43685436</v>
      </c>
      <c r="BG114" s="478">
        <f ca="1">('SUBSCRIBER BASE'!BH85*'COMMISSION ASSUMPTIONS'!$C87)*('MVLP INPUT'!$F15*'COMMISSION ASSUMPTIONS'!$E27)</f>
        <v>242847829.53641951</v>
      </c>
      <c r="BH114" s="478">
        <f ca="1">('SUBSCRIBER BASE'!BI85*'COMMISSION ASSUMPTIONS'!$C87)*('MVLP INPUT'!$F15*'COMMISSION ASSUMPTIONS'!$E27)</f>
        <v>241627108.4857575</v>
      </c>
      <c r="BI114" s="478">
        <f ca="1">('SUBSCRIBER BASE'!BJ85*'COMMISSION ASSUMPTIONS'!$C87)*('MVLP INPUT'!$F15*'COMMISSION ASSUMPTIONS'!$E27)</f>
        <v>241748115.29025525</v>
      </c>
      <c r="BJ114" s="478">
        <f ca="1">('SUBSCRIBER BASE'!BK85*'COMMISSION ASSUMPTIONS'!$C87)*('MVLP INPUT'!$F15*'COMMISSION ASSUMPTIONS'!$E27)</f>
        <v>240743469.23751685</v>
      </c>
      <c r="BK114" s="478">
        <f ca="1">('SUBSCRIBER BASE'!BL85*'COMMISSION ASSUMPTIONS'!$C87)*('MVLP INPUT'!$F15*'COMMISSION ASSUMPTIONS'!$E27)</f>
        <v>240509557.10254723</v>
      </c>
      <c r="BL114" s="478">
        <f ca="1">('SUBSCRIBER BASE'!BM85*'COMMISSION ASSUMPTIONS'!$C87)*('MVLP INPUT'!$F15*'COMMISSION ASSUMPTIONS'!$E27)</f>
        <v>243381015.35466352</v>
      </c>
      <c r="BM114" s="478">
        <f ca="1">('SUBSCRIBER BASE'!BN85*'COMMISSION ASSUMPTIONS'!$C87)*('MVLP INPUT'!$F15*'COMMISSION ASSUMPTIONS'!$E27)</f>
        <v>249227572.04854366</v>
      </c>
      <c r="BN114" s="478">
        <f ca="1">('SUBSCRIBER BASE'!BO85*'COMMISSION ASSUMPTIONS'!$C87)*('MVLP INPUT'!$F15*'COMMISSION ASSUMPTIONS'!$E27)</f>
        <v>254150204.51599514</v>
      </c>
      <c r="BO114" s="478">
        <f ca="1">('SUBSCRIBER BASE'!BP85*'COMMISSION ASSUMPTIONS'!$C87)*('MVLP INPUT'!$F15*'COMMISSION ASSUMPTIONS'!$E27)</f>
        <v>258415818.77890542</v>
      </c>
      <c r="BP114" s="478">
        <f ca="1">('SUBSCRIBER BASE'!BQ85*'COMMISSION ASSUMPTIONS'!$C87)*('MVLP INPUT'!$F15*'COMMISSION ASSUMPTIONS'!$E27)</f>
        <v>259487248.29301289</v>
      </c>
      <c r="BQ114" s="478">
        <f ca="1">('SUBSCRIBER BASE'!BR85*'COMMISSION ASSUMPTIONS'!$C87)*('MVLP INPUT'!$F15*'COMMISSION ASSUMPTIONS'!$E27)</f>
        <v>261766417.75762972</v>
      </c>
      <c r="BR114" s="478">
        <f ca="1">('SUBSCRIBER BASE'!BS85*'COMMISSION ASSUMPTIONS'!$C87)*('MVLP INPUT'!$F15*'COMMISSION ASSUMPTIONS'!$E27)</f>
        <v>264469200.82535416</v>
      </c>
    </row>
    <row r="115" spans="2:70" ht="24" customHeight="1" outlineLevel="2">
      <c r="B115" s="313" t="str">
        <f t="shared" si="27"/>
        <v>200 MB</v>
      </c>
      <c r="C115" s="478">
        <f>('SUBSCRIBER BASE'!C86*'COMMISSION ASSUMPTIONS'!$C88)*('MVLP INPUT'!$F16*'COMMISSION ASSUMPTIONS'!$E28)</f>
        <v>0</v>
      </c>
      <c r="D115" s="478">
        <f>('SUBSCRIBER BASE'!D86*'COMMISSION ASSUMPTIONS'!$C88)*('MVLP INPUT'!$F16*'COMMISSION ASSUMPTIONS'!$E28)</f>
        <v>0</v>
      </c>
      <c r="E115" s="478">
        <f>('SUBSCRIBER BASE'!E86*'COMMISSION ASSUMPTIONS'!$C88)*('MVLP INPUT'!$F16*'COMMISSION ASSUMPTIONS'!$E28)</f>
        <v>0</v>
      </c>
      <c r="F115" s="478">
        <f>('SUBSCRIBER BASE'!F86*'COMMISSION ASSUMPTIONS'!$C88)*('MVLP INPUT'!$F16*'COMMISSION ASSUMPTIONS'!$E28)</f>
        <v>0</v>
      </c>
      <c r="G115" s="478">
        <f>('SUBSCRIBER BASE'!G86*'COMMISSION ASSUMPTIONS'!$C88)*('MVLP INPUT'!$F16*'COMMISSION ASSUMPTIONS'!$E28)</f>
        <v>0</v>
      </c>
      <c r="H115" s="478">
        <f>('SUBSCRIBER BASE'!H86*'COMMISSION ASSUMPTIONS'!$C88)*('MVLP INPUT'!$F16*'COMMISSION ASSUMPTIONS'!$E28)</f>
        <v>0</v>
      </c>
      <c r="I115" s="478">
        <f>('SUBSCRIBER BASE'!I86*'COMMISSION ASSUMPTIONS'!$C88)*('MVLP INPUT'!$F16*'COMMISSION ASSUMPTIONS'!$E28)</f>
        <v>0</v>
      </c>
      <c r="J115" s="478">
        <f>('SUBSCRIBER BASE'!J86*'COMMISSION ASSUMPTIONS'!$C88)*('MVLP INPUT'!$F16*'COMMISSION ASSUMPTIONS'!$E28)</f>
        <v>0</v>
      </c>
      <c r="K115" s="478">
        <f ca="1">('SUBSCRIBER BASE'!L86*'COMMISSION ASSUMPTIONS'!$C88)*('MVLP INPUT'!$F16*'COMMISSION ASSUMPTIONS'!$E28)</f>
        <v>0</v>
      </c>
      <c r="L115" s="478">
        <f ca="1">('SUBSCRIBER BASE'!M86*'COMMISSION ASSUMPTIONS'!$C88)*('MVLP INPUT'!$F16*'COMMISSION ASSUMPTIONS'!$E28)</f>
        <v>0</v>
      </c>
      <c r="M115" s="478">
        <f ca="1">('SUBSCRIBER BASE'!N86*'COMMISSION ASSUMPTIONS'!$C88)*('MVLP INPUT'!$F16*'COMMISSION ASSUMPTIONS'!$E28)</f>
        <v>0</v>
      </c>
      <c r="N115" s="478">
        <f ca="1">('SUBSCRIBER BASE'!O86*'COMMISSION ASSUMPTIONS'!$C88)*('MVLP INPUT'!$F16*'COMMISSION ASSUMPTIONS'!$E28)</f>
        <v>0</v>
      </c>
      <c r="O115" s="478">
        <f ca="1">('SUBSCRIBER BASE'!P86*'COMMISSION ASSUMPTIONS'!$C88)*('MVLP INPUT'!$F16*'COMMISSION ASSUMPTIONS'!$E28)</f>
        <v>0</v>
      </c>
      <c r="P115" s="478">
        <f ca="1">('SUBSCRIBER BASE'!Q86*'COMMISSION ASSUMPTIONS'!$C88)*('MVLP INPUT'!$F16*'COMMISSION ASSUMPTIONS'!$E28)</f>
        <v>0</v>
      </c>
      <c r="Q115" s="478">
        <f ca="1">('SUBSCRIBER BASE'!R86*'COMMISSION ASSUMPTIONS'!$C88)*('MVLP INPUT'!$F16*'COMMISSION ASSUMPTIONS'!$E28)</f>
        <v>0</v>
      </c>
      <c r="R115" s="478">
        <f ca="1">('SUBSCRIBER BASE'!S86*'COMMISSION ASSUMPTIONS'!$C88)*('MVLP INPUT'!$F16*'COMMISSION ASSUMPTIONS'!$E28)</f>
        <v>0</v>
      </c>
      <c r="S115" s="478">
        <f ca="1">('SUBSCRIBER BASE'!T86*'COMMISSION ASSUMPTIONS'!$C88)*('MVLP INPUT'!$F16*'COMMISSION ASSUMPTIONS'!$E28)</f>
        <v>0</v>
      </c>
      <c r="T115" s="478">
        <f ca="1">('SUBSCRIBER BASE'!U86*'COMMISSION ASSUMPTIONS'!$C88)*('MVLP INPUT'!$F16*'COMMISSION ASSUMPTIONS'!$E28)</f>
        <v>0</v>
      </c>
      <c r="U115" s="478">
        <f ca="1">('SUBSCRIBER BASE'!V86*'COMMISSION ASSUMPTIONS'!$C88)*('MVLP INPUT'!$F16*'COMMISSION ASSUMPTIONS'!$E28)</f>
        <v>0</v>
      </c>
      <c r="V115" s="478">
        <f ca="1">('SUBSCRIBER BASE'!W86*'COMMISSION ASSUMPTIONS'!$C88)*('MVLP INPUT'!$F16*'COMMISSION ASSUMPTIONS'!$E28)</f>
        <v>0</v>
      </c>
      <c r="W115" s="478">
        <f ca="1">('SUBSCRIBER BASE'!X86*'COMMISSION ASSUMPTIONS'!$C88)*('MVLP INPUT'!$F16*'COMMISSION ASSUMPTIONS'!$E28)</f>
        <v>0</v>
      </c>
      <c r="X115" s="478">
        <f ca="1">('SUBSCRIBER BASE'!Y86*'COMMISSION ASSUMPTIONS'!$C88)*('MVLP INPUT'!$F16*'COMMISSION ASSUMPTIONS'!$E28)</f>
        <v>0</v>
      </c>
      <c r="Y115" s="478">
        <f ca="1">('SUBSCRIBER BASE'!Z86*'COMMISSION ASSUMPTIONS'!$C88)*('MVLP INPUT'!$F16*'COMMISSION ASSUMPTIONS'!$E28)</f>
        <v>0</v>
      </c>
      <c r="Z115" s="478">
        <f ca="1">('SUBSCRIBER BASE'!AA86*'COMMISSION ASSUMPTIONS'!$C88)*('MVLP INPUT'!$F16*'COMMISSION ASSUMPTIONS'!$E28)</f>
        <v>0</v>
      </c>
      <c r="AA115" s="478">
        <f ca="1">('SUBSCRIBER BASE'!AB86*'COMMISSION ASSUMPTIONS'!$C88)*('MVLP INPUT'!$F16*'COMMISSION ASSUMPTIONS'!$E28)</f>
        <v>0</v>
      </c>
      <c r="AB115" s="478">
        <f ca="1">('SUBSCRIBER BASE'!AC86*'COMMISSION ASSUMPTIONS'!$C88)*('MVLP INPUT'!$F16*'COMMISSION ASSUMPTIONS'!$E28)</f>
        <v>0</v>
      </c>
      <c r="AC115" s="478">
        <f ca="1">('SUBSCRIBER BASE'!AD86*'COMMISSION ASSUMPTIONS'!$C88)*('MVLP INPUT'!$F16*'COMMISSION ASSUMPTIONS'!$E28)</f>
        <v>0</v>
      </c>
      <c r="AD115" s="478">
        <f ca="1">('SUBSCRIBER BASE'!AE86*'COMMISSION ASSUMPTIONS'!$C88)*('MVLP INPUT'!$F16*'COMMISSION ASSUMPTIONS'!$E28)</f>
        <v>0</v>
      </c>
      <c r="AE115" s="478">
        <f ca="1">('SUBSCRIBER BASE'!AF86*'COMMISSION ASSUMPTIONS'!$C88)*('MVLP INPUT'!$F16*'COMMISSION ASSUMPTIONS'!$E28)</f>
        <v>0</v>
      </c>
      <c r="AF115" s="478">
        <f ca="1">('SUBSCRIBER BASE'!AG86*'COMMISSION ASSUMPTIONS'!$C88)*('MVLP INPUT'!$F16*'COMMISSION ASSUMPTIONS'!$E28)</f>
        <v>0</v>
      </c>
      <c r="AG115" s="478">
        <f ca="1">('SUBSCRIBER BASE'!AH86*'COMMISSION ASSUMPTIONS'!$C88)*('MVLP INPUT'!$F16*'COMMISSION ASSUMPTIONS'!$E28)</f>
        <v>0</v>
      </c>
      <c r="AH115" s="478">
        <f ca="1">('SUBSCRIBER BASE'!AI86*'COMMISSION ASSUMPTIONS'!$C88)*('MVLP INPUT'!$F16*'COMMISSION ASSUMPTIONS'!$E28)</f>
        <v>0</v>
      </c>
      <c r="AI115" s="478">
        <f ca="1">('SUBSCRIBER BASE'!AJ86*'COMMISSION ASSUMPTIONS'!$C88)*('MVLP INPUT'!$F16*'COMMISSION ASSUMPTIONS'!$E28)</f>
        <v>0</v>
      </c>
      <c r="AJ115" s="478">
        <f ca="1">('SUBSCRIBER BASE'!AK86*'COMMISSION ASSUMPTIONS'!$C88)*('MVLP INPUT'!$F16*'COMMISSION ASSUMPTIONS'!$E28)</f>
        <v>0</v>
      </c>
      <c r="AK115" s="478">
        <f ca="1">('SUBSCRIBER BASE'!AL86*'COMMISSION ASSUMPTIONS'!$C88)*('MVLP INPUT'!$F16*'COMMISSION ASSUMPTIONS'!$E28)</f>
        <v>0</v>
      </c>
      <c r="AL115" s="478">
        <f ca="1">('SUBSCRIBER BASE'!AM86*'COMMISSION ASSUMPTIONS'!$C88)*('MVLP INPUT'!$F16*'COMMISSION ASSUMPTIONS'!$E28)</f>
        <v>0</v>
      </c>
      <c r="AM115" s="478">
        <f ca="1">('SUBSCRIBER BASE'!AN86*'COMMISSION ASSUMPTIONS'!$C88)*('MVLP INPUT'!$F16*'COMMISSION ASSUMPTIONS'!$E28)</f>
        <v>0</v>
      </c>
      <c r="AN115" s="478">
        <f ca="1">('SUBSCRIBER BASE'!AO86*'COMMISSION ASSUMPTIONS'!$C88)*('MVLP INPUT'!$F16*'COMMISSION ASSUMPTIONS'!$E28)</f>
        <v>0</v>
      </c>
      <c r="AO115" s="478">
        <f ca="1">('SUBSCRIBER BASE'!AP86*'COMMISSION ASSUMPTIONS'!$C88)*('MVLP INPUT'!$F16*'COMMISSION ASSUMPTIONS'!$E28)</f>
        <v>0</v>
      </c>
      <c r="AP115" s="478">
        <f ca="1">('SUBSCRIBER BASE'!AQ86*'COMMISSION ASSUMPTIONS'!$C88)*('MVLP INPUT'!$F16*'COMMISSION ASSUMPTIONS'!$E28)</f>
        <v>0</v>
      </c>
      <c r="AQ115" s="478">
        <f ca="1">('SUBSCRIBER BASE'!AR86*'COMMISSION ASSUMPTIONS'!$C88)*('MVLP INPUT'!$F16*'COMMISSION ASSUMPTIONS'!$E28)</f>
        <v>0</v>
      </c>
      <c r="AR115" s="478">
        <f ca="1">('SUBSCRIBER BASE'!AS86*'COMMISSION ASSUMPTIONS'!$C88)*('MVLP INPUT'!$F16*'COMMISSION ASSUMPTIONS'!$E28)</f>
        <v>0</v>
      </c>
      <c r="AS115" s="478">
        <f ca="1">('SUBSCRIBER BASE'!AT86*'COMMISSION ASSUMPTIONS'!$C88)*('MVLP INPUT'!$F16*'COMMISSION ASSUMPTIONS'!$E28)</f>
        <v>0</v>
      </c>
      <c r="AT115" s="478">
        <f ca="1">('SUBSCRIBER BASE'!AU86*'COMMISSION ASSUMPTIONS'!$C88)*('MVLP INPUT'!$F16*'COMMISSION ASSUMPTIONS'!$E28)</f>
        <v>0</v>
      </c>
      <c r="AU115" s="478">
        <f ca="1">('SUBSCRIBER BASE'!AV86*'COMMISSION ASSUMPTIONS'!$C88)*('MVLP INPUT'!$F16*'COMMISSION ASSUMPTIONS'!$E28)</f>
        <v>0</v>
      </c>
      <c r="AV115" s="478">
        <f ca="1">('SUBSCRIBER BASE'!AW86*'COMMISSION ASSUMPTIONS'!$C88)*('MVLP INPUT'!$F16*'COMMISSION ASSUMPTIONS'!$E28)</f>
        <v>0</v>
      </c>
      <c r="AW115" s="478">
        <f ca="1">('SUBSCRIBER BASE'!AX86*'COMMISSION ASSUMPTIONS'!$C88)*('MVLP INPUT'!$F16*'COMMISSION ASSUMPTIONS'!$E28)</f>
        <v>0</v>
      </c>
      <c r="AX115" s="478">
        <f ca="1">('SUBSCRIBER BASE'!AY86*'COMMISSION ASSUMPTIONS'!$C88)*('MVLP INPUT'!$F16*'COMMISSION ASSUMPTIONS'!$E28)</f>
        <v>0</v>
      </c>
      <c r="AY115" s="478">
        <f ca="1">('SUBSCRIBER BASE'!AZ86*'COMMISSION ASSUMPTIONS'!$C88)*('MVLP INPUT'!$F16*'COMMISSION ASSUMPTIONS'!$E28)</f>
        <v>0</v>
      </c>
      <c r="AZ115" s="478">
        <f ca="1">('SUBSCRIBER BASE'!BA86*'COMMISSION ASSUMPTIONS'!$C88)*('MVLP INPUT'!$F16*'COMMISSION ASSUMPTIONS'!$E28)</f>
        <v>0</v>
      </c>
      <c r="BA115" s="478">
        <f ca="1">('SUBSCRIBER BASE'!BB86*'COMMISSION ASSUMPTIONS'!$C88)*('MVLP INPUT'!$F16*'COMMISSION ASSUMPTIONS'!$E28)</f>
        <v>0</v>
      </c>
      <c r="BB115" s="478">
        <f ca="1">('SUBSCRIBER BASE'!BC86*'COMMISSION ASSUMPTIONS'!$C88)*('MVLP INPUT'!$F16*'COMMISSION ASSUMPTIONS'!$E28)</f>
        <v>0</v>
      </c>
      <c r="BC115" s="478">
        <f ca="1">('SUBSCRIBER BASE'!BD86*'COMMISSION ASSUMPTIONS'!$C88)*('MVLP INPUT'!$F16*'COMMISSION ASSUMPTIONS'!$E28)</f>
        <v>0</v>
      </c>
      <c r="BD115" s="478">
        <f ca="1">('SUBSCRIBER BASE'!BE86*'COMMISSION ASSUMPTIONS'!$C88)*('MVLP INPUT'!$F16*'COMMISSION ASSUMPTIONS'!$E28)</f>
        <v>0</v>
      </c>
      <c r="BE115" s="478">
        <f ca="1">('SUBSCRIBER BASE'!BF86*'COMMISSION ASSUMPTIONS'!$C88)*('MVLP INPUT'!$F16*'COMMISSION ASSUMPTIONS'!$E28)</f>
        <v>0</v>
      </c>
      <c r="BF115" s="478">
        <f ca="1">('SUBSCRIBER BASE'!BG86*'COMMISSION ASSUMPTIONS'!$C88)*('MVLP INPUT'!$F16*'COMMISSION ASSUMPTIONS'!$E28)</f>
        <v>0</v>
      </c>
      <c r="BG115" s="478">
        <f ca="1">('SUBSCRIBER BASE'!BH86*'COMMISSION ASSUMPTIONS'!$C88)*('MVLP INPUT'!$F16*'COMMISSION ASSUMPTIONS'!$E28)</f>
        <v>0</v>
      </c>
      <c r="BH115" s="478">
        <f ca="1">('SUBSCRIBER BASE'!BI86*'COMMISSION ASSUMPTIONS'!$C88)*('MVLP INPUT'!$F16*'COMMISSION ASSUMPTIONS'!$E28)</f>
        <v>0</v>
      </c>
      <c r="BI115" s="478">
        <f ca="1">('SUBSCRIBER BASE'!BJ86*'COMMISSION ASSUMPTIONS'!$C88)*('MVLP INPUT'!$F16*'COMMISSION ASSUMPTIONS'!$E28)</f>
        <v>0</v>
      </c>
      <c r="BJ115" s="478">
        <f ca="1">('SUBSCRIBER BASE'!BK86*'COMMISSION ASSUMPTIONS'!$C88)*('MVLP INPUT'!$F16*'COMMISSION ASSUMPTIONS'!$E28)</f>
        <v>0</v>
      </c>
      <c r="BK115" s="478">
        <f ca="1">('SUBSCRIBER BASE'!BL86*'COMMISSION ASSUMPTIONS'!$C88)*('MVLP INPUT'!$F16*'COMMISSION ASSUMPTIONS'!$E28)</f>
        <v>0</v>
      </c>
      <c r="BL115" s="478">
        <f ca="1">('SUBSCRIBER BASE'!BM86*'COMMISSION ASSUMPTIONS'!$C88)*('MVLP INPUT'!$F16*'COMMISSION ASSUMPTIONS'!$E28)</f>
        <v>0</v>
      </c>
      <c r="BM115" s="478">
        <f ca="1">('SUBSCRIBER BASE'!BN86*'COMMISSION ASSUMPTIONS'!$C88)*('MVLP INPUT'!$F16*'COMMISSION ASSUMPTIONS'!$E28)</f>
        <v>0</v>
      </c>
      <c r="BN115" s="478">
        <f ca="1">('SUBSCRIBER BASE'!BO86*'COMMISSION ASSUMPTIONS'!$C88)*('MVLP INPUT'!$F16*'COMMISSION ASSUMPTIONS'!$E28)</f>
        <v>0</v>
      </c>
      <c r="BO115" s="478">
        <f ca="1">('SUBSCRIBER BASE'!BP86*'COMMISSION ASSUMPTIONS'!$C88)*('MVLP INPUT'!$F16*'COMMISSION ASSUMPTIONS'!$E28)</f>
        <v>0</v>
      </c>
      <c r="BP115" s="478">
        <f ca="1">('SUBSCRIBER BASE'!BQ86*'COMMISSION ASSUMPTIONS'!$C88)*('MVLP INPUT'!$F16*'COMMISSION ASSUMPTIONS'!$E28)</f>
        <v>0</v>
      </c>
      <c r="BQ115" s="478">
        <f ca="1">('SUBSCRIBER BASE'!BR86*'COMMISSION ASSUMPTIONS'!$C88)*('MVLP INPUT'!$F16*'COMMISSION ASSUMPTIONS'!$E28)</f>
        <v>0</v>
      </c>
      <c r="BR115" s="478">
        <f ca="1">('SUBSCRIBER BASE'!BS86*'COMMISSION ASSUMPTIONS'!$C88)*('MVLP INPUT'!$F16*'COMMISSION ASSUMPTIONS'!$E28)</f>
        <v>0</v>
      </c>
    </row>
    <row r="116" spans="2:70" ht="24" customHeight="1" outlineLevel="2">
      <c r="B116" s="313" t="str">
        <f t="shared" si="27"/>
        <v>500 MB</v>
      </c>
      <c r="C116" s="478">
        <f>('SUBSCRIBER BASE'!C87*'COMMISSION ASSUMPTIONS'!$C89)*('MVLP INPUT'!$F17*'COMMISSION ASSUMPTIONS'!$E29)</f>
        <v>0</v>
      </c>
      <c r="D116" s="478">
        <f>('SUBSCRIBER BASE'!D87*'COMMISSION ASSUMPTIONS'!$C89)*('MVLP INPUT'!$F17*'COMMISSION ASSUMPTIONS'!$E29)</f>
        <v>0</v>
      </c>
      <c r="E116" s="478">
        <f>('SUBSCRIBER BASE'!E87*'COMMISSION ASSUMPTIONS'!$C89)*('MVLP INPUT'!$F17*'COMMISSION ASSUMPTIONS'!$E29)</f>
        <v>0</v>
      </c>
      <c r="F116" s="478">
        <f>('SUBSCRIBER BASE'!F87*'COMMISSION ASSUMPTIONS'!$C89)*('MVLP INPUT'!$F17*'COMMISSION ASSUMPTIONS'!$E29)</f>
        <v>0</v>
      </c>
      <c r="G116" s="478">
        <f>('SUBSCRIBER BASE'!G87*'COMMISSION ASSUMPTIONS'!$C89)*('MVLP INPUT'!$F17*'COMMISSION ASSUMPTIONS'!$E29)</f>
        <v>0</v>
      </c>
      <c r="H116" s="478">
        <f>('SUBSCRIBER BASE'!H87*'COMMISSION ASSUMPTIONS'!$C89)*('MVLP INPUT'!$F17*'COMMISSION ASSUMPTIONS'!$E29)</f>
        <v>0</v>
      </c>
      <c r="I116" s="478">
        <f>('SUBSCRIBER BASE'!I87*'COMMISSION ASSUMPTIONS'!$C89)*('MVLP INPUT'!$F17*'COMMISSION ASSUMPTIONS'!$E29)</f>
        <v>0</v>
      </c>
      <c r="J116" s="478">
        <f>('SUBSCRIBER BASE'!J87*'COMMISSION ASSUMPTIONS'!$C89)*('MVLP INPUT'!$F17*'COMMISSION ASSUMPTIONS'!$E29)</f>
        <v>0</v>
      </c>
      <c r="K116" s="478">
        <f ca="1">('SUBSCRIBER BASE'!L87*'COMMISSION ASSUMPTIONS'!$C89)*('MVLP INPUT'!$F17*'COMMISSION ASSUMPTIONS'!$E29)</f>
        <v>0</v>
      </c>
      <c r="L116" s="478">
        <f ca="1">('SUBSCRIBER BASE'!M87*'COMMISSION ASSUMPTIONS'!$C89)*('MVLP INPUT'!$F17*'COMMISSION ASSUMPTIONS'!$E29)</f>
        <v>0</v>
      </c>
      <c r="M116" s="478">
        <f ca="1">('SUBSCRIBER BASE'!N87*'COMMISSION ASSUMPTIONS'!$C89)*('MVLP INPUT'!$F17*'COMMISSION ASSUMPTIONS'!$E29)</f>
        <v>0</v>
      </c>
      <c r="N116" s="478">
        <f ca="1">('SUBSCRIBER BASE'!O87*'COMMISSION ASSUMPTIONS'!$C89)*('MVLP INPUT'!$F17*'COMMISSION ASSUMPTIONS'!$E29)</f>
        <v>0</v>
      </c>
      <c r="O116" s="478">
        <f ca="1">('SUBSCRIBER BASE'!P87*'COMMISSION ASSUMPTIONS'!$C89)*('MVLP INPUT'!$F17*'COMMISSION ASSUMPTIONS'!$E29)</f>
        <v>0</v>
      </c>
      <c r="P116" s="478">
        <f ca="1">('SUBSCRIBER BASE'!Q87*'COMMISSION ASSUMPTIONS'!$C89)*('MVLP INPUT'!$F17*'COMMISSION ASSUMPTIONS'!$E29)</f>
        <v>0</v>
      </c>
      <c r="Q116" s="478">
        <f ca="1">('SUBSCRIBER BASE'!R87*'COMMISSION ASSUMPTIONS'!$C89)*('MVLP INPUT'!$F17*'COMMISSION ASSUMPTIONS'!$E29)</f>
        <v>0</v>
      </c>
      <c r="R116" s="478">
        <f ca="1">('SUBSCRIBER BASE'!S87*'COMMISSION ASSUMPTIONS'!$C89)*('MVLP INPUT'!$F17*'COMMISSION ASSUMPTIONS'!$E29)</f>
        <v>0</v>
      </c>
      <c r="S116" s="478">
        <f ca="1">('SUBSCRIBER BASE'!T87*'COMMISSION ASSUMPTIONS'!$C89)*('MVLP INPUT'!$F17*'COMMISSION ASSUMPTIONS'!$E29)</f>
        <v>0</v>
      </c>
      <c r="T116" s="478">
        <f ca="1">('SUBSCRIBER BASE'!U87*'COMMISSION ASSUMPTIONS'!$C89)*('MVLP INPUT'!$F17*'COMMISSION ASSUMPTIONS'!$E29)</f>
        <v>0</v>
      </c>
      <c r="U116" s="478">
        <f ca="1">('SUBSCRIBER BASE'!V87*'COMMISSION ASSUMPTIONS'!$C89)*('MVLP INPUT'!$F17*'COMMISSION ASSUMPTIONS'!$E29)</f>
        <v>0</v>
      </c>
      <c r="V116" s="478">
        <f ca="1">('SUBSCRIBER BASE'!W87*'COMMISSION ASSUMPTIONS'!$C89)*('MVLP INPUT'!$F17*'COMMISSION ASSUMPTIONS'!$E29)</f>
        <v>0</v>
      </c>
      <c r="W116" s="478">
        <f ca="1">('SUBSCRIBER BASE'!X87*'COMMISSION ASSUMPTIONS'!$C89)*('MVLP INPUT'!$F17*'COMMISSION ASSUMPTIONS'!$E29)</f>
        <v>0</v>
      </c>
      <c r="X116" s="478">
        <f ca="1">('SUBSCRIBER BASE'!Y87*'COMMISSION ASSUMPTIONS'!$C89)*('MVLP INPUT'!$F17*'COMMISSION ASSUMPTIONS'!$E29)</f>
        <v>0</v>
      </c>
      <c r="Y116" s="478">
        <f ca="1">('SUBSCRIBER BASE'!Z87*'COMMISSION ASSUMPTIONS'!$C89)*('MVLP INPUT'!$F17*'COMMISSION ASSUMPTIONS'!$E29)</f>
        <v>0</v>
      </c>
      <c r="Z116" s="478">
        <f ca="1">('SUBSCRIBER BASE'!AA87*'COMMISSION ASSUMPTIONS'!$C89)*('MVLP INPUT'!$F17*'COMMISSION ASSUMPTIONS'!$E29)</f>
        <v>0</v>
      </c>
      <c r="AA116" s="478">
        <f ca="1">('SUBSCRIBER BASE'!AB87*'COMMISSION ASSUMPTIONS'!$C89)*('MVLP INPUT'!$F17*'COMMISSION ASSUMPTIONS'!$E29)</f>
        <v>0</v>
      </c>
      <c r="AB116" s="478">
        <f ca="1">('SUBSCRIBER BASE'!AC87*'COMMISSION ASSUMPTIONS'!$C89)*('MVLP INPUT'!$F17*'COMMISSION ASSUMPTIONS'!$E29)</f>
        <v>0</v>
      </c>
      <c r="AC116" s="478">
        <f ca="1">('SUBSCRIBER BASE'!AD87*'COMMISSION ASSUMPTIONS'!$C89)*('MVLP INPUT'!$F17*'COMMISSION ASSUMPTIONS'!$E29)</f>
        <v>0</v>
      </c>
      <c r="AD116" s="478">
        <f ca="1">('SUBSCRIBER BASE'!AE87*'COMMISSION ASSUMPTIONS'!$C89)*('MVLP INPUT'!$F17*'COMMISSION ASSUMPTIONS'!$E29)</f>
        <v>0</v>
      </c>
      <c r="AE116" s="478">
        <f ca="1">('SUBSCRIBER BASE'!AF87*'COMMISSION ASSUMPTIONS'!$C89)*('MVLP INPUT'!$F17*'COMMISSION ASSUMPTIONS'!$E29)</f>
        <v>0</v>
      </c>
      <c r="AF116" s="478">
        <f ca="1">('SUBSCRIBER BASE'!AG87*'COMMISSION ASSUMPTIONS'!$C89)*('MVLP INPUT'!$F17*'COMMISSION ASSUMPTIONS'!$E29)</f>
        <v>0</v>
      </c>
      <c r="AG116" s="478">
        <f ca="1">('SUBSCRIBER BASE'!AH87*'COMMISSION ASSUMPTIONS'!$C89)*('MVLP INPUT'!$F17*'COMMISSION ASSUMPTIONS'!$E29)</f>
        <v>0</v>
      </c>
      <c r="AH116" s="478">
        <f ca="1">('SUBSCRIBER BASE'!AI87*'COMMISSION ASSUMPTIONS'!$C89)*('MVLP INPUT'!$F17*'COMMISSION ASSUMPTIONS'!$E29)</f>
        <v>0</v>
      </c>
      <c r="AI116" s="478">
        <f ca="1">('SUBSCRIBER BASE'!AJ87*'COMMISSION ASSUMPTIONS'!$C89)*('MVLP INPUT'!$F17*'COMMISSION ASSUMPTIONS'!$E29)</f>
        <v>0</v>
      </c>
      <c r="AJ116" s="478">
        <f ca="1">('SUBSCRIBER BASE'!AK87*'COMMISSION ASSUMPTIONS'!$C89)*('MVLP INPUT'!$F17*'COMMISSION ASSUMPTIONS'!$E29)</f>
        <v>0</v>
      </c>
      <c r="AK116" s="478">
        <f ca="1">('SUBSCRIBER BASE'!AL87*'COMMISSION ASSUMPTIONS'!$C89)*('MVLP INPUT'!$F17*'COMMISSION ASSUMPTIONS'!$E29)</f>
        <v>0</v>
      </c>
      <c r="AL116" s="478">
        <f ca="1">('SUBSCRIBER BASE'!AM87*'COMMISSION ASSUMPTIONS'!$C89)*('MVLP INPUT'!$F17*'COMMISSION ASSUMPTIONS'!$E29)</f>
        <v>0</v>
      </c>
      <c r="AM116" s="478">
        <f ca="1">('SUBSCRIBER BASE'!AN87*'COMMISSION ASSUMPTIONS'!$C89)*('MVLP INPUT'!$F17*'COMMISSION ASSUMPTIONS'!$E29)</f>
        <v>0</v>
      </c>
      <c r="AN116" s="478">
        <f ca="1">('SUBSCRIBER BASE'!AO87*'COMMISSION ASSUMPTIONS'!$C89)*('MVLP INPUT'!$F17*'COMMISSION ASSUMPTIONS'!$E29)</f>
        <v>0</v>
      </c>
      <c r="AO116" s="478">
        <f ca="1">('SUBSCRIBER BASE'!AP87*'COMMISSION ASSUMPTIONS'!$C89)*('MVLP INPUT'!$F17*'COMMISSION ASSUMPTIONS'!$E29)</f>
        <v>0</v>
      </c>
      <c r="AP116" s="478">
        <f ca="1">('SUBSCRIBER BASE'!AQ87*'COMMISSION ASSUMPTIONS'!$C89)*('MVLP INPUT'!$F17*'COMMISSION ASSUMPTIONS'!$E29)</f>
        <v>0</v>
      </c>
      <c r="AQ116" s="478">
        <f ca="1">('SUBSCRIBER BASE'!AR87*'COMMISSION ASSUMPTIONS'!$C89)*('MVLP INPUT'!$F17*'COMMISSION ASSUMPTIONS'!$E29)</f>
        <v>0</v>
      </c>
      <c r="AR116" s="478">
        <f ca="1">('SUBSCRIBER BASE'!AS87*'COMMISSION ASSUMPTIONS'!$C89)*('MVLP INPUT'!$F17*'COMMISSION ASSUMPTIONS'!$E29)</f>
        <v>0</v>
      </c>
      <c r="AS116" s="478">
        <f ca="1">('SUBSCRIBER BASE'!AT87*'COMMISSION ASSUMPTIONS'!$C89)*('MVLP INPUT'!$F17*'COMMISSION ASSUMPTIONS'!$E29)</f>
        <v>0</v>
      </c>
      <c r="AT116" s="478">
        <f ca="1">('SUBSCRIBER BASE'!AU87*'COMMISSION ASSUMPTIONS'!$C89)*('MVLP INPUT'!$F17*'COMMISSION ASSUMPTIONS'!$E29)</f>
        <v>0</v>
      </c>
      <c r="AU116" s="478">
        <f ca="1">('SUBSCRIBER BASE'!AV87*'COMMISSION ASSUMPTIONS'!$C89)*('MVLP INPUT'!$F17*'COMMISSION ASSUMPTIONS'!$E29)</f>
        <v>0</v>
      </c>
      <c r="AV116" s="478">
        <f ca="1">('SUBSCRIBER BASE'!AW87*'COMMISSION ASSUMPTIONS'!$C89)*('MVLP INPUT'!$F17*'COMMISSION ASSUMPTIONS'!$E29)</f>
        <v>0</v>
      </c>
      <c r="AW116" s="478">
        <f ca="1">('SUBSCRIBER BASE'!AX87*'COMMISSION ASSUMPTIONS'!$C89)*('MVLP INPUT'!$F17*'COMMISSION ASSUMPTIONS'!$E29)</f>
        <v>0</v>
      </c>
      <c r="AX116" s="478">
        <f ca="1">('SUBSCRIBER BASE'!AY87*'COMMISSION ASSUMPTIONS'!$C89)*('MVLP INPUT'!$F17*'COMMISSION ASSUMPTIONS'!$E29)</f>
        <v>0</v>
      </c>
      <c r="AY116" s="478">
        <f ca="1">('SUBSCRIBER BASE'!AZ87*'COMMISSION ASSUMPTIONS'!$C89)*('MVLP INPUT'!$F17*'COMMISSION ASSUMPTIONS'!$E29)</f>
        <v>0</v>
      </c>
      <c r="AZ116" s="478">
        <f ca="1">('SUBSCRIBER BASE'!BA87*'COMMISSION ASSUMPTIONS'!$C89)*('MVLP INPUT'!$F17*'COMMISSION ASSUMPTIONS'!$E29)</f>
        <v>0</v>
      </c>
      <c r="BA116" s="478">
        <f ca="1">('SUBSCRIBER BASE'!BB87*'COMMISSION ASSUMPTIONS'!$C89)*('MVLP INPUT'!$F17*'COMMISSION ASSUMPTIONS'!$E29)</f>
        <v>0</v>
      </c>
      <c r="BB116" s="478">
        <f ca="1">('SUBSCRIBER BASE'!BC87*'COMMISSION ASSUMPTIONS'!$C89)*('MVLP INPUT'!$F17*'COMMISSION ASSUMPTIONS'!$E29)</f>
        <v>0</v>
      </c>
      <c r="BC116" s="478">
        <f ca="1">('SUBSCRIBER BASE'!BD87*'COMMISSION ASSUMPTIONS'!$C89)*('MVLP INPUT'!$F17*'COMMISSION ASSUMPTIONS'!$E29)</f>
        <v>0</v>
      </c>
      <c r="BD116" s="478">
        <f ca="1">('SUBSCRIBER BASE'!BE87*'COMMISSION ASSUMPTIONS'!$C89)*('MVLP INPUT'!$F17*'COMMISSION ASSUMPTIONS'!$E29)</f>
        <v>0</v>
      </c>
      <c r="BE116" s="478">
        <f ca="1">('SUBSCRIBER BASE'!BF87*'COMMISSION ASSUMPTIONS'!$C89)*('MVLP INPUT'!$F17*'COMMISSION ASSUMPTIONS'!$E29)</f>
        <v>0</v>
      </c>
      <c r="BF116" s="478">
        <f ca="1">('SUBSCRIBER BASE'!BG87*'COMMISSION ASSUMPTIONS'!$C89)*('MVLP INPUT'!$F17*'COMMISSION ASSUMPTIONS'!$E29)</f>
        <v>0</v>
      </c>
      <c r="BG116" s="478">
        <f ca="1">('SUBSCRIBER BASE'!BH87*'COMMISSION ASSUMPTIONS'!$C89)*('MVLP INPUT'!$F17*'COMMISSION ASSUMPTIONS'!$E29)</f>
        <v>0</v>
      </c>
      <c r="BH116" s="478">
        <f ca="1">('SUBSCRIBER BASE'!BI87*'COMMISSION ASSUMPTIONS'!$C89)*('MVLP INPUT'!$F17*'COMMISSION ASSUMPTIONS'!$E29)</f>
        <v>0</v>
      </c>
      <c r="BI116" s="478">
        <f ca="1">('SUBSCRIBER BASE'!BJ87*'COMMISSION ASSUMPTIONS'!$C89)*('MVLP INPUT'!$F17*'COMMISSION ASSUMPTIONS'!$E29)</f>
        <v>0</v>
      </c>
      <c r="BJ116" s="478">
        <f ca="1">('SUBSCRIBER BASE'!BK87*'COMMISSION ASSUMPTIONS'!$C89)*('MVLP INPUT'!$F17*'COMMISSION ASSUMPTIONS'!$E29)</f>
        <v>0</v>
      </c>
      <c r="BK116" s="478">
        <f ca="1">('SUBSCRIBER BASE'!BL87*'COMMISSION ASSUMPTIONS'!$C89)*('MVLP INPUT'!$F17*'COMMISSION ASSUMPTIONS'!$E29)</f>
        <v>0</v>
      </c>
      <c r="BL116" s="478">
        <f ca="1">('SUBSCRIBER BASE'!BM87*'COMMISSION ASSUMPTIONS'!$C89)*('MVLP INPUT'!$F17*'COMMISSION ASSUMPTIONS'!$E29)</f>
        <v>0</v>
      </c>
      <c r="BM116" s="478">
        <f ca="1">('SUBSCRIBER BASE'!BN87*'COMMISSION ASSUMPTIONS'!$C89)*('MVLP INPUT'!$F17*'COMMISSION ASSUMPTIONS'!$E29)</f>
        <v>0</v>
      </c>
      <c r="BN116" s="478">
        <f ca="1">('SUBSCRIBER BASE'!BO87*'COMMISSION ASSUMPTIONS'!$C89)*('MVLP INPUT'!$F17*'COMMISSION ASSUMPTIONS'!$E29)</f>
        <v>0</v>
      </c>
      <c r="BO116" s="478">
        <f ca="1">('SUBSCRIBER BASE'!BP87*'COMMISSION ASSUMPTIONS'!$C89)*('MVLP INPUT'!$F17*'COMMISSION ASSUMPTIONS'!$E29)</f>
        <v>0</v>
      </c>
      <c r="BP116" s="478">
        <f ca="1">('SUBSCRIBER BASE'!BQ87*'COMMISSION ASSUMPTIONS'!$C89)*('MVLP INPUT'!$F17*'COMMISSION ASSUMPTIONS'!$E29)</f>
        <v>0</v>
      </c>
      <c r="BQ116" s="478">
        <f ca="1">('SUBSCRIBER BASE'!BR87*'COMMISSION ASSUMPTIONS'!$C89)*('MVLP INPUT'!$F17*'COMMISSION ASSUMPTIONS'!$E29)</f>
        <v>0</v>
      </c>
      <c r="BR116" s="478">
        <f ca="1">('SUBSCRIBER BASE'!BS87*'COMMISSION ASSUMPTIONS'!$C89)*('MVLP INPUT'!$F17*'COMMISSION ASSUMPTIONS'!$E29)</f>
        <v>0</v>
      </c>
    </row>
    <row r="117" spans="2:70" ht="24" customHeight="1" outlineLevel="2">
      <c r="B117" s="313" t="str">
        <f t="shared" si="27"/>
        <v>1.2 GB</v>
      </c>
      <c r="C117" s="478">
        <f>('SUBSCRIBER BASE'!C88*'COMMISSION ASSUMPTIONS'!$C90)*('MVLP INPUT'!$F18*'COMMISSION ASSUMPTIONS'!$E30)</f>
        <v>0</v>
      </c>
      <c r="D117" s="478">
        <f>('SUBSCRIBER BASE'!D88*'COMMISSION ASSUMPTIONS'!$C90)*('MVLP INPUT'!$F18*'COMMISSION ASSUMPTIONS'!$E30)</f>
        <v>0</v>
      </c>
      <c r="E117" s="478">
        <f>('SUBSCRIBER BASE'!E88*'COMMISSION ASSUMPTIONS'!$C90)*('MVLP INPUT'!$F18*'COMMISSION ASSUMPTIONS'!$E30)</f>
        <v>0</v>
      </c>
      <c r="F117" s="478">
        <f>('SUBSCRIBER BASE'!F88*'COMMISSION ASSUMPTIONS'!$C90)*('MVLP INPUT'!$F18*'COMMISSION ASSUMPTIONS'!$E30)</f>
        <v>0</v>
      </c>
      <c r="G117" s="478">
        <f>('SUBSCRIBER BASE'!G88*'COMMISSION ASSUMPTIONS'!$C90)*('MVLP INPUT'!$F18*'COMMISSION ASSUMPTIONS'!$E30)</f>
        <v>0</v>
      </c>
      <c r="H117" s="478">
        <f>('SUBSCRIBER BASE'!H88*'COMMISSION ASSUMPTIONS'!$C90)*('MVLP INPUT'!$F18*'COMMISSION ASSUMPTIONS'!$E30)</f>
        <v>0</v>
      </c>
      <c r="I117" s="478">
        <f>('SUBSCRIBER BASE'!I88*'COMMISSION ASSUMPTIONS'!$C90)*('MVLP INPUT'!$F18*'COMMISSION ASSUMPTIONS'!$E30)</f>
        <v>0</v>
      </c>
      <c r="J117" s="478">
        <f>('SUBSCRIBER BASE'!J88*'COMMISSION ASSUMPTIONS'!$C90)*('MVLP INPUT'!$F18*'COMMISSION ASSUMPTIONS'!$E30)</f>
        <v>0</v>
      </c>
      <c r="K117" s="478">
        <f ca="1">('SUBSCRIBER BASE'!L88*'COMMISSION ASSUMPTIONS'!$C90)*('MVLP INPUT'!$F18*'COMMISSION ASSUMPTIONS'!$E30)</f>
        <v>0</v>
      </c>
      <c r="L117" s="478">
        <f ca="1">('SUBSCRIBER BASE'!M88*'COMMISSION ASSUMPTIONS'!$C90)*('MVLP INPUT'!$F18*'COMMISSION ASSUMPTIONS'!$E30)</f>
        <v>0</v>
      </c>
      <c r="M117" s="478">
        <f ca="1">('SUBSCRIBER BASE'!N88*'COMMISSION ASSUMPTIONS'!$C90)*('MVLP INPUT'!$F18*'COMMISSION ASSUMPTIONS'!$E30)</f>
        <v>0</v>
      </c>
      <c r="N117" s="478">
        <f ca="1">('SUBSCRIBER BASE'!O88*'COMMISSION ASSUMPTIONS'!$C90)*('MVLP INPUT'!$F18*'COMMISSION ASSUMPTIONS'!$E30)</f>
        <v>0</v>
      </c>
      <c r="O117" s="478">
        <f ca="1">('SUBSCRIBER BASE'!P88*'COMMISSION ASSUMPTIONS'!$C90)*('MVLP INPUT'!$F18*'COMMISSION ASSUMPTIONS'!$E30)</f>
        <v>0</v>
      </c>
      <c r="P117" s="478">
        <f ca="1">('SUBSCRIBER BASE'!Q88*'COMMISSION ASSUMPTIONS'!$C90)*('MVLP INPUT'!$F18*'COMMISSION ASSUMPTIONS'!$E30)</f>
        <v>0</v>
      </c>
      <c r="Q117" s="478">
        <f ca="1">('SUBSCRIBER BASE'!R88*'COMMISSION ASSUMPTIONS'!$C90)*('MVLP INPUT'!$F18*'COMMISSION ASSUMPTIONS'!$E30)</f>
        <v>0</v>
      </c>
      <c r="R117" s="478">
        <f ca="1">('SUBSCRIBER BASE'!S88*'COMMISSION ASSUMPTIONS'!$C90)*('MVLP INPUT'!$F18*'COMMISSION ASSUMPTIONS'!$E30)</f>
        <v>0</v>
      </c>
      <c r="S117" s="478">
        <f ca="1">('SUBSCRIBER BASE'!T88*'COMMISSION ASSUMPTIONS'!$C90)*('MVLP INPUT'!$F18*'COMMISSION ASSUMPTIONS'!$E30)</f>
        <v>0</v>
      </c>
      <c r="T117" s="478">
        <f ca="1">('SUBSCRIBER BASE'!U88*'COMMISSION ASSUMPTIONS'!$C90)*('MVLP INPUT'!$F18*'COMMISSION ASSUMPTIONS'!$E30)</f>
        <v>0</v>
      </c>
      <c r="U117" s="478">
        <f ca="1">('SUBSCRIBER BASE'!V88*'COMMISSION ASSUMPTIONS'!$C90)*('MVLP INPUT'!$F18*'COMMISSION ASSUMPTIONS'!$E30)</f>
        <v>0</v>
      </c>
      <c r="V117" s="478">
        <f ca="1">('SUBSCRIBER BASE'!W88*'COMMISSION ASSUMPTIONS'!$C90)*('MVLP INPUT'!$F18*'COMMISSION ASSUMPTIONS'!$E30)</f>
        <v>0</v>
      </c>
      <c r="W117" s="478">
        <f ca="1">('SUBSCRIBER BASE'!X88*'COMMISSION ASSUMPTIONS'!$C90)*('MVLP INPUT'!$F18*'COMMISSION ASSUMPTIONS'!$E30)</f>
        <v>0</v>
      </c>
      <c r="X117" s="478">
        <f ca="1">('SUBSCRIBER BASE'!Y88*'COMMISSION ASSUMPTIONS'!$C90)*('MVLP INPUT'!$F18*'COMMISSION ASSUMPTIONS'!$E30)</f>
        <v>0</v>
      </c>
      <c r="Y117" s="478">
        <f ca="1">('SUBSCRIBER BASE'!Z88*'COMMISSION ASSUMPTIONS'!$C90)*('MVLP INPUT'!$F18*'COMMISSION ASSUMPTIONS'!$E30)</f>
        <v>0</v>
      </c>
      <c r="Z117" s="478">
        <f ca="1">('SUBSCRIBER BASE'!AA88*'COMMISSION ASSUMPTIONS'!$C90)*('MVLP INPUT'!$F18*'COMMISSION ASSUMPTIONS'!$E30)</f>
        <v>0</v>
      </c>
      <c r="AA117" s="478">
        <f ca="1">('SUBSCRIBER BASE'!AB88*'COMMISSION ASSUMPTIONS'!$C90)*('MVLP INPUT'!$F18*'COMMISSION ASSUMPTIONS'!$E30)</f>
        <v>0</v>
      </c>
      <c r="AB117" s="478">
        <f ca="1">('SUBSCRIBER BASE'!AC88*'COMMISSION ASSUMPTIONS'!$C90)*('MVLP INPUT'!$F18*'COMMISSION ASSUMPTIONS'!$E30)</f>
        <v>0</v>
      </c>
      <c r="AC117" s="478">
        <f ca="1">('SUBSCRIBER BASE'!AD88*'COMMISSION ASSUMPTIONS'!$C90)*('MVLP INPUT'!$F18*'COMMISSION ASSUMPTIONS'!$E30)</f>
        <v>0</v>
      </c>
      <c r="AD117" s="478">
        <f ca="1">('SUBSCRIBER BASE'!AE88*'COMMISSION ASSUMPTIONS'!$C90)*('MVLP INPUT'!$F18*'COMMISSION ASSUMPTIONS'!$E30)</f>
        <v>0</v>
      </c>
      <c r="AE117" s="478">
        <f ca="1">('SUBSCRIBER BASE'!AF88*'COMMISSION ASSUMPTIONS'!$C90)*('MVLP INPUT'!$F18*'COMMISSION ASSUMPTIONS'!$E30)</f>
        <v>0</v>
      </c>
      <c r="AF117" s="478">
        <f ca="1">('SUBSCRIBER BASE'!AG88*'COMMISSION ASSUMPTIONS'!$C90)*('MVLP INPUT'!$F18*'COMMISSION ASSUMPTIONS'!$E30)</f>
        <v>0</v>
      </c>
      <c r="AG117" s="478">
        <f ca="1">('SUBSCRIBER BASE'!AH88*'COMMISSION ASSUMPTIONS'!$C90)*('MVLP INPUT'!$F18*'COMMISSION ASSUMPTIONS'!$E30)</f>
        <v>0</v>
      </c>
      <c r="AH117" s="478">
        <f ca="1">('SUBSCRIBER BASE'!AI88*'COMMISSION ASSUMPTIONS'!$C90)*('MVLP INPUT'!$F18*'COMMISSION ASSUMPTIONS'!$E30)</f>
        <v>0</v>
      </c>
      <c r="AI117" s="478">
        <f ca="1">('SUBSCRIBER BASE'!AJ88*'COMMISSION ASSUMPTIONS'!$C90)*('MVLP INPUT'!$F18*'COMMISSION ASSUMPTIONS'!$E30)</f>
        <v>0</v>
      </c>
      <c r="AJ117" s="478">
        <f ca="1">('SUBSCRIBER BASE'!AK88*'COMMISSION ASSUMPTIONS'!$C90)*('MVLP INPUT'!$F18*'COMMISSION ASSUMPTIONS'!$E30)</f>
        <v>0</v>
      </c>
      <c r="AK117" s="478">
        <f ca="1">('SUBSCRIBER BASE'!AL88*'COMMISSION ASSUMPTIONS'!$C90)*('MVLP INPUT'!$F18*'COMMISSION ASSUMPTIONS'!$E30)</f>
        <v>0</v>
      </c>
      <c r="AL117" s="478">
        <f ca="1">('SUBSCRIBER BASE'!AM88*'COMMISSION ASSUMPTIONS'!$C90)*('MVLP INPUT'!$F18*'COMMISSION ASSUMPTIONS'!$E30)</f>
        <v>0</v>
      </c>
      <c r="AM117" s="478">
        <f ca="1">('SUBSCRIBER BASE'!AN88*'COMMISSION ASSUMPTIONS'!$C90)*('MVLP INPUT'!$F18*'COMMISSION ASSUMPTIONS'!$E30)</f>
        <v>0</v>
      </c>
      <c r="AN117" s="478">
        <f ca="1">('SUBSCRIBER BASE'!AO88*'COMMISSION ASSUMPTIONS'!$C90)*('MVLP INPUT'!$F18*'COMMISSION ASSUMPTIONS'!$E30)</f>
        <v>0</v>
      </c>
      <c r="AO117" s="478">
        <f ca="1">('SUBSCRIBER BASE'!AP88*'COMMISSION ASSUMPTIONS'!$C90)*('MVLP INPUT'!$F18*'COMMISSION ASSUMPTIONS'!$E30)</f>
        <v>0</v>
      </c>
      <c r="AP117" s="478">
        <f ca="1">('SUBSCRIBER BASE'!AQ88*'COMMISSION ASSUMPTIONS'!$C90)*('MVLP INPUT'!$F18*'COMMISSION ASSUMPTIONS'!$E30)</f>
        <v>0</v>
      </c>
      <c r="AQ117" s="478">
        <f ca="1">('SUBSCRIBER BASE'!AR88*'COMMISSION ASSUMPTIONS'!$C90)*('MVLP INPUT'!$F18*'COMMISSION ASSUMPTIONS'!$E30)</f>
        <v>0</v>
      </c>
      <c r="AR117" s="478">
        <f ca="1">('SUBSCRIBER BASE'!AS88*'COMMISSION ASSUMPTIONS'!$C90)*('MVLP INPUT'!$F18*'COMMISSION ASSUMPTIONS'!$E30)</f>
        <v>0</v>
      </c>
      <c r="AS117" s="478">
        <f ca="1">('SUBSCRIBER BASE'!AT88*'COMMISSION ASSUMPTIONS'!$C90)*('MVLP INPUT'!$F18*'COMMISSION ASSUMPTIONS'!$E30)</f>
        <v>0</v>
      </c>
      <c r="AT117" s="478">
        <f ca="1">('SUBSCRIBER BASE'!AU88*'COMMISSION ASSUMPTIONS'!$C90)*('MVLP INPUT'!$F18*'COMMISSION ASSUMPTIONS'!$E30)</f>
        <v>0</v>
      </c>
      <c r="AU117" s="478">
        <f ca="1">('SUBSCRIBER BASE'!AV88*'COMMISSION ASSUMPTIONS'!$C90)*('MVLP INPUT'!$F18*'COMMISSION ASSUMPTIONS'!$E30)</f>
        <v>0</v>
      </c>
      <c r="AV117" s="478">
        <f ca="1">('SUBSCRIBER BASE'!AW88*'COMMISSION ASSUMPTIONS'!$C90)*('MVLP INPUT'!$F18*'COMMISSION ASSUMPTIONS'!$E30)</f>
        <v>0</v>
      </c>
      <c r="AW117" s="478">
        <f ca="1">('SUBSCRIBER BASE'!AX88*'COMMISSION ASSUMPTIONS'!$C90)*('MVLP INPUT'!$F18*'COMMISSION ASSUMPTIONS'!$E30)</f>
        <v>0</v>
      </c>
      <c r="AX117" s="478">
        <f ca="1">('SUBSCRIBER BASE'!AY88*'COMMISSION ASSUMPTIONS'!$C90)*('MVLP INPUT'!$F18*'COMMISSION ASSUMPTIONS'!$E30)</f>
        <v>0</v>
      </c>
      <c r="AY117" s="478">
        <f ca="1">('SUBSCRIBER BASE'!AZ88*'COMMISSION ASSUMPTIONS'!$C90)*('MVLP INPUT'!$F18*'COMMISSION ASSUMPTIONS'!$E30)</f>
        <v>0</v>
      </c>
      <c r="AZ117" s="478">
        <f ca="1">('SUBSCRIBER BASE'!BA88*'COMMISSION ASSUMPTIONS'!$C90)*('MVLP INPUT'!$F18*'COMMISSION ASSUMPTIONS'!$E30)</f>
        <v>0</v>
      </c>
      <c r="BA117" s="478">
        <f ca="1">('SUBSCRIBER BASE'!BB88*'COMMISSION ASSUMPTIONS'!$C90)*('MVLP INPUT'!$F18*'COMMISSION ASSUMPTIONS'!$E30)</f>
        <v>0</v>
      </c>
      <c r="BB117" s="478">
        <f ca="1">('SUBSCRIBER BASE'!BC88*'COMMISSION ASSUMPTIONS'!$C90)*('MVLP INPUT'!$F18*'COMMISSION ASSUMPTIONS'!$E30)</f>
        <v>0</v>
      </c>
      <c r="BC117" s="478">
        <f ca="1">('SUBSCRIBER BASE'!BD88*'COMMISSION ASSUMPTIONS'!$C90)*('MVLP INPUT'!$F18*'COMMISSION ASSUMPTIONS'!$E30)</f>
        <v>0</v>
      </c>
      <c r="BD117" s="478">
        <f ca="1">('SUBSCRIBER BASE'!BE88*'COMMISSION ASSUMPTIONS'!$C90)*('MVLP INPUT'!$F18*'COMMISSION ASSUMPTIONS'!$E30)</f>
        <v>0</v>
      </c>
      <c r="BE117" s="478">
        <f ca="1">('SUBSCRIBER BASE'!BF88*'COMMISSION ASSUMPTIONS'!$C90)*('MVLP INPUT'!$F18*'COMMISSION ASSUMPTIONS'!$E30)</f>
        <v>0</v>
      </c>
      <c r="BF117" s="478">
        <f ca="1">('SUBSCRIBER BASE'!BG88*'COMMISSION ASSUMPTIONS'!$C90)*('MVLP INPUT'!$F18*'COMMISSION ASSUMPTIONS'!$E30)</f>
        <v>0</v>
      </c>
      <c r="BG117" s="478">
        <f ca="1">('SUBSCRIBER BASE'!BH88*'COMMISSION ASSUMPTIONS'!$C90)*('MVLP INPUT'!$F18*'COMMISSION ASSUMPTIONS'!$E30)</f>
        <v>0</v>
      </c>
      <c r="BH117" s="478">
        <f ca="1">('SUBSCRIBER BASE'!BI88*'COMMISSION ASSUMPTIONS'!$C90)*('MVLP INPUT'!$F18*'COMMISSION ASSUMPTIONS'!$E30)</f>
        <v>0</v>
      </c>
      <c r="BI117" s="478">
        <f ca="1">('SUBSCRIBER BASE'!BJ88*'COMMISSION ASSUMPTIONS'!$C90)*('MVLP INPUT'!$F18*'COMMISSION ASSUMPTIONS'!$E30)</f>
        <v>0</v>
      </c>
      <c r="BJ117" s="478">
        <f ca="1">('SUBSCRIBER BASE'!BK88*'COMMISSION ASSUMPTIONS'!$C90)*('MVLP INPUT'!$F18*'COMMISSION ASSUMPTIONS'!$E30)</f>
        <v>0</v>
      </c>
      <c r="BK117" s="478">
        <f ca="1">('SUBSCRIBER BASE'!BL88*'COMMISSION ASSUMPTIONS'!$C90)*('MVLP INPUT'!$F18*'COMMISSION ASSUMPTIONS'!$E30)</f>
        <v>0</v>
      </c>
      <c r="BL117" s="478">
        <f ca="1">('SUBSCRIBER BASE'!BM88*'COMMISSION ASSUMPTIONS'!$C90)*('MVLP INPUT'!$F18*'COMMISSION ASSUMPTIONS'!$E30)</f>
        <v>0</v>
      </c>
      <c r="BM117" s="478">
        <f ca="1">('SUBSCRIBER BASE'!BN88*'COMMISSION ASSUMPTIONS'!$C90)*('MVLP INPUT'!$F18*'COMMISSION ASSUMPTIONS'!$E30)</f>
        <v>0</v>
      </c>
      <c r="BN117" s="478">
        <f ca="1">('SUBSCRIBER BASE'!BO88*'COMMISSION ASSUMPTIONS'!$C90)*('MVLP INPUT'!$F18*'COMMISSION ASSUMPTIONS'!$E30)</f>
        <v>0</v>
      </c>
      <c r="BO117" s="478">
        <f ca="1">('SUBSCRIBER BASE'!BP88*'COMMISSION ASSUMPTIONS'!$C90)*('MVLP INPUT'!$F18*'COMMISSION ASSUMPTIONS'!$E30)</f>
        <v>0</v>
      </c>
      <c r="BP117" s="478">
        <f ca="1">('SUBSCRIBER BASE'!BQ88*'COMMISSION ASSUMPTIONS'!$C90)*('MVLP INPUT'!$F18*'COMMISSION ASSUMPTIONS'!$E30)</f>
        <v>0</v>
      </c>
      <c r="BQ117" s="478">
        <f ca="1">('SUBSCRIBER BASE'!BR88*'COMMISSION ASSUMPTIONS'!$C90)*('MVLP INPUT'!$F18*'COMMISSION ASSUMPTIONS'!$E30)</f>
        <v>0</v>
      </c>
      <c r="BR117" s="478">
        <f ca="1">('SUBSCRIBER BASE'!BS88*'COMMISSION ASSUMPTIONS'!$C90)*('MVLP INPUT'!$F18*'COMMISSION ASSUMPTIONS'!$E30)</f>
        <v>0</v>
      </c>
    </row>
    <row r="118" spans="2:70" ht="24" customHeight="1" outlineLevel="2">
      <c r="B118" s="313" t="str">
        <f>B105</f>
        <v>2.5 GB</v>
      </c>
      <c r="C118" s="478">
        <f>('SUBSCRIBER BASE'!C89*'COMMISSION ASSUMPTIONS'!$C91)*('MVLP INPUT'!$F19*'COMMISSION ASSUMPTIONS'!$E31)</f>
        <v>0</v>
      </c>
      <c r="D118" s="478">
        <f>('SUBSCRIBER BASE'!D89*'COMMISSION ASSUMPTIONS'!$C91)*('MVLP INPUT'!$F19*'COMMISSION ASSUMPTIONS'!$E31)</f>
        <v>0</v>
      </c>
      <c r="E118" s="478">
        <f>('SUBSCRIBER BASE'!E89*'COMMISSION ASSUMPTIONS'!$C91)*('MVLP INPUT'!$F19*'COMMISSION ASSUMPTIONS'!$E31)</f>
        <v>0</v>
      </c>
      <c r="F118" s="478">
        <f>('SUBSCRIBER BASE'!F89*'COMMISSION ASSUMPTIONS'!$C91)*('MVLP INPUT'!$F19*'COMMISSION ASSUMPTIONS'!$E31)</f>
        <v>0</v>
      </c>
      <c r="G118" s="478">
        <f>('SUBSCRIBER BASE'!G89*'COMMISSION ASSUMPTIONS'!$C91)*('MVLP INPUT'!$F19*'COMMISSION ASSUMPTIONS'!$E31)</f>
        <v>0</v>
      </c>
      <c r="H118" s="478">
        <f>('SUBSCRIBER BASE'!H89*'COMMISSION ASSUMPTIONS'!$C91)*('MVLP INPUT'!$F19*'COMMISSION ASSUMPTIONS'!$E31)</f>
        <v>0</v>
      </c>
      <c r="I118" s="478">
        <f>('SUBSCRIBER BASE'!I89*'COMMISSION ASSUMPTIONS'!$C91)*('MVLP INPUT'!$F19*'COMMISSION ASSUMPTIONS'!$E31)</f>
        <v>0</v>
      </c>
      <c r="J118" s="478">
        <f>('SUBSCRIBER BASE'!J89*'COMMISSION ASSUMPTIONS'!$C91)*('MVLP INPUT'!$F19*'COMMISSION ASSUMPTIONS'!$E31)</f>
        <v>0</v>
      </c>
      <c r="K118" s="478">
        <f ca="1">('SUBSCRIBER BASE'!L89*'COMMISSION ASSUMPTIONS'!$C91)*('MVLP INPUT'!$F19*'COMMISSION ASSUMPTIONS'!$E31)</f>
        <v>0</v>
      </c>
      <c r="L118" s="478">
        <f ca="1">('SUBSCRIBER BASE'!M89*'COMMISSION ASSUMPTIONS'!$C91)*('MVLP INPUT'!$F19*'COMMISSION ASSUMPTIONS'!$E31)</f>
        <v>0</v>
      </c>
      <c r="M118" s="478">
        <f ca="1">('SUBSCRIBER BASE'!N89*'COMMISSION ASSUMPTIONS'!$C91)*('MVLP INPUT'!$F19*'COMMISSION ASSUMPTIONS'!$E31)</f>
        <v>0</v>
      </c>
      <c r="N118" s="478">
        <f ca="1">('SUBSCRIBER BASE'!O89*'COMMISSION ASSUMPTIONS'!$C91)*('MVLP INPUT'!$F19*'COMMISSION ASSUMPTIONS'!$E31)</f>
        <v>0</v>
      </c>
      <c r="O118" s="478">
        <f ca="1">('SUBSCRIBER BASE'!P89*'COMMISSION ASSUMPTIONS'!$C91)*('MVLP INPUT'!$F19*'COMMISSION ASSUMPTIONS'!$E31)</f>
        <v>0</v>
      </c>
      <c r="P118" s="478">
        <f ca="1">('SUBSCRIBER BASE'!Q89*'COMMISSION ASSUMPTIONS'!$C91)*('MVLP INPUT'!$F19*'COMMISSION ASSUMPTIONS'!$E31)</f>
        <v>0</v>
      </c>
      <c r="Q118" s="478">
        <f ca="1">('SUBSCRIBER BASE'!R89*'COMMISSION ASSUMPTIONS'!$C91)*('MVLP INPUT'!$F19*'COMMISSION ASSUMPTIONS'!$E31)</f>
        <v>0</v>
      </c>
      <c r="R118" s="478">
        <f ca="1">('SUBSCRIBER BASE'!S89*'COMMISSION ASSUMPTIONS'!$C91)*('MVLP INPUT'!$F19*'COMMISSION ASSUMPTIONS'!$E31)</f>
        <v>0</v>
      </c>
      <c r="S118" s="478">
        <f ca="1">('SUBSCRIBER BASE'!T89*'COMMISSION ASSUMPTIONS'!$C91)*('MVLP INPUT'!$F19*'COMMISSION ASSUMPTIONS'!$E31)</f>
        <v>0</v>
      </c>
      <c r="T118" s="478">
        <f ca="1">('SUBSCRIBER BASE'!U89*'COMMISSION ASSUMPTIONS'!$C91)*('MVLP INPUT'!$F19*'COMMISSION ASSUMPTIONS'!$E31)</f>
        <v>0</v>
      </c>
      <c r="U118" s="478">
        <f ca="1">('SUBSCRIBER BASE'!V89*'COMMISSION ASSUMPTIONS'!$C91)*('MVLP INPUT'!$F19*'COMMISSION ASSUMPTIONS'!$E31)</f>
        <v>0</v>
      </c>
      <c r="V118" s="478">
        <f ca="1">('SUBSCRIBER BASE'!W89*'COMMISSION ASSUMPTIONS'!$C91)*('MVLP INPUT'!$F19*'COMMISSION ASSUMPTIONS'!$E31)</f>
        <v>0</v>
      </c>
      <c r="W118" s="478">
        <f ca="1">('SUBSCRIBER BASE'!X89*'COMMISSION ASSUMPTIONS'!$C91)*('MVLP INPUT'!$F19*'COMMISSION ASSUMPTIONS'!$E31)</f>
        <v>0</v>
      </c>
      <c r="X118" s="478">
        <f ca="1">('SUBSCRIBER BASE'!Y89*'COMMISSION ASSUMPTIONS'!$C91)*('MVLP INPUT'!$F19*'COMMISSION ASSUMPTIONS'!$E31)</f>
        <v>0</v>
      </c>
      <c r="Y118" s="478">
        <f ca="1">('SUBSCRIBER BASE'!Z89*'COMMISSION ASSUMPTIONS'!$C91)*('MVLP INPUT'!$F19*'COMMISSION ASSUMPTIONS'!$E31)</f>
        <v>0</v>
      </c>
      <c r="Z118" s="478">
        <f ca="1">('SUBSCRIBER BASE'!AA89*'COMMISSION ASSUMPTIONS'!$C91)*('MVLP INPUT'!$F19*'COMMISSION ASSUMPTIONS'!$E31)</f>
        <v>0</v>
      </c>
      <c r="AA118" s="478">
        <f ca="1">('SUBSCRIBER BASE'!AB89*'COMMISSION ASSUMPTIONS'!$C91)*('MVLP INPUT'!$F19*'COMMISSION ASSUMPTIONS'!$E31)</f>
        <v>0</v>
      </c>
      <c r="AB118" s="478">
        <f ca="1">('SUBSCRIBER BASE'!AC89*'COMMISSION ASSUMPTIONS'!$C91)*('MVLP INPUT'!$F19*'COMMISSION ASSUMPTIONS'!$E31)</f>
        <v>0</v>
      </c>
      <c r="AC118" s="478">
        <f ca="1">('SUBSCRIBER BASE'!AD89*'COMMISSION ASSUMPTIONS'!$C91)*('MVLP INPUT'!$F19*'COMMISSION ASSUMPTIONS'!$E31)</f>
        <v>0</v>
      </c>
      <c r="AD118" s="478">
        <f ca="1">('SUBSCRIBER BASE'!AE89*'COMMISSION ASSUMPTIONS'!$C91)*('MVLP INPUT'!$F19*'COMMISSION ASSUMPTIONS'!$E31)</f>
        <v>0</v>
      </c>
      <c r="AE118" s="478">
        <f ca="1">('SUBSCRIBER BASE'!AF89*'COMMISSION ASSUMPTIONS'!$C91)*('MVLP INPUT'!$F19*'COMMISSION ASSUMPTIONS'!$E31)</f>
        <v>0</v>
      </c>
      <c r="AF118" s="478">
        <f ca="1">('SUBSCRIBER BASE'!AG89*'COMMISSION ASSUMPTIONS'!$C91)*('MVLP INPUT'!$F19*'COMMISSION ASSUMPTIONS'!$E31)</f>
        <v>0</v>
      </c>
      <c r="AG118" s="478">
        <f ca="1">('SUBSCRIBER BASE'!AH89*'COMMISSION ASSUMPTIONS'!$C91)*('MVLP INPUT'!$F19*'COMMISSION ASSUMPTIONS'!$E31)</f>
        <v>0</v>
      </c>
      <c r="AH118" s="478">
        <f ca="1">('SUBSCRIBER BASE'!AI89*'COMMISSION ASSUMPTIONS'!$C91)*('MVLP INPUT'!$F19*'COMMISSION ASSUMPTIONS'!$E31)</f>
        <v>0</v>
      </c>
      <c r="AI118" s="478">
        <f ca="1">('SUBSCRIBER BASE'!AJ89*'COMMISSION ASSUMPTIONS'!$C91)*('MVLP INPUT'!$F19*'COMMISSION ASSUMPTIONS'!$E31)</f>
        <v>0</v>
      </c>
      <c r="AJ118" s="478">
        <f ca="1">('SUBSCRIBER BASE'!AK89*'COMMISSION ASSUMPTIONS'!$C91)*('MVLP INPUT'!$F19*'COMMISSION ASSUMPTIONS'!$E31)</f>
        <v>0</v>
      </c>
      <c r="AK118" s="478">
        <f ca="1">('SUBSCRIBER BASE'!AL89*'COMMISSION ASSUMPTIONS'!$C91)*('MVLP INPUT'!$F19*'COMMISSION ASSUMPTIONS'!$E31)</f>
        <v>0</v>
      </c>
      <c r="AL118" s="478">
        <f ca="1">('SUBSCRIBER BASE'!AM89*'COMMISSION ASSUMPTIONS'!$C91)*('MVLP INPUT'!$F19*'COMMISSION ASSUMPTIONS'!$E31)</f>
        <v>0</v>
      </c>
      <c r="AM118" s="478">
        <f ca="1">('SUBSCRIBER BASE'!AN89*'COMMISSION ASSUMPTIONS'!$C91)*('MVLP INPUT'!$F19*'COMMISSION ASSUMPTIONS'!$E31)</f>
        <v>0</v>
      </c>
      <c r="AN118" s="478">
        <f ca="1">('SUBSCRIBER BASE'!AO89*'COMMISSION ASSUMPTIONS'!$C91)*('MVLP INPUT'!$F19*'COMMISSION ASSUMPTIONS'!$E31)</f>
        <v>0</v>
      </c>
      <c r="AO118" s="478">
        <f ca="1">('SUBSCRIBER BASE'!AP89*'COMMISSION ASSUMPTIONS'!$C91)*('MVLP INPUT'!$F19*'COMMISSION ASSUMPTIONS'!$E31)</f>
        <v>0</v>
      </c>
      <c r="AP118" s="478">
        <f ca="1">('SUBSCRIBER BASE'!AQ89*'COMMISSION ASSUMPTIONS'!$C91)*('MVLP INPUT'!$F19*'COMMISSION ASSUMPTIONS'!$E31)</f>
        <v>0</v>
      </c>
      <c r="AQ118" s="478">
        <f ca="1">('SUBSCRIBER BASE'!AR89*'COMMISSION ASSUMPTIONS'!$C91)*('MVLP INPUT'!$F19*'COMMISSION ASSUMPTIONS'!$E31)</f>
        <v>0</v>
      </c>
      <c r="AR118" s="478">
        <f ca="1">('SUBSCRIBER BASE'!AS89*'COMMISSION ASSUMPTIONS'!$C91)*('MVLP INPUT'!$F19*'COMMISSION ASSUMPTIONS'!$E31)</f>
        <v>0</v>
      </c>
      <c r="AS118" s="478">
        <f ca="1">('SUBSCRIBER BASE'!AT89*'COMMISSION ASSUMPTIONS'!$C91)*('MVLP INPUT'!$F19*'COMMISSION ASSUMPTIONS'!$E31)</f>
        <v>0</v>
      </c>
      <c r="AT118" s="478">
        <f ca="1">('SUBSCRIBER BASE'!AU89*'COMMISSION ASSUMPTIONS'!$C91)*('MVLP INPUT'!$F19*'COMMISSION ASSUMPTIONS'!$E31)</f>
        <v>0</v>
      </c>
      <c r="AU118" s="478">
        <f ca="1">('SUBSCRIBER BASE'!AV89*'COMMISSION ASSUMPTIONS'!$C91)*('MVLP INPUT'!$F19*'COMMISSION ASSUMPTIONS'!$E31)</f>
        <v>0</v>
      </c>
      <c r="AV118" s="478">
        <f ca="1">('SUBSCRIBER BASE'!AW89*'COMMISSION ASSUMPTIONS'!$C91)*('MVLP INPUT'!$F19*'COMMISSION ASSUMPTIONS'!$E31)</f>
        <v>0</v>
      </c>
      <c r="AW118" s="478">
        <f ca="1">('SUBSCRIBER BASE'!AX89*'COMMISSION ASSUMPTIONS'!$C91)*('MVLP INPUT'!$F19*'COMMISSION ASSUMPTIONS'!$E31)</f>
        <v>0</v>
      </c>
      <c r="AX118" s="478">
        <f ca="1">('SUBSCRIBER BASE'!AY89*'COMMISSION ASSUMPTIONS'!$C91)*('MVLP INPUT'!$F19*'COMMISSION ASSUMPTIONS'!$E31)</f>
        <v>0</v>
      </c>
      <c r="AY118" s="478">
        <f ca="1">('SUBSCRIBER BASE'!AZ89*'COMMISSION ASSUMPTIONS'!$C91)*('MVLP INPUT'!$F19*'COMMISSION ASSUMPTIONS'!$E31)</f>
        <v>0</v>
      </c>
      <c r="AZ118" s="478">
        <f ca="1">('SUBSCRIBER BASE'!BA89*'COMMISSION ASSUMPTIONS'!$C91)*('MVLP INPUT'!$F19*'COMMISSION ASSUMPTIONS'!$E31)</f>
        <v>0</v>
      </c>
      <c r="BA118" s="478">
        <f ca="1">('SUBSCRIBER BASE'!BB89*'COMMISSION ASSUMPTIONS'!$C91)*('MVLP INPUT'!$F19*'COMMISSION ASSUMPTIONS'!$E31)</f>
        <v>0</v>
      </c>
      <c r="BB118" s="478">
        <f ca="1">('SUBSCRIBER BASE'!BC89*'COMMISSION ASSUMPTIONS'!$C91)*('MVLP INPUT'!$F19*'COMMISSION ASSUMPTIONS'!$E31)</f>
        <v>0</v>
      </c>
      <c r="BC118" s="478">
        <f ca="1">('SUBSCRIBER BASE'!BD89*'COMMISSION ASSUMPTIONS'!$C91)*('MVLP INPUT'!$F19*'COMMISSION ASSUMPTIONS'!$E31)</f>
        <v>0</v>
      </c>
      <c r="BD118" s="478">
        <f ca="1">('SUBSCRIBER BASE'!BE89*'COMMISSION ASSUMPTIONS'!$C91)*('MVLP INPUT'!$F19*'COMMISSION ASSUMPTIONS'!$E31)</f>
        <v>0</v>
      </c>
      <c r="BE118" s="478">
        <f ca="1">('SUBSCRIBER BASE'!BF89*'COMMISSION ASSUMPTIONS'!$C91)*('MVLP INPUT'!$F19*'COMMISSION ASSUMPTIONS'!$E31)</f>
        <v>0</v>
      </c>
      <c r="BF118" s="478">
        <f ca="1">('SUBSCRIBER BASE'!BG89*'COMMISSION ASSUMPTIONS'!$C91)*('MVLP INPUT'!$F19*'COMMISSION ASSUMPTIONS'!$E31)</f>
        <v>0</v>
      </c>
      <c r="BG118" s="478">
        <f ca="1">('SUBSCRIBER BASE'!BH89*'COMMISSION ASSUMPTIONS'!$C91)*('MVLP INPUT'!$F19*'COMMISSION ASSUMPTIONS'!$E31)</f>
        <v>0</v>
      </c>
      <c r="BH118" s="478">
        <f ca="1">('SUBSCRIBER BASE'!BI89*'COMMISSION ASSUMPTIONS'!$C91)*('MVLP INPUT'!$F19*'COMMISSION ASSUMPTIONS'!$E31)</f>
        <v>0</v>
      </c>
      <c r="BI118" s="478">
        <f ca="1">('SUBSCRIBER BASE'!BJ89*'COMMISSION ASSUMPTIONS'!$C91)*('MVLP INPUT'!$F19*'COMMISSION ASSUMPTIONS'!$E31)</f>
        <v>0</v>
      </c>
      <c r="BJ118" s="478">
        <f ca="1">('SUBSCRIBER BASE'!BK89*'COMMISSION ASSUMPTIONS'!$C91)*('MVLP INPUT'!$F19*'COMMISSION ASSUMPTIONS'!$E31)</f>
        <v>0</v>
      </c>
      <c r="BK118" s="478">
        <f ca="1">('SUBSCRIBER BASE'!BL89*'COMMISSION ASSUMPTIONS'!$C91)*('MVLP INPUT'!$F19*'COMMISSION ASSUMPTIONS'!$E31)</f>
        <v>0</v>
      </c>
      <c r="BL118" s="478">
        <f ca="1">('SUBSCRIBER BASE'!BM89*'COMMISSION ASSUMPTIONS'!$C91)*('MVLP INPUT'!$F19*'COMMISSION ASSUMPTIONS'!$E31)</f>
        <v>0</v>
      </c>
      <c r="BM118" s="478">
        <f ca="1">('SUBSCRIBER BASE'!BN89*'COMMISSION ASSUMPTIONS'!$C91)*('MVLP INPUT'!$F19*'COMMISSION ASSUMPTIONS'!$E31)</f>
        <v>0</v>
      </c>
      <c r="BN118" s="478">
        <f ca="1">('SUBSCRIBER BASE'!BO89*'COMMISSION ASSUMPTIONS'!$C91)*('MVLP INPUT'!$F19*'COMMISSION ASSUMPTIONS'!$E31)</f>
        <v>0</v>
      </c>
      <c r="BO118" s="478">
        <f ca="1">('SUBSCRIBER BASE'!BP89*'COMMISSION ASSUMPTIONS'!$C91)*('MVLP INPUT'!$F19*'COMMISSION ASSUMPTIONS'!$E31)</f>
        <v>0</v>
      </c>
      <c r="BP118" s="478">
        <f ca="1">('SUBSCRIBER BASE'!BQ89*'COMMISSION ASSUMPTIONS'!$C91)*('MVLP INPUT'!$F19*'COMMISSION ASSUMPTIONS'!$E31)</f>
        <v>0</v>
      </c>
      <c r="BQ118" s="478">
        <f ca="1">('SUBSCRIBER BASE'!BR89*'COMMISSION ASSUMPTIONS'!$C91)*('MVLP INPUT'!$F19*'COMMISSION ASSUMPTIONS'!$E31)</f>
        <v>0</v>
      </c>
      <c r="BR118" s="478">
        <f ca="1">('SUBSCRIBER BASE'!BS89*'COMMISSION ASSUMPTIONS'!$C91)*('MVLP INPUT'!$F19*'COMMISSION ASSUMPTIONS'!$E31)</f>
        <v>0</v>
      </c>
    </row>
    <row r="119" spans="2:70" ht="24" customHeight="1" outlineLevel="2">
      <c r="C119" s="475"/>
      <c r="D119" s="475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  <c r="BF119" s="475"/>
      <c r="BG119" s="475"/>
      <c r="BH119" s="475"/>
      <c r="BI119" s="475"/>
      <c r="BJ119" s="475"/>
      <c r="BK119" s="475"/>
      <c r="BL119" s="475"/>
      <c r="BM119" s="475"/>
      <c r="BN119" s="475"/>
      <c r="BO119" s="475"/>
      <c r="BP119" s="475"/>
      <c r="BQ119" s="475"/>
      <c r="BR119" s="475"/>
    </row>
    <row r="120" spans="2:70" ht="24" customHeight="1" outlineLevel="2">
      <c r="B120" s="309" t="str">
        <f>B55</f>
        <v>ONLINE SALES WEB</v>
      </c>
      <c r="C120" s="474">
        <f t="shared" ref="C120:AH120" si="28">SUM(C122:C131)</f>
        <v>0</v>
      </c>
      <c r="D120" s="474">
        <f t="shared" si="28"/>
        <v>0</v>
      </c>
      <c r="E120" s="474">
        <f t="shared" si="28"/>
        <v>0</v>
      </c>
      <c r="F120" s="474">
        <f t="shared" si="28"/>
        <v>0</v>
      </c>
      <c r="G120" s="474">
        <f t="shared" si="28"/>
        <v>0</v>
      </c>
      <c r="H120" s="474">
        <f t="shared" si="28"/>
        <v>0</v>
      </c>
      <c r="I120" s="474">
        <f t="shared" si="28"/>
        <v>0</v>
      </c>
      <c r="J120" s="474">
        <f t="shared" si="28"/>
        <v>0</v>
      </c>
      <c r="K120" s="474">
        <f t="shared" ca="1" si="28"/>
        <v>0</v>
      </c>
      <c r="L120" s="474">
        <f t="shared" ca="1" si="28"/>
        <v>0</v>
      </c>
      <c r="M120" s="474">
        <f t="shared" ca="1" si="28"/>
        <v>0</v>
      </c>
      <c r="N120" s="474">
        <f t="shared" ca="1" si="28"/>
        <v>0</v>
      </c>
      <c r="O120" s="474">
        <f t="shared" ca="1" si="28"/>
        <v>0</v>
      </c>
      <c r="P120" s="474">
        <f t="shared" ca="1" si="28"/>
        <v>0</v>
      </c>
      <c r="Q120" s="474">
        <f t="shared" ca="1" si="28"/>
        <v>0</v>
      </c>
      <c r="R120" s="474">
        <f t="shared" ca="1" si="28"/>
        <v>0</v>
      </c>
      <c r="S120" s="474">
        <f t="shared" ca="1" si="28"/>
        <v>0</v>
      </c>
      <c r="T120" s="474">
        <f t="shared" ca="1" si="28"/>
        <v>0</v>
      </c>
      <c r="U120" s="474">
        <f t="shared" ca="1" si="28"/>
        <v>0</v>
      </c>
      <c r="V120" s="474">
        <f t="shared" ca="1" si="28"/>
        <v>0</v>
      </c>
      <c r="W120" s="474">
        <f t="shared" ca="1" si="28"/>
        <v>0</v>
      </c>
      <c r="X120" s="474">
        <f t="shared" ca="1" si="28"/>
        <v>0</v>
      </c>
      <c r="Y120" s="474">
        <f t="shared" ca="1" si="28"/>
        <v>0</v>
      </c>
      <c r="Z120" s="474">
        <f t="shared" ca="1" si="28"/>
        <v>0</v>
      </c>
      <c r="AA120" s="474">
        <f t="shared" ca="1" si="28"/>
        <v>0</v>
      </c>
      <c r="AB120" s="474">
        <f t="shared" ca="1" si="28"/>
        <v>0</v>
      </c>
      <c r="AC120" s="474">
        <f t="shared" ca="1" si="28"/>
        <v>0</v>
      </c>
      <c r="AD120" s="474">
        <f t="shared" ca="1" si="28"/>
        <v>0</v>
      </c>
      <c r="AE120" s="474">
        <f t="shared" ca="1" si="28"/>
        <v>0</v>
      </c>
      <c r="AF120" s="474">
        <f t="shared" ca="1" si="28"/>
        <v>0</v>
      </c>
      <c r="AG120" s="474">
        <f t="shared" ca="1" si="28"/>
        <v>0</v>
      </c>
      <c r="AH120" s="474">
        <f t="shared" ca="1" si="28"/>
        <v>0</v>
      </c>
      <c r="AI120" s="474">
        <f t="shared" ref="AI120:BR120" ca="1" si="29">SUM(AI122:AI131)</f>
        <v>0</v>
      </c>
      <c r="AJ120" s="474">
        <f t="shared" ca="1" si="29"/>
        <v>0</v>
      </c>
      <c r="AK120" s="474">
        <f t="shared" ca="1" si="29"/>
        <v>0</v>
      </c>
      <c r="AL120" s="474">
        <f t="shared" ca="1" si="29"/>
        <v>0</v>
      </c>
      <c r="AM120" s="474">
        <f t="shared" ca="1" si="29"/>
        <v>0</v>
      </c>
      <c r="AN120" s="474">
        <f t="shared" ca="1" si="29"/>
        <v>0</v>
      </c>
      <c r="AO120" s="474">
        <f t="shared" ca="1" si="29"/>
        <v>0</v>
      </c>
      <c r="AP120" s="474">
        <f t="shared" ca="1" si="29"/>
        <v>0</v>
      </c>
      <c r="AQ120" s="474">
        <f t="shared" ca="1" si="29"/>
        <v>0</v>
      </c>
      <c r="AR120" s="474">
        <f t="shared" ca="1" si="29"/>
        <v>0</v>
      </c>
      <c r="AS120" s="474">
        <f t="shared" ca="1" si="29"/>
        <v>0</v>
      </c>
      <c r="AT120" s="474">
        <f t="shared" ca="1" si="29"/>
        <v>0</v>
      </c>
      <c r="AU120" s="474">
        <f t="shared" ca="1" si="29"/>
        <v>0</v>
      </c>
      <c r="AV120" s="474">
        <f t="shared" ca="1" si="29"/>
        <v>0</v>
      </c>
      <c r="AW120" s="474">
        <f t="shared" ca="1" si="29"/>
        <v>0</v>
      </c>
      <c r="AX120" s="474">
        <f t="shared" ca="1" si="29"/>
        <v>0</v>
      </c>
      <c r="AY120" s="474">
        <f t="shared" ca="1" si="29"/>
        <v>0</v>
      </c>
      <c r="AZ120" s="474">
        <f t="shared" ca="1" si="29"/>
        <v>0</v>
      </c>
      <c r="BA120" s="474">
        <f t="shared" ca="1" si="29"/>
        <v>0</v>
      </c>
      <c r="BB120" s="474">
        <f t="shared" ca="1" si="29"/>
        <v>0</v>
      </c>
      <c r="BC120" s="474">
        <f t="shared" ca="1" si="29"/>
        <v>0</v>
      </c>
      <c r="BD120" s="474">
        <f t="shared" ca="1" si="29"/>
        <v>0</v>
      </c>
      <c r="BE120" s="474">
        <f t="shared" ca="1" si="29"/>
        <v>0</v>
      </c>
      <c r="BF120" s="474">
        <f t="shared" ca="1" si="29"/>
        <v>0</v>
      </c>
      <c r="BG120" s="474">
        <f t="shared" ca="1" si="29"/>
        <v>0</v>
      </c>
      <c r="BH120" s="474">
        <f t="shared" ca="1" si="29"/>
        <v>0</v>
      </c>
      <c r="BI120" s="474">
        <f t="shared" ca="1" si="29"/>
        <v>0</v>
      </c>
      <c r="BJ120" s="474">
        <f t="shared" ca="1" si="29"/>
        <v>0</v>
      </c>
      <c r="BK120" s="474">
        <f t="shared" ca="1" si="29"/>
        <v>0</v>
      </c>
      <c r="BL120" s="474">
        <f t="shared" ca="1" si="29"/>
        <v>0</v>
      </c>
      <c r="BM120" s="474">
        <f t="shared" ca="1" si="29"/>
        <v>0</v>
      </c>
      <c r="BN120" s="474">
        <f t="shared" ca="1" si="29"/>
        <v>0</v>
      </c>
      <c r="BO120" s="474">
        <f t="shared" ca="1" si="29"/>
        <v>0</v>
      </c>
      <c r="BP120" s="474">
        <f t="shared" ca="1" si="29"/>
        <v>0</v>
      </c>
      <c r="BQ120" s="474">
        <f t="shared" ca="1" si="29"/>
        <v>0</v>
      </c>
      <c r="BR120" s="474">
        <f t="shared" ca="1" si="29"/>
        <v>0</v>
      </c>
    </row>
    <row r="121" spans="2:70" ht="24" customHeight="1" outlineLevel="2">
      <c r="B121" s="309" t="s">
        <v>356</v>
      </c>
      <c r="C121" s="475"/>
      <c r="D121" s="475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  <c r="BF121" s="475"/>
      <c r="BG121" s="475"/>
      <c r="BH121" s="475"/>
      <c r="BI121" s="475"/>
      <c r="BJ121" s="475"/>
      <c r="BK121" s="475"/>
      <c r="BL121" s="475"/>
      <c r="BM121" s="475"/>
      <c r="BN121" s="475"/>
      <c r="BO121" s="475"/>
      <c r="BP121" s="475"/>
      <c r="BQ121" s="475"/>
      <c r="BR121" s="475"/>
    </row>
    <row r="122" spans="2:70" ht="24" customHeight="1" outlineLevel="2">
      <c r="B122" s="313" t="str">
        <f>B109</f>
        <v>MVLP1</v>
      </c>
      <c r="C122" s="476">
        <f>('SUBSCRIBER BASE'!C80*'COMMISSION ASSUMPTIONS'!$D82)*('MVLP INPUT'!$F10*'COMMISSION ASSUMPTIONS'!$E33)</f>
        <v>0</v>
      </c>
      <c r="D122" s="476">
        <f>('SUBSCRIBER BASE'!D80*'COMMISSION ASSUMPTIONS'!$D82)*('MVLP INPUT'!$F10*'COMMISSION ASSUMPTIONS'!$E33)</f>
        <v>0</v>
      </c>
      <c r="E122" s="476">
        <f>('SUBSCRIBER BASE'!E80*'COMMISSION ASSUMPTIONS'!$D82)*('MVLP INPUT'!$F10*'COMMISSION ASSUMPTIONS'!$E33)</f>
        <v>0</v>
      </c>
      <c r="F122" s="476">
        <f>('SUBSCRIBER BASE'!F80*'COMMISSION ASSUMPTIONS'!$D82)*('MVLP INPUT'!$F10*'COMMISSION ASSUMPTIONS'!$E33)</f>
        <v>0</v>
      </c>
      <c r="G122" s="476">
        <f>('SUBSCRIBER BASE'!G80*'COMMISSION ASSUMPTIONS'!$D82)*('MVLP INPUT'!$F10*'COMMISSION ASSUMPTIONS'!$E33)</f>
        <v>0</v>
      </c>
      <c r="H122" s="476">
        <f>('SUBSCRIBER BASE'!H80*'COMMISSION ASSUMPTIONS'!$D82)*('MVLP INPUT'!$F10*'COMMISSION ASSUMPTIONS'!$E33)</f>
        <v>0</v>
      </c>
      <c r="I122" s="476">
        <f>('SUBSCRIBER BASE'!I80*'COMMISSION ASSUMPTIONS'!$D82)*('MVLP INPUT'!$F10*'COMMISSION ASSUMPTIONS'!$E33)</f>
        <v>0</v>
      </c>
      <c r="J122" s="476">
        <f>('SUBSCRIBER BASE'!J80*'COMMISSION ASSUMPTIONS'!$D82)*('MVLP INPUT'!$F10*'COMMISSION ASSUMPTIONS'!$E33)</f>
        <v>0</v>
      </c>
      <c r="K122" s="476">
        <f ca="1">('SUBSCRIBER BASE'!L80*'COMMISSION ASSUMPTIONS'!$D82)*('MVLP INPUT'!$F10*'COMMISSION ASSUMPTIONS'!$E33)</f>
        <v>0</v>
      </c>
      <c r="L122" s="476">
        <f ca="1">('SUBSCRIBER BASE'!M80*'COMMISSION ASSUMPTIONS'!$D82)*('MVLP INPUT'!$F10*'COMMISSION ASSUMPTIONS'!$E33)</f>
        <v>0</v>
      </c>
      <c r="M122" s="476">
        <f ca="1">('SUBSCRIBER BASE'!N80*'COMMISSION ASSUMPTIONS'!$D82)*('MVLP INPUT'!$F10*'COMMISSION ASSUMPTIONS'!$E33)</f>
        <v>0</v>
      </c>
      <c r="N122" s="476">
        <f ca="1">('SUBSCRIBER BASE'!O80*'COMMISSION ASSUMPTIONS'!$D82)*('MVLP INPUT'!$F10*'COMMISSION ASSUMPTIONS'!$E33)</f>
        <v>0</v>
      </c>
      <c r="O122" s="476">
        <f ca="1">('SUBSCRIBER BASE'!P80*'COMMISSION ASSUMPTIONS'!$D82)*('MVLP INPUT'!$F10*'COMMISSION ASSUMPTIONS'!$E33)</f>
        <v>0</v>
      </c>
      <c r="P122" s="476">
        <f ca="1">('SUBSCRIBER BASE'!Q80*'COMMISSION ASSUMPTIONS'!$D82)*('MVLP INPUT'!$F10*'COMMISSION ASSUMPTIONS'!$E33)</f>
        <v>0</v>
      </c>
      <c r="Q122" s="476">
        <f ca="1">('SUBSCRIBER BASE'!R80*'COMMISSION ASSUMPTIONS'!$D82)*('MVLP INPUT'!$F10*'COMMISSION ASSUMPTIONS'!$E33)</f>
        <v>0</v>
      </c>
      <c r="R122" s="476">
        <f ca="1">('SUBSCRIBER BASE'!S80*'COMMISSION ASSUMPTIONS'!$D82)*('MVLP INPUT'!$F10*'COMMISSION ASSUMPTIONS'!$E33)</f>
        <v>0</v>
      </c>
      <c r="S122" s="476">
        <f ca="1">('SUBSCRIBER BASE'!T80*'COMMISSION ASSUMPTIONS'!$D82)*('MVLP INPUT'!$F10*'COMMISSION ASSUMPTIONS'!$E33)</f>
        <v>0</v>
      </c>
      <c r="T122" s="476">
        <f ca="1">('SUBSCRIBER BASE'!U80*'COMMISSION ASSUMPTIONS'!$D82)*('MVLP INPUT'!$F10*'COMMISSION ASSUMPTIONS'!$E33)</f>
        <v>0</v>
      </c>
      <c r="U122" s="476">
        <f ca="1">('SUBSCRIBER BASE'!V80*'COMMISSION ASSUMPTIONS'!$D82)*('MVLP INPUT'!$F10*'COMMISSION ASSUMPTIONS'!$E33)</f>
        <v>0</v>
      </c>
      <c r="V122" s="476">
        <f ca="1">('SUBSCRIBER BASE'!W80*'COMMISSION ASSUMPTIONS'!$D82)*('MVLP INPUT'!$F10*'COMMISSION ASSUMPTIONS'!$E33)</f>
        <v>0</v>
      </c>
      <c r="W122" s="476">
        <f ca="1">('SUBSCRIBER BASE'!X80*'COMMISSION ASSUMPTIONS'!$D82)*('MVLP INPUT'!$F10*'COMMISSION ASSUMPTIONS'!$E33)</f>
        <v>0</v>
      </c>
      <c r="X122" s="476">
        <f ca="1">('SUBSCRIBER BASE'!Y80*'COMMISSION ASSUMPTIONS'!$D82)*('MVLP INPUT'!$F10*'COMMISSION ASSUMPTIONS'!$E33)</f>
        <v>0</v>
      </c>
      <c r="Y122" s="476">
        <f ca="1">('SUBSCRIBER BASE'!Z80*'COMMISSION ASSUMPTIONS'!$D82)*('MVLP INPUT'!$F10*'COMMISSION ASSUMPTIONS'!$E33)</f>
        <v>0</v>
      </c>
      <c r="Z122" s="476">
        <f ca="1">('SUBSCRIBER BASE'!AA80*'COMMISSION ASSUMPTIONS'!$D82)*('MVLP INPUT'!$F10*'COMMISSION ASSUMPTIONS'!$E33)</f>
        <v>0</v>
      </c>
      <c r="AA122" s="476">
        <f ca="1">('SUBSCRIBER BASE'!AB80*'COMMISSION ASSUMPTIONS'!$D82)*('MVLP INPUT'!$F10*'COMMISSION ASSUMPTIONS'!$E33)</f>
        <v>0</v>
      </c>
      <c r="AB122" s="476">
        <f ca="1">('SUBSCRIBER BASE'!AC80*'COMMISSION ASSUMPTIONS'!$D82)*('MVLP INPUT'!$F10*'COMMISSION ASSUMPTIONS'!$E33)</f>
        <v>0</v>
      </c>
      <c r="AC122" s="476">
        <f ca="1">('SUBSCRIBER BASE'!AD80*'COMMISSION ASSUMPTIONS'!$D82)*('MVLP INPUT'!$F10*'COMMISSION ASSUMPTIONS'!$E33)</f>
        <v>0</v>
      </c>
      <c r="AD122" s="476">
        <f ca="1">('SUBSCRIBER BASE'!AE80*'COMMISSION ASSUMPTIONS'!$D82)*('MVLP INPUT'!$F10*'COMMISSION ASSUMPTIONS'!$E33)</f>
        <v>0</v>
      </c>
      <c r="AE122" s="476">
        <f ca="1">('SUBSCRIBER BASE'!AF80*'COMMISSION ASSUMPTIONS'!$D82)*('MVLP INPUT'!$F10*'COMMISSION ASSUMPTIONS'!$E33)</f>
        <v>0</v>
      </c>
      <c r="AF122" s="476">
        <f ca="1">('SUBSCRIBER BASE'!AG80*'COMMISSION ASSUMPTIONS'!$D82)*('MVLP INPUT'!$F10*'COMMISSION ASSUMPTIONS'!$E33)</f>
        <v>0</v>
      </c>
      <c r="AG122" s="476">
        <f ca="1">('SUBSCRIBER BASE'!AH80*'COMMISSION ASSUMPTIONS'!$D82)*('MVLP INPUT'!$F10*'COMMISSION ASSUMPTIONS'!$E33)</f>
        <v>0</v>
      </c>
      <c r="AH122" s="476">
        <f ca="1">('SUBSCRIBER BASE'!AI80*'COMMISSION ASSUMPTIONS'!$D82)*('MVLP INPUT'!$F10*'COMMISSION ASSUMPTIONS'!$E33)</f>
        <v>0</v>
      </c>
      <c r="AI122" s="476">
        <f ca="1">('SUBSCRIBER BASE'!AJ80*'COMMISSION ASSUMPTIONS'!$D82)*('MVLP INPUT'!$F10*'COMMISSION ASSUMPTIONS'!$E33)</f>
        <v>0</v>
      </c>
      <c r="AJ122" s="476">
        <f ca="1">('SUBSCRIBER BASE'!AK80*'COMMISSION ASSUMPTIONS'!$D82)*('MVLP INPUT'!$F10*'COMMISSION ASSUMPTIONS'!$E33)</f>
        <v>0</v>
      </c>
      <c r="AK122" s="476">
        <f ca="1">('SUBSCRIBER BASE'!AL80*'COMMISSION ASSUMPTIONS'!$D82)*('MVLP INPUT'!$F10*'COMMISSION ASSUMPTIONS'!$E33)</f>
        <v>0</v>
      </c>
      <c r="AL122" s="476">
        <f ca="1">('SUBSCRIBER BASE'!AM80*'COMMISSION ASSUMPTIONS'!$D82)*('MVLP INPUT'!$F10*'COMMISSION ASSUMPTIONS'!$E33)</f>
        <v>0</v>
      </c>
      <c r="AM122" s="476">
        <f ca="1">('SUBSCRIBER BASE'!AN80*'COMMISSION ASSUMPTIONS'!$D82)*('MVLP INPUT'!$F10*'COMMISSION ASSUMPTIONS'!$E33)</f>
        <v>0</v>
      </c>
      <c r="AN122" s="476">
        <f ca="1">('SUBSCRIBER BASE'!AO80*'COMMISSION ASSUMPTIONS'!$D82)*('MVLP INPUT'!$F10*'COMMISSION ASSUMPTIONS'!$E33)</f>
        <v>0</v>
      </c>
      <c r="AO122" s="476">
        <f ca="1">('SUBSCRIBER BASE'!AP80*'COMMISSION ASSUMPTIONS'!$D82)*('MVLP INPUT'!$F10*'COMMISSION ASSUMPTIONS'!$E33)</f>
        <v>0</v>
      </c>
      <c r="AP122" s="476">
        <f ca="1">('SUBSCRIBER BASE'!AQ80*'COMMISSION ASSUMPTIONS'!$D82)*('MVLP INPUT'!$F10*'COMMISSION ASSUMPTIONS'!$E33)</f>
        <v>0</v>
      </c>
      <c r="AQ122" s="476">
        <f ca="1">('SUBSCRIBER BASE'!AR80*'COMMISSION ASSUMPTIONS'!$D82)*('MVLP INPUT'!$F10*'COMMISSION ASSUMPTIONS'!$E33)</f>
        <v>0</v>
      </c>
      <c r="AR122" s="476">
        <f ca="1">('SUBSCRIBER BASE'!AS80*'COMMISSION ASSUMPTIONS'!$D82)*('MVLP INPUT'!$F10*'COMMISSION ASSUMPTIONS'!$E33)</f>
        <v>0</v>
      </c>
      <c r="AS122" s="476">
        <f ca="1">('SUBSCRIBER BASE'!AT80*'COMMISSION ASSUMPTIONS'!$D82)*('MVLP INPUT'!$F10*'COMMISSION ASSUMPTIONS'!$E33)</f>
        <v>0</v>
      </c>
      <c r="AT122" s="476">
        <f ca="1">('SUBSCRIBER BASE'!AU80*'COMMISSION ASSUMPTIONS'!$D82)*('MVLP INPUT'!$F10*'COMMISSION ASSUMPTIONS'!$E33)</f>
        <v>0</v>
      </c>
      <c r="AU122" s="476">
        <f ca="1">('SUBSCRIBER BASE'!AV80*'COMMISSION ASSUMPTIONS'!$D82)*('MVLP INPUT'!$F10*'COMMISSION ASSUMPTIONS'!$E33)</f>
        <v>0</v>
      </c>
      <c r="AV122" s="476">
        <f ca="1">('SUBSCRIBER BASE'!AW80*'COMMISSION ASSUMPTIONS'!$D82)*('MVLP INPUT'!$F10*'COMMISSION ASSUMPTIONS'!$E33)</f>
        <v>0</v>
      </c>
      <c r="AW122" s="476">
        <f ca="1">('SUBSCRIBER BASE'!AX80*'COMMISSION ASSUMPTIONS'!$D82)*('MVLP INPUT'!$F10*'COMMISSION ASSUMPTIONS'!$E33)</f>
        <v>0</v>
      </c>
      <c r="AX122" s="476">
        <f ca="1">('SUBSCRIBER BASE'!AY80*'COMMISSION ASSUMPTIONS'!$D82)*('MVLP INPUT'!$F10*'COMMISSION ASSUMPTIONS'!$E33)</f>
        <v>0</v>
      </c>
      <c r="AY122" s="476">
        <f ca="1">('SUBSCRIBER BASE'!AZ80*'COMMISSION ASSUMPTIONS'!$D82)*('MVLP INPUT'!$F10*'COMMISSION ASSUMPTIONS'!$E33)</f>
        <v>0</v>
      </c>
      <c r="AZ122" s="476">
        <f ca="1">('SUBSCRIBER BASE'!BA80*'COMMISSION ASSUMPTIONS'!$D82)*('MVLP INPUT'!$F10*'COMMISSION ASSUMPTIONS'!$E33)</f>
        <v>0</v>
      </c>
      <c r="BA122" s="476">
        <f ca="1">('SUBSCRIBER BASE'!BB80*'COMMISSION ASSUMPTIONS'!$D82)*('MVLP INPUT'!$F10*'COMMISSION ASSUMPTIONS'!$E33)</f>
        <v>0</v>
      </c>
      <c r="BB122" s="476">
        <f ca="1">('SUBSCRIBER BASE'!BC80*'COMMISSION ASSUMPTIONS'!$D82)*('MVLP INPUT'!$F10*'COMMISSION ASSUMPTIONS'!$E33)</f>
        <v>0</v>
      </c>
      <c r="BC122" s="476">
        <f ca="1">('SUBSCRIBER BASE'!BD80*'COMMISSION ASSUMPTIONS'!$D82)*('MVLP INPUT'!$F10*'COMMISSION ASSUMPTIONS'!$E33)</f>
        <v>0</v>
      </c>
      <c r="BD122" s="476">
        <f ca="1">('SUBSCRIBER BASE'!BE80*'COMMISSION ASSUMPTIONS'!$D82)*('MVLP INPUT'!$F10*'COMMISSION ASSUMPTIONS'!$E33)</f>
        <v>0</v>
      </c>
      <c r="BE122" s="476">
        <f ca="1">('SUBSCRIBER BASE'!BF80*'COMMISSION ASSUMPTIONS'!$D82)*('MVLP INPUT'!$F10*'COMMISSION ASSUMPTIONS'!$E33)</f>
        <v>0</v>
      </c>
      <c r="BF122" s="476">
        <f ca="1">('SUBSCRIBER BASE'!BG80*'COMMISSION ASSUMPTIONS'!$D82)*('MVLP INPUT'!$F10*'COMMISSION ASSUMPTIONS'!$E33)</f>
        <v>0</v>
      </c>
      <c r="BG122" s="476">
        <f ca="1">('SUBSCRIBER BASE'!BH80*'COMMISSION ASSUMPTIONS'!$D82)*('MVLP INPUT'!$F10*'COMMISSION ASSUMPTIONS'!$E33)</f>
        <v>0</v>
      </c>
      <c r="BH122" s="476">
        <f ca="1">('SUBSCRIBER BASE'!BI80*'COMMISSION ASSUMPTIONS'!$D82)*('MVLP INPUT'!$F10*'COMMISSION ASSUMPTIONS'!$E33)</f>
        <v>0</v>
      </c>
      <c r="BI122" s="476">
        <f ca="1">('SUBSCRIBER BASE'!BJ80*'COMMISSION ASSUMPTIONS'!$D82)*('MVLP INPUT'!$F10*'COMMISSION ASSUMPTIONS'!$E33)</f>
        <v>0</v>
      </c>
      <c r="BJ122" s="476">
        <f ca="1">('SUBSCRIBER BASE'!BK80*'COMMISSION ASSUMPTIONS'!$D82)*('MVLP INPUT'!$F10*'COMMISSION ASSUMPTIONS'!$E33)</f>
        <v>0</v>
      </c>
      <c r="BK122" s="476">
        <f ca="1">('SUBSCRIBER BASE'!BL80*'COMMISSION ASSUMPTIONS'!$D82)*('MVLP INPUT'!$F10*'COMMISSION ASSUMPTIONS'!$E33)</f>
        <v>0</v>
      </c>
      <c r="BL122" s="476">
        <f ca="1">('SUBSCRIBER BASE'!BM80*'COMMISSION ASSUMPTIONS'!$D82)*('MVLP INPUT'!$F10*'COMMISSION ASSUMPTIONS'!$E33)</f>
        <v>0</v>
      </c>
      <c r="BM122" s="476">
        <f ca="1">('SUBSCRIBER BASE'!BN80*'COMMISSION ASSUMPTIONS'!$D82)*('MVLP INPUT'!$F10*'COMMISSION ASSUMPTIONS'!$E33)</f>
        <v>0</v>
      </c>
      <c r="BN122" s="476">
        <f ca="1">('SUBSCRIBER BASE'!BO80*'COMMISSION ASSUMPTIONS'!$D82)*('MVLP INPUT'!$F10*'COMMISSION ASSUMPTIONS'!$E33)</f>
        <v>0</v>
      </c>
      <c r="BO122" s="476">
        <f ca="1">('SUBSCRIBER BASE'!BP80*'COMMISSION ASSUMPTIONS'!$D82)*('MVLP INPUT'!$F10*'COMMISSION ASSUMPTIONS'!$E33)</f>
        <v>0</v>
      </c>
      <c r="BP122" s="476">
        <f ca="1">('SUBSCRIBER BASE'!BQ80*'COMMISSION ASSUMPTIONS'!$D82)*('MVLP INPUT'!$F10*'COMMISSION ASSUMPTIONS'!$E33)</f>
        <v>0</v>
      </c>
      <c r="BQ122" s="476">
        <f ca="1">('SUBSCRIBER BASE'!BR80*'COMMISSION ASSUMPTIONS'!$D82)*('MVLP INPUT'!$F10*'COMMISSION ASSUMPTIONS'!$E33)</f>
        <v>0</v>
      </c>
      <c r="BR122" s="476">
        <f ca="1">('SUBSCRIBER BASE'!BS80*'COMMISSION ASSUMPTIONS'!$D82)*('MVLP INPUT'!$F10*'COMMISSION ASSUMPTIONS'!$E33)</f>
        <v>0</v>
      </c>
    </row>
    <row r="123" spans="2:70" ht="24" customHeight="1" outlineLevel="2">
      <c r="B123" s="313" t="str">
        <f>B110</f>
        <v>MVLP2</v>
      </c>
      <c r="C123" s="476">
        <f>('SUBSCRIBER BASE'!C81*'COMMISSION ASSUMPTIONS'!$D83)*('MVLP INPUT'!$F11*'COMMISSION ASSUMPTIONS'!$E34)</f>
        <v>0</v>
      </c>
      <c r="D123" s="476">
        <f>('SUBSCRIBER BASE'!D81*'COMMISSION ASSUMPTIONS'!$D83)*('MVLP INPUT'!$F11*'COMMISSION ASSUMPTIONS'!$E34)</f>
        <v>0</v>
      </c>
      <c r="E123" s="476">
        <f>('SUBSCRIBER BASE'!E81*'COMMISSION ASSUMPTIONS'!$D83)*('MVLP INPUT'!$F11*'COMMISSION ASSUMPTIONS'!$E34)</f>
        <v>0</v>
      </c>
      <c r="F123" s="476">
        <f>('SUBSCRIBER BASE'!F81*'COMMISSION ASSUMPTIONS'!$D83)*('MVLP INPUT'!$F11*'COMMISSION ASSUMPTIONS'!$E34)</f>
        <v>0</v>
      </c>
      <c r="G123" s="476">
        <f>('SUBSCRIBER BASE'!G81*'COMMISSION ASSUMPTIONS'!$D83)*('MVLP INPUT'!$F11*'COMMISSION ASSUMPTIONS'!$E34)</f>
        <v>0</v>
      </c>
      <c r="H123" s="476">
        <f>('SUBSCRIBER BASE'!H81*'COMMISSION ASSUMPTIONS'!$D83)*('MVLP INPUT'!$F11*'COMMISSION ASSUMPTIONS'!$E34)</f>
        <v>0</v>
      </c>
      <c r="I123" s="476">
        <f>('SUBSCRIBER BASE'!I81*'COMMISSION ASSUMPTIONS'!$D83)*('MVLP INPUT'!$F11*'COMMISSION ASSUMPTIONS'!$E34)</f>
        <v>0</v>
      </c>
      <c r="J123" s="476">
        <f>('SUBSCRIBER BASE'!J81*'COMMISSION ASSUMPTIONS'!$D83)*('MVLP INPUT'!$F11*'COMMISSION ASSUMPTIONS'!$E34)</f>
        <v>0</v>
      </c>
      <c r="K123" s="476">
        <f ca="1">('SUBSCRIBER BASE'!L81*'COMMISSION ASSUMPTIONS'!$D83)*('MVLP INPUT'!$F11*'COMMISSION ASSUMPTIONS'!$E34)</f>
        <v>0</v>
      </c>
      <c r="L123" s="476">
        <f ca="1">('SUBSCRIBER BASE'!M81*'COMMISSION ASSUMPTIONS'!$D83)*('MVLP INPUT'!$F11*'COMMISSION ASSUMPTIONS'!$E34)</f>
        <v>0</v>
      </c>
      <c r="M123" s="476">
        <f ca="1">('SUBSCRIBER BASE'!N81*'COMMISSION ASSUMPTIONS'!$D83)*('MVLP INPUT'!$F11*'COMMISSION ASSUMPTIONS'!$E34)</f>
        <v>0</v>
      </c>
      <c r="N123" s="476">
        <f ca="1">('SUBSCRIBER BASE'!O81*'COMMISSION ASSUMPTIONS'!$D83)*('MVLP INPUT'!$F11*'COMMISSION ASSUMPTIONS'!$E34)</f>
        <v>0</v>
      </c>
      <c r="O123" s="476">
        <f ca="1">('SUBSCRIBER BASE'!P81*'COMMISSION ASSUMPTIONS'!$D83)*('MVLP INPUT'!$F11*'COMMISSION ASSUMPTIONS'!$E34)</f>
        <v>0</v>
      </c>
      <c r="P123" s="476">
        <f ca="1">('SUBSCRIBER BASE'!Q81*'COMMISSION ASSUMPTIONS'!$D83)*('MVLP INPUT'!$F11*'COMMISSION ASSUMPTIONS'!$E34)</f>
        <v>0</v>
      </c>
      <c r="Q123" s="476">
        <f ca="1">('SUBSCRIBER BASE'!R81*'COMMISSION ASSUMPTIONS'!$D83)*('MVLP INPUT'!$F11*'COMMISSION ASSUMPTIONS'!$E34)</f>
        <v>0</v>
      </c>
      <c r="R123" s="476">
        <f ca="1">('SUBSCRIBER BASE'!S81*'COMMISSION ASSUMPTIONS'!$D83)*('MVLP INPUT'!$F11*'COMMISSION ASSUMPTIONS'!$E34)</f>
        <v>0</v>
      </c>
      <c r="S123" s="476">
        <f ca="1">('SUBSCRIBER BASE'!T81*'COMMISSION ASSUMPTIONS'!$D83)*('MVLP INPUT'!$F11*'COMMISSION ASSUMPTIONS'!$E34)</f>
        <v>0</v>
      </c>
      <c r="T123" s="476">
        <f ca="1">('SUBSCRIBER BASE'!U81*'COMMISSION ASSUMPTIONS'!$D83)*('MVLP INPUT'!$F11*'COMMISSION ASSUMPTIONS'!$E34)</f>
        <v>0</v>
      </c>
      <c r="U123" s="476">
        <f ca="1">('SUBSCRIBER BASE'!V81*'COMMISSION ASSUMPTIONS'!$D83)*('MVLP INPUT'!$F11*'COMMISSION ASSUMPTIONS'!$E34)</f>
        <v>0</v>
      </c>
      <c r="V123" s="476">
        <f ca="1">('SUBSCRIBER BASE'!W81*'COMMISSION ASSUMPTIONS'!$D83)*('MVLP INPUT'!$F11*'COMMISSION ASSUMPTIONS'!$E34)</f>
        <v>0</v>
      </c>
      <c r="W123" s="476">
        <f ca="1">('SUBSCRIBER BASE'!X81*'COMMISSION ASSUMPTIONS'!$D83)*('MVLP INPUT'!$F11*'COMMISSION ASSUMPTIONS'!$E34)</f>
        <v>0</v>
      </c>
      <c r="X123" s="476">
        <f ca="1">('SUBSCRIBER BASE'!Y81*'COMMISSION ASSUMPTIONS'!$D83)*('MVLP INPUT'!$F11*'COMMISSION ASSUMPTIONS'!$E34)</f>
        <v>0</v>
      </c>
      <c r="Y123" s="476">
        <f ca="1">('SUBSCRIBER BASE'!Z81*'COMMISSION ASSUMPTIONS'!$D83)*('MVLP INPUT'!$F11*'COMMISSION ASSUMPTIONS'!$E34)</f>
        <v>0</v>
      </c>
      <c r="Z123" s="476">
        <f ca="1">('SUBSCRIBER BASE'!AA81*'COMMISSION ASSUMPTIONS'!$D83)*('MVLP INPUT'!$F11*'COMMISSION ASSUMPTIONS'!$E34)</f>
        <v>0</v>
      </c>
      <c r="AA123" s="476">
        <f ca="1">('SUBSCRIBER BASE'!AB81*'COMMISSION ASSUMPTIONS'!$D83)*('MVLP INPUT'!$F11*'COMMISSION ASSUMPTIONS'!$E34)</f>
        <v>0</v>
      </c>
      <c r="AB123" s="476">
        <f ca="1">('SUBSCRIBER BASE'!AC81*'COMMISSION ASSUMPTIONS'!$D83)*('MVLP INPUT'!$F11*'COMMISSION ASSUMPTIONS'!$E34)</f>
        <v>0</v>
      </c>
      <c r="AC123" s="476">
        <f ca="1">('SUBSCRIBER BASE'!AD81*'COMMISSION ASSUMPTIONS'!$D83)*('MVLP INPUT'!$F11*'COMMISSION ASSUMPTIONS'!$E34)</f>
        <v>0</v>
      </c>
      <c r="AD123" s="476">
        <f ca="1">('SUBSCRIBER BASE'!AE81*'COMMISSION ASSUMPTIONS'!$D83)*('MVLP INPUT'!$F11*'COMMISSION ASSUMPTIONS'!$E34)</f>
        <v>0</v>
      </c>
      <c r="AE123" s="476">
        <f ca="1">('SUBSCRIBER BASE'!AF81*'COMMISSION ASSUMPTIONS'!$D83)*('MVLP INPUT'!$F11*'COMMISSION ASSUMPTIONS'!$E34)</f>
        <v>0</v>
      </c>
      <c r="AF123" s="476">
        <f ca="1">('SUBSCRIBER BASE'!AG81*'COMMISSION ASSUMPTIONS'!$D83)*('MVLP INPUT'!$F11*'COMMISSION ASSUMPTIONS'!$E34)</f>
        <v>0</v>
      </c>
      <c r="AG123" s="476">
        <f ca="1">('SUBSCRIBER BASE'!AH81*'COMMISSION ASSUMPTIONS'!$D83)*('MVLP INPUT'!$F11*'COMMISSION ASSUMPTIONS'!$E34)</f>
        <v>0</v>
      </c>
      <c r="AH123" s="476">
        <f ca="1">('SUBSCRIBER BASE'!AI81*'COMMISSION ASSUMPTIONS'!$D83)*('MVLP INPUT'!$F11*'COMMISSION ASSUMPTIONS'!$E34)</f>
        <v>0</v>
      </c>
      <c r="AI123" s="476">
        <f ca="1">('SUBSCRIBER BASE'!AJ81*'COMMISSION ASSUMPTIONS'!$D83)*('MVLP INPUT'!$F11*'COMMISSION ASSUMPTIONS'!$E34)</f>
        <v>0</v>
      </c>
      <c r="AJ123" s="476">
        <f ca="1">('SUBSCRIBER BASE'!AK81*'COMMISSION ASSUMPTIONS'!$D83)*('MVLP INPUT'!$F11*'COMMISSION ASSUMPTIONS'!$E34)</f>
        <v>0</v>
      </c>
      <c r="AK123" s="476">
        <f ca="1">('SUBSCRIBER BASE'!AL81*'COMMISSION ASSUMPTIONS'!$D83)*('MVLP INPUT'!$F11*'COMMISSION ASSUMPTIONS'!$E34)</f>
        <v>0</v>
      </c>
      <c r="AL123" s="476">
        <f ca="1">('SUBSCRIBER BASE'!AM81*'COMMISSION ASSUMPTIONS'!$D83)*('MVLP INPUT'!$F11*'COMMISSION ASSUMPTIONS'!$E34)</f>
        <v>0</v>
      </c>
      <c r="AM123" s="476">
        <f ca="1">('SUBSCRIBER BASE'!AN81*'COMMISSION ASSUMPTIONS'!$D83)*('MVLP INPUT'!$F11*'COMMISSION ASSUMPTIONS'!$E34)</f>
        <v>0</v>
      </c>
      <c r="AN123" s="476">
        <f ca="1">('SUBSCRIBER BASE'!AO81*'COMMISSION ASSUMPTIONS'!$D83)*('MVLP INPUT'!$F11*'COMMISSION ASSUMPTIONS'!$E34)</f>
        <v>0</v>
      </c>
      <c r="AO123" s="476">
        <f ca="1">('SUBSCRIBER BASE'!AP81*'COMMISSION ASSUMPTIONS'!$D83)*('MVLP INPUT'!$F11*'COMMISSION ASSUMPTIONS'!$E34)</f>
        <v>0</v>
      </c>
      <c r="AP123" s="476">
        <f ca="1">('SUBSCRIBER BASE'!AQ81*'COMMISSION ASSUMPTIONS'!$D83)*('MVLP INPUT'!$F11*'COMMISSION ASSUMPTIONS'!$E34)</f>
        <v>0</v>
      </c>
      <c r="AQ123" s="476">
        <f ca="1">('SUBSCRIBER BASE'!AR81*'COMMISSION ASSUMPTIONS'!$D83)*('MVLP INPUT'!$F11*'COMMISSION ASSUMPTIONS'!$E34)</f>
        <v>0</v>
      </c>
      <c r="AR123" s="476">
        <f ca="1">('SUBSCRIBER BASE'!AS81*'COMMISSION ASSUMPTIONS'!$D83)*('MVLP INPUT'!$F11*'COMMISSION ASSUMPTIONS'!$E34)</f>
        <v>0</v>
      </c>
      <c r="AS123" s="476">
        <f ca="1">('SUBSCRIBER BASE'!AT81*'COMMISSION ASSUMPTIONS'!$D83)*('MVLP INPUT'!$F11*'COMMISSION ASSUMPTIONS'!$E34)</f>
        <v>0</v>
      </c>
      <c r="AT123" s="476">
        <f ca="1">('SUBSCRIBER BASE'!AU81*'COMMISSION ASSUMPTIONS'!$D83)*('MVLP INPUT'!$F11*'COMMISSION ASSUMPTIONS'!$E34)</f>
        <v>0</v>
      </c>
      <c r="AU123" s="476">
        <f ca="1">('SUBSCRIBER BASE'!AV81*'COMMISSION ASSUMPTIONS'!$D83)*('MVLP INPUT'!$F11*'COMMISSION ASSUMPTIONS'!$E34)</f>
        <v>0</v>
      </c>
      <c r="AV123" s="476">
        <f ca="1">('SUBSCRIBER BASE'!AW81*'COMMISSION ASSUMPTIONS'!$D83)*('MVLP INPUT'!$F11*'COMMISSION ASSUMPTIONS'!$E34)</f>
        <v>0</v>
      </c>
      <c r="AW123" s="476">
        <f ca="1">('SUBSCRIBER BASE'!AX81*'COMMISSION ASSUMPTIONS'!$D83)*('MVLP INPUT'!$F11*'COMMISSION ASSUMPTIONS'!$E34)</f>
        <v>0</v>
      </c>
      <c r="AX123" s="476">
        <f ca="1">('SUBSCRIBER BASE'!AY81*'COMMISSION ASSUMPTIONS'!$D83)*('MVLP INPUT'!$F11*'COMMISSION ASSUMPTIONS'!$E34)</f>
        <v>0</v>
      </c>
      <c r="AY123" s="476">
        <f ca="1">('SUBSCRIBER BASE'!AZ81*'COMMISSION ASSUMPTIONS'!$D83)*('MVLP INPUT'!$F11*'COMMISSION ASSUMPTIONS'!$E34)</f>
        <v>0</v>
      </c>
      <c r="AZ123" s="476">
        <f ca="1">('SUBSCRIBER BASE'!BA81*'COMMISSION ASSUMPTIONS'!$D83)*('MVLP INPUT'!$F11*'COMMISSION ASSUMPTIONS'!$E34)</f>
        <v>0</v>
      </c>
      <c r="BA123" s="476">
        <f ca="1">('SUBSCRIBER BASE'!BB81*'COMMISSION ASSUMPTIONS'!$D83)*('MVLP INPUT'!$F11*'COMMISSION ASSUMPTIONS'!$E34)</f>
        <v>0</v>
      </c>
      <c r="BB123" s="476">
        <f ca="1">('SUBSCRIBER BASE'!BC81*'COMMISSION ASSUMPTIONS'!$D83)*('MVLP INPUT'!$F11*'COMMISSION ASSUMPTIONS'!$E34)</f>
        <v>0</v>
      </c>
      <c r="BC123" s="476">
        <f ca="1">('SUBSCRIBER BASE'!BD81*'COMMISSION ASSUMPTIONS'!$D83)*('MVLP INPUT'!$F11*'COMMISSION ASSUMPTIONS'!$E34)</f>
        <v>0</v>
      </c>
      <c r="BD123" s="476">
        <f ca="1">('SUBSCRIBER BASE'!BE81*'COMMISSION ASSUMPTIONS'!$D83)*('MVLP INPUT'!$F11*'COMMISSION ASSUMPTIONS'!$E34)</f>
        <v>0</v>
      </c>
      <c r="BE123" s="476">
        <f ca="1">('SUBSCRIBER BASE'!BF81*'COMMISSION ASSUMPTIONS'!$D83)*('MVLP INPUT'!$F11*'COMMISSION ASSUMPTIONS'!$E34)</f>
        <v>0</v>
      </c>
      <c r="BF123" s="476">
        <f ca="1">('SUBSCRIBER BASE'!BG81*'COMMISSION ASSUMPTIONS'!$D83)*('MVLP INPUT'!$F11*'COMMISSION ASSUMPTIONS'!$E34)</f>
        <v>0</v>
      </c>
      <c r="BG123" s="476">
        <f ca="1">('SUBSCRIBER BASE'!BH81*'COMMISSION ASSUMPTIONS'!$D83)*('MVLP INPUT'!$F11*'COMMISSION ASSUMPTIONS'!$E34)</f>
        <v>0</v>
      </c>
      <c r="BH123" s="476">
        <f ca="1">('SUBSCRIBER BASE'!BI81*'COMMISSION ASSUMPTIONS'!$D83)*('MVLP INPUT'!$F11*'COMMISSION ASSUMPTIONS'!$E34)</f>
        <v>0</v>
      </c>
      <c r="BI123" s="476">
        <f ca="1">('SUBSCRIBER BASE'!BJ81*'COMMISSION ASSUMPTIONS'!$D83)*('MVLP INPUT'!$F11*'COMMISSION ASSUMPTIONS'!$E34)</f>
        <v>0</v>
      </c>
      <c r="BJ123" s="476">
        <f ca="1">('SUBSCRIBER BASE'!BK81*'COMMISSION ASSUMPTIONS'!$D83)*('MVLP INPUT'!$F11*'COMMISSION ASSUMPTIONS'!$E34)</f>
        <v>0</v>
      </c>
      <c r="BK123" s="476">
        <f ca="1">('SUBSCRIBER BASE'!BL81*'COMMISSION ASSUMPTIONS'!$D83)*('MVLP INPUT'!$F11*'COMMISSION ASSUMPTIONS'!$E34)</f>
        <v>0</v>
      </c>
      <c r="BL123" s="476">
        <f ca="1">('SUBSCRIBER BASE'!BM81*'COMMISSION ASSUMPTIONS'!$D83)*('MVLP INPUT'!$F11*'COMMISSION ASSUMPTIONS'!$E34)</f>
        <v>0</v>
      </c>
      <c r="BM123" s="476">
        <f ca="1">('SUBSCRIBER BASE'!BN81*'COMMISSION ASSUMPTIONS'!$D83)*('MVLP INPUT'!$F11*'COMMISSION ASSUMPTIONS'!$E34)</f>
        <v>0</v>
      </c>
      <c r="BN123" s="476">
        <f ca="1">('SUBSCRIBER BASE'!BO81*'COMMISSION ASSUMPTIONS'!$D83)*('MVLP INPUT'!$F11*'COMMISSION ASSUMPTIONS'!$E34)</f>
        <v>0</v>
      </c>
      <c r="BO123" s="476">
        <f ca="1">('SUBSCRIBER BASE'!BP81*'COMMISSION ASSUMPTIONS'!$D83)*('MVLP INPUT'!$F11*'COMMISSION ASSUMPTIONS'!$E34)</f>
        <v>0</v>
      </c>
      <c r="BP123" s="476">
        <f ca="1">('SUBSCRIBER BASE'!BQ81*'COMMISSION ASSUMPTIONS'!$D83)*('MVLP INPUT'!$F11*'COMMISSION ASSUMPTIONS'!$E34)</f>
        <v>0</v>
      </c>
      <c r="BQ123" s="476">
        <f ca="1">('SUBSCRIBER BASE'!BR81*'COMMISSION ASSUMPTIONS'!$D83)*('MVLP INPUT'!$F11*'COMMISSION ASSUMPTIONS'!$E34)</f>
        <v>0</v>
      </c>
      <c r="BR123" s="476">
        <f ca="1">('SUBSCRIBER BASE'!BS81*'COMMISSION ASSUMPTIONS'!$D83)*('MVLP INPUT'!$F11*'COMMISSION ASSUMPTIONS'!$E34)</f>
        <v>0</v>
      </c>
    </row>
    <row r="124" spans="2:70" ht="24" customHeight="1" outlineLevel="2">
      <c r="B124" s="313" t="str">
        <f>B111</f>
        <v>MVLP3</v>
      </c>
      <c r="C124" s="476">
        <f>('SUBSCRIBER BASE'!C82*'COMMISSION ASSUMPTIONS'!$D84)*('MVLP INPUT'!$F12*'COMMISSION ASSUMPTIONS'!$E35)</f>
        <v>0</v>
      </c>
      <c r="D124" s="476">
        <f>('SUBSCRIBER BASE'!D82*'COMMISSION ASSUMPTIONS'!$D84)*('MVLP INPUT'!$F12*'COMMISSION ASSUMPTIONS'!$E35)</f>
        <v>0</v>
      </c>
      <c r="E124" s="476">
        <f>('SUBSCRIBER BASE'!E82*'COMMISSION ASSUMPTIONS'!$D84)*('MVLP INPUT'!$F12*'COMMISSION ASSUMPTIONS'!$E35)</f>
        <v>0</v>
      </c>
      <c r="F124" s="476">
        <f>('SUBSCRIBER BASE'!F82*'COMMISSION ASSUMPTIONS'!$D84)*('MVLP INPUT'!$F12*'COMMISSION ASSUMPTIONS'!$E35)</f>
        <v>0</v>
      </c>
      <c r="G124" s="476">
        <f>('SUBSCRIBER BASE'!G82*'COMMISSION ASSUMPTIONS'!$D84)*('MVLP INPUT'!$F12*'COMMISSION ASSUMPTIONS'!$E35)</f>
        <v>0</v>
      </c>
      <c r="H124" s="476">
        <f>('SUBSCRIBER BASE'!H82*'COMMISSION ASSUMPTIONS'!$D84)*('MVLP INPUT'!$F12*'COMMISSION ASSUMPTIONS'!$E35)</f>
        <v>0</v>
      </c>
      <c r="I124" s="476">
        <f>('SUBSCRIBER BASE'!I82*'COMMISSION ASSUMPTIONS'!$D84)*('MVLP INPUT'!$F12*'COMMISSION ASSUMPTIONS'!$E35)</f>
        <v>0</v>
      </c>
      <c r="J124" s="476">
        <f>('SUBSCRIBER BASE'!J82*'COMMISSION ASSUMPTIONS'!$D84)*('MVLP INPUT'!$F12*'COMMISSION ASSUMPTIONS'!$E35)</f>
        <v>0</v>
      </c>
      <c r="K124" s="476">
        <f ca="1">('SUBSCRIBER BASE'!L82*'COMMISSION ASSUMPTIONS'!$D84)*('MVLP INPUT'!$F12*'COMMISSION ASSUMPTIONS'!$E35)</f>
        <v>0</v>
      </c>
      <c r="L124" s="476">
        <f ca="1">('SUBSCRIBER BASE'!M82*'COMMISSION ASSUMPTIONS'!$D84)*('MVLP INPUT'!$F12*'COMMISSION ASSUMPTIONS'!$E35)</f>
        <v>0</v>
      </c>
      <c r="M124" s="476">
        <f ca="1">('SUBSCRIBER BASE'!N82*'COMMISSION ASSUMPTIONS'!$D84)*('MVLP INPUT'!$F12*'COMMISSION ASSUMPTIONS'!$E35)</f>
        <v>0</v>
      </c>
      <c r="N124" s="476">
        <f ca="1">('SUBSCRIBER BASE'!O82*'COMMISSION ASSUMPTIONS'!$D84)*('MVLP INPUT'!$F12*'COMMISSION ASSUMPTIONS'!$E35)</f>
        <v>0</v>
      </c>
      <c r="O124" s="476">
        <f ca="1">('SUBSCRIBER BASE'!P82*'COMMISSION ASSUMPTIONS'!$D84)*('MVLP INPUT'!$F12*'COMMISSION ASSUMPTIONS'!$E35)</f>
        <v>0</v>
      </c>
      <c r="P124" s="476">
        <f ca="1">('SUBSCRIBER BASE'!Q82*'COMMISSION ASSUMPTIONS'!$D84)*('MVLP INPUT'!$F12*'COMMISSION ASSUMPTIONS'!$E35)</f>
        <v>0</v>
      </c>
      <c r="Q124" s="476">
        <f ca="1">('SUBSCRIBER BASE'!R82*'COMMISSION ASSUMPTIONS'!$D84)*('MVLP INPUT'!$F12*'COMMISSION ASSUMPTIONS'!$E35)</f>
        <v>0</v>
      </c>
      <c r="R124" s="476">
        <f ca="1">('SUBSCRIBER BASE'!S82*'COMMISSION ASSUMPTIONS'!$D84)*('MVLP INPUT'!$F12*'COMMISSION ASSUMPTIONS'!$E35)</f>
        <v>0</v>
      </c>
      <c r="S124" s="476">
        <f ca="1">('SUBSCRIBER BASE'!T82*'COMMISSION ASSUMPTIONS'!$D84)*('MVLP INPUT'!$F12*'COMMISSION ASSUMPTIONS'!$E35)</f>
        <v>0</v>
      </c>
      <c r="T124" s="476">
        <f ca="1">('SUBSCRIBER BASE'!U82*'COMMISSION ASSUMPTIONS'!$D84)*('MVLP INPUT'!$F12*'COMMISSION ASSUMPTIONS'!$E35)</f>
        <v>0</v>
      </c>
      <c r="U124" s="476">
        <f ca="1">('SUBSCRIBER BASE'!V82*'COMMISSION ASSUMPTIONS'!$D84)*('MVLP INPUT'!$F12*'COMMISSION ASSUMPTIONS'!$E35)</f>
        <v>0</v>
      </c>
      <c r="V124" s="476">
        <f ca="1">('SUBSCRIBER BASE'!W82*'COMMISSION ASSUMPTIONS'!$D84)*('MVLP INPUT'!$F12*'COMMISSION ASSUMPTIONS'!$E35)</f>
        <v>0</v>
      </c>
      <c r="W124" s="476">
        <f ca="1">('SUBSCRIBER BASE'!X82*'COMMISSION ASSUMPTIONS'!$D84)*('MVLP INPUT'!$F12*'COMMISSION ASSUMPTIONS'!$E35)</f>
        <v>0</v>
      </c>
      <c r="X124" s="476">
        <f ca="1">('SUBSCRIBER BASE'!Y82*'COMMISSION ASSUMPTIONS'!$D84)*('MVLP INPUT'!$F12*'COMMISSION ASSUMPTIONS'!$E35)</f>
        <v>0</v>
      </c>
      <c r="Y124" s="476">
        <f ca="1">('SUBSCRIBER BASE'!Z82*'COMMISSION ASSUMPTIONS'!$D84)*('MVLP INPUT'!$F12*'COMMISSION ASSUMPTIONS'!$E35)</f>
        <v>0</v>
      </c>
      <c r="Z124" s="476">
        <f ca="1">('SUBSCRIBER BASE'!AA82*'COMMISSION ASSUMPTIONS'!$D84)*('MVLP INPUT'!$F12*'COMMISSION ASSUMPTIONS'!$E35)</f>
        <v>0</v>
      </c>
      <c r="AA124" s="476">
        <f ca="1">('SUBSCRIBER BASE'!AB82*'COMMISSION ASSUMPTIONS'!$D84)*('MVLP INPUT'!$F12*'COMMISSION ASSUMPTIONS'!$E35)</f>
        <v>0</v>
      </c>
      <c r="AB124" s="476">
        <f ca="1">('SUBSCRIBER BASE'!AC82*'COMMISSION ASSUMPTIONS'!$D84)*('MVLP INPUT'!$F12*'COMMISSION ASSUMPTIONS'!$E35)</f>
        <v>0</v>
      </c>
      <c r="AC124" s="476">
        <f ca="1">('SUBSCRIBER BASE'!AD82*'COMMISSION ASSUMPTIONS'!$D84)*('MVLP INPUT'!$F12*'COMMISSION ASSUMPTIONS'!$E35)</f>
        <v>0</v>
      </c>
      <c r="AD124" s="476">
        <f ca="1">('SUBSCRIBER BASE'!AE82*'COMMISSION ASSUMPTIONS'!$D84)*('MVLP INPUT'!$F12*'COMMISSION ASSUMPTIONS'!$E35)</f>
        <v>0</v>
      </c>
      <c r="AE124" s="476">
        <f ca="1">('SUBSCRIBER BASE'!AF82*'COMMISSION ASSUMPTIONS'!$D84)*('MVLP INPUT'!$F12*'COMMISSION ASSUMPTIONS'!$E35)</f>
        <v>0</v>
      </c>
      <c r="AF124" s="476">
        <f ca="1">('SUBSCRIBER BASE'!AG82*'COMMISSION ASSUMPTIONS'!$D84)*('MVLP INPUT'!$F12*'COMMISSION ASSUMPTIONS'!$E35)</f>
        <v>0</v>
      </c>
      <c r="AG124" s="476">
        <f ca="1">('SUBSCRIBER BASE'!AH82*'COMMISSION ASSUMPTIONS'!$D84)*('MVLP INPUT'!$F12*'COMMISSION ASSUMPTIONS'!$E35)</f>
        <v>0</v>
      </c>
      <c r="AH124" s="476">
        <f ca="1">('SUBSCRIBER BASE'!AI82*'COMMISSION ASSUMPTIONS'!$D84)*('MVLP INPUT'!$F12*'COMMISSION ASSUMPTIONS'!$E35)</f>
        <v>0</v>
      </c>
      <c r="AI124" s="476">
        <f ca="1">('SUBSCRIBER BASE'!AJ82*'COMMISSION ASSUMPTIONS'!$D84)*('MVLP INPUT'!$F12*'COMMISSION ASSUMPTIONS'!$E35)</f>
        <v>0</v>
      </c>
      <c r="AJ124" s="476">
        <f ca="1">('SUBSCRIBER BASE'!AK82*'COMMISSION ASSUMPTIONS'!$D84)*('MVLP INPUT'!$F12*'COMMISSION ASSUMPTIONS'!$E35)</f>
        <v>0</v>
      </c>
      <c r="AK124" s="476">
        <f ca="1">('SUBSCRIBER BASE'!AL82*'COMMISSION ASSUMPTIONS'!$D84)*('MVLP INPUT'!$F12*'COMMISSION ASSUMPTIONS'!$E35)</f>
        <v>0</v>
      </c>
      <c r="AL124" s="476">
        <f ca="1">('SUBSCRIBER BASE'!AM82*'COMMISSION ASSUMPTIONS'!$D84)*('MVLP INPUT'!$F12*'COMMISSION ASSUMPTIONS'!$E35)</f>
        <v>0</v>
      </c>
      <c r="AM124" s="476">
        <f ca="1">('SUBSCRIBER BASE'!AN82*'COMMISSION ASSUMPTIONS'!$D84)*('MVLP INPUT'!$F12*'COMMISSION ASSUMPTIONS'!$E35)</f>
        <v>0</v>
      </c>
      <c r="AN124" s="476">
        <f ca="1">('SUBSCRIBER BASE'!AO82*'COMMISSION ASSUMPTIONS'!$D84)*('MVLP INPUT'!$F12*'COMMISSION ASSUMPTIONS'!$E35)</f>
        <v>0</v>
      </c>
      <c r="AO124" s="476">
        <f ca="1">('SUBSCRIBER BASE'!AP82*'COMMISSION ASSUMPTIONS'!$D84)*('MVLP INPUT'!$F12*'COMMISSION ASSUMPTIONS'!$E35)</f>
        <v>0</v>
      </c>
      <c r="AP124" s="476">
        <f ca="1">('SUBSCRIBER BASE'!AQ82*'COMMISSION ASSUMPTIONS'!$D84)*('MVLP INPUT'!$F12*'COMMISSION ASSUMPTIONS'!$E35)</f>
        <v>0</v>
      </c>
      <c r="AQ124" s="476">
        <f ca="1">('SUBSCRIBER BASE'!AR82*'COMMISSION ASSUMPTIONS'!$D84)*('MVLP INPUT'!$F12*'COMMISSION ASSUMPTIONS'!$E35)</f>
        <v>0</v>
      </c>
      <c r="AR124" s="476">
        <f ca="1">('SUBSCRIBER BASE'!AS82*'COMMISSION ASSUMPTIONS'!$D84)*('MVLP INPUT'!$F12*'COMMISSION ASSUMPTIONS'!$E35)</f>
        <v>0</v>
      </c>
      <c r="AS124" s="476">
        <f ca="1">('SUBSCRIBER BASE'!AT82*'COMMISSION ASSUMPTIONS'!$D84)*('MVLP INPUT'!$F12*'COMMISSION ASSUMPTIONS'!$E35)</f>
        <v>0</v>
      </c>
      <c r="AT124" s="476">
        <f ca="1">('SUBSCRIBER BASE'!AU82*'COMMISSION ASSUMPTIONS'!$D84)*('MVLP INPUT'!$F12*'COMMISSION ASSUMPTIONS'!$E35)</f>
        <v>0</v>
      </c>
      <c r="AU124" s="476">
        <f ca="1">('SUBSCRIBER BASE'!AV82*'COMMISSION ASSUMPTIONS'!$D84)*('MVLP INPUT'!$F12*'COMMISSION ASSUMPTIONS'!$E35)</f>
        <v>0</v>
      </c>
      <c r="AV124" s="476">
        <f ca="1">('SUBSCRIBER BASE'!AW82*'COMMISSION ASSUMPTIONS'!$D84)*('MVLP INPUT'!$F12*'COMMISSION ASSUMPTIONS'!$E35)</f>
        <v>0</v>
      </c>
      <c r="AW124" s="476">
        <f ca="1">('SUBSCRIBER BASE'!AX82*'COMMISSION ASSUMPTIONS'!$D84)*('MVLP INPUT'!$F12*'COMMISSION ASSUMPTIONS'!$E35)</f>
        <v>0</v>
      </c>
      <c r="AX124" s="476">
        <f ca="1">('SUBSCRIBER BASE'!AY82*'COMMISSION ASSUMPTIONS'!$D84)*('MVLP INPUT'!$F12*'COMMISSION ASSUMPTIONS'!$E35)</f>
        <v>0</v>
      </c>
      <c r="AY124" s="476">
        <f ca="1">('SUBSCRIBER BASE'!AZ82*'COMMISSION ASSUMPTIONS'!$D84)*('MVLP INPUT'!$F12*'COMMISSION ASSUMPTIONS'!$E35)</f>
        <v>0</v>
      </c>
      <c r="AZ124" s="476">
        <f ca="1">('SUBSCRIBER BASE'!BA82*'COMMISSION ASSUMPTIONS'!$D84)*('MVLP INPUT'!$F12*'COMMISSION ASSUMPTIONS'!$E35)</f>
        <v>0</v>
      </c>
      <c r="BA124" s="476">
        <f ca="1">('SUBSCRIBER BASE'!BB82*'COMMISSION ASSUMPTIONS'!$D84)*('MVLP INPUT'!$F12*'COMMISSION ASSUMPTIONS'!$E35)</f>
        <v>0</v>
      </c>
      <c r="BB124" s="476">
        <f ca="1">('SUBSCRIBER BASE'!BC82*'COMMISSION ASSUMPTIONS'!$D84)*('MVLP INPUT'!$F12*'COMMISSION ASSUMPTIONS'!$E35)</f>
        <v>0</v>
      </c>
      <c r="BC124" s="476">
        <f ca="1">('SUBSCRIBER BASE'!BD82*'COMMISSION ASSUMPTIONS'!$D84)*('MVLP INPUT'!$F12*'COMMISSION ASSUMPTIONS'!$E35)</f>
        <v>0</v>
      </c>
      <c r="BD124" s="476">
        <f ca="1">('SUBSCRIBER BASE'!BE82*'COMMISSION ASSUMPTIONS'!$D84)*('MVLP INPUT'!$F12*'COMMISSION ASSUMPTIONS'!$E35)</f>
        <v>0</v>
      </c>
      <c r="BE124" s="476">
        <f ca="1">('SUBSCRIBER BASE'!BF82*'COMMISSION ASSUMPTIONS'!$D84)*('MVLP INPUT'!$F12*'COMMISSION ASSUMPTIONS'!$E35)</f>
        <v>0</v>
      </c>
      <c r="BF124" s="476">
        <f ca="1">('SUBSCRIBER BASE'!BG82*'COMMISSION ASSUMPTIONS'!$D84)*('MVLP INPUT'!$F12*'COMMISSION ASSUMPTIONS'!$E35)</f>
        <v>0</v>
      </c>
      <c r="BG124" s="476">
        <f ca="1">('SUBSCRIBER BASE'!BH82*'COMMISSION ASSUMPTIONS'!$D84)*('MVLP INPUT'!$F12*'COMMISSION ASSUMPTIONS'!$E35)</f>
        <v>0</v>
      </c>
      <c r="BH124" s="476">
        <f ca="1">('SUBSCRIBER BASE'!BI82*'COMMISSION ASSUMPTIONS'!$D84)*('MVLP INPUT'!$F12*'COMMISSION ASSUMPTIONS'!$E35)</f>
        <v>0</v>
      </c>
      <c r="BI124" s="476">
        <f ca="1">('SUBSCRIBER BASE'!BJ82*'COMMISSION ASSUMPTIONS'!$D84)*('MVLP INPUT'!$F12*'COMMISSION ASSUMPTIONS'!$E35)</f>
        <v>0</v>
      </c>
      <c r="BJ124" s="476">
        <f ca="1">('SUBSCRIBER BASE'!BK82*'COMMISSION ASSUMPTIONS'!$D84)*('MVLP INPUT'!$F12*'COMMISSION ASSUMPTIONS'!$E35)</f>
        <v>0</v>
      </c>
      <c r="BK124" s="476">
        <f ca="1">('SUBSCRIBER BASE'!BL82*'COMMISSION ASSUMPTIONS'!$D84)*('MVLP INPUT'!$F12*'COMMISSION ASSUMPTIONS'!$E35)</f>
        <v>0</v>
      </c>
      <c r="BL124" s="476">
        <f ca="1">('SUBSCRIBER BASE'!BM82*'COMMISSION ASSUMPTIONS'!$D84)*('MVLP INPUT'!$F12*'COMMISSION ASSUMPTIONS'!$E35)</f>
        <v>0</v>
      </c>
      <c r="BM124" s="476">
        <f ca="1">('SUBSCRIBER BASE'!BN82*'COMMISSION ASSUMPTIONS'!$D84)*('MVLP INPUT'!$F12*'COMMISSION ASSUMPTIONS'!$E35)</f>
        <v>0</v>
      </c>
      <c r="BN124" s="476">
        <f ca="1">('SUBSCRIBER BASE'!BO82*'COMMISSION ASSUMPTIONS'!$D84)*('MVLP INPUT'!$F12*'COMMISSION ASSUMPTIONS'!$E35)</f>
        <v>0</v>
      </c>
      <c r="BO124" s="476">
        <f ca="1">('SUBSCRIBER BASE'!BP82*'COMMISSION ASSUMPTIONS'!$D84)*('MVLP INPUT'!$F12*'COMMISSION ASSUMPTIONS'!$E35)</f>
        <v>0</v>
      </c>
      <c r="BP124" s="476">
        <f ca="1">('SUBSCRIBER BASE'!BQ82*'COMMISSION ASSUMPTIONS'!$D84)*('MVLP INPUT'!$F12*'COMMISSION ASSUMPTIONS'!$E35)</f>
        <v>0</v>
      </c>
      <c r="BQ124" s="476">
        <f ca="1">('SUBSCRIBER BASE'!BR82*'COMMISSION ASSUMPTIONS'!$D84)*('MVLP INPUT'!$F12*'COMMISSION ASSUMPTIONS'!$E35)</f>
        <v>0</v>
      </c>
      <c r="BR124" s="476">
        <f ca="1">('SUBSCRIBER BASE'!BS82*'COMMISSION ASSUMPTIONS'!$D84)*('MVLP INPUT'!$F12*'COMMISSION ASSUMPTIONS'!$E35)</f>
        <v>0</v>
      </c>
    </row>
    <row r="125" spans="2:70" ht="24" customHeight="1" outlineLevel="2">
      <c r="B125" s="313" t="str">
        <f>B112</f>
        <v>MVLP4</v>
      </c>
      <c r="C125" s="476">
        <f>('SUBSCRIBER BASE'!C83*'COMMISSION ASSUMPTIONS'!$D85)*('MVLP INPUT'!$F13*'COMMISSION ASSUMPTIONS'!$E36)</f>
        <v>0</v>
      </c>
      <c r="D125" s="476">
        <f>('SUBSCRIBER BASE'!D83*'COMMISSION ASSUMPTIONS'!$D85)*('MVLP INPUT'!$F13*'COMMISSION ASSUMPTIONS'!$E36)</f>
        <v>0</v>
      </c>
      <c r="E125" s="476">
        <f>('SUBSCRIBER BASE'!E83*'COMMISSION ASSUMPTIONS'!$D85)*('MVLP INPUT'!$F13*'COMMISSION ASSUMPTIONS'!$E36)</f>
        <v>0</v>
      </c>
      <c r="F125" s="476">
        <f>('SUBSCRIBER BASE'!F83*'COMMISSION ASSUMPTIONS'!$D85)*('MVLP INPUT'!$F13*'COMMISSION ASSUMPTIONS'!$E36)</f>
        <v>0</v>
      </c>
      <c r="G125" s="476">
        <f>('SUBSCRIBER BASE'!G83*'COMMISSION ASSUMPTIONS'!$D85)*('MVLP INPUT'!$F13*'COMMISSION ASSUMPTIONS'!$E36)</f>
        <v>0</v>
      </c>
      <c r="H125" s="476">
        <f>('SUBSCRIBER BASE'!H83*'COMMISSION ASSUMPTIONS'!$D85)*('MVLP INPUT'!$F13*'COMMISSION ASSUMPTIONS'!$E36)</f>
        <v>0</v>
      </c>
      <c r="I125" s="476">
        <f>('SUBSCRIBER BASE'!I83*'COMMISSION ASSUMPTIONS'!$D85)*('MVLP INPUT'!$F13*'COMMISSION ASSUMPTIONS'!$E36)</f>
        <v>0</v>
      </c>
      <c r="J125" s="476">
        <f>('SUBSCRIBER BASE'!J83*'COMMISSION ASSUMPTIONS'!$D85)*('MVLP INPUT'!$F13*'COMMISSION ASSUMPTIONS'!$E36)</f>
        <v>0</v>
      </c>
      <c r="K125" s="476">
        <f ca="1">('SUBSCRIBER BASE'!L83*'COMMISSION ASSUMPTIONS'!$D85)*('MVLP INPUT'!$F13*'COMMISSION ASSUMPTIONS'!$E36)</f>
        <v>0</v>
      </c>
      <c r="L125" s="476">
        <f ca="1">('SUBSCRIBER BASE'!M83*'COMMISSION ASSUMPTIONS'!$D85)*('MVLP INPUT'!$F13*'COMMISSION ASSUMPTIONS'!$E36)</f>
        <v>0</v>
      </c>
      <c r="M125" s="476">
        <f ca="1">('SUBSCRIBER BASE'!N83*'COMMISSION ASSUMPTIONS'!$D85)*('MVLP INPUT'!$F13*'COMMISSION ASSUMPTIONS'!$E36)</f>
        <v>0</v>
      </c>
      <c r="N125" s="476">
        <f ca="1">('SUBSCRIBER BASE'!O83*'COMMISSION ASSUMPTIONS'!$D85)*('MVLP INPUT'!$F13*'COMMISSION ASSUMPTIONS'!$E36)</f>
        <v>0</v>
      </c>
      <c r="O125" s="476">
        <f ca="1">('SUBSCRIBER BASE'!P83*'COMMISSION ASSUMPTIONS'!$D85)*('MVLP INPUT'!$F13*'COMMISSION ASSUMPTIONS'!$E36)</f>
        <v>0</v>
      </c>
      <c r="P125" s="476">
        <f ca="1">('SUBSCRIBER BASE'!Q83*'COMMISSION ASSUMPTIONS'!$D85)*('MVLP INPUT'!$F13*'COMMISSION ASSUMPTIONS'!$E36)</f>
        <v>0</v>
      </c>
      <c r="Q125" s="476">
        <f ca="1">('SUBSCRIBER BASE'!R83*'COMMISSION ASSUMPTIONS'!$D85)*('MVLP INPUT'!$F13*'COMMISSION ASSUMPTIONS'!$E36)</f>
        <v>0</v>
      </c>
      <c r="R125" s="476">
        <f ca="1">('SUBSCRIBER BASE'!S83*'COMMISSION ASSUMPTIONS'!$D85)*('MVLP INPUT'!$F13*'COMMISSION ASSUMPTIONS'!$E36)</f>
        <v>0</v>
      </c>
      <c r="S125" s="476">
        <f ca="1">('SUBSCRIBER BASE'!T83*'COMMISSION ASSUMPTIONS'!$D85)*('MVLP INPUT'!$F13*'COMMISSION ASSUMPTIONS'!$E36)</f>
        <v>0</v>
      </c>
      <c r="T125" s="476">
        <f ca="1">('SUBSCRIBER BASE'!U83*'COMMISSION ASSUMPTIONS'!$D85)*('MVLP INPUT'!$F13*'COMMISSION ASSUMPTIONS'!$E36)</f>
        <v>0</v>
      </c>
      <c r="U125" s="476">
        <f ca="1">('SUBSCRIBER BASE'!V83*'COMMISSION ASSUMPTIONS'!$D85)*('MVLP INPUT'!$F13*'COMMISSION ASSUMPTIONS'!$E36)</f>
        <v>0</v>
      </c>
      <c r="V125" s="476">
        <f ca="1">('SUBSCRIBER BASE'!W83*'COMMISSION ASSUMPTIONS'!$D85)*('MVLP INPUT'!$F13*'COMMISSION ASSUMPTIONS'!$E36)</f>
        <v>0</v>
      </c>
      <c r="W125" s="476">
        <f ca="1">('SUBSCRIBER BASE'!X83*'COMMISSION ASSUMPTIONS'!$D85)*('MVLP INPUT'!$F13*'COMMISSION ASSUMPTIONS'!$E36)</f>
        <v>0</v>
      </c>
      <c r="X125" s="476">
        <f ca="1">('SUBSCRIBER BASE'!Y83*'COMMISSION ASSUMPTIONS'!$D85)*('MVLP INPUT'!$F13*'COMMISSION ASSUMPTIONS'!$E36)</f>
        <v>0</v>
      </c>
      <c r="Y125" s="476">
        <f ca="1">('SUBSCRIBER BASE'!Z83*'COMMISSION ASSUMPTIONS'!$D85)*('MVLP INPUT'!$F13*'COMMISSION ASSUMPTIONS'!$E36)</f>
        <v>0</v>
      </c>
      <c r="Z125" s="476">
        <f ca="1">('SUBSCRIBER BASE'!AA83*'COMMISSION ASSUMPTIONS'!$D85)*('MVLP INPUT'!$F13*'COMMISSION ASSUMPTIONS'!$E36)</f>
        <v>0</v>
      </c>
      <c r="AA125" s="476">
        <f ca="1">('SUBSCRIBER BASE'!AB83*'COMMISSION ASSUMPTIONS'!$D85)*('MVLP INPUT'!$F13*'COMMISSION ASSUMPTIONS'!$E36)</f>
        <v>0</v>
      </c>
      <c r="AB125" s="476">
        <f ca="1">('SUBSCRIBER BASE'!AC83*'COMMISSION ASSUMPTIONS'!$D85)*('MVLP INPUT'!$F13*'COMMISSION ASSUMPTIONS'!$E36)</f>
        <v>0</v>
      </c>
      <c r="AC125" s="476">
        <f ca="1">('SUBSCRIBER BASE'!AD83*'COMMISSION ASSUMPTIONS'!$D85)*('MVLP INPUT'!$F13*'COMMISSION ASSUMPTIONS'!$E36)</f>
        <v>0</v>
      </c>
      <c r="AD125" s="476">
        <f ca="1">('SUBSCRIBER BASE'!AE83*'COMMISSION ASSUMPTIONS'!$D85)*('MVLP INPUT'!$F13*'COMMISSION ASSUMPTIONS'!$E36)</f>
        <v>0</v>
      </c>
      <c r="AE125" s="476">
        <f ca="1">('SUBSCRIBER BASE'!AF83*'COMMISSION ASSUMPTIONS'!$D85)*('MVLP INPUT'!$F13*'COMMISSION ASSUMPTIONS'!$E36)</f>
        <v>0</v>
      </c>
      <c r="AF125" s="476">
        <f ca="1">('SUBSCRIBER BASE'!AG83*'COMMISSION ASSUMPTIONS'!$D85)*('MVLP INPUT'!$F13*'COMMISSION ASSUMPTIONS'!$E36)</f>
        <v>0</v>
      </c>
      <c r="AG125" s="476">
        <f ca="1">('SUBSCRIBER BASE'!AH83*'COMMISSION ASSUMPTIONS'!$D85)*('MVLP INPUT'!$F13*'COMMISSION ASSUMPTIONS'!$E36)</f>
        <v>0</v>
      </c>
      <c r="AH125" s="476">
        <f ca="1">('SUBSCRIBER BASE'!AI83*'COMMISSION ASSUMPTIONS'!$D85)*('MVLP INPUT'!$F13*'COMMISSION ASSUMPTIONS'!$E36)</f>
        <v>0</v>
      </c>
      <c r="AI125" s="476">
        <f ca="1">('SUBSCRIBER BASE'!AJ83*'COMMISSION ASSUMPTIONS'!$D85)*('MVLP INPUT'!$F13*'COMMISSION ASSUMPTIONS'!$E36)</f>
        <v>0</v>
      </c>
      <c r="AJ125" s="476">
        <f ca="1">('SUBSCRIBER BASE'!AK83*'COMMISSION ASSUMPTIONS'!$D85)*('MVLP INPUT'!$F13*'COMMISSION ASSUMPTIONS'!$E36)</f>
        <v>0</v>
      </c>
      <c r="AK125" s="476">
        <f ca="1">('SUBSCRIBER BASE'!AL83*'COMMISSION ASSUMPTIONS'!$D85)*('MVLP INPUT'!$F13*'COMMISSION ASSUMPTIONS'!$E36)</f>
        <v>0</v>
      </c>
      <c r="AL125" s="476">
        <f ca="1">('SUBSCRIBER BASE'!AM83*'COMMISSION ASSUMPTIONS'!$D85)*('MVLP INPUT'!$F13*'COMMISSION ASSUMPTIONS'!$E36)</f>
        <v>0</v>
      </c>
      <c r="AM125" s="476">
        <f ca="1">('SUBSCRIBER BASE'!AN83*'COMMISSION ASSUMPTIONS'!$D85)*('MVLP INPUT'!$F13*'COMMISSION ASSUMPTIONS'!$E36)</f>
        <v>0</v>
      </c>
      <c r="AN125" s="476">
        <f ca="1">('SUBSCRIBER BASE'!AO83*'COMMISSION ASSUMPTIONS'!$D85)*('MVLP INPUT'!$F13*'COMMISSION ASSUMPTIONS'!$E36)</f>
        <v>0</v>
      </c>
      <c r="AO125" s="476">
        <f ca="1">('SUBSCRIBER BASE'!AP83*'COMMISSION ASSUMPTIONS'!$D85)*('MVLP INPUT'!$F13*'COMMISSION ASSUMPTIONS'!$E36)</f>
        <v>0</v>
      </c>
      <c r="AP125" s="476">
        <f ca="1">('SUBSCRIBER BASE'!AQ83*'COMMISSION ASSUMPTIONS'!$D85)*('MVLP INPUT'!$F13*'COMMISSION ASSUMPTIONS'!$E36)</f>
        <v>0</v>
      </c>
      <c r="AQ125" s="476">
        <f ca="1">('SUBSCRIBER BASE'!AR83*'COMMISSION ASSUMPTIONS'!$D85)*('MVLP INPUT'!$F13*'COMMISSION ASSUMPTIONS'!$E36)</f>
        <v>0</v>
      </c>
      <c r="AR125" s="476">
        <f ca="1">('SUBSCRIBER BASE'!AS83*'COMMISSION ASSUMPTIONS'!$D85)*('MVLP INPUT'!$F13*'COMMISSION ASSUMPTIONS'!$E36)</f>
        <v>0</v>
      </c>
      <c r="AS125" s="476">
        <f ca="1">('SUBSCRIBER BASE'!AT83*'COMMISSION ASSUMPTIONS'!$D85)*('MVLP INPUT'!$F13*'COMMISSION ASSUMPTIONS'!$E36)</f>
        <v>0</v>
      </c>
      <c r="AT125" s="476">
        <f ca="1">('SUBSCRIBER BASE'!AU83*'COMMISSION ASSUMPTIONS'!$D85)*('MVLP INPUT'!$F13*'COMMISSION ASSUMPTIONS'!$E36)</f>
        <v>0</v>
      </c>
      <c r="AU125" s="476">
        <f ca="1">('SUBSCRIBER BASE'!AV83*'COMMISSION ASSUMPTIONS'!$D85)*('MVLP INPUT'!$F13*'COMMISSION ASSUMPTIONS'!$E36)</f>
        <v>0</v>
      </c>
      <c r="AV125" s="476">
        <f ca="1">('SUBSCRIBER BASE'!AW83*'COMMISSION ASSUMPTIONS'!$D85)*('MVLP INPUT'!$F13*'COMMISSION ASSUMPTIONS'!$E36)</f>
        <v>0</v>
      </c>
      <c r="AW125" s="476">
        <f ca="1">('SUBSCRIBER BASE'!AX83*'COMMISSION ASSUMPTIONS'!$D85)*('MVLP INPUT'!$F13*'COMMISSION ASSUMPTIONS'!$E36)</f>
        <v>0</v>
      </c>
      <c r="AX125" s="476">
        <f ca="1">('SUBSCRIBER BASE'!AY83*'COMMISSION ASSUMPTIONS'!$D85)*('MVLP INPUT'!$F13*'COMMISSION ASSUMPTIONS'!$E36)</f>
        <v>0</v>
      </c>
      <c r="AY125" s="476">
        <f ca="1">('SUBSCRIBER BASE'!AZ83*'COMMISSION ASSUMPTIONS'!$D85)*('MVLP INPUT'!$F13*'COMMISSION ASSUMPTIONS'!$E36)</f>
        <v>0</v>
      </c>
      <c r="AZ125" s="476">
        <f ca="1">('SUBSCRIBER BASE'!BA83*'COMMISSION ASSUMPTIONS'!$D85)*('MVLP INPUT'!$F13*'COMMISSION ASSUMPTIONS'!$E36)</f>
        <v>0</v>
      </c>
      <c r="BA125" s="476">
        <f ca="1">('SUBSCRIBER BASE'!BB83*'COMMISSION ASSUMPTIONS'!$D85)*('MVLP INPUT'!$F13*'COMMISSION ASSUMPTIONS'!$E36)</f>
        <v>0</v>
      </c>
      <c r="BB125" s="476">
        <f ca="1">('SUBSCRIBER BASE'!BC83*'COMMISSION ASSUMPTIONS'!$D85)*('MVLP INPUT'!$F13*'COMMISSION ASSUMPTIONS'!$E36)</f>
        <v>0</v>
      </c>
      <c r="BC125" s="476">
        <f ca="1">('SUBSCRIBER BASE'!BD83*'COMMISSION ASSUMPTIONS'!$D85)*('MVLP INPUT'!$F13*'COMMISSION ASSUMPTIONS'!$E36)</f>
        <v>0</v>
      </c>
      <c r="BD125" s="476">
        <f ca="1">('SUBSCRIBER BASE'!BE83*'COMMISSION ASSUMPTIONS'!$D85)*('MVLP INPUT'!$F13*'COMMISSION ASSUMPTIONS'!$E36)</f>
        <v>0</v>
      </c>
      <c r="BE125" s="476">
        <f ca="1">('SUBSCRIBER BASE'!BF83*'COMMISSION ASSUMPTIONS'!$D85)*('MVLP INPUT'!$F13*'COMMISSION ASSUMPTIONS'!$E36)</f>
        <v>0</v>
      </c>
      <c r="BF125" s="476">
        <f ca="1">('SUBSCRIBER BASE'!BG83*'COMMISSION ASSUMPTIONS'!$D85)*('MVLP INPUT'!$F13*'COMMISSION ASSUMPTIONS'!$E36)</f>
        <v>0</v>
      </c>
      <c r="BG125" s="476">
        <f ca="1">('SUBSCRIBER BASE'!BH83*'COMMISSION ASSUMPTIONS'!$D85)*('MVLP INPUT'!$F13*'COMMISSION ASSUMPTIONS'!$E36)</f>
        <v>0</v>
      </c>
      <c r="BH125" s="476">
        <f ca="1">('SUBSCRIBER BASE'!BI83*'COMMISSION ASSUMPTIONS'!$D85)*('MVLP INPUT'!$F13*'COMMISSION ASSUMPTIONS'!$E36)</f>
        <v>0</v>
      </c>
      <c r="BI125" s="476">
        <f ca="1">('SUBSCRIBER BASE'!BJ83*'COMMISSION ASSUMPTIONS'!$D85)*('MVLP INPUT'!$F13*'COMMISSION ASSUMPTIONS'!$E36)</f>
        <v>0</v>
      </c>
      <c r="BJ125" s="476">
        <f ca="1">('SUBSCRIBER BASE'!BK83*'COMMISSION ASSUMPTIONS'!$D85)*('MVLP INPUT'!$F13*'COMMISSION ASSUMPTIONS'!$E36)</f>
        <v>0</v>
      </c>
      <c r="BK125" s="476">
        <f ca="1">('SUBSCRIBER BASE'!BL83*'COMMISSION ASSUMPTIONS'!$D85)*('MVLP INPUT'!$F13*'COMMISSION ASSUMPTIONS'!$E36)</f>
        <v>0</v>
      </c>
      <c r="BL125" s="476">
        <f ca="1">('SUBSCRIBER BASE'!BM83*'COMMISSION ASSUMPTIONS'!$D85)*('MVLP INPUT'!$F13*'COMMISSION ASSUMPTIONS'!$E36)</f>
        <v>0</v>
      </c>
      <c r="BM125" s="476">
        <f ca="1">('SUBSCRIBER BASE'!BN83*'COMMISSION ASSUMPTIONS'!$D85)*('MVLP INPUT'!$F13*'COMMISSION ASSUMPTIONS'!$E36)</f>
        <v>0</v>
      </c>
      <c r="BN125" s="476">
        <f ca="1">('SUBSCRIBER BASE'!BO83*'COMMISSION ASSUMPTIONS'!$D85)*('MVLP INPUT'!$F13*'COMMISSION ASSUMPTIONS'!$E36)</f>
        <v>0</v>
      </c>
      <c r="BO125" s="476">
        <f ca="1">('SUBSCRIBER BASE'!BP83*'COMMISSION ASSUMPTIONS'!$D85)*('MVLP INPUT'!$F13*'COMMISSION ASSUMPTIONS'!$E36)</f>
        <v>0</v>
      </c>
      <c r="BP125" s="476">
        <f ca="1">('SUBSCRIBER BASE'!BQ83*'COMMISSION ASSUMPTIONS'!$D85)*('MVLP INPUT'!$F13*'COMMISSION ASSUMPTIONS'!$E36)</f>
        <v>0</v>
      </c>
      <c r="BQ125" s="476">
        <f ca="1">('SUBSCRIBER BASE'!BR83*'COMMISSION ASSUMPTIONS'!$D85)*('MVLP INPUT'!$F13*'COMMISSION ASSUMPTIONS'!$E36)</f>
        <v>0</v>
      </c>
      <c r="BR125" s="476">
        <f ca="1">('SUBSCRIBER BASE'!BS83*'COMMISSION ASSUMPTIONS'!$D85)*('MVLP INPUT'!$F13*'COMMISSION ASSUMPTIONS'!$E36)</f>
        <v>0</v>
      </c>
    </row>
    <row r="126" spans="2:70" ht="24" customHeight="1" outlineLevel="2">
      <c r="B126" s="313" t="str">
        <f t="shared" ref="B126:B130" si="30">B113</f>
        <v>MVLP5</v>
      </c>
      <c r="C126" s="476">
        <f>('SUBSCRIBER BASE'!C84*'COMMISSION ASSUMPTIONS'!$D86)*('MVLP INPUT'!$F14*'COMMISSION ASSUMPTIONS'!$E37)</f>
        <v>0</v>
      </c>
      <c r="D126" s="476">
        <f>('SUBSCRIBER BASE'!D84*'COMMISSION ASSUMPTIONS'!$D86)*('MVLP INPUT'!$F14*'COMMISSION ASSUMPTIONS'!$E37)</f>
        <v>0</v>
      </c>
      <c r="E126" s="476">
        <f>('SUBSCRIBER BASE'!E84*'COMMISSION ASSUMPTIONS'!$D86)*('MVLP INPUT'!$F14*'COMMISSION ASSUMPTIONS'!$E37)</f>
        <v>0</v>
      </c>
      <c r="F126" s="476">
        <f>('SUBSCRIBER BASE'!F84*'COMMISSION ASSUMPTIONS'!$D86)*('MVLP INPUT'!$F14*'COMMISSION ASSUMPTIONS'!$E37)</f>
        <v>0</v>
      </c>
      <c r="G126" s="476">
        <f>('SUBSCRIBER BASE'!G84*'COMMISSION ASSUMPTIONS'!$D86)*('MVLP INPUT'!$F14*'COMMISSION ASSUMPTIONS'!$E37)</f>
        <v>0</v>
      </c>
      <c r="H126" s="476">
        <f>('SUBSCRIBER BASE'!H84*'COMMISSION ASSUMPTIONS'!$D86)*('MVLP INPUT'!$F14*'COMMISSION ASSUMPTIONS'!$E37)</f>
        <v>0</v>
      </c>
      <c r="I126" s="476">
        <f>('SUBSCRIBER BASE'!I84*'COMMISSION ASSUMPTIONS'!$D86)*('MVLP INPUT'!$F14*'COMMISSION ASSUMPTIONS'!$E37)</f>
        <v>0</v>
      </c>
      <c r="J126" s="476">
        <f>('SUBSCRIBER BASE'!J84*'COMMISSION ASSUMPTIONS'!$D86)*('MVLP INPUT'!$F14*'COMMISSION ASSUMPTIONS'!$E37)</f>
        <v>0</v>
      </c>
      <c r="K126" s="476">
        <f ca="1">('SUBSCRIBER BASE'!L84*'COMMISSION ASSUMPTIONS'!$D86)*('MVLP INPUT'!$F14*'COMMISSION ASSUMPTIONS'!$E37)</f>
        <v>0</v>
      </c>
      <c r="L126" s="476">
        <f ca="1">('SUBSCRIBER BASE'!M84*'COMMISSION ASSUMPTIONS'!$D86)*('MVLP INPUT'!$F14*'COMMISSION ASSUMPTIONS'!$E37)</f>
        <v>0</v>
      </c>
      <c r="M126" s="476">
        <f ca="1">('SUBSCRIBER BASE'!N84*'COMMISSION ASSUMPTIONS'!$D86)*('MVLP INPUT'!$F14*'COMMISSION ASSUMPTIONS'!$E37)</f>
        <v>0</v>
      </c>
      <c r="N126" s="476">
        <f ca="1">('SUBSCRIBER BASE'!O84*'COMMISSION ASSUMPTIONS'!$D86)*('MVLP INPUT'!$F14*'COMMISSION ASSUMPTIONS'!$E37)</f>
        <v>0</v>
      </c>
      <c r="O126" s="476">
        <f ca="1">('SUBSCRIBER BASE'!P84*'COMMISSION ASSUMPTIONS'!$D86)*('MVLP INPUT'!$F14*'COMMISSION ASSUMPTIONS'!$E37)</f>
        <v>0</v>
      </c>
      <c r="P126" s="476">
        <f ca="1">('SUBSCRIBER BASE'!Q84*'COMMISSION ASSUMPTIONS'!$D86)*('MVLP INPUT'!$F14*'COMMISSION ASSUMPTIONS'!$E37)</f>
        <v>0</v>
      </c>
      <c r="Q126" s="476">
        <f ca="1">('SUBSCRIBER BASE'!R84*'COMMISSION ASSUMPTIONS'!$D86)*('MVLP INPUT'!$F14*'COMMISSION ASSUMPTIONS'!$E37)</f>
        <v>0</v>
      </c>
      <c r="R126" s="476">
        <f ca="1">('SUBSCRIBER BASE'!S84*'COMMISSION ASSUMPTIONS'!$D86)*('MVLP INPUT'!$F14*'COMMISSION ASSUMPTIONS'!$E37)</f>
        <v>0</v>
      </c>
      <c r="S126" s="476">
        <f ca="1">('SUBSCRIBER BASE'!T84*'COMMISSION ASSUMPTIONS'!$D86)*('MVLP INPUT'!$F14*'COMMISSION ASSUMPTIONS'!$E37)</f>
        <v>0</v>
      </c>
      <c r="T126" s="476">
        <f ca="1">('SUBSCRIBER BASE'!U84*'COMMISSION ASSUMPTIONS'!$D86)*('MVLP INPUT'!$F14*'COMMISSION ASSUMPTIONS'!$E37)</f>
        <v>0</v>
      </c>
      <c r="U126" s="476">
        <f ca="1">('SUBSCRIBER BASE'!V84*'COMMISSION ASSUMPTIONS'!$D86)*('MVLP INPUT'!$F14*'COMMISSION ASSUMPTIONS'!$E37)</f>
        <v>0</v>
      </c>
      <c r="V126" s="476">
        <f ca="1">('SUBSCRIBER BASE'!W84*'COMMISSION ASSUMPTIONS'!$D86)*('MVLP INPUT'!$F14*'COMMISSION ASSUMPTIONS'!$E37)</f>
        <v>0</v>
      </c>
      <c r="W126" s="476">
        <f ca="1">('SUBSCRIBER BASE'!X84*'COMMISSION ASSUMPTIONS'!$D86)*('MVLP INPUT'!$F14*'COMMISSION ASSUMPTIONS'!$E37)</f>
        <v>0</v>
      </c>
      <c r="X126" s="476">
        <f ca="1">('SUBSCRIBER BASE'!Y84*'COMMISSION ASSUMPTIONS'!$D86)*('MVLP INPUT'!$F14*'COMMISSION ASSUMPTIONS'!$E37)</f>
        <v>0</v>
      </c>
      <c r="Y126" s="476">
        <f ca="1">('SUBSCRIBER BASE'!Z84*'COMMISSION ASSUMPTIONS'!$D86)*('MVLP INPUT'!$F14*'COMMISSION ASSUMPTIONS'!$E37)</f>
        <v>0</v>
      </c>
      <c r="Z126" s="476">
        <f ca="1">('SUBSCRIBER BASE'!AA84*'COMMISSION ASSUMPTIONS'!$D86)*('MVLP INPUT'!$F14*'COMMISSION ASSUMPTIONS'!$E37)</f>
        <v>0</v>
      </c>
      <c r="AA126" s="476">
        <f ca="1">('SUBSCRIBER BASE'!AB84*'COMMISSION ASSUMPTIONS'!$D86)*('MVLP INPUT'!$F14*'COMMISSION ASSUMPTIONS'!$E37)</f>
        <v>0</v>
      </c>
      <c r="AB126" s="476">
        <f ca="1">('SUBSCRIBER BASE'!AC84*'COMMISSION ASSUMPTIONS'!$D86)*('MVLP INPUT'!$F14*'COMMISSION ASSUMPTIONS'!$E37)</f>
        <v>0</v>
      </c>
      <c r="AC126" s="476">
        <f ca="1">('SUBSCRIBER BASE'!AD84*'COMMISSION ASSUMPTIONS'!$D86)*('MVLP INPUT'!$F14*'COMMISSION ASSUMPTIONS'!$E37)</f>
        <v>0</v>
      </c>
      <c r="AD126" s="476">
        <f ca="1">('SUBSCRIBER BASE'!AE84*'COMMISSION ASSUMPTIONS'!$D86)*('MVLP INPUT'!$F14*'COMMISSION ASSUMPTIONS'!$E37)</f>
        <v>0</v>
      </c>
      <c r="AE126" s="476">
        <f ca="1">('SUBSCRIBER BASE'!AF84*'COMMISSION ASSUMPTIONS'!$D86)*('MVLP INPUT'!$F14*'COMMISSION ASSUMPTIONS'!$E37)</f>
        <v>0</v>
      </c>
      <c r="AF126" s="476">
        <f ca="1">('SUBSCRIBER BASE'!AG84*'COMMISSION ASSUMPTIONS'!$D86)*('MVLP INPUT'!$F14*'COMMISSION ASSUMPTIONS'!$E37)</f>
        <v>0</v>
      </c>
      <c r="AG126" s="476">
        <f ca="1">('SUBSCRIBER BASE'!AH84*'COMMISSION ASSUMPTIONS'!$D86)*('MVLP INPUT'!$F14*'COMMISSION ASSUMPTIONS'!$E37)</f>
        <v>0</v>
      </c>
      <c r="AH126" s="476">
        <f ca="1">('SUBSCRIBER BASE'!AI84*'COMMISSION ASSUMPTIONS'!$D86)*('MVLP INPUT'!$F14*'COMMISSION ASSUMPTIONS'!$E37)</f>
        <v>0</v>
      </c>
      <c r="AI126" s="476">
        <f ca="1">('SUBSCRIBER BASE'!AJ84*'COMMISSION ASSUMPTIONS'!$D86)*('MVLP INPUT'!$F14*'COMMISSION ASSUMPTIONS'!$E37)</f>
        <v>0</v>
      </c>
      <c r="AJ126" s="476">
        <f ca="1">('SUBSCRIBER BASE'!AK84*'COMMISSION ASSUMPTIONS'!$D86)*('MVLP INPUT'!$F14*'COMMISSION ASSUMPTIONS'!$E37)</f>
        <v>0</v>
      </c>
      <c r="AK126" s="476">
        <f ca="1">('SUBSCRIBER BASE'!AL84*'COMMISSION ASSUMPTIONS'!$D86)*('MVLP INPUT'!$F14*'COMMISSION ASSUMPTIONS'!$E37)</f>
        <v>0</v>
      </c>
      <c r="AL126" s="476">
        <f ca="1">('SUBSCRIBER BASE'!AM84*'COMMISSION ASSUMPTIONS'!$D86)*('MVLP INPUT'!$F14*'COMMISSION ASSUMPTIONS'!$E37)</f>
        <v>0</v>
      </c>
      <c r="AM126" s="476">
        <f ca="1">('SUBSCRIBER BASE'!AN84*'COMMISSION ASSUMPTIONS'!$D86)*('MVLP INPUT'!$F14*'COMMISSION ASSUMPTIONS'!$E37)</f>
        <v>0</v>
      </c>
      <c r="AN126" s="476">
        <f ca="1">('SUBSCRIBER BASE'!AO84*'COMMISSION ASSUMPTIONS'!$D86)*('MVLP INPUT'!$F14*'COMMISSION ASSUMPTIONS'!$E37)</f>
        <v>0</v>
      </c>
      <c r="AO126" s="476">
        <f ca="1">('SUBSCRIBER BASE'!AP84*'COMMISSION ASSUMPTIONS'!$D86)*('MVLP INPUT'!$F14*'COMMISSION ASSUMPTIONS'!$E37)</f>
        <v>0</v>
      </c>
      <c r="AP126" s="476">
        <f ca="1">('SUBSCRIBER BASE'!AQ84*'COMMISSION ASSUMPTIONS'!$D86)*('MVLP INPUT'!$F14*'COMMISSION ASSUMPTIONS'!$E37)</f>
        <v>0</v>
      </c>
      <c r="AQ126" s="476">
        <f ca="1">('SUBSCRIBER BASE'!AR84*'COMMISSION ASSUMPTIONS'!$D86)*('MVLP INPUT'!$F14*'COMMISSION ASSUMPTIONS'!$E37)</f>
        <v>0</v>
      </c>
      <c r="AR126" s="476">
        <f ca="1">('SUBSCRIBER BASE'!AS84*'COMMISSION ASSUMPTIONS'!$D86)*('MVLP INPUT'!$F14*'COMMISSION ASSUMPTIONS'!$E37)</f>
        <v>0</v>
      </c>
      <c r="AS126" s="476">
        <f ca="1">('SUBSCRIBER BASE'!AT84*'COMMISSION ASSUMPTIONS'!$D86)*('MVLP INPUT'!$F14*'COMMISSION ASSUMPTIONS'!$E37)</f>
        <v>0</v>
      </c>
      <c r="AT126" s="476">
        <f ca="1">('SUBSCRIBER BASE'!AU84*'COMMISSION ASSUMPTIONS'!$D86)*('MVLP INPUT'!$F14*'COMMISSION ASSUMPTIONS'!$E37)</f>
        <v>0</v>
      </c>
      <c r="AU126" s="476">
        <f ca="1">('SUBSCRIBER BASE'!AV84*'COMMISSION ASSUMPTIONS'!$D86)*('MVLP INPUT'!$F14*'COMMISSION ASSUMPTIONS'!$E37)</f>
        <v>0</v>
      </c>
      <c r="AV126" s="476">
        <f ca="1">('SUBSCRIBER BASE'!AW84*'COMMISSION ASSUMPTIONS'!$D86)*('MVLP INPUT'!$F14*'COMMISSION ASSUMPTIONS'!$E37)</f>
        <v>0</v>
      </c>
      <c r="AW126" s="476">
        <f ca="1">('SUBSCRIBER BASE'!AX84*'COMMISSION ASSUMPTIONS'!$D86)*('MVLP INPUT'!$F14*'COMMISSION ASSUMPTIONS'!$E37)</f>
        <v>0</v>
      </c>
      <c r="AX126" s="476">
        <f ca="1">('SUBSCRIBER BASE'!AY84*'COMMISSION ASSUMPTIONS'!$D86)*('MVLP INPUT'!$F14*'COMMISSION ASSUMPTIONS'!$E37)</f>
        <v>0</v>
      </c>
      <c r="AY126" s="476">
        <f ca="1">('SUBSCRIBER BASE'!AZ84*'COMMISSION ASSUMPTIONS'!$D86)*('MVLP INPUT'!$F14*'COMMISSION ASSUMPTIONS'!$E37)</f>
        <v>0</v>
      </c>
      <c r="AZ126" s="476">
        <f ca="1">('SUBSCRIBER BASE'!BA84*'COMMISSION ASSUMPTIONS'!$D86)*('MVLP INPUT'!$F14*'COMMISSION ASSUMPTIONS'!$E37)</f>
        <v>0</v>
      </c>
      <c r="BA126" s="476">
        <f ca="1">('SUBSCRIBER BASE'!BB84*'COMMISSION ASSUMPTIONS'!$D86)*('MVLP INPUT'!$F14*'COMMISSION ASSUMPTIONS'!$E37)</f>
        <v>0</v>
      </c>
      <c r="BB126" s="476">
        <f ca="1">('SUBSCRIBER BASE'!BC84*'COMMISSION ASSUMPTIONS'!$D86)*('MVLP INPUT'!$F14*'COMMISSION ASSUMPTIONS'!$E37)</f>
        <v>0</v>
      </c>
      <c r="BC126" s="476">
        <f ca="1">('SUBSCRIBER BASE'!BD84*'COMMISSION ASSUMPTIONS'!$D86)*('MVLP INPUT'!$F14*'COMMISSION ASSUMPTIONS'!$E37)</f>
        <v>0</v>
      </c>
      <c r="BD126" s="476">
        <f ca="1">('SUBSCRIBER BASE'!BE84*'COMMISSION ASSUMPTIONS'!$D86)*('MVLP INPUT'!$F14*'COMMISSION ASSUMPTIONS'!$E37)</f>
        <v>0</v>
      </c>
      <c r="BE126" s="476">
        <f ca="1">('SUBSCRIBER BASE'!BF84*'COMMISSION ASSUMPTIONS'!$D86)*('MVLP INPUT'!$F14*'COMMISSION ASSUMPTIONS'!$E37)</f>
        <v>0</v>
      </c>
      <c r="BF126" s="476">
        <f ca="1">('SUBSCRIBER BASE'!BG84*'COMMISSION ASSUMPTIONS'!$D86)*('MVLP INPUT'!$F14*'COMMISSION ASSUMPTIONS'!$E37)</f>
        <v>0</v>
      </c>
      <c r="BG126" s="476">
        <f ca="1">('SUBSCRIBER BASE'!BH84*'COMMISSION ASSUMPTIONS'!$D86)*('MVLP INPUT'!$F14*'COMMISSION ASSUMPTIONS'!$E37)</f>
        <v>0</v>
      </c>
      <c r="BH126" s="476">
        <f ca="1">('SUBSCRIBER BASE'!BI84*'COMMISSION ASSUMPTIONS'!$D86)*('MVLP INPUT'!$F14*'COMMISSION ASSUMPTIONS'!$E37)</f>
        <v>0</v>
      </c>
      <c r="BI126" s="476">
        <f ca="1">('SUBSCRIBER BASE'!BJ84*'COMMISSION ASSUMPTIONS'!$D86)*('MVLP INPUT'!$F14*'COMMISSION ASSUMPTIONS'!$E37)</f>
        <v>0</v>
      </c>
      <c r="BJ126" s="476">
        <f ca="1">('SUBSCRIBER BASE'!BK84*'COMMISSION ASSUMPTIONS'!$D86)*('MVLP INPUT'!$F14*'COMMISSION ASSUMPTIONS'!$E37)</f>
        <v>0</v>
      </c>
      <c r="BK126" s="476">
        <f ca="1">('SUBSCRIBER BASE'!BL84*'COMMISSION ASSUMPTIONS'!$D86)*('MVLP INPUT'!$F14*'COMMISSION ASSUMPTIONS'!$E37)</f>
        <v>0</v>
      </c>
      <c r="BL126" s="476">
        <f ca="1">('SUBSCRIBER BASE'!BM84*'COMMISSION ASSUMPTIONS'!$D86)*('MVLP INPUT'!$F14*'COMMISSION ASSUMPTIONS'!$E37)</f>
        <v>0</v>
      </c>
      <c r="BM126" s="476">
        <f ca="1">('SUBSCRIBER BASE'!BN84*'COMMISSION ASSUMPTIONS'!$D86)*('MVLP INPUT'!$F14*'COMMISSION ASSUMPTIONS'!$E37)</f>
        <v>0</v>
      </c>
      <c r="BN126" s="476">
        <f ca="1">('SUBSCRIBER BASE'!BO84*'COMMISSION ASSUMPTIONS'!$D86)*('MVLP INPUT'!$F14*'COMMISSION ASSUMPTIONS'!$E37)</f>
        <v>0</v>
      </c>
      <c r="BO126" s="476">
        <f ca="1">('SUBSCRIBER BASE'!BP84*'COMMISSION ASSUMPTIONS'!$D86)*('MVLP INPUT'!$F14*'COMMISSION ASSUMPTIONS'!$E37)</f>
        <v>0</v>
      </c>
      <c r="BP126" s="476">
        <f ca="1">('SUBSCRIBER BASE'!BQ84*'COMMISSION ASSUMPTIONS'!$D86)*('MVLP INPUT'!$F14*'COMMISSION ASSUMPTIONS'!$E37)</f>
        <v>0</v>
      </c>
      <c r="BQ126" s="476">
        <f ca="1">('SUBSCRIBER BASE'!BR84*'COMMISSION ASSUMPTIONS'!$D86)*('MVLP INPUT'!$F14*'COMMISSION ASSUMPTIONS'!$E37)</f>
        <v>0</v>
      </c>
      <c r="BR126" s="476">
        <f ca="1">('SUBSCRIBER BASE'!BS84*'COMMISSION ASSUMPTIONS'!$D86)*('MVLP INPUT'!$F14*'COMMISSION ASSUMPTIONS'!$E37)</f>
        <v>0</v>
      </c>
    </row>
    <row r="127" spans="2:70" ht="24" customHeight="1" outlineLevel="2">
      <c r="B127" s="313" t="str">
        <f t="shared" si="30"/>
        <v>MVLP6</v>
      </c>
      <c r="C127" s="476">
        <f>('SUBSCRIBER BASE'!C85*'COMMISSION ASSUMPTIONS'!$D87)*('MVLP INPUT'!$F15*'COMMISSION ASSUMPTIONS'!$E38)</f>
        <v>0</v>
      </c>
      <c r="D127" s="476">
        <f>('SUBSCRIBER BASE'!D85*'COMMISSION ASSUMPTIONS'!$D87)*('MVLP INPUT'!$F15*'COMMISSION ASSUMPTIONS'!$E38)</f>
        <v>0</v>
      </c>
      <c r="E127" s="476">
        <f>('SUBSCRIBER BASE'!E85*'COMMISSION ASSUMPTIONS'!$D87)*('MVLP INPUT'!$F15*'COMMISSION ASSUMPTIONS'!$E38)</f>
        <v>0</v>
      </c>
      <c r="F127" s="476">
        <f>('SUBSCRIBER BASE'!F85*'COMMISSION ASSUMPTIONS'!$D87)*('MVLP INPUT'!$F15*'COMMISSION ASSUMPTIONS'!$E38)</f>
        <v>0</v>
      </c>
      <c r="G127" s="476">
        <f>('SUBSCRIBER BASE'!G85*'COMMISSION ASSUMPTIONS'!$D87)*('MVLP INPUT'!$F15*'COMMISSION ASSUMPTIONS'!$E38)</f>
        <v>0</v>
      </c>
      <c r="H127" s="476">
        <f>('SUBSCRIBER BASE'!H85*'COMMISSION ASSUMPTIONS'!$D87)*('MVLP INPUT'!$F15*'COMMISSION ASSUMPTIONS'!$E38)</f>
        <v>0</v>
      </c>
      <c r="I127" s="476">
        <f>('SUBSCRIBER BASE'!I85*'COMMISSION ASSUMPTIONS'!$D87)*('MVLP INPUT'!$F15*'COMMISSION ASSUMPTIONS'!$E38)</f>
        <v>0</v>
      </c>
      <c r="J127" s="476">
        <f>('SUBSCRIBER BASE'!J85*'COMMISSION ASSUMPTIONS'!$D87)*('MVLP INPUT'!$F15*'COMMISSION ASSUMPTIONS'!$E38)</f>
        <v>0</v>
      </c>
      <c r="K127" s="476">
        <f ca="1">('SUBSCRIBER BASE'!L85*'COMMISSION ASSUMPTIONS'!$D87)*('MVLP INPUT'!$F15*'COMMISSION ASSUMPTIONS'!$E38)</f>
        <v>0</v>
      </c>
      <c r="L127" s="476">
        <f ca="1">('SUBSCRIBER BASE'!M85*'COMMISSION ASSUMPTIONS'!$D87)*('MVLP INPUT'!$F15*'COMMISSION ASSUMPTIONS'!$E38)</f>
        <v>0</v>
      </c>
      <c r="M127" s="476">
        <f ca="1">('SUBSCRIBER BASE'!N85*'COMMISSION ASSUMPTIONS'!$D87)*('MVLP INPUT'!$F15*'COMMISSION ASSUMPTIONS'!$E38)</f>
        <v>0</v>
      </c>
      <c r="N127" s="476">
        <f ca="1">('SUBSCRIBER BASE'!O85*'COMMISSION ASSUMPTIONS'!$D87)*('MVLP INPUT'!$F15*'COMMISSION ASSUMPTIONS'!$E38)</f>
        <v>0</v>
      </c>
      <c r="O127" s="476">
        <f ca="1">('SUBSCRIBER BASE'!P85*'COMMISSION ASSUMPTIONS'!$D87)*('MVLP INPUT'!$F15*'COMMISSION ASSUMPTIONS'!$E38)</f>
        <v>0</v>
      </c>
      <c r="P127" s="476">
        <f ca="1">('SUBSCRIBER BASE'!Q85*'COMMISSION ASSUMPTIONS'!$D87)*('MVLP INPUT'!$F15*'COMMISSION ASSUMPTIONS'!$E38)</f>
        <v>0</v>
      </c>
      <c r="Q127" s="476">
        <f ca="1">('SUBSCRIBER BASE'!R85*'COMMISSION ASSUMPTIONS'!$D87)*('MVLP INPUT'!$F15*'COMMISSION ASSUMPTIONS'!$E38)</f>
        <v>0</v>
      </c>
      <c r="R127" s="476">
        <f ca="1">('SUBSCRIBER BASE'!S85*'COMMISSION ASSUMPTIONS'!$D87)*('MVLP INPUT'!$F15*'COMMISSION ASSUMPTIONS'!$E38)</f>
        <v>0</v>
      </c>
      <c r="S127" s="476">
        <f ca="1">('SUBSCRIBER BASE'!T85*'COMMISSION ASSUMPTIONS'!$D87)*('MVLP INPUT'!$F15*'COMMISSION ASSUMPTIONS'!$E38)</f>
        <v>0</v>
      </c>
      <c r="T127" s="476">
        <f ca="1">('SUBSCRIBER BASE'!U85*'COMMISSION ASSUMPTIONS'!$D87)*('MVLP INPUT'!$F15*'COMMISSION ASSUMPTIONS'!$E38)</f>
        <v>0</v>
      </c>
      <c r="U127" s="476">
        <f ca="1">('SUBSCRIBER BASE'!V85*'COMMISSION ASSUMPTIONS'!$D87)*('MVLP INPUT'!$F15*'COMMISSION ASSUMPTIONS'!$E38)</f>
        <v>0</v>
      </c>
      <c r="V127" s="476">
        <f ca="1">('SUBSCRIBER BASE'!W85*'COMMISSION ASSUMPTIONS'!$D87)*('MVLP INPUT'!$F15*'COMMISSION ASSUMPTIONS'!$E38)</f>
        <v>0</v>
      </c>
      <c r="W127" s="476">
        <f ca="1">('SUBSCRIBER BASE'!X85*'COMMISSION ASSUMPTIONS'!$D87)*('MVLP INPUT'!$F15*'COMMISSION ASSUMPTIONS'!$E38)</f>
        <v>0</v>
      </c>
      <c r="X127" s="476">
        <f ca="1">('SUBSCRIBER BASE'!Y85*'COMMISSION ASSUMPTIONS'!$D87)*('MVLP INPUT'!$F15*'COMMISSION ASSUMPTIONS'!$E38)</f>
        <v>0</v>
      </c>
      <c r="Y127" s="476">
        <f ca="1">('SUBSCRIBER BASE'!Z85*'COMMISSION ASSUMPTIONS'!$D87)*('MVLP INPUT'!$F15*'COMMISSION ASSUMPTIONS'!$E38)</f>
        <v>0</v>
      </c>
      <c r="Z127" s="476">
        <f ca="1">('SUBSCRIBER BASE'!AA85*'COMMISSION ASSUMPTIONS'!$D87)*('MVLP INPUT'!$F15*'COMMISSION ASSUMPTIONS'!$E38)</f>
        <v>0</v>
      </c>
      <c r="AA127" s="476">
        <f ca="1">('SUBSCRIBER BASE'!AB85*'COMMISSION ASSUMPTIONS'!$D87)*('MVLP INPUT'!$F15*'COMMISSION ASSUMPTIONS'!$E38)</f>
        <v>0</v>
      </c>
      <c r="AB127" s="476">
        <f ca="1">('SUBSCRIBER BASE'!AC85*'COMMISSION ASSUMPTIONS'!$D87)*('MVLP INPUT'!$F15*'COMMISSION ASSUMPTIONS'!$E38)</f>
        <v>0</v>
      </c>
      <c r="AC127" s="476">
        <f ca="1">('SUBSCRIBER BASE'!AD85*'COMMISSION ASSUMPTIONS'!$D87)*('MVLP INPUT'!$F15*'COMMISSION ASSUMPTIONS'!$E38)</f>
        <v>0</v>
      </c>
      <c r="AD127" s="476">
        <f ca="1">('SUBSCRIBER BASE'!AE85*'COMMISSION ASSUMPTIONS'!$D87)*('MVLP INPUT'!$F15*'COMMISSION ASSUMPTIONS'!$E38)</f>
        <v>0</v>
      </c>
      <c r="AE127" s="476">
        <f ca="1">('SUBSCRIBER BASE'!AF85*'COMMISSION ASSUMPTIONS'!$D87)*('MVLP INPUT'!$F15*'COMMISSION ASSUMPTIONS'!$E38)</f>
        <v>0</v>
      </c>
      <c r="AF127" s="476">
        <f ca="1">('SUBSCRIBER BASE'!AG85*'COMMISSION ASSUMPTIONS'!$D87)*('MVLP INPUT'!$F15*'COMMISSION ASSUMPTIONS'!$E38)</f>
        <v>0</v>
      </c>
      <c r="AG127" s="476">
        <f ca="1">('SUBSCRIBER BASE'!AH85*'COMMISSION ASSUMPTIONS'!$D87)*('MVLP INPUT'!$F15*'COMMISSION ASSUMPTIONS'!$E38)</f>
        <v>0</v>
      </c>
      <c r="AH127" s="476">
        <f ca="1">('SUBSCRIBER BASE'!AI85*'COMMISSION ASSUMPTIONS'!$D87)*('MVLP INPUT'!$F15*'COMMISSION ASSUMPTIONS'!$E38)</f>
        <v>0</v>
      </c>
      <c r="AI127" s="476">
        <f ca="1">('SUBSCRIBER BASE'!AJ85*'COMMISSION ASSUMPTIONS'!$D87)*('MVLP INPUT'!$F15*'COMMISSION ASSUMPTIONS'!$E38)</f>
        <v>0</v>
      </c>
      <c r="AJ127" s="476">
        <f ca="1">('SUBSCRIBER BASE'!AK85*'COMMISSION ASSUMPTIONS'!$D87)*('MVLP INPUT'!$F15*'COMMISSION ASSUMPTIONS'!$E38)</f>
        <v>0</v>
      </c>
      <c r="AK127" s="476">
        <f ca="1">('SUBSCRIBER BASE'!AL85*'COMMISSION ASSUMPTIONS'!$D87)*('MVLP INPUT'!$F15*'COMMISSION ASSUMPTIONS'!$E38)</f>
        <v>0</v>
      </c>
      <c r="AL127" s="476">
        <f ca="1">('SUBSCRIBER BASE'!AM85*'COMMISSION ASSUMPTIONS'!$D87)*('MVLP INPUT'!$F15*'COMMISSION ASSUMPTIONS'!$E38)</f>
        <v>0</v>
      </c>
      <c r="AM127" s="476">
        <f ca="1">('SUBSCRIBER BASE'!AN85*'COMMISSION ASSUMPTIONS'!$D87)*('MVLP INPUT'!$F15*'COMMISSION ASSUMPTIONS'!$E38)</f>
        <v>0</v>
      </c>
      <c r="AN127" s="476">
        <f ca="1">('SUBSCRIBER BASE'!AO85*'COMMISSION ASSUMPTIONS'!$D87)*('MVLP INPUT'!$F15*'COMMISSION ASSUMPTIONS'!$E38)</f>
        <v>0</v>
      </c>
      <c r="AO127" s="476">
        <f ca="1">('SUBSCRIBER BASE'!AP85*'COMMISSION ASSUMPTIONS'!$D87)*('MVLP INPUT'!$F15*'COMMISSION ASSUMPTIONS'!$E38)</f>
        <v>0</v>
      </c>
      <c r="AP127" s="476">
        <f ca="1">('SUBSCRIBER BASE'!AQ85*'COMMISSION ASSUMPTIONS'!$D87)*('MVLP INPUT'!$F15*'COMMISSION ASSUMPTIONS'!$E38)</f>
        <v>0</v>
      </c>
      <c r="AQ127" s="476">
        <f ca="1">('SUBSCRIBER BASE'!AR85*'COMMISSION ASSUMPTIONS'!$D87)*('MVLP INPUT'!$F15*'COMMISSION ASSUMPTIONS'!$E38)</f>
        <v>0</v>
      </c>
      <c r="AR127" s="476">
        <f ca="1">('SUBSCRIBER BASE'!AS85*'COMMISSION ASSUMPTIONS'!$D87)*('MVLP INPUT'!$F15*'COMMISSION ASSUMPTIONS'!$E38)</f>
        <v>0</v>
      </c>
      <c r="AS127" s="476">
        <f ca="1">('SUBSCRIBER BASE'!AT85*'COMMISSION ASSUMPTIONS'!$D87)*('MVLP INPUT'!$F15*'COMMISSION ASSUMPTIONS'!$E38)</f>
        <v>0</v>
      </c>
      <c r="AT127" s="476">
        <f ca="1">('SUBSCRIBER BASE'!AU85*'COMMISSION ASSUMPTIONS'!$D87)*('MVLP INPUT'!$F15*'COMMISSION ASSUMPTIONS'!$E38)</f>
        <v>0</v>
      </c>
      <c r="AU127" s="476">
        <f ca="1">('SUBSCRIBER BASE'!AV85*'COMMISSION ASSUMPTIONS'!$D87)*('MVLP INPUT'!$F15*'COMMISSION ASSUMPTIONS'!$E38)</f>
        <v>0</v>
      </c>
      <c r="AV127" s="476">
        <f ca="1">('SUBSCRIBER BASE'!AW85*'COMMISSION ASSUMPTIONS'!$D87)*('MVLP INPUT'!$F15*'COMMISSION ASSUMPTIONS'!$E38)</f>
        <v>0</v>
      </c>
      <c r="AW127" s="476">
        <f ca="1">('SUBSCRIBER BASE'!AX85*'COMMISSION ASSUMPTIONS'!$D87)*('MVLP INPUT'!$F15*'COMMISSION ASSUMPTIONS'!$E38)</f>
        <v>0</v>
      </c>
      <c r="AX127" s="476">
        <f ca="1">('SUBSCRIBER BASE'!AY85*'COMMISSION ASSUMPTIONS'!$D87)*('MVLP INPUT'!$F15*'COMMISSION ASSUMPTIONS'!$E38)</f>
        <v>0</v>
      </c>
      <c r="AY127" s="476">
        <f ca="1">('SUBSCRIBER BASE'!AZ85*'COMMISSION ASSUMPTIONS'!$D87)*('MVLP INPUT'!$F15*'COMMISSION ASSUMPTIONS'!$E38)</f>
        <v>0</v>
      </c>
      <c r="AZ127" s="476">
        <f ca="1">('SUBSCRIBER BASE'!BA85*'COMMISSION ASSUMPTIONS'!$D87)*('MVLP INPUT'!$F15*'COMMISSION ASSUMPTIONS'!$E38)</f>
        <v>0</v>
      </c>
      <c r="BA127" s="476">
        <f ca="1">('SUBSCRIBER BASE'!BB85*'COMMISSION ASSUMPTIONS'!$D87)*('MVLP INPUT'!$F15*'COMMISSION ASSUMPTIONS'!$E38)</f>
        <v>0</v>
      </c>
      <c r="BB127" s="476">
        <f ca="1">('SUBSCRIBER BASE'!BC85*'COMMISSION ASSUMPTIONS'!$D87)*('MVLP INPUT'!$F15*'COMMISSION ASSUMPTIONS'!$E38)</f>
        <v>0</v>
      </c>
      <c r="BC127" s="476">
        <f ca="1">('SUBSCRIBER BASE'!BD85*'COMMISSION ASSUMPTIONS'!$D87)*('MVLP INPUT'!$F15*'COMMISSION ASSUMPTIONS'!$E38)</f>
        <v>0</v>
      </c>
      <c r="BD127" s="476">
        <f ca="1">('SUBSCRIBER BASE'!BE85*'COMMISSION ASSUMPTIONS'!$D87)*('MVLP INPUT'!$F15*'COMMISSION ASSUMPTIONS'!$E38)</f>
        <v>0</v>
      </c>
      <c r="BE127" s="476">
        <f ca="1">('SUBSCRIBER BASE'!BF85*'COMMISSION ASSUMPTIONS'!$D87)*('MVLP INPUT'!$F15*'COMMISSION ASSUMPTIONS'!$E38)</f>
        <v>0</v>
      </c>
      <c r="BF127" s="476">
        <f ca="1">('SUBSCRIBER BASE'!BG85*'COMMISSION ASSUMPTIONS'!$D87)*('MVLP INPUT'!$F15*'COMMISSION ASSUMPTIONS'!$E38)</f>
        <v>0</v>
      </c>
      <c r="BG127" s="476">
        <f ca="1">('SUBSCRIBER BASE'!BH85*'COMMISSION ASSUMPTIONS'!$D87)*('MVLP INPUT'!$F15*'COMMISSION ASSUMPTIONS'!$E38)</f>
        <v>0</v>
      </c>
      <c r="BH127" s="476">
        <f ca="1">('SUBSCRIBER BASE'!BI85*'COMMISSION ASSUMPTIONS'!$D87)*('MVLP INPUT'!$F15*'COMMISSION ASSUMPTIONS'!$E38)</f>
        <v>0</v>
      </c>
      <c r="BI127" s="476">
        <f ca="1">('SUBSCRIBER BASE'!BJ85*'COMMISSION ASSUMPTIONS'!$D87)*('MVLP INPUT'!$F15*'COMMISSION ASSUMPTIONS'!$E38)</f>
        <v>0</v>
      </c>
      <c r="BJ127" s="476">
        <f ca="1">('SUBSCRIBER BASE'!BK85*'COMMISSION ASSUMPTIONS'!$D87)*('MVLP INPUT'!$F15*'COMMISSION ASSUMPTIONS'!$E38)</f>
        <v>0</v>
      </c>
      <c r="BK127" s="476">
        <f ca="1">('SUBSCRIBER BASE'!BL85*'COMMISSION ASSUMPTIONS'!$D87)*('MVLP INPUT'!$F15*'COMMISSION ASSUMPTIONS'!$E38)</f>
        <v>0</v>
      </c>
      <c r="BL127" s="476">
        <f ca="1">('SUBSCRIBER BASE'!BM85*'COMMISSION ASSUMPTIONS'!$D87)*('MVLP INPUT'!$F15*'COMMISSION ASSUMPTIONS'!$E38)</f>
        <v>0</v>
      </c>
      <c r="BM127" s="476">
        <f ca="1">('SUBSCRIBER BASE'!BN85*'COMMISSION ASSUMPTIONS'!$D87)*('MVLP INPUT'!$F15*'COMMISSION ASSUMPTIONS'!$E38)</f>
        <v>0</v>
      </c>
      <c r="BN127" s="476">
        <f ca="1">('SUBSCRIBER BASE'!BO85*'COMMISSION ASSUMPTIONS'!$D87)*('MVLP INPUT'!$F15*'COMMISSION ASSUMPTIONS'!$E38)</f>
        <v>0</v>
      </c>
      <c r="BO127" s="476">
        <f ca="1">('SUBSCRIBER BASE'!BP85*'COMMISSION ASSUMPTIONS'!$D87)*('MVLP INPUT'!$F15*'COMMISSION ASSUMPTIONS'!$E38)</f>
        <v>0</v>
      </c>
      <c r="BP127" s="476">
        <f ca="1">('SUBSCRIBER BASE'!BQ85*'COMMISSION ASSUMPTIONS'!$D87)*('MVLP INPUT'!$F15*'COMMISSION ASSUMPTIONS'!$E38)</f>
        <v>0</v>
      </c>
      <c r="BQ127" s="476">
        <f ca="1">('SUBSCRIBER BASE'!BR85*'COMMISSION ASSUMPTIONS'!$D87)*('MVLP INPUT'!$F15*'COMMISSION ASSUMPTIONS'!$E38)</f>
        <v>0</v>
      </c>
      <c r="BR127" s="476">
        <f ca="1">('SUBSCRIBER BASE'!BS85*'COMMISSION ASSUMPTIONS'!$D87)*('MVLP INPUT'!$F15*'COMMISSION ASSUMPTIONS'!$E38)</f>
        <v>0</v>
      </c>
    </row>
    <row r="128" spans="2:70" ht="24" customHeight="1" outlineLevel="2">
      <c r="B128" s="313" t="str">
        <f t="shared" si="30"/>
        <v>200 MB</v>
      </c>
      <c r="C128" s="476">
        <f>('SUBSCRIBER BASE'!C86*'COMMISSION ASSUMPTIONS'!$D88)*('MVLP INPUT'!$F16*'COMMISSION ASSUMPTIONS'!$E39)</f>
        <v>0</v>
      </c>
      <c r="D128" s="476">
        <f>('SUBSCRIBER BASE'!D86*'COMMISSION ASSUMPTIONS'!$D88)*('MVLP INPUT'!$F16*'COMMISSION ASSUMPTIONS'!$E39)</f>
        <v>0</v>
      </c>
      <c r="E128" s="476">
        <f>('SUBSCRIBER BASE'!E86*'COMMISSION ASSUMPTIONS'!$D88)*('MVLP INPUT'!$F16*'COMMISSION ASSUMPTIONS'!$E39)</f>
        <v>0</v>
      </c>
      <c r="F128" s="476">
        <f>('SUBSCRIBER BASE'!F86*'COMMISSION ASSUMPTIONS'!$D88)*('MVLP INPUT'!$F16*'COMMISSION ASSUMPTIONS'!$E39)</f>
        <v>0</v>
      </c>
      <c r="G128" s="476">
        <f>('SUBSCRIBER BASE'!G86*'COMMISSION ASSUMPTIONS'!$D88)*('MVLP INPUT'!$F16*'COMMISSION ASSUMPTIONS'!$E39)</f>
        <v>0</v>
      </c>
      <c r="H128" s="476">
        <f>('SUBSCRIBER BASE'!H86*'COMMISSION ASSUMPTIONS'!$D88)*('MVLP INPUT'!$F16*'COMMISSION ASSUMPTIONS'!$E39)</f>
        <v>0</v>
      </c>
      <c r="I128" s="476">
        <f>('SUBSCRIBER BASE'!I86*'COMMISSION ASSUMPTIONS'!$D88)*('MVLP INPUT'!$F16*'COMMISSION ASSUMPTIONS'!$E39)</f>
        <v>0</v>
      </c>
      <c r="J128" s="476">
        <f>('SUBSCRIBER BASE'!J86*'COMMISSION ASSUMPTIONS'!$D88)*('MVLP INPUT'!$F16*'COMMISSION ASSUMPTIONS'!$E39)</f>
        <v>0</v>
      </c>
      <c r="K128" s="476">
        <f ca="1">('SUBSCRIBER BASE'!L86*'COMMISSION ASSUMPTIONS'!$D88)*('MVLP INPUT'!$F16*'COMMISSION ASSUMPTIONS'!$E39)</f>
        <v>0</v>
      </c>
      <c r="L128" s="476">
        <f ca="1">('SUBSCRIBER BASE'!M86*'COMMISSION ASSUMPTIONS'!$D88)*('MVLP INPUT'!$F16*'COMMISSION ASSUMPTIONS'!$E39)</f>
        <v>0</v>
      </c>
      <c r="M128" s="476">
        <f ca="1">('SUBSCRIBER BASE'!N86*'COMMISSION ASSUMPTIONS'!$D88)*('MVLP INPUT'!$F16*'COMMISSION ASSUMPTIONS'!$E39)</f>
        <v>0</v>
      </c>
      <c r="N128" s="476">
        <f ca="1">('SUBSCRIBER BASE'!O86*'COMMISSION ASSUMPTIONS'!$D88)*('MVLP INPUT'!$F16*'COMMISSION ASSUMPTIONS'!$E39)</f>
        <v>0</v>
      </c>
      <c r="O128" s="476">
        <f ca="1">('SUBSCRIBER BASE'!P86*'COMMISSION ASSUMPTIONS'!$D88)*('MVLP INPUT'!$F16*'COMMISSION ASSUMPTIONS'!$E39)</f>
        <v>0</v>
      </c>
      <c r="P128" s="476">
        <f ca="1">('SUBSCRIBER BASE'!Q86*'COMMISSION ASSUMPTIONS'!$D88)*('MVLP INPUT'!$F16*'COMMISSION ASSUMPTIONS'!$E39)</f>
        <v>0</v>
      </c>
      <c r="Q128" s="476">
        <f ca="1">('SUBSCRIBER BASE'!R86*'COMMISSION ASSUMPTIONS'!$D88)*('MVLP INPUT'!$F16*'COMMISSION ASSUMPTIONS'!$E39)</f>
        <v>0</v>
      </c>
      <c r="R128" s="476">
        <f ca="1">('SUBSCRIBER BASE'!S86*'COMMISSION ASSUMPTIONS'!$D88)*('MVLP INPUT'!$F16*'COMMISSION ASSUMPTIONS'!$E39)</f>
        <v>0</v>
      </c>
      <c r="S128" s="476">
        <f ca="1">('SUBSCRIBER BASE'!T86*'COMMISSION ASSUMPTIONS'!$D88)*('MVLP INPUT'!$F16*'COMMISSION ASSUMPTIONS'!$E39)</f>
        <v>0</v>
      </c>
      <c r="T128" s="476">
        <f ca="1">('SUBSCRIBER BASE'!U86*'COMMISSION ASSUMPTIONS'!$D88)*('MVLP INPUT'!$F16*'COMMISSION ASSUMPTIONS'!$E39)</f>
        <v>0</v>
      </c>
      <c r="U128" s="476">
        <f ca="1">('SUBSCRIBER BASE'!V86*'COMMISSION ASSUMPTIONS'!$D88)*('MVLP INPUT'!$F16*'COMMISSION ASSUMPTIONS'!$E39)</f>
        <v>0</v>
      </c>
      <c r="V128" s="476">
        <f ca="1">('SUBSCRIBER BASE'!W86*'COMMISSION ASSUMPTIONS'!$D88)*('MVLP INPUT'!$F16*'COMMISSION ASSUMPTIONS'!$E39)</f>
        <v>0</v>
      </c>
      <c r="W128" s="476">
        <f ca="1">('SUBSCRIBER BASE'!X86*'COMMISSION ASSUMPTIONS'!$D88)*('MVLP INPUT'!$F16*'COMMISSION ASSUMPTIONS'!$E39)</f>
        <v>0</v>
      </c>
      <c r="X128" s="476">
        <f ca="1">('SUBSCRIBER BASE'!Y86*'COMMISSION ASSUMPTIONS'!$D88)*('MVLP INPUT'!$F16*'COMMISSION ASSUMPTIONS'!$E39)</f>
        <v>0</v>
      </c>
      <c r="Y128" s="476">
        <f ca="1">('SUBSCRIBER BASE'!Z86*'COMMISSION ASSUMPTIONS'!$D88)*('MVLP INPUT'!$F16*'COMMISSION ASSUMPTIONS'!$E39)</f>
        <v>0</v>
      </c>
      <c r="Z128" s="476">
        <f ca="1">('SUBSCRIBER BASE'!AA86*'COMMISSION ASSUMPTIONS'!$D88)*('MVLP INPUT'!$F16*'COMMISSION ASSUMPTIONS'!$E39)</f>
        <v>0</v>
      </c>
      <c r="AA128" s="476">
        <f ca="1">('SUBSCRIBER BASE'!AB86*'COMMISSION ASSUMPTIONS'!$D88)*('MVLP INPUT'!$F16*'COMMISSION ASSUMPTIONS'!$E39)</f>
        <v>0</v>
      </c>
      <c r="AB128" s="476">
        <f ca="1">('SUBSCRIBER BASE'!AC86*'COMMISSION ASSUMPTIONS'!$D88)*('MVLP INPUT'!$F16*'COMMISSION ASSUMPTIONS'!$E39)</f>
        <v>0</v>
      </c>
      <c r="AC128" s="476">
        <f ca="1">('SUBSCRIBER BASE'!AD86*'COMMISSION ASSUMPTIONS'!$D88)*('MVLP INPUT'!$F16*'COMMISSION ASSUMPTIONS'!$E39)</f>
        <v>0</v>
      </c>
      <c r="AD128" s="476">
        <f ca="1">('SUBSCRIBER BASE'!AE86*'COMMISSION ASSUMPTIONS'!$D88)*('MVLP INPUT'!$F16*'COMMISSION ASSUMPTIONS'!$E39)</f>
        <v>0</v>
      </c>
      <c r="AE128" s="476">
        <f ca="1">('SUBSCRIBER BASE'!AF86*'COMMISSION ASSUMPTIONS'!$D88)*('MVLP INPUT'!$F16*'COMMISSION ASSUMPTIONS'!$E39)</f>
        <v>0</v>
      </c>
      <c r="AF128" s="476">
        <f ca="1">('SUBSCRIBER BASE'!AG86*'COMMISSION ASSUMPTIONS'!$D88)*('MVLP INPUT'!$F16*'COMMISSION ASSUMPTIONS'!$E39)</f>
        <v>0</v>
      </c>
      <c r="AG128" s="476">
        <f ca="1">('SUBSCRIBER BASE'!AH86*'COMMISSION ASSUMPTIONS'!$D88)*('MVLP INPUT'!$F16*'COMMISSION ASSUMPTIONS'!$E39)</f>
        <v>0</v>
      </c>
      <c r="AH128" s="476">
        <f ca="1">('SUBSCRIBER BASE'!AI86*'COMMISSION ASSUMPTIONS'!$D88)*('MVLP INPUT'!$F16*'COMMISSION ASSUMPTIONS'!$E39)</f>
        <v>0</v>
      </c>
      <c r="AI128" s="476">
        <f ca="1">('SUBSCRIBER BASE'!AJ86*'COMMISSION ASSUMPTIONS'!$D88)*('MVLP INPUT'!$F16*'COMMISSION ASSUMPTIONS'!$E39)</f>
        <v>0</v>
      </c>
      <c r="AJ128" s="476">
        <f ca="1">('SUBSCRIBER BASE'!AK86*'COMMISSION ASSUMPTIONS'!$D88)*('MVLP INPUT'!$F16*'COMMISSION ASSUMPTIONS'!$E39)</f>
        <v>0</v>
      </c>
      <c r="AK128" s="476">
        <f ca="1">('SUBSCRIBER BASE'!AL86*'COMMISSION ASSUMPTIONS'!$D88)*('MVLP INPUT'!$F16*'COMMISSION ASSUMPTIONS'!$E39)</f>
        <v>0</v>
      </c>
      <c r="AL128" s="476">
        <f ca="1">('SUBSCRIBER BASE'!AM86*'COMMISSION ASSUMPTIONS'!$D88)*('MVLP INPUT'!$F16*'COMMISSION ASSUMPTIONS'!$E39)</f>
        <v>0</v>
      </c>
      <c r="AM128" s="476">
        <f ca="1">('SUBSCRIBER BASE'!AN86*'COMMISSION ASSUMPTIONS'!$D88)*('MVLP INPUT'!$F16*'COMMISSION ASSUMPTIONS'!$E39)</f>
        <v>0</v>
      </c>
      <c r="AN128" s="476">
        <f ca="1">('SUBSCRIBER BASE'!AO86*'COMMISSION ASSUMPTIONS'!$D88)*('MVLP INPUT'!$F16*'COMMISSION ASSUMPTIONS'!$E39)</f>
        <v>0</v>
      </c>
      <c r="AO128" s="476">
        <f ca="1">('SUBSCRIBER BASE'!AP86*'COMMISSION ASSUMPTIONS'!$D88)*('MVLP INPUT'!$F16*'COMMISSION ASSUMPTIONS'!$E39)</f>
        <v>0</v>
      </c>
      <c r="AP128" s="476">
        <f ca="1">('SUBSCRIBER BASE'!AQ86*'COMMISSION ASSUMPTIONS'!$D88)*('MVLP INPUT'!$F16*'COMMISSION ASSUMPTIONS'!$E39)</f>
        <v>0</v>
      </c>
      <c r="AQ128" s="476">
        <f ca="1">('SUBSCRIBER BASE'!AR86*'COMMISSION ASSUMPTIONS'!$D88)*('MVLP INPUT'!$F16*'COMMISSION ASSUMPTIONS'!$E39)</f>
        <v>0</v>
      </c>
      <c r="AR128" s="476">
        <f ca="1">('SUBSCRIBER BASE'!AS86*'COMMISSION ASSUMPTIONS'!$D88)*('MVLP INPUT'!$F16*'COMMISSION ASSUMPTIONS'!$E39)</f>
        <v>0</v>
      </c>
      <c r="AS128" s="476">
        <f ca="1">('SUBSCRIBER BASE'!AT86*'COMMISSION ASSUMPTIONS'!$D88)*('MVLP INPUT'!$F16*'COMMISSION ASSUMPTIONS'!$E39)</f>
        <v>0</v>
      </c>
      <c r="AT128" s="476">
        <f ca="1">('SUBSCRIBER BASE'!AU86*'COMMISSION ASSUMPTIONS'!$D88)*('MVLP INPUT'!$F16*'COMMISSION ASSUMPTIONS'!$E39)</f>
        <v>0</v>
      </c>
      <c r="AU128" s="476">
        <f ca="1">('SUBSCRIBER BASE'!AV86*'COMMISSION ASSUMPTIONS'!$D88)*('MVLP INPUT'!$F16*'COMMISSION ASSUMPTIONS'!$E39)</f>
        <v>0</v>
      </c>
      <c r="AV128" s="476">
        <f ca="1">('SUBSCRIBER BASE'!AW86*'COMMISSION ASSUMPTIONS'!$D88)*('MVLP INPUT'!$F16*'COMMISSION ASSUMPTIONS'!$E39)</f>
        <v>0</v>
      </c>
      <c r="AW128" s="476">
        <f ca="1">('SUBSCRIBER BASE'!AX86*'COMMISSION ASSUMPTIONS'!$D88)*('MVLP INPUT'!$F16*'COMMISSION ASSUMPTIONS'!$E39)</f>
        <v>0</v>
      </c>
      <c r="AX128" s="476">
        <f ca="1">('SUBSCRIBER BASE'!AY86*'COMMISSION ASSUMPTIONS'!$D88)*('MVLP INPUT'!$F16*'COMMISSION ASSUMPTIONS'!$E39)</f>
        <v>0</v>
      </c>
      <c r="AY128" s="476">
        <f ca="1">('SUBSCRIBER BASE'!AZ86*'COMMISSION ASSUMPTIONS'!$D88)*('MVLP INPUT'!$F16*'COMMISSION ASSUMPTIONS'!$E39)</f>
        <v>0</v>
      </c>
      <c r="AZ128" s="476">
        <f ca="1">('SUBSCRIBER BASE'!BA86*'COMMISSION ASSUMPTIONS'!$D88)*('MVLP INPUT'!$F16*'COMMISSION ASSUMPTIONS'!$E39)</f>
        <v>0</v>
      </c>
      <c r="BA128" s="476">
        <f ca="1">('SUBSCRIBER BASE'!BB86*'COMMISSION ASSUMPTIONS'!$D88)*('MVLP INPUT'!$F16*'COMMISSION ASSUMPTIONS'!$E39)</f>
        <v>0</v>
      </c>
      <c r="BB128" s="476">
        <f ca="1">('SUBSCRIBER BASE'!BC86*'COMMISSION ASSUMPTIONS'!$D88)*('MVLP INPUT'!$F16*'COMMISSION ASSUMPTIONS'!$E39)</f>
        <v>0</v>
      </c>
      <c r="BC128" s="476">
        <f ca="1">('SUBSCRIBER BASE'!BD86*'COMMISSION ASSUMPTIONS'!$D88)*('MVLP INPUT'!$F16*'COMMISSION ASSUMPTIONS'!$E39)</f>
        <v>0</v>
      </c>
      <c r="BD128" s="476">
        <f ca="1">('SUBSCRIBER BASE'!BE86*'COMMISSION ASSUMPTIONS'!$D88)*('MVLP INPUT'!$F16*'COMMISSION ASSUMPTIONS'!$E39)</f>
        <v>0</v>
      </c>
      <c r="BE128" s="476">
        <f ca="1">('SUBSCRIBER BASE'!BF86*'COMMISSION ASSUMPTIONS'!$D88)*('MVLP INPUT'!$F16*'COMMISSION ASSUMPTIONS'!$E39)</f>
        <v>0</v>
      </c>
      <c r="BF128" s="476">
        <f ca="1">('SUBSCRIBER BASE'!BG86*'COMMISSION ASSUMPTIONS'!$D88)*('MVLP INPUT'!$F16*'COMMISSION ASSUMPTIONS'!$E39)</f>
        <v>0</v>
      </c>
      <c r="BG128" s="476">
        <f ca="1">('SUBSCRIBER BASE'!BH86*'COMMISSION ASSUMPTIONS'!$D88)*('MVLP INPUT'!$F16*'COMMISSION ASSUMPTIONS'!$E39)</f>
        <v>0</v>
      </c>
      <c r="BH128" s="476">
        <f ca="1">('SUBSCRIBER BASE'!BI86*'COMMISSION ASSUMPTIONS'!$D88)*('MVLP INPUT'!$F16*'COMMISSION ASSUMPTIONS'!$E39)</f>
        <v>0</v>
      </c>
      <c r="BI128" s="476">
        <f ca="1">('SUBSCRIBER BASE'!BJ86*'COMMISSION ASSUMPTIONS'!$D88)*('MVLP INPUT'!$F16*'COMMISSION ASSUMPTIONS'!$E39)</f>
        <v>0</v>
      </c>
      <c r="BJ128" s="476">
        <f ca="1">('SUBSCRIBER BASE'!BK86*'COMMISSION ASSUMPTIONS'!$D88)*('MVLP INPUT'!$F16*'COMMISSION ASSUMPTIONS'!$E39)</f>
        <v>0</v>
      </c>
      <c r="BK128" s="476">
        <f ca="1">('SUBSCRIBER BASE'!BL86*'COMMISSION ASSUMPTIONS'!$D88)*('MVLP INPUT'!$F16*'COMMISSION ASSUMPTIONS'!$E39)</f>
        <v>0</v>
      </c>
      <c r="BL128" s="476">
        <f ca="1">('SUBSCRIBER BASE'!BM86*'COMMISSION ASSUMPTIONS'!$D88)*('MVLP INPUT'!$F16*'COMMISSION ASSUMPTIONS'!$E39)</f>
        <v>0</v>
      </c>
      <c r="BM128" s="476">
        <f ca="1">('SUBSCRIBER BASE'!BN86*'COMMISSION ASSUMPTIONS'!$D88)*('MVLP INPUT'!$F16*'COMMISSION ASSUMPTIONS'!$E39)</f>
        <v>0</v>
      </c>
      <c r="BN128" s="476">
        <f ca="1">('SUBSCRIBER BASE'!BO86*'COMMISSION ASSUMPTIONS'!$D88)*('MVLP INPUT'!$F16*'COMMISSION ASSUMPTIONS'!$E39)</f>
        <v>0</v>
      </c>
      <c r="BO128" s="476">
        <f ca="1">('SUBSCRIBER BASE'!BP86*'COMMISSION ASSUMPTIONS'!$D88)*('MVLP INPUT'!$F16*'COMMISSION ASSUMPTIONS'!$E39)</f>
        <v>0</v>
      </c>
      <c r="BP128" s="476">
        <f ca="1">('SUBSCRIBER BASE'!BQ86*'COMMISSION ASSUMPTIONS'!$D88)*('MVLP INPUT'!$F16*'COMMISSION ASSUMPTIONS'!$E39)</f>
        <v>0</v>
      </c>
      <c r="BQ128" s="476">
        <f ca="1">('SUBSCRIBER BASE'!BR86*'COMMISSION ASSUMPTIONS'!$D88)*('MVLP INPUT'!$F16*'COMMISSION ASSUMPTIONS'!$E39)</f>
        <v>0</v>
      </c>
      <c r="BR128" s="476">
        <f ca="1">('SUBSCRIBER BASE'!BS86*'COMMISSION ASSUMPTIONS'!$D88)*('MVLP INPUT'!$F16*'COMMISSION ASSUMPTIONS'!$E39)</f>
        <v>0</v>
      </c>
    </row>
    <row r="129" spans="2:70" ht="24" customHeight="1" outlineLevel="2">
      <c r="B129" s="313" t="str">
        <f t="shared" si="30"/>
        <v>500 MB</v>
      </c>
      <c r="C129" s="476">
        <f>('SUBSCRIBER BASE'!C87*'COMMISSION ASSUMPTIONS'!$D89)*('MVLP INPUT'!$F17*'COMMISSION ASSUMPTIONS'!$E40)</f>
        <v>0</v>
      </c>
      <c r="D129" s="476">
        <f>('SUBSCRIBER BASE'!D87*'COMMISSION ASSUMPTIONS'!$D89)*('MVLP INPUT'!$F17*'COMMISSION ASSUMPTIONS'!$E40)</f>
        <v>0</v>
      </c>
      <c r="E129" s="476">
        <f>('SUBSCRIBER BASE'!E87*'COMMISSION ASSUMPTIONS'!$D89)*('MVLP INPUT'!$F17*'COMMISSION ASSUMPTIONS'!$E40)</f>
        <v>0</v>
      </c>
      <c r="F129" s="476">
        <f>('SUBSCRIBER BASE'!F87*'COMMISSION ASSUMPTIONS'!$D89)*('MVLP INPUT'!$F17*'COMMISSION ASSUMPTIONS'!$E40)</f>
        <v>0</v>
      </c>
      <c r="G129" s="476">
        <f>('SUBSCRIBER BASE'!G87*'COMMISSION ASSUMPTIONS'!$D89)*('MVLP INPUT'!$F17*'COMMISSION ASSUMPTIONS'!$E40)</f>
        <v>0</v>
      </c>
      <c r="H129" s="476">
        <f>('SUBSCRIBER BASE'!H87*'COMMISSION ASSUMPTIONS'!$D89)*('MVLP INPUT'!$F17*'COMMISSION ASSUMPTIONS'!$E40)</f>
        <v>0</v>
      </c>
      <c r="I129" s="476">
        <f>('SUBSCRIBER BASE'!I87*'COMMISSION ASSUMPTIONS'!$D89)*('MVLP INPUT'!$F17*'COMMISSION ASSUMPTIONS'!$E40)</f>
        <v>0</v>
      </c>
      <c r="J129" s="476">
        <f>('SUBSCRIBER BASE'!J87*'COMMISSION ASSUMPTIONS'!$D89)*('MVLP INPUT'!$F17*'COMMISSION ASSUMPTIONS'!$E40)</f>
        <v>0</v>
      </c>
      <c r="K129" s="476">
        <f ca="1">('SUBSCRIBER BASE'!L87*'COMMISSION ASSUMPTIONS'!$D89)*('MVLP INPUT'!$F17*'COMMISSION ASSUMPTIONS'!$E40)</f>
        <v>0</v>
      </c>
      <c r="L129" s="476">
        <f ca="1">('SUBSCRIBER BASE'!M87*'COMMISSION ASSUMPTIONS'!$D89)*('MVLP INPUT'!$F17*'COMMISSION ASSUMPTIONS'!$E40)</f>
        <v>0</v>
      </c>
      <c r="M129" s="476">
        <f ca="1">('SUBSCRIBER BASE'!N87*'COMMISSION ASSUMPTIONS'!$D89)*('MVLP INPUT'!$F17*'COMMISSION ASSUMPTIONS'!$E40)</f>
        <v>0</v>
      </c>
      <c r="N129" s="476">
        <f ca="1">('SUBSCRIBER BASE'!O87*'COMMISSION ASSUMPTIONS'!$D89)*('MVLP INPUT'!$F17*'COMMISSION ASSUMPTIONS'!$E40)</f>
        <v>0</v>
      </c>
      <c r="O129" s="476">
        <f ca="1">('SUBSCRIBER BASE'!P87*'COMMISSION ASSUMPTIONS'!$D89)*('MVLP INPUT'!$F17*'COMMISSION ASSUMPTIONS'!$E40)</f>
        <v>0</v>
      </c>
      <c r="P129" s="476">
        <f ca="1">('SUBSCRIBER BASE'!Q87*'COMMISSION ASSUMPTIONS'!$D89)*('MVLP INPUT'!$F17*'COMMISSION ASSUMPTIONS'!$E40)</f>
        <v>0</v>
      </c>
      <c r="Q129" s="476">
        <f ca="1">('SUBSCRIBER BASE'!R87*'COMMISSION ASSUMPTIONS'!$D89)*('MVLP INPUT'!$F17*'COMMISSION ASSUMPTIONS'!$E40)</f>
        <v>0</v>
      </c>
      <c r="R129" s="476">
        <f ca="1">('SUBSCRIBER BASE'!S87*'COMMISSION ASSUMPTIONS'!$D89)*('MVLP INPUT'!$F17*'COMMISSION ASSUMPTIONS'!$E40)</f>
        <v>0</v>
      </c>
      <c r="S129" s="476">
        <f ca="1">('SUBSCRIBER BASE'!T87*'COMMISSION ASSUMPTIONS'!$D89)*('MVLP INPUT'!$F17*'COMMISSION ASSUMPTIONS'!$E40)</f>
        <v>0</v>
      </c>
      <c r="T129" s="476">
        <f ca="1">('SUBSCRIBER BASE'!U87*'COMMISSION ASSUMPTIONS'!$D89)*('MVLP INPUT'!$F17*'COMMISSION ASSUMPTIONS'!$E40)</f>
        <v>0</v>
      </c>
      <c r="U129" s="476">
        <f ca="1">('SUBSCRIBER BASE'!V87*'COMMISSION ASSUMPTIONS'!$D89)*('MVLP INPUT'!$F17*'COMMISSION ASSUMPTIONS'!$E40)</f>
        <v>0</v>
      </c>
      <c r="V129" s="476">
        <f ca="1">('SUBSCRIBER BASE'!W87*'COMMISSION ASSUMPTIONS'!$D89)*('MVLP INPUT'!$F17*'COMMISSION ASSUMPTIONS'!$E40)</f>
        <v>0</v>
      </c>
      <c r="W129" s="476">
        <f ca="1">('SUBSCRIBER BASE'!X87*'COMMISSION ASSUMPTIONS'!$D89)*('MVLP INPUT'!$F17*'COMMISSION ASSUMPTIONS'!$E40)</f>
        <v>0</v>
      </c>
      <c r="X129" s="476">
        <f ca="1">('SUBSCRIBER BASE'!Y87*'COMMISSION ASSUMPTIONS'!$D89)*('MVLP INPUT'!$F17*'COMMISSION ASSUMPTIONS'!$E40)</f>
        <v>0</v>
      </c>
      <c r="Y129" s="476">
        <f ca="1">('SUBSCRIBER BASE'!Z87*'COMMISSION ASSUMPTIONS'!$D89)*('MVLP INPUT'!$F17*'COMMISSION ASSUMPTIONS'!$E40)</f>
        <v>0</v>
      </c>
      <c r="Z129" s="476">
        <f ca="1">('SUBSCRIBER BASE'!AA87*'COMMISSION ASSUMPTIONS'!$D89)*('MVLP INPUT'!$F17*'COMMISSION ASSUMPTIONS'!$E40)</f>
        <v>0</v>
      </c>
      <c r="AA129" s="476">
        <f ca="1">('SUBSCRIBER BASE'!AB87*'COMMISSION ASSUMPTIONS'!$D89)*('MVLP INPUT'!$F17*'COMMISSION ASSUMPTIONS'!$E40)</f>
        <v>0</v>
      </c>
      <c r="AB129" s="476">
        <f ca="1">('SUBSCRIBER BASE'!AC87*'COMMISSION ASSUMPTIONS'!$D89)*('MVLP INPUT'!$F17*'COMMISSION ASSUMPTIONS'!$E40)</f>
        <v>0</v>
      </c>
      <c r="AC129" s="476">
        <f ca="1">('SUBSCRIBER BASE'!AD87*'COMMISSION ASSUMPTIONS'!$D89)*('MVLP INPUT'!$F17*'COMMISSION ASSUMPTIONS'!$E40)</f>
        <v>0</v>
      </c>
      <c r="AD129" s="476">
        <f ca="1">('SUBSCRIBER BASE'!AE87*'COMMISSION ASSUMPTIONS'!$D89)*('MVLP INPUT'!$F17*'COMMISSION ASSUMPTIONS'!$E40)</f>
        <v>0</v>
      </c>
      <c r="AE129" s="476">
        <f ca="1">('SUBSCRIBER BASE'!AF87*'COMMISSION ASSUMPTIONS'!$D89)*('MVLP INPUT'!$F17*'COMMISSION ASSUMPTIONS'!$E40)</f>
        <v>0</v>
      </c>
      <c r="AF129" s="476">
        <f ca="1">('SUBSCRIBER BASE'!AG87*'COMMISSION ASSUMPTIONS'!$D89)*('MVLP INPUT'!$F17*'COMMISSION ASSUMPTIONS'!$E40)</f>
        <v>0</v>
      </c>
      <c r="AG129" s="476">
        <f ca="1">('SUBSCRIBER BASE'!AH87*'COMMISSION ASSUMPTIONS'!$D89)*('MVLP INPUT'!$F17*'COMMISSION ASSUMPTIONS'!$E40)</f>
        <v>0</v>
      </c>
      <c r="AH129" s="476">
        <f ca="1">('SUBSCRIBER BASE'!AI87*'COMMISSION ASSUMPTIONS'!$D89)*('MVLP INPUT'!$F17*'COMMISSION ASSUMPTIONS'!$E40)</f>
        <v>0</v>
      </c>
      <c r="AI129" s="476">
        <f ca="1">('SUBSCRIBER BASE'!AJ87*'COMMISSION ASSUMPTIONS'!$D89)*('MVLP INPUT'!$F17*'COMMISSION ASSUMPTIONS'!$E40)</f>
        <v>0</v>
      </c>
      <c r="AJ129" s="476">
        <f ca="1">('SUBSCRIBER BASE'!AK87*'COMMISSION ASSUMPTIONS'!$D89)*('MVLP INPUT'!$F17*'COMMISSION ASSUMPTIONS'!$E40)</f>
        <v>0</v>
      </c>
      <c r="AK129" s="476">
        <f ca="1">('SUBSCRIBER BASE'!AL87*'COMMISSION ASSUMPTIONS'!$D89)*('MVLP INPUT'!$F17*'COMMISSION ASSUMPTIONS'!$E40)</f>
        <v>0</v>
      </c>
      <c r="AL129" s="476">
        <f ca="1">('SUBSCRIBER BASE'!AM87*'COMMISSION ASSUMPTIONS'!$D89)*('MVLP INPUT'!$F17*'COMMISSION ASSUMPTIONS'!$E40)</f>
        <v>0</v>
      </c>
      <c r="AM129" s="476">
        <f ca="1">('SUBSCRIBER BASE'!AN87*'COMMISSION ASSUMPTIONS'!$D89)*('MVLP INPUT'!$F17*'COMMISSION ASSUMPTIONS'!$E40)</f>
        <v>0</v>
      </c>
      <c r="AN129" s="476">
        <f ca="1">('SUBSCRIBER BASE'!AO87*'COMMISSION ASSUMPTIONS'!$D89)*('MVLP INPUT'!$F17*'COMMISSION ASSUMPTIONS'!$E40)</f>
        <v>0</v>
      </c>
      <c r="AO129" s="476">
        <f ca="1">('SUBSCRIBER BASE'!AP87*'COMMISSION ASSUMPTIONS'!$D89)*('MVLP INPUT'!$F17*'COMMISSION ASSUMPTIONS'!$E40)</f>
        <v>0</v>
      </c>
      <c r="AP129" s="476">
        <f ca="1">('SUBSCRIBER BASE'!AQ87*'COMMISSION ASSUMPTIONS'!$D89)*('MVLP INPUT'!$F17*'COMMISSION ASSUMPTIONS'!$E40)</f>
        <v>0</v>
      </c>
      <c r="AQ129" s="476">
        <f ca="1">('SUBSCRIBER BASE'!AR87*'COMMISSION ASSUMPTIONS'!$D89)*('MVLP INPUT'!$F17*'COMMISSION ASSUMPTIONS'!$E40)</f>
        <v>0</v>
      </c>
      <c r="AR129" s="476">
        <f ca="1">('SUBSCRIBER BASE'!AS87*'COMMISSION ASSUMPTIONS'!$D89)*('MVLP INPUT'!$F17*'COMMISSION ASSUMPTIONS'!$E40)</f>
        <v>0</v>
      </c>
      <c r="AS129" s="476">
        <f ca="1">('SUBSCRIBER BASE'!AT87*'COMMISSION ASSUMPTIONS'!$D89)*('MVLP INPUT'!$F17*'COMMISSION ASSUMPTIONS'!$E40)</f>
        <v>0</v>
      </c>
      <c r="AT129" s="476">
        <f ca="1">('SUBSCRIBER BASE'!AU87*'COMMISSION ASSUMPTIONS'!$D89)*('MVLP INPUT'!$F17*'COMMISSION ASSUMPTIONS'!$E40)</f>
        <v>0</v>
      </c>
      <c r="AU129" s="476">
        <f ca="1">('SUBSCRIBER BASE'!AV87*'COMMISSION ASSUMPTIONS'!$D89)*('MVLP INPUT'!$F17*'COMMISSION ASSUMPTIONS'!$E40)</f>
        <v>0</v>
      </c>
      <c r="AV129" s="476">
        <f ca="1">('SUBSCRIBER BASE'!AW87*'COMMISSION ASSUMPTIONS'!$D89)*('MVLP INPUT'!$F17*'COMMISSION ASSUMPTIONS'!$E40)</f>
        <v>0</v>
      </c>
      <c r="AW129" s="476">
        <f ca="1">('SUBSCRIBER BASE'!AX87*'COMMISSION ASSUMPTIONS'!$D89)*('MVLP INPUT'!$F17*'COMMISSION ASSUMPTIONS'!$E40)</f>
        <v>0</v>
      </c>
      <c r="AX129" s="476">
        <f ca="1">('SUBSCRIBER BASE'!AY87*'COMMISSION ASSUMPTIONS'!$D89)*('MVLP INPUT'!$F17*'COMMISSION ASSUMPTIONS'!$E40)</f>
        <v>0</v>
      </c>
      <c r="AY129" s="476">
        <f ca="1">('SUBSCRIBER BASE'!AZ87*'COMMISSION ASSUMPTIONS'!$D89)*('MVLP INPUT'!$F17*'COMMISSION ASSUMPTIONS'!$E40)</f>
        <v>0</v>
      </c>
      <c r="AZ129" s="476">
        <f ca="1">('SUBSCRIBER BASE'!BA87*'COMMISSION ASSUMPTIONS'!$D89)*('MVLP INPUT'!$F17*'COMMISSION ASSUMPTIONS'!$E40)</f>
        <v>0</v>
      </c>
      <c r="BA129" s="476">
        <f ca="1">('SUBSCRIBER BASE'!BB87*'COMMISSION ASSUMPTIONS'!$D89)*('MVLP INPUT'!$F17*'COMMISSION ASSUMPTIONS'!$E40)</f>
        <v>0</v>
      </c>
      <c r="BB129" s="476">
        <f ca="1">('SUBSCRIBER BASE'!BC87*'COMMISSION ASSUMPTIONS'!$D89)*('MVLP INPUT'!$F17*'COMMISSION ASSUMPTIONS'!$E40)</f>
        <v>0</v>
      </c>
      <c r="BC129" s="476">
        <f ca="1">('SUBSCRIBER BASE'!BD87*'COMMISSION ASSUMPTIONS'!$D89)*('MVLP INPUT'!$F17*'COMMISSION ASSUMPTIONS'!$E40)</f>
        <v>0</v>
      </c>
      <c r="BD129" s="476">
        <f ca="1">('SUBSCRIBER BASE'!BE87*'COMMISSION ASSUMPTIONS'!$D89)*('MVLP INPUT'!$F17*'COMMISSION ASSUMPTIONS'!$E40)</f>
        <v>0</v>
      </c>
      <c r="BE129" s="476">
        <f ca="1">('SUBSCRIBER BASE'!BF87*'COMMISSION ASSUMPTIONS'!$D89)*('MVLP INPUT'!$F17*'COMMISSION ASSUMPTIONS'!$E40)</f>
        <v>0</v>
      </c>
      <c r="BF129" s="476">
        <f ca="1">('SUBSCRIBER BASE'!BG87*'COMMISSION ASSUMPTIONS'!$D89)*('MVLP INPUT'!$F17*'COMMISSION ASSUMPTIONS'!$E40)</f>
        <v>0</v>
      </c>
      <c r="BG129" s="476">
        <f ca="1">('SUBSCRIBER BASE'!BH87*'COMMISSION ASSUMPTIONS'!$D89)*('MVLP INPUT'!$F17*'COMMISSION ASSUMPTIONS'!$E40)</f>
        <v>0</v>
      </c>
      <c r="BH129" s="476">
        <f ca="1">('SUBSCRIBER BASE'!BI87*'COMMISSION ASSUMPTIONS'!$D89)*('MVLP INPUT'!$F17*'COMMISSION ASSUMPTIONS'!$E40)</f>
        <v>0</v>
      </c>
      <c r="BI129" s="476">
        <f ca="1">('SUBSCRIBER BASE'!BJ87*'COMMISSION ASSUMPTIONS'!$D89)*('MVLP INPUT'!$F17*'COMMISSION ASSUMPTIONS'!$E40)</f>
        <v>0</v>
      </c>
      <c r="BJ129" s="476">
        <f ca="1">('SUBSCRIBER BASE'!BK87*'COMMISSION ASSUMPTIONS'!$D89)*('MVLP INPUT'!$F17*'COMMISSION ASSUMPTIONS'!$E40)</f>
        <v>0</v>
      </c>
      <c r="BK129" s="476">
        <f ca="1">('SUBSCRIBER BASE'!BL87*'COMMISSION ASSUMPTIONS'!$D89)*('MVLP INPUT'!$F17*'COMMISSION ASSUMPTIONS'!$E40)</f>
        <v>0</v>
      </c>
      <c r="BL129" s="476">
        <f ca="1">('SUBSCRIBER BASE'!BM87*'COMMISSION ASSUMPTIONS'!$D89)*('MVLP INPUT'!$F17*'COMMISSION ASSUMPTIONS'!$E40)</f>
        <v>0</v>
      </c>
      <c r="BM129" s="476">
        <f ca="1">('SUBSCRIBER BASE'!BN87*'COMMISSION ASSUMPTIONS'!$D89)*('MVLP INPUT'!$F17*'COMMISSION ASSUMPTIONS'!$E40)</f>
        <v>0</v>
      </c>
      <c r="BN129" s="476">
        <f ca="1">('SUBSCRIBER BASE'!BO87*'COMMISSION ASSUMPTIONS'!$D89)*('MVLP INPUT'!$F17*'COMMISSION ASSUMPTIONS'!$E40)</f>
        <v>0</v>
      </c>
      <c r="BO129" s="476">
        <f ca="1">('SUBSCRIBER BASE'!BP87*'COMMISSION ASSUMPTIONS'!$D89)*('MVLP INPUT'!$F17*'COMMISSION ASSUMPTIONS'!$E40)</f>
        <v>0</v>
      </c>
      <c r="BP129" s="476">
        <f ca="1">('SUBSCRIBER BASE'!BQ87*'COMMISSION ASSUMPTIONS'!$D89)*('MVLP INPUT'!$F17*'COMMISSION ASSUMPTIONS'!$E40)</f>
        <v>0</v>
      </c>
      <c r="BQ129" s="476">
        <f ca="1">('SUBSCRIBER BASE'!BR87*'COMMISSION ASSUMPTIONS'!$D89)*('MVLP INPUT'!$F17*'COMMISSION ASSUMPTIONS'!$E40)</f>
        <v>0</v>
      </c>
      <c r="BR129" s="476">
        <f ca="1">('SUBSCRIBER BASE'!BS87*'COMMISSION ASSUMPTIONS'!$D89)*('MVLP INPUT'!$F17*'COMMISSION ASSUMPTIONS'!$E40)</f>
        <v>0</v>
      </c>
    </row>
    <row r="130" spans="2:70" ht="24" customHeight="1" outlineLevel="2">
      <c r="B130" s="313" t="str">
        <f t="shared" si="30"/>
        <v>1.2 GB</v>
      </c>
      <c r="C130" s="476">
        <f>('SUBSCRIBER BASE'!C88*'COMMISSION ASSUMPTIONS'!$D90)*('MVLP INPUT'!$F18*'COMMISSION ASSUMPTIONS'!$E41)</f>
        <v>0</v>
      </c>
      <c r="D130" s="476">
        <f>('SUBSCRIBER BASE'!D88*'COMMISSION ASSUMPTIONS'!$D90)*('MVLP INPUT'!$F18*'COMMISSION ASSUMPTIONS'!$E41)</f>
        <v>0</v>
      </c>
      <c r="E130" s="476">
        <f>('SUBSCRIBER BASE'!E88*'COMMISSION ASSUMPTIONS'!$D90)*('MVLP INPUT'!$F18*'COMMISSION ASSUMPTIONS'!$E41)</f>
        <v>0</v>
      </c>
      <c r="F130" s="476">
        <f>('SUBSCRIBER BASE'!F88*'COMMISSION ASSUMPTIONS'!$D90)*('MVLP INPUT'!$F18*'COMMISSION ASSUMPTIONS'!$E41)</f>
        <v>0</v>
      </c>
      <c r="G130" s="476">
        <f>('SUBSCRIBER BASE'!G88*'COMMISSION ASSUMPTIONS'!$D90)*('MVLP INPUT'!$F18*'COMMISSION ASSUMPTIONS'!$E41)</f>
        <v>0</v>
      </c>
      <c r="H130" s="476">
        <f>('SUBSCRIBER BASE'!H88*'COMMISSION ASSUMPTIONS'!$D90)*('MVLP INPUT'!$F18*'COMMISSION ASSUMPTIONS'!$E41)</f>
        <v>0</v>
      </c>
      <c r="I130" s="476">
        <f>('SUBSCRIBER BASE'!I88*'COMMISSION ASSUMPTIONS'!$D90)*('MVLP INPUT'!$F18*'COMMISSION ASSUMPTIONS'!$E41)</f>
        <v>0</v>
      </c>
      <c r="J130" s="476">
        <f>('SUBSCRIBER BASE'!J88*'COMMISSION ASSUMPTIONS'!$D90)*('MVLP INPUT'!$F18*'COMMISSION ASSUMPTIONS'!$E41)</f>
        <v>0</v>
      </c>
      <c r="K130" s="476">
        <f ca="1">('SUBSCRIBER BASE'!L88*'COMMISSION ASSUMPTIONS'!$D90)*('MVLP INPUT'!$F18*'COMMISSION ASSUMPTIONS'!$E41)</f>
        <v>0</v>
      </c>
      <c r="L130" s="476">
        <f ca="1">('SUBSCRIBER BASE'!M88*'COMMISSION ASSUMPTIONS'!$D90)*('MVLP INPUT'!$F18*'COMMISSION ASSUMPTIONS'!$E41)</f>
        <v>0</v>
      </c>
      <c r="M130" s="476">
        <f ca="1">('SUBSCRIBER BASE'!N88*'COMMISSION ASSUMPTIONS'!$D90)*('MVLP INPUT'!$F18*'COMMISSION ASSUMPTIONS'!$E41)</f>
        <v>0</v>
      </c>
      <c r="N130" s="476">
        <f ca="1">('SUBSCRIBER BASE'!O88*'COMMISSION ASSUMPTIONS'!$D90)*('MVLP INPUT'!$F18*'COMMISSION ASSUMPTIONS'!$E41)</f>
        <v>0</v>
      </c>
      <c r="O130" s="476">
        <f ca="1">('SUBSCRIBER BASE'!P88*'COMMISSION ASSUMPTIONS'!$D90)*('MVLP INPUT'!$F18*'COMMISSION ASSUMPTIONS'!$E41)</f>
        <v>0</v>
      </c>
      <c r="P130" s="476">
        <f ca="1">('SUBSCRIBER BASE'!Q88*'COMMISSION ASSUMPTIONS'!$D90)*('MVLP INPUT'!$F18*'COMMISSION ASSUMPTIONS'!$E41)</f>
        <v>0</v>
      </c>
      <c r="Q130" s="476">
        <f ca="1">('SUBSCRIBER BASE'!R88*'COMMISSION ASSUMPTIONS'!$D90)*('MVLP INPUT'!$F18*'COMMISSION ASSUMPTIONS'!$E41)</f>
        <v>0</v>
      </c>
      <c r="R130" s="476">
        <f ca="1">('SUBSCRIBER BASE'!S88*'COMMISSION ASSUMPTIONS'!$D90)*('MVLP INPUT'!$F18*'COMMISSION ASSUMPTIONS'!$E41)</f>
        <v>0</v>
      </c>
      <c r="S130" s="476">
        <f ca="1">('SUBSCRIBER BASE'!T88*'COMMISSION ASSUMPTIONS'!$D90)*('MVLP INPUT'!$F18*'COMMISSION ASSUMPTIONS'!$E41)</f>
        <v>0</v>
      </c>
      <c r="T130" s="476">
        <f ca="1">('SUBSCRIBER BASE'!U88*'COMMISSION ASSUMPTIONS'!$D90)*('MVLP INPUT'!$F18*'COMMISSION ASSUMPTIONS'!$E41)</f>
        <v>0</v>
      </c>
      <c r="U130" s="476">
        <f ca="1">('SUBSCRIBER BASE'!V88*'COMMISSION ASSUMPTIONS'!$D90)*('MVLP INPUT'!$F18*'COMMISSION ASSUMPTIONS'!$E41)</f>
        <v>0</v>
      </c>
      <c r="V130" s="476">
        <f ca="1">('SUBSCRIBER BASE'!W88*'COMMISSION ASSUMPTIONS'!$D90)*('MVLP INPUT'!$F18*'COMMISSION ASSUMPTIONS'!$E41)</f>
        <v>0</v>
      </c>
      <c r="W130" s="476">
        <f ca="1">('SUBSCRIBER BASE'!X88*'COMMISSION ASSUMPTIONS'!$D90)*('MVLP INPUT'!$F18*'COMMISSION ASSUMPTIONS'!$E41)</f>
        <v>0</v>
      </c>
      <c r="X130" s="476">
        <f ca="1">('SUBSCRIBER BASE'!Y88*'COMMISSION ASSUMPTIONS'!$D90)*('MVLP INPUT'!$F18*'COMMISSION ASSUMPTIONS'!$E41)</f>
        <v>0</v>
      </c>
      <c r="Y130" s="476">
        <f ca="1">('SUBSCRIBER BASE'!Z88*'COMMISSION ASSUMPTIONS'!$D90)*('MVLP INPUT'!$F18*'COMMISSION ASSUMPTIONS'!$E41)</f>
        <v>0</v>
      </c>
      <c r="Z130" s="476">
        <f ca="1">('SUBSCRIBER BASE'!AA88*'COMMISSION ASSUMPTIONS'!$D90)*('MVLP INPUT'!$F18*'COMMISSION ASSUMPTIONS'!$E41)</f>
        <v>0</v>
      </c>
      <c r="AA130" s="476">
        <f ca="1">('SUBSCRIBER BASE'!AB88*'COMMISSION ASSUMPTIONS'!$D90)*('MVLP INPUT'!$F18*'COMMISSION ASSUMPTIONS'!$E41)</f>
        <v>0</v>
      </c>
      <c r="AB130" s="476">
        <f ca="1">('SUBSCRIBER BASE'!AC88*'COMMISSION ASSUMPTIONS'!$D90)*('MVLP INPUT'!$F18*'COMMISSION ASSUMPTIONS'!$E41)</f>
        <v>0</v>
      </c>
      <c r="AC130" s="476">
        <f ca="1">('SUBSCRIBER BASE'!AD88*'COMMISSION ASSUMPTIONS'!$D90)*('MVLP INPUT'!$F18*'COMMISSION ASSUMPTIONS'!$E41)</f>
        <v>0</v>
      </c>
      <c r="AD130" s="476">
        <f ca="1">('SUBSCRIBER BASE'!AE88*'COMMISSION ASSUMPTIONS'!$D90)*('MVLP INPUT'!$F18*'COMMISSION ASSUMPTIONS'!$E41)</f>
        <v>0</v>
      </c>
      <c r="AE130" s="476">
        <f ca="1">('SUBSCRIBER BASE'!AF88*'COMMISSION ASSUMPTIONS'!$D90)*('MVLP INPUT'!$F18*'COMMISSION ASSUMPTIONS'!$E41)</f>
        <v>0</v>
      </c>
      <c r="AF130" s="476">
        <f ca="1">('SUBSCRIBER BASE'!AG88*'COMMISSION ASSUMPTIONS'!$D90)*('MVLP INPUT'!$F18*'COMMISSION ASSUMPTIONS'!$E41)</f>
        <v>0</v>
      </c>
      <c r="AG130" s="476">
        <f ca="1">('SUBSCRIBER BASE'!AH88*'COMMISSION ASSUMPTIONS'!$D90)*('MVLP INPUT'!$F18*'COMMISSION ASSUMPTIONS'!$E41)</f>
        <v>0</v>
      </c>
      <c r="AH130" s="476">
        <f ca="1">('SUBSCRIBER BASE'!AI88*'COMMISSION ASSUMPTIONS'!$D90)*('MVLP INPUT'!$F18*'COMMISSION ASSUMPTIONS'!$E41)</f>
        <v>0</v>
      </c>
      <c r="AI130" s="476">
        <f ca="1">('SUBSCRIBER BASE'!AJ88*'COMMISSION ASSUMPTIONS'!$D90)*('MVLP INPUT'!$F18*'COMMISSION ASSUMPTIONS'!$E41)</f>
        <v>0</v>
      </c>
      <c r="AJ130" s="476">
        <f ca="1">('SUBSCRIBER BASE'!AK88*'COMMISSION ASSUMPTIONS'!$D90)*('MVLP INPUT'!$F18*'COMMISSION ASSUMPTIONS'!$E41)</f>
        <v>0</v>
      </c>
      <c r="AK130" s="476">
        <f ca="1">('SUBSCRIBER BASE'!AL88*'COMMISSION ASSUMPTIONS'!$D90)*('MVLP INPUT'!$F18*'COMMISSION ASSUMPTIONS'!$E41)</f>
        <v>0</v>
      </c>
      <c r="AL130" s="476">
        <f ca="1">('SUBSCRIBER BASE'!AM88*'COMMISSION ASSUMPTIONS'!$D90)*('MVLP INPUT'!$F18*'COMMISSION ASSUMPTIONS'!$E41)</f>
        <v>0</v>
      </c>
      <c r="AM130" s="476">
        <f ca="1">('SUBSCRIBER BASE'!AN88*'COMMISSION ASSUMPTIONS'!$D90)*('MVLP INPUT'!$F18*'COMMISSION ASSUMPTIONS'!$E41)</f>
        <v>0</v>
      </c>
      <c r="AN130" s="476">
        <f ca="1">('SUBSCRIBER BASE'!AO88*'COMMISSION ASSUMPTIONS'!$D90)*('MVLP INPUT'!$F18*'COMMISSION ASSUMPTIONS'!$E41)</f>
        <v>0</v>
      </c>
      <c r="AO130" s="476">
        <f ca="1">('SUBSCRIBER BASE'!AP88*'COMMISSION ASSUMPTIONS'!$D90)*('MVLP INPUT'!$F18*'COMMISSION ASSUMPTIONS'!$E41)</f>
        <v>0</v>
      </c>
      <c r="AP130" s="476">
        <f ca="1">('SUBSCRIBER BASE'!AQ88*'COMMISSION ASSUMPTIONS'!$D90)*('MVLP INPUT'!$F18*'COMMISSION ASSUMPTIONS'!$E41)</f>
        <v>0</v>
      </c>
      <c r="AQ130" s="476">
        <f ca="1">('SUBSCRIBER BASE'!AR88*'COMMISSION ASSUMPTIONS'!$D90)*('MVLP INPUT'!$F18*'COMMISSION ASSUMPTIONS'!$E41)</f>
        <v>0</v>
      </c>
      <c r="AR130" s="476">
        <f ca="1">('SUBSCRIBER BASE'!AS88*'COMMISSION ASSUMPTIONS'!$D90)*('MVLP INPUT'!$F18*'COMMISSION ASSUMPTIONS'!$E41)</f>
        <v>0</v>
      </c>
      <c r="AS130" s="476">
        <f ca="1">('SUBSCRIBER BASE'!AT88*'COMMISSION ASSUMPTIONS'!$D90)*('MVLP INPUT'!$F18*'COMMISSION ASSUMPTIONS'!$E41)</f>
        <v>0</v>
      </c>
      <c r="AT130" s="476">
        <f ca="1">('SUBSCRIBER BASE'!AU88*'COMMISSION ASSUMPTIONS'!$D90)*('MVLP INPUT'!$F18*'COMMISSION ASSUMPTIONS'!$E41)</f>
        <v>0</v>
      </c>
      <c r="AU130" s="476">
        <f ca="1">('SUBSCRIBER BASE'!AV88*'COMMISSION ASSUMPTIONS'!$D90)*('MVLP INPUT'!$F18*'COMMISSION ASSUMPTIONS'!$E41)</f>
        <v>0</v>
      </c>
      <c r="AV130" s="476">
        <f ca="1">('SUBSCRIBER BASE'!AW88*'COMMISSION ASSUMPTIONS'!$D90)*('MVLP INPUT'!$F18*'COMMISSION ASSUMPTIONS'!$E41)</f>
        <v>0</v>
      </c>
      <c r="AW130" s="476">
        <f ca="1">('SUBSCRIBER BASE'!AX88*'COMMISSION ASSUMPTIONS'!$D90)*('MVLP INPUT'!$F18*'COMMISSION ASSUMPTIONS'!$E41)</f>
        <v>0</v>
      </c>
      <c r="AX130" s="476">
        <f ca="1">('SUBSCRIBER BASE'!AY88*'COMMISSION ASSUMPTIONS'!$D90)*('MVLP INPUT'!$F18*'COMMISSION ASSUMPTIONS'!$E41)</f>
        <v>0</v>
      </c>
      <c r="AY130" s="476">
        <f ca="1">('SUBSCRIBER BASE'!AZ88*'COMMISSION ASSUMPTIONS'!$D90)*('MVLP INPUT'!$F18*'COMMISSION ASSUMPTIONS'!$E41)</f>
        <v>0</v>
      </c>
      <c r="AZ130" s="476">
        <f ca="1">('SUBSCRIBER BASE'!BA88*'COMMISSION ASSUMPTIONS'!$D90)*('MVLP INPUT'!$F18*'COMMISSION ASSUMPTIONS'!$E41)</f>
        <v>0</v>
      </c>
      <c r="BA130" s="476">
        <f ca="1">('SUBSCRIBER BASE'!BB88*'COMMISSION ASSUMPTIONS'!$D90)*('MVLP INPUT'!$F18*'COMMISSION ASSUMPTIONS'!$E41)</f>
        <v>0</v>
      </c>
      <c r="BB130" s="476">
        <f ca="1">('SUBSCRIBER BASE'!BC88*'COMMISSION ASSUMPTIONS'!$D90)*('MVLP INPUT'!$F18*'COMMISSION ASSUMPTIONS'!$E41)</f>
        <v>0</v>
      </c>
      <c r="BC130" s="476">
        <f ca="1">('SUBSCRIBER BASE'!BD88*'COMMISSION ASSUMPTIONS'!$D90)*('MVLP INPUT'!$F18*'COMMISSION ASSUMPTIONS'!$E41)</f>
        <v>0</v>
      </c>
      <c r="BD130" s="476">
        <f ca="1">('SUBSCRIBER BASE'!BE88*'COMMISSION ASSUMPTIONS'!$D90)*('MVLP INPUT'!$F18*'COMMISSION ASSUMPTIONS'!$E41)</f>
        <v>0</v>
      </c>
      <c r="BE130" s="476">
        <f ca="1">('SUBSCRIBER BASE'!BF88*'COMMISSION ASSUMPTIONS'!$D90)*('MVLP INPUT'!$F18*'COMMISSION ASSUMPTIONS'!$E41)</f>
        <v>0</v>
      </c>
      <c r="BF130" s="476">
        <f ca="1">('SUBSCRIBER BASE'!BG88*'COMMISSION ASSUMPTIONS'!$D90)*('MVLP INPUT'!$F18*'COMMISSION ASSUMPTIONS'!$E41)</f>
        <v>0</v>
      </c>
      <c r="BG130" s="476">
        <f ca="1">('SUBSCRIBER BASE'!BH88*'COMMISSION ASSUMPTIONS'!$D90)*('MVLP INPUT'!$F18*'COMMISSION ASSUMPTIONS'!$E41)</f>
        <v>0</v>
      </c>
      <c r="BH130" s="476">
        <f ca="1">('SUBSCRIBER BASE'!BI88*'COMMISSION ASSUMPTIONS'!$D90)*('MVLP INPUT'!$F18*'COMMISSION ASSUMPTIONS'!$E41)</f>
        <v>0</v>
      </c>
      <c r="BI130" s="476">
        <f ca="1">('SUBSCRIBER BASE'!BJ88*'COMMISSION ASSUMPTIONS'!$D90)*('MVLP INPUT'!$F18*'COMMISSION ASSUMPTIONS'!$E41)</f>
        <v>0</v>
      </c>
      <c r="BJ130" s="476">
        <f ca="1">('SUBSCRIBER BASE'!BK88*'COMMISSION ASSUMPTIONS'!$D90)*('MVLP INPUT'!$F18*'COMMISSION ASSUMPTIONS'!$E41)</f>
        <v>0</v>
      </c>
      <c r="BK130" s="476">
        <f ca="1">('SUBSCRIBER BASE'!BL88*'COMMISSION ASSUMPTIONS'!$D90)*('MVLP INPUT'!$F18*'COMMISSION ASSUMPTIONS'!$E41)</f>
        <v>0</v>
      </c>
      <c r="BL130" s="476">
        <f ca="1">('SUBSCRIBER BASE'!BM88*'COMMISSION ASSUMPTIONS'!$D90)*('MVLP INPUT'!$F18*'COMMISSION ASSUMPTIONS'!$E41)</f>
        <v>0</v>
      </c>
      <c r="BM130" s="476">
        <f ca="1">('SUBSCRIBER BASE'!BN88*'COMMISSION ASSUMPTIONS'!$D90)*('MVLP INPUT'!$F18*'COMMISSION ASSUMPTIONS'!$E41)</f>
        <v>0</v>
      </c>
      <c r="BN130" s="476">
        <f ca="1">('SUBSCRIBER BASE'!BO88*'COMMISSION ASSUMPTIONS'!$D90)*('MVLP INPUT'!$F18*'COMMISSION ASSUMPTIONS'!$E41)</f>
        <v>0</v>
      </c>
      <c r="BO130" s="476">
        <f ca="1">('SUBSCRIBER BASE'!BP88*'COMMISSION ASSUMPTIONS'!$D90)*('MVLP INPUT'!$F18*'COMMISSION ASSUMPTIONS'!$E41)</f>
        <v>0</v>
      </c>
      <c r="BP130" s="476">
        <f ca="1">('SUBSCRIBER BASE'!BQ88*'COMMISSION ASSUMPTIONS'!$D90)*('MVLP INPUT'!$F18*'COMMISSION ASSUMPTIONS'!$E41)</f>
        <v>0</v>
      </c>
      <c r="BQ130" s="476">
        <f ca="1">('SUBSCRIBER BASE'!BR88*'COMMISSION ASSUMPTIONS'!$D90)*('MVLP INPUT'!$F18*'COMMISSION ASSUMPTIONS'!$E41)</f>
        <v>0</v>
      </c>
      <c r="BR130" s="476">
        <f ca="1">('SUBSCRIBER BASE'!BS88*'COMMISSION ASSUMPTIONS'!$D90)*('MVLP INPUT'!$F18*'COMMISSION ASSUMPTIONS'!$E41)</f>
        <v>0</v>
      </c>
    </row>
    <row r="131" spans="2:70" ht="24" customHeight="1" outlineLevel="2">
      <c r="B131" s="313" t="str">
        <f>B118</f>
        <v>2.5 GB</v>
      </c>
      <c r="C131" s="476">
        <f>('SUBSCRIBER BASE'!C89*'COMMISSION ASSUMPTIONS'!$D91)*('MVLP INPUT'!$F19*'COMMISSION ASSUMPTIONS'!$E42)</f>
        <v>0</v>
      </c>
      <c r="D131" s="476">
        <f>('SUBSCRIBER BASE'!D89*'COMMISSION ASSUMPTIONS'!$D91)*('MVLP INPUT'!$F19*'COMMISSION ASSUMPTIONS'!$E42)</f>
        <v>0</v>
      </c>
      <c r="E131" s="476">
        <f>('SUBSCRIBER BASE'!E89*'COMMISSION ASSUMPTIONS'!$D91)*('MVLP INPUT'!$F19*'COMMISSION ASSUMPTIONS'!$E42)</f>
        <v>0</v>
      </c>
      <c r="F131" s="476">
        <f>('SUBSCRIBER BASE'!F89*'COMMISSION ASSUMPTIONS'!$D91)*('MVLP INPUT'!$F19*'COMMISSION ASSUMPTIONS'!$E42)</f>
        <v>0</v>
      </c>
      <c r="G131" s="476">
        <f>('SUBSCRIBER BASE'!G89*'COMMISSION ASSUMPTIONS'!$D91)*('MVLP INPUT'!$F19*'COMMISSION ASSUMPTIONS'!$E42)</f>
        <v>0</v>
      </c>
      <c r="H131" s="476">
        <f>('SUBSCRIBER BASE'!H89*'COMMISSION ASSUMPTIONS'!$D91)*('MVLP INPUT'!$F19*'COMMISSION ASSUMPTIONS'!$E42)</f>
        <v>0</v>
      </c>
      <c r="I131" s="476">
        <f>('SUBSCRIBER BASE'!I89*'COMMISSION ASSUMPTIONS'!$D91)*('MVLP INPUT'!$F19*'COMMISSION ASSUMPTIONS'!$E42)</f>
        <v>0</v>
      </c>
      <c r="J131" s="476">
        <f>('SUBSCRIBER BASE'!J89*'COMMISSION ASSUMPTIONS'!$D91)*('MVLP INPUT'!$F19*'COMMISSION ASSUMPTIONS'!$E42)</f>
        <v>0</v>
      </c>
      <c r="K131" s="476">
        <f ca="1">('SUBSCRIBER BASE'!L89*'COMMISSION ASSUMPTIONS'!$D91)*('MVLP INPUT'!$F19*'COMMISSION ASSUMPTIONS'!$E42)</f>
        <v>0</v>
      </c>
      <c r="L131" s="476">
        <f ca="1">('SUBSCRIBER BASE'!M89*'COMMISSION ASSUMPTIONS'!$D91)*('MVLP INPUT'!$F19*'COMMISSION ASSUMPTIONS'!$E42)</f>
        <v>0</v>
      </c>
      <c r="M131" s="476">
        <f ca="1">('SUBSCRIBER BASE'!N89*'COMMISSION ASSUMPTIONS'!$D91)*('MVLP INPUT'!$F19*'COMMISSION ASSUMPTIONS'!$E42)</f>
        <v>0</v>
      </c>
      <c r="N131" s="476">
        <f ca="1">('SUBSCRIBER BASE'!O89*'COMMISSION ASSUMPTIONS'!$D91)*('MVLP INPUT'!$F19*'COMMISSION ASSUMPTIONS'!$E42)</f>
        <v>0</v>
      </c>
      <c r="O131" s="476">
        <f ca="1">('SUBSCRIBER BASE'!P89*'COMMISSION ASSUMPTIONS'!$D91)*('MVLP INPUT'!$F19*'COMMISSION ASSUMPTIONS'!$E42)</f>
        <v>0</v>
      </c>
      <c r="P131" s="476">
        <f ca="1">('SUBSCRIBER BASE'!Q89*'COMMISSION ASSUMPTIONS'!$D91)*('MVLP INPUT'!$F19*'COMMISSION ASSUMPTIONS'!$E42)</f>
        <v>0</v>
      </c>
      <c r="Q131" s="476">
        <f ca="1">('SUBSCRIBER BASE'!R89*'COMMISSION ASSUMPTIONS'!$D91)*('MVLP INPUT'!$F19*'COMMISSION ASSUMPTIONS'!$E42)</f>
        <v>0</v>
      </c>
      <c r="R131" s="476">
        <f ca="1">('SUBSCRIBER BASE'!S89*'COMMISSION ASSUMPTIONS'!$D91)*('MVLP INPUT'!$F19*'COMMISSION ASSUMPTIONS'!$E42)</f>
        <v>0</v>
      </c>
      <c r="S131" s="476">
        <f ca="1">('SUBSCRIBER BASE'!T89*'COMMISSION ASSUMPTIONS'!$D91)*('MVLP INPUT'!$F19*'COMMISSION ASSUMPTIONS'!$E42)</f>
        <v>0</v>
      </c>
      <c r="T131" s="476">
        <f ca="1">('SUBSCRIBER BASE'!U89*'COMMISSION ASSUMPTIONS'!$D91)*('MVLP INPUT'!$F19*'COMMISSION ASSUMPTIONS'!$E42)</f>
        <v>0</v>
      </c>
      <c r="U131" s="476">
        <f ca="1">('SUBSCRIBER BASE'!V89*'COMMISSION ASSUMPTIONS'!$D91)*('MVLP INPUT'!$F19*'COMMISSION ASSUMPTIONS'!$E42)</f>
        <v>0</v>
      </c>
      <c r="V131" s="476">
        <f ca="1">('SUBSCRIBER BASE'!W89*'COMMISSION ASSUMPTIONS'!$D91)*('MVLP INPUT'!$F19*'COMMISSION ASSUMPTIONS'!$E42)</f>
        <v>0</v>
      </c>
      <c r="W131" s="476">
        <f ca="1">('SUBSCRIBER BASE'!X89*'COMMISSION ASSUMPTIONS'!$D91)*('MVLP INPUT'!$F19*'COMMISSION ASSUMPTIONS'!$E42)</f>
        <v>0</v>
      </c>
      <c r="X131" s="476">
        <f ca="1">('SUBSCRIBER BASE'!Y89*'COMMISSION ASSUMPTIONS'!$D91)*('MVLP INPUT'!$F19*'COMMISSION ASSUMPTIONS'!$E42)</f>
        <v>0</v>
      </c>
      <c r="Y131" s="476">
        <f ca="1">('SUBSCRIBER BASE'!Z89*'COMMISSION ASSUMPTIONS'!$D91)*('MVLP INPUT'!$F19*'COMMISSION ASSUMPTIONS'!$E42)</f>
        <v>0</v>
      </c>
      <c r="Z131" s="476">
        <f ca="1">('SUBSCRIBER BASE'!AA89*'COMMISSION ASSUMPTIONS'!$D91)*('MVLP INPUT'!$F19*'COMMISSION ASSUMPTIONS'!$E42)</f>
        <v>0</v>
      </c>
      <c r="AA131" s="476">
        <f ca="1">('SUBSCRIBER BASE'!AB89*'COMMISSION ASSUMPTIONS'!$D91)*('MVLP INPUT'!$F19*'COMMISSION ASSUMPTIONS'!$E42)</f>
        <v>0</v>
      </c>
      <c r="AB131" s="476">
        <f ca="1">('SUBSCRIBER BASE'!AC89*'COMMISSION ASSUMPTIONS'!$D91)*('MVLP INPUT'!$F19*'COMMISSION ASSUMPTIONS'!$E42)</f>
        <v>0</v>
      </c>
      <c r="AC131" s="476">
        <f ca="1">('SUBSCRIBER BASE'!AD89*'COMMISSION ASSUMPTIONS'!$D91)*('MVLP INPUT'!$F19*'COMMISSION ASSUMPTIONS'!$E42)</f>
        <v>0</v>
      </c>
      <c r="AD131" s="476">
        <f ca="1">('SUBSCRIBER BASE'!AE89*'COMMISSION ASSUMPTIONS'!$D91)*('MVLP INPUT'!$F19*'COMMISSION ASSUMPTIONS'!$E42)</f>
        <v>0</v>
      </c>
      <c r="AE131" s="476">
        <f ca="1">('SUBSCRIBER BASE'!AF89*'COMMISSION ASSUMPTIONS'!$D91)*('MVLP INPUT'!$F19*'COMMISSION ASSUMPTIONS'!$E42)</f>
        <v>0</v>
      </c>
      <c r="AF131" s="476">
        <f ca="1">('SUBSCRIBER BASE'!AG89*'COMMISSION ASSUMPTIONS'!$D91)*('MVLP INPUT'!$F19*'COMMISSION ASSUMPTIONS'!$E42)</f>
        <v>0</v>
      </c>
      <c r="AG131" s="476">
        <f ca="1">('SUBSCRIBER BASE'!AH89*'COMMISSION ASSUMPTIONS'!$D91)*('MVLP INPUT'!$F19*'COMMISSION ASSUMPTIONS'!$E42)</f>
        <v>0</v>
      </c>
      <c r="AH131" s="476">
        <f ca="1">('SUBSCRIBER BASE'!AI89*'COMMISSION ASSUMPTIONS'!$D91)*('MVLP INPUT'!$F19*'COMMISSION ASSUMPTIONS'!$E42)</f>
        <v>0</v>
      </c>
      <c r="AI131" s="476">
        <f ca="1">('SUBSCRIBER BASE'!AJ89*'COMMISSION ASSUMPTIONS'!$D91)*('MVLP INPUT'!$F19*'COMMISSION ASSUMPTIONS'!$E42)</f>
        <v>0</v>
      </c>
      <c r="AJ131" s="476">
        <f ca="1">('SUBSCRIBER BASE'!AK89*'COMMISSION ASSUMPTIONS'!$D91)*('MVLP INPUT'!$F19*'COMMISSION ASSUMPTIONS'!$E42)</f>
        <v>0</v>
      </c>
      <c r="AK131" s="476">
        <f ca="1">('SUBSCRIBER BASE'!AL89*'COMMISSION ASSUMPTIONS'!$D91)*('MVLP INPUT'!$F19*'COMMISSION ASSUMPTIONS'!$E42)</f>
        <v>0</v>
      </c>
      <c r="AL131" s="476">
        <f ca="1">('SUBSCRIBER BASE'!AM89*'COMMISSION ASSUMPTIONS'!$D91)*('MVLP INPUT'!$F19*'COMMISSION ASSUMPTIONS'!$E42)</f>
        <v>0</v>
      </c>
      <c r="AM131" s="476">
        <f ca="1">('SUBSCRIBER BASE'!AN89*'COMMISSION ASSUMPTIONS'!$D91)*('MVLP INPUT'!$F19*'COMMISSION ASSUMPTIONS'!$E42)</f>
        <v>0</v>
      </c>
      <c r="AN131" s="476">
        <f ca="1">('SUBSCRIBER BASE'!AO89*'COMMISSION ASSUMPTIONS'!$D91)*('MVLP INPUT'!$F19*'COMMISSION ASSUMPTIONS'!$E42)</f>
        <v>0</v>
      </c>
      <c r="AO131" s="476">
        <f ca="1">('SUBSCRIBER BASE'!AP89*'COMMISSION ASSUMPTIONS'!$D91)*('MVLP INPUT'!$F19*'COMMISSION ASSUMPTIONS'!$E42)</f>
        <v>0</v>
      </c>
      <c r="AP131" s="476">
        <f ca="1">('SUBSCRIBER BASE'!AQ89*'COMMISSION ASSUMPTIONS'!$D91)*('MVLP INPUT'!$F19*'COMMISSION ASSUMPTIONS'!$E42)</f>
        <v>0</v>
      </c>
      <c r="AQ131" s="476">
        <f ca="1">('SUBSCRIBER BASE'!AR89*'COMMISSION ASSUMPTIONS'!$D91)*('MVLP INPUT'!$F19*'COMMISSION ASSUMPTIONS'!$E42)</f>
        <v>0</v>
      </c>
      <c r="AR131" s="476">
        <f ca="1">('SUBSCRIBER BASE'!AS89*'COMMISSION ASSUMPTIONS'!$D91)*('MVLP INPUT'!$F19*'COMMISSION ASSUMPTIONS'!$E42)</f>
        <v>0</v>
      </c>
      <c r="AS131" s="476">
        <f ca="1">('SUBSCRIBER BASE'!AT89*'COMMISSION ASSUMPTIONS'!$D91)*('MVLP INPUT'!$F19*'COMMISSION ASSUMPTIONS'!$E42)</f>
        <v>0</v>
      </c>
      <c r="AT131" s="476">
        <f ca="1">('SUBSCRIBER BASE'!AU89*'COMMISSION ASSUMPTIONS'!$D91)*('MVLP INPUT'!$F19*'COMMISSION ASSUMPTIONS'!$E42)</f>
        <v>0</v>
      </c>
      <c r="AU131" s="476">
        <f ca="1">('SUBSCRIBER BASE'!AV89*'COMMISSION ASSUMPTIONS'!$D91)*('MVLP INPUT'!$F19*'COMMISSION ASSUMPTIONS'!$E42)</f>
        <v>0</v>
      </c>
      <c r="AV131" s="476">
        <f ca="1">('SUBSCRIBER BASE'!AW89*'COMMISSION ASSUMPTIONS'!$D91)*('MVLP INPUT'!$F19*'COMMISSION ASSUMPTIONS'!$E42)</f>
        <v>0</v>
      </c>
      <c r="AW131" s="476">
        <f ca="1">('SUBSCRIBER BASE'!AX89*'COMMISSION ASSUMPTIONS'!$D91)*('MVLP INPUT'!$F19*'COMMISSION ASSUMPTIONS'!$E42)</f>
        <v>0</v>
      </c>
      <c r="AX131" s="476">
        <f ca="1">('SUBSCRIBER BASE'!AY89*'COMMISSION ASSUMPTIONS'!$D91)*('MVLP INPUT'!$F19*'COMMISSION ASSUMPTIONS'!$E42)</f>
        <v>0</v>
      </c>
      <c r="AY131" s="476">
        <f ca="1">('SUBSCRIBER BASE'!AZ89*'COMMISSION ASSUMPTIONS'!$D91)*('MVLP INPUT'!$F19*'COMMISSION ASSUMPTIONS'!$E42)</f>
        <v>0</v>
      </c>
      <c r="AZ131" s="476">
        <f ca="1">('SUBSCRIBER BASE'!BA89*'COMMISSION ASSUMPTIONS'!$D91)*('MVLP INPUT'!$F19*'COMMISSION ASSUMPTIONS'!$E42)</f>
        <v>0</v>
      </c>
      <c r="BA131" s="476">
        <f ca="1">('SUBSCRIBER BASE'!BB89*'COMMISSION ASSUMPTIONS'!$D91)*('MVLP INPUT'!$F19*'COMMISSION ASSUMPTIONS'!$E42)</f>
        <v>0</v>
      </c>
      <c r="BB131" s="476">
        <f ca="1">('SUBSCRIBER BASE'!BC89*'COMMISSION ASSUMPTIONS'!$D91)*('MVLP INPUT'!$F19*'COMMISSION ASSUMPTIONS'!$E42)</f>
        <v>0</v>
      </c>
      <c r="BC131" s="476">
        <f ca="1">('SUBSCRIBER BASE'!BD89*'COMMISSION ASSUMPTIONS'!$D91)*('MVLP INPUT'!$F19*'COMMISSION ASSUMPTIONS'!$E42)</f>
        <v>0</v>
      </c>
      <c r="BD131" s="476">
        <f ca="1">('SUBSCRIBER BASE'!BE89*'COMMISSION ASSUMPTIONS'!$D91)*('MVLP INPUT'!$F19*'COMMISSION ASSUMPTIONS'!$E42)</f>
        <v>0</v>
      </c>
      <c r="BE131" s="476">
        <f ca="1">('SUBSCRIBER BASE'!BF89*'COMMISSION ASSUMPTIONS'!$D91)*('MVLP INPUT'!$F19*'COMMISSION ASSUMPTIONS'!$E42)</f>
        <v>0</v>
      </c>
      <c r="BF131" s="476">
        <f ca="1">('SUBSCRIBER BASE'!BG89*'COMMISSION ASSUMPTIONS'!$D91)*('MVLP INPUT'!$F19*'COMMISSION ASSUMPTIONS'!$E42)</f>
        <v>0</v>
      </c>
      <c r="BG131" s="476">
        <f ca="1">('SUBSCRIBER BASE'!BH89*'COMMISSION ASSUMPTIONS'!$D91)*('MVLP INPUT'!$F19*'COMMISSION ASSUMPTIONS'!$E42)</f>
        <v>0</v>
      </c>
      <c r="BH131" s="476">
        <f ca="1">('SUBSCRIBER BASE'!BI89*'COMMISSION ASSUMPTIONS'!$D91)*('MVLP INPUT'!$F19*'COMMISSION ASSUMPTIONS'!$E42)</f>
        <v>0</v>
      </c>
      <c r="BI131" s="476">
        <f ca="1">('SUBSCRIBER BASE'!BJ89*'COMMISSION ASSUMPTIONS'!$D91)*('MVLP INPUT'!$F19*'COMMISSION ASSUMPTIONS'!$E42)</f>
        <v>0</v>
      </c>
      <c r="BJ131" s="476">
        <f ca="1">('SUBSCRIBER BASE'!BK89*'COMMISSION ASSUMPTIONS'!$D91)*('MVLP INPUT'!$F19*'COMMISSION ASSUMPTIONS'!$E42)</f>
        <v>0</v>
      </c>
      <c r="BK131" s="476">
        <f ca="1">('SUBSCRIBER BASE'!BL89*'COMMISSION ASSUMPTIONS'!$D91)*('MVLP INPUT'!$F19*'COMMISSION ASSUMPTIONS'!$E42)</f>
        <v>0</v>
      </c>
      <c r="BL131" s="476">
        <f ca="1">('SUBSCRIBER BASE'!BM89*'COMMISSION ASSUMPTIONS'!$D91)*('MVLP INPUT'!$F19*'COMMISSION ASSUMPTIONS'!$E42)</f>
        <v>0</v>
      </c>
      <c r="BM131" s="476">
        <f ca="1">('SUBSCRIBER BASE'!BN89*'COMMISSION ASSUMPTIONS'!$D91)*('MVLP INPUT'!$F19*'COMMISSION ASSUMPTIONS'!$E42)</f>
        <v>0</v>
      </c>
      <c r="BN131" s="476">
        <f ca="1">('SUBSCRIBER BASE'!BO89*'COMMISSION ASSUMPTIONS'!$D91)*('MVLP INPUT'!$F19*'COMMISSION ASSUMPTIONS'!$E42)</f>
        <v>0</v>
      </c>
      <c r="BO131" s="476">
        <f ca="1">('SUBSCRIBER BASE'!BP89*'COMMISSION ASSUMPTIONS'!$D91)*('MVLP INPUT'!$F19*'COMMISSION ASSUMPTIONS'!$E42)</f>
        <v>0</v>
      </c>
      <c r="BP131" s="476">
        <f ca="1">('SUBSCRIBER BASE'!BQ89*'COMMISSION ASSUMPTIONS'!$D91)*('MVLP INPUT'!$F19*'COMMISSION ASSUMPTIONS'!$E42)</f>
        <v>0</v>
      </c>
      <c r="BQ131" s="476">
        <f ca="1">('SUBSCRIBER BASE'!BR89*'COMMISSION ASSUMPTIONS'!$D91)*('MVLP INPUT'!$F19*'COMMISSION ASSUMPTIONS'!$E42)</f>
        <v>0</v>
      </c>
      <c r="BR131" s="476">
        <f ca="1">('SUBSCRIBER BASE'!BS89*'COMMISSION ASSUMPTIONS'!$D91)*('MVLP INPUT'!$F19*'COMMISSION ASSUMPTIONS'!$E42)</f>
        <v>0</v>
      </c>
    </row>
    <row r="132" spans="2:70" ht="24" customHeight="1" outlineLevel="2"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  <c r="BF132" s="475"/>
      <c r="BG132" s="475"/>
      <c r="BH132" s="475"/>
      <c r="BI132" s="475"/>
      <c r="BJ132" s="475"/>
      <c r="BK132" s="475"/>
      <c r="BL132" s="475"/>
      <c r="BM132" s="475"/>
      <c r="BN132" s="475"/>
      <c r="BO132" s="475"/>
      <c r="BP132" s="475"/>
      <c r="BQ132" s="475"/>
      <c r="BR132" s="475"/>
    </row>
    <row r="133" spans="2:70" ht="24" customHeight="1" outlineLevel="2">
      <c r="B133" s="309" t="str">
        <f>B68</f>
        <v>DIRECT MARKETING</v>
      </c>
      <c r="C133" s="474">
        <f t="shared" ref="C133:AH133" si="31">SUM(C135:C144)</f>
        <v>0</v>
      </c>
      <c r="D133" s="474">
        <f t="shared" si="31"/>
        <v>0</v>
      </c>
      <c r="E133" s="474">
        <f t="shared" si="31"/>
        <v>0</v>
      </c>
      <c r="F133" s="474">
        <f t="shared" si="31"/>
        <v>0</v>
      </c>
      <c r="G133" s="474">
        <f t="shared" si="31"/>
        <v>0</v>
      </c>
      <c r="H133" s="474">
        <f t="shared" si="31"/>
        <v>0</v>
      </c>
      <c r="I133" s="474">
        <f t="shared" si="31"/>
        <v>0</v>
      </c>
      <c r="J133" s="474">
        <f t="shared" si="31"/>
        <v>0</v>
      </c>
      <c r="K133" s="474">
        <f t="shared" ca="1" si="31"/>
        <v>0</v>
      </c>
      <c r="L133" s="474">
        <f t="shared" ca="1" si="31"/>
        <v>0</v>
      </c>
      <c r="M133" s="474">
        <f t="shared" ca="1" si="31"/>
        <v>0</v>
      </c>
      <c r="N133" s="474">
        <f t="shared" ca="1" si="31"/>
        <v>0</v>
      </c>
      <c r="O133" s="474">
        <f t="shared" ca="1" si="31"/>
        <v>0</v>
      </c>
      <c r="P133" s="474">
        <f t="shared" ca="1" si="31"/>
        <v>0</v>
      </c>
      <c r="Q133" s="474">
        <f t="shared" ca="1" si="31"/>
        <v>0</v>
      </c>
      <c r="R133" s="474">
        <f t="shared" ca="1" si="31"/>
        <v>0</v>
      </c>
      <c r="S133" s="474">
        <f t="shared" ca="1" si="31"/>
        <v>0</v>
      </c>
      <c r="T133" s="474">
        <f t="shared" ca="1" si="31"/>
        <v>0</v>
      </c>
      <c r="U133" s="474">
        <f t="shared" ca="1" si="31"/>
        <v>0</v>
      </c>
      <c r="V133" s="474">
        <f t="shared" ca="1" si="31"/>
        <v>0</v>
      </c>
      <c r="W133" s="474">
        <f t="shared" ca="1" si="31"/>
        <v>0</v>
      </c>
      <c r="X133" s="474">
        <f t="shared" ca="1" si="31"/>
        <v>0</v>
      </c>
      <c r="Y133" s="474">
        <f t="shared" ca="1" si="31"/>
        <v>0</v>
      </c>
      <c r="Z133" s="474">
        <f t="shared" ca="1" si="31"/>
        <v>0</v>
      </c>
      <c r="AA133" s="474">
        <f t="shared" ca="1" si="31"/>
        <v>0</v>
      </c>
      <c r="AB133" s="474">
        <f t="shared" ca="1" si="31"/>
        <v>0</v>
      </c>
      <c r="AC133" s="474">
        <f t="shared" ca="1" si="31"/>
        <v>0</v>
      </c>
      <c r="AD133" s="474">
        <f t="shared" ca="1" si="31"/>
        <v>0</v>
      </c>
      <c r="AE133" s="474">
        <f t="shared" ca="1" si="31"/>
        <v>0</v>
      </c>
      <c r="AF133" s="474">
        <f t="shared" ca="1" si="31"/>
        <v>0</v>
      </c>
      <c r="AG133" s="474">
        <f t="shared" ca="1" si="31"/>
        <v>0</v>
      </c>
      <c r="AH133" s="474">
        <f t="shared" ca="1" si="31"/>
        <v>0</v>
      </c>
      <c r="AI133" s="474">
        <f t="shared" ref="AI133:BR133" ca="1" si="32">SUM(AI135:AI144)</f>
        <v>0</v>
      </c>
      <c r="AJ133" s="474">
        <f t="shared" ca="1" si="32"/>
        <v>0</v>
      </c>
      <c r="AK133" s="474">
        <f t="shared" ca="1" si="32"/>
        <v>0</v>
      </c>
      <c r="AL133" s="474">
        <f t="shared" ca="1" si="32"/>
        <v>0</v>
      </c>
      <c r="AM133" s="474">
        <f t="shared" ca="1" si="32"/>
        <v>0</v>
      </c>
      <c r="AN133" s="474">
        <f t="shared" ca="1" si="32"/>
        <v>0</v>
      </c>
      <c r="AO133" s="474">
        <f t="shared" ca="1" si="32"/>
        <v>0</v>
      </c>
      <c r="AP133" s="474">
        <f t="shared" ca="1" si="32"/>
        <v>0</v>
      </c>
      <c r="AQ133" s="474">
        <f t="shared" ca="1" si="32"/>
        <v>0</v>
      </c>
      <c r="AR133" s="474">
        <f t="shared" ca="1" si="32"/>
        <v>0</v>
      </c>
      <c r="AS133" s="474">
        <f t="shared" ca="1" si="32"/>
        <v>0</v>
      </c>
      <c r="AT133" s="474">
        <f t="shared" ca="1" si="32"/>
        <v>0</v>
      </c>
      <c r="AU133" s="474">
        <f t="shared" ca="1" si="32"/>
        <v>0</v>
      </c>
      <c r="AV133" s="474">
        <f t="shared" ca="1" si="32"/>
        <v>0</v>
      </c>
      <c r="AW133" s="474">
        <f t="shared" ca="1" si="32"/>
        <v>0</v>
      </c>
      <c r="AX133" s="474">
        <f t="shared" ca="1" si="32"/>
        <v>0</v>
      </c>
      <c r="AY133" s="474">
        <f t="shared" ca="1" si="32"/>
        <v>0</v>
      </c>
      <c r="AZ133" s="474">
        <f t="shared" ca="1" si="32"/>
        <v>0</v>
      </c>
      <c r="BA133" s="474">
        <f t="shared" ca="1" si="32"/>
        <v>0</v>
      </c>
      <c r="BB133" s="474">
        <f t="shared" ca="1" si="32"/>
        <v>0</v>
      </c>
      <c r="BC133" s="474">
        <f t="shared" ca="1" si="32"/>
        <v>0</v>
      </c>
      <c r="BD133" s="474">
        <f t="shared" ca="1" si="32"/>
        <v>0</v>
      </c>
      <c r="BE133" s="474">
        <f t="shared" ca="1" si="32"/>
        <v>0</v>
      </c>
      <c r="BF133" s="474">
        <f t="shared" ca="1" si="32"/>
        <v>0</v>
      </c>
      <c r="BG133" s="474">
        <f t="shared" ca="1" si="32"/>
        <v>0</v>
      </c>
      <c r="BH133" s="474">
        <f t="shared" ca="1" si="32"/>
        <v>0</v>
      </c>
      <c r="BI133" s="474">
        <f t="shared" ca="1" si="32"/>
        <v>0</v>
      </c>
      <c r="BJ133" s="474">
        <f t="shared" ca="1" si="32"/>
        <v>0</v>
      </c>
      <c r="BK133" s="474">
        <f t="shared" ca="1" si="32"/>
        <v>0</v>
      </c>
      <c r="BL133" s="474">
        <f t="shared" ca="1" si="32"/>
        <v>0</v>
      </c>
      <c r="BM133" s="474">
        <f t="shared" ca="1" si="32"/>
        <v>0</v>
      </c>
      <c r="BN133" s="474">
        <f t="shared" ca="1" si="32"/>
        <v>0</v>
      </c>
      <c r="BO133" s="474">
        <f t="shared" ca="1" si="32"/>
        <v>0</v>
      </c>
      <c r="BP133" s="474">
        <f t="shared" ca="1" si="32"/>
        <v>0</v>
      </c>
      <c r="BQ133" s="474">
        <f t="shared" ca="1" si="32"/>
        <v>0</v>
      </c>
      <c r="BR133" s="474">
        <f t="shared" ca="1" si="32"/>
        <v>0</v>
      </c>
    </row>
    <row r="134" spans="2:70" ht="24" customHeight="1" outlineLevel="2">
      <c r="B134" s="309" t="s">
        <v>356</v>
      </c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  <c r="BF134" s="475"/>
      <c r="BG134" s="475"/>
      <c r="BH134" s="475"/>
      <c r="BI134" s="475"/>
      <c r="BJ134" s="475"/>
      <c r="BK134" s="475"/>
      <c r="BL134" s="475"/>
      <c r="BM134" s="475"/>
      <c r="BN134" s="475"/>
      <c r="BO134" s="475"/>
      <c r="BP134" s="475"/>
      <c r="BQ134" s="475"/>
      <c r="BR134" s="475"/>
    </row>
    <row r="135" spans="2:70" ht="24" customHeight="1" outlineLevel="2">
      <c r="B135" s="313" t="str">
        <f>B122</f>
        <v>MVLP1</v>
      </c>
      <c r="C135" s="476">
        <f>('SUBSCRIBER BASE'!C80*'COMMISSION ASSUMPTIONS'!$E82)*('MVLP INPUT'!$F10*'COMMISSION ASSUMPTIONS'!$E44)</f>
        <v>0</v>
      </c>
      <c r="D135" s="476">
        <f>('SUBSCRIBER BASE'!D80*'COMMISSION ASSUMPTIONS'!$E82)*('MVLP INPUT'!$F10*'COMMISSION ASSUMPTIONS'!$E44)</f>
        <v>0</v>
      </c>
      <c r="E135" s="476">
        <f>('SUBSCRIBER BASE'!E80*'COMMISSION ASSUMPTIONS'!$E82)*('MVLP INPUT'!$F10*'COMMISSION ASSUMPTIONS'!$E44)</f>
        <v>0</v>
      </c>
      <c r="F135" s="476">
        <f>('SUBSCRIBER BASE'!F80*'COMMISSION ASSUMPTIONS'!$E82)*('MVLP INPUT'!$F10*'COMMISSION ASSUMPTIONS'!$E44)</f>
        <v>0</v>
      </c>
      <c r="G135" s="476">
        <f>('SUBSCRIBER BASE'!G80*'COMMISSION ASSUMPTIONS'!$E82)*('MVLP INPUT'!$F10*'COMMISSION ASSUMPTIONS'!$E44)</f>
        <v>0</v>
      </c>
      <c r="H135" s="476">
        <f>('SUBSCRIBER BASE'!H80*'COMMISSION ASSUMPTIONS'!$E82)*('MVLP INPUT'!$F10*'COMMISSION ASSUMPTIONS'!$E44)</f>
        <v>0</v>
      </c>
      <c r="I135" s="476">
        <f>('SUBSCRIBER BASE'!I80*'COMMISSION ASSUMPTIONS'!$E82)*('MVLP INPUT'!$F10*'COMMISSION ASSUMPTIONS'!$E44)</f>
        <v>0</v>
      </c>
      <c r="J135" s="476">
        <f>('SUBSCRIBER BASE'!J80*'COMMISSION ASSUMPTIONS'!$E82)*('MVLP INPUT'!$F10*'COMMISSION ASSUMPTIONS'!$E44)</f>
        <v>0</v>
      </c>
      <c r="K135" s="476">
        <f ca="1">('SUBSCRIBER BASE'!L80*'COMMISSION ASSUMPTIONS'!$E82)*('MVLP INPUT'!$F10*'COMMISSION ASSUMPTIONS'!$E44)</f>
        <v>0</v>
      </c>
      <c r="L135" s="476">
        <f ca="1">('SUBSCRIBER BASE'!M80*'COMMISSION ASSUMPTIONS'!$E82)*('MVLP INPUT'!$F10*'COMMISSION ASSUMPTIONS'!$E44)</f>
        <v>0</v>
      </c>
      <c r="M135" s="476">
        <f ca="1">('SUBSCRIBER BASE'!N80*'COMMISSION ASSUMPTIONS'!$E82)*('MVLP INPUT'!$F10*'COMMISSION ASSUMPTIONS'!$E44)</f>
        <v>0</v>
      </c>
      <c r="N135" s="476">
        <f ca="1">('SUBSCRIBER BASE'!O80*'COMMISSION ASSUMPTIONS'!$E82)*('MVLP INPUT'!$F10*'COMMISSION ASSUMPTIONS'!$E44)</f>
        <v>0</v>
      </c>
      <c r="O135" s="476">
        <f ca="1">('SUBSCRIBER BASE'!P80*'COMMISSION ASSUMPTIONS'!$E82)*('MVLP INPUT'!$F10*'COMMISSION ASSUMPTIONS'!$E44)</f>
        <v>0</v>
      </c>
      <c r="P135" s="476">
        <f ca="1">('SUBSCRIBER BASE'!Q80*'COMMISSION ASSUMPTIONS'!$E82)*('MVLP INPUT'!$F10*'COMMISSION ASSUMPTIONS'!$E44)</f>
        <v>0</v>
      </c>
      <c r="Q135" s="476">
        <f ca="1">('SUBSCRIBER BASE'!R80*'COMMISSION ASSUMPTIONS'!$E82)*('MVLP INPUT'!$F10*'COMMISSION ASSUMPTIONS'!$E44)</f>
        <v>0</v>
      </c>
      <c r="R135" s="476">
        <f ca="1">('SUBSCRIBER BASE'!S80*'COMMISSION ASSUMPTIONS'!$E82)*('MVLP INPUT'!$F10*'COMMISSION ASSUMPTIONS'!$E44)</f>
        <v>0</v>
      </c>
      <c r="S135" s="476">
        <f ca="1">('SUBSCRIBER BASE'!T80*'COMMISSION ASSUMPTIONS'!$E82)*('MVLP INPUT'!$F10*'COMMISSION ASSUMPTIONS'!$E44)</f>
        <v>0</v>
      </c>
      <c r="T135" s="476">
        <f ca="1">('SUBSCRIBER BASE'!U80*'COMMISSION ASSUMPTIONS'!$E82)*('MVLP INPUT'!$F10*'COMMISSION ASSUMPTIONS'!$E44)</f>
        <v>0</v>
      </c>
      <c r="U135" s="476">
        <f ca="1">('SUBSCRIBER BASE'!V80*'COMMISSION ASSUMPTIONS'!$E82)*('MVLP INPUT'!$F10*'COMMISSION ASSUMPTIONS'!$E44)</f>
        <v>0</v>
      </c>
      <c r="V135" s="476">
        <f ca="1">('SUBSCRIBER BASE'!W80*'COMMISSION ASSUMPTIONS'!$E82)*('MVLP INPUT'!$F10*'COMMISSION ASSUMPTIONS'!$E44)</f>
        <v>0</v>
      </c>
      <c r="W135" s="476">
        <f ca="1">('SUBSCRIBER BASE'!X80*'COMMISSION ASSUMPTIONS'!$E82)*('MVLP INPUT'!$F10*'COMMISSION ASSUMPTIONS'!$E44)</f>
        <v>0</v>
      </c>
      <c r="X135" s="476">
        <f ca="1">('SUBSCRIBER BASE'!Y80*'COMMISSION ASSUMPTIONS'!$E82)*('MVLP INPUT'!$F10*'COMMISSION ASSUMPTIONS'!$E44)</f>
        <v>0</v>
      </c>
      <c r="Y135" s="476">
        <f ca="1">('SUBSCRIBER BASE'!Z80*'COMMISSION ASSUMPTIONS'!$E82)*('MVLP INPUT'!$F10*'COMMISSION ASSUMPTIONS'!$E44)</f>
        <v>0</v>
      </c>
      <c r="Z135" s="476">
        <f ca="1">('SUBSCRIBER BASE'!AA80*'COMMISSION ASSUMPTIONS'!$E82)*('MVLP INPUT'!$F10*'COMMISSION ASSUMPTIONS'!$E44)</f>
        <v>0</v>
      </c>
      <c r="AA135" s="476">
        <f ca="1">('SUBSCRIBER BASE'!AB80*'COMMISSION ASSUMPTIONS'!$E82)*('MVLP INPUT'!$F10*'COMMISSION ASSUMPTIONS'!$E44)</f>
        <v>0</v>
      </c>
      <c r="AB135" s="476">
        <f ca="1">('SUBSCRIBER BASE'!AC80*'COMMISSION ASSUMPTIONS'!$E82)*('MVLP INPUT'!$F10*'COMMISSION ASSUMPTIONS'!$E44)</f>
        <v>0</v>
      </c>
      <c r="AC135" s="476">
        <f ca="1">('SUBSCRIBER BASE'!AD80*'COMMISSION ASSUMPTIONS'!$E82)*('MVLP INPUT'!$F10*'COMMISSION ASSUMPTIONS'!$E44)</f>
        <v>0</v>
      </c>
      <c r="AD135" s="476">
        <f ca="1">('SUBSCRIBER BASE'!AE80*'COMMISSION ASSUMPTIONS'!$E82)*('MVLP INPUT'!$F10*'COMMISSION ASSUMPTIONS'!$E44)</f>
        <v>0</v>
      </c>
      <c r="AE135" s="476">
        <f ca="1">('SUBSCRIBER BASE'!AF80*'COMMISSION ASSUMPTIONS'!$E82)*('MVLP INPUT'!$F10*'COMMISSION ASSUMPTIONS'!$E44)</f>
        <v>0</v>
      </c>
      <c r="AF135" s="476">
        <f ca="1">('SUBSCRIBER BASE'!AG80*'COMMISSION ASSUMPTIONS'!$E82)*('MVLP INPUT'!$F10*'COMMISSION ASSUMPTIONS'!$E44)</f>
        <v>0</v>
      </c>
      <c r="AG135" s="476">
        <f ca="1">('SUBSCRIBER BASE'!AH80*'COMMISSION ASSUMPTIONS'!$E82)*('MVLP INPUT'!$F10*'COMMISSION ASSUMPTIONS'!$E44)</f>
        <v>0</v>
      </c>
      <c r="AH135" s="476">
        <f ca="1">('SUBSCRIBER BASE'!AI80*'COMMISSION ASSUMPTIONS'!$E82)*('MVLP INPUT'!$F10*'COMMISSION ASSUMPTIONS'!$E44)</f>
        <v>0</v>
      </c>
      <c r="AI135" s="476">
        <f ca="1">('SUBSCRIBER BASE'!AJ80*'COMMISSION ASSUMPTIONS'!$E82)*('MVLP INPUT'!$F10*'COMMISSION ASSUMPTIONS'!$E44)</f>
        <v>0</v>
      </c>
      <c r="AJ135" s="476">
        <f ca="1">('SUBSCRIBER BASE'!AK80*'COMMISSION ASSUMPTIONS'!$E82)*('MVLP INPUT'!$F10*'COMMISSION ASSUMPTIONS'!$E44)</f>
        <v>0</v>
      </c>
      <c r="AK135" s="476">
        <f ca="1">('SUBSCRIBER BASE'!AL80*'COMMISSION ASSUMPTIONS'!$E82)*('MVLP INPUT'!$F10*'COMMISSION ASSUMPTIONS'!$E44)</f>
        <v>0</v>
      </c>
      <c r="AL135" s="476">
        <f ca="1">('SUBSCRIBER BASE'!AM80*'COMMISSION ASSUMPTIONS'!$E82)*('MVLP INPUT'!$F10*'COMMISSION ASSUMPTIONS'!$E44)</f>
        <v>0</v>
      </c>
      <c r="AM135" s="476">
        <f ca="1">('SUBSCRIBER BASE'!AN80*'COMMISSION ASSUMPTIONS'!$E82)*('MVLP INPUT'!$F10*'COMMISSION ASSUMPTIONS'!$E44)</f>
        <v>0</v>
      </c>
      <c r="AN135" s="476">
        <f ca="1">('SUBSCRIBER BASE'!AO80*'COMMISSION ASSUMPTIONS'!$E82)*('MVLP INPUT'!$F10*'COMMISSION ASSUMPTIONS'!$E44)</f>
        <v>0</v>
      </c>
      <c r="AO135" s="476">
        <f ca="1">('SUBSCRIBER BASE'!AP80*'COMMISSION ASSUMPTIONS'!$E82)*('MVLP INPUT'!$F10*'COMMISSION ASSUMPTIONS'!$E44)</f>
        <v>0</v>
      </c>
      <c r="AP135" s="476">
        <f ca="1">('SUBSCRIBER BASE'!AQ80*'COMMISSION ASSUMPTIONS'!$E82)*('MVLP INPUT'!$F10*'COMMISSION ASSUMPTIONS'!$E44)</f>
        <v>0</v>
      </c>
      <c r="AQ135" s="476">
        <f ca="1">('SUBSCRIBER BASE'!AR80*'COMMISSION ASSUMPTIONS'!$E82)*('MVLP INPUT'!$F10*'COMMISSION ASSUMPTIONS'!$E44)</f>
        <v>0</v>
      </c>
      <c r="AR135" s="476">
        <f ca="1">('SUBSCRIBER BASE'!AS80*'COMMISSION ASSUMPTIONS'!$E82)*('MVLP INPUT'!$F10*'COMMISSION ASSUMPTIONS'!$E44)</f>
        <v>0</v>
      </c>
      <c r="AS135" s="476">
        <f ca="1">('SUBSCRIBER BASE'!AT80*'COMMISSION ASSUMPTIONS'!$E82)*('MVLP INPUT'!$F10*'COMMISSION ASSUMPTIONS'!$E44)</f>
        <v>0</v>
      </c>
      <c r="AT135" s="476">
        <f ca="1">('SUBSCRIBER BASE'!AU80*'COMMISSION ASSUMPTIONS'!$E82)*('MVLP INPUT'!$F10*'COMMISSION ASSUMPTIONS'!$E44)</f>
        <v>0</v>
      </c>
      <c r="AU135" s="476">
        <f ca="1">('SUBSCRIBER BASE'!AV80*'COMMISSION ASSUMPTIONS'!$E82)*('MVLP INPUT'!$F10*'COMMISSION ASSUMPTIONS'!$E44)</f>
        <v>0</v>
      </c>
      <c r="AV135" s="476">
        <f ca="1">('SUBSCRIBER BASE'!AW80*'COMMISSION ASSUMPTIONS'!$E82)*('MVLP INPUT'!$F10*'COMMISSION ASSUMPTIONS'!$E44)</f>
        <v>0</v>
      </c>
      <c r="AW135" s="476">
        <f ca="1">('SUBSCRIBER BASE'!AX80*'COMMISSION ASSUMPTIONS'!$E82)*('MVLP INPUT'!$F10*'COMMISSION ASSUMPTIONS'!$E44)</f>
        <v>0</v>
      </c>
      <c r="AX135" s="476">
        <f ca="1">('SUBSCRIBER BASE'!AY80*'COMMISSION ASSUMPTIONS'!$E82)*('MVLP INPUT'!$F10*'COMMISSION ASSUMPTIONS'!$E44)</f>
        <v>0</v>
      </c>
      <c r="AY135" s="476">
        <f ca="1">('SUBSCRIBER BASE'!AZ80*'COMMISSION ASSUMPTIONS'!$E82)*('MVLP INPUT'!$F10*'COMMISSION ASSUMPTIONS'!$E44)</f>
        <v>0</v>
      </c>
      <c r="AZ135" s="476">
        <f ca="1">('SUBSCRIBER BASE'!BA80*'COMMISSION ASSUMPTIONS'!$E82)*('MVLP INPUT'!$F10*'COMMISSION ASSUMPTIONS'!$E44)</f>
        <v>0</v>
      </c>
      <c r="BA135" s="476">
        <f ca="1">('SUBSCRIBER BASE'!BB80*'COMMISSION ASSUMPTIONS'!$E82)*('MVLP INPUT'!$F10*'COMMISSION ASSUMPTIONS'!$E44)</f>
        <v>0</v>
      </c>
      <c r="BB135" s="476">
        <f ca="1">('SUBSCRIBER BASE'!BC80*'COMMISSION ASSUMPTIONS'!$E82)*('MVLP INPUT'!$F10*'COMMISSION ASSUMPTIONS'!$E44)</f>
        <v>0</v>
      </c>
      <c r="BC135" s="476">
        <f ca="1">('SUBSCRIBER BASE'!BD80*'COMMISSION ASSUMPTIONS'!$E82)*('MVLP INPUT'!$F10*'COMMISSION ASSUMPTIONS'!$E44)</f>
        <v>0</v>
      </c>
      <c r="BD135" s="476">
        <f ca="1">('SUBSCRIBER BASE'!BE80*'COMMISSION ASSUMPTIONS'!$E82)*('MVLP INPUT'!$F10*'COMMISSION ASSUMPTIONS'!$E44)</f>
        <v>0</v>
      </c>
      <c r="BE135" s="476">
        <f ca="1">('SUBSCRIBER BASE'!BF80*'COMMISSION ASSUMPTIONS'!$E82)*('MVLP INPUT'!$F10*'COMMISSION ASSUMPTIONS'!$E44)</f>
        <v>0</v>
      </c>
      <c r="BF135" s="476">
        <f ca="1">('SUBSCRIBER BASE'!BG80*'COMMISSION ASSUMPTIONS'!$E82)*('MVLP INPUT'!$F10*'COMMISSION ASSUMPTIONS'!$E44)</f>
        <v>0</v>
      </c>
      <c r="BG135" s="476">
        <f ca="1">('SUBSCRIBER BASE'!BH80*'COMMISSION ASSUMPTIONS'!$E82)*('MVLP INPUT'!$F10*'COMMISSION ASSUMPTIONS'!$E44)</f>
        <v>0</v>
      </c>
      <c r="BH135" s="476">
        <f ca="1">('SUBSCRIBER BASE'!BI80*'COMMISSION ASSUMPTIONS'!$E82)*('MVLP INPUT'!$F10*'COMMISSION ASSUMPTIONS'!$E44)</f>
        <v>0</v>
      </c>
      <c r="BI135" s="476">
        <f ca="1">('SUBSCRIBER BASE'!BJ80*'COMMISSION ASSUMPTIONS'!$E82)*('MVLP INPUT'!$F10*'COMMISSION ASSUMPTIONS'!$E44)</f>
        <v>0</v>
      </c>
      <c r="BJ135" s="476">
        <f ca="1">('SUBSCRIBER BASE'!BK80*'COMMISSION ASSUMPTIONS'!$E82)*('MVLP INPUT'!$F10*'COMMISSION ASSUMPTIONS'!$E44)</f>
        <v>0</v>
      </c>
      <c r="BK135" s="476">
        <f ca="1">('SUBSCRIBER BASE'!BL80*'COMMISSION ASSUMPTIONS'!$E82)*('MVLP INPUT'!$F10*'COMMISSION ASSUMPTIONS'!$E44)</f>
        <v>0</v>
      </c>
      <c r="BL135" s="476">
        <f ca="1">('SUBSCRIBER BASE'!BM80*'COMMISSION ASSUMPTIONS'!$E82)*('MVLP INPUT'!$F10*'COMMISSION ASSUMPTIONS'!$E44)</f>
        <v>0</v>
      </c>
      <c r="BM135" s="476">
        <f ca="1">('SUBSCRIBER BASE'!BN80*'COMMISSION ASSUMPTIONS'!$E82)*('MVLP INPUT'!$F10*'COMMISSION ASSUMPTIONS'!$E44)</f>
        <v>0</v>
      </c>
      <c r="BN135" s="476">
        <f ca="1">('SUBSCRIBER BASE'!BO80*'COMMISSION ASSUMPTIONS'!$E82)*('MVLP INPUT'!$F10*'COMMISSION ASSUMPTIONS'!$E44)</f>
        <v>0</v>
      </c>
      <c r="BO135" s="476">
        <f ca="1">('SUBSCRIBER BASE'!BP80*'COMMISSION ASSUMPTIONS'!$E82)*('MVLP INPUT'!$F10*'COMMISSION ASSUMPTIONS'!$E44)</f>
        <v>0</v>
      </c>
      <c r="BP135" s="476">
        <f ca="1">('SUBSCRIBER BASE'!BQ80*'COMMISSION ASSUMPTIONS'!$E82)*('MVLP INPUT'!$F10*'COMMISSION ASSUMPTIONS'!$E44)</f>
        <v>0</v>
      </c>
      <c r="BQ135" s="476">
        <f ca="1">('SUBSCRIBER BASE'!BR80*'COMMISSION ASSUMPTIONS'!$E82)*('MVLP INPUT'!$F10*'COMMISSION ASSUMPTIONS'!$E44)</f>
        <v>0</v>
      </c>
      <c r="BR135" s="476">
        <f ca="1">('SUBSCRIBER BASE'!BS80*'COMMISSION ASSUMPTIONS'!$E82)*('MVLP INPUT'!$F10*'COMMISSION ASSUMPTIONS'!$E44)</f>
        <v>0</v>
      </c>
    </row>
    <row r="136" spans="2:70" ht="24" customHeight="1" outlineLevel="2">
      <c r="B136" s="313" t="str">
        <f>B123</f>
        <v>MVLP2</v>
      </c>
      <c r="C136" s="476">
        <f>('SUBSCRIBER BASE'!C81*'COMMISSION ASSUMPTIONS'!$E83)*('MVLP INPUT'!$F11*'COMMISSION ASSUMPTIONS'!$E45)</f>
        <v>0</v>
      </c>
      <c r="D136" s="476">
        <f>('SUBSCRIBER BASE'!D81*'COMMISSION ASSUMPTIONS'!$E83)*('MVLP INPUT'!$F11*'COMMISSION ASSUMPTIONS'!$E45)</f>
        <v>0</v>
      </c>
      <c r="E136" s="476">
        <f>('SUBSCRIBER BASE'!E81*'COMMISSION ASSUMPTIONS'!$E83)*('MVLP INPUT'!$F11*'COMMISSION ASSUMPTIONS'!$E45)</f>
        <v>0</v>
      </c>
      <c r="F136" s="476">
        <f>('SUBSCRIBER BASE'!F81*'COMMISSION ASSUMPTIONS'!$E83)*('MVLP INPUT'!$F11*'COMMISSION ASSUMPTIONS'!$E45)</f>
        <v>0</v>
      </c>
      <c r="G136" s="476">
        <f>('SUBSCRIBER BASE'!G81*'COMMISSION ASSUMPTIONS'!$E83)*('MVLP INPUT'!$F11*'COMMISSION ASSUMPTIONS'!$E45)</f>
        <v>0</v>
      </c>
      <c r="H136" s="476">
        <f>('SUBSCRIBER BASE'!H81*'COMMISSION ASSUMPTIONS'!$E83)*('MVLP INPUT'!$F11*'COMMISSION ASSUMPTIONS'!$E45)</f>
        <v>0</v>
      </c>
      <c r="I136" s="476">
        <f>('SUBSCRIBER BASE'!I81*'COMMISSION ASSUMPTIONS'!$E83)*('MVLP INPUT'!$F11*'COMMISSION ASSUMPTIONS'!$E45)</f>
        <v>0</v>
      </c>
      <c r="J136" s="476">
        <f>('SUBSCRIBER BASE'!J81*'COMMISSION ASSUMPTIONS'!$E83)*('MVLP INPUT'!$F11*'COMMISSION ASSUMPTIONS'!$E45)</f>
        <v>0</v>
      </c>
      <c r="K136" s="476">
        <f ca="1">('SUBSCRIBER BASE'!L81*'COMMISSION ASSUMPTIONS'!$E83)*('MVLP INPUT'!$F11*'COMMISSION ASSUMPTIONS'!$E45)</f>
        <v>0</v>
      </c>
      <c r="L136" s="476">
        <f ca="1">('SUBSCRIBER BASE'!M81*'COMMISSION ASSUMPTIONS'!$E83)*('MVLP INPUT'!$F11*'COMMISSION ASSUMPTIONS'!$E45)</f>
        <v>0</v>
      </c>
      <c r="M136" s="476">
        <f ca="1">('SUBSCRIBER BASE'!N81*'COMMISSION ASSUMPTIONS'!$E83)*('MVLP INPUT'!$F11*'COMMISSION ASSUMPTIONS'!$E45)</f>
        <v>0</v>
      </c>
      <c r="N136" s="476">
        <f ca="1">('SUBSCRIBER BASE'!O81*'COMMISSION ASSUMPTIONS'!$E83)*('MVLP INPUT'!$F11*'COMMISSION ASSUMPTIONS'!$E45)</f>
        <v>0</v>
      </c>
      <c r="O136" s="476">
        <f ca="1">('SUBSCRIBER BASE'!P81*'COMMISSION ASSUMPTIONS'!$E83)*('MVLP INPUT'!$F11*'COMMISSION ASSUMPTIONS'!$E45)</f>
        <v>0</v>
      </c>
      <c r="P136" s="476">
        <f ca="1">('SUBSCRIBER BASE'!Q81*'COMMISSION ASSUMPTIONS'!$E83)*('MVLP INPUT'!$F11*'COMMISSION ASSUMPTIONS'!$E45)</f>
        <v>0</v>
      </c>
      <c r="Q136" s="476">
        <f ca="1">('SUBSCRIBER BASE'!R81*'COMMISSION ASSUMPTIONS'!$E83)*('MVLP INPUT'!$F11*'COMMISSION ASSUMPTIONS'!$E45)</f>
        <v>0</v>
      </c>
      <c r="R136" s="476">
        <f ca="1">('SUBSCRIBER BASE'!S81*'COMMISSION ASSUMPTIONS'!$E83)*('MVLP INPUT'!$F11*'COMMISSION ASSUMPTIONS'!$E45)</f>
        <v>0</v>
      </c>
      <c r="S136" s="476">
        <f ca="1">('SUBSCRIBER BASE'!T81*'COMMISSION ASSUMPTIONS'!$E83)*('MVLP INPUT'!$F11*'COMMISSION ASSUMPTIONS'!$E45)</f>
        <v>0</v>
      </c>
      <c r="T136" s="476">
        <f ca="1">('SUBSCRIBER BASE'!U81*'COMMISSION ASSUMPTIONS'!$E83)*('MVLP INPUT'!$F11*'COMMISSION ASSUMPTIONS'!$E45)</f>
        <v>0</v>
      </c>
      <c r="U136" s="476">
        <f ca="1">('SUBSCRIBER BASE'!V81*'COMMISSION ASSUMPTIONS'!$E83)*('MVLP INPUT'!$F11*'COMMISSION ASSUMPTIONS'!$E45)</f>
        <v>0</v>
      </c>
      <c r="V136" s="476">
        <f ca="1">('SUBSCRIBER BASE'!W81*'COMMISSION ASSUMPTIONS'!$E83)*('MVLP INPUT'!$F11*'COMMISSION ASSUMPTIONS'!$E45)</f>
        <v>0</v>
      </c>
      <c r="W136" s="476">
        <f ca="1">('SUBSCRIBER BASE'!X81*'COMMISSION ASSUMPTIONS'!$E83)*('MVLP INPUT'!$F11*'COMMISSION ASSUMPTIONS'!$E45)</f>
        <v>0</v>
      </c>
      <c r="X136" s="476">
        <f ca="1">('SUBSCRIBER BASE'!Y81*'COMMISSION ASSUMPTIONS'!$E83)*('MVLP INPUT'!$F11*'COMMISSION ASSUMPTIONS'!$E45)</f>
        <v>0</v>
      </c>
      <c r="Y136" s="476">
        <f ca="1">('SUBSCRIBER BASE'!Z81*'COMMISSION ASSUMPTIONS'!$E83)*('MVLP INPUT'!$F11*'COMMISSION ASSUMPTIONS'!$E45)</f>
        <v>0</v>
      </c>
      <c r="Z136" s="476">
        <f ca="1">('SUBSCRIBER BASE'!AA81*'COMMISSION ASSUMPTIONS'!$E83)*('MVLP INPUT'!$F11*'COMMISSION ASSUMPTIONS'!$E45)</f>
        <v>0</v>
      </c>
      <c r="AA136" s="476">
        <f ca="1">('SUBSCRIBER BASE'!AB81*'COMMISSION ASSUMPTIONS'!$E83)*('MVLP INPUT'!$F11*'COMMISSION ASSUMPTIONS'!$E45)</f>
        <v>0</v>
      </c>
      <c r="AB136" s="476">
        <f ca="1">('SUBSCRIBER BASE'!AC81*'COMMISSION ASSUMPTIONS'!$E83)*('MVLP INPUT'!$F11*'COMMISSION ASSUMPTIONS'!$E45)</f>
        <v>0</v>
      </c>
      <c r="AC136" s="476">
        <f ca="1">('SUBSCRIBER BASE'!AD81*'COMMISSION ASSUMPTIONS'!$E83)*('MVLP INPUT'!$F11*'COMMISSION ASSUMPTIONS'!$E45)</f>
        <v>0</v>
      </c>
      <c r="AD136" s="476">
        <f ca="1">('SUBSCRIBER BASE'!AE81*'COMMISSION ASSUMPTIONS'!$E83)*('MVLP INPUT'!$F11*'COMMISSION ASSUMPTIONS'!$E45)</f>
        <v>0</v>
      </c>
      <c r="AE136" s="476">
        <f ca="1">('SUBSCRIBER BASE'!AF81*'COMMISSION ASSUMPTIONS'!$E83)*('MVLP INPUT'!$F11*'COMMISSION ASSUMPTIONS'!$E45)</f>
        <v>0</v>
      </c>
      <c r="AF136" s="476">
        <f ca="1">('SUBSCRIBER BASE'!AG81*'COMMISSION ASSUMPTIONS'!$E83)*('MVLP INPUT'!$F11*'COMMISSION ASSUMPTIONS'!$E45)</f>
        <v>0</v>
      </c>
      <c r="AG136" s="476">
        <f ca="1">('SUBSCRIBER BASE'!AH81*'COMMISSION ASSUMPTIONS'!$E83)*('MVLP INPUT'!$F11*'COMMISSION ASSUMPTIONS'!$E45)</f>
        <v>0</v>
      </c>
      <c r="AH136" s="476">
        <f ca="1">('SUBSCRIBER BASE'!AI81*'COMMISSION ASSUMPTIONS'!$E83)*('MVLP INPUT'!$F11*'COMMISSION ASSUMPTIONS'!$E45)</f>
        <v>0</v>
      </c>
      <c r="AI136" s="476">
        <f ca="1">('SUBSCRIBER BASE'!AJ81*'COMMISSION ASSUMPTIONS'!$E83)*('MVLP INPUT'!$F11*'COMMISSION ASSUMPTIONS'!$E45)</f>
        <v>0</v>
      </c>
      <c r="AJ136" s="476">
        <f ca="1">('SUBSCRIBER BASE'!AK81*'COMMISSION ASSUMPTIONS'!$E83)*('MVLP INPUT'!$F11*'COMMISSION ASSUMPTIONS'!$E45)</f>
        <v>0</v>
      </c>
      <c r="AK136" s="476">
        <f ca="1">('SUBSCRIBER BASE'!AL81*'COMMISSION ASSUMPTIONS'!$E83)*('MVLP INPUT'!$F11*'COMMISSION ASSUMPTIONS'!$E45)</f>
        <v>0</v>
      </c>
      <c r="AL136" s="476">
        <f ca="1">('SUBSCRIBER BASE'!AM81*'COMMISSION ASSUMPTIONS'!$E83)*('MVLP INPUT'!$F11*'COMMISSION ASSUMPTIONS'!$E45)</f>
        <v>0</v>
      </c>
      <c r="AM136" s="476">
        <f ca="1">('SUBSCRIBER BASE'!AN81*'COMMISSION ASSUMPTIONS'!$E83)*('MVLP INPUT'!$F11*'COMMISSION ASSUMPTIONS'!$E45)</f>
        <v>0</v>
      </c>
      <c r="AN136" s="476">
        <f ca="1">('SUBSCRIBER BASE'!AO81*'COMMISSION ASSUMPTIONS'!$E83)*('MVLP INPUT'!$F11*'COMMISSION ASSUMPTIONS'!$E45)</f>
        <v>0</v>
      </c>
      <c r="AO136" s="476">
        <f ca="1">('SUBSCRIBER BASE'!AP81*'COMMISSION ASSUMPTIONS'!$E83)*('MVLP INPUT'!$F11*'COMMISSION ASSUMPTIONS'!$E45)</f>
        <v>0</v>
      </c>
      <c r="AP136" s="476">
        <f ca="1">('SUBSCRIBER BASE'!AQ81*'COMMISSION ASSUMPTIONS'!$E83)*('MVLP INPUT'!$F11*'COMMISSION ASSUMPTIONS'!$E45)</f>
        <v>0</v>
      </c>
      <c r="AQ136" s="476">
        <f ca="1">('SUBSCRIBER BASE'!AR81*'COMMISSION ASSUMPTIONS'!$E83)*('MVLP INPUT'!$F11*'COMMISSION ASSUMPTIONS'!$E45)</f>
        <v>0</v>
      </c>
      <c r="AR136" s="476">
        <f ca="1">('SUBSCRIBER BASE'!AS81*'COMMISSION ASSUMPTIONS'!$E83)*('MVLP INPUT'!$F11*'COMMISSION ASSUMPTIONS'!$E45)</f>
        <v>0</v>
      </c>
      <c r="AS136" s="476">
        <f ca="1">('SUBSCRIBER BASE'!AT81*'COMMISSION ASSUMPTIONS'!$E83)*('MVLP INPUT'!$F11*'COMMISSION ASSUMPTIONS'!$E45)</f>
        <v>0</v>
      </c>
      <c r="AT136" s="476">
        <f ca="1">('SUBSCRIBER BASE'!AU81*'COMMISSION ASSUMPTIONS'!$E83)*('MVLP INPUT'!$F11*'COMMISSION ASSUMPTIONS'!$E45)</f>
        <v>0</v>
      </c>
      <c r="AU136" s="476">
        <f ca="1">('SUBSCRIBER BASE'!AV81*'COMMISSION ASSUMPTIONS'!$E83)*('MVLP INPUT'!$F11*'COMMISSION ASSUMPTIONS'!$E45)</f>
        <v>0</v>
      </c>
      <c r="AV136" s="476">
        <f ca="1">('SUBSCRIBER BASE'!AW81*'COMMISSION ASSUMPTIONS'!$E83)*('MVLP INPUT'!$F11*'COMMISSION ASSUMPTIONS'!$E45)</f>
        <v>0</v>
      </c>
      <c r="AW136" s="476">
        <f ca="1">('SUBSCRIBER BASE'!AX81*'COMMISSION ASSUMPTIONS'!$E83)*('MVLP INPUT'!$F11*'COMMISSION ASSUMPTIONS'!$E45)</f>
        <v>0</v>
      </c>
      <c r="AX136" s="476">
        <f ca="1">('SUBSCRIBER BASE'!AY81*'COMMISSION ASSUMPTIONS'!$E83)*('MVLP INPUT'!$F11*'COMMISSION ASSUMPTIONS'!$E45)</f>
        <v>0</v>
      </c>
      <c r="AY136" s="476">
        <f ca="1">('SUBSCRIBER BASE'!AZ81*'COMMISSION ASSUMPTIONS'!$E83)*('MVLP INPUT'!$F11*'COMMISSION ASSUMPTIONS'!$E45)</f>
        <v>0</v>
      </c>
      <c r="AZ136" s="476">
        <f ca="1">('SUBSCRIBER BASE'!BA81*'COMMISSION ASSUMPTIONS'!$E83)*('MVLP INPUT'!$F11*'COMMISSION ASSUMPTIONS'!$E45)</f>
        <v>0</v>
      </c>
      <c r="BA136" s="476">
        <f ca="1">('SUBSCRIBER BASE'!BB81*'COMMISSION ASSUMPTIONS'!$E83)*('MVLP INPUT'!$F11*'COMMISSION ASSUMPTIONS'!$E45)</f>
        <v>0</v>
      </c>
      <c r="BB136" s="476">
        <f ca="1">('SUBSCRIBER BASE'!BC81*'COMMISSION ASSUMPTIONS'!$E83)*('MVLP INPUT'!$F11*'COMMISSION ASSUMPTIONS'!$E45)</f>
        <v>0</v>
      </c>
      <c r="BC136" s="476">
        <f ca="1">('SUBSCRIBER BASE'!BD81*'COMMISSION ASSUMPTIONS'!$E83)*('MVLP INPUT'!$F11*'COMMISSION ASSUMPTIONS'!$E45)</f>
        <v>0</v>
      </c>
      <c r="BD136" s="476">
        <f ca="1">('SUBSCRIBER BASE'!BE81*'COMMISSION ASSUMPTIONS'!$E83)*('MVLP INPUT'!$F11*'COMMISSION ASSUMPTIONS'!$E45)</f>
        <v>0</v>
      </c>
      <c r="BE136" s="476">
        <f ca="1">('SUBSCRIBER BASE'!BF81*'COMMISSION ASSUMPTIONS'!$E83)*('MVLP INPUT'!$F11*'COMMISSION ASSUMPTIONS'!$E45)</f>
        <v>0</v>
      </c>
      <c r="BF136" s="476">
        <f ca="1">('SUBSCRIBER BASE'!BG81*'COMMISSION ASSUMPTIONS'!$E83)*('MVLP INPUT'!$F11*'COMMISSION ASSUMPTIONS'!$E45)</f>
        <v>0</v>
      </c>
      <c r="BG136" s="476">
        <f ca="1">('SUBSCRIBER BASE'!BH81*'COMMISSION ASSUMPTIONS'!$E83)*('MVLP INPUT'!$F11*'COMMISSION ASSUMPTIONS'!$E45)</f>
        <v>0</v>
      </c>
      <c r="BH136" s="476">
        <f ca="1">('SUBSCRIBER BASE'!BI81*'COMMISSION ASSUMPTIONS'!$E83)*('MVLP INPUT'!$F11*'COMMISSION ASSUMPTIONS'!$E45)</f>
        <v>0</v>
      </c>
      <c r="BI136" s="476">
        <f ca="1">('SUBSCRIBER BASE'!BJ81*'COMMISSION ASSUMPTIONS'!$E83)*('MVLP INPUT'!$F11*'COMMISSION ASSUMPTIONS'!$E45)</f>
        <v>0</v>
      </c>
      <c r="BJ136" s="476">
        <f ca="1">('SUBSCRIBER BASE'!BK81*'COMMISSION ASSUMPTIONS'!$E83)*('MVLP INPUT'!$F11*'COMMISSION ASSUMPTIONS'!$E45)</f>
        <v>0</v>
      </c>
      <c r="BK136" s="476">
        <f ca="1">('SUBSCRIBER BASE'!BL81*'COMMISSION ASSUMPTIONS'!$E83)*('MVLP INPUT'!$F11*'COMMISSION ASSUMPTIONS'!$E45)</f>
        <v>0</v>
      </c>
      <c r="BL136" s="476">
        <f ca="1">('SUBSCRIBER BASE'!BM81*'COMMISSION ASSUMPTIONS'!$E83)*('MVLP INPUT'!$F11*'COMMISSION ASSUMPTIONS'!$E45)</f>
        <v>0</v>
      </c>
      <c r="BM136" s="476">
        <f ca="1">('SUBSCRIBER BASE'!BN81*'COMMISSION ASSUMPTIONS'!$E83)*('MVLP INPUT'!$F11*'COMMISSION ASSUMPTIONS'!$E45)</f>
        <v>0</v>
      </c>
      <c r="BN136" s="476">
        <f ca="1">('SUBSCRIBER BASE'!BO81*'COMMISSION ASSUMPTIONS'!$E83)*('MVLP INPUT'!$F11*'COMMISSION ASSUMPTIONS'!$E45)</f>
        <v>0</v>
      </c>
      <c r="BO136" s="476">
        <f ca="1">('SUBSCRIBER BASE'!BP81*'COMMISSION ASSUMPTIONS'!$E83)*('MVLP INPUT'!$F11*'COMMISSION ASSUMPTIONS'!$E45)</f>
        <v>0</v>
      </c>
      <c r="BP136" s="476">
        <f ca="1">('SUBSCRIBER BASE'!BQ81*'COMMISSION ASSUMPTIONS'!$E83)*('MVLP INPUT'!$F11*'COMMISSION ASSUMPTIONS'!$E45)</f>
        <v>0</v>
      </c>
      <c r="BQ136" s="476">
        <f ca="1">('SUBSCRIBER BASE'!BR81*'COMMISSION ASSUMPTIONS'!$E83)*('MVLP INPUT'!$F11*'COMMISSION ASSUMPTIONS'!$E45)</f>
        <v>0</v>
      </c>
      <c r="BR136" s="476">
        <f ca="1">('SUBSCRIBER BASE'!BS81*'COMMISSION ASSUMPTIONS'!$E83)*('MVLP INPUT'!$F11*'COMMISSION ASSUMPTIONS'!$E45)</f>
        <v>0</v>
      </c>
    </row>
    <row r="137" spans="2:70" ht="24" customHeight="1" outlineLevel="2">
      <c r="B137" s="313" t="str">
        <f>B124</f>
        <v>MVLP3</v>
      </c>
      <c r="C137" s="476">
        <f>('SUBSCRIBER BASE'!C82*'COMMISSION ASSUMPTIONS'!$E84)*('MVLP INPUT'!$F12*'COMMISSION ASSUMPTIONS'!$E46)</f>
        <v>0</v>
      </c>
      <c r="D137" s="476">
        <f>('SUBSCRIBER BASE'!D82*'COMMISSION ASSUMPTIONS'!$E84)*('MVLP INPUT'!$F12*'COMMISSION ASSUMPTIONS'!$E46)</f>
        <v>0</v>
      </c>
      <c r="E137" s="476">
        <f>('SUBSCRIBER BASE'!E82*'COMMISSION ASSUMPTIONS'!$E84)*('MVLP INPUT'!$F12*'COMMISSION ASSUMPTIONS'!$E46)</f>
        <v>0</v>
      </c>
      <c r="F137" s="476">
        <f>('SUBSCRIBER BASE'!F82*'COMMISSION ASSUMPTIONS'!$E84)*('MVLP INPUT'!$F12*'COMMISSION ASSUMPTIONS'!$E46)</f>
        <v>0</v>
      </c>
      <c r="G137" s="476">
        <f>('SUBSCRIBER BASE'!G82*'COMMISSION ASSUMPTIONS'!$E84)*('MVLP INPUT'!$F12*'COMMISSION ASSUMPTIONS'!$E46)</f>
        <v>0</v>
      </c>
      <c r="H137" s="476">
        <f>('SUBSCRIBER BASE'!H82*'COMMISSION ASSUMPTIONS'!$E84)*('MVLP INPUT'!$F12*'COMMISSION ASSUMPTIONS'!$E46)</f>
        <v>0</v>
      </c>
      <c r="I137" s="476">
        <f>('SUBSCRIBER BASE'!I82*'COMMISSION ASSUMPTIONS'!$E84)*('MVLP INPUT'!$F12*'COMMISSION ASSUMPTIONS'!$E46)</f>
        <v>0</v>
      </c>
      <c r="J137" s="476">
        <f>('SUBSCRIBER BASE'!J82*'COMMISSION ASSUMPTIONS'!$E84)*('MVLP INPUT'!$F12*'COMMISSION ASSUMPTIONS'!$E46)</f>
        <v>0</v>
      </c>
      <c r="K137" s="476">
        <f ca="1">('SUBSCRIBER BASE'!L82*'COMMISSION ASSUMPTIONS'!$E84)*('MVLP INPUT'!$F12*'COMMISSION ASSUMPTIONS'!$E46)</f>
        <v>0</v>
      </c>
      <c r="L137" s="476">
        <f ca="1">('SUBSCRIBER BASE'!M82*'COMMISSION ASSUMPTIONS'!$E84)*('MVLP INPUT'!$F12*'COMMISSION ASSUMPTIONS'!$E46)</f>
        <v>0</v>
      </c>
      <c r="M137" s="476">
        <f ca="1">('SUBSCRIBER BASE'!N82*'COMMISSION ASSUMPTIONS'!$E84)*('MVLP INPUT'!$F12*'COMMISSION ASSUMPTIONS'!$E46)</f>
        <v>0</v>
      </c>
      <c r="N137" s="476">
        <f ca="1">('SUBSCRIBER BASE'!O82*'COMMISSION ASSUMPTIONS'!$E84)*('MVLP INPUT'!$F12*'COMMISSION ASSUMPTIONS'!$E46)</f>
        <v>0</v>
      </c>
      <c r="O137" s="476">
        <f ca="1">('SUBSCRIBER BASE'!P82*'COMMISSION ASSUMPTIONS'!$E84)*('MVLP INPUT'!$F12*'COMMISSION ASSUMPTIONS'!$E46)</f>
        <v>0</v>
      </c>
      <c r="P137" s="476">
        <f ca="1">('SUBSCRIBER BASE'!Q82*'COMMISSION ASSUMPTIONS'!$E84)*('MVLP INPUT'!$F12*'COMMISSION ASSUMPTIONS'!$E46)</f>
        <v>0</v>
      </c>
      <c r="Q137" s="476">
        <f ca="1">('SUBSCRIBER BASE'!R82*'COMMISSION ASSUMPTIONS'!$E84)*('MVLP INPUT'!$F12*'COMMISSION ASSUMPTIONS'!$E46)</f>
        <v>0</v>
      </c>
      <c r="R137" s="476">
        <f ca="1">('SUBSCRIBER BASE'!S82*'COMMISSION ASSUMPTIONS'!$E84)*('MVLP INPUT'!$F12*'COMMISSION ASSUMPTIONS'!$E46)</f>
        <v>0</v>
      </c>
      <c r="S137" s="476">
        <f ca="1">('SUBSCRIBER BASE'!T82*'COMMISSION ASSUMPTIONS'!$E84)*('MVLP INPUT'!$F12*'COMMISSION ASSUMPTIONS'!$E46)</f>
        <v>0</v>
      </c>
      <c r="T137" s="476">
        <f ca="1">('SUBSCRIBER BASE'!U82*'COMMISSION ASSUMPTIONS'!$E84)*('MVLP INPUT'!$F12*'COMMISSION ASSUMPTIONS'!$E46)</f>
        <v>0</v>
      </c>
      <c r="U137" s="476">
        <f ca="1">('SUBSCRIBER BASE'!V82*'COMMISSION ASSUMPTIONS'!$E84)*('MVLP INPUT'!$F12*'COMMISSION ASSUMPTIONS'!$E46)</f>
        <v>0</v>
      </c>
      <c r="V137" s="476">
        <f ca="1">('SUBSCRIBER BASE'!W82*'COMMISSION ASSUMPTIONS'!$E84)*('MVLP INPUT'!$F12*'COMMISSION ASSUMPTIONS'!$E46)</f>
        <v>0</v>
      </c>
      <c r="W137" s="476">
        <f ca="1">('SUBSCRIBER BASE'!X82*'COMMISSION ASSUMPTIONS'!$E84)*('MVLP INPUT'!$F12*'COMMISSION ASSUMPTIONS'!$E46)</f>
        <v>0</v>
      </c>
      <c r="X137" s="476">
        <f ca="1">('SUBSCRIBER BASE'!Y82*'COMMISSION ASSUMPTIONS'!$E84)*('MVLP INPUT'!$F12*'COMMISSION ASSUMPTIONS'!$E46)</f>
        <v>0</v>
      </c>
      <c r="Y137" s="476">
        <f ca="1">('SUBSCRIBER BASE'!Z82*'COMMISSION ASSUMPTIONS'!$E84)*('MVLP INPUT'!$F12*'COMMISSION ASSUMPTIONS'!$E46)</f>
        <v>0</v>
      </c>
      <c r="Z137" s="476">
        <f ca="1">('SUBSCRIBER BASE'!AA82*'COMMISSION ASSUMPTIONS'!$E84)*('MVLP INPUT'!$F12*'COMMISSION ASSUMPTIONS'!$E46)</f>
        <v>0</v>
      </c>
      <c r="AA137" s="476">
        <f ca="1">('SUBSCRIBER BASE'!AB82*'COMMISSION ASSUMPTIONS'!$E84)*('MVLP INPUT'!$F12*'COMMISSION ASSUMPTIONS'!$E46)</f>
        <v>0</v>
      </c>
      <c r="AB137" s="476">
        <f ca="1">('SUBSCRIBER BASE'!AC82*'COMMISSION ASSUMPTIONS'!$E84)*('MVLP INPUT'!$F12*'COMMISSION ASSUMPTIONS'!$E46)</f>
        <v>0</v>
      </c>
      <c r="AC137" s="476">
        <f ca="1">('SUBSCRIBER BASE'!AD82*'COMMISSION ASSUMPTIONS'!$E84)*('MVLP INPUT'!$F12*'COMMISSION ASSUMPTIONS'!$E46)</f>
        <v>0</v>
      </c>
      <c r="AD137" s="476">
        <f ca="1">('SUBSCRIBER BASE'!AE82*'COMMISSION ASSUMPTIONS'!$E84)*('MVLP INPUT'!$F12*'COMMISSION ASSUMPTIONS'!$E46)</f>
        <v>0</v>
      </c>
      <c r="AE137" s="476">
        <f ca="1">('SUBSCRIBER BASE'!AF82*'COMMISSION ASSUMPTIONS'!$E84)*('MVLP INPUT'!$F12*'COMMISSION ASSUMPTIONS'!$E46)</f>
        <v>0</v>
      </c>
      <c r="AF137" s="476">
        <f ca="1">('SUBSCRIBER BASE'!AG82*'COMMISSION ASSUMPTIONS'!$E84)*('MVLP INPUT'!$F12*'COMMISSION ASSUMPTIONS'!$E46)</f>
        <v>0</v>
      </c>
      <c r="AG137" s="476">
        <f ca="1">('SUBSCRIBER BASE'!AH82*'COMMISSION ASSUMPTIONS'!$E84)*('MVLP INPUT'!$F12*'COMMISSION ASSUMPTIONS'!$E46)</f>
        <v>0</v>
      </c>
      <c r="AH137" s="476">
        <f ca="1">('SUBSCRIBER BASE'!AI82*'COMMISSION ASSUMPTIONS'!$E84)*('MVLP INPUT'!$F12*'COMMISSION ASSUMPTIONS'!$E46)</f>
        <v>0</v>
      </c>
      <c r="AI137" s="476">
        <f ca="1">('SUBSCRIBER BASE'!AJ82*'COMMISSION ASSUMPTIONS'!$E84)*('MVLP INPUT'!$F12*'COMMISSION ASSUMPTIONS'!$E46)</f>
        <v>0</v>
      </c>
      <c r="AJ137" s="476">
        <f ca="1">('SUBSCRIBER BASE'!AK82*'COMMISSION ASSUMPTIONS'!$E84)*('MVLP INPUT'!$F12*'COMMISSION ASSUMPTIONS'!$E46)</f>
        <v>0</v>
      </c>
      <c r="AK137" s="476">
        <f ca="1">('SUBSCRIBER BASE'!AL82*'COMMISSION ASSUMPTIONS'!$E84)*('MVLP INPUT'!$F12*'COMMISSION ASSUMPTIONS'!$E46)</f>
        <v>0</v>
      </c>
      <c r="AL137" s="476">
        <f ca="1">('SUBSCRIBER BASE'!AM82*'COMMISSION ASSUMPTIONS'!$E84)*('MVLP INPUT'!$F12*'COMMISSION ASSUMPTIONS'!$E46)</f>
        <v>0</v>
      </c>
      <c r="AM137" s="476">
        <f ca="1">('SUBSCRIBER BASE'!AN82*'COMMISSION ASSUMPTIONS'!$E84)*('MVLP INPUT'!$F12*'COMMISSION ASSUMPTIONS'!$E46)</f>
        <v>0</v>
      </c>
      <c r="AN137" s="476">
        <f ca="1">('SUBSCRIBER BASE'!AO82*'COMMISSION ASSUMPTIONS'!$E84)*('MVLP INPUT'!$F12*'COMMISSION ASSUMPTIONS'!$E46)</f>
        <v>0</v>
      </c>
      <c r="AO137" s="476">
        <f ca="1">('SUBSCRIBER BASE'!AP82*'COMMISSION ASSUMPTIONS'!$E84)*('MVLP INPUT'!$F12*'COMMISSION ASSUMPTIONS'!$E46)</f>
        <v>0</v>
      </c>
      <c r="AP137" s="476">
        <f ca="1">('SUBSCRIBER BASE'!AQ82*'COMMISSION ASSUMPTIONS'!$E84)*('MVLP INPUT'!$F12*'COMMISSION ASSUMPTIONS'!$E46)</f>
        <v>0</v>
      </c>
      <c r="AQ137" s="476">
        <f ca="1">('SUBSCRIBER BASE'!AR82*'COMMISSION ASSUMPTIONS'!$E84)*('MVLP INPUT'!$F12*'COMMISSION ASSUMPTIONS'!$E46)</f>
        <v>0</v>
      </c>
      <c r="AR137" s="476">
        <f ca="1">('SUBSCRIBER BASE'!AS82*'COMMISSION ASSUMPTIONS'!$E84)*('MVLP INPUT'!$F12*'COMMISSION ASSUMPTIONS'!$E46)</f>
        <v>0</v>
      </c>
      <c r="AS137" s="476">
        <f ca="1">('SUBSCRIBER BASE'!AT82*'COMMISSION ASSUMPTIONS'!$E84)*('MVLP INPUT'!$F12*'COMMISSION ASSUMPTIONS'!$E46)</f>
        <v>0</v>
      </c>
      <c r="AT137" s="476">
        <f ca="1">('SUBSCRIBER BASE'!AU82*'COMMISSION ASSUMPTIONS'!$E84)*('MVLP INPUT'!$F12*'COMMISSION ASSUMPTIONS'!$E46)</f>
        <v>0</v>
      </c>
      <c r="AU137" s="476">
        <f ca="1">('SUBSCRIBER BASE'!AV82*'COMMISSION ASSUMPTIONS'!$E84)*('MVLP INPUT'!$F12*'COMMISSION ASSUMPTIONS'!$E46)</f>
        <v>0</v>
      </c>
      <c r="AV137" s="476">
        <f ca="1">('SUBSCRIBER BASE'!AW82*'COMMISSION ASSUMPTIONS'!$E84)*('MVLP INPUT'!$F12*'COMMISSION ASSUMPTIONS'!$E46)</f>
        <v>0</v>
      </c>
      <c r="AW137" s="476">
        <f ca="1">('SUBSCRIBER BASE'!AX82*'COMMISSION ASSUMPTIONS'!$E84)*('MVLP INPUT'!$F12*'COMMISSION ASSUMPTIONS'!$E46)</f>
        <v>0</v>
      </c>
      <c r="AX137" s="476">
        <f ca="1">('SUBSCRIBER BASE'!AY82*'COMMISSION ASSUMPTIONS'!$E84)*('MVLP INPUT'!$F12*'COMMISSION ASSUMPTIONS'!$E46)</f>
        <v>0</v>
      </c>
      <c r="AY137" s="476">
        <f ca="1">('SUBSCRIBER BASE'!AZ82*'COMMISSION ASSUMPTIONS'!$E84)*('MVLP INPUT'!$F12*'COMMISSION ASSUMPTIONS'!$E46)</f>
        <v>0</v>
      </c>
      <c r="AZ137" s="476">
        <f ca="1">('SUBSCRIBER BASE'!BA82*'COMMISSION ASSUMPTIONS'!$E84)*('MVLP INPUT'!$F12*'COMMISSION ASSUMPTIONS'!$E46)</f>
        <v>0</v>
      </c>
      <c r="BA137" s="476">
        <f ca="1">('SUBSCRIBER BASE'!BB82*'COMMISSION ASSUMPTIONS'!$E84)*('MVLP INPUT'!$F12*'COMMISSION ASSUMPTIONS'!$E46)</f>
        <v>0</v>
      </c>
      <c r="BB137" s="476">
        <f ca="1">('SUBSCRIBER BASE'!BC82*'COMMISSION ASSUMPTIONS'!$E84)*('MVLP INPUT'!$F12*'COMMISSION ASSUMPTIONS'!$E46)</f>
        <v>0</v>
      </c>
      <c r="BC137" s="476">
        <f ca="1">('SUBSCRIBER BASE'!BD82*'COMMISSION ASSUMPTIONS'!$E84)*('MVLP INPUT'!$F12*'COMMISSION ASSUMPTIONS'!$E46)</f>
        <v>0</v>
      </c>
      <c r="BD137" s="476">
        <f ca="1">('SUBSCRIBER BASE'!BE82*'COMMISSION ASSUMPTIONS'!$E84)*('MVLP INPUT'!$F12*'COMMISSION ASSUMPTIONS'!$E46)</f>
        <v>0</v>
      </c>
      <c r="BE137" s="476">
        <f ca="1">('SUBSCRIBER BASE'!BF82*'COMMISSION ASSUMPTIONS'!$E84)*('MVLP INPUT'!$F12*'COMMISSION ASSUMPTIONS'!$E46)</f>
        <v>0</v>
      </c>
      <c r="BF137" s="476">
        <f ca="1">('SUBSCRIBER BASE'!BG82*'COMMISSION ASSUMPTIONS'!$E84)*('MVLP INPUT'!$F12*'COMMISSION ASSUMPTIONS'!$E46)</f>
        <v>0</v>
      </c>
      <c r="BG137" s="476">
        <f ca="1">('SUBSCRIBER BASE'!BH82*'COMMISSION ASSUMPTIONS'!$E84)*('MVLP INPUT'!$F12*'COMMISSION ASSUMPTIONS'!$E46)</f>
        <v>0</v>
      </c>
      <c r="BH137" s="476">
        <f ca="1">('SUBSCRIBER BASE'!BI82*'COMMISSION ASSUMPTIONS'!$E84)*('MVLP INPUT'!$F12*'COMMISSION ASSUMPTIONS'!$E46)</f>
        <v>0</v>
      </c>
      <c r="BI137" s="476">
        <f ca="1">('SUBSCRIBER BASE'!BJ82*'COMMISSION ASSUMPTIONS'!$E84)*('MVLP INPUT'!$F12*'COMMISSION ASSUMPTIONS'!$E46)</f>
        <v>0</v>
      </c>
      <c r="BJ137" s="476">
        <f ca="1">('SUBSCRIBER BASE'!BK82*'COMMISSION ASSUMPTIONS'!$E84)*('MVLP INPUT'!$F12*'COMMISSION ASSUMPTIONS'!$E46)</f>
        <v>0</v>
      </c>
      <c r="BK137" s="476">
        <f ca="1">('SUBSCRIBER BASE'!BL82*'COMMISSION ASSUMPTIONS'!$E84)*('MVLP INPUT'!$F12*'COMMISSION ASSUMPTIONS'!$E46)</f>
        <v>0</v>
      </c>
      <c r="BL137" s="476">
        <f ca="1">('SUBSCRIBER BASE'!BM82*'COMMISSION ASSUMPTIONS'!$E84)*('MVLP INPUT'!$F12*'COMMISSION ASSUMPTIONS'!$E46)</f>
        <v>0</v>
      </c>
      <c r="BM137" s="476">
        <f ca="1">('SUBSCRIBER BASE'!BN82*'COMMISSION ASSUMPTIONS'!$E84)*('MVLP INPUT'!$F12*'COMMISSION ASSUMPTIONS'!$E46)</f>
        <v>0</v>
      </c>
      <c r="BN137" s="476">
        <f ca="1">('SUBSCRIBER BASE'!BO82*'COMMISSION ASSUMPTIONS'!$E84)*('MVLP INPUT'!$F12*'COMMISSION ASSUMPTIONS'!$E46)</f>
        <v>0</v>
      </c>
      <c r="BO137" s="476">
        <f ca="1">('SUBSCRIBER BASE'!BP82*'COMMISSION ASSUMPTIONS'!$E84)*('MVLP INPUT'!$F12*'COMMISSION ASSUMPTIONS'!$E46)</f>
        <v>0</v>
      </c>
      <c r="BP137" s="476">
        <f ca="1">('SUBSCRIBER BASE'!BQ82*'COMMISSION ASSUMPTIONS'!$E84)*('MVLP INPUT'!$F12*'COMMISSION ASSUMPTIONS'!$E46)</f>
        <v>0</v>
      </c>
      <c r="BQ137" s="476">
        <f ca="1">('SUBSCRIBER BASE'!BR82*'COMMISSION ASSUMPTIONS'!$E84)*('MVLP INPUT'!$F12*'COMMISSION ASSUMPTIONS'!$E46)</f>
        <v>0</v>
      </c>
      <c r="BR137" s="476">
        <f ca="1">('SUBSCRIBER BASE'!BS82*'COMMISSION ASSUMPTIONS'!$E84)*('MVLP INPUT'!$F12*'COMMISSION ASSUMPTIONS'!$E46)</f>
        <v>0</v>
      </c>
    </row>
    <row r="138" spans="2:70" ht="24" customHeight="1" outlineLevel="2">
      <c r="B138" s="313" t="str">
        <f>B125</f>
        <v>MVLP4</v>
      </c>
      <c r="C138" s="476">
        <f>('SUBSCRIBER BASE'!C83*'COMMISSION ASSUMPTIONS'!$E85)*('MVLP INPUT'!$F13*'COMMISSION ASSUMPTIONS'!$E47)</f>
        <v>0</v>
      </c>
      <c r="D138" s="476">
        <f>('SUBSCRIBER BASE'!D83*'COMMISSION ASSUMPTIONS'!$E85)*('MVLP INPUT'!$F13*'COMMISSION ASSUMPTIONS'!$E47)</f>
        <v>0</v>
      </c>
      <c r="E138" s="476">
        <f>('SUBSCRIBER BASE'!E83*'COMMISSION ASSUMPTIONS'!$E85)*('MVLP INPUT'!$F13*'COMMISSION ASSUMPTIONS'!$E47)</f>
        <v>0</v>
      </c>
      <c r="F138" s="476">
        <f>('SUBSCRIBER BASE'!F83*'COMMISSION ASSUMPTIONS'!$E85)*('MVLP INPUT'!$F13*'COMMISSION ASSUMPTIONS'!$E47)</f>
        <v>0</v>
      </c>
      <c r="G138" s="476">
        <f>('SUBSCRIBER BASE'!G83*'COMMISSION ASSUMPTIONS'!$E85)*('MVLP INPUT'!$F13*'COMMISSION ASSUMPTIONS'!$E47)</f>
        <v>0</v>
      </c>
      <c r="H138" s="476">
        <f>('SUBSCRIBER BASE'!H83*'COMMISSION ASSUMPTIONS'!$E85)*('MVLP INPUT'!$F13*'COMMISSION ASSUMPTIONS'!$E47)</f>
        <v>0</v>
      </c>
      <c r="I138" s="476">
        <f>('SUBSCRIBER BASE'!I83*'COMMISSION ASSUMPTIONS'!$E85)*('MVLP INPUT'!$F13*'COMMISSION ASSUMPTIONS'!$E47)</f>
        <v>0</v>
      </c>
      <c r="J138" s="476">
        <f>('SUBSCRIBER BASE'!J83*'COMMISSION ASSUMPTIONS'!$E85)*('MVLP INPUT'!$F13*'COMMISSION ASSUMPTIONS'!$E47)</f>
        <v>0</v>
      </c>
      <c r="K138" s="476">
        <f ca="1">('SUBSCRIBER BASE'!L83*'COMMISSION ASSUMPTIONS'!$E85)*('MVLP INPUT'!$F13*'COMMISSION ASSUMPTIONS'!$E47)</f>
        <v>0</v>
      </c>
      <c r="L138" s="476">
        <f ca="1">('SUBSCRIBER BASE'!M83*'COMMISSION ASSUMPTIONS'!$E85)*('MVLP INPUT'!$F13*'COMMISSION ASSUMPTIONS'!$E47)</f>
        <v>0</v>
      </c>
      <c r="M138" s="476">
        <f ca="1">('SUBSCRIBER BASE'!N83*'COMMISSION ASSUMPTIONS'!$E85)*('MVLP INPUT'!$F13*'COMMISSION ASSUMPTIONS'!$E47)</f>
        <v>0</v>
      </c>
      <c r="N138" s="476">
        <f ca="1">('SUBSCRIBER BASE'!O83*'COMMISSION ASSUMPTIONS'!$E85)*('MVLP INPUT'!$F13*'COMMISSION ASSUMPTIONS'!$E47)</f>
        <v>0</v>
      </c>
      <c r="O138" s="476">
        <f ca="1">('SUBSCRIBER BASE'!P83*'COMMISSION ASSUMPTIONS'!$E85)*('MVLP INPUT'!$F13*'COMMISSION ASSUMPTIONS'!$E47)</f>
        <v>0</v>
      </c>
      <c r="P138" s="476">
        <f ca="1">('SUBSCRIBER BASE'!Q83*'COMMISSION ASSUMPTIONS'!$E85)*('MVLP INPUT'!$F13*'COMMISSION ASSUMPTIONS'!$E47)</f>
        <v>0</v>
      </c>
      <c r="Q138" s="476">
        <f ca="1">('SUBSCRIBER BASE'!R83*'COMMISSION ASSUMPTIONS'!$E85)*('MVLP INPUT'!$F13*'COMMISSION ASSUMPTIONS'!$E47)</f>
        <v>0</v>
      </c>
      <c r="R138" s="476">
        <f ca="1">('SUBSCRIBER BASE'!S83*'COMMISSION ASSUMPTIONS'!$E85)*('MVLP INPUT'!$F13*'COMMISSION ASSUMPTIONS'!$E47)</f>
        <v>0</v>
      </c>
      <c r="S138" s="476">
        <f ca="1">('SUBSCRIBER BASE'!T83*'COMMISSION ASSUMPTIONS'!$E85)*('MVLP INPUT'!$F13*'COMMISSION ASSUMPTIONS'!$E47)</f>
        <v>0</v>
      </c>
      <c r="T138" s="476">
        <f ca="1">('SUBSCRIBER BASE'!U83*'COMMISSION ASSUMPTIONS'!$E85)*('MVLP INPUT'!$F13*'COMMISSION ASSUMPTIONS'!$E47)</f>
        <v>0</v>
      </c>
      <c r="U138" s="476">
        <f ca="1">('SUBSCRIBER BASE'!V83*'COMMISSION ASSUMPTIONS'!$E85)*('MVLP INPUT'!$F13*'COMMISSION ASSUMPTIONS'!$E47)</f>
        <v>0</v>
      </c>
      <c r="V138" s="476">
        <f ca="1">('SUBSCRIBER BASE'!W83*'COMMISSION ASSUMPTIONS'!$E85)*('MVLP INPUT'!$F13*'COMMISSION ASSUMPTIONS'!$E47)</f>
        <v>0</v>
      </c>
      <c r="W138" s="476">
        <f ca="1">('SUBSCRIBER BASE'!X83*'COMMISSION ASSUMPTIONS'!$E85)*('MVLP INPUT'!$F13*'COMMISSION ASSUMPTIONS'!$E47)</f>
        <v>0</v>
      </c>
      <c r="X138" s="476">
        <f ca="1">('SUBSCRIBER BASE'!Y83*'COMMISSION ASSUMPTIONS'!$E85)*('MVLP INPUT'!$F13*'COMMISSION ASSUMPTIONS'!$E47)</f>
        <v>0</v>
      </c>
      <c r="Y138" s="476">
        <f ca="1">('SUBSCRIBER BASE'!Z83*'COMMISSION ASSUMPTIONS'!$E85)*('MVLP INPUT'!$F13*'COMMISSION ASSUMPTIONS'!$E47)</f>
        <v>0</v>
      </c>
      <c r="Z138" s="476">
        <f ca="1">('SUBSCRIBER BASE'!AA83*'COMMISSION ASSUMPTIONS'!$E85)*('MVLP INPUT'!$F13*'COMMISSION ASSUMPTIONS'!$E47)</f>
        <v>0</v>
      </c>
      <c r="AA138" s="476">
        <f ca="1">('SUBSCRIBER BASE'!AB83*'COMMISSION ASSUMPTIONS'!$E85)*('MVLP INPUT'!$F13*'COMMISSION ASSUMPTIONS'!$E47)</f>
        <v>0</v>
      </c>
      <c r="AB138" s="476">
        <f ca="1">('SUBSCRIBER BASE'!AC83*'COMMISSION ASSUMPTIONS'!$E85)*('MVLP INPUT'!$F13*'COMMISSION ASSUMPTIONS'!$E47)</f>
        <v>0</v>
      </c>
      <c r="AC138" s="476">
        <f ca="1">('SUBSCRIBER BASE'!AD83*'COMMISSION ASSUMPTIONS'!$E85)*('MVLP INPUT'!$F13*'COMMISSION ASSUMPTIONS'!$E47)</f>
        <v>0</v>
      </c>
      <c r="AD138" s="476">
        <f ca="1">('SUBSCRIBER BASE'!AE83*'COMMISSION ASSUMPTIONS'!$E85)*('MVLP INPUT'!$F13*'COMMISSION ASSUMPTIONS'!$E47)</f>
        <v>0</v>
      </c>
      <c r="AE138" s="476">
        <f ca="1">('SUBSCRIBER BASE'!AF83*'COMMISSION ASSUMPTIONS'!$E85)*('MVLP INPUT'!$F13*'COMMISSION ASSUMPTIONS'!$E47)</f>
        <v>0</v>
      </c>
      <c r="AF138" s="476">
        <f ca="1">('SUBSCRIBER BASE'!AG83*'COMMISSION ASSUMPTIONS'!$E85)*('MVLP INPUT'!$F13*'COMMISSION ASSUMPTIONS'!$E47)</f>
        <v>0</v>
      </c>
      <c r="AG138" s="476">
        <f ca="1">('SUBSCRIBER BASE'!AH83*'COMMISSION ASSUMPTIONS'!$E85)*('MVLP INPUT'!$F13*'COMMISSION ASSUMPTIONS'!$E47)</f>
        <v>0</v>
      </c>
      <c r="AH138" s="476">
        <f ca="1">('SUBSCRIBER BASE'!AI83*'COMMISSION ASSUMPTIONS'!$E85)*('MVLP INPUT'!$F13*'COMMISSION ASSUMPTIONS'!$E47)</f>
        <v>0</v>
      </c>
      <c r="AI138" s="476">
        <f ca="1">('SUBSCRIBER BASE'!AJ83*'COMMISSION ASSUMPTIONS'!$E85)*('MVLP INPUT'!$F13*'COMMISSION ASSUMPTIONS'!$E47)</f>
        <v>0</v>
      </c>
      <c r="AJ138" s="476">
        <f ca="1">('SUBSCRIBER BASE'!AK83*'COMMISSION ASSUMPTIONS'!$E85)*('MVLP INPUT'!$F13*'COMMISSION ASSUMPTIONS'!$E47)</f>
        <v>0</v>
      </c>
      <c r="AK138" s="476">
        <f ca="1">('SUBSCRIBER BASE'!AL83*'COMMISSION ASSUMPTIONS'!$E85)*('MVLP INPUT'!$F13*'COMMISSION ASSUMPTIONS'!$E47)</f>
        <v>0</v>
      </c>
      <c r="AL138" s="476">
        <f ca="1">('SUBSCRIBER BASE'!AM83*'COMMISSION ASSUMPTIONS'!$E85)*('MVLP INPUT'!$F13*'COMMISSION ASSUMPTIONS'!$E47)</f>
        <v>0</v>
      </c>
      <c r="AM138" s="476">
        <f ca="1">('SUBSCRIBER BASE'!AN83*'COMMISSION ASSUMPTIONS'!$E85)*('MVLP INPUT'!$F13*'COMMISSION ASSUMPTIONS'!$E47)</f>
        <v>0</v>
      </c>
      <c r="AN138" s="476">
        <f ca="1">('SUBSCRIBER BASE'!AO83*'COMMISSION ASSUMPTIONS'!$E85)*('MVLP INPUT'!$F13*'COMMISSION ASSUMPTIONS'!$E47)</f>
        <v>0</v>
      </c>
      <c r="AO138" s="476">
        <f ca="1">('SUBSCRIBER BASE'!AP83*'COMMISSION ASSUMPTIONS'!$E85)*('MVLP INPUT'!$F13*'COMMISSION ASSUMPTIONS'!$E47)</f>
        <v>0</v>
      </c>
      <c r="AP138" s="476">
        <f ca="1">('SUBSCRIBER BASE'!AQ83*'COMMISSION ASSUMPTIONS'!$E85)*('MVLP INPUT'!$F13*'COMMISSION ASSUMPTIONS'!$E47)</f>
        <v>0</v>
      </c>
      <c r="AQ138" s="476">
        <f ca="1">('SUBSCRIBER BASE'!AR83*'COMMISSION ASSUMPTIONS'!$E85)*('MVLP INPUT'!$F13*'COMMISSION ASSUMPTIONS'!$E47)</f>
        <v>0</v>
      </c>
      <c r="AR138" s="476">
        <f ca="1">('SUBSCRIBER BASE'!AS83*'COMMISSION ASSUMPTIONS'!$E85)*('MVLP INPUT'!$F13*'COMMISSION ASSUMPTIONS'!$E47)</f>
        <v>0</v>
      </c>
      <c r="AS138" s="476">
        <f ca="1">('SUBSCRIBER BASE'!AT83*'COMMISSION ASSUMPTIONS'!$E85)*('MVLP INPUT'!$F13*'COMMISSION ASSUMPTIONS'!$E47)</f>
        <v>0</v>
      </c>
      <c r="AT138" s="476">
        <f ca="1">('SUBSCRIBER BASE'!AU83*'COMMISSION ASSUMPTIONS'!$E85)*('MVLP INPUT'!$F13*'COMMISSION ASSUMPTIONS'!$E47)</f>
        <v>0</v>
      </c>
      <c r="AU138" s="476">
        <f ca="1">('SUBSCRIBER BASE'!AV83*'COMMISSION ASSUMPTIONS'!$E85)*('MVLP INPUT'!$F13*'COMMISSION ASSUMPTIONS'!$E47)</f>
        <v>0</v>
      </c>
      <c r="AV138" s="476">
        <f ca="1">('SUBSCRIBER BASE'!AW83*'COMMISSION ASSUMPTIONS'!$E85)*('MVLP INPUT'!$F13*'COMMISSION ASSUMPTIONS'!$E47)</f>
        <v>0</v>
      </c>
      <c r="AW138" s="476">
        <f ca="1">('SUBSCRIBER BASE'!AX83*'COMMISSION ASSUMPTIONS'!$E85)*('MVLP INPUT'!$F13*'COMMISSION ASSUMPTIONS'!$E47)</f>
        <v>0</v>
      </c>
      <c r="AX138" s="476">
        <f ca="1">('SUBSCRIBER BASE'!AY83*'COMMISSION ASSUMPTIONS'!$E85)*('MVLP INPUT'!$F13*'COMMISSION ASSUMPTIONS'!$E47)</f>
        <v>0</v>
      </c>
      <c r="AY138" s="476">
        <f ca="1">('SUBSCRIBER BASE'!AZ83*'COMMISSION ASSUMPTIONS'!$E85)*('MVLP INPUT'!$F13*'COMMISSION ASSUMPTIONS'!$E47)</f>
        <v>0</v>
      </c>
      <c r="AZ138" s="476">
        <f ca="1">('SUBSCRIBER BASE'!BA83*'COMMISSION ASSUMPTIONS'!$E85)*('MVLP INPUT'!$F13*'COMMISSION ASSUMPTIONS'!$E47)</f>
        <v>0</v>
      </c>
      <c r="BA138" s="476">
        <f ca="1">('SUBSCRIBER BASE'!BB83*'COMMISSION ASSUMPTIONS'!$E85)*('MVLP INPUT'!$F13*'COMMISSION ASSUMPTIONS'!$E47)</f>
        <v>0</v>
      </c>
      <c r="BB138" s="476">
        <f ca="1">('SUBSCRIBER BASE'!BC83*'COMMISSION ASSUMPTIONS'!$E85)*('MVLP INPUT'!$F13*'COMMISSION ASSUMPTIONS'!$E47)</f>
        <v>0</v>
      </c>
      <c r="BC138" s="476">
        <f ca="1">('SUBSCRIBER BASE'!BD83*'COMMISSION ASSUMPTIONS'!$E85)*('MVLP INPUT'!$F13*'COMMISSION ASSUMPTIONS'!$E47)</f>
        <v>0</v>
      </c>
      <c r="BD138" s="476">
        <f ca="1">('SUBSCRIBER BASE'!BE83*'COMMISSION ASSUMPTIONS'!$E85)*('MVLP INPUT'!$F13*'COMMISSION ASSUMPTIONS'!$E47)</f>
        <v>0</v>
      </c>
      <c r="BE138" s="476">
        <f ca="1">('SUBSCRIBER BASE'!BF83*'COMMISSION ASSUMPTIONS'!$E85)*('MVLP INPUT'!$F13*'COMMISSION ASSUMPTIONS'!$E47)</f>
        <v>0</v>
      </c>
      <c r="BF138" s="476">
        <f ca="1">('SUBSCRIBER BASE'!BG83*'COMMISSION ASSUMPTIONS'!$E85)*('MVLP INPUT'!$F13*'COMMISSION ASSUMPTIONS'!$E47)</f>
        <v>0</v>
      </c>
      <c r="BG138" s="476">
        <f ca="1">('SUBSCRIBER BASE'!BH83*'COMMISSION ASSUMPTIONS'!$E85)*('MVLP INPUT'!$F13*'COMMISSION ASSUMPTIONS'!$E47)</f>
        <v>0</v>
      </c>
      <c r="BH138" s="476">
        <f ca="1">('SUBSCRIBER BASE'!BI83*'COMMISSION ASSUMPTIONS'!$E85)*('MVLP INPUT'!$F13*'COMMISSION ASSUMPTIONS'!$E47)</f>
        <v>0</v>
      </c>
      <c r="BI138" s="476">
        <f ca="1">('SUBSCRIBER BASE'!BJ83*'COMMISSION ASSUMPTIONS'!$E85)*('MVLP INPUT'!$F13*'COMMISSION ASSUMPTIONS'!$E47)</f>
        <v>0</v>
      </c>
      <c r="BJ138" s="476">
        <f ca="1">('SUBSCRIBER BASE'!BK83*'COMMISSION ASSUMPTIONS'!$E85)*('MVLP INPUT'!$F13*'COMMISSION ASSUMPTIONS'!$E47)</f>
        <v>0</v>
      </c>
      <c r="BK138" s="476">
        <f ca="1">('SUBSCRIBER BASE'!BL83*'COMMISSION ASSUMPTIONS'!$E85)*('MVLP INPUT'!$F13*'COMMISSION ASSUMPTIONS'!$E47)</f>
        <v>0</v>
      </c>
      <c r="BL138" s="476">
        <f ca="1">('SUBSCRIBER BASE'!BM83*'COMMISSION ASSUMPTIONS'!$E85)*('MVLP INPUT'!$F13*'COMMISSION ASSUMPTIONS'!$E47)</f>
        <v>0</v>
      </c>
      <c r="BM138" s="476">
        <f ca="1">('SUBSCRIBER BASE'!BN83*'COMMISSION ASSUMPTIONS'!$E85)*('MVLP INPUT'!$F13*'COMMISSION ASSUMPTIONS'!$E47)</f>
        <v>0</v>
      </c>
      <c r="BN138" s="476">
        <f ca="1">('SUBSCRIBER BASE'!BO83*'COMMISSION ASSUMPTIONS'!$E85)*('MVLP INPUT'!$F13*'COMMISSION ASSUMPTIONS'!$E47)</f>
        <v>0</v>
      </c>
      <c r="BO138" s="476">
        <f ca="1">('SUBSCRIBER BASE'!BP83*'COMMISSION ASSUMPTIONS'!$E85)*('MVLP INPUT'!$F13*'COMMISSION ASSUMPTIONS'!$E47)</f>
        <v>0</v>
      </c>
      <c r="BP138" s="476">
        <f ca="1">('SUBSCRIBER BASE'!BQ83*'COMMISSION ASSUMPTIONS'!$E85)*('MVLP INPUT'!$F13*'COMMISSION ASSUMPTIONS'!$E47)</f>
        <v>0</v>
      </c>
      <c r="BQ138" s="476">
        <f ca="1">('SUBSCRIBER BASE'!BR83*'COMMISSION ASSUMPTIONS'!$E85)*('MVLP INPUT'!$F13*'COMMISSION ASSUMPTIONS'!$E47)</f>
        <v>0</v>
      </c>
      <c r="BR138" s="476">
        <f ca="1">('SUBSCRIBER BASE'!BS83*'COMMISSION ASSUMPTIONS'!$E85)*('MVLP INPUT'!$F13*'COMMISSION ASSUMPTIONS'!$E47)</f>
        <v>0</v>
      </c>
    </row>
    <row r="139" spans="2:70" ht="24" customHeight="1" outlineLevel="2">
      <c r="B139" s="313" t="str">
        <f t="shared" ref="B139:B143" si="33">B126</f>
        <v>MVLP5</v>
      </c>
      <c r="C139" s="476">
        <f>('SUBSCRIBER BASE'!C84*'COMMISSION ASSUMPTIONS'!$E86)*('MVLP INPUT'!$F14*'COMMISSION ASSUMPTIONS'!$E48)</f>
        <v>0</v>
      </c>
      <c r="D139" s="476">
        <f>('SUBSCRIBER BASE'!D84*'COMMISSION ASSUMPTIONS'!$E86)*('MVLP INPUT'!$F14*'COMMISSION ASSUMPTIONS'!$E48)</f>
        <v>0</v>
      </c>
      <c r="E139" s="476">
        <f>('SUBSCRIBER BASE'!E84*'COMMISSION ASSUMPTIONS'!$E86)*('MVLP INPUT'!$F14*'COMMISSION ASSUMPTIONS'!$E48)</f>
        <v>0</v>
      </c>
      <c r="F139" s="476">
        <f>('SUBSCRIBER BASE'!F84*'COMMISSION ASSUMPTIONS'!$E86)*('MVLP INPUT'!$F14*'COMMISSION ASSUMPTIONS'!$E48)</f>
        <v>0</v>
      </c>
      <c r="G139" s="476">
        <f>('SUBSCRIBER BASE'!G84*'COMMISSION ASSUMPTIONS'!$E86)*('MVLP INPUT'!$F14*'COMMISSION ASSUMPTIONS'!$E48)</f>
        <v>0</v>
      </c>
      <c r="H139" s="476">
        <f>('SUBSCRIBER BASE'!H84*'COMMISSION ASSUMPTIONS'!$E86)*('MVLP INPUT'!$F14*'COMMISSION ASSUMPTIONS'!$E48)</f>
        <v>0</v>
      </c>
      <c r="I139" s="476">
        <f>('SUBSCRIBER BASE'!I84*'COMMISSION ASSUMPTIONS'!$E86)*('MVLP INPUT'!$F14*'COMMISSION ASSUMPTIONS'!$E48)</f>
        <v>0</v>
      </c>
      <c r="J139" s="476">
        <f>('SUBSCRIBER BASE'!J84*'COMMISSION ASSUMPTIONS'!$E86)*('MVLP INPUT'!$F14*'COMMISSION ASSUMPTIONS'!$E48)</f>
        <v>0</v>
      </c>
      <c r="K139" s="476">
        <f ca="1">('SUBSCRIBER BASE'!L84*'COMMISSION ASSUMPTIONS'!$E86)*('MVLP INPUT'!$F14*'COMMISSION ASSUMPTIONS'!$E48)</f>
        <v>0</v>
      </c>
      <c r="L139" s="476">
        <f ca="1">('SUBSCRIBER BASE'!M84*'COMMISSION ASSUMPTIONS'!$E86)*('MVLP INPUT'!$F14*'COMMISSION ASSUMPTIONS'!$E48)</f>
        <v>0</v>
      </c>
      <c r="M139" s="476">
        <f ca="1">('SUBSCRIBER BASE'!N84*'COMMISSION ASSUMPTIONS'!$E86)*('MVLP INPUT'!$F14*'COMMISSION ASSUMPTIONS'!$E48)</f>
        <v>0</v>
      </c>
      <c r="N139" s="476">
        <f ca="1">('SUBSCRIBER BASE'!O84*'COMMISSION ASSUMPTIONS'!$E86)*('MVLP INPUT'!$F14*'COMMISSION ASSUMPTIONS'!$E48)</f>
        <v>0</v>
      </c>
      <c r="O139" s="476">
        <f ca="1">('SUBSCRIBER BASE'!P84*'COMMISSION ASSUMPTIONS'!$E86)*('MVLP INPUT'!$F14*'COMMISSION ASSUMPTIONS'!$E48)</f>
        <v>0</v>
      </c>
      <c r="P139" s="476">
        <f ca="1">('SUBSCRIBER BASE'!Q84*'COMMISSION ASSUMPTIONS'!$E86)*('MVLP INPUT'!$F14*'COMMISSION ASSUMPTIONS'!$E48)</f>
        <v>0</v>
      </c>
      <c r="Q139" s="476">
        <f ca="1">('SUBSCRIBER BASE'!R84*'COMMISSION ASSUMPTIONS'!$E86)*('MVLP INPUT'!$F14*'COMMISSION ASSUMPTIONS'!$E48)</f>
        <v>0</v>
      </c>
      <c r="R139" s="476">
        <f ca="1">('SUBSCRIBER BASE'!S84*'COMMISSION ASSUMPTIONS'!$E86)*('MVLP INPUT'!$F14*'COMMISSION ASSUMPTIONS'!$E48)</f>
        <v>0</v>
      </c>
      <c r="S139" s="476">
        <f ca="1">('SUBSCRIBER BASE'!T84*'COMMISSION ASSUMPTIONS'!$E86)*('MVLP INPUT'!$F14*'COMMISSION ASSUMPTIONS'!$E48)</f>
        <v>0</v>
      </c>
      <c r="T139" s="476">
        <f ca="1">('SUBSCRIBER BASE'!U84*'COMMISSION ASSUMPTIONS'!$E86)*('MVLP INPUT'!$F14*'COMMISSION ASSUMPTIONS'!$E48)</f>
        <v>0</v>
      </c>
      <c r="U139" s="476">
        <f ca="1">('SUBSCRIBER BASE'!V84*'COMMISSION ASSUMPTIONS'!$E86)*('MVLP INPUT'!$F14*'COMMISSION ASSUMPTIONS'!$E48)</f>
        <v>0</v>
      </c>
      <c r="V139" s="476">
        <f ca="1">('SUBSCRIBER BASE'!W84*'COMMISSION ASSUMPTIONS'!$E86)*('MVLP INPUT'!$F14*'COMMISSION ASSUMPTIONS'!$E48)</f>
        <v>0</v>
      </c>
      <c r="W139" s="476">
        <f ca="1">('SUBSCRIBER BASE'!X84*'COMMISSION ASSUMPTIONS'!$E86)*('MVLP INPUT'!$F14*'COMMISSION ASSUMPTIONS'!$E48)</f>
        <v>0</v>
      </c>
      <c r="X139" s="476">
        <f ca="1">('SUBSCRIBER BASE'!Y84*'COMMISSION ASSUMPTIONS'!$E86)*('MVLP INPUT'!$F14*'COMMISSION ASSUMPTIONS'!$E48)</f>
        <v>0</v>
      </c>
      <c r="Y139" s="476">
        <f ca="1">('SUBSCRIBER BASE'!Z84*'COMMISSION ASSUMPTIONS'!$E86)*('MVLP INPUT'!$F14*'COMMISSION ASSUMPTIONS'!$E48)</f>
        <v>0</v>
      </c>
      <c r="Z139" s="476">
        <f ca="1">('SUBSCRIBER BASE'!AA84*'COMMISSION ASSUMPTIONS'!$E86)*('MVLP INPUT'!$F14*'COMMISSION ASSUMPTIONS'!$E48)</f>
        <v>0</v>
      </c>
      <c r="AA139" s="476">
        <f ca="1">('SUBSCRIBER BASE'!AB84*'COMMISSION ASSUMPTIONS'!$E86)*('MVLP INPUT'!$F14*'COMMISSION ASSUMPTIONS'!$E48)</f>
        <v>0</v>
      </c>
      <c r="AB139" s="476">
        <f ca="1">('SUBSCRIBER BASE'!AC84*'COMMISSION ASSUMPTIONS'!$E86)*('MVLP INPUT'!$F14*'COMMISSION ASSUMPTIONS'!$E48)</f>
        <v>0</v>
      </c>
      <c r="AC139" s="476">
        <f ca="1">('SUBSCRIBER BASE'!AD84*'COMMISSION ASSUMPTIONS'!$E86)*('MVLP INPUT'!$F14*'COMMISSION ASSUMPTIONS'!$E48)</f>
        <v>0</v>
      </c>
      <c r="AD139" s="476">
        <f ca="1">('SUBSCRIBER BASE'!AE84*'COMMISSION ASSUMPTIONS'!$E86)*('MVLP INPUT'!$F14*'COMMISSION ASSUMPTIONS'!$E48)</f>
        <v>0</v>
      </c>
      <c r="AE139" s="476">
        <f ca="1">('SUBSCRIBER BASE'!AF84*'COMMISSION ASSUMPTIONS'!$E86)*('MVLP INPUT'!$F14*'COMMISSION ASSUMPTIONS'!$E48)</f>
        <v>0</v>
      </c>
      <c r="AF139" s="476">
        <f ca="1">('SUBSCRIBER BASE'!AG84*'COMMISSION ASSUMPTIONS'!$E86)*('MVLP INPUT'!$F14*'COMMISSION ASSUMPTIONS'!$E48)</f>
        <v>0</v>
      </c>
      <c r="AG139" s="476">
        <f ca="1">('SUBSCRIBER BASE'!AH84*'COMMISSION ASSUMPTIONS'!$E86)*('MVLP INPUT'!$F14*'COMMISSION ASSUMPTIONS'!$E48)</f>
        <v>0</v>
      </c>
      <c r="AH139" s="476">
        <f ca="1">('SUBSCRIBER BASE'!AI84*'COMMISSION ASSUMPTIONS'!$E86)*('MVLP INPUT'!$F14*'COMMISSION ASSUMPTIONS'!$E48)</f>
        <v>0</v>
      </c>
      <c r="AI139" s="476">
        <f ca="1">('SUBSCRIBER BASE'!AJ84*'COMMISSION ASSUMPTIONS'!$E86)*('MVLP INPUT'!$F14*'COMMISSION ASSUMPTIONS'!$E48)</f>
        <v>0</v>
      </c>
      <c r="AJ139" s="476">
        <f ca="1">('SUBSCRIBER BASE'!AK84*'COMMISSION ASSUMPTIONS'!$E86)*('MVLP INPUT'!$F14*'COMMISSION ASSUMPTIONS'!$E48)</f>
        <v>0</v>
      </c>
      <c r="AK139" s="476">
        <f ca="1">('SUBSCRIBER BASE'!AL84*'COMMISSION ASSUMPTIONS'!$E86)*('MVLP INPUT'!$F14*'COMMISSION ASSUMPTIONS'!$E48)</f>
        <v>0</v>
      </c>
      <c r="AL139" s="476">
        <f ca="1">('SUBSCRIBER BASE'!AM84*'COMMISSION ASSUMPTIONS'!$E86)*('MVLP INPUT'!$F14*'COMMISSION ASSUMPTIONS'!$E48)</f>
        <v>0</v>
      </c>
      <c r="AM139" s="476">
        <f ca="1">('SUBSCRIBER BASE'!AN84*'COMMISSION ASSUMPTIONS'!$E86)*('MVLP INPUT'!$F14*'COMMISSION ASSUMPTIONS'!$E48)</f>
        <v>0</v>
      </c>
      <c r="AN139" s="476">
        <f ca="1">('SUBSCRIBER BASE'!AO84*'COMMISSION ASSUMPTIONS'!$E86)*('MVLP INPUT'!$F14*'COMMISSION ASSUMPTIONS'!$E48)</f>
        <v>0</v>
      </c>
      <c r="AO139" s="476">
        <f ca="1">('SUBSCRIBER BASE'!AP84*'COMMISSION ASSUMPTIONS'!$E86)*('MVLP INPUT'!$F14*'COMMISSION ASSUMPTIONS'!$E48)</f>
        <v>0</v>
      </c>
      <c r="AP139" s="476">
        <f ca="1">('SUBSCRIBER BASE'!AQ84*'COMMISSION ASSUMPTIONS'!$E86)*('MVLP INPUT'!$F14*'COMMISSION ASSUMPTIONS'!$E48)</f>
        <v>0</v>
      </c>
      <c r="AQ139" s="476">
        <f ca="1">('SUBSCRIBER BASE'!AR84*'COMMISSION ASSUMPTIONS'!$E86)*('MVLP INPUT'!$F14*'COMMISSION ASSUMPTIONS'!$E48)</f>
        <v>0</v>
      </c>
      <c r="AR139" s="476">
        <f ca="1">('SUBSCRIBER BASE'!AS84*'COMMISSION ASSUMPTIONS'!$E86)*('MVLP INPUT'!$F14*'COMMISSION ASSUMPTIONS'!$E48)</f>
        <v>0</v>
      </c>
      <c r="AS139" s="476">
        <f ca="1">('SUBSCRIBER BASE'!AT84*'COMMISSION ASSUMPTIONS'!$E86)*('MVLP INPUT'!$F14*'COMMISSION ASSUMPTIONS'!$E48)</f>
        <v>0</v>
      </c>
      <c r="AT139" s="476">
        <f ca="1">('SUBSCRIBER BASE'!AU84*'COMMISSION ASSUMPTIONS'!$E86)*('MVLP INPUT'!$F14*'COMMISSION ASSUMPTIONS'!$E48)</f>
        <v>0</v>
      </c>
      <c r="AU139" s="476">
        <f ca="1">('SUBSCRIBER BASE'!AV84*'COMMISSION ASSUMPTIONS'!$E86)*('MVLP INPUT'!$F14*'COMMISSION ASSUMPTIONS'!$E48)</f>
        <v>0</v>
      </c>
      <c r="AV139" s="476">
        <f ca="1">('SUBSCRIBER BASE'!AW84*'COMMISSION ASSUMPTIONS'!$E86)*('MVLP INPUT'!$F14*'COMMISSION ASSUMPTIONS'!$E48)</f>
        <v>0</v>
      </c>
      <c r="AW139" s="476">
        <f ca="1">('SUBSCRIBER BASE'!AX84*'COMMISSION ASSUMPTIONS'!$E86)*('MVLP INPUT'!$F14*'COMMISSION ASSUMPTIONS'!$E48)</f>
        <v>0</v>
      </c>
      <c r="AX139" s="476">
        <f ca="1">('SUBSCRIBER BASE'!AY84*'COMMISSION ASSUMPTIONS'!$E86)*('MVLP INPUT'!$F14*'COMMISSION ASSUMPTIONS'!$E48)</f>
        <v>0</v>
      </c>
      <c r="AY139" s="476">
        <f ca="1">('SUBSCRIBER BASE'!AZ84*'COMMISSION ASSUMPTIONS'!$E86)*('MVLP INPUT'!$F14*'COMMISSION ASSUMPTIONS'!$E48)</f>
        <v>0</v>
      </c>
      <c r="AZ139" s="476">
        <f ca="1">('SUBSCRIBER BASE'!BA84*'COMMISSION ASSUMPTIONS'!$E86)*('MVLP INPUT'!$F14*'COMMISSION ASSUMPTIONS'!$E48)</f>
        <v>0</v>
      </c>
      <c r="BA139" s="476">
        <f ca="1">('SUBSCRIBER BASE'!BB84*'COMMISSION ASSUMPTIONS'!$E86)*('MVLP INPUT'!$F14*'COMMISSION ASSUMPTIONS'!$E48)</f>
        <v>0</v>
      </c>
      <c r="BB139" s="476">
        <f ca="1">('SUBSCRIBER BASE'!BC84*'COMMISSION ASSUMPTIONS'!$E86)*('MVLP INPUT'!$F14*'COMMISSION ASSUMPTIONS'!$E48)</f>
        <v>0</v>
      </c>
      <c r="BC139" s="476">
        <f ca="1">('SUBSCRIBER BASE'!BD84*'COMMISSION ASSUMPTIONS'!$E86)*('MVLP INPUT'!$F14*'COMMISSION ASSUMPTIONS'!$E48)</f>
        <v>0</v>
      </c>
      <c r="BD139" s="476">
        <f ca="1">('SUBSCRIBER BASE'!BE84*'COMMISSION ASSUMPTIONS'!$E86)*('MVLP INPUT'!$F14*'COMMISSION ASSUMPTIONS'!$E48)</f>
        <v>0</v>
      </c>
      <c r="BE139" s="476">
        <f ca="1">('SUBSCRIBER BASE'!BF84*'COMMISSION ASSUMPTIONS'!$E86)*('MVLP INPUT'!$F14*'COMMISSION ASSUMPTIONS'!$E48)</f>
        <v>0</v>
      </c>
      <c r="BF139" s="476">
        <f ca="1">('SUBSCRIBER BASE'!BG84*'COMMISSION ASSUMPTIONS'!$E86)*('MVLP INPUT'!$F14*'COMMISSION ASSUMPTIONS'!$E48)</f>
        <v>0</v>
      </c>
      <c r="BG139" s="476">
        <f ca="1">('SUBSCRIBER BASE'!BH84*'COMMISSION ASSUMPTIONS'!$E86)*('MVLP INPUT'!$F14*'COMMISSION ASSUMPTIONS'!$E48)</f>
        <v>0</v>
      </c>
      <c r="BH139" s="476">
        <f ca="1">('SUBSCRIBER BASE'!BI84*'COMMISSION ASSUMPTIONS'!$E86)*('MVLP INPUT'!$F14*'COMMISSION ASSUMPTIONS'!$E48)</f>
        <v>0</v>
      </c>
      <c r="BI139" s="476">
        <f ca="1">('SUBSCRIBER BASE'!BJ84*'COMMISSION ASSUMPTIONS'!$E86)*('MVLP INPUT'!$F14*'COMMISSION ASSUMPTIONS'!$E48)</f>
        <v>0</v>
      </c>
      <c r="BJ139" s="476">
        <f ca="1">('SUBSCRIBER BASE'!BK84*'COMMISSION ASSUMPTIONS'!$E86)*('MVLP INPUT'!$F14*'COMMISSION ASSUMPTIONS'!$E48)</f>
        <v>0</v>
      </c>
      <c r="BK139" s="476">
        <f ca="1">('SUBSCRIBER BASE'!BL84*'COMMISSION ASSUMPTIONS'!$E86)*('MVLP INPUT'!$F14*'COMMISSION ASSUMPTIONS'!$E48)</f>
        <v>0</v>
      </c>
      <c r="BL139" s="476">
        <f ca="1">('SUBSCRIBER BASE'!BM84*'COMMISSION ASSUMPTIONS'!$E86)*('MVLP INPUT'!$F14*'COMMISSION ASSUMPTIONS'!$E48)</f>
        <v>0</v>
      </c>
      <c r="BM139" s="476">
        <f ca="1">('SUBSCRIBER BASE'!BN84*'COMMISSION ASSUMPTIONS'!$E86)*('MVLP INPUT'!$F14*'COMMISSION ASSUMPTIONS'!$E48)</f>
        <v>0</v>
      </c>
      <c r="BN139" s="476">
        <f ca="1">('SUBSCRIBER BASE'!BO84*'COMMISSION ASSUMPTIONS'!$E86)*('MVLP INPUT'!$F14*'COMMISSION ASSUMPTIONS'!$E48)</f>
        <v>0</v>
      </c>
      <c r="BO139" s="476">
        <f ca="1">('SUBSCRIBER BASE'!BP84*'COMMISSION ASSUMPTIONS'!$E86)*('MVLP INPUT'!$F14*'COMMISSION ASSUMPTIONS'!$E48)</f>
        <v>0</v>
      </c>
      <c r="BP139" s="476">
        <f ca="1">('SUBSCRIBER BASE'!BQ84*'COMMISSION ASSUMPTIONS'!$E86)*('MVLP INPUT'!$F14*'COMMISSION ASSUMPTIONS'!$E48)</f>
        <v>0</v>
      </c>
      <c r="BQ139" s="476">
        <f ca="1">('SUBSCRIBER BASE'!BR84*'COMMISSION ASSUMPTIONS'!$E86)*('MVLP INPUT'!$F14*'COMMISSION ASSUMPTIONS'!$E48)</f>
        <v>0</v>
      </c>
      <c r="BR139" s="476">
        <f ca="1">('SUBSCRIBER BASE'!BS84*'COMMISSION ASSUMPTIONS'!$E86)*('MVLP INPUT'!$F14*'COMMISSION ASSUMPTIONS'!$E48)</f>
        <v>0</v>
      </c>
    </row>
    <row r="140" spans="2:70" ht="24" customHeight="1" outlineLevel="2">
      <c r="B140" s="313" t="str">
        <f t="shared" si="33"/>
        <v>MVLP6</v>
      </c>
      <c r="C140" s="476">
        <f>('SUBSCRIBER BASE'!C85*'COMMISSION ASSUMPTIONS'!$E87)*('MVLP INPUT'!$F15*'COMMISSION ASSUMPTIONS'!$E49)</f>
        <v>0</v>
      </c>
      <c r="D140" s="476">
        <f>('SUBSCRIBER BASE'!D85*'COMMISSION ASSUMPTIONS'!$E87)*('MVLP INPUT'!$F15*'COMMISSION ASSUMPTIONS'!$E49)</f>
        <v>0</v>
      </c>
      <c r="E140" s="476">
        <f>('SUBSCRIBER BASE'!E85*'COMMISSION ASSUMPTIONS'!$E87)*('MVLP INPUT'!$F15*'COMMISSION ASSUMPTIONS'!$E49)</f>
        <v>0</v>
      </c>
      <c r="F140" s="476">
        <f>('SUBSCRIBER BASE'!F85*'COMMISSION ASSUMPTIONS'!$E87)*('MVLP INPUT'!$F15*'COMMISSION ASSUMPTIONS'!$E49)</f>
        <v>0</v>
      </c>
      <c r="G140" s="476">
        <f>('SUBSCRIBER BASE'!G85*'COMMISSION ASSUMPTIONS'!$E87)*('MVLP INPUT'!$F15*'COMMISSION ASSUMPTIONS'!$E49)</f>
        <v>0</v>
      </c>
      <c r="H140" s="476">
        <f>('SUBSCRIBER BASE'!H85*'COMMISSION ASSUMPTIONS'!$E87)*('MVLP INPUT'!$F15*'COMMISSION ASSUMPTIONS'!$E49)</f>
        <v>0</v>
      </c>
      <c r="I140" s="476">
        <f>('SUBSCRIBER BASE'!I85*'COMMISSION ASSUMPTIONS'!$E87)*('MVLP INPUT'!$F15*'COMMISSION ASSUMPTIONS'!$E49)</f>
        <v>0</v>
      </c>
      <c r="J140" s="476">
        <f>('SUBSCRIBER BASE'!J85*'COMMISSION ASSUMPTIONS'!$E87)*('MVLP INPUT'!$F15*'COMMISSION ASSUMPTIONS'!$E49)</f>
        <v>0</v>
      </c>
      <c r="K140" s="476">
        <f ca="1">('SUBSCRIBER BASE'!L85*'COMMISSION ASSUMPTIONS'!$E87)*('MVLP INPUT'!$F15*'COMMISSION ASSUMPTIONS'!$E49)</f>
        <v>0</v>
      </c>
      <c r="L140" s="476">
        <f ca="1">('SUBSCRIBER BASE'!M85*'COMMISSION ASSUMPTIONS'!$E87)*('MVLP INPUT'!$F15*'COMMISSION ASSUMPTIONS'!$E49)</f>
        <v>0</v>
      </c>
      <c r="M140" s="476">
        <f ca="1">('SUBSCRIBER BASE'!N85*'COMMISSION ASSUMPTIONS'!$E87)*('MVLP INPUT'!$F15*'COMMISSION ASSUMPTIONS'!$E49)</f>
        <v>0</v>
      </c>
      <c r="N140" s="476">
        <f ca="1">('SUBSCRIBER BASE'!O85*'COMMISSION ASSUMPTIONS'!$E87)*('MVLP INPUT'!$F15*'COMMISSION ASSUMPTIONS'!$E49)</f>
        <v>0</v>
      </c>
      <c r="O140" s="476">
        <f ca="1">('SUBSCRIBER BASE'!P85*'COMMISSION ASSUMPTIONS'!$E87)*('MVLP INPUT'!$F15*'COMMISSION ASSUMPTIONS'!$E49)</f>
        <v>0</v>
      </c>
      <c r="P140" s="476">
        <f ca="1">('SUBSCRIBER BASE'!Q85*'COMMISSION ASSUMPTIONS'!$E87)*('MVLP INPUT'!$F15*'COMMISSION ASSUMPTIONS'!$E49)</f>
        <v>0</v>
      </c>
      <c r="Q140" s="476">
        <f ca="1">('SUBSCRIBER BASE'!R85*'COMMISSION ASSUMPTIONS'!$E87)*('MVLP INPUT'!$F15*'COMMISSION ASSUMPTIONS'!$E49)</f>
        <v>0</v>
      </c>
      <c r="R140" s="476">
        <f ca="1">('SUBSCRIBER BASE'!S85*'COMMISSION ASSUMPTIONS'!$E87)*('MVLP INPUT'!$F15*'COMMISSION ASSUMPTIONS'!$E49)</f>
        <v>0</v>
      </c>
      <c r="S140" s="476">
        <f ca="1">('SUBSCRIBER BASE'!T85*'COMMISSION ASSUMPTIONS'!$E87)*('MVLP INPUT'!$F15*'COMMISSION ASSUMPTIONS'!$E49)</f>
        <v>0</v>
      </c>
      <c r="T140" s="476">
        <f ca="1">('SUBSCRIBER BASE'!U85*'COMMISSION ASSUMPTIONS'!$E87)*('MVLP INPUT'!$F15*'COMMISSION ASSUMPTIONS'!$E49)</f>
        <v>0</v>
      </c>
      <c r="U140" s="476">
        <f ca="1">('SUBSCRIBER BASE'!V85*'COMMISSION ASSUMPTIONS'!$E87)*('MVLP INPUT'!$F15*'COMMISSION ASSUMPTIONS'!$E49)</f>
        <v>0</v>
      </c>
      <c r="V140" s="476">
        <f ca="1">('SUBSCRIBER BASE'!W85*'COMMISSION ASSUMPTIONS'!$E87)*('MVLP INPUT'!$F15*'COMMISSION ASSUMPTIONS'!$E49)</f>
        <v>0</v>
      </c>
      <c r="W140" s="476">
        <f ca="1">('SUBSCRIBER BASE'!X85*'COMMISSION ASSUMPTIONS'!$E87)*('MVLP INPUT'!$F15*'COMMISSION ASSUMPTIONS'!$E49)</f>
        <v>0</v>
      </c>
      <c r="X140" s="476">
        <f ca="1">('SUBSCRIBER BASE'!Y85*'COMMISSION ASSUMPTIONS'!$E87)*('MVLP INPUT'!$F15*'COMMISSION ASSUMPTIONS'!$E49)</f>
        <v>0</v>
      </c>
      <c r="Y140" s="476">
        <f ca="1">('SUBSCRIBER BASE'!Z85*'COMMISSION ASSUMPTIONS'!$E87)*('MVLP INPUT'!$F15*'COMMISSION ASSUMPTIONS'!$E49)</f>
        <v>0</v>
      </c>
      <c r="Z140" s="476">
        <f ca="1">('SUBSCRIBER BASE'!AA85*'COMMISSION ASSUMPTIONS'!$E87)*('MVLP INPUT'!$F15*'COMMISSION ASSUMPTIONS'!$E49)</f>
        <v>0</v>
      </c>
      <c r="AA140" s="476">
        <f ca="1">('SUBSCRIBER BASE'!AB85*'COMMISSION ASSUMPTIONS'!$E87)*('MVLP INPUT'!$F15*'COMMISSION ASSUMPTIONS'!$E49)</f>
        <v>0</v>
      </c>
      <c r="AB140" s="476">
        <f ca="1">('SUBSCRIBER BASE'!AC85*'COMMISSION ASSUMPTIONS'!$E87)*('MVLP INPUT'!$F15*'COMMISSION ASSUMPTIONS'!$E49)</f>
        <v>0</v>
      </c>
      <c r="AC140" s="476">
        <f ca="1">('SUBSCRIBER BASE'!AD85*'COMMISSION ASSUMPTIONS'!$E87)*('MVLP INPUT'!$F15*'COMMISSION ASSUMPTIONS'!$E49)</f>
        <v>0</v>
      </c>
      <c r="AD140" s="476">
        <f ca="1">('SUBSCRIBER BASE'!AE85*'COMMISSION ASSUMPTIONS'!$E87)*('MVLP INPUT'!$F15*'COMMISSION ASSUMPTIONS'!$E49)</f>
        <v>0</v>
      </c>
      <c r="AE140" s="476">
        <f ca="1">('SUBSCRIBER BASE'!AF85*'COMMISSION ASSUMPTIONS'!$E87)*('MVLP INPUT'!$F15*'COMMISSION ASSUMPTIONS'!$E49)</f>
        <v>0</v>
      </c>
      <c r="AF140" s="476">
        <f ca="1">('SUBSCRIBER BASE'!AG85*'COMMISSION ASSUMPTIONS'!$E87)*('MVLP INPUT'!$F15*'COMMISSION ASSUMPTIONS'!$E49)</f>
        <v>0</v>
      </c>
      <c r="AG140" s="476">
        <f ca="1">('SUBSCRIBER BASE'!AH85*'COMMISSION ASSUMPTIONS'!$E87)*('MVLP INPUT'!$F15*'COMMISSION ASSUMPTIONS'!$E49)</f>
        <v>0</v>
      </c>
      <c r="AH140" s="476">
        <f ca="1">('SUBSCRIBER BASE'!AI85*'COMMISSION ASSUMPTIONS'!$E87)*('MVLP INPUT'!$F15*'COMMISSION ASSUMPTIONS'!$E49)</f>
        <v>0</v>
      </c>
      <c r="AI140" s="476">
        <f ca="1">('SUBSCRIBER BASE'!AJ85*'COMMISSION ASSUMPTIONS'!$E87)*('MVLP INPUT'!$F15*'COMMISSION ASSUMPTIONS'!$E49)</f>
        <v>0</v>
      </c>
      <c r="AJ140" s="476">
        <f ca="1">('SUBSCRIBER BASE'!AK85*'COMMISSION ASSUMPTIONS'!$E87)*('MVLP INPUT'!$F15*'COMMISSION ASSUMPTIONS'!$E49)</f>
        <v>0</v>
      </c>
      <c r="AK140" s="476">
        <f ca="1">('SUBSCRIBER BASE'!AL85*'COMMISSION ASSUMPTIONS'!$E87)*('MVLP INPUT'!$F15*'COMMISSION ASSUMPTIONS'!$E49)</f>
        <v>0</v>
      </c>
      <c r="AL140" s="476">
        <f ca="1">('SUBSCRIBER BASE'!AM85*'COMMISSION ASSUMPTIONS'!$E87)*('MVLP INPUT'!$F15*'COMMISSION ASSUMPTIONS'!$E49)</f>
        <v>0</v>
      </c>
      <c r="AM140" s="476">
        <f ca="1">('SUBSCRIBER BASE'!AN85*'COMMISSION ASSUMPTIONS'!$E87)*('MVLP INPUT'!$F15*'COMMISSION ASSUMPTIONS'!$E49)</f>
        <v>0</v>
      </c>
      <c r="AN140" s="476">
        <f ca="1">('SUBSCRIBER BASE'!AO85*'COMMISSION ASSUMPTIONS'!$E87)*('MVLP INPUT'!$F15*'COMMISSION ASSUMPTIONS'!$E49)</f>
        <v>0</v>
      </c>
      <c r="AO140" s="476">
        <f ca="1">('SUBSCRIBER BASE'!AP85*'COMMISSION ASSUMPTIONS'!$E87)*('MVLP INPUT'!$F15*'COMMISSION ASSUMPTIONS'!$E49)</f>
        <v>0</v>
      </c>
      <c r="AP140" s="476">
        <f ca="1">('SUBSCRIBER BASE'!AQ85*'COMMISSION ASSUMPTIONS'!$E87)*('MVLP INPUT'!$F15*'COMMISSION ASSUMPTIONS'!$E49)</f>
        <v>0</v>
      </c>
      <c r="AQ140" s="476">
        <f ca="1">('SUBSCRIBER BASE'!AR85*'COMMISSION ASSUMPTIONS'!$E87)*('MVLP INPUT'!$F15*'COMMISSION ASSUMPTIONS'!$E49)</f>
        <v>0</v>
      </c>
      <c r="AR140" s="476">
        <f ca="1">('SUBSCRIBER BASE'!AS85*'COMMISSION ASSUMPTIONS'!$E87)*('MVLP INPUT'!$F15*'COMMISSION ASSUMPTIONS'!$E49)</f>
        <v>0</v>
      </c>
      <c r="AS140" s="476">
        <f ca="1">('SUBSCRIBER BASE'!AT85*'COMMISSION ASSUMPTIONS'!$E87)*('MVLP INPUT'!$F15*'COMMISSION ASSUMPTIONS'!$E49)</f>
        <v>0</v>
      </c>
      <c r="AT140" s="476">
        <f ca="1">('SUBSCRIBER BASE'!AU85*'COMMISSION ASSUMPTIONS'!$E87)*('MVLP INPUT'!$F15*'COMMISSION ASSUMPTIONS'!$E49)</f>
        <v>0</v>
      </c>
      <c r="AU140" s="476">
        <f ca="1">('SUBSCRIBER BASE'!AV85*'COMMISSION ASSUMPTIONS'!$E87)*('MVLP INPUT'!$F15*'COMMISSION ASSUMPTIONS'!$E49)</f>
        <v>0</v>
      </c>
      <c r="AV140" s="476">
        <f ca="1">('SUBSCRIBER BASE'!AW85*'COMMISSION ASSUMPTIONS'!$E87)*('MVLP INPUT'!$F15*'COMMISSION ASSUMPTIONS'!$E49)</f>
        <v>0</v>
      </c>
      <c r="AW140" s="476">
        <f ca="1">('SUBSCRIBER BASE'!AX85*'COMMISSION ASSUMPTIONS'!$E87)*('MVLP INPUT'!$F15*'COMMISSION ASSUMPTIONS'!$E49)</f>
        <v>0</v>
      </c>
      <c r="AX140" s="476">
        <f ca="1">('SUBSCRIBER BASE'!AY85*'COMMISSION ASSUMPTIONS'!$E87)*('MVLP INPUT'!$F15*'COMMISSION ASSUMPTIONS'!$E49)</f>
        <v>0</v>
      </c>
      <c r="AY140" s="476">
        <f ca="1">('SUBSCRIBER BASE'!AZ85*'COMMISSION ASSUMPTIONS'!$E87)*('MVLP INPUT'!$F15*'COMMISSION ASSUMPTIONS'!$E49)</f>
        <v>0</v>
      </c>
      <c r="AZ140" s="476">
        <f ca="1">('SUBSCRIBER BASE'!BA85*'COMMISSION ASSUMPTIONS'!$E87)*('MVLP INPUT'!$F15*'COMMISSION ASSUMPTIONS'!$E49)</f>
        <v>0</v>
      </c>
      <c r="BA140" s="476">
        <f ca="1">('SUBSCRIBER BASE'!BB85*'COMMISSION ASSUMPTIONS'!$E87)*('MVLP INPUT'!$F15*'COMMISSION ASSUMPTIONS'!$E49)</f>
        <v>0</v>
      </c>
      <c r="BB140" s="476">
        <f ca="1">('SUBSCRIBER BASE'!BC85*'COMMISSION ASSUMPTIONS'!$E87)*('MVLP INPUT'!$F15*'COMMISSION ASSUMPTIONS'!$E49)</f>
        <v>0</v>
      </c>
      <c r="BC140" s="476">
        <f ca="1">('SUBSCRIBER BASE'!BD85*'COMMISSION ASSUMPTIONS'!$E87)*('MVLP INPUT'!$F15*'COMMISSION ASSUMPTIONS'!$E49)</f>
        <v>0</v>
      </c>
      <c r="BD140" s="476">
        <f ca="1">('SUBSCRIBER BASE'!BE85*'COMMISSION ASSUMPTIONS'!$E87)*('MVLP INPUT'!$F15*'COMMISSION ASSUMPTIONS'!$E49)</f>
        <v>0</v>
      </c>
      <c r="BE140" s="476">
        <f ca="1">('SUBSCRIBER BASE'!BF85*'COMMISSION ASSUMPTIONS'!$E87)*('MVLP INPUT'!$F15*'COMMISSION ASSUMPTIONS'!$E49)</f>
        <v>0</v>
      </c>
      <c r="BF140" s="476">
        <f ca="1">('SUBSCRIBER BASE'!BG85*'COMMISSION ASSUMPTIONS'!$E87)*('MVLP INPUT'!$F15*'COMMISSION ASSUMPTIONS'!$E49)</f>
        <v>0</v>
      </c>
      <c r="BG140" s="476">
        <f ca="1">('SUBSCRIBER BASE'!BH85*'COMMISSION ASSUMPTIONS'!$E87)*('MVLP INPUT'!$F15*'COMMISSION ASSUMPTIONS'!$E49)</f>
        <v>0</v>
      </c>
      <c r="BH140" s="476">
        <f ca="1">('SUBSCRIBER BASE'!BI85*'COMMISSION ASSUMPTIONS'!$E87)*('MVLP INPUT'!$F15*'COMMISSION ASSUMPTIONS'!$E49)</f>
        <v>0</v>
      </c>
      <c r="BI140" s="476">
        <f ca="1">('SUBSCRIBER BASE'!BJ85*'COMMISSION ASSUMPTIONS'!$E87)*('MVLP INPUT'!$F15*'COMMISSION ASSUMPTIONS'!$E49)</f>
        <v>0</v>
      </c>
      <c r="BJ140" s="476">
        <f ca="1">('SUBSCRIBER BASE'!BK85*'COMMISSION ASSUMPTIONS'!$E87)*('MVLP INPUT'!$F15*'COMMISSION ASSUMPTIONS'!$E49)</f>
        <v>0</v>
      </c>
      <c r="BK140" s="476">
        <f ca="1">('SUBSCRIBER BASE'!BL85*'COMMISSION ASSUMPTIONS'!$E87)*('MVLP INPUT'!$F15*'COMMISSION ASSUMPTIONS'!$E49)</f>
        <v>0</v>
      </c>
      <c r="BL140" s="476">
        <f ca="1">('SUBSCRIBER BASE'!BM85*'COMMISSION ASSUMPTIONS'!$E87)*('MVLP INPUT'!$F15*'COMMISSION ASSUMPTIONS'!$E49)</f>
        <v>0</v>
      </c>
      <c r="BM140" s="476">
        <f ca="1">('SUBSCRIBER BASE'!BN85*'COMMISSION ASSUMPTIONS'!$E87)*('MVLP INPUT'!$F15*'COMMISSION ASSUMPTIONS'!$E49)</f>
        <v>0</v>
      </c>
      <c r="BN140" s="476">
        <f ca="1">('SUBSCRIBER BASE'!BO85*'COMMISSION ASSUMPTIONS'!$E87)*('MVLP INPUT'!$F15*'COMMISSION ASSUMPTIONS'!$E49)</f>
        <v>0</v>
      </c>
      <c r="BO140" s="476">
        <f ca="1">('SUBSCRIBER BASE'!BP85*'COMMISSION ASSUMPTIONS'!$E87)*('MVLP INPUT'!$F15*'COMMISSION ASSUMPTIONS'!$E49)</f>
        <v>0</v>
      </c>
      <c r="BP140" s="476">
        <f ca="1">('SUBSCRIBER BASE'!BQ85*'COMMISSION ASSUMPTIONS'!$E87)*('MVLP INPUT'!$F15*'COMMISSION ASSUMPTIONS'!$E49)</f>
        <v>0</v>
      </c>
      <c r="BQ140" s="476">
        <f ca="1">('SUBSCRIBER BASE'!BR85*'COMMISSION ASSUMPTIONS'!$E87)*('MVLP INPUT'!$F15*'COMMISSION ASSUMPTIONS'!$E49)</f>
        <v>0</v>
      </c>
      <c r="BR140" s="476">
        <f ca="1">('SUBSCRIBER BASE'!BS85*'COMMISSION ASSUMPTIONS'!$E87)*('MVLP INPUT'!$F15*'COMMISSION ASSUMPTIONS'!$E49)</f>
        <v>0</v>
      </c>
    </row>
    <row r="141" spans="2:70" ht="24" customHeight="1" outlineLevel="2">
      <c r="B141" s="313" t="str">
        <f t="shared" si="33"/>
        <v>200 MB</v>
      </c>
      <c r="C141" s="476">
        <f>('SUBSCRIBER BASE'!C86*'COMMISSION ASSUMPTIONS'!$E88)*('MVLP INPUT'!$F16*'COMMISSION ASSUMPTIONS'!$E50)</f>
        <v>0</v>
      </c>
      <c r="D141" s="476">
        <f>('SUBSCRIBER BASE'!D86*'COMMISSION ASSUMPTIONS'!$E88)*('MVLP INPUT'!$F16*'COMMISSION ASSUMPTIONS'!$E50)</f>
        <v>0</v>
      </c>
      <c r="E141" s="476">
        <f>('SUBSCRIBER BASE'!E86*'COMMISSION ASSUMPTIONS'!$E88)*('MVLP INPUT'!$F16*'COMMISSION ASSUMPTIONS'!$E50)</f>
        <v>0</v>
      </c>
      <c r="F141" s="476">
        <f>('SUBSCRIBER BASE'!F86*'COMMISSION ASSUMPTIONS'!$E88)*('MVLP INPUT'!$F16*'COMMISSION ASSUMPTIONS'!$E50)</f>
        <v>0</v>
      </c>
      <c r="G141" s="476">
        <f>('SUBSCRIBER BASE'!G86*'COMMISSION ASSUMPTIONS'!$E88)*('MVLP INPUT'!$F16*'COMMISSION ASSUMPTIONS'!$E50)</f>
        <v>0</v>
      </c>
      <c r="H141" s="476">
        <f>('SUBSCRIBER BASE'!H86*'COMMISSION ASSUMPTIONS'!$E88)*('MVLP INPUT'!$F16*'COMMISSION ASSUMPTIONS'!$E50)</f>
        <v>0</v>
      </c>
      <c r="I141" s="476">
        <f>('SUBSCRIBER BASE'!I86*'COMMISSION ASSUMPTIONS'!$E88)*('MVLP INPUT'!$F16*'COMMISSION ASSUMPTIONS'!$E50)</f>
        <v>0</v>
      </c>
      <c r="J141" s="476">
        <f>('SUBSCRIBER BASE'!J86*'COMMISSION ASSUMPTIONS'!$E88)*('MVLP INPUT'!$F16*'COMMISSION ASSUMPTIONS'!$E50)</f>
        <v>0</v>
      </c>
      <c r="K141" s="476">
        <f ca="1">('SUBSCRIBER BASE'!L86*'COMMISSION ASSUMPTIONS'!$E88)*('MVLP INPUT'!$F16*'COMMISSION ASSUMPTIONS'!$E50)</f>
        <v>0</v>
      </c>
      <c r="L141" s="476">
        <f ca="1">('SUBSCRIBER BASE'!M86*'COMMISSION ASSUMPTIONS'!$E88)*('MVLP INPUT'!$F16*'COMMISSION ASSUMPTIONS'!$E50)</f>
        <v>0</v>
      </c>
      <c r="M141" s="476">
        <f ca="1">('SUBSCRIBER BASE'!N86*'COMMISSION ASSUMPTIONS'!$E88)*('MVLP INPUT'!$F16*'COMMISSION ASSUMPTIONS'!$E50)</f>
        <v>0</v>
      </c>
      <c r="N141" s="476">
        <f ca="1">('SUBSCRIBER BASE'!O86*'COMMISSION ASSUMPTIONS'!$E88)*('MVLP INPUT'!$F16*'COMMISSION ASSUMPTIONS'!$E50)</f>
        <v>0</v>
      </c>
      <c r="O141" s="476">
        <f ca="1">('SUBSCRIBER BASE'!P86*'COMMISSION ASSUMPTIONS'!$E88)*('MVLP INPUT'!$F16*'COMMISSION ASSUMPTIONS'!$E50)</f>
        <v>0</v>
      </c>
      <c r="P141" s="476">
        <f ca="1">('SUBSCRIBER BASE'!Q86*'COMMISSION ASSUMPTIONS'!$E88)*('MVLP INPUT'!$F16*'COMMISSION ASSUMPTIONS'!$E50)</f>
        <v>0</v>
      </c>
      <c r="Q141" s="476">
        <f ca="1">('SUBSCRIBER BASE'!R86*'COMMISSION ASSUMPTIONS'!$E88)*('MVLP INPUT'!$F16*'COMMISSION ASSUMPTIONS'!$E50)</f>
        <v>0</v>
      </c>
      <c r="R141" s="476">
        <f ca="1">('SUBSCRIBER BASE'!S86*'COMMISSION ASSUMPTIONS'!$E88)*('MVLP INPUT'!$F16*'COMMISSION ASSUMPTIONS'!$E50)</f>
        <v>0</v>
      </c>
      <c r="S141" s="476">
        <f ca="1">('SUBSCRIBER BASE'!T86*'COMMISSION ASSUMPTIONS'!$E88)*('MVLP INPUT'!$F16*'COMMISSION ASSUMPTIONS'!$E50)</f>
        <v>0</v>
      </c>
      <c r="T141" s="476">
        <f ca="1">('SUBSCRIBER BASE'!U86*'COMMISSION ASSUMPTIONS'!$E88)*('MVLP INPUT'!$F16*'COMMISSION ASSUMPTIONS'!$E50)</f>
        <v>0</v>
      </c>
      <c r="U141" s="476">
        <f ca="1">('SUBSCRIBER BASE'!V86*'COMMISSION ASSUMPTIONS'!$E88)*('MVLP INPUT'!$F16*'COMMISSION ASSUMPTIONS'!$E50)</f>
        <v>0</v>
      </c>
      <c r="V141" s="476">
        <f ca="1">('SUBSCRIBER BASE'!W86*'COMMISSION ASSUMPTIONS'!$E88)*('MVLP INPUT'!$F16*'COMMISSION ASSUMPTIONS'!$E50)</f>
        <v>0</v>
      </c>
      <c r="W141" s="476">
        <f ca="1">('SUBSCRIBER BASE'!X86*'COMMISSION ASSUMPTIONS'!$E88)*('MVLP INPUT'!$F16*'COMMISSION ASSUMPTIONS'!$E50)</f>
        <v>0</v>
      </c>
      <c r="X141" s="476">
        <f ca="1">('SUBSCRIBER BASE'!Y86*'COMMISSION ASSUMPTIONS'!$E88)*('MVLP INPUT'!$F16*'COMMISSION ASSUMPTIONS'!$E50)</f>
        <v>0</v>
      </c>
      <c r="Y141" s="476">
        <f ca="1">('SUBSCRIBER BASE'!Z86*'COMMISSION ASSUMPTIONS'!$E88)*('MVLP INPUT'!$F16*'COMMISSION ASSUMPTIONS'!$E50)</f>
        <v>0</v>
      </c>
      <c r="Z141" s="476">
        <f ca="1">('SUBSCRIBER BASE'!AA86*'COMMISSION ASSUMPTIONS'!$E88)*('MVLP INPUT'!$F16*'COMMISSION ASSUMPTIONS'!$E50)</f>
        <v>0</v>
      </c>
      <c r="AA141" s="476">
        <f ca="1">('SUBSCRIBER BASE'!AB86*'COMMISSION ASSUMPTIONS'!$E88)*('MVLP INPUT'!$F16*'COMMISSION ASSUMPTIONS'!$E50)</f>
        <v>0</v>
      </c>
      <c r="AB141" s="476">
        <f ca="1">('SUBSCRIBER BASE'!AC86*'COMMISSION ASSUMPTIONS'!$E88)*('MVLP INPUT'!$F16*'COMMISSION ASSUMPTIONS'!$E50)</f>
        <v>0</v>
      </c>
      <c r="AC141" s="476">
        <f ca="1">('SUBSCRIBER BASE'!AD86*'COMMISSION ASSUMPTIONS'!$E88)*('MVLP INPUT'!$F16*'COMMISSION ASSUMPTIONS'!$E50)</f>
        <v>0</v>
      </c>
      <c r="AD141" s="476">
        <f ca="1">('SUBSCRIBER BASE'!AE86*'COMMISSION ASSUMPTIONS'!$E88)*('MVLP INPUT'!$F16*'COMMISSION ASSUMPTIONS'!$E50)</f>
        <v>0</v>
      </c>
      <c r="AE141" s="476">
        <f ca="1">('SUBSCRIBER BASE'!AF86*'COMMISSION ASSUMPTIONS'!$E88)*('MVLP INPUT'!$F16*'COMMISSION ASSUMPTIONS'!$E50)</f>
        <v>0</v>
      </c>
      <c r="AF141" s="476">
        <f ca="1">('SUBSCRIBER BASE'!AG86*'COMMISSION ASSUMPTIONS'!$E88)*('MVLP INPUT'!$F16*'COMMISSION ASSUMPTIONS'!$E50)</f>
        <v>0</v>
      </c>
      <c r="AG141" s="476">
        <f ca="1">('SUBSCRIBER BASE'!AH86*'COMMISSION ASSUMPTIONS'!$E88)*('MVLP INPUT'!$F16*'COMMISSION ASSUMPTIONS'!$E50)</f>
        <v>0</v>
      </c>
      <c r="AH141" s="476">
        <f ca="1">('SUBSCRIBER BASE'!AI86*'COMMISSION ASSUMPTIONS'!$E88)*('MVLP INPUT'!$F16*'COMMISSION ASSUMPTIONS'!$E50)</f>
        <v>0</v>
      </c>
      <c r="AI141" s="476">
        <f ca="1">('SUBSCRIBER BASE'!AJ86*'COMMISSION ASSUMPTIONS'!$E88)*('MVLP INPUT'!$F16*'COMMISSION ASSUMPTIONS'!$E50)</f>
        <v>0</v>
      </c>
      <c r="AJ141" s="476">
        <f ca="1">('SUBSCRIBER BASE'!AK86*'COMMISSION ASSUMPTIONS'!$E88)*('MVLP INPUT'!$F16*'COMMISSION ASSUMPTIONS'!$E50)</f>
        <v>0</v>
      </c>
      <c r="AK141" s="476">
        <f ca="1">('SUBSCRIBER BASE'!AL86*'COMMISSION ASSUMPTIONS'!$E88)*('MVLP INPUT'!$F16*'COMMISSION ASSUMPTIONS'!$E50)</f>
        <v>0</v>
      </c>
      <c r="AL141" s="476">
        <f ca="1">('SUBSCRIBER BASE'!AM86*'COMMISSION ASSUMPTIONS'!$E88)*('MVLP INPUT'!$F16*'COMMISSION ASSUMPTIONS'!$E50)</f>
        <v>0</v>
      </c>
      <c r="AM141" s="476">
        <f ca="1">('SUBSCRIBER BASE'!AN86*'COMMISSION ASSUMPTIONS'!$E88)*('MVLP INPUT'!$F16*'COMMISSION ASSUMPTIONS'!$E50)</f>
        <v>0</v>
      </c>
      <c r="AN141" s="476">
        <f ca="1">('SUBSCRIBER BASE'!AO86*'COMMISSION ASSUMPTIONS'!$E88)*('MVLP INPUT'!$F16*'COMMISSION ASSUMPTIONS'!$E50)</f>
        <v>0</v>
      </c>
      <c r="AO141" s="476">
        <f ca="1">('SUBSCRIBER BASE'!AP86*'COMMISSION ASSUMPTIONS'!$E88)*('MVLP INPUT'!$F16*'COMMISSION ASSUMPTIONS'!$E50)</f>
        <v>0</v>
      </c>
      <c r="AP141" s="476">
        <f ca="1">('SUBSCRIBER BASE'!AQ86*'COMMISSION ASSUMPTIONS'!$E88)*('MVLP INPUT'!$F16*'COMMISSION ASSUMPTIONS'!$E50)</f>
        <v>0</v>
      </c>
      <c r="AQ141" s="476">
        <f ca="1">('SUBSCRIBER BASE'!AR86*'COMMISSION ASSUMPTIONS'!$E88)*('MVLP INPUT'!$F16*'COMMISSION ASSUMPTIONS'!$E50)</f>
        <v>0</v>
      </c>
      <c r="AR141" s="476">
        <f ca="1">('SUBSCRIBER BASE'!AS86*'COMMISSION ASSUMPTIONS'!$E88)*('MVLP INPUT'!$F16*'COMMISSION ASSUMPTIONS'!$E50)</f>
        <v>0</v>
      </c>
      <c r="AS141" s="476">
        <f ca="1">('SUBSCRIBER BASE'!AT86*'COMMISSION ASSUMPTIONS'!$E88)*('MVLP INPUT'!$F16*'COMMISSION ASSUMPTIONS'!$E50)</f>
        <v>0</v>
      </c>
      <c r="AT141" s="476">
        <f ca="1">('SUBSCRIBER BASE'!AU86*'COMMISSION ASSUMPTIONS'!$E88)*('MVLP INPUT'!$F16*'COMMISSION ASSUMPTIONS'!$E50)</f>
        <v>0</v>
      </c>
      <c r="AU141" s="476">
        <f ca="1">('SUBSCRIBER BASE'!AV86*'COMMISSION ASSUMPTIONS'!$E88)*('MVLP INPUT'!$F16*'COMMISSION ASSUMPTIONS'!$E50)</f>
        <v>0</v>
      </c>
      <c r="AV141" s="476">
        <f ca="1">('SUBSCRIBER BASE'!AW86*'COMMISSION ASSUMPTIONS'!$E88)*('MVLP INPUT'!$F16*'COMMISSION ASSUMPTIONS'!$E50)</f>
        <v>0</v>
      </c>
      <c r="AW141" s="476">
        <f ca="1">('SUBSCRIBER BASE'!AX86*'COMMISSION ASSUMPTIONS'!$E88)*('MVLP INPUT'!$F16*'COMMISSION ASSUMPTIONS'!$E50)</f>
        <v>0</v>
      </c>
      <c r="AX141" s="476">
        <f ca="1">('SUBSCRIBER BASE'!AY86*'COMMISSION ASSUMPTIONS'!$E88)*('MVLP INPUT'!$F16*'COMMISSION ASSUMPTIONS'!$E50)</f>
        <v>0</v>
      </c>
      <c r="AY141" s="476">
        <f ca="1">('SUBSCRIBER BASE'!AZ86*'COMMISSION ASSUMPTIONS'!$E88)*('MVLP INPUT'!$F16*'COMMISSION ASSUMPTIONS'!$E50)</f>
        <v>0</v>
      </c>
      <c r="AZ141" s="476">
        <f ca="1">('SUBSCRIBER BASE'!BA86*'COMMISSION ASSUMPTIONS'!$E88)*('MVLP INPUT'!$F16*'COMMISSION ASSUMPTIONS'!$E50)</f>
        <v>0</v>
      </c>
      <c r="BA141" s="476">
        <f ca="1">('SUBSCRIBER BASE'!BB86*'COMMISSION ASSUMPTIONS'!$E88)*('MVLP INPUT'!$F16*'COMMISSION ASSUMPTIONS'!$E50)</f>
        <v>0</v>
      </c>
      <c r="BB141" s="476">
        <f ca="1">('SUBSCRIBER BASE'!BC86*'COMMISSION ASSUMPTIONS'!$E88)*('MVLP INPUT'!$F16*'COMMISSION ASSUMPTIONS'!$E50)</f>
        <v>0</v>
      </c>
      <c r="BC141" s="476">
        <f ca="1">('SUBSCRIBER BASE'!BD86*'COMMISSION ASSUMPTIONS'!$E88)*('MVLP INPUT'!$F16*'COMMISSION ASSUMPTIONS'!$E50)</f>
        <v>0</v>
      </c>
      <c r="BD141" s="476">
        <f ca="1">('SUBSCRIBER BASE'!BE86*'COMMISSION ASSUMPTIONS'!$E88)*('MVLP INPUT'!$F16*'COMMISSION ASSUMPTIONS'!$E50)</f>
        <v>0</v>
      </c>
      <c r="BE141" s="476">
        <f ca="1">('SUBSCRIBER BASE'!BF86*'COMMISSION ASSUMPTIONS'!$E88)*('MVLP INPUT'!$F16*'COMMISSION ASSUMPTIONS'!$E50)</f>
        <v>0</v>
      </c>
      <c r="BF141" s="476">
        <f ca="1">('SUBSCRIBER BASE'!BG86*'COMMISSION ASSUMPTIONS'!$E88)*('MVLP INPUT'!$F16*'COMMISSION ASSUMPTIONS'!$E50)</f>
        <v>0</v>
      </c>
      <c r="BG141" s="476">
        <f ca="1">('SUBSCRIBER BASE'!BH86*'COMMISSION ASSUMPTIONS'!$E88)*('MVLP INPUT'!$F16*'COMMISSION ASSUMPTIONS'!$E50)</f>
        <v>0</v>
      </c>
      <c r="BH141" s="476">
        <f ca="1">('SUBSCRIBER BASE'!BI86*'COMMISSION ASSUMPTIONS'!$E88)*('MVLP INPUT'!$F16*'COMMISSION ASSUMPTIONS'!$E50)</f>
        <v>0</v>
      </c>
      <c r="BI141" s="476">
        <f ca="1">('SUBSCRIBER BASE'!BJ86*'COMMISSION ASSUMPTIONS'!$E88)*('MVLP INPUT'!$F16*'COMMISSION ASSUMPTIONS'!$E50)</f>
        <v>0</v>
      </c>
      <c r="BJ141" s="476">
        <f ca="1">('SUBSCRIBER BASE'!BK86*'COMMISSION ASSUMPTIONS'!$E88)*('MVLP INPUT'!$F16*'COMMISSION ASSUMPTIONS'!$E50)</f>
        <v>0</v>
      </c>
      <c r="BK141" s="476">
        <f ca="1">('SUBSCRIBER BASE'!BL86*'COMMISSION ASSUMPTIONS'!$E88)*('MVLP INPUT'!$F16*'COMMISSION ASSUMPTIONS'!$E50)</f>
        <v>0</v>
      </c>
      <c r="BL141" s="476">
        <f ca="1">('SUBSCRIBER BASE'!BM86*'COMMISSION ASSUMPTIONS'!$E88)*('MVLP INPUT'!$F16*'COMMISSION ASSUMPTIONS'!$E50)</f>
        <v>0</v>
      </c>
      <c r="BM141" s="476">
        <f ca="1">('SUBSCRIBER BASE'!BN86*'COMMISSION ASSUMPTIONS'!$E88)*('MVLP INPUT'!$F16*'COMMISSION ASSUMPTIONS'!$E50)</f>
        <v>0</v>
      </c>
      <c r="BN141" s="476">
        <f ca="1">('SUBSCRIBER BASE'!BO86*'COMMISSION ASSUMPTIONS'!$E88)*('MVLP INPUT'!$F16*'COMMISSION ASSUMPTIONS'!$E50)</f>
        <v>0</v>
      </c>
      <c r="BO141" s="476">
        <f ca="1">('SUBSCRIBER BASE'!BP86*'COMMISSION ASSUMPTIONS'!$E88)*('MVLP INPUT'!$F16*'COMMISSION ASSUMPTIONS'!$E50)</f>
        <v>0</v>
      </c>
      <c r="BP141" s="476">
        <f ca="1">('SUBSCRIBER BASE'!BQ86*'COMMISSION ASSUMPTIONS'!$E88)*('MVLP INPUT'!$F16*'COMMISSION ASSUMPTIONS'!$E50)</f>
        <v>0</v>
      </c>
      <c r="BQ141" s="476">
        <f ca="1">('SUBSCRIBER BASE'!BR86*'COMMISSION ASSUMPTIONS'!$E88)*('MVLP INPUT'!$F16*'COMMISSION ASSUMPTIONS'!$E50)</f>
        <v>0</v>
      </c>
      <c r="BR141" s="476">
        <f ca="1">('SUBSCRIBER BASE'!BS86*'COMMISSION ASSUMPTIONS'!$E88)*('MVLP INPUT'!$F16*'COMMISSION ASSUMPTIONS'!$E50)</f>
        <v>0</v>
      </c>
    </row>
    <row r="142" spans="2:70" ht="24" customHeight="1" outlineLevel="2">
      <c r="B142" s="313" t="str">
        <f t="shared" si="33"/>
        <v>500 MB</v>
      </c>
      <c r="C142" s="476">
        <f>('SUBSCRIBER BASE'!C87*'COMMISSION ASSUMPTIONS'!$E89)*('MVLP INPUT'!$F17*'COMMISSION ASSUMPTIONS'!$E51)</f>
        <v>0</v>
      </c>
      <c r="D142" s="476">
        <f>('SUBSCRIBER BASE'!D87*'COMMISSION ASSUMPTIONS'!$E89)*('MVLP INPUT'!$F17*'COMMISSION ASSUMPTIONS'!$E51)</f>
        <v>0</v>
      </c>
      <c r="E142" s="476">
        <f>('SUBSCRIBER BASE'!E87*'COMMISSION ASSUMPTIONS'!$E89)*('MVLP INPUT'!$F17*'COMMISSION ASSUMPTIONS'!$E51)</f>
        <v>0</v>
      </c>
      <c r="F142" s="476">
        <f>('SUBSCRIBER BASE'!F87*'COMMISSION ASSUMPTIONS'!$E89)*('MVLP INPUT'!$F17*'COMMISSION ASSUMPTIONS'!$E51)</f>
        <v>0</v>
      </c>
      <c r="G142" s="476">
        <f>('SUBSCRIBER BASE'!G87*'COMMISSION ASSUMPTIONS'!$E89)*('MVLP INPUT'!$F17*'COMMISSION ASSUMPTIONS'!$E51)</f>
        <v>0</v>
      </c>
      <c r="H142" s="476">
        <f>('SUBSCRIBER BASE'!H87*'COMMISSION ASSUMPTIONS'!$E89)*('MVLP INPUT'!$F17*'COMMISSION ASSUMPTIONS'!$E51)</f>
        <v>0</v>
      </c>
      <c r="I142" s="476">
        <f>('SUBSCRIBER BASE'!I87*'COMMISSION ASSUMPTIONS'!$E89)*('MVLP INPUT'!$F17*'COMMISSION ASSUMPTIONS'!$E51)</f>
        <v>0</v>
      </c>
      <c r="J142" s="476">
        <f>('SUBSCRIBER BASE'!J87*'COMMISSION ASSUMPTIONS'!$E89)*('MVLP INPUT'!$F17*'COMMISSION ASSUMPTIONS'!$E51)</f>
        <v>0</v>
      </c>
      <c r="K142" s="476">
        <f ca="1">('SUBSCRIBER BASE'!L87*'COMMISSION ASSUMPTIONS'!$E89)*('MVLP INPUT'!$F17*'COMMISSION ASSUMPTIONS'!$E51)</f>
        <v>0</v>
      </c>
      <c r="L142" s="476">
        <f ca="1">('SUBSCRIBER BASE'!M87*'COMMISSION ASSUMPTIONS'!$E89)*('MVLP INPUT'!$F17*'COMMISSION ASSUMPTIONS'!$E51)</f>
        <v>0</v>
      </c>
      <c r="M142" s="476">
        <f ca="1">('SUBSCRIBER BASE'!N87*'COMMISSION ASSUMPTIONS'!$E89)*('MVLP INPUT'!$F17*'COMMISSION ASSUMPTIONS'!$E51)</f>
        <v>0</v>
      </c>
      <c r="N142" s="476">
        <f ca="1">('SUBSCRIBER BASE'!O87*'COMMISSION ASSUMPTIONS'!$E89)*('MVLP INPUT'!$F17*'COMMISSION ASSUMPTIONS'!$E51)</f>
        <v>0</v>
      </c>
      <c r="O142" s="476">
        <f ca="1">('SUBSCRIBER BASE'!P87*'COMMISSION ASSUMPTIONS'!$E89)*('MVLP INPUT'!$F17*'COMMISSION ASSUMPTIONS'!$E51)</f>
        <v>0</v>
      </c>
      <c r="P142" s="476">
        <f ca="1">('SUBSCRIBER BASE'!Q87*'COMMISSION ASSUMPTIONS'!$E89)*('MVLP INPUT'!$F17*'COMMISSION ASSUMPTIONS'!$E51)</f>
        <v>0</v>
      </c>
      <c r="Q142" s="476">
        <f ca="1">('SUBSCRIBER BASE'!R87*'COMMISSION ASSUMPTIONS'!$E89)*('MVLP INPUT'!$F17*'COMMISSION ASSUMPTIONS'!$E51)</f>
        <v>0</v>
      </c>
      <c r="R142" s="476">
        <f ca="1">('SUBSCRIBER BASE'!S87*'COMMISSION ASSUMPTIONS'!$E89)*('MVLP INPUT'!$F17*'COMMISSION ASSUMPTIONS'!$E51)</f>
        <v>0</v>
      </c>
      <c r="S142" s="476">
        <f ca="1">('SUBSCRIBER BASE'!T87*'COMMISSION ASSUMPTIONS'!$E89)*('MVLP INPUT'!$F17*'COMMISSION ASSUMPTIONS'!$E51)</f>
        <v>0</v>
      </c>
      <c r="T142" s="476">
        <f ca="1">('SUBSCRIBER BASE'!U87*'COMMISSION ASSUMPTIONS'!$E89)*('MVLP INPUT'!$F17*'COMMISSION ASSUMPTIONS'!$E51)</f>
        <v>0</v>
      </c>
      <c r="U142" s="476">
        <f ca="1">('SUBSCRIBER BASE'!V87*'COMMISSION ASSUMPTIONS'!$E89)*('MVLP INPUT'!$F17*'COMMISSION ASSUMPTIONS'!$E51)</f>
        <v>0</v>
      </c>
      <c r="V142" s="476">
        <f ca="1">('SUBSCRIBER BASE'!W87*'COMMISSION ASSUMPTIONS'!$E89)*('MVLP INPUT'!$F17*'COMMISSION ASSUMPTIONS'!$E51)</f>
        <v>0</v>
      </c>
      <c r="W142" s="476">
        <f ca="1">('SUBSCRIBER BASE'!X87*'COMMISSION ASSUMPTIONS'!$E89)*('MVLP INPUT'!$F17*'COMMISSION ASSUMPTIONS'!$E51)</f>
        <v>0</v>
      </c>
      <c r="X142" s="476">
        <f ca="1">('SUBSCRIBER BASE'!Y87*'COMMISSION ASSUMPTIONS'!$E89)*('MVLP INPUT'!$F17*'COMMISSION ASSUMPTIONS'!$E51)</f>
        <v>0</v>
      </c>
      <c r="Y142" s="476">
        <f ca="1">('SUBSCRIBER BASE'!Z87*'COMMISSION ASSUMPTIONS'!$E89)*('MVLP INPUT'!$F17*'COMMISSION ASSUMPTIONS'!$E51)</f>
        <v>0</v>
      </c>
      <c r="Z142" s="476">
        <f ca="1">('SUBSCRIBER BASE'!AA87*'COMMISSION ASSUMPTIONS'!$E89)*('MVLP INPUT'!$F17*'COMMISSION ASSUMPTIONS'!$E51)</f>
        <v>0</v>
      </c>
      <c r="AA142" s="476">
        <f ca="1">('SUBSCRIBER BASE'!AB87*'COMMISSION ASSUMPTIONS'!$E89)*('MVLP INPUT'!$F17*'COMMISSION ASSUMPTIONS'!$E51)</f>
        <v>0</v>
      </c>
      <c r="AB142" s="476">
        <f ca="1">('SUBSCRIBER BASE'!AC87*'COMMISSION ASSUMPTIONS'!$E89)*('MVLP INPUT'!$F17*'COMMISSION ASSUMPTIONS'!$E51)</f>
        <v>0</v>
      </c>
      <c r="AC142" s="476">
        <f ca="1">('SUBSCRIBER BASE'!AD87*'COMMISSION ASSUMPTIONS'!$E89)*('MVLP INPUT'!$F17*'COMMISSION ASSUMPTIONS'!$E51)</f>
        <v>0</v>
      </c>
      <c r="AD142" s="476">
        <f ca="1">('SUBSCRIBER BASE'!AE87*'COMMISSION ASSUMPTIONS'!$E89)*('MVLP INPUT'!$F17*'COMMISSION ASSUMPTIONS'!$E51)</f>
        <v>0</v>
      </c>
      <c r="AE142" s="476">
        <f ca="1">('SUBSCRIBER BASE'!AF87*'COMMISSION ASSUMPTIONS'!$E89)*('MVLP INPUT'!$F17*'COMMISSION ASSUMPTIONS'!$E51)</f>
        <v>0</v>
      </c>
      <c r="AF142" s="476">
        <f ca="1">('SUBSCRIBER BASE'!AG87*'COMMISSION ASSUMPTIONS'!$E89)*('MVLP INPUT'!$F17*'COMMISSION ASSUMPTIONS'!$E51)</f>
        <v>0</v>
      </c>
      <c r="AG142" s="476">
        <f ca="1">('SUBSCRIBER BASE'!AH87*'COMMISSION ASSUMPTIONS'!$E89)*('MVLP INPUT'!$F17*'COMMISSION ASSUMPTIONS'!$E51)</f>
        <v>0</v>
      </c>
      <c r="AH142" s="476">
        <f ca="1">('SUBSCRIBER BASE'!AI87*'COMMISSION ASSUMPTIONS'!$E89)*('MVLP INPUT'!$F17*'COMMISSION ASSUMPTIONS'!$E51)</f>
        <v>0</v>
      </c>
      <c r="AI142" s="476">
        <f ca="1">('SUBSCRIBER BASE'!AJ87*'COMMISSION ASSUMPTIONS'!$E89)*('MVLP INPUT'!$F17*'COMMISSION ASSUMPTIONS'!$E51)</f>
        <v>0</v>
      </c>
      <c r="AJ142" s="476">
        <f ca="1">('SUBSCRIBER BASE'!AK87*'COMMISSION ASSUMPTIONS'!$E89)*('MVLP INPUT'!$F17*'COMMISSION ASSUMPTIONS'!$E51)</f>
        <v>0</v>
      </c>
      <c r="AK142" s="476">
        <f ca="1">('SUBSCRIBER BASE'!AL87*'COMMISSION ASSUMPTIONS'!$E89)*('MVLP INPUT'!$F17*'COMMISSION ASSUMPTIONS'!$E51)</f>
        <v>0</v>
      </c>
      <c r="AL142" s="476">
        <f ca="1">('SUBSCRIBER BASE'!AM87*'COMMISSION ASSUMPTIONS'!$E89)*('MVLP INPUT'!$F17*'COMMISSION ASSUMPTIONS'!$E51)</f>
        <v>0</v>
      </c>
      <c r="AM142" s="476">
        <f ca="1">('SUBSCRIBER BASE'!AN87*'COMMISSION ASSUMPTIONS'!$E89)*('MVLP INPUT'!$F17*'COMMISSION ASSUMPTIONS'!$E51)</f>
        <v>0</v>
      </c>
      <c r="AN142" s="476">
        <f ca="1">('SUBSCRIBER BASE'!AO87*'COMMISSION ASSUMPTIONS'!$E89)*('MVLP INPUT'!$F17*'COMMISSION ASSUMPTIONS'!$E51)</f>
        <v>0</v>
      </c>
      <c r="AO142" s="476">
        <f ca="1">('SUBSCRIBER BASE'!AP87*'COMMISSION ASSUMPTIONS'!$E89)*('MVLP INPUT'!$F17*'COMMISSION ASSUMPTIONS'!$E51)</f>
        <v>0</v>
      </c>
      <c r="AP142" s="476">
        <f ca="1">('SUBSCRIBER BASE'!AQ87*'COMMISSION ASSUMPTIONS'!$E89)*('MVLP INPUT'!$F17*'COMMISSION ASSUMPTIONS'!$E51)</f>
        <v>0</v>
      </c>
      <c r="AQ142" s="476">
        <f ca="1">('SUBSCRIBER BASE'!AR87*'COMMISSION ASSUMPTIONS'!$E89)*('MVLP INPUT'!$F17*'COMMISSION ASSUMPTIONS'!$E51)</f>
        <v>0</v>
      </c>
      <c r="AR142" s="476">
        <f ca="1">('SUBSCRIBER BASE'!AS87*'COMMISSION ASSUMPTIONS'!$E89)*('MVLP INPUT'!$F17*'COMMISSION ASSUMPTIONS'!$E51)</f>
        <v>0</v>
      </c>
      <c r="AS142" s="476">
        <f ca="1">('SUBSCRIBER BASE'!AT87*'COMMISSION ASSUMPTIONS'!$E89)*('MVLP INPUT'!$F17*'COMMISSION ASSUMPTIONS'!$E51)</f>
        <v>0</v>
      </c>
      <c r="AT142" s="476">
        <f ca="1">('SUBSCRIBER BASE'!AU87*'COMMISSION ASSUMPTIONS'!$E89)*('MVLP INPUT'!$F17*'COMMISSION ASSUMPTIONS'!$E51)</f>
        <v>0</v>
      </c>
      <c r="AU142" s="476">
        <f ca="1">('SUBSCRIBER BASE'!AV87*'COMMISSION ASSUMPTIONS'!$E89)*('MVLP INPUT'!$F17*'COMMISSION ASSUMPTIONS'!$E51)</f>
        <v>0</v>
      </c>
      <c r="AV142" s="476">
        <f ca="1">('SUBSCRIBER BASE'!AW87*'COMMISSION ASSUMPTIONS'!$E89)*('MVLP INPUT'!$F17*'COMMISSION ASSUMPTIONS'!$E51)</f>
        <v>0</v>
      </c>
      <c r="AW142" s="476">
        <f ca="1">('SUBSCRIBER BASE'!AX87*'COMMISSION ASSUMPTIONS'!$E89)*('MVLP INPUT'!$F17*'COMMISSION ASSUMPTIONS'!$E51)</f>
        <v>0</v>
      </c>
      <c r="AX142" s="476">
        <f ca="1">('SUBSCRIBER BASE'!AY87*'COMMISSION ASSUMPTIONS'!$E89)*('MVLP INPUT'!$F17*'COMMISSION ASSUMPTIONS'!$E51)</f>
        <v>0</v>
      </c>
      <c r="AY142" s="476">
        <f ca="1">('SUBSCRIBER BASE'!AZ87*'COMMISSION ASSUMPTIONS'!$E89)*('MVLP INPUT'!$F17*'COMMISSION ASSUMPTIONS'!$E51)</f>
        <v>0</v>
      </c>
      <c r="AZ142" s="476">
        <f ca="1">('SUBSCRIBER BASE'!BA87*'COMMISSION ASSUMPTIONS'!$E89)*('MVLP INPUT'!$F17*'COMMISSION ASSUMPTIONS'!$E51)</f>
        <v>0</v>
      </c>
      <c r="BA142" s="476">
        <f ca="1">('SUBSCRIBER BASE'!BB87*'COMMISSION ASSUMPTIONS'!$E89)*('MVLP INPUT'!$F17*'COMMISSION ASSUMPTIONS'!$E51)</f>
        <v>0</v>
      </c>
      <c r="BB142" s="476">
        <f ca="1">('SUBSCRIBER BASE'!BC87*'COMMISSION ASSUMPTIONS'!$E89)*('MVLP INPUT'!$F17*'COMMISSION ASSUMPTIONS'!$E51)</f>
        <v>0</v>
      </c>
      <c r="BC142" s="476">
        <f ca="1">('SUBSCRIBER BASE'!BD87*'COMMISSION ASSUMPTIONS'!$E89)*('MVLP INPUT'!$F17*'COMMISSION ASSUMPTIONS'!$E51)</f>
        <v>0</v>
      </c>
      <c r="BD142" s="476">
        <f ca="1">('SUBSCRIBER BASE'!BE87*'COMMISSION ASSUMPTIONS'!$E89)*('MVLP INPUT'!$F17*'COMMISSION ASSUMPTIONS'!$E51)</f>
        <v>0</v>
      </c>
      <c r="BE142" s="476">
        <f ca="1">('SUBSCRIBER BASE'!BF87*'COMMISSION ASSUMPTIONS'!$E89)*('MVLP INPUT'!$F17*'COMMISSION ASSUMPTIONS'!$E51)</f>
        <v>0</v>
      </c>
      <c r="BF142" s="476">
        <f ca="1">('SUBSCRIBER BASE'!BG87*'COMMISSION ASSUMPTIONS'!$E89)*('MVLP INPUT'!$F17*'COMMISSION ASSUMPTIONS'!$E51)</f>
        <v>0</v>
      </c>
      <c r="BG142" s="476">
        <f ca="1">('SUBSCRIBER BASE'!BH87*'COMMISSION ASSUMPTIONS'!$E89)*('MVLP INPUT'!$F17*'COMMISSION ASSUMPTIONS'!$E51)</f>
        <v>0</v>
      </c>
      <c r="BH142" s="476">
        <f ca="1">('SUBSCRIBER BASE'!BI87*'COMMISSION ASSUMPTIONS'!$E89)*('MVLP INPUT'!$F17*'COMMISSION ASSUMPTIONS'!$E51)</f>
        <v>0</v>
      </c>
      <c r="BI142" s="476">
        <f ca="1">('SUBSCRIBER BASE'!BJ87*'COMMISSION ASSUMPTIONS'!$E89)*('MVLP INPUT'!$F17*'COMMISSION ASSUMPTIONS'!$E51)</f>
        <v>0</v>
      </c>
      <c r="BJ142" s="476">
        <f ca="1">('SUBSCRIBER BASE'!BK87*'COMMISSION ASSUMPTIONS'!$E89)*('MVLP INPUT'!$F17*'COMMISSION ASSUMPTIONS'!$E51)</f>
        <v>0</v>
      </c>
      <c r="BK142" s="476">
        <f ca="1">('SUBSCRIBER BASE'!BL87*'COMMISSION ASSUMPTIONS'!$E89)*('MVLP INPUT'!$F17*'COMMISSION ASSUMPTIONS'!$E51)</f>
        <v>0</v>
      </c>
      <c r="BL142" s="476">
        <f ca="1">('SUBSCRIBER BASE'!BM87*'COMMISSION ASSUMPTIONS'!$E89)*('MVLP INPUT'!$F17*'COMMISSION ASSUMPTIONS'!$E51)</f>
        <v>0</v>
      </c>
      <c r="BM142" s="476">
        <f ca="1">('SUBSCRIBER BASE'!BN87*'COMMISSION ASSUMPTIONS'!$E89)*('MVLP INPUT'!$F17*'COMMISSION ASSUMPTIONS'!$E51)</f>
        <v>0</v>
      </c>
      <c r="BN142" s="476">
        <f ca="1">('SUBSCRIBER BASE'!BO87*'COMMISSION ASSUMPTIONS'!$E89)*('MVLP INPUT'!$F17*'COMMISSION ASSUMPTIONS'!$E51)</f>
        <v>0</v>
      </c>
      <c r="BO142" s="476">
        <f ca="1">('SUBSCRIBER BASE'!BP87*'COMMISSION ASSUMPTIONS'!$E89)*('MVLP INPUT'!$F17*'COMMISSION ASSUMPTIONS'!$E51)</f>
        <v>0</v>
      </c>
      <c r="BP142" s="476">
        <f ca="1">('SUBSCRIBER BASE'!BQ87*'COMMISSION ASSUMPTIONS'!$E89)*('MVLP INPUT'!$F17*'COMMISSION ASSUMPTIONS'!$E51)</f>
        <v>0</v>
      </c>
      <c r="BQ142" s="476">
        <f ca="1">('SUBSCRIBER BASE'!BR87*'COMMISSION ASSUMPTIONS'!$E89)*('MVLP INPUT'!$F17*'COMMISSION ASSUMPTIONS'!$E51)</f>
        <v>0</v>
      </c>
      <c r="BR142" s="476">
        <f ca="1">('SUBSCRIBER BASE'!BS87*'COMMISSION ASSUMPTIONS'!$E89)*('MVLP INPUT'!$F17*'COMMISSION ASSUMPTIONS'!$E51)</f>
        <v>0</v>
      </c>
    </row>
    <row r="143" spans="2:70" ht="24" customHeight="1" outlineLevel="2">
      <c r="B143" s="313" t="str">
        <f t="shared" si="33"/>
        <v>1.2 GB</v>
      </c>
      <c r="C143" s="476">
        <f>('SUBSCRIBER BASE'!C88*'COMMISSION ASSUMPTIONS'!$E90)*('MVLP INPUT'!$F18*'COMMISSION ASSUMPTIONS'!$E52)</f>
        <v>0</v>
      </c>
      <c r="D143" s="476">
        <f>('SUBSCRIBER BASE'!D88*'COMMISSION ASSUMPTIONS'!$E90)*('MVLP INPUT'!$F18*'COMMISSION ASSUMPTIONS'!$E52)</f>
        <v>0</v>
      </c>
      <c r="E143" s="476">
        <f>('SUBSCRIBER BASE'!E88*'COMMISSION ASSUMPTIONS'!$E90)*('MVLP INPUT'!$F18*'COMMISSION ASSUMPTIONS'!$E52)</f>
        <v>0</v>
      </c>
      <c r="F143" s="476">
        <f>('SUBSCRIBER BASE'!F88*'COMMISSION ASSUMPTIONS'!$E90)*('MVLP INPUT'!$F18*'COMMISSION ASSUMPTIONS'!$E52)</f>
        <v>0</v>
      </c>
      <c r="G143" s="476">
        <f>('SUBSCRIBER BASE'!G88*'COMMISSION ASSUMPTIONS'!$E90)*('MVLP INPUT'!$F18*'COMMISSION ASSUMPTIONS'!$E52)</f>
        <v>0</v>
      </c>
      <c r="H143" s="476">
        <f>('SUBSCRIBER BASE'!H88*'COMMISSION ASSUMPTIONS'!$E90)*('MVLP INPUT'!$F18*'COMMISSION ASSUMPTIONS'!$E52)</f>
        <v>0</v>
      </c>
      <c r="I143" s="476">
        <f>('SUBSCRIBER BASE'!I88*'COMMISSION ASSUMPTIONS'!$E90)*('MVLP INPUT'!$F18*'COMMISSION ASSUMPTIONS'!$E52)</f>
        <v>0</v>
      </c>
      <c r="J143" s="476">
        <f>('SUBSCRIBER BASE'!J88*'COMMISSION ASSUMPTIONS'!$E90)*('MVLP INPUT'!$F18*'COMMISSION ASSUMPTIONS'!$E52)</f>
        <v>0</v>
      </c>
      <c r="K143" s="476">
        <f ca="1">('SUBSCRIBER BASE'!L88*'COMMISSION ASSUMPTIONS'!$E90)*('MVLP INPUT'!$F18*'COMMISSION ASSUMPTIONS'!$E52)</f>
        <v>0</v>
      </c>
      <c r="L143" s="476">
        <f ca="1">('SUBSCRIBER BASE'!M88*'COMMISSION ASSUMPTIONS'!$E90)*('MVLP INPUT'!$F18*'COMMISSION ASSUMPTIONS'!$E52)</f>
        <v>0</v>
      </c>
      <c r="M143" s="476">
        <f ca="1">('SUBSCRIBER BASE'!N88*'COMMISSION ASSUMPTIONS'!$E90)*('MVLP INPUT'!$F18*'COMMISSION ASSUMPTIONS'!$E52)</f>
        <v>0</v>
      </c>
      <c r="N143" s="476">
        <f ca="1">('SUBSCRIBER BASE'!O88*'COMMISSION ASSUMPTIONS'!$E90)*('MVLP INPUT'!$F18*'COMMISSION ASSUMPTIONS'!$E52)</f>
        <v>0</v>
      </c>
      <c r="O143" s="476">
        <f ca="1">('SUBSCRIBER BASE'!P88*'COMMISSION ASSUMPTIONS'!$E90)*('MVLP INPUT'!$F18*'COMMISSION ASSUMPTIONS'!$E52)</f>
        <v>0</v>
      </c>
      <c r="P143" s="476">
        <f ca="1">('SUBSCRIBER BASE'!Q88*'COMMISSION ASSUMPTIONS'!$E90)*('MVLP INPUT'!$F18*'COMMISSION ASSUMPTIONS'!$E52)</f>
        <v>0</v>
      </c>
      <c r="Q143" s="476">
        <f ca="1">('SUBSCRIBER BASE'!R88*'COMMISSION ASSUMPTIONS'!$E90)*('MVLP INPUT'!$F18*'COMMISSION ASSUMPTIONS'!$E52)</f>
        <v>0</v>
      </c>
      <c r="R143" s="476">
        <f ca="1">('SUBSCRIBER BASE'!S88*'COMMISSION ASSUMPTIONS'!$E90)*('MVLP INPUT'!$F18*'COMMISSION ASSUMPTIONS'!$E52)</f>
        <v>0</v>
      </c>
      <c r="S143" s="476">
        <f ca="1">('SUBSCRIBER BASE'!T88*'COMMISSION ASSUMPTIONS'!$E90)*('MVLP INPUT'!$F18*'COMMISSION ASSUMPTIONS'!$E52)</f>
        <v>0</v>
      </c>
      <c r="T143" s="476">
        <f ca="1">('SUBSCRIBER BASE'!U88*'COMMISSION ASSUMPTIONS'!$E90)*('MVLP INPUT'!$F18*'COMMISSION ASSUMPTIONS'!$E52)</f>
        <v>0</v>
      </c>
      <c r="U143" s="476">
        <f ca="1">('SUBSCRIBER BASE'!V88*'COMMISSION ASSUMPTIONS'!$E90)*('MVLP INPUT'!$F18*'COMMISSION ASSUMPTIONS'!$E52)</f>
        <v>0</v>
      </c>
      <c r="V143" s="476">
        <f ca="1">('SUBSCRIBER BASE'!W88*'COMMISSION ASSUMPTIONS'!$E90)*('MVLP INPUT'!$F18*'COMMISSION ASSUMPTIONS'!$E52)</f>
        <v>0</v>
      </c>
      <c r="W143" s="476">
        <f ca="1">('SUBSCRIBER BASE'!X88*'COMMISSION ASSUMPTIONS'!$E90)*('MVLP INPUT'!$F18*'COMMISSION ASSUMPTIONS'!$E52)</f>
        <v>0</v>
      </c>
      <c r="X143" s="476">
        <f ca="1">('SUBSCRIBER BASE'!Y88*'COMMISSION ASSUMPTIONS'!$E90)*('MVLP INPUT'!$F18*'COMMISSION ASSUMPTIONS'!$E52)</f>
        <v>0</v>
      </c>
      <c r="Y143" s="476">
        <f ca="1">('SUBSCRIBER BASE'!Z88*'COMMISSION ASSUMPTIONS'!$E90)*('MVLP INPUT'!$F18*'COMMISSION ASSUMPTIONS'!$E52)</f>
        <v>0</v>
      </c>
      <c r="Z143" s="476">
        <f ca="1">('SUBSCRIBER BASE'!AA88*'COMMISSION ASSUMPTIONS'!$E90)*('MVLP INPUT'!$F18*'COMMISSION ASSUMPTIONS'!$E52)</f>
        <v>0</v>
      </c>
      <c r="AA143" s="476">
        <f ca="1">('SUBSCRIBER BASE'!AB88*'COMMISSION ASSUMPTIONS'!$E90)*('MVLP INPUT'!$F18*'COMMISSION ASSUMPTIONS'!$E52)</f>
        <v>0</v>
      </c>
      <c r="AB143" s="476">
        <f ca="1">('SUBSCRIBER BASE'!AC88*'COMMISSION ASSUMPTIONS'!$E90)*('MVLP INPUT'!$F18*'COMMISSION ASSUMPTIONS'!$E52)</f>
        <v>0</v>
      </c>
      <c r="AC143" s="476">
        <f ca="1">('SUBSCRIBER BASE'!AD88*'COMMISSION ASSUMPTIONS'!$E90)*('MVLP INPUT'!$F18*'COMMISSION ASSUMPTIONS'!$E52)</f>
        <v>0</v>
      </c>
      <c r="AD143" s="476">
        <f ca="1">('SUBSCRIBER BASE'!AE88*'COMMISSION ASSUMPTIONS'!$E90)*('MVLP INPUT'!$F18*'COMMISSION ASSUMPTIONS'!$E52)</f>
        <v>0</v>
      </c>
      <c r="AE143" s="476">
        <f ca="1">('SUBSCRIBER BASE'!AF88*'COMMISSION ASSUMPTIONS'!$E90)*('MVLP INPUT'!$F18*'COMMISSION ASSUMPTIONS'!$E52)</f>
        <v>0</v>
      </c>
      <c r="AF143" s="476">
        <f ca="1">('SUBSCRIBER BASE'!AG88*'COMMISSION ASSUMPTIONS'!$E90)*('MVLP INPUT'!$F18*'COMMISSION ASSUMPTIONS'!$E52)</f>
        <v>0</v>
      </c>
      <c r="AG143" s="476">
        <f ca="1">('SUBSCRIBER BASE'!AH88*'COMMISSION ASSUMPTIONS'!$E90)*('MVLP INPUT'!$F18*'COMMISSION ASSUMPTIONS'!$E52)</f>
        <v>0</v>
      </c>
      <c r="AH143" s="476">
        <f ca="1">('SUBSCRIBER BASE'!AI88*'COMMISSION ASSUMPTIONS'!$E90)*('MVLP INPUT'!$F18*'COMMISSION ASSUMPTIONS'!$E52)</f>
        <v>0</v>
      </c>
      <c r="AI143" s="476">
        <f ca="1">('SUBSCRIBER BASE'!AJ88*'COMMISSION ASSUMPTIONS'!$E90)*('MVLP INPUT'!$F18*'COMMISSION ASSUMPTIONS'!$E52)</f>
        <v>0</v>
      </c>
      <c r="AJ143" s="476">
        <f ca="1">('SUBSCRIBER BASE'!AK88*'COMMISSION ASSUMPTIONS'!$E90)*('MVLP INPUT'!$F18*'COMMISSION ASSUMPTIONS'!$E52)</f>
        <v>0</v>
      </c>
      <c r="AK143" s="476">
        <f ca="1">('SUBSCRIBER BASE'!AL88*'COMMISSION ASSUMPTIONS'!$E90)*('MVLP INPUT'!$F18*'COMMISSION ASSUMPTIONS'!$E52)</f>
        <v>0</v>
      </c>
      <c r="AL143" s="476">
        <f ca="1">('SUBSCRIBER BASE'!AM88*'COMMISSION ASSUMPTIONS'!$E90)*('MVLP INPUT'!$F18*'COMMISSION ASSUMPTIONS'!$E52)</f>
        <v>0</v>
      </c>
      <c r="AM143" s="476">
        <f ca="1">('SUBSCRIBER BASE'!AN88*'COMMISSION ASSUMPTIONS'!$E90)*('MVLP INPUT'!$F18*'COMMISSION ASSUMPTIONS'!$E52)</f>
        <v>0</v>
      </c>
      <c r="AN143" s="476">
        <f ca="1">('SUBSCRIBER BASE'!AO88*'COMMISSION ASSUMPTIONS'!$E90)*('MVLP INPUT'!$F18*'COMMISSION ASSUMPTIONS'!$E52)</f>
        <v>0</v>
      </c>
      <c r="AO143" s="476">
        <f ca="1">('SUBSCRIBER BASE'!AP88*'COMMISSION ASSUMPTIONS'!$E90)*('MVLP INPUT'!$F18*'COMMISSION ASSUMPTIONS'!$E52)</f>
        <v>0</v>
      </c>
      <c r="AP143" s="476">
        <f ca="1">('SUBSCRIBER BASE'!AQ88*'COMMISSION ASSUMPTIONS'!$E90)*('MVLP INPUT'!$F18*'COMMISSION ASSUMPTIONS'!$E52)</f>
        <v>0</v>
      </c>
      <c r="AQ143" s="476">
        <f ca="1">('SUBSCRIBER BASE'!AR88*'COMMISSION ASSUMPTIONS'!$E90)*('MVLP INPUT'!$F18*'COMMISSION ASSUMPTIONS'!$E52)</f>
        <v>0</v>
      </c>
      <c r="AR143" s="476">
        <f ca="1">('SUBSCRIBER BASE'!AS88*'COMMISSION ASSUMPTIONS'!$E90)*('MVLP INPUT'!$F18*'COMMISSION ASSUMPTIONS'!$E52)</f>
        <v>0</v>
      </c>
      <c r="AS143" s="476">
        <f ca="1">('SUBSCRIBER BASE'!AT88*'COMMISSION ASSUMPTIONS'!$E90)*('MVLP INPUT'!$F18*'COMMISSION ASSUMPTIONS'!$E52)</f>
        <v>0</v>
      </c>
      <c r="AT143" s="476">
        <f ca="1">('SUBSCRIBER BASE'!AU88*'COMMISSION ASSUMPTIONS'!$E90)*('MVLP INPUT'!$F18*'COMMISSION ASSUMPTIONS'!$E52)</f>
        <v>0</v>
      </c>
      <c r="AU143" s="476">
        <f ca="1">('SUBSCRIBER BASE'!AV88*'COMMISSION ASSUMPTIONS'!$E90)*('MVLP INPUT'!$F18*'COMMISSION ASSUMPTIONS'!$E52)</f>
        <v>0</v>
      </c>
      <c r="AV143" s="476">
        <f ca="1">('SUBSCRIBER BASE'!AW88*'COMMISSION ASSUMPTIONS'!$E90)*('MVLP INPUT'!$F18*'COMMISSION ASSUMPTIONS'!$E52)</f>
        <v>0</v>
      </c>
      <c r="AW143" s="476">
        <f ca="1">('SUBSCRIBER BASE'!AX88*'COMMISSION ASSUMPTIONS'!$E90)*('MVLP INPUT'!$F18*'COMMISSION ASSUMPTIONS'!$E52)</f>
        <v>0</v>
      </c>
      <c r="AX143" s="476">
        <f ca="1">('SUBSCRIBER BASE'!AY88*'COMMISSION ASSUMPTIONS'!$E90)*('MVLP INPUT'!$F18*'COMMISSION ASSUMPTIONS'!$E52)</f>
        <v>0</v>
      </c>
      <c r="AY143" s="476">
        <f ca="1">('SUBSCRIBER BASE'!AZ88*'COMMISSION ASSUMPTIONS'!$E90)*('MVLP INPUT'!$F18*'COMMISSION ASSUMPTIONS'!$E52)</f>
        <v>0</v>
      </c>
      <c r="AZ143" s="476">
        <f ca="1">('SUBSCRIBER BASE'!BA88*'COMMISSION ASSUMPTIONS'!$E90)*('MVLP INPUT'!$F18*'COMMISSION ASSUMPTIONS'!$E52)</f>
        <v>0</v>
      </c>
      <c r="BA143" s="476">
        <f ca="1">('SUBSCRIBER BASE'!BB88*'COMMISSION ASSUMPTIONS'!$E90)*('MVLP INPUT'!$F18*'COMMISSION ASSUMPTIONS'!$E52)</f>
        <v>0</v>
      </c>
      <c r="BB143" s="476">
        <f ca="1">('SUBSCRIBER BASE'!BC88*'COMMISSION ASSUMPTIONS'!$E90)*('MVLP INPUT'!$F18*'COMMISSION ASSUMPTIONS'!$E52)</f>
        <v>0</v>
      </c>
      <c r="BC143" s="476">
        <f ca="1">('SUBSCRIBER BASE'!BD88*'COMMISSION ASSUMPTIONS'!$E90)*('MVLP INPUT'!$F18*'COMMISSION ASSUMPTIONS'!$E52)</f>
        <v>0</v>
      </c>
      <c r="BD143" s="476">
        <f ca="1">('SUBSCRIBER BASE'!BE88*'COMMISSION ASSUMPTIONS'!$E90)*('MVLP INPUT'!$F18*'COMMISSION ASSUMPTIONS'!$E52)</f>
        <v>0</v>
      </c>
      <c r="BE143" s="476">
        <f ca="1">('SUBSCRIBER BASE'!BF88*'COMMISSION ASSUMPTIONS'!$E90)*('MVLP INPUT'!$F18*'COMMISSION ASSUMPTIONS'!$E52)</f>
        <v>0</v>
      </c>
      <c r="BF143" s="476">
        <f ca="1">('SUBSCRIBER BASE'!BG88*'COMMISSION ASSUMPTIONS'!$E90)*('MVLP INPUT'!$F18*'COMMISSION ASSUMPTIONS'!$E52)</f>
        <v>0</v>
      </c>
      <c r="BG143" s="476">
        <f ca="1">('SUBSCRIBER BASE'!BH88*'COMMISSION ASSUMPTIONS'!$E90)*('MVLP INPUT'!$F18*'COMMISSION ASSUMPTIONS'!$E52)</f>
        <v>0</v>
      </c>
      <c r="BH143" s="476">
        <f ca="1">('SUBSCRIBER BASE'!BI88*'COMMISSION ASSUMPTIONS'!$E90)*('MVLP INPUT'!$F18*'COMMISSION ASSUMPTIONS'!$E52)</f>
        <v>0</v>
      </c>
      <c r="BI143" s="476">
        <f ca="1">('SUBSCRIBER BASE'!BJ88*'COMMISSION ASSUMPTIONS'!$E90)*('MVLP INPUT'!$F18*'COMMISSION ASSUMPTIONS'!$E52)</f>
        <v>0</v>
      </c>
      <c r="BJ143" s="476">
        <f ca="1">('SUBSCRIBER BASE'!BK88*'COMMISSION ASSUMPTIONS'!$E90)*('MVLP INPUT'!$F18*'COMMISSION ASSUMPTIONS'!$E52)</f>
        <v>0</v>
      </c>
      <c r="BK143" s="476">
        <f ca="1">('SUBSCRIBER BASE'!BL88*'COMMISSION ASSUMPTIONS'!$E90)*('MVLP INPUT'!$F18*'COMMISSION ASSUMPTIONS'!$E52)</f>
        <v>0</v>
      </c>
      <c r="BL143" s="476">
        <f ca="1">('SUBSCRIBER BASE'!BM88*'COMMISSION ASSUMPTIONS'!$E90)*('MVLP INPUT'!$F18*'COMMISSION ASSUMPTIONS'!$E52)</f>
        <v>0</v>
      </c>
      <c r="BM143" s="476">
        <f ca="1">('SUBSCRIBER BASE'!BN88*'COMMISSION ASSUMPTIONS'!$E90)*('MVLP INPUT'!$F18*'COMMISSION ASSUMPTIONS'!$E52)</f>
        <v>0</v>
      </c>
      <c r="BN143" s="476">
        <f ca="1">('SUBSCRIBER BASE'!BO88*'COMMISSION ASSUMPTIONS'!$E90)*('MVLP INPUT'!$F18*'COMMISSION ASSUMPTIONS'!$E52)</f>
        <v>0</v>
      </c>
      <c r="BO143" s="476">
        <f ca="1">('SUBSCRIBER BASE'!BP88*'COMMISSION ASSUMPTIONS'!$E90)*('MVLP INPUT'!$F18*'COMMISSION ASSUMPTIONS'!$E52)</f>
        <v>0</v>
      </c>
      <c r="BP143" s="476">
        <f ca="1">('SUBSCRIBER BASE'!BQ88*'COMMISSION ASSUMPTIONS'!$E90)*('MVLP INPUT'!$F18*'COMMISSION ASSUMPTIONS'!$E52)</f>
        <v>0</v>
      </c>
      <c r="BQ143" s="476">
        <f ca="1">('SUBSCRIBER BASE'!BR88*'COMMISSION ASSUMPTIONS'!$E90)*('MVLP INPUT'!$F18*'COMMISSION ASSUMPTIONS'!$E52)</f>
        <v>0</v>
      </c>
      <c r="BR143" s="476">
        <f ca="1">('SUBSCRIBER BASE'!BS88*'COMMISSION ASSUMPTIONS'!$E90)*('MVLP INPUT'!$F18*'COMMISSION ASSUMPTIONS'!$E52)</f>
        <v>0</v>
      </c>
    </row>
    <row r="144" spans="2:70" ht="24" customHeight="1" outlineLevel="2">
      <c r="B144" s="313" t="str">
        <f>B131</f>
        <v>2.5 GB</v>
      </c>
      <c r="C144" s="476">
        <f>('SUBSCRIBER BASE'!C89*'COMMISSION ASSUMPTIONS'!$E91)*('MVLP INPUT'!$F19*'COMMISSION ASSUMPTIONS'!$E53)</f>
        <v>0</v>
      </c>
      <c r="D144" s="476">
        <f>('SUBSCRIBER BASE'!D89*'COMMISSION ASSUMPTIONS'!$E91)*('MVLP INPUT'!$F19*'COMMISSION ASSUMPTIONS'!$E53)</f>
        <v>0</v>
      </c>
      <c r="E144" s="476">
        <f>('SUBSCRIBER BASE'!E89*'COMMISSION ASSUMPTIONS'!$E91)*('MVLP INPUT'!$F19*'COMMISSION ASSUMPTIONS'!$E53)</f>
        <v>0</v>
      </c>
      <c r="F144" s="476">
        <f>('SUBSCRIBER BASE'!F89*'COMMISSION ASSUMPTIONS'!$E91)*('MVLP INPUT'!$F19*'COMMISSION ASSUMPTIONS'!$E53)</f>
        <v>0</v>
      </c>
      <c r="G144" s="476">
        <f>('SUBSCRIBER BASE'!G89*'COMMISSION ASSUMPTIONS'!$E91)*('MVLP INPUT'!$F19*'COMMISSION ASSUMPTIONS'!$E53)</f>
        <v>0</v>
      </c>
      <c r="H144" s="476">
        <f>('SUBSCRIBER BASE'!H89*'COMMISSION ASSUMPTIONS'!$E91)*('MVLP INPUT'!$F19*'COMMISSION ASSUMPTIONS'!$E53)</f>
        <v>0</v>
      </c>
      <c r="I144" s="476">
        <f>('SUBSCRIBER BASE'!I89*'COMMISSION ASSUMPTIONS'!$E91)*('MVLP INPUT'!$F19*'COMMISSION ASSUMPTIONS'!$E53)</f>
        <v>0</v>
      </c>
      <c r="J144" s="476">
        <f>('SUBSCRIBER BASE'!J89*'COMMISSION ASSUMPTIONS'!$E91)*('MVLP INPUT'!$F19*'COMMISSION ASSUMPTIONS'!$E53)</f>
        <v>0</v>
      </c>
      <c r="K144" s="476">
        <f ca="1">('SUBSCRIBER BASE'!L89*'COMMISSION ASSUMPTIONS'!$E91)*('MVLP INPUT'!$F19*'COMMISSION ASSUMPTIONS'!$E53)</f>
        <v>0</v>
      </c>
      <c r="L144" s="476">
        <f ca="1">('SUBSCRIBER BASE'!M89*'COMMISSION ASSUMPTIONS'!$E91)*('MVLP INPUT'!$F19*'COMMISSION ASSUMPTIONS'!$E53)</f>
        <v>0</v>
      </c>
      <c r="M144" s="476">
        <f ca="1">('SUBSCRIBER BASE'!N89*'COMMISSION ASSUMPTIONS'!$E91)*('MVLP INPUT'!$F19*'COMMISSION ASSUMPTIONS'!$E53)</f>
        <v>0</v>
      </c>
      <c r="N144" s="476">
        <f ca="1">('SUBSCRIBER BASE'!O89*'COMMISSION ASSUMPTIONS'!$E91)*('MVLP INPUT'!$F19*'COMMISSION ASSUMPTIONS'!$E53)</f>
        <v>0</v>
      </c>
      <c r="O144" s="476">
        <f ca="1">('SUBSCRIBER BASE'!P89*'COMMISSION ASSUMPTIONS'!$E91)*('MVLP INPUT'!$F19*'COMMISSION ASSUMPTIONS'!$E53)</f>
        <v>0</v>
      </c>
      <c r="P144" s="476">
        <f ca="1">('SUBSCRIBER BASE'!Q89*'COMMISSION ASSUMPTIONS'!$E91)*('MVLP INPUT'!$F19*'COMMISSION ASSUMPTIONS'!$E53)</f>
        <v>0</v>
      </c>
      <c r="Q144" s="476">
        <f ca="1">('SUBSCRIBER BASE'!R89*'COMMISSION ASSUMPTIONS'!$E91)*('MVLP INPUT'!$F19*'COMMISSION ASSUMPTIONS'!$E53)</f>
        <v>0</v>
      </c>
      <c r="R144" s="476">
        <f ca="1">('SUBSCRIBER BASE'!S89*'COMMISSION ASSUMPTIONS'!$E91)*('MVLP INPUT'!$F19*'COMMISSION ASSUMPTIONS'!$E53)</f>
        <v>0</v>
      </c>
      <c r="S144" s="476">
        <f ca="1">('SUBSCRIBER BASE'!T89*'COMMISSION ASSUMPTIONS'!$E91)*('MVLP INPUT'!$F19*'COMMISSION ASSUMPTIONS'!$E53)</f>
        <v>0</v>
      </c>
      <c r="T144" s="476">
        <f ca="1">('SUBSCRIBER BASE'!U89*'COMMISSION ASSUMPTIONS'!$E91)*('MVLP INPUT'!$F19*'COMMISSION ASSUMPTIONS'!$E53)</f>
        <v>0</v>
      </c>
      <c r="U144" s="476">
        <f ca="1">('SUBSCRIBER BASE'!V89*'COMMISSION ASSUMPTIONS'!$E91)*('MVLP INPUT'!$F19*'COMMISSION ASSUMPTIONS'!$E53)</f>
        <v>0</v>
      </c>
      <c r="V144" s="476">
        <f ca="1">('SUBSCRIBER BASE'!W89*'COMMISSION ASSUMPTIONS'!$E91)*('MVLP INPUT'!$F19*'COMMISSION ASSUMPTIONS'!$E53)</f>
        <v>0</v>
      </c>
      <c r="W144" s="476">
        <f ca="1">('SUBSCRIBER BASE'!X89*'COMMISSION ASSUMPTIONS'!$E91)*('MVLP INPUT'!$F19*'COMMISSION ASSUMPTIONS'!$E53)</f>
        <v>0</v>
      </c>
      <c r="X144" s="476">
        <f ca="1">('SUBSCRIBER BASE'!Y89*'COMMISSION ASSUMPTIONS'!$E91)*('MVLP INPUT'!$F19*'COMMISSION ASSUMPTIONS'!$E53)</f>
        <v>0</v>
      </c>
      <c r="Y144" s="476">
        <f ca="1">('SUBSCRIBER BASE'!Z89*'COMMISSION ASSUMPTIONS'!$E91)*('MVLP INPUT'!$F19*'COMMISSION ASSUMPTIONS'!$E53)</f>
        <v>0</v>
      </c>
      <c r="Z144" s="476">
        <f ca="1">('SUBSCRIBER BASE'!AA89*'COMMISSION ASSUMPTIONS'!$E91)*('MVLP INPUT'!$F19*'COMMISSION ASSUMPTIONS'!$E53)</f>
        <v>0</v>
      </c>
      <c r="AA144" s="476">
        <f ca="1">('SUBSCRIBER BASE'!AB89*'COMMISSION ASSUMPTIONS'!$E91)*('MVLP INPUT'!$F19*'COMMISSION ASSUMPTIONS'!$E53)</f>
        <v>0</v>
      </c>
      <c r="AB144" s="476">
        <f ca="1">('SUBSCRIBER BASE'!AC89*'COMMISSION ASSUMPTIONS'!$E91)*('MVLP INPUT'!$F19*'COMMISSION ASSUMPTIONS'!$E53)</f>
        <v>0</v>
      </c>
      <c r="AC144" s="476">
        <f ca="1">('SUBSCRIBER BASE'!AD89*'COMMISSION ASSUMPTIONS'!$E91)*('MVLP INPUT'!$F19*'COMMISSION ASSUMPTIONS'!$E53)</f>
        <v>0</v>
      </c>
      <c r="AD144" s="476">
        <f ca="1">('SUBSCRIBER BASE'!AE89*'COMMISSION ASSUMPTIONS'!$E91)*('MVLP INPUT'!$F19*'COMMISSION ASSUMPTIONS'!$E53)</f>
        <v>0</v>
      </c>
      <c r="AE144" s="476">
        <f ca="1">('SUBSCRIBER BASE'!AF89*'COMMISSION ASSUMPTIONS'!$E91)*('MVLP INPUT'!$F19*'COMMISSION ASSUMPTIONS'!$E53)</f>
        <v>0</v>
      </c>
      <c r="AF144" s="476">
        <f ca="1">('SUBSCRIBER BASE'!AG89*'COMMISSION ASSUMPTIONS'!$E91)*('MVLP INPUT'!$F19*'COMMISSION ASSUMPTIONS'!$E53)</f>
        <v>0</v>
      </c>
      <c r="AG144" s="476">
        <f ca="1">('SUBSCRIBER BASE'!AH89*'COMMISSION ASSUMPTIONS'!$E91)*('MVLP INPUT'!$F19*'COMMISSION ASSUMPTIONS'!$E53)</f>
        <v>0</v>
      </c>
      <c r="AH144" s="476">
        <f ca="1">('SUBSCRIBER BASE'!AI89*'COMMISSION ASSUMPTIONS'!$E91)*('MVLP INPUT'!$F19*'COMMISSION ASSUMPTIONS'!$E53)</f>
        <v>0</v>
      </c>
      <c r="AI144" s="476">
        <f ca="1">('SUBSCRIBER BASE'!AJ89*'COMMISSION ASSUMPTIONS'!$E91)*('MVLP INPUT'!$F19*'COMMISSION ASSUMPTIONS'!$E53)</f>
        <v>0</v>
      </c>
      <c r="AJ144" s="476">
        <f ca="1">('SUBSCRIBER BASE'!AK89*'COMMISSION ASSUMPTIONS'!$E91)*('MVLP INPUT'!$F19*'COMMISSION ASSUMPTIONS'!$E53)</f>
        <v>0</v>
      </c>
      <c r="AK144" s="476">
        <f ca="1">('SUBSCRIBER BASE'!AL89*'COMMISSION ASSUMPTIONS'!$E91)*('MVLP INPUT'!$F19*'COMMISSION ASSUMPTIONS'!$E53)</f>
        <v>0</v>
      </c>
      <c r="AL144" s="476">
        <f ca="1">('SUBSCRIBER BASE'!AM89*'COMMISSION ASSUMPTIONS'!$E91)*('MVLP INPUT'!$F19*'COMMISSION ASSUMPTIONS'!$E53)</f>
        <v>0</v>
      </c>
      <c r="AM144" s="476">
        <f ca="1">('SUBSCRIBER BASE'!AN89*'COMMISSION ASSUMPTIONS'!$E91)*('MVLP INPUT'!$F19*'COMMISSION ASSUMPTIONS'!$E53)</f>
        <v>0</v>
      </c>
      <c r="AN144" s="476">
        <f ca="1">('SUBSCRIBER BASE'!AO89*'COMMISSION ASSUMPTIONS'!$E91)*('MVLP INPUT'!$F19*'COMMISSION ASSUMPTIONS'!$E53)</f>
        <v>0</v>
      </c>
      <c r="AO144" s="476">
        <f ca="1">('SUBSCRIBER BASE'!AP89*'COMMISSION ASSUMPTIONS'!$E91)*('MVLP INPUT'!$F19*'COMMISSION ASSUMPTIONS'!$E53)</f>
        <v>0</v>
      </c>
      <c r="AP144" s="476">
        <f ca="1">('SUBSCRIBER BASE'!AQ89*'COMMISSION ASSUMPTIONS'!$E91)*('MVLP INPUT'!$F19*'COMMISSION ASSUMPTIONS'!$E53)</f>
        <v>0</v>
      </c>
      <c r="AQ144" s="476">
        <f ca="1">('SUBSCRIBER BASE'!AR89*'COMMISSION ASSUMPTIONS'!$E91)*('MVLP INPUT'!$F19*'COMMISSION ASSUMPTIONS'!$E53)</f>
        <v>0</v>
      </c>
      <c r="AR144" s="476">
        <f ca="1">('SUBSCRIBER BASE'!AS89*'COMMISSION ASSUMPTIONS'!$E91)*('MVLP INPUT'!$F19*'COMMISSION ASSUMPTIONS'!$E53)</f>
        <v>0</v>
      </c>
      <c r="AS144" s="476">
        <f ca="1">('SUBSCRIBER BASE'!AT89*'COMMISSION ASSUMPTIONS'!$E91)*('MVLP INPUT'!$F19*'COMMISSION ASSUMPTIONS'!$E53)</f>
        <v>0</v>
      </c>
      <c r="AT144" s="476">
        <f ca="1">('SUBSCRIBER BASE'!AU89*'COMMISSION ASSUMPTIONS'!$E91)*('MVLP INPUT'!$F19*'COMMISSION ASSUMPTIONS'!$E53)</f>
        <v>0</v>
      </c>
      <c r="AU144" s="476">
        <f ca="1">('SUBSCRIBER BASE'!AV89*'COMMISSION ASSUMPTIONS'!$E91)*('MVLP INPUT'!$F19*'COMMISSION ASSUMPTIONS'!$E53)</f>
        <v>0</v>
      </c>
      <c r="AV144" s="476">
        <f ca="1">('SUBSCRIBER BASE'!AW89*'COMMISSION ASSUMPTIONS'!$E91)*('MVLP INPUT'!$F19*'COMMISSION ASSUMPTIONS'!$E53)</f>
        <v>0</v>
      </c>
      <c r="AW144" s="476">
        <f ca="1">('SUBSCRIBER BASE'!AX89*'COMMISSION ASSUMPTIONS'!$E91)*('MVLP INPUT'!$F19*'COMMISSION ASSUMPTIONS'!$E53)</f>
        <v>0</v>
      </c>
      <c r="AX144" s="476">
        <f ca="1">('SUBSCRIBER BASE'!AY89*'COMMISSION ASSUMPTIONS'!$E91)*('MVLP INPUT'!$F19*'COMMISSION ASSUMPTIONS'!$E53)</f>
        <v>0</v>
      </c>
      <c r="AY144" s="476">
        <f ca="1">('SUBSCRIBER BASE'!AZ89*'COMMISSION ASSUMPTIONS'!$E91)*('MVLP INPUT'!$F19*'COMMISSION ASSUMPTIONS'!$E53)</f>
        <v>0</v>
      </c>
      <c r="AZ144" s="476">
        <f ca="1">('SUBSCRIBER BASE'!BA89*'COMMISSION ASSUMPTIONS'!$E91)*('MVLP INPUT'!$F19*'COMMISSION ASSUMPTIONS'!$E53)</f>
        <v>0</v>
      </c>
      <c r="BA144" s="476">
        <f ca="1">('SUBSCRIBER BASE'!BB89*'COMMISSION ASSUMPTIONS'!$E91)*('MVLP INPUT'!$F19*'COMMISSION ASSUMPTIONS'!$E53)</f>
        <v>0</v>
      </c>
      <c r="BB144" s="476">
        <f ca="1">('SUBSCRIBER BASE'!BC89*'COMMISSION ASSUMPTIONS'!$E91)*('MVLP INPUT'!$F19*'COMMISSION ASSUMPTIONS'!$E53)</f>
        <v>0</v>
      </c>
      <c r="BC144" s="476">
        <f ca="1">('SUBSCRIBER BASE'!BD89*'COMMISSION ASSUMPTIONS'!$E91)*('MVLP INPUT'!$F19*'COMMISSION ASSUMPTIONS'!$E53)</f>
        <v>0</v>
      </c>
      <c r="BD144" s="476">
        <f ca="1">('SUBSCRIBER BASE'!BE89*'COMMISSION ASSUMPTIONS'!$E91)*('MVLP INPUT'!$F19*'COMMISSION ASSUMPTIONS'!$E53)</f>
        <v>0</v>
      </c>
      <c r="BE144" s="476">
        <f ca="1">('SUBSCRIBER BASE'!BF89*'COMMISSION ASSUMPTIONS'!$E91)*('MVLP INPUT'!$F19*'COMMISSION ASSUMPTIONS'!$E53)</f>
        <v>0</v>
      </c>
      <c r="BF144" s="476">
        <f ca="1">('SUBSCRIBER BASE'!BG89*'COMMISSION ASSUMPTIONS'!$E91)*('MVLP INPUT'!$F19*'COMMISSION ASSUMPTIONS'!$E53)</f>
        <v>0</v>
      </c>
      <c r="BG144" s="476">
        <f ca="1">('SUBSCRIBER BASE'!BH89*'COMMISSION ASSUMPTIONS'!$E91)*('MVLP INPUT'!$F19*'COMMISSION ASSUMPTIONS'!$E53)</f>
        <v>0</v>
      </c>
      <c r="BH144" s="476">
        <f ca="1">('SUBSCRIBER BASE'!BI89*'COMMISSION ASSUMPTIONS'!$E91)*('MVLP INPUT'!$F19*'COMMISSION ASSUMPTIONS'!$E53)</f>
        <v>0</v>
      </c>
      <c r="BI144" s="476">
        <f ca="1">('SUBSCRIBER BASE'!BJ89*'COMMISSION ASSUMPTIONS'!$E91)*('MVLP INPUT'!$F19*'COMMISSION ASSUMPTIONS'!$E53)</f>
        <v>0</v>
      </c>
      <c r="BJ144" s="476">
        <f ca="1">('SUBSCRIBER BASE'!BK89*'COMMISSION ASSUMPTIONS'!$E91)*('MVLP INPUT'!$F19*'COMMISSION ASSUMPTIONS'!$E53)</f>
        <v>0</v>
      </c>
      <c r="BK144" s="476">
        <f ca="1">('SUBSCRIBER BASE'!BL89*'COMMISSION ASSUMPTIONS'!$E91)*('MVLP INPUT'!$F19*'COMMISSION ASSUMPTIONS'!$E53)</f>
        <v>0</v>
      </c>
      <c r="BL144" s="476">
        <f ca="1">('SUBSCRIBER BASE'!BM89*'COMMISSION ASSUMPTIONS'!$E91)*('MVLP INPUT'!$F19*'COMMISSION ASSUMPTIONS'!$E53)</f>
        <v>0</v>
      </c>
      <c r="BM144" s="476">
        <f ca="1">('SUBSCRIBER BASE'!BN89*'COMMISSION ASSUMPTIONS'!$E91)*('MVLP INPUT'!$F19*'COMMISSION ASSUMPTIONS'!$E53)</f>
        <v>0</v>
      </c>
      <c r="BN144" s="476">
        <f ca="1">('SUBSCRIBER BASE'!BO89*'COMMISSION ASSUMPTIONS'!$E91)*('MVLP INPUT'!$F19*'COMMISSION ASSUMPTIONS'!$E53)</f>
        <v>0</v>
      </c>
      <c r="BO144" s="476">
        <f ca="1">('SUBSCRIBER BASE'!BP89*'COMMISSION ASSUMPTIONS'!$E91)*('MVLP INPUT'!$F19*'COMMISSION ASSUMPTIONS'!$E53)</f>
        <v>0</v>
      </c>
      <c r="BP144" s="476">
        <f ca="1">('SUBSCRIBER BASE'!BQ89*'COMMISSION ASSUMPTIONS'!$E91)*('MVLP INPUT'!$F19*'COMMISSION ASSUMPTIONS'!$E53)</f>
        <v>0</v>
      </c>
      <c r="BQ144" s="476">
        <f ca="1">('SUBSCRIBER BASE'!BR89*'COMMISSION ASSUMPTIONS'!$E91)*('MVLP INPUT'!$F19*'COMMISSION ASSUMPTIONS'!$E53)</f>
        <v>0</v>
      </c>
      <c r="BR144" s="476">
        <f ca="1">('SUBSCRIBER BASE'!BS89*'COMMISSION ASSUMPTIONS'!$E91)*('MVLP INPUT'!$F19*'COMMISSION ASSUMPTIONS'!$E53)</f>
        <v>0</v>
      </c>
    </row>
    <row r="145" spans="2:70" ht="24" customHeight="1" outlineLevel="2">
      <c r="C145" s="475"/>
      <c r="D145" s="475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  <c r="BF145" s="475"/>
      <c r="BG145" s="475"/>
      <c r="BH145" s="475"/>
      <c r="BI145" s="475"/>
      <c r="BJ145" s="475"/>
      <c r="BK145" s="475"/>
      <c r="BL145" s="475"/>
      <c r="BM145" s="475"/>
      <c r="BN145" s="475"/>
      <c r="BO145" s="475"/>
      <c r="BP145" s="475"/>
      <c r="BQ145" s="475"/>
      <c r="BR145" s="475"/>
    </row>
    <row r="146" spans="2:70" ht="24" customHeight="1" outlineLevel="2">
      <c r="B146" s="309" t="str">
        <f>B81</f>
        <v>ONLINE SALES APP</v>
      </c>
      <c r="C146" s="474">
        <f t="shared" ref="C146:AH146" si="34">SUM(C148:C157)</f>
        <v>0</v>
      </c>
      <c r="D146" s="474">
        <f t="shared" si="34"/>
        <v>0</v>
      </c>
      <c r="E146" s="474">
        <f t="shared" si="34"/>
        <v>0</v>
      </c>
      <c r="F146" s="474">
        <f t="shared" si="34"/>
        <v>0</v>
      </c>
      <c r="G146" s="474">
        <f t="shared" si="34"/>
        <v>0</v>
      </c>
      <c r="H146" s="474">
        <f t="shared" si="34"/>
        <v>0</v>
      </c>
      <c r="I146" s="474">
        <f t="shared" si="34"/>
        <v>0</v>
      </c>
      <c r="J146" s="474">
        <f t="shared" si="34"/>
        <v>0</v>
      </c>
      <c r="K146" s="474">
        <f t="shared" ca="1" si="34"/>
        <v>0</v>
      </c>
      <c r="L146" s="474">
        <f t="shared" ca="1" si="34"/>
        <v>0</v>
      </c>
      <c r="M146" s="474">
        <f t="shared" ca="1" si="34"/>
        <v>0</v>
      </c>
      <c r="N146" s="474">
        <f t="shared" ca="1" si="34"/>
        <v>0</v>
      </c>
      <c r="O146" s="474">
        <f t="shared" ca="1" si="34"/>
        <v>0</v>
      </c>
      <c r="P146" s="474">
        <f t="shared" ca="1" si="34"/>
        <v>0</v>
      </c>
      <c r="Q146" s="474">
        <f t="shared" ca="1" si="34"/>
        <v>0</v>
      </c>
      <c r="R146" s="474">
        <f t="shared" ca="1" si="34"/>
        <v>0</v>
      </c>
      <c r="S146" s="474">
        <f t="shared" ca="1" si="34"/>
        <v>0</v>
      </c>
      <c r="T146" s="474">
        <f t="shared" ca="1" si="34"/>
        <v>0</v>
      </c>
      <c r="U146" s="474">
        <f t="shared" ca="1" si="34"/>
        <v>0</v>
      </c>
      <c r="V146" s="474">
        <f t="shared" ca="1" si="34"/>
        <v>0</v>
      </c>
      <c r="W146" s="474">
        <f t="shared" ca="1" si="34"/>
        <v>0</v>
      </c>
      <c r="X146" s="474">
        <f t="shared" ca="1" si="34"/>
        <v>0</v>
      </c>
      <c r="Y146" s="474">
        <f t="shared" ca="1" si="34"/>
        <v>0</v>
      </c>
      <c r="Z146" s="474">
        <f t="shared" ca="1" si="34"/>
        <v>0</v>
      </c>
      <c r="AA146" s="474">
        <f t="shared" ca="1" si="34"/>
        <v>0</v>
      </c>
      <c r="AB146" s="474">
        <f t="shared" ca="1" si="34"/>
        <v>0</v>
      </c>
      <c r="AC146" s="474">
        <f t="shared" ca="1" si="34"/>
        <v>0</v>
      </c>
      <c r="AD146" s="474">
        <f t="shared" ca="1" si="34"/>
        <v>0</v>
      </c>
      <c r="AE146" s="474">
        <f t="shared" ca="1" si="34"/>
        <v>0</v>
      </c>
      <c r="AF146" s="474">
        <f t="shared" ca="1" si="34"/>
        <v>0</v>
      </c>
      <c r="AG146" s="474">
        <f t="shared" ca="1" si="34"/>
        <v>0</v>
      </c>
      <c r="AH146" s="474">
        <f t="shared" ca="1" si="34"/>
        <v>0</v>
      </c>
      <c r="AI146" s="474">
        <f t="shared" ref="AI146:BR146" ca="1" si="35">SUM(AI148:AI157)</f>
        <v>0</v>
      </c>
      <c r="AJ146" s="474">
        <f t="shared" ca="1" si="35"/>
        <v>0</v>
      </c>
      <c r="AK146" s="474">
        <f t="shared" ca="1" si="35"/>
        <v>0</v>
      </c>
      <c r="AL146" s="474">
        <f t="shared" ca="1" si="35"/>
        <v>0</v>
      </c>
      <c r="AM146" s="474">
        <f t="shared" ca="1" si="35"/>
        <v>0</v>
      </c>
      <c r="AN146" s="474">
        <f t="shared" ca="1" si="35"/>
        <v>0</v>
      </c>
      <c r="AO146" s="474">
        <f t="shared" ca="1" si="35"/>
        <v>0</v>
      </c>
      <c r="AP146" s="474">
        <f t="shared" ca="1" si="35"/>
        <v>0</v>
      </c>
      <c r="AQ146" s="474">
        <f t="shared" ca="1" si="35"/>
        <v>0</v>
      </c>
      <c r="AR146" s="474">
        <f t="shared" ca="1" si="35"/>
        <v>0</v>
      </c>
      <c r="AS146" s="474">
        <f t="shared" ca="1" si="35"/>
        <v>0</v>
      </c>
      <c r="AT146" s="474">
        <f t="shared" ca="1" si="35"/>
        <v>0</v>
      </c>
      <c r="AU146" s="474">
        <f t="shared" ca="1" si="35"/>
        <v>0</v>
      </c>
      <c r="AV146" s="474">
        <f t="shared" ca="1" si="35"/>
        <v>0</v>
      </c>
      <c r="AW146" s="474">
        <f t="shared" ca="1" si="35"/>
        <v>0</v>
      </c>
      <c r="AX146" s="474">
        <f t="shared" ca="1" si="35"/>
        <v>0</v>
      </c>
      <c r="AY146" s="474">
        <f t="shared" ca="1" si="35"/>
        <v>0</v>
      </c>
      <c r="AZ146" s="474">
        <f t="shared" ca="1" si="35"/>
        <v>0</v>
      </c>
      <c r="BA146" s="474">
        <f t="shared" ca="1" si="35"/>
        <v>0</v>
      </c>
      <c r="BB146" s="474">
        <f t="shared" ca="1" si="35"/>
        <v>0</v>
      </c>
      <c r="BC146" s="474">
        <f t="shared" ca="1" si="35"/>
        <v>0</v>
      </c>
      <c r="BD146" s="474">
        <f t="shared" ca="1" si="35"/>
        <v>0</v>
      </c>
      <c r="BE146" s="474">
        <f t="shared" ca="1" si="35"/>
        <v>0</v>
      </c>
      <c r="BF146" s="474">
        <f t="shared" ca="1" si="35"/>
        <v>0</v>
      </c>
      <c r="BG146" s="474">
        <f t="shared" ca="1" si="35"/>
        <v>0</v>
      </c>
      <c r="BH146" s="474">
        <f t="shared" ca="1" si="35"/>
        <v>0</v>
      </c>
      <c r="BI146" s="474">
        <f t="shared" ca="1" si="35"/>
        <v>0</v>
      </c>
      <c r="BJ146" s="474">
        <f t="shared" ca="1" si="35"/>
        <v>0</v>
      </c>
      <c r="BK146" s="474">
        <f t="shared" ca="1" si="35"/>
        <v>0</v>
      </c>
      <c r="BL146" s="474">
        <f t="shared" ca="1" si="35"/>
        <v>0</v>
      </c>
      <c r="BM146" s="474">
        <f t="shared" ca="1" si="35"/>
        <v>0</v>
      </c>
      <c r="BN146" s="474">
        <f t="shared" ca="1" si="35"/>
        <v>0</v>
      </c>
      <c r="BO146" s="474">
        <f t="shared" ca="1" si="35"/>
        <v>0</v>
      </c>
      <c r="BP146" s="474">
        <f t="shared" ca="1" si="35"/>
        <v>0</v>
      </c>
      <c r="BQ146" s="474">
        <f t="shared" ca="1" si="35"/>
        <v>0</v>
      </c>
      <c r="BR146" s="474">
        <f t="shared" ca="1" si="35"/>
        <v>0</v>
      </c>
    </row>
    <row r="147" spans="2:70" ht="24" customHeight="1" outlineLevel="2">
      <c r="B147" s="309" t="s">
        <v>356</v>
      </c>
      <c r="C147" s="475"/>
      <c r="D147" s="475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  <c r="BF147" s="475"/>
      <c r="BG147" s="475"/>
      <c r="BH147" s="475"/>
      <c r="BI147" s="475"/>
      <c r="BJ147" s="475"/>
      <c r="BK147" s="475"/>
      <c r="BL147" s="475"/>
      <c r="BM147" s="475"/>
      <c r="BN147" s="475"/>
      <c r="BO147" s="475"/>
      <c r="BP147" s="475"/>
      <c r="BQ147" s="475"/>
      <c r="BR147" s="475"/>
    </row>
    <row r="148" spans="2:70" ht="24" customHeight="1" outlineLevel="2">
      <c r="B148" s="313" t="str">
        <f>B135</f>
        <v>MVLP1</v>
      </c>
      <c r="C148" s="476">
        <f>('SUBSCRIBER BASE'!C80*'COMMISSION ASSUMPTIONS'!$F82)*('MVLP INPUT'!$F10*'COMMISSION ASSUMPTIONS'!$E55)</f>
        <v>0</v>
      </c>
      <c r="D148" s="476">
        <f>('SUBSCRIBER BASE'!D80*'COMMISSION ASSUMPTIONS'!$F82)*('MVLP INPUT'!$F10*'COMMISSION ASSUMPTIONS'!$E55)</f>
        <v>0</v>
      </c>
      <c r="E148" s="476">
        <f>('SUBSCRIBER BASE'!E80*'COMMISSION ASSUMPTIONS'!$F82)*('MVLP INPUT'!$F10*'COMMISSION ASSUMPTIONS'!$E55)</f>
        <v>0</v>
      </c>
      <c r="F148" s="476">
        <f>('SUBSCRIBER BASE'!F80*'COMMISSION ASSUMPTIONS'!$F82)*('MVLP INPUT'!$F10*'COMMISSION ASSUMPTIONS'!$E55)</f>
        <v>0</v>
      </c>
      <c r="G148" s="476">
        <f>('SUBSCRIBER BASE'!G80*'COMMISSION ASSUMPTIONS'!$F82)*('MVLP INPUT'!$F10*'COMMISSION ASSUMPTIONS'!$E55)</f>
        <v>0</v>
      </c>
      <c r="H148" s="476">
        <f>('SUBSCRIBER BASE'!H80*'COMMISSION ASSUMPTIONS'!$F82)*('MVLP INPUT'!$F10*'COMMISSION ASSUMPTIONS'!$E55)</f>
        <v>0</v>
      </c>
      <c r="I148" s="476">
        <f>('SUBSCRIBER BASE'!I80*'COMMISSION ASSUMPTIONS'!$F82)*('MVLP INPUT'!$F10*'COMMISSION ASSUMPTIONS'!$E55)</f>
        <v>0</v>
      </c>
      <c r="J148" s="476">
        <f>('SUBSCRIBER BASE'!J80*'COMMISSION ASSUMPTIONS'!$F82)*('MVLP INPUT'!$F10*'COMMISSION ASSUMPTIONS'!$E55)</f>
        <v>0</v>
      </c>
      <c r="K148" s="476">
        <f ca="1">('SUBSCRIBER BASE'!L80*'COMMISSION ASSUMPTIONS'!$F82)*('MVLP INPUT'!$F10*'COMMISSION ASSUMPTIONS'!$E55)</f>
        <v>0</v>
      </c>
      <c r="L148" s="476">
        <f ca="1">('SUBSCRIBER BASE'!M80*'COMMISSION ASSUMPTIONS'!$F82)*('MVLP INPUT'!$F10*'COMMISSION ASSUMPTIONS'!$E55)</f>
        <v>0</v>
      </c>
      <c r="M148" s="476">
        <f ca="1">('SUBSCRIBER BASE'!N80*'COMMISSION ASSUMPTIONS'!$F82)*('MVLP INPUT'!$F10*'COMMISSION ASSUMPTIONS'!$E55)</f>
        <v>0</v>
      </c>
      <c r="N148" s="476">
        <f ca="1">('SUBSCRIBER BASE'!O80*'COMMISSION ASSUMPTIONS'!$F82)*('MVLP INPUT'!$F10*'COMMISSION ASSUMPTIONS'!$E55)</f>
        <v>0</v>
      </c>
      <c r="O148" s="476">
        <f ca="1">('SUBSCRIBER BASE'!P80*'COMMISSION ASSUMPTIONS'!$F82)*('MVLP INPUT'!$F10*'COMMISSION ASSUMPTIONS'!$E55)</f>
        <v>0</v>
      </c>
      <c r="P148" s="476">
        <f ca="1">('SUBSCRIBER BASE'!Q80*'COMMISSION ASSUMPTIONS'!$F82)*('MVLP INPUT'!$F10*'COMMISSION ASSUMPTIONS'!$E55)</f>
        <v>0</v>
      </c>
      <c r="Q148" s="476">
        <f ca="1">('SUBSCRIBER BASE'!R80*'COMMISSION ASSUMPTIONS'!$F82)*('MVLP INPUT'!$F10*'COMMISSION ASSUMPTIONS'!$E55)</f>
        <v>0</v>
      </c>
      <c r="R148" s="476">
        <f ca="1">('SUBSCRIBER BASE'!S80*'COMMISSION ASSUMPTIONS'!$F82)*('MVLP INPUT'!$F10*'COMMISSION ASSUMPTIONS'!$E55)</f>
        <v>0</v>
      </c>
      <c r="S148" s="476">
        <f ca="1">('SUBSCRIBER BASE'!T80*'COMMISSION ASSUMPTIONS'!$F82)*('MVLP INPUT'!$F10*'COMMISSION ASSUMPTIONS'!$E55)</f>
        <v>0</v>
      </c>
      <c r="T148" s="476">
        <f ca="1">('SUBSCRIBER BASE'!U80*'COMMISSION ASSUMPTIONS'!$F82)*('MVLP INPUT'!$F10*'COMMISSION ASSUMPTIONS'!$E55)</f>
        <v>0</v>
      </c>
      <c r="U148" s="476">
        <f ca="1">('SUBSCRIBER BASE'!V80*'COMMISSION ASSUMPTIONS'!$F82)*('MVLP INPUT'!$F10*'COMMISSION ASSUMPTIONS'!$E55)</f>
        <v>0</v>
      </c>
      <c r="V148" s="476">
        <f ca="1">('SUBSCRIBER BASE'!W80*'COMMISSION ASSUMPTIONS'!$F82)*('MVLP INPUT'!$F10*'COMMISSION ASSUMPTIONS'!$E55)</f>
        <v>0</v>
      </c>
      <c r="W148" s="476">
        <f ca="1">('SUBSCRIBER BASE'!X80*'COMMISSION ASSUMPTIONS'!$F82)*('MVLP INPUT'!$F10*'COMMISSION ASSUMPTIONS'!$E55)</f>
        <v>0</v>
      </c>
      <c r="X148" s="476">
        <f ca="1">('SUBSCRIBER BASE'!Y80*'COMMISSION ASSUMPTIONS'!$F82)*('MVLP INPUT'!$F10*'COMMISSION ASSUMPTIONS'!$E55)</f>
        <v>0</v>
      </c>
      <c r="Y148" s="476">
        <f ca="1">('SUBSCRIBER BASE'!Z80*'COMMISSION ASSUMPTIONS'!$F82)*('MVLP INPUT'!$F10*'COMMISSION ASSUMPTIONS'!$E55)</f>
        <v>0</v>
      </c>
      <c r="Z148" s="476">
        <f ca="1">('SUBSCRIBER BASE'!AA80*'COMMISSION ASSUMPTIONS'!$F82)*('MVLP INPUT'!$F10*'COMMISSION ASSUMPTIONS'!$E55)</f>
        <v>0</v>
      </c>
      <c r="AA148" s="476">
        <f ca="1">('SUBSCRIBER BASE'!AB80*'COMMISSION ASSUMPTIONS'!$F82)*('MVLP INPUT'!$F10*'COMMISSION ASSUMPTIONS'!$E55)</f>
        <v>0</v>
      </c>
      <c r="AB148" s="476">
        <f ca="1">('SUBSCRIBER BASE'!AC80*'COMMISSION ASSUMPTIONS'!$F82)*('MVLP INPUT'!$F10*'COMMISSION ASSUMPTIONS'!$E55)</f>
        <v>0</v>
      </c>
      <c r="AC148" s="476">
        <f ca="1">('SUBSCRIBER BASE'!AD80*'COMMISSION ASSUMPTIONS'!$F82)*('MVLP INPUT'!$F10*'COMMISSION ASSUMPTIONS'!$E55)</f>
        <v>0</v>
      </c>
      <c r="AD148" s="476">
        <f ca="1">('SUBSCRIBER BASE'!AE80*'COMMISSION ASSUMPTIONS'!$F82)*('MVLP INPUT'!$F10*'COMMISSION ASSUMPTIONS'!$E55)</f>
        <v>0</v>
      </c>
      <c r="AE148" s="476">
        <f ca="1">('SUBSCRIBER BASE'!AF80*'COMMISSION ASSUMPTIONS'!$F82)*('MVLP INPUT'!$F10*'COMMISSION ASSUMPTIONS'!$E55)</f>
        <v>0</v>
      </c>
      <c r="AF148" s="476">
        <f ca="1">('SUBSCRIBER BASE'!AG80*'COMMISSION ASSUMPTIONS'!$F82)*('MVLP INPUT'!$F10*'COMMISSION ASSUMPTIONS'!$E55)</f>
        <v>0</v>
      </c>
      <c r="AG148" s="476">
        <f ca="1">('SUBSCRIBER BASE'!AH80*'COMMISSION ASSUMPTIONS'!$F82)*('MVLP INPUT'!$F10*'COMMISSION ASSUMPTIONS'!$E55)</f>
        <v>0</v>
      </c>
      <c r="AH148" s="476">
        <f ca="1">('SUBSCRIBER BASE'!AI80*'COMMISSION ASSUMPTIONS'!$F82)*('MVLP INPUT'!$F10*'COMMISSION ASSUMPTIONS'!$E55)</f>
        <v>0</v>
      </c>
      <c r="AI148" s="476">
        <f ca="1">('SUBSCRIBER BASE'!AJ80*'COMMISSION ASSUMPTIONS'!$F82)*('MVLP INPUT'!$F10*'COMMISSION ASSUMPTIONS'!$E55)</f>
        <v>0</v>
      </c>
      <c r="AJ148" s="476">
        <f ca="1">('SUBSCRIBER BASE'!AK80*'COMMISSION ASSUMPTIONS'!$F82)*('MVLP INPUT'!$F10*'COMMISSION ASSUMPTIONS'!$E55)</f>
        <v>0</v>
      </c>
      <c r="AK148" s="476">
        <f ca="1">('SUBSCRIBER BASE'!AL80*'COMMISSION ASSUMPTIONS'!$F82)*('MVLP INPUT'!$F10*'COMMISSION ASSUMPTIONS'!$E55)</f>
        <v>0</v>
      </c>
      <c r="AL148" s="476">
        <f ca="1">('SUBSCRIBER BASE'!AM80*'COMMISSION ASSUMPTIONS'!$F82)*('MVLP INPUT'!$F10*'COMMISSION ASSUMPTIONS'!$E55)</f>
        <v>0</v>
      </c>
      <c r="AM148" s="476">
        <f ca="1">('SUBSCRIBER BASE'!AN80*'COMMISSION ASSUMPTIONS'!$F82)*('MVLP INPUT'!$F10*'COMMISSION ASSUMPTIONS'!$E55)</f>
        <v>0</v>
      </c>
      <c r="AN148" s="476">
        <f ca="1">('SUBSCRIBER BASE'!AO80*'COMMISSION ASSUMPTIONS'!$F82)*('MVLP INPUT'!$F10*'COMMISSION ASSUMPTIONS'!$E55)</f>
        <v>0</v>
      </c>
      <c r="AO148" s="476">
        <f ca="1">('SUBSCRIBER BASE'!AP80*'COMMISSION ASSUMPTIONS'!$F82)*('MVLP INPUT'!$F10*'COMMISSION ASSUMPTIONS'!$E55)</f>
        <v>0</v>
      </c>
      <c r="AP148" s="476">
        <f ca="1">('SUBSCRIBER BASE'!AQ80*'COMMISSION ASSUMPTIONS'!$F82)*('MVLP INPUT'!$F10*'COMMISSION ASSUMPTIONS'!$E55)</f>
        <v>0</v>
      </c>
      <c r="AQ148" s="476">
        <f ca="1">('SUBSCRIBER BASE'!AR80*'COMMISSION ASSUMPTIONS'!$F82)*('MVLP INPUT'!$F10*'COMMISSION ASSUMPTIONS'!$E55)</f>
        <v>0</v>
      </c>
      <c r="AR148" s="476">
        <f ca="1">('SUBSCRIBER BASE'!AS80*'COMMISSION ASSUMPTIONS'!$F82)*('MVLP INPUT'!$F10*'COMMISSION ASSUMPTIONS'!$E55)</f>
        <v>0</v>
      </c>
      <c r="AS148" s="476">
        <f ca="1">('SUBSCRIBER BASE'!AT80*'COMMISSION ASSUMPTIONS'!$F82)*('MVLP INPUT'!$F10*'COMMISSION ASSUMPTIONS'!$E55)</f>
        <v>0</v>
      </c>
      <c r="AT148" s="476">
        <f ca="1">('SUBSCRIBER BASE'!AU80*'COMMISSION ASSUMPTIONS'!$F82)*('MVLP INPUT'!$F10*'COMMISSION ASSUMPTIONS'!$E55)</f>
        <v>0</v>
      </c>
      <c r="AU148" s="476">
        <f ca="1">('SUBSCRIBER BASE'!AV80*'COMMISSION ASSUMPTIONS'!$F82)*('MVLP INPUT'!$F10*'COMMISSION ASSUMPTIONS'!$E55)</f>
        <v>0</v>
      </c>
      <c r="AV148" s="476">
        <f ca="1">('SUBSCRIBER BASE'!AW80*'COMMISSION ASSUMPTIONS'!$F82)*('MVLP INPUT'!$F10*'COMMISSION ASSUMPTIONS'!$E55)</f>
        <v>0</v>
      </c>
      <c r="AW148" s="476">
        <f ca="1">('SUBSCRIBER BASE'!AX80*'COMMISSION ASSUMPTIONS'!$F82)*('MVLP INPUT'!$F10*'COMMISSION ASSUMPTIONS'!$E55)</f>
        <v>0</v>
      </c>
      <c r="AX148" s="476">
        <f ca="1">('SUBSCRIBER BASE'!AY80*'COMMISSION ASSUMPTIONS'!$F82)*('MVLP INPUT'!$F10*'COMMISSION ASSUMPTIONS'!$E55)</f>
        <v>0</v>
      </c>
      <c r="AY148" s="476">
        <f ca="1">('SUBSCRIBER BASE'!AZ80*'COMMISSION ASSUMPTIONS'!$F82)*('MVLP INPUT'!$F10*'COMMISSION ASSUMPTIONS'!$E55)</f>
        <v>0</v>
      </c>
      <c r="AZ148" s="476">
        <f ca="1">('SUBSCRIBER BASE'!BA80*'COMMISSION ASSUMPTIONS'!$F82)*('MVLP INPUT'!$F10*'COMMISSION ASSUMPTIONS'!$E55)</f>
        <v>0</v>
      </c>
      <c r="BA148" s="476">
        <f ca="1">('SUBSCRIBER BASE'!BB80*'COMMISSION ASSUMPTIONS'!$F82)*('MVLP INPUT'!$F10*'COMMISSION ASSUMPTIONS'!$E55)</f>
        <v>0</v>
      </c>
      <c r="BB148" s="476">
        <f ca="1">('SUBSCRIBER BASE'!BC80*'COMMISSION ASSUMPTIONS'!$F82)*('MVLP INPUT'!$F10*'COMMISSION ASSUMPTIONS'!$E55)</f>
        <v>0</v>
      </c>
      <c r="BC148" s="476">
        <f ca="1">('SUBSCRIBER BASE'!BD80*'COMMISSION ASSUMPTIONS'!$F82)*('MVLP INPUT'!$F10*'COMMISSION ASSUMPTIONS'!$E55)</f>
        <v>0</v>
      </c>
      <c r="BD148" s="476">
        <f ca="1">('SUBSCRIBER BASE'!BE80*'COMMISSION ASSUMPTIONS'!$F82)*('MVLP INPUT'!$F10*'COMMISSION ASSUMPTIONS'!$E55)</f>
        <v>0</v>
      </c>
      <c r="BE148" s="476">
        <f ca="1">('SUBSCRIBER BASE'!BF80*'COMMISSION ASSUMPTIONS'!$F82)*('MVLP INPUT'!$F10*'COMMISSION ASSUMPTIONS'!$E55)</f>
        <v>0</v>
      </c>
      <c r="BF148" s="476">
        <f ca="1">('SUBSCRIBER BASE'!BG80*'COMMISSION ASSUMPTIONS'!$F82)*('MVLP INPUT'!$F10*'COMMISSION ASSUMPTIONS'!$E55)</f>
        <v>0</v>
      </c>
      <c r="BG148" s="476">
        <f ca="1">('SUBSCRIBER BASE'!BH80*'COMMISSION ASSUMPTIONS'!$F82)*('MVLP INPUT'!$F10*'COMMISSION ASSUMPTIONS'!$E55)</f>
        <v>0</v>
      </c>
      <c r="BH148" s="476">
        <f ca="1">('SUBSCRIBER BASE'!BI80*'COMMISSION ASSUMPTIONS'!$F82)*('MVLP INPUT'!$F10*'COMMISSION ASSUMPTIONS'!$E55)</f>
        <v>0</v>
      </c>
      <c r="BI148" s="476">
        <f ca="1">('SUBSCRIBER BASE'!BJ80*'COMMISSION ASSUMPTIONS'!$F82)*('MVLP INPUT'!$F10*'COMMISSION ASSUMPTIONS'!$E55)</f>
        <v>0</v>
      </c>
      <c r="BJ148" s="476">
        <f ca="1">('SUBSCRIBER BASE'!BK80*'COMMISSION ASSUMPTIONS'!$F82)*('MVLP INPUT'!$F10*'COMMISSION ASSUMPTIONS'!$E55)</f>
        <v>0</v>
      </c>
      <c r="BK148" s="476">
        <f ca="1">('SUBSCRIBER BASE'!BL80*'COMMISSION ASSUMPTIONS'!$F82)*('MVLP INPUT'!$F10*'COMMISSION ASSUMPTIONS'!$E55)</f>
        <v>0</v>
      </c>
      <c r="BL148" s="476">
        <f ca="1">('SUBSCRIBER BASE'!BM80*'COMMISSION ASSUMPTIONS'!$F82)*('MVLP INPUT'!$F10*'COMMISSION ASSUMPTIONS'!$E55)</f>
        <v>0</v>
      </c>
      <c r="BM148" s="476">
        <f ca="1">('SUBSCRIBER BASE'!BN80*'COMMISSION ASSUMPTIONS'!$F82)*('MVLP INPUT'!$F10*'COMMISSION ASSUMPTIONS'!$E55)</f>
        <v>0</v>
      </c>
      <c r="BN148" s="476">
        <f ca="1">('SUBSCRIBER BASE'!BO80*'COMMISSION ASSUMPTIONS'!$F82)*('MVLP INPUT'!$F10*'COMMISSION ASSUMPTIONS'!$E55)</f>
        <v>0</v>
      </c>
      <c r="BO148" s="476">
        <f ca="1">('SUBSCRIBER BASE'!BP80*'COMMISSION ASSUMPTIONS'!$F82)*('MVLP INPUT'!$F10*'COMMISSION ASSUMPTIONS'!$E55)</f>
        <v>0</v>
      </c>
      <c r="BP148" s="476">
        <f ca="1">('SUBSCRIBER BASE'!BQ80*'COMMISSION ASSUMPTIONS'!$F82)*('MVLP INPUT'!$F10*'COMMISSION ASSUMPTIONS'!$E55)</f>
        <v>0</v>
      </c>
      <c r="BQ148" s="476">
        <f ca="1">('SUBSCRIBER BASE'!BR80*'COMMISSION ASSUMPTIONS'!$F82)*('MVLP INPUT'!$F10*'COMMISSION ASSUMPTIONS'!$E55)</f>
        <v>0</v>
      </c>
      <c r="BR148" s="476">
        <f ca="1">('SUBSCRIBER BASE'!BS80*'COMMISSION ASSUMPTIONS'!$F82)*('MVLP INPUT'!$F10*'COMMISSION ASSUMPTIONS'!$E55)</f>
        <v>0</v>
      </c>
    </row>
    <row r="149" spans="2:70" ht="24" customHeight="1" outlineLevel="2">
      <c r="B149" s="313" t="str">
        <f>B136</f>
        <v>MVLP2</v>
      </c>
      <c r="C149" s="476">
        <f>('SUBSCRIBER BASE'!C81*'COMMISSION ASSUMPTIONS'!$F83)*('MVLP INPUT'!$F11*'COMMISSION ASSUMPTIONS'!$E56)</f>
        <v>0</v>
      </c>
      <c r="D149" s="476">
        <f>('SUBSCRIBER BASE'!D81*'COMMISSION ASSUMPTIONS'!$F83)*('MVLP INPUT'!$F11*'COMMISSION ASSUMPTIONS'!$E56)</f>
        <v>0</v>
      </c>
      <c r="E149" s="476">
        <f>('SUBSCRIBER BASE'!E81*'COMMISSION ASSUMPTIONS'!$F83)*('MVLP INPUT'!$F11*'COMMISSION ASSUMPTIONS'!$E56)</f>
        <v>0</v>
      </c>
      <c r="F149" s="476">
        <f>('SUBSCRIBER BASE'!F81*'COMMISSION ASSUMPTIONS'!$F83)*('MVLP INPUT'!$F11*'COMMISSION ASSUMPTIONS'!$E56)</f>
        <v>0</v>
      </c>
      <c r="G149" s="476">
        <f>('SUBSCRIBER BASE'!G81*'COMMISSION ASSUMPTIONS'!$F83)*('MVLP INPUT'!$F11*'COMMISSION ASSUMPTIONS'!$E56)</f>
        <v>0</v>
      </c>
      <c r="H149" s="476">
        <f>('SUBSCRIBER BASE'!H81*'COMMISSION ASSUMPTIONS'!$F83)*('MVLP INPUT'!$F11*'COMMISSION ASSUMPTIONS'!$E56)</f>
        <v>0</v>
      </c>
      <c r="I149" s="476">
        <f>('SUBSCRIBER BASE'!I81*'COMMISSION ASSUMPTIONS'!$F83)*('MVLP INPUT'!$F11*'COMMISSION ASSUMPTIONS'!$E56)</f>
        <v>0</v>
      </c>
      <c r="J149" s="476">
        <f>('SUBSCRIBER BASE'!J81*'COMMISSION ASSUMPTIONS'!$F83)*('MVLP INPUT'!$F11*'COMMISSION ASSUMPTIONS'!$E56)</f>
        <v>0</v>
      </c>
      <c r="K149" s="476">
        <f ca="1">('SUBSCRIBER BASE'!L81*'COMMISSION ASSUMPTIONS'!$F83)*('MVLP INPUT'!$F11*'COMMISSION ASSUMPTIONS'!$E56)</f>
        <v>0</v>
      </c>
      <c r="L149" s="476">
        <f ca="1">('SUBSCRIBER BASE'!M81*'COMMISSION ASSUMPTIONS'!$F83)*('MVLP INPUT'!$F11*'COMMISSION ASSUMPTIONS'!$E56)</f>
        <v>0</v>
      </c>
      <c r="M149" s="476">
        <f ca="1">('SUBSCRIBER BASE'!N81*'COMMISSION ASSUMPTIONS'!$F83)*('MVLP INPUT'!$F11*'COMMISSION ASSUMPTIONS'!$E56)</f>
        <v>0</v>
      </c>
      <c r="N149" s="476">
        <f ca="1">('SUBSCRIBER BASE'!O81*'COMMISSION ASSUMPTIONS'!$F83)*('MVLP INPUT'!$F11*'COMMISSION ASSUMPTIONS'!$E56)</f>
        <v>0</v>
      </c>
      <c r="O149" s="476">
        <f ca="1">('SUBSCRIBER BASE'!P81*'COMMISSION ASSUMPTIONS'!$F83)*('MVLP INPUT'!$F11*'COMMISSION ASSUMPTIONS'!$E56)</f>
        <v>0</v>
      </c>
      <c r="P149" s="476">
        <f ca="1">('SUBSCRIBER BASE'!Q81*'COMMISSION ASSUMPTIONS'!$F83)*('MVLP INPUT'!$F11*'COMMISSION ASSUMPTIONS'!$E56)</f>
        <v>0</v>
      </c>
      <c r="Q149" s="476">
        <f ca="1">('SUBSCRIBER BASE'!R81*'COMMISSION ASSUMPTIONS'!$F83)*('MVLP INPUT'!$F11*'COMMISSION ASSUMPTIONS'!$E56)</f>
        <v>0</v>
      </c>
      <c r="R149" s="476">
        <f ca="1">('SUBSCRIBER BASE'!S81*'COMMISSION ASSUMPTIONS'!$F83)*('MVLP INPUT'!$F11*'COMMISSION ASSUMPTIONS'!$E56)</f>
        <v>0</v>
      </c>
      <c r="S149" s="476">
        <f ca="1">('SUBSCRIBER BASE'!T81*'COMMISSION ASSUMPTIONS'!$F83)*('MVLP INPUT'!$F11*'COMMISSION ASSUMPTIONS'!$E56)</f>
        <v>0</v>
      </c>
      <c r="T149" s="476">
        <f ca="1">('SUBSCRIBER BASE'!U81*'COMMISSION ASSUMPTIONS'!$F83)*('MVLP INPUT'!$F11*'COMMISSION ASSUMPTIONS'!$E56)</f>
        <v>0</v>
      </c>
      <c r="U149" s="476">
        <f ca="1">('SUBSCRIBER BASE'!V81*'COMMISSION ASSUMPTIONS'!$F83)*('MVLP INPUT'!$F11*'COMMISSION ASSUMPTIONS'!$E56)</f>
        <v>0</v>
      </c>
      <c r="V149" s="476">
        <f ca="1">('SUBSCRIBER BASE'!W81*'COMMISSION ASSUMPTIONS'!$F83)*('MVLP INPUT'!$F11*'COMMISSION ASSUMPTIONS'!$E56)</f>
        <v>0</v>
      </c>
      <c r="W149" s="476">
        <f ca="1">('SUBSCRIBER BASE'!X81*'COMMISSION ASSUMPTIONS'!$F83)*('MVLP INPUT'!$F11*'COMMISSION ASSUMPTIONS'!$E56)</f>
        <v>0</v>
      </c>
      <c r="X149" s="476">
        <f ca="1">('SUBSCRIBER BASE'!Y81*'COMMISSION ASSUMPTIONS'!$F83)*('MVLP INPUT'!$F11*'COMMISSION ASSUMPTIONS'!$E56)</f>
        <v>0</v>
      </c>
      <c r="Y149" s="476">
        <f ca="1">('SUBSCRIBER BASE'!Z81*'COMMISSION ASSUMPTIONS'!$F83)*('MVLP INPUT'!$F11*'COMMISSION ASSUMPTIONS'!$E56)</f>
        <v>0</v>
      </c>
      <c r="Z149" s="476">
        <f ca="1">('SUBSCRIBER BASE'!AA81*'COMMISSION ASSUMPTIONS'!$F83)*('MVLP INPUT'!$F11*'COMMISSION ASSUMPTIONS'!$E56)</f>
        <v>0</v>
      </c>
      <c r="AA149" s="476">
        <f ca="1">('SUBSCRIBER BASE'!AB81*'COMMISSION ASSUMPTIONS'!$F83)*('MVLP INPUT'!$F11*'COMMISSION ASSUMPTIONS'!$E56)</f>
        <v>0</v>
      </c>
      <c r="AB149" s="476">
        <f ca="1">('SUBSCRIBER BASE'!AC81*'COMMISSION ASSUMPTIONS'!$F83)*('MVLP INPUT'!$F11*'COMMISSION ASSUMPTIONS'!$E56)</f>
        <v>0</v>
      </c>
      <c r="AC149" s="476">
        <f ca="1">('SUBSCRIBER BASE'!AD81*'COMMISSION ASSUMPTIONS'!$F83)*('MVLP INPUT'!$F11*'COMMISSION ASSUMPTIONS'!$E56)</f>
        <v>0</v>
      </c>
      <c r="AD149" s="476">
        <f ca="1">('SUBSCRIBER BASE'!AE81*'COMMISSION ASSUMPTIONS'!$F83)*('MVLP INPUT'!$F11*'COMMISSION ASSUMPTIONS'!$E56)</f>
        <v>0</v>
      </c>
      <c r="AE149" s="476">
        <f ca="1">('SUBSCRIBER BASE'!AF81*'COMMISSION ASSUMPTIONS'!$F83)*('MVLP INPUT'!$F11*'COMMISSION ASSUMPTIONS'!$E56)</f>
        <v>0</v>
      </c>
      <c r="AF149" s="476">
        <f ca="1">('SUBSCRIBER BASE'!AG81*'COMMISSION ASSUMPTIONS'!$F83)*('MVLP INPUT'!$F11*'COMMISSION ASSUMPTIONS'!$E56)</f>
        <v>0</v>
      </c>
      <c r="AG149" s="476">
        <f ca="1">('SUBSCRIBER BASE'!AH81*'COMMISSION ASSUMPTIONS'!$F83)*('MVLP INPUT'!$F11*'COMMISSION ASSUMPTIONS'!$E56)</f>
        <v>0</v>
      </c>
      <c r="AH149" s="476">
        <f ca="1">('SUBSCRIBER BASE'!AI81*'COMMISSION ASSUMPTIONS'!$F83)*('MVLP INPUT'!$F11*'COMMISSION ASSUMPTIONS'!$E56)</f>
        <v>0</v>
      </c>
      <c r="AI149" s="476">
        <f ca="1">('SUBSCRIBER BASE'!AJ81*'COMMISSION ASSUMPTIONS'!$F83)*('MVLP INPUT'!$F11*'COMMISSION ASSUMPTIONS'!$E56)</f>
        <v>0</v>
      </c>
      <c r="AJ149" s="476">
        <f ca="1">('SUBSCRIBER BASE'!AK81*'COMMISSION ASSUMPTIONS'!$F83)*('MVLP INPUT'!$F11*'COMMISSION ASSUMPTIONS'!$E56)</f>
        <v>0</v>
      </c>
      <c r="AK149" s="476">
        <f ca="1">('SUBSCRIBER BASE'!AL81*'COMMISSION ASSUMPTIONS'!$F83)*('MVLP INPUT'!$F11*'COMMISSION ASSUMPTIONS'!$E56)</f>
        <v>0</v>
      </c>
      <c r="AL149" s="476">
        <f ca="1">('SUBSCRIBER BASE'!AM81*'COMMISSION ASSUMPTIONS'!$F83)*('MVLP INPUT'!$F11*'COMMISSION ASSUMPTIONS'!$E56)</f>
        <v>0</v>
      </c>
      <c r="AM149" s="476">
        <f ca="1">('SUBSCRIBER BASE'!AN81*'COMMISSION ASSUMPTIONS'!$F83)*('MVLP INPUT'!$F11*'COMMISSION ASSUMPTIONS'!$E56)</f>
        <v>0</v>
      </c>
      <c r="AN149" s="476">
        <f ca="1">('SUBSCRIBER BASE'!AO81*'COMMISSION ASSUMPTIONS'!$F83)*('MVLP INPUT'!$F11*'COMMISSION ASSUMPTIONS'!$E56)</f>
        <v>0</v>
      </c>
      <c r="AO149" s="476">
        <f ca="1">('SUBSCRIBER BASE'!AP81*'COMMISSION ASSUMPTIONS'!$F83)*('MVLP INPUT'!$F11*'COMMISSION ASSUMPTIONS'!$E56)</f>
        <v>0</v>
      </c>
      <c r="AP149" s="476">
        <f ca="1">('SUBSCRIBER BASE'!AQ81*'COMMISSION ASSUMPTIONS'!$F83)*('MVLP INPUT'!$F11*'COMMISSION ASSUMPTIONS'!$E56)</f>
        <v>0</v>
      </c>
      <c r="AQ149" s="476">
        <f ca="1">('SUBSCRIBER BASE'!AR81*'COMMISSION ASSUMPTIONS'!$F83)*('MVLP INPUT'!$F11*'COMMISSION ASSUMPTIONS'!$E56)</f>
        <v>0</v>
      </c>
      <c r="AR149" s="476">
        <f ca="1">('SUBSCRIBER BASE'!AS81*'COMMISSION ASSUMPTIONS'!$F83)*('MVLP INPUT'!$F11*'COMMISSION ASSUMPTIONS'!$E56)</f>
        <v>0</v>
      </c>
      <c r="AS149" s="476">
        <f ca="1">('SUBSCRIBER BASE'!AT81*'COMMISSION ASSUMPTIONS'!$F83)*('MVLP INPUT'!$F11*'COMMISSION ASSUMPTIONS'!$E56)</f>
        <v>0</v>
      </c>
      <c r="AT149" s="476">
        <f ca="1">('SUBSCRIBER BASE'!AU81*'COMMISSION ASSUMPTIONS'!$F83)*('MVLP INPUT'!$F11*'COMMISSION ASSUMPTIONS'!$E56)</f>
        <v>0</v>
      </c>
      <c r="AU149" s="476">
        <f ca="1">('SUBSCRIBER BASE'!AV81*'COMMISSION ASSUMPTIONS'!$F83)*('MVLP INPUT'!$F11*'COMMISSION ASSUMPTIONS'!$E56)</f>
        <v>0</v>
      </c>
      <c r="AV149" s="476">
        <f ca="1">('SUBSCRIBER BASE'!AW81*'COMMISSION ASSUMPTIONS'!$F83)*('MVLP INPUT'!$F11*'COMMISSION ASSUMPTIONS'!$E56)</f>
        <v>0</v>
      </c>
      <c r="AW149" s="476">
        <f ca="1">('SUBSCRIBER BASE'!AX81*'COMMISSION ASSUMPTIONS'!$F83)*('MVLP INPUT'!$F11*'COMMISSION ASSUMPTIONS'!$E56)</f>
        <v>0</v>
      </c>
      <c r="AX149" s="476">
        <f ca="1">('SUBSCRIBER BASE'!AY81*'COMMISSION ASSUMPTIONS'!$F83)*('MVLP INPUT'!$F11*'COMMISSION ASSUMPTIONS'!$E56)</f>
        <v>0</v>
      </c>
      <c r="AY149" s="476">
        <f ca="1">('SUBSCRIBER BASE'!AZ81*'COMMISSION ASSUMPTIONS'!$F83)*('MVLP INPUT'!$F11*'COMMISSION ASSUMPTIONS'!$E56)</f>
        <v>0</v>
      </c>
      <c r="AZ149" s="476">
        <f ca="1">('SUBSCRIBER BASE'!BA81*'COMMISSION ASSUMPTIONS'!$F83)*('MVLP INPUT'!$F11*'COMMISSION ASSUMPTIONS'!$E56)</f>
        <v>0</v>
      </c>
      <c r="BA149" s="476">
        <f ca="1">('SUBSCRIBER BASE'!BB81*'COMMISSION ASSUMPTIONS'!$F83)*('MVLP INPUT'!$F11*'COMMISSION ASSUMPTIONS'!$E56)</f>
        <v>0</v>
      </c>
      <c r="BB149" s="476">
        <f ca="1">('SUBSCRIBER BASE'!BC81*'COMMISSION ASSUMPTIONS'!$F83)*('MVLP INPUT'!$F11*'COMMISSION ASSUMPTIONS'!$E56)</f>
        <v>0</v>
      </c>
      <c r="BC149" s="476">
        <f ca="1">('SUBSCRIBER BASE'!BD81*'COMMISSION ASSUMPTIONS'!$F83)*('MVLP INPUT'!$F11*'COMMISSION ASSUMPTIONS'!$E56)</f>
        <v>0</v>
      </c>
      <c r="BD149" s="476">
        <f ca="1">('SUBSCRIBER BASE'!BE81*'COMMISSION ASSUMPTIONS'!$F83)*('MVLP INPUT'!$F11*'COMMISSION ASSUMPTIONS'!$E56)</f>
        <v>0</v>
      </c>
      <c r="BE149" s="476">
        <f ca="1">('SUBSCRIBER BASE'!BF81*'COMMISSION ASSUMPTIONS'!$F83)*('MVLP INPUT'!$F11*'COMMISSION ASSUMPTIONS'!$E56)</f>
        <v>0</v>
      </c>
      <c r="BF149" s="476">
        <f ca="1">('SUBSCRIBER BASE'!BG81*'COMMISSION ASSUMPTIONS'!$F83)*('MVLP INPUT'!$F11*'COMMISSION ASSUMPTIONS'!$E56)</f>
        <v>0</v>
      </c>
      <c r="BG149" s="476">
        <f ca="1">('SUBSCRIBER BASE'!BH81*'COMMISSION ASSUMPTIONS'!$F83)*('MVLP INPUT'!$F11*'COMMISSION ASSUMPTIONS'!$E56)</f>
        <v>0</v>
      </c>
      <c r="BH149" s="476">
        <f ca="1">('SUBSCRIBER BASE'!BI81*'COMMISSION ASSUMPTIONS'!$F83)*('MVLP INPUT'!$F11*'COMMISSION ASSUMPTIONS'!$E56)</f>
        <v>0</v>
      </c>
      <c r="BI149" s="476">
        <f ca="1">('SUBSCRIBER BASE'!BJ81*'COMMISSION ASSUMPTIONS'!$F83)*('MVLP INPUT'!$F11*'COMMISSION ASSUMPTIONS'!$E56)</f>
        <v>0</v>
      </c>
      <c r="BJ149" s="476">
        <f ca="1">('SUBSCRIBER BASE'!BK81*'COMMISSION ASSUMPTIONS'!$F83)*('MVLP INPUT'!$F11*'COMMISSION ASSUMPTIONS'!$E56)</f>
        <v>0</v>
      </c>
      <c r="BK149" s="476">
        <f ca="1">('SUBSCRIBER BASE'!BL81*'COMMISSION ASSUMPTIONS'!$F83)*('MVLP INPUT'!$F11*'COMMISSION ASSUMPTIONS'!$E56)</f>
        <v>0</v>
      </c>
      <c r="BL149" s="476">
        <f ca="1">('SUBSCRIBER BASE'!BM81*'COMMISSION ASSUMPTIONS'!$F83)*('MVLP INPUT'!$F11*'COMMISSION ASSUMPTIONS'!$E56)</f>
        <v>0</v>
      </c>
      <c r="BM149" s="476">
        <f ca="1">('SUBSCRIBER BASE'!BN81*'COMMISSION ASSUMPTIONS'!$F83)*('MVLP INPUT'!$F11*'COMMISSION ASSUMPTIONS'!$E56)</f>
        <v>0</v>
      </c>
      <c r="BN149" s="476">
        <f ca="1">('SUBSCRIBER BASE'!BO81*'COMMISSION ASSUMPTIONS'!$F83)*('MVLP INPUT'!$F11*'COMMISSION ASSUMPTIONS'!$E56)</f>
        <v>0</v>
      </c>
      <c r="BO149" s="476">
        <f ca="1">('SUBSCRIBER BASE'!BP81*'COMMISSION ASSUMPTIONS'!$F83)*('MVLP INPUT'!$F11*'COMMISSION ASSUMPTIONS'!$E56)</f>
        <v>0</v>
      </c>
      <c r="BP149" s="476">
        <f ca="1">('SUBSCRIBER BASE'!BQ81*'COMMISSION ASSUMPTIONS'!$F83)*('MVLP INPUT'!$F11*'COMMISSION ASSUMPTIONS'!$E56)</f>
        <v>0</v>
      </c>
      <c r="BQ149" s="476">
        <f ca="1">('SUBSCRIBER BASE'!BR81*'COMMISSION ASSUMPTIONS'!$F83)*('MVLP INPUT'!$F11*'COMMISSION ASSUMPTIONS'!$E56)</f>
        <v>0</v>
      </c>
      <c r="BR149" s="476">
        <f ca="1">('SUBSCRIBER BASE'!BS81*'COMMISSION ASSUMPTIONS'!$F83)*('MVLP INPUT'!$F11*'COMMISSION ASSUMPTIONS'!$E56)</f>
        <v>0</v>
      </c>
    </row>
    <row r="150" spans="2:70" ht="24" customHeight="1" outlineLevel="2">
      <c r="B150" s="313" t="str">
        <f>B137</f>
        <v>MVLP3</v>
      </c>
      <c r="C150" s="476">
        <f>('SUBSCRIBER BASE'!C82*'COMMISSION ASSUMPTIONS'!$F84)*('MVLP INPUT'!$F12*'COMMISSION ASSUMPTIONS'!$E57)</f>
        <v>0</v>
      </c>
      <c r="D150" s="476">
        <f>('SUBSCRIBER BASE'!D82*'COMMISSION ASSUMPTIONS'!$F84)*('MVLP INPUT'!$F12*'COMMISSION ASSUMPTIONS'!$E57)</f>
        <v>0</v>
      </c>
      <c r="E150" s="476">
        <f>('SUBSCRIBER BASE'!E82*'COMMISSION ASSUMPTIONS'!$F84)*('MVLP INPUT'!$F12*'COMMISSION ASSUMPTIONS'!$E57)</f>
        <v>0</v>
      </c>
      <c r="F150" s="476">
        <f>('SUBSCRIBER BASE'!F82*'COMMISSION ASSUMPTIONS'!$F84)*('MVLP INPUT'!$F12*'COMMISSION ASSUMPTIONS'!$E57)</f>
        <v>0</v>
      </c>
      <c r="G150" s="476">
        <f>('SUBSCRIBER BASE'!G82*'COMMISSION ASSUMPTIONS'!$F84)*('MVLP INPUT'!$F12*'COMMISSION ASSUMPTIONS'!$E57)</f>
        <v>0</v>
      </c>
      <c r="H150" s="476">
        <f>('SUBSCRIBER BASE'!H82*'COMMISSION ASSUMPTIONS'!$F84)*('MVLP INPUT'!$F12*'COMMISSION ASSUMPTIONS'!$E57)</f>
        <v>0</v>
      </c>
      <c r="I150" s="476">
        <f>('SUBSCRIBER BASE'!I82*'COMMISSION ASSUMPTIONS'!$F84)*('MVLP INPUT'!$F12*'COMMISSION ASSUMPTIONS'!$E57)</f>
        <v>0</v>
      </c>
      <c r="J150" s="476">
        <f>('SUBSCRIBER BASE'!J82*'COMMISSION ASSUMPTIONS'!$F84)*('MVLP INPUT'!$F12*'COMMISSION ASSUMPTIONS'!$E57)</f>
        <v>0</v>
      </c>
      <c r="K150" s="476">
        <f ca="1">('SUBSCRIBER BASE'!L82*'COMMISSION ASSUMPTIONS'!$F84)*('MVLP INPUT'!$F12*'COMMISSION ASSUMPTIONS'!$E57)</f>
        <v>0</v>
      </c>
      <c r="L150" s="476">
        <f ca="1">('SUBSCRIBER BASE'!M82*'COMMISSION ASSUMPTIONS'!$F84)*('MVLP INPUT'!$F12*'COMMISSION ASSUMPTIONS'!$E57)</f>
        <v>0</v>
      </c>
      <c r="M150" s="476">
        <f ca="1">('SUBSCRIBER BASE'!N82*'COMMISSION ASSUMPTIONS'!$F84)*('MVLP INPUT'!$F12*'COMMISSION ASSUMPTIONS'!$E57)</f>
        <v>0</v>
      </c>
      <c r="N150" s="476">
        <f ca="1">('SUBSCRIBER BASE'!O82*'COMMISSION ASSUMPTIONS'!$F84)*('MVLP INPUT'!$F12*'COMMISSION ASSUMPTIONS'!$E57)</f>
        <v>0</v>
      </c>
      <c r="O150" s="476">
        <f ca="1">('SUBSCRIBER BASE'!P82*'COMMISSION ASSUMPTIONS'!$F84)*('MVLP INPUT'!$F12*'COMMISSION ASSUMPTIONS'!$E57)</f>
        <v>0</v>
      </c>
      <c r="P150" s="476">
        <f ca="1">('SUBSCRIBER BASE'!Q82*'COMMISSION ASSUMPTIONS'!$F84)*('MVLP INPUT'!$F12*'COMMISSION ASSUMPTIONS'!$E57)</f>
        <v>0</v>
      </c>
      <c r="Q150" s="476">
        <f ca="1">('SUBSCRIBER BASE'!R82*'COMMISSION ASSUMPTIONS'!$F84)*('MVLP INPUT'!$F12*'COMMISSION ASSUMPTIONS'!$E57)</f>
        <v>0</v>
      </c>
      <c r="R150" s="476">
        <f ca="1">('SUBSCRIBER BASE'!S82*'COMMISSION ASSUMPTIONS'!$F84)*('MVLP INPUT'!$F12*'COMMISSION ASSUMPTIONS'!$E57)</f>
        <v>0</v>
      </c>
      <c r="S150" s="476">
        <f ca="1">('SUBSCRIBER BASE'!T82*'COMMISSION ASSUMPTIONS'!$F84)*('MVLP INPUT'!$F12*'COMMISSION ASSUMPTIONS'!$E57)</f>
        <v>0</v>
      </c>
      <c r="T150" s="476">
        <f ca="1">('SUBSCRIBER BASE'!U82*'COMMISSION ASSUMPTIONS'!$F84)*('MVLP INPUT'!$F12*'COMMISSION ASSUMPTIONS'!$E57)</f>
        <v>0</v>
      </c>
      <c r="U150" s="476">
        <f ca="1">('SUBSCRIBER BASE'!V82*'COMMISSION ASSUMPTIONS'!$F84)*('MVLP INPUT'!$F12*'COMMISSION ASSUMPTIONS'!$E57)</f>
        <v>0</v>
      </c>
      <c r="V150" s="476">
        <f ca="1">('SUBSCRIBER BASE'!W82*'COMMISSION ASSUMPTIONS'!$F84)*('MVLP INPUT'!$F12*'COMMISSION ASSUMPTIONS'!$E57)</f>
        <v>0</v>
      </c>
      <c r="W150" s="476">
        <f ca="1">('SUBSCRIBER BASE'!X82*'COMMISSION ASSUMPTIONS'!$F84)*('MVLP INPUT'!$F12*'COMMISSION ASSUMPTIONS'!$E57)</f>
        <v>0</v>
      </c>
      <c r="X150" s="476">
        <f ca="1">('SUBSCRIBER BASE'!Y82*'COMMISSION ASSUMPTIONS'!$F84)*('MVLP INPUT'!$F12*'COMMISSION ASSUMPTIONS'!$E57)</f>
        <v>0</v>
      </c>
      <c r="Y150" s="476">
        <f ca="1">('SUBSCRIBER BASE'!Z82*'COMMISSION ASSUMPTIONS'!$F84)*('MVLP INPUT'!$F12*'COMMISSION ASSUMPTIONS'!$E57)</f>
        <v>0</v>
      </c>
      <c r="Z150" s="476">
        <f ca="1">('SUBSCRIBER BASE'!AA82*'COMMISSION ASSUMPTIONS'!$F84)*('MVLP INPUT'!$F12*'COMMISSION ASSUMPTIONS'!$E57)</f>
        <v>0</v>
      </c>
      <c r="AA150" s="476">
        <f ca="1">('SUBSCRIBER BASE'!AB82*'COMMISSION ASSUMPTIONS'!$F84)*('MVLP INPUT'!$F12*'COMMISSION ASSUMPTIONS'!$E57)</f>
        <v>0</v>
      </c>
      <c r="AB150" s="476">
        <f ca="1">('SUBSCRIBER BASE'!AC82*'COMMISSION ASSUMPTIONS'!$F84)*('MVLP INPUT'!$F12*'COMMISSION ASSUMPTIONS'!$E57)</f>
        <v>0</v>
      </c>
      <c r="AC150" s="476">
        <f ca="1">('SUBSCRIBER BASE'!AD82*'COMMISSION ASSUMPTIONS'!$F84)*('MVLP INPUT'!$F12*'COMMISSION ASSUMPTIONS'!$E57)</f>
        <v>0</v>
      </c>
      <c r="AD150" s="476">
        <f ca="1">('SUBSCRIBER BASE'!AE82*'COMMISSION ASSUMPTIONS'!$F84)*('MVLP INPUT'!$F12*'COMMISSION ASSUMPTIONS'!$E57)</f>
        <v>0</v>
      </c>
      <c r="AE150" s="476">
        <f ca="1">('SUBSCRIBER BASE'!AF82*'COMMISSION ASSUMPTIONS'!$F84)*('MVLP INPUT'!$F12*'COMMISSION ASSUMPTIONS'!$E57)</f>
        <v>0</v>
      </c>
      <c r="AF150" s="476">
        <f ca="1">('SUBSCRIBER BASE'!AG82*'COMMISSION ASSUMPTIONS'!$F84)*('MVLP INPUT'!$F12*'COMMISSION ASSUMPTIONS'!$E57)</f>
        <v>0</v>
      </c>
      <c r="AG150" s="476">
        <f ca="1">('SUBSCRIBER BASE'!AH82*'COMMISSION ASSUMPTIONS'!$F84)*('MVLP INPUT'!$F12*'COMMISSION ASSUMPTIONS'!$E57)</f>
        <v>0</v>
      </c>
      <c r="AH150" s="476">
        <f ca="1">('SUBSCRIBER BASE'!AI82*'COMMISSION ASSUMPTIONS'!$F84)*('MVLP INPUT'!$F12*'COMMISSION ASSUMPTIONS'!$E57)</f>
        <v>0</v>
      </c>
      <c r="AI150" s="476">
        <f ca="1">('SUBSCRIBER BASE'!AJ82*'COMMISSION ASSUMPTIONS'!$F84)*('MVLP INPUT'!$F12*'COMMISSION ASSUMPTIONS'!$E57)</f>
        <v>0</v>
      </c>
      <c r="AJ150" s="476">
        <f ca="1">('SUBSCRIBER BASE'!AK82*'COMMISSION ASSUMPTIONS'!$F84)*('MVLP INPUT'!$F12*'COMMISSION ASSUMPTIONS'!$E57)</f>
        <v>0</v>
      </c>
      <c r="AK150" s="476">
        <f ca="1">('SUBSCRIBER BASE'!AL82*'COMMISSION ASSUMPTIONS'!$F84)*('MVLP INPUT'!$F12*'COMMISSION ASSUMPTIONS'!$E57)</f>
        <v>0</v>
      </c>
      <c r="AL150" s="476">
        <f ca="1">('SUBSCRIBER BASE'!AM82*'COMMISSION ASSUMPTIONS'!$F84)*('MVLP INPUT'!$F12*'COMMISSION ASSUMPTIONS'!$E57)</f>
        <v>0</v>
      </c>
      <c r="AM150" s="476">
        <f ca="1">('SUBSCRIBER BASE'!AN82*'COMMISSION ASSUMPTIONS'!$F84)*('MVLP INPUT'!$F12*'COMMISSION ASSUMPTIONS'!$E57)</f>
        <v>0</v>
      </c>
      <c r="AN150" s="476">
        <f ca="1">('SUBSCRIBER BASE'!AO82*'COMMISSION ASSUMPTIONS'!$F84)*('MVLP INPUT'!$F12*'COMMISSION ASSUMPTIONS'!$E57)</f>
        <v>0</v>
      </c>
      <c r="AO150" s="476">
        <f ca="1">('SUBSCRIBER BASE'!AP82*'COMMISSION ASSUMPTIONS'!$F84)*('MVLP INPUT'!$F12*'COMMISSION ASSUMPTIONS'!$E57)</f>
        <v>0</v>
      </c>
      <c r="AP150" s="476">
        <f ca="1">('SUBSCRIBER BASE'!AQ82*'COMMISSION ASSUMPTIONS'!$F84)*('MVLP INPUT'!$F12*'COMMISSION ASSUMPTIONS'!$E57)</f>
        <v>0</v>
      </c>
      <c r="AQ150" s="476">
        <f ca="1">('SUBSCRIBER BASE'!AR82*'COMMISSION ASSUMPTIONS'!$F84)*('MVLP INPUT'!$F12*'COMMISSION ASSUMPTIONS'!$E57)</f>
        <v>0</v>
      </c>
      <c r="AR150" s="476">
        <f ca="1">('SUBSCRIBER BASE'!AS82*'COMMISSION ASSUMPTIONS'!$F84)*('MVLP INPUT'!$F12*'COMMISSION ASSUMPTIONS'!$E57)</f>
        <v>0</v>
      </c>
      <c r="AS150" s="476">
        <f ca="1">('SUBSCRIBER BASE'!AT82*'COMMISSION ASSUMPTIONS'!$F84)*('MVLP INPUT'!$F12*'COMMISSION ASSUMPTIONS'!$E57)</f>
        <v>0</v>
      </c>
      <c r="AT150" s="476">
        <f ca="1">('SUBSCRIBER BASE'!AU82*'COMMISSION ASSUMPTIONS'!$F84)*('MVLP INPUT'!$F12*'COMMISSION ASSUMPTIONS'!$E57)</f>
        <v>0</v>
      </c>
      <c r="AU150" s="476">
        <f ca="1">('SUBSCRIBER BASE'!AV82*'COMMISSION ASSUMPTIONS'!$F84)*('MVLP INPUT'!$F12*'COMMISSION ASSUMPTIONS'!$E57)</f>
        <v>0</v>
      </c>
      <c r="AV150" s="476">
        <f ca="1">('SUBSCRIBER BASE'!AW82*'COMMISSION ASSUMPTIONS'!$F84)*('MVLP INPUT'!$F12*'COMMISSION ASSUMPTIONS'!$E57)</f>
        <v>0</v>
      </c>
      <c r="AW150" s="476">
        <f ca="1">('SUBSCRIBER BASE'!AX82*'COMMISSION ASSUMPTIONS'!$F84)*('MVLP INPUT'!$F12*'COMMISSION ASSUMPTIONS'!$E57)</f>
        <v>0</v>
      </c>
      <c r="AX150" s="476">
        <f ca="1">('SUBSCRIBER BASE'!AY82*'COMMISSION ASSUMPTIONS'!$F84)*('MVLP INPUT'!$F12*'COMMISSION ASSUMPTIONS'!$E57)</f>
        <v>0</v>
      </c>
      <c r="AY150" s="476">
        <f ca="1">('SUBSCRIBER BASE'!AZ82*'COMMISSION ASSUMPTIONS'!$F84)*('MVLP INPUT'!$F12*'COMMISSION ASSUMPTIONS'!$E57)</f>
        <v>0</v>
      </c>
      <c r="AZ150" s="476">
        <f ca="1">('SUBSCRIBER BASE'!BA82*'COMMISSION ASSUMPTIONS'!$F84)*('MVLP INPUT'!$F12*'COMMISSION ASSUMPTIONS'!$E57)</f>
        <v>0</v>
      </c>
      <c r="BA150" s="476">
        <f ca="1">('SUBSCRIBER BASE'!BB82*'COMMISSION ASSUMPTIONS'!$F84)*('MVLP INPUT'!$F12*'COMMISSION ASSUMPTIONS'!$E57)</f>
        <v>0</v>
      </c>
      <c r="BB150" s="476">
        <f ca="1">('SUBSCRIBER BASE'!BC82*'COMMISSION ASSUMPTIONS'!$F84)*('MVLP INPUT'!$F12*'COMMISSION ASSUMPTIONS'!$E57)</f>
        <v>0</v>
      </c>
      <c r="BC150" s="476">
        <f ca="1">('SUBSCRIBER BASE'!BD82*'COMMISSION ASSUMPTIONS'!$F84)*('MVLP INPUT'!$F12*'COMMISSION ASSUMPTIONS'!$E57)</f>
        <v>0</v>
      </c>
      <c r="BD150" s="476">
        <f ca="1">('SUBSCRIBER BASE'!BE82*'COMMISSION ASSUMPTIONS'!$F84)*('MVLP INPUT'!$F12*'COMMISSION ASSUMPTIONS'!$E57)</f>
        <v>0</v>
      </c>
      <c r="BE150" s="476">
        <f ca="1">('SUBSCRIBER BASE'!BF82*'COMMISSION ASSUMPTIONS'!$F84)*('MVLP INPUT'!$F12*'COMMISSION ASSUMPTIONS'!$E57)</f>
        <v>0</v>
      </c>
      <c r="BF150" s="476">
        <f ca="1">('SUBSCRIBER BASE'!BG82*'COMMISSION ASSUMPTIONS'!$F84)*('MVLP INPUT'!$F12*'COMMISSION ASSUMPTIONS'!$E57)</f>
        <v>0</v>
      </c>
      <c r="BG150" s="476">
        <f ca="1">('SUBSCRIBER BASE'!BH82*'COMMISSION ASSUMPTIONS'!$F84)*('MVLP INPUT'!$F12*'COMMISSION ASSUMPTIONS'!$E57)</f>
        <v>0</v>
      </c>
      <c r="BH150" s="476">
        <f ca="1">('SUBSCRIBER BASE'!BI82*'COMMISSION ASSUMPTIONS'!$F84)*('MVLP INPUT'!$F12*'COMMISSION ASSUMPTIONS'!$E57)</f>
        <v>0</v>
      </c>
      <c r="BI150" s="476">
        <f ca="1">('SUBSCRIBER BASE'!BJ82*'COMMISSION ASSUMPTIONS'!$F84)*('MVLP INPUT'!$F12*'COMMISSION ASSUMPTIONS'!$E57)</f>
        <v>0</v>
      </c>
      <c r="BJ150" s="476">
        <f ca="1">('SUBSCRIBER BASE'!BK82*'COMMISSION ASSUMPTIONS'!$F84)*('MVLP INPUT'!$F12*'COMMISSION ASSUMPTIONS'!$E57)</f>
        <v>0</v>
      </c>
      <c r="BK150" s="476">
        <f ca="1">('SUBSCRIBER BASE'!BL82*'COMMISSION ASSUMPTIONS'!$F84)*('MVLP INPUT'!$F12*'COMMISSION ASSUMPTIONS'!$E57)</f>
        <v>0</v>
      </c>
      <c r="BL150" s="476">
        <f ca="1">('SUBSCRIBER BASE'!BM82*'COMMISSION ASSUMPTIONS'!$F84)*('MVLP INPUT'!$F12*'COMMISSION ASSUMPTIONS'!$E57)</f>
        <v>0</v>
      </c>
      <c r="BM150" s="476">
        <f ca="1">('SUBSCRIBER BASE'!BN82*'COMMISSION ASSUMPTIONS'!$F84)*('MVLP INPUT'!$F12*'COMMISSION ASSUMPTIONS'!$E57)</f>
        <v>0</v>
      </c>
      <c r="BN150" s="476">
        <f ca="1">('SUBSCRIBER BASE'!BO82*'COMMISSION ASSUMPTIONS'!$F84)*('MVLP INPUT'!$F12*'COMMISSION ASSUMPTIONS'!$E57)</f>
        <v>0</v>
      </c>
      <c r="BO150" s="476">
        <f ca="1">('SUBSCRIBER BASE'!BP82*'COMMISSION ASSUMPTIONS'!$F84)*('MVLP INPUT'!$F12*'COMMISSION ASSUMPTIONS'!$E57)</f>
        <v>0</v>
      </c>
      <c r="BP150" s="476">
        <f ca="1">('SUBSCRIBER BASE'!BQ82*'COMMISSION ASSUMPTIONS'!$F84)*('MVLP INPUT'!$F12*'COMMISSION ASSUMPTIONS'!$E57)</f>
        <v>0</v>
      </c>
      <c r="BQ150" s="476">
        <f ca="1">('SUBSCRIBER BASE'!BR82*'COMMISSION ASSUMPTIONS'!$F84)*('MVLP INPUT'!$F12*'COMMISSION ASSUMPTIONS'!$E57)</f>
        <v>0</v>
      </c>
      <c r="BR150" s="476">
        <f ca="1">('SUBSCRIBER BASE'!BS82*'COMMISSION ASSUMPTIONS'!$F84)*('MVLP INPUT'!$F12*'COMMISSION ASSUMPTIONS'!$E57)</f>
        <v>0</v>
      </c>
    </row>
    <row r="151" spans="2:70" ht="24" customHeight="1" outlineLevel="2">
      <c r="B151" s="313" t="str">
        <f>B138</f>
        <v>MVLP4</v>
      </c>
      <c r="C151" s="476">
        <f>('SUBSCRIBER BASE'!C83*'COMMISSION ASSUMPTIONS'!$F85)*('MVLP INPUT'!$F13*'COMMISSION ASSUMPTIONS'!$E58)</f>
        <v>0</v>
      </c>
      <c r="D151" s="476">
        <f>('SUBSCRIBER BASE'!D83*'COMMISSION ASSUMPTIONS'!$F85)*('MVLP INPUT'!$F13*'COMMISSION ASSUMPTIONS'!$E58)</f>
        <v>0</v>
      </c>
      <c r="E151" s="476">
        <f>('SUBSCRIBER BASE'!E83*'COMMISSION ASSUMPTIONS'!$F85)*('MVLP INPUT'!$F13*'COMMISSION ASSUMPTIONS'!$E58)</f>
        <v>0</v>
      </c>
      <c r="F151" s="476">
        <f>('SUBSCRIBER BASE'!F83*'COMMISSION ASSUMPTIONS'!$F85)*('MVLP INPUT'!$F13*'COMMISSION ASSUMPTIONS'!$E58)</f>
        <v>0</v>
      </c>
      <c r="G151" s="476">
        <f>('SUBSCRIBER BASE'!G83*'COMMISSION ASSUMPTIONS'!$F85)*('MVLP INPUT'!$F13*'COMMISSION ASSUMPTIONS'!$E58)</f>
        <v>0</v>
      </c>
      <c r="H151" s="476">
        <f>('SUBSCRIBER BASE'!H83*'COMMISSION ASSUMPTIONS'!$F85)*('MVLP INPUT'!$F13*'COMMISSION ASSUMPTIONS'!$E58)</f>
        <v>0</v>
      </c>
      <c r="I151" s="476">
        <f>('SUBSCRIBER BASE'!I83*'COMMISSION ASSUMPTIONS'!$F85)*('MVLP INPUT'!$F13*'COMMISSION ASSUMPTIONS'!$E58)</f>
        <v>0</v>
      </c>
      <c r="J151" s="476">
        <f>('SUBSCRIBER BASE'!J83*'COMMISSION ASSUMPTIONS'!$F85)*('MVLP INPUT'!$F13*'COMMISSION ASSUMPTIONS'!$E58)</f>
        <v>0</v>
      </c>
      <c r="K151" s="476">
        <f ca="1">('SUBSCRIBER BASE'!L83*'COMMISSION ASSUMPTIONS'!$F85)*('MVLP INPUT'!$F13*'COMMISSION ASSUMPTIONS'!$E58)</f>
        <v>0</v>
      </c>
      <c r="L151" s="476">
        <f ca="1">('SUBSCRIBER BASE'!M83*'COMMISSION ASSUMPTIONS'!$F85)*('MVLP INPUT'!$F13*'COMMISSION ASSUMPTIONS'!$E58)</f>
        <v>0</v>
      </c>
      <c r="M151" s="476">
        <f ca="1">('SUBSCRIBER BASE'!N83*'COMMISSION ASSUMPTIONS'!$F85)*('MVLP INPUT'!$F13*'COMMISSION ASSUMPTIONS'!$E58)</f>
        <v>0</v>
      </c>
      <c r="N151" s="476">
        <f ca="1">('SUBSCRIBER BASE'!O83*'COMMISSION ASSUMPTIONS'!$F85)*('MVLP INPUT'!$F13*'COMMISSION ASSUMPTIONS'!$E58)</f>
        <v>0</v>
      </c>
      <c r="O151" s="476">
        <f ca="1">('SUBSCRIBER BASE'!P83*'COMMISSION ASSUMPTIONS'!$F85)*('MVLP INPUT'!$F13*'COMMISSION ASSUMPTIONS'!$E58)</f>
        <v>0</v>
      </c>
      <c r="P151" s="476">
        <f ca="1">('SUBSCRIBER BASE'!Q83*'COMMISSION ASSUMPTIONS'!$F85)*('MVLP INPUT'!$F13*'COMMISSION ASSUMPTIONS'!$E58)</f>
        <v>0</v>
      </c>
      <c r="Q151" s="476">
        <f ca="1">('SUBSCRIBER BASE'!R83*'COMMISSION ASSUMPTIONS'!$F85)*('MVLP INPUT'!$F13*'COMMISSION ASSUMPTIONS'!$E58)</f>
        <v>0</v>
      </c>
      <c r="R151" s="476">
        <f ca="1">('SUBSCRIBER BASE'!S83*'COMMISSION ASSUMPTIONS'!$F85)*('MVLP INPUT'!$F13*'COMMISSION ASSUMPTIONS'!$E58)</f>
        <v>0</v>
      </c>
      <c r="S151" s="476">
        <f ca="1">('SUBSCRIBER BASE'!T83*'COMMISSION ASSUMPTIONS'!$F85)*('MVLP INPUT'!$F13*'COMMISSION ASSUMPTIONS'!$E58)</f>
        <v>0</v>
      </c>
      <c r="T151" s="476">
        <f ca="1">('SUBSCRIBER BASE'!U83*'COMMISSION ASSUMPTIONS'!$F85)*('MVLP INPUT'!$F13*'COMMISSION ASSUMPTIONS'!$E58)</f>
        <v>0</v>
      </c>
      <c r="U151" s="476">
        <f ca="1">('SUBSCRIBER BASE'!V83*'COMMISSION ASSUMPTIONS'!$F85)*('MVLP INPUT'!$F13*'COMMISSION ASSUMPTIONS'!$E58)</f>
        <v>0</v>
      </c>
      <c r="V151" s="476">
        <f ca="1">('SUBSCRIBER BASE'!W83*'COMMISSION ASSUMPTIONS'!$F85)*('MVLP INPUT'!$F13*'COMMISSION ASSUMPTIONS'!$E58)</f>
        <v>0</v>
      </c>
      <c r="W151" s="476">
        <f ca="1">('SUBSCRIBER BASE'!X83*'COMMISSION ASSUMPTIONS'!$F85)*('MVLP INPUT'!$F13*'COMMISSION ASSUMPTIONS'!$E58)</f>
        <v>0</v>
      </c>
      <c r="X151" s="476">
        <f ca="1">('SUBSCRIBER BASE'!Y83*'COMMISSION ASSUMPTIONS'!$F85)*('MVLP INPUT'!$F13*'COMMISSION ASSUMPTIONS'!$E58)</f>
        <v>0</v>
      </c>
      <c r="Y151" s="476">
        <f ca="1">('SUBSCRIBER BASE'!Z83*'COMMISSION ASSUMPTIONS'!$F85)*('MVLP INPUT'!$F13*'COMMISSION ASSUMPTIONS'!$E58)</f>
        <v>0</v>
      </c>
      <c r="Z151" s="476">
        <f ca="1">('SUBSCRIBER BASE'!AA83*'COMMISSION ASSUMPTIONS'!$F85)*('MVLP INPUT'!$F13*'COMMISSION ASSUMPTIONS'!$E58)</f>
        <v>0</v>
      </c>
      <c r="AA151" s="476">
        <f ca="1">('SUBSCRIBER BASE'!AB83*'COMMISSION ASSUMPTIONS'!$F85)*('MVLP INPUT'!$F13*'COMMISSION ASSUMPTIONS'!$E58)</f>
        <v>0</v>
      </c>
      <c r="AB151" s="476">
        <f ca="1">('SUBSCRIBER BASE'!AC83*'COMMISSION ASSUMPTIONS'!$F85)*('MVLP INPUT'!$F13*'COMMISSION ASSUMPTIONS'!$E58)</f>
        <v>0</v>
      </c>
      <c r="AC151" s="476">
        <f ca="1">('SUBSCRIBER BASE'!AD83*'COMMISSION ASSUMPTIONS'!$F85)*('MVLP INPUT'!$F13*'COMMISSION ASSUMPTIONS'!$E58)</f>
        <v>0</v>
      </c>
      <c r="AD151" s="476">
        <f ca="1">('SUBSCRIBER BASE'!AE83*'COMMISSION ASSUMPTIONS'!$F85)*('MVLP INPUT'!$F13*'COMMISSION ASSUMPTIONS'!$E58)</f>
        <v>0</v>
      </c>
      <c r="AE151" s="476">
        <f ca="1">('SUBSCRIBER BASE'!AF83*'COMMISSION ASSUMPTIONS'!$F85)*('MVLP INPUT'!$F13*'COMMISSION ASSUMPTIONS'!$E58)</f>
        <v>0</v>
      </c>
      <c r="AF151" s="476">
        <f ca="1">('SUBSCRIBER BASE'!AG83*'COMMISSION ASSUMPTIONS'!$F85)*('MVLP INPUT'!$F13*'COMMISSION ASSUMPTIONS'!$E58)</f>
        <v>0</v>
      </c>
      <c r="AG151" s="476">
        <f ca="1">('SUBSCRIBER BASE'!AH83*'COMMISSION ASSUMPTIONS'!$F85)*('MVLP INPUT'!$F13*'COMMISSION ASSUMPTIONS'!$E58)</f>
        <v>0</v>
      </c>
      <c r="AH151" s="476">
        <f ca="1">('SUBSCRIBER BASE'!AI83*'COMMISSION ASSUMPTIONS'!$F85)*('MVLP INPUT'!$F13*'COMMISSION ASSUMPTIONS'!$E58)</f>
        <v>0</v>
      </c>
      <c r="AI151" s="476">
        <f ca="1">('SUBSCRIBER BASE'!AJ83*'COMMISSION ASSUMPTIONS'!$F85)*('MVLP INPUT'!$F13*'COMMISSION ASSUMPTIONS'!$E58)</f>
        <v>0</v>
      </c>
      <c r="AJ151" s="476">
        <f ca="1">('SUBSCRIBER BASE'!AK83*'COMMISSION ASSUMPTIONS'!$F85)*('MVLP INPUT'!$F13*'COMMISSION ASSUMPTIONS'!$E58)</f>
        <v>0</v>
      </c>
      <c r="AK151" s="476">
        <f ca="1">('SUBSCRIBER BASE'!AL83*'COMMISSION ASSUMPTIONS'!$F85)*('MVLP INPUT'!$F13*'COMMISSION ASSUMPTIONS'!$E58)</f>
        <v>0</v>
      </c>
      <c r="AL151" s="476">
        <f ca="1">('SUBSCRIBER BASE'!AM83*'COMMISSION ASSUMPTIONS'!$F85)*('MVLP INPUT'!$F13*'COMMISSION ASSUMPTIONS'!$E58)</f>
        <v>0</v>
      </c>
      <c r="AM151" s="476">
        <f ca="1">('SUBSCRIBER BASE'!AN83*'COMMISSION ASSUMPTIONS'!$F85)*('MVLP INPUT'!$F13*'COMMISSION ASSUMPTIONS'!$E58)</f>
        <v>0</v>
      </c>
      <c r="AN151" s="476">
        <f ca="1">('SUBSCRIBER BASE'!AO83*'COMMISSION ASSUMPTIONS'!$F85)*('MVLP INPUT'!$F13*'COMMISSION ASSUMPTIONS'!$E58)</f>
        <v>0</v>
      </c>
      <c r="AO151" s="476">
        <f ca="1">('SUBSCRIBER BASE'!AP83*'COMMISSION ASSUMPTIONS'!$F85)*('MVLP INPUT'!$F13*'COMMISSION ASSUMPTIONS'!$E58)</f>
        <v>0</v>
      </c>
      <c r="AP151" s="476">
        <f ca="1">('SUBSCRIBER BASE'!AQ83*'COMMISSION ASSUMPTIONS'!$F85)*('MVLP INPUT'!$F13*'COMMISSION ASSUMPTIONS'!$E58)</f>
        <v>0</v>
      </c>
      <c r="AQ151" s="476">
        <f ca="1">('SUBSCRIBER BASE'!AR83*'COMMISSION ASSUMPTIONS'!$F85)*('MVLP INPUT'!$F13*'COMMISSION ASSUMPTIONS'!$E58)</f>
        <v>0</v>
      </c>
      <c r="AR151" s="476">
        <f ca="1">('SUBSCRIBER BASE'!AS83*'COMMISSION ASSUMPTIONS'!$F85)*('MVLP INPUT'!$F13*'COMMISSION ASSUMPTIONS'!$E58)</f>
        <v>0</v>
      </c>
      <c r="AS151" s="476">
        <f ca="1">('SUBSCRIBER BASE'!AT83*'COMMISSION ASSUMPTIONS'!$F85)*('MVLP INPUT'!$F13*'COMMISSION ASSUMPTIONS'!$E58)</f>
        <v>0</v>
      </c>
      <c r="AT151" s="476">
        <f ca="1">('SUBSCRIBER BASE'!AU83*'COMMISSION ASSUMPTIONS'!$F85)*('MVLP INPUT'!$F13*'COMMISSION ASSUMPTIONS'!$E58)</f>
        <v>0</v>
      </c>
      <c r="AU151" s="476">
        <f ca="1">('SUBSCRIBER BASE'!AV83*'COMMISSION ASSUMPTIONS'!$F85)*('MVLP INPUT'!$F13*'COMMISSION ASSUMPTIONS'!$E58)</f>
        <v>0</v>
      </c>
      <c r="AV151" s="476">
        <f ca="1">('SUBSCRIBER BASE'!AW83*'COMMISSION ASSUMPTIONS'!$F85)*('MVLP INPUT'!$F13*'COMMISSION ASSUMPTIONS'!$E58)</f>
        <v>0</v>
      </c>
      <c r="AW151" s="476">
        <f ca="1">('SUBSCRIBER BASE'!AX83*'COMMISSION ASSUMPTIONS'!$F85)*('MVLP INPUT'!$F13*'COMMISSION ASSUMPTIONS'!$E58)</f>
        <v>0</v>
      </c>
      <c r="AX151" s="476">
        <f ca="1">('SUBSCRIBER BASE'!AY83*'COMMISSION ASSUMPTIONS'!$F85)*('MVLP INPUT'!$F13*'COMMISSION ASSUMPTIONS'!$E58)</f>
        <v>0</v>
      </c>
      <c r="AY151" s="476">
        <f ca="1">('SUBSCRIBER BASE'!AZ83*'COMMISSION ASSUMPTIONS'!$F85)*('MVLP INPUT'!$F13*'COMMISSION ASSUMPTIONS'!$E58)</f>
        <v>0</v>
      </c>
      <c r="AZ151" s="476">
        <f ca="1">('SUBSCRIBER BASE'!BA83*'COMMISSION ASSUMPTIONS'!$F85)*('MVLP INPUT'!$F13*'COMMISSION ASSUMPTIONS'!$E58)</f>
        <v>0</v>
      </c>
      <c r="BA151" s="476">
        <f ca="1">('SUBSCRIBER BASE'!BB83*'COMMISSION ASSUMPTIONS'!$F85)*('MVLP INPUT'!$F13*'COMMISSION ASSUMPTIONS'!$E58)</f>
        <v>0</v>
      </c>
      <c r="BB151" s="476">
        <f ca="1">('SUBSCRIBER BASE'!BC83*'COMMISSION ASSUMPTIONS'!$F85)*('MVLP INPUT'!$F13*'COMMISSION ASSUMPTIONS'!$E58)</f>
        <v>0</v>
      </c>
      <c r="BC151" s="476">
        <f ca="1">('SUBSCRIBER BASE'!BD83*'COMMISSION ASSUMPTIONS'!$F85)*('MVLP INPUT'!$F13*'COMMISSION ASSUMPTIONS'!$E58)</f>
        <v>0</v>
      </c>
      <c r="BD151" s="476">
        <f ca="1">('SUBSCRIBER BASE'!BE83*'COMMISSION ASSUMPTIONS'!$F85)*('MVLP INPUT'!$F13*'COMMISSION ASSUMPTIONS'!$E58)</f>
        <v>0</v>
      </c>
      <c r="BE151" s="476">
        <f ca="1">('SUBSCRIBER BASE'!BF83*'COMMISSION ASSUMPTIONS'!$F85)*('MVLP INPUT'!$F13*'COMMISSION ASSUMPTIONS'!$E58)</f>
        <v>0</v>
      </c>
      <c r="BF151" s="476">
        <f ca="1">('SUBSCRIBER BASE'!BG83*'COMMISSION ASSUMPTIONS'!$F85)*('MVLP INPUT'!$F13*'COMMISSION ASSUMPTIONS'!$E58)</f>
        <v>0</v>
      </c>
      <c r="BG151" s="476">
        <f ca="1">('SUBSCRIBER BASE'!BH83*'COMMISSION ASSUMPTIONS'!$F85)*('MVLP INPUT'!$F13*'COMMISSION ASSUMPTIONS'!$E58)</f>
        <v>0</v>
      </c>
      <c r="BH151" s="476">
        <f ca="1">('SUBSCRIBER BASE'!BI83*'COMMISSION ASSUMPTIONS'!$F85)*('MVLP INPUT'!$F13*'COMMISSION ASSUMPTIONS'!$E58)</f>
        <v>0</v>
      </c>
      <c r="BI151" s="476">
        <f ca="1">('SUBSCRIBER BASE'!BJ83*'COMMISSION ASSUMPTIONS'!$F85)*('MVLP INPUT'!$F13*'COMMISSION ASSUMPTIONS'!$E58)</f>
        <v>0</v>
      </c>
      <c r="BJ151" s="476">
        <f ca="1">('SUBSCRIBER BASE'!BK83*'COMMISSION ASSUMPTIONS'!$F85)*('MVLP INPUT'!$F13*'COMMISSION ASSUMPTIONS'!$E58)</f>
        <v>0</v>
      </c>
      <c r="BK151" s="476">
        <f ca="1">('SUBSCRIBER BASE'!BL83*'COMMISSION ASSUMPTIONS'!$F85)*('MVLP INPUT'!$F13*'COMMISSION ASSUMPTIONS'!$E58)</f>
        <v>0</v>
      </c>
      <c r="BL151" s="476">
        <f ca="1">('SUBSCRIBER BASE'!BM83*'COMMISSION ASSUMPTIONS'!$F85)*('MVLP INPUT'!$F13*'COMMISSION ASSUMPTIONS'!$E58)</f>
        <v>0</v>
      </c>
      <c r="BM151" s="476">
        <f ca="1">('SUBSCRIBER BASE'!BN83*'COMMISSION ASSUMPTIONS'!$F85)*('MVLP INPUT'!$F13*'COMMISSION ASSUMPTIONS'!$E58)</f>
        <v>0</v>
      </c>
      <c r="BN151" s="476">
        <f ca="1">('SUBSCRIBER BASE'!BO83*'COMMISSION ASSUMPTIONS'!$F85)*('MVLP INPUT'!$F13*'COMMISSION ASSUMPTIONS'!$E58)</f>
        <v>0</v>
      </c>
      <c r="BO151" s="476">
        <f ca="1">('SUBSCRIBER BASE'!BP83*'COMMISSION ASSUMPTIONS'!$F85)*('MVLP INPUT'!$F13*'COMMISSION ASSUMPTIONS'!$E58)</f>
        <v>0</v>
      </c>
      <c r="BP151" s="476">
        <f ca="1">('SUBSCRIBER BASE'!BQ83*'COMMISSION ASSUMPTIONS'!$F85)*('MVLP INPUT'!$F13*'COMMISSION ASSUMPTIONS'!$E58)</f>
        <v>0</v>
      </c>
      <c r="BQ151" s="476">
        <f ca="1">('SUBSCRIBER BASE'!BR83*'COMMISSION ASSUMPTIONS'!$F85)*('MVLP INPUT'!$F13*'COMMISSION ASSUMPTIONS'!$E58)</f>
        <v>0</v>
      </c>
      <c r="BR151" s="476">
        <f ca="1">('SUBSCRIBER BASE'!BS83*'COMMISSION ASSUMPTIONS'!$F85)*('MVLP INPUT'!$F13*'COMMISSION ASSUMPTIONS'!$E58)</f>
        <v>0</v>
      </c>
    </row>
    <row r="152" spans="2:70" ht="24" customHeight="1" outlineLevel="2">
      <c r="B152" s="313" t="str">
        <f t="shared" ref="B152:B156" si="36">B139</f>
        <v>MVLP5</v>
      </c>
      <c r="C152" s="476">
        <f>('SUBSCRIBER BASE'!C84*'COMMISSION ASSUMPTIONS'!$F86)*('MVLP INPUT'!$F14*'COMMISSION ASSUMPTIONS'!$E59)</f>
        <v>0</v>
      </c>
      <c r="D152" s="476">
        <f>('SUBSCRIBER BASE'!D84*'COMMISSION ASSUMPTIONS'!$F86)*('MVLP INPUT'!$F14*'COMMISSION ASSUMPTIONS'!$E59)</f>
        <v>0</v>
      </c>
      <c r="E152" s="476">
        <f>('SUBSCRIBER BASE'!E84*'COMMISSION ASSUMPTIONS'!$F86)*('MVLP INPUT'!$F14*'COMMISSION ASSUMPTIONS'!$E59)</f>
        <v>0</v>
      </c>
      <c r="F152" s="476">
        <f>('SUBSCRIBER BASE'!F84*'COMMISSION ASSUMPTIONS'!$F86)*('MVLP INPUT'!$F14*'COMMISSION ASSUMPTIONS'!$E59)</f>
        <v>0</v>
      </c>
      <c r="G152" s="476">
        <f>('SUBSCRIBER BASE'!G84*'COMMISSION ASSUMPTIONS'!$F86)*('MVLP INPUT'!$F14*'COMMISSION ASSUMPTIONS'!$E59)</f>
        <v>0</v>
      </c>
      <c r="H152" s="476">
        <f>('SUBSCRIBER BASE'!H84*'COMMISSION ASSUMPTIONS'!$F86)*('MVLP INPUT'!$F14*'COMMISSION ASSUMPTIONS'!$E59)</f>
        <v>0</v>
      </c>
      <c r="I152" s="476">
        <f>('SUBSCRIBER BASE'!I84*'COMMISSION ASSUMPTIONS'!$F86)*('MVLP INPUT'!$F14*'COMMISSION ASSUMPTIONS'!$E59)</f>
        <v>0</v>
      </c>
      <c r="J152" s="476">
        <f>('SUBSCRIBER BASE'!J84*'COMMISSION ASSUMPTIONS'!$F86)*('MVLP INPUT'!$F14*'COMMISSION ASSUMPTIONS'!$E59)</f>
        <v>0</v>
      </c>
      <c r="K152" s="476">
        <f ca="1">('SUBSCRIBER BASE'!L84*'COMMISSION ASSUMPTIONS'!$F86)*('MVLP INPUT'!$F14*'COMMISSION ASSUMPTIONS'!$E59)</f>
        <v>0</v>
      </c>
      <c r="L152" s="476">
        <f ca="1">('SUBSCRIBER BASE'!M84*'COMMISSION ASSUMPTIONS'!$F86)*('MVLP INPUT'!$F14*'COMMISSION ASSUMPTIONS'!$E59)</f>
        <v>0</v>
      </c>
      <c r="M152" s="476">
        <f ca="1">('SUBSCRIBER BASE'!N84*'COMMISSION ASSUMPTIONS'!$F86)*('MVLP INPUT'!$F14*'COMMISSION ASSUMPTIONS'!$E59)</f>
        <v>0</v>
      </c>
      <c r="N152" s="476">
        <f ca="1">('SUBSCRIBER BASE'!O84*'COMMISSION ASSUMPTIONS'!$F86)*('MVLP INPUT'!$F14*'COMMISSION ASSUMPTIONS'!$E59)</f>
        <v>0</v>
      </c>
      <c r="O152" s="476">
        <f ca="1">('SUBSCRIBER BASE'!P84*'COMMISSION ASSUMPTIONS'!$F86)*('MVLP INPUT'!$F14*'COMMISSION ASSUMPTIONS'!$E59)</f>
        <v>0</v>
      </c>
      <c r="P152" s="476">
        <f ca="1">('SUBSCRIBER BASE'!Q84*'COMMISSION ASSUMPTIONS'!$F86)*('MVLP INPUT'!$F14*'COMMISSION ASSUMPTIONS'!$E59)</f>
        <v>0</v>
      </c>
      <c r="Q152" s="476">
        <f ca="1">('SUBSCRIBER BASE'!R84*'COMMISSION ASSUMPTIONS'!$F86)*('MVLP INPUT'!$F14*'COMMISSION ASSUMPTIONS'!$E59)</f>
        <v>0</v>
      </c>
      <c r="R152" s="476">
        <f ca="1">('SUBSCRIBER BASE'!S84*'COMMISSION ASSUMPTIONS'!$F86)*('MVLP INPUT'!$F14*'COMMISSION ASSUMPTIONS'!$E59)</f>
        <v>0</v>
      </c>
      <c r="S152" s="476">
        <f ca="1">('SUBSCRIBER BASE'!T84*'COMMISSION ASSUMPTIONS'!$F86)*('MVLP INPUT'!$F14*'COMMISSION ASSUMPTIONS'!$E59)</f>
        <v>0</v>
      </c>
      <c r="T152" s="476">
        <f ca="1">('SUBSCRIBER BASE'!U84*'COMMISSION ASSUMPTIONS'!$F86)*('MVLP INPUT'!$F14*'COMMISSION ASSUMPTIONS'!$E59)</f>
        <v>0</v>
      </c>
      <c r="U152" s="476">
        <f ca="1">('SUBSCRIBER BASE'!V84*'COMMISSION ASSUMPTIONS'!$F86)*('MVLP INPUT'!$F14*'COMMISSION ASSUMPTIONS'!$E59)</f>
        <v>0</v>
      </c>
      <c r="V152" s="476">
        <f ca="1">('SUBSCRIBER BASE'!W84*'COMMISSION ASSUMPTIONS'!$F86)*('MVLP INPUT'!$F14*'COMMISSION ASSUMPTIONS'!$E59)</f>
        <v>0</v>
      </c>
      <c r="W152" s="476">
        <f ca="1">('SUBSCRIBER BASE'!X84*'COMMISSION ASSUMPTIONS'!$F86)*('MVLP INPUT'!$F14*'COMMISSION ASSUMPTIONS'!$E59)</f>
        <v>0</v>
      </c>
      <c r="X152" s="476">
        <f ca="1">('SUBSCRIBER BASE'!Y84*'COMMISSION ASSUMPTIONS'!$F86)*('MVLP INPUT'!$F14*'COMMISSION ASSUMPTIONS'!$E59)</f>
        <v>0</v>
      </c>
      <c r="Y152" s="476">
        <f ca="1">('SUBSCRIBER BASE'!Z84*'COMMISSION ASSUMPTIONS'!$F86)*('MVLP INPUT'!$F14*'COMMISSION ASSUMPTIONS'!$E59)</f>
        <v>0</v>
      </c>
      <c r="Z152" s="476">
        <f ca="1">('SUBSCRIBER BASE'!AA84*'COMMISSION ASSUMPTIONS'!$F86)*('MVLP INPUT'!$F14*'COMMISSION ASSUMPTIONS'!$E59)</f>
        <v>0</v>
      </c>
      <c r="AA152" s="476">
        <f ca="1">('SUBSCRIBER BASE'!AB84*'COMMISSION ASSUMPTIONS'!$F86)*('MVLP INPUT'!$F14*'COMMISSION ASSUMPTIONS'!$E59)</f>
        <v>0</v>
      </c>
      <c r="AB152" s="476">
        <f ca="1">('SUBSCRIBER BASE'!AC84*'COMMISSION ASSUMPTIONS'!$F86)*('MVLP INPUT'!$F14*'COMMISSION ASSUMPTIONS'!$E59)</f>
        <v>0</v>
      </c>
      <c r="AC152" s="476">
        <f ca="1">('SUBSCRIBER BASE'!AD84*'COMMISSION ASSUMPTIONS'!$F86)*('MVLP INPUT'!$F14*'COMMISSION ASSUMPTIONS'!$E59)</f>
        <v>0</v>
      </c>
      <c r="AD152" s="476">
        <f ca="1">('SUBSCRIBER BASE'!AE84*'COMMISSION ASSUMPTIONS'!$F86)*('MVLP INPUT'!$F14*'COMMISSION ASSUMPTIONS'!$E59)</f>
        <v>0</v>
      </c>
      <c r="AE152" s="476">
        <f ca="1">('SUBSCRIBER BASE'!AF84*'COMMISSION ASSUMPTIONS'!$F86)*('MVLP INPUT'!$F14*'COMMISSION ASSUMPTIONS'!$E59)</f>
        <v>0</v>
      </c>
      <c r="AF152" s="476">
        <f ca="1">('SUBSCRIBER BASE'!AG84*'COMMISSION ASSUMPTIONS'!$F86)*('MVLP INPUT'!$F14*'COMMISSION ASSUMPTIONS'!$E59)</f>
        <v>0</v>
      </c>
      <c r="AG152" s="476">
        <f ca="1">('SUBSCRIBER BASE'!AH84*'COMMISSION ASSUMPTIONS'!$F86)*('MVLP INPUT'!$F14*'COMMISSION ASSUMPTIONS'!$E59)</f>
        <v>0</v>
      </c>
      <c r="AH152" s="476">
        <f ca="1">('SUBSCRIBER BASE'!AI84*'COMMISSION ASSUMPTIONS'!$F86)*('MVLP INPUT'!$F14*'COMMISSION ASSUMPTIONS'!$E59)</f>
        <v>0</v>
      </c>
      <c r="AI152" s="476">
        <f ca="1">('SUBSCRIBER BASE'!AJ84*'COMMISSION ASSUMPTIONS'!$F86)*('MVLP INPUT'!$F14*'COMMISSION ASSUMPTIONS'!$E59)</f>
        <v>0</v>
      </c>
      <c r="AJ152" s="476">
        <f ca="1">('SUBSCRIBER BASE'!AK84*'COMMISSION ASSUMPTIONS'!$F86)*('MVLP INPUT'!$F14*'COMMISSION ASSUMPTIONS'!$E59)</f>
        <v>0</v>
      </c>
      <c r="AK152" s="476">
        <f ca="1">('SUBSCRIBER BASE'!AL84*'COMMISSION ASSUMPTIONS'!$F86)*('MVLP INPUT'!$F14*'COMMISSION ASSUMPTIONS'!$E59)</f>
        <v>0</v>
      </c>
      <c r="AL152" s="476">
        <f ca="1">('SUBSCRIBER BASE'!AM84*'COMMISSION ASSUMPTIONS'!$F86)*('MVLP INPUT'!$F14*'COMMISSION ASSUMPTIONS'!$E59)</f>
        <v>0</v>
      </c>
      <c r="AM152" s="476">
        <f ca="1">('SUBSCRIBER BASE'!AN84*'COMMISSION ASSUMPTIONS'!$F86)*('MVLP INPUT'!$F14*'COMMISSION ASSUMPTIONS'!$E59)</f>
        <v>0</v>
      </c>
      <c r="AN152" s="476">
        <f ca="1">('SUBSCRIBER BASE'!AO84*'COMMISSION ASSUMPTIONS'!$F86)*('MVLP INPUT'!$F14*'COMMISSION ASSUMPTIONS'!$E59)</f>
        <v>0</v>
      </c>
      <c r="AO152" s="476">
        <f ca="1">('SUBSCRIBER BASE'!AP84*'COMMISSION ASSUMPTIONS'!$F86)*('MVLP INPUT'!$F14*'COMMISSION ASSUMPTIONS'!$E59)</f>
        <v>0</v>
      </c>
      <c r="AP152" s="476">
        <f ca="1">('SUBSCRIBER BASE'!AQ84*'COMMISSION ASSUMPTIONS'!$F86)*('MVLP INPUT'!$F14*'COMMISSION ASSUMPTIONS'!$E59)</f>
        <v>0</v>
      </c>
      <c r="AQ152" s="476">
        <f ca="1">('SUBSCRIBER BASE'!AR84*'COMMISSION ASSUMPTIONS'!$F86)*('MVLP INPUT'!$F14*'COMMISSION ASSUMPTIONS'!$E59)</f>
        <v>0</v>
      </c>
      <c r="AR152" s="476">
        <f ca="1">('SUBSCRIBER BASE'!AS84*'COMMISSION ASSUMPTIONS'!$F86)*('MVLP INPUT'!$F14*'COMMISSION ASSUMPTIONS'!$E59)</f>
        <v>0</v>
      </c>
      <c r="AS152" s="476">
        <f ca="1">('SUBSCRIBER BASE'!AT84*'COMMISSION ASSUMPTIONS'!$F86)*('MVLP INPUT'!$F14*'COMMISSION ASSUMPTIONS'!$E59)</f>
        <v>0</v>
      </c>
      <c r="AT152" s="476">
        <f ca="1">('SUBSCRIBER BASE'!AU84*'COMMISSION ASSUMPTIONS'!$F86)*('MVLP INPUT'!$F14*'COMMISSION ASSUMPTIONS'!$E59)</f>
        <v>0</v>
      </c>
      <c r="AU152" s="476">
        <f ca="1">('SUBSCRIBER BASE'!AV84*'COMMISSION ASSUMPTIONS'!$F86)*('MVLP INPUT'!$F14*'COMMISSION ASSUMPTIONS'!$E59)</f>
        <v>0</v>
      </c>
      <c r="AV152" s="476">
        <f ca="1">('SUBSCRIBER BASE'!AW84*'COMMISSION ASSUMPTIONS'!$F86)*('MVLP INPUT'!$F14*'COMMISSION ASSUMPTIONS'!$E59)</f>
        <v>0</v>
      </c>
      <c r="AW152" s="476">
        <f ca="1">('SUBSCRIBER BASE'!AX84*'COMMISSION ASSUMPTIONS'!$F86)*('MVLP INPUT'!$F14*'COMMISSION ASSUMPTIONS'!$E59)</f>
        <v>0</v>
      </c>
      <c r="AX152" s="476">
        <f ca="1">('SUBSCRIBER BASE'!AY84*'COMMISSION ASSUMPTIONS'!$F86)*('MVLP INPUT'!$F14*'COMMISSION ASSUMPTIONS'!$E59)</f>
        <v>0</v>
      </c>
      <c r="AY152" s="476">
        <f ca="1">('SUBSCRIBER BASE'!AZ84*'COMMISSION ASSUMPTIONS'!$F86)*('MVLP INPUT'!$F14*'COMMISSION ASSUMPTIONS'!$E59)</f>
        <v>0</v>
      </c>
      <c r="AZ152" s="476">
        <f ca="1">('SUBSCRIBER BASE'!BA84*'COMMISSION ASSUMPTIONS'!$F86)*('MVLP INPUT'!$F14*'COMMISSION ASSUMPTIONS'!$E59)</f>
        <v>0</v>
      </c>
      <c r="BA152" s="476">
        <f ca="1">('SUBSCRIBER BASE'!BB84*'COMMISSION ASSUMPTIONS'!$F86)*('MVLP INPUT'!$F14*'COMMISSION ASSUMPTIONS'!$E59)</f>
        <v>0</v>
      </c>
      <c r="BB152" s="476">
        <f ca="1">('SUBSCRIBER BASE'!BC84*'COMMISSION ASSUMPTIONS'!$F86)*('MVLP INPUT'!$F14*'COMMISSION ASSUMPTIONS'!$E59)</f>
        <v>0</v>
      </c>
      <c r="BC152" s="476">
        <f ca="1">('SUBSCRIBER BASE'!BD84*'COMMISSION ASSUMPTIONS'!$F86)*('MVLP INPUT'!$F14*'COMMISSION ASSUMPTIONS'!$E59)</f>
        <v>0</v>
      </c>
      <c r="BD152" s="476">
        <f ca="1">('SUBSCRIBER BASE'!BE84*'COMMISSION ASSUMPTIONS'!$F86)*('MVLP INPUT'!$F14*'COMMISSION ASSUMPTIONS'!$E59)</f>
        <v>0</v>
      </c>
      <c r="BE152" s="476">
        <f ca="1">('SUBSCRIBER BASE'!BF84*'COMMISSION ASSUMPTIONS'!$F86)*('MVLP INPUT'!$F14*'COMMISSION ASSUMPTIONS'!$E59)</f>
        <v>0</v>
      </c>
      <c r="BF152" s="476">
        <f ca="1">('SUBSCRIBER BASE'!BG84*'COMMISSION ASSUMPTIONS'!$F86)*('MVLP INPUT'!$F14*'COMMISSION ASSUMPTIONS'!$E59)</f>
        <v>0</v>
      </c>
      <c r="BG152" s="476">
        <f ca="1">('SUBSCRIBER BASE'!BH84*'COMMISSION ASSUMPTIONS'!$F86)*('MVLP INPUT'!$F14*'COMMISSION ASSUMPTIONS'!$E59)</f>
        <v>0</v>
      </c>
      <c r="BH152" s="476">
        <f ca="1">('SUBSCRIBER BASE'!BI84*'COMMISSION ASSUMPTIONS'!$F86)*('MVLP INPUT'!$F14*'COMMISSION ASSUMPTIONS'!$E59)</f>
        <v>0</v>
      </c>
      <c r="BI152" s="476">
        <f ca="1">('SUBSCRIBER BASE'!BJ84*'COMMISSION ASSUMPTIONS'!$F86)*('MVLP INPUT'!$F14*'COMMISSION ASSUMPTIONS'!$E59)</f>
        <v>0</v>
      </c>
      <c r="BJ152" s="476">
        <f ca="1">('SUBSCRIBER BASE'!BK84*'COMMISSION ASSUMPTIONS'!$F86)*('MVLP INPUT'!$F14*'COMMISSION ASSUMPTIONS'!$E59)</f>
        <v>0</v>
      </c>
      <c r="BK152" s="476">
        <f ca="1">('SUBSCRIBER BASE'!BL84*'COMMISSION ASSUMPTIONS'!$F86)*('MVLP INPUT'!$F14*'COMMISSION ASSUMPTIONS'!$E59)</f>
        <v>0</v>
      </c>
      <c r="BL152" s="476">
        <f ca="1">('SUBSCRIBER BASE'!BM84*'COMMISSION ASSUMPTIONS'!$F86)*('MVLP INPUT'!$F14*'COMMISSION ASSUMPTIONS'!$E59)</f>
        <v>0</v>
      </c>
      <c r="BM152" s="476">
        <f ca="1">('SUBSCRIBER BASE'!BN84*'COMMISSION ASSUMPTIONS'!$F86)*('MVLP INPUT'!$F14*'COMMISSION ASSUMPTIONS'!$E59)</f>
        <v>0</v>
      </c>
      <c r="BN152" s="476">
        <f ca="1">('SUBSCRIBER BASE'!BO84*'COMMISSION ASSUMPTIONS'!$F86)*('MVLP INPUT'!$F14*'COMMISSION ASSUMPTIONS'!$E59)</f>
        <v>0</v>
      </c>
      <c r="BO152" s="476">
        <f ca="1">('SUBSCRIBER BASE'!BP84*'COMMISSION ASSUMPTIONS'!$F86)*('MVLP INPUT'!$F14*'COMMISSION ASSUMPTIONS'!$E59)</f>
        <v>0</v>
      </c>
      <c r="BP152" s="476">
        <f ca="1">('SUBSCRIBER BASE'!BQ84*'COMMISSION ASSUMPTIONS'!$F86)*('MVLP INPUT'!$F14*'COMMISSION ASSUMPTIONS'!$E59)</f>
        <v>0</v>
      </c>
      <c r="BQ152" s="476">
        <f ca="1">('SUBSCRIBER BASE'!BR84*'COMMISSION ASSUMPTIONS'!$F86)*('MVLP INPUT'!$F14*'COMMISSION ASSUMPTIONS'!$E59)</f>
        <v>0</v>
      </c>
      <c r="BR152" s="476">
        <f ca="1">('SUBSCRIBER BASE'!BS84*'COMMISSION ASSUMPTIONS'!$F86)*('MVLP INPUT'!$F14*'COMMISSION ASSUMPTIONS'!$E59)</f>
        <v>0</v>
      </c>
    </row>
    <row r="153" spans="2:70" ht="24" customHeight="1" outlineLevel="2">
      <c r="B153" s="313" t="str">
        <f t="shared" si="36"/>
        <v>MVLP6</v>
      </c>
      <c r="C153" s="476">
        <f>('SUBSCRIBER BASE'!C85*'COMMISSION ASSUMPTIONS'!$F87)*('MVLP INPUT'!$F15*'COMMISSION ASSUMPTIONS'!$E60)</f>
        <v>0</v>
      </c>
      <c r="D153" s="476">
        <f>('SUBSCRIBER BASE'!D85*'COMMISSION ASSUMPTIONS'!$F87)*('MVLP INPUT'!$F15*'COMMISSION ASSUMPTIONS'!$E60)</f>
        <v>0</v>
      </c>
      <c r="E153" s="476">
        <f>('SUBSCRIBER BASE'!E85*'COMMISSION ASSUMPTIONS'!$F87)*('MVLP INPUT'!$F15*'COMMISSION ASSUMPTIONS'!$E60)</f>
        <v>0</v>
      </c>
      <c r="F153" s="476">
        <f>('SUBSCRIBER BASE'!F85*'COMMISSION ASSUMPTIONS'!$F87)*('MVLP INPUT'!$F15*'COMMISSION ASSUMPTIONS'!$E60)</f>
        <v>0</v>
      </c>
      <c r="G153" s="476">
        <f>('SUBSCRIBER BASE'!G85*'COMMISSION ASSUMPTIONS'!$F87)*('MVLP INPUT'!$F15*'COMMISSION ASSUMPTIONS'!$E60)</f>
        <v>0</v>
      </c>
      <c r="H153" s="476">
        <f>('SUBSCRIBER BASE'!H85*'COMMISSION ASSUMPTIONS'!$F87)*('MVLP INPUT'!$F15*'COMMISSION ASSUMPTIONS'!$E60)</f>
        <v>0</v>
      </c>
      <c r="I153" s="476">
        <f>('SUBSCRIBER BASE'!I85*'COMMISSION ASSUMPTIONS'!$F87)*('MVLP INPUT'!$F15*'COMMISSION ASSUMPTIONS'!$E60)</f>
        <v>0</v>
      </c>
      <c r="J153" s="476">
        <f>('SUBSCRIBER BASE'!J85*'COMMISSION ASSUMPTIONS'!$F87)*('MVLP INPUT'!$F15*'COMMISSION ASSUMPTIONS'!$E60)</f>
        <v>0</v>
      </c>
      <c r="K153" s="476">
        <f ca="1">('SUBSCRIBER BASE'!L85*'COMMISSION ASSUMPTIONS'!$F87)*('MVLP INPUT'!$F15*'COMMISSION ASSUMPTIONS'!$E60)</f>
        <v>0</v>
      </c>
      <c r="L153" s="476">
        <f ca="1">('SUBSCRIBER BASE'!M85*'COMMISSION ASSUMPTIONS'!$F87)*('MVLP INPUT'!$F15*'COMMISSION ASSUMPTIONS'!$E60)</f>
        <v>0</v>
      </c>
      <c r="M153" s="476">
        <f ca="1">('SUBSCRIBER BASE'!N85*'COMMISSION ASSUMPTIONS'!$F87)*('MVLP INPUT'!$F15*'COMMISSION ASSUMPTIONS'!$E60)</f>
        <v>0</v>
      </c>
      <c r="N153" s="476">
        <f ca="1">('SUBSCRIBER BASE'!O85*'COMMISSION ASSUMPTIONS'!$F87)*('MVLP INPUT'!$F15*'COMMISSION ASSUMPTIONS'!$E60)</f>
        <v>0</v>
      </c>
      <c r="O153" s="476">
        <f ca="1">('SUBSCRIBER BASE'!P85*'COMMISSION ASSUMPTIONS'!$F87)*('MVLP INPUT'!$F15*'COMMISSION ASSUMPTIONS'!$E60)</f>
        <v>0</v>
      </c>
      <c r="P153" s="476">
        <f ca="1">('SUBSCRIBER BASE'!Q85*'COMMISSION ASSUMPTIONS'!$F87)*('MVLP INPUT'!$F15*'COMMISSION ASSUMPTIONS'!$E60)</f>
        <v>0</v>
      </c>
      <c r="Q153" s="476">
        <f ca="1">('SUBSCRIBER BASE'!R85*'COMMISSION ASSUMPTIONS'!$F87)*('MVLP INPUT'!$F15*'COMMISSION ASSUMPTIONS'!$E60)</f>
        <v>0</v>
      </c>
      <c r="R153" s="476">
        <f ca="1">('SUBSCRIBER BASE'!S85*'COMMISSION ASSUMPTIONS'!$F87)*('MVLP INPUT'!$F15*'COMMISSION ASSUMPTIONS'!$E60)</f>
        <v>0</v>
      </c>
      <c r="S153" s="476">
        <f ca="1">('SUBSCRIBER BASE'!T85*'COMMISSION ASSUMPTIONS'!$F87)*('MVLP INPUT'!$F15*'COMMISSION ASSUMPTIONS'!$E60)</f>
        <v>0</v>
      </c>
      <c r="T153" s="476">
        <f ca="1">('SUBSCRIBER BASE'!U85*'COMMISSION ASSUMPTIONS'!$F87)*('MVLP INPUT'!$F15*'COMMISSION ASSUMPTIONS'!$E60)</f>
        <v>0</v>
      </c>
      <c r="U153" s="476">
        <f ca="1">('SUBSCRIBER BASE'!V85*'COMMISSION ASSUMPTIONS'!$F87)*('MVLP INPUT'!$F15*'COMMISSION ASSUMPTIONS'!$E60)</f>
        <v>0</v>
      </c>
      <c r="V153" s="476">
        <f ca="1">('SUBSCRIBER BASE'!W85*'COMMISSION ASSUMPTIONS'!$F87)*('MVLP INPUT'!$F15*'COMMISSION ASSUMPTIONS'!$E60)</f>
        <v>0</v>
      </c>
      <c r="W153" s="476">
        <f ca="1">('SUBSCRIBER BASE'!X85*'COMMISSION ASSUMPTIONS'!$F87)*('MVLP INPUT'!$F15*'COMMISSION ASSUMPTIONS'!$E60)</f>
        <v>0</v>
      </c>
      <c r="X153" s="476">
        <f ca="1">('SUBSCRIBER BASE'!Y85*'COMMISSION ASSUMPTIONS'!$F87)*('MVLP INPUT'!$F15*'COMMISSION ASSUMPTIONS'!$E60)</f>
        <v>0</v>
      </c>
      <c r="Y153" s="476">
        <f ca="1">('SUBSCRIBER BASE'!Z85*'COMMISSION ASSUMPTIONS'!$F87)*('MVLP INPUT'!$F15*'COMMISSION ASSUMPTIONS'!$E60)</f>
        <v>0</v>
      </c>
      <c r="Z153" s="476">
        <f ca="1">('SUBSCRIBER BASE'!AA85*'COMMISSION ASSUMPTIONS'!$F87)*('MVLP INPUT'!$F15*'COMMISSION ASSUMPTIONS'!$E60)</f>
        <v>0</v>
      </c>
      <c r="AA153" s="476">
        <f ca="1">('SUBSCRIBER BASE'!AB85*'COMMISSION ASSUMPTIONS'!$F87)*('MVLP INPUT'!$F15*'COMMISSION ASSUMPTIONS'!$E60)</f>
        <v>0</v>
      </c>
      <c r="AB153" s="476">
        <f ca="1">('SUBSCRIBER BASE'!AC85*'COMMISSION ASSUMPTIONS'!$F87)*('MVLP INPUT'!$F15*'COMMISSION ASSUMPTIONS'!$E60)</f>
        <v>0</v>
      </c>
      <c r="AC153" s="476">
        <f ca="1">('SUBSCRIBER BASE'!AD85*'COMMISSION ASSUMPTIONS'!$F87)*('MVLP INPUT'!$F15*'COMMISSION ASSUMPTIONS'!$E60)</f>
        <v>0</v>
      </c>
      <c r="AD153" s="476">
        <f ca="1">('SUBSCRIBER BASE'!AE85*'COMMISSION ASSUMPTIONS'!$F87)*('MVLP INPUT'!$F15*'COMMISSION ASSUMPTIONS'!$E60)</f>
        <v>0</v>
      </c>
      <c r="AE153" s="476">
        <f ca="1">('SUBSCRIBER BASE'!AF85*'COMMISSION ASSUMPTIONS'!$F87)*('MVLP INPUT'!$F15*'COMMISSION ASSUMPTIONS'!$E60)</f>
        <v>0</v>
      </c>
      <c r="AF153" s="476">
        <f ca="1">('SUBSCRIBER BASE'!AG85*'COMMISSION ASSUMPTIONS'!$F87)*('MVLP INPUT'!$F15*'COMMISSION ASSUMPTIONS'!$E60)</f>
        <v>0</v>
      </c>
      <c r="AG153" s="476">
        <f ca="1">('SUBSCRIBER BASE'!AH85*'COMMISSION ASSUMPTIONS'!$F87)*('MVLP INPUT'!$F15*'COMMISSION ASSUMPTIONS'!$E60)</f>
        <v>0</v>
      </c>
      <c r="AH153" s="476">
        <f ca="1">('SUBSCRIBER BASE'!AI85*'COMMISSION ASSUMPTIONS'!$F87)*('MVLP INPUT'!$F15*'COMMISSION ASSUMPTIONS'!$E60)</f>
        <v>0</v>
      </c>
      <c r="AI153" s="476">
        <f ca="1">('SUBSCRIBER BASE'!AJ85*'COMMISSION ASSUMPTIONS'!$F87)*('MVLP INPUT'!$F15*'COMMISSION ASSUMPTIONS'!$E60)</f>
        <v>0</v>
      </c>
      <c r="AJ153" s="476">
        <f ca="1">('SUBSCRIBER BASE'!AK85*'COMMISSION ASSUMPTIONS'!$F87)*('MVLP INPUT'!$F15*'COMMISSION ASSUMPTIONS'!$E60)</f>
        <v>0</v>
      </c>
      <c r="AK153" s="476">
        <f ca="1">('SUBSCRIBER BASE'!AL85*'COMMISSION ASSUMPTIONS'!$F87)*('MVLP INPUT'!$F15*'COMMISSION ASSUMPTIONS'!$E60)</f>
        <v>0</v>
      </c>
      <c r="AL153" s="476">
        <f ca="1">('SUBSCRIBER BASE'!AM85*'COMMISSION ASSUMPTIONS'!$F87)*('MVLP INPUT'!$F15*'COMMISSION ASSUMPTIONS'!$E60)</f>
        <v>0</v>
      </c>
      <c r="AM153" s="476">
        <f ca="1">('SUBSCRIBER BASE'!AN85*'COMMISSION ASSUMPTIONS'!$F87)*('MVLP INPUT'!$F15*'COMMISSION ASSUMPTIONS'!$E60)</f>
        <v>0</v>
      </c>
      <c r="AN153" s="476">
        <f ca="1">('SUBSCRIBER BASE'!AO85*'COMMISSION ASSUMPTIONS'!$F87)*('MVLP INPUT'!$F15*'COMMISSION ASSUMPTIONS'!$E60)</f>
        <v>0</v>
      </c>
      <c r="AO153" s="476">
        <f ca="1">('SUBSCRIBER BASE'!AP85*'COMMISSION ASSUMPTIONS'!$F87)*('MVLP INPUT'!$F15*'COMMISSION ASSUMPTIONS'!$E60)</f>
        <v>0</v>
      </c>
      <c r="AP153" s="476">
        <f ca="1">('SUBSCRIBER BASE'!AQ85*'COMMISSION ASSUMPTIONS'!$F87)*('MVLP INPUT'!$F15*'COMMISSION ASSUMPTIONS'!$E60)</f>
        <v>0</v>
      </c>
      <c r="AQ153" s="476">
        <f ca="1">('SUBSCRIBER BASE'!AR85*'COMMISSION ASSUMPTIONS'!$F87)*('MVLP INPUT'!$F15*'COMMISSION ASSUMPTIONS'!$E60)</f>
        <v>0</v>
      </c>
      <c r="AR153" s="476">
        <f ca="1">('SUBSCRIBER BASE'!AS85*'COMMISSION ASSUMPTIONS'!$F87)*('MVLP INPUT'!$F15*'COMMISSION ASSUMPTIONS'!$E60)</f>
        <v>0</v>
      </c>
      <c r="AS153" s="476">
        <f ca="1">('SUBSCRIBER BASE'!AT85*'COMMISSION ASSUMPTIONS'!$F87)*('MVLP INPUT'!$F15*'COMMISSION ASSUMPTIONS'!$E60)</f>
        <v>0</v>
      </c>
      <c r="AT153" s="476">
        <f ca="1">('SUBSCRIBER BASE'!AU85*'COMMISSION ASSUMPTIONS'!$F87)*('MVLP INPUT'!$F15*'COMMISSION ASSUMPTIONS'!$E60)</f>
        <v>0</v>
      </c>
      <c r="AU153" s="476">
        <f ca="1">('SUBSCRIBER BASE'!AV85*'COMMISSION ASSUMPTIONS'!$F87)*('MVLP INPUT'!$F15*'COMMISSION ASSUMPTIONS'!$E60)</f>
        <v>0</v>
      </c>
      <c r="AV153" s="476">
        <f ca="1">('SUBSCRIBER BASE'!AW85*'COMMISSION ASSUMPTIONS'!$F87)*('MVLP INPUT'!$F15*'COMMISSION ASSUMPTIONS'!$E60)</f>
        <v>0</v>
      </c>
      <c r="AW153" s="476">
        <f ca="1">('SUBSCRIBER BASE'!AX85*'COMMISSION ASSUMPTIONS'!$F87)*('MVLP INPUT'!$F15*'COMMISSION ASSUMPTIONS'!$E60)</f>
        <v>0</v>
      </c>
      <c r="AX153" s="476">
        <f ca="1">('SUBSCRIBER BASE'!AY85*'COMMISSION ASSUMPTIONS'!$F87)*('MVLP INPUT'!$F15*'COMMISSION ASSUMPTIONS'!$E60)</f>
        <v>0</v>
      </c>
      <c r="AY153" s="476">
        <f ca="1">('SUBSCRIBER BASE'!AZ85*'COMMISSION ASSUMPTIONS'!$F87)*('MVLP INPUT'!$F15*'COMMISSION ASSUMPTIONS'!$E60)</f>
        <v>0</v>
      </c>
      <c r="AZ153" s="476">
        <f ca="1">('SUBSCRIBER BASE'!BA85*'COMMISSION ASSUMPTIONS'!$F87)*('MVLP INPUT'!$F15*'COMMISSION ASSUMPTIONS'!$E60)</f>
        <v>0</v>
      </c>
      <c r="BA153" s="476">
        <f ca="1">('SUBSCRIBER BASE'!BB85*'COMMISSION ASSUMPTIONS'!$F87)*('MVLP INPUT'!$F15*'COMMISSION ASSUMPTIONS'!$E60)</f>
        <v>0</v>
      </c>
      <c r="BB153" s="476">
        <f ca="1">('SUBSCRIBER BASE'!BC85*'COMMISSION ASSUMPTIONS'!$F87)*('MVLP INPUT'!$F15*'COMMISSION ASSUMPTIONS'!$E60)</f>
        <v>0</v>
      </c>
      <c r="BC153" s="476">
        <f ca="1">('SUBSCRIBER BASE'!BD85*'COMMISSION ASSUMPTIONS'!$F87)*('MVLP INPUT'!$F15*'COMMISSION ASSUMPTIONS'!$E60)</f>
        <v>0</v>
      </c>
      <c r="BD153" s="476">
        <f ca="1">('SUBSCRIBER BASE'!BE85*'COMMISSION ASSUMPTIONS'!$F87)*('MVLP INPUT'!$F15*'COMMISSION ASSUMPTIONS'!$E60)</f>
        <v>0</v>
      </c>
      <c r="BE153" s="476">
        <f ca="1">('SUBSCRIBER BASE'!BF85*'COMMISSION ASSUMPTIONS'!$F87)*('MVLP INPUT'!$F15*'COMMISSION ASSUMPTIONS'!$E60)</f>
        <v>0</v>
      </c>
      <c r="BF153" s="476">
        <f ca="1">('SUBSCRIBER BASE'!BG85*'COMMISSION ASSUMPTIONS'!$F87)*('MVLP INPUT'!$F15*'COMMISSION ASSUMPTIONS'!$E60)</f>
        <v>0</v>
      </c>
      <c r="BG153" s="476">
        <f ca="1">('SUBSCRIBER BASE'!BH85*'COMMISSION ASSUMPTIONS'!$F87)*('MVLP INPUT'!$F15*'COMMISSION ASSUMPTIONS'!$E60)</f>
        <v>0</v>
      </c>
      <c r="BH153" s="476">
        <f ca="1">('SUBSCRIBER BASE'!BI85*'COMMISSION ASSUMPTIONS'!$F87)*('MVLP INPUT'!$F15*'COMMISSION ASSUMPTIONS'!$E60)</f>
        <v>0</v>
      </c>
      <c r="BI153" s="476">
        <f ca="1">('SUBSCRIBER BASE'!BJ85*'COMMISSION ASSUMPTIONS'!$F87)*('MVLP INPUT'!$F15*'COMMISSION ASSUMPTIONS'!$E60)</f>
        <v>0</v>
      </c>
      <c r="BJ153" s="476">
        <f ca="1">('SUBSCRIBER BASE'!BK85*'COMMISSION ASSUMPTIONS'!$F87)*('MVLP INPUT'!$F15*'COMMISSION ASSUMPTIONS'!$E60)</f>
        <v>0</v>
      </c>
      <c r="BK153" s="476">
        <f ca="1">('SUBSCRIBER BASE'!BL85*'COMMISSION ASSUMPTIONS'!$F87)*('MVLP INPUT'!$F15*'COMMISSION ASSUMPTIONS'!$E60)</f>
        <v>0</v>
      </c>
      <c r="BL153" s="476">
        <f ca="1">('SUBSCRIBER BASE'!BM85*'COMMISSION ASSUMPTIONS'!$F87)*('MVLP INPUT'!$F15*'COMMISSION ASSUMPTIONS'!$E60)</f>
        <v>0</v>
      </c>
      <c r="BM153" s="476">
        <f ca="1">('SUBSCRIBER BASE'!BN85*'COMMISSION ASSUMPTIONS'!$F87)*('MVLP INPUT'!$F15*'COMMISSION ASSUMPTIONS'!$E60)</f>
        <v>0</v>
      </c>
      <c r="BN153" s="476">
        <f ca="1">('SUBSCRIBER BASE'!BO85*'COMMISSION ASSUMPTIONS'!$F87)*('MVLP INPUT'!$F15*'COMMISSION ASSUMPTIONS'!$E60)</f>
        <v>0</v>
      </c>
      <c r="BO153" s="476">
        <f ca="1">('SUBSCRIBER BASE'!BP85*'COMMISSION ASSUMPTIONS'!$F87)*('MVLP INPUT'!$F15*'COMMISSION ASSUMPTIONS'!$E60)</f>
        <v>0</v>
      </c>
      <c r="BP153" s="476">
        <f ca="1">('SUBSCRIBER BASE'!BQ85*'COMMISSION ASSUMPTIONS'!$F87)*('MVLP INPUT'!$F15*'COMMISSION ASSUMPTIONS'!$E60)</f>
        <v>0</v>
      </c>
      <c r="BQ153" s="476">
        <f ca="1">('SUBSCRIBER BASE'!BR85*'COMMISSION ASSUMPTIONS'!$F87)*('MVLP INPUT'!$F15*'COMMISSION ASSUMPTIONS'!$E60)</f>
        <v>0</v>
      </c>
      <c r="BR153" s="476">
        <f ca="1">('SUBSCRIBER BASE'!BS85*'COMMISSION ASSUMPTIONS'!$F87)*('MVLP INPUT'!$F15*'COMMISSION ASSUMPTIONS'!$E60)</f>
        <v>0</v>
      </c>
    </row>
    <row r="154" spans="2:70" ht="24" customHeight="1" outlineLevel="2">
      <c r="B154" s="313" t="str">
        <f t="shared" si="36"/>
        <v>200 MB</v>
      </c>
      <c r="C154" s="476">
        <f>('SUBSCRIBER BASE'!C86*'COMMISSION ASSUMPTIONS'!$F88)*('MVLP INPUT'!$F16*'COMMISSION ASSUMPTIONS'!$E61)</f>
        <v>0</v>
      </c>
      <c r="D154" s="476">
        <f>('SUBSCRIBER BASE'!D86*'COMMISSION ASSUMPTIONS'!$F88)*('MVLP INPUT'!$F16*'COMMISSION ASSUMPTIONS'!$E61)</f>
        <v>0</v>
      </c>
      <c r="E154" s="476">
        <f>('SUBSCRIBER BASE'!E86*'COMMISSION ASSUMPTIONS'!$F88)*('MVLP INPUT'!$F16*'COMMISSION ASSUMPTIONS'!$E61)</f>
        <v>0</v>
      </c>
      <c r="F154" s="476">
        <f>('SUBSCRIBER BASE'!F86*'COMMISSION ASSUMPTIONS'!$F88)*('MVLP INPUT'!$F16*'COMMISSION ASSUMPTIONS'!$E61)</f>
        <v>0</v>
      </c>
      <c r="G154" s="476">
        <f>('SUBSCRIBER BASE'!G86*'COMMISSION ASSUMPTIONS'!$F88)*('MVLP INPUT'!$F16*'COMMISSION ASSUMPTIONS'!$E61)</f>
        <v>0</v>
      </c>
      <c r="H154" s="476">
        <f>('SUBSCRIBER BASE'!H86*'COMMISSION ASSUMPTIONS'!$F88)*('MVLP INPUT'!$F16*'COMMISSION ASSUMPTIONS'!$E61)</f>
        <v>0</v>
      </c>
      <c r="I154" s="476">
        <f>('SUBSCRIBER BASE'!I86*'COMMISSION ASSUMPTIONS'!$F88)*('MVLP INPUT'!$F16*'COMMISSION ASSUMPTIONS'!$E61)</f>
        <v>0</v>
      </c>
      <c r="J154" s="476">
        <f>('SUBSCRIBER BASE'!J86*'COMMISSION ASSUMPTIONS'!$F88)*('MVLP INPUT'!$F16*'COMMISSION ASSUMPTIONS'!$E61)</f>
        <v>0</v>
      </c>
      <c r="K154" s="476">
        <f ca="1">('SUBSCRIBER BASE'!L86*'COMMISSION ASSUMPTIONS'!$F88)*('MVLP INPUT'!$F16*'COMMISSION ASSUMPTIONS'!$E61)</f>
        <v>0</v>
      </c>
      <c r="L154" s="476">
        <f ca="1">('SUBSCRIBER BASE'!M86*'COMMISSION ASSUMPTIONS'!$F88)*('MVLP INPUT'!$F16*'COMMISSION ASSUMPTIONS'!$E61)</f>
        <v>0</v>
      </c>
      <c r="M154" s="476">
        <f ca="1">('SUBSCRIBER BASE'!N86*'COMMISSION ASSUMPTIONS'!$F88)*('MVLP INPUT'!$F16*'COMMISSION ASSUMPTIONS'!$E61)</f>
        <v>0</v>
      </c>
      <c r="N154" s="476">
        <f ca="1">('SUBSCRIBER BASE'!O86*'COMMISSION ASSUMPTIONS'!$F88)*('MVLP INPUT'!$F16*'COMMISSION ASSUMPTIONS'!$E61)</f>
        <v>0</v>
      </c>
      <c r="O154" s="476">
        <f ca="1">('SUBSCRIBER BASE'!P86*'COMMISSION ASSUMPTIONS'!$F88)*('MVLP INPUT'!$F16*'COMMISSION ASSUMPTIONS'!$E61)</f>
        <v>0</v>
      </c>
      <c r="P154" s="476">
        <f ca="1">('SUBSCRIBER BASE'!Q86*'COMMISSION ASSUMPTIONS'!$F88)*('MVLP INPUT'!$F16*'COMMISSION ASSUMPTIONS'!$E61)</f>
        <v>0</v>
      </c>
      <c r="Q154" s="476">
        <f ca="1">('SUBSCRIBER BASE'!R86*'COMMISSION ASSUMPTIONS'!$F88)*('MVLP INPUT'!$F16*'COMMISSION ASSUMPTIONS'!$E61)</f>
        <v>0</v>
      </c>
      <c r="R154" s="476">
        <f ca="1">('SUBSCRIBER BASE'!S86*'COMMISSION ASSUMPTIONS'!$F88)*('MVLP INPUT'!$F16*'COMMISSION ASSUMPTIONS'!$E61)</f>
        <v>0</v>
      </c>
      <c r="S154" s="476">
        <f ca="1">('SUBSCRIBER BASE'!T86*'COMMISSION ASSUMPTIONS'!$F88)*('MVLP INPUT'!$F16*'COMMISSION ASSUMPTIONS'!$E61)</f>
        <v>0</v>
      </c>
      <c r="T154" s="476">
        <f ca="1">('SUBSCRIBER BASE'!U86*'COMMISSION ASSUMPTIONS'!$F88)*('MVLP INPUT'!$F16*'COMMISSION ASSUMPTIONS'!$E61)</f>
        <v>0</v>
      </c>
      <c r="U154" s="476">
        <f ca="1">('SUBSCRIBER BASE'!V86*'COMMISSION ASSUMPTIONS'!$F88)*('MVLP INPUT'!$F16*'COMMISSION ASSUMPTIONS'!$E61)</f>
        <v>0</v>
      </c>
      <c r="V154" s="476">
        <f ca="1">('SUBSCRIBER BASE'!W86*'COMMISSION ASSUMPTIONS'!$F88)*('MVLP INPUT'!$F16*'COMMISSION ASSUMPTIONS'!$E61)</f>
        <v>0</v>
      </c>
      <c r="W154" s="476">
        <f ca="1">('SUBSCRIBER BASE'!X86*'COMMISSION ASSUMPTIONS'!$F88)*('MVLP INPUT'!$F16*'COMMISSION ASSUMPTIONS'!$E61)</f>
        <v>0</v>
      </c>
      <c r="X154" s="476">
        <f ca="1">('SUBSCRIBER BASE'!Y86*'COMMISSION ASSUMPTIONS'!$F88)*('MVLP INPUT'!$F16*'COMMISSION ASSUMPTIONS'!$E61)</f>
        <v>0</v>
      </c>
      <c r="Y154" s="476">
        <f ca="1">('SUBSCRIBER BASE'!Z86*'COMMISSION ASSUMPTIONS'!$F88)*('MVLP INPUT'!$F16*'COMMISSION ASSUMPTIONS'!$E61)</f>
        <v>0</v>
      </c>
      <c r="Z154" s="476">
        <f ca="1">('SUBSCRIBER BASE'!AA86*'COMMISSION ASSUMPTIONS'!$F88)*('MVLP INPUT'!$F16*'COMMISSION ASSUMPTIONS'!$E61)</f>
        <v>0</v>
      </c>
      <c r="AA154" s="476">
        <f ca="1">('SUBSCRIBER BASE'!AB86*'COMMISSION ASSUMPTIONS'!$F88)*('MVLP INPUT'!$F16*'COMMISSION ASSUMPTIONS'!$E61)</f>
        <v>0</v>
      </c>
      <c r="AB154" s="476">
        <f ca="1">('SUBSCRIBER BASE'!AC86*'COMMISSION ASSUMPTIONS'!$F88)*('MVLP INPUT'!$F16*'COMMISSION ASSUMPTIONS'!$E61)</f>
        <v>0</v>
      </c>
      <c r="AC154" s="476">
        <f ca="1">('SUBSCRIBER BASE'!AD86*'COMMISSION ASSUMPTIONS'!$F88)*('MVLP INPUT'!$F16*'COMMISSION ASSUMPTIONS'!$E61)</f>
        <v>0</v>
      </c>
      <c r="AD154" s="476">
        <f ca="1">('SUBSCRIBER BASE'!AE86*'COMMISSION ASSUMPTIONS'!$F88)*('MVLP INPUT'!$F16*'COMMISSION ASSUMPTIONS'!$E61)</f>
        <v>0</v>
      </c>
      <c r="AE154" s="476">
        <f ca="1">('SUBSCRIBER BASE'!AF86*'COMMISSION ASSUMPTIONS'!$F88)*('MVLP INPUT'!$F16*'COMMISSION ASSUMPTIONS'!$E61)</f>
        <v>0</v>
      </c>
      <c r="AF154" s="476">
        <f ca="1">('SUBSCRIBER BASE'!AG86*'COMMISSION ASSUMPTIONS'!$F88)*('MVLP INPUT'!$F16*'COMMISSION ASSUMPTIONS'!$E61)</f>
        <v>0</v>
      </c>
      <c r="AG154" s="476">
        <f ca="1">('SUBSCRIBER BASE'!AH86*'COMMISSION ASSUMPTIONS'!$F88)*('MVLP INPUT'!$F16*'COMMISSION ASSUMPTIONS'!$E61)</f>
        <v>0</v>
      </c>
      <c r="AH154" s="476">
        <f ca="1">('SUBSCRIBER BASE'!AI86*'COMMISSION ASSUMPTIONS'!$F88)*('MVLP INPUT'!$F16*'COMMISSION ASSUMPTIONS'!$E61)</f>
        <v>0</v>
      </c>
      <c r="AI154" s="476">
        <f ca="1">('SUBSCRIBER BASE'!AJ86*'COMMISSION ASSUMPTIONS'!$F88)*('MVLP INPUT'!$F16*'COMMISSION ASSUMPTIONS'!$E61)</f>
        <v>0</v>
      </c>
      <c r="AJ154" s="476">
        <f ca="1">('SUBSCRIBER BASE'!AK86*'COMMISSION ASSUMPTIONS'!$F88)*('MVLP INPUT'!$F16*'COMMISSION ASSUMPTIONS'!$E61)</f>
        <v>0</v>
      </c>
      <c r="AK154" s="476">
        <f ca="1">('SUBSCRIBER BASE'!AL86*'COMMISSION ASSUMPTIONS'!$F88)*('MVLP INPUT'!$F16*'COMMISSION ASSUMPTIONS'!$E61)</f>
        <v>0</v>
      </c>
      <c r="AL154" s="476">
        <f ca="1">('SUBSCRIBER BASE'!AM86*'COMMISSION ASSUMPTIONS'!$F88)*('MVLP INPUT'!$F16*'COMMISSION ASSUMPTIONS'!$E61)</f>
        <v>0</v>
      </c>
      <c r="AM154" s="476">
        <f ca="1">('SUBSCRIBER BASE'!AN86*'COMMISSION ASSUMPTIONS'!$F88)*('MVLP INPUT'!$F16*'COMMISSION ASSUMPTIONS'!$E61)</f>
        <v>0</v>
      </c>
      <c r="AN154" s="476">
        <f ca="1">('SUBSCRIBER BASE'!AO86*'COMMISSION ASSUMPTIONS'!$F88)*('MVLP INPUT'!$F16*'COMMISSION ASSUMPTIONS'!$E61)</f>
        <v>0</v>
      </c>
      <c r="AO154" s="476">
        <f ca="1">('SUBSCRIBER BASE'!AP86*'COMMISSION ASSUMPTIONS'!$F88)*('MVLP INPUT'!$F16*'COMMISSION ASSUMPTIONS'!$E61)</f>
        <v>0</v>
      </c>
      <c r="AP154" s="476">
        <f ca="1">('SUBSCRIBER BASE'!AQ86*'COMMISSION ASSUMPTIONS'!$F88)*('MVLP INPUT'!$F16*'COMMISSION ASSUMPTIONS'!$E61)</f>
        <v>0</v>
      </c>
      <c r="AQ154" s="476">
        <f ca="1">('SUBSCRIBER BASE'!AR86*'COMMISSION ASSUMPTIONS'!$F88)*('MVLP INPUT'!$F16*'COMMISSION ASSUMPTIONS'!$E61)</f>
        <v>0</v>
      </c>
      <c r="AR154" s="476">
        <f ca="1">('SUBSCRIBER BASE'!AS86*'COMMISSION ASSUMPTIONS'!$F88)*('MVLP INPUT'!$F16*'COMMISSION ASSUMPTIONS'!$E61)</f>
        <v>0</v>
      </c>
      <c r="AS154" s="476">
        <f ca="1">('SUBSCRIBER BASE'!AT86*'COMMISSION ASSUMPTIONS'!$F88)*('MVLP INPUT'!$F16*'COMMISSION ASSUMPTIONS'!$E61)</f>
        <v>0</v>
      </c>
      <c r="AT154" s="476">
        <f ca="1">('SUBSCRIBER BASE'!AU86*'COMMISSION ASSUMPTIONS'!$F88)*('MVLP INPUT'!$F16*'COMMISSION ASSUMPTIONS'!$E61)</f>
        <v>0</v>
      </c>
      <c r="AU154" s="476">
        <f ca="1">('SUBSCRIBER BASE'!AV86*'COMMISSION ASSUMPTIONS'!$F88)*('MVLP INPUT'!$F16*'COMMISSION ASSUMPTIONS'!$E61)</f>
        <v>0</v>
      </c>
      <c r="AV154" s="476">
        <f ca="1">('SUBSCRIBER BASE'!AW86*'COMMISSION ASSUMPTIONS'!$F88)*('MVLP INPUT'!$F16*'COMMISSION ASSUMPTIONS'!$E61)</f>
        <v>0</v>
      </c>
      <c r="AW154" s="476">
        <f ca="1">('SUBSCRIBER BASE'!AX86*'COMMISSION ASSUMPTIONS'!$F88)*('MVLP INPUT'!$F16*'COMMISSION ASSUMPTIONS'!$E61)</f>
        <v>0</v>
      </c>
      <c r="AX154" s="476">
        <f ca="1">('SUBSCRIBER BASE'!AY86*'COMMISSION ASSUMPTIONS'!$F88)*('MVLP INPUT'!$F16*'COMMISSION ASSUMPTIONS'!$E61)</f>
        <v>0</v>
      </c>
      <c r="AY154" s="476">
        <f ca="1">('SUBSCRIBER BASE'!AZ86*'COMMISSION ASSUMPTIONS'!$F88)*('MVLP INPUT'!$F16*'COMMISSION ASSUMPTIONS'!$E61)</f>
        <v>0</v>
      </c>
      <c r="AZ154" s="476">
        <f ca="1">('SUBSCRIBER BASE'!BA86*'COMMISSION ASSUMPTIONS'!$F88)*('MVLP INPUT'!$F16*'COMMISSION ASSUMPTIONS'!$E61)</f>
        <v>0</v>
      </c>
      <c r="BA154" s="476">
        <f ca="1">('SUBSCRIBER BASE'!BB86*'COMMISSION ASSUMPTIONS'!$F88)*('MVLP INPUT'!$F16*'COMMISSION ASSUMPTIONS'!$E61)</f>
        <v>0</v>
      </c>
      <c r="BB154" s="476">
        <f ca="1">('SUBSCRIBER BASE'!BC86*'COMMISSION ASSUMPTIONS'!$F88)*('MVLP INPUT'!$F16*'COMMISSION ASSUMPTIONS'!$E61)</f>
        <v>0</v>
      </c>
      <c r="BC154" s="476">
        <f ca="1">('SUBSCRIBER BASE'!BD86*'COMMISSION ASSUMPTIONS'!$F88)*('MVLP INPUT'!$F16*'COMMISSION ASSUMPTIONS'!$E61)</f>
        <v>0</v>
      </c>
      <c r="BD154" s="476">
        <f ca="1">('SUBSCRIBER BASE'!BE86*'COMMISSION ASSUMPTIONS'!$F88)*('MVLP INPUT'!$F16*'COMMISSION ASSUMPTIONS'!$E61)</f>
        <v>0</v>
      </c>
      <c r="BE154" s="476">
        <f ca="1">('SUBSCRIBER BASE'!BF86*'COMMISSION ASSUMPTIONS'!$F88)*('MVLP INPUT'!$F16*'COMMISSION ASSUMPTIONS'!$E61)</f>
        <v>0</v>
      </c>
      <c r="BF154" s="476">
        <f ca="1">('SUBSCRIBER BASE'!BG86*'COMMISSION ASSUMPTIONS'!$F88)*('MVLP INPUT'!$F16*'COMMISSION ASSUMPTIONS'!$E61)</f>
        <v>0</v>
      </c>
      <c r="BG154" s="476">
        <f ca="1">('SUBSCRIBER BASE'!BH86*'COMMISSION ASSUMPTIONS'!$F88)*('MVLP INPUT'!$F16*'COMMISSION ASSUMPTIONS'!$E61)</f>
        <v>0</v>
      </c>
      <c r="BH154" s="476">
        <f ca="1">('SUBSCRIBER BASE'!BI86*'COMMISSION ASSUMPTIONS'!$F88)*('MVLP INPUT'!$F16*'COMMISSION ASSUMPTIONS'!$E61)</f>
        <v>0</v>
      </c>
      <c r="BI154" s="476">
        <f ca="1">('SUBSCRIBER BASE'!BJ86*'COMMISSION ASSUMPTIONS'!$F88)*('MVLP INPUT'!$F16*'COMMISSION ASSUMPTIONS'!$E61)</f>
        <v>0</v>
      </c>
      <c r="BJ154" s="476">
        <f ca="1">('SUBSCRIBER BASE'!BK86*'COMMISSION ASSUMPTIONS'!$F88)*('MVLP INPUT'!$F16*'COMMISSION ASSUMPTIONS'!$E61)</f>
        <v>0</v>
      </c>
      <c r="BK154" s="476">
        <f ca="1">('SUBSCRIBER BASE'!BL86*'COMMISSION ASSUMPTIONS'!$F88)*('MVLP INPUT'!$F16*'COMMISSION ASSUMPTIONS'!$E61)</f>
        <v>0</v>
      </c>
      <c r="BL154" s="476">
        <f ca="1">('SUBSCRIBER BASE'!BM86*'COMMISSION ASSUMPTIONS'!$F88)*('MVLP INPUT'!$F16*'COMMISSION ASSUMPTIONS'!$E61)</f>
        <v>0</v>
      </c>
      <c r="BM154" s="476">
        <f ca="1">('SUBSCRIBER BASE'!BN86*'COMMISSION ASSUMPTIONS'!$F88)*('MVLP INPUT'!$F16*'COMMISSION ASSUMPTIONS'!$E61)</f>
        <v>0</v>
      </c>
      <c r="BN154" s="476">
        <f ca="1">('SUBSCRIBER BASE'!BO86*'COMMISSION ASSUMPTIONS'!$F88)*('MVLP INPUT'!$F16*'COMMISSION ASSUMPTIONS'!$E61)</f>
        <v>0</v>
      </c>
      <c r="BO154" s="476">
        <f ca="1">('SUBSCRIBER BASE'!BP86*'COMMISSION ASSUMPTIONS'!$F88)*('MVLP INPUT'!$F16*'COMMISSION ASSUMPTIONS'!$E61)</f>
        <v>0</v>
      </c>
      <c r="BP154" s="476">
        <f ca="1">('SUBSCRIBER BASE'!BQ86*'COMMISSION ASSUMPTIONS'!$F88)*('MVLP INPUT'!$F16*'COMMISSION ASSUMPTIONS'!$E61)</f>
        <v>0</v>
      </c>
      <c r="BQ154" s="476">
        <f ca="1">('SUBSCRIBER BASE'!BR86*'COMMISSION ASSUMPTIONS'!$F88)*('MVLP INPUT'!$F16*'COMMISSION ASSUMPTIONS'!$E61)</f>
        <v>0</v>
      </c>
      <c r="BR154" s="476">
        <f ca="1">('SUBSCRIBER BASE'!BS86*'COMMISSION ASSUMPTIONS'!$F88)*('MVLP INPUT'!$F16*'COMMISSION ASSUMPTIONS'!$E61)</f>
        <v>0</v>
      </c>
    </row>
    <row r="155" spans="2:70" ht="24" customHeight="1" outlineLevel="2">
      <c r="B155" s="313" t="str">
        <f t="shared" si="36"/>
        <v>500 MB</v>
      </c>
      <c r="C155" s="476">
        <f>('SUBSCRIBER BASE'!C87*'COMMISSION ASSUMPTIONS'!$F89)*('MVLP INPUT'!$F17*'COMMISSION ASSUMPTIONS'!$E62)</f>
        <v>0</v>
      </c>
      <c r="D155" s="476">
        <f>('SUBSCRIBER BASE'!D87*'COMMISSION ASSUMPTIONS'!$F89)*('MVLP INPUT'!$F17*'COMMISSION ASSUMPTIONS'!$E62)</f>
        <v>0</v>
      </c>
      <c r="E155" s="476">
        <f>('SUBSCRIBER BASE'!E87*'COMMISSION ASSUMPTIONS'!$F89)*('MVLP INPUT'!$F17*'COMMISSION ASSUMPTIONS'!$E62)</f>
        <v>0</v>
      </c>
      <c r="F155" s="476">
        <f>('SUBSCRIBER BASE'!F87*'COMMISSION ASSUMPTIONS'!$F89)*('MVLP INPUT'!$F17*'COMMISSION ASSUMPTIONS'!$E62)</f>
        <v>0</v>
      </c>
      <c r="G155" s="476">
        <f>('SUBSCRIBER BASE'!G87*'COMMISSION ASSUMPTIONS'!$F89)*('MVLP INPUT'!$F17*'COMMISSION ASSUMPTIONS'!$E62)</f>
        <v>0</v>
      </c>
      <c r="H155" s="476">
        <f>('SUBSCRIBER BASE'!H87*'COMMISSION ASSUMPTIONS'!$F89)*('MVLP INPUT'!$F17*'COMMISSION ASSUMPTIONS'!$E62)</f>
        <v>0</v>
      </c>
      <c r="I155" s="476">
        <f>('SUBSCRIBER BASE'!I87*'COMMISSION ASSUMPTIONS'!$F89)*('MVLP INPUT'!$F17*'COMMISSION ASSUMPTIONS'!$E62)</f>
        <v>0</v>
      </c>
      <c r="J155" s="476">
        <f>('SUBSCRIBER BASE'!J87*'COMMISSION ASSUMPTIONS'!$F89)*('MVLP INPUT'!$F17*'COMMISSION ASSUMPTIONS'!$E62)</f>
        <v>0</v>
      </c>
      <c r="K155" s="476">
        <f ca="1">('SUBSCRIBER BASE'!L87*'COMMISSION ASSUMPTIONS'!$F89)*('MVLP INPUT'!$F17*'COMMISSION ASSUMPTIONS'!$E62)</f>
        <v>0</v>
      </c>
      <c r="L155" s="476">
        <f ca="1">('SUBSCRIBER BASE'!M87*'COMMISSION ASSUMPTIONS'!$F89)*('MVLP INPUT'!$F17*'COMMISSION ASSUMPTIONS'!$E62)</f>
        <v>0</v>
      </c>
      <c r="M155" s="476">
        <f ca="1">('SUBSCRIBER BASE'!N87*'COMMISSION ASSUMPTIONS'!$F89)*('MVLP INPUT'!$F17*'COMMISSION ASSUMPTIONS'!$E62)</f>
        <v>0</v>
      </c>
      <c r="N155" s="476">
        <f ca="1">('SUBSCRIBER BASE'!O87*'COMMISSION ASSUMPTIONS'!$F89)*('MVLP INPUT'!$F17*'COMMISSION ASSUMPTIONS'!$E62)</f>
        <v>0</v>
      </c>
      <c r="O155" s="476">
        <f ca="1">('SUBSCRIBER BASE'!P87*'COMMISSION ASSUMPTIONS'!$F89)*('MVLP INPUT'!$F17*'COMMISSION ASSUMPTIONS'!$E62)</f>
        <v>0</v>
      </c>
      <c r="P155" s="476">
        <f ca="1">('SUBSCRIBER BASE'!Q87*'COMMISSION ASSUMPTIONS'!$F89)*('MVLP INPUT'!$F17*'COMMISSION ASSUMPTIONS'!$E62)</f>
        <v>0</v>
      </c>
      <c r="Q155" s="476">
        <f ca="1">('SUBSCRIBER BASE'!R87*'COMMISSION ASSUMPTIONS'!$F89)*('MVLP INPUT'!$F17*'COMMISSION ASSUMPTIONS'!$E62)</f>
        <v>0</v>
      </c>
      <c r="R155" s="476">
        <f ca="1">('SUBSCRIBER BASE'!S87*'COMMISSION ASSUMPTIONS'!$F89)*('MVLP INPUT'!$F17*'COMMISSION ASSUMPTIONS'!$E62)</f>
        <v>0</v>
      </c>
      <c r="S155" s="476">
        <f ca="1">('SUBSCRIBER BASE'!T87*'COMMISSION ASSUMPTIONS'!$F89)*('MVLP INPUT'!$F17*'COMMISSION ASSUMPTIONS'!$E62)</f>
        <v>0</v>
      </c>
      <c r="T155" s="476">
        <f ca="1">('SUBSCRIBER BASE'!U87*'COMMISSION ASSUMPTIONS'!$F89)*('MVLP INPUT'!$F17*'COMMISSION ASSUMPTIONS'!$E62)</f>
        <v>0</v>
      </c>
      <c r="U155" s="476">
        <f ca="1">('SUBSCRIBER BASE'!V87*'COMMISSION ASSUMPTIONS'!$F89)*('MVLP INPUT'!$F17*'COMMISSION ASSUMPTIONS'!$E62)</f>
        <v>0</v>
      </c>
      <c r="V155" s="476">
        <f ca="1">('SUBSCRIBER BASE'!W87*'COMMISSION ASSUMPTIONS'!$F89)*('MVLP INPUT'!$F17*'COMMISSION ASSUMPTIONS'!$E62)</f>
        <v>0</v>
      </c>
      <c r="W155" s="476">
        <f ca="1">('SUBSCRIBER BASE'!X87*'COMMISSION ASSUMPTIONS'!$F89)*('MVLP INPUT'!$F17*'COMMISSION ASSUMPTIONS'!$E62)</f>
        <v>0</v>
      </c>
      <c r="X155" s="476">
        <f ca="1">('SUBSCRIBER BASE'!Y87*'COMMISSION ASSUMPTIONS'!$F89)*('MVLP INPUT'!$F17*'COMMISSION ASSUMPTIONS'!$E62)</f>
        <v>0</v>
      </c>
      <c r="Y155" s="476">
        <f ca="1">('SUBSCRIBER BASE'!Z87*'COMMISSION ASSUMPTIONS'!$F89)*('MVLP INPUT'!$F17*'COMMISSION ASSUMPTIONS'!$E62)</f>
        <v>0</v>
      </c>
      <c r="Z155" s="476">
        <f ca="1">('SUBSCRIBER BASE'!AA87*'COMMISSION ASSUMPTIONS'!$F89)*('MVLP INPUT'!$F17*'COMMISSION ASSUMPTIONS'!$E62)</f>
        <v>0</v>
      </c>
      <c r="AA155" s="476">
        <f ca="1">('SUBSCRIBER BASE'!AB87*'COMMISSION ASSUMPTIONS'!$F89)*('MVLP INPUT'!$F17*'COMMISSION ASSUMPTIONS'!$E62)</f>
        <v>0</v>
      </c>
      <c r="AB155" s="476">
        <f ca="1">('SUBSCRIBER BASE'!AC87*'COMMISSION ASSUMPTIONS'!$F89)*('MVLP INPUT'!$F17*'COMMISSION ASSUMPTIONS'!$E62)</f>
        <v>0</v>
      </c>
      <c r="AC155" s="476">
        <f ca="1">('SUBSCRIBER BASE'!AD87*'COMMISSION ASSUMPTIONS'!$F89)*('MVLP INPUT'!$F17*'COMMISSION ASSUMPTIONS'!$E62)</f>
        <v>0</v>
      </c>
      <c r="AD155" s="476">
        <f ca="1">('SUBSCRIBER BASE'!AE87*'COMMISSION ASSUMPTIONS'!$F89)*('MVLP INPUT'!$F17*'COMMISSION ASSUMPTIONS'!$E62)</f>
        <v>0</v>
      </c>
      <c r="AE155" s="476">
        <f ca="1">('SUBSCRIBER BASE'!AF87*'COMMISSION ASSUMPTIONS'!$F89)*('MVLP INPUT'!$F17*'COMMISSION ASSUMPTIONS'!$E62)</f>
        <v>0</v>
      </c>
      <c r="AF155" s="476">
        <f ca="1">('SUBSCRIBER BASE'!AG87*'COMMISSION ASSUMPTIONS'!$F89)*('MVLP INPUT'!$F17*'COMMISSION ASSUMPTIONS'!$E62)</f>
        <v>0</v>
      </c>
      <c r="AG155" s="476">
        <f ca="1">('SUBSCRIBER BASE'!AH87*'COMMISSION ASSUMPTIONS'!$F89)*('MVLP INPUT'!$F17*'COMMISSION ASSUMPTIONS'!$E62)</f>
        <v>0</v>
      </c>
      <c r="AH155" s="476">
        <f ca="1">('SUBSCRIBER BASE'!AI87*'COMMISSION ASSUMPTIONS'!$F89)*('MVLP INPUT'!$F17*'COMMISSION ASSUMPTIONS'!$E62)</f>
        <v>0</v>
      </c>
      <c r="AI155" s="476">
        <f ca="1">('SUBSCRIBER BASE'!AJ87*'COMMISSION ASSUMPTIONS'!$F89)*('MVLP INPUT'!$F17*'COMMISSION ASSUMPTIONS'!$E62)</f>
        <v>0</v>
      </c>
      <c r="AJ155" s="476">
        <f ca="1">('SUBSCRIBER BASE'!AK87*'COMMISSION ASSUMPTIONS'!$F89)*('MVLP INPUT'!$F17*'COMMISSION ASSUMPTIONS'!$E62)</f>
        <v>0</v>
      </c>
      <c r="AK155" s="476">
        <f ca="1">('SUBSCRIBER BASE'!AL87*'COMMISSION ASSUMPTIONS'!$F89)*('MVLP INPUT'!$F17*'COMMISSION ASSUMPTIONS'!$E62)</f>
        <v>0</v>
      </c>
      <c r="AL155" s="476">
        <f ca="1">('SUBSCRIBER BASE'!AM87*'COMMISSION ASSUMPTIONS'!$F89)*('MVLP INPUT'!$F17*'COMMISSION ASSUMPTIONS'!$E62)</f>
        <v>0</v>
      </c>
      <c r="AM155" s="476">
        <f ca="1">('SUBSCRIBER BASE'!AN87*'COMMISSION ASSUMPTIONS'!$F89)*('MVLP INPUT'!$F17*'COMMISSION ASSUMPTIONS'!$E62)</f>
        <v>0</v>
      </c>
      <c r="AN155" s="476">
        <f ca="1">('SUBSCRIBER BASE'!AO87*'COMMISSION ASSUMPTIONS'!$F89)*('MVLP INPUT'!$F17*'COMMISSION ASSUMPTIONS'!$E62)</f>
        <v>0</v>
      </c>
      <c r="AO155" s="476">
        <f ca="1">('SUBSCRIBER BASE'!AP87*'COMMISSION ASSUMPTIONS'!$F89)*('MVLP INPUT'!$F17*'COMMISSION ASSUMPTIONS'!$E62)</f>
        <v>0</v>
      </c>
      <c r="AP155" s="476">
        <f ca="1">('SUBSCRIBER BASE'!AQ87*'COMMISSION ASSUMPTIONS'!$F89)*('MVLP INPUT'!$F17*'COMMISSION ASSUMPTIONS'!$E62)</f>
        <v>0</v>
      </c>
      <c r="AQ155" s="476">
        <f ca="1">('SUBSCRIBER BASE'!AR87*'COMMISSION ASSUMPTIONS'!$F89)*('MVLP INPUT'!$F17*'COMMISSION ASSUMPTIONS'!$E62)</f>
        <v>0</v>
      </c>
      <c r="AR155" s="476">
        <f ca="1">('SUBSCRIBER BASE'!AS87*'COMMISSION ASSUMPTIONS'!$F89)*('MVLP INPUT'!$F17*'COMMISSION ASSUMPTIONS'!$E62)</f>
        <v>0</v>
      </c>
      <c r="AS155" s="476">
        <f ca="1">('SUBSCRIBER BASE'!AT87*'COMMISSION ASSUMPTIONS'!$F89)*('MVLP INPUT'!$F17*'COMMISSION ASSUMPTIONS'!$E62)</f>
        <v>0</v>
      </c>
      <c r="AT155" s="476">
        <f ca="1">('SUBSCRIBER BASE'!AU87*'COMMISSION ASSUMPTIONS'!$F89)*('MVLP INPUT'!$F17*'COMMISSION ASSUMPTIONS'!$E62)</f>
        <v>0</v>
      </c>
      <c r="AU155" s="476">
        <f ca="1">('SUBSCRIBER BASE'!AV87*'COMMISSION ASSUMPTIONS'!$F89)*('MVLP INPUT'!$F17*'COMMISSION ASSUMPTIONS'!$E62)</f>
        <v>0</v>
      </c>
      <c r="AV155" s="476">
        <f ca="1">('SUBSCRIBER BASE'!AW87*'COMMISSION ASSUMPTIONS'!$F89)*('MVLP INPUT'!$F17*'COMMISSION ASSUMPTIONS'!$E62)</f>
        <v>0</v>
      </c>
      <c r="AW155" s="476">
        <f ca="1">('SUBSCRIBER BASE'!AX87*'COMMISSION ASSUMPTIONS'!$F89)*('MVLP INPUT'!$F17*'COMMISSION ASSUMPTIONS'!$E62)</f>
        <v>0</v>
      </c>
      <c r="AX155" s="476">
        <f ca="1">('SUBSCRIBER BASE'!AY87*'COMMISSION ASSUMPTIONS'!$F89)*('MVLP INPUT'!$F17*'COMMISSION ASSUMPTIONS'!$E62)</f>
        <v>0</v>
      </c>
      <c r="AY155" s="476">
        <f ca="1">('SUBSCRIBER BASE'!AZ87*'COMMISSION ASSUMPTIONS'!$F89)*('MVLP INPUT'!$F17*'COMMISSION ASSUMPTIONS'!$E62)</f>
        <v>0</v>
      </c>
      <c r="AZ155" s="476">
        <f ca="1">('SUBSCRIBER BASE'!BA87*'COMMISSION ASSUMPTIONS'!$F89)*('MVLP INPUT'!$F17*'COMMISSION ASSUMPTIONS'!$E62)</f>
        <v>0</v>
      </c>
      <c r="BA155" s="476">
        <f ca="1">('SUBSCRIBER BASE'!BB87*'COMMISSION ASSUMPTIONS'!$F89)*('MVLP INPUT'!$F17*'COMMISSION ASSUMPTIONS'!$E62)</f>
        <v>0</v>
      </c>
      <c r="BB155" s="476">
        <f ca="1">('SUBSCRIBER BASE'!BC87*'COMMISSION ASSUMPTIONS'!$F89)*('MVLP INPUT'!$F17*'COMMISSION ASSUMPTIONS'!$E62)</f>
        <v>0</v>
      </c>
      <c r="BC155" s="476">
        <f ca="1">('SUBSCRIBER BASE'!BD87*'COMMISSION ASSUMPTIONS'!$F89)*('MVLP INPUT'!$F17*'COMMISSION ASSUMPTIONS'!$E62)</f>
        <v>0</v>
      </c>
      <c r="BD155" s="476">
        <f ca="1">('SUBSCRIBER BASE'!BE87*'COMMISSION ASSUMPTIONS'!$F89)*('MVLP INPUT'!$F17*'COMMISSION ASSUMPTIONS'!$E62)</f>
        <v>0</v>
      </c>
      <c r="BE155" s="476">
        <f ca="1">('SUBSCRIBER BASE'!BF87*'COMMISSION ASSUMPTIONS'!$F89)*('MVLP INPUT'!$F17*'COMMISSION ASSUMPTIONS'!$E62)</f>
        <v>0</v>
      </c>
      <c r="BF155" s="476">
        <f ca="1">('SUBSCRIBER BASE'!BG87*'COMMISSION ASSUMPTIONS'!$F89)*('MVLP INPUT'!$F17*'COMMISSION ASSUMPTIONS'!$E62)</f>
        <v>0</v>
      </c>
      <c r="BG155" s="476">
        <f ca="1">('SUBSCRIBER BASE'!BH87*'COMMISSION ASSUMPTIONS'!$F89)*('MVLP INPUT'!$F17*'COMMISSION ASSUMPTIONS'!$E62)</f>
        <v>0</v>
      </c>
      <c r="BH155" s="476">
        <f ca="1">('SUBSCRIBER BASE'!BI87*'COMMISSION ASSUMPTIONS'!$F89)*('MVLP INPUT'!$F17*'COMMISSION ASSUMPTIONS'!$E62)</f>
        <v>0</v>
      </c>
      <c r="BI155" s="476">
        <f ca="1">('SUBSCRIBER BASE'!BJ87*'COMMISSION ASSUMPTIONS'!$F89)*('MVLP INPUT'!$F17*'COMMISSION ASSUMPTIONS'!$E62)</f>
        <v>0</v>
      </c>
      <c r="BJ155" s="476">
        <f ca="1">('SUBSCRIBER BASE'!BK87*'COMMISSION ASSUMPTIONS'!$F89)*('MVLP INPUT'!$F17*'COMMISSION ASSUMPTIONS'!$E62)</f>
        <v>0</v>
      </c>
      <c r="BK155" s="476">
        <f ca="1">('SUBSCRIBER BASE'!BL87*'COMMISSION ASSUMPTIONS'!$F89)*('MVLP INPUT'!$F17*'COMMISSION ASSUMPTIONS'!$E62)</f>
        <v>0</v>
      </c>
      <c r="BL155" s="476">
        <f ca="1">('SUBSCRIBER BASE'!BM87*'COMMISSION ASSUMPTIONS'!$F89)*('MVLP INPUT'!$F17*'COMMISSION ASSUMPTIONS'!$E62)</f>
        <v>0</v>
      </c>
      <c r="BM155" s="476">
        <f ca="1">('SUBSCRIBER BASE'!BN87*'COMMISSION ASSUMPTIONS'!$F89)*('MVLP INPUT'!$F17*'COMMISSION ASSUMPTIONS'!$E62)</f>
        <v>0</v>
      </c>
      <c r="BN155" s="476">
        <f ca="1">('SUBSCRIBER BASE'!BO87*'COMMISSION ASSUMPTIONS'!$F89)*('MVLP INPUT'!$F17*'COMMISSION ASSUMPTIONS'!$E62)</f>
        <v>0</v>
      </c>
      <c r="BO155" s="476">
        <f ca="1">('SUBSCRIBER BASE'!BP87*'COMMISSION ASSUMPTIONS'!$F89)*('MVLP INPUT'!$F17*'COMMISSION ASSUMPTIONS'!$E62)</f>
        <v>0</v>
      </c>
      <c r="BP155" s="476">
        <f ca="1">('SUBSCRIBER BASE'!BQ87*'COMMISSION ASSUMPTIONS'!$F89)*('MVLP INPUT'!$F17*'COMMISSION ASSUMPTIONS'!$E62)</f>
        <v>0</v>
      </c>
      <c r="BQ155" s="476">
        <f ca="1">('SUBSCRIBER BASE'!BR87*'COMMISSION ASSUMPTIONS'!$F89)*('MVLP INPUT'!$F17*'COMMISSION ASSUMPTIONS'!$E62)</f>
        <v>0</v>
      </c>
      <c r="BR155" s="476">
        <f ca="1">('SUBSCRIBER BASE'!BS87*'COMMISSION ASSUMPTIONS'!$F89)*('MVLP INPUT'!$F17*'COMMISSION ASSUMPTIONS'!$E62)</f>
        <v>0</v>
      </c>
    </row>
    <row r="156" spans="2:70" ht="24" customHeight="1" outlineLevel="2">
      <c r="B156" s="313" t="str">
        <f t="shared" si="36"/>
        <v>1.2 GB</v>
      </c>
      <c r="C156" s="476">
        <f>('SUBSCRIBER BASE'!C88*'COMMISSION ASSUMPTIONS'!$F90)*('MVLP INPUT'!$F18*'COMMISSION ASSUMPTIONS'!$E63)</f>
        <v>0</v>
      </c>
      <c r="D156" s="476">
        <f>('SUBSCRIBER BASE'!D88*'COMMISSION ASSUMPTIONS'!$F90)*('MVLP INPUT'!$F18*'COMMISSION ASSUMPTIONS'!$E63)</f>
        <v>0</v>
      </c>
      <c r="E156" s="476">
        <f>('SUBSCRIBER BASE'!E88*'COMMISSION ASSUMPTIONS'!$F90)*('MVLP INPUT'!$F18*'COMMISSION ASSUMPTIONS'!$E63)</f>
        <v>0</v>
      </c>
      <c r="F156" s="476">
        <f>('SUBSCRIBER BASE'!F88*'COMMISSION ASSUMPTIONS'!$F90)*('MVLP INPUT'!$F18*'COMMISSION ASSUMPTIONS'!$E63)</f>
        <v>0</v>
      </c>
      <c r="G156" s="476">
        <f>('SUBSCRIBER BASE'!G88*'COMMISSION ASSUMPTIONS'!$F90)*('MVLP INPUT'!$F18*'COMMISSION ASSUMPTIONS'!$E63)</f>
        <v>0</v>
      </c>
      <c r="H156" s="476">
        <f>('SUBSCRIBER BASE'!H88*'COMMISSION ASSUMPTIONS'!$F90)*('MVLP INPUT'!$F18*'COMMISSION ASSUMPTIONS'!$E63)</f>
        <v>0</v>
      </c>
      <c r="I156" s="476">
        <f>('SUBSCRIBER BASE'!I88*'COMMISSION ASSUMPTIONS'!$F90)*('MVLP INPUT'!$F18*'COMMISSION ASSUMPTIONS'!$E63)</f>
        <v>0</v>
      </c>
      <c r="J156" s="476">
        <f>('SUBSCRIBER BASE'!J88*'COMMISSION ASSUMPTIONS'!$F90)*('MVLP INPUT'!$F18*'COMMISSION ASSUMPTIONS'!$E63)</f>
        <v>0</v>
      </c>
      <c r="K156" s="476">
        <f ca="1">('SUBSCRIBER BASE'!L88*'COMMISSION ASSUMPTIONS'!$F90)*('MVLP INPUT'!$F18*'COMMISSION ASSUMPTIONS'!$E63)</f>
        <v>0</v>
      </c>
      <c r="L156" s="476">
        <f ca="1">('SUBSCRIBER BASE'!M88*'COMMISSION ASSUMPTIONS'!$F90)*('MVLP INPUT'!$F18*'COMMISSION ASSUMPTIONS'!$E63)</f>
        <v>0</v>
      </c>
      <c r="M156" s="476">
        <f ca="1">('SUBSCRIBER BASE'!N88*'COMMISSION ASSUMPTIONS'!$F90)*('MVLP INPUT'!$F18*'COMMISSION ASSUMPTIONS'!$E63)</f>
        <v>0</v>
      </c>
      <c r="N156" s="476">
        <f ca="1">('SUBSCRIBER BASE'!O88*'COMMISSION ASSUMPTIONS'!$F90)*('MVLP INPUT'!$F18*'COMMISSION ASSUMPTIONS'!$E63)</f>
        <v>0</v>
      </c>
      <c r="O156" s="476">
        <f ca="1">('SUBSCRIBER BASE'!P88*'COMMISSION ASSUMPTIONS'!$F90)*('MVLP INPUT'!$F18*'COMMISSION ASSUMPTIONS'!$E63)</f>
        <v>0</v>
      </c>
      <c r="P156" s="476">
        <f ca="1">('SUBSCRIBER BASE'!Q88*'COMMISSION ASSUMPTIONS'!$F90)*('MVLP INPUT'!$F18*'COMMISSION ASSUMPTIONS'!$E63)</f>
        <v>0</v>
      </c>
      <c r="Q156" s="476">
        <f ca="1">('SUBSCRIBER BASE'!R88*'COMMISSION ASSUMPTIONS'!$F90)*('MVLP INPUT'!$F18*'COMMISSION ASSUMPTIONS'!$E63)</f>
        <v>0</v>
      </c>
      <c r="R156" s="476">
        <f ca="1">('SUBSCRIBER BASE'!S88*'COMMISSION ASSUMPTIONS'!$F90)*('MVLP INPUT'!$F18*'COMMISSION ASSUMPTIONS'!$E63)</f>
        <v>0</v>
      </c>
      <c r="S156" s="476">
        <f ca="1">('SUBSCRIBER BASE'!T88*'COMMISSION ASSUMPTIONS'!$F90)*('MVLP INPUT'!$F18*'COMMISSION ASSUMPTIONS'!$E63)</f>
        <v>0</v>
      </c>
      <c r="T156" s="476">
        <f ca="1">('SUBSCRIBER BASE'!U88*'COMMISSION ASSUMPTIONS'!$F90)*('MVLP INPUT'!$F18*'COMMISSION ASSUMPTIONS'!$E63)</f>
        <v>0</v>
      </c>
      <c r="U156" s="476">
        <f ca="1">('SUBSCRIBER BASE'!V88*'COMMISSION ASSUMPTIONS'!$F90)*('MVLP INPUT'!$F18*'COMMISSION ASSUMPTIONS'!$E63)</f>
        <v>0</v>
      </c>
      <c r="V156" s="476">
        <f ca="1">('SUBSCRIBER BASE'!W88*'COMMISSION ASSUMPTIONS'!$F90)*('MVLP INPUT'!$F18*'COMMISSION ASSUMPTIONS'!$E63)</f>
        <v>0</v>
      </c>
      <c r="W156" s="476">
        <f ca="1">('SUBSCRIBER BASE'!X88*'COMMISSION ASSUMPTIONS'!$F90)*('MVLP INPUT'!$F18*'COMMISSION ASSUMPTIONS'!$E63)</f>
        <v>0</v>
      </c>
      <c r="X156" s="476">
        <f ca="1">('SUBSCRIBER BASE'!Y88*'COMMISSION ASSUMPTIONS'!$F90)*('MVLP INPUT'!$F18*'COMMISSION ASSUMPTIONS'!$E63)</f>
        <v>0</v>
      </c>
      <c r="Y156" s="476">
        <f ca="1">('SUBSCRIBER BASE'!Z88*'COMMISSION ASSUMPTIONS'!$F90)*('MVLP INPUT'!$F18*'COMMISSION ASSUMPTIONS'!$E63)</f>
        <v>0</v>
      </c>
      <c r="Z156" s="476">
        <f ca="1">('SUBSCRIBER BASE'!AA88*'COMMISSION ASSUMPTIONS'!$F90)*('MVLP INPUT'!$F18*'COMMISSION ASSUMPTIONS'!$E63)</f>
        <v>0</v>
      </c>
      <c r="AA156" s="476">
        <f ca="1">('SUBSCRIBER BASE'!AB88*'COMMISSION ASSUMPTIONS'!$F90)*('MVLP INPUT'!$F18*'COMMISSION ASSUMPTIONS'!$E63)</f>
        <v>0</v>
      </c>
      <c r="AB156" s="476">
        <f ca="1">('SUBSCRIBER BASE'!AC88*'COMMISSION ASSUMPTIONS'!$F90)*('MVLP INPUT'!$F18*'COMMISSION ASSUMPTIONS'!$E63)</f>
        <v>0</v>
      </c>
      <c r="AC156" s="476">
        <f ca="1">('SUBSCRIBER BASE'!AD88*'COMMISSION ASSUMPTIONS'!$F90)*('MVLP INPUT'!$F18*'COMMISSION ASSUMPTIONS'!$E63)</f>
        <v>0</v>
      </c>
      <c r="AD156" s="476">
        <f ca="1">('SUBSCRIBER BASE'!AE88*'COMMISSION ASSUMPTIONS'!$F90)*('MVLP INPUT'!$F18*'COMMISSION ASSUMPTIONS'!$E63)</f>
        <v>0</v>
      </c>
      <c r="AE156" s="476">
        <f ca="1">('SUBSCRIBER BASE'!AF88*'COMMISSION ASSUMPTIONS'!$F90)*('MVLP INPUT'!$F18*'COMMISSION ASSUMPTIONS'!$E63)</f>
        <v>0</v>
      </c>
      <c r="AF156" s="476">
        <f ca="1">('SUBSCRIBER BASE'!AG88*'COMMISSION ASSUMPTIONS'!$F90)*('MVLP INPUT'!$F18*'COMMISSION ASSUMPTIONS'!$E63)</f>
        <v>0</v>
      </c>
      <c r="AG156" s="476">
        <f ca="1">('SUBSCRIBER BASE'!AH88*'COMMISSION ASSUMPTIONS'!$F90)*('MVLP INPUT'!$F18*'COMMISSION ASSUMPTIONS'!$E63)</f>
        <v>0</v>
      </c>
      <c r="AH156" s="476">
        <f ca="1">('SUBSCRIBER BASE'!AI88*'COMMISSION ASSUMPTIONS'!$F90)*('MVLP INPUT'!$F18*'COMMISSION ASSUMPTIONS'!$E63)</f>
        <v>0</v>
      </c>
      <c r="AI156" s="476">
        <f ca="1">('SUBSCRIBER BASE'!AJ88*'COMMISSION ASSUMPTIONS'!$F90)*('MVLP INPUT'!$F18*'COMMISSION ASSUMPTIONS'!$E63)</f>
        <v>0</v>
      </c>
      <c r="AJ156" s="476">
        <f ca="1">('SUBSCRIBER BASE'!AK88*'COMMISSION ASSUMPTIONS'!$F90)*('MVLP INPUT'!$F18*'COMMISSION ASSUMPTIONS'!$E63)</f>
        <v>0</v>
      </c>
      <c r="AK156" s="476">
        <f ca="1">('SUBSCRIBER BASE'!AL88*'COMMISSION ASSUMPTIONS'!$F90)*('MVLP INPUT'!$F18*'COMMISSION ASSUMPTIONS'!$E63)</f>
        <v>0</v>
      </c>
      <c r="AL156" s="476">
        <f ca="1">('SUBSCRIBER BASE'!AM88*'COMMISSION ASSUMPTIONS'!$F90)*('MVLP INPUT'!$F18*'COMMISSION ASSUMPTIONS'!$E63)</f>
        <v>0</v>
      </c>
      <c r="AM156" s="476">
        <f ca="1">('SUBSCRIBER BASE'!AN88*'COMMISSION ASSUMPTIONS'!$F90)*('MVLP INPUT'!$F18*'COMMISSION ASSUMPTIONS'!$E63)</f>
        <v>0</v>
      </c>
      <c r="AN156" s="476">
        <f ca="1">('SUBSCRIBER BASE'!AO88*'COMMISSION ASSUMPTIONS'!$F90)*('MVLP INPUT'!$F18*'COMMISSION ASSUMPTIONS'!$E63)</f>
        <v>0</v>
      </c>
      <c r="AO156" s="476">
        <f ca="1">('SUBSCRIBER BASE'!AP88*'COMMISSION ASSUMPTIONS'!$F90)*('MVLP INPUT'!$F18*'COMMISSION ASSUMPTIONS'!$E63)</f>
        <v>0</v>
      </c>
      <c r="AP156" s="476">
        <f ca="1">('SUBSCRIBER BASE'!AQ88*'COMMISSION ASSUMPTIONS'!$F90)*('MVLP INPUT'!$F18*'COMMISSION ASSUMPTIONS'!$E63)</f>
        <v>0</v>
      </c>
      <c r="AQ156" s="476">
        <f ca="1">('SUBSCRIBER BASE'!AR88*'COMMISSION ASSUMPTIONS'!$F90)*('MVLP INPUT'!$F18*'COMMISSION ASSUMPTIONS'!$E63)</f>
        <v>0</v>
      </c>
      <c r="AR156" s="476">
        <f ca="1">('SUBSCRIBER BASE'!AS88*'COMMISSION ASSUMPTIONS'!$F90)*('MVLP INPUT'!$F18*'COMMISSION ASSUMPTIONS'!$E63)</f>
        <v>0</v>
      </c>
      <c r="AS156" s="476">
        <f ca="1">('SUBSCRIBER BASE'!AT88*'COMMISSION ASSUMPTIONS'!$F90)*('MVLP INPUT'!$F18*'COMMISSION ASSUMPTIONS'!$E63)</f>
        <v>0</v>
      </c>
      <c r="AT156" s="476">
        <f ca="1">('SUBSCRIBER BASE'!AU88*'COMMISSION ASSUMPTIONS'!$F90)*('MVLP INPUT'!$F18*'COMMISSION ASSUMPTIONS'!$E63)</f>
        <v>0</v>
      </c>
      <c r="AU156" s="476">
        <f ca="1">('SUBSCRIBER BASE'!AV88*'COMMISSION ASSUMPTIONS'!$F90)*('MVLP INPUT'!$F18*'COMMISSION ASSUMPTIONS'!$E63)</f>
        <v>0</v>
      </c>
      <c r="AV156" s="476">
        <f ca="1">('SUBSCRIBER BASE'!AW88*'COMMISSION ASSUMPTIONS'!$F90)*('MVLP INPUT'!$F18*'COMMISSION ASSUMPTIONS'!$E63)</f>
        <v>0</v>
      </c>
      <c r="AW156" s="476">
        <f ca="1">('SUBSCRIBER BASE'!AX88*'COMMISSION ASSUMPTIONS'!$F90)*('MVLP INPUT'!$F18*'COMMISSION ASSUMPTIONS'!$E63)</f>
        <v>0</v>
      </c>
      <c r="AX156" s="476">
        <f ca="1">('SUBSCRIBER BASE'!AY88*'COMMISSION ASSUMPTIONS'!$F90)*('MVLP INPUT'!$F18*'COMMISSION ASSUMPTIONS'!$E63)</f>
        <v>0</v>
      </c>
      <c r="AY156" s="476">
        <f ca="1">('SUBSCRIBER BASE'!AZ88*'COMMISSION ASSUMPTIONS'!$F90)*('MVLP INPUT'!$F18*'COMMISSION ASSUMPTIONS'!$E63)</f>
        <v>0</v>
      </c>
      <c r="AZ156" s="476">
        <f ca="1">('SUBSCRIBER BASE'!BA88*'COMMISSION ASSUMPTIONS'!$F90)*('MVLP INPUT'!$F18*'COMMISSION ASSUMPTIONS'!$E63)</f>
        <v>0</v>
      </c>
      <c r="BA156" s="476">
        <f ca="1">('SUBSCRIBER BASE'!BB88*'COMMISSION ASSUMPTIONS'!$F90)*('MVLP INPUT'!$F18*'COMMISSION ASSUMPTIONS'!$E63)</f>
        <v>0</v>
      </c>
      <c r="BB156" s="476">
        <f ca="1">('SUBSCRIBER BASE'!BC88*'COMMISSION ASSUMPTIONS'!$F90)*('MVLP INPUT'!$F18*'COMMISSION ASSUMPTIONS'!$E63)</f>
        <v>0</v>
      </c>
      <c r="BC156" s="476">
        <f ca="1">('SUBSCRIBER BASE'!BD88*'COMMISSION ASSUMPTIONS'!$F90)*('MVLP INPUT'!$F18*'COMMISSION ASSUMPTIONS'!$E63)</f>
        <v>0</v>
      </c>
      <c r="BD156" s="476">
        <f ca="1">('SUBSCRIBER BASE'!BE88*'COMMISSION ASSUMPTIONS'!$F90)*('MVLP INPUT'!$F18*'COMMISSION ASSUMPTIONS'!$E63)</f>
        <v>0</v>
      </c>
      <c r="BE156" s="476">
        <f ca="1">('SUBSCRIBER BASE'!BF88*'COMMISSION ASSUMPTIONS'!$F90)*('MVLP INPUT'!$F18*'COMMISSION ASSUMPTIONS'!$E63)</f>
        <v>0</v>
      </c>
      <c r="BF156" s="476">
        <f ca="1">('SUBSCRIBER BASE'!BG88*'COMMISSION ASSUMPTIONS'!$F90)*('MVLP INPUT'!$F18*'COMMISSION ASSUMPTIONS'!$E63)</f>
        <v>0</v>
      </c>
      <c r="BG156" s="476">
        <f ca="1">('SUBSCRIBER BASE'!BH88*'COMMISSION ASSUMPTIONS'!$F90)*('MVLP INPUT'!$F18*'COMMISSION ASSUMPTIONS'!$E63)</f>
        <v>0</v>
      </c>
      <c r="BH156" s="476">
        <f ca="1">('SUBSCRIBER BASE'!BI88*'COMMISSION ASSUMPTIONS'!$F90)*('MVLP INPUT'!$F18*'COMMISSION ASSUMPTIONS'!$E63)</f>
        <v>0</v>
      </c>
      <c r="BI156" s="476">
        <f ca="1">('SUBSCRIBER BASE'!BJ88*'COMMISSION ASSUMPTIONS'!$F90)*('MVLP INPUT'!$F18*'COMMISSION ASSUMPTIONS'!$E63)</f>
        <v>0</v>
      </c>
      <c r="BJ156" s="476">
        <f ca="1">('SUBSCRIBER BASE'!BK88*'COMMISSION ASSUMPTIONS'!$F90)*('MVLP INPUT'!$F18*'COMMISSION ASSUMPTIONS'!$E63)</f>
        <v>0</v>
      </c>
      <c r="BK156" s="476">
        <f ca="1">('SUBSCRIBER BASE'!BL88*'COMMISSION ASSUMPTIONS'!$F90)*('MVLP INPUT'!$F18*'COMMISSION ASSUMPTIONS'!$E63)</f>
        <v>0</v>
      </c>
      <c r="BL156" s="476">
        <f ca="1">('SUBSCRIBER BASE'!BM88*'COMMISSION ASSUMPTIONS'!$F90)*('MVLP INPUT'!$F18*'COMMISSION ASSUMPTIONS'!$E63)</f>
        <v>0</v>
      </c>
      <c r="BM156" s="476">
        <f ca="1">('SUBSCRIBER BASE'!BN88*'COMMISSION ASSUMPTIONS'!$F90)*('MVLP INPUT'!$F18*'COMMISSION ASSUMPTIONS'!$E63)</f>
        <v>0</v>
      </c>
      <c r="BN156" s="476">
        <f ca="1">('SUBSCRIBER BASE'!BO88*'COMMISSION ASSUMPTIONS'!$F90)*('MVLP INPUT'!$F18*'COMMISSION ASSUMPTIONS'!$E63)</f>
        <v>0</v>
      </c>
      <c r="BO156" s="476">
        <f ca="1">('SUBSCRIBER BASE'!BP88*'COMMISSION ASSUMPTIONS'!$F90)*('MVLP INPUT'!$F18*'COMMISSION ASSUMPTIONS'!$E63)</f>
        <v>0</v>
      </c>
      <c r="BP156" s="476">
        <f ca="1">('SUBSCRIBER BASE'!BQ88*'COMMISSION ASSUMPTIONS'!$F90)*('MVLP INPUT'!$F18*'COMMISSION ASSUMPTIONS'!$E63)</f>
        <v>0</v>
      </c>
      <c r="BQ156" s="476">
        <f ca="1">('SUBSCRIBER BASE'!BR88*'COMMISSION ASSUMPTIONS'!$F90)*('MVLP INPUT'!$F18*'COMMISSION ASSUMPTIONS'!$E63)</f>
        <v>0</v>
      </c>
      <c r="BR156" s="476">
        <f ca="1">('SUBSCRIBER BASE'!BS88*'COMMISSION ASSUMPTIONS'!$F90)*('MVLP INPUT'!$F18*'COMMISSION ASSUMPTIONS'!$E63)</f>
        <v>0</v>
      </c>
    </row>
    <row r="157" spans="2:70" ht="24" customHeight="1" outlineLevel="2">
      <c r="B157" s="313" t="str">
        <f>B144</f>
        <v>2.5 GB</v>
      </c>
      <c r="C157" s="476">
        <f>('SUBSCRIBER BASE'!C89*'COMMISSION ASSUMPTIONS'!$F91)*('MVLP INPUT'!$F19*'COMMISSION ASSUMPTIONS'!$E64)</f>
        <v>0</v>
      </c>
      <c r="D157" s="476">
        <f>('SUBSCRIBER BASE'!D89*'COMMISSION ASSUMPTIONS'!$F91)*('MVLP INPUT'!$F19*'COMMISSION ASSUMPTIONS'!$E64)</f>
        <v>0</v>
      </c>
      <c r="E157" s="476">
        <f>('SUBSCRIBER BASE'!E89*'COMMISSION ASSUMPTIONS'!$F91)*('MVLP INPUT'!$F19*'COMMISSION ASSUMPTIONS'!$E64)</f>
        <v>0</v>
      </c>
      <c r="F157" s="476">
        <f>('SUBSCRIBER BASE'!F89*'COMMISSION ASSUMPTIONS'!$F91)*('MVLP INPUT'!$F19*'COMMISSION ASSUMPTIONS'!$E64)</f>
        <v>0</v>
      </c>
      <c r="G157" s="476">
        <f>('SUBSCRIBER BASE'!G89*'COMMISSION ASSUMPTIONS'!$F91)*('MVLP INPUT'!$F19*'COMMISSION ASSUMPTIONS'!$E64)</f>
        <v>0</v>
      </c>
      <c r="H157" s="476">
        <f>('SUBSCRIBER BASE'!H89*'COMMISSION ASSUMPTIONS'!$F91)*('MVLP INPUT'!$F19*'COMMISSION ASSUMPTIONS'!$E64)</f>
        <v>0</v>
      </c>
      <c r="I157" s="476">
        <f>('SUBSCRIBER BASE'!I89*'COMMISSION ASSUMPTIONS'!$F91)*('MVLP INPUT'!$F19*'COMMISSION ASSUMPTIONS'!$E64)</f>
        <v>0</v>
      </c>
      <c r="J157" s="476">
        <f>('SUBSCRIBER BASE'!J89*'COMMISSION ASSUMPTIONS'!$F91)*('MVLP INPUT'!$F19*'COMMISSION ASSUMPTIONS'!$E64)</f>
        <v>0</v>
      </c>
      <c r="K157" s="476">
        <f ca="1">('SUBSCRIBER BASE'!L89*'COMMISSION ASSUMPTIONS'!$F91)*('MVLP INPUT'!$F19*'COMMISSION ASSUMPTIONS'!$E64)</f>
        <v>0</v>
      </c>
      <c r="L157" s="476">
        <f ca="1">('SUBSCRIBER BASE'!M89*'COMMISSION ASSUMPTIONS'!$F91)*('MVLP INPUT'!$F19*'COMMISSION ASSUMPTIONS'!$E64)</f>
        <v>0</v>
      </c>
      <c r="M157" s="476">
        <f ca="1">('SUBSCRIBER BASE'!N89*'COMMISSION ASSUMPTIONS'!$F91)*('MVLP INPUT'!$F19*'COMMISSION ASSUMPTIONS'!$E64)</f>
        <v>0</v>
      </c>
      <c r="N157" s="476">
        <f ca="1">('SUBSCRIBER BASE'!O89*'COMMISSION ASSUMPTIONS'!$F91)*('MVLP INPUT'!$F19*'COMMISSION ASSUMPTIONS'!$E64)</f>
        <v>0</v>
      </c>
      <c r="O157" s="476">
        <f ca="1">('SUBSCRIBER BASE'!P89*'COMMISSION ASSUMPTIONS'!$F91)*('MVLP INPUT'!$F19*'COMMISSION ASSUMPTIONS'!$E64)</f>
        <v>0</v>
      </c>
      <c r="P157" s="476">
        <f ca="1">('SUBSCRIBER BASE'!Q89*'COMMISSION ASSUMPTIONS'!$F91)*('MVLP INPUT'!$F19*'COMMISSION ASSUMPTIONS'!$E64)</f>
        <v>0</v>
      </c>
      <c r="Q157" s="476">
        <f ca="1">('SUBSCRIBER BASE'!R89*'COMMISSION ASSUMPTIONS'!$F91)*('MVLP INPUT'!$F19*'COMMISSION ASSUMPTIONS'!$E64)</f>
        <v>0</v>
      </c>
      <c r="R157" s="476">
        <f ca="1">('SUBSCRIBER BASE'!S89*'COMMISSION ASSUMPTIONS'!$F91)*('MVLP INPUT'!$F19*'COMMISSION ASSUMPTIONS'!$E64)</f>
        <v>0</v>
      </c>
      <c r="S157" s="476">
        <f ca="1">('SUBSCRIBER BASE'!T89*'COMMISSION ASSUMPTIONS'!$F91)*('MVLP INPUT'!$F19*'COMMISSION ASSUMPTIONS'!$E64)</f>
        <v>0</v>
      </c>
      <c r="T157" s="476">
        <f ca="1">('SUBSCRIBER BASE'!U89*'COMMISSION ASSUMPTIONS'!$F91)*('MVLP INPUT'!$F19*'COMMISSION ASSUMPTIONS'!$E64)</f>
        <v>0</v>
      </c>
      <c r="U157" s="476">
        <f ca="1">('SUBSCRIBER BASE'!V89*'COMMISSION ASSUMPTIONS'!$F91)*('MVLP INPUT'!$F19*'COMMISSION ASSUMPTIONS'!$E64)</f>
        <v>0</v>
      </c>
      <c r="V157" s="476">
        <f ca="1">('SUBSCRIBER BASE'!W89*'COMMISSION ASSUMPTIONS'!$F91)*('MVLP INPUT'!$F19*'COMMISSION ASSUMPTIONS'!$E64)</f>
        <v>0</v>
      </c>
      <c r="W157" s="476">
        <f ca="1">('SUBSCRIBER BASE'!X89*'COMMISSION ASSUMPTIONS'!$F91)*('MVLP INPUT'!$F19*'COMMISSION ASSUMPTIONS'!$E64)</f>
        <v>0</v>
      </c>
      <c r="X157" s="476">
        <f ca="1">('SUBSCRIBER BASE'!Y89*'COMMISSION ASSUMPTIONS'!$F91)*('MVLP INPUT'!$F19*'COMMISSION ASSUMPTIONS'!$E64)</f>
        <v>0</v>
      </c>
      <c r="Y157" s="476">
        <f ca="1">('SUBSCRIBER BASE'!Z89*'COMMISSION ASSUMPTIONS'!$F91)*('MVLP INPUT'!$F19*'COMMISSION ASSUMPTIONS'!$E64)</f>
        <v>0</v>
      </c>
      <c r="Z157" s="476">
        <f ca="1">('SUBSCRIBER BASE'!AA89*'COMMISSION ASSUMPTIONS'!$F91)*('MVLP INPUT'!$F19*'COMMISSION ASSUMPTIONS'!$E64)</f>
        <v>0</v>
      </c>
      <c r="AA157" s="476">
        <f ca="1">('SUBSCRIBER BASE'!AB89*'COMMISSION ASSUMPTIONS'!$F91)*('MVLP INPUT'!$F19*'COMMISSION ASSUMPTIONS'!$E64)</f>
        <v>0</v>
      </c>
      <c r="AB157" s="476">
        <f ca="1">('SUBSCRIBER BASE'!AC89*'COMMISSION ASSUMPTIONS'!$F91)*('MVLP INPUT'!$F19*'COMMISSION ASSUMPTIONS'!$E64)</f>
        <v>0</v>
      </c>
      <c r="AC157" s="476">
        <f ca="1">('SUBSCRIBER BASE'!AD89*'COMMISSION ASSUMPTIONS'!$F91)*('MVLP INPUT'!$F19*'COMMISSION ASSUMPTIONS'!$E64)</f>
        <v>0</v>
      </c>
      <c r="AD157" s="476">
        <f ca="1">('SUBSCRIBER BASE'!AE89*'COMMISSION ASSUMPTIONS'!$F91)*('MVLP INPUT'!$F19*'COMMISSION ASSUMPTIONS'!$E64)</f>
        <v>0</v>
      </c>
      <c r="AE157" s="476">
        <f ca="1">('SUBSCRIBER BASE'!AF89*'COMMISSION ASSUMPTIONS'!$F91)*('MVLP INPUT'!$F19*'COMMISSION ASSUMPTIONS'!$E64)</f>
        <v>0</v>
      </c>
      <c r="AF157" s="476">
        <f ca="1">('SUBSCRIBER BASE'!AG89*'COMMISSION ASSUMPTIONS'!$F91)*('MVLP INPUT'!$F19*'COMMISSION ASSUMPTIONS'!$E64)</f>
        <v>0</v>
      </c>
      <c r="AG157" s="476">
        <f ca="1">('SUBSCRIBER BASE'!AH89*'COMMISSION ASSUMPTIONS'!$F91)*('MVLP INPUT'!$F19*'COMMISSION ASSUMPTIONS'!$E64)</f>
        <v>0</v>
      </c>
      <c r="AH157" s="476">
        <f ca="1">('SUBSCRIBER BASE'!AI89*'COMMISSION ASSUMPTIONS'!$F91)*('MVLP INPUT'!$F19*'COMMISSION ASSUMPTIONS'!$E64)</f>
        <v>0</v>
      </c>
      <c r="AI157" s="476">
        <f ca="1">('SUBSCRIBER BASE'!AJ89*'COMMISSION ASSUMPTIONS'!$F91)*('MVLP INPUT'!$F19*'COMMISSION ASSUMPTIONS'!$E64)</f>
        <v>0</v>
      </c>
      <c r="AJ157" s="476">
        <f ca="1">('SUBSCRIBER BASE'!AK89*'COMMISSION ASSUMPTIONS'!$F91)*('MVLP INPUT'!$F19*'COMMISSION ASSUMPTIONS'!$E64)</f>
        <v>0</v>
      </c>
      <c r="AK157" s="476">
        <f ca="1">('SUBSCRIBER BASE'!AL89*'COMMISSION ASSUMPTIONS'!$F91)*('MVLP INPUT'!$F19*'COMMISSION ASSUMPTIONS'!$E64)</f>
        <v>0</v>
      </c>
      <c r="AL157" s="476">
        <f ca="1">('SUBSCRIBER BASE'!AM89*'COMMISSION ASSUMPTIONS'!$F91)*('MVLP INPUT'!$F19*'COMMISSION ASSUMPTIONS'!$E64)</f>
        <v>0</v>
      </c>
      <c r="AM157" s="476">
        <f ca="1">('SUBSCRIBER BASE'!AN89*'COMMISSION ASSUMPTIONS'!$F91)*('MVLP INPUT'!$F19*'COMMISSION ASSUMPTIONS'!$E64)</f>
        <v>0</v>
      </c>
      <c r="AN157" s="476">
        <f ca="1">('SUBSCRIBER BASE'!AO89*'COMMISSION ASSUMPTIONS'!$F91)*('MVLP INPUT'!$F19*'COMMISSION ASSUMPTIONS'!$E64)</f>
        <v>0</v>
      </c>
      <c r="AO157" s="476">
        <f ca="1">('SUBSCRIBER BASE'!AP89*'COMMISSION ASSUMPTIONS'!$F91)*('MVLP INPUT'!$F19*'COMMISSION ASSUMPTIONS'!$E64)</f>
        <v>0</v>
      </c>
      <c r="AP157" s="476">
        <f ca="1">('SUBSCRIBER BASE'!AQ89*'COMMISSION ASSUMPTIONS'!$F91)*('MVLP INPUT'!$F19*'COMMISSION ASSUMPTIONS'!$E64)</f>
        <v>0</v>
      </c>
      <c r="AQ157" s="476">
        <f ca="1">('SUBSCRIBER BASE'!AR89*'COMMISSION ASSUMPTIONS'!$F91)*('MVLP INPUT'!$F19*'COMMISSION ASSUMPTIONS'!$E64)</f>
        <v>0</v>
      </c>
      <c r="AR157" s="476">
        <f ca="1">('SUBSCRIBER BASE'!AS89*'COMMISSION ASSUMPTIONS'!$F91)*('MVLP INPUT'!$F19*'COMMISSION ASSUMPTIONS'!$E64)</f>
        <v>0</v>
      </c>
      <c r="AS157" s="476">
        <f ca="1">('SUBSCRIBER BASE'!AT89*'COMMISSION ASSUMPTIONS'!$F91)*('MVLP INPUT'!$F19*'COMMISSION ASSUMPTIONS'!$E64)</f>
        <v>0</v>
      </c>
      <c r="AT157" s="476">
        <f ca="1">('SUBSCRIBER BASE'!AU89*'COMMISSION ASSUMPTIONS'!$F91)*('MVLP INPUT'!$F19*'COMMISSION ASSUMPTIONS'!$E64)</f>
        <v>0</v>
      </c>
      <c r="AU157" s="476">
        <f ca="1">('SUBSCRIBER BASE'!AV89*'COMMISSION ASSUMPTIONS'!$F91)*('MVLP INPUT'!$F19*'COMMISSION ASSUMPTIONS'!$E64)</f>
        <v>0</v>
      </c>
      <c r="AV157" s="476">
        <f ca="1">('SUBSCRIBER BASE'!AW89*'COMMISSION ASSUMPTIONS'!$F91)*('MVLP INPUT'!$F19*'COMMISSION ASSUMPTIONS'!$E64)</f>
        <v>0</v>
      </c>
      <c r="AW157" s="476">
        <f ca="1">('SUBSCRIBER BASE'!AX89*'COMMISSION ASSUMPTIONS'!$F91)*('MVLP INPUT'!$F19*'COMMISSION ASSUMPTIONS'!$E64)</f>
        <v>0</v>
      </c>
      <c r="AX157" s="476">
        <f ca="1">('SUBSCRIBER BASE'!AY89*'COMMISSION ASSUMPTIONS'!$F91)*('MVLP INPUT'!$F19*'COMMISSION ASSUMPTIONS'!$E64)</f>
        <v>0</v>
      </c>
      <c r="AY157" s="476">
        <f ca="1">('SUBSCRIBER BASE'!AZ89*'COMMISSION ASSUMPTIONS'!$F91)*('MVLP INPUT'!$F19*'COMMISSION ASSUMPTIONS'!$E64)</f>
        <v>0</v>
      </c>
      <c r="AZ157" s="476">
        <f ca="1">('SUBSCRIBER BASE'!BA89*'COMMISSION ASSUMPTIONS'!$F91)*('MVLP INPUT'!$F19*'COMMISSION ASSUMPTIONS'!$E64)</f>
        <v>0</v>
      </c>
      <c r="BA157" s="476">
        <f ca="1">('SUBSCRIBER BASE'!BB89*'COMMISSION ASSUMPTIONS'!$F91)*('MVLP INPUT'!$F19*'COMMISSION ASSUMPTIONS'!$E64)</f>
        <v>0</v>
      </c>
      <c r="BB157" s="476">
        <f ca="1">('SUBSCRIBER BASE'!BC89*'COMMISSION ASSUMPTIONS'!$F91)*('MVLP INPUT'!$F19*'COMMISSION ASSUMPTIONS'!$E64)</f>
        <v>0</v>
      </c>
      <c r="BC157" s="476">
        <f ca="1">('SUBSCRIBER BASE'!BD89*'COMMISSION ASSUMPTIONS'!$F91)*('MVLP INPUT'!$F19*'COMMISSION ASSUMPTIONS'!$E64)</f>
        <v>0</v>
      </c>
      <c r="BD157" s="476">
        <f ca="1">('SUBSCRIBER BASE'!BE89*'COMMISSION ASSUMPTIONS'!$F91)*('MVLP INPUT'!$F19*'COMMISSION ASSUMPTIONS'!$E64)</f>
        <v>0</v>
      </c>
      <c r="BE157" s="476">
        <f ca="1">('SUBSCRIBER BASE'!BF89*'COMMISSION ASSUMPTIONS'!$F91)*('MVLP INPUT'!$F19*'COMMISSION ASSUMPTIONS'!$E64)</f>
        <v>0</v>
      </c>
      <c r="BF157" s="476">
        <f ca="1">('SUBSCRIBER BASE'!BG89*'COMMISSION ASSUMPTIONS'!$F91)*('MVLP INPUT'!$F19*'COMMISSION ASSUMPTIONS'!$E64)</f>
        <v>0</v>
      </c>
      <c r="BG157" s="476">
        <f ca="1">('SUBSCRIBER BASE'!BH89*'COMMISSION ASSUMPTIONS'!$F91)*('MVLP INPUT'!$F19*'COMMISSION ASSUMPTIONS'!$E64)</f>
        <v>0</v>
      </c>
      <c r="BH157" s="476">
        <f ca="1">('SUBSCRIBER BASE'!BI89*'COMMISSION ASSUMPTIONS'!$F91)*('MVLP INPUT'!$F19*'COMMISSION ASSUMPTIONS'!$E64)</f>
        <v>0</v>
      </c>
      <c r="BI157" s="476">
        <f ca="1">('SUBSCRIBER BASE'!BJ89*'COMMISSION ASSUMPTIONS'!$F91)*('MVLP INPUT'!$F19*'COMMISSION ASSUMPTIONS'!$E64)</f>
        <v>0</v>
      </c>
      <c r="BJ157" s="476">
        <f ca="1">('SUBSCRIBER BASE'!BK89*'COMMISSION ASSUMPTIONS'!$F91)*('MVLP INPUT'!$F19*'COMMISSION ASSUMPTIONS'!$E64)</f>
        <v>0</v>
      </c>
      <c r="BK157" s="476">
        <f ca="1">('SUBSCRIBER BASE'!BL89*'COMMISSION ASSUMPTIONS'!$F91)*('MVLP INPUT'!$F19*'COMMISSION ASSUMPTIONS'!$E64)</f>
        <v>0</v>
      </c>
      <c r="BL157" s="476">
        <f ca="1">('SUBSCRIBER BASE'!BM89*'COMMISSION ASSUMPTIONS'!$F91)*('MVLP INPUT'!$F19*'COMMISSION ASSUMPTIONS'!$E64)</f>
        <v>0</v>
      </c>
      <c r="BM157" s="476">
        <f ca="1">('SUBSCRIBER BASE'!BN89*'COMMISSION ASSUMPTIONS'!$F91)*('MVLP INPUT'!$F19*'COMMISSION ASSUMPTIONS'!$E64)</f>
        <v>0</v>
      </c>
      <c r="BN157" s="476">
        <f ca="1">('SUBSCRIBER BASE'!BO89*'COMMISSION ASSUMPTIONS'!$F91)*('MVLP INPUT'!$F19*'COMMISSION ASSUMPTIONS'!$E64)</f>
        <v>0</v>
      </c>
      <c r="BO157" s="476">
        <f ca="1">('SUBSCRIBER BASE'!BP89*'COMMISSION ASSUMPTIONS'!$F91)*('MVLP INPUT'!$F19*'COMMISSION ASSUMPTIONS'!$E64)</f>
        <v>0</v>
      </c>
      <c r="BP157" s="476">
        <f ca="1">('SUBSCRIBER BASE'!BQ89*'COMMISSION ASSUMPTIONS'!$F91)*('MVLP INPUT'!$F19*'COMMISSION ASSUMPTIONS'!$E64)</f>
        <v>0</v>
      </c>
      <c r="BQ157" s="476">
        <f ca="1">('SUBSCRIBER BASE'!BR89*'COMMISSION ASSUMPTIONS'!$F91)*('MVLP INPUT'!$F19*'COMMISSION ASSUMPTIONS'!$E64)</f>
        <v>0</v>
      </c>
      <c r="BR157" s="476">
        <f ca="1">('SUBSCRIBER BASE'!BS89*'COMMISSION ASSUMPTIONS'!$F91)*('MVLP INPUT'!$F19*'COMMISSION ASSUMPTIONS'!$E64)</f>
        <v>0</v>
      </c>
    </row>
    <row r="158" spans="2:70" ht="24" customHeight="1" outlineLevel="2">
      <c r="C158" s="475"/>
      <c r="D158" s="475"/>
      <c r="E158" s="475"/>
      <c r="F158" s="475"/>
      <c r="G158" s="475"/>
      <c r="H158" s="475"/>
      <c r="I158" s="475"/>
      <c r="J158" s="475"/>
      <c r="K158" s="475"/>
      <c r="L158" s="475"/>
      <c r="M158" s="475"/>
      <c r="N158" s="475"/>
      <c r="O158" s="475"/>
      <c r="P158" s="475"/>
      <c r="Q158" s="475"/>
      <c r="R158" s="475"/>
      <c r="S158" s="475"/>
      <c r="T158" s="475"/>
      <c r="U158" s="475"/>
      <c r="V158" s="475"/>
      <c r="W158" s="475"/>
      <c r="X158" s="475"/>
      <c r="Y158" s="475"/>
      <c r="Z158" s="475"/>
      <c r="AA158" s="475"/>
      <c r="AB158" s="475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475"/>
      <c r="BC158" s="475"/>
      <c r="BD158" s="475"/>
      <c r="BE158" s="475"/>
      <c r="BF158" s="475"/>
      <c r="BG158" s="475"/>
      <c r="BH158" s="475"/>
      <c r="BI158" s="475"/>
      <c r="BJ158" s="475"/>
      <c r="BK158" s="475"/>
      <c r="BL158" s="475"/>
      <c r="BM158" s="475"/>
      <c r="BN158" s="475"/>
      <c r="BO158" s="475"/>
      <c r="BP158" s="475"/>
      <c r="BQ158" s="475"/>
      <c r="BR158" s="475"/>
    </row>
    <row r="159" spans="2:70" ht="24" customHeight="1" outlineLevel="2">
      <c r="B159" s="309" t="str">
        <f>B94</f>
        <v>?</v>
      </c>
      <c r="C159" s="474">
        <f t="shared" ref="C159:AH159" si="37">SUM(C161:C170)</f>
        <v>0</v>
      </c>
      <c r="D159" s="474">
        <f t="shared" si="37"/>
        <v>0</v>
      </c>
      <c r="E159" s="474">
        <f t="shared" si="37"/>
        <v>0</v>
      </c>
      <c r="F159" s="474">
        <f t="shared" si="37"/>
        <v>0</v>
      </c>
      <c r="G159" s="474">
        <f t="shared" si="37"/>
        <v>0</v>
      </c>
      <c r="H159" s="474">
        <f t="shared" si="37"/>
        <v>0</v>
      </c>
      <c r="I159" s="474">
        <f t="shared" si="37"/>
        <v>0</v>
      </c>
      <c r="J159" s="474">
        <f t="shared" si="37"/>
        <v>0</v>
      </c>
      <c r="K159" s="474">
        <f t="shared" ca="1" si="37"/>
        <v>0</v>
      </c>
      <c r="L159" s="474">
        <f t="shared" ca="1" si="37"/>
        <v>0</v>
      </c>
      <c r="M159" s="474">
        <f t="shared" ca="1" si="37"/>
        <v>0</v>
      </c>
      <c r="N159" s="474">
        <f t="shared" ca="1" si="37"/>
        <v>0</v>
      </c>
      <c r="O159" s="474">
        <f t="shared" ca="1" si="37"/>
        <v>0</v>
      </c>
      <c r="P159" s="474">
        <f t="shared" ca="1" si="37"/>
        <v>0</v>
      </c>
      <c r="Q159" s="474">
        <f t="shared" ca="1" si="37"/>
        <v>0</v>
      </c>
      <c r="R159" s="474">
        <f t="shared" ca="1" si="37"/>
        <v>0</v>
      </c>
      <c r="S159" s="474">
        <f t="shared" ca="1" si="37"/>
        <v>0</v>
      </c>
      <c r="T159" s="474">
        <f t="shared" ca="1" si="37"/>
        <v>0</v>
      </c>
      <c r="U159" s="474">
        <f t="shared" ca="1" si="37"/>
        <v>0</v>
      </c>
      <c r="V159" s="474">
        <f t="shared" ca="1" si="37"/>
        <v>0</v>
      </c>
      <c r="W159" s="474">
        <f t="shared" ca="1" si="37"/>
        <v>0</v>
      </c>
      <c r="X159" s="474">
        <f t="shared" ca="1" si="37"/>
        <v>0</v>
      </c>
      <c r="Y159" s="474">
        <f t="shared" ca="1" si="37"/>
        <v>0</v>
      </c>
      <c r="Z159" s="474">
        <f t="shared" ca="1" si="37"/>
        <v>0</v>
      </c>
      <c r="AA159" s="474">
        <f t="shared" ca="1" si="37"/>
        <v>0</v>
      </c>
      <c r="AB159" s="474">
        <f t="shared" ca="1" si="37"/>
        <v>0</v>
      </c>
      <c r="AC159" s="474">
        <f t="shared" ca="1" si="37"/>
        <v>0</v>
      </c>
      <c r="AD159" s="474">
        <f t="shared" ca="1" si="37"/>
        <v>0</v>
      </c>
      <c r="AE159" s="474">
        <f t="shared" ca="1" si="37"/>
        <v>0</v>
      </c>
      <c r="AF159" s="474">
        <f t="shared" ca="1" si="37"/>
        <v>0</v>
      </c>
      <c r="AG159" s="474">
        <f t="shared" ca="1" si="37"/>
        <v>0</v>
      </c>
      <c r="AH159" s="474">
        <f t="shared" ca="1" si="37"/>
        <v>0</v>
      </c>
      <c r="AI159" s="474">
        <f t="shared" ref="AI159:BR159" ca="1" si="38">SUM(AI161:AI170)</f>
        <v>0</v>
      </c>
      <c r="AJ159" s="474">
        <f t="shared" ca="1" si="38"/>
        <v>0</v>
      </c>
      <c r="AK159" s="474">
        <f t="shared" ca="1" si="38"/>
        <v>0</v>
      </c>
      <c r="AL159" s="474">
        <f t="shared" ca="1" si="38"/>
        <v>0</v>
      </c>
      <c r="AM159" s="474">
        <f t="shared" ca="1" si="38"/>
        <v>0</v>
      </c>
      <c r="AN159" s="474">
        <f t="shared" ca="1" si="38"/>
        <v>0</v>
      </c>
      <c r="AO159" s="474">
        <f t="shared" ca="1" si="38"/>
        <v>0</v>
      </c>
      <c r="AP159" s="474">
        <f t="shared" ca="1" si="38"/>
        <v>0</v>
      </c>
      <c r="AQ159" s="474">
        <f t="shared" ca="1" si="38"/>
        <v>0</v>
      </c>
      <c r="AR159" s="474">
        <f t="shared" ca="1" si="38"/>
        <v>0</v>
      </c>
      <c r="AS159" s="474">
        <f t="shared" ca="1" si="38"/>
        <v>0</v>
      </c>
      <c r="AT159" s="474">
        <f t="shared" ca="1" si="38"/>
        <v>0</v>
      </c>
      <c r="AU159" s="474">
        <f t="shared" ca="1" si="38"/>
        <v>0</v>
      </c>
      <c r="AV159" s="474">
        <f t="shared" ca="1" si="38"/>
        <v>0</v>
      </c>
      <c r="AW159" s="474">
        <f t="shared" ca="1" si="38"/>
        <v>0</v>
      </c>
      <c r="AX159" s="474">
        <f t="shared" ca="1" si="38"/>
        <v>0</v>
      </c>
      <c r="AY159" s="474">
        <f t="shared" ca="1" si="38"/>
        <v>0</v>
      </c>
      <c r="AZ159" s="474">
        <f t="shared" ca="1" si="38"/>
        <v>0</v>
      </c>
      <c r="BA159" s="474">
        <f t="shared" ca="1" si="38"/>
        <v>0</v>
      </c>
      <c r="BB159" s="474">
        <f t="shared" ca="1" si="38"/>
        <v>0</v>
      </c>
      <c r="BC159" s="474">
        <f t="shared" ca="1" si="38"/>
        <v>0</v>
      </c>
      <c r="BD159" s="474">
        <f t="shared" ca="1" si="38"/>
        <v>0</v>
      </c>
      <c r="BE159" s="474">
        <f t="shared" ca="1" si="38"/>
        <v>0</v>
      </c>
      <c r="BF159" s="474">
        <f t="shared" ca="1" si="38"/>
        <v>0</v>
      </c>
      <c r="BG159" s="474">
        <f t="shared" ca="1" si="38"/>
        <v>0</v>
      </c>
      <c r="BH159" s="474">
        <f t="shared" ca="1" si="38"/>
        <v>0</v>
      </c>
      <c r="BI159" s="474">
        <f t="shared" ca="1" si="38"/>
        <v>0</v>
      </c>
      <c r="BJ159" s="474">
        <f t="shared" ca="1" si="38"/>
        <v>0</v>
      </c>
      <c r="BK159" s="474">
        <f t="shared" ca="1" si="38"/>
        <v>0</v>
      </c>
      <c r="BL159" s="474">
        <f t="shared" ca="1" si="38"/>
        <v>0</v>
      </c>
      <c r="BM159" s="474">
        <f t="shared" ca="1" si="38"/>
        <v>0</v>
      </c>
      <c r="BN159" s="474">
        <f t="shared" ca="1" si="38"/>
        <v>0</v>
      </c>
      <c r="BO159" s="474">
        <f t="shared" ca="1" si="38"/>
        <v>0</v>
      </c>
      <c r="BP159" s="474">
        <f t="shared" ca="1" si="38"/>
        <v>0</v>
      </c>
      <c r="BQ159" s="474">
        <f t="shared" ca="1" si="38"/>
        <v>0</v>
      </c>
      <c r="BR159" s="474">
        <f t="shared" ca="1" si="38"/>
        <v>0</v>
      </c>
    </row>
    <row r="160" spans="2:70" ht="24" customHeight="1" outlineLevel="2">
      <c r="B160" s="309" t="s">
        <v>356</v>
      </c>
      <c r="C160" s="475"/>
      <c r="D160" s="475"/>
      <c r="E160" s="475"/>
      <c r="F160" s="475"/>
      <c r="G160" s="475"/>
      <c r="H160" s="475"/>
      <c r="I160" s="475"/>
      <c r="J160" s="475"/>
      <c r="K160" s="475"/>
      <c r="L160" s="475"/>
      <c r="M160" s="475"/>
      <c r="N160" s="475"/>
      <c r="O160" s="475"/>
      <c r="P160" s="475"/>
      <c r="Q160" s="475"/>
      <c r="R160" s="475"/>
      <c r="S160" s="475"/>
      <c r="T160" s="475"/>
      <c r="U160" s="475"/>
      <c r="V160" s="475"/>
      <c r="W160" s="475"/>
      <c r="X160" s="475"/>
      <c r="Y160" s="475"/>
      <c r="Z160" s="475"/>
      <c r="AA160" s="475"/>
      <c r="AB160" s="475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475"/>
      <c r="BC160" s="475"/>
      <c r="BD160" s="475"/>
      <c r="BE160" s="475"/>
      <c r="BF160" s="475"/>
      <c r="BG160" s="475"/>
      <c r="BH160" s="475"/>
      <c r="BI160" s="475"/>
      <c r="BJ160" s="475"/>
      <c r="BK160" s="475"/>
      <c r="BL160" s="475"/>
      <c r="BM160" s="475"/>
      <c r="BN160" s="475"/>
      <c r="BO160" s="475"/>
      <c r="BP160" s="475"/>
      <c r="BQ160" s="475"/>
      <c r="BR160" s="475"/>
    </row>
    <row r="161" spans="2:70" ht="24" customHeight="1" outlineLevel="2">
      <c r="B161" s="313" t="str">
        <f>B148</f>
        <v>MVLP1</v>
      </c>
      <c r="C161" s="476">
        <f>('SUBSCRIBER BASE'!C80*'COMMISSION ASSUMPTIONS'!$G82)*('MVLP INPUT'!$F10*'COMMISSION ASSUMPTIONS'!$E66)</f>
        <v>0</v>
      </c>
      <c r="D161" s="476">
        <f>('SUBSCRIBER BASE'!D80*'COMMISSION ASSUMPTIONS'!$G82)*('MVLP INPUT'!$F10*'COMMISSION ASSUMPTIONS'!$E66)</f>
        <v>0</v>
      </c>
      <c r="E161" s="476">
        <f>('SUBSCRIBER BASE'!E80*'COMMISSION ASSUMPTIONS'!$G82)*('MVLP INPUT'!$F10*'COMMISSION ASSUMPTIONS'!$E66)</f>
        <v>0</v>
      </c>
      <c r="F161" s="476">
        <f>('SUBSCRIBER BASE'!F80*'COMMISSION ASSUMPTIONS'!$G82)*('MVLP INPUT'!$F10*'COMMISSION ASSUMPTIONS'!$E66)</f>
        <v>0</v>
      </c>
      <c r="G161" s="476">
        <f>('SUBSCRIBER BASE'!G80*'COMMISSION ASSUMPTIONS'!$G82)*('MVLP INPUT'!$F10*'COMMISSION ASSUMPTIONS'!$E66)</f>
        <v>0</v>
      </c>
      <c r="H161" s="476">
        <f>('SUBSCRIBER BASE'!H80*'COMMISSION ASSUMPTIONS'!$G82)*('MVLP INPUT'!$F10*'COMMISSION ASSUMPTIONS'!$E66)</f>
        <v>0</v>
      </c>
      <c r="I161" s="476">
        <f>('SUBSCRIBER BASE'!I80*'COMMISSION ASSUMPTIONS'!$G82)*('MVLP INPUT'!$F10*'COMMISSION ASSUMPTIONS'!$E66)</f>
        <v>0</v>
      </c>
      <c r="J161" s="476">
        <f>('SUBSCRIBER BASE'!J80*'COMMISSION ASSUMPTIONS'!$G82)*('MVLP INPUT'!$F10*'COMMISSION ASSUMPTIONS'!$E66)</f>
        <v>0</v>
      </c>
      <c r="K161" s="476">
        <f ca="1">('SUBSCRIBER BASE'!L80*'COMMISSION ASSUMPTIONS'!$G82)*('MVLP INPUT'!$F10*'COMMISSION ASSUMPTIONS'!$E66)</f>
        <v>0</v>
      </c>
      <c r="L161" s="476">
        <f ca="1">('SUBSCRIBER BASE'!M80*'COMMISSION ASSUMPTIONS'!$G82)*('MVLP INPUT'!$F10*'COMMISSION ASSUMPTIONS'!$E66)</f>
        <v>0</v>
      </c>
      <c r="M161" s="476">
        <f ca="1">('SUBSCRIBER BASE'!N80*'COMMISSION ASSUMPTIONS'!$G82)*('MVLP INPUT'!$F10*'COMMISSION ASSUMPTIONS'!$E66)</f>
        <v>0</v>
      </c>
      <c r="N161" s="476">
        <f ca="1">('SUBSCRIBER BASE'!O80*'COMMISSION ASSUMPTIONS'!$G82)*('MVLP INPUT'!$F10*'COMMISSION ASSUMPTIONS'!$E66)</f>
        <v>0</v>
      </c>
      <c r="O161" s="476">
        <f ca="1">('SUBSCRIBER BASE'!P80*'COMMISSION ASSUMPTIONS'!$G82)*('MVLP INPUT'!$F10*'COMMISSION ASSUMPTIONS'!$E66)</f>
        <v>0</v>
      </c>
      <c r="P161" s="476">
        <f ca="1">('SUBSCRIBER BASE'!Q80*'COMMISSION ASSUMPTIONS'!$G82)*('MVLP INPUT'!$F10*'COMMISSION ASSUMPTIONS'!$E66)</f>
        <v>0</v>
      </c>
      <c r="Q161" s="476">
        <f ca="1">('SUBSCRIBER BASE'!R80*'COMMISSION ASSUMPTIONS'!$G82)*('MVLP INPUT'!$F10*'COMMISSION ASSUMPTIONS'!$E66)</f>
        <v>0</v>
      </c>
      <c r="R161" s="476">
        <f ca="1">('SUBSCRIBER BASE'!S80*'COMMISSION ASSUMPTIONS'!$G82)*('MVLP INPUT'!$F10*'COMMISSION ASSUMPTIONS'!$E66)</f>
        <v>0</v>
      </c>
      <c r="S161" s="476">
        <f ca="1">('SUBSCRIBER BASE'!T80*'COMMISSION ASSUMPTIONS'!$G82)*('MVLP INPUT'!$F10*'COMMISSION ASSUMPTIONS'!$E66)</f>
        <v>0</v>
      </c>
      <c r="T161" s="476">
        <f ca="1">('SUBSCRIBER BASE'!U80*'COMMISSION ASSUMPTIONS'!$G82)*('MVLP INPUT'!$F10*'COMMISSION ASSUMPTIONS'!$E66)</f>
        <v>0</v>
      </c>
      <c r="U161" s="476">
        <f ca="1">('SUBSCRIBER BASE'!V80*'COMMISSION ASSUMPTIONS'!$G82)*('MVLP INPUT'!$F10*'COMMISSION ASSUMPTIONS'!$E66)</f>
        <v>0</v>
      </c>
      <c r="V161" s="476">
        <f ca="1">('SUBSCRIBER BASE'!W80*'COMMISSION ASSUMPTIONS'!$G82)*('MVLP INPUT'!$F10*'COMMISSION ASSUMPTIONS'!$E66)</f>
        <v>0</v>
      </c>
      <c r="W161" s="476">
        <f ca="1">('SUBSCRIBER BASE'!X80*'COMMISSION ASSUMPTIONS'!$G82)*('MVLP INPUT'!$F10*'COMMISSION ASSUMPTIONS'!$E66)</f>
        <v>0</v>
      </c>
      <c r="X161" s="476">
        <f ca="1">('SUBSCRIBER BASE'!Y80*'COMMISSION ASSUMPTIONS'!$G82)*('MVLP INPUT'!$F10*'COMMISSION ASSUMPTIONS'!$E66)</f>
        <v>0</v>
      </c>
      <c r="Y161" s="476">
        <f ca="1">('SUBSCRIBER BASE'!Z80*'COMMISSION ASSUMPTIONS'!$G82)*('MVLP INPUT'!$F10*'COMMISSION ASSUMPTIONS'!$E66)</f>
        <v>0</v>
      </c>
      <c r="Z161" s="476">
        <f ca="1">('SUBSCRIBER BASE'!AA80*'COMMISSION ASSUMPTIONS'!$G82)*('MVLP INPUT'!$F10*'COMMISSION ASSUMPTIONS'!$E66)</f>
        <v>0</v>
      </c>
      <c r="AA161" s="476">
        <f ca="1">('SUBSCRIBER BASE'!AB80*'COMMISSION ASSUMPTIONS'!$G82)*('MVLP INPUT'!$F10*'COMMISSION ASSUMPTIONS'!$E66)</f>
        <v>0</v>
      </c>
      <c r="AB161" s="476">
        <f ca="1">('SUBSCRIBER BASE'!AC80*'COMMISSION ASSUMPTIONS'!$G82)*('MVLP INPUT'!$F10*'COMMISSION ASSUMPTIONS'!$E66)</f>
        <v>0</v>
      </c>
      <c r="AC161" s="476">
        <f ca="1">('SUBSCRIBER BASE'!AD80*'COMMISSION ASSUMPTIONS'!$G82)*('MVLP INPUT'!$F10*'COMMISSION ASSUMPTIONS'!$E66)</f>
        <v>0</v>
      </c>
      <c r="AD161" s="476">
        <f ca="1">('SUBSCRIBER BASE'!AE80*'COMMISSION ASSUMPTIONS'!$G82)*('MVLP INPUT'!$F10*'COMMISSION ASSUMPTIONS'!$E66)</f>
        <v>0</v>
      </c>
      <c r="AE161" s="476">
        <f ca="1">('SUBSCRIBER BASE'!AF80*'COMMISSION ASSUMPTIONS'!$G82)*('MVLP INPUT'!$F10*'COMMISSION ASSUMPTIONS'!$E66)</f>
        <v>0</v>
      </c>
      <c r="AF161" s="476">
        <f ca="1">('SUBSCRIBER BASE'!AG80*'COMMISSION ASSUMPTIONS'!$G82)*('MVLP INPUT'!$F10*'COMMISSION ASSUMPTIONS'!$E66)</f>
        <v>0</v>
      </c>
      <c r="AG161" s="476">
        <f ca="1">('SUBSCRIBER BASE'!AH80*'COMMISSION ASSUMPTIONS'!$G82)*('MVLP INPUT'!$F10*'COMMISSION ASSUMPTIONS'!$E66)</f>
        <v>0</v>
      </c>
      <c r="AH161" s="476">
        <f ca="1">('SUBSCRIBER BASE'!AI80*'COMMISSION ASSUMPTIONS'!$G82)*('MVLP INPUT'!$F10*'COMMISSION ASSUMPTIONS'!$E66)</f>
        <v>0</v>
      </c>
      <c r="AI161" s="476">
        <f ca="1">('SUBSCRIBER BASE'!AJ80*'COMMISSION ASSUMPTIONS'!$G82)*('MVLP INPUT'!$F10*'COMMISSION ASSUMPTIONS'!$E66)</f>
        <v>0</v>
      </c>
      <c r="AJ161" s="476">
        <f ca="1">('SUBSCRIBER BASE'!AK80*'COMMISSION ASSUMPTIONS'!$G82)*('MVLP INPUT'!$F10*'COMMISSION ASSUMPTIONS'!$E66)</f>
        <v>0</v>
      </c>
      <c r="AK161" s="476">
        <f ca="1">('SUBSCRIBER BASE'!AL80*'COMMISSION ASSUMPTIONS'!$G82)*('MVLP INPUT'!$F10*'COMMISSION ASSUMPTIONS'!$E66)</f>
        <v>0</v>
      </c>
      <c r="AL161" s="476">
        <f ca="1">('SUBSCRIBER BASE'!AM80*'COMMISSION ASSUMPTIONS'!$G82)*('MVLP INPUT'!$F10*'COMMISSION ASSUMPTIONS'!$E66)</f>
        <v>0</v>
      </c>
      <c r="AM161" s="476">
        <f ca="1">('SUBSCRIBER BASE'!AN80*'COMMISSION ASSUMPTIONS'!$G82)*('MVLP INPUT'!$F10*'COMMISSION ASSUMPTIONS'!$E66)</f>
        <v>0</v>
      </c>
      <c r="AN161" s="476">
        <f ca="1">('SUBSCRIBER BASE'!AO80*'COMMISSION ASSUMPTIONS'!$G82)*('MVLP INPUT'!$F10*'COMMISSION ASSUMPTIONS'!$E66)</f>
        <v>0</v>
      </c>
      <c r="AO161" s="476">
        <f ca="1">('SUBSCRIBER BASE'!AP80*'COMMISSION ASSUMPTIONS'!$G82)*('MVLP INPUT'!$F10*'COMMISSION ASSUMPTIONS'!$E66)</f>
        <v>0</v>
      </c>
      <c r="AP161" s="476">
        <f ca="1">('SUBSCRIBER BASE'!AQ80*'COMMISSION ASSUMPTIONS'!$G82)*('MVLP INPUT'!$F10*'COMMISSION ASSUMPTIONS'!$E66)</f>
        <v>0</v>
      </c>
      <c r="AQ161" s="476">
        <f ca="1">('SUBSCRIBER BASE'!AR80*'COMMISSION ASSUMPTIONS'!$G82)*('MVLP INPUT'!$F10*'COMMISSION ASSUMPTIONS'!$E66)</f>
        <v>0</v>
      </c>
      <c r="AR161" s="476">
        <f ca="1">('SUBSCRIBER BASE'!AS80*'COMMISSION ASSUMPTIONS'!$G82)*('MVLP INPUT'!$F10*'COMMISSION ASSUMPTIONS'!$E66)</f>
        <v>0</v>
      </c>
      <c r="AS161" s="476">
        <f ca="1">('SUBSCRIBER BASE'!AT80*'COMMISSION ASSUMPTIONS'!$G82)*('MVLP INPUT'!$F10*'COMMISSION ASSUMPTIONS'!$E66)</f>
        <v>0</v>
      </c>
      <c r="AT161" s="476">
        <f ca="1">('SUBSCRIBER BASE'!AU80*'COMMISSION ASSUMPTIONS'!$G82)*('MVLP INPUT'!$F10*'COMMISSION ASSUMPTIONS'!$E66)</f>
        <v>0</v>
      </c>
      <c r="AU161" s="476">
        <f ca="1">('SUBSCRIBER BASE'!AV80*'COMMISSION ASSUMPTIONS'!$G82)*('MVLP INPUT'!$F10*'COMMISSION ASSUMPTIONS'!$E66)</f>
        <v>0</v>
      </c>
      <c r="AV161" s="476">
        <f ca="1">('SUBSCRIBER BASE'!AW80*'COMMISSION ASSUMPTIONS'!$G82)*('MVLP INPUT'!$F10*'COMMISSION ASSUMPTIONS'!$E66)</f>
        <v>0</v>
      </c>
      <c r="AW161" s="476">
        <f ca="1">('SUBSCRIBER BASE'!AX80*'COMMISSION ASSUMPTIONS'!$G82)*('MVLP INPUT'!$F10*'COMMISSION ASSUMPTIONS'!$E66)</f>
        <v>0</v>
      </c>
      <c r="AX161" s="476">
        <f ca="1">('SUBSCRIBER BASE'!AY80*'COMMISSION ASSUMPTIONS'!$G82)*('MVLP INPUT'!$F10*'COMMISSION ASSUMPTIONS'!$E66)</f>
        <v>0</v>
      </c>
      <c r="AY161" s="476">
        <f ca="1">('SUBSCRIBER BASE'!AZ80*'COMMISSION ASSUMPTIONS'!$G82)*('MVLP INPUT'!$F10*'COMMISSION ASSUMPTIONS'!$E66)</f>
        <v>0</v>
      </c>
      <c r="AZ161" s="476">
        <f ca="1">('SUBSCRIBER BASE'!BA80*'COMMISSION ASSUMPTIONS'!$G82)*('MVLP INPUT'!$F10*'COMMISSION ASSUMPTIONS'!$E66)</f>
        <v>0</v>
      </c>
      <c r="BA161" s="476">
        <f ca="1">('SUBSCRIBER BASE'!BB80*'COMMISSION ASSUMPTIONS'!$G82)*('MVLP INPUT'!$F10*'COMMISSION ASSUMPTIONS'!$E66)</f>
        <v>0</v>
      </c>
      <c r="BB161" s="476">
        <f ca="1">('SUBSCRIBER BASE'!BC80*'COMMISSION ASSUMPTIONS'!$G82)*('MVLP INPUT'!$F10*'COMMISSION ASSUMPTIONS'!$E66)</f>
        <v>0</v>
      </c>
      <c r="BC161" s="476">
        <f ca="1">('SUBSCRIBER BASE'!BD80*'COMMISSION ASSUMPTIONS'!$G82)*('MVLP INPUT'!$F10*'COMMISSION ASSUMPTIONS'!$E66)</f>
        <v>0</v>
      </c>
      <c r="BD161" s="476">
        <f ca="1">('SUBSCRIBER BASE'!BE80*'COMMISSION ASSUMPTIONS'!$G82)*('MVLP INPUT'!$F10*'COMMISSION ASSUMPTIONS'!$E66)</f>
        <v>0</v>
      </c>
      <c r="BE161" s="476">
        <f ca="1">('SUBSCRIBER BASE'!BF80*'COMMISSION ASSUMPTIONS'!$G82)*('MVLP INPUT'!$F10*'COMMISSION ASSUMPTIONS'!$E66)</f>
        <v>0</v>
      </c>
      <c r="BF161" s="476">
        <f ca="1">('SUBSCRIBER BASE'!BG80*'COMMISSION ASSUMPTIONS'!$G82)*('MVLP INPUT'!$F10*'COMMISSION ASSUMPTIONS'!$E66)</f>
        <v>0</v>
      </c>
      <c r="BG161" s="476">
        <f ca="1">('SUBSCRIBER BASE'!BH80*'COMMISSION ASSUMPTIONS'!$G82)*('MVLP INPUT'!$F10*'COMMISSION ASSUMPTIONS'!$E66)</f>
        <v>0</v>
      </c>
      <c r="BH161" s="476">
        <f ca="1">('SUBSCRIBER BASE'!BI80*'COMMISSION ASSUMPTIONS'!$G82)*('MVLP INPUT'!$F10*'COMMISSION ASSUMPTIONS'!$E66)</f>
        <v>0</v>
      </c>
      <c r="BI161" s="476">
        <f ca="1">('SUBSCRIBER BASE'!BJ80*'COMMISSION ASSUMPTIONS'!$G82)*('MVLP INPUT'!$F10*'COMMISSION ASSUMPTIONS'!$E66)</f>
        <v>0</v>
      </c>
      <c r="BJ161" s="476">
        <f ca="1">('SUBSCRIBER BASE'!BK80*'COMMISSION ASSUMPTIONS'!$G82)*('MVLP INPUT'!$F10*'COMMISSION ASSUMPTIONS'!$E66)</f>
        <v>0</v>
      </c>
      <c r="BK161" s="476">
        <f ca="1">('SUBSCRIBER BASE'!BL80*'COMMISSION ASSUMPTIONS'!$G82)*('MVLP INPUT'!$F10*'COMMISSION ASSUMPTIONS'!$E66)</f>
        <v>0</v>
      </c>
      <c r="BL161" s="476">
        <f ca="1">('SUBSCRIBER BASE'!BM80*'COMMISSION ASSUMPTIONS'!$G82)*('MVLP INPUT'!$F10*'COMMISSION ASSUMPTIONS'!$E66)</f>
        <v>0</v>
      </c>
      <c r="BM161" s="476">
        <f ca="1">('SUBSCRIBER BASE'!BN80*'COMMISSION ASSUMPTIONS'!$G82)*('MVLP INPUT'!$F10*'COMMISSION ASSUMPTIONS'!$E66)</f>
        <v>0</v>
      </c>
      <c r="BN161" s="476">
        <f ca="1">('SUBSCRIBER BASE'!BO80*'COMMISSION ASSUMPTIONS'!$G82)*('MVLP INPUT'!$F10*'COMMISSION ASSUMPTIONS'!$E66)</f>
        <v>0</v>
      </c>
      <c r="BO161" s="476">
        <f ca="1">('SUBSCRIBER BASE'!BP80*'COMMISSION ASSUMPTIONS'!$G82)*('MVLP INPUT'!$F10*'COMMISSION ASSUMPTIONS'!$E66)</f>
        <v>0</v>
      </c>
      <c r="BP161" s="476">
        <f ca="1">('SUBSCRIBER BASE'!BQ80*'COMMISSION ASSUMPTIONS'!$G82)*('MVLP INPUT'!$F10*'COMMISSION ASSUMPTIONS'!$E66)</f>
        <v>0</v>
      </c>
      <c r="BQ161" s="476">
        <f ca="1">('SUBSCRIBER BASE'!BR80*'COMMISSION ASSUMPTIONS'!$G82)*('MVLP INPUT'!$F10*'COMMISSION ASSUMPTIONS'!$E66)</f>
        <v>0</v>
      </c>
      <c r="BR161" s="476">
        <f ca="1">('SUBSCRIBER BASE'!BS80*'COMMISSION ASSUMPTIONS'!$G82)*('MVLP INPUT'!$F10*'COMMISSION ASSUMPTIONS'!$E66)</f>
        <v>0</v>
      </c>
    </row>
    <row r="162" spans="2:70" ht="24" customHeight="1" outlineLevel="2">
      <c r="B162" s="313" t="str">
        <f>B149</f>
        <v>MVLP2</v>
      </c>
      <c r="C162" s="476">
        <f>('SUBSCRIBER BASE'!C81*'COMMISSION ASSUMPTIONS'!$G83)*('MVLP INPUT'!$F11*'COMMISSION ASSUMPTIONS'!$E67)</f>
        <v>0</v>
      </c>
      <c r="D162" s="476">
        <f>('SUBSCRIBER BASE'!D81*'COMMISSION ASSUMPTIONS'!$G83)*('MVLP INPUT'!$F11*'COMMISSION ASSUMPTIONS'!$E67)</f>
        <v>0</v>
      </c>
      <c r="E162" s="476">
        <f>('SUBSCRIBER BASE'!E81*'COMMISSION ASSUMPTIONS'!$G83)*('MVLP INPUT'!$F11*'COMMISSION ASSUMPTIONS'!$E67)</f>
        <v>0</v>
      </c>
      <c r="F162" s="476">
        <f>('SUBSCRIBER BASE'!F81*'COMMISSION ASSUMPTIONS'!$G83)*('MVLP INPUT'!$F11*'COMMISSION ASSUMPTIONS'!$E67)</f>
        <v>0</v>
      </c>
      <c r="G162" s="476">
        <f>('SUBSCRIBER BASE'!G81*'COMMISSION ASSUMPTIONS'!$G83)*('MVLP INPUT'!$F11*'COMMISSION ASSUMPTIONS'!$E67)</f>
        <v>0</v>
      </c>
      <c r="H162" s="476">
        <f>('SUBSCRIBER BASE'!H81*'COMMISSION ASSUMPTIONS'!$G83)*('MVLP INPUT'!$F11*'COMMISSION ASSUMPTIONS'!$E67)</f>
        <v>0</v>
      </c>
      <c r="I162" s="476">
        <f>('SUBSCRIBER BASE'!I81*'COMMISSION ASSUMPTIONS'!$G83)*('MVLP INPUT'!$F11*'COMMISSION ASSUMPTIONS'!$E67)</f>
        <v>0</v>
      </c>
      <c r="J162" s="476">
        <f>('SUBSCRIBER BASE'!J81*'COMMISSION ASSUMPTIONS'!$G83)*('MVLP INPUT'!$F11*'COMMISSION ASSUMPTIONS'!$E67)</f>
        <v>0</v>
      </c>
      <c r="K162" s="476">
        <f ca="1">('SUBSCRIBER BASE'!L81*'COMMISSION ASSUMPTIONS'!$G83)*('MVLP INPUT'!$F11*'COMMISSION ASSUMPTIONS'!$E67)</f>
        <v>0</v>
      </c>
      <c r="L162" s="476">
        <f ca="1">('SUBSCRIBER BASE'!M81*'COMMISSION ASSUMPTIONS'!$G83)*('MVLP INPUT'!$F11*'COMMISSION ASSUMPTIONS'!$E67)</f>
        <v>0</v>
      </c>
      <c r="M162" s="476">
        <f ca="1">('SUBSCRIBER BASE'!N81*'COMMISSION ASSUMPTIONS'!$G83)*('MVLP INPUT'!$F11*'COMMISSION ASSUMPTIONS'!$E67)</f>
        <v>0</v>
      </c>
      <c r="N162" s="476">
        <f ca="1">('SUBSCRIBER BASE'!O81*'COMMISSION ASSUMPTIONS'!$G83)*('MVLP INPUT'!$F11*'COMMISSION ASSUMPTIONS'!$E67)</f>
        <v>0</v>
      </c>
      <c r="O162" s="476">
        <f ca="1">('SUBSCRIBER BASE'!P81*'COMMISSION ASSUMPTIONS'!$G83)*('MVLP INPUT'!$F11*'COMMISSION ASSUMPTIONS'!$E67)</f>
        <v>0</v>
      </c>
      <c r="P162" s="476">
        <f ca="1">('SUBSCRIBER BASE'!Q81*'COMMISSION ASSUMPTIONS'!$G83)*('MVLP INPUT'!$F11*'COMMISSION ASSUMPTIONS'!$E67)</f>
        <v>0</v>
      </c>
      <c r="Q162" s="476">
        <f ca="1">('SUBSCRIBER BASE'!R81*'COMMISSION ASSUMPTIONS'!$G83)*('MVLP INPUT'!$F11*'COMMISSION ASSUMPTIONS'!$E67)</f>
        <v>0</v>
      </c>
      <c r="R162" s="476">
        <f ca="1">('SUBSCRIBER BASE'!S81*'COMMISSION ASSUMPTIONS'!$G83)*('MVLP INPUT'!$F11*'COMMISSION ASSUMPTIONS'!$E67)</f>
        <v>0</v>
      </c>
      <c r="S162" s="476">
        <f ca="1">('SUBSCRIBER BASE'!T81*'COMMISSION ASSUMPTIONS'!$G83)*('MVLP INPUT'!$F11*'COMMISSION ASSUMPTIONS'!$E67)</f>
        <v>0</v>
      </c>
      <c r="T162" s="476">
        <f ca="1">('SUBSCRIBER BASE'!U81*'COMMISSION ASSUMPTIONS'!$G83)*('MVLP INPUT'!$F11*'COMMISSION ASSUMPTIONS'!$E67)</f>
        <v>0</v>
      </c>
      <c r="U162" s="476">
        <f ca="1">('SUBSCRIBER BASE'!V81*'COMMISSION ASSUMPTIONS'!$G83)*('MVLP INPUT'!$F11*'COMMISSION ASSUMPTIONS'!$E67)</f>
        <v>0</v>
      </c>
      <c r="V162" s="476">
        <f ca="1">('SUBSCRIBER BASE'!W81*'COMMISSION ASSUMPTIONS'!$G83)*('MVLP INPUT'!$F11*'COMMISSION ASSUMPTIONS'!$E67)</f>
        <v>0</v>
      </c>
      <c r="W162" s="476">
        <f ca="1">('SUBSCRIBER BASE'!X81*'COMMISSION ASSUMPTIONS'!$G83)*('MVLP INPUT'!$F11*'COMMISSION ASSUMPTIONS'!$E67)</f>
        <v>0</v>
      </c>
      <c r="X162" s="476">
        <f ca="1">('SUBSCRIBER BASE'!Y81*'COMMISSION ASSUMPTIONS'!$G83)*('MVLP INPUT'!$F11*'COMMISSION ASSUMPTIONS'!$E67)</f>
        <v>0</v>
      </c>
      <c r="Y162" s="476">
        <f ca="1">('SUBSCRIBER BASE'!Z81*'COMMISSION ASSUMPTIONS'!$G83)*('MVLP INPUT'!$F11*'COMMISSION ASSUMPTIONS'!$E67)</f>
        <v>0</v>
      </c>
      <c r="Z162" s="476">
        <f ca="1">('SUBSCRIBER BASE'!AA81*'COMMISSION ASSUMPTIONS'!$G83)*('MVLP INPUT'!$F11*'COMMISSION ASSUMPTIONS'!$E67)</f>
        <v>0</v>
      </c>
      <c r="AA162" s="476">
        <f ca="1">('SUBSCRIBER BASE'!AB81*'COMMISSION ASSUMPTIONS'!$G83)*('MVLP INPUT'!$F11*'COMMISSION ASSUMPTIONS'!$E67)</f>
        <v>0</v>
      </c>
      <c r="AB162" s="476">
        <f ca="1">('SUBSCRIBER BASE'!AC81*'COMMISSION ASSUMPTIONS'!$G83)*('MVLP INPUT'!$F11*'COMMISSION ASSUMPTIONS'!$E67)</f>
        <v>0</v>
      </c>
      <c r="AC162" s="476">
        <f ca="1">('SUBSCRIBER BASE'!AD81*'COMMISSION ASSUMPTIONS'!$G83)*('MVLP INPUT'!$F11*'COMMISSION ASSUMPTIONS'!$E67)</f>
        <v>0</v>
      </c>
      <c r="AD162" s="476">
        <f ca="1">('SUBSCRIBER BASE'!AE81*'COMMISSION ASSUMPTIONS'!$G83)*('MVLP INPUT'!$F11*'COMMISSION ASSUMPTIONS'!$E67)</f>
        <v>0</v>
      </c>
      <c r="AE162" s="476">
        <f ca="1">('SUBSCRIBER BASE'!AF81*'COMMISSION ASSUMPTIONS'!$G83)*('MVLP INPUT'!$F11*'COMMISSION ASSUMPTIONS'!$E67)</f>
        <v>0</v>
      </c>
      <c r="AF162" s="476">
        <f ca="1">('SUBSCRIBER BASE'!AG81*'COMMISSION ASSUMPTIONS'!$G83)*('MVLP INPUT'!$F11*'COMMISSION ASSUMPTIONS'!$E67)</f>
        <v>0</v>
      </c>
      <c r="AG162" s="476">
        <f ca="1">('SUBSCRIBER BASE'!AH81*'COMMISSION ASSUMPTIONS'!$G83)*('MVLP INPUT'!$F11*'COMMISSION ASSUMPTIONS'!$E67)</f>
        <v>0</v>
      </c>
      <c r="AH162" s="476">
        <f ca="1">('SUBSCRIBER BASE'!AI81*'COMMISSION ASSUMPTIONS'!$G83)*('MVLP INPUT'!$F11*'COMMISSION ASSUMPTIONS'!$E67)</f>
        <v>0</v>
      </c>
      <c r="AI162" s="476">
        <f ca="1">('SUBSCRIBER BASE'!AJ81*'COMMISSION ASSUMPTIONS'!$G83)*('MVLP INPUT'!$F11*'COMMISSION ASSUMPTIONS'!$E67)</f>
        <v>0</v>
      </c>
      <c r="AJ162" s="476">
        <f ca="1">('SUBSCRIBER BASE'!AK81*'COMMISSION ASSUMPTIONS'!$G83)*('MVLP INPUT'!$F11*'COMMISSION ASSUMPTIONS'!$E67)</f>
        <v>0</v>
      </c>
      <c r="AK162" s="476">
        <f ca="1">('SUBSCRIBER BASE'!AL81*'COMMISSION ASSUMPTIONS'!$G83)*('MVLP INPUT'!$F11*'COMMISSION ASSUMPTIONS'!$E67)</f>
        <v>0</v>
      </c>
      <c r="AL162" s="476">
        <f ca="1">('SUBSCRIBER BASE'!AM81*'COMMISSION ASSUMPTIONS'!$G83)*('MVLP INPUT'!$F11*'COMMISSION ASSUMPTIONS'!$E67)</f>
        <v>0</v>
      </c>
      <c r="AM162" s="476">
        <f ca="1">('SUBSCRIBER BASE'!AN81*'COMMISSION ASSUMPTIONS'!$G83)*('MVLP INPUT'!$F11*'COMMISSION ASSUMPTIONS'!$E67)</f>
        <v>0</v>
      </c>
      <c r="AN162" s="476">
        <f ca="1">('SUBSCRIBER BASE'!AO81*'COMMISSION ASSUMPTIONS'!$G83)*('MVLP INPUT'!$F11*'COMMISSION ASSUMPTIONS'!$E67)</f>
        <v>0</v>
      </c>
      <c r="AO162" s="476">
        <f ca="1">('SUBSCRIBER BASE'!AP81*'COMMISSION ASSUMPTIONS'!$G83)*('MVLP INPUT'!$F11*'COMMISSION ASSUMPTIONS'!$E67)</f>
        <v>0</v>
      </c>
      <c r="AP162" s="476">
        <f ca="1">('SUBSCRIBER BASE'!AQ81*'COMMISSION ASSUMPTIONS'!$G83)*('MVLP INPUT'!$F11*'COMMISSION ASSUMPTIONS'!$E67)</f>
        <v>0</v>
      </c>
      <c r="AQ162" s="476">
        <f ca="1">('SUBSCRIBER BASE'!AR81*'COMMISSION ASSUMPTIONS'!$G83)*('MVLP INPUT'!$F11*'COMMISSION ASSUMPTIONS'!$E67)</f>
        <v>0</v>
      </c>
      <c r="AR162" s="476">
        <f ca="1">('SUBSCRIBER BASE'!AS81*'COMMISSION ASSUMPTIONS'!$G83)*('MVLP INPUT'!$F11*'COMMISSION ASSUMPTIONS'!$E67)</f>
        <v>0</v>
      </c>
      <c r="AS162" s="476">
        <f ca="1">('SUBSCRIBER BASE'!AT81*'COMMISSION ASSUMPTIONS'!$G83)*('MVLP INPUT'!$F11*'COMMISSION ASSUMPTIONS'!$E67)</f>
        <v>0</v>
      </c>
      <c r="AT162" s="476">
        <f ca="1">('SUBSCRIBER BASE'!AU81*'COMMISSION ASSUMPTIONS'!$G83)*('MVLP INPUT'!$F11*'COMMISSION ASSUMPTIONS'!$E67)</f>
        <v>0</v>
      </c>
      <c r="AU162" s="476">
        <f ca="1">('SUBSCRIBER BASE'!AV81*'COMMISSION ASSUMPTIONS'!$G83)*('MVLP INPUT'!$F11*'COMMISSION ASSUMPTIONS'!$E67)</f>
        <v>0</v>
      </c>
      <c r="AV162" s="476">
        <f ca="1">('SUBSCRIBER BASE'!AW81*'COMMISSION ASSUMPTIONS'!$G83)*('MVLP INPUT'!$F11*'COMMISSION ASSUMPTIONS'!$E67)</f>
        <v>0</v>
      </c>
      <c r="AW162" s="476">
        <f ca="1">('SUBSCRIBER BASE'!AX81*'COMMISSION ASSUMPTIONS'!$G83)*('MVLP INPUT'!$F11*'COMMISSION ASSUMPTIONS'!$E67)</f>
        <v>0</v>
      </c>
      <c r="AX162" s="476">
        <f ca="1">('SUBSCRIBER BASE'!AY81*'COMMISSION ASSUMPTIONS'!$G83)*('MVLP INPUT'!$F11*'COMMISSION ASSUMPTIONS'!$E67)</f>
        <v>0</v>
      </c>
      <c r="AY162" s="476">
        <f ca="1">('SUBSCRIBER BASE'!AZ81*'COMMISSION ASSUMPTIONS'!$G83)*('MVLP INPUT'!$F11*'COMMISSION ASSUMPTIONS'!$E67)</f>
        <v>0</v>
      </c>
      <c r="AZ162" s="476">
        <f ca="1">('SUBSCRIBER BASE'!BA81*'COMMISSION ASSUMPTIONS'!$G83)*('MVLP INPUT'!$F11*'COMMISSION ASSUMPTIONS'!$E67)</f>
        <v>0</v>
      </c>
      <c r="BA162" s="476">
        <f ca="1">('SUBSCRIBER BASE'!BB81*'COMMISSION ASSUMPTIONS'!$G83)*('MVLP INPUT'!$F11*'COMMISSION ASSUMPTIONS'!$E67)</f>
        <v>0</v>
      </c>
      <c r="BB162" s="476">
        <f ca="1">('SUBSCRIBER BASE'!BC81*'COMMISSION ASSUMPTIONS'!$G83)*('MVLP INPUT'!$F11*'COMMISSION ASSUMPTIONS'!$E67)</f>
        <v>0</v>
      </c>
      <c r="BC162" s="476">
        <f ca="1">('SUBSCRIBER BASE'!BD81*'COMMISSION ASSUMPTIONS'!$G83)*('MVLP INPUT'!$F11*'COMMISSION ASSUMPTIONS'!$E67)</f>
        <v>0</v>
      </c>
      <c r="BD162" s="476">
        <f ca="1">('SUBSCRIBER BASE'!BE81*'COMMISSION ASSUMPTIONS'!$G83)*('MVLP INPUT'!$F11*'COMMISSION ASSUMPTIONS'!$E67)</f>
        <v>0</v>
      </c>
      <c r="BE162" s="476">
        <f ca="1">('SUBSCRIBER BASE'!BF81*'COMMISSION ASSUMPTIONS'!$G83)*('MVLP INPUT'!$F11*'COMMISSION ASSUMPTIONS'!$E67)</f>
        <v>0</v>
      </c>
      <c r="BF162" s="476">
        <f ca="1">('SUBSCRIBER BASE'!BG81*'COMMISSION ASSUMPTIONS'!$G83)*('MVLP INPUT'!$F11*'COMMISSION ASSUMPTIONS'!$E67)</f>
        <v>0</v>
      </c>
      <c r="BG162" s="476">
        <f ca="1">('SUBSCRIBER BASE'!BH81*'COMMISSION ASSUMPTIONS'!$G83)*('MVLP INPUT'!$F11*'COMMISSION ASSUMPTIONS'!$E67)</f>
        <v>0</v>
      </c>
      <c r="BH162" s="476">
        <f ca="1">('SUBSCRIBER BASE'!BI81*'COMMISSION ASSUMPTIONS'!$G83)*('MVLP INPUT'!$F11*'COMMISSION ASSUMPTIONS'!$E67)</f>
        <v>0</v>
      </c>
      <c r="BI162" s="476">
        <f ca="1">('SUBSCRIBER BASE'!BJ81*'COMMISSION ASSUMPTIONS'!$G83)*('MVLP INPUT'!$F11*'COMMISSION ASSUMPTIONS'!$E67)</f>
        <v>0</v>
      </c>
      <c r="BJ162" s="476">
        <f ca="1">('SUBSCRIBER BASE'!BK81*'COMMISSION ASSUMPTIONS'!$G83)*('MVLP INPUT'!$F11*'COMMISSION ASSUMPTIONS'!$E67)</f>
        <v>0</v>
      </c>
      <c r="BK162" s="476">
        <f ca="1">('SUBSCRIBER BASE'!BL81*'COMMISSION ASSUMPTIONS'!$G83)*('MVLP INPUT'!$F11*'COMMISSION ASSUMPTIONS'!$E67)</f>
        <v>0</v>
      </c>
      <c r="BL162" s="476">
        <f ca="1">('SUBSCRIBER BASE'!BM81*'COMMISSION ASSUMPTIONS'!$G83)*('MVLP INPUT'!$F11*'COMMISSION ASSUMPTIONS'!$E67)</f>
        <v>0</v>
      </c>
      <c r="BM162" s="476">
        <f ca="1">('SUBSCRIBER BASE'!BN81*'COMMISSION ASSUMPTIONS'!$G83)*('MVLP INPUT'!$F11*'COMMISSION ASSUMPTIONS'!$E67)</f>
        <v>0</v>
      </c>
      <c r="BN162" s="476">
        <f ca="1">('SUBSCRIBER BASE'!BO81*'COMMISSION ASSUMPTIONS'!$G83)*('MVLP INPUT'!$F11*'COMMISSION ASSUMPTIONS'!$E67)</f>
        <v>0</v>
      </c>
      <c r="BO162" s="476">
        <f ca="1">('SUBSCRIBER BASE'!BP81*'COMMISSION ASSUMPTIONS'!$G83)*('MVLP INPUT'!$F11*'COMMISSION ASSUMPTIONS'!$E67)</f>
        <v>0</v>
      </c>
      <c r="BP162" s="476">
        <f ca="1">('SUBSCRIBER BASE'!BQ81*'COMMISSION ASSUMPTIONS'!$G83)*('MVLP INPUT'!$F11*'COMMISSION ASSUMPTIONS'!$E67)</f>
        <v>0</v>
      </c>
      <c r="BQ162" s="476">
        <f ca="1">('SUBSCRIBER BASE'!BR81*'COMMISSION ASSUMPTIONS'!$G83)*('MVLP INPUT'!$F11*'COMMISSION ASSUMPTIONS'!$E67)</f>
        <v>0</v>
      </c>
      <c r="BR162" s="476">
        <f ca="1">('SUBSCRIBER BASE'!BS81*'COMMISSION ASSUMPTIONS'!$G83)*('MVLP INPUT'!$F11*'COMMISSION ASSUMPTIONS'!$E67)</f>
        <v>0</v>
      </c>
    </row>
    <row r="163" spans="2:70" ht="24" customHeight="1" outlineLevel="2">
      <c r="B163" s="313" t="str">
        <f>B150</f>
        <v>MVLP3</v>
      </c>
      <c r="C163" s="476">
        <f>('SUBSCRIBER BASE'!C82*'COMMISSION ASSUMPTIONS'!$G84)*('MVLP INPUT'!$F12*'COMMISSION ASSUMPTIONS'!$E68)</f>
        <v>0</v>
      </c>
      <c r="D163" s="476">
        <f>('SUBSCRIBER BASE'!D82*'COMMISSION ASSUMPTIONS'!$G84)*('MVLP INPUT'!$F12*'COMMISSION ASSUMPTIONS'!$E68)</f>
        <v>0</v>
      </c>
      <c r="E163" s="476">
        <f>('SUBSCRIBER BASE'!E82*'COMMISSION ASSUMPTIONS'!$G84)*('MVLP INPUT'!$F12*'COMMISSION ASSUMPTIONS'!$E68)</f>
        <v>0</v>
      </c>
      <c r="F163" s="476">
        <f>('SUBSCRIBER BASE'!F82*'COMMISSION ASSUMPTIONS'!$G84)*('MVLP INPUT'!$F12*'COMMISSION ASSUMPTIONS'!$E68)</f>
        <v>0</v>
      </c>
      <c r="G163" s="476">
        <f>('SUBSCRIBER BASE'!G82*'COMMISSION ASSUMPTIONS'!$G84)*('MVLP INPUT'!$F12*'COMMISSION ASSUMPTIONS'!$E68)</f>
        <v>0</v>
      </c>
      <c r="H163" s="476">
        <f>('SUBSCRIBER BASE'!H82*'COMMISSION ASSUMPTIONS'!$G84)*('MVLP INPUT'!$F12*'COMMISSION ASSUMPTIONS'!$E68)</f>
        <v>0</v>
      </c>
      <c r="I163" s="476">
        <f>('SUBSCRIBER BASE'!I82*'COMMISSION ASSUMPTIONS'!$G84)*('MVLP INPUT'!$F12*'COMMISSION ASSUMPTIONS'!$E68)</f>
        <v>0</v>
      </c>
      <c r="J163" s="476">
        <f>('SUBSCRIBER BASE'!J82*'COMMISSION ASSUMPTIONS'!$G84)*('MVLP INPUT'!$F12*'COMMISSION ASSUMPTIONS'!$E68)</f>
        <v>0</v>
      </c>
      <c r="K163" s="476">
        <f ca="1">('SUBSCRIBER BASE'!L82*'COMMISSION ASSUMPTIONS'!$G84)*('MVLP INPUT'!$F12*'COMMISSION ASSUMPTIONS'!$E68)</f>
        <v>0</v>
      </c>
      <c r="L163" s="476">
        <f ca="1">('SUBSCRIBER BASE'!M82*'COMMISSION ASSUMPTIONS'!$G84)*('MVLP INPUT'!$F12*'COMMISSION ASSUMPTIONS'!$E68)</f>
        <v>0</v>
      </c>
      <c r="M163" s="476">
        <f ca="1">('SUBSCRIBER BASE'!N82*'COMMISSION ASSUMPTIONS'!$G84)*('MVLP INPUT'!$F12*'COMMISSION ASSUMPTIONS'!$E68)</f>
        <v>0</v>
      </c>
      <c r="N163" s="476">
        <f ca="1">('SUBSCRIBER BASE'!O82*'COMMISSION ASSUMPTIONS'!$G84)*('MVLP INPUT'!$F12*'COMMISSION ASSUMPTIONS'!$E68)</f>
        <v>0</v>
      </c>
      <c r="O163" s="476">
        <f ca="1">('SUBSCRIBER BASE'!P82*'COMMISSION ASSUMPTIONS'!$G84)*('MVLP INPUT'!$F12*'COMMISSION ASSUMPTIONS'!$E68)</f>
        <v>0</v>
      </c>
      <c r="P163" s="476">
        <f ca="1">('SUBSCRIBER BASE'!Q82*'COMMISSION ASSUMPTIONS'!$G84)*('MVLP INPUT'!$F12*'COMMISSION ASSUMPTIONS'!$E68)</f>
        <v>0</v>
      </c>
      <c r="Q163" s="476">
        <f ca="1">('SUBSCRIBER BASE'!R82*'COMMISSION ASSUMPTIONS'!$G84)*('MVLP INPUT'!$F12*'COMMISSION ASSUMPTIONS'!$E68)</f>
        <v>0</v>
      </c>
      <c r="R163" s="476">
        <f ca="1">('SUBSCRIBER BASE'!S82*'COMMISSION ASSUMPTIONS'!$G84)*('MVLP INPUT'!$F12*'COMMISSION ASSUMPTIONS'!$E68)</f>
        <v>0</v>
      </c>
      <c r="S163" s="476">
        <f ca="1">('SUBSCRIBER BASE'!T82*'COMMISSION ASSUMPTIONS'!$G84)*('MVLP INPUT'!$F12*'COMMISSION ASSUMPTIONS'!$E68)</f>
        <v>0</v>
      </c>
      <c r="T163" s="476">
        <f ca="1">('SUBSCRIBER BASE'!U82*'COMMISSION ASSUMPTIONS'!$G84)*('MVLP INPUT'!$F12*'COMMISSION ASSUMPTIONS'!$E68)</f>
        <v>0</v>
      </c>
      <c r="U163" s="476">
        <f ca="1">('SUBSCRIBER BASE'!V82*'COMMISSION ASSUMPTIONS'!$G84)*('MVLP INPUT'!$F12*'COMMISSION ASSUMPTIONS'!$E68)</f>
        <v>0</v>
      </c>
      <c r="V163" s="476">
        <f ca="1">('SUBSCRIBER BASE'!W82*'COMMISSION ASSUMPTIONS'!$G84)*('MVLP INPUT'!$F12*'COMMISSION ASSUMPTIONS'!$E68)</f>
        <v>0</v>
      </c>
      <c r="W163" s="476">
        <f ca="1">('SUBSCRIBER BASE'!X82*'COMMISSION ASSUMPTIONS'!$G84)*('MVLP INPUT'!$F12*'COMMISSION ASSUMPTIONS'!$E68)</f>
        <v>0</v>
      </c>
      <c r="X163" s="476">
        <f ca="1">('SUBSCRIBER BASE'!Y82*'COMMISSION ASSUMPTIONS'!$G84)*('MVLP INPUT'!$F12*'COMMISSION ASSUMPTIONS'!$E68)</f>
        <v>0</v>
      </c>
      <c r="Y163" s="476">
        <f ca="1">('SUBSCRIBER BASE'!Z82*'COMMISSION ASSUMPTIONS'!$G84)*('MVLP INPUT'!$F12*'COMMISSION ASSUMPTIONS'!$E68)</f>
        <v>0</v>
      </c>
      <c r="Z163" s="476">
        <f ca="1">('SUBSCRIBER BASE'!AA82*'COMMISSION ASSUMPTIONS'!$G84)*('MVLP INPUT'!$F12*'COMMISSION ASSUMPTIONS'!$E68)</f>
        <v>0</v>
      </c>
      <c r="AA163" s="476">
        <f ca="1">('SUBSCRIBER BASE'!AB82*'COMMISSION ASSUMPTIONS'!$G84)*('MVLP INPUT'!$F12*'COMMISSION ASSUMPTIONS'!$E68)</f>
        <v>0</v>
      </c>
      <c r="AB163" s="476">
        <f ca="1">('SUBSCRIBER BASE'!AC82*'COMMISSION ASSUMPTIONS'!$G84)*('MVLP INPUT'!$F12*'COMMISSION ASSUMPTIONS'!$E68)</f>
        <v>0</v>
      </c>
      <c r="AC163" s="476">
        <f ca="1">('SUBSCRIBER BASE'!AD82*'COMMISSION ASSUMPTIONS'!$G84)*('MVLP INPUT'!$F12*'COMMISSION ASSUMPTIONS'!$E68)</f>
        <v>0</v>
      </c>
      <c r="AD163" s="476">
        <f ca="1">('SUBSCRIBER BASE'!AE82*'COMMISSION ASSUMPTIONS'!$G84)*('MVLP INPUT'!$F12*'COMMISSION ASSUMPTIONS'!$E68)</f>
        <v>0</v>
      </c>
      <c r="AE163" s="476">
        <f ca="1">('SUBSCRIBER BASE'!AF82*'COMMISSION ASSUMPTIONS'!$G84)*('MVLP INPUT'!$F12*'COMMISSION ASSUMPTIONS'!$E68)</f>
        <v>0</v>
      </c>
      <c r="AF163" s="476">
        <f ca="1">('SUBSCRIBER BASE'!AG82*'COMMISSION ASSUMPTIONS'!$G84)*('MVLP INPUT'!$F12*'COMMISSION ASSUMPTIONS'!$E68)</f>
        <v>0</v>
      </c>
      <c r="AG163" s="476">
        <f ca="1">('SUBSCRIBER BASE'!AH82*'COMMISSION ASSUMPTIONS'!$G84)*('MVLP INPUT'!$F12*'COMMISSION ASSUMPTIONS'!$E68)</f>
        <v>0</v>
      </c>
      <c r="AH163" s="476">
        <f ca="1">('SUBSCRIBER BASE'!AI82*'COMMISSION ASSUMPTIONS'!$G84)*('MVLP INPUT'!$F12*'COMMISSION ASSUMPTIONS'!$E68)</f>
        <v>0</v>
      </c>
      <c r="AI163" s="476">
        <f ca="1">('SUBSCRIBER BASE'!AJ82*'COMMISSION ASSUMPTIONS'!$G84)*('MVLP INPUT'!$F12*'COMMISSION ASSUMPTIONS'!$E68)</f>
        <v>0</v>
      </c>
      <c r="AJ163" s="476">
        <f ca="1">('SUBSCRIBER BASE'!AK82*'COMMISSION ASSUMPTIONS'!$G84)*('MVLP INPUT'!$F12*'COMMISSION ASSUMPTIONS'!$E68)</f>
        <v>0</v>
      </c>
      <c r="AK163" s="476">
        <f ca="1">('SUBSCRIBER BASE'!AL82*'COMMISSION ASSUMPTIONS'!$G84)*('MVLP INPUT'!$F12*'COMMISSION ASSUMPTIONS'!$E68)</f>
        <v>0</v>
      </c>
      <c r="AL163" s="476">
        <f ca="1">('SUBSCRIBER BASE'!AM82*'COMMISSION ASSUMPTIONS'!$G84)*('MVLP INPUT'!$F12*'COMMISSION ASSUMPTIONS'!$E68)</f>
        <v>0</v>
      </c>
      <c r="AM163" s="476">
        <f ca="1">('SUBSCRIBER BASE'!AN82*'COMMISSION ASSUMPTIONS'!$G84)*('MVLP INPUT'!$F12*'COMMISSION ASSUMPTIONS'!$E68)</f>
        <v>0</v>
      </c>
      <c r="AN163" s="476">
        <f ca="1">('SUBSCRIBER BASE'!AO82*'COMMISSION ASSUMPTIONS'!$G84)*('MVLP INPUT'!$F12*'COMMISSION ASSUMPTIONS'!$E68)</f>
        <v>0</v>
      </c>
      <c r="AO163" s="476">
        <f ca="1">('SUBSCRIBER BASE'!AP82*'COMMISSION ASSUMPTIONS'!$G84)*('MVLP INPUT'!$F12*'COMMISSION ASSUMPTIONS'!$E68)</f>
        <v>0</v>
      </c>
      <c r="AP163" s="476">
        <f ca="1">('SUBSCRIBER BASE'!AQ82*'COMMISSION ASSUMPTIONS'!$G84)*('MVLP INPUT'!$F12*'COMMISSION ASSUMPTIONS'!$E68)</f>
        <v>0</v>
      </c>
      <c r="AQ163" s="476">
        <f ca="1">('SUBSCRIBER BASE'!AR82*'COMMISSION ASSUMPTIONS'!$G84)*('MVLP INPUT'!$F12*'COMMISSION ASSUMPTIONS'!$E68)</f>
        <v>0</v>
      </c>
      <c r="AR163" s="476">
        <f ca="1">('SUBSCRIBER BASE'!AS82*'COMMISSION ASSUMPTIONS'!$G84)*('MVLP INPUT'!$F12*'COMMISSION ASSUMPTIONS'!$E68)</f>
        <v>0</v>
      </c>
      <c r="AS163" s="476">
        <f ca="1">('SUBSCRIBER BASE'!AT82*'COMMISSION ASSUMPTIONS'!$G84)*('MVLP INPUT'!$F12*'COMMISSION ASSUMPTIONS'!$E68)</f>
        <v>0</v>
      </c>
      <c r="AT163" s="476">
        <f ca="1">('SUBSCRIBER BASE'!AU82*'COMMISSION ASSUMPTIONS'!$G84)*('MVLP INPUT'!$F12*'COMMISSION ASSUMPTIONS'!$E68)</f>
        <v>0</v>
      </c>
      <c r="AU163" s="476">
        <f ca="1">('SUBSCRIBER BASE'!AV82*'COMMISSION ASSUMPTIONS'!$G84)*('MVLP INPUT'!$F12*'COMMISSION ASSUMPTIONS'!$E68)</f>
        <v>0</v>
      </c>
      <c r="AV163" s="476">
        <f ca="1">('SUBSCRIBER BASE'!AW82*'COMMISSION ASSUMPTIONS'!$G84)*('MVLP INPUT'!$F12*'COMMISSION ASSUMPTIONS'!$E68)</f>
        <v>0</v>
      </c>
      <c r="AW163" s="476">
        <f ca="1">('SUBSCRIBER BASE'!AX82*'COMMISSION ASSUMPTIONS'!$G84)*('MVLP INPUT'!$F12*'COMMISSION ASSUMPTIONS'!$E68)</f>
        <v>0</v>
      </c>
      <c r="AX163" s="476">
        <f ca="1">('SUBSCRIBER BASE'!AY82*'COMMISSION ASSUMPTIONS'!$G84)*('MVLP INPUT'!$F12*'COMMISSION ASSUMPTIONS'!$E68)</f>
        <v>0</v>
      </c>
      <c r="AY163" s="476">
        <f ca="1">('SUBSCRIBER BASE'!AZ82*'COMMISSION ASSUMPTIONS'!$G84)*('MVLP INPUT'!$F12*'COMMISSION ASSUMPTIONS'!$E68)</f>
        <v>0</v>
      </c>
      <c r="AZ163" s="476">
        <f ca="1">('SUBSCRIBER BASE'!BA82*'COMMISSION ASSUMPTIONS'!$G84)*('MVLP INPUT'!$F12*'COMMISSION ASSUMPTIONS'!$E68)</f>
        <v>0</v>
      </c>
      <c r="BA163" s="476">
        <f ca="1">('SUBSCRIBER BASE'!BB82*'COMMISSION ASSUMPTIONS'!$G84)*('MVLP INPUT'!$F12*'COMMISSION ASSUMPTIONS'!$E68)</f>
        <v>0</v>
      </c>
      <c r="BB163" s="476">
        <f ca="1">('SUBSCRIBER BASE'!BC82*'COMMISSION ASSUMPTIONS'!$G84)*('MVLP INPUT'!$F12*'COMMISSION ASSUMPTIONS'!$E68)</f>
        <v>0</v>
      </c>
      <c r="BC163" s="476">
        <f ca="1">('SUBSCRIBER BASE'!BD82*'COMMISSION ASSUMPTIONS'!$G84)*('MVLP INPUT'!$F12*'COMMISSION ASSUMPTIONS'!$E68)</f>
        <v>0</v>
      </c>
      <c r="BD163" s="476">
        <f ca="1">('SUBSCRIBER BASE'!BE82*'COMMISSION ASSUMPTIONS'!$G84)*('MVLP INPUT'!$F12*'COMMISSION ASSUMPTIONS'!$E68)</f>
        <v>0</v>
      </c>
      <c r="BE163" s="476">
        <f ca="1">('SUBSCRIBER BASE'!BF82*'COMMISSION ASSUMPTIONS'!$G84)*('MVLP INPUT'!$F12*'COMMISSION ASSUMPTIONS'!$E68)</f>
        <v>0</v>
      </c>
      <c r="BF163" s="476">
        <f ca="1">('SUBSCRIBER BASE'!BG82*'COMMISSION ASSUMPTIONS'!$G84)*('MVLP INPUT'!$F12*'COMMISSION ASSUMPTIONS'!$E68)</f>
        <v>0</v>
      </c>
      <c r="BG163" s="476">
        <f ca="1">('SUBSCRIBER BASE'!BH82*'COMMISSION ASSUMPTIONS'!$G84)*('MVLP INPUT'!$F12*'COMMISSION ASSUMPTIONS'!$E68)</f>
        <v>0</v>
      </c>
      <c r="BH163" s="476">
        <f ca="1">('SUBSCRIBER BASE'!BI82*'COMMISSION ASSUMPTIONS'!$G84)*('MVLP INPUT'!$F12*'COMMISSION ASSUMPTIONS'!$E68)</f>
        <v>0</v>
      </c>
      <c r="BI163" s="476">
        <f ca="1">('SUBSCRIBER BASE'!BJ82*'COMMISSION ASSUMPTIONS'!$G84)*('MVLP INPUT'!$F12*'COMMISSION ASSUMPTIONS'!$E68)</f>
        <v>0</v>
      </c>
      <c r="BJ163" s="476">
        <f ca="1">('SUBSCRIBER BASE'!BK82*'COMMISSION ASSUMPTIONS'!$G84)*('MVLP INPUT'!$F12*'COMMISSION ASSUMPTIONS'!$E68)</f>
        <v>0</v>
      </c>
      <c r="BK163" s="476">
        <f ca="1">('SUBSCRIBER BASE'!BL82*'COMMISSION ASSUMPTIONS'!$G84)*('MVLP INPUT'!$F12*'COMMISSION ASSUMPTIONS'!$E68)</f>
        <v>0</v>
      </c>
      <c r="BL163" s="476">
        <f ca="1">('SUBSCRIBER BASE'!BM82*'COMMISSION ASSUMPTIONS'!$G84)*('MVLP INPUT'!$F12*'COMMISSION ASSUMPTIONS'!$E68)</f>
        <v>0</v>
      </c>
      <c r="BM163" s="476">
        <f ca="1">('SUBSCRIBER BASE'!BN82*'COMMISSION ASSUMPTIONS'!$G84)*('MVLP INPUT'!$F12*'COMMISSION ASSUMPTIONS'!$E68)</f>
        <v>0</v>
      </c>
      <c r="BN163" s="476">
        <f ca="1">('SUBSCRIBER BASE'!BO82*'COMMISSION ASSUMPTIONS'!$G84)*('MVLP INPUT'!$F12*'COMMISSION ASSUMPTIONS'!$E68)</f>
        <v>0</v>
      </c>
      <c r="BO163" s="476">
        <f ca="1">('SUBSCRIBER BASE'!BP82*'COMMISSION ASSUMPTIONS'!$G84)*('MVLP INPUT'!$F12*'COMMISSION ASSUMPTIONS'!$E68)</f>
        <v>0</v>
      </c>
      <c r="BP163" s="476">
        <f ca="1">('SUBSCRIBER BASE'!BQ82*'COMMISSION ASSUMPTIONS'!$G84)*('MVLP INPUT'!$F12*'COMMISSION ASSUMPTIONS'!$E68)</f>
        <v>0</v>
      </c>
      <c r="BQ163" s="476">
        <f ca="1">('SUBSCRIBER BASE'!BR82*'COMMISSION ASSUMPTIONS'!$G84)*('MVLP INPUT'!$F12*'COMMISSION ASSUMPTIONS'!$E68)</f>
        <v>0</v>
      </c>
      <c r="BR163" s="476">
        <f ca="1">('SUBSCRIBER BASE'!BS82*'COMMISSION ASSUMPTIONS'!$G84)*('MVLP INPUT'!$F12*'COMMISSION ASSUMPTIONS'!$E68)</f>
        <v>0</v>
      </c>
    </row>
    <row r="164" spans="2:70" ht="24" customHeight="1" outlineLevel="2">
      <c r="B164" s="313" t="str">
        <f>B151</f>
        <v>MVLP4</v>
      </c>
      <c r="C164" s="476">
        <f>('SUBSCRIBER BASE'!C83*'COMMISSION ASSUMPTIONS'!$G85)*('MVLP INPUT'!$F13*'COMMISSION ASSUMPTIONS'!$E69)</f>
        <v>0</v>
      </c>
      <c r="D164" s="476">
        <f>('SUBSCRIBER BASE'!D83*'COMMISSION ASSUMPTIONS'!$G85)*('MVLP INPUT'!$F13*'COMMISSION ASSUMPTIONS'!$E69)</f>
        <v>0</v>
      </c>
      <c r="E164" s="476">
        <f>('SUBSCRIBER BASE'!E83*'COMMISSION ASSUMPTIONS'!$G85)*('MVLP INPUT'!$F13*'COMMISSION ASSUMPTIONS'!$E69)</f>
        <v>0</v>
      </c>
      <c r="F164" s="476">
        <f>('SUBSCRIBER BASE'!F83*'COMMISSION ASSUMPTIONS'!$G85)*('MVLP INPUT'!$F13*'COMMISSION ASSUMPTIONS'!$E69)</f>
        <v>0</v>
      </c>
      <c r="G164" s="476">
        <f>('SUBSCRIBER BASE'!G83*'COMMISSION ASSUMPTIONS'!$G85)*('MVLP INPUT'!$F13*'COMMISSION ASSUMPTIONS'!$E69)</f>
        <v>0</v>
      </c>
      <c r="H164" s="476">
        <f>('SUBSCRIBER BASE'!H83*'COMMISSION ASSUMPTIONS'!$G85)*('MVLP INPUT'!$F13*'COMMISSION ASSUMPTIONS'!$E69)</f>
        <v>0</v>
      </c>
      <c r="I164" s="476">
        <f>('SUBSCRIBER BASE'!I83*'COMMISSION ASSUMPTIONS'!$G85)*('MVLP INPUT'!$F13*'COMMISSION ASSUMPTIONS'!$E69)</f>
        <v>0</v>
      </c>
      <c r="J164" s="476">
        <f>('SUBSCRIBER BASE'!J83*'COMMISSION ASSUMPTIONS'!$G85)*('MVLP INPUT'!$F13*'COMMISSION ASSUMPTIONS'!$E69)</f>
        <v>0</v>
      </c>
      <c r="K164" s="476">
        <f ca="1">('SUBSCRIBER BASE'!L83*'COMMISSION ASSUMPTIONS'!$G85)*('MVLP INPUT'!$F13*'COMMISSION ASSUMPTIONS'!$E69)</f>
        <v>0</v>
      </c>
      <c r="L164" s="476">
        <f ca="1">('SUBSCRIBER BASE'!M83*'COMMISSION ASSUMPTIONS'!$G85)*('MVLP INPUT'!$F13*'COMMISSION ASSUMPTIONS'!$E69)</f>
        <v>0</v>
      </c>
      <c r="M164" s="476">
        <f ca="1">('SUBSCRIBER BASE'!N83*'COMMISSION ASSUMPTIONS'!$G85)*('MVLP INPUT'!$F13*'COMMISSION ASSUMPTIONS'!$E69)</f>
        <v>0</v>
      </c>
      <c r="N164" s="476">
        <f ca="1">('SUBSCRIBER BASE'!O83*'COMMISSION ASSUMPTIONS'!$G85)*('MVLP INPUT'!$F13*'COMMISSION ASSUMPTIONS'!$E69)</f>
        <v>0</v>
      </c>
      <c r="O164" s="476">
        <f ca="1">('SUBSCRIBER BASE'!P83*'COMMISSION ASSUMPTIONS'!$G85)*('MVLP INPUT'!$F13*'COMMISSION ASSUMPTIONS'!$E69)</f>
        <v>0</v>
      </c>
      <c r="P164" s="476">
        <f ca="1">('SUBSCRIBER BASE'!Q83*'COMMISSION ASSUMPTIONS'!$G85)*('MVLP INPUT'!$F13*'COMMISSION ASSUMPTIONS'!$E69)</f>
        <v>0</v>
      </c>
      <c r="Q164" s="476">
        <f ca="1">('SUBSCRIBER BASE'!R83*'COMMISSION ASSUMPTIONS'!$G85)*('MVLP INPUT'!$F13*'COMMISSION ASSUMPTIONS'!$E69)</f>
        <v>0</v>
      </c>
      <c r="R164" s="476">
        <f ca="1">('SUBSCRIBER BASE'!S83*'COMMISSION ASSUMPTIONS'!$G85)*('MVLP INPUT'!$F13*'COMMISSION ASSUMPTIONS'!$E69)</f>
        <v>0</v>
      </c>
      <c r="S164" s="476">
        <f ca="1">('SUBSCRIBER BASE'!T83*'COMMISSION ASSUMPTIONS'!$G85)*('MVLP INPUT'!$F13*'COMMISSION ASSUMPTIONS'!$E69)</f>
        <v>0</v>
      </c>
      <c r="T164" s="476">
        <f ca="1">('SUBSCRIBER BASE'!U83*'COMMISSION ASSUMPTIONS'!$G85)*('MVLP INPUT'!$F13*'COMMISSION ASSUMPTIONS'!$E69)</f>
        <v>0</v>
      </c>
      <c r="U164" s="476">
        <f ca="1">('SUBSCRIBER BASE'!V83*'COMMISSION ASSUMPTIONS'!$G85)*('MVLP INPUT'!$F13*'COMMISSION ASSUMPTIONS'!$E69)</f>
        <v>0</v>
      </c>
      <c r="V164" s="476">
        <f ca="1">('SUBSCRIBER BASE'!W83*'COMMISSION ASSUMPTIONS'!$G85)*('MVLP INPUT'!$F13*'COMMISSION ASSUMPTIONS'!$E69)</f>
        <v>0</v>
      </c>
      <c r="W164" s="476">
        <f ca="1">('SUBSCRIBER BASE'!X83*'COMMISSION ASSUMPTIONS'!$G85)*('MVLP INPUT'!$F13*'COMMISSION ASSUMPTIONS'!$E69)</f>
        <v>0</v>
      </c>
      <c r="X164" s="476">
        <f ca="1">('SUBSCRIBER BASE'!Y83*'COMMISSION ASSUMPTIONS'!$G85)*('MVLP INPUT'!$F13*'COMMISSION ASSUMPTIONS'!$E69)</f>
        <v>0</v>
      </c>
      <c r="Y164" s="476">
        <f ca="1">('SUBSCRIBER BASE'!Z83*'COMMISSION ASSUMPTIONS'!$G85)*('MVLP INPUT'!$F13*'COMMISSION ASSUMPTIONS'!$E69)</f>
        <v>0</v>
      </c>
      <c r="Z164" s="476">
        <f ca="1">('SUBSCRIBER BASE'!AA83*'COMMISSION ASSUMPTIONS'!$G85)*('MVLP INPUT'!$F13*'COMMISSION ASSUMPTIONS'!$E69)</f>
        <v>0</v>
      </c>
      <c r="AA164" s="476">
        <f ca="1">('SUBSCRIBER BASE'!AB83*'COMMISSION ASSUMPTIONS'!$G85)*('MVLP INPUT'!$F13*'COMMISSION ASSUMPTIONS'!$E69)</f>
        <v>0</v>
      </c>
      <c r="AB164" s="476">
        <f ca="1">('SUBSCRIBER BASE'!AC83*'COMMISSION ASSUMPTIONS'!$G85)*('MVLP INPUT'!$F13*'COMMISSION ASSUMPTIONS'!$E69)</f>
        <v>0</v>
      </c>
      <c r="AC164" s="476">
        <f ca="1">('SUBSCRIBER BASE'!AD83*'COMMISSION ASSUMPTIONS'!$G85)*('MVLP INPUT'!$F13*'COMMISSION ASSUMPTIONS'!$E69)</f>
        <v>0</v>
      </c>
      <c r="AD164" s="476">
        <f ca="1">('SUBSCRIBER BASE'!AE83*'COMMISSION ASSUMPTIONS'!$G85)*('MVLP INPUT'!$F13*'COMMISSION ASSUMPTIONS'!$E69)</f>
        <v>0</v>
      </c>
      <c r="AE164" s="476">
        <f ca="1">('SUBSCRIBER BASE'!AF83*'COMMISSION ASSUMPTIONS'!$G85)*('MVLP INPUT'!$F13*'COMMISSION ASSUMPTIONS'!$E69)</f>
        <v>0</v>
      </c>
      <c r="AF164" s="476">
        <f ca="1">('SUBSCRIBER BASE'!AG83*'COMMISSION ASSUMPTIONS'!$G85)*('MVLP INPUT'!$F13*'COMMISSION ASSUMPTIONS'!$E69)</f>
        <v>0</v>
      </c>
      <c r="AG164" s="476">
        <f ca="1">('SUBSCRIBER BASE'!AH83*'COMMISSION ASSUMPTIONS'!$G85)*('MVLP INPUT'!$F13*'COMMISSION ASSUMPTIONS'!$E69)</f>
        <v>0</v>
      </c>
      <c r="AH164" s="476">
        <f ca="1">('SUBSCRIBER BASE'!AI83*'COMMISSION ASSUMPTIONS'!$G85)*('MVLP INPUT'!$F13*'COMMISSION ASSUMPTIONS'!$E69)</f>
        <v>0</v>
      </c>
      <c r="AI164" s="476">
        <f ca="1">('SUBSCRIBER BASE'!AJ83*'COMMISSION ASSUMPTIONS'!$G85)*('MVLP INPUT'!$F13*'COMMISSION ASSUMPTIONS'!$E69)</f>
        <v>0</v>
      </c>
      <c r="AJ164" s="476">
        <f ca="1">('SUBSCRIBER BASE'!AK83*'COMMISSION ASSUMPTIONS'!$G85)*('MVLP INPUT'!$F13*'COMMISSION ASSUMPTIONS'!$E69)</f>
        <v>0</v>
      </c>
      <c r="AK164" s="476">
        <f ca="1">('SUBSCRIBER BASE'!AL83*'COMMISSION ASSUMPTIONS'!$G85)*('MVLP INPUT'!$F13*'COMMISSION ASSUMPTIONS'!$E69)</f>
        <v>0</v>
      </c>
      <c r="AL164" s="476">
        <f ca="1">('SUBSCRIBER BASE'!AM83*'COMMISSION ASSUMPTIONS'!$G85)*('MVLP INPUT'!$F13*'COMMISSION ASSUMPTIONS'!$E69)</f>
        <v>0</v>
      </c>
      <c r="AM164" s="476">
        <f ca="1">('SUBSCRIBER BASE'!AN83*'COMMISSION ASSUMPTIONS'!$G85)*('MVLP INPUT'!$F13*'COMMISSION ASSUMPTIONS'!$E69)</f>
        <v>0</v>
      </c>
      <c r="AN164" s="476">
        <f ca="1">('SUBSCRIBER BASE'!AO83*'COMMISSION ASSUMPTIONS'!$G85)*('MVLP INPUT'!$F13*'COMMISSION ASSUMPTIONS'!$E69)</f>
        <v>0</v>
      </c>
      <c r="AO164" s="476">
        <f ca="1">('SUBSCRIBER BASE'!AP83*'COMMISSION ASSUMPTIONS'!$G85)*('MVLP INPUT'!$F13*'COMMISSION ASSUMPTIONS'!$E69)</f>
        <v>0</v>
      </c>
      <c r="AP164" s="476">
        <f ca="1">('SUBSCRIBER BASE'!AQ83*'COMMISSION ASSUMPTIONS'!$G85)*('MVLP INPUT'!$F13*'COMMISSION ASSUMPTIONS'!$E69)</f>
        <v>0</v>
      </c>
      <c r="AQ164" s="476">
        <f ca="1">('SUBSCRIBER BASE'!AR83*'COMMISSION ASSUMPTIONS'!$G85)*('MVLP INPUT'!$F13*'COMMISSION ASSUMPTIONS'!$E69)</f>
        <v>0</v>
      </c>
      <c r="AR164" s="476">
        <f ca="1">('SUBSCRIBER BASE'!AS83*'COMMISSION ASSUMPTIONS'!$G85)*('MVLP INPUT'!$F13*'COMMISSION ASSUMPTIONS'!$E69)</f>
        <v>0</v>
      </c>
      <c r="AS164" s="476">
        <f ca="1">('SUBSCRIBER BASE'!AT83*'COMMISSION ASSUMPTIONS'!$G85)*('MVLP INPUT'!$F13*'COMMISSION ASSUMPTIONS'!$E69)</f>
        <v>0</v>
      </c>
      <c r="AT164" s="476">
        <f ca="1">('SUBSCRIBER BASE'!AU83*'COMMISSION ASSUMPTIONS'!$G85)*('MVLP INPUT'!$F13*'COMMISSION ASSUMPTIONS'!$E69)</f>
        <v>0</v>
      </c>
      <c r="AU164" s="476">
        <f ca="1">('SUBSCRIBER BASE'!AV83*'COMMISSION ASSUMPTIONS'!$G85)*('MVLP INPUT'!$F13*'COMMISSION ASSUMPTIONS'!$E69)</f>
        <v>0</v>
      </c>
      <c r="AV164" s="476">
        <f ca="1">('SUBSCRIBER BASE'!AW83*'COMMISSION ASSUMPTIONS'!$G85)*('MVLP INPUT'!$F13*'COMMISSION ASSUMPTIONS'!$E69)</f>
        <v>0</v>
      </c>
      <c r="AW164" s="476">
        <f ca="1">('SUBSCRIBER BASE'!AX83*'COMMISSION ASSUMPTIONS'!$G85)*('MVLP INPUT'!$F13*'COMMISSION ASSUMPTIONS'!$E69)</f>
        <v>0</v>
      </c>
      <c r="AX164" s="476">
        <f ca="1">('SUBSCRIBER BASE'!AY83*'COMMISSION ASSUMPTIONS'!$G85)*('MVLP INPUT'!$F13*'COMMISSION ASSUMPTIONS'!$E69)</f>
        <v>0</v>
      </c>
      <c r="AY164" s="476">
        <f ca="1">('SUBSCRIBER BASE'!AZ83*'COMMISSION ASSUMPTIONS'!$G85)*('MVLP INPUT'!$F13*'COMMISSION ASSUMPTIONS'!$E69)</f>
        <v>0</v>
      </c>
      <c r="AZ164" s="476">
        <f ca="1">('SUBSCRIBER BASE'!BA83*'COMMISSION ASSUMPTIONS'!$G85)*('MVLP INPUT'!$F13*'COMMISSION ASSUMPTIONS'!$E69)</f>
        <v>0</v>
      </c>
      <c r="BA164" s="476">
        <f ca="1">('SUBSCRIBER BASE'!BB83*'COMMISSION ASSUMPTIONS'!$G85)*('MVLP INPUT'!$F13*'COMMISSION ASSUMPTIONS'!$E69)</f>
        <v>0</v>
      </c>
      <c r="BB164" s="476">
        <f ca="1">('SUBSCRIBER BASE'!BC83*'COMMISSION ASSUMPTIONS'!$G85)*('MVLP INPUT'!$F13*'COMMISSION ASSUMPTIONS'!$E69)</f>
        <v>0</v>
      </c>
      <c r="BC164" s="476">
        <f ca="1">('SUBSCRIBER BASE'!BD83*'COMMISSION ASSUMPTIONS'!$G85)*('MVLP INPUT'!$F13*'COMMISSION ASSUMPTIONS'!$E69)</f>
        <v>0</v>
      </c>
      <c r="BD164" s="476">
        <f ca="1">('SUBSCRIBER BASE'!BE83*'COMMISSION ASSUMPTIONS'!$G85)*('MVLP INPUT'!$F13*'COMMISSION ASSUMPTIONS'!$E69)</f>
        <v>0</v>
      </c>
      <c r="BE164" s="476">
        <f ca="1">('SUBSCRIBER BASE'!BF83*'COMMISSION ASSUMPTIONS'!$G85)*('MVLP INPUT'!$F13*'COMMISSION ASSUMPTIONS'!$E69)</f>
        <v>0</v>
      </c>
      <c r="BF164" s="476">
        <f ca="1">('SUBSCRIBER BASE'!BG83*'COMMISSION ASSUMPTIONS'!$G85)*('MVLP INPUT'!$F13*'COMMISSION ASSUMPTIONS'!$E69)</f>
        <v>0</v>
      </c>
      <c r="BG164" s="476">
        <f ca="1">('SUBSCRIBER BASE'!BH83*'COMMISSION ASSUMPTIONS'!$G85)*('MVLP INPUT'!$F13*'COMMISSION ASSUMPTIONS'!$E69)</f>
        <v>0</v>
      </c>
      <c r="BH164" s="476">
        <f ca="1">('SUBSCRIBER BASE'!BI83*'COMMISSION ASSUMPTIONS'!$G85)*('MVLP INPUT'!$F13*'COMMISSION ASSUMPTIONS'!$E69)</f>
        <v>0</v>
      </c>
      <c r="BI164" s="476">
        <f ca="1">('SUBSCRIBER BASE'!BJ83*'COMMISSION ASSUMPTIONS'!$G85)*('MVLP INPUT'!$F13*'COMMISSION ASSUMPTIONS'!$E69)</f>
        <v>0</v>
      </c>
      <c r="BJ164" s="476">
        <f ca="1">('SUBSCRIBER BASE'!BK83*'COMMISSION ASSUMPTIONS'!$G85)*('MVLP INPUT'!$F13*'COMMISSION ASSUMPTIONS'!$E69)</f>
        <v>0</v>
      </c>
      <c r="BK164" s="476">
        <f ca="1">('SUBSCRIBER BASE'!BL83*'COMMISSION ASSUMPTIONS'!$G85)*('MVLP INPUT'!$F13*'COMMISSION ASSUMPTIONS'!$E69)</f>
        <v>0</v>
      </c>
      <c r="BL164" s="476">
        <f ca="1">('SUBSCRIBER BASE'!BM83*'COMMISSION ASSUMPTIONS'!$G85)*('MVLP INPUT'!$F13*'COMMISSION ASSUMPTIONS'!$E69)</f>
        <v>0</v>
      </c>
      <c r="BM164" s="476">
        <f ca="1">('SUBSCRIBER BASE'!BN83*'COMMISSION ASSUMPTIONS'!$G85)*('MVLP INPUT'!$F13*'COMMISSION ASSUMPTIONS'!$E69)</f>
        <v>0</v>
      </c>
      <c r="BN164" s="476">
        <f ca="1">('SUBSCRIBER BASE'!BO83*'COMMISSION ASSUMPTIONS'!$G85)*('MVLP INPUT'!$F13*'COMMISSION ASSUMPTIONS'!$E69)</f>
        <v>0</v>
      </c>
      <c r="BO164" s="476">
        <f ca="1">('SUBSCRIBER BASE'!BP83*'COMMISSION ASSUMPTIONS'!$G85)*('MVLP INPUT'!$F13*'COMMISSION ASSUMPTIONS'!$E69)</f>
        <v>0</v>
      </c>
      <c r="BP164" s="476">
        <f ca="1">('SUBSCRIBER BASE'!BQ83*'COMMISSION ASSUMPTIONS'!$G85)*('MVLP INPUT'!$F13*'COMMISSION ASSUMPTIONS'!$E69)</f>
        <v>0</v>
      </c>
      <c r="BQ164" s="476">
        <f ca="1">('SUBSCRIBER BASE'!BR83*'COMMISSION ASSUMPTIONS'!$G85)*('MVLP INPUT'!$F13*'COMMISSION ASSUMPTIONS'!$E69)</f>
        <v>0</v>
      </c>
      <c r="BR164" s="476">
        <f ca="1">('SUBSCRIBER BASE'!BS83*'COMMISSION ASSUMPTIONS'!$G85)*('MVLP INPUT'!$F13*'COMMISSION ASSUMPTIONS'!$E69)</f>
        <v>0</v>
      </c>
    </row>
    <row r="165" spans="2:70" ht="24" customHeight="1" outlineLevel="2">
      <c r="B165" s="313" t="str">
        <f t="shared" ref="B165:B169" si="39">B152</f>
        <v>MVLP5</v>
      </c>
      <c r="C165" s="476">
        <f>('SUBSCRIBER BASE'!C84*'COMMISSION ASSUMPTIONS'!$G86)*('MVLP INPUT'!$F14*'COMMISSION ASSUMPTIONS'!$E70)</f>
        <v>0</v>
      </c>
      <c r="D165" s="476">
        <f>('SUBSCRIBER BASE'!D84*'COMMISSION ASSUMPTIONS'!$G86)*('MVLP INPUT'!$F14*'COMMISSION ASSUMPTIONS'!$E70)</f>
        <v>0</v>
      </c>
      <c r="E165" s="476">
        <f>('SUBSCRIBER BASE'!E84*'COMMISSION ASSUMPTIONS'!$G86)*('MVLP INPUT'!$F14*'COMMISSION ASSUMPTIONS'!$E70)</f>
        <v>0</v>
      </c>
      <c r="F165" s="476">
        <f>('SUBSCRIBER BASE'!F84*'COMMISSION ASSUMPTIONS'!$G86)*('MVLP INPUT'!$F14*'COMMISSION ASSUMPTIONS'!$E70)</f>
        <v>0</v>
      </c>
      <c r="G165" s="476">
        <f>('SUBSCRIBER BASE'!G84*'COMMISSION ASSUMPTIONS'!$G86)*('MVLP INPUT'!$F14*'COMMISSION ASSUMPTIONS'!$E70)</f>
        <v>0</v>
      </c>
      <c r="H165" s="476">
        <f>('SUBSCRIBER BASE'!H84*'COMMISSION ASSUMPTIONS'!$G86)*('MVLP INPUT'!$F14*'COMMISSION ASSUMPTIONS'!$E70)</f>
        <v>0</v>
      </c>
      <c r="I165" s="476">
        <f>('SUBSCRIBER BASE'!I84*'COMMISSION ASSUMPTIONS'!$G86)*('MVLP INPUT'!$F14*'COMMISSION ASSUMPTIONS'!$E70)</f>
        <v>0</v>
      </c>
      <c r="J165" s="476">
        <f>('SUBSCRIBER BASE'!J84*'COMMISSION ASSUMPTIONS'!$G86)*('MVLP INPUT'!$F14*'COMMISSION ASSUMPTIONS'!$E70)</f>
        <v>0</v>
      </c>
      <c r="K165" s="476">
        <f ca="1">('SUBSCRIBER BASE'!L84*'COMMISSION ASSUMPTIONS'!$G86)*('MVLP INPUT'!$F14*'COMMISSION ASSUMPTIONS'!$E70)</f>
        <v>0</v>
      </c>
      <c r="L165" s="476">
        <f ca="1">('SUBSCRIBER BASE'!M84*'COMMISSION ASSUMPTIONS'!$G86)*('MVLP INPUT'!$F14*'COMMISSION ASSUMPTIONS'!$E70)</f>
        <v>0</v>
      </c>
      <c r="M165" s="476">
        <f ca="1">('SUBSCRIBER BASE'!N84*'COMMISSION ASSUMPTIONS'!$G86)*('MVLP INPUT'!$F14*'COMMISSION ASSUMPTIONS'!$E70)</f>
        <v>0</v>
      </c>
      <c r="N165" s="476">
        <f ca="1">('SUBSCRIBER BASE'!O84*'COMMISSION ASSUMPTIONS'!$G86)*('MVLP INPUT'!$F14*'COMMISSION ASSUMPTIONS'!$E70)</f>
        <v>0</v>
      </c>
      <c r="O165" s="476">
        <f ca="1">('SUBSCRIBER BASE'!P84*'COMMISSION ASSUMPTIONS'!$G86)*('MVLP INPUT'!$F14*'COMMISSION ASSUMPTIONS'!$E70)</f>
        <v>0</v>
      </c>
      <c r="P165" s="476">
        <f ca="1">('SUBSCRIBER BASE'!Q84*'COMMISSION ASSUMPTIONS'!$G86)*('MVLP INPUT'!$F14*'COMMISSION ASSUMPTIONS'!$E70)</f>
        <v>0</v>
      </c>
      <c r="Q165" s="476">
        <f ca="1">('SUBSCRIBER BASE'!R84*'COMMISSION ASSUMPTIONS'!$G86)*('MVLP INPUT'!$F14*'COMMISSION ASSUMPTIONS'!$E70)</f>
        <v>0</v>
      </c>
      <c r="R165" s="476">
        <f ca="1">('SUBSCRIBER BASE'!S84*'COMMISSION ASSUMPTIONS'!$G86)*('MVLP INPUT'!$F14*'COMMISSION ASSUMPTIONS'!$E70)</f>
        <v>0</v>
      </c>
      <c r="S165" s="476">
        <f ca="1">('SUBSCRIBER BASE'!T84*'COMMISSION ASSUMPTIONS'!$G86)*('MVLP INPUT'!$F14*'COMMISSION ASSUMPTIONS'!$E70)</f>
        <v>0</v>
      </c>
      <c r="T165" s="476">
        <f ca="1">('SUBSCRIBER BASE'!U84*'COMMISSION ASSUMPTIONS'!$G86)*('MVLP INPUT'!$F14*'COMMISSION ASSUMPTIONS'!$E70)</f>
        <v>0</v>
      </c>
      <c r="U165" s="476">
        <f ca="1">('SUBSCRIBER BASE'!V84*'COMMISSION ASSUMPTIONS'!$G86)*('MVLP INPUT'!$F14*'COMMISSION ASSUMPTIONS'!$E70)</f>
        <v>0</v>
      </c>
      <c r="V165" s="476">
        <f ca="1">('SUBSCRIBER BASE'!W84*'COMMISSION ASSUMPTIONS'!$G86)*('MVLP INPUT'!$F14*'COMMISSION ASSUMPTIONS'!$E70)</f>
        <v>0</v>
      </c>
      <c r="W165" s="476">
        <f ca="1">('SUBSCRIBER BASE'!X84*'COMMISSION ASSUMPTIONS'!$G86)*('MVLP INPUT'!$F14*'COMMISSION ASSUMPTIONS'!$E70)</f>
        <v>0</v>
      </c>
      <c r="X165" s="476">
        <f ca="1">('SUBSCRIBER BASE'!Y84*'COMMISSION ASSUMPTIONS'!$G86)*('MVLP INPUT'!$F14*'COMMISSION ASSUMPTIONS'!$E70)</f>
        <v>0</v>
      </c>
      <c r="Y165" s="476">
        <f ca="1">('SUBSCRIBER BASE'!Z84*'COMMISSION ASSUMPTIONS'!$G86)*('MVLP INPUT'!$F14*'COMMISSION ASSUMPTIONS'!$E70)</f>
        <v>0</v>
      </c>
      <c r="Z165" s="476">
        <f ca="1">('SUBSCRIBER BASE'!AA84*'COMMISSION ASSUMPTIONS'!$G86)*('MVLP INPUT'!$F14*'COMMISSION ASSUMPTIONS'!$E70)</f>
        <v>0</v>
      </c>
      <c r="AA165" s="476">
        <f ca="1">('SUBSCRIBER BASE'!AB84*'COMMISSION ASSUMPTIONS'!$G86)*('MVLP INPUT'!$F14*'COMMISSION ASSUMPTIONS'!$E70)</f>
        <v>0</v>
      </c>
      <c r="AB165" s="476">
        <f ca="1">('SUBSCRIBER BASE'!AC84*'COMMISSION ASSUMPTIONS'!$G86)*('MVLP INPUT'!$F14*'COMMISSION ASSUMPTIONS'!$E70)</f>
        <v>0</v>
      </c>
      <c r="AC165" s="476">
        <f ca="1">('SUBSCRIBER BASE'!AD84*'COMMISSION ASSUMPTIONS'!$G86)*('MVLP INPUT'!$F14*'COMMISSION ASSUMPTIONS'!$E70)</f>
        <v>0</v>
      </c>
      <c r="AD165" s="476">
        <f ca="1">('SUBSCRIBER BASE'!AE84*'COMMISSION ASSUMPTIONS'!$G86)*('MVLP INPUT'!$F14*'COMMISSION ASSUMPTIONS'!$E70)</f>
        <v>0</v>
      </c>
      <c r="AE165" s="476">
        <f ca="1">('SUBSCRIBER BASE'!AF84*'COMMISSION ASSUMPTIONS'!$G86)*('MVLP INPUT'!$F14*'COMMISSION ASSUMPTIONS'!$E70)</f>
        <v>0</v>
      </c>
      <c r="AF165" s="476">
        <f ca="1">('SUBSCRIBER BASE'!AG84*'COMMISSION ASSUMPTIONS'!$G86)*('MVLP INPUT'!$F14*'COMMISSION ASSUMPTIONS'!$E70)</f>
        <v>0</v>
      </c>
      <c r="AG165" s="476">
        <f ca="1">('SUBSCRIBER BASE'!AH84*'COMMISSION ASSUMPTIONS'!$G86)*('MVLP INPUT'!$F14*'COMMISSION ASSUMPTIONS'!$E70)</f>
        <v>0</v>
      </c>
      <c r="AH165" s="476">
        <f ca="1">('SUBSCRIBER BASE'!AI84*'COMMISSION ASSUMPTIONS'!$G86)*('MVLP INPUT'!$F14*'COMMISSION ASSUMPTIONS'!$E70)</f>
        <v>0</v>
      </c>
      <c r="AI165" s="476">
        <f ca="1">('SUBSCRIBER BASE'!AJ84*'COMMISSION ASSUMPTIONS'!$G86)*('MVLP INPUT'!$F14*'COMMISSION ASSUMPTIONS'!$E70)</f>
        <v>0</v>
      </c>
      <c r="AJ165" s="476">
        <f ca="1">('SUBSCRIBER BASE'!AK84*'COMMISSION ASSUMPTIONS'!$G86)*('MVLP INPUT'!$F14*'COMMISSION ASSUMPTIONS'!$E70)</f>
        <v>0</v>
      </c>
      <c r="AK165" s="476">
        <f ca="1">('SUBSCRIBER BASE'!AL84*'COMMISSION ASSUMPTIONS'!$G86)*('MVLP INPUT'!$F14*'COMMISSION ASSUMPTIONS'!$E70)</f>
        <v>0</v>
      </c>
      <c r="AL165" s="476">
        <f ca="1">('SUBSCRIBER BASE'!AM84*'COMMISSION ASSUMPTIONS'!$G86)*('MVLP INPUT'!$F14*'COMMISSION ASSUMPTIONS'!$E70)</f>
        <v>0</v>
      </c>
      <c r="AM165" s="476">
        <f ca="1">('SUBSCRIBER BASE'!AN84*'COMMISSION ASSUMPTIONS'!$G86)*('MVLP INPUT'!$F14*'COMMISSION ASSUMPTIONS'!$E70)</f>
        <v>0</v>
      </c>
      <c r="AN165" s="476">
        <f ca="1">('SUBSCRIBER BASE'!AO84*'COMMISSION ASSUMPTIONS'!$G86)*('MVLP INPUT'!$F14*'COMMISSION ASSUMPTIONS'!$E70)</f>
        <v>0</v>
      </c>
      <c r="AO165" s="476">
        <f ca="1">('SUBSCRIBER BASE'!AP84*'COMMISSION ASSUMPTIONS'!$G86)*('MVLP INPUT'!$F14*'COMMISSION ASSUMPTIONS'!$E70)</f>
        <v>0</v>
      </c>
      <c r="AP165" s="476">
        <f ca="1">('SUBSCRIBER BASE'!AQ84*'COMMISSION ASSUMPTIONS'!$G86)*('MVLP INPUT'!$F14*'COMMISSION ASSUMPTIONS'!$E70)</f>
        <v>0</v>
      </c>
      <c r="AQ165" s="476">
        <f ca="1">('SUBSCRIBER BASE'!AR84*'COMMISSION ASSUMPTIONS'!$G86)*('MVLP INPUT'!$F14*'COMMISSION ASSUMPTIONS'!$E70)</f>
        <v>0</v>
      </c>
      <c r="AR165" s="476">
        <f ca="1">('SUBSCRIBER BASE'!AS84*'COMMISSION ASSUMPTIONS'!$G86)*('MVLP INPUT'!$F14*'COMMISSION ASSUMPTIONS'!$E70)</f>
        <v>0</v>
      </c>
      <c r="AS165" s="476">
        <f ca="1">('SUBSCRIBER BASE'!AT84*'COMMISSION ASSUMPTIONS'!$G86)*('MVLP INPUT'!$F14*'COMMISSION ASSUMPTIONS'!$E70)</f>
        <v>0</v>
      </c>
      <c r="AT165" s="476">
        <f ca="1">('SUBSCRIBER BASE'!AU84*'COMMISSION ASSUMPTIONS'!$G86)*('MVLP INPUT'!$F14*'COMMISSION ASSUMPTIONS'!$E70)</f>
        <v>0</v>
      </c>
      <c r="AU165" s="476">
        <f ca="1">('SUBSCRIBER BASE'!AV84*'COMMISSION ASSUMPTIONS'!$G86)*('MVLP INPUT'!$F14*'COMMISSION ASSUMPTIONS'!$E70)</f>
        <v>0</v>
      </c>
      <c r="AV165" s="476">
        <f ca="1">('SUBSCRIBER BASE'!AW84*'COMMISSION ASSUMPTIONS'!$G86)*('MVLP INPUT'!$F14*'COMMISSION ASSUMPTIONS'!$E70)</f>
        <v>0</v>
      </c>
      <c r="AW165" s="476">
        <f ca="1">('SUBSCRIBER BASE'!AX84*'COMMISSION ASSUMPTIONS'!$G86)*('MVLP INPUT'!$F14*'COMMISSION ASSUMPTIONS'!$E70)</f>
        <v>0</v>
      </c>
      <c r="AX165" s="476">
        <f ca="1">('SUBSCRIBER BASE'!AY84*'COMMISSION ASSUMPTIONS'!$G86)*('MVLP INPUT'!$F14*'COMMISSION ASSUMPTIONS'!$E70)</f>
        <v>0</v>
      </c>
      <c r="AY165" s="476">
        <f ca="1">('SUBSCRIBER BASE'!AZ84*'COMMISSION ASSUMPTIONS'!$G86)*('MVLP INPUT'!$F14*'COMMISSION ASSUMPTIONS'!$E70)</f>
        <v>0</v>
      </c>
      <c r="AZ165" s="476">
        <f ca="1">('SUBSCRIBER BASE'!BA84*'COMMISSION ASSUMPTIONS'!$G86)*('MVLP INPUT'!$F14*'COMMISSION ASSUMPTIONS'!$E70)</f>
        <v>0</v>
      </c>
      <c r="BA165" s="476">
        <f ca="1">('SUBSCRIBER BASE'!BB84*'COMMISSION ASSUMPTIONS'!$G86)*('MVLP INPUT'!$F14*'COMMISSION ASSUMPTIONS'!$E70)</f>
        <v>0</v>
      </c>
      <c r="BB165" s="476">
        <f ca="1">('SUBSCRIBER BASE'!BC84*'COMMISSION ASSUMPTIONS'!$G86)*('MVLP INPUT'!$F14*'COMMISSION ASSUMPTIONS'!$E70)</f>
        <v>0</v>
      </c>
      <c r="BC165" s="476">
        <f ca="1">('SUBSCRIBER BASE'!BD84*'COMMISSION ASSUMPTIONS'!$G86)*('MVLP INPUT'!$F14*'COMMISSION ASSUMPTIONS'!$E70)</f>
        <v>0</v>
      </c>
      <c r="BD165" s="476">
        <f ca="1">('SUBSCRIBER BASE'!BE84*'COMMISSION ASSUMPTIONS'!$G86)*('MVLP INPUT'!$F14*'COMMISSION ASSUMPTIONS'!$E70)</f>
        <v>0</v>
      </c>
      <c r="BE165" s="476">
        <f ca="1">('SUBSCRIBER BASE'!BF84*'COMMISSION ASSUMPTIONS'!$G86)*('MVLP INPUT'!$F14*'COMMISSION ASSUMPTIONS'!$E70)</f>
        <v>0</v>
      </c>
      <c r="BF165" s="476">
        <f ca="1">('SUBSCRIBER BASE'!BG84*'COMMISSION ASSUMPTIONS'!$G86)*('MVLP INPUT'!$F14*'COMMISSION ASSUMPTIONS'!$E70)</f>
        <v>0</v>
      </c>
      <c r="BG165" s="476">
        <f ca="1">('SUBSCRIBER BASE'!BH84*'COMMISSION ASSUMPTIONS'!$G86)*('MVLP INPUT'!$F14*'COMMISSION ASSUMPTIONS'!$E70)</f>
        <v>0</v>
      </c>
      <c r="BH165" s="476">
        <f ca="1">('SUBSCRIBER BASE'!BI84*'COMMISSION ASSUMPTIONS'!$G86)*('MVLP INPUT'!$F14*'COMMISSION ASSUMPTIONS'!$E70)</f>
        <v>0</v>
      </c>
      <c r="BI165" s="476">
        <f ca="1">('SUBSCRIBER BASE'!BJ84*'COMMISSION ASSUMPTIONS'!$G86)*('MVLP INPUT'!$F14*'COMMISSION ASSUMPTIONS'!$E70)</f>
        <v>0</v>
      </c>
      <c r="BJ165" s="476">
        <f ca="1">('SUBSCRIBER BASE'!BK84*'COMMISSION ASSUMPTIONS'!$G86)*('MVLP INPUT'!$F14*'COMMISSION ASSUMPTIONS'!$E70)</f>
        <v>0</v>
      </c>
      <c r="BK165" s="476">
        <f ca="1">('SUBSCRIBER BASE'!BL84*'COMMISSION ASSUMPTIONS'!$G86)*('MVLP INPUT'!$F14*'COMMISSION ASSUMPTIONS'!$E70)</f>
        <v>0</v>
      </c>
      <c r="BL165" s="476">
        <f ca="1">('SUBSCRIBER BASE'!BM84*'COMMISSION ASSUMPTIONS'!$G86)*('MVLP INPUT'!$F14*'COMMISSION ASSUMPTIONS'!$E70)</f>
        <v>0</v>
      </c>
      <c r="BM165" s="476">
        <f ca="1">('SUBSCRIBER BASE'!BN84*'COMMISSION ASSUMPTIONS'!$G86)*('MVLP INPUT'!$F14*'COMMISSION ASSUMPTIONS'!$E70)</f>
        <v>0</v>
      </c>
      <c r="BN165" s="476">
        <f ca="1">('SUBSCRIBER BASE'!BO84*'COMMISSION ASSUMPTIONS'!$G86)*('MVLP INPUT'!$F14*'COMMISSION ASSUMPTIONS'!$E70)</f>
        <v>0</v>
      </c>
      <c r="BO165" s="476">
        <f ca="1">('SUBSCRIBER BASE'!BP84*'COMMISSION ASSUMPTIONS'!$G86)*('MVLP INPUT'!$F14*'COMMISSION ASSUMPTIONS'!$E70)</f>
        <v>0</v>
      </c>
      <c r="BP165" s="476">
        <f ca="1">('SUBSCRIBER BASE'!BQ84*'COMMISSION ASSUMPTIONS'!$G86)*('MVLP INPUT'!$F14*'COMMISSION ASSUMPTIONS'!$E70)</f>
        <v>0</v>
      </c>
      <c r="BQ165" s="476">
        <f ca="1">('SUBSCRIBER BASE'!BR84*'COMMISSION ASSUMPTIONS'!$G86)*('MVLP INPUT'!$F14*'COMMISSION ASSUMPTIONS'!$E70)</f>
        <v>0</v>
      </c>
      <c r="BR165" s="476">
        <f ca="1">('SUBSCRIBER BASE'!BS84*'COMMISSION ASSUMPTIONS'!$G86)*('MVLP INPUT'!$F14*'COMMISSION ASSUMPTIONS'!$E70)</f>
        <v>0</v>
      </c>
    </row>
    <row r="166" spans="2:70" ht="24" customHeight="1" outlineLevel="2">
      <c r="B166" s="313" t="str">
        <f t="shared" si="39"/>
        <v>MVLP6</v>
      </c>
      <c r="C166" s="476">
        <f>('SUBSCRIBER BASE'!C85*'COMMISSION ASSUMPTIONS'!$G87)*('MVLP INPUT'!$F15*'COMMISSION ASSUMPTIONS'!$E71)</f>
        <v>0</v>
      </c>
      <c r="D166" s="476">
        <f>('SUBSCRIBER BASE'!D85*'COMMISSION ASSUMPTIONS'!$G87)*('MVLP INPUT'!$F15*'COMMISSION ASSUMPTIONS'!$E71)</f>
        <v>0</v>
      </c>
      <c r="E166" s="476">
        <f>('SUBSCRIBER BASE'!E85*'COMMISSION ASSUMPTIONS'!$G87)*('MVLP INPUT'!$F15*'COMMISSION ASSUMPTIONS'!$E71)</f>
        <v>0</v>
      </c>
      <c r="F166" s="476">
        <f>('SUBSCRIBER BASE'!F85*'COMMISSION ASSUMPTIONS'!$G87)*('MVLP INPUT'!$F15*'COMMISSION ASSUMPTIONS'!$E71)</f>
        <v>0</v>
      </c>
      <c r="G166" s="476">
        <f>('SUBSCRIBER BASE'!G85*'COMMISSION ASSUMPTIONS'!$G87)*('MVLP INPUT'!$F15*'COMMISSION ASSUMPTIONS'!$E71)</f>
        <v>0</v>
      </c>
      <c r="H166" s="476">
        <f>('SUBSCRIBER BASE'!H85*'COMMISSION ASSUMPTIONS'!$G87)*('MVLP INPUT'!$F15*'COMMISSION ASSUMPTIONS'!$E71)</f>
        <v>0</v>
      </c>
      <c r="I166" s="476">
        <f>('SUBSCRIBER BASE'!I85*'COMMISSION ASSUMPTIONS'!$G87)*('MVLP INPUT'!$F15*'COMMISSION ASSUMPTIONS'!$E71)</f>
        <v>0</v>
      </c>
      <c r="J166" s="476">
        <f>('SUBSCRIBER BASE'!J85*'COMMISSION ASSUMPTIONS'!$G87)*('MVLP INPUT'!$F15*'COMMISSION ASSUMPTIONS'!$E71)</f>
        <v>0</v>
      </c>
      <c r="K166" s="476">
        <f ca="1">('SUBSCRIBER BASE'!L85*'COMMISSION ASSUMPTIONS'!$G87)*('MVLP INPUT'!$F15*'COMMISSION ASSUMPTIONS'!$E71)</f>
        <v>0</v>
      </c>
      <c r="L166" s="476">
        <f ca="1">('SUBSCRIBER BASE'!M85*'COMMISSION ASSUMPTIONS'!$G87)*('MVLP INPUT'!$F15*'COMMISSION ASSUMPTIONS'!$E71)</f>
        <v>0</v>
      </c>
      <c r="M166" s="476">
        <f ca="1">('SUBSCRIBER BASE'!N85*'COMMISSION ASSUMPTIONS'!$G87)*('MVLP INPUT'!$F15*'COMMISSION ASSUMPTIONS'!$E71)</f>
        <v>0</v>
      </c>
      <c r="N166" s="476">
        <f ca="1">('SUBSCRIBER BASE'!O85*'COMMISSION ASSUMPTIONS'!$G87)*('MVLP INPUT'!$F15*'COMMISSION ASSUMPTIONS'!$E71)</f>
        <v>0</v>
      </c>
      <c r="O166" s="476">
        <f ca="1">('SUBSCRIBER BASE'!P85*'COMMISSION ASSUMPTIONS'!$G87)*('MVLP INPUT'!$F15*'COMMISSION ASSUMPTIONS'!$E71)</f>
        <v>0</v>
      </c>
      <c r="P166" s="476">
        <f ca="1">('SUBSCRIBER BASE'!Q85*'COMMISSION ASSUMPTIONS'!$G87)*('MVLP INPUT'!$F15*'COMMISSION ASSUMPTIONS'!$E71)</f>
        <v>0</v>
      </c>
      <c r="Q166" s="476">
        <f ca="1">('SUBSCRIBER BASE'!R85*'COMMISSION ASSUMPTIONS'!$G87)*('MVLP INPUT'!$F15*'COMMISSION ASSUMPTIONS'!$E71)</f>
        <v>0</v>
      </c>
      <c r="R166" s="476">
        <f ca="1">('SUBSCRIBER BASE'!S85*'COMMISSION ASSUMPTIONS'!$G87)*('MVLP INPUT'!$F15*'COMMISSION ASSUMPTIONS'!$E71)</f>
        <v>0</v>
      </c>
      <c r="S166" s="476">
        <f ca="1">('SUBSCRIBER BASE'!T85*'COMMISSION ASSUMPTIONS'!$G87)*('MVLP INPUT'!$F15*'COMMISSION ASSUMPTIONS'!$E71)</f>
        <v>0</v>
      </c>
      <c r="T166" s="476">
        <f ca="1">('SUBSCRIBER BASE'!U85*'COMMISSION ASSUMPTIONS'!$G87)*('MVLP INPUT'!$F15*'COMMISSION ASSUMPTIONS'!$E71)</f>
        <v>0</v>
      </c>
      <c r="U166" s="476">
        <f ca="1">('SUBSCRIBER BASE'!V85*'COMMISSION ASSUMPTIONS'!$G87)*('MVLP INPUT'!$F15*'COMMISSION ASSUMPTIONS'!$E71)</f>
        <v>0</v>
      </c>
      <c r="V166" s="476">
        <f ca="1">('SUBSCRIBER BASE'!W85*'COMMISSION ASSUMPTIONS'!$G87)*('MVLP INPUT'!$F15*'COMMISSION ASSUMPTIONS'!$E71)</f>
        <v>0</v>
      </c>
      <c r="W166" s="476">
        <f ca="1">('SUBSCRIBER BASE'!X85*'COMMISSION ASSUMPTIONS'!$G87)*('MVLP INPUT'!$F15*'COMMISSION ASSUMPTIONS'!$E71)</f>
        <v>0</v>
      </c>
      <c r="X166" s="476">
        <f ca="1">('SUBSCRIBER BASE'!Y85*'COMMISSION ASSUMPTIONS'!$G87)*('MVLP INPUT'!$F15*'COMMISSION ASSUMPTIONS'!$E71)</f>
        <v>0</v>
      </c>
      <c r="Y166" s="476">
        <f ca="1">('SUBSCRIBER BASE'!Z85*'COMMISSION ASSUMPTIONS'!$G87)*('MVLP INPUT'!$F15*'COMMISSION ASSUMPTIONS'!$E71)</f>
        <v>0</v>
      </c>
      <c r="Z166" s="476">
        <f ca="1">('SUBSCRIBER BASE'!AA85*'COMMISSION ASSUMPTIONS'!$G87)*('MVLP INPUT'!$F15*'COMMISSION ASSUMPTIONS'!$E71)</f>
        <v>0</v>
      </c>
      <c r="AA166" s="476">
        <f ca="1">('SUBSCRIBER BASE'!AB85*'COMMISSION ASSUMPTIONS'!$G87)*('MVLP INPUT'!$F15*'COMMISSION ASSUMPTIONS'!$E71)</f>
        <v>0</v>
      </c>
      <c r="AB166" s="476">
        <f ca="1">('SUBSCRIBER BASE'!AC85*'COMMISSION ASSUMPTIONS'!$G87)*('MVLP INPUT'!$F15*'COMMISSION ASSUMPTIONS'!$E71)</f>
        <v>0</v>
      </c>
      <c r="AC166" s="476">
        <f ca="1">('SUBSCRIBER BASE'!AD85*'COMMISSION ASSUMPTIONS'!$G87)*('MVLP INPUT'!$F15*'COMMISSION ASSUMPTIONS'!$E71)</f>
        <v>0</v>
      </c>
      <c r="AD166" s="476">
        <f ca="1">('SUBSCRIBER BASE'!AE85*'COMMISSION ASSUMPTIONS'!$G87)*('MVLP INPUT'!$F15*'COMMISSION ASSUMPTIONS'!$E71)</f>
        <v>0</v>
      </c>
      <c r="AE166" s="476">
        <f ca="1">('SUBSCRIBER BASE'!AF85*'COMMISSION ASSUMPTIONS'!$G87)*('MVLP INPUT'!$F15*'COMMISSION ASSUMPTIONS'!$E71)</f>
        <v>0</v>
      </c>
      <c r="AF166" s="476">
        <f ca="1">('SUBSCRIBER BASE'!AG85*'COMMISSION ASSUMPTIONS'!$G87)*('MVLP INPUT'!$F15*'COMMISSION ASSUMPTIONS'!$E71)</f>
        <v>0</v>
      </c>
      <c r="AG166" s="476">
        <f ca="1">('SUBSCRIBER BASE'!AH85*'COMMISSION ASSUMPTIONS'!$G87)*('MVLP INPUT'!$F15*'COMMISSION ASSUMPTIONS'!$E71)</f>
        <v>0</v>
      </c>
      <c r="AH166" s="476">
        <f ca="1">('SUBSCRIBER BASE'!AI85*'COMMISSION ASSUMPTIONS'!$G87)*('MVLP INPUT'!$F15*'COMMISSION ASSUMPTIONS'!$E71)</f>
        <v>0</v>
      </c>
      <c r="AI166" s="476">
        <f ca="1">('SUBSCRIBER BASE'!AJ85*'COMMISSION ASSUMPTIONS'!$G87)*('MVLP INPUT'!$F15*'COMMISSION ASSUMPTIONS'!$E71)</f>
        <v>0</v>
      </c>
      <c r="AJ166" s="476">
        <f ca="1">('SUBSCRIBER BASE'!AK85*'COMMISSION ASSUMPTIONS'!$G87)*('MVLP INPUT'!$F15*'COMMISSION ASSUMPTIONS'!$E71)</f>
        <v>0</v>
      </c>
      <c r="AK166" s="476">
        <f ca="1">('SUBSCRIBER BASE'!AL85*'COMMISSION ASSUMPTIONS'!$G87)*('MVLP INPUT'!$F15*'COMMISSION ASSUMPTIONS'!$E71)</f>
        <v>0</v>
      </c>
      <c r="AL166" s="476">
        <f ca="1">('SUBSCRIBER BASE'!AM85*'COMMISSION ASSUMPTIONS'!$G87)*('MVLP INPUT'!$F15*'COMMISSION ASSUMPTIONS'!$E71)</f>
        <v>0</v>
      </c>
      <c r="AM166" s="476">
        <f ca="1">('SUBSCRIBER BASE'!AN85*'COMMISSION ASSUMPTIONS'!$G87)*('MVLP INPUT'!$F15*'COMMISSION ASSUMPTIONS'!$E71)</f>
        <v>0</v>
      </c>
      <c r="AN166" s="476">
        <f ca="1">('SUBSCRIBER BASE'!AO85*'COMMISSION ASSUMPTIONS'!$G87)*('MVLP INPUT'!$F15*'COMMISSION ASSUMPTIONS'!$E71)</f>
        <v>0</v>
      </c>
      <c r="AO166" s="476">
        <f ca="1">('SUBSCRIBER BASE'!AP85*'COMMISSION ASSUMPTIONS'!$G87)*('MVLP INPUT'!$F15*'COMMISSION ASSUMPTIONS'!$E71)</f>
        <v>0</v>
      </c>
      <c r="AP166" s="476">
        <f ca="1">('SUBSCRIBER BASE'!AQ85*'COMMISSION ASSUMPTIONS'!$G87)*('MVLP INPUT'!$F15*'COMMISSION ASSUMPTIONS'!$E71)</f>
        <v>0</v>
      </c>
      <c r="AQ166" s="476">
        <f ca="1">('SUBSCRIBER BASE'!AR85*'COMMISSION ASSUMPTIONS'!$G87)*('MVLP INPUT'!$F15*'COMMISSION ASSUMPTIONS'!$E71)</f>
        <v>0</v>
      </c>
      <c r="AR166" s="476">
        <f ca="1">('SUBSCRIBER BASE'!AS85*'COMMISSION ASSUMPTIONS'!$G87)*('MVLP INPUT'!$F15*'COMMISSION ASSUMPTIONS'!$E71)</f>
        <v>0</v>
      </c>
      <c r="AS166" s="476">
        <f ca="1">('SUBSCRIBER BASE'!AT85*'COMMISSION ASSUMPTIONS'!$G87)*('MVLP INPUT'!$F15*'COMMISSION ASSUMPTIONS'!$E71)</f>
        <v>0</v>
      </c>
      <c r="AT166" s="476">
        <f ca="1">('SUBSCRIBER BASE'!AU85*'COMMISSION ASSUMPTIONS'!$G87)*('MVLP INPUT'!$F15*'COMMISSION ASSUMPTIONS'!$E71)</f>
        <v>0</v>
      </c>
      <c r="AU166" s="476">
        <f ca="1">('SUBSCRIBER BASE'!AV85*'COMMISSION ASSUMPTIONS'!$G87)*('MVLP INPUT'!$F15*'COMMISSION ASSUMPTIONS'!$E71)</f>
        <v>0</v>
      </c>
      <c r="AV166" s="476">
        <f ca="1">('SUBSCRIBER BASE'!AW85*'COMMISSION ASSUMPTIONS'!$G87)*('MVLP INPUT'!$F15*'COMMISSION ASSUMPTIONS'!$E71)</f>
        <v>0</v>
      </c>
      <c r="AW166" s="476">
        <f ca="1">('SUBSCRIBER BASE'!AX85*'COMMISSION ASSUMPTIONS'!$G87)*('MVLP INPUT'!$F15*'COMMISSION ASSUMPTIONS'!$E71)</f>
        <v>0</v>
      </c>
      <c r="AX166" s="476">
        <f ca="1">('SUBSCRIBER BASE'!AY85*'COMMISSION ASSUMPTIONS'!$G87)*('MVLP INPUT'!$F15*'COMMISSION ASSUMPTIONS'!$E71)</f>
        <v>0</v>
      </c>
      <c r="AY166" s="476">
        <f ca="1">('SUBSCRIBER BASE'!AZ85*'COMMISSION ASSUMPTIONS'!$G87)*('MVLP INPUT'!$F15*'COMMISSION ASSUMPTIONS'!$E71)</f>
        <v>0</v>
      </c>
      <c r="AZ166" s="476">
        <f ca="1">('SUBSCRIBER BASE'!BA85*'COMMISSION ASSUMPTIONS'!$G87)*('MVLP INPUT'!$F15*'COMMISSION ASSUMPTIONS'!$E71)</f>
        <v>0</v>
      </c>
      <c r="BA166" s="476">
        <f ca="1">('SUBSCRIBER BASE'!BB85*'COMMISSION ASSUMPTIONS'!$G87)*('MVLP INPUT'!$F15*'COMMISSION ASSUMPTIONS'!$E71)</f>
        <v>0</v>
      </c>
      <c r="BB166" s="476">
        <f ca="1">('SUBSCRIBER BASE'!BC85*'COMMISSION ASSUMPTIONS'!$G87)*('MVLP INPUT'!$F15*'COMMISSION ASSUMPTIONS'!$E71)</f>
        <v>0</v>
      </c>
      <c r="BC166" s="476">
        <f ca="1">('SUBSCRIBER BASE'!BD85*'COMMISSION ASSUMPTIONS'!$G87)*('MVLP INPUT'!$F15*'COMMISSION ASSUMPTIONS'!$E71)</f>
        <v>0</v>
      </c>
      <c r="BD166" s="476">
        <f ca="1">('SUBSCRIBER BASE'!BE85*'COMMISSION ASSUMPTIONS'!$G87)*('MVLP INPUT'!$F15*'COMMISSION ASSUMPTIONS'!$E71)</f>
        <v>0</v>
      </c>
      <c r="BE166" s="476">
        <f ca="1">('SUBSCRIBER BASE'!BF85*'COMMISSION ASSUMPTIONS'!$G87)*('MVLP INPUT'!$F15*'COMMISSION ASSUMPTIONS'!$E71)</f>
        <v>0</v>
      </c>
      <c r="BF166" s="476">
        <f ca="1">('SUBSCRIBER BASE'!BG85*'COMMISSION ASSUMPTIONS'!$G87)*('MVLP INPUT'!$F15*'COMMISSION ASSUMPTIONS'!$E71)</f>
        <v>0</v>
      </c>
      <c r="BG166" s="476">
        <f ca="1">('SUBSCRIBER BASE'!BH85*'COMMISSION ASSUMPTIONS'!$G87)*('MVLP INPUT'!$F15*'COMMISSION ASSUMPTIONS'!$E71)</f>
        <v>0</v>
      </c>
      <c r="BH166" s="476">
        <f ca="1">('SUBSCRIBER BASE'!BI85*'COMMISSION ASSUMPTIONS'!$G87)*('MVLP INPUT'!$F15*'COMMISSION ASSUMPTIONS'!$E71)</f>
        <v>0</v>
      </c>
      <c r="BI166" s="476">
        <f ca="1">('SUBSCRIBER BASE'!BJ85*'COMMISSION ASSUMPTIONS'!$G87)*('MVLP INPUT'!$F15*'COMMISSION ASSUMPTIONS'!$E71)</f>
        <v>0</v>
      </c>
      <c r="BJ166" s="476">
        <f ca="1">('SUBSCRIBER BASE'!BK85*'COMMISSION ASSUMPTIONS'!$G87)*('MVLP INPUT'!$F15*'COMMISSION ASSUMPTIONS'!$E71)</f>
        <v>0</v>
      </c>
      <c r="BK166" s="476">
        <f ca="1">('SUBSCRIBER BASE'!BL85*'COMMISSION ASSUMPTIONS'!$G87)*('MVLP INPUT'!$F15*'COMMISSION ASSUMPTIONS'!$E71)</f>
        <v>0</v>
      </c>
      <c r="BL166" s="476">
        <f ca="1">('SUBSCRIBER BASE'!BM85*'COMMISSION ASSUMPTIONS'!$G87)*('MVLP INPUT'!$F15*'COMMISSION ASSUMPTIONS'!$E71)</f>
        <v>0</v>
      </c>
      <c r="BM166" s="476">
        <f ca="1">('SUBSCRIBER BASE'!BN85*'COMMISSION ASSUMPTIONS'!$G87)*('MVLP INPUT'!$F15*'COMMISSION ASSUMPTIONS'!$E71)</f>
        <v>0</v>
      </c>
      <c r="BN166" s="476">
        <f ca="1">('SUBSCRIBER BASE'!BO85*'COMMISSION ASSUMPTIONS'!$G87)*('MVLP INPUT'!$F15*'COMMISSION ASSUMPTIONS'!$E71)</f>
        <v>0</v>
      </c>
      <c r="BO166" s="476">
        <f ca="1">('SUBSCRIBER BASE'!BP85*'COMMISSION ASSUMPTIONS'!$G87)*('MVLP INPUT'!$F15*'COMMISSION ASSUMPTIONS'!$E71)</f>
        <v>0</v>
      </c>
      <c r="BP166" s="476">
        <f ca="1">('SUBSCRIBER BASE'!BQ85*'COMMISSION ASSUMPTIONS'!$G87)*('MVLP INPUT'!$F15*'COMMISSION ASSUMPTIONS'!$E71)</f>
        <v>0</v>
      </c>
      <c r="BQ166" s="476">
        <f ca="1">('SUBSCRIBER BASE'!BR85*'COMMISSION ASSUMPTIONS'!$G87)*('MVLP INPUT'!$F15*'COMMISSION ASSUMPTIONS'!$E71)</f>
        <v>0</v>
      </c>
      <c r="BR166" s="476">
        <f ca="1">('SUBSCRIBER BASE'!BS85*'COMMISSION ASSUMPTIONS'!$G87)*('MVLP INPUT'!$F15*'COMMISSION ASSUMPTIONS'!$E71)</f>
        <v>0</v>
      </c>
    </row>
    <row r="167" spans="2:70" ht="24" customHeight="1" outlineLevel="2">
      <c r="B167" s="313" t="str">
        <f t="shared" si="39"/>
        <v>200 MB</v>
      </c>
      <c r="C167" s="476">
        <f>('SUBSCRIBER BASE'!C86*'COMMISSION ASSUMPTIONS'!$G88)*('MVLP INPUT'!$F16*'COMMISSION ASSUMPTIONS'!$E72)</f>
        <v>0</v>
      </c>
      <c r="D167" s="476">
        <f>('SUBSCRIBER BASE'!D86*'COMMISSION ASSUMPTIONS'!$G88)*('MVLP INPUT'!$F16*'COMMISSION ASSUMPTIONS'!$E72)</f>
        <v>0</v>
      </c>
      <c r="E167" s="476">
        <f>('SUBSCRIBER BASE'!E86*'COMMISSION ASSUMPTIONS'!$G88)*('MVLP INPUT'!$F16*'COMMISSION ASSUMPTIONS'!$E72)</f>
        <v>0</v>
      </c>
      <c r="F167" s="476">
        <f>('SUBSCRIBER BASE'!F86*'COMMISSION ASSUMPTIONS'!$G88)*('MVLP INPUT'!$F16*'COMMISSION ASSUMPTIONS'!$E72)</f>
        <v>0</v>
      </c>
      <c r="G167" s="476">
        <f>('SUBSCRIBER BASE'!G86*'COMMISSION ASSUMPTIONS'!$G88)*('MVLP INPUT'!$F16*'COMMISSION ASSUMPTIONS'!$E72)</f>
        <v>0</v>
      </c>
      <c r="H167" s="476">
        <f>('SUBSCRIBER BASE'!H86*'COMMISSION ASSUMPTIONS'!$G88)*('MVLP INPUT'!$F16*'COMMISSION ASSUMPTIONS'!$E72)</f>
        <v>0</v>
      </c>
      <c r="I167" s="476">
        <f>('SUBSCRIBER BASE'!I86*'COMMISSION ASSUMPTIONS'!$G88)*('MVLP INPUT'!$F16*'COMMISSION ASSUMPTIONS'!$E72)</f>
        <v>0</v>
      </c>
      <c r="J167" s="476">
        <f>('SUBSCRIBER BASE'!J86*'COMMISSION ASSUMPTIONS'!$G88)*('MVLP INPUT'!$F16*'COMMISSION ASSUMPTIONS'!$E72)</f>
        <v>0</v>
      </c>
      <c r="K167" s="476">
        <f ca="1">('SUBSCRIBER BASE'!L86*'COMMISSION ASSUMPTIONS'!$G88)*('MVLP INPUT'!$F16*'COMMISSION ASSUMPTIONS'!$E72)</f>
        <v>0</v>
      </c>
      <c r="L167" s="476">
        <f ca="1">('SUBSCRIBER BASE'!M86*'COMMISSION ASSUMPTIONS'!$G88)*('MVLP INPUT'!$F16*'COMMISSION ASSUMPTIONS'!$E72)</f>
        <v>0</v>
      </c>
      <c r="M167" s="476">
        <f ca="1">('SUBSCRIBER BASE'!N86*'COMMISSION ASSUMPTIONS'!$G88)*('MVLP INPUT'!$F16*'COMMISSION ASSUMPTIONS'!$E72)</f>
        <v>0</v>
      </c>
      <c r="N167" s="476">
        <f ca="1">('SUBSCRIBER BASE'!O86*'COMMISSION ASSUMPTIONS'!$G88)*('MVLP INPUT'!$F16*'COMMISSION ASSUMPTIONS'!$E72)</f>
        <v>0</v>
      </c>
      <c r="O167" s="476">
        <f ca="1">('SUBSCRIBER BASE'!P86*'COMMISSION ASSUMPTIONS'!$G88)*('MVLP INPUT'!$F16*'COMMISSION ASSUMPTIONS'!$E72)</f>
        <v>0</v>
      </c>
      <c r="P167" s="476">
        <f ca="1">('SUBSCRIBER BASE'!Q86*'COMMISSION ASSUMPTIONS'!$G88)*('MVLP INPUT'!$F16*'COMMISSION ASSUMPTIONS'!$E72)</f>
        <v>0</v>
      </c>
      <c r="Q167" s="476">
        <f ca="1">('SUBSCRIBER BASE'!R86*'COMMISSION ASSUMPTIONS'!$G88)*('MVLP INPUT'!$F16*'COMMISSION ASSUMPTIONS'!$E72)</f>
        <v>0</v>
      </c>
      <c r="R167" s="476">
        <f ca="1">('SUBSCRIBER BASE'!S86*'COMMISSION ASSUMPTIONS'!$G88)*('MVLP INPUT'!$F16*'COMMISSION ASSUMPTIONS'!$E72)</f>
        <v>0</v>
      </c>
      <c r="S167" s="476">
        <f ca="1">('SUBSCRIBER BASE'!T86*'COMMISSION ASSUMPTIONS'!$G88)*('MVLP INPUT'!$F16*'COMMISSION ASSUMPTIONS'!$E72)</f>
        <v>0</v>
      </c>
      <c r="T167" s="476">
        <f ca="1">('SUBSCRIBER BASE'!U86*'COMMISSION ASSUMPTIONS'!$G88)*('MVLP INPUT'!$F16*'COMMISSION ASSUMPTIONS'!$E72)</f>
        <v>0</v>
      </c>
      <c r="U167" s="476">
        <f ca="1">('SUBSCRIBER BASE'!V86*'COMMISSION ASSUMPTIONS'!$G88)*('MVLP INPUT'!$F16*'COMMISSION ASSUMPTIONS'!$E72)</f>
        <v>0</v>
      </c>
      <c r="V167" s="476">
        <f ca="1">('SUBSCRIBER BASE'!W86*'COMMISSION ASSUMPTIONS'!$G88)*('MVLP INPUT'!$F16*'COMMISSION ASSUMPTIONS'!$E72)</f>
        <v>0</v>
      </c>
      <c r="W167" s="476">
        <f ca="1">('SUBSCRIBER BASE'!X86*'COMMISSION ASSUMPTIONS'!$G88)*('MVLP INPUT'!$F16*'COMMISSION ASSUMPTIONS'!$E72)</f>
        <v>0</v>
      </c>
      <c r="X167" s="476">
        <f ca="1">('SUBSCRIBER BASE'!Y86*'COMMISSION ASSUMPTIONS'!$G88)*('MVLP INPUT'!$F16*'COMMISSION ASSUMPTIONS'!$E72)</f>
        <v>0</v>
      </c>
      <c r="Y167" s="476">
        <f ca="1">('SUBSCRIBER BASE'!Z86*'COMMISSION ASSUMPTIONS'!$G88)*('MVLP INPUT'!$F16*'COMMISSION ASSUMPTIONS'!$E72)</f>
        <v>0</v>
      </c>
      <c r="Z167" s="476">
        <f ca="1">('SUBSCRIBER BASE'!AA86*'COMMISSION ASSUMPTIONS'!$G88)*('MVLP INPUT'!$F16*'COMMISSION ASSUMPTIONS'!$E72)</f>
        <v>0</v>
      </c>
      <c r="AA167" s="476">
        <f ca="1">('SUBSCRIBER BASE'!AB86*'COMMISSION ASSUMPTIONS'!$G88)*('MVLP INPUT'!$F16*'COMMISSION ASSUMPTIONS'!$E72)</f>
        <v>0</v>
      </c>
      <c r="AB167" s="476">
        <f ca="1">('SUBSCRIBER BASE'!AC86*'COMMISSION ASSUMPTIONS'!$G88)*('MVLP INPUT'!$F16*'COMMISSION ASSUMPTIONS'!$E72)</f>
        <v>0</v>
      </c>
      <c r="AC167" s="476">
        <f ca="1">('SUBSCRIBER BASE'!AD86*'COMMISSION ASSUMPTIONS'!$G88)*('MVLP INPUT'!$F16*'COMMISSION ASSUMPTIONS'!$E72)</f>
        <v>0</v>
      </c>
      <c r="AD167" s="476">
        <f ca="1">('SUBSCRIBER BASE'!AE86*'COMMISSION ASSUMPTIONS'!$G88)*('MVLP INPUT'!$F16*'COMMISSION ASSUMPTIONS'!$E72)</f>
        <v>0</v>
      </c>
      <c r="AE167" s="476">
        <f ca="1">('SUBSCRIBER BASE'!AF86*'COMMISSION ASSUMPTIONS'!$G88)*('MVLP INPUT'!$F16*'COMMISSION ASSUMPTIONS'!$E72)</f>
        <v>0</v>
      </c>
      <c r="AF167" s="476">
        <f ca="1">('SUBSCRIBER BASE'!AG86*'COMMISSION ASSUMPTIONS'!$G88)*('MVLP INPUT'!$F16*'COMMISSION ASSUMPTIONS'!$E72)</f>
        <v>0</v>
      </c>
      <c r="AG167" s="476">
        <f ca="1">('SUBSCRIBER BASE'!AH86*'COMMISSION ASSUMPTIONS'!$G88)*('MVLP INPUT'!$F16*'COMMISSION ASSUMPTIONS'!$E72)</f>
        <v>0</v>
      </c>
      <c r="AH167" s="476">
        <f ca="1">('SUBSCRIBER BASE'!AI86*'COMMISSION ASSUMPTIONS'!$G88)*('MVLP INPUT'!$F16*'COMMISSION ASSUMPTIONS'!$E72)</f>
        <v>0</v>
      </c>
      <c r="AI167" s="476">
        <f ca="1">('SUBSCRIBER BASE'!AJ86*'COMMISSION ASSUMPTIONS'!$G88)*('MVLP INPUT'!$F16*'COMMISSION ASSUMPTIONS'!$E72)</f>
        <v>0</v>
      </c>
      <c r="AJ167" s="476">
        <f ca="1">('SUBSCRIBER BASE'!AK86*'COMMISSION ASSUMPTIONS'!$G88)*('MVLP INPUT'!$F16*'COMMISSION ASSUMPTIONS'!$E72)</f>
        <v>0</v>
      </c>
      <c r="AK167" s="476">
        <f ca="1">('SUBSCRIBER BASE'!AL86*'COMMISSION ASSUMPTIONS'!$G88)*('MVLP INPUT'!$F16*'COMMISSION ASSUMPTIONS'!$E72)</f>
        <v>0</v>
      </c>
      <c r="AL167" s="476">
        <f ca="1">('SUBSCRIBER BASE'!AM86*'COMMISSION ASSUMPTIONS'!$G88)*('MVLP INPUT'!$F16*'COMMISSION ASSUMPTIONS'!$E72)</f>
        <v>0</v>
      </c>
      <c r="AM167" s="476">
        <f ca="1">('SUBSCRIBER BASE'!AN86*'COMMISSION ASSUMPTIONS'!$G88)*('MVLP INPUT'!$F16*'COMMISSION ASSUMPTIONS'!$E72)</f>
        <v>0</v>
      </c>
      <c r="AN167" s="476">
        <f ca="1">('SUBSCRIBER BASE'!AO86*'COMMISSION ASSUMPTIONS'!$G88)*('MVLP INPUT'!$F16*'COMMISSION ASSUMPTIONS'!$E72)</f>
        <v>0</v>
      </c>
      <c r="AO167" s="476">
        <f ca="1">('SUBSCRIBER BASE'!AP86*'COMMISSION ASSUMPTIONS'!$G88)*('MVLP INPUT'!$F16*'COMMISSION ASSUMPTIONS'!$E72)</f>
        <v>0</v>
      </c>
      <c r="AP167" s="476">
        <f ca="1">('SUBSCRIBER BASE'!AQ86*'COMMISSION ASSUMPTIONS'!$G88)*('MVLP INPUT'!$F16*'COMMISSION ASSUMPTIONS'!$E72)</f>
        <v>0</v>
      </c>
      <c r="AQ167" s="476">
        <f ca="1">('SUBSCRIBER BASE'!AR86*'COMMISSION ASSUMPTIONS'!$G88)*('MVLP INPUT'!$F16*'COMMISSION ASSUMPTIONS'!$E72)</f>
        <v>0</v>
      </c>
      <c r="AR167" s="476">
        <f ca="1">('SUBSCRIBER BASE'!AS86*'COMMISSION ASSUMPTIONS'!$G88)*('MVLP INPUT'!$F16*'COMMISSION ASSUMPTIONS'!$E72)</f>
        <v>0</v>
      </c>
      <c r="AS167" s="476">
        <f ca="1">('SUBSCRIBER BASE'!AT86*'COMMISSION ASSUMPTIONS'!$G88)*('MVLP INPUT'!$F16*'COMMISSION ASSUMPTIONS'!$E72)</f>
        <v>0</v>
      </c>
      <c r="AT167" s="476">
        <f ca="1">('SUBSCRIBER BASE'!AU86*'COMMISSION ASSUMPTIONS'!$G88)*('MVLP INPUT'!$F16*'COMMISSION ASSUMPTIONS'!$E72)</f>
        <v>0</v>
      </c>
      <c r="AU167" s="476">
        <f ca="1">('SUBSCRIBER BASE'!AV86*'COMMISSION ASSUMPTIONS'!$G88)*('MVLP INPUT'!$F16*'COMMISSION ASSUMPTIONS'!$E72)</f>
        <v>0</v>
      </c>
      <c r="AV167" s="476">
        <f ca="1">('SUBSCRIBER BASE'!AW86*'COMMISSION ASSUMPTIONS'!$G88)*('MVLP INPUT'!$F16*'COMMISSION ASSUMPTIONS'!$E72)</f>
        <v>0</v>
      </c>
      <c r="AW167" s="476">
        <f ca="1">('SUBSCRIBER BASE'!AX86*'COMMISSION ASSUMPTIONS'!$G88)*('MVLP INPUT'!$F16*'COMMISSION ASSUMPTIONS'!$E72)</f>
        <v>0</v>
      </c>
      <c r="AX167" s="476">
        <f ca="1">('SUBSCRIBER BASE'!AY86*'COMMISSION ASSUMPTIONS'!$G88)*('MVLP INPUT'!$F16*'COMMISSION ASSUMPTIONS'!$E72)</f>
        <v>0</v>
      </c>
      <c r="AY167" s="476">
        <f ca="1">('SUBSCRIBER BASE'!AZ86*'COMMISSION ASSUMPTIONS'!$G88)*('MVLP INPUT'!$F16*'COMMISSION ASSUMPTIONS'!$E72)</f>
        <v>0</v>
      </c>
      <c r="AZ167" s="476">
        <f ca="1">('SUBSCRIBER BASE'!BA86*'COMMISSION ASSUMPTIONS'!$G88)*('MVLP INPUT'!$F16*'COMMISSION ASSUMPTIONS'!$E72)</f>
        <v>0</v>
      </c>
      <c r="BA167" s="476">
        <f ca="1">('SUBSCRIBER BASE'!BB86*'COMMISSION ASSUMPTIONS'!$G88)*('MVLP INPUT'!$F16*'COMMISSION ASSUMPTIONS'!$E72)</f>
        <v>0</v>
      </c>
      <c r="BB167" s="476">
        <f ca="1">('SUBSCRIBER BASE'!BC86*'COMMISSION ASSUMPTIONS'!$G88)*('MVLP INPUT'!$F16*'COMMISSION ASSUMPTIONS'!$E72)</f>
        <v>0</v>
      </c>
      <c r="BC167" s="476">
        <f ca="1">('SUBSCRIBER BASE'!BD86*'COMMISSION ASSUMPTIONS'!$G88)*('MVLP INPUT'!$F16*'COMMISSION ASSUMPTIONS'!$E72)</f>
        <v>0</v>
      </c>
      <c r="BD167" s="476">
        <f ca="1">('SUBSCRIBER BASE'!BE86*'COMMISSION ASSUMPTIONS'!$G88)*('MVLP INPUT'!$F16*'COMMISSION ASSUMPTIONS'!$E72)</f>
        <v>0</v>
      </c>
      <c r="BE167" s="476">
        <f ca="1">('SUBSCRIBER BASE'!BF86*'COMMISSION ASSUMPTIONS'!$G88)*('MVLP INPUT'!$F16*'COMMISSION ASSUMPTIONS'!$E72)</f>
        <v>0</v>
      </c>
      <c r="BF167" s="476">
        <f ca="1">('SUBSCRIBER BASE'!BG86*'COMMISSION ASSUMPTIONS'!$G88)*('MVLP INPUT'!$F16*'COMMISSION ASSUMPTIONS'!$E72)</f>
        <v>0</v>
      </c>
      <c r="BG167" s="476">
        <f ca="1">('SUBSCRIBER BASE'!BH86*'COMMISSION ASSUMPTIONS'!$G88)*('MVLP INPUT'!$F16*'COMMISSION ASSUMPTIONS'!$E72)</f>
        <v>0</v>
      </c>
      <c r="BH167" s="476">
        <f ca="1">('SUBSCRIBER BASE'!BI86*'COMMISSION ASSUMPTIONS'!$G88)*('MVLP INPUT'!$F16*'COMMISSION ASSUMPTIONS'!$E72)</f>
        <v>0</v>
      </c>
      <c r="BI167" s="476">
        <f ca="1">('SUBSCRIBER BASE'!BJ86*'COMMISSION ASSUMPTIONS'!$G88)*('MVLP INPUT'!$F16*'COMMISSION ASSUMPTIONS'!$E72)</f>
        <v>0</v>
      </c>
      <c r="BJ167" s="476">
        <f ca="1">('SUBSCRIBER BASE'!BK86*'COMMISSION ASSUMPTIONS'!$G88)*('MVLP INPUT'!$F16*'COMMISSION ASSUMPTIONS'!$E72)</f>
        <v>0</v>
      </c>
      <c r="BK167" s="476">
        <f ca="1">('SUBSCRIBER BASE'!BL86*'COMMISSION ASSUMPTIONS'!$G88)*('MVLP INPUT'!$F16*'COMMISSION ASSUMPTIONS'!$E72)</f>
        <v>0</v>
      </c>
      <c r="BL167" s="476">
        <f ca="1">('SUBSCRIBER BASE'!BM86*'COMMISSION ASSUMPTIONS'!$G88)*('MVLP INPUT'!$F16*'COMMISSION ASSUMPTIONS'!$E72)</f>
        <v>0</v>
      </c>
      <c r="BM167" s="476">
        <f ca="1">('SUBSCRIBER BASE'!BN86*'COMMISSION ASSUMPTIONS'!$G88)*('MVLP INPUT'!$F16*'COMMISSION ASSUMPTIONS'!$E72)</f>
        <v>0</v>
      </c>
      <c r="BN167" s="476">
        <f ca="1">('SUBSCRIBER BASE'!BO86*'COMMISSION ASSUMPTIONS'!$G88)*('MVLP INPUT'!$F16*'COMMISSION ASSUMPTIONS'!$E72)</f>
        <v>0</v>
      </c>
      <c r="BO167" s="476">
        <f ca="1">('SUBSCRIBER BASE'!BP86*'COMMISSION ASSUMPTIONS'!$G88)*('MVLP INPUT'!$F16*'COMMISSION ASSUMPTIONS'!$E72)</f>
        <v>0</v>
      </c>
      <c r="BP167" s="476">
        <f ca="1">('SUBSCRIBER BASE'!BQ86*'COMMISSION ASSUMPTIONS'!$G88)*('MVLP INPUT'!$F16*'COMMISSION ASSUMPTIONS'!$E72)</f>
        <v>0</v>
      </c>
      <c r="BQ167" s="476">
        <f ca="1">('SUBSCRIBER BASE'!BR86*'COMMISSION ASSUMPTIONS'!$G88)*('MVLP INPUT'!$F16*'COMMISSION ASSUMPTIONS'!$E72)</f>
        <v>0</v>
      </c>
      <c r="BR167" s="476">
        <f ca="1">('SUBSCRIBER BASE'!BS86*'COMMISSION ASSUMPTIONS'!$G88)*('MVLP INPUT'!$F16*'COMMISSION ASSUMPTIONS'!$E72)</f>
        <v>0</v>
      </c>
    </row>
    <row r="168" spans="2:70" ht="24" customHeight="1" outlineLevel="2">
      <c r="B168" s="313" t="str">
        <f t="shared" si="39"/>
        <v>500 MB</v>
      </c>
      <c r="C168" s="476">
        <f>('SUBSCRIBER BASE'!C87*'COMMISSION ASSUMPTIONS'!$G89)*('MVLP INPUT'!$F17*'COMMISSION ASSUMPTIONS'!$E73)</f>
        <v>0</v>
      </c>
      <c r="D168" s="476">
        <f>('SUBSCRIBER BASE'!D87*'COMMISSION ASSUMPTIONS'!$G89)*('MVLP INPUT'!$F17*'COMMISSION ASSUMPTIONS'!$E73)</f>
        <v>0</v>
      </c>
      <c r="E168" s="476">
        <f>('SUBSCRIBER BASE'!E87*'COMMISSION ASSUMPTIONS'!$G89)*('MVLP INPUT'!$F17*'COMMISSION ASSUMPTIONS'!$E73)</f>
        <v>0</v>
      </c>
      <c r="F168" s="476">
        <f>('SUBSCRIBER BASE'!F87*'COMMISSION ASSUMPTIONS'!$G89)*('MVLP INPUT'!$F17*'COMMISSION ASSUMPTIONS'!$E73)</f>
        <v>0</v>
      </c>
      <c r="G168" s="476">
        <f>('SUBSCRIBER BASE'!G87*'COMMISSION ASSUMPTIONS'!$G89)*('MVLP INPUT'!$F17*'COMMISSION ASSUMPTIONS'!$E73)</f>
        <v>0</v>
      </c>
      <c r="H168" s="476">
        <f>('SUBSCRIBER BASE'!H87*'COMMISSION ASSUMPTIONS'!$G89)*('MVLP INPUT'!$F17*'COMMISSION ASSUMPTIONS'!$E73)</f>
        <v>0</v>
      </c>
      <c r="I168" s="476">
        <f>('SUBSCRIBER BASE'!I87*'COMMISSION ASSUMPTIONS'!$G89)*('MVLP INPUT'!$F17*'COMMISSION ASSUMPTIONS'!$E73)</f>
        <v>0</v>
      </c>
      <c r="J168" s="476">
        <f>('SUBSCRIBER BASE'!J87*'COMMISSION ASSUMPTIONS'!$G89)*('MVLP INPUT'!$F17*'COMMISSION ASSUMPTIONS'!$E73)</f>
        <v>0</v>
      </c>
      <c r="K168" s="476">
        <f ca="1">('SUBSCRIBER BASE'!L87*'COMMISSION ASSUMPTIONS'!$G89)*('MVLP INPUT'!$F17*'COMMISSION ASSUMPTIONS'!$E73)</f>
        <v>0</v>
      </c>
      <c r="L168" s="476">
        <f ca="1">('SUBSCRIBER BASE'!M87*'COMMISSION ASSUMPTIONS'!$G89)*('MVLP INPUT'!$F17*'COMMISSION ASSUMPTIONS'!$E73)</f>
        <v>0</v>
      </c>
      <c r="M168" s="476">
        <f ca="1">('SUBSCRIBER BASE'!N87*'COMMISSION ASSUMPTIONS'!$G89)*('MVLP INPUT'!$F17*'COMMISSION ASSUMPTIONS'!$E73)</f>
        <v>0</v>
      </c>
      <c r="N168" s="476">
        <f ca="1">('SUBSCRIBER BASE'!O87*'COMMISSION ASSUMPTIONS'!$G89)*('MVLP INPUT'!$F17*'COMMISSION ASSUMPTIONS'!$E73)</f>
        <v>0</v>
      </c>
      <c r="O168" s="476">
        <f ca="1">('SUBSCRIBER BASE'!P87*'COMMISSION ASSUMPTIONS'!$G89)*('MVLP INPUT'!$F17*'COMMISSION ASSUMPTIONS'!$E73)</f>
        <v>0</v>
      </c>
      <c r="P168" s="476">
        <f ca="1">('SUBSCRIBER BASE'!Q87*'COMMISSION ASSUMPTIONS'!$G89)*('MVLP INPUT'!$F17*'COMMISSION ASSUMPTIONS'!$E73)</f>
        <v>0</v>
      </c>
      <c r="Q168" s="476">
        <f ca="1">('SUBSCRIBER BASE'!R87*'COMMISSION ASSUMPTIONS'!$G89)*('MVLP INPUT'!$F17*'COMMISSION ASSUMPTIONS'!$E73)</f>
        <v>0</v>
      </c>
      <c r="R168" s="476">
        <f ca="1">('SUBSCRIBER BASE'!S87*'COMMISSION ASSUMPTIONS'!$G89)*('MVLP INPUT'!$F17*'COMMISSION ASSUMPTIONS'!$E73)</f>
        <v>0</v>
      </c>
      <c r="S168" s="476">
        <f ca="1">('SUBSCRIBER BASE'!T87*'COMMISSION ASSUMPTIONS'!$G89)*('MVLP INPUT'!$F17*'COMMISSION ASSUMPTIONS'!$E73)</f>
        <v>0</v>
      </c>
      <c r="T168" s="476">
        <f ca="1">('SUBSCRIBER BASE'!U87*'COMMISSION ASSUMPTIONS'!$G89)*('MVLP INPUT'!$F17*'COMMISSION ASSUMPTIONS'!$E73)</f>
        <v>0</v>
      </c>
      <c r="U168" s="476">
        <f ca="1">('SUBSCRIBER BASE'!V87*'COMMISSION ASSUMPTIONS'!$G89)*('MVLP INPUT'!$F17*'COMMISSION ASSUMPTIONS'!$E73)</f>
        <v>0</v>
      </c>
      <c r="V168" s="476">
        <f ca="1">('SUBSCRIBER BASE'!W87*'COMMISSION ASSUMPTIONS'!$G89)*('MVLP INPUT'!$F17*'COMMISSION ASSUMPTIONS'!$E73)</f>
        <v>0</v>
      </c>
      <c r="W168" s="476">
        <f ca="1">('SUBSCRIBER BASE'!X87*'COMMISSION ASSUMPTIONS'!$G89)*('MVLP INPUT'!$F17*'COMMISSION ASSUMPTIONS'!$E73)</f>
        <v>0</v>
      </c>
      <c r="X168" s="476">
        <f ca="1">('SUBSCRIBER BASE'!Y87*'COMMISSION ASSUMPTIONS'!$G89)*('MVLP INPUT'!$F17*'COMMISSION ASSUMPTIONS'!$E73)</f>
        <v>0</v>
      </c>
      <c r="Y168" s="476">
        <f ca="1">('SUBSCRIBER BASE'!Z87*'COMMISSION ASSUMPTIONS'!$G89)*('MVLP INPUT'!$F17*'COMMISSION ASSUMPTIONS'!$E73)</f>
        <v>0</v>
      </c>
      <c r="Z168" s="476">
        <f ca="1">('SUBSCRIBER BASE'!AA87*'COMMISSION ASSUMPTIONS'!$G89)*('MVLP INPUT'!$F17*'COMMISSION ASSUMPTIONS'!$E73)</f>
        <v>0</v>
      </c>
      <c r="AA168" s="476">
        <f ca="1">('SUBSCRIBER BASE'!AB87*'COMMISSION ASSUMPTIONS'!$G89)*('MVLP INPUT'!$F17*'COMMISSION ASSUMPTIONS'!$E73)</f>
        <v>0</v>
      </c>
      <c r="AB168" s="476">
        <f ca="1">('SUBSCRIBER BASE'!AC87*'COMMISSION ASSUMPTIONS'!$G89)*('MVLP INPUT'!$F17*'COMMISSION ASSUMPTIONS'!$E73)</f>
        <v>0</v>
      </c>
      <c r="AC168" s="476">
        <f ca="1">('SUBSCRIBER BASE'!AD87*'COMMISSION ASSUMPTIONS'!$G89)*('MVLP INPUT'!$F17*'COMMISSION ASSUMPTIONS'!$E73)</f>
        <v>0</v>
      </c>
      <c r="AD168" s="476">
        <f ca="1">('SUBSCRIBER BASE'!AE87*'COMMISSION ASSUMPTIONS'!$G89)*('MVLP INPUT'!$F17*'COMMISSION ASSUMPTIONS'!$E73)</f>
        <v>0</v>
      </c>
      <c r="AE168" s="476">
        <f ca="1">('SUBSCRIBER BASE'!AF87*'COMMISSION ASSUMPTIONS'!$G89)*('MVLP INPUT'!$F17*'COMMISSION ASSUMPTIONS'!$E73)</f>
        <v>0</v>
      </c>
      <c r="AF168" s="476">
        <f ca="1">('SUBSCRIBER BASE'!AG87*'COMMISSION ASSUMPTIONS'!$G89)*('MVLP INPUT'!$F17*'COMMISSION ASSUMPTIONS'!$E73)</f>
        <v>0</v>
      </c>
      <c r="AG168" s="476">
        <f ca="1">('SUBSCRIBER BASE'!AH87*'COMMISSION ASSUMPTIONS'!$G89)*('MVLP INPUT'!$F17*'COMMISSION ASSUMPTIONS'!$E73)</f>
        <v>0</v>
      </c>
      <c r="AH168" s="476">
        <f ca="1">('SUBSCRIBER BASE'!AI87*'COMMISSION ASSUMPTIONS'!$G89)*('MVLP INPUT'!$F17*'COMMISSION ASSUMPTIONS'!$E73)</f>
        <v>0</v>
      </c>
      <c r="AI168" s="476">
        <f ca="1">('SUBSCRIBER BASE'!AJ87*'COMMISSION ASSUMPTIONS'!$G89)*('MVLP INPUT'!$F17*'COMMISSION ASSUMPTIONS'!$E73)</f>
        <v>0</v>
      </c>
      <c r="AJ168" s="476">
        <f ca="1">('SUBSCRIBER BASE'!AK87*'COMMISSION ASSUMPTIONS'!$G89)*('MVLP INPUT'!$F17*'COMMISSION ASSUMPTIONS'!$E73)</f>
        <v>0</v>
      </c>
      <c r="AK168" s="476">
        <f ca="1">('SUBSCRIBER BASE'!AL87*'COMMISSION ASSUMPTIONS'!$G89)*('MVLP INPUT'!$F17*'COMMISSION ASSUMPTIONS'!$E73)</f>
        <v>0</v>
      </c>
      <c r="AL168" s="476">
        <f ca="1">('SUBSCRIBER BASE'!AM87*'COMMISSION ASSUMPTIONS'!$G89)*('MVLP INPUT'!$F17*'COMMISSION ASSUMPTIONS'!$E73)</f>
        <v>0</v>
      </c>
      <c r="AM168" s="476">
        <f ca="1">('SUBSCRIBER BASE'!AN87*'COMMISSION ASSUMPTIONS'!$G89)*('MVLP INPUT'!$F17*'COMMISSION ASSUMPTIONS'!$E73)</f>
        <v>0</v>
      </c>
      <c r="AN168" s="476">
        <f ca="1">('SUBSCRIBER BASE'!AO87*'COMMISSION ASSUMPTIONS'!$G89)*('MVLP INPUT'!$F17*'COMMISSION ASSUMPTIONS'!$E73)</f>
        <v>0</v>
      </c>
      <c r="AO168" s="476">
        <f ca="1">('SUBSCRIBER BASE'!AP87*'COMMISSION ASSUMPTIONS'!$G89)*('MVLP INPUT'!$F17*'COMMISSION ASSUMPTIONS'!$E73)</f>
        <v>0</v>
      </c>
      <c r="AP168" s="476">
        <f ca="1">('SUBSCRIBER BASE'!AQ87*'COMMISSION ASSUMPTIONS'!$G89)*('MVLP INPUT'!$F17*'COMMISSION ASSUMPTIONS'!$E73)</f>
        <v>0</v>
      </c>
      <c r="AQ168" s="476">
        <f ca="1">('SUBSCRIBER BASE'!AR87*'COMMISSION ASSUMPTIONS'!$G89)*('MVLP INPUT'!$F17*'COMMISSION ASSUMPTIONS'!$E73)</f>
        <v>0</v>
      </c>
      <c r="AR168" s="476">
        <f ca="1">('SUBSCRIBER BASE'!AS87*'COMMISSION ASSUMPTIONS'!$G89)*('MVLP INPUT'!$F17*'COMMISSION ASSUMPTIONS'!$E73)</f>
        <v>0</v>
      </c>
      <c r="AS168" s="476">
        <f ca="1">('SUBSCRIBER BASE'!AT87*'COMMISSION ASSUMPTIONS'!$G89)*('MVLP INPUT'!$F17*'COMMISSION ASSUMPTIONS'!$E73)</f>
        <v>0</v>
      </c>
      <c r="AT168" s="476">
        <f ca="1">('SUBSCRIBER BASE'!AU87*'COMMISSION ASSUMPTIONS'!$G89)*('MVLP INPUT'!$F17*'COMMISSION ASSUMPTIONS'!$E73)</f>
        <v>0</v>
      </c>
      <c r="AU168" s="476">
        <f ca="1">('SUBSCRIBER BASE'!AV87*'COMMISSION ASSUMPTIONS'!$G89)*('MVLP INPUT'!$F17*'COMMISSION ASSUMPTIONS'!$E73)</f>
        <v>0</v>
      </c>
      <c r="AV168" s="476">
        <f ca="1">('SUBSCRIBER BASE'!AW87*'COMMISSION ASSUMPTIONS'!$G89)*('MVLP INPUT'!$F17*'COMMISSION ASSUMPTIONS'!$E73)</f>
        <v>0</v>
      </c>
      <c r="AW168" s="476">
        <f ca="1">('SUBSCRIBER BASE'!AX87*'COMMISSION ASSUMPTIONS'!$G89)*('MVLP INPUT'!$F17*'COMMISSION ASSUMPTIONS'!$E73)</f>
        <v>0</v>
      </c>
      <c r="AX168" s="476">
        <f ca="1">('SUBSCRIBER BASE'!AY87*'COMMISSION ASSUMPTIONS'!$G89)*('MVLP INPUT'!$F17*'COMMISSION ASSUMPTIONS'!$E73)</f>
        <v>0</v>
      </c>
      <c r="AY168" s="476">
        <f ca="1">('SUBSCRIBER BASE'!AZ87*'COMMISSION ASSUMPTIONS'!$G89)*('MVLP INPUT'!$F17*'COMMISSION ASSUMPTIONS'!$E73)</f>
        <v>0</v>
      </c>
      <c r="AZ168" s="476">
        <f ca="1">('SUBSCRIBER BASE'!BA87*'COMMISSION ASSUMPTIONS'!$G89)*('MVLP INPUT'!$F17*'COMMISSION ASSUMPTIONS'!$E73)</f>
        <v>0</v>
      </c>
      <c r="BA168" s="476">
        <f ca="1">('SUBSCRIBER BASE'!BB87*'COMMISSION ASSUMPTIONS'!$G89)*('MVLP INPUT'!$F17*'COMMISSION ASSUMPTIONS'!$E73)</f>
        <v>0</v>
      </c>
      <c r="BB168" s="476">
        <f ca="1">('SUBSCRIBER BASE'!BC87*'COMMISSION ASSUMPTIONS'!$G89)*('MVLP INPUT'!$F17*'COMMISSION ASSUMPTIONS'!$E73)</f>
        <v>0</v>
      </c>
      <c r="BC168" s="476">
        <f ca="1">('SUBSCRIBER BASE'!BD87*'COMMISSION ASSUMPTIONS'!$G89)*('MVLP INPUT'!$F17*'COMMISSION ASSUMPTIONS'!$E73)</f>
        <v>0</v>
      </c>
      <c r="BD168" s="476">
        <f ca="1">('SUBSCRIBER BASE'!BE87*'COMMISSION ASSUMPTIONS'!$G89)*('MVLP INPUT'!$F17*'COMMISSION ASSUMPTIONS'!$E73)</f>
        <v>0</v>
      </c>
      <c r="BE168" s="476">
        <f ca="1">('SUBSCRIBER BASE'!BF87*'COMMISSION ASSUMPTIONS'!$G89)*('MVLP INPUT'!$F17*'COMMISSION ASSUMPTIONS'!$E73)</f>
        <v>0</v>
      </c>
      <c r="BF168" s="476">
        <f ca="1">('SUBSCRIBER BASE'!BG87*'COMMISSION ASSUMPTIONS'!$G89)*('MVLP INPUT'!$F17*'COMMISSION ASSUMPTIONS'!$E73)</f>
        <v>0</v>
      </c>
      <c r="BG168" s="476">
        <f ca="1">('SUBSCRIBER BASE'!BH87*'COMMISSION ASSUMPTIONS'!$G89)*('MVLP INPUT'!$F17*'COMMISSION ASSUMPTIONS'!$E73)</f>
        <v>0</v>
      </c>
      <c r="BH168" s="476">
        <f ca="1">('SUBSCRIBER BASE'!BI87*'COMMISSION ASSUMPTIONS'!$G89)*('MVLP INPUT'!$F17*'COMMISSION ASSUMPTIONS'!$E73)</f>
        <v>0</v>
      </c>
      <c r="BI168" s="476">
        <f ca="1">('SUBSCRIBER BASE'!BJ87*'COMMISSION ASSUMPTIONS'!$G89)*('MVLP INPUT'!$F17*'COMMISSION ASSUMPTIONS'!$E73)</f>
        <v>0</v>
      </c>
      <c r="BJ168" s="476">
        <f ca="1">('SUBSCRIBER BASE'!BK87*'COMMISSION ASSUMPTIONS'!$G89)*('MVLP INPUT'!$F17*'COMMISSION ASSUMPTIONS'!$E73)</f>
        <v>0</v>
      </c>
      <c r="BK168" s="476">
        <f ca="1">('SUBSCRIBER BASE'!BL87*'COMMISSION ASSUMPTIONS'!$G89)*('MVLP INPUT'!$F17*'COMMISSION ASSUMPTIONS'!$E73)</f>
        <v>0</v>
      </c>
      <c r="BL168" s="476">
        <f ca="1">('SUBSCRIBER BASE'!BM87*'COMMISSION ASSUMPTIONS'!$G89)*('MVLP INPUT'!$F17*'COMMISSION ASSUMPTIONS'!$E73)</f>
        <v>0</v>
      </c>
      <c r="BM168" s="476">
        <f ca="1">('SUBSCRIBER BASE'!BN87*'COMMISSION ASSUMPTIONS'!$G89)*('MVLP INPUT'!$F17*'COMMISSION ASSUMPTIONS'!$E73)</f>
        <v>0</v>
      </c>
      <c r="BN168" s="476">
        <f ca="1">('SUBSCRIBER BASE'!BO87*'COMMISSION ASSUMPTIONS'!$G89)*('MVLP INPUT'!$F17*'COMMISSION ASSUMPTIONS'!$E73)</f>
        <v>0</v>
      </c>
      <c r="BO168" s="476">
        <f ca="1">('SUBSCRIBER BASE'!BP87*'COMMISSION ASSUMPTIONS'!$G89)*('MVLP INPUT'!$F17*'COMMISSION ASSUMPTIONS'!$E73)</f>
        <v>0</v>
      </c>
      <c r="BP168" s="476">
        <f ca="1">('SUBSCRIBER BASE'!BQ87*'COMMISSION ASSUMPTIONS'!$G89)*('MVLP INPUT'!$F17*'COMMISSION ASSUMPTIONS'!$E73)</f>
        <v>0</v>
      </c>
      <c r="BQ168" s="476">
        <f ca="1">('SUBSCRIBER BASE'!BR87*'COMMISSION ASSUMPTIONS'!$G89)*('MVLP INPUT'!$F17*'COMMISSION ASSUMPTIONS'!$E73)</f>
        <v>0</v>
      </c>
      <c r="BR168" s="476">
        <f ca="1">('SUBSCRIBER BASE'!BS87*'COMMISSION ASSUMPTIONS'!$G89)*('MVLP INPUT'!$F17*'COMMISSION ASSUMPTIONS'!$E73)</f>
        <v>0</v>
      </c>
    </row>
    <row r="169" spans="2:70" ht="24" customHeight="1" outlineLevel="2">
      <c r="B169" s="313" t="str">
        <f t="shared" si="39"/>
        <v>1.2 GB</v>
      </c>
      <c r="C169" s="476">
        <f>('SUBSCRIBER BASE'!C88*'COMMISSION ASSUMPTIONS'!$G90)*('MVLP INPUT'!$F18*'COMMISSION ASSUMPTIONS'!$E74)</f>
        <v>0</v>
      </c>
      <c r="D169" s="476">
        <f>('SUBSCRIBER BASE'!D88*'COMMISSION ASSUMPTIONS'!$G90)*('MVLP INPUT'!$F18*'COMMISSION ASSUMPTIONS'!$E74)</f>
        <v>0</v>
      </c>
      <c r="E169" s="476">
        <f>('SUBSCRIBER BASE'!E88*'COMMISSION ASSUMPTIONS'!$G90)*('MVLP INPUT'!$F18*'COMMISSION ASSUMPTIONS'!$E74)</f>
        <v>0</v>
      </c>
      <c r="F169" s="476">
        <f>('SUBSCRIBER BASE'!F88*'COMMISSION ASSUMPTIONS'!$G90)*('MVLP INPUT'!$F18*'COMMISSION ASSUMPTIONS'!$E74)</f>
        <v>0</v>
      </c>
      <c r="G169" s="476">
        <f>('SUBSCRIBER BASE'!G88*'COMMISSION ASSUMPTIONS'!$G90)*('MVLP INPUT'!$F18*'COMMISSION ASSUMPTIONS'!$E74)</f>
        <v>0</v>
      </c>
      <c r="H169" s="476">
        <f>('SUBSCRIBER BASE'!H88*'COMMISSION ASSUMPTIONS'!$G90)*('MVLP INPUT'!$F18*'COMMISSION ASSUMPTIONS'!$E74)</f>
        <v>0</v>
      </c>
      <c r="I169" s="476">
        <f>('SUBSCRIBER BASE'!I88*'COMMISSION ASSUMPTIONS'!$G90)*('MVLP INPUT'!$F18*'COMMISSION ASSUMPTIONS'!$E74)</f>
        <v>0</v>
      </c>
      <c r="J169" s="476">
        <f>('SUBSCRIBER BASE'!J88*'COMMISSION ASSUMPTIONS'!$G90)*('MVLP INPUT'!$F18*'COMMISSION ASSUMPTIONS'!$E74)</f>
        <v>0</v>
      </c>
      <c r="K169" s="476">
        <f ca="1">('SUBSCRIBER BASE'!L88*'COMMISSION ASSUMPTIONS'!$G90)*('MVLP INPUT'!$F18*'COMMISSION ASSUMPTIONS'!$E74)</f>
        <v>0</v>
      </c>
      <c r="L169" s="476">
        <f ca="1">('SUBSCRIBER BASE'!M88*'COMMISSION ASSUMPTIONS'!$G90)*('MVLP INPUT'!$F18*'COMMISSION ASSUMPTIONS'!$E74)</f>
        <v>0</v>
      </c>
      <c r="M169" s="476">
        <f ca="1">('SUBSCRIBER BASE'!N88*'COMMISSION ASSUMPTIONS'!$G90)*('MVLP INPUT'!$F18*'COMMISSION ASSUMPTIONS'!$E74)</f>
        <v>0</v>
      </c>
      <c r="N169" s="476">
        <f ca="1">('SUBSCRIBER BASE'!O88*'COMMISSION ASSUMPTIONS'!$G90)*('MVLP INPUT'!$F18*'COMMISSION ASSUMPTIONS'!$E74)</f>
        <v>0</v>
      </c>
      <c r="O169" s="476">
        <f ca="1">('SUBSCRIBER BASE'!P88*'COMMISSION ASSUMPTIONS'!$G90)*('MVLP INPUT'!$F18*'COMMISSION ASSUMPTIONS'!$E74)</f>
        <v>0</v>
      </c>
      <c r="P169" s="476">
        <f ca="1">('SUBSCRIBER BASE'!Q88*'COMMISSION ASSUMPTIONS'!$G90)*('MVLP INPUT'!$F18*'COMMISSION ASSUMPTIONS'!$E74)</f>
        <v>0</v>
      </c>
      <c r="Q169" s="476">
        <f ca="1">('SUBSCRIBER BASE'!R88*'COMMISSION ASSUMPTIONS'!$G90)*('MVLP INPUT'!$F18*'COMMISSION ASSUMPTIONS'!$E74)</f>
        <v>0</v>
      </c>
      <c r="R169" s="476">
        <f ca="1">('SUBSCRIBER BASE'!S88*'COMMISSION ASSUMPTIONS'!$G90)*('MVLP INPUT'!$F18*'COMMISSION ASSUMPTIONS'!$E74)</f>
        <v>0</v>
      </c>
      <c r="S169" s="476">
        <f ca="1">('SUBSCRIBER BASE'!T88*'COMMISSION ASSUMPTIONS'!$G90)*('MVLP INPUT'!$F18*'COMMISSION ASSUMPTIONS'!$E74)</f>
        <v>0</v>
      </c>
      <c r="T169" s="476">
        <f ca="1">('SUBSCRIBER BASE'!U88*'COMMISSION ASSUMPTIONS'!$G90)*('MVLP INPUT'!$F18*'COMMISSION ASSUMPTIONS'!$E74)</f>
        <v>0</v>
      </c>
      <c r="U169" s="476">
        <f ca="1">('SUBSCRIBER BASE'!V88*'COMMISSION ASSUMPTIONS'!$G90)*('MVLP INPUT'!$F18*'COMMISSION ASSUMPTIONS'!$E74)</f>
        <v>0</v>
      </c>
      <c r="V169" s="476">
        <f ca="1">('SUBSCRIBER BASE'!W88*'COMMISSION ASSUMPTIONS'!$G90)*('MVLP INPUT'!$F18*'COMMISSION ASSUMPTIONS'!$E74)</f>
        <v>0</v>
      </c>
      <c r="W169" s="476">
        <f ca="1">('SUBSCRIBER BASE'!X88*'COMMISSION ASSUMPTIONS'!$G90)*('MVLP INPUT'!$F18*'COMMISSION ASSUMPTIONS'!$E74)</f>
        <v>0</v>
      </c>
      <c r="X169" s="476">
        <f ca="1">('SUBSCRIBER BASE'!Y88*'COMMISSION ASSUMPTIONS'!$G90)*('MVLP INPUT'!$F18*'COMMISSION ASSUMPTIONS'!$E74)</f>
        <v>0</v>
      </c>
      <c r="Y169" s="476">
        <f ca="1">('SUBSCRIBER BASE'!Z88*'COMMISSION ASSUMPTIONS'!$G90)*('MVLP INPUT'!$F18*'COMMISSION ASSUMPTIONS'!$E74)</f>
        <v>0</v>
      </c>
      <c r="Z169" s="476">
        <f ca="1">('SUBSCRIBER BASE'!AA88*'COMMISSION ASSUMPTIONS'!$G90)*('MVLP INPUT'!$F18*'COMMISSION ASSUMPTIONS'!$E74)</f>
        <v>0</v>
      </c>
      <c r="AA169" s="476">
        <f ca="1">('SUBSCRIBER BASE'!AB88*'COMMISSION ASSUMPTIONS'!$G90)*('MVLP INPUT'!$F18*'COMMISSION ASSUMPTIONS'!$E74)</f>
        <v>0</v>
      </c>
      <c r="AB169" s="476">
        <f ca="1">('SUBSCRIBER BASE'!AC88*'COMMISSION ASSUMPTIONS'!$G90)*('MVLP INPUT'!$F18*'COMMISSION ASSUMPTIONS'!$E74)</f>
        <v>0</v>
      </c>
      <c r="AC169" s="476">
        <f ca="1">('SUBSCRIBER BASE'!AD88*'COMMISSION ASSUMPTIONS'!$G90)*('MVLP INPUT'!$F18*'COMMISSION ASSUMPTIONS'!$E74)</f>
        <v>0</v>
      </c>
      <c r="AD169" s="476">
        <f ca="1">('SUBSCRIBER BASE'!AE88*'COMMISSION ASSUMPTIONS'!$G90)*('MVLP INPUT'!$F18*'COMMISSION ASSUMPTIONS'!$E74)</f>
        <v>0</v>
      </c>
      <c r="AE169" s="476">
        <f ca="1">('SUBSCRIBER BASE'!AF88*'COMMISSION ASSUMPTIONS'!$G90)*('MVLP INPUT'!$F18*'COMMISSION ASSUMPTIONS'!$E74)</f>
        <v>0</v>
      </c>
      <c r="AF169" s="476">
        <f ca="1">('SUBSCRIBER BASE'!AG88*'COMMISSION ASSUMPTIONS'!$G90)*('MVLP INPUT'!$F18*'COMMISSION ASSUMPTIONS'!$E74)</f>
        <v>0</v>
      </c>
      <c r="AG169" s="476">
        <f ca="1">('SUBSCRIBER BASE'!AH88*'COMMISSION ASSUMPTIONS'!$G90)*('MVLP INPUT'!$F18*'COMMISSION ASSUMPTIONS'!$E74)</f>
        <v>0</v>
      </c>
      <c r="AH169" s="476">
        <f ca="1">('SUBSCRIBER BASE'!AI88*'COMMISSION ASSUMPTIONS'!$G90)*('MVLP INPUT'!$F18*'COMMISSION ASSUMPTIONS'!$E74)</f>
        <v>0</v>
      </c>
      <c r="AI169" s="476">
        <f ca="1">('SUBSCRIBER BASE'!AJ88*'COMMISSION ASSUMPTIONS'!$G90)*('MVLP INPUT'!$F18*'COMMISSION ASSUMPTIONS'!$E74)</f>
        <v>0</v>
      </c>
      <c r="AJ169" s="476">
        <f ca="1">('SUBSCRIBER BASE'!AK88*'COMMISSION ASSUMPTIONS'!$G90)*('MVLP INPUT'!$F18*'COMMISSION ASSUMPTIONS'!$E74)</f>
        <v>0</v>
      </c>
      <c r="AK169" s="476">
        <f ca="1">('SUBSCRIBER BASE'!AL88*'COMMISSION ASSUMPTIONS'!$G90)*('MVLP INPUT'!$F18*'COMMISSION ASSUMPTIONS'!$E74)</f>
        <v>0</v>
      </c>
      <c r="AL169" s="476">
        <f ca="1">('SUBSCRIBER BASE'!AM88*'COMMISSION ASSUMPTIONS'!$G90)*('MVLP INPUT'!$F18*'COMMISSION ASSUMPTIONS'!$E74)</f>
        <v>0</v>
      </c>
      <c r="AM169" s="476">
        <f ca="1">('SUBSCRIBER BASE'!AN88*'COMMISSION ASSUMPTIONS'!$G90)*('MVLP INPUT'!$F18*'COMMISSION ASSUMPTIONS'!$E74)</f>
        <v>0</v>
      </c>
      <c r="AN169" s="476">
        <f ca="1">('SUBSCRIBER BASE'!AO88*'COMMISSION ASSUMPTIONS'!$G90)*('MVLP INPUT'!$F18*'COMMISSION ASSUMPTIONS'!$E74)</f>
        <v>0</v>
      </c>
      <c r="AO169" s="476">
        <f ca="1">('SUBSCRIBER BASE'!AP88*'COMMISSION ASSUMPTIONS'!$G90)*('MVLP INPUT'!$F18*'COMMISSION ASSUMPTIONS'!$E74)</f>
        <v>0</v>
      </c>
      <c r="AP169" s="476">
        <f ca="1">('SUBSCRIBER BASE'!AQ88*'COMMISSION ASSUMPTIONS'!$G90)*('MVLP INPUT'!$F18*'COMMISSION ASSUMPTIONS'!$E74)</f>
        <v>0</v>
      </c>
      <c r="AQ169" s="476">
        <f ca="1">('SUBSCRIBER BASE'!AR88*'COMMISSION ASSUMPTIONS'!$G90)*('MVLP INPUT'!$F18*'COMMISSION ASSUMPTIONS'!$E74)</f>
        <v>0</v>
      </c>
      <c r="AR169" s="476">
        <f ca="1">('SUBSCRIBER BASE'!AS88*'COMMISSION ASSUMPTIONS'!$G90)*('MVLP INPUT'!$F18*'COMMISSION ASSUMPTIONS'!$E74)</f>
        <v>0</v>
      </c>
      <c r="AS169" s="476">
        <f ca="1">('SUBSCRIBER BASE'!AT88*'COMMISSION ASSUMPTIONS'!$G90)*('MVLP INPUT'!$F18*'COMMISSION ASSUMPTIONS'!$E74)</f>
        <v>0</v>
      </c>
      <c r="AT169" s="476">
        <f ca="1">('SUBSCRIBER BASE'!AU88*'COMMISSION ASSUMPTIONS'!$G90)*('MVLP INPUT'!$F18*'COMMISSION ASSUMPTIONS'!$E74)</f>
        <v>0</v>
      </c>
      <c r="AU169" s="476">
        <f ca="1">('SUBSCRIBER BASE'!AV88*'COMMISSION ASSUMPTIONS'!$G90)*('MVLP INPUT'!$F18*'COMMISSION ASSUMPTIONS'!$E74)</f>
        <v>0</v>
      </c>
      <c r="AV169" s="476">
        <f ca="1">('SUBSCRIBER BASE'!AW88*'COMMISSION ASSUMPTIONS'!$G90)*('MVLP INPUT'!$F18*'COMMISSION ASSUMPTIONS'!$E74)</f>
        <v>0</v>
      </c>
      <c r="AW169" s="476">
        <f ca="1">('SUBSCRIBER BASE'!AX88*'COMMISSION ASSUMPTIONS'!$G90)*('MVLP INPUT'!$F18*'COMMISSION ASSUMPTIONS'!$E74)</f>
        <v>0</v>
      </c>
      <c r="AX169" s="476">
        <f ca="1">('SUBSCRIBER BASE'!AY88*'COMMISSION ASSUMPTIONS'!$G90)*('MVLP INPUT'!$F18*'COMMISSION ASSUMPTIONS'!$E74)</f>
        <v>0</v>
      </c>
      <c r="AY169" s="476">
        <f ca="1">('SUBSCRIBER BASE'!AZ88*'COMMISSION ASSUMPTIONS'!$G90)*('MVLP INPUT'!$F18*'COMMISSION ASSUMPTIONS'!$E74)</f>
        <v>0</v>
      </c>
      <c r="AZ169" s="476">
        <f ca="1">('SUBSCRIBER BASE'!BA88*'COMMISSION ASSUMPTIONS'!$G90)*('MVLP INPUT'!$F18*'COMMISSION ASSUMPTIONS'!$E74)</f>
        <v>0</v>
      </c>
      <c r="BA169" s="476">
        <f ca="1">('SUBSCRIBER BASE'!BB88*'COMMISSION ASSUMPTIONS'!$G90)*('MVLP INPUT'!$F18*'COMMISSION ASSUMPTIONS'!$E74)</f>
        <v>0</v>
      </c>
      <c r="BB169" s="476">
        <f ca="1">('SUBSCRIBER BASE'!BC88*'COMMISSION ASSUMPTIONS'!$G90)*('MVLP INPUT'!$F18*'COMMISSION ASSUMPTIONS'!$E74)</f>
        <v>0</v>
      </c>
      <c r="BC169" s="476">
        <f ca="1">('SUBSCRIBER BASE'!BD88*'COMMISSION ASSUMPTIONS'!$G90)*('MVLP INPUT'!$F18*'COMMISSION ASSUMPTIONS'!$E74)</f>
        <v>0</v>
      </c>
      <c r="BD169" s="476">
        <f ca="1">('SUBSCRIBER BASE'!BE88*'COMMISSION ASSUMPTIONS'!$G90)*('MVLP INPUT'!$F18*'COMMISSION ASSUMPTIONS'!$E74)</f>
        <v>0</v>
      </c>
      <c r="BE169" s="476">
        <f ca="1">('SUBSCRIBER BASE'!BF88*'COMMISSION ASSUMPTIONS'!$G90)*('MVLP INPUT'!$F18*'COMMISSION ASSUMPTIONS'!$E74)</f>
        <v>0</v>
      </c>
      <c r="BF169" s="476">
        <f ca="1">('SUBSCRIBER BASE'!BG88*'COMMISSION ASSUMPTIONS'!$G90)*('MVLP INPUT'!$F18*'COMMISSION ASSUMPTIONS'!$E74)</f>
        <v>0</v>
      </c>
      <c r="BG169" s="476">
        <f ca="1">('SUBSCRIBER BASE'!BH88*'COMMISSION ASSUMPTIONS'!$G90)*('MVLP INPUT'!$F18*'COMMISSION ASSUMPTIONS'!$E74)</f>
        <v>0</v>
      </c>
      <c r="BH169" s="476">
        <f ca="1">('SUBSCRIBER BASE'!BI88*'COMMISSION ASSUMPTIONS'!$G90)*('MVLP INPUT'!$F18*'COMMISSION ASSUMPTIONS'!$E74)</f>
        <v>0</v>
      </c>
      <c r="BI169" s="476">
        <f ca="1">('SUBSCRIBER BASE'!BJ88*'COMMISSION ASSUMPTIONS'!$G90)*('MVLP INPUT'!$F18*'COMMISSION ASSUMPTIONS'!$E74)</f>
        <v>0</v>
      </c>
      <c r="BJ169" s="476">
        <f ca="1">('SUBSCRIBER BASE'!BK88*'COMMISSION ASSUMPTIONS'!$G90)*('MVLP INPUT'!$F18*'COMMISSION ASSUMPTIONS'!$E74)</f>
        <v>0</v>
      </c>
      <c r="BK169" s="476">
        <f ca="1">('SUBSCRIBER BASE'!BL88*'COMMISSION ASSUMPTIONS'!$G90)*('MVLP INPUT'!$F18*'COMMISSION ASSUMPTIONS'!$E74)</f>
        <v>0</v>
      </c>
      <c r="BL169" s="476">
        <f ca="1">('SUBSCRIBER BASE'!BM88*'COMMISSION ASSUMPTIONS'!$G90)*('MVLP INPUT'!$F18*'COMMISSION ASSUMPTIONS'!$E74)</f>
        <v>0</v>
      </c>
      <c r="BM169" s="476">
        <f ca="1">('SUBSCRIBER BASE'!BN88*'COMMISSION ASSUMPTIONS'!$G90)*('MVLP INPUT'!$F18*'COMMISSION ASSUMPTIONS'!$E74)</f>
        <v>0</v>
      </c>
      <c r="BN169" s="476">
        <f ca="1">('SUBSCRIBER BASE'!BO88*'COMMISSION ASSUMPTIONS'!$G90)*('MVLP INPUT'!$F18*'COMMISSION ASSUMPTIONS'!$E74)</f>
        <v>0</v>
      </c>
      <c r="BO169" s="476">
        <f ca="1">('SUBSCRIBER BASE'!BP88*'COMMISSION ASSUMPTIONS'!$G90)*('MVLP INPUT'!$F18*'COMMISSION ASSUMPTIONS'!$E74)</f>
        <v>0</v>
      </c>
      <c r="BP169" s="476">
        <f ca="1">('SUBSCRIBER BASE'!BQ88*'COMMISSION ASSUMPTIONS'!$G90)*('MVLP INPUT'!$F18*'COMMISSION ASSUMPTIONS'!$E74)</f>
        <v>0</v>
      </c>
      <c r="BQ169" s="476">
        <f ca="1">('SUBSCRIBER BASE'!BR88*'COMMISSION ASSUMPTIONS'!$G90)*('MVLP INPUT'!$F18*'COMMISSION ASSUMPTIONS'!$E74)</f>
        <v>0</v>
      </c>
      <c r="BR169" s="476">
        <f ca="1">('SUBSCRIBER BASE'!BS88*'COMMISSION ASSUMPTIONS'!$G90)*('MVLP INPUT'!$F18*'COMMISSION ASSUMPTIONS'!$E74)</f>
        <v>0</v>
      </c>
    </row>
    <row r="170" spans="2:70" ht="24" customHeight="1" outlineLevel="2">
      <c r="B170" s="313" t="str">
        <f>B157</f>
        <v>2.5 GB</v>
      </c>
      <c r="C170" s="476">
        <f>('SUBSCRIBER BASE'!C89*'COMMISSION ASSUMPTIONS'!$G91)*('MVLP INPUT'!$F19*'COMMISSION ASSUMPTIONS'!$E75)</f>
        <v>0</v>
      </c>
      <c r="D170" s="476">
        <f>('SUBSCRIBER BASE'!D89*'COMMISSION ASSUMPTIONS'!$G91)*('MVLP INPUT'!$F19*'COMMISSION ASSUMPTIONS'!$E75)</f>
        <v>0</v>
      </c>
      <c r="E170" s="476">
        <f>('SUBSCRIBER BASE'!E89*'COMMISSION ASSUMPTIONS'!$G91)*('MVLP INPUT'!$F19*'COMMISSION ASSUMPTIONS'!$E75)</f>
        <v>0</v>
      </c>
      <c r="F170" s="476">
        <f>('SUBSCRIBER BASE'!F89*'COMMISSION ASSUMPTIONS'!$G91)*('MVLP INPUT'!$F19*'COMMISSION ASSUMPTIONS'!$E75)</f>
        <v>0</v>
      </c>
      <c r="G170" s="476">
        <f>('SUBSCRIBER BASE'!G89*'COMMISSION ASSUMPTIONS'!$G91)*('MVLP INPUT'!$F19*'COMMISSION ASSUMPTIONS'!$E75)</f>
        <v>0</v>
      </c>
      <c r="H170" s="476">
        <f>('SUBSCRIBER BASE'!H89*'COMMISSION ASSUMPTIONS'!$G91)*('MVLP INPUT'!$F19*'COMMISSION ASSUMPTIONS'!$E75)</f>
        <v>0</v>
      </c>
      <c r="I170" s="476">
        <f>('SUBSCRIBER BASE'!I89*'COMMISSION ASSUMPTIONS'!$G91)*('MVLP INPUT'!$F19*'COMMISSION ASSUMPTIONS'!$E75)</f>
        <v>0</v>
      </c>
      <c r="J170" s="476">
        <f>('SUBSCRIBER BASE'!J89*'COMMISSION ASSUMPTIONS'!$G91)*('MVLP INPUT'!$F19*'COMMISSION ASSUMPTIONS'!$E75)</f>
        <v>0</v>
      </c>
      <c r="K170" s="476">
        <f ca="1">('SUBSCRIBER BASE'!L89*'COMMISSION ASSUMPTIONS'!$G91)*('MVLP INPUT'!$F19*'COMMISSION ASSUMPTIONS'!$E75)</f>
        <v>0</v>
      </c>
      <c r="L170" s="476">
        <f ca="1">('SUBSCRIBER BASE'!M89*'COMMISSION ASSUMPTIONS'!$G91)*('MVLP INPUT'!$F19*'COMMISSION ASSUMPTIONS'!$E75)</f>
        <v>0</v>
      </c>
      <c r="M170" s="476">
        <f ca="1">('SUBSCRIBER BASE'!N89*'COMMISSION ASSUMPTIONS'!$G91)*('MVLP INPUT'!$F19*'COMMISSION ASSUMPTIONS'!$E75)</f>
        <v>0</v>
      </c>
      <c r="N170" s="476">
        <f ca="1">('SUBSCRIBER BASE'!O89*'COMMISSION ASSUMPTIONS'!$G91)*('MVLP INPUT'!$F19*'COMMISSION ASSUMPTIONS'!$E75)</f>
        <v>0</v>
      </c>
      <c r="O170" s="476">
        <f ca="1">('SUBSCRIBER BASE'!P89*'COMMISSION ASSUMPTIONS'!$G91)*('MVLP INPUT'!$F19*'COMMISSION ASSUMPTIONS'!$E75)</f>
        <v>0</v>
      </c>
      <c r="P170" s="476">
        <f ca="1">('SUBSCRIBER BASE'!Q89*'COMMISSION ASSUMPTIONS'!$G91)*('MVLP INPUT'!$F19*'COMMISSION ASSUMPTIONS'!$E75)</f>
        <v>0</v>
      </c>
      <c r="Q170" s="476">
        <f ca="1">('SUBSCRIBER BASE'!R89*'COMMISSION ASSUMPTIONS'!$G91)*('MVLP INPUT'!$F19*'COMMISSION ASSUMPTIONS'!$E75)</f>
        <v>0</v>
      </c>
      <c r="R170" s="476">
        <f ca="1">('SUBSCRIBER BASE'!S89*'COMMISSION ASSUMPTIONS'!$G91)*('MVLP INPUT'!$F19*'COMMISSION ASSUMPTIONS'!$E75)</f>
        <v>0</v>
      </c>
      <c r="S170" s="476">
        <f ca="1">('SUBSCRIBER BASE'!T89*'COMMISSION ASSUMPTIONS'!$G91)*('MVLP INPUT'!$F19*'COMMISSION ASSUMPTIONS'!$E75)</f>
        <v>0</v>
      </c>
      <c r="T170" s="476">
        <f ca="1">('SUBSCRIBER BASE'!U89*'COMMISSION ASSUMPTIONS'!$G91)*('MVLP INPUT'!$F19*'COMMISSION ASSUMPTIONS'!$E75)</f>
        <v>0</v>
      </c>
      <c r="U170" s="476">
        <f ca="1">('SUBSCRIBER BASE'!V89*'COMMISSION ASSUMPTIONS'!$G91)*('MVLP INPUT'!$F19*'COMMISSION ASSUMPTIONS'!$E75)</f>
        <v>0</v>
      </c>
      <c r="V170" s="476">
        <f ca="1">('SUBSCRIBER BASE'!W89*'COMMISSION ASSUMPTIONS'!$G91)*('MVLP INPUT'!$F19*'COMMISSION ASSUMPTIONS'!$E75)</f>
        <v>0</v>
      </c>
      <c r="W170" s="476">
        <f ca="1">('SUBSCRIBER BASE'!X89*'COMMISSION ASSUMPTIONS'!$G91)*('MVLP INPUT'!$F19*'COMMISSION ASSUMPTIONS'!$E75)</f>
        <v>0</v>
      </c>
      <c r="X170" s="476">
        <f ca="1">('SUBSCRIBER BASE'!Y89*'COMMISSION ASSUMPTIONS'!$G91)*('MVLP INPUT'!$F19*'COMMISSION ASSUMPTIONS'!$E75)</f>
        <v>0</v>
      </c>
      <c r="Y170" s="476">
        <f ca="1">('SUBSCRIBER BASE'!Z89*'COMMISSION ASSUMPTIONS'!$G91)*('MVLP INPUT'!$F19*'COMMISSION ASSUMPTIONS'!$E75)</f>
        <v>0</v>
      </c>
      <c r="Z170" s="476">
        <f ca="1">('SUBSCRIBER BASE'!AA89*'COMMISSION ASSUMPTIONS'!$G91)*('MVLP INPUT'!$F19*'COMMISSION ASSUMPTIONS'!$E75)</f>
        <v>0</v>
      </c>
      <c r="AA170" s="476">
        <f ca="1">('SUBSCRIBER BASE'!AB89*'COMMISSION ASSUMPTIONS'!$G91)*('MVLP INPUT'!$F19*'COMMISSION ASSUMPTIONS'!$E75)</f>
        <v>0</v>
      </c>
      <c r="AB170" s="476">
        <f ca="1">('SUBSCRIBER BASE'!AC89*'COMMISSION ASSUMPTIONS'!$G91)*('MVLP INPUT'!$F19*'COMMISSION ASSUMPTIONS'!$E75)</f>
        <v>0</v>
      </c>
      <c r="AC170" s="476">
        <f ca="1">('SUBSCRIBER BASE'!AD89*'COMMISSION ASSUMPTIONS'!$G91)*('MVLP INPUT'!$F19*'COMMISSION ASSUMPTIONS'!$E75)</f>
        <v>0</v>
      </c>
      <c r="AD170" s="476">
        <f ca="1">('SUBSCRIBER BASE'!AE89*'COMMISSION ASSUMPTIONS'!$G91)*('MVLP INPUT'!$F19*'COMMISSION ASSUMPTIONS'!$E75)</f>
        <v>0</v>
      </c>
      <c r="AE170" s="476">
        <f ca="1">('SUBSCRIBER BASE'!AF89*'COMMISSION ASSUMPTIONS'!$G91)*('MVLP INPUT'!$F19*'COMMISSION ASSUMPTIONS'!$E75)</f>
        <v>0</v>
      </c>
      <c r="AF170" s="476">
        <f ca="1">('SUBSCRIBER BASE'!AG89*'COMMISSION ASSUMPTIONS'!$G91)*('MVLP INPUT'!$F19*'COMMISSION ASSUMPTIONS'!$E75)</f>
        <v>0</v>
      </c>
      <c r="AG170" s="476">
        <f ca="1">('SUBSCRIBER BASE'!AH89*'COMMISSION ASSUMPTIONS'!$G91)*('MVLP INPUT'!$F19*'COMMISSION ASSUMPTIONS'!$E75)</f>
        <v>0</v>
      </c>
      <c r="AH170" s="476">
        <f ca="1">('SUBSCRIBER BASE'!AI89*'COMMISSION ASSUMPTIONS'!$G91)*('MVLP INPUT'!$F19*'COMMISSION ASSUMPTIONS'!$E75)</f>
        <v>0</v>
      </c>
      <c r="AI170" s="476">
        <f ca="1">('SUBSCRIBER BASE'!AJ89*'COMMISSION ASSUMPTIONS'!$G91)*('MVLP INPUT'!$F19*'COMMISSION ASSUMPTIONS'!$E75)</f>
        <v>0</v>
      </c>
      <c r="AJ170" s="476">
        <f ca="1">('SUBSCRIBER BASE'!AK89*'COMMISSION ASSUMPTIONS'!$G91)*('MVLP INPUT'!$F19*'COMMISSION ASSUMPTIONS'!$E75)</f>
        <v>0</v>
      </c>
      <c r="AK170" s="476">
        <f ca="1">('SUBSCRIBER BASE'!AL89*'COMMISSION ASSUMPTIONS'!$G91)*('MVLP INPUT'!$F19*'COMMISSION ASSUMPTIONS'!$E75)</f>
        <v>0</v>
      </c>
      <c r="AL170" s="476">
        <f ca="1">('SUBSCRIBER BASE'!AM89*'COMMISSION ASSUMPTIONS'!$G91)*('MVLP INPUT'!$F19*'COMMISSION ASSUMPTIONS'!$E75)</f>
        <v>0</v>
      </c>
      <c r="AM170" s="476">
        <f ca="1">('SUBSCRIBER BASE'!AN89*'COMMISSION ASSUMPTIONS'!$G91)*('MVLP INPUT'!$F19*'COMMISSION ASSUMPTIONS'!$E75)</f>
        <v>0</v>
      </c>
      <c r="AN170" s="476">
        <f ca="1">('SUBSCRIBER BASE'!AO89*'COMMISSION ASSUMPTIONS'!$G91)*('MVLP INPUT'!$F19*'COMMISSION ASSUMPTIONS'!$E75)</f>
        <v>0</v>
      </c>
      <c r="AO170" s="476">
        <f ca="1">('SUBSCRIBER BASE'!AP89*'COMMISSION ASSUMPTIONS'!$G91)*('MVLP INPUT'!$F19*'COMMISSION ASSUMPTIONS'!$E75)</f>
        <v>0</v>
      </c>
      <c r="AP170" s="476">
        <f ca="1">('SUBSCRIBER BASE'!AQ89*'COMMISSION ASSUMPTIONS'!$G91)*('MVLP INPUT'!$F19*'COMMISSION ASSUMPTIONS'!$E75)</f>
        <v>0</v>
      </c>
      <c r="AQ170" s="476">
        <f ca="1">('SUBSCRIBER BASE'!AR89*'COMMISSION ASSUMPTIONS'!$G91)*('MVLP INPUT'!$F19*'COMMISSION ASSUMPTIONS'!$E75)</f>
        <v>0</v>
      </c>
      <c r="AR170" s="476">
        <f ca="1">('SUBSCRIBER BASE'!AS89*'COMMISSION ASSUMPTIONS'!$G91)*('MVLP INPUT'!$F19*'COMMISSION ASSUMPTIONS'!$E75)</f>
        <v>0</v>
      </c>
      <c r="AS170" s="476">
        <f ca="1">('SUBSCRIBER BASE'!AT89*'COMMISSION ASSUMPTIONS'!$G91)*('MVLP INPUT'!$F19*'COMMISSION ASSUMPTIONS'!$E75)</f>
        <v>0</v>
      </c>
      <c r="AT170" s="476">
        <f ca="1">('SUBSCRIBER BASE'!AU89*'COMMISSION ASSUMPTIONS'!$G91)*('MVLP INPUT'!$F19*'COMMISSION ASSUMPTIONS'!$E75)</f>
        <v>0</v>
      </c>
      <c r="AU170" s="476">
        <f ca="1">('SUBSCRIBER BASE'!AV89*'COMMISSION ASSUMPTIONS'!$G91)*('MVLP INPUT'!$F19*'COMMISSION ASSUMPTIONS'!$E75)</f>
        <v>0</v>
      </c>
      <c r="AV170" s="476">
        <f ca="1">('SUBSCRIBER BASE'!AW89*'COMMISSION ASSUMPTIONS'!$G91)*('MVLP INPUT'!$F19*'COMMISSION ASSUMPTIONS'!$E75)</f>
        <v>0</v>
      </c>
      <c r="AW170" s="476">
        <f ca="1">('SUBSCRIBER BASE'!AX89*'COMMISSION ASSUMPTIONS'!$G91)*('MVLP INPUT'!$F19*'COMMISSION ASSUMPTIONS'!$E75)</f>
        <v>0</v>
      </c>
      <c r="AX170" s="476">
        <f ca="1">('SUBSCRIBER BASE'!AY89*'COMMISSION ASSUMPTIONS'!$G91)*('MVLP INPUT'!$F19*'COMMISSION ASSUMPTIONS'!$E75)</f>
        <v>0</v>
      </c>
      <c r="AY170" s="476">
        <f ca="1">('SUBSCRIBER BASE'!AZ89*'COMMISSION ASSUMPTIONS'!$G91)*('MVLP INPUT'!$F19*'COMMISSION ASSUMPTIONS'!$E75)</f>
        <v>0</v>
      </c>
      <c r="AZ170" s="476">
        <f ca="1">('SUBSCRIBER BASE'!BA89*'COMMISSION ASSUMPTIONS'!$G91)*('MVLP INPUT'!$F19*'COMMISSION ASSUMPTIONS'!$E75)</f>
        <v>0</v>
      </c>
      <c r="BA170" s="476">
        <f ca="1">('SUBSCRIBER BASE'!BB89*'COMMISSION ASSUMPTIONS'!$G91)*('MVLP INPUT'!$F19*'COMMISSION ASSUMPTIONS'!$E75)</f>
        <v>0</v>
      </c>
      <c r="BB170" s="476">
        <f ca="1">('SUBSCRIBER BASE'!BC89*'COMMISSION ASSUMPTIONS'!$G91)*('MVLP INPUT'!$F19*'COMMISSION ASSUMPTIONS'!$E75)</f>
        <v>0</v>
      </c>
      <c r="BC170" s="476">
        <f ca="1">('SUBSCRIBER BASE'!BD89*'COMMISSION ASSUMPTIONS'!$G91)*('MVLP INPUT'!$F19*'COMMISSION ASSUMPTIONS'!$E75)</f>
        <v>0</v>
      </c>
      <c r="BD170" s="476">
        <f ca="1">('SUBSCRIBER BASE'!BE89*'COMMISSION ASSUMPTIONS'!$G91)*('MVLP INPUT'!$F19*'COMMISSION ASSUMPTIONS'!$E75)</f>
        <v>0</v>
      </c>
      <c r="BE170" s="476">
        <f ca="1">('SUBSCRIBER BASE'!BF89*'COMMISSION ASSUMPTIONS'!$G91)*('MVLP INPUT'!$F19*'COMMISSION ASSUMPTIONS'!$E75)</f>
        <v>0</v>
      </c>
      <c r="BF170" s="476">
        <f ca="1">('SUBSCRIBER BASE'!BG89*'COMMISSION ASSUMPTIONS'!$G91)*('MVLP INPUT'!$F19*'COMMISSION ASSUMPTIONS'!$E75)</f>
        <v>0</v>
      </c>
      <c r="BG170" s="476">
        <f ca="1">('SUBSCRIBER BASE'!BH89*'COMMISSION ASSUMPTIONS'!$G91)*('MVLP INPUT'!$F19*'COMMISSION ASSUMPTIONS'!$E75)</f>
        <v>0</v>
      </c>
      <c r="BH170" s="476">
        <f ca="1">('SUBSCRIBER BASE'!BI89*'COMMISSION ASSUMPTIONS'!$G91)*('MVLP INPUT'!$F19*'COMMISSION ASSUMPTIONS'!$E75)</f>
        <v>0</v>
      </c>
      <c r="BI170" s="476">
        <f ca="1">('SUBSCRIBER BASE'!BJ89*'COMMISSION ASSUMPTIONS'!$G91)*('MVLP INPUT'!$F19*'COMMISSION ASSUMPTIONS'!$E75)</f>
        <v>0</v>
      </c>
      <c r="BJ170" s="476">
        <f ca="1">('SUBSCRIBER BASE'!BK89*'COMMISSION ASSUMPTIONS'!$G91)*('MVLP INPUT'!$F19*'COMMISSION ASSUMPTIONS'!$E75)</f>
        <v>0</v>
      </c>
      <c r="BK170" s="476">
        <f ca="1">('SUBSCRIBER BASE'!BL89*'COMMISSION ASSUMPTIONS'!$G91)*('MVLP INPUT'!$F19*'COMMISSION ASSUMPTIONS'!$E75)</f>
        <v>0</v>
      </c>
      <c r="BL170" s="476">
        <f ca="1">('SUBSCRIBER BASE'!BM89*'COMMISSION ASSUMPTIONS'!$G91)*('MVLP INPUT'!$F19*'COMMISSION ASSUMPTIONS'!$E75)</f>
        <v>0</v>
      </c>
      <c r="BM170" s="476">
        <f ca="1">('SUBSCRIBER BASE'!BN89*'COMMISSION ASSUMPTIONS'!$G91)*('MVLP INPUT'!$F19*'COMMISSION ASSUMPTIONS'!$E75)</f>
        <v>0</v>
      </c>
      <c r="BN170" s="476">
        <f ca="1">('SUBSCRIBER BASE'!BO89*'COMMISSION ASSUMPTIONS'!$G91)*('MVLP INPUT'!$F19*'COMMISSION ASSUMPTIONS'!$E75)</f>
        <v>0</v>
      </c>
      <c r="BO170" s="476">
        <f ca="1">('SUBSCRIBER BASE'!BP89*'COMMISSION ASSUMPTIONS'!$G91)*('MVLP INPUT'!$F19*'COMMISSION ASSUMPTIONS'!$E75)</f>
        <v>0</v>
      </c>
      <c r="BP170" s="476">
        <f ca="1">('SUBSCRIBER BASE'!BQ89*'COMMISSION ASSUMPTIONS'!$G91)*('MVLP INPUT'!$F19*'COMMISSION ASSUMPTIONS'!$E75)</f>
        <v>0</v>
      </c>
      <c r="BQ170" s="476">
        <f ca="1">('SUBSCRIBER BASE'!BR89*'COMMISSION ASSUMPTIONS'!$G91)*('MVLP INPUT'!$F19*'COMMISSION ASSUMPTIONS'!$E75)</f>
        <v>0</v>
      </c>
      <c r="BR170" s="476">
        <f ca="1">('SUBSCRIBER BASE'!BS89*'COMMISSION ASSUMPTIONS'!$G91)*('MVLP INPUT'!$F19*'COMMISSION ASSUMPTIONS'!$E75)</f>
        <v>0</v>
      </c>
    </row>
    <row r="171" spans="2:70" ht="24" customHeight="1" outlineLevel="2"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  <c r="AA171" s="477"/>
      <c r="AB171" s="477"/>
      <c r="AC171" s="477"/>
      <c r="AD171" s="477"/>
      <c r="AE171" s="477"/>
      <c r="AF171" s="477"/>
      <c r="AG171" s="477"/>
      <c r="AH171" s="477"/>
      <c r="AI171" s="477"/>
      <c r="AJ171" s="477"/>
      <c r="AK171" s="477"/>
      <c r="AL171" s="477"/>
      <c r="AM171" s="477"/>
      <c r="AN171" s="477"/>
      <c r="AO171" s="477"/>
      <c r="AP171" s="477"/>
      <c r="AQ171" s="477"/>
      <c r="AR171" s="477"/>
      <c r="AS171" s="477"/>
      <c r="AT171" s="477"/>
      <c r="AU171" s="477"/>
      <c r="AV171" s="477"/>
      <c r="AW171" s="477"/>
      <c r="AX171" s="477"/>
      <c r="AY171" s="477"/>
      <c r="AZ171" s="477"/>
      <c r="BA171" s="477"/>
      <c r="BB171" s="477"/>
      <c r="BC171" s="477"/>
      <c r="BD171" s="477"/>
      <c r="BE171" s="477"/>
      <c r="BF171" s="477"/>
      <c r="BG171" s="477"/>
      <c r="BH171" s="477"/>
      <c r="BI171" s="477"/>
      <c r="BJ171" s="477"/>
      <c r="BK171" s="477"/>
      <c r="BL171" s="477"/>
      <c r="BM171" s="477"/>
      <c r="BN171" s="477"/>
      <c r="BO171" s="477"/>
      <c r="BP171" s="477"/>
      <c r="BQ171" s="477"/>
      <c r="BR171" s="477"/>
    </row>
    <row r="172" spans="2:70" ht="24" customHeight="1" outlineLevel="1">
      <c r="B172" s="309" t="str">
        <f>'COMMISSION ASSUMPTIONS'!C7</f>
        <v>EXISTING AGENTS</v>
      </c>
      <c r="C172" s="474">
        <f t="shared" ref="C172:AH172" si="40">SUM(C174:C183)</f>
        <v>0</v>
      </c>
      <c r="D172" s="474">
        <f t="shared" si="40"/>
        <v>0</v>
      </c>
      <c r="E172" s="474">
        <f t="shared" si="40"/>
        <v>0</v>
      </c>
      <c r="F172" s="474">
        <f t="shared" si="40"/>
        <v>0</v>
      </c>
      <c r="G172" s="474">
        <f t="shared" si="40"/>
        <v>0</v>
      </c>
      <c r="H172" s="474">
        <f t="shared" si="40"/>
        <v>0</v>
      </c>
      <c r="I172" s="474">
        <f t="shared" si="40"/>
        <v>0</v>
      </c>
      <c r="J172" s="474">
        <f t="shared" si="40"/>
        <v>0</v>
      </c>
      <c r="K172" s="474">
        <f t="shared" ca="1" si="40"/>
        <v>0</v>
      </c>
      <c r="L172" s="474">
        <f t="shared" ca="1" si="40"/>
        <v>0</v>
      </c>
      <c r="M172" s="474">
        <f t="shared" ca="1" si="40"/>
        <v>0</v>
      </c>
      <c r="N172" s="474">
        <f t="shared" ca="1" si="40"/>
        <v>0</v>
      </c>
      <c r="O172" s="474">
        <f t="shared" ca="1" si="40"/>
        <v>0</v>
      </c>
      <c r="P172" s="474">
        <f t="shared" ca="1" si="40"/>
        <v>0</v>
      </c>
      <c r="Q172" s="474">
        <f t="shared" ca="1" si="40"/>
        <v>0</v>
      </c>
      <c r="R172" s="474">
        <f t="shared" ca="1" si="40"/>
        <v>0</v>
      </c>
      <c r="S172" s="474">
        <f t="shared" ca="1" si="40"/>
        <v>0</v>
      </c>
      <c r="T172" s="474">
        <f t="shared" ca="1" si="40"/>
        <v>0</v>
      </c>
      <c r="U172" s="474">
        <f t="shared" ca="1" si="40"/>
        <v>0</v>
      </c>
      <c r="V172" s="474">
        <f t="shared" ca="1" si="40"/>
        <v>0</v>
      </c>
      <c r="W172" s="474">
        <f t="shared" ca="1" si="40"/>
        <v>0</v>
      </c>
      <c r="X172" s="474">
        <f t="shared" ca="1" si="40"/>
        <v>0</v>
      </c>
      <c r="Y172" s="474">
        <f t="shared" ca="1" si="40"/>
        <v>0</v>
      </c>
      <c r="Z172" s="474">
        <f t="shared" ca="1" si="40"/>
        <v>0</v>
      </c>
      <c r="AA172" s="474">
        <f t="shared" ca="1" si="40"/>
        <v>0</v>
      </c>
      <c r="AB172" s="474">
        <f t="shared" ca="1" si="40"/>
        <v>0</v>
      </c>
      <c r="AC172" s="474">
        <f t="shared" ca="1" si="40"/>
        <v>0</v>
      </c>
      <c r="AD172" s="474">
        <f t="shared" ca="1" si="40"/>
        <v>0</v>
      </c>
      <c r="AE172" s="474">
        <f t="shared" ca="1" si="40"/>
        <v>0</v>
      </c>
      <c r="AF172" s="474">
        <f t="shared" ca="1" si="40"/>
        <v>0</v>
      </c>
      <c r="AG172" s="474">
        <f t="shared" ca="1" si="40"/>
        <v>0</v>
      </c>
      <c r="AH172" s="474">
        <f t="shared" ca="1" si="40"/>
        <v>0</v>
      </c>
      <c r="AI172" s="474">
        <f t="shared" ref="AI172:BR172" ca="1" si="41">SUM(AI174:AI183)</f>
        <v>0</v>
      </c>
      <c r="AJ172" s="474">
        <f t="shared" ca="1" si="41"/>
        <v>0</v>
      </c>
      <c r="AK172" s="474">
        <f t="shared" ca="1" si="41"/>
        <v>0</v>
      </c>
      <c r="AL172" s="474">
        <f t="shared" ca="1" si="41"/>
        <v>0</v>
      </c>
      <c r="AM172" s="474">
        <f t="shared" ca="1" si="41"/>
        <v>0</v>
      </c>
      <c r="AN172" s="474">
        <f t="shared" ca="1" si="41"/>
        <v>0</v>
      </c>
      <c r="AO172" s="474">
        <f t="shared" ca="1" si="41"/>
        <v>0</v>
      </c>
      <c r="AP172" s="474">
        <f t="shared" ca="1" si="41"/>
        <v>0</v>
      </c>
      <c r="AQ172" s="474">
        <f t="shared" ca="1" si="41"/>
        <v>0</v>
      </c>
      <c r="AR172" s="474">
        <f t="shared" ca="1" si="41"/>
        <v>0</v>
      </c>
      <c r="AS172" s="474">
        <f t="shared" ca="1" si="41"/>
        <v>0</v>
      </c>
      <c r="AT172" s="474">
        <f t="shared" ca="1" si="41"/>
        <v>0</v>
      </c>
      <c r="AU172" s="474">
        <f t="shared" ca="1" si="41"/>
        <v>0</v>
      </c>
      <c r="AV172" s="474">
        <f t="shared" ca="1" si="41"/>
        <v>0</v>
      </c>
      <c r="AW172" s="474">
        <f t="shared" ca="1" si="41"/>
        <v>0</v>
      </c>
      <c r="AX172" s="474">
        <f t="shared" ca="1" si="41"/>
        <v>0</v>
      </c>
      <c r="AY172" s="474">
        <f t="shared" ca="1" si="41"/>
        <v>0</v>
      </c>
      <c r="AZ172" s="474">
        <f t="shared" ca="1" si="41"/>
        <v>0</v>
      </c>
      <c r="BA172" s="474">
        <f t="shared" ca="1" si="41"/>
        <v>0</v>
      </c>
      <c r="BB172" s="474">
        <f t="shared" ca="1" si="41"/>
        <v>0</v>
      </c>
      <c r="BC172" s="474">
        <f t="shared" ca="1" si="41"/>
        <v>0</v>
      </c>
      <c r="BD172" s="474">
        <f t="shared" ca="1" si="41"/>
        <v>0</v>
      </c>
      <c r="BE172" s="474">
        <f t="shared" ca="1" si="41"/>
        <v>0</v>
      </c>
      <c r="BF172" s="474">
        <f t="shared" ca="1" si="41"/>
        <v>0</v>
      </c>
      <c r="BG172" s="474">
        <f t="shared" ca="1" si="41"/>
        <v>0</v>
      </c>
      <c r="BH172" s="474">
        <f t="shared" ca="1" si="41"/>
        <v>0</v>
      </c>
      <c r="BI172" s="474">
        <f t="shared" ca="1" si="41"/>
        <v>0</v>
      </c>
      <c r="BJ172" s="474">
        <f t="shared" ca="1" si="41"/>
        <v>0</v>
      </c>
      <c r="BK172" s="474">
        <f t="shared" ca="1" si="41"/>
        <v>0</v>
      </c>
      <c r="BL172" s="474">
        <f t="shared" ca="1" si="41"/>
        <v>0</v>
      </c>
      <c r="BM172" s="474">
        <f t="shared" ca="1" si="41"/>
        <v>0</v>
      </c>
      <c r="BN172" s="474">
        <f t="shared" ca="1" si="41"/>
        <v>0</v>
      </c>
      <c r="BO172" s="474">
        <f t="shared" ca="1" si="41"/>
        <v>0</v>
      </c>
      <c r="BP172" s="474">
        <f t="shared" ca="1" si="41"/>
        <v>0</v>
      </c>
      <c r="BQ172" s="474">
        <f t="shared" ca="1" si="41"/>
        <v>0</v>
      </c>
      <c r="BR172" s="474">
        <f t="shared" ca="1" si="41"/>
        <v>0</v>
      </c>
    </row>
    <row r="173" spans="2:70" ht="24" customHeight="1" outlineLevel="1">
      <c r="B173" s="309" t="s">
        <v>357</v>
      </c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5"/>
      <c r="N173" s="475"/>
      <c r="O173" s="475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  <c r="AA173" s="475"/>
      <c r="AB173" s="475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475"/>
      <c r="BC173" s="475"/>
      <c r="BD173" s="475"/>
      <c r="BE173" s="475"/>
      <c r="BF173" s="475"/>
      <c r="BG173" s="475"/>
      <c r="BH173" s="475"/>
      <c r="BI173" s="475"/>
      <c r="BJ173" s="475"/>
      <c r="BK173" s="475"/>
      <c r="BL173" s="475"/>
      <c r="BM173" s="475"/>
      <c r="BN173" s="475"/>
      <c r="BO173" s="475"/>
      <c r="BP173" s="475"/>
      <c r="BQ173" s="475"/>
      <c r="BR173" s="475"/>
    </row>
    <row r="174" spans="2:70" ht="24" customHeight="1" outlineLevel="1">
      <c r="B174" s="313" t="str">
        <f>B161</f>
        <v>MVLP1</v>
      </c>
      <c r="C174" s="478">
        <f>('SUBSCRIBER BASE'!C80*'COMMISSION ASSUMPTIONS'!$C82)*('MVLP INPUT'!$F10*'COMMISSION ASSUMPTIONS'!$F22)</f>
        <v>0</v>
      </c>
      <c r="D174" s="478">
        <f>('SUBSCRIBER BASE'!D80*'COMMISSION ASSUMPTIONS'!$C82)*('MVLP INPUT'!$F10*'COMMISSION ASSUMPTIONS'!$F22)</f>
        <v>0</v>
      </c>
      <c r="E174" s="478">
        <f>('SUBSCRIBER BASE'!E80*'COMMISSION ASSUMPTIONS'!$C82)*('MVLP INPUT'!$F10*'COMMISSION ASSUMPTIONS'!$F22)</f>
        <v>0</v>
      </c>
      <c r="F174" s="478">
        <f>('SUBSCRIBER BASE'!F80*'COMMISSION ASSUMPTIONS'!$C82)*('MVLP INPUT'!$F10*'COMMISSION ASSUMPTIONS'!$F22)</f>
        <v>0</v>
      </c>
      <c r="G174" s="478">
        <f>('SUBSCRIBER BASE'!G80*'COMMISSION ASSUMPTIONS'!$C82)*('MVLP INPUT'!$F10*'COMMISSION ASSUMPTIONS'!$F22)</f>
        <v>0</v>
      </c>
      <c r="H174" s="478">
        <f>('SUBSCRIBER BASE'!H80*'COMMISSION ASSUMPTIONS'!$C82)*('MVLP INPUT'!$F10*'COMMISSION ASSUMPTIONS'!$F22)</f>
        <v>0</v>
      </c>
      <c r="I174" s="478">
        <f>('SUBSCRIBER BASE'!I80*'COMMISSION ASSUMPTIONS'!$C82)*('MVLP INPUT'!$F10*'COMMISSION ASSUMPTIONS'!$F22)</f>
        <v>0</v>
      </c>
      <c r="J174" s="478">
        <f>('SUBSCRIBER BASE'!J80*'COMMISSION ASSUMPTIONS'!$C82)*('MVLP INPUT'!$F10*'COMMISSION ASSUMPTIONS'!$F22)</f>
        <v>0</v>
      </c>
      <c r="K174" s="478">
        <f ca="1">('SUBSCRIBER BASE'!L80*'COMMISSION ASSUMPTIONS'!$C82)*('MVLP INPUT'!$F10*'COMMISSION ASSUMPTIONS'!$F22)</f>
        <v>0</v>
      </c>
      <c r="L174" s="478">
        <f ca="1">('SUBSCRIBER BASE'!M80*'COMMISSION ASSUMPTIONS'!$C82)*('MVLP INPUT'!$F10*'COMMISSION ASSUMPTIONS'!$F22)</f>
        <v>0</v>
      </c>
      <c r="M174" s="478">
        <f ca="1">('SUBSCRIBER BASE'!N80*'COMMISSION ASSUMPTIONS'!$C82)*('MVLP INPUT'!$F10*'COMMISSION ASSUMPTIONS'!$F22)</f>
        <v>0</v>
      </c>
      <c r="N174" s="478">
        <f ca="1">('SUBSCRIBER BASE'!O80*'COMMISSION ASSUMPTIONS'!$C82)*('MVLP INPUT'!$F10*'COMMISSION ASSUMPTIONS'!$F22)</f>
        <v>0</v>
      </c>
      <c r="O174" s="478">
        <f ca="1">('SUBSCRIBER BASE'!P80*'COMMISSION ASSUMPTIONS'!$C82)*('MVLP INPUT'!$F10*'COMMISSION ASSUMPTIONS'!$F22)</f>
        <v>0</v>
      </c>
      <c r="P174" s="478">
        <f ca="1">('SUBSCRIBER BASE'!Q80*'COMMISSION ASSUMPTIONS'!$C82)*('MVLP INPUT'!$F10*'COMMISSION ASSUMPTIONS'!$F22)</f>
        <v>0</v>
      </c>
      <c r="Q174" s="478">
        <f ca="1">('SUBSCRIBER BASE'!R80*'COMMISSION ASSUMPTIONS'!$C82)*('MVLP INPUT'!$F10*'COMMISSION ASSUMPTIONS'!$F22)</f>
        <v>0</v>
      </c>
      <c r="R174" s="478">
        <f ca="1">('SUBSCRIBER BASE'!S80*'COMMISSION ASSUMPTIONS'!$C82)*('MVLP INPUT'!$F10*'COMMISSION ASSUMPTIONS'!$F22)</f>
        <v>0</v>
      </c>
      <c r="S174" s="478">
        <f ca="1">('SUBSCRIBER BASE'!T80*'COMMISSION ASSUMPTIONS'!$C82)*('MVLP INPUT'!$F10*'COMMISSION ASSUMPTIONS'!$F22)</f>
        <v>0</v>
      </c>
      <c r="T174" s="478">
        <f ca="1">('SUBSCRIBER BASE'!U80*'COMMISSION ASSUMPTIONS'!$C82)*('MVLP INPUT'!$F10*'COMMISSION ASSUMPTIONS'!$F22)</f>
        <v>0</v>
      </c>
      <c r="U174" s="478">
        <f ca="1">('SUBSCRIBER BASE'!V80*'COMMISSION ASSUMPTIONS'!$C82)*('MVLP INPUT'!$F10*'COMMISSION ASSUMPTIONS'!$F22)</f>
        <v>0</v>
      </c>
      <c r="V174" s="478">
        <f ca="1">('SUBSCRIBER BASE'!W80*'COMMISSION ASSUMPTIONS'!$C82)*('MVLP INPUT'!$F10*'COMMISSION ASSUMPTIONS'!$F22)</f>
        <v>0</v>
      </c>
      <c r="W174" s="478">
        <f ca="1">('SUBSCRIBER BASE'!X80*'COMMISSION ASSUMPTIONS'!$C82)*('MVLP INPUT'!$F10*'COMMISSION ASSUMPTIONS'!$F22)</f>
        <v>0</v>
      </c>
      <c r="X174" s="478">
        <f ca="1">('SUBSCRIBER BASE'!Y80*'COMMISSION ASSUMPTIONS'!$C82)*('MVLP INPUT'!$F10*'COMMISSION ASSUMPTIONS'!$F22)</f>
        <v>0</v>
      </c>
      <c r="Y174" s="478">
        <f ca="1">('SUBSCRIBER BASE'!Z80*'COMMISSION ASSUMPTIONS'!$C82)*('MVLP INPUT'!$F10*'COMMISSION ASSUMPTIONS'!$F22)</f>
        <v>0</v>
      </c>
      <c r="Z174" s="478">
        <f ca="1">('SUBSCRIBER BASE'!AA80*'COMMISSION ASSUMPTIONS'!$C82)*('MVLP INPUT'!$F10*'COMMISSION ASSUMPTIONS'!$F22)</f>
        <v>0</v>
      </c>
      <c r="AA174" s="478">
        <f ca="1">('SUBSCRIBER BASE'!AB80*'COMMISSION ASSUMPTIONS'!$C82)*('MVLP INPUT'!$F10*'COMMISSION ASSUMPTIONS'!$F22)</f>
        <v>0</v>
      </c>
      <c r="AB174" s="478">
        <f ca="1">('SUBSCRIBER BASE'!AC80*'COMMISSION ASSUMPTIONS'!$C82)*('MVLP INPUT'!$F10*'COMMISSION ASSUMPTIONS'!$F22)</f>
        <v>0</v>
      </c>
      <c r="AC174" s="478">
        <f ca="1">('SUBSCRIBER BASE'!AD80*'COMMISSION ASSUMPTIONS'!$C82)*('MVLP INPUT'!$F10*'COMMISSION ASSUMPTIONS'!$F22)</f>
        <v>0</v>
      </c>
      <c r="AD174" s="478">
        <f ca="1">('SUBSCRIBER BASE'!AE80*'COMMISSION ASSUMPTIONS'!$C82)*('MVLP INPUT'!$F10*'COMMISSION ASSUMPTIONS'!$F22)</f>
        <v>0</v>
      </c>
      <c r="AE174" s="478">
        <f ca="1">('SUBSCRIBER BASE'!AF80*'COMMISSION ASSUMPTIONS'!$C82)*('MVLP INPUT'!$F10*'COMMISSION ASSUMPTIONS'!$F22)</f>
        <v>0</v>
      </c>
      <c r="AF174" s="478">
        <f ca="1">('SUBSCRIBER BASE'!AG80*'COMMISSION ASSUMPTIONS'!$C82)*('MVLP INPUT'!$F10*'COMMISSION ASSUMPTIONS'!$F22)</f>
        <v>0</v>
      </c>
      <c r="AG174" s="478">
        <f ca="1">('SUBSCRIBER BASE'!AH80*'COMMISSION ASSUMPTIONS'!$C82)*('MVLP INPUT'!$F10*'COMMISSION ASSUMPTIONS'!$F22)</f>
        <v>0</v>
      </c>
      <c r="AH174" s="478">
        <f ca="1">('SUBSCRIBER BASE'!AI80*'COMMISSION ASSUMPTIONS'!$C82)*('MVLP INPUT'!$F10*'COMMISSION ASSUMPTIONS'!$F22)</f>
        <v>0</v>
      </c>
      <c r="AI174" s="478">
        <f ca="1">('SUBSCRIBER BASE'!AJ80*'COMMISSION ASSUMPTIONS'!$C82)*('MVLP INPUT'!$F10*'COMMISSION ASSUMPTIONS'!$F22)</f>
        <v>0</v>
      </c>
      <c r="AJ174" s="478">
        <f ca="1">('SUBSCRIBER BASE'!AK80*'COMMISSION ASSUMPTIONS'!$C82)*('MVLP INPUT'!$F10*'COMMISSION ASSUMPTIONS'!$F22)</f>
        <v>0</v>
      </c>
      <c r="AK174" s="478">
        <f ca="1">('SUBSCRIBER BASE'!AL80*'COMMISSION ASSUMPTIONS'!$C82)*('MVLP INPUT'!$F10*'COMMISSION ASSUMPTIONS'!$F22)</f>
        <v>0</v>
      </c>
      <c r="AL174" s="478">
        <f ca="1">('SUBSCRIBER BASE'!AM80*'COMMISSION ASSUMPTIONS'!$C82)*('MVLP INPUT'!$F10*'COMMISSION ASSUMPTIONS'!$F22)</f>
        <v>0</v>
      </c>
      <c r="AM174" s="478">
        <f ca="1">('SUBSCRIBER BASE'!AN80*'COMMISSION ASSUMPTIONS'!$C82)*('MVLP INPUT'!$F10*'COMMISSION ASSUMPTIONS'!$F22)</f>
        <v>0</v>
      </c>
      <c r="AN174" s="478">
        <f ca="1">('SUBSCRIBER BASE'!AO80*'COMMISSION ASSUMPTIONS'!$C82)*('MVLP INPUT'!$F10*'COMMISSION ASSUMPTIONS'!$F22)</f>
        <v>0</v>
      </c>
      <c r="AO174" s="478">
        <f ca="1">('SUBSCRIBER BASE'!AP80*'COMMISSION ASSUMPTIONS'!$C82)*('MVLP INPUT'!$F10*'COMMISSION ASSUMPTIONS'!$F22)</f>
        <v>0</v>
      </c>
      <c r="AP174" s="478">
        <f ca="1">('SUBSCRIBER BASE'!AQ80*'COMMISSION ASSUMPTIONS'!$C82)*('MVLP INPUT'!$F10*'COMMISSION ASSUMPTIONS'!$F22)</f>
        <v>0</v>
      </c>
      <c r="AQ174" s="478">
        <f ca="1">('SUBSCRIBER BASE'!AR80*'COMMISSION ASSUMPTIONS'!$C82)*('MVLP INPUT'!$F10*'COMMISSION ASSUMPTIONS'!$F22)</f>
        <v>0</v>
      </c>
      <c r="AR174" s="478">
        <f ca="1">('SUBSCRIBER BASE'!AS80*'COMMISSION ASSUMPTIONS'!$C82)*('MVLP INPUT'!$F10*'COMMISSION ASSUMPTIONS'!$F22)</f>
        <v>0</v>
      </c>
      <c r="AS174" s="478">
        <f ca="1">('SUBSCRIBER BASE'!AT80*'COMMISSION ASSUMPTIONS'!$C82)*('MVLP INPUT'!$F10*'COMMISSION ASSUMPTIONS'!$F22)</f>
        <v>0</v>
      </c>
      <c r="AT174" s="478">
        <f ca="1">('SUBSCRIBER BASE'!AU80*'COMMISSION ASSUMPTIONS'!$C82)*('MVLP INPUT'!$F10*'COMMISSION ASSUMPTIONS'!$F22)</f>
        <v>0</v>
      </c>
      <c r="AU174" s="478">
        <f ca="1">('SUBSCRIBER BASE'!AV80*'COMMISSION ASSUMPTIONS'!$C82)*('MVLP INPUT'!$F10*'COMMISSION ASSUMPTIONS'!$F22)</f>
        <v>0</v>
      </c>
      <c r="AV174" s="478">
        <f ca="1">('SUBSCRIBER BASE'!AW80*'COMMISSION ASSUMPTIONS'!$C82)*('MVLP INPUT'!$F10*'COMMISSION ASSUMPTIONS'!$F22)</f>
        <v>0</v>
      </c>
      <c r="AW174" s="478">
        <f ca="1">('SUBSCRIBER BASE'!AX80*'COMMISSION ASSUMPTIONS'!$C82)*('MVLP INPUT'!$F10*'COMMISSION ASSUMPTIONS'!$F22)</f>
        <v>0</v>
      </c>
      <c r="AX174" s="478">
        <f ca="1">('SUBSCRIBER BASE'!AY80*'COMMISSION ASSUMPTIONS'!$C82)*('MVLP INPUT'!$F10*'COMMISSION ASSUMPTIONS'!$F22)</f>
        <v>0</v>
      </c>
      <c r="AY174" s="478">
        <f ca="1">('SUBSCRIBER BASE'!AZ80*'COMMISSION ASSUMPTIONS'!$C82)*('MVLP INPUT'!$F10*'COMMISSION ASSUMPTIONS'!$F22)</f>
        <v>0</v>
      </c>
      <c r="AZ174" s="478">
        <f ca="1">('SUBSCRIBER BASE'!BA80*'COMMISSION ASSUMPTIONS'!$C82)*('MVLP INPUT'!$F10*'COMMISSION ASSUMPTIONS'!$F22)</f>
        <v>0</v>
      </c>
      <c r="BA174" s="478">
        <f ca="1">('SUBSCRIBER BASE'!BB80*'COMMISSION ASSUMPTIONS'!$C82)*('MVLP INPUT'!$F10*'COMMISSION ASSUMPTIONS'!$F22)</f>
        <v>0</v>
      </c>
      <c r="BB174" s="478">
        <f ca="1">('SUBSCRIBER BASE'!BC80*'COMMISSION ASSUMPTIONS'!$C82)*('MVLP INPUT'!$F10*'COMMISSION ASSUMPTIONS'!$F22)</f>
        <v>0</v>
      </c>
      <c r="BC174" s="478">
        <f ca="1">('SUBSCRIBER BASE'!BD80*'COMMISSION ASSUMPTIONS'!$C82)*('MVLP INPUT'!$F10*'COMMISSION ASSUMPTIONS'!$F22)</f>
        <v>0</v>
      </c>
      <c r="BD174" s="478">
        <f ca="1">('SUBSCRIBER BASE'!BE80*'COMMISSION ASSUMPTIONS'!$C82)*('MVLP INPUT'!$F10*'COMMISSION ASSUMPTIONS'!$F22)</f>
        <v>0</v>
      </c>
      <c r="BE174" s="478">
        <f ca="1">('SUBSCRIBER BASE'!BF80*'COMMISSION ASSUMPTIONS'!$C82)*('MVLP INPUT'!$F10*'COMMISSION ASSUMPTIONS'!$F22)</f>
        <v>0</v>
      </c>
      <c r="BF174" s="478">
        <f ca="1">('SUBSCRIBER BASE'!BG80*'COMMISSION ASSUMPTIONS'!$C82)*('MVLP INPUT'!$F10*'COMMISSION ASSUMPTIONS'!$F22)</f>
        <v>0</v>
      </c>
      <c r="BG174" s="478">
        <f ca="1">('SUBSCRIBER BASE'!BH80*'COMMISSION ASSUMPTIONS'!$C82)*('MVLP INPUT'!$F10*'COMMISSION ASSUMPTIONS'!$F22)</f>
        <v>0</v>
      </c>
      <c r="BH174" s="478">
        <f ca="1">('SUBSCRIBER BASE'!BI80*'COMMISSION ASSUMPTIONS'!$C82)*('MVLP INPUT'!$F10*'COMMISSION ASSUMPTIONS'!$F22)</f>
        <v>0</v>
      </c>
      <c r="BI174" s="478">
        <f ca="1">('SUBSCRIBER BASE'!BJ80*'COMMISSION ASSUMPTIONS'!$C82)*('MVLP INPUT'!$F10*'COMMISSION ASSUMPTIONS'!$F22)</f>
        <v>0</v>
      </c>
      <c r="BJ174" s="478">
        <f ca="1">('SUBSCRIBER BASE'!BK80*'COMMISSION ASSUMPTIONS'!$C82)*('MVLP INPUT'!$F10*'COMMISSION ASSUMPTIONS'!$F22)</f>
        <v>0</v>
      </c>
      <c r="BK174" s="478">
        <f ca="1">('SUBSCRIBER BASE'!BL80*'COMMISSION ASSUMPTIONS'!$C82)*('MVLP INPUT'!$F10*'COMMISSION ASSUMPTIONS'!$F22)</f>
        <v>0</v>
      </c>
      <c r="BL174" s="478">
        <f ca="1">('SUBSCRIBER BASE'!BM80*'COMMISSION ASSUMPTIONS'!$C82)*('MVLP INPUT'!$F10*'COMMISSION ASSUMPTIONS'!$F22)</f>
        <v>0</v>
      </c>
      <c r="BM174" s="478">
        <f ca="1">('SUBSCRIBER BASE'!BN80*'COMMISSION ASSUMPTIONS'!$C82)*('MVLP INPUT'!$F10*'COMMISSION ASSUMPTIONS'!$F22)</f>
        <v>0</v>
      </c>
      <c r="BN174" s="478">
        <f ca="1">('SUBSCRIBER BASE'!BO80*'COMMISSION ASSUMPTIONS'!$C82)*('MVLP INPUT'!$F10*'COMMISSION ASSUMPTIONS'!$F22)</f>
        <v>0</v>
      </c>
      <c r="BO174" s="478">
        <f ca="1">('SUBSCRIBER BASE'!BP80*'COMMISSION ASSUMPTIONS'!$C82)*('MVLP INPUT'!$F10*'COMMISSION ASSUMPTIONS'!$F22)</f>
        <v>0</v>
      </c>
      <c r="BP174" s="478">
        <f ca="1">('SUBSCRIBER BASE'!BQ80*'COMMISSION ASSUMPTIONS'!$C82)*('MVLP INPUT'!$F10*'COMMISSION ASSUMPTIONS'!$F22)</f>
        <v>0</v>
      </c>
      <c r="BQ174" s="478">
        <f ca="1">('SUBSCRIBER BASE'!BR80*'COMMISSION ASSUMPTIONS'!$C82)*('MVLP INPUT'!$F10*'COMMISSION ASSUMPTIONS'!$F22)</f>
        <v>0</v>
      </c>
      <c r="BR174" s="478">
        <f ca="1">('SUBSCRIBER BASE'!BS80*'COMMISSION ASSUMPTIONS'!$C82)*('MVLP INPUT'!$F10*'COMMISSION ASSUMPTIONS'!$F22)</f>
        <v>0</v>
      </c>
    </row>
    <row r="175" spans="2:70" ht="24" customHeight="1" outlineLevel="1">
      <c r="B175" s="313" t="str">
        <f>B162</f>
        <v>MVLP2</v>
      </c>
      <c r="C175" s="478">
        <f>('SUBSCRIBER BASE'!C81*'COMMISSION ASSUMPTIONS'!$C83)*('MVLP INPUT'!$F11*'COMMISSION ASSUMPTIONS'!$F23)</f>
        <v>0</v>
      </c>
      <c r="D175" s="478">
        <f>('SUBSCRIBER BASE'!D81*'COMMISSION ASSUMPTIONS'!$C83)*('MVLP INPUT'!$F11*'COMMISSION ASSUMPTIONS'!$F23)</f>
        <v>0</v>
      </c>
      <c r="E175" s="478">
        <f>('SUBSCRIBER BASE'!E81*'COMMISSION ASSUMPTIONS'!$C83)*('MVLP INPUT'!$F11*'COMMISSION ASSUMPTIONS'!$F23)</f>
        <v>0</v>
      </c>
      <c r="F175" s="478">
        <f>('SUBSCRIBER BASE'!F81*'COMMISSION ASSUMPTIONS'!$C83)*('MVLP INPUT'!$F11*'COMMISSION ASSUMPTIONS'!$F23)</f>
        <v>0</v>
      </c>
      <c r="G175" s="478">
        <f>('SUBSCRIBER BASE'!G81*'COMMISSION ASSUMPTIONS'!$C83)*('MVLP INPUT'!$F11*'COMMISSION ASSUMPTIONS'!$F23)</f>
        <v>0</v>
      </c>
      <c r="H175" s="478">
        <f>('SUBSCRIBER BASE'!H81*'COMMISSION ASSUMPTIONS'!$C83)*('MVLP INPUT'!$F11*'COMMISSION ASSUMPTIONS'!$F23)</f>
        <v>0</v>
      </c>
      <c r="I175" s="478">
        <f>('SUBSCRIBER BASE'!I81*'COMMISSION ASSUMPTIONS'!$C83)*('MVLP INPUT'!$F11*'COMMISSION ASSUMPTIONS'!$F23)</f>
        <v>0</v>
      </c>
      <c r="J175" s="478">
        <f>('SUBSCRIBER BASE'!J81*'COMMISSION ASSUMPTIONS'!$C83)*('MVLP INPUT'!$F11*'COMMISSION ASSUMPTIONS'!$F23)</f>
        <v>0</v>
      </c>
      <c r="K175" s="478">
        <f ca="1">('SUBSCRIBER BASE'!L81*'COMMISSION ASSUMPTIONS'!$C83)*('MVLP INPUT'!$F11*'COMMISSION ASSUMPTIONS'!$F23)</f>
        <v>0</v>
      </c>
      <c r="L175" s="478">
        <f ca="1">('SUBSCRIBER BASE'!M81*'COMMISSION ASSUMPTIONS'!$C83)*('MVLP INPUT'!$F11*'COMMISSION ASSUMPTIONS'!$F23)</f>
        <v>0</v>
      </c>
      <c r="M175" s="478">
        <f ca="1">('SUBSCRIBER BASE'!N81*'COMMISSION ASSUMPTIONS'!$C83)*('MVLP INPUT'!$F11*'COMMISSION ASSUMPTIONS'!$F23)</f>
        <v>0</v>
      </c>
      <c r="N175" s="478">
        <f ca="1">('SUBSCRIBER BASE'!O81*'COMMISSION ASSUMPTIONS'!$C83)*('MVLP INPUT'!$F11*'COMMISSION ASSUMPTIONS'!$F23)</f>
        <v>0</v>
      </c>
      <c r="O175" s="478">
        <f ca="1">('SUBSCRIBER BASE'!P81*'COMMISSION ASSUMPTIONS'!$C83)*('MVLP INPUT'!$F11*'COMMISSION ASSUMPTIONS'!$F23)</f>
        <v>0</v>
      </c>
      <c r="P175" s="478">
        <f ca="1">('SUBSCRIBER BASE'!Q81*'COMMISSION ASSUMPTIONS'!$C83)*('MVLP INPUT'!$F11*'COMMISSION ASSUMPTIONS'!$F23)</f>
        <v>0</v>
      </c>
      <c r="Q175" s="478">
        <f ca="1">('SUBSCRIBER BASE'!R81*'COMMISSION ASSUMPTIONS'!$C83)*('MVLP INPUT'!$F11*'COMMISSION ASSUMPTIONS'!$F23)</f>
        <v>0</v>
      </c>
      <c r="R175" s="478">
        <f ca="1">('SUBSCRIBER BASE'!S81*'COMMISSION ASSUMPTIONS'!$C83)*('MVLP INPUT'!$F11*'COMMISSION ASSUMPTIONS'!$F23)</f>
        <v>0</v>
      </c>
      <c r="S175" s="478">
        <f ca="1">('SUBSCRIBER BASE'!T81*'COMMISSION ASSUMPTIONS'!$C83)*('MVLP INPUT'!$F11*'COMMISSION ASSUMPTIONS'!$F23)</f>
        <v>0</v>
      </c>
      <c r="T175" s="478">
        <f ca="1">('SUBSCRIBER BASE'!U81*'COMMISSION ASSUMPTIONS'!$C83)*('MVLP INPUT'!$F11*'COMMISSION ASSUMPTIONS'!$F23)</f>
        <v>0</v>
      </c>
      <c r="U175" s="478">
        <f ca="1">('SUBSCRIBER BASE'!V81*'COMMISSION ASSUMPTIONS'!$C83)*('MVLP INPUT'!$F11*'COMMISSION ASSUMPTIONS'!$F23)</f>
        <v>0</v>
      </c>
      <c r="V175" s="478">
        <f ca="1">('SUBSCRIBER BASE'!W81*'COMMISSION ASSUMPTIONS'!$C83)*('MVLP INPUT'!$F11*'COMMISSION ASSUMPTIONS'!$F23)</f>
        <v>0</v>
      </c>
      <c r="W175" s="478">
        <f ca="1">('SUBSCRIBER BASE'!X81*'COMMISSION ASSUMPTIONS'!$C83)*('MVLP INPUT'!$F11*'COMMISSION ASSUMPTIONS'!$F23)</f>
        <v>0</v>
      </c>
      <c r="X175" s="478">
        <f ca="1">('SUBSCRIBER BASE'!Y81*'COMMISSION ASSUMPTIONS'!$C83)*('MVLP INPUT'!$F11*'COMMISSION ASSUMPTIONS'!$F23)</f>
        <v>0</v>
      </c>
      <c r="Y175" s="478">
        <f ca="1">('SUBSCRIBER BASE'!Z81*'COMMISSION ASSUMPTIONS'!$C83)*('MVLP INPUT'!$F11*'COMMISSION ASSUMPTIONS'!$F23)</f>
        <v>0</v>
      </c>
      <c r="Z175" s="478">
        <f ca="1">('SUBSCRIBER BASE'!AA81*'COMMISSION ASSUMPTIONS'!$C83)*('MVLP INPUT'!$F11*'COMMISSION ASSUMPTIONS'!$F23)</f>
        <v>0</v>
      </c>
      <c r="AA175" s="478">
        <f ca="1">('SUBSCRIBER BASE'!AB81*'COMMISSION ASSUMPTIONS'!$C83)*('MVLP INPUT'!$F11*'COMMISSION ASSUMPTIONS'!$F23)</f>
        <v>0</v>
      </c>
      <c r="AB175" s="478">
        <f ca="1">('SUBSCRIBER BASE'!AC81*'COMMISSION ASSUMPTIONS'!$C83)*('MVLP INPUT'!$F11*'COMMISSION ASSUMPTIONS'!$F23)</f>
        <v>0</v>
      </c>
      <c r="AC175" s="478">
        <f ca="1">('SUBSCRIBER BASE'!AD81*'COMMISSION ASSUMPTIONS'!$C83)*('MVLP INPUT'!$F11*'COMMISSION ASSUMPTIONS'!$F23)</f>
        <v>0</v>
      </c>
      <c r="AD175" s="478">
        <f ca="1">('SUBSCRIBER BASE'!AE81*'COMMISSION ASSUMPTIONS'!$C83)*('MVLP INPUT'!$F11*'COMMISSION ASSUMPTIONS'!$F23)</f>
        <v>0</v>
      </c>
      <c r="AE175" s="478">
        <f ca="1">('SUBSCRIBER BASE'!AF81*'COMMISSION ASSUMPTIONS'!$C83)*('MVLP INPUT'!$F11*'COMMISSION ASSUMPTIONS'!$F23)</f>
        <v>0</v>
      </c>
      <c r="AF175" s="478">
        <f ca="1">('SUBSCRIBER BASE'!AG81*'COMMISSION ASSUMPTIONS'!$C83)*('MVLP INPUT'!$F11*'COMMISSION ASSUMPTIONS'!$F23)</f>
        <v>0</v>
      </c>
      <c r="AG175" s="478">
        <f ca="1">('SUBSCRIBER BASE'!AH81*'COMMISSION ASSUMPTIONS'!$C83)*('MVLP INPUT'!$F11*'COMMISSION ASSUMPTIONS'!$F23)</f>
        <v>0</v>
      </c>
      <c r="AH175" s="478">
        <f ca="1">('SUBSCRIBER BASE'!AI81*'COMMISSION ASSUMPTIONS'!$C83)*('MVLP INPUT'!$F11*'COMMISSION ASSUMPTIONS'!$F23)</f>
        <v>0</v>
      </c>
      <c r="AI175" s="478">
        <f ca="1">('SUBSCRIBER BASE'!AJ81*'COMMISSION ASSUMPTIONS'!$C83)*('MVLP INPUT'!$F11*'COMMISSION ASSUMPTIONS'!$F23)</f>
        <v>0</v>
      </c>
      <c r="AJ175" s="478">
        <f ca="1">('SUBSCRIBER BASE'!AK81*'COMMISSION ASSUMPTIONS'!$C83)*('MVLP INPUT'!$F11*'COMMISSION ASSUMPTIONS'!$F23)</f>
        <v>0</v>
      </c>
      <c r="AK175" s="478">
        <f ca="1">('SUBSCRIBER BASE'!AL81*'COMMISSION ASSUMPTIONS'!$C83)*('MVLP INPUT'!$F11*'COMMISSION ASSUMPTIONS'!$F23)</f>
        <v>0</v>
      </c>
      <c r="AL175" s="478">
        <f ca="1">('SUBSCRIBER BASE'!AM81*'COMMISSION ASSUMPTIONS'!$C83)*('MVLP INPUT'!$F11*'COMMISSION ASSUMPTIONS'!$F23)</f>
        <v>0</v>
      </c>
      <c r="AM175" s="478">
        <f ca="1">('SUBSCRIBER BASE'!AN81*'COMMISSION ASSUMPTIONS'!$C83)*('MVLP INPUT'!$F11*'COMMISSION ASSUMPTIONS'!$F23)</f>
        <v>0</v>
      </c>
      <c r="AN175" s="478">
        <f ca="1">('SUBSCRIBER BASE'!AO81*'COMMISSION ASSUMPTIONS'!$C83)*('MVLP INPUT'!$F11*'COMMISSION ASSUMPTIONS'!$F23)</f>
        <v>0</v>
      </c>
      <c r="AO175" s="478">
        <f ca="1">('SUBSCRIBER BASE'!AP81*'COMMISSION ASSUMPTIONS'!$C83)*('MVLP INPUT'!$F11*'COMMISSION ASSUMPTIONS'!$F23)</f>
        <v>0</v>
      </c>
      <c r="AP175" s="478">
        <f ca="1">('SUBSCRIBER BASE'!AQ81*'COMMISSION ASSUMPTIONS'!$C83)*('MVLP INPUT'!$F11*'COMMISSION ASSUMPTIONS'!$F23)</f>
        <v>0</v>
      </c>
      <c r="AQ175" s="478">
        <f ca="1">('SUBSCRIBER BASE'!AR81*'COMMISSION ASSUMPTIONS'!$C83)*('MVLP INPUT'!$F11*'COMMISSION ASSUMPTIONS'!$F23)</f>
        <v>0</v>
      </c>
      <c r="AR175" s="478">
        <f ca="1">('SUBSCRIBER BASE'!AS81*'COMMISSION ASSUMPTIONS'!$C83)*('MVLP INPUT'!$F11*'COMMISSION ASSUMPTIONS'!$F23)</f>
        <v>0</v>
      </c>
      <c r="AS175" s="478">
        <f ca="1">('SUBSCRIBER BASE'!AT81*'COMMISSION ASSUMPTIONS'!$C83)*('MVLP INPUT'!$F11*'COMMISSION ASSUMPTIONS'!$F23)</f>
        <v>0</v>
      </c>
      <c r="AT175" s="478">
        <f ca="1">('SUBSCRIBER BASE'!AU81*'COMMISSION ASSUMPTIONS'!$C83)*('MVLP INPUT'!$F11*'COMMISSION ASSUMPTIONS'!$F23)</f>
        <v>0</v>
      </c>
      <c r="AU175" s="478">
        <f ca="1">('SUBSCRIBER BASE'!AV81*'COMMISSION ASSUMPTIONS'!$C83)*('MVLP INPUT'!$F11*'COMMISSION ASSUMPTIONS'!$F23)</f>
        <v>0</v>
      </c>
      <c r="AV175" s="478">
        <f ca="1">('SUBSCRIBER BASE'!AW81*'COMMISSION ASSUMPTIONS'!$C83)*('MVLP INPUT'!$F11*'COMMISSION ASSUMPTIONS'!$F23)</f>
        <v>0</v>
      </c>
      <c r="AW175" s="478">
        <f ca="1">('SUBSCRIBER BASE'!AX81*'COMMISSION ASSUMPTIONS'!$C83)*('MVLP INPUT'!$F11*'COMMISSION ASSUMPTIONS'!$F23)</f>
        <v>0</v>
      </c>
      <c r="AX175" s="478">
        <f ca="1">('SUBSCRIBER BASE'!AY81*'COMMISSION ASSUMPTIONS'!$C83)*('MVLP INPUT'!$F11*'COMMISSION ASSUMPTIONS'!$F23)</f>
        <v>0</v>
      </c>
      <c r="AY175" s="478">
        <f ca="1">('SUBSCRIBER BASE'!AZ81*'COMMISSION ASSUMPTIONS'!$C83)*('MVLP INPUT'!$F11*'COMMISSION ASSUMPTIONS'!$F23)</f>
        <v>0</v>
      </c>
      <c r="AZ175" s="478">
        <f ca="1">('SUBSCRIBER BASE'!BA81*'COMMISSION ASSUMPTIONS'!$C83)*('MVLP INPUT'!$F11*'COMMISSION ASSUMPTIONS'!$F23)</f>
        <v>0</v>
      </c>
      <c r="BA175" s="478">
        <f ca="1">('SUBSCRIBER BASE'!BB81*'COMMISSION ASSUMPTIONS'!$C83)*('MVLP INPUT'!$F11*'COMMISSION ASSUMPTIONS'!$F23)</f>
        <v>0</v>
      </c>
      <c r="BB175" s="478">
        <f ca="1">('SUBSCRIBER BASE'!BC81*'COMMISSION ASSUMPTIONS'!$C83)*('MVLP INPUT'!$F11*'COMMISSION ASSUMPTIONS'!$F23)</f>
        <v>0</v>
      </c>
      <c r="BC175" s="478">
        <f ca="1">('SUBSCRIBER BASE'!BD81*'COMMISSION ASSUMPTIONS'!$C83)*('MVLP INPUT'!$F11*'COMMISSION ASSUMPTIONS'!$F23)</f>
        <v>0</v>
      </c>
      <c r="BD175" s="478">
        <f ca="1">('SUBSCRIBER BASE'!BE81*'COMMISSION ASSUMPTIONS'!$C83)*('MVLP INPUT'!$F11*'COMMISSION ASSUMPTIONS'!$F23)</f>
        <v>0</v>
      </c>
      <c r="BE175" s="478">
        <f ca="1">('SUBSCRIBER BASE'!BF81*'COMMISSION ASSUMPTIONS'!$C83)*('MVLP INPUT'!$F11*'COMMISSION ASSUMPTIONS'!$F23)</f>
        <v>0</v>
      </c>
      <c r="BF175" s="478">
        <f ca="1">('SUBSCRIBER BASE'!BG81*'COMMISSION ASSUMPTIONS'!$C83)*('MVLP INPUT'!$F11*'COMMISSION ASSUMPTIONS'!$F23)</f>
        <v>0</v>
      </c>
      <c r="BG175" s="478">
        <f ca="1">('SUBSCRIBER BASE'!BH81*'COMMISSION ASSUMPTIONS'!$C83)*('MVLP INPUT'!$F11*'COMMISSION ASSUMPTIONS'!$F23)</f>
        <v>0</v>
      </c>
      <c r="BH175" s="478">
        <f ca="1">('SUBSCRIBER BASE'!BI81*'COMMISSION ASSUMPTIONS'!$C83)*('MVLP INPUT'!$F11*'COMMISSION ASSUMPTIONS'!$F23)</f>
        <v>0</v>
      </c>
      <c r="BI175" s="478">
        <f ca="1">('SUBSCRIBER BASE'!BJ81*'COMMISSION ASSUMPTIONS'!$C83)*('MVLP INPUT'!$F11*'COMMISSION ASSUMPTIONS'!$F23)</f>
        <v>0</v>
      </c>
      <c r="BJ175" s="478">
        <f ca="1">('SUBSCRIBER BASE'!BK81*'COMMISSION ASSUMPTIONS'!$C83)*('MVLP INPUT'!$F11*'COMMISSION ASSUMPTIONS'!$F23)</f>
        <v>0</v>
      </c>
      <c r="BK175" s="478">
        <f ca="1">('SUBSCRIBER BASE'!BL81*'COMMISSION ASSUMPTIONS'!$C83)*('MVLP INPUT'!$F11*'COMMISSION ASSUMPTIONS'!$F23)</f>
        <v>0</v>
      </c>
      <c r="BL175" s="478">
        <f ca="1">('SUBSCRIBER BASE'!BM81*'COMMISSION ASSUMPTIONS'!$C83)*('MVLP INPUT'!$F11*'COMMISSION ASSUMPTIONS'!$F23)</f>
        <v>0</v>
      </c>
      <c r="BM175" s="478">
        <f ca="1">('SUBSCRIBER BASE'!BN81*'COMMISSION ASSUMPTIONS'!$C83)*('MVLP INPUT'!$F11*'COMMISSION ASSUMPTIONS'!$F23)</f>
        <v>0</v>
      </c>
      <c r="BN175" s="478">
        <f ca="1">('SUBSCRIBER BASE'!BO81*'COMMISSION ASSUMPTIONS'!$C83)*('MVLP INPUT'!$F11*'COMMISSION ASSUMPTIONS'!$F23)</f>
        <v>0</v>
      </c>
      <c r="BO175" s="478">
        <f ca="1">('SUBSCRIBER BASE'!BP81*'COMMISSION ASSUMPTIONS'!$C83)*('MVLP INPUT'!$F11*'COMMISSION ASSUMPTIONS'!$F23)</f>
        <v>0</v>
      </c>
      <c r="BP175" s="478">
        <f ca="1">('SUBSCRIBER BASE'!BQ81*'COMMISSION ASSUMPTIONS'!$C83)*('MVLP INPUT'!$F11*'COMMISSION ASSUMPTIONS'!$F23)</f>
        <v>0</v>
      </c>
      <c r="BQ175" s="478">
        <f ca="1">('SUBSCRIBER BASE'!BR81*'COMMISSION ASSUMPTIONS'!$C83)*('MVLP INPUT'!$F11*'COMMISSION ASSUMPTIONS'!$F23)</f>
        <v>0</v>
      </c>
      <c r="BR175" s="478">
        <f ca="1">('SUBSCRIBER BASE'!BS81*'COMMISSION ASSUMPTIONS'!$C83)*('MVLP INPUT'!$F11*'COMMISSION ASSUMPTIONS'!$F23)</f>
        <v>0</v>
      </c>
    </row>
    <row r="176" spans="2:70" ht="24" customHeight="1" outlineLevel="1">
      <c r="B176" s="313" t="str">
        <f>B163</f>
        <v>MVLP3</v>
      </c>
      <c r="C176" s="478">
        <f>('SUBSCRIBER BASE'!C82*'COMMISSION ASSUMPTIONS'!$C84)*('MVLP INPUT'!$F12*'COMMISSION ASSUMPTIONS'!$F24)</f>
        <v>0</v>
      </c>
      <c r="D176" s="478">
        <f>('SUBSCRIBER BASE'!D82*'COMMISSION ASSUMPTIONS'!$C84)*('MVLP INPUT'!$F12*'COMMISSION ASSUMPTIONS'!$F24)</f>
        <v>0</v>
      </c>
      <c r="E176" s="478">
        <f>('SUBSCRIBER BASE'!E82*'COMMISSION ASSUMPTIONS'!$C84)*('MVLP INPUT'!$F12*'COMMISSION ASSUMPTIONS'!$F24)</f>
        <v>0</v>
      </c>
      <c r="F176" s="478">
        <f>('SUBSCRIBER BASE'!F82*'COMMISSION ASSUMPTIONS'!$C84)*('MVLP INPUT'!$F12*'COMMISSION ASSUMPTIONS'!$F24)</f>
        <v>0</v>
      </c>
      <c r="G176" s="478">
        <f>('SUBSCRIBER BASE'!G82*'COMMISSION ASSUMPTIONS'!$C84)*('MVLP INPUT'!$F12*'COMMISSION ASSUMPTIONS'!$F24)</f>
        <v>0</v>
      </c>
      <c r="H176" s="478">
        <f>('SUBSCRIBER BASE'!H82*'COMMISSION ASSUMPTIONS'!$C84)*('MVLP INPUT'!$F12*'COMMISSION ASSUMPTIONS'!$F24)</f>
        <v>0</v>
      </c>
      <c r="I176" s="478">
        <f>('SUBSCRIBER BASE'!I82*'COMMISSION ASSUMPTIONS'!$C84)*('MVLP INPUT'!$F12*'COMMISSION ASSUMPTIONS'!$F24)</f>
        <v>0</v>
      </c>
      <c r="J176" s="478">
        <f>('SUBSCRIBER BASE'!J82*'COMMISSION ASSUMPTIONS'!$C84)*('MVLP INPUT'!$F12*'COMMISSION ASSUMPTIONS'!$F24)</f>
        <v>0</v>
      </c>
      <c r="K176" s="478">
        <f ca="1">('SUBSCRIBER BASE'!L82*'COMMISSION ASSUMPTIONS'!$C84)*('MVLP INPUT'!$F12*'COMMISSION ASSUMPTIONS'!$F24)</f>
        <v>0</v>
      </c>
      <c r="L176" s="478">
        <f ca="1">('SUBSCRIBER BASE'!M82*'COMMISSION ASSUMPTIONS'!$C84)*('MVLP INPUT'!$F12*'COMMISSION ASSUMPTIONS'!$F24)</f>
        <v>0</v>
      </c>
      <c r="M176" s="478">
        <f ca="1">('SUBSCRIBER BASE'!N82*'COMMISSION ASSUMPTIONS'!$C84)*('MVLP INPUT'!$F12*'COMMISSION ASSUMPTIONS'!$F24)</f>
        <v>0</v>
      </c>
      <c r="N176" s="478">
        <f ca="1">('SUBSCRIBER BASE'!O82*'COMMISSION ASSUMPTIONS'!$C84)*('MVLP INPUT'!$F12*'COMMISSION ASSUMPTIONS'!$F24)</f>
        <v>0</v>
      </c>
      <c r="O176" s="478">
        <f ca="1">('SUBSCRIBER BASE'!P82*'COMMISSION ASSUMPTIONS'!$C84)*('MVLP INPUT'!$F12*'COMMISSION ASSUMPTIONS'!$F24)</f>
        <v>0</v>
      </c>
      <c r="P176" s="478">
        <f ca="1">('SUBSCRIBER BASE'!Q82*'COMMISSION ASSUMPTIONS'!$C84)*('MVLP INPUT'!$F12*'COMMISSION ASSUMPTIONS'!$F24)</f>
        <v>0</v>
      </c>
      <c r="Q176" s="478">
        <f ca="1">('SUBSCRIBER BASE'!R82*'COMMISSION ASSUMPTIONS'!$C84)*('MVLP INPUT'!$F12*'COMMISSION ASSUMPTIONS'!$F24)</f>
        <v>0</v>
      </c>
      <c r="R176" s="478">
        <f ca="1">('SUBSCRIBER BASE'!S82*'COMMISSION ASSUMPTIONS'!$C84)*('MVLP INPUT'!$F12*'COMMISSION ASSUMPTIONS'!$F24)</f>
        <v>0</v>
      </c>
      <c r="S176" s="478">
        <f ca="1">('SUBSCRIBER BASE'!T82*'COMMISSION ASSUMPTIONS'!$C84)*('MVLP INPUT'!$F12*'COMMISSION ASSUMPTIONS'!$F24)</f>
        <v>0</v>
      </c>
      <c r="T176" s="478">
        <f ca="1">('SUBSCRIBER BASE'!U82*'COMMISSION ASSUMPTIONS'!$C84)*('MVLP INPUT'!$F12*'COMMISSION ASSUMPTIONS'!$F24)</f>
        <v>0</v>
      </c>
      <c r="U176" s="478">
        <f ca="1">('SUBSCRIBER BASE'!V82*'COMMISSION ASSUMPTIONS'!$C84)*('MVLP INPUT'!$F12*'COMMISSION ASSUMPTIONS'!$F24)</f>
        <v>0</v>
      </c>
      <c r="V176" s="478">
        <f ca="1">('SUBSCRIBER BASE'!W82*'COMMISSION ASSUMPTIONS'!$C84)*('MVLP INPUT'!$F12*'COMMISSION ASSUMPTIONS'!$F24)</f>
        <v>0</v>
      </c>
      <c r="W176" s="478">
        <f ca="1">('SUBSCRIBER BASE'!X82*'COMMISSION ASSUMPTIONS'!$C84)*('MVLP INPUT'!$F12*'COMMISSION ASSUMPTIONS'!$F24)</f>
        <v>0</v>
      </c>
      <c r="X176" s="478">
        <f ca="1">('SUBSCRIBER BASE'!Y82*'COMMISSION ASSUMPTIONS'!$C84)*('MVLP INPUT'!$F12*'COMMISSION ASSUMPTIONS'!$F24)</f>
        <v>0</v>
      </c>
      <c r="Y176" s="478">
        <f ca="1">('SUBSCRIBER BASE'!Z82*'COMMISSION ASSUMPTIONS'!$C84)*('MVLP INPUT'!$F12*'COMMISSION ASSUMPTIONS'!$F24)</f>
        <v>0</v>
      </c>
      <c r="Z176" s="478">
        <f ca="1">('SUBSCRIBER BASE'!AA82*'COMMISSION ASSUMPTIONS'!$C84)*('MVLP INPUT'!$F12*'COMMISSION ASSUMPTIONS'!$F24)</f>
        <v>0</v>
      </c>
      <c r="AA176" s="478">
        <f ca="1">('SUBSCRIBER BASE'!AB82*'COMMISSION ASSUMPTIONS'!$C84)*('MVLP INPUT'!$F12*'COMMISSION ASSUMPTIONS'!$F24)</f>
        <v>0</v>
      </c>
      <c r="AB176" s="478">
        <f ca="1">('SUBSCRIBER BASE'!AC82*'COMMISSION ASSUMPTIONS'!$C84)*('MVLP INPUT'!$F12*'COMMISSION ASSUMPTIONS'!$F24)</f>
        <v>0</v>
      </c>
      <c r="AC176" s="478">
        <f ca="1">('SUBSCRIBER BASE'!AD82*'COMMISSION ASSUMPTIONS'!$C84)*('MVLP INPUT'!$F12*'COMMISSION ASSUMPTIONS'!$F24)</f>
        <v>0</v>
      </c>
      <c r="AD176" s="478">
        <f ca="1">('SUBSCRIBER BASE'!AE82*'COMMISSION ASSUMPTIONS'!$C84)*('MVLP INPUT'!$F12*'COMMISSION ASSUMPTIONS'!$F24)</f>
        <v>0</v>
      </c>
      <c r="AE176" s="478">
        <f ca="1">('SUBSCRIBER BASE'!AF82*'COMMISSION ASSUMPTIONS'!$C84)*('MVLP INPUT'!$F12*'COMMISSION ASSUMPTIONS'!$F24)</f>
        <v>0</v>
      </c>
      <c r="AF176" s="478">
        <f ca="1">('SUBSCRIBER BASE'!AG82*'COMMISSION ASSUMPTIONS'!$C84)*('MVLP INPUT'!$F12*'COMMISSION ASSUMPTIONS'!$F24)</f>
        <v>0</v>
      </c>
      <c r="AG176" s="478">
        <f ca="1">('SUBSCRIBER BASE'!AH82*'COMMISSION ASSUMPTIONS'!$C84)*('MVLP INPUT'!$F12*'COMMISSION ASSUMPTIONS'!$F24)</f>
        <v>0</v>
      </c>
      <c r="AH176" s="478">
        <f ca="1">('SUBSCRIBER BASE'!AI82*'COMMISSION ASSUMPTIONS'!$C84)*('MVLP INPUT'!$F12*'COMMISSION ASSUMPTIONS'!$F24)</f>
        <v>0</v>
      </c>
      <c r="AI176" s="478">
        <f ca="1">('SUBSCRIBER BASE'!AJ82*'COMMISSION ASSUMPTIONS'!$C84)*('MVLP INPUT'!$F12*'COMMISSION ASSUMPTIONS'!$F24)</f>
        <v>0</v>
      </c>
      <c r="AJ176" s="478">
        <f ca="1">('SUBSCRIBER BASE'!AK82*'COMMISSION ASSUMPTIONS'!$C84)*('MVLP INPUT'!$F12*'COMMISSION ASSUMPTIONS'!$F24)</f>
        <v>0</v>
      </c>
      <c r="AK176" s="478">
        <f ca="1">('SUBSCRIBER BASE'!AL82*'COMMISSION ASSUMPTIONS'!$C84)*('MVLP INPUT'!$F12*'COMMISSION ASSUMPTIONS'!$F24)</f>
        <v>0</v>
      </c>
      <c r="AL176" s="478">
        <f ca="1">('SUBSCRIBER BASE'!AM82*'COMMISSION ASSUMPTIONS'!$C84)*('MVLP INPUT'!$F12*'COMMISSION ASSUMPTIONS'!$F24)</f>
        <v>0</v>
      </c>
      <c r="AM176" s="478">
        <f ca="1">('SUBSCRIBER BASE'!AN82*'COMMISSION ASSUMPTIONS'!$C84)*('MVLP INPUT'!$F12*'COMMISSION ASSUMPTIONS'!$F24)</f>
        <v>0</v>
      </c>
      <c r="AN176" s="478">
        <f ca="1">('SUBSCRIBER BASE'!AO82*'COMMISSION ASSUMPTIONS'!$C84)*('MVLP INPUT'!$F12*'COMMISSION ASSUMPTIONS'!$F24)</f>
        <v>0</v>
      </c>
      <c r="AO176" s="478">
        <f ca="1">('SUBSCRIBER BASE'!AP82*'COMMISSION ASSUMPTIONS'!$C84)*('MVLP INPUT'!$F12*'COMMISSION ASSUMPTIONS'!$F24)</f>
        <v>0</v>
      </c>
      <c r="AP176" s="478">
        <f ca="1">('SUBSCRIBER BASE'!AQ82*'COMMISSION ASSUMPTIONS'!$C84)*('MVLP INPUT'!$F12*'COMMISSION ASSUMPTIONS'!$F24)</f>
        <v>0</v>
      </c>
      <c r="AQ176" s="478">
        <f ca="1">('SUBSCRIBER BASE'!AR82*'COMMISSION ASSUMPTIONS'!$C84)*('MVLP INPUT'!$F12*'COMMISSION ASSUMPTIONS'!$F24)</f>
        <v>0</v>
      </c>
      <c r="AR176" s="478">
        <f ca="1">('SUBSCRIBER BASE'!AS82*'COMMISSION ASSUMPTIONS'!$C84)*('MVLP INPUT'!$F12*'COMMISSION ASSUMPTIONS'!$F24)</f>
        <v>0</v>
      </c>
      <c r="AS176" s="478">
        <f ca="1">('SUBSCRIBER BASE'!AT82*'COMMISSION ASSUMPTIONS'!$C84)*('MVLP INPUT'!$F12*'COMMISSION ASSUMPTIONS'!$F24)</f>
        <v>0</v>
      </c>
      <c r="AT176" s="478">
        <f ca="1">('SUBSCRIBER BASE'!AU82*'COMMISSION ASSUMPTIONS'!$C84)*('MVLP INPUT'!$F12*'COMMISSION ASSUMPTIONS'!$F24)</f>
        <v>0</v>
      </c>
      <c r="AU176" s="478">
        <f ca="1">('SUBSCRIBER BASE'!AV82*'COMMISSION ASSUMPTIONS'!$C84)*('MVLP INPUT'!$F12*'COMMISSION ASSUMPTIONS'!$F24)</f>
        <v>0</v>
      </c>
      <c r="AV176" s="478">
        <f ca="1">('SUBSCRIBER BASE'!AW82*'COMMISSION ASSUMPTIONS'!$C84)*('MVLP INPUT'!$F12*'COMMISSION ASSUMPTIONS'!$F24)</f>
        <v>0</v>
      </c>
      <c r="AW176" s="478">
        <f ca="1">('SUBSCRIBER BASE'!AX82*'COMMISSION ASSUMPTIONS'!$C84)*('MVLP INPUT'!$F12*'COMMISSION ASSUMPTIONS'!$F24)</f>
        <v>0</v>
      </c>
      <c r="AX176" s="478">
        <f ca="1">('SUBSCRIBER BASE'!AY82*'COMMISSION ASSUMPTIONS'!$C84)*('MVLP INPUT'!$F12*'COMMISSION ASSUMPTIONS'!$F24)</f>
        <v>0</v>
      </c>
      <c r="AY176" s="478">
        <f ca="1">('SUBSCRIBER BASE'!AZ82*'COMMISSION ASSUMPTIONS'!$C84)*('MVLP INPUT'!$F12*'COMMISSION ASSUMPTIONS'!$F24)</f>
        <v>0</v>
      </c>
      <c r="AZ176" s="478">
        <f ca="1">('SUBSCRIBER BASE'!BA82*'COMMISSION ASSUMPTIONS'!$C84)*('MVLP INPUT'!$F12*'COMMISSION ASSUMPTIONS'!$F24)</f>
        <v>0</v>
      </c>
      <c r="BA176" s="478">
        <f ca="1">('SUBSCRIBER BASE'!BB82*'COMMISSION ASSUMPTIONS'!$C84)*('MVLP INPUT'!$F12*'COMMISSION ASSUMPTIONS'!$F24)</f>
        <v>0</v>
      </c>
      <c r="BB176" s="478">
        <f ca="1">('SUBSCRIBER BASE'!BC82*'COMMISSION ASSUMPTIONS'!$C84)*('MVLP INPUT'!$F12*'COMMISSION ASSUMPTIONS'!$F24)</f>
        <v>0</v>
      </c>
      <c r="BC176" s="478">
        <f ca="1">('SUBSCRIBER BASE'!BD82*'COMMISSION ASSUMPTIONS'!$C84)*('MVLP INPUT'!$F12*'COMMISSION ASSUMPTIONS'!$F24)</f>
        <v>0</v>
      </c>
      <c r="BD176" s="478">
        <f ca="1">('SUBSCRIBER BASE'!BE82*'COMMISSION ASSUMPTIONS'!$C84)*('MVLP INPUT'!$F12*'COMMISSION ASSUMPTIONS'!$F24)</f>
        <v>0</v>
      </c>
      <c r="BE176" s="478">
        <f ca="1">('SUBSCRIBER BASE'!BF82*'COMMISSION ASSUMPTIONS'!$C84)*('MVLP INPUT'!$F12*'COMMISSION ASSUMPTIONS'!$F24)</f>
        <v>0</v>
      </c>
      <c r="BF176" s="478">
        <f ca="1">('SUBSCRIBER BASE'!BG82*'COMMISSION ASSUMPTIONS'!$C84)*('MVLP INPUT'!$F12*'COMMISSION ASSUMPTIONS'!$F24)</f>
        <v>0</v>
      </c>
      <c r="BG176" s="478">
        <f ca="1">('SUBSCRIBER BASE'!BH82*'COMMISSION ASSUMPTIONS'!$C84)*('MVLP INPUT'!$F12*'COMMISSION ASSUMPTIONS'!$F24)</f>
        <v>0</v>
      </c>
      <c r="BH176" s="478">
        <f ca="1">('SUBSCRIBER BASE'!BI82*'COMMISSION ASSUMPTIONS'!$C84)*('MVLP INPUT'!$F12*'COMMISSION ASSUMPTIONS'!$F24)</f>
        <v>0</v>
      </c>
      <c r="BI176" s="478">
        <f ca="1">('SUBSCRIBER BASE'!BJ82*'COMMISSION ASSUMPTIONS'!$C84)*('MVLP INPUT'!$F12*'COMMISSION ASSUMPTIONS'!$F24)</f>
        <v>0</v>
      </c>
      <c r="BJ176" s="478">
        <f ca="1">('SUBSCRIBER BASE'!BK82*'COMMISSION ASSUMPTIONS'!$C84)*('MVLP INPUT'!$F12*'COMMISSION ASSUMPTIONS'!$F24)</f>
        <v>0</v>
      </c>
      <c r="BK176" s="478">
        <f ca="1">('SUBSCRIBER BASE'!BL82*'COMMISSION ASSUMPTIONS'!$C84)*('MVLP INPUT'!$F12*'COMMISSION ASSUMPTIONS'!$F24)</f>
        <v>0</v>
      </c>
      <c r="BL176" s="478">
        <f ca="1">('SUBSCRIBER BASE'!BM82*'COMMISSION ASSUMPTIONS'!$C84)*('MVLP INPUT'!$F12*'COMMISSION ASSUMPTIONS'!$F24)</f>
        <v>0</v>
      </c>
      <c r="BM176" s="478">
        <f ca="1">('SUBSCRIBER BASE'!BN82*'COMMISSION ASSUMPTIONS'!$C84)*('MVLP INPUT'!$F12*'COMMISSION ASSUMPTIONS'!$F24)</f>
        <v>0</v>
      </c>
      <c r="BN176" s="478">
        <f ca="1">('SUBSCRIBER BASE'!BO82*'COMMISSION ASSUMPTIONS'!$C84)*('MVLP INPUT'!$F12*'COMMISSION ASSUMPTIONS'!$F24)</f>
        <v>0</v>
      </c>
      <c r="BO176" s="478">
        <f ca="1">('SUBSCRIBER BASE'!BP82*'COMMISSION ASSUMPTIONS'!$C84)*('MVLP INPUT'!$F12*'COMMISSION ASSUMPTIONS'!$F24)</f>
        <v>0</v>
      </c>
      <c r="BP176" s="478">
        <f ca="1">('SUBSCRIBER BASE'!BQ82*'COMMISSION ASSUMPTIONS'!$C84)*('MVLP INPUT'!$F12*'COMMISSION ASSUMPTIONS'!$F24)</f>
        <v>0</v>
      </c>
      <c r="BQ176" s="478">
        <f ca="1">('SUBSCRIBER BASE'!BR82*'COMMISSION ASSUMPTIONS'!$C84)*('MVLP INPUT'!$F12*'COMMISSION ASSUMPTIONS'!$F24)</f>
        <v>0</v>
      </c>
      <c r="BR176" s="478">
        <f ca="1">('SUBSCRIBER BASE'!BS82*'COMMISSION ASSUMPTIONS'!$C84)*('MVLP INPUT'!$F12*'COMMISSION ASSUMPTIONS'!$F24)</f>
        <v>0</v>
      </c>
    </row>
    <row r="177" spans="2:70" ht="24" customHeight="1" outlineLevel="1">
      <c r="B177" s="313" t="str">
        <f>B164</f>
        <v>MVLP4</v>
      </c>
      <c r="C177" s="478">
        <f>('SUBSCRIBER BASE'!C83*'COMMISSION ASSUMPTIONS'!$C85)*('MVLP INPUT'!$F13*'COMMISSION ASSUMPTIONS'!$F25)</f>
        <v>0</v>
      </c>
      <c r="D177" s="478">
        <f>('SUBSCRIBER BASE'!D83*'COMMISSION ASSUMPTIONS'!$C85)*('MVLP INPUT'!$F13*'COMMISSION ASSUMPTIONS'!$F25)</f>
        <v>0</v>
      </c>
      <c r="E177" s="478">
        <f>('SUBSCRIBER BASE'!E83*'COMMISSION ASSUMPTIONS'!$C85)*('MVLP INPUT'!$F13*'COMMISSION ASSUMPTIONS'!$F25)</f>
        <v>0</v>
      </c>
      <c r="F177" s="478">
        <f>('SUBSCRIBER BASE'!F83*'COMMISSION ASSUMPTIONS'!$C85)*('MVLP INPUT'!$F13*'COMMISSION ASSUMPTIONS'!$F25)</f>
        <v>0</v>
      </c>
      <c r="G177" s="478">
        <f>('SUBSCRIBER BASE'!G83*'COMMISSION ASSUMPTIONS'!$C85)*('MVLP INPUT'!$F13*'COMMISSION ASSUMPTIONS'!$F25)</f>
        <v>0</v>
      </c>
      <c r="H177" s="478">
        <f>('SUBSCRIBER BASE'!H83*'COMMISSION ASSUMPTIONS'!$C85)*('MVLP INPUT'!$F13*'COMMISSION ASSUMPTIONS'!$F25)</f>
        <v>0</v>
      </c>
      <c r="I177" s="478">
        <f>('SUBSCRIBER BASE'!I83*'COMMISSION ASSUMPTIONS'!$C85)*('MVLP INPUT'!$F13*'COMMISSION ASSUMPTIONS'!$F25)</f>
        <v>0</v>
      </c>
      <c r="J177" s="478">
        <f>('SUBSCRIBER BASE'!J83*'COMMISSION ASSUMPTIONS'!$C85)*('MVLP INPUT'!$F13*'COMMISSION ASSUMPTIONS'!$F25)</f>
        <v>0</v>
      </c>
      <c r="K177" s="478">
        <f ca="1">('SUBSCRIBER BASE'!L83*'COMMISSION ASSUMPTIONS'!$C85)*('MVLP INPUT'!$F13*'COMMISSION ASSUMPTIONS'!$F25)</f>
        <v>0</v>
      </c>
      <c r="L177" s="478">
        <f ca="1">('SUBSCRIBER BASE'!M83*'COMMISSION ASSUMPTIONS'!$C85)*('MVLP INPUT'!$F13*'COMMISSION ASSUMPTIONS'!$F25)</f>
        <v>0</v>
      </c>
      <c r="M177" s="478">
        <f ca="1">('SUBSCRIBER BASE'!N83*'COMMISSION ASSUMPTIONS'!$C85)*('MVLP INPUT'!$F13*'COMMISSION ASSUMPTIONS'!$F25)</f>
        <v>0</v>
      </c>
      <c r="N177" s="478">
        <f ca="1">('SUBSCRIBER BASE'!O83*'COMMISSION ASSUMPTIONS'!$C85)*('MVLP INPUT'!$F13*'COMMISSION ASSUMPTIONS'!$F25)</f>
        <v>0</v>
      </c>
      <c r="O177" s="478">
        <f ca="1">('SUBSCRIBER BASE'!P83*'COMMISSION ASSUMPTIONS'!$C85)*('MVLP INPUT'!$F13*'COMMISSION ASSUMPTIONS'!$F25)</f>
        <v>0</v>
      </c>
      <c r="P177" s="478">
        <f ca="1">('SUBSCRIBER BASE'!Q83*'COMMISSION ASSUMPTIONS'!$C85)*('MVLP INPUT'!$F13*'COMMISSION ASSUMPTIONS'!$F25)</f>
        <v>0</v>
      </c>
      <c r="Q177" s="478">
        <f ca="1">('SUBSCRIBER BASE'!R83*'COMMISSION ASSUMPTIONS'!$C85)*('MVLP INPUT'!$F13*'COMMISSION ASSUMPTIONS'!$F25)</f>
        <v>0</v>
      </c>
      <c r="R177" s="478">
        <f ca="1">('SUBSCRIBER BASE'!S83*'COMMISSION ASSUMPTIONS'!$C85)*('MVLP INPUT'!$F13*'COMMISSION ASSUMPTIONS'!$F25)</f>
        <v>0</v>
      </c>
      <c r="S177" s="478">
        <f ca="1">('SUBSCRIBER BASE'!T83*'COMMISSION ASSUMPTIONS'!$C85)*('MVLP INPUT'!$F13*'COMMISSION ASSUMPTIONS'!$F25)</f>
        <v>0</v>
      </c>
      <c r="T177" s="478">
        <f ca="1">('SUBSCRIBER BASE'!U83*'COMMISSION ASSUMPTIONS'!$C85)*('MVLP INPUT'!$F13*'COMMISSION ASSUMPTIONS'!$F25)</f>
        <v>0</v>
      </c>
      <c r="U177" s="478">
        <f ca="1">('SUBSCRIBER BASE'!V83*'COMMISSION ASSUMPTIONS'!$C85)*('MVLP INPUT'!$F13*'COMMISSION ASSUMPTIONS'!$F25)</f>
        <v>0</v>
      </c>
      <c r="V177" s="478">
        <f ca="1">('SUBSCRIBER BASE'!W83*'COMMISSION ASSUMPTIONS'!$C85)*('MVLP INPUT'!$F13*'COMMISSION ASSUMPTIONS'!$F25)</f>
        <v>0</v>
      </c>
      <c r="W177" s="478">
        <f ca="1">('SUBSCRIBER BASE'!X83*'COMMISSION ASSUMPTIONS'!$C85)*('MVLP INPUT'!$F13*'COMMISSION ASSUMPTIONS'!$F25)</f>
        <v>0</v>
      </c>
      <c r="X177" s="478">
        <f ca="1">('SUBSCRIBER BASE'!Y83*'COMMISSION ASSUMPTIONS'!$C85)*('MVLP INPUT'!$F13*'COMMISSION ASSUMPTIONS'!$F25)</f>
        <v>0</v>
      </c>
      <c r="Y177" s="478">
        <f ca="1">('SUBSCRIBER BASE'!Z83*'COMMISSION ASSUMPTIONS'!$C85)*('MVLP INPUT'!$F13*'COMMISSION ASSUMPTIONS'!$F25)</f>
        <v>0</v>
      </c>
      <c r="Z177" s="478">
        <f ca="1">('SUBSCRIBER BASE'!AA83*'COMMISSION ASSUMPTIONS'!$C85)*('MVLP INPUT'!$F13*'COMMISSION ASSUMPTIONS'!$F25)</f>
        <v>0</v>
      </c>
      <c r="AA177" s="478">
        <f ca="1">('SUBSCRIBER BASE'!AB83*'COMMISSION ASSUMPTIONS'!$C85)*('MVLP INPUT'!$F13*'COMMISSION ASSUMPTIONS'!$F25)</f>
        <v>0</v>
      </c>
      <c r="AB177" s="478">
        <f ca="1">('SUBSCRIBER BASE'!AC83*'COMMISSION ASSUMPTIONS'!$C85)*('MVLP INPUT'!$F13*'COMMISSION ASSUMPTIONS'!$F25)</f>
        <v>0</v>
      </c>
      <c r="AC177" s="478">
        <f ca="1">('SUBSCRIBER BASE'!AD83*'COMMISSION ASSUMPTIONS'!$C85)*('MVLP INPUT'!$F13*'COMMISSION ASSUMPTIONS'!$F25)</f>
        <v>0</v>
      </c>
      <c r="AD177" s="478">
        <f ca="1">('SUBSCRIBER BASE'!AE83*'COMMISSION ASSUMPTIONS'!$C85)*('MVLP INPUT'!$F13*'COMMISSION ASSUMPTIONS'!$F25)</f>
        <v>0</v>
      </c>
      <c r="AE177" s="478">
        <f ca="1">('SUBSCRIBER BASE'!AF83*'COMMISSION ASSUMPTIONS'!$C85)*('MVLP INPUT'!$F13*'COMMISSION ASSUMPTIONS'!$F25)</f>
        <v>0</v>
      </c>
      <c r="AF177" s="478">
        <f ca="1">('SUBSCRIBER BASE'!AG83*'COMMISSION ASSUMPTIONS'!$C85)*('MVLP INPUT'!$F13*'COMMISSION ASSUMPTIONS'!$F25)</f>
        <v>0</v>
      </c>
      <c r="AG177" s="478">
        <f ca="1">('SUBSCRIBER BASE'!AH83*'COMMISSION ASSUMPTIONS'!$C85)*('MVLP INPUT'!$F13*'COMMISSION ASSUMPTIONS'!$F25)</f>
        <v>0</v>
      </c>
      <c r="AH177" s="478">
        <f ca="1">('SUBSCRIBER BASE'!AI83*'COMMISSION ASSUMPTIONS'!$C85)*('MVLP INPUT'!$F13*'COMMISSION ASSUMPTIONS'!$F25)</f>
        <v>0</v>
      </c>
      <c r="AI177" s="478">
        <f ca="1">('SUBSCRIBER BASE'!AJ83*'COMMISSION ASSUMPTIONS'!$C85)*('MVLP INPUT'!$F13*'COMMISSION ASSUMPTIONS'!$F25)</f>
        <v>0</v>
      </c>
      <c r="AJ177" s="478">
        <f ca="1">('SUBSCRIBER BASE'!AK83*'COMMISSION ASSUMPTIONS'!$C85)*('MVLP INPUT'!$F13*'COMMISSION ASSUMPTIONS'!$F25)</f>
        <v>0</v>
      </c>
      <c r="AK177" s="478">
        <f ca="1">('SUBSCRIBER BASE'!AL83*'COMMISSION ASSUMPTIONS'!$C85)*('MVLP INPUT'!$F13*'COMMISSION ASSUMPTIONS'!$F25)</f>
        <v>0</v>
      </c>
      <c r="AL177" s="478">
        <f ca="1">('SUBSCRIBER BASE'!AM83*'COMMISSION ASSUMPTIONS'!$C85)*('MVLP INPUT'!$F13*'COMMISSION ASSUMPTIONS'!$F25)</f>
        <v>0</v>
      </c>
      <c r="AM177" s="478">
        <f ca="1">('SUBSCRIBER BASE'!AN83*'COMMISSION ASSUMPTIONS'!$C85)*('MVLP INPUT'!$F13*'COMMISSION ASSUMPTIONS'!$F25)</f>
        <v>0</v>
      </c>
      <c r="AN177" s="478">
        <f ca="1">('SUBSCRIBER BASE'!AO83*'COMMISSION ASSUMPTIONS'!$C85)*('MVLP INPUT'!$F13*'COMMISSION ASSUMPTIONS'!$F25)</f>
        <v>0</v>
      </c>
      <c r="AO177" s="478">
        <f ca="1">('SUBSCRIBER BASE'!AP83*'COMMISSION ASSUMPTIONS'!$C85)*('MVLP INPUT'!$F13*'COMMISSION ASSUMPTIONS'!$F25)</f>
        <v>0</v>
      </c>
      <c r="AP177" s="478">
        <f ca="1">('SUBSCRIBER BASE'!AQ83*'COMMISSION ASSUMPTIONS'!$C85)*('MVLP INPUT'!$F13*'COMMISSION ASSUMPTIONS'!$F25)</f>
        <v>0</v>
      </c>
      <c r="AQ177" s="478">
        <f ca="1">('SUBSCRIBER BASE'!AR83*'COMMISSION ASSUMPTIONS'!$C85)*('MVLP INPUT'!$F13*'COMMISSION ASSUMPTIONS'!$F25)</f>
        <v>0</v>
      </c>
      <c r="AR177" s="478">
        <f ca="1">('SUBSCRIBER BASE'!AS83*'COMMISSION ASSUMPTIONS'!$C85)*('MVLP INPUT'!$F13*'COMMISSION ASSUMPTIONS'!$F25)</f>
        <v>0</v>
      </c>
      <c r="AS177" s="478">
        <f ca="1">('SUBSCRIBER BASE'!AT83*'COMMISSION ASSUMPTIONS'!$C85)*('MVLP INPUT'!$F13*'COMMISSION ASSUMPTIONS'!$F25)</f>
        <v>0</v>
      </c>
      <c r="AT177" s="478">
        <f ca="1">('SUBSCRIBER BASE'!AU83*'COMMISSION ASSUMPTIONS'!$C85)*('MVLP INPUT'!$F13*'COMMISSION ASSUMPTIONS'!$F25)</f>
        <v>0</v>
      </c>
      <c r="AU177" s="478">
        <f ca="1">('SUBSCRIBER BASE'!AV83*'COMMISSION ASSUMPTIONS'!$C85)*('MVLP INPUT'!$F13*'COMMISSION ASSUMPTIONS'!$F25)</f>
        <v>0</v>
      </c>
      <c r="AV177" s="478">
        <f ca="1">('SUBSCRIBER BASE'!AW83*'COMMISSION ASSUMPTIONS'!$C85)*('MVLP INPUT'!$F13*'COMMISSION ASSUMPTIONS'!$F25)</f>
        <v>0</v>
      </c>
      <c r="AW177" s="478">
        <f ca="1">('SUBSCRIBER BASE'!AX83*'COMMISSION ASSUMPTIONS'!$C85)*('MVLP INPUT'!$F13*'COMMISSION ASSUMPTIONS'!$F25)</f>
        <v>0</v>
      </c>
      <c r="AX177" s="478">
        <f ca="1">('SUBSCRIBER BASE'!AY83*'COMMISSION ASSUMPTIONS'!$C85)*('MVLP INPUT'!$F13*'COMMISSION ASSUMPTIONS'!$F25)</f>
        <v>0</v>
      </c>
      <c r="AY177" s="478">
        <f ca="1">('SUBSCRIBER BASE'!AZ83*'COMMISSION ASSUMPTIONS'!$C85)*('MVLP INPUT'!$F13*'COMMISSION ASSUMPTIONS'!$F25)</f>
        <v>0</v>
      </c>
      <c r="AZ177" s="478">
        <f ca="1">('SUBSCRIBER BASE'!BA83*'COMMISSION ASSUMPTIONS'!$C85)*('MVLP INPUT'!$F13*'COMMISSION ASSUMPTIONS'!$F25)</f>
        <v>0</v>
      </c>
      <c r="BA177" s="478">
        <f ca="1">('SUBSCRIBER BASE'!BB83*'COMMISSION ASSUMPTIONS'!$C85)*('MVLP INPUT'!$F13*'COMMISSION ASSUMPTIONS'!$F25)</f>
        <v>0</v>
      </c>
      <c r="BB177" s="478">
        <f ca="1">('SUBSCRIBER BASE'!BC83*'COMMISSION ASSUMPTIONS'!$C85)*('MVLP INPUT'!$F13*'COMMISSION ASSUMPTIONS'!$F25)</f>
        <v>0</v>
      </c>
      <c r="BC177" s="478">
        <f ca="1">('SUBSCRIBER BASE'!BD83*'COMMISSION ASSUMPTIONS'!$C85)*('MVLP INPUT'!$F13*'COMMISSION ASSUMPTIONS'!$F25)</f>
        <v>0</v>
      </c>
      <c r="BD177" s="478">
        <f ca="1">('SUBSCRIBER BASE'!BE83*'COMMISSION ASSUMPTIONS'!$C85)*('MVLP INPUT'!$F13*'COMMISSION ASSUMPTIONS'!$F25)</f>
        <v>0</v>
      </c>
      <c r="BE177" s="478">
        <f ca="1">('SUBSCRIBER BASE'!BF83*'COMMISSION ASSUMPTIONS'!$C85)*('MVLP INPUT'!$F13*'COMMISSION ASSUMPTIONS'!$F25)</f>
        <v>0</v>
      </c>
      <c r="BF177" s="478">
        <f ca="1">('SUBSCRIBER BASE'!BG83*'COMMISSION ASSUMPTIONS'!$C85)*('MVLP INPUT'!$F13*'COMMISSION ASSUMPTIONS'!$F25)</f>
        <v>0</v>
      </c>
      <c r="BG177" s="478">
        <f ca="1">('SUBSCRIBER BASE'!BH83*'COMMISSION ASSUMPTIONS'!$C85)*('MVLP INPUT'!$F13*'COMMISSION ASSUMPTIONS'!$F25)</f>
        <v>0</v>
      </c>
      <c r="BH177" s="478">
        <f ca="1">('SUBSCRIBER BASE'!BI83*'COMMISSION ASSUMPTIONS'!$C85)*('MVLP INPUT'!$F13*'COMMISSION ASSUMPTIONS'!$F25)</f>
        <v>0</v>
      </c>
      <c r="BI177" s="478">
        <f ca="1">('SUBSCRIBER BASE'!BJ83*'COMMISSION ASSUMPTIONS'!$C85)*('MVLP INPUT'!$F13*'COMMISSION ASSUMPTIONS'!$F25)</f>
        <v>0</v>
      </c>
      <c r="BJ177" s="478">
        <f ca="1">('SUBSCRIBER BASE'!BK83*'COMMISSION ASSUMPTIONS'!$C85)*('MVLP INPUT'!$F13*'COMMISSION ASSUMPTIONS'!$F25)</f>
        <v>0</v>
      </c>
      <c r="BK177" s="478">
        <f ca="1">('SUBSCRIBER BASE'!BL83*'COMMISSION ASSUMPTIONS'!$C85)*('MVLP INPUT'!$F13*'COMMISSION ASSUMPTIONS'!$F25)</f>
        <v>0</v>
      </c>
      <c r="BL177" s="478">
        <f ca="1">('SUBSCRIBER BASE'!BM83*'COMMISSION ASSUMPTIONS'!$C85)*('MVLP INPUT'!$F13*'COMMISSION ASSUMPTIONS'!$F25)</f>
        <v>0</v>
      </c>
      <c r="BM177" s="478">
        <f ca="1">('SUBSCRIBER BASE'!BN83*'COMMISSION ASSUMPTIONS'!$C85)*('MVLP INPUT'!$F13*'COMMISSION ASSUMPTIONS'!$F25)</f>
        <v>0</v>
      </c>
      <c r="BN177" s="478">
        <f ca="1">('SUBSCRIBER BASE'!BO83*'COMMISSION ASSUMPTIONS'!$C85)*('MVLP INPUT'!$F13*'COMMISSION ASSUMPTIONS'!$F25)</f>
        <v>0</v>
      </c>
      <c r="BO177" s="478">
        <f ca="1">('SUBSCRIBER BASE'!BP83*'COMMISSION ASSUMPTIONS'!$C85)*('MVLP INPUT'!$F13*'COMMISSION ASSUMPTIONS'!$F25)</f>
        <v>0</v>
      </c>
      <c r="BP177" s="478">
        <f ca="1">('SUBSCRIBER BASE'!BQ83*'COMMISSION ASSUMPTIONS'!$C85)*('MVLP INPUT'!$F13*'COMMISSION ASSUMPTIONS'!$F25)</f>
        <v>0</v>
      </c>
      <c r="BQ177" s="478">
        <f ca="1">('SUBSCRIBER BASE'!BR83*'COMMISSION ASSUMPTIONS'!$C85)*('MVLP INPUT'!$F13*'COMMISSION ASSUMPTIONS'!$F25)</f>
        <v>0</v>
      </c>
      <c r="BR177" s="478">
        <f ca="1">('SUBSCRIBER BASE'!BS83*'COMMISSION ASSUMPTIONS'!$C85)*('MVLP INPUT'!$F13*'COMMISSION ASSUMPTIONS'!$F25)</f>
        <v>0</v>
      </c>
    </row>
    <row r="178" spans="2:70" ht="24" customHeight="1" outlineLevel="1">
      <c r="B178" s="313" t="str">
        <f t="shared" ref="B178:B182" si="42">B165</f>
        <v>MVLP5</v>
      </c>
      <c r="C178" s="478">
        <f>('SUBSCRIBER BASE'!C84*'COMMISSION ASSUMPTIONS'!$C86)*('MVLP INPUT'!$F14*'COMMISSION ASSUMPTIONS'!$F26)</f>
        <v>0</v>
      </c>
      <c r="D178" s="478">
        <f>('SUBSCRIBER BASE'!D84*'COMMISSION ASSUMPTIONS'!$C86)*('MVLP INPUT'!$F14*'COMMISSION ASSUMPTIONS'!$F26)</f>
        <v>0</v>
      </c>
      <c r="E178" s="478">
        <f>('SUBSCRIBER BASE'!E84*'COMMISSION ASSUMPTIONS'!$C86)*('MVLP INPUT'!$F14*'COMMISSION ASSUMPTIONS'!$F26)</f>
        <v>0</v>
      </c>
      <c r="F178" s="478">
        <f>('SUBSCRIBER BASE'!F84*'COMMISSION ASSUMPTIONS'!$C86)*('MVLP INPUT'!$F14*'COMMISSION ASSUMPTIONS'!$F26)</f>
        <v>0</v>
      </c>
      <c r="G178" s="478">
        <f>('SUBSCRIBER BASE'!G84*'COMMISSION ASSUMPTIONS'!$C86)*('MVLP INPUT'!$F14*'COMMISSION ASSUMPTIONS'!$F26)</f>
        <v>0</v>
      </c>
      <c r="H178" s="478">
        <f>('SUBSCRIBER BASE'!H84*'COMMISSION ASSUMPTIONS'!$C86)*('MVLP INPUT'!$F14*'COMMISSION ASSUMPTIONS'!$F26)</f>
        <v>0</v>
      </c>
      <c r="I178" s="478">
        <f>('SUBSCRIBER BASE'!I84*'COMMISSION ASSUMPTIONS'!$C86)*('MVLP INPUT'!$F14*'COMMISSION ASSUMPTIONS'!$F26)</f>
        <v>0</v>
      </c>
      <c r="J178" s="478">
        <f>('SUBSCRIBER BASE'!J84*'COMMISSION ASSUMPTIONS'!$C86)*('MVLP INPUT'!$F14*'COMMISSION ASSUMPTIONS'!$F26)</f>
        <v>0</v>
      </c>
      <c r="K178" s="478">
        <f ca="1">('SUBSCRIBER BASE'!L84*'COMMISSION ASSUMPTIONS'!$C86)*('MVLP INPUT'!$F14*'COMMISSION ASSUMPTIONS'!$F26)</f>
        <v>0</v>
      </c>
      <c r="L178" s="478">
        <f ca="1">('SUBSCRIBER BASE'!M84*'COMMISSION ASSUMPTIONS'!$C86)*('MVLP INPUT'!$F14*'COMMISSION ASSUMPTIONS'!$F26)</f>
        <v>0</v>
      </c>
      <c r="M178" s="478">
        <f ca="1">('SUBSCRIBER BASE'!N84*'COMMISSION ASSUMPTIONS'!$C86)*('MVLP INPUT'!$F14*'COMMISSION ASSUMPTIONS'!$F26)</f>
        <v>0</v>
      </c>
      <c r="N178" s="478">
        <f ca="1">('SUBSCRIBER BASE'!O84*'COMMISSION ASSUMPTIONS'!$C86)*('MVLP INPUT'!$F14*'COMMISSION ASSUMPTIONS'!$F26)</f>
        <v>0</v>
      </c>
      <c r="O178" s="478">
        <f ca="1">('SUBSCRIBER BASE'!P84*'COMMISSION ASSUMPTIONS'!$C86)*('MVLP INPUT'!$F14*'COMMISSION ASSUMPTIONS'!$F26)</f>
        <v>0</v>
      </c>
      <c r="P178" s="478">
        <f ca="1">('SUBSCRIBER BASE'!Q84*'COMMISSION ASSUMPTIONS'!$C86)*('MVLP INPUT'!$F14*'COMMISSION ASSUMPTIONS'!$F26)</f>
        <v>0</v>
      </c>
      <c r="Q178" s="478">
        <f ca="1">('SUBSCRIBER BASE'!R84*'COMMISSION ASSUMPTIONS'!$C86)*('MVLP INPUT'!$F14*'COMMISSION ASSUMPTIONS'!$F26)</f>
        <v>0</v>
      </c>
      <c r="R178" s="478">
        <f ca="1">('SUBSCRIBER BASE'!S84*'COMMISSION ASSUMPTIONS'!$C86)*('MVLP INPUT'!$F14*'COMMISSION ASSUMPTIONS'!$F26)</f>
        <v>0</v>
      </c>
      <c r="S178" s="478">
        <f ca="1">('SUBSCRIBER BASE'!T84*'COMMISSION ASSUMPTIONS'!$C86)*('MVLP INPUT'!$F14*'COMMISSION ASSUMPTIONS'!$F26)</f>
        <v>0</v>
      </c>
      <c r="T178" s="478">
        <f ca="1">('SUBSCRIBER BASE'!U84*'COMMISSION ASSUMPTIONS'!$C86)*('MVLP INPUT'!$F14*'COMMISSION ASSUMPTIONS'!$F26)</f>
        <v>0</v>
      </c>
      <c r="U178" s="478">
        <f ca="1">('SUBSCRIBER BASE'!V84*'COMMISSION ASSUMPTIONS'!$C86)*('MVLP INPUT'!$F14*'COMMISSION ASSUMPTIONS'!$F26)</f>
        <v>0</v>
      </c>
      <c r="V178" s="478">
        <f ca="1">('SUBSCRIBER BASE'!W84*'COMMISSION ASSUMPTIONS'!$C86)*('MVLP INPUT'!$F14*'COMMISSION ASSUMPTIONS'!$F26)</f>
        <v>0</v>
      </c>
      <c r="W178" s="478">
        <f ca="1">('SUBSCRIBER BASE'!X84*'COMMISSION ASSUMPTIONS'!$C86)*('MVLP INPUT'!$F14*'COMMISSION ASSUMPTIONS'!$F26)</f>
        <v>0</v>
      </c>
      <c r="X178" s="478">
        <f ca="1">('SUBSCRIBER BASE'!Y84*'COMMISSION ASSUMPTIONS'!$C86)*('MVLP INPUT'!$F14*'COMMISSION ASSUMPTIONS'!$F26)</f>
        <v>0</v>
      </c>
      <c r="Y178" s="478">
        <f ca="1">('SUBSCRIBER BASE'!Z84*'COMMISSION ASSUMPTIONS'!$C86)*('MVLP INPUT'!$F14*'COMMISSION ASSUMPTIONS'!$F26)</f>
        <v>0</v>
      </c>
      <c r="Z178" s="478">
        <f ca="1">('SUBSCRIBER BASE'!AA84*'COMMISSION ASSUMPTIONS'!$C86)*('MVLP INPUT'!$F14*'COMMISSION ASSUMPTIONS'!$F26)</f>
        <v>0</v>
      </c>
      <c r="AA178" s="478">
        <f ca="1">('SUBSCRIBER BASE'!AB84*'COMMISSION ASSUMPTIONS'!$C86)*('MVLP INPUT'!$F14*'COMMISSION ASSUMPTIONS'!$F26)</f>
        <v>0</v>
      </c>
      <c r="AB178" s="478">
        <f ca="1">('SUBSCRIBER BASE'!AC84*'COMMISSION ASSUMPTIONS'!$C86)*('MVLP INPUT'!$F14*'COMMISSION ASSUMPTIONS'!$F26)</f>
        <v>0</v>
      </c>
      <c r="AC178" s="478">
        <f ca="1">('SUBSCRIBER BASE'!AD84*'COMMISSION ASSUMPTIONS'!$C86)*('MVLP INPUT'!$F14*'COMMISSION ASSUMPTIONS'!$F26)</f>
        <v>0</v>
      </c>
      <c r="AD178" s="478">
        <f ca="1">('SUBSCRIBER BASE'!AE84*'COMMISSION ASSUMPTIONS'!$C86)*('MVLP INPUT'!$F14*'COMMISSION ASSUMPTIONS'!$F26)</f>
        <v>0</v>
      </c>
      <c r="AE178" s="478">
        <f ca="1">('SUBSCRIBER BASE'!AF84*'COMMISSION ASSUMPTIONS'!$C86)*('MVLP INPUT'!$F14*'COMMISSION ASSUMPTIONS'!$F26)</f>
        <v>0</v>
      </c>
      <c r="AF178" s="478">
        <f ca="1">('SUBSCRIBER BASE'!AG84*'COMMISSION ASSUMPTIONS'!$C86)*('MVLP INPUT'!$F14*'COMMISSION ASSUMPTIONS'!$F26)</f>
        <v>0</v>
      </c>
      <c r="AG178" s="478">
        <f ca="1">('SUBSCRIBER BASE'!AH84*'COMMISSION ASSUMPTIONS'!$C86)*('MVLP INPUT'!$F14*'COMMISSION ASSUMPTIONS'!$F26)</f>
        <v>0</v>
      </c>
      <c r="AH178" s="478">
        <f ca="1">('SUBSCRIBER BASE'!AI84*'COMMISSION ASSUMPTIONS'!$C86)*('MVLP INPUT'!$F14*'COMMISSION ASSUMPTIONS'!$F26)</f>
        <v>0</v>
      </c>
      <c r="AI178" s="478">
        <f ca="1">('SUBSCRIBER BASE'!AJ84*'COMMISSION ASSUMPTIONS'!$C86)*('MVLP INPUT'!$F14*'COMMISSION ASSUMPTIONS'!$F26)</f>
        <v>0</v>
      </c>
      <c r="AJ178" s="478">
        <f ca="1">('SUBSCRIBER BASE'!AK84*'COMMISSION ASSUMPTIONS'!$C86)*('MVLP INPUT'!$F14*'COMMISSION ASSUMPTIONS'!$F26)</f>
        <v>0</v>
      </c>
      <c r="AK178" s="478">
        <f ca="1">('SUBSCRIBER BASE'!AL84*'COMMISSION ASSUMPTIONS'!$C86)*('MVLP INPUT'!$F14*'COMMISSION ASSUMPTIONS'!$F26)</f>
        <v>0</v>
      </c>
      <c r="AL178" s="478">
        <f ca="1">('SUBSCRIBER BASE'!AM84*'COMMISSION ASSUMPTIONS'!$C86)*('MVLP INPUT'!$F14*'COMMISSION ASSUMPTIONS'!$F26)</f>
        <v>0</v>
      </c>
      <c r="AM178" s="478">
        <f ca="1">('SUBSCRIBER BASE'!AN84*'COMMISSION ASSUMPTIONS'!$C86)*('MVLP INPUT'!$F14*'COMMISSION ASSUMPTIONS'!$F26)</f>
        <v>0</v>
      </c>
      <c r="AN178" s="478">
        <f ca="1">('SUBSCRIBER BASE'!AO84*'COMMISSION ASSUMPTIONS'!$C86)*('MVLP INPUT'!$F14*'COMMISSION ASSUMPTIONS'!$F26)</f>
        <v>0</v>
      </c>
      <c r="AO178" s="478">
        <f ca="1">('SUBSCRIBER BASE'!AP84*'COMMISSION ASSUMPTIONS'!$C86)*('MVLP INPUT'!$F14*'COMMISSION ASSUMPTIONS'!$F26)</f>
        <v>0</v>
      </c>
      <c r="AP178" s="478">
        <f ca="1">('SUBSCRIBER BASE'!AQ84*'COMMISSION ASSUMPTIONS'!$C86)*('MVLP INPUT'!$F14*'COMMISSION ASSUMPTIONS'!$F26)</f>
        <v>0</v>
      </c>
      <c r="AQ178" s="478">
        <f ca="1">('SUBSCRIBER BASE'!AR84*'COMMISSION ASSUMPTIONS'!$C86)*('MVLP INPUT'!$F14*'COMMISSION ASSUMPTIONS'!$F26)</f>
        <v>0</v>
      </c>
      <c r="AR178" s="478">
        <f ca="1">('SUBSCRIBER BASE'!AS84*'COMMISSION ASSUMPTIONS'!$C86)*('MVLP INPUT'!$F14*'COMMISSION ASSUMPTIONS'!$F26)</f>
        <v>0</v>
      </c>
      <c r="AS178" s="478">
        <f ca="1">('SUBSCRIBER BASE'!AT84*'COMMISSION ASSUMPTIONS'!$C86)*('MVLP INPUT'!$F14*'COMMISSION ASSUMPTIONS'!$F26)</f>
        <v>0</v>
      </c>
      <c r="AT178" s="478">
        <f ca="1">('SUBSCRIBER BASE'!AU84*'COMMISSION ASSUMPTIONS'!$C86)*('MVLP INPUT'!$F14*'COMMISSION ASSUMPTIONS'!$F26)</f>
        <v>0</v>
      </c>
      <c r="AU178" s="478">
        <f ca="1">('SUBSCRIBER BASE'!AV84*'COMMISSION ASSUMPTIONS'!$C86)*('MVLP INPUT'!$F14*'COMMISSION ASSUMPTIONS'!$F26)</f>
        <v>0</v>
      </c>
      <c r="AV178" s="478">
        <f ca="1">('SUBSCRIBER BASE'!AW84*'COMMISSION ASSUMPTIONS'!$C86)*('MVLP INPUT'!$F14*'COMMISSION ASSUMPTIONS'!$F26)</f>
        <v>0</v>
      </c>
      <c r="AW178" s="478">
        <f ca="1">('SUBSCRIBER BASE'!AX84*'COMMISSION ASSUMPTIONS'!$C86)*('MVLP INPUT'!$F14*'COMMISSION ASSUMPTIONS'!$F26)</f>
        <v>0</v>
      </c>
      <c r="AX178" s="478">
        <f ca="1">('SUBSCRIBER BASE'!AY84*'COMMISSION ASSUMPTIONS'!$C86)*('MVLP INPUT'!$F14*'COMMISSION ASSUMPTIONS'!$F26)</f>
        <v>0</v>
      </c>
      <c r="AY178" s="478">
        <f ca="1">('SUBSCRIBER BASE'!AZ84*'COMMISSION ASSUMPTIONS'!$C86)*('MVLP INPUT'!$F14*'COMMISSION ASSUMPTIONS'!$F26)</f>
        <v>0</v>
      </c>
      <c r="AZ178" s="478">
        <f ca="1">('SUBSCRIBER BASE'!BA84*'COMMISSION ASSUMPTIONS'!$C86)*('MVLP INPUT'!$F14*'COMMISSION ASSUMPTIONS'!$F26)</f>
        <v>0</v>
      </c>
      <c r="BA178" s="478">
        <f ca="1">('SUBSCRIBER BASE'!BB84*'COMMISSION ASSUMPTIONS'!$C86)*('MVLP INPUT'!$F14*'COMMISSION ASSUMPTIONS'!$F26)</f>
        <v>0</v>
      </c>
      <c r="BB178" s="478">
        <f ca="1">('SUBSCRIBER BASE'!BC84*'COMMISSION ASSUMPTIONS'!$C86)*('MVLP INPUT'!$F14*'COMMISSION ASSUMPTIONS'!$F26)</f>
        <v>0</v>
      </c>
      <c r="BC178" s="478">
        <f ca="1">('SUBSCRIBER BASE'!BD84*'COMMISSION ASSUMPTIONS'!$C86)*('MVLP INPUT'!$F14*'COMMISSION ASSUMPTIONS'!$F26)</f>
        <v>0</v>
      </c>
      <c r="BD178" s="478">
        <f ca="1">('SUBSCRIBER BASE'!BE84*'COMMISSION ASSUMPTIONS'!$C86)*('MVLP INPUT'!$F14*'COMMISSION ASSUMPTIONS'!$F26)</f>
        <v>0</v>
      </c>
      <c r="BE178" s="478">
        <f ca="1">('SUBSCRIBER BASE'!BF84*'COMMISSION ASSUMPTIONS'!$C86)*('MVLP INPUT'!$F14*'COMMISSION ASSUMPTIONS'!$F26)</f>
        <v>0</v>
      </c>
      <c r="BF178" s="478">
        <f ca="1">('SUBSCRIBER BASE'!BG84*'COMMISSION ASSUMPTIONS'!$C86)*('MVLP INPUT'!$F14*'COMMISSION ASSUMPTIONS'!$F26)</f>
        <v>0</v>
      </c>
      <c r="BG178" s="478">
        <f ca="1">('SUBSCRIBER BASE'!BH84*'COMMISSION ASSUMPTIONS'!$C86)*('MVLP INPUT'!$F14*'COMMISSION ASSUMPTIONS'!$F26)</f>
        <v>0</v>
      </c>
      <c r="BH178" s="478">
        <f ca="1">('SUBSCRIBER BASE'!BI84*'COMMISSION ASSUMPTIONS'!$C86)*('MVLP INPUT'!$F14*'COMMISSION ASSUMPTIONS'!$F26)</f>
        <v>0</v>
      </c>
      <c r="BI178" s="478">
        <f ca="1">('SUBSCRIBER BASE'!BJ84*'COMMISSION ASSUMPTIONS'!$C86)*('MVLP INPUT'!$F14*'COMMISSION ASSUMPTIONS'!$F26)</f>
        <v>0</v>
      </c>
      <c r="BJ178" s="478">
        <f ca="1">('SUBSCRIBER BASE'!BK84*'COMMISSION ASSUMPTIONS'!$C86)*('MVLP INPUT'!$F14*'COMMISSION ASSUMPTIONS'!$F26)</f>
        <v>0</v>
      </c>
      <c r="BK178" s="478">
        <f ca="1">('SUBSCRIBER BASE'!BL84*'COMMISSION ASSUMPTIONS'!$C86)*('MVLP INPUT'!$F14*'COMMISSION ASSUMPTIONS'!$F26)</f>
        <v>0</v>
      </c>
      <c r="BL178" s="478">
        <f ca="1">('SUBSCRIBER BASE'!BM84*'COMMISSION ASSUMPTIONS'!$C86)*('MVLP INPUT'!$F14*'COMMISSION ASSUMPTIONS'!$F26)</f>
        <v>0</v>
      </c>
      <c r="BM178" s="478">
        <f ca="1">('SUBSCRIBER BASE'!BN84*'COMMISSION ASSUMPTIONS'!$C86)*('MVLP INPUT'!$F14*'COMMISSION ASSUMPTIONS'!$F26)</f>
        <v>0</v>
      </c>
      <c r="BN178" s="478">
        <f ca="1">('SUBSCRIBER BASE'!BO84*'COMMISSION ASSUMPTIONS'!$C86)*('MVLP INPUT'!$F14*'COMMISSION ASSUMPTIONS'!$F26)</f>
        <v>0</v>
      </c>
      <c r="BO178" s="478">
        <f ca="1">('SUBSCRIBER BASE'!BP84*'COMMISSION ASSUMPTIONS'!$C86)*('MVLP INPUT'!$F14*'COMMISSION ASSUMPTIONS'!$F26)</f>
        <v>0</v>
      </c>
      <c r="BP178" s="478">
        <f ca="1">('SUBSCRIBER BASE'!BQ84*'COMMISSION ASSUMPTIONS'!$C86)*('MVLP INPUT'!$F14*'COMMISSION ASSUMPTIONS'!$F26)</f>
        <v>0</v>
      </c>
      <c r="BQ178" s="478">
        <f ca="1">('SUBSCRIBER BASE'!BR84*'COMMISSION ASSUMPTIONS'!$C86)*('MVLP INPUT'!$F14*'COMMISSION ASSUMPTIONS'!$F26)</f>
        <v>0</v>
      </c>
      <c r="BR178" s="478">
        <f ca="1">('SUBSCRIBER BASE'!BS84*'COMMISSION ASSUMPTIONS'!$C86)*('MVLP INPUT'!$F14*'COMMISSION ASSUMPTIONS'!$F26)</f>
        <v>0</v>
      </c>
    </row>
    <row r="179" spans="2:70" ht="24" customHeight="1" outlineLevel="1">
      <c r="B179" s="313" t="str">
        <f t="shared" si="42"/>
        <v>MVLP6</v>
      </c>
      <c r="C179" s="478">
        <f>('SUBSCRIBER BASE'!C85*'COMMISSION ASSUMPTIONS'!$C87)*('MVLP INPUT'!$F15*'COMMISSION ASSUMPTIONS'!$F27)</f>
        <v>0</v>
      </c>
      <c r="D179" s="478">
        <f>('SUBSCRIBER BASE'!D85*'COMMISSION ASSUMPTIONS'!$C87)*('MVLP INPUT'!$F15*'COMMISSION ASSUMPTIONS'!$F27)</f>
        <v>0</v>
      </c>
      <c r="E179" s="478">
        <f>('SUBSCRIBER BASE'!E85*'COMMISSION ASSUMPTIONS'!$C87)*('MVLP INPUT'!$F15*'COMMISSION ASSUMPTIONS'!$F27)</f>
        <v>0</v>
      </c>
      <c r="F179" s="478">
        <f>('SUBSCRIBER BASE'!F85*'COMMISSION ASSUMPTIONS'!$C87)*('MVLP INPUT'!$F15*'COMMISSION ASSUMPTIONS'!$F27)</f>
        <v>0</v>
      </c>
      <c r="G179" s="478">
        <f>('SUBSCRIBER BASE'!G85*'COMMISSION ASSUMPTIONS'!$C87)*('MVLP INPUT'!$F15*'COMMISSION ASSUMPTIONS'!$F27)</f>
        <v>0</v>
      </c>
      <c r="H179" s="478">
        <f>('SUBSCRIBER BASE'!H85*'COMMISSION ASSUMPTIONS'!$C87)*('MVLP INPUT'!$F15*'COMMISSION ASSUMPTIONS'!$F27)</f>
        <v>0</v>
      </c>
      <c r="I179" s="478">
        <f>('SUBSCRIBER BASE'!I85*'COMMISSION ASSUMPTIONS'!$C87)*('MVLP INPUT'!$F15*'COMMISSION ASSUMPTIONS'!$F27)</f>
        <v>0</v>
      </c>
      <c r="J179" s="478">
        <f>('SUBSCRIBER BASE'!J85*'COMMISSION ASSUMPTIONS'!$C87)*('MVLP INPUT'!$F15*'COMMISSION ASSUMPTIONS'!$F27)</f>
        <v>0</v>
      </c>
      <c r="K179" s="478">
        <f ca="1">('SUBSCRIBER BASE'!L85*'COMMISSION ASSUMPTIONS'!$C87)*('MVLP INPUT'!$F15*'COMMISSION ASSUMPTIONS'!$F27)</f>
        <v>0</v>
      </c>
      <c r="L179" s="478">
        <f ca="1">('SUBSCRIBER BASE'!M85*'COMMISSION ASSUMPTIONS'!$C87)*('MVLP INPUT'!$F15*'COMMISSION ASSUMPTIONS'!$F27)</f>
        <v>0</v>
      </c>
      <c r="M179" s="478">
        <f ca="1">('SUBSCRIBER BASE'!N85*'COMMISSION ASSUMPTIONS'!$C87)*('MVLP INPUT'!$F15*'COMMISSION ASSUMPTIONS'!$F27)</f>
        <v>0</v>
      </c>
      <c r="N179" s="478">
        <f ca="1">('SUBSCRIBER BASE'!O85*'COMMISSION ASSUMPTIONS'!$C87)*('MVLP INPUT'!$F15*'COMMISSION ASSUMPTIONS'!$F27)</f>
        <v>0</v>
      </c>
      <c r="O179" s="478">
        <f ca="1">('SUBSCRIBER BASE'!P85*'COMMISSION ASSUMPTIONS'!$C87)*('MVLP INPUT'!$F15*'COMMISSION ASSUMPTIONS'!$F27)</f>
        <v>0</v>
      </c>
      <c r="P179" s="478">
        <f ca="1">('SUBSCRIBER BASE'!Q85*'COMMISSION ASSUMPTIONS'!$C87)*('MVLP INPUT'!$F15*'COMMISSION ASSUMPTIONS'!$F27)</f>
        <v>0</v>
      </c>
      <c r="Q179" s="478">
        <f ca="1">('SUBSCRIBER BASE'!R85*'COMMISSION ASSUMPTIONS'!$C87)*('MVLP INPUT'!$F15*'COMMISSION ASSUMPTIONS'!$F27)</f>
        <v>0</v>
      </c>
      <c r="R179" s="478">
        <f ca="1">('SUBSCRIBER BASE'!S85*'COMMISSION ASSUMPTIONS'!$C87)*('MVLP INPUT'!$F15*'COMMISSION ASSUMPTIONS'!$F27)</f>
        <v>0</v>
      </c>
      <c r="S179" s="478">
        <f ca="1">('SUBSCRIBER BASE'!T85*'COMMISSION ASSUMPTIONS'!$C87)*('MVLP INPUT'!$F15*'COMMISSION ASSUMPTIONS'!$F27)</f>
        <v>0</v>
      </c>
      <c r="T179" s="478">
        <f ca="1">('SUBSCRIBER BASE'!U85*'COMMISSION ASSUMPTIONS'!$C87)*('MVLP INPUT'!$F15*'COMMISSION ASSUMPTIONS'!$F27)</f>
        <v>0</v>
      </c>
      <c r="U179" s="478">
        <f ca="1">('SUBSCRIBER BASE'!V85*'COMMISSION ASSUMPTIONS'!$C87)*('MVLP INPUT'!$F15*'COMMISSION ASSUMPTIONS'!$F27)</f>
        <v>0</v>
      </c>
      <c r="V179" s="478">
        <f ca="1">('SUBSCRIBER BASE'!W85*'COMMISSION ASSUMPTIONS'!$C87)*('MVLP INPUT'!$F15*'COMMISSION ASSUMPTIONS'!$F27)</f>
        <v>0</v>
      </c>
      <c r="W179" s="478">
        <f ca="1">('SUBSCRIBER BASE'!X85*'COMMISSION ASSUMPTIONS'!$C87)*('MVLP INPUT'!$F15*'COMMISSION ASSUMPTIONS'!$F27)</f>
        <v>0</v>
      </c>
      <c r="X179" s="478">
        <f ca="1">('SUBSCRIBER BASE'!Y85*'COMMISSION ASSUMPTIONS'!$C87)*('MVLP INPUT'!$F15*'COMMISSION ASSUMPTIONS'!$F27)</f>
        <v>0</v>
      </c>
      <c r="Y179" s="478">
        <f ca="1">('SUBSCRIBER BASE'!Z85*'COMMISSION ASSUMPTIONS'!$C87)*('MVLP INPUT'!$F15*'COMMISSION ASSUMPTIONS'!$F27)</f>
        <v>0</v>
      </c>
      <c r="Z179" s="478">
        <f ca="1">('SUBSCRIBER BASE'!AA85*'COMMISSION ASSUMPTIONS'!$C87)*('MVLP INPUT'!$F15*'COMMISSION ASSUMPTIONS'!$F27)</f>
        <v>0</v>
      </c>
      <c r="AA179" s="478">
        <f ca="1">('SUBSCRIBER BASE'!AB85*'COMMISSION ASSUMPTIONS'!$C87)*('MVLP INPUT'!$F15*'COMMISSION ASSUMPTIONS'!$F27)</f>
        <v>0</v>
      </c>
      <c r="AB179" s="478">
        <f ca="1">('SUBSCRIBER BASE'!AC85*'COMMISSION ASSUMPTIONS'!$C87)*('MVLP INPUT'!$F15*'COMMISSION ASSUMPTIONS'!$F27)</f>
        <v>0</v>
      </c>
      <c r="AC179" s="478">
        <f ca="1">('SUBSCRIBER BASE'!AD85*'COMMISSION ASSUMPTIONS'!$C87)*('MVLP INPUT'!$F15*'COMMISSION ASSUMPTIONS'!$F27)</f>
        <v>0</v>
      </c>
      <c r="AD179" s="478">
        <f ca="1">('SUBSCRIBER BASE'!AE85*'COMMISSION ASSUMPTIONS'!$C87)*('MVLP INPUT'!$F15*'COMMISSION ASSUMPTIONS'!$F27)</f>
        <v>0</v>
      </c>
      <c r="AE179" s="478">
        <f ca="1">('SUBSCRIBER BASE'!AF85*'COMMISSION ASSUMPTIONS'!$C87)*('MVLP INPUT'!$F15*'COMMISSION ASSUMPTIONS'!$F27)</f>
        <v>0</v>
      </c>
      <c r="AF179" s="478">
        <f ca="1">('SUBSCRIBER BASE'!AG85*'COMMISSION ASSUMPTIONS'!$C87)*('MVLP INPUT'!$F15*'COMMISSION ASSUMPTIONS'!$F27)</f>
        <v>0</v>
      </c>
      <c r="AG179" s="478">
        <f ca="1">('SUBSCRIBER BASE'!AH85*'COMMISSION ASSUMPTIONS'!$C87)*('MVLP INPUT'!$F15*'COMMISSION ASSUMPTIONS'!$F27)</f>
        <v>0</v>
      </c>
      <c r="AH179" s="478">
        <f ca="1">('SUBSCRIBER BASE'!AI85*'COMMISSION ASSUMPTIONS'!$C87)*('MVLP INPUT'!$F15*'COMMISSION ASSUMPTIONS'!$F27)</f>
        <v>0</v>
      </c>
      <c r="AI179" s="478">
        <f ca="1">('SUBSCRIBER BASE'!AJ85*'COMMISSION ASSUMPTIONS'!$C87)*('MVLP INPUT'!$F15*'COMMISSION ASSUMPTIONS'!$F27)</f>
        <v>0</v>
      </c>
      <c r="AJ179" s="478">
        <f ca="1">('SUBSCRIBER BASE'!AK85*'COMMISSION ASSUMPTIONS'!$C87)*('MVLP INPUT'!$F15*'COMMISSION ASSUMPTIONS'!$F27)</f>
        <v>0</v>
      </c>
      <c r="AK179" s="478">
        <f ca="1">('SUBSCRIBER BASE'!AL85*'COMMISSION ASSUMPTIONS'!$C87)*('MVLP INPUT'!$F15*'COMMISSION ASSUMPTIONS'!$F27)</f>
        <v>0</v>
      </c>
      <c r="AL179" s="478">
        <f ca="1">('SUBSCRIBER BASE'!AM85*'COMMISSION ASSUMPTIONS'!$C87)*('MVLP INPUT'!$F15*'COMMISSION ASSUMPTIONS'!$F27)</f>
        <v>0</v>
      </c>
      <c r="AM179" s="478">
        <f ca="1">('SUBSCRIBER BASE'!AN85*'COMMISSION ASSUMPTIONS'!$C87)*('MVLP INPUT'!$F15*'COMMISSION ASSUMPTIONS'!$F27)</f>
        <v>0</v>
      </c>
      <c r="AN179" s="478">
        <f ca="1">('SUBSCRIBER BASE'!AO85*'COMMISSION ASSUMPTIONS'!$C87)*('MVLP INPUT'!$F15*'COMMISSION ASSUMPTIONS'!$F27)</f>
        <v>0</v>
      </c>
      <c r="AO179" s="478">
        <f ca="1">('SUBSCRIBER BASE'!AP85*'COMMISSION ASSUMPTIONS'!$C87)*('MVLP INPUT'!$F15*'COMMISSION ASSUMPTIONS'!$F27)</f>
        <v>0</v>
      </c>
      <c r="AP179" s="478">
        <f ca="1">('SUBSCRIBER BASE'!AQ85*'COMMISSION ASSUMPTIONS'!$C87)*('MVLP INPUT'!$F15*'COMMISSION ASSUMPTIONS'!$F27)</f>
        <v>0</v>
      </c>
      <c r="AQ179" s="478">
        <f ca="1">('SUBSCRIBER BASE'!AR85*'COMMISSION ASSUMPTIONS'!$C87)*('MVLP INPUT'!$F15*'COMMISSION ASSUMPTIONS'!$F27)</f>
        <v>0</v>
      </c>
      <c r="AR179" s="478">
        <f ca="1">('SUBSCRIBER BASE'!AS85*'COMMISSION ASSUMPTIONS'!$C87)*('MVLP INPUT'!$F15*'COMMISSION ASSUMPTIONS'!$F27)</f>
        <v>0</v>
      </c>
      <c r="AS179" s="478">
        <f ca="1">('SUBSCRIBER BASE'!AT85*'COMMISSION ASSUMPTIONS'!$C87)*('MVLP INPUT'!$F15*'COMMISSION ASSUMPTIONS'!$F27)</f>
        <v>0</v>
      </c>
      <c r="AT179" s="478">
        <f ca="1">('SUBSCRIBER BASE'!AU85*'COMMISSION ASSUMPTIONS'!$C87)*('MVLP INPUT'!$F15*'COMMISSION ASSUMPTIONS'!$F27)</f>
        <v>0</v>
      </c>
      <c r="AU179" s="478">
        <f ca="1">('SUBSCRIBER BASE'!AV85*'COMMISSION ASSUMPTIONS'!$C87)*('MVLP INPUT'!$F15*'COMMISSION ASSUMPTIONS'!$F27)</f>
        <v>0</v>
      </c>
      <c r="AV179" s="478">
        <f ca="1">('SUBSCRIBER BASE'!AW85*'COMMISSION ASSUMPTIONS'!$C87)*('MVLP INPUT'!$F15*'COMMISSION ASSUMPTIONS'!$F27)</f>
        <v>0</v>
      </c>
      <c r="AW179" s="478">
        <f ca="1">('SUBSCRIBER BASE'!AX85*'COMMISSION ASSUMPTIONS'!$C87)*('MVLP INPUT'!$F15*'COMMISSION ASSUMPTIONS'!$F27)</f>
        <v>0</v>
      </c>
      <c r="AX179" s="478">
        <f ca="1">('SUBSCRIBER BASE'!AY85*'COMMISSION ASSUMPTIONS'!$C87)*('MVLP INPUT'!$F15*'COMMISSION ASSUMPTIONS'!$F27)</f>
        <v>0</v>
      </c>
      <c r="AY179" s="478">
        <f ca="1">('SUBSCRIBER BASE'!AZ85*'COMMISSION ASSUMPTIONS'!$C87)*('MVLP INPUT'!$F15*'COMMISSION ASSUMPTIONS'!$F27)</f>
        <v>0</v>
      </c>
      <c r="AZ179" s="478">
        <f ca="1">('SUBSCRIBER BASE'!BA85*'COMMISSION ASSUMPTIONS'!$C87)*('MVLP INPUT'!$F15*'COMMISSION ASSUMPTIONS'!$F27)</f>
        <v>0</v>
      </c>
      <c r="BA179" s="478">
        <f ca="1">('SUBSCRIBER BASE'!BB85*'COMMISSION ASSUMPTIONS'!$C87)*('MVLP INPUT'!$F15*'COMMISSION ASSUMPTIONS'!$F27)</f>
        <v>0</v>
      </c>
      <c r="BB179" s="478">
        <f ca="1">('SUBSCRIBER BASE'!BC85*'COMMISSION ASSUMPTIONS'!$C87)*('MVLP INPUT'!$F15*'COMMISSION ASSUMPTIONS'!$F27)</f>
        <v>0</v>
      </c>
      <c r="BC179" s="478">
        <f ca="1">('SUBSCRIBER BASE'!BD85*'COMMISSION ASSUMPTIONS'!$C87)*('MVLP INPUT'!$F15*'COMMISSION ASSUMPTIONS'!$F27)</f>
        <v>0</v>
      </c>
      <c r="BD179" s="478">
        <f ca="1">('SUBSCRIBER BASE'!BE85*'COMMISSION ASSUMPTIONS'!$C87)*('MVLP INPUT'!$F15*'COMMISSION ASSUMPTIONS'!$F27)</f>
        <v>0</v>
      </c>
      <c r="BE179" s="478">
        <f ca="1">('SUBSCRIBER BASE'!BF85*'COMMISSION ASSUMPTIONS'!$C87)*('MVLP INPUT'!$F15*'COMMISSION ASSUMPTIONS'!$F27)</f>
        <v>0</v>
      </c>
      <c r="BF179" s="478">
        <f ca="1">('SUBSCRIBER BASE'!BG85*'COMMISSION ASSUMPTIONS'!$C87)*('MVLP INPUT'!$F15*'COMMISSION ASSUMPTIONS'!$F27)</f>
        <v>0</v>
      </c>
      <c r="BG179" s="478">
        <f ca="1">('SUBSCRIBER BASE'!BH85*'COMMISSION ASSUMPTIONS'!$C87)*('MVLP INPUT'!$F15*'COMMISSION ASSUMPTIONS'!$F27)</f>
        <v>0</v>
      </c>
      <c r="BH179" s="478">
        <f ca="1">('SUBSCRIBER BASE'!BI85*'COMMISSION ASSUMPTIONS'!$C87)*('MVLP INPUT'!$F15*'COMMISSION ASSUMPTIONS'!$F27)</f>
        <v>0</v>
      </c>
      <c r="BI179" s="478">
        <f ca="1">('SUBSCRIBER BASE'!BJ85*'COMMISSION ASSUMPTIONS'!$C87)*('MVLP INPUT'!$F15*'COMMISSION ASSUMPTIONS'!$F27)</f>
        <v>0</v>
      </c>
      <c r="BJ179" s="478">
        <f ca="1">('SUBSCRIBER BASE'!BK85*'COMMISSION ASSUMPTIONS'!$C87)*('MVLP INPUT'!$F15*'COMMISSION ASSUMPTIONS'!$F27)</f>
        <v>0</v>
      </c>
      <c r="BK179" s="478">
        <f ca="1">('SUBSCRIBER BASE'!BL85*'COMMISSION ASSUMPTIONS'!$C87)*('MVLP INPUT'!$F15*'COMMISSION ASSUMPTIONS'!$F27)</f>
        <v>0</v>
      </c>
      <c r="BL179" s="478">
        <f ca="1">('SUBSCRIBER BASE'!BM85*'COMMISSION ASSUMPTIONS'!$C87)*('MVLP INPUT'!$F15*'COMMISSION ASSUMPTIONS'!$F27)</f>
        <v>0</v>
      </c>
      <c r="BM179" s="478">
        <f ca="1">('SUBSCRIBER BASE'!BN85*'COMMISSION ASSUMPTIONS'!$C87)*('MVLP INPUT'!$F15*'COMMISSION ASSUMPTIONS'!$F27)</f>
        <v>0</v>
      </c>
      <c r="BN179" s="478">
        <f ca="1">('SUBSCRIBER BASE'!BO85*'COMMISSION ASSUMPTIONS'!$C87)*('MVLP INPUT'!$F15*'COMMISSION ASSUMPTIONS'!$F27)</f>
        <v>0</v>
      </c>
      <c r="BO179" s="478">
        <f ca="1">('SUBSCRIBER BASE'!BP85*'COMMISSION ASSUMPTIONS'!$C87)*('MVLP INPUT'!$F15*'COMMISSION ASSUMPTIONS'!$F27)</f>
        <v>0</v>
      </c>
      <c r="BP179" s="478">
        <f ca="1">('SUBSCRIBER BASE'!BQ85*'COMMISSION ASSUMPTIONS'!$C87)*('MVLP INPUT'!$F15*'COMMISSION ASSUMPTIONS'!$F27)</f>
        <v>0</v>
      </c>
      <c r="BQ179" s="478">
        <f ca="1">('SUBSCRIBER BASE'!BR85*'COMMISSION ASSUMPTIONS'!$C87)*('MVLP INPUT'!$F15*'COMMISSION ASSUMPTIONS'!$F27)</f>
        <v>0</v>
      </c>
      <c r="BR179" s="478">
        <f ca="1">('SUBSCRIBER BASE'!BS85*'COMMISSION ASSUMPTIONS'!$C87)*('MVLP INPUT'!$F15*'COMMISSION ASSUMPTIONS'!$F27)</f>
        <v>0</v>
      </c>
    </row>
    <row r="180" spans="2:70" ht="24" customHeight="1" outlineLevel="1">
      <c r="B180" s="313" t="str">
        <f t="shared" si="42"/>
        <v>200 MB</v>
      </c>
      <c r="C180" s="478">
        <f>('SUBSCRIBER BASE'!C86*'COMMISSION ASSUMPTIONS'!$C88)*('MVLP INPUT'!$F16*'COMMISSION ASSUMPTIONS'!$F28)</f>
        <v>0</v>
      </c>
      <c r="D180" s="478">
        <f>('SUBSCRIBER BASE'!D86*'COMMISSION ASSUMPTIONS'!$C88)*('MVLP INPUT'!$F16*'COMMISSION ASSUMPTIONS'!$F28)</f>
        <v>0</v>
      </c>
      <c r="E180" s="478">
        <f>('SUBSCRIBER BASE'!E86*'COMMISSION ASSUMPTIONS'!$C88)*('MVLP INPUT'!$F16*'COMMISSION ASSUMPTIONS'!$F28)</f>
        <v>0</v>
      </c>
      <c r="F180" s="478">
        <f>('SUBSCRIBER BASE'!F86*'COMMISSION ASSUMPTIONS'!$C88)*('MVLP INPUT'!$F16*'COMMISSION ASSUMPTIONS'!$F28)</f>
        <v>0</v>
      </c>
      <c r="G180" s="478">
        <f>('SUBSCRIBER BASE'!G86*'COMMISSION ASSUMPTIONS'!$C88)*('MVLP INPUT'!$F16*'COMMISSION ASSUMPTIONS'!$F28)</f>
        <v>0</v>
      </c>
      <c r="H180" s="478">
        <f>('SUBSCRIBER BASE'!H86*'COMMISSION ASSUMPTIONS'!$C88)*('MVLP INPUT'!$F16*'COMMISSION ASSUMPTIONS'!$F28)</f>
        <v>0</v>
      </c>
      <c r="I180" s="478">
        <f>('SUBSCRIBER BASE'!I86*'COMMISSION ASSUMPTIONS'!$C88)*('MVLP INPUT'!$F16*'COMMISSION ASSUMPTIONS'!$F28)</f>
        <v>0</v>
      </c>
      <c r="J180" s="478">
        <f>('SUBSCRIBER BASE'!J86*'COMMISSION ASSUMPTIONS'!$C88)*('MVLP INPUT'!$F16*'COMMISSION ASSUMPTIONS'!$F28)</f>
        <v>0</v>
      </c>
      <c r="K180" s="478">
        <f ca="1">('SUBSCRIBER BASE'!L86*'COMMISSION ASSUMPTIONS'!$C88)*('MVLP INPUT'!$F16*'COMMISSION ASSUMPTIONS'!$F28)</f>
        <v>0</v>
      </c>
      <c r="L180" s="478">
        <f ca="1">('SUBSCRIBER BASE'!M86*'COMMISSION ASSUMPTIONS'!$C88)*('MVLP INPUT'!$F16*'COMMISSION ASSUMPTIONS'!$F28)</f>
        <v>0</v>
      </c>
      <c r="M180" s="478">
        <f ca="1">('SUBSCRIBER BASE'!N86*'COMMISSION ASSUMPTIONS'!$C88)*('MVLP INPUT'!$F16*'COMMISSION ASSUMPTIONS'!$F28)</f>
        <v>0</v>
      </c>
      <c r="N180" s="478">
        <f ca="1">('SUBSCRIBER BASE'!O86*'COMMISSION ASSUMPTIONS'!$C88)*('MVLP INPUT'!$F16*'COMMISSION ASSUMPTIONS'!$F28)</f>
        <v>0</v>
      </c>
      <c r="O180" s="478">
        <f ca="1">('SUBSCRIBER BASE'!P86*'COMMISSION ASSUMPTIONS'!$C88)*('MVLP INPUT'!$F16*'COMMISSION ASSUMPTIONS'!$F28)</f>
        <v>0</v>
      </c>
      <c r="P180" s="478">
        <f ca="1">('SUBSCRIBER BASE'!Q86*'COMMISSION ASSUMPTIONS'!$C88)*('MVLP INPUT'!$F16*'COMMISSION ASSUMPTIONS'!$F28)</f>
        <v>0</v>
      </c>
      <c r="Q180" s="478">
        <f ca="1">('SUBSCRIBER BASE'!R86*'COMMISSION ASSUMPTIONS'!$C88)*('MVLP INPUT'!$F16*'COMMISSION ASSUMPTIONS'!$F28)</f>
        <v>0</v>
      </c>
      <c r="R180" s="478">
        <f ca="1">('SUBSCRIBER BASE'!S86*'COMMISSION ASSUMPTIONS'!$C88)*('MVLP INPUT'!$F16*'COMMISSION ASSUMPTIONS'!$F28)</f>
        <v>0</v>
      </c>
      <c r="S180" s="478">
        <f ca="1">('SUBSCRIBER BASE'!T86*'COMMISSION ASSUMPTIONS'!$C88)*('MVLP INPUT'!$F16*'COMMISSION ASSUMPTIONS'!$F28)</f>
        <v>0</v>
      </c>
      <c r="T180" s="478">
        <f ca="1">('SUBSCRIBER BASE'!U86*'COMMISSION ASSUMPTIONS'!$C88)*('MVLP INPUT'!$F16*'COMMISSION ASSUMPTIONS'!$F28)</f>
        <v>0</v>
      </c>
      <c r="U180" s="478">
        <f ca="1">('SUBSCRIBER BASE'!V86*'COMMISSION ASSUMPTIONS'!$C88)*('MVLP INPUT'!$F16*'COMMISSION ASSUMPTIONS'!$F28)</f>
        <v>0</v>
      </c>
      <c r="V180" s="478">
        <f ca="1">('SUBSCRIBER BASE'!W86*'COMMISSION ASSUMPTIONS'!$C88)*('MVLP INPUT'!$F16*'COMMISSION ASSUMPTIONS'!$F28)</f>
        <v>0</v>
      </c>
      <c r="W180" s="478">
        <f ca="1">('SUBSCRIBER BASE'!X86*'COMMISSION ASSUMPTIONS'!$C88)*('MVLP INPUT'!$F16*'COMMISSION ASSUMPTIONS'!$F28)</f>
        <v>0</v>
      </c>
      <c r="X180" s="478">
        <f ca="1">('SUBSCRIBER BASE'!Y86*'COMMISSION ASSUMPTIONS'!$C88)*('MVLP INPUT'!$F16*'COMMISSION ASSUMPTIONS'!$F28)</f>
        <v>0</v>
      </c>
      <c r="Y180" s="478">
        <f ca="1">('SUBSCRIBER BASE'!Z86*'COMMISSION ASSUMPTIONS'!$C88)*('MVLP INPUT'!$F16*'COMMISSION ASSUMPTIONS'!$F28)</f>
        <v>0</v>
      </c>
      <c r="Z180" s="478">
        <f ca="1">('SUBSCRIBER BASE'!AA86*'COMMISSION ASSUMPTIONS'!$C88)*('MVLP INPUT'!$F16*'COMMISSION ASSUMPTIONS'!$F28)</f>
        <v>0</v>
      </c>
      <c r="AA180" s="478">
        <f ca="1">('SUBSCRIBER BASE'!AB86*'COMMISSION ASSUMPTIONS'!$C88)*('MVLP INPUT'!$F16*'COMMISSION ASSUMPTIONS'!$F28)</f>
        <v>0</v>
      </c>
      <c r="AB180" s="478">
        <f ca="1">('SUBSCRIBER BASE'!AC86*'COMMISSION ASSUMPTIONS'!$C88)*('MVLP INPUT'!$F16*'COMMISSION ASSUMPTIONS'!$F28)</f>
        <v>0</v>
      </c>
      <c r="AC180" s="478">
        <f ca="1">('SUBSCRIBER BASE'!AD86*'COMMISSION ASSUMPTIONS'!$C88)*('MVLP INPUT'!$F16*'COMMISSION ASSUMPTIONS'!$F28)</f>
        <v>0</v>
      </c>
      <c r="AD180" s="478">
        <f ca="1">('SUBSCRIBER BASE'!AE86*'COMMISSION ASSUMPTIONS'!$C88)*('MVLP INPUT'!$F16*'COMMISSION ASSUMPTIONS'!$F28)</f>
        <v>0</v>
      </c>
      <c r="AE180" s="478">
        <f ca="1">('SUBSCRIBER BASE'!AF86*'COMMISSION ASSUMPTIONS'!$C88)*('MVLP INPUT'!$F16*'COMMISSION ASSUMPTIONS'!$F28)</f>
        <v>0</v>
      </c>
      <c r="AF180" s="478">
        <f ca="1">('SUBSCRIBER BASE'!AG86*'COMMISSION ASSUMPTIONS'!$C88)*('MVLP INPUT'!$F16*'COMMISSION ASSUMPTIONS'!$F28)</f>
        <v>0</v>
      </c>
      <c r="AG180" s="478">
        <f ca="1">('SUBSCRIBER BASE'!AH86*'COMMISSION ASSUMPTIONS'!$C88)*('MVLP INPUT'!$F16*'COMMISSION ASSUMPTIONS'!$F28)</f>
        <v>0</v>
      </c>
      <c r="AH180" s="478">
        <f ca="1">('SUBSCRIBER BASE'!AI86*'COMMISSION ASSUMPTIONS'!$C88)*('MVLP INPUT'!$F16*'COMMISSION ASSUMPTIONS'!$F28)</f>
        <v>0</v>
      </c>
      <c r="AI180" s="478">
        <f ca="1">('SUBSCRIBER BASE'!AJ86*'COMMISSION ASSUMPTIONS'!$C88)*('MVLP INPUT'!$F16*'COMMISSION ASSUMPTIONS'!$F28)</f>
        <v>0</v>
      </c>
      <c r="AJ180" s="478">
        <f ca="1">('SUBSCRIBER BASE'!AK86*'COMMISSION ASSUMPTIONS'!$C88)*('MVLP INPUT'!$F16*'COMMISSION ASSUMPTIONS'!$F28)</f>
        <v>0</v>
      </c>
      <c r="AK180" s="478">
        <f ca="1">('SUBSCRIBER BASE'!AL86*'COMMISSION ASSUMPTIONS'!$C88)*('MVLP INPUT'!$F16*'COMMISSION ASSUMPTIONS'!$F28)</f>
        <v>0</v>
      </c>
      <c r="AL180" s="478">
        <f ca="1">('SUBSCRIBER BASE'!AM86*'COMMISSION ASSUMPTIONS'!$C88)*('MVLP INPUT'!$F16*'COMMISSION ASSUMPTIONS'!$F28)</f>
        <v>0</v>
      </c>
      <c r="AM180" s="478">
        <f ca="1">('SUBSCRIBER BASE'!AN86*'COMMISSION ASSUMPTIONS'!$C88)*('MVLP INPUT'!$F16*'COMMISSION ASSUMPTIONS'!$F28)</f>
        <v>0</v>
      </c>
      <c r="AN180" s="478">
        <f ca="1">('SUBSCRIBER BASE'!AO86*'COMMISSION ASSUMPTIONS'!$C88)*('MVLP INPUT'!$F16*'COMMISSION ASSUMPTIONS'!$F28)</f>
        <v>0</v>
      </c>
      <c r="AO180" s="478">
        <f ca="1">('SUBSCRIBER BASE'!AP86*'COMMISSION ASSUMPTIONS'!$C88)*('MVLP INPUT'!$F16*'COMMISSION ASSUMPTIONS'!$F28)</f>
        <v>0</v>
      </c>
      <c r="AP180" s="478">
        <f ca="1">('SUBSCRIBER BASE'!AQ86*'COMMISSION ASSUMPTIONS'!$C88)*('MVLP INPUT'!$F16*'COMMISSION ASSUMPTIONS'!$F28)</f>
        <v>0</v>
      </c>
      <c r="AQ180" s="478">
        <f ca="1">('SUBSCRIBER BASE'!AR86*'COMMISSION ASSUMPTIONS'!$C88)*('MVLP INPUT'!$F16*'COMMISSION ASSUMPTIONS'!$F28)</f>
        <v>0</v>
      </c>
      <c r="AR180" s="478">
        <f ca="1">('SUBSCRIBER BASE'!AS86*'COMMISSION ASSUMPTIONS'!$C88)*('MVLP INPUT'!$F16*'COMMISSION ASSUMPTIONS'!$F28)</f>
        <v>0</v>
      </c>
      <c r="AS180" s="478">
        <f ca="1">('SUBSCRIBER BASE'!AT86*'COMMISSION ASSUMPTIONS'!$C88)*('MVLP INPUT'!$F16*'COMMISSION ASSUMPTIONS'!$F28)</f>
        <v>0</v>
      </c>
      <c r="AT180" s="478">
        <f ca="1">('SUBSCRIBER BASE'!AU86*'COMMISSION ASSUMPTIONS'!$C88)*('MVLP INPUT'!$F16*'COMMISSION ASSUMPTIONS'!$F28)</f>
        <v>0</v>
      </c>
      <c r="AU180" s="478">
        <f ca="1">('SUBSCRIBER BASE'!AV86*'COMMISSION ASSUMPTIONS'!$C88)*('MVLP INPUT'!$F16*'COMMISSION ASSUMPTIONS'!$F28)</f>
        <v>0</v>
      </c>
      <c r="AV180" s="478">
        <f ca="1">('SUBSCRIBER BASE'!AW86*'COMMISSION ASSUMPTIONS'!$C88)*('MVLP INPUT'!$F16*'COMMISSION ASSUMPTIONS'!$F28)</f>
        <v>0</v>
      </c>
      <c r="AW180" s="478">
        <f ca="1">('SUBSCRIBER BASE'!AX86*'COMMISSION ASSUMPTIONS'!$C88)*('MVLP INPUT'!$F16*'COMMISSION ASSUMPTIONS'!$F28)</f>
        <v>0</v>
      </c>
      <c r="AX180" s="478">
        <f ca="1">('SUBSCRIBER BASE'!AY86*'COMMISSION ASSUMPTIONS'!$C88)*('MVLP INPUT'!$F16*'COMMISSION ASSUMPTIONS'!$F28)</f>
        <v>0</v>
      </c>
      <c r="AY180" s="478">
        <f ca="1">('SUBSCRIBER BASE'!AZ86*'COMMISSION ASSUMPTIONS'!$C88)*('MVLP INPUT'!$F16*'COMMISSION ASSUMPTIONS'!$F28)</f>
        <v>0</v>
      </c>
      <c r="AZ180" s="478">
        <f ca="1">('SUBSCRIBER BASE'!BA86*'COMMISSION ASSUMPTIONS'!$C88)*('MVLP INPUT'!$F16*'COMMISSION ASSUMPTIONS'!$F28)</f>
        <v>0</v>
      </c>
      <c r="BA180" s="478">
        <f ca="1">('SUBSCRIBER BASE'!BB86*'COMMISSION ASSUMPTIONS'!$C88)*('MVLP INPUT'!$F16*'COMMISSION ASSUMPTIONS'!$F28)</f>
        <v>0</v>
      </c>
      <c r="BB180" s="478">
        <f ca="1">('SUBSCRIBER BASE'!BC86*'COMMISSION ASSUMPTIONS'!$C88)*('MVLP INPUT'!$F16*'COMMISSION ASSUMPTIONS'!$F28)</f>
        <v>0</v>
      </c>
      <c r="BC180" s="478">
        <f ca="1">('SUBSCRIBER BASE'!BD86*'COMMISSION ASSUMPTIONS'!$C88)*('MVLP INPUT'!$F16*'COMMISSION ASSUMPTIONS'!$F28)</f>
        <v>0</v>
      </c>
      <c r="BD180" s="478">
        <f ca="1">('SUBSCRIBER BASE'!BE86*'COMMISSION ASSUMPTIONS'!$C88)*('MVLP INPUT'!$F16*'COMMISSION ASSUMPTIONS'!$F28)</f>
        <v>0</v>
      </c>
      <c r="BE180" s="478">
        <f ca="1">('SUBSCRIBER BASE'!BF86*'COMMISSION ASSUMPTIONS'!$C88)*('MVLP INPUT'!$F16*'COMMISSION ASSUMPTIONS'!$F28)</f>
        <v>0</v>
      </c>
      <c r="BF180" s="478">
        <f ca="1">('SUBSCRIBER BASE'!BG86*'COMMISSION ASSUMPTIONS'!$C88)*('MVLP INPUT'!$F16*'COMMISSION ASSUMPTIONS'!$F28)</f>
        <v>0</v>
      </c>
      <c r="BG180" s="478">
        <f ca="1">('SUBSCRIBER BASE'!BH86*'COMMISSION ASSUMPTIONS'!$C88)*('MVLP INPUT'!$F16*'COMMISSION ASSUMPTIONS'!$F28)</f>
        <v>0</v>
      </c>
      <c r="BH180" s="478">
        <f ca="1">('SUBSCRIBER BASE'!BI86*'COMMISSION ASSUMPTIONS'!$C88)*('MVLP INPUT'!$F16*'COMMISSION ASSUMPTIONS'!$F28)</f>
        <v>0</v>
      </c>
      <c r="BI180" s="478">
        <f ca="1">('SUBSCRIBER BASE'!BJ86*'COMMISSION ASSUMPTIONS'!$C88)*('MVLP INPUT'!$F16*'COMMISSION ASSUMPTIONS'!$F28)</f>
        <v>0</v>
      </c>
      <c r="BJ180" s="478">
        <f ca="1">('SUBSCRIBER BASE'!BK86*'COMMISSION ASSUMPTIONS'!$C88)*('MVLP INPUT'!$F16*'COMMISSION ASSUMPTIONS'!$F28)</f>
        <v>0</v>
      </c>
      <c r="BK180" s="478">
        <f ca="1">('SUBSCRIBER BASE'!BL86*'COMMISSION ASSUMPTIONS'!$C88)*('MVLP INPUT'!$F16*'COMMISSION ASSUMPTIONS'!$F28)</f>
        <v>0</v>
      </c>
      <c r="BL180" s="478">
        <f ca="1">('SUBSCRIBER BASE'!BM86*'COMMISSION ASSUMPTIONS'!$C88)*('MVLP INPUT'!$F16*'COMMISSION ASSUMPTIONS'!$F28)</f>
        <v>0</v>
      </c>
      <c r="BM180" s="478">
        <f ca="1">('SUBSCRIBER BASE'!BN86*'COMMISSION ASSUMPTIONS'!$C88)*('MVLP INPUT'!$F16*'COMMISSION ASSUMPTIONS'!$F28)</f>
        <v>0</v>
      </c>
      <c r="BN180" s="478">
        <f ca="1">('SUBSCRIBER BASE'!BO86*'COMMISSION ASSUMPTIONS'!$C88)*('MVLP INPUT'!$F16*'COMMISSION ASSUMPTIONS'!$F28)</f>
        <v>0</v>
      </c>
      <c r="BO180" s="478">
        <f ca="1">('SUBSCRIBER BASE'!BP86*'COMMISSION ASSUMPTIONS'!$C88)*('MVLP INPUT'!$F16*'COMMISSION ASSUMPTIONS'!$F28)</f>
        <v>0</v>
      </c>
      <c r="BP180" s="478">
        <f ca="1">('SUBSCRIBER BASE'!BQ86*'COMMISSION ASSUMPTIONS'!$C88)*('MVLP INPUT'!$F16*'COMMISSION ASSUMPTIONS'!$F28)</f>
        <v>0</v>
      </c>
      <c r="BQ180" s="478">
        <f ca="1">('SUBSCRIBER BASE'!BR86*'COMMISSION ASSUMPTIONS'!$C88)*('MVLP INPUT'!$F16*'COMMISSION ASSUMPTIONS'!$F28)</f>
        <v>0</v>
      </c>
      <c r="BR180" s="478">
        <f ca="1">('SUBSCRIBER BASE'!BS86*'COMMISSION ASSUMPTIONS'!$C88)*('MVLP INPUT'!$F16*'COMMISSION ASSUMPTIONS'!$F28)</f>
        <v>0</v>
      </c>
    </row>
    <row r="181" spans="2:70" ht="24" customHeight="1" outlineLevel="1">
      <c r="B181" s="313" t="str">
        <f t="shared" si="42"/>
        <v>500 MB</v>
      </c>
      <c r="C181" s="478">
        <f>('SUBSCRIBER BASE'!C87*'COMMISSION ASSUMPTIONS'!$C89)*('MVLP INPUT'!$F17*'COMMISSION ASSUMPTIONS'!$F29)</f>
        <v>0</v>
      </c>
      <c r="D181" s="478">
        <f>('SUBSCRIBER BASE'!D87*'COMMISSION ASSUMPTIONS'!$C89)*('MVLP INPUT'!$F17*'COMMISSION ASSUMPTIONS'!$F29)</f>
        <v>0</v>
      </c>
      <c r="E181" s="478">
        <f>('SUBSCRIBER BASE'!E87*'COMMISSION ASSUMPTIONS'!$C89)*('MVLP INPUT'!$F17*'COMMISSION ASSUMPTIONS'!$F29)</f>
        <v>0</v>
      </c>
      <c r="F181" s="478">
        <f>('SUBSCRIBER BASE'!F87*'COMMISSION ASSUMPTIONS'!$C89)*('MVLP INPUT'!$F17*'COMMISSION ASSUMPTIONS'!$F29)</f>
        <v>0</v>
      </c>
      <c r="G181" s="478">
        <f>('SUBSCRIBER BASE'!G87*'COMMISSION ASSUMPTIONS'!$C89)*('MVLP INPUT'!$F17*'COMMISSION ASSUMPTIONS'!$F29)</f>
        <v>0</v>
      </c>
      <c r="H181" s="478">
        <f>('SUBSCRIBER BASE'!H87*'COMMISSION ASSUMPTIONS'!$C89)*('MVLP INPUT'!$F17*'COMMISSION ASSUMPTIONS'!$F29)</f>
        <v>0</v>
      </c>
      <c r="I181" s="478">
        <f>('SUBSCRIBER BASE'!I87*'COMMISSION ASSUMPTIONS'!$C89)*('MVLP INPUT'!$F17*'COMMISSION ASSUMPTIONS'!$F29)</f>
        <v>0</v>
      </c>
      <c r="J181" s="478">
        <f>('SUBSCRIBER BASE'!J87*'COMMISSION ASSUMPTIONS'!$C89)*('MVLP INPUT'!$F17*'COMMISSION ASSUMPTIONS'!$F29)</f>
        <v>0</v>
      </c>
      <c r="K181" s="478">
        <f ca="1">('SUBSCRIBER BASE'!L87*'COMMISSION ASSUMPTIONS'!$C89)*('MVLP INPUT'!$F17*'COMMISSION ASSUMPTIONS'!$F29)</f>
        <v>0</v>
      </c>
      <c r="L181" s="478">
        <f ca="1">('SUBSCRIBER BASE'!M87*'COMMISSION ASSUMPTIONS'!$C89)*('MVLP INPUT'!$F17*'COMMISSION ASSUMPTIONS'!$F29)</f>
        <v>0</v>
      </c>
      <c r="M181" s="478">
        <f ca="1">('SUBSCRIBER BASE'!N87*'COMMISSION ASSUMPTIONS'!$C89)*('MVLP INPUT'!$F17*'COMMISSION ASSUMPTIONS'!$F29)</f>
        <v>0</v>
      </c>
      <c r="N181" s="478">
        <f ca="1">('SUBSCRIBER BASE'!O87*'COMMISSION ASSUMPTIONS'!$C89)*('MVLP INPUT'!$F17*'COMMISSION ASSUMPTIONS'!$F29)</f>
        <v>0</v>
      </c>
      <c r="O181" s="478">
        <f ca="1">('SUBSCRIBER BASE'!P87*'COMMISSION ASSUMPTIONS'!$C89)*('MVLP INPUT'!$F17*'COMMISSION ASSUMPTIONS'!$F29)</f>
        <v>0</v>
      </c>
      <c r="P181" s="478">
        <f ca="1">('SUBSCRIBER BASE'!Q87*'COMMISSION ASSUMPTIONS'!$C89)*('MVLP INPUT'!$F17*'COMMISSION ASSUMPTIONS'!$F29)</f>
        <v>0</v>
      </c>
      <c r="Q181" s="478">
        <f ca="1">('SUBSCRIBER BASE'!R87*'COMMISSION ASSUMPTIONS'!$C89)*('MVLP INPUT'!$F17*'COMMISSION ASSUMPTIONS'!$F29)</f>
        <v>0</v>
      </c>
      <c r="R181" s="478">
        <f ca="1">('SUBSCRIBER BASE'!S87*'COMMISSION ASSUMPTIONS'!$C89)*('MVLP INPUT'!$F17*'COMMISSION ASSUMPTIONS'!$F29)</f>
        <v>0</v>
      </c>
      <c r="S181" s="478">
        <f ca="1">('SUBSCRIBER BASE'!T87*'COMMISSION ASSUMPTIONS'!$C89)*('MVLP INPUT'!$F17*'COMMISSION ASSUMPTIONS'!$F29)</f>
        <v>0</v>
      </c>
      <c r="T181" s="478">
        <f ca="1">('SUBSCRIBER BASE'!U87*'COMMISSION ASSUMPTIONS'!$C89)*('MVLP INPUT'!$F17*'COMMISSION ASSUMPTIONS'!$F29)</f>
        <v>0</v>
      </c>
      <c r="U181" s="478">
        <f ca="1">('SUBSCRIBER BASE'!V87*'COMMISSION ASSUMPTIONS'!$C89)*('MVLP INPUT'!$F17*'COMMISSION ASSUMPTIONS'!$F29)</f>
        <v>0</v>
      </c>
      <c r="V181" s="478">
        <f ca="1">('SUBSCRIBER BASE'!W87*'COMMISSION ASSUMPTIONS'!$C89)*('MVLP INPUT'!$F17*'COMMISSION ASSUMPTIONS'!$F29)</f>
        <v>0</v>
      </c>
      <c r="W181" s="478">
        <f ca="1">('SUBSCRIBER BASE'!X87*'COMMISSION ASSUMPTIONS'!$C89)*('MVLP INPUT'!$F17*'COMMISSION ASSUMPTIONS'!$F29)</f>
        <v>0</v>
      </c>
      <c r="X181" s="478">
        <f ca="1">('SUBSCRIBER BASE'!Y87*'COMMISSION ASSUMPTIONS'!$C89)*('MVLP INPUT'!$F17*'COMMISSION ASSUMPTIONS'!$F29)</f>
        <v>0</v>
      </c>
      <c r="Y181" s="478">
        <f ca="1">('SUBSCRIBER BASE'!Z87*'COMMISSION ASSUMPTIONS'!$C89)*('MVLP INPUT'!$F17*'COMMISSION ASSUMPTIONS'!$F29)</f>
        <v>0</v>
      </c>
      <c r="Z181" s="478">
        <f ca="1">('SUBSCRIBER BASE'!AA87*'COMMISSION ASSUMPTIONS'!$C89)*('MVLP INPUT'!$F17*'COMMISSION ASSUMPTIONS'!$F29)</f>
        <v>0</v>
      </c>
      <c r="AA181" s="478">
        <f ca="1">('SUBSCRIBER BASE'!AB87*'COMMISSION ASSUMPTIONS'!$C89)*('MVLP INPUT'!$F17*'COMMISSION ASSUMPTIONS'!$F29)</f>
        <v>0</v>
      </c>
      <c r="AB181" s="478">
        <f ca="1">('SUBSCRIBER BASE'!AC87*'COMMISSION ASSUMPTIONS'!$C89)*('MVLP INPUT'!$F17*'COMMISSION ASSUMPTIONS'!$F29)</f>
        <v>0</v>
      </c>
      <c r="AC181" s="478">
        <f ca="1">('SUBSCRIBER BASE'!AD87*'COMMISSION ASSUMPTIONS'!$C89)*('MVLP INPUT'!$F17*'COMMISSION ASSUMPTIONS'!$F29)</f>
        <v>0</v>
      </c>
      <c r="AD181" s="478">
        <f ca="1">('SUBSCRIBER BASE'!AE87*'COMMISSION ASSUMPTIONS'!$C89)*('MVLP INPUT'!$F17*'COMMISSION ASSUMPTIONS'!$F29)</f>
        <v>0</v>
      </c>
      <c r="AE181" s="478">
        <f ca="1">('SUBSCRIBER BASE'!AF87*'COMMISSION ASSUMPTIONS'!$C89)*('MVLP INPUT'!$F17*'COMMISSION ASSUMPTIONS'!$F29)</f>
        <v>0</v>
      </c>
      <c r="AF181" s="478">
        <f ca="1">('SUBSCRIBER BASE'!AG87*'COMMISSION ASSUMPTIONS'!$C89)*('MVLP INPUT'!$F17*'COMMISSION ASSUMPTIONS'!$F29)</f>
        <v>0</v>
      </c>
      <c r="AG181" s="478">
        <f ca="1">('SUBSCRIBER BASE'!AH87*'COMMISSION ASSUMPTIONS'!$C89)*('MVLP INPUT'!$F17*'COMMISSION ASSUMPTIONS'!$F29)</f>
        <v>0</v>
      </c>
      <c r="AH181" s="478">
        <f ca="1">('SUBSCRIBER BASE'!AI87*'COMMISSION ASSUMPTIONS'!$C89)*('MVLP INPUT'!$F17*'COMMISSION ASSUMPTIONS'!$F29)</f>
        <v>0</v>
      </c>
      <c r="AI181" s="478">
        <f ca="1">('SUBSCRIBER BASE'!AJ87*'COMMISSION ASSUMPTIONS'!$C89)*('MVLP INPUT'!$F17*'COMMISSION ASSUMPTIONS'!$F29)</f>
        <v>0</v>
      </c>
      <c r="AJ181" s="478">
        <f ca="1">('SUBSCRIBER BASE'!AK87*'COMMISSION ASSUMPTIONS'!$C89)*('MVLP INPUT'!$F17*'COMMISSION ASSUMPTIONS'!$F29)</f>
        <v>0</v>
      </c>
      <c r="AK181" s="478">
        <f ca="1">('SUBSCRIBER BASE'!AL87*'COMMISSION ASSUMPTIONS'!$C89)*('MVLP INPUT'!$F17*'COMMISSION ASSUMPTIONS'!$F29)</f>
        <v>0</v>
      </c>
      <c r="AL181" s="478">
        <f ca="1">('SUBSCRIBER BASE'!AM87*'COMMISSION ASSUMPTIONS'!$C89)*('MVLP INPUT'!$F17*'COMMISSION ASSUMPTIONS'!$F29)</f>
        <v>0</v>
      </c>
      <c r="AM181" s="478">
        <f ca="1">('SUBSCRIBER BASE'!AN87*'COMMISSION ASSUMPTIONS'!$C89)*('MVLP INPUT'!$F17*'COMMISSION ASSUMPTIONS'!$F29)</f>
        <v>0</v>
      </c>
      <c r="AN181" s="478">
        <f ca="1">('SUBSCRIBER BASE'!AO87*'COMMISSION ASSUMPTIONS'!$C89)*('MVLP INPUT'!$F17*'COMMISSION ASSUMPTIONS'!$F29)</f>
        <v>0</v>
      </c>
      <c r="AO181" s="478">
        <f ca="1">('SUBSCRIBER BASE'!AP87*'COMMISSION ASSUMPTIONS'!$C89)*('MVLP INPUT'!$F17*'COMMISSION ASSUMPTIONS'!$F29)</f>
        <v>0</v>
      </c>
      <c r="AP181" s="478">
        <f ca="1">('SUBSCRIBER BASE'!AQ87*'COMMISSION ASSUMPTIONS'!$C89)*('MVLP INPUT'!$F17*'COMMISSION ASSUMPTIONS'!$F29)</f>
        <v>0</v>
      </c>
      <c r="AQ181" s="478">
        <f ca="1">('SUBSCRIBER BASE'!AR87*'COMMISSION ASSUMPTIONS'!$C89)*('MVLP INPUT'!$F17*'COMMISSION ASSUMPTIONS'!$F29)</f>
        <v>0</v>
      </c>
      <c r="AR181" s="478">
        <f ca="1">('SUBSCRIBER BASE'!AS87*'COMMISSION ASSUMPTIONS'!$C89)*('MVLP INPUT'!$F17*'COMMISSION ASSUMPTIONS'!$F29)</f>
        <v>0</v>
      </c>
      <c r="AS181" s="478">
        <f ca="1">('SUBSCRIBER BASE'!AT87*'COMMISSION ASSUMPTIONS'!$C89)*('MVLP INPUT'!$F17*'COMMISSION ASSUMPTIONS'!$F29)</f>
        <v>0</v>
      </c>
      <c r="AT181" s="478">
        <f ca="1">('SUBSCRIBER BASE'!AU87*'COMMISSION ASSUMPTIONS'!$C89)*('MVLP INPUT'!$F17*'COMMISSION ASSUMPTIONS'!$F29)</f>
        <v>0</v>
      </c>
      <c r="AU181" s="478">
        <f ca="1">('SUBSCRIBER BASE'!AV87*'COMMISSION ASSUMPTIONS'!$C89)*('MVLP INPUT'!$F17*'COMMISSION ASSUMPTIONS'!$F29)</f>
        <v>0</v>
      </c>
      <c r="AV181" s="478">
        <f ca="1">('SUBSCRIBER BASE'!AW87*'COMMISSION ASSUMPTIONS'!$C89)*('MVLP INPUT'!$F17*'COMMISSION ASSUMPTIONS'!$F29)</f>
        <v>0</v>
      </c>
      <c r="AW181" s="478">
        <f ca="1">('SUBSCRIBER BASE'!AX87*'COMMISSION ASSUMPTIONS'!$C89)*('MVLP INPUT'!$F17*'COMMISSION ASSUMPTIONS'!$F29)</f>
        <v>0</v>
      </c>
      <c r="AX181" s="478">
        <f ca="1">('SUBSCRIBER BASE'!AY87*'COMMISSION ASSUMPTIONS'!$C89)*('MVLP INPUT'!$F17*'COMMISSION ASSUMPTIONS'!$F29)</f>
        <v>0</v>
      </c>
      <c r="AY181" s="478">
        <f ca="1">('SUBSCRIBER BASE'!AZ87*'COMMISSION ASSUMPTIONS'!$C89)*('MVLP INPUT'!$F17*'COMMISSION ASSUMPTIONS'!$F29)</f>
        <v>0</v>
      </c>
      <c r="AZ181" s="478">
        <f ca="1">('SUBSCRIBER BASE'!BA87*'COMMISSION ASSUMPTIONS'!$C89)*('MVLP INPUT'!$F17*'COMMISSION ASSUMPTIONS'!$F29)</f>
        <v>0</v>
      </c>
      <c r="BA181" s="478">
        <f ca="1">('SUBSCRIBER BASE'!BB87*'COMMISSION ASSUMPTIONS'!$C89)*('MVLP INPUT'!$F17*'COMMISSION ASSUMPTIONS'!$F29)</f>
        <v>0</v>
      </c>
      <c r="BB181" s="478">
        <f ca="1">('SUBSCRIBER BASE'!BC87*'COMMISSION ASSUMPTIONS'!$C89)*('MVLP INPUT'!$F17*'COMMISSION ASSUMPTIONS'!$F29)</f>
        <v>0</v>
      </c>
      <c r="BC181" s="478">
        <f ca="1">('SUBSCRIBER BASE'!BD87*'COMMISSION ASSUMPTIONS'!$C89)*('MVLP INPUT'!$F17*'COMMISSION ASSUMPTIONS'!$F29)</f>
        <v>0</v>
      </c>
      <c r="BD181" s="478">
        <f ca="1">('SUBSCRIBER BASE'!BE87*'COMMISSION ASSUMPTIONS'!$C89)*('MVLP INPUT'!$F17*'COMMISSION ASSUMPTIONS'!$F29)</f>
        <v>0</v>
      </c>
      <c r="BE181" s="478">
        <f ca="1">('SUBSCRIBER BASE'!BF87*'COMMISSION ASSUMPTIONS'!$C89)*('MVLP INPUT'!$F17*'COMMISSION ASSUMPTIONS'!$F29)</f>
        <v>0</v>
      </c>
      <c r="BF181" s="478">
        <f ca="1">('SUBSCRIBER BASE'!BG87*'COMMISSION ASSUMPTIONS'!$C89)*('MVLP INPUT'!$F17*'COMMISSION ASSUMPTIONS'!$F29)</f>
        <v>0</v>
      </c>
      <c r="BG181" s="478">
        <f ca="1">('SUBSCRIBER BASE'!BH87*'COMMISSION ASSUMPTIONS'!$C89)*('MVLP INPUT'!$F17*'COMMISSION ASSUMPTIONS'!$F29)</f>
        <v>0</v>
      </c>
      <c r="BH181" s="478">
        <f ca="1">('SUBSCRIBER BASE'!BI87*'COMMISSION ASSUMPTIONS'!$C89)*('MVLP INPUT'!$F17*'COMMISSION ASSUMPTIONS'!$F29)</f>
        <v>0</v>
      </c>
      <c r="BI181" s="478">
        <f ca="1">('SUBSCRIBER BASE'!BJ87*'COMMISSION ASSUMPTIONS'!$C89)*('MVLP INPUT'!$F17*'COMMISSION ASSUMPTIONS'!$F29)</f>
        <v>0</v>
      </c>
      <c r="BJ181" s="478">
        <f ca="1">('SUBSCRIBER BASE'!BK87*'COMMISSION ASSUMPTIONS'!$C89)*('MVLP INPUT'!$F17*'COMMISSION ASSUMPTIONS'!$F29)</f>
        <v>0</v>
      </c>
      <c r="BK181" s="478">
        <f ca="1">('SUBSCRIBER BASE'!BL87*'COMMISSION ASSUMPTIONS'!$C89)*('MVLP INPUT'!$F17*'COMMISSION ASSUMPTIONS'!$F29)</f>
        <v>0</v>
      </c>
      <c r="BL181" s="478">
        <f ca="1">('SUBSCRIBER BASE'!BM87*'COMMISSION ASSUMPTIONS'!$C89)*('MVLP INPUT'!$F17*'COMMISSION ASSUMPTIONS'!$F29)</f>
        <v>0</v>
      </c>
      <c r="BM181" s="478">
        <f ca="1">('SUBSCRIBER BASE'!BN87*'COMMISSION ASSUMPTIONS'!$C89)*('MVLP INPUT'!$F17*'COMMISSION ASSUMPTIONS'!$F29)</f>
        <v>0</v>
      </c>
      <c r="BN181" s="478">
        <f ca="1">('SUBSCRIBER BASE'!BO87*'COMMISSION ASSUMPTIONS'!$C89)*('MVLP INPUT'!$F17*'COMMISSION ASSUMPTIONS'!$F29)</f>
        <v>0</v>
      </c>
      <c r="BO181" s="478">
        <f ca="1">('SUBSCRIBER BASE'!BP87*'COMMISSION ASSUMPTIONS'!$C89)*('MVLP INPUT'!$F17*'COMMISSION ASSUMPTIONS'!$F29)</f>
        <v>0</v>
      </c>
      <c r="BP181" s="478">
        <f ca="1">('SUBSCRIBER BASE'!BQ87*'COMMISSION ASSUMPTIONS'!$C89)*('MVLP INPUT'!$F17*'COMMISSION ASSUMPTIONS'!$F29)</f>
        <v>0</v>
      </c>
      <c r="BQ181" s="478">
        <f ca="1">('SUBSCRIBER BASE'!BR87*'COMMISSION ASSUMPTIONS'!$C89)*('MVLP INPUT'!$F17*'COMMISSION ASSUMPTIONS'!$F29)</f>
        <v>0</v>
      </c>
      <c r="BR181" s="478">
        <f ca="1">('SUBSCRIBER BASE'!BS87*'COMMISSION ASSUMPTIONS'!$C89)*('MVLP INPUT'!$F17*'COMMISSION ASSUMPTIONS'!$F29)</f>
        <v>0</v>
      </c>
    </row>
    <row r="182" spans="2:70" ht="24" customHeight="1" outlineLevel="1">
      <c r="B182" s="313" t="str">
        <f t="shared" si="42"/>
        <v>1.2 GB</v>
      </c>
      <c r="C182" s="478">
        <f>('SUBSCRIBER BASE'!C88*'COMMISSION ASSUMPTIONS'!$C90)*('MVLP INPUT'!$F18*'COMMISSION ASSUMPTIONS'!$F30)</f>
        <v>0</v>
      </c>
      <c r="D182" s="478">
        <f>('SUBSCRIBER BASE'!D88*'COMMISSION ASSUMPTIONS'!$C90)*('MVLP INPUT'!$F18*'COMMISSION ASSUMPTIONS'!$F30)</f>
        <v>0</v>
      </c>
      <c r="E182" s="478">
        <f>('SUBSCRIBER BASE'!E88*'COMMISSION ASSUMPTIONS'!$C90)*('MVLP INPUT'!$F18*'COMMISSION ASSUMPTIONS'!$F30)</f>
        <v>0</v>
      </c>
      <c r="F182" s="478">
        <f>('SUBSCRIBER BASE'!F88*'COMMISSION ASSUMPTIONS'!$C90)*('MVLP INPUT'!$F18*'COMMISSION ASSUMPTIONS'!$F30)</f>
        <v>0</v>
      </c>
      <c r="G182" s="478">
        <f>('SUBSCRIBER BASE'!G88*'COMMISSION ASSUMPTIONS'!$C90)*('MVLP INPUT'!$F18*'COMMISSION ASSUMPTIONS'!$F30)</f>
        <v>0</v>
      </c>
      <c r="H182" s="478">
        <f>('SUBSCRIBER BASE'!H88*'COMMISSION ASSUMPTIONS'!$C90)*('MVLP INPUT'!$F18*'COMMISSION ASSUMPTIONS'!$F30)</f>
        <v>0</v>
      </c>
      <c r="I182" s="478">
        <f>('SUBSCRIBER BASE'!I88*'COMMISSION ASSUMPTIONS'!$C90)*('MVLP INPUT'!$F18*'COMMISSION ASSUMPTIONS'!$F30)</f>
        <v>0</v>
      </c>
      <c r="J182" s="478">
        <f>('SUBSCRIBER BASE'!J88*'COMMISSION ASSUMPTIONS'!$C90)*('MVLP INPUT'!$F18*'COMMISSION ASSUMPTIONS'!$F30)</f>
        <v>0</v>
      </c>
      <c r="K182" s="478">
        <f ca="1">('SUBSCRIBER BASE'!L88*'COMMISSION ASSUMPTIONS'!$C90)*('MVLP INPUT'!$F18*'COMMISSION ASSUMPTIONS'!$F30)</f>
        <v>0</v>
      </c>
      <c r="L182" s="478">
        <f ca="1">('SUBSCRIBER BASE'!M88*'COMMISSION ASSUMPTIONS'!$C90)*('MVLP INPUT'!$F18*'COMMISSION ASSUMPTIONS'!$F30)</f>
        <v>0</v>
      </c>
      <c r="M182" s="478">
        <f ca="1">('SUBSCRIBER BASE'!N88*'COMMISSION ASSUMPTIONS'!$C90)*('MVLP INPUT'!$F18*'COMMISSION ASSUMPTIONS'!$F30)</f>
        <v>0</v>
      </c>
      <c r="N182" s="478">
        <f ca="1">('SUBSCRIBER BASE'!O88*'COMMISSION ASSUMPTIONS'!$C90)*('MVLP INPUT'!$F18*'COMMISSION ASSUMPTIONS'!$F30)</f>
        <v>0</v>
      </c>
      <c r="O182" s="478">
        <f ca="1">('SUBSCRIBER BASE'!P88*'COMMISSION ASSUMPTIONS'!$C90)*('MVLP INPUT'!$F18*'COMMISSION ASSUMPTIONS'!$F30)</f>
        <v>0</v>
      </c>
      <c r="P182" s="478">
        <f ca="1">('SUBSCRIBER BASE'!Q88*'COMMISSION ASSUMPTIONS'!$C90)*('MVLP INPUT'!$F18*'COMMISSION ASSUMPTIONS'!$F30)</f>
        <v>0</v>
      </c>
      <c r="Q182" s="478">
        <f ca="1">('SUBSCRIBER BASE'!R88*'COMMISSION ASSUMPTIONS'!$C90)*('MVLP INPUT'!$F18*'COMMISSION ASSUMPTIONS'!$F30)</f>
        <v>0</v>
      </c>
      <c r="R182" s="478">
        <f ca="1">('SUBSCRIBER BASE'!S88*'COMMISSION ASSUMPTIONS'!$C90)*('MVLP INPUT'!$F18*'COMMISSION ASSUMPTIONS'!$F30)</f>
        <v>0</v>
      </c>
      <c r="S182" s="478">
        <f ca="1">('SUBSCRIBER BASE'!T88*'COMMISSION ASSUMPTIONS'!$C90)*('MVLP INPUT'!$F18*'COMMISSION ASSUMPTIONS'!$F30)</f>
        <v>0</v>
      </c>
      <c r="T182" s="478">
        <f ca="1">('SUBSCRIBER BASE'!U88*'COMMISSION ASSUMPTIONS'!$C90)*('MVLP INPUT'!$F18*'COMMISSION ASSUMPTIONS'!$F30)</f>
        <v>0</v>
      </c>
      <c r="U182" s="478">
        <f ca="1">('SUBSCRIBER BASE'!V88*'COMMISSION ASSUMPTIONS'!$C90)*('MVLP INPUT'!$F18*'COMMISSION ASSUMPTIONS'!$F30)</f>
        <v>0</v>
      </c>
      <c r="V182" s="478">
        <f ca="1">('SUBSCRIBER BASE'!W88*'COMMISSION ASSUMPTIONS'!$C90)*('MVLP INPUT'!$F18*'COMMISSION ASSUMPTIONS'!$F30)</f>
        <v>0</v>
      </c>
      <c r="W182" s="478">
        <f ca="1">('SUBSCRIBER BASE'!X88*'COMMISSION ASSUMPTIONS'!$C90)*('MVLP INPUT'!$F18*'COMMISSION ASSUMPTIONS'!$F30)</f>
        <v>0</v>
      </c>
      <c r="X182" s="478">
        <f ca="1">('SUBSCRIBER BASE'!Y88*'COMMISSION ASSUMPTIONS'!$C90)*('MVLP INPUT'!$F18*'COMMISSION ASSUMPTIONS'!$F30)</f>
        <v>0</v>
      </c>
      <c r="Y182" s="478">
        <f ca="1">('SUBSCRIBER BASE'!Z88*'COMMISSION ASSUMPTIONS'!$C90)*('MVLP INPUT'!$F18*'COMMISSION ASSUMPTIONS'!$F30)</f>
        <v>0</v>
      </c>
      <c r="Z182" s="478">
        <f ca="1">('SUBSCRIBER BASE'!AA88*'COMMISSION ASSUMPTIONS'!$C90)*('MVLP INPUT'!$F18*'COMMISSION ASSUMPTIONS'!$F30)</f>
        <v>0</v>
      </c>
      <c r="AA182" s="478">
        <f ca="1">('SUBSCRIBER BASE'!AB88*'COMMISSION ASSUMPTIONS'!$C90)*('MVLP INPUT'!$F18*'COMMISSION ASSUMPTIONS'!$F30)</f>
        <v>0</v>
      </c>
      <c r="AB182" s="478">
        <f ca="1">('SUBSCRIBER BASE'!AC88*'COMMISSION ASSUMPTIONS'!$C90)*('MVLP INPUT'!$F18*'COMMISSION ASSUMPTIONS'!$F30)</f>
        <v>0</v>
      </c>
      <c r="AC182" s="478">
        <f ca="1">('SUBSCRIBER BASE'!AD88*'COMMISSION ASSUMPTIONS'!$C90)*('MVLP INPUT'!$F18*'COMMISSION ASSUMPTIONS'!$F30)</f>
        <v>0</v>
      </c>
      <c r="AD182" s="478">
        <f ca="1">('SUBSCRIBER BASE'!AE88*'COMMISSION ASSUMPTIONS'!$C90)*('MVLP INPUT'!$F18*'COMMISSION ASSUMPTIONS'!$F30)</f>
        <v>0</v>
      </c>
      <c r="AE182" s="478">
        <f ca="1">('SUBSCRIBER BASE'!AF88*'COMMISSION ASSUMPTIONS'!$C90)*('MVLP INPUT'!$F18*'COMMISSION ASSUMPTIONS'!$F30)</f>
        <v>0</v>
      </c>
      <c r="AF182" s="478">
        <f ca="1">('SUBSCRIBER BASE'!AG88*'COMMISSION ASSUMPTIONS'!$C90)*('MVLP INPUT'!$F18*'COMMISSION ASSUMPTIONS'!$F30)</f>
        <v>0</v>
      </c>
      <c r="AG182" s="478">
        <f ca="1">('SUBSCRIBER BASE'!AH88*'COMMISSION ASSUMPTIONS'!$C90)*('MVLP INPUT'!$F18*'COMMISSION ASSUMPTIONS'!$F30)</f>
        <v>0</v>
      </c>
      <c r="AH182" s="478">
        <f ca="1">('SUBSCRIBER BASE'!AI88*'COMMISSION ASSUMPTIONS'!$C90)*('MVLP INPUT'!$F18*'COMMISSION ASSUMPTIONS'!$F30)</f>
        <v>0</v>
      </c>
      <c r="AI182" s="478">
        <f ca="1">('SUBSCRIBER BASE'!AJ88*'COMMISSION ASSUMPTIONS'!$C90)*('MVLP INPUT'!$F18*'COMMISSION ASSUMPTIONS'!$F30)</f>
        <v>0</v>
      </c>
      <c r="AJ182" s="478">
        <f ca="1">('SUBSCRIBER BASE'!AK88*'COMMISSION ASSUMPTIONS'!$C90)*('MVLP INPUT'!$F18*'COMMISSION ASSUMPTIONS'!$F30)</f>
        <v>0</v>
      </c>
      <c r="AK182" s="478">
        <f ca="1">('SUBSCRIBER BASE'!AL88*'COMMISSION ASSUMPTIONS'!$C90)*('MVLP INPUT'!$F18*'COMMISSION ASSUMPTIONS'!$F30)</f>
        <v>0</v>
      </c>
      <c r="AL182" s="478">
        <f ca="1">('SUBSCRIBER BASE'!AM88*'COMMISSION ASSUMPTIONS'!$C90)*('MVLP INPUT'!$F18*'COMMISSION ASSUMPTIONS'!$F30)</f>
        <v>0</v>
      </c>
      <c r="AM182" s="478">
        <f ca="1">('SUBSCRIBER BASE'!AN88*'COMMISSION ASSUMPTIONS'!$C90)*('MVLP INPUT'!$F18*'COMMISSION ASSUMPTIONS'!$F30)</f>
        <v>0</v>
      </c>
      <c r="AN182" s="478">
        <f ca="1">('SUBSCRIBER BASE'!AO88*'COMMISSION ASSUMPTIONS'!$C90)*('MVLP INPUT'!$F18*'COMMISSION ASSUMPTIONS'!$F30)</f>
        <v>0</v>
      </c>
      <c r="AO182" s="478">
        <f ca="1">('SUBSCRIBER BASE'!AP88*'COMMISSION ASSUMPTIONS'!$C90)*('MVLP INPUT'!$F18*'COMMISSION ASSUMPTIONS'!$F30)</f>
        <v>0</v>
      </c>
      <c r="AP182" s="478">
        <f ca="1">('SUBSCRIBER BASE'!AQ88*'COMMISSION ASSUMPTIONS'!$C90)*('MVLP INPUT'!$F18*'COMMISSION ASSUMPTIONS'!$F30)</f>
        <v>0</v>
      </c>
      <c r="AQ182" s="478">
        <f ca="1">('SUBSCRIBER BASE'!AR88*'COMMISSION ASSUMPTIONS'!$C90)*('MVLP INPUT'!$F18*'COMMISSION ASSUMPTIONS'!$F30)</f>
        <v>0</v>
      </c>
      <c r="AR182" s="478">
        <f ca="1">('SUBSCRIBER BASE'!AS88*'COMMISSION ASSUMPTIONS'!$C90)*('MVLP INPUT'!$F18*'COMMISSION ASSUMPTIONS'!$F30)</f>
        <v>0</v>
      </c>
      <c r="AS182" s="478">
        <f ca="1">('SUBSCRIBER BASE'!AT88*'COMMISSION ASSUMPTIONS'!$C90)*('MVLP INPUT'!$F18*'COMMISSION ASSUMPTIONS'!$F30)</f>
        <v>0</v>
      </c>
      <c r="AT182" s="478">
        <f ca="1">('SUBSCRIBER BASE'!AU88*'COMMISSION ASSUMPTIONS'!$C90)*('MVLP INPUT'!$F18*'COMMISSION ASSUMPTIONS'!$F30)</f>
        <v>0</v>
      </c>
      <c r="AU182" s="478">
        <f ca="1">('SUBSCRIBER BASE'!AV88*'COMMISSION ASSUMPTIONS'!$C90)*('MVLP INPUT'!$F18*'COMMISSION ASSUMPTIONS'!$F30)</f>
        <v>0</v>
      </c>
      <c r="AV182" s="478">
        <f ca="1">('SUBSCRIBER BASE'!AW88*'COMMISSION ASSUMPTIONS'!$C90)*('MVLP INPUT'!$F18*'COMMISSION ASSUMPTIONS'!$F30)</f>
        <v>0</v>
      </c>
      <c r="AW182" s="478">
        <f ca="1">('SUBSCRIBER BASE'!AX88*'COMMISSION ASSUMPTIONS'!$C90)*('MVLP INPUT'!$F18*'COMMISSION ASSUMPTIONS'!$F30)</f>
        <v>0</v>
      </c>
      <c r="AX182" s="478">
        <f ca="1">('SUBSCRIBER BASE'!AY88*'COMMISSION ASSUMPTIONS'!$C90)*('MVLP INPUT'!$F18*'COMMISSION ASSUMPTIONS'!$F30)</f>
        <v>0</v>
      </c>
      <c r="AY182" s="478">
        <f ca="1">('SUBSCRIBER BASE'!AZ88*'COMMISSION ASSUMPTIONS'!$C90)*('MVLP INPUT'!$F18*'COMMISSION ASSUMPTIONS'!$F30)</f>
        <v>0</v>
      </c>
      <c r="AZ182" s="478">
        <f ca="1">('SUBSCRIBER BASE'!BA88*'COMMISSION ASSUMPTIONS'!$C90)*('MVLP INPUT'!$F18*'COMMISSION ASSUMPTIONS'!$F30)</f>
        <v>0</v>
      </c>
      <c r="BA182" s="478">
        <f ca="1">('SUBSCRIBER BASE'!BB88*'COMMISSION ASSUMPTIONS'!$C90)*('MVLP INPUT'!$F18*'COMMISSION ASSUMPTIONS'!$F30)</f>
        <v>0</v>
      </c>
      <c r="BB182" s="478">
        <f ca="1">('SUBSCRIBER BASE'!BC88*'COMMISSION ASSUMPTIONS'!$C90)*('MVLP INPUT'!$F18*'COMMISSION ASSUMPTIONS'!$F30)</f>
        <v>0</v>
      </c>
      <c r="BC182" s="478">
        <f ca="1">('SUBSCRIBER BASE'!BD88*'COMMISSION ASSUMPTIONS'!$C90)*('MVLP INPUT'!$F18*'COMMISSION ASSUMPTIONS'!$F30)</f>
        <v>0</v>
      </c>
      <c r="BD182" s="478">
        <f ca="1">('SUBSCRIBER BASE'!BE88*'COMMISSION ASSUMPTIONS'!$C90)*('MVLP INPUT'!$F18*'COMMISSION ASSUMPTIONS'!$F30)</f>
        <v>0</v>
      </c>
      <c r="BE182" s="478">
        <f ca="1">('SUBSCRIBER BASE'!BF88*'COMMISSION ASSUMPTIONS'!$C90)*('MVLP INPUT'!$F18*'COMMISSION ASSUMPTIONS'!$F30)</f>
        <v>0</v>
      </c>
      <c r="BF182" s="478">
        <f ca="1">('SUBSCRIBER BASE'!BG88*'COMMISSION ASSUMPTIONS'!$C90)*('MVLP INPUT'!$F18*'COMMISSION ASSUMPTIONS'!$F30)</f>
        <v>0</v>
      </c>
      <c r="BG182" s="478">
        <f ca="1">('SUBSCRIBER BASE'!BH88*'COMMISSION ASSUMPTIONS'!$C90)*('MVLP INPUT'!$F18*'COMMISSION ASSUMPTIONS'!$F30)</f>
        <v>0</v>
      </c>
      <c r="BH182" s="478">
        <f ca="1">('SUBSCRIBER BASE'!BI88*'COMMISSION ASSUMPTIONS'!$C90)*('MVLP INPUT'!$F18*'COMMISSION ASSUMPTIONS'!$F30)</f>
        <v>0</v>
      </c>
      <c r="BI182" s="478">
        <f ca="1">('SUBSCRIBER BASE'!BJ88*'COMMISSION ASSUMPTIONS'!$C90)*('MVLP INPUT'!$F18*'COMMISSION ASSUMPTIONS'!$F30)</f>
        <v>0</v>
      </c>
      <c r="BJ182" s="478">
        <f ca="1">('SUBSCRIBER BASE'!BK88*'COMMISSION ASSUMPTIONS'!$C90)*('MVLP INPUT'!$F18*'COMMISSION ASSUMPTIONS'!$F30)</f>
        <v>0</v>
      </c>
      <c r="BK182" s="478">
        <f ca="1">('SUBSCRIBER BASE'!BL88*'COMMISSION ASSUMPTIONS'!$C90)*('MVLP INPUT'!$F18*'COMMISSION ASSUMPTIONS'!$F30)</f>
        <v>0</v>
      </c>
      <c r="BL182" s="478">
        <f ca="1">('SUBSCRIBER BASE'!BM88*'COMMISSION ASSUMPTIONS'!$C90)*('MVLP INPUT'!$F18*'COMMISSION ASSUMPTIONS'!$F30)</f>
        <v>0</v>
      </c>
      <c r="BM182" s="478">
        <f ca="1">('SUBSCRIBER BASE'!BN88*'COMMISSION ASSUMPTIONS'!$C90)*('MVLP INPUT'!$F18*'COMMISSION ASSUMPTIONS'!$F30)</f>
        <v>0</v>
      </c>
      <c r="BN182" s="478">
        <f ca="1">('SUBSCRIBER BASE'!BO88*'COMMISSION ASSUMPTIONS'!$C90)*('MVLP INPUT'!$F18*'COMMISSION ASSUMPTIONS'!$F30)</f>
        <v>0</v>
      </c>
      <c r="BO182" s="478">
        <f ca="1">('SUBSCRIBER BASE'!BP88*'COMMISSION ASSUMPTIONS'!$C90)*('MVLP INPUT'!$F18*'COMMISSION ASSUMPTIONS'!$F30)</f>
        <v>0</v>
      </c>
      <c r="BP182" s="478">
        <f ca="1">('SUBSCRIBER BASE'!BQ88*'COMMISSION ASSUMPTIONS'!$C90)*('MVLP INPUT'!$F18*'COMMISSION ASSUMPTIONS'!$F30)</f>
        <v>0</v>
      </c>
      <c r="BQ182" s="478">
        <f ca="1">('SUBSCRIBER BASE'!BR88*'COMMISSION ASSUMPTIONS'!$C90)*('MVLP INPUT'!$F18*'COMMISSION ASSUMPTIONS'!$F30)</f>
        <v>0</v>
      </c>
      <c r="BR182" s="478">
        <f ca="1">('SUBSCRIBER BASE'!BS88*'COMMISSION ASSUMPTIONS'!$C90)*('MVLP INPUT'!$F18*'COMMISSION ASSUMPTIONS'!$F30)</f>
        <v>0</v>
      </c>
    </row>
    <row r="183" spans="2:70" ht="24" customHeight="1" outlineLevel="1">
      <c r="B183" s="313" t="str">
        <f>B170</f>
        <v>2.5 GB</v>
      </c>
      <c r="C183" s="478">
        <f>('SUBSCRIBER BASE'!C89*'COMMISSION ASSUMPTIONS'!$C91)*('MVLP INPUT'!$F19*'COMMISSION ASSUMPTIONS'!$F31)</f>
        <v>0</v>
      </c>
      <c r="D183" s="478">
        <f>('SUBSCRIBER BASE'!D89*'COMMISSION ASSUMPTIONS'!$C91)*('MVLP INPUT'!$F19*'COMMISSION ASSUMPTIONS'!$F31)</f>
        <v>0</v>
      </c>
      <c r="E183" s="478">
        <f>('SUBSCRIBER BASE'!E89*'COMMISSION ASSUMPTIONS'!$C91)*('MVLP INPUT'!$F19*'COMMISSION ASSUMPTIONS'!$F31)</f>
        <v>0</v>
      </c>
      <c r="F183" s="478">
        <f>('SUBSCRIBER BASE'!F89*'COMMISSION ASSUMPTIONS'!$C91)*('MVLP INPUT'!$F19*'COMMISSION ASSUMPTIONS'!$F31)</f>
        <v>0</v>
      </c>
      <c r="G183" s="478">
        <f>('SUBSCRIBER BASE'!G89*'COMMISSION ASSUMPTIONS'!$C91)*('MVLP INPUT'!$F19*'COMMISSION ASSUMPTIONS'!$F31)</f>
        <v>0</v>
      </c>
      <c r="H183" s="478">
        <f>('SUBSCRIBER BASE'!H89*'COMMISSION ASSUMPTIONS'!$C91)*('MVLP INPUT'!$F19*'COMMISSION ASSUMPTIONS'!$F31)</f>
        <v>0</v>
      </c>
      <c r="I183" s="478">
        <f>('SUBSCRIBER BASE'!I89*'COMMISSION ASSUMPTIONS'!$C91)*('MVLP INPUT'!$F19*'COMMISSION ASSUMPTIONS'!$F31)</f>
        <v>0</v>
      </c>
      <c r="J183" s="478">
        <f>('SUBSCRIBER BASE'!J89*'COMMISSION ASSUMPTIONS'!$C91)*('MVLP INPUT'!$F19*'COMMISSION ASSUMPTIONS'!$F31)</f>
        <v>0</v>
      </c>
      <c r="K183" s="478">
        <f ca="1">('SUBSCRIBER BASE'!L89*'COMMISSION ASSUMPTIONS'!$C91)*('MVLP INPUT'!$F19*'COMMISSION ASSUMPTIONS'!$F31)</f>
        <v>0</v>
      </c>
      <c r="L183" s="478">
        <f ca="1">('SUBSCRIBER BASE'!M89*'COMMISSION ASSUMPTIONS'!$C91)*('MVLP INPUT'!$F19*'COMMISSION ASSUMPTIONS'!$F31)</f>
        <v>0</v>
      </c>
      <c r="M183" s="478">
        <f ca="1">('SUBSCRIBER BASE'!N89*'COMMISSION ASSUMPTIONS'!$C91)*('MVLP INPUT'!$F19*'COMMISSION ASSUMPTIONS'!$F31)</f>
        <v>0</v>
      </c>
      <c r="N183" s="478">
        <f ca="1">('SUBSCRIBER BASE'!O89*'COMMISSION ASSUMPTIONS'!$C91)*('MVLP INPUT'!$F19*'COMMISSION ASSUMPTIONS'!$F31)</f>
        <v>0</v>
      </c>
      <c r="O183" s="478">
        <f ca="1">('SUBSCRIBER BASE'!P89*'COMMISSION ASSUMPTIONS'!$C91)*('MVLP INPUT'!$F19*'COMMISSION ASSUMPTIONS'!$F31)</f>
        <v>0</v>
      </c>
      <c r="P183" s="478">
        <f ca="1">('SUBSCRIBER BASE'!Q89*'COMMISSION ASSUMPTIONS'!$C91)*('MVLP INPUT'!$F19*'COMMISSION ASSUMPTIONS'!$F31)</f>
        <v>0</v>
      </c>
      <c r="Q183" s="478">
        <f ca="1">('SUBSCRIBER BASE'!R89*'COMMISSION ASSUMPTIONS'!$C91)*('MVLP INPUT'!$F19*'COMMISSION ASSUMPTIONS'!$F31)</f>
        <v>0</v>
      </c>
      <c r="R183" s="478">
        <f ca="1">('SUBSCRIBER BASE'!S89*'COMMISSION ASSUMPTIONS'!$C91)*('MVLP INPUT'!$F19*'COMMISSION ASSUMPTIONS'!$F31)</f>
        <v>0</v>
      </c>
      <c r="S183" s="478">
        <f ca="1">('SUBSCRIBER BASE'!T89*'COMMISSION ASSUMPTIONS'!$C91)*('MVLP INPUT'!$F19*'COMMISSION ASSUMPTIONS'!$F31)</f>
        <v>0</v>
      </c>
      <c r="T183" s="478">
        <f ca="1">('SUBSCRIBER BASE'!U89*'COMMISSION ASSUMPTIONS'!$C91)*('MVLP INPUT'!$F19*'COMMISSION ASSUMPTIONS'!$F31)</f>
        <v>0</v>
      </c>
      <c r="U183" s="478">
        <f ca="1">('SUBSCRIBER BASE'!V89*'COMMISSION ASSUMPTIONS'!$C91)*('MVLP INPUT'!$F19*'COMMISSION ASSUMPTIONS'!$F31)</f>
        <v>0</v>
      </c>
      <c r="V183" s="478">
        <f ca="1">('SUBSCRIBER BASE'!W89*'COMMISSION ASSUMPTIONS'!$C91)*('MVLP INPUT'!$F19*'COMMISSION ASSUMPTIONS'!$F31)</f>
        <v>0</v>
      </c>
      <c r="W183" s="478">
        <f ca="1">('SUBSCRIBER BASE'!X89*'COMMISSION ASSUMPTIONS'!$C91)*('MVLP INPUT'!$F19*'COMMISSION ASSUMPTIONS'!$F31)</f>
        <v>0</v>
      </c>
      <c r="X183" s="478">
        <f ca="1">('SUBSCRIBER BASE'!Y89*'COMMISSION ASSUMPTIONS'!$C91)*('MVLP INPUT'!$F19*'COMMISSION ASSUMPTIONS'!$F31)</f>
        <v>0</v>
      </c>
      <c r="Y183" s="478">
        <f ca="1">('SUBSCRIBER BASE'!Z89*'COMMISSION ASSUMPTIONS'!$C91)*('MVLP INPUT'!$F19*'COMMISSION ASSUMPTIONS'!$F31)</f>
        <v>0</v>
      </c>
      <c r="Z183" s="478">
        <f ca="1">('SUBSCRIBER BASE'!AA89*'COMMISSION ASSUMPTIONS'!$C91)*('MVLP INPUT'!$F19*'COMMISSION ASSUMPTIONS'!$F31)</f>
        <v>0</v>
      </c>
      <c r="AA183" s="478">
        <f ca="1">('SUBSCRIBER BASE'!AB89*'COMMISSION ASSUMPTIONS'!$C91)*('MVLP INPUT'!$F19*'COMMISSION ASSUMPTIONS'!$F31)</f>
        <v>0</v>
      </c>
      <c r="AB183" s="478">
        <f ca="1">('SUBSCRIBER BASE'!AC89*'COMMISSION ASSUMPTIONS'!$C91)*('MVLP INPUT'!$F19*'COMMISSION ASSUMPTIONS'!$F31)</f>
        <v>0</v>
      </c>
      <c r="AC183" s="478">
        <f ca="1">('SUBSCRIBER BASE'!AD89*'COMMISSION ASSUMPTIONS'!$C91)*('MVLP INPUT'!$F19*'COMMISSION ASSUMPTIONS'!$F31)</f>
        <v>0</v>
      </c>
      <c r="AD183" s="478">
        <f ca="1">('SUBSCRIBER BASE'!AE89*'COMMISSION ASSUMPTIONS'!$C91)*('MVLP INPUT'!$F19*'COMMISSION ASSUMPTIONS'!$F31)</f>
        <v>0</v>
      </c>
      <c r="AE183" s="478">
        <f ca="1">('SUBSCRIBER BASE'!AF89*'COMMISSION ASSUMPTIONS'!$C91)*('MVLP INPUT'!$F19*'COMMISSION ASSUMPTIONS'!$F31)</f>
        <v>0</v>
      </c>
      <c r="AF183" s="478">
        <f ca="1">('SUBSCRIBER BASE'!AG89*'COMMISSION ASSUMPTIONS'!$C91)*('MVLP INPUT'!$F19*'COMMISSION ASSUMPTIONS'!$F31)</f>
        <v>0</v>
      </c>
      <c r="AG183" s="478">
        <f ca="1">('SUBSCRIBER BASE'!AH89*'COMMISSION ASSUMPTIONS'!$C91)*('MVLP INPUT'!$F19*'COMMISSION ASSUMPTIONS'!$F31)</f>
        <v>0</v>
      </c>
      <c r="AH183" s="478">
        <f ca="1">('SUBSCRIBER BASE'!AI89*'COMMISSION ASSUMPTIONS'!$C91)*('MVLP INPUT'!$F19*'COMMISSION ASSUMPTIONS'!$F31)</f>
        <v>0</v>
      </c>
      <c r="AI183" s="478">
        <f ca="1">('SUBSCRIBER BASE'!AJ89*'COMMISSION ASSUMPTIONS'!$C91)*('MVLP INPUT'!$F19*'COMMISSION ASSUMPTIONS'!$F31)</f>
        <v>0</v>
      </c>
      <c r="AJ183" s="478">
        <f ca="1">('SUBSCRIBER BASE'!AK89*'COMMISSION ASSUMPTIONS'!$C91)*('MVLP INPUT'!$F19*'COMMISSION ASSUMPTIONS'!$F31)</f>
        <v>0</v>
      </c>
      <c r="AK183" s="478">
        <f ca="1">('SUBSCRIBER BASE'!AL89*'COMMISSION ASSUMPTIONS'!$C91)*('MVLP INPUT'!$F19*'COMMISSION ASSUMPTIONS'!$F31)</f>
        <v>0</v>
      </c>
      <c r="AL183" s="478">
        <f ca="1">('SUBSCRIBER BASE'!AM89*'COMMISSION ASSUMPTIONS'!$C91)*('MVLP INPUT'!$F19*'COMMISSION ASSUMPTIONS'!$F31)</f>
        <v>0</v>
      </c>
      <c r="AM183" s="478">
        <f ca="1">('SUBSCRIBER BASE'!AN89*'COMMISSION ASSUMPTIONS'!$C91)*('MVLP INPUT'!$F19*'COMMISSION ASSUMPTIONS'!$F31)</f>
        <v>0</v>
      </c>
      <c r="AN183" s="478">
        <f ca="1">('SUBSCRIBER BASE'!AO89*'COMMISSION ASSUMPTIONS'!$C91)*('MVLP INPUT'!$F19*'COMMISSION ASSUMPTIONS'!$F31)</f>
        <v>0</v>
      </c>
      <c r="AO183" s="478">
        <f ca="1">('SUBSCRIBER BASE'!AP89*'COMMISSION ASSUMPTIONS'!$C91)*('MVLP INPUT'!$F19*'COMMISSION ASSUMPTIONS'!$F31)</f>
        <v>0</v>
      </c>
      <c r="AP183" s="478">
        <f ca="1">('SUBSCRIBER BASE'!AQ89*'COMMISSION ASSUMPTIONS'!$C91)*('MVLP INPUT'!$F19*'COMMISSION ASSUMPTIONS'!$F31)</f>
        <v>0</v>
      </c>
      <c r="AQ183" s="478">
        <f ca="1">('SUBSCRIBER BASE'!AR89*'COMMISSION ASSUMPTIONS'!$C91)*('MVLP INPUT'!$F19*'COMMISSION ASSUMPTIONS'!$F31)</f>
        <v>0</v>
      </c>
      <c r="AR183" s="478">
        <f ca="1">('SUBSCRIBER BASE'!AS89*'COMMISSION ASSUMPTIONS'!$C91)*('MVLP INPUT'!$F19*'COMMISSION ASSUMPTIONS'!$F31)</f>
        <v>0</v>
      </c>
      <c r="AS183" s="478">
        <f ca="1">('SUBSCRIBER BASE'!AT89*'COMMISSION ASSUMPTIONS'!$C91)*('MVLP INPUT'!$F19*'COMMISSION ASSUMPTIONS'!$F31)</f>
        <v>0</v>
      </c>
      <c r="AT183" s="478">
        <f ca="1">('SUBSCRIBER BASE'!AU89*'COMMISSION ASSUMPTIONS'!$C91)*('MVLP INPUT'!$F19*'COMMISSION ASSUMPTIONS'!$F31)</f>
        <v>0</v>
      </c>
      <c r="AU183" s="478">
        <f ca="1">('SUBSCRIBER BASE'!AV89*'COMMISSION ASSUMPTIONS'!$C91)*('MVLP INPUT'!$F19*'COMMISSION ASSUMPTIONS'!$F31)</f>
        <v>0</v>
      </c>
      <c r="AV183" s="478">
        <f ca="1">('SUBSCRIBER BASE'!AW89*'COMMISSION ASSUMPTIONS'!$C91)*('MVLP INPUT'!$F19*'COMMISSION ASSUMPTIONS'!$F31)</f>
        <v>0</v>
      </c>
      <c r="AW183" s="478">
        <f ca="1">('SUBSCRIBER BASE'!AX89*'COMMISSION ASSUMPTIONS'!$C91)*('MVLP INPUT'!$F19*'COMMISSION ASSUMPTIONS'!$F31)</f>
        <v>0</v>
      </c>
      <c r="AX183" s="478">
        <f ca="1">('SUBSCRIBER BASE'!AY89*'COMMISSION ASSUMPTIONS'!$C91)*('MVLP INPUT'!$F19*'COMMISSION ASSUMPTIONS'!$F31)</f>
        <v>0</v>
      </c>
      <c r="AY183" s="478">
        <f ca="1">('SUBSCRIBER BASE'!AZ89*'COMMISSION ASSUMPTIONS'!$C91)*('MVLP INPUT'!$F19*'COMMISSION ASSUMPTIONS'!$F31)</f>
        <v>0</v>
      </c>
      <c r="AZ183" s="478">
        <f ca="1">('SUBSCRIBER BASE'!BA89*'COMMISSION ASSUMPTIONS'!$C91)*('MVLP INPUT'!$F19*'COMMISSION ASSUMPTIONS'!$F31)</f>
        <v>0</v>
      </c>
      <c r="BA183" s="478">
        <f ca="1">('SUBSCRIBER BASE'!BB89*'COMMISSION ASSUMPTIONS'!$C91)*('MVLP INPUT'!$F19*'COMMISSION ASSUMPTIONS'!$F31)</f>
        <v>0</v>
      </c>
      <c r="BB183" s="478">
        <f ca="1">('SUBSCRIBER BASE'!BC89*'COMMISSION ASSUMPTIONS'!$C91)*('MVLP INPUT'!$F19*'COMMISSION ASSUMPTIONS'!$F31)</f>
        <v>0</v>
      </c>
      <c r="BC183" s="478">
        <f ca="1">('SUBSCRIBER BASE'!BD89*'COMMISSION ASSUMPTIONS'!$C91)*('MVLP INPUT'!$F19*'COMMISSION ASSUMPTIONS'!$F31)</f>
        <v>0</v>
      </c>
      <c r="BD183" s="478">
        <f ca="1">('SUBSCRIBER BASE'!BE89*'COMMISSION ASSUMPTIONS'!$C91)*('MVLP INPUT'!$F19*'COMMISSION ASSUMPTIONS'!$F31)</f>
        <v>0</v>
      </c>
      <c r="BE183" s="478">
        <f ca="1">('SUBSCRIBER BASE'!BF89*'COMMISSION ASSUMPTIONS'!$C91)*('MVLP INPUT'!$F19*'COMMISSION ASSUMPTIONS'!$F31)</f>
        <v>0</v>
      </c>
      <c r="BF183" s="478">
        <f ca="1">('SUBSCRIBER BASE'!BG89*'COMMISSION ASSUMPTIONS'!$C91)*('MVLP INPUT'!$F19*'COMMISSION ASSUMPTIONS'!$F31)</f>
        <v>0</v>
      </c>
      <c r="BG183" s="478">
        <f ca="1">('SUBSCRIBER BASE'!BH89*'COMMISSION ASSUMPTIONS'!$C91)*('MVLP INPUT'!$F19*'COMMISSION ASSUMPTIONS'!$F31)</f>
        <v>0</v>
      </c>
      <c r="BH183" s="478">
        <f ca="1">('SUBSCRIBER BASE'!BI89*'COMMISSION ASSUMPTIONS'!$C91)*('MVLP INPUT'!$F19*'COMMISSION ASSUMPTIONS'!$F31)</f>
        <v>0</v>
      </c>
      <c r="BI183" s="478">
        <f ca="1">('SUBSCRIBER BASE'!BJ89*'COMMISSION ASSUMPTIONS'!$C91)*('MVLP INPUT'!$F19*'COMMISSION ASSUMPTIONS'!$F31)</f>
        <v>0</v>
      </c>
      <c r="BJ183" s="478">
        <f ca="1">('SUBSCRIBER BASE'!BK89*'COMMISSION ASSUMPTIONS'!$C91)*('MVLP INPUT'!$F19*'COMMISSION ASSUMPTIONS'!$F31)</f>
        <v>0</v>
      </c>
      <c r="BK183" s="478">
        <f ca="1">('SUBSCRIBER BASE'!BL89*'COMMISSION ASSUMPTIONS'!$C91)*('MVLP INPUT'!$F19*'COMMISSION ASSUMPTIONS'!$F31)</f>
        <v>0</v>
      </c>
      <c r="BL183" s="478">
        <f ca="1">('SUBSCRIBER BASE'!BM89*'COMMISSION ASSUMPTIONS'!$C91)*('MVLP INPUT'!$F19*'COMMISSION ASSUMPTIONS'!$F31)</f>
        <v>0</v>
      </c>
      <c r="BM183" s="478">
        <f ca="1">('SUBSCRIBER BASE'!BN89*'COMMISSION ASSUMPTIONS'!$C91)*('MVLP INPUT'!$F19*'COMMISSION ASSUMPTIONS'!$F31)</f>
        <v>0</v>
      </c>
      <c r="BN183" s="478">
        <f ca="1">('SUBSCRIBER BASE'!BO89*'COMMISSION ASSUMPTIONS'!$C91)*('MVLP INPUT'!$F19*'COMMISSION ASSUMPTIONS'!$F31)</f>
        <v>0</v>
      </c>
      <c r="BO183" s="478">
        <f ca="1">('SUBSCRIBER BASE'!BP89*'COMMISSION ASSUMPTIONS'!$C91)*('MVLP INPUT'!$F19*'COMMISSION ASSUMPTIONS'!$F31)</f>
        <v>0</v>
      </c>
      <c r="BP183" s="478">
        <f ca="1">('SUBSCRIBER BASE'!BQ89*'COMMISSION ASSUMPTIONS'!$C91)*('MVLP INPUT'!$F19*'COMMISSION ASSUMPTIONS'!$F31)</f>
        <v>0</v>
      </c>
      <c r="BQ183" s="478">
        <f ca="1">('SUBSCRIBER BASE'!BR89*'COMMISSION ASSUMPTIONS'!$C91)*('MVLP INPUT'!$F19*'COMMISSION ASSUMPTIONS'!$F31)</f>
        <v>0</v>
      </c>
      <c r="BR183" s="478">
        <f ca="1">('SUBSCRIBER BASE'!BS89*'COMMISSION ASSUMPTIONS'!$C91)*('MVLP INPUT'!$F19*'COMMISSION ASSUMPTIONS'!$F31)</f>
        <v>0</v>
      </c>
    </row>
    <row r="184" spans="2:70" ht="24" customHeight="1" outlineLevel="1"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5"/>
      <c r="N184" s="475"/>
      <c r="O184" s="475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  <c r="AA184" s="475"/>
      <c r="AB184" s="475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475"/>
      <c r="BB184" s="475"/>
      <c r="BC184" s="475"/>
      <c r="BD184" s="475"/>
      <c r="BE184" s="475"/>
      <c r="BF184" s="475"/>
      <c r="BG184" s="475"/>
      <c r="BH184" s="475"/>
      <c r="BI184" s="475"/>
      <c r="BJ184" s="475"/>
      <c r="BK184" s="475"/>
      <c r="BL184" s="475"/>
      <c r="BM184" s="475"/>
      <c r="BN184" s="475"/>
      <c r="BO184" s="475"/>
      <c r="BP184" s="475"/>
      <c r="BQ184" s="475"/>
      <c r="BR184" s="475"/>
    </row>
    <row r="185" spans="2:70" ht="24" customHeight="1" outlineLevel="1">
      <c r="B185" s="309" t="str">
        <f>'COMMISSION ASSUMPTIONS'!D7</f>
        <v>ONLINE SALES WEB</v>
      </c>
      <c r="C185" s="474">
        <f t="shared" ref="C185:AH185" si="43">SUM(C187:C196)</f>
        <v>0</v>
      </c>
      <c r="D185" s="474">
        <f t="shared" si="43"/>
        <v>0</v>
      </c>
      <c r="E185" s="474">
        <f t="shared" si="43"/>
        <v>0</v>
      </c>
      <c r="F185" s="474">
        <f t="shared" si="43"/>
        <v>0</v>
      </c>
      <c r="G185" s="474">
        <f t="shared" si="43"/>
        <v>0</v>
      </c>
      <c r="H185" s="474">
        <f t="shared" si="43"/>
        <v>0</v>
      </c>
      <c r="I185" s="474">
        <f t="shared" si="43"/>
        <v>0</v>
      </c>
      <c r="J185" s="474">
        <f t="shared" si="43"/>
        <v>0</v>
      </c>
      <c r="K185" s="474">
        <f t="shared" ca="1" si="43"/>
        <v>0</v>
      </c>
      <c r="L185" s="474">
        <f t="shared" ca="1" si="43"/>
        <v>0</v>
      </c>
      <c r="M185" s="474">
        <f t="shared" ca="1" si="43"/>
        <v>0</v>
      </c>
      <c r="N185" s="474">
        <f t="shared" ca="1" si="43"/>
        <v>0</v>
      </c>
      <c r="O185" s="474">
        <f t="shared" ca="1" si="43"/>
        <v>0</v>
      </c>
      <c r="P185" s="474">
        <f t="shared" ca="1" si="43"/>
        <v>0</v>
      </c>
      <c r="Q185" s="474">
        <f t="shared" ca="1" si="43"/>
        <v>0</v>
      </c>
      <c r="R185" s="474">
        <f t="shared" ca="1" si="43"/>
        <v>0</v>
      </c>
      <c r="S185" s="474">
        <f t="shared" ca="1" si="43"/>
        <v>0</v>
      </c>
      <c r="T185" s="474">
        <f t="shared" ca="1" si="43"/>
        <v>0</v>
      </c>
      <c r="U185" s="474">
        <f t="shared" ca="1" si="43"/>
        <v>0</v>
      </c>
      <c r="V185" s="474">
        <f t="shared" ca="1" si="43"/>
        <v>0</v>
      </c>
      <c r="W185" s="474">
        <f t="shared" ca="1" si="43"/>
        <v>0</v>
      </c>
      <c r="X185" s="474">
        <f t="shared" ca="1" si="43"/>
        <v>0</v>
      </c>
      <c r="Y185" s="474">
        <f t="shared" ca="1" si="43"/>
        <v>0</v>
      </c>
      <c r="Z185" s="474">
        <f t="shared" ca="1" si="43"/>
        <v>0</v>
      </c>
      <c r="AA185" s="474">
        <f t="shared" ca="1" si="43"/>
        <v>0</v>
      </c>
      <c r="AB185" s="474">
        <f t="shared" ca="1" si="43"/>
        <v>0</v>
      </c>
      <c r="AC185" s="474">
        <f t="shared" ca="1" si="43"/>
        <v>0</v>
      </c>
      <c r="AD185" s="474">
        <f t="shared" ca="1" si="43"/>
        <v>0</v>
      </c>
      <c r="AE185" s="474">
        <f t="shared" ca="1" si="43"/>
        <v>0</v>
      </c>
      <c r="AF185" s="474">
        <f t="shared" ca="1" si="43"/>
        <v>0</v>
      </c>
      <c r="AG185" s="474">
        <f t="shared" ca="1" si="43"/>
        <v>0</v>
      </c>
      <c r="AH185" s="474">
        <f t="shared" ca="1" si="43"/>
        <v>0</v>
      </c>
      <c r="AI185" s="474">
        <f t="shared" ref="AI185:BR185" ca="1" si="44">SUM(AI187:AI196)</f>
        <v>0</v>
      </c>
      <c r="AJ185" s="474">
        <f t="shared" ca="1" si="44"/>
        <v>0</v>
      </c>
      <c r="AK185" s="474">
        <f t="shared" ca="1" si="44"/>
        <v>0</v>
      </c>
      <c r="AL185" s="474">
        <f t="shared" ca="1" si="44"/>
        <v>0</v>
      </c>
      <c r="AM185" s="474">
        <f t="shared" ca="1" si="44"/>
        <v>0</v>
      </c>
      <c r="AN185" s="474">
        <f t="shared" ca="1" si="44"/>
        <v>0</v>
      </c>
      <c r="AO185" s="474">
        <f t="shared" ca="1" si="44"/>
        <v>0</v>
      </c>
      <c r="AP185" s="474">
        <f t="shared" ca="1" si="44"/>
        <v>0</v>
      </c>
      <c r="AQ185" s="474">
        <f t="shared" ca="1" si="44"/>
        <v>0</v>
      </c>
      <c r="AR185" s="474">
        <f t="shared" ca="1" si="44"/>
        <v>0</v>
      </c>
      <c r="AS185" s="474">
        <f t="shared" ca="1" si="44"/>
        <v>0</v>
      </c>
      <c r="AT185" s="474">
        <f t="shared" ca="1" si="44"/>
        <v>0</v>
      </c>
      <c r="AU185" s="474">
        <f t="shared" ca="1" si="44"/>
        <v>0</v>
      </c>
      <c r="AV185" s="474">
        <f t="shared" ca="1" si="44"/>
        <v>0</v>
      </c>
      <c r="AW185" s="474">
        <f t="shared" ca="1" si="44"/>
        <v>0</v>
      </c>
      <c r="AX185" s="474">
        <f t="shared" ca="1" si="44"/>
        <v>0</v>
      </c>
      <c r="AY185" s="474">
        <f t="shared" ca="1" si="44"/>
        <v>0</v>
      </c>
      <c r="AZ185" s="474">
        <f t="shared" ca="1" si="44"/>
        <v>0</v>
      </c>
      <c r="BA185" s="474">
        <f t="shared" ca="1" si="44"/>
        <v>0</v>
      </c>
      <c r="BB185" s="474">
        <f t="shared" ca="1" si="44"/>
        <v>0</v>
      </c>
      <c r="BC185" s="474">
        <f t="shared" ca="1" si="44"/>
        <v>0</v>
      </c>
      <c r="BD185" s="474">
        <f t="shared" ca="1" si="44"/>
        <v>0</v>
      </c>
      <c r="BE185" s="474">
        <f t="shared" ca="1" si="44"/>
        <v>0</v>
      </c>
      <c r="BF185" s="474">
        <f t="shared" ca="1" si="44"/>
        <v>0</v>
      </c>
      <c r="BG185" s="474">
        <f t="shared" ca="1" si="44"/>
        <v>0</v>
      </c>
      <c r="BH185" s="474">
        <f t="shared" ca="1" si="44"/>
        <v>0</v>
      </c>
      <c r="BI185" s="474">
        <f t="shared" ca="1" si="44"/>
        <v>0</v>
      </c>
      <c r="BJ185" s="474">
        <f t="shared" ca="1" si="44"/>
        <v>0</v>
      </c>
      <c r="BK185" s="474">
        <f t="shared" ca="1" si="44"/>
        <v>0</v>
      </c>
      <c r="BL185" s="474">
        <f t="shared" ca="1" si="44"/>
        <v>0</v>
      </c>
      <c r="BM185" s="474">
        <f t="shared" ca="1" si="44"/>
        <v>0</v>
      </c>
      <c r="BN185" s="474">
        <f t="shared" ca="1" si="44"/>
        <v>0</v>
      </c>
      <c r="BO185" s="474">
        <f t="shared" ca="1" si="44"/>
        <v>0</v>
      </c>
      <c r="BP185" s="474">
        <f t="shared" ca="1" si="44"/>
        <v>0</v>
      </c>
      <c r="BQ185" s="474">
        <f t="shared" ca="1" si="44"/>
        <v>0</v>
      </c>
      <c r="BR185" s="474">
        <f t="shared" ca="1" si="44"/>
        <v>0</v>
      </c>
    </row>
    <row r="186" spans="2:70" ht="24" customHeight="1" outlineLevel="1">
      <c r="B186" s="309" t="s">
        <v>357</v>
      </c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5"/>
      <c r="N186" s="475"/>
      <c r="O186" s="475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  <c r="AA186" s="475"/>
      <c r="AB186" s="475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475"/>
      <c r="BB186" s="475"/>
      <c r="BC186" s="475"/>
      <c r="BD186" s="475"/>
      <c r="BE186" s="475"/>
      <c r="BF186" s="475"/>
      <c r="BG186" s="475"/>
      <c r="BH186" s="475"/>
      <c r="BI186" s="475"/>
      <c r="BJ186" s="475"/>
      <c r="BK186" s="475"/>
      <c r="BL186" s="475"/>
      <c r="BM186" s="475"/>
      <c r="BN186" s="475"/>
      <c r="BO186" s="475"/>
      <c r="BP186" s="475"/>
      <c r="BQ186" s="475"/>
      <c r="BR186" s="475"/>
    </row>
    <row r="187" spans="2:70" ht="24" customHeight="1" outlineLevel="1">
      <c r="B187" s="313" t="str">
        <f>B174</f>
        <v>MVLP1</v>
      </c>
      <c r="C187" s="476">
        <f>('SUBSCRIBER BASE'!C80*'COMMISSION ASSUMPTIONS'!$D82)*('MVLP INPUT'!$F10*'COMMISSION ASSUMPTIONS'!$F33)</f>
        <v>0</v>
      </c>
      <c r="D187" s="476">
        <f>('SUBSCRIBER BASE'!D80*'COMMISSION ASSUMPTIONS'!$D82)*('MVLP INPUT'!$F10*'COMMISSION ASSUMPTIONS'!$F33)</f>
        <v>0</v>
      </c>
      <c r="E187" s="476">
        <f>('SUBSCRIBER BASE'!E80*'COMMISSION ASSUMPTIONS'!$D82)*('MVLP INPUT'!$F10*'COMMISSION ASSUMPTIONS'!$F33)</f>
        <v>0</v>
      </c>
      <c r="F187" s="476">
        <f>('SUBSCRIBER BASE'!F80*'COMMISSION ASSUMPTIONS'!$D82)*('MVLP INPUT'!$F10*'COMMISSION ASSUMPTIONS'!$F33)</f>
        <v>0</v>
      </c>
      <c r="G187" s="476">
        <f>('SUBSCRIBER BASE'!G80*'COMMISSION ASSUMPTIONS'!$D82)*('MVLP INPUT'!$F10*'COMMISSION ASSUMPTIONS'!$F33)</f>
        <v>0</v>
      </c>
      <c r="H187" s="476">
        <f>('SUBSCRIBER BASE'!H80*'COMMISSION ASSUMPTIONS'!$D82)*('MVLP INPUT'!$F10*'COMMISSION ASSUMPTIONS'!$F33)</f>
        <v>0</v>
      </c>
      <c r="I187" s="476">
        <f>('SUBSCRIBER BASE'!I80*'COMMISSION ASSUMPTIONS'!$D82)*('MVLP INPUT'!$F10*'COMMISSION ASSUMPTIONS'!$F33)</f>
        <v>0</v>
      </c>
      <c r="J187" s="476">
        <f>('SUBSCRIBER BASE'!J80*'COMMISSION ASSUMPTIONS'!$D82)*('MVLP INPUT'!$F10*'COMMISSION ASSUMPTIONS'!$F33)</f>
        <v>0</v>
      </c>
      <c r="K187" s="476">
        <f ca="1">('SUBSCRIBER BASE'!L80*'COMMISSION ASSUMPTIONS'!$D82)*('MVLP INPUT'!$F10*'COMMISSION ASSUMPTIONS'!$F33)</f>
        <v>0</v>
      </c>
      <c r="L187" s="476">
        <f ca="1">('SUBSCRIBER BASE'!M80*'COMMISSION ASSUMPTIONS'!$D82)*('MVLP INPUT'!$F10*'COMMISSION ASSUMPTIONS'!$F33)</f>
        <v>0</v>
      </c>
      <c r="M187" s="476">
        <f ca="1">('SUBSCRIBER BASE'!N80*'COMMISSION ASSUMPTIONS'!$D82)*('MVLP INPUT'!$F10*'COMMISSION ASSUMPTIONS'!$F33)</f>
        <v>0</v>
      </c>
      <c r="N187" s="476">
        <f ca="1">('SUBSCRIBER BASE'!O80*'COMMISSION ASSUMPTIONS'!$D82)*('MVLP INPUT'!$F10*'COMMISSION ASSUMPTIONS'!$F33)</f>
        <v>0</v>
      </c>
      <c r="O187" s="476">
        <f ca="1">('SUBSCRIBER BASE'!P80*'COMMISSION ASSUMPTIONS'!$D82)*('MVLP INPUT'!$F10*'COMMISSION ASSUMPTIONS'!$F33)</f>
        <v>0</v>
      </c>
      <c r="P187" s="476">
        <f ca="1">('SUBSCRIBER BASE'!Q80*'COMMISSION ASSUMPTIONS'!$D82)*('MVLP INPUT'!$F10*'COMMISSION ASSUMPTIONS'!$F33)</f>
        <v>0</v>
      </c>
      <c r="Q187" s="476">
        <f ca="1">('SUBSCRIBER BASE'!R80*'COMMISSION ASSUMPTIONS'!$D82)*('MVLP INPUT'!$F10*'COMMISSION ASSUMPTIONS'!$F33)</f>
        <v>0</v>
      </c>
      <c r="R187" s="476">
        <f ca="1">('SUBSCRIBER BASE'!S80*'COMMISSION ASSUMPTIONS'!$D82)*('MVLP INPUT'!$F10*'COMMISSION ASSUMPTIONS'!$F33)</f>
        <v>0</v>
      </c>
      <c r="S187" s="476">
        <f ca="1">('SUBSCRIBER BASE'!T80*'COMMISSION ASSUMPTIONS'!$D82)*('MVLP INPUT'!$F10*'COMMISSION ASSUMPTIONS'!$F33)</f>
        <v>0</v>
      </c>
      <c r="T187" s="476">
        <f ca="1">('SUBSCRIBER BASE'!U80*'COMMISSION ASSUMPTIONS'!$D82)*('MVLP INPUT'!$F10*'COMMISSION ASSUMPTIONS'!$F33)</f>
        <v>0</v>
      </c>
      <c r="U187" s="476">
        <f ca="1">('SUBSCRIBER BASE'!V80*'COMMISSION ASSUMPTIONS'!$D82)*('MVLP INPUT'!$F10*'COMMISSION ASSUMPTIONS'!$F33)</f>
        <v>0</v>
      </c>
      <c r="V187" s="476">
        <f ca="1">('SUBSCRIBER BASE'!W80*'COMMISSION ASSUMPTIONS'!$D82)*('MVLP INPUT'!$F10*'COMMISSION ASSUMPTIONS'!$F33)</f>
        <v>0</v>
      </c>
      <c r="W187" s="476">
        <f ca="1">('SUBSCRIBER BASE'!X80*'COMMISSION ASSUMPTIONS'!$D82)*('MVLP INPUT'!$F10*'COMMISSION ASSUMPTIONS'!$F33)</f>
        <v>0</v>
      </c>
      <c r="X187" s="476">
        <f ca="1">('SUBSCRIBER BASE'!Y80*'COMMISSION ASSUMPTIONS'!$D82)*('MVLP INPUT'!$F10*'COMMISSION ASSUMPTIONS'!$F33)</f>
        <v>0</v>
      </c>
      <c r="Y187" s="476">
        <f ca="1">('SUBSCRIBER BASE'!Z80*'COMMISSION ASSUMPTIONS'!$D82)*('MVLP INPUT'!$F10*'COMMISSION ASSUMPTIONS'!$F33)</f>
        <v>0</v>
      </c>
      <c r="Z187" s="476">
        <f ca="1">('SUBSCRIBER BASE'!AA80*'COMMISSION ASSUMPTIONS'!$D82)*('MVLP INPUT'!$F10*'COMMISSION ASSUMPTIONS'!$F33)</f>
        <v>0</v>
      </c>
      <c r="AA187" s="476">
        <f ca="1">('SUBSCRIBER BASE'!AB80*'COMMISSION ASSUMPTIONS'!$D82)*('MVLP INPUT'!$F10*'COMMISSION ASSUMPTIONS'!$F33)</f>
        <v>0</v>
      </c>
      <c r="AB187" s="476">
        <f ca="1">('SUBSCRIBER BASE'!AC80*'COMMISSION ASSUMPTIONS'!$D82)*('MVLP INPUT'!$F10*'COMMISSION ASSUMPTIONS'!$F33)</f>
        <v>0</v>
      </c>
      <c r="AC187" s="476">
        <f ca="1">('SUBSCRIBER BASE'!AD80*'COMMISSION ASSUMPTIONS'!$D82)*('MVLP INPUT'!$F10*'COMMISSION ASSUMPTIONS'!$F33)</f>
        <v>0</v>
      </c>
      <c r="AD187" s="476">
        <f ca="1">('SUBSCRIBER BASE'!AE80*'COMMISSION ASSUMPTIONS'!$D82)*('MVLP INPUT'!$F10*'COMMISSION ASSUMPTIONS'!$F33)</f>
        <v>0</v>
      </c>
      <c r="AE187" s="476">
        <f ca="1">('SUBSCRIBER BASE'!AF80*'COMMISSION ASSUMPTIONS'!$D82)*('MVLP INPUT'!$F10*'COMMISSION ASSUMPTIONS'!$F33)</f>
        <v>0</v>
      </c>
      <c r="AF187" s="476">
        <f ca="1">('SUBSCRIBER BASE'!AG80*'COMMISSION ASSUMPTIONS'!$D82)*('MVLP INPUT'!$F10*'COMMISSION ASSUMPTIONS'!$F33)</f>
        <v>0</v>
      </c>
      <c r="AG187" s="476">
        <f ca="1">('SUBSCRIBER BASE'!AH80*'COMMISSION ASSUMPTIONS'!$D82)*('MVLP INPUT'!$F10*'COMMISSION ASSUMPTIONS'!$F33)</f>
        <v>0</v>
      </c>
      <c r="AH187" s="476">
        <f ca="1">('SUBSCRIBER BASE'!AI80*'COMMISSION ASSUMPTIONS'!$D82)*('MVLP INPUT'!$F10*'COMMISSION ASSUMPTIONS'!$F33)</f>
        <v>0</v>
      </c>
      <c r="AI187" s="476">
        <f ca="1">('SUBSCRIBER BASE'!AJ80*'COMMISSION ASSUMPTIONS'!$D82)*('MVLP INPUT'!$F10*'COMMISSION ASSUMPTIONS'!$F33)</f>
        <v>0</v>
      </c>
      <c r="AJ187" s="476">
        <f ca="1">('SUBSCRIBER BASE'!AK80*'COMMISSION ASSUMPTIONS'!$D82)*('MVLP INPUT'!$F10*'COMMISSION ASSUMPTIONS'!$F33)</f>
        <v>0</v>
      </c>
      <c r="AK187" s="476">
        <f ca="1">('SUBSCRIBER BASE'!AL80*'COMMISSION ASSUMPTIONS'!$D82)*('MVLP INPUT'!$F10*'COMMISSION ASSUMPTIONS'!$F33)</f>
        <v>0</v>
      </c>
      <c r="AL187" s="476">
        <f ca="1">('SUBSCRIBER BASE'!AM80*'COMMISSION ASSUMPTIONS'!$D82)*('MVLP INPUT'!$F10*'COMMISSION ASSUMPTIONS'!$F33)</f>
        <v>0</v>
      </c>
      <c r="AM187" s="476">
        <f ca="1">('SUBSCRIBER BASE'!AN80*'COMMISSION ASSUMPTIONS'!$D82)*('MVLP INPUT'!$F10*'COMMISSION ASSUMPTIONS'!$F33)</f>
        <v>0</v>
      </c>
      <c r="AN187" s="476">
        <f ca="1">('SUBSCRIBER BASE'!AO80*'COMMISSION ASSUMPTIONS'!$D82)*('MVLP INPUT'!$F10*'COMMISSION ASSUMPTIONS'!$F33)</f>
        <v>0</v>
      </c>
      <c r="AO187" s="476">
        <f ca="1">('SUBSCRIBER BASE'!AP80*'COMMISSION ASSUMPTIONS'!$D82)*('MVLP INPUT'!$F10*'COMMISSION ASSUMPTIONS'!$F33)</f>
        <v>0</v>
      </c>
      <c r="AP187" s="476">
        <f ca="1">('SUBSCRIBER BASE'!AQ80*'COMMISSION ASSUMPTIONS'!$D82)*('MVLP INPUT'!$F10*'COMMISSION ASSUMPTIONS'!$F33)</f>
        <v>0</v>
      </c>
      <c r="AQ187" s="476">
        <f ca="1">('SUBSCRIBER BASE'!AR80*'COMMISSION ASSUMPTIONS'!$D82)*('MVLP INPUT'!$F10*'COMMISSION ASSUMPTIONS'!$F33)</f>
        <v>0</v>
      </c>
      <c r="AR187" s="476">
        <f ca="1">('SUBSCRIBER BASE'!AS80*'COMMISSION ASSUMPTIONS'!$D82)*('MVLP INPUT'!$F10*'COMMISSION ASSUMPTIONS'!$F33)</f>
        <v>0</v>
      </c>
      <c r="AS187" s="476">
        <f ca="1">('SUBSCRIBER BASE'!AT80*'COMMISSION ASSUMPTIONS'!$D82)*('MVLP INPUT'!$F10*'COMMISSION ASSUMPTIONS'!$F33)</f>
        <v>0</v>
      </c>
      <c r="AT187" s="476">
        <f ca="1">('SUBSCRIBER BASE'!AU80*'COMMISSION ASSUMPTIONS'!$D82)*('MVLP INPUT'!$F10*'COMMISSION ASSUMPTIONS'!$F33)</f>
        <v>0</v>
      </c>
      <c r="AU187" s="476">
        <f ca="1">('SUBSCRIBER BASE'!AV80*'COMMISSION ASSUMPTIONS'!$D82)*('MVLP INPUT'!$F10*'COMMISSION ASSUMPTIONS'!$F33)</f>
        <v>0</v>
      </c>
      <c r="AV187" s="476">
        <f ca="1">('SUBSCRIBER BASE'!AW80*'COMMISSION ASSUMPTIONS'!$D82)*('MVLP INPUT'!$F10*'COMMISSION ASSUMPTIONS'!$F33)</f>
        <v>0</v>
      </c>
      <c r="AW187" s="476">
        <f ca="1">('SUBSCRIBER BASE'!AX80*'COMMISSION ASSUMPTIONS'!$D82)*('MVLP INPUT'!$F10*'COMMISSION ASSUMPTIONS'!$F33)</f>
        <v>0</v>
      </c>
      <c r="AX187" s="476">
        <f ca="1">('SUBSCRIBER BASE'!AY80*'COMMISSION ASSUMPTIONS'!$D82)*('MVLP INPUT'!$F10*'COMMISSION ASSUMPTIONS'!$F33)</f>
        <v>0</v>
      </c>
      <c r="AY187" s="476">
        <f ca="1">('SUBSCRIBER BASE'!AZ80*'COMMISSION ASSUMPTIONS'!$D82)*('MVLP INPUT'!$F10*'COMMISSION ASSUMPTIONS'!$F33)</f>
        <v>0</v>
      </c>
      <c r="AZ187" s="476">
        <f ca="1">('SUBSCRIBER BASE'!BA80*'COMMISSION ASSUMPTIONS'!$D82)*('MVLP INPUT'!$F10*'COMMISSION ASSUMPTIONS'!$F33)</f>
        <v>0</v>
      </c>
      <c r="BA187" s="476">
        <f ca="1">('SUBSCRIBER BASE'!BB80*'COMMISSION ASSUMPTIONS'!$D82)*('MVLP INPUT'!$F10*'COMMISSION ASSUMPTIONS'!$F33)</f>
        <v>0</v>
      </c>
      <c r="BB187" s="476">
        <f ca="1">('SUBSCRIBER BASE'!BC80*'COMMISSION ASSUMPTIONS'!$D82)*('MVLP INPUT'!$F10*'COMMISSION ASSUMPTIONS'!$F33)</f>
        <v>0</v>
      </c>
      <c r="BC187" s="476">
        <f ca="1">('SUBSCRIBER BASE'!BD80*'COMMISSION ASSUMPTIONS'!$D82)*('MVLP INPUT'!$F10*'COMMISSION ASSUMPTIONS'!$F33)</f>
        <v>0</v>
      </c>
      <c r="BD187" s="476">
        <f ca="1">('SUBSCRIBER BASE'!BE80*'COMMISSION ASSUMPTIONS'!$D82)*('MVLP INPUT'!$F10*'COMMISSION ASSUMPTIONS'!$F33)</f>
        <v>0</v>
      </c>
      <c r="BE187" s="476">
        <f ca="1">('SUBSCRIBER BASE'!BF80*'COMMISSION ASSUMPTIONS'!$D82)*('MVLP INPUT'!$F10*'COMMISSION ASSUMPTIONS'!$F33)</f>
        <v>0</v>
      </c>
      <c r="BF187" s="476">
        <f ca="1">('SUBSCRIBER BASE'!BG80*'COMMISSION ASSUMPTIONS'!$D82)*('MVLP INPUT'!$F10*'COMMISSION ASSUMPTIONS'!$F33)</f>
        <v>0</v>
      </c>
      <c r="BG187" s="476">
        <f ca="1">('SUBSCRIBER BASE'!BH80*'COMMISSION ASSUMPTIONS'!$D82)*('MVLP INPUT'!$F10*'COMMISSION ASSUMPTIONS'!$F33)</f>
        <v>0</v>
      </c>
      <c r="BH187" s="476">
        <f ca="1">('SUBSCRIBER BASE'!BI80*'COMMISSION ASSUMPTIONS'!$D82)*('MVLP INPUT'!$F10*'COMMISSION ASSUMPTIONS'!$F33)</f>
        <v>0</v>
      </c>
      <c r="BI187" s="476">
        <f ca="1">('SUBSCRIBER BASE'!BJ80*'COMMISSION ASSUMPTIONS'!$D82)*('MVLP INPUT'!$F10*'COMMISSION ASSUMPTIONS'!$F33)</f>
        <v>0</v>
      </c>
      <c r="BJ187" s="476">
        <f ca="1">('SUBSCRIBER BASE'!BK80*'COMMISSION ASSUMPTIONS'!$D82)*('MVLP INPUT'!$F10*'COMMISSION ASSUMPTIONS'!$F33)</f>
        <v>0</v>
      </c>
      <c r="BK187" s="476">
        <f ca="1">('SUBSCRIBER BASE'!BL80*'COMMISSION ASSUMPTIONS'!$D82)*('MVLP INPUT'!$F10*'COMMISSION ASSUMPTIONS'!$F33)</f>
        <v>0</v>
      </c>
      <c r="BL187" s="476">
        <f ca="1">('SUBSCRIBER BASE'!BM80*'COMMISSION ASSUMPTIONS'!$D82)*('MVLP INPUT'!$F10*'COMMISSION ASSUMPTIONS'!$F33)</f>
        <v>0</v>
      </c>
      <c r="BM187" s="476">
        <f ca="1">('SUBSCRIBER BASE'!BN80*'COMMISSION ASSUMPTIONS'!$D82)*('MVLP INPUT'!$F10*'COMMISSION ASSUMPTIONS'!$F33)</f>
        <v>0</v>
      </c>
      <c r="BN187" s="476">
        <f ca="1">('SUBSCRIBER BASE'!BO80*'COMMISSION ASSUMPTIONS'!$D82)*('MVLP INPUT'!$F10*'COMMISSION ASSUMPTIONS'!$F33)</f>
        <v>0</v>
      </c>
      <c r="BO187" s="476">
        <f ca="1">('SUBSCRIBER BASE'!BP80*'COMMISSION ASSUMPTIONS'!$D82)*('MVLP INPUT'!$F10*'COMMISSION ASSUMPTIONS'!$F33)</f>
        <v>0</v>
      </c>
      <c r="BP187" s="476">
        <f ca="1">('SUBSCRIBER BASE'!BQ80*'COMMISSION ASSUMPTIONS'!$D82)*('MVLP INPUT'!$F10*'COMMISSION ASSUMPTIONS'!$F33)</f>
        <v>0</v>
      </c>
      <c r="BQ187" s="476">
        <f ca="1">('SUBSCRIBER BASE'!BR80*'COMMISSION ASSUMPTIONS'!$D82)*('MVLP INPUT'!$F10*'COMMISSION ASSUMPTIONS'!$F33)</f>
        <v>0</v>
      </c>
      <c r="BR187" s="476">
        <f ca="1">('SUBSCRIBER BASE'!BS80*'COMMISSION ASSUMPTIONS'!$D82)*('MVLP INPUT'!$F10*'COMMISSION ASSUMPTIONS'!$F33)</f>
        <v>0</v>
      </c>
    </row>
    <row r="188" spans="2:70" ht="24" customHeight="1" outlineLevel="1">
      <c r="B188" s="313" t="str">
        <f>B175</f>
        <v>MVLP2</v>
      </c>
      <c r="C188" s="476">
        <f>('SUBSCRIBER BASE'!C81*'COMMISSION ASSUMPTIONS'!$D83)*('MVLP INPUT'!$F11*'COMMISSION ASSUMPTIONS'!$F34)</f>
        <v>0</v>
      </c>
      <c r="D188" s="476">
        <f>('SUBSCRIBER BASE'!D81*'COMMISSION ASSUMPTIONS'!$D83)*('MVLP INPUT'!$F11*'COMMISSION ASSUMPTIONS'!$F34)</f>
        <v>0</v>
      </c>
      <c r="E188" s="476">
        <f>('SUBSCRIBER BASE'!E81*'COMMISSION ASSUMPTIONS'!$D83)*('MVLP INPUT'!$F11*'COMMISSION ASSUMPTIONS'!$F34)</f>
        <v>0</v>
      </c>
      <c r="F188" s="476">
        <f>('SUBSCRIBER BASE'!F81*'COMMISSION ASSUMPTIONS'!$D83)*('MVLP INPUT'!$F11*'COMMISSION ASSUMPTIONS'!$F34)</f>
        <v>0</v>
      </c>
      <c r="G188" s="476">
        <f>('SUBSCRIBER BASE'!G81*'COMMISSION ASSUMPTIONS'!$D83)*('MVLP INPUT'!$F11*'COMMISSION ASSUMPTIONS'!$F34)</f>
        <v>0</v>
      </c>
      <c r="H188" s="476">
        <f>('SUBSCRIBER BASE'!H81*'COMMISSION ASSUMPTIONS'!$D83)*('MVLP INPUT'!$F11*'COMMISSION ASSUMPTIONS'!$F34)</f>
        <v>0</v>
      </c>
      <c r="I188" s="476">
        <f>('SUBSCRIBER BASE'!I81*'COMMISSION ASSUMPTIONS'!$D83)*('MVLP INPUT'!$F11*'COMMISSION ASSUMPTIONS'!$F34)</f>
        <v>0</v>
      </c>
      <c r="J188" s="476">
        <f>('SUBSCRIBER BASE'!J81*'COMMISSION ASSUMPTIONS'!$D83)*('MVLP INPUT'!$F11*'COMMISSION ASSUMPTIONS'!$F34)</f>
        <v>0</v>
      </c>
      <c r="K188" s="476">
        <f ca="1">('SUBSCRIBER BASE'!L81*'COMMISSION ASSUMPTIONS'!$D83)*('MVLP INPUT'!$F11*'COMMISSION ASSUMPTIONS'!$F34)</f>
        <v>0</v>
      </c>
      <c r="L188" s="476">
        <f ca="1">('SUBSCRIBER BASE'!M81*'COMMISSION ASSUMPTIONS'!$D83)*('MVLP INPUT'!$F11*'COMMISSION ASSUMPTIONS'!$F34)</f>
        <v>0</v>
      </c>
      <c r="M188" s="476">
        <f ca="1">('SUBSCRIBER BASE'!N81*'COMMISSION ASSUMPTIONS'!$D83)*('MVLP INPUT'!$F11*'COMMISSION ASSUMPTIONS'!$F34)</f>
        <v>0</v>
      </c>
      <c r="N188" s="476">
        <f ca="1">('SUBSCRIBER BASE'!O81*'COMMISSION ASSUMPTIONS'!$D83)*('MVLP INPUT'!$F11*'COMMISSION ASSUMPTIONS'!$F34)</f>
        <v>0</v>
      </c>
      <c r="O188" s="476">
        <f ca="1">('SUBSCRIBER BASE'!P81*'COMMISSION ASSUMPTIONS'!$D83)*('MVLP INPUT'!$F11*'COMMISSION ASSUMPTIONS'!$F34)</f>
        <v>0</v>
      </c>
      <c r="P188" s="476">
        <f ca="1">('SUBSCRIBER BASE'!Q81*'COMMISSION ASSUMPTIONS'!$D83)*('MVLP INPUT'!$F11*'COMMISSION ASSUMPTIONS'!$F34)</f>
        <v>0</v>
      </c>
      <c r="Q188" s="476">
        <f ca="1">('SUBSCRIBER BASE'!R81*'COMMISSION ASSUMPTIONS'!$D83)*('MVLP INPUT'!$F11*'COMMISSION ASSUMPTIONS'!$F34)</f>
        <v>0</v>
      </c>
      <c r="R188" s="476">
        <f ca="1">('SUBSCRIBER BASE'!S81*'COMMISSION ASSUMPTIONS'!$D83)*('MVLP INPUT'!$F11*'COMMISSION ASSUMPTIONS'!$F34)</f>
        <v>0</v>
      </c>
      <c r="S188" s="476">
        <f ca="1">('SUBSCRIBER BASE'!T81*'COMMISSION ASSUMPTIONS'!$D83)*('MVLP INPUT'!$F11*'COMMISSION ASSUMPTIONS'!$F34)</f>
        <v>0</v>
      </c>
      <c r="T188" s="476">
        <f ca="1">('SUBSCRIBER BASE'!U81*'COMMISSION ASSUMPTIONS'!$D83)*('MVLP INPUT'!$F11*'COMMISSION ASSUMPTIONS'!$F34)</f>
        <v>0</v>
      </c>
      <c r="U188" s="476">
        <f ca="1">('SUBSCRIBER BASE'!V81*'COMMISSION ASSUMPTIONS'!$D83)*('MVLP INPUT'!$F11*'COMMISSION ASSUMPTIONS'!$F34)</f>
        <v>0</v>
      </c>
      <c r="V188" s="476">
        <f ca="1">('SUBSCRIBER BASE'!W81*'COMMISSION ASSUMPTIONS'!$D83)*('MVLP INPUT'!$F11*'COMMISSION ASSUMPTIONS'!$F34)</f>
        <v>0</v>
      </c>
      <c r="W188" s="476">
        <f ca="1">('SUBSCRIBER BASE'!X81*'COMMISSION ASSUMPTIONS'!$D83)*('MVLP INPUT'!$F11*'COMMISSION ASSUMPTIONS'!$F34)</f>
        <v>0</v>
      </c>
      <c r="X188" s="476">
        <f ca="1">('SUBSCRIBER BASE'!Y81*'COMMISSION ASSUMPTIONS'!$D83)*('MVLP INPUT'!$F11*'COMMISSION ASSUMPTIONS'!$F34)</f>
        <v>0</v>
      </c>
      <c r="Y188" s="476">
        <f ca="1">('SUBSCRIBER BASE'!Z81*'COMMISSION ASSUMPTIONS'!$D83)*('MVLP INPUT'!$F11*'COMMISSION ASSUMPTIONS'!$F34)</f>
        <v>0</v>
      </c>
      <c r="Z188" s="476">
        <f ca="1">('SUBSCRIBER BASE'!AA81*'COMMISSION ASSUMPTIONS'!$D83)*('MVLP INPUT'!$F11*'COMMISSION ASSUMPTIONS'!$F34)</f>
        <v>0</v>
      </c>
      <c r="AA188" s="476">
        <f ca="1">('SUBSCRIBER BASE'!AB81*'COMMISSION ASSUMPTIONS'!$D83)*('MVLP INPUT'!$F11*'COMMISSION ASSUMPTIONS'!$F34)</f>
        <v>0</v>
      </c>
      <c r="AB188" s="476">
        <f ca="1">('SUBSCRIBER BASE'!AC81*'COMMISSION ASSUMPTIONS'!$D83)*('MVLP INPUT'!$F11*'COMMISSION ASSUMPTIONS'!$F34)</f>
        <v>0</v>
      </c>
      <c r="AC188" s="476">
        <f ca="1">('SUBSCRIBER BASE'!AD81*'COMMISSION ASSUMPTIONS'!$D83)*('MVLP INPUT'!$F11*'COMMISSION ASSUMPTIONS'!$F34)</f>
        <v>0</v>
      </c>
      <c r="AD188" s="476">
        <f ca="1">('SUBSCRIBER BASE'!AE81*'COMMISSION ASSUMPTIONS'!$D83)*('MVLP INPUT'!$F11*'COMMISSION ASSUMPTIONS'!$F34)</f>
        <v>0</v>
      </c>
      <c r="AE188" s="476">
        <f ca="1">('SUBSCRIBER BASE'!AF81*'COMMISSION ASSUMPTIONS'!$D83)*('MVLP INPUT'!$F11*'COMMISSION ASSUMPTIONS'!$F34)</f>
        <v>0</v>
      </c>
      <c r="AF188" s="476">
        <f ca="1">('SUBSCRIBER BASE'!AG81*'COMMISSION ASSUMPTIONS'!$D83)*('MVLP INPUT'!$F11*'COMMISSION ASSUMPTIONS'!$F34)</f>
        <v>0</v>
      </c>
      <c r="AG188" s="476">
        <f ca="1">('SUBSCRIBER BASE'!AH81*'COMMISSION ASSUMPTIONS'!$D83)*('MVLP INPUT'!$F11*'COMMISSION ASSUMPTIONS'!$F34)</f>
        <v>0</v>
      </c>
      <c r="AH188" s="476">
        <f ca="1">('SUBSCRIBER BASE'!AI81*'COMMISSION ASSUMPTIONS'!$D83)*('MVLP INPUT'!$F11*'COMMISSION ASSUMPTIONS'!$F34)</f>
        <v>0</v>
      </c>
      <c r="AI188" s="476">
        <f ca="1">('SUBSCRIBER BASE'!AJ81*'COMMISSION ASSUMPTIONS'!$D83)*('MVLP INPUT'!$F11*'COMMISSION ASSUMPTIONS'!$F34)</f>
        <v>0</v>
      </c>
      <c r="AJ188" s="476">
        <f ca="1">('SUBSCRIBER BASE'!AK81*'COMMISSION ASSUMPTIONS'!$D83)*('MVLP INPUT'!$F11*'COMMISSION ASSUMPTIONS'!$F34)</f>
        <v>0</v>
      </c>
      <c r="AK188" s="476">
        <f ca="1">('SUBSCRIBER BASE'!AL81*'COMMISSION ASSUMPTIONS'!$D83)*('MVLP INPUT'!$F11*'COMMISSION ASSUMPTIONS'!$F34)</f>
        <v>0</v>
      </c>
      <c r="AL188" s="476">
        <f ca="1">('SUBSCRIBER BASE'!AM81*'COMMISSION ASSUMPTIONS'!$D83)*('MVLP INPUT'!$F11*'COMMISSION ASSUMPTIONS'!$F34)</f>
        <v>0</v>
      </c>
      <c r="AM188" s="476">
        <f ca="1">('SUBSCRIBER BASE'!AN81*'COMMISSION ASSUMPTIONS'!$D83)*('MVLP INPUT'!$F11*'COMMISSION ASSUMPTIONS'!$F34)</f>
        <v>0</v>
      </c>
      <c r="AN188" s="476">
        <f ca="1">('SUBSCRIBER BASE'!AO81*'COMMISSION ASSUMPTIONS'!$D83)*('MVLP INPUT'!$F11*'COMMISSION ASSUMPTIONS'!$F34)</f>
        <v>0</v>
      </c>
      <c r="AO188" s="476">
        <f ca="1">('SUBSCRIBER BASE'!AP81*'COMMISSION ASSUMPTIONS'!$D83)*('MVLP INPUT'!$F11*'COMMISSION ASSUMPTIONS'!$F34)</f>
        <v>0</v>
      </c>
      <c r="AP188" s="476">
        <f ca="1">('SUBSCRIBER BASE'!AQ81*'COMMISSION ASSUMPTIONS'!$D83)*('MVLP INPUT'!$F11*'COMMISSION ASSUMPTIONS'!$F34)</f>
        <v>0</v>
      </c>
      <c r="AQ188" s="476">
        <f ca="1">('SUBSCRIBER BASE'!AR81*'COMMISSION ASSUMPTIONS'!$D83)*('MVLP INPUT'!$F11*'COMMISSION ASSUMPTIONS'!$F34)</f>
        <v>0</v>
      </c>
      <c r="AR188" s="476">
        <f ca="1">('SUBSCRIBER BASE'!AS81*'COMMISSION ASSUMPTIONS'!$D83)*('MVLP INPUT'!$F11*'COMMISSION ASSUMPTIONS'!$F34)</f>
        <v>0</v>
      </c>
      <c r="AS188" s="476">
        <f ca="1">('SUBSCRIBER BASE'!AT81*'COMMISSION ASSUMPTIONS'!$D83)*('MVLP INPUT'!$F11*'COMMISSION ASSUMPTIONS'!$F34)</f>
        <v>0</v>
      </c>
      <c r="AT188" s="476">
        <f ca="1">('SUBSCRIBER BASE'!AU81*'COMMISSION ASSUMPTIONS'!$D83)*('MVLP INPUT'!$F11*'COMMISSION ASSUMPTIONS'!$F34)</f>
        <v>0</v>
      </c>
      <c r="AU188" s="476">
        <f ca="1">('SUBSCRIBER BASE'!AV81*'COMMISSION ASSUMPTIONS'!$D83)*('MVLP INPUT'!$F11*'COMMISSION ASSUMPTIONS'!$F34)</f>
        <v>0</v>
      </c>
      <c r="AV188" s="476">
        <f ca="1">('SUBSCRIBER BASE'!AW81*'COMMISSION ASSUMPTIONS'!$D83)*('MVLP INPUT'!$F11*'COMMISSION ASSUMPTIONS'!$F34)</f>
        <v>0</v>
      </c>
      <c r="AW188" s="476">
        <f ca="1">('SUBSCRIBER BASE'!AX81*'COMMISSION ASSUMPTIONS'!$D83)*('MVLP INPUT'!$F11*'COMMISSION ASSUMPTIONS'!$F34)</f>
        <v>0</v>
      </c>
      <c r="AX188" s="476">
        <f ca="1">('SUBSCRIBER BASE'!AY81*'COMMISSION ASSUMPTIONS'!$D83)*('MVLP INPUT'!$F11*'COMMISSION ASSUMPTIONS'!$F34)</f>
        <v>0</v>
      </c>
      <c r="AY188" s="476">
        <f ca="1">('SUBSCRIBER BASE'!AZ81*'COMMISSION ASSUMPTIONS'!$D83)*('MVLP INPUT'!$F11*'COMMISSION ASSUMPTIONS'!$F34)</f>
        <v>0</v>
      </c>
      <c r="AZ188" s="476">
        <f ca="1">('SUBSCRIBER BASE'!BA81*'COMMISSION ASSUMPTIONS'!$D83)*('MVLP INPUT'!$F11*'COMMISSION ASSUMPTIONS'!$F34)</f>
        <v>0</v>
      </c>
      <c r="BA188" s="476">
        <f ca="1">('SUBSCRIBER BASE'!BB81*'COMMISSION ASSUMPTIONS'!$D83)*('MVLP INPUT'!$F11*'COMMISSION ASSUMPTIONS'!$F34)</f>
        <v>0</v>
      </c>
      <c r="BB188" s="476">
        <f ca="1">('SUBSCRIBER BASE'!BC81*'COMMISSION ASSUMPTIONS'!$D83)*('MVLP INPUT'!$F11*'COMMISSION ASSUMPTIONS'!$F34)</f>
        <v>0</v>
      </c>
      <c r="BC188" s="476">
        <f ca="1">('SUBSCRIBER BASE'!BD81*'COMMISSION ASSUMPTIONS'!$D83)*('MVLP INPUT'!$F11*'COMMISSION ASSUMPTIONS'!$F34)</f>
        <v>0</v>
      </c>
      <c r="BD188" s="476">
        <f ca="1">('SUBSCRIBER BASE'!BE81*'COMMISSION ASSUMPTIONS'!$D83)*('MVLP INPUT'!$F11*'COMMISSION ASSUMPTIONS'!$F34)</f>
        <v>0</v>
      </c>
      <c r="BE188" s="476">
        <f ca="1">('SUBSCRIBER BASE'!BF81*'COMMISSION ASSUMPTIONS'!$D83)*('MVLP INPUT'!$F11*'COMMISSION ASSUMPTIONS'!$F34)</f>
        <v>0</v>
      </c>
      <c r="BF188" s="476">
        <f ca="1">('SUBSCRIBER BASE'!BG81*'COMMISSION ASSUMPTIONS'!$D83)*('MVLP INPUT'!$F11*'COMMISSION ASSUMPTIONS'!$F34)</f>
        <v>0</v>
      </c>
      <c r="BG188" s="476">
        <f ca="1">('SUBSCRIBER BASE'!BH81*'COMMISSION ASSUMPTIONS'!$D83)*('MVLP INPUT'!$F11*'COMMISSION ASSUMPTIONS'!$F34)</f>
        <v>0</v>
      </c>
      <c r="BH188" s="476">
        <f ca="1">('SUBSCRIBER BASE'!BI81*'COMMISSION ASSUMPTIONS'!$D83)*('MVLP INPUT'!$F11*'COMMISSION ASSUMPTIONS'!$F34)</f>
        <v>0</v>
      </c>
      <c r="BI188" s="476">
        <f ca="1">('SUBSCRIBER BASE'!BJ81*'COMMISSION ASSUMPTIONS'!$D83)*('MVLP INPUT'!$F11*'COMMISSION ASSUMPTIONS'!$F34)</f>
        <v>0</v>
      </c>
      <c r="BJ188" s="476">
        <f ca="1">('SUBSCRIBER BASE'!BK81*'COMMISSION ASSUMPTIONS'!$D83)*('MVLP INPUT'!$F11*'COMMISSION ASSUMPTIONS'!$F34)</f>
        <v>0</v>
      </c>
      <c r="BK188" s="476">
        <f ca="1">('SUBSCRIBER BASE'!BL81*'COMMISSION ASSUMPTIONS'!$D83)*('MVLP INPUT'!$F11*'COMMISSION ASSUMPTIONS'!$F34)</f>
        <v>0</v>
      </c>
      <c r="BL188" s="476">
        <f ca="1">('SUBSCRIBER BASE'!BM81*'COMMISSION ASSUMPTIONS'!$D83)*('MVLP INPUT'!$F11*'COMMISSION ASSUMPTIONS'!$F34)</f>
        <v>0</v>
      </c>
      <c r="BM188" s="476">
        <f ca="1">('SUBSCRIBER BASE'!BN81*'COMMISSION ASSUMPTIONS'!$D83)*('MVLP INPUT'!$F11*'COMMISSION ASSUMPTIONS'!$F34)</f>
        <v>0</v>
      </c>
      <c r="BN188" s="476">
        <f ca="1">('SUBSCRIBER BASE'!BO81*'COMMISSION ASSUMPTIONS'!$D83)*('MVLP INPUT'!$F11*'COMMISSION ASSUMPTIONS'!$F34)</f>
        <v>0</v>
      </c>
      <c r="BO188" s="476">
        <f ca="1">('SUBSCRIBER BASE'!BP81*'COMMISSION ASSUMPTIONS'!$D83)*('MVLP INPUT'!$F11*'COMMISSION ASSUMPTIONS'!$F34)</f>
        <v>0</v>
      </c>
      <c r="BP188" s="476">
        <f ca="1">('SUBSCRIBER BASE'!BQ81*'COMMISSION ASSUMPTIONS'!$D83)*('MVLP INPUT'!$F11*'COMMISSION ASSUMPTIONS'!$F34)</f>
        <v>0</v>
      </c>
      <c r="BQ188" s="476">
        <f ca="1">('SUBSCRIBER BASE'!BR81*'COMMISSION ASSUMPTIONS'!$D83)*('MVLP INPUT'!$F11*'COMMISSION ASSUMPTIONS'!$F34)</f>
        <v>0</v>
      </c>
      <c r="BR188" s="476">
        <f ca="1">('SUBSCRIBER BASE'!BS81*'COMMISSION ASSUMPTIONS'!$D83)*('MVLP INPUT'!$F11*'COMMISSION ASSUMPTIONS'!$F34)</f>
        <v>0</v>
      </c>
    </row>
    <row r="189" spans="2:70" ht="24" customHeight="1" outlineLevel="1">
      <c r="B189" s="313" t="str">
        <f>B176</f>
        <v>MVLP3</v>
      </c>
      <c r="C189" s="476">
        <f>('SUBSCRIBER BASE'!C82*'COMMISSION ASSUMPTIONS'!$D84)*('MVLP INPUT'!$F12*'COMMISSION ASSUMPTIONS'!$F35)</f>
        <v>0</v>
      </c>
      <c r="D189" s="476">
        <f>('SUBSCRIBER BASE'!D82*'COMMISSION ASSUMPTIONS'!$D84)*('MVLP INPUT'!$F12*'COMMISSION ASSUMPTIONS'!$F35)</f>
        <v>0</v>
      </c>
      <c r="E189" s="476">
        <f>('SUBSCRIBER BASE'!E82*'COMMISSION ASSUMPTIONS'!$D84)*('MVLP INPUT'!$F12*'COMMISSION ASSUMPTIONS'!$F35)</f>
        <v>0</v>
      </c>
      <c r="F189" s="476">
        <f>('SUBSCRIBER BASE'!F82*'COMMISSION ASSUMPTIONS'!$D84)*('MVLP INPUT'!$F12*'COMMISSION ASSUMPTIONS'!$F35)</f>
        <v>0</v>
      </c>
      <c r="G189" s="476">
        <f>('SUBSCRIBER BASE'!G82*'COMMISSION ASSUMPTIONS'!$D84)*('MVLP INPUT'!$F12*'COMMISSION ASSUMPTIONS'!$F35)</f>
        <v>0</v>
      </c>
      <c r="H189" s="476">
        <f>('SUBSCRIBER BASE'!H82*'COMMISSION ASSUMPTIONS'!$D84)*('MVLP INPUT'!$F12*'COMMISSION ASSUMPTIONS'!$F35)</f>
        <v>0</v>
      </c>
      <c r="I189" s="476">
        <f>('SUBSCRIBER BASE'!I82*'COMMISSION ASSUMPTIONS'!$D84)*('MVLP INPUT'!$F12*'COMMISSION ASSUMPTIONS'!$F35)</f>
        <v>0</v>
      </c>
      <c r="J189" s="476">
        <f>('SUBSCRIBER BASE'!J82*'COMMISSION ASSUMPTIONS'!$D84)*('MVLP INPUT'!$F12*'COMMISSION ASSUMPTIONS'!$F35)</f>
        <v>0</v>
      </c>
      <c r="K189" s="476">
        <f ca="1">('SUBSCRIBER BASE'!L82*'COMMISSION ASSUMPTIONS'!$D84)*('MVLP INPUT'!$F12*'COMMISSION ASSUMPTIONS'!$F35)</f>
        <v>0</v>
      </c>
      <c r="L189" s="476">
        <f ca="1">('SUBSCRIBER BASE'!M82*'COMMISSION ASSUMPTIONS'!$D84)*('MVLP INPUT'!$F12*'COMMISSION ASSUMPTIONS'!$F35)</f>
        <v>0</v>
      </c>
      <c r="M189" s="476">
        <f ca="1">('SUBSCRIBER BASE'!N82*'COMMISSION ASSUMPTIONS'!$D84)*('MVLP INPUT'!$F12*'COMMISSION ASSUMPTIONS'!$F35)</f>
        <v>0</v>
      </c>
      <c r="N189" s="476">
        <f ca="1">('SUBSCRIBER BASE'!O82*'COMMISSION ASSUMPTIONS'!$D84)*('MVLP INPUT'!$F12*'COMMISSION ASSUMPTIONS'!$F35)</f>
        <v>0</v>
      </c>
      <c r="O189" s="476">
        <f ca="1">('SUBSCRIBER BASE'!P82*'COMMISSION ASSUMPTIONS'!$D84)*('MVLP INPUT'!$F12*'COMMISSION ASSUMPTIONS'!$F35)</f>
        <v>0</v>
      </c>
      <c r="P189" s="476">
        <f ca="1">('SUBSCRIBER BASE'!Q82*'COMMISSION ASSUMPTIONS'!$D84)*('MVLP INPUT'!$F12*'COMMISSION ASSUMPTIONS'!$F35)</f>
        <v>0</v>
      </c>
      <c r="Q189" s="476">
        <f ca="1">('SUBSCRIBER BASE'!R82*'COMMISSION ASSUMPTIONS'!$D84)*('MVLP INPUT'!$F12*'COMMISSION ASSUMPTIONS'!$F35)</f>
        <v>0</v>
      </c>
      <c r="R189" s="476">
        <f ca="1">('SUBSCRIBER BASE'!S82*'COMMISSION ASSUMPTIONS'!$D84)*('MVLP INPUT'!$F12*'COMMISSION ASSUMPTIONS'!$F35)</f>
        <v>0</v>
      </c>
      <c r="S189" s="476">
        <f ca="1">('SUBSCRIBER BASE'!T82*'COMMISSION ASSUMPTIONS'!$D84)*('MVLP INPUT'!$F12*'COMMISSION ASSUMPTIONS'!$F35)</f>
        <v>0</v>
      </c>
      <c r="T189" s="476">
        <f ca="1">('SUBSCRIBER BASE'!U82*'COMMISSION ASSUMPTIONS'!$D84)*('MVLP INPUT'!$F12*'COMMISSION ASSUMPTIONS'!$F35)</f>
        <v>0</v>
      </c>
      <c r="U189" s="476">
        <f ca="1">('SUBSCRIBER BASE'!V82*'COMMISSION ASSUMPTIONS'!$D84)*('MVLP INPUT'!$F12*'COMMISSION ASSUMPTIONS'!$F35)</f>
        <v>0</v>
      </c>
      <c r="V189" s="476">
        <f ca="1">('SUBSCRIBER BASE'!W82*'COMMISSION ASSUMPTIONS'!$D84)*('MVLP INPUT'!$F12*'COMMISSION ASSUMPTIONS'!$F35)</f>
        <v>0</v>
      </c>
      <c r="W189" s="476">
        <f ca="1">('SUBSCRIBER BASE'!X82*'COMMISSION ASSUMPTIONS'!$D84)*('MVLP INPUT'!$F12*'COMMISSION ASSUMPTIONS'!$F35)</f>
        <v>0</v>
      </c>
      <c r="X189" s="476">
        <f ca="1">('SUBSCRIBER BASE'!Y82*'COMMISSION ASSUMPTIONS'!$D84)*('MVLP INPUT'!$F12*'COMMISSION ASSUMPTIONS'!$F35)</f>
        <v>0</v>
      </c>
      <c r="Y189" s="476">
        <f ca="1">('SUBSCRIBER BASE'!Z82*'COMMISSION ASSUMPTIONS'!$D84)*('MVLP INPUT'!$F12*'COMMISSION ASSUMPTIONS'!$F35)</f>
        <v>0</v>
      </c>
      <c r="Z189" s="476">
        <f ca="1">('SUBSCRIBER BASE'!AA82*'COMMISSION ASSUMPTIONS'!$D84)*('MVLP INPUT'!$F12*'COMMISSION ASSUMPTIONS'!$F35)</f>
        <v>0</v>
      </c>
      <c r="AA189" s="476">
        <f ca="1">('SUBSCRIBER BASE'!AB82*'COMMISSION ASSUMPTIONS'!$D84)*('MVLP INPUT'!$F12*'COMMISSION ASSUMPTIONS'!$F35)</f>
        <v>0</v>
      </c>
      <c r="AB189" s="476">
        <f ca="1">('SUBSCRIBER BASE'!AC82*'COMMISSION ASSUMPTIONS'!$D84)*('MVLP INPUT'!$F12*'COMMISSION ASSUMPTIONS'!$F35)</f>
        <v>0</v>
      </c>
      <c r="AC189" s="476">
        <f ca="1">('SUBSCRIBER BASE'!AD82*'COMMISSION ASSUMPTIONS'!$D84)*('MVLP INPUT'!$F12*'COMMISSION ASSUMPTIONS'!$F35)</f>
        <v>0</v>
      </c>
      <c r="AD189" s="476">
        <f ca="1">('SUBSCRIBER BASE'!AE82*'COMMISSION ASSUMPTIONS'!$D84)*('MVLP INPUT'!$F12*'COMMISSION ASSUMPTIONS'!$F35)</f>
        <v>0</v>
      </c>
      <c r="AE189" s="476">
        <f ca="1">('SUBSCRIBER BASE'!AF82*'COMMISSION ASSUMPTIONS'!$D84)*('MVLP INPUT'!$F12*'COMMISSION ASSUMPTIONS'!$F35)</f>
        <v>0</v>
      </c>
      <c r="AF189" s="476">
        <f ca="1">('SUBSCRIBER BASE'!AG82*'COMMISSION ASSUMPTIONS'!$D84)*('MVLP INPUT'!$F12*'COMMISSION ASSUMPTIONS'!$F35)</f>
        <v>0</v>
      </c>
      <c r="AG189" s="476">
        <f ca="1">('SUBSCRIBER BASE'!AH82*'COMMISSION ASSUMPTIONS'!$D84)*('MVLP INPUT'!$F12*'COMMISSION ASSUMPTIONS'!$F35)</f>
        <v>0</v>
      </c>
      <c r="AH189" s="476">
        <f ca="1">('SUBSCRIBER BASE'!AI82*'COMMISSION ASSUMPTIONS'!$D84)*('MVLP INPUT'!$F12*'COMMISSION ASSUMPTIONS'!$F35)</f>
        <v>0</v>
      </c>
      <c r="AI189" s="476">
        <f ca="1">('SUBSCRIBER BASE'!AJ82*'COMMISSION ASSUMPTIONS'!$D84)*('MVLP INPUT'!$F12*'COMMISSION ASSUMPTIONS'!$F35)</f>
        <v>0</v>
      </c>
      <c r="AJ189" s="476">
        <f ca="1">('SUBSCRIBER BASE'!AK82*'COMMISSION ASSUMPTIONS'!$D84)*('MVLP INPUT'!$F12*'COMMISSION ASSUMPTIONS'!$F35)</f>
        <v>0</v>
      </c>
      <c r="AK189" s="476">
        <f ca="1">('SUBSCRIBER BASE'!AL82*'COMMISSION ASSUMPTIONS'!$D84)*('MVLP INPUT'!$F12*'COMMISSION ASSUMPTIONS'!$F35)</f>
        <v>0</v>
      </c>
      <c r="AL189" s="476">
        <f ca="1">('SUBSCRIBER BASE'!AM82*'COMMISSION ASSUMPTIONS'!$D84)*('MVLP INPUT'!$F12*'COMMISSION ASSUMPTIONS'!$F35)</f>
        <v>0</v>
      </c>
      <c r="AM189" s="476">
        <f ca="1">('SUBSCRIBER BASE'!AN82*'COMMISSION ASSUMPTIONS'!$D84)*('MVLP INPUT'!$F12*'COMMISSION ASSUMPTIONS'!$F35)</f>
        <v>0</v>
      </c>
      <c r="AN189" s="476">
        <f ca="1">('SUBSCRIBER BASE'!AO82*'COMMISSION ASSUMPTIONS'!$D84)*('MVLP INPUT'!$F12*'COMMISSION ASSUMPTIONS'!$F35)</f>
        <v>0</v>
      </c>
      <c r="AO189" s="476">
        <f ca="1">('SUBSCRIBER BASE'!AP82*'COMMISSION ASSUMPTIONS'!$D84)*('MVLP INPUT'!$F12*'COMMISSION ASSUMPTIONS'!$F35)</f>
        <v>0</v>
      </c>
      <c r="AP189" s="476">
        <f ca="1">('SUBSCRIBER BASE'!AQ82*'COMMISSION ASSUMPTIONS'!$D84)*('MVLP INPUT'!$F12*'COMMISSION ASSUMPTIONS'!$F35)</f>
        <v>0</v>
      </c>
      <c r="AQ189" s="476">
        <f ca="1">('SUBSCRIBER BASE'!AR82*'COMMISSION ASSUMPTIONS'!$D84)*('MVLP INPUT'!$F12*'COMMISSION ASSUMPTIONS'!$F35)</f>
        <v>0</v>
      </c>
      <c r="AR189" s="476">
        <f ca="1">('SUBSCRIBER BASE'!AS82*'COMMISSION ASSUMPTIONS'!$D84)*('MVLP INPUT'!$F12*'COMMISSION ASSUMPTIONS'!$F35)</f>
        <v>0</v>
      </c>
      <c r="AS189" s="476">
        <f ca="1">('SUBSCRIBER BASE'!AT82*'COMMISSION ASSUMPTIONS'!$D84)*('MVLP INPUT'!$F12*'COMMISSION ASSUMPTIONS'!$F35)</f>
        <v>0</v>
      </c>
      <c r="AT189" s="476">
        <f ca="1">('SUBSCRIBER BASE'!AU82*'COMMISSION ASSUMPTIONS'!$D84)*('MVLP INPUT'!$F12*'COMMISSION ASSUMPTIONS'!$F35)</f>
        <v>0</v>
      </c>
      <c r="AU189" s="476">
        <f ca="1">('SUBSCRIBER BASE'!AV82*'COMMISSION ASSUMPTIONS'!$D84)*('MVLP INPUT'!$F12*'COMMISSION ASSUMPTIONS'!$F35)</f>
        <v>0</v>
      </c>
      <c r="AV189" s="476">
        <f ca="1">('SUBSCRIBER BASE'!AW82*'COMMISSION ASSUMPTIONS'!$D84)*('MVLP INPUT'!$F12*'COMMISSION ASSUMPTIONS'!$F35)</f>
        <v>0</v>
      </c>
      <c r="AW189" s="476">
        <f ca="1">('SUBSCRIBER BASE'!AX82*'COMMISSION ASSUMPTIONS'!$D84)*('MVLP INPUT'!$F12*'COMMISSION ASSUMPTIONS'!$F35)</f>
        <v>0</v>
      </c>
      <c r="AX189" s="476">
        <f ca="1">('SUBSCRIBER BASE'!AY82*'COMMISSION ASSUMPTIONS'!$D84)*('MVLP INPUT'!$F12*'COMMISSION ASSUMPTIONS'!$F35)</f>
        <v>0</v>
      </c>
      <c r="AY189" s="476">
        <f ca="1">('SUBSCRIBER BASE'!AZ82*'COMMISSION ASSUMPTIONS'!$D84)*('MVLP INPUT'!$F12*'COMMISSION ASSUMPTIONS'!$F35)</f>
        <v>0</v>
      </c>
      <c r="AZ189" s="476">
        <f ca="1">('SUBSCRIBER BASE'!BA82*'COMMISSION ASSUMPTIONS'!$D84)*('MVLP INPUT'!$F12*'COMMISSION ASSUMPTIONS'!$F35)</f>
        <v>0</v>
      </c>
      <c r="BA189" s="476">
        <f ca="1">('SUBSCRIBER BASE'!BB82*'COMMISSION ASSUMPTIONS'!$D84)*('MVLP INPUT'!$F12*'COMMISSION ASSUMPTIONS'!$F35)</f>
        <v>0</v>
      </c>
      <c r="BB189" s="476">
        <f ca="1">('SUBSCRIBER BASE'!BC82*'COMMISSION ASSUMPTIONS'!$D84)*('MVLP INPUT'!$F12*'COMMISSION ASSUMPTIONS'!$F35)</f>
        <v>0</v>
      </c>
      <c r="BC189" s="476">
        <f ca="1">('SUBSCRIBER BASE'!BD82*'COMMISSION ASSUMPTIONS'!$D84)*('MVLP INPUT'!$F12*'COMMISSION ASSUMPTIONS'!$F35)</f>
        <v>0</v>
      </c>
      <c r="BD189" s="476">
        <f ca="1">('SUBSCRIBER BASE'!BE82*'COMMISSION ASSUMPTIONS'!$D84)*('MVLP INPUT'!$F12*'COMMISSION ASSUMPTIONS'!$F35)</f>
        <v>0</v>
      </c>
      <c r="BE189" s="476">
        <f ca="1">('SUBSCRIBER BASE'!BF82*'COMMISSION ASSUMPTIONS'!$D84)*('MVLP INPUT'!$F12*'COMMISSION ASSUMPTIONS'!$F35)</f>
        <v>0</v>
      </c>
      <c r="BF189" s="476">
        <f ca="1">('SUBSCRIBER BASE'!BG82*'COMMISSION ASSUMPTIONS'!$D84)*('MVLP INPUT'!$F12*'COMMISSION ASSUMPTIONS'!$F35)</f>
        <v>0</v>
      </c>
      <c r="BG189" s="476">
        <f ca="1">('SUBSCRIBER BASE'!BH82*'COMMISSION ASSUMPTIONS'!$D84)*('MVLP INPUT'!$F12*'COMMISSION ASSUMPTIONS'!$F35)</f>
        <v>0</v>
      </c>
      <c r="BH189" s="476">
        <f ca="1">('SUBSCRIBER BASE'!BI82*'COMMISSION ASSUMPTIONS'!$D84)*('MVLP INPUT'!$F12*'COMMISSION ASSUMPTIONS'!$F35)</f>
        <v>0</v>
      </c>
      <c r="BI189" s="476">
        <f ca="1">('SUBSCRIBER BASE'!BJ82*'COMMISSION ASSUMPTIONS'!$D84)*('MVLP INPUT'!$F12*'COMMISSION ASSUMPTIONS'!$F35)</f>
        <v>0</v>
      </c>
      <c r="BJ189" s="476">
        <f ca="1">('SUBSCRIBER BASE'!BK82*'COMMISSION ASSUMPTIONS'!$D84)*('MVLP INPUT'!$F12*'COMMISSION ASSUMPTIONS'!$F35)</f>
        <v>0</v>
      </c>
      <c r="BK189" s="476">
        <f ca="1">('SUBSCRIBER BASE'!BL82*'COMMISSION ASSUMPTIONS'!$D84)*('MVLP INPUT'!$F12*'COMMISSION ASSUMPTIONS'!$F35)</f>
        <v>0</v>
      </c>
      <c r="BL189" s="476">
        <f ca="1">('SUBSCRIBER BASE'!BM82*'COMMISSION ASSUMPTIONS'!$D84)*('MVLP INPUT'!$F12*'COMMISSION ASSUMPTIONS'!$F35)</f>
        <v>0</v>
      </c>
      <c r="BM189" s="476">
        <f ca="1">('SUBSCRIBER BASE'!BN82*'COMMISSION ASSUMPTIONS'!$D84)*('MVLP INPUT'!$F12*'COMMISSION ASSUMPTIONS'!$F35)</f>
        <v>0</v>
      </c>
      <c r="BN189" s="476">
        <f ca="1">('SUBSCRIBER BASE'!BO82*'COMMISSION ASSUMPTIONS'!$D84)*('MVLP INPUT'!$F12*'COMMISSION ASSUMPTIONS'!$F35)</f>
        <v>0</v>
      </c>
      <c r="BO189" s="476">
        <f ca="1">('SUBSCRIBER BASE'!BP82*'COMMISSION ASSUMPTIONS'!$D84)*('MVLP INPUT'!$F12*'COMMISSION ASSUMPTIONS'!$F35)</f>
        <v>0</v>
      </c>
      <c r="BP189" s="476">
        <f ca="1">('SUBSCRIBER BASE'!BQ82*'COMMISSION ASSUMPTIONS'!$D84)*('MVLP INPUT'!$F12*'COMMISSION ASSUMPTIONS'!$F35)</f>
        <v>0</v>
      </c>
      <c r="BQ189" s="476">
        <f ca="1">('SUBSCRIBER BASE'!BR82*'COMMISSION ASSUMPTIONS'!$D84)*('MVLP INPUT'!$F12*'COMMISSION ASSUMPTIONS'!$F35)</f>
        <v>0</v>
      </c>
      <c r="BR189" s="476">
        <f ca="1">('SUBSCRIBER BASE'!BS82*'COMMISSION ASSUMPTIONS'!$D84)*('MVLP INPUT'!$F12*'COMMISSION ASSUMPTIONS'!$F35)</f>
        <v>0</v>
      </c>
    </row>
    <row r="190" spans="2:70" ht="24" customHeight="1" outlineLevel="1">
      <c r="B190" s="313" t="str">
        <f>B177</f>
        <v>MVLP4</v>
      </c>
      <c r="C190" s="476">
        <f>('SUBSCRIBER BASE'!C83*'COMMISSION ASSUMPTIONS'!$D85)*('MVLP INPUT'!$F13*'COMMISSION ASSUMPTIONS'!$F36)</f>
        <v>0</v>
      </c>
      <c r="D190" s="476">
        <f>('SUBSCRIBER BASE'!D83*'COMMISSION ASSUMPTIONS'!$D85)*('MVLP INPUT'!$F13*'COMMISSION ASSUMPTIONS'!$F36)</f>
        <v>0</v>
      </c>
      <c r="E190" s="476">
        <f>('SUBSCRIBER BASE'!E83*'COMMISSION ASSUMPTIONS'!$D85)*('MVLP INPUT'!$F13*'COMMISSION ASSUMPTIONS'!$F36)</f>
        <v>0</v>
      </c>
      <c r="F190" s="476">
        <f>('SUBSCRIBER BASE'!F83*'COMMISSION ASSUMPTIONS'!$D85)*('MVLP INPUT'!$F13*'COMMISSION ASSUMPTIONS'!$F36)</f>
        <v>0</v>
      </c>
      <c r="G190" s="476">
        <f>('SUBSCRIBER BASE'!G83*'COMMISSION ASSUMPTIONS'!$D85)*('MVLP INPUT'!$F13*'COMMISSION ASSUMPTIONS'!$F36)</f>
        <v>0</v>
      </c>
      <c r="H190" s="476">
        <f>('SUBSCRIBER BASE'!H83*'COMMISSION ASSUMPTIONS'!$D85)*('MVLP INPUT'!$F13*'COMMISSION ASSUMPTIONS'!$F36)</f>
        <v>0</v>
      </c>
      <c r="I190" s="476">
        <f>('SUBSCRIBER BASE'!I83*'COMMISSION ASSUMPTIONS'!$D85)*('MVLP INPUT'!$F13*'COMMISSION ASSUMPTIONS'!$F36)</f>
        <v>0</v>
      </c>
      <c r="J190" s="476">
        <f>('SUBSCRIBER BASE'!J83*'COMMISSION ASSUMPTIONS'!$D85)*('MVLP INPUT'!$F13*'COMMISSION ASSUMPTIONS'!$F36)</f>
        <v>0</v>
      </c>
      <c r="K190" s="476">
        <f ca="1">('SUBSCRIBER BASE'!L83*'COMMISSION ASSUMPTIONS'!$D85)*('MVLP INPUT'!$F13*'COMMISSION ASSUMPTIONS'!$F36)</f>
        <v>0</v>
      </c>
      <c r="L190" s="476">
        <f ca="1">('SUBSCRIBER BASE'!M83*'COMMISSION ASSUMPTIONS'!$D85)*('MVLP INPUT'!$F13*'COMMISSION ASSUMPTIONS'!$F36)</f>
        <v>0</v>
      </c>
      <c r="M190" s="476">
        <f ca="1">('SUBSCRIBER BASE'!N83*'COMMISSION ASSUMPTIONS'!$D85)*('MVLP INPUT'!$F13*'COMMISSION ASSUMPTIONS'!$F36)</f>
        <v>0</v>
      </c>
      <c r="N190" s="476">
        <f ca="1">('SUBSCRIBER BASE'!O83*'COMMISSION ASSUMPTIONS'!$D85)*('MVLP INPUT'!$F13*'COMMISSION ASSUMPTIONS'!$F36)</f>
        <v>0</v>
      </c>
      <c r="O190" s="476">
        <f ca="1">('SUBSCRIBER BASE'!P83*'COMMISSION ASSUMPTIONS'!$D85)*('MVLP INPUT'!$F13*'COMMISSION ASSUMPTIONS'!$F36)</f>
        <v>0</v>
      </c>
      <c r="P190" s="476">
        <f ca="1">('SUBSCRIBER BASE'!Q83*'COMMISSION ASSUMPTIONS'!$D85)*('MVLP INPUT'!$F13*'COMMISSION ASSUMPTIONS'!$F36)</f>
        <v>0</v>
      </c>
      <c r="Q190" s="476">
        <f ca="1">('SUBSCRIBER BASE'!R83*'COMMISSION ASSUMPTIONS'!$D85)*('MVLP INPUT'!$F13*'COMMISSION ASSUMPTIONS'!$F36)</f>
        <v>0</v>
      </c>
      <c r="R190" s="476">
        <f ca="1">('SUBSCRIBER BASE'!S83*'COMMISSION ASSUMPTIONS'!$D85)*('MVLP INPUT'!$F13*'COMMISSION ASSUMPTIONS'!$F36)</f>
        <v>0</v>
      </c>
      <c r="S190" s="476">
        <f ca="1">('SUBSCRIBER BASE'!T83*'COMMISSION ASSUMPTIONS'!$D85)*('MVLP INPUT'!$F13*'COMMISSION ASSUMPTIONS'!$F36)</f>
        <v>0</v>
      </c>
      <c r="T190" s="476">
        <f ca="1">('SUBSCRIBER BASE'!U83*'COMMISSION ASSUMPTIONS'!$D85)*('MVLP INPUT'!$F13*'COMMISSION ASSUMPTIONS'!$F36)</f>
        <v>0</v>
      </c>
      <c r="U190" s="476">
        <f ca="1">('SUBSCRIBER BASE'!V83*'COMMISSION ASSUMPTIONS'!$D85)*('MVLP INPUT'!$F13*'COMMISSION ASSUMPTIONS'!$F36)</f>
        <v>0</v>
      </c>
      <c r="V190" s="476">
        <f ca="1">('SUBSCRIBER BASE'!W83*'COMMISSION ASSUMPTIONS'!$D85)*('MVLP INPUT'!$F13*'COMMISSION ASSUMPTIONS'!$F36)</f>
        <v>0</v>
      </c>
      <c r="W190" s="476">
        <f ca="1">('SUBSCRIBER BASE'!X83*'COMMISSION ASSUMPTIONS'!$D85)*('MVLP INPUT'!$F13*'COMMISSION ASSUMPTIONS'!$F36)</f>
        <v>0</v>
      </c>
      <c r="X190" s="476">
        <f ca="1">('SUBSCRIBER BASE'!Y83*'COMMISSION ASSUMPTIONS'!$D85)*('MVLP INPUT'!$F13*'COMMISSION ASSUMPTIONS'!$F36)</f>
        <v>0</v>
      </c>
      <c r="Y190" s="476">
        <f ca="1">('SUBSCRIBER BASE'!Z83*'COMMISSION ASSUMPTIONS'!$D85)*('MVLP INPUT'!$F13*'COMMISSION ASSUMPTIONS'!$F36)</f>
        <v>0</v>
      </c>
      <c r="Z190" s="476">
        <f ca="1">('SUBSCRIBER BASE'!AA83*'COMMISSION ASSUMPTIONS'!$D85)*('MVLP INPUT'!$F13*'COMMISSION ASSUMPTIONS'!$F36)</f>
        <v>0</v>
      </c>
      <c r="AA190" s="476">
        <f ca="1">('SUBSCRIBER BASE'!AB83*'COMMISSION ASSUMPTIONS'!$D85)*('MVLP INPUT'!$F13*'COMMISSION ASSUMPTIONS'!$F36)</f>
        <v>0</v>
      </c>
      <c r="AB190" s="476">
        <f ca="1">('SUBSCRIBER BASE'!AC83*'COMMISSION ASSUMPTIONS'!$D85)*('MVLP INPUT'!$F13*'COMMISSION ASSUMPTIONS'!$F36)</f>
        <v>0</v>
      </c>
      <c r="AC190" s="476">
        <f ca="1">('SUBSCRIBER BASE'!AD83*'COMMISSION ASSUMPTIONS'!$D85)*('MVLP INPUT'!$F13*'COMMISSION ASSUMPTIONS'!$F36)</f>
        <v>0</v>
      </c>
      <c r="AD190" s="476">
        <f ca="1">('SUBSCRIBER BASE'!AE83*'COMMISSION ASSUMPTIONS'!$D85)*('MVLP INPUT'!$F13*'COMMISSION ASSUMPTIONS'!$F36)</f>
        <v>0</v>
      </c>
      <c r="AE190" s="476">
        <f ca="1">('SUBSCRIBER BASE'!AF83*'COMMISSION ASSUMPTIONS'!$D85)*('MVLP INPUT'!$F13*'COMMISSION ASSUMPTIONS'!$F36)</f>
        <v>0</v>
      </c>
      <c r="AF190" s="476">
        <f ca="1">('SUBSCRIBER BASE'!AG83*'COMMISSION ASSUMPTIONS'!$D85)*('MVLP INPUT'!$F13*'COMMISSION ASSUMPTIONS'!$F36)</f>
        <v>0</v>
      </c>
      <c r="AG190" s="476">
        <f ca="1">('SUBSCRIBER BASE'!AH83*'COMMISSION ASSUMPTIONS'!$D85)*('MVLP INPUT'!$F13*'COMMISSION ASSUMPTIONS'!$F36)</f>
        <v>0</v>
      </c>
      <c r="AH190" s="476">
        <f ca="1">('SUBSCRIBER BASE'!AI83*'COMMISSION ASSUMPTIONS'!$D85)*('MVLP INPUT'!$F13*'COMMISSION ASSUMPTIONS'!$F36)</f>
        <v>0</v>
      </c>
      <c r="AI190" s="476">
        <f ca="1">('SUBSCRIBER BASE'!AJ83*'COMMISSION ASSUMPTIONS'!$D85)*('MVLP INPUT'!$F13*'COMMISSION ASSUMPTIONS'!$F36)</f>
        <v>0</v>
      </c>
      <c r="AJ190" s="476">
        <f ca="1">('SUBSCRIBER BASE'!AK83*'COMMISSION ASSUMPTIONS'!$D85)*('MVLP INPUT'!$F13*'COMMISSION ASSUMPTIONS'!$F36)</f>
        <v>0</v>
      </c>
      <c r="AK190" s="476">
        <f ca="1">('SUBSCRIBER BASE'!AL83*'COMMISSION ASSUMPTIONS'!$D85)*('MVLP INPUT'!$F13*'COMMISSION ASSUMPTIONS'!$F36)</f>
        <v>0</v>
      </c>
      <c r="AL190" s="476">
        <f ca="1">('SUBSCRIBER BASE'!AM83*'COMMISSION ASSUMPTIONS'!$D85)*('MVLP INPUT'!$F13*'COMMISSION ASSUMPTIONS'!$F36)</f>
        <v>0</v>
      </c>
      <c r="AM190" s="476">
        <f ca="1">('SUBSCRIBER BASE'!AN83*'COMMISSION ASSUMPTIONS'!$D85)*('MVLP INPUT'!$F13*'COMMISSION ASSUMPTIONS'!$F36)</f>
        <v>0</v>
      </c>
      <c r="AN190" s="476">
        <f ca="1">('SUBSCRIBER BASE'!AO83*'COMMISSION ASSUMPTIONS'!$D85)*('MVLP INPUT'!$F13*'COMMISSION ASSUMPTIONS'!$F36)</f>
        <v>0</v>
      </c>
      <c r="AO190" s="476">
        <f ca="1">('SUBSCRIBER BASE'!AP83*'COMMISSION ASSUMPTIONS'!$D85)*('MVLP INPUT'!$F13*'COMMISSION ASSUMPTIONS'!$F36)</f>
        <v>0</v>
      </c>
      <c r="AP190" s="476">
        <f ca="1">('SUBSCRIBER BASE'!AQ83*'COMMISSION ASSUMPTIONS'!$D85)*('MVLP INPUT'!$F13*'COMMISSION ASSUMPTIONS'!$F36)</f>
        <v>0</v>
      </c>
      <c r="AQ190" s="476">
        <f ca="1">('SUBSCRIBER BASE'!AR83*'COMMISSION ASSUMPTIONS'!$D85)*('MVLP INPUT'!$F13*'COMMISSION ASSUMPTIONS'!$F36)</f>
        <v>0</v>
      </c>
      <c r="AR190" s="476">
        <f ca="1">('SUBSCRIBER BASE'!AS83*'COMMISSION ASSUMPTIONS'!$D85)*('MVLP INPUT'!$F13*'COMMISSION ASSUMPTIONS'!$F36)</f>
        <v>0</v>
      </c>
      <c r="AS190" s="476">
        <f ca="1">('SUBSCRIBER BASE'!AT83*'COMMISSION ASSUMPTIONS'!$D85)*('MVLP INPUT'!$F13*'COMMISSION ASSUMPTIONS'!$F36)</f>
        <v>0</v>
      </c>
      <c r="AT190" s="476">
        <f ca="1">('SUBSCRIBER BASE'!AU83*'COMMISSION ASSUMPTIONS'!$D85)*('MVLP INPUT'!$F13*'COMMISSION ASSUMPTIONS'!$F36)</f>
        <v>0</v>
      </c>
      <c r="AU190" s="476">
        <f ca="1">('SUBSCRIBER BASE'!AV83*'COMMISSION ASSUMPTIONS'!$D85)*('MVLP INPUT'!$F13*'COMMISSION ASSUMPTIONS'!$F36)</f>
        <v>0</v>
      </c>
      <c r="AV190" s="476">
        <f ca="1">('SUBSCRIBER BASE'!AW83*'COMMISSION ASSUMPTIONS'!$D85)*('MVLP INPUT'!$F13*'COMMISSION ASSUMPTIONS'!$F36)</f>
        <v>0</v>
      </c>
      <c r="AW190" s="476">
        <f ca="1">('SUBSCRIBER BASE'!AX83*'COMMISSION ASSUMPTIONS'!$D85)*('MVLP INPUT'!$F13*'COMMISSION ASSUMPTIONS'!$F36)</f>
        <v>0</v>
      </c>
      <c r="AX190" s="476">
        <f ca="1">('SUBSCRIBER BASE'!AY83*'COMMISSION ASSUMPTIONS'!$D85)*('MVLP INPUT'!$F13*'COMMISSION ASSUMPTIONS'!$F36)</f>
        <v>0</v>
      </c>
      <c r="AY190" s="476">
        <f ca="1">('SUBSCRIBER BASE'!AZ83*'COMMISSION ASSUMPTIONS'!$D85)*('MVLP INPUT'!$F13*'COMMISSION ASSUMPTIONS'!$F36)</f>
        <v>0</v>
      </c>
      <c r="AZ190" s="476">
        <f ca="1">('SUBSCRIBER BASE'!BA83*'COMMISSION ASSUMPTIONS'!$D85)*('MVLP INPUT'!$F13*'COMMISSION ASSUMPTIONS'!$F36)</f>
        <v>0</v>
      </c>
      <c r="BA190" s="476">
        <f ca="1">('SUBSCRIBER BASE'!BB83*'COMMISSION ASSUMPTIONS'!$D85)*('MVLP INPUT'!$F13*'COMMISSION ASSUMPTIONS'!$F36)</f>
        <v>0</v>
      </c>
      <c r="BB190" s="476">
        <f ca="1">('SUBSCRIBER BASE'!BC83*'COMMISSION ASSUMPTIONS'!$D85)*('MVLP INPUT'!$F13*'COMMISSION ASSUMPTIONS'!$F36)</f>
        <v>0</v>
      </c>
      <c r="BC190" s="476">
        <f ca="1">('SUBSCRIBER BASE'!BD83*'COMMISSION ASSUMPTIONS'!$D85)*('MVLP INPUT'!$F13*'COMMISSION ASSUMPTIONS'!$F36)</f>
        <v>0</v>
      </c>
      <c r="BD190" s="476">
        <f ca="1">('SUBSCRIBER BASE'!BE83*'COMMISSION ASSUMPTIONS'!$D85)*('MVLP INPUT'!$F13*'COMMISSION ASSUMPTIONS'!$F36)</f>
        <v>0</v>
      </c>
      <c r="BE190" s="476">
        <f ca="1">('SUBSCRIBER BASE'!BF83*'COMMISSION ASSUMPTIONS'!$D85)*('MVLP INPUT'!$F13*'COMMISSION ASSUMPTIONS'!$F36)</f>
        <v>0</v>
      </c>
      <c r="BF190" s="476">
        <f ca="1">('SUBSCRIBER BASE'!BG83*'COMMISSION ASSUMPTIONS'!$D85)*('MVLP INPUT'!$F13*'COMMISSION ASSUMPTIONS'!$F36)</f>
        <v>0</v>
      </c>
      <c r="BG190" s="476">
        <f ca="1">('SUBSCRIBER BASE'!BH83*'COMMISSION ASSUMPTIONS'!$D85)*('MVLP INPUT'!$F13*'COMMISSION ASSUMPTIONS'!$F36)</f>
        <v>0</v>
      </c>
      <c r="BH190" s="476">
        <f ca="1">('SUBSCRIBER BASE'!BI83*'COMMISSION ASSUMPTIONS'!$D85)*('MVLP INPUT'!$F13*'COMMISSION ASSUMPTIONS'!$F36)</f>
        <v>0</v>
      </c>
      <c r="BI190" s="476">
        <f ca="1">('SUBSCRIBER BASE'!BJ83*'COMMISSION ASSUMPTIONS'!$D85)*('MVLP INPUT'!$F13*'COMMISSION ASSUMPTIONS'!$F36)</f>
        <v>0</v>
      </c>
      <c r="BJ190" s="476">
        <f ca="1">('SUBSCRIBER BASE'!BK83*'COMMISSION ASSUMPTIONS'!$D85)*('MVLP INPUT'!$F13*'COMMISSION ASSUMPTIONS'!$F36)</f>
        <v>0</v>
      </c>
      <c r="BK190" s="476">
        <f ca="1">('SUBSCRIBER BASE'!BL83*'COMMISSION ASSUMPTIONS'!$D85)*('MVLP INPUT'!$F13*'COMMISSION ASSUMPTIONS'!$F36)</f>
        <v>0</v>
      </c>
      <c r="BL190" s="476">
        <f ca="1">('SUBSCRIBER BASE'!BM83*'COMMISSION ASSUMPTIONS'!$D85)*('MVLP INPUT'!$F13*'COMMISSION ASSUMPTIONS'!$F36)</f>
        <v>0</v>
      </c>
      <c r="BM190" s="476">
        <f ca="1">('SUBSCRIBER BASE'!BN83*'COMMISSION ASSUMPTIONS'!$D85)*('MVLP INPUT'!$F13*'COMMISSION ASSUMPTIONS'!$F36)</f>
        <v>0</v>
      </c>
      <c r="BN190" s="476">
        <f ca="1">('SUBSCRIBER BASE'!BO83*'COMMISSION ASSUMPTIONS'!$D85)*('MVLP INPUT'!$F13*'COMMISSION ASSUMPTIONS'!$F36)</f>
        <v>0</v>
      </c>
      <c r="BO190" s="476">
        <f ca="1">('SUBSCRIBER BASE'!BP83*'COMMISSION ASSUMPTIONS'!$D85)*('MVLP INPUT'!$F13*'COMMISSION ASSUMPTIONS'!$F36)</f>
        <v>0</v>
      </c>
      <c r="BP190" s="476">
        <f ca="1">('SUBSCRIBER BASE'!BQ83*'COMMISSION ASSUMPTIONS'!$D85)*('MVLP INPUT'!$F13*'COMMISSION ASSUMPTIONS'!$F36)</f>
        <v>0</v>
      </c>
      <c r="BQ190" s="476">
        <f ca="1">('SUBSCRIBER BASE'!BR83*'COMMISSION ASSUMPTIONS'!$D85)*('MVLP INPUT'!$F13*'COMMISSION ASSUMPTIONS'!$F36)</f>
        <v>0</v>
      </c>
      <c r="BR190" s="476">
        <f ca="1">('SUBSCRIBER BASE'!BS83*'COMMISSION ASSUMPTIONS'!$D85)*('MVLP INPUT'!$F13*'COMMISSION ASSUMPTIONS'!$F36)</f>
        <v>0</v>
      </c>
    </row>
    <row r="191" spans="2:70" ht="24" customHeight="1" outlineLevel="1">
      <c r="B191" s="313" t="str">
        <f t="shared" ref="B191:B195" si="45">B178</f>
        <v>MVLP5</v>
      </c>
      <c r="C191" s="476">
        <f>('SUBSCRIBER BASE'!C84*'COMMISSION ASSUMPTIONS'!$D86)*('MVLP INPUT'!$F14*'COMMISSION ASSUMPTIONS'!$F37)</f>
        <v>0</v>
      </c>
      <c r="D191" s="476">
        <f>('SUBSCRIBER BASE'!D84*'COMMISSION ASSUMPTIONS'!$D86)*('MVLP INPUT'!$F14*'COMMISSION ASSUMPTIONS'!$F37)</f>
        <v>0</v>
      </c>
      <c r="E191" s="476">
        <f>('SUBSCRIBER BASE'!E84*'COMMISSION ASSUMPTIONS'!$D86)*('MVLP INPUT'!$F14*'COMMISSION ASSUMPTIONS'!$F37)</f>
        <v>0</v>
      </c>
      <c r="F191" s="476">
        <f>('SUBSCRIBER BASE'!F84*'COMMISSION ASSUMPTIONS'!$D86)*('MVLP INPUT'!$F14*'COMMISSION ASSUMPTIONS'!$F37)</f>
        <v>0</v>
      </c>
      <c r="G191" s="476">
        <f>('SUBSCRIBER BASE'!G84*'COMMISSION ASSUMPTIONS'!$D86)*('MVLP INPUT'!$F14*'COMMISSION ASSUMPTIONS'!$F37)</f>
        <v>0</v>
      </c>
      <c r="H191" s="476">
        <f>('SUBSCRIBER BASE'!H84*'COMMISSION ASSUMPTIONS'!$D86)*('MVLP INPUT'!$F14*'COMMISSION ASSUMPTIONS'!$F37)</f>
        <v>0</v>
      </c>
      <c r="I191" s="476">
        <f>('SUBSCRIBER BASE'!I84*'COMMISSION ASSUMPTIONS'!$D86)*('MVLP INPUT'!$F14*'COMMISSION ASSUMPTIONS'!$F37)</f>
        <v>0</v>
      </c>
      <c r="J191" s="476">
        <f>('SUBSCRIBER BASE'!J84*'COMMISSION ASSUMPTIONS'!$D86)*('MVLP INPUT'!$F14*'COMMISSION ASSUMPTIONS'!$F37)</f>
        <v>0</v>
      </c>
      <c r="K191" s="476">
        <f ca="1">('SUBSCRIBER BASE'!L84*'COMMISSION ASSUMPTIONS'!$D86)*('MVLP INPUT'!$F14*'COMMISSION ASSUMPTIONS'!$F37)</f>
        <v>0</v>
      </c>
      <c r="L191" s="476">
        <f ca="1">('SUBSCRIBER BASE'!M84*'COMMISSION ASSUMPTIONS'!$D86)*('MVLP INPUT'!$F14*'COMMISSION ASSUMPTIONS'!$F37)</f>
        <v>0</v>
      </c>
      <c r="M191" s="476">
        <f ca="1">('SUBSCRIBER BASE'!N84*'COMMISSION ASSUMPTIONS'!$D86)*('MVLP INPUT'!$F14*'COMMISSION ASSUMPTIONS'!$F37)</f>
        <v>0</v>
      </c>
      <c r="N191" s="476">
        <f ca="1">('SUBSCRIBER BASE'!O84*'COMMISSION ASSUMPTIONS'!$D86)*('MVLP INPUT'!$F14*'COMMISSION ASSUMPTIONS'!$F37)</f>
        <v>0</v>
      </c>
      <c r="O191" s="476">
        <f ca="1">('SUBSCRIBER BASE'!P84*'COMMISSION ASSUMPTIONS'!$D86)*('MVLP INPUT'!$F14*'COMMISSION ASSUMPTIONS'!$F37)</f>
        <v>0</v>
      </c>
      <c r="P191" s="476">
        <f ca="1">('SUBSCRIBER BASE'!Q84*'COMMISSION ASSUMPTIONS'!$D86)*('MVLP INPUT'!$F14*'COMMISSION ASSUMPTIONS'!$F37)</f>
        <v>0</v>
      </c>
      <c r="Q191" s="476">
        <f ca="1">('SUBSCRIBER BASE'!R84*'COMMISSION ASSUMPTIONS'!$D86)*('MVLP INPUT'!$F14*'COMMISSION ASSUMPTIONS'!$F37)</f>
        <v>0</v>
      </c>
      <c r="R191" s="476">
        <f ca="1">('SUBSCRIBER BASE'!S84*'COMMISSION ASSUMPTIONS'!$D86)*('MVLP INPUT'!$F14*'COMMISSION ASSUMPTIONS'!$F37)</f>
        <v>0</v>
      </c>
      <c r="S191" s="476">
        <f ca="1">('SUBSCRIBER BASE'!T84*'COMMISSION ASSUMPTIONS'!$D86)*('MVLP INPUT'!$F14*'COMMISSION ASSUMPTIONS'!$F37)</f>
        <v>0</v>
      </c>
      <c r="T191" s="476">
        <f ca="1">('SUBSCRIBER BASE'!U84*'COMMISSION ASSUMPTIONS'!$D86)*('MVLP INPUT'!$F14*'COMMISSION ASSUMPTIONS'!$F37)</f>
        <v>0</v>
      </c>
      <c r="U191" s="476">
        <f ca="1">('SUBSCRIBER BASE'!V84*'COMMISSION ASSUMPTIONS'!$D86)*('MVLP INPUT'!$F14*'COMMISSION ASSUMPTIONS'!$F37)</f>
        <v>0</v>
      </c>
      <c r="V191" s="476">
        <f ca="1">('SUBSCRIBER BASE'!W84*'COMMISSION ASSUMPTIONS'!$D86)*('MVLP INPUT'!$F14*'COMMISSION ASSUMPTIONS'!$F37)</f>
        <v>0</v>
      </c>
      <c r="W191" s="476">
        <f ca="1">('SUBSCRIBER BASE'!X84*'COMMISSION ASSUMPTIONS'!$D86)*('MVLP INPUT'!$F14*'COMMISSION ASSUMPTIONS'!$F37)</f>
        <v>0</v>
      </c>
      <c r="X191" s="476">
        <f ca="1">('SUBSCRIBER BASE'!Y84*'COMMISSION ASSUMPTIONS'!$D86)*('MVLP INPUT'!$F14*'COMMISSION ASSUMPTIONS'!$F37)</f>
        <v>0</v>
      </c>
      <c r="Y191" s="476">
        <f ca="1">('SUBSCRIBER BASE'!Z84*'COMMISSION ASSUMPTIONS'!$D86)*('MVLP INPUT'!$F14*'COMMISSION ASSUMPTIONS'!$F37)</f>
        <v>0</v>
      </c>
      <c r="Z191" s="476">
        <f ca="1">('SUBSCRIBER BASE'!AA84*'COMMISSION ASSUMPTIONS'!$D86)*('MVLP INPUT'!$F14*'COMMISSION ASSUMPTIONS'!$F37)</f>
        <v>0</v>
      </c>
      <c r="AA191" s="476">
        <f ca="1">('SUBSCRIBER BASE'!AB84*'COMMISSION ASSUMPTIONS'!$D86)*('MVLP INPUT'!$F14*'COMMISSION ASSUMPTIONS'!$F37)</f>
        <v>0</v>
      </c>
      <c r="AB191" s="476">
        <f ca="1">('SUBSCRIBER BASE'!AC84*'COMMISSION ASSUMPTIONS'!$D86)*('MVLP INPUT'!$F14*'COMMISSION ASSUMPTIONS'!$F37)</f>
        <v>0</v>
      </c>
      <c r="AC191" s="476">
        <f ca="1">('SUBSCRIBER BASE'!AD84*'COMMISSION ASSUMPTIONS'!$D86)*('MVLP INPUT'!$F14*'COMMISSION ASSUMPTIONS'!$F37)</f>
        <v>0</v>
      </c>
      <c r="AD191" s="476">
        <f ca="1">('SUBSCRIBER BASE'!AE84*'COMMISSION ASSUMPTIONS'!$D86)*('MVLP INPUT'!$F14*'COMMISSION ASSUMPTIONS'!$F37)</f>
        <v>0</v>
      </c>
      <c r="AE191" s="476">
        <f ca="1">('SUBSCRIBER BASE'!AF84*'COMMISSION ASSUMPTIONS'!$D86)*('MVLP INPUT'!$F14*'COMMISSION ASSUMPTIONS'!$F37)</f>
        <v>0</v>
      </c>
      <c r="AF191" s="476">
        <f ca="1">('SUBSCRIBER BASE'!AG84*'COMMISSION ASSUMPTIONS'!$D86)*('MVLP INPUT'!$F14*'COMMISSION ASSUMPTIONS'!$F37)</f>
        <v>0</v>
      </c>
      <c r="AG191" s="476">
        <f ca="1">('SUBSCRIBER BASE'!AH84*'COMMISSION ASSUMPTIONS'!$D86)*('MVLP INPUT'!$F14*'COMMISSION ASSUMPTIONS'!$F37)</f>
        <v>0</v>
      </c>
      <c r="AH191" s="476">
        <f ca="1">('SUBSCRIBER BASE'!AI84*'COMMISSION ASSUMPTIONS'!$D86)*('MVLP INPUT'!$F14*'COMMISSION ASSUMPTIONS'!$F37)</f>
        <v>0</v>
      </c>
      <c r="AI191" s="476">
        <f ca="1">('SUBSCRIBER BASE'!AJ84*'COMMISSION ASSUMPTIONS'!$D86)*('MVLP INPUT'!$F14*'COMMISSION ASSUMPTIONS'!$F37)</f>
        <v>0</v>
      </c>
      <c r="AJ191" s="476">
        <f ca="1">('SUBSCRIBER BASE'!AK84*'COMMISSION ASSUMPTIONS'!$D86)*('MVLP INPUT'!$F14*'COMMISSION ASSUMPTIONS'!$F37)</f>
        <v>0</v>
      </c>
      <c r="AK191" s="476">
        <f ca="1">('SUBSCRIBER BASE'!AL84*'COMMISSION ASSUMPTIONS'!$D86)*('MVLP INPUT'!$F14*'COMMISSION ASSUMPTIONS'!$F37)</f>
        <v>0</v>
      </c>
      <c r="AL191" s="476">
        <f ca="1">('SUBSCRIBER BASE'!AM84*'COMMISSION ASSUMPTIONS'!$D86)*('MVLP INPUT'!$F14*'COMMISSION ASSUMPTIONS'!$F37)</f>
        <v>0</v>
      </c>
      <c r="AM191" s="476">
        <f ca="1">('SUBSCRIBER BASE'!AN84*'COMMISSION ASSUMPTIONS'!$D86)*('MVLP INPUT'!$F14*'COMMISSION ASSUMPTIONS'!$F37)</f>
        <v>0</v>
      </c>
      <c r="AN191" s="476">
        <f ca="1">('SUBSCRIBER BASE'!AO84*'COMMISSION ASSUMPTIONS'!$D86)*('MVLP INPUT'!$F14*'COMMISSION ASSUMPTIONS'!$F37)</f>
        <v>0</v>
      </c>
      <c r="AO191" s="476">
        <f ca="1">('SUBSCRIBER BASE'!AP84*'COMMISSION ASSUMPTIONS'!$D86)*('MVLP INPUT'!$F14*'COMMISSION ASSUMPTIONS'!$F37)</f>
        <v>0</v>
      </c>
      <c r="AP191" s="476">
        <f ca="1">('SUBSCRIBER BASE'!AQ84*'COMMISSION ASSUMPTIONS'!$D86)*('MVLP INPUT'!$F14*'COMMISSION ASSUMPTIONS'!$F37)</f>
        <v>0</v>
      </c>
      <c r="AQ191" s="476">
        <f ca="1">('SUBSCRIBER BASE'!AR84*'COMMISSION ASSUMPTIONS'!$D86)*('MVLP INPUT'!$F14*'COMMISSION ASSUMPTIONS'!$F37)</f>
        <v>0</v>
      </c>
      <c r="AR191" s="476">
        <f ca="1">('SUBSCRIBER BASE'!AS84*'COMMISSION ASSUMPTIONS'!$D86)*('MVLP INPUT'!$F14*'COMMISSION ASSUMPTIONS'!$F37)</f>
        <v>0</v>
      </c>
      <c r="AS191" s="476">
        <f ca="1">('SUBSCRIBER BASE'!AT84*'COMMISSION ASSUMPTIONS'!$D86)*('MVLP INPUT'!$F14*'COMMISSION ASSUMPTIONS'!$F37)</f>
        <v>0</v>
      </c>
      <c r="AT191" s="476">
        <f ca="1">('SUBSCRIBER BASE'!AU84*'COMMISSION ASSUMPTIONS'!$D86)*('MVLP INPUT'!$F14*'COMMISSION ASSUMPTIONS'!$F37)</f>
        <v>0</v>
      </c>
      <c r="AU191" s="476">
        <f ca="1">('SUBSCRIBER BASE'!AV84*'COMMISSION ASSUMPTIONS'!$D86)*('MVLP INPUT'!$F14*'COMMISSION ASSUMPTIONS'!$F37)</f>
        <v>0</v>
      </c>
      <c r="AV191" s="476">
        <f ca="1">('SUBSCRIBER BASE'!AW84*'COMMISSION ASSUMPTIONS'!$D86)*('MVLP INPUT'!$F14*'COMMISSION ASSUMPTIONS'!$F37)</f>
        <v>0</v>
      </c>
      <c r="AW191" s="476">
        <f ca="1">('SUBSCRIBER BASE'!AX84*'COMMISSION ASSUMPTIONS'!$D86)*('MVLP INPUT'!$F14*'COMMISSION ASSUMPTIONS'!$F37)</f>
        <v>0</v>
      </c>
      <c r="AX191" s="476">
        <f ca="1">('SUBSCRIBER BASE'!AY84*'COMMISSION ASSUMPTIONS'!$D86)*('MVLP INPUT'!$F14*'COMMISSION ASSUMPTIONS'!$F37)</f>
        <v>0</v>
      </c>
      <c r="AY191" s="476">
        <f ca="1">('SUBSCRIBER BASE'!AZ84*'COMMISSION ASSUMPTIONS'!$D86)*('MVLP INPUT'!$F14*'COMMISSION ASSUMPTIONS'!$F37)</f>
        <v>0</v>
      </c>
      <c r="AZ191" s="476">
        <f ca="1">('SUBSCRIBER BASE'!BA84*'COMMISSION ASSUMPTIONS'!$D86)*('MVLP INPUT'!$F14*'COMMISSION ASSUMPTIONS'!$F37)</f>
        <v>0</v>
      </c>
      <c r="BA191" s="476">
        <f ca="1">('SUBSCRIBER BASE'!BB84*'COMMISSION ASSUMPTIONS'!$D86)*('MVLP INPUT'!$F14*'COMMISSION ASSUMPTIONS'!$F37)</f>
        <v>0</v>
      </c>
      <c r="BB191" s="476">
        <f ca="1">('SUBSCRIBER BASE'!BC84*'COMMISSION ASSUMPTIONS'!$D86)*('MVLP INPUT'!$F14*'COMMISSION ASSUMPTIONS'!$F37)</f>
        <v>0</v>
      </c>
      <c r="BC191" s="476">
        <f ca="1">('SUBSCRIBER BASE'!BD84*'COMMISSION ASSUMPTIONS'!$D86)*('MVLP INPUT'!$F14*'COMMISSION ASSUMPTIONS'!$F37)</f>
        <v>0</v>
      </c>
      <c r="BD191" s="476">
        <f ca="1">('SUBSCRIBER BASE'!BE84*'COMMISSION ASSUMPTIONS'!$D86)*('MVLP INPUT'!$F14*'COMMISSION ASSUMPTIONS'!$F37)</f>
        <v>0</v>
      </c>
      <c r="BE191" s="476">
        <f ca="1">('SUBSCRIBER BASE'!BF84*'COMMISSION ASSUMPTIONS'!$D86)*('MVLP INPUT'!$F14*'COMMISSION ASSUMPTIONS'!$F37)</f>
        <v>0</v>
      </c>
      <c r="BF191" s="476">
        <f ca="1">('SUBSCRIBER BASE'!BG84*'COMMISSION ASSUMPTIONS'!$D86)*('MVLP INPUT'!$F14*'COMMISSION ASSUMPTIONS'!$F37)</f>
        <v>0</v>
      </c>
      <c r="BG191" s="476">
        <f ca="1">('SUBSCRIBER BASE'!BH84*'COMMISSION ASSUMPTIONS'!$D86)*('MVLP INPUT'!$F14*'COMMISSION ASSUMPTIONS'!$F37)</f>
        <v>0</v>
      </c>
      <c r="BH191" s="476">
        <f ca="1">('SUBSCRIBER BASE'!BI84*'COMMISSION ASSUMPTIONS'!$D86)*('MVLP INPUT'!$F14*'COMMISSION ASSUMPTIONS'!$F37)</f>
        <v>0</v>
      </c>
      <c r="BI191" s="476">
        <f ca="1">('SUBSCRIBER BASE'!BJ84*'COMMISSION ASSUMPTIONS'!$D86)*('MVLP INPUT'!$F14*'COMMISSION ASSUMPTIONS'!$F37)</f>
        <v>0</v>
      </c>
      <c r="BJ191" s="476">
        <f ca="1">('SUBSCRIBER BASE'!BK84*'COMMISSION ASSUMPTIONS'!$D86)*('MVLP INPUT'!$F14*'COMMISSION ASSUMPTIONS'!$F37)</f>
        <v>0</v>
      </c>
      <c r="BK191" s="476">
        <f ca="1">('SUBSCRIBER BASE'!BL84*'COMMISSION ASSUMPTIONS'!$D86)*('MVLP INPUT'!$F14*'COMMISSION ASSUMPTIONS'!$F37)</f>
        <v>0</v>
      </c>
      <c r="BL191" s="476">
        <f ca="1">('SUBSCRIBER BASE'!BM84*'COMMISSION ASSUMPTIONS'!$D86)*('MVLP INPUT'!$F14*'COMMISSION ASSUMPTIONS'!$F37)</f>
        <v>0</v>
      </c>
      <c r="BM191" s="476">
        <f ca="1">('SUBSCRIBER BASE'!BN84*'COMMISSION ASSUMPTIONS'!$D86)*('MVLP INPUT'!$F14*'COMMISSION ASSUMPTIONS'!$F37)</f>
        <v>0</v>
      </c>
      <c r="BN191" s="476">
        <f ca="1">('SUBSCRIBER BASE'!BO84*'COMMISSION ASSUMPTIONS'!$D86)*('MVLP INPUT'!$F14*'COMMISSION ASSUMPTIONS'!$F37)</f>
        <v>0</v>
      </c>
      <c r="BO191" s="476">
        <f ca="1">('SUBSCRIBER BASE'!BP84*'COMMISSION ASSUMPTIONS'!$D86)*('MVLP INPUT'!$F14*'COMMISSION ASSUMPTIONS'!$F37)</f>
        <v>0</v>
      </c>
      <c r="BP191" s="476">
        <f ca="1">('SUBSCRIBER BASE'!BQ84*'COMMISSION ASSUMPTIONS'!$D86)*('MVLP INPUT'!$F14*'COMMISSION ASSUMPTIONS'!$F37)</f>
        <v>0</v>
      </c>
      <c r="BQ191" s="476">
        <f ca="1">('SUBSCRIBER BASE'!BR84*'COMMISSION ASSUMPTIONS'!$D86)*('MVLP INPUT'!$F14*'COMMISSION ASSUMPTIONS'!$F37)</f>
        <v>0</v>
      </c>
      <c r="BR191" s="476">
        <f ca="1">('SUBSCRIBER BASE'!BS84*'COMMISSION ASSUMPTIONS'!$D86)*('MVLP INPUT'!$F14*'COMMISSION ASSUMPTIONS'!$F37)</f>
        <v>0</v>
      </c>
    </row>
    <row r="192" spans="2:70" ht="24" customHeight="1" outlineLevel="1">
      <c r="B192" s="313" t="str">
        <f t="shared" si="45"/>
        <v>MVLP6</v>
      </c>
      <c r="C192" s="476">
        <f>('SUBSCRIBER BASE'!C85*'COMMISSION ASSUMPTIONS'!$D87)*('MVLP INPUT'!$F15*'COMMISSION ASSUMPTIONS'!$F38)</f>
        <v>0</v>
      </c>
      <c r="D192" s="476">
        <f>('SUBSCRIBER BASE'!D85*'COMMISSION ASSUMPTIONS'!$D87)*('MVLP INPUT'!$F15*'COMMISSION ASSUMPTIONS'!$F38)</f>
        <v>0</v>
      </c>
      <c r="E192" s="476">
        <f>('SUBSCRIBER BASE'!E85*'COMMISSION ASSUMPTIONS'!$D87)*('MVLP INPUT'!$F15*'COMMISSION ASSUMPTIONS'!$F38)</f>
        <v>0</v>
      </c>
      <c r="F192" s="476">
        <f>('SUBSCRIBER BASE'!F85*'COMMISSION ASSUMPTIONS'!$D87)*('MVLP INPUT'!$F15*'COMMISSION ASSUMPTIONS'!$F38)</f>
        <v>0</v>
      </c>
      <c r="G192" s="476">
        <f>('SUBSCRIBER BASE'!G85*'COMMISSION ASSUMPTIONS'!$D87)*('MVLP INPUT'!$F15*'COMMISSION ASSUMPTIONS'!$F38)</f>
        <v>0</v>
      </c>
      <c r="H192" s="476">
        <f>('SUBSCRIBER BASE'!H85*'COMMISSION ASSUMPTIONS'!$D87)*('MVLP INPUT'!$F15*'COMMISSION ASSUMPTIONS'!$F38)</f>
        <v>0</v>
      </c>
      <c r="I192" s="476">
        <f>('SUBSCRIBER BASE'!I85*'COMMISSION ASSUMPTIONS'!$D87)*('MVLP INPUT'!$F15*'COMMISSION ASSUMPTIONS'!$F38)</f>
        <v>0</v>
      </c>
      <c r="J192" s="476">
        <f>('SUBSCRIBER BASE'!J85*'COMMISSION ASSUMPTIONS'!$D87)*('MVLP INPUT'!$F15*'COMMISSION ASSUMPTIONS'!$F38)</f>
        <v>0</v>
      </c>
      <c r="K192" s="476">
        <f ca="1">('SUBSCRIBER BASE'!L85*'COMMISSION ASSUMPTIONS'!$D87)*('MVLP INPUT'!$F15*'COMMISSION ASSUMPTIONS'!$F38)</f>
        <v>0</v>
      </c>
      <c r="L192" s="476">
        <f ca="1">('SUBSCRIBER BASE'!M85*'COMMISSION ASSUMPTIONS'!$D87)*('MVLP INPUT'!$F15*'COMMISSION ASSUMPTIONS'!$F38)</f>
        <v>0</v>
      </c>
      <c r="M192" s="476">
        <f ca="1">('SUBSCRIBER BASE'!N85*'COMMISSION ASSUMPTIONS'!$D87)*('MVLP INPUT'!$F15*'COMMISSION ASSUMPTIONS'!$F38)</f>
        <v>0</v>
      </c>
      <c r="N192" s="476">
        <f ca="1">('SUBSCRIBER BASE'!O85*'COMMISSION ASSUMPTIONS'!$D87)*('MVLP INPUT'!$F15*'COMMISSION ASSUMPTIONS'!$F38)</f>
        <v>0</v>
      </c>
      <c r="O192" s="476">
        <f ca="1">('SUBSCRIBER BASE'!P85*'COMMISSION ASSUMPTIONS'!$D87)*('MVLP INPUT'!$F15*'COMMISSION ASSUMPTIONS'!$F38)</f>
        <v>0</v>
      </c>
      <c r="P192" s="476">
        <f ca="1">('SUBSCRIBER BASE'!Q85*'COMMISSION ASSUMPTIONS'!$D87)*('MVLP INPUT'!$F15*'COMMISSION ASSUMPTIONS'!$F38)</f>
        <v>0</v>
      </c>
      <c r="Q192" s="476">
        <f ca="1">('SUBSCRIBER BASE'!R85*'COMMISSION ASSUMPTIONS'!$D87)*('MVLP INPUT'!$F15*'COMMISSION ASSUMPTIONS'!$F38)</f>
        <v>0</v>
      </c>
      <c r="R192" s="476">
        <f ca="1">('SUBSCRIBER BASE'!S85*'COMMISSION ASSUMPTIONS'!$D87)*('MVLP INPUT'!$F15*'COMMISSION ASSUMPTIONS'!$F38)</f>
        <v>0</v>
      </c>
      <c r="S192" s="476">
        <f ca="1">('SUBSCRIBER BASE'!T85*'COMMISSION ASSUMPTIONS'!$D87)*('MVLP INPUT'!$F15*'COMMISSION ASSUMPTIONS'!$F38)</f>
        <v>0</v>
      </c>
      <c r="T192" s="476">
        <f ca="1">('SUBSCRIBER BASE'!U85*'COMMISSION ASSUMPTIONS'!$D87)*('MVLP INPUT'!$F15*'COMMISSION ASSUMPTIONS'!$F38)</f>
        <v>0</v>
      </c>
      <c r="U192" s="476">
        <f ca="1">('SUBSCRIBER BASE'!V85*'COMMISSION ASSUMPTIONS'!$D87)*('MVLP INPUT'!$F15*'COMMISSION ASSUMPTIONS'!$F38)</f>
        <v>0</v>
      </c>
      <c r="V192" s="476">
        <f ca="1">('SUBSCRIBER BASE'!W85*'COMMISSION ASSUMPTIONS'!$D87)*('MVLP INPUT'!$F15*'COMMISSION ASSUMPTIONS'!$F38)</f>
        <v>0</v>
      </c>
      <c r="W192" s="476">
        <f ca="1">('SUBSCRIBER BASE'!X85*'COMMISSION ASSUMPTIONS'!$D87)*('MVLP INPUT'!$F15*'COMMISSION ASSUMPTIONS'!$F38)</f>
        <v>0</v>
      </c>
      <c r="X192" s="476">
        <f ca="1">('SUBSCRIBER BASE'!Y85*'COMMISSION ASSUMPTIONS'!$D87)*('MVLP INPUT'!$F15*'COMMISSION ASSUMPTIONS'!$F38)</f>
        <v>0</v>
      </c>
      <c r="Y192" s="476">
        <f ca="1">('SUBSCRIBER BASE'!Z85*'COMMISSION ASSUMPTIONS'!$D87)*('MVLP INPUT'!$F15*'COMMISSION ASSUMPTIONS'!$F38)</f>
        <v>0</v>
      </c>
      <c r="Z192" s="476">
        <f ca="1">('SUBSCRIBER BASE'!AA85*'COMMISSION ASSUMPTIONS'!$D87)*('MVLP INPUT'!$F15*'COMMISSION ASSUMPTIONS'!$F38)</f>
        <v>0</v>
      </c>
      <c r="AA192" s="476">
        <f ca="1">('SUBSCRIBER BASE'!AB85*'COMMISSION ASSUMPTIONS'!$D87)*('MVLP INPUT'!$F15*'COMMISSION ASSUMPTIONS'!$F38)</f>
        <v>0</v>
      </c>
      <c r="AB192" s="476">
        <f ca="1">('SUBSCRIBER BASE'!AC85*'COMMISSION ASSUMPTIONS'!$D87)*('MVLP INPUT'!$F15*'COMMISSION ASSUMPTIONS'!$F38)</f>
        <v>0</v>
      </c>
      <c r="AC192" s="476">
        <f ca="1">('SUBSCRIBER BASE'!AD85*'COMMISSION ASSUMPTIONS'!$D87)*('MVLP INPUT'!$F15*'COMMISSION ASSUMPTIONS'!$F38)</f>
        <v>0</v>
      </c>
      <c r="AD192" s="476">
        <f ca="1">('SUBSCRIBER BASE'!AE85*'COMMISSION ASSUMPTIONS'!$D87)*('MVLP INPUT'!$F15*'COMMISSION ASSUMPTIONS'!$F38)</f>
        <v>0</v>
      </c>
      <c r="AE192" s="476">
        <f ca="1">('SUBSCRIBER BASE'!AF85*'COMMISSION ASSUMPTIONS'!$D87)*('MVLP INPUT'!$F15*'COMMISSION ASSUMPTIONS'!$F38)</f>
        <v>0</v>
      </c>
      <c r="AF192" s="476">
        <f ca="1">('SUBSCRIBER BASE'!AG85*'COMMISSION ASSUMPTIONS'!$D87)*('MVLP INPUT'!$F15*'COMMISSION ASSUMPTIONS'!$F38)</f>
        <v>0</v>
      </c>
      <c r="AG192" s="476">
        <f ca="1">('SUBSCRIBER BASE'!AH85*'COMMISSION ASSUMPTIONS'!$D87)*('MVLP INPUT'!$F15*'COMMISSION ASSUMPTIONS'!$F38)</f>
        <v>0</v>
      </c>
      <c r="AH192" s="476">
        <f ca="1">('SUBSCRIBER BASE'!AI85*'COMMISSION ASSUMPTIONS'!$D87)*('MVLP INPUT'!$F15*'COMMISSION ASSUMPTIONS'!$F38)</f>
        <v>0</v>
      </c>
      <c r="AI192" s="476">
        <f ca="1">('SUBSCRIBER BASE'!AJ85*'COMMISSION ASSUMPTIONS'!$D87)*('MVLP INPUT'!$F15*'COMMISSION ASSUMPTIONS'!$F38)</f>
        <v>0</v>
      </c>
      <c r="AJ192" s="476">
        <f ca="1">('SUBSCRIBER BASE'!AK85*'COMMISSION ASSUMPTIONS'!$D87)*('MVLP INPUT'!$F15*'COMMISSION ASSUMPTIONS'!$F38)</f>
        <v>0</v>
      </c>
      <c r="AK192" s="476">
        <f ca="1">('SUBSCRIBER BASE'!AL85*'COMMISSION ASSUMPTIONS'!$D87)*('MVLP INPUT'!$F15*'COMMISSION ASSUMPTIONS'!$F38)</f>
        <v>0</v>
      </c>
      <c r="AL192" s="476">
        <f ca="1">('SUBSCRIBER BASE'!AM85*'COMMISSION ASSUMPTIONS'!$D87)*('MVLP INPUT'!$F15*'COMMISSION ASSUMPTIONS'!$F38)</f>
        <v>0</v>
      </c>
      <c r="AM192" s="476">
        <f ca="1">('SUBSCRIBER BASE'!AN85*'COMMISSION ASSUMPTIONS'!$D87)*('MVLP INPUT'!$F15*'COMMISSION ASSUMPTIONS'!$F38)</f>
        <v>0</v>
      </c>
      <c r="AN192" s="476">
        <f ca="1">('SUBSCRIBER BASE'!AO85*'COMMISSION ASSUMPTIONS'!$D87)*('MVLP INPUT'!$F15*'COMMISSION ASSUMPTIONS'!$F38)</f>
        <v>0</v>
      </c>
      <c r="AO192" s="476">
        <f ca="1">('SUBSCRIBER BASE'!AP85*'COMMISSION ASSUMPTIONS'!$D87)*('MVLP INPUT'!$F15*'COMMISSION ASSUMPTIONS'!$F38)</f>
        <v>0</v>
      </c>
      <c r="AP192" s="476">
        <f ca="1">('SUBSCRIBER BASE'!AQ85*'COMMISSION ASSUMPTIONS'!$D87)*('MVLP INPUT'!$F15*'COMMISSION ASSUMPTIONS'!$F38)</f>
        <v>0</v>
      </c>
      <c r="AQ192" s="476">
        <f ca="1">('SUBSCRIBER BASE'!AR85*'COMMISSION ASSUMPTIONS'!$D87)*('MVLP INPUT'!$F15*'COMMISSION ASSUMPTIONS'!$F38)</f>
        <v>0</v>
      </c>
      <c r="AR192" s="476">
        <f ca="1">('SUBSCRIBER BASE'!AS85*'COMMISSION ASSUMPTIONS'!$D87)*('MVLP INPUT'!$F15*'COMMISSION ASSUMPTIONS'!$F38)</f>
        <v>0</v>
      </c>
      <c r="AS192" s="476">
        <f ca="1">('SUBSCRIBER BASE'!AT85*'COMMISSION ASSUMPTIONS'!$D87)*('MVLP INPUT'!$F15*'COMMISSION ASSUMPTIONS'!$F38)</f>
        <v>0</v>
      </c>
      <c r="AT192" s="476">
        <f ca="1">('SUBSCRIBER BASE'!AU85*'COMMISSION ASSUMPTIONS'!$D87)*('MVLP INPUT'!$F15*'COMMISSION ASSUMPTIONS'!$F38)</f>
        <v>0</v>
      </c>
      <c r="AU192" s="476">
        <f ca="1">('SUBSCRIBER BASE'!AV85*'COMMISSION ASSUMPTIONS'!$D87)*('MVLP INPUT'!$F15*'COMMISSION ASSUMPTIONS'!$F38)</f>
        <v>0</v>
      </c>
      <c r="AV192" s="476">
        <f ca="1">('SUBSCRIBER BASE'!AW85*'COMMISSION ASSUMPTIONS'!$D87)*('MVLP INPUT'!$F15*'COMMISSION ASSUMPTIONS'!$F38)</f>
        <v>0</v>
      </c>
      <c r="AW192" s="476">
        <f ca="1">('SUBSCRIBER BASE'!AX85*'COMMISSION ASSUMPTIONS'!$D87)*('MVLP INPUT'!$F15*'COMMISSION ASSUMPTIONS'!$F38)</f>
        <v>0</v>
      </c>
      <c r="AX192" s="476">
        <f ca="1">('SUBSCRIBER BASE'!AY85*'COMMISSION ASSUMPTIONS'!$D87)*('MVLP INPUT'!$F15*'COMMISSION ASSUMPTIONS'!$F38)</f>
        <v>0</v>
      </c>
      <c r="AY192" s="476">
        <f ca="1">('SUBSCRIBER BASE'!AZ85*'COMMISSION ASSUMPTIONS'!$D87)*('MVLP INPUT'!$F15*'COMMISSION ASSUMPTIONS'!$F38)</f>
        <v>0</v>
      </c>
      <c r="AZ192" s="476">
        <f ca="1">('SUBSCRIBER BASE'!BA85*'COMMISSION ASSUMPTIONS'!$D87)*('MVLP INPUT'!$F15*'COMMISSION ASSUMPTIONS'!$F38)</f>
        <v>0</v>
      </c>
      <c r="BA192" s="476">
        <f ca="1">('SUBSCRIBER BASE'!BB85*'COMMISSION ASSUMPTIONS'!$D87)*('MVLP INPUT'!$F15*'COMMISSION ASSUMPTIONS'!$F38)</f>
        <v>0</v>
      </c>
      <c r="BB192" s="476">
        <f ca="1">('SUBSCRIBER BASE'!BC85*'COMMISSION ASSUMPTIONS'!$D87)*('MVLP INPUT'!$F15*'COMMISSION ASSUMPTIONS'!$F38)</f>
        <v>0</v>
      </c>
      <c r="BC192" s="476">
        <f ca="1">('SUBSCRIBER BASE'!BD85*'COMMISSION ASSUMPTIONS'!$D87)*('MVLP INPUT'!$F15*'COMMISSION ASSUMPTIONS'!$F38)</f>
        <v>0</v>
      </c>
      <c r="BD192" s="476">
        <f ca="1">('SUBSCRIBER BASE'!BE85*'COMMISSION ASSUMPTIONS'!$D87)*('MVLP INPUT'!$F15*'COMMISSION ASSUMPTIONS'!$F38)</f>
        <v>0</v>
      </c>
      <c r="BE192" s="476">
        <f ca="1">('SUBSCRIBER BASE'!BF85*'COMMISSION ASSUMPTIONS'!$D87)*('MVLP INPUT'!$F15*'COMMISSION ASSUMPTIONS'!$F38)</f>
        <v>0</v>
      </c>
      <c r="BF192" s="476">
        <f ca="1">('SUBSCRIBER BASE'!BG85*'COMMISSION ASSUMPTIONS'!$D87)*('MVLP INPUT'!$F15*'COMMISSION ASSUMPTIONS'!$F38)</f>
        <v>0</v>
      </c>
      <c r="BG192" s="476">
        <f ca="1">('SUBSCRIBER BASE'!BH85*'COMMISSION ASSUMPTIONS'!$D87)*('MVLP INPUT'!$F15*'COMMISSION ASSUMPTIONS'!$F38)</f>
        <v>0</v>
      </c>
      <c r="BH192" s="476">
        <f ca="1">('SUBSCRIBER BASE'!BI85*'COMMISSION ASSUMPTIONS'!$D87)*('MVLP INPUT'!$F15*'COMMISSION ASSUMPTIONS'!$F38)</f>
        <v>0</v>
      </c>
      <c r="BI192" s="476">
        <f ca="1">('SUBSCRIBER BASE'!BJ85*'COMMISSION ASSUMPTIONS'!$D87)*('MVLP INPUT'!$F15*'COMMISSION ASSUMPTIONS'!$F38)</f>
        <v>0</v>
      </c>
      <c r="BJ192" s="476">
        <f ca="1">('SUBSCRIBER BASE'!BK85*'COMMISSION ASSUMPTIONS'!$D87)*('MVLP INPUT'!$F15*'COMMISSION ASSUMPTIONS'!$F38)</f>
        <v>0</v>
      </c>
      <c r="BK192" s="476">
        <f ca="1">('SUBSCRIBER BASE'!BL85*'COMMISSION ASSUMPTIONS'!$D87)*('MVLP INPUT'!$F15*'COMMISSION ASSUMPTIONS'!$F38)</f>
        <v>0</v>
      </c>
      <c r="BL192" s="476">
        <f ca="1">('SUBSCRIBER BASE'!BM85*'COMMISSION ASSUMPTIONS'!$D87)*('MVLP INPUT'!$F15*'COMMISSION ASSUMPTIONS'!$F38)</f>
        <v>0</v>
      </c>
      <c r="BM192" s="476">
        <f ca="1">('SUBSCRIBER BASE'!BN85*'COMMISSION ASSUMPTIONS'!$D87)*('MVLP INPUT'!$F15*'COMMISSION ASSUMPTIONS'!$F38)</f>
        <v>0</v>
      </c>
      <c r="BN192" s="476">
        <f ca="1">('SUBSCRIBER BASE'!BO85*'COMMISSION ASSUMPTIONS'!$D87)*('MVLP INPUT'!$F15*'COMMISSION ASSUMPTIONS'!$F38)</f>
        <v>0</v>
      </c>
      <c r="BO192" s="476">
        <f ca="1">('SUBSCRIBER BASE'!BP85*'COMMISSION ASSUMPTIONS'!$D87)*('MVLP INPUT'!$F15*'COMMISSION ASSUMPTIONS'!$F38)</f>
        <v>0</v>
      </c>
      <c r="BP192" s="476">
        <f ca="1">('SUBSCRIBER BASE'!BQ85*'COMMISSION ASSUMPTIONS'!$D87)*('MVLP INPUT'!$F15*'COMMISSION ASSUMPTIONS'!$F38)</f>
        <v>0</v>
      </c>
      <c r="BQ192" s="476">
        <f ca="1">('SUBSCRIBER BASE'!BR85*'COMMISSION ASSUMPTIONS'!$D87)*('MVLP INPUT'!$F15*'COMMISSION ASSUMPTIONS'!$F38)</f>
        <v>0</v>
      </c>
      <c r="BR192" s="476">
        <f ca="1">('SUBSCRIBER BASE'!BS85*'COMMISSION ASSUMPTIONS'!$D87)*('MVLP INPUT'!$F15*'COMMISSION ASSUMPTIONS'!$F38)</f>
        <v>0</v>
      </c>
    </row>
    <row r="193" spans="2:70" ht="24" customHeight="1" outlineLevel="1">
      <c r="B193" s="313" t="str">
        <f t="shared" si="45"/>
        <v>200 MB</v>
      </c>
      <c r="C193" s="476">
        <f>('SUBSCRIBER BASE'!C86*'COMMISSION ASSUMPTIONS'!$D88)*('MVLP INPUT'!$F16*'COMMISSION ASSUMPTIONS'!$F39)</f>
        <v>0</v>
      </c>
      <c r="D193" s="476">
        <f>('SUBSCRIBER BASE'!D86*'COMMISSION ASSUMPTIONS'!$D88)*('MVLP INPUT'!$F16*'COMMISSION ASSUMPTIONS'!$F39)</f>
        <v>0</v>
      </c>
      <c r="E193" s="476">
        <f>('SUBSCRIBER BASE'!E86*'COMMISSION ASSUMPTIONS'!$D88)*('MVLP INPUT'!$F16*'COMMISSION ASSUMPTIONS'!$F39)</f>
        <v>0</v>
      </c>
      <c r="F193" s="476">
        <f>('SUBSCRIBER BASE'!F86*'COMMISSION ASSUMPTIONS'!$D88)*('MVLP INPUT'!$F16*'COMMISSION ASSUMPTIONS'!$F39)</f>
        <v>0</v>
      </c>
      <c r="G193" s="476">
        <f>('SUBSCRIBER BASE'!G86*'COMMISSION ASSUMPTIONS'!$D88)*('MVLP INPUT'!$F16*'COMMISSION ASSUMPTIONS'!$F39)</f>
        <v>0</v>
      </c>
      <c r="H193" s="476">
        <f>('SUBSCRIBER BASE'!H86*'COMMISSION ASSUMPTIONS'!$D88)*('MVLP INPUT'!$F16*'COMMISSION ASSUMPTIONS'!$F39)</f>
        <v>0</v>
      </c>
      <c r="I193" s="476">
        <f>('SUBSCRIBER BASE'!I86*'COMMISSION ASSUMPTIONS'!$D88)*('MVLP INPUT'!$F16*'COMMISSION ASSUMPTIONS'!$F39)</f>
        <v>0</v>
      </c>
      <c r="J193" s="476">
        <f>('SUBSCRIBER BASE'!J86*'COMMISSION ASSUMPTIONS'!$D88)*('MVLP INPUT'!$F16*'COMMISSION ASSUMPTIONS'!$F39)</f>
        <v>0</v>
      </c>
      <c r="K193" s="476">
        <f ca="1">('SUBSCRIBER BASE'!L86*'COMMISSION ASSUMPTIONS'!$D88)*('MVLP INPUT'!$F16*'COMMISSION ASSUMPTIONS'!$F39)</f>
        <v>0</v>
      </c>
      <c r="L193" s="476">
        <f ca="1">('SUBSCRIBER BASE'!M86*'COMMISSION ASSUMPTIONS'!$D88)*('MVLP INPUT'!$F16*'COMMISSION ASSUMPTIONS'!$F39)</f>
        <v>0</v>
      </c>
      <c r="M193" s="476">
        <f ca="1">('SUBSCRIBER BASE'!N86*'COMMISSION ASSUMPTIONS'!$D88)*('MVLP INPUT'!$F16*'COMMISSION ASSUMPTIONS'!$F39)</f>
        <v>0</v>
      </c>
      <c r="N193" s="476">
        <f ca="1">('SUBSCRIBER BASE'!O86*'COMMISSION ASSUMPTIONS'!$D88)*('MVLP INPUT'!$F16*'COMMISSION ASSUMPTIONS'!$F39)</f>
        <v>0</v>
      </c>
      <c r="O193" s="476">
        <f ca="1">('SUBSCRIBER BASE'!P86*'COMMISSION ASSUMPTIONS'!$D88)*('MVLP INPUT'!$F16*'COMMISSION ASSUMPTIONS'!$F39)</f>
        <v>0</v>
      </c>
      <c r="P193" s="476">
        <f ca="1">('SUBSCRIBER BASE'!Q86*'COMMISSION ASSUMPTIONS'!$D88)*('MVLP INPUT'!$F16*'COMMISSION ASSUMPTIONS'!$F39)</f>
        <v>0</v>
      </c>
      <c r="Q193" s="476">
        <f ca="1">('SUBSCRIBER BASE'!R86*'COMMISSION ASSUMPTIONS'!$D88)*('MVLP INPUT'!$F16*'COMMISSION ASSUMPTIONS'!$F39)</f>
        <v>0</v>
      </c>
      <c r="R193" s="476">
        <f ca="1">('SUBSCRIBER BASE'!S86*'COMMISSION ASSUMPTIONS'!$D88)*('MVLP INPUT'!$F16*'COMMISSION ASSUMPTIONS'!$F39)</f>
        <v>0</v>
      </c>
      <c r="S193" s="476">
        <f ca="1">('SUBSCRIBER BASE'!T86*'COMMISSION ASSUMPTIONS'!$D88)*('MVLP INPUT'!$F16*'COMMISSION ASSUMPTIONS'!$F39)</f>
        <v>0</v>
      </c>
      <c r="T193" s="476">
        <f ca="1">('SUBSCRIBER BASE'!U86*'COMMISSION ASSUMPTIONS'!$D88)*('MVLP INPUT'!$F16*'COMMISSION ASSUMPTIONS'!$F39)</f>
        <v>0</v>
      </c>
      <c r="U193" s="476">
        <f ca="1">('SUBSCRIBER BASE'!V86*'COMMISSION ASSUMPTIONS'!$D88)*('MVLP INPUT'!$F16*'COMMISSION ASSUMPTIONS'!$F39)</f>
        <v>0</v>
      </c>
      <c r="V193" s="476">
        <f ca="1">('SUBSCRIBER BASE'!W86*'COMMISSION ASSUMPTIONS'!$D88)*('MVLP INPUT'!$F16*'COMMISSION ASSUMPTIONS'!$F39)</f>
        <v>0</v>
      </c>
      <c r="W193" s="476">
        <f ca="1">('SUBSCRIBER BASE'!X86*'COMMISSION ASSUMPTIONS'!$D88)*('MVLP INPUT'!$F16*'COMMISSION ASSUMPTIONS'!$F39)</f>
        <v>0</v>
      </c>
      <c r="X193" s="476">
        <f ca="1">('SUBSCRIBER BASE'!Y86*'COMMISSION ASSUMPTIONS'!$D88)*('MVLP INPUT'!$F16*'COMMISSION ASSUMPTIONS'!$F39)</f>
        <v>0</v>
      </c>
      <c r="Y193" s="476">
        <f ca="1">('SUBSCRIBER BASE'!Z86*'COMMISSION ASSUMPTIONS'!$D88)*('MVLP INPUT'!$F16*'COMMISSION ASSUMPTIONS'!$F39)</f>
        <v>0</v>
      </c>
      <c r="Z193" s="476">
        <f ca="1">('SUBSCRIBER BASE'!AA86*'COMMISSION ASSUMPTIONS'!$D88)*('MVLP INPUT'!$F16*'COMMISSION ASSUMPTIONS'!$F39)</f>
        <v>0</v>
      </c>
      <c r="AA193" s="476">
        <f ca="1">('SUBSCRIBER BASE'!AB86*'COMMISSION ASSUMPTIONS'!$D88)*('MVLP INPUT'!$F16*'COMMISSION ASSUMPTIONS'!$F39)</f>
        <v>0</v>
      </c>
      <c r="AB193" s="476">
        <f ca="1">('SUBSCRIBER BASE'!AC86*'COMMISSION ASSUMPTIONS'!$D88)*('MVLP INPUT'!$F16*'COMMISSION ASSUMPTIONS'!$F39)</f>
        <v>0</v>
      </c>
      <c r="AC193" s="476">
        <f ca="1">('SUBSCRIBER BASE'!AD86*'COMMISSION ASSUMPTIONS'!$D88)*('MVLP INPUT'!$F16*'COMMISSION ASSUMPTIONS'!$F39)</f>
        <v>0</v>
      </c>
      <c r="AD193" s="476">
        <f ca="1">('SUBSCRIBER BASE'!AE86*'COMMISSION ASSUMPTIONS'!$D88)*('MVLP INPUT'!$F16*'COMMISSION ASSUMPTIONS'!$F39)</f>
        <v>0</v>
      </c>
      <c r="AE193" s="476">
        <f ca="1">('SUBSCRIBER BASE'!AF86*'COMMISSION ASSUMPTIONS'!$D88)*('MVLP INPUT'!$F16*'COMMISSION ASSUMPTIONS'!$F39)</f>
        <v>0</v>
      </c>
      <c r="AF193" s="476">
        <f ca="1">('SUBSCRIBER BASE'!AG86*'COMMISSION ASSUMPTIONS'!$D88)*('MVLP INPUT'!$F16*'COMMISSION ASSUMPTIONS'!$F39)</f>
        <v>0</v>
      </c>
      <c r="AG193" s="476">
        <f ca="1">('SUBSCRIBER BASE'!AH86*'COMMISSION ASSUMPTIONS'!$D88)*('MVLP INPUT'!$F16*'COMMISSION ASSUMPTIONS'!$F39)</f>
        <v>0</v>
      </c>
      <c r="AH193" s="476">
        <f ca="1">('SUBSCRIBER BASE'!AI86*'COMMISSION ASSUMPTIONS'!$D88)*('MVLP INPUT'!$F16*'COMMISSION ASSUMPTIONS'!$F39)</f>
        <v>0</v>
      </c>
      <c r="AI193" s="476">
        <f ca="1">('SUBSCRIBER BASE'!AJ86*'COMMISSION ASSUMPTIONS'!$D88)*('MVLP INPUT'!$F16*'COMMISSION ASSUMPTIONS'!$F39)</f>
        <v>0</v>
      </c>
      <c r="AJ193" s="476">
        <f ca="1">('SUBSCRIBER BASE'!AK86*'COMMISSION ASSUMPTIONS'!$D88)*('MVLP INPUT'!$F16*'COMMISSION ASSUMPTIONS'!$F39)</f>
        <v>0</v>
      </c>
      <c r="AK193" s="476">
        <f ca="1">('SUBSCRIBER BASE'!AL86*'COMMISSION ASSUMPTIONS'!$D88)*('MVLP INPUT'!$F16*'COMMISSION ASSUMPTIONS'!$F39)</f>
        <v>0</v>
      </c>
      <c r="AL193" s="476">
        <f ca="1">('SUBSCRIBER BASE'!AM86*'COMMISSION ASSUMPTIONS'!$D88)*('MVLP INPUT'!$F16*'COMMISSION ASSUMPTIONS'!$F39)</f>
        <v>0</v>
      </c>
      <c r="AM193" s="476">
        <f ca="1">('SUBSCRIBER BASE'!AN86*'COMMISSION ASSUMPTIONS'!$D88)*('MVLP INPUT'!$F16*'COMMISSION ASSUMPTIONS'!$F39)</f>
        <v>0</v>
      </c>
      <c r="AN193" s="476">
        <f ca="1">('SUBSCRIBER BASE'!AO86*'COMMISSION ASSUMPTIONS'!$D88)*('MVLP INPUT'!$F16*'COMMISSION ASSUMPTIONS'!$F39)</f>
        <v>0</v>
      </c>
      <c r="AO193" s="476">
        <f ca="1">('SUBSCRIBER BASE'!AP86*'COMMISSION ASSUMPTIONS'!$D88)*('MVLP INPUT'!$F16*'COMMISSION ASSUMPTIONS'!$F39)</f>
        <v>0</v>
      </c>
      <c r="AP193" s="476">
        <f ca="1">('SUBSCRIBER BASE'!AQ86*'COMMISSION ASSUMPTIONS'!$D88)*('MVLP INPUT'!$F16*'COMMISSION ASSUMPTIONS'!$F39)</f>
        <v>0</v>
      </c>
      <c r="AQ193" s="476">
        <f ca="1">('SUBSCRIBER BASE'!AR86*'COMMISSION ASSUMPTIONS'!$D88)*('MVLP INPUT'!$F16*'COMMISSION ASSUMPTIONS'!$F39)</f>
        <v>0</v>
      </c>
      <c r="AR193" s="476">
        <f ca="1">('SUBSCRIBER BASE'!AS86*'COMMISSION ASSUMPTIONS'!$D88)*('MVLP INPUT'!$F16*'COMMISSION ASSUMPTIONS'!$F39)</f>
        <v>0</v>
      </c>
      <c r="AS193" s="476">
        <f ca="1">('SUBSCRIBER BASE'!AT86*'COMMISSION ASSUMPTIONS'!$D88)*('MVLP INPUT'!$F16*'COMMISSION ASSUMPTIONS'!$F39)</f>
        <v>0</v>
      </c>
      <c r="AT193" s="476">
        <f ca="1">('SUBSCRIBER BASE'!AU86*'COMMISSION ASSUMPTIONS'!$D88)*('MVLP INPUT'!$F16*'COMMISSION ASSUMPTIONS'!$F39)</f>
        <v>0</v>
      </c>
      <c r="AU193" s="476">
        <f ca="1">('SUBSCRIBER BASE'!AV86*'COMMISSION ASSUMPTIONS'!$D88)*('MVLP INPUT'!$F16*'COMMISSION ASSUMPTIONS'!$F39)</f>
        <v>0</v>
      </c>
      <c r="AV193" s="476">
        <f ca="1">('SUBSCRIBER BASE'!AW86*'COMMISSION ASSUMPTIONS'!$D88)*('MVLP INPUT'!$F16*'COMMISSION ASSUMPTIONS'!$F39)</f>
        <v>0</v>
      </c>
      <c r="AW193" s="476">
        <f ca="1">('SUBSCRIBER BASE'!AX86*'COMMISSION ASSUMPTIONS'!$D88)*('MVLP INPUT'!$F16*'COMMISSION ASSUMPTIONS'!$F39)</f>
        <v>0</v>
      </c>
      <c r="AX193" s="476">
        <f ca="1">('SUBSCRIBER BASE'!AY86*'COMMISSION ASSUMPTIONS'!$D88)*('MVLP INPUT'!$F16*'COMMISSION ASSUMPTIONS'!$F39)</f>
        <v>0</v>
      </c>
      <c r="AY193" s="476">
        <f ca="1">('SUBSCRIBER BASE'!AZ86*'COMMISSION ASSUMPTIONS'!$D88)*('MVLP INPUT'!$F16*'COMMISSION ASSUMPTIONS'!$F39)</f>
        <v>0</v>
      </c>
      <c r="AZ193" s="476">
        <f ca="1">('SUBSCRIBER BASE'!BA86*'COMMISSION ASSUMPTIONS'!$D88)*('MVLP INPUT'!$F16*'COMMISSION ASSUMPTIONS'!$F39)</f>
        <v>0</v>
      </c>
      <c r="BA193" s="476">
        <f ca="1">('SUBSCRIBER BASE'!BB86*'COMMISSION ASSUMPTIONS'!$D88)*('MVLP INPUT'!$F16*'COMMISSION ASSUMPTIONS'!$F39)</f>
        <v>0</v>
      </c>
      <c r="BB193" s="476">
        <f ca="1">('SUBSCRIBER BASE'!BC86*'COMMISSION ASSUMPTIONS'!$D88)*('MVLP INPUT'!$F16*'COMMISSION ASSUMPTIONS'!$F39)</f>
        <v>0</v>
      </c>
      <c r="BC193" s="476">
        <f ca="1">('SUBSCRIBER BASE'!BD86*'COMMISSION ASSUMPTIONS'!$D88)*('MVLP INPUT'!$F16*'COMMISSION ASSUMPTIONS'!$F39)</f>
        <v>0</v>
      </c>
      <c r="BD193" s="476">
        <f ca="1">('SUBSCRIBER BASE'!BE86*'COMMISSION ASSUMPTIONS'!$D88)*('MVLP INPUT'!$F16*'COMMISSION ASSUMPTIONS'!$F39)</f>
        <v>0</v>
      </c>
      <c r="BE193" s="476">
        <f ca="1">('SUBSCRIBER BASE'!BF86*'COMMISSION ASSUMPTIONS'!$D88)*('MVLP INPUT'!$F16*'COMMISSION ASSUMPTIONS'!$F39)</f>
        <v>0</v>
      </c>
      <c r="BF193" s="476">
        <f ca="1">('SUBSCRIBER BASE'!BG86*'COMMISSION ASSUMPTIONS'!$D88)*('MVLP INPUT'!$F16*'COMMISSION ASSUMPTIONS'!$F39)</f>
        <v>0</v>
      </c>
      <c r="BG193" s="476">
        <f ca="1">('SUBSCRIBER BASE'!BH86*'COMMISSION ASSUMPTIONS'!$D88)*('MVLP INPUT'!$F16*'COMMISSION ASSUMPTIONS'!$F39)</f>
        <v>0</v>
      </c>
      <c r="BH193" s="476">
        <f ca="1">('SUBSCRIBER BASE'!BI86*'COMMISSION ASSUMPTIONS'!$D88)*('MVLP INPUT'!$F16*'COMMISSION ASSUMPTIONS'!$F39)</f>
        <v>0</v>
      </c>
      <c r="BI193" s="476">
        <f ca="1">('SUBSCRIBER BASE'!BJ86*'COMMISSION ASSUMPTIONS'!$D88)*('MVLP INPUT'!$F16*'COMMISSION ASSUMPTIONS'!$F39)</f>
        <v>0</v>
      </c>
      <c r="BJ193" s="476">
        <f ca="1">('SUBSCRIBER BASE'!BK86*'COMMISSION ASSUMPTIONS'!$D88)*('MVLP INPUT'!$F16*'COMMISSION ASSUMPTIONS'!$F39)</f>
        <v>0</v>
      </c>
      <c r="BK193" s="476">
        <f ca="1">('SUBSCRIBER BASE'!BL86*'COMMISSION ASSUMPTIONS'!$D88)*('MVLP INPUT'!$F16*'COMMISSION ASSUMPTIONS'!$F39)</f>
        <v>0</v>
      </c>
      <c r="BL193" s="476">
        <f ca="1">('SUBSCRIBER BASE'!BM86*'COMMISSION ASSUMPTIONS'!$D88)*('MVLP INPUT'!$F16*'COMMISSION ASSUMPTIONS'!$F39)</f>
        <v>0</v>
      </c>
      <c r="BM193" s="476">
        <f ca="1">('SUBSCRIBER BASE'!BN86*'COMMISSION ASSUMPTIONS'!$D88)*('MVLP INPUT'!$F16*'COMMISSION ASSUMPTIONS'!$F39)</f>
        <v>0</v>
      </c>
      <c r="BN193" s="476">
        <f ca="1">('SUBSCRIBER BASE'!BO86*'COMMISSION ASSUMPTIONS'!$D88)*('MVLP INPUT'!$F16*'COMMISSION ASSUMPTIONS'!$F39)</f>
        <v>0</v>
      </c>
      <c r="BO193" s="476">
        <f ca="1">('SUBSCRIBER BASE'!BP86*'COMMISSION ASSUMPTIONS'!$D88)*('MVLP INPUT'!$F16*'COMMISSION ASSUMPTIONS'!$F39)</f>
        <v>0</v>
      </c>
      <c r="BP193" s="476">
        <f ca="1">('SUBSCRIBER BASE'!BQ86*'COMMISSION ASSUMPTIONS'!$D88)*('MVLP INPUT'!$F16*'COMMISSION ASSUMPTIONS'!$F39)</f>
        <v>0</v>
      </c>
      <c r="BQ193" s="476">
        <f ca="1">('SUBSCRIBER BASE'!BR86*'COMMISSION ASSUMPTIONS'!$D88)*('MVLP INPUT'!$F16*'COMMISSION ASSUMPTIONS'!$F39)</f>
        <v>0</v>
      </c>
      <c r="BR193" s="476">
        <f ca="1">('SUBSCRIBER BASE'!BS86*'COMMISSION ASSUMPTIONS'!$D88)*('MVLP INPUT'!$F16*'COMMISSION ASSUMPTIONS'!$F39)</f>
        <v>0</v>
      </c>
    </row>
    <row r="194" spans="2:70" ht="24" customHeight="1" outlineLevel="1">
      <c r="B194" s="313" t="str">
        <f t="shared" si="45"/>
        <v>500 MB</v>
      </c>
      <c r="C194" s="476">
        <f>('SUBSCRIBER BASE'!C87*'COMMISSION ASSUMPTIONS'!$D89)*('MVLP INPUT'!$F17*'COMMISSION ASSUMPTIONS'!$F40)</f>
        <v>0</v>
      </c>
      <c r="D194" s="476">
        <f>('SUBSCRIBER BASE'!D87*'COMMISSION ASSUMPTIONS'!$D89)*('MVLP INPUT'!$F17*'COMMISSION ASSUMPTIONS'!$F40)</f>
        <v>0</v>
      </c>
      <c r="E194" s="476">
        <f>('SUBSCRIBER BASE'!E87*'COMMISSION ASSUMPTIONS'!$D89)*('MVLP INPUT'!$F17*'COMMISSION ASSUMPTIONS'!$F40)</f>
        <v>0</v>
      </c>
      <c r="F194" s="476">
        <f>('SUBSCRIBER BASE'!F87*'COMMISSION ASSUMPTIONS'!$D89)*('MVLP INPUT'!$F17*'COMMISSION ASSUMPTIONS'!$F40)</f>
        <v>0</v>
      </c>
      <c r="G194" s="476">
        <f>('SUBSCRIBER BASE'!G87*'COMMISSION ASSUMPTIONS'!$D89)*('MVLP INPUT'!$F17*'COMMISSION ASSUMPTIONS'!$F40)</f>
        <v>0</v>
      </c>
      <c r="H194" s="476">
        <f>('SUBSCRIBER BASE'!H87*'COMMISSION ASSUMPTIONS'!$D89)*('MVLP INPUT'!$F17*'COMMISSION ASSUMPTIONS'!$F40)</f>
        <v>0</v>
      </c>
      <c r="I194" s="476">
        <f>('SUBSCRIBER BASE'!I87*'COMMISSION ASSUMPTIONS'!$D89)*('MVLP INPUT'!$F17*'COMMISSION ASSUMPTIONS'!$F40)</f>
        <v>0</v>
      </c>
      <c r="J194" s="476">
        <f>('SUBSCRIBER BASE'!J87*'COMMISSION ASSUMPTIONS'!$D89)*('MVLP INPUT'!$F17*'COMMISSION ASSUMPTIONS'!$F40)</f>
        <v>0</v>
      </c>
      <c r="K194" s="476">
        <f ca="1">('SUBSCRIBER BASE'!L87*'COMMISSION ASSUMPTIONS'!$D89)*('MVLP INPUT'!$F17*'COMMISSION ASSUMPTIONS'!$F40)</f>
        <v>0</v>
      </c>
      <c r="L194" s="476">
        <f ca="1">('SUBSCRIBER BASE'!M87*'COMMISSION ASSUMPTIONS'!$D89)*('MVLP INPUT'!$F17*'COMMISSION ASSUMPTIONS'!$F40)</f>
        <v>0</v>
      </c>
      <c r="M194" s="476">
        <f ca="1">('SUBSCRIBER BASE'!N87*'COMMISSION ASSUMPTIONS'!$D89)*('MVLP INPUT'!$F17*'COMMISSION ASSUMPTIONS'!$F40)</f>
        <v>0</v>
      </c>
      <c r="N194" s="476">
        <f ca="1">('SUBSCRIBER BASE'!O87*'COMMISSION ASSUMPTIONS'!$D89)*('MVLP INPUT'!$F17*'COMMISSION ASSUMPTIONS'!$F40)</f>
        <v>0</v>
      </c>
      <c r="O194" s="476">
        <f ca="1">('SUBSCRIBER BASE'!P87*'COMMISSION ASSUMPTIONS'!$D89)*('MVLP INPUT'!$F17*'COMMISSION ASSUMPTIONS'!$F40)</f>
        <v>0</v>
      </c>
      <c r="P194" s="476">
        <f ca="1">('SUBSCRIBER BASE'!Q87*'COMMISSION ASSUMPTIONS'!$D89)*('MVLP INPUT'!$F17*'COMMISSION ASSUMPTIONS'!$F40)</f>
        <v>0</v>
      </c>
      <c r="Q194" s="476">
        <f ca="1">('SUBSCRIBER BASE'!R87*'COMMISSION ASSUMPTIONS'!$D89)*('MVLP INPUT'!$F17*'COMMISSION ASSUMPTIONS'!$F40)</f>
        <v>0</v>
      </c>
      <c r="R194" s="476">
        <f ca="1">('SUBSCRIBER BASE'!S87*'COMMISSION ASSUMPTIONS'!$D89)*('MVLP INPUT'!$F17*'COMMISSION ASSUMPTIONS'!$F40)</f>
        <v>0</v>
      </c>
      <c r="S194" s="476">
        <f ca="1">('SUBSCRIBER BASE'!T87*'COMMISSION ASSUMPTIONS'!$D89)*('MVLP INPUT'!$F17*'COMMISSION ASSUMPTIONS'!$F40)</f>
        <v>0</v>
      </c>
      <c r="T194" s="476">
        <f ca="1">('SUBSCRIBER BASE'!U87*'COMMISSION ASSUMPTIONS'!$D89)*('MVLP INPUT'!$F17*'COMMISSION ASSUMPTIONS'!$F40)</f>
        <v>0</v>
      </c>
      <c r="U194" s="476">
        <f ca="1">('SUBSCRIBER BASE'!V87*'COMMISSION ASSUMPTIONS'!$D89)*('MVLP INPUT'!$F17*'COMMISSION ASSUMPTIONS'!$F40)</f>
        <v>0</v>
      </c>
      <c r="V194" s="476">
        <f ca="1">('SUBSCRIBER BASE'!W87*'COMMISSION ASSUMPTIONS'!$D89)*('MVLP INPUT'!$F17*'COMMISSION ASSUMPTIONS'!$F40)</f>
        <v>0</v>
      </c>
      <c r="W194" s="476">
        <f ca="1">('SUBSCRIBER BASE'!X87*'COMMISSION ASSUMPTIONS'!$D89)*('MVLP INPUT'!$F17*'COMMISSION ASSUMPTIONS'!$F40)</f>
        <v>0</v>
      </c>
      <c r="X194" s="476">
        <f ca="1">('SUBSCRIBER BASE'!Y87*'COMMISSION ASSUMPTIONS'!$D89)*('MVLP INPUT'!$F17*'COMMISSION ASSUMPTIONS'!$F40)</f>
        <v>0</v>
      </c>
      <c r="Y194" s="476">
        <f ca="1">('SUBSCRIBER BASE'!Z87*'COMMISSION ASSUMPTIONS'!$D89)*('MVLP INPUT'!$F17*'COMMISSION ASSUMPTIONS'!$F40)</f>
        <v>0</v>
      </c>
      <c r="Z194" s="476">
        <f ca="1">('SUBSCRIBER BASE'!AA87*'COMMISSION ASSUMPTIONS'!$D89)*('MVLP INPUT'!$F17*'COMMISSION ASSUMPTIONS'!$F40)</f>
        <v>0</v>
      </c>
      <c r="AA194" s="476">
        <f ca="1">('SUBSCRIBER BASE'!AB87*'COMMISSION ASSUMPTIONS'!$D89)*('MVLP INPUT'!$F17*'COMMISSION ASSUMPTIONS'!$F40)</f>
        <v>0</v>
      </c>
      <c r="AB194" s="476">
        <f ca="1">('SUBSCRIBER BASE'!AC87*'COMMISSION ASSUMPTIONS'!$D89)*('MVLP INPUT'!$F17*'COMMISSION ASSUMPTIONS'!$F40)</f>
        <v>0</v>
      </c>
      <c r="AC194" s="476">
        <f ca="1">('SUBSCRIBER BASE'!AD87*'COMMISSION ASSUMPTIONS'!$D89)*('MVLP INPUT'!$F17*'COMMISSION ASSUMPTIONS'!$F40)</f>
        <v>0</v>
      </c>
      <c r="AD194" s="476">
        <f ca="1">('SUBSCRIBER BASE'!AE87*'COMMISSION ASSUMPTIONS'!$D89)*('MVLP INPUT'!$F17*'COMMISSION ASSUMPTIONS'!$F40)</f>
        <v>0</v>
      </c>
      <c r="AE194" s="476">
        <f ca="1">('SUBSCRIBER BASE'!AF87*'COMMISSION ASSUMPTIONS'!$D89)*('MVLP INPUT'!$F17*'COMMISSION ASSUMPTIONS'!$F40)</f>
        <v>0</v>
      </c>
      <c r="AF194" s="476">
        <f ca="1">('SUBSCRIBER BASE'!AG87*'COMMISSION ASSUMPTIONS'!$D89)*('MVLP INPUT'!$F17*'COMMISSION ASSUMPTIONS'!$F40)</f>
        <v>0</v>
      </c>
      <c r="AG194" s="476">
        <f ca="1">('SUBSCRIBER BASE'!AH87*'COMMISSION ASSUMPTIONS'!$D89)*('MVLP INPUT'!$F17*'COMMISSION ASSUMPTIONS'!$F40)</f>
        <v>0</v>
      </c>
      <c r="AH194" s="476">
        <f ca="1">('SUBSCRIBER BASE'!AI87*'COMMISSION ASSUMPTIONS'!$D89)*('MVLP INPUT'!$F17*'COMMISSION ASSUMPTIONS'!$F40)</f>
        <v>0</v>
      </c>
      <c r="AI194" s="476">
        <f ca="1">('SUBSCRIBER BASE'!AJ87*'COMMISSION ASSUMPTIONS'!$D89)*('MVLP INPUT'!$F17*'COMMISSION ASSUMPTIONS'!$F40)</f>
        <v>0</v>
      </c>
      <c r="AJ194" s="476">
        <f ca="1">('SUBSCRIBER BASE'!AK87*'COMMISSION ASSUMPTIONS'!$D89)*('MVLP INPUT'!$F17*'COMMISSION ASSUMPTIONS'!$F40)</f>
        <v>0</v>
      </c>
      <c r="AK194" s="476">
        <f ca="1">('SUBSCRIBER BASE'!AL87*'COMMISSION ASSUMPTIONS'!$D89)*('MVLP INPUT'!$F17*'COMMISSION ASSUMPTIONS'!$F40)</f>
        <v>0</v>
      </c>
      <c r="AL194" s="476">
        <f ca="1">('SUBSCRIBER BASE'!AM87*'COMMISSION ASSUMPTIONS'!$D89)*('MVLP INPUT'!$F17*'COMMISSION ASSUMPTIONS'!$F40)</f>
        <v>0</v>
      </c>
      <c r="AM194" s="476">
        <f ca="1">('SUBSCRIBER BASE'!AN87*'COMMISSION ASSUMPTIONS'!$D89)*('MVLP INPUT'!$F17*'COMMISSION ASSUMPTIONS'!$F40)</f>
        <v>0</v>
      </c>
      <c r="AN194" s="476">
        <f ca="1">('SUBSCRIBER BASE'!AO87*'COMMISSION ASSUMPTIONS'!$D89)*('MVLP INPUT'!$F17*'COMMISSION ASSUMPTIONS'!$F40)</f>
        <v>0</v>
      </c>
      <c r="AO194" s="476">
        <f ca="1">('SUBSCRIBER BASE'!AP87*'COMMISSION ASSUMPTIONS'!$D89)*('MVLP INPUT'!$F17*'COMMISSION ASSUMPTIONS'!$F40)</f>
        <v>0</v>
      </c>
      <c r="AP194" s="476">
        <f ca="1">('SUBSCRIBER BASE'!AQ87*'COMMISSION ASSUMPTIONS'!$D89)*('MVLP INPUT'!$F17*'COMMISSION ASSUMPTIONS'!$F40)</f>
        <v>0</v>
      </c>
      <c r="AQ194" s="476">
        <f ca="1">('SUBSCRIBER BASE'!AR87*'COMMISSION ASSUMPTIONS'!$D89)*('MVLP INPUT'!$F17*'COMMISSION ASSUMPTIONS'!$F40)</f>
        <v>0</v>
      </c>
      <c r="AR194" s="476">
        <f ca="1">('SUBSCRIBER BASE'!AS87*'COMMISSION ASSUMPTIONS'!$D89)*('MVLP INPUT'!$F17*'COMMISSION ASSUMPTIONS'!$F40)</f>
        <v>0</v>
      </c>
      <c r="AS194" s="476">
        <f ca="1">('SUBSCRIBER BASE'!AT87*'COMMISSION ASSUMPTIONS'!$D89)*('MVLP INPUT'!$F17*'COMMISSION ASSUMPTIONS'!$F40)</f>
        <v>0</v>
      </c>
      <c r="AT194" s="476">
        <f ca="1">('SUBSCRIBER BASE'!AU87*'COMMISSION ASSUMPTIONS'!$D89)*('MVLP INPUT'!$F17*'COMMISSION ASSUMPTIONS'!$F40)</f>
        <v>0</v>
      </c>
      <c r="AU194" s="476">
        <f ca="1">('SUBSCRIBER BASE'!AV87*'COMMISSION ASSUMPTIONS'!$D89)*('MVLP INPUT'!$F17*'COMMISSION ASSUMPTIONS'!$F40)</f>
        <v>0</v>
      </c>
      <c r="AV194" s="476">
        <f ca="1">('SUBSCRIBER BASE'!AW87*'COMMISSION ASSUMPTIONS'!$D89)*('MVLP INPUT'!$F17*'COMMISSION ASSUMPTIONS'!$F40)</f>
        <v>0</v>
      </c>
      <c r="AW194" s="476">
        <f ca="1">('SUBSCRIBER BASE'!AX87*'COMMISSION ASSUMPTIONS'!$D89)*('MVLP INPUT'!$F17*'COMMISSION ASSUMPTIONS'!$F40)</f>
        <v>0</v>
      </c>
      <c r="AX194" s="476">
        <f ca="1">('SUBSCRIBER BASE'!AY87*'COMMISSION ASSUMPTIONS'!$D89)*('MVLP INPUT'!$F17*'COMMISSION ASSUMPTIONS'!$F40)</f>
        <v>0</v>
      </c>
      <c r="AY194" s="476">
        <f ca="1">('SUBSCRIBER BASE'!AZ87*'COMMISSION ASSUMPTIONS'!$D89)*('MVLP INPUT'!$F17*'COMMISSION ASSUMPTIONS'!$F40)</f>
        <v>0</v>
      </c>
      <c r="AZ194" s="476">
        <f ca="1">('SUBSCRIBER BASE'!BA87*'COMMISSION ASSUMPTIONS'!$D89)*('MVLP INPUT'!$F17*'COMMISSION ASSUMPTIONS'!$F40)</f>
        <v>0</v>
      </c>
      <c r="BA194" s="476">
        <f ca="1">('SUBSCRIBER BASE'!BB87*'COMMISSION ASSUMPTIONS'!$D89)*('MVLP INPUT'!$F17*'COMMISSION ASSUMPTIONS'!$F40)</f>
        <v>0</v>
      </c>
      <c r="BB194" s="476">
        <f ca="1">('SUBSCRIBER BASE'!BC87*'COMMISSION ASSUMPTIONS'!$D89)*('MVLP INPUT'!$F17*'COMMISSION ASSUMPTIONS'!$F40)</f>
        <v>0</v>
      </c>
      <c r="BC194" s="476">
        <f ca="1">('SUBSCRIBER BASE'!BD87*'COMMISSION ASSUMPTIONS'!$D89)*('MVLP INPUT'!$F17*'COMMISSION ASSUMPTIONS'!$F40)</f>
        <v>0</v>
      </c>
      <c r="BD194" s="476">
        <f ca="1">('SUBSCRIBER BASE'!BE87*'COMMISSION ASSUMPTIONS'!$D89)*('MVLP INPUT'!$F17*'COMMISSION ASSUMPTIONS'!$F40)</f>
        <v>0</v>
      </c>
      <c r="BE194" s="476">
        <f ca="1">('SUBSCRIBER BASE'!BF87*'COMMISSION ASSUMPTIONS'!$D89)*('MVLP INPUT'!$F17*'COMMISSION ASSUMPTIONS'!$F40)</f>
        <v>0</v>
      </c>
      <c r="BF194" s="476">
        <f ca="1">('SUBSCRIBER BASE'!BG87*'COMMISSION ASSUMPTIONS'!$D89)*('MVLP INPUT'!$F17*'COMMISSION ASSUMPTIONS'!$F40)</f>
        <v>0</v>
      </c>
      <c r="BG194" s="476">
        <f ca="1">('SUBSCRIBER BASE'!BH87*'COMMISSION ASSUMPTIONS'!$D89)*('MVLP INPUT'!$F17*'COMMISSION ASSUMPTIONS'!$F40)</f>
        <v>0</v>
      </c>
      <c r="BH194" s="476">
        <f ca="1">('SUBSCRIBER BASE'!BI87*'COMMISSION ASSUMPTIONS'!$D89)*('MVLP INPUT'!$F17*'COMMISSION ASSUMPTIONS'!$F40)</f>
        <v>0</v>
      </c>
      <c r="BI194" s="476">
        <f ca="1">('SUBSCRIBER BASE'!BJ87*'COMMISSION ASSUMPTIONS'!$D89)*('MVLP INPUT'!$F17*'COMMISSION ASSUMPTIONS'!$F40)</f>
        <v>0</v>
      </c>
      <c r="BJ194" s="476">
        <f ca="1">('SUBSCRIBER BASE'!BK87*'COMMISSION ASSUMPTIONS'!$D89)*('MVLP INPUT'!$F17*'COMMISSION ASSUMPTIONS'!$F40)</f>
        <v>0</v>
      </c>
      <c r="BK194" s="476">
        <f ca="1">('SUBSCRIBER BASE'!BL87*'COMMISSION ASSUMPTIONS'!$D89)*('MVLP INPUT'!$F17*'COMMISSION ASSUMPTIONS'!$F40)</f>
        <v>0</v>
      </c>
      <c r="BL194" s="476">
        <f ca="1">('SUBSCRIBER BASE'!BM87*'COMMISSION ASSUMPTIONS'!$D89)*('MVLP INPUT'!$F17*'COMMISSION ASSUMPTIONS'!$F40)</f>
        <v>0</v>
      </c>
      <c r="BM194" s="476">
        <f ca="1">('SUBSCRIBER BASE'!BN87*'COMMISSION ASSUMPTIONS'!$D89)*('MVLP INPUT'!$F17*'COMMISSION ASSUMPTIONS'!$F40)</f>
        <v>0</v>
      </c>
      <c r="BN194" s="476">
        <f ca="1">('SUBSCRIBER BASE'!BO87*'COMMISSION ASSUMPTIONS'!$D89)*('MVLP INPUT'!$F17*'COMMISSION ASSUMPTIONS'!$F40)</f>
        <v>0</v>
      </c>
      <c r="BO194" s="476">
        <f ca="1">('SUBSCRIBER BASE'!BP87*'COMMISSION ASSUMPTIONS'!$D89)*('MVLP INPUT'!$F17*'COMMISSION ASSUMPTIONS'!$F40)</f>
        <v>0</v>
      </c>
      <c r="BP194" s="476">
        <f ca="1">('SUBSCRIBER BASE'!BQ87*'COMMISSION ASSUMPTIONS'!$D89)*('MVLP INPUT'!$F17*'COMMISSION ASSUMPTIONS'!$F40)</f>
        <v>0</v>
      </c>
      <c r="BQ194" s="476">
        <f ca="1">('SUBSCRIBER BASE'!BR87*'COMMISSION ASSUMPTIONS'!$D89)*('MVLP INPUT'!$F17*'COMMISSION ASSUMPTIONS'!$F40)</f>
        <v>0</v>
      </c>
      <c r="BR194" s="476">
        <f ca="1">('SUBSCRIBER BASE'!BS87*'COMMISSION ASSUMPTIONS'!$D89)*('MVLP INPUT'!$F17*'COMMISSION ASSUMPTIONS'!$F40)</f>
        <v>0</v>
      </c>
    </row>
    <row r="195" spans="2:70" ht="24" customHeight="1" outlineLevel="1">
      <c r="B195" s="313" t="str">
        <f t="shared" si="45"/>
        <v>1.2 GB</v>
      </c>
      <c r="C195" s="476">
        <f>('SUBSCRIBER BASE'!C88*'COMMISSION ASSUMPTIONS'!$D90)*('MVLP INPUT'!$F18*'COMMISSION ASSUMPTIONS'!$F41)</f>
        <v>0</v>
      </c>
      <c r="D195" s="476">
        <f>('SUBSCRIBER BASE'!D88*'COMMISSION ASSUMPTIONS'!$D90)*('MVLP INPUT'!$F18*'COMMISSION ASSUMPTIONS'!$F41)</f>
        <v>0</v>
      </c>
      <c r="E195" s="476">
        <f>('SUBSCRIBER BASE'!E88*'COMMISSION ASSUMPTIONS'!$D90)*('MVLP INPUT'!$F18*'COMMISSION ASSUMPTIONS'!$F41)</f>
        <v>0</v>
      </c>
      <c r="F195" s="476">
        <f>('SUBSCRIBER BASE'!F88*'COMMISSION ASSUMPTIONS'!$D90)*('MVLP INPUT'!$F18*'COMMISSION ASSUMPTIONS'!$F41)</f>
        <v>0</v>
      </c>
      <c r="G195" s="476">
        <f>('SUBSCRIBER BASE'!G88*'COMMISSION ASSUMPTIONS'!$D90)*('MVLP INPUT'!$F18*'COMMISSION ASSUMPTIONS'!$F41)</f>
        <v>0</v>
      </c>
      <c r="H195" s="476">
        <f>('SUBSCRIBER BASE'!H88*'COMMISSION ASSUMPTIONS'!$D90)*('MVLP INPUT'!$F18*'COMMISSION ASSUMPTIONS'!$F41)</f>
        <v>0</v>
      </c>
      <c r="I195" s="476">
        <f>('SUBSCRIBER BASE'!I88*'COMMISSION ASSUMPTIONS'!$D90)*('MVLP INPUT'!$F18*'COMMISSION ASSUMPTIONS'!$F41)</f>
        <v>0</v>
      </c>
      <c r="J195" s="476">
        <f>('SUBSCRIBER BASE'!J88*'COMMISSION ASSUMPTIONS'!$D90)*('MVLP INPUT'!$F18*'COMMISSION ASSUMPTIONS'!$F41)</f>
        <v>0</v>
      </c>
      <c r="K195" s="476">
        <f ca="1">('SUBSCRIBER BASE'!L88*'COMMISSION ASSUMPTIONS'!$D90)*('MVLP INPUT'!$F18*'COMMISSION ASSUMPTIONS'!$F41)</f>
        <v>0</v>
      </c>
      <c r="L195" s="476">
        <f ca="1">('SUBSCRIBER BASE'!M88*'COMMISSION ASSUMPTIONS'!$D90)*('MVLP INPUT'!$F18*'COMMISSION ASSUMPTIONS'!$F41)</f>
        <v>0</v>
      </c>
      <c r="M195" s="476">
        <f ca="1">('SUBSCRIBER BASE'!N88*'COMMISSION ASSUMPTIONS'!$D90)*('MVLP INPUT'!$F18*'COMMISSION ASSUMPTIONS'!$F41)</f>
        <v>0</v>
      </c>
      <c r="N195" s="476">
        <f ca="1">('SUBSCRIBER BASE'!O88*'COMMISSION ASSUMPTIONS'!$D90)*('MVLP INPUT'!$F18*'COMMISSION ASSUMPTIONS'!$F41)</f>
        <v>0</v>
      </c>
      <c r="O195" s="476">
        <f ca="1">('SUBSCRIBER BASE'!P88*'COMMISSION ASSUMPTIONS'!$D90)*('MVLP INPUT'!$F18*'COMMISSION ASSUMPTIONS'!$F41)</f>
        <v>0</v>
      </c>
      <c r="P195" s="476">
        <f ca="1">('SUBSCRIBER BASE'!Q88*'COMMISSION ASSUMPTIONS'!$D90)*('MVLP INPUT'!$F18*'COMMISSION ASSUMPTIONS'!$F41)</f>
        <v>0</v>
      </c>
      <c r="Q195" s="476">
        <f ca="1">('SUBSCRIBER BASE'!R88*'COMMISSION ASSUMPTIONS'!$D90)*('MVLP INPUT'!$F18*'COMMISSION ASSUMPTIONS'!$F41)</f>
        <v>0</v>
      </c>
      <c r="R195" s="476">
        <f ca="1">('SUBSCRIBER BASE'!S88*'COMMISSION ASSUMPTIONS'!$D90)*('MVLP INPUT'!$F18*'COMMISSION ASSUMPTIONS'!$F41)</f>
        <v>0</v>
      </c>
      <c r="S195" s="476">
        <f ca="1">('SUBSCRIBER BASE'!T88*'COMMISSION ASSUMPTIONS'!$D90)*('MVLP INPUT'!$F18*'COMMISSION ASSUMPTIONS'!$F41)</f>
        <v>0</v>
      </c>
      <c r="T195" s="476">
        <f ca="1">('SUBSCRIBER BASE'!U88*'COMMISSION ASSUMPTIONS'!$D90)*('MVLP INPUT'!$F18*'COMMISSION ASSUMPTIONS'!$F41)</f>
        <v>0</v>
      </c>
      <c r="U195" s="476">
        <f ca="1">('SUBSCRIBER BASE'!V88*'COMMISSION ASSUMPTIONS'!$D90)*('MVLP INPUT'!$F18*'COMMISSION ASSUMPTIONS'!$F41)</f>
        <v>0</v>
      </c>
      <c r="V195" s="476">
        <f ca="1">('SUBSCRIBER BASE'!W88*'COMMISSION ASSUMPTIONS'!$D90)*('MVLP INPUT'!$F18*'COMMISSION ASSUMPTIONS'!$F41)</f>
        <v>0</v>
      </c>
      <c r="W195" s="476">
        <f ca="1">('SUBSCRIBER BASE'!X88*'COMMISSION ASSUMPTIONS'!$D90)*('MVLP INPUT'!$F18*'COMMISSION ASSUMPTIONS'!$F41)</f>
        <v>0</v>
      </c>
      <c r="X195" s="476">
        <f ca="1">('SUBSCRIBER BASE'!Y88*'COMMISSION ASSUMPTIONS'!$D90)*('MVLP INPUT'!$F18*'COMMISSION ASSUMPTIONS'!$F41)</f>
        <v>0</v>
      </c>
      <c r="Y195" s="476">
        <f ca="1">('SUBSCRIBER BASE'!Z88*'COMMISSION ASSUMPTIONS'!$D90)*('MVLP INPUT'!$F18*'COMMISSION ASSUMPTIONS'!$F41)</f>
        <v>0</v>
      </c>
      <c r="Z195" s="476">
        <f ca="1">('SUBSCRIBER BASE'!AA88*'COMMISSION ASSUMPTIONS'!$D90)*('MVLP INPUT'!$F18*'COMMISSION ASSUMPTIONS'!$F41)</f>
        <v>0</v>
      </c>
      <c r="AA195" s="476">
        <f ca="1">('SUBSCRIBER BASE'!AB88*'COMMISSION ASSUMPTIONS'!$D90)*('MVLP INPUT'!$F18*'COMMISSION ASSUMPTIONS'!$F41)</f>
        <v>0</v>
      </c>
      <c r="AB195" s="476">
        <f ca="1">('SUBSCRIBER BASE'!AC88*'COMMISSION ASSUMPTIONS'!$D90)*('MVLP INPUT'!$F18*'COMMISSION ASSUMPTIONS'!$F41)</f>
        <v>0</v>
      </c>
      <c r="AC195" s="476">
        <f ca="1">('SUBSCRIBER BASE'!AD88*'COMMISSION ASSUMPTIONS'!$D90)*('MVLP INPUT'!$F18*'COMMISSION ASSUMPTIONS'!$F41)</f>
        <v>0</v>
      </c>
      <c r="AD195" s="476">
        <f ca="1">('SUBSCRIBER BASE'!AE88*'COMMISSION ASSUMPTIONS'!$D90)*('MVLP INPUT'!$F18*'COMMISSION ASSUMPTIONS'!$F41)</f>
        <v>0</v>
      </c>
      <c r="AE195" s="476">
        <f ca="1">('SUBSCRIBER BASE'!AF88*'COMMISSION ASSUMPTIONS'!$D90)*('MVLP INPUT'!$F18*'COMMISSION ASSUMPTIONS'!$F41)</f>
        <v>0</v>
      </c>
      <c r="AF195" s="476">
        <f ca="1">('SUBSCRIBER BASE'!AG88*'COMMISSION ASSUMPTIONS'!$D90)*('MVLP INPUT'!$F18*'COMMISSION ASSUMPTIONS'!$F41)</f>
        <v>0</v>
      </c>
      <c r="AG195" s="476">
        <f ca="1">('SUBSCRIBER BASE'!AH88*'COMMISSION ASSUMPTIONS'!$D90)*('MVLP INPUT'!$F18*'COMMISSION ASSUMPTIONS'!$F41)</f>
        <v>0</v>
      </c>
      <c r="AH195" s="476">
        <f ca="1">('SUBSCRIBER BASE'!AI88*'COMMISSION ASSUMPTIONS'!$D90)*('MVLP INPUT'!$F18*'COMMISSION ASSUMPTIONS'!$F41)</f>
        <v>0</v>
      </c>
      <c r="AI195" s="476">
        <f ca="1">('SUBSCRIBER BASE'!AJ88*'COMMISSION ASSUMPTIONS'!$D90)*('MVLP INPUT'!$F18*'COMMISSION ASSUMPTIONS'!$F41)</f>
        <v>0</v>
      </c>
      <c r="AJ195" s="476">
        <f ca="1">('SUBSCRIBER BASE'!AK88*'COMMISSION ASSUMPTIONS'!$D90)*('MVLP INPUT'!$F18*'COMMISSION ASSUMPTIONS'!$F41)</f>
        <v>0</v>
      </c>
      <c r="AK195" s="476">
        <f ca="1">('SUBSCRIBER BASE'!AL88*'COMMISSION ASSUMPTIONS'!$D90)*('MVLP INPUT'!$F18*'COMMISSION ASSUMPTIONS'!$F41)</f>
        <v>0</v>
      </c>
      <c r="AL195" s="476">
        <f ca="1">('SUBSCRIBER BASE'!AM88*'COMMISSION ASSUMPTIONS'!$D90)*('MVLP INPUT'!$F18*'COMMISSION ASSUMPTIONS'!$F41)</f>
        <v>0</v>
      </c>
      <c r="AM195" s="476">
        <f ca="1">('SUBSCRIBER BASE'!AN88*'COMMISSION ASSUMPTIONS'!$D90)*('MVLP INPUT'!$F18*'COMMISSION ASSUMPTIONS'!$F41)</f>
        <v>0</v>
      </c>
      <c r="AN195" s="476">
        <f ca="1">('SUBSCRIBER BASE'!AO88*'COMMISSION ASSUMPTIONS'!$D90)*('MVLP INPUT'!$F18*'COMMISSION ASSUMPTIONS'!$F41)</f>
        <v>0</v>
      </c>
      <c r="AO195" s="476">
        <f ca="1">('SUBSCRIBER BASE'!AP88*'COMMISSION ASSUMPTIONS'!$D90)*('MVLP INPUT'!$F18*'COMMISSION ASSUMPTIONS'!$F41)</f>
        <v>0</v>
      </c>
      <c r="AP195" s="476">
        <f ca="1">('SUBSCRIBER BASE'!AQ88*'COMMISSION ASSUMPTIONS'!$D90)*('MVLP INPUT'!$F18*'COMMISSION ASSUMPTIONS'!$F41)</f>
        <v>0</v>
      </c>
      <c r="AQ195" s="476">
        <f ca="1">('SUBSCRIBER BASE'!AR88*'COMMISSION ASSUMPTIONS'!$D90)*('MVLP INPUT'!$F18*'COMMISSION ASSUMPTIONS'!$F41)</f>
        <v>0</v>
      </c>
      <c r="AR195" s="476">
        <f ca="1">('SUBSCRIBER BASE'!AS88*'COMMISSION ASSUMPTIONS'!$D90)*('MVLP INPUT'!$F18*'COMMISSION ASSUMPTIONS'!$F41)</f>
        <v>0</v>
      </c>
      <c r="AS195" s="476">
        <f ca="1">('SUBSCRIBER BASE'!AT88*'COMMISSION ASSUMPTIONS'!$D90)*('MVLP INPUT'!$F18*'COMMISSION ASSUMPTIONS'!$F41)</f>
        <v>0</v>
      </c>
      <c r="AT195" s="476">
        <f ca="1">('SUBSCRIBER BASE'!AU88*'COMMISSION ASSUMPTIONS'!$D90)*('MVLP INPUT'!$F18*'COMMISSION ASSUMPTIONS'!$F41)</f>
        <v>0</v>
      </c>
      <c r="AU195" s="476">
        <f ca="1">('SUBSCRIBER BASE'!AV88*'COMMISSION ASSUMPTIONS'!$D90)*('MVLP INPUT'!$F18*'COMMISSION ASSUMPTIONS'!$F41)</f>
        <v>0</v>
      </c>
      <c r="AV195" s="476">
        <f ca="1">('SUBSCRIBER BASE'!AW88*'COMMISSION ASSUMPTIONS'!$D90)*('MVLP INPUT'!$F18*'COMMISSION ASSUMPTIONS'!$F41)</f>
        <v>0</v>
      </c>
      <c r="AW195" s="476">
        <f ca="1">('SUBSCRIBER BASE'!AX88*'COMMISSION ASSUMPTIONS'!$D90)*('MVLP INPUT'!$F18*'COMMISSION ASSUMPTIONS'!$F41)</f>
        <v>0</v>
      </c>
      <c r="AX195" s="476">
        <f ca="1">('SUBSCRIBER BASE'!AY88*'COMMISSION ASSUMPTIONS'!$D90)*('MVLP INPUT'!$F18*'COMMISSION ASSUMPTIONS'!$F41)</f>
        <v>0</v>
      </c>
      <c r="AY195" s="476">
        <f ca="1">('SUBSCRIBER BASE'!AZ88*'COMMISSION ASSUMPTIONS'!$D90)*('MVLP INPUT'!$F18*'COMMISSION ASSUMPTIONS'!$F41)</f>
        <v>0</v>
      </c>
      <c r="AZ195" s="476">
        <f ca="1">('SUBSCRIBER BASE'!BA88*'COMMISSION ASSUMPTIONS'!$D90)*('MVLP INPUT'!$F18*'COMMISSION ASSUMPTIONS'!$F41)</f>
        <v>0</v>
      </c>
      <c r="BA195" s="476">
        <f ca="1">('SUBSCRIBER BASE'!BB88*'COMMISSION ASSUMPTIONS'!$D90)*('MVLP INPUT'!$F18*'COMMISSION ASSUMPTIONS'!$F41)</f>
        <v>0</v>
      </c>
      <c r="BB195" s="476">
        <f ca="1">('SUBSCRIBER BASE'!BC88*'COMMISSION ASSUMPTIONS'!$D90)*('MVLP INPUT'!$F18*'COMMISSION ASSUMPTIONS'!$F41)</f>
        <v>0</v>
      </c>
      <c r="BC195" s="476">
        <f ca="1">('SUBSCRIBER BASE'!BD88*'COMMISSION ASSUMPTIONS'!$D90)*('MVLP INPUT'!$F18*'COMMISSION ASSUMPTIONS'!$F41)</f>
        <v>0</v>
      </c>
      <c r="BD195" s="476">
        <f ca="1">('SUBSCRIBER BASE'!BE88*'COMMISSION ASSUMPTIONS'!$D90)*('MVLP INPUT'!$F18*'COMMISSION ASSUMPTIONS'!$F41)</f>
        <v>0</v>
      </c>
      <c r="BE195" s="476">
        <f ca="1">('SUBSCRIBER BASE'!BF88*'COMMISSION ASSUMPTIONS'!$D90)*('MVLP INPUT'!$F18*'COMMISSION ASSUMPTIONS'!$F41)</f>
        <v>0</v>
      </c>
      <c r="BF195" s="476">
        <f ca="1">('SUBSCRIBER BASE'!BG88*'COMMISSION ASSUMPTIONS'!$D90)*('MVLP INPUT'!$F18*'COMMISSION ASSUMPTIONS'!$F41)</f>
        <v>0</v>
      </c>
      <c r="BG195" s="476">
        <f ca="1">('SUBSCRIBER BASE'!BH88*'COMMISSION ASSUMPTIONS'!$D90)*('MVLP INPUT'!$F18*'COMMISSION ASSUMPTIONS'!$F41)</f>
        <v>0</v>
      </c>
      <c r="BH195" s="476">
        <f ca="1">('SUBSCRIBER BASE'!BI88*'COMMISSION ASSUMPTIONS'!$D90)*('MVLP INPUT'!$F18*'COMMISSION ASSUMPTIONS'!$F41)</f>
        <v>0</v>
      </c>
      <c r="BI195" s="476">
        <f ca="1">('SUBSCRIBER BASE'!BJ88*'COMMISSION ASSUMPTIONS'!$D90)*('MVLP INPUT'!$F18*'COMMISSION ASSUMPTIONS'!$F41)</f>
        <v>0</v>
      </c>
      <c r="BJ195" s="476">
        <f ca="1">('SUBSCRIBER BASE'!BK88*'COMMISSION ASSUMPTIONS'!$D90)*('MVLP INPUT'!$F18*'COMMISSION ASSUMPTIONS'!$F41)</f>
        <v>0</v>
      </c>
      <c r="BK195" s="476">
        <f ca="1">('SUBSCRIBER BASE'!BL88*'COMMISSION ASSUMPTIONS'!$D90)*('MVLP INPUT'!$F18*'COMMISSION ASSUMPTIONS'!$F41)</f>
        <v>0</v>
      </c>
      <c r="BL195" s="476">
        <f ca="1">('SUBSCRIBER BASE'!BM88*'COMMISSION ASSUMPTIONS'!$D90)*('MVLP INPUT'!$F18*'COMMISSION ASSUMPTIONS'!$F41)</f>
        <v>0</v>
      </c>
      <c r="BM195" s="476">
        <f ca="1">('SUBSCRIBER BASE'!BN88*'COMMISSION ASSUMPTIONS'!$D90)*('MVLP INPUT'!$F18*'COMMISSION ASSUMPTIONS'!$F41)</f>
        <v>0</v>
      </c>
      <c r="BN195" s="476">
        <f ca="1">('SUBSCRIBER BASE'!BO88*'COMMISSION ASSUMPTIONS'!$D90)*('MVLP INPUT'!$F18*'COMMISSION ASSUMPTIONS'!$F41)</f>
        <v>0</v>
      </c>
      <c r="BO195" s="476">
        <f ca="1">('SUBSCRIBER BASE'!BP88*'COMMISSION ASSUMPTIONS'!$D90)*('MVLP INPUT'!$F18*'COMMISSION ASSUMPTIONS'!$F41)</f>
        <v>0</v>
      </c>
      <c r="BP195" s="476">
        <f ca="1">('SUBSCRIBER BASE'!BQ88*'COMMISSION ASSUMPTIONS'!$D90)*('MVLP INPUT'!$F18*'COMMISSION ASSUMPTIONS'!$F41)</f>
        <v>0</v>
      </c>
      <c r="BQ195" s="476">
        <f ca="1">('SUBSCRIBER BASE'!BR88*'COMMISSION ASSUMPTIONS'!$D90)*('MVLP INPUT'!$F18*'COMMISSION ASSUMPTIONS'!$F41)</f>
        <v>0</v>
      </c>
      <c r="BR195" s="476">
        <f ca="1">('SUBSCRIBER BASE'!BS88*'COMMISSION ASSUMPTIONS'!$D90)*('MVLP INPUT'!$F18*'COMMISSION ASSUMPTIONS'!$F41)</f>
        <v>0</v>
      </c>
    </row>
    <row r="196" spans="2:70" ht="24" customHeight="1" outlineLevel="1">
      <c r="B196" s="313" t="str">
        <f>B183</f>
        <v>2.5 GB</v>
      </c>
      <c r="C196" s="476">
        <f>('SUBSCRIBER BASE'!C89*'COMMISSION ASSUMPTIONS'!$D91)*('MVLP INPUT'!$F19*'COMMISSION ASSUMPTIONS'!$F42)</f>
        <v>0</v>
      </c>
      <c r="D196" s="476">
        <f>('SUBSCRIBER BASE'!D89*'COMMISSION ASSUMPTIONS'!$D91)*('MVLP INPUT'!$F19*'COMMISSION ASSUMPTIONS'!$F42)</f>
        <v>0</v>
      </c>
      <c r="E196" s="476">
        <f>('SUBSCRIBER BASE'!E89*'COMMISSION ASSUMPTIONS'!$D91)*('MVLP INPUT'!$F19*'COMMISSION ASSUMPTIONS'!$F42)</f>
        <v>0</v>
      </c>
      <c r="F196" s="476">
        <f>('SUBSCRIBER BASE'!F89*'COMMISSION ASSUMPTIONS'!$D91)*('MVLP INPUT'!$F19*'COMMISSION ASSUMPTIONS'!$F42)</f>
        <v>0</v>
      </c>
      <c r="G196" s="476">
        <f>('SUBSCRIBER BASE'!G89*'COMMISSION ASSUMPTIONS'!$D91)*('MVLP INPUT'!$F19*'COMMISSION ASSUMPTIONS'!$F42)</f>
        <v>0</v>
      </c>
      <c r="H196" s="476">
        <f>('SUBSCRIBER BASE'!H89*'COMMISSION ASSUMPTIONS'!$D91)*('MVLP INPUT'!$F19*'COMMISSION ASSUMPTIONS'!$F42)</f>
        <v>0</v>
      </c>
      <c r="I196" s="476">
        <f>('SUBSCRIBER BASE'!I89*'COMMISSION ASSUMPTIONS'!$D91)*('MVLP INPUT'!$F19*'COMMISSION ASSUMPTIONS'!$F42)</f>
        <v>0</v>
      </c>
      <c r="J196" s="476">
        <f>('SUBSCRIBER BASE'!J89*'COMMISSION ASSUMPTIONS'!$D91)*('MVLP INPUT'!$F19*'COMMISSION ASSUMPTIONS'!$F42)</f>
        <v>0</v>
      </c>
      <c r="K196" s="476">
        <f ca="1">('SUBSCRIBER BASE'!L89*'COMMISSION ASSUMPTIONS'!$D91)*('MVLP INPUT'!$F19*'COMMISSION ASSUMPTIONS'!$F42)</f>
        <v>0</v>
      </c>
      <c r="L196" s="476">
        <f ca="1">('SUBSCRIBER BASE'!M89*'COMMISSION ASSUMPTIONS'!$D91)*('MVLP INPUT'!$F19*'COMMISSION ASSUMPTIONS'!$F42)</f>
        <v>0</v>
      </c>
      <c r="M196" s="476">
        <f ca="1">('SUBSCRIBER BASE'!N89*'COMMISSION ASSUMPTIONS'!$D91)*('MVLP INPUT'!$F19*'COMMISSION ASSUMPTIONS'!$F42)</f>
        <v>0</v>
      </c>
      <c r="N196" s="476">
        <f ca="1">('SUBSCRIBER BASE'!O89*'COMMISSION ASSUMPTIONS'!$D91)*('MVLP INPUT'!$F19*'COMMISSION ASSUMPTIONS'!$F42)</f>
        <v>0</v>
      </c>
      <c r="O196" s="476">
        <f ca="1">('SUBSCRIBER BASE'!P89*'COMMISSION ASSUMPTIONS'!$D91)*('MVLP INPUT'!$F19*'COMMISSION ASSUMPTIONS'!$F42)</f>
        <v>0</v>
      </c>
      <c r="P196" s="476">
        <f ca="1">('SUBSCRIBER BASE'!Q89*'COMMISSION ASSUMPTIONS'!$D91)*('MVLP INPUT'!$F19*'COMMISSION ASSUMPTIONS'!$F42)</f>
        <v>0</v>
      </c>
      <c r="Q196" s="476">
        <f ca="1">('SUBSCRIBER BASE'!R89*'COMMISSION ASSUMPTIONS'!$D91)*('MVLP INPUT'!$F19*'COMMISSION ASSUMPTIONS'!$F42)</f>
        <v>0</v>
      </c>
      <c r="R196" s="476">
        <f ca="1">('SUBSCRIBER BASE'!S89*'COMMISSION ASSUMPTIONS'!$D91)*('MVLP INPUT'!$F19*'COMMISSION ASSUMPTIONS'!$F42)</f>
        <v>0</v>
      </c>
      <c r="S196" s="476">
        <f ca="1">('SUBSCRIBER BASE'!T89*'COMMISSION ASSUMPTIONS'!$D91)*('MVLP INPUT'!$F19*'COMMISSION ASSUMPTIONS'!$F42)</f>
        <v>0</v>
      </c>
      <c r="T196" s="476">
        <f ca="1">('SUBSCRIBER BASE'!U89*'COMMISSION ASSUMPTIONS'!$D91)*('MVLP INPUT'!$F19*'COMMISSION ASSUMPTIONS'!$F42)</f>
        <v>0</v>
      </c>
      <c r="U196" s="476">
        <f ca="1">('SUBSCRIBER BASE'!V89*'COMMISSION ASSUMPTIONS'!$D91)*('MVLP INPUT'!$F19*'COMMISSION ASSUMPTIONS'!$F42)</f>
        <v>0</v>
      </c>
      <c r="V196" s="476">
        <f ca="1">('SUBSCRIBER BASE'!W89*'COMMISSION ASSUMPTIONS'!$D91)*('MVLP INPUT'!$F19*'COMMISSION ASSUMPTIONS'!$F42)</f>
        <v>0</v>
      </c>
      <c r="W196" s="476">
        <f ca="1">('SUBSCRIBER BASE'!X89*'COMMISSION ASSUMPTIONS'!$D91)*('MVLP INPUT'!$F19*'COMMISSION ASSUMPTIONS'!$F42)</f>
        <v>0</v>
      </c>
      <c r="X196" s="476">
        <f ca="1">('SUBSCRIBER BASE'!Y89*'COMMISSION ASSUMPTIONS'!$D91)*('MVLP INPUT'!$F19*'COMMISSION ASSUMPTIONS'!$F42)</f>
        <v>0</v>
      </c>
      <c r="Y196" s="476">
        <f ca="1">('SUBSCRIBER BASE'!Z89*'COMMISSION ASSUMPTIONS'!$D91)*('MVLP INPUT'!$F19*'COMMISSION ASSUMPTIONS'!$F42)</f>
        <v>0</v>
      </c>
      <c r="Z196" s="476">
        <f ca="1">('SUBSCRIBER BASE'!AA89*'COMMISSION ASSUMPTIONS'!$D91)*('MVLP INPUT'!$F19*'COMMISSION ASSUMPTIONS'!$F42)</f>
        <v>0</v>
      </c>
      <c r="AA196" s="476">
        <f ca="1">('SUBSCRIBER BASE'!AB89*'COMMISSION ASSUMPTIONS'!$D91)*('MVLP INPUT'!$F19*'COMMISSION ASSUMPTIONS'!$F42)</f>
        <v>0</v>
      </c>
      <c r="AB196" s="476">
        <f ca="1">('SUBSCRIBER BASE'!AC89*'COMMISSION ASSUMPTIONS'!$D91)*('MVLP INPUT'!$F19*'COMMISSION ASSUMPTIONS'!$F42)</f>
        <v>0</v>
      </c>
      <c r="AC196" s="476">
        <f ca="1">('SUBSCRIBER BASE'!AD89*'COMMISSION ASSUMPTIONS'!$D91)*('MVLP INPUT'!$F19*'COMMISSION ASSUMPTIONS'!$F42)</f>
        <v>0</v>
      </c>
      <c r="AD196" s="476">
        <f ca="1">('SUBSCRIBER BASE'!AE89*'COMMISSION ASSUMPTIONS'!$D91)*('MVLP INPUT'!$F19*'COMMISSION ASSUMPTIONS'!$F42)</f>
        <v>0</v>
      </c>
      <c r="AE196" s="476">
        <f ca="1">('SUBSCRIBER BASE'!AF89*'COMMISSION ASSUMPTIONS'!$D91)*('MVLP INPUT'!$F19*'COMMISSION ASSUMPTIONS'!$F42)</f>
        <v>0</v>
      </c>
      <c r="AF196" s="476">
        <f ca="1">('SUBSCRIBER BASE'!AG89*'COMMISSION ASSUMPTIONS'!$D91)*('MVLP INPUT'!$F19*'COMMISSION ASSUMPTIONS'!$F42)</f>
        <v>0</v>
      </c>
      <c r="AG196" s="476">
        <f ca="1">('SUBSCRIBER BASE'!AH89*'COMMISSION ASSUMPTIONS'!$D91)*('MVLP INPUT'!$F19*'COMMISSION ASSUMPTIONS'!$F42)</f>
        <v>0</v>
      </c>
      <c r="AH196" s="476">
        <f ca="1">('SUBSCRIBER BASE'!AI89*'COMMISSION ASSUMPTIONS'!$D91)*('MVLP INPUT'!$F19*'COMMISSION ASSUMPTIONS'!$F42)</f>
        <v>0</v>
      </c>
      <c r="AI196" s="476">
        <f ca="1">('SUBSCRIBER BASE'!AJ89*'COMMISSION ASSUMPTIONS'!$D91)*('MVLP INPUT'!$F19*'COMMISSION ASSUMPTIONS'!$F42)</f>
        <v>0</v>
      </c>
      <c r="AJ196" s="476">
        <f ca="1">('SUBSCRIBER BASE'!AK89*'COMMISSION ASSUMPTIONS'!$D91)*('MVLP INPUT'!$F19*'COMMISSION ASSUMPTIONS'!$F42)</f>
        <v>0</v>
      </c>
      <c r="AK196" s="476">
        <f ca="1">('SUBSCRIBER BASE'!AL89*'COMMISSION ASSUMPTIONS'!$D91)*('MVLP INPUT'!$F19*'COMMISSION ASSUMPTIONS'!$F42)</f>
        <v>0</v>
      </c>
      <c r="AL196" s="476">
        <f ca="1">('SUBSCRIBER BASE'!AM89*'COMMISSION ASSUMPTIONS'!$D91)*('MVLP INPUT'!$F19*'COMMISSION ASSUMPTIONS'!$F42)</f>
        <v>0</v>
      </c>
      <c r="AM196" s="476">
        <f ca="1">('SUBSCRIBER BASE'!AN89*'COMMISSION ASSUMPTIONS'!$D91)*('MVLP INPUT'!$F19*'COMMISSION ASSUMPTIONS'!$F42)</f>
        <v>0</v>
      </c>
      <c r="AN196" s="476">
        <f ca="1">('SUBSCRIBER BASE'!AO89*'COMMISSION ASSUMPTIONS'!$D91)*('MVLP INPUT'!$F19*'COMMISSION ASSUMPTIONS'!$F42)</f>
        <v>0</v>
      </c>
      <c r="AO196" s="476">
        <f ca="1">('SUBSCRIBER BASE'!AP89*'COMMISSION ASSUMPTIONS'!$D91)*('MVLP INPUT'!$F19*'COMMISSION ASSUMPTIONS'!$F42)</f>
        <v>0</v>
      </c>
      <c r="AP196" s="476">
        <f ca="1">('SUBSCRIBER BASE'!AQ89*'COMMISSION ASSUMPTIONS'!$D91)*('MVLP INPUT'!$F19*'COMMISSION ASSUMPTIONS'!$F42)</f>
        <v>0</v>
      </c>
      <c r="AQ196" s="476">
        <f ca="1">('SUBSCRIBER BASE'!AR89*'COMMISSION ASSUMPTIONS'!$D91)*('MVLP INPUT'!$F19*'COMMISSION ASSUMPTIONS'!$F42)</f>
        <v>0</v>
      </c>
      <c r="AR196" s="476">
        <f ca="1">('SUBSCRIBER BASE'!AS89*'COMMISSION ASSUMPTIONS'!$D91)*('MVLP INPUT'!$F19*'COMMISSION ASSUMPTIONS'!$F42)</f>
        <v>0</v>
      </c>
      <c r="AS196" s="476">
        <f ca="1">('SUBSCRIBER BASE'!AT89*'COMMISSION ASSUMPTIONS'!$D91)*('MVLP INPUT'!$F19*'COMMISSION ASSUMPTIONS'!$F42)</f>
        <v>0</v>
      </c>
      <c r="AT196" s="476">
        <f ca="1">('SUBSCRIBER BASE'!AU89*'COMMISSION ASSUMPTIONS'!$D91)*('MVLP INPUT'!$F19*'COMMISSION ASSUMPTIONS'!$F42)</f>
        <v>0</v>
      </c>
      <c r="AU196" s="476">
        <f ca="1">('SUBSCRIBER BASE'!AV89*'COMMISSION ASSUMPTIONS'!$D91)*('MVLP INPUT'!$F19*'COMMISSION ASSUMPTIONS'!$F42)</f>
        <v>0</v>
      </c>
      <c r="AV196" s="476">
        <f ca="1">('SUBSCRIBER BASE'!AW89*'COMMISSION ASSUMPTIONS'!$D91)*('MVLP INPUT'!$F19*'COMMISSION ASSUMPTIONS'!$F42)</f>
        <v>0</v>
      </c>
      <c r="AW196" s="476">
        <f ca="1">('SUBSCRIBER BASE'!AX89*'COMMISSION ASSUMPTIONS'!$D91)*('MVLP INPUT'!$F19*'COMMISSION ASSUMPTIONS'!$F42)</f>
        <v>0</v>
      </c>
      <c r="AX196" s="476">
        <f ca="1">('SUBSCRIBER BASE'!AY89*'COMMISSION ASSUMPTIONS'!$D91)*('MVLP INPUT'!$F19*'COMMISSION ASSUMPTIONS'!$F42)</f>
        <v>0</v>
      </c>
      <c r="AY196" s="476">
        <f ca="1">('SUBSCRIBER BASE'!AZ89*'COMMISSION ASSUMPTIONS'!$D91)*('MVLP INPUT'!$F19*'COMMISSION ASSUMPTIONS'!$F42)</f>
        <v>0</v>
      </c>
      <c r="AZ196" s="476">
        <f ca="1">('SUBSCRIBER BASE'!BA89*'COMMISSION ASSUMPTIONS'!$D91)*('MVLP INPUT'!$F19*'COMMISSION ASSUMPTIONS'!$F42)</f>
        <v>0</v>
      </c>
      <c r="BA196" s="476">
        <f ca="1">('SUBSCRIBER BASE'!BB89*'COMMISSION ASSUMPTIONS'!$D91)*('MVLP INPUT'!$F19*'COMMISSION ASSUMPTIONS'!$F42)</f>
        <v>0</v>
      </c>
      <c r="BB196" s="476">
        <f ca="1">('SUBSCRIBER BASE'!BC89*'COMMISSION ASSUMPTIONS'!$D91)*('MVLP INPUT'!$F19*'COMMISSION ASSUMPTIONS'!$F42)</f>
        <v>0</v>
      </c>
      <c r="BC196" s="476">
        <f ca="1">('SUBSCRIBER BASE'!BD89*'COMMISSION ASSUMPTIONS'!$D91)*('MVLP INPUT'!$F19*'COMMISSION ASSUMPTIONS'!$F42)</f>
        <v>0</v>
      </c>
      <c r="BD196" s="476">
        <f ca="1">('SUBSCRIBER BASE'!BE89*'COMMISSION ASSUMPTIONS'!$D91)*('MVLP INPUT'!$F19*'COMMISSION ASSUMPTIONS'!$F42)</f>
        <v>0</v>
      </c>
      <c r="BE196" s="476">
        <f ca="1">('SUBSCRIBER BASE'!BF89*'COMMISSION ASSUMPTIONS'!$D91)*('MVLP INPUT'!$F19*'COMMISSION ASSUMPTIONS'!$F42)</f>
        <v>0</v>
      </c>
      <c r="BF196" s="476">
        <f ca="1">('SUBSCRIBER BASE'!BG89*'COMMISSION ASSUMPTIONS'!$D91)*('MVLP INPUT'!$F19*'COMMISSION ASSUMPTIONS'!$F42)</f>
        <v>0</v>
      </c>
      <c r="BG196" s="476">
        <f ca="1">('SUBSCRIBER BASE'!BH89*'COMMISSION ASSUMPTIONS'!$D91)*('MVLP INPUT'!$F19*'COMMISSION ASSUMPTIONS'!$F42)</f>
        <v>0</v>
      </c>
      <c r="BH196" s="476">
        <f ca="1">('SUBSCRIBER BASE'!BI89*'COMMISSION ASSUMPTIONS'!$D91)*('MVLP INPUT'!$F19*'COMMISSION ASSUMPTIONS'!$F42)</f>
        <v>0</v>
      </c>
      <c r="BI196" s="476">
        <f ca="1">('SUBSCRIBER BASE'!BJ89*'COMMISSION ASSUMPTIONS'!$D91)*('MVLP INPUT'!$F19*'COMMISSION ASSUMPTIONS'!$F42)</f>
        <v>0</v>
      </c>
      <c r="BJ196" s="476">
        <f ca="1">('SUBSCRIBER BASE'!BK89*'COMMISSION ASSUMPTIONS'!$D91)*('MVLP INPUT'!$F19*'COMMISSION ASSUMPTIONS'!$F42)</f>
        <v>0</v>
      </c>
      <c r="BK196" s="476">
        <f ca="1">('SUBSCRIBER BASE'!BL89*'COMMISSION ASSUMPTIONS'!$D91)*('MVLP INPUT'!$F19*'COMMISSION ASSUMPTIONS'!$F42)</f>
        <v>0</v>
      </c>
      <c r="BL196" s="476">
        <f ca="1">('SUBSCRIBER BASE'!BM89*'COMMISSION ASSUMPTIONS'!$D91)*('MVLP INPUT'!$F19*'COMMISSION ASSUMPTIONS'!$F42)</f>
        <v>0</v>
      </c>
      <c r="BM196" s="476">
        <f ca="1">('SUBSCRIBER BASE'!BN89*'COMMISSION ASSUMPTIONS'!$D91)*('MVLP INPUT'!$F19*'COMMISSION ASSUMPTIONS'!$F42)</f>
        <v>0</v>
      </c>
      <c r="BN196" s="476">
        <f ca="1">('SUBSCRIBER BASE'!BO89*'COMMISSION ASSUMPTIONS'!$D91)*('MVLP INPUT'!$F19*'COMMISSION ASSUMPTIONS'!$F42)</f>
        <v>0</v>
      </c>
      <c r="BO196" s="476">
        <f ca="1">('SUBSCRIBER BASE'!BP89*'COMMISSION ASSUMPTIONS'!$D91)*('MVLP INPUT'!$F19*'COMMISSION ASSUMPTIONS'!$F42)</f>
        <v>0</v>
      </c>
      <c r="BP196" s="476">
        <f ca="1">('SUBSCRIBER BASE'!BQ89*'COMMISSION ASSUMPTIONS'!$D91)*('MVLP INPUT'!$F19*'COMMISSION ASSUMPTIONS'!$F42)</f>
        <v>0</v>
      </c>
      <c r="BQ196" s="476">
        <f ca="1">('SUBSCRIBER BASE'!BR89*'COMMISSION ASSUMPTIONS'!$D91)*('MVLP INPUT'!$F19*'COMMISSION ASSUMPTIONS'!$F42)</f>
        <v>0</v>
      </c>
      <c r="BR196" s="476">
        <f ca="1">('SUBSCRIBER BASE'!BS89*'COMMISSION ASSUMPTIONS'!$D91)*('MVLP INPUT'!$F19*'COMMISSION ASSUMPTIONS'!$F42)</f>
        <v>0</v>
      </c>
    </row>
    <row r="197" spans="2:70" ht="24" customHeight="1" outlineLevel="1"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5"/>
      <c r="N197" s="475"/>
      <c r="O197" s="475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475"/>
      <c r="BB197" s="475"/>
      <c r="BC197" s="475"/>
      <c r="BD197" s="475"/>
      <c r="BE197" s="475"/>
      <c r="BF197" s="475"/>
      <c r="BG197" s="475"/>
      <c r="BH197" s="475"/>
      <c r="BI197" s="475"/>
      <c r="BJ197" s="475"/>
      <c r="BK197" s="475"/>
      <c r="BL197" s="475"/>
      <c r="BM197" s="475"/>
      <c r="BN197" s="475"/>
      <c r="BO197" s="475"/>
      <c r="BP197" s="475"/>
      <c r="BQ197" s="475"/>
      <c r="BR197" s="475"/>
    </row>
    <row r="198" spans="2:70" ht="24" customHeight="1" outlineLevel="1">
      <c r="B198" s="309" t="str">
        <f>'COMMISSION ASSUMPTIONS'!E7</f>
        <v>DIRECT MARKETING</v>
      </c>
      <c r="C198" s="474">
        <f t="shared" ref="C198:AH198" si="46">SUM(C200:C209)</f>
        <v>0</v>
      </c>
      <c r="D198" s="474">
        <f t="shared" si="46"/>
        <v>0</v>
      </c>
      <c r="E198" s="474">
        <f t="shared" si="46"/>
        <v>0</v>
      </c>
      <c r="F198" s="474">
        <f t="shared" si="46"/>
        <v>0</v>
      </c>
      <c r="G198" s="474">
        <f t="shared" si="46"/>
        <v>0</v>
      </c>
      <c r="H198" s="474">
        <f t="shared" si="46"/>
        <v>0</v>
      </c>
      <c r="I198" s="474">
        <f t="shared" si="46"/>
        <v>0</v>
      </c>
      <c r="J198" s="474">
        <f t="shared" si="46"/>
        <v>0</v>
      </c>
      <c r="K198" s="474">
        <f t="shared" ca="1" si="46"/>
        <v>0</v>
      </c>
      <c r="L198" s="474">
        <f t="shared" ca="1" si="46"/>
        <v>0</v>
      </c>
      <c r="M198" s="474">
        <f t="shared" ca="1" si="46"/>
        <v>0</v>
      </c>
      <c r="N198" s="474">
        <f t="shared" ca="1" si="46"/>
        <v>0</v>
      </c>
      <c r="O198" s="474">
        <f t="shared" ca="1" si="46"/>
        <v>0</v>
      </c>
      <c r="P198" s="474">
        <f t="shared" ca="1" si="46"/>
        <v>0</v>
      </c>
      <c r="Q198" s="474">
        <f t="shared" ca="1" si="46"/>
        <v>0</v>
      </c>
      <c r="R198" s="474">
        <f t="shared" ca="1" si="46"/>
        <v>0</v>
      </c>
      <c r="S198" s="474">
        <f t="shared" ca="1" si="46"/>
        <v>0</v>
      </c>
      <c r="T198" s="474">
        <f t="shared" ca="1" si="46"/>
        <v>0</v>
      </c>
      <c r="U198" s="474">
        <f t="shared" ca="1" si="46"/>
        <v>0</v>
      </c>
      <c r="V198" s="474">
        <f t="shared" ca="1" si="46"/>
        <v>0</v>
      </c>
      <c r="W198" s="474">
        <f t="shared" ca="1" si="46"/>
        <v>0</v>
      </c>
      <c r="X198" s="474">
        <f t="shared" ca="1" si="46"/>
        <v>0</v>
      </c>
      <c r="Y198" s="474">
        <f t="shared" ca="1" si="46"/>
        <v>0</v>
      </c>
      <c r="Z198" s="474">
        <f t="shared" ca="1" si="46"/>
        <v>0</v>
      </c>
      <c r="AA198" s="474">
        <f t="shared" ca="1" si="46"/>
        <v>0</v>
      </c>
      <c r="AB198" s="474">
        <f t="shared" ca="1" si="46"/>
        <v>0</v>
      </c>
      <c r="AC198" s="474">
        <f t="shared" ca="1" si="46"/>
        <v>0</v>
      </c>
      <c r="AD198" s="474">
        <f t="shared" ca="1" si="46"/>
        <v>0</v>
      </c>
      <c r="AE198" s="474">
        <f t="shared" ca="1" si="46"/>
        <v>0</v>
      </c>
      <c r="AF198" s="474">
        <f t="shared" ca="1" si="46"/>
        <v>0</v>
      </c>
      <c r="AG198" s="474">
        <f t="shared" ca="1" si="46"/>
        <v>0</v>
      </c>
      <c r="AH198" s="474">
        <f t="shared" ca="1" si="46"/>
        <v>0</v>
      </c>
      <c r="AI198" s="474">
        <f t="shared" ref="AI198:BR198" ca="1" si="47">SUM(AI200:AI209)</f>
        <v>0</v>
      </c>
      <c r="AJ198" s="474">
        <f t="shared" ca="1" si="47"/>
        <v>0</v>
      </c>
      <c r="AK198" s="474">
        <f t="shared" ca="1" si="47"/>
        <v>0</v>
      </c>
      <c r="AL198" s="474">
        <f t="shared" ca="1" si="47"/>
        <v>0</v>
      </c>
      <c r="AM198" s="474">
        <f t="shared" ca="1" si="47"/>
        <v>0</v>
      </c>
      <c r="AN198" s="474">
        <f t="shared" ca="1" si="47"/>
        <v>0</v>
      </c>
      <c r="AO198" s="474">
        <f t="shared" ca="1" si="47"/>
        <v>0</v>
      </c>
      <c r="AP198" s="474">
        <f t="shared" ca="1" si="47"/>
        <v>0</v>
      </c>
      <c r="AQ198" s="474">
        <f t="shared" ca="1" si="47"/>
        <v>0</v>
      </c>
      <c r="AR198" s="474">
        <f t="shared" ca="1" si="47"/>
        <v>0</v>
      </c>
      <c r="AS198" s="474">
        <f t="shared" ca="1" si="47"/>
        <v>0</v>
      </c>
      <c r="AT198" s="474">
        <f t="shared" ca="1" si="47"/>
        <v>0</v>
      </c>
      <c r="AU198" s="474">
        <f t="shared" ca="1" si="47"/>
        <v>0</v>
      </c>
      <c r="AV198" s="474">
        <f t="shared" ca="1" si="47"/>
        <v>0</v>
      </c>
      <c r="AW198" s="474">
        <f t="shared" ca="1" si="47"/>
        <v>0</v>
      </c>
      <c r="AX198" s="474">
        <f t="shared" ca="1" si="47"/>
        <v>0</v>
      </c>
      <c r="AY198" s="474">
        <f t="shared" ca="1" si="47"/>
        <v>0</v>
      </c>
      <c r="AZ198" s="474">
        <f t="shared" ca="1" si="47"/>
        <v>0</v>
      </c>
      <c r="BA198" s="474">
        <f t="shared" ca="1" si="47"/>
        <v>0</v>
      </c>
      <c r="BB198" s="474">
        <f t="shared" ca="1" si="47"/>
        <v>0</v>
      </c>
      <c r="BC198" s="474">
        <f t="shared" ca="1" si="47"/>
        <v>0</v>
      </c>
      <c r="BD198" s="474">
        <f t="shared" ca="1" si="47"/>
        <v>0</v>
      </c>
      <c r="BE198" s="474">
        <f t="shared" ca="1" si="47"/>
        <v>0</v>
      </c>
      <c r="BF198" s="474">
        <f t="shared" ca="1" si="47"/>
        <v>0</v>
      </c>
      <c r="BG198" s="474">
        <f t="shared" ca="1" si="47"/>
        <v>0</v>
      </c>
      <c r="BH198" s="474">
        <f t="shared" ca="1" si="47"/>
        <v>0</v>
      </c>
      <c r="BI198" s="474">
        <f t="shared" ca="1" si="47"/>
        <v>0</v>
      </c>
      <c r="BJ198" s="474">
        <f t="shared" ca="1" si="47"/>
        <v>0</v>
      </c>
      <c r="BK198" s="474">
        <f t="shared" ca="1" si="47"/>
        <v>0</v>
      </c>
      <c r="BL198" s="474">
        <f t="shared" ca="1" si="47"/>
        <v>0</v>
      </c>
      <c r="BM198" s="474">
        <f t="shared" ca="1" si="47"/>
        <v>0</v>
      </c>
      <c r="BN198" s="474">
        <f t="shared" ca="1" si="47"/>
        <v>0</v>
      </c>
      <c r="BO198" s="474">
        <f t="shared" ca="1" si="47"/>
        <v>0</v>
      </c>
      <c r="BP198" s="474">
        <f t="shared" ca="1" si="47"/>
        <v>0</v>
      </c>
      <c r="BQ198" s="474">
        <f t="shared" ca="1" si="47"/>
        <v>0</v>
      </c>
      <c r="BR198" s="474">
        <f t="shared" ca="1" si="47"/>
        <v>0</v>
      </c>
    </row>
    <row r="199" spans="2:70" ht="24" customHeight="1" outlineLevel="1">
      <c r="B199" s="309" t="s">
        <v>357</v>
      </c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5"/>
      <c r="N199" s="475"/>
      <c r="O199" s="475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  <c r="AA199" s="475"/>
      <c r="AB199" s="475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475"/>
      <c r="BB199" s="475"/>
      <c r="BC199" s="475"/>
      <c r="BD199" s="475"/>
      <c r="BE199" s="475"/>
      <c r="BF199" s="475"/>
      <c r="BG199" s="475"/>
      <c r="BH199" s="475"/>
      <c r="BI199" s="475"/>
      <c r="BJ199" s="475"/>
      <c r="BK199" s="475"/>
      <c r="BL199" s="475"/>
      <c r="BM199" s="475"/>
      <c r="BN199" s="475"/>
      <c r="BO199" s="475"/>
      <c r="BP199" s="475"/>
      <c r="BQ199" s="475"/>
      <c r="BR199" s="475"/>
    </row>
    <row r="200" spans="2:70" ht="24" customHeight="1" outlineLevel="1">
      <c r="B200" s="313" t="str">
        <f>B187</f>
        <v>MVLP1</v>
      </c>
      <c r="C200" s="476">
        <f>('SUBSCRIBER BASE'!C80*'COMMISSION ASSUMPTIONS'!$E82)*('MVLP INPUT'!$F10*'COMMISSION ASSUMPTIONS'!$F44)</f>
        <v>0</v>
      </c>
      <c r="D200" s="476">
        <f>('SUBSCRIBER BASE'!D80*'COMMISSION ASSUMPTIONS'!$E82)*('MVLP INPUT'!$F10*'COMMISSION ASSUMPTIONS'!$F44)</f>
        <v>0</v>
      </c>
      <c r="E200" s="476">
        <f>('SUBSCRIBER BASE'!E80*'COMMISSION ASSUMPTIONS'!$E82)*('MVLP INPUT'!$F10*'COMMISSION ASSUMPTIONS'!$F44)</f>
        <v>0</v>
      </c>
      <c r="F200" s="476">
        <f>('SUBSCRIBER BASE'!F80*'COMMISSION ASSUMPTIONS'!$E82)*('MVLP INPUT'!$F10*'COMMISSION ASSUMPTIONS'!$F44)</f>
        <v>0</v>
      </c>
      <c r="G200" s="476">
        <f>('SUBSCRIBER BASE'!G80*'COMMISSION ASSUMPTIONS'!$E82)*('MVLP INPUT'!$F10*'COMMISSION ASSUMPTIONS'!$F44)</f>
        <v>0</v>
      </c>
      <c r="H200" s="476">
        <f>('SUBSCRIBER BASE'!H80*'COMMISSION ASSUMPTIONS'!$E82)*('MVLP INPUT'!$F10*'COMMISSION ASSUMPTIONS'!$F44)</f>
        <v>0</v>
      </c>
      <c r="I200" s="476">
        <f>('SUBSCRIBER BASE'!I80*'COMMISSION ASSUMPTIONS'!$E82)*('MVLP INPUT'!$F10*'COMMISSION ASSUMPTIONS'!$F44)</f>
        <v>0</v>
      </c>
      <c r="J200" s="476">
        <f>('SUBSCRIBER BASE'!J80*'COMMISSION ASSUMPTIONS'!$E82)*('MVLP INPUT'!$F10*'COMMISSION ASSUMPTIONS'!$F44)</f>
        <v>0</v>
      </c>
      <c r="K200" s="476">
        <f ca="1">('SUBSCRIBER BASE'!L80*'COMMISSION ASSUMPTIONS'!$E82)*('MVLP INPUT'!$F10*'COMMISSION ASSUMPTIONS'!$F44)</f>
        <v>0</v>
      </c>
      <c r="L200" s="476">
        <f ca="1">('SUBSCRIBER BASE'!M80*'COMMISSION ASSUMPTIONS'!$E82)*('MVLP INPUT'!$F10*'COMMISSION ASSUMPTIONS'!$F44)</f>
        <v>0</v>
      </c>
      <c r="M200" s="476">
        <f ca="1">('SUBSCRIBER BASE'!N80*'COMMISSION ASSUMPTIONS'!$E82)*('MVLP INPUT'!$F10*'COMMISSION ASSUMPTIONS'!$F44)</f>
        <v>0</v>
      </c>
      <c r="N200" s="476">
        <f ca="1">('SUBSCRIBER BASE'!O80*'COMMISSION ASSUMPTIONS'!$E82)*('MVLP INPUT'!$F10*'COMMISSION ASSUMPTIONS'!$F44)</f>
        <v>0</v>
      </c>
      <c r="O200" s="476">
        <f ca="1">('SUBSCRIBER BASE'!P80*'COMMISSION ASSUMPTIONS'!$E82)*('MVLP INPUT'!$F10*'COMMISSION ASSUMPTIONS'!$F44)</f>
        <v>0</v>
      </c>
      <c r="P200" s="476">
        <f ca="1">('SUBSCRIBER BASE'!Q80*'COMMISSION ASSUMPTIONS'!$E82)*('MVLP INPUT'!$F10*'COMMISSION ASSUMPTIONS'!$F44)</f>
        <v>0</v>
      </c>
      <c r="Q200" s="476">
        <f ca="1">('SUBSCRIBER BASE'!R80*'COMMISSION ASSUMPTIONS'!$E82)*('MVLP INPUT'!$F10*'COMMISSION ASSUMPTIONS'!$F44)</f>
        <v>0</v>
      </c>
      <c r="R200" s="476">
        <f ca="1">('SUBSCRIBER BASE'!S80*'COMMISSION ASSUMPTIONS'!$E82)*('MVLP INPUT'!$F10*'COMMISSION ASSUMPTIONS'!$F44)</f>
        <v>0</v>
      </c>
      <c r="S200" s="476">
        <f ca="1">('SUBSCRIBER BASE'!T80*'COMMISSION ASSUMPTIONS'!$E82)*('MVLP INPUT'!$F10*'COMMISSION ASSUMPTIONS'!$F44)</f>
        <v>0</v>
      </c>
      <c r="T200" s="476">
        <f ca="1">('SUBSCRIBER BASE'!U80*'COMMISSION ASSUMPTIONS'!$E82)*('MVLP INPUT'!$F10*'COMMISSION ASSUMPTIONS'!$F44)</f>
        <v>0</v>
      </c>
      <c r="U200" s="476">
        <f ca="1">('SUBSCRIBER BASE'!V80*'COMMISSION ASSUMPTIONS'!$E82)*('MVLP INPUT'!$F10*'COMMISSION ASSUMPTIONS'!$F44)</f>
        <v>0</v>
      </c>
      <c r="V200" s="476">
        <f ca="1">('SUBSCRIBER BASE'!W80*'COMMISSION ASSUMPTIONS'!$E82)*('MVLP INPUT'!$F10*'COMMISSION ASSUMPTIONS'!$F44)</f>
        <v>0</v>
      </c>
      <c r="W200" s="476">
        <f ca="1">('SUBSCRIBER BASE'!X80*'COMMISSION ASSUMPTIONS'!$E82)*('MVLP INPUT'!$F10*'COMMISSION ASSUMPTIONS'!$F44)</f>
        <v>0</v>
      </c>
      <c r="X200" s="476">
        <f ca="1">('SUBSCRIBER BASE'!Y80*'COMMISSION ASSUMPTIONS'!$E82)*('MVLP INPUT'!$F10*'COMMISSION ASSUMPTIONS'!$F44)</f>
        <v>0</v>
      </c>
      <c r="Y200" s="476">
        <f ca="1">('SUBSCRIBER BASE'!Z80*'COMMISSION ASSUMPTIONS'!$E82)*('MVLP INPUT'!$F10*'COMMISSION ASSUMPTIONS'!$F44)</f>
        <v>0</v>
      </c>
      <c r="Z200" s="476">
        <f ca="1">('SUBSCRIBER BASE'!AA80*'COMMISSION ASSUMPTIONS'!$E82)*('MVLP INPUT'!$F10*'COMMISSION ASSUMPTIONS'!$F44)</f>
        <v>0</v>
      </c>
      <c r="AA200" s="476">
        <f ca="1">('SUBSCRIBER BASE'!AB80*'COMMISSION ASSUMPTIONS'!$E82)*('MVLP INPUT'!$F10*'COMMISSION ASSUMPTIONS'!$F44)</f>
        <v>0</v>
      </c>
      <c r="AB200" s="476">
        <f ca="1">('SUBSCRIBER BASE'!AC80*'COMMISSION ASSUMPTIONS'!$E82)*('MVLP INPUT'!$F10*'COMMISSION ASSUMPTIONS'!$F44)</f>
        <v>0</v>
      </c>
      <c r="AC200" s="476">
        <f ca="1">('SUBSCRIBER BASE'!AD80*'COMMISSION ASSUMPTIONS'!$E82)*('MVLP INPUT'!$F10*'COMMISSION ASSUMPTIONS'!$F44)</f>
        <v>0</v>
      </c>
      <c r="AD200" s="476">
        <f ca="1">('SUBSCRIBER BASE'!AE80*'COMMISSION ASSUMPTIONS'!$E82)*('MVLP INPUT'!$F10*'COMMISSION ASSUMPTIONS'!$F44)</f>
        <v>0</v>
      </c>
      <c r="AE200" s="476">
        <f ca="1">('SUBSCRIBER BASE'!AF80*'COMMISSION ASSUMPTIONS'!$E82)*('MVLP INPUT'!$F10*'COMMISSION ASSUMPTIONS'!$F44)</f>
        <v>0</v>
      </c>
      <c r="AF200" s="476">
        <f ca="1">('SUBSCRIBER BASE'!AG80*'COMMISSION ASSUMPTIONS'!$E82)*('MVLP INPUT'!$F10*'COMMISSION ASSUMPTIONS'!$F44)</f>
        <v>0</v>
      </c>
      <c r="AG200" s="476">
        <f ca="1">('SUBSCRIBER BASE'!AH80*'COMMISSION ASSUMPTIONS'!$E82)*('MVLP INPUT'!$F10*'COMMISSION ASSUMPTIONS'!$F44)</f>
        <v>0</v>
      </c>
      <c r="AH200" s="476">
        <f ca="1">('SUBSCRIBER BASE'!AI80*'COMMISSION ASSUMPTIONS'!$E82)*('MVLP INPUT'!$F10*'COMMISSION ASSUMPTIONS'!$F44)</f>
        <v>0</v>
      </c>
      <c r="AI200" s="476">
        <f ca="1">('SUBSCRIBER BASE'!AJ80*'COMMISSION ASSUMPTIONS'!$E82)*('MVLP INPUT'!$F10*'COMMISSION ASSUMPTIONS'!$F44)</f>
        <v>0</v>
      </c>
      <c r="AJ200" s="476">
        <f ca="1">('SUBSCRIBER BASE'!AK80*'COMMISSION ASSUMPTIONS'!$E82)*('MVLP INPUT'!$F10*'COMMISSION ASSUMPTIONS'!$F44)</f>
        <v>0</v>
      </c>
      <c r="AK200" s="476">
        <f ca="1">('SUBSCRIBER BASE'!AL80*'COMMISSION ASSUMPTIONS'!$E82)*('MVLP INPUT'!$F10*'COMMISSION ASSUMPTIONS'!$F44)</f>
        <v>0</v>
      </c>
      <c r="AL200" s="476">
        <f ca="1">('SUBSCRIBER BASE'!AM80*'COMMISSION ASSUMPTIONS'!$E82)*('MVLP INPUT'!$F10*'COMMISSION ASSUMPTIONS'!$F44)</f>
        <v>0</v>
      </c>
      <c r="AM200" s="476">
        <f ca="1">('SUBSCRIBER BASE'!AN80*'COMMISSION ASSUMPTIONS'!$E82)*('MVLP INPUT'!$F10*'COMMISSION ASSUMPTIONS'!$F44)</f>
        <v>0</v>
      </c>
      <c r="AN200" s="476">
        <f ca="1">('SUBSCRIBER BASE'!AO80*'COMMISSION ASSUMPTIONS'!$E82)*('MVLP INPUT'!$F10*'COMMISSION ASSUMPTIONS'!$F44)</f>
        <v>0</v>
      </c>
      <c r="AO200" s="476">
        <f ca="1">('SUBSCRIBER BASE'!AP80*'COMMISSION ASSUMPTIONS'!$E82)*('MVLP INPUT'!$F10*'COMMISSION ASSUMPTIONS'!$F44)</f>
        <v>0</v>
      </c>
      <c r="AP200" s="476">
        <f ca="1">('SUBSCRIBER BASE'!AQ80*'COMMISSION ASSUMPTIONS'!$E82)*('MVLP INPUT'!$F10*'COMMISSION ASSUMPTIONS'!$F44)</f>
        <v>0</v>
      </c>
      <c r="AQ200" s="476">
        <f ca="1">('SUBSCRIBER BASE'!AR80*'COMMISSION ASSUMPTIONS'!$E82)*('MVLP INPUT'!$F10*'COMMISSION ASSUMPTIONS'!$F44)</f>
        <v>0</v>
      </c>
      <c r="AR200" s="476">
        <f ca="1">('SUBSCRIBER BASE'!AS80*'COMMISSION ASSUMPTIONS'!$E82)*('MVLP INPUT'!$F10*'COMMISSION ASSUMPTIONS'!$F44)</f>
        <v>0</v>
      </c>
      <c r="AS200" s="476">
        <f ca="1">('SUBSCRIBER BASE'!AT80*'COMMISSION ASSUMPTIONS'!$E82)*('MVLP INPUT'!$F10*'COMMISSION ASSUMPTIONS'!$F44)</f>
        <v>0</v>
      </c>
      <c r="AT200" s="476">
        <f ca="1">('SUBSCRIBER BASE'!AU80*'COMMISSION ASSUMPTIONS'!$E82)*('MVLP INPUT'!$F10*'COMMISSION ASSUMPTIONS'!$F44)</f>
        <v>0</v>
      </c>
      <c r="AU200" s="476">
        <f ca="1">('SUBSCRIBER BASE'!AV80*'COMMISSION ASSUMPTIONS'!$E82)*('MVLP INPUT'!$F10*'COMMISSION ASSUMPTIONS'!$F44)</f>
        <v>0</v>
      </c>
      <c r="AV200" s="476">
        <f ca="1">('SUBSCRIBER BASE'!AW80*'COMMISSION ASSUMPTIONS'!$E82)*('MVLP INPUT'!$F10*'COMMISSION ASSUMPTIONS'!$F44)</f>
        <v>0</v>
      </c>
      <c r="AW200" s="476">
        <f ca="1">('SUBSCRIBER BASE'!AX80*'COMMISSION ASSUMPTIONS'!$E82)*('MVLP INPUT'!$F10*'COMMISSION ASSUMPTIONS'!$F44)</f>
        <v>0</v>
      </c>
      <c r="AX200" s="476">
        <f ca="1">('SUBSCRIBER BASE'!AY80*'COMMISSION ASSUMPTIONS'!$E82)*('MVLP INPUT'!$F10*'COMMISSION ASSUMPTIONS'!$F44)</f>
        <v>0</v>
      </c>
      <c r="AY200" s="476">
        <f ca="1">('SUBSCRIBER BASE'!AZ80*'COMMISSION ASSUMPTIONS'!$E82)*('MVLP INPUT'!$F10*'COMMISSION ASSUMPTIONS'!$F44)</f>
        <v>0</v>
      </c>
      <c r="AZ200" s="476">
        <f ca="1">('SUBSCRIBER BASE'!BA80*'COMMISSION ASSUMPTIONS'!$E82)*('MVLP INPUT'!$F10*'COMMISSION ASSUMPTIONS'!$F44)</f>
        <v>0</v>
      </c>
      <c r="BA200" s="476">
        <f ca="1">('SUBSCRIBER BASE'!BB80*'COMMISSION ASSUMPTIONS'!$E82)*('MVLP INPUT'!$F10*'COMMISSION ASSUMPTIONS'!$F44)</f>
        <v>0</v>
      </c>
      <c r="BB200" s="476">
        <f ca="1">('SUBSCRIBER BASE'!BC80*'COMMISSION ASSUMPTIONS'!$E82)*('MVLP INPUT'!$F10*'COMMISSION ASSUMPTIONS'!$F44)</f>
        <v>0</v>
      </c>
      <c r="BC200" s="476">
        <f ca="1">('SUBSCRIBER BASE'!BD80*'COMMISSION ASSUMPTIONS'!$E82)*('MVLP INPUT'!$F10*'COMMISSION ASSUMPTIONS'!$F44)</f>
        <v>0</v>
      </c>
      <c r="BD200" s="476">
        <f ca="1">('SUBSCRIBER BASE'!BE80*'COMMISSION ASSUMPTIONS'!$E82)*('MVLP INPUT'!$F10*'COMMISSION ASSUMPTIONS'!$F44)</f>
        <v>0</v>
      </c>
      <c r="BE200" s="476">
        <f ca="1">('SUBSCRIBER BASE'!BF80*'COMMISSION ASSUMPTIONS'!$E82)*('MVLP INPUT'!$F10*'COMMISSION ASSUMPTIONS'!$F44)</f>
        <v>0</v>
      </c>
      <c r="BF200" s="476">
        <f ca="1">('SUBSCRIBER BASE'!BG80*'COMMISSION ASSUMPTIONS'!$E82)*('MVLP INPUT'!$F10*'COMMISSION ASSUMPTIONS'!$F44)</f>
        <v>0</v>
      </c>
      <c r="BG200" s="476">
        <f ca="1">('SUBSCRIBER BASE'!BH80*'COMMISSION ASSUMPTIONS'!$E82)*('MVLP INPUT'!$F10*'COMMISSION ASSUMPTIONS'!$F44)</f>
        <v>0</v>
      </c>
      <c r="BH200" s="476">
        <f ca="1">('SUBSCRIBER BASE'!BI80*'COMMISSION ASSUMPTIONS'!$E82)*('MVLP INPUT'!$F10*'COMMISSION ASSUMPTIONS'!$F44)</f>
        <v>0</v>
      </c>
      <c r="BI200" s="476">
        <f ca="1">('SUBSCRIBER BASE'!BJ80*'COMMISSION ASSUMPTIONS'!$E82)*('MVLP INPUT'!$F10*'COMMISSION ASSUMPTIONS'!$F44)</f>
        <v>0</v>
      </c>
      <c r="BJ200" s="476">
        <f ca="1">('SUBSCRIBER BASE'!BK80*'COMMISSION ASSUMPTIONS'!$E82)*('MVLP INPUT'!$F10*'COMMISSION ASSUMPTIONS'!$F44)</f>
        <v>0</v>
      </c>
      <c r="BK200" s="476">
        <f ca="1">('SUBSCRIBER BASE'!BL80*'COMMISSION ASSUMPTIONS'!$E82)*('MVLP INPUT'!$F10*'COMMISSION ASSUMPTIONS'!$F44)</f>
        <v>0</v>
      </c>
      <c r="BL200" s="476">
        <f ca="1">('SUBSCRIBER BASE'!BM80*'COMMISSION ASSUMPTIONS'!$E82)*('MVLP INPUT'!$F10*'COMMISSION ASSUMPTIONS'!$F44)</f>
        <v>0</v>
      </c>
      <c r="BM200" s="476">
        <f ca="1">('SUBSCRIBER BASE'!BN80*'COMMISSION ASSUMPTIONS'!$E82)*('MVLP INPUT'!$F10*'COMMISSION ASSUMPTIONS'!$F44)</f>
        <v>0</v>
      </c>
      <c r="BN200" s="476">
        <f ca="1">('SUBSCRIBER BASE'!BO80*'COMMISSION ASSUMPTIONS'!$E82)*('MVLP INPUT'!$F10*'COMMISSION ASSUMPTIONS'!$F44)</f>
        <v>0</v>
      </c>
      <c r="BO200" s="476">
        <f ca="1">('SUBSCRIBER BASE'!BP80*'COMMISSION ASSUMPTIONS'!$E82)*('MVLP INPUT'!$F10*'COMMISSION ASSUMPTIONS'!$F44)</f>
        <v>0</v>
      </c>
      <c r="BP200" s="476">
        <f ca="1">('SUBSCRIBER BASE'!BQ80*'COMMISSION ASSUMPTIONS'!$E82)*('MVLP INPUT'!$F10*'COMMISSION ASSUMPTIONS'!$F44)</f>
        <v>0</v>
      </c>
      <c r="BQ200" s="476">
        <f ca="1">('SUBSCRIBER BASE'!BR80*'COMMISSION ASSUMPTIONS'!$E82)*('MVLP INPUT'!$F10*'COMMISSION ASSUMPTIONS'!$F44)</f>
        <v>0</v>
      </c>
      <c r="BR200" s="476">
        <f ca="1">('SUBSCRIBER BASE'!BS80*'COMMISSION ASSUMPTIONS'!$E82)*('MVLP INPUT'!$F10*'COMMISSION ASSUMPTIONS'!$F44)</f>
        <v>0</v>
      </c>
    </row>
    <row r="201" spans="2:70" ht="24" customHeight="1" outlineLevel="1">
      <c r="B201" s="313" t="str">
        <f>B188</f>
        <v>MVLP2</v>
      </c>
      <c r="C201" s="476">
        <f>('SUBSCRIBER BASE'!C81*'COMMISSION ASSUMPTIONS'!$E83)*('MVLP INPUT'!$F11*'COMMISSION ASSUMPTIONS'!$F45)</f>
        <v>0</v>
      </c>
      <c r="D201" s="476">
        <f>('SUBSCRIBER BASE'!D81*'COMMISSION ASSUMPTIONS'!$E83)*('MVLP INPUT'!$F11*'COMMISSION ASSUMPTIONS'!$F45)</f>
        <v>0</v>
      </c>
      <c r="E201" s="476">
        <f>('SUBSCRIBER BASE'!E81*'COMMISSION ASSUMPTIONS'!$E83)*('MVLP INPUT'!$F11*'COMMISSION ASSUMPTIONS'!$F45)</f>
        <v>0</v>
      </c>
      <c r="F201" s="476">
        <f>('SUBSCRIBER BASE'!F81*'COMMISSION ASSUMPTIONS'!$E83)*('MVLP INPUT'!$F11*'COMMISSION ASSUMPTIONS'!$F45)</f>
        <v>0</v>
      </c>
      <c r="G201" s="476">
        <f>('SUBSCRIBER BASE'!G81*'COMMISSION ASSUMPTIONS'!$E83)*('MVLP INPUT'!$F11*'COMMISSION ASSUMPTIONS'!$F45)</f>
        <v>0</v>
      </c>
      <c r="H201" s="476">
        <f>('SUBSCRIBER BASE'!H81*'COMMISSION ASSUMPTIONS'!$E83)*('MVLP INPUT'!$F11*'COMMISSION ASSUMPTIONS'!$F45)</f>
        <v>0</v>
      </c>
      <c r="I201" s="476">
        <f>('SUBSCRIBER BASE'!I81*'COMMISSION ASSUMPTIONS'!$E83)*('MVLP INPUT'!$F11*'COMMISSION ASSUMPTIONS'!$F45)</f>
        <v>0</v>
      </c>
      <c r="J201" s="476">
        <f>('SUBSCRIBER BASE'!J81*'COMMISSION ASSUMPTIONS'!$E83)*('MVLP INPUT'!$F11*'COMMISSION ASSUMPTIONS'!$F45)</f>
        <v>0</v>
      </c>
      <c r="K201" s="476">
        <f ca="1">('SUBSCRIBER BASE'!L81*'COMMISSION ASSUMPTIONS'!$E83)*('MVLP INPUT'!$F11*'COMMISSION ASSUMPTIONS'!$F45)</f>
        <v>0</v>
      </c>
      <c r="L201" s="476">
        <f ca="1">('SUBSCRIBER BASE'!M81*'COMMISSION ASSUMPTIONS'!$E83)*('MVLP INPUT'!$F11*'COMMISSION ASSUMPTIONS'!$F45)</f>
        <v>0</v>
      </c>
      <c r="M201" s="476">
        <f ca="1">('SUBSCRIBER BASE'!N81*'COMMISSION ASSUMPTIONS'!$E83)*('MVLP INPUT'!$F11*'COMMISSION ASSUMPTIONS'!$F45)</f>
        <v>0</v>
      </c>
      <c r="N201" s="476">
        <f ca="1">('SUBSCRIBER BASE'!O81*'COMMISSION ASSUMPTIONS'!$E83)*('MVLP INPUT'!$F11*'COMMISSION ASSUMPTIONS'!$F45)</f>
        <v>0</v>
      </c>
      <c r="O201" s="476">
        <f ca="1">('SUBSCRIBER BASE'!P81*'COMMISSION ASSUMPTIONS'!$E83)*('MVLP INPUT'!$F11*'COMMISSION ASSUMPTIONS'!$F45)</f>
        <v>0</v>
      </c>
      <c r="P201" s="476">
        <f ca="1">('SUBSCRIBER BASE'!Q81*'COMMISSION ASSUMPTIONS'!$E83)*('MVLP INPUT'!$F11*'COMMISSION ASSUMPTIONS'!$F45)</f>
        <v>0</v>
      </c>
      <c r="Q201" s="476">
        <f ca="1">('SUBSCRIBER BASE'!R81*'COMMISSION ASSUMPTIONS'!$E83)*('MVLP INPUT'!$F11*'COMMISSION ASSUMPTIONS'!$F45)</f>
        <v>0</v>
      </c>
      <c r="R201" s="476">
        <f ca="1">('SUBSCRIBER BASE'!S81*'COMMISSION ASSUMPTIONS'!$E83)*('MVLP INPUT'!$F11*'COMMISSION ASSUMPTIONS'!$F45)</f>
        <v>0</v>
      </c>
      <c r="S201" s="476">
        <f ca="1">('SUBSCRIBER BASE'!T81*'COMMISSION ASSUMPTIONS'!$E83)*('MVLP INPUT'!$F11*'COMMISSION ASSUMPTIONS'!$F45)</f>
        <v>0</v>
      </c>
      <c r="T201" s="476">
        <f ca="1">('SUBSCRIBER BASE'!U81*'COMMISSION ASSUMPTIONS'!$E83)*('MVLP INPUT'!$F11*'COMMISSION ASSUMPTIONS'!$F45)</f>
        <v>0</v>
      </c>
      <c r="U201" s="476">
        <f ca="1">('SUBSCRIBER BASE'!V81*'COMMISSION ASSUMPTIONS'!$E83)*('MVLP INPUT'!$F11*'COMMISSION ASSUMPTIONS'!$F45)</f>
        <v>0</v>
      </c>
      <c r="V201" s="476">
        <f ca="1">('SUBSCRIBER BASE'!W81*'COMMISSION ASSUMPTIONS'!$E83)*('MVLP INPUT'!$F11*'COMMISSION ASSUMPTIONS'!$F45)</f>
        <v>0</v>
      </c>
      <c r="W201" s="476">
        <f ca="1">('SUBSCRIBER BASE'!X81*'COMMISSION ASSUMPTIONS'!$E83)*('MVLP INPUT'!$F11*'COMMISSION ASSUMPTIONS'!$F45)</f>
        <v>0</v>
      </c>
      <c r="X201" s="476">
        <f ca="1">('SUBSCRIBER BASE'!Y81*'COMMISSION ASSUMPTIONS'!$E83)*('MVLP INPUT'!$F11*'COMMISSION ASSUMPTIONS'!$F45)</f>
        <v>0</v>
      </c>
      <c r="Y201" s="476">
        <f ca="1">('SUBSCRIBER BASE'!Z81*'COMMISSION ASSUMPTIONS'!$E83)*('MVLP INPUT'!$F11*'COMMISSION ASSUMPTIONS'!$F45)</f>
        <v>0</v>
      </c>
      <c r="Z201" s="476">
        <f ca="1">('SUBSCRIBER BASE'!AA81*'COMMISSION ASSUMPTIONS'!$E83)*('MVLP INPUT'!$F11*'COMMISSION ASSUMPTIONS'!$F45)</f>
        <v>0</v>
      </c>
      <c r="AA201" s="476">
        <f ca="1">('SUBSCRIBER BASE'!AB81*'COMMISSION ASSUMPTIONS'!$E83)*('MVLP INPUT'!$F11*'COMMISSION ASSUMPTIONS'!$F45)</f>
        <v>0</v>
      </c>
      <c r="AB201" s="476">
        <f ca="1">('SUBSCRIBER BASE'!AC81*'COMMISSION ASSUMPTIONS'!$E83)*('MVLP INPUT'!$F11*'COMMISSION ASSUMPTIONS'!$F45)</f>
        <v>0</v>
      </c>
      <c r="AC201" s="476">
        <f ca="1">('SUBSCRIBER BASE'!AD81*'COMMISSION ASSUMPTIONS'!$E83)*('MVLP INPUT'!$F11*'COMMISSION ASSUMPTIONS'!$F45)</f>
        <v>0</v>
      </c>
      <c r="AD201" s="476">
        <f ca="1">('SUBSCRIBER BASE'!AE81*'COMMISSION ASSUMPTIONS'!$E83)*('MVLP INPUT'!$F11*'COMMISSION ASSUMPTIONS'!$F45)</f>
        <v>0</v>
      </c>
      <c r="AE201" s="476">
        <f ca="1">('SUBSCRIBER BASE'!AF81*'COMMISSION ASSUMPTIONS'!$E83)*('MVLP INPUT'!$F11*'COMMISSION ASSUMPTIONS'!$F45)</f>
        <v>0</v>
      </c>
      <c r="AF201" s="476">
        <f ca="1">('SUBSCRIBER BASE'!AG81*'COMMISSION ASSUMPTIONS'!$E83)*('MVLP INPUT'!$F11*'COMMISSION ASSUMPTIONS'!$F45)</f>
        <v>0</v>
      </c>
      <c r="AG201" s="476">
        <f ca="1">('SUBSCRIBER BASE'!AH81*'COMMISSION ASSUMPTIONS'!$E83)*('MVLP INPUT'!$F11*'COMMISSION ASSUMPTIONS'!$F45)</f>
        <v>0</v>
      </c>
      <c r="AH201" s="476">
        <f ca="1">('SUBSCRIBER BASE'!AI81*'COMMISSION ASSUMPTIONS'!$E83)*('MVLP INPUT'!$F11*'COMMISSION ASSUMPTIONS'!$F45)</f>
        <v>0</v>
      </c>
      <c r="AI201" s="476">
        <f ca="1">('SUBSCRIBER BASE'!AJ81*'COMMISSION ASSUMPTIONS'!$E83)*('MVLP INPUT'!$F11*'COMMISSION ASSUMPTIONS'!$F45)</f>
        <v>0</v>
      </c>
      <c r="AJ201" s="476">
        <f ca="1">('SUBSCRIBER BASE'!AK81*'COMMISSION ASSUMPTIONS'!$E83)*('MVLP INPUT'!$F11*'COMMISSION ASSUMPTIONS'!$F45)</f>
        <v>0</v>
      </c>
      <c r="AK201" s="476">
        <f ca="1">('SUBSCRIBER BASE'!AL81*'COMMISSION ASSUMPTIONS'!$E83)*('MVLP INPUT'!$F11*'COMMISSION ASSUMPTIONS'!$F45)</f>
        <v>0</v>
      </c>
      <c r="AL201" s="476">
        <f ca="1">('SUBSCRIBER BASE'!AM81*'COMMISSION ASSUMPTIONS'!$E83)*('MVLP INPUT'!$F11*'COMMISSION ASSUMPTIONS'!$F45)</f>
        <v>0</v>
      </c>
      <c r="AM201" s="476">
        <f ca="1">('SUBSCRIBER BASE'!AN81*'COMMISSION ASSUMPTIONS'!$E83)*('MVLP INPUT'!$F11*'COMMISSION ASSUMPTIONS'!$F45)</f>
        <v>0</v>
      </c>
      <c r="AN201" s="476">
        <f ca="1">('SUBSCRIBER BASE'!AO81*'COMMISSION ASSUMPTIONS'!$E83)*('MVLP INPUT'!$F11*'COMMISSION ASSUMPTIONS'!$F45)</f>
        <v>0</v>
      </c>
      <c r="AO201" s="476">
        <f ca="1">('SUBSCRIBER BASE'!AP81*'COMMISSION ASSUMPTIONS'!$E83)*('MVLP INPUT'!$F11*'COMMISSION ASSUMPTIONS'!$F45)</f>
        <v>0</v>
      </c>
      <c r="AP201" s="476">
        <f ca="1">('SUBSCRIBER BASE'!AQ81*'COMMISSION ASSUMPTIONS'!$E83)*('MVLP INPUT'!$F11*'COMMISSION ASSUMPTIONS'!$F45)</f>
        <v>0</v>
      </c>
      <c r="AQ201" s="476">
        <f ca="1">('SUBSCRIBER BASE'!AR81*'COMMISSION ASSUMPTIONS'!$E83)*('MVLP INPUT'!$F11*'COMMISSION ASSUMPTIONS'!$F45)</f>
        <v>0</v>
      </c>
      <c r="AR201" s="476">
        <f ca="1">('SUBSCRIBER BASE'!AS81*'COMMISSION ASSUMPTIONS'!$E83)*('MVLP INPUT'!$F11*'COMMISSION ASSUMPTIONS'!$F45)</f>
        <v>0</v>
      </c>
      <c r="AS201" s="476">
        <f ca="1">('SUBSCRIBER BASE'!AT81*'COMMISSION ASSUMPTIONS'!$E83)*('MVLP INPUT'!$F11*'COMMISSION ASSUMPTIONS'!$F45)</f>
        <v>0</v>
      </c>
      <c r="AT201" s="476">
        <f ca="1">('SUBSCRIBER BASE'!AU81*'COMMISSION ASSUMPTIONS'!$E83)*('MVLP INPUT'!$F11*'COMMISSION ASSUMPTIONS'!$F45)</f>
        <v>0</v>
      </c>
      <c r="AU201" s="476">
        <f ca="1">('SUBSCRIBER BASE'!AV81*'COMMISSION ASSUMPTIONS'!$E83)*('MVLP INPUT'!$F11*'COMMISSION ASSUMPTIONS'!$F45)</f>
        <v>0</v>
      </c>
      <c r="AV201" s="476">
        <f ca="1">('SUBSCRIBER BASE'!AW81*'COMMISSION ASSUMPTIONS'!$E83)*('MVLP INPUT'!$F11*'COMMISSION ASSUMPTIONS'!$F45)</f>
        <v>0</v>
      </c>
      <c r="AW201" s="476">
        <f ca="1">('SUBSCRIBER BASE'!AX81*'COMMISSION ASSUMPTIONS'!$E83)*('MVLP INPUT'!$F11*'COMMISSION ASSUMPTIONS'!$F45)</f>
        <v>0</v>
      </c>
      <c r="AX201" s="476">
        <f ca="1">('SUBSCRIBER BASE'!AY81*'COMMISSION ASSUMPTIONS'!$E83)*('MVLP INPUT'!$F11*'COMMISSION ASSUMPTIONS'!$F45)</f>
        <v>0</v>
      </c>
      <c r="AY201" s="476">
        <f ca="1">('SUBSCRIBER BASE'!AZ81*'COMMISSION ASSUMPTIONS'!$E83)*('MVLP INPUT'!$F11*'COMMISSION ASSUMPTIONS'!$F45)</f>
        <v>0</v>
      </c>
      <c r="AZ201" s="476">
        <f ca="1">('SUBSCRIBER BASE'!BA81*'COMMISSION ASSUMPTIONS'!$E83)*('MVLP INPUT'!$F11*'COMMISSION ASSUMPTIONS'!$F45)</f>
        <v>0</v>
      </c>
      <c r="BA201" s="476">
        <f ca="1">('SUBSCRIBER BASE'!BB81*'COMMISSION ASSUMPTIONS'!$E83)*('MVLP INPUT'!$F11*'COMMISSION ASSUMPTIONS'!$F45)</f>
        <v>0</v>
      </c>
      <c r="BB201" s="476">
        <f ca="1">('SUBSCRIBER BASE'!BC81*'COMMISSION ASSUMPTIONS'!$E83)*('MVLP INPUT'!$F11*'COMMISSION ASSUMPTIONS'!$F45)</f>
        <v>0</v>
      </c>
      <c r="BC201" s="476">
        <f ca="1">('SUBSCRIBER BASE'!BD81*'COMMISSION ASSUMPTIONS'!$E83)*('MVLP INPUT'!$F11*'COMMISSION ASSUMPTIONS'!$F45)</f>
        <v>0</v>
      </c>
      <c r="BD201" s="476">
        <f ca="1">('SUBSCRIBER BASE'!BE81*'COMMISSION ASSUMPTIONS'!$E83)*('MVLP INPUT'!$F11*'COMMISSION ASSUMPTIONS'!$F45)</f>
        <v>0</v>
      </c>
      <c r="BE201" s="476">
        <f ca="1">('SUBSCRIBER BASE'!BF81*'COMMISSION ASSUMPTIONS'!$E83)*('MVLP INPUT'!$F11*'COMMISSION ASSUMPTIONS'!$F45)</f>
        <v>0</v>
      </c>
      <c r="BF201" s="476">
        <f ca="1">('SUBSCRIBER BASE'!BG81*'COMMISSION ASSUMPTIONS'!$E83)*('MVLP INPUT'!$F11*'COMMISSION ASSUMPTIONS'!$F45)</f>
        <v>0</v>
      </c>
      <c r="BG201" s="476">
        <f ca="1">('SUBSCRIBER BASE'!BH81*'COMMISSION ASSUMPTIONS'!$E83)*('MVLP INPUT'!$F11*'COMMISSION ASSUMPTIONS'!$F45)</f>
        <v>0</v>
      </c>
      <c r="BH201" s="476">
        <f ca="1">('SUBSCRIBER BASE'!BI81*'COMMISSION ASSUMPTIONS'!$E83)*('MVLP INPUT'!$F11*'COMMISSION ASSUMPTIONS'!$F45)</f>
        <v>0</v>
      </c>
      <c r="BI201" s="476">
        <f ca="1">('SUBSCRIBER BASE'!BJ81*'COMMISSION ASSUMPTIONS'!$E83)*('MVLP INPUT'!$F11*'COMMISSION ASSUMPTIONS'!$F45)</f>
        <v>0</v>
      </c>
      <c r="BJ201" s="476">
        <f ca="1">('SUBSCRIBER BASE'!BK81*'COMMISSION ASSUMPTIONS'!$E83)*('MVLP INPUT'!$F11*'COMMISSION ASSUMPTIONS'!$F45)</f>
        <v>0</v>
      </c>
      <c r="BK201" s="476">
        <f ca="1">('SUBSCRIBER BASE'!BL81*'COMMISSION ASSUMPTIONS'!$E83)*('MVLP INPUT'!$F11*'COMMISSION ASSUMPTIONS'!$F45)</f>
        <v>0</v>
      </c>
      <c r="BL201" s="476">
        <f ca="1">('SUBSCRIBER BASE'!BM81*'COMMISSION ASSUMPTIONS'!$E83)*('MVLP INPUT'!$F11*'COMMISSION ASSUMPTIONS'!$F45)</f>
        <v>0</v>
      </c>
      <c r="BM201" s="476">
        <f ca="1">('SUBSCRIBER BASE'!BN81*'COMMISSION ASSUMPTIONS'!$E83)*('MVLP INPUT'!$F11*'COMMISSION ASSUMPTIONS'!$F45)</f>
        <v>0</v>
      </c>
      <c r="BN201" s="476">
        <f ca="1">('SUBSCRIBER BASE'!BO81*'COMMISSION ASSUMPTIONS'!$E83)*('MVLP INPUT'!$F11*'COMMISSION ASSUMPTIONS'!$F45)</f>
        <v>0</v>
      </c>
      <c r="BO201" s="476">
        <f ca="1">('SUBSCRIBER BASE'!BP81*'COMMISSION ASSUMPTIONS'!$E83)*('MVLP INPUT'!$F11*'COMMISSION ASSUMPTIONS'!$F45)</f>
        <v>0</v>
      </c>
      <c r="BP201" s="476">
        <f ca="1">('SUBSCRIBER BASE'!BQ81*'COMMISSION ASSUMPTIONS'!$E83)*('MVLP INPUT'!$F11*'COMMISSION ASSUMPTIONS'!$F45)</f>
        <v>0</v>
      </c>
      <c r="BQ201" s="476">
        <f ca="1">('SUBSCRIBER BASE'!BR81*'COMMISSION ASSUMPTIONS'!$E83)*('MVLP INPUT'!$F11*'COMMISSION ASSUMPTIONS'!$F45)</f>
        <v>0</v>
      </c>
      <c r="BR201" s="476">
        <f ca="1">('SUBSCRIBER BASE'!BS81*'COMMISSION ASSUMPTIONS'!$E83)*('MVLP INPUT'!$F11*'COMMISSION ASSUMPTIONS'!$F45)</f>
        <v>0</v>
      </c>
    </row>
    <row r="202" spans="2:70" ht="24" customHeight="1" outlineLevel="1">
      <c r="B202" s="313" t="str">
        <f>B189</f>
        <v>MVLP3</v>
      </c>
      <c r="C202" s="476">
        <f>('SUBSCRIBER BASE'!C82*'COMMISSION ASSUMPTIONS'!$E84)*('MVLP INPUT'!$F12*'COMMISSION ASSUMPTIONS'!$F46)</f>
        <v>0</v>
      </c>
      <c r="D202" s="476">
        <f>('SUBSCRIBER BASE'!D82*'COMMISSION ASSUMPTIONS'!$E84)*('MVLP INPUT'!$F12*'COMMISSION ASSUMPTIONS'!$F46)</f>
        <v>0</v>
      </c>
      <c r="E202" s="476">
        <f>('SUBSCRIBER BASE'!E82*'COMMISSION ASSUMPTIONS'!$E84)*('MVLP INPUT'!$F12*'COMMISSION ASSUMPTIONS'!$F46)</f>
        <v>0</v>
      </c>
      <c r="F202" s="476">
        <f>('SUBSCRIBER BASE'!F82*'COMMISSION ASSUMPTIONS'!$E84)*('MVLP INPUT'!$F12*'COMMISSION ASSUMPTIONS'!$F46)</f>
        <v>0</v>
      </c>
      <c r="G202" s="476">
        <f>('SUBSCRIBER BASE'!G82*'COMMISSION ASSUMPTIONS'!$E84)*('MVLP INPUT'!$F12*'COMMISSION ASSUMPTIONS'!$F46)</f>
        <v>0</v>
      </c>
      <c r="H202" s="476">
        <f>('SUBSCRIBER BASE'!H82*'COMMISSION ASSUMPTIONS'!$E84)*('MVLP INPUT'!$F12*'COMMISSION ASSUMPTIONS'!$F46)</f>
        <v>0</v>
      </c>
      <c r="I202" s="476">
        <f>('SUBSCRIBER BASE'!I82*'COMMISSION ASSUMPTIONS'!$E84)*('MVLP INPUT'!$F12*'COMMISSION ASSUMPTIONS'!$F46)</f>
        <v>0</v>
      </c>
      <c r="J202" s="476">
        <f>('SUBSCRIBER BASE'!J82*'COMMISSION ASSUMPTIONS'!$E84)*('MVLP INPUT'!$F12*'COMMISSION ASSUMPTIONS'!$F46)</f>
        <v>0</v>
      </c>
      <c r="K202" s="476">
        <f ca="1">('SUBSCRIBER BASE'!L82*'COMMISSION ASSUMPTIONS'!$E84)*('MVLP INPUT'!$F12*'COMMISSION ASSUMPTIONS'!$F46)</f>
        <v>0</v>
      </c>
      <c r="L202" s="476">
        <f ca="1">('SUBSCRIBER BASE'!M82*'COMMISSION ASSUMPTIONS'!$E84)*('MVLP INPUT'!$F12*'COMMISSION ASSUMPTIONS'!$F46)</f>
        <v>0</v>
      </c>
      <c r="M202" s="476">
        <f ca="1">('SUBSCRIBER BASE'!N82*'COMMISSION ASSUMPTIONS'!$E84)*('MVLP INPUT'!$F12*'COMMISSION ASSUMPTIONS'!$F46)</f>
        <v>0</v>
      </c>
      <c r="N202" s="476">
        <f ca="1">('SUBSCRIBER BASE'!O82*'COMMISSION ASSUMPTIONS'!$E84)*('MVLP INPUT'!$F12*'COMMISSION ASSUMPTIONS'!$F46)</f>
        <v>0</v>
      </c>
      <c r="O202" s="476">
        <f ca="1">('SUBSCRIBER BASE'!P82*'COMMISSION ASSUMPTIONS'!$E84)*('MVLP INPUT'!$F12*'COMMISSION ASSUMPTIONS'!$F46)</f>
        <v>0</v>
      </c>
      <c r="P202" s="476">
        <f ca="1">('SUBSCRIBER BASE'!Q82*'COMMISSION ASSUMPTIONS'!$E84)*('MVLP INPUT'!$F12*'COMMISSION ASSUMPTIONS'!$F46)</f>
        <v>0</v>
      </c>
      <c r="Q202" s="476">
        <f ca="1">('SUBSCRIBER BASE'!R82*'COMMISSION ASSUMPTIONS'!$E84)*('MVLP INPUT'!$F12*'COMMISSION ASSUMPTIONS'!$F46)</f>
        <v>0</v>
      </c>
      <c r="R202" s="476">
        <f ca="1">('SUBSCRIBER BASE'!S82*'COMMISSION ASSUMPTIONS'!$E84)*('MVLP INPUT'!$F12*'COMMISSION ASSUMPTIONS'!$F46)</f>
        <v>0</v>
      </c>
      <c r="S202" s="476">
        <f ca="1">('SUBSCRIBER BASE'!T82*'COMMISSION ASSUMPTIONS'!$E84)*('MVLP INPUT'!$F12*'COMMISSION ASSUMPTIONS'!$F46)</f>
        <v>0</v>
      </c>
      <c r="T202" s="476">
        <f ca="1">('SUBSCRIBER BASE'!U82*'COMMISSION ASSUMPTIONS'!$E84)*('MVLP INPUT'!$F12*'COMMISSION ASSUMPTIONS'!$F46)</f>
        <v>0</v>
      </c>
      <c r="U202" s="476">
        <f ca="1">('SUBSCRIBER BASE'!V82*'COMMISSION ASSUMPTIONS'!$E84)*('MVLP INPUT'!$F12*'COMMISSION ASSUMPTIONS'!$F46)</f>
        <v>0</v>
      </c>
      <c r="V202" s="476">
        <f ca="1">('SUBSCRIBER BASE'!W82*'COMMISSION ASSUMPTIONS'!$E84)*('MVLP INPUT'!$F12*'COMMISSION ASSUMPTIONS'!$F46)</f>
        <v>0</v>
      </c>
      <c r="W202" s="476">
        <f ca="1">('SUBSCRIBER BASE'!X82*'COMMISSION ASSUMPTIONS'!$E84)*('MVLP INPUT'!$F12*'COMMISSION ASSUMPTIONS'!$F46)</f>
        <v>0</v>
      </c>
      <c r="X202" s="476">
        <f ca="1">('SUBSCRIBER BASE'!Y82*'COMMISSION ASSUMPTIONS'!$E84)*('MVLP INPUT'!$F12*'COMMISSION ASSUMPTIONS'!$F46)</f>
        <v>0</v>
      </c>
      <c r="Y202" s="476">
        <f ca="1">('SUBSCRIBER BASE'!Z82*'COMMISSION ASSUMPTIONS'!$E84)*('MVLP INPUT'!$F12*'COMMISSION ASSUMPTIONS'!$F46)</f>
        <v>0</v>
      </c>
      <c r="Z202" s="476">
        <f ca="1">('SUBSCRIBER BASE'!AA82*'COMMISSION ASSUMPTIONS'!$E84)*('MVLP INPUT'!$F12*'COMMISSION ASSUMPTIONS'!$F46)</f>
        <v>0</v>
      </c>
      <c r="AA202" s="476">
        <f ca="1">('SUBSCRIBER BASE'!AB82*'COMMISSION ASSUMPTIONS'!$E84)*('MVLP INPUT'!$F12*'COMMISSION ASSUMPTIONS'!$F46)</f>
        <v>0</v>
      </c>
      <c r="AB202" s="476">
        <f ca="1">('SUBSCRIBER BASE'!AC82*'COMMISSION ASSUMPTIONS'!$E84)*('MVLP INPUT'!$F12*'COMMISSION ASSUMPTIONS'!$F46)</f>
        <v>0</v>
      </c>
      <c r="AC202" s="476">
        <f ca="1">('SUBSCRIBER BASE'!AD82*'COMMISSION ASSUMPTIONS'!$E84)*('MVLP INPUT'!$F12*'COMMISSION ASSUMPTIONS'!$F46)</f>
        <v>0</v>
      </c>
      <c r="AD202" s="476">
        <f ca="1">('SUBSCRIBER BASE'!AE82*'COMMISSION ASSUMPTIONS'!$E84)*('MVLP INPUT'!$F12*'COMMISSION ASSUMPTIONS'!$F46)</f>
        <v>0</v>
      </c>
      <c r="AE202" s="476">
        <f ca="1">('SUBSCRIBER BASE'!AF82*'COMMISSION ASSUMPTIONS'!$E84)*('MVLP INPUT'!$F12*'COMMISSION ASSUMPTIONS'!$F46)</f>
        <v>0</v>
      </c>
      <c r="AF202" s="476">
        <f ca="1">('SUBSCRIBER BASE'!AG82*'COMMISSION ASSUMPTIONS'!$E84)*('MVLP INPUT'!$F12*'COMMISSION ASSUMPTIONS'!$F46)</f>
        <v>0</v>
      </c>
      <c r="AG202" s="476">
        <f ca="1">('SUBSCRIBER BASE'!AH82*'COMMISSION ASSUMPTIONS'!$E84)*('MVLP INPUT'!$F12*'COMMISSION ASSUMPTIONS'!$F46)</f>
        <v>0</v>
      </c>
      <c r="AH202" s="476">
        <f ca="1">('SUBSCRIBER BASE'!AI82*'COMMISSION ASSUMPTIONS'!$E84)*('MVLP INPUT'!$F12*'COMMISSION ASSUMPTIONS'!$F46)</f>
        <v>0</v>
      </c>
      <c r="AI202" s="476">
        <f ca="1">('SUBSCRIBER BASE'!AJ82*'COMMISSION ASSUMPTIONS'!$E84)*('MVLP INPUT'!$F12*'COMMISSION ASSUMPTIONS'!$F46)</f>
        <v>0</v>
      </c>
      <c r="AJ202" s="476">
        <f ca="1">('SUBSCRIBER BASE'!AK82*'COMMISSION ASSUMPTIONS'!$E84)*('MVLP INPUT'!$F12*'COMMISSION ASSUMPTIONS'!$F46)</f>
        <v>0</v>
      </c>
      <c r="AK202" s="476">
        <f ca="1">('SUBSCRIBER BASE'!AL82*'COMMISSION ASSUMPTIONS'!$E84)*('MVLP INPUT'!$F12*'COMMISSION ASSUMPTIONS'!$F46)</f>
        <v>0</v>
      </c>
      <c r="AL202" s="476">
        <f ca="1">('SUBSCRIBER BASE'!AM82*'COMMISSION ASSUMPTIONS'!$E84)*('MVLP INPUT'!$F12*'COMMISSION ASSUMPTIONS'!$F46)</f>
        <v>0</v>
      </c>
      <c r="AM202" s="476">
        <f ca="1">('SUBSCRIBER BASE'!AN82*'COMMISSION ASSUMPTIONS'!$E84)*('MVLP INPUT'!$F12*'COMMISSION ASSUMPTIONS'!$F46)</f>
        <v>0</v>
      </c>
      <c r="AN202" s="476">
        <f ca="1">('SUBSCRIBER BASE'!AO82*'COMMISSION ASSUMPTIONS'!$E84)*('MVLP INPUT'!$F12*'COMMISSION ASSUMPTIONS'!$F46)</f>
        <v>0</v>
      </c>
      <c r="AO202" s="476">
        <f ca="1">('SUBSCRIBER BASE'!AP82*'COMMISSION ASSUMPTIONS'!$E84)*('MVLP INPUT'!$F12*'COMMISSION ASSUMPTIONS'!$F46)</f>
        <v>0</v>
      </c>
      <c r="AP202" s="476">
        <f ca="1">('SUBSCRIBER BASE'!AQ82*'COMMISSION ASSUMPTIONS'!$E84)*('MVLP INPUT'!$F12*'COMMISSION ASSUMPTIONS'!$F46)</f>
        <v>0</v>
      </c>
      <c r="AQ202" s="476">
        <f ca="1">('SUBSCRIBER BASE'!AR82*'COMMISSION ASSUMPTIONS'!$E84)*('MVLP INPUT'!$F12*'COMMISSION ASSUMPTIONS'!$F46)</f>
        <v>0</v>
      </c>
      <c r="AR202" s="476">
        <f ca="1">('SUBSCRIBER BASE'!AS82*'COMMISSION ASSUMPTIONS'!$E84)*('MVLP INPUT'!$F12*'COMMISSION ASSUMPTIONS'!$F46)</f>
        <v>0</v>
      </c>
      <c r="AS202" s="476">
        <f ca="1">('SUBSCRIBER BASE'!AT82*'COMMISSION ASSUMPTIONS'!$E84)*('MVLP INPUT'!$F12*'COMMISSION ASSUMPTIONS'!$F46)</f>
        <v>0</v>
      </c>
      <c r="AT202" s="476">
        <f ca="1">('SUBSCRIBER BASE'!AU82*'COMMISSION ASSUMPTIONS'!$E84)*('MVLP INPUT'!$F12*'COMMISSION ASSUMPTIONS'!$F46)</f>
        <v>0</v>
      </c>
      <c r="AU202" s="476">
        <f ca="1">('SUBSCRIBER BASE'!AV82*'COMMISSION ASSUMPTIONS'!$E84)*('MVLP INPUT'!$F12*'COMMISSION ASSUMPTIONS'!$F46)</f>
        <v>0</v>
      </c>
      <c r="AV202" s="476">
        <f ca="1">('SUBSCRIBER BASE'!AW82*'COMMISSION ASSUMPTIONS'!$E84)*('MVLP INPUT'!$F12*'COMMISSION ASSUMPTIONS'!$F46)</f>
        <v>0</v>
      </c>
      <c r="AW202" s="476">
        <f ca="1">('SUBSCRIBER BASE'!AX82*'COMMISSION ASSUMPTIONS'!$E84)*('MVLP INPUT'!$F12*'COMMISSION ASSUMPTIONS'!$F46)</f>
        <v>0</v>
      </c>
      <c r="AX202" s="476">
        <f ca="1">('SUBSCRIBER BASE'!AY82*'COMMISSION ASSUMPTIONS'!$E84)*('MVLP INPUT'!$F12*'COMMISSION ASSUMPTIONS'!$F46)</f>
        <v>0</v>
      </c>
      <c r="AY202" s="476">
        <f ca="1">('SUBSCRIBER BASE'!AZ82*'COMMISSION ASSUMPTIONS'!$E84)*('MVLP INPUT'!$F12*'COMMISSION ASSUMPTIONS'!$F46)</f>
        <v>0</v>
      </c>
      <c r="AZ202" s="476">
        <f ca="1">('SUBSCRIBER BASE'!BA82*'COMMISSION ASSUMPTIONS'!$E84)*('MVLP INPUT'!$F12*'COMMISSION ASSUMPTIONS'!$F46)</f>
        <v>0</v>
      </c>
      <c r="BA202" s="476">
        <f ca="1">('SUBSCRIBER BASE'!BB82*'COMMISSION ASSUMPTIONS'!$E84)*('MVLP INPUT'!$F12*'COMMISSION ASSUMPTIONS'!$F46)</f>
        <v>0</v>
      </c>
      <c r="BB202" s="476">
        <f ca="1">('SUBSCRIBER BASE'!BC82*'COMMISSION ASSUMPTIONS'!$E84)*('MVLP INPUT'!$F12*'COMMISSION ASSUMPTIONS'!$F46)</f>
        <v>0</v>
      </c>
      <c r="BC202" s="476">
        <f ca="1">('SUBSCRIBER BASE'!BD82*'COMMISSION ASSUMPTIONS'!$E84)*('MVLP INPUT'!$F12*'COMMISSION ASSUMPTIONS'!$F46)</f>
        <v>0</v>
      </c>
      <c r="BD202" s="476">
        <f ca="1">('SUBSCRIBER BASE'!BE82*'COMMISSION ASSUMPTIONS'!$E84)*('MVLP INPUT'!$F12*'COMMISSION ASSUMPTIONS'!$F46)</f>
        <v>0</v>
      </c>
      <c r="BE202" s="476">
        <f ca="1">('SUBSCRIBER BASE'!BF82*'COMMISSION ASSUMPTIONS'!$E84)*('MVLP INPUT'!$F12*'COMMISSION ASSUMPTIONS'!$F46)</f>
        <v>0</v>
      </c>
      <c r="BF202" s="476">
        <f ca="1">('SUBSCRIBER BASE'!BG82*'COMMISSION ASSUMPTIONS'!$E84)*('MVLP INPUT'!$F12*'COMMISSION ASSUMPTIONS'!$F46)</f>
        <v>0</v>
      </c>
      <c r="BG202" s="476">
        <f ca="1">('SUBSCRIBER BASE'!BH82*'COMMISSION ASSUMPTIONS'!$E84)*('MVLP INPUT'!$F12*'COMMISSION ASSUMPTIONS'!$F46)</f>
        <v>0</v>
      </c>
      <c r="BH202" s="476">
        <f ca="1">('SUBSCRIBER BASE'!BI82*'COMMISSION ASSUMPTIONS'!$E84)*('MVLP INPUT'!$F12*'COMMISSION ASSUMPTIONS'!$F46)</f>
        <v>0</v>
      </c>
      <c r="BI202" s="476">
        <f ca="1">('SUBSCRIBER BASE'!BJ82*'COMMISSION ASSUMPTIONS'!$E84)*('MVLP INPUT'!$F12*'COMMISSION ASSUMPTIONS'!$F46)</f>
        <v>0</v>
      </c>
      <c r="BJ202" s="476">
        <f ca="1">('SUBSCRIBER BASE'!BK82*'COMMISSION ASSUMPTIONS'!$E84)*('MVLP INPUT'!$F12*'COMMISSION ASSUMPTIONS'!$F46)</f>
        <v>0</v>
      </c>
      <c r="BK202" s="476">
        <f ca="1">('SUBSCRIBER BASE'!BL82*'COMMISSION ASSUMPTIONS'!$E84)*('MVLP INPUT'!$F12*'COMMISSION ASSUMPTIONS'!$F46)</f>
        <v>0</v>
      </c>
      <c r="BL202" s="476">
        <f ca="1">('SUBSCRIBER BASE'!BM82*'COMMISSION ASSUMPTIONS'!$E84)*('MVLP INPUT'!$F12*'COMMISSION ASSUMPTIONS'!$F46)</f>
        <v>0</v>
      </c>
      <c r="BM202" s="476">
        <f ca="1">('SUBSCRIBER BASE'!BN82*'COMMISSION ASSUMPTIONS'!$E84)*('MVLP INPUT'!$F12*'COMMISSION ASSUMPTIONS'!$F46)</f>
        <v>0</v>
      </c>
      <c r="BN202" s="476">
        <f ca="1">('SUBSCRIBER BASE'!BO82*'COMMISSION ASSUMPTIONS'!$E84)*('MVLP INPUT'!$F12*'COMMISSION ASSUMPTIONS'!$F46)</f>
        <v>0</v>
      </c>
      <c r="BO202" s="476">
        <f ca="1">('SUBSCRIBER BASE'!BP82*'COMMISSION ASSUMPTIONS'!$E84)*('MVLP INPUT'!$F12*'COMMISSION ASSUMPTIONS'!$F46)</f>
        <v>0</v>
      </c>
      <c r="BP202" s="476">
        <f ca="1">('SUBSCRIBER BASE'!BQ82*'COMMISSION ASSUMPTIONS'!$E84)*('MVLP INPUT'!$F12*'COMMISSION ASSUMPTIONS'!$F46)</f>
        <v>0</v>
      </c>
      <c r="BQ202" s="476">
        <f ca="1">('SUBSCRIBER BASE'!BR82*'COMMISSION ASSUMPTIONS'!$E84)*('MVLP INPUT'!$F12*'COMMISSION ASSUMPTIONS'!$F46)</f>
        <v>0</v>
      </c>
      <c r="BR202" s="476">
        <f ca="1">('SUBSCRIBER BASE'!BS82*'COMMISSION ASSUMPTIONS'!$E84)*('MVLP INPUT'!$F12*'COMMISSION ASSUMPTIONS'!$F46)</f>
        <v>0</v>
      </c>
    </row>
    <row r="203" spans="2:70" ht="24" customHeight="1" outlineLevel="1">
      <c r="B203" s="313" t="str">
        <f>B190</f>
        <v>MVLP4</v>
      </c>
      <c r="C203" s="476">
        <f>('SUBSCRIBER BASE'!C83*'COMMISSION ASSUMPTIONS'!$E85)*('MVLP INPUT'!$F13*'COMMISSION ASSUMPTIONS'!$F47)</f>
        <v>0</v>
      </c>
      <c r="D203" s="476">
        <f>('SUBSCRIBER BASE'!D83*'COMMISSION ASSUMPTIONS'!$E85)*('MVLP INPUT'!$F13*'COMMISSION ASSUMPTIONS'!$F47)</f>
        <v>0</v>
      </c>
      <c r="E203" s="476">
        <f>('SUBSCRIBER BASE'!E83*'COMMISSION ASSUMPTIONS'!$E85)*('MVLP INPUT'!$F13*'COMMISSION ASSUMPTIONS'!$F47)</f>
        <v>0</v>
      </c>
      <c r="F203" s="476">
        <f>('SUBSCRIBER BASE'!F83*'COMMISSION ASSUMPTIONS'!$E85)*('MVLP INPUT'!$F13*'COMMISSION ASSUMPTIONS'!$F47)</f>
        <v>0</v>
      </c>
      <c r="G203" s="476">
        <f>('SUBSCRIBER BASE'!G83*'COMMISSION ASSUMPTIONS'!$E85)*('MVLP INPUT'!$F13*'COMMISSION ASSUMPTIONS'!$F47)</f>
        <v>0</v>
      </c>
      <c r="H203" s="476">
        <f>('SUBSCRIBER BASE'!H83*'COMMISSION ASSUMPTIONS'!$E85)*('MVLP INPUT'!$F13*'COMMISSION ASSUMPTIONS'!$F47)</f>
        <v>0</v>
      </c>
      <c r="I203" s="476">
        <f>('SUBSCRIBER BASE'!I83*'COMMISSION ASSUMPTIONS'!$E85)*('MVLP INPUT'!$F13*'COMMISSION ASSUMPTIONS'!$F47)</f>
        <v>0</v>
      </c>
      <c r="J203" s="476">
        <f>('SUBSCRIBER BASE'!J83*'COMMISSION ASSUMPTIONS'!$E85)*('MVLP INPUT'!$F13*'COMMISSION ASSUMPTIONS'!$F47)</f>
        <v>0</v>
      </c>
      <c r="K203" s="476">
        <f ca="1">('SUBSCRIBER BASE'!L83*'COMMISSION ASSUMPTIONS'!$E85)*('MVLP INPUT'!$F13*'COMMISSION ASSUMPTIONS'!$F47)</f>
        <v>0</v>
      </c>
      <c r="L203" s="476">
        <f ca="1">('SUBSCRIBER BASE'!M83*'COMMISSION ASSUMPTIONS'!$E85)*('MVLP INPUT'!$F13*'COMMISSION ASSUMPTIONS'!$F47)</f>
        <v>0</v>
      </c>
      <c r="M203" s="476">
        <f ca="1">('SUBSCRIBER BASE'!N83*'COMMISSION ASSUMPTIONS'!$E85)*('MVLP INPUT'!$F13*'COMMISSION ASSUMPTIONS'!$F47)</f>
        <v>0</v>
      </c>
      <c r="N203" s="476">
        <f ca="1">('SUBSCRIBER BASE'!O83*'COMMISSION ASSUMPTIONS'!$E85)*('MVLP INPUT'!$F13*'COMMISSION ASSUMPTIONS'!$F47)</f>
        <v>0</v>
      </c>
      <c r="O203" s="476">
        <f ca="1">('SUBSCRIBER BASE'!P83*'COMMISSION ASSUMPTIONS'!$E85)*('MVLP INPUT'!$F13*'COMMISSION ASSUMPTIONS'!$F47)</f>
        <v>0</v>
      </c>
      <c r="P203" s="476">
        <f ca="1">('SUBSCRIBER BASE'!Q83*'COMMISSION ASSUMPTIONS'!$E85)*('MVLP INPUT'!$F13*'COMMISSION ASSUMPTIONS'!$F47)</f>
        <v>0</v>
      </c>
      <c r="Q203" s="476">
        <f ca="1">('SUBSCRIBER BASE'!R83*'COMMISSION ASSUMPTIONS'!$E85)*('MVLP INPUT'!$F13*'COMMISSION ASSUMPTIONS'!$F47)</f>
        <v>0</v>
      </c>
      <c r="R203" s="476">
        <f ca="1">('SUBSCRIBER BASE'!S83*'COMMISSION ASSUMPTIONS'!$E85)*('MVLP INPUT'!$F13*'COMMISSION ASSUMPTIONS'!$F47)</f>
        <v>0</v>
      </c>
      <c r="S203" s="476">
        <f ca="1">('SUBSCRIBER BASE'!T83*'COMMISSION ASSUMPTIONS'!$E85)*('MVLP INPUT'!$F13*'COMMISSION ASSUMPTIONS'!$F47)</f>
        <v>0</v>
      </c>
      <c r="T203" s="476">
        <f ca="1">('SUBSCRIBER BASE'!U83*'COMMISSION ASSUMPTIONS'!$E85)*('MVLP INPUT'!$F13*'COMMISSION ASSUMPTIONS'!$F47)</f>
        <v>0</v>
      </c>
      <c r="U203" s="476">
        <f ca="1">('SUBSCRIBER BASE'!V83*'COMMISSION ASSUMPTIONS'!$E85)*('MVLP INPUT'!$F13*'COMMISSION ASSUMPTIONS'!$F47)</f>
        <v>0</v>
      </c>
      <c r="V203" s="476">
        <f ca="1">('SUBSCRIBER BASE'!W83*'COMMISSION ASSUMPTIONS'!$E85)*('MVLP INPUT'!$F13*'COMMISSION ASSUMPTIONS'!$F47)</f>
        <v>0</v>
      </c>
      <c r="W203" s="476">
        <f ca="1">('SUBSCRIBER BASE'!X83*'COMMISSION ASSUMPTIONS'!$E85)*('MVLP INPUT'!$F13*'COMMISSION ASSUMPTIONS'!$F47)</f>
        <v>0</v>
      </c>
      <c r="X203" s="476">
        <f ca="1">('SUBSCRIBER BASE'!Y83*'COMMISSION ASSUMPTIONS'!$E85)*('MVLP INPUT'!$F13*'COMMISSION ASSUMPTIONS'!$F47)</f>
        <v>0</v>
      </c>
      <c r="Y203" s="476">
        <f ca="1">('SUBSCRIBER BASE'!Z83*'COMMISSION ASSUMPTIONS'!$E85)*('MVLP INPUT'!$F13*'COMMISSION ASSUMPTIONS'!$F47)</f>
        <v>0</v>
      </c>
      <c r="Z203" s="476">
        <f ca="1">('SUBSCRIBER BASE'!AA83*'COMMISSION ASSUMPTIONS'!$E85)*('MVLP INPUT'!$F13*'COMMISSION ASSUMPTIONS'!$F47)</f>
        <v>0</v>
      </c>
      <c r="AA203" s="476">
        <f ca="1">('SUBSCRIBER BASE'!AB83*'COMMISSION ASSUMPTIONS'!$E85)*('MVLP INPUT'!$F13*'COMMISSION ASSUMPTIONS'!$F47)</f>
        <v>0</v>
      </c>
      <c r="AB203" s="476">
        <f ca="1">('SUBSCRIBER BASE'!AC83*'COMMISSION ASSUMPTIONS'!$E85)*('MVLP INPUT'!$F13*'COMMISSION ASSUMPTIONS'!$F47)</f>
        <v>0</v>
      </c>
      <c r="AC203" s="476">
        <f ca="1">('SUBSCRIBER BASE'!AD83*'COMMISSION ASSUMPTIONS'!$E85)*('MVLP INPUT'!$F13*'COMMISSION ASSUMPTIONS'!$F47)</f>
        <v>0</v>
      </c>
      <c r="AD203" s="476">
        <f ca="1">('SUBSCRIBER BASE'!AE83*'COMMISSION ASSUMPTIONS'!$E85)*('MVLP INPUT'!$F13*'COMMISSION ASSUMPTIONS'!$F47)</f>
        <v>0</v>
      </c>
      <c r="AE203" s="476">
        <f ca="1">('SUBSCRIBER BASE'!AF83*'COMMISSION ASSUMPTIONS'!$E85)*('MVLP INPUT'!$F13*'COMMISSION ASSUMPTIONS'!$F47)</f>
        <v>0</v>
      </c>
      <c r="AF203" s="476">
        <f ca="1">('SUBSCRIBER BASE'!AG83*'COMMISSION ASSUMPTIONS'!$E85)*('MVLP INPUT'!$F13*'COMMISSION ASSUMPTIONS'!$F47)</f>
        <v>0</v>
      </c>
      <c r="AG203" s="476">
        <f ca="1">('SUBSCRIBER BASE'!AH83*'COMMISSION ASSUMPTIONS'!$E85)*('MVLP INPUT'!$F13*'COMMISSION ASSUMPTIONS'!$F47)</f>
        <v>0</v>
      </c>
      <c r="AH203" s="476">
        <f ca="1">('SUBSCRIBER BASE'!AI83*'COMMISSION ASSUMPTIONS'!$E85)*('MVLP INPUT'!$F13*'COMMISSION ASSUMPTIONS'!$F47)</f>
        <v>0</v>
      </c>
      <c r="AI203" s="476">
        <f ca="1">('SUBSCRIBER BASE'!AJ83*'COMMISSION ASSUMPTIONS'!$E85)*('MVLP INPUT'!$F13*'COMMISSION ASSUMPTIONS'!$F47)</f>
        <v>0</v>
      </c>
      <c r="AJ203" s="476">
        <f ca="1">('SUBSCRIBER BASE'!AK83*'COMMISSION ASSUMPTIONS'!$E85)*('MVLP INPUT'!$F13*'COMMISSION ASSUMPTIONS'!$F47)</f>
        <v>0</v>
      </c>
      <c r="AK203" s="476">
        <f ca="1">('SUBSCRIBER BASE'!AL83*'COMMISSION ASSUMPTIONS'!$E85)*('MVLP INPUT'!$F13*'COMMISSION ASSUMPTIONS'!$F47)</f>
        <v>0</v>
      </c>
      <c r="AL203" s="476">
        <f ca="1">('SUBSCRIBER BASE'!AM83*'COMMISSION ASSUMPTIONS'!$E85)*('MVLP INPUT'!$F13*'COMMISSION ASSUMPTIONS'!$F47)</f>
        <v>0</v>
      </c>
      <c r="AM203" s="476">
        <f ca="1">('SUBSCRIBER BASE'!AN83*'COMMISSION ASSUMPTIONS'!$E85)*('MVLP INPUT'!$F13*'COMMISSION ASSUMPTIONS'!$F47)</f>
        <v>0</v>
      </c>
      <c r="AN203" s="476">
        <f ca="1">('SUBSCRIBER BASE'!AO83*'COMMISSION ASSUMPTIONS'!$E85)*('MVLP INPUT'!$F13*'COMMISSION ASSUMPTIONS'!$F47)</f>
        <v>0</v>
      </c>
      <c r="AO203" s="476">
        <f ca="1">('SUBSCRIBER BASE'!AP83*'COMMISSION ASSUMPTIONS'!$E85)*('MVLP INPUT'!$F13*'COMMISSION ASSUMPTIONS'!$F47)</f>
        <v>0</v>
      </c>
      <c r="AP203" s="476">
        <f ca="1">('SUBSCRIBER BASE'!AQ83*'COMMISSION ASSUMPTIONS'!$E85)*('MVLP INPUT'!$F13*'COMMISSION ASSUMPTIONS'!$F47)</f>
        <v>0</v>
      </c>
      <c r="AQ203" s="476">
        <f ca="1">('SUBSCRIBER BASE'!AR83*'COMMISSION ASSUMPTIONS'!$E85)*('MVLP INPUT'!$F13*'COMMISSION ASSUMPTIONS'!$F47)</f>
        <v>0</v>
      </c>
      <c r="AR203" s="476">
        <f ca="1">('SUBSCRIBER BASE'!AS83*'COMMISSION ASSUMPTIONS'!$E85)*('MVLP INPUT'!$F13*'COMMISSION ASSUMPTIONS'!$F47)</f>
        <v>0</v>
      </c>
      <c r="AS203" s="476">
        <f ca="1">('SUBSCRIBER BASE'!AT83*'COMMISSION ASSUMPTIONS'!$E85)*('MVLP INPUT'!$F13*'COMMISSION ASSUMPTIONS'!$F47)</f>
        <v>0</v>
      </c>
      <c r="AT203" s="476">
        <f ca="1">('SUBSCRIBER BASE'!AU83*'COMMISSION ASSUMPTIONS'!$E85)*('MVLP INPUT'!$F13*'COMMISSION ASSUMPTIONS'!$F47)</f>
        <v>0</v>
      </c>
      <c r="AU203" s="476">
        <f ca="1">('SUBSCRIBER BASE'!AV83*'COMMISSION ASSUMPTIONS'!$E85)*('MVLP INPUT'!$F13*'COMMISSION ASSUMPTIONS'!$F47)</f>
        <v>0</v>
      </c>
      <c r="AV203" s="476">
        <f ca="1">('SUBSCRIBER BASE'!AW83*'COMMISSION ASSUMPTIONS'!$E85)*('MVLP INPUT'!$F13*'COMMISSION ASSUMPTIONS'!$F47)</f>
        <v>0</v>
      </c>
      <c r="AW203" s="476">
        <f ca="1">('SUBSCRIBER BASE'!AX83*'COMMISSION ASSUMPTIONS'!$E85)*('MVLP INPUT'!$F13*'COMMISSION ASSUMPTIONS'!$F47)</f>
        <v>0</v>
      </c>
      <c r="AX203" s="476">
        <f ca="1">('SUBSCRIBER BASE'!AY83*'COMMISSION ASSUMPTIONS'!$E85)*('MVLP INPUT'!$F13*'COMMISSION ASSUMPTIONS'!$F47)</f>
        <v>0</v>
      </c>
      <c r="AY203" s="476">
        <f ca="1">('SUBSCRIBER BASE'!AZ83*'COMMISSION ASSUMPTIONS'!$E85)*('MVLP INPUT'!$F13*'COMMISSION ASSUMPTIONS'!$F47)</f>
        <v>0</v>
      </c>
      <c r="AZ203" s="476">
        <f ca="1">('SUBSCRIBER BASE'!BA83*'COMMISSION ASSUMPTIONS'!$E85)*('MVLP INPUT'!$F13*'COMMISSION ASSUMPTIONS'!$F47)</f>
        <v>0</v>
      </c>
      <c r="BA203" s="476">
        <f ca="1">('SUBSCRIBER BASE'!BB83*'COMMISSION ASSUMPTIONS'!$E85)*('MVLP INPUT'!$F13*'COMMISSION ASSUMPTIONS'!$F47)</f>
        <v>0</v>
      </c>
      <c r="BB203" s="476">
        <f ca="1">('SUBSCRIBER BASE'!BC83*'COMMISSION ASSUMPTIONS'!$E85)*('MVLP INPUT'!$F13*'COMMISSION ASSUMPTIONS'!$F47)</f>
        <v>0</v>
      </c>
      <c r="BC203" s="476">
        <f ca="1">('SUBSCRIBER BASE'!BD83*'COMMISSION ASSUMPTIONS'!$E85)*('MVLP INPUT'!$F13*'COMMISSION ASSUMPTIONS'!$F47)</f>
        <v>0</v>
      </c>
      <c r="BD203" s="476">
        <f ca="1">('SUBSCRIBER BASE'!BE83*'COMMISSION ASSUMPTIONS'!$E85)*('MVLP INPUT'!$F13*'COMMISSION ASSUMPTIONS'!$F47)</f>
        <v>0</v>
      </c>
      <c r="BE203" s="476">
        <f ca="1">('SUBSCRIBER BASE'!BF83*'COMMISSION ASSUMPTIONS'!$E85)*('MVLP INPUT'!$F13*'COMMISSION ASSUMPTIONS'!$F47)</f>
        <v>0</v>
      </c>
      <c r="BF203" s="476">
        <f ca="1">('SUBSCRIBER BASE'!BG83*'COMMISSION ASSUMPTIONS'!$E85)*('MVLP INPUT'!$F13*'COMMISSION ASSUMPTIONS'!$F47)</f>
        <v>0</v>
      </c>
      <c r="BG203" s="476">
        <f ca="1">('SUBSCRIBER BASE'!BH83*'COMMISSION ASSUMPTIONS'!$E85)*('MVLP INPUT'!$F13*'COMMISSION ASSUMPTIONS'!$F47)</f>
        <v>0</v>
      </c>
      <c r="BH203" s="476">
        <f ca="1">('SUBSCRIBER BASE'!BI83*'COMMISSION ASSUMPTIONS'!$E85)*('MVLP INPUT'!$F13*'COMMISSION ASSUMPTIONS'!$F47)</f>
        <v>0</v>
      </c>
      <c r="BI203" s="476">
        <f ca="1">('SUBSCRIBER BASE'!BJ83*'COMMISSION ASSUMPTIONS'!$E85)*('MVLP INPUT'!$F13*'COMMISSION ASSUMPTIONS'!$F47)</f>
        <v>0</v>
      </c>
      <c r="BJ203" s="476">
        <f ca="1">('SUBSCRIBER BASE'!BK83*'COMMISSION ASSUMPTIONS'!$E85)*('MVLP INPUT'!$F13*'COMMISSION ASSUMPTIONS'!$F47)</f>
        <v>0</v>
      </c>
      <c r="BK203" s="476">
        <f ca="1">('SUBSCRIBER BASE'!BL83*'COMMISSION ASSUMPTIONS'!$E85)*('MVLP INPUT'!$F13*'COMMISSION ASSUMPTIONS'!$F47)</f>
        <v>0</v>
      </c>
      <c r="BL203" s="476">
        <f ca="1">('SUBSCRIBER BASE'!BM83*'COMMISSION ASSUMPTIONS'!$E85)*('MVLP INPUT'!$F13*'COMMISSION ASSUMPTIONS'!$F47)</f>
        <v>0</v>
      </c>
      <c r="BM203" s="476">
        <f ca="1">('SUBSCRIBER BASE'!BN83*'COMMISSION ASSUMPTIONS'!$E85)*('MVLP INPUT'!$F13*'COMMISSION ASSUMPTIONS'!$F47)</f>
        <v>0</v>
      </c>
      <c r="BN203" s="476">
        <f ca="1">('SUBSCRIBER BASE'!BO83*'COMMISSION ASSUMPTIONS'!$E85)*('MVLP INPUT'!$F13*'COMMISSION ASSUMPTIONS'!$F47)</f>
        <v>0</v>
      </c>
      <c r="BO203" s="476">
        <f ca="1">('SUBSCRIBER BASE'!BP83*'COMMISSION ASSUMPTIONS'!$E85)*('MVLP INPUT'!$F13*'COMMISSION ASSUMPTIONS'!$F47)</f>
        <v>0</v>
      </c>
      <c r="BP203" s="476">
        <f ca="1">('SUBSCRIBER BASE'!BQ83*'COMMISSION ASSUMPTIONS'!$E85)*('MVLP INPUT'!$F13*'COMMISSION ASSUMPTIONS'!$F47)</f>
        <v>0</v>
      </c>
      <c r="BQ203" s="476">
        <f ca="1">('SUBSCRIBER BASE'!BR83*'COMMISSION ASSUMPTIONS'!$E85)*('MVLP INPUT'!$F13*'COMMISSION ASSUMPTIONS'!$F47)</f>
        <v>0</v>
      </c>
      <c r="BR203" s="476">
        <f ca="1">('SUBSCRIBER BASE'!BS83*'COMMISSION ASSUMPTIONS'!$E85)*('MVLP INPUT'!$F13*'COMMISSION ASSUMPTIONS'!$F47)</f>
        <v>0</v>
      </c>
    </row>
    <row r="204" spans="2:70" ht="24" customHeight="1" outlineLevel="1">
      <c r="B204" s="313" t="str">
        <f t="shared" ref="B204:B208" si="48">B191</f>
        <v>MVLP5</v>
      </c>
      <c r="C204" s="476">
        <f>('SUBSCRIBER BASE'!C84*'COMMISSION ASSUMPTIONS'!$E86)*('MVLP INPUT'!$F14*'COMMISSION ASSUMPTIONS'!$F48)</f>
        <v>0</v>
      </c>
      <c r="D204" s="476">
        <f>('SUBSCRIBER BASE'!D84*'COMMISSION ASSUMPTIONS'!$E86)*('MVLP INPUT'!$F14*'COMMISSION ASSUMPTIONS'!$F48)</f>
        <v>0</v>
      </c>
      <c r="E204" s="476">
        <f>('SUBSCRIBER BASE'!E84*'COMMISSION ASSUMPTIONS'!$E86)*('MVLP INPUT'!$F14*'COMMISSION ASSUMPTIONS'!$F48)</f>
        <v>0</v>
      </c>
      <c r="F204" s="476">
        <f>('SUBSCRIBER BASE'!F84*'COMMISSION ASSUMPTIONS'!$E86)*('MVLP INPUT'!$F14*'COMMISSION ASSUMPTIONS'!$F48)</f>
        <v>0</v>
      </c>
      <c r="G204" s="476">
        <f>('SUBSCRIBER BASE'!G84*'COMMISSION ASSUMPTIONS'!$E86)*('MVLP INPUT'!$F14*'COMMISSION ASSUMPTIONS'!$F48)</f>
        <v>0</v>
      </c>
      <c r="H204" s="476">
        <f>('SUBSCRIBER BASE'!H84*'COMMISSION ASSUMPTIONS'!$E86)*('MVLP INPUT'!$F14*'COMMISSION ASSUMPTIONS'!$F48)</f>
        <v>0</v>
      </c>
      <c r="I204" s="476">
        <f>('SUBSCRIBER BASE'!I84*'COMMISSION ASSUMPTIONS'!$E86)*('MVLP INPUT'!$F14*'COMMISSION ASSUMPTIONS'!$F48)</f>
        <v>0</v>
      </c>
      <c r="J204" s="476">
        <f>('SUBSCRIBER BASE'!J84*'COMMISSION ASSUMPTIONS'!$E86)*('MVLP INPUT'!$F14*'COMMISSION ASSUMPTIONS'!$F48)</f>
        <v>0</v>
      </c>
      <c r="K204" s="476">
        <f ca="1">('SUBSCRIBER BASE'!L84*'COMMISSION ASSUMPTIONS'!$E86)*('MVLP INPUT'!$F14*'COMMISSION ASSUMPTIONS'!$F48)</f>
        <v>0</v>
      </c>
      <c r="L204" s="476">
        <f ca="1">('SUBSCRIBER BASE'!M84*'COMMISSION ASSUMPTIONS'!$E86)*('MVLP INPUT'!$F14*'COMMISSION ASSUMPTIONS'!$F48)</f>
        <v>0</v>
      </c>
      <c r="M204" s="476">
        <f ca="1">('SUBSCRIBER BASE'!N84*'COMMISSION ASSUMPTIONS'!$E86)*('MVLP INPUT'!$F14*'COMMISSION ASSUMPTIONS'!$F48)</f>
        <v>0</v>
      </c>
      <c r="N204" s="476">
        <f ca="1">('SUBSCRIBER BASE'!O84*'COMMISSION ASSUMPTIONS'!$E86)*('MVLP INPUT'!$F14*'COMMISSION ASSUMPTIONS'!$F48)</f>
        <v>0</v>
      </c>
      <c r="O204" s="476">
        <f ca="1">('SUBSCRIBER BASE'!P84*'COMMISSION ASSUMPTIONS'!$E86)*('MVLP INPUT'!$F14*'COMMISSION ASSUMPTIONS'!$F48)</f>
        <v>0</v>
      </c>
      <c r="P204" s="476">
        <f ca="1">('SUBSCRIBER BASE'!Q84*'COMMISSION ASSUMPTIONS'!$E86)*('MVLP INPUT'!$F14*'COMMISSION ASSUMPTIONS'!$F48)</f>
        <v>0</v>
      </c>
      <c r="Q204" s="476">
        <f ca="1">('SUBSCRIBER BASE'!R84*'COMMISSION ASSUMPTIONS'!$E86)*('MVLP INPUT'!$F14*'COMMISSION ASSUMPTIONS'!$F48)</f>
        <v>0</v>
      </c>
      <c r="R204" s="476">
        <f ca="1">('SUBSCRIBER BASE'!S84*'COMMISSION ASSUMPTIONS'!$E86)*('MVLP INPUT'!$F14*'COMMISSION ASSUMPTIONS'!$F48)</f>
        <v>0</v>
      </c>
      <c r="S204" s="476">
        <f ca="1">('SUBSCRIBER BASE'!T84*'COMMISSION ASSUMPTIONS'!$E86)*('MVLP INPUT'!$F14*'COMMISSION ASSUMPTIONS'!$F48)</f>
        <v>0</v>
      </c>
      <c r="T204" s="476">
        <f ca="1">('SUBSCRIBER BASE'!U84*'COMMISSION ASSUMPTIONS'!$E86)*('MVLP INPUT'!$F14*'COMMISSION ASSUMPTIONS'!$F48)</f>
        <v>0</v>
      </c>
      <c r="U204" s="476">
        <f ca="1">('SUBSCRIBER BASE'!V84*'COMMISSION ASSUMPTIONS'!$E86)*('MVLP INPUT'!$F14*'COMMISSION ASSUMPTIONS'!$F48)</f>
        <v>0</v>
      </c>
      <c r="V204" s="476">
        <f ca="1">('SUBSCRIBER BASE'!W84*'COMMISSION ASSUMPTIONS'!$E86)*('MVLP INPUT'!$F14*'COMMISSION ASSUMPTIONS'!$F48)</f>
        <v>0</v>
      </c>
      <c r="W204" s="476">
        <f ca="1">('SUBSCRIBER BASE'!X84*'COMMISSION ASSUMPTIONS'!$E86)*('MVLP INPUT'!$F14*'COMMISSION ASSUMPTIONS'!$F48)</f>
        <v>0</v>
      </c>
      <c r="X204" s="476">
        <f ca="1">('SUBSCRIBER BASE'!Y84*'COMMISSION ASSUMPTIONS'!$E86)*('MVLP INPUT'!$F14*'COMMISSION ASSUMPTIONS'!$F48)</f>
        <v>0</v>
      </c>
      <c r="Y204" s="476">
        <f ca="1">('SUBSCRIBER BASE'!Z84*'COMMISSION ASSUMPTIONS'!$E86)*('MVLP INPUT'!$F14*'COMMISSION ASSUMPTIONS'!$F48)</f>
        <v>0</v>
      </c>
      <c r="Z204" s="476">
        <f ca="1">('SUBSCRIBER BASE'!AA84*'COMMISSION ASSUMPTIONS'!$E86)*('MVLP INPUT'!$F14*'COMMISSION ASSUMPTIONS'!$F48)</f>
        <v>0</v>
      </c>
      <c r="AA204" s="476">
        <f ca="1">('SUBSCRIBER BASE'!AB84*'COMMISSION ASSUMPTIONS'!$E86)*('MVLP INPUT'!$F14*'COMMISSION ASSUMPTIONS'!$F48)</f>
        <v>0</v>
      </c>
      <c r="AB204" s="476">
        <f ca="1">('SUBSCRIBER BASE'!AC84*'COMMISSION ASSUMPTIONS'!$E86)*('MVLP INPUT'!$F14*'COMMISSION ASSUMPTIONS'!$F48)</f>
        <v>0</v>
      </c>
      <c r="AC204" s="476">
        <f ca="1">('SUBSCRIBER BASE'!AD84*'COMMISSION ASSUMPTIONS'!$E86)*('MVLP INPUT'!$F14*'COMMISSION ASSUMPTIONS'!$F48)</f>
        <v>0</v>
      </c>
      <c r="AD204" s="476">
        <f ca="1">('SUBSCRIBER BASE'!AE84*'COMMISSION ASSUMPTIONS'!$E86)*('MVLP INPUT'!$F14*'COMMISSION ASSUMPTIONS'!$F48)</f>
        <v>0</v>
      </c>
      <c r="AE204" s="476">
        <f ca="1">('SUBSCRIBER BASE'!AF84*'COMMISSION ASSUMPTIONS'!$E86)*('MVLP INPUT'!$F14*'COMMISSION ASSUMPTIONS'!$F48)</f>
        <v>0</v>
      </c>
      <c r="AF204" s="476">
        <f ca="1">('SUBSCRIBER BASE'!AG84*'COMMISSION ASSUMPTIONS'!$E86)*('MVLP INPUT'!$F14*'COMMISSION ASSUMPTIONS'!$F48)</f>
        <v>0</v>
      </c>
      <c r="AG204" s="476">
        <f ca="1">('SUBSCRIBER BASE'!AH84*'COMMISSION ASSUMPTIONS'!$E86)*('MVLP INPUT'!$F14*'COMMISSION ASSUMPTIONS'!$F48)</f>
        <v>0</v>
      </c>
      <c r="AH204" s="476">
        <f ca="1">('SUBSCRIBER BASE'!AI84*'COMMISSION ASSUMPTIONS'!$E86)*('MVLP INPUT'!$F14*'COMMISSION ASSUMPTIONS'!$F48)</f>
        <v>0</v>
      </c>
      <c r="AI204" s="476">
        <f ca="1">('SUBSCRIBER BASE'!AJ84*'COMMISSION ASSUMPTIONS'!$E86)*('MVLP INPUT'!$F14*'COMMISSION ASSUMPTIONS'!$F48)</f>
        <v>0</v>
      </c>
      <c r="AJ204" s="476">
        <f ca="1">('SUBSCRIBER BASE'!AK84*'COMMISSION ASSUMPTIONS'!$E86)*('MVLP INPUT'!$F14*'COMMISSION ASSUMPTIONS'!$F48)</f>
        <v>0</v>
      </c>
      <c r="AK204" s="476">
        <f ca="1">('SUBSCRIBER BASE'!AL84*'COMMISSION ASSUMPTIONS'!$E86)*('MVLP INPUT'!$F14*'COMMISSION ASSUMPTIONS'!$F48)</f>
        <v>0</v>
      </c>
      <c r="AL204" s="476">
        <f ca="1">('SUBSCRIBER BASE'!AM84*'COMMISSION ASSUMPTIONS'!$E86)*('MVLP INPUT'!$F14*'COMMISSION ASSUMPTIONS'!$F48)</f>
        <v>0</v>
      </c>
      <c r="AM204" s="476">
        <f ca="1">('SUBSCRIBER BASE'!AN84*'COMMISSION ASSUMPTIONS'!$E86)*('MVLP INPUT'!$F14*'COMMISSION ASSUMPTIONS'!$F48)</f>
        <v>0</v>
      </c>
      <c r="AN204" s="476">
        <f ca="1">('SUBSCRIBER BASE'!AO84*'COMMISSION ASSUMPTIONS'!$E86)*('MVLP INPUT'!$F14*'COMMISSION ASSUMPTIONS'!$F48)</f>
        <v>0</v>
      </c>
      <c r="AO204" s="476">
        <f ca="1">('SUBSCRIBER BASE'!AP84*'COMMISSION ASSUMPTIONS'!$E86)*('MVLP INPUT'!$F14*'COMMISSION ASSUMPTIONS'!$F48)</f>
        <v>0</v>
      </c>
      <c r="AP204" s="476">
        <f ca="1">('SUBSCRIBER BASE'!AQ84*'COMMISSION ASSUMPTIONS'!$E86)*('MVLP INPUT'!$F14*'COMMISSION ASSUMPTIONS'!$F48)</f>
        <v>0</v>
      </c>
      <c r="AQ204" s="476">
        <f ca="1">('SUBSCRIBER BASE'!AR84*'COMMISSION ASSUMPTIONS'!$E86)*('MVLP INPUT'!$F14*'COMMISSION ASSUMPTIONS'!$F48)</f>
        <v>0</v>
      </c>
      <c r="AR204" s="476">
        <f ca="1">('SUBSCRIBER BASE'!AS84*'COMMISSION ASSUMPTIONS'!$E86)*('MVLP INPUT'!$F14*'COMMISSION ASSUMPTIONS'!$F48)</f>
        <v>0</v>
      </c>
      <c r="AS204" s="476">
        <f ca="1">('SUBSCRIBER BASE'!AT84*'COMMISSION ASSUMPTIONS'!$E86)*('MVLP INPUT'!$F14*'COMMISSION ASSUMPTIONS'!$F48)</f>
        <v>0</v>
      </c>
      <c r="AT204" s="476">
        <f ca="1">('SUBSCRIBER BASE'!AU84*'COMMISSION ASSUMPTIONS'!$E86)*('MVLP INPUT'!$F14*'COMMISSION ASSUMPTIONS'!$F48)</f>
        <v>0</v>
      </c>
      <c r="AU204" s="476">
        <f ca="1">('SUBSCRIBER BASE'!AV84*'COMMISSION ASSUMPTIONS'!$E86)*('MVLP INPUT'!$F14*'COMMISSION ASSUMPTIONS'!$F48)</f>
        <v>0</v>
      </c>
      <c r="AV204" s="476">
        <f ca="1">('SUBSCRIBER BASE'!AW84*'COMMISSION ASSUMPTIONS'!$E86)*('MVLP INPUT'!$F14*'COMMISSION ASSUMPTIONS'!$F48)</f>
        <v>0</v>
      </c>
      <c r="AW204" s="476">
        <f ca="1">('SUBSCRIBER BASE'!AX84*'COMMISSION ASSUMPTIONS'!$E86)*('MVLP INPUT'!$F14*'COMMISSION ASSUMPTIONS'!$F48)</f>
        <v>0</v>
      </c>
      <c r="AX204" s="476">
        <f ca="1">('SUBSCRIBER BASE'!AY84*'COMMISSION ASSUMPTIONS'!$E86)*('MVLP INPUT'!$F14*'COMMISSION ASSUMPTIONS'!$F48)</f>
        <v>0</v>
      </c>
      <c r="AY204" s="476">
        <f ca="1">('SUBSCRIBER BASE'!AZ84*'COMMISSION ASSUMPTIONS'!$E86)*('MVLP INPUT'!$F14*'COMMISSION ASSUMPTIONS'!$F48)</f>
        <v>0</v>
      </c>
      <c r="AZ204" s="476">
        <f ca="1">('SUBSCRIBER BASE'!BA84*'COMMISSION ASSUMPTIONS'!$E86)*('MVLP INPUT'!$F14*'COMMISSION ASSUMPTIONS'!$F48)</f>
        <v>0</v>
      </c>
      <c r="BA204" s="476">
        <f ca="1">('SUBSCRIBER BASE'!BB84*'COMMISSION ASSUMPTIONS'!$E86)*('MVLP INPUT'!$F14*'COMMISSION ASSUMPTIONS'!$F48)</f>
        <v>0</v>
      </c>
      <c r="BB204" s="476">
        <f ca="1">('SUBSCRIBER BASE'!BC84*'COMMISSION ASSUMPTIONS'!$E86)*('MVLP INPUT'!$F14*'COMMISSION ASSUMPTIONS'!$F48)</f>
        <v>0</v>
      </c>
      <c r="BC204" s="476">
        <f ca="1">('SUBSCRIBER BASE'!BD84*'COMMISSION ASSUMPTIONS'!$E86)*('MVLP INPUT'!$F14*'COMMISSION ASSUMPTIONS'!$F48)</f>
        <v>0</v>
      </c>
      <c r="BD204" s="476">
        <f ca="1">('SUBSCRIBER BASE'!BE84*'COMMISSION ASSUMPTIONS'!$E86)*('MVLP INPUT'!$F14*'COMMISSION ASSUMPTIONS'!$F48)</f>
        <v>0</v>
      </c>
      <c r="BE204" s="476">
        <f ca="1">('SUBSCRIBER BASE'!BF84*'COMMISSION ASSUMPTIONS'!$E86)*('MVLP INPUT'!$F14*'COMMISSION ASSUMPTIONS'!$F48)</f>
        <v>0</v>
      </c>
      <c r="BF204" s="476">
        <f ca="1">('SUBSCRIBER BASE'!BG84*'COMMISSION ASSUMPTIONS'!$E86)*('MVLP INPUT'!$F14*'COMMISSION ASSUMPTIONS'!$F48)</f>
        <v>0</v>
      </c>
      <c r="BG204" s="476">
        <f ca="1">('SUBSCRIBER BASE'!BH84*'COMMISSION ASSUMPTIONS'!$E86)*('MVLP INPUT'!$F14*'COMMISSION ASSUMPTIONS'!$F48)</f>
        <v>0</v>
      </c>
      <c r="BH204" s="476">
        <f ca="1">('SUBSCRIBER BASE'!BI84*'COMMISSION ASSUMPTIONS'!$E86)*('MVLP INPUT'!$F14*'COMMISSION ASSUMPTIONS'!$F48)</f>
        <v>0</v>
      </c>
      <c r="BI204" s="476">
        <f ca="1">('SUBSCRIBER BASE'!BJ84*'COMMISSION ASSUMPTIONS'!$E86)*('MVLP INPUT'!$F14*'COMMISSION ASSUMPTIONS'!$F48)</f>
        <v>0</v>
      </c>
      <c r="BJ204" s="476">
        <f ca="1">('SUBSCRIBER BASE'!BK84*'COMMISSION ASSUMPTIONS'!$E86)*('MVLP INPUT'!$F14*'COMMISSION ASSUMPTIONS'!$F48)</f>
        <v>0</v>
      </c>
      <c r="BK204" s="476">
        <f ca="1">('SUBSCRIBER BASE'!BL84*'COMMISSION ASSUMPTIONS'!$E86)*('MVLP INPUT'!$F14*'COMMISSION ASSUMPTIONS'!$F48)</f>
        <v>0</v>
      </c>
      <c r="BL204" s="476">
        <f ca="1">('SUBSCRIBER BASE'!BM84*'COMMISSION ASSUMPTIONS'!$E86)*('MVLP INPUT'!$F14*'COMMISSION ASSUMPTIONS'!$F48)</f>
        <v>0</v>
      </c>
      <c r="BM204" s="476">
        <f ca="1">('SUBSCRIBER BASE'!BN84*'COMMISSION ASSUMPTIONS'!$E86)*('MVLP INPUT'!$F14*'COMMISSION ASSUMPTIONS'!$F48)</f>
        <v>0</v>
      </c>
      <c r="BN204" s="476">
        <f ca="1">('SUBSCRIBER BASE'!BO84*'COMMISSION ASSUMPTIONS'!$E86)*('MVLP INPUT'!$F14*'COMMISSION ASSUMPTIONS'!$F48)</f>
        <v>0</v>
      </c>
      <c r="BO204" s="476">
        <f ca="1">('SUBSCRIBER BASE'!BP84*'COMMISSION ASSUMPTIONS'!$E86)*('MVLP INPUT'!$F14*'COMMISSION ASSUMPTIONS'!$F48)</f>
        <v>0</v>
      </c>
      <c r="BP204" s="476">
        <f ca="1">('SUBSCRIBER BASE'!BQ84*'COMMISSION ASSUMPTIONS'!$E86)*('MVLP INPUT'!$F14*'COMMISSION ASSUMPTIONS'!$F48)</f>
        <v>0</v>
      </c>
      <c r="BQ204" s="476">
        <f ca="1">('SUBSCRIBER BASE'!BR84*'COMMISSION ASSUMPTIONS'!$E86)*('MVLP INPUT'!$F14*'COMMISSION ASSUMPTIONS'!$F48)</f>
        <v>0</v>
      </c>
      <c r="BR204" s="476">
        <f ca="1">('SUBSCRIBER BASE'!BS84*'COMMISSION ASSUMPTIONS'!$E86)*('MVLP INPUT'!$F14*'COMMISSION ASSUMPTIONS'!$F48)</f>
        <v>0</v>
      </c>
    </row>
    <row r="205" spans="2:70" ht="24" customHeight="1" outlineLevel="1">
      <c r="B205" s="313" t="str">
        <f t="shared" si="48"/>
        <v>MVLP6</v>
      </c>
      <c r="C205" s="476">
        <f>('SUBSCRIBER BASE'!C85*'COMMISSION ASSUMPTIONS'!$E87)*('MVLP INPUT'!$F15*'COMMISSION ASSUMPTIONS'!$F49)</f>
        <v>0</v>
      </c>
      <c r="D205" s="476">
        <f>('SUBSCRIBER BASE'!D85*'COMMISSION ASSUMPTIONS'!$E87)*('MVLP INPUT'!$F15*'COMMISSION ASSUMPTIONS'!$F49)</f>
        <v>0</v>
      </c>
      <c r="E205" s="476">
        <f>('SUBSCRIBER BASE'!E85*'COMMISSION ASSUMPTIONS'!$E87)*('MVLP INPUT'!$F15*'COMMISSION ASSUMPTIONS'!$F49)</f>
        <v>0</v>
      </c>
      <c r="F205" s="476">
        <f>('SUBSCRIBER BASE'!F85*'COMMISSION ASSUMPTIONS'!$E87)*('MVLP INPUT'!$F15*'COMMISSION ASSUMPTIONS'!$F49)</f>
        <v>0</v>
      </c>
      <c r="G205" s="476">
        <f>('SUBSCRIBER BASE'!G85*'COMMISSION ASSUMPTIONS'!$E87)*('MVLP INPUT'!$F15*'COMMISSION ASSUMPTIONS'!$F49)</f>
        <v>0</v>
      </c>
      <c r="H205" s="476">
        <f>('SUBSCRIBER BASE'!H85*'COMMISSION ASSUMPTIONS'!$E87)*('MVLP INPUT'!$F15*'COMMISSION ASSUMPTIONS'!$F49)</f>
        <v>0</v>
      </c>
      <c r="I205" s="476">
        <f>('SUBSCRIBER BASE'!I85*'COMMISSION ASSUMPTIONS'!$E87)*('MVLP INPUT'!$F15*'COMMISSION ASSUMPTIONS'!$F49)</f>
        <v>0</v>
      </c>
      <c r="J205" s="476">
        <f>('SUBSCRIBER BASE'!J85*'COMMISSION ASSUMPTIONS'!$E87)*('MVLP INPUT'!$F15*'COMMISSION ASSUMPTIONS'!$F49)</f>
        <v>0</v>
      </c>
      <c r="K205" s="476">
        <f ca="1">('SUBSCRIBER BASE'!L85*'COMMISSION ASSUMPTIONS'!$E87)*('MVLP INPUT'!$F15*'COMMISSION ASSUMPTIONS'!$F49)</f>
        <v>0</v>
      </c>
      <c r="L205" s="476">
        <f ca="1">('SUBSCRIBER BASE'!M85*'COMMISSION ASSUMPTIONS'!$E87)*('MVLP INPUT'!$F15*'COMMISSION ASSUMPTIONS'!$F49)</f>
        <v>0</v>
      </c>
      <c r="M205" s="476">
        <f ca="1">('SUBSCRIBER BASE'!N85*'COMMISSION ASSUMPTIONS'!$E87)*('MVLP INPUT'!$F15*'COMMISSION ASSUMPTIONS'!$F49)</f>
        <v>0</v>
      </c>
      <c r="N205" s="476">
        <f ca="1">('SUBSCRIBER BASE'!O85*'COMMISSION ASSUMPTIONS'!$E87)*('MVLP INPUT'!$F15*'COMMISSION ASSUMPTIONS'!$F49)</f>
        <v>0</v>
      </c>
      <c r="O205" s="476">
        <f ca="1">('SUBSCRIBER BASE'!P85*'COMMISSION ASSUMPTIONS'!$E87)*('MVLP INPUT'!$F15*'COMMISSION ASSUMPTIONS'!$F49)</f>
        <v>0</v>
      </c>
      <c r="P205" s="476">
        <f ca="1">('SUBSCRIBER BASE'!Q85*'COMMISSION ASSUMPTIONS'!$E87)*('MVLP INPUT'!$F15*'COMMISSION ASSUMPTIONS'!$F49)</f>
        <v>0</v>
      </c>
      <c r="Q205" s="476">
        <f ca="1">('SUBSCRIBER BASE'!R85*'COMMISSION ASSUMPTIONS'!$E87)*('MVLP INPUT'!$F15*'COMMISSION ASSUMPTIONS'!$F49)</f>
        <v>0</v>
      </c>
      <c r="R205" s="476">
        <f ca="1">('SUBSCRIBER BASE'!S85*'COMMISSION ASSUMPTIONS'!$E87)*('MVLP INPUT'!$F15*'COMMISSION ASSUMPTIONS'!$F49)</f>
        <v>0</v>
      </c>
      <c r="S205" s="476">
        <f ca="1">('SUBSCRIBER BASE'!T85*'COMMISSION ASSUMPTIONS'!$E87)*('MVLP INPUT'!$F15*'COMMISSION ASSUMPTIONS'!$F49)</f>
        <v>0</v>
      </c>
      <c r="T205" s="476">
        <f ca="1">('SUBSCRIBER BASE'!U85*'COMMISSION ASSUMPTIONS'!$E87)*('MVLP INPUT'!$F15*'COMMISSION ASSUMPTIONS'!$F49)</f>
        <v>0</v>
      </c>
      <c r="U205" s="476">
        <f ca="1">('SUBSCRIBER BASE'!V85*'COMMISSION ASSUMPTIONS'!$E87)*('MVLP INPUT'!$F15*'COMMISSION ASSUMPTIONS'!$F49)</f>
        <v>0</v>
      </c>
      <c r="V205" s="476">
        <f ca="1">('SUBSCRIBER BASE'!W85*'COMMISSION ASSUMPTIONS'!$E87)*('MVLP INPUT'!$F15*'COMMISSION ASSUMPTIONS'!$F49)</f>
        <v>0</v>
      </c>
      <c r="W205" s="476">
        <f ca="1">('SUBSCRIBER BASE'!X85*'COMMISSION ASSUMPTIONS'!$E87)*('MVLP INPUT'!$F15*'COMMISSION ASSUMPTIONS'!$F49)</f>
        <v>0</v>
      </c>
      <c r="X205" s="476">
        <f ca="1">('SUBSCRIBER BASE'!Y85*'COMMISSION ASSUMPTIONS'!$E87)*('MVLP INPUT'!$F15*'COMMISSION ASSUMPTIONS'!$F49)</f>
        <v>0</v>
      </c>
      <c r="Y205" s="476">
        <f ca="1">('SUBSCRIBER BASE'!Z85*'COMMISSION ASSUMPTIONS'!$E87)*('MVLP INPUT'!$F15*'COMMISSION ASSUMPTIONS'!$F49)</f>
        <v>0</v>
      </c>
      <c r="Z205" s="476">
        <f ca="1">('SUBSCRIBER BASE'!AA85*'COMMISSION ASSUMPTIONS'!$E87)*('MVLP INPUT'!$F15*'COMMISSION ASSUMPTIONS'!$F49)</f>
        <v>0</v>
      </c>
      <c r="AA205" s="476">
        <f ca="1">('SUBSCRIBER BASE'!AB85*'COMMISSION ASSUMPTIONS'!$E87)*('MVLP INPUT'!$F15*'COMMISSION ASSUMPTIONS'!$F49)</f>
        <v>0</v>
      </c>
      <c r="AB205" s="476">
        <f ca="1">('SUBSCRIBER BASE'!AC85*'COMMISSION ASSUMPTIONS'!$E87)*('MVLP INPUT'!$F15*'COMMISSION ASSUMPTIONS'!$F49)</f>
        <v>0</v>
      </c>
      <c r="AC205" s="476">
        <f ca="1">('SUBSCRIBER BASE'!AD85*'COMMISSION ASSUMPTIONS'!$E87)*('MVLP INPUT'!$F15*'COMMISSION ASSUMPTIONS'!$F49)</f>
        <v>0</v>
      </c>
      <c r="AD205" s="476">
        <f ca="1">('SUBSCRIBER BASE'!AE85*'COMMISSION ASSUMPTIONS'!$E87)*('MVLP INPUT'!$F15*'COMMISSION ASSUMPTIONS'!$F49)</f>
        <v>0</v>
      </c>
      <c r="AE205" s="476">
        <f ca="1">('SUBSCRIBER BASE'!AF85*'COMMISSION ASSUMPTIONS'!$E87)*('MVLP INPUT'!$F15*'COMMISSION ASSUMPTIONS'!$F49)</f>
        <v>0</v>
      </c>
      <c r="AF205" s="476">
        <f ca="1">('SUBSCRIBER BASE'!AG85*'COMMISSION ASSUMPTIONS'!$E87)*('MVLP INPUT'!$F15*'COMMISSION ASSUMPTIONS'!$F49)</f>
        <v>0</v>
      </c>
      <c r="AG205" s="476">
        <f ca="1">('SUBSCRIBER BASE'!AH85*'COMMISSION ASSUMPTIONS'!$E87)*('MVLP INPUT'!$F15*'COMMISSION ASSUMPTIONS'!$F49)</f>
        <v>0</v>
      </c>
      <c r="AH205" s="476">
        <f ca="1">('SUBSCRIBER BASE'!AI85*'COMMISSION ASSUMPTIONS'!$E87)*('MVLP INPUT'!$F15*'COMMISSION ASSUMPTIONS'!$F49)</f>
        <v>0</v>
      </c>
      <c r="AI205" s="476">
        <f ca="1">('SUBSCRIBER BASE'!AJ85*'COMMISSION ASSUMPTIONS'!$E87)*('MVLP INPUT'!$F15*'COMMISSION ASSUMPTIONS'!$F49)</f>
        <v>0</v>
      </c>
      <c r="AJ205" s="476">
        <f ca="1">('SUBSCRIBER BASE'!AK85*'COMMISSION ASSUMPTIONS'!$E87)*('MVLP INPUT'!$F15*'COMMISSION ASSUMPTIONS'!$F49)</f>
        <v>0</v>
      </c>
      <c r="AK205" s="476">
        <f ca="1">('SUBSCRIBER BASE'!AL85*'COMMISSION ASSUMPTIONS'!$E87)*('MVLP INPUT'!$F15*'COMMISSION ASSUMPTIONS'!$F49)</f>
        <v>0</v>
      </c>
      <c r="AL205" s="476">
        <f ca="1">('SUBSCRIBER BASE'!AM85*'COMMISSION ASSUMPTIONS'!$E87)*('MVLP INPUT'!$F15*'COMMISSION ASSUMPTIONS'!$F49)</f>
        <v>0</v>
      </c>
      <c r="AM205" s="476">
        <f ca="1">('SUBSCRIBER BASE'!AN85*'COMMISSION ASSUMPTIONS'!$E87)*('MVLP INPUT'!$F15*'COMMISSION ASSUMPTIONS'!$F49)</f>
        <v>0</v>
      </c>
      <c r="AN205" s="476">
        <f ca="1">('SUBSCRIBER BASE'!AO85*'COMMISSION ASSUMPTIONS'!$E87)*('MVLP INPUT'!$F15*'COMMISSION ASSUMPTIONS'!$F49)</f>
        <v>0</v>
      </c>
      <c r="AO205" s="476">
        <f ca="1">('SUBSCRIBER BASE'!AP85*'COMMISSION ASSUMPTIONS'!$E87)*('MVLP INPUT'!$F15*'COMMISSION ASSUMPTIONS'!$F49)</f>
        <v>0</v>
      </c>
      <c r="AP205" s="476">
        <f ca="1">('SUBSCRIBER BASE'!AQ85*'COMMISSION ASSUMPTIONS'!$E87)*('MVLP INPUT'!$F15*'COMMISSION ASSUMPTIONS'!$F49)</f>
        <v>0</v>
      </c>
      <c r="AQ205" s="476">
        <f ca="1">('SUBSCRIBER BASE'!AR85*'COMMISSION ASSUMPTIONS'!$E87)*('MVLP INPUT'!$F15*'COMMISSION ASSUMPTIONS'!$F49)</f>
        <v>0</v>
      </c>
      <c r="AR205" s="476">
        <f ca="1">('SUBSCRIBER BASE'!AS85*'COMMISSION ASSUMPTIONS'!$E87)*('MVLP INPUT'!$F15*'COMMISSION ASSUMPTIONS'!$F49)</f>
        <v>0</v>
      </c>
      <c r="AS205" s="476">
        <f ca="1">('SUBSCRIBER BASE'!AT85*'COMMISSION ASSUMPTIONS'!$E87)*('MVLP INPUT'!$F15*'COMMISSION ASSUMPTIONS'!$F49)</f>
        <v>0</v>
      </c>
      <c r="AT205" s="476">
        <f ca="1">('SUBSCRIBER BASE'!AU85*'COMMISSION ASSUMPTIONS'!$E87)*('MVLP INPUT'!$F15*'COMMISSION ASSUMPTIONS'!$F49)</f>
        <v>0</v>
      </c>
      <c r="AU205" s="476">
        <f ca="1">('SUBSCRIBER BASE'!AV85*'COMMISSION ASSUMPTIONS'!$E87)*('MVLP INPUT'!$F15*'COMMISSION ASSUMPTIONS'!$F49)</f>
        <v>0</v>
      </c>
      <c r="AV205" s="476">
        <f ca="1">('SUBSCRIBER BASE'!AW85*'COMMISSION ASSUMPTIONS'!$E87)*('MVLP INPUT'!$F15*'COMMISSION ASSUMPTIONS'!$F49)</f>
        <v>0</v>
      </c>
      <c r="AW205" s="476">
        <f ca="1">('SUBSCRIBER BASE'!AX85*'COMMISSION ASSUMPTIONS'!$E87)*('MVLP INPUT'!$F15*'COMMISSION ASSUMPTIONS'!$F49)</f>
        <v>0</v>
      </c>
      <c r="AX205" s="476">
        <f ca="1">('SUBSCRIBER BASE'!AY85*'COMMISSION ASSUMPTIONS'!$E87)*('MVLP INPUT'!$F15*'COMMISSION ASSUMPTIONS'!$F49)</f>
        <v>0</v>
      </c>
      <c r="AY205" s="476">
        <f ca="1">('SUBSCRIBER BASE'!AZ85*'COMMISSION ASSUMPTIONS'!$E87)*('MVLP INPUT'!$F15*'COMMISSION ASSUMPTIONS'!$F49)</f>
        <v>0</v>
      </c>
      <c r="AZ205" s="476">
        <f ca="1">('SUBSCRIBER BASE'!BA85*'COMMISSION ASSUMPTIONS'!$E87)*('MVLP INPUT'!$F15*'COMMISSION ASSUMPTIONS'!$F49)</f>
        <v>0</v>
      </c>
      <c r="BA205" s="476">
        <f ca="1">('SUBSCRIBER BASE'!BB85*'COMMISSION ASSUMPTIONS'!$E87)*('MVLP INPUT'!$F15*'COMMISSION ASSUMPTIONS'!$F49)</f>
        <v>0</v>
      </c>
      <c r="BB205" s="476">
        <f ca="1">('SUBSCRIBER BASE'!BC85*'COMMISSION ASSUMPTIONS'!$E87)*('MVLP INPUT'!$F15*'COMMISSION ASSUMPTIONS'!$F49)</f>
        <v>0</v>
      </c>
      <c r="BC205" s="476">
        <f ca="1">('SUBSCRIBER BASE'!BD85*'COMMISSION ASSUMPTIONS'!$E87)*('MVLP INPUT'!$F15*'COMMISSION ASSUMPTIONS'!$F49)</f>
        <v>0</v>
      </c>
      <c r="BD205" s="476">
        <f ca="1">('SUBSCRIBER BASE'!BE85*'COMMISSION ASSUMPTIONS'!$E87)*('MVLP INPUT'!$F15*'COMMISSION ASSUMPTIONS'!$F49)</f>
        <v>0</v>
      </c>
      <c r="BE205" s="476">
        <f ca="1">('SUBSCRIBER BASE'!BF85*'COMMISSION ASSUMPTIONS'!$E87)*('MVLP INPUT'!$F15*'COMMISSION ASSUMPTIONS'!$F49)</f>
        <v>0</v>
      </c>
      <c r="BF205" s="476">
        <f ca="1">('SUBSCRIBER BASE'!BG85*'COMMISSION ASSUMPTIONS'!$E87)*('MVLP INPUT'!$F15*'COMMISSION ASSUMPTIONS'!$F49)</f>
        <v>0</v>
      </c>
      <c r="BG205" s="476">
        <f ca="1">('SUBSCRIBER BASE'!BH85*'COMMISSION ASSUMPTIONS'!$E87)*('MVLP INPUT'!$F15*'COMMISSION ASSUMPTIONS'!$F49)</f>
        <v>0</v>
      </c>
      <c r="BH205" s="476">
        <f ca="1">('SUBSCRIBER BASE'!BI85*'COMMISSION ASSUMPTIONS'!$E87)*('MVLP INPUT'!$F15*'COMMISSION ASSUMPTIONS'!$F49)</f>
        <v>0</v>
      </c>
      <c r="BI205" s="476">
        <f ca="1">('SUBSCRIBER BASE'!BJ85*'COMMISSION ASSUMPTIONS'!$E87)*('MVLP INPUT'!$F15*'COMMISSION ASSUMPTIONS'!$F49)</f>
        <v>0</v>
      </c>
      <c r="BJ205" s="476">
        <f ca="1">('SUBSCRIBER BASE'!BK85*'COMMISSION ASSUMPTIONS'!$E87)*('MVLP INPUT'!$F15*'COMMISSION ASSUMPTIONS'!$F49)</f>
        <v>0</v>
      </c>
      <c r="BK205" s="476">
        <f ca="1">('SUBSCRIBER BASE'!BL85*'COMMISSION ASSUMPTIONS'!$E87)*('MVLP INPUT'!$F15*'COMMISSION ASSUMPTIONS'!$F49)</f>
        <v>0</v>
      </c>
      <c r="BL205" s="476">
        <f ca="1">('SUBSCRIBER BASE'!BM85*'COMMISSION ASSUMPTIONS'!$E87)*('MVLP INPUT'!$F15*'COMMISSION ASSUMPTIONS'!$F49)</f>
        <v>0</v>
      </c>
      <c r="BM205" s="476">
        <f ca="1">('SUBSCRIBER BASE'!BN85*'COMMISSION ASSUMPTIONS'!$E87)*('MVLP INPUT'!$F15*'COMMISSION ASSUMPTIONS'!$F49)</f>
        <v>0</v>
      </c>
      <c r="BN205" s="476">
        <f ca="1">('SUBSCRIBER BASE'!BO85*'COMMISSION ASSUMPTIONS'!$E87)*('MVLP INPUT'!$F15*'COMMISSION ASSUMPTIONS'!$F49)</f>
        <v>0</v>
      </c>
      <c r="BO205" s="476">
        <f ca="1">('SUBSCRIBER BASE'!BP85*'COMMISSION ASSUMPTIONS'!$E87)*('MVLP INPUT'!$F15*'COMMISSION ASSUMPTIONS'!$F49)</f>
        <v>0</v>
      </c>
      <c r="BP205" s="476">
        <f ca="1">('SUBSCRIBER BASE'!BQ85*'COMMISSION ASSUMPTIONS'!$E87)*('MVLP INPUT'!$F15*'COMMISSION ASSUMPTIONS'!$F49)</f>
        <v>0</v>
      </c>
      <c r="BQ205" s="476">
        <f ca="1">('SUBSCRIBER BASE'!BR85*'COMMISSION ASSUMPTIONS'!$E87)*('MVLP INPUT'!$F15*'COMMISSION ASSUMPTIONS'!$F49)</f>
        <v>0</v>
      </c>
      <c r="BR205" s="476">
        <f ca="1">('SUBSCRIBER BASE'!BS85*'COMMISSION ASSUMPTIONS'!$E87)*('MVLP INPUT'!$F15*'COMMISSION ASSUMPTIONS'!$F49)</f>
        <v>0</v>
      </c>
    </row>
    <row r="206" spans="2:70" ht="24" customHeight="1" outlineLevel="1">
      <c r="B206" s="313" t="str">
        <f t="shared" si="48"/>
        <v>200 MB</v>
      </c>
      <c r="C206" s="476">
        <f>('SUBSCRIBER BASE'!C86*'COMMISSION ASSUMPTIONS'!$E88)*('MVLP INPUT'!$F16*'COMMISSION ASSUMPTIONS'!$F50)</f>
        <v>0</v>
      </c>
      <c r="D206" s="476">
        <f>('SUBSCRIBER BASE'!D86*'COMMISSION ASSUMPTIONS'!$E88)*('MVLP INPUT'!$F16*'COMMISSION ASSUMPTIONS'!$F50)</f>
        <v>0</v>
      </c>
      <c r="E206" s="476">
        <f>('SUBSCRIBER BASE'!E86*'COMMISSION ASSUMPTIONS'!$E88)*('MVLP INPUT'!$F16*'COMMISSION ASSUMPTIONS'!$F50)</f>
        <v>0</v>
      </c>
      <c r="F206" s="476">
        <f>('SUBSCRIBER BASE'!F86*'COMMISSION ASSUMPTIONS'!$E88)*('MVLP INPUT'!$F16*'COMMISSION ASSUMPTIONS'!$F50)</f>
        <v>0</v>
      </c>
      <c r="G206" s="476">
        <f>('SUBSCRIBER BASE'!G86*'COMMISSION ASSUMPTIONS'!$E88)*('MVLP INPUT'!$F16*'COMMISSION ASSUMPTIONS'!$F50)</f>
        <v>0</v>
      </c>
      <c r="H206" s="476">
        <f>('SUBSCRIBER BASE'!H86*'COMMISSION ASSUMPTIONS'!$E88)*('MVLP INPUT'!$F16*'COMMISSION ASSUMPTIONS'!$F50)</f>
        <v>0</v>
      </c>
      <c r="I206" s="476">
        <f>('SUBSCRIBER BASE'!I86*'COMMISSION ASSUMPTIONS'!$E88)*('MVLP INPUT'!$F16*'COMMISSION ASSUMPTIONS'!$F50)</f>
        <v>0</v>
      </c>
      <c r="J206" s="476">
        <f>('SUBSCRIBER BASE'!J86*'COMMISSION ASSUMPTIONS'!$E88)*('MVLP INPUT'!$F16*'COMMISSION ASSUMPTIONS'!$F50)</f>
        <v>0</v>
      </c>
      <c r="K206" s="476">
        <f ca="1">('SUBSCRIBER BASE'!L86*'COMMISSION ASSUMPTIONS'!$E88)*('MVLP INPUT'!$F16*'COMMISSION ASSUMPTIONS'!$F50)</f>
        <v>0</v>
      </c>
      <c r="L206" s="476">
        <f ca="1">('SUBSCRIBER BASE'!M86*'COMMISSION ASSUMPTIONS'!$E88)*('MVLP INPUT'!$F16*'COMMISSION ASSUMPTIONS'!$F50)</f>
        <v>0</v>
      </c>
      <c r="M206" s="476">
        <f ca="1">('SUBSCRIBER BASE'!N86*'COMMISSION ASSUMPTIONS'!$E88)*('MVLP INPUT'!$F16*'COMMISSION ASSUMPTIONS'!$F50)</f>
        <v>0</v>
      </c>
      <c r="N206" s="476">
        <f ca="1">('SUBSCRIBER BASE'!O86*'COMMISSION ASSUMPTIONS'!$E88)*('MVLP INPUT'!$F16*'COMMISSION ASSUMPTIONS'!$F50)</f>
        <v>0</v>
      </c>
      <c r="O206" s="476">
        <f ca="1">('SUBSCRIBER BASE'!P86*'COMMISSION ASSUMPTIONS'!$E88)*('MVLP INPUT'!$F16*'COMMISSION ASSUMPTIONS'!$F50)</f>
        <v>0</v>
      </c>
      <c r="P206" s="476">
        <f ca="1">('SUBSCRIBER BASE'!Q86*'COMMISSION ASSUMPTIONS'!$E88)*('MVLP INPUT'!$F16*'COMMISSION ASSUMPTIONS'!$F50)</f>
        <v>0</v>
      </c>
      <c r="Q206" s="476">
        <f ca="1">('SUBSCRIBER BASE'!R86*'COMMISSION ASSUMPTIONS'!$E88)*('MVLP INPUT'!$F16*'COMMISSION ASSUMPTIONS'!$F50)</f>
        <v>0</v>
      </c>
      <c r="R206" s="476">
        <f ca="1">('SUBSCRIBER BASE'!S86*'COMMISSION ASSUMPTIONS'!$E88)*('MVLP INPUT'!$F16*'COMMISSION ASSUMPTIONS'!$F50)</f>
        <v>0</v>
      </c>
      <c r="S206" s="476">
        <f ca="1">('SUBSCRIBER BASE'!T86*'COMMISSION ASSUMPTIONS'!$E88)*('MVLP INPUT'!$F16*'COMMISSION ASSUMPTIONS'!$F50)</f>
        <v>0</v>
      </c>
      <c r="T206" s="476">
        <f ca="1">('SUBSCRIBER BASE'!U86*'COMMISSION ASSUMPTIONS'!$E88)*('MVLP INPUT'!$F16*'COMMISSION ASSUMPTIONS'!$F50)</f>
        <v>0</v>
      </c>
      <c r="U206" s="476">
        <f ca="1">('SUBSCRIBER BASE'!V86*'COMMISSION ASSUMPTIONS'!$E88)*('MVLP INPUT'!$F16*'COMMISSION ASSUMPTIONS'!$F50)</f>
        <v>0</v>
      </c>
      <c r="V206" s="476">
        <f ca="1">('SUBSCRIBER BASE'!W86*'COMMISSION ASSUMPTIONS'!$E88)*('MVLP INPUT'!$F16*'COMMISSION ASSUMPTIONS'!$F50)</f>
        <v>0</v>
      </c>
      <c r="W206" s="476">
        <f ca="1">('SUBSCRIBER BASE'!X86*'COMMISSION ASSUMPTIONS'!$E88)*('MVLP INPUT'!$F16*'COMMISSION ASSUMPTIONS'!$F50)</f>
        <v>0</v>
      </c>
      <c r="X206" s="476">
        <f ca="1">('SUBSCRIBER BASE'!Y86*'COMMISSION ASSUMPTIONS'!$E88)*('MVLP INPUT'!$F16*'COMMISSION ASSUMPTIONS'!$F50)</f>
        <v>0</v>
      </c>
      <c r="Y206" s="476">
        <f ca="1">('SUBSCRIBER BASE'!Z86*'COMMISSION ASSUMPTIONS'!$E88)*('MVLP INPUT'!$F16*'COMMISSION ASSUMPTIONS'!$F50)</f>
        <v>0</v>
      </c>
      <c r="Z206" s="476">
        <f ca="1">('SUBSCRIBER BASE'!AA86*'COMMISSION ASSUMPTIONS'!$E88)*('MVLP INPUT'!$F16*'COMMISSION ASSUMPTIONS'!$F50)</f>
        <v>0</v>
      </c>
      <c r="AA206" s="476">
        <f ca="1">('SUBSCRIBER BASE'!AB86*'COMMISSION ASSUMPTIONS'!$E88)*('MVLP INPUT'!$F16*'COMMISSION ASSUMPTIONS'!$F50)</f>
        <v>0</v>
      </c>
      <c r="AB206" s="476">
        <f ca="1">('SUBSCRIBER BASE'!AC86*'COMMISSION ASSUMPTIONS'!$E88)*('MVLP INPUT'!$F16*'COMMISSION ASSUMPTIONS'!$F50)</f>
        <v>0</v>
      </c>
      <c r="AC206" s="476">
        <f ca="1">('SUBSCRIBER BASE'!AD86*'COMMISSION ASSUMPTIONS'!$E88)*('MVLP INPUT'!$F16*'COMMISSION ASSUMPTIONS'!$F50)</f>
        <v>0</v>
      </c>
      <c r="AD206" s="476">
        <f ca="1">('SUBSCRIBER BASE'!AE86*'COMMISSION ASSUMPTIONS'!$E88)*('MVLP INPUT'!$F16*'COMMISSION ASSUMPTIONS'!$F50)</f>
        <v>0</v>
      </c>
      <c r="AE206" s="476">
        <f ca="1">('SUBSCRIBER BASE'!AF86*'COMMISSION ASSUMPTIONS'!$E88)*('MVLP INPUT'!$F16*'COMMISSION ASSUMPTIONS'!$F50)</f>
        <v>0</v>
      </c>
      <c r="AF206" s="476">
        <f ca="1">('SUBSCRIBER BASE'!AG86*'COMMISSION ASSUMPTIONS'!$E88)*('MVLP INPUT'!$F16*'COMMISSION ASSUMPTIONS'!$F50)</f>
        <v>0</v>
      </c>
      <c r="AG206" s="476">
        <f ca="1">('SUBSCRIBER BASE'!AH86*'COMMISSION ASSUMPTIONS'!$E88)*('MVLP INPUT'!$F16*'COMMISSION ASSUMPTIONS'!$F50)</f>
        <v>0</v>
      </c>
      <c r="AH206" s="476">
        <f ca="1">('SUBSCRIBER BASE'!AI86*'COMMISSION ASSUMPTIONS'!$E88)*('MVLP INPUT'!$F16*'COMMISSION ASSUMPTIONS'!$F50)</f>
        <v>0</v>
      </c>
      <c r="AI206" s="476">
        <f ca="1">('SUBSCRIBER BASE'!AJ86*'COMMISSION ASSUMPTIONS'!$E88)*('MVLP INPUT'!$F16*'COMMISSION ASSUMPTIONS'!$F50)</f>
        <v>0</v>
      </c>
      <c r="AJ206" s="476">
        <f ca="1">('SUBSCRIBER BASE'!AK86*'COMMISSION ASSUMPTIONS'!$E88)*('MVLP INPUT'!$F16*'COMMISSION ASSUMPTIONS'!$F50)</f>
        <v>0</v>
      </c>
      <c r="AK206" s="476">
        <f ca="1">('SUBSCRIBER BASE'!AL86*'COMMISSION ASSUMPTIONS'!$E88)*('MVLP INPUT'!$F16*'COMMISSION ASSUMPTIONS'!$F50)</f>
        <v>0</v>
      </c>
      <c r="AL206" s="476">
        <f ca="1">('SUBSCRIBER BASE'!AM86*'COMMISSION ASSUMPTIONS'!$E88)*('MVLP INPUT'!$F16*'COMMISSION ASSUMPTIONS'!$F50)</f>
        <v>0</v>
      </c>
      <c r="AM206" s="476">
        <f ca="1">('SUBSCRIBER BASE'!AN86*'COMMISSION ASSUMPTIONS'!$E88)*('MVLP INPUT'!$F16*'COMMISSION ASSUMPTIONS'!$F50)</f>
        <v>0</v>
      </c>
      <c r="AN206" s="476">
        <f ca="1">('SUBSCRIBER BASE'!AO86*'COMMISSION ASSUMPTIONS'!$E88)*('MVLP INPUT'!$F16*'COMMISSION ASSUMPTIONS'!$F50)</f>
        <v>0</v>
      </c>
      <c r="AO206" s="476">
        <f ca="1">('SUBSCRIBER BASE'!AP86*'COMMISSION ASSUMPTIONS'!$E88)*('MVLP INPUT'!$F16*'COMMISSION ASSUMPTIONS'!$F50)</f>
        <v>0</v>
      </c>
      <c r="AP206" s="476">
        <f ca="1">('SUBSCRIBER BASE'!AQ86*'COMMISSION ASSUMPTIONS'!$E88)*('MVLP INPUT'!$F16*'COMMISSION ASSUMPTIONS'!$F50)</f>
        <v>0</v>
      </c>
      <c r="AQ206" s="476">
        <f ca="1">('SUBSCRIBER BASE'!AR86*'COMMISSION ASSUMPTIONS'!$E88)*('MVLP INPUT'!$F16*'COMMISSION ASSUMPTIONS'!$F50)</f>
        <v>0</v>
      </c>
      <c r="AR206" s="476">
        <f ca="1">('SUBSCRIBER BASE'!AS86*'COMMISSION ASSUMPTIONS'!$E88)*('MVLP INPUT'!$F16*'COMMISSION ASSUMPTIONS'!$F50)</f>
        <v>0</v>
      </c>
      <c r="AS206" s="476">
        <f ca="1">('SUBSCRIBER BASE'!AT86*'COMMISSION ASSUMPTIONS'!$E88)*('MVLP INPUT'!$F16*'COMMISSION ASSUMPTIONS'!$F50)</f>
        <v>0</v>
      </c>
      <c r="AT206" s="476">
        <f ca="1">('SUBSCRIBER BASE'!AU86*'COMMISSION ASSUMPTIONS'!$E88)*('MVLP INPUT'!$F16*'COMMISSION ASSUMPTIONS'!$F50)</f>
        <v>0</v>
      </c>
      <c r="AU206" s="476">
        <f ca="1">('SUBSCRIBER BASE'!AV86*'COMMISSION ASSUMPTIONS'!$E88)*('MVLP INPUT'!$F16*'COMMISSION ASSUMPTIONS'!$F50)</f>
        <v>0</v>
      </c>
      <c r="AV206" s="476">
        <f ca="1">('SUBSCRIBER BASE'!AW86*'COMMISSION ASSUMPTIONS'!$E88)*('MVLP INPUT'!$F16*'COMMISSION ASSUMPTIONS'!$F50)</f>
        <v>0</v>
      </c>
      <c r="AW206" s="476">
        <f ca="1">('SUBSCRIBER BASE'!AX86*'COMMISSION ASSUMPTIONS'!$E88)*('MVLP INPUT'!$F16*'COMMISSION ASSUMPTIONS'!$F50)</f>
        <v>0</v>
      </c>
      <c r="AX206" s="476">
        <f ca="1">('SUBSCRIBER BASE'!AY86*'COMMISSION ASSUMPTIONS'!$E88)*('MVLP INPUT'!$F16*'COMMISSION ASSUMPTIONS'!$F50)</f>
        <v>0</v>
      </c>
      <c r="AY206" s="476">
        <f ca="1">('SUBSCRIBER BASE'!AZ86*'COMMISSION ASSUMPTIONS'!$E88)*('MVLP INPUT'!$F16*'COMMISSION ASSUMPTIONS'!$F50)</f>
        <v>0</v>
      </c>
      <c r="AZ206" s="476">
        <f ca="1">('SUBSCRIBER BASE'!BA86*'COMMISSION ASSUMPTIONS'!$E88)*('MVLP INPUT'!$F16*'COMMISSION ASSUMPTIONS'!$F50)</f>
        <v>0</v>
      </c>
      <c r="BA206" s="476">
        <f ca="1">('SUBSCRIBER BASE'!BB86*'COMMISSION ASSUMPTIONS'!$E88)*('MVLP INPUT'!$F16*'COMMISSION ASSUMPTIONS'!$F50)</f>
        <v>0</v>
      </c>
      <c r="BB206" s="476">
        <f ca="1">('SUBSCRIBER BASE'!BC86*'COMMISSION ASSUMPTIONS'!$E88)*('MVLP INPUT'!$F16*'COMMISSION ASSUMPTIONS'!$F50)</f>
        <v>0</v>
      </c>
      <c r="BC206" s="476">
        <f ca="1">('SUBSCRIBER BASE'!BD86*'COMMISSION ASSUMPTIONS'!$E88)*('MVLP INPUT'!$F16*'COMMISSION ASSUMPTIONS'!$F50)</f>
        <v>0</v>
      </c>
      <c r="BD206" s="476">
        <f ca="1">('SUBSCRIBER BASE'!BE86*'COMMISSION ASSUMPTIONS'!$E88)*('MVLP INPUT'!$F16*'COMMISSION ASSUMPTIONS'!$F50)</f>
        <v>0</v>
      </c>
      <c r="BE206" s="476">
        <f ca="1">('SUBSCRIBER BASE'!BF86*'COMMISSION ASSUMPTIONS'!$E88)*('MVLP INPUT'!$F16*'COMMISSION ASSUMPTIONS'!$F50)</f>
        <v>0</v>
      </c>
      <c r="BF206" s="476">
        <f ca="1">('SUBSCRIBER BASE'!BG86*'COMMISSION ASSUMPTIONS'!$E88)*('MVLP INPUT'!$F16*'COMMISSION ASSUMPTIONS'!$F50)</f>
        <v>0</v>
      </c>
      <c r="BG206" s="476">
        <f ca="1">('SUBSCRIBER BASE'!BH86*'COMMISSION ASSUMPTIONS'!$E88)*('MVLP INPUT'!$F16*'COMMISSION ASSUMPTIONS'!$F50)</f>
        <v>0</v>
      </c>
      <c r="BH206" s="476">
        <f ca="1">('SUBSCRIBER BASE'!BI86*'COMMISSION ASSUMPTIONS'!$E88)*('MVLP INPUT'!$F16*'COMMISSION ASSUMPTIONS'!$F50)</f>
        <v>0</v>
      </c>
      <c r="BI206" s="476">
        <f ca="1">('SUBSCRIBER BASE'!BJ86*'COMMISSION ASSUMPTIONS'!$E88)*('MVLP INPUT'!$F16*'COMMISSION ASSUMPTIONS'!$F50)</f>
        <v>0</v>
      </c>
      <c r="BJ206" s="476">
        <f ca="1">('SUBSCRIBER BASE'!BK86*'COMMISSION ASSUMPTIONS'!$E88)*('MVLP INPUT'!$F16*'COMMISSION ASSUMPTIONS'!$F50)</f>
        <v>0</v>
      </c>
      <c r="BK206" s="476">
        <f ca="1">('SUBSCRIBER BASE'!BL86*'COMMISSION ASSUMPTIONS'!$E88)*('MVLP INPUT'!$F16*'COMMISSION ASSUMPTIONS'!$F50)</f>
        <v>0</v>
      </c>
      <c r="BL206" s="476">
        <f ca="1">('SUBSCRIBER BASE'!BM86*'COMMISSION ASSUMPTIONS'!$E88)*('MVLP INPUT'!$F16*'COMMISSION ASSUMPTIONS'!$F50)</f>
        <v>0</v>
      </c>
      <c r="BM206" s="476">
        <f ca="1">('SUBSCRIBER BASE'!BN86*'COMMISSION ASSUMPTIONS'!$E88)*('MVLP INPUT'!$F16*'COMMISSION ASSUMPTIONS'!$F50)</f>
        <v>0</v>
      </c>
      <c r="BN206" s="476">
        <f ca="1">('SUBSCRIBER BASE'!BO86*'COMMISSION ASSUMPTIONS'!$E88)*('MVLP INPUT'!$F16*'COMMISSION ASSUMPTIONS'!$F50)</f>
        <v>0</v>
      </c>
      <c r="BO206" s="476">
        <f ca="1">('SUBSCRIBER BASE'!BP86*'COMMISSION ASSUMPTIONS'!$E88)*('MVLP INPUT'!$F16*'COMMISSION ASSUMPTIONS'!$F50)</f>
        <v>0</v>
      </c>
      <c r="BP206" s="476">
        <f ca="1">('SUBSCRIBER BASE'!BQ86*'COMMISSION ASSUMPTIONS'!$E88)*('MVLP INPUT'!$F16*'COMMISSION ASSUMPTIONS'!$F50)</f>
        <v>0</v>
      </c>
      <c r="BQ206" s="476">
        <f ca="1">('SUBSCRIBER BASE'!BR86*'COMMISSION ASSUMPTIONS'!$E88)*('MVLP INPUT'!$F16*'COMMISSION ASSUMPTIONS'!$F50)</f>
        <v>0</v>
      </c>
      <c r="BR206" s="476">
        <f ca="1">('SUBSCRIBER BASE'!BS86*'COMMISSION ASSUMPTIONS'!$E88)*('MVLP INPUT'!$F16*'COMMISSION ASSUMPTIONS'!$F50)</f>
        <v>0</v>
      </c>
    </row>
    <row r="207" spans="2:70" ht="24" customHeight="1" outlineLevel="1">
      <c r="B207" s="313" t="str">
        <f t="shared" si="48"/>
        <v>500 MB</v>
      </c>
      <c r="C207" s="476">
        <f>('SUBSCRIBER BASE'!C87*'COMMISSION ASSUMPTIONS'!$E89)*('MVLP INPUT'!$F17*'COMMISSION ASSUMPTIONS'!$F51)</f>
        <v>0</v>
      </c>
      <c r="D207" s="476">
        <f>('SUBSCRIBER BASE'!D87*'COMMISSION ASSUMPTIONS'!$E89)*('MVLP INPUT'!$F17*'COMMISSION ASSUMPTIONS'!$F51)</f>
        <v>0</v>
      </c>
      <c r="E207" s="476">
        <f>('SUBSCRIBER BASE'!E87*'COMMISSION ASSUMPTIONS'!$E89)*('MVLP INPUT'!$F17*'COMMISSION ASSUMPTIONS'!$F51)</f>
        <v>0</v>
      </c>
      <c r="F207" s="476">
        <f>('SUBSCRIBER BASE'!F87*'COMMISSION ASSUMPTIONS'!$E89)*('MVLP INPUT'!$F17*'COMMISSION ASSUMPTIONS'!$F51)</f>
        <v>0</v>
      </c>
      <c r="G207" s="476">
        <f>('SUBSCRIBER BASE'!G87*'COMMISSION ASSUMPTIONS'!$E89)*('MVLP INPUT'!$F17*'COMMISSION ASSUMPTIONS'!$F51)</f>
        <v>0</v>
      </c>
      <c r="H207" s="476">
        <f>('SUBSCRIBER BASE'!H87*'COMMISSION ASSUMPTIONS'!$E89)*('MVLP INPUT'!$F17*'COMMISSION ASSUMPTIONS'!$F51)</f>
        <v>0</v>
      </c>
      <c r="I207" s="476">
        <f>('SUBSCRIBER BASE'!I87*'COMMISSION ASSUMPTIONS'!$E89)*('MVLP INPUT'!$F17*'COMMISSION ASSUMPTIONS'!$F51)</f>
        <v>0</v>
      </c>
      <c r="J207" s="476">
        <f>('SUBSCRIBER BASE'!J87*'COMMISSION ASSUMPTIONS'!$E89)*('MVLP INPUT'!$F17*'COMMISSION ASSUMPTIONS'!$F51)</f>
        <v>0</v>
      </c>
      <c r="K207" s="476">
        <f ca="1">('SUBSCRIBER BASE'!L87*'COMMISSION ASSUMPTIONS'!$E89)*('MVLP INPUT'!$F17*'COMMISSION ASSUMPTIONS'!$F51)</f>
        <v>0</v>
      </c>
      <c r="L207" s="476">
        <f ca="1">('SUBSCRIBER BASE'!M87*'COMMISSION ASSUMPTIONS'!$E89)*('MVLP INPUT'!$F17*'COMMISSION ASSUMPTIONS'!$F51)</f>
        <v>0</v>
      </c>
      <c r="M207" s="476">
        <f ca="1">('SUBSCRIBER BASE'!N87*'COMMISSION ASSUMPTIONS'!$E89)*('MVLP INPUT'!$F17*'COMMISSION ASSUMPTIONS'!$F51)</f>
        <v>0</v>
      </c>
      <c r="N207" s="476">
        <f ca="1">('SUBSCRIBER BASE'!O87*'COMMISSION ASSUMPTIONS'!$E89)*('MVLP INPUT'!$F17*'COMMISSION ASSUMPTIONS'!$F51)</f>
        <v>0</v>
      </c>
      <c r="O207" s="476">
        <f ca="1">('SUBSCRIBER BASE'!P87*'COMMISSION ASSUMPTIONS'!$E89)*('MVLP INPUT'!$F17*'COMMISSION ASSUMPTIONS'!$F51)</f>
        <v>0</v>
      </c>
      <c r="P207" s="476">
        <f ca="1">('SUBSCRIBER BASE'!Q87*'COMMISSION ASSUMPTIONS'!$E89)*('MVLP INPUT'!$F17*'COMMISSION ASSUMPTIONS'!$F51)</f>
        <v>0</v>
      </c>
      <c r="Q207" s="476">
        <f ca="1">('SUBSCRIBER BASE'!R87*'COMMISSION ASSUMPTIONS'!$E89)*('MVLP INPUT'!$F17*'COMMISSION ASSUMPTIONS'!$F51)</f>
        <v>0</v>
      </c>
      <c r="R207" s="476">
        <f ca="1">('SUBSCRIBER BASE'!S87*'COMMISSION ASSUMPTIONS'!$E89)*('MVLP INPUT'!$F17*'COMMISSION ASSUMPTIONS'!$F51)</f>
        <v>0</v>
      </c>
      <c r="S207" s="476">
        <f ca="1">('SUBSCRIBER BASE'!T87*'COMMISSION ASSUMPTIONS'!$E89)*('MVLP INPUT'!$F17*'COMMISSION ASSUMPTIONS'!$F51)</f>
        <v>0</v>
      </c>
      <c r="T207" s="476">
        <f ca="1">('SUBSCRIBER BASE'!U87*'COMMISSION ASSUMPTIONS'!$E89)*('MVLP INPUT'!$F17*'COMMISSION ASSUMPTIONS'!$F51)</f>
        <v>0</v>
      </c>
      <c r="U207" s="476">
        <f ca="1">('SUBSCRIBER BASE'!V87*'COMMISSION ASSUMPTIONS'!$E89)*('MVLP INPUT'!$F17*'COMMISSION ASSUMPTIONS'!$F51)</f>
        <v>0</v>
      </c>
      <c r="V207" s="476">
        <f ca="1">('SUBSCRIBER BASE'!W87*'COMMISSION ASSUMPTIONS'!$E89)*('MVLP INPUT'!$F17*'COMMISSION ASSUMPTIONS'!$F51)</f>
        <v>0</v>
      </c>
      <c r="W207" s="476">
        <f ca="1">('SUBSCRIBER BASE'!X87*'COMMISSION ASSUMPTIONS'!$E89)*('MVLP INPUT'!$F17*'COMMISSION ASSUMPTIONS'!$F51)</f>
        <v>0</v>
      </c>
      <c r="X207" s="476">
        <f ca="1">('SUBSCRIBER BASE'!Y87*'COMMISSION ASSUMPTIONS'!$E89)*('MVLP INPUT'!$F17*'COMMISSION ASSUMPTIONS'!$F51)</f>
        <v>0</v>
      </c>
      <c r="Y207" s="476">
        <f ca="1">('SUBSCRIBER BASE'!Z87*'COMMISSION ASSUMPTIONS'!$E89)*('MVLP INPUT'!$F17*'COMMISSION ASSUMPTIONS'!$F51)</f>
        <v>0</v>
      </c>
      <c r="Z207" s="476">
        <f ca="1">('SUBSCRIBER BASE'!AA87*'COMMISSION ASSUMPTIONS'!$E89)*('MVLP INPUT'!$F17*'COMMISSION ASSUMPTIONS'!$F51)</f>
        <v>0</v>
      </c>
      <c r="AA207" s="476">
        <f ca="1">('SUBSCRIBER BASE'!AB87*'COMMISSION ASSUMPTIONS'!$E89)*('MVLP INPUT'!$F17*'COMMISSION ASSUMPTIONS'!$F51)</f>
        <v>0</v>
      </c>
      <c r="AB207" s="476">
        <f ca="1">('SUBSCRIBER BASE'!AC87*'COMMISSION ASSUMPTIONS'!$E89)*('MVLP INPUT'!$F17*'COMMISSION ASSUMPTIONS'!$F51)</f>
        <v>0</v>
      </c>
      <c r="AC207" s="476">
        <f ca="1">('SUBSCRIBER BASE'!AD87*'COMMISSION ASSUMPTIONS'!$E89)*('MVLP INPUT'!$F17*'COMMISSION ASSUMPTIONS'!$F51)</f>
        <v>0</v>
      </c>
      <c r="AD207" s="476">
        <f ca="1">('SUBSCRIBER BASE'!AE87*'COMMISSION ASSUMPTIONS'!$E89)*('MVLP INPUT'!$F17*'COMMISSION ASSUMPTIONS'!$F51)</f>
        <v>0</v>
      </c>
      <c r="AE207" s="476">
        <f ca="1">('SUBSCRIBER BASE'!AF87*'COMMISSION ASSUMPTIONS'!$E89)*('MVLP INPUT'!$F17*'COMMISSION ASSUMPTIONS'!$F51)</f>
        <v>0</v>
      </c>
      <c r="AF207" s="476">
        <f ca="1">('SUBSCRIBER BASE'!AG87*'COMMISSION ASSUMPTIONS'!$E89)*('MVLP INPUT'!$F17*'COMMISSION ASSUMPTIONS'!$F51)</f>
        <v>0</v>
      </c>
      <c r="AG207" s="476">
        <f ca="1">('SUBSCRIBER BASE'!AH87*'COMMISSION ASSUMPTIONS'!$E89)*('MVLP INPUT'!$F17*'COMMISSION ASSUMPTIONS'!$F51)</f>
        <v>0</v>
      </c>
      <c r="AH207" s="476">
        <f ca="1">('SUBSCRIBER BASE'!AI87*'COMMISSION ASSUMPTIONS'!$E89)*('MVLP INPUT'!$F17*'COMMISSION ASSUMPTIONS'!$F51)</f>
        <v>0</v>
      </c>
      <c r="AI207" s="476">
        <f ca="1">('SUBSCRIBER BASE'!AJ87*'COMMISSION ASSUMPTIONS'!$E89)*('MVLP INPUT'!$F17*'COMMISSION ASSUMPTIONS'!$F51)</f>
        <v>0</v>
      </c>
      <c r="AJ207" s="476">
        <f ca="1">('SUBSCRIBER BASE'!AK87*'COMMISSION ASSUMPTIONS'!$E89)*('MVLP INPUT'!$F17*'COMMISSION ASSUMPTIONS'!$F51)</f>
        <v>0</v>
      </c>
      <c r="AK207" s="476">
        <f ca="1">('SUBSCRIBER BASE'!AL87*'COMMISSION ASSUMPTIONS'!$E89)*('MVLP INPUT'!$F17*'COMMISSION ASSUMPTIONS'!$F51)</f>
        <v>0</v>
      </c>
      <c r="AL207" s="476">
        <f ca="1">('SUBSCRIBER BASE'!AM87*'COMMISSION ASSUMPTIONS'!$E89)*('MVLP INPUT'!$F17*'COMMISSION ASSUMPTIONS'!$F51)</f>
        <v>0</v>
      </c>
      <c r="AM207" s="476">
        <f ca="1">('SUBSCRIBER BASE'!AN87*'COMMISSION ASSUMPTIONS'!$E89)*('MVLP INPUT'!$F17*'COMMISSION ASSUMPTIONS'!$F51)</f>
        <v>0</v>
      </c>
      <c r="AN207" s="476">
        <f ca="1">('SUBSCRIBER BASE'!AO87*'COMMISSION ASSUMPTIONS'!$E89)*('MVLP INPUT'!$F17*'COMMISSION ASSUMPTIONS'!$F51)</f>
        <v>0</v>
      </c>
      <c r="AO207" s="476">
        <f ca="1">('SUBSCRIBER BASE'!AP87*'COMMISSION ASSUMPTIONS'!$E89)*('MVLP INPUT'!$F17*'COMMISSION ASSUMPTIONS'!$F51)</f>
        <v>0</v>
      </c>
      <c r="AP207" s="476">
        <f ca="1">('SUBSCRIBER BASE'!AQ87*'COMMISSION ASSUMPTIONS'!$E89)*('MVLP INPUT'!$F17*'COMMISSION ASSUMPTIONS'!$F51)</f>
        <v>0</v>
      </c>
      <c r="AQ207" s="476">
        <f ca="1">('SUBSCRIBER BASE'!AR87*'COMMISSION ASSUMPTIONS'!$E89)*('MVLP INPUT'!$F17*'COMMISSION ASSUMPTIONS'!$F51)</f>
        <v>0</v>
      </c>
      <c r="AR207" s="476">
        <f ca="1">('SUBSCRIBER BASE'!AS87*'COMMISSION ASSUMPTIONS'!$E89)*('MVLP INPUT'!$F17*'COMMISSION ASSUMPTIONS'!$F51)</f>
        <v>0</v>
      </c>
      <c r="AS207" s="476">
        <f ca="1">('SUBSCRIBER BASE'!AT87*'COMMISSION ASSUMPTIONS'!$E89)*('MVLP INPUT'!$F17*'COMMISSION ASSUMPTIONS'!$F51)</f>
        <v>0</v>
      </c>
      <c r="AT207" s="476">
        <f ca="1">('SUBSCRIBER BASE'!AU87*'COMMISSION ASSUMPTIONS'!$E89)*('MVLP INPUT'!$F17*'COMMISSION ASSUMPTIONS'!$F51)</f>
        <v>0</v>
      </c>
      <c r="AU207" s="476">
        <f ca="1">('SUBSCRIBER BASE'!AV87*'COMMISSION ASSUMPTIONS'!$E89)*('MVLP INPUT'!$F17*'COMMISSION ASSUMPTIONS'!$F51)</f>
        <v>0</v>
      </c>
      <c r="AV207" s="476">
        <f ca="1">('SUBSCRIBER BASE'!AW87*'COMMISSION ASSUMPTIONS'!$E89)*('MVLP INPUT'!$F17*'COMMISSION ASSUMPTIONS'!$F51)</f>
        <v>0</v>
      </c>
      <c r="AW207" s="476">
        <f ca="1">('SUBSCRIBER BASE'!AX87*'COMMISSION ASSUMPTIONS'!$E89)*('MVLP INPUT'!$F17*'COMMISSION ASSUMPTIONS'!$F51)</f>
        <v>0</v>
      </c>
      <c r="AX207" s="476">
        <f ca="1">('SUBSCRIBER BASE'!AY87*'COMMISSION ASSUMPTIONS'!$E89)*('MVLP INPUT'!$F17*'COMMISSION ASSUMPTIONS'!$F51)</f>
        <v>0</v>
      </c>
      <c r="AY207" s="476">
        <f ca="1">('SUBSCRIBER BASE'!AZ87*'COMMISSION ASSUMPTIONS'!$E89)*('MVLP INPUT'!$F17*'COMMISSION ASSUMPTIONS'!$F51)</f>
        <v>0</v>
      </c>
      <c r="AZ207" s="476">
        <f ca="1">('SUBSCRIBER BASE'!BA87*'COMMISSION ASSUMPTIONS'!$E89)*('MVLP INPUT'!$F17*'COMMISSION ASSUMPTIONS'!$F51)</f>
        <v>0</v>
      </c>
      <c r="BA207" s="476">
        <f ca="1">('SUBSCRIBER BASE'!BB87*'COMMISSION ASSUMPTIONS'!$E89)*('MVLP INPUT'!$F17*'COMMISSION ASSUMPTIONS'!$F51)</f>
        <v>0</v>
      </c>
      <c r="BB207" s="476">
        <f ca="1">('SUBSCRIBER BASE'!BC87*'COMMISSION ASSUMPTIONS'!$E89)*('MVLP INPUT'!$F17*'COMMISSION ASSUMPTIONS'!$F51)</f>
        <v>0</v>
      </c>
      <c r="BC207" s="476">
        <f ca="1">('SUBSCRIBER BASE'!BD87*'COMMISSION ASSUMPTIONS'!$E89)*('MVLP INPUT'!$F17*'COMMISSION ASSUMPTIONS'!$F51)</f>
        <v>0</v>
      </c>
      <c r="BD207" s="476">
        <f ca="1">('SUBSCRIBER BASE'!BE87*'COMMISSION ASSUMPTIONS'!$E89)*('MVLP INPUT'!$F17*'COMMISSION ASSUMPTIONS'!$F51)</f>
        <v>0</v>
      </c>
      <c r="BE207" s="476">
        <f ca="1">('SUBSCRIBER BASE'!BF87*'COMMISSION ASSUMPTIONS'!$E89)*('MVLP INPUT'!$F17*'COMMISSION ASSUMPTIONS'!$F51)</f>
        <v>0</v>
      </c>
      <c r="BF207" s="476">
        <f ca="1">('SUBSCRIBER BASE'!BG87*'COMMISSION ASSUMPTIONS'!$E89)*('MVLP INPUT'!$F17*'COMMISSION ASSUMPTIONS'!$F51)</f>
        <v>0</v>
      </c>
      <c r="BG207" s="476">
        <f ca="1">('SUBSCRIBER BASE'!BH87*'COMMISSION ASSUMPTIONS'!$E89)*('MVLP INPUT'!$F17*'COMMISSION ASSUMPTIONS'!$F51)</f>
        <v>0</v>
      </c>
      <c r="BH207" s="476">
        <f ca="1">('SUBSCRIBER BASE'!BI87*'COMMISSION ASSUMPTIONS'!$E89)*('MVLP INPUT'!$F17*'COMMISSION ASSUMPTIONS'!$F51)</f>
        <v>0</v>
      </c>
      <c r="BI207" s="476">
        <f ca="1">('SUBSCRIBER BASE'!BJ87*'COMMISSION ASSUMPTIONS'!$E89)*('MVLP INPUT'!$F17*'COMMISSION ASSUMPTIONS'!$F51)</f>
        <v>0</v>
      </c>
      <c r="BJ207" s="476">
        <f ca="1">('SUBSCRIBER BASE'!BK87*'COMMISSION ASSUMPTIONS'!$E89)*('MVLP INPUT'!$F17*'COMMISSION ASSUMPTIONS'!$F51)</f>
        <v>0</v>
      </c>
      <c r="BK207" s="476">
        <f ca="1">('SUBSCRIBER BASE'!BL87*'COMMISSION ASSUMPTIONS'!$E89)*('MVLP INPUT'!$F17*'COMMISSION ASSUMPTIONS'!$F51)</f>
        <v>0</v>
      </c>
      <c r="BL207" s="476">
        <f ca="1">('SUBSCRIBER BASE'!BM87*'COMMISSION ASSUMPTIONS'!$E89)*('MVLP INPUT'!$F17*'COMMISSION ASSUMPTIONS'!$F51)</f>
        <v>0</v>
      </c>
      <c r="BM207" s="476">
        <f ca="1">('SUBSCRIBER BASE'!BN87*'COMMISSION ASSUMPTIONS'!$E89)*('MVLP INPUT'!$F17*'COMMISSION ASSUMPTIONS'!$F51)</f>
        <v>0</v>
      </c>
      <c r="BN207" s="476">
        <f ca="1">('SUBSCRIBER BASE'!BO87*'COMMISSION ASSUMPTIONS'!$E89)*('MVLP INPUT'!$F17*'COMMISSION ASSUMPTIONS'!$F51)</f>
        <v>0</v>
      </c>
      <c r="BO207" s="476">
        <f ca="1">('SUBSCRIBER BASE'!BP87*'COMMISSION ASSUMPTIONS'!$E89)*('MVLP INPUT'!$F17*'COMMISSION ASSUMPTIONS'!$F51)</f>
        <v>0</v>
      </c>
      <c r="BP207" s="476">
        <f ca="1">('SUBSCRIBER BASE'!BQ87*'COMMISSION ASSUMPTIONS'!$E89)*('MVLP INPUT'!$F17*'COMMISSION ASSUMPTIONS'!$F51)</f>
        <v>0</v>
      </c>
      <c r="BQ207" s="476">
        <f ca="1">('SUBSCRIBER BASE'!BR87*'COMMISSION ASSUMPTIONS'!$E89)*('MVLP INPUT'!$F17*'COMMISSION ASSUMPTIONS'!$F51)</f>
        <v>0</v>
      </c>
      <c r="BR207" s="476">
        <f ca="1">('SUBSCRIBER BASE'!BS87*'COMMISSION ASSUMPTIONS'!$E89)*('MVLP INPUT'!$F17*'COMMISSION ASSUMPTIONS'!$F51)</f>
        <v>0</v>
      </c>
    </row>
    <row r="208" spans="2:70" ht="24" customHeight="1" outlineLevel="1">
      <c r="B208" s="313" t="str">
        <f t="shared" si="48"/>
        <v>1.2 GB</v>
      </c>
      <c r="C208" s="476">
        <f>('SUBSCRIBER BASE'!C88*'COMMISSION ASSUMPTIONS'!$E90)*('MVLP INPUT'!$F18*'COMMISSION ASSUMPTIONS'!$F52)</f>
        <v>0</v>
      </c>
      <c r="D208" s="476">
        <f>('SUBSCRIBER BASE'!D88*'COMMISSION ASSUMPTIONS'!$E90)*('MVLP INPUT'!$F18*'COMMISSION ASSUMPTIONS'!$F52)</f>
        <v>0</v>
      </c>
      <c r="E208" s="476">
        <f>('SUBSCRIBER BASE'!E88*'COMMISSION ASSUMPTIONS'!$E90)*('MVLP INPUT'!$F18*'COMMISSION ASSUMPTIONS'!$F52)</f>
        <v>0</v>
      </c>
      <c r="F208" s="476">
        <f>('SUBSCRIBER BASE'!F88*'COMMISSION ASSUMPTIONS'!$E90)*('MVLP INPUT'!$F18*'COMMISSION ASSUMPTIONS'!$F52)</f>
        <v>0</v>
      </c>
      <c r="G208" s="476">
        <f>('SUBSCRIBER BASE'!G88*'COMMISSION ASSUMPTIONS'!$E90)*('MVLP INPUT'!$F18*'COMMISSION ASSUMPTIONS'!$F52)</f>
        <v>0</v>
      </c>
      <c r="H208" s="476">
        <f>('SUBSCRIBER BASE'!H88*'COMMISSION ASSUMPTIONS'!$E90)*('MVLP INPUT'!$F18*'COMMISSION ASSUMPTIONS'!$F52)</f>
        <v>0</v>
      </c>
      <c r="I208" s="476">
        <f>('SUBSCRIBER BASE'!I88*'COMMISSION ASSUMPTIONS'!$E90)*('MVLP INPUT'!$F18*'COMMISSION ASSUMPTIONS'!$F52)</f>
        <v>0</v>
      </c>
      <c r="J208" s="476">
        <f>('SUBSCRIBER BASE'!J88*'COMMISSION ASSUMPTIONS'!$E90)*('MVLP INPUT'!$F18*'COMMISSION ASSUMPTIONS'!$F52)</f>
        <v>0</v>
      </c>
      <c r="K208" s="476">
        <f ca="1">('SUBSCRIBER BASE'!L88*'COMMISSION ASSUMPTIONS'!$E90)*('MVLP INPUT'!$F18*'COMMISSION ASSUMPTIONS'!$F52)</f>
        <v>0</v>
      </c>
      <c r="L208" s="476">
        <f ca="1">('SUBSCRIBER BASE'!M88*'COMMISSION ASSUMPTIONS'!$E90)*('MVLP INPUT'!$F18*'COMMISSION ASSUMPTIONS'!$F52)</f>
        <v>0</v>
      </c>
      <c r="M208" s="476">
        <f ca="1">('SUBSCRIBER BASE'!N88*'COMMISSION ASSUMPTIONS'!$E90)*('MVLP INPUT'!$F18*'COMMISSION ASSUMPTIONS'!$F52)</f>
        <v>0</v>
      </c>
      <c r="N208" s="476">
        <f ca="1">('SUBSCRIBER BASE'!O88*'COMMISSION ASSUMPTIONS'!$E90)*('MVLP INPUT'!$F18*'COMMISSION ASSUMPTIONS'!$F52)</f>
        <v>0</v>
      </c>
      <c r="O208" s="476">
        <f ca="1">('SUBSCRIBER BASE'!P88*'COMMISSION ASSUMPTIONS'!$E90)*('MVLP INPUT'!$F18*'COMMISSION ASSUMPTIONS'!$F52)</f>
        <v>0</v>
      </c>
      <c r="P208" s="476">
        <f ca="1">('SUBSCRIBER BASE'!Q88*'COMMISSION ASSUMPTIONS'!$E90)*('MVLP INPUT'!$F18*'COMMISSION ASSUMPTIONS'!$F52)</f>
        <v>0</v>
      </c>
      <c r="Q208" s="476">
        <f ca="1">('SUBSCRIBER BASE'!R88*'COMMISSION ASSUMPTIONS'!$E90)*('MVLP INPUT'!$F18*'COMMISSION ASSUMPTIONS'!$F52)</f>
        <v>0</v>
      </c>
      <c r="R208" s="476">
        <f ca="1">('SUBSCRIBER BASE'!S88*'COMMISSION ASSUMPTIONS'!$E90)*('MVLP INPUT'!$F18*'COMMISSION ASSUMPTIONS'!$F52)</f>
        <v>0</v>
      </c>
      <c r="S208" s="476">
        <f ca="1">('SUBSCRIBER BASE'!T88*'COMMISSION ASSUMPTIONS'!$E90)*('MVLP INPUT'!$F18*'COMMISSION ASSUMPTIONS'!$F52)</f>
        <v>0</v>
      </c>
      <c r="T208" s="476">
        <f ca="1">('SUBSCRIBER BASE'!U88*'COMMISSION ASSUMPTIONS'!$E90)*('MVLP INPUT'!$F18*'COMMISSION ASSUMPTIONS'!$F52)</f>
        <v>0</v>
      </c>
      <c r="U208" s="476">
        <f ca="1">('SUBSCRIBER BASE'!V88*'COMMISSION ASSUMPTIONS'!$E90)*('MVLP INPUT'!$F18*'COMMISSION ASSUMPTIONS'!$F52)</f>
        <v>0</v>
      </c>
      <c r="V208" s="476">
        <f ca="1">('SUBSCRIBER BASE'!W88*'COMMISSION ASSUMPTIONS'!$E90)*('MVLP INPUT'!$F18*'COMMISSION ASSUMPTIONS'!$F52)</f>
        <v>0</v>
      </c>
      <c r="W208" s="476">
        <f ca="1">('SUBSCRIBER BASE'!X88*'COMMISSION ASSUMPTIONS'!$E90)*('MVLP INPUT'!$F18*'COMMISSION ASSUMPTIONS'!$F52)</f>
        <v>0</v>
      </c>
      <c r="X208" s="476">
        <f ca="1">('SUBSCRIBER BASE'!Y88*'COMMISSION ASSUMPTIONS'!$E90)*('MVLP INPUT'!$F18*'COMMISSION ASSUMPTIONS'!$F52)</f>
        <v>0</v>
      </c>
      <c r="Y208" s="476">
        <f ca="1">('SUBSCRIBER BASE'!Z88*'COMMISSION ASSUMPTIONS'!$E90)*('MVLP INPUT'!$F18*'COMMISSION ASSUMPTIONS'!$F52)</f>
        <v>0</v>
      </c>
      <c r="Z208" s="476">
        <f ca="1">('SUBSCRIBER BASE'!AA88*'COMMISSION ASSUMPTIONS'!$E90)*('MVLP INPUT'!$F18*'COMMISSION ASSUMPTIONS'!$F52)</f>
        <v>0</v>
      </c>
      <c r="AA208" s="476">
        <f ca="1">('SUBSCRIBER BASE'!AB88*'COMMISSION ASSUMPTIONS'!$E90)*('MVLP INPUT'!$F18*'COMMISSION ASSUMPTIONS'!$F52)</f>
        <v>0</v>
      </c>
      <c r="AB208" s="476">
        <f ca="1">('SUBSCRIBER BASE'!AC88*'COMMISSION ASSUMPTIONS'!$E90)*('MVLP INPUT'!$F18*'COMMISSION ASSUMPTIONS'!$F52)</f>
        <v>0</v>
      </c>
      <c r="AC208" s="476">
        <f ca="1">('SUBSCRIBER BASE'!AD88*'COMMISSION ASSUMPTIONS'!$E90)*('MVLP INPUT'!$F18*'COMMISSION ASSUMPTIONS'!$F52)</f>
        <v>0</v>
      </c>
      <c r="AD208" s="476">
        <f ca="1">('SUBSCRIBER BASE'!AE88*'COMMISSION ASSUMPTIONS'!$E90)*('MVLP INPUT'!$F18*'COMMISSION ASSUMPTIONS'!$F52)</f>
        <v>0</v>
      </c>
      <c r="AE208" s="476">
        <f ca="1">('SUBSCRIBER BASE'!AF88*'COMMISSION ASSUMPTIONS'!$E90)*('MVLP INPUT'!$F18*'COMMISSION ASSUMPTIONS'!$F52)</f>
        <v>0</v>
      </c>
      <c r="AF208" s="476">
        <f ca="1">('SUBSCRIBER BASE'!AG88*'COMMISSION ASSUMPTIONS'!$E90)*('MVLP INPUT'!$F18*'COMMISSION ASSUMPTIONS'!$F52)</f>
        <v>0</v>
      </c>
      <c r="AG208" s="476">
        <f ca="1">('SUBSCRIBER BASE'!AH88*'COMMISSION ASSUMPTIONS'!$E90)*('MVLP INPUT'!$F18*'COMMISSION ASSUMPTIONS'!$F52)</f>
        <v>0</v>
      </c>
      <c r="AH208" s="476">
        <f ca="1">('SUBSCRIBER BASE'!AI88*'COMMISSION ASSUMPTIONS'!$E90)*('MVLP INPUT'!$F18*'COMMISSION ASSUMPTIONS'!$F52)</f>
        <v>0</v>
      </c>
      <c r="AI208" s="476">
        <f ca="1">('SUBSCRIBER BASE'!AJ88*'COMMISSION ASSUMPTIONS'!$E90)*('MVLP INPUT'!$F18*'COMMISSION ASSUMPTIONS'!$F52)</f>
        <v>0</v>
      </c>
      <c r="AJ208" s="476">
        <f ca="1">('SUBSCRIBER BASE'!AK88*'COMMISSION ASSUMPTIONS'!$E90)*('MVLP INPUT'!$F18*'COMMISSION ASSUMPTIONS'!$F52)</f>
        <v>0</v>
      </c>
      <c r="AK208" s="476">
        <f ca="1">('SUBSCRIBER BASE'!AL88*'COMMISSION ASSUMPTIONS'!$E90)*('MVLP INPUT'!$F18*'COMMISSION ASSUMPTIONS'!$F52)</f>
        <v>0</v>
      </c>
      <c r="AL208" s="476">
        <f ca="1">('SUBSCRIBER BASE'!AM88*'COMMISSION ASSUMPTIONS'!$E90)*('MVLP INPUT'!$F18*'COMMISSION ASSUMPTIONS'!$F52)</f>
        <v>0</v>
      </c>
      <c r="AM208" s="476">
        <f ca="1">('SUBSCRIBER BASE'!AN88*'COMMISSION ASSUMPTIONS'!$E90)*('MVLP INPUT'!$F18*'COMMISSION ASSUMPTIONS'!$F52)</f>
        <v>0</v>
      </c>
      <c r="AN208" s="476">
        <f ca="1">('SUBSCRIBER BASE'!AO88*'COMMISSION ASSUMPTIONS'!$E90)*('MVLP INPUT'!$F18*'COMMISSION ASSUMPTIONS'!$F52)</f>
        <v>0</v>
      </c>
      <c r="AO208" s="476">
        <f ca="1">('SUBSCRIBER BASE'!AP88*'COMMISSION ASSUMPTIONS'!$E90)*('MVLP INPUT'!$F18*'COMMISSION ASSUMPTIONS'!$F52)</f>
        <v>0</v>
      </c>
      <c r="AP208" s="476">
        <f ca="1">('SUBSCRIBER BASE'!AQ88*'COMMISSION ASSUMPTIONS'!$E90)*('MVLP INPUT'!$F18*'COMMISSION ASSUMPTIONS'!$F52)</f>
        <v>0</v>
      </c>
      <c r="AQ208" s="476">
        <f ca="1">('SUBSCRIBER BASE'!AR88*'COMMISSION ASSUMPTIONS'!$E90)*('MVLP INPUT'!$F18*'COMMISSION ASSUMPTIONS'!$F52)</f>
        <v>0</v>
      </c>
      <c r="AR208" s="476">
        <f ca="1">('SUBSCRIBER BASE'!AS88*'COMMISSION ASSUMPTIONS'!$E90)*('MVLP INPUT'!$F18*'COMMISSION ASSUMPTIONS'!$F52)</f>
        <v>0</v>
      </c>
      <c r="AS208" s="476">
        <f ca="1">('SUBSCRIBER BASE'!AT88*'COMMISSION ASSUMPTIONS'!$E90)*('MVLP INPUT'!$F18*'COMMISSION ASSUMPTIONS'!$F52)</f>
        <v>0</v>
      </c>
      <c r="AT208" s="476">
        <f ca="1">('SUBSCRIBER BASE'!AU88*'COMMISSION ASSUMPTIONS'!$E90)*('MVLP INPUT'!$F18*'COMMISSION ASSUMPTIONS'!$F52)</f>
        <v>0</v>
      </c>
      <c r="AU208" s="476">
        <f ca="1">('SUBSCRIBER BASE'!AV88*'COMMISSION ASSUMPTIONS'!$E90)*('MVLP INPUT'!$F18*'COMMISSION ASSUMPTIONS'!$F52)</f>
        <v>0</v>
      </c>
      <c r="AV208" s="476">
        <f ca="1">('SUBSCRIBER BASE'!AW88*'COMMISSION ASSUMPTIONS'!$E90)*('MVLP INPUT'!$F18*'COMMISSION ASSUMPTIONS'!$F52)</f>
        <v>0</v>
      </c>
      <c r="AW208" s="476">
        <f ca="1">('SUBSCRIBER BASE'!AX88*'COMMISSION ASSUMPTIONS'!$E90)*('MVLP INPUT'!$F18*'COMMISSION ASSUMPTIONS'!$F52)</f>
        <v>0</v>
      </c>
      <c r="AX208" s="476">
        <f ca="1">('SUBSCRIBER BASE'!AY88*'COMMISSION ASSUMPTIONS'!$E90)*('MVLP INPUT'!$F18*'COMMISSION ASSUMPTIONS'!$F52)</f>
        <v>0</v>
      </c>
      <c r="AY208" s="476">
        <f ca="1">('SUBSCRIBER BASE'!AZ88*'COMMISSION ASSUMPTIONS'!$E90)*('MVLP INPUT'!$F18*'COMMISSION ASSUMPTIONS'!$F52)</f>
        <v>0</v>
      </c>
      <c r="AZ208" s="476">
        <f ca="1">('SUBSCRIBER BASE'!BA88*'COMMISSION ASSUMPTIONS'!$E90)*('MVLP INPUT'!$F18*'COMMISSION ASSUMPTIONS'!$F52)</f>
        <v>0</v>
      </c>
      <c r="BA208" s="476">
        <f ca="1">('SUBSCRIBER BASE'!BB88*'COMMISSION ASSUMPTIONS'!$E90)*('MVLP INPUT'!$F18*'COMMISSION ASSUMPTIONS'!$F52)</f>
        <v>0</v>
      </c>
      <c r="BB208" s="476">
        <f ca="1">('SUBSCRIBER BASE'!BC88*'COMMISSION ASSUMPTIONS'!$E90)*('MVLP INPUT'!$F18*'COMMISSION ASSUMPTIONS'!$F52)</f>
        <v>0</v>
      </c>
      <c r="BC208" s="476">
        <f ca="1">('SUBSCRIBER BASE'!BD88*'COMMISSION ASSUMPTIONS'!$E90)*('MVLP INPUT'!$F18*'COMMISSION ASSUMPTIONS'!$F52)</f>
        <v>0</v>
      </c>
      <c r="BD208" s="476">
        <f ca="1">('SUBSCRIBER BASE'!BE88*'COMMISSION ASSUMPTIONS'!$E90)*('MVLP INPUT'!$F18*'COMMISSION ASSUMPTIONS'!$F52)</f>
        <v>0</v>
      </c>
      <c r="BE208" s="476">
        <f ca="1">('SUBSCRIBER BASE'!BF88*'COMMISSION ASSUMPTIONS'!$E90)*('MVLP INPUT'!$F18*'COMMISSION ASSUMPTIONS'!$F52)</f>
        <v>0</v>
      </c>
      <c r="BF208" s="476">
        <f ca="1">('SUBSCRIBER BASE'!BG88*'COMMISSION ASSUMPTIONS'!$E90)*('MVLP INPUT'!$F18*'COMMISSION ASSUMPTIONS'!$F52)</f>
        <v>0</v>
      </c>
      <c r="BG208" s="476">
        <f ca="1">('SUBSCRIBER BASE'!BH88*'COMMISSION ASSUMPTIONS'!$E90)*('MVLP INPUT'!$F18*'COMMISSION ASSUMPTIONS'!$F52)</f>
        <v>0</v>
      </c>
      <c r="BH208" s="476">
        <f ca="1">('SUBSCRIBER BASE'!BI88*'COMMISSION ASSUMPTIONS'!$E90)*('MVLP INPUT'!$F18*'COMMISSION ASSUMPTIONS'!$F52)</f>
        <v>0</v>
      </c>
      <c r="BI208" s="476">
        <f ca="1">('SUBSCRIBER BASE'!BJ88*'COMMISSION ASSUMPTIONS'!$E90)*('MVLP INPUT'!$F18*'COMMISSION ASSUMPTIONS'!$F52)</f>
        <v>0</v>
      </c>
      <c r="BJ208" s="476">
        <f ca="1">('SUBSCRIBER BASE'!BK88*'COMMISSION ASSUMPTIONS'!$E90)*('MVLP INPUT'!$F18*'COMMISSION ASSUMPTIONS'!$F52)</f>
        <v>0</v>
      </c>
      <c r="BK208" s="476">
        <f ca="1">('SUBSCRIBER BASE'!BL88*'COMMISSION ASSUMPTIONS'!$E90)*('MVLP INPUT'!$F18*'COMMISSION ASSUMPTIONS'!$F52)</f>
        <v>0</v>
      </c>
      <c r="BL208" s="476">
        <f ca="1">('SUBSCRIBER BASE'!BM88*'COMMISSION ASSUMPTIONS'!$E90)*('MVLP INPUT'!$F18*'COMMISSION ASSUMPTIONS'!$F52)</f>
        <v>0</v>
      </c>
      <c r="BM208" s="476">
        <f ca="1">('SUBSCRIBER BASE'!BN88*'COMMISSION ASSUMPTIONS'!$E90)*('MVLP INPUT'!$F18*'COMMISSION ASSUMPTIONS'!$F52)</f>
        <v>0</v>
      </c>
      <c r="BN208" s="476">
        <f ca="1">('SUBSCRIBER BASE'!BO88*'COMMISSION ASSUMPTIONS'!$E90)*('MVLP INPUT'!$F18*'COMMISSION ASSUMPTIONS'!$F52)</f>
        <v>0</v>
      </c>
      <c r="BO208" s="476">
        <f ca="1">('SUBSCRIBER BASE'!BP88*'COMMISSION ASSUMPTIONS'!$E90)*('MVLP INPUT'!$F18*'COMMISSION ASSUMPTIONS'!$F52)</f>
        <v>0</v>
      </c>
      <c r="BP208" s="476">
        <f ca="1">('SUBSCRIBER BASE'!BQ88*'COMMISSION ASSUMPTIONS'!$E90)*('MVLP INPUT'!$F18*'COMMISSION ASSUMPTIONS'!$F52)</f>
        <v>0</v>
      </c>
      <c r="BQ208" s="476">
        <f ca="1">('SUBSCRIBER BASE'!BR88*'COMMISSION ASSUMPTIONS'!$E90)*('MVLP INPUT'!$F18*'COMMISSION ASSUMPTIONS'!$F52)</f>
        <v>0</v>
      </c>
      <c r="BR208" s="476">
        <f ca="1">('SUBSCRIBER BASE'!BS88*'COMMISSION ASSUMPTIONS'!$E90)*('MVLP INPUT'!$F18*'COMMISSION ASSUMPTIONS'!$F52)</f>
        <v>0</v>
      </c>
    </row>
    <row r="209" spans="2:70" ht="24" customHeight="1" outlineLevel="1">
      <c r="B209" s="313" t="str">
        <f>B196</f>
        <v>2.5 GB</v>
      </c>
      <c r="C209" s="476">
        <f>('SUBSCRIBER BASE'!C89*'COMMISSION ASSUMPTIONS'!$E91)*('MVLP INPUT'!$F19*'COMMISSION ASSUMPTIONS'!$F53)</f>
        <v>0</v>
      </c>
      <c r="D209" s="476">
        <f>('SUBSCRIBER BASE'!D89*'COMMISSION ASSUMPTIONS'!$E91)*('MVLP INPUT'!$F19*'COMMISSION ASSUMPTIONS'!$F53)</f>
        <v>0</v>
      </c>
      <c r="E209" s="476">
        <f>('SUBSCRIBER BASE'!E89*'COMMISSION ASSUMPTIONS'!$E91)*('MVLP INPUT'!$F19*'COMMISSION ASSUMPTIONS'!$F53)</f>
        <v>0</v>
      </c>
      <c r="F209" s="476">
        <f>('SUBSCRIBER BASE'!F89*'COMMISSION ASSUMPTIONS'!$E91)*('MVLP INPUT'!$F19*'COMMISSION ASSUMPTIONS'!$F53)</f>
        <v>0</v>
      </c>
      <c r="G209" s="476">
        <f>('SUBSCRIBER BASE'!G89*'COMMISSION ASSUMPTIONS'!$E91)*('MVLP INPUT'!$F19*'COMMISSION ASSUMPTIONS'!$F53)</f>
        <v>0</v>
      </c>
      <c r="H209" s="476">
        <f>('SUBSCRIBER BASE'!H89*'COMMISSION ASSUMPTIONS'!$E91)*('MVLP INPUT'!$F19*'COMMISSION ASSUMPTIONS'!$F53)</f>
        <v>0</v>
      </c>
      <c r="I209" s="476">
        <f>('SUBSCRIBER BASE'!I89*'COMMISSION ASSUMPTIONS'!$E91)*('MVLP INPUT'!$F19*'COMMISSION ASSUMPTIONS'!$F53)</f>
        <v>0</v>
      </c>
      <c r="J209" s="476">
        <f>('SUBSCRIBER BASE'!J89*'COMMISSION ASSUMPTIONS'!$E91)*('MVLP INPUT'!$F19*'COMMISSION ASSUMPTIONS'!$F53)</f>
        <v>0</v>
      </c>
      <c r="K209" s="476">
        <f ca="1">('SUBSCRIBER BASE'!L89*'COMMISSION ASSUMPTIONS'!$E91)*('MVLP INPUT'!$F19*'COMMISSION ASSUMPTIONS'!$F53)</f>
        <v>0</v>
      </c>
      <c r="L209" s="476">
        <f ca="1">('SUBSCRIBER BASE'!M89*'COMMISSION ASSUMPTIONS'!$E91)*('MVLP INPUT'!$F19*'COMMISSION ASSUMPTIONS'!$F53)</f>
        <v>0</v>
      </c>
      <c r="M209" s="476">
        <f ca="1">('SUBSCRIBER BASE'!N89*'COMMISSION ASSUMPTIONS'!$E91)*('MVLP INPUT'!$F19*'COMMISSION ASSUMPTIONS'!$F53)</f>
        <v>0</v>
      </c>
      <c r="N209" s="476">
        <f ca="1">('SUBSCRIBER BASE'!O89*'COMMISSION ASSUMPTIONS'!$E91)*('MVLP INPUT'!$F19*'COMMISSION ASSUMPTIONS'!$F53)</f>
        <v>0</v>
      </c>
      <c r="O209" s="476">
        <f ca="1">('SUBSCRIBER BASE'!P89*'COMMISSION ASSUMPTIONS'!$E91)*('MVLP INPUT'!$F19*'COMMISSION ASSUMPTIONS'!$F53)</f>
        <v>0</v>
      </c>
      <c r="P209" s="476">
        <f ca="1">('SUBSCRIBER BASE'!Q89*'COMMISSION ASSUMPTIONS'!$E91)*('MVLP INPUT'!$F19*'COMMISSION ASSUMPTIONS'!$F53)</f>
        <v>0</v>
      </c>
      <c r="Q209" s="476">
        <f ca="1">('SUBSCRIBER BASE'!R89*'COMMISSION ASSUMPTIONS'!$E91)*('MVLP INPUT'!$F19*'COMMISSION ASSUMPTIONS'!$F53)</f>
        <v>0</v>
      </c>
      <c r="R209" s="476">
        <f ca="1">('SUBSCRIBER BASE'!S89*'COMMISSION ASSUMPTIONS'!$E91)*('MVLP INPUT'!$F19*'COMMISSION ASSUMPTIONS'!$F53)</f>
        <v>0</v>
      </c>
      <c r="S209" s="476">
        <f ca="1">('SUBSCRIBER BASE'!T89*'COMMISSION ASSUMPTIONS'!$E91)*('MVLP INPUT'!$F19*'COMMISSION ASSUMPTIONS'!$F53)</f>
        <v>0</v>
      </c>
      <c r="T209" s="476">
        <f ca="1">('SUBSCRIBER BASE'!U89*'COMMISSION ASSUMPTIONS'!$E91)*('MVLP INPUT'!$F19*'COMMISSION ASSUMPTIONS'!$F53)</f>
        <v>0</v>
      </c>
      <c r="U209" s="476">
        <f ca="1">('SUBSCRIBER BASE'!V89*'COMMISSION ASSUMPTIONS'!$E91)*('MVLP INPUT'!$F19*'COMMISSION ASSUMPTIONS'!$F53)</f>
        <v>0</v>
      </c>
      <c r="V209" s="476">
        <f ca="1">('SUBSCRIBER BASE'!W89*'COMMISSION ASSUMPTIONS'!$E91)*('MVLP INPUT'!$F19*'COMMISSION ASSUMPTIONS'!$F53)</f>
        <v>0</v>
      </c>
      <c r="W209" s="476">
        <f ca="1">('SUBSCRIBER BASE'!X89*'COMMISSION ASSUMPTIONS'!$E91)*('MVLP INPUT'!$F19*'COMMISSION ASSUMPTIONS'!$F53)</f>
        <v>0</v>
      </c>
      <c r="X209" s="476">
        <f ca="1">('SUBSCRIBER BASE'!Y89*'COMMISSION ASSUMPTIONS'!$E91)*('MVLP INPUT'!$F19*'COMMISSION ASSUMPTIONS'!$F53)</f>
        <v>0</v>
      </c>
      <c r="Y209" s="476">
        <f ca="1">('SUBSCRIBER BASE'!Z89*'COMMISSION ASSUMPTIONS'!$E91)*('MVLP INPUT'!$F19*'COMMISSION ASSUMPTIONS'!$F53)</f>
        <v>0</v>
      </c>
      <c r="Z209" s="476">
        <f ca="1">('SUBSCRIBER BASE'!AA89*'COMMISSION ASSUMPTIONS'!$E91)*('MVLP INPUT'!$F19*'COMMISSION ASSUMPTIONS'!$F53)</f>
        <v>0</v>
      </c>
      <c r="AA209" s="476">
        <f ca="1">('SUBSCRIBER BASE'!AB89*'COMMISSION ASSUMPTIONS'!$E91)*('MVLP INPUT'!$F19*'COMMISSION ASSUMPTIONS'!$F53)</f>
        <v>0</v>
      </c>
      <c r="AB209" s="476">
        <f ca="1">('SUBSCRIBER BASE'!AC89*'COMMISSION ASSUMPTIONS'!$E91)*('MVLP INPUT'!$F19*'COMMISSION ASSUMPTIONS'!$F53)</f>
        <v>0</v>
      </c>
      <c r="AC209" s="476">
        <f ca="1">('SUBSCRIBER BASE'!AD89*'COMMISSION ASSUMPTIONS'!$E91)*('MVLP INPUT'!$F19*'COMMISSION ASSUMPTIONS'!$F53)</f>
        <v>0</v>
      </c>
      <c r="AD209" s="476">
        <f ca="1">('SUBSCRIBER BASE'!AE89*'COMMISSION ASSUMPTIONS'!$E91)*('MVLP INPUT'!$F19*'COMMISSION ASSUMPTIONS'!$F53)</f>
        <v>0</v>
      </c>
      <c r="AE209" s="476">
        <f ca="1">('SUBSCRIBER BASE'!AF89*'COMMISSION ASSUMPTIONS'!$E91)*('MVLP INPUT'!$F19*'COMMISSION ASSUMPTIONS'!$F53)</f>
        <v>0</v>
      </c>
      <c r="AF209" s="476">
        <f ca="1">('SUBSCRIBER BASE'!AG89*'COMMISSION ASSUMPTIONS'!$E91)*('MVLP INPUT'!$F19*'COMMISSION ASSUMPTIONS'!$F53)</f>
        <v>0</v>
      </c>
      <c r="AG209" s="476">
        <f ca="1">('SUBSCRIBER BASE'!AH89*'COMMISSION ASSUMPTIONS'!$E91)*('MVLP INPUT'!$F19*'COMMISSION ASSUMPTIONS'!$F53)</f>
        <v>0</v>
      </c>
      <c r="AH209" s="476">
        <f ca="1">('SUBSCRIBER BASE'!AI89*'COMMISSION ASSUMPTIONS'!$E91)*('MVLP INPUT'!$F19*'COMMISSION ASSUMPTIONS'!$F53)</f>
        <v>0</v>
      </c>
      <c r="AI209" s="476">
        <f ca="1">('SUBSCRIBER BASE'!AJ89*'COMMISSION ASSUMPTIONS'!$E91)*('MVLP INPUT'!$F19*'COMMISSION ASSUMPTIONS'!$F53)</f>
        <v>0</v>
      </c>
      <c r="AJ209" s="476">
        <f ca="1">('SUBSCRIBER BASE'!AK89*'COMMISSION ASSUMPTIONS'!$E91)*('MVLP INPUT'!$F19*'COMMISSION ASSUMPTIONS'!$F53)</f>
        <v>0</v>
      </c>
      <c r="AK209" s="476">
        <f ca="1">('SUBSCRIBER BASE'!AL89*'COMMISSION ASSUMPTIONS'!$E91)*('MVLP INPUT'!$F19*'COMMISSION ASSUMPTIONS'!$F53)</f>
        <v>0</v>
      </c>
      <c r="AL209" s="476">
        <f ca="1">('SUBSCRIBER BASE'!AM89*'COMMISSION ASSUMPTIONS'!$E91)*('MVLP INPUT'!$F19*'COMMISSION ASSUMPTIONS'!$F53)</f>
        <v>0</v>
      </c>
      <c r="AM209" s="476">
        <f ca="1">('SUBSCRIBER BASE'!AN89*'COMMISSION ASSUMPTIONS'!$E91)*('MVLP INPUT'!$F19*'COMMISSION ASSUMPTIONS'!$F53)</f>
        <v>0</v>
      </c>
      <c r="AN209" s="476">
        <f ca="1">('SUBSCRIBER BASE'!AO89*'COMMISSION ASSUMPTIONS'!$E91)*('MVLP INPUT'!$F19*'COMMISSION ASSUMPTIONS'!$F53)</f>
        <v>0</v>
      </c>
      <c r="AO209" s="476">
        <f ca="1">('SUBSCRIBER BASE'!AP89*'COMMISSION ASSUMPTIONS'!$E91)*('MVLP INPUT'!$F19*'COMMISSION ASSUMPTIONS'!$F53)</f>
        <v>0</v>
      </c>
      <c r="AP209" s="476">
        <f ca="1">('SUBSCRIBER BASE'!AQ89*'COMMISSION ASSUMPTIONS'!$E91)*('MVLP INPUT'!$F19*'COMMISSION ASSUMPTIONS'!$F53)</f>
        <v>0</v>
      </c>
      <c r="AQ209" s="476">
        <f ca="1">('SUBSCRIBER BASE'!AR89*'COMMISSION ASSUMPTIONS'!$E91)*('MVLP INPUT'!$F19*'COMMISSION ASSUMPTIONS'!$F53)</f>
        <v>0</v>
      </c>
      <c r="AR209" s="476">
        <f ca="1">('SUBSCRIBER BASE'!AS89*'COMMISSION ASSUMPTIONS'!$E91)*('MVLP INPUT'!$F19*'COMMISSION ASSUMPTIONS'!$F53)</f>
        <v>0</v>
      </c>
      <c r="AS209" s="476">
        <f ca="1">('SUBSCRIBER BASE'!AT89*'COMMISSION ASSUMPTIONS'!$E91)*('MVLP INPUT'!$F19*'COMMISSION ASSUMPTIONS'!$F53)</f>
        <v>0</v>
      </c>
      <c r="AT209" s="476">
        <f ca="1">('SUBSCRIBER BASE'!AU89*'COMMISSION ASSUMPTIONS'!$E91)*('MVLP INPUT'!$F19*'COMMISSION ASSUMPTIONS'!$F53)</f>
        <v>0</v>
      </c>
      <c r="AU209" s="476">
        <f ca="1">('SUBSCRIBER BASE'!AV89*'COMMISSION ASSUMPTIONS'!$E91)*('MVLP INPUT'!$F19*'COMMISSION ASSUMPTIONS'!$F53)</f>
        <v>0</v>
      </c>
      <c r="AV209" s="476">
        <f ca="1">('SUBSCRIBER BASE'!AW89*'COMMISSION ASSUMPTIONS'!$E91)*('MVLP INPUT'!$F19*'COMMISSION ASSUMPTIONS'!$F53)</f>
        <v>0</v>
      </c>
      <c r="AW209" s="476">
        <f ca="1">('SUBSCRIBER BASE'!AX89*'COMMISSION ASSUMPTIONS'!$E91)*('MVLP INPUT'!$F19*'COMMISSION ASSUMPTIONS'!$F53)</f>
        <v>0</v>
      </c>
      <c r="AX209" s="476">
        <f ca="1">('SUBSCRIBER BASE'!AY89*'COMMISSION ASSUMPTIONS'!$E91)*('MVLP INPUT'!$F19*'COMMISSION ASSUMPTIONS'!$F53)</f>
        <v>0</v>
      </c>
      <c r="AY209" s="476">
        <f ca="1">('SUBSCRIBER BASE'!AZ89*'COMMISSION ASSUMPTIONS'!$E91)*('MVLP INPUT'!$F19*'COMMISSION ASSUMPTIONS'!$F53)</f>
        <v>0</v>
      </c>
      <c r="AZ209" s="476">
        <f ca="1">('SUBSCRIBER BASE'!BA89*'COMMISSION ASSUMPTIONS'!$E91)*('MVLP INPUT'!$F19*'COMMISSION ASSUMPTIONS'!$F53)</f>
        <v>0</v>
      </c>
      <c r="BA209" s="476">
        <f ca="1">('SUBSCRIBER BASE'!BB89*'COMMISSION ASSUMPTIONS'!$E91)*('MVLP INPUT'!$F19*'COMMISSION ASSUMPTIONS'!$F53)</f>
        <v>0</v>
      </c>
      <c r="BB209" s="476">
        <f ca="1">('SUBSCRIBER BASE'!BC89*'COMMISSION ASSUMPTIONS'!$E91)*('MVLP INPUT'!$F19*'COMMISSION ASSUMPTIONS'!$F53)</f>
        <v>0</v>
      </c>
      <c r="BC209" s="476">
        <f ca="1">('SUBSCRIBER BASE'!BD89*'COMMISSION ASSUMPTIONS'!$E91)*('MVLP INPUT'!$F19*'COMMISSION ASSUMPTIONS'!$F53)</f>
        <v>0</v>
      </c>
      <c r="BD209" s="476">
        <f ca="1">('SUBSCRIBER BASE'!BE89*'COMMISSION ASSUMPTIONS'!$E91)*('MVLP INPUT'!$F19*'COMMISSION ASSUMPTIONS'!$F53)</f>
        <v>0</v>
      </c>
      <c r="BE209" s="476">
        <f ca="1">('SUBSCRIBER BASE'!BF89*'COMMISSION ASSUMPTIONS'!$E91)*('MVLP INPUT'!$F19*'COMMISSION ASSUMPTIONS'!$F53)</f>
        <v>0</v>
      </c>
      <c r="BF209" s="476">
        <f ca="1">('SUBSCRIBER BASE'!BG89*'COMMISSION ASSUMPTIONS'!$E91)*('MVLP INPUT'!$F19*'COMMISSION ASSUMPTIONS'!$F53)</f>
        <v>0</v>
      </c>
      <c r="BG209" s="476">
        <f ca="1">('SUBSCRIBER BASE'!BH89*'COMMISSION ASSUMPTIONS'!$E91)*('MVLP INPUT'!$F19*'COMMISSION ASSUMPTIONS'!$F53)</f>
        <v>0</v>
      </c>
      <c r="BH209" s="476">
        <f ca="1">('SUBSCRIBER BASE'!BI89*'COMMISSION ASSUMPTIONS'!$E91)*('MVLP INPUT'!$F19*'COMMISSION ASSUMPTIONS'!$F53)</f>
        <v>0</v>
      </c>
      <c r="BI209" s="476">
        <f ca="1">('SUBSCRIBER BASE'!BJ89*'COMMISSION ASSUMPTIONS'!$E91)*('MVLP INPUT'!$F19*'COMMISSION ASSUMPTIONS'!$F53)</f>
        <v>0</v>
      </c>
      <c r="BJ209" s="476">
        <f ca="1">('SUBSCRIBER BASE'!BK89*'COMMISSION ASSUMPTIONS'!$E91)*('MVLP INPUT'!$F19*'COMMISSION ASSUMPTIONS'!$F53)</f>
        <v>0</v>
      </c>
      <c r="BK209" s="476">
        <f ca="1">('SUBSCRIBER BASE'!BL89*'COMMISSION ASSUMPTIONS'!$E91)*('MVLP INPUT'!$F19*'COMMISSION ASSUMPTIONS'!$F53)</f>
        <v>0</v>
      </c>
      <c r="BL209" s="476">
        <f ca="1">('SUBSCRIBER BASE'!BM89*'COMMISSION ASSUMPTIONS'!$E91)*('MVLP INPUT'!$F19*'COMMISSION ASSUMPTIONS'!$F53)</f>
        <v>0</v>
      </c>
      <c r="BM209" s="476">
        <f ca="1">('SUBSCRIBER BASE'!BN89*'COMMISSION ASSUMPTIONS'!$E91)*('MVLP INPUT'!$F19*'COMMISSION ASSUMPTIONS'!$F53)</f>
        <v>0</v>
      </c>
      <c r="BN209" s="476">
        <f ca="1">('SUBSCRIBER BASE'!BO89*'COMMISSION ASSUMPTIONS'!$E91)*('MVLP INPUT'!$F19*'COMMISSION ASSUMPTIONS'!$F53)</f>
        <v>0</v>
      </c>
      <c r="BO209" s="476">
        <f ca="1">('SUBSCRIBER BASE'!BP89*'COMMISSION ASSUMPTIONS'!$E91)*('MVLP INPUT'!$F19*'COMMISSION ASSUMPTIONS'!$F53)</f>
        <v>0</v>
      </c>
      <c r="BP209" s="476">
        <f ca="1">('SUBSCRIBER BASE'!BQ89*'COMMISSION ASSUMPTIONS'!$E91)*('MVLP INPUT'!$F19*'COMMISSION ASSUMPTIONS'!$F53)</f>
        <v>0</v>
      </c>
      <c r="BQ209" s="476">
        <f ca="1">('SUBSCRIBER BASE'!BR89*'COMMISSION ASSUMPTIONS'!$E91)*('MVLP INPUT'!$F19*'COMMISSION ASSUMPTIONS'!$F53)</f>
        <v>0</v>
      </c>
      <c r="BR209" s="476">
        <f ca="1">('SUBSCRIBER BASE'!BS89*'COMMISSION ASSUMPTIONS'!$E91)*('MVLP INPUT'!$F19*'COMMISSION ASSUMPTIONS'!$F53)</f>
        <v>0</v>
      </c>
    </row>
    <row r="210" spans="2:70" ht="24" customHeight="1" outlineLevel="1"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5"/>
      <c r="N210" s="475"/>
      <c r="O210" s="475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  <c r="AA210" s="475"/>
      <c r="AB210" s="475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475"/>
      <c r="BC210" s="475"/>
      <c r="BD210" s="475"/>
      <c r="BE210" s="475"/>
      <c r="BF210" s="475"/>
      <c r="BG210" s="475"/>
      <c r="BH210" s="475"/>
      <c r="BI210" s="475"/>
      <c r="BJ210" s="475"/>
      <c r="BK210" s="475"/>
      <c r="BL210" s="475"/>
      <c r="BM210" s="475"/>
      <c r="BN210" s="475"/>
      <c r="BO210" s="475"/>
      <c r="BP210" s="475"/>
      <c r="BQ210" s="475"/>
      <c r="BR210" s="475"/>
    </row>
    <row r="211" spans="2:70" ht="24" customHeight="1" outlineLevel="1">
      <c r="B211" s="309" t="str">
        <f>'COMMISSION ASSUMPTIONS'!F7</f>
        <v>ONLINE SALES APP</v>
      </c>
      <c r="C211" s="474">
        <f t="shared" ref="C211:AH211" si="49">SUM(C213:C222)</f>
        <v>0</v>
      </c>
      <c r="D211" s="474">
        <f t="shared" si="49"/>
        <v>0</v>
      </c>
      <c r="E211" s="474">
        <f t="shared" si="49"/>
        <v>0</v>
      </c>
      <c r="F211" s="474">
        <f t="shared" si="49"/>
        <v>0</v>
      </c>
      <c r="G211" s="474">
        <f t="shared" si="49"/>
        <v>0</v>
      </c>
      <c r="H211" s="474">
        <f t="shared" si="49"/>
        <v>0</v>
      </c>
      <c r="I211" s="474">
        <f t="shared" si="49"/>
        <v>0</v>
      </c>
      <c r="J211" s="474">
        <f t="shared" si="49"/>
        <v>0</v>
      </c>
      <c r="K211" s="474">
        <f t="shared" ca="1" si="49"/>
        <v>0</v>
      </c>
      <c r="L211" s="474">
        <f t="shared" ca="1" si="49"/>
        <v>0</v>
      </c>
      <c r="M211" s="474">
        <f t="shared" ca="1" si="49"/>
        <v>0</v>
      </c>
      <c r="N211" s="474">
        <f t="shared" ca="1" si="49"/>
        <v>0</v>
      </c>
      <c r="O211" s="474">
        <f t="shared" ca="1" si="49"/>
        <v>0</v>
      </c>
      <c r="P211" s="474">
        <f t="shared" ca="1" si="49"/>
        <v>0</v>
      </c>
      <c r="Q211" s="474">
        <f t="shared" ca="1" si="49"/>
        <v>0</v>
      </c>
      <c r="R211" s="474">
        <f t="shared" ca="1" si="49"/>
        <v>0</v>
      </c>
      <c r="S211" s="474">
        <f t="shared" ca="1" si="49"/>
        <v>0</v>
      </c>
      <c r="T211" s="474">
        <f t="shared" ca="1" si="49"/>
        <v>0</v>
      </c>
      <c r="U211" s="474">
        <f t="shared" ca="1" si="49"/>
        <v>0</v>
      </c>
      <c r="V211" s="474">
        <f t="shared" ca="1" si="49"/>
        <v>0</v>
      </c>
      <c r="W211" s="474">
        <f t="shared" ca="1" si="49"/>
        <v>0</v>
      </c>
      <c r="X211" s="474">
        <f t="shared" ca="1" si="49"/>
        <v>0</v>
      </c>
      <c r="Y211" s="474">
        <f t="shared" ca="1" si="49"/>
        <v>0</v>
      </c>
      <c r="Z211" s="474">
        <f t="shared" ca="1" si="49"/>
        <v>0</v>
      </c>
      <c r="AA211" s="474">
        <f t="shared" ca="1" si="49"/>
        <v>0</v>
      </c>
      <c r="AB211" s="474">
        <f t="shared" ca="1" si="49"/>
        <v>0</v>
      </c>
      <c r="AC211" s="474">
        <f t="shared" ca="1" si="49"/>
        <v>0</v>
      </c>
      <c r="AD211" s="474">
        <f t="shared" ca="1" si="49"/>
        <v>0</v>
      </c>
      <c r="AE211" s="474">
        <f t="shared" ca="1" si="49"/>
        <v>0</v>
      </c>
      <c r="AF211" s="474">
        <f t="shared" ca="1" si="49"/>
        <v>0</v>
      </c>
      <c r="AG211" s="474">
        <f t="shared" ca="1" si="49"/>
        <v>0</v>
      </c>
      <c r="AH211" s="474">
        <f t="shared" ca="1" si="49"/>
        <v>0</v>
      </c>
      <c r="AI211" s="474">
        <f t="shared" ref="AI211:BR211" ca="1" si="50">SUM(AI213:AI222)</f>
        <v>0</v>
      </c>
      <c r="AJ211" s="474">
        <f t="shared" ca="1" si="50"/>
        <v>0</v>
      </c>
      <c r="AK211" s="474">
        <f t="shared" ca="1" si="50"/>
        <v>0</v>
      </c>
      <c r="AL211" s="474">
        <f t="shared" ca="1" si="50"/>
        <v>0</v>
      </c>
      <c r="AM211" s="474">
        <f t="shared" ca="1" si="50"/>
        <v>0</v>
      </c>
      <c r="AN211" s="474">
        <f t="shared" ca="1" si="50"/>
        <v>0</v>
      </c>
      <c r="AO211" s="474">
        <f t="shared" ca="1" si="50"/>
        <v>0</v>
      </c>
      <c r="AP211" s="474">
        <f t="shared" ca="1" si="50"/>
        <v>0</v>
      </c>
      <c r="AQ211" s="474">
        <f t="shared" ca="1" si="50"/>
        <v>0</v>
      </c>
      <c r="AR211" s="474">
        <f t="shared" ca="1" si="50"/>
        <v>0</v>
      </c>
      <c r="AS211" s="474">
        <f t="shared" ca="1" si="50"/>
        <v>0</v>
      </c>
      <c r="AT211" s="474">
        <f t="shared" ca="1" si="50"/>
        <v>0</v>
      </c>
      <c r="AU211" s="474">
        <f t="shared" ca="1" si="50"/>
        <v>0</v>
      </c>
      <c r="AV211" s="474">
        <f t="shared" ca="1" si="50"/>
        <v>0</v>
      </c>
      <c r="AW211" s="474">
        <f t="shared" ca="1" si="50"/>
        <v>0</v>
      </c>
      <c r="AX211" s="474">
        <f t="shared" ca="1" si="50"/>
        <v>0</v>
      </c>
      <c r="AY211" s="474">
        <f t="shared" ca="1" si="50"/>
        <v>0</v>
      </c>
      <c r="AZ211" s="474">
        <f t="shared" ca="1" si="50"/>
        <v>0</v>
      </c>
      <c r="BA211" s="474">
        <f t="shared" ca="1" si="50"/>
        <v>0</v>
      </c>
      <c r="BB211" s="474">
        <f t="shared" ca="1" si="50"/>
        <v>0</v>
      </c>
      <c r="BC211" s="474">
        <f t="shared" ca="1" si="50"/>
        <v>0</v>
      </c>
      <c r="BD211" s="474">
        <f t="shared" ca="1" si="50"/>
        <v>0</v>
      </c>
      <c r="BE211" s="474">
        <f t="shared" ca="1" si="50"/>
        <v>0</v>
      </c>
      <c r="BF211" s="474">
        <f t="shared" ca="1" si="50"/>
        <v>0</v>
      </c>
      <c r="BG211" s="474">
        <f t="shared" ca="1" si="50"/>
        <v>0</v>
      </c>
      <c r="BH211" s="474">
        <f t="shared" ca="1" si="50"/>
        <v>0</v>
      </c>
      <c r="BI211" s="474">
        <f t="shared" ca="1" si="50"/>
        <v>0</v>
      </c>
      <c r="BJ211" s="474">
        <f t="shared" ca="1" si="50"/>
        <v>0</v>
      </c>
      <c r="BK211" s="474">
        <f t="shared" ca="1" si="50"/>
        <v>0</v>
      </c>
      <c r="BL211" s="474">
        <f t="shared" ca="1" si="50"/>
        <v>0</v>
      </c>
      <c r="BM211" s="474">
        <f t="shared" ca="1" si="50"/>
        <v>0</v>
      </c>
      <c r="BN211" s="474">
        <f t="shared" ca="1" si="50"/>
        <v>0</v>
      </c>
      <c r="BO211" s="474">
        <f t="shared" ca="1" si="50"/>
        <v>0</v>
      </c>
      <c r="BP211" s="474">
        <f t="shared" ca="1" si="50"/>
        <v>0</v>
      </c>
      <c r="BQ211" s="474">
        <f t="shared" ca="1" si="50"/>
        <v>0</v>
      </c>
      <c r="BR211" s="474">
        <f t="shared" ca="1" si="50"/>
        <v>0</v>
      </c>
    </row>
    <row r="212" spans="2:70" ht="24" customHeight="1" outlineLevel="1">
      <c r="B212" s="309" t="s">
        <v>357</v>
      </c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5"/>
      <c r="N212" s="475"/>
      <c r="O212" s="475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  <c r="AA212" s="475"/>
      <c r="AB212" s="475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475"/>
      <c r="BB212" s="475"/>
      <c r="BC212" s="475"/>
      <c r="BD212" s="475"/>
      <c r="BE212" s="475"/>
      <c r="BF212" s="475"/>
      <c r="BG212" s="475"/>
      <c r="BH212" s="475"/>
      <c r="BI212" s="475"/>
      <c r="BJ212" s="475"/>
      <c r="BK212" s="475"/>
      <c r="BL212" s="475"/>
      <c r="BM212" s="475"/>
      <c r="BN212" s="475"/>
      <c r="BO212" s="475"/>
      <c r="BP212" s="475"/>
      <c r="BQ212" s="475"/>
      <c r="BR212" s="475"/>
    </row>
    <row r="213" spans="2:70" ht="24" customHeight="1" outlineLevel="1">
      <c r="B213" s="313" t="str">
        <f>B200</f>
        <v>MVLP1</v>
      </c>
      <c r="C213" s="476">
        <f>('SUBSCRIBER BASE'!C80*'COMMISSION ASSUMPTIONS'!$F82)*('MVLP INPUT'!$F10*'COMMISSION ASSUMPTIONS'!$F55)</f>
        <v>0</v>
      </c>
      <c r="D213" s="476">
        <f>('SUBSCRIBER BASE'!D80*'COMMISSION ASSUMPTIONS'!$F82)*('MVLP INPUT'!$F10*'COMMISSION ASSUMPTIONS'!$F55)</f>
        <v>0</v>
      </c>
      <c r="E213" s="476">
        <f>('SUBSCRIBER BASE'!E80*'COMMISSION ASSUMPTIONS'!$F82)*('MVLP INPUT'!$F10*'COMMISSION ASSUMPTIONS'!$F55)</f>
        <v>0</v>
      </c>
      <c r="F213" s="476">
        <f>('SUBSCRIBER BASE'!F80*'COMMISSION ASSUMPTIONS'!$F82)*('MVLP INPUT'!$F10*'COMMISSION ASSUMPTIONS'!$F55)</f>
        <v>0</v>
      </c>
      <c r="G213" s="476">
        <f>('SUBSCRIBER BASE'!G80*'COMMISSION ASSUMPTIONS'!$F82)*('MVLP INPUT'!$F10*'COMMISSION ASSUMPTIONS'!$F55)</f>
        <v>0</v>
      </c>
      <c r="H213" s="476">
        <f>('SUBSCRIBER BASE'!H80*'COMMISSION ASSUMPTIONS'!$F82)*('MVLP INPUT'!$F10*'COMMISSION ASSUMPTIONS'!$F55)</f>
        <v>0</v>
      </c>
      <c r="I213" s="476">
        <f>('SUBSCRIBER BASE'!I80*'COMMISSION ASSUMPTIONS'!$F82)*('MVLP INPUT'!$F10*'COMMISSION ASSUMPTIONS'!$F55)</f>
        <v>0</v>
      </c>
      <c r="J213" s="476">
        <f>('SUBSCRIBER BASE'!J80*'COMMISSION ASSUMPTIONS'!$F82)*('MVLP INPUT'!$F10*'COMMISSION ASSUMPTIONS'!$F55)</f>
        <v>0</v>
      </c>
      <c r="K213" s="476">
        <f ca="1">('SUBSCRIBER BASE'!L80*'COMMISSION ASSUMPTIONS'!$F82)*('MVLP INPUT'!$F10*'COMMISSION ASSUMPTIONS'!$F55)</f>
        <v>0</v>
      </c>
      <c r="L213" s="476">
        <f ca="1">('SUBSCRIBER BASE'!M80*'COMMISSION ASSUMPTIONS'!$F82)*('MVLP INPUT'!$F10*'COMMISSION ASSUMPTIONS'!$F55)</f>
        <v>0</v>
      </c>
      <c r="M213" s="476">
        <f ca="1">('SUBSCRIBER BASE'!N80*'COMMISSION ASSUMPTIONS'!$F82)*('MVLP INPUT'!$F10*'COMMISSION ASSUMPTIONS'!$F55)</f>
        <v>0</v>
      </c>
      <c r="N213" s="476">
        <f ca="1">('SUBSCRIBER BASE'!O80*'COMMISSION ASSUMPTIONS'!$F82)*('MVLP INPUT'!$F10*'COMMISSION ASSUMPTIONS'!$F55)</f>
        <v>0</v>
      </c>
      <c r="O213" s="476">
        <f ca="1">('SUBSCRIBER BASE'!P80*'COMMISSION ASSUMPTIONS'!$F82)*('MVLP INPUT'!$F10*'COMMISSION ASSUMPTIONS'!$F55)</f>
        <v>0</v>
      </c>
      <c r="P213" s="476">
        <f ca="1">('SUBSCRIBER BASE'!Q80*'COMMISSION ASSUMPTIONS'!$F82)*('MVLP INPUT'!$F10*'COMMISSION ASSUMPTIONS'!$F55)</f>
        <v>0</v>
      </c>
      <c r="Q213" s="476">
        <f ca="1">('SUBSCRIBER BASE'!R80*'COMMISSION ASSUMPTIONS'!$F82)*('MVLP INPUT'!$F10*'COMMISSION ASSUMPTIONS'!$F55)</f>
        <v>0</v>
      </c>
      <c r="R213" s="476">
        <f ca="1">('SUBSCRIBER BASE'!S80*'COMMISSION ASSUMPTIONS'!$F82)*('MVLP INPUT'!$F10*'COMMISSION ASSUMPTIONS'!$F55)</f>
        <v>0</v>
      </c>
      <c r="S213" s="476">
        <f ca="1">('SUBSCRIBER BASE'!T80*'COMMISSION ASSUMPTIONS'!$F82)*('MVLP INPUT'!$F10*'COMMISSION ASSUMPTIONS'!$F55)</f>
        <v>0</v>
      </c>
      <c r="T213" s="476">
        <f ca="1">('SUBSCRIBER BASE'!U80*'COMMISSION ASSUMPTIONS'!$F82)*('MVLP INPUT'!$F10*'COMMISSION ASSUMPTIONS'!$F55)</f>
        <v>0</v>
      </c>
      <c r="U213" s="476">
        <f ca="1">('SUBSCRIBER BASE'!V80*'COMMISSION ASSUMPTIONS'!$F82)*('MVLP INPUT'!$F10*'COMMISSION ASSUMPTIONS'!$F55)</f>
        <v>0</v>
      </c>
      <c r="V213" s="476">
        <f ca="1">('SUBSCRIBER BASE'!W80*'COMMISSION ASSUMPTIONS'!$F82)*('MVLP INPUT'!$F10*'COMMISSION ASSUMPTIONS'!$F55)</f>
        <v>0</v>
      </c>
      <c r="W213" s="476">
        <f ca="1">('SUBSCRIBER BASE'!X80*'COMMISSION ASSUMPTIONS'!$F82)*('MVLP INPUT'!$F10*'COMMISSION ASSUMPTIONS'!$F55)</f>
        <v>0</v>
      </c>
      <c r="X213" s="476">
        <f ca="1">('SUBSCRIBER BASE'!Y80*'COMMISSION ASSUMPTIONS'!$F82)*('MVLP INPUT'!$F10*'COMMISSION ASSUMPTIONS'!$F55)</f>
        <v>0</v>
      </c>
      <c r="Y213" s="476">
        <f ca="1">('SUBSCRIBER BASE'!Z80*'COMMISSION ASSUMPTIONS'!$F82)*('MVLP INPUT'!$F10*'COMMISSION ASSUMPTIONS'!$F55)</f>
        <v>0</v>
      </c>
      <c r="Z213" s="476">
        <f ca="1">('SUBSCRIBER BASE'!AA80*'COMMISSION ASSUMPTIONS'!$F82)*('MVLP INPUT'!$F10*'COMMISSION ASSUMPTIONS'!$F55)</f>
        <v>0</v>
      </c>
      <c r="AA213" s="476">
        <f ca="1">('SUBSCRIBER BASE'!AB80*'COMMISSION ASSUMPTIONS'!$F82)*('MVLP INPUT'!$F10*'COMMISSION ASSUMPTIONS'!$F55)</f>
        <v>0</v>
      </c>
      <c r="AB213" s="476">
        <f ca="1">('SUBSCRIBER BASE'!AC80*'COMMISSION ASSUMPTIONS'!$F82)*('MVLP INPUT'!$F10*'COMMISSION ASSUMPTIONS'!$F55)</f>
        <v>0</v>
      </c>
      <c r="AC213" s="476">
        <f ca="1">('SUBSCRIBER BASE'!AD80*'COMMISSION ASSUMPTIONS'!$F82)*('MVLP INPUT'!$F10*'COMMISSION ASSUMPTIONS'!$F55)</f>
        <v>0</v>
      </c>
      <c r="AD213" s="476">
        <f ca="1">('SUBSCRIBER BASE'!AE80*'COMMISSION ASSUMPTIONS'!$F82)*('MVLP INPUT'!$F10*'COMMISSION ASSUMPTIONS'!$F55)</f>
        <v>0</v>
      </c>
      <c r="AE213" s="476">
        <f ca="1">('SUBSCRIBER BASE'!AF80*'COMMISSION ASSUMPTIONS'!$F82)*('MVLP INPUT'!$F10*'COMMISSION ASSUMPTIONS'!$F55)</f>
        <v>0</v>
      </c>
      <c r="AF213" s="476">
        <f ca="1">('SUBSCRIBER BASE'!AG80*'COMMISSION ASSUMPTIONS'!$F82)*('MVLP INPUT'!$F10*'COMMISSION ASSUMPTIONS'!$F55)</f>
        <v>0</v>
      </c>
      <c r="AG213" s="476">
        <f ca="1">('SUBSCRIBER BASE'!AH80*'COMMISSION ASSUMPTIONS'!$F82)*('MVLP INPUT'!$F10*'COMMISSION ASSUMPTIONS'!$F55)</f>
        <v>0</v>
      </c>
      <c r="AH213" s="476">
        <f ca="1">('SUBSCRIBER BASE'!AI80*'COMMISSION ASSUMPTIONS'!$F82)*('MVLP INPUT'!$F10*'COMMISSION ASSUMPTIONS'!$F55)</f>
        <v>0</v>
      </c>
      <c r="AI213" s="476">
        <f ca="1">('SUBSCRIBER BASE'!AJ80*'COMMISSION ASSUMPTIONS'!$F82)*('MVLP INPUT'!$F10*'COMMISSION ASSUMPTIONS'!$F55)</f>
        <v>0</v>
      </c>
      <c r="AJ213" s="476">
        <f ca="1">('SUBSCRIBER BASE'!AK80*'COMMISSION ASSUMPTIONS'!$F82)*('MVLP INPUT'!$F10*'COMMISSION ASSUMPTIONS'!$F55)</f>
        <v>0</v>
      </c>
      <c r="AK213" s="476">
        <f ca="1">('SUBSCRIBER BASE'!AL80*'COMMISSION ASSUMPTIONS'!$F82)*('MVLP INPUT'!$F10*'COMMISSION ASSUMPTIONS'!$F55)</f>
        <v>0</v>
      </c>
      <c r="AL213" s="476">
        <f ca="1">('SUBSCRIBER BASE'!AM80*'COMMISSION ASSUMPTIONS'!$F82)*('MVLP INPUT'!$F10*'COMMISSION ASSUMPTIONS'!$F55)</f>
        <v>0</v>
      </c>
      <c r="AM213" s="476">
        <f ca="1">('SUBSCRIBER BASE'!AN80*'COMMISSION ASSUMPTIONS'!$F82)*('MVLP INPUT'!$F10*'COMMISSION ASSUMPTIONS'!$F55)</f>
        <v>0</v>
      </c>
      <c r="AN213" s="476">
        <f ca="1">('SUBSCRIBER BASE'!AO80*'COMMISSION ASSUMPTIONS'!$F82)*('MVLP INPUT'!$F10*'COMMISSION ASSUMPTIONS'!$F55)</f>
        <v>0</v>
      </c>
      <c r="AO213" s="476">
        <f ca="1">('SUBSCRIBER BASE'!AP80*'COMMISSION ASSUMPTIONS'!$F82)*('MVLP INPUT'!$F10*'COMMISSION ASSUMPTIONS'!$F55)</f>
        <v>0</v>
      </c>
      <c r="AP213" s="476">
        <f ca="1">('SUBSCRIBER BASE'!AQ80*'COMMISSION ASSUMPTIONS'!$F82)*('MVLP INPUT'!$F10*'COMMISSION ASSUMPTIONS'!$F55)</f>
        <v>0</v>
      </c>
      <c r="AQ213" s="476">
        <f ca="1">('SUBSCRIBER BASE'!AR80*'COMMISSION ASSUMPTIONS'!$F82)*('MVLP INPUT'!$F10*'COMMISSION ASSUMPTIONS'!$F55)</f>
        <v>0</v>
      </c>
      <c r="AR213" s="476">
        <f ca="1">('SUBSCRIBER BASE'!AS80*'COMMISSION ASSUMPTIONS'!$F82)*('MVLP INPUT'!$F10*'COMMISSION ASSUMPTIONS'!$F55)</f>
        <v>0</v>
      </c>
      <c r="AS213" s="476">
        <f ca="1">('SUBSCRIBER BASE'!AT80*'COMMISSION ASSUMPTIONS'!$F82)*('MVLP INPUT'!$F10*'COMMISSION ASSUMPTIONS'!$F55)</f>
        <v>0</v>
      </c>
      <c r="AT213" s="476">
        <f ca="1">('SUBSCRIBER BASE'!AU80*'COMMISSION ASSUMPTIONS'!$F82)*('MVLP INPUT'!$F10*'COMMISSION ASSUMPTIONS'!$F55)</f>
        <v>0</v>
      </c>
      <c r="AU213" s="476">
        <f ca="1">('SUBSCRIBER BASE'!AV80*'COMMISSION ASSUMPTIONS'!$F82)*('MVLP INPUT'!$F10*'COMMISSION ASSUMPTIONS'!$F55)</f>
        <v>0</v>
      </c>
      <c r="AV213" s="476">
        <f ca="1">('SUBSCRIBER BASE'!AW80*'COMMISSION ASSUMPTIONS'!$F82)*('MVLP INPUT'!$F10*'COMMISSION ASSUMPTIONS'!$F55)</f>
        <v>0</v>
      </c>
      <c r="AW213" s="476">
        <f ca="1">('SUBSCRIBER BASE'!AX80*'COMMISSION ASSUMPTIONS'!$F82)*('MVLP INPUT'!$F10*'COMMISSION ASSUMPTIONS'!$F55)</f>
        <v>0</v>
      </c>
      <c r="AX213" s="476">
        <f ca="1">('SUBSCRIBER BASE'!AY80*'COMMISSION ASSUMPTIONS'!$F82)*('MVLP INPUT'!$F10*'COMMISSION ASSUMPTIONS'!$F55)</f>
        <v>0</v>
      </c>
      <c r="AY213" s="476">
        <f ca="1">('SUBSCRIBER BASE'!AZ80*'COMMISSION ASSUMPTIONS'!$F82)*('MVLP INPUT'!$F10*'COMMISSION ASSUMPTIONS'!$F55)</f>
        <v>0</v>
      </c>
      <c r="AZ213" s="476">
        <f ca="1">('SUBSCRIBER BASE'!BA80*'COMMISSION ASSUMPTIONS'!$F82)*('MVLP INPUT'!$F10*'COMMISSION ASSUMPTIONS'!$F55)</f>
        <v>0</v>
      </c>
      <c r="BA213" s="476">
        <f ca="1">('SUBSCRIBER BASE'!BB80*'COMMISSION ASSUMPTIONS'!$F82)*('MVLP INPUT'!$F10*'COMMISSION ASSUMPTIONS'!$F55)</f>
        <v>0</v>
      </c>
      <c r="BB213" s="476">
        <f ca="1">('SUBSCRIBER BASE'!BC80*'COMMISSION ASSUMPTIONS'!$F82)*('MVLP INPUT'!$F10*'COMMISSION ASSUMPTIONS'!$F55)</f>
        <v>0</v>
      </c>
      <c r="BC213" s="476">
        <f ca="1">('SUBSCRIBER BASE'!BD80*'COMMISSION ASSUMPTIONS'!$F82)*('MVLP INPUT'!$F10*'COMMISSION ASSUMPTIONS'!$F55)</f>
        <v>0</v>
      </c>
      <c r="BD213" s="476">
        <f ca="1">('SUBSCRIBER BASE'!BE80*'COMMISSION ASSUMPTIONS'!$F82)*('MVLP INPUT'!$F10*'COMMISSION ASSUMPTIONS'!$F55)</f>
        <v>0</v>
      </c>
      <c r="BE213" s="476">
        <f ca="1">('SUBSCRIBER BASE'!BF80*'COMMISSION ASSUMPTIONS'!$F82)*('MVLP INPUT'!$F10*'COMMISSION ASSUMPTIONS'!$F55)</f>
        <v>0</v>
      </c>
      <c r="BF213" s="476">
        <f ca="1">('SUBSCRIBER BASE'!BG80*'COMMISSION ASSUMPTIONS'!$F82)*('MVLP INPUT'!$F10*'COMMISSION ASSUMPTIONS'!$F55)</f>
        <v>0</v>
      </c>
      <c r="BG213" s="476">
        <f ca="1">('SUBSCRIBER BASE'!BH80*'COMMISSION ASSUMPTIONS'!$F82)*('MVLP INPUT'!$F10*'COMMISSION ASSUMPTIONS'!$F55)</f>
        <v>0</v>
      </c>
      <c r="BH213" s="476">
        <f ca="1">('SUBSCRIBER BASE'!BI80*'COMMISSION ASSUMPTIONS'!$F82)*('MVLP INPUT'!$F10*'COMMISSION ASSUMPTIONS'!$F55)</f>
        <v>0</v>
      </c>
      <c r="BI213" s="476">
        <f ca="1">('SUBSCRIBER BASE'!BJ80*'COMMISSION ASSUMPTIONS'!$F82)*('MVLP INPUT'!$F10*'COMMISSION ASSUMPTIONS'!$F55)</f>
        <v>0</v>
      </c>
      <c r="BJ213" s="476">
        <f ca="1">('SUBSCRIBER BASE'!BK80*'COMMISSION ASSUMPTIONS'!$F82)*('MVLP INPUT'!$F10*'COMMISSION ASSUMPTIONS'!$F55)</f>
        <v>0</v>
      </c>
      <c r="BK213" s="476">
        <f ca="1">('SUBSCRIBER BASE'!BL80*'COMMISSION ASSUMPTIONS'!$F82)*('MVLP INPUT'!$F10*'COMMISSION ASSUMPTIONS'!$F55)</f>
        <v>0</v>
      </c>
      <c r="BL213" s="476">
        <f ca="1">('SUBSCRIBER BASE'!BM80*'COMMISSION ASSUMPTIONS'!$F82)*('MVLP INPUT'!$F10*'COMMISSION ASSUMPTIONS'!$F55)</f>
        <v>0</v>
      </c>
      <c r="BM213" s="476">
        <f ca="1">('SUBSCRIBER BASE'!BN80*'COMMISSION ASSUMPTIONS'!$F82)*('MVLP INPUT'!$F10*'COMMISSION ASSUMPTIONS'!$F55)</f>
        <v>0</v>
      </c>
      <c r="BN213" s="476">
        <f ca="1">('SUBSCRIBER BASE'!BO80*'COMMISSION ASSUMPTIONS'!$F82)*('MVLP INPUT'!$F10*'COMMISSION ASSUMPTIONS'!$F55)</f>
        <v>0</v>
      </c>
      <c r="BO213" s="476">
        <f ca="1">('SUBSCRIBER BASE'!BP80*'COMMISSION ASSUMPTIONS'!$F82)*('MVLP INPUT'!$F10*'COMMISSION ASSUMPTIONS'!$F55)</f>
        <v>0</v>
      </c>
      <c r="BP213" s="476">
        <f ca="1">('SUBSCRIBER BASE'!BQ80*'COMMISSION ASSUMPTIONS'!$F82)*('MVLP INPUT'!$F10*'COMMISSION ASSUMPTIONS'!$F55)</f>
        <v>0</v>
      </c>
      <c r="BQ213" s="476">
        <f ca="1">('SUBSCRIBER BASE'!BR80*'COMMISSION ASSUMPTIONS'!$F82)*('MVLP INPUT'!$F10*'COMMISSION ASSUMPTIONS'!$F55)</f>
        <v>0</v>
      </c>
      <c r="BR213" s="476">
        <f ca="1">('SUBSCRIBER BASE'!BS80*'COMMISSION ASSUMPTIONS'!$F82)*('MVLP INPUT'!$F10*'COMMISSION ASSUMPTIONS'!$F55)</f>
        <v>0</v>
      </c>
    </row>
    <row r="214" spans="2:70" ht="24" customHeight="1" outlineLevel="1">
      <c r="B214" s="313" t="str">
        <f>B201</f>
        <v>MVLP2</v>
      </c>
      <c r="C214" s="476">
        <f>('SUBSCRIBER BASE'!C81*'COMMISSION ASSUMPTIONS'!$F83)*('MVLP INPUT'!$F11*'COMMISSION ASSUMPTIONS'!$F56)</f>
        <v>0</v>
      </c>
      <c r="D214" s="476">
        <f>('SUBSCRIBER BASE'!D81*'COMMISSION ASSUMPTIONS'!$F83)*('MVLP INPUT'!$F11*'COMMISSION ASSUMPTIONS'!$F56)</f>
        <v>0</v>
      </c>
      <c r="E214" s="476">
        <f>('SUBSCRIBER BASE'!E81*'COMMISSION ASSUMPTIONS'!$F83)*('MVLP INPUT'!$F11*'COMMISSION ASSUMPTIONS'!$F56)</f>
        <v>0</v>
      </c>
      <c r="F214" s="476">
        <f>('SUBSCRIBER BASE'!F81*'COMMISSION ASSUMPTIONS'!$F83)*('MVLP INPUT'!$F11*'COMMISSION ASSUMPTIONS'!$F56)</f>
        <v>0</v>
      </c>
      <c r="G214" s="476">
        <f>('SUBSCRIBER BASE'!G81*'COMMISSION ASSUMPTIONS'!$F83)*('MVLP INPUT'!$F11*'COMMISSION ASSUMPTIONS'!$F56)</f>
        <v>0</v>
      </c>
      <c r="H214" s="476">
        <f>('SUBSCRIBER BASE'!H81*'COMMISSION ASSUMPTIONS'!$F83)*('MVLP INPUT'!$F11*'COMMISSION ASSUMPTIONS'!$F56)</f>
        <v>0</v>
      </c>
      <c r="I214" s="476">
        <f>('SUBSCRIBER BASE'!I81*'COMMISSION ASSUMPTIONS'!$F83)*('MVLP INPUT'!$F11*'COMMISSION ASSUMPTIONS'!$F56)</f>
        <v>0</v>
      </c>
      <c r="J214" s="476">
        <f>('SUBSCRIBER BASE'!J81*'COMMISSION ASSUMPTIONS'!$F83)*('MVLP INPUT'!$F11*'COMMISSION ASSUMPTIONS'!$F56)</f>
        <v>0</v>
      </c>
      <c r="K214" s="476">
        <f ca="1">('SUBSCRIBER BASE'!L81*'COMMISSION ASSUMPTIONS'!$F83)*('MVLP INPUT'!$F11*'COMMISSION ASSUMPTIONS'!$F56)</f>
        <v>0</v>
      </c>
      <c r="L214" s="476">
        <f ca="1">('SUBSCRIBER BASE'!M81*'COMMISSION ASSUMPTIONS'!$F83)*('MVLP INPUT'!$F11*'COMMISSION ASSUMPTIONS'!$F56)</f>
        <v>0</v>
      </c>
      <c r="M214" s="476">
        <f ca="1">('SUBSCRIBER BASE'!N81*'COMMISSION ASSUMPTIONS'!$F83)*('MVLP INPUT'!$F11*'COMMISSION ASSUMPTIONS'!$F56)</f>
        <v>0</v>
      </c>
      <c r="N214" s="476">
        <f ca="1">('SUBSCRIBER BASE'!O81*'COMMISSION ASSUMPTIONS'!$F83)*('MVLP INPUT'!$F11*'COMMISSION ASSUMPTIONS'!$F56)</f>
        <v>0</v>
      </c>
      <c r="O214" s="476">
        <f ca="1">('SUBSCRIBER BASE'!P81*'COMMISSION ASSUMPTIONS'!$F83)*('MVLP INPUT'!$F11*'COMMISSION ASSUMPTIONS'!$F56)</f>
        <v>0</v>
      </c>
      <c r="P214" s="476">
        <f ca="1">('SUBSCRIBER BASE'!Q81*'COMMISSION ASSUMPTIONS'!$F83)*('MVLP INPUT'!$F11*'COMMISSION ASSUMPTIONS'!$F56)</f>
        <v>0</v>
      </c>
      <c r="Q214" s="476">
        <f ca="1">('SUBSCRIBER BASE'!R81*'COMMISSION ASSUMPTIONS'!$F83)*('MVLP INPUT'!$F11*'COMMISSION ASSUMPTIONS'!$F56)</f>
        <v>0</v>
      </c>
      <c r="R214" s="476">
        <f ca="1">('SUBSCRIBER BASE'!S81*'COMMISSION ASSUMPTIONS'!$F83)*('MVLP INPUT'!$F11*'COMMISSION ASSUMPTIONS'!$F56)</f>
        <v>0</v>
      </c>
      <c r="S214" s="476">
        <f ca="1">('SUBSCRIBER BASE'!T81*'COMMISSION ASSUMPTIONS'!$F83)*('MVLP INPUT'!$F11*'COMMISSION ASSUMPTIONS'!$F56)</f>
        <v>0</v>
      </c>
      <c r="T214" s="476">
        <f ca="1">('SUBSCRIBER BASE'!U81*'COMMISSION ASSUMPTIONS'!$F83)*('MVLP INPUT'!$F11*'COMMISSION ASSUMPTIONS'!$F56)</f>
        <v>0</v>
      </c>
      <c r="U214" s="476">
        <f ca="1">('SUBSCRIBER BASE'!V81*'COMMISSION ASSUMPTIONS'!$F83)*('MVLP INPUT'!$F11*'COMMISSION ASSUMPTIONS'!$F56)</f>
        <v>0</v>
      </c>
      <c r="V214" s="476">
        <f ca="1">('SUBSCRIBER BASE'!W81*'COMMISSION ASSUMPTIONS'!$F83)*('MVLP INPUT'!$F11*'COMMISSION ASSUMPTIONS'!$F56)</f>
        <v>0</v>
      </c>
      <c r="W214" s="476">
        <f ca="1">('SUBSCRIBER BASE'!X81*'COMMISSION ASSUMPTIONS'!$F83)*('MVLP INPUT'!$F11*'COMMISSION ASSUMPTIONS'!$F56)</f>
        <v>0</v>
      </c>
      <c r="X214" s="476">
        <f ca="1">('SUBSCRIBER BASE'!Y81*'COMMISSION ASSUMPTIONS'!$F83)*('MVLP INPUT'!$F11*'COMMISSION ASSUMPTIONS'!$F56)</f>
        <v>0</v>
      </c>
      <c r="Y214" s="476">
        <f ca="1">('SUBSCRIBER BASE'!Z81*'COMMISSION ASSUMPTIONS'!$F83)*('MVLP INPUT'!$F11*'COMMISSION ASSUMPTIONS'!$F56)</f>
        <v>0</v>
      </c>
      <c r="Z214" s="476">
        <f ca="1">('SUBSCRIBER BASE'!AA81*'COMMISSION ASSUMPTIONS'!$F83)*('MVLP INPUT'!$F11*'COMMISSION ASSUMPTIONS'!$F56)</f>
        <v>0</v>
      </c>
      <c r="AA214" s="476">
        <f ca="1">('SUBSCRIBER BASE'!AB81*'COMMISSION ASSUMPTIONS'!$F83)*('MVLP INPUT'!$F11*'COMMISSION ASSUMPTIONS'!$F56)</f>
        <v>0</v>
      </c>
      <c r="AB214" s="476">
        <f ca="1">('SUBSCRIBER BASE'!AC81*'COMMISSION ASSUMPTIONS'!$F83)*('MVLP INPUT'!$F11*'COMMISSION ASSUMPTIONS'!$F56)</f>
        <v>0</v>
      </c>
      <c r="AC214" s="476">
        <f ca="1">('SUBSCRIBER BASE'!AD81*'COMMISSION ASSUMPTIONS'!$F83)*('MVLP INPUT'!$F11*'COMMISSION ASSUMPTIONS'!$F56)</f>
        <v>0</v>
      </c>
      <c r="AD214" s="476">
        <f ca="1">('SUBSCRIBER BASE'!AE81*'COMMISSION ASSUMPTIONS'!$F83)*('MVLP INPUT'!$F11*'COMMISSION ASSUMPTIONS'!$F56)</f>
        <v>0</v>
      </c>
      <c r="AE214" s="476">
        <f ca="1">('SUBSCRIBER BASE'!AF81*'COMMISSION ASSUMPTIONS'!$F83)*('MVLP INPUT'!$F11*'COMMISSION ASSUMPTIONS'!$F56)</f>
        <v>0</v>
      </c>
      <c r="AF214" s="476">
        <f ca="1">('SUBSCRIBER BASE'!AG81*'COMMISSION ASSUMPTIONS'!$F83)*('MVLP INPUT'!$F11*'COMMISSION ASSUMPTIONS'!$F56)</f>
        <v>0</v>
      </c>
      <c r="AG214" s="476">
        <f ca="1">('SUBSCRIBER BASE'!AH81*'COMMISSION ASSUMPTIONS'!$F83)*('MVLP INPUT'!$F11*'COMMISSION ASSUMPTIONS'!$F56)</f>
        <v>0</v>
      </c>
      <c r="AH214" s="476">
        <f ca="1">('SUBSCRIBER BASE'!AI81*'COMMISSION ASSUMPTIONS'!$F83)*('MVLP INPUT'!$F11*'COMMISSION ASSUMPTIONS'!$F56)</f>
        <v>0</v>
      </c>
      <c r="AI214" s="476">
        <f ca="1">('SUBSCRIBER BASE'!AJ81*'COMMISSION ASSUMPTIONS'!$F83)*('MVLP INPUT'!$F11*'COMMISSION ASSUMPTIONS'!$F56)</f>
        <v>0</v>
      </c>
      <c r="AJ214" s="476">
        <f ca="1">('SUBSCRIBER BASE'!AK81*'COMMISSION ASSUMPTIONS'!$F83)*('MVLP INPUT'!$F11*'COMMISSION ASSUMPTIONS'!$F56)</f>
        <v>0</v>
      </c>
      <c r="AK214" s="476">
        <f ca="1">('SUBSCRIBER BASE'!AL81*'COMMISSION ASSUMPTIONS'!$F83)*('MVLP INPUT'!$F11*'COMMISSION ASSUMPTIONS'!$F56)</f>
        <v>0</v>
      </c>
      <c r="AL214" s="476">
        <f ca="1">('SUBSCRIBER BASE'!AM81*'COMMISSION ASSUMPTIONS'!$F83)*('MVLP INPUT'!$F11*'COMMISSION ASSUMPTIONS'!$F56)</f>
        <v>0</v>
      </c>
      <c r="AM214" s="476">
        <f ca="1">('SUBSCRIBER BASE'!AN81*'COMMISSION ASSUMPTIONS'!$F83)*('MVLP INPUT'!$F11*'COMMISSION ASSUMPTIONS'!$F56)</f>
        <v>0</v>
      </c>
      <c r="AN214" s="476">
        <f ca="1">('SUBSCRIBER BASE'!AO81*'COMMISSION ASSUMPTIONS'!$F83)*('MVLP INPUT'!$F11*'COMMISSION ASSUMPTIONS'!$F56)</f>
        <v>0</v>
      </c>
      <c r="AO214" s="476">
        <f ca="1">('SUBSCRIBER BASE'!AP81*'COMMISSION ASSUMPTIONS'!$F83)*('MVLP INPUT'!$F11*'COMMISSION ASSUMPTIONS'!$F56)</f>
        <v>0</v>
      </c>
      <c r="AP214" s="476">
        <f ca="1">('SUBSCRIBER BASE'!AQ81*'COMMISSION ASSUMPTIONS'!$F83)*('MVLP INPUT'!$F11*'COMMISSION ASSUMPTIONS'!$F56)</f>
        <v>0</v>
      </c>
      <c r="AQ214" s="476">
        <f ca="1">('SUBSCRIBER BASE'!AR81*'COMMISSION ASSUMPTIONS'!$F83)*('MVLP INPUT'!$F11*'COMMISSION ASSUMPTIONS'!$F56)</f>
        <v>0</v>
      </c>
      <c r="AR214" s="476">
        <f ca="1">('SUBSCRIBER BASE'!AS81*'COMMISSION ASSUMPTIONS'!$F83)*('MVLP INPUT'!$F11*'COMMISSION ASSUMPTIONS'!$F56)</f>
        <v>0</v>
      </c>
      <c r="AS214" s="476">
        <f ca="1">('SUBSCRIBER BASE'!AT81*'COMMISSION ASSUMPTIONS'!$F83)*('MVLP INPUT'!$F11*'COMMISSION ASSUMPTIONS'!$F56)</f>
        <v>0</v>
      </c>
      <c r="AT214" s="476">
        <f ca="1">('SUBSCRIBER BASE'!AU81*'COMMISSION ASSUMPTIONS'!$F83)*('MVLP INPUT'!$F11*'COMMISSION ASSUMPTIONS'!$F56)</f>
        <v>0</v>
      </c>
      <c r="AU214" s="476">
        <f ca="1">('SUBSCRIBER BASE'!AV81*'COMMISSION ASSUMPTIONS'!$F83)*('MVLP INPUT'!$F11*'COMMISSION ASSUMPTIONS'!$F56)</f>
        <v>0</v>
      </c>
      <c r="AV214" s="476">
        <f ca="1">('SUBSCRIBER BASE'!AW81*'COMMISSION ASSUMPTIONS'!$F83)*('MVLP INPUT'!$F11*'COMMISSION ASSUMPTIONS'!$F56)</f>
        <v>0</v>
      </c>
      <c r="AW214" s="476">
        <f ca="1">('SUBSCRIBER BASE'!AX81*'COMMISSION ASSUMPTIONS'!$F83)*('MVLP INPUT'!$F11*'COMMISSION ASSUMPTIONS'!$F56)</f>
        <v>0</v>
      </c>
      <c r="AX214" s="476">
        <f ca="1">('SUBSCRIBER BASE'!AY81*'COMMISSION ASSUMPTIONS'!$F83)*('MVLP INPUT'!$F11*'COMMISSION ASSUMPTIONS'!$F56)</f>
        <v>0</v>
      </c>
      <c r="AY214" s="476">
        <f ca="1">('SUBSCRIBER BASE'!AZ81*'COMMISSION ASSUMPTIONS'!$F83)*('MVLP INPUT'!$F11*'COMMISSION ASSUMPTIONS'!$F56)</f>
        <v>0</v>
      </c>
      <c r="AZ214" s="476">
        <f ca="1">('SUBSCRIBER BASE'!BA81*'COMMISSION ASSUMPTIONS'!$F83)*('MVLP INPUT'!$F11*'COMMISSION ASSUMPTIONS'!$F56)</f>
        <v>0</v>
      </c>
      <c r="BA214" s="476">
        <f ca="1">('SUBSCRIBER BASE'!BB81*'COMMISSION ASSUMPTIONS'!$F83)*('MVLP INPUT'!$F11*'COMMISSION ASSUMPTIONS'!$F56)</f>
        <v>0</v>
      </c>
      <c r="BB214" s="476">
        <f ca="1">('SUBSCRIBER BASE'!BC81*'COMMISSION ASSUMPTIONS'!$F83)*('MVLP INPUT'!$F11*'COMMISSION ASSUMPTIONS'!$F56)</f>
        <v>0</v>
      </c>
      <c r="BC214" s="476">
        <f ca="1">('SUBSCRIBER BASE'!BD81*'COMMISSION ASSUMPTIONS'!$F83)*('MVLP INPUT'!$F11*'COMMISSION ASSUMPTIONS'!$F56)</f>
        <v>0</v>
      </c>
      <c r="BD214" s="476">
        <f ca="1">('SUBSCRIBER BASE'!BE81*'COMMISSION ASSUMPTIONS'!$F83)*('MVLP INPUT'!$F11*'COMMISSION ASSUMPTIONS'!$F56)</f>
        <v>0</v>
      </c>
      <c r="BE214" s="476">
        <f ca="1">('SUBSCRIBER BASE'!BF81*'COMMISSION ASSUMPTIONS'!$F83)*('MVLP INPUT'!$F11*'COMMISSION ASSUMPTIONS'!$F56)</f>
        <v>0</v>
      </c>
      <c r="BF214" s="476">
        <f ca="1">('SUBSCRIBER BASE'!BG81*'COMMISSION ASSUMPTIONS'!$F83)*('MVLP INPUT'!$F11*'COMMISSION ASSUMPTIONS'!$F56)</f>
        <v>0</v>
      </c>
      <c r="BG214" s="476">
        <f ca="1">('SUBSCRIBER BASE'!BH81*'COMMISSION ASSUMPTIONS'!$F83)*('MVLP INPUT'!$F11*'COMMISSION ASSUMPTIONS'!$F56)</f>
        <v>0</v>
      </c>
      <c r="BH214" s="476">
        <f ca="1">('SUBSCRIBER BASE'!BI81*'COMMISSION ASSUMPTIONS'!$F83)*('MVLP INPUT'!$F11*'COMMISSION ASSUMPTIONS'!$F56)</f>
        <v>0</v>
      </c>
      <c r="BI214" s="476">
        <f ca="1">('SUBSCRIBER BASE'!BJ81*'COMMISSION ASSUMPTIONS'!$F83)*('MVLP INPUT'!$F11*'COMMISSION ASSUMPTIONS'!$F56)</f>
        <v>0</v>
      </c>
      <c r="BJ214" s="476">
        <f ca="1">('SUBSCRIBER BASE'!BK81*'COMMISSION ASSUMPTIONS'!$F83)*('MVLP INPUT'!$F11*'COMMISSION ASSUMPTIONS'!$F56)</f>
        <v>0</v>
      </c>
      <c r="BK214" s="476">
        <f ca="1">('SUBSCRIBER BASE'!BL81*'COMMISSION ASSUMPTIONS'!$F83)*('MVLP INPUT'!$F11*'COMMISSION ASSUMPTIONS'!$F56)</f>
        <v>0</v>
      </c>
      <c r="BL214" s="476">
        <f ca="1">('SUBSCRIBER BASE'!BM81*'COMMISSION ASSUMPTIONS'!$F83)*('MVLP INPUT'!$F11*'COMMISSION ASSUMPTIONS'!$F56)</f>
        <v>0</v>
      </c>
      <c r="BM214" s="476">
        <f ca="1">('SUBSCRIBER BASE'!BN81*'COMMISSION ASSUMPTIONS'!$F83)*('MVLP INPUT'!$F11*'COMMISSION ASSUMPTIONS'!$F56)</f>
        <v>0</v>
      </c>
      <c r="BN214" s="476">
        <f ca="1">('SUBSCRIBER BASE'!BO81*'COMMISSION ASSUMPTIONS'!$F83)*('MVLP INPUT'!$F11*'COMMISSION ASSUMPTIONS'!$F56)</f>
        <v>0</v>
      </c>
      <c r="BO214" s="476">
        <f ca="1">('SUBSCRIBER BASE'!BP81*'COMMISSION ASSUMPTIONS'!$F83)*('MVLP INPUT'!$F11*'COMMISSION ASSUMPTIONS'!$F56)</f>
        <v>0</v>
      </c>
      <c r="BP214" s="476">
        <f ca="1">('SUBSCRIBER BASE'!BQ81*'COMMISSION ASSUMPTIONS'!$F83)*('MVLP INPUT'!$F11*'COMMISSION ASSUMPTIONS'!$F56)</f>
        <v>0</v>
      </c>
      <c r="BQ214" s="476">
        <f ca="1">('SUBSCRIBER BASE'!BR81*'COMMISSION ASSUMPTIONS'!$F83)*('MVLP INPUT'!$F11*'COMMISSION ASSUMPTIONS'!$F56)</f>
        <v>0</v>
      </c>
      <c r="BR214" s="476">
        <f ca="1">('SUBSCRIBER BASE'!BS81*'COMMISSION ASSUMPTIONS'!$F83)*('MVLP INPUT'!$F11*'COMMISSION ASSUMPTIONS'!$F56)</f>
        <v>0</v>
      </c>
    </row>
    <row r="215" spans="2:70" ht="24" customHeight="1" outlineLevel="1">
      <c r="B215" s="313" t="str">
        <f>B202</f>
        <v>MVLP3</v>
      </c>
      <c r="C215" s="476">
        <f>('SUBSCRIBER BASE'!C82*'COMMISSION ASSUMPTIONS'!$F84)*('MVLP INPUT'!$F12*'COMMISSION ASSUMPTIONS'!$F57)</f>
        <v>0</v>
      </c>
      <c r="D215" s="476">
        <f>('SUBSCRIBER BASE'!D82*'COMMISSION ASSUMPTIONS'!$F84)*('MVLP INPUT'!$F12*'COMMISSION ASSUMPTIONS'!$F57)</f>
        <v>0</v>
      </c>
      <c r="E215" s="476">
        <f>('SUBSCRIBER BASE'!E82*'COMMISSION ASSUMPTIONS'!$F84)*('MVLP INPUT'!$F12*'COMMISSION ASSUMPTIONS'!$F57)</f>
        <v>0</v>
      </c>
      <c r="F215" s="476">
        <f>('SUBSCRIBER BASE'!F82*'COMMISSION ASSUMPTIONS'!$F84)*('MVLP INPUT'!$F12*'COMMISSION ASSUMPTIONS'!$F57)</f>
        <v>0</v>
      </c>
      <c r="G215" s="476">
        <f>('SUBSCRIBER BASE'!G82*'COMMISSION ASSUMPTIONS'!$F84)*('MVLP INPUT'!$F12*'COMMISSION ASSUMPTIONS'!$F57)</f>
        <v>0</v>
      </c>
      <c r="H215" s="476">
        <f>('SUBSCRIBER BASE'!H82*'COMMISSION ASSUMPTIONS'!$F84)*('MVLP INPUT'!$F12*'COMMISSION ASSUMPTIONS'!$F57)</f>
        <v>0</v>
      </c>
      <c r="I215" s="476">
        <f>('SUBSCRIBER BASE'!I82*'COMMISSION ASSUMPTIONS'!$F84)*('MVLP INPUT'!$F12*'COMMISSION ASSUMPTIONS'!$F57)</f>
        <v>0</v>
      </c>
      <c r="J215" s="476">
        <f>('SUBSCRIBER BASE'!J82*'COMMISSION ASSUMPTIONS'!$F84)*('MVLP INPUT'!$F12*'COMMISSION ASSUMPTIONS'!$F57)</f>
        <v>0</v>
      </c>
      <c r="K215" s="476">
        <f ca="1">('SUBSCRIBER BASE'!L82*'COMMISSION ASSUMPTIONS'!$F84)*('MVLP INPUT'!$F12*'COMMISSION ASSUMPTIONS'!$F57)</f>
        <v>0</v>
      </c>
      <c r="L215" s="476">
        <f ca="1">('SUBSCRIBER BASE'!M82*'COMMISSION ASSUMPTIONS'!$F84)*('MVLP INPUT'!$F12*'COMMISSION ASSUMPTIONS'!$F57)</f>
        <v>0</v>
      </c>
      <c r="M215" s="476">
        <f ca="1">('SUBSCRIBER BASE'!N82*'COMMISSION ASSUMPTIONS'!$F84)*('MVLP INPUT'!$F12*'COMMISSION ASSUMPTIONS'!$F57)</f>
        <v>0</v>
      </c>
      <c r="N215" s="476">
        <f ca="1">('SUBSCRIBER BASE'!O82*'COMMISSION ASSUMPTIONS'!$F84)*('MVLP INPUT'!$F12*'COMMISSION ASSUMPTIONS'!$F57)</f>
        <v>0</v>
      </c>
      <c r="O215" s="476">
        <f ca="1">('SUBSCRIBER BASE'!P82*'COMMISSION ASSUMPTIONS'!$F84)*('MVLP INPUT'!$F12*'COMMISSION ASSUMPTIONS'!$F57)</f>
        <v>0</v>
      </c>
      <c r="P215" s="476">
        <f ca="1">('SUBSCRIBER BASE'!Q82*'COMMISSION ASSUMPTIONS'!$F84)*('MVLP INPUT'!$F12*'COMMISSION ASSUMPTIONS'!$F57)</f>
        <v>0</v>
      </c>
      <c r="Q215" s="476">
        <f ca="1">('SUBSCRIBER BASE'!R82*'COMMISSION ASSUMPTIONS'!$F84)*('MVLP INPUT'!$F12*'COMMISSION ASSUMPTIONS'!$F57)</f>
        <v>0</v>
      </c>
      <c r="R215" s="476">
        <f ca="1">('SUBSCRIBER BASE'!S82*'COMMISSION ASSUMPTIONS'!$F84)*('MVLP INPUT'!$F12*'COMMISSION ASSUMPTIONS'!$F57)</f>
        <v>0</v>
      </c>
      <c r="S215" s="476">
        <f ca="1">('SUBSCRIBER BASE'!T82*'COMMISSION ASSUMPTIONS'!$F84)*('MVLP INPUT'!$F12*'COMMISSION ASSUMPTIONS'!$F57)</f>
        <v>0</v>
      </c>
      <c r="T215" s="476">
        <f ca="1">('SUBSCRIBER BASE'!U82*'COMMISSION ASSUMPTIONS'!$F84)*('MVLP INPUT'!$F12*'COMMISSION ASSUMPTIONS'!$F57)</f>
        <v>0</v>
      </c>
      <c r="U215" s="476">
        <f ca="1">('SUBSCRIBER BASE'!V82*'COMMISSION ASSUMPTIONS'!$F84)*('MVLP INPUT'!$F12*'COMMISSION ASSUMPTIONS'!$F57)</f>
        <v>0</v>
      </c>
      <c r="V215" s="476">
        <f ca="1">('SUBSCRIBER BASE'!W82*'COMMISSION ASSUMPTIONS'!$F84)*('MVLP INPUT'!$F12*'COMMISSION ASSUMPTIONS'!$F57)</f>
        <v>0</v>
      </c>
      <c r="W215" s="476">
        <f ca="1">('SUBSCRIBER BASE'!X82*'COMMISSION ASSUMPTIONS'!$F84)*('MVLP INPUT'!$F12*'COMMISSION ASSUMPTIONS'!$F57)</f>
        <v>0</v>
      </c>
      <c r="X215" s="476">
        <f ca="1">('SUBSCRIBER BASE'!Y82*'COMMISSION ASSUMPTIONS'!$F84)*('MVLP INPUT'!$F12*'COMMISSION ASSUMPTIONS'!$F57)</f>
        <v>0</v>
      </c>
      <c r="Y215" s="476">
        <f ca="1">('SUBSCRIBER BASE'!Z82*'COMMISSION ASSUMPTIONS'!$F84)*('MVLP INPUT'!$F12*'COMMISSION ASSUMPTIONS'!$F57)</f>
        <v>0</v>
      </c>
      <c r="Z215" s="476">
        <f ca="1">('SUBSCRIBER BASE'!AA82*'COMMISSION ASSUMPTIONS'!$F84)*('MVLP INPUT'!$F12*'COMMISSION ASSUMPTIONS'!$F57)</f>
        <v>0</v>
      </c>
      <c r="AA215" s="476">
        <f ca="1">('SUBSCRIBER BASE'!AB82*'COMMISSION ASSUMPTIONS'!$F84)*('MVLP INPUT'!$F12*'COMMISSION ASSUMPTIONS'!$F57)</f>
        <v>0</v>
      </c>
      <c r="AB215" s="476">
        <f ca="1">('SUBSCRIBER BASE'!AC82*'COMMISSION ASSUMPTIONS'!$F84)*('MVLP INPUT'!$F12*'COMMISSION ASSUMPTIONS'!$F57)</f>
        <v>0</v>
      </c>
      <c r="AC215" s="476">
        <f ca="1">('SUBSCRIBER BASE'!AD82*'COMMISSION ASSUMPTIONS'!$F84)*('MVLP INPUT'!$F12*'COMMISSION ASSUMPTIONS'!$F57)</f>
        <v>0</v>
      </c>
      <c r="AD215" s="476">
        <f ca="1">('SUBSCRIBER BASE'!AE82*'COMMISSION ASSUMPTIONS'!$F84)*('MVLP INPUT'!$F12*'COMMISSION ASSUMPTIONS'!$F57)</f>
        <v>0</v>
      </c>
      <c r="AE215" s="476">
        <f ca="1">('SUBSCRIBER BASE'!AF82*'COMMISSION ASSUMPTIONS'!$F84)*('MVLP INPUT'!$F12*'COMMISSION ASSUMPTIONS'!$F57)</f>
        <v>0</v>
      </c>
      <c r="AF215" s="476">
        <f ca="1">('SUBSCRIBER BASE'!AG82*'COMMISSION ASSUMPTIONS'!$F84)*('MVLP INPUT'!$F12*'COMMISSION ASSUMPTIONS'!$F57)</f>
        <v>0</v>
      </c>
      <c r="AG215" s="476">
        <f ca="1">('SUBSCRIBER BASE'!AH82*'COMMISSION ASSUMPTIONS'!$F84)*('MVLP INPUT'!$F12*'COMMISSION ASSUMPTIONS'!$F57)</f>
        <v>0</v>
      </c>
      <c r="AH215" s="476">
        <f ca="1">('SUBSCRIBER BASE'!AI82*'COMMISSION ASSUMPTIONS'!$F84)*('MVLP INPUT'!$F12*'COMMISSION ASSUMPTIONS'!$F57)</f>
        <v>0</v>
      </c>
      <c r="AI215" s="476">
        <f ca="1">('SUBSCRIBER BASE'!AJ82*'COMMISSION ASSUMPTIONS'!$F84)*('MVLP INPUT'!$F12*'COMMISSION ASSUMPTIONS'!$F57)</f>
        <v>0</v>
      </c>
      <c r="AJ215" s="476">
        <f ca="1">('SUBSCRIBER BASE'!AK82*'COMMISSION ASSUMPTIONS'!$F84)*('MVLP INPUT'!$F12*'COMMISSION ASSUMPTIONS'!$F57)</f>
        <v>0</v>
      </c>
      <c r="AK215" s="476">
        <f ca="1">('SUBSCRIBER BASE'!AL82*'COMMISSION ASSUMPTIONS'!$F84)*('MVLP INPUT'!$F12*'COMMISSION ASSUMPTIONS'!$F57)</f>
        <v>0</v>
      </c>
      <c r="AL215" s="476">
        <f ca="1">('SUBSCRIBER BASE'!AM82*'COMMISSION ASSUMPTIONS'!$F84)*('MVLP INPUT'!$F12*'COMMISSION ASSUMPTIONS'!$F57)</f>
        <v>0</v>
      </c>
      <c r="AM215" s="476">
        <f ca="1">('SUBSCRIBER BASE'!AN82*'COMMISSION ASSUMPTIONS'!$F84)*('MVLP INPUT'!$F12*'COMMISSION ASSUMPTIONS'!$F57)</f>
        <v>0</v>
      </c>
      <c r="AN215" s="476">
        <f ca="1">('SUBSCRIBER BASE'!AO82*'COMMISSION ASSUMPTIONS'!$F84)*('MVLP INPUT'!$F12*'COMMISSION ASSUMPTIONS'!$F57)</f>
        <v>0</v>
      </c>
      <c r="AO215" s="476">
        <f ca="1">('SUBSCRIBER BASE'!AP82*'COMMISSION ASSUMPTIONS'!$F84)*('MVLP INPUT'!$F12*'COMMISSION ASSUMPTIONS'!$F57)</f>
        <v>0</v>
      </c>
      <c r="AP215" s="476">
        <f ca="1">('SUBSCRIBER BASE'!AQ82*'COMMISSION ASSUMPTIONS'!$F84)*('MVLP INPUT'!$F12*'COMMISSION ASSUMPTIONS'!$F57)</f>
        <v>0</v>
      </c>
      <c r="AQ215" s="476">
        <f ca="1">('SUBSCRIBER BASE'!AR82*'COMMISSION ASSUMPTIONS'!$F84)*('MVLP INPUT'!$F12*'COMMISSION ASSUMPTIONS'!$F57)</f>
        <v>0</v>
      </c>
      <c r="AR215" s="476">
        <f ca="1">('SUBSCRIBER BASE'!AS82*'COMMISSION ASSUMPTIONS'!$F84)*('MVLP INPUT'!$F12*'COMMISSION ASSUMPTIONS'!$F57)</f>
        <v>0</v>
      </c>
      <c r="AS215" s="476">
        <f ca="1">('SUBSCRIBER BASE'!AT82*'COMMISSION ASSUMPTIONS'!$F84)*('MVLP INPUT'!$F12*'COMMISSION ASSUMPTIONS'!$F57)</f>
        <v>0</v>
      </c>
      <c r="AT215" s="476">
        <f ca="1">('SUBSCRIBER BASE'!AU82*'COMMISSION ASSUMPTIONS'!$F84)*('MVLP INPUT'!$F12*'COMMISSION ASSUMPTIONS'!$F57)</f>
        <v>0</v>
      </c>
      <c r="AU215" s="476">
        <f ca="1">('SUBSCRIBER BASE'!AV82*'COMMISSION ASSUMPTIONS'!$F84)*('MVLP INPUT'!$F12*'COMMISSION ASSUMPTIONS'!$F57)</f>
        <v>0</v>
      </c>
      <c r="AV215" s="476">
        <f ca="1">('SUBSCRIBER BASE'!AW82*'COMMISSION ASSUMPTIONS'!$F84)*('MVLP INPUT'!$F12*'COMMISSION ASSUMPTIONS'!$F57)</f>
        <v>0</v>
      </c>
      <c r="AW215" s="476">
        <f ca="1">('SUBSCRIBER BASE'!AX82*'COMMISSION ASSUMPTIONS'!$F84)*('MVLP INPUT'!$F12*'COMMISSION ASSUMPTIONS'!$F57)</f>
        <v>0</v>
      </c>
      <c r="AX215" s="476">
        <f ca="1">('SUBSCRIBER BASE'!AY82*'COMMISSION ASSUMPTIONS'!$F84)*('MVLP INPUT'!$F12*'COMMISSION ASSUMPTIONS'!$F57)</f>
        <v>0</v>
      </c>
      <c r="AY215" s="476">
        <f ca="1">('SUBSCRIBER BASE'!AZ82*'COMMISSION ASSUMPTIONS'!$F84)*('MVLP INPUT'!$F12*'COMMISSION ASSUMPTIONS'!$F57)</f>
        <v>0</v>
      </c>
      <c r="AZ215" s="476">
        <f ca="1">('SUBSCRIBER BASE'!BA82*'COMMISSION ASSUMPTIONS'!$F84)*('MVLP INPUT'!$F12*'COMMISSION ASSUMPTIONS'!$F57)</f>
        <v>0</v>
      </c>
      <c r="BA215" s="476">
        <f ca="1">('SUBSCRIBER BASE'!BB82*'COMMISSION ASSUMPTIONS'!$F84)*('MVLP INPUT'!$F12*'COMMISSION ASSUMPTIONS'!$F57)</f>
        <v>0</v>
      </c>
      <c r="BB215" s="476">
        <f ca="1">('SUBSCRIBER BASE'!BC82*'COMMISSION ASSUMPTIONS'!$F84)*('MVLP INPUT'!$F12*'COMMISSION ASSUMPTIONS'!$F57)</f>
        <v>0</v>
      </c>
      <c r="BC215" s="476">
        <f ca="1">('SUBSCRIBER BASE'!BD82*'COMMISSION ASSUMPTIONS'!$F84)*('MVLP INPUT'!$F12*'COMMISSION ASSUMPTIONS'!$F57)</f>
        <v>0</v>
      </c>
      <c r="BD215" s="476">
        <f ca="1">('SUBSCRIBER BASE'!BE82*'COMMISSION ASSUMPTIONS'!$F84)*('MVLP INPUT'!$F12*'COMMISSION ASSUMPTIONS'!$F57)</f>
        <v>0</v>
      </c>
      <c r="BE215" s="476">
        <f ca="1">('SUBSCRIBER BASE'!BF82*'COMMISSION ASSUMPTIONS'!$F84)*('MVLP INPUT'!$F12*'COMMISSION ASSUMPTIONS'!$F57)</f>
        <v>0</v>
      </c>
      <c r="BF215" s="476">
        <f ca="1">('SUBSCRIBER BASE'!BG82*'COMMISSION ASSUMPTIONS'!$F84)*('MVLP INPUT'!$F12*'COMMISSION ASSUMPTIONS'!$F57)</f>
        <v>0</v>
      </c>
      <c r="BG215" s="476">
        <f ca="1">('SUBSCRIBER BASE'!BH82*'COMMISSION ASSUMPTIONS'!$F84)*('MVLP INPUT'!$F12*'COMMISSION ASSUMPTIONS'!$F57)</f>
        <v>0</v>
      </c>
      <c r="BH215" s="476">
        <f ca="1">('SUBSCRIBER BASE'!BI82*'COMMISSION ASSUMPTIONS'!$F84)*('MVLP INPUT'!$F12*'COMMISSION ASSUMPTIONS'!$F57)</f>
        <v>0</v>
      </c>
      <c r="BI215" s="476">
        <f ca="1">('SUBSCRIBER BASE'!BJ82*'COMMISSION ASSUMPTIONS'!$F84)*('MVLP INPUT'!$F12*'COMMISSION ASSUMPTIONS'!$F57)</f>
        <v>0</v>
      </c>
      <c r="BJ215" s="476">
        <f ca="1">('SUBSCRIBER BASE'!BK82*'COMMISSION ASSUMPTIONS'!$F84)*('MVLP INPUT'!$F12*'COMMISSION ASSUMPTIONS'!$F57)</f>
        <v>0</v>
      </c>
      <c r="BK215" s="476">
        <f ca="1">('SUBSCRIBER BASE'!BL82*'COMMISSION ASSUMPTIONS'!$F84)*('MVLP INPUT'!$F12*'COMMISSION ASSUMPTIONS'!$F57)</f>
        <v>0</v>
      </c>
      <c r="BL215" s="476">
        <f ca="1">('SUBSCRIBER BASE'!BM82*'COMMISSION ASSUMPTIONS'!$F84)*('MVLP INPUT'!$F12*'COMMISSION ASSUMPTIONS'!$F57)</f>
        <v>0</v>
      </c>
      <c r="BM215" s="476">
        <f ca="1">('SUBSCRIBER BASE'!BN82*'COMMISSION ASSUMPTIONS'!$F84)*('MVLP INPUT'!$F12*'COMMISSION ASSUMPTIONS'!$F57)</f>
        <v>0</v>
      </c>
      <c r="BN215" s="476">
        <f ca="1">('SUBSCRIBER BASE'!BO82*'COMMISSION ASSUMPTIONS'!$F84)*('MVLP INPUT'!$F12*'COMMISSION ASSUMPTIONS'!$F57)</f>
        <v>0</v>
      </c>
      <c r="BO215" s="476">
        <f ca="1">('SUBSCRIBER BASE'!BP82*'COMMISSION ASSUMPTIONS'!$F84)*('MVLP INPUT'!$F12*'COMMISSION ASSUMPTIONS'!$F57)</f>
        <v>0</v>
      </c>
      <c r="BP215" s="476">
        <f ca="1">('SUBSCRIBER BASE'!BQ82*'COMMISSION ASSUMPTIONS'!$F84)*('MVLP INPUT'!$F12*'COMMISSION ASSUMPTIONS'!$F57)</f>
        <v>0</v>
      </c>
      <c r="BQ215" s="476">
        <f ca="1">('SUBSCRIBER BASE'!BR82*'COMMISSION ASSUMPTIONS'!$F84)*('MVLP INPUT'!$F12*'COMMISSION ASSUMPTIONS'!$F57)</f>
        <v>0</v>
      </c>
      <c r="BR215" s="476">
        <f ca="1">('SUBSCRIBER BASE'!BS82*'COMMISSION ASSUMPTIONS'!$F84)*('MVLP INPUT'!$F12*'COMMISSION ASSUMPTIONS'!$F57)</f>
        <v>0</v>
      </c>
    </row>
    <row r="216" spans="2:70" ht="24" customHeight="1" outlineLevel="1">
      <c r="B216" s="313" t="str">
        <f>B203</f>
        <v>MVLP4</v>
      </c>
      <c r="C216" s="476">
        <f>('SUBSCRIBER BASE'!C83*'COMMISSION ASSUMPTIONS'!$F85)*('MVLP INPUT'!$F13*'COMMISSION ASSUMPTIONS'!$F58)</f>
        <v>0</v>
      </c>
      <c r="D216" s="476">
        <f>('SUBSCRIBER BASE'!D83*'COMMISSION ASSUMPTIONS'!$F85)*('MVLP INPUT'!$F13*'COMMISSION ASSUMPTIONS'!$F58)</f>
        <v>0</v>
      </c>
      <c r="E216" s="476">
        <f>('SUBSCRIBER BASE'!E83*'COMMISSION ASSUMPTIONS'!$F85)*('MVLP INPUT'!$F13*'COMMISSION ASSUMPTIONS'!$F58)</f>
        <v>0</v>
      </c>
      <c r="F216" s="476">
        <f>('SUBSCRIBER BASE'!F83*'COMMISSION ASSUMPTIONS'!$F85)*('MVLP INPUT'!$F13*'COMMISSION ASSUMPTIONS'!$F58)</f>
        <v>0</v>
      </c>
      <c r="G216" s="476">
        <f>('SUBSCRIBER BASE'!G83*'COMMISSION ASSUMPTIONS'!$F85)*('MVLP INPUT'!$F13*'COMMISSION ASSUMPTIONS'!$F58)</f>
        <v>0</v>
      </c>
      <c r="H216" s="476">
        <f>('SUBSCRIBER BASE'!H83*'COMMISSION ASSUMPTIONS'!$F85)*('MVLP INPUT'!$F13*'COMMISSION ASSUMPTIONS'!$F58)</f>
        <v>0</v>
      </c>
      <c r="I216" s="476">
        <f>('SUBSCRIBER BASE'!I83*'COMMISSION ASSUMPTIONS'!$F85)*('MVLP INPUT'!$F13*'COMMISSION ASSUMPTIONS'!$F58)</f>
        <v>0</v>
      </c>
      <c r="J216" s="476">
        <f>('SUBSCRIBER BASE'!J83*'COMMISSION ASSUMPTIONS'!$F85)*('MVLP INPUT'!$F13*'COMMISSION ASSUMPTIONS'!$F58)</f>
        <v>0</v>
      </c>
      <c r="K216" s="476">
        <f ca="1">('SUBSCRIBER BASE'!L83*'COMMISSION ASSUMPTIONS'!$F85)*('MVLP INPUT'!$F13*'COMMISSION ASSUMPTIONS'!$F58)</f>
        <v>0</v>
      </c>
      <c r="L216" s="476">
        <f ca="1">('SUBSCRIBER BASE'!M83*'COMMISSION ASSUMPTIONS'!$F85)*('MVLP INPUT'!$F13*'COMMISSION ASSUMPTIONS'!$F58)</f>
        <v>0</v>
      </c>
      <c r="M216" s="476">
        <f ca="1">('SUBSCRIBER BASE'!N83*'COMMISSION ASSUMPTIONS'!$F85)*('MVLP INPUT'!$F13*'COMMISSION ASSUMPTIONS'!$F58)</f>
        <v>0</v>
      </c>
      <c r="N216" s="476">
        <f ca="1">('SUBSCRIBER BASE'!O83*'COMMISSION ASSUMPTIONS'!$F85)*('MVLP INPUT'!$F13*'COMMISSION ASSUMPTIONS'!$F58)</f>
        <v>0</v>
      </c>
      <c r="O216" s="476">
        <f ca="1">('SUBSCRIBER BASE'!P83*'COMMISSION ASSUMPTIONS'!$F85)*('MVLP INPUT'!$F13*'COMMISSION ASSUMPTIONS'!$F58)</f>
        <v>0</v>
      </c>
      <c r="P216" s="476">
        <f ca="1">('SUBSCRIBER BASE'!Q83*'COMMISSION ASSUMPTIONS'!$F85)*('MVLP INPUT'!$F13*'COMMISSION ASSUMPTIONS'!$F58)</f>
        <v>0</v>
      </c>
      <c r="Q216" s="476">
        <f ca="1">('SUBSCRIBER BASE'!R83*'COMMISSION ASSUMPTIONS'!$F85)*('MVLP INPUT'!$F13*'COMMISSION ASSUMPTIONS'!$F58)</f>
        <v>0</v>
      </c>
      <c r="R216" s="476">
        <f ca="1">('SUBSCRIBER BASE'!S83*'COMMISSION ASSUMPTIONS'!$F85)*('MVLP INPUT'!$F13*'COMMISSION ASSUMPTIONS'!$F58)</f>
        <v>0</v>
      </c>
      <c r="S216" s="476">
        <f ca="1">('SUBSCRIBER BASE'!T83*'COMMISSION ASSUMPTIONS'!$F85)*('MVLP INPUT'!$F13*'COMMISSION ASSUMPTIONS'!$F58)</f>
        <v>0</v>
      </c>
      <c r="T216" s="476">
        <f ca="1">('SUBSCRIBER BASE'!U83*'COMMISSION ASSUMPTIONS'!$F85)*('MVLP INPUT'!$F13*'COMMISSION ASSUMPTIONS'!$F58)</f>
        <v>0</v>
      </c>
      <c r="U216" s="476">
        <f ca="1">('SUBSCRIBER BASE'!V83*'COMMISSION ASSUMPTIONS'!$F85)*('MVLP INPUT'!$F13*'COMMISSION ASSUMPTIONS'!$F58)</f>
        <v>0</v>
      </c>
      <c r="V216" s="476">
        <f ca="1">('SUBSCRIBER BASE'!W83*'COMMISSION ASSUMPTIONS'!$F85)*('MVLP INPUT'!$F13*'COMMISSION ASSUMPTIONS'!$F58)</f>
        <v>0</v>
      </c>
      <c r="W216" s="476">
        <f ca="1">('SUBSCRIBER BASE'!X83*'COMMISSION ASSUMPTIONS'!$F85)*('MVLP INPUT'!$F13*'COMMISSION ASSUMPTIONS'!$F58)</f>
        <v>0</v>
      </c>
      <c r="X216" s="476">
        <f ca="1">('SUBSCRIBER BASE'!Y83*'COMMISSION ASSUMPTIONS'!$F85)*('MVLP INPUT'!$F13*'COMMISSION ASSUMPTIONS'!$F58)</f>
        <v>0</v>
      </c>
      <c r="Y216" s="476">
        <f ca="1">('SUBSCRIBER BASE'!Z83*'COMMISSION ASSUMPTIONS'!$F85)*('MVLP INPUT'!$F13*'COMMISSION ASSUMPTIONS'!$F58)</f>
        <v>0</v>
      </c>
      <c r="Z216" s="476">
        <f ca="1">('SUBSCRIBER BASE'!AA83*'COMMISSION ASSUMPTIONS'!$F85)*('MVLP INPUT'!$F13*'COMMISSION ASSUMPTIONS'!$F58)</f>
        <v>0</v>
      </c>
      <c r="AA216" s="476">
        <f ca="1">('SUBSCRIBER BASE'!AB83*'COMMISSION ASSUMPTIONS'!$F85)*('MVLP INPUT'!$F13*'COMMISSION ASSUMPTIONS'!$F58)</f>
        <v>0</v>
      </c>
      <c r="AB216" s="476">
        <f ca="1">('SUBSCRIBER BASE'!AC83*'COMMISSION ASSUMPTIONS'!$F85)*('MVLP INPUT'!$F13*'COMMISSION ASSUMPTIONS'!$F58)</f>
        <v>0</v>
      </c>
      <c r="AC216" s="476">
        <f ca="1">('SUBSCRIBER BASE'!AD83*'COMMISSION ASSUMPTIONS'!$F85)*('MVLP INPUT'!$F13*'COMMISSION ASSUMPTIONS'!$F58)</f>
        <v>0</v>
      </c>
      <c r="AD216" s="476">
        <f ca="1">('SUBSCRIBER BASE'!AE83*'COMMISSION ASSUMPTIONS'!$F85)*('MVLP INPUT'!$F13*'COMMISSION ASSUMPTIONS'!$F58)</f>
        <v>0</v>
      </c>
      <c r="AE216" s="476">
        <f ca="1">('SUBSCRIBER BASE'!AF83*'COMMISSION ASSUMPTIONS'!$F85)*('MVLP INPUT'!$F13*'COMMISSION ASSUMPTIONS'!$F58)</f>
        <v>0</v>
      </c>
      <c r="AF216" s="476">
        <f ca="1">('SUBSCRIBER BASE'!AG83*'COMMISSION ASSUMPTIONS'!$F85)*('MVLP INPUT'!$F13*'COMMISSION ASSUMPTIONS'!$F58)</f>
        <v>0</v>
      </c>
      <c r="AG216" s="476">
        <f ca="1">('SUBSCRIBER BASE'!AH83*'COMMISSION ASSUMPTIONS'!$F85)*('MVLP INPUT'!$F13*'COMMISSION ASSUMPTIONS'!$F58)</f>
        <v>0</v>
      </c>
      <c r="AH216" s="476">
        <f ca="1">('SUBSCRIBER BASE'!AI83*'COMMISSION ASSUMPTIONS'!$F85)*('MVLP INPUT'!$F13*'COMMISSION ASSUMPTIONS'!$F58)</f>
        <v>0</v>
      </c>
      <c r="AI216" s="476">
        <f ca="1">('SUBSCRIBER BASE'!AJ83*'COMMISSION ASSUMPTIONS'!$F85)*('MVLP INPUT'!$F13*'COMMISSION ASSUMPTIONS'!$F58)</f>
        <v>0</v>
      </c>
      <c r="AJ216" s="476">
        <f ca="1">('SUBSCRIBER BASE'!AK83*'COMMISSION ASSUMPTIONS'!$F85)*('MVLP INPUT'!$F13*'COMMISSION ASSUMPTIONS'!$F58)</f>
        <v>0</v>
      </c>
      <c r="AK216" s="476">
        <f ca="1">('SUBSCRIBER BASE'!AL83*'COMMISSION ASSUMPTIONS'!$F85)*('MVLP INPUT'!$F13*'COMMISSION ASSUMPTIONS'!$F58)</f>
        <v>0</v>
      </c>
      <c r="AL216" s="476">
        <f ca="1">('SUBSCRIBER BASE'!AM83*'COMMISSION ASSUMPTIONS'!$F85)*('MVLP INPUT'!$F13*'COMMISSION ASSUMPTIONS'!$F58)</f>
        <v>0</v>
      </c>
      <c r="AM216" s="476">
        <f ca="1">('SUBSCRIBER BASE'!AN83*'COMMISSION ASSUMPTIONS'!$F85)*('MVLP INPUT'!$F13*'COMMISSION ASSUMPTIONS'!$F58)</f>
        <v>0</v>
      </c>
      <c r="AN216" s="476">
        <f ca="1">('SUBSCRIBER BASE'!AO83*'COMMISSION ASSUMPTIONS'!$F85)*('MVLP INPUT'!$F13*'COMMISSION ASSUMPTIONS'!$F58)</f>
        <v>0</v>
      </c>
      <c r="AO216" s="476">
        <f ca="1">('SUBSCRIBER BASE'!AP83*'COMMISSION ASSUMPTIONS'!$F85)*('MVLP INPUT'!$F13*'COMMISSION ASSUMPTIONS'!$F58)</f>
        <v>0</v>
      </c>
      <c r="AP216" s="476">
        <f ca="1">('SUBSCRIBER BASE'!AQ83*'COMMISSION ASSUMPTIONS'!$F85)*('MVLP INPUT'!$F13*'COMMISSION ASSUMPTIONS'!$F58)</f>
        <v>0</v>
      </c>
      <c r="AQ216" s="476">
        <f ca="1">('SUBSCRIBER BASE'!AR83*'COMMISSION ASSUMPTIONS'!$F85)*('MVLP INPUT'!$F13*'COMMISSION ASSUMPTIONS'!$F58)</f>
        <v>0</v>
      </c>
      <c r="AR216" s="476">
        <f ca="1">('SUBSCRIBER BASE'!AS83*'COMMISSION ASSUMPTIONS'!$F85)*('MVLP INPUT'!$F13*'COMMISSION ASSUMPTIONS'!$F58)</f>
        <v>0</v>
      </c>
      <c r="AS216" s="476">
        <f ca="1">('SUBSCRIBER BASE'!AT83*'COMMISSION ASSUMPTIONS'!$F85)*('MVLP INPUT'!$F13*'COMMISSION ASSUMPTIONS'!$F58)</f>
        <v>0</v>
      </c>
      <c r="AT216" s="476">
        <f ca="1">('SUBSCRIBER BASE'!AU83*'COMMISSION ASSUMPTIONS'!$F85)*('MVLP INPUT'!$F13*'COMMISSION ASSUMPTIONS'!$F58)</f>
        <v>0</v>
      </c>
      <c r="AU216" s="476">
        <f ca="1">('SUBSCRIBER BASE'!AV83*'COMMISSION ASSUMPTIONS'!$F85)*('MVLP INPUT'!$F13*'COMMISSION ASSUMPTIONS'!$F58)</f>
        <v>0</v>
      </c>
      <c r="AV216" s="476">
        <f ca="1">('SUBSCRIBER BASE'!AW83*'COMMISSION ASSUMPTIONS'!$F85)*('MVLP INPUT'!$F13*'COMMISSION ASSUMPTIONS'!$F58)</f>
        <v>0</v>
      </c>
      <c r="AW216" s="476">
        <f ca="1">('SUBSCRIBER BASE'!AX83*'COMMISSION ASSUMPTIONS'!$F85)*('MVLP INPUT'!$F13*'COMMISSION ASSUMPTIONS'!$F58)</f>
        <v>0</v>
      </c>
      <c r="AX216" s="476">
        <f ca="1">('SUBSCRIBER BASE'!AY83*'COMMISSION ASSUMPTIONS'!$F85)*('MVLP INPUT'!$F13*'COMMISSION ASSUMPTIONS'!$F58)</f>
        <v>0</v>
      </c>
      <c r="AY216" s="476">
        <f ca="1">('SUBSCRIBER BASE'!AZ83*'COMMISSION ASSUMPTIONS'!$F85)*('MVLP INPUT'!$F13*'COMMISSION ASSUMPTIONS'!$F58)</f>
        <v>0</v>
      </c>
      <c r="AZ216" s="476">
        <f ca="1">('SUBSCRIBER BASE'!BA83*'COMMISSION ASSUMPTIONS'!$F85)*('MVLP INPUT'!$F13*'COMMISSION ASSUMPTIONS'!$F58)</f>
        <v>0</v>
      </c>
      <c r="BA216" s="476">
        <f ca="1">('SUBSCRIBER BASE'!BB83*'COMMISSION ASSUMPTIONS'!$F85)*('MVLP INPUT'!$F13*'COMMISSION ASSUMPTIONS'!$F58)</f>
        <v>0</v>
      </c>
      <c r="BB216" s="476">
        <f ca="1">('SUBSCRIBER BASE'!BC83*'COMMISSION ASSUMPTIONS'!$F85)*('MVLP INPUT'!$F13*'COMMISSION ASSUMPTIONS'!$F58)</f>
        <v>0</v>
      </c>
      <c r="BC216" s="476">
        <f ca="1">('SUBSCRIBER BASE'!BD83*'COMMISSION ASSUMPTIONS'!$F85)*('MVLP INPUT'!$F13*'COMMISSION ASSUMPTIONS'!$F58)</f>
        <v>0</v>
      </c>
      <c r="BD216" s="476">
        <f ca="1">('SUBSCRIBER BASE'!BE83*'COMMISSION ASSUMPTIONS'!$F85)*('MVLP INPUT'!$F13*'COMMISSION ASSUMPTIONS'!$F58)</f>
        <v>0</v>
      </c>
      <c r="BE216" s="476">
        <f ca="1">('SUBSCRIBER BASE'!BF83*'COMMISSION ASSUMPTIONS'!$F85)*('MVLP INPUT'!$F13*'COMMISSION ASSUMPTIONS'!$F58)</f>
        <v>0</v>
      </c>
      <c r="BF216" s="476">
        <f ca="1">('SUBSCRIBER BASE'!BG83*'COMMISSION ASSUMPTIONS'!$F85)*('MVLP INPUT'!$F13*'COMMISSION ASSUMPTIONS'!$F58)</f>
        <v>0</v>
      </c>
      <c r="BG216" s="476">
        <f ca="1">('SUBSCRIBER BASE'!BH83*'COMMISSION ASSUMPTIONS'!$F85)*('MVLP INPUT'!$F13*'COMMISSION ASSUMPTIONS'!$F58)</f>
        <v>0</v>
      </c>
      <c r="BH216" s="476">
        <f ca="1">('SUBSCRIBER BASE'!BI83*'COMMISSION ASSUMPTIONS'!$F85)*('MVLP INPUT'!$F13*'COMMISSION ASSUMPTIONS'!$F58)</f>
        <v>0</v>
      </c>
      <c r="BI216" s="476">
        <f ca="1">('SUBSCRIBER BASE'!BJ83*'COMMISSION ASSUMPTIONS'!$F85)*('MVLP INPUT'!$F13*'COMMISSION ASSUMPTIONS'!$F58)</f>
        <v>0</v>
      </c>
      <c r="BJ216" s="476">
        <f ca="1">('SUBSCRIBER BASE'!BK83*'COMMISSION ASSUMPTIONS'!$F85)*('MVLP INPUT'!$F13*'COMMISSION ASSUMPTIONS'!$F58)</f>
        <v>0</v>
      </c>
      <c r="BK216" s="476">
        <f ca="1">('SUBSCRIBER BASE'!BL83*'COMMISSION ASSUMPTIONS'!$F85)*('MVLP INPUT'!$F13*'COMMISSION ASSUMPTIONS'!$F58)</f>
        <v>0</v>
      </c>
      <c r="BL216" s="476">
        <f ca="1">('SUBSCRIBER BASE'!BM83*'COMMISSION ASSUMPTIONS'!$F85)*('MVLP INPUT'!$F13*'COMMISSION ASSUMPTIONS'!$F58)</f>
        <v>0</v>
      </c>
      <c r="BM216" s="476">
        <f ca="1">('SUBSCRIBER BASE'!BN83*'COMMISSION ASSUMPTIONS'!$F85)*('MVLP INPUT'!$F13*'COMMISSION ASSUMPTIONS'!$F58)</f>
        <v>0</v>
      </c>
      <c r="BN216" s="476">
        <f ca="1">('SUBSCRIBER BASE'!BO83*'COMMISSION ASSUMPTIONS'!$F85)*('MVLP INPUT'!$F13*'COMMISSION ASSUMPTIONS'!$F58)</f>
        <v>0</v>
      </c>
      <c r="BO216" s="476">
        <f ca="1">('SUBSCRIBER BASE'!BP83*'COMMISSION ASSUMPTIONS'!$F85)*('MVLP INPUT'!$F13*'COMMISSION ASSUMPTIONS'!$F58)</f>
        <v>0</v>
      </c>
      <c r="BP216" s="476">
        <f ca="1">('SUBSCRIBER BASE'!BQ83*'COMMISSION ASSUMPTIONS'!$F85)*('MVLP INPUT'!$F13*'COMMISSION ASSUMPTIONS'!$F58)</f>
        <v>0</v>
      </c>
      <c r="BQ216" s="476">
        <f ca="1">('SUBSCRIBER BASE'!BR83*'COMMISSION ASSUMPTIONS'!$F85)*('MVLP INPUT'!$F13*'COMMISSION ASSUMPTIONS'!$F58)</f>
        <v>0</v>
      </c>
      <c r="BR216" s="476">
        <f ca="1">('SUBSCRIBER BASE'!BS83*'COMMISSION ASSUMPTIONS'!$F85)*('MVLP INPUT'!$F13*'COMMISSION ASSUMPTIONS'!$F58)</f>
        <v>0</v>
      </c>
    </row>
    <row r="217" spans="2:70" ht="24" customHeight="1" outlineLevel="1">
      <c r="B217" s="313" t="str">
        <f t="shared" ref="B217:B221" si="51">B204</f>
        <v>MVLP5</v>
      </c>
      <c r="C217" s="476">
        <f>('SUBSCRIBER BASE'!C84*'COMMISSION ASSUMPTIONS'!$F86)*('MVLP INPUT'!$F14*'COMMISSION ASSUMPTIONS'!$F59)</f>
        <v>0</v>
      </c>
      <c r="D217" s="476">
        <f>('SUBSCRIBER BASE'!D84*'COMMISSION ASSUMPTIONS'!$F86)*('MVLP INPUT'!$F14*'COMMISSION ASSUMPTIONS'!$F59)</f>
        <v>0</v>
      </c>
      <c r="E217" s="476">
        <f>('SUBSCRIBER BASE'!E84*'COMMISSION ASSUMPTIONS'!$F86)*('MVLP INPUT'!$F14*'COMMISSION ASSUMPTIONS'!$F59)</f>
        <v>0</v>
      </c>
      <c r="F217" s="476">
        <f>('SUBSCRIBER BASE'!F84*'COMMISSION ASSUMPTIONS'!$F86)*('MVLP INPUT'!$F14*'COMMISSION ASSUMPTIONS'!$F59)</f>
        <v>0</v>
      </c>
      <c r="G217" s="476">
        <f>('SUBSCRIBER BASE'!G84*'COMMISSION ASSUMPTIONS'!$F86)*('MVLP INPUT'!$F14*'COMMISSION ASSUMPTIONS'!$F59)</f>
        <v>0</v>
      </c>
      <c r="H217" s="476">
        <f>('SUBSCRIBER BASE'!H84*'COMMISSION ASSUMPTIONS'!$F86)*('MVLP INPUT'!$F14*'COMMISSION ASSUMPTIONS'!$F59)</f>
        <v>0</v>
      </c>
      <c r="I217" s="476">
        <f>('SUBSCRIBER BASE'!I84*'COMMISSION ASSUMPTIONS'!$F86)*('MVLP INPUT'!$F14*'COMMISSION ASSUMPTIONS'!$F59)</f>
        <v>0</v>
      </c>
      <c r="J217" s="476">
        <f>('SUBSCRIBER BASE'!J84*'COMMISSION ASSUMPTIONS'!$F86)*('MVLP INPUT'!$F14*'COMMISSION ASSUMPTIONS'!$F59)</f>
        <v>0</v>
      </c>
      <c r="K217" s="476">
        <f ca="1">('SUBSCRIBER BASE'!L84*'COMMISSION ASSUMPTIONS'!$F86)*('MVLP INPUT'!$F14*'COMMISSION ASSUMPTIONS'!$F59)</f>
        <v>0</v>
      </c>
      <c r="L217" s="476">
        <f ca="1">('SUBSCRIBER BASE'!M84*'COMMISSION ASSUMPTIONS'!$F86)*('MVLP INPUT'!$F14*'COMMISSION ASSUMPTIONS'!$F59)</f>
        <v>0</v>
      </c>
      <c r="M217" s="476">
        <f ca="1">('SUBSCRIBER BASE'!N84*'COMMISSION ASSUMPTIONS'!$F86)*('MVLP INPUT'!$F14*'COMMISSION ASSUMPTIONS'!$F59)</f>
        <v>0</v>
      </c>
      <c r="N217" s="476">
        <f ca="1">('SUBSCRIBER BASE'!O84*'COMMISSION ASSUMPTIONS'!$F86)*('MVLP INPUT'!$F14*'COMMISSION ASSUMPTIONS'!$F59)</f>
        <v>0</v>
      </c>
      <c r="O217" s="476">
        <f ca="1">('SUBSCRIBER BASE'!P84*'COMMISSION ASSUMPTIONS'!$F86)*('MVLP INPUT'!$F14*'COMMISSION ASSUMPTIONS'!$F59)</f>
        <v>0</v>
      </c>
      <c r="P217" s="476">
        <f ca="1">('SUBSCRIBER BASE'!Q84*'COMMISSION ASSUMPTIONS'!$F86)*('MVLP INPUT'!$F14*'COMMISSION ASSUMPTIONS'!$F59)</f>
        <v>0</v>
      </c>
      <c r="Q217" s="476">
        <f ca="1">('SUBSCRIBER BASE'!R84*'COMMISSION ASSUMPTIONS'!$F86)*('MVLP INPUT'!$F14*'COMMISSION ASSUMPTIONS'!$F59)</f>
        <v>0</v>
      </c>
      <c r="R217" s="476">
        <f ca="1">('SUBSCRIBER BASE'!S84*'COMMISSION ASSUMPTIONS'!$F86)*('MVLP INPUT'!$F14*'COMMISSION ASSUMPTIONS'!$F59)</f>
        <v>0</v>
      </c>
      <c r="S217" s="476">
        <f ca="1">('SUBSCRIBER BASE'!T84*'COMMISSION ASSUMPTIONS'!$F86)*('MVLP INPUT'!$F14*'COMMISSION ASSUMPTIONS'!$F59)</f>
        <v>0</v>
      </c>
      <c r="T217" s="476">
        <f ca="1">('SUBSCRIBER BASE'!U84*'COMMISSION ASSUMPTIONS'!$F86)*('MVLP INPUT'!$F14*'COMMISSION ASSUMPTIONS'!$F59)</f>
        <v>0</v>
      </c>
      <c r="U217" s="476">
        <f ca="1">('SUBSCRIBER BASE'!V84*'COMMISSION ASSUMPTIONS'!$F86)*('MVLP INPUT'!$F14*'COMMISSION ASSUMPTIONS'!$F59)</f>
        <v>0</v>
      </c>
      <c r="V217" s="476">
        <f ca="1">('SUBSCRIBER BASE'!W84*'COMMISSION ASSUMPTIONS'!$F86)*('MVLP INPUT'!$F14*'COMMISSION ASSUMPTIONS'!$F59)</f>
        <v>0</v>
      </c>
      <c r="W217" s="476">
        <f ca="1">('SUBSCRIBER BASE'!X84*'COMMISSION ASSUMPTIONS'!$F86)*('MVLP INPUT'!$F14*'COMMISSION ASSUMPTIONS'!$F59)</f>
        <v>0</v>
      </c>
      <c r="X217" s="476">
        <f ca="1">('SUBSCRIBER BASE'!Y84*'COMMISSION ASSUMPTIONS'!$F86)*('MVLP INPUT'!$F14*'COMMISSION ASSUMPTIONS'!$F59)</f>
        <v>0</v>
      </c>
      <c r="Y217" s="476">
        <f ca="1">('SUBSCRIBER BASE'!Z84*'COMMISSION ASSUMPTIONS'!$F86)*('MVLP INPUT'!$F14*'COMMISSION ASSUMPTIONS'!$F59)</f>
        <v>0</v>
      </c>
      <c r="Z217" s="476">
        <f ca="1">('SUBSCRIBER BASE'!AA84*'COMMISSION ASSUMPTIONS'!$F86)*('MVLP INPUT'!$F14*'COMMISSION ASSUMPTIONS'!$F59)</f>
        <v>0</v>
      </c>
      <c r="AA217" s="476">
        <f ca="1">('SUBSCRIBER BASE'!AB84*'COMMISSION ASSUMPTIONS'!$F86)*('MVLP INPUT'!$F14*'COMMISSION ASSUMPTIONS'!$F59)</f>
        <v>0</v>
      </c>
      <c r="AB217" s="476">
        <f ca="1">('SUBSCRIBER BASE'!AC84*'COMMISSION ASSUMPTIONS'!$F86)*('MVLP INPUT'!$F14*'COMMISSION ASSUMPTIONS'!$F59)</f>
        <v>0</v>
      </c>
      <c r="AC217" s="476">
        <f ca="1">('SUBSCRIBER BASE'!AD84*'COMMISSION ASSUMPTIONS'!$F86)*('MVLP INPUT'!$F14*'COMMISSION ASSUMPTIONS'!$F59)</f>
        <v>0</v>
      </c>
      <c r="AD217" s="476">
        <f ca="1">('SUBSCRIBER BASE'!AE84*'COMMISSION ASSUMPTIONS'!$F86)*('MVLP INPUT'!$F14*'COMMISSION ASSUMPTIONS'!$F59)</f>
        <v>0</v>
      </c>
      <c r="AE217" s="476">
        <f ca="1">('SUBSCRIBER BASE'!AF84*'COMMISSION ASSUMPTIONS'!$F86)*('MVLP INPUT'!$F14*'COMMISSION ASSUMPTIONS'!$F59)</f>
        <v>0</v>
      </c>
      <c r="AF217" s="476">
        <f ca="1">('SUBSCRIBER BASE'!AG84*'COMMISSION ASSUMPTIONS'!$F86)*('MVLP INPUT'!$F14*'COMMISSION ASSUMPTIONS'!$F59)</f>
        <v>0</v>
      </c>
      <c r="AG217" s="476">
        <f ca="1">('SUBSCRIBER BASE'!AH84*'COMMISSION ASSUMPTIONS'!$F86)*('MVLP INPUT'!$F14*'COMMISSION ASSUMPTIONS'!$F59)</f>
        <v>0</v>
      </c>
      <c r="AH217" s="476">
        <f ca="1">('SUBSCRIBER BASE'!AI84*'COMMISSION ASSUMPTIONS'!$F86)*('MVLP INPUT'!$F14*'COMMISSION ASSUMPTIONS'!$F59)</f>
        <v>0</v>
      </c>
      <c r="AI217" s="476">
        <f ca="1">('SUBSCRIBER BASE'!AJ84*'COMMISSION ASSUMPTIONS'!$F86)*('MVLP INPUT'!$F14*'COMMISSION ASSUMPTIONS'!$F59)</f>
        <v>0</v>
      </c>
      <c r="AJ217" s="476">
        <f ca="1">('SUBSCRIBER BASE'!AK84*'COMMISSION ASSUMPTIONS'!$F86)*('MVLP INPUT'!$F14*'COMMISSION ASSUMPTIONS'!$F59)</f>
        <v>0</v>
      </c>
      <c r="AK217" s="476">
        <f ca="1">('SUBSCRIBER BASE'!AL84*'COMMISSION ASSUMPTIONS'!$F86)*('MVLP INPUT'!$F14*'COMMISSION ASSUMPTIONS'!$F59)</f>
        <v>0</v>
      </c>
      <c r="AL217" s="476">
        <f ca="1">('SUBSCRIBER BASE'!AM84*'COMMISSION ASSUMPTIONS'!$F86)*('MVLP INPUT'!$F14*'COMMISSION ASSUMPTIONS'!$F59)</f>
        <v>0</v>
      </c>
      <c r="AM217" s="476">
        <f ca="1">('SUBSCRIBER BASE'!AN84*'COMMISSION ASSUMPTIONS'!$F86)*('MVLP INPUT'!$F14*'COMMISSION ASSUMPTIONS'!$F59)</f>
        <v>0</v>
      </c>
      <c r="AN217" s="476">
        <f ca="1">('SUBSCRIBER BASE'!AO84*'COMMISSION ASSUMPTIONS'!$F86)*('MVLP INPUT'!$F14*'COMMISSION ASSUMPTIONS'!$F59)</f>
        <v>0</v>
      </c>
      <c r="AO217" s="476">
        <f ca="1">('SUBSCRIBER BASE'!AP84*'COMMISSION ASSUMPTIONS'!$F86)*('MVLP INPUT'!$F14*'COMMISSION ASSUMPTIONS'!$F59)</f>
        <v>0</v>
      </c>
      <c r="AP217" s="476">
        <f ca="1">('SUBSCRIBER BASE'!AQ84*'COMMISSION ASSUMPTIONS'!$F86)*('MVLP INPUT'!$F14*'COMMISSION ASSUMPTIONS'!$F59)</f>
        <v>0</v>
      </c>
      <c r="AQ217" s="476">
        <f ca="1">('SUBSCRIBER BASE'!AR84*'COMMISSION ASSUMPTIONS'!$F86)*('MVLP INPUT'!$F14*'COMMISSION ASSUMPTIONS'!$F59)</f>
        <v>0</v>
      </c>
      <c r="AR217" s="476">
        <f ca="1">('SUBSCRIBER BASE'!AS84*'COMMISSION ASSUMPTIONS'!$F86)*('MVLP INPUT'!$F14*'COMMISSION ASSUMPTIONS'!$F59)</f>
        <v>0</v>
      </c>
      <c r="AS217" s="476">
        <f ca="1">('SUBSCRIBER BASE'!AT84*'COMMISSION ASSUMPTIONS'!$F86)*('MVLP INPUT'!$F14*'COMMISSION ASSUMPTIONS'!$F59)</f>
        <v>0</v>
      </c>
      <c r="AT217" s="476">
        <f ca="1">('SUBSCRIBER BASE'!AU84*'COMMISSION ASSUMPTIONS'!$F86)*('MVLP INPUT'!$F14*'COMMISSION ASSUMPTIONS'!$F59)</f>
        <v>0</v>
      </c>
      <c r="AU217" s="476">
        <f ca="1">('SUBSCRIBER BASE'!AV84*'COMMISSION ASSUMPTIONS'!$F86)*('MVLP INPUT'!$F14*'COMMISSION ASSUMPTIONS'!$F59)</f>
        <v>0</v>
      </c>
      <c r="AV217" s="476">
        <f ca="1">('SUBSCRIBER BASE'!AW84*'COMMISSION ASSUMPTIONS'!$F86)*('MVLP INPUT'!$F14*'COMMISSION ASSUMPTIONS'!$F59)</f>
        <v>0</v>
      </c>
      <c r="AW217" s="476">
        <f ca="1">('SUBSCRIBER BASE'!AX84*'COMMISSION ASSUMPTIONS'!$F86)*('MVLP INPUT'!$F14*'COMMISSION ASSUMPTIONS'!$F59)</f>
        <v>0</v>
      </c>
      <c r="AX217" s="476">
        <f ca="1">('SUBSCRIBER BASE'!AY84*'COMMISSION ASSUMPTIONS'!$F86)*('MVLP INPUT'!$F14*'COMMISSION ASSUMPTIONS'!$F59)</f>
        <v>0</v>
      </c>
      <c r="AY217" s="476">
        <f ca="1">('SUBSCRIBER BASE'!AZ84*'COMMISSION ASSUMPTIONS'!$F86)*('MVLP INPUT'!$F14*'COMMISSION ASSUMPTIONS'!$F59)</f>
        <v>0</v>
      </c>
      <c r="AZ217" s="476">
        <f ca="1">('SUBSCRIBER BASE'!BA84*'COMMISSION ASSUMPTIONS'!$F86)*('MVLP INPUT'!$F14*'COMMISSION ASSUMPTIONS'!$F59)</f>
        <v>0</v>
      </c>
      <c r="BA217" s="476">
        <f ca="1">('SUBSCRIBER BASE'!BB84*'COMMISSION ASSUMPTIONS'!$F86)*('MVLP INPUT'!$F14*'COMMISSION ASSUMPTIONS'!$F59)</f>
        <v>0</v>
      </c>
      <c r="BB217" s="476">
        <f ca="1">('SUBSCRIBER BASE'!BC84*'COMMISSION ASSUMPTIONS'!$F86)*('MVLP INPUT'!$F14*'COMMISSION ASSUMPTIONS'!$F59)</f>
        <v>0</v>
      </c>
      <c r="BC217" s="476">
        <f ca="1">('SUBSCRIBER BASE'!BD84*'COMMISSION ASSUMPTIONS'!$F86)*('MVLP INPUT'!$F14*'COMMISSION ASSUMPTIONS'!$F59)</f>
        <v>0</v>
      </c>
      <c r="BD217" s="476">
        <f ca="1">('SUBSCRIBER BASE'!BE84*'COMMISSION ASSUMPTIONS'!$F86)*('MVLP INPUT'!$F14*'COMMISSION ASSUMPTIONS'!$F59)</f>
        <v>0</v>
      </c>
      <c r="BE217" s="476">
        <f ca="1">('SUBSCRIBER BASE'!BF84*'COMMISSION ASSUMPTIONS'!$F86)*('MVLP INPUT'!$F14*'COMMISSION ASSUMPTIONS'!$F59)</f>
        <v>0</v>
      </c>
      <c r="BF217" s="476">
        <f ca="1">('SUBSCRIBER BASE'!BG84*'COMMISSION ASSUMPTIONS'!$F86)*('MVLP INPUT'!$F14*'COMMISSION ASSUMPTIONS'!$F59)</f>
        <v>0</v>
      </c>
      <c r="BG217" s="476">
        <f ca="1">('SUBSCRIBER BASE'!BH84*'COMMISSION ASSUMPTIONS'!$F86)*('MVLP INPUT'!$F14*'COMMISSION ASSUMPTIONS'!$F59)</f>
        <v>0</v>
      </c>
      <c r="BH217" s="476">
        <f ca="1">('SUBSCRIBER BASE'!BI84*'COMMISSION ASSUMPTIONS'!$F86)*('MVLP INPUT'!$F14*'COMMISSION ASSUMPTIONS'!$F59)</f>
        <v>0</v>
      </c>
      <c r="BI217" s="476">
        <f ca="1">('SUBSCRIBER BASE'!BJ84*'COMMISSION ASSUMPTIONS'!$F86)*('MVLP INPUT'!$F14*'COMMISSION ASSUMPTIONS'!$F59)</f>
        <v>0</v>
      </c>
      <c r="BJ217" s="476">
        <f ca="1">('SUBSCRIBER BASE'!BK84*'COMMISSION ASSUMPTIONS'!$F86)*('MVLP INPUT'!$F14*'COMMISSION ASSUMPTIONS'!$F59)</f>
        <v>0</v>
      </c>
      <c r="BK217" s="476">
        <f ca="1">('SUBSCRIBER BASE'!BL84*'COMMISSION ASSUMPTIONS'!$F86)*('MVLP INPUT'!$F14*'COMMISSION ASSUMPTIONS'!$F59)</f>
        <v>0</v>
      </c>
      <c r="BL217" s="476">
        <f ca="1">('SUBSCRIBER BASE'!BM84*'COMMISSION ASSUMPTIONS'!$F86)*('MVLP INPUT'!$F14*'COMMISSION ASSUMPTIONS'!$F59)</f>
        <v>0</v>
      </c>
      <c r="BM217" s="476">
        <f ca="1">('SUBSCRIBER BASE'!BN84*'COMMISSION ASSUMPTIONS'!$F86)*('MVLP INPUT'!$F14*'COMMISSION ASSUMPTIONS'!$F59)</f>
        <v>0</v>
      </c>
      <c r="BN217" s="476">
        <f ca="1">('SUBSCRIBER BASE'!BO84*'COMMISSION ASSUMPTIONS'!$F86)*('MVLP INPUT'!$F14*'COMMISSION ASSUMPTIONS'!$F59)</f>
        <v>0</v>
      </c>
      <c r="BO217" s="476">
        <f ca="1">('SUBSCRIBER BASE'!BP84*'COMMISSION ASSUMPTIONS'!$F86)*('MVLP INPUT'!$F14*'COMMISSION ASSUMPTIONS'!$F59)</f>
        <v>0</v>
      </c>
      <c r="BP217" s="476">
        <f ca="1">('SUBSCRIBER BASE'!BQ84*'COMMISSION ASSUMPTIONS'!$F86)*('MVLP INPUT'!$F14*'COMMISSION ASSUMPTIONS'!$F59)</f>
        <v>0</v>
      </c>
      <c r="BQ217" s="476">
        <f ca="1">('SUBSCRIBER BASE'!BR84*'COMMISSION ASSUMPTIONS'!$F86)*('MVLP INPUT'!$F14*'COMMISSION ASSUMPTIONS'!$F59)</f>
        <v>0</v>
      </c>
      <c r="BR217" s="476">
        <f ca="1">('SUBSCRIBER BASE'!BS84*'COMMISSION ASSUMPTIONS'!$F86)*('MVLP INPUT'!$F14*'COMMISSION ASSUMPTIONS'!$F59)</f>
        <v>0</v>
      </c>
    </row>
    <row r="218" spans="2:70" ht="24" customHeight="1" outlineLevel="1">
      <c r="B218" s="313" t="str">
        <f t="shared" si="51"/>
        <v>MVLP6</v>
      </c>
      <c r="C218" s="476">
        <f>('SUBSCRIBER BASE'!C85*'COMMISSION ASSUMPTIONS'!$F87)*('MVLP INPUT'!$F15*'COMMISSION ASSUMPTIONS'!$F60)</f>
        <v>0</v>
      </c>
      <c r="D218" s="476">
        <f>('SUBSCRIBER BASE'!D85*'COMMISSION ASSUMPTIONS'!$F87)*('MVLP INPUT'!$F15*'COMMISSION ASSUMPTIONS'!$F60)</f>
        <v>0</v>
      </c>
      <c r="E218" s="476">
        <f>('SUBSCRIBER BASE'!E85*'COMMISSION ASSUMPTIONS'!$F87)*('MVLP INPUT'!$F15*'COMMISSION ASSUMPTIONS'!$F60)</f>
        <v>0</v>
      </c>
      <c r="F218" s="476">
        <f>('SUBSCRIBER BASE'!F85*'COMMISSION ASSUMPTIONS'!$F87)*('MVLP INPUT'!$F15*'COMMISSION ASSUMPTIONS'!$F60)</f>
        <v>0</v>
      </c>
      <c r="G218" s="476">
        <f>('SUBSCRIBER BASE'!G85*'COMMISSION ASSUMPTIONS'!$F87)*('MVLP INPUT'!$F15*'COMMISSION ASSUMPTIONS'!$F60)</f>
        <v>0</v>
      </c>
      <c r="H218" s="476">
        <f>('SUBSCRIBER BASE'!H85*'COMMISSION ASSUMPTIONS'!$F87)*('MVLP INPUT'!$F15*'COMMISSION ASSUMPTIONS'!$F60)</f>
        <v>0</v>
      </c>
      <c r="I218" s="476">
        <f>('SUBSCRIBER BASE'!I85*'COMMISSION ASSUMPTIONS'!$F87)*('MVLP INPUT'!$F15*'COMMISSION ASSUMPTIONS'!$F60)</f>
        <v>0</v>
      </c>
      <c r="J218" s="476">
        <f>('SUBSCRIBER BASE'!J85*'COMMISSION ASSUMPTIONS'!$F87)*('MVLP INPUT'!$F15*'COMMISSION ASSUMPTIONS'!$F60)</f>
        <v>0</v>
      </c>
      <c r="K218" s="476">
        <f ca="1">('SUBSCRIBER BASE'!L85*'COMMISSION ASSUMPTIONS'!$F87)*('MVLP INPUT'!$F15*'COMMISSION ASSUMPTIONS'!$F60)</f>
        <v>0</v>
      </c>
      <c r="L218" s="476">
        <f ca="1">('SUBSCRIBER BASE'!M85*'COMMISSION ASSUMPTIONS'!$F87)*('MVLP INPUT'!$F15*'COMMISSION ASSUMPTIONS'!$F60)</f>
        <v>0</v>
      </c>
      <c r="M218" s="476">
        <f ca="1">('SUBSCRIBER BASE'!N85*'COMMISSION ASSUMPTIONS'!$F87)*('MVLP INPUT'!$F15*'COMMISSION ASSUMPTIONS'!$F60)</f>
        <v>0</v>
      </c>
      <c r="N218" s="476">
        <f ca="1">('SUBSCRIBER BASE'!O85*'COMMISSION ASSUMPTIONS'!$F87)*('MVLP INPUT'!$F15*'COMMISSION ASSUMPTIONS'!$F60)</f>
        <v>0</v>
      </c>
      <c r="O218" s="476">
        <f ca="1">('SUBSCRIBER BASE'!P85*'COMMISSION ASSUMPTIONS'!$F87)*('MVLP INPUT'!$F15*'COMMISSION ASSUMPTIONS'!$F60)</f>
        <v>0</v>
      </c>
      <c r="P218" s="476">
        <f ca="1">('SUBSCRIBER BASE'!Q85*'COMMISSION ASSUMPTIONS'!$F87)*('MVLP INPUT'!$F15*'COMMISSION ASSUMPTIONS'!$F60)</f>
        <v>0</v>
      </c>
      <c r="Q218" s="476">
        <f ca="1">('SUBSCRIBER BASE'!R85*'COMMISSION ASSUMPTIONS'!$F87)*('MVLP INPUT'!$F15*'COMMISSION ASSUMPTIONS'!$F60)</f>
        <v>0</v>
      </c>
      <c r="R218" s="476">
        <f ca="1">('SUBSCRIBER BASE'!S85*'COMMISSION ASSUMPTIONS'!$F87)*('MVLP INPUT'!$F15*'COMMISSION ASSUMPTIONS'!$F60)</f>
        <v>0</v>
      </c>
      <c r="S218" s="476">
        <f ca="1">('SUBSCRIBER BASE'!T85*'COMMISSION ASSUMPTIONS'!$F87)*('MVLP INPUT'!$F15*'COMMISSION ASSUMPTIONS'!$F60)</f>
        <v>0</v>
      </c>
      <c r="T218" s="476">
        <f ca="1">('SUBSCRIBER BASE'!U85*'COMMISSION ASSUMPTIONS'!$F87)*('MVLP INPUT'!$F15*'COMMISSION ASSUMPTIONS'!$F60)</f>
        <v>0</v>
      </c>
      <c r="U218" s="476">
        <f ca="1">('SUBSCRIBER BASE'!V85*'COMMISSION ASSUMPTIONS'!$F87)*('MVLP INPUT'!$F15*'COMMISSION ASSUMPTIONS'!$F60)</f>
        <v>0</v>
      </c>
      <c r="V218" s="476">
        <f ca="1">('SUBSCRIBER BASE'!W85*'COMMISSION ASSUMPTIONS'!$F87)*('MVLP INPUT'!$F15*'COMMISSION ASSUMPTIONS'!$F60)</f>
        <v>0</v>
      </c>
      <c r="W218" s="476">
        <f ca="1">('SUBSCRIBER BASE'!X85*'COMMISSION ASSUMPTIONS'!$F87)*('MVLP INPUT'!$F15*'COMMISSION ASSUMPTIONS'!$F60)</f>
        <v>0</v>
      </c>
      <c r="X218" s="476">
        <f ca="1">('SUBSCRIBER BASE'!Y85*'COMMISSION ASSUMPTIONS'!$F87)*('MVLP INPUT'!$F15*'COMMISSION ASSUMPTIONS'!$F60)</f>
        <v>0</v>
      </c>
      <c r="Y218" s="476">
        <f ca="1">('SUBSCRIBER BASE'!Z85*'COMMISSION ASSUMPTIONS'!$F87)*('MVLP INPUT'!$F15*'COMMISSION ASSUMPTIONS'!$F60)</f>
        <v>0</v>
      </c>
      <c r="Z218" s="476">
        <f ca="1">('SUBSCRIBER BASE'!AA85*'COMMISSION ASSUMPTIONS'!$F87)*('MVLP INPUT'!$F15*'COMMISSION ASSUMPTIONS'!$F60)</f>
        <v>0</v>
      </c>
      <c r="AA218" s="476">
        <f ca="1">('SUBSCRIBER BASE'!AB85*'COMMISSION ASSUMPTIONS'!$F87)*('MVLP INPUT'!$F15*'COMMISSION ASSUMPTIONS'!$F60)</f>
        <v>0</v>
      </c>
      <c r="AB218" s="476">
        <f ca="1">('SUBSCRIBER BASE'!AC85*'COMMISSION ASSUMPTIONS'!$F87)*('MVLP INPUT'!$F15*'COMMISSION ASSUMPTIONS'!$F60)</f>
        <v>0</v>
      </c>
      <c r="AC218" s="476">
        <f ca="1">('SUBSCRIBER BASE'!AD85*'COMMISSION ASSUMPTIONS'!$F87)*('MVLP INPUT'!$F15*'COMMISSION ASSUMPTIONS'!$F60)</f>
        <v>0</v>
      </c>
      <c r="AD218" s="476">
        <f ca="1">('SUBSCRIBER BASE'!AE85*'COMMISSION ASSUMPTIONS'!$F87)*('MVLP INPUT'!$F15*'COMMISSION ASSUMPTIONS'!$F60)</f>
        <v>0</v>
      </c>
      <c r="AE218" s="476">
        <f ca="1">('SUBSCRIBER BASE'!AF85*'COMMISSION ASSUMPTIONS'!$F87)*('MVLP INPUT'!$F15*'COMMISSION ASSUMPTIONS'!$F60)</f>
        <v>0</v>
      </c>
      <c r="AF218" s="476">
        <f ca="1">('SUBSCRIBER BASE'!AG85*'COMMISSION ASSUMPTIONS'!$F87)*('MVLP INPUT'!$F15*'COMMISSION ASSUMPTIONS'!$F60)</f>
        <v>0</v>
      </c>
      <c r="AG218" s="476">
        <f ca="1">('SUBSCRIBER BASE'!AH85*'COMMISSION ASSUMPTIONS'!$F87)*('MVLP INPUT'!$F15*'COMMISSION ASSUMPTIONS'!$F60)</f>
        <v>0</v>
      </c>
      <c r="AH218" s="476">
        <f ca="1">('SUBSCRIBER BASE'!AI85*'COMMISSION ASSUMPTIONS'!$F87)*('MVLP INPUT'!$F15*'COMMISSION ASSUMPTIONS'!$F60)</f>
        <v>0</v>
      </c>
      <c r="AI218" s="476">
        <f ca="1">('SUBSCRIBER BASE'!AJ85*'COMMISSION ASSUMPTIONS'!$F87)*('MVLP INPUT'!$F15*'COMMISSION ASSUMPTIONS'!$F60)</f>
        <v>0</v>
      </c>
      <c r="AJ218" s="476">
        <f ca="1">('SUBSCRIBER BASE'!AK85*'COMMISSION ASSUMPTIONS'!$F87)*('MVLP INPUT'!$F15*'COMMISSION ASSUMPTIONS'!$F60)</f>
        <v>0</v>
      </c>
      <c r="AK218" s="476">
        <f ca="1">('SUBSCRIBER BASE'!AL85*'COMMISSION ASSUMPTIONS'!$F87)*('MVLP INPUT'!$F15*'COMMISSION ASSUMPTIONS'!$F60)</f>
        <v>0</v>
      </c>
      <c r="AL218" s="476">
        <f ca="1">('SUBSCRIBER BASE'!AM85*'COMMISSION ASSUMPTIONS'!$F87)*('MVLP INPUT'!$F15*'COMMISSION ASSUMPTIONS'!$F60)</f>
        <v>0</v>
      </c>
      <c r="AM218" s="476">
        <f ca="1">('SUBSCRIBER BASE'!AN85*'COMMISSION ASSUMPTIONS'!$F87)*('MVLP INPUT'!$F15*'COMMISSION ASSUMPTIONS'!$F60)</f>
        <v>0</v>
      </c>
      <c r="AN218" s="476">
        <f ca="1">('SUBSCRIBER BASE'!AO85*'COMMISSION ASSUMPTIONS'!$F87)*('MVLP INPUT'!$F15*'COMMISSION ASSUMPTIONS'!$F60)</f>
        <v>0</v>
      </c>
      <c r="AO218" s="476">
        <f ca="1">('SUBSCRIBER BASE'!AP85*'COMMISSION ASSUMPTIONS'!$F87)*('MVLP INPUT'!$F15*'COMMISSION ASSUMPTIONS'!$F60)</f>
        <v>0</v>
      </c>
      <c r="AP218" s="476">
        <f ca="1">('SUBSCRIBER BASE'!AQ85*'COMMISSION ASSUMPTIONS'!$F87)*('MVLP INPUT'!$F15*'COMMISSION ASSUMPTIONS'!$F60)</f>
        <v>0</v>
      </c>
      <c r="AQ218" s="476">
        <f ca="1">('SUBSCRIBER BASE'!AR85*'COMMISSION ASSUMPTIONS'!$F87)*('MVLP INPUT'!$F15*'COMMISSION ASSUMPTIONS'!$F60)</f>
        <v>0</v>
      </c>
      <c r="AR218" s="476">
        <f ca="1">('SUBSCRIBER BASE'!AS85*'COMMISSION ASSUMPTIONS'!$F87)*('MVLP INPUT'!$F15*'COMMISSION ASSUMPTIONS'!$F60)</f>
        <v>0</v>
      </c>
      <c r="AS218" s="476">
        <f ca="1">('SUBSCRIBER BASE'!AT85*'COMMISSION ASSUMPTIONS'!$F87)*('MVLP INPUT'!$F15*'COMMISSION ASSUMPTIONS'!$F60)</f>
        <v>0</v>
      </c>
      <c r="AT218" s="476">
        <f ca="1">('SUBSCRIBER BASE'!AU85*'COMMISSION ASSUMPTIONS'!$F87)*('MVLP INPUT'!$F15*'COMMISSION ASSUMPTIONS'!$F60)</f>
        <v>0</v>
      </c>
      <c r="AU218" s="476">
        <f ca="1">('SUBSCRIBER BASE'!AV85*'COMMISSION ASSUMPTIONS'!$F87)*('MVLP INPUT'!$F15*'COMMISSION ASSUMPTIONS'!$F60)</f>
        <v>0</v>
      </c>
      <c r="AV218" s="476">
        <f ca="1">('SUBSCRIBER BASE'!AW85*'COMMISSION ASSUMPTIONS'!$F87)*('MVLP INPUT'!$F15*'COMMISSION ASSUMPTIONS'!$F60)</f>
        <v>0</v>
      </c>
      <c r="AW218" s="476">
        <f ca="1">('SUBSCRIBER BASE'!AX85*'COMMISSION ASSUMPTIONS'!$F87)*('MVLP INPUT'!$F15*'COMMISSION ASSUMPTIONS'!$F60)</f>
        <v>0</v>
      </c>
      <c r="AX218" s="476">
        <f ca="1">('SUBSCRIBER BASE'!AY85*'COMMISSION ASSUMPTIONS'!$F87)*('MVLP INPUT'!$F15*'COMMISSION ASSUMPTIONS'!$F60)</f>
        <v>0</v>
      </c>
      <c r="AY218" s="476">
        <f ca="1">('SUBSCRIBER BASE'!AZ85*'COMMISSION ASSUMPTIONS'!$F87)*('MVLP INPUT'!$F15*'COMMISSION ASSUMPTIONS'!$F60)</f>
        <v>0</v>
      </c>
      <c r="AZ218" s="476">
        <f ca="1">('SUBSCRIBER BASE'!BA85*'COMMISSION ASSUMPTIONS'!$F87)*('MVLP INPUT'!$F15*'COMMISSION ASSUMPTIONS'!$F60)</f>
        <v>0</v>
      </c>
      <c r="BA218" s="476">
        <f ca="1">('SUBSCRIBER BASE'!BB85*'COMMISSION ASSUMPTIONS'!$F87)*('MVLP INPUT'!$F15*'COMMISSION ASSUMPTIONS'!$F60)</f>
        <v>0</v>
      </c>
      <c r="BB218" s="476">
        <f ca="1">('SUBSCRIBER BASE'!BC85*'COMMISSION ASSUMPTIONS'!$F87)*('MVLP INPUT'!$F15*'COMMISSION ASSUMPTIONS'!$F60)</f>
        <v>0</v>
      </c>
      <c r="BC218" s="476">
        <f ca="1">('SUBSCRIBER BASE'!BD85*'COMMISSION ASSUMPTIONS'!$F87)*('MVLP INPUT'!$F15*'COMMISSION ASSUMPTIONS'!$F60)</f>
        <v>0</v>
      </c>
      <c r="BD218" s="476">
        <f ca="1">('SUBSCRIBER BASE'!BE85*'COMMISSION ASSUMPTIONS'!$F87)*('MVLP INPUT'!$F15*'COMMISSION ASSUMPTIONS'!$F60)</f>
        <v>0</v>
      </c>
      <c r="BE218" s="476">
        <f ca="1">('SUBSCRIBER BASE'!BF85*'COMMISSION ASSUMPTIONS'!$F87)*('MVLP INPUT'!$F15*'COMMISSION ASSUMPTIONS'!$F60)</f>
        <v>0</v>
      </c>
      <c r="BF218" s="476">
        <f ca="1">('SUBSCRIBER BASE'!BG85*'COMMISSION ASSUMPTIONS'!$F87)*('MVLP INPUT'!$F15*'COMMISSION ASSUMPTIONS'!$F60)</f>
        <v>0</v>
      </c>
      <c r="BG218" s="476">
        <f ca="1">('SUBSCRIBER BASE'!BH85*'COMMISSION ASSUMPTIONS'!$F87)*('MVLP INPUT'!$F15*'COMMISSION ASSUMPTIONS'!$F60)</f>
        <v>0</v>
      </c>
      <c r="BH218" s="476">
        <f ca="1">('SUBSCRIBER BASE'!BI85*'COMMISSION ASSUMPTIONS'!$F87)*('MVLP INPUT'!$F15*'COMMISSION ASSUMPTIONS'!$F60)</f>
        <v>0</v>
      </c>
      <c r="BI218" s="476">
        <f ca="1">('SUBSCRIBER BASE'!BJ85*'COMMISSION ASSUMPTIONS'!$F87)*('MVLP INPUT'!$F15*'COMMISSION ASSUMPTIONS'!$F60)</f>
        <v>0</v>
      </c>
      <c r="BJ218" s="476">
        <f ca="1">('SUBSCRIBER BASE'!BK85*'COMMISSION ASSUMPTIONS'!$F87)*('MVLP INPUT'!$F15*'COMMISSION ASSUMPTIONS'!$F60)</f>
        <v>0</v>
      </c>
      <c r="BK218" s="476">
        <f ca="1">('SUBSCRIBER BASE'!BL85*'COMMISSION ASSUMPTIONS'!$F87)*('MVLP INPUT'!$F15*'COMMISSION ASSUMPTIONS'!$F60)</f>
        <v>0</v>
      </c>
      <c r="BL218" s="476">
        <f ca="1">('SUBSCRIBER BASE'!BM85*'COMMISSION ASSUMPTIONS'!$F87)*('MVLP INPUT'!$F15*'COMMISSION ASSUMPTIONS'!$F60)</f>
        <v>0</v>
      </c>
      <c r="BM218" s="476">
        <f ca="1">('SUBSCRIBER BASE'!BN85*'COMMISSION ASSUMPTIONS'!$F87)*('MVLP INPUT'!$F15*'COMMISSION ASSUMPTIONS'!$F60)</f>
        <v>0</v>
      </c>
      <c r="BN218" s="476">
        <f ca="1">('SUBSCRIBER BASE'!BO85*'COMMISSION ASSUMPTIONS'!$F87)*('MVLP INPUT'!$F15*'COMMISSION ASSUMPTIONS'!$F60)</f>
        <v>0</v>
      </c>
      <c r="BO218" s="476">
        <f ca="1">('SUBSCRIBER BASE'!BP85*'COMMISSION ASSUMPTIONS'!$F87)*('MVLP INPUT'!$F15*'COMMISSION ASSUMPTIONS'!$F60)</f>
        <v>0</v>
      </c>
      <c r="BP218" s="476">
        <f ca="1">('SUBSCRIBER BASE'!BQ85*'COMMISSION ASSUMPTIONS'!$F87)*('MVLP INPUT'!$F15*'COMMISSION ASSUMPTIONS'!$F60)</f>
        <v>0</v>
      </c>
      <c r="BQ218" s="476">
        <f ca="1">('SUBSCRIBER BASE'!BR85*'COMMISSION ASSUMPTIONS'!$F87)*('MVLP INPUT'!$F15*'COMMISSION ASSUMPTIONS'!$F60)</f>
        <v>0</v>
      </c>
      <c r="BR218" s="476">
        <f ca="1">('SUBSCRIBER BASE'!BS85*'COMMISSION ASSUMPTIONS'!$F87)*('MVLP INPUT'!$F15*'COMMISSION ASSUMPTIONS'!$F60)</f>
        <v>0</v>
      </c>
    </row>
    <row r="219" spans="2:70" ht="24" customHeight="1" outlineLevel="1">
      <c r="B219" s="313" t="str">
        <f t="shared" si="51"/>
        <v>200 MB</v>
      </c>
      <c r="C219" s="476">
        <f>('SUBSCRIBER BASE'!C86*'COMMISSION ASSUMPTIONS'!$F88)*('MVLP INPUT'!$F16*'COMMISSION ASSUMPTIONS'!$F61)</f>
        <v>0</v>
      </c>
      <c r="D219" s="476">
        <f>('SUBSCRIBER BASE'!D86*'COMMISSION ASSUMPTIONS'!$F88)*('MVLP INPUT'!$F16*'COMMISSION ASSUMPTIONS'!$F61)</f>
        <v>0</v>
      </c>
      <c r="E219" s="476">
        <f>('SUBSCRIBER BASE'!E86*'COMMISSION ASSUMPTIONS'!$F88)*('MVLP INPUT'!$F16*'COMMISSION ASSUMPTIONS'!$F61)</f>
        <v>0</v>
      </c>
      <c r="F219" s="476">
        <f>('SUBSCRIBER BASE'!F86*'COMMISSION ASSUMPTIONS'!$F88)*('MVLP INPUT'!$F16*'COMMISSION ASSUMPTIONS'!$F61)</f>
        <v>0</v>
      </c>
      <c r="G219" s="476">
        <f>('SUBSCRIBER BASE'!G86*'COMMISSION ASSUMPTIONS'!$F88)*('MVLP INPUT'!$F16*'COMMISSION ASSUMPTIONS'!$F61)</f>
        <v>0</v>
      </c>
      <c r="H219" s="476">
        <f>('SUBSCRIBER BASE'!H86*'COMMISSION ASSUMPTIONS'!$F88)*('MVLP INPUT'!$F16*'COMMISSION ASSUMPTIONS'!$F61)</f>
        <v>0</v>
      </c>
      <c r="I219" s="476">
        <f>('SUBSCRIBER BASE'!I86*'COMMISSION ASSUMPTIONS'!$F88)*('MVLP INPUT'!$F16*'COMMISSION ASSUMPTIONS'!$F61)</f>
        <v>0</v>
      </c>
      <c r="J219" s="476">
        <f>('SUBSCRIBER BASE'!J86*'COMMISSION ASSUMPTIONS'!$F88)*('MVLP INPUT'!$F16*'COMMISSION ASSUMPTIONS'!$F61)</f>
        <v>0</v>
      </c>
      <c r="K219" s="476">
        <f ca="1">('SUBSCRIBER BASE'!L86*'COMMISSION ASSUMPTIONS'!$F88)*('MVLP INPUT'!$F16*'COMMISSION ASSUMPTIONS'!$F61)</f>
        <v>0</v>
      </c>
      <c r="L219" s="476">
        <f ca="1">('SUBSCRIBER BASE'!M86*'COMMISSION ASSUMPTIONS'!$F88)*('MVLP INPUT'!$F16*'COMMISSION ASSUMPTIONS'!$F61)</f>
        <v>0</v>
      </c>
      <c r="M219" s="476">
        <f ca="1">('SUBSCRIBER BASE'!N86*'COMMISSION ASSUMPTIONS'!$F88)*('MVLP INPUT'!$F16*'COMMISSION ASSUMPTIONS'!$F61)</f>
        <v>0</v>
      </c>
      <c r="N219" s="476">
        <f ca="1">('SUBSCRIBER BASE'!O86*'COMMISSION ASSUMPTIONS'!$F88)*('MVLP INPUT'!$F16*'COMMISSION ASSUMPTIONS'!$F61)</f>
        <v>0</v>
      </c>
      <c r="O219" s="476">
        <f ca="1">('SUBSCRIBER BASE'!P86*'COMMISSION ASSUMPTIONS'!$F88)*('MVLP INPUT'!$F16*'COMMISSION ASSUMPTIONS'!$F61)</f>
        <v>0</v>
      </c>
      <c r="P219" s="476">
        <f ca="1">('SUBSCRIBER BASE'!Q86*'COMMISSION ASSUMPTIONS'!$F88)*('MVLP INPUT'!$F16*'COMMISSION ASSUMPTIONS'!$F61)</f>
        <v>0</v>
      </c>
      <c r="Q219" s="476">
        <f ca="1">('SUBSCRIBER BASE'!R86*'COMMISSION ASSUMPTIONS'!$F88)*('MVLP INPUT'!$F16*'COMMISSION ASSUMPTIONS'!$F61)</f>
        <v>0</v>
      </c>
      <c r="R219" s="476">
        <f ca="1">('SUBSCRIBER BASE'!S86*'COMMISSION ASSUMPTIONS'!$F88)*('MVLP INPUT'!$F16*'COMMISSION ASSUMPTIONS'!$F61)</f>
        <v>0</v>
      </c>
      <c r="S219" s="476">
        <f ca="1">('SUBSCRIBER BASE'!T86*'COMMISSION ASSUMPTIONS'!$F88)*('MVLP INPUT'!$F16*'COMMISSION ASSUMPTIONS'!$F61)</f>
        <v>0</v>
      </c>
      <c r="T219" s="476">
        <f ca="1">('SUBSCRIBER BASE'!U86*'COMMISSION ASSUMPTIONS'!$F88)*('MVLP INPUT'!$F16*'COMMISSION ASSUMPTIONS'!$F61)</f>
        <v>0</v>
      </c>
      <c r="U219" s="476">
        <f ca="1">('SUBSCRIBER BASE'!V86*'COMMISSION ASSUMPTIONS'!$F88)*('MVLP INPUT'!$F16*'COMMISSION ASSUMPTIONS'!$F61)</f>
        <v>0</v>
      </c>
      <c r="V219" s="476">
        <f ca="1">('SUBSCRIBER BASE'!W86*'COMMISSION ASSUMPTIONS'!$F88)*('MVLP INPUT'!$F16*'COMMISSION ASSUMPTIONS'!$F61)</f>
        <v>0</v>
      </c>
      <c r="W219" s="476">
        <f ca="1">('SUBSCRIBER BASE'!X86*'COMMISSION ASSUMPTIONS'!$F88)*('MVLP INPUT'!$F16*'COMMISSION ASSUMPTIONS'!$F61)</f>
        <v>0</v>
      </c>
      <c r="X219" s="476">
        <f ca="1">('SUBSCRIBER BASE'!Y86*'COMMISSION ASSUMPTIONS'!$F88)*('MVLP INPUT'!$F16*'COMMISSION ASSUMPTIONS'!$F61)</f>
        <v>0</v>
      </c>
      <c r="Y219" s="476">
        <f ca="1">('SUBSCRIBER BASE'!Z86*'COMMISSION ASSUMPTIONS'!$F88)*('MVLP INPUT'!$F16*'COMMISSION ASSUMPTIONS'!$F61)</f>
        <v>0</v>
      </c>
      <c r="Z219" s="476">
        <f ca="1">('SUBSCRIBER BASE'!AA86*'COMMISSION ASSUMPTIONS'!$F88)*('MVLP INPUT'!$F16*'COMMISSION ASSUMPTIONS'!$F61)</f>
        <v>0</v>
      </c>
      <c r="AA219" s="476">
        <f ca="1">('SUBSCRIBER BASE'!AB86*'COMMISSION ASSUMPTIONS'!$F88)*('MVLP INPUT'!$F16*'COMMISSION ASSUMPTIONS'!$F61)</f>
        <v>0</v>
      </c>
      <c r="AB219" s="476">
        <f ca="1">('SUBSCRIBER BASE'!AC86*'COMMISSION ASSUMPTIONS'!$F88)*('MVLP INPUT'!$F16*'COMMISSION ASSUMPTIONS'!$F61)</f>
        <v>0</v>
      </c>
      <c r="AC219" s="476">
        <f ca="1">('SUBSCRIBER BASE'!AD86*'COMMISSION ASSUMPTIONS'!$F88)*('MVLP INPUT'!$F16*'COMMISSION ASSUMPTIONS'!$F61)</f>
        <v>0</v>
      </c>
      <c r="AD219" s="476">
        <f ca="1">('SUBSCRIBER BASE'!AE86*'COMMISSION ASSUMPTIONS'!$F88)*('MVLP INPUT'!$F16*'COMMISSION ASSUMPTIONS'!$F61)</f>
        <v>0</v>
      </c>
      <c r="AE219" s="476">
        <f ca="1">('SUBSCRIBER BASE'!AF86*'COMMISSION ASSUMPTIONS'!$F88)*('MVLP INPUT'!$F16*'COMMISSION ASSUMPTIONS'!$F61)</f>
        <v>0</v>
      </c>
      <c r="AF219" s="476">
        <f ca="1">('SUBSCRIBER BASE'!AG86*'COMMISSION ASSUMPTIONS'!$F88)*('MVLP INPUT'!$F16*'COMMISSION ASSUMPTIONS'!$F61)</f>
        <v>0</v>
      </c>
      <c r="AG219" s="476">
        <f ca="1">('SUBSCRIBER BASE'!AH86*'COMMISSION ASSUMPTIONS'!$F88)*('MVLP INPUT'!$F16*'COMMISSION ASSUMPTIONS'!$F61)</f>
        <v>0</v>
      </c>
      <c r="AH219" s="476">
        <f ca="1">('SUBSCRIBER BASE'!AI86*'COMMISSION ASSUMPTIONS'!$F88)*('MVLP INPUT'!$F16*'COMMISSION ASSUMPTIONS'!$F61)</f>
        <v>0</v>
      </c>
      <c r="AI219" s="476">
        <f ca="1">('SUBSCRIBER BASE'!AJ86*'COMMISSION ASSUMPTIONS'!$F88)*('MVLP INPUT'!$F16*'COMMISSION ASSUMPTIONS'!$F61)</f>
        <v>0</v>
      </c>
      <c r="AJ219" s="476">
        <f ca="1">('SUBSCRIBER BASE'!AK86*'COMMISSION ASSUMPTIONS'!$F88)*('MVLP INPUT'!$F16*'COMMISSION ASSUMPTIONS'!$F61)</f>
        <v>0</v>
      </c>
      <c r="AK219" s="476">
        <f ca="1">('SUBSCRIBER BASE'!AL86*'COMMISSION ASSUMPTIONS'!$F88)*('MVLP INPUT'!$F16*'COMMISSION ASSUMPTIONS'!$F61)</f>
        <v>0</v>
      </c>
      <c r="AL219" s="476">
        <f ca="1">('SUBSCRIBER BASE'!AM86*'COMMISSION ASSUMPTIONS'!$F88)*('MVLP INPUT'!$F16*'COMMISSION ASSUMPTIONS'!$F61)</f>
        <v>0</v>
      </c>
      <c r="AM219" s="476">
        <f ca="1">('SUBSCRIBER BASE'!AN86*'COMMISSION ASSUMPTIONS'!$F88)*('MVLP INPUT'!$F16*'COMMISSION ASSUMPTIONS'!$F61)</f>
        <v>0</v>
      </c>
      <c r="AN219" s="476">
        <f ca="1">('SUBSCRIBER BASE'!AO86*'COMMISSION ASSUMPTIONS'!$F88)*('MVLP INPUT'!$F16*'COMMISSION ASSUMPTIONS'!$F61)</f>
        <v>0</v>
      </c>
      <c r="AO219" s="476">
        <f ca="1">('SUBSCRIBER BASE'!AP86*'COMMISSION ASSUMPTIONS'!$F88)*('MVLP INPUT'!$F16*'COMMISSION ASSUMPTIONS'!$F61)</f>
        <v>0</v>
      </c>
      <c r="AP219" s="476">
        <f ca="1">('SUBSCRIBER BASE'!AQ86*'COMMISSION ASSUMPTIONS'!$F88)*('MVLP INPUT'!$F16*'COMMISSION ASSUMPTIONS'!$F61)</f>
        <v>0</v>
      </c>
      <c r="AQ219" s="476">
        <f ca="1">('SUBSCRIBER BASE'!AR86*'COMMISSION ASSUMPTIONS'!$F88)*('MVLP INPUT'!$F16*'COMMISSION ASSUMPTIONS'!$F61)</f>
        <v>0</v>
      </c>
      <c r="AR219" s="476">
        <f ca="1">('SUBSCRIBER BASE'!AS86*'COMMISSION ASSUMPTIONS'!$F88)*('MVLP INPUT'!$F16*'COMMISSION ASSUMPTIONS'!$F61)</f>
        <v>0</v>
      </c>
      <c r="AS219" s="476">
        <f ca="1">('SUBSCRIBER BASE'!AT86*'COMMISSION ASSUMPTIONS'!$F88)*('MVLP INPUT'!$F16*'COMMISSION ASSUMPTIONS'!$F61)</f>
        <v>0</v>
      </c>
      <c r="AT219" s="476">
        <f ca="1">('SUBSCRIBER BASE'!AU86*'COMMISSION ASSUMPTIONS'!$F88)*('MVLP INPUT'!$F16*'COMMISSION ASSUMPTIONS'!$F61)</f>
        <v>0</v>
      </c>
      <c r="AU219" s="476">
        <f ca="1">('SUBSCRIBER BASE'!AV86*'COMMISSION ASSUMPTIONS'!$F88)*('MVLP INPUT'!$F16*'COMMISSION ASSUMPTIONS'!$F61)</f>
        <v>0</v>
      </c>
      <c r="AV219" s="476">
        <f ca="1">('SUBSCRIBER BASE'!AW86*'COMMISSION ASSUMPTIONS'!$F88)*('MVLP INPUT'!$F16*'COMMISSION ASSUMPTIONS'!$F61)</f>
        <v>0</v>
      </c>
      <c r="AW219" s="476">
        <f ca="1">('SUBSCRIBER BASE'!AX86*'COMMISSION ASSUMPTIONS'!$F88)*('MVLP INPUT'!$F16*'COMMISSION ASSUMPTIONS'!$F61)</f>
        <v>0</v>
      </c>
      <c r="AX219" s="476">
        <f ca="1">('SUBSCRIBER BASE'!AY86*'COMMISSION ASSUMPTIONS'!$F88)*('MVLP INPUT'!$F16*'COMMISSION ASSUMPTIONS'!$F61)</f>
        <v>0</v>
      </c>
      <c r="AY219" s="476">
        <f ca="1">('SUBSCRIBER BASE'!AZ86*'COMMISSION ASSUMPTIONS'!$F88)*('MVLP INPUT'!$F16*'COMMISSION ASSUMPTIONS'!$F61)</f>
        <v>0</v>
      </c>
      <c r="AZ219" s="476">
        <f ca="1">('SUBSCRIBER BASE'!BA86*'COMMISSION ASSUMPTIONS'!$F88)*('MVLP INPUT'!$F16*'COMMISSION ASSUMPTIONS'!$F61)</f>
        <v>0</v>
      </c>
      <c r="BA219" s="476">
        <f ca="1">('SUBSCRIBER BASE'!BB86*'COMMISSION ASSUMPTIONS'!$F88)*('MVLP INPUT'!$F16*'COMMISSION ASSUMPTIONS'!$F61)</f>
        <v>0</v>
      </c>
      <c r="BB219" s="476">
        <f ca="1">('SUBSCRIBER BASE'!BC86*'COMMISSION ASSUMPTIONS'!$F88)*('MVLP INPUT'!$F16*'COMMISSION ASSUMPTIONS'!$F61)</f>
        <v>0</v>
      </c>
      <c r="BC219" s="476">
        <f ca="1">('SUBSCRIBER BASE'!BD86*'COMMISSION ASSUMPTIONS'!$F88)*('MVLP INPUT'!$F16*'COMMISSION ASSUMPTIONS'!$F61)</f>
        <v>0</v>
      </c>
      <c r="BD219" s="476">
        <f ca="1">('SUBSCRIBER BASE'!BE86*'COMMISSION ASSUMPTIONS'!$F88)*('MVLP INPUT'!$F16*'COMMISSION ASSUMPTIONS'!$F61)</f>
        <v>0</v>
      </c>
      <c r="BE219" s="476">
        <f ca="1">('SUBSCRIBER BASE'!BF86*'COMMISSION ASSUMPTIONS'!$F88)*('MVLP INPUT'!$F16*'COMMISSION ASSUMPTIONS'!$F61)</f>
        <v>0</v>
      </c>
      <c r="BF219" s="476">
        <f ca="1">('SUBSCRIBER BASE'!BG86*'COMMISSION ASSUMPTIONS'!$F88)*('MVLP INPUT'!$F16*'COMMISSION ASSUMPTIONS'!$F61)</f>
        <v>0</v>
      </c>
      <c r="BG219" s="476">
        <f ca="1">('SUBSCRIBER BASE'!BH86*'COMMISSION ASSUMPTIONS'!$F88)*('MVLP INPUT'!$F16*'COMMISSION ASSUMPTIONS'!$F61)</f>
        <v>0</v>
      </c>
      <c r="BH219" s="476">
        <f ca="1">('SUBSCRIBER BASE'!BI86*'COMMISSION ASSUMPTIONS'!$F88)*('MVLP INPUT'!$F16*'COMMISSION ASSUMPTIONS'!$F61)</f>
        <v>0</v>
      </c>
      <c r="BI219" s="476">
        <f ca="1">('SUBSCRIBER BASE'!BJ86*'COMMISSION ASSUMPTIONS'!$F88)*('MVLP INPUT'!$F16*'COMMISSION ASSUMPTIONS'!$F61)</f>
        <v>0</v>
      </c>
      <c r="BJ219" s="476">
        <f ca="1">('SUBSCRIBER BASE'!BK86*'COMMISSION ASSUMPTIONS'!$F88)*('MVLP INPUT'!$F16*'COMMISSION ASSUMPTIONS'!$F61)</f>
        <v>0</v>
      </c>
      <c r="BK219" s="476">
        <f ca="1">('SUBSCRIBER BASE'!BL86*'COMMISSION ASSUMPTIONS'!$F88)*('MVLP INPUT'!$F16*'COMMISSION ASSUMPTIONS'!$F61)</f>
        <v>0</v>
      </c>
      <c r="BL219" s="476">
        <f ca="1">('SUBSCRIBER BASE'!BM86*'COMMISSION ASSUMPTIONS'!$F88)*('MVLP INPUT'!$F16*'COMMISSION ASSUMPTIONS'!$F61)</f>
        <v>0</v>
      </c>
      <c r="BM219" s="476">
        <f ca="1">('SUBSCRIBER BASE'!BN86*'COMMISSION ASSUMPTIONS'!$F88)*('MVLP INPUT'!$F16*'COMMISSION ASSUMPTIONS'!$F61)</f>
        <v>0</v>
      </c>
      <c r="BN219" s="476">
        <f ca="1">('SUBSCRIBER BASE'!BO86*'COMMISSION ASSUMPTIONS'!$F88)*('MVLP INPUT'!$F16*'COMMISSION ASSUMPTIONS'!$F61)</f>
        <v>0</v>
      </c>
      <c r="BO219" s="476">
        <f ca="1">('SUBSCRIBER BASE'!BP86*'COMMISSION ASSUMPTIONS'!$F88)*('MVLP INPUT'!$F16*'COMMISSION ASSUMPTIONS'!$F61)</f>
        <v>0</v>
      </c>
      <c r="BP219" s="476">
        <f ca="1">('SUBSCRIBER BASE'!BQ86*'COMMISSION ASSUMPTIONS'!$F88)*('MVLP INPUT'!$F16*'COMMISSION ASSUMPTIONS'!$F61)</f>
        <v>0</v>
      </c>
      <c r="BQ219" s="476">
        <f ca="1">('SUBSCRIBER BASE'!BR86*'COMMISSION ASSUMPTIONS'!$F88)*('MVLP INPUT'!$F16*'COMMISSION ASSUMPTIONS'!$F61)</f>
        <v>0</v>
      </c>
      <c r="BR219" s="476">
        <f ca="1">('SUBSCRIBER BASE'!BS86*'COMMISSION ASSUMPTIONS'!$F88)*('MVLP INPUT'!$F16*'COMMISSION ASSUMPTIONS'!$F61)</f>
        <v>0</v>
      </c>
    </row>
    <row r="220" spans="2:70" ht="24" customHeight="1" outlineLevel="1">
      <c r="B220" s="313" t="str">
        <f t="shared" si="51"/>
        <v>500 MB</v>
      </c>
      <c r="C220" s="476">
        <f>('SUBSCRIBER BASE'!C87*'COMMISSION ASSUMPTIONS'!$F89)*('MVLP INPUT'!$F17*'COMMISSION ASSUMPTIONS'!$F62)</f>
        <v>0</v>
      </c>
      <c r="D220" s="476">
        <f>('SUBSCRIBER BASE'!D87*'COMMISSION ASSUMPTIONS'!$F89)*('MVLP INPUT'!$F17*'COMMISSION ASSUMPTIONS'!$F62)</f>
        <v>0</v>
      </c>
      <c r="E220" s="476">
        <f>('SUBSCRIBER BASE'!E87*'COMMISSION ASSUMPTIONS'!$F89)*('MVLP INPUT'!$F17*'COMMISSION ASSUMPTIONS'!$F62)</f>
        <v>0</v>
      </c>
      <c r="F220" s="476">
        <f>('SUBSCRIBER BASE'!F87*'COMMISSION ASSUMPTIONS'!$F89)*('MVLP INPUT'!$F17*'COMMISSION ASSUMPTIONS'!$F62)</f>
        <v>0</v>
      </c>
      <c r="G220" s="476">
        <f>('SUBSCRIBER BASE'!G87*'COMMISSION ASSUMPTIONS'!$F89)*('MVLP INPUT'!$F17*'COMMISSION ASSUMPTIONS'!$F62)</f>
        <v>0</v>
      </c>
      <c r="H220" s="476">
        <f>('SUBSCRIBER BASE'!H87*'COMMISSION ASSUMPTIONS'!$F89)*('MVLP INPUT'!$F17*'COMMISSION ASSUMPTIONS'!$F62)</f>
        <v>0</v>
      </c>
      <c r="I220" s="476">
        <f>('SUBSCRIBER BASE'!I87*'COMMISSION ASSUMPTIONS'!$F89)*('MVLP INPUT'!$F17*'COMMISSION ASSUMPTIONS'!$F62)</f>
        <v>0</v>
      </c>
      <c r="J220" s="476">
        <f>('SUBSCRIBER BASE'!J87*'COMMISSION ASSUMPTIONS'!$F89)*('MVLP INPUT'!$F17*'COMMISSION ASSUMPTIONS'!$F62)</f>
        <v>0</v>
      </c>
      <c r="K220" s="476">
        <f ca="1">('SUBSCRIBER BASE'!L87*'COMMISSION ASSUMPTIONS'!$F89)*('MVLP INPUT'!$F17*'COMMISSION ASSUMPTIONS'!$F62)</f>
        <v>0</v>
      </c>
      <c r="L220" s="476">
        <f ca="1">('SUBSCRIBER BASE'!M87*'COMMISSION ASSUMPTIONS'!$F89)*('MVLP INPUT'!$F17*'COMMISSION ASSUMPTIONS'!$F62)</f>
        <v>0</v>
      </c>
      <c r="M220" s="476">
        <f ca="1">('SUBSCRIBER BASE'!N87*'COMMISSION ASSUMPTIONS'!$F89)*('MVLP INPUT'!$F17*'COMMISSION ASSUMPTIONS'!$F62)</f>
        <v>0</v>
      </c>
      <c r="N220" s="476">
        <f ca="1">('SUBSCRIBER BASE'!O87*'COMMISSION ASSUMPTIONS'!$F89)*('MVLP INPUT'!$F17*'COMMISSION ASSUMPTIONS'!$F62)</f>
        <v>0</v>
      </c>
      <c r="O220" s="476">
        <f ca="1">('SUBSCRIBER BASE'!P87*'COMMISSION ASSUMPTIONS'!$F89)*('MVLP INPUT'!$F17*'COMMISSION ASSUMPTIONS'!$F62)</f>
        <v>0</v>
      </c>
      <c r="P220" s="476">
        <f ca="1">('SUBSCRIBER BASE'!Q87*'COMMISSION ASSUMPTIONS'!$F89)*('MVLP INPUT'!$F17*'COMMISSION ASSUMPTIONS'!$F62)</f>
        <v>0</v>
      </c>
      <c r="Q220" s="476">
        <f ca="1">('SUBSCRIBER BASE'!R87*'COMMISSION ASSUMPTIONS'!$F89)*('MVLP INPUT'!$F17*'COMMISSION ASSUMPTIONS'!$F62)</f>
        <v>0</v>
      </c>
      <c r="R220" s="476">
        <f ca="1">('SUBSCRIBER BASE'!S87*'COMMISSION ASSUMPTIONS'!$F89)*('MVLP INPUT'!$F17*'COMMISSION ASSUMPTIONS'!$F62)</f>
        <v>0</v>
      </c>
      <c r="S220" s="476">
        <f ca="1">('SUBSCRIBER BASE'!T87*'COMMISSION ASSUMPTIONS'!$F89)*('MVLP INPUT'!$F17*'COMMISSION ASSUMPTIONS'!$F62)</f>
        <v>0</v>
      </c>
      <c r="T220" s="476">
        <f ca="1">('SUBSCRIBER BASE'!U87*'COMMISSION ASSUMPTIONS'!$F89)*('MVLP INPUT'!$F17*'COMMISSION ASSUMPTIONS'!$F62)</f>
        <v>0</v>
      </c>
      <c r="U220" s="476">
        <f ca="1">('SUBSCRIBER BASE'!V87*'COMMISSION ASSUMPTIONS'!$F89)*('MVLP INPUT'!$F17*'COMMISSION ASSUMPTIONS'!$F62)</f>
        <v>0</v>
      </c>
      <c r="V220" s="476">
        <f ca="1">('SUBSCRIBER BASE'!W87*'COMMISSION ASSUMPTIONS'!$F89)*('MVLP INPUT'!$F17*'COMMISSION ASSUMPTIONS'!$F62)</f>
        <v>0</v>
      </c>
      <c r="W220" s="476">
        <f ca="1">('SUBSCRIBER BASE'!X87*'COMMISSION ASSUMPTIONS'!$F89)*('MVLP INPUT'!$F17*'COMMISSION ASSUMPTIONS'!$F62)</f>
        <v>0</v>
      </c>
      <c r="X220" s="476">
        <f ca="1">('SUBSCRIBER BASE'!Y87*'COMMISSION ASSUMPTIONS'!$F89)*('MVLP INPUT'!$F17*'COMMISSION ASSUMPTIONS'!$F62)</f>
        <v>0</v>
      </c>
      <c r="Y220" s="476">
        <f ca="1">('SUBSCRIBER BASE'!Z87*'COMMISSION ASSUMPTIONS'!$F89)*('MVLP INPUT'!$F17*'COMMISSION ASSUMPTIONS'!$F62)</f>
        <v>0</v>
      </c>
      <c r="Z220" s="476">
        <f ca="1">('SUBSCRIBER BASE'!AA87*'COMMISSION ASSUMPTIONS'!$F89)*('MVLP INPUT'!$F17*'COMMISSION ASSUMPTIONS'!$F62)</f>
        <v>0</v>
      </c>
      <c r="AA220" s="476">
        <f ca="1">('SUBSCRIBER BASE'!AB87*'COMMISSION ASSUMPTIONS'!$F89)*('MVLP INPUT'!$F17*'COMMISSION ASSUMPTIONS'!$F62)</f>
        <v>0</v>
      </c>
      <c r="AB220" s="476">
        <f ca="1">('SUBSCRIBER BASE'!AC87*'COMMISSION ASSUMPTIONS'!$F89)*('MVLP INPUT'!$F17*'COMMISSION ASSUMPTIONS'!$F62)</f>
        <v>0</v>
      </c>
      <c r="AC220" s="476">
        <f ca="1">('SUBSCRIBER BASE'!AD87*'COMMISSION ASSUMPTIONS'!$F89)*('MVLP INPUT'!$F17*'COMMISSION ASSUMPTIONS'!$F62)</f>
        <v>0</v>
      </c>
      <c r="AD220" s="476">
        <f ca="1">('SUBSCRIBER BASE'!AE87*'COMMISSION ASSUMPTIONS'!$F89)*('MVLP INPUT'!$F17*'COMMISSION ASSUMPTIONS'!$F62)</f>
        <v>0</v>
      </c>
      <c r="AE220" s="476">
        <f ca="1">('SUBSCRIBER BASE'!AF87*'COMMISSION ASSUMPTIONS'!$F89)*('MVLP INPUT'!$F17*'COMMISSION ASSUMPTIONS'!$F62)</f>
        <v>0</v>
      </c>
      <c r="AF220" s="476">
        <f ca="1">('SUBSCRIBER BASE'!AG87*'COMMISSION ASSUMPTIONS'!$F89)*('MVLP INPUT'!$F17*'COMMISSION ASSUMPTIONS'!$F62)</f>
        <v>0</v>
      </c>
      <c r="AG220" s="476">
        <f ca="1">('SUBSCRIBER BASE'!AH87*'COMMISSION ASSUMPTIONS'!$F89)*('MVLP INPUT'!$F17*'COMMISSION ASSUMPTIONS'!$F62)</f>
        <v>0</v>
      </c>
      <c r="AH220" s="476">
        <f ca="1">('SUBSCRIBER BASE'!AI87*'COMMISSION ASSUMPTIONS'!$F89)*('MVLP INPUT'!$F17*'COMMISSION ASSUMPTIONS'!$F62)</f>
        <v>0</v>
      </c>
      <c r="AI220" s="476">
        <f ca="1">('SUBSCRIBER BASE'!AJ87*'COMMISSION ASSUMPTIONS'!$F89)*('MVLP INPUT'!$F17*'COMMISSION ASSUMPTIONS'!$F62)</f>
        <v>0</v>
      </c>
      <c r="AJ220" s="476">
        <f ca="1">('SUBSCRIBER BASE'!AK87*'COMMISSION ASSUMPTIONS'!$F89)*('MVLP INPUT'!$F17*'COMMISSION ASSUMPTIONS'!$F62)</f>
        <v>0</v>
      </c>
      <c r="AK220" s="476">
        <f ca="1">('SUBSCRIBER BASE'!AL87*'COMMISSION ASSUMPTIONS'!$F89)*('MVLP INPUT'!$F17*'COMMISSION ASSUMPTIONS'!$F62)</f>
        <v>0</v>
      </c>
      <c r="AL220" s="476">
        <f ca="1">('SUBSCRIBER BASE'!AM87*'COMMISSION ASSUMPTIONS'!$F89)*('MVLP INPUT'!$F17*'COMMISSION ASSUMPTIONS'!$F62)</f>
        <v>0</v>
      </c>
      <c r="AM220" s="476">
        <f ca="1">('SUBSCRIBER BASE'!AN87*'COMMISSION ASSUMPTIONS'!$F89)*('MVLP INPUT'!$F17*'COMMISSION ASSUMPTIONS'!$F62)</f>
        <v>0</v>
      </c>
      <c r="AN220" s="476">
        <f ca="1">('SUBSCRIBER BASE'!AO87*'COMMISSION ASSUMPTIONS'!$F89)*('MVLP INPUT'!$F17*'COMMISSION ASSUMPTIONS'!$F62)</f>
        <v>0</v>
      </c>
      <c r="AO220" s="476">
        <f ca="1">('SUBSCRIBER BASE'!AP87*'COMMISSION ASSUMPTIONS'!$F89)*('MVLP INPUT'!$F17*'COMMISSION ASSUMPTIONS'!$F62)</f>
        <v>0</v>
      </c>
      <c r="AP220" s="476">
        <f ca="1">('SUBSCRIBER BASE'!AQ87*'COMMISSION ASSUMPTIONS'!$F89)*('MVLP INPUT'!$F17*'COMMISSION ASSUMPTIONS'!$F62)</f>
        <v>0</v>
      </c>
      <c r="AQ220" s="476">
        <f ca="1">('SUBSCRIBER BASE'!AR87*'COMMISSION ASSUMPTIONS'!$F89)*('MVLP INPUT'!$F17*'COMMISSION ASSUMPTIONS'!$F62)</f>
        <v>0</v>
      </c>
      <c r="AR220" s="476">
        <f ca="1">('SUBSCRIBER BASE'!AS87*'COMMISSION ASSUMPTIONS'!$F89)*('MVLP INPUT'!$F17*'COMMISSION ASSUMPTIONS'!$F62)</f>
        <v>0</v>
      </c>
      <c r="AS220" s="476">
        <f ca="1">('SUBSCRIBER BASE'!AT87*'COMMISSION ASSUMPTIONS'!$F89)*('MVLP INPUT'!$F17*'COMMISSION ASSUMPTIONS'!$F62)</f>
        <v>0</v>
      </c>
      <c r="AT220" s="476">
        <f ca="1">('SUBSCRIBER BASE'!AU87*'COMMISSION ASSUMPTIONS'!$F89)*('MVLP INPUT'!$F17*'COMMISSION ASSUMPTIONS'!$F62)</f>
        <v>0</v>
      </c>
      <c r="AU220" s="476">
        <f ca="1">('SUBSCRIBER BASE'!AV87*'COMMISSION ASSUMPTIONS'!$F89)*('MVLP INPUT'!$F17*'COMMISSION ASSUMPTIONS'!$F62)</f>
        <v>0</v>
      </c>
      <c r="AV220" s="476">
        <f ca="1">('SUBSCRIBER BASE'!AW87*'COMMISSION ASSUMPTIONS'!$F89)*('MVLP INPUT'!$F17*'COMMISSION ASSUMPTIONS'!$F62)</f>
        <v>0</v>
      </c>
      <c r="AW220" s="476">
        <f ca="1">('SUBSCRIBER BASE'!AX87*'COMMISSION ASSUMPTIONS'!$F89)*('MVLP INPUT'!$F17*'COMMISSION ASSUMPTIONS'!$F62)</f>
        <v>0</v>
      </c>
      <c r="AX220" s="476">
        <f ca="1">('SUBSCRIBER BASE'!AY87*'COMMISSION ASSUMPTIONS'!$F89)*('MVLP INPUT'!$F17*'COMMISSION ASSUMPTIONS'!$F62)</f>
        <v>0</v>
      </c>
      <c r="AY220" s="476">
        <f ca="1">('SUBSCRIBER BASE'!AZ87*'COMMISSION ASSUMPTIONS'!$F89)*('MVLP INPUT'!$F17*'COMMISSION ASSUMPTIONS'!$F62)</f>
        <v>0</v>
      </c>
      <c r="AZ220" s="476">
        <f ca="1">('SUBSCRIBER BASE'!BA87*'COMMISSION ASSUMPTIONS'!$F89)*('MVLP INPUT'!$F17*'COMMISSION ASSUMPTIONS'!$F62)</f>
        <v>0</v>
      </c>
      <c r="BA220" s="476">
        <f ca="1">('SUBSCRIBER BASE'!BB87*'COMMISSION ASSUMPTIONS'!$F89)*('MVLP INPUT'!$F17*'COMMISSION ASSUMPTIONS'!$F62)</f>
        <v>0</v>
      </c>
      <c r="BB220" s="476">
        <f ca="1">('SUBSCRIBER BASE'!BC87*'COMMISSION ASSUMPTIONS'!$F89)*('MVLP INPUT'!$F17*'COMMISSION ASSUMPTIONS'!$F62)</f>
        <v>0</v>
      </c>
      <c r="BC220" s="476">
        <f ca="1">('SUBSCRIBER BASE'!BD87*'COMMISSION ASSUMPTIONS'!$F89)*('MVLP INPUT'!$F17*'COMMISSION ASSUMPTIONS'!$F62)</f>
        <v>0</v>
      </c>
      <c r="BD220" s="476">
        <f ca="1">('SUBSCRIBER BASE'!BE87*'COMMISSION ASSUMPTIONS'!$F89)*('MVLP INPUT'!$F17*'COMMISSION ASSUMPTIONS'!$F62)</f>
        <v>0</v>
      </c>
      <c r="BE220" s="476">
        <f ca="1">('SUBSCRIBER BASE'!BF87*'COMMISSION ASSUMPTIONS'!$F89)*('MVLP INPUT'!$F17*'COMMISSION ASSUMPTIONS'!$F62)</f>
        <v>0</v>
      </c>
      <c r="BF220" s="476">
        <f ca="1">('SUBSCRIBER BASE'!BG87*'COMMISSION ASSUMPTIONS'!$F89)*('MVLP INPUT'!$F17*'COMMISSION ASSUMPTIONS'!$F62)</f>
        <v>0</v>
      </c>
      <c r="BG220" s="476">
        <f ca="1">('SUBSCRIBER BASE'!BH87*'COMMISSION ASSUMPTIONS'!$F89)*('MVLP INPUT'!$F17*'COMMISSION ASSUMPTIONS'!$F62)</f>
        <v>0</v>
      </c>
      <c r="BH220" s="476">
        <f ca="1">('SUBSCRIBER BASE'!BI87*'COMMISSION ASSUMPTIONS'!$F89)*('MVLP INPUT'!$F17*'COMMISSION ASSUMPTIONS'!$F62)</f>
        <v>0</v>
      </c>
      <c r="BI220" s="476">
        <f ca="1">('SUBSCRIBER BASE'!BJ87*'COMMISSION ASSUMPTIONS'!$F89)*('MVLP INPUT'!$F17*'COMMISSION ASSUMPTIONS'!$F62)</f>
        <v>0</v>
      </c>
      <c r="BJ220" s="476">
        <f ca="1">('SUBSCRIBER BASE'!BK87*'COMMISSION ASSUMPTIONS'!$F89)*('MVLP INPUT'!$F17*'COMMISSION ASSUMPTIONS'!$F62)</f>
        <v>0</v>
      </c>
      <c r="BK220" s="476">
        <f ca="1">('SUBSCRIBER BASE'!BL87*'COMMISSION ASSUMPTIONS'!$F89)*('MVLP INPUT'!$F17*'COMMISSION ASSUMPTIONS'!$F62)</f>
        <v>0</v>
      </c>
      <c r="BL220" s="476">
        <f ca="1">('SUBSCRIBER BASE'!BM87*'COMMISSION ASSUMPTIONS'!$F89)*('MVLP INPUT'!$F17*'COMMISSION ASSUMPTIONS'!$F62)</f>
        <v>0</v>
      </c>
      <c r="BM220" s="476">
        <f ca="1">('SUBSCRIBER BASE'!BN87*'COMMISSION ASSUMPTIONS'!$F89)*('MVLP INPUT'!$F17*'COMMISSION ASSUMPTIONS'!$F62)</f>
        <v>0</v>
      </c>
      <c r="BN220" s="476">
        <f ca="1">('SUBSCRIBER BASE'!BO87*'COMMISSION ASSUMPTIONS'!$F89)*('MVLP INPUT'!$F17*'COMMISSION ASSUMPTIONS'!$F62)</f>
        <v>0</v>
      </c>
      <c r="BO220" s="476">
        <f ca="1">('SUBSCRIBER BASE'!BP87*'COMMISSION ASSUMPTIONS'!$F89)*('MVLP INPUT'!$F17*'COMMISSION ASSUMPTIONS'!$F62)</f>
        <v>0</v>
      </c>
      <c r="BP220" s="476">
        <f ca="1">('SUBSCRIBER BASE'!BQ87*'COMMISSION ASSUMPTIONS'!$F89)*('MVLP INPUT'!$F17*'COMMISSION ASSUMPTIONS'!$F62)</f>
        <v>0</v>
      </c>
      <c r="BQ220" s="476">
        <f ca="1">('SUBSCRIBER BASE'!BR87*'COMMISSION ASSUMPTIONS'!$F89)*('MVLP INPUT'!$F17*'COMMISSION ASSUMPTIONS'!$F62)</f>
        <v>0</v>
      </c>
      <c r="BR220" s="476">
        <f ca="1">('SUBSCRIBER BASE'!BS87*'COMMISSION ASSUMPTIONS'!$F89)*('MVLP INPUT'!$F17*'COMMISSION ASSUMPTIONS'!$F62)</f>
        <v>0</v>
      </c>
    </row>
    <row r="221" spans="2:70" ht="24" customHeight="1" outlineLevel="1">
      <c r="B221" s="313" t="str">
        <f t="shared" si="51"/>
        <v>1.2 GB</v>
      </c>
      <c r="C221" s="476">
        <f>('SUBSCRIBER BASE'!C88*'COMMISSION ASSUMPTIONS'!$F90)*('MVLP INPUT'!$F18*'COMMISSION ASSUMPTIONS'!$F63)</f>
        <v>0</v>
      </c>
      <c r="D221" s="476">
        <f>('SUBSCRIBER BASE'!D88*'COMMISSION ASSUMPTIONS'!$F90)*('MVLP INPUT'!$F18*'COMMISSION ASSUMPTIONS'!$F63)</f>
        <v>0</v>
      </c>
      <c r="E221" s="476">
        <f>('SUBSCRIBER BASE'!E88*'COMMISSION ASSUMPTIONS'!$F90)*('MVLP INPUT'!$F18*'COMMISSION ASSUMPTIONS'!$F63)</f>
        <v>0</v>
      </c>
      <c r="F221" s="476">
        <f>('SUBSCRIBER BASE'!F88*'COMMISSION ASSUMPTIONS'!$F90)*('MVLP INPUT'!$F18*'COMMISSION ASSUMPTIONS'!$F63)</f>
        <v>0</v>
      </c>
      <c r="G221" s="476">
        <f>('SUBSCRIBER BASE'!G88*'COMMISSION ASSUMPTIONS'!$F90)*('MVLP INPUT'!$F18*'COMMISSION ASSUMPTIONS'!$F63)</f>
        <v>0</v>
      </c>
      <c r="H221" s="476">
        <f>('SUBSCRIBER BASE'!H88*'COMMISSION ASSUMPTIONS'!$F90)*('MVLP INPUT'!$F18*'COMMISSION ASSUMPTIONS'!$F63)</f>
        <v>0</v>
      </c>
      <c r="I221" s="476">
        <f>('SUBSCRIBER BASE'!I88*'COMMISSION ASSUMPTIONS'!$F90)*('MVLP INPUT'!$F18*'COMMISSION ASSUMPTIONS'!$F63)</f>
        <v>0</v>
      </c>
      <c r="J221" s="476">
        <f>('SUBSCRIBER BASE'!J88*'COMMISSION ASSUMPTIONS'!$F90)*('MVLP INPUT'!$F18*'COMMISSION ASSUMPTIONS'!$F63)</f>
        <v>0</v>
      </c>
      <c r="K221" s="476">
        <f ca="1">('SUBSCRIBER BASE'!L88*'COMMISSION ASSUMPTIONS'!$F90)*('MVLP INPUT'!$F18*'COMMISSION ASSUMPTIONS'!$F63)</f>
        <v>0</v>
      </c>
      <c r="L221" s="476">
        <f ca="1">('SUBSCRIBER BASE'!M88*'COMMISSION ASSUMPTIONS'!$F90)*('MVLP INPUT'!$F18*'COMMISSION ASSUMPTIONS'!$F63)</f>
        <v>0</v>
      </c>
      <c r="M221" s="476">
        <f ca="1">('SUBSCRIBER BASE'!N88*'COMMISSION ASSUMPTIONS'!$F90)*('MVLP INPUT'!$F18*'COMMISSION ASSUMPTIONS'!$F63)</f>
        <v>0</v>
      </c>
      <c r="N221" s="476">
        <f ca="1">('SUBSCRIBER BASE'!O88*'COMMISSION ASSUMPTIONS'!$F90)*('MVLP INPUT'!$F18*'COMMISSION ASSUMPTIONS'!$F63)</f>
        <v>0</v>
      </c>
      <c r="O221" s="476">
        <f ca="1">('SUBSCRIBER BASE'!P88*'COMMISSION ASSUMPTIONS'!$F90)*('MVLP INPUT'!$F18*'COMMISSION ASSUMPTIONS'!$F63)</f>
        <v>0</v>
      </c>
      <c r="P221" s="476">
        <f ca="1">('SUBSCRIBER BASE'!Q88*'COMMISSION ASSUMPTIONS'!$F90)*('MVLP INPUT'!$F18*'COMMISSION ASSUMPTIONS'!$F63)</f>
        <v>0</v>
      </c>
      <c r="Q221" s="476">
        <f ca="1">('SUBSCRIBER BASE'!R88*'COMMISSION ASSUMPTIONS'!$F90)*('MVLP INPUT'!$F18*'COMMISSION ASSUMPTIONS'!$F63)</f>
        <v>0</v>
      </c>
      <c r="R221" s="476">
        <f ca="1">('SUBSCRIBER BASE'!S88*'COMMISSION ASSUMPTIONS'!$F90)*('MVLP INPUT'!$F18*'COMMISSION ASSUMPTIONS'!$F63)</f>
        <v>0</v>
      </c>
      <c r="S221" s="476">
        <f ca="1">('SUBSCRIBER BASE'!T88*'COMMISSION ASSUMPTIONS'!$F90)*('MVLP INPUT'!$F18*'COMMISSION ASSUMPTIONS'!$F63)</f>
        <v>0</v>
      </c>
      <c r="T221" s="476">
        <f ca="1">('SUBSCRIBER BASE'!U88*'COMMISSION ASSUMPTIONS'!$F90)*('MVLP INPUT'!$F18*'COMMISSION ASSUMPTIONS'!$F63)</f>
        <v>0</v>
      </c>
      <c r="U221" s="476">
        <f ca="1">('SUBSCRIBER BASE'!V88*'COMMISSION ASSUMPTIONS'!$F90)*('MVLP INPUT'!$F18*'COMMISSION ASSUMPTIONS'!$F63)</f>
        <v>0</v>
      </c>
      <c r="V221" s="476">
        <f ca="1">('SUBSCRIBER BASE'!W88*'COMMISSION ASSUMPTIONS'!$F90)*('MVLP INPUT'!$F18*'COMMISSION ASSUMPTIONS'!$F63)</f>
        <v>0</v>
      </c>
      <c r="W221" s="476">
        <f ca="1">('SUBSCRIBER BASE'!X88*'COMMISSION ASSUMPTIONS'!$F90)*('MVLP INPUT'!$F18*'COMMISSION ASSUMPTIONS'!$F63)</f>
        <v>0</v>
      </c>
      <c r="X221" s="476">
        <f ca="1">('SUBSCRIBER BASE'!Y88*'COMMISSION ASSUMPTIONS'!$F90)*('MVLP INPUT'!$F18*'COMMISSION ASSUMPTIONS'!$F63)</f>
        <v>0</v>
      </c>
      <c r="Y221" s="476">
        <f ca="1">('SUBSCRIBER BASE'!Z88*'COMMISSION ASSUMPTIONS'!$F90)*('MVLP INPUT'!$F18*'COMMISSION ASSUMPTIONS'!$F63)</f>
        <v>0</v>
      </c>
      <c r="Z221" s="476">
        <f ca="1">('SUBSCRIBER BASE'!AA88*'COMMISSION ASSUMPTIONS'!$F90)*('MVLP INPUT'!$F18*'COMMISSION ASSUMPTIONS'!$F63)</f>
        <v>0</v>
      </c>
      <c r="AA221" s="476">
        <f ca="1">('SUBSCRIBER BASE'!AB88*'COMMISSION ASSUMPTIONS'!$F90)*('MVLP INPUT'!$F18*'COMMISSION ASSUMPTIONS'!$F63)</f>
        <v>0</v>
      </c>
      <c r="AB221" s="476">
        <f ca="1">('SUBSCRIBER BASE'!AC88*'COMMISSION ASSUMPTIONS'!$F90)*('MVLP INPUT'!$F18*'COMMISSION ASSUMPTIONS'!$F63)</f>
        <v>0</v>
      </c>
      <c r="AC221" s="476">
        <f ca="1">('SUBSCRIBER BASE'!AD88*'COMMISSION ASSUMPTIONS'!$F90)*('MVLP INPUT'!$F18*'COMMISSION ASSUMPTIONS'!$F63)</f>
        <v>0</v>
      </c>
      <c r="AD221" s="476">
        <f ca="1">('SUBSCRIBER BASE'!AE88*'COMMISSION ASSUMPTIONS'!$F90)*('MVLP INPUT'!$F18*'COMMISSION ASSUMPTIONS'!$F63)</f>
        <v>0</v>
      </c>
      <c r="AE221" s="476">
        <f ca="1">('SUBSCRIBER BASE'!AF88*'COMMISSION ASSUMPTIONS'!$F90)*('MVLP INPUT'!$F18*'COMMISSION ASSUMPTIONS'!$F63)</f>
        <v>0</v>
      </c>
      <c r="AF221" s="476">
        <f ca="1">('SUBSCRIBER BASE'!AG88*'COMMISSION ASSUMPTIONS'!$F90)*('MVLP INPUT'!$F18*'COMMISSION ASSUMPTIONS'!$F63)</f>
        <v>0</v>
      </c>
      <c r="AG221" s="476">
        <f ca="1">('SUBSCRIBER BASE'!AH88*'COMMISSION ASSUMPTIONS'!$F90)*('MVLP INPUT'!$F18*'COMMISSION ASSUMPTIONS'!$F63)</f>
        <v>0</v>
      </c>
      <c r="AH221" s="476">
        <f ca="1">('SUBSCRIBER BASE'!AI88*'COMMISSION ASSUMPTIONS'!$F90)*('MVLP INPUT'!$F18*'COMMISSION ASSUMPTIONS'!$F63)</f>
        <v>0</v>
      </c>
      <c r="AI221" s="476">
        <f ca="1">('SUBSCRIBER BASE'!AJ88*'COMMISSION ASSUMPTIONS'!$F90)*('MVLP INPUT'!$F18*'COMMISSION ASSUMPTIONS'!$F63)</f>
        <v>0</v>
      </c>
      <c r="AJ221" s="476">
        <f ca="1">('SUBSCRIBER BASE'!AK88*'COMMISSION ASSUMPTIONS'!$F90)*('MVLP INPUT'!$F18*'COMMISSION ASSUMPTIONS'!$F63)</f>
        <v>0</v>
      </c>
      <c r="AK221" s="476">
        <f ca="1">('SUBSCRIBER BASE'!AL88*'COMMISSION ASSUMPTIONS'!$F90)*('MVLP INPUT'!$F18*'COMMISSION ASSUMPTIONS'!$F63)</f>
        <v>0</v>
      </c>
      <c r="AL221" s="476">
        <f ca="1">('SUBSCRIBER BASE'!AM88*'COMMISSION ASSUMPTIONS'!$F90)*('MVLP INPUT'!$F18*'COMMISSION ASSUMPTIONS'!$F63)</f>
        <v>0</v>
      </c>
      <c r="AM221" s="476">
        <f ca="1">('SUBSCRIBER BASE'!AN88*'COMMISSION ASSUMPTIONS'!$F90)*('MVLP INPUT'!$F18*'COMMISSION ASSUMPTIONS'!$F63)</f>
        <v>0</v>
      </c>
      <c r="AN221" s="476">
        <f ca="1">('SUBSCRIBER BASE'!AO88*'COMMISSION ASSUMPTIONS'!$F90)*('MVLP INPUT'!$F18*'COMMISSION ASSUMPTIONS'!$F63)</f>
        <v>0</v>
      </c>
      <c r="AO221" s="476">
        <f ca="1">('SUBSCRIBER BASE'!AP88*'COMMISSION ASSUMPTIONS'!$F90)*('MVLP INPUT'!$F18*'COMMISSION ASSUMPTIONS'!$F63)</f>
        <v>0</v>
      </c>
      <c r="AP221" s="476">
        <f ca="1">('SUBSCRIBER BASE'!AQ88*'COMMISSION ASSUMPTIONS'!$F90)*('MVLP INPUT'!$F18*'COMMISSION ASSUMPTIONS'!$F63)</f>
        <v>0</v>
      </c>
      <c r="AQ221" s="476">
        <f ca="1">('SUBSCRIBER BASE'!AR88*'COMMISSION ASSUMPTIONS'!$F90)*('MVLP INPUT'!$F18*'COMMISSION ASSUMPTIONS'!$F63)</f>
        <v>0</v>
      </c>
      <c r="AR221" s="476">
        <f ca="1">('SUBSCRIBER BASE'!AS88*'COMMISSION ASSUMPTIONS'!$F90)*('MVLP INPUT'!$F18*'COMMISSION ASSUMPTIONS'!$F63)</f>
        <v>0</v>
      </c>
      <c r="AS221" s="476">
        <f ca="1">('SUBSCRIBER BASE'!AT88*'COMMISSION ASSUMPTIONS'!$F90)*('MVLP INPUT'!$F18*'COMMISSION ASSUMPTIONS'!$F63)</f>
        <v>0</v>
      </c>
      <c r="AT221" s="476">
        <f ca="1">('SUBSCRIBER BASE'!AU88*'COMMISSION ASSUMPTIONS'!$F90)*('MVLP INPUT'!$F18*'COMMISSION ASSUMPTIONS'!$F63)</f>
        <v>0</v>
      </c>
      <c r="AU221" s="476">
        <f ca="1">('SUBSCRIBER BASE'!AV88*'COMMISSION ASSUMPTIONS'!$F90)*('MVLP INPUT'!$F18*'COMMISSION ASSUMPTIONS'!$F63)</f>
        <v>0</v>
      </c>
      <c r="AV221" s="476">
        <f ca="1">('SUBSCRIBER BASE'!AW88*'COMMISSION ASSUMPTIONS'!$F90)*('MVLP INPUT'!$F18*'COMMISSION ASSUMPTIONS'!$F63)</f>
        <v>0</v>
      </c>
      <c r="AW221" s="476">
        <f ca="1">('SUBSCRIBER BASE'!AX88*'COMMISSION ASSUMPTIONS'!$F90)*('MVLP INPUT'!$F18*'COMMISSION ASSUMPTIONS'!$F63)</f>
        <v>0</v>
      </c>
      <c r="AX221" s="476">
        <f ca="1">('SUBSCRIBER BASE'!AY88*'COMMISSION ASSUMPTIONS'!$F90)*('MVLP INPUT'!$F18*'COMMISSION ASSUMPTIONS'!$F63)</f>
        <v>0</v>
      </c>
      <c r="AY221" s="476">
        <f ca="1">('SUBSCRIBER BASE'!AZ88*'COMMISSION ASSUMPTIONS'!$F90)*('MVLP INPUT'!$F18*'COMMISSION ASSUMPTIONS'!$F63)</f>
        <v>0</v>
      </c>
      <c r="AZ221" s="476">
        <f ca="1">('SUBSCRIBER BASE'!BA88*'COMMISSION ASSUMPTIONS'!$F90)*('MVLP INPUT'!$F18*'COMMISSION ASSUMPTIONS'!$F63)</f>
        <v>0</v>
      </c>
      <c r="BA221" s="476">
        <f ca="1">('SUBSCRIBER BASE'!BB88*'COMMISSION ASSUMPTIONS'!$F90)*('MVLP INPUT'!$F18*'COMMISSION ASSUMPTIONS'!$F63)</f>
        <v>0</v>
      </c>
      <c r="BB221" s="476">
        <f ca="1">('SUBSCRIBER BASE'!BC88*'COMMISSION ASSUMPTIONS'!$F90)*('MVLP INPUT'!$F18*'COMMISSION ASSUMPTIONS'!$F63)</f>
        <v>0</v>
      </c>
      <c r="BC221" s="476">
        <f ca="1">('SUBSCRIBER BASE'!BD88*'COMMISSION ASSUMPTIONS'!$F90)*('MVLP INPUT'!$F18*'COMMISSION ASSUMPTIONS'!$F63)</f>
        <v>0</v>
      </c>
      <c r="BD221" s="476">
        <f ca="1">('SUBSCRIBER BASE'!BE88*'COMMISSION ASSUMPTIONS'!$F90)*('MVLP INPUT'!$F18*'COMMISSION ASSUMPTIONS'!$F63)</f>
        <v>0</v>
      </c>
      <c r="BE221" s="476">
        <f ca="1">('SUBSCRIBER BASE'!BF88*'COMMISSION ASSUMPTIONS'!$F90)*('MVLP INPUT'!$F18*'COMMISSION ASSUMPTIONS'!$F63)</f>
        <v>0</v>
      </c>
      <c r="BF221" s="476">
        <f ca="1">('SUBSCRIBER BASE'!BG88*'COMMISSION ASSUMPTIONS'!$F90)*('MVLP INPUT'!$F18*'COMMISSION ASSUMPTIONS'!$F63)</f>
        <v>0</v>
      </c>
      <c r="BG221" s="476">
        <f ca="1">('SUBSCRIBER BASE'!BH88*'COMMISSION ASSUMPTIONS'!$F90)*('MVLP INPUT'!$F18*'COMMISSION ASSUMPTIONS'!$F63)</f>
        <v>0</v>
      </c>
      <c r="BH221" s="476">
        <f ca="1">('SUBSCRIBER BASE'!BI88*'COMMISSION ASSUMPTIONS'!$F90)*('MVLP INPUT'!$F18*'COMMISSION ASSUMPTIONS'!$F63)</f>
        <v>0</v>
      </c>
      <c r="BI221" s="476">
        <f ca="1">('SUBSCRIBER BASE'!BJ88*'COMMISSION ASSUMPTIONS'!$F90)*('MVLP INPUT'!$F18*'COMMISSION ASSUMPTIONS'!$F63)</f>
        <v>0</v>
      </c>
      <c r="BJ221" s="476">
        <f ca="1">('SUBSCRIBER BASE'!BK88*'COMMISSION ASSUMPTIONS'!$F90)*('MVLP INPUT'!$F18*'COMMISSION ASSUMPTIONS'!$F63)</f>
        <v>0</v>
      </c>
      <c r="BK221" s="476">
        <f ca="1">('SUBSCRIBER BASE'!BL88*'COMMISSION ASSUMPTIONS'!$F90)*('MVLP INPUT'!$F18*'COMMISSION ASSUMPTIONS'!$F63)</f>
        <v>0</v>
      </c>
      <c r="BL221" s="476">
        <f ca="1">('SUBSCRIBER BASE'!BM88*'COMMISSION ASSUMPTIONS'!$F90)*('MVLP INPUT'!$F18*'COMMISSION ASSUMPTIONS'!$F63)</f>
        <v>0</v>
      </c>
      <c r="BM221" s="476">
        <f ca="1">('SUBSCRIBER BASE'!BN88*'COMMISSION ASSUMPTIONS'!$F90)*('MVLP INPUT'!$F18*'COMMISSION ASSUMPTIONS'!$F63)</f>
        <v>0</v>
      </c>
      <c r="BN221" s="476">
        <f ca="1">('SUBSCRIBER BASE'!BO88*'COMMISSION ASSUMPTIONS'!$F90)*('MVLP INPUT'!$F18*'COMMISSION ASSUMPTIONS'!$F63)</f>
        <v>0</v>
      </c>
      <c r="BO221" s="476">
        <f ca="1">('SUBSCRIBER BASE'!BP88*'COMMISSION ASSUMPTIONS'!$F90)*('MVLP INPUT'!$F18*'COMMISSION ASSUMPTIONS'!$F63)</f>
        <v>0</v>
      </c>
      <c r="BP221" s="476">
        <f ca="1">('SUBSCRIBER BASE'!BQ88*'COMMISSION ASSUMPTIONS'!$F90)*('MVLP INPUT'!$F18*'COMMISSION ASSUMPTIONS'!$F63)</f>
        <v>0</v>
      </c>
      <c r="BQ221" s="476">
        <f ca="1">('SUBSCRIBER BASE'!BR88*'COMMISSION ASSUMPTIONS'!$F90)*('MVLP INPUT'!$F18*'COMMISSION ASSUMPTIONS'!$F63)</f>
        <v>0</v>
      </c>
      <c r="BR221" s="476">
        <f ca="1">('SUBSCRIBER BASE'!BS88*'COMMISSION ASSUMPTIONS'!$F90)*('MVLP INPUT'!$F18*'COMMISSION ASSUMPTIONS'!$F63)</f>
        <v>0</v>
      </c>
    </row>
    <row r="222" spans="2:70" ht="24" customHeight="1" outlineLevel="1">
      <c r="B222" s="313" t="str">
        <f>B209</f>
        <v>2.5 GB</v>
      </c>
      <c r="C222" s="476">
        <f>('SUBSCRIBER BASE'!C89*'COMMISSION ASSUMPTIONS'!$F91)*('MVLP INPUT'!$F19*'COMMISSION ASSUMPTIONS'!$F64)</f>
        <v>0</v>
      </c>
      <c r="D222" s="476">
        <f>('SUBSCRIBER BASE'!D89*'COMMISSION ASSUMPTIONS'!$F91)*('MVLP INPUT'!$F19*'COMMISSION ASSUMPTIONS'!$F64)</f>
        <v>0</v>
      </c>
      <c r="E222" s="476">
        <f>('SUBSCRIBER BASE'!E89*'COMMISSION ASSUMPTIONS'!$F91)*('MVLP INPUT'!$F19*'COMMISSION ASSUMPTIONS'!$F64)</f>
        <v>0</v>
      </c>
      <c r="F222" s="476">
        <f>('SUBSCRIBER BASE'!F89*'COMMISSION ASSUMPTIONS'!$F91)*('MVLP INPUT'!$F19*'COMMISSION ASSUMPTIONS'!$F64)</f>
        <v>0</v>
      </c>
      <c r="G222" s="476">
        <f>('SUBSCRIBER BASE'!G89*'COMMISSION ASSUMPTIONS'!$F91)*('MVLP INPUT'!$F19*'COMMISSION ASSUMPTIONS'!$F64)</f>
        <v>0</v>
      </c>
      <c r="H222" s="476">
        <f>('SUBSCRIBER BASE'!H89*'COMMISSION ASSUMPTIONS'!$F91)*('MVLP INPUT'!$F19*'COMMISSION ASSUMPTIONS'!$F64)</f>
        <v>0</v>
      </c>
      <c r="I222" s="476">
        <f>('SUBSCRIBER BASE'!I89*'COMMISSION ASSUMPTIONS'!$F91)*('MVLP INPUT'!$F19*'COMMISSION ASSUMPTIONS'!$F64)</f>
        <v>0</v>
      </c>
      <c r="J222" s="476">
        <f>('SUBSCRIBER BASE'!J89*'COMMISSION ASSUMPTIONS'!$F91)*('MVLP INPUT'!$F19*'COMMISSION ASSUMPTIONS'!$F64)</f>
        <v>0</v>
      </c>
      <c r="K222" s="476">
        <f ca="1">('SUBSCRIBER BASE'!L89*'COMMISSION ASSUMPTIONS'!$F91)*('MVLP INPUT'!$F19*'COMMISSION ASSUMPTIONS'!$F64)</f>
        <v>0</v>
      </c>
      <c r="L222" s="476">
        <f ca="1">('SUBSCRIBER BASE'!M89*'COMMISSION ASSUMPTIONS'!$F91)*('MVLP INPUT'!$F19*'COMMISSION ASSUMPTIONS'!$F64)</f>
        <v>0</v>
      </c>
      <c r="M222" s="476">
        <f ca="1">('SUBSCRIBER BASE'!N89*'COMMISSION ASSUMPTIONS'!$F91)*('MVLP INPUT'!$F19*'COMMISSION ASSUMPTIONS'!$F64)</f>
        <v>0</v>
      </c>
      <c r="N222" s="476">
        <f ca="1">('SUBSCRIBER BASE'!O89*'COMMISSION ASSUMPTIONS'!$F91)*('MVLP INPUT'!$F19*'COMMISSION ASSUMPTIONS'!$F64)</f>
        <v>0</v>
      </c>
      <c r="O222" s="476">
        <f ca="1">('SUBSCRIBER BASE'!P89*'COMMISSION ASSUMPTIONS'!$F91)*('MVLP INPUT'!$F19*'COMMISSION ASSUMPTIONS'!$F64)</f>
        <v>0</v>
      </c>
      <c r="P222" s="476">
        <f ca="1">('SUBSCRIBER BASE'!Q89*'COMMISSION ASSUMPTIONS'!$F91)*('MVLP INPUT'!$F19*'COMMISSION ASSUMPTIONS'!$F64)</f>
        <v>0</v>
      </c>
      <c r="Q222" s="476">
        <f ca="1">('SUBSCRIBER BASE'!R89*'COMMISSION ASSUMPTIONS'!$F91)*('MVLP INPUT'!$F19*'COMMISSION ASSUMPTIONS'!$F64)</f>
        <v>0</v>
      </c>
      <c r="R222" s="476">
        <f ca="1">('SUBSCRIBER BASE'!S89*'COMMISSION ASSUMPTIONS'!$F91)*('MVLP INPUT'!$F19*'COMMISSION ASSUMPTIONS'!$F64)</f>
        <v>0</v>
      </c>
      <c r="S222" s="476">
        <f ca="1">('SUBSCRIBER BASE'!T89*'COMMISSION ASSUMPTIONS'!$F91)*('MVLP INPUT'!$F19*'COMMISSION ASSUMPTIONS'!$F64)</f>
        <v>0</v>
      </c>
      <c r="T222" s="476">
        <f ca="1">('SUBSCRIBER BASE'!U89*'COMMISSION ASSUMPTIONS'!$F91)*('MVLP INPUT'!$F19*'COMMISSION ASSUMPTIONS'!$F64)</f>
        <v>0</v>
      </c>
      <c r="U222" s="476">
        <f ca="1">('SUBSCRIBER BASE'!V89*'COMMISSION ASSUMPTIONS'!$F91)*('MVLP INPUT'!$F19*'COMMISSION ASSUMPTIONS'!$F64)</f>
        <v>0</v>
      </c>
      <c r="V222" s="476">
        <f ca="1">('SUBSCRIBER BASE'!W89*'COMMISSION ASSUMPTIONS'!$F91)*('MVLP INPUT'!$F19*'COMMISSION ASSUMPTIONS'!$F64)</f>
        <v>0</v>
      </c>
      <c r="W222" s="476">
        <f ca="1">('SUBSCRIBER BASE'!X89*'COMMISSION ASSUMPTIONS'!$F91)*('MVLP INPUT'!$F19*'COMMISSION ASSUMPTIONS'!$F64)</f>
        <v>0</v>
      </c>
      <c r="X222" s="476">
        <f ca="1">('SUBSCRIBER BASE'!Y89*'COMMISSION ASSUMPTIONS'!$F91)*('MVLP INPUT'!$F19*'COMMISSION ASSUMPTIONS'!$F64)</f>
        <v>0</v>
      </c>
      <c r="Y222" s="476">
        <f ca="1">('SUBSCRIBER BASE'!Z89*'COMMISSION ASSUMPTIONS'!$F91)*('MVLP INPUT'!$F19*'COMMISSION ASSUMPTIONS'!$F64)</f>
        <v>0</v>
      </c>
      <c r="Z222" s="476">
        <f ca="1">('SUBSCRIBER BASE'!AA89*'COMMISSION ASSUMPTIONS'!$F91)*('MVLP INPUT'!$F19*'COMMISSION ASSUMPTIONS'!$F64)</f>
        <v>0</v>
      </c>
      <c r="AA222" s="476">
        <f ca="1">('SUBSCRIBER BASE'!AB89*'COMMISSION ASSUMPTIONS'!$F91)*('MVLP INPUT'!$F19*'COMMISSION ASSUMPTIONS'!$F64)</f>
        <v>0</v>
      </c>
      <c r="AB222" s="476">
        <f ca="1">('SUBSCRIBER BASE'!AC89*'COMMISSION ASSUMPTIONS'!$F91)*('MVLP INPUT'!$F19*'COMMISSION ASSUMPTIONS'!$F64)</f>
        <v>0</v>
      </c>
      <c r="AC222" s="476">
        <f ca="1">('SUBSCRIBER BASE'!AD89*'COMMISSION ASSUMPTIONS'!$F91)*('MVLP INPUT'!$F19*'COMMISSION ASSUMPTIONS'!$F64)</f>
        <v>0</v>
      </c>
      <c r="AD222" s="476">
        <f ca="1">('SUBSCRIBER BASE'!AE89*'COMMISSION ASSUMPTIONS'!$F91)*('MVLP INPUT'!$F19*'COMMISSION ASSUMPTIONS'!$F64)</f>
        <v>0</v>
      </c>
      <c r="AE222" s="476">
        <f ca="1">('SUBSCRIBER BASE'!AF89*'COMMISSION ASSUMPTIONS'!$F91)*('MVLP INPUT'!$F19*'COMMISSION ASSUMPTIONS'!$F64)</f>
        <v>0</v>
      </c>
      <c r="AF222" s="476">
        <f ca="1">('SUBSCRIBER BASE'!AG89*'COMMISSION ASSUMPTIONS'!$F91)*('MVLP INPUT'!$F19*'COMMISSION ASSUMPTIONS'!$F64)</f>
        <v>0</v>
      </c>
      <c r="AG222" s="476">
        <f ca="1">('SUBSCRIBER BASE'!AH89*'COMMISSION ASSUMPTIONS'!$F91)*('MVLP INPUT'!$F19*'COMMISSION ASSUMPTIONS'!$F64)</f>
        <v>0</v>
      </c>
      <c r="AH222" s="476">
        <f ca="1">('SUBSCRIBER BASE'!AI89*'COMMISSION ASSUMPTIONS'!$F91)*('MVLP INPUT'!$F19*'COMMISSION ASSUMPTIONS'!$F64)</f>
        <v>0</v>
      </c>
      <c r="AI222" s="476">
        <f ca="1">('SUBSCRIBER BASE'!AJ89*'COMMISSION ASSUMPTIONS'!$F91)*('MVLP INPUT'!$F19*'COMMISSION ASSUMPTIONS'!$F64)</f>
        <v>0</v>
      </c>
      <c r="AJ222" s="476">
        <f ca="1">('SUBSCRIBER BASE'!AK89*'COMMISSION ASSUMPTIONS'!$F91)*('MVLP INPUT'!$F19*'COMMISSION ASSUMPTIONS'!$F64)</f>
        <v>0</v>
      </c>
      <c r="AK222" s="476">
        <f ca="1">('SUBSCRIBER BASE'!AL89*'COMMISSION ASSUMPTIONS'!$F91)*('MVLP INPUT'!$F19*'COMMISSION ASSUMPTIONS'!$F64)</f>
        <v>0</v>
      </c>
      <c r="AL222" s="476">
        <f ca="1">('SUBSCRIBER BASE'!AM89*'COMMISSION ASSUMPTIONS'!$F91)*('MVLP INPUT'!$F19*'COMMISSION ASSUMPTIONS'!$F64)</f>
        <v>0</v>
      </c>
      <c r="AM222" s="476">
        <f ca="1">('SUBSCRIBER BASE'!AN89*'COMMISSION ASSUMPTIONS'!$F91)*('MVLP INPUT'!$F19*'COMMISSION ASSUMPTIONS'!$F64)</f>
        <v>0</v>
      </c>
      <c r="AN222" s="476">
        <f ca="1">('SUBSCRIBER BASE'!AO89*'COMMISSION ASSUMPTIONS'!$F91)*('MVLP INPUT'!$F19*'COMMISSION ASSUMPTIONS'!$F64)</f>
        <v>0</v>
      </c>
      <c r="AO222" s="476">
        <f ca="1">('SUBSCRIBER BASE'!AP89*'COMMISSION ASSUMPTIONS'!$F91)*('MVLP INPUT'!$F19*'COMMISSION ASSUMPTIONS'!$F64)</f>
        <v>0</v>
      </c>
      <c r="AP222" s="476">
        <f ca="1">('SUBSCRIBER BASE'!AQ89*'COMMISSION ASSUMPTIONS'!$F91)*('MVLP INPUT'!$F19*'COMMISSION ASSUMPTIONS'!$F64)</f>
        <v>0</v>
      </c>
      <c r="AQ222" s="476">
        <f ca="1">('SUBSCRIBER BASE'!AR89*'COMMISSION ASSUMPTIONS'!$F91)*('MVLP INPUT'!$F19*'COMMISSION ASSUMPTIONS'!$F64)</f>
        <v>0</v>
      </c>
      <c r="AR222" s="476">
        <f ca="1">('SUBSCRIBER BASE'!AS89*'COMMISSION ASSUMPTIONS'!$F91)*('MVLP INPUT'!$F19*'COMMISSION ASSUMPTIONS'!$F64)</f>
        <v>0</v>
      </c>
      <c r="AS222" s="476">
        <f ca="1">('SUBSCRIBER BASE'!AT89*'COMMISSION ASSUMPTIONS'!$F91)*('MVLP INPUT'!$F19*'COMMISSION ASSUMPTIONS'!$F64)</f>
        <v>0</v>
      </c>
      <c r="AT222" s="476">
        <f ca="1">('SUBSCRIBER BASE'!AU89*'COMMISSION ASSUMPTIONS'!$F91)*('MVLP INPUT'!$F19*'COMMISSION ASSUMPTIONS'!$F64)</f>
        <v>0</v>
      </c>
      <c r="AU222" s="476">
        <f ca="1">('SUBSCRIBER BASE'!AV89*'COMMISSION ASSUMPTIONS'!$F91)*('MVLP INPUT'!$F19*'COMMISSION ASSUMPTIONS'!$F64)</f>
        <v>0</v>
      </c>
      <c r="AV222" s="476">
        <f ca="1">('SUBSCRIBER BASE'!AW89*'COMMISSION ASSUMPTIONS'!$F91)*('MVLP INPUT'!$F19*'COMMISSION ASSUMPTIONS'!$F64)</f>
        <v>0</v>
      </c>
      <c r="AW222" s="476">
        <f ca="1">('SUBSCRIBER BASE'!AX89*'COMMISSION ASSUMPTIONS'!$F91)*('MVLP INPUT'!$F19*'COMMISSION ASSUMPTIONS'!$F64)</f>
        <v>0</v>
      </c>
      <c r="AX222" s="476">
        <f ca="1">('SUBSCRIBER BASE'!AY89*'COMMISSION ASSUMPTIONS'!$F91)*('MVLP INPUT'!$F19*'COMMISSION ASSUMPTIONS'!$F64)</f>
        <v>0</v>
      </c>
      <c r="AY222" s="476">
        <f ca="1">('SUBSCRIBER BASE'!AZ89*'COMMISSION ASSUMPTIONS'!$F91)*('MVLP INPUT'!$F19*'COMMISSION ASSUMPTIONS'!$F64)</f>
        <v>0</v>
      </c>
      <c r="AZ222" s="476">
        <f ca="1">('SUBSCRIBER BASE'!BA89*'COMMISSION ASSUMPTIONS'!$F91)*('MVLP INPUT'!$F19*'COMMISSION ASSUMPTIONS'!$F64)</f>
        <v>0</v>
      </c>
      <c r="BA222" s="476">
        <f ca="1">('SUBSCRIBER BASE'!BB89*'COMMISSION ASSUMPTIONS'!$F91)*('MVLP INPUT'!$F19*'COMMISSION ASSUMPTIONS'!$F64)</f>
        <v>0</v>
      </c>
      <c r="BB222" s="476">
        <f ca="1">('SUBSCRIBER BASE'!BC89*'COMMISSION ASSUMPTIONS'!$F91)*('MVLP INPUT'!$F19*'COMMISSION ASSUMPTIONS'!$F64)</f>
        <v>0</v>
      </c>
      <c r="BC222" s="476">
        <f ca="1">('SUBSCRIBER BASE'!BD89*'COMMISSION ASSUMPTIONS'!$F91)*('MVLP INPUT'!$F19*'COMMISSION ASSUMPTIONS'!$F64)</f>
        <v>0</v>
      </c>
      <c r="BD222" s="476">
        <f ca="1">('SUBSCRIBER BASE'!BE89*'COMMISSION ASSUMPTIONS'!$F91)*('MVLP INPUT'!$F19*'COMMISSION ASSUMPTIONS'!$F64)</f>
        <v>0</v>
      </c>
      <c r="BE222" s="476">
        <f ca="1">('SUBSCRIBER BASE'!BF89*'COMMISSION ASSUMPTIONS'!$F91)*('MVLP INPUT'!$F19*'COMMISSION ASSUMPTIONS'!$F64)</f>
        <v>0</v>
      </c>
      <c r="BF222" s="476">
        <f ca="1">('SUBSCRIBER BASE'!BG89*'COMMISSION ASSUMPTIONS'!$F91)*('MVLP INPUT'!$F19*'COMMISSION ASSUMPTIONS'!$F64)</f>
        <v>0</v>
      </c>
      <c r="BG222" s="476">
        <f ca="1">('SUBSCRIBER BASE'!BH89*'COMMISSION ASSUMPTIONS'!$F91)*('MVLP INPUT'!$F19*'COMMISSION ASSUMPTIONS'!$F64)</f>
        <v>0</v>
      </c>
      <c r="BH222" s="476">
        <f ca="1">('SUBSCRIBER BASE'!BI89*'COMMISSION ASSUMPTIONS'!$F91)*('MVLP INPUT'!$F19*'COMMISSION ASSUMPTIONS'!$F64)</f>
        <v>0</v>
      </c>
      <c r="BI222" s="476">
        <f ca="1">('SUBSCRIBER BASE'!BJ89*'COMMISSION ASSUMPTIONS'!$F91)*('MVLP INPUT'!$F19*'COMMISSION ASSUMPTIONS'!$F64)</f>
        <v>0</v>
      </c>
      <c r="BJ222" s="476">
        <f ca="1">('SUBSCRIBER BASE'!BK89*'COMMISSION ASSUMPTIONS'!$F91)*('MVLP INPUT'!$F19*'COMMISSION ASSUMPTIONS'!$F64)</f>
        <v>0</v>
      </c>
      <c r="BK222" s="476">
        <f ca="1">('SUBSCRIBER BASE'!BL89*'COMMISSION ASSUMPTIONS'!$F91)*('MVLP INPUT'!$F19*'COMMISSION ASSUMPTIONS'!$F64)</f>
        <v>0</v>
      </c>
      <c r="BL222" s="476">
        <f ca="1">('SUBSCRIBER BASE'!BM89*'COMMISSION ASSUMPTIONS'!$F91)*('MVLP INPUT'!$F19*'COMMISSION ASSUMPTIONS'!$F64)</f>
        <v>0</v>
      </c>
      <c r="BM222" s="476">
        <f ca="1">('SUBSCRIBER BASE'!BN89*'COMMISSION ASSUMPTIONS'!$F91)*('MVLP INPUT'!$F19*'COMMISSION ASSUMPTIONS'!$F64)</f>
        <v>0</v>
      </c>
      <c r="BN222" s="476">
        <f ca="1">('SUBSCRIBER BASE'!BO89*'COMMISSION ASSUMPTIONS'!$F91)*('MVLP INPUT'!$F19*'COMMISSION ASSUMPTIONS'!$F64)</f>
        <v>0</v>
      </c>
      <c r="BO222" s="476">
        <f ca="1">('SUBSCRIBER BASE'!BP89*'COMMISSION ASSUMPTIONS'!$F91)*('MVLP INPUT'!$F19*'COMMISSION ASSUMPTIONS'!$F64)</f>
        <v>0</v>
      </c>
      <c r="BP222" s="476">
        <f ca="1">('SUBSCRIBER BASE'!BQ89*'COMMISSION ASSUMPTIONS'!$F91)*('MVLP INPUT'!$F19*'COMMISSION ASSUMPTIONS'!$F64)</f>
        <v>0</v>
      </c>
      <c r="BQ222" s="476">
        <f ca="1">('SUBSCRIBER BASE'!BR89*'COMMISSION ASSUMPTIONS'!$F91)*('MVLP INPUT'!$F19*'COMMISSION ASSUMPTIONS'!$F64)</f>
        <v>0</v>
      </c>
      <c r="BR222" s="476">
        <f ca="1">('SUBSCRIBER BASE'!BS89*'COMMISSION ASSUMPTIONS'!$F91)*('MVLP INPUT'!$F19*'COMMISSION ASSUMPTIONS'!$F64)</f>
        <v>0</v>
      </c>
    </row>
    <row r="223" spans="2:70" ht="24" customHeight="1" outlineLevel="1"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5"/>
      <c r="N223" s="475"/>
      <c r="O223" s="475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  <c r="AA223" s="475"/>
      <c r="AB223" s="475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475"/>
      <c r="BB223" s="475"/>
      <c r="BC223" s="475"/>
      <c r="BD223" s="475"/>
      <c r="BE223" s="475"/>
      <c r="BF223" s="475"/>
      <c r="BG223" s="475"/>
      <c r="BH223" s="475"/>
      <c r="BI223" s="475"/>
      <c r="BJ223" s="475"/>
      <c r="BK223" s="475"/>
      <c r="BL223" s="475"/>
      <c r="BM223" s="475"/>
      <c r="BN223" s="475"/>
      <c r="BO223" s="475"/>
      <c r="BP223" s="475"/>
      <c r="BQ223" s="475"/>
      <c r="BR223" s="475"/>
    </row>
    <row r="224" spans="2:70" ht="24" customHeight="1" outlineLevel="1">
      <c r="B224" s="309" t="str">
        <f>'COMMISSION ASSUMPTIONS'!G7</f>
        <v>?</v>
      </c>
      <c r="C224" s="474">
        <f t="shared" ref="C224:AH224" si="52">SUM(C226:C235)</f>
        <v>0</v>
      </c>
      <c r="D224" s="474">
        <f t="shared" si="52"/>
        <v>0</v>
      </c>
      <c r="E224" s="474">
        <f t="shared" si="52"/>
        <v>0</v>
      </c>
      <c r="F224" s="474">
        <f t="shared" si="52"/>
        <v>0</v>
      </c>
      <c r="G224" s="474">
        <f t="shared" si="52"/>
        <v>0</v>
      </c>
      <c r="H224" s="474">
        <f t="shared" si="52"/>
        <v>0</v>
      </c>
      <c r="I224" s="474">
        <f t="shared" si="52"/>
        <v>0</v>
      </c>
      <c r="J224" s="474">
        <f t="shared" si="52"/>
        <v>0</v>
      </c>
      <c r="K224" s="474">
        <f t="shared" ca="1" si="52"/>
        <v>0</v>
      </c>
      <c r="L224" s="474">
        <f t="shared" ca="1" si="52"/>
        <v>0</v>
      </c>
      <c r="M224" s="474">
        <f t="shared" ca="1" si="52"/>
        <v>0</v>
      </c>
      <c r="N224" s="474">
        <f t="shared" ca="1" si="52"/>
        <v>0</v>
      </c>
      <c r="O224" s="474">
        <f t="shared" ca="1" si="52"/>
        <v>0</v>
      </c>
      <c r="P224" s="474">
        <f t="shared" ca="1" si="52"/>
        <v>0</v>
      </c>
      <c r="Q224" s="474">
        <f t="shared" ca="1" si="52"/>
        <v>0</v>
      </c>
      <c r="R224" s="474">
        <f t="shared" ca="1" si="52"/>
        <v>0</v>
      </c>
      <c r="S224" s="474">
        <f t="shared" ca="1" si="52"/>
        <v>0</v>
      </c>
      <c r="T224" s="474">
        <f t="shared" ca="1" si="52"/>
        <v>0</v>
      </c>
      <c r="U224" s="474">
        <f t="shared" ca="1" si="52"/>
        <v>0</v>
      </c>
      <c r="V224" s="474">
        <f t="shared" ca="1" si="52"/>
        <v>0</v>
      </c>
      <c r="W224" s="474">
        <f t="shared" ca="1" si="52"/>
        <v>0</v>
      </c>
      <c r="X224" s="474">
        <f t="shared" ca="1" si="52"/>
        <v>0</v>
      </c>
      <c r="Y224" s="474">
        <f t="shared" ca="1" si="52"/>
        <v>0</v>
      </c>
      <c r="Z224" s="474">
        <f t="shared" ca="1" si="52"/>
        <v>0</v>
      </c>
      <c r="AA224" s="474">
        <f t="shared" ca="1" si="52"/>
        <v>0</v>
      </c>
      <c r="AB224" s="474">
        <f t="shared" ca="1" si="52"/>
        <v>0</v>
      </c>
      <c r="AC224" s="474">
        <f t="shared" ca="1" si="52"/>
        <v>0</v>
      </c>
      <c r="AD224" s="474">
        <f t="shared" ca="1" si="52"/>
        <v>0</v>
      </c>
      <c r="AE224" s="474">
        <f t="shared" ca="1" si="52"/>
        <v>0</v>
      </c>
      <c r="AF224" s="474">
        <f t="shared" ca="1" si="52"/>
        <v>0</v>
      </c>
      <c r="AG224" s="474">
        <f t="shared" ca="1" si="52"/>
        <v>0</v>
      </c>
      <c r="AH224" s="474">
        <f t="shared" ca="1" si="52"/>
        <v>0</v>
      </c>
      <c r="AI224" s="474">
        <f t="shared" ref="AI224:BR224" ca="1" si="53">SUM(AI226:AI235)</f>
        <v>0</v>
      </c>
      <c r="AJ224" s="474">
        <f t="shared" ca="1" si="53"/>
        <v>0</v>
      </c>
      <c r="AK224" s="474">
        <f t="shared" ca="1" si="53"/>
        <v>0</v>
      </c>
      <c r="AL224" s="474">
        <f t="shared" ca="1" si="53"/>
        <v>0</v>
      </c>
      <c r="AM224" s="474">
        <f t="shared" ca="1" si="53"/>
        <v>0</v>
      </c>
      <c r="AN224" s="474">
        <f t="shared" ca="1" si="53"/>
        <v>0</v>
      </c>
      <c r="AO224" s="474">
        <f t="shared" ca="1" si="53"/>
        <v>0</v>
      </c>
      <c r="AP224" s="474">
        <f t="shared" ca="1" si="53"/>
        <v>0</v>
      </c>
      <c r="AQ224" s="474">
        <f t="shared" ca="1" si="53"/>
        <v>0</v>
      </c>
      <c r="AR224" s="474">
        <f t="shared" ca="1" si="53"/>
        <v>0</v>
      </c>
      <c r="AS224" s="474">
        <f t="shared" ca="1" si="53"/>
        <v>0</v>
      </c>
      <c r="AT224" s="474">
        <f t="shared" ca="1" si="53"/>
        <v>0</v>
      </c>
      <c r="AU224" s="474">
        <f t="shared" ca="1" si="53"/>
        <v>0</v>
      </c>
      <c r="AV224" s="474">
        <f t="shared" ca="1" si="53"/>
        <v>0</v>
      </c>
      <c r="AW224" s="474">
        <f t="shared" ca="1" si="53"/>
        <v>0</v>
      </c>
      <c r="AX224" s="474">
        <f t="shared" ca="1" si="53"/>
        <v>0</v>
      </c>
      <c r="AY224" s="474">
        <f t="shared" ca="1" si="53"/>
        <v>0</v>
      </c>
      <c r="AZ224" s="474">
        <f t="shared" ca="1" si="53"/>
        <v>0</v>
      </c>
      <c r="BA224" s="474">
        <f t="shared" ca="1" si="53"/>
        <v>0</v>
      </c>
      <c r="BB224" s="474">
        <f t="shared" ca="1" si="53"/>
        <v>0</v>
      </c>
      <c r="BC224" s="474">
        <f t="shared" ca="1" si="53"/>
        <v>0</v>
      </c>
      <c r="BD224" s="474">
        <f t="shared" ca="1" si="53"/>
        <v>0</v>
      </c>
      <c r="BE224" s="474">
        <f t="shared" ca="1" si="53"/>
        <v>0</v>
      </c>
      <c r="BF224" s="474">
        <f t="shared" ca="1" si="53"/>
        <v>0</v>
      </c>
      <c r="BG224" s="474">
        <f t="shared" ca="1" si="53"/>
        <v>0</v>
      </c>
      <c r="BH224" s="474">
        <f t="shared" ca="1" si="53"/>
        <v>0</v>
      </c>
      <c r="BI224" s="474">
        <f t="shared" ca="1" si="53"/>
        <v>0</v>
      </c>
      <c r="BJ224" s="474">
        <f t="shared" ca="1" si="53"/>
        <v>0</v>
      </c>
      <c r="BK224" s="474">
        <f t="shared" ca="1" si="53"/>
        <v>0</v>
      </c>
      <c r="BL224" s="474">
        <f t="shared" ca="1" si="53"/>
        <v>0</v>
      </c>
      <c r="BM224" s="474">
        <f t="shared" ca="1" si="53"/>
        <v>0</v>
      </c>
      <c r="BN224" s="474">
        <f t="shared" ca="1" si="53"/>
        <v>0</v>
      </c>
      <c r="BO224" s="474">
        <f t="shared" ca="1" si="53"/>
        <v>0</v>
      </c>
      <c r="BP224" s="474">
        <f t="shared" ca="1" si="53"/>
        <v>0</v>
      </c>
      <c r="BQ224" s="474">
        <f t="shared" ca="1" si="53"/>
        <v>0</v>
      </c>
      <c r="BR224" s="474">
        <f t="shared" ca="1" si="53"/>
        <v>0</v>
      </c>
    </row>
    <row r="225" spans="2:70" ht="24" customHeight="1" outlineLevel="1">
      <c r="B225" s="309" t="s">
        <v>357</v>
      </c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5"/>
      <c r="N225" s="475"/>
      <c r="O225" s="475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  <c r="AA225" s="475"/>
      <c r="AB225" s="475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475"/>
      <c r="BB225" s="475"/>
      <c r="BC225" s="475"/>
      <c r="BD225" s="475"/>
      <c r="BE225" s="475"/>
      <c r="BF225" s="475"/>
      <c r="BG225" s="475"/>
      <c r="BH225" s="475"/>
      <c r="BI225" s="475"/>
      <c r="BJ225" s="475"/>
      <c r="BK225" s="475"/>
      <c r="BL225" s="475"/>
      <c r="BM225" s="475"/>
      <c r="BN225" s="475"/>
      <c r="BO225" s="475"/>
      <c r="BP225" s="475"/>
      <c r="BQ225" s="475"/>
      <c r="BR225" s="475"/>
    </row>
    <row r="226" spans="2:70" ht="24" customHeight="1" outlineLevel="1">
      <c r="B226" s="313" t="str">
        <f>B213</f>
        <v>MVLP1</v>
      </c>
      <c r="C226" s="476">
        <f>('SUBSCRIBER BASE'!C80*'COMMISSION ASSUMPTIONS'!$G82)*('MVLP INPUT'!$F10*'COMMISSION ASSUMPTIONS'!$F66)</f>
        <v>0</v>
      </c>
      <c r="D226" s="476">
        <f>('SUBSCRIBER BASE'!D80*'COMMISSION ASSUMPTIONS'!$G82)*('MVLP INPUT'!$F10*'COMMISSION ASSUMPTIONS'!$F66)</f>
        <v>0</v>
      </c>
      <c r="E226" s="476">
        <f>('SUBSCRIBER BASE'!E80*'COMMISSION ASSUMPTIONS'!$G82)*('MVLP INPUT'!$F10*'COMMISSION ASSUMPTIONS'!$F66)</f>
        <v>0</v>
      </c>
      <c r="F226" s="476">
        <f>('SUBSCRIBER BASE'!F80*'COMMISSION ASSUMPTIONS'!$G82)*('MVLP INPUT'!$F10*'COMMISSION ASSUMPTIONS'!$F66)</f>
        <v>0</v>
      </c>
      <c r="G226" s="476">
        <f>('SUBSCRIBER BASE'!G80*'COMMISSION ASSUMPTIONS'!$G82)*('MVLP INPUT'!$F10*'COMMISSION ASSUMPTIONS'!$F66)</f>
        <v>0</v>
      </c>
      <c r="H226" s="476">
        <f>('SUBSCRIBER BASE'!H80*'COMMISSION ASSUMPTIONS'!$G82)*('MVLP INPUT'!$F10*'COMMISSION ASSUMPTIONS'!$F66)</f>
        <v>0</v>
      </c>
      <c r="I226" s="476">
        <f>('SUBSCRIBER BASE'!I80*'COMMISSION ASSUMPTIONS'!$G82)*('MVLP INPUT'!$F10*'COMMISSION ASSUMPTIONS'!$F66)</f>
        <v>0</v>
      </c>
      <c r="J226" s="476">
        <f>('SUBSCRIBER BASE'!J80*'COMMISSION ASSUMPTIONS'!$G82)*('MVLP INPUT'!$F10*'COMMISSION ASSUMPTIONS'!$F66)</f>
        <v>0</v>
      </c>
      <c r="K226" s="476">
        <f ca="1">('SUBSCRIBER BASE'!L80*'COMMISSION ASSUMPTIONS'!$G82)*('MVLP INPUT'!$F10*'COMMISSION ASSUMPTIONS'!$F66)</f>
        <v>0</v>
      </c>
      <c r="L226" s="476">
        <f ca="1">('SUBSCRIBER BASE'!M80*'COMMISSION ASSUMPTIONS'!$G82)*('MVLP INPUT'!$F10*'COMMISSION ASSUMPTIONS'!$F66)</f>
        <v>0</v>
      </c>
      <c r="M226" s="476">
        <f ca="1">('SUBSCRIBER BASE'!N80*'COMMISSION ASSUMPTIONS'!$G82)*('MVLP INPUT'!$F10*'COMMISSION ASSUMPTIONS'!$F66)</f>
        <v>0</v>
      </c>
      <c r="N226" s="476">
        <f ca="1">('SUBSCRIBER BASE'!O80*'COMMISSION ASSUMPTIONS'!$G82)*('MVLP INPUT'!$F10*'COMMISSION ASSUMPTIONS'!$F66)</f>
        <v>0</v>
      </c>
      <c r="O226" s="476">
        <f ca="1">('SUBSCRIBER BASE'!P80*'COMMISSION ASSUMPTIONS'!$G82)*('MVLP INPUT'!$F10*'COMMISSION ASSUMPTIONS'!$F66)</f>
        <v>0</v>
      </c>
      <c r="P226" s="476">
        <f ca="1">('SUBSCRIBER BASE'!Q80*'COMMISSION ASSUMPTIONS'!$G82)*('MVLP INPUT'!$F10*'COMMISSION ASSUMPTIONS'!$F66)</f>
        <v>0</v>
      </c>
      <c r="Q226" s="476">
        <f ca="1">('SUBSCRIBER BASE'!R80*'COMMISSION ASSUMPTIONS'!$G82)*('MVLP INPUT'!$F10*'COMMISSION ASSUMPTIONS'!$F66)</f>
        <v>0</v>
      </c>
      <c r="R226" s="476">
        <f ca="1">('SUBSCRIBER BASE'!S80*'COMMISSION ASSUMPTIONS'!$G82)*('MVLP INPUT'!$F10*'COMMISSION ASSUMPTIONS'!$F66)</f>
        <v>0</v>
      </c>
      <c r="S226" s="476">
        <f ca="1">('SUBSCRIBER BASE'!T80*'COMMISSION ASSUMPTIONS'!$G82)*('MVLP INPUT'!$F10*'COMMISSION ASSUMPTIONS'!$F66)</f>
        <v>0</v>
      </c>
      <c r="T226" s="476">
        <f ca="1">('SUBSCRIBER BASE'!U80*'COMMISSION ASSUMPTIONS'!$G82)*('MVLP INPUT'!$F10*'COMMISSION ASSUMPTIONS'!$F66)</f>
        <v>0</v>
      </c>
      <c r="U226" s="476">
        <f ca="1">('SUBSCRIBER BASE'!V80*'COMMISSION ASSUMPTIONS'!$G82)*('MVLP INPUT'!$F10*'COMMISSION ASSUMPTIONS'!$F66)</f>
        <v>0</v>
      </c>
      <c r="V226" s="476">
        <f ca="1">('SUBSCRIBER BASE'!W80*'COMMISSION ASSUMPTIONS'!$G82)*('MVLP INPUT'!$F10*'COMMISSION ASSUMPTIONS'!$F66)</f>
        <v>0</v>
      </c>
      <c r="W226" s="476">
        <f ca="1">('SUBSCRIBER BASE'!X80*'COMMISSION ASSUMPTIONS'!$G82)*('MVLP INPUT'!$F10*'COMMISSION ASSUMPTIONS'!$F66)</f>
        <v>0</v>
      </c>
      <c r="X226" s="476">
        <f ca="1">('SUBSCRIBER BASE'!Y80*'COMMISSION ASSUMPTIONS'!$G82)*('MVLP INPUT'!$F10*'COMMISSION ASSUMPTIONS'!$F66)</f>
        <v>0</v>
      </c>
      <c r="Y226" s="476">
        <f ca="1">('SUBSCRIBER BASE'!Z80*'COMMISSION ASSUMPTIONS'!$G82)*('MVLP INPUT'!$F10*'COMMISSION ASSUMPTIONS'!$F66)</f>
        <v>0</v>
      </c>
      <c r="Z226" s="476">
        <f ca="1">('SUBSCRIBER BASE'!AA80*'COMMISSION ASSUMPTIONS'!$G82)*('MVLP INPUT'!$F10*'COMMISSION ASSUMPTIONS'!$F66)</f>
        <v>0</v>
      </c>
      <c r="AA226" s="476">
        <f ca="1">('SUBSCRIBER BASE'!AB80*'COMMISSION ASSUMPTIONS'!$G82)*('MVLP INPUT'!$F10*'COMMISSION ASSUMPTIONS'!$F66)</f>
        <v>0</v>
      </c>
      <c r="AB226" s="476">
        <f ca="1">('SUBSCRIBER BASE'!AC80*'COMMISSION ASSUMPTIONS'!$G82)*('MVLP INPUT'!$F10*'COMMISSION ASSUMPTIONS'!$F66)</f>
        <v>0</v>
      </c>
      <c r="AC226" s="476">
        <f ca="1">('SUBSCRIBER BASE'!AD80*'COMMISSION ASSUMPTIONS'!$G82)*('MVLP INPUT'!$F10*'COMMISSION ASSUMPTIONS'!$F66)</f>
        <v>0</v>
      </c>
      <c r="AD226" s="476">
        <f ca="1">('SUBSCRIBER BASE'!AE80*'COMMISSION ASSUMPTIONS'!$G82)*('MVLP INPUT'!$F10*'COMMISSION ASSUMPTIONS'!$F66)</f>
        <v>0</v>
      </c>
      <c r="AE226" s="476">
        <f ca="1">('SUBSCRIBER BASE'!AF80*'COMMISSION ASSUMPTIONS'!$G82)*('MVLP INPUT'!$F10*'COMMISSION ASSUMPTIONS'!$F66)</f>
        <v>0</v>
      </c>
      <c r="AF226" s="476">
        <f ca="1">('SUBSCRIBER BASE'!AG80*'COMMISSION ASSUMPTIONS'!$G82)*('MVLP INPUT'!$F10*'COMMISSION ASSUMPTIONS'!$F66)</f>
        <v>0</v>
      </c>
      <c r="AG226" s="476">
        <f ca="1">('SUBSCRIBER BASE'!AH80*'COMMISSION ASSUMPTIONS'!$G82)*('MVLP INPUT'!$F10*'COMMISSION ASSUMPTIONS'!$F66)</f>
        <v>0</v>
      </c>
      <c r="AH226" s="476">
        <f ca="1">('SUBSCRIBER BASE'!AI80*'COMMISSION ASSUMPTIONS'!$G82)*('MVLP INPUT'!$F10*'COMMISSION ASSUMPTIONS'!$F66)</f>
        <v>0</v>
      </c>
      <c r="AI226" s="476">
        <f ca="1">('SUBSCRIBER BASE'!AJ80*'COMMISSION ASSUMPTIONS'!$G82)*('MVLP INPUT'!$F10*'COMMISSION ASSUMPTIONS'!$F66)</f>
        <v>0</v>
      </c>
      <c r="AJ226" s="476">
        <f ca="1">('SUBSCRIBER BASE'!AK80*'COMMISSION ASSUMPTIONS'!$G82)*('MVLP INPUT'!$F10*'COMMISSION ASSUMPTIONS'!$F66)</f>
        <v>0</v>
      </c>
      <c r="AK226" s="476">
        <f ca="1">('SUBSCRIBER BASE'!AL80*'COMMISSION ASSUMPTIONS'!$G82)*('MVLP INPUT'!$F10*'COMMISSION ASSUMPTIONS'!$F66)</f>
        <v>0</v>
      </c>
      <c r="AL226" s="476">
        <f ca="1">('SUBSCRIBER BASE'!AM80*'COMMISSION ASSUMPTIONS'!$G82)*('MVLP INPUT'!$F10*'COMMISSION ASSUMPTIONS'!$F66)</f>
        <v>0</v>
      </c>
      <c r="AM226" s="476">
        <f ca="1">('SUBSCRIBER BASE'!AN80*'COMMISSION ASSUMPTIONS'!$G82)*('MVLP INPUT'!$F10*'COMMISSION ASSUMPTIONS'!$F66)</f>
        <v>0</v>
      </c>
      <c r="AN226" s="476">
        <f ca="1">('SUBSCRIBER BASE'!AO80*'COMMISSION ASSUMPTIONS'!$G82)*('MVLP INPUT'!$F10*'COMMISSION ASSUMPTIONS'!$F66)</f>
        <v>0</v>
      </c>
      <c r="AO226" s="476">
        <f ca="1">('SUBSCRIBER BASE'!AP80*'COMMISSION ASSUMPTIONS'!$G82)*('MVLP INPUT'!$F10*'COMMISSION ASSUMPTIONS'!$F66)</f>
        <v>0</v>
      </c>
      <c r="AP226" s="476">
        <f ca="1">('SUBSCRIBER BASE'!AQ80*'COMMISSION ASSUMPTIONS'!$G82)*('MVLP INPUT'!$F10*'COMMISSION ASSUMPTIONS'!$F66)</f>
        <v>0</v>
      </c>
      <c r="AQ226" s="476">
        <f ca="1">('SUBSCRIBER BASE'!AR80*'COMMISSION ASSUMPTIONS'!$G82)*('MVLP INPUT'!$F10*'COMMISSION ASSUMPTIONS'!$F66)</f>
        <v>0</v>
      </c>
      <c r="AR226" s="476">
        <f ca="1">('SUBSCRIBER BASE'!AS80*'COMMISSION ASSUMPTIONS'!$G82)*('MVLP INPUT'!$F10*'COMMISSION ASSUMPTIONS'!$F66)</f>
        <v>0</v>
      </c>
      <c r="AS226" s="476">
        <f ca="1">('SUBSCRIBER BASE'!AT80*'COMMISSION ASSUMPTIONS'!$G82)*('MVLP INPUT'!$F10*'COMMISSION ASSUMPTIONS'!$F66)</f>
        <v>0</v>
      </c>
      <c r="AT226" s="476">
        <f ca="1">('SUBSCRIBER BASE'!AU80*'COMMISSION ASSUMPTIONS'!$G82)*('MVLP INPUT'!$F10*'COMMISSION ASSUMPTIONS'!$F66)</f>
        <v>0</v>
      </c>
      <c r="AU226" s="476">
        <f ca="1">('SUBSCRIBER BASE'!AV80*'COMMISSION ASSUMPTIONS'!$G82)*('MVLP INPUT'!$F10*'COMMISSION ASSUMPTIONS'!$F66)</f>
        <v>0</v>
      </c>
      <c r="AV226" s="476">
        <f ca="1">('SUBSCRIBER BASE'!AW80*'COMMISSION ASSUMPTIONS'!$G82)*('MVLP INPUT'!$F10*'COMMISSION ASSUMPTIONS'!$F66)</f>
        <v>0</v>
      </c>
      <c r="AW226" s="476">
        <f ca="1">('SUBSCRIBER BASE'!AX80*'COMMISSION ASSUMPTIONS'!$G82)*('MVLP INPUT'!$F10*'COMMISSION ASSUMPTIONS'!$F66)</f>
        <v>0</v>
      </c>
      <c r="AX226" s="476">
        <f ca="1">('SUBSCRIBER BASE'!AY80*'COMMISSION ASSUMPTIONS'!$G82)*('MVLP INPUT'!$F10*'COMMISSION ASSUMPTIONS'!$F66)</f>
        <v>0</v>
      </c>
      <c r="AY226" s="476">
        <f ca="1">('SUBSCRIBER BASE'!AZ80*'COMMISSION ASSUMPTIONS'!$G82)*('MVLP INPUT'!$F10*'COMMISSION ASSUMPTIONS'!$F66)</f>
        <v>0</v>
      </c>
      <c r="AZ226" s="476">
        <f ca="1">('SUBSCRIBER BASE'!BA80*'COMMISSION ASSUMPTIONS'!$G82)*('MVLP INPUT'!$F10*'COMMISSION ASSUMPTIONS'!$F66)</f>
        <v>0</v>
      </c>
      <c r="BA226" s="476">
        <f ca="1">('SUBSCRIBER BASE'!BB80*'COMMISSION ASSUMPTIONS'!$G82)*('MVLP INPUT'!$F10*'COMMISSION ASSUMPTIONS'!$F66)</f>
        <v>0</v>
      </c>
      <c r="BB226" s="476">
        <f ca="1">('SUBSCRIBER BASE'!BC80*'COMMISSION ASSUMPTIONS'!$G82)*('MVLP INPUT'!$F10*'COMMISSION ASSUMPTIONS'!$F66)</f>
        <v>0</v>
      </c>
      <c r="BC226" s="476">
        <f ca="1">('SUBSCRIBER BASE'!BD80*'COMMISSION ASSUMPTIONS'!$G82)*('MVLP INPUT'!$F10*'COMMISSION ASSUMPTIONS'!$F66)</f>
        <v>0</v>
      </c>
      <c r="BD226" s="476">
        <f ca="1">('SUBSCRIBER BASE'!BE80*'COMMISSION ASSUMPTIONS'!$G82)*('MVLP INPUT'!$F10*'COMMISSION ASSUMPTIONS'!$F66)</f>
        <v>0</v>
      </c>
      <c r="BE226" s="476">
        <f ca="1">('SUBSCRIBER BASE'!BF80*'COMMISSION ASSUMPTIONS'!$G82)*('MVLP INPUT'!$F10*'COMMISSION ASSUMPTIONS'!$F66)</f>
        <v>0</v>
      </c>
      <c r="BF226" s="476">
        <f ca="1">('SUBSCRIBER BASE'!BG80*'COMMISSION ASSUMPTIONS'!$G82)*('MVLP INPUT'!$F10*'COMMISSION ASSUMPTIONS'!$F66)</f>
        <v>0</v>
      </c>
      <c r="BG226" s="476">
        <f ca="1">('SUBSCRIBER BASE'!BH80*'COMMISSION ASSUMPTIONS'!$G82)*('MVLP INPUT'!$F10*'COMMISSION ASSUMPTIONS'!$F66)</f>
        <v>0</v>
      </c>
      <c r="BH226" s="476">
        <f ca="1">('SUBSCRIBER BASE'!BI80*'COMMISSION ASSUMPTIONS'!$G82)*('MVLP INPUT'!$F10*'COMMISSION ASSUMPTIONS'!$F66)</f>
        <v>0</v>
      </c>
      <c r="BI226" s="476">
        <f ca="1">('SUBSCRIBER BASE'!BJ80*'COMMISSION ASSUMPTIONS'!$G82)*('MVLP INPUT'!$F10*'COMMISSION ASSUMPTIONS'!$F66)</f>
        <v>0</v>
      </c>
      <c r="BJ226" s="476">
        <f ca="1">('SUBSCRIBER BASE'!BK80*'COMMISSION ASSUMPTIONS'!$G82)*('MVLP INPUT'!$F10*'COMMISSION ASSUMPTIONS'!$F66)</f>
        <v>0</v>
      </c>
      <c r="BK226" s="476">
        <f ca="1">('SUBSCRIBER BASE'!BL80*'COMMISSION ASSUMPTIONS'!$G82)*('MVLP INPUT'!$F10*'COMMISSION ASSUMPTIONS'!$F66)</f>
        <v>0</v>
      </c>
      <c r="BL226" s="476">
        <f ca="1">('SUBSCRIBER BASE'!BM80*'COMMISSION ASSUMPTIONS'!$G82)*('MVLP INPUT'!$F10*'COMMISSION ASSUMPTIONS'!$F66)</f>
        <v>0</v>
      </c>
      <c r="BM226" s="476">
        <f ca="1">('SUBSCRIBER BASE'!BN80*'COMMISSION ASSUMPTIONS'!$G82)*('MVLP INPUT'!$F10*'COMMISSION ASSUMPTIONS'!$F66)</f>
        <v>0</v>
      </c>
      <c r="BN226" s="476">
        <f ca="1">('SUBSCRIBER BASE'!BO80*'COMMISSION ASSUMPTIONS'!$G82)*('MVLP INPUT'!$F10*'COMMISSION ASSUMPTIONS'!$F66)</f>
        <v>0</v>
      </c>
      <c r="BO226" s="476">
        <f ca="1">('SUBSCRIBER BASE'!BP80*'COMMISSION ASSUMPTIONS'!$G82)*('MVLP INPUT'!$F10*'COMMISSION ASSUMPTIONS'!$F66)</f>
        <v>0</v>
      </c>
      <c r="BP226" s="476">
        <f ca="1">('SUBSCRIBER BASE'!BQ80*'COMMISSION ASSUMPTIONS'!$G82)*('MVLP INPUT'!$F10*'COMMISSION ASSUMPTIONS'!$F66)</f>
        <v>0</v>
      </c>
      <c r="BQ226" s="476">
        <f ca="1">('SUBSCRIBER BASE'!BR80*'COMMISSION ASSUMPTIONS'!$G82)*('MVLP INPUT'!$F10*'COMMISSION ASSUMPTIONS'!$F66)</f>
        <v>0</v>
      </c>
      <c r="BR226" s="476">
        <f ca="1">('SUBSCRIBER BASE'!BS80*'COMMISSION ASSUMPTIONS'!$G82)*('MVLP INPUT'!$F10*'COMMISSION ASSUMPTIONS'!$F66)</f>
        <v>0</v>
      </c>
    </row>
    <row r="227" spans="2:70" ht="24" customHeight="1" outlineLevel="1">
      <c r="B227" s="313" t="str">
        <f>B214</f>
        <v>MVLP2</v>
      </c>
      <c r="C227" s="476">
        <f>('SUBSCRIBER BASE'!C81*'COMMISSION ASSUMPTIONS'!$G83)*('MVLP INPUT'!$F11*'COMMISSION ASSUMPTIONS'!$F67)</f>
        <v>0</v>
      </c>
      <c r="D227" s="476">
        <f>('SUBSCRIBER BASE'!D81*'COMMISSION ASSUMPTIONS'!$G83)*('MVLP INPUT'!$F11*'COMMISSION ASSUMPTIONS'!$F67)</f>
        <v>0</v>
      </c>
      <c r="E227" s="476">
        <f>('SUBSCRIBER BASE'!E81*'COMMISSION ASSUMPTIONS'!$G83)*('MVLP INPUT'!$F11*'COMMISSION ASSUMPTIONS'!$F67)</f>
        <v>0</v>
      </c>
      <c r="F227" s="476">
        <f>('SUBSCRIBER BASE'!F81*'COMMISSION ASSUMPTIONS'!$G83)*('MVLP INPUT'!$F11*'COMMISSION ASSUMPTIONS'!$F67)</f>
        <v>0</v>
      </c>
      <c r="G227" s="476">
        <f>('SUBSCRIBER BASE'!G81*'COMMISSION ASSUMPTIONS'!$G83)*('MVLP INPUT'!$F11*'COMMISSION ASSUMPTIONS'!$F67)</f>
        <v>0</v>
      </c>
      <c r="H227" s="476">
        <f>('SUBSCRIBER BASE'!H81*'COMMISSION ASSUMPTIONS'!$G83)*('MVLP INPUT'!$F11*'COMMISSION ASSUMPTIONS'!$F67)</f>
        <v>0</v>
      </c>
      <c r="I227" s="476">
        <f>('SUBSCRIBER BASE'!I81*'COMMISSION ASSUMPTIONS'!$G83)*('MVLP INPUT'!$F11*'COMMISSION ASSUMPTIONS'!$F67)</f>
        <v>0</v>
      </c>
      <c r="J227" s="476">
        <f>('SUBSCRIBER BASE'!J81*'COMMISSION ASSUMPTIONS'!$G83)*('MVLP INPUT'!$F11*'COMMISSION ASSUMPTIONS'!$F67)</f>
        <v>0</v>
      </c>
      <c r="K227" s="476">
        <f ca="1">('SUBSCRIBER BASE'!L81*'COMMISSION ASSUMPTIONS'!$G83)*('MVLP INPUT'!$F11*'COMMISSION ASSUMPTIONS'!$F67)</f>
        <v>0</v>
      </c>
      <c r="L227" s="476">
        <f ca="1">('SUBSCRIBER BASE'!M81*'COMMISSION ASSUMPTIONS'!$G83)*('MVLP INPUT'!$F11*'COMMISSION ASSUMPTIONS'!$F67)</f>
        <v>0</v>
      </c>
      <c r="M227" s="476">
        <f ca="1">('SUBSCRIBER BASE'!N81*'COMMISSION ASSUMPTIONS'!$G83)*('MVLP INPUT'!$F11*'COMMISSION ASSUMPTIONS'!$F67)</f>
        <v>0</v>
      </c>
      <c r="N227" s="476">
        <f ca="1">('SUBSCRIBER BASE'!O81*'COMMISSION ASSUMPTIONS'!$G83)*('MVLP INPUT'!$F11*'COMMISSION ASSUMPTIONS'!$F67)</f>
        <v>0</v>
      </c>
      <c r="O227" s="476">
        <f ca="1">('SUBSCRIBER BASE'!P81*'COMMISSION ASSUMPTIONS'!$G83)*('MVLP INPUT'!$F11*'COMMISSION ASSUMPTIONS'!$F67)</f>
        <v>0</v>
      </c>
      <c r="P227" s="476">
        <f ca="1">('SUBSCRIBER BASE'!Q81*'COMMISSION ASSUMPTIONS'!$G83)*('MVLP INPUT'!$F11*'COMMISSION ASSUMPTIONS'!$F67)</f>
        <v>0</v>
      </c>
      <c r="Q227" s="476">
        <f ca="1">('SUBSCRIBER BASE'!R81*'COMMISSION ASSUMPTIONS'!$G83)*('MVLP INPUT'!$F11*'COMMISSION ASSUMPTIONS'!$F67)</f>
        <v>0</v>
      </c>
      <c r="R227" s="476">
        <f ca="1">('SUBSCRIBER BASE'!S81*'COMMISSION ASSUMPTIONS'!$G83)*('MVLP INPUT'!$F11*'COMMISSION ASSUMPTIONS'!$F67)</f>
        <v>0</v>
      </c>
      <c r="S227" s="476">
        <f ca="1">('SUBSCRIBER BASE'!T81*'COMMISSION ASSUMPTIONS'!$G83)*('MVLP INPUT'!$F11*'COMMISSION ASSUMPTIONS'!$F67)</f>
        <v>0</v>
      </c>
      <c r="T227" s="476">
        <f ca="1">('SUBSCRIBER BASE'!U81*'COMMISSION ASSUMPTIONS'!$G83)*('MVLP INPUT'!$F11*'COMMISSION ASSUMPTIONS'!$F67)</f>
        <v>0</v>
      </c>
      <c r="U227" s="476">
        <f ca="1">('SUBSCRIBER BASE'!V81*'COMMISSION ASSUMPTIONS'!$G83)*('MVLP INPUT'!$F11*'COMMISSION ASSUMPTIONS'!$F67)</f>
        <v>0</v>
      </c>
      <c r="V227" s="476">
        <f ca="1">('SUBSCRIBER BASE'!W81*'COMMISSION ASSUMPTIONS'!$G83)*('MVLP INPUT'!$F11*'COMMISSION ASSUMPTIONS'!$F67)</f>
        <v>0</v>
      </c>
      <c r="W227" s="476">
        <f ca="1">('SUBSCRIBER BASE'!X81*'COMMISSION ASSUMPTIONS'!$G83)*('MVLP INPUT'!$F11*'COMMISSION ASSUMPTIONS'!$F67)</f>
        <v>0</v>
      </c>
      <c r="X227" s="476">
        <f ca="1">('SUBSCRIBER BASE'!Y81*'COMMISSION ASSUMPTIONS'!$G83)*('MVLP INPUT'!$F11*'COMMISSION ASSUMPTIONS'!$F67)</f>
        <v>0</v>
      </c>
      <c r="Y227" s="476">
        <f ca="1">('SUBSCRIBER BASE'!Z81*'COMMISSION ASSUMPTIONS'!$G83)*('MVLP INPUT'!$F11*'COMMISSION ASSUMPTIONS'!$F67)</f>
        <v>0</v>
      </c>
      <c r="Z227" s="476">
        <f ca="1">('SUBSCRIBER BASE'!AA81*'COMMISSION ASSUMPTIONS'!$G83)*('MVLP INPUT'!$F11*'COMMISSION ASSUMPTIONS'!$F67)</f>
        <v>0</v>
      </c>
      <c r="AA227" s="476">
        <f ca="1">('SUBSCRIBER BASE'!AB81*'COMMISSION ASSUMPTIONS'!$G83)*('MVLP INPUT'!$F11*'COMMISSION ASSUMPTIONS'!$F67)</f>
        <v>0</v>
      </c>
      <c r="AB227" s="476">
        <f ca="1">('SUBSCRIBER BASE'!AC81*'COMMISSION ASSUMPTIONS'!$G83)*('MVLP INPUT'!$F11*'COMMISSION ASSUMPTIONS'!$F67)</f>
        <v>0</v>
      </c>
      <c r="AC227" s="476">
        <f ca="1">('SUBSCRIBER BASE'!AD81*'COMMISSION ASSUMPTIONS'!$G83)*('MVLP INPUT'!$F11*'COMMISSION ASSUMPTIONS'!$F67)</f>
        <v>0</v>
      </c>
      <c r="AD227" s="476">
        <f ca="1">('SUBSCRIBER BASE'!AE81*'COMMISSION ASSUMPTIONS'!$G83)*('MVLP INPUT'!$F11*'COMMISSION ASSUMPTIONS'!$F67)</f>
        <v>0</v>
      </c>
      <c r="AE227" s="476">
        <f ca="1">('SUBSCRIBER BASE'!AF81*'COMMISSION ASSUMPTIONS'!$G83)*('MVLP INPUT'!$F11*'COMMISSION ASSUMPTIONS'!$F67)</f>
        <v>0</v>
      </c>
      <c r="AF227" s="476">
        <f ca="1">('SUBSCRIBER BASE'!AG81*'COMMISSION ASSUMPTIONS'!$G83)*('MVLP INPUT'!$F11*'COMMISSION ASSUMPTIONS'!$F67)</f>
        <v>0</v>
      </c>
      <c r="AG227" s="476">
        <f ca="1">('SUBSCRIBER BASE'!AH81*'COMMISSION ASSUMPTIONS'!$G83)*('MVLP INPUT'!$F11*'COMMISSION ASSUMPTIONS'!$F67)</f>
        <v>0</v>
      </c>
      <c r="AH227" s="476">
        <f ca="1">('SUBSCRIBER BASE'!AI81*'COMMISSION ASSUMPTIONS'!$G83)*('MVLP INPUT'!$F11*'COMMISSION ASSUMPTIONS'!$F67)</f>
        <v>0</v>
      </c>
      <c r="AI227" s="476">
        <f ca="1">('SUBSCRIBER BASE'!AJ81*'COMMISSION ASSUMPTIONS'!$G83)*('MVLP INPUT'!$F11*'COMMISSION ASSUMPTIONS'!$F67)</f>
        <v>0</v>
      </c>
      <c r="AJ227" s="476">
        <f ca="1">('SUBSCRIBER BASE'!AK81*'COMMISSION ASSUMPTIONS'!$G83)*('MVLP INPUT'!$F11*'COMMISSION ASSUMPTIONS'!$F67)</f>
        <v>0</v>
      </c>
      <c r="AK227" s="476">
        <f ca="1">('SUBSCRIBER BASE'!AL81*'COMMISSION ASSUMPTIONS'!$G83)*('MVLP INPUT'!$F11*'COMMISSION ASSUMPTIONS'!$F67)</f>
        <v>0</v>
      </c>
      <c r="AL227" s="476">
        <f ca="1">('SUBSCRIBER BASE'!AM81*'COMMISSION ASSUMPTIONS'!$G83)*('MVLP INPUT'!$F11*'COMMISSION ASSUMPTIONS'!$F67)</f>
        <v>0</v>
      </c>
      <c r="AM227" s="476">
        <f ca="1">('SUBSCRIBER BASE'!AN81*'COMMISSION ASSUMPTIONS'!$G83)*('MVLP INPUT'!$F11*'COMMISSION ASSUMPTIONS'!$F67)</f>
        <v>0</v>
      </c>
      <c r="AN227" s="476">
        <f ca="1">('SUBSCRIBER BASE'!AO81*'COMMISSION ASSUMPTIONS'!$G83)*('MVLP INPUT'!$F11*'COMMISSION ASSUMPTIONS'!$F67)</f>
        <v>0</v>
      </c>
      <c r="AO227" s="476">
        <f ca="1">('SUBSCRIBER BASE'!AP81*'COMMISSION ASSUMPTIONS'!$G83)*('MVLP INPUT'!$F11*'COMMISSION ASSUMPTIONS'!$F67)</f>
        <v>0</v>
      </c>
      <c r="AP227" s="476">
        <f ca="1">('SUBSCRIBER BASE'!AQ81*'COMMISSION ASSUMPTIONS'!$G83)*('MVLP INPUT'!$F11*'COMMISSION ASSUMPTIONS'!$F67)</f>
        <v>0</v>
      </c>
      <c r="AQ227" s="476">
        <f ca="1">('SUBSCRIBER BASE'!AR81*'COMMISSION ASSUMPTIONS'!$G83)*('MVLP INPUT'!$F11*'COMMISSION ASSUMPTIONS'!$F67)</f>
        <v>0</v>
      </c>
      <c r="AR227" s="476">
        <f ca="1">('SUBSCRIBER BASE'!AS81*'COMMISSION ASSUMPTIONS'!$G83)*('MVLP INPUT'!$F11*'COMMISSION ASSUMPTIONS'!$F67)</f>
        <v>0</v>
      </c>
      <c r="AS227" s="476">
        <f ca="1">('SUBSCRIBER BASE'!AT81*'COMMISSION ASSUMPTIONS'!$G83)*('MVLP INPUT'!$F11*'COMMISSION ASSUMPTIONS'!$F67)</f>
        <v>0</v>
      </c>
      <c r="AT227" s="476">
        <f ca="1">('SUBSCRIBER BASE'!AU81*'COMMISSION ASSUMPTIONS'!$G83)*('MVLP INPUT'!$F11*'COMMISSION ASSUMPTIONS'!$F67)</f>
        <v>0</v>
      </c>
      <c r="AU227" s="476">
        <f ca="1">('SUBSCRIBER BASE'!AV81*'COMMISSION ASSUMPTIONS'!$G83)*('MVLP INPUT'!$F11*'COMMISSION ASSUMPTIONS'!$F67)</f>
        <v>0</v>
      </c>
      <c r="AV227" s="476">
        <f ca="1">('SUBSCRIBER BASE'!AW81*'COMMISSION ASSUMPTIONS'!$G83)*('MVLP INPUT'!$F11*'COMMISSION ASSUMPTIONS'!$F67)</f>
        <v>0</v>
      </c>
      <c r="AW227" s="476">
        <f ca="1">('SUBSCRIBER BASE'!AX81*'COMMISSION ASSUMPTIONS'!$G83)*('MVLP INPUT'!$F11*'COMMISSION ASSUMPTIONS'!$F67)</f>
        <v>0</v>
      </c>
      <c r="AX227" s="476">
        <f ca="1">('SUBSCRIBER BASE'!AY81*'COMMISSION ASSUMPTIONS'!$G83)*('MVLP INPUT'!$F11*'COMMISSION ASSUMPTIONS'!$F67)</f>
        <v>0</v>
      </c>
      <c r="AY227" s="476">
        <f ca="1">('SUBSCRIBER BASE'!AZ81*'COMMISSION ASSUMPTIONS'!$G83)*('MVLP INPUT'!$F11*'COMMISSION ASSUMPTIONS'!$F67)</f>
        <v>0</v>
      </c>
      <c r="AZ227" s="476">
        <f ca="1">('SUBSCRIBER BASE'!BA81*'COMMISSION ASSUMPTIONS'!$G83)*('MVLP INPUT'!$F11*'COMMISSION ASSUMPTIONS'!$F67)</f>
        <v>0</v>
      </c>
      <c r="BA227" s="476">
        <f ca="1">('SUBSCRIBER BASE'!BB81*'COMMISSION ASSUMPTIONS'!$G83)*('MVLP INPUT'!$F11*'COMMISSION ASSUMPTIONS'!$F67)</f>
        <v>0</v>
      </c>
      <c r="BB227" s="476">
        <f ca="1">('SUBSCRIBER BASE'!BC81*'COMMISSION ASSUMPTIONS'!$G83)*('MVLP INPUT'!$F11*'COMMISSION ASSUMPTIONS'!$F67)</f>
        <v>0</v>
      </c>
      <c r="BC227" s="476">
        <f ca="1">('SUBSCRIBER BASE'!BD81*'COMMISSION ASSUMPTIONS'!$G83)*('MVLP INPUT'!$F11*'COMMISSION ASSUMPTIONS'!$F67)</f>
        <v>0</v>
      </c>
      <c r="BD227" s="476">
        <f ca="1">('SUBSCRIBER BASE'!BE81*'COMMISSION ASSUMPTIONS'!$G83)*('MVLP INPUT'!$F11*'COMMISSION ASSUMPTIONS'!$F67)</f>
        <v>0</v>
      </c>
      <c r="BE227" s="476">
        <f ca="1">('SUBSCRIBER BASE'!BF81*'COMMISSION ASSUMPTIONS'!$G83)*('MVLP INPUT'!$F11*'COMMISSION ASSUMPTIONS'!$F67)</f>
        <v>0</v>
      </c>
      <c r="BF227" s="476">
        <f ca="1">('SUBSCRIBER BASE'!BG81*'COMMISSION ASSUMPTIONS'!$G83)*('MVLP INPUT'!$F11*'COMMISSION ASSUMPTIONS'!$F67)</f>
        <v>0</v>
      </c>
      <c r="BG227" s="476">
        <f ca="1">('SUBSCRIBER BASE'!BH81*'COMMISSION ASSUMPTIONS'!$G83)*('MVLP INPUT'!$F11*'COMMISSION ASSUMPTIONS'!$F67)</f>
        <v>0</v>
      </c>
      <c r="BH227" s="476">
        <f ca="1">('SUBSCRIBER BASE'!BI81*'COMMISSION ASSUMPTIONS'!$G83)*('MVLP INPUT'!$F11*'COMMISSION ASSUMPTIONS'!$F67)</f>
        <v>0</v>
      </c>
      <c r="BI227" s="476">
        <f ca="1">('SUBSCRIBER BASE'!BJ81*'COMMISSION ASSUMPTIONS'!$G83)*('MVLP INPUT'!$F11*'COMMISSION ASSUMPTIONS'!$F67)</f>
        <v>0</v>
      </c>
      <c r="BJ227" s="476">
        <f ca="1">('SUBSCRIBER BASE'!BK81*'COMMISSION ASSUMPTIONS'!$G83)*('MVLP INPUT'!$F11*'COMMISSION ASSUMPTIONS'!$F67)</f>
        <v>0</v>
      </c>
      <c r="BK227" s="476">
        <f ca="1">('SUBSCRIBER BASE'!BL81*'COMMISSION ASSUMPTIONS'!$G83)*('MVLP INPUT'!$F11*'COMMISSION ASSUMPTIONS'!$F67)</f>
        <v>0</v>
      </c>
      <c r="BL227" s="476">
        <f ca="1">('SUBSCRIBER BASE'!BM81*'COMMISSION ASSUMPTIONS'!$G83)*('MVLP INPUT'!$F11*'COMMISSION ASSUMPTIONS'!$F67)</f>
        <v>0</v>
      </c>
      <c r="BM227" s="476">
        <f ca="1">('SUBSCRIBER BASE'!BN81*'COMMISSION ASSUMPTIONS'!$G83)*('MVLP INPUT'!$F11*'COMMISSION ASSUMPTIONS'!$F67)</f>
        <v>0</v>
      </c>
      <c r="BN227" s="476">
        <f ca="1">('SUBSCRIBER BASE'!BO81*'COMMISSION ASSUMPTIONS'!$G83)*('MVLP INPUT'!$F11*'COMMISSION ASSUMPTIONS'!$F67)</f>
        <v>0</v>
      </c>
      <c r="BO227" s="476">
        <f ca="1">('SUBSCRIBER BASE'!BP81*'COMMISSION ASSUMPTIONS'!$G83)*('MVLP INPUT'!$F11*'COMMISSION ASSUMPTIONS'!$F67)</f>
        <v>0</v>
      </c>
      <c r="BP227" s="476">
        <f ca="1">('SUBSCRIBER BASE'!BQ81*'COMMISSION ASSUMPTIONS'!$G83)*('MVLP INPUT'!$F11*'COMMISSION ASSUMPTIONS'!$F67)</f>
        <v>0</v>
      </c>
      <c r="BQ227" s="476">
        <f ca="1">('SUBSCRIBER BASE'!BR81*'COMMISSION ASSUMPTIONS'!$G83)*('MVLP INPUT'!$F11*'COMMISSION ASSUMPTIONS'!$F67)</f>
        <v>0</v>
      </c>
      <c r="BR227" s="476">
        <f ca="1">('SUBSCRIBER BASE'!BS81*'COMMISSION ASSUMPTIONS'!$G83)*('MVLP INPUT'!$F11*'COMMISSION ASSUMPTIONS'!$F67)</f>
        <v>0</v>
      </c>
    </row>
    <row r="228" spans="2:70" ht="24" customHeight="1" outlineLevel="1">
      <c r="B228" s="313" t="str">
        <f>B215</f>
        <v>MVLP3</v>
      </c>
      <c r="C228" s="476">
        <f>('SUBSCRIBER BASE'!C82*'COMMISSION ASSUMPTIONS'!$G84)*('MVLP INPUT'!$F12*'COMMISSION ASSUMPTIONS'!$F68)</f>
        <v>0</v>
      </c>
      <c r="D228" s="476">
        <f>('SUBSCRIBER BASE'!D82*'COMMISSION ASSUMPTIONS'!$G84)*('MVLP INPUT'!$F12*'COMMISSION ASSUMPTIONS'!$F68)</f>
        <v>0</v>
      </c>
      <c r="E228" s="476">
        <f>('SUBSCRIBER BASE'!E82*'COMMISSION ASSUMPTIONS'!$G84)*('MVLP INPUT'!$F12*'COMMISSION ASSUMPTIONS'!$F68)</f>
        <v>0</v>
      </c>
      <c r="F228" s="476">
        <f>('SUBSCRIBER BASE'!F82*'COMMISSION ASSUMPTIONS'!$G84)*('MVLP INPUT'!$F12*'COMMISSION ASSUMPTIONS'!$F68)</f>
        <v>0</v>
      </c>
      <c r="G228" s="476">
        <f>('SUBSCRIBER BASE'!G82*'COMMISSION ASSUMPTIONS'!$G84)*('MVLP INPUT'!$F12*'COMMISSION ASSUMPTIONS'!$F68)</f>
        <v>0</v>
      </c>
      <c r="H228" s="476">
        <f>('SUBSCRIBER BASE'!H82*'COMMISSION ASSUMPTIONS'!$G84)*('MVLP INPUT'!$F12*'COMMISSION ASSUMPTIONS'!$F68)</f>
        <v>0</v>
      </c>
      <c r="I228" s="476">
        <f>('SUBSCRIBER BASE'!I82*'COMMISSION ASSUMPTIONS'!$G84)*('MVLP INPUT'!$F12*'COMMISSION ASSUMPTIONS'!$F68)</f>
        <v>0</v>
      </c>
      <c r="J228" s="476">
        <f>('SUBSCRIBER BASE'!J82*'COMMISSION ASSUMPTIONS'!$G84)*('MVLP INPUT'!$F12*'COMMISSION ASSUMPTIONS'!$F68)</f>
        <v>0</v>
      </c>
      <c r="K228" s="476">
        <f ca="1">('SUBSCRIBER BASE'!L82*'COMMISSION ASSUMPTIONS'!$G84)*('MVLP INPUT'!$F12*'COMMISSION ASSUMPTIONS'!$F68)</f>
        <v>0</v>
      </c>
      <c r="L228" s="476">
        <f ca="1">('SUBSCRIBER BASE'!M82*'COMMISSION ASSUMPTIONS'!$G84)*('MVLP INPUT'!$F12*'COMMISSION ASSUMPTIONS'!$F68)</f>
        <v>0</v>
      </c>
      <c r="M228" s="476">
        <f ca="1">('SUBSCRIBER BASE'!N82*'COMMISSION ASSUMPTIONS'!$G84)*('MVLP INPUT'!$F12*'COMMISSION ASSUMPTIONS'!$F68)</f>
        <v>0</v>
      </c>
      <c r="N228" s="476">
        <f ca="1">('SUBSCRIBER BASE'!O82*'COMMISSION ASSUMPTIONS'!$G84)*('MVLP INPUT'!$F12*'COMMISSION ASSUMPTIONS'!$F68)</f>
        <v>0</v>
      </c>
      <c r="O228" s="476">
        <f ca="1">('SUBSCRIBER BASE'!P82*'COMMISSION ASSUMPTIONS'!$G84)*('MVLP INPUT'!$F12*'COMMISSION ASSUMPTIONS'!$F68)</f>
        <v>0</v>
      </c>
      <c r="P228" s="476">
        <f ca="1">('SUBSCRIBER BASE'!Q82*'COMMISSION ASSUMPTIONS'!$G84)*('MVLP INPUT'!$F12*'COMMISSION ASSUMPTIONS'!$F68)</f>
        <v>0</v>
      </c>
      <c r="Q228" s="476">
        <f ca="1">('SUBSCRIBER BASE'!R82*'COMMISSION ASSUMPTIONS'!$G84)*('MVLP INPUT'!$F12*'COMMISSION ASSUMPTIONS'!$F68)</f>
        <v>0</v>
      </c>
      <c r="R228" s="476">
        <f ca="1">('SUBSCRIBER BASE'!S82*'COMMISSION ASSUMPTIONS'!$G84)*('MVLP INPUT'!$F12*'COMMISSION ASSUMPTIONS'!$F68)</f>
        <v>0</v>
      </c>
      <c r="S228" s="476">
        <f ca="1">('SUBSCRIBER BASE'!T82*'COMMISSION ASSUMPTIONS'!$G84)*('MVLP INPUT'!$F12*'COMMISSION ASSUMPTIONS'!$F68)</f>
        <v>0</v>
      </c>
      <c r="T228" s="476">
        <f ca="1">('SUBSCRIBER BASE'!U82*'COMMISSION ASSUMPTIONS'!$G84)*('MVLP INPUT'!$F12*'COMMISSION ASSUMPTIONS'!$F68)</f>
        <v>0</v>
      </c>
      <c r="U228" s="476">
        <f ca="1">('SUBSCRIBER BASE'!V82*'COMMISSION ASSUMPTIONS'!$G84)*('MVLP INPUT'!$F12*'COMMISSION ASSUMPTIONS'!$F68)</f>
        <v>0</v>
      </c>
      <c r="V228" s="476">
        <f ca="1">('SUBSCRIBER BASE'!W82*'COMMISSION ASSUMPTIONS'!$G84)*('MVLP INPUT'!$F12*'COMMISSION ASSUMPTIONS'!$F68)</f>
        <v>0</v>
      </c>
      <c r="W228" s="476">
        <f ca="1">('SUBSCRIBER BASE'!X82*'COMMISSION ASSUMPTIONS'!$G84)*('MVLP INPUT'!$F12*'COMMISSION ASSUMPTIONS'!$F68)</f>
        <v>0</v>
      </c>
      <c r="X228" s="476">
        <f ca="1">('SUBSCRIBER BASE'!Y82*'COMMISSION ASSUMPTIONS'!$G84)*('MVLP INPUT'!$F12*'COMMISSION ASSUMPTIONS'!$F68)</f>
        <v>0</v>
      </c>
      <c r="Y228" s="476">
        <f ca="1">('SUBSCRIBER BASE'!Z82*'COMMISSION ASSUMPTIONS'!$G84)*('MVLP INPUT'!$F12*'COMMISSION ASSUMPTIONS'!$F68)</f>
        <v>0</v>
      </c>
      <c r="Z228" s="476">
        <f ca="1">('SUBSCRIBER BASE'!AA82*'COMMISSION ASSUMPTIONS'!$G84)*('MVLP INPUT'!$F12*'COMMISSION ASSUMPTIONS'!$F68)</f>
        <v>0</v>
      </c>
      <c r="AA228" s="476">
        <f ca="1">('SUBSCRIBER BASE'!AB82*'COMMISSION ASSUMPTIONS'!$G84)*('MVLP INPUT'!$F12*'COMMISSION ASSUMPTIONS'!$F68)</f>
        <v>0</v>
      </c>
      <c r="AB228" s="476">
        <f ca="1">('SUBSCRIBER BASE'!AC82*'COMMISSION ASSUMPTIONS'!$G84)*('MVLP INPUT'!$F12*'COMMISSION ASSUMPTIONS'!$F68)</f>
        <v>0</v>
      </c>
      <c r="AC228" s="476">
        <f ca="1">('SUBSCRIBER BASE'!AD82*'COMMISSION ASSUMPTIONS'!$G84)*('MVLP INPUT'!$F12*'COMMISSION ASSUMPTIONS'!$F68)</f>
        <v>0</v>
      </c>
      <c r="AD228" s="476">
        <f ca="1">('SUBSCRIBER BASE'!AE82*'COMMISSION ASSUMPTIONS'!$G84)*('MVLP INPUT'!$F12*'COMMISSION ASSUMPTIONS'!$F68)</f>
        <v>0</v>
      </c>
      <c r="AE228" s="476">
        <f ca="1">('SUBSCRIBER BASE'!AF82*'COMMISSION ASSUMPTIONS'!$G84)*('MVLP INPUT'!$F12*'COMMISSION ASSUMPTIONS'!$F68)</f>
        <v>0</v>
      </c>
      <c r="AF228" s="476">
        <f ca="1">('SUBSCRIBER BASE'!AG82*'COMMISSION ASSUMPTIONS'!$G84)*('MVLP INPUT'!$F12*'COMMISSION ASSUMPTIONS'!$F68)</f>
        <v>0</v>
      </c>
      <c r="AG228" s="476">
        <f ca="1">('SUBSCRIBER BASE'!AH82*'COMMISSION ASSUMPTIONS'!$G84)*('MVLP INPUT'!$F12*'COMMISSION ASSUMPTIONS'!$F68)</f>
        <v>0</v>
      </c>
      <c r="AH228" s="476">
        <f ca="1">('SUBSCRIBER BASE'!AI82*'COMMISSION ASSUMPTIONS'!$G84)*('MVLP INPUT'!$F12*'COMMISSION ASSUMPTIONS'!$F68)</f>
        <v>0</v>
      </c>
      <c r="AI228" s="476">
        <f ca="1">('SUBSCRIBER BASE'!AJ82*'COMMISSION ASSUMPTIONS'!$G84)*('MVLP INPUT'!$F12*'COMMISSION ASSUMPTIONS'!$F68)</f>
        <v>0</v>
      </c>
      <c r="AJ228" s="476">
        <f ca="1">('SUBSCRIBER BASE'!AK82*'COMMISSION ASSUMPTIONS'!$G84)*('MVLP INPUT'!$F12*'COMMISSION ASSUMPTIONS'!$F68)</f>
        <v>0</v>
      </c>
      <c r="AK228" s="476">
        <f ca="1">('SUBSCRIBER BASE'!AL82*'COMMISSION ASSUMPTIONS'!$G84)*('MVLP INPUT'!$F12*'COMMISSION ASSUMPTIONS'!$F68)</f>
        <v>0</v>
      </c>
      <c r="AL228" s="476">
        <f ca="1">('SUBSCRIBER BASE'!AM82*'COMMISSION ASSUMPTIONS'!$G84)*('MVLP INPUT'!$F12*'COMMISSION ASSUMPTIONS'!$F68)</f>
        <v>0</v>
      </c>
      <c r="AM228" s="476">
        <f ca="1">('SUBSCRIBER BASE'!AN82*'COMMISSION ASSUMPTIONS'!$G84)*('MVLP INPUT'!$F12*'COMMISSION ASSUMPTIONS'!$F68)</f>
        <v>0</v>
      </c>
      <c r="AN228" s="476">
        <f ca="1">('SUBSCRIBER BASE'!AO82*'COMMISSION ASSUMPTIONS'!$G84)*('MVLP INPUT'!$F12*'COMMISSION ASSUMPTIONS'!$F68)</f>
        <v>0</v>
      </c>
      <c r="AO228" s="476">
        <f ca="1">('SUBSCRIBER BASE'!AP82*'COMMISSION ASSUMPTIONS'!$G84)*('MVLP INPUT'!$F12*'COMMISSION ASSUMPTIONS'!$F68)</f>
        <v>0</v>
      </c>
      <c r="AP228" s="476">
        <f ca="1">('SUBSCRIBER BASE'!AQ82*'COMMISSION ASSUMPTIONS'!$G84)*('MVLP INPUT'!$F12*'COMMISSION ASSUMPTIONS'!$F68)</f>
        <v>0</v>
      </c>
      <c r="AQ228" s="476">
        <f ca="1">('SUBSCRIBER BASE'!AR82*'COMMISSION ASSUMPTIONS'!$G84)*('MVLP INPUT'!$F12*'COMMISSION ASSUMPTIONS'!$F68)</f>
        <v>0</v>
      </c>
      <c r="AR228" s="476">
        <f ca="1">('SUBSCRIBER BASE'!AS82*'COMMISSION ASSUMPTIONS'!$G84)*('MVLP INPUT'!$F12*'COMMISSION ASSUMPTIONS'!$F68)</f>
        <v>0</v>
      </c>
      <c r="AS228" s="476">
        <f ca="1">('SUBSCRIBER BASE'!AT82*'COMMISSION ASSUMPTIONS'!$G84)*('MVLP INPUT'!$F12*'COMMISSION ASSUMPTIONS'!$F68)</f>
        <v>0</v>
      </c>
      <c r="AT228" s="476">
        <f ca="1">('SUBSCRIBER BASE'!AU82*'COMMISSION ASSUMPTIONS'!$G84)*('MVLP INPUT'!$F12*'COMMISSION ASSUMPTIONS'!$F68)</f>
        <v>0</v>
      </c>
      <c r="AU228" s="476">
        <f ca="1">('SUBSCRIBER BASE'!AV82*'COMMISSION ASSUMPTIONS'!$G84)*('MVLP INPUT'!$F12*'COMMISSION ASSUMPTIONS'!$F68)</f>
        <v>0</v>
      </c>
      <c r="AV228" s="476">
        <f ca="1">('SUBSCRIBER BASE'!AW82*'COMMISSION ASSUMPTIONS'!$G84)*('MVLP INPUT'!$F12*'COMMISSION ASSUMPTIONS'!$F68)</f>
        <v>0</v>
      </c>
      <c r="AW228" s="476">
        <f ca="1">('SUBSCRIBER BASE'!AX82*'COMMISSION ASSUMPTIONS'!$G84)*('MVLP INPUT'!$F12*'COMMISSION ASSUMPTIONS'!$F68)</f>
        <v>0</v>
      </c>
      <c r="AX228" s="476">
        <f ca="1">('SUBSCRIBER BASE'!AY82*'COMMISSION ASSUMPTIONS'!$G84)*('MVLP INPUT'!$F12*'COMMISSION ASSUMPTIONS'!$F68)</f>
        <v>0</v>
      </c>
      <c r="AY228" s="476">
        <f ca="1">('SUBSCRIBER BASE'!AZ82*'COMMISSION ASSUMPTIONS'!$G84)*('MVLP INPUT'!$F12*'COMMISSION ASSUMPTIONS'!$F68)</f>
        <v>0</v>
      </c>
      <c r="AZ228" s="476">
        <f ca="1">('SUBSCRIBER BASE'!BA82*'COMMISSION ASSUMPTIONS'!$G84)*('MVLP INPUT'!$F12*'COMMISSION ASSUMPTIONS'!$F68)</f>
        <v>0</v>
      </c>
      <c r="BA228" s="476">
        <f ca="1">('SUBSCRIBER BASE'!BB82*'COMMISSION ASSUMPTIONS'!$G84)*('MVLP INPUT'!$F12*'COMMISSION ASSUMPTIONS'!$F68)</f>
        <v>0</v>
      </c>
      <c r="BB228" s="476">
        <f ca="1">('SUBSCRIBER BASE'!BC82*'COMMISSION ASSUMPTIONS'!$G84)*('MVLP INPUT'!$F12*'COMMISSION ASSUMPTIONS'!$F68)</f>
        <v>0</v>
      </c>
      <c r="BC228" s="476">
        <f ca="1">('SUBSCRIBER BASE'!BD82*'COMMISSION ASSUMPTIONS'!$G84)*('MVLP INPUT'!$F12*'COMMISSION ASSUMPTIONS'!$F68)</f>
        <v>0</v>
      </c>
      <c r="BD228" s="476">
        <f ca="1">('SUBSCRIBER BASE'!BE82*'COMMISSION ASSUMPTIONS'!$G84)*('MVLP INPUT'!$F12*'COMMISSION ASSUMPTIONS'!$F68)</f>
        <v>0</v>
      </c>
      <c r="BE228" s="476">
        <f ca="1">('SUBSCRIBER BASE'!BF82*'COMMISSION ASSUMPTIONS'!$G84)*('MVLP INPUT'!$F12*'COMMISSION ASSUMPTIONS'!$F68)</f>
        <v>0</v>
      </c>
      <c r="BF228" s="476">
        <f ca="1">('SUBSCRIBER BASE'!BG82*'COMMISSION ASSUMPTIONS'!$G84)*('MVLP INPUT'!$F12*'COMMISSION ASSUMPTIONS'!$F68)</f>
        <v>0</v>
      </c>
      <c r="BG228" s="476">
        <f ca="1">('SUBSCRIBER BASE'!BH82*'COMMISSION ASSUMPTIONS'!$G84)*('MVLP INPUT'!$F12*'COMMISSION ASSUMPTIONS'!$F68)</f>
        <v>0</v>
      </c>
      <c r="BH228" s="476">
        <f ca="1">('SUBSCRIBER BASE'!BI82*'COMMISSION ASSUMPTIONS'!$G84)*('MVLP INPUT'!$F12*'COMMISSION ASSUMPTIONS'!$F68)</f>
        <v>0</v>
      </c>
      <c r="BI228" s="476">
        <f ca="1">('SUBSCRIBER BASE'!BJ82*'COMMISSION ASSUMPTIONS'!$G84)*('MVLP INPUT'!$F12*'COMMISSION ASSUMPTIONS'!$F68)</f>
        <v>0</v>
      </c>
      <c r="BJ228" s="476">
        <f ca="1">('SUBSCRIBER BASE'!BK82*'COMMISSION ASSUMPTIONS'!$G84)*('MVLP INPUT'!$F12*'COMMISSION ASSUMPTIONS'!$F68)</f>
        <v>0</v>
      </c>
      <c r="BK228" s="476">
        <f ca="1">('SUBSCRIBER BASE'!BL82*'COMMISSION ASSUMPTIONS'!$G84)*('MVLP INPUT'!$F12*'COMMISSION ASSUMPTIONS'!$F68)</f>
        <v>0</v>
      </c>
      <c r="BL228" s="476">
        <f ca="1">('SUBSCRIBER BASE'!BM82*'COMMISSION ASSUMPTIONS'!$G84)*('MVLP INPUT'!$F12*'COMMISSION ASSUMPTIONS'!$F68)</f>
        <v>0</v>
      </c>
      <c r="BM228" s="476">
        <f ca="1">('SUBSCRIBER BASE'!BN82*'COMMISSION ASSUMPTIONS'!$G84)*('MVLP INPUT'!$F12*'COMMISSION ASSUMPTIONS'!$F68)</f>
        <v>0</v>
      </c>
      <c r="BN228" s="476">
        <f ca="1">('SUBSCRIBER BASE'!BO82*'COMMISSION ASSUMPTIONS'!$G84)*('MVLP INPUT'!$F12*'COMMISSION ASSUMPTIONS'!$F68)</f>
        <v>0</v>
      </c>
      <c r="BO228" s="476">
        <f ca="1">('SUBSCRIBER BASE'!BP82*'COMMISSION ASSUMPTIONS'!$G84)*('MVLP INPUT'!$F12*'COMMISSION ASSUMPTIONS'!$F68)</f>
        <v>0</v>
      </c>
      <c r="BP228" s="476">
        <f ca="1">('SUBSCRIBER BASE'!BQ82*'COMMISSION ASSUMPTIONS'!$G84)*('MVLP INPUT'!$F12*'COMMISSION ASSUMPTIONS'!$F68)</f>
        <v>0</v>
      </c>
      <c r="BQ228" s="476">
        <f ca="1">('SUBSCRIBER BASE'!BR82*'COMMISSION ASSUMPTIONS'!$G84)*('MVLP INPUT'!$F12*'COMMISSION ASSUMPTIONS'!$F68)</f>
        <v>0</v>
      </c>
      <c r="BR228" s="476">
        <f ca="1">('SUBSCRIBER BASE'!BS82*'COMMISSION ASSUMPTIONS'!$G84)*('MVLP INPUT'!$F12*'COMMISSION ASSUMPTIONS'!$F68)</f>
        <v>0</v>
      </c>
    </row>
    <row r="229" spans="2:70" ht="24" customHeight="1" outlineLevel="1">
      <c r="B229" s="313" t="str">
        <f>B216</f>
        <v>MVLP4</v>
      </c>
      <c r="C229" s="476">
        <f>('SUBSCRIBER BASE'!C83*'COMMISSION ASSUMPTIONS'!$G85)*('MVLP INPUT'!$F13*'COMMISSION ASSUMPTIONS'!$F69)</f>
        <v>0</v>
      </c>
      <c r="D229" s="476">
        <f>('SUBSCRIBER BASE'!D83*'COMMISSION ASSUMPTIONS'!$G85)*('MVLP INPUT'!$F13*'COMMISSION ASSUMPTIONS'!$F69)</f>
        <v>0</v>
      </c>
      <c r="E229" s="476">
        <f>('SUBSCRIBER BASE'!E83*'COMMISSION ASSUMPTIONS'!$G85)*('MVLP INPUT'!$F13*'COMMISSION ASSUMPTIONS'!$F69)</f>
        <v>0</v>
      </c>
      <c r="F229" s="476">
        <f>('SUBSCRIBER BASE'!F83*'COMMISSION ASSUMPTIONS'!$G85)*('MVLP INPUT'!$F13*'COMMISSION ASSUMPTIONS'!$F69)</f>
        <v>0</v>
      </c>
      <c r="G229" s="476">
        <f>('SUBSCRIBER BASE'!G83*'COMMISSION ASSUMPTIONS'!$G85)*('MVLP INPUT'!$F13*'COMMISSION ASSUMPTIONS'!$F69)</f>
        <v>0</v>
      </c>
      <c r="H229" s="476">
        <f>('SUBSCRIBER BASE'!H83*'COMMISSION ASSUMPTIONS'!$G85)*('MVLP INPUT'!$F13*'COMMISSION ASSUMPTIONS'!$F69)</f>
        <v>0</v>
      </c>
      <c r="I229" s="476">
        <f>('SUBSCRIBER BASE'!I83*'COMMISSION ASSUMPTIONS'!$G85)*('MVLP INPUT'!$F13*'COMMISSION ASSUMPTIONS'!$F69)</f>
        <v>0</v>
      </c>
      <c r="J229" s="476">
        <f>('SUBSCRIBER BASE'!J83*'COMMISSION ASSUMPTIONS'!$G85)*('MVLP INPUT'!$F13*'COMMISSION ASSUMPTIONS'!$F69)</f>
        <v>0</v>
      </c>
      <c r="K229" s="476">
        <f ca="1">('SUBSCRIBER BASE'!L83*'COMMISSION ASSUMPTIONS'!$G85)*('MVLP INPUT'!$F13*'COMMISSION ASSUMPTIONS'!$F69)</f>
        <v>0</v>
      </c>
      <c r="L229" s="476">
        <f ca="1">('SUBSCRIBER BASE'!M83*'COMMISSION ASSUMPTIONS'!$G85)*('MVLP INPUT'!$F13*'COMMISSION ASSUMPTIONS'!$F69)</f>
        <v>0</v>
      </c>
      <c r="M229" s="476">
        <f ca="1">('SUBSCRIBER BASE'!N83*'COMMISSION ASSUMPTIONS'!$G85)*('MVLP INPUT'!$F13*'COMMISSION ASSUMPTIONS'!$F69)</f>
        <v>0</v>
      </c>
      <c r="N229" s="476">
        <f ca="1">('SUBSCRIBER BASE'!O83*'COMMISSION ASSUMPTIONS'!$G85)*('MVLP INPUT'!$F13*'COMMISSION ASSUMPTIONS'!$F69)</f>
        <v>0</v>
      </c>
      <c r="O229" s="476">
        <f ca="1">('SUBSCRIBER BASE'!P83*'COMMISSION ASSUMPTIONS'!$G85)*('MVLP INPUT'!$F13*'COMMISSION ASSUMPTIONS'!$F69)</f>
        <v>0</v>
      </c>
      <c r="P229" s="476">
        <f ca="1">('SUBSCRIBER BASE'!Q83*'COMMISSION ASSUMPTIONS'!$G85)*('MVLP INPUT'!$F13*'COMMISSION ASSUMPTIONS'!$F69)</f>
        <v>0</v>
      </c>
      <c r="Q229" s="476">
        <f ca="1">('SUBSCRIBER BASE'!R83*'COMMISSION ASSUMPTIONS'!$G85)*('MVLP INPUT'!$F13*'COMMISSION ASSUMPTIONS'!$F69)</f>
        <v>0</v>
      </c>
      <c r="R229" s="476">
        <f ca="1">('SUBSCRIBER BASE'!S83*'COMMISSION ASSUMPTIONS'!$G85)*('MVLP INPUT'!$F13*'COMMISSION ASSUMPTIONS'!$F69)</f>
        <v>0</v>
      </c>
      <c r="S229" s="476">
        <f ca="1">('SUBSCRIBER BASE'!T83*'COMMISSION ASSUMPTIONS'!$G85)*('MVLP INPUT'!$F13*'COMMISSION ASSUMPTIONS'!$F69)</f>
        <v>0</v>
      </c>
      <c r="T229" s="476">
        <f ca="1">('SUBSCRIBER BASE'!U83*'COMMISSION ASSUMPTIONS'!$G85)*('MVLP INPUT'!$F13*'COMMISSION ASSUMPTIONS'!$F69)</f>
        <v>0</v>
      </c>
      <c r="U229" s="476">
        <f ca="1">('SUBSCRIBER BASE'!V83*'COMMISSION ASSUMPTIONS'!$G85)*('MVLP INPUT'!$F13*'COMMISSION ASSUMPTIONS'!$F69)</f>
        <v>0</v>
      </c>
      <c r="V229" s="476">
        <f ca="1">('SUBSCRIBER BASE'!W83*'COMMISSION ASSUMPTIONS'!$G85)*('MVLP INPUT'!$F13*'COMMISSION ASSUMPTIONS'!$F69)</f>
        <v>0</v>
      </c>
      <c r="W229" s="476">
        <f ca="1">('SUBSCRIBER BASE'!X83*'COMMISSION ASSUMPTIONS'!$G85)*('MVLP INPUT'!$F13*'COMMISSION ASSUMPTIONS'!$F69)</f>
        <v>0</v>
      </c>
      <c r="X229" s="476">
        <f ca="1">('SUBSCRIBER BASE'!Y83*'COMMISSION ASSUMPTIONS'!$G85)*('MVLP INPUT'!$F13*'COMMISSION ASSUMPTIONS'!$F69)</f>
        <v>0</v>
      </c>
      <c r="Y229" s="476">
        <f ca="1">('SUBSCRIBER BASE'!Z83*'COMMISSION ASSUMPTIONS'!$G85)*('MVLP INPUT'!$F13*'COMMISSION ASSUMPTIONS'!$F69)</f>
        <v>0</v>
      </c>
      <c r="Z229" s="476">
        <f ca="1">('SUBSCRIBER BASE'!AA83*'COMMISSION ASSUMPTIONS'!$G85)*('MVLP INPUT'!$F13*'COMMISSION ASSUMPTIONS'!$F69)</f>
        <v>0</v>
      </c>
      <c r="AA229" s="476">
        <f ca="1">('SUBSCRIBER BASE'!AB83*'COMMISSION ASSUMPTIONS'!$G85)*('MVLP INPUT'!$F13*'COMMISSION ASSUMPTIONS'!$F69)</f>
        <v>0</v>
      </c>
      <c r="AB229" s="476">
        <f ca="1">('SUBSCRIBER BASE'!AC83*'COMMISSION ASSUMPTIONS'!$G85)*('MVLP INPUT'!$F13*'COMMISSION ASSUMPTIONS'!$F69)</f>
        <v>0</v>
      </c>
      <c r="AC229" s="476">
        <f ca="1">('SUBSCRIBER BASE'!AD83*'COMMISSION ASSUMPTIONS'!$G85)*('MVLP INPUT'!$F13*'COMMISSION ASSUMPTIONS'!$F69)</f>
        <v>0</v>
      </c>
      <c r="AD229" s="476">
        <f ca="1">('SUBSCRIBER BASE'!AE83*'COMMISSION ASSUMPTIONS'!$G85)*('MVLP INPUT'!$F13*'COMMISSION ASSUMPTIONS'!$F69)</f>
        <v>0</v>
      </c>
      <c r="AE229" s="476">
        <f ca="1">('SUBSCRIBER BASE'!AF83*'COMMISSION ASSUMPTIONS'!$G85)*('MVLP INPUT'!$F13*'COMMISSION ASSUMPTIONS'!$F69)</f>
        <v>0</v>
      </c>
      <c r="AF229" s="476">
        <f ca="1">('SUBSCRIBER BASE'!AG83*'COMMISSION ASSUMPTIONS'!$G85)*('MVLP INPUT'!$F13*'COMMISSION ASSUMPTIONS'!$F69)</f>
        <v>0</v>
      </c>
      <c r="AG229" s="476">
        <f ca="1">('SUBSCRIBER BASE'!AH83*'COMMISSION ASSUMPTIONS'!$G85)*('MVLP INPUT'!$F13*'COMMISSION ASSUMPTIONS'!$F69)</f>
        <v>0</v>
      </c>
      <c r="AH229" s="476">
        <f ca="1">('SUBSCRIBER BASE'!AI83*'COMMISSION ASSUMPTIONS'!$G85)*('MVLP INPUT'!$F13*'COMMISSION ASSUMPTIONS'!$F69)</f>
        <v>0</v>
      </c>
      <c r="AI229" s="476">
        <f ca="1">('SUBSCRIBER BASE'!AJ83*'COMMISSION ASSUMPTIONS'!$G85)*('MVLP INPUT'!$F13*'COMMISSION ASSUMPTIONS'!$F69)</f>
        <v>0</v>
      </c>
      <c r="AJ229" s="476">
        <f ca="1">('SUBSCRIBER BASE'!AK83*'COMMISSION ASSUMPTIONS'!$G85)*('MVLP INPUT'!$F13*'COMMISSION ASSUMPTIONS'!$F69)</f>
        <v>0</v>
      </c>
      <c r="AK229" s="476">
        <f ca="1">('SUBSCRIBER BASE'!AL83*'COMMISSION ASSUMPTIONS'!$G85)*('MVLP INPUT'!$F13*'COMMISSION ASSUMPTIONS'!$F69)</f>
        <v>0</v>
      </c>
      <c r="AL229" s="476">
        <f ca="1">('SUBSCRIBER BASE'!AM83*'COMMISSION ASSUMPTIONS'!$G85)*('MVLP INPUT'!$F13*'COMMISSION ASSUMPTIONS'!$F69)</f>
        <v>0</v>
      </c>
      <c r="AM229" s="476">
        <f ca="1">('SUBSCRIBER BASE'!AN83*'COMMISSION ASSUMPTIONS'!$G85)*('MVLP INPUT'!$F13*'COMMISSION ASSUMPTIONS'!$F69)</f>
        <v>0</v>
      </c>
      <c r="AN229" s="476">
        <f ca="1">('SUBSCRIBER BASE'!AO83*'COMMISSION ASSUMPTIONS'!$G85)*('MVLP INPUT'!$F13*'COMMISSION ASSUMPTIONS'!$F69)</f>
        <v>0</v>
      </c>
      <c r="AO229" s="476">
        <f ca="1">('SUBSCRIBER BASE'!AP83*'COMMISSION ASSUMPTIONS'!$G85)*('MVLP INPUT'!$F13*'COMMISSION ASSUMPTIONS'!$F69)</f>
        <v>0</v>
      </c>
      <c r="AP229" s="476">
        <f ca="1">('SUBSCRIBER BASE'!AQ83*'COMMISSION ASSUMPTIONS'!$G85)*('MVLP INPUT'!$F13*'COMMISSION ASSUMPTIONS'!$F69)</f>
        <v>0</v>
      </c>
      <c r="AQ229" s="476">
        <f ca="1">('SUBSCRIBER BASE'!AR83*'COMMISSION ASSUMPTIONS'!$G85)*('MVLP INPUT'!$F13*'COMMISSION ASSUMPTIONS'!$F69)</f>
        <v>0</v>
      </c>
      <c r="AR229" s="476">
        <f ca="1">('SUBSCRIBER BASE'!AS83*'COMMISSION ASSUMPTIONS'!$G85)*('MVLP INPUT'!$F13*'COMMISSION ASSUMPTIONS'!$F69)</f>
        <v>0</v>
      </c>
      <c r="AS229" s="476">
        <f ca="1">('SUBSCRIBER BASE'!AT83*'COMMISSION ASSUMPTIONS'!$G85)*('MVLP INPUT'!$F13*'COMMISSION ASSUMPTIONS'!$F69)</f>
        <v>0</v>
      </c>
      <c r="AT229" s="476">
        <f ca="1">('SUBSCRIBER BASE'!AU83*'COMMISSION ASSUMPTIONS'!$G85)*('MVLP INPUT'!$F13*'COMMISSION ASSUMPTIONS'!$F69)</f>
        <v>0</v>
      </c>
      <c r="AU229" s="476">
        <f ca="1">('SUBSCRIBER BASE'!AV83*'COMMISSION ASSUMPTIONS'!$G85)*('MVLP INPUT'!$F13*'COMMISSION ASSUMPTIONS'!$F69)</f>
        <v>0</v>
      </c>
      <c r="AV229" s="476">
        <f ca="1">('SUBSCRIBER BASE'!AW83*'COMMISSION ASSUMPTIONS'!$G85)*('MVLP INPUT'!$F13*'COMMISSION ASSUMPTIONS'!$F69)</f>
        <v>0</v>
      </c>
      <c r="AW229" s="476">
        <f ca="1">('SUBSCRIBER BASE'!AX83*'COMMISSION ASSUMPTIONS'!$G85)*('MVLP INPUT'!$F13*'COMMISSION ASSUMPTIONS'!$F69)</f>
        <v>0</v>
      </c>
      <c r="AX229" s="476">
        <f ca="1">('SUBSCRIBER BASE'!AY83*'COMMISSION ASSUMPTIONS'!$G85)*('MVLP INPUT'!$F13*'COMMISSION ASSUMPTIONS'!$F69)</f>
        <v>0</v>
      </c>
      <c r="AY229" s="476">
        <f ca="1">('SUBSCRIBER BASE'!AZ83*'COMMISSION ASSUMPTIONS'!$G85)*('MVLP INPUT'!$F13*'COMMISSION ASSUMPTIONS'!$F69)</f>
        <v>0</v>
      </c>
      <c r="AZ229" s="476">
        <f ca="1">('SUBSCRIBER BASE'!BA83*'COMMISSION ASSUMPTIONS'!$G85)*('MVLP INPUT'!$F13*'COMMISSION ASSUMPTIONS'!$F69)</f>
        <v>0</v>
      </c>
      <c r="BA229" s="476">
        <f ca="1">('SUBSCRIBER BASE'!BB83*'COMMISSION ASSUMPTIONS'!$G85)*('MVLP INPUT'!$F13*'COMMISSION ASSUMPTIONS'!$F69)</f>
        <v>0</v>
      </c>
      <c r="BB229" s="476">
        <f ca="1">('SUBSCRIBER BASE'!BC83*'COMMISSION ASSUMPTIONS'!$G85)*('MVLP INPUT'!$F13*'COMMISSION ASSUMPTIONS'!$F69)</f>
        <v>0</v>
      </c>
      <c r="BC229" s="476">
        <f ca="1">('SUBSCRIBER BASE'!BD83*'COMMISSION ASSUMPTIONS'!$G85)*('MVLP INPUT'!$F13*'COMMISSION ASSUMPTIONS'!$F69)</f>
        <v>0</v>
      </c>
      <c r="BD229" s="476">
        <f ca="1">('SUBSCRIBER BASE'!BE83*'COMMISSION ASSUMPTIONS'!$G85)*('MVLP INPUT'!$F13*'COMMISSION ASSUMPTIONS'!$F69)</f>
        <v>0</v>
      </c>
      <c r="BE229" s="476">
        <f ca="1">('SUBSCRIBER BASE'!BF83*'COMMISSION ASSUMPTIONS'!$G85)*('MVLP INPUT'!$F13*'COMMISSION ASSUMPTIONS'!$F69)</f>
        <v>0</v>
      </c>
      <c r="BF229" s="476">
        <f ca="1">('SUBSCRIBER BASE'!BG83*'COMMISSION ASSUMPTIONS'!$G85)*('MVLP INPUT'!$F13*'COMMISSION ASSUMPTIONS'!$F69)</f>
        <v>0</v>
      </c>
      <c r="BG229" s="476">
        <f ca="1">('SUBSCRIBER BASE'!BH83*'COMMISSION ASSUMPTIONS'!$G85)*('MVLP INPUT'!$F13*'COMMISSION ASSUMPTIONS'!$F69)</f>
        <v>0</v>
      </c>
      <c r="BH229" s="476">
        <f ca="1">('SUBSCRIBER BASE'!BI83*'COMMISSION ASSUMPTIONS'!$G85)*('MVLP INPUT'!$F13*'COMMISSION ASSUMPTIONS'!$F69)</f>
        <v>0</v>
      </c>
      <c r="BI229" s="476">
        <f ca="1">('SUBSCRIBER BASE'!BJ83*'COMMISSION ASSUMPTIONS'!$G85)*('MVLP INPUT'!$F13*'COMMISSION ASSUMPTIONS'!$F69)</f>
        <v>0</v>
      </c>
      <c r="BJ229" s="476">
        <f ca="1">('SUBSCRIBER BASE'!BK83*'COMMISSION ASSUMPTIONS'!$G85)*('MVLP INPUT'!$F13*'COMMISSION ASSUMPTIONS'!$F69)</f>
        <v>0</v>
      </c>
      <c r="BK229" s="476">
        <f ca="1">('SUBSCRIBER BASE'!BL83*'COMMISSION ASSUMPTIONS'!$G85)*('MVLP INPUT'!$F13*'COMMISSION ASSUMPTIONS'!$F69)</f>
        <v>0</v>
      </c>
      <c r="BL229" s="476">
        <f ca="1">('SUBSCRIBER BASE'!BM83*'COMMISSION ASSUMPTIONS'!$G85)*('MVLP INPUT'!$F13*'COMMISSION ASSUMPTIONS'!$F69)</f>
        <v>0</v>
      </c>
      <c r="BM229" s="476">
        <f ca="1">('SUBSCRIBER BASE'!BN83*'COMMISSION ASSUMPTIONS'!$G85)*('MVLP INPUT'!$F13*'COMMISSION ASSUMPTIONS'!$F69)</f>
        <v>0</v>
      </c>
      <c r="BN229" s="476">
        <f ca="1">('SUBSCRIBER BASE'!BO83*'COMMISSION ASSUMPTIONS'!$G85)*('MVLP INPUT'!$F13*'COMMISSION ASSUMPTIONS'!$F69)</f>
        <v>0</v>
      </c>
      <c r="BO229" s="476">
        <f ca="1">('SUBSCRIBER BASE'!BP83*'COMMISSION ASSUMPTIONS'!$G85)*('MVLP INPUT'!$F13*'COMMISSION ASSUMPTIONS'!$F69)</f>
        <v>0</v>
      </c>
      <c r="BP229" s="476">
        <f ca="1">('SUBSCRIBER BASE'!BQ83*'COMMISSION ASSUMPTIONS'!$G85)*('MVLP INPUT'!$F13*'COMMISSION ASSUMPTIONS'!$F69)</f>
        <v>0</v>
      </c>
      <c r="BQ229" s="476">
        <f ca="1">('SUBSCRIBER BASE'!BR83*'COMMISSION ASSUMPTIONS'!$G85)*('MVLP INPUT'!$F13*'COMMISSION ASSUMPTIONS'!$F69)</f>
        <v>0</v>
      </c>
      <c r="BR229" s="476">
        <f ca="1">('SUBSCRIBER BASE'!BS83*'COMMISSION ASSUMPTIONS'!$G85)*('MVLP INPUT'!$F13*'COMMISSION ASSUMPTIONS'!$F69)</f>
        <v>0</v>
      </c>
    </row>
    <row r="230" spans="2:70" ht="24" customHeight="1" outlineLevel="1">
      <c r="B230" s="313" t="str">
        <f t="shared" ref="B230:B234" si="54">B217</f>
        <v>MVLP5</v>
      </c>
      <c r="C230" s="476">
        <f>('SUBSCRIBER BASE'!C84*'COMMISSION ASSUMPTIONS'!$G86)*('MVLP INPUT'!$F14*'COMMISSION ASSUMPTIONS'!$F70)</f>
        <v>0</v>
      </c>
      <c r="D230" s="476">
        <f>('SUBSCRIBER BASE'!D84*'COMMISSION ASSUMPTIONS'!$G86)*('MVLP INPUT'!$F14*'COMMISSION ASSUMPTIONS'!$F70)</f>
        <v>0</v>
      </c>
      <c r="E230" s="476">
        <f>('SUBSCRIBER BASE'!E84*'COMMISSION ASSUMPTIONS'!$G86)*('MVLP INPUT'!$F14*'COMMISSION ASSUMPTIONS'!$F70)</f>
        <v>0</v>
      </c>
      <c r="F230" s="476">
        <f>('SUBSCRIBER BASE'!F84*'COMMISSION ASSUMPTIONS'!$G86)*('MVLP INPUT'!$F14*'COMMISSION ASSUMPTIONS'!$F70)</f>
        <v>0</v>
      </c>
      <c r="G230" s="476">
        <f>('SUBSCRIBER BASE'!G84*'COMMISSION ASSUMPTIONS'!$G86)*('MVLP INPUT'!$F14*'COMMISSION ASSUMPTIONS'!$F70)</f>
        <v>0</v>
      </c>
      <c r="H230" s="476">
        <f>('SUBSCRIBER BASE'!H84*'COMMISSION ASSUMPTIONS'!$G86)*('MVLP INPUT'!$F14*'COMMISSION ASSUMPTIONS'!$F70)</f>
        <v>0</v>
      </c>
      <c r="I230" s="476">
        <f>('SUBSCRIBER BASE'!I84*'COMMISSION ASSUMPTIONS'!$G86)*('MVLP INPUT'!$F14*'COMMISSION ASSUMPTIONS'!$F70)</f>
        <v>0</v>
      </c>
      <c r="J230" s="476">
        <f>('SUBSCRIBER BASE'!J84*'COMMISSION ASSUMPTIONS'!$G86)*('MVLP INPUT'!$F14*'COMMISSION ASSUMPTIONS'!$F70)</f>
        <v>0</v>
      </c>
      <c r="K230" s="476">
        <f ca="1">('SUBSCRIBER BASE'!L84*'COMMISSION ASSUMPTIONS'!$G86)*('MVLP INPUT'!$F14*'COMMISSION ASSUMPTIONS'!$F70)</f>
        <v>0</v>
      </c>
      <c r="L230" s="476">
        <f ca="1">('SUBSCRIBER BASE'!M84*'COMMISSION ASSUMPTIONS'!$G86)*('MVLP INPUT'!$F14*'COMMISSION ASSUMPTIONS'!$F70)</f>
        <v>0</v>
      </c>
      <c r="M230" s="476">
        <f ca="1">('SUBSCRIBER BASE'!N84*'COMMISSION ASSUMPTIONS'!$G86)*('MVLP INPUT'!$F14*'COMMISSION ASSUMPTIONS'!$F70)</f>
        <v>0</v>
      </c>
      <c r="N230" s="476">
        <f ca="1">('SUBSCRIBER BASE'!O84*'COMMISSION ASSUMPTIONS'!$G86)*('MVLP INPUT'!$F14*'COMMISSION ASSUMPTIONS'!$F70)</f>
        <v>0</v>
      </c>
      <c r="O230" s="476">
        <f ca="1">('SUBSCRIBER BASE'!P84*'COMMISSION ASSUMPTIONS'!$G86)*('MVLP INPUT'!$F14*'COMMISSION ASSUMPTIONS'!$F70)</f>
        <v>0</v>
      </c>
      <c r="P230" s="476">
        <f ca="1">('SUBSCRIBER BASE'!Q84*'COMMISSION ASSUMPTIONS'!$G86)*('MVLP INPUT'!$F14*'COMMISSION ASSUMPTIONS'!$F70)</f>
        <v>0</v>
      </c>
      <c r="Q230" s="476">
        <f ca="1">('SUBSCRIBER BASE'!R84*'COMMISSION ASSUMPTIONS'!$G86)*('MVLP INPUT'!$F14*'COMMISSION ASSUMPTIONS'!$F70)</f>
        <v>0</v>
      </c>
      <c r="R230" s="476">
        <f ca="1">('SUBSCRIBER BASE'!S84*'COMMISSION ASSUMPTIONS'!$G86)*('MVLP INPUT'!$F14*'COMMISSION ASSUMPTIONS'!$F70)</f>
        <v>0</v>
      </c>
      <c r="S230" s="476">
        <f ca="1">('SUBSCRIBER BASE'!T84*'COMMISSION ASSUMPTIONS'!$G86)*('MVLP INPUT'!$F14*'COMMISSION ASSUMPTIONS'!$F70)</f>
        <v>0</v>
      </c>
      <c r="T230" s="476">
        <f ca="1">('SUBSCRIBER BASE'!U84*'COMMISSION ASSUMPTIONS'!$G86)*('MVLP INPUT'!$F14*'COMMISSION ASSUMPTIONS'!$F70)</f>
        <v>0</v>
      </c>
      <c r="U230" s="476">
        <f ca="1">('SUBSCRIBER BASE'!V84*'COMMISSION ASSUMPTIONS'!$G86)*('MVLP INPUT'!$F14*'COMMISSION ASSUMPTIONS'!$F70)</f>
        <v>0</v>
      </c>
      <c r="V230" s="476">
        <f ca="1">('SUBSCRIBER BASE'!W84*'COMMISSION ASSUMPTIONS'!$G86)*('MVLP INPUT'!$F14*'COMMISSION ASSUMPTIONS'!$F70)</f>
        <v>0</v>
      </c>
      <c r="W230" s="476">
        <f ca="1">('SUBSCRIBER BASE'!X84*'COMMISSION ASSUMPTIONS'!$G86)*('MVLP INPUT'!$F14*'COMMISSION ASSUMPTIONS'!$F70)</f>
        <v>0</v>
      </c>
      <c r="X230" s="476">
        <f ca="1">('SUBSCRIBER BASE'!Y84*'COMMISSION ASSUMPTIONS'!$G86)*('MVLP INPUT'!$F14*'COMMISSION ASSUMPTIONS'!$F70)</f>
        <v>0</v>
      </c>
      <c r="Y230" s="476">
        <f ca="1">('SUBSCRIBER BASE'!Z84*'COMMISSION ASSUMPTIONS'!$G86)*('MVLP INPUT'!$F14*'COMMISSION ASSUMPTIONS'!$F70)</f>
        <v>0</v>
      </c>
      <c r="Z230" s="476">
        <f ca="1">('SUBSCRIBER BASE'!AA84*'COMMISSION ASSUMPTIONS'!$G86)*('MVLP INPUT'!$F14*'COMMISSION ASSUMPTIONS'!$F70)</f>
        <v>0</v>
      </c>
      <c r="AA230" s="476">
        <f ca="1">('SUBSCRIBER BASE'!AB84*'COMMISSION ASSUMPTIONS'!$G86)*('MVLP INPUT'!$F14*'COMMISSION ASSUMPTIONS'!$F70)</f>
        <v>0</v>
      </c>
      <c r="AB230" s="476">
        <f ca="1">('SUBSCRIBER BASE'!AC84*'COMMISSION ASSUMPTIONS'!$G86)*('MVLP INPUT'!$F14*'COMMISSION ASSUMPTIONS'!$F70)</f>
        <v>0</v>
      </c>
      <c r="AC230" s="476">
        <f ca="1">('SUBSCRIBER BASE'!AD84*'COMMISSION ASSUMPTIONS'!$G86)*('MVLP INPUT'!$F14*'COMMISSION ASSUMPTIONS'!$F70)</f>
        <v>0</v>
      </c>
      <c r="AD230" s="476">
        <f ca="1">('SUBSCRIBER BASE'!AE84*'COMMISSION ASSUMPTIONS'!$G86)*('MVLP INPUT'!$F14*'COMMISSION ASSUMPTIONS'!$F70)</f>
        <v>0</v>
      </c>
      <c r="AE230" s="476">
        <f ca="1">('SUBSCRIBER BASE'!AF84*'COMMISSION ASSUMPTIONS'!$G86)*('MVLP INPUT'!$F14*'COMMISSION ASSUMPTIONS'!$F70)</f>
        <v>0</v>
      </c>
      <c r="AF230" s="476">
        <f ca="1">('SUBSCRIBER BASE'!AG84*'COMMISSION ASSUMPTIONS'!$G86)*('MVLP INPUT'!$F14*'COMMISSION ASSUMPTIONS'!$F70)</f>
        <v>0</v>
      </c>
      <c r="AG230" s="476">
        <f ca="1">('SUBSCRIBER BASE'!AH84*'COMMISSION ASSUMPTIONS'!$G86)*('MVLP INPUT'!$F14*'COMMISSION ASSUMPTIONS'!$F70)</f>
        <v>0</v>
      </c>
      <c r="AH230" s="476">
        <f ca="1">('SUBSCRIBER BASE'!AI84*'COMMISSION ASSUMPTIONS'!$G86)*('MVLP INPUT'!$F14*'COMMISSION ASSUMPTIONS'!$F70)</f>
        <v>0</v>
      </c>
      <c r="AI230" s="476">
        <f ca="1">('SUBSCRIBER BASE'!AJ84*'COMMISSION ASSUMPTIONS'!$G86)*('MVLP INPUT'!$F14*'COMMISSION ASSUMPTIONS'!$F70)</f>
        <v>0</v>
      </c>
      <c r="AJ230" s="476">
        <f ca="1">('SUBSCRIBER BASE'!AK84*'COMMISSION ASSUMPTIONS'!$G86)*('MVLP INPUT'!$F14*'COMMISSION ASSUMPTIONS'!$F70)</f>
        <v>0</v>
      </c>
      <c r="AK230" s="476">
        <f ca="1">('SUBSCRIBER BASE'!AL84*'COMMISSION ASSUMPTIONS'!$G86)*('MVLP INPUT'!$F14*'COMMISSION ASSUMPTIONS'!$F70)</f>
        <v>0</v>
      </c>
      <c r="AL230" s="476">
        <f ca="1">('SUBSCRIBER BASE'!AM84*'COMMISSION ASSUMPTIONS'!$G86)*('MVLP INPUT'!$F14*'COMMISSION ASSUMPTIONS'!$F70)</f>
        <v>0</v>
      </c>
      <c r="AM230" s="476">
        <f ca="1">('SUBSCRIBER BASE'!AN84*'COMMISSION ASSUMPTIONS'!$G86)*('MVLP INPUT'!$F14*'COMMISSION ASSUMPTIONS'!$F70)</f>
        <v>0</v>
      </c>
      <c r="AN230" s="476">
        <f ca="1">('SUBSCRIBER BASE'!AO84*'COMMISSION ASSUMPTIONS'!$G86)*('MVLP INPUT'!$F14*'COMMISSION ASSUMPTIONS'!$F70)</f>
        <v>0</v>
      </c>
      <c r="AO230" s="476">
        <f ca="1">('SUBSCRIBER BASE'!AP84*'COMMISSION ASSUMPTIONS'!$G86)*('MVLP INPUT'!$F14*'COMMISSION ASSUMPTIONS'!$F70)</f>
        <v>0</v>
      </c>
      <c r="AP230" s="476">
        <f ca="1">('SUBSCRIBER BASE'!AQ84*'COMMISSION ASSUMPTIONS'!$G86)*('MVLP INPUT'!$F14*'COMMISSION ASSUMPTIONS'!$F70)</f>
        <v>0</v>
      </c>
      <c r="AQ230" s="476">
        <f ca="1">('SUBSCRIBER BASE'!AR84*'COMMISSION ASSUMPTIONS'!$G86)*('MVLP INPUT'!$F14*'COMMISSION ASSUMPTIONS'!$F70)</f>
        <v>0</v>
      </c>
      <c r="AR230" s="476">
        <f ca="1">('SUBSCRIBER BASE'!AS84*'COMMISSION ASSUMPTIONS'!$G86)*('MVLP INPUT'!$F14*'COMMISSION ASSUMPTIONS'!$F70)</f>
        <v>0</v>
      </c>
      <c r="AS230" s="476">
        <f ca="1">('SUBSCRIBER BASE'!AT84*'COMMISSION ASSUMPTIONS'!$G86)*('MVLP INPUT'!$F14*'COMMISSION ASSUMPTIONS'!$F70)</f>
        <v>0</v>
      </c>
      <c r="AT230" s="476">
        <f ca="1">('SUBSCRIBER BASE'!AU84*'COMMISSION ASSUMPTIONS'!$G86)*('MVLP INPUT'!$F14*'COMMISSION ASSUMPTIONS'!$F70)</f>
        <v>0</v>
      </c>
      <c r="AU230" s="476">
        <f ca="1">('SUBSCRIBER BASE'!AV84*'COMMISSION ASSUMPTIONS'!$G86)*('MVLP INPUT'!$F14*'COMMISSION ASSUMPTIONS'!$F70)</f>
        <v>0</v>
      </c>
      <c r="AV230" s="476">
        <f ca="1">('SUBSCRIBER BASE'!AW84*'COMMISSION ASSUMPTIONS'!$G86)*('MVLP INPUT'!$F14*'COMMISSION ASSUMPTIONS'!$F70)</f>
        <v>0</v>
      </c>
      <c r="AW230" s="476">
        <f ca="1">('SUBSCRIBER BASE'!AX84*'COMMISSION ASSUMPTIONS'!$G86)*('MVLP INPUT'!$F14*'COMMISSION ASSUMPTIONS'!$F70)</f>
        <v>0</v>
      </c>
      <c r="AX230" s="476">
        <f ca="1">('SUBSCRIBER BASE'!AY84*'COMMISSION ASSUMPTIONS'!$G86)*('MVLP INPUT'!$F14*'COMMISSION ASSUMPTIONS'!$F70)</f>
        <v>0</v>
      </c>
      <c r="AY230" s="476">
        <f ca="1">('SUBSCRIBER BASE'!AZ84*'COMMISSION ASSUMPTIONS'!$G86)*('MVLP INPUT'!$F14*'COMMISSION ASSUMPTIONS'!$F70)</f>
        <v>0</v>
      </c>
      <c r="AZ230" s="476">
        <f ca="1">('SUBSCRIBER BASE'!BA84*'COMMISSION ASSUMPTIONS'!$G86)*('MVLP INPUT'!$F14*'COMMISSION ASSUMPTIONS'!$F70)</f>
        <v>0</v>
      </c>
      <c r="BA230" s="476">
        <f ca="1">('SUBSCRIBER BASE'!BB84*'COMMISSION ASSUMPTIONS'!$G86)*('MVLP INPUT'!$F14*'COMMISSION ASSUMPTIONS'!$F70)</f>
        <v>0</v>
      </c>
      <c r="BB230" s="476">
        <f ca="1">('SUBSCRIBER BASE'!BC84*'COMMISSION ASSUMPTIONS'!$G86)*('MVLP INPUT'!$F14*'COMMISSION ASSUMPTIONS'!$F70)</f>
        <v>0</v>
      </c>
      <c r="BC230" s="476">
        <f ca="1">('SUBSCRIBER BASE'!BD84*'COMMISSION ASSUMPTIONS'!$G86)*('MVLP INPUT'!$F14*'COMMISSION ASSUMPTIONS'!$F70)</f>
        <v>0</v>
      </c>
      <c r="BD230" s="476">
        <f ca="1">('SUBSCRIBER BASE'!BE84*'COMMISSION ASSUMPTIONS'!$G86)*('MVLP INPUT'!$F14*'COMMISSION ASSUMPTIONS'!$F70)</f>
        <v>0</v>
      </c>
      <c r="BE230" s="476">
        <f ca="1">('SUBSCRIBER BASE'!BF84*'COMMISSION ASSUMPTIONS'!$G86)*('MVLP INPUT'!$F14*'COMMISSION ASSUMPTIONS'!$F70)</f>
        <v>0</v>
      </c>
      <c r="BF230" s="476">
        <f ca="1">('SUBSCRIBER BASE'!BG84*'COMMISSION ASSUMPTIONS'!$G86)*('MVLP INPUT'!$F14*'COMMISSION ASSUMPTIONS'!$F70)</f>
        <v>0</v>
      </c>
      <c r="BG230" s="476">
        <f ca="1">('SUBSCRIBER BASE'!BH84*'COMMISSION ASSUMPTIONS'!$G86)*('MVLP INPUT'!$F14*'COMMISSION ASSUMPTIONS'!$F70)</f>
        <v>0</v>
      </c>
      <c r="BH230" s="476">
        <f ca="1">('SUBSCRIBER BASE'!BI84*'COMMISSION ASSUMPTIONS'!$G86)*('MVLP INPUT'!$F14*'COMMISSION ASSUMPTIONS'!$F70)</f>
        <v>0</v>
      </c>
      <c r="BI230" s="476">
        <f ca="1">('SUBSCRIBER BASE'!BJ84*'COMMISSION ASSUMPTIONS'!$G86)*('MVLP INPUT'!$F14*'COMMISSION ASSUMPTIONS'!$F70)</f>
        <v>0</v>
      </c>
      <c r="BJ230" s="476">
        <f ca="1">('SUBSCRIBER BASE'!BK84*'COMMISSION ASSUMPTIONS'!$G86)*('MVLP INPUT'!$F14*'COMMISSION ASSUMPTIONS'!$F70)</f>
        <v>0</v>
      </c>
      <c r="BK230" s="476">
        <f ca="1">('SUBSCRIBER BASE'!BL84*'COMMISSION ASSUMPTIONS'!$G86)*('MVLP INPUT'!$F14*'COMMISSION ASSUMPTIONS'!$F70)</f>
        <v>0</v>
      </c>
      <c r="BL230" s="476">
        <f ca="1">('SUBSCRIBER BASE'!BM84*'COMMISSION ASSUMPTIONS'!$G86)*('MVLP INPUT'!$F14*'COMMISSION ASSUMPTIONS'!$F70)</f>
        <v>0</v>
      </c>
      <c r="BM230" s="476">
        <f ca="1">('SUBSCRIBER BASE'!BN84*'COMMISSION ASSUMPTIONS'!$G86)*('MVLP INPUT'!$F14*'COMMISSION ASSUMPTIONS'!$F70)</f>
        <v>0</v>
      </c>
      <c r="BN230" s="476">
        <f ca="1">('SUBSCRIBER BASE'!BO84*'COMMISSION ASSUMPTIONS'!$G86)*('MVLP INPUT'!$F14*'COMMISSION ASSUMPTIONS'!$F70)</f>
        <v>0</v>
      </c>
      <c r="BO230" s="476">
        <f ca="1">('SUBSCRIBER BASE'!BP84*'COMMISSION ASSUMPTIONS'!$G86)*('MVLP INPUT'!$F14*'COMMISSION ASSUMPTIONS'!$F70)</f>
        <v>0</v>
      </c>
      <c r="BP230" s="476">
        <f ca="1">('SUBSCRIBER BASE'!BQ84*'COMMISSION ASSUMPTIONS'!$G86)*('MVLP INPUT'!$F14*'COMMISSION ASSUMPTIONS'!$F70)</f>
        <v>0</v>
      </c>
      <c r="BQ230" s="476">
        <f ca="1">('SUBSCRIBER BASE'!BR84*'COMMISSION ASSUMPTIONS'!$G86)*('MVLP INPUT'!$F14*'COMMISSION ASSUMPTIONS'!$F70)</f>
        <v>0</v>
      </c>
      <c r="BR230" s="476">
        <f ca="1">('SUBSCRIBER BASE'!BS84*'COMMISSION ASSUMPTIONS'!$G86)*('MVLP INPUT'!$F14*'COMMISSION ASSUMPTIONS'!$F70)</f>
        <v>0</v>
      </c>
    </row>
    <row r="231" spans="2:70" ht="24" customHeight="1" outlineLevel="1">
      <c r="B231" s="313" t="str">
        <f t="shared" si="54"/>
        <v>MVLP6</v>
      </c>
      <c r="C231" s="476">
        <f>('SUBSCRIBER BASE'!C85*'COMMISSION ASSUMPTIONS'!$G87)*('MVLP INPUT'!$F15*'COMMISSION ASSUMPTIONS'!$F71)</f>
        <v>0</v>
      </c>
      <c r="D231" s="476">
        <f>('SUBSCRIBER BASE'!D85*'COMMISSION ASSUMPTIONS'!$G87)*('MVLP INPUT'!$F15*'COMMISSION ASSUMPTIONS'!$F71)</f>
        <v>0</v>
      </c>
      <c r="E231" s="476">
        <f>('SUBSCRIBER BASE'!E85*'COMMISSION ASSUMPTIONS'!$G87)*('MVLP INPUT'!$F15*'COMMISSION ASSUMPTIONS'!$F71)</f>
        <v>0</v>
      </c>
      <c r="F231" s="476">
        <f>('SUBSCRIBER BASE'!F85*'COMMISSION ASSUMPTIONS'!$G87)*('MVLP INPUT'!$F15*'COMMISSION ASSUMPTIONS'!$F71)</f>
        <v>0</v>
      </c>
      <c r="G231" s="476">
        <f>('SUBSCRIBER BASE'!G85*'COMMISSION ASSUMPTIONS'!$G87)*('MVLP INPUT'!$F15*'COMMISSION ASSUMPTIONS'!$F71)</f>
        <v>0</v>
      </c>
      <c r="H231" s="476">
        <f>('SUBSCRIBER BASE'!H85*'COMMISSION ASSUMPTIONS'!$G87)*('MVLP INPUT'!$F15*'COMMISSION ASSUMPTIONS'!$F71)</f>
        <v>0</v>
      </c>
      <c r="I231" s="476">
        <f>('SUBSCRIBER BASE'!I85*'COMMISSION ASSUMPTIONS'!$G87)*('MVLP INPUT'!$F15*'COMMISSION ASSUMPTIONS'!$F71)</f>
        <v>0</v>
      </c>
      <c r="J231" s="476">
        <f>('SUBSCRIBER BASE'!J85*'COMMISSION ASSUMPTIONS'!$G87)*('MVLP INPUT'!$F15*'COMMISSION ASSUMPTIONS'!$F71)</f>
        <v>0</v>
      </c>
      <c r="K231" s="476">
        <f ca="1">('SUBSCRIBER BASE'!L85*'COMMISSION ASSUMPTIONS'!$G87)*('MVLP INPUT'!$F15*'COMMISSION ASSUMPTIONS'!$F71)</f>
        <v>0</v>
      </c>
      <c r="L231" s="476">
        <f ca="1">('SUBSCRIBER BASE'!M85*'COMMISSION ASSUMPTIONS'!$G87)*('MVLP INPUT'!$F15*'COMMISSION ASSUMPTIONS'!$F71)</f>
        <v>0</v>
      </c>
      <c r="M231" s="476">
        <f ca="1">('SUBSCRIBER BASE'!N85*'COMMISSION ASSUMPTIONS'!$G87)*('MVLP INPUT'!$F15*'COMMISSION ASSUMPTIONS'!$F71)</f>
        <v>0</v>
      </c>
      <c r="N231" s="476">
        <f ca="1">('SUBSCRIBER BASE'!O85*'COMMISSION ASSUMPTIONS'!$G87)*('MVLP INPUT'!$F15*'COMMISSION ASSUMPTIONS'!$F71)</f>
        <v>0</v>
      </c>
      <c r="O231" s="476">
        <f ca="1">('SUBSCRIBER BASE'!P85*'COMMISSION ASSUMPTIONS'!$G87)*('MVLP INPUT'!$F15*'COMMISSION ASSUMPTIONS'!$F71)</f>
        <v>0</v>
      </c>
      <c r="P231" s="476">
        <f ca="1">('SUBSCRIBER BASE'!Q85*'COMMISSION ASSUMPTIONS'!$G87)*('MVLP INPUT'!$F15*'COMMISSION ASSUMPTIONS'!$F71)</f>
        <v>0</v>
      </c>
      <c r="Q231" s="476">
        <f ca="1">('SUBSCRIBER BASE'!R85*'COMMISSION ASSUMPTIONS'!$G87)*('MVLP INPUT'!$F15*'COMMISSION ASSUMPTIONS'!$F71)</f>
        <v>0</v>
      </c>
      <c r="R231" s="476">
        <f ca="1">('SUBSCRIBER BASE'!S85*'COMMISSION ASSUMPTIONS'!$G87)*('MVLP INPUT'!$F15*'COMMISSION ASSUMPTIONS'!$F71)</f>
        <v>0</v>
      </c>
      <c r="S231" s="476">
        <f ca="1">('SUBSCRIBER BASE'!T85*'COMMISSION ASSUMPTIONS'!$G87)*('MVLP INPUT'!$F15*'COMMISSION ASSUMPTIONS'!$F71)</f>
        <v>0</v>
      </c>
      <c r="T231" s="476">
        <f ca="1">('SUBSCRIBER BASE'!U85*'COMMISSION ASSUMPTIONS'!$G87)*('MVLP INPUT'!$F15*'COMMISSION ASSUMPTIONS'!$F71)</f>
        <v>0</v>
      </c>
      <c r="U231" s="476">
        <f ca="1">('SUBSCRIBER BASE'!V85*'COMMISSION ASSUMPTIONS'!$G87)*('MVLP INPUT'!$F15*'COMMISSION ASSUMPTIONS'!$F71)</f>
        <v>0</v>
      </c>
      <c r="V231" s="476">
        <f ca="1">('SUBSCRIBER BASE'!W85*'COMMISSION ASSUMPTIONS'!$G87)*('MVLP INPUT'!$F15*'COMMISSION ASSUMPTIONS'!$F71)</f>
        <v>0</v>
      </c>
      <c r="W231" s="476">
        <f ca="1">('SUBSCRIBER BASE'!X85*'COMMISSION ASSUMPTIONS'!$G87)*('MVLP INPUT'!$F15*'COMMISSION ASSUMPTIONS'!$F71)</f>
        <v>0</v>
      </c>
      <c r="X231" s="476">
        <f ca="1">('SUBSCRIBER BASE'!Y85*'COMMISSION ASSUMPTIONS'!$G87)*('MVLP INPUT'!$F15*'COMMISSION ASSUMPTIONS'!$F71)</f>
        <v>0</v>
      </c>
      <c r="Y231" s="476">
        <f ca="1">('SUBSCRIBER BASE'!Z85*'COMMISSION ASSUMPTIONS'!$G87)*('MVLP INPUT'!$F15*'COMMISSION ASSUMPTIONS'!$F71)</f>
        <v>0</v>
      </c>
      <c r="Z231" s="476">
        <f ca="1">('SUBSCRIBER BASE'!AA85*'COMMISSION ASSUMPTIONS'!$G87)*('MVLP INPUT'!$F15*'COMMISSION ASSUMPTIONS'!$F71)</f>
        <v>0</v>
      </c>
      <c r="AA231" s="476">
        <f ca="1">('SUBSCRIBER BASE'!AB85*'COMMISSION ASSUMPTIONS'!$G87)*('MVLP INPUT'!$F15*'COMMISSION ASSUMPTIONS'!$F71)</f>
        <v>0</v>
      </c>
      <c r="AB231" s="476">
        <f ca="1">('SUBSCRIBER BASE'!AC85*'COMMISSION ASSUMPTIONS'!$G87)*('MVLP INPUT'!$F15*'COMMISSION ASSUMPTIONS'!$F71)</f>
        <v>0</v>
      </c>
      <c r="AC231" s="476">
        <f ca="1">('SUBSCRIBER BASE'!AD85*'COMMISSION ASSUMPTIONS'!$G87)*('MVLP INPUT'!$F15*'COMMISSION ASSUMPTIONS'!$F71)</f>
        <v>0</v>
      </c>
      <c r="AD231" s="476">
        <f ca="1">('SUBSCRIBER BASE'!AE85*'COMMISSION ASSUMPTIONS'!$G87)*('MVLP INPUT'!$F15*'COMMISSION ASSUMPTIONS'!$F71)</f>
        <v>0</v>
      </c>
      <c r="AE231" s="476">
        <f ca="1">('SUBSCRIBER BASE'!AF85*'COMMISSION ASSUMPTIONS'!$G87)*('MVLP INPUT'!$F15*'COMMISSION ASSUMPTIONS'!$F71)</f>
        <v>0</v>
      </c>
      <c r="AF231" s="476">
        <f ca="1">('SUBSCRIBER BASE'!AG85*'COMMISSION ASSUMPTIONS'!$G87)*('MVLP INPUT'!$F15*'COMMISSION ASSUMPTIONS'!$F71)</f>
        <v>0</v>
      </c>
      <c r="AG231" s="476">
        <f ca="1">('SUBSCRIBER BASE'!AH85*'COMMISSION ASSUMPTIONS'!$G87)*('MVLP INPUT'!$F15*'COMMISSION ASSUMPTIONS'!$F71)</f>
        <v>0</v>
      </c>
      <c r="AH231" s="476">
        <f ca="1">('SUBSCRIBER BASE'!AI85*'COMMISSION ASSUMPTIONS'!$G87)*('MVLP INPUT'!$F15*'COMMISSION ASSUMPTIONS'!$F71)</f>
        <v>0</v>
      </c>
      <c r="AI231" s="476">
        <f ca="1">('SUBSCRIBER BASE'!AJ85*'COMMISSION ASSUMPTIONS'!$G87)*('MVLP INPUT'!$F15*'COMMISSION ASSUMPTIONS'!$F71)</f>
        <v>0</v>
      </c>
      <c r="AJ231" s="476">
        <f ca="1">('SUBSCRIBER BASE'!AK85*'COMMISSION ASSUMPTIONS'!$G87)*('MVLP INPUT'!$F15*'COMMISSION ASSUMPTIONS'!$F71)</f>
        <v>0</v>
      </c>
      <c r="AK231" s="476">
        <f ca="1">('SUBSCRIBER BASE'!AL85*'COMMISSION ASSUMPTIONS'!$G87)*('MVLP INPUT'!$F15*'COMMISSION ASSUMPTIONS'!$F71)</f>
        <v>0</v>
      </c>
      <c r="AL231" s="476">
        <f ca="1">('SUBSCRIBER BASE'!AM85*'COMMISSION ASSUMPTIONS'!$G87)*('MVLP INPUT'!$F15*'COMMISSION ASSUMPTIONS'!$F71)</f>
        <v>0</v>
      </c>
      <c r="AM231" s="476">
        <f ca="1">('SUBSCRIBER BASE'!AN85*'COMMISSION ASSUMPTIONS'!$G87)*('MVLP INPUT'!$F15*'COMMISSION ASSUMPTIONS'!$F71)</f>
        <v>0</v>
      </c>
      <c r="AN231" s="476">
        <f ca="1">('SUBSCRIBER BASE'!AO85*'COMMISSION ASSUMPTIONS'!$G87)*('MVLP INPUT'!$F15*'COMMISSION ASSUMPTIONS'!$F71)</f>
        <v>0</v>
      </c>
      <c r="AO231" s="476">
        <f ca="1">('SUBSCRIBER BASE'!AP85*'COMMISSION ASSUMPTIONS'!$G87)*('MVLP INPUT'!$F15*'COMMISSION ASSUMPTIONS'!$F71)</f>
        <v>0</v>
      </c>
      <c r="AP231" s="476">
        <f ca="1">('SUBSCRIBER BASE'!AQ85*'COMMISSION ASSUMPTIONS'!$G87)*('MVLP INPUT'!$F15*'COMMISSION ASSUMPTIONS'!$F71)</f>
        <v>0</v>
      </c>
      <c r="AQ231" s="476">
        <f ca="1">('SUBSCRIBER BASE'!AR85*'COMMISSION ASSUMPTIONS'!$G87)*('MVLP INPUT'!$F15*'COMMISSION ASSUMPTIONS'!$F71)</f>
        <v>0</v>
      </c>
      <c r="AR231" s="476">
        <f ca="1">('SUBSCRIBER BASE'!AS85*'COMMISSION ASSUMPTIONS'!$G87)*('MVLP INPUT'!$F15*'COMMISSION ASSUMPTIONS'!$F71)</f>
        <v>0</v>
      </c>
      <c r="AS231" s="476">
        <f ca="1">('SUBSCRIBER BASE'!AT85*'COMMISSION ASSUMPTIONS'!$G87)*('MVLP INPUT'!$F15*'COMMISSION ASSUMPTIONS'!$F71)</f>
        <v>0</v>
      </c>
      <c r="AT231" s="476">
        <f ca="1">('SUBSCRIBER BASE'!AU85*'COMMISSION ASSUMPTIONS'!$G87)*('MVLP INPUT'!$F15*'COMMISSION ASSUMPTIONS'!$F71)</f>
        <v>0</v>
      </c>
      <c r="AU231" s="476">
        <f ca="1">('SUBSCRIBER BASE'!AV85*'COMMISSION ASSUMPTIONS'!$G87)*('MVLP INPUT'!$F15*'COMMISSION ASSUMPTIONS'!$F71)</f>
        <v>0</v>
      </c>
      <c r="AV231" s="476">
        <f ca="1">('SUBSCRIBER BASE'!AW85*'COMMISSION ASSUMPTIONS'!$G87)*('MVLP INPUT'!$F15*'COMMISSION ASSUMPTIONS'!$F71)</f>
        <v>0</v>
      </c>
      <c r="AW231" s="476">
        <f ca="1">('SUBSCRIBER BASE'!AX85*'COMMISSION ASSUMPTIONS'!$G87)*('MVLP INPUT'!$F15*'COMMISSION ASSUMPTIONS'!$F71)</f>
        <v>0</v>
      </c>
      <c r="AX231" s="476">
        <f ca="1">('SUBSCRIBER BASE'!AY85*'COMMISSION ASSUMPTIONS'!$G87)*('MVLP INPUT'!$F15*'COMMISSION ASSUMPTIONS'!$F71)</f>
        <v>0</v>
      </c>
      <c r="AY231" s="476">
        <f ca="1">('SUBSCRIBER BASE'!AZ85*'COMMISSION ASSUMPTIONS'!$G87)*('MVLP INPUT'!$F15*'COMMISSION ASSUMPTIONS'!$F71)</f>
        <v>0</v>
      </c>
      <c r="AZ231" s="476">
        <f ca="1">('SUBSCRIBER BASE'!BA85*'COMMISSION ASSUMPTIONS'!$G87)*('MVLP INPUT'!$F15*'COMMISSION ASSUMPTIONS'!$F71)</f>
        <v>0</v>
      </c>
      <c r="BA231" s="476">
        <f ca="1">('SUBSCRIBER BASE'!BB85*'COMMISSION ASSUMPTIONS'!$G87)*('MVLP INPUT'!$F15*'COMMISSION ASSUMPTIONS'!$F71)</f>
        <v>0</v>
      </c>
      <c r="BB231" s="476">
        <f ca="1">('SUBSCRIBER BASE'!BC85*'COMMISSION ASSUMPTIONS'!$G87)*('MVLP INPUT'!$F15*'COMMISSION ASSUMPTIONS'!$F71)</f>
        <v>0</v>
      </c>
      <c r="BC231" s="476">
        <f ca="1">('SUBSCRIBER BASE'!BD85*'COMMISSION ASSUMPTIONS'!$G87)*('MVLP INPUT'!$F15*'COMMISSION ASSUMPTIONS'!$F71)</f>
        <v>0</v>
      </c>
      <c r="BD231" s="476">
        <f ca="1">('SUBSCRIBER BASE'!BE85*'COMMISSION ASSUMPTIONS'!$G87)*('MVLP INPUT'!$F15*'COMMISSION ASSUMPTIONS'!$F71)</f>
        <v>0</v>
      </c>
      <c r="BE231" s="476">
        <f ca="1">('SUBSCRIBER BASE'!BF85*'COMMISSION ASSUMPTIONS'!$G87)*('MVLP INPUT'!$F15*'COMMISSION ASSUMPTIONS'!$F71)</f>
        <v>0</v>
      </c>
      <c r="BF231" s="476">
        <f ca="1">('SUBSCRIBER BASE'!BG85*'COMMISSION ASSUMPTIONS'!$G87)*('MVLP INPUT'!$F15*'COMMISSION ASSUMPTIONS'!$F71)</f>
        <v>0</v>
      </c>
      <c r="BG231" s="476">
        <f ca="1">('SUBSCRIBER BASE'!BH85*'COMMISSION ASSUMPTIONS'!$G87)*('MVLP INPUT'!$F15*'COMMISSION ASSUMPTIONS'!$F71)</f>
        <v>0</v>
      </c>
      <c r="BH231" s="476">
        <f ca="1">('SUBSCRIBER BASE'!BI85*'COMMISSION ASSUMPTIONS'!$G87)*('MVLP INPUT'!$F15*'COMMISSION ASSUMPTIONS'!$F71)</f>
        <v>0</v>
      </c>
      <c r="BI231" s="476">
        <f ca="1">('SUBSCRIBER BASE'!BJ85*'COMMISSION ASSUMPTIONS'!$G87)*('MVLP INPUT'!$F15*'COMMISSION ASSUMPTIONS'!$F71)</f>
        <v>0</v>
      </c>
      <c r="BJ231" s="476">
        <f ca="1">('SUBSCRIBER BASE'!BK85*'COMMISSION ASSUMPTIONS'!$G87)*('MVLP INPUT'!$F15*'COMMISSION ASSUMPTIONS'!$F71)</f>
        <v>0</v>
      </c>
      <c r="BK231" s="476">
        <f ca="1">('SUBSCRIBER BASE'!BL85*'COMMISSION ASSUMPTIONS'!$G87)*('MVLP INPUT'!$F15*'COMMISSION ASSUMPTIONS'!$F71)</f>
        <v>0</v>
      </c>
      <c r="BL231" s="476">
        <f ca="1">('SUBSCRIBER BASE'!BM85*'COMMISSION ASSUMPTIONS'!$G87)*('MVLP INPUT'!$F15*'COMMISSION ASSUMPTIONS'!$F71)</f>
        <v>0</v>
      </c>
      <c r="BM231" s="476">
        <f ca="1">('SUBSCRIBER BASE'!BN85*'COMMISSION ASSUMPTIONS'!$G87)*('MVLP INPUT'!$F15*'COMMISSION ASSUMPTIONS'!$F71)</f>
        <v>0</v>
      </c>
      <c r="BN231" s="476">
        <f ca="1">('SUBSCRIBER BASE'!BO85*'COMMISSION ASSUMPTIONS'!$G87)*('MVLP INPUT'!$F15*'COMMISSION ASSUMPTIONS'!$F71)</f>
        <v>0</v>
      </c>
      <c r="BO231" s="476">
        <f ca="1">('SUBSCRIBER BASE'!BP85*'COMMISSION ASSUMPTIONS'!$G87)*('MVLP INPUT'!$F15*'COMMISSION ASSUMPTIONS'!$F71)</f>
        <v>0</v>
      </c>
      <c r="BP231" s="476">
        <f ca="1">('SUBSCRIBER BASE'!BQ85*'COMMISSION ASSUMPTIONS'!$G87)*('MVLP INPUT'!$F15*'COMMISSION ASSUMPTIONS'!$F71)</f>
        <v>0</v>
      </c>
      <c r="BQ231" s="476">
        <f ca="1">('SUBSCRIBER BASE'!BR85*'COMMISSION ASSUMPTIONS'!$G87)*('MVLP INPUT'!$F15*'COMMISSION ASSUMPTIONS'!$F71)</f>
        <v>0</v>
      </c>
      <c r="BR231" s="476">
        <f ca="1">('SUBSCRIBER BASE'!BS85*'COMMISSION ASSUMPTIONS'!$G87)*('MVLP INPUT'!$F15*'COMMISSION ASSUMPTIONS'!$F71)</f>
        <v>0</v>
      </c>
    </row>
    <row r="232" spans="2:70" ht="24" customHeight="1" outlineLevel="1">
      <c r="B232" s="313" t="str">
        <f t="shared" si="54"/>
        <v>200 MB</v>
      </c>
      <c r="C232" s="476">
        <f>('SUBSCRIBER BASE'!C86*'COMMISSION ASSUMPTIONS'!$G88)*('MVLP INPUT'!$F16*'COMMISSION ASSUMPTIONS'!$F72)</f>
        <v>0</v>
      </c>
      <c r="D232" s="476">
        <f>('SUBSCRIBER BASE'!D86*'COMMISSION ASSUMPTIONS'!$G88)*('MVLP INPUT'!$F16*'COMMISSION ASSUMPTIONS'!$F72)</f>
        <v>0</v>
      </c>
      <c r="E232" s="476">
        <f>('SUBSCRIBER BASE'!E86*'COMMISSION ASSUMPTIONS'!$G88)*('MVLP INPUT'!$F16*'COMMISSION ASSUMPTIONS'!$F72)</f>
        <v>0</v>
      </c>
      <c r="F232" s="476">
        <f>('SUBSCRIBER BASE'!F86*'COMMISSION ASSUMPTIONS'!$G88)*('MVLP INPUT'!$F16*'COMMISSION ASSUMPTIONS'!$F72)</f>
        <v>0</v>
      </c>
      <c r="G232" s="476">
        <f>('SUBSCRIBER BASE'!G86*'COMMISSION ASSUMPTIONS'!$G88)*('MVLP INPUT'!$F16*'COMMISSION ASSUMPTIONS'!$F72)</f>
        <v>0</v>
      </c>
      <c r="H232" s="476">
        <f>('SUBSCRIBER BASE'!H86*'COMMISSION ASSUMPTIONS'!$G88)*('MVLP INPUT'!$F16*'COMMISSION ASSUMPTIONS'!$F72)</f>
        <v>0</v>
      </c>
      <c r="I232" s="476">
        <f>('SUBSCRIBER BASE'!I86*'COMMISSION ASSUMPTIONS'!$G88)*('MVLP INPUT'!$F16*'COMMISSION ASSUMPTIONS'!$F72)</f>
        <v>0</v>
      </c>
      <c r="J232" s="476">
        <f>('SUBSCRIBER BASE'!J86*'COMMISSION ASSUMPTIONS'!$G88)*('MVLP INPUT'!$F16*'COMMISSION ASSUMPTIONS'!$F72)</f>
        <v>0</v>
      </c>
      <c r="K232" s="476">
        <f ca="1">('SUBSCRIBER BASE'!L86*'COMMISSION ASSUMPTIONS'!$G88)*('MVLP INPUT'!$F16*'COMMISSION ASSUMPTIONS'!$F72)</f>
        <v>0</v>
      </c>
      <c r="L232" s="476">
        <f ca="1">('SUBSCRIBER BASE'!M86*'COMMISSION ASSUMPTIONS'!$G88)*('MVLP INPUT'!$F16*'COMMISSION ASSUMPTIONS'!$F72)</f>
        <v>0</v>
      </c>
      <c r="M232" s="476">
        <f ca="1">('SUBSCRIBER BASE'!N86*'COMMISSION ASSUMPTIONS'!$G88)*('MVLP INPUT'!$F16*'COMMISSION ASSUMPTIONS'!$F72)</f>
        <v>0</v>
      </c>
      <c r="N232" s="476">
        <f ca="1">('SUBSCRIBER BASE'!O86*'COMMISSION ASSUMPTIONS'!$G88)*('MVLP INPUT'!$F16*'COMMISSION ASSUMPTIONS'!$F72)</f>
        <v>0</v>
      </c>
      <c r="O232" s="476">
        <f ca="1">('SUBSCRIBER BASE'!P86*'COMMISSION ASSUMPTIONS'!$G88)*('MVLP INPUT'!$F16*'COMMISSION ASSUMPTIONS'!$F72)</f>
        <v>0</v>
      </c>
      <c r="P232" s="476">
        <f ca="1">('SUBSCRIBER BASE'!Q86*'COMMISSION ASSUMPTIONS'!$G88)*('MVLP INPUT'!$F16*'COMMISSION ASSUMPTIONS'!$F72)</f>
        <v>0</v>
      </c>
      <c r="Q232" s="476">
        <f ca="1">('SUBSCRIBER BASE'!R86*'COMMISSION ASSUMPTIONS'!$G88)*('MVLP INPUT'!$F16*'COMMISSION ASSUMPTIONS'!$F72)</f>
        <v>0</v>
      </c>
      <c r="R232" s="476">
        <f ca="1">('SUBSCRIBER BASE'!S86*'COMMISSION ASSUMPTIONS'!$G88)*('MVLP INPUT'!$F16*'COMMISSION ASSUMPTIONS'!$F72)</f>
        <v>0</v>
      </c>
      <c r="S232" s="476">
        <f ca="1">('SUBSCRIBER BASE'!T86*'COMMISSION ASSUMPTIONS'!$G88)*('MVLP INPUT'!$F16*'COMMISSION ASSUMPTIONS'!$F72)</f>
        <v>0</v>
      </c>
      <c r="T232" s="476">
        <f ca="1">('SUBSCRIBER BASE'!U86*'COMMISSION ASSUMPTIONS'!$G88)*('MVLP INPUT'!$F16*'COMMISSION ASSUMPTIONS'!$F72)</f>
        <v>0</v>
      </c>
      <c r="U232" s="476">
        <f ca="1">('SUBSCRIBER BASE'!V86*'COMMISSION ASSUMPTIONS'!$G88)*('MVLP INPUT'!$F16*'COMMISSION ASSUMPTIONS'!$F72)</f>
        <v>0</v>
      </c>
      <c r="V232" s="476">
        <f ca="1">('SUBSCRIBER BASE'!W86*'COMMISSION ASSUMPTIONS'!$G88)*('MVLP INPUT'!$F16*'COMMISSION ASSUMPTIONS'!$F72)</f>
        <v>0</v>
      </c>
      <c r="W232" s="476">
        <f ca="1">('SUBSCRIBER BASE'!X86*'COMMISSION ASSUMPTIONS'!$G88)*('MVLP INPUT'!$F16*'COMMISSION ASSUMPTIONS'!$F72)</f>
        <v>0</v>
      </c>
      <c r="X232" s="476">
        <f ca="1">('SUBSCRIBER BASE'!Y86*'COMMISSION ASSUMPTIONS'!$G88)*('MVLP INPUT'!$F16*'COMMISSION ASSUMPTIONS'!$F72)</f>
        <v>0</v>
      </c>
      <c r="Y232" s="476">
        <f ca="1">('SUBSCRIBER BASE'!Z86*'COMMISSION ASSUMPTIONS'!$G88)*('MVLP INPUT'!$F16*'COMMISSION ASSUMPTIONS'!$F72)</f>
        <v>0</v>
      </c>
      <c r="Z232" s="476">
        <f ca="1">('SUBSCRIBER BASE'!AA86*'COMMISSION ASSUMPTIONS'!$G88)*('MVLP INPUT'!$F16*'COMMISSION ASSUMPTIONS'!$F72)</f>
        <v>0</v>
      </c>
      <c r="AA232" s="476">
        <f ca="1">('SUBSCRIBER BASE'!AB86*'COMMISSION ASSUMPTIONS'!$G88)*('MVLP INPUT'!$F16*'COMMISSION ASSUMPTIONS'!$F72)</f>
        <v>0</v>
      </c>
      <c r="AB232" s="476">
        <f ca="1">('SUBSCRIBER BASE'!AC86*'COMMISSION ASSUMPTIONS'!$G88)*('MVLP INPUT'!$F16*'COMMISSION ASSUMPTIONS'!$F72)</f>
        <v>0</v>
      </c>
      <c r="AC232" s="476">
        <f ca="1">('SUBSCRIBER BASE'!AD86*'COMMISSION ASSUMPTIONS'!$G88)*('MVLP INPUT'!$F16*'COMMISSION ASSUMPTIONS'!$F72)</f>
        <v>0</v>
      </c>
      <c r="AD232" s="476">
        <f ca="1">('SUBSCRIBER BASE'!AE86*'COMMISSION ASSUMPTIONS'!$G88)*('MVLP INPUT'!$F16*'COMMISSION ASSUMPTIONS'!$F72)</f>
        <v>0</v>
      </c>
      <c r="AE232" s="476">
        <f ca="1">('SUBSCRIBER BASE'!AF86*'COMMISSION ASSUMPTIONS'!$G88)*('MVLP INPUT'!$F16*'COMMISSION ASSUMPTIONS'!$F72)</f>
        <v>0</v>
      </c>
      <c r="AF232" s="476">
        <f ca="1">('SUBSCRIBER BASE'!AG86*'COMMISSION ASSUMPTIONS'!$G88)*('MVLP INPUT'!$F16*'COMMISSION ASSUMPTIONS'!$F72)</f>
        <v>0</v>
      </c>
      <c r="AG232" s="476">
        <f ca="1">('SUBSCRIBER BASE'!AH86*'COMMISSION ASSUMPTIONS'!$G88)*('MVLP INPUT'!$F16*'COMMISSION ASSUMPTIONS'!$F72)</f>
        <v>0</v>
      </c>
      <c r="AH232" s="476">
        <f ca="1">('SUBSCRIBER BASE'!AI86*'COMMISSION ASSUMPTIONS'!$G88)*('MVLP INPUT'!$F16*'COMMISSION ASSUMPTIONS'!$F72)</f>
        <v>0</v>
      </c>
      <c r="AI232" s="476">
        <f ca="1">('SUBSCRIBER BASE'!AJ86*'COMMISSION ASSUMPTIONS'!$G88)*('MVLP INPUT'!$F16*'COMMISSION ASSUMPTIONS'!$F72)</f>
        <v>0</v>
      </c>
      <c r="AJ232" s="476">
        <f ca="1">('SUBSCRIBER BASE'!AK86*'COMMISSION ASSUMPTIONS'!$G88)*('MVLP INPUT'!$F16*'COMMISSION ASSUMPTIONS'!$F72)</f>
        <v>0</v>
      </c>
      <c r="AK232" s="476">
        <f ca="1">('SUBSCRIBER BASE'!AL86*'COMMISSION ASSUMPTIONS'!$G88)*('MVLP INPUT'!$F16*'COMMISSION ASSUMPTIONS'!$F72)</f>
        <v>0</v>
      </c>
      <c r="AL232" s="476">
        <f ca="1">('SUBSCRIBER BASE'!AM86*'COMMISSION ASSUMPTIONS'!$G88)*('MVLP INPUT'!$F16*'COMMISSION ASSUMPTIONS'!$F72)</f>
        <v>0</v>
      </c>
      <c r="AM232" s="476">
        <f ca="1">('SUBSCRIBER BASE'!AN86*'COMMISSION ASSUMPTIONS'!$G88)*('MVLP INPUT'!$F16*'COMMISSION ASSUMPTIONS'!$F72)</f>
        <v>0</v>
      </c>
      <c r="AN232" s="476">
        <f ca="1">('SUBSCRIBER BASE'!AO86*'COMMISSION ASSUMPTIONS'!$G88)*('MVLP INPUT'!$F16*'COMMISSION ASSUMPTIONS'!$F72)</f>
        <v>0</v>
      </c>
      <c r="AO232" s="476">
        <f ca="1">('SUBSCRIBER BASE'!AP86*'COMMISSION ASSUMPTIONS'!$G88)*('MVLP INPUT'!$F16*'COMMISSION ASSUMPTIONS'!$F72)</f>
        <v>0</v>
      </c>
      <c r="AP232" s="476">
        <f ca="1">('SUBSCRIBER BASE'!AQ86*'COMMISSION ASSUMPTIONS'!$G88)*('MVLP INPUT'!$F16*'COMMISSION ASSUMPTIONS'!$F72)</f>
        <v>0</v>
      </c>
      <c r="AQ232" s="476">
        <f ca="1">('SUBSCRIBER BASE'!AR86*'COMMISSION ASSUMPTIONS'!$G88)*('MVLP INPUT'!$F16*'COMMISSION ASSUMPTIONS'!$F72)</f>
        <v>0</v>
      </c>
      <c r="AR232" s="476">
        <f ca="1">('SUBSCRIBER BASE'!AS86*'COMMISSION ASSUMPTIONS'!$G88)*('MVLP INPUT'!$F16*'COMMISSION ASSUMPTIONS'!$F72)</f>
        <v>0</v>
      </c>
      <c r="AS232" s="476">
        <f ca="1">('SUBSCRIBER BASE'!AT86*'COMMISSION ASSUMPTIONS'!$G88)*('MVLP INPUT'!$F16*'COMMISSION ASSUMPTIONS'!$F72)</f>
        <v>0</v>
      </c>
      <c r="AT232" s="476">
        <f ca="1">('SUBSCRIBER BASE'!AU86*'COMMISSION ASSUMPTIONS'!$G88)*('MVLP INPUT'!$F16*'COMMISSION ASSUMPTIONS'!$F72)</f>
        <v>0</v>
      </c>
      <c r="AU232" s="476">
        <f ca="1">('SUBSCRIBER BASE'!AV86*'COMMISSION ASSUMPTIONS'!$G88)*('MVLP INPUT'!$F16*'COMMISSION ASSUMPTIONS'!$F72)</f>
        <v>0</v>
      </c>
      <c r="AV232" s="476">
        <f ca="1">('SUBSCRIBER BASE'!AW86*'COMMISSION ASSUMPTIONS'!$G88)*('MVLP INPUT'!$F16*'COMMISSION ASSUMPTIONS'!$F72)</f>
        <v>0</v>
      </c>
      <c r="AW232" s="476">
        <f ca="1">('SUBSCRIBER BASE'!AX86*'COMMISSION ASSUMPTIONS'!$G88)*('MVLP INPUT'!$F16*'COMMISSION ASSUMPTIONS'!$F72)</f>
        <v>0</v>
      </c>
      <c r="AX232" s="476">
        <f ca="1">('SUBSCRIBER BASE'!AY86*'COMMISSION ASSUMPTIONS'!$G88)*('MVLP INPUT'!$F16*'COMMISSION ASSUMPTIONS'!$F72)</f>
        <v>0</v>
      </c>
      <c r="AY232" s="476">
        <f ca="1">('SUBSCRIBER BASE'!AZ86*'COMMISSION ASSUMPTIONS'!$G88)*('MVLP INPUT'!$F16*'COMMISSION ASSUMPTIONS'!$F72)</f>
        <v>0</v>
      </c>
      <c r="AZ232" s="476">
        <f ca="1">('SUBSCRIBER BASE'!BA86*'COMMISSION ASSUMPTIONS'!$G88)*('MVLP INPUT'!$F16*'COMMISSION ASSUMPTIONS'!$F72)</f>
        <v>0</v>
      </c>
      <c r="BA232" s="476">
        <f ca="1">('SUBSCRIBER BASE'!BB86*'COMMISSION ASSUMPTIONS'!$G88)*('MVLP INPUT'!$F16*'COMMISSION ASSUMPTIONS'!$F72)</f>
        <v>0</v>
      </c>
      <c r="BB232" s="476">
        <f ca="1">('SUBSCRIBER BASE'!BC86*'COMMISSION ASSUMPTIONS'!$G88)*('MVLP INPUT'!$F16*'COMMISSION ASSUMPTIONS'!$F72)</f>
        <v>0</v>
      </c>
      <c r="BC232" s="476">
        <f ca="1">('SUBSCRIBER BASE'!BD86*'COMMISSION ASSUMPTIONS'!$G88)*('MVLP INPUT'!$F16*'COMMISSION ASSUMPTIONS'!$F72)</f>
        <v>0</v>
      </c>
      <c r="BD232" s="476">
        <f ca="1">('SUBSCRIBER BASE'!BE86*'COMMISSION ASSUMPTIONS'!$G88)*('MVLP INPUT'!$F16*'COMMISSION ASSUMPTIONS'!$F72)</f>
        <v>0</v>
      </c>
      <c r="BE232" s="476">
        <f ca="1">('SUBSCRIBER BASE'!BF86*'COMMISSION ASSUMPTIONS'!$G88)*('MVLP INPUT'!$F16*'COMMISSION ASSUMPTIONS'!$F72)</f>
        <v>0</v>
      </c>
      <c r="BF232" s="476">
        <f ca="1">('SUBSCRIBER BASE'!BG86*'COMMISSION ASSUMPTIONS'!$G88)*('MVLP INPUT'!$F16*'COMMISSION ASSUMPTIONS'!$F72)</f>
        <v>0</v>
      </c>
      <c r="BG232" s="476">
        <f ca="1">('SUBSCRIBER BASE'!BH86*'COMMISSION ASSUMPTIONS'!$G88)*('MVLP INPUT'!$F16*'COMMISSION ASSUMPTIONS'!$F72)</f>
        <v>0</v>
      </c>
      <c r="BH232" s="476">
        <f ca="1">('SUBSCRIBER BASE'!BI86*'COMMISSION ASSUMPTIONS'!$G88)*('MVLP INPUT'!$F16*'COMMISSION ASSUMPTIONS'!$F72)</f>
        <v>0</v>
      </c>
      <c r="BI232" s="476">
        <f ca="1">('SUBSCRIBER BASE'!BJ86*'COMMISSION ASSUMPTIONS'!$G88)*('MVLP INPUT'!$F16*'COMMISSION ASSUMPTIONS'!$F72)</f>
        <v>0</v>
      </c>
      <c r="BJ232" s="476">
        <f ca="1">('SUBSCRIBER BASE'!BK86*'COMMISSION ASSUMPTIONS'!$G88)*('MVLP INPUT'!$F16*'COMMISSION ASSUMPTIONS'!$F72)</f>
        <v>0</v>
      </c>
      <c r="BK232" s="476">
        <f ca="1">('SUBSCRIBER BASE'!BL86*'COMMISSION ASSUMPTIONS'!$G88)*('MVLP INPUT'!$F16*'COMMISSION ASSUMPTIONS'!$F72)</f>
        <v>0</v>
      </c>
      <c r="BL232" s="476">
        <f ca="1">('SUBSCRIBER BASE'!BM86*'COMMISSION ASSUMPTIONS'!$G88)*('MVLP INPUT'!$F16*'COMMISSION ASSUMPTIONS'!$F72)</f>
        <v>0</v>
      </c>
      <c r="BM232" s="476">
        <f ca="1">('SUBSCRIBER BASE'!BN86*'COMMISSION ASSUMPTIONS'!$G88)*('MVLP INPUT'!$F16*'COMMISSION ASSUMPTIONS'!$F72)</f>
        <v>0</v>
      </c>
      <c r="BN232" s="476">
        <f ca="1">('SUBSCRIBER BASE'!BO86*'COMMISSION ASSUMPTIONS'!$G88)*('MVLP INPUT'!$F16*'COMMISSION ASSUMPTIONS'!$F72)</f>
        <v>0</v>
      </c>
      <c r="BO232" s="476">
        <f ca="1">('SUBSCRIBER BASE'!BP86*'COMMISSION ASSUMPTIONS'!$G88)*('MVLP INPUT'!$F16*'COMMISSION ASSUMPTIONS'!$F72)</f>
        <v>0</v>
      </c>
      <c r="BP232" s="476">
        <f ca="1">('SUBSCRIBER BASE'!BQ86*'COMMISSION ASSUMPTIONS'!$G88)*('MVLP INPUT'!$F16*'COMMISSION ASSUMPTIONS'!$F72)</f>
        <v>0</v>
      </c>
      <c r="BQ232" s="476">
        <f ca="1">('SUBSCRIBER BASE'!BR86*'COMMISSION ASSUMPTIONS'!$G88)*('MVLP INPUT'!$F16*'COMMISSION ASSUMPTIONS'!$F72)</f>
        <v>0</v>
      </c>
      <c r="BR232" s="476">
        <f ca="1">('SUBSCRIBER BASE'!BS86*'COMMISSION ASSUMPTIONS'!$G88)*('MVLP INPUT'!$F16*'COMMISSION ASSUMPTIONS'!$F72)</f>
        <v>0</v>
      </c>
    </row>
    <row r="233" spans="2:70" ht="24" customHeight="1" outlineLevel="1">
      <c r="B233" s="313" t="str">
        <f t="shared" si="54"/>
        <v>500 MB</v>
      </c>
      <c r="C233" s="476">
        <f>('SUBSCRIBER BASE'!C87*'COMMISSION ASSUMPTIONS'!$G89)*('MVLP INPUT'!$F17*'COMMISSION ASSUMPTIONS'!$F73)</f>
        <v>0</v>
      </c>
      <c r="D233" s="476">
        <f>('SUBSCRIBER BASE'!D87*'COMMISSION ASSUMPTIONS'!$G89)*('MVLP INPUT'!$F17*'COMMISSION ASSUMPTIONS'!$F73)</f>
        <v>0</v>
      </c>
      <c r="E233" s="476">
        <f>('SUBSCRIBER BASE'!E87*'COMMISSION ASSUMPTIONS'!$G89)*('MVLP INPUT'!$F17*'COMMISSION ASSUMPTIONS'!$F73)</f>
        <v>0</v>
      </c>
      <c r="F233" s="476">
        <f>('SUBSCRIBER BASE'!F87*'COMMISSION ASSUMPTIONS'!$G89)*('MVLP INPUT'!$F17*'COMMISSION ASSUMPTIONS'!$F73)</f>
        <v>0</v>
      </c>
      <c r="G233" s="476">
        <f>('SUBSCRIBER BASE'!G87*'COMMISSION ASSUMPTIONS'!$G89)*('MVLP INPUT'!$F17*'COMMISSION ASSUMPTIONS'!$F73)</f>
        <v>0</v>
      </c>
      <c r="H233" s="476">
        <f>('SUBSCRIBER BASE'!H87*'COMMISSION ASSUMPTIONS'!$G89)*('MVLP INPUT'!$F17*'COMMISSION ASSUMPTIONS'!$F73)</f>
        <v>0</v>
      </c>
      <c r="I233" s="476">
        <f>('SUBSCRIBER BASE'!I87*'COMMISSION ASSUMPTIONS'!$G89)*('MVLP INPUT'!$F17*'COMMISSION ASSUMPTIONS'!$F73)</f>
        <v>0</v>
      </c>
      <c r="J233" s="476">
        <f>('SUBSCRIBER BASE'!J87*'COMMISSION ASSUMPTIONS'!$G89)*('MVLP INPUT'!$F17*'COMMISSION ASSUMPTIONS'!$F73)</f>
        <v>0</v>
      </c>
      <c r="K233" s="476">
        <f ca="1">('SUBSCRIBER BASE'!L87*'COMMISSION ASSUMPTIONS'!$G89)*('MVLP INPUT'!$F17*'COMMISSION ASSUMPTIONS'!$F73)</f>
        <v>0</v>
      </c>
      <c r="L233" s="476">
        <f ca="1">('SUBSCRIBER BASE'!M87*'COMMISSION ASSUMPTIONS'!$G89)*('MVLP INPUT'!$F17*'COMMISSION ASSUMPTIONS'!$F73)</f>
        <v>0</v>
      </c>
      <c r="M233" s="476">
        <f ca="1">('SUBSCRIBER BASE'!N87*'COMMISSION ASSUMPTIONS'!$G89)*('MVLP INPUT'!$F17*'COMMISSION ASSUMPTIONS'!$F73)</f>
        <v>0</v>
      </c>
      <c r="N233" s="476">
        <f ca="1">('SUBSCRIBER BASE'!O87*'COMMISSION ASSUMPTIONS'!$G89)*('MVLP INPUT'!$F17*'COMMISSION ASSUMPTIONS'!$F73)</f>
        <v>0</v>
      </c>
      <c r="O233" s="476">
        <f ca="1">('SUBSCRIBER BASE'!P87*'COMMISSION ASSUMPTIONS'!$G89)*('MVLP INPUT'!$F17*'COMMISSION ASSUMPTIONS'!$F73)</f>
        <v>0</v>
      </c>
      <c r="P233" s="476">
        <f ca="1">('SUBSCRIBER BASE'!Q87*'COMMISSION ASSUMPTIONS'!$G89)*('MVLP INPUT'!$F17*'COMMISSION ASSUMPTIONS'!$F73)</f>
        <v>0</v>
      </c>
      <c r="Q233" s="476">
        <f ca="1">('SUBSCRIBER BASE'!R87*'COMMISSION ASSUMPTIONS'!$G89)*('MVLP INPUT'!$F17*'COMMISSION ASSUMPTIONS'!$F73)</f>
        <v>0</v>
      </c>
      <c r="R233" s="476">
        <f ca="1">('SUBSCRIBER BASE'!S87*'COMMISSION ASSUMPTIONS'!$G89)*('MVLP INPUT'!$F17*'COMMISSION ASSUMPTIONS'!$F73)</f>
        <v>0</v>
      </c>
      <c r="S233" s="476">
        <f ca="1">('SUBSCRIBER BASE'!T87*'COMMISSION ASSUMPTIONS'!$G89)*('MVLP INPUT'!$F17*'COMMISSION ASSUMPTIONS'!$F73)</f>
        <v>0</v>
      </c>
      <c r="T233" s="476">
        <f ca="1">('SUBSCRIBER BASE'!U87*'COMMISSION ASSUMPTIONS'!$G89)*('MVLP INPUT'!$F17*'COMMISSION ASSUMPTIONS'!$F73)</f>
        <v>0</v>
      </c>
      <c r="U233" s="476">
        <f ca="1">('SUBSCRIBER BASE'!V87*'COMMISSION ASSUMPTIONS'!$G89)*('MVLP INPUT'!$F17*'COMMISSION ASSUMPTIONS'!$F73)</f>
        <v>0</v>
      </c>
      <c r="V233" s="476">
        <f ca="1">('SUBSCRIBER BASE'!W87*'COMMISSION ASSUMPTIONS'!$G89)*('MVLP INPUT'!$F17*'COMMISSION ASSUMPTIONS'!$F73)</f>
        <v>0</v>
      </c>
      <c r="W233" s="476">
        <f ca="1">('SUBSCRIBER BASE'!X87*'COMMISSION ASSUMPTIONS'!$G89)*('MVLP INPUT'!$F17*'COMMISSION ASSUMPTIONS'!$F73)</f>
        <v>0</v>
      </c>
      <c r="X233" s="476">
        <f ca="1">('SUBSCRIBER BASE'!Y87*'COMMISSION ASSUMPTIONS'!$G89)*('MVLP INPUT'!$F17*'COMMISSION ASSUMPTIONS'!$F73)</f>
        <v>0</v>
      </c>
      <c r="Y233" s="476">
        <f ca="1">('SUBSCRIBER BASE'!Z87*'COMMISSION ASSUMPTIONS'!$G89)*('MVLP INPUT'!$F17*'COMMISSION ASSUMPTIONS'!$F73)</f>
        <v>0</v>
      </c>
      <c r="Z233" s="476">
        <f ca="1">('SUBSCRIBER BASE'!AA87*'COMMISSION ASSUMPTIONS'!$G89)*('MVLP INPUT'!$F17*'COMMISSION ASSUMPTIONS'!$F73)</f>
        <v>0</v>
      </c>
      <c r="AA233" s="476">
        <f ca="1">('SUBSCRIBER BASE'!AB87*'COMMISSION ASSUMPTIONS'!$G89)*('MVLP INPUT'!$F17*'COMMISSION ASSUMPTIONS'!$F73)</f>
        <v>0</v>
      </c>
      <c r="AB233" s="476">
        <f ca="1">('SUBSCRIBER BASE'!AC87*'COMMISSION ASSUMPTIONS'!$G89)*('MVLP INPUT'!$F17*'COMMISSION ASSUMPTIONS'!$F73)</f>
        <v>0</v>
      </c>
      <c r="AC233" s="476">
        <f ca="1">('SUBSCRIBER BASE'!AD87*'COMMISSION ASSUMPTIONS'!$G89)*('MVLP INPUT'!$F17*'COMMISSION ASSUMPTIONS'!$F73)</f>
        <v>0</v>
      </c>
      <c r="AD233" s="476">
        <f ca="1">('SUBSCRIBER BASE'!AE87*'COMMISSION ASSUMPTIONS'!$G89)*('MVLP INPUT'!$F17*'COMMISSION ASSUMPTIONS'!$F73)</f>
        <v>0</v>
      </c>
      <c r="AE233" s="476">
        <f ca="1">('SUBSCRIBER BASE'!AF87*'COMMISSION ASSUMPTIONS'!$G89)*('MVLP INPUT'!$F17*'COMMISSION ASSUMPTIONS'!$F73)</f>
        <v>0</v>
      </c>
      <c r="AF233" s="476">
        <f ca="1">('SUBSCRIBER BASE'!AG87*'COMMISSION ASSUMPTIONS'!$G89)*('MVLP INPUT'!$F17*'COMMISSION ASSUMPTIONS'!$F73)</f>
        <v>0</v>
      </c>
      <c r="AG233" s="476">
        <f ca="1">('SUBSCRIBER BASE'!AH87*'COMMISSION ASSUMPTIONS'!$G89)*('MVLP INPUT'!$F17*'COMMISSION ASSUMPTIONS'!$F73)</f>
        <v>0</v>
      </c>
      <c r="AH233" s="476">
        <f ca="1">('SUBSCRIBER BASE'!AI87*'COMMISSION ASSUMPTIONS'!$G89)*('MVLP INPUT'!$F17*'COMMISSION ASSUMPTIONS'!$F73)</f>
        <v>0</v>
      </c>
      <c r="AI233" s="476">
        <f ca="1">('SUBSCRIBER BASE'!AJ87*'COMMISSION ASSUMPTIONS'!$G89)*('MVLP INPUT'!$F17*'COMMISSION ASSUMPTIONS'!$F73)</f>
        <v>0</v>
      </c>
      <c r="AJ233" s="476">
        <f ca="1">('SUBSCRIBER BASE'!AK87*'COMMISSION ASSUMPTIONS'!$G89)*('MVLP INPUT'!$F17*'COMMISSION ASSUMPTIONS'!$F73)</f>
        <v>0</v>
      </c>
      <c r="AK233" s="476">
        <f ca="1">('SUBSCRIBER BASE'!AL87*'COMMISSION ASSUMPTIONS'!$G89)*('MVLP INPUT'!$F17*'COMMISSION ASSUMPTIONS'!$F73)</f>
        <v>0</v>
      </c>
      <c r="AL233" s="476">
        <f ca="1">('SUBSCRIBER BASE'!AM87*'COMMISSION ASSUMPTIONS'!$G89)*('MVLP INPUT'!$F17*'COMMISSION ASSUMPTIONS'!$F73)</f>
        <v>0</v>
      </c>
      <c r="AM233" s="476">
        <f ca="1">('SUBSCRIBER BASE'!AN87*'COMMISSION ASSUMPTIONS'!$G89)*('MVLP INPUT'!$F17*'COMMISSION ASSUMPTIONS'!$F73)</f>
        <v>0</v>
      </c>
      <c r="AN233" s="476">
        <f ca="1">('SUBSCRIBER BASE'!AO87*'COMMISSION ASSUMPTIONS'!$G89)*('MVLP INPUT'!$F17*'COMMISSION ASSUMPTIONS'!$F73)</f>
        <v>0</v>
      </c>
      <c r="AO233" s="476">
        <f ca="1">('SUBSCRIBER BASE'!AP87*'COMMISSION ASSUMPTIONS'!$G89)*('MVLP INPUT'!$F17*'COMMISSION ASSUMPTIONS'!$F73)</f>
        <v>0</v>
      </c>
      <c r="AP233" s="476">
        <f ca="1">('SUBSCRIBER BASE'!AQ87*'COMMISSION ASSUMPTIONS'!$G89)*('MVLP INPUT'!$F17*'COMMISSION ASSUMPTIONS'!$F73)</f>
        <v>0</v>
      </c>
      <c r="AQ233" s="476">
        <f ca="1">('SUBSCRIBER BASE'!AR87*'COMMISSION ASSUMPTIONS'!$G89)*('MVLP INPUT'!$F17*'COMMISSION ASSUMPTIONS'!$F73)</f>
        <v>0</v>
      </c>
      <c r="AR233" s="476">
        <f ca="1">('SUBSCRIBER BASE'!AS87*'COMMISSION ASSUMPTIONS'!$G89)*('MVLP INPUT'!$F17*'COMMISSION ASSUMPTIONS'!$F73)</f>
        <v>0</v>
      </c>
      <c r="AS233" s="476">
        <f ca="1">('SUBSCRIBER BASE'!AT87*'COMMISSION ASSUMPTIONS'!$G89)*('MVLP INPUT'!$F17*'COMMISSION ASSUMPTIONS'!$F73)</f>
        <v>0</v>
      </c>
      <c r="AT233" s="476">
        <f ca="1">('SUBSCRIBER BASE'!AU87*'COMMISSION ASSUMPTIONS'!$G89)*('MVLP INPUT'!$F17*'COMMISSION ASSUMPTIONS'!$F73)</f>
        <v>0</v>
      </c>
      <c r="AU233" s="476">
        <f ca="1">('SUBSCRIBER BASE'!AV87*'COMMISSION ASSUMPTIONS'!$G89)*('MVLP INPUT'!$F17*'COMMISSION ASSUMPTIONS'!$F73)</f>
        <v>0</v>
      </c>
      <c r="AV233" s="476">
        <f ca="1">('SUBSCRIBER BASE'!AW87*'COMMISSION ASSUMPTIONS'!$G89)*('MVLP INPUT'!$F17*'COMMISSION ASSUMPTIONS'!$F73)</f>
        <v>0</v>
      </c>
      <c r="AW233" s="476">
        <f ca="1">('SUBSCRIBER BASE'!AX87*'COMMISSION ASSUMPTIONS'!$G89)*('MVLP INPUT'!$F17*'COMMISSION ASSUMPTIONS'!$F73)</f>
        <v>0</v>
      </c>
      <c r="AX233" s="476">
        <f ca="1">('SUBSCRIBER BASE'!AY87*'COMMISSION ASSUMPTIONS'!$G89)*('MVLP INPUT'!$F17*'COMMISSION ASSUMPTIONS'!$F73)</f>
        <v>0</v>
      </c>
      <c r="AY233" s="476">
        <f ca="1">('SUBSCRIBER BASE'!AZ87*'COMMISSION ASSUMPTIONS'!$G89)*('MVLP INPUT'!$F17*'COMMISSION ASSUMPTIONS'!$F73)</f>
        <v>0</v>
      </c>
      <c r="AZ233" s="476">
        <f ca="1">('SUBSCRIBER BASE'!BA87*'COMMISSION ASSUMPTIONS'!$G89)*('MVLP INPUT'!$F17*'COMMISSION ASSUMPTIONS'!$F73)</f>
        <v>0</v>
      </c>
      <c r="BA233" s="476">
        <f ca="1">('SUBSCRIBER BASE'!BB87*'COMMISSION ASSUMPTIONS'!$G89)*('MVLP INPUT'!$F17*'COMMISSION ASSUMPTIONS'!$F73)</f>
        <v>0</v>
      </c>
      <c r="BB233" s="476">
        <f ca="1">('SUBSCRIBER BASE'!BC87*'COMMISSION ASSUMPTIONS'!$G89)*('MVLP INPUT'!$F17*'COMMISSION ASSUMPTIONS'!$F73)</f>
        <v>0</v>
      </c>
      <c r="BC233" s="476">
        <f ca="1">('SUBSCRIBER BASE'!BD87*'COMMISSION ASSUMPTIONS'!$G89)*('MVLP INPUT'!$F17*'COMMISSION ASSUMPTIONS'!$F73)</f>
        <v>0</v>
      </c>
      <c r="BD233" s="476">
        <f ca="1">('SUBSCRIBER BASE'!BE87*'COMMISSION ASSUMPTIONS'!$G89)*('MVLP INPUT'!$F17*'COMMISSION ASSUMPTIONS'!$F73)</f>
        <v>0</v>
      </c>
      <c r="BE233" s="476">
        <f ca="1">('SUBSCRIBER BASE'!BF87*'COMMISSION ASSUMPTIONS'!$G89)*('MVLP INPUT'!$F17*'COMMISSION ASSUMPTIONS'!$F73)</f>
        <v>0</v>
      </c>
      <c r="BF233" s="476">
        <f ca="1">('SUBSCRIBER BASE'!BG87*'COMMISSION ASSUMPTIONS'!$G89)*('MVLP INPUT'!$F17*'COMMISSION ASSUMPTIONS'!$F73)</f>
        <v>0</v>
      </c>
      <c r="BG233" s="476">
        <f ca="1">('SUBSCRIBER BASE'!BH87*'COMMISSION ASSUMPTIONS'!$G89)*('MVLP INPUT'!$F17*'COMMISSION ASSUMPTIONS'!$F73)</f>
        <v>0</v>
      </c>
      <c r="BH233" s="476">
        <f ca="1">('SUBSCRIBER BASE'!BI87*'COMMISSION ASSUMPTIONS'!$G89)*('MVLP INPUT'!$F17*'COMMISSION ASSUMPTIONS'!$F73)</f>
        <v>0</v>
      </c>
      <c r="BI233" s="476">
        <f ca="1">('SUBSCRIBER BASE'!BJ87*'COMMISSION ASSUMPTIONS'!$G89)*('MVLP INPUT'!$F17*'COMMISSION ASSUMPTIONS'!$F73)</f>
        <v>0</v>
      </c>
      <c r="BJ233" s="476">
        <f ca="1">('SUBSCRIBER BASE'!BK87*'COMMISSION ASSUMPTIONS'!$G89)*('MVLP INPUT'!$F17*'COMMISSION ASSUMPTIONS'!$F73)</f>
        <v>0</v>
      </c>
      <c r="BK233" s="476">
        <f ca="1">('SUBSCRIBER BASE'!BL87*'COMMISSION ASSUMPTIONS'!$G89)*('MVLP INPUT'!$F17*'COMMISSION ASSUMPTIONS'!$F73)</f>
        <v>0</v>
      </c>
      <c r="BL233" s="476">
        <f ca="1">('SUBSCRIBER BASE'!BM87*'COMMISSION ASSUMPTIONS'!$G89)*('MVLP INPUT'!$F17*'COMMISSION ASSUMPTIONS'!$F73)</f>
        <v>0</v>
      </c>
      <c r="BM233" s="476">
        <f ca="1">('SUBSCRIBER BASE'!BN87*'COMMISSION ASSUMPTIONS'!$G89)*('MVLP INPUT'!$F17*'COMMISSION ASSUMPTIONS'!$F73)</f>
        <v>0</v>
      </c>
      <c r="BN233" s="476">
        <f ca="1">('SUBSCRIBER BASE'!BO87*'COMMISSION ASSUMPTIONS'!$G89)*('MVLP INPUT'!$F17*'COMMISSION ASSUMPTIONS'!$F73)</f>
        <v>0</v>
      </c>
      <c r="BO233" s="476">
        <f ca="1">('SUBSCRIBER BASE'!BP87*'COMMISSION ASSUMPTIONS'!$G89)*('MVLP INPUT'!$F17*'COMMISSION ASSUMPTIONS'!$F73)</f>
        <v>0</v>
      </c>
      <c r="BP233" s="476">
        <f ca="1">('SUBSCRIBER BASE'!BQ87*'COMMISSION ASSUMPTIONS'!$G89)*('MVLP INPUT'!$F17*'COMMISSION ASSUMPTIONS'!$F73)</f>
        <v>0</v>
      </c>
      <c r="BQ233" s="476">
        <f ca="1">('SUBSCRIBER BASE'!BR87*'COMMISSION ASSUMPTIONS'!$G89)*('MVLP INPUT'!$F17*'COMMISSION ASSUMPTIONS'!$F73)</f>
        <v>0</v>
      </c>
      <c r="BR233" s="476">
        <f ca="1">('SUBSCRIBER BASE'!BS87*'COMMISSION ASSUMPTIONS'!$G89)*('MVLP INPUT'!$F17*'COMMISSION ASSUMPTIONS'!$F73)</f>
        <v>0</v>
      </c>
    </row>
    <row r="234" spans="2:70" ht="24" customHeight="1" outlineLevel="1">
      <c r="B234" s="313" t="str">
        <f t="shared" si="54"/>
        <v>1.2 GB</v>
      </c>
      <c r="C234" s="476">
        <f>('SUBSCRIBER BASE'!C88*'COMMISSION ASSUMPTIONS'!$G90)*('MVLP INPUT'!$F18*'COMMISSION ASSUMPTIONS'!$F74)</f>
        <v>0</v>
      </c>
      <c r="D234" s="476">
        <f>('SUBSCRIBER BASE'!D88*'COMMISSION ASSUMPTIONS'!$G90)*('MVLP INPUT'!$F18*'COMMISSION ASSUMPTIONS'!$F74)</f>
        <v>0</v>
      </c>
      <c r="E234" s="476">
        <f>('SUBSCRIBER BASE'!E88*'COMMISSION ASSUMPTIONS'!$G90)*('MVLP INPUT'!$F18*'COMMISSION ASSUMPTIONS'!$F74)</f>
        <v>0</v>
      </c>
      <c r="F234" s="476">
        <f>('SUBSCRIBER BASE'!F88*'COMMISSION ASSUMPTIONS'!$G90)*('MVLP INPUT'!$F18*'COMMISSION ASSUMPTIONS'!$F74)</f>
        <v>0</v>
      </c>
      <c r="G234" s="476">
        <f>('SUBSCRIBER BASE'!G88*'COMMISSION ASSUMPTIONS'!$G90)*('MVLP INPUT'!$F18*'COMMISSION ASSUMPTIONS'!$F74)</f>
        <v>0</v>
      </c>
      <c r="H234" s="476">
        <f>('SUBSCRIBER BASE'!H88*'COMMISSION ASSUMPTIONS'!$G90)*('MVLP INPUT'!$F18*'COMMISSION ASSUMPTIONS'!$F74)</f>
        <v>0</v>
      </c>
      <c r="I234" s="476">
        <f>('SUBSCRIBER BASE'!I88*'COMMISSION ASSUMPTIONS'!$G90)*('MVLP INPUT'!$F18*'COMMISSION ASSUMPTIONS'!$F74)</f>
        <v>0</v>
      </c>
      <c r="J234" s="476">
        <f>('SUBSCRIBER BASE'!J88*'COMMISSION ASSUMPTIONS'!$G90)*('MVLP INPUT'!$F18*'COMMISSION ASSUMPTIONS'!$F74)</f>
        <v>0</v>
      </c>
      <c r="K234" s="476">
        <f ca="1">('SUBSCRIBER BASE'!L88*'COMMISSION ASSUMPTIONS'!$G90)*('MVLP INPUT'!$F18*'COMMISSION ASSUMPTIONS'!$F74)</f>
        <v>0</v>
      </c>
      <c r="L234" s="476">
        <f ca="1">('SUBSCRIBER BASE'!M88*'COMMISSION ASSUMPTIONS'!$G90)*('MVLP INPUT'!$F18*'COMMISSION ASSUMPTIONS'!$F74)</f>
        <v>0</v>
      </c>
      <c r="M234" s="476">
        <f ca="1">('SUBSCRIBER BASE'!N88*'COMMISSION ASSUMPTIONS'!$G90)*('MVLP INPUT'!$F18*'COMMISSION ASSUMPTIONS'!$F74)</f>
        <v>0</v>
      </c>
      <c r="N234" s="476">
        <f ca="1">('SUBSCRIBER BASE'!O88*'COMMISSION ASSUMPTIONS'!$G90)*('MVLP INPUT'!$F18*'COMMISSION ASSUMPTIONS'!$F74)</f>
        <v>0</v>
      </c>
      <c r="O234" s="476">
        <f ca="1">('SUBSCRIBER BASE'!P88*'COMMISSION ASSUMPTIONS'!$G90)*('MVLP INPUT'!$F18*'COMMISSION ASSUMPTIONS'!$F74)</f>
        <v>0</v>
      </c>
      <c r="P234" s="476">
        <f ca="1">('SUBSCRIBER BASE'!Q88*'COMMISSION ASSUMPTIONS'!$G90)*('MVLP INPUT'!$F18*'COMMISSION ASSUMPTIONS'!$F74)</f>
        <v>0</v>
      </c>
      <c r="Q234" s="476">
        <f ca="1">('SUBSCRIBER BASE'!R88*'COMMISSION ASSUMPTIONS'!$G90)*('MVLP INPUT'!$F18*'COMMISSION ASSUMPTIONS'!$F74)</f>
        <v>0</v>
      </c>
      <c r="R234" s="476">
        <f ca="1">('SUBSCRIBER BASE'!S88*'COMMISSION ASSUMPTIONS'!$G90)*('MVLP INPUT'!$F18*'COMMISSION ASSUMPTIONS'!$F74)</f>
        <v>0</v>
      </c>
      <c r="S234" s="476">
        <f ca="1">('SUBSCRIBER BASE'!T88*'COMMISSION ASSUMPTIONS'!$G90)*('MVLP INPUT'!$F18*'COMMISSION ASSUMPTIONS'!$F74)</f>
        <v>0</v>
      </c>
      <c r="T234" s="476">
        <f ca="1">('SUBSCRIBER BASE'!U88*'COMMISSION ASSUMPTIONS'!$G90)*('MVLP INPUT'!$F18*'COMMISSION ASSUMPTIONS'!$F74)</f>
        <v>0</v>
      </c>
      <c r="U234" s="476">
        <f ca="1">('SUBSCRIBER BASE'!V88*'COMMISSION ASSUMPTIONS'!$G90)*('MVLP INPUT'!$F18*'COMMISSION ASSUMPTIONS'!$F74)</f>
        <v>0</v>
      </c>
      <c r="V234" s="476">
        <f ca="1">('SUBSCRIBER BASE'!W88*'COMMISSION ASSUMPTIONS'!$G90)*('MVLP INPUT'!$F18*'COMMISSION ASSUMPTIONS'!$F74)</f>
        <v>0</v>
      </c>
      <c r="W234" s="476">
        <f ca="1">('SUBSCRIBER BASE'!X88*'COMMISSION ASSUMPTIONS'!$G90)*('MVLP INPUT'!$F18*'COMMISSION ASSUMPTIONS'!$F74)</f>
        <v>0</v>
      </c>
      <c r="X234" s="476">
        <f ca="1">('SUBSCRIBER BASE'!Y88*'COMMISSION ASSUMPTIONS'!$G90)*('MVLP INPUT'!$F18*'COMMISSION ASSUMPTIONS'!$F74)</f>
        <v>0</v>
      </c>
      <c r="Y234" s="476">
        <f ca="1">('SUBSCRIBER BASE'!Z88*'COMMISSION ASSUMPTIONS'!$G90)*('MVLP INPUT'!$F18*'COMMISSION ASSUMPTIONS'!$F74)</f>
        <v>0</v>
      </c>
      <c r="Z234" s="476">
        <f ca="1">('SUBSCRIBER BASE'!AA88*'COMMISSION ASSUMPTIONS'!$G90)*('MVLP INPUT'!$F18*'COMMISSION ASSUMPTIONS'!$F74)</f>
        <v>0</v>
      </c>
      <c r="AA234" s="476">
        <f ca="1">('SUBSCRIBER BASE'!AB88*'COMMISSION ASSUMPTIONS'!$G90)*('MVLP INPUT'!$F18*'COMMISSION ASSUMPTIONS'!$F74)</f>
        <v>0</v>
      </c>
      <c r="AB234" s="476">
        <f ca="1">('SUBSCRIBER BASE'!AC88*'COMMISSION ASSUMPTIONS'!$G90)*('MVLP INPUT'!$F18*'COMMISSION ASSUMPTIONS'!$F74)</f>
        <v>0</v>
      </c>
      <c r="AC234" s="476">
        <f ca="1">('SUBSCRIBER BASE'!AD88*'COMMISSION ASSUMPTIONS'!$G90)*('MVLP INPUT'!$F18*'COMMISSION ASSUMPTIONS'!$F74)</f>
        <v>0</v>
      </c>
      <c r="AD234" s="476">
        <f ca="1">('SUBSCRIBER BASE'!AE88*'COMMISSION ASSUMPTIONS'!$G90)*('MVLP INPUT'!$F18*'COMMISSION ASSUMPTIONS'!$F74)</f>
        <v>0</v>
      </c>
      <c r="AE234" s="476">
        <f ca="1">('SUBSCRIBER BASE'!AF88*'COMMISSION ASSUMPTIONS'!$G90)*('MVLP INPUT'!$F18*'COMMISSION ASSUMPTIONS'!$F74)</f>
        <v>0</v>
      </c>
      <c r="AF234" s="476">
        <f ca="1">('SUBSCRIBER BASE'!AG88*'COMMISSION ASSUMPTIONS'!$G90)*('MVLP INPUT'!$F18*'COMMISSION ASSUMPTIONS'!$F74)</f>
        <v>0</v>
      </c>
      <c r="AG234" s="476">
        <f ca="1">('SUBSCRIBER BASE'!AH88*'COMMISSION ASSUMPTIONS'!$G90)*('MVLP INPUT'!$F18*'COMMISSION ASSUMPTIONS'!$F74)</f>
        <v>0</v>
      </c>
      <c r="AH234" s="476">
        <f ca="1">('SUBSCRIBER BASE'!AI88*'COMMISSION ASSUMPTIONS'!$G90)*('MVLP INPUT'!$F18*'COMMISSION ASSUMPTIONS'!$F74)</f>
        <v>0</v>
      </c>
      <c r="AI234" s="476">
        <f ca="1">('SUBSCRIBER BASE'!AJ88*'COMMISSION ASSUMPTIONS'!$G90)*('MVLP INPUT'!$F18*'COMMISSION ASSUMPTIONS'!$F74)</f>
        <v>0</v>
      </c>
      <c r="AJ234" s="476">
        <f ca="1">('SUBSCRIBER BASE'!AK88*'COMMISSION ASSUMPTIONS'!$G90)*('MVLP INPUT'!$F18*'COMMISSION ASSUMPTIONS'!$F74)</f>
        <v>0</v>
      </c>
      <c r="AK234" s="476">
        <f ca="1">('SUBSCRIBER BASE'!AL88*'COMMISSION ASSUMPTIONS'!$G90)*('MVLP INPUT'!$F18*'COMMISSION ASSUMPTIONS'!$F74)</f>
        <v>0</v>
      </c>
      <c r="AL234" s="476">
        <f ca="1">('SUBSCRIBER BASE'!AM88*'COMMISSION ASSUMPTIONS'!$G90)*('MVLP INPUT'!$F18*'COMMISSION ASSUMPTIONS'!$F74)</f>
        <v>0</v>
      </c>
      <c r="AM234" s="476">
        <f ca="1">('SUBSCRIBER BASE'!AN88*'COMMISSION ASSUMPTIONS'!$G90)*('MVLP INPUT'!$F18*'COMMISSION ASSUMPTIONS'!$F74)</f>
        <v>0</v>
      </c>
      <c r="AN234" s="476">
        <f ca="1">('SUBSCRIBER BASE'!AO88*'COMMISSION ASSUMPTIONS'!$G90)*('MVLP INPUT'!$F18*'COMMISSION ASSUMPTIONS'!$F74)</f>
        <v>0</v>
      </c>
      <c r="AO234" s="476">
        <f ca="1">('SUBSCRIBER BASE'!AP88*'COMMISSION ASSUMPTIONS'!$G90)*('MVLP INPUT'!$F18*'COMMISSION ASSUMPTIONS'!$F74)</f>
        <v>0</v>
      </c>
      <c r="AP234" s="476">
        <f ca="1">('SUBSCRIBER BASE'!AQ88*'COMMISSION ASSUMPTIONS'!$G90)*('MVLP INPUT'!$F18*'COMMISSION ASSUMPTIONS'!$F74)</f>
        <v>0</v>
      </c>
      <c r="AQ234" s="476">
        <f ca="1">('SUBSCRIBER BASE'!AR88*'COMMISSION ASSUMPTIONS'!$G90)*('MVLP INPUT'!$F18*'COMMISSION ASSUMPTIONS'!$F74)</f>
        <v>0</v>
      </c>
      <c r="AR234" s="476">
        <f ca="1">('SUBSCRIBER BASE'!AS88*'COMMISSION ASSUMPTIONS'!$G90)*('MVLP INPUT'!$F18*'COMMISSION ASSUMPTIONS'!$F74)</f>
        <v>0</v>
      </c>
      <c r="AS234" s="476">
        <f ca="1">('SUBSCRIBER BASE'!AT88*'COMMISSION ASSUMPTIONS'!$G90)*('MVLP INPUT'!$F18*'COMMISSION ASSUMPTIONS'!$F74)</f>
        <v>0</v>
      </c>
      <c r="AT234" s="476">
        <f ca="1">('SUBSCRIBER BASE'!AU88*'COMMISSION ASSUMPTIONS'!$G90)*('MVLP INPUT'!$F18*'COMMISSION ASSUMPTIONS'!$F74)</f>
        <v>0</v>
      </c>
      <c r="AU234" s="476">
        <f ca="1">('SUBSCRIBER BASE'!AV88*'COMMISSION ASSUMPTIONS'!$G90)*('MVLP INPUT'!$F18*'COMMISSION ASSUMPTIONS'!$F74)</f>
        <v>0</v>
      </c>
      <c r="AV234" s="476">
        <f ca="1">('SUBSCRIBER BASE'!AW88*'COMMISSION ASSUMPTIONS'!$G90)*('MVLP INPUT'!$F18*'COMMISSION ASSUMPTIONS'!$F74)</f>
        <v>0</v>
      </c>
      <c r="AW234" s="476">
        <f ca="1">('SUBSCRIBER BASE'!AX88*'COMMISSION ASSUMPTIONS'!$G90)*('MVLP INPUT'!$F18*'COMMISSION ASSUMPTIONS'!$F74)</f>
        <v>0</v>
      </c>
      <c r="AX234" s="476">
        <f ca="1">('SUBSCRIBER BASE'!AY88*'COMMISSION ASSUMPTIONS'!$G90)*('MVLP INPUT'!$F18*'COMMISSION ASSUMPTIONS'!$F74)</f>
        <v>0</v>
      </c>
      <c r="AY234" s="476">
        <f ca="1">('SUBSCRIBER BASE'!AZ88*'COMMISSION ASSUMPTIONS'!$G90)*('MVLP INPUT'!$F18*'COMMISSION ASSUMPTIONS'!$F74)</f>
        <v>0</v>
      </c>
      <c r="AZ234" s="476">
        <f ca="1">('SUBSCRIBER BASE'!BA88*'COMMISSION ASSUMPTIONS'!$G90)*('MVLP INPUT'!$F18*'COMMISSION ASSUMPTIONS'!$F74)</f>
        <v>0</v>
      </c>
      <c r="BA234" s="476">
        <f ca="1">('SUBSCRIBER BASE'!BB88*'COMMISSION ASSUMPTIONS'!$G90)*('MVLP INPUT'!$F18*'COMMISSION ASSUMPTIONS'!$F74)</f>
        <v>0</v>
      </c>
      <c r="BB234" s="476">
        <f ca="1">('SUBSCRIBER BASE'!BC88*'COMMISSION ASSUMPTIONS'!$G90)*('MVLP INPUT'!$F18*'COMMISSION ASSUMPTIONS'!$F74)</f>
        <v>0</v>
      </c>
      <c r="BC234" s="476">
        <f ca="1">('SUBSCRIBER BASE'!BD88*'COMMISSION ASSUMPTIONS'!$G90)*('MVLP INPUT'!$F18*'COMMISSION ASSUMPTIONS'!$F74)</f>
        <v>0</v>
      </c>
      <c r="BD234" s="476">
        <f ca="1">('SUBSCRIBER BASE'!BE88*'COMMISSION ASSUMPTIONS'!$G90)*('MVLP INPUT'!$F18*'COMMISSION ASSUMPTIONS'!$F74)</f>
        <v>0</v>
      </c>
      <c r="BE234" s="476">
        <f ca="1">('SUBSCRIBER BASE'!BF88*'COMMISSION ASSUMPTIONS'!$G90)*('MVLP INPUT'!$F18*'COMMISSION ASSUMPTIONS'!$F74)</f>
        <v>0</v>
      </c>
      <c r="BF234" s="476">
        <f ca="1">('SUBSCRIBER BASE'!BG88*'COMMISSION ASSUMPTIONS'!$G90)*('MVLP INPUT'!$F18*'COMMISSION ASSUMPTIONS'!$F74)</f>
        <v>0</v>
      </c>
      <c r="BG234" s="476">
        <f ca="1">('SUBSCRIBER BASE'!BH88*'COMMISSION ASSUMPTIONS'!$G90)*('MVLP INPUT'!$F18*'COMMISSION ASSUMPTIONS'!$F74)</f>
        <v>0</v>
      </c>
      <c r="BH234" s="476">
        <f ca="1">('SUBSCRIBER BASE'!BI88*'COMMISSION ASSUMPTIONS'!$G90)*('MVLP INPUT'!$F18*'COMMISSION ASSUMPTIONS'!$F74)</f>
        <v>0</v>
      </c>
      <c r="BI234" s="476">
        <f ca="1">('SUBSCRIBER BASE'!BJ88*'COMMISSION ASSUMPTIONS'!$G90)*('MVLP INPUT'!$F18*'COMMISSION ASSUMPTIONS'!$F74)</f>
        <v>0</v>
      </c>
      <c r="BJ234" s="476">
        <f ca="1">('SUBSCRIBER BASE'!BK88*'COMMISSION ASSUMPTIONS'!$G90)*('MVLP INPUT'!$F18*'COMMISSION ASSUMPTIONS'!$F74)</f>
        <v>0</v>
      </c>
      <c r="BK234" s="476">
        <f ca="1">('SUBSCRIBER BASE'!BL88*'COMMISSION ASSUMPTIONS'!$G90)*('MVLP INPUT'!$F18*'COMMISSION ASSUMPTIONS'!$F74)</f>
        <v>0</v>
      </c>
      <c r="BL234" s="476">
        <f ca="1">('SUBSCRIBER BASE'!BM88*'COMMISSION ASSUMPTIONS'!$G90)*('MVLP INPUT'!$F18*'COMMISSION ASSUMPTIONS'!$F74)</f>
        <v>0</v>
      </c>
      <c r="BM234" s="476">
        <f ca="1">('SUBSCRIBER BASE'!BN88*'COMMISSION ASSUMPTIONS'!$G90)*('MVLP INPUT'!$F18*'COMMISSION ASSUMPTIONS'!$F74)</f>
        <v>0</v>
      </c>
      <c r="BN234" s="476">
        <f ca="1">('SUBSCRIBER BASE'!BO88*'COMMISSION ASSUMPTIONS'!$G90)*('MVLP INPUT'!$F18*'COMMISSION ASSUMPTIONS'!$F74)</f>
        <v>0</v>
      </c>
      <c r="BO234" s="476">
        <f ca="1">('SUBSCRIBER BASE'!BP88*'COMMISSION ASSUMPTIONS'!$G90)*('MVLP INPUT'!$F18*'COMMISSION ASSUMPTIONS'!$F74)</f>
        <v>0</v>
      </c>
      <c r="BP234" s="476">
        <f ca="1">('SUBSCRIBER BASE'!BQ88*'COMMISSION ASSUMPTIONS'!$G90)*('MVLP INPUT'!$F18*'COMMISSION ASSUMPTIONS'!$F74)</f>
        <v>0</v>
      </c>
      <c r="BQ234" s="476">
        <f ca="1">('SUBSCRIBER BASE'!BR88*'COMMISSION ASSUMPTIONS'!$G90)*('MVLP INPUT'!$F18*'COMMISSION ASSUMPTIONS'!$F74)</f>
        <v>0</v>
      </c>
      <c r="BR234" s="476">
        <f ca="1">('SUBSCRIBER BASE'!BS88*'COMMISSION ASSUMPTIONS'!$G90)*('MVLP INPUT'!$F18*'COMMISSION ASSUMPTIONS'!$F74)</f>
        <v>0</v>
      </c>
    </row>
    <row r="235" spans="2:70" ht="24" customHeight="1" outlineLevel="1">
      <c r="B235" s="313" t="str">
        <f>B222</f>
        <v>2.5 GB</v>
      </c>
      <c r="C235" s="476">
        <f>('SUBSCRIBER BASE'!C89*'COMMISSION ASSUMPTIONS'!$G91)*('MVLP INPUT'!$F19*'COMMISSION ASSUMPTIONS'!$F75)</f>
        <v>0</v>
      </c>
      <c r="D235" s="476">
        <f>('SUBSCRIBER BASE'!D89*'COMMISSION ASSUMPTIONS'!$G91)*('MVLP INPUT'!$F19*'COMMISSION ASSUMPTIONS'!$F75)</f>
        <v>0</v>
      </c>
      <c r="E235" s="476">
        <f>('SUBSCRIBER BASE'!E89*'COMMISSION ASSUMPTIONS'!$G91)*('MVLP INPUT'!$F19*'COMMISSION ASSUMPTIONS'!$F75)</f>
        <v>0</v>
      </c>
      <c r="F235" s="476">
        <f>('SUBSCRIBER BASE'!F89*'COMMISSION ASSUMPTIONS'!$G91)*('MVLP INPUT'!$F19*'COMMISSION ASSUMPTIONS'!$F75)</f>
        <v>0</v>
      </c>
      <c r="G235" s="476">
        <f>('SUBSCRIBER BASE'!G89*'COMMISSION ASSUMPTIONS'!$G91)*('MVLP INPUT'!$F19*'COMMISSION ASSUMPTIONS'!$F75)</f>
        <v>0</v>
      </c>
      <c r="H235" s="476">
        <f>('SUBSCRIBER BASE'!H89*'COMMISSION ASSUMPTIONS'!$G91)*('MVLP INPUT'!$F19*'COMMISSION ASSUMPTIONS'!$F75)</f>
        <v>0</v>
      </c>
      <c r="I235" s="476">
        <f>('SUBSCRIBER BASE'!I89*'COMMISSION ASSUMPTIONS'!$G91)*('MVLP INPUT'!$F19*'COMMISSION ASSUMPTIONS'!$F75)</f>
        <v>0</v>
      </c>
      <c r="J235" s="476">
        <f>('SUBSCRIBER BASE'!J89*'COMMISSION ASSUMPTIONS'!$G91)*('MVLP INPUT'!$F19*'COMMISSION ASSUMPTIONS'!$F75)</f>
        <v>0</v>
      </c>
      <c r="K235" s="476">
        <f ca="1">('SUBSCRIBER BASE'!L89*'COMMISSION ASSUMPTIONS'!$G91)*('MVLP INPUT'!$F19*'COMMISSION ASSUMPTIONS'!$F75)</f>
        <v>0</v>
      </c>
      <c r="L235" s="476">
        <f ca="1">('SUBSCRIBER BASE'!M89*'COMMISSION ASSUMPTIONS'!$G91)*('MVLP INPUT'!$F19*'COMMISSION ASSUMPTIONS'!$F75)</f>
        <v>0</v>
      </c>
      <c r="M235" s="476">
        <f ca="1">('SUBSCRIBER BASE'!N89*'COMMISSION ASSUMPTIONS'!$G91)*('MVLP INPUT'!$F19*'COMMISSION ASSUMPTIONS'!$F75)</f>
        <v>0</v>
      </c>
      <c r="N235" s="476">
        <f ca="1">('SUBSCRIBER BASE'!O89*'COMMISSION ASSUMPTIONS'!$G91)*('MVLP INPUT'!$F19*'COMMISSION ASSUMPTIONS'!$F75)</f>
        <v>0</v>
      </c>
      <c r="O235" s="476">
        <f ca="1">('SUBSCRIBER BASE'!P89*'COMMISSION ASSUMPTIONS'!$G91)*('MVLP INPUT'!$F19*'COMMISSION ASSUMPTIONS'!$F75)</f>
        <v>0</v>
      </c>
      <c r="P235" s="476">
        <f ca="1">('SUBSCRIBER BASE'!Q89*'COMMISSION ASSUMPTIONS'!$G91)*('MVLP INPUT'!$F19*'COMMISSION ASSUMPTIONS'!$F75)</f>
        <v>0</v>
      </c>
      <c r="Q235" s="476">
        <f ca="1">('SUBSCRIBER BASE'!R89*'COMMISSION ASSUMPTIONS'!$G91)*('MVLP INPUT'!$F19*'COMMISSION ASSUMPTIONS'!$F75)</f>
        <v>0</v>
      </c>
      <c r="R235" s="476">
        <f ca="1">('SUBSCRIBER BASE'!S89*'COMMISSION ASSUMPTIONS'!$G91)*('MVLP INPUT'!$F19*'COMMISSION ASSUMPTIONS'!$F75)</f>
        <v>0</v>
      </c>
      <c r="S235" s="476">
        <f ca="1">('SUBSCRIBER BASE'!T89*'COMMISSION ASSUMPTIONS'!$G91)*('MVLP INPUT'!$F19*'COMMISSION ASSUMPTIONS'!$F75)</f>
        <v>0</v>
      </c>
      <c r="T235" s="476">
        <f ca="1">('SUBSCRIBER BASE'!U89*'COMMISSION ASSUMPTIONS'!$G91)*('MVLP INPUT'!$F19*'COMMISSION ASSUMPTIONS'!$F75)</f>
        <v>0</v>
      </c>
      <c r="U235" s="476">
        <f ca="1">('SUBSCRIBER BASE'!V89*'COMMISSION ASSUMPTIONS'!$G91)*('MVLP INPUT'!$F19*'COMMISSION ASSUMPTIONS'!$F75)</f>
        <v>0</v>
      </c>
      <c r="V235" s="476">
        <f ca="1">('SUBSCRIBER BASE'!W89*'COMMISSION ASSUMPTIONS'!$G91)*('MVLP INPUT'!$F19*'COMMISSION ASSUMPTIONS'!$F75)</f>
        <v>0</v>
      </c>
      <c r="W235" s="476">
        <f ca="1">('SUBSCRIBER BASE'!X89*'COMMISSION ASSUMPTIONS'!$G91)*('MVLP INPUT'!$F19*'COMMISSION ASSUMPTIONS'!$F75)</f>
        <v>0</v>
      </c>
      <c r="X235" s="476">
        <f ca="1">('SUBSCRIBER BASE'!Y89*'COMMISSION ASSUMPTIONS'!$G91)*('MVLP INPUT'!$F19*'COMMISSION ASSUMPTIONS'!$F75)</f>
        <v>0</v>
      </c>
      <c r="Y235" s="476">
        <f ca="1">('SUBSCRIBER BASE'!Z89*'COMMISSION ASSUMPTIONS'!$G91)*('MVLP INPUT'!$F19*'COMMISSION ASSUMPTIONS'!$F75)</f>
        <v>0</v>
      </c>
      <c r="Z235" s="476">
        <f ca="1">('SUBSCRIBER BASE'!AA89*'COMMISSION ASSUMPTIONS'!$G91)*('MVLP INPUT'!$F19*'COMMISSION ASSUMPTIONS'!$F75)</f>
        <v>0</v>
      </c>
      <c r="AA235" s="476">
        <f ca="1">('SUBSCRIBER BASE'!AB89*'COMMISSION ASSUMPTIONS'!$G91)*('MVLP INPUT'!$F19*'COMMISSION ASSUMPTIONS'!$F75)</f>
        <v>0</v>
      </c>
      <c r="AB235" s="476">
        <f ca="1">('SUBSCRIBER BASE'!AC89*'COMMISSION ASSUMPTIONS'!$G91)*('MVLP INPUT'!$F19*'COMMISSION ASSUMPTIONS'!$F75)</f>
        <v>0</v>
      </c>
      <c r="AC235" s="476">
        <f ca="1">('SUBSCRIBER BASE'!AD89*'COMMISSION ASSUMPTIONS'!$G91)*('MVLP INPUT'!$F19*'COMMISSION ASSUMPTIONS'!$F75)</f>
        <v>0</v>
      </c>
      <c r="AD235" s="476">
        <f ca="1">('SUBSCRIBER BASE'!AE89*'COMMISSION ASSUMPTIONS'!$G91)*('MVLP INPUT'!$F19*'COMMISSION ASSUMPTIONS'!$F75)</f>
        <v>0</v>
      </c>
      <c r="AE235" s="476">
        <f ca="1">('SUBSCRIBER BASE'!AF89*'COMMISSION ASSUMPTIONS'!$G91)*('MVLP INPUT'!$F19*'COMMISSION ASSUMPTIONS'!$F75)</f>
        <v>0</v>
      </c>
      <c r="AF235" s="476">
        <f ca="1">('SUBSCRIBER BASE'!AG89*'COMMISSION ASSUMPTIONS'!$G91)*('MVLP INPUT'!$F19*'COMMISSION ASSUMPTIONS'!$F75)</f>
        <v>0</v>
      </c>
      <c r="AG235" s="476">
        <f ca="1">('SUBSCRIBER BASE'!AH89*'COMMISSION ASSUMPTIONS'!$G91)*('MVLP INPUT'!$F19*'COMMISSION ASSUMPTIONS'!$F75)</f>
        <v>0</v>
      </c>
      <c r="AH235" s="476">
        <f ca="1">('SUBSCRIBER BASE'!AI89*'COMMISSION ASSUMPTIONS'!$G91)*('MVLP INPUT'!$F19*'COMMISSION ASSUMPTIONS'!$F75)</f>
        <v>0</v>
      </c>
      <c r="AI235" s="476">
        <f ca="1">('SUBSCRIBER BASE'!AJ89*'COMMISSION ASSUMPTIONS'!$G91)*('MVLP INPUT'!$F19*'COMMISSION ASSUMPTIONS'!$F75)</f>
        <v>0</v>
      </c>
      <c r="AJ235" s="476">
        <f ca="1">('SUBSCRIBER BASE'!AK89*'COMMISSION ASSUMPTIONS'!$G91)*('MVLP INPUT'!$F19*'COMMISSION ASSUMPTIONS'!$F75)</f>
        <v>0</v>
      </c>
      <c r="AK235" s="476">
        <f ca="1">('SUBSCRIBER BASE'!AL89*'COMMISSION ASSUMPTIONS'!$G91)*('MVLP INPUT'!$F19*'COMMISSION ASSUMPTIONS'!$F75)</f>
        <v>0</v>
      </c>
      <c r="AL235" s="476">
        <f ca="1">('SUBSCRIBER BASE'!AM89*'COMMISSION ASSUMPTIONS'!$G91)*('MVLP INPUT'!$F19*'COMMISSION ASSUMPTIONS'!$F75)</f>
        <v>0</v>
      </c>
      <c r="AM235" s="476">
        <f ca="1">('SUBSCRIBER BASE'!AN89*'COMMISSION ASSUMPTIONS'!$G91)*('MVLP INPUT'!$F19*'COMMISSION ASSUMPTIONS'!$F75)</f>
        <v>0</v>
      </c>
      <c r="AN235" s="476">
        <f ca="1">('SUBSCRIBER BASE'!AO89*'COMMISSION ASSUMPTIONS'!$G91)*('MVLP INPUT'!$F19*'COMMISSION ASSUMPTIONS'!$F75)</f>
        <v>0</v>
      </c>
      <c r="AO235" s="476">
        <f ca="1">('SUBSCRIBER BASE'!AP89*'COMMISSION ASSUMPTIONS'!$G91)*('MVLP INPUT'!$F19*'COMMISSION ASSUMPTIONS'!$F75)</f>
        <v>0</v>
      </c>
      <c r="AP235" s="476">
        <f ca="1">('SUBSCRIBER BASE'!AQ89*'COMMISSION ASSUMPTIONS'!$G91)*('MVLP INPUT'!$F19*'COMMISSION ASSUMPTIONS'!$F75)</f>
        <v>0</v>
      </c>
      <c r="AQ235" s="476">
        <f ca="1">('SUBSCRIBER BASE'!AR89*'COMMISSION ASSUMPTIONS'!$G91)*('MVLP INPUT'!$F19*'COMMISSION ASSUMPTIONS'!$F75)</f>
        <v>0</v>
      </c>
      <c r="AR235" s="476">
        <f ca="1">('SUBSCRIBER BASE'!AS89*'COMMISSION ASSUMPTIONS'!$G91)*('MVLP INPUT'!$F19*'COMMISSION ASSUMPTIONS'!$F75)</f>
        <v>0</v>
      </c>
      <c r="AS235" s="476">
        <f ca="1">('SUBSCRIBER BASE'!AT89*'COMMISSION ASSUMPTIONS'!$G91)*('MVLP INPUT'!$F19*'COMMISSION ASSUMPTIONS'!$F75)</f>
        <v>0</v>
      </c>
      <c r="AT235" s="476">
        <f ca="1">('SUBSCRIBER BASE'!AU89*'COMMISSION ASSUMPTIONS'!$G91)*('MVLP INPUT'!$F19*'COMMISSION ASSUMPTIONS'!$F75)</f>
        <v>0</v>
      </c>
      <c r="AU235" s="476">
        <f ca="1">('SUBSCRIBER BASE'!AV89*'COMMISSION ASSUMPTIONS'!$G91)*('MVLP INPUT'!$F19*'COMMISSION ASSUMPTIONS'!$F75)</f>
        <v>0</v>
      </c>
      <c r="AV235" s="476">
        <f ca="1">('SUBSCRIBER BASE'!AW89*'COMMISSION ASSUMPTIONS'!$G91)*('MVLP INPUT'!$F19*'COMMISSION ASSUMPTIONS'!$F75)</f>
        <v>0</v>
      </c>
      <c r="AW235" s="476">
        <f ca="1">('SUBSCRIBER BASE'!AX89*'COMMISSION ASSUMPTIONS'!$G91)*('MVLP INPUT'!$F19*'COMMISSION ASSUMPTIONS'!$F75)</f>
        <v>0</v>
      </c>
      <c r="AX235" s="476">
        <f ca="1">('SUBSCRIBER BASE'!AY89*'COMMISSION ASSUMPTIONS'!$G91)*('MVLP INPUT'!$F19*'COMMISSION ASSUMPTIONS'!$F75)</f>
        <v>0</v>
      </c>
      <c r="AY235" s="476">
        <f ca="1">('SUBSCRIBER BASE'!AZ89*'COMMISSION ASSUMPTIONS'!$G91)*('MVLP INPUT'!$F19*'COMMISSION ASSUMPTIONS'!$F75)</f>
        <v>0</v>
      </c>
      <c r="AZ235" s="476">
        <f ca="1">('SUBSCRIBER BASE'!BA89*'COMMISSION ASSUMPTIONS'!$G91)*('MVLP INPUT'!$F19*'COMMISSION ASSUMPTIONS'!$F75)</f>
        <v>0</v>
      </c>
      <c r="BA235" s="476">
        <f ca="1">('SUBSCRIBER BASE'!BB89*'COMMISSION ASSUMPTIONS'!$G91)*('MVLP INPUT'!$F19*'COMMISSION ASSUMPTIONS'!$F75)</f>
        <v>0</v>
      </c>
      <c r="BB235" s="476">
        <f ca="1">('SUBSCRIBER BASE'!BC89*'COMMISSION ASSUMPTIONS'!$G91)*('MVLP INPUT'!$F19*'COMMISSION ASSUMPTIONS'!$F75)</f>
        <v>0</v>
      </c>
      <c r="BC235" s="476">
        <f ca="1">('SUBSCRIBER BASE'!BD89*'COMMISSION ASSUMPTIONS'!$G91)*('MVLP INPUT'!$F19*'COMMISSION ASSUMPTIONS'!$F75)</f>
        <v>0</v>
      </c>
      <c r="BD235" s="476">
        <f ca="1">('SUBSCRIBER BASE'!BE89*'COMMISSION ASSUMPTIONS'!$G91)*('MVLP INPUT'!$F19*'COMMISSION ASSUMPTIONS'!$F75)</f>
        <v>0</v>
      </c>
      <c r="BE235" s="476">
        <f ca="1">('SUBSCRIBER BASE'!BF89*'COMMISSION ASSUMPTIONS'!$G91)*('MVLP INPUT'!$F19*'COMMISSION ASSUMPTIONS'!$F75)</f>
        <v>0</v>
      </c>
      <c r="BF235" s="476">
        <f ca="1">('SUBSCRIBER BASE'!BG89*'COMMISSION ASSUMPTIONS'!$G91)*('MVLP INPUT'!$F19*'COMMISSION ASSUMPTIONS'!$F75)</f>
        <v>0</v>
      </c>
      <c r="BG235" s="476">
        <f ca="1">('SUBSCRIBER BASE'!BH89*'COMMISSION ASSUMPTIONS'!$G91)*('MVLP INPUT'!$F19*'COMMISSION ASSUMPTIONS'!$F75)</f>
        <v>0</v>
      </c>
      <c r="BH235" s="476">
        <f ca="1">('SUBSCRIBER BASE'!BI89*'COMMISSION ASSUMPTIONS'!$G91)*('MVLP INPUT'!$F19*'COMMISSION ASSUMPTIONS'!$F75)</f>
        <v>0</v>
      </c>
      <c r="BI235" s="476">
        <f ca="1">('SUBSCRIBER BASE'!BJ89*'COMMISSION ASSUMPTIONS'!$G91)*('MVLP INPUT'!$F19*'COMMISSION ASSUMPTIONS'!$F75)</f>
        <v>0</v>
      </c>
      <c r="BJ235" s="476">
        <f ca="1">('SUBSCRIBER BASE'!BK89*'COMMISSION ASSUMPTIONS'!$G91)*('MVLP INPUT'!$F19*'COMMISSION ASSUMPTIONS'!$F75)</f>
        <v>0</v>
      </c>
      <c r="BK235" s="476">
        <f ca="1">('SUBSCRIBER BASE'!BL89*'COMMISSION ASSUMPTIONS'!$G91)*('MVLP INPUT'!$F19*'COMMISSION ASSUMPTIONS'!$F75)</f>
        <v>0</v>
      </c>
      <c r="BL235" s="476">
        <f ca="1">('SUBSCRIBER BASE'!BM89*'COMMISSION ASSUMPTIONS'!$G91)*('MVLP INPUT'!$F19*'COMMISSION ASSUMPTIONS'!$F75)</f>
        <v>0</v>
      </c>
      <c r="BM235" s="476">
        <f ca="1">('SUBSCRIBER BASE'!BN89*'COMMISSION ASSUMPTIONS'!$G91)*('MVLP INPUT'!$F19*'COMMISSION ASSUMPTIONS'!$F75)</f>
        <v>0</v>
      </c>
      <c r="BN235" s="476">
        <f ca="1">('SUBSCRIBER BASE'!BO89*'COMMISSION ASSUMPTIONS'!$G91)*('MVLP INPUT'!$F19*'COMMISSION ASSUMPTIONS'!$F75)</f>
        <v>0</v>
      </c>
      <c r="BO235" s="476">
        <f ca="1">('SUBSCRIBER BASE'!BP89*'COMMISSION ASSUMPTIONS'!$G91)*('MVLP INPUT'!$F19*'COMMISSION ASSUMPTIONS'!$F75)</f>
        <v>0</v>
      </c>
      <c r="BP235" s="476">
        <f ca="1">('SUBSCRIBER BASE'!BQ89*'COMMISSION ASSUMPTIONS'!$G91)*('MVLP INPUT'!$F19*'COMMISSION ASSUMPTIONS'!$F75)</f>
        <v>0</v>
      </c>
      <c r="BQ235" s="476">
        <f ca="1">('SUBSCRIBER BASE'!BR89*'COMMISSION ASSUMPTIONS'!$G91)*('MVLP INPUT'!$F19*'COMMISSION ASSUMPTIONS'!$F75)</f>
        <v>0</v>
      </c>
      <c r="BR235" s="476">
        <f ca="1">('SUBSCRIBER BASE'!BS89*'COMMISSION ASSUMPTIONS'!$G91)*('MVLP INPUT'!$F19*'COMMISSION ASSUMPTIONS'!$F75)</f>
        <v>0</v>
      </c>
    </row>
    <row r="236" spans="2:70" ht="24" customHeight="1"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5"/>
      <c r="N236" s="475"/>
      <c r="O236" s="475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  <c r="AA236" s="475"/>
      <c r="AB236" s="475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9"/>
      <c r="AV236" s="479"/>
      <c r="AW236" s="479"/>
      <c r="AX236" s="479"/>
      <c r="AY236" s="479"/>
      <c r="AZ236" s="479"/>
      <c r="BA236" s="479"/>
      <c r="BB236" s="479"/>
      <c r="BC236" s="479"/>
      <c r="BD236" s="479"/>
      <c r="BE236" s="479"/>
      <c r="BF236" s="479"/>
      <c r="BG236" s="479"/>
      <c r="BH236" s="479"/>
      <c r="BI236" s="479"/>
      <c r="BJ236" s="479"/>
      <c r="BK236" s="479"/>
      <c r="BL236" s="479"/>
      <c r="BM236" s="479"/>
      <c r="BN236" s="479"/>
      <c r="BO236" s="479"/>
      <c r="BP236" s="479"/>
      <c r="BQ236" s="479"/>
      <c r="BR236" s="479"/>
    </row>
    <row r="237" spans="2:70" ht="24" customHeight="1" outlineLevel="1">
      <c r="B237" s="309" t="str">
        <f>'COMMISSION ASSUMPTIONS'!C7</f>
        <v>EXISTING AGENTS</v>
      </c>
      <c r="C237" s="474">
        <f t="shared" ref="C237:AH237" si="55">SUM(C239:C248)</f>
        <v>0</v>
      </c>
      <c r="D237" s="474">
        <f t="shared" si="55"/>
        <v>0</v>
      </c>
      <c r="E237" s="474">
        <f t="shared" si="55"/>
        <v>0</v>
      </c>
      <c r="F237" s="474">
        <f t="shared" si="55"/>
        <v>0</v>
      </c>
      <c r="G237" s="474">
        <f t="shared" si="55"/>
        <v>0</v>
      </c>
      <c r="H237" s="474">
        <f t="shared" si="55"/>
        <v>0</v>
      </c>
      <c r="I237" s="474">
        <f t="shared" si="55"/>
        <v>0</v>
      </c>
      <c r="J237" s="474">
        <f t="shared" si="55"/>
        <v>0</v>
      </c>
      <c r="K237" s="474">
        <f t="shared" ca="1" si="55"/>
        <v>0</v>
      </c>
      <c r="L237" s="474">
        <f t="shared" ca="1" si="55"/>
        <v>0</v>
      </c>
      <c r="M237" s="474">
        <f t="shared" ca="1" si="55"/>
        <v>0</v>
      </c>
      <c r="N237" s="474">
        <f t="shared" ca="1" si="55"/>
        <v>0</v>
      </c>
      <c r="O237" s="474">
        <f t="shared" ca="1" si="55"/>
        <v>0</v>
      </c>
      <c r="P237" s="474">
        <f t="shared" ca="1" si="55"/>
        <v>0</v>
      </c>
      <c r="Q237" s="474">
        <f t="shared" ca="1" si="55"/>
        <v>0</v>
      </c>
      <c r="R237" s="474">
        <f t="shared" ca="1" si="55"/>
        <v>0</v>
      </c>
      <c r="S237" s="474">
        <f t="shared" ca="1" si="55"/>
        <v>0</v>
      </c>
      <c r="T237" s="474">
        <f t="shared" ca="1" si="55"/>
        <v>0</v>
      </c>
      <c r="U237" s="474">
        <f t="shared" ca="1" si="55"/>
        <v>0</v>
      </c>
      <c r="V237" s="474">
        <f t="shared" ca="1" si="55"/>
        <v>0</v>
      </c>
      <c r="W237" s="474">
        <f t="shared" ca="1" si="55"/>
        <v>0</v>
      </c>
      <c r="X237" s="474">
        <f t="shared" ca="1" si="55"/>
        <v>0</v>
      </c>
      <c r="Y237" s="474">
        <f t="shared" ca="1" si="55"/>
        <v>0</v>
      </c>
      <c r="Z237" s="474">
        <f t="shared" ca="1" si="55"/>
        <v>0</v>
      </c>
      <c r="AA237" s="474">
        <f t="shared" ca="1" si="55"/>
        <v>0</v>
      </c>
      <c r="AB237" s="474">
        <f t="shared" ca="1" si="55"/>
        <v>0</v>
      </c>
      <c r="AC237" s="474">
        <f t="shared" ca="1" si="55"/>
        <v>0</v>
      </c>
      <c r="AD237" s="474">
        <f t="shared" ca="1" si="55"/>
        <v>0</v>
      </c>
      <c r="AE237" s="474">
        <f t="shared" ca="1" si="55"/>
        <v>0</v>
      </c>
      <c r="AF237" s="474">
        <f t="shared" ca="1" si="55"/>
        <v>0</v>
      </c>
      <c r="AG237" s="474">
        <f t="shared" ca="1" si="55"/>
        <v>0</v>
      </c>
      <c r="AH237" s="474">
        <f t="shared" ca="1" si="55"/>
        <v>0</v>
      </c>
      <c r="AI237" s="474">
        <f t="shared" ref="AI237:BR237" ca="1" si="56">SUM(AI239:AI248)</f>
        <v>0</v>
      </c>
      <c r="AJ237" s="474">
        <f t="shared" ca="1" si="56"/>
        <v>0</v>
      </c>
      <c r="AK237" s="474">
        <f t="shared" ca="1" si="56"/>
        <v>0</v>
      </c>
      <c r="AL237" s="474">
        <f t="shared" ca="1" si="56"/>
        <v>0</v>
      </c>
      <c r="AM237" s="474">
        <f t="shared" ca="1" si="56"/>
        <v>0</v>
      </c>
      <c r="AN237" s="474">
        <f t="shared" ca="1" si="56"/>
        <v>0</v>
      </c>
      <c r="AO237" s="474">
        <f t="shared" ca="1" si="56"/>
        <v>0</v>
      </c>
      <c r="AP237" s="474">
        <f t="shared" ca="1" si="56"/>
        <v>0</v>
      </c>
      <c r="AQ237" s="474">
        <f t="shared" ca="1" si="56"/>
        <v>0</v>
      </c>
      <c r="AR237" s="474">
        <f t="shared" ca="1" si="56"/>
        <v>0</v>
      </c>
      <c r="AS237" s="474">
        <f t="shared" ca="1" si="56"/>
        <v>0</v>
      </c>
      <c r="AT237" s="474">
        <f t="shared" ca="1" si="56"/>
        <v>0</v>
      </c>
      <c r="AU237" s="474">
        <f t="shared" ca="1" si="56"/>
        <v>0</v>
      </c>
      <c r="AV237" s="474">
        <f t="shared" ca="1" si="56"/>
        <v>0</v>
      </c>
      <c r="AW237" s="474">
        <f t="shared" ca="1" si="56"/>
        <v>0</v>
      </c>
      <c r="AX237" s="474">
        <f t="shared" ca="1" si="56"/>
        <v>0</v>
      </c>
      <c r="AY237" s="474">
        <f t="shared" ca="1" si="56"/>
        <v>0</v>
      </c>
      <c r="AZ237" s="474">
        <f t="shared" ca="1" si="56"/>
        <v>0</v>
      </c>
      <c r="BA237" s="474">
        <f t="shared" ca="1" si="56"/>
        <v>0</v>
      </c>
      <c r="BB237" s="474">
        <f t="shared" ca="1" si="56"/>
        <v>0</v>
      </c>
      <c r="BC237" s="474">
        <f t="shared" ca="1" si="56"/>
        <v>0</v>
      </c>
      <c r="BD237" s="474">
        <f t="shared" ca="1" si="56"/>
        <v>0</v>
      </c>
      <c r="BE237" s="474">
        <f t="shared" ca="1" si="56"/>
        <v>0</v>
      </c>
      <c r="BF237" s="474">
        <f t="shared" ca="1" si="56"/>
        <v>0</v>
      </c>
      <c r="BG237" s="474">
        <f t="shared" ca="1" si="56"/>
        <v>0</v>
      </c>
      <c r="BH237" s="474">
        <f t="shared" ca="1" si="56"/>
        <v>0</v>
      </c>
      <c r="BI237" s="474">
        <f t="shared" ca="1" si="56"/>
        <v>0</v>
      </c>
      <c r="BJ237" s="474">
        <f t="shared" ca="1" si="56"/>
        <v>0</v>
      </c>
      <c r="BK237" s="474">
        <f t="shared" ca="1" si="56"/>
        <v>0</v>
      </c>
      <c r="BL237" s="474">
        <f t="shared" ca="1" si="56"/>
        <v>0</v>
      </c>
      <c r="BM237" s="474">
        <f t="shared" ca="1" si="56"/>
        <v>0</v>
      </c>
      <c r="BN237" s="474">
        <f t="shared" ca="1" si="56"/>
        <v>0</v>
      </c>
      <c r="BO237" s="474">
        <f t="shared" ca="1" si="56"/>
        <v>0</v>
      </c>
      <c r="BP237" s="474">
        <f t="shared" ca="1" si="56"/>
        <v>0</v>
      </c>
      <c r="BQ237" s="474">
        <f t="shared" ca="1" si="56"/>
        <v>0</v>
      </c>
      <c r="BR237" s="474">
        <f t="shared" ca="1" si="56"/>
        <v>0</v>
      </c>
    </row>
    <row r="238" spans="2:70" ht="24" customHeight="1" outlineLevel="1">
      <c r="B238" s="318" t="str">
        <f>'COMMISSION ASSUMPTIONS'!J20</f>
        <v>Device Commission</v>
      </c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5"/>
      <c r="N238" s="475"/>
      <c r="O238" s="475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  <c r="AA238" s="475"/>
      <c r="AB238" s="475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475"/>
      <c r="BB238" s="475"/>
      <c r="BC238" s="475"/>
      <c r="BD238" s="475"/>
      <c r="BE238" s="475"/>
      <c r="BF238" s="475"/>
      <c r="BG238" s="475"/>
      <c r="BH238" s="475"/>
      <c r="BI238" s="475"/>
      <c r="BJ238" s="475"/>
      <c r="BK238" s="475"/>
      <c r="BL238" s="475"/>
      <c r="BM238" s="475"/>
      <c r="BN238" s="475"/>
      <c r="BO238" s="475"/>
      <c r="BP238" s="475"/>
      <c r="BQ238" s="475"/>
      <c r="BR238" s="475"/>
    </row>
    <row r="239" spans="2:70" ht="24" customHeight="1" outlineLevel="1">
      <c r="B239" s="313" t="str">
        <f>B226</f>
        <v>MVLP1</v>
      </c>
      <c r="C239" s="480">
        <f>('SUBSCRIBER BASE'!C25*'COMMISSION ASSUMPTIONS'!$C82)*('COMMISSION ASSUMPTIONS'!$E22*'DEVICE ASSUMPTIONS'!$G10)</f>
        <v>0</v>
      </c>
      <c r="D239" s="480">
        <f>('SUBSCRIBER BASE'!D25*'COMMISSION ASSUMPTIONS'!$C82)*('COMMISSION ASSUMPTIONS'!$E22*'DEVICE ASSUMPTIONS'!$G10)</f>
        <v>0</v>
      </c>
      <c r="E239" s="480">
        <f>('SUBSCRIBER BASE'!E25*'COMMISSION ASSUMPTIONS'!$C82)*('COMMISSION ASSUMPTIONS'!$E22*'DEVICE ASSUMPTIONS'!$G10)</f>
        <v>0</v>
      </c>
      <c r="F239" s="480">
        <f>('SUBSCRIBER BASE'!F25*'COMMISSION ASSUMPTIONS'!$C82)*('COMMISSION ASSUMPTIONS'!$E22*'DEVICE ASSUMPTIONS'!$G10)</f>
        <v>0</v>
      </c>
      <c r="G239" s="480">
        <f>('SUBSCRIBER BASE'!G25*'COMMISSION ASSUMPTIONS'!$C82)*('COMMISSION ASSUMPTIONS'!$E22*'DEVICE ASSUMPTIONS'!$G10)</f>
        <v>0</v>
      </c>
      <c r="H239" s="480">
        <f>('SUBSCRIBER BASE'!H25*'COMMISSION ASSUMPTIONS'!$C82)*('COMMISSION ASSUMPTIONS'!$E22*'DEVICE ASSUMPTIONS'!$G10)</f>
        <v>0</v>
      </c>
      <c r="I239" s="480">
        <f>('SUBSCRIBER BASE'!I25*'COMMISSION ASSUMPTIONS'!$C82)*('COMMISSION ASSUMPTIONS'!$E22*'DEVICE ASSUMPTIONS'!$G10)</f>
        <v>0</v>
      </c>
      <c r="J239" s="480">
        <f>('SUBSCRIBER BASE'!J25*'COMMISSION ASSUMPTIONS'!$C82)*('COMMISSION ASSUMPTIONS'!$E22*'DEVICE ASSUMPTIONS'!$G10)</f>
        <v>0</v>
      </c>
      <c r="K239" s="480">
        <f ca="1">('SUBSCRIBER BASE'!L25*'COMMISSION ASSUMPTIONS'!$C82)*('COMMISSION ASSUMPTIONS'!$E22*'DEVICE ASSUMPTIONS'!$G10)</f>
        <v>0</v>
      </c>
      <c r="L239" s="480">
        <f ca="1">('SUBSCRIBER BASE'!M25*'COMMISSION ASSUMPTIONS'!$C82)*('COMMISSION ASSUMPTIONS'!$E22*'DEVICE ASSUMPTIONS'!$G10)</f>
        <v>0</v>
      </c>
      <c r="M239" s="480">
        <f ca="1">('SUBSCRIBER BASE'!N25*'COMMISSION ASSUMPTIONS'!$C82)*('COMMISSION ASSUMPTIONS'!$E22*'DEVICE ASSUMPTIONS'!$G10)</f>
        <v>0</v>
      </c>
      <c r="N239" s="480">
        <f ca="1">('SUBSCRIBER BASE'!O25*'COMMISSION ASSUMPTIONS'!$C82)*('COMMISSION ASSUMPTIONS'!$E22*'DEVICE ASSUMPTIONS'!$G10)</f>
        <v>0</v>
      </c>
      <c r="O239" s="480">
        <f ca="1">('SUBSCRIBER BASE'!P25*'COMMISSION ASSUMPTIONS'!$C82)*('COMMISSION ASSUMPTIONS'!$E22*'DEVICE ASSUMPTIONS'!$G10)</f>
        <v>0</v>
      </c>
      <c r="P239" s="480">
        <f ca="1">('SUBSCRIBER BASE'!Q25*'COMMISSION ASSUMPTIONS'!$C82)*('COMMISSION ASSUMPTIONS'!$E22*'DEVICE ASSUMPTIONS'!$G10)</f>
        <v>0</v>
      </c>
      <c r="Q239" s="480">
        <f ca="1">('SUBSCRIBER BASE'!R25*'COMMISSION ASSUMPTIONS'!$C82)*('COMMISSION ASSUMPTIONS'!$E22*'DEVICE ASSUMPTIONS'!$G10)</f>
        <v>0</v>
      </c>
      <c r="R239" s="480">
        <f ca="1">('SUBSCRIBER BASE'!S25*'COMMISSION ASSUMPTIONS'!$C82)*('COMMISSION ASSUMPTIONS'!$E22*'DEVICE ASSUMPTIONS'!$G10)</f>
        <v>0</v>
      </c>
      <c r="S239" s="480">
        <f ca="1">('SUBSCRIBER BASE'!T25*'COMMISSION ASSUMPTIONS'!$C82)*('COMMISSION ASSUMPTIONS'!$E22*'DEVICE ASSUMPTIONS'!$G10)</f>
        <v>0</v>
      </c>
      <c r="T239" s="480">
        <f ca="1">('SUBSCRIBER BASE'!U25*'COMMISSION ASSUMPTIONS'!$C82)*('COMMISSION ASSUMPTIONS'!$E22*'DEVICE ASSUMPTIONS'!$G10)</f>
        <v>0</v>
      </c>
      <c r="U239" s="480">
        <f ca="1">('SUBSCRIBER BASE'!V25*'COMMISSION ASSUMPTIONS'!$C82)*('COMMISSION ASSUMPTIONS'!$E22*'DEVICE ASSUMPTIONS'!$G10)</f>
        <v>0</v>
      </c>
      <c r="V239" s="480">
        <f ca="1">('SUBSCRIBER BASE'!W25*'COMMISSION ASSUMPTIONS'!$C82)*('COMMISSION ASSUMPTIONS'!$E22*'DEVICE ASSUMPTIONS'!$G10)</f>
        <v>0</v>
      </c>
      <c r="W239" s="480">
        <f ca="1">('SUBSCRIBER BASE'!X25*'COMMISSION ASSUMPTIONS'!$C82)*('COMMISSION ASSUMPTIONS'!$E22*'DEVICE ASSUMPTIONS'!$G10)</f>
        <v>0</v>
      </c>
      <c r="X239" s="480">
        <f ca="1">('SUBSCRIBER BASE'!Y25*'COMMISSION ASSUMPTIONS'!$C82)*('COMMISSION ASSUMPTIONS'!$E22*'DEVICE ASSUMPTIONS'!$G10)</f>
        <v>0</v>
      </c>
      <c r="Y239" s="480">
        <f ca="1">('SUBSCRIBER BASE'!Z25*'COMMISSION ASSUMPTIONS'!$C82)*('COMMISSION ASSUMPTIONS'!$E22*'DEVICE ASSUMPTIONS'!$G10)</f>
        <v>0</v>
      </c>
      <c r="Z239" s="480">
        <f ca="1">('SUBSCRIBER BASE'!AA25*'COMMISSION ASSUMPTIONS'!$C82)*('COMMISSION ASSUMPTIONS'!$E22*'DEVICE ASSUMPTIONS'!$G10)</f>
        <v>0</v>
      </c>
      <c r="AA239" s="480">
        <f ca="1">('SUBSCRIBER BASE'!AB25*'COMMISSION ASSUMPTIONS'!$C82)*('COMMISSION ASSUMPTIONS'!$E22*'DEVICE ASSUMPTIONS'!$G10)</f>
        <v>0</v>
      </c>
      <c r="AB239" s="480">
        <f ca="1">('SUBSCRIBER BASE'!AC25*'COMMISSION ASSUMPTIONS'!$C82)*('COMMISSION ASSUMPTIONS'!$E22*'DEVICE ASSUMPTIONS'!$G10)</f>
        <v>0</v>
      </c>
      <c r="AC239" s="480">
        <f ca="1">('SUBSCRIBER BASE'!AD25*'COMMISSION ASSUMPTIONS'!$C82)*('COMMISSION ASSUMPTIONS'!$E22*'DEVICE ASSUMPTIONS'!$G10)</f>
        <v>0</v>
      </c>
      <c r="AD239" s="480">
        <f ca="1">('SUBSCRIBER BASE'!AE25*'COMMISSION ASSUMPTIONS'!$C82)*('COMMISSION ASSUMPTIONS'!$E22*'DEVICE ASSUMPTIONS'!$G10)</f>
        <v>0</v>
      </c>
      <c r="AE239" s="480">
        <f ca="1">('SUBSCRIBER BASE'!AF25*'COMMISSION ASSUMPTIONS'!$C82)*('COMMISSION ASSUMPTIONS'!$E22*'DEVICE ASSUMPTIONS'!$G10)</f>
        <v>0</v>
      </c>
      <c r="AF239" s="480">
        <f ca="1">('SUBSCRIBER BASE'!AG25*'COMMISSION ASSUMPTIONS'!$C82)*('COMMISSION ASSUMPTIONS'!$E22*'DEVICE ASSUMPTIONS'!$G10)</f>
        <v>0</v>
      </c>
      <c r="AG239" s="480">
        <f ca="1">('SUBSCRIBER BASE'!AH25*'COMMISSION ASSUMPTIONS'!$C82)*('COMMISSION ASSUMPTIONS'!$E22*'DEVICE ASSUMPTIONS'!$G10)</f>
        <v>0</v>
      </c>
      <c r="AH239" s="480">
        <f ca="1">('SUBSCRIBER BASE'!AI25*'COMMISSION ASSUMPTIONS'!$C82)*('COMMISSION ASSUMPTIONS'!$E22*'DEVICE ASSUMPTIONS'!$G10)</f>
        <v>0</v>
      </c>
      <c r="AI239" s="480">
        <f ca="1">('SUBSCRIBER BASE'!AJ25*'COMMISSION ASSUMPTIONS'!$C82)*('COMMISSION ASSUMPTIONS'!$E22*'DEVICE ASSUMPTIONS'!$G10)</f>
        <v>0</v>
      </c>
      <c r="AJ239" s="480">
        <f ca="1">('SUBSCRIBER BASE'!AK25*'COMMISSION ASSUMPTIONS'!$C82)*('COMMISSION ASSUMPTIONS'!$E22*'DEVICE ASSUMPTIONS'!$G10)</f>
        <v>0</v>
      </c>
      <c r="AK239" s="480">
        <f ca="1">('SUBSCRIBER BASE'!AL25*'COMMISSION ASSUMPTIONS'!$C82)*('COMMISSION ASSUMPTIONS'!$E22*'DEVICE ASSUMPTIONS'!$G10)</f>
        <v>0</v>
      </c>
      <c r="AL239" s="480">
        <f ca="1">('SUBSCRIBER BASE'!AM25*'COMMISSION ASSUMPTIONS'!$C82)*('COMMISSION ASSUMPTIONS'!$E22*'DEVICE ASSUMPTIONS'!$G10)</f>
        <v>0</v>
      </c>
      <c r="AM239" s="480">
        <f ca="1">('SUBSCRIBER BASE'!AN25*'COMMISSION ASSUMPTIONS'!$C82)*('COMMISSION ASSUMPTIONS'!$E22*'DEVICE ASSUMPTIONS'!$G10)</f>
        <v>0</v>
      </c>
      <c r="AN239" s="480">
        <f ca="1">('SUBSCRIBER BASE'!AO25*'COMMISSION ASSUMPTIONS'!$C82)*('COMMISSION ASSUMPTIONS'!$E22*'DEVICE ASSUMPTIONS'!$G10)</f>
        <v>0</v>
      </c>
      <c r="AO239" s="480">
        <f ca="1">('SUBSCRIBER BASE'!AP25*'COMMISSION ASSUMPTIONS'!$C82)*('COMMISSION ASSUMPTIONS'!$E22*'DEVICE ASSUMPTIONS'!$G10)</f>
        <v>0</v>
      </c>
      <c r="AP239" s="480">
        <f ca="1">('SUBSCRIBER BASE'!AQ25*'COMMISSION ASSUMPTIONS'!$C82)*('COMMISSION ASSUMPTIONS'!$E22*'DEVICE ASSUMPTIONS'!$G10)</f>
        <v>0</v>
      </c>
      <c r="AQ239" s="480">
        <f ca="1">('SUBSCRIBER BASE'!AR25*'COMMISSION ASSUMPTIONS'!$C82)*('COMMISSION ASSUMPTIONS'!$E22*'DEVICE ASSUMPTIONS'!$G10)</f>
        <v>0</v>
      </c>
      <c r="AR239" s="480">
        <f ca="1">('SUBSCRIBER BASE'!AS25*'COMMISSION ASSUMPTIONS'!$C82)*('COMMISSION ASSUMPTIONS'!$E22*'DEVICE ASSUMPTIONS'!$G10)</f>
        <v>0</v>
      </c>
      <c r="AS239" s="480">
        <f ca="1">('SUBSCRIBER BASE'!AT25*'COMMISSION ASSUMPTIONS'!$C82)*('COMMISSION ASSUMPTIONS'!$E22*'DEVICE ASSUMPTIONS'!$G10)</f>
        <v>0</v>
      </c>
      <c r="AT239" s="480">
        <f ca="1">('SUBSCRIBER BASE'!AU25*'COMMISSION ASSUMPTIONS'!$C82)*('COMMISSION ASSUMPTIONS'!$E22*'DEVICE ASSUMPTIONS'!$G10)</f>
        <v>0</v>
      </c>
      <c r="AU239" s="480">
        <f ca="1">('SUBSCRIBER BASE'!AV25*'COMMISSION ASSUMPTIONS'!$C82)*('COMMISSION ASSUMPTIONS'!$E22*'DEVICE ASSUMPTIONS'!$G10)</f>
        <v>0</v>
      </c>
      <c r="AV239" s="480">
        <f ca="1">('SUBSCRIBER BASE'!AW25*'COMMISSION ASSUMPTIONS'!$C82)*('COMMISSION ASSUMPTIONS'!$E22*'DEVICE ASSUMPTIONS'!$G10)</f>
        <v>0</v>
      </c>
      <c r="AW239" s="480">
        <f ca="1">('SUBSCRIBER BASE'!AX25*'COMMISSION ASSUMPTIONS'!$C82)*('COMMISSION ASSUMPTIONS'!$E22*'DEVICE ASSUMPTIONS'!$G10)</f>
        <v>0</v>
      </c>
      <c r="AX239" s="480">
        <f ca="1">('SUBSCRIBER BASE'!AY25*'COMMISSION ASSUMPTIONS'!$C82)*('COMMISSION ASSUMPTIONS'!$E22*'DEVICE ASSUMPTIONS'!$G10)</f>
        <v>0</v>
      </c>
      <c r="AY239" s="480">
        <f ca="1">('SUBSCRIBER BASE'!AZ25*'COMMISSION ASSUMPTIONS'!$C82)*('COMMISSION ASSUMPTIONS'!$E22*'DEVICE ASSUMPTIONS'!$G10)</f>
        <v>0</v>
      </c>
      <c r="AZ239" s="480">
        <f ca="1">('SUBSCRIBER BASE'!BA25*'COMMISSION ASSUMPTIONS'!$C82)*('COMMISSION ASSUMPTIONS'!$E22*'DEVICE ASSUMPTIONS'!$G10)</f>
        <v>0</v>
      </c>
      <c r="BA239" s="480">
        <f ca="1">('SUBSCRIBER BASE'!BB25*'COMMISSION ASSUMPTIONS'!$C82)*('COMMISSION ASSUMPTIONS'!$E22*'DEVICE ASSUMPTIONS'!$G10)</f>
        <v>0</v>
      </c>
      <c r="BB239" s="480">
        <f ca="1">('SUBSCRIBER BASE'!BC25*'COMMISSION ASSUMPTIONS'!$C82)*('COMMISSION ASSUMPTIONS'!$E22*'DEVICE ASSUMPTIONS'!$G10)</f>
        <v>0</v>
      </c>
      <c r="BC239" s="480">
        <f ca="1">('SUBSCRIBER BASE'!BD25*'COMMISSION ASSUMPTIONS'!$C82)*('COMMISSION ASSUMPTIONS'!$E22*'DEVICE ASSUMPTIONS'!$G10)</f>
        <v>0</v>
      </c>
      <c r="BD239" s="480">
        <f ca="1">('SUBSCRIBER BASE'!BE25*'COMMISSION ASSUMPTIONS'!$C82)*('COMMISSION ASSUMPTIONS'!$E22*'DEVICE ASSUMPTIONS'!$G10)</f>
        <v>0</v>
      </c>
      <c r="BE239" s="480">
        <f ca="1">('SUBSCRIBER BASE'!BF25*'COMMISSION ASSUMPTIONS'!$C82)*('COMMISSION ASSUMPTIONS'!$E22*'DEVICE ASSUMPTIONS'!$G10)</f>
        <v>0</v>
      </c>
      <c r="BF239" s="480">
        <f ca="1">('SUBSCRIBER BASE'!BG25*'COMMISSION ASSUMPTIONS'!$C82)*('COMMISSION ASSUMPTIONS'!$E22*'DEVICE ASSUMPTIONS'!$G10)</f>
        <v>0</v>
      </c>
      <c r="BG239" s="480">
        <f ca="1">('SUBSCRIBER BASE'!BH25*'COMMISSION ASSUMPTIONS'!$C82)*('COMMISSION ASSUMPTIONS'!$E22*'DEVICE ASSUMPTIONS'!$G10)</f>
        <v>0</v>
      </c>
      <c r="BH239" s="480">
        <f ca="1">('SUBSCRIBER BASE'!BI25*'COMMISSION ASSUMPTIONS'!$C82)*('COMMISSION ASSUMPTIONS'!$E22*'DEVICE ASSUMPTIONS'!$G10)</f>
        <v>0</v>
      </c>
      <c r="BI239" s="480">
        <f ca="1">('SUBSCRIBER BASE'!BJ25*'COMMISSION ASSUMPTIONS'!$C82)*('COMMISSION ASSUMPTIONS'!$E22*'DEVICE ASSUMPTIONS'!$G10)</f>
        <v>0</v>
      </c>
      <c r="BJ239" s="480">
        <f ca="1">('SUBSCRIBER BASE'!BK25*'COMMISSION ASSUMPTIONS'!$C82)*('COMMISSION ASSUMPTIONS'!$E22*'DEVICE ASSUMPTIONS'!$G10)</f>
        <v>0</v>
      </c>
      <c r="BK239" s="480">
        <f ca="1">('SUBSCRIBER BASE'!BL25*'COMMISSION ASSUMPTIONS'!$C82)*('COMMISSION ASSUMPTIONS'!$E22*'DEVICE ASSUMPTIONS'!$G10)</f>
        <v>0</v>
      </c>
      <c r="BL239" s="480">
        <f ca="1">('SUBSCRIBER BASE'!BM25*'COMMISSION ASSUMPTIONS'!$C82)*('COMMISSION ASSUMPTIONS'!$E22*'DEVICE ASSUMPTIONS'!$G10)</f>
        <v>0</v>
      </c>
      <c r="BM239" s="480">
        <f ca="1">('SUBSCRIBER BASE'!BN25*'COMMISSION ASSUMPTIONS'!$C82)*('COMMISSION ASSUMPTIONS'!$E22*'DEVICE ASSUMPTIONS'!$G10)</f>
        <v>0</v>
      </c>
      <c r="BN239" s="480">
        <f ca="1">('SUBSCRIBER BASE'!BO25*'COMMISSION ASSUMPTIONS'!$C82)*('COMMISSION ASSUMPTIONS'!$E22*'DEVICE ASSUMPTIONS'!$G10)</f>
        <v>0</v>
      </c>
      <c r="BO239" s="480">
        <f ca="1">('SUBSCRIBER BASE'!BP25*'COMMISSION ASSUMPTIONS'!$C82)*('COMMISSION ASSUMPTIONS'!$E22*'DEVICE ASSUMPTIONS'!$G10)</f>
        <v>0</v>
      </c>
      <c r="BP239" s="480">
        <f ca="1">('SUBSCRIBER BASE'!BQ25*'COMMISSION ASSUMPTIONS'!$C82)*('COMMISSION ASSUMPTIONS'!$E22*'DEVICE ASSUMPTIONS'!$G10)</f>
        <v>0</v>
      </c>
      <c r="BQ239" s="480">
        <f ca="1">('SUBSCRIBER BASE'!BR25*'COMMISSION ASSUMPTIONS'!$C82)*('COMMISSION ASSUMPTIONS'!$E22*'DEVICE ASSUMPTIONS'!$G10)</f>
        <v>0</v>
      </c>
      <c r="BR239" s="480">
        <f ca="1">('SUBSCRIBER BASE'!BS25*'COMMISSION ASSUMPTIONS'!$C82)*('COMMISSION ASSUMPTIONS'!$E22*'DEVICE ASSUMPTIONS'!$G10)</f>
        <v>0</v>
      </c>
    </row>
    <row r="240" spans="2:70" ht="24" customHeight="1" outlineLevel="1">
      <c r="B240" s="313" t="str">
        <f>B227</f>
        <v>MVLP2</v>
      </c>
      <c r="C240" s="480">
        <f>('SUBSCRIBER BASE'!C26*'COMMISSION ASSUMPTIONS'!$C83)*('COMMISSION ASSUMPTIONS'!$E23*'DEVICE ASSUMPTIONS'!$G11)</f>
        <v>0</v>
      </c>
      <c r="D240" s="480">
        <f>('SUBSCRIBER BASE'!D26*'COMMISSION ASSUMPTIONS'!$C83)*('COMMISSION ASSUMPTIONS'!$E23*'DEVICE ASSUMPTIONS'!$G11)</f>
        <v>0</v>
      </c>
      <c r="E240" s="480">
        <f>('SUBSCRIBER BASE'!E26*'COMMISSION ASSUMPTIONS'!$C83)*('COMMISSION ASSUMPTIONS'!$E23*'DEVICE ASSUMPTIONS'!$G11)</f>
        <v>0</v>
      </c>
      <c r="F240" s="480">
        <f>('SUBSCRIBER BASE'!F26*'COMMISSION ASSUMPTIONS'!$C83)*('COMMISSION ASSUMPTIONS'!$E23*'DEVICE ASSUMPTIONS'!$G11)</f>
        <v>0</v>
      </c>
      <c r="G240" s="480">
        <f>('SUBSCRIBER BASE'!G26*'COMMISSION ASSUMPTIONS'!$C83)*('COMMISSION ASSUMPTIONS'!$E23*'DEVICE ASSUMPTIONS'!$G11)</f>
        <v>0</v>
      </c>
      <c r="H240" s="480">
        <f>('SUBSCRIBER BASE'!H26*'COMMISSION ASSUMPTIONS'!$C83)*('COMMISSION ASSUMPTIONS'!$E23*'DEVICE ASSUMPTIONS'!$G11)</f>
        <v>0</v>
      </c>
      <c r="I240" s="480">
        <f>('SUBSCRIBER BASE'!I26*'COMMISSION ASSUMPTIONS'!$C83)*('COMMISSION ASSUMPTIONS'!$E23*'DEVICE ASSUMPTIONS'!$G11)</f>
        <v>0</v>
      </c>
      <c r="J240" s="480">
        <f>('SUBSCRIBER BASE'!J26*'COMMISSION ASSUMPTIONS'!$C83)*('COMMISSION ASSUMPTIONS'!$E23*'DEVICE ASSUMPTIONS'!$G11)</f>
        <v>0</v>
      </c>
      <c r="K240" s="480">
        <f ca="1">('SUBSCRIBER BASE'!L26*'COMMISSION ASSUMPTIONS'!$C83)*('COMMISSION ASSUMPTIONS'!$E23*'DEVICE ASSUMPTIONS'!$G11)</f>
        <v>0</v>
      </c>
      <c r="L240" s="480">
        <f ca="1">('SUBSCRIBER BASE'!M26*'COMMISSION ASSUMPTIONS'!$C83)*('COMMISSION ASSUMPTIONS'!$E23*'DEVICE ASSUMPTIONS'!$G11)</f>
        <v>0</v>
      </c>
      <c r="M240" s="480">
        <f ca="1">('SUBSCRIBER BASE'!N26*'COMMISSION ASSUMPTIONS'!$C83)*('COMMISSION ASSUMPTIONS'!$E23*'DEVICE ASSUMPTIONS'!$G11)</f>
        <v>0</v>
      </c>
      <c r="N240" s="480">
        <f ca="1">('SUBSCRIBER BASE'!O26*'COMMISSION ASSUMPTIONS'!$C83)*('COMMISSION ASSUMPTIONS'!$E23*'DEVICE ASSUMPTIONS'!$G11)</f>
        <v>0</v>
      </c>
      <c r="O240" s="480">
        <f ca="1">('SUBSCRIBER BASE'!P26*'COMMISSION ASSUMPTIONS'!$C83)*('COMMISSION ASSUMPTIONS'!$E23*'DEVICE ASSUMPTIONS'!$G11)</f>
        <v>0</v>
      </c>
      <c r="P240" s="480">
        <f ca="1">('SUBSCRIBER BASE'!Q26*'COMMISSION ASSUMPTIONS'!$C83)*('COMMISSION ASSUMPTIONS'!$E23*'DEVICE ASSUMPTIONS'!$G11)</f>
        <v>0</v>
      </c>
      <c r="Q240" s="480">
        <f ca="1">('SUBSCRIBER BASE'!R26*'COMMISSION ASSUMPTIONS'!$C83)*('COMMISSION ASSUMPTIONS'!$E23*'DEVICE ASSUMPTIONS'!$G11)</f>
        <v>0</v>
      </c>
      <c r="R240" s="480">
        <f ca="1">('SUBSCRIBER BASE'!S26*'COMMISSION ASSUMPTIONS'!$C83)*('COMMISSION ASSUMPTIONS'!$E23*'DEVICE ASSUMPTIONS'!$G11)</f>
        <v>0</v>
      </c>
      <c r="S240" s="480">
        <f ca="1">('SUBSCRIBER BASE'!T26*'COMMISSION ASSUMPTIONS'!$C83)*('COMMISSION ASSUMPTIONS'!$E23*'DEVICE ASSUMPTIONS'!$G11)</f>
        <v>0</v>
      </c>
      <c r="T240" s="480">
        <f ca="1">('SUBSCRIBER BASE'!U26*'COMMISSION ASSUMPTIONS'!$C83)*('COMMISSION ASSUMPTIONS'!$E23*'DEVICE ASSUMPTIONS'!$G11)</f>
        <v>0</v>
      </c>
      <c r="U240" s="480">
        <f ca="1">('SUBSCRIBER BASE'!V26*'COMMISSION ASSUMPTIONS'!$C83)*('COMMISSION ASSUMPTIONS'!$E23*'DEVICE ASSUMPTIONS'!$G11)</f>
        <v>0</v>
      </c>
      <c r="V240" s="480">
        <f ca="1">('SUBSCRIBER BASE'!W26*'COMMISSION ASSUMPTIONS'!$C83)*('COMMISSION ASSUMPTIONS'!$E23*'DEVICE ASSUMPTIONS'!$G11)</f>
        <v>0</v>
      </c>
      <c r="W240" s="480">
        <f ca="1">('SUBSCRIBER BASE'!X26*'COMMISSION ASSUMPTIONS'!$C83)*('COMMISSION ASSUMPTIONS'!$E23*'DEVICE ASSUMPTIONS'!$G11)</f>
        <v>0</v>
      </c>
      <c r="X240" s="480">
        <f ca="1">('SUBSCRIBER BASE'!Y26*'COMMISSION ASSUMPTIONS'!$C83)*('COMMISSION ASSUMPTIONS'!$E23*'DEVICE ASSUMPTIONS'!$G11)</f>
        <v>0</v>
      </c>
      <c r="Y240" s="480">
        <f ca="1">('SUBSCRIBER BASE'!Z26*'COMMISSION ASSUMPTIONS'!$C83)*('COMMISSION ASSUMPTIONS'!$E23*'DEVICE ASSUMPTIONS'!$G11)</f>
        <v>0</v>
      </c>
      <c r="Z240" s="480">
        <f ca="1">('SUBSCRIBER BASE'!AA26*'COMMISSION ASSUMPTIONS'!$C83)*('COMMISSION ASSUMPTIONS'!$E23*'DEVICE ASSUMPTIONS'!$G11)</f>
        <v>0</v>
      </c>
      <c r="AA240" s="480">
        <f ca="1">('SUBSCRIBER BASE'!AB26*'COMMISSION ASSUMPTIONS'!$C83)*('COMMISSION ASSUMPTIONS'!$E23*'DEVICE ASSUMPTIONS'!$G11)</f>
        <v>0</v>
      </c>
      <c r="AB240" s="480">
        <f ca="1">('SUBSCRIBER BASE'!AC26*'COMMISSION ASSUMPTIONS'!$C83)*('COMMISSION ASSUMPTIONS'!$E23*'DEVICE ASSUMPTIONS'!$G11)</f>
        <v>0</v>
      </c>
      <c r="AC240" s="480">
        <f ca="1">('SUBSCRIBER BASE'!AD26*'COMMISSION ASSUMPTIONS'!$C83)*('COMMISSION ASSUMPTIONS'!$E23*'DEVICE ASSUMPTIONS'!$G11)</f>
        <v>0</v>
      </c>
      <c r="AD240" s="480">
        <f ca="1">('SUBSCRIBER BASE'!AE26*'COMMISSION ASSUMPTIONS'!$C83)*('COMMISSION ASSUMPTIONS'!$E23*'DEVICE ASSUMPTIONS'!$G11)</f>
        <v>0</v>
      </c>
      <c r="AE240" s="480">
        <f ca="1">('SUBSCRIBER BASE'!AF26*'COMMISSION ASSUMPTIONS'!$C83)*('COMMISSION ASSUMPTIONS'!$E23*'DEVICE ASSUMPTIONS'!$G11)</f>
        <v>0</v>
      </c>
      <c r="AF240" s="480">
        <f ca="1">('SUBSCRIBER BASE'!AG26*'COMMISSION ASSUMPTIONS'!$C83)*('COMMISSION ASSUMPTIONS'!$E23*'DEVICE ASSUMPTIONS'!$G11)</f>
        <v>0</v>
      </c>
      <c r="AG240" s="480">
        <f ca="1">('SUBSCRIBER BASE'!AH26*'COMMISSION ASSUMPTIONS'!$C83)*('COMMISSION ASSUMPTIONS'!$E23*'DEVICE ASSUMPTIONS'!$G11)</f>
        <v>0</v>
      </c>
      <c r="AH240" s="480">
        <f ca="1">('SUBSCRIBER BASE'!AI26*'COMMISSION ASSUMPTIONS'!$C83)*('COMMISSION ASSUMPTIONS'!$E23*'DEVICE ASSUMPTIONS'!$G11)</f>
        <v>0</v>
      </c>
      <c r="AI240" s="480">
        <f ca="1">('SUBSCRIBER BASE'!AJ26*'COMMISSION ASSUMPTIONS'!$C83)*('COMMISSION ASSUMPTIONS'!$E23*'DEVICE ASSUMPTIONS'!$G11)</f>
        <v>0</v>
      </c>
      <c r="AJ240" s="480">
        <f ca="1">('SUBSCRIBER BASE'!AK26*'COMMISSION ASSUMPTIONS'!$C83)*('COMMISSION ASSUMPTIONS'!$E23*'DEVICE ASSUMPTIONS'!$G11)</f>
        <v>0</v>
      </c>
      <c r="AK240" s="480">
        <f ca="1">('SUBSCRIBER BASE'!AL26*'COMMISSION ASSUMPTIONS'!$C83)*('COMMISSION ASSUMPTIONS'!$E23*'DEVICE ASSUMPTIONS'!$G11)</f>
        <v>0</v>
      </c>
      <c r="AL240" s="480">
        <f ca="1">('SUBSCRIBER BASE'!AM26*'COMMISSION ASSUMPTIONS'!$C83)*('COMMISSION ASSUMPTIONS'!$E23*'DEVICE ASSUMPTIONS'!$G11)</f>
        <v>0</v>
      </c>
      <c r="AM240" s="480">
        <f ca="1">('SUBSCRIBER BASE'!AN26*'COMMISSION ASSUMPTIONS'!$C83)*('COMMISSION ASSUMPTIONS'!$E23*'DEVICE ASSUMPTIONS'!$G11)</f>
        <v>0</v>
      </c>
      <c r="AN240" s="480">
        <f ca="1">('SUBSCRIBER BASE'!AO26*'COMMISSION ASSUMPTIONS'!$C83)*('COMMISSION ASSUMPTIONS'!$E23*'DEVICE ASSUMPTIONS'!$G11)</f>
        <v>0</v>
      </c>
      <c r="AO240" s="480">
        <f ca="1">('SUBSCRIBER BASE'!AP26*'COMMISSION ASSUMPTIONS'!$C83)*('COMMISSION ASSUMPTIONS'!$E23*'DEVICE ASSUMPTIONS'!$G11)</f>
        <v>0</v>
      </c>
      <c r="AP240" s="480">
        <f ca="1">('SUBSCRIBER BASE'!AQ26*'COMMISSION ASSUMPTIONS'!$C83)*('COMMISSION ASSUMPTIONS'!$E23*'DEVICE ASSUMPTIONS'!$G11)</f>
        <v>0</v>
      </c>
      <c r="AQ240" s="480">
        <f ca="1">('SUBSCRIBER BASE'!AR26*'COMMISSION ASSUMPTIONS'!$C83)*('COMMISSION ASSUMPTIONS'!$E23*'DEVICE ASSUMPTIONS'!$G11)</f>
        <v>0</v>
      </c>
      <c r="AR240" s="480">
        <f ca="1">('SUBSCRIBER BASE'!AS26*'COMMISSION ASSUMPTIONS'!$C83)*('COMMISSION ASSUMPTIONS'!$E23*'DEVICE ASSUMPTIONS'!$G11)</f>
        <v>0</v>
      </c>
      <c r="AS240" s="480">
        <f ca="1">('SUBSCRIBER BASE'!AT26*'COMMISSION ASSUMPTIONS'!$C83)*('COMMISSION ASSUMPTIONS'!$E23*'DEVICE ASSUMPTIONS'!$G11)</f>
        <v>0</v>
      </c>
      <c r="AT240" s="480">
        <f ca="1">('SUBSCRIBER BASE'!AU26*'COMMISSION ASSUMPTIONS'!$C83)*('COMMISSION ASSUMPTIONS'!$E23*'DEVICE ASSUMPTIONS'!$G11)</f>
        <v>0</v>
      </c>
      <c r="AU240" s="480">
        <f ca="1">('SUBSCRIBER BASE'!AV26*'COMMISSION ASSUMPTIONS'!$C83)*('COMMISSION ASSUMPTIONS'!$E23*'DEVICE ASSUMPTIONS'!$G11)</f>
        <v>0</v>
      </c>
      <c r="AV240" s="480">
        <f ca="1">('SUBSCRIBER BASE'!AW26*'COMMISSION ASSUMPTIONS'!$C83)*('COMMISSION ASSUMPTIONS'!$E23*'DEVICE ASSUMPTIONS'!$G11)</f>
        <v>0</v>
      </c>
      <c r="AW240" s="480">
        <f ca="1">('SUBSCRIBER BASE'!AX26*'COMMISSION ASSUMPTIONS'!$C83)*('COMMISSION ASSUMPTIONS'!$E23*'DEVICE ASSUMPTIONS'!$G11)</f>
        <v>0</v>
      </c>
      <c r="AX240" s="480">
        <f ca="1">('SUBSCRIBER BASE'!AY26*'COMMISSION ASSUMPTIONS'!$C83)*('COMMISSION ASSUMPTIONS'!$E23*'DEVICE ASSUMPTIONS'!$G11)</f>
        <v>0</v>
      </c>
      <c r="AY240" s="480">
        <f ca="1">('SUBSCRIBER BASE'!AZ26*'COMMISSION ASSUMPTIONS'!$C83)*('COMMISSION ASSUMPTIONS'!$E23*'DEVICE ASSUMPTIONS'!$G11)</f>
        <v>0</v>
      </c>
      <c r="AZ240" s="480">
        <f ca="1">('SUBSCRIBER BASE'!BA26*'COMMISSION ASSUMPTIONS'!$C83)*('COMMISSION ASSUMPTIONS'!$E23*'DEVICE ASSUMPTIONS'!$G11)</f>
        <v>0</v>
      </c>
      <c r="BA240" s="480">
        <f ca="1">('SUBSCRIBER BASE'!BB26*'COMMISSION ASSUMPTIONS'!$C83)*('COMMISSION ASSUMPTIONS'!$E23*'DEVICE ASSUMPTIONS'!$G11)</f>
        <v>0</v>
      </c>
      <c r="BB240" s="480">
        <f ca="1">('SUBSCRIBER BASE'!BC26*'COMMISSION ASSUMPTIONS'!$C83)*('COMMISSION ASSUMPTIONS'!$E23*'DEVICE ASSUMPTIONS'!$G11)</f>
        <v>0</v>
      </c>
      <c r="BC240" s="480">
        <f ca="1">('SUBSCRIBER BASE'!BD26*'COMMISSION ASSUMPTIONS'!$C83)*('COMMISSION ASSUMPTIONS'!$E23*'DEVICE ASSUMPTIONS'!$G11)</f>
        <v>0</v>
      </c>
      <c r="BD240" s="480">
        <f ca="1">('SUBSCRIBER BASE'!BE26*'COMMISSION ASSUMPTIONS'!$C83)*('COMMISSION ASSUMPTIONS'!$E23*'DEVICE ASSUMPTIONS'!$G11)</f>
        <v>0</v>
      </c>
      <c r="BE240" s="480">
        <f ca="1">('SUBSCRIBER BASE'!BF26*'COMMISSION ASSUMPTIONS'!$C83)*('COMMISSION ASSUMPTIONS'!$E23*'DEVICE ASSUMPTIONS'!$G11)</f>
        <v>0</v>
      </c>
      <c r="BF240" s="480">
        <f ca="1">('SUBSCRIBER BASE'!BG26*'COMMISSION ASSUMPTIONS'!$C83)*('COMMISSION ASSUMPTIONS'!$E23*'DEVICE ASSUMPTIONS'!$G11)</f>
        <v>0</v>
      </c>
      <c r="BG240" s="480">
        <f ca="1">('SUBSCRIBER BASE'!BH26*'COMMISSION ASSUMPTIONS'!$C83)*('COMMISSION ASSUMPTIONS'!$E23*'DEVICE ASSUMPTIONS'!$G11)</f>
        <v>0</v>
      </c>
      <c r="BH240" s="480">
        <f ca="1">('SUBSCRIBER BASE'!BI26*'COMMISSION ASSUMPTIONS'!$C83)*('COMMISSION ASSUMPTIONS'!$E23*'DEVICE ASSUMPTIONS'!$G11)</f>
        <v>0</v>
      </c>
      <c r="BI240" s="480">
        <f ca="1">('SUBSCRIBER BASE'!BJ26*'COMMISSION ASSUMPTIONS'!$C83)*('COMMISSION ASSUMPTIONS'!$E23*'DEVICE ASSUMPTIONS'!$G11)</f>
        <v>0</v>
      </c>
      <c r="BJ240" s="480">
        <f ca="1">('SUBSCRIBER BASE'!BK26*'COMMISSION ASSUMPTIONS'!$C83)*('COMMISSION ASSUMPTIONS'!$E23*'DEVICE ASSUMPTIONS'!$G11)</f>
        <v>0</v>
      </c>
      <c r="BK240" s="480">
        <f ca="1">('SUBSCRIBER BASE'!BL26*'COMMISSION ASSUMPTIONS'!$C83)*('COMMISSION ASSUMPTIONS'!$E23*'DEVICE ASSUMPTIONS'!$G11)</f>
        <v>0</v>
      </c>
      <c r="BL240" s="480">
        <f ca="1">('SUBSCRIBER BASE'!BM26*'COMMISSION ASSUMPTIONS'!$C83)*('COMMISSION ASSUMPTIONS'!$E23*'DEVICE ASSUMPTIONS'!$G11)</f>
        <v>0</v>
      </c>
      <c r="BM240" s="480">
        <f ca="1">('SUBSCRIBER BASE'!BN26*'COMMISSION ASSUMPTIONS'!$C83)*('COMMISSION ASSUMPTIONS'!$E23*'DEVICE ASSUMPTIONS'!$G11)</f>
        <v>0</v>
      </c>
      <c r="BN240" s="480">
        <f ca="1">('SUBSCRIBER BASE'!BO26*'COMMISSION ASSUMPTIONS'!$C83)*('COMMISSION ASSUMPTIONS'!$E23*'DEVICE ASSUMPTIONS'!$G11)</f>
        <v>0</v>
      </c>
      <c r="BO240" s="480">
        <f ca="1">('SUBSCRIBER BASE'!BP26*'COMMISSION ASSUMPTIONS'!$C83)*('COMMISSION ASSUMPTIONS'!$E23*'DEVICE ASSUMPTIONS'!$G11)</f>
        <v>0</v>
      </c>
      <c r="BP240" s="480">
        <f ca="1">('SUBSCRIBER BASE'!BQ26*'COMMISSION ASSUMPTIONS'!$C83)*('COMMISSION ASSUMPTIONS'!$E23*'DEVICE ASSUMPTIONS'!$G11)</f>
        <v>0</v>
      </c>
      <c r="BQ240" s="480">
        <f ca="1">('SUBSCRIBER BASE'!BR26*'COMMISSION ASSUMPTIONS'!$C83)*('COMMISSION ASSUMPTIONS'!$E23*'DEVICE ASSUMPTIONS'!$G11)</f>
        <v>0</v>
      </c>
      <c r="BR240" s="480">
        <f ca="1">('SUBSCRIBER BASE'!BS26*'COMMISSION ASSUMPTIONS'!$C83)*('COMMISSION ASSUMPTIONS'!$E23*'DEVICE ASSUMPTIONS'!$G11)</f>
        <v>0</v>
      </c>
    </row>
    <row r="241" spans="2:70" ht="24" customHeight="1" outlineLevel="1">
      <c r="B241" s="313" t="str">
        <f>B228</f>
        <v>MVLP3</v>
      </c>
      <c r="C241" s="480">
        <f>('SUBSCRIBER BASE'!C27*'COMMISSION ASSUMPTIONS'!$C84)*('COMMISSION ASSUMPTIONS'!$E24*'DEVICE ASSUMPTIONS'!$G12)</f>
        <v>0</v>
      </c>
      <c r="D241" s="480">
        <f>('SUBSCRIBER BASE'!D27*'COMMISSION ASSUMPTIONS'!$C84)*('COMMISSION ASSUMPTIONS'!$E24*'DEVICE ASSUMPTIONS'!$G12)</f>
        <v>0</v>
      </c>
      <c r="E241" s="480">
        <f>('SUBSCRIBER BASE'!E27*'COMMISSION ASSUMPTIONS'!$C84)*('COMMISSION ASSUMPTIONS'!$E24*'DEVICE ASSUMPTIONS'!$G12)</f>
        <v>0</v>
      </c>
      <c r="F241" s="480">
        <f>('SUBSCRIBER BASE'!F27*'COMMISSION ASSUMPTIONS'!$C84)*('COMMISSION ASSUMPTIONS'!$E24*'DEVICE ASSUMPTIONS'!$G12)</f>
        <v>0</v>
      </c>
      <c r="G241" s="480">
        <f>('SUBSCRIBER BASE'!G27*'COMMISSION ASSUMPTIONS'!$C84)*('COMMISSION ASSUMPTIONS'!$E24*'DEVICE ASSUMPTIONS'!$G12)</f>
        <v>0</v>
      </c>
      <c r="H241" s="480">
        <f>('SUBSCRIBER BASE'!H27*'COMMISSION ASSUMPTIONS'!$C84)*('COMMISSION ASSUMPTIONS'!$E24*'DEVICE ASSUMPTIONS'!$G12)</f>
        <v>0</v>
      </c>
      <c r="I241" s="480">
        <f>('SUBSCRIBER BASE'!I27*'COMMISSION ASSUMPTIONS'!$C84)*('COMMISSION ASSUMPTIONS'!$E24*'DEVICE ASSUMPTIONS'!$G12)</f>
        <v>0</v>
      </c>
      <c r="J241" s="480">
        <f>('SUBSCRIBER BASE'!J27*'COMMISSION ASSUMPTIONS'!$C84)*('COMMISSION ASSUMPTIONS'!$E24*'DEVICE ASSUMPTIONS'!$G12)</f>
        <v>0</v>
      </c>
      <c r="K241" s="480">
        <f ca="1">('SUBSCRIBER BASE'!L27*'COMMISSION ASSUMPTIONS'!$C84)*('COMMISSION ASSUMPTIONS'!$E24*'DEVICE ASSUMPTIONS'!$G12)</f>
        <v>0</v>
      </c>
      <c r="L241" s="480">
        <f ca="1">('SUBSCRIBER BASE'!M27*'COMMISSION ASSUMPTIONS'!$C84)*('COMMISSION ASSUMPTIONS'!$E24*'DEVICE ASSUMPTIONS'!$G12)</f>
        <v>0</v>
      </c>
      <c r="M241" s="480">
        <f ca="1">('SUBSCRIBER BASE'!N27*'COMMISSION ASSUMPTIONS'!$C84)*('COMMISSION ASSUMPTIONS'!$E24*'DEVICE ASSUMPTIONS'!$G12)</f>
        <v>0</v>
      </c>
      <c r="N241" s="480">
        <f ca="1">('SUBSCRIBER BASE'!O27*'COMMISSION ASSUMPTIONS'!$C84)*('COMMISSION ASSUMPTIONS'!$E24*'DEVICE ASSUMPTIONS'!$G12)</f>
        <v>0</v>
      </c>
      <c r="O241" s="480">
        <f ca="1">('SUBSCRIBER BASE'!P27*'COMMISSION ASSUMPTIONS'!$C84)*('COMMISSION ASSUMPTIONS'!$E24*'DEVICE ASSUMPTIONS'!$G12)</f>
        <v>0</v>
      </c>
      <c r="P241" s="480">
        <f ca="1">('SUBSCRIBER BASE'!Q27*'COMMISSION ASSUMPTIONS'!$C84)*('COMMISSION ASSUMPTIONS'!$E24*'DEVICE ASSUMPTIONS'!$G12)</f>
        <v>0</v>
      </c>
      <c r="Q241" s="480">
        <f ca="1">('SUBSCRIBER BASE'!R27*'COMMISSION ASSUMPTIONS'!$C84)*('COMMISSION ASSUMPTIONS'!$E24*'DEVICE ASSUMPTIONS'!$G12)</f>
        <v>0</v>
      </c>
      <c r="R241" s="480">
        <f ca="1">('SUBSCRIBER BASE'!S27*'COMMISSION ASSUMPTIONS'!$C84)*('COMMISSION ASSUMPTIONS'!$E24*'DEVICE ASSUMPTIONS'!$G12)</f>
        <v>0</v>
      </c>
      <c r="S241" s="480">
        <f ca="1">('SUBSCRIBER BASE'!T27*'COMMISSION ASSUMPTIONS'!$C84)*('COMMISSION ASSUMPTIONS'!$E24*'DEVICE ASSUMPTIONS'!$G12)</f>
        <v>0</v>
      </c>
      <c r="T241" s="480">
        <f ca="1">('SUBSCRIBER BASE'!U27*'COMMISSION ASSUMPTIONS'!$C84)*('COMMISSION ASSUMPTIONS'!$E24*'DEVICE ASSUMPTIONS'!$G12)</f>
        <v>0</v>
      </c>
      <c r="U241" s="480">
        <f ca="1">('SUBSCRIBER BASE'!V27*'COMMISSION ASSUMPTIONS'!$C84)*('COMMISSION ASSUMPTIONS'!$E24*'DEVICE ASSUMPTIONS'!$G12)</f>
        <v>0</v>
      </c>
      <c r="V241" s="480">
        <f ca="1">('SUBSCRIBER BASE'!W27*'COMMISSION ASSUMPTIONS'!$C84)*('COMMISSION ASSUMPTIONS'!$E24*'DEVICE ASSUMPTIONS'!$G12)</f>
        <v>0</v>
      </c>
      <c r="W241" s="480">
        <f ca="1">('SUBSCRIBER BASE'!X27*'COMMISSION ASSUMPTIONS'!$C84)*('COMMISSION ASSUMPTIONS'!$E24*'DEVICE ASSUMPTIONS'!$G12)</f>
        <v>0</v>
      </c>
      <c r="X241" s="480">
        <f ca="1">('SUBSCRIBER BASE'!Y27*'COMMISSION ASSUMPTIONS'!$C84)*('COMMISSION ASSUMPTIONS'!$E24*'DEVICE ASSUMPTIONS'!$G12)</f>
        <v>0</v>
      </c>
      <c r="Y241" s="480">
        <f ca="1">('SUBSCRIBER BASE'!Z27*'COMMISSION ASSUMPTIONS'!$C84)*('COMMISSION ASSUMPTIONS'!$E24*'DEVICE ASSUMPTIONS'!$G12)</f>
        <v>0</v>
      </c>
      <c r="Z241" s="480">
        <f ca="1">('SUBSCRIBER BASE'!AA27*'COMMISSION ASSUMPTIONS'!$C84)*('COMMISSION ASSUMPTIONS'!$E24*'DEVICE ASSUMPTIONS'!$G12)</f>
        <v>0</v>
      </c>
      <c r="AA241" s="480">
        <f ca="1">('SUBSCRIBER BASE'!AB27*'COMMISSION ASSUMPTIONS'!$C84)*('COMMISSION ASSUMPTIONS'!$E24*'DEVICE ASSUMPTIONS'!$G12)</f>
        <v>0</v>
      </c>
      <c r="AB241" s="480">
        <f ca="1">('SUBSCRIBER BASE'!AC27*'COMMISSION ASSUMPTIONS'!$C84)*('COMMISSION ASSUMPTIONS'!$E24*'DEVICE ASSUMPTIONS'!$G12)</f>
        <v>0</v>
      </c>
      <c r="AC241" s="480">
        <f ca="1">('SUBSCRIBER BASE'!AD27*'COMMISSION ASSUMPTIONS'!$C84)*('COMMISSION ASSUMPTIONS'!$E24*'DEVICE ASSUMPTIONS'!$G12)</f>
        <v>0</v>
      </c>
      <c r="AD241" s="480">
        <f ca="1">('SUBSCRIBER BASE'!AE27*'COMMISSION ASSUMPTIONS'!$C84)*('COMMISSION ASSUMPTIONS'!$E24*'DEVICE ASSUMPTIONS'!$G12)</f>
        <v>0</v>
      </c>
      <c r="AE241" s="480">
        <f ca="1">('SUBSCRIBER BASE'!AF27*'COMMISSION ASSUMPTIONS'!$C84)*('COMMISSION ASSUMPTIONS'!$E24*'DEVICE ASSUMPTIONS'!$G12)</f>
        <v>0</v>
      </c>
      <c r="AF241" s="480">
        <f ca="1">('SUBSCRIBER BASE'!AG27*'COMMISSION ASSUMPTIONS'!$C84)*('COMMISSION ASSUMPTIONS'!$E24*'DEVICE ASSUMPTIONS'!$G12)</f>
        <v>0</v>
      </c>
      <c r="AG241" s="480">
        <f ca="1">('SUBSCRIBER BASE'!AH27*'COMMISSION ASSUMPTIONS'!$C84)*('COMMISSION ASSUMPTIONS'!$E24*'DEVICE ASSUMPTIONS'!$G12)</f>
        <v>0</v>
      </c>
      <c r="AH241" s="480">
        <f ca="1">('SUBSCRIBER BASE'!AI27*'COMMISSION ASSUMPTIONS'!$C84)*('COMMISSION ASSUMPTIONS'!$E24*'DEVICE ASSUMPTIONS'!$G12)</f>
        <v>0</v>
      </c>
      <c r="AI241" s="480">
        <f ca="1">('SUBSCRIBER BASE'!AJ27*'COMMISSION ASSUMPTIONS'!$C84)*('COMMISSION ASSUMPTIONS'!$E24*'DEVICE ASSUMPTIONS'!$G12)</f>
        <v>0</v>
      </c>
      <c r="AJ241" s="480">
        <f ca="1">('SUBSCRIBER BASE'!AK27*'COMMISSION ASSUMPTIONS'!$C84)*('COMMISSION ASSUMPTIONS'!$E24*'DEVICE ASSUMPTIONS'!$G12)</f>
        <v>0</v>
      </c>
      <c r="AK241" s="480">
        <f ca="1">('SUBSCRIBER BASE'!AL27*'COMMISSION ASSUMPTIONS'!$C84)*('COMMISSION ASSUMPTIONS'!$E24*'DEVICE ASSUMPTIONS'!$G12)</f>
        <v>0</v>
      </c>
      <c r="AL241" s="480">
        <f ca="1">('SUBSCRIBER BASE'!AM27*'COMMISSION ASSUMPTIONS'!$C84)*('COMMISSION ASSUMPTIONS'!$E24*'DEVICE ASSUMPTIONS'!$G12)</f>
        <v>0</v>
      </c>
      <c r="AM241" s="480">
        <f ca="1">('SUBSCRIBER BASE'!AN27*'COMMISSION ASSUMPTIONS'!$C84)*('COMMISSION ASSUMPTIONS'!$E24*'DEVICE ASSUMPTIONS'!$G12)</f>
        <v>0</v>
      </c>
      <c r="AN241" s="480">
        <f ca="1">('SUBSCRIBER BASE'!AO27*'COMMISSION ASSUMPTIONS'!$C84)*('COMMISSION ASSUMPTIONS'!$E24*'DEVICE ASSUMPTIONS'!$G12)</f>
        <v>0</v>
      </c>
      <c r="AO241" s="480">
        <f ca="1">('SUBSCRIBER BASE'!AP27*'COMMISSION ASSUMPTIONS'!$C84)*('COMMISSION ASSUMPTIONS'!$E24*'DEVICE ASSUMPTIONS'!$G12)</f>
        <v>0</v>
      </c>
      <c r="AP241" s="480">
        <f ca="1">('SUBSCRIBER BASE'!AQ27*'COMMISSION ASSUMPTIONS'!$C84)*('COMMISSION ASSUMPTIONS'!$E24*'DEVICE ASSUMPTIONS'!$G12)</f>
        <v>0</v>
      </c>
      <c r="AQ241" s="480">
        <f ca="1">('SUBSCRIBER BASE'!AR27*'COMMISSION ASSUMPTIONS'!$C84)*('COMMISSION ASSUMPTIONS'!$E24*'DEVICE ASSUMPTIONS'!$G12)</f>
        <v>0</v>
      </c>
      <c r="AR241" s="480">
        <f ca="1">('SUBSCRIBER BASE'!AS27*'COMMISSION ASSUMPTIONS'!$C84)*('COMMISSION ASSUMPTIONS'!$E24*'DEVICE ASSUMPTIONS'!$G12)</f>
        <v>0</v>
      </c>
      <c r="AS241" s="480">
        <f ca="1">('SUBSCRIBER BASE'!AT27*'COMMISSION ASSUMPTIONS'!$C84)*('COMMISSION ASSUMPTIONS'!$E24*'DEVICE ASSUMPTIONS'!$G12)</f>
        <v>0</v>
      </c>
      <c r="AT241" s="480">
        <f ca="1">('SUBSCRIBER BASE'!AU27*'COMMISSION ASSUMPTIONS'!$C84)*('COMMISSION ASSUMPTIONS'!$E24*'DEVICE ASSUMPTIONS'!$G12)</f>
        <v>0</v>
      </c>
      <c r="AU241" s="480">
        <f ca="1">('SUBSCRIBER BASE'!AV27*'COMMISSION ASSUMPTIONS'!$C84)*('COMMISSION ASSUMPTIONS'!$E24*'DEVICE ASSUMPTIONS'!$G12)</f>
        <v>0</v>
      </c>
      <c r="AV241" s="480">
        <f ca="1">('SUBSCRIBER BASE'!AW27*'COMMISSION ASSUMPTIONS'!$C84)*('COMMISSION ASSUMPTIONS'!$E24*'DEVICE ASSUMPTIONS'!$G12)</f>
        <v>0</v>
      </c>
      <c r="AW241" s="480">
        <f ca="1">('SUBSCRIBER BASE'!AX27*'COMMISSION ASSUMPTIONS'!$C84)*('COMMISSION ASSUMPTIONS'!$E24*'DEVICE ASSUMPTIONS'!$G12)</f>
        <v>0</v>
      </c>
      <c r="AX241" s="480">
        <f ca="1">('SUBSCRIBER BASE'!AY27*'COMMISSION ASSUMPTIONS'!$C84)*('COMMISSION ASSUMPTIONS'!$E24*'DEVICE ASSUMPTIONS'!$G12)</f>
        <v>0</v>
      </c>
      <c r="AY241" s="480">
        <f ca="1">('SUBSCRIBER BASE'!AZ27*'COMMISSION ASSUMPTIONS'!$C84)*('COMMISSION ASSUMPTIONS'!$E24*'DEVICE ASSUMPTIONS'!$G12)</f>
        <v>0</v>
      </c>
      <c r="AZ241" s="480">
        <f ca="1">('SUBSCRIBER BASE'!BA27*'COMMISSION ASSUMPTIONS'!$C84)*('COMMISSION ASSUMPTIONS'!$E24*'DEVICE ASSUMPTIONS'!$G12)</f>
        <v>0</v>
      </c>
      <c r="BA241" s="480">
        <f ca="1">('SUBSCRIBER BASE'!BB27*'COMMISSION ASSUMPTIONS'!$C84)*('COMMISSION ASSUMPTIONS'!$E24*'DEVICE ASSUMPTIONS'!$G12)</f>
        <v>0</v>
      </c>
      <c r="BB241" s="480">
        <f ca="1">('SUBSCRIBER BASE'!BC27*'COMMISSION ASSUMPTIONS'!$C84)*('COMMISSION ASSUMPTIONS'!$E24*'DEVICE ASSUMPTIONS'!$G12)</f>
        <v>0</v>
      </c>
      <c r="BC241" s="480">
        <f ca="1">('SUBSCRIBER BASE'!BD27*'COMMISSION ASSUMPTIONS'!$C84)*('COMMISSION ASSUMPTIONS'!$E24*'DEVICE ASSUMPTIONS'!$G12)</f>
        <v>0</v>
      </c>
      <c r="BD241" s="480">
        <f ca="1">('SUBSCRIBER BASE'!BE27*'COMMISSION ASSUMPTIONS'!$C84)*('COMMISSION ASSUMPTIONS'!$E24*'DEVICE ASSUMPTIONS'!$G12)</f>
        <v>0</v>
      </c>
      <c r="BE241" s="480">
        <f ca="1">('SUBSCRIBER BASE'!BF27*'COMMISSION ASSUMPTIONS'!$C84)*('COMMISSION ASSUMPTIONS'!$E24*'DEVICE ASSUMPTIONS'!$G12)</f>
        <v>0</v>
      </c>
      <c r="BF241" s="480">
        <f ca="1">('SUBSCRIBER BASE'!BG27*'COMMISSION ASSUMPTIONS'!$C84)*('COMMISSION ASSUMPTIONS'!$E24*'DEVICE ASSUMPTIONS'!$G12)</f>
        <v>0</v>
      </c>
      <c r="BG241" s="480">
        <f ca="1">('SUBSCRIBER BASE'!BH27*'COMMISSION ASSUMPTIONS'!$C84)*('COMMISSION ASSUMPTIONS'!$E24*'DEVICE ASSUMPTIONS'!$G12)</f>
        <v>0</v>
      </c>
      <c r="BH241" s="480">
        <f ca="1">('SUBSCRIBER BASE'!BI27*'COMMISSION ASSUMPTIONS'!$C84)*('COMMISSION ASSUMPTIONS'!$E24*'DEVICE ASSUMPTIONS'!$G12)</f>
        <v>0</v>
      </c>
      <c r="BI241" s="480">
        <f ca="1">('SUBSCRIBER BASE'!BJ27*'COMMISSION ASSUMPTIONS'!$C84)*('COMMISSION ASSUMPTIONS'!$E24*'DEVICE ASSUMPTIONS'!$G12)</f>
        <v>0</v>
      </c>
      <c r="BJ241" s="480">
        <f ca="1">('SUBSCRIBER BASE'!BK27*'COMMISSION ASSUMPTIONS'!$C84)*('COMMISSION ASSUMPTIONS'!$E24*'DEVICE ASSUMPTIONS'!$G12)</f>
        <v>0</v>
      </c>
      <c r="BK241" s="480">
        <f ca="1">('SUBSCRIBER BASE'!BL27*'COMMISSION ASSUMPTIONS'!$C84)*('COMMISSION ASSUMPTIONS'!$E24*'DEVICE ASSUMPTIONS'!$G12)</f>
        <v>0</v>
      </c>
      <c r="BL241" s="480">
        <f ca="1">('SUBSCRIBER BASE'!BM27*'COMMISSION ASSUMPTIONS'!$C84)*('COMMISSION ASSUMPTIONS'!$E24*'DEVICE ASSUMPTIONS'!$G12)</f>
        <v>0</v>
      </c>
      <c r="BM241" s="480">
        <f ca="1">('SUBSCRIBER BASE'!BN27*'COMMISSION ASSUMPTIONS'!$C84)*('COMMISSION ASSUMPTIONS'!$E24*'DEVICE ASSUMPTIONS'!$G12)</f>
        <v>0</v>
      </c>
      <c r="BN241" s="480">
        <f ca="1">('SUBSCRIBER BASE'!BO27*'COMMISSION ASSUMPTIONS'!$C84)*('COMMISSION ASSUMPTIONS'!$E24*'DEVICE ASSUMPTIONS'!$G12)</f>
        <v>0</v>
      </c>
      <c r="BO241" s="480">
        <f ca="1">('SUBSCRIBER BASE'!BP27*'COMMISSION ASSUMPTIONS'!$C84)*('COMMISSION ASSUMPTIONS'!$E24*'DEVICE ASSUMPTIONS'!$G12)</f>
        <v>0</v>
      </c>
      <c r="BP241" s="480">
        <f ca="1">('SUBSCRIBER BASE'!BQ27*'COMMISSION ASSUMPTIONS'!$C84)*('COMMISSION ASSUMPTIONS'!$E24*'DEVICE ASSUMPTIONS'!$G12)</f>
        <v>0</v>
      </c>
      <c r="BQ241" s="480">
        <f ca="1">('SUBSCRIBER BASE'!BR27*'COMMISSION ASSUMPTIONS'!$C84)*('COMMISSION ASSUMPTIONS'!$E24*'DEVICE ASSUMPTIONS'!$G12)</f>
        <v>0</v>
      </c>
      <c r="BR241" s="480">
        <f ca="1">('SUBSCRIBER BASE'!BS27*'COMMISSION ASSUMPTIONS'!$C84)*('COMMISSION ASSUMPTIONS'!$E24*'DEVICE ASSUMPTIONS'!$G12)</f>
        <v>0</v>
      </c>
    </row>
    <row r="242" spans="2:70" ht="24" customHeight="1" outlineLevel="1">
      <c r="B242" s="313" t="str">
        <f>B229</f>
        <v>MVLP4</v>
      </c>
      <c r="C242" s="480">
        <f>('SUBSCRIBER BASE'!C28*'COMMISSION ASSUMPTIONS'!$C85)*('COMMISSION ASSUMPTIONS'!$E25*'DEVICE ASSUMPTIONS'!$G13)</f>
        <v>0</v>
      </c>
      <c r="D242" s="480">
        <f>('SUBSCRIBER BASE'!D28*'COMMISSION ASSUMPTIONS'!$C85)*('COMMISSION ASSUMPTIONS'!$E25*'DEVICE ASSUMPTIONS'!$G13)</f>
        <v>0</v>
      </c>
      <c r="E242" s="480">
        <f>('SUBSCRIBER BASE'!E28*'COMMISSION ASSUMPTIONS'!$C85)*('COMMISSION ASSUMPTIONS'!$E25*'DEVICE ASSUMPTIONS'!$G13)</f>
        <v>0</v>
      </c>
      <c r="F242" s="480">
        <f>('SUBSCRIBER BASE'!F28*'COMMISSION ASSUMPTIONS'!$C85)*('COMMISSION ASSUMPTIONS'!$E25*'DEVICE ASSUMPTIONS'!$G13)</f>
        <v>0</v>
      </c>
      <c r="G242" s="480">
        <f>('SUBSCRIBER BASE'!G28*'COMMISSION ASSUMPTIONS'!$C85)*('COMMISSION ASSUMPTIONS'!$E25*'DEVICE ASSUMPTIONS'!$G13)</f>
        <v>0</v>
      </c>
      <c r="H242" s="480">
        <f>('SUBSCRIBER BASE'!H28*'COMMISSION ASSUMPTIONS'!$C85)*('COMMISSION ASSUMPTIONS'!$E25*'DEVICE ASSUMPTIONS'!$G13)</f>
        <v>0</v>
      </c>
      <c r="I242" s="480">
        <f>('SUBSCRIBER BASE'!I28*'COMMISSION ASSUMPTIONS'!$C85)*('COMMISSION ASSUMPTIONS'!$E25*'DEVICE ASSUMPTIONS'!$G13)</f>
        <v>0</v>
      </c>
      <c r="J242" s="480">
        <f>('SUBSCRIBER BASE'!J28*'COMMISSION ASSUMPTIONS'!$C85)*('COMMISSION ASSUMPTIONS'!$E25*'DEVICE ASSUMPTIONS'!$G13)</f>
        <v>0</v>
      </c>
      <c r="K242" s="480">
        <f ca="1">('SUBSCRIBER BASE'!L28*'COMMISSION ASSUMPTIONS'!$C85)*('COMMISSION ASSUMPTIONS'!$E25*'DEVICE ASSUMPTIONS'!$G13)</f>
        <v>0</v>
      </c>
      <c r="L242" s="480">
        <f ca="1">('SUBSCRIBER BASE'!M28*'COMMISSION ASSUMPTIONS'!$C85)*('COMMISSION ASSUMPTIONS'!$E25*'DEVICE ASSUMPTIONS'!$G13)</f>
        <v>0</v>
      </c>
      <c r="M242" s="480">
        <f ca="1">('SUBSCRIBER BASE'!N28*'COMMISSION ASSUMPTIONS'!$C85)*('COMMISSION ASSUMPTIONS'!$E25*'DEVICE ASSUMPTIONS'!$G13)</f>
        <v>0</v>
      </c>
      <c r="N242" s="480">
        <f ca="1">('SUBSCRIBER BASE'!O28*'COMMISSION ASSUMPTIONS'!$C85)*('COMMISSION ASSUMPTIONS'!$E25*'DEVICE ASSUMPTIONS'!$G13)</f>
        <v>0</v>
      </c>
      <c r="O242" s="480">
        <f ca="1">('SUBSCRIBER BASE'!P28*'COMMISSION ASSUMPTIONS'!$C85)*('COMMISSION ASSUMPTIONS'!$E25*'DEVICE ASSUMPTIONS'!$G13)</f>
        <v>0</v>
      </c>
      <c r="P242" s="480">
        <f ca="1">('SUBSCRIBER BASE'!Q28*'COMMISSION ASSUMPTIONS'!$C85)*('COMMISSION ASSUMPTIONS'!$E25*'DEVICE ASSUMPTIONS'!$G13)</f>
        <v>0</v>
      </c>
      <c r="Q242" s="480">
        <f ca="1">('SUBSCRIBER BASE'!R28*'COMMISSION ASSUMPTIONS'!$C85)*('COMMISSION ASSUMPTIONS'!$E25*'DEVICE ASSUMPTIONS'!$G13)</f>
        <v>0</v>
      </c>
      <c r="R242" s="480">
        <f ca="1">('SUBSCRIBER BASE'!S28*'COMMISSION ASSUMPTIONS'!$C85)*('COMMISSION ASSUMPTIONS'!$E25*'DEVICE ASSUMPTIONS'!$G13)</f>
        <v>0</v>
      </c>
      <c r="S242" s="480">
        <f ca="1">('SUBSCRIBER BASE'!T28*'COMMISSION ASSUMPTIONS'!$C85)*('COMMISSION ASSUMPTIONS'!$E25*'DEVICE ASSUMPTIONS'!$G13)</f>
        <v>0</v>
      </c>
      <c r="T242" s="480">
        <f ca="1">('SUBSCRIBER BASE'!U28*'COMMISSION ASSUMPTIONS'!$C85)*('COMMISSION ASSUMPTIONS'!$E25*'DEVICE ASSUMPTIONS'!$G13)</f>
        <v>0</v>
      </c>
      <c r="U242" s="480">
        <f ca="1">('SUBSCRIBER BASE'!V28*'COMMISSION ASSUMPTIONS'!$C85)*('COMMISSION ASSUMPTIONS'!$E25*'DEVICE ASSUMPTIONS'!$G13)</f>
        <v>0</v>
      </c>
      <c r="V242" s="480">
        <f ca="1">('SUBSCRIBER BASE'!W28*'COMMISSION ASSUMPTIONS'!$C85)*('COMMISSION ASSUMPTIONS'!$E25*'DEVICE ASSUMPTIONS'!$G13)</f>
        <v>0</v>
      </c>
      <c r="W242" s="480">
        <f ca="1">('SUBSCRIBER BASE'!X28*'COMMISSION ASSUMPTIONS'!$C85)*('COMMISSION ASSUMPTIONS'!$E25*'DEVICE ASSUMPTIONS'!$G13)</f>
        <v>0</v>
      </c>
      <c r="X242" s="480">
        <f ca="1">('SUBSCRIBER BASE'!Y28*'COMMISSION ASSUMPTIONS'!$C85)*('COMMISSION ASSUMPTIONS'!$E25*'DEVICE ASSUMPTIONS'!$G13)</f>
        <v>0</v>
      </c>
      <c r="Y242" s="480">
        <f ca="1">('SUBSCRIBER BASE'!Z28*'COMMISSION ASSUMPTIONS'!$C85)*('COMMISSION ASSUMPTIONS'!$E25*'DEVICE ASSUMPTIONS'!$G13)</f>
        <v>0</v>
      </c>
      <c r="Z242" s="480">
        <f ca="1">('SUBSCRIBER BASE'!AA28*'COMMISSION ASSUMPTIONS'!$C85)*('COMMISSION ASSUMPTIONS'!$E25*'DEVICE ASSUMPTIONS'!$G13)</f>
        <v>0</v>
      </c>
      <c r="AA242" s="480">
        <f ca="1">('SUBSCRIBER BASE'!AB28*'COMMISSION ASSUMPTIONS'!$C85)*('COMMISSION ASSUMPTIONS'!$E25*'DEVICE ASSUMPTIONS'!$G13)</f>
        <v>0</v>
      </c>
      <c r="AB242" s="480">
        <f ca="1">('SUBSCRIBER BASE'!AC28*'COMMISSION ASSUMPTIONS'!$C85)*('COMMISSION ASSUMPTIONS'!$E25*'DEVICE ASSUMPTIONS'!$G13)</f>
        <v>0</v>
      </c>
      <c r="AC242" s="480">
        <f ca="1">('SUBSCRIBER BASE'!AD28*'COMMISSION ASSUMPTIONS'!$C85)*('COMMISSION ASSUMPTIONS'!$E25*'DEVICE ASSUMPTIONS'!$G13)</f>
        <v>0</v>
      </c>
      <c r="AD242" s="480">
        <f ca="1">('SUBSCRIBER BASE'!AE28*'COMMISSION ASSUMPTIONS'!$C85)*('COMMISSION ASSUMPTIONS'!$E25*'DEVICE ASSUMPTIONS'!$G13)</f>
        <v>0</v>
      </c>
      <c r="AE242" s="480">
        <f ca="1">('SUBSCRIBER BASE'!AF28*'COMMISSION ASSUMPTIONS'!$C85)*('COMMISSION ASSUMPTIONS'!$E25*'DEVICE ASSUMPTIONS'!$G13)</f>
        <v>0</v>
      </c>
      <c r="AF242" s="480">
        <f ca="1">('SUBSCRIBER BASE'!AG28*'COMMISSION ASSUMPTIONS'!$C85)*('COMMISSION ASSUMPTIONS'!$E25*'DEVICE ASSUMPTIONS'!$G13)</f>
        <v>0</v>
      </c>
      <c r="AG242" s="480">
        <f ca="1">('SUBSCRIBER BASE'!AH28*'COMMISSION ASSUMPTIONS'!$C85)*('COMMISSION ASSUMPTIONS'!$E25*'DEVICE ASSUMPTIONS'!$G13)</f>
        <v>0</v>
      </c>
      <c r="AH242" s="480">
        <f ca="1">('SUBSCRIBER BASE'!AI28*'COMMISSION ASSUMPTIONS'!$C85)*('COMMISSION ASSUMPTIONS'!$E25*'DEVICE ASSUMPTIONS'!$G13)</f>
        <v>0</v>
      </c>
      <c r="AI242" s="480">
        <f ca="1">('SUBSCRIBER BASE'!AJ28*'COMMISSION ASSUMPTIONS'!$C85)*('COMMISSION ASSUMPTIONS'!$E25*'DEVICE ASSUMPTIONS'!$G13)</f>
        <v>0</v>
      </c>
      <c r="AJ242" s="480">
        <f ca="1">('SUBSCRIBER BASE'!AK28*'COMMISSION ASSUMPTIONS'!$C85)*('COMMISSION ASSUMPTIONS'!$E25*'DEVICE ASSUMPTIONS'!$G13)</f>
        <v>0</v>
      </c>
      <c r="AK242" s="480">
        <f ca="1">('SUBSCRIBER BASE'!AL28*'COMMISSION ASSUMPTIONS'!$C85)*('COMMISSION ASSUMPTIONS'!$E25*'DEVICE ASSUMPTIONS'!$G13)</f>
        <v>0</v>
      </c>
      <c r="AL242" s="480">
        <f ca="1">('SUBSCRIBER BASE'!AM28*'COMMISSION ASSUMPTIONS'!$C85)*('COMMISSION ASSUMPTIONS'!$E25*'DEVICE ASSUMPTIONS'!$G13)</f>
        <v>0</v>
      </c>
      <c r="AM242" s="480">
        <f ca="1">('SUBSCRIBER BASE'!AN28*'COMMISSION ASSUMPTIONS'!$C85)*('COMMISSION ASSUMPTIONS'!$E25*'DEVICE ASSUMPTIONS'!$G13)</f>
        <v>0</v>
      </c>
      <c r="AN242" s="480">
        <f ca="1">('SUBSCRIBER BASE'!AO28*'COMMISSION ASSUMPTIONS'!$C85)*('COMMISSION ASSUMPTIONS'!$E25*'DEVICE ASSUMPTIONS'!$G13)</f>
        <v>0</v>
      </c>
      <c r="AO242" s="480">
        <f ca="1">('SUBSCRIBER BASE'!AP28*'COMMISSION ASSUMPTIONS'!$C85)*('COMMISSION ASSUMPTIONS'!$E25*'DEVICE ASSUMPTIONS'!$G13)</f>
        <v>0</v>
      </c>
      <c r="AP242" s="480">
        <f ca="1">('SUBSCRIBER BASE'!AQ28*'COMMISSION ASSUMPTIONS'!$C85)*('COMMISSION ASSUMPTIONS'!$E25*'DEVICE ASSUMPTIONS'!$G13)</f>
        <v>0</v>
      </c>
      <c r="AQ242" s="480">
        <f ca="1">('SUBSCRIBER BASE'!AR28*'COMMISSION ASSUMPTIONS'!$C85)*('COMMISSION ASSUMPTIONS'!$E25*'DEVICE ASSUMPTIONS'!$G13)</f>
        <v>0</v>
      </c>
      <c r="AR242" s="480">
        <f ca="1">('SUBSCRIBER BASE'!AS28*'COMMISSION ASSUMPTIONS'!$C85)*('COMMISSION ASSUMPTIONS'!$E25*'DEVICE ASSUMPTIONS'!$G13)</f>
        <v>0</v>
      </c>
      <c r="AS242" s="480">
        <f ca="1">('SUBSCRIBER BASE'!AT28*'COMMISSION ASSUMPTIONS'!$C85)*('COMMISSION ASSUMPTIONS'!$E25*'DEVICE ASSUMPTIONS'!$G13)</f>
        <v>0</v>
      </c>
      <c r="AT242" s="480">
        <f ca="1">('SUBSCRIBER BASE'!AU28*'COMMISSION ASSUMPTIONS'!$C85)*('COMMISSION ASSUMPTIONS'!$E25*'DEVICE ASSUMPTIONS'!$G13)</f>
        <v>0</v>
      </c>
      <c r="AU242" s="480">
        <f ca="1">('SUBSCRIBER BASE'!AV28*'COMMISSION ASSUMPTIONS'!$C85)*('COMMISSION ASSUMPTIONS'!$E25*'DEVICE ASSUMPTIONS'!$G13)</f>
        <v>0</v>
      </c>
      <c r="AV242" s="480">
        <f ca="1">('SUBSCRIBER BASE'!AW28*'COMMISSION ASSUMPTIONS'!$C85)*('COMMISSION ASSUMPTIONS'!$E25*'DEVICE ASSUMPTIONS'!$G13)</f>
        <v>0</v>
      </c>
      <c r="AW242" s="480">
        <f ca="1">('SUBSCRIBER BASE'!AX28*'COMMISSION ASSUMPTIONS'!$C85)*('COMMISSION ASSUMPTIONS'!$E25*'DEVICE ASSUMPTIONS'!$G13)</f>
        <v>0</v>
      </c>
      <c r="AX242" s="480">
        <f ca="1">('SUBSCRIBER BASE'!AY28*'COMMISSION ASSUMPTIONS'!$C85)*('COMMISSION ASSUMPTIONS'!$E25*'DEVICE ASSUMPTIONS'!$G13)</f>
        <v>0</v>
      </c>
      <c r="AY242" s="480">
        <f ca="1">('SUBSCRIBER BASE'!AZ28*'COMMISSION ASSUMPTIONS'!$C85)*('COMMISSION ASSUMPTIONS'!$E25*'DEVICE ASSUMPTIONS'!$G13)</f>
        <v>0</v>
      </c>
      <c r="AZ242" s="480">
        <f ca="1">('SUBSCRIBER BASE'!BA28*'COMMISSION ASSUMPTIONS'!$C85)*('COMMISSION ASSUMPTIONS'!$E25*'DEVICE ASSUMPTIONS'!$G13)</f>
        <v>0</v>
      </c>
      <c r="BA242" s="480">
        <f ca="1">('SUBSCRIBER BASE'!BB28*'COMMISSION ASSUMPTIONS'!$C85)*('COMMISSION ASSUMPTIONS'!$E25*'DEVICE ASSUMPTIONS'!$G13)</f>
        <v>0</v>
      </c>
      <c r="BB242" s="480">
        <f ca="1">('SUBSCRIBER BASE'!BC28*'COMMISSION ASSUMPTIONS'!$C85)*('COMMISSION ASSUMPTIONS'!$E25*'DEVICE ASSUMPTIONS'!$G13)</f>
        <v>0</v>
      </c>
      <c r="BC242" s="480">
        <f ca="1">('SUBSCRIBER BASE'!BD28*'COMMISSION ASSUMPTIONS'!$C85)*('COMMISSION ASSUMPTIONS'!$E25*'DEVICE ASSUMPTIONS'!$G13)</f>
        <v>0</v>
      </c>
      <c r="BD242" s="480">
        <f ca="1">('SUBSCRIBER BASE'!BE28*'COMMISSION ASSUMPTIONS'!$C85)*('COMMISSION ASSUMPTIONS'!$E25*'DEVICE ASSUMPTIONS'!$G13)</f>
        <v>0</v>
      </c>
      <c r="BE242" s="480">
        <f ca="1">('SUBSCRIBER BASE'!BF28*'COMMISSION ASSUMPTIONS'!$C85)*('COMMISSION ASSUMPTIONS'!$E25*'DEVICE ASSUMPTIONS'!$G13)</f>
        <v>0</v>
      </c>
      <c r="BF242" s="480">
        <f ca="1">('SUBSCRIBER BASE'!BG28*'COMMISSION ASSUMPTIONS'!$C85)*('COMMISSION ASSUMPTIONS'!$E25*'DEVICE ASSUMPTIONS'!$G13)</f>
        <v>0</v>
      </c>
      <c r="BG242" s="480">
        <f ca="1">('SUBSCRIBER BASE'!BH28*'COMMISSION ASSUMPTIONS'!$C85)*('COMMISSION ASSUMPTIONS'!$E25*'DEVICE ASSUMPTIONS'!$G13)</f>
        <v>0</v>
      </c>
      <c r="BH242" s="480">
        <f ca="1">('SUBSCRIBER BASE'!BI28*'COMMISSION ASSUMPTIONS'!$C85)*('COMMISSION ASSUMPTIONS'!$E25*'DEVICE ASSUMPTIONS'!$G13)</f>
        <v>0</v>
      </c>
      <c r="BI242" s="480">
        <f ca="1">('SUBSCRIBER BASE'!BJ28*'COMMISSION ASSUMPTIONS'!$C85)*('COMMISSION ASSUMPTIONS'!$E25*'DEVICE ASSUMPTIONS'!$G13)</f>
        <v>0</v>
      </c>
      <c r="BJ242" s="480">
        <f ca="1">('SUBSCRIBER BASE'!BK28*'COMMISSION ASSUMPTIONS'!$C85)*('COMMISSION ASSUMPTIONS'!$E25*'DEVICE ASSUMPTIONS'!$G13)</f>
        <v>0</v>
      </c>
      <c r="BK242" s="480">
        <f ca="1">('SUBSCRIBER BASE'!BL28*'COMMISSION ASSUMPTIONS'!$C85)*('COMMISSION ASSUMPTIONS'!$E25*'DEVICE ASSUMPTIONS'!$G13)</f>
        <v>0</v>
      </c>
      <c r="BL242" s="480">
        <f ca="1">('SUBSCRIBER BASE'!BM28*'COMMISSION ASSUMPTIONS'!$C85)*('COMMISSION ASSUMPTIONS'!$E25*'DEVICE ASSUMPTIONS'!$G13)</f>
        <v>0</v>
      </c>
      <c r="BM242" s="480">
        <f ca="1">('SUBSCRIBER BASE'!BN28*'COMMISSION ASSUMPTIONS'!$C85)*('COMMISSION ASSUMPTIONS'!$E25*'DEVICE ASSUMPTIONS'!$G13)</f>
        <v>0</v>
      </c>
      <c r="BN242" s="480">
        <f ca="1">('SUBSCRIBER BASE'!BO28*'COMMISSION ASSUMPTIONS'!$C85)*('COMMISSION ASSUMPTIONS'!$E25*'DEVICE ASSUMPTIONS'!$G13)</f>
        <v>0</v>
      </c>
      <c r="BO242" s="480">
        <f ca="1">('SUBSCRIBER BASE'!BP28*'COMMISSION ASSUMPTIONS'!$C85)*('COMMISSION ASSUMPTIONS'!$E25*'DEVICE ASSUMPTIONS'!$G13)</f>
        <v>0</v>
      </c>
      <c r="BP242" s="480">
        <f ca="1">('SUBSCRIBER BASE'!BQ28*'COMMISSION ASSUMPTIONS'!$C85)*('COMMISSION ASSUMPTIONS'!$E25*'DEVICE ASSUMPTIONS'!$G13)</f>
        <v>0</v>
      </c>
      <c r="BQ242" s="480">
        <f ca="1">('SUBSCRIBER BASE'!BR28*'COMMISSION ASSUMPTIONS'!$C85)*('COMMISSION ASSUMPTIONS'!$E25*'DEVICE ASSUMPTIONS'!$G13)</f>
        <v>0</v>
      </c>
      <c r="BR242" s="480">
        <f ca="1">('SUBSCRIBER BASE'!BS28*'COMMISSION ASSUMPTIONS'!$C85)*('COMMISSION ASSUMPTIONS'!$E25*'DEVICE ASSUMPTIONS'!$G13)</f>
        <v>0</v>
      </c>
    </row>
    <row r="243" spans="2:70" ht="24" customHeight="1" outlineLevel="1">
      <c r="B243" s="313" t="str">
        <f t="shared" ref="B243:B247" si="57">B230</f>
        <v>MVLP5</v>
      </c>
      <c r="C243" s="480">
        <f>('SUBSCRIBER BASE'!C29*'COMMISSION ASSUMPTIONS'!$C86)*('COMMISSION ASSUMPTIONS'!$E26*'DEVICE ASSUMPTIONS'!$G14)</f>
        <v>0</v>
      </c>
      <c r="D243" s="480">
        <f>('SUBSCRIBER BASE'!D29*'COMMISSION ASSUMPTIONS'!$C86)*('COMMISSION ASSUMPTIONS'!$E26*'DEVICE ASSUMPTIONS'!$G14)</f>
        <v>0</v>
      </c>
      <c r="E243" s="480">
        <f>('SUBSCRIBER BASE'!E29*'COMMISSION ASSUMPTIONS'!$C86)*('COMMISSION ASSUMPTIONS'!$E26*'DEVICE ASSUMPTIONS'!$G14)</f>
        <v>0</v>
      </c>
      <c r="F243" s="480">
        <f>('SUBSCRIBER BASE'!F29*'COMMISSION ASSUMPTIONS'!$C86)*('COMMISSION ASSUMPTIONS'!$E26*'DEVICE ASSUMPTIONS'!$G14)</f>
        <v>0</v>
      </c>
      <c r="G243" s="480">
        <f>('SUBSCRIBER BASE'!G29*'COMMISSION ASSUMPTIONS'!$C86)*('COMMISSION ASSUMPTIONS'!$E26*'DEVICE ASSUMPTIONS'!$G14)</f>
        <v>0</v>
      </c>
      <c r="H243" s="480">
        <f>('SUBSCRIBER BASE'!H29*'COMMISSION ASSUMPTIONS'!$C86)*('COMMISSION ASSUMPTIONS'!$E26*'DEVICE ASSUMPTIONS'!$G14)</f>
        <v>0</v>
      </c>
      <c r="I243" s="480">
        <f>('SUBSCRIBER BASE'!I29*'COMMISSION ASSUMPTIONS'!$C86)*('COMMISSION ASSUMPTIONS'!$E26*'DEVICE ASSUMPTIONS'!$G14)</f>
        <v>0</v>
      </c>
      <c r="J243" s="480">
        <f>('SUBSCRIBER BASE'!J29*'COMMISSION ASSUMPTIONS'!$C86)*('COMMISSION ASSUMPTIONS'!$E26*'DEVICE ASSUMPTIONS'!$G14)</f>
        <v>0</v>
      </c>
      <c r="K243" s="480">
        <f ca="1">('SUBSCRIBER BASE'!L29*'COMMISSION ASSUMPTIONS'!$C86)*('COMMISSION ASSUMPTIONS'!$E26*'DEVICE ASSUMPTIONS'!$G14)</f>
        <v>0</v>
      </c>
      <c r="L243" s="480">
        <f ca="1">('SUBSCRIBER BASE'!M29*'COMMISSION ASSUMPTIONS'!$C86)*('COMMISSION ASSUMPTIONS'!$E26*'DEVICE ASSUMPTIONS'!$G14)</f>
        <v>0</v>
      </c>
      <c r="M243" s="480">
        <f ca="1">('SUBSCRIBER BASE'!N29*'COMMISSION ASSUMPTIONS'!$C86)*('COMMISSION ASSUMPTIONS'!$E26*'DEVICE ASSUMPTIONS'!$G14)</f>
        <v>0</v>
      </c>
      <c r="N243" s="480">
        <f ca="1">('SUBSCRIBER BASE'!O29*'COMMISSION ASSUMPTIONS'!$C86)*('COMMISSION ASSUMPTIONS'!$E26*'DEVICE ASSUMPTIONS'!$G14)</f>
        <v>0</v>
      </c>
      <c r="O243" s="480">
        <f ca="1">('SUBSCRIBER BASE'!P29*'COMMISSION ASSUMPTIONS'!$C86)*('COMMISSION ASSUMPTIONS'!$E26*'DEVICE ASSUMPTIONS'!$G14)</f>
        <v>0</v>
      </c>
      <c r="P243" s="480">
        <f ca="1">('SUBSCRIBER BASE'!Q29*'COMMISSION ASSUMPTIONS'!$C86)*('COMMISSION ASSUMPTIONS'!$E26*'DEVICE ASSUMPTIONS'!$G14)</f>
        <v>0</v>
      </c>
      <c r="Q243" s="480">
        <f ca="1">('SUBSCRIBER BASE'!R29*'COMMISSION ASSUMPTIONS'!$C86)*('COMMISSION ASSUMPTIONS'!$E26*'DEVICE ASSUMPTIONS'!$G14)</f>
        <v>0</v>
      </c>
      <c r="R243" s="480">
        <f ca="1">('SUBSCRIBER BASE'!S29*'COMMISSION ASSUMPTIONS'!$C86)*('COMMISSION ASSUMPTIONS'!$E26*'DEVICE ASSUMPTIONS'!$G14)</f>
        <v>0</v>
      </c>
      <c r="S243" s="480">
        <f ca="1">('SUBSCRIBER BASE'!T29*'COMMISSION ASSUMPTIONS'!$C86)*('COMMISSION ASSUMPTIONS'!$E26*'DEVICE ASSUMPTIONS'!$G14)</f>
        <v>0</v>
      </c>
      <c r="T243" s="480">
        <f ca="1">('SUBSCRIBER BASE'!U29*'COMMISSION ASSUMPTIONS'!$C86)*('COMMISSION ASSUMPTIONS'!$E26*'DEVICE ASSUMPTIONS'!$G14)</f>
        <v>0</v>
      </c>
      <c r="U243" s="480">
        <f ca="1">('SUBSCRIBER BASE'!V29*'COMMISSION ASSUMPTIONS'!$C86)*('COMMISSION ASSUMPTIONS'!$E26*'DEVICE ASSUMPTIONS'!$G14)</f>
        <v>0</v>
      </c>
      <c r="V243" s="480">
        <f ca="1">('SUBSCRIBER BASE'!W29*'COMMISSION ASSUMPTIONS'!$C86)*('COMMISSION ASSUMPTIONS'!$E26*'DEVICE ASSUMPTIONS'!$G14)</f>
        <v>0</v>
      </c>
      <c r="W243" s="480">
        <f ca="1">('SUBSCRIBER BASE'!X29*'COMMISSION ASSUMPTIONS'!$C86)*('COMMISSION ASSUMPTIONS'!$E26*'DEVICE ASSUMPTIONS'!$G14)</f>
        <v>0</v>
      </c>
      <c r="X243" s="480">
        <f ca="1">('SUBSCRIBER BASE'!Y29*'COMMISSION ASSUMPTIONS'!$C86)*('COMMISSION ASSUMPTIONS'!$E26*'DEVICE ASSUMPTIONS'!$G14)</f>
        <v>0</v>
      </c>
      <c r="Y243" s="480">
        <f ca="1">('SUBSCRIBER BASE'!Z29*'COMMISSION ASSUMPTIONS'!$C86)*('COMMISSION ASSUMPTIONS'!$E26*'DEVICE ASSUMPTIONS'!$G14)</f>
        <v>0</v>
      </c>
      <c r="Z243" s="480">
        <f ca="1">('SUBSCRIBER BASE'!AA29*'COMMISSION ASSUMPTIONS'!$C86)*('COMMISSION ASSUMPTIONS'!$E26*'DEVICE ASSUMPTIONS'!$G14)</f>
        <v>0</v>
      </c>
      <c r="AA243" s="480">
        <f ca="1">('SUBSCRIBER BASE'!AB29*'COMMISSION ASSUMPTIONS'!$C86)*('COMMISSION ASSUMPTIONS'!$E26*'DEVICE ASSUMPTIONS'!$G14)</f>
        <v>0</v>
      </c>
      <c r="AB243" s="480">
        <f ca="1">('SUBSCRIBER BASE'!AC29*'COMMISSION ASSUMPTIONS'!$C86)*('COMMISSION ASSUMPTIONS'!$E26*'DEVICE ASSUMPTIONS'!$G14)</f>
        <v>0</v>
      </c>
      <c r="AC243" s="480">
        <f ca="1">('SUBSCRIBER BASE'!AD29*'COMMISSION ASSUMPTIONS'!$C86)*('COMMISSION ASSUMPTIONS'!$E26*'DEVICE ASSUMPTIONS'!$G14)</f>
        <v>0</v>
      </c>
      <c r="AD243" s="480">
        <f ca="1">('SUBSCRIBER BASE'!AE29*'COMMISSION ASSUMPTIONS'!$C86)*('COMMISSION ASSUMPTIONS'!$E26*'DEVICE ASSUMPTIONS'!$G14)</f>
        <v>0</v>
      </c>
      <c r="AE243" s="480">
        <f ca="1">('SUBSCRIBER BASE'!AF29*'COMMISSION ASSUMPTIONS'!$C86)*('COMMISSION ASSUMPTIONS'!$E26*'DEVICE ASSUMPTIONS'!$G14)</f>
        <v>0</v>
      </c>
      <c r="AF243" s="480">
        <f ca="1">('SUBSCRIBER BASE'!AG29*'COMMISSION ASSUMPTIONS'!$C86)*('COMMISSION ASSUMPTIONS'!$E26*'DEVICE ASSUMPTIONS'!$G14)</f>
        <v>0</v>
      </c>
      <c r="AG243" s="480">
        <f ca="1">('SUBSCRIBER BASE'!AH29*'COMMISSION ASSUMPTIONS'!$C86)*('COMMISSION ASSUMPTIONS'!$E26*'DEVICE ASSUMPTIONS'!$G14)</f>
        <v>0</v>
      </c>
      <c r="AH243" s="480">
        <f ca="1">('SUBSCRIBER BASE'!AI29*'COMMISSION ASSUMPTIONS'!$C86)*('COMMISSION ASSUMPTIONS'!$E26*'DEVICE ASSUMPTIONS'!$G14)</f>
        <v>0</v>
      </c>
      <c r="AI243" s="480">
        <f ca="1">('SUBSCRIBER BASE'!AJ29*'COMMISSION ASSUMPTIONS'!$C86)*('COMMISSION ASSUMPTIONS'!$E26*'DEVICE ASSUMPTIONS'!$G14)</f>
        <v>0</v>
      </c>
      <c r="AJ243" s="480">
        <f ca="1">('SUBSCRIBER BASE'!AK29*'COMMISSION ASSUMPTIONS'!$C86)*('COMMISSION ASSUMPTIONS'!$E26*'DEVICE ASSUMPTIONS'!$G14)</f>
        <v>0</v>
      </c>
      <c r="AK243" s="480">
        <f ca="1">('SUBSCRIBER BASE'!AL29*'COMMISSION ASSUMPTIONS'!$C86)*('COMMISSION ASSUMPTIONS'!$E26*'DEVICE ASSUMPTIONS'!$G14)</f>
        <v>0</v>
      </c>
      <c r="AL243" s="480">
        <f ca="1">('SUBSCRIBER BASE'!AM29*'COMMISSION ASSUMPTIONS'!$C86)*('COMMISSION ASSUMPTIONS'!$E26*'DEVICE ASSUMPTIONS'!$G14)</f>
        <v>0</v>
      </c>
      <c r="AM243" s="480">
        <f ca="1">('SUBSCRIBER BASE'!AN29*'COMMISSION ASSUMPTIONS'!$C86)*('COMMISSION ASSUMPTIONS'!$E26*'DEVICE ASSUMPTIONS'!$G14)</f>
        <v>0</v>
      </c>
      <c r="AN243" s="480">
        <f ca="1">('SUBSCRIBER BASE'!AO29*'COMMISSION ASSUMPTIONS'!$C86)*('COMMISSION ASSUMPTIONS'!$E26*'DEVICE ASSUMPTIONS'!$G14)</f>
        <v>0</v>
      </c>
      <c r="AO243" s="480">
        <f ca="1">('SUBSCRIBER BASE'!AP29*'COMMISSION ASSUMPTIONS'!$C86)*('COMMISSION ASSUMPTIONS'!$E26*'DEVICE ASSUMPTIONS'!$G14)</f>
        <v>0</v>
      </c>
      <c r="AP243" s="480">
        <f ca="1">('SUBSCRIBER BASE'!AQ29*'COMMISSION ASSUMPTIONS'!$C86)*('COMMISSION ASSUMPTIONS'!$E26*'DEVICE ASSUMPTIONS'!$G14)</f>
        <v>0</v>
      </c>
      <c r="AQ243" s="480">
        <f ca="1">('SUBSCRIBER BASE'!AR29*'COMMISSION ASSUMPTIONS'!$C86)*('COMMISSION ASSUMPTIONS'!$E26*'DEVICE ASSUMPTIONS'!$G14)</f>
        <v>0</v>
      </c>
      <c r="AR243" s="480">
        <f ca="1">('SUBSCRIBER BASE'!AS29*'COMMISSION ASSUMPTIONS'!$C86)*('COMMISSION ASSUMPTIONS'!$E26*'DEVICE ASSUMPTIONS'!$G14)</f>
        <v>0</v>
      </c>
      <c r="AS243" s="480">
        <f ca="1">('SUBSCRIBER BASE'!AT29*'COMMISSION ASSUMPTIONS'!$C86)*('COMMISSION ASSUMPTIONS'!$E26*'DEVICE ASSUMPTIONS'!$G14)</f>
        <v>0</v>
      </c>
      <c r="AT243" s="480">
        <f ca="1">('SUBSCRIBER BASE'!AU29*'COMMISSION ASSUMPTIONS'!$C86)*('COMMISSION ASSUMPTIONS'!$E26*'DEVICE ASSUMPTIONS'!$G14)</f>
        <v>0</v>
      </c>
      <c r="AU243" s="480">
        <f ca="1">('SUBSCRIBER BASE'!AV29*'COMMISSION ASSUMPTIONS'!$C86)*('COMMISSION ASSUMPTIONS'!$E26*'DEVICE ASSUMPTIONS'!$G14)</f>
        <v>0</v>
      </c>
      <c r="AV243" s="480">
        <f ca="1">('SUBSCRIBER BASE'!AW29*'COMMISSION ASSUMPTIONS'!$C86)*('COMMISSION ASSUMPTIONS'!$E26*'DEVICE ASSUMPTIONS'!$G14)</f>
        <v>0</v>
      </c>
      <c r="AW243" s="480">
        <f ca="1">('SUBSCRIBER BASE'!AX29*'COMMISSION ASSUMPTIONS'!$C86)*('COMMISSION ASSUMPTIONS'!$E26*'DEVICE ASSUMPTIONS'!$G14)</f>
        <v>0</v>
      </c>
      <c r="AX243" s="480">
        <f ca="1">('SUBSCRIBER BASE'!AY29*'COMMISSION ASSUMPTIONS'!$C86)*('COMMISSION ASSUMPTIONS'!$E26*'DEVICE ASSUMPTIONS'!$G14)</f>
        <v>0</v>
      </c>
      <c r="AY243" s="480">
        <f ca="1">('SUBSCRIBER BASE'!AZ29*'COMMISSION ASSUMPTIONS'!$C86)*('COMMISSION ASSUMPTIONS'!$E26*'DEVICE ASSUMPTIONS'!$G14)</f>
        <v>0</v>
      </c>
      <c r="AZ243" s="480">
        <f ca="1">('SUBSCRIBER BASE'!BA29*'COMMISSION ASSUMPTIONS'!$C86)*('COMMISSION ASSUMPTIONS'!$E26*'DEVICE ASSUMPTIONS'!$G14)</f>
        <v>0</v>
      </c>
      <c r="BA243" s="480">
        <f ca="1">('SUBSCRIBER BASE'!BB29*'COMMISSION ASSUMPTIONS'!$C86)*('COMMISSION ASSUMPTIONS'!$E26*'DEVICE ASSUMPTIONS'!$G14)</f>
        <v>0</v>
      </c>
      <c r="BB243" s="480">
        <f ca="1">('SUBSCRIBER BASE'!BC29*'COMMISSION ASSUMPTIONS'!$C86)*('COMMISSION ASSUMPTIONS'!$E26*'DEVICE ASSUMPTIONS'!$G14)</f>
        <v>0</v>
      </c>
      <c r="BC243" s="480">
        <f ca="1">('SUBSCRIBER BASE'!BD29*'COMMISSION ASSUMPTIONS'!$C86)*('COMMISSION ASSUMPTIONS'!$E26*'DEVICE ASSUMPTIONS'!$G14)</f>
        <v>0</v>
      </c>
      <c r="BD243" s="480">
        <f ca="1">('SUBSCRIBER BASE'!BE29*'COMMISSION ASSUMPTIONS'!$C86)*('COMMISSION ASSUMPTIONS'!$E26*'DEVICE ASSUMPTIONS'!$G14)</f>
        <v>0</v>
      </c>
      <c r="BE243" s="480">
        <f ca="1">('SUBSCRIBER BASE'!BF29*'COMMISSION ASSUMPTIONS'!$C86)*('COMMISSION ASSUMPTIONS'!$E26*'DEVICE ASSUMPTIONS'!$G14)</f>
        <v>0</v>
      </c>
      <c r="BF243" s="480">
        <f ca="1">('SUBSCRIBER BASE'!BG29*'COMMISSION ASSUMPTIONS'!$C86)*('COMMISSION ASSUMPTIONS'!$E26*'DEVICE ASSUMPTIONS'!$G14)</f>
        <v>0</v>
      </c>
      <c r="BG243" s="480">
        <f ca="1">('SUBSCRIBER BASE'!BH29*'COMMISSION ASSUMPTIONS'!$C86)*('COMMISSION ASSUMPTIONS'!$E26*'DEVICE ASSUMPTIONS'!$G14)</f>
        <v>0</v>
      </c>
      <c r="BH243" s="480">
        <f ca="1">('SUBSCRIBER BASE'!BI29*'COMMISSION ASSUMPTIONS'!$C86)*('COMMISSION ASSUMPTIONS'!$E26*'DEVICE ASSUMPTIONS'!$G14)</f>
        <v>0</v>
      </c>
      <c r="BI243" s="480">
        <f ca="1">('SUBSCRIBER BASE'!BJ29*'COMMISSION ASSUMPTIONS'!$C86)*('COMMISSION ASSUMPTIONS'!$E26*'DEVICE ASSUMPTIONS'!$G14)</f>
        <v>0</v>
      </c>
      <c r="BJ243" s="480">
        <f ca="1">('SUBSCRIBER BASE'!BK29*'COMMISSION ASSUMPTIONS'!$C86)*('COMMISSION ASSUMPTIONS'!$E26*'DEVICE ASSUMPTIONS'!$G14)</f>
        <v>0</v>
      </c>
      <c r="BK243" s="480">
        <f ca="1">('SUBSCRIBER BASE'!BL29*'COMMISSION ASSUMPTIONS'!$C86)*('COMMISSION ASSUMPTIONS'!$E26*'DEVICE ASSUMPTIONS'!$G14)</f>
        <v>0</v>
      </c>
      <c r="BL243" s="480">
        <f ca="1">('SUBSCRIBER BASE'!BM29*'COMMISSION ASSUMPTIONS'!$C86)*('COMMISSION ASSUMPTIONS'!$E26*'DEVICE ASSUMPTIONS'!$G14)</f>
        <v>0</v>
      </c>
      <c r="BM243" s="480">
        <f ca="1">('SUBSCRIBER BASE'!BN29*'COMMISSION ASSUMPTIONS'!$C86)*('COMMISSION ASSUMPTIONS'!$E26*'DEVICE ASSUMPTIONS'!$G14)</f>
        <v>0</v>
      </c>
      <c r="BN243" s="480">
        <f ca="1">('SUBSCRIBER BASE'!BO29*'COMMISSION ASSUMPTIONS'!$C86)*('COMMISSION ASSUMPTIONS'!$E26*'DEVICE ASSUMPTIONS'!$G14)</f>
        <v>0</v>
      </c>
      <c r="BO243" s="480">
        <f ca="1">('SUBSCRIBER BASE'!BP29*'COMMISSION ASSUMPTIONS'!$C86)*('COMMISSION ASSUMPTIONS'!$E26*'DEVICE ASSUMPTIONS'!$G14)</f>
        <v>0</v>
      </c>
      <c r="BP243" s="480">
        <f ca="1">('SUBSCRIBER BASE'!BQ29*'COMMISSION ASSUMPTIONS'!$C86)*('COMMISSION ASSUMPTIONS'!$E26*'DEVICE ASSUMPTIONS'!$G14)</f>
        <v>0</v>
      </c>
      <c r="BQ243" s="480">
        <f ca="1">('SUBSCRIBER BASE'!BR29*'COMMISSION ASSUMPTIONS'!$C86)*('COMMISSION ASSUMPTIONS'!$E26*'DEVICE ASSUMPTIONS'!$G14)</f>
        <v>0</v>
      </c>
      <c r="BR243" s="480">
        <f ca="1">('SUBSCRIBER BASE'!BS29*'COMMISSION ASSUMPTIONS'!$C86)*('COMMISSION ASSUMPTIONS'!$E26*'DEVICE ASSUMPTIONS'!$G14)</f>
        <v>0</v>
      </c>
    </row>
    <row r="244" spans="2:70" ht="24" customHeight="1" outlineLevel="1">
      <c r="B244" s="313" t="str">
        <f t="shared" si="57"/>
        <v>MVLP6</v>
      </c>
      <c r="C244" s="480">
        <f>('SUBSCRIBER BASE'!C30*'COMMISSION ASSUMPTIONS'!$C87)*('COMMISSION ASSUMPTIONS'!$E27*'DEVICE ASSUMPTIONS'!$G15)</f>
        <v>0</v>
      </c>
      <c r="D244" s="480">
        <f>('SUBSCRIBER BASE'!D30*'COMMISSION ASSUMPTIONS'!$C87)*('COMMISSION ASSUMPTIONS'!$E27*'DEVICE ASSUMPTIONS'!$G15)</f>
        <v>0</v>
      </c>
      <c r="E244" s="480">
        <f>('SUBSCRIBER BASE'!E30*'COMMISSION ASSUMPTIONS'!$C87)*('COMMISSION ASSUMPTIONS'!$E27*'DEVICE ASSUMPTIONS'!$G15)</f>
        <v>0</v>
      </c>
      <c r="F244" s="480">
        <f>('SUBSCRIBER BASE'!F30*'COMMISSION ASSUMPTIONS'!$C87)*('COMMISSION ASSUMPTIONS'!$E27*'DEVICE ASSUMPTIONS'!$G15)</f>
        <v>0</v>
      </c>
      <c r="G244" s="480">
        <f>('SUBSCRIBER BASE'!G30*'COMMISSION ASSUMPTIONS'!$C87)*('COMMISSION ASSUMPTIONS'!$E27*'DEVICE ASSUMPTIONS'!$G15)</f>
        <v>0</v>
      </c>
      <c r="H244" s="480">
        <f>('SUBSCRIBER BASE'!H30*'COMMISSION ASSUMPTIONS'!$C87)*('COMMISSION ASSUMPTIONS'!$E27*'DEVICE ASSUMPTIONS'!$G15)</f>
        <v>0</v>
      </c>
      <c r="I244" s="480">
        <f>('SUBSCRIBER BASE'!I30*'COMMISSION ASSUMPTIONS'!$C87)*('COMMISSION ASSUMPTIONS'!$E27*'DEVICE ASSUMPTIONS'!$G15)</f>
        <v>0</v>
      </c>
      <c r="J244" s="480">
        <f>('SUBSCRIBER BASE'!J30*'COMMISSION ASSUMPTIONS'!$C87)*('COMMISSION ASSUMPTIONS'!$E27*'DEVICE ASSUMPTIONS'!$G15)</f>
        <v>0</v>
      </c>
      <c r="K244" s="480">
        <f ca="1">('SUBSCRIBER BASE'!L30*'COMMISSION ASSUMPTIONS'!$C87)*('COMMISSION ASSUMPTIONS'!$E27*'DEVICE ASSUMPTIONS'!$G15)</f>
        <v>0</v>
      </c>
      <c r="L244" s="480">
        <f ca="1">('SUBSCRIBER BASE'!M30*'COMMISSION ASSUMPTIONS'!$C87)*('COMMISSION ASSUMPTIONS'!$E27*'DEVICE ASSUMPTIONS'!$G15)</f>
        <v>0</v>
      </c>
      <c r="M244" s="480">
        <f ca="1">('SUBSCRIBER BASE'!N30*'COMMISSION ASSUMPTIONS'!$C87)*('COMMISSION ASSUMPTIONS'!$E27*'DEVICE ASSUMPTIONS'!$G15)</f>
        <v>0</v>
      </c>
      <c r="N244" s="480">
        <f ca="1">('SUBSCRIBER BASE'!O30*'COMMISSION ASSUMPTIONS'!$C87)*('COMMISSION ASSUMPTIONS'!$E27*'DEVICE ASSUMPTIONS'!$G15)</f>
        <v>0</v>
      </c>
      <c r="O244" s="480">
        <f ca="1">('SUBSCRIBER BASE'!P30*'COMMISSION ASSUMPTIONS'!$C87)*('COMMISSION ASSUMPTIONS'!$E27*'DEVICE ASSUMPTIONS'!$G15)</f>
        <v>0</v>
      </c>
      <c r="P244" s="480">
        <f ca="1">('SUBSCRIBER BASE'!Q30*'COMMISSION ASSUMPTIONS'!$C87)*('COMMISSION ASSUMPTIONS'!$E27*'DEVICE ASSUMPTIONS'!$G15)</f>
        <v>0</v>
      </c>
      <c r="Q244" s="480">
        <f ca="1">('SUBSCRIBER BASE'!R30*'COMMISSION ASSUMPTIONS'!$C87)*('COMMISSION ASSUMPTIONS'!$E27*'DEVICE ASSUMPTIONS'!$G15)</f>
        <v>0</v>
      </c>
      <c r="R244" s="480">
        <f ca="1">('SUBSCRIBER BASE'!S30*'COMMISSION ASSUMPTIONS'!$C87)*('COMMISSION ASSUMPTIONS'!$E27*'DEVICE ASSUMPTIONS'!$G15)</f>
        <v>0</v>
      </c>
      <c r="S244" s="480">
        <f ca="1">('SUBSCRIBER BASE'!T30*'COMMISSION ASSUMPTIONS'!$C87)*('COMMISSION ASSUMPTIONS'!$E27*'DEVICE ASSUMPTIONS'!$G15)</f>
        <v>0</v>
      </c>
      <c r="T244" s="480">
        <f ca="1">('SUBSCRIBER BASE'!U30*'COMMISSION ASSUMPTIONS'!$C87)*('COMMISSION ASSUMPTIONS'!$E27*'DEVICE ASSUMPTIONS'!$G15)</f>
        <v>0</v>
      </c>
      <c r="U244" s="480">
        <f ca="1">('SUBSCRIBER BASE'!V30*'COMMISSION ASSUMPTIONS'!$C87)*('COMMISSION ASSUMPTIONS'!$E27*'DEVICE ASSUMPTIONS'!$G15)</f>
        <v>0</v>
      </c>
      <c r="V244" s="480">
        <f ca="1">('SUBSCRIBER BASE'!W30*'COMMISSION ASSUMPTIONS'!$C87)*('COMMISSION ASSUMPTIONS'!$E27*'DEVICE ASSUMPTIONS'!$G15)</f>
        <v>0</v>
      </c>
      <c r="W244" s="480">
        <f ca="1">('SUBSCRIBER BASE'!X30*'COMMISSION ASSUMPTIONS'!$C87)*('COMMISSION ASSUMPTIONS'!$E27*'DEVICE ASSUMPTIONS'!$G15)</f>
        <v>0</v>
      </c>
      <c r="X244" s="480">
        <f ca="1">('SUBSCRIBER BASE'!Y30*'COMMISSION ASSUMPTIONS'!$C87)*('COMMISSION ASSUMPTIONS'!$E27*'DEVICE ASSUMPTIONS'!$G15)</f>
        <v>0</v>
      </c>
      <c r="Y244" s="480">
        <f ca="1">('SUBSCRIBER BASE'!Z30*'COMMISSION ASSUMPTIONS'!$C87)*('COMMISSION ASSUMPTIONS'!$E27*'DEVICE ASSUMPTIONS'!$G15)</f>
        <v>0</v>
      </c>
      <c r="Z244" s="480">
        <f ca="1">('SUBSCRIBER BASE'!AA30*'COMMISSION ASSUMPTIONS'!$C87)*('COMMISSION ASSUMPTIONS'!$E27*'DEVICE ASSUMPTIONS'!$G15)</f>
        <v>0</v>
      </c>
      <c r="AA244" s="480">
        <f ca="1">('SUBSCRIBER BASE'!AB30*'COMMISSION ASSUMPTIONS'!$C87)*('COMMISSION ASSUMPTIONS'!$E27*'DEVICE ASSUMPTIONS'!$G15)</f>
        <v>0</v>
      </c>
      <c r="AB244" s="480">
        <f ca="1">('SUBSCRIBER BASE'!AC30*'COMMISSION ASSUMPTIONS'!$C87)*('COMMISSION ASSUMPTIONS'!$E27*'DEVICE ASSUMPTIONS'!$G15)</f>
        <v>0</v>
      </c>
      <c r="AC244" s="480">
        <f ca="1">('SUBSCRIBER BASE'!AD30*'COMMISSION ASSUMPTIONS'!$C87)*('COMMISSION ASSUMPTIONS'!$E27*'DEVICE ASSUMPTIONS'!$G15)</f>
        <v>0</v>
      </c>
      <c r="AD244" s="480">
        <f ca="1">('SUBSCRIBER BASE'!AE30*'COMMISSION ASSUMPTIONS'!$C87)*('COMMISSION ASSUMPTIONS'!$E27*'DEVICE ASSUMPTIONS'!$G15)</f>
        <v>0</v>
      </c>
      <c r="AE244" s="480">
        <f ca="1">('SUBSCRIBER BASE'!AF30*'COMMISSION ASSUMPTIONS'!$C87)*('COMMISSION ASSUMPTIONS'!$E27*'DEVICE ASSUMPTIONS'!$G15)</f>
        <v>0</v>
      </c>
      <c r="AF244" s="480">
        <f ca="1">('SUBSCRIBER BASE'!AG30*'COMMISSION ASSUMPTIONS'!$C87)*('COMMISSION ASSUMPTIONS'!$E27*'DEVICE ASSUMPTIONS'!$G15)</f>
        <v>0</v>
      </c>
      <c r="AG244" s="480">
        <f ca="1">('SUBSCRIBER BASE'!AH30*'COMMISSION ASSUMPTIONS'!$C87)*('COMMISSION ASSUMPTIONS'!$E27*'DEVICE ASSUMPTIONS'!$G15)</f>
        <v>0</v>
      </c>
      <c r="AH244" s="480">
        <f ca="1">('SUBSCRIBER BASE'!AI30*'COMMISSION ASSUMPTIONS'!$C87)*('COMMISSION ASSUMPTIONS'!$E27*'DEVICE ASSUMPTIONS'!$G15)</f>
        <v>0</v>
      </c>
      <c r="AI244" s="480">
        <f ca="1">('SUBSCRIBER BASE'!AJ30*'COMMISSION ASSUMPTIONS'!$C87)*('COMMISSION ASSUMPTIONS'!$E27*'DEVICE ASSUMPTIONS'!$G15)</f>
        <v>0</v>
      </c>
      <c r="AJ244" s="480">
        <f ca="1">('SUBSCRIBER BASE'!AK30*'COMMISSION ASSUMPTIONS'!$C87)*('COMMISSION ASSUMPTIONS'!$E27*'DEVICE ASSUMPTIONS'!$G15)</f>
        <v>0</v>
      </c>
      <c r="AK244" s="480">
        <f ca="1">('SUBSCRIBER BASE'!AL30*'COMMISSION ASSUMPTIONS'!$C87)*('COMMISSION ASSUMPTIONS'!$E27*'DEVICE ASSUMPTIONS'!$G15)</f>
        <v>0</v>
      </c>
      <c r="AL244" s="480">
        <f ca="1">('SUBSCRIBER BASE'!AM30*'COMMISSION ASSUMPTIONS'!$C87)*('COMMISSION ASSUMPTIONS'!$E27*'DEVICE ASSUMPTIONS'!$G15)</f>
        <v>0</v>
      </c>
      <c r="AM244" s="480">
        <f ca="1">('SUBSCRIBER BASE'!AN30*'COMMISSION ASSUMPTIONS'!$C87)*('COMMISSION ASSUMPTIONS'!$E27*'DEVICE ASSUMPTIONS'!$G15)</f>
        <v>0</v>
      </c>
      <c r="AN244" s="480">
        <f ca="1">('SUBSCRIBER BASE'!AO30*'COMMISSION ASSUMPTIONS'!$C87)*('COMMISSION ASSUMPTIONS'!$E27*'DEVICE ASSUMPTIONS'!$G15)</f>
        <v>0</v>
      </c>
      <c r="AO244" s="480">
        <f ca="1">('SUBSCRIBER BASE'!AP30*'COMMISSION ASSUMPTIONS'!$C87)*('COMMISSION ASSUMPTIONS'!$E27*'DEVICE ASSUMPTIONS'!$G15)</f>
        <v>0</v>
      </c>
      <c r="AP244" s="480">
        <f ca="1">('SUBSCRIBER BASE'!AQ30*'COMMISSION ASSUMPTIONS'!$C87)*('COMMISSION ASSUMPTIONS'!$E27*'DEVICE ASSUMPTIONS'!$G15)</f>
        <v>0</v>
      </c>
      <c r="AQ244" s="480">
        <f ca="1">('SUBSCRIBER BASE'!AR30*'COMMISSION ASSUMPTIONS'!$C87)*('COMMISSION ASSUMPTIONS'!$E27*'DEVICE ASSUMPTIONS'!$G15)</f>
        <v>0</v>
      </c>
      <c r="AR244" s="480">
        <f ca="1">('SUBSCRIBER BASE'!AS30*'COMMISSION ASSUMPTIONS'!$C87)*('COMMISSION ASSUMPTIONS'!$E27*'DEVICE ASSUMPTIONS'!$G15)</f>
        <v>0</v>
      </c>
      <c r="AS244" s="480">
        <f ca="1">('SUBSCRIBER BASE'!AT30*'COMMISSION ASSUMPTIONS'!$C87)*('COMMISSION ASSUMPTIONS'!$E27*'DEVICE ASSUMPTIONS'!$G15)</f>
        <v>0</v>
      </c>
      <c r="AT244" s="480">
        <f ca="1">('SUBSCRIBER BASE'!AU30*'COMMISSION ASSUMPTIONS'!$C87)*('COMMISSION ASSUMPTIONS'!$E27*'DEVICE ASSUMPTIONS'!$G15)</f>
        <v>0</v>
      </c>
      <c r="AU244" s="480">
        <f ca="1">('SUBSCRIBER BASE'!AV30*'COMMISSION ASSUMPTIONS'!$C87)*('COMMISSION ASSUMPTIONS'!$E27*'DEVICE ASSUMPTIONS'!$G15)</f>
        <v>0</v>
      </c>
      <c r="AV244" s="480">
        <f ca="1">('SUBSCRIBER BASE'!AW30*'COMMISSION ASSUMPTIONS'!$C87)*('COMMISSION ASSUMPTIONS'!$E27*'DEVICE ASSUMPTIONS'!$G15)</f>
        <v>0</v>
      </c>
      <c r="AW244" s="480">
        <f ca="1">('SUBSCRIBER BASE'!AX30*'COMMISSION ASSUMPTIONS'!$C87)*('COMMISSION ASSUMPTIONS'!$E27*'DEVICE ASSUMPTIONS'!$G15)</f>
        <v>0</v>
      </c>
      <c r="AX244" s="480">
        <f ca="1">('SUBSCRIBER BASE'!AY30*'COMMISSION ASSUMPTIONS'!$C87)*('COMMISSION ASSUMPTIONS'!$E27*'DEVICE ASSUMPTIONS'!$G15)</f>
        <v>0</v>
      </c>
      <c r="AY244" s="480">
        <f ca="1">('SUBSCRIBER BASE'!AZ30*'COMMISSION ASSUMPTIONS'!$C87)*('COMMISSION ASSUMPTIONS'!$E27*'DEVICE ASSUMPTIONS'!$G15)</f>
        <v>0</v>
      </c>
      <c r="AZ244" s="480">
        <f ca="1">('SUBSCRIBER BASE'!BA30*'COMMISSION ASSUMPTIONS'!$C87)*('COMMISSION ASSUMPTIONS'!$E27*'DEVICE ASSUMPTIONS'!$G15)</f>
        <v>0</v>
      </c>
      <c r="BA244" s="480">
        <f ca="1">('SUBSCRIBER BASE'!BB30*'COMMISSION ASSUMPTIONS'!$C87)*('COMMISSION ASSUMPTIONS'!$E27*'DEVICE ASSUMPTIONS'!$G15)</f>
        <v>0</v>
      </c>
      <c r="BB244" s="480">
        <f ca="1">('SUBSCRIBER BASE'!BC30*'COMMISSION ASSUMPTIONS'!$C87)*('COMMISSION ASSUMPTIONS'!$E27*'DEVICE ASSUMPTIONS'!$G15)</f>
        <v>0</v>
      </c>
      <c r="BC244" s="480">
        <f ca="1">('SUBSCRIBER BASE'!BD30*'COMMISSION ASSUMPTIONS'!$C87)*('COMMISSION ASSUMPTIONS'!$E27*'DEVICE ASSUMPTIONS'!$G15)</f>
        <v>0</v>
      </c>
      <c r="BD244" s="480">
        <f ca="1">('SUBSCRIBER BASE'!BE30*'COMMISSION ASSUMPTIONS'!$C87)*('COMMISSION ASSUMPTIONS'!$E27*'DEVICE ASSUMPTIONS'!$G15)</f>
        <v>0</v>
      </c>
      <c r="BE244" s="480">
        <f ca="1">('SUBSCRIBER BASE'!BF30*'COMMISSION ASSUMPTIONS'!$C87)*('COMMISSION ASSUMPTIONS'!$E27*'DEVICE ASSUMPTIONS'!$G15)</f>
        <v>0</v>
      </c>
      <c r="BF244" s="480">
        <f ca="1">('SUBSCRIBER BASE'!BG30*'COMMISSION ASSUMPTIONS'!$C87)*('COMMISSION ASSUMPTIONS'!$E27*'DEVICE ASSUMPTIONS'!$G15)</f>
        <v>0</v>
      </c>
      <c r="BG244" s="480">
        <f ca="1">('SUBSCRIBER BASE'!BH30*'COMMISSION ASSUMPTIONS'!$C87)*('COMMISSION ASSUMPTIONS'!$E27*'DEVICE ASSUMPTIONS'!$G15)</f>
        <v>0</v>
      </c>
      <c r="BH244" s="480">
        <f ca="1">('SUBSCRIBER BASE'!BI30*'COMMISSION ASSUMPTIONS'!$C87)*('COMMISSION ASSUMPTIONS'!$E27*'DEVICE ASSUMPTIONS'!$G15)</f>
        <v>0</v>
      </c>
      <c r="BI244" s="480">
        <f ca="1">('SUBSCRIBER BASE'!BJ30*'COMMISSION ASSUMPTIONS'!$C87)*('COMMISSION ASSUMPTIONS'!$E27*'DEVICE ASSUMPTIONS'!$G15)</f>
        <v>0</v>
      </c>
      <c r="BJ244" s="480">
        <f ca="1">('SUBSCRIBER BASE'!BK30*'COMMISSION ASSUMPTIONS'!$C87)*('COMMISSION ASSUMPTIONS'!$E27*'DEVICE ASSUMPTIONS'!$G15)</f>
        <v>0</v>
      </c>
      <c r="BK244" s="480">
        <f ca="1">('SUBSCRIBER BASE'!BL30*'COMMISSION ASSUMPTIONS'!$C87)*('COMMISSION ASSUMPTIONS'!$E27*'DEVICE ASSUMPTIONS'!$G15)</f>
        <v>0</v>
      </c>
      <c r="BL244" s="480">
        <f ca="1">('SUBSCRIBER BASE'!BM30*'COMMISSION ASSUMPTIONS'!$C87)*('COMMISSION ASSUMPTIONS'!$E27*'DEVICE ASSUMPTIONS'!$G15)</f>
        <v>0</v>
      </c>
      <c r="BM244" s="480">
        <f ca="1">('SUBSCRIBER BASE'!BN30*'COMMISSION ASSUMPTIONS'!$C87)*('COMMISSION ASSUMPTIONS'!$E27*'DEVICE ASSUMPTIONS'!$G15)</f>
        <v>0</v>
      </c>
      <c r="BN244" s="480">
        <f ca="1">('SUBSCRIBER BASE'!BO30*'COMMISSION ASSUMPTIONS'!$C87)*('COMMISSION ASSUMPTIONS'!$E27*'DEVICE ASSUMPTIONS'!$G15)</f>
        <v>0</v>
      </c>
      <c r="BO244" s="480">
        <f ca="1">('SUBSCRIBER BASE'!BP30*'COMMISSION ASSUMPTIONS'!$C87)*('COMMISSION ASSUMPTIONS'!$E27*'DEVICE ASSUMPTIONS'!$G15)</f>
        <v>0</v>
      </c>
      <c r="BP244" s="480">
        <f ca="1">('SUBSCRIBER BASE'!BQ30*'COMMISSION ASSUMPTIONS'!$C87)*('COMMISSION ASSUMPTIONS'!$E27*'DEVICE ASSUMPTIONS'!$G15)</f>
        <v>0</v>
      </c>
      <c r="BQ244" s="480">
        <f ca="1">('SUBSCRIBER BASE'!BR30*'COMMISSION ASSUMPTIONS'!$C87)*('COMMISSION ASSUMPTIONS'!$E27*'DEVICE ASSUMPTIONS'!$G15)</f>
        <v>0</v>
      </c>
      <c r="BR244" s="480">
        <f ca="1">('SUBSCRIBER BASE'!BS30*'COMMISSION ASSUMPTIONS'!$C87)*('COMMISSION ASSUMPTIONS'!$E27*'DEVICE ASSUMPTIONS'!$G15)</f>
        <v>0</v>
      </c>
    </row>
    <row r="245" spans="2:70" ht="24" customHeight="1" outlineLevel="1">
      <c r="B245" s="313" t="str">
        <f t="shared" si="57"/>
        <v>200 MB</v>
      </c>
      <c r="C245" s="480">
        <f>('SUBSCRIBER BASE'!C31*'COMMISSION ASSUMPTIONS'!$C88)*('COMMISSION ASSUMPTIONS'!$E28*'DEVICE ASSUMPTIONS'!$G16)</f>
        <v>0</v>
      </c>
      <c r="D245" s="480">
        <f>('SUBSCRIBER BASE'!D31*'COMMISSION ASSUMPTIONS'!$C88)*('COMMISSION ASSUMPTIONS'!$E28*'DEVICE ASSUMPTIONS'!$G16)</f>
        <v>0</v>
      </c>
      <c r="E245" s="480">
        <f>('SUBSCRIBER BASE'!E31*'COMMISSION ASSUMPTIONS'!$C88)*('COMMISSION ASSUMPTIONS'!$E28*'DEVICE ASSUMPTIONS'!$G16)</f>
        <v>0</v>
      </c>
      <c r="F245" s="480">
        <f>('SUBSCRIBER BASE'!F31*'COMMISSION ASSUMPTIONS'!$C88)*('COMMISSION ASSUMPTIONS'!$E28*'DEVICE ASSUMPTIONS'!$G16)</f>
        <v>0</v>
      </c>
      <c r="G245" s="480">
        <f>('SUBSCRIBER BASE'!G31*'COMMISSION ASSUMPTIONS'!$C88)*('COMMISSION ASSUMPTIONS'!$E28*'DEVICE ASSUMPTIONS'!$G16)</f>
        <v>0</v>
      </c>
      <c r="H245" s="480">
        <f>('SUBSCRIBER BASE'!H31*'COMMISSION ASSUMPTIONS'!$C88)*('COMMISSION ASSUMPTIONS'!$E28*'DEVICE ASSUMPTIONS'!$G16)</f>
        <v>0</v>
      </c>
      <c r="I245" s="480">
        <f>('SUBSCRIBER BASE'!I31*'COMMISSION ASSUMPTIONS'!$C88)*('COMMISSION ASSUMPTIONS'!$E28*'DEVICE ASSUMPTIONS'!$G16)</f>
        <v>0</v>
      </c>
      <c r="J245" s="480">
        <f>('SUBSCRIBER BASE'!J31*'COMMISSION ASSUMPTIONS'!$C88)*('COMMISSION ASSUMPTIONS'!$E28*'DEVICE ASSUMPTIONS'!$G16)</f>
        <v>0</v>
      </c>
      <c r="K245" s="480">
        <f ca="1">('SUBSCRIBER BASE'!L31*'COMMISSION ASSUMPTIONS'!$C88)*('COMMISSION ASSUMPTIONS'!$E28*'DEVICE ASSUMPTIONS'!$G16)</f>
        <v>0</v>
      </c>
      <c r="L245" s="480">
        <f ca="1">('SUBSCRIBER BASE'!M31*'COMMISSION ASSUMPTIONS'!$C88)*('COMMISSION ASSUMPTIONS'!$E28*'DEVICE ASSUMPTIONS'!$G16)</f>
        <v>0</v>
      </c>
      <c r="M245" s="480">
        <f ca="1">('SUBSCRIBER BASE'!N31*'COMMISSION ASSUMPTIONS'!$C88)*('COMMISSION ASSUMPTIONS'!$E28*'DEVICE ASSUMPTIONS'!$G16)</f>
        <v>0</v>
      </c>
      <c r="N245" s="480">
        <f ca="1">('SUBSCRIBER BASE'!O31*'COMMISSION ASSUMPTIONS'!$C88)*('COMMISSION ASSUMPTIONS'!$E28*'DEVICE ASSUMPTIONS'!$G16)</f>
        <v>0</v>
      </c>
      <c r="O245" s="480">
        <f ca="1">('SUBSCRIBER BASE'!P31*'COMMISSION ASSUMPTIONS'!$C88)*('COMMISSION ASSUMPTIONS'!$E28*'DEVICE ASSUMPTIONS'!$G16)</f>
        <v>0</v>
      </c>
      <c r="P245" s="480">
        <f ca="1">('SUBSCRIBER BASE'!Q31*'COMMISSION ASSUMPTIONS'!$C88)*('COMMISSION ASSUMPTIONS'!$E28*'DEVICE ASSUMPTIONS'!$G16)</f>
        <v>0</v>
      </c>
      <c r="Q245" s="480">
        <f ca="1">('SUBSCRIBER BASE'!R31*'COMMISSION ASSUMPTIONS'!$C88)*('COMMISSION ASSUMPTIONS'!$E28*'DEVICE ASSUMPTIONS'!$G16)</f>
        <v>0</v>
      </c>
      <c r="R245" s="480">
        <f ca="1">('SUBSCRIBER BASE'!S31*'COMMISSION ASSUMPTIONS'!$C88)*('COMMISSION ASSUMPTIONS'!$E28*'DEVICE ASSUMPTIONS'!$G16)</f>
        <v>0</v>
      </c>
      <c r="S245" s="480">
        <f ca="1">('SUBSCRIBER BASE'!T31*'COMMISSION ASSUMPTIONS'!$C88)*('COMMISSION ASSUMPTIONS'!$E28*'DEVICE ASSUMPTIONS'!$G16)</f>
        <v>0</v>
      </c>
      <c r="T245" s="480">
        <f ca="1">('SUBSCRIBER BASE'!U31*'COMMISSION ASSUMPTIONS'!$C88)*('COMMISSION ASSUMPTIONS'!$E28*'DEVICE ASSUMPTIONS'!$G16)</f>
        <v>0</v>
      </c>
      <c r="U245" s="480">
        <f ca="1">('SUBSCRIBER BASE'!V31*'COMMISSION ASSUMPTIONS'!$C88)*('COMMISSION ASSUMPTIONS'!$E28*'DEVICE ASSUMPTIONS'!$G16)</f>
        <v>0</v>
      </c>
      <c r="V245" s="480">
        <f ca="1">('SUBSCRIBER BASE'!W31*'COMMISSION ASSUMPTIONS'!$C88)*('COMMISSION ASSUMPTIONS'!$E28*'DEVICE ASSUMPTIONS'!$G16)</f>
        <v>0</v>
      </c>
      <c r="W245" s="480">
        <f ca="1">('SUBSCRIBER BASE'!X31*'COMMISSION ASSUMPTIONS'!$C88)*('COMMISSION ASSUMPTIONS'!$E28*'DEVICE ASSUMPTIONS'!$G16)</f>
        <v>0</v>
      </c>
      <c r="X245" s="480">
        <f ca="1">('SUBSCRIBER BASE'!Y31*'COMMISSION ASSUMPTIONS'!$C88)*('COMMISSION ASSUMPTIONS'!$E28*'DEVICE ASSUMPTIONS'!$G16)</f>
        <v>0</v>
      </c>
      <c r="Y245" s="480">
        <f ca="1">('SUBSCRIBER BASE'!Z31*'COMMISSION ASSUMPTIONS'!$C88)*('COMMISSION ASSUMPTIONS'!$E28*'DEVICE ASSUMPTIONS'!$G16)</f>
        <v>0</v>
      </c>
      <c r="Z245" s="480">
        <f ca="1">('SUBSCRIBER BASE'!AA31*'COMMISSION ASSUMPTIONS'!$C88)*('COMMISSION ASSUMPTIONS'!$E28*'DEVICE ASSUMPTIONS'!$G16)</f>
        <v>0</v>
      </c>
      <c r="AA245" s="480">
        <f ca="1">('SUBSCRIBER BASE'!AB31*'COMMISSION ASSUMPTIONS'!$C88)*('COMMISSION ASSUMPTIONS'!$E28*'DEVICE ASSUMPTIONS'!$G16)</f>
        <v>0</v>
      </c>
      <c r="AB245" s="480">
        <f ca="1">('SUBSCRIBER BASE'!AC31*'COMMISSION ASSUMPTIONS'!$C88)*('COMMISSION ASSUMPTIONS'!$E28*'DEVICE ASSUMPTIONS'!$G16)</f>
        <v>0</v>
      </c>
      <c r="AC245" s="480">
        <f ca="1">('SUBSCRIBER BASE'!AD31*'COMMISSION ASSUMPTIONS'!$C88)*('COMMISSION ASSUMPTIONS'!$E28*'DEVICE ASSUMPTIONS'!$G16)</f>
        <v>0</v>
      </c>
      <c r="AD245" s="480">
        <f ca="1">('SUBSCRIBER BASE'!AE31*'COMMISSION ASSUMPTIONS'!$C88)*('COMMISSION ASSUMPTIONS'!$E28*'DEVICE ASSUMPTIONS'!$G16)</f>
        <v>0</v>
      </c>
      <c r="AE245" s="480">
        <f ca="1">('SUBSCRIBER BASE'!AF31*'COMMISSION ASSUMPTIONS'!$C88)*('COMMISSION ASSUMPTIONS'!$E28*'DEVICE ASSUMPTIONS'!$G16)</f>
        <v>0</v>
      </c>
      <c r="AF245" s="480">
        <f ca="1">('SUBSCRIBER BASE'!AG31*'COMMISSION ASSUMPTIONS'!$C88)*('COMMISSION ASSUMPTIONS'!$E28*'DEVICE ASSUMPTIONS'!$G16)</f>
        <v>0</v>
      </c>
      <c r="AG245" s="480">
        <f ca="1">('SUBSCRIBER BASE'!AH31*'COMMISSION ASSUMPTIONS'!$C88)*('COMMISSION ASSUMPTIONS'!$E28*'DEVICE ASSUMPTIONS'!$G16)</f>
        <v>0</v>
      </c>
      <c r="AH245" s="480">
        <f ca="1">('SUBSCRIBER BASE'!AI31*'COMMISSION ASSUMPTIONS'!$C88)*('COMMISSION ASSUMPTIONS'!$E28*'DEVICE ASSUMPTIONS'!$G16)</f>
        <v>0</v>
      </c>
      <c r="AI245" s="480">
        <f ca="1">('SUBSCRIBER BASE'!AJ31*'COMMISSION ASSUMPTIONS'!$C88)*('COMMISSION ASSUMPTIONS'!$E28*'DEVICE ASSUMPTIONS'!$G16)</f>
        <v>0</v>
      </c>
      <c r="AJ245" s="480">
        <f ca="1">('SUBSCRIBER BASE'!AK31*'COMMISSION ASSUMPTIONS'!$C88)*('COMMISSION ASSUMPTIONS'!$E28*'DEVICE ASSUMPTIONS'!$G16)</f>
        <v>0</v>
      </c>
      <c r="AK245" s="480">
        <f ca="1">('SUBSCRIBER BASE'!AL31*'COMMISSION ASSUMPTIONS'!$C88)*('COMMISSION ASSUMPTIONS'!$E28*'DEVICE ASSUMPTIONS'!$G16)</f>
        <v>0</v>
      </c>
      <c r="AL245" s="480">
        <f ca="1">('SUBSCRIBER BASE'!AM31*'COMMISSION ASSUMPTIONS'!$C88)*('COMMISSION ASSUMPTIONS'!$E28*'DEVICE ASSUMPTIONS'!$G16)</f>
        <v>0</v>
      </c>
      <c r="AM245" s="480">
        <f ca="1">('SUBSCRIBER BASE'!AN31*'COMMISSION ASSUMPTIONS'!$C88)*('COMMISSION ASSUMPTIONS'!$E28*'DEVICE ASSUMPTIONS'!$G16)</f>
        <v>0</v>
      </c>
      <c r="AN245" s="480">
        <f ca="1">('SUBSCRIBER BASE'!AO31*'COMMISSION ASSUMPTIONS'!$C88)*('COMMISSION ASSUMPTIONS'!$E28*'DEVICE ASSUMPTIONS'!$G16)</f>
        <v>0</v>
      </c>
      <c r="AO245" s="480">
        <f ca="1">('SUBSCRIBER BASE'!AP31*'COMMISSION ASSUMPTIONS'!$C88)*('COMMISSION ASSUMPTIONS'!$E28*'DEVICE ASSUMPTIONS'!$G16)</f>
        <v>0</v>
      </c>
      <c r="AP245" s="480">
        <f ca="1">('SUBSCRIBER BASE'!AQ31*'COMMISSION ASSUMPTIONS'!$C88)*('COMMISSION ASSUMPTIONS'!$E28*'DEVICE ASSUMPTIONS'!$G16)</f>
        <v>0</v>
      </c>
      <c r="AQ245" s="480">
        <f ca="1">('SUBSCRIBER BASE'!AR31*'COMMISSION ASSUMPTIONS'!$C88)*('COMMISSION ASSUMPTIONS'!$E28*'DEVICE ASSUMPTIONS'!$G16)</f>
        <v>0</v>
      </c>
      <c r="AR245" s="480">
        <f ca="1">('SUBSCRIBER BASE'!AS31*'COMMISSION ASSUMPTIONS'!$C88)*('COMMISSION ASSUMPTIONS'!$E28*'DEVICE ASSUMPTIONS'!$G16)</f>
        <v>0</v>
      </c>
      <c r="AS245" s="480">
        <f ca="1">('SUBSCRIBER BASE'!AT31*'COMMISSION ASSUMPTIONS'!$C88)*('COMMISSION ASSUMPTIONS'!$E28*'DEVICE ASSUMPTIONS'!$G16)</f>
        <v>0</v>
      </c>
      <c r="AT245" s="480">
        <f ca="1">('SUBSCRIBER BASE'!AU31*'COMMISSION ASSUMPTIONS'!$C88)*('COMMISSION ASSUMPTIONS'!$E28*'DEVICE ASSUMPTIONS'!$G16)</f>
        <v>0</v>
      </c>
      <c r="AU245" s="480">
        <f ca="1">('SUBSCRIBER BASE'!AV31*'COMMISSION ASSUMPTIONS'!$C88)*('COMMISSION ASSUMPTIONS'!$E28*'DEVICE ASSUMPTIONS'!$G16)</f>
        <v>0</v>
      </c>
      <c r="AV245" s="480">
        <f ca="1">('SUBSCRIBER BASE'!AW31*'COMMISSION ASSUMPTIONS'!$C88)*('COMMISSION ASSUMPTIONS'!$E28*'DEVICE ASSUMPTIONS'!$G16)</f>
        <v>0</v>
      </c>
      <c r="AW245" s="480">
        <f ca="1">('SUBSCRIBER BASE'!AX31*'COMMISSION ASSUMPTIONS'!$C88)*('COMMISSION ASSUMPTIONS'!$E28*'DEVICE ASSUMPTIONS'!$G16)</f>
        <v>0</v>
      </c>
      <c r="AX245" s="480">
        <f ca="1">('SUBSCRIBER BASE'!AY31*'COMMISSION ASSUMPTIONS'!$C88)*('COMMISSION ASSUMPTIONS'!$E28*'DEVICE ASSUMPTIONS'!$G16)</f>
        <v>0</v>
      </c>
      <c r="AY245" s="480">
        <f ca="1">('SUBSCRIBER BASE'!AZ31*'COMMISSION ASSUMPTIONS'!$C88)*('COMMISSION ASSUMPTIONS'!$E28*'DEVICE ASSUMPTIONS'!$G16)</f>
        <v>0</v>
      </c>
      <c r="AZ245" s="480">
        <f ca="1">('SUBSCRIBER BASE'!BA31*'COMMISSION ASSUMPTIONS'!$C88)*('COMMISSION ASSUMPTIONS'!$E28*'DEVICE ASSUMPTIONS'!$G16)</f>
        <v>0</v>
      </c>
      <c r="BA245" s="480">
        <f ca="1">('SUBSCRIBER BASE'!BB31*'COMMISSION ASSUMPTIONS'!$C88)*('COMMISSION ASSUMPTIONS'!$E28*'DEVICE ASSUMPTIONS'!$G16)</f>
        <v>0</v>
      </c>
      <c r="BB245" s="480">
        <f ca="1">('SUBSCRIBER BASE'!BC31*'COMMISSION ASSUMPTIONS'!$C88)*('COMMISSION ASSUMPTIONS'!$E28*'DEVICE ASSUMPTIONS'!$G16)</f>
        <v>0</v>
      </c>
      <c r="BC245" s="480">
        <f ca="1">('SUBSCRIBER BASE'!BD31*'COMMISSION ASSUMPTIONS'!$C88)*('COMMISSION ASSUMPTIONS'!$E28*'DEVICE ASSUMPTIONS'!$G16)</f>
        <v>0</v>
      </c>
      <c r="BD245" s="480">
        <f ca="1">('SUBSCRIBER BASE'!BE31*'COMMISSION ASSUMPTIONS'!$C88)*('COMMISSION ASSUMPTIONS'!$E28*'DEVICE ASSUMPTIONS'!$G16)</f>
        <v>0</v>
      </c>
      <c r="BE245" s="480">
        <f ca="1">('SUBSCRIBER BASE'!BF31*'COMMISSION ASSUMPTIONS'!$C88)*('COMMISSION ASSUMPTIONS'!$E28*'DEVICE ASSUMPTIONS'!$G16)</f>
        <v>0</v>
      </c>
      <c r="BF245" s="480">
        <f ca="1">('SUBSCRIBER BASE'!BG31*'COMMISSION ASSUMPTIONS'!$C88)*('COMMISSION ASSUMPTIONS'!$E28*'DEVICE ASSUMPTIONS'!$G16)</f>
        <v>0</v>
      </c>
      <c r="BG245" s="480">
        <f ca="1">('SUBSCRIBER BASE'!BH31*'COMMISSION ASSUMPTIONS'!$C88)*('COMMISSION ASSUMPTIONS'!$E28*'DEVICE ASSUMPTIONS'!$G16)</f>
        <v>0</v>
      </c>
      <c r="BH245" s="480">
        <f ca="1">('SUBSCRIBER BASE'!BI31*'COMMISSION ASSUMPTIONS'!$C88)*('COMMISSION ASSUMPTIONS'!$E28*'DEVICE ASSUMPTIONS'!$G16)</f>
        <v>0</v>
      </c>
      <c r="BI245" s="480">
        <f ca="1">('SUBSCRIBER BASE'!BJ31*'COMMISSION ASSUMPTIONS'!$C88)*('COMMISSION ASSUMPTIONS'!$E28*'DEVICE ASSUMPTIONS'!$G16)</f>
        <v>0</v>
      </c>
      <c r="BJ245" s="480">
        <f ca="1">('SUBSCRIBER BASE'!BK31*'COMMISSION ASSUMPTIONS'!$C88)*('COMMISSION ASSUMPTIONS'!$E28*'DEVICE ASSUMPTIONS'!$G16)</f>
        <v>0</v>
      </c>
      <c r="BK245" s="480">
        <f ca="1">('SUBSCRIBER BASE'!BL31*'COMMISSION ASSUMPTIONS'!$C88)*('COMMISSION ASSUMPTIONS'!$E28*'DEVICE ASSUMPTIONS'!$G16)</f>
        <v>0</v>
      </c>
      <c r="BL245" s="480">
        <f ca="1">('SUBSCRIBER BASE'!BM31*'COMMISSION ASSUMPTIONS'!$C88)*('COMMISSION ASSUMPTIONS'!$E28*'DEVICE ASSUMPTIONS'!$G16)</f>
        <v>0</v>
      </c>
      <c r="BM245" s="480">
        <f ca="1">('SUBSCRIBER BASE'!BN31*'COMMISSION ASSUMPTIONS'!$C88)*('COMMISSION ASSUMPTIONS'!$E28*'DEVICE ASSUMPTIONS'!$G16)</f>
        <v>0</v>
      </c>
      <c r="BN245" s="480">
        <f ca="1">('SUBSCRIBER BASE'!BO31*'COMMISSION ASSUMPTIONS'!$C88)*('COMMISSION ASSUMPTIONS'!$E28*'DEVICE ASSUMPTIONS'!$G16)</f>
        <v>0</v>
      </c>
      <c r="BO245" s="480">
        <f ca="1">('SUBSCRIBER BASE'!BP31*'COMMISSION ASSUMPTIONS'!$C88)*('COMMISSION ASSUMPTIONS'!$E28*'DEVICE ASSUMPTIONS'!$G16)</f>
        <v>0</v>
      </c>
      <c r="BP245" s="480">
        <f ca="1">('SUBSCRIBER BASE'!BQ31*'COMMISSION ASSUMPTIONS'!$C88)*('COMMISSION ASSUMPTIONS'!$E28*'DEVICE ASSUMPTIONS'!$G16)</f>
        <v>0</v>
      </c>
      <c r="BQ245" s="480">
        <f ca="1">('SUBSCRIBER BASE'!BR31*'COMMISSION ASSUMPTIONS'!$C88)*('COMMISSION ASSUMPTIONS'!$E28*'DEVICE ASSUMPTIONS'!$G16)</f>
        <v>0</v>
      </c>
      <c r="BR245" s="480">
        <f ca="1">('SUBSCRIBER BASE'!BS31*'COMMISSION ASSUMPTIONS'!$C88)*('COMMISSION ASSUMPTIONS'!$E28*'DEVICE ASSUMPTIONS'!$G16)</f>
        <v>0</v>
      </c>
    </row>
    <row r="246" spans="2:70" ht="24" customHeight="1" outlineLevel="1">
      <c r="B246" s="313" t="str">
        <f t="shared" si="57"/>
        <v>500 MB</v>
      </c>
      <c r="C246" s="480">
        <f>('SUBSCRIBER BASE'!C32*'COMMISSION ASSUMPTIONS'!$C89)*('COMMISSION ASSUMPTIONS'!$E29*'DEVICE ASSUMPTIONS'!$G17)</f>
        <v>0</v>
      </c>
      <c r="D246" s="480">
        <f>('SUBSCRIBER BASE'!D32*'COMMISSION ASSUMPTIONS'!$C89)*('COMMISSION ASSUMPTIONS'!$E29*'DEVICE ASSUMPTIONS'!$G17)</f>
        <v>0</v>
      </c>
      <c r="E246" s="480">
        <f>('SUBSCRIBER BASE'!E32*'COMMISSION ASSUMPTIONS'!$C89)*('COMMISSION ASSUMPTIONS'!$E29*'DEVICE ASSUMPTIONS'!$G17)</f>
        <v>0</v>
      </c>
      <c r="F246" s="480">
        <f>('SUBSCRIBER BASE'!F32*'COMMISSION ASSUMPTIONS'!$C89)*('COMMISSION ASSUMPTIONS'!$E29*'DEVICE ASSUMPTIONS'!$G17)</f>
        <v>0</v>
      </c>
      <c r="G246" s="480">
        <f>('SUBSCRIBER BASE'!G32*'COMMISSION ASSUMPTIONS'!$C89)*('COMMISSION ASSUMPTIONS'!$E29*'DEVICE ASSUMPTIONS'!$G17)</f>
        <v>0</v>
      </c>
      <c r="H246" s="480">
        <f>('SUBSCRIBER BASE'!H32*'COMMISSION ASSUMPTIONS'!$C89)*('COMMISSION ASSUMPTIONS'!$E29*'DEVICE ASSUMPTIONS'!$G17)</f>
        <v>0</v>
      </c>
      <c r="I246" s="480">
        <f>('SUBSCRIBER BASE'!I32*'COMMISSION ASSUMPTIONS'!$C89)*('COMMISSION ASSUMPTIONS'!$E29*'DEVICE ASSUMPTIONS'!$G17)</f>
        <v>0</v>
      </c>
      <c r="J246" s="480">
        <f>('SUBSCRIBER BASE'!J32*'COMMISSION ASSUMPTIONS'!$C89)*('COMMISSION ASSUMPTIONS'!$E29*'DEVICE ASSUMPTIONS'!$G17)</f>
        <v>0</v>
      </c>
      <c r="K246" s="480">
        <f ca="1">('SUBSCRIBER BASE'!L32*'COMMISSION ASSUMPTIONS'!$C89)*('COMMISSION ASSUMPTIONS'!$E29*'DEVICE ASSUMPTIONS'!$G17)</f>
        <v>0</v>
      </c>
      <c r="L246" s="480">
        <f ca="1">('SUBSCRIBER BASE'!M32*'COMMISSION ASSUMPTIONS'!$C89)*('COMMISSION ASSUMPTIONS'!$E29*'DEVICE ASSUMPTIONS'!$G17)</f>
        <v>0</v>
      </c>
      <c r="M246" s="480">
        <f ca="1">('SUBSCRIBER BASE'!N32*'COMMISSION ASSUMPTIONS'!$C89)*('COMMISSION ASSUMPTIONS'!$E29*'DEVICE ASSUMPTIONS'!$G17)</f>
        <v>0</v>
      </c>
      <c r="N246" s="480">
        <f ca="1">('SUBSCRIBER BASE'!O32*'COMMISSION ASSUMPTIONS'!$C89)*('COMMISSION ASSUMPTIONS'!$E29*'DEVICE ASSUMPTIONS'!$G17)</f>
        <v>0</v>
      </c>
      <c r="O246" s="480">
        <f ca="1">('SUBSCRIBER BASE'!P32*'COMMISSION ASSUMPTIONS'!$C89)*('COMMISSION ASSUMPTIONS'!$E29*'DEVICE ASSUMPTIONS'!$G17)</f>
        <v>0</v>
      </c>
      <c r="P246" s="480">
        <f ca="1">('SUBSCRIBER BASE'!Q32*'COMMISSION ASSUMPTIONS'!$C89)*('COMMISSION ASSUMPTIONS'!$E29*'DEVICE ASSUMPTIONS'!$G17)</f>
        <v>0</v>
      </c>
      <c r="Q246" s="480">
        <f ca="1">('SUBSCRIBER BASE'!R32*'COMMISSION ASSUMPTIONS'!$C89)*('COMMISSION ASSUMPTIONS'!$E29*'DEVICE ASSUMPTIONS'!$G17)</f>
        <v>0</v>
      </c>
      <c r="R246" s="480">
        <f ca="1">('SUBSCRIBER BASE'!S32*'COMMISSION ASSUMPTIONS'!$C89)*('COMMISSION ASSUMPTIONS'!$E29*'DEVICE ASSUMPTIONS'!$G17)</f>
        <v>0</v>
      </c>
      <c r="S246" s="480">
        <f ca="1">('SUBSCRIBER BASE'!T32*'COMMISSION ASSUMPTIONS'!$C89)*('COMMISSION ASSUMPTIONS'!$E29*'DEVICE ASSUMPTIONS'!$G17)</f>
        <v>0</v>
      </c>
      <c r="T246" s="480">
        <f ca="1">('SUBSCRIBER BASE'!U32*'COMMISSION ASSUMPTIONS'!$C89)*('COMMISSION ASSUMPTIONS'!$E29*'DEVICE ASSUMPTIONS'!$G17)</f>
        <v>0</v>
      </c>
      <c r="U246" s="480">
        <f ca="1">('SUBSCRIBER BASE'!V32*'COMMISSION ASSUMPTIONS'!$C89)*('COMMISSION ASSUMPTIONS'!$E29*'DEVICE ASSUMPTIONS'!$G17)</f>
        <v>0</v>
      </c>
      <c r="V246" s="480">
        <f ca="1">('SUBSCRIBER BASE'!W32*'COMMISSION ASSUMPTIONS'!$C89)*('COMMISSION ASSUMPTIONS'!$E29*'DEVICE ASSUMPTIONS'!$G17)</f>
        <v>0</v>
      </c>
      <c r="W246" s="480">
        <f ca="1">('SUBSCRIBER BASE'!X32*'COMMISSION ASSUMPTIONS'!$C89)*('COMMISSION ASSUMPTIONS'!$E29*'DEVICE ASSUMPTIONS'!$G17)</f>
        <v>0</v>
      </c>
      <c r="X246" s="480">
        <f ca="1">('SUBSCRIBER BASE'!Y32*'COMMISSION ASSUMPTIONS'!$C89)*('COMMISSION ASSUMPTIONS'!$E29*'DEVICE ASSUMPTIONS'!$G17)</f>
        <v>0</v>
      </c>
      <c r="Y246" s="480">
        <f ca="1">('SUBSCRIBER BASE'!Z32*'COMMISSION ASSUMPTIONS'!$C89)*('COMMISSION ASSUMPTIONS'!$E29*'DEVICE ASSUMPTIONS'!$G17)</f>
        <v>0</v>
      </c>
      <c r="Z246" s="480">
        <f ca="1">('SUBSCRIBER BASE'!AA32*'COMMISSION ASSUMPTIONS'!$C89)*('COMMISSION ASSUMPTIONS'!$E29*'DEVICE ASSUMPTIONS'!$G17)</f>
        <v>0</v>
      </c>
      <c r="AA246" s="480">
        <f ca="1">('SUBSCRIBER BASE'!AB32*'COMMISSION ASSUMPTIONS'!$C89)*('COMMISSION ASSUMPTIONS'!$E29*'DEVICE ASSUMPTIONS'!$G17)</f>
        <v>0</v>
      </c>
      <c r="AB246" s="480">
        <f ca="1">('SUBSCRIBER BASE'!AC32*'COMMISSION ASSUMPTIONS'!$C89)*('COMMISSION ASSUMPTIONS'!$E29*'DEVICE ASSUMPTIONS'!$G17)</f>
        <v>0</v>
      </c>
      <c r="AC246" s="480">
        <f ca="1">('SUBSCRIBER BASE'!AD32*'COMMISSION ASSUMPTIONS'!$C89)*('COMMISSION ASSUMPTIONS'!$E29*'DEVICE ASSUMPTIONS'!$G17)</f>
        <v>0</v>
      </c>
      <c r="AD246" s="480">
        <f ca="1">('SUBSCRIBER BASE'!AE32*'COMMISSION ASSUMPTIONS'!$C89)*('COMMISSION ASSUMPTIONS'!$E29*'DEVICE ASSUMPTIONS'!$G17)</f>
        <v>0</v>
      </c>
      <c r="AE246" s="480">
        <f ca="1">('SUBSCRIBER BASE'!AF32*'COMMISSION ASSUMPTIONS'!$C89)*('COMMISSION ASSUMPTIONS'!$E29*'DEVICE ASSUMPTIONS'!$G17)</f>
        <v>0</v>
      </c>
      <c r="AF246" s="480">
        <f ca="1">('SUBSCRIBER BASE'!AG32*'COMMISSION ASSUMPTIONS'!$C89)*('COMMISSION ASSUMPTIONS'!$E29*'DEVICE ASSUMPTIONS'!$G17)</f>
        <v>0</v>
      </c>
      <c r="AG246" s="480">
        <f ca="1">('SUBSCRIBER BASE'!AH32*'COMMISSION ASSUMPTIONS'!$C89)*('COMMISSION ASSUMPTIONS'!$E29*'DEVICE ASSUMPTIONS'!$G17)</f>
        <v>0</v>
      </c>
      <c r="AH246" s="480">
        <f ca="1">('SUBSCRIBER BASE'!AI32*'COMMISSION ASSUMPTIONS'!$C89)*('COMMISSION ASSUMPTIONS'!$E29*'DEVICE ASSUMPTIONS'!$G17)</f>
        <v>0</v>
      </c>
      <c r="AI246" s="480">
        <f ca="1">('SUBSCRIBER BASE'!AJ32*'COMMISSION ASSUMPTIONS'!$C89)*('COMMISSION ASSUMPTIONS'!$E29*'DEVICE ASSUMPTIONS'!$G17)</f>
        <v>0</v>
      </c>
      <c r="AJ246" s="480">
        <f ca="1">('SUBSCRIBER BASE'!AK32*'COMMISSION ASSUMPTIONS'!$C89)*('COMMISSION ASSUMPTIONS'!$E29*'DEVICE ASSUMPTIONS'!$G17)</f>
        <v>0</v>
      </c>
      <c r="AK246" s="480">
        <f ca="1">('SUBSCRIBER BASE'!AL32*'COMMISSION ASSUMPTIONS'!$C89)*('COMMISSION ASSUMPTIONS'!$E29*'DEVICE ASSUMPTIONS'!$G17)</f>
        <v>0</v>
      </c>
      <c r="AL246" s="480">
        <f ca="1">('SUBSCRIBER BASE'!AM32*'COMMISSION ASSUMPTIONS'!$C89)*('COMMISSION ASSUMPTIONS'!$E29*'DEVICE ASSUMPTIONS'!$G17)</f>
        <v>0</v>
      </c>
      <c r="AM246" s="480">
        <f ca="1">('SUBSCRIBER BASE'!AN32*'COMMISSION ASSUMPTIONS'!$C89)*('COMMISSION ASSUMPTIONS'!$E29*'DEVICE ASSUMPTIONS'!$G17)</f>
        <v>0</v>
      </c>
      <c r="AN246" s="480">
        <f ca="1">('SUBSCRIBER BASE'!AO32*'COMMISSION ASSUMPTIONS'!$C89)*('COMMISSION ASSUMPTIONS'!$E29*'DEVICE ASSUMPTIONS'!$G17)</f>
        <v>0</v>
      </c>
      <c r="AO246" s="480">
        <f ca="1">('SUBSCRIBER BASE'!AP32*'COMMISSION ASSUMPTIONS'!$C89)*('COMMISSION ASSUMPTIONS'!$E29*'DEVICE ASSUMPTIONS'!$G17)</f>
        <v>0</v>
      </c>
      <c r="AP246" s="480">
        <f ca="1">('SUBSCRIBER BASE'!AQ32*'COMMISSION ASSUMPTIONS'!$C89)*('COMMISSION ASSUMPTIONS'!$E29*'DEVICE ASSUMPTIONS'!$G17)</f>
        <v>0</v>
      </c>
      <c r="AQ246" s="480">
        <f ca="1">('SUBSCRIBER BASE'!AR32*'COMMISSION ASSUMPTIONS'!$C89)*('COMMISSION ASSUMPTIONS'!$E29*'DEVICE ASSUMPTIONS'!$G17)</f>
        <v>0</v>
      </c>
      <c r="AR246" s="480">
        <f ca="1">('SUBSCRIBER BASE'!AS32*'COMMISSION ASSUMPTIONS'!$C89)*('COMMISSION ASSUMPTIONS'!$E29*'DEVICE ASSUMPTIONS'!$G17)</f>
        <v>0</v>
      </c>
      <c r="AS246" s="480">
        <f ca="1">('SUBSCRIBER BASE'!AT32*'COMMISSION ASSUMPTIONS'!$C89)*('COMMISSION ASSUMPTIONS'!$E29*'DEVICE ASSUMPTIONS'!$G17)</f>
        <v>0</v>
      </c>
      <c r="AT246" s="480">
        <f ca="1">('SUBSCRIBER BASE'!AU32*'COMMISSION ASSUMPTIONS'!$C89)*('COMMISSION ASSUMPTIONS'!$E29*'DEVICE ASSUMPTIONS'!$G17)</f>
        <v>0</v>
      </c>
      <c r="AU246" s="480">
        <f ca="1">('SUBSCRIBER BASE'!AV32*'COMMISSION ASSUMPTIONS'!$C89)*('COMMISSION ASSUMPTIONS'!$E29*'DEVICE ASSUMPTIONS'!$G17)</f>
        <v>0</v>
      </c>
      <c r="AV246" s="480">
        <f ca="1">('SUBSCRIBER BASE'!AW32*'COMMISSION ASSUMPTIONS'!$C89)*('COMMISSION ASSUMPTIONS'!$E29*'DEVICE ASSUMPTIONS'!$G17)</f>
        <v>0</v>
      </c>
      <c r="AW246" s="480">
        <f ca="1">('SUBSCRIBER BASE'!AX32*'COMMISSION ASSUMPTIONS'!$C89)*('COMMISSION ASSUMPTIONS'!$E29*'DEVICE ASSUMPTIONS'!$G17)</f>
        <v>0</v>
      </c>
      <c r="AX246" s="480">
        <f ca="1">('SUBSCRIBER BASE'!AY32*'COMMISSION ASSUMPTIONS'!$C89)*('COMMISSION ASSUMPTIONS'!$E29*'DEVICE ASSUMPTIONS'!$G17)</f>
        <v>0</v>
      </c>
      <c r="AY246" s="480">
        <f ca="1">('SUBSCRIBER BASE'!AZ32*'COMMISSION ASSUMPTIONS'!$C89)*('COMMISSION ASSUMPTIONS'!$E29*'DEVICE ASSUMPTIONS'!$G17)</f>
        <v>0</v>
      </c>
      <c r="AZ246" s="480">
        <f ca="1">('SUBSCRIBER BASE'!BA32*'COMMISSION ASSUMPTIONS'!$C89)*('COMMISSION ASSUMPTIONS'!$E29*'DEVICE ASSUMPTIONS'!$G17)</f>
        <v>0</v>
      </c>
      <c r="BA246" s="480">
        <f ca="1">('SUBSCRIBER BASE'!BB32*'COMMISSION ASSUMPTIONS'!$C89)*('COMMISSION ASSUMPTIONS'!$E29*'DEVICE ASSUMPTIONS'!$G17)</f>
        <v>0</v>
      </c>
      <c r="BB246" s="480">
        <f ca="1">('SUBSCRIBER BASE'!BC32*'COMMISSION ASSUMPTIONS'!$C89)*('COMMISSION ASSUMPTIONS'!$E29*'DEVICE ASSUMPTIONS'!$G17)</f>
        <v>0</v>
      </c>
      <c r="BC246" s="480">
        <f ca="1">('SUBSCRIBER BASE'!BD32*'COMMISSION ASSUMPTIONS'!$C89)*('COMMISSION ASSUMPTIONS'!$E29*'DEVICE ASSUMPTIONS'!$G17)</f>
        <v>0</v>
      </c>
      <c r="BD246" s="480">
        <f ca="1">('SUBSCRIBER BASE'!BE32*'COMMISSION ASSUMPTIONS'!$C89)*('COMMISSION ASSUMPTIONS'!$E29*'DEVICE ASSUMPTIONS'!$G17)</f>
        <v>0</v>
      </c>
      <c r="BE246" s="480">
        <f ca="1">('SUBSCRIBER BASE'!BF32*'COMMISSION ASSUMPTIONS'!$C89)*('COMMISSION ASSUMPTIONS'!$E29*'DEVICE ASSUMPTIONS'!$G17)</f>
        <v>0</v>
      </c>
      <c r="BF246" s="480">
        <f ca="1">('SUBSCRIBER BASE'!BG32*'COMMISSION ASSUMPTIONS'!$C89)*('COMMISSION ASSUMPTIONS'!$E29*'DEVICE ASSUMPTIONS'!$G17)</f>
        <v>0</v>
      </c>
      <c r="BG246" s="480">
        <f ca="1">('SUBSCRIBER BASE'!BH32*'COMMISSION ASSUMPTIONS'!$C89)*('COMMISSION ASSUMPTIONS'!$E29*'DEVICE ASSUMPTIONS'!$G17)</f>
        <v>0</v>
      </c>
      <c r="BH246" s="480">
        <f ca="1">('SUBSCRIBER BASE'!BI32*'COMMISSION ASSUMPTIONS'!$C89)*('COMMISSION ASSUMPTIONS'!$E29*'DEVICE ASSUMPTIONS'!$G17)</f>
        <v>0</v>
      </c>
      <c r="BI246" s="480">
        <f ca="1">('SUBSCRIBER BASE'!BJ32*'COMMISSION ASSUMPTIONS'!$C89)*('COMMISSION ASSUMPTIONS'!$E29*'DEVICE ASSUMPTIONS'!$G17)</f>
        <v>0</v>
      </c>
      <c r="BJ246" s="480">
        <f ca="1">('SUBSCRIBER BASE'!BK32*'COMMISSION ASSUMPTIONS'!$C89)*('COMMISSION ASSUMPTIONS'!$E29*'DEVICE ASSUMPTIONS'!$G17)</f>
        <v>0</v>
      </c>
      <c r="BK246" s="480">
        <f ca="1">('SUBSCRIBER BASE'!BL32*'COMMISSION ASSUMPTIONS'!$C89)*('COMMISSION ASSUMPTIONS'!$E29*'DEVICE ASSUMPTIONS'!$G17)</f>
        <v>0</v>
      </c>
      <c r="BL246" s="480">
        <f ca="1">('SUBSCRIBER BASE'!BM32*'COMMISSION ASSUMPTIONS'!$C89)*('COMMISSION ASSUMPTIONS'!$E29*'DEVICE ASSUMPTIONS'!$G17)</f>
        <v>0</v>
      </c>
      <c r="BM246" s="480">
        <f ca="1">('SUBSCRIBER BASE'!BN32*'COMMISSION ASSUMPTIONS'!$C89)*('COMMISSION ASSUMPTIONS'!$E29*'DEVICE ASSUMPTIONS'!$G17)</f>
        <v>0</v>
      </c>
      <c r="BN246" s="480">
        <f ca="1">('SUBSCRIBER BASE'!BO32*'COMMISSION ASSUMPTIONS'!$C89)*('COMMISSION ASSUMPTIONS'!$E29*'DEVICE ASSUMPTIONS'!$G17)</f>
        <v>0</v>
      </c>
      <c r="BO246" s="480">
        <f ca="1">('SUBSCRIBER BASE'!BP32*'COMMISSION ASSUMPTIONS'!$C89)*('COMMISSION ASSUMPTIONS'!$E29*'DEVICE ASSUMPTIONS'!$G17)</f>
        <v>0</v>
      </c>
      <c r="BP246" s="480">
        <f ca="1">('SUBSCRIBER BASE'!BQ32*'COMMISSION ASSUMPTIONS'!$C89)*('COMMISSION ASSUMPTIONS'!$E29*'DEVICE ASSUMPTIONS'!$G17)</f>
        <v>0</v>
      </c>
      <c r="BQ246" s="480">
        <f ca="1">('SUBSCRIBER BASE'!BR32*'COMMISSION ASSUMPTIONS'!$C89)*('COMMISSION ASSUMPTIONS'!$E29*'DEVICE ASSUMPTIONS'!$G17)</f>
        <v>0</v>
      </c>
      <c r="BR246" s="480">
        <f ca="1">('SUBSCRIBER BASE'!BS32*'COMMISSION ASSUMPTIONS'!$C89)*('COMMISSION ASSUMPTIONS'!$E29*'DEVICE ASSUMPTIONS'!$G17)</f>
        <v>0</v>
      </c>
    </row>
    <row r="247" spans="2:70" ht="24" customHeight="1" outlineLevel="1">
      <c r="B247" s="313" t="str">
        <f t="shared" si="57"/>
        <v>1.2 GB</v>
      </c>
      <c r="C247" s="480">
        <f>('SUBSCRIBER BASE'!C33*'COMMISSION ASSUMPTIONS'!$C90)*('COMMISSION ASSUMPTIONS'!$E30*'DEVICE ASSUMPTIONS'!$G18)</f>
        <v>0</v>
      </c>
      <c r="D247" s="480">
        <f>('SUBSCRIBER BASE'!D33*'COMMISSION ASSUMPTIONS'!$C90)*('COMMISSION ASSUMPTIONS'!$E30*'DEVICE ASSUMPTIONS'!$G18)</f>
        <v>0</v>
      </c>
      <c r="E247" s="480">
        <f>('SUBSCRIBER BASE'!E33*'COMMISSION ASSUMPTIONS'!$C90)*('COMMISSION ASSUMPTIONS'!$E30*'DEVICE ASSUMPTIONS'!$G18)</f>
        <v>0</v>
      </c>
      <c r="F247" s="480">
        <f>('SUBSCRIBER BASE'!F33*'COMMISSION ASSUMPTIONS'!$C90)*('COMMISSION ASSUMPTIONS'!$E30*'DEVICE ASSUMPTIONS'!$G18)</f>
        <v>0</v>
      </c>
      <c r="G247" s="480">
        <f>('SUBSCRIBER BASE'!G33*'COMMISSION ASSUMPTIONS'!$C90)*('COMMISSION ASSUMPTIONS'!$E30*'DEVICE ASSUMPTIONS'!$G18)</f>
        <v>0</v>
      </c>
      <c r="H247" s="480">
        <f>('SUBSCRIBER BASE'!H33*'COMMISSION ASSUMPTIONS'!$C90)*('COMMISSION ASSUMPTIONS'!$E30*'DEVICE ASSUMPTIONS'!$G18)</f>
        <v>0</v>
      </c>
      <c r="I247" s="480">
        <f>('SUBSCRIBER BASE'!I33*'COMMISSION ASSUMPTIONS'!$C90)*('COMMISSION ASSUMPTIONS'!$E30*'DEVICE ASSUMPTIONS'!$G18)</f>
        <v>0</v>
      </c>
      <c r="J247" s="480">
        <f>('SUBSCRIBER BASE'!J33*'COMMISSION ASSUMPTIONS'!$C90)*('COMMISSION ASSUMPTIONS'!$E30*'DEVICE ASSUMPTIONS'!$G18)</f>
        <v>0</v>
      </c>
      <c r="K247" s="480">
        <f ca="1">('SUBSCRIBER BASE'!L33*'COMMISSION ASSUMPTIONS'!$C90)*('COMMISSION ASSUMPTIONS'!$E30*'DEVICE ASSUMPTIONS'!$G18)</f>
        <v>0</v>
      </c>
      <c r="L247" s="480">
        <f ca="1">('SUBSCRIBER BASE'!M33*'COMMISSION ASSUMPTIONS'!$C90)*('COMMISSION ASSUMPTIONS'!$E30*'DEVICE ASSUMPTIONS'!$G18)</f>
        <v>0</v>
      </c>
      <c r="M247" s="480">
        <f ca="1">('SUBSCRIBER BASE'!N33*'COMMISSION ASSUMPTIONS'!$C90)*('COMMISSION ASSUMPTIONS'!$E30*'DEVICE ASSUMPTIONS'!$G18)</f>
        <v>0</v>
      </c>
      <c r="N247" s="480">
        <f ca="1">('SUBSCRIBER BASE'!O33*'COMMISSION ASSUMPTIONS'!$C90)*('COMMISSION ASSUMPTIONS'!$E30*'DEVICE ASSUMPTIONS'!$G18)</f>
        <v>0</v>
      </c>
      <c r="O247" s="480">
        <f ca="1">('SUBSCRIBER BASE'!P33*'COMMISSION ASSUMPTIONS'!$C90)*('COMMISSION ASSUMPTIONS'!$E30*'DEVICE ASSUMPTIONS'!$G18)</f>
        <v>0</v>
      </c>
      <c r="P247" s="480">
        <f ca="1">('SUBSCRIBER BASE'!Q33*'COMMISSION ASSUMPTIONS'!$C90)*('COMMISSION ASSUMPTIONS'!$E30*'DEVICE ASSUMPTIONS'!$G18)</f>
        <v>0</v>
      </c>
      <c r="Q247" s="480">
        <f ca="1">('SUBSCRIBER BASE'!R33*'COMMISSION ASSUMPTIONS'!$C90)*('COMMISSION ASSUMPTIONS'!$E30*'DEVICE ASSUMPTIONS'!$G18)</f>
        <v>0</v>
      </c>
      <c r="R247" s="480">
        <f ca="1">('SUBSCRIBER BASE'!S33*'COMMISSION ASSUMPTIONS'!$C90)*('COMMISSION ASSUMPTIONS'!$E30*'DEVICE ASSUMPTIONS'!$G18)</f>
        <v>0</v>
      </c>
      <c r="S247" s="480">
        <f ca="1">('SUBSCRIBER BASE'!T33*'COMMISSION ASSUMPTIONS'!$C90)*('COMMISSION ASSUMPTIONS'!$E30*'DEVICE ASSUMPTIONS'!$G18)</f>
        <v>0</v>
      </c>
      <c r="T247" s="480">
        <f ca="1">('SUBSCRIBER BASE'!U33*'COMMISSION ASSUMPTIONS'!$C90)*('COMMISSION ASSUMPTIONS'!$E30*'DEVICE ASSUMPTIONS'!$G18)</f>
        <v>0</v>
      </c>
      <c r="U247" s="480">
        <f ca="1">('SUBSCRIBER BASE'!V33*'COMMISSION ASSUMPTIONS'!$C90)*('COMMISSION ASSUMPTIONS'!$E30*'DEVICE ASSUMPTIONS'!$G18)</f>
        <v>0</v>
      </c>
      <c r="V247" s="480">
        <f ca="1">('SUBSCRIBER BASE'!W33*'COMMISSION ASSUMPTIONS'!$C90)*('COMMISSION ASSUMPTIONS'!$E30*'DEVICE ASSUMPTIONS'!$G18)</f>
        <v>0</v>
      </c>
      <c r="W247" s="480">
        <f ca="1">('SUBSCRIBER BASE'!X33*'COMMISSION ASSUMPTIONS'!$C90)*('COMMISSION ASSUMPTIONS'!$E30*'DEVICE ASSUMPTIONS'!$G18)</f>
        <v>0</v>
      </c>
      <c r="X247" s="480">
        <f ca="1">('SUBSCRIBER BASE'!Y33*'COMMISSION ASSUMPTIONS'!$C90)*('COMMISSION ASSUMPTIONS'!$E30*'DEVICE ASSUMPTIONS'!$G18)</f>
        <v>0</v>
      </c>
      <c r="Y247" s="480">
        <f ca="1">('SUBSCRIBER BASE'!Z33*'COMMISSION ASSUMPTIONS'!$C90)*('COMMISSION ASSUMPTIONS'!$E30*'DEVICE ASSUMPTIONS'!$G18)</f>
        <v>0</v>
      </c>
      <c r="Z247" s="480">
        <f ca="1">('SUBSCRIBER BASE'!AA33*'COMMISSION ASSUMPTIONS'!$C90)*('COMMISSION ASSUMPTIONS'!$E30*'DEVICE ASSUMPTIONS'!$G18)</f>
        <v>0</v>
      </c>
      <c r="AA247" s="480">
        <f ca="1">('SUBSCRIBER BASE'!AB33*'COMMISSION ASSUMPTIONS'!$C90)*('COMMISSION ASSUMPTIONS'!$E30*'DEVICE ASSUMPTIONS'!$G18)</f>
        <v>0</v>
      </c>
      <c r="AB247" s="480">
        <f ca="1">('SUBSCRIBER BASE'!AC33*'COMMISSION ASSUMPTIONS'!$C90)*('COMMISSION ASSUMPTIONS'!$E30*'DEVICE ASSUMPTIONS'!$G18)</f>
        <v>0</v>
      </c>
      <c r="AC247" s="480">
        <f ca="1">('SUBSCRIBER BASE'!AD33*'COMMISSION ASSUMPTIONS'!$C90)*('COMMISSION ASSUMPTIONS'!$E30*'DEVICE ASSUMPTIONS'!$G18)</f>
        <v>0</v>
      </c>
      <c r="AD247" s="480">
        <f ca="1">('SUBSCRIBER BASE'!AE33*'COMMISSION ASSUMPTIONS'!$C90)*('COMMISSION ASSUMPTIONS'!$E30*'DEVICE ASSUMPTIONS'!$G18)</f>
        <v>0</v>
      </c>
      <c r="AE247" s="480">
        <f ca="1">('SUBSCRIBER BASE'!AF33*'COMMISSION ASSUMPTIONS'!$C90)*('COMMISSION ASSUMPTIONS'!$E30*'DEVICE ASSUMPTIONS'!$G18)</f>
        <v>0</v>
      </c>
      <c r="AF247" s="480">
        <f ca="1">('SUBSCRIBER BASE'!AG33*'COMMISSION ASSUMPTIONS'!$C90)*('COMMISSION ASSUMPTIONS'!$E30*'DEVICE ASSUMPTIONS'!$G18)</f>
        <v>0</v>
      </c>
      <c r="AG247" s="480">
        <f ca="1">('SUBSCRIBER BASE'!AH33*'COMMISSION ASSUMPTIONS'!$C90)*('COMMISSION ASSUMPTIONS'!$E30*'DEVICE ASSUMPTIONS'!$G18)</f>
        <v>0</v>
      </c>
      <c r="AH247" s="480">
        <f ca="1">('SUBSCRIBER BASE'!AI33*'COMMISSION ASSUMPTIONS'!$C90)*('COMMISSION ASSUMPTIONS'!$E30*'DEVICE ASSUMPTIONS'!$G18)</f>
        <v>0</v>
      </c>
      <c r="AI247" s="480">
        <f ca="1">('SUBSCRIBER BASE'!AJ33*'COMMISSION ASSUMPTIONS'!$C90)*('COMMISSION ASSUMPTIONS'!$E30*'DEVICE ASSUMPTIONS'!$G18)</f>
        <v>0</v>
      </c>
      <c r="AJ247" s="480">
        <f ca="1">('SUBSCRIBER BASE'!AK33*'COMMISSION ASSUMPTIONS'!$C90)*('COMMISSION ASSUMPTIONS'!$E30*'DEVICE ASSUMPTIONS'!$G18)</f>
        <v>0</v>
      </c>
      <c r="AK247" s="480">
        <f ca="1">('SUBSCRIBER BASE'!AL33*'COMMISSION ASSUMPTIONS'!$C90)*('COMMISSION ASSUMPTIONS'!$E30*'DEVICE ASSUMPTIONS'!$G18)</f>
        <v>0</v>
      </c>
      <c r="AL247" s="480">
        <f ca="1">('SUBSCRIBER BASE'!AM33*'COMMISSION ASSUMPTIONS'!$C90)*('COMMISSION ASSUMPTIONS'!$E30*'DEVICE ASSUMPTIONS'!$G18)</f>
        <v>0</v>
      </c>
      <c r="AM247" s="480">
        <f ca="1">('SUBSCRIBER BASE'!AN33*'COMMISSION ASSUMPTIONS'!$C90)*('COMMISSION ASSUMPTIONS'!$E30*'DEVICE ASSUMPTIONS'!$G18)</f>
        <v>0</v>
      </c>
      <c r="AN247" s="480">
        <f ca="1">('SUBSCRIBER BASE'!AO33*'COMMISSION ASSUMPTIONS'!$C90)*('COMMISSION ASSUMPTIONS'!$E30*'DEVICE ASSUMPTIONS'!$G18)</f>
        <v>0</v>
      </c>
      <c r="AO247" s="480">
        <f ca="1">('SUBSCRIBER BASE'!AP33*'COMMISSION ASSUMPTIONS'!$C90)*('COMMISSION ASSUMPTIONS'!$E30*'DEVICE ASSUMPTIONS'!$G18)</f>
        <v>0</v>
      </c>
      <c r="AP247" s="480">
        <f ca="1">('SUBSCRIBER BASE'!AQ33*'COMMISSION ASSUMPTIONS'!$C90)*('COMMISSION ASSUMPTIONS'!$E30*'DEVICE ASSUMPTIONS'!$G18)</f>
        <v>0</v>
      </c>
      <c r="AQ247" s="480">
        <f ca="1">('SUBSCRIBER BASE'!AR33*'COMMISSION ASSUMPTIONS'!$C90)*('COMMISSION ASSUMPTIONS'!$E30*'DEVICE ASSUMPTIONS'!$G18)</f>
        <v>0</v>
      </c>
      <c r="AR247" s="480">
        <f ca="1">('SUBSCRIBER BASE'!AS33*'COMMISSION ASSUMPTIONS'!$C90)*('COMMISSION ASSUMPTIONS'!$E30*'DEVICE ASSUMPTIONS'!$G18)</f>
        <v>0</v>
      </c>
      <c r="AS247" s="480">
        <f ca="1">('SUBSCRIBER BASE'!AT33*'COMMISSION ASSUMPTIONS'!$C90)*('COMMISSION ASSUMPTIONS'!$E30*'DEVICE ASSUMPTIONS'!$G18)</f>
        <v>0</v>
      </c>
      <c r="AT247" s="480">
        <f ca="1">('SUBSCRIBER BASE'!AU33*'COMMISSION ASSUMPTIONS'!$C90)*('COMMISSION ASSUMPTIONS'!$E30*'DEVICE ASSUMPTIONS'!$G18)</f>
        <v>0</v>
      </c>
      <c r="AU247" s="480">
        <f ca="1">('SUBSCRIBER BASE'!AV33*'COMMISSION ASSUMPTIONS'!$C90)*('COMMISSION ASSUMPTIONS'!$E30*'DEVICE ASSUMPTIONS'!$G18)</f>
        <v>0</v>
      </c>
      <c r="AV247" s="480">
        <f ca="1">('SUBSCRIBER BASE'!AW33*'COMMISSION ASSUMPTIONS'!$C90)*('COMMISSION ASSUMPTIONS'!$E30*'DEVICE ASSUMPTIONS'!$G18)</f>
        <v>0</v>
      </c>
      <c r="AW247" s="480">
        <f ca="1">('SUBSCRIBER BASE'!AX33*'COMMISSION ASSUMPTIONS'!$C90)*('COMMISSION ASSUMPTIONS'!$E30*'DEVICE ASSUMPTIONS'!$G18)</f>
        <v>0</v>
      </c>
      <c r="AX247" s="480">
        <f ca="1">('SUBSCRIBER BASE'!AY33*'COMMISSION ASSUMPTIONS'!$C90)*('COMMISSION ASSUMPTIONS'!$E30*'DEVICE ASSUMPTIONS'!$G18)</f>
        <v>0</v>
      </c>
      <c r="AY247" s="480">
        <f ca="1">('SUBSCRIBER BASE'!AZ33*'COMMISSION ASSUMPTIONS'!$C90)*('COMMISSION ASSUMPTIONS'!$E30*'DEVICE ASSUMPTIONS'!$G18)</f>
        <v>0</v>
      </c>
      <c r="AZ247" s="480">
        <f ca="1">('SUBSCRIBER BASE'!BA33*'COMMISSION ASSUMPTIONS'!$C90)*('COMMISSION ASSUMPTIONS'!$E30*'DEVICE ASSUMPTIONS'!$G18)</f>
        <v>0</v>
      </c>
      <c r="BA247" s="480">
        <f ca="1">('SUBSCRIBER BASE'!BB33*'COMMISSION ASSUMPTIONS'!$C90)*('COMMISSION ASSUMPTIONS'!$E30*'DEVICE ASSUMPTIONS'!$G18)</f>
        <v>0</v>
      </c>
      <c r="BB247" s="480">
        <f ca="1">('SUBSCRIBER BASE'!BC33*'COMMISSION ASSUMPTIONS'!$C90)*('COMMISSION ASSUMPTIONS'!$E30*'DEVICE ASSUMPTIONS'!$G18)</f>
        <v>0</v>
      </c>
      <c r="BC247" s="480">
        <f ca="1">('SUBSCRIBER BASE'!BD33*'COMMISSION ASSUMPTIONS'!$C90)*('COMMISSION ASSUMPTIONS'!$E30*'DEVICE ASSUMPTIONS'!$G18)</f>
        <v>0</v>
      </c>
      <c r="BD247" s="480">
        <f ca="1">('SUBSCRIBER BASE'!BE33*'COMMISSION ASSUMPTIONS'!$C90)*('COMMISSION ASSUMPTIONS'!$E30*'DEVICE ASSUMPTIONS'!$G18)</f>
        <v>0</v>
      </c>
      <c r="BE247" s="480">
        <f ca="1">('SUBSCRIBER BASE'!BF33*'COMMISSION ASSUMPTIONS'!$C90)*('COMMISSION ASSUMPTIONS'!$E30*'DEVICE ASSUMPTIONS'!$G18)</f>
        <v>0</v>
      </c>
      <c r="BF247" s="480">
        <f ca="1">('SUBSCRIBER BASE'!BG33*'COMMISSION ASSUMPTIONS'!$C90)*('COMMISSION ASSUMPTIONS'!$E30*'DEVICE ASSUMPTIONS'!$G18)</f>
        <v>0</v>
      </c>
      <c r="BG247" s="480">
        <f ca="1">('SUBSCRIBER BASE'!BH33*'COMMISSION ASSUMPTIONS'!$C90)*('COMMISSION ASSUMPTIONS'!$E30*'DEVICE ASSUMPTIONS'!$G18)</f>
        <v>0</v>
      </c>
      <c r="BH247" s="480">
        <f ca="1">('SUBSCRIBER BASE'!BI33*'COMMISSION ASSUMPTIONS'!$C90)*('COMMISSION ASSUMPTIONS'!$E30*'DEVICE ASSUMPTIONS'!$G18)</f>
        <v>0</v>
      </c>
      <c r="BI247" s="480">
        <f ca="1">('SUBSCRIBER BASE'!BJ33*'COMMISSION ASSUMPTIONS'!$C90)*('COMMISSION ASSUMPTIONS'!$E30*'DEVICE ASSUMPTIONS'!$G18)</f>
        <v>0</v>
      </c>
      <c r="BJ247" s="480">
        <f ca="1">('SUBSCRIBER BASE'!BK33*'COMMISSION ASSUMPTIONS'!$C90)*('COMMISSION ASSUMPTIONS'!$E30*'DEVICE ASSUMPTIONS'!$G18)</f>
        <v>0</v>
      </c>
      <c r="BK247" s="480">
        <f ca="1">('SUBSCRIBER BASE'!BL33*'COMMISSION ASSUMPTIONS'!$C90)*('COMMISSION ASSUMPTIONS'!$E30*'DEVICE ASSUMPTIONS'!$G18)</f>
        <v>0</v>
      </c>
      <c r="BL247" s="480">
        <f ca="1">('SUBSCRIBER BASE'!BM33*'COMMISSION ASSUMPTIONS'!$C90)*('COMMISSION ASSUMPTIONS'!$E30*'DEVICE ASSUMPTIONS'!$G18)</f>
        <v>0</v>
      </c>
      <c r="BM247" s="480">
        <f ca="1">('SUBSCRIBER BASE'!BN33*'COMMISSION ASSUMPTIONS'!$C90)*('COMMISSION ASSUMPTIONS'!$E30*'DEVICE ASSUMPTIONS'!$G18)</f>
        <v>0</v>
      </c>
      <c r="BN247" s="480">
        <f ca="1">('SUBSCRIBER BASE'!BO33*'COMMISSION ASSUMPTIONS'!$C90)*('COMMISSION ASSUMPTIONS'!$E30*'DEVICE ASSUMPTIONS'!$G18)</f>
        <v>0</v>
      </c>
      <c r="BO247" s="480">
        <f ca="1">('SUBSCRIBER BASE'!BP33*'COMMISSION ASSUMPTIONS'!$C90)*('COMMISSION ASSUMPTIONS'!$E30*'DEVICE ASSUMPTIONS'!$G18)</f>
        <v>0</v>
      </c>
      <c r="BP247" s="480">
        <f ca="1">('SUBSCRIBER BASE'!BQ33*'COMMISSION ASSUMPTIONS'!$C90)*('COMMISSION ASSUMPTIONS'!$E30*'DEVICE ASSUMPTIONS'!$G18)</f>
        <v>0</v>
      </c>
      <c r="BQ247" s="480">
        <f ca="1">('SUBSCRIBER BASE'!BR33*'COMMISSION ASSUMPTIONS'!$C90)*('COMMISSION ASSUMPTIONS'!$E30*'DEVICE ASSUMPTIONS'!$G18)</f>
        <v>0</v>
      </c>
      <c r="BR247" s="480">
        <f ca="1">('SUBSCRIBER BASE'!BS33*'COMMISSION ASSUMPTIONS'!$C90)*('COMMISSION ASSUMPTIONS'!$E30*'DEVICE ASSUMPTIONS'!$G18)</f>
        <v>0</v>
      </c>
    </row>
    <row r="248" spans="2:70" ht="24" customHeight="1" outlineLevel="1">
      <c r="B248" s="313" t="str">
        <f>B235</f>
        <v>2.5 GB</v>
      </c>
      <c r="C248" s="480">
        <f>('SUBSCRIBER BASE'!C34*'COMMISSION ASSUMPTIONS'!$C91)*('COMMISSION ASSUMPTIONS'!$E31*'DEVICE ASSUMPTIONS'!$G19)</f>
        <v>0</v>
      </c>
      <c r="D248" s="480">
        <f>('SUBSCRIBER BASE'!D34*'COMMISSION ASSUMPTIONS'!$C91)*('COMMISSION ASSUMPTIONS'!$E31*'DEVICE ASSUMPTIONS'!$G19)</f>
        <v>0</v>
      </c>
      <c r="E248" s="480">
        <f>('SUBSCRIBER BASE'!E34*'COMMISSION ASSUMPTIONS'!$C91)*('COMMISSION ASSUMPTIONS'!$E31*'DEVICE ASSUMPTIONS'!$G19)</f>
        <v>0</v>
      </c>
      <c r="F248" s="480">
        <f>('SUBSCRIBER BASE'!F34*'COMMISSION ASSUMPTIONS'!$C91)*('COMMISSION ASSUMPTIONS'!$E31*'DEVICE ASSUMPTIONS'!$G19)</f>
        <v>0</v>
      </c>
      <c r="G248" s="480">
        <f>('SUBSCRIBER BASE'!G34*'COMMISSION ASSUMPTIONS'!$C91)*('COMMISSION ASSUMPTIONS'!$E31*'DEVICE ASSUMPTIONS'!$G19)</f>
        <v>0</v>
      </c>
      <c r="H248" s="480">
        <f>('SUBSCRIBER BASE'!H34*'COMMISSION ASSUMPTIONS'!$C91)*('COMMISSION ASSUMPTIONS'!$E31*'DEVICE ASSUMPTIONS'!$G19)</f>
        <v>0</v>
      </c>
      <c r="I248" s="480">
        <f>('SUBSCRIBER BASE'!I34*'COMMISSION ASSUMPTIONS'!$C91)*('COMMISSION ASSUMPTIONS'!$E31*'DEVICE ASSUMPTIONS'!$G19)</f>
        <v>0</v>
      </c>
      <c r="J248" s="480">
        <f>('SUBSCRIBER BASE'!J34*'COMMISSION ASSUMPTIONS'!$C91)*('COMMISSION ASSUMPTIONS'!$E31*'DEVICE ASSUMPTIONS'!$G19)</f>
        <v>0</v>
      </c>
      <c r="K248" s="480">
        <f ca="1">('SUBSCRIBER BASE'!L34*'COMMISSION ASSUMPTIONS'!$C91)*('COMMISSION ASSUMPTIONS'!$E31*'DEVICE ASSUMPTIONS'!$G19)</f>
        <v>0</v>
      </c>
      <c r="L248" s="480">
        <f ca="1">('SUBSCRIBER BASE'!M34*'COMMISSION ASSUMPTIONS'!$C91)*('COMMISSION ASSUMPTIONS'!$E31*'DEVICE ASSUMPTIONS'!$G19)</f>
        <v>0</v>
      </c>
      <c r="M248" s="480">
        <f ca="1">('SUBSCRIBER BASE'!N34*'COMMISSION ASSUMPTIONS'!$C91)*('COMMISSION ASSUMPTIONS'!$E31*'DEVICE ASSUMPTIONS'!$G19)</f>
        <v>0</v>
      </c>
      <c r="N248" s="480">
        <f ca="1">('SUBSCRIBER BASE'!O34*'COMMISSION ASSUMPTIONS'!$C91)*('COMMISSION ASSUMPTIONS'!$E31*'DEVICE ASSUMPTIONS'!$G19)</f>
        <v>0</v>
      </c>
      <c r="O248" s="480">
        <f ca="1">('SUBSCRIBER BASE'!P34*'COMMISSION ASSUMPTIONS'!$C91)*('COMMISSION ASSUMPTIONS'!$E31*'DEVICE ASSUMPTIONS'!$G19)</f>
        <v>0</v>
      </c>
      <c r="P248" s="480">
        <f ca="1">('SUBSCRIBER BASE'!Q34*'COMMISSION ASSUMPTIONS'!$C91)*('COMMISSION ASSUMPTIONS'!$E31*'DEVICE ASSUMPTIONS'!$G19)</f>
        <v>0</v>
      </c>
      <c r="Q248" s="480">
        <f ca="1">('SUBSCRIBER BASE'!R34*'COMMISSION ASSUMPTIONS'!$C91)*('COMMISSION ASSUMPTIONS'!$E31*'DEVICE ASSUMPTIONS'!$G19)</f>
        <v>0</v>
      </c>
      <c r="R248" s="480">
        <f ca="1">('SUBSCRIBER BASE'!S34*'COMMISSION ASSUMPTIONS'!$C91)*('COMMISSION ASSUMPTIONS'!$E31*'DEVICE ASSUMPTIONS'!$G19)</f>
        <v>0</v>
      </c>
      <c r="S248" s="480">
        <f ca="1">('SUBSCRIBER BASE'!T34*'COMMISSION ASSUMPTIONS'!$C91)*('COMMISSION ASSUMPTIONS'!$E31*'DEVICE ASSUMPTIONS'!$G19)</f>
        <v>0</v>
      </c>
      <c r="T248" s="480">
        <f ca="1">('SUBSCRIBER BASE'!U34*'COMMISSION ASSUMPTIONS'!$C91)*('COMMISSION ASSUMPTIONS'!$E31*'DEVICE ASSUMPTIONS'!$G19)</f>
        <v>0</v>
      </c>
      <c r="U248" s="480">
        <f ca="1">('SUBSCRIBER BASE'!V34*'COMMISSION ASSUMPTIONS'!$C91)*('COMMISSION ASSUMPTIONS'!$E31*'DEVICE ASSUMPTIONS'!$G19)</f>
        <v>0</v>
      </c>
      <c r="V248" s="480">
        <f ca="1">('SUBSCRIBER BASE'!W34*'COMMISSION ASSUMPTIONS'!$C91)*('COMMISSION ASSUMPTIONS'!$E31*'DEVICE ASSUMPTIONS'!$G19)</f>
        <v>0</v>
      </c>
      <c r="W248" s="480">
        <f ca="1">('SUBSCRIBER BASE'!X34*'COMMISSION ASSUMPTIONS'!$C91)*('COMMISSION ASSUMPTIONS'!$E31*'DEVICE ASSUMPTIONS'!$G19)</f>
        <v>0</v>
      </c>
      <c r="X248" s="480">
        <f ca="1">('SUBSCRIBER BASE'!Y34*'COMMISSION ASSUMPTIONS'!$C91)*('COMMISSION ASSUMPTIONS'!$E31*'DEVICE ASSUMPTIONS'!$G19)</f>
        <v>0</v>
      </c>
      <c r="Y248" s="480">
        <f ca="1">('SUBSCRIBER BASE'!Z34*'COMMISSION ASSUMPTIONS'!$C91)*('COMMISSION ASSUMPTIONS'!$E31*'DEVICE ASSUMPTIONS'!$G19)</f>
        <v>0</v>
      </c>
      <c r="Z248" s="480">
        <f ca="1">('SUBSCRIBER BASE'!AA34*'COMMISSION ASSUMPTIONS'!$C91)*('COMMISSION ASSUMPTIONS'!$E31*'DEVICE ASSUMPTIONS'!$G19)</f>
        <v>0</v>
      </c>
      <c r="AA248" s="480">
        <f ca="1">('SUBSCRIBER BASE'!AB34*'COMMISSION ASSUMPTIONS'!$C91)*('COMMISSION ASSUMPTIONS'!$E31*'DEVICE ASSUMPTIONS'!$G19)</f>
        <v>0</v>
      </c>
      <c r="AB248" s="480">
        <f ca="1">('SUBSCRIBER BASE'!AC34*'COMMISSION ASSUMPTIONS'!$C91)*('COMMISSION ASSUMPTIONS'!$E31*'DEVICE ASSUMPTIONS'!$G19)</f>
        <v>0</v>
      </c>
      <c r="AC248" s="480">
        <f ca="1">('SUBSCRIBER BASE'!AD34*'COMMISSION ASSUMPTIONS'!$C91)*('COMMISSION ASSUMPTIONS'!$E31*'DEVICE ASSUMPTIONS'!$G19)</f>
        <v>0</v>
      </c>
      <c r="AD248" s="480">
        <f ca="1">('SUBSCRIBER BASE'!AE34*'COMMISSION ASSUMPTIONS'!$C91)*('COMMISSION ASSUMPTIONS'!$E31*'DEVICE ASSUMPTIONS'!$G19)</f>
        <v>0</v>
      </c>
      <c r="AE248" s="480">
        <f ca="1">('SUBSCRIBER BASE'!AF34*'COMMISSION ASSUMPTIONS'!$C91)*('COMMISSION ASSUMPTIONS'!$E31*'DEVICE ASSUMPTIONS'!$G19)</f>
        <v>0</v>
      </c>
      <c r="AF248" s="480">
        <f ca="1">('SUBSCRIBER BASE'!AG34*'COMMISSION ASSUMPTIONS'!$C91)*('COMMISSION ASSUMPTIONS'!$E31*'DEVICE ASSUMPTIONS'!$G19)</f>
        <v>0</v>
      </c>
      <c r="AG248" s="480">
        <f ca="1">('SUBSCRIBER BASE'!AH34*'COMMISSION ASSUMPTIONS'!$C91)*('COMMISSION ASSUMPTIONS'!$E31*'DEVICE ASSUMPTIONS'!$G19)</f>
        <v>0</v>
      </c>
      <c r="AH248" s="480">
        <f ca="1">('SUBSCRIBER BASE'!AI34*'COMMISSION ASSUMPTIONS'!$C91)*('COMMISSION ASSUMPTIONS'!$E31*'DEVICE ASSUMPTIONS'!$G19)</f>
        <v>0</v>
      </c>
      <c r="AI248" s="480">
        <f ca="1">('SUBSCRIBER BASE'!AJ34*'COMMISSION ASSUMPTIONS'!$C91)*('COMMISSION ASSUMPTIONS'!$E31*'DEVICE ASSUMPTIONS'!$G19)</f>
        <v>0</v>
      </c>
      <c r="AJ248" s="480">
        <f ca="1">('SUBSCRIBER BASE'!AK34*'COMMISSION ASSUMPTIONS'!$C91)*('COMMISSION ASSUMPTIONS'!$E31*'DEVICE ASSUMPTIONS'!$G19)</f>
        <v>0</v>
      </c>
      <c r="AK248" s="480">
        <f ca="1">('SUBSCRIBER BASE'!AL34*'COMMISSION ASSUMPTIONS'!$C91)*('COMMISSION ASSUMPTIONS'!$E31*'DEVICE ASSUMPTIONS'!$G19)</f>
        <v>0</v>
      </c>
      <c r="AL248" s="480">
        <f ca="1">('SUBSCRIBER BASE'!AM34*'COMMISSION ASSUMPTIONS'!$C91)*('COMMISSION ASSUMPTIONS'!$E31*'DEVICE ASSUMPTIONS'!$G19)</f>
        <v>0</v>
      </c>
      <c r="AM248" s="480">
        <f ca="1">('SUBSCRIBER BASE'!AN34*'COMMISSION ASSUMPTIONS'!$C91)*('COMMISSION ASSUMPTIONS'!$E31*'DEVICE ASSUMPTIONS'!$G19)</f>
        <v>0</v>
      </c>
      <c r="AN248" s="480">
        <f ca="1">('SUBSCRIBER BASE'!AO34*'COMMISSION ASSUMPTIONS'!$C91)*('COMMISSION ASSUMPTIONS'!$E31*'DEVICE ASSUMPTIONS'!$G19)</f>
        <v>0</v>
      </c>
      <c r="AO248" s="480">
        <f ca="1">('SUBSCRIBER BASE'!AP34*'COMMISSION ASSUMPTIONS'!$C91)*('COMMISSION ASSUMPTIONS'!$E31*'DEVICE ASSUMPTIONS'!$G19)</f>
        <v>0</v>
      </c>
      <c r="AP248" s="480">
        <f ca="1">('SUBSCRIBER BASE'!AQ34*'COMMISSION ASSUMPTIONS'!$C91)*('COMMISSION ASSUMPTIONS'!$E31*'DEVICE ASSUMPTIONS'!$G19)</f>
        <v>0</v>
      </c>
      <c r="AQ248" s="480">
        <f ca="1">('SUBSCRIBER BASE'!AR34*'COMMISSION ASSUMPTIONS'!$C91)*('COMMISSION ASSUMPTIONS'!$E31*'DEVICE ASSUMPTIONS'!$G19)</f>
        <v>0</v>
      </c>
      <c r="AR248" s="480">
        <f ca="1">('SUBSCRIBER BASE'!AS34*'COMMISSION ASSUMPTIONS'!$C91)*('COMMISSION ASSUMPTIONS'!$E31*'DEVICE ASSUMPTIONS'!$G19)</f>
        <v>0</v>
      </c>
      <c r="AS248" s="480">
        <f ca="1">('SUBSCRIBER BASE'!AT34*'COMMISSION ASSUMPTIONS'!$C91)*('COMMISSION ASSUMPTIONS'!$E31*'DEVICE ASSUMPTIONS'!$G19)</f>
        <v>0</v>
      </c>
      <c r="AT248" s="480">
        <f ca="1">('SUBSCRIBER BASE'!AU34*'COMMISSION ASSUMPTIONS'!$C91)*('COMMISSION ASSUMPTIONS'!$E31*'DEVICE ASSUMPTIONS'!$G19)</f>
        <v>0</v>
      </c>
      <c r="AU248" s="480">
        <f ca="1">('SUBSCRIBER BASE'!AV34*'COMMISSION ASSUMPTIONS'!$C91)*('COMMISSION ASSUMPTIONS'!$E31*'DEVICE ASSUMPTIONS'!$G19)</f>
        <v>0</v>
      </c>
      <c r="AV248" s="480">
        <f ca="1">('SUBSCRIBER BASE'!AW34*'COMMISSION ASSUMPTIONS'!$C91)*('COMMISSION ASSUMPTIONS'!$E31*'DEVICE ASSUMPTIONS'!$G19)</f>
        <v>0</v>
      </c>
      <c r="AW248" s="480">
        <f ca="1">('SUBSCRIBER BASE'!AX34*'COMMISSION ASSUMPTIONS'!$C91)*('COMMISSION ASSUMPTIONS'!$E31*'DEVICE ASSUMPTIONS'!$G19)</f>
        <v>0</v>
      </c>
      <c r="AX248" s="480">
        <f ca="1">('SUBSCRIBER BASE'!AY34*'COMMISSION ASSUMPTIONS'!$C91)*('COMMISSION ASSUMPTIONS'!$E31*'DEVICE ASSUMPTIONS'!$G19)</f>
        <v>0</v>
      </c>
      <c r="AY248" s="480">
        <f ca="1">('SUBSCRIBER BASE'!AZ34*'COMMISSION ASSUMPTIONS'!$C91)*('COMMISSION ASSUMPTIONS'!$E31*'DEVICE ASSUMPTIONS'!$G19)</f>
        <v>0</v>
      </c>
      <c r="AZ248" s="480">
        <f ca="1">('SUBSCRIBER BASE'!BA34*'COMMISSION ASSUMPTIONS'!$C91)*('COMMISSION ASSUMPTIONS'!$E31*'DEVICE ASSUMPTIONS'!$G19)</f>
        <v>0</v>
      </c>
      <c r="BA248" s="480">
        <f ca="1">('SUBSCRIBER BASE'!BB34*'COMMISSION ASSUMPTIONS'!$C91)*('COMMISSION ASSUMPTIONS'!$E31*'DEVICE ASSUMPTIONS'!$G19)</f>
        <v>0</v>
      </c>
      <c r="BB248" s="480">
        <f ca="1">('SUBSCRIBER BASE'!BC34*'COMMISSION ASSUMPTIONS'!$C91)*('COMMISSION ASSUMPTIONS'!$E31*'DEVICE ASSUMPTIONS'!$G19)</f>
        <v>0</v>
      </c>
      <c r="BC248" s="480">
        <f ca="1">('SUBSCRIBER BASE'!BD34*'COMMISSION ASSUMPTIONS'!$C91)*('COMMISSION ASSUMPTIONS'!$E31*'DEVICE ASSUMPTIONS'!$G19)</f>
        <v>0</v>
      </c>
      <c r="BD248" s="480">
        <f ca="1">('SUBSCRIBER BASE'!BE34*'COMMISSION ASSUMPTIONS'!$C91)*('COMMISSION ASSUMPTIONS'!$E31*'DEVICE ASSUMPTIONS'!$G19)</f>
        <v>0</v>
      </c>
      <c r="BE248" s="480">
        <f ca="1">('SUBSCRIBER BASE'!BF34*'COMMISSION ASSUMPTIONS'!$C91)*('COMMISSION ASSUMPTIONS'!$E31*'DEVICE ASSUMPTIONS'!$G19)</f>
        <v>0</v>
      </c>
      <c r="BF248" s="480">
        <f ca="1">('SUBSCRIBER BASE'!BG34*'COMMISSION ASSUMPTIONS'!$C91)*('COMMISSION ASSUMPTIONS'!$E31*'DEVICE ASSUMPTIONS'!$G19)</f>
        <v>0</v>
      </c>
      <c r="BG248" s="480">
        <f ca="1">('SUBSCRIBER BASE'!BH34*'COMMISSION ASSUMPTIONS'!$C91)*('COMMISSION ASSUMPTIONS'!$E31*'DEVICE ASSUMPTIONS'!$G19)</f>
        <v>0</v>
      </c>
      <c r="BH248" s="480">
        <f ca="1">('SUBSCRIBER BASE'!BI34*'COMMISSION ASSUMPTIONS'!$C91)*('COMMISSION ASSUMPTIONS'!$E31*'DEVICE ASSUMPTIONS'!$G19)</f>
        <v>0</v>
      </c>
      <c r="BI248" s="480">
        <f ca="1">('SUBSCRIBER BASE'!BJ34*'COMMISSION ASSUMPTIONS'!$C91)*('COMMISSION ASSUMPTIONS'!$E31*'DEVICE ASSUMPTIONS'!$G19)</f>
        <v>0</v>
      </c>
      <c r="BJ248" s="480">
        <f ca="1">('SUBSCRIBER BASE'!BK34*'COMMISSION ASSUMPTIONS'!$C91)*('COMMISSION ASSUMPTIONS'!$E31*'DEVICE ASSUMPTIONS'!$G19)</f>
        <v>0</v>
      </c>
      <c r="BK248" s="480">
        <f ca="1">('SUBSCRIBER BASE'!BL34*'COMMISSION ASSUMPTIONS'!$C91)*('COMMISSION ASSUMPTIONS'!$E31*'DEVICE ASSUMPTIONS'!$G19)</f>
        <v>0</v>
      </c>
      <c r="BL248" s="480">
        <f ca="1">('SUBSCRIBER BASE'!BM34*'COMMISSION ASSUMPTIONS'!$C91)*('COMMISSION ASSUMPTIONS'!$E31*'DEVICE ASSUMPTIONS'!$G19)</f>
        <v>0</v>
      </c>
      <c r="BM248" s="480">
        <f ca="1">('SUBSCRIBER BASE'!BN34*'COMMISSION ASSUMPTIONS'!$C91)*('COMMISSION ASSUMPTIONS'!$E31*'DEVICE ASSUMPTIONS'!$G19)</f>
        <v>0</v>
      </c>
      <c r="BN248" s="480">
        <f ca="1">('SUBSCRIBER BASE'!BO34*'COMMISSION ASSUMPTIONS'!$C91)*('COMMISSION ASSUMPTIONS'!$E31*'DEVICE ASSUMPTIONS'!$G19)</f>
        <v>0</v>
      </c>
      <c r="BO248" s="480">
        <f ca="1">('SUBSCRIBER BASE'!BP34*'COMMISSION ASSUMPTIONS'!$C91)*('COMMISSION ASSUMPTIONS'!$E31*'DEVICE ASSUMPTIONS'!$G19)</f>
        <v>0</v>
      </c>
      <c r="BP248" s="480">
        <f ca="1">('SUBSCRIBER BASE'!BQ34*'COMMISSION ASSUMPTIONS'!$C91)*('COMMISSION ASSUMPTIONS'!$E31*'DEVICE ASSUMPTIONS'!$G19)</f>
        <v>0</v>
      </c>
      <c r="BQ248" s="480">
        <f ca="1">('SUBSCRIBER BASE'!BR34*'COMMISSION ASSUMPTIONS'!$C91)*('COMMISSION ASSUMPTIONS'!$E31*'DEVICE ASSUMPTIONS'!$G19)</f>
        <v>0</v>
      </c>
      <c r="BR248" s="480">
        <f ca="1">('SUBSCRIBER BASE'!BS34*'COMMISSION ASSUMPTIONS'!$C91)*('COMMISSION ASSUMPTIONS'!$E31*'DEVICE ASSUMPTIONS'!$G19)</f>
        <v>0</v>
      </c>
    </row>
    <row r="249" spans="2:70" ht="24" customHeight="1" outlineLevel="1"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5"/>
      <c r="N249" s="475"/>
      <c r="O249" s="475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  <c r="AA249" s="475"/>
      <c r="AB249" s="475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475"/>
      <c r="BB249" s="475"/>
      <c r="BC249" s="475"/>
      <c r="BD249" s="475"/>
      <c r="BE249" s="475"/>
      <c r="BF249" s="475"/>
      <c r="BG249" s="475"/>
      <c r="BH249" s="475"/>
      <c r="BI249" s="475"/>
      <c r="BJ249" s="475"/>
      <c r="BK249" s="475"/>
      <c r="BL249" s="475"/>
      <c r="BM249" s="475"/>
      <c r="BN249" s="475"/>
      <c r="BO249" s="475"/>
      <c r="BP249" s="475"/>
      <c r="BQ249" s="475"/>
      <c r="BR249" s="475"/>
    </row>
    <row r="250" spans="2:70" ht="24" customHeight="1" outlineLevel="1">
      <c r="B250" s="309" t="str">
        <f>'COMMISSION ASSUMPTIONS'!D7</f>
        <v>ONLINE SALES WEB</v>
      </c>
      <c r="C250" s="474">
        <f t="shared" ref="C250:AH250" si="58">SUM(C252:C261)</f>
        <v>0</v>
      </c>
      <c r="D250" s="474">
        <f t="shared" si="58"/>
        <v>0</v>
      </c>
      <c r="E250" s="474">
        <f t="shared" si="58"/>
        <v>0</v>
      </c>
      <c r="F250" s="474">
        <f t="shared" si="58"/>
        <v>0</v>
      </c>
      <c r="G250" s="474">
        <f t="shared" si="58"/>
        <v>0</v>
      </c>
      <c r="H250" s="474">
        <f t="shared" si="58"/>
        <v>0</v>
      </c>
      <c r="I250" s="474">
        <f t="shared" si="58"/>
        <v>0</v>
      </c>
      <c r="J250" s="474">
        <f t="shared" si="58"/>
        <v>0</v>
      </c>
      <c r="K250" s="474">
        <f t="shared" ca="1" si="58"/>
        <v>0</v>
      </c>
      <c r="L250" s="474">
        <f t="shared" ca="1" si="58"/>
        <v>0</v>
      </c>
      <c r="M250" s="474">
        <f t="shared" ca="1" si="58"/>
        <v>0</v>
      </c>
      <c r="N250" s="474">
        <f t="shared" ca="1" si="58"/>
        <v>0</v>
      </c>
      <c r="O250" s="474">
        <f t="shared" ca="1" si="58"/>
        <v>0</v>
      </c>
      <c r="P250" s="474">
        <f t="shared" ca="1" si="58"/>
        <v>0</v>
      </c>
      <c r="Q250" s="474">
        <f t="shared" ca="1" si="58"/>
        <v>0</v>
      </c>
      <c r="R250" s="474">
        <f t="shared" ca="1" si="58"/>
        <v>0</v>
      </c>
      <c r="S250" s="474">
        <f t="shared" ca="1" si="58"/>
        <v>0</v>
      </c>
      <c r="T250" s="474">
        <f t="shared" ca="1" si="58"/>
        <v>0</v>
      </c>
      <c r="U250" s="474">
        <f t="shared" ca="1" si="58"/>
        <v>0</v>
      </c>
      <c r="V250" s="474">
        <f t="shared" ca="1" si="58"/>
        <v>0</v>
      </c>
      <c r="W250" s="474">
        <f t="shared" ca="1" si="58"/>
        <v>0</v>
      </c>
      <c r="X250" s="474">
        <f t="shared" ca="1" si="58"/>
        <v>0</v>
      </c>
      <c r="Y250" s="474">
        <f t="shared" ca="1" si="58"/>
        <v>0</v>
      </c>
      <c r="Z250" s="474">
        <f t="shared" ca="1" si="58"/>
        <v>0</v>
      </c>
      <c r="AA250" s="474">
        <f t="shared" ca="1" si="58"/>
        <v>0</v>
      </c>
      <c r="AB250" s="474">
        <f t="shared" ca="1" si="58"/>
        <v>0</v>
      </c>
      <c r="AC250" s="474">
        <f t="shared" ca="1" si="58"/>
        <v>0</v>
      </c>
      <c r="AD250" s="474">
        <f t="shared" ca="1" si="58"/>
        <v>0</v>
      </c>
      <c r="AE250" s="474">
        <f t="shared" ca="1" si="58"/>
        <v>0</v>
      </c>
      <c r="AF250" s="474">
        <f t="shared" ca="1" si="58"/>
        <v>0</v>
      </c>
      <c r="AG250" s="474">
        <f t="shared" ca="1" si="58"/>
        <v>0</v>
      </c>
      <c r="AH250" s="474">
        <f t="shared" ca="1" si="58"/>
        <v>0</v>
      </c>
      <c r="AI250" s="474">
        <f t="shared" ref="AI250:BR250" ca="1" si="59">SUM(AI252:AI261)</f>
        <v>0</v>
      </c>
      <c r="AJ250" s="474">
        <f t="shared" ca="1" si="59"/>
        <v>0</v>
      </c>
      <c r="AK250" s="474">
        <f t="shared" ca="1" si="59"/>
        <v>0</v>
      </c>
      <c r="AL250" s="474">
        <f t="shared" ca="1" si="59"/>
        <v>0</v>
      </c>
      <c r="AM250" s="474">
        <f t="shared" ca="1" si="59"/>
        <v>0</v>
      </c>
      <c r="AN250" s="474">
        <f t="shared" ca="1" si="59"/>
        <v>0</v>
      </c>
      <c r="AO250" s="474">
        <f t="shared" ca="1" si="59"/>
        <v>0</v>
      </c>
      <c r="AP250" s="474">
        <f t="shared" ca="1" si="59"/>
        <v>0</v>
      </c>
      <c r="AQ250" s="474">
        <f t="shared" ca="1" si="59"/>
        <v>0</v>
      </c>
      <c r="AR250" s="474">
        <f t="shared" ca="1" si="59"/>
        <v>0</v>
      </c>
      <c r="AS250" s="474">
        <f t="shared" ca="1" si="59"/>
        <v>0</v>
      </c>
      <c r="AT250" s="474">
        <f t="shared" ca="1" si="59"/>
        <v>0</v>
      </c>
      <c r="AU250" s="474">
        <f t="shared" ca="1" si="59"/>
        <v>0</v>
      </c>
      <c r="AV250" s="474">
        <f t="shared" ca="1" si="59"/>
        <v>0</v>
      </c>
      <c r="AW250" s="474">
        <f t="shared" ca="1" si="59"/>
        <v>0</v>
      </c>
      <c r="AX250" s="474">
        <f t="shared" ca="1" si="59"/>
        <v>0</v>
      </c>
      <c r="AY250" s="474">
        <f t="shared" ca="1" si="59"/>
        <v>0</v>
      </c>
      <c r="AZ250" s="474">
        <f t="shared" ca="1" si="59"/>
        <v>0</v>
      </c>
      <c r="BA250" s="474">
        <f t="shared" ca="1" si="59"/>
        <v>0</v>
      </c>
      <c r="BB250" s="474">
        <f t="shared" ca="1" si="59"/>
        <v>0</v>
      </c>
      <c r="BC250" s="474">
        <f t="shared" ca="1" si="59"/>
        <v>0</v>
      </c>
      <c r="BD250" s="474">
        <f t="shared" ca="1" si="59"/>
        <v>0</v>
      </c>
      <c r="BE250" s="474">
        <f t="shared" ca="1" si="59"/>
        <v>0</v>
      </c>
      <c r="BF250" s="474">
        <f t="shared" ca="1" si="59"/>
        <v>0</v>
      </c>
      <c r="BG250" s="474">
        <f t="shared" ca="1" si="59"/>
        <v>0</v>
      </c>
      <c r="BH250" s="474">
        <f t="shared" ca="1" si="59"/>
        <v>0</v>
      </c>
      <c r="BI250" s="474">
        <f t="shared" ca="1" si="59"/>
        <v>0</v>
      </c>
      <c r="BJ250" s="474">
        <f t="shared" ca="1" si="59"/>
        <v>0</v>
      </c>
      <c r="BK250" s="474">
        <f t="shared" ca="1" si="59"/>
        <v>0</v>
      </c>
      <c r="BL250" s="474">
        <f t="shared" ca="1" si="59"/>
        <v>0</v>
      </c>
      <c r="BM250" s="474">
        <f t="shared" ca="1" si="59"/>
        <v>0</v>
      </c>
      <c r="BN250" s="474">
        <f t="shared" ca="1" si="59"/>
        <v>0</v>
      </c>
      <c r="BO250" s="474">
        <f t="shared" ca="1" si="59"/>
        <v>0</v>
      </c>
      <c r="BP250" s="474">
        <f t="shared" ca="1" si="59"/>
        <v>0</v>
      </c>
      <c r="BQ250" s="474">
        <f t="shared" ca="1" si="59"/>
        <v>0</v>
      </c>
      <c r="BR250" s="474">
        <f t="shared" ca="1" si="59"/>
        <v>0</v>
      </c>
    </row>
    <row r="251" spans="2:70" ht="24" customHeight="1" outlineLevel="1">
      <c r="B251" s="318" t="str">
        <f>'COMMISSION ASSUMPTIONS'!J20</f>
        <v>Device Commission</v>
      </c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5"/>
      <c r="N251" s="475"/>
      <c r="O251" s="475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  <c r="AA251" s="475"/>
      <c r="AB251" s="475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475"/>
      <c r="BB251" s="475"/>
      <c r="BC251" s="475"/>
      <c r="BD251" s="475"/>
      <c r="BE251" s="475"/>
      <c r="BF251" s="475"/>
      <c r="BG251" s="475"/>
      <c r="BH251" s="475"/>
      <c r="BI251" s="475"/>
      <c r="BJ251" s="475"/>
      <c r="BK251" s="475"/>
      <c r="BL251" s="475"/>
      <c r="BM251" s="475"/>
      <c r="BN251" s="475"/>
      <c r="BO251" s="475"/>
      <c r="BP251" s="475"/>
      <c r="BQ251" s="475"/>
      <c r="BR251" s="475"/>
    </row>
    <row r="252" spans="2:70" ht="24" customHeight="1" outlineLevel="1">
      <c r="B252" s="313" t="str">
        <f>B239</f>
        <v>MVLP1</v>
      </c>
      <c r="C252" s="480">
        <f>('SUBSCRIBER BASE'!C25*'COMMISSION ASSUMPTIONS'!$D82)*('COMMISSION ASSUMPTIONS'!$E33*'DEVICE ASSUMPTIONS'!$G10)</f>
        <v>0</v>
      </c>
      <c r="D252" s="480">
        <f>('SUBSCRIBER BASE'!D25*'COMMISSION ASSUMPTIONS'!$D82)*('COMMISSION ASSUMPTIONS'!$E33*'DEVICE ASSUMPTIONS'!$G10)</f>
        <v>0</v>
      </c>
      <c r="E252" s="480">
        <f>('SUBSCRIBER BASE'!E25*'COMMISSION ASSUMPTIONS'!$D82)*('COMMISSION ASSUMPTIONS'!$E33*'DEVICE ASSUMPTIONS'!$G10)</f>
        <v>0</v>
      </c>
      <c r="F252" s="480">
        <f>('SUBSCRIBER BASE'!F25*'COMMISSION ASSUMPTIONS'!$D82)*('COMMISSION ASSUMPTIONS'!$E33*'DEVICE ASSUMPTIONS'!$G10)</f>
        <v>0</v>
      </c>
      <c r="G252" s="480">
        <f>('SUBSCRIBER BASE'!G25*'COMMISSION ASSUMPTIONS'!$D82)*('COMMISSION ASSUMPTIONS'!$E33*'DEVICE ASSUMPTIONS'!$G10)</f>
        <v>0</v>
      </c>
      <c r="H252" s="480">
        <f>('SUBSCRIBER BASE'!H25*'COMMISSION ASSUMPTIONS'!$D82)*('COMMISSION ASSUMPTIONS'!$E33*'DEVICE ASSUMPTIONS'!$G10)</f>
        <v>0</v>
      </c>
      <c r="I252" s="480">
        <f>('SUBSCRIBER BASE'!I25*'COMMISSION ASSUMPTIONS'!$D82)*('COMMISSION ASSUMPTIONS'!$E33*'DEVICE ASSUMPTIONS'!$G10)</f>
        <v>0</v>
      </c>
      <c r="J252" s="480">
        <f>('SUBSCRIBER BASE'!J25*'COMMISSION ASSUMPTIONS'!$D82)*('COMMISSION ASSUMPTIONS'!$E33*'DEVICE ASSUMPTIONS'!$G10)</f>
        <v>0</v>
      </c>
      <c r="K252" s="480">
        <f ca="1">('SUBSCRIBER BASE'!L25*'COMMISSION ASSUMPTIONS'!$D82)*('COMMISSION ASSUMPTIONS'!$E33*'DEVICE ASSUMPTIONS'!$G10)</f>
        <v>0</v>
      </c>
      <c r="L252" s="480">
        <f ca="1">('SUBSCRIBER BASE'!M25*'COMMISSION ASSUMPTIONS'!$D82)*('COMMISSION ASSUMPTIONS'!$E33*'DEVICE ASSUMPTIONS'!$G10)</f>
        <v>0</v>
      </c>
      <c r="M252" s="480">
        <f ca="1">('SUBSCRIBER BASE'!N25*'COMMISSION ASSUMPTIONS'!$D82)*('COMMISSION ASSUMPTIONS'!$E33*'DEVICE ASSUMPTIONS'!$G10)</f>
        <v>0</v>
      </c>
      <c r="N252" s="480">
        <f ca="1">('SUBSCRIBER BASE'!O25*'COMMISSION ASSUMPTIONS'!$D82)*('COMMISSION ASSUMPTIONS'!$E33*'DEVICE ASSUMPTIONS'!$G10)</f>
        <v>0</v>
      </c>
      <c r="O252" s="480">
        <f ca="1">('SUBSCRIBER BASE'!P25*'COMMISSION ASSUMPTIONS'!$D82)*('COMMISSION ASSUMPTIONS'!$E33*'DEVICE ASSUMPTIONS'!$G10)</f>
        <v>0</v>
      </c>
      <c r="P252" s="480">
        <f ca="1">('SUBSCRIBER BASE'!Q25*'COMMISSION ASSUMPTIONS'!$D82)*('COMMISSION ASSUMPTIONS'!$E33*'DEVICE ASSUMPTIONS'!$G10)</f>
        <v>0</v>
      </c>
      <c r="Q252" s="480">
        <f ca="1">('SUBSCRIBER BASE'!R25*'COMMISSION ASSUMPTIONS'!$D82)*('COMMISSION ASSUMPTIONS'!$E33*'DEVICE ASSUMPTIONS'!$G10)</f>
        <v>0</v>
      </c>
      <c r="R252" s="480">
        <f ca="1">('SUBSCRIBER BASE'!S25*'COMMISSION ASSUMPTIONS'!$D82)*('COMMISSION ASSUMPTIONS'!$E33*'DEVICE ASSUMPTIONS'!$G10)</f>
        <v>0</v>
      </c>
      <c r="S252" s="480">
        <f ca="1">('SUBSCRIBER BASE'!T25*'COMMISSION ASSUMPTIONS'!$D82)*('COMMISSION ASSUMPTIONS'!$E33*'DEVICE ASSUMPTIONS'!$G10)</f>
        <v>0</v>
      </c>
      <c r="T252" s="480">
        <f ca="1">('SUBSCRIBER BASE'!U25*'COMMISSION ASSUMPTIONS'!$D82)*('COMMISSION ASSUMPTIONS'!$E33*'DEVICE ASSUMPTIONS'!$G10)</f>
        <v>0</v>
      </c>
      <c r="U252" s="480">
        <f ca="1">('SUBSCRIBER BASE'!V25*'COMMISSION ASSUMPTIONS'!$D82)*('COMMISSION ASSUMPTIONS'!$E33*'DEVICE ASSUMPTIONS'!$G10)</f>
        <v>0</v>
      </c>
      <c r="V252" s="480">
        <f ca="1">('SUBSCRIBER BASE'!W25*'COMMISSION ASSUMPTIONS'!$D82)*('COMMISSION ASSUMPTIONS'!$E33*'DEVICE ASSUMPTIONS'!$G10)</f>
        <v>0</v>
      </c>
      <c r="W252" s="480">
        <f ca="1">('SUBSCRIBER BASE'!X25*'COMMISSION ASSUMPTIONS'!$D82)*('COMMISSION ASSUMPTIONS'!$E33*'DEVICE ASSUMPTIONS'!$G10)</f>
        <v>0</v>
      </c>
      <c r="X252" s="480">
        <f ca="1">('SUBSCRIBER BASE'!Y25*'COMMISSION ASSUMPTIONS'!$D82)*('COMMISSION ASSUMPTIONS'!$E33*'DEVICE ASSUMPTIONS'!$G10)</f>
        <v>0</v>
      </c>
      <c r="Y252" s="480">
        <f ca="1">('SUBSCRIBER BASE'!Z25*'COMMISSION ASSUMPTIONS'!$D82)*('COMMISSION ASSUMPTIONS'!$E33*'DEVICE ASSUMPTIONS'!$G10)</f>
        <v>0</v>
      </c>
      <c r="Z252" s="480">
        <f ca="1">('SUBSCRIBER BASE'!AA25*'COMMISSION ASSUMPTIONS'!$D82)*('COMMISSION ASSUMPTIONS'!$E33*'DEVICE ASSUMPTIONS'!$G10)</f>
        <v>0</v>
      </c>
      <c r="AA252" s="480">
        <f ca="1">('SUBSCRIBER BASE'!AB25*'COMMISSION ASSUMPTIONS'!$D82)*('COMMISSION ASSUMPTIONS'!$E33*'DEVICE ASSUMPTIONS'!$G10)</f>
        <v>0</v>
      </c>
      <c r="AB252" s="480">
        <f ca="1">('SUBSCRIBER BASE'!AC25*'COMMISSION ASSUMPTIONS'!$D82)*('COMMISSION ASSUMPTIONS'!$E33*'DEVICE ASSUMPTIONS'!$G10)</f>
        <v>0</v>
      </c>
      <c r="AC252" s="480">
        <f ca="1">('SUBSCRIBER BASE'!AD25*'COMMISSION ASSUMPTIONS'!$D82)*('COMMISSION ASSUMPTIONS'!$E33*'DEVICE ASSUMPTIONS'!$G10)</f>
        <v>0</v>
      </c>
      <c r="AD252" s="480">
        <f ca="1">('SUBSCRIBER BASE'!AE25*'COMMISSION ASSUMPTIONS'!$D82)*('COMMISSION ASSUMPTIONS'!$E33*'DEVICE ASSUMPTIONS'!$G10)</f>
        <v>0</v>
      </c>
      <c r="AE252" s="480">
        <f ca="1">('SUBSCRIBER BASE'!AF25*'COMMISSION ASSUMPTIONS'!$D82)*('COMMISSION ASSUMPTIONS'!$E33*'DEVICE ASSUMPTIONS'!$G10)</f>
        <v>0</v>
      </c>
      <c r="AF252" s="480">
        <f ca="1">('SUBSCRIBER BASE'!AG25*'COMMISSION ASSUMPTIONS'!$D82)*('COMMISSION ASSUMPTIONS'!$E33*'DEVICE ASSUMPTIONS'!$G10)</f>
        <v>0</v>
      </c>
      <c r="AG252" s="480">
        <f ca="1">('SUBSCRIBER BASE'!AH25*'COMMISSION ASSUMPTIONS'!$D82)*('COMMISSION ASSUMPTIONS'!$E33*'DEVICE ASSUMPTIONS'!$G10)</f>
        <v>0</v>
      </c>
      <c r="AH252" s="480">
        <f ca="1">('SUBSCRIBER BASE'!AI25*'COMMISSION ASSUMPTIONS'!$D82)*('COMMISSION ASSUMPTIONS'!$E33*'DEVICE ASSUMPTIONS'!$G10)</f>
        <v>0</v>
      </c>
      <c r="AI252" s="480">
        <f ca="1">('SUBSCRIBER BASE'!AJ25*'COMMISSION ASSUMPTIONS'!$D82)*('COMMISSION ASSUMPTIONS'!$E33*'DEVICE ASSUMPTIONS'!$G10)</f>
        <v>0</v>
      </c>
      <c r="AJ252" s="480">
        <f ca="1">('SUBSCRIBER BASE'!AK25*'COMMISSION ASSUMPTIONS'!$D82)*('COMMISSION ASSUMPTIONS'!$E33*'DEVICE ASSUMPTIONS'!$G10)</f>
        <v>0</v>
      </c>
      <c r="AK252" s="480">
        <f ca="1">('SUBSCRIBER BASE'!AL25*'COMMISSION ASSUMPTIONS'!$D82)*('COMMISSION ASSUMPTIONS'!$E33*'DEVICE ASSUMPTIONS'!$G10)</f>
        <v>0</v>
      </c>
      <c r="AL252" s="480">
        <f ca="1">('SUBSCRIBER BASE'!AM25*'COMMISSION ASSUMPTIONS'!$D82)*('COMMISSION ASSUMPTIONS'!$E33*'DEVICE ASSUMPTIONS'!$G10)</f>
        <v>0</v>
      </c>
      <c r="AM252" s="480">
        <f ca="1">('SUBSCRIBER BASE'!AN25*'COMMISSION ASSUMPTIONS'!$D82)*('COMMISSION ASSUMPTIONS'!$E33*'DEVICE ASSUMPTIONS'!$G10)</f>
        <v>0</v>
      </c>
      <c r="AN252" s="480">
        <f ca="1">('SUBSCRIBER BASE'!AO25*'COMMISSION ASSUMPTIONS'!$D82)*('COMMISSION ASSUMPTIONS'!$E33*'DEVICE ASSUMPTIONS'!$G10)</f>
        <v>0</v>
      </c>
      <c r="AO252" s="480">
        <f ca="1">('SUBSCRIBER BASE'!AP25*'COMMISSION ASSUMPTIONS'!$D82)*('COMMISSION ASSUMPTIONS'!$E33*'DEVICE ASSUMPTIONS'!$G10)</f>
        <v>0</v>
      </c>
      <c r="AP252" s="480">
        <f ca="1">('SUBSCRIBER BASE'!AQ25*'COMMISSION ASSUMPTIONS'!$D82)*('COMMISSION ASSUMPTIONS'!$E33*'DEVICE ASSUMPTIONS'!$G10)</f>
        <v>0</v>
      </c>
      <c r="AQ252" s="480">
        <f ca="1">('SUBSCRIBER BASE'!AR25*'COMMISSION ASSUMPTIONS'!$D82)*('COMMISSION ASSUMPTIONS'!$E33*'DEVICE ASSUMPTIONS'!$G10)</f>
        <v>0</v>
      </c>
      <c r="AR252" s="480">
        <f ca="1">('SUBSCRIBER BASE'!AS25*'COMMISSION ASSUMPTIONS'!$D82)*('COMMISSION ASSUMPTIONS'!$E33*'DEVICE ASSUMPTIONS'!$G10)</f>
        <v>0</v>
      </c>
      <c r="AS252" s="480">
        <f ca="1">('SUBSCRIBER BASE'!AT25*'COMMISSION ASSUMPTIONS'!$D82)*('COMMISSION ASSUMPTIONS'!$E33*'DEVICE ASSUMPTIONS'!$G10)</f>
        <v>0</v>
      </c>
      <c r="AT252" s="480">
        <f ca="1">('SUBSCRIBER BASE'!AU25*'COMMISSION ASSUMPTIONS'!$D82)*('COMMISSION ASSUMPTIONS'!$E33*'DEVICE ASSUMPTIONS'!$G10)</f>
        <v>0</v>
      </c>
      <c r="AU252" s="480">
        <f ca="1">('SUBSCRIBER BASE'!AV25*'COMMISSION ASSUMPTIONS'!$D82)*('COMMISSION ASSUMPTIONS'!$E33*'DEVICE ASSUMPTIONS'!$G10)</f>
        <v>0</v>
      </c>
      <c r="AV252" s="480">
        <f ca="1">('SUBSCRIBER BASE'!AW25*'COMMISSION ASSUMPTIONS'!$D82)*('COMMISSION ASSUMPTIONS'!$E33*'DEVICE ASSUMPTIONS'!$G10)</f>
        <v>0</v>
      </c>
      <c r="AW252" s="480">
        <f ca="1">('SUBSCRIBER BASE'!AX25*'COMMISSION ASSUMPTIONS'!$D82)*('COMMISSION ASSUMPTIONS'!$E33*'DEVICE ASSUMPTIONS'!$G10)</f>
        <v>0</v>
      </c>
      <c r="AX252" s="480">
        <f ca="1">('SUBSCRIBER BASE'!AY25*'COMMISSION ASSUMPTIONS'!$D82)*('COMMISSION ASSUMPTIONS'!$E33*'DEVICE ASSUMPTIONS'!$G10)</f>
        <v>0</v>
      </c>
      <c r="AY252" s="480">
        <f ca="1">('SUBSCRIBER BASE'!AZ25*'COMMISSION ASSUMPTIONS'!$D82)*('COMMISSION ASSUMPTIONS'!$E33*'DEVICE ASSUMPTIONS'!$G10)</f>
        <v>0</v>
      </c>
      <c r="AZ252" s="480">
        <f ca="1">('SUBSCRIBER BASE'!BA25*'COMMISSION ASSUMPTIONS'!$D82)*('COMMISSION ASSUMPTIONS'!$E33*'DEVICE ASSUMPTIONS'!$G10)</f>
        <v>0</v>
      </c>
      <c r="BA252" s="480">
        <f ca="1">('SUBSCRIBER BASE'!BB25*'COMMISSION ASSUMPTIONS'!$D82)*('COMMISSION ASSUMPTIONS'!$E33*'DEVICE ASSUMPTIONS'!$G10)</f>
        <v>0</v>
      </c>
      <c r="BB252" s="480">
        <f ca="1">('SUBSCRIBER BASE'!BC25*'COMMISSION ASSUMPTIONS'!$D82)*('COMMISSION ASSUMPTIONS'!$E33*'DEVICE ASSUMPTIONS'!$G10)</f>
        <v>0</v>
      </c>
      <c r="BC252" s="480">
        <f ca="1">('SUBSCRIBER BASE'!BD25*'COMMISSION ASSUMPTIONS'!$D82)*('COMMISSION ASSUMPTIONS'!$E33*'DEVICE ASSUMPTIONS'!$G10)</f>
        <v>0</v>
      </c>
      <c r="BD252" s="480">
        <f ca="1">('SUBSCRIBER BASE'!BE25*'COMMISSION ASSUMPTIONS'!$D82)*('COMMISSION ASSUMPTIONS'!$E33*'DEVICE ASSUMPTIONS'!$G10)</f>
        <v>0</v>
      </c>
      <c r="BE252" s="480">
        <f ca="1">('SUBSCRIBER BASE'!BF25*'COMMISSION ASSUMPTIONS'!$D82)*('COMMISSION ASSUMPTIONS'!$E33*'DEVICE ASSUMPTIONS'!$G10)</f>
        <v>0</v>
      </c>
      <c r="BF252" s="480">
        <f ca="1">('SUBSCRIBER BASE'!BG25*'COMMISSION ASSUMPTIONS'!$D82)*('COMMISSION ASSUMPTIONS'!$E33*'DEVICE ASSUMPTIONS'!$G10)</f>
        <v>0</v>
      </c>
      <c r="BG252" s="480">
        <f ca="1">('SUBSCRIBER BASE'!BH25*'COMMISSION ASSUMPTIONS'!$D82)*('COMMISSION ASSUMPTIONS'!$E33*'DEVICE ASSUMPTIONS'!$G10)</f>
        <v>0</v>
      </c>
      <c r="BH252" s="480">
        <f ca="1">('SUBSCRIBER BASE'!BI25*'COMMISSION ASSUMPTIONS'!$D82)*('COMMISSION ASSUMPTIONS'!$E33*'DEVICE ASSUMPTIONS'!$G10)</f>
        <v>0</v>
      </c>
      <c r="BI252" s="480">
        <f ca="1">('SUBSCRIBER BASE'!BJ25*'COMMISSION ASSUMPTIONS'!$D82)*('COMMISSION ASSUMPTIONS'!$E33*'DEVICE ASSUMPTIONS'!$G10)</f>
        <v>0</v>
      </c>
      <c r="BJ252" s="480">
        <f ca="1">('SUBSCRIBER BASE'!BK25*'COMMISSION ASSUMPTIONS'!$D82)*('COMMISSION ASSUMPTIONS'!$E33*'DEVICE ASSUMPTIONS'!$G10)</f>
        <v>0</v>
      </c>
      <c r="BK252" s="480">
        <f ca="1">('SUBSCRIBER BASE'!BL25*'COMMISSION ASSUMPTIONS'!$D82)*('COMMISSION ASSUMPTIONS'!$E33*'DEVICE ASSUMPTIONS'!$G10)</f>
        <v>0</v>
      </c>
      <c r="BL252" s="480">
        <f ca="1">('SUBSCRIBER BASE'!BM25*'COMMISSION ASSUMPTIONS'!$D82)*('COMMISSION ASSUMPTIONS'!$E33*'DEVICE ASSUMPTIONS'!$G10)</f>
        <v>0</v>
      </c>
      <c r="BM252" s="480">
        <f ca="1">('SUBSCRIBER BASE'!BN25*'COMMISSION ASSUMPTIONS'!$D82)*('COMMISSION ASSUMPTIONS'!$E33*'DEVICE ASSUMPTIONS'!$G10)</f>
        <v>0</v>
      </c>
      <c r="BN252" s="480">
        <f ca="1">('SUBSCRIBER BASE'!BO25*'COMMISSION ASSUMPTIONS'!$D82)*('COMMISSION ASSUMPTIONS'!$E33*'DEVICE ASSUMPTIONS'!$G10)</f>
        <v>0</v>
      </c>
      <c r="BO252" s="480">
        <f ca="1">('SUBSCRIBER BASE'!BP25*'COMMISSION ASSUMPTIONS'!$D82)*('COMMISSION ASSUMPTIONS'!$E33*'DEVICE ASSUMPTIONS'!$G10)</f>
        <v>0</v>
      </c>
      <c r="BP252" s="480">
        <f ca="1">('SUBSCRIBER BASE'!BQ25*'COMMISSION ASSUMPTIONS'!$D82)*('COMMISSION ASSUMPTIONS'!$E33*'DEVICE ASSUMPTIONS'!$G10)</f>
        <v>0</v>
      </c>
      <c r="BQ252" s="480">
        <f ca="1">('SUBSCRIBER BASE'!BR25*'COMMISSION ASSUMPTIONS'!$D82)*('COMMISSION ASSUMPTIONS'!$E33*'DEVICE ASSUMPTIONS'!$G10)</f>
        <v>0</v>
      </c>
      <c r="BR252" s="480">
        <f ca="1">('SUBSCRIBER BASE'!BS25*'COMMISSION ASSUMPTIONS'!$D82)*('COMMISSION ASSUMPTIONS'!$E33*'DEVICE ASSUMPTIONS'!$G10)</f>
        <v>0</v>
      </c>
    </row>
    <row r="253" spans="2:70" ht="24" customHeight="1" outlineLevel="1">
      <c r="B253" s="313" t="str">
        <f>B240</f>
        <v>MVLP2</v>
      </c>
      <c r="C253" s="480">
        <f>('SUBSCRIBER BASE'!C26*'COMMISSION ASSUMPTIONS'!$D83)*('COMMISSION ASSUMPTIONS'!$E34*'DEVICE ASSUMPTIONS'!$G11)</f>
        <v>0</v>
      </c>
      <c r="D253" s="480">
        <f>('SUBSCRIBER BASE'!D26*'COMMISSION ASSUMPTIONS'!$D83)*('COMMISSION ASSUMPTIONS'!$E34*'DEVICE ASSUMPTIONS'!$G11)</f>
        <v>0</v>
      </c>
      <c r="E253" s="480">
        <f>('SUBSCRIBER BASE'!E26*'COMMISSION ASSUMPTIONS'!$D83)*('COMMISSION ASSUMPTIONS'!$E34*'DEVICE ASSUMPTIONS'!$G11)</f>
        <v>0</v>
      </c>
      <c r="F253" s="480">
        <f>('SUBSCRIBER BASE'!F26*'COMMISSION ASSUMPTIONS'!$D83)*('COMMISSION ASSUMPTIONS'!$E34*'DEVICE ASSUMPTIONS'!$G11)</f>
        <v>0</v>
      </c>
      <c r="G253" s="480">
        <f>('SUBSCRIBER BASE'!G26*'COMMISSION ASSUMPTIONS'!$D83)*('COMMISSION ASSUMPTIONS'!$E34*'DEVICE ASSUMPTIONS'!$G11)</f>
        <v>0</v>
      </c>
      <c r="H253" s="480">
        <f>('SUBSCRIBER BASE'!H26*'COMMISSION ASSUMPTIONS'!$D83)*('COMMISSION ASSUMPTIONS'!$E34*'DEVICE ASSUMPTIONS'!$G11)</f>
        <v>0</v>
      </c>
      <c r="I253" s="480">
        <f>('SUBSCRIBER BASE'!I26*'COMMISSION ASSUMPTIONS'!$D83)*('COMMISSION ASSUMPTIONS'!$E34*'DEVICE ASSUMPTIONS'!$G11)</f>
        <v>0</v>
      </c>
      <c r="J253" s="480">
        <f>('SUBSCRIBER BASE'!J26*'COMMISSION ASSUMPTIONS'!$D83)*('COMMISSION ASSUMPTIONS'!$E34*'DEVICE ASSUMPTIONS'!$G11)</f>
        <v>0</v>
      </c>
      <c r="K253" s="480">
        <f ca="1">('SUBSCRIBER BASE'!L26*'COMMISSION ASSUMPTIONS'!$D83)*('COMMISSION ASSUMPTIONS'!$E34*'DEVICE ASSUMPTIONS'!$G11)</f>
        <v>0</v>
      </c>
      <c r="L253" s="480">
        <f ca="1">('SUBSCRIBER BASE'!M26*'COMMISSION ASSUMPTIONS'!$D83)*('COMMISSION ASSUMPTIONS'!$E34*'DEVICE ASSUMPTIONS'!$G11)</f>
        <v>0</v>
      </c>
      <c r="M253" s="480">
        <f ca="1">('SUBSCRIBER BASE'!N26*'COMMISSION ASSUMPTIONS'!$D83)*('COMMISSION ASSUMPTIONS'!$E34*'DEVICE ASSUMPTIONS'!$G11)</f>
        <v>0</v>
      </c>
      <c r="N253" s="480">
        <f ca="1">('SUBSCRIBER BASE'!O26*'COMMISSION ASSUMPTIONS'!$D83)*('COMMISSION ASSUMPTIONS'!$E34*'DEVICE ASSUMPTIONS'!$G11)</f>
        <v>0</v>
      </c>
      <c r="O253" s="480">
        <f ca="1">('SUBSCRIBER BASE'!P26*'COMMISSION ASSUMPTIONS'!$D83)*('COMMISSION ASSUMPTIONS'!$E34*'DEVICE ASSUMPTIONS'!$G11)</f>
        <v>0</v>
      </c>
      <c r="P253" s="480">
        <f ca="1">('SUBSCRIBER BASE'!Q26*'COMMISSION ASSUMPTIONS'!$D83)*('COMMISSION ASSUMPTIONS'!$E34*'DEVICE ASSUMPTIONS'!$G11)</f>
        <v>0</v>
      </c>
      <c r="Q253" s="480">
        <f ca="1">('SUBSCRIBER BASE'!R26*'COMMISSION ASSUMPTIONS'!$D83)*('COMMISSION ASSUMPTIONS'!$E34*'DEVICE ASSUMPTIONS'!$G11)</f>
        <v>0</v>
      </c>
      <c r="R253" s="480">
        <f ca="1">('SUBSCRIBER BASE'!S26*'COMMISSION ASSUMPTIONS'!$D83)*('COMMISSION ASSUMPTIONS'!$E34*'DEVICE ASSUMPTIONS'!$G11)</f>
        <v>0</v>
      </c>
      <c r="S253" s="480">
        <f ca="1">('SUBSCRIBER BASE'!T26*'COMMISSION ASSUMPTIONS'!$D83)*('COMMISSION ASSUMPTIONS'!$E34*'DEVICE ASSUMPTIONS'!$G11)</f>
        <v>0</v>
      </c>
      <c r="T253" s="480">
        <f ca="1">('SUBSCRIBER BASE'!U26*'COMMISSION ASSUMPTIONS'!$D83)*('COMMISSION ASSUMPTIONS'!$E34*'DEVICE ASSUMPTIONS'!$G11)</f>
        <v>0</v>
      </c>
      <c r="U253" s="480">
        <f ca="1">('SUBSCRIBER BASE'!V26*'COMMISSION ASSUMPTIONS'!$D83)*('COMMISSION ASSUMPTIONS'!$E34*'DEVICE ASSUMPTIONS'!$G11)</f>
        <v>0</v>
      </c>
      <c r="V253" s="480">
        <f ca="1">('SUBSCRIBER BASE'!W26*'COMMISSION ASSUMPTIONS'!$D83)*('COMMISSION ASSUMPTIONS'!$E34*'DEVICE ASSUMPTIONS'!$G11)</f>
        <v>0</v>
      </c>
      <c r="W253" s="480">
        <f ca="1">('SUBSCRIBER BASE'!X26*'COMMISSION ASSUMPTIONS'!$D83)*('COMMISSION ASSUMPTIONS'!$E34*'DEVICE ASSUMPTIONS'!$G11)</f>
        <v>0</v>
      </c>
      <c r="X253" s="480">
        <f ca="1">('SUBSCRIBER BASE'!Y26*'COMMISSION ASSUMPTIONS'!$D83)*('COMMISSION ASSUMPTIONS'!$E34*'DEVICE ASSUMPTIONS'!$G11)</f>
        <v>0</v>
      </c>
      <c r="Y253" s="480">
        <f ca="1">('SUBSCRIBER BASE'!Z26*'COMMISSION ASSUMPTIONS'!$D83)*('COMMISSION ASSUMPTIONS'!$E34*'DEVICE ASSUMPTIONS'!$G11)</f>
        <v>0</v>
      </c>
      <c r="Z253" s="480">
        <f ca="1">('SUBSCRIBER BASE'!AA26*'COMMISSION ASSUMPTIONS'!$D83)*('COMMISSION ASSUMPTIONS'!$E34*'DEVICE ASSUMPTIONS'!$G11)</f>
        <v>0</v>
      </c>
      <c r="AA253" s="480">
        <f ca="1">('SUBSCRIBER BASE'!AB26*'COMMISSION ASSUMPTIONS'!$D83)*('COMMISSION ASSUMPTIONS'!$E34*'DEVICE ASSUMPTIONS'!$G11)</f>
        <v>0</v>
      </c>
      <c r="AB253" s="480">
        <f ca="1">('SUBSCRIBER BASE'!AC26*'COMMISSION ASSUMPTIONS'!$D83)*('COMMISSION ASSUMPTIONS'!$E34*'DEVICE ASSUMPTIONS'!$G11)</f>
        <v>0</v>
      </c>
      <c r="AC253" s="480">
        <f ca="1">('SUBSCRIBER BASE'!AD26*'COMMISSION ASSUMPTIONS'!$D83)*('COMMISSION ASSUMPTIONS'!$E34*'DEVICE ASSUMPTIONS'!$G11)</f>
        <v>0</v>
      </c>
      <c r="AD253" s="480">
        <f ca="1">('SUBSCRIBER BASE'!AE26*'COMMISSION ASSUMPTIONS'!$D83)*('COMMISSION ASSUMPTIONS'!$E34*'DEVICE ASSUMPTIONS'!$G11)</f>
        <v>0</v>
      </c>
      <c r="AE253" s="480">
        <f ca="1">('SUBSCRIBER BASE'!AF26*'COMMISSION ASSUMPTIONS'!$D83)*('COMMISSION ASSUMPTIONS'!$E34*'DEVICE ASSUMPTIONS'!$G11)</f>
        <v>0</v>
      </c>
      <c r="AF253" s="480">
        <f ca="1">('SUBSCRIBER BASE'!AG26*'COMMISSION ASSUMPTIONS'!$D83)*('COMMISSION ASSUMPTIONS'!$E34*'DEVICE ASSUMPTIONS'!$G11)</f>
        <v>0</v>
      </c>
      <c r="AG253" s="480">
        <f ca="1">('SUBSCRIBER BASE'!AH26*'COMMISSION ASSUMPTIONS'!$D83)*('COMMISSION ASSUMPTIONS'!$E34*'DEVICE ASSUMPTIONS'!$G11)</f>
        <v>0</v>
      </c>
      <c r="AH253" s="480">
        <f ca="1">('SUBSCRIBER BASE'!AI26*'COMMISSION ASSUMPTIONS'!$D83)*('COMMISSION ASSUMPTIONS'!$E34*'DEVICE ASSUMPTIONS'!$G11)</f>
        <v>0</v>
      </c>
      <c r="AI253" s="480">
        <f ca="1">('SUBSCRIBER BASE'!AJ26*'COMMISSION ASSUMPTIONS'!$D83)*('COMMISSION ASSUMPTIONS'!$E34*'DEVICE ASSUMPTIONS'!$G11)</f>
        <v>0</v>
      </c>
      <c r="AJ253" s="480">
        <f ca="1">('SUBSCRIBER BASE'!AK26*'COMMISSION ASSUMPTIONS'!$D83)*('COMMISSION ASSUMPTIONS'!$E34*'DEVICE ASSUMPTIONS'!$G11)</f>
        <v>0</v>
      </c>
      <c r="AK253" s="480">
        <f ca="1">('SUBSCRIBER BASE'!AL26*'COMMISSION ASSUMPTIONS'!$D83)*('COMMISSION ASSUMPTIONS'!$E34*'DEVICE ASSUMPTIONS'!$G11)</f>
        <v>0</v>
      </c>
      <c r="AL253" s="480">
        <f ca="1">('SUBSCRIBER BASE'!AM26*'COMMISSION ASSUMPTIONS'!$D83)*('COMMISSION ASSUMPTIONS'!$E34*'DEVICE ASSUMPTIONS'!$G11)</f>
        <v>0</v>
      </c>
      <c r="AM253" s="480">
        <f ca="1">('SUBSCRIBER BASE'!AN26*'COMMISSION ASSUMPTIONS'!$D83)*('COMMISSION ASSUMPTIONS'!$E34*'DEVICE ASSUMPTIONS'!$G11)</f>
        <v>0</v>
      </c>
      <c r="AN253" s="480">
        <f ca="1">('SUBSCRIBER BASE'!AO26*'COMMISSION ASSUMPTIONS'!$D83)*('COMMISSION ASSUMPTIONS'!$E34*'DEVICE ASSUMPTIONS'!$G11)</f>
        <v>0</v>
      </c>
      <c r="AO253" s="480">
        <f ca="1">('SUBSCRIBER BASE'!AP26*'COMMISSION ASSUMPTIONS'!$D83)*('COMMISSION ASSUMPTIONS'!$E34*'DEVICE ASSUMPTIONS'!$G11)</f>
        <v>0</v>
      </c>
      <c r="AP253" s="480">
        <f ca="1">('SUBSCRIBER BASE'!AQ26*'COMMISSION ASSUMPTIONS'!$D83)*('COMMISSION ASSUMPTIONS'!$E34*'DEVICE ASSUMPTIONS'!$G11)</f>
        <v>0</v>
      </c>
      <c r="AQ253" s="480">
        <f ca="1">('SUBSCRIBER BASE'!AR26*'COMMISSION ASSUMPTIONS'!$D83)*('COMMISSION ASSUMPTIONS'!$E34*'DEVICE ASSUMPTIONS'!$G11)</f>
        <v>0</v>
      </c>
      <c r="AR253" s="480">
        <f ca="1">('SUBSCRIBER BASE'!AS26*'COMMISSION ASSUMPTIONS'!$D83)*('COMMISSION ASSUMPTIONS'!$E34*'DEVICE ASSUMPTIONS'!$G11)</f>
        <v>0</v>
      </c>
      <c r="AS253" s="480">
        <f ca="1">('SUBSCRIBER BASE'!AT26*'COMMISSION ASSUMPTIONS'!$D83)*('COMMISSION ASSUMPTIONS'!$E34*'DEVICE ASSUMPTIONS'!$G11)</f>
        <v>0</v>
      </c>
      <c r="AT253" s="480">
        <f ca="1">('SUBSCRIBER BASE'!AU26*'COMMISSION ASSUMPTIONS'!$D83)*('COMMISSION ASSUMPTIONS'!$E34*'DEVICE ASSUMPTIONS'!$G11)</f>
        <v>0</v>
      </c>
      <c r="AU253" s="480">
        <f ca="1">('SUBSCRIBER BASE'!AV26*'COMMISSION ASSUMPTIONS'!$D83)*('COMMISSION ASSUMPTIONS'!$E34*'DEVICE ASSUMPTIONS'!$G11)</f>
        <v>0</v>
      </c>
      <c r="AV253" s="480">
        <f ca="1">('SUBSCRIBER BASE'!AW26*'COMMISSION ASSUMPTIONS'!$D83)*('COMMISSION ASSUMPTIONS'!$E34*'DEVICE ASSUMPTIONS'!$G11)</f>
        <v>0</v>
      </c>
      <c r="AW253" s="480">
        <f ca="1">('SUBSCRIBER BASE'!AX26*'COMMISSION ASSUMPTIONS'!$D83)*('COMMISSION ASSUMPTIONS'!$E34*'DEVICE ASSUMPTIONS'!$G11)</f>
        <v>0</v>
      </c>
      <c r="AX253" s="480">
        <f ca="1">('SUBSCRIBER BASE'!AY26*'COMMISSION ASSUMPTIONS'!$D83)*('COMMISSION ASSUMPTIONS'!$E34*'DEVICE ASSUMPTIONS'!$G11)</f>
        <v>0</v>
      </c>
      <c r="AY253" s="480">
        <f ca="1">('SUBSCRIBER BASE'!AZ26*'COMMISSION ASSUMPTIONS'!$D83)*('COMMISSION ASSUMPTIONS'!$E34*'DEVICE ASSUMPTIONS'!$G11)</f>
        <v>0</v>
      </c>
      <c r="AZ253" s="480">
        <f ca="1">('SUBSCRIBER BASE'!BA26*'COMMISSION ASSUMPTIONS'!$D83)*('COMMISSION ASSUMPTIONS'!$E34*'DEVICE ASSUMPTIONS'!$G11)</f>
        <v>0</v>
      </c>
      <c r="BA253" s="480">
        <f ca="1">('SUBSCRIBER BASE'!BB26*'COMMISSION ASSUMPTIONS'!$D83)*('COMMISSION ASSUMPTIONS'!$E34*'DEVICE ASSUMPTIONS'!$G11)</f>
        <v>0</v>
      </c>
      <c r="BB253" s="480">
        <f ca="1">('SUBSCRIBER BASE'!BC26*'COMMISSION ASSUMPTIONS'!$D83)*('COMMISSION ASSUMPTIONS'!$E34*'DEVICE ASSUMPTIONS'!$G11)</f>
        <v>0</v>
      </c>
      <c r="BC253" s="480">
        <f ca="1">('SUBSCRIBER BASE'!BD26*'COMMISSION ASSUMPTIONS'!$D83)*('COMMISSION ASSUMPTIONS'!$E34*'DEVICE ASSUMPTIONS'!$G11)</f>
        <v>0</v>
      </c>
      <c r="BD253" s="480">
        <f ca="1">('SUBSCRIBER BASE'!BE26*'COMMISSION ASSUMPTIONS'!$D83)*('COMMISSION ASSUMPTIONS'!$E34*'DEVICE ASSUMPTIONS'!$G11)</f>
        <v>0</v>
      </c>
      <c r="BE253" s="480">
        <f ca="1">('SUBSCRIBER BASE'!BF26*'COMMISSION ASSUMPTIONS'!$D83)*('COMMISSION ASSUMPTIONS'!$E34*'DEVICE ASSUMPTIONS'!$G11)</f>
        <v>0</v>
      </c>
      <c r="BF253" s="480">
        <f ca="1">('SUBSCRIBER BASE'!BG26*'COMMISSION ASSUMPTIONS'!$D83)*('COMMISSION ASSUMPTIONS'!$E34*'DEVICE ASSUMPTIONS'!$G11)</f>
        <v>0</v>
      </c>
      <c r="BG253" s="480">
        <f ca="1">('SUBSCRIBER BASE'!BH26*'COMMISSION ASSUMPTIONS'!$D83)*('COMMISSION ASSUMPTIONS'!$E34*'DEVICE ASSUMPTIONS'!$G11)</f>
        <v>0</v>
      </c>
      <c r="BH253" s="480">
        <f ca="1">('SUBSCRIBER BASE'!BI26*'COMMISSION ASSUMPTIONS'!$D83)*('COMMISSION ASSUMPTIONS'!$E34*'DEVICE ASSUMPTIONS'!$G11)</f>
        <v>0</v>
      </c>
      <c r="BI253" s="480">
        <f ca="1">('SUBSCRIBER BASE'!BJ26*'COMMISSION ASSUMPTIONS'!$D83)*('COMMISSION ASSUMPTIONS'!$E34*'DEVICE ASSUMPTIONS'!$G11)</f>
        <v>0</v>
      </c>
      <c r="BJ253" s="480">
        <f ca="1">('SUBSCRIBER BASE'!BK26*'COMMISSION ASSUMPTIONS'!$D83)*('COMMISSION ASSUMPTIONS'!$E34*'DEVICE ASSUMPTIONS'!$G11)</f>
        <v>0</v>
      </c>
      <c r="BK253" s="480">
        <f ca="1">('SUBSCRIBER BASE'!BL26*'COMMISSION ASSUMPTIONS'!$D83)*('COMMISSION ASSUMPTIONS'!$E34*'DEVICE ASSUMPTIONS'!$G11)</f>
        <v>0</v>
      </c>
      <c r="BL253" s="480">
        <f ca="1">('SUBSCRIBER BASE'!BM26*'COMMISSION ASSUMPTIONS'!$D83)*('COMMISSION ASSUMPTIONS'!$E34*'DEVICE ASSUMPTIONS'!$G11)</f>
        <v>0</v>
      </c>
      <c r="BM253" s="480">
        <f ca="1">('SUBSCRIBER BASE'!BN26*'COMMISSION ASSUMPTIONS'!$D83)*('COMMISSION ASSUMPTIONS'!$E34*'DEVICE ASSUMPTIONS'!$G11)</f>
        <v>0</v>
      </c>
      <c r="BN253" s="480">
        <f ca="1">('SUBSCRIBER BASE'!BO26*'COMMISSION ASSUMPTIONS'!$D83)*('COMMISSION ASSUMPTIONS'!$E34*'DEVICE ASSUMPTIONS'!$G11)</f>
        <v>0</v>
      </c>
      <c r="BO253" s="480">
        <f ca="1">('SUBSCRIBER BASE'!BP26*'COMMISSION ASSUMPTIONS'!$D83)*('COMMISSION ASSUMPTIONS'!$E34*'DEVICE ASSUMPTIONS'!$G11)</f>
        <v>0</v>
      </c>
      <c r="BP253" s="480">
        <f ca="1">('SUBSCRIBER BASE'!BQ26*'COMMISSION ASSUMPTIONS'!$D83)*('COMMISSION ASSUMPTIONS'!$E34*'DEVICE ASSUMPTIONS'!$G11)</f>
        <v>0</v>
      </c>
      <c r="BQ253" s="480">
        <f ca="1">('SUBSCRIBER BASE'!BR26*'COMMISSION ASSUMPTIONS'!$D83)*('COMMISSION ASSUMPTIONS'!$E34*'DEVICE ASSUMPTIONS'!$G11)</f>
        <v>0</v>
      </c>
      <c r="BR253" s="480">
        <f ca="1">('SUBSCRIBER BASE'!BS26*'COMMISSION ASSUMPTIONS'!$D83)*('COMMISSION ASSUMPTIONS'!$E34*'DEVICE ASSUMPTIONS'!$G11)</f>
        <v>0</v>
      </c>
    </row>
    <row r="254" spans="2:70" ht="24" customHeight="1" outlineLevel="1">
      <c r="B254" s="313" t="str">
        <f>B241</f>
        <v>MVLP3</v>
      </c>
      <c r="C254" s="480">
        <f>('SUBSCRIBER BASE'!C27*'COMMISSION ASSUMPTIONS'!$D84)*('COMMISSION ASSUMPTIONS'!$E35*'DEVICE ASSUMPTIONS'!$G12)</f>
        <v>0</v>
      </c>
      <c r="D254" s="480">
        <f>('SUBSCRIBER BASE'!D27*'COMMISSION ASSUMPTIONS'!$D84)*('COMMISSION ASSUMPTIONS'!$E35*'DEVICE ASSUMPTIONS'!$G12)</f>
        <v>0</v>
      </c>
      <c r="E254" s="480">
        <f>('SUBSCRIBER BASE'!E27*'COMMISSION ASSUMPTIONS'!$D84)*('COMMISSION ASSUMPTIONS'!$E35*'DEVICE ASSUMPTIONS'!$G12)</f>
        <v>0</v>
      </c>
      <c r="F254" s="480">
        <f>('SUBSCRIBER BASE'!F27*'COMMISSION ASSUMPTIONS'!$D84)*('COMMISSION ASSUMPTIONS'!$E35*'DEVICE ASSUMPTIONS'!$G12)</f>
        <v>0</v>
      </c>
      <c r="G254" s="480">
        <f>('SUBSCRIBER BASE'!G27*'COMMISSION ASSUMPTIONS'!$D84)*('COMMISSION ASSUMPTIONS'!$E35*'DEVICE ASSUMPTIONS'!$G12)</f>
        <v>0</v>
      </c>
      <c r="H254" s="480">
        <f>('SUBSCRIBER BASE'!H27*'COMMISSION ASSUMPTIONS'!$D84)*('COMMISSION ASSUMPTIONS'!$E35*'DEVICE ASSUMPTIONS'!$G12)</f>
        <v>0</v>
      </c>
      <c r="I254" s="480">
        <f>('SUBSCRIBER BASE'!I27*'COMMISSION ASSUMPTIONS'!$D84)*('COMMISSION ASSUMPTIONS'!$E35*'DEVICE ASSUMPTIONS'!$G12)</f>
        <v>0</v>
      </c>
      <c r="J254" s="480">
        <f>('SUBSCRIBER BASE'!J27*'COMMISSION ASSUMPTIONS'!$D84)*('COMMISSION ASSUMPTIONS'!$E35*'DEVICE ASSUMPTIONS'!$G12)</f>
        <v>0</v>
      </c>
      <c r="K254" s="480">
        <f ca="1">('SUBSCRIBER BASE'!L27*'COMMISSION ASSUMPTIONS'!$D84)*('COMMISSION ASSUMPTIONS'!$E35*'DEVICE ASSUMPTIONS'!$G12)</f>
        <v>0</v>
      </c>
      <c r="L254" s="480">
        <f ca="1">('SUBSCRIBER BASE'!M27*'COMMISSION ASSUMPTIONS'!$D84)*('COMMISSION ASSUMPTIONS'!$E35*'DEVICE ASSUMPTIONS'!$G12)</f>
        <v>0</v>
      </c>
      <c r="M254" s="480">
        <f ca="1">('SUBSCRIBER BASE'!N27*'COMMISSION ASSUMPTIONS'!$D84)*('COMMISSION ASSUMPTIONS'!$E35*'DEVICE ASSUMPTIONS'!$G12)</f>
        <v>0</v>
      </c>
      <c r="N254" s="480">
        <f ca="1">('SUBSCRIBER BASE'!O27*'COMMISSION ASSUMPTIONS'!$D84)*('COMMISSION ASSUMPTIONS'!$E35*'DEVICE ASSUMPTIONS'!$G12)</f>
        <v>0</v>
      </c>
      <c r="O254" s="480">
        <f ca="1">('SUBSCRIBER BASE'!P27*'COMMISSION ASSUMPTIONS'!$D84)*('COMMISSION ASSUMPTIONS'!$E35*'DEVICE ASSUMPTIONS'!$G12)</f>
        <v>0</v>
      </c>
      <c r="P254" s="480">
        <f ca="1">('SUBSCRIBER BASE'!Q27*'COMMISSION ASSUMPTIONS'!$D84)*('COMMISSION ASSUMPTIONS'!$E35*'DEVICE ASSUMPTIONS'!$G12)</f>
        <v>0</v>
      </c>
      <c r="Q254" s="480">
        <f ca="1">('SUBSCRIBER BASE'!R27*'COMMISSION ASSUMPTIONS'!$D84)*('COMMISSION ASSUMPTIONS'!$E35*'DEVICE ASSUMPTIONS'!$G12)</f>
        <v>0</v>
      </c>
      <c r="R254" s="480">
        <f ca="1">('SUBSCRIBER BASE'!S27*'COMMISSION ASSUMPTIONS'!$D84)*('COMMISSION ASSUMPTIONS'!$E35*'DEVICE ASSUMPTIONS'!$G12)</f>
        <v>0</v>
      </c>
      <c r="S254" s="480">
        <f ca="1">('SUBSCRIBER BASE'!T27*'COMMISSION ASSUMPTIONS'!$D84)*('COMMISSION ASSUMPTIONS'!$E35*'DEVICE ASSUMPTIONS'!$G12)</f>
        <v>0</v>
      </c>
      <c r="T254" s="480">
        <f ca="1">('SUBSCRIBER BASE'!U27*'COMMISSION ASSUMPTIONS'!$D84)*('COMMISSION ASSUMPTIONS'!$E35*'DEVICE ASSUMPTIONS'!$G12)</f>
        <v>0</v>
      </c>
      <c r="U254" s="480">
        <f ca="1">('SUBSCRIBER BASE'!V27*'COMMISSION ASSUMPTIONS'!$D84)*('COMMISSION ASSUMPTIONS'!$E35*'DEVICE ASSUMPTIONS'!$G12)</f>
        <v>0</v>
      </c>
      <c r="V254" s="480">
        <f ca="1">('SUBSCRIBER BASE'!W27*'COMMISSION ASSUMPTIONS'!$D84)*('COMMISSION ASSUMPTIONS'!$E35*'DEVICE ASSUMPTIONS'!$G12)</f>
        <v>0</v>
      </c>
      <c r="W254" s="480">
        <f ca="1">('SUBSCRIBER BASE'!X27*'COMMISSION ASSUMPTIONS'!$D84)*('COMMISSION ASSUMPTIONS'!$E35*'DEVICE ASSUMPTIONS'!$G12)</f>
        <v>0</v>
      </c>
      <c r="X254" s="480">
        <f ca="1">('SUBSCRIBER BASE'!Y27*'COMMISSION ASSUMPTIONS'!$D84)*('COMMISSION ASSUMPTIONS'!$E35*'DEVICE ASSUMPTIONS'!$G12)</f>
        <v>0</v>
      </c>
      <c r="Y254" s="480">
        <f ca="1">('SUBSCRIBER BASE'!Z27*'COMMISSION ASSUMPTIONS'!$D84)*('COMMISSION ASSUMPTIONS'!$E35*'DEVICE ASSUMPTIONS'!$G12)</f>
        <v>0</v>
      </c>
      <c r="Z254" s="480">
        <f ca="1">('SUBSCRIBER BASE'!AA27*'COMMISSION ASSUMPTIONS'!$D84)*('COMMISSION ASSUMPTIONS'!$E35*'DEVICE ASSUMPTIONS'!$G12)</f>
        <v>0</v>
      </c>
      <c r="AA254" s="480">
        <f ca="1">('SUBSCRIBER BASE'!AB27*'COMMISSION ASSUMPTIONS'!$D84)*('COMMISSION ASSUMPTIONS'!$E35*'DEVICE ASSUMPTIONS'!$G12)</f>
        <v>0</v>
      </c>
      <c r="AB254" s="480">
        <f ca="1">('SUBSCRIBER BASE'!AC27*'COMMISSION ASSUMPTIONS'!$D84)*('COMMISSION ASSUMPTIONS'!$E35*'DEVICE ASSUMPTIONS'!$G12)</f>
        <v>0</v>
      </c>
      <c r="AC254" s="480">
        <f ca="1">('SUBSCRIBER BASE'!AD27*'COMMISSION ASSUMPTIONS'!$D84)*('COMMISSION ASSUMPTIONS'!$E35*'DEVICE ASSUMPTIONS'!$G12)</f>
        <v>0</v>
      </c>
      <c r="AD254" s="480">
        <f ca="1">('SUBSCRIBER BASE'!AE27*'COMMISSION ASSUMPTIONS'!$D84)*('COMMISSION ASSUMPTIONS'!$E35*'DEVICE ASSUMPTIONS'!$G12)</f>
        <v>0</v>
      </c>
      <c r="AE254" s="480">
        <f ca="1">('SUBSCRIBER BASE'!AF27*'COMMISSION ASSUMPTIONS'!$D84)*('COMMISSION ASSUMPTIONS'!$E35*'DEVICE ASSUMPTIONS'!$G12)</f>
        <v>0</v>
      </c>
      <c r="AF254" s="480">
        <f ca="1">('SUBSCRIBER BASE'!AG27*'COMMISSION ASSUMPTIONS'!$D84)*('COMMISSION ASSUMPTIONS'!$E35*'DEVICE ASSUMPTIONS'!$G12)</f>
        <v>0</v>
      </c>
      <c r="AG254" s="480">
        <f ca="1">('SUBSCRIBER BASE'!AH27*'COMMISSION ASSUMPTIONS'!$D84)*('COMMISSION ASSUMPTIONS'!$E35*'DEVICE ASSUMPTIONS'!$G12)</f>
        <v>0</v>
      </c>
      <c r="AH254" s="480">
        <f ca="1">('SUBSCRIBER BASE'!AI27*'COMMISSION ASSUMPTIONS'!$D84)*('COMMISSION ASSUMPTIONS'!$E35*'DEVICE ASSUMPTIONS'!$G12)</f>
        <v>0</v>
      </c>
      <c r="AI254" s="480">
        <f ca="1">('SUBSCRIBER BASE'!AJ27*'COMMISSION ASSUMPTIONS'!$D84)*('COMMISSION ASSUMPTIONS'!$E35*'DEVICE ASSUMPTIONS'!$G12)</f>
        <v>0</v>
      </c>
      <c r="AJ254" s="480">
        <f ca="1">('SUBSCRIBER BASE'!AK27*'COMMISSION ASSUMPTIONS'!$D84)*('COMMISSION ASSUMPTIONS'!$E35*'DEVICE ASSUMPTIONS'!$G12)</f>
        <v>0</v>
      </c>
      <c r="AK254" s="480">
        <f ca="1">('SUBSCRIBER BASE'!AL27*'COMMISSION ASSUMPTIONS'!$D84)*('COMMISSION ASSUMPTIONS'!$E35*'DEVICE ASSUMPTIONS'!$G12)</f>
        <v>0</v>
      </c>
      <c r="AL254" s="480">
        <f ca="1">('SUBSCRIBER BASE'!AM27*'COMMISSION ASSUMPTIONS'!$D84)*('COMMISSION ASSUMPTIONS'!$E35*'DEVICE ASSUMPTIONS'!$G12)</f>
        <v>0</v>
      </c>
      <c r="AM254" s="480">
        <f ca="1">('SUBSCRIBER BASE'!AN27*'COMMISSION ASSUMPTIONS'!$D84)*('COMMISSION ASSUMPTIONS'!$E35*'DEVICE ASSUMPTIONS'!$G12)</f>
        <v>0</v>
      </c>
      <c r="AN254" s="480">
        <f ca="1">('SUBSCRIBER BASE'!AO27*'COMMISSION ASSUMPTIONS'!$D84)*('COMMISSION ASSUMPTIONS'!$E35*'DEVICE ASSUMPTIONS'!$G12)</f>
        <v>0</v>
      </c>
      <c r="AO254" s="480">
        <f ca="1">('SUBSCRIBER BASE'!AP27*'COMMISSION ASSUMPTIONS'!$D84)*('COMMISSION ASSUMPTIONS'!$E35*'DEVICE ASSUMPTIONS'!$G12)</f>
        <v>0</v>
      </c>
      <c r="AP254" s="480">
        <f ca="1">('SUBSCRIBER BASE'!AQ27*'COMMISSION ASSUMPTIONS'!$D84)*('COMMISSION ASSUMPTIONS'!$E35*'DEVICE ASSUMPTIONS'!$G12)</f>
        <v>0</v>
      </c>
      <c r="AQ254" s="480">
        <f ca="1">('SUBSCRIBER BASE'!AR27*'COMMISSION ASSUMPTIONS'!$D84)*('COMMISSION ASSUMPTIONS'!$E35*'DEVICE ASSUMPTIONS'!$G12)</f>
        <v>0</v>
      </c>
      <c r="AR254" s="480">
        <f ca="1">('SUBSCRIBER BASE'!AS27*'COMMISSION ASSUMPTIONS'!$D84)*('COMMISSION ASSUMPTIONS'!$E35*'DEVICE ASSUMPTIONS'!$G12)</f>
        <v>0</v>
      </c>
      <c r="AS254" s="480">
        <f ca="1">('SUBSCRIBER BASE'!AT27*'COMMISSION ASSUMPTIONS'!$D84)*('COMMISSION ASSUMPTIONS'!$E35*'DEVICE ASSUMPTIONS'!$G12)</f>
        <v>0</v>
      </c>
      <c r="AT254" s="480">
        <f ca="1">('SUBSCRIBER BASE'!AU27*'COMMISSION ASSUMPTIONS'!$D84)*('COMMISSION ASSUMPTIONS'!$E35*'DEVICE ASSUMPTIONS'!$G12)</f>
        <v>0</v>
      </c>
      <c r="AU254" s="480">
        <f ca="1">('SUBSCRIBER BASE'!AV27*'COMMISSION ASSUMPTIONS'!$D84)*('COMMISSION ASSUMPTIONS'!$E35*'DEVICE ASSUMPTIONS'!$G12)</f>
        <v>0</v>
      </c>
      <c r="AV254" s="480">
        <f ca="1">('SUBSCRIBER BASE'!AW27*'COMMISSION ASSUMPTIONS'!$D84)*('COMMISSION ASSUMPTIONS'!$E35*'DEVICE ASSUMPTIONS'!$G12)</f>
        <v>0</v>
      </c>
      <c r="AW254" s="480">
        <f ca="1">('SUBSCRIBER BASE'!AX27*'COMMISSION ASSUMPTIONS'!$D84)*('COMMISSION ASSUMPTIONS'!$E35*'DEVICE ASSUMPTIONS'!$G12)</f>
        <v>0</v>
      </c>
      <c r="AX254" s="480">
        <f ca="1">('SUBSCRIBER BASE'!AY27*'COMMISSION ASSUMPTIONS'!$D84)*('COMMISSION ASSUMPTIONS'!$E35*'DEVICE ASSUMPTIONS'!$G12)</f>
        <v>0</v>
      </c>
      <c r="AY254" s="480">
        <f ca="1">('SUBSCRIBER BASE'!AZ27*'COMMISSION ASSUMPTIONS'!$D84)*('COMMISSION ASSUMPTIONS'!$E35*'DEVICE ASSUMPTIONS'!$G12)</f>
        <v>0</v>
      </c>
      <c r="AZ254" s="480">
        <f ca="1">('SUBSCRIBER BASE'!BA27*'COMMISSION ASSUMPTIONS'!$D84)*('COMMISSION ASSUMPTIONS'!$E35*'DEVICE ASSUMPTIONS'!$G12)</f>
        <v>0</v>
      </c>
      <c r="BA254" s="480">
        <f ca="1">('SUBSCRIBER BASE'!BB27*'COMMISSION ASSUMPTIONS'!$D84)*('COMMISSION ASSUMPTIONS'!$E35*'DEVICE ASSUMPTIONS'!$G12)</f>
        <v>0</v>
      </c>
      <c r="BB254" s="480">
        <f ca="1">('SUBSCRIBER BASE'!BC27*'COMMISSION ASSUMPTIONS'!$D84)*('COMMISSION ASSUMPTIONS'!$E35*'DEVICE ASSUMPTIONS'!$G12)</f>
        <v>0</v>
      </c>
      <c r="BC254" s="480">
        <f ca="1">('SUBSCRIBER BASE'!BD27*'COMMISSION ASSUMPTIONS'!$D84)*('COMMISSION ASSUMPTIONS'!$E35*'DEVICE ASSUMPTIONS'!$G12)</f>
        <v>0</v>
      </c>
      <c r="BD254" s="480">
        <f ca="1">('SUBSCRIBER BASE'!BE27*'COMMISSION ASSUMPTIONS'!$D84)*('COMMISSION ASSUMPTIONS'!$E35*'DEVICE ASSUMPTIONS'!$G12)</f>
        <v>0</v>
      </c>
      <c r="BE254" s="480">
        <f ca="1">('SUBSCRIBER BASE'!BF27*'COMMISSION ASSUMPTIONS'!$D84)*('COMMISSION ASSUMPTIONS'!$E35*'DEVICE ASSUMPTIONS'!$G12)</f>
        <v>0</v>
      </c>
      <c r="BF254" s="480">
        <f ca="1">('SUBSCRIBER BASE'!BG27*'COMMISSION ASSUMPTIONS'!$D84)*('COMMISSION ASSUMPTIONS'!$E35*'DEVICE ASSUMPTIONS'!$G12)</f>
        <v>0</v>
      </c>
      <c r="BG254" s="480">
        <f ca="1">('SUBSCRIBER BASE'!BH27*'COMMISSION ASSUMPTIONS'!$D84)*('COMMISSION ASSUMPTIONS'!$E35*'DEVICE ASSUMPTIONS'!$G12)</f>
        <v>0</v>
      </c>
      <c r="BH254" s="480">
        <f ca="1">('SUBSCRIBER BASE'!BI27*'COMMISSION ASSUMPTIONS'!$D84)*('COMMISSION ASSUMPTIONS'!$E35*'DEVICE ASSUMPTIONS'!$G12)</f>
        <v>0</v>
      </c>
      <c r="BI254" s="480">
        <f ca="1">('SUBSCRIBER BASE'!BJ27*'COMMISSION ASSUMPTIONS'!$D84)*('COMMISSION ASSUMPTIONS'!$E35*'DEVICE ASSUMPTIONS'!$G12)</f>
        <v>0</v>
      </c>
      <c r="BJ254" s="480">
        <f ca="1">('SUBSCRIBER BASE'!BK27*'COMMISSION ASSUMPTIONS'!$D84)*('COMMISSION ASSUMPTIONS'!$E35*'DEVICE ASSUMPTIONS'!$G12)</f>
        <v>0</v>
      </c>
      <c r="BK254" s="480">
        <f ca="1">('SUBSCRIBER BASE'!BL27*'COMMISSION ASSUMPTIONS'!$D84)*('COMMISSION ASSUMPTIONS'!$E35*'DEVICE ASSUMPTIONS'!$G12)</f>
        <v>0</v>
      </c>
      <c r="BL254" s="480">
        <f ca="1">('SUBSCRIBER BASE'!BM27*'COMMISSION ASSUMPTIONS'!$D84)*('COMMISSION ASSUMPTIONS'!$E35*'DEVICE ASSUMPTIONS'!$G12)</f>
        <v>0</v>
      </c>
      <c r="BM254" s="480">
        <f ca="1">('SUBSCRIBER BASE'!BN27*'COMMISSION ASSUMPTIONS'!$D84)*('COMMISSION ASSUMPTIONS'!$E35*'DEVICE ASSUMPTIONS'!$G12)</f>
        <v>0</v>
      </c>
      <c r="BN254" s="480">
        <f ca="1">('SUBSCRIBER BASE'!BO27*'COMMISSION ASSUMPTIONS'!$D84)*('COMMISSION ASSUMPTIONS'!$E35*'DEVICE ASSUMPTIONS'!$G12)</f>
        <v>0</v>
      </c>
      <c r="BO254" s="480">
        <f ca="1">('SUBSCRIBER BASE'!BP27*'COMMISSION ASSUMPTIONS'!$D84)*('COMMISSION ASSUMPTIONS'!$E35*'DEVICE ASSUMPTIONS'!$G12)</f>
        <v>0</v>
      </c>
      <c r="BP254" s="480">
        <f ca="1">('SUBSCRIBER BASE'!BQ27*'COMMISSION ASSUMPTIONS'!$D84)*('COMMISSION ASSUMPTIONS'!$E35*'DEVICE ASSUMPTIONS'!$G12)</f>
        <v>0</v>
      </c>
      <c r="BQ254" s="480">
        <f ca="1">('SUBSCRIBER BASE'!BR27*'COMMISSION ASSUMPTIONS'!$D84)*('COMMISSION ASSUMPTIONS'!$E35*'DEVICE ASSUMPTIONS'!$G12)</f>
        <v>0</v>
      </c>
      <c r="BR254" s="480">
        <f ca="1">('SUBSCRIBER BASE'!BS27*'COMMISSION ASSUMPTIONS'!$D84)*('COMMISSION ASSUMPTIONS'!$E35*'DEVICE ASSUMPTIONS'!$G12)</f>
        <v>0</v>
      </c>
    </row>
    <row r="255" spans="2:70" ht="24" customHeight="1" outlineLevel="1">
      <c r="B255" s="313" t="str">
        <f>B242</f>
        <v>MVLP4</v>
      </c>
      <c r="C255" s="480">
        <f>('SUBSCRIBER BASE'!C28*'COMMISSION ASSUMPTIONS'!$D85)*('COMMISSION ASSUMPTIONS'!$E36*'DEVICE ASSUMPTIONS'!$G13)</f>
        <v>0</v>
      </c>
      <c r="D255" s="480">
        <f>('SUBSCRIBER BASE'!D28*'COMMISSION ASSUMPTIONS'!$D85)*('COMMISSION ASSUMPTIONS'!$E36*'DEVICE ASSUMPTIONS'!$G13)</f>
        <v>0</v>
      </c>
      <c r="E255" s="480">
        <f>('SUBSCRIBER BASE'!E28*'COMMISSION ASSUMPTIONS'!$D85)*('COMMISSION ASSUMPTIONS'!$E36*'DEVICE ASSUMPTIONS'!$G13)</f>
        <v>0</v>
      </c>
      <c r="F255" s="480">
        <f>('SUBSCRIBER BASE'!F28*'COMMISSION ASSUMPTIONS'!$D85)*('COMMISSION ASSUMPTIONS'!$E36*'DEVICE ASSUMPTIONS'!$G13)</f>
        <v>0</v>
      </c>
      <c r="G255" s="480">
        <f>('SUBSCRIBER BASE'!G28*'COMMISSION ASSUMPTIONS'!$D85)*('COMMISSION ASSUMPTIONS'!$E36*'DEVICE ASSUMPTIONS'!$G13)</f>
        <v>0</v>
      </c>
      <c r="H255" s="480">
        <f>('SUBSCRIBER BASE'!H28*'COMMISSION ASSUMPTIONS'!$D85)*('COMMISSION ASSUMPTIONS'!$E36*'DEVICE ASSUMPTIONS'!$G13)</f>
        <v>0</v>
      </c>
      <c r="I255" s="480">
        <f>('SUBSCRIBER BASE'!I28*'COMMISSION ASSUMPTIONS'!$D85)*('COMMISSION ASSUMPTIONS'!$E36*'DEVICE ASSUMPTIONS'!$G13)</f>
        <v>0</v>
      </c>
      <c r="J255" s="480">
        <f>('SUBSCRIBER BASE'!J28*'COMMISSION ASSUMPTIONS'!$D85)*('COMMISSION ASSUMPTIONS'!$E36*'DEVICE ASSUMPTIONS'!$G13)</f>
        <v>0</v>
      </c>
      <c r="K255" s="480">
        <f ca="1">('SUBSCRIBER BASE'!L28*'COMMISSION ASSUMPTIONS'!$D85)*('COMMISSION ASSUMPTIONS'!$E36*'DEVICE ASSUMPTIONS'!$G13)</f>
        <v>0</v>
      </c>
      <c r="L255" s="480">
        <f ca="1">('SUBSCRIBER BASE'!M28*'COMMISSION ASSUMPTIONS'!$D85)*('COMMISSION ASSUMPTIONS'!$E36*'DEVICE ASSUMPTIONS'!$G13)</f>
        <v>0</v>
      </c>
      <c r="M255" s="480">
        <f ca="1">('SUBSCRIBER BASE'!N28*'COMMISSION ASSUMPTIONS'!$D85)*('COMMISSION ASSUMPTIONS'!$E36*'DEVICE ASSUMPTIONS'!$G13)</f>
        <v>0</v>
      </c>
      <c r="N255" s="480">
        <f ca="1">('SUBSCRIBER BASE'!O28*'COMMISSION ASSUMPTIONS'!$D85)*('COMMISSION ASSUMPTIONS'!$E36*'DEVICE ASSUMPTIONS'!$G13)</f>
        <v>0</v>
      </c>
      <c r="O255" s="480">
        <f ca="1">('SUBSCRIBER BASE'!P28*'COMMISSION ASSUMPTIONS'!$D85)*('COMMISSION ASSUMPTIONS'!$E36*'DEVICE ASSUMPTIONS'!$G13)</f>
        <v>0</v>
      </c>
      <c r="P255" s="480">
        <f ca="1">('SUBSCRIBER BASE'!Q28*'COMMISSION ASSUMPTIONS'!$D85)*('COMMISSION ASSUMPTIONS'!$E36*'DEVICE ASSUMPTIONS'!$G13)</f>
        <v>0</v>
      </c>
      <c r="Q255" s="480">
        <f ca="1">('SUBSCRIBER BASE'!R28*'COMMISSION ASSUMPTIONS'!$D85)*('COMMISSION ASSUMPTIONS'!$E36*'DEVICE ASSUMPTIONS'!$G13)</f>
        <v>0</v>
      </c>
      <c r="R255" s="480">
        <f ca="1">('SUBSCRIBER BASE'!S28*'COMMISSION ASSUMPTIONS'!$D85)*('COMMISSION ASSUMPTIONS'!$E36*'DEVICE ASSUMPTIONS'!$G13)</f>
        <v>0</v>
      </c>
      <c r="S255" s="480">
        <f ca="1">('SUBSCRIBER BASE'!T28*'COMMISSION ASSUMPTIONS'!$D85)*('COMMISSION ASSUMPTIONS'!$E36*'DEVICE ASSUMPTIONS'!$G13)</f>
        <v>0</v>
      </c>
      <c r="T255" s="480">
        <f ca="1">('SUBSCRIBER BASE'!U28*'COMMISSION ASSUMPTIONS'!$D85)*('COMMISSION ASSUMPTIONS'!$E36*'DEVICE ASSUMPTIONS'!$G13)</f>
        <v>0</v>
      </c>
      <c r="U255" s="480">
        <f ca="1">('SUBSCRIBER BASE'!V28*'COMMISSION ASSUMPTIONS'!$D85)*('COMMISSION ASSUMPTIONS'!$E36*'DEVICE ASSUMPTIONS'!$G13)</f>
        <v>0</v>
      </c>
      <c r="V255" s="480">
        <f ca="1">('SUBSCRIBER BASE'!W28*'COMMISSION ASSUMPTIONS'!$D85)*('COMMISSION ASSUMPTIONS'!$E36*'DEVICE ASSUMPTIONS'!$G13)</f>
        <v>0</v>
      </c>
      <c r="W255" s="480">
        <f ca="1">('SUBSCRIBER BASE'!X28*'COMMISSION ASSUMPTIONS'!$D85)*('COMMISSION ASSUMPTIONS'!$E36*'DEVICE ASSUMPTIONS'!$G13)</f>
        <v>0</v>
      </c>
      <c r="X255" s="480">
        <f ca="1">('SUBSCRIBER BASE'!Y28*'COMMISSION ASSUMPTIONS'!$D85)*('COMMISSION ASSUMPTIONS'!$E36*'DEVICE ASSUMPTIONS'!$G13)</f>
        <v>0</v>
      </c>
      <c r="Y255" s="480">
        <f ca="1">('SUBSCRIBER BASE'!Z28*'COMMISSION ASSUMPTIONS'!$D85)*('COMMISSION ASSUMPTIONS'!$E36*'DEVICE ASSUMPTIONS'!$G13)</f>
        <v>0</v>
      </c>
      <c r="Z255" s="480">
        <f ca="1">('SUBSCRIBER BASE'!AA28*'COMMISSION ASSUMPTIONS'!$D85)*('COMMISSION ASSUMPTIONS'!$E36*'DEVICE ASSUMPTIONS'!$G13)</f>
        <v>0</v>
      </c>
      <c r="AA255" s="480">
        <f ca="1">('SUBSCRIBER BASE'!AB28*'COMMISSION ASSUMPTIONS'!$D85)*('COMMISSION ASSUMPTIONS'!$E36*'DEVICE ASSUMPTIONS'!$G13)</f>
        <v>0</v>
      </c>
      <c r="AB255" s="480">
        <f ca="1">('SUBSCRIBER BASE'!AC28*'COMMISSION ASSUMPTIONS'!$D85)*('COMMISSION ASSUMPTIONS'!$E36*'DEVICE ASSUMPTIONS'!$G13)</f>
        <v>0</v>
      </c>
      <c r="AC255" s="480">
        <f ca="1">('SUBSCRIBER BASE'!AD28*'COMMISSION ASSUMPTIONS'!$D85)*('COMMISSION ASSUMPTIONS'!$E36*'DEVICE ASSUMPTIONS'!$G13)</f>
        <v>0</v>
      </c>
      <c r="AD255" s="480">
        <f ca="1">('SUBSCRIBER BASE'!AE28*'COMMISSION ASSUMPTIONS'!$D85)*('COMMISSION ASSUMPTIONS'!$E36*'DEVICE ASSUMPTIONS'!$G13)</f>
        <v>0</v>
      </c>
      <c r="AE255" s="480">
        <f ca="1">('SUBSCRIBER BASE'!AF28*'COMMISSION ASSUMPTIONS'!$D85)*('COMMISSION ASSUMPTIONS'!$E36*'DEVICE ASSUMPTIONS'!$G13)</f>
        <v>0</v>
      </c>
      <c r="AF255" s="480">
        <f ca="1">('SUBSCRIBER BASE'!AG28*'COMMISSION ASSUMPTIONS'!$D85)*('COMMISSION ASSUMPTIONS'!$E36*'DEVICE ASSUMPTIONS'!$G13)</f>
        <v>0</v>
      </c>
      <c r="AG255" s="480">
        <f ca="1">('SUBSCRIBER BASE'!AH28*'COMMISSION ASSUMPTIONS'!$D85)*('COMMISSION ASSUMPTIONS'!$E36*'DEVICE ASSUMPTIONS'!$G13)</f>
        <v>0</v>
      </c>
      <c r="AH255" s="480">
        <f ca="1">('SUBSCRIBER BASE'!AI28*'COMMISSION ASSUMPTIONS'!$D85)*('COMMISSION ASSUMPTIONS'!$E36*'DEVICE ASSUMPTIONS'!$G13)</f>
        <v>0</v>
      </c>
      <c r="AI255" s="480">
        <f ca="1">('SUBSCRIBER BASE'!AJ28*'COMMISSION ASSUMPTIONS'!$D85)*('COMMISSION ASSUMPTIONS'!$E36*'DEVICE ASSUMPTIONS'!$G13)</f>
        <v>0</v>
      </c>
      <c r="AJ255" s="480">
        <f ca="1">('SUBSCRIBER BASE'!AK28*'COMMISSION ASSUMPTIONS'!$D85)*('COMMISSION ASSUMPTIONS'!$E36*'DEVICE ASSUMPTIONS'!$G13)</f>
        <v>0</v>
      </c>
      <c r="AK255" s="480">
        <f ca="1">('SUBSCRIBER BASE'!AL28*'COMMISSION ASSUMPTIONS'!$D85)*('COMMISSION ASSUMPTIONS'!$E36*'DEVICE ASSUMPTIONS'!$G13)</f>
        <v>0</v>
      </c>
      <c r="AL255" s="480">
        <f ca="1">('SUBSCRIBER BASE'!AM28*'COMMISSION ASSUMPTIONS'!$D85)*('COMMISSION ASSUMPTIONS'!$E36*'DEVICE ASSUMPTIONS'!$G13)</f>
        <v>0</v>
      </c>
      <c r="AM255" s="480">
        <f ca="1">('SUBSCRIBER BASE'!AN28*'COMMISSION ASSUMPTIONS'!$D85)*('COMMISSION ASSUMPTIONS'!$E36*'DEVICE ASSUMPTIONS'!$G13)</f>
        <v>0</v>
      </c>
      <c r="AN255" s="480">
        <f ca="1">('SUBSCRIBER BASE'!AO28*'COMMISSION ASSUMPTIONS'!$D85)*('COMMISSION ASSUMPTIONS'!$E36*'DEVICE ASSUMPTIONS'!$G13)</f>
        <v>0</v>
      </c>
      <c r="AO255" s="480">
        <f ca="1">('SUBSCRIBER BASE'!AP28*'COMMISSION ASSUMPTIONS'!$D85)*('COMMISSION ASSUMPTIONS'!$E36*'DEVICE ASSUMPTIONS'!$G13)</f>
        <v>0</v>
      </c>
      <c r="AP255" s="480">
        <f ca="1">('SUBSCRIBER BASE'!AQ28*'COMMISSION ASSUMPTIONS'!$D85)*('COMMISSION ASSUMPTIONS'!$E36*'DEVICE ASSUMPTIONS'!$G13)</f>
        <v>0</v>
      </c>
      <c r="AQ255" s="480">
        <f ca="1">('SUBSCRIBER BASE'!AR28*'COMMISSION ASSUMPTIONS'!$D85)*('COMMISSION ASSUMPTIONS'!$E36*'DEVICE ASSUMPTIONS'!$G13)</f>
        <v>0</v>
      </c>
      <c r="AR255" s="480">
        <f ca="1">('SUBSCRIBER BASE'!AS28*'COMMISSION ASSUMPTIONS'!$D85)*('COMMISSION ASSUMPTIONS'!$E36*'DEVICE ASSUMPTIONS'!$G13)</f>
        <v>0</v>
      </c>
      <c r="AS255" s="480">
        <f ca="1">('SUBSCRIBER BASE'!AT28*'COMMISSION ASSUMPTIONS'!$D85)*('COMMISSION ASSUMPTIONS'!$E36*'DEVICE ASSUMPTIONS'!$G13)</f>
        <v>0</v>
      </c>
      <c r="AT255" s="480">
        <f ca="1">('SUBSCRIBER BASE'!AU28*'COMMISSION ASSUMPTIONS'!$D85)*('COMMISSION ASSUMPTIONS'!$E36*'DEVICE ASSUMPTIONS'!$G13)</f>
        <v>0</v>
      </c>
      <c r="AU255" s="480">
        <f ca="1">('SUBSCRIBER BASE'!AV28*'COMMISSION ASSUMPTIONS'!$D85)*('COMMISSION ASSUMPTIONS'!$E36*'DEVICE ASSUMPTIONS'!$G13)</f>
        <v>0</v>
      </c>
      <c r="AV255" s="480">
        <f ca="1">('SUBSCRIBER BASE'!AW28*'COMMISSION ASSUMPTIONS'!$D85)*('COMMISSION ASSUMPTIONS'!$E36*'DEVICE ASSUMPTIONS'!$G13)</f>
        <v>0</v>
      </c>
      <c r="AW255" s="480">
        <f ca="1">('SUBSCRIBER BASE'!AX28*'COMMISSION ASSUMPTIONS'!$D85)*('COMMISSION ASSUMPTIONS'!$E36*'DEVICE ASSUMPTIONS'!$G13)</f>
        <v>0</v>
      </c>
      <c r="AX255" s="480">
        <f ca="1">('SUBSCRIBER BASE'!AY28*'COMMISSION ASSUMPTIONS'!$D85)*('COMMISSION ASSUMPTIONS'!$E36*'DEVICE ASSUMPTIONS'!$G13)</f>
        <v>0</v>
      </c>
      <c r="AY255" s="480">
        <f ca="1">('SUBSCRIBER BASE'!AZ28*'COMMISSION ASSUMPTIONS'!$D85)*('COMMISSION ASSUMPTIONS'!$E36*'DEVICE ASSUMPTIONS'!$G13)</f>
        <v>0</v>
      </c>
      <c r="AZ255" s="480">
        <f ca="1">('SUBSCRIBER BASE'!BA28*'COMMISSION ASSUMPTIONS'!$D85)*('COMMISSION ASSUMPTIONS'!$E36*'DEVICE ASSUMPTIONS'!$G13)</f>
        <v>0</v>
      </c>
      <c r="BA255" s="480">
        <f ca="1">('SUBSCRIBER BASE'!BB28*'COMMISSION ASSUMPTIONS'!$D85)*('COMMISSION ASSUMPTIONS'!$E36*'DEVICE ASSUMPTIONS'!$G13)</f>
        <v>0</v>
      </c>
      <c r="BB255" s="480">
        <f ca="1">('SUBSCRIBER BASE'!BC28*'COMMISSION ASSUMPTIONS'!$D85)*('COMMISSION ASSUMPTIONS'!$E36*'DEVICE ASSUMPTIONS'!$G13)</f>
        <v>0</v>
      </c>
      <c r="BC255" s="480">
        <f ca="1">('SUBSCRIBER BASE'!BD28*'COMMISSION ASSUMPTIONS'!$D85)*('COMMISSION ASSUMPTIONS'!$E36*'DEVICE ASSUMPTIONS'!$G13)</f>
        <v>0</v>
      </c>
      <c r="BD255" s="480">
        <f ca="1">('SUBSCRIBER BASE'!BE28*'COMMISSION ASSUMPTIONS'!$D85)*('COMMISSION ASSUMPTIONS'!$E36*'DEVICE ASSUMPTIONS'!$G13)</f>
        <v>0</v>
      </c>
      <c r="BE255" s="480">
        <f ca="1">('SUBSCRIBER BASE'!BF28*'COMMISSION ASSUMPTIONS'!$D85)*('COMMISSION ASSUMPTIONS'!$E36*'DEVICE ASSUMPTIONS'!$G13)</f>
        <v>0</v>
      </c>
      <c r="BF255" s="480">
        <f ca="1">('SUBSCRIBER BASE'!BG28*'COMMISSION ASSUMPTIONS'!$D85)*('COMMISSION ASSUMPTIONS'!$E36*'DEVICE ASSUMPTIONS'!$G13)</f>
        <v>0</v>
      </c>
      <c r="BG255" s="480">
        <f ca="1">('SUBSCRIBER BASE'!BH28*'COMMISSION ASSUMPTIONS'!$D85)*('COMMISSION ASSUMPTIONS'!$E36*'DEVICE ASSUMPTIONS'!$G13)</f>
        <v>0</v>
      </c>
      <c r="BH255" s="480">
        <f ca="1">('SUBSCRIBER BASE'!BI28*'COMMISSION ASSUMPTIONS'!$D85)*('COMMISSION ASSUMPTIONS'!$E36*'DEVICE ASSUMPTIONS'!$G13)</f>
        <v>0</v>
      </c>
      <c r="BI255" s="480">
        <f ca="1">('SUBSCRIBER BASE'!BJ28*'COMMISSION ASSUMPTIONS'!$D85)*('COMMISSION ASSUMPTIONS'!$E36*'DEVICE ASSUMPTIONS'!$G13)</f>
        <v>0</v>
      </c>
      <c r="BJ255" s="480">
        <f ca="1">('SUBSCRIBER BASE'!BK28*'COMMISSION ASSUMPTIONS'!$D85)*('COMMISSION ASSUMPTIONS'!$E36*'DEVICE ASSUMPTIONS'!$G13)</f>
        <v>0</v>
      </c>
      <c r="BK255" s="480">
        <f ca="1">('SUBSCRIBER BASE'!BL28*'COMMISSION ASSUMPTIONS'!$D85)*('COMMISSION ASSUMPTIONS'!$E36*'DEVICE ASSUMPTIONS'!$G13)</f>
        <v>0</v>
      </c>
      <c r="BL255" s="480">
        <f ca="1">('SUBSCRIBER BASE'!BM28*'COMMISSION ASSUMPTIONS'!$D85)*('COMMISSION ASSUMPTIONS'!$E36*'DEVICE ASSUMPTIONS'!$G13)</f>
        <v>0</v>
      </c>
      <c r="BM255" s="480">
        <f ca="1">('SUBSCRIBER BASE'!BN28*'COMMISSION ASSUMPTIONS'!$D85)*('COMMISSION ASSUMPTIONS'!$E36*'DEVICE ASSUMPTIONS'!$G13)</f>
        <v>0</v>
      </c>
      <c r="BN255" s="480">
        <f ca="1">('SUBSCRIBER BASE'!BO28*'COMMISSION ASSUMPTIONS'!$D85)*('COMMISSION ASSUMPTIONS'!$E36*'DEVICE ASSUMPTIONS'!$G13)</f>
        <v>0</v>
      </c>
      <c r="BO255" s="480">
        <f ca="1">('SUBSCRIBER BASE'!BP28*'COMMISSION ASSUMPTIONS'!$D85)*('COMMISSION ASSUMPTIONS'!$E36*'DEVICE ASSUMPTIONS'!$G13)</f>
        <v>0</v>
      </c>
      <c r="BP255" s="480">
        <f ca="1">('SUBSCRIBER BASE'!BQ28*'COMMISSION ASSUMPTIONS'!$D85)*('COMMISSION ASSUMPTIONS'!$E36*'DEVICE ASSUMPTIONS'!$G13)</f>
        <v>0</v>
      </c>
      <c r="BQ255" s="480">
        <f ca="1">('SUBSCRIBER BASE'!BR28*'COMMISSION ASSUMPTIONS'!$D85)*('COMMISSION ASSUMPTIONS'!$E36*'DEVICE ASSUMPTIONS'!$G13)</f>
        <v>0</v>
      </c>
      <c r="BR255" s="480">
        <f ca="1">('SUBSCRIBER BASE'!BS28*'COMMISSION ASSUMPTIONS'!$D85)*('COMMISSION ASSUMPTIONS'!$E36*'DEVICE ASSUMPTIONS'!$G13)</f>
        <v>0</v>
      </c>
    </row>
    <row r="256" spans="2:70" ht="24" customHeight="1" outlineLevel="1">
      <c r="B256" s="313" t="str">
        <f t="shared" ref="B256:B260" si="60">B243</f>
        <v>MVLP5</v>
      </c>
      <c r="C256" s="480">
        <f>('SUBSCRIBER BASE'!C29*'COMMISSION ASSUMPTIONS'!$D86)*('COMMISSION ASSUMPTIONS'!$E37*'DEVICE ASSUMPTIONS'!$G14)</f>
        <v>0</v>
      </c>
      <c r="D256" s="480">
        <f>('SUBSCRIBER BASE'!D29*'COMMISSION ASSUMPTIONS'!$D86)*('COMMISSION ASSUMPTIONS'!$E37*'DEVICE ASSUMPTIONS'!$G14)</f>
        <v>0</v>
      </c>
      <c r="E256" s="480">
        <f>('SUBSCRIBER BASE'!E29*'COMMISSION ASSUMPTIONS'!$D86)*('COMMISSION ASSUMPTIONS'!$E37*'DEVICE ASSUMPTIONS'!$G14)</f>
        <v>0</v>
      </c>
      <c r="F256" s="480">
        <f>('SUBSCRIBER BASE'!F29*'COMMISSION ASSUMPTIONS'!$D86)*('COMMISSION ASSUMPTIONS'!$E37*'DEVICE ASSUMPTIONS'!$G14)</f>
        <v>0</v>
      </c>
      <c r="G256" s="480">
        <f>('SUBSCRIBER BASE'!G29*'COMMISSION ASSUMPTIONS'!$D86)*('COMMISSION ASSUMPTIONS'!$E37*'DEVICE ASSUMPTIONS'!$G14)</f>
        <v>0</v>
      </c>
      <c r="H256" s="480">
        <f>('SUBSCRIBER BASE'!H29*'COMMISSION ASSUMPTIONS'!$D86)*('COMMISSION ASSUMPTIONS'!$E37*'DEVICE ASSUMPTIONS'!$G14)</f>
        <v>0</v>
      </c>
      <c r="I256" s="480">
        <f>('SUBSCRIBER BASE'!I29*'COMMISSION ASSUMPTIONS'!$D86)*('COMMISSION ASSUMPTIONS'!$E37*'DEVICE ASSUMPTIONS'!$G14)</f>
        <v>0</v>
      </c>
      <c r="J256" s="480">
        <f>('SUBSCRIBER BASE'!J29*'COMMISSION ASSUMPTIONS'!$D86)*('COMMISSION ASSUMPTIONS'!$E37*'DEVICE ASSUMPTIONS'!$G14)</f>
        <v>0</v>
      </c>
      <c r="K256" s="480">
        <f ca="1">('SUBSCRIBER BASE'!L29*'COMMISSION ASSUMPTIONS'!$D86)*('COMMISSION ASSUMPTIONS'!$E37*'DEVICE ASSUMPTIONS'!$G14)</f>
        <v>0</v>
      </c>
      <c r="L256" s="480">
        <f ca="1">('SUBSCRIBER BASE'!M29*'COMMISSION ASSUMPTIONS'!$D86)*('COMMISSION ASSUMPTIONS'!$E37*'DEVICE ASSUMPTIONS'!$G14)</f>
        <v>0</v>
      </c>
      <c r="M256" s="480">
        <f ca="1">('SUBSCRIBER BASE'!N29*'COMMISSION ASSUMPTIONS'!$D86)*('COMMISSION ASSUMPTIONS'!$E37*'DEVICE ASSUMPTIONS'!$G14)</f>
        <v>0</v>
      </c>
      <c r="N256" s="480">
        <f ca="1">('SUBSCRIBER BASE'!O29*'COMMISSION ASSUMPTIONS'!$D86)*('COMMISSION ASSUMPTIONS'!$E37*'DEVICE ASSUMPTIONS'!$G14)</f>
        <v>0</v>
      </c>
      <c r="O256" s="480">
        <f ca="1">('SUBSCRIBER BASE'!P29*'COMMISSION ASSUMPTIONS'!$D86)*('COMMISSION ASSUMPTIONS'!$E37*'DEVICE ASSUMPTIONS'!$G14)</f>
        <v>0</v>
      </c>
      <c r="P256" s="480">
        <f ca="1">('SUBSCRIBER BASE'!Q29*'COMMISSION ASSUMPTIONS'!$D86)*('COMMISSION ASSUMPTIONS'!$E37*'DEVICE ASSUMPTIONS'!$G14)</f>
        <v>0</v>
      </c>
      <c r="Q256" s="480">
        <f ca="1">('SUBSCRIBER BASE'!R29*'COMMISSION ASSUMPTIONS'!$D86)*('COMMISSION ASSUMPTIONS'!$E37*'DEVICE ASSUMPTIONS'!$G14)</f>
        <v>0</v>
      </c>
      <c r="R256" s="480">
        <f ca="1">('SUBSCRIBER BASE'!S29*'COMMISSION ASSUMPTIONS'!$D86)*('COMMISSION ASSUMPTIONS'!$E37*'DEVICE ASSUMPTIONS'!$G14)</f>
        <v>0</v>
      </c>
      <c r="S256" s="480">
        <f ca="1">('SUBSCRIBER BASE'!T29*'COMMISSION ASSUMPTIONS'!$D86)*('COMMISSION ASSUMPTIONS'!$E37*'DEVICE ASSUMPTIONS'!$G14)</f>
        <v>0</v>
      </c>
      <c r="T256" s="480">
        <f ca="1">('SUBSCRIBER BASE'!U29*'COMMISSION ASSUMPTIONS'!$D86)*('COMMISSION ASSUMPTIONS'!$E37*'DEVICE ASSUMPTIONS'!$G14)</f>
        <v>0</v>
      </c>
      <c r="U256" s="480">
        <f ca="1">('SUBSCRIBER BASE'!V29*'COMMISSION ASSUMPTIONS'!$D86)*('COMMISSION ASSUMPTIONS'!$E37*'DEVICE ASSUMPTIONS'!$G14)</f>
        <v>0</v>
      </c>
      <c r="V256" s="480">
        <f ca="1">('SUBSCRIBER BASE'!W29*'COMMISSION ASSUMPTIONS'!$D86)*('COMMISSION ASSUMPTIONS'!$E37*'DEVICE ASSUMPTIONS'!$G14)</f>
        <v>0</v>
      </c>
      <c r="W256" s="480">
        <f ca="1">('SUBSCRIBER BASE'!X29*'COMMISSION ASSUMPTIONS'!$D86)*('COMMISSION ASSUMPTIONS'!$E37*'DEVICE ASSUMPTIONS'!$G14)</f>
        <v>0</v>
      </c>
      <c r="X256" s="480">
        <f ca="1">('SUBSCRIBER BASE'!Y29*'COMMISSION ASSUMPTIONS'!$D86)*('COMMISSION ASSUMPTIONS'!$E37*'DEVICE ASSUMPTIONS'!$G14)</f>
        <v>0</v>
      </c>
      <c r="Y256" s="480">
        <f ca="1">('SUBSCRIBER BASE'!Z29*'COMMISSION ASSUMPTIONS'!$D86)*('COMMISSION ASSUMPTIONS'!$E37*'DEVICE ASSUMPTIONS'!$G14)</f>
        <v>0</v>
      </c>
      <c r="Z256" s="480">
        <f ca="1">('SUBSCRIBER BASE'!AA29*'COMMISSION ASSUMPTIONS'!$D86)*('COMMISSION ASSUMPTIONS'!$E37*'DEVICE ASSUMPTIONS'!$G14)</f>
        <v>0</v>
      </c>
      <c r="AA256" s="480">
        <f ca="1">('SUBSCRIBER BASE'!AB29*'COMMISSION ASSUMPTIONS'!$D86)*('COMMISSION ASSUMPTIONS'!$E37*'DEVICE ASSUMPTIONS'!$G14)</f>
        <v>0</v>
      </c>
      <c r="AB256" s="480">
        <f ca="1">('SUBSCRIBER BASE'!AC29*'COMMISSION ASSUMPTIONS'!$D86)*('COMMISSION ASSUMPTIONS'!$E37*'DEVICE ASSUMPTIONS'!$G14)</f>
        <v>0</v>
      </c>
      <c r="AC256" s="480">
        <f ca="1">('SUBSCRIBER BASE'!AD29*'COMMISSION ASSUMPTIONS'!$D86)*('COMMISSION ASSUMPTIONS'!$E37*'DEVICE ASSUMPTIONS'!$G14)</f>
        <v>0</v>
      </c>
      <c r="AD256" s="480">
        <f ca="1">('SUBSCRIBER BASE'!AE29*'COMMISSION ASSUMPTIONS'!$D86)*('COMMISSION ASSUMPTIONS'!$E37*'DEVICE ASSUMPTIONS'!$G14)</f>
        <v>0</v>
      </c>
      <c r="AE256" s="480">
        <f ca="1">('SUBSCRIBER BASE'!AF29*'COMMISSION ASSUMPTIONS'!$D86)*('COMMISSION ASSUMPTIONS'!$E37*'DEVICE ASSUMPTIONS'!$G14)</f>
        <v>0</v>
      </c>
      <c r="AF256" s="480">
        <f ca="1">('SUBSCRIBER BASE'!AG29*'COMMISSION ASSUMPTIONS'!$D86)*('COMMISSION ASSUMPTIONS'!$E37*'DEVICE ASSUMPTIONS'!$G14)</f>
        <v>0</v>
      </c>
      <c r="AG256" s="480">
        <f ca="1">('SUBSCRIBER BASE'!AH29*'COMMISSION ASSUMPTIONS'!$D86)*('COMMISSION ASSUMPTIONS'!$E37*'DEVICE ASSUMPTIONS'!$G14)</f>
        <v>0</v>
      </c>
      <c r="AH256" s="480">
        <f ca="1">('SUBSCRIBER BASE'!AI29*'COMMISSION ASSUMPTIONS'!$D86)*('COMMISSION ASSUMPTIONS'!$E37*'DEVICE ASSUMPTIONS'!$G14)</f>
        <v>0</v>
      </c>
      <c r="AI256" s="480">
        <f ca="1">('SUBSCRIBER BASE'!AJ29*'COMMISSION ASSUMPTIONS'!$D86)*('COMMISSION ASSUMPTIONS'!$E37*'DEVICE ASSUMPTIONS'!$G14)</f>
        <v>0</v>
      </c>
      <c r="AJ256" s="480">
        <f ca="1">('SUBSCRIBER BASE'!AK29*'COMMISSION ASSUMPTIONS'!$D86)*('COMMISSION ASSUMPTIONS'!$E37*'DEVICE ASSUMPTIONS'!$G14)</f>
        <v>0</v>
      </c>
      <c r="AK256" s="480">
        <f ca="1">('SUBSCRIBER BASE'!AL29*'COMMISSION ASSUMPTIONS'!$D86)*('COMMISSION ASSUMPTIONS'!$E37*'DEVICE ASSUMPTIONS'!$G14)</f>
        <v>0</v>
      </c>
      <c r="AL256" s="480">
        <f ca="1">('SUBSCRIBER BASE'!AM29*'COMMISSION ASSUMPTIONS'!$D86)*('COMMISSION ASSUMPTIONS'!$E37*'DEVICE ASSUMPTIONS'!$G14)</f>
        <v>0</v>
      </c>
      <c r="AM256" s="480">
        <f ca="1">('SUBSCRIBER BASE'!AN29*'COMMISSION ASSUMPTIONS'!$D86)*('COMMISSION ASSUMPTIONS'!$E37*'DEVICE ASSUMPTIONS'!$G14)</f>
        <v>0</v>
      </c>
      <c r="AN256" s="480">
        <f ca="1">('SUBSCRIBER BASE'!AO29*'COMMISSION ASSUMPTIONS'!$D86)*('COMMISSION ASSUMPTIONS'!$E37*'DEVICE ASSUMPTIONS'!$G14)</f>
        <v>0</v>
      </c>
      <c r="AO256" s="480">
        <f ca="1">('SUBSCRIBER BASE'!AP29*'COMMISSION ASSUMPTIONS'!$D86)*('COMMISSION ASSUMPTIONS'!$E37*'DEVICE ASSUMPTIONS'!$G14)</f>
        <v>0</v>
      </c>
      <c r="AP256" s="480">
        <f ca="1">('SUBSCRIBER BASE'!AQ29*'COMMISSION ASSUMPTIONS'!$D86)*('COMMISSION ASSUMPTIONS'!$E37*'DEVICE ASSUMPTIONS'!$G14)</f>
        <v>0</v>
      </c>
      <c r="AQ256" s="480">
        <f ca="1">('SUBSCRIBER BASE'!AR29*'COMMISSION ASSUMPTIONS'!$D86)*('COMMISSION ASSUMPTIONS'!$E37*'DEVICE ASSUMPTIONS'!$G14)</f>
        <v>0</v>
      </c>
      <c r="AR256" s="480">
        <f ca="1">('SUBSCRIBER BASE'!AS29*'COMMISSION ASSUMPTIONS'!$D86)*('COMMISSION ASSUMPTIONS'!$E37*'DEVICE ASSUMPTIONS'!$G14)</f>
        <v>0</v>
      </c>
      <c r="AS256" s="480">
        <f ca="1">('SUBSCRIBER BASE'!AT29*'COMMISSION ASSUMPTIONS'!$D86)*('COMMISSION ASSUMPTIONS'!$E37*'DEVICE ASSUMPTIONS'!$G14)</f>
        <v>0</v>
      </c>
      <c r="AT256" s="480">
        <f ca="1">('SUBSCRIBER BASE'!AU29*'COMMISSION ASSUMPTIONS'!$D86)*('COMMISSION ASSUMPTIONS'!$E37*'DEVICE ASSUMPTIONS'!$G14)</f>
        <v>0</v>
      </c>
      <c r="AU256" s="480">
        <f ca="1">('SUBSCRIBER BASE'!AV29*'COMMISSION ASSUMPTIONS'!$D86)*('COMMISSION ASSUMPTIONS'!$E37*'DEVICE ASSUMPTIONS'!$G14)</f>
        <v>0</v>
      </c>
      <c r="AV256" s="480">
        <f ca="1">('SUBSCRIBER BASE'!AW29*'COMMISSION ASSUMPTIONS'!$D86)*('COMMISSION ASSUMPTIONS'!$E37*'DEVICE ASSUMPTIONS'!$G14)</f>
        <v>0</v>
      </c>
      <c r="AW256" s="480">
        <f ca="1">('SUBSCRIBER BASE'!AX29*'COMMISSION ASSUMPTIONS'!$D86)*('COMMISSION ASSUMPTIONS'!$E37*'DEVICE ASSUMPTIONS'!$G14)</f>
        <v>0</v>
      </c>
      <c r="AX256" s="480">
        <f ca="1">('SUBSCRIBER BASE'!AY29*'COMMISSION ASSUMPTIONS'!$D86)*('COMMISSION ASSUMPTIONS'!$E37*'DEVICE ASSUMPTIONS'!$G14)</f>
        <v>0</v>
      </c>
      <c r="AY256" s="480">
        <f ca="1">('SUBSCRIBER BASE'!AZ29*'COMMISSION ASSUMPTIONS'!$D86)*('COMMISSION ASSUMPTIONS'!$E37*'DEVICE ASSUMPTIONS'!$G14)</f>
        <v>0</v>
      </c>
      <c r="AZ256" s="480">
        <f ca="1">('SUBSCRIBER BASE'!BA29*'COMMISSION ASSUMPTIONS'!$D86)*('COMMISSION ASSUMPTIONS'!$E37*'DEVICE ASSUMPTIONS'!$G14)</f>
        <v>0</v>
      </c>
      <c r="BA256" s="480">
        <f ca="1">('SUBSCRIBER BASE'!BB29*'COMMISSION ASSUMPTIONS'!$D86)*('COMMISSION ASSUMPTIONS'!$E37*'DEVICE ASSUMPTIONS'!$G14)</f>
        <v>0</v>
      </c>
      <c r="BB256" s="480">
        <f ca="1">('SUBSCRIBER BASE'!BC29*'COMMISSION ASSUMPTIONS'!$D86)*('COMMISSION ASSUMPTIONS'!$E37*'DEVICE ASSUMPTIONS'!$G14)</f>
        <v>0</v>
      </c>
      <c r="BC256" s="480">
        <f ca="1">('SUBSCRIBER BASE'!BD29*'COMMISSION ASSUMPTIONS'!$D86)*('COMMISSION ASSUMPTIONS'!$E37*'DEVICE ASSUMPTIONS'!$G14)</f>
        <v>0</v>
      </c>
      <c r="BD256" s="480">
        <f ca="1">('SUBSCRIBER BASE'!BE29*'COMMISSION ASSUMPTIONS'!$D86)*('COMMISSION ASSUMPTIONS'!$E37*'DEVICE ASSUMPTIONS'!$G14)</f>
        <v>0</v>
      </c>
      <c r="BE256" s="480">
        <f ca="1">('SUBSCRIBER BASE'!BF29*'COMMISSION ASSUMPTIONS'!$D86)*('COMMISSION ASSUMPTIONS'!$E37*'DEVICE ASSUMPTIONS'!$G14)</f>
        <v>0</v>
      </c>
      <c r="BF256" s="480">
        <f ca="1">('SUBSCRIBER BASE'!BG29*'COMMISSION ASSUMPTIONS'!$D86)*('COMMISSION ASSUMPTIONS'!$E37*'DEVICE ASSUMPTIONS'!$G14)</f>
        <v>0</v>
      </c>
      <c r="BG256" s="480">
        <f ca="1">('SUBSCRIBER BASE'!BH29*'COMMISSION ASSUMPTIONS'!$D86)*('COMMISSION ASSUMPTIONS'!$E37*'DEVICE ASSUMPTIONS'!$G14)</f>
        <v>0</v>
      </c>
      <c r="BH256" s="480">
        <f ca="1">('SUBSCRIBER BASE'!BI29*'COMMISSION ASSUMPTIONS'!$D86)*('COMMISSION ASSUMPTIONS'!$E37*'DEVICE ASSUMPTIONS'!$G14)</f>
        <v>0</v>
      </c>
      <c r="BI256" s="480">
        <f ca="1">('SUBSCRIBER BASE'!BJ29*'COMMISSION ASSUMPTIONS'!$D86)*('COMMISSION ASSUMPTIONS'!$E37*'DEVICE ASSUMPTIONS'!$G14)</f>
        <v>0</v>
      </c>
      <c r="BJ256" s="480">
        <f ca="1">('SUBSCRIBER BASE'!BK29*'COMMISSION ASSUMPTIONS'!$D86)*('COMMISSION ASSUMPTIONS'!$E37*'DEVICE ASSUMPTIONS'!$G14)</f>
        <v>0</v>
      </c>
      <c r="BK256" s="480">
        <f ca="1">('SUBSCRIBER BASE'!BL29*'COMMISSION ASSUMPTIONS'!$D86)*('COMMISSION ASSUMPTIONS'!$E37*'DEVICE ASSUMPTIONS'!$G14)</f>
        <v>0</v>
      </c>
      <c r="BL256" s="480">
        <f ca="1">('SUBSCRIBER BASE'!BM29*'COMMISSION ASSUMPTIONS'!$D86)*('COMMISSION ASSUMPTIONS'!$E37*'DEVICE ASSUMPTIONS'!$G14)</f>
        <v>0</v>
      </c>
      <c r="BM256" s="480">
        <f ca="1">('SUBSCRIBER BASE'!BN29*'COMMISSION ASSUMPTIONS'!$D86)*('COMMISSION ASSUMPTIONS'!$E37*'DEVICE ASSUMPTIONS'!$G14)</f>
        <v>0</v>
      </c>
      <c r="BN256" s="480">
        <f ca="1">('SUBSCRIBER BASE'!BO29*'COMMISSION ASSUMPTIONS'!$D86)*('COMMISSION ASSUMPTIONS'!$E37*'DEVICE ASSUMPTIONS'!$G14)</f>
        <v>0</v>
      </c>
      <c r="BO256" s="480">
        <f ca="1">('SUBSCRIBER BASE'!BP29*'COMMISSION ASSUMPTIONS'!$D86)*('COMMISSION ASSUMPTIONS'!$E37*'DEVICE ASSUMPTIONS'!$G14)</f>
        <v>0</v>
      </c>
      <c r="BP256" s="480">
        <f ca="1">('SUBSCRIBER BASE'!BQ29*'COMMISSION ASSUMPTIONS'!$D86)*('COMMISSION ASSUMPTIONS'!$E37*'DEVICE ASSUMPTIONS'!$G14)</f>
        <v>0</v>
      </c>
      <c r="BQ256" s="480">
        <f ca="1">('SUBSCRIBER BASE'!BR29*'COMMISSION ASSUMPTIONS'!$D86)*('COMMISSION ASSUMPTIONS'!$E37*'DEVICE ASSUMPTIONS'!$G14)</f>
        <v>0</v>
      </c>
      <c r="BR256" s="480">
        <f ca="1">('SUBSCRIBER BASE'!BS29*'COMMISSION ASSUMPTIONS'!$D86)*('COMMISSION ASSUMPTIONS'!$E37*'DEVICE ASSUMPTIONS'!$G14)</f>
        <v>0</v>
      </c>
    </row>
    <row r="257" spans="2:70" ht="24" customHeight="1" outlineLevel="1">
      <c r="B257" s="313" t="str">
        <f t="shared" si="60"/>
        <v>MVLP6</v>
      </c>
      <c r="C257" s="480">
        <f>('SUBSCRIBER BASE'!C30*'COMMISSION ASSUMPTIONS'!$D87)*('COMMISSION ASSUMPTIONS'!$E38*'DEVICE ASSUMPTIONS'!$G15)</f>
        <v>0</v>
      </c>
      <c r="D257" s="480">
        <f>('SUBSCRIBER BASE'!D30*'COMMISSION ASSUMPTIONS'!$D87)*('COMMISSION ASSUMPTIONS'!$E38*'DEVICE ASSUMPTIONS'!$G15)</f>
        <v>0</v>
      </c>
      <c r="E257" s="480">
        <f>('SUBSCRIBER BASE'!E30*'COMMISSION ASSUMPTIONS'!$D87)*('COMMISSION ASSUMPTIONS'!$E38*'DEVICE ASSUMPTIONS'!$G15)</f>
        <v>0</v>
      </c>
      <c r="F257" s="480">
        <f>('SUBSCRIBER BASE'!F30*'COMMISSION ASSUMPTIONS'!$D87)*('COMMISSION ASSUMPTIONS'!$E38*'DEVICE ASSUMPTIONS'!$G15)</f>
        <v>0</v>
      </c>
      <c r="G257" s="480">
        <f>('SUBSCRIBER BASE'!G30*'COMMISSION ASSUMPTIONS'!$D87)*('COMMISSION ASSUMPTIONS'!$E38*'DEVICE ASSUMPTIONS'!$G15)</f>
        <v>0</v>
      </c>
      <c r="H257" s="480">
        <f>('SUBSCRIBER BASE'!H30*'COMMISSION ASSUMPTIONS'!$D87)*('COMMISSION ASSUMPTIONS'!$E38*'DEVICE ASSUMPTIONS'!$G15)</f>
        <v>0</v>
      </c>
      <c r="I257" s="480">
        <f>('SUBSCRIBER BASE'!I30*'COMMISSION ASSUMPTIONS'!$D87)*('COMMISSION ASSUMPTIONS'!$E38*'DEVICE ASSUMPTIONS'!$G15)</f>
        <v>0</v>
      </c>
      <c r="J257" s="480">
        <f>('SUBSCRIBER BASE'!J30*'COMMISSION ASSUMPTIONS'!$D87)*('COMMISSION ASSUMPTIONS'!$E38*'DEVICE ASSUMPTIONS'!$G15)</f>
        <v>0</v>
      </c>
      <c r="K257" s="480">
        <f ca="1">('SUBSCRIBER BASE'!L30*'COMMISSION ASSUMPTIONS'!$D87)*('COMMISSION ASSUMPTIONS'!$E38*'DEVICE ASSUMPTIONS'!$G15)</f>
        <v>0</v>
      </c>
      <c r="L257" s="480">
        <f ca="1">('SUBSCRIBER BASE'!M30*'COMMISSION ASSUMPTIONS'!$D87)*('COMMISSION ASSUMPTIONS'!$E38*'DEVICE ASSUMPTIONS'!$G15)</f>
        <v>0</v>
      </c>
      <c r="M257" s="480">
        <f ca="1">('SUBSCRIBER BASE'!N30*'COMMISSION ASSUMPTIONS'!$D87)*('COMMISSION ASSUMPTIONS'!$E38*'DEVICE ASSUMPTIONS'!$G15)</f>
        <v>0</v>
      </c>
      <c r="N257" s="480">
        <f ca="1">('SUBSCRIBER BASE'!O30*'COMMISSION ASSUMPTIONS'!$D87)*('COMMISSION ASSUMPTIONS'!$E38*'DEVICE ASSUMPTIONS'!$G15)</f>
        <v>0</v>
      </c>
      <c r="O257" s="480">
        <f ca="1">('SUBSCRIBER BASE'!P30*'COMMISSION ASSUMPTIONS'!$D87)*('COMMISSION ASSUMPTIONS'!$E38*'DEVICE ASSUMPTIONS'!$G15)</f>
        <v>0</v>
      </c>
      <c r="P257" s="480">
        <f ca="1">('SUBSCRIBER BASE'!Q30*'COMMISSION ASSUMPTIONS'!$D87)*('COMMISSION ASSUMPTIONS'!$E38*'DEVICE ASSUMPTIONS'!$G15)</f>
        <v>0</v>
      </c>
      <c r="Q257" s="480">
        <f ca="1">('SUBSCRIBER BASE'!R30*'COMMISSION ASSUMPTIONS'!$D87)*('COMMISSION ASSUMPTIONS'!$E38*'DEVICE ASSUMPTIONS'!$G15)</f>
        <v>0</v>
      </c>
      <c r="R257" s="480">
        <f ca="1">('SUBSCRIBER BASE'!S30*'COMMISSION ASSUMPTIONS'!$D87)*('COMMISSION ASSUMPTIONS'!$E38*'DEVICE ASSUMPTIONS'!$G15)</f>
        <v>0</v>
      </c>
      <c r="S257" s="480">
        <f ca="1">('SUBSCRIBER BASE'!T30*'COMMISSION ASSUMPTIONS'!$D87)*('COMMISSION ASSUMPTIONS'!$E38*'DEVICE ASSUMPTIONS'!$G15)</f>
        <v>0</v>
      </c>
      <c r="T257" s="480">
        <f ca="1">('SUBSCRIBER BASE'!U30*'COMMISSION ASSUMPTIONS'!$D87)*('COMMISSION ASSUMPTIONS'!$E38*'DEVICE ASSUMPTIONS'!$G15)</f>
        <v>0</v>
      </c>
      <c r="U257" s="480">
        <f ca="1">('SUBSCRIBER BASE'!V30*'COMMISSION ASSUMPTIONS'!$D87)*('COMMISSION ASSUMPTIONS'!$E38*'DEVICE ASSUMPTIONS'!$G15)</f>
        <v>0</v>
      </c>
      <c r="V257" s="480">
        <f ca="1">('SUBSCRIBER BASE'!W30*'COMMISSION ASSUMPTIONS'!$D87)*('COMMISSION ASSUMPTIONS'!$E38*'DEVICE ASSUMPTIONS'!$G15)</f>
        <v>0</v>
      </c>
      <c r="W257" s="480">
        <f ca="1">('SUBSCRIBER BASE'!X30*'COMMISSION ASSUMPTIONS'!$D87)*('COMMISSION ASSUMPTIONS'!$E38*'DEVICE ASSUMPTIONS'!$G15)</f>
        <v>0</v>
      </c>
      <c r="X257" s="480">
        <f ca="1">('SUBSCRIBER BASE'!Y30*'COMMISSION ASSUMPTIONS'!$D87)*('COMMISSION ASSUMPTIONS'!$E38*'DEVICE ASSUMPTIONS'!$G15)</f>
        <v>0</v>
      </c>
      <c r="Y257" s="480">
        <f ca="1">('SUBSCRIBER BASE'!Z30*'COMMISSION ASSUMPTIONS'!$D87)*('COMMISSION ASSUMPTIONS'!$E38*'DEVICE ASSUMPTIONS'!$G15)</f>
        <v>0</v>
      </c>
      <c r="Z257" s="480">
        <f ca="1">('SUBSCRIBER BASE'!AA30*'COMMISSION ASSUMPTIONS'!$D87)*('COMMISSION ASSUMPTIONS'!$E38*'DEVICE ASSUMPTIONS'!$G15)</f>
        <v>0</v>
      </c>
      <c r="AA257" s="480">
        <f ca="1">('SUBSCRIBER BASE'!AB30*'COMMISSION ASSUMPTIONS'!$D87)*('COMMISSION ASSUMPTIONS'!$E38*'DEVICE ASSUMPTIONS'!$G15)</f>
        <v>0</v>
      </c>
      <c r="AB257" s="480">
        <f ca="1">('SUBSCRIBER BASE'!AC30*'COMMISSION ASSUMPTIONS'!$D87)*('COMMISSION ASSUMPTIONS'!$E38*'DEVICE ASSUMPTIONS'!$G15)</f>
        <v>0</v>
      </c>
      <c r="AC257" s="480">
        <f ca="1">('SUBSCRIBER BASE'!AD30*'COMMISSION ASSUMPTIONS'!$D87)*('COMMISSION ASSUMPTIONS'!$E38*'DEVICE ASSUMPTIONS'!$G15)</f>
        <v>0</v>
      </c>
      <c r="AD257" s="480">
        <f ca="1">('SUBSCRIBER BASE'!AE30*'COMMISSION ASSUMPTIONS'!$D87)*('COMMISSION ASSUMPTIONS'!$E38*'DEVICE ASSUMPTIONS'!$G15)</f>
        <v>0</v>
      </c>
      <c r="AE257" s="480">
        <f ca="1">('SUBSCRIBER BASE'!AF30*'COMMISSION ASSUMPTIONS'!$D87)*('COMMISSION ASSUMPTIONS'!$E38*'DEVICE ASSUMPTIONS'!$G15)</f>
        <v>0</v>
      </c>
      <c r="AF257" s="480">
        <f ca="1">('SUBSCRIBER BASE'!AG30*'COMMISSION ASSUMPTIONS'!$D87)*('COMMISSION ASSUMPTIONS'!$E38*'DEVICE ASSUMPTIONS'!$G15)</f>
        <v>0</v>
      </c>
      <c r="AG257" s="480">
        <f ca="1">('SUBSCRIBER BASE'!AH30*'COMMISSION ASSUMPTIONS'!$D87)*('COMMISSION ASSUMPTIONS'!$E38*'DEVICE ASSUMPTIONS'!$G15)</f>
        <v>0</v>
      </c>
      <c r="AH257" s="480">
        <f ca="1">('SUBSCRIBER BASE'!AI30*'COMMISSION ASSUMPTIONS'!$D87)*('COMMISSION ASSUMPTIONS'!$E38*'DEVICE ASSUMPTIONS'!$G15)</f>
        <v>0</v>
      </c>
      <c r="AI257" s="480">
        <f ca="1">('SUBSCRIBER BASE'!AJ30*'COMMISSION ASSUMPTIONS'!$D87)*('COMMISSION ASSUMPTIONS'!$E38*'DEVICE ASSUMPTIONS'!$G15)</f>
        <v>0</v>
      </c>
      <c r="AJ257" s="480">
        <f ca="1">('SUBSCRIBER BASE'!AK30*'COMMISSION ASSUMPTIONS'!$D87)*('COMMISSION ASSUMPTIONS'!$E38*'DEVICE ASSUMPTIONS'!$G15)</f>
        <v>0</v>
      </c>
      <c r="AK257" s="480">
        <f ca="1">('SUBSCRIBER BASE'!AL30*'COMMISSION ASSUMPTIONS'!$D87)*('COMMISSION ASSUMPTIONS'!$E38*'DEVICE ASSUMPTIONS'!$G15)</f>
        <v>0</v>
      </c>
      <c r="AL257" s="480">
        <f ca="1">('SUBSCRIBER BASE'!AM30*'COMMISSION ASSUMPTIONS'!$D87)*('COMMISSION ASSUMPTIONS'!$E38*'DEVICE ASSUMPTIONS'!$G15)</f>
        <v>0</v>
      </c>
      <c r="AM257" s="480">
        <f ca="1">('SUBSCRIBER BASE'!AN30*'COMMISSION ASSUMPTIONS'!$D87)*('COMMISSION ASSUMPTIONS'!$E38*'DEVICE ASSUMPTIONS'!$G15)</f>
        <v>0</v>
      </c>
      <c r="AN257" s="480">
        <f ca="1">('SUBSCRIBER BASE'!AO30*'COMMISSION ASSUMPTIONS'!$D87)*('COMMISSION ASSUMPTIONS'!$E38*'DEVICE ASSUMPTIONS'!$G15)</f>
        <v>0</v>
      </c>
      <c r="AO257" s="480">
        <f ca="1">('SUBSCRIBER BASE'!AP30*'COMMISSION ASSUMPTIONS'!$D87)*('COMMISSION ASSUMPTIONS'!$E38*'DEVICE ASSUMPTIONS'!$G15)</f>
        <v>0</v>
      </c>
      <c r="AP257" s="480">
        <f ca="1">('SUBSCRIBER BASE'!AQ30*'COMMISSION ASSUMPTIONS'!$D87)*('COMMISSION ASSUMPTIONS'!$E38*'DEVICE ASSUMPTIONS'!$G15)</f>
        <v>0</v>
      </c>
      <c r="AQ257" s="480">
        <f ca="1">('SUBSCRIBER BASE'!AR30*'COMMISSION ASSUMPTIONS'!$D87)*('COMMISSION ASSUMPTIONS'!$E38*'DEVICE ASSUMPTIONS'!$G15)</f>
        <v>0</v>
      </c>
      <c r="AR257" s="480">
        <f ca="1">('SUBSCRIBER BASE'!AS30*'COMMISSION ASSUMPTIONS'!$D87)*('COMMISSION ASSUMPTIONS'!$E38*'DEVICE ASSUMPTIONS'!$G15)</f>
        <v>0</v>
      </c>
      <c r="AS257" s="480">
        <f ca="1">('SUBSCRIBER BASE'!AT30*'COMMISSION ASSUMPTIONS'!$D87)*('COMMISSION ASSUMPTIONS'!$E38*'DEVICE ASSUMPTIONS'!$G15)</f>
        <v>0</v>
      </c>
      <c r="AT257" s="480">
        <f ca="1">('SUBSCRIBER BASE'!AU30*'COMMISSION ASSUMPTIONS'!$D87)*('COMMISSION ASSUMPTIONS'!$E38*'DEVICE ASSUMPTIONS'!$G15)</f>
        <v>0</v>
      </c>
      <c r="AU257" s="480">
        <f ca="1">('SUBSCRIBER BASE'!AV30*'COMMISSION ASSUMPTIONS'!$D87)*('COMMISSION ASSUMPTIONS'!$E38*'DEVICE ASSUMPTIONS'!$G15)</f>
        <v>0</v>
      </c>
      <c r="AV257" s="480">
        <f ca="1">('SUBSCRIBER BASE'!AW30*'COMMISSION ASSUMPTIONS'!$D87)*('COMMISSION ASSUMPTIONS'!$E38*'DEVICE ASSUMPTIONS'!$G15)</f>
        <v>0</v>
      </c>
      <c r="AW257" s="480">
        <f ca="1">('SUBSCRIBER BASE'!AX30*'COMMISSION ASSUMPTIONS'!$D87)*('COMMISSION ASSUMPTIONS'!$E38*'DEVICE ASSUMPTIONS'!$G15)</f>
        <v>0</v>
      </c>
      <c r="AX257" s="480">
        <f ca="1">('SUBSCRIBER BASE'!AY30*'COMMISSION ASSUMPTIONS'!$D87)*('COMMISSION ASSUMPTIONS'!$E38*'DEVICE ASSUMPTIONS'!$G15)</f>
        <v>0</v>
      </c>
      <c r="AY257" s="480">
        <f ca="1">('SUBSCRIBER BASE'!AZ30*'COMMISSION ASSUMPTIONS'!$D87)*('COMMISSION ASSUMPTIONS'!$E38*'DEVICE ASSUMPTIONS'!$G15)</f>
        <v>0</v>
      </c>
      <c r="AZ257" s="480">
        <f ca="1">('SUBSCRIBER BASE'!BA30*'COMMISSION ASSUMPTIONS'!$D87)*('COMMISSION ASSUMPTIONS'!$E38*'DEVICE ASSUMPTIONS'!$G15)</f>
        <v>0</v>
      </c>
      <c r="BA257" s="480">
        <f ca="1">('SUBSCRIBER BASE'!BB30*'COMMISSION ASSUMPTIONS'!$D87)*('COMMISSION ASSUMPTIONS'!$E38*'DEVICE ASSUMPTIONS'!$G15)</f>
        <v>0</v>
      </c>
      <c r="BB257" s="480">
        <f ca="1">('SUBSCRIBER BASE'!BC30*'COMMISSION ASSUMPTIONS'!$D87)*('COMMISSION ASSUMPTIONS'!$E38*'DEVICE ASSUMPTIONS'!$G15)</f>
        <v>0</v>
      </c>
      <c r="BC257" s="480">
        <f ca="1">('SUBSCRIBER BASE'!BD30*'COMMISSION ASSUMPTIONS'!$D87)*('COMMISSION ASSUMPTIONS'!$E38*'DEVICE ASSUMPTIONS'!$G15)</f>
        <v>0</v>
      </c>
      <c r="BD257" s="480">
        <f ca="1">('SUBSCRIBER BASE'!BE30*'COMMISSION ASSUMPTIONS'!$D87)*('COMMISSION ASSUMPTIONS'!$E38*'DEVICE ASSUMPTIONS'!$G15)</f>
        <v>0</v>
      </c>
      <c r="BE257" s="480">
        <f ca="1">('SUBSCRIBER BASE'!BF30*'COMMISSION ASSUMPTIONS'!$D87)*('COMMISSION ASSUMPTIONS'!$E38*'DEVICE ASSUMPTIONS'!$G15)</f>
        <v>0</v>
      </c>
      <c r="BF257" s="480">
        <f ca="1">('SUBSCRIBER BASE'!BG30*'COMMISSION ASSUMPTIONS'!$D87)*('COMMISSION ASSUMPTIONS'!$E38*'DEVICE ASSUMPTIONS'!$G15)</f>
        <v>0</v>
      </c>
      <c r="BG257" s="480">
        <f ca="1">('SUBSCRIBER BASE'!BH30*'COMMISSION ASSUMPTIONS'!$D87)*('COMMISSION ASSUMPTIONS'!$E38*'DEVICE ASSUMPTIONS'!$G15)</f>
        <v>0</v>
      </c>
      <c r="BH257" s="480">
        <f ca="1">('SUBSCRIBER BASE'!BI30*'COMMISSION ASSUMPTIONS'!$D87)*('COMMISSION ASSUMPTIONS'!$E38*'DEVICE ASSUMPTIONS'!$G15)</f>
        <v>0</v>
      </c>
      <c r="BI257" s="480">
        <f ca="1">('SUBSCRIBER BASE'!BJ30*'COMMISSION ASSUMPTIONS'!$D87)*('COMMISSION ASSUMPTIONS'!$E38*'DEVICE ASSUMPTIONS'!$G15)</f>
        <v>0</v>
      </c>
      <c r="BJ257" s="480">
        <f ca="1">('SUBSCRIBER BASE'!BK30*'COMMISSION ASSUMPTIONS'!$D87)*('COMMISSION ASSUMPTIONS'!$E38*'DEVICE ASSUMPTIONS'!$G15)</f>
        <v>0</v>
      </c>
      <c r="BK257" s="480">
        <f ca="1">('SUBSCRIBER BASE'!BL30*'COMMISSION ASSUMPTIONS'!$D87)*('COMMISSION ASSUMPTIONS'!$E38*'DEVICE ASSUMPTIONS'!$G15)</f>
        <v>0</v>
      </c>
      <c r="BL257" s="480">
        <f ca="1">('SUBSCRIBER BASE'!BM30*'COMMISSION ASSUMPTIONS'!$D87)*('COMMISSION ASSUMPTIONS'!$E38*'DEVICE ASSUMPTIONS'!$G15)</f>
        <v>0</v>
      </c>
      <c r="BM257" s="480">
        <f ca="1">('SUBSCRIBER BASE'!BN30*'COMMISSION ASSUMPTIONS'!$D87)*('COMMISSION ASSUMPTIONS'!$E38*'DEVICE ASSUMPTIONS'!$G15)</f>
        <v>0</v>
      </c>
      <c r="BN257" s="480">
        <f ca="1">('SUBSCRIBER BASE'!BO30*'COMMISSION ASSUMPTIONS'!$D87)*('COMMISSION ASSUMPTIONS'!$E38*'DEVICE ASSUMPTIONS'!$G15)</f>
        <v>0</v>
      </c>
      <c r="BO257" s="480">
        <f ca="1">('SUBSCRIBER BASE'!BP30*'COMMISSION ASSUMPTIONS'!$D87)*('COMMISSION ASSUMPTIONS'!$E38*'DEVICE ASSUMPTIONS'!$G15)</f>
        <v>0</v>
      </c>
      <c r="BP257" s="480">
        <f ca="1">('SUBSCRIBER BASE'!BQ30*'COMMISSION ASSUMPTIONS'!$D87)*('COMMISSION ASSUMPTIONS'!$E38*'DEVICE ASSUMPTIONS'!$G15)</f>
        <v>0</v>
      </c>
      <c r="BQ257" s="480">
        <f ca="1">('SUBSCRIBER BASE'!BR30*'COMMISSION ASSUMPTIONS'!$D87)*('COMMISSION ASSUMPTIONS'!$E38*'DEVICE ASSUMPTIONS'!$G15)</f>
        <v>0</v>
      </c>
      <c r="BR257" s="480">
        <f ca="1">('SUBSCRIBER BASE'!BS30*'COMMISSION ASSUMPTIONS'!$D87)*('COMMISSION ASSUMPTIONS'!$E38*'DEVICE ASSUMPTIONS'!$G15)</f>
        <v>0</v>
      </c>
    </row>
    <row r="258" spans="2:70" ht="24" customHeight="1" outlineLevel="1">
      <c r="B258" s="313" t="str">
        <f t="shared" si="60"/>
        <v>200 MB</v>
      </c>
      <c r="C258" s="480">
        <f>('SUBSCRIBER BASE'!C31*'COMMISSION ASSUMPTIONS'!$D88)*('COMMISSION ASSUMPTIONS'!$E39*'DEVICE ASSUMPTIONS'!$G16)</f>
        <v>0</v>
      </c>
      <c r="D258" s="480">
        <f>('SUBSCRIBER BASE'!D31*'COMMISSION ASSUMPTIONS'!$D88)*('COMMISSION ASSUMPTIONS'!$E39*'DEVICE ASSUMPTIONS'!$G16)</f>
        <v>0</v>
      </c>
      <c r="E258" s="480">
        <f>('SUBSCRIBER BASE'!E31*'COMMISSION ASSUMPTIONS'!$D88)*('COMMISSION ASSUMPTIONS'!$E39*'DEVICE ASSUMPTIONS'!$G16)</f>
        <v>0</v>
      </c>
      <c r="F258" s="480">
        <f>('SUBSCRIBER BASE'!F31*'COMMISSION ASSUMPTIONS'!$D88)*('COMMISSION ASSUMPTIONS'!$E39*'DEVICE ASSUMPTIONS'!$G16)</f>
        <v>0</v>
      </c>
      <c r="G258" s="480">
        <f>('SUBSCRIBER BASE'!G31*'COMMISSION ASSUMPTIONS'!$D88)*('COMMISSION ASSUMPTIONS'!$E39*'DEVICE ASSUMPTIONS'!$G16)</f>
        <v>0</v>
      </c>
      <c r="H258" s="480">
        <f>('SUBSCRIBER BASE'!H31*'COMMISSION ASSUMPTIONS'!$D88)*('COMMISSION ASSUMPTIONS'!$E39*'DEVICE ASSUMPTIONS'!$G16)</f>
        <v>0</v>
      </c>
      <c r="I258" s="480">
        <f>('SUBSCRIBER BASE'!I31*'COMMISSION ASSUMPTIONS'!$D88)*('COMMISSION ASSUMPTIONS'!$E39*'DEVICE ASSUMPTIONS'!$G16)</f>
        <v>0</v>
      </c>
      <c r="J258" s="480">
        <f>('SUBSCRIBER BASE'!J31*'COMMISSION ASSUMPTIONS'!$D88)*('COMMISSION ASSUMPTIONS'!$E39*'DEVICE ASSUMPTIONS'!$G16)</f>
        <v>0</v>
      </c>
      <c r="K258" s="480">
        <f ca="1">('SUBSCRIBER BASE'!L31*'COMMISSION ASSUMPTIONS'!$D88)*('COMMISSION ASSUMPTIONS'!$E39*'DEVICE ASSUMPTIONS'!$G16)</f>
        <v>0</v>
      </c>
      <c r="L258" s="480">
        <f ca="1">('SUBSCRIBER BASE'!M31*'COMMISSION ASSUMPTIONS'!$D88)*('COMMISSION ASSUMPTIONS'!$E39*'DEVICE ASSUMPTIONS'!$G16)</f>
        <v>0</v>
      </c>
      <c r="M258" s="480">
        <f ca="1">('SUBSCRIBER BASE'!N31*'COMMISSION ASSUMPTIONS'!$D88)*('COMMISSION ASSUMPTIONS'!$E39*'DEVICE ASSUMPTIONS'!$G16)</f>
        <v>0</v>
      </c>
      <c r="N258" s="480">
        <f ca="1">('SUBSCRIBER BASE'!O31*'COMMISSION ASSUMPTIONS'!$D88)*('COMMISSION ASSUMPTIONS'!$E39*'DEVICE ASSUMPTIONS'!$G16)</f>
        <v>0</v>
      </c>
      <c r="O258" s="480">
        <f ca="1">('SUBSCRIBER BASE'!P31*'COMMISSION ASSUMPTIONS'!$D88)*('COMMISSION ASSUMPTIONS'!$E39*'DEVICE ASSUMPTIONS'!$G16)</f>
        <v>0</v>
      </c>
      <c r="P258" s="480">
        <f ca="1">('SUBSCRIBER BASE'!Q31*'COMMISSION ASSUMPTIONS'!$D88)*('COMMISSION ASSUMPTIONS'!$E39*'DEVICE ASSUMPTIONS'!$G16)</f>
        <v>0</v>
      </c>
      <c r="Q258" s="480">
        <f ca="1">('SUBSCRIBER BASE'!R31*'COMMISSION ASSUMPTIONS'!$D88)*('COMMISSION ASSUMPTIONS'!$E39*'DEVICE ASSUMPTIONS'!$G16)</f>
        <v>0</v>
      </c>
      <c r="R258" s="480">
        <f ca="1">('SUBSCRIBER BASE'!S31*'COMMISSION ASSUMPTIONS'!$D88)*('COMMISSION ASSUMPTIONS'!$E39*'DEVICE ASSUMPTIONS'!$G16)</f>
        <v>0</v>
      </c>
      <c r="S258" s="480">
        <f ca="1">('SUBSCRIBER BASE'!T31*'COMMISSION ASSUMPTIONS'!$D88)*('COMMISSION ASSUMPTIONS'!$E39*'DEVICE ASSUMPTIONS'!$G16)</f>
        <v>0</v>
      </c>
      <c r="T258" s="480">
        <f ca="1">('SUBSCRIBER BASE'!U31*'COMMISSION ASSUMPTIONS'!$D88)*('COMMISSION ASSUMPTIONS'!$E39*'DEVICE ASSUMPTIONS'!$G16)</f>
        <v>0</v>
      </c>
      <c r="U258" s="480">
        <f ca="1">('SUBSCRIBER BASE'!V31*'COMMISSION ASSUMPTIONS'!$D88)*('COMMISSION ASSUMPTIONS'!$E39*'DEVICE ASSUMPTIONS'!$G16)</f>
        <v>0</v>
      </c>
      <c r="V258" s="480">
        <f ca="1">('SUBSCRIBER BASE'!W31*'COMMISSION ASSUMPTIONS'!$D88)*('COMMISSION ASSUMPTIONS'!$E39*'DEVICE ASSUMPTIONS'!$G16)</f>
        <v>0</v>
      </c>
      <c r="W258" s="480">
        <f ca="1">('SUBSCRIBER BASE'!X31*'COMMISSION ASSUMPTIONS'!$D88)*('COMMISSION ASSUMPTIONS'!$E39*'DEVICE ASSUMPTIONS'!$G16)</f>
        <v>0</v>
      </c>
      <c r="X258" s="480">
        <f ca="1">('SUBSCRIBER BASE'!Y31*'COMMISSION ASSUMPTIONS'!$D88)*('COMMISSION ASSUMPTIONS'!$E39*'DEVICE ASSUMPTIONS'!$G16)</f>
        <v>0</v>
      </c>
      <c r="Y258" s="480">
        <f ca="1">('SUBSCRIBER BASE'!Z31*'COMMISSION ASSUMPTIONS'!$D88)*('COMMISSION ASSUMPTIONS'!$E39*'DEVICE ASSUMPTIONS'!$G16)</f>
        <v>0</v>
      </c>
      <c r="Z258" s="480">
        <f ca="1">('SUBSCRIBER BASE'!AA31*'COMMISSION ASSUMPTIONS'!$D88)*('COMMISSION ASSUMPTIONS'!$E39*'DEVICE ASSUMPTIONS'!$G16)</f>
        <v>0</v>
      </c>
      <c r="AA258" s="480">
        <f ca="1">('SUBSCRIBER BASE'!AB31*'COMMISSION ASSUMPTIONS'!$D88)*('COMMISSION ASSUMPTIONS'!$E39*'DEVICE ASSUMPTIONS'!$G16)</f>
        <v>0</v>
      </c>
      <c r="AB258" s="480">
        <f ca="1">('SUBSCRIBER BASE'!AC31*'COMMISSION ASSUMPTIONS'!$D88)*('COMMISSION ASSUMPTIONS'!$E39*'DEVICE ASSUMPTIONS'!$G16)</f>
        <v>0</v>
      </c>
      <c r="AC258" s="480">
        <f ca="1">('SUBSCRIBER BASE'!AD31*'COMMISSION ASSUMPTIONS'!$D88)*('COMMISSION ASSUMPTIONS'!$E39*'DEVICE ASSUMPTIONS'!$G16)</f>
        <v>0</v>
      </c>
      <c r="AD258" s="480">
        <f ca="1">('SUBSCRIBER BASE'!AE31*'COMMISSION ASSUMPTIONS'!$D88)*('COMMISSION ASSUMPTIONS'!$E39*'DEVICE ASSUMPTIONS'!$G16)</f>
        <v>0</v>
      </c>
      <c r="AE258" s="480">
        <f ca="1">('SUBSCRIBER BASE'!AF31*'COMMISSION ASSUMPTIONS'!$D88)*('COMMISSION ASSUMPTIONS'!$E39*'DEVICE ASSUMPTIONS'!$G16)</f>
        <v>0</v>
      </c>
      <c r="AF258" s="480">
        <f ca="1">('SUBSCRIBER BASE'!AG31*'COMMISSION ASSUMPTIONS'!$D88)*('COMMISSION ASSUMPTIONS'!$E39*'DEVICE ASSUMPTIONS'!$G16)</f>
        <v>0</v>
      </c>
      <c r="AG258" s="480">
        <f ca="1">('SUBSCRIBER BASE'!AH31*'COMMISSION ASSUMPTIONS'!$D88)*('COMMISSION ASSUMPTIONS'!$E39*'DEVICE ASSUMPTIONS'!$G16)</f>
        <v>0</v>
      </c>
      <c r="AH258" s="480">
        <f ca="1">('SUBSCRIBER BASE'!AI31*'COMMISSION ASSUMPTIONS'!$D88)*('COMMISSION ASSUMPTIONS'!$E39*'DEVICE ASSUMPTIONS'!$G16)</f>
        <v>0</v>
      </c>
      <c r="AI258" s="480">
        <f ca="1">('SUBSCRIBER BASE'!AJ31*'COMMISSION ASSUMPTIONS'!$D88)*('COMMISSION ASSUMPTIONS'!$E39*'DEVICE ASSUMPTIONS'!$G16)</f>
        <v>0</v>
      </c>
      <c r="AJ258" s="480">
        <f ca="1">('SUBSCRIBER BASE'!AK31*'COMMISSION ASSUMPTIONS'!$D88)*('COMMISSION ASSUMPTIONS'!$E39*'DEVICE ASSUMPTIONS'!$G16)</f>
        <v>0</v>
      </c>
      <c r="AK258" s="480">
        <f ca="1">('SUBSCRIBER BASE'!AL31*'COMMISSION ASSUMPTIONS'!$D88)*('COMMISSION ASSUMPTIONS'!$E39*'DEVICE ASSUMPTIONS'!$G16)</f>
        <v>0</v>
      </c>
      <c r="AL258" s="480">
        <f ca="1">('SUBSCRIBER BASE'!AM31*'COMMISSION ASSUMPTIONS'!$D88)*('COMMISSION ASSUMPTIONS'!$E39*'DEVICE ASSUMPTIONS'!$G16)</f>
        <v>0</v>
      </c>
      <c r="AM258" s="480">
        <f ca="1">('SUBSCRIBER BASE'!AN31*'COMMISSION ASSUMPTIONS'!$D88)*('COMMISSION ASSUMPTIONS'!$E39*'DEVICE ASSUMPTIONS'!$G16)</f>
        <v>0</v>
      </c>
      <c r="AN258" s="480">
        <f ca="1">('SUBSCRIBER BASE'!AO31*'COMMISSION ASSUMPTIONS'!$D88)*('COMMISSION ASSUMPTIONS'!$E39*'DEVICE ASSUMPTIONS'!$G16)</f>
        <v>0</v>
      </c>
      <c r="AO258" s="480">
        <f ca="1">('SUBSCRIBER BASE'!AP31*'COMMISSION ASSUMPTIONS'!$D88)*('COMMISSION ASSUMPTIONS'!$E39*'DEVICE ASSUMPTIONS'!$G16)</f>
        <v>0</v>
      </c>
      <c r="AP258" s="480">
        <f ca="1">('SUBSCRIBER BASE'!AQ31*'COMMISSION ASSUMPTIONS'!$D88)*('COMMISSION ASSUMPTIONS'!$E39*'DEVICE ASSUMPTIONS'!$G16)</f>
        <v>0</v>
      </c>
      <c r="AQ258" s="480">
        <f ca="1">('SUBSCRIBER BASE'!AR31*'COMMISSION ASSUMPTIONS'!$D88)*('COMMISSION ASSUMPTIONS'!$E39*'DEVICE ASSUMPTIONS'!$G16)</f>
        <v>0</v>
      </c>
      <c r="AR258" s="480">
        <f ca="1">('SUBSCRIBER BASE'!AS31*'COMMISSION ASSUMPTIONS'!$D88)*('COMMISSION ASSUMPTIONS'!$E39*'DEVICE ASSUMPTIONS'!$G16)</f>
        <v>0</v>
      </c>
      <c r="AS258" s="480">
        <f ca="1">('SUBSCRIBER BASE'!AT31*'COMMISSION ASSUMPTIONS'!$D88)*('COMMISSION ASSUMPTIONS'!$E39*'DEVICE ASSUMPTIONS'!$G16)</f>
        <v>0</v>
      </c>
      <c r="AT258" s="480">
        <f ca="1">('SUBSCRIBER BASE'!AU31*'COMMISSION ASSUMPTIONS'!$D88)*('COMMISSION ASSUMPTIONS'!$E39*'DEVICE ASSUMPTIONS'!$G16)</f>
        <v>0</v>
      </c>
      <c r="AU258" s="480">
        <f ca="1">('SUBSCRIBER BASE'!AV31*'COMMISSION ASSUMPTIONS'!$D88)*('COMMISSION ASSUMPTIONS'!$E39*'DEVICE ASSUMPTIONS'!$G16)</f>
        <v>0</v>
      </c>
      <c r="AV258" s="480">
        <f ca="1">('SUBSCRIBER BASE'!AW31*'COMMISSION ASSUMPTIONS'!$D88)*('COMMISSION ASSUMPTIONS'!$E39*'DEVICE ASSUMPTIONS'!$G16)</f>
        <v>0</v>
      </c>
      <c r="AW258" s="480">
        <f ca="1">('SUBSCRIBER BASE'!AX31*'COMMISSION ASSUMPTIONS'!$D88)*('COMMISSION ASSUMPTIONS'!$E39*'DEVICE ASSUMPTIONS'!$G16)</f>
        <v>0</v>
      </c>
      <c r="AX258" s="480">
        <f ca="1">('SUBSCRIBER BASE'!AY31*'COMMISSION ASSUMPTIONS'!$D88)*('COMMISSION ASSUMPTIONS'!$E39*'DEVICE ASSUMPTIONS'!$G16)</f>
        <v>0</v>
      </c>
      <c r="AY258" s="480">
        <f ca="1">('SUBSCRIBER BASE'!AZ31*'COMMISSION ASSUMPTIONS'!$D88)*('COMMISSION ASSUMPTIONS'!$E39*'DEVICE ASSUMPTIONS'!$G16)</f>
        <v>0</v>
      </c>
      <c r="AZ258" s="480">
        <f ca="1">('SUBSCRIBER BASE'!BA31*'COMMISSION ASSUMPTIONS'!$D88)*('COMMISSION ASSUMPTIONS'!$E39*'DEVICE ASSUMPTIONS'!$G16)</f>
        <v>0</v>
      </c>
      <c r="BA258" s="480">
        <f ca="1">('SUBSCRIBER BASE'!BB31*'COMMISSION ASSUMPTIONS'!$D88)*('COMMISSION ASSUMPTIONS'!$E39*'DEVICE ASSUMPTIONS'!$G16)</f>
        <v>0</v>
      </c>
      <c r="BB258" s="480">
        <f ca="1">('SUBSCRIBER BASE'!BC31*'COMMISSION ASSUMPTIONS'!$D88)*('COMMISSION ASSUMPTIONS'!$E39*'DEVICE ASSUMPTIONS'!$G16)</f>
        <v>0</v>
      </c>
      <c r="BC258" s="480">
        <f ca="1">('SUBSCRIBER BASE'!BD31*'COMMISSION ASSUMPTIONS'!$D88)*('COMMISSION ASSUMPTIONS'!$E39*'DEVICE ASSUMPTIONS'!$G16)</f>
        <v>0</v>
      </c>
      <c r="BD258" s="480">
        <f ca="1">('SUBSCRIBER BASE'!BE31*'COMMISSION ASSUMPTIONS'!$D88)*('COMMISSION ASSUMPTIONS'!$E39*'DEVICE ASSUMPTIONS'!$G16)</f>
        <v>0</v>
      </c>
      <c r="BE258" s="480">
        <f ca="1">('SUBSCRIBER BASE'!BF31*'COMMISSION ASSUMPTIONS'!$D88)*('COMMISSION ASSUMPTIONS'!$E39*'DEVICE ASSUMPTIONS'!$G16)</f>
        <v>0</v>
      </c>
      <c r="BF258" s="480">
        <f ca="1">('SUBSCRIBER BASE'!BG31*'COMMISSION ASSUMPTIONS'!$D88)*('COMMISSION ASSUMPTIONS'!$E39*'DEVICE ASSUMPTIONS'!$G16)</f>
        <v>0</v>
      </c>
      <c r="BG258" s="480">
        <f ca="1">('SUBSCRIBER BASE'!BH31*'COMMISSION ASSUMPTIONS'!$D88)*('COMMISSION ASSUMPTIONS'!$E39*'DEVICE ASSUMPTIONS'!$G16)</f>
        <v>0</v>
      </c>
      <c r="BH258" s="480">
        <f ca="1">('SUBSCRIBER BASE'!BI31*'COMMISSION ASSUMPTIONS'!$D88)*('COMMISSION ASSUMPTIONS'!$E39*'DEVICE ASSUMPTIONS'!$G16)</f>
        <v>0</v>
      </c>
      <c r="BI258" s="480">
        <f ca="1">('SUBSCRIBER BASE'!BJ31*'COMMISSION ASSUMPTIONS'!$D88)*('COMMISSION ASSUMPTIONS'!$E39*'DEVICE ASSUMPTIONS'!$G16)</f>
        <v>0</v>
      </c>
      <c r="BJ258" s="480">
        <f ca="1">('SUBSCRIBER BASE'!BK31*'COMMISSION ASSUMPTIONS'!$D88)*('COMMISSION ASSUMPTIONS'!$E39*'DEVICE ASSUMPTIONS'!$G16)</f>
        <v>0</v>
      </c>
      <c r="BK258" s="480">
        <f ca="1">('SUBSCRIBER BASE'!BL31*'COMMISSION ASSUMPTIONS'!$D88)*('COMMISSION ASSUMPTIONS'!$E39*'DEVICE ASSUMPTIONS'!$G16)</f>
        <v>0</v>
      </c>
      <c r="BL258" s="480">
        <f ca="1">('SUBSCRIBER BASE'!BM31*'COMMISSION ASSUMPTIONS'!$D88)*('COMMISSION ASSUMPTIONS'!$E39*'DEVICE ASSUMPTIONS'!$G16)</f>
        <v>0</v>
      </c>
      <c r="BM258" s="480">
        <f ca="1">('SUBSCRIBER BASE'!BN31*'COMMISSION ASSUMPTIONS'!$D88)*('COMMISSION ASSUMPTIONS'!$E39*'DEVICE ASSUMPTIONS'!$G16)</f>
        <v>0</v>
      </c>
      <c r="BN258" s="480">
        <f ca="1">('SUBSCRIBER BASE'!BO31*'COMMISSION ASSUMPTIONS'!$D88)*('COMMISSION ASSUMPTIONS'!$E39*'DEVICE ASSUMPTIONS'!$G16)</f>
        <v>0</v>
      </c>
      <c r="BO258" s="480">
        <f ca="1">('SUBSCRIBER BASE'!BP31*'COMMISSION ASSUMPTIONS'!$D88)*('COMMISSION ASSUMPTIONS'!$E39*'DEVICE ASSUMPTIONS'!$G16)</f>
        <v>0</v>
      </c>
      <c r="BP258" s="480">
        <f ca="1">('SUBSCRIBER BASE'!BQ31*'COMMISSION ASSUMPTIONS'!$D88)*('COMMISSION ASSUMPTIONS'!$E39*'DEVICE ASSUMPTIONS'!$G16)</f>
        <v>0</v>
      </c>
      <c r="BQ258" s="480">
        <f ca="1">('SUBSCRIBER BASE'!BR31*'COMMISSION ASSUMPTIONS'!$D88)*('COMMISSION ASSUMPTIONS'!$E39*'DEVICE ASSUMPTIONS'!$G16)</f>
        <v>0</v>
      </c>
      <c r="BR258" s="480">
        <f ca="1">('SUBSCRIBER BASE'!BS31*'COMMISSION ASSUMPTIONS'!$D88)*('COMMISSION ASSUMPTIONS'!$E39*'DEVICE ASSUMPTIONS'!$G16)</f>
        <v>0</v>
      </c>
    </row>
    <row r="259" spans="2:70" ht="24" customHeight="1" outlineLevel="1">
      <c r="B259" s="313" t="str">
        <f t="shared" si="60"/>
        <v>500 MB</v>
      </c>
      <c r="C259" s="480">
        <f>('SUBSCRIBER BASE'!C32*'COMMISSION ASSUMPTIONS'!$D89)*('COMMISSION ASSUMPTIONS'!$E40*'DEVICE ASSUMPTIONS'!$G17)</f>
        <v>0</v>
      </c>
      <c r="D259" s="480">
        <f>('SUBSCRIBER BASE'!D32*'COMMISSION ASSUMPTIONS'!$D89)*('COMMISSION ASSUMPTIONS'!$E40*'DEVICE ASSUMPTIONS'!$G17)</f>
        <v>0</v>
      </c>
      <c r="E259" s="480">
        <f>('SUBSCRIBER BASE'!E32*'COMMISSION ASSUMPTIONS'!$D89)*('COMMISSION ASSUMPTIONS'!$E40*'DEVICE ASSUMPTIONS'!$G17)</f>
        <v>0</v>
      </c>
      <c r="F259" s="480">
        <f>('SUBSCRIBER BASE'!F32*'COMMISSION ASSUMPTIONS'!$D89)*('COMMISSION ASSUMPTIONS'!$E40*'DEVICE ASSUMPTIONS'!$G17)</f>
        <v>0</v>
      </c>
      <c r="G259" s="480">
        <f>('SUBSCRIBER BASE'!G32*'COMMISSION ASSUMPTIONS'!$D89)*('COMMISSION ASSUMPTIONS'!$E40*'DEVICE ASSUMPTIONS'!$G17)</f>
        <v>0</v>
      </c>
      <c r="H259" s="480">
        <f>('SUBSCRIBER BASE'!H32*'COMMISSION ASSUMPTIONS'!$D89)*('COMMISSION ASSUMPTIONS'!$E40*'DEVICE ASSUMPTIONS'!$G17)</f>
        <v>0</v>
      </c>
      <c r="I259" s="480">
        <f>('SUBSCRIBER BASE'!I32*'COMMISSION ASSUMPTIONS'!$D89)*('COMMISSION ASSUMPTIONS'!$E40*'DEVICE ASSUMPTIONS'!$G17)</f>
        <v>0</v>
      </c>
      <c r="J259" s="480">
        <f>('SUBSCRIBER BASE'!J32*'COMMISSION ASSUMPTIONS'!$D89)*('COMMISSION ASSUMPTIONS'!$E40*'DEVICE ASSUMPTIONS'!$G17)</f>
        <v>0</v>
      </c>
      <c r="K259" s="480">
        <f ca="1">('SUBSCRIBER BASE'!L32*'COMMISSION ASSUMPTIONS'!$D89)*('COMMISSION ASSUMPTIONS'!$E40*'DEVICE ASSUMPTIONS'!$G17)</f>
        <v>0</v>
      </c>
      <c r="L259" s="480">
        <f ca="1">('SUBSCRIBER BASE'!M32*'COMMISSION ASSUMPTIONS'!$D89)*('COMMISSION ASSUMPTIONS'!$E40*'DEVICE ASSUMPTIONS'!$G17)</f>
        <v>0</v>
      </c>
      <c r="M259" s="480">
        <f ca="1">('SUBSCRIBER BASE'!N32*'COMMISSION ASSUMPTIONS'!$D89)*('COMMISSION ASSUMPTIONS'!$E40*'DEVICE ASSUMPTIONS'!$G17)</f>
        <v>0</v>
      </c>
      <c r="N259" s="480">
        <f ca="1">('SUBSCRIBER BASE'!O32*'COMMISSION ASSUMPTIONS'!$D89)*('COMMISSION ASSUMPTIONS'!$E40*'DEVICE ASSUMPTIONS'!$G17)</f>
        <v>0</v>
      </c>
      <c r="O259" s="480">
        <f ca="1">('SUBSCRIBER BASE'!P32*'COMMISSION ASSUMPTIONS'!$D89)*('COMMISSION ASSUMPTIONS'!$E40*'DEVICE ASSUMPTIONS'!$G17)</f>
        <v>0</v>
      </c>
      <c r="P259" s="480">
        <f ca="1">('SUBSCRIBER BASE'!Q32*'COMMISSION ASSUMPTIONS'!$D89)*('COMMISSION ASSUMPTIONS'!$E40*'DEVICE ASSUMPTIONS'!$G17)</f>
        <v>0</v>
      </c>
      <c r="Q259" s="480">
        <f ca="1">('SUBSCRIBER BASE'!R32*'COMMISSION ASSUMPTIONS'!$D89)*('COMMISSION ASSUMPTIONS'!$E40*'DEVICE ASSUMPTIONS'!$G17)</f>
        <v>0</v>
      </c>
      <c r="R259" s="480">
        <f ca="1">('SUBSCRIBER BASE'!S32*'COMMISSION ASSUMPTIONS'!$D89)*('COMMISSION ASSUMPTIONS'!$E40*'DEVICE ASSUMPTIONS'!$G17)</f>
        <v>0</v>
      </c>
      <c r="S259" s="480">
        <f ca="1">('SUBSCRIBER BASE'!T32*'COMMISSION ASSUMPTIONS'!$D89)*('COMMISSION ASSUMPTIONS'!$E40*'DEVICE ASSUMPTIONS'!$G17)</f>
        <v>0</v>
      </c>
      <c r="T259" s="480">
        <f ca="1">('SUBSCRIBER BASE'!U32*'COMMISSION ASSUMPTIONS'!$D89)*('COMMISSION ASSUMPTIONS'!$E40*'DEVICE ASSUMPTIONS'!$G17)</f>
        <v>0</v>
      </c>
      <c r="U259" s="480">
        <f ca="1">('SUBSCRIBER BASE'!V32*'COMMISSION ASSUMPTIONS'!$D89)*('COMMISSION ASSUMPTIONS'!$E40*'DEVICE ASSUMPTIONS'!$G17)</f>
        <v>0</v>
      </c>
      <c r="V259" s="480">
        <f ca="1">('SUBSCRIBER BASE'!W32*'COMMISSION ASSUMPTIONS'!$D89)*('COMMISSION ASSUMPTIONS'!$E40*'DEVICE ASSUMPTIONS'!$G17)</f>
        <v>0</v>
      </c>
      <c r="W259" s="480">
        <f ca="1">('SUBSCRIBER BASE'!X32*'COMMISSION ASSUMPTIONS'!$D89)*('COMMISSION ASSUMPTIONS'!$E40*'DEVICE ASSUMPTIONS'!$G17)</f>
        <v>0</v>
      </c>
      <c r="X259" s="480">
        <f ca="1">('SUBSCRIBER BASE'!Y32*'COMMISSION ASSUMPTIONS'!$D89)*('COMMISSION ASSUMPTIONS'!$E40*'DEVICE ASSUMPTIONS'!$G17)</f>
        <v>0</v>
      </c>
      <c r="Y259" s="480">
        <f ca="1">('SUBSCRIBER BASE'!Z32*'COMMISSION ASSUMPTIONS'!$D89)*('COMMISSION ASSUMPTIONS'!$E40*'DEVICE ASSUMPTIONS'!$G17)</f>
        <v>0</v>
      </c>
      <c r="Z259" s="480">
        <f ca="1">('SUBSCRIBER BASE'!AA32*'COMMISSION ASSUMPTIONS'!$D89)*('COMMISSION ASSUMPTIONS'!$E40*'DEVICE ASSUMPTIONS'!$G17)</f>
        <v>0</v>
      </c>
      <c r="AA259" s="480">
        <f ca="1">('SUBSCRIBER BASE'!AB32*'COMMISSION ASSUMPTIONS'!$D89)*('COMMISSION ASSUMPTIONS'!$E40*'DEVICE ASSUMPTIONS'!$G17)</f>
        <v>0</v>
      </c>
      <c r="AB259" s="480">
        <f ca="1">('SUBSCRIBER BASE'!AC32*'COMMISSION ASSUMPTIONS'!$D89)*('COMMISSION ASSUMPTIONS'!$E40*'DEVICE ASSUMPTIONS'!$G17)</f>
        <v>0</v>
      </c>
      <c r="AC259" s="480">
        <f ca="1">('SUBSCRIBER BASE'!AD32*'COMMISSION ASSUMPTIONS'!$D89)*('COMMISSION ASSUMPTIONS'!$E40*'DEVICE ASSUMPTIONS'!$G17)</f>
        <v>0</v>
      </c>
      <c r="AD259" s="480">
        <f ca="1">('SUBSCRIBER BASE'!AE32*'COMMISSION ASSUMPTIONS'!$D89)*('COMMISSION ASSUMPTIONS'!$E40*'DEVICE ASSUMPTIONS'!$G17)</f>
        <v>0</v>
      </c>
      <c r="AE259" s="480">
        <f ca="1">('SUBSCRIBER BASE'!AF32*'COMMISSION ASSUMPTIONS'!$D89)*('COMMISSION ASSUMPTIONS'!$E40*'DEVICE ASSUMPTIONS'!$G17)</f>
        <v>0</v>
      </c>
      <c r="AF259" s="480">
        <f ca="1">('SUBSCRIBER BASE'!AG32*'COMMISSION ASSUMPTIONS'!$D89)*('COMMISSION ASSUMPTIONS'!$E40*'DEVICE ASSUMPTIONS'!$G17)</f>
        <v>0</v>
      </c>
      <c r="AG259" s="480">
        <f ca="1">('SUBSCRIBER BASE'!AH32*'COMMISSION ASSUMPTIONS'!$D89)*('COMMISSION ASSUMPTIONS'!$E40*'DEVICE ASSUMPTIONS'!$G17)</f>
        <v>0</v>
      </c>
      <c r="AH259" s="480">
        <f ca="1">('SUBSCRIBER BASE'!AI32*'COMMISSION ASSUMPTIONS'!$D89)*('COMMISSION ASSUMPTIONS'!$E40*'DEVICE ASSUMPTIONS'!$G17)</f>
        <v>0</v>
      </c>
      <c r="AI259" s="480">
        <f ca="1">('SUBSCRIBER BASE'!AJ32*'COMMISSION ASSUMPTIONS'!$D89)*('COMMISSION ASSUMPTIONS'!$E40*'DEVICE ASSUMPTIONS'!$G17)</f>
        <v>0</v>
      </c>
      <c r="AJ259" s="480">
        <f ca="1">('SUBSCRIBER BASE'!AK32*'COMMISSION ASSUMPTIONS'!$D89)*('COMMISSION ASSUMPTIONS'!$E40*'DEVICE ASSUMPTIONS'!$G17)</f>
        <v>0</v>
      </c>
      <c r="AK259" s="480">
        <f ca="1">('SUBSCRIBER BASE'!AL32*'COMMISSION ASSUMPTIONS'!$D89)*('COMMISSION ASSUMPTIONS'!$E40*'DEVICE ASSUMPTIONS'!$G17)</f>
        <v>0</v>
      </c>
      <c r="AL259" s="480">
        <f ca="1">('SUBSCRIBER BASE'!AM32*'COMMISSION ASSUMPTIONS'!$D89)*('COMMISSION ASSUMPTIONS'!$E40*'DEVICE ASSUMPTIONS'!$G17)</f>
        <v>0</v>
      </c>
      <c r="AM259" s="480">
        <f ca="1">('SUBSCRIBER BASE'!AN32*'COMMISSION ASSUMPTIONS'!$D89)*('COMMISSION ASSUMPTIONS'!$E40*'DEVICE ASSUMPTIONS'!$G17)</f>
        <v>0</v>
      </c>
      <c r="AN259" s="480">
        <f ca="1">('SUBSCRIBER BASE'!AO32*'COMMISSION ASSUMPTIONS'!$D89)*('COMMISSION ASSUMPTIONS'!$E40*'DEVICE ASSUMPTIONS'!$G17)</f>
        <v>0</v>
      </c>
      <c r="AO259" s="480">
        <f ca="1">('SUBSCRIBER BASE'!AP32*'COMMISSION ASSUMPTIONS'!$D89)*('COMMISSION ASSUMPTIONS'!$E40*'DEVICE ASSUMPTIONS'!$G17)</f>
        <v>0</v>
      </c>
      <c r="AP259" s="480">
        <f ca="1">('SUBSCRIBER BASE'!AQ32*'COMMISSION ASSUMPTIONS'!$D89)*('COMMISSION ASSUMPTIONS'!$E40*'DEVICE ASSUMPTIONS'!$G17)</f>
        <v>0</v>
      </c>
      <c r="AQ259" s="480">
        <f ca="1">('SUBSCRIBER BASE'!AR32*'COMMISSION ASSUMPTIONS'!$D89)*('COMMISSION ASSUMPTIONS'!$E40*'DEVICE ASSUMPTIONS'!$G17)</f>
        <v>0</v>
      </c>
      <c r="AR259" s="480">
        <f ca="1">('SUBSCRIBER BASE'!AS32*'COMMISSION ASSUMPTIONS'!$D89)*('COMMISSION ASSUMPTIONS'!$E40*'DEVICE ASSUMPTIONS'!$G17)</f>
        <v>0</v>
      </c>
      <c r="AS259" s="480">
        <f ca="1">('SUBSCRIBER BASE'!AT32*'COMMISSION ASSUMPTIONS'!$D89)*('COMMISSION ASSUMPTIONS'!$E40*'DEVICE ASSUMPTIONS'!$G17)</f>
        <v>0</v>
      </c>
      <c r="AT259" s="480">
        <f ca="1">('SUBSCRIBER BASE'!AU32*'COMMISSION ASSUMPTIONS'!$D89)*('COMMISSION ASSUMPTIONS'!$E40*'DEVICE ASSUMPTIONS'!$G17)</f>
        <v>0</v>
      </c>
      <c r="AU259" s="480">
        <f ca="1">('SUBSCRIBER BASE'!AV32*'COMMISSION ASSUMPTIONS'!$D89)*('COMMISSION ASSUMPTIONS'!$E40*'DEVICE ASSUMPTIONS'!$G17)</f>
        <v>0</v>
      </c>
      <c r="AV259" s="480">
        <f ca="1">('SUBSCRIBER BASE'!AW32*'COMMISSION ASSUMPTIONS'!$D89)*('COMMISSION ASSUMPTIONS'!$E40*'DEVICE ASSUMPTIONS'!$G17)</f>
        <v>0</v>
      </c>
      <c r="AW259" s="480">
        <f ca="1">('SUBSCRIBER BASE'!AX32*'COMMISSION ASSUMPTIONS'!$D89)*('COMMISSION ASSUMPTIONS'!$E40*'DEVICE ASSUMPTIONS'!$G17)</f>
        <v>0</v>
      </c>
      <c r="AX259" s="480">
        <f ca="1">('SUBSCRIBER BASE'!AY32*'COMMISSION ASSUMPTIONS'!$D89)*('COMMISSION ASSUMPTIONS'!$E40*'DEVICE ASSUMPTIONS'!$G17)</f>
        <v>0</v>
      </c>
      <c r="AY259" s="480">
        <f ca="1">('SUBSCRIBER BASE'!AZ32*'COMMISSION ASSUMPTIONS'!$D89)*('COMMISSION ASSUMPTIONS'!$E40*'DEVICE ASSUMPTIONS'!$G17)</f>
        <v>0</v>
      </c>
      <c r="AZ259" s="480">
        <f ca="1">('SUBSCRIBER BASE'!BA32*'COMMISSION ASSUMPTIONS'!$D89)*('COMMISSION ASSUMPTIONS'!$E40*'DEVICE ASSUMPTIONS'!$G17)</f>
        <v>0</v>
      </c>
      <c r="BA259" s="480">
        <f ca="1">('SUBSCRIBER BASE'!BB32*'COMMISSION ASSUMPTIONS'!$D89)*('COMMISSION ASSUMPTIONS'!$E40*'DEVICE ASSUMPTIONS'!$G17)</f>
        <v>0</v>
      </c>
      <c r="BB259" s="480">
        <f ca="1">('SUBSCRIBER BASE'!BC32*'COMMISSION ASSUMPTIONS'!$D89)*('COMMISSION ASSUMPTIONS'!$E40*'DEVICE ASSUMPTIONS'!$G17)</f>
        <v>0</v>
      </c>
      <c r="BC259" s="480">
        <f ca="1">('SUBSCRIBER BASE'!BD32*'COMMISSION ASSUMPTIONS'!$D89)*('COMMISSION ASSUMPTIONS'!$E40*'DEVICE ASSUMPTIONS'!$G17)</f>
        <v>0</v>
      </c>
      <c r="BD259" s="480">
        <f ca="1">('SUBSCRIBER BASE'!BE32*'COMMISSION ASSUMPTIONS'!$D89)*('COMMISSION ASSUMPTIONS'!$E40*'DEVICE ASSUMPTIONS'!$G17)</f>
        <v>0</v>
      </c>
      <c r="BE259" s="480">
        <f ca="1">('SUBSCRIBER BASE'!BF32*'COMMISSION ASSUMPTIONS'!$D89)*('COMMISSION ASSUMPTIONS'!$E40*'DEVICE ASSUMPTIONS'!$G17)</f>
        <v>0</v>
      </c>
      <c r="BF259" s="480">
        <f ca="1">('SUBSCRIBER BASE'!BG32*'COMMISSION ASSUMPTIONS'!$D89)*('COMMISSION ASSUMPTIONS'!$E40*'DEVICE ASSUMPTIONS'!$G17)</f>
        <v>0</v>
      </c>
      <c r="BG259" s="480">
        <f ca="1">('SUBSCRIBER BASE'!BH32*'COMMISSION ASSUMPTIONS'!$D89)*('COMMISSION ASSUMPTIONS'!$E40*'DEVICE ASSUMPTIONS'!$G17)</f>
        <v>0</v>
      </c>
      <c r="BH259" s="480">
        <f ca="1">('SUBSCRIBER BASE'!BI32*'COMMISSION ASSUMPTIONS'!$D89)*('COMMISSION ASSUMPTIONS'!$E40*'DEVICE ASSUMPTIONS'!$G17)</f>
        <v>0</v>
      </c>
      <c r="BI259" s="480">
        <f ca="1">('SUBSCRIBER BASE'!BJ32*'COMMISSION ASSUMPTIONS'!$D89)*('COMMISSION ASSUMPTIONS'!$E40*'DEVICE ASSUMPTIONS'!$G17)</f>
        <v>0</v>
      </c>
      <c r="BJ259" s="480">
        <f ca="1">('SUBSCRIBER BASE'!BK32*'COMMISSION ASSUMPTIONS'!$D89)*('COMMISSION ASSUMPTIONS'!$E40*'DEVICE ASSUMPTIONS'!$G17)</f>
        <v>0</v>
      </c>
      <c r="BK259" s="480">
        <f ca="1">('SUBSCRIBER BASE'!BL32*'COMMISSION ASSUMPTIONS'!$D89)*('COMMISSION ASSUMPTIONS'!$E40*'DEVICE ASSUMPTIONS'!$G17)</f>
        <v>0</v>
      </c>
      <c r="BL259" s="480">
        <f ca="1">('SUBSCRIBER BASE'!BM32*'COMMISSION ASSUMPTIONS'!$D89)*('COMMISSION ASSUMPTIONS'!$E40*'DEVICE ASSUMPTIONS'!$G17)</f>
        <v>0</v>
      </c>
      <c r="BM259" s="480">
        <f ca="1">('SUBSCRIBER BASE'!BN32*'COMMISSION ASSUMPTIONS'!$D89)*('COMMISSION ASSUMPTIONS'!$E40*'DEVICE ASSUMPTIONS'!$G17)</f>
        <v>0</v>
      </c>
      <c r="BN259" s="480">
        <f ca="1">('SUBSCRIBER BASE'!BO32*'COMMISSION ASSUMPTIONS'!$D89)*('COMMISSION ASSUMPTIONS'!$E40*'DEVICE ASSUMPTIONS'!$G17)</f>
        <v>0</v>
      </c>
      <c r="BO259" s="480">
        <f ca="1">('SUBSCRIBER BASE'!BP32*'COMMISSION ASSUMPTIONS'!$D89)*('COMMISSION ASSUMPTIONS'!$E40*'DEVICE ASSUMPTIONS'!$G17)</f>
        <v>0</v>
      </c>
      <c r="BP259" s="480">
        <f ca="1">('SUBSCRIBER BASE'!BQ32*'COMMISSION ASSUMPTIONS'!$D89)*('COMMISSION ASSUMPTIONS'!$E40*'DEVICE ASSUMPTIONS'!$G17)</f>
        <v>0</v>
      </c>
      <c r="BQ259" s="480">
        <f ca="1">('SUBSCRIBER BASE'!BR32*'COMMISSION ASSUMPTIONS'!$D89)*('COMMISSION ASSUMPTIONS'!$E40*'DEVICE ASSUMPTIONS'!$G17)</f>
        <v>0</v>
      </c>
      <c r="BR259" s="480">
        <f ca="1">('SUBSCRIBER BASE'!BS32*'COMMISSION ASSUMPTIONS'!$D89)*('COMMISSION ASSUMPTIONS'!$E40*'DEVICE ASSUMPTIONS'!$G17)</f>
        <v>0</v>
      </c>
    </row>
    <row r="260" spans="2:70" ht="24" customHeight="1" outlineLevel="1">
      <c r="B260" s="313" t="str">
        <f t="shared" si="60"/>
        <v>1.2 GB</v>
      </c>
      <c r="C260" s="480">
        <f>('SUBSCRIBER BASE'!C33*'COMMISSION ASSUMPTIONS'!$D90)*('COMMISSION ASSUMPTIONS'!$E41*'DEVICE ASSUMPTIONS'!$G18)</f>
        <v>0</v>
      </c>
      <c r="D260" s="480">
        <f>('SUBSCRIBER BASE'!D33*'COMMISSION ASSUMPTIONS'!$D90)*('COMMISSION ASSUMPTIONS'!$E41*'DEVICE ASSUMPTIONS'!$G18)</f>
        <v>0</v>
      </c>
      <c r="E260" s="480">
        <f>('SUBSCRIBER BASE'!E33*'COMMISSION ASSUMPTIONS'!$D90)*('COMMISSION ASSUMPTIONS'!$E41*'DEVICE ASSUMPTIONS'!$G18)</f>
        <v>0</v>
      </c>
      <c r="F260" s="480">
        <f>('SUBSCRIBER BASE'!F33*'COMMISSION ASSUMPTIONS'!$D90)*('COMMISSION ASSUMPTIONS'!$E41*'DEVICE ASSUMPTIONS'!$G18)</f>
        <v>0</v>
      </c>
      <c r="G260" s="480">
        <f>('SUBSCRIBER BASE'!G33*'COMMISSION ASSUMPTIONS'!$D90)*('COMMISSION ASSUMPTIONS'!$E41*'DEVICE ASSUMPTIONS'!$G18)</f>
        <v>0</v>
      </c>
      <c r="H260" s="480">
        <f>('SUBSCRIBER BASE'!H33*'COMMISSION ASSUMPTIONS'!$D90)*('COMMISSION ASSUMPTIONS'!$E41*'DEVICE ASSUMPTIONS'!$G18)</f>
        <v>0</v>
      </c>
      <c r="I260" s="480">
        <f>('SUBSCRIBER BASE'!I33*'COMMISSION ASSUMPTIONS'!$D90)*('COMMISSION ASSUMPTIONS'!$E41*'DEVICE ASSUMPTIONS'!$G18)</f>
        <v>0</v>
      </c>
      <c r="J260" s="480">
        <f>('SUBSCRIBER BASE'!J33*'COMMISSION ASSUMPTIONS'!$D90)*('COMMISSION ASSUMPTIONS'!$E41*'DEVICE ASSUMPTIONS'!$G18)</f>
        <v>0</v>
      </c>
      <c r="K260" s="480">
        <f ca="1">('SUBSCRIBER BASE'!L33*'COMMISSION ASSUMPTIONS'!$D90)*('COMMISSION ASSUMPTIONS'!$E41*'DEVICE ASSUMPTIONS'!$G18)</f>
        <v>0</v>
      </c>
      <c r="L260" s="480">
        <f ca="1">('SUBSCRIBER BASE'!M33*'COMMISSION ASSUMPTIONS'!$D90)*('COMMISSION ASSUMPTIONS'!$E41*'DEVICE ASSUMPTIONS'!$G18)</f>
        <v>0</v>
      </c>
      <c r="M260" s="480">
        <f ca="1">('SUBSCRIBER BASE'!N33*'COMMISSION ASSUMPTIONS'!$D90)*('COMMISSION ASSUMPTIONS'!$E41*'DEVICE ASSUMPTIONS'!$G18)</f>
        <v>0</v>
      </c>
      <c r="N260" s="480">
        <f ca="1">('SUBSCRIBER BASE'!O33*'COMMISSION ASSUMPTIONS'!$D90)*('COMMISSION ASSUMPTIONS'!$E41*'DEVICE ASSUMPTIONS'!$G18)</f>
        <v>0</v>
      </c>
      <c r="O260" s="480">
        <f ca="1">('SUBSCRIBER BASE'!P33*'COMMISSION ASSUMPTIONS'!$D90)*('COMMISSION ASSUMPTIONS'!$E41*'DEVICE ASSUMPTIONS'!$G18)</f>
        <v>0</v>
      </c>
      <c r="P260" s="480">
        <f ca="1">('SUBSCRIBER BASE'!Q33*'COMMISSION ASSUMPTIONS'!$D90)*('COMMISSION ASSUMPTIONS'!$E41*'DEVICE ASSUMPTIONS'!$G18)</f>
        <v>0</v>
      </c>
      <c r="Q260" s="480">
        <f ca="1">('SUBSCRIBER BASE'!R33*'COMMISSION ASSUMPTIONS'!$D90)*('COMMISSION ASSUMPTIONS'!$E41*'DEVICE ASSUMPTIONS'!$G18)</f>
        <v>0</v>
      </c>
      <c r="R260" s="480">
        <f ca="1">('SUBSCRIBER BASE'!S33*'COMMISSION ASSUMPTIONS'!$D90)*('COMMISSION ASSUMPTIONS'!$E41*'DEVICE ASSUMPTIONS'!$G18)</f>
        <v>0</v>
      </c>
      <c r="S260" s="480">
        <f ca="1">('SUBSCRIBER BASE'!T33*'COMMISSION ASSUMPTIONS'!$D90)*('COMMISSION ASSUMPTIONS'!$E41*'DEVICE ASSUMPTIONS'!$G18)</f>
        <v>0</v>
      </c>
      <c r="T260" s="480">
        <f ca="1">('SUBSCRIBER BASE'!U33*'COMMISSION ASSUMPTIONS'!$D90)*('COMMISSION ASSUMPTIONS'!$E41*'DEVICE ASSUMPTIONS'!$G18)</f>
        <v>0</v>
      </c>
      <c r="U260" s="480">
        <f ca="1">('SUBSCRIBER BASE'!V33*'COMMISSION ASSUMPTIONS'!$D90)*('COMMISSION ASSUMPTIONS'!$E41*'DEVICE ASSUMPTIONS'!$G18)</f>
        <v>0</v>
      </c>
      <c r="V260" s="480">
        <f ca="1">('SUBSCRIBER BASE'!W33*'COMMISSION ASSUMPTIONS'!$D90)*('COMMISSION ASSUMPTIONS'!$E41*'DEVICE ASSUMPTIONS'!$G18)</f>
        <v>0</v>
      </c>
      <c r="W260" s="480">
        <f ca="1">('SUBSCRIBER BASE'!X33*'COMMISSION ASSUMPTIONS'!$D90)*('COMMISSION ASSUMPTIONS'!$E41*'DEVICE ASSUMPTIONS'!$G18)</f>
        <v>0</v>
      </c>
      <c r="X260" s="480">
        <f ca="1">('SUBSCRIBER BASE'!Y33*'COMMISSION ASSUMPTIONS'!$D90)*('COMMISSION ASSUMPTIONS'!$E41*'DEVICE ASSUMPTIONS'!$G18)</f>
        <v>0</v>
      </c>
      <c r="Y260" s="480">
        <f ca="1">('SUBSCRIBER BASE'!Z33*'COMMISSION ASSUMPTIONS'!$D90)*('COMMISSION ASSUMPTIONS'!$E41*'DEVICE ASSUMPTIONS'!$G18)</f>
        <v>0</v>
      </c>
      <c r="Z260" s="480">
        <f ca="1">('SUBSCRIBER BASE'!AA33*'COMMISSION ASSUMPTIONS'!$D90)*('COMMISSION ASSUMPTIONS'!$E41*'DEVICE ASSUMPTIONS'!$G18)</f>
        <v>0</v>
      </c>
      <c r="AA260" s="480">
        <f ca="1">('SUBSCRIBER BASE'!AB33*'COMMISSION ASSUMPTIONS'!$D90)*('COMMISSION ASSUMPTIONS'!$E41*'DEVICE ASSUMPTIONS'!$G18)</f>
        <v>0</v>
      </c>
      <c r="AB260" s="480">
        <f ca="1">('SUBSCRIBER BASE'!AC33*'COMMISSION ASSUMPTIONS'!$D90)*('COMMISSION ASSUMPTIONS'!$E41*'DEVICE ASSUMPTIONS'!$G18)</f>
        <v>0</v>
      </c>
      <c r="AC260" s="480">
        <f ca="1">('SUBSCRIBER BASE'!AD33*'COMMISSION ASSUMPTIONS'!$D90)*('COMMISSION ASSUMPTIONS'!$E41*'DEVICE ASSUMPTIONS'!$G18)</f>
        <v>0</v>
      </c>
      <c r="AD260" s="480">
        <f ca="1">('SUBSCRIBER BASE'!AE33*'COMMISSION ASSUMPTIONS'!$D90)*('COMMISSION ASSUMPTIONS'!$E41*'DEVICE ASSUMPTIONS'!$G18)</f>
        <v>0</v>
      </c>
      <c r="AE260" s="480">
        <f ca="1">('SUBSCRIBER BASE'!AF33*'COMMISSION ASSUMPTIONS'!$D90)*('COMMISSION ASSUMPTIONS'!$E41*'DEVICE ASSUMPTIONS'!$G18)</f>
        <v>0</v>
      </c>
      <c r="AF260" s="480">
        <f ca="1">('SUBSCRIBER BASE'!AG33*'COMMISSION ASSUMPTIONS'!$D90)*('COMMISSION ASSUMPTIONS'!$E41*'DEVICE ASSUMPTIONS'!$G18)</f>
        <v>0</v>
      </c>
      <c r="AG260" s="480">
        <f ca="1">('SUBSCRIBER BASE'!AH33*'COMMISSION ASSUMPTIONS'!$D90)*('COMMISSION ASSUMPTIONS'!$E41*'DEVICE ASSUMPTIONS'!$G18)</f>
        <v>0</v>
      </c>
      <c r="AH260" s="480">
        <f ca="1">('SUBSCRIBER BASE'!AI33*'COMMISSION ASSUMPTIONS'!$D90)*('COMMISSION ASSUMPTIONS'!$E41*'DEVICE ASSUMPTIONS'!$G18)</f>
        <v>0</v>
      </c>
      <c r="AI260" s="480">
        <f ca="1">('SUBSCRIBER BASE'!AJ33*'COMMISSION ASSUMPTIONS'!$D90)*('COMMISSION ASSUMPTIONS'!$E41*'DEVICE ASSUMPTIONS'!$G18)</f>
        <v>0</v>
      </c>
      <c r="AJ260" s="480">
        <f ca="1">('SUBSCRIBER BASE'!AK33*'COMMISSION ASSUMPTIONS'!$D90)*('COMMISSION ASSUMPTIONS'!$E41*'DEVICE ASSUMPTIONS'!$G18)</f>
        <v>0</v>
      </c>
      <c r="AK260" s="480">
        <f ca="1">('SUBSCRIBER BASE'!AL33*'COMMISSION ASSUMPTIONS'!$D90)*('COMMISSION ASSUMPTIONS'!$E41*'DEVICE ASSUMPTIONS'!$G18)</f>
        <v>0</v>
      </c>
      <c r="AL260" s="480">
        <f ca="1">('SUBSCRIBER BASE'!AM33*'COMMISSION ASSUMPTIONS'!$D90)*('COMMISSION ASSUMPTIONS'!$E41*'DEVICE ASSUMPTIONS'!$G18)</f>
        <v>0</v>
      </c>
      <c r="AM260" s="480">
        <f ca="1">('SUBSCRIBER BASE'!AN33*'COMMISSION ASSUMPTIONS'!$D90)*('COMMISSION ASSUMPTIONS'!$E41*'DEVICE ASSUMPTIONS'!$G18)</f>
        <v>0</v>
      </c>
      <c r="AN260" s="480">
        <f ca="1">('SUBSCRIBER BASE'!AO33*'COMMISSION ASSUMPTIONS'!$D90)*('COMMISSION ASSUMPTIONS'!$E41*'DEVICE ASSUMPTIONS'!$G18)</f>
        <v>0</v>
      </c>
      <c r="AO260" s="480">
        <f ca="1">('SUBSCRIBER BASE'!AP33*'COMMISSION ASSUMPTIONS'!$D90)*('COMMISSION ASSUMPTIONS'!$E41*'DEVICE ASSUMPTIONS'!$G18)</f>
        <v>0</v>
      </c>
      <c r="AP260" s="480">
        <f ca="1">('SUBSCRIBER BASE'!AQ33*'COMMISSION ASSUMPTIONS'!$D90)*('COMMISSION ASSUMPTIONS'!$E41*'DEVICE ASSUMPTIONS'!$G18)</f>
        <v>0</v>
      </c>
      <c r="AQ260" s="480">
        <f ca="1">('SUBSCRIBER BASE'!AR33*'COMMISSION ASSUMPTIONS'!$D90)*('COMMISSION ASSUMPTIONS'!$E41*'DEVICE ASSUMPTIONS'!$G18)</f>
        <v>0</v>
      </c>
      <c r="AR260" s="480">
        <f ca="1">('SUBSCRIBER BASE'!AS33*'COMMISSION ASSUMPTIONS'!$D90)*('COMMISSION ASSUMPTIONS'!$E41*'DEVICE ASSUMPTIONS'!$G18)</f>
        <v>0</v>
      </c>
      <c r="AS260" s="480">
        <f ca="1">('SUBSCRIBER BASE'!AT33*'COMMISSION ASSUMPTIONS'!$D90)*('COMMISSION ASSUMPTIONS'!$E41*'DEVICE ASSUMPTIONS'!$G18)</f>
        <v>0</v>
      </c>
      <c r="AT260" s="480">
        <f ca="1">('SUBSCRIBER BASE'!AU33*'COMMISSION ASSUMPTIONS'!$D90)*('COMMISSION ASSUMPTIONS'!$E41*'DEVICE ASSUMPTIONS'!$G18)</f>
        <v>0</v>
      </c>
      <c r="AU260" s="480">
        <f ca="1">('SUBSCRIBER BASE'!AV33*'COMMISSION ASSUMPTIONS'!$D90)*('COMMISSION ASSUMPTIONS'!$E41*'DEVICE ASSUMPTIONS'!$G18)</f>
        <v>0</v>
      </c>
      <c r="AV260" s="480">
        <f ca="1">('SUBSCRIBER BASE'!AW33*'COMMISSION ASSUMPTIONS'!$D90)*('COMMISSION ASSUMPTIONS'!$E41*'DEVICE ASSUMPTIONS'!$G18)</f>
        <v>0</v>
      </c>
      <c r="AW260" s="480">
        <f ca="1">('SUBSCRIBER BASE'!AX33*'COMMISSION ASSUMPTIONS'!$D90)*('COMMISSION ASSUMPTIONS'!$E41*'DEVICE ASSUMPTIONS'!$G18)</f>
        <v>0</v>
      </c>
      <c r="AX260" s="480">
        <f ca="1">('SUBSCRIBER BASE'!AY33*'COMMISSION ASSUMPTIONS'!$D90)*('COMMISSION ASSUMPTIONS'!$E41*'DEVICE ASSUMPTIONS'!$G18)</f>
        <v>0</v>
      </c>
      <c r="AY260" s="480">
        <f ca="1">('SUBSCRIBER BASE'!AZ33*'COMMISSION ASSUMPTIONS'!$D90)*('COMMISSION ASSUMPTIONS'!$E41*'DEVICE ASSUMPTIONS'!$G18)</f>
        <v>0</v>
      </c>
      <c r="AZ260" s="480">
        <f ca="1">('SUBSCRIBER BASE'!BA33*'COMMISSION ASSUMPTIONS'!$D90)*('COMMISSION ASSUMPTIONS'!$E41*'DEVICE ASSUMPTIONS'!$G18)</f>
        <v>0</v>
      </c>
      <c r="BA260" s="480">
        <f ca="1">('SUBSCRIBER BASE'!BB33*'COMMISSION ASSUMPTIONS'!$D90)*('COMMISSION ASSUMPTIONS'!$E41*'DEVICE ASSUMPTIONS'!$G18)</f>
        <v>0</v>
      </c>
      <c r="BB260" s="480">
        <f ca="1">('SUBSCRIBER BASE'!BC33*'COMMISSION ASSUMPTIONS'!$D90)*('COMMISSION ASSUMPTIONS'!$E41*'DEVICE ASSUMPTIONS'!$G18)</f>
        <v>0</v>
      </c>
      <c r="BC260" s="480">
        <f ca="1">('SUBSCRIBER BASE'!BD33*'COMMISSION ASSUMPTIONS'!$D90)*('COMMISSION ASSUMPTIONS'!$E41*'DEVICE ASSUMPTIONS'!$G18)</f>
        <v>0</v>
      </c>
      <c r="BD260" s="480">
        <f ca="1">('SUBSCRIBER BASE'!BE33*'COMMISSION ASSUMPTIONS'!$D90)*('COMMISSION ASSUMPTIONS'!$E41*'DEVICE ASSUMPTIONS'!$G18)</f>
        <v>0</v>
      </c>
      <c r="BE260" s="480">
        <f ca="1">('SUBSCRIBER BASE'!BF33*'COMMISSION ASSUMPTIONS'!$D90)*('COMMISSION ASSUMPTIONS'!$E41*'DEVICE ASSUMPTIONS'!$G18)</f>
        <v>0</v>
      </c>
      <c r="BF260" s="480">
        <f ca="1">('SUBSCRIBER BASE'!BG33*'COMMISSION ASSUMPTIONS'!$D90)*('COMMISSION ASSUMPTIONS'!$E41*'DEVICE ASSUMPTIONS'!$G18)</f>
        <v>0</v>
      </c>
      <c r="BG260" s="480">
        <f ca="1">('SUBSCRIBER BASE'!BH33*'COMMISSION ASSUMPTIONS'!$D90)*('COMMISSION ASSUMPTIONS'!$E41*'DEVICE ASSUMPTIONS'!$G18)</f>
        <v>0</v>
      </c>
      <c r="BH260" s="480">
        <f ca="1">('SUBSCRIBER BASE'!BI33*'COMMISSION ASSUMPTIONS'!$D90)*('COMMISSION ASSUMPTIONS'!$E41*'DEVICE ASSUMPTIONS'!$G18)</f>
        <v>0</v>
      </c>
      <c r="BI260" s="480">
        <f ca="1">('SUBSCRIBER BASE'!BJ33*'COMMISSION ASSUMPTIONS'!$D90)*('COMMISSION ASSUMPTIONS'!$E41*'DEVICE ASSUMPTIONS'!$G18)</f>
        <v>0</v>
      </c>
      <c r="BJ260" s="480">
        <f ca="1">('SUBSCRIBER BASE'!BK33*'COMMISSION ASSUMPTIONS'!$D90)*('COMMISSION ASSUMPTIONS'!$E41*'DEVICE ASSUMPTIONS'!$G18)</f>
        <v>0</v>
      </c>
      <c r="BK260" s="480">
        <f ca="1">('SUBSCRIBER BASE'!BL33*'COMMISSION ASSUMPTIONS'!$D90)*('COMMISSION ASSUMPTIONS'!$E41*'DEVICE ASSUMPTIONS'!$G18)</f>
        <v>0</v>
      </c>
      <c r="BL260" s="480">
        <f ca="1">('SUBSCRIBER BASE'!BM33*'COMMISSION ASSUMPTIONS'!$D90)*('COMMISSION ASSUMPTIONS'!$E41*'DEVICE ASSUMPTIONS'!$G18)</f>
        <v>0</v>
      </c>
      <c r="BM260" s="480">
        <f ca="1">('SUBSCRIBER BASE'!BN33*'COMMISSION ASSUMPTIONS'!$D90)*('COMMISSION ASSUMPTIONS'!$E41*'DEVICE ASSUMPTIONS'!$G18)</f>
        <v>0</v>
      </c>
      <c r="BN260" s="480">
        <f ca="1">('SUBSCRIBER BASE'!BO33*'COMMISSION ASSUMPTIONS'!$D90)*('COMMISSION ASSUMPTIONS'!$E41*'DEVICE ASSUMPTIONS'!$G18)</f>
        <v>0</v>
      </c>
      <c r="BO260" s="480">
        <f ca="1">('SUBSCRIBER BASE'!BP33*'COMMISSION ASSUMPTIONS'!$D90)*('COMMISSION ASSUMPTIONS'!$E41*'DEVICE ASSUMPTIONS'!$G18)</f>
        <v>0</v>
      </c>
      <c r="BP260" s="480">
        <f ca="1">('SUBSCRIBER BASE'!BQ33*'COMMISSION ASSUMPTIONS'!$D90)*('COMMISSION ASSUMPTIONS'!$E41*'DEVICE ASSUMPTIONS'!$G18)</f>
        <v>0</v>
      </c>
      <c r="BQ260" s="480">
        <f ca="1">('SUBSCRIBER BASE'!BR33*'COMMISSION ASSUMPTIONS'!$D90)*('COMMISSION ASSUMPTIONS'!$E41*'DEVICE ASSUMPTIONS'!$G18)</f>
        <v>0</v>
      </c>
      <c r="BR260" s="480">
        <f ca="1">('SUBSCRIBER BASE'!BS33*'COMMISSION ASSUMPTIONS'!$D90)*('COMMISSION ASSUMPTIONS'!$E41*'DEVICE ASSUMPTIONS'!$G18)</f>
        <v>0</v>
      </c>
    </row>
    <row r="261" spans="2:70" ht="24" customHeight="1" outlineLevel="1">
      <c r="B261" s="313" t="str">
        <f>B248</f>
        <v>2.5 GB</v>
      </c>
      <c r="C261" s="480">
        <f>('SUBSCRIBER BASE'!C34*'COMMISSION ASSUMPTIONS'!$D91)*('COMMISSION ASSUMPTIONS'!$E42*'DEVICE ASSUMPTIONS'!$G19)</f>
        <v>0</v>
      </c>
      <c r="D261" s="480">
        <f>('SUBSCRIBER BASE'!D34*'COMMISSION ASSUMPTIONS'!$D91)*('COMMISSION ASSUMPTIONS'!$E42*'DEVICE ASSUMPTIONS'!$G19)</f>
        <v>0</v>
      </c>
      <c r="E261" s="480">
        <f>('SUBSCRIBER BASE'!E34*'COMMISSION ASSUMPTIONS'!$D91)*('COMMISSION ASSUMPTIONS'!$E42*'DEVICE ASSUMPTIONS'!$G19)</f>
        <v>0</v>
      </c>
      <c r="F261" s="480">
        <f>('SUBSCRIBER BASE'!F34*'COMMISSION ASSUMPTIONS'!$D91)*('COMMISSION ASSUMPTIONS'!$E42*'DEVICE ASSUMPTIONS'!$G19)</f>
        <v>0</v>
      </c>
      <c r="G261" s="480">
        <f>('SUBSCRIBER BASE'!G34*'COMMISSION ASSUMPTIONS'!$D91)*('COMMISSION ASSUMPTIONS'!$E42*'DEVICE ASSUMPTIONS'!$G19)</f>
        <v>0</v>
      </c>
      <c r="H261" s="480">
        <f>('SUBSCRIBER BASE'!H34*'COMMISSION ASSUMPTIONS'!$D91)*('COMMISSION ASSUMPTIONS'!$E42*'DEVICE ASSUMPTIONS'!$G19)</f>
        <v>0</v>
      </c>
      <c r="I261" s="480">
        <f>('SUBSCRIBER BASE'!I34*'COMMISSION ASSUMPTIONS'!$D91)*('COMMISSION ASSUMPTIONS'!$E42*'DEVICE ASSUMPTIONS'!$G19)</f>
        <v>0</v>
      </c>
      <c r="J261" s="480">
        <f>('SUBSCRIBER BASE'!J34*'COMMISSION ASSUMPTIONS'!$D91)*('COMMISSION ASSUMPTIONS'!$E42*'DEVICE ASSUMPTIONS'!$G19)</f>
        <v>0</v>
      </c>
      <c r="K261" s="480">
        <f ca="1">('SUBSCRIBER BASE'!L34*'COMMISSION ASSUMPTIONS'!$D91)*('COMMISSION ASSUMPTIONS'!$E42*'DEVICE ASSUMPTIONS'!$G19)</f>
        <v>0</v>
      </c>
      <c r="L261" s="480">
        <f ca="1">('SUBSCRIBER BASE'!M34*'COMMISSION ASSUMPTIONS'!$D91)*('COMMISSION ASSUMPTIONS'!$E42*'DEVICE ASSUMPTIONS'!$G19)</f>
        <v>0</v>
      </c>
      <c r="M261" s="480">
        <f ca="1">('SUBSCRIBER BASE'!N34*'COMMISSION ASSUMPTIONS'!$D91)*('COMMISSION ASSUMPTIONS'!$E42*'DEVICE ASSUMPTIONS'!$G19)</f>
        <v>0</v>
      </c>
      <c r="N261" s="480">
        <f ca="1">('SUBSCRIBER BASE'!O34*'COMMISSION ASSUMPTIONS'!$D91)*('COMMISSION ASSUMPTIONS'!$E42*'DEVICE ASSUMPTIONS'!$G19)</f>
        <v>0</v>
      </c>
      <c r="O261" s="480">
        <f ca="1">('SUBSCRIBER BASE'!P34*'COMMISSION ASSUMPTIONS'!$D91)*('COMMISSION ASSUMPTIONS'!$E42*'DEVICE ASSUMPTIONS'!$G19)</f>
        <v>0</v>
      </c>
      <c r="P261" s="480">
        <f ca="1">('SUBSCRIBER BASE'!Q34*'COMMISSION ASSUMPTIONS'!$D91)*('COMMISSION ASSUMPTIONS'!$E42*'DEVICE ASSUMPTIONS'!$G19)</f>
        <v>0</v>
      </c>
      <c r="Q261" s="480">
        <f ca="1">('SUBSCRIBER BASE'!R34*'COMMISSION ASSUMPTIONS'!$D91)*('COMMISSION ASSUMPTIONS'!$E42*'DEVICE ASSUMPTIONS'!$G19)</f>
        <v>0</v>
      </c>
      <c r="R261" s="480">
        <f ca="1">('SUBSCRIBER BASE'!S34*'COMMISSION ASSUMPTIONS'!$D91)*('COMMISSION ASSUMPTIONS'!$E42*'DEVICE ASSUMPTIONS'!$G19)</f>
        <v>0</v>
      </c>
      <c r="S261" s="480">
        <f ca="1">('SUBSCRIBER BASE'!T34*'COMMISSION ASSUMPTIONS'!$D91)*('COMMISSION ASSUMPTIONS'!$E42*'DEVICE ASSUMPTIONS'!$G19)</f>
        <v>0</v>
      </c>
      <c r="T261" s="480">
        <f ca="1">('SUBSCRIBER BASE'!U34*'COMMISSION ASSUMPTIONS'!$D91)*('COMMISSION ASSUMPTIONS'!$E42*'DEVICE ASSUMPTIONS'!$G19)</f>
        <v>0</v>
      </c>
      <c r="U261" s="480">
        <f ca="1">('SUBSCRIBER BASE'!V34*'COMMISSION ASSUMPTIONS'!$D91)*('COMMISSION ASSUMPTIONS'!$E42*'DEVICE ASSUMPTIONS'!$G19)</f>
        <v>0</v>
      </c>
      <c r="V261" s="480">
        <f ca="1">('SUBSCRIBER BASE'!W34*'COMMISSION ASSUMPTIONS'!$D91)*('COMMISSION ASSUMPTIONS'!$E42*'DEVICE ASSUMPTIONS'!$G19)</f>
        <v>0</v>
      </c>
      <c r="W261" s="480">
        <f ca="1">('SUBSCRIBER BASE'!X34*'COMMISSION ASSUMPTIONS'!$D91)*('COMMISSION ASSUMPTIONS'!$E42*'DEVICE ASSUMPTIONS'!$G19)</f>
        <v>0</v>
      </c>
      <c r="X261" s="480">
        <f ca="1">('SUBSCRIBER BASE'!Y34*'COMMISSION ASSUMPTIONS'!$D91)*('COMMISSION ASSUMPTIONS'!$E42*'DEVICE ASSUMPTIONS'!$G19)</f>
        <v>0</v>
      </c>
      <c r="Y261" s="480">
        <f ca="1">('SUBSCRIBER BASE'!Z34*'COMMISSION ASSUMPTIONS'!$D91)*('COMMISSION ASSUMPTIONS'!$E42*'DEVICE ASSUMPTIONS'!$G19)</f>
        <v>0</v>
      </c>
      <c r="Z261" s="480">
        <f ca="1">('SUBSCRIBER BASE'!AA34*'COMMISSION ASSUMPTIONS'!$D91)*('COMMISSION ASSUMPTIONS'!$E42*'DEVICE ASSUMPTIONS'!$G19)</f>
        <v>0</v>
      </c>
      <c r="AA261" s="480">
        <f ca="1">('SUBSCRIBER BASE'!AB34*'COMMISSION ASSUMPTIONS'!$D91)*('COMMISSION ASSUMPTIONS'!$E42*'DEVICE ASSUMPTIONS'!$G19)</f>
        <v>0</v>
      </c>
      <c r="AB261" s="480">
        <f ca="1">('SUBSCRIBER BASE'!AC34*'COMMISSION ASSUMPTIONS'!$D91)*('COMMISSION ASSUMPTIONS'!$E42*'DEVICE ASSUMPTIONS'!$G19)</f>
        <v>0</v>
      </c>
      <c r="AC261" s="480">
        <f ca="1">('SUBSCRIBER BASE'!AD34*'COMMISSION ASSUMPTIONS'!$D91)*('COMMISSION ASSUMPTIONS'!$E42*'DEVICE ASSUMPTIONS'!$G19)</f>
        <v>0</v>
      </c>
      <c r="AD261" s="480">
        <f ca="1">('SUBSCRIBER BASE'!AE34*'COMMISSION ASSUMPTIONS'!$D91)*('COMMISSION ASSUMPTIONS'!$E42*'DEVICE ASSUMPTIONS'!$G19)</f>
        <v>0</v>
      </c>
      <c r="AE261" s="480">
        <f ca="1">('SUBSCRIBER BASE'!AF34*'COMMISSION ASSUMPTIONS'!$D91)*('COMMISSION ASSUMPTIONS'!$E42*'DEVICE ASSUMPTIONS'!$G19)</f>
        <v>0</v>
      </c>
      <c r="AF261" s="480">
        <f ca="1">('SUBSCRIBER BASE'!AG34*'COMMISSION ASSUMPTIONS'!$D91)*('COMMISSION ASSUMPTIONS'!$E42*'DEVICE ASSUMPTIONS'!$G19)</f>
        <v>0</v>
      </c>
      <c r="AG261" s="480">
        <f ca="1">('SUBSCRIBER BASE'!AH34*'COMMISSION ASSUMPTIONS'!$D91)*('COMMISSION ASSUMPTIONS'!$E42*'DEVICE ASSUMPTIONS'!$G19)</f>
        <v>0</v>
      </c>
      <c r="AH261" s="480">
        <f ca="1">('SUBSCRIBER BASE'!AI34*'COMMISSION ASSUMPTIONS'!$D91)*('COMMISSION ASSUMPTIONS'!$E42*'DEVICE ASSUMPTIONS'!$G19)</f>
        <v>0</v>
      </c>
      <c r="AI261" s="480">
        <f ca="1">('SUBSCRIBER BASE'!AJ34*'COMMISSION ASSUMPTIONS'!$D91)*('COMMISSION ASSUMPTIONS'!$E42*'DEVICE ASSUMPTIONS'!$G19)</f>
        <v>0</v>
      </c>
      <c r="AJ261" s="480">
        <f ca="1">('SUBSCRIBER BASE'!AK34*'COMMISSION ASSUMPTIONS'!$D91)*('COMMISSION ASSUMPTIONS'!$E42*'DEVICE ASSUMPTIONS'!$G19)</f>
        <v>0</v>
      </c>
      <c r="AK261" s="480">
        <f ca="1">('SUBSCRIBER BASE'!AL34*'COMMISSION ASSUMPTIONS'!$D91)*('COMMISSION ASSUMPTIONS'!$E42*'DEVICE ASSUMPTIONS'!$G19)</f>
        <v>0</v>
      </c>
      <c r="AL261" s="480">
        <f ca="1">('SUBSCRIBER BASE'!AM34*'COMMISSION ASSUMPTIONS'!$D91)*('COMMISSION ASSUMPTIONS'!$E42*'DEVICE ASSUMPTIONS'!$G19)</f>
        <v>0</v>
      </c>
      <c r="AM261" s="480">
        <f ca="1">('SUBSCRIBER BASE'!AN34*'COMMISSION ASSUMPTIONS'!$D91)*('COMMISSION ASSUMPTIONS'!$E42*'DEVICE ASSUMPTIONS'!$G19)</f>
        <v>0</v>
      </c>
      <c r="AN261" s="480">
        <f ca="1">('SUBSCRIBER BASE'!AO34*'COMMISSION ASSUMPTIONS'!$D91)*('COMMISSION ASSUMPTIONS'!$E42*'DEVICE ASSUMPTIONS'!$G19)</f>
        <v>0</v>
      </c>
      <c r="AO261" s="480">
        <f ca="1">('SUBSCRIBER BASE'!AP34*'COMMISSION ASSUMPTIONS'!$D91)*('COMMISSION ASSUMPTIONS'!$E42*'DEVICE ASSUMPTIONS'!$G19)</f>
        <v>0</v>
      </c>
      <c r="AP261" s="480">
        <f ca="1">('SUBSCRIBER BASE'!AQ34*'COMMISSION ASSUMPTIONS'!$D91)*('COMMISSION ASSUMPTIONS'!$E42*'DEVICE ASSUMPTIONS'!$G19)</f>
        <v>0</v>
      </c>
      <c r="AQ261" s="480">
        <f ca="1">('SUBSCRIBER BASE'!AR34*'COMMISSION ASSUMPTIONS'!$D91)*('COMMISSION ASSUMPTIONS'!$E42*'DEVICE ASSUMPTIONS'!$G19)</f>
        <v>0</v>
      </c>
      <c r="AR261" s="480">
        <f ca="1">('SUBSCRIBER BASE'!AS34*'COMMISSION ASSUMPTIONS'!$D91)*('COMMISSION ASSUMPTIONS'!$E42*'DEVICE ASSUMPTIONS'!$G19)</f>
        <v>0</v>
      </c>
      <c r="AS261" s="480">
        <f ca="1">('SUBSCRIBER BASE'!AT34*'COMMISSION ASSUMPTIONS'!$D91)*('COMMISSION ASSUMPTIONS'!$E42*'DEVICE ASSUMPTIONS'!$G19)</f>
        <v>0</v>
      </c>
      <c r="AT261" s="480">
        <f ca="1">('SUBSCRIBER BASE'!AU34*'COMMISSION ASSUMPTIONS'!$D91)*('COMMISSION ASSUMPTIONS'!$E42*'DEVICE ASSUMPTIONS'!$G19)</f>
        <v>0</v>
      </c>
      <c r="AU261" s="480">
        <f ca="1">('SUBSCRIBER BASE'!AV34*'COMMISSION ASSUMPTIONS'!$D91)*('COMMISSION ASSUMPTIONS'!$E42*'DEVICE ASSUMPTIONS'!$G19)</f>
        <v>0</v>
      </c>
      <c r="AV261" s="480">
        <f ca="1">('SUBSCRIBER BASE'!AW34*'COMMISSION ASSUMPTIONS'!$D91)*('COMMISSION ASSUMPTIONS'!$E42*'DEVICE ASSUMPTIONS'!$G19)</f>
        <v>0</v>
      </c>
      <c r="AW261" s="480">
        <f ca="1">('SUBSCRIBER BASE'!AX34*'COMMISSION ASSUMPTIONS'!$D91)*('COMMISSION ASSUMPTIONS'!$E42*'DEVICE ASSUMPTIONS'!$G19)</f>
        <v>0</v>
      </c>
      <c r="AX261" s="480">
        <f ca="1">('SUBSCRIBER BASE'!AY34*'COMMISSION ASSUMPTIONS'!$D91)*('COMMISSION ASSUMPTIONS'!$E42*'DEVICE ASSUMPTIONS'!$G19)</f>
        <v>0</v>
      </c>
      <c r="AY261" s="480">
        <f ca="1">('SUBSCRIBER BASE'!AZ34*'COMMISSION ASSUMPTIONS'!$D91)*('COMMISSION ASSUMPTIONS'!$E42*'DEVICE ASSUMPTIONS'!$G19)</f>
        <v>0</v>
      </c>
      <c r="AZ261" s="480">
        <f ca="1">('SUBSCRIBER BASE'!BA34*'COMMISSION ASSUMPTIONS'!$D91)*('COMMISSION ASSUMPTIONS'!$E42*'DEVICE ASSUMPTIONS'!$G19)</f>
        <v>0</v>
      </c>
      <c r="BA261" s="480">
        <f ca="1">('SUBSCRIBER BASE'!BB34*'COMMISSION ASSUMPTIONS'!$D91)*('COMMISSION ASSUMPTIONS'!$E42*'DEVICE ASSUMPTIONS'!$G19)</f>
        <v>0</v>
      </c>
      <c r="BB261" s="480">
        <f ca="1">('SUBSCRIBER BASE'!BC34*'COMMISSION ASSUMPTIONS'!$D91)*('COMMISSION ASSUMPTIONS'!$E42*'DEVICE ASSUMPTIONS'!$G19)</f>
        <v>0</v>
      </c>
      <c r="BC261" s="480">
        <f ca="1">('SUBSCRIBER BASE'!BD34*'COMMISSION ASSUMPTIONS'!$D91)*('COMMISSION ASSUMPTIONS'!$E42*'DEVICE ASSUMPTIONS'!$G19)</f>
        <v>0</v>
      </c>
      <c r="BD261" s="480">
        <f ca="1">('SUBSCRIBER BASE'!BE34*'COMMISSION ASSUMPTIONS'!$D91)*('COMMISSION ASSUMPTIONS'!$E42*'DEVICE ASSUMPTIONS'!$G19)</f>
        <v>0</v>
      </c>
      <c r="BE261" s="480">
        <f ca="1">('SUBSCRIBER BASE'!BF34*'COMMISSION ASSUMPTIONS'!$D91)*('COMMISSION ASSUMPTIONS'!$E42*'DEVICE ASSUMPTIONS'!$G19)</f>
        <v>0</v>
      </c>
      <c r="BF261" s="480">
        <f ca="1">('SUBSCRIBER BASE'!BG34*'COMMISSION ASSUMPTIONS'!$D91)*('COMMISSION ASSUMPTIONS'!$E42*'DEVICE ASSUMPTIONS'!$G19)</f>
        <v>0</v>
      </c>
      <c r="BG261" s="480">
        <f ca="1">('SUBSCRIBER BASE'!BH34*'COMMISSION ASSUMPTIONS'!$D91)*('COMMISSION ASSUMPTIONS'!$E42*'DEVICE ASSUMPTIONS'!$G19)</f>
        <v>0</v>
      </c>
      <c r="BH261" s="480">
        <f ca="1">('SUBSCRIBER BASE'!BI34*'COMMISSION ASSUMPTIONS'!$D91)*('COMMISSION ASSUMPTIONS'!$E42*'DEVICE ASSUMPTIONS'!$G19)</f>
        <v>0</v>
      </c>
      <c r="BI261" s="480">
        <f ca="1">('SUBSCRIBER BASE'!BJ34*'COMMISSION ASSUMPTIONS'!$D91)*('COMMISSION ASSUMPTIONS'!$E42*'DEVICE ASSUMPTIONS'!$G19)</f>
        <v>0</v>
      </c>
      <c r="BJ261" s="480">
        <f ca="1">('SUBSCRIBER BASE'!BK34*'COMMISSION ASSUMPTIONS'!$D91)*('COMMISSION ASSUMPTIONS'!$E42*'DEVICE ASSUMPTIONS'!$G19)</f>
        <v>0</v>
      </c>
      <c r="BK261" s="480">
        <f ca="1">('SUBSCRIBER BASE'!BL34*'COMMISSION ASSUMPTIONS'!$D91)*('COMMISSION ASSUMPTIONS'!$E42*'DEVICE ASSUMPTIONS'!$G19)</f>
        <v>0</v>
      </c>
      <c r="BL261" s="480">
        <f ca="1">('SUBSCRIBER BASE'!BM34*'COMMISSION ASSUMPTIONS'!$D91)*('COMMISSION ASSUMPTIONS'!$E42*'DEVICE ASSUMPTIONS'!$G19)</f>
        <v>0</v>
      </c>
      <c r="BM261" s="480">
        <f ca="1">('SUBSCRIBER BASE'!BN34*'COMMISSION ASSUMPTIONS'!$D91)*('COMMISSION ASSUMPTIONS'!$E42*'DEVICE ASSUMPTIONS'!$G19)</f>
        <v>0</v>
      </c>
      <c r="BN261" s="480">
        <f ca="1">('SUBSCRIBER BASE'!BO34*'COMMISSION ASSUMPTIONS'!$D91)*('COMMISSION ASSUMPTIONS'!$E42*'DEVICE ASSUMPTIONS'!$G19)</f>
        <v>0</v>
      </c>
      <c r="BO261" s="480">
        <f ca="1">('SUBSCRIBER BASE'!BP34*'COMMISSION ASSUMPTIONS'!$D91)*('COMMISSION ASSUMPTIONS'!$E42*'DEVICE ASSUMPTIONS'!$G19)</f>
        <v>0</v>
      </c>
      <c r="BP261" s="480">
        <f ca="1">('SUBSCRIBER BASE'!BQ34*'COMMISSION ASSUMPTIONS'!$D91)*('COMMISSION ASSUMPTIONS'!$E42*'DEVICE ASSUMPTIONS'!$G19)</f>
        <v>0</v>
      </c>
      <c r="BQ261" s="480">
        <f ca="1">('SUBSCRIBER BASE'!BR34*'COMMISSION ASSUMPTIONS'!$D91)*('COMMISSION ASSUMPTIONS'!$E42*'DEVICE ASSUMPTIONS'!$G19)</f>
        <v>0</v>
      </c>
      <c r="BR261" s="480">
        <f ca="1">('SUBSCRIBER BASE'!BS34*'COMMISSION ASSUMPTIONS'!$D91)*('COMMISSION ASSUMPTIONS'!$E42*'DEVICE ASSUMPTIONS'!$G19)</f>
        <v>0</v>
      </c>
    </row>
    <row r="262" spans="2:70" ht="24" customHeight="1" outlineLevel="1"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5"/>
      <c r="N262" s="475"/>
      <c r="O262" s="475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  <c r="AA262" s="475"/>
      <c r="AB262" s="475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475"/>
      <c r="BB262" s="475"/>
      <c r="BC262" s="475"/>
      <c r="BD262" s="475"/>
      <c r="BE262" s="475"/>
      <c r="BF262" s="475"/>
      <c r="BG262" s="475"/>
      <c r="BH262" s="475"/>
      <c r="BI262" s="475"/>
      <c r="BJ262" s="475"/>
      <c r="BK262" s="475"/>
      <c r="BL262" s="475"/>
      <c r="BM262" s="475"/>
      <c r="BN262" s="475"/>
      <c r="BO262" s="475"/>
      <c r="BP262" s="475"/>
      <c r="BQ262" s="475"/>
      <c r="BR262" s="475"/>
    </row>
    <row r="263" spans="2:70" ht="24" customHeight="1" outlineLevel="1">
      <c r="B263" s="309" t="str">
        <f>'COMMISSION ASSUMPTIONS'!E7</f>
        <v>DIRECT MARKETING</v>
      </c>
      <c r="C263" s="474">
        <f t="shared" ref="C263:AH263" si="61">SUM(C265:C274)</f>
        <v>0</v>
      </c>
      <c r="D263" s="474">
        <f t="shared" si="61"/>
        <v>0</v>
      </c>
      <c r="E263" s="474">
        <f t="shared" si="61"/>
        <v>0</v>
      </c>
      <c r="F263" s="474">
        <f t="shared" si="61"/>
        <v>0</v>
      </c>
      <c r="G263" s="474">
        <f t="shared" si="61"/>
        <v>0</v>
      </c>
      <c r="H263" s="474">
        <f t="shared" si="61"/>
        <v>0</v>
      </c>
      <c r="I263" s="474">
        <f t="shared" si="61"/>
        <v>0</v>
      </c>
      <c r="J263" s="474">
        <f t="shared" si="61"/>
        <v>0</v>
      </c>
      <c r="K263" s="474">
        <f t="shared" ca="1" si="61"/>
        <v>0</v>
      </c>
      <c r="L263" s="474">
        <f t="shared" ca="1" si="61"/>
        <v>0</v>
      </c>
      <c r="M263" s="474">
        <f t="shared" ca="1" si="61"/>
        <v>0</v>
      </c>
      <c r="N263" s="474">
        <f t="shared" ca="1" si="61"/>
        <v>0</v>
      </c>
      <c r="O263" s="474">
        <f t="shared" ca="1" si="61"/>
        <v>0</v>
      </c>
      <c r="P263" s="474">
        <f t="shared" ca="1" si="61"/>
        <v>0</v>
      </c>
      <c r="Q263" s="474">
        <f t="shared" ca="1" si="61"/>
        <v>0</v>
      </c>
      <c r="R263" s="474">
        <f t="shared" ca="1" si="61"/>
        <v>0</v>
      </c>
      <c r="S263" s="474">
        <f t="shared" ca="1" si="61"/>
        <v>0</v>
      </c>
      <c r="T263" s="474">
        <f t="shared" ca="1" si="61"/>
        <v>0</v>
      </c>
      <c r="U263" s="474">
        <f t="shared" ca="1" si="61"/>
        <v>0</v>
      </c>
      <c r="V263" s="474">
        <f t="shared" ca="1" si="61"/>
        <v>0</v>
      </c>
      <c r="W263" s="474">
        <f t="shared" ca="1" si="61"/>
        <v>0</v>
      </c>
      <c r="X263" s="474">
        <f t="shared" ca="1" si="61"/>
        <v>0</v>
      </c>
      <c r="Y263" s="474">
        <f t="shared" ca="1" si="61"/>
        <v>0</v>
      </c>
      <c r="Z263" s="474">
        <f t="shared" ca="1" si="61"/>
        <v>0</v>
      </c>
      <c r="AA263" s="474">
        <f t="shared" ca="1" si="61"/>
        <v>0</v>
      </c>
      <c r="AB263" s="474">
        <f t="shared" ca="1" si="61"/>
        <v>0</v>
      </c>
      <c r="AC263" s="474">
        <f t="shared" ca="1" si="61"/>
        <v>0</v>
      </c>
      <c r="AD263" s="474">
        <f t="shared" ca="1" si="61"/>
        <v>0</v>
      </c>
      <c r="AE263" s="474">
        <f t="shared" ca="1" si="61"/>
        <v>0</v>
      </c>
      <c r="AF263" s="474">
        <f t="shared" ca="1" si="61"/>
        <v>0</v>
      </c>
      <c r="AG263" s="474">
        <f t="shared" ca="1" si="61"/>
        <v>0</v>
      </c>
      <c r="AH263" s="474">
        <f t="shared" ca="1" si="61"/>
        <v>0</v>
      </c>
      <c r="AI263" s="474">
        <f t="shared" ref="AI263:BR263" ca="1" si="62">SUM(AI265:AI274)</f>
        <v>0</v>
      </c>
      <c r="AJ263" s="474">
        <f t="shared" ca="1" si="62"/>
        <v>0</v>
      </c>
      <c r="AK263" s="474">
        <f t="shared" ca="1" si="62"/>
        <v>0</v>
      </c>
      <c r="AL263" s="474">
        <f t="shared" ca="1" si="62"/>
        <v>0</v>
      </c>
      <c r="AM263" s="474">
        <f t="shared" ca="1" si="62"/>
        <v>0</v>
      </c>
      <c r="AN263" s="474">
        <f t="shared" ca="1" si="62"/>
        <v>0</v>
      </c>
      <c r="AO263" s="474">
        <f t="shared" ca="1" si="62"/>
        <v>0</v>
      </c>
      <c r="AP263" s="474">
        <f t="shared" ca="1" si="62"/>
        <v>0</v>
      </c>
      <c r="AQ263" s="474">
        <f t="shared" ca="1" si="62"/>
        <v>0</v>
      </c>
      <c r="AR263" s="474">
        <f t="shared" ca="1" si="62"/>
        <v>0</v>
      </c>
      <c r="AS263" s="474">
        <f t="shared" ca="1" si="62"/>
        <v>0</v>
      </c>
      <c r="AT263" s="474">
        <f t="shared" ca="1" si="62"/>
        <v>0</v>
      </c>
      <c r="AU263" s="474">
        <f t="shared" ca="1" si="62"/>
        <v>0</v>
      </c>
      <c r="AV263" s="474">
        <f t="shared" ca="1" si="62"/>
        <v>0</v>
      </c>
      <c r="AW263" s="474">
        <f t="shared" ca="1" si="62"/>
        <v>0</v>
      </c>
      <c r="AX263" s="474">
        <f t="shared" ca="1" si="62"/>
        <v>0</v>
      </c>
      <c r="AY263" s="474">
        <f t="shared" ca="1" si="62"/>
        <v>0</v>
      </c>
      <c r="AZ263" s="474">
        <f t="shared" ca="1" si="62"/>
        <v>0</v>
      </c>
      <c r="BA263" s="474">
        <f t="shared" ca="1" si="62"/>
        <v>0</v>
      </c>
      <c r="BB263" s="474">
        <f t="shared" ca="1" si="62"/>
        <v>0</v>
      </c>
      <c r="BC263" s="474">
        <f t="shared" ca="1" si="62"/>
        <v>0</v>
      </c>
      <c r="BD263" s="474">
        <f t="shared" ca="1" si="62"/>
        <v>0</v>
      </c>
      <c r="BE263" s="474">
        <f t="shared" ca="1" si="62"/>
        <v>0</v>
      </c>
      <c r="BF263" s="474">
        <f t="shared" ca="1" si="62"/>
        <v>0</v>
      </c>
      <c r="BG263" s="474">
        <f t="shared" ca="1" si="62"/>
        <v>0</v>
      </c>
      <c r="BH263" s="474">
        <f t="shared" ca="1" si="62"/>
        <v>0</v>
      </c>
      <c r="BI263" s="474">
        <f t="shared" ca="1" si="62"/>
        <v>0</v>
      </c>
      <c r="BJ263" s="474">
        <f t="shared" ca="1" si="62"/>
        <v>0</v>
      </c>
      <c r="BK263" s="474">
        <f t="shared" ca="1" si="62"/>
        <v>0</v>
      </c>
      <c r="BL263" s="474">
        <f t="shared" ca="1" si="62"/>
        <v>0</v>
      </c>
      <c r="BM263" s="474">
        <f t="shared" ca="1" si="62"/>
        <v>0</v>
      </c>
      <c r="BN263" s="474">
        <f t="shared" ca="1" si="62"/>
        <v>0</v>
      </c>
      <c r="BO263" s="474">
        <f t="shared" ca="1" si="62"/>
        <v>0</v>
      </c>
      <c r="BP263" s="474">
        <f t="shared" ca="1" si="62"/>
        <v>0</v>
      </c>
      <c r="BQ263" s="474">
        <f t="shared" ca="1" si="62"/>
        <v>0</v>
      </c>
      <c r="BR263" s="474">
        <f t="shared" ca="1" si="62"/>
        <v>0</v>
      </c>
    </row>
    <row r="264" spans="2:70" ht="24" customHeight="1" outlineLevel="1">
      <c r="B264" s="318" t="str">
        <f>'COMMISSION ASSUMPTIONS'!J20</f>
        <v>Device Commission</v>
      </c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5"/>
      <c r="N264" s="475"/>
      <c r="O264" s="475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  <c r="AA264" s="475"/>
      <c r="AB264" s="475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475"/>
      <c r="BB264" s="475"/>
      <c r="BC264" s="475"/>
      <c r="BD264" s="475"/>
      <c r="BE264" s="475"/>
      <c r="BF264" s="475"/>
      <c r="BG264" s="475"/>
      <c r="BH264" s="475"/>
      <c r="BI264" s="475"/>
      <c r="BJ264" s="475"/>
      <c r="BK264" s="475"/>
      <c r="BL264" s="475"/>
      <c r="BM264" s="475"/>
      <c r="BN264" s="475"/>
      <c r="BO264" s="475"/>
      <c r="BP264" s="475"/>
      <c r="BQ264" s="475"/>
      <c r="BR264" s="475"/>
    </row>
    <row r="265" spans="2:70" ht="24" customHeight="1" outlineLevel="1">
      <c r="B265" s="313" t="str">
        <f>B252</f>
        <v>MVLP1</v>
      </c>
      <c r="C265" s="480">
        <f>('SUBSCRIBER BASE'!C25*'COMMISSION ASSUMPTIONS'!$E82)*('COMMISSION ASSUMPTIONS'!$E44*'DEVICE ASSUMPTIONS'!$G10)</f>
        <v>0</v>
      </c>
      <c r="D265" s="480">
        <f>('SUBSCRIBER BASE'!D25*'COMMISSION ASSUMPTIONS'!$E82)*('COMMISSION ASSUMPTIONS'!$E44*'DEVICE ASSUMPTIONS'!$G10)</f>
        <v>0</v>
      </c>
      <c r="E265" s="480">
        <f>('SUBSCRIBER BASE'!E25*'COMMISSION ASSUMPTIONS'!$E82)*('COMMISSION ASSUMPTIONS'!$E44*'DEVICE ASSUMPTIONS'!$G10)</f>
        <v>0</v>
      </c>
      <c r="F265" s="480">
        <f>('SUBSCRIBER BASE'!F25*'COMMISSION ASSUMPTIONS'!$E82)*('COMMISSION ASSUMPTIONS'!$E44*'DEVICE ASSUMPTIONS'!$G10)</f>
        <v>0</v>
      </c>
      <c r="G265" s="480">
        <f>('SUBSCRIBER BASE'!G25*'COMMISSION ASSUMPTIONS'!$E82)*('COMMISSION ASSUMPTIONS'!$E44*'DEVICE ASSUMPTIONS'!$G10)</f>
        <v>0</v>
      </c>
      <c r="H265" s="480">
        <f>('SUBSCRIBER BASE'!H25*'COMMISSION ASSUMPTIONS'!$E82)*('COMMISSION ASSUMPTIONS'!$E44*'DEVICE ASSUMPTIONS'!$G10)</f>
        <v>0</v>
      </c>
      <c r="I265" s="480">
        <f>('SUBSCRIBER BASE'!I25*'COMMISSION ASSUMPTIONS'!$E82)*('COMMISSION ASSUMPTIONS'!$E44*'DEVICE ASSUMPTIONS'!$G10)</f>
        <v>0</v>
      </c>
      <c r="J265" s="480">
        <f>('SUBSCRIBER BASE'!J25*'COMMISSION ASSUMPTIONS'!$E82)*('COMMISSION ASSUMPTIONS'!$E44*'DEVICE ASSUMPTIONS'!$G10)</f>
        <v>0</v>
      </c>
      <c r="K265" s="480">
        <f ca="1">('SUBSCRIBER BASE'!L25*'COMMISSION ASSUMPTIONS'!$E82)*('COMMISSION ASSUMPTIONS'!$E44*'DEVICE ASSUMPTIONS'!$G10)</f>
        <v>0</v>
      </c>
      <c r="L265" s="480">
        <f ca="1">('SUBSCRIBER BASE'!M25*'COMMISSION ASSUMPTIONS'!$E82)*('COMMISSION ASSUMPTIONS'!$E44*'DEVICE ASSUMPTIONS'!$G10)</f>
        <v>0</v>
      </c>
      <c r="M265" s="480">
        <f ca="1">('SUBSCRIBER BASE'!N25*'COMMISSION ASSUMPTIONS'!$E82)*('COMMISSION ASSUMPTIONS'!$E44*'DEVICE ASSUMPTIONS'!$G10)</f>
        <v>0</v>
      </c>
      <c r="N265" s="480">
        <f ca="1">('SUBSCRIBER BASE'!O25*'COMMISSION ASSUMPTIONS'!$E82)*('COMMISSION ASSUMPTIONS'!$E44*'DEVICE ASSUMPTIONS'!$G10)</f>
        <v>0</v>
      </c>
      <c r="O265" s="480">
        <f ca="1">('SUBSCRIBER BASE'!P25*'COMMISSION ASSUMPTIONS'!$E82)*('COMMISSION ASSUMPTIONS'!$E44*'DEVICE ASSUMPTIONS'!$G10)</f>
        <v>0</v>
      </c>
      <c r="P265" s="480">
        <f ca="1">('SUBSCRIBER BASE'!Q25*'COMMISSION ASSUMPTIONS'!$E82)*('COMMISSION ASSUMPTIONS'!$E44*'DEVICE ASSUMPTIONS'!$G10)</f>
        <v>0</v>
      </c>
      <c r="Q265" s="480">
        <f ca="1">('SUBSCRIBER BASE'!R25*'COMMISSION ASSUMPTIONS'!$E82)*('COMMISSION ASSUMPTIONS'!$E44*'DEVICE ASSUMPTIONS'!$G10)</f>
        <v>0</v>
      </c>
      <c r="R265" s="480">
        <f ca="1">('SUBSCRIBER BASE'!S25*'COMMISSION ASSUMPTIONS'!$E82)*('COMMISSION ASSUMPTIONS'!$E44*'DEVICE ASSUMPTIONS'!$G10)</f>
        <v>0</v>
      </c>
      <c r="S265" s="480">
        <f ca="1">('SUBSCRIBER BASE'!T25*'COMMISSION ASSUMPTIONS'!$E82)*('COMMISSION ASSUMPTIONS'!$E44*'DEVICE ASSUMPTIONS'!$G10)</f>
        <v>0</v>
      </c>
      <c r="T265" s="480">
        <f ca="1">('SUBSCRIBER BASE'!U25*'COMMISSION ASSUMPTIONS'!$E82)*('COMMISSION ASSUMPTIONS'!$E44*'DEVICE ASSUMPTIONS'!$G10)</f>
        <v>0</v>
      </c>
      <c r="U265" s="480">
        <f ca="1">('SUBSCRIBER BASE'!V25*'COMMISSION ASSUMPTIONS'!$E82)*('COMMISSION ASSUMPTIONS'!$E44*'DEVICE ASSUMPTIONS'!$G10)</f>
        <v>0</v>
      </c>
      <c r="V265" s="480">
        <f ca="1">('SUBSCRIBER BASE'!W25*'COMMISSION ASSUMPTIONS'!$E82)*('COMMISSION ASSUMPTIONS'!$E44*'DEVICE ASSUMPTIONS'!$G10)</f>
        <v>0</v>
      </c>
      <c r="W265" s="480">
        <f ca="1">('SUBSCRIBER BASE'!X25*'COMMISSION ASSUMPTIONS'!$E82)*('COMMISSION ASSUMPTIONS'!$E44*'DEVICE ASSUMPTIONS'!$G10)</f>
        <v>0</v>
      </c>
      <c r="X265" s="480">
        <f ca="1">('SUBSCRIBER BASE'!Y25*'COMMISSION ASSUMPTIONS'!$E82)*('COMMISSION ASSUMPTIONS'!$E44*'DEVICE ASSUMPTIONS'!$G10)</f>
        <v>0</v>
      </c>
      <c r="Y265" s="480">
        <f ca="1">('SUBSCRIBER BASE'!Z25*'COMMISSION ASSUMPTIONS'!$E82)*('COMMISSION ASSUMPTIONS'!$E44*'DEVICE ASSUMPTIONS'!$G10)</f>
        <v>0</v>
      </c>
      <c r="Z265" s="480">
        <f ca="1">('SUBSCRIBER BASE'!AA25*'COMMISSION ASSUMPTIONS'!$E82)*('COMMISSION ASSUMPTIONS'!$E44*'DEVICE ASSUMPTIONS'!$G10)</f>
        <v>0</v>
      </c>
      <c r="AA265" s="480">
        <f ca="1">('SUBSCRIBER BASE'!AB25*'COMMISSION ASSUMPTIONS'!$E82)*('COMMISSION ASSUMPTIONS'!$E44*'DEVICE ASSUMPTIONS'!$G10)</f>
        <v>0</v>
      </c>
      <c r="AB265" s="480">
        <f ca="1">('SUBSCRIBER BASE'!AC25*'COMMISSION ASSUMPTIONS'!$E82)*('COMMISSION ASSUMPTIONS'!$E44*'DEVICE ASSUMPTIONS'!$G10)</f>
        <v>0</v>
      </c>
      <c r="AC265" s="480">
        <f ca="1">('SUBSCRIBER BASE'!AD25*'COMMISSION ASSUMPTIONS'!$E82)*('COMMISSION ASSUMPTIONS'!$E44*'DEVICE ASSUMPTIONS'!$G10)</f>
        <v>0</v>
      </c>
      <c r="AD265" s="480">
        <f ca="1">('SUBSCRIBER BASE'!AE25*'COMMISSION ASSUMPTIONS'!$E82)*('COMMISSION ASSUMPTIONS'!$E44*'DEVICE ASSUMPTIONS'!$G10)</f>
        <v>0</v>
      </c>
      <c r="AE265" s="480">
        <f ca="1">('SUBSCRIBER BASE'!AF25*'COMMISSION ASSUMPTIONS'!$E82)*('COMMISSION ASSUMPTIONS'!$E44*'DEVICE ASSUMPTIONS'!$G10)</f>
        <v>0</v>
      </c>
      <c r="AF265" s="480">
        <f ca="1">('SUBSCRIBER BASE'!AG25*'COMMISSION ASSUMPTIONS'!$E82)*('COMMISSION ASSUMPTIONS'!$E44*'DEVICE ASSUMPTIONS'!$G10)</f>
        <v>0</v>
      </c>
      <c r="AG265" s="480">
        <f ca="1">('SUBSCRIBER BASE'!AH25*'COMMISSION ASSUMPTIONS'!$E82)*('COMMISSION ASSUMPTIONS'!$E44*'DEVICE ASSUMPTIONS'!$G10)</f>
        <v>0</v>
      </c>
      <c r="AH265" s="480">
        <f ca="1">('SUBSCRIBER BASE'!AI25*'COMMISSION ASSUMPTIONS'!$E82)*('COMMISSION ASSUMPTIONS'!$E44*'DEVICE ASSUMPTIONS'!$G10)</f>
        <v>0</v>
      </c>
      <c r="AI265" s="480">
        <f ca="1">('SUBSCRIBER BASE'!AJ25*'COMMISSION ASSUMPTIONS'!$E82)*('COMMISSION ASSUMPTIONS'!$E44*'DEVICE ASSUMPTIONS'!$G10)</f>
        <v>0</v>
      </c>
      <c r="AJ265" s="480">
        <f ca="1">('SUBSCRIBER BASE'!AK25*'COMMISSION ASSUMPTIONS'!$E82)*('COMMISSION ASSUMPTIONS'!$E44*'DEVICE ASSUMPTIONS'!$G10)</f>
        <v>0</v>
      </c>
      <c r="AK265" s="480">
        <f ca="1">('SUBSCRIBER BASE'!AL25*'COMMISSION ASSUMPTIONS'!$E82)*('COMMISSION ASSUMPTIONS'!$E44*'DEVICE ASSUMPTIONS'!$G10)</f>
        <v>0</v>
      </c>
      <c r="AL265" s="480">
        <f ca="1">('SUBSCRIBER BASE'!AM25*'COMMISSION ASSUMPTIONS'!$E82)*('COMMISSION ASSUMPTIONS'!$E44*'DEVICE ASSUMPTIONS'!$G10)</f>
        <v>0</v>
      </c>
      <c r="AM265" s="480">
        <f ca="1">('SUBSCRIBER BASE'!AN25*'COMMISSION ASSUMPTIONS'!$E82)*('COMMISSION ASSUMPTIONS'!$E44*'DEVICE ASSUMPTIONS'!$G10)</f>
        <v>0</v>
      </c>
      <c r="AN265" s="480">
        <f ca="1">('SUBSCRIBER BASE'!AO25*'COMMISSION ASSUMPTIONS'!$E82)*('COMMISSION ASSUMPTIONS'!$E44*'DEVICE ASSUMPTIONS'!$G10)</f>
        <v>0</v>
      </c>
      <c r="AO265" s="480">
        <f ca="1">('SUBSCRIBER BASE'!AP25*'COMMISSION ASSUMPTIONS'!$E82)*('COMMISSION ASSUMPTIONS'!$E44*'DEVICE ASSUMPTIONS'!$G10)</f>
        <v>0</v>
      </c>
      <c r="AP265" s="480">
        <f ca="1">('SUBSCRIBER BASE'!AQ25*'COMMISSION ASSUMPTIONS'!$E82)*('COMMISSION ASSUMPTIONS'!$E44*'DEVICE ASSUMPTIONS'!$G10)</f>
        <v>0</v>
      </c>
      <c r="AQ265" s="480">
        <f ca="1">('SUBSCRIBER BASE'!AR25*'COMMISSION ASSUMPTIONS'!$E82)*('COMMISSION ASSUMPTIONS'!$E44*'DEVICE ASSUMPTIONS'!$G10)</f>
        <v>0</v>
      </c>
      <c r="AR265" s="480">
        <f ca="1">('SUBSCRIBER BASE'!AS25*'COMMISSION ASSUMPTIONS'!$E82)*('COMMISSION ASSUMPTIONS'!$E44*'DEVICE ASSUMPTIONS'!$G10)</f>
        <v>0</v>
      </c>
      <c r="AS265" s="480">
        <f ca="1">('SUBSCRIBER BASE'!AT25*'COMMISSION ASSUMPTIONS'!$E82)*('COMMISSION ASSUMPTIONS'!$E44*'DEVICE ASSUMPTIONS'!$G10)</f>
        <v>0</v>
      </c>
      <c r="AT265" s="480">
        <f ca="1">('SUBSCRIBER BASE'!AU25*'COMMISSION ASSUMPTIONS'!$E82)*('COMMISSION ASSUMPTIONS'!$E44*'DEVICE ASSUMPTIONS'!$G10)</f>
        <v>0</v>
      </c>
      <c r="AU265" s="480">
        <f ca="1">('SUBSCRIBER BASE'!AV25*'COMMISSION ASSUMPTIONS'!$E82)*('COMMISSION ASSUMPTIONS'!$E44*'DEVICE ASSUMPTIONS'!$G10)</f>
        <v>0</v>
      </c>
      <c r="AV265" s="480">
        <f ca="1">('SUBSCRIBER BASE'!AW25*'COMMISSION ASSUMPTIONS'!$E82)*('COMMISSION ASSUMPTIONS'!$E44*'DEVICE ASSUMPTIONS'!$G10)</f>
        <v>0</v>
      </c>
      <c r="AW265" s="480">
        <f ca="1">('SUBSCRIBER BASE'!AX25*'COMMISSION ASSUMPTIONS'!$E82)*('COMMISSION ASSUMPTIONS'!$E44*'DEVICE ASSUMPTIONS'!$G10)</f>
        <v>0</v>
      </c>
      <c r="AX265" s="480">
        <f ca="1">('SUBSCRIBER BASE'!AY25*'COMMISSION ASSUMPTIONS'!$E82)*('COMMISSION ASSUMPTIONS'!$E44*'DEVICE ASSUMPTIONS'!$G10)</f>
        <v>0</v>
      </c>
      <c r="AY265" s="480">
        <f ca="1">('SUBSCRIBER BASE'!AZ25*'COMMISSION ASSUMPTIONS'!$E82)*('COMMISSION ASSUMPTIONS'!$E44*'DEVICE ASSUMPTIONS'!$G10)</f>
        <v>0</v>
      </c>
      <c r="AZ265" s="480">
        <f ca="1">('SUBSCRIBER BASE'!BA25*'COMMISSION ASSUMPTIONS'!$E82)*('COMMISSION ASSUMPTIONS'!$E44*'DEVICE ASSUMPTIONS'!$G10)</f>
        <v>0</v>
      </c>
      <c r="BA265" s="480">
        <f ca="1">('SUBSCRIBER BASE'!BB25*'COMMISSION ASSUMPTIONS'!$E82)*('COMMISSION ASSUMPTIONS'!$E44*'DEVICE ASSUMPTIONS'!$G10)</f>
        <v>0</v>
      </c>
      <c r="BB265" s="480">
        <f ca="1">('SUBSCRIBER BASE'!BC25*'COMMISSION ASSUMPTIONS'!$E82)*('COMMISSION ASSUMPTIONS'!$E44*'DEVICE ASSUMPTIONS'!$G10)</f>
        <v>0</v>
      </c>
      <c r="BC265" s="480">
        <f ca="1">('SUBSCRIBER BASE'!BD25*'COMMISSION ASSUMPTIONS'!$E82)*('COMMISSION ASSUMPTIONS'!$E44*'DEVICE ASSUMPTIONS'!$G10)</f>
        <v>0</v>
      </c>
      <c r="BD265" s="480">
        <f ca="1">('SUBSCRIBER BASE'!BE25*'COMMISSION ASSUMPTIONS'!$E82)*('COMMISSION ASSUMPTIONS'!$E44*'DEVICE ASSUMPTIONS'!$G10)</f>
        <v>0</v>
      </c>
      <c r="BE265" s="480">
        <f ca="1">('SUBSCRIBER BASE'!BF25*'COMMISSION ASSUMPTIONS'!$E82)*('COMMISSION ASSUMPTIONS'!$E44*'DEVICE ASSUMPTIONS'!$G10)</f>
        <v>0</v>
      </c>
      <c r="BF265" s="480">
        <f ca="1">('SUBSCRIBER BASE'!BG25*'COMMISSION ASSUMPTIONS'!$E82)*('COMMISSION ASSUMPTIONS'!$E44*'DEVICE ASSUMPTIONS'!$G10)</f>
        <v>0</v>
      </c>
      <c r="BG265" s="480">
        <f ca="1">('SUBSCRIBER BASE'!BH25*'COMMISSION ASSUMPTIONS'!$E82)*('COMMISSION ASSUMPTIONS'!$E44*'DEVICE ASSUMPTIONS'!$G10)</f>
        <v>0</v>
      </c>
      <c r="BH265" s="480">
        <f ca="1">('SUBSCRIBER BASE'!BI25*'COMMISSION ASSUMPTIONS'!$E82)*('COMMISSION ASSUMPTIONS'!$E44*'DEVICE ASSUMPTIONS'!$G10)</f>
        <v>0</v>
      </c>
      <c r="BI265" s="480">
        <f ca="1">('SUBSCRIBER BASE'!BJ25*'COMMISSION ASSUMPTIONS'!$E82)*('COMMISSION ASSUMPTIONS'!$E44*'DEVICE ASSUMPTIONS'!$G10)</f>
        <v>0</v>
      </c>
      <c r="BJ265" s="480">
        <f ca="1">('SUBSCRIBER BASE'!BK25*'COMMISSION ASSUMPTIONS'!$E82)*('COMMISSION ASSUMPTIONS'!$E44*'DEVICE ASSUMPTIONS'!$G10)</f>
        <v>0</v>
      </c>
      <c r="BK265" s="480">
        <f ca="1">('SUBSCRIBER BASE'!BL25*'COMMISSION ASSUMPTIONS'!$E82)*('COMMISSION ASSUMPTIONS'!$E44*'DEVICE ASSUMPTIONS'!$G10)</f>
        <v>0</v>
      </c>
      <c r="BL265" s="480">
        <f ca="1">('SUBSCRIBER BASE'!BM25*'COMMISSION ASSUMPTIONS'!$E82)*('COMMISSION ASSUMPTIONS'!$E44*'DEVICE ASSUMPTIONS'!$G10)</f>
        <v>0</v>
      </c>
      <c r="BM265" s="480">
        <f ca="1">('SUBSCRIBER BASE'!BN25*'COMMISSION ASSUMPTIONS'!$E82)*('COMMISSION ASSUMPTIONS'!$E44*'DEVICE ASSUMPTIONS'!$G10)</f>
        <v>0</v>
      </c>
      <c r="BN265" s="480">
        <f ca="1">('SUBSCRIBER BASE'!BO25*'COMMISSION ASSUMPTIONS'!$E82)*('COMMISSION ASSUMPTIONS'!$E44*'DEVICE ASSUMPTIONS'!$G10)</f>
        <v>0</v>
      </c>
      <c r="BO265" s="480">
        <f ca="1">('SUBSCRIBER BASE'!BP25*'COMMISSION ASSUMPTIONS'!$E82)*('COMMISSION ASSUMPTIONS'!$E44*'DEVICE ASSUMPTIONS'!$G10)</f>
        <v>0</v>
      </c>
      <c r="BP265" s="480">
        <f ca="1">('SUBSCRIBER BASE'!BQ25*'COMMISSION ASSUMPTIONS'!$E82)*('COMMISSION ASSUMPTIONS'!$E44*'DEVICE ASSUMPTIONS'!$G10)</f>
        <v>0</v>
      </c>
      <c r="BQ265" s="480">
        <f ca="1">('SUBSCRIBER BASE'!BR25*'COMMISSION ASSUMPTIONS'!$E82)*('COMMISSION ASSUMPTIONS'!$E44*'DEVICE ASSUMPTIONS'!$G10)</f>
        <v>0</v>
      </c>
      <c r="BR265" s="480">
        <f ca="1">('SUBSCRIBER BASE'!BS25*'COMMISSION ASSUMPTIONS'!$E82)*('COMMISSION ASSUMPTIONS'!$E44*'DEVICE ASSUMPTIONS'!$G10)</f>
        <v>0</v>
      </c>
    </row>
    <row r="266" spans="2:70" ht="24" customHeight="1" outlineLevel="1">
      <c r="B266" s="313" t="str">
        <f>B253</f>
        <v>MVLP2</v>
      </c>
      <c r="C266" s="480">
        <f>('SUBSCRIBER BASE'!C26*'COMMISSION ASSUMPTIONS'!$E83)*('COMMISSION ASSUMPTIONS'!$E45*'DEVICE ASSUMPTIONS'!$G11)</f>
        <v>0</v>
      </c>
      <c r="D266" s="480">
        <f>('SUBSCRIBER BASE'!D26*'COMMISSION ASSUMPTIONS'!$E83)*('COMMISSION ASSUMPTIONS'!$E45*'DEVICE ASSUMPTIONS'!$G11)</f>
        <v>0</v>
      </c>
      <c r="E266" s="480">
        <f>('SUBSCRIBER BASE'!E26*'COMMISSION ASSUMPTIONS'!$E83)*('COMMISSION ASSUMPTIONS'!$E45*'DEVICE ASSUMPTIONS'!$G11)</f>
        <v>0</v>
      </c>
      <c r="F266" s="480">
        <f>('SUBSCRIBER BASE'!F26*'COMMISSION ASSUMPTIONS'!$E83)*('COMMISSION ASSUMPTIONS'!$E45*'DEVICE ASSUMPTIONS'!$G11)</f>
        <v>0</v>
      </c>
      <c r="G266" s="480">
        <f>('SUBSCRIBER BASE'!G26*'COMMISSION ASSUMPTIONS'!$E83)*('COMMISSION ASSUMPTIONS'!$E45*'DEVICE ASSUMPTIONS'!$G11)</f>
        <v>0</v>
      </c>
      <c r="H266" s="480">
        <f>('SUBSCRIBER BASE'!H26*'COMMISSION ASSUMPTIONS'!$E83)*('COMMISSION ASSUMPTIONS'!$E45*'DEVICE ASSUMPTIONS'!$G11)</f>
        <v>0</v>
      </c>
      <c r="I266" s="480">
        <f>('SUBSCRIBER BASE'!I26*'COMMISSION ASSUMPTIONS'!$E83)*('COMMISSION ASSUMPTIONS'!$E45*'DEVICE ASSUMPTIONS'!$G11)</f>
        <v>0</v>
      </c>
      <c r="J266" s="480">
        <f>('SUBSCRIBER BASE'!J26*'COMMISSION ASSUMPTIONS'!$E83)*('COMMISSION ASSUMPTIONS'!$E45*'DEVICE ASSUMPTIONS'!$G11)</f>
        <v>0</v>
      </c>
      <c r="K266" s="480">
        <f ca="1">('SUBSCRIBER BASE'!L26*'COMMISSION ASSUMPTIONS'!$E83)*('COMMISSION ASSUMPTIONS'!$E45*'DEVICE ASSUMPTIONS'!$G11)</f>
        <v>0</v>
      </c>
      <c r="L266" s="480">
        <f ca="1">('SUBSCRIBER BASE'!M26*'COMMISSION ASSUMPTIONS'!$E83)*('COMMISSION ASSUMPTIONS'!$E45*'DEVICE ASSUMPTIONS'!$G11)</f>
        <v>0</v>
      </c>
      <c r="M266" s="480">
        <f ca="1">('SUBSCRIBER BASE'!N26*'COMMISSION ASSUMPTIONS'!$E83)*('COMMISSION ASSUMPTIONS'!$E45*'DEVICE ASSUMPTIONS'!$G11)</f>
        <v>0</v>
      </c>
      <c r="N266" s="480">
        <f ca="1">('SUBSCRIBER BASE'!O26*'COMMISSION ASSUMPTIONS'!$E83)*('COMMISSION ASSUMPTIONS'!$E45*'DEVICE ASSUMPTIONS'!$G11)</f>
        <v>0</v>
      </c>
      <c r="O266" s="480">
        <f ca="1">('SUBSCRIBER BASE'!P26*'COMMISSION ASSUMPTIONS'!$E83)*('COMMISSION ASSUMPTIONS'!$E45*'DEVICE ASSUMPTIONS'!$G11)</f>
        <v>0</v>
      </c>
      <c r="P266" s="480">
        <f ca="1">('SUBSCRIBER BASE'!Q26*'COMMISSION ASSUMPTIONS'!$E83)*('COMMISSION ASSUMPTIONS'!$E45*'DEVICE ASSUMPTIONS'!$G11)</f>
        <v>0</v>
      </c>
      <c r="Q266" s="480">
        <f ca="1">('SUBSCRIBER BASE'!R26*'COMMISSION ASSUMPTIONS'!$E83)*('COMMISSION ASSUMPTIONS'!$E45*'DEVICE ASSUMPTIONS'!$G11)</f>
        <v>0</v>
      </c>
      <c r="R266" s="480">
        <f ca="1">('SUBSCRIBER BASE'!S26*'COMMISSION ASSUMPTIONS'!$E83)*('COMMISSION ASSUMPTIONS'!$E45*'DEVICE ASSUMPTIONS'!$G11)</f>
        <v>0</v>
      </c>
      <c r="S266" s="480">
        <f ca="1">('SUBSCRIBER BASE'!T26*'COMMISSION ASSUMPTIONS'!$E83)*('COMMISSION ASSUMPTIONS'!$E45*'DEVICE ASSUMPTIONS'!$G11)</f>
        <v>0</v>
      </c>
      <c r="T266" s="480">
        <f ca="1">('SUBSCRIBER BASE'!U26*'COMMISSION ASSUMPTIONS'!$E83)*('COMMISSION ASSUMPTIONS'!$E45*'DEVICE ASSUMPTIONS'!$G11)</f>
        <v>0</v>
      </c>
      <c r="U266" s="480">
        <f ca="1">('SUBSCRIBER BASE'!V26*'COMMISSION ASSUMPTIONS'!$E83)*('COMMISSION ASSUMPTIONS'!$E45*'DEVICE ASSUMPTIONS'!$G11)</f>
        <v>0</v>
      </c>
      <c r="V266" s="480">
        <f ca="1">('SUBSCRIBER BASE'!W26*'COMMISSION ASSUMPTIONS'!$E83)*('COMMISSION ASSUMPTIONS'!$E45*'DEVICE ASSUMPTIONS'!$G11)</f>
        <v>0</v>
      </c>
      <c r="W266" s="480">
        <f ca="1">('SUBSCRIBER BASE'!X26*'COMMISSION ASSUMPTIONS'!$E83)*('COMMISSION ASSUMPTIONS'!$E45*'DEVICE ASSUMPTIONS'!$G11)</f>
        <v>0</v>
      </c>
      <c r="X266" s="480">
        <f ca="1">('SUBSCRIBER BASE'!Y26*'COMMISSION ASSUMPTIONS'!$E83)*('COMMISSION ASSUMPTIONS'!$E45*'DEVICE ASSUMPTIONS'!$G11)</f>
        <v>0</v>
      </c>
      <c r="Y266" s="480">
        <f ca="1">('SUBSCRIBER BASE'!Z26*'COMMISSION ASSUMPTIONS'!$E83)*('COMMISSION ASSUMPTIONS'!$E45*'DEVICE ASSUMPTIONS'!$G11)</f>
        <v>0</v>
      </c>
      <c r="Z266" s="480">
        <f ca="1">('SUBSCRIBER BASE'!AA26*'COMMISSION ASSUMPTIONS'!$E83)*('COMMISSION ASSUMPTIONS'!$E45*'DEVICE ASSUMPTIONS'!$G11)</f>
        <v>0</v>
      </c>
      <c r="AA266" s="480">
        <f ca="1">('SUBSCRIBER BASE'!AB26*'COMMISSION ASSUMPTIONS'!$E83)*('COMMISSION ASSUMPTIONS'!$E45*'DEVICE ASSUMPTIONS'!$G11)</f>
        <v>0</v>
      </c>
      <c r="AB266" s="480">
        <f ca="1">('SUBSCRIBER BASE'!AC26*'COMMISSION ASSUMPTIONS'!$E83)*('COMMISSION ASSUMPTIONS'!$E45*'DEVICE ASSUMPTIONS'!$G11)</f>
        <v>0</v>
      </c>
      <c r="AC266" s="480">
        <f ca="1">('SUBSCRIBER BASE'!AD26*'COMMISSION ASSUMPTIONS'!$E83)*('COMMISSION ASSUMPTIONS'!$E45*'DEVICE ASSUMPTIONS'!$G11)</f>
        <v>0</v>
      </c>
      <c r="AD266" s="480">
        <f ca="1">('SUBSCRIBER BASE'!AE26*'COMMISSION ASSUMPTIONS'!$E83)*('COMMISSION ASSUMPTIONS'!$E45*'DEVICE ASSUMPTIONS'!$G11)</f>
        <v>0</v>
      </c>
      <c r="AE266" s="480">
        <f ca="1">('SUBSCRIBER BASE'!AF26*'COMMISSION ASSUMPTIONS'!$E83)*('COMMISSION ASSUMPTIONS'!$E45*'DEVICE ASSUMPTIONS'!$G11)</f>
        <v>0</v>
      </c>
      <c r="AF266" s="480">
        <f ca="1">('SUBSCRIBER BASE'!AG26*'COMMISSION ASSUMPTIONS'!$E83)*('COMMISSION ASSUMPTIONS'!$E45*'DEVICE ASSUMPTIONS'!$G11)</f>
        <v>0</v>
      </c>
      <c r="AG266" s="480">
        <f ca="1">('SUBSCRIBER BASE'!AH26*'COMMISSION ASSUMPTIONS'!$E83)*('COMMISSION ASSUMPTIONS'!$E45*'DEVICE ASSUMPTIONS'!$G11)</f>
        <v>0</v>
      </c>
      <c r="AH266" s="480">
        <f ca="1">('SUBSCRIBER BASE'!AI26*'COMMISSION ASSUMPTIONS'!$E83)*('COMMISSION ASSUMPTIONS'!$E45*'DEVICE ASSUMPTIONS'!$G11)</f>
        <v>0</v>
      </c>
      <c r="AI266" s="480">
        <f ca="1">('SUBSCRIBER BASE'!AJ26*'COMMISSION ASSUMPTIONS'!$E83)*('COMMISSION ASSUMPTIONS'!$E45*'DEVICE ASSUMPTIONS'!$G11)</f>
        <v>0</v>
      </c>
      <c r="AJ266" s="480">
        <f ca="1">('SUBSCRIBER BASE'!AK26*'COMMISSION ASSUMPTIONS'!$E83)*('COMMISSION ASSUMPTIONS'!$E45*'DEVICE ASSUMPTIONS'!$G11)</f>
        <v>0</v>
      </c>
      <c r="AK266" s="480">
        <f ca="1">('SUBSCRIBER BASE'!AL26*'COMMISSION ASSUMPTIONS'!$E83)*('COMMISSION ASSUMPTIONS'!$E45*'DEVICE ASSUMPTIONS'!$G11)</f>
        <v>0</v>
      </c>
      <c r="AL266" s="480">
        <f ca="1">('SUBSCRIBER BASE'!AM26*'COMMISSION ASSUMPTIONS'!$E83)*('COMMISSION ASSUMPTIONS'!$E45*'DEVICE ASSUMPTIONS'!$G11)</f>
        <v>0</v>
      </c>
      <c r="AM266" s="480">
        <f ca="1">('SUBSCRIBER BASE'!AN26*'COMMISSION ASSUMPTIONS'!$E83)*('COMMISSION ASSUMPTIONS'!$E45*'DEVICE ASSUMPTIONS'!$G11)</f>
        <v>0</v>
      </c>
      <c r="AN266" s="480">
        <f ca="1">('SUBSCRIBER BASE'!AO26*'COMMISSION ASSUMPTIONS'!$E83)*('COMMISSION ASSUMPTIONS'!$E45*'DEVICE ASSUMPTIONS'!$G11)</f>
        <v>0</v>
      </c>
      <c r="AO266" s="480">
        <f ca="1">('SUBSCRIBER BASE'!AP26*'COMMISSION ASSUMPTIONS'!$E83)*('COMMISSION ASSUMPTIONS'!$E45*'DEVICE ASSUMPTIONS'!$G11)</f>
        <v>0</v>
      </c>
      <c r="AP266" s="480">
        <f ca="1">('SUBSCRIBER BASE'!AQ26*'COMMISSION ASSUMPTIONS'!$E83)*('COMMISSION ASSUMPTIONS'!$E45*'DEVICE ASSUMPTIONS'!$G11)</f>
        <v>0</v>
      </c>
      <c r="AQ266" s="480">
        <f ca="1">('SUBSCRIBER BASE'!AR26*'COMMISSION ASSUMPTIONS'!$E83)*('COMMISSION ASSUMPTIONS'!$E45*'DEVICE ASSUMPTIONS'!$G11)</f>
        <v>0</v>
      </c>
      <c r="AR266" s="480">
        <f ca="1">('SUBSCRIBER BASE'!AS26*'COMMISSION ASSUMPTIONS'!$E83)*('COMMISSION ASSUMPTIONS'!$E45*'DEVICE ASSUMPTIONS'!$G11)</f>
        <v>0</v>
      </c>
      <c r="AS266" s="480">
        <f ca="1">('SUBSCRIBER BASE'!AT26*'COMMISSION ASSUMPTIONS'!$E83)*('COMMISSION ASSUMPTIONS'!$E45*'DEVICE ASSUMPTIONS'!$G11)</f>
        <v>0</v>
      </c>
      <c r="AT266" s="480">
        <f ca="1">('SUBSCRIBER BASE'!AU26*'COMMISSION ASSUMPTIONS'!$E83)*('COMMISSION ASSUMPTIONS'!$E45*'DEVICE ASSUMPTIONS'!$G11)</f>
        <v>0</v>
      </c>
      <c r="AU266" s="480">
        <f ca="1">('SUBSCRIBER BASE'!AV26*'COMMISSION ASSUMPTIONS'!$E83)*('COMMISSION ASSUMPTIONS'!$E45*'DEVICE ASSUMPTIONS'!$G11)</f>
        <v>0</v>
      </c>
      <c r="AV266" s="480">
        <f ca="1">('SUBSCRIBER BASE'!AW26*'COMMISSION ASSUMPTIONS'!$E83)*('COMMISSION ASSUMPTIONS'!$E45*'DEVICE ASSUMPTIONS'!$G11)</f>
        <v>0</v>
      </c>
      <c r="AW266" s="480">
        <f ca="1">('SUBSCRIBER BASE'!AX26*'COMMISSION ASSUMPTIONS'!$E83)*('COMMISSION ASSUMPTIONS'!$E45*'DEVICE ASSUMPTIONS'!$G11)</f>
        <v>0</v>
      </c>
      <c r="AX266" s="480">
        <f ca="1">('SUBSCRIBER BASE'!AY26*'COMMISSION ASSUMPTIONS'!$E83)*('COMMISSION ASSUMPTIONS'!$E45*'DEVICE ASSUMPTIONS'!$G11)</f>
        <v>0</v>
      </c>
      <c r="AY266" s="480">
        <f ca="1">('SUBSCRIBER BASE'!AZ26*'COMMISSION ASSUMPTIONS'!$E83)*('COMMISSION ASSUMPTIONS'!$E45*'DEVICE ASSUMPTIONS'!$G11)</f>
        <v>0</v>
      </c>
      <c r="AZ266" s="480">
        <f ca="1">('SUBSCRIBER BASE'!BA26*'COMMISSION ASSUMPTIONS'!$E83)*('COMMISSION ASSUMPTIONS'!$E45*'DEVICE ASSUMPTIONS'!$G11)</f>
        <v>0</v>
      </c>
      <c r="BA266" s="480">
        <f ca="1">('SUBSCRIBER BASE'!BB26*'COMMISSION ASSUMPTIONS'!$E83)*('COMMISSION ASSUMPTIONS'!$E45*'DEVICE ASSUMPTIONS'!$G11)</f>
        <v>0</v>
      </c>
      <c r="BB266" s="480">
        <f ca="1">('SUBSCRIBER BASE'!BC26*'COMMISSION ASSUMPTIONS'!$E83)*('COMMISSION ASSUMPTIONS'!$E45*'DEVICE ASSUMPTIONS'!$G11)</f>
        <v>0</v>
      </c>
      <c r="BC266" s="480">
        <f ca="1">('SUBSCRIBER BASE'!BD26*'COMMISSION ASSUMPTIONS'!$E83)*('COMMISSION ASSUMPTIONS'!$E45*'DEVICE ASSUMPTIONS'!$G11)</f>
        <v>0</v>
      </c>
      <c r="BD266" s="480">
        <f ca="1">('SUBSCRIBER BASE'!BE26*'COMMISSION ASSUMPTIONS'!$E83)*('COMMISSION ASSUMPTIONS'!$E45*'DEVICE ASSUMPTIONS'!$G11)</f>
        <v>0</v>
      </c>
      <c r="BE266" s="480">
        <f ca="1">('SUBSCRIBER BASE'!BF26*'COMMISSION ASSUMPTIONS'!$E83)*('COMMISSION ASSUMPTIONS'!$E45*'DEVICE ASSUMPTIONS'!$G11)</f>
        <v>0</v>
      </c>
      <c r="BF266" s="480">
        <f ca="1">('SUBSCRIBER BASE'!BG26*'COMMISSION ASSUMPTIONS'!$E83)*('COMMISSION ASSUMPTIONS'!$E45*'DEVICE ASSUMPTIONS'!$G11)</f>
        <v>0</v>
      </c>
      <c r="BG266" s="480">
        <f ca="1">('SUBSCRIBER BASE'!BH26*'COMMISSION ASSUMPTIONS'!$E83)*('COMMISSION ASSUMPTIONS'!$E45*'DEVICE ASSUMPTIONS'!$G11)</f>
        <v>0</v>
      </c>
      <c r="BH266" s="480">
        <f ca="1">('SUBSCRIBER BASE'!BI26*'COMMISSION ASSUMPTIONS'!$E83)*('COMMISSION ASSUMPTIONS'!$E45*'DEVICE ASSUMPTIONS'!$G11)</f>
        <v>0</v>
      </c>
      <c r="BI266" s="480">
        <f ca="1">('SUBSCRIBER BASE'!BJ26*'COMMISSION ASSUMPTIONS'!$E83)*('COMMISSION ASSUMPTIONS'!$E45*'DEVICE ASSUMPTIONS'!$G11)</f>
        <v>0</v>
      </c>
      <c r="BJ266" s="480">
        <f ca="1">('SUBSCRIBER BASE'!BK26*'COMMISSION ASSUMPTIONS'!$E83)*('COMMISSION ASSUMPTIONS'!$E45*'DEVICE ASSUMPTIONS'!$G11)</f>
        <v>0</v>
      </c>
      <c r="BK266" s="480">
        <f ca="1">('SUBSCRIBER BASE'!BL26*'COMMISSION ASSUMPTIONS'!$E83)*('COMMISSION ASSUMPTIONS'!$E45*'DEVICE ASSUMPTIONS'!$G11)</f>
        <v>0</v>
      </c>
      <c r="BL266" s="480">
        <f ca="1">('SUBSCRIBER BASE'!BM26*'COMMISSION ASSUMPTIONS'!$E83)*('COMMISSION ASSUMPTIONS'!$E45*'DEVICE ASSUMPTIONS'!$G11)</f>
        <v>0</v>
      </c>
      <c r="BM266" s="480">
        <f ca="1">('SUBSCRIBER BASE'!BN26*'COMMISSION ASSUMPTIONS'!$E83)*('COMMISSION ASSUMPTIONS'!$E45*'DEVICE ASSUMPTIONS'!$G11)</f>
        <v>0</v>
      </c>
      <c r="BN266" s="480">
        <f ca="1">('SUBSCRIBER BASE'!BO26*'COMMISSION ASSUMPTIONS'!$E83)*('COMMISSION ASSUMPTIONS'!$E45*'DEVICE ASSUMPTIONS'!$G11)</f>
        <v>0</v>
      </c>
      <c r="BO266" s="480">
        <f ca="1">('SUBSCRIBER BASE'!BP26*'COMMISSION ASSUMPTIONS'!$E83)*('COMMISSION ASSUMPTIONS'!$E45*'DEVICE ASSUMPTIONS'!$G11)</f>
        <v>0</v>
      </c>
      <c r="BP266" s="480">
        <f ca="1">('SUBSCRIBER BASE'!BQ26*'COMMISSION ASSUMPTIONS'!$E83)*('COMMISSION ASSUMPTIONS'!$E45*'DEVICE ASSUMPTIONS'!$G11)</f>
        <v>0</v>
      </c>
      <c r="BQ266" s="480">
        <f ca="1">('SUBSCRIBER BASE'!BR26*'COMMISSION ASSUMPTIONS'!$E83)*('COMMISSION ASSUMPTIONS'!$E45*'DEVICE ASSUMPTIONS'!$G11)</f>
        <v>0</v>
      </c>
      <c r="BR266" s="480">
        <f ca="1">('SUBSCRIBER BASE'!BS26*'COMMISSION ASSUMPTIONS'!$E83)*('COMMISSION ASSUMPTIONS'!$E45*'DEVICE ASSUMPTIONS'!$G11)</f>
        <v>0</v>
      </c>
    </row>
    <row r="267" spans="2:70" ht="24" customHeight="1" outlineLevel="1">
      <c r="B267" s="313" t="str">
        <f>B254</f>
        <v>MVLP3</v>
      </c>
      <c r="C267" s="480">
        <f>('SUBSCRIBER BASE'!C27*'COMMISSION ASSUMPTIONS'!$E84)*('COMMISSION ASSUMPTIONS'!$E46*'DEVICE ASSUMPTIONS'!$G12)</f>
        <v>0</v>
      </c>
      <c r="D267" s="480">
        <f>('SUBSCRIBER BASE'!D27*'COMMISSION ASSUMPTIONS'!$E84)*('COMMISSION ASSUMPTIONS'!$E46*'DEVICE ASSUMPTIONS'!$G12)</f>
        <v>0</v>
      </c>
      <c r="E267" s="480">
        <f>('SUBSCRIBER BASE'!E27*'COMMISSION ASSUMPTIONS'!$E84)*('COMMISSION ASSUMPTIONS'!$E46*'DEVICE ASSUMPTIONS'!$G12)</f>
        <v>0</v>
      </c>
      <c r="F267" s="480">
        <f>('SUBSCRIBER BASE'!F27*'COMMISSION ASSUMPTIONS'!$E84)*('COMMISSION ASSUMPTIONS'!$E46*'DEVICE ASSUMPTIONS'!$G12)</f>
        <v>0</v>
      </c>
      <c r="G267" s="480">
        <f>('SUBSCRIBER BASE'!G27*'COMMISSION ASSUMPTIONS'!$E84)*('COMMISSION ASSUMPTIONS'!$E46*'DEVICE ASSUMPTIONS'!$G12)</f>
        <v>0</v>
      </c>
      <c r="H267" s="480">
        <f>('SUBSCRIBER BASE'!H27*'COMMISSION ASSUMPTIONS'!$E84)*('COMMISSION ASSUMPTIONS'!$E46*'DEVICE ASSUMPTIONS'!$G12)</f>
        <v>0</v>
      </c>
      <c r="I267" s="480">
        <f>('SUBSCRIBER BASE'!I27*'COMMISSION ASSUMPTIONS'!$E84)*('COMMISSION ASSUMPTIONS'!$E46*'DEVICE ASSUMPTIONS'!$G12)</f>
        <v>0</v>
      </c>
      <c r="J267" s="480">
        <f>('SUBSCRIBER BASE'!J27*'COMMISSION ASSUMPTIONS'!$E84)*('COMMISSION ASSUMPTIONS'!$E46*'DEVICE ASSUMPTIONS'!$G12)</f>
        <v>0</v>
      </c>
      <c r="K267" s="480">
        <f ca="1">('SUBSCRIBER BASE'!L27*'COMMISSION ASSUMPTIONS'!$E84)*('COMMISSION ASSUMPTIONS'!$E46*'DEVICE ASSUMPTIONS'!$G12)</f>
        <v>0</v>
      </c>
      <c r="L267" s="480">
        <f ca="1">('SUBSCRIBER BASE'!M27*'COMMISSION ASSUMPTIONS'!$E84)*('COMMISSION ASSUMPTIONS'!$E46*'DEVICE ASSUMPTIONS'!$G12)</f>
        <v>0</v>
      </c>
      <c r="M267" s="480">
        <f ca="1">('SUBSCRIBER BASE'!N27*'COMMISSION ASSUMPTIONS'!$E84)*('COMMISSION ASSUMPTIONS'!$E46*'DEVICE ASSUMPTIONS'!$G12)</f>
        <v>0</v>
      </c>
      <c r="N267" s="480">
        <f ca="1">('SUBSCRIBER BASE'!O27*'COMMISSION ASSUMPTIONS'!$E84)*('COMMISSION ASSUMPTIONS'!$E46*'DEVICE ASSUMPTIONS'!$G12)</f>
        <v>0</v>
      </c>
      <c r="O267" s="480">
        <f ca="1">('SUBSCRIBER BASE'!P27*'COMMISSION ASSUMPTIONS'!$E84)*('COMMISSION ASSUMPTIONS'!$E46*'DEVICE ASSUMPTIONS'!$G12)</f>
        <v>0</v>
      </c>
      <c r="P267" s="480">
        <f ca="1">('SUBSCRIBER BASE'!Q27*'COMMISSION ASSUMPTIONS'!$E84)*('COMMISSION ASSUMPTIONS'!$E46*'DEVICE ASSUMPTIONS'!$G12)</f>
        <v>0</v>
      </c>
      <c r="Q267" s="480">
        <f ca="1">('SUBSCRIBER BASE'!R27*'COMMISSION ASSUMPTIONS'!$E84)*('COMMISSION ASSUMPTIONS'!$E46*'DEVICE ASSUMPTIONS'!$G12)</f>
        <v>0</v>
      </c>
      <c r="R267" s="480">
        <f ca="1">('SUBSCRIBER BASE'!S27*'COMMISSION ASSUMPTIONS'!$E84)*('COMMISSION ASSUMPTIONS'!$E46*'DEVICE ASSUMPTIONS'!$G12)</f>
        <v>0</v>
      </c>
      <c r="S267" s="480">
        <f ca="1">('SUBSCRIBER BASE'!T27*'COMMISSION ASSUMPTIONS'!$E84)*('COMMISSION ASSUMPTIONS'!$E46*'DEVICE ASSUMPTIONS'!$G12)</f>
        <v>0</v>
      </c>
      <c r="T267" s="480">
        <f ca="1">('SUBSCRIBER BASE'!U27*'COMMISSION ASSUMPTIONS'!$E84)*('COMMISSION ASSUMPTIONS'!$E46*'DEVICE ASSUMPTIONS'!$G12)</f>
        <v>0</v>
      </c>
      <c r="U267" s="480">
        <f ca="1">('SUBSCRIBER BASE'!V27*'COMMISSION ASSUMPTIONS'!$E84)*('COMMISSION ASSUMPTIONS'!$E46*'DEVICE ASSUMPTIONS'!$G12)</f>
        <v>0</v>
      </c>
      <c r="V267" s="480">
        <f ca="1">('SUBSCRIBER BASE'!W27*'COMMISSION ASSUMPTIONS'!$E84)*('COMMISSION ASSUMPTIONS'!$E46*'DEVICE ASSUMPTIONS'!$G12)</f>
        <v>0</v>
      </c>
      <c r="W267" s="480">
        <f ca="1">('SUBSCRIBER BASE'!X27*'COMMISSION ASSUMPTIONS'!$E84)*('COMMISSION ASSUMPTIONS'!$E46*'DEVICE ASSUMPTIONS'!$G12)</f>
        <v>0</v>
      </c>
      <c r="X267" s="480">
        <f ca="1">('SUBSCRIBER BASE'!Y27*'COMMISSION ASSUMPTIONS'!$E84)*('COMMISSION ASSUMPTIONS'!$E46*'DEVICE ASSUMPTIONS'!$G12)</f>
        <v>0</v>
      </c>
      <c r="Y267" s="480">
        <f ca="1">('SUBSCRIBER BASE'!Z27*'COMMISSION ASSUMPTIONS'!$E84)*('COMMISSION ASSUMPTIONS'!$E46*'DEVICE ASSUMPTIONS'!$G12)</f>
        <v>0</v>
      </c>
      <c r="Z267" s="480">
        <f ca="1">('SUBSCRIBER BASE'!AA27*'COMMISSION ASSUMPTIONS'!$E84)*('COMMISSION ASSUMPTIONS'!$E46*'DEVICE ASSUMPTIONS'!$G12)</f>
        <v>0</v>
      </c>
      <c r="AA267" s="480">
        <f ca="1">('SUBSCRIBER BASE'!AB27*'COMMISSION ASSUMPTIONS'!$E84)*('COMMISSION ASSUMPTIONS'!$E46*'DEVICE ASSUMPTIONS'!$G12)</f>
        <v>0</v>
      </c>
      <c r="AB267" s="480">
        <f ca="1">('SUBSCRIBER BASE'!AC27*'COMMISSION ASSUMPTIONS'!$E84)*('COMMISSION ASSUMPTIONS'!$E46*'DEVICE ASSUMPTIONS'!$G12)</f>
        <v>0</v>
      </c>
      <c r="AC267" s="480">
        <f ca="1">('SUBSCRIBER BASE'!AD27*'COMMISSION ASSUMPTIONS'!$E84)*('COMMISSION ASSUMPTIONS'!$E46*'DEVICE ASSUMPTIONS'!$G12)</f>
        <v>0</v>
      </c>
      <c r="AD267" s="480">
        <f ca="1">('SUBSCRIBER BASE'!AE27*'COMMISSION ASSUMPTIONS'!$E84)*('COMMISSION ASSUMPTIONS'!$E46*'DEVICE ASSUMPTIONS'!$G12)</f>
        <v>0</v>
      </c>
      <c r="AE267" s="480">
        <f ca="1">('SUBSCRIBER BASE'!AF27*'COMMISSION ASSUMPTIONS'!$E84)*('COMMISSION ASSUMPTIONS'!$E46*'DEVICE ASSUMPTIONS'!$G12)</f>
        <v>0</v>
      </c>
      <c r="AF267" s="480">
        <f ca="1">('SUBSCRIBER BASE'!AG27*'COMMISSION ASSUMPTIONS'!$E84)*('COMMISSION ASSUMPTIONS'!$E46*'DEVICE ASSUMPTIONS'!$G12)</f>
        <v>0</v>
      </c>
      <c r="AG267" s="480">
        <f ca="1">('SUBSCRIBER BASE'!AH27*'COMMISSION ASSUMPTIONS'!$E84)*('COMMISSION ASSUMPTIONS'!$E46*'DEVICE ASSUMPTIONS'!$G12)</f>
        <v>0</v>
      </c>
      <c r="AH267" s="480">
        <f ca="1">('SUBSCRIBER BASE'!AI27*'COMMISSION ASSUMPTIONS'!$E84)*('COMMISSION ASSUMPTIONS'!$E46*'DEVICE ASSUMPTIONS'!$G12)</f>
        <v>0</v>
      </c>
      <c r="AI267" s="480">
        <f ca="1">('SUBSCRIBER BASE'!AJ27*'COMMISSION ASSUMPTIONS'!$E84)*('COMMISSION ASSUMPTIONS'!$E46*'DEVICE ASSUMPTIONS'!$G12)</f>
        <v>0</v>
      </c>
      <c r="AJ267" s="480">
        <f ca="1">('SUBSCRIBER BASE'!AK27*'COMMISSION ASSUMPTIONS'!$E84)*('COMMISSION ASSUMPTIONS'!$E46*'DEVICE ASSUMPTIONS'!$G12)</f>
        <v>0</v>
      </c>
      <c r="AK267" s="480">
        <f ca="1">('SUBSCRIBER BASE'!AL27*'COMMISSION ASSUMPTIONS'!$E84)*('COMMISSION ASSUMPTIONS'!$E46*'DEVICE ASSUMPTIONS'!$G12)</f>
        <v>0</v>
      </c>
      <c r="AL267" s="480">
        <f ca="1">('SUBSCRIBER BASE'!AM27*'COMMISSION ASSUMPTIONS'!$E84)*('COMMISSION ASSUMPTIONS'!$E46*'DEVICE ASSUMPTIONS'!$G12)</f>
        <v>0</v>
      </c>
      <c r="AM267" s="480">
        <f ca="1">('SUBSCRIBER BASE'!AN27*'COMMISSION ASSUMPTIONS'!$E84)*('COMMISSION ASSUMPTIONS'!$E46*'DEVICE ASSUMPTIONS'!$G12)</f>
        <v>0</v>
      </c>
      <c r="AN267" s="480">
        <f ca="1">('SUBSCRIBER BASE'!AO27*'COMMISSION ASSUMPTIONS'!$E84)*('COMMISSION ASSUMPTIONS'!$E46*'DEVICE ASSUMPTIONS'!$G12)</f>
        <v>0</v>
      </c>
      <c r="AO267" s="480">
        <f ca="1">('SUBSCRIBER BASE'!AP27*'COMMISSION ASSUMPTIONS'!$E84)*('COMMISSION ASSUMPTIONS'!$E46*'DEVICE ASSUMPTIONS'!$G12)</f>
        <v>0</v>
      </c>
      <c r="AP267" s="480">
        <f ca="1">('SUBSCRIBER BASE'!AQ27*'COMMISSION ASSUMPTIONS'!$E84)*('COMMISSION ASSUMPTIONS'!$E46*'DEVICE ASSUMPTIONS'!$G12)</f>
        <v>0</v>
      </c>
      <c r="AQ267" s="480">
        <f ca="1">('SUBSCRIBER BASE'!AR27*'COMMISSION ASSUMPTIONS'!$E84)*('COMMISSION ASSUMPTIONS'!$E46*'DEVICE ASSUMPTIONS'!$G12)</f>
        <v>0</v>
      </c>
      <c r="AR267" s="480">
        <f ca="1">('SUBSCRIBER BASE'!AS27*'COMMISSION ASSUMPTIONS'!$E84)*('COMMISSION ASSUMPTIONS'!$E46*'DEVICE ASSUMPTIONS'!$G12)</f>
        <v>0</v>
      </c>
      <c r="AS267" s="480">
        <f ca="1">('SUBSCRIBER BASE'!AT27*'COMMISSION ASSUMPTIONS'!$E84)*('COMMISSION ASSUMPTIONS'!$E46*'DEVICE ASSUMPTIONS'!$G12)</f>
        <v>0</v>
      </c>
      <c r="AT267" s="480">
        <f ca="1">('SUBSCRIBER BASE'!AU27*'COMMISSION ASSUMPTIONS'!$E84)*('COMMISSION ASSUMPTIONS'!$E46*'DEVICE ASSUMPTIONS'!$G12)</f>
        <v>0</v>
      </c>
      <c r="AU267" s="480">
        <f ca="1">('SUBSCRIBER BASE'!AV27*'COMMISSION ASSUMPTIONS'!$E84)*('COMMISSION ASSUMPTIONS'!$E46*'DEVICE ASSUMPTIONS'!$G12)</f>
        <v>0</v>
      </c>
      <c r="AV267" s="480">
        <f ca="1">('SUBSCRIBER BASE'!AW27*'COMMISSION ASSUMPTIONS'!$E84)*('COMMISSION ASSUMPTIONS'!$E46*'DEVICE ASSUMPTIONS'!$G12)</f>
        <v>0</v>
      </c>
      <c r="AW267" s="480">
        <f ca="1">('SUBSCRIBER BASE'!AX27*'COMMISSION ASSUMPTIONS'!$E84)*('COMMISSION ASSUMPTIONS'!$E46*'DEVICE ASSUMPTIONS'!$G12)</f>
        <v>0</v>
      </c>
      <c r="AX267" s="480">
        <f ca="1">('SUBSCRIBER BASE'!AY27*'COMMISSION ASSUMPTIONS'!$E84)*('COMMISSION ASSUMPTIONS'!$E46*'DEVICE ASSUMPTIONS'!$G12)</f>
        <v>0</v>
      </c>
      <c r="AY267" s="480">
        <f ca="1">('SUBSCRIBER BASE'!AZ27*'COMMISSION ASSUMPTIONS'!$E84)*('COMMISSION ASSUMPTIONS'!$E46*'DEVICE ASSUMPTIONS'!$G12)</f>
        <v>0</v>
      </c>
      <c r="AZ267" s="480">
        <f ca="1">('SUBSCRIBER BASE'!BA27*'COMMISSION ASSUMPTIONS'!$E84)*('COMMISSION ASSUMPTIONS'!$E46*'DEVICE ASSUMPTIONS'!$G12)</f>
        <v>0</v>
      </c>
      <c r="BA267" s="480">
        <f ca="1">('SUBSCRIBER BASE'!BB27*'COMMISSION ASSUMPTIONS'!$E84)*('COMMISSION ASSUMPTIONS'!$E46*'DEVICE ASSUMPTIONS'!$G12)</f>
        <v>0</v>
      </c>
      <c r="BB267" s="480">
        <f ca="1">('SUBSCRIBER BASE'!BC27*'COMMISSION ASSUMPTIONS'!$E84)*('COMMISSION ASSUMPTIONS'!$E46*'DEVICE ASSUMPTIONS'!$G12)</f>
        <v>0</v>
      </c>
      <c r="BC267" s="480">
        <f ca="1">('SUBSCRIBER BASE'!BD27*'COMMISSION ASSUMPTIONS'!$E84)*('COMMISSION ASSUMPTIONS'!$E46*'DEVICE ASSUMPTIONS'!$G12)</f>
        <v>0</v>
      </c>
      <c r="BD267" s="480">
        <f ca="1">('SUBSCRIBER BASE'!BE27*'COMMISSION ASSUMPTIONS'!$E84)*('COMMISSION ASSUMPTIONS'!$E46*'DEVICE ASSUMPTIONS'!$G12)</f>
        <v>0</v>
      </c>
      <c r="BE267" s="480">
        <f ca="1">('SUBSCRIBER BASE'!BF27*'COMMISSION ASSUMPTIONS'!$E84)*('COMMISSION ASSUMPTIONS'!$E46*'DEVICE ASSUMPTIONS'!$G12)</f>
        <v>0</v>
      </c>
      <c r="BF267" s="480">
        <f ca="1">('SUBSCRIBER BASE'!BG27*'COMMISSION ASSUMPTIONS'!$E84)*('COMMISSION ASSUMPTIONS'!$E46*'DEVICE ASSUMPTIONS'!$G12)</f>
        <v>0</v>
      </c>
      <c r="BG267" s="480">
        <f ca="1">('SUBSCRIBER BASE'!BH27*'COMMISSION ASSUMPTIONS'!$E84)*('COMMISSION ASSUMPTIONS'!$E46*'DEVICE ASSUMPTIONS'!$G12)</f>
        <v>0</v>
      </c>
      <c r="BH267" s="480">
        <f ca="1">('SUBSCRIBER BASE'!BI27*'COMMISSION ASSUMPTIONS'!$E84)*('COMMISSION ASSUMPTIONS'!$E46*'DEVICE ASSUMPTIONS'!$G12)</f>
        <v>0</v>
      </c>
      <c r="BI267" s="480">
        <f ca="1">('SUBSCRIBER BASE'!BJ27*'COMMISSION ASSUMPTIONS'!$E84)*('COMMISSION ASSUMPTIONS'!$E46*'DEVICE ASSUMPTIONS'!$G12)</f>
        <v>0</v>
      </c>
      <c r="BJ267" s="480">
        <f ca="1">('SUBSCRIBER BASE'!BK27*'COMMISSION ASSUMPTIONS'!$E84)*('COMMISSION ASSUMPTIONS'!$E46*'DEVICE ASSUMPTIONS'!$G12)</f>
        <v>0</v>
      </c>
      <c r="BK267" s="480">
        <f ca="1">('SUBSCRIBER BASE'!BL27*'COMMISSION ASSUMPTIONS'!$E84)*('COMMISSION ASSUMPTIONS'!$E46*'DEVICE ASSUMPTIONS'!$G12)</f>
        <v>0</v>
      </c>
      <c r="BL267" s="480">
        <f ca="1">('SUBSCRIBER BASE'!BM27*'COMMISSION ASSUMPTIONS'!$E84)*('COMMISSION ASSUMPTIONS'!$E46*'DEVICE ASSUMPTIONS'!$G12)</f>
        <v>0</v>
      </c>
      <c r="BM267" s="480">
        <f ca="1">('SUBSCRIBER BASE'!BN27*'COMMISSION ASSUMPTIONS'!$E84)*('COMMISSION ASSUMPTIONS'!$E46*'DEVICE ASSUMPTIONS'!$G12)</f>
        <v>0</v>
      </c>
      <c r="BN267" s="480">
        <f ca="1">('SUBSCRIBER BASE'!BO27*'COMMISSION ASSUMPTIONS'!$E84)*('COMMISSION ASSUMPTIONS'!$E46*'DEVICE ASSUMPTIONS'!$G12)</f>
        <v>0</v>
      </c>
      <c r="BO267" s="480">
        <f ca="1">('SUBSCRIBER BASE'!BP27*'COMMISSION ASSUMPTIONS'!$E84)*('COMMISSION ASSUMPTIONS'!$E46*'DEVICE ASSUMPTIONS'!$G12)</f>
        <v>0</v>
      </c>
      <c r="BP267" s="480">
        <f ca="1">('SUBSCRIBER BASE'!BQ27*'COMMISSION ASSUMPTIONS'!$E84)*('COMMISSION ASSUMPTIONS'!$E46*'DEVICE ASSUMPTIONS'!$G12)</f>
        <v>0</v>
      </c>
      <c r="BQ267" s="480">
        <f ca="1">('SUBSCRIBER BASE'!BR27*'COMMISSION ASSUMPTIONS'!$E84)*('COMMISSION ASSUMPTIONS'!$E46*'DEVICE ASSUMPTIONS'!$G12)</f>
        <v>0</v>
      </c>
      <c r="BR267" s="480">
        <f ca="1">('SUBSCRIBER BASE'!BS27*'COMMISSION ASSUMPTIONS'!$E84)*('COMMISSION ASSUMPTIONS'!$E46*'DEVICE ASSUMPTIONS'!$G12)</f>
        <v>0</v>
      </c>
    </row>
    <row r="268" spans="2:70" ht="24" customHeight="1" outlineLevel="1">
      <c r="B268" s="313" t="str">
        <f>B255</f>
        <v>MVLP4</v>
      </c>
      <c r="C268" s="480">
        <f>('SUBSCRIBER BASE'!C28*'COMMISSION ASSUMPTIONS'!$E85)*('COMMISSION ASSUMPTIONS'!$E47*'DEVICE ASSUMPTIONS'!$G13)</f>
        <v>0</v>
      </c>
      <c r="D268" s="480">
        <f>('SUBSCRIBER BASE'!D28*'COMMISSION ASSUMPTIONS'!$E85)*('COMMISSION ASSUMPTIONS'!$E47*'DEVICE ASSUMPTIONS'!$G13)</f>
        <v>0</v>
      </c>
      <c r="E268" s="480">
        <f>('SUBSCRIBER BASE'!E28*'COMMISSION ASSUMPTIONS'!$E85)*('COMMISSION ASSUMPTIONS'!$E47*'DEVICE ASSUMPTIONS'!$G13)</f>
        <v>0</v>
      </c>
      <c r="F268" s="480">
        <f>('SUBSCRIBER BASE'!F28*'COMMISSION ASSUMPTIONS'!$E85)*('COMMISSION ASSUMPTIONS'!$E47*'DEVICE ASSUMPTIONS'!$G13)</f>
        <v>0</v>
      </c>
      <c r="G268" s="480">
        <f>('SUBSCRIBER BASE'!G28*'COMMISSION ASSUMPTIONS'!$E85)*('COMMISSION ASSUMPTIONS'!$E47*'DEVICE ASSUMPTIONS'!$G13)</f>
        <v>0</v>
      </c>
      <c r="H268" s="480">
        <f>('SUBSCRIBER BASE'!H28*'COMMISSION ASSUMPTIONS'!$E85)*('COMMISSION ASSUMPTIONS'!$E47*'DEVICE ASSUMPTIONS'!$G13)</f>
        <v>0</v>
      </c>
      <c r="I268" s="480">
        <f>('SUBSCRIBER BASE'!I28*'COMMISSION ASSUMPTIONS'!$E85)*('COMMISSION ASSUMPTIONS'!$E47*'DEVICE ASSUMPTIONS'!$G13)</f>
        <v>0</v>
      </c>
      <c r="J268" s="480">
        <f>('SUBSCRIBER BASE'!J28*'COMMISSION ASSUMPTIONS'!$E85)*('COMMISSION ASSUMPTIONS'!$E47*'DEVICE ASSUMPTIONS'!$G13)</f>
        <v>0</v>
      </c>
      <c r="K268" s="480">
        <f ca="1">('SUBSCRIBER BASE'!L28*'COMMISSION ASSUMPTIONS'!$E85)*('COMMISSION ASSUMPTIONS'!$E47*'DEVICE ASSUMPTIONS'!$G13)</f>
        <v>0</v>
      </c>
      <c r="L268" s="480">
        <f ca="1">('SUBSCRIBER BASE'!M28*'COMMISSION ASSUMPTIONS'!$E85)*('COMMISSION ASSUMPTIONS'!$E47*'DEVICE ASSUMPTIONS'!$G13)</f>
        <v>0</v>
      </c>
      <c r="M268" s="480">
        <f ca="1">('SUBSCRIBER BASE'!N28*'COMMISSION ASSUMPTIONS'!$E85)*('COMMISSION ASSUMPTIONS'!$E47*'DEVICE ASSUMPTIONS'!$G13)</f>
        <v>0</v>
      </c>
      <c r="N268" s="480">
        <f ca="1">('SUBSCRIBER BASE'!O28*'COMMISSION ASSUMPTIONS'!$E85)*('COMMISSION ASSUMPTIONS'!$E47*'DEVICE ASSUMPTIONS'!$G13)</f>
        <v>0</v>
      </c>
      <c r="O268" s="480">
        <f ca="1">('SUBSCRIBER BASE'!P28*'COMMISSION ASSUMPTIONS'!$E85)*('COMMISSION ASSUMPTIONS'!$E47*'DEVICE ASSUMPTIONS'!$G13)</f>
        <v>0</v>
      </c>
      <c r="P268" s="480">
        <f ca="1">('SUBSCRIBER BASE'!Q28*'COMMISSION ASSUMPTIONS'!$E85)*('COMMISSION ASSUMPTIONS'!$E47*'DEVICE ASSUMPTIONS'!$G13)</f>
        <v>0</v>
      </c>
      <c r="Q268" s="480">
        <f ca="1">('SUBSCRIBER BASE'!R28*'COMMISSION ASSUMPTIONS'!$E85)*('COMMISSION ASSUMPTIONS'!$E47*'DEVICE ASSUMPTIONS'!$G13)</f>
        <v>0</v>
      </c>
      <c r="R268" s="480">
        <f ca="1">('SUBSCRIBER BASE'!S28*'COMMISSION ASSUMPTIONS'!$E85)*('COMMISSION ASSUMPTIONS'!$E47*'DEVICE ASSUMPTIONS'!$G13)</f>
        <v>0</v>
      </c>
      <c r="S268" s="480">
        <f ca="1">('SUBSCRIBER BASE'!T28*'COMMISSION ASSUMPTIONS'!$E85)*('COMMISSION ASSUMPTIONS'!$E47*'DEVICE ASSUMPTIONS'!$G13)</f>
        <v>0</v>
      </c>
      <c r="T268" s="480">
        <f ca="1">('SUBSCRIBER BASE'!U28*'COMMISSION ASSUMPTIONS'!$E85)*('COMMISSION ASSUMPTIONS'!$E47*'DEVICE ASSUMPTIONS'!$G13)</f>
        <v>0</v>
      </c>
      <c r="U268" s="480">
        <f ca="1">('SUBSCRIBER BASE'!V28*'COMMISSION ASSUMPTIONS'!$E85)*('COMMISSION ASSUMPTIONS'!$E47*'DEVICE ASSUMPTIONS'!$G13)</f>
        <v>0</v>
      </c>
      <c r="V268" s="480">
        <f ca="1">('SUBSCRIBER BASE'!W28*'COMMISSION ASSUMPTIONS'!$E85)*('COMMISSION ASSUMPTIONS'!$E47*'DEVICE ASSUMPTIONS'!$G13)</f>
        <v>0</v>
      </c>
      <c r="W268" s="480">
        <f ca="1">('SUBSCRIBER BASE'!X28*'COMMISSION ASSUMPTIONS'!$E85)*('COMMISSION ASSUMPTIONS'!$E47*'DEVICE ASSUMPTIONS'!$G13)</f>
        <v>0</v>
      </c>
      <c r="X268" s="480">
        <f ca="1">('SUBSCRIBER BASE'!Y28*'COMMISSION ASSUMPTIONS'!$E85)*('COMMISSION ASSUMPTIONS'!$E47*'DEVICE ASSUMPTIONS'!$G13)</f>
        <v>0</v>
      </c>
      <c r="Y268" s="480">
        <f ca="1">('SUBSCRIBER BASE'!Z28*'COMMISSION ASSUMPTIONS'!$E85)*('COMMISSION ASSUMPTIONS'!$E47*'DEVICE ASSUMPTIONS'!$G13)</f>
        <v>0</v>
      </c>
      <c r="Z268" s="480">
        <f ca="1">('SUBSCRIBER BASE'!AA28*'COMMISSION ASSUMPTIONS'!$E85)*('COMMISSION ASSUMPTIONS'!$E47*'DEVICE ASSUMPTIONS'!$G13)</f>
        <v>0</v>
      </c>
      <c r="AA268" s="480">
        <f ca="1">('SUBSCRIBER BASE'!AB28*'COMMISSION ASSUMPTIONS'!$E85)*('COMMISSION ASSUMPTIONS'!$E47*'DEVICE ASSUMPTIONS'!$G13)</f>
        <v>0</v>
      </c>
      <c r="AB268" s="480">
        <f ca="1">('SUBSCRIBER BASE'!AC28*'COMMISSION ASSUMPTIONS'!$E85)*('COMMISSION ASSUMPTIONS'!$E47*'DEVICE ASSUMPTIONS'!$G13)</f>
        <v>0</v>
      </c>
      <c r="AC268" s="480">
        <f ca="1">('SUBSCRIBER BASE'!AD28*'COMMISSION ASSUMPTIONS'!$E85)*('COMMISSION ASSUMPTIONS'!$E47*'DEVICE ASSUMPTIONS'!$G13)</f>
        <v>0</v>
      </c>
      <c r="AD268" s="480">
        <f ca="1">('SUBSCRIBER BASE'!AE28*'COMMISSION ASSUMPTIONS'!$E85)*('COMMISSION ASSUMPTIONS'!$E47*'DEVICE ASSUMPTIONS'!$G13)</f>
        <v>0</v>
      </c>
      <c r="AE268" s="480">
        <f ca="1">('SUBSCRIBER BASE'!AF28*'COMMISSION ASSUMPTIONS'!$E85)*('COMMISSION ASSUMPTIONS'!$E47*'DEVICE ASSUMPTIONS'!$G13)</f>
        <v>0</v>
      </c>
      <c r="AF268" s="480">
        <f ca="1">('SUBSCRIBER BASE'!AG28*'COMMISSION ASSUMPTIONS'!$E85)*('COMMISSION ASSUMPTIONS'!$E47*'DEVICE ASSUMPTIONS'!$G13)</f>
        <v>0</v>
      </c>
      <c r="AG268" s="480">
        <f ca="1">('SUBSCRIBER BASE'!AH28*'COMMISSION ASSUMPTIONS'!$E85)*('COMMISSION ASSUMPTIONS'!$E47*'DEVICE ASSUMPTIONS'!$G13)</f>
        <v>0</v>
      </c>
      <c r="AH268" s="480">
        <f ca="1">('SUBSCRIBER BASE'!AI28*'COMMISSION ASSUMPTIONS'!$E85)*('COMMISSION ASSUMPTIONS'!$E47*'DEVICE ASSUMPTIONS'!$G13)</f>
        <v>0</v>
      </c>
      <c r="AI268" s="480">
        <f ca="1">('SUBSCRIBER BASE'!AJ28*'COMMISSION ASSUMPTIONS'!$E85)*('COMMISSION ASSUMPTIONS'!$E47*'DEVICE ASSUMPTIONS'!$G13)</f>
        <v>0</v>
      </c>
      <c r="AJ268" s="480">
        <f ca="1">('SUBSCRIBER BASE'!AK28*'COMMISSION ASSUMPTIONS'!$E85)*('COMMISSION ASSUMPTIONS'!$E47*'DEVICE ASSUMPTIONS'!$G13)</f>
        <v>0</v>
      </c>
      <c r="AK268" s="480">
        <f ca="1">('SUBSCRIBER BASE'!AL28*'COMMISSION ASSUMPTIONS'!$E85)*('COMMISSION ASSUMPTIONS'!$E47*'DEVICE ASSUMPTIONS'!$G13)</f>
        <v>0</v>
      </c>
      <c r="AL268" s="480">
        <f ca="1">('SUBSCRIBER BASE'!AM28*'COMMISSION ASSUMPTIONS'!$E85)*('COMMISSION ASSUMPTIONS'!$E47*'DEVICE ASSUMPTIONS'!$G13)</f>
        <v>0</v>
      </c>
      <c r="AM268" s="480">
        <f ca="1">('SUBSCRIBER BASE'!AN28*'COMMISSION ASSUMPTIONS'!$E85)*('COMMISSION ASSUMPTIONS'!$E47*'DEVICE ASSUMPTIONS'!$G13)</f>
        <v>0</v>
      </c>
      <c r="AN268" s="480">
        <f ca="1">('SUBSCRIBER BASE'!AO28*'COMMISSION ASSUMPTIONS'!$E85)*('COMMISSION ASSUMPTIONS'!$E47*'DEVICE ASSUMPTIONS'!$G13)</f>
        <v>0</v>
      </c>
      <c r="AO268" s="480">
        <f ca="1">('SUBSCRIBER BASE'!AP28*'COMMISSION ASSUMPTIONS'!$E85)*('COMMISSION ASSUMPTIONS'!$E47*'DEVICE ASSUMPTIONS'!$G13)</f>
        <v>0</v>
      </c>
      <c r="AP268" s="480">
        <f ca="1">('SUBSCRIBER BASE'!AQ28*'COMMISSION ASSUMPTIONS'!$E85)*('COMMISSION ASSUMPTIONS'!$E47*'DEVICE ASSUMPTIONS'!$G13)</f>
        <v>0</v>
      </c>
      <c r="AQ268" s="480">
        <f ca="1">('SUBSCRIBER BASE'!AR28*'COMMISSION ASSUMPTIONS'!$E85)*('COMMISSION ASSUMPTIONS'!$E47*'DEVICE ASSUMPTIONS'!$G13)</f>
        <v>0</v>
      </c>
      <c r="AR268" s="480">
        <f ca="1">('SUBSCRIBER BASE'!AS28*'COMMISSION ASSUMPTIONS'!$E85)*('COMMISSION ASSUMPTIONS'!$E47*'DEVICE ASSUMPTIONS'!$G13)</f>
        <v>0</v>
      </c>
      <c r="AS268" s="480">
        <f ca="1">('SUBSCRIBER BASE'!AT28*'COMMISSION ASSUMPTIONS'!$E85)*('COMMISSION ASSUMPTIONS'!$E47*'DEVICE ASSUMPTIONS'!$G13)</f>
        <v>0</v>
      </c>
      <c r="AT268" s="480">
        <f ca="1">('SUBSCRIBER BASE'!AU28*'COMMISSION ASSUMPTIONS'!$E85)*('COMMISSION ASSUMPTIONS'!$E47*'DEVICE ASSUMPTIONS'!$G13)</f>
        <v>0</v>
      </c>
      <c r="AU268" s="480">
        <f ca="1">('SUBSCRIBER BASE'!AV28*'COMMISSION ASSUMPTIONS'!$E85)*('COMMISSION ASSUMPTIONS'!$E47*'DEVICE ASSUMPTIONS'!$G13)</f>
        <v>0</v>
      </c>
      <c r="AV268" s="480">
        <f ca="1">('SUBSCRIBER BASE'!AW28*'COMMISSION ASSUMPTIONS'!$E85)*('COMMISSION ASSUMPTIONS'!$E47*'DEVICE ASSUMPTIONS'!$G13)</f>
        <v>0</v>
      </c>
      <c r="AW268" s="480">
        <f ca="1">('SUBSCRIBER BASE'!AX28*'COMMISSION ASSUMPTIONS'!$E85)*('COMMISSION ASSUMPTIONS'!$E47*'DEVICE ASSUMPTIONS'!$G13)</f>
        <v>0</v>
      </c>
      <c r="AX268" s="480">
        <f ca="1">('SUBSCRIBER BASE'!AY28*'COMMISSION ASSUMPTIONS'!$E85)*('COMMISSION ASSUMPTIONS'!$E47*'DEVICE ASSUMPTIONS'!$G13)</f>
        <v>0</v>
      </c>
      <c r="AY268" s="480">
        <f ca="1">('SUBSCRIBER BASE'!AZ28*'COMMISSION ASSUMPTIONS'!$E85)*('COMMISSION ASSUMPTIONS'!$E47*'DEVICE ASSUMPTIONS'!$G13)</f>
        <v>0</v>
      </c>
      <c r="AZ268" s="480">
        <f ca="1">('SUBSCRIBER BASE'!BA28*'COMMISSION ASSUMPTIONS'!$E85)*('COMMISSION ASSUMPTIONS'!$E47*'DEVICE ASSUMPTIONS'!$G13)</f>
        <v>0</v>
      </c>
      <c r="BA268" s="480">
        <f ca="1">('SUBSCRIBER BASE'!BB28*'COMMISSION ASSUMPTIONS'!$E85)*('COMMISSION ASSUMPTIONS'!$E47*'DEVICE ASSUMPTIONS'!$G13)</f>
        <v>0</v>
      </c>
      <c r="BB268" s="480">
        <f ca="1">('SUBSCRIBER BASE'!BC28*'COMMISSION ASSUMPTIONS'!$E85)*('COMMISSION ASSUMPTIONS'!$E47*'DEVICE ASSUMPTIONS'!$G13)</f>
        <v>0</v>
      </c>
      <c r="BC268" s="480">
        <f ca="1">('SUBSCRIBER BASE'!BD28*'COMMISSION ASSUMPTIONS'!$E85)*('COMMISSION ASSUMPTIONS'!$E47*'DEVICE ASSUMPTIONS'!$G13)</f>
        <v>0</v>
      </c>
      <c r="BD268" s="480">
        <f ca="1">('SUBSCRIBER BASE'!BE28*'COMMISSION ASSUMPTIONS'!$E85)*('COMMISSION ASSUMPTIONS'!$E47*'DEVICE ASSUMPTIONS'!$G13)</f>
        <v>0</v>
      </c>
      <c r="BE268" s="480">
        <f ca="1">('SUBSCRIBER BASE'!BF28*'COMMISSION ASSUMPTIONS'!$E85)*('COMMISSION ASSUMPTIONS'!$E47*'DEVICE ASSUMPTIONS'!$G13)</f>
        <v>0</v>
      </c>
      <c r="BF268" s="480">
        <f ca="1">('SUBSCRIBER BASE'!BG28*'COMMISSION ASSUMPTIONS'!$E85)*('COMMISSION ASSUMPTIONS'!$E47*'DEVICE ASSUMPTIONS'!$G13)</f>
        <v>0</v>
      </c>
      <c r="BG268" s="480">
        <f ca="1">('SUBSCRIBER BASE'!BH28*'COMMISSION ASSUMPTIONS'!$E85)*('COMMISSION ASSUMPTIONS'!$E47*'DEVICE ASSUMPTIONS'!$G13)</f>
        <v>0</v>
      </c>
      <c r="BH268" s="480">
        <f ca="1">('SUBSCRIBER BASE'!BI28*'COMMISSION ASSUMPTIONS'!$E85)*('COMMISSION ASSUMPTIONS'!$E47*'DEVICE ASSUMPTIONS'!$G13)</f>
        <v>0</v>
      </c>
      <c r="BI268" s="480">
        <f ca="1">('SUBSCRIBER BASE'!BJ28*'COMMISSION ASSUMPTIONS'!$E85)*('COMMISSION ASSUMPTIONS'!$E47*'DEVICE ASSUMPTIONS'!$G13)</f>
        <v>0</v>
      </c>
      <c r="BJ268" s="480">
        <f ca="1">('SUBSCRIBER BASE'!BK28*'COMMISSION ASSUMPTIONS'!$E85)*('COMMISSION ASSUMPTIONS'!$E47*'DEVICE ASSUMPTIONS'!$G13)</f>
        <v>0</v>
      </c>
      <c r="BK268" s="480">
        <f ca="1">('SUBSCRIBER BASE'!BL28*'COMMISSION ASSUMPTIONS'!$E85)*('COMMISSION ASSUMPTIONS'!$E47*'DEVICE ASSUMPTIONS'!$G13)</f>
        <v>0</v>
      </c>
      <c r="BL268" s="480">
        <f ca="1">('SUBSCRIBER BASE'!BM28*'COMMISSION ASSUMPTIONS'!$E85)*('COMMISSION ASSUMPTIONS'!$E47*'DEVICE ASSUMPTIONS'!$G13)</f>
        <v>0</v>
      </c>
      <c r="BM268" s="480">
        <f ca="1">('SUBSCRIBER BASE'!BN28*'COMMISSION ASSUMPTIONS'!$E85)*('COMMISSION ASSUMPTIONS'!$E47*'DEVICE ASSUMPTIONS'!$G13)</f>
        <v>0</v>
      </c>
      <c r="BN268" s="480">
        <f ca="1">('SUBSCRIBER BASE'!BO28*'COMMISSION ASSUMPTIONS'!$E85)*('COMMISSION ASSUMPTIONS'!$E47*'DEVICE ASSUMPTIONS'!$G13)</f>
        <v>0</v>
      </c>
      <c r="BO268" s="480">
        <f ca="1">('SUBSCRIBER BASE'!BP28*'COMMISSION ASSUMPTIONS'!$E85)*('COMMISSION ASSUMPTIONS'!$E47*'DEVICE ASSUMPTIONS'!$G13)</f>
        <v>0</v>
      </c>
      <c r="BP268" s="480">
        <f ca="1">('SUBSCRIBER BASE'!BQ28*'COMMISSION ASSUMPTIONS'!$E85)*('COMMISSION ASSUMPTIONS'!$E47*'DEVICE ASSUMPTIONS'!$G13)</f>
        <v>0</v>
      </c>
      <c r="BQ268" s="480">
        <f ca="1">('SUBSCRIBER BASE'!BR28*'COMMISSION ASSUMPTIONS'!$E85)*('COMMISSION ASSUMPTIONS'!$E47*'DEVICE ASSUMPTIONS'!$G13)</f>
        <v>0</v>
      </c>
      <c r="BR268" s="480">
        <f ca="1">('SUBSCRIBER BASE'!BS28*'COMMISSION ASSUMPTIONS'!$E85)*('COMMISSION ASSUMPTIONS'!$E47*'DEVICE ASSUMPTIONS'!$G13)</f>
        <v>0</v>
      </c>
    </row>
    <row r="269" spans="2:70" ht="24" customHeight="1" outlineLevel="1">
      <c r="B269" s="313" t="str">
        <f t="shared" ref="B269:B273" si="63">B256</f>
        <v>MVLP5</v>
      </c>
      <c r="C269" s="480">
        <f>('SUBSCRIBER BASE'!C29*'COMMISSION ASSUMPTIONS'!$E86)*('COMMISSION ASSUMPTIONS'!$E48*'DEVICE ASSUMPTIONS'!$G14)</f>
        <v>0</v>
      </c>
      <c r="D269" s="480">
        <f>('SUBSCRIBER BASE'!D29*'COMMISSION ASSUMPTIONS'!$E86)*('COMMISSION ASSUMPTIONS'!$E48*'DEVICE ASSUMPTIONS'!$G14)</f>
        <v>0</v>
      </c>
      <c r="E269" s="480">
        <f>('SUBSCRIBER BASE'!E29*'COMMISSION ASSUMPTIONS'!$E86)*('COMMISSION ASSUMPTIONS'!$E48*'DEVICE ASSUMPTIONS'!$G14)</f>
        <v>0</v>
      </c>
      <c r="F269" s="480">
        <f>('SUBSCRIBER BASE'!F29*'COMMISSION ASSUMPTIONS'!$E86)*('COMMISSION ASSUMPTIONS'!$E48*'DEVICE ASSUMPTIONS'!$G14)</f>
        <v>0</v>
      </c>
      <c r="G269" s="480">
        <f>('SUBSCRIBER BASE'!G29*'COMMISSION ASSUMPTIONS'!$E86)*('COMMISSION ASSUMPTIONS'!$E48*'DEVICE ASSUMPTIONS'!$G14)</f>
        <v>0</v>
      </c>
      <c r="H269" s="480">
        <f>('SUBSCRIBER BASE'!H29*'COMMISSION ASSUMPTIONS'!$E86)*('COMMISSION ASSUMPTIONS'!$E48*'DEVICE ASSUMPTIONS'!$G14)</f>
        <v>0</v>
      </c>
      <c r="I269" s="480">
        <f>('SUBSCRIBER BASE'!I29*'COMMISSION ASSUMPTIONS'!$E86)*('COMMISSION ASSUMPTIONS'!$E48*'DEVICE ASSUMPTIONS'!$G14)</f>
        <v>0</v>
      </c>
      <c r="J269" s="480">
        <f>('SUBSCRIBER BASE'!J29*'COMMISSION ASSUMPTIONS'!$E86)*('COMMISSION ASSUMPTIONS'!$E48*'DEVICE ASSUMPTIONS'!$G14)</f>
        <v>0</v>
      </c>
      <c r="K269" s="480">
        <f ca="1">('SUBSCRIBER BASE'!L29*'COMMISSION ASSUMPTIONS'!$E86)*('COMMISSION ASSUMPTIONS'!$E48*'DEVICE ASSUMPTIONS'!$G14)</f>
        <v>0</v>
      </c>
      <c r="L269" s="480">
        <f ca="1">('SUBSCRIBER BASE'!M29*'COMMISSION ASSUMPTIONS'!$E86)*('COMMISSION ASSUMPTIONS'!$E48*'DEVICE ASSUMPTIONS'!$G14)</f>
        <v>0</v>
      </c>
      <c r="M269" s="480">
        <f ca="1">('SUBSCRIBER BASE'!N29*'COMMISSION ASSUMPTIONS'!$E86)*('COMMISSION ASSUMPTIONS'!$E48*'DEVICE ASSUMPTIONS'!$G14)</f>
        <v>0</v>
      </c>
      <c r="N269" s="480">
        <f ca="1">('SUBSCRIBER BASE'!O29*'COMMISSION ASSUMPTIONS'!$E86)*('COMMISSION ASSUMPTIONS'!$E48*'DEVICE ASSUMPTIONS'!$G14)</f>
        <v>0</v>
      </c>
      <c r="O269" s="480">
        <f ca="1">('SUBSCRIBER BASE'!P29*'COMMISSION ASSUMPTIONS'!$E86)*('COMMISSION ASSUMPTIONS'!$E48*'DEVICE ASSUMPTIONS'!$G14)</f>
        <v>0</v>
      </c>
      <c r="P269" s="480">
        <f ca="1">('SUBSCRIBER BASE'!Q29*'COMMISSION ASSUMPTIONS'!$E86)*('COMMISSION ASSUMPTIONS'!$E48*'DEVICE ASSUMPTIONS'!$G14)</f>
        <v>0</v>
      </c>
      <c r="Q269" s="480">
        <f ca="1">('SUBSCRIBER BASE'!R29*'COMMISSION ASSUMPTIONS'!$E86)*('COMMISSION ASSUMPTIONS'!$E48*'DEVICE ASSUMPTIONS'!$G14)</f>
        <v>0</v>
      </c>
      <c r="R269" s="480">
        <f ca="1">('SUBSCRIBER BASE'!S29*'COMMISSION ASSUMPTIONS'!$E86)*('COMMISSION ASSUMPTIONS'!$E48*'DEVICE ASSUMPTIONS'!$G14)</f>
        <v>0</v>
      </c>
      <c r="S269" s="480">
        <f ca="1">('SUBSCRIBER BASE'!T29*'COMMISSION ASSUMPTIONS'!$E86)*('COMMISSION ASSUMPTIONS'!$E48*'DEVICE ASSUMPTIONS'!$G14)</f>
        <v>0</v>
      </c>
      <c r="T269" s="480">
        <f ca="1">('SUBSCRIBER BASE'!U29*'COMMISSION ASSUMPTIONS'!$E86)*('COMMISSION ASSUMPTIONS'!$E48*'DEVICE ASSUMPTIONS'!$G14)</f>
        <v>0</v>
      </c>
      <c r="U269" s="480">
        <f ca="1">('SUBSCRIBER BASE'!V29*'COMMISSION ASSUMPTIONS'!$E86)*('COMMISSION ASSUMPTIONS'!$E48*'DEVICE ASSUMPTIONS'!$G14)</f>
        <v>0</v>
      </c>
      <c r="V269" s="480">
        <f ca="1">('SUBSCRIBER BASE'!W29*'COMMISSION ASSUMPTIONS'!$E86)*('COMMISSION ASSUMPTIONS'!$E48*'DEVICE ASSUMPTIONS'!$G14)</f>
        <v>0</v>
      </c>
      <c r="W269" s="480">
        <f ca="1">('SUBSCRIBER BASE'!X29*'COMMISSION ASSUMPTIONS'!$E86)*('COMMISSION ASSUMPTIONS'!$E48*'DEVICE ASSUMPTIONS'!$G14)</f>
        <v>0</v>
      </c>
      <c r="X269" s="480">
        <f ca="1">('SUBSCRIBER BASE'!Y29*'COMMISSION ASSUMPTIONS'!$E86)*('COMMISSION ASSUMPTIONS'!$E48*'DEVICE ASSUMPTIONS'!$G14)</f>
        <v>0</v>
      </c>
      <c r="Y269" s="480">
        <f ca="1">('SUBSCRIBER BASE'!Z29*'COMMISSION ASSUMPTIONS'!$E86)*('COMMISSION ASSUMPTIONS'!$E48*'DEVICE ASSUMPTIONS'!$G14)</f>
        <v>0</v>
      </c>
      <c r="Z269" s="480">
        <f ca="1">('SUBSCRIBER BASE'!AA29*'COMMISSION ASSUMPTIONS'!$E86)*('COMMISSION ASSUMPTIONS'!$E48*'DEVICE ASSUMPTIONS'!$G14)</f>
        <v>0</v>
      </c>
      <c r="AA269" s="480">
        <f ca="1">('SUBSCRIBER BASE'!AB29*'COMMISSION ASSUMPTIONS'!$E86)*('COMMISSION ASSUMPTIONS'!$E48*'DEVICE ASSUMPTIONS'!$G14)</f>
        <v>0</v>
      </c>
      <c r="AB269" s="480">
        <f ca="1">('SUBSCRIBER BASE'!AC29*'COMMISSION ASSUMPTIONS'!$E86)*('COMMISSION ASSUMPTIONS'!$E48*'DEVICE ASSUMPTIONS'!$G14)</f>
        <v>0</v>
      </c>
      <c r="AC269" s="480">
        <f ca="1">('SUBSCRIBER BASE'!AD29*'COMMISSION ASSUMPTIONS'!$E86)*('COMMISSION ASSUMPTIONS'!$E48*'DEVICE ASSUMPTIONS'!$G14)</f>
        <v>0</v>
      </c>
      <c r="AD269" s="480">
        <f ca="1">('SUBSCRIBER BASE'!AE29*'COMMISSION ASSUMPTIONS'!$E86)*('COMMISSION ASSUMPTIONS'!$E48*'DEVICE ASSUMPTIONS'!$G14)</f>
        <v>0</v>
      </c>
      <c r="AE269" s="480">
        <f ca="1">('SUBSCRIBER BASE'!AF29*'COMMISSION ASSUMPTIONS'!$E86)*('COMMISSION ASSUMPTIONS'!$E48*'DEVICE ASSUMPTIONS'!$G14)</f>
        <v>0</v>
      </c>
      <c r="AF269" s="480">
        <f ca="1">('SUBSCRIBER BASE'!AG29*'COMMISSION ASSUMPTIONS'!$E86)*('COMMISSION ASSUMPTIONS'!$E48*'DEVICE ASSUMPTIONS'!$G14)</f>
        <v>0</v>
      </c>
      <c r="AG269" s="480">
        <f ca="1">('SUBSCRIBER BASE'!AH29*'COMMISSION ASSUMPTIONS'!$E86)*('COMMISSION ASSUMPTIONS'!$E48*'DEVICE ASSUMPTIONS'!$G14)</f>
        <v>0</v>
      </c>
      <c r="AH269" s="480">
        <f ca="1">('SUBSCRIBER BASE'!AI29*'COMMISSION ASSUMPTIONS'!$E86)*('COMMISSION ASSUMPTIONS'!$E48*'DEVICE ASSUMPTIONS'!$G14)</f>
        <v>0</v>
      </c>
      <c r="AI269" s="480">
        <f ca="1">('SUBSCRIBER BASE'!AJ29*'COMMISSION ASSUMPTIONS'!$E86)*('COMMISSION ASSUMPTIONS'!$E48*'DEVICE ASSUMPTIONS'!$G14)</f>
        <v>0</v>
      </c>
      <c r="AJ269" s="480">
        <f ca="1">('SUBSCRIBER BASE'!AK29*'COMMISSION ASSUMPTIONS'!$E86)*('COMMISSION ASSUMPTIONS'!$E48*'DEVICE ASSUMPTIONS'!$G14)</f>
        <v>0</v>
      </c>
      <c r="AK269" s="480">
        <f ca="1">('SUBSCRIBER BASE'!AL29*'COMMISSION ASSUMPTIONS'!$E86)*('COMMISSION ASSUMPTIONS'!$E48*'DEVICE ASSUMPTIONS'!$G14)</f>
        <v>0</v>
      </c>
      <c r="AL269" s="480">
        <f ca="1">('SUBSCRIBER BASE'!AM29*'COMMISSION ASSUMPTIONS'!$E86)*('COMMISSION ASSUMPTIONS'!$E48*'DEVICE ASSUMPTIONS'!$G14)</f>
        <v>0</v>
      </c>
      <c r="AM269" s="480">
        <f ca="1">('SUBSCRIBER BASE'!AN29*'COMMISSION ASSUMPTIONS'!$E86)*('COMMISSION ASSUMPTIONS'!$E48*'DEVICE ASSUMPTIONS'!$G14)</f>
        <v>0</v>
      </c>
      <c r="AN269" s="480">
        <f ca="1">('SUBSCRIBER BASE'!AO29*'COMMISSION ASSUMPTIONS'!$E86)*('COMMISSION ASSUMPTIONS'!$E48*'DEVICE ASSUMPTIONS'!$G14)</f>
        <v>0</v>
      </c>
      <c r="AO269" s="480">
        <f ca="1">('SUBSCRIBER BASE'!AP29*'COMMISSION ASSUMPTIONS'!$E86)*('COMMISSION ASSUMPTIONS'!$E48*'DEVICE ASSUMPTIONS'!$G14)</f>
        <v>0</v>
      </c>
      <c r="AP269" s="480">
        <f ca="1">('SUBSCRIBER BASE'!AQ29*'COMMISSION ASSUMPTIONS'!$E86)*('COMMISSION ASSUMPTIONS'!$E48*'DEVICE ASSUMPTIONS'!$G14)</f>
        <v>0</v>
      </c>
      <c r="AQ269" s="480">
        <f ca="1">('SUBSCRIBER BASE'!AR29*'COMMISSION ASSUMPTIONS'!$E86)*('COMMISSION ASSUMPTIONS'!$E48*'DEVICE ASSUMPTIONS'!$G14)</f>
        <v>0</v>
      </c>
      <c r="AR269" s="480">
        <f ca="1">('SUBSCRIBER BASE'!AS29*'COMMISSION ASSUMPTIONS'!$E86)*('COMMISSION ASSUMPTIONS'!$E48*'DEVICE ASSUMPTIONS'!$G14)</f>
        <v>0</v>
      </c>
      <c r="AS269" s="480">
        <f ca="1">('SUBSCRIBER BASE'!AT29*'COMMISSION ASSUMPTIONS'!$E86)*('COMMISSION ASSUMPTIONS'!$E48*'DEVICE ASSUMPTIONS'!$G14)</f>
        <v>0</v>
      </c>
      <c r="AT269" s="480">
        <f ca="1">('SUBSCRIBER BASE'!AU29*'COMMISSION ASSUMPTIONS'!$E86)*('COMMISSION ASSUMPTIONS'!$E48*'DEVICE ASSUMPTIONS'!$G14)</f>
        <v>0</v>
      </c>
      <c r="AU269" s="480">
        <f ca="1">('SUBSCRIBER BASE'!AV29*'COMMISSION ASSUMPTIONS'!$E86)*('COMMISSION ASSUMPTIONS'!$E48*'DEVICE ASSUMPTIONS'!$G14)</f>
        <v>0</v>
      </c>
      <c r="AV269" s="480">
        <f ca="1">('SUBSCRIBER BASE'!AW29*'COMMISSION ASSUMPTIONS'!$E86)*('COMMISSION ASSUMPTIONS'!$E48*'DEVICE ASSUMPTIONS'!$G14)</f>
        <v>0</v>
      </c>
      <c r="AW269" s="480">
        <f ca="1">('SUBSCRIBER BASE'!AX29*'COMMISSION ASSUMPTIONS'!$E86)*('COMMISSION ASSUMPTIONS'!$E48*'DEVICE ASSUMPTIONS'!$G14)</f>
        <v>0</v>
      </c>
      <c r="AX269" s="480">
        <f ca="1">('SUBSCRIBER BASE'!AY29*'COMMISSION ASSUMPTIONS'!$E86)*('COMMISSION ASSUMPTIONS'!$E48*'DEVICE ASSUMPTIONS'!$G14)</f>
        <v>0</v>
      </c>
      <c r="AY269" s="480">
        <f ca="1">('SUBSCRIBER BASE'!AZ29*'COMMISSION ASSUMPTIONS'!$E86)*('COMMISSION ASSUMPTIONS'!$E48*'DEVICE ASSUMPTIONS'!$G14)</f>
        <v>0</v>
      </c>
      <c r="AZ269" s="480">
        <f ca="1">('SUBSCRIBER BASE'!BA29*'COMMISSION ASSUMPTIONS'!$E86)*('COMMISSION ASSUMPTIONS'!$E48*'DEVICE ASSUMPTIONS'!$G14)</f>
        <v>0</v>
      </c>
      <c r="BA269" s="480">
        <f ca="1">('SUBSCRIBER BASE'!BB29*'COMMISSION ASSUMPTIONS'!$E86)*('COMMISSION ASSUMPTIONS'!$E48*'DEVICE ASSUMPTIONS'!$G14)</f>
        <v>0</v>
      </c>
      <c r="BB269" s="480">
        <f ca="1">('SUBSCRIBER BASE'!BC29*'COMMISSION ASSUMPTIONS'!$E86)*('COMMISSION ASSUMPTIONS'!$E48*'DEVICE ASSUMPTIONS'!$G14)</f>
        <v>0</v>
      </c>
      <c r="BC269" s="480">
        <f ca="1">('SUBSCRIBER BASE'!BD29*'COMMISSION ASSUMPTIONS'!$E86)*('COMMISSION ASSUMPTIONS'!$E48*'DEVICE ASSUMPTIONS'!$G14)</f>
        <v>0</v>
      </c>
      <c r="BD269" s="480">
        <f ca="1">('SUBSCRIBER BASE'!BE29*'COMMISSION ASSUMPTIONS'!$E86)*('COMMISSION ASSUMPTIONS'!$E48*'DEVICE ASSUMPTIONS'!$G14)</f>
        <v>0</v>
      </c>
      <c r="BE269" s="480">
        <f ca="1">('SUBSCRIBER BASE'!BF29*'COMMISSION ASSUMPTIONS'!$E86)*('COMMISSION ASSUMPTIONS'!$E48*'DEVICE ASSUMPTIONS'!$G14)</f>
        <v>0</v>
      </c>
      <c r="BF269" s="480">
        <f ca="1">('SUBSCRIBER BASE'!BG29*'COMMISSION ASSUMPTIONS'!$E86)*('COMMISSION ASSUMPTIONS'!$E48*'DEVICE ASSUMPTIONS'!$G14)</f>
        <v>0</v>
      </c>
      <c r="BG269" s="480">
        <f ca="1">('SUBSCRIBER BASE'!BH29*'COMMISSION ASSUMPTIONS'!$E86)*('COMMISSION ASSUMPTIONS'!$E48*'DEVICE ASSUMPTIONS'!$G14)</f>
        <v>0</v>
      </c>
      <c r="BH269" s="480">
        <f ca="1">('SUBSCRIBER BASE'!BI29*'COMMISSION ASSUMPTIONS'!$E86)*('COMMISSION ASSUMPTIONS'!$E48*'DEVICE ASSUMPTIONS'!$G14)</f>
        <v>0</v>
      </c>
      <c r="BI269" s="480">
        <f ca="1">('SUBSCRIBER BASE'!BJ29*'COMMISSION ASSUMPTIONS'!$E86)*('COMMISSION ASSUMPTIONS'!$E48*'DEVICE ASSUMPTIONS'!$G14)</f>
        <v>0</v>
      </c>
      <c r="BJ269" s="480">
        <f ca="1">('SUBSCRIBER BASE'!BK29*'COMMISSION ASSUMPTIONS'!$E86)*('COMMISSION ASSUMPTIONS'!$E48*'DEVICE ASSUMPTIONS'!$G14)</f>
        <v>0</v>
      </c>
      <c r="BK269" s="480">
        <f ca="1">('SUBSCRIBER BASE'!BL29*'COMMISSION ASSUMPTIONS'!$E86)*('COMMISSION ASSUMPTIONS'!$E48*'DEVICE ASSUMPTIONS'!$G14)</f>
        <v>0</v>
      </c>
      <c r="BL269" s="480">
        <f ca="1">('SUBSCRIBER BASE'!BM29*'COMMISSION ASSUMPTIONS'!$E86)*('COMMISSION ASSUMPTIONS'!$E48*'DEVICE ASSUMPTIONS'!$G14)</f>
        <v>0</v>
      </c>
      <c r="BM269" s="480">
        <f ca="1">('SUBSCRIBER BASE'!BN29*'COMMISSION ASSUMPTIONS'!$E86)*('COMMISSION ASSUMPTIONS'!$E48*'DEVICE ASSUMPTIONS'!$G14)</f>
        <v>0</v>
      </c>
      <c r="BN269" s="480">
        <f ca="1">('SUBSCRIBER BASE'!BO29*'COMMISSION ASSUMPTIONS'!$E86)*('COMMISSION ASSUMPTIONS'!$E48*'DEVICE ASSUMPTIONS'!$G14)</f>
        <v>0</v>
      </c>
      <c r="BO269" s="480">
        <f ca="1">('SUBSCRIBER BASE'!BP29*'COMMISSION ASSUMPTIONS'!$E86)*('COMMISSION ASSUMPTIONS'!$E48*'DEVICE ASSUMPTIONS'!$G14)</f>
        <v>0</v>
      </c>
      <c r="BP269" s="480">
        <f ca="1">('SUBSCRIBER BASE'!BQ29*'COMMISSION ASSUMPTIONS'!$E86)*('COMMISSION ASSUMPTIONS'!$E48*'DEVICE ASSUMPTIONS'!$G14)</f>
        <v>0</v>
      </c>
      <c r="BQ269" s="480">
        <f ca="1">('SUBSCRIBER BASE'!BR29*'COMMISSION ASSUMPTIONS'!$E86)*('COMMISSION ASSUMPTIONS'!$E48*'DEVICE ASSUMPTIONS'!$G14)</f>
        <v>0</v>
      </c>
      <c r="BR269" s="480">
        <f ca="1">('SUBSCRIBER BASE'!BS29*'COMMISSION ASSUMPTIONS'!$E86)*('COMMISSION ASSUMPTIONS'!$E48*'DEVICE ASSUMPTIONS'!$G14)</f>
        <v>0</v>
      </c>
    </row>
    <row r="270" spans="2:70" ht="24" customHeight="1" outlineLevel="1">
      <c r="B270" s="313" t="str">
        <f t="shared" si="63"/>
        <v>MVLP6</v>
      </c>
      <c r="C270" s="480">
        <f>('SUBSCRIBER BASE'!C30*'COMMISSION ASSUMPTIONS'!$E87)*('COMMISSION ASSUMPTIONS'!$E49*'DEVICE ASSUMPTIONS'!$G15)</f>
        <v>0</v>
      </c>
      <c r="D270" s="480">
        <f>('SUBSCRIBER BASE'!D30*'COMMISSION ASSUMPTIONS'!$E87)*('COMMISSION ASSUMPTIONS'!$E49*'DEVICE ASSUMPTIONS'!$G15)</f>
        <v>0</v>
      </c>
      <c r="E270" s="480">
        <f>('SUBSCRIBER BASE'!E30*'COMMISSION ASSUMPTIONS'!$E87)*('COMMISSION ASSUMPTIONS'!$E49*'DEVICE ASSUMPTIONS'!$G15)</f>
        <v>0</v>
      </c>
      <c r="F270" s="480">
        <f>('SUBSCRIBER BASE'!F30*'COMMISSION ASSUMPTIONS'!$E87)*('COMMISSION ASSUMPTIONS'!$E49*'DEVICE ASSUMPTIONS'!$G15)</f>
        <v>0</v>
      </c>
      <c r="G270" s="480">
        <f>('SUBSCRIBER BASE'!G30*'COMMISSION ASSUMPTIONS'!$E87)*('COMMISSION ASSUMPTIONS'!$E49*'DEVICE ASSUMPTIONS'!$G15)</f>
        <v>0</v>
      </c>
      <c r="H270" s="480">
        <f>('SUBSCRIBER BASE'!H30*'COMMISSION ASSUMPTIONS'!$E87)*('COMMISSION ASSUMPTIONS'!$E49*'DEVICE ASSUMPTIONS'!$G15)</f>
        <v>0</v>
      </c>
      <c r="I270" s="480">
        <f>('SUBSCRIBER BASE'!I30*'COMMISSION ASSUMPTIONS'!$E87)*('COMMISSION ASSUMPTIONS'!$E49*'DEVICE ASSUMPTIONS'!$G15)</f>
        <v>0</v>
      </c>
      <c r="J270" s="480">
        <f>('SUBSCRIBER BASE'!J30*'COMMISSION ASSUMPTIONS'!$E87)*('COMMISSION ASSUMPTIONS'!$E49*'DEVICE ASSUMPTIONS'!$G15)</f>
        <v>0</v>
      </c>
      <c r="K270" s="480">
        <f ca="1">('SUBSCRIBER BASE'!L30*'COMMISSION ASSUMPTIONS'!$E87)*('COMMISSION ASSUMPTIONS'!$E49*'DEVICE ASSUMPTIONS'!$G15)</f>
        <v>0</v>
      </c>
      <c r="L270" s="480">
        <f ca="1">('SUBSCRIBER BASE'!M30*'COMMISSION ASSUMPTIONS'!$E87)*('COMMISSION ASSUMPTIONS'!$E49*'DEVICE ASSUMPTIONS'!$G15)</f>
        <v>0</v>
      </c>
      <c r="M270" s="480">
        <f ca="1">('SUBSCRIBER BASE'!N30*'COMMISSION ASSUMPTIONS'!$E87)*('COMMISSION ASSUMPTIONS'!$E49*'DEVICE ASSUMPTIONS'!$G15)</f>
        <v>0</v>
      </c>
      <c r="N270" s="480">
        <f ca="1">('SUBSCRIBER BASE'!O30*'COMMISSION ASSUMPTIONS'!$E87)*('COMMISSION ASSUMPTIONS'!$E49*'DEVICE ASSUMPTIONS'!$G15)</f>
        <v>0</v>
      </c>
      <c r="O270" s="480">
        <f ca="1">('SUBSCRIBER BASE'!P30*'COMMISSION ASSUMPTIONS'!$E87)*('COMMISSION ASSUMPTIONS'!$E49*'DEVICE ASSUMPTIONS'!$G15)</f>
        <v>0</v>
      </c>
      <c r="P270" s="480">
        <f ca="1">('SUBSCRIBER BASE'!Q30*'COMMISSION ASSUMPTIONS'!$E87)*('COMMISSION ASSUMPTIONS'!$E49*'DEVICE ASSUMPTIONS'!$G15)</f>
        <v>0</v>
      </c>
      <c r="Q270" s="480">
        <f ca="1">('SUBSCRIBER BASE'!R30*'COMMISSION ASSUMPTIONS'!$E87)*('COMMISSION ASSUMPTIONS'!$E49*'DEVICE ASSUMPTIONS'!$G15)</f>
        <v>0</v>
      </c>
      <c r="R270" s="480">
        <f ca="1">('SUBSCRIBER BASE'!S30*'COMMISSION ASSUMPTIONS'!$E87)*('COMMISSION ASSUMPTIONS'!$E49*'DEVICE ASSUMPTIONS'!$G15)</f>
        <v>0</v>
      </c>
      <c r="S270" s="480">
        <f ca="1">('SUBSCRIBER BASE'!T30*'COMMISSION ASSUMPTIONS'!$E87)*('COMMISSION ASSUMPTIONS'!$E49*'DEVICE ASSUMPTIONS'!$G15)</f>
        <v>0</v>
      </c>
      <c r="T270" s="480">
        <f ca="1">('SUBSCRIBER BASE'!U30*'COMMISSION ASSUMPTIONS'!$E87)*('COMMISSION ASSUMPTIONS'!$E49*'DEVICE ASSUMPTIONS'!$G15)</f>
        <v>0</v>
      </c>
      <c r="U270" s="480">
        <f ca="1">('SUBSCRIBER BASE'!V30*'COMMISSION ASSUMPTIONS'!$E87)*('COMMISSION ASSUMPTIONS'!$E49*'DEVICE ASSUMPTIONS'!$G15)</f>
        <v>0</v>
      </c>
      <c r="V270" s="480">
        <f ca="1">('SUBSCRIBER BASE'!W30*'COMMISSION ASSUMPTIONS'!$E87)*('COMMISSION ASSUMPTIONS'!$E49*'DEVICE ASSUMPTIONS'!$G15)</f>
        <v>0</v>
      </c>
      <c r="W270" s="480">
        <f ca="1">('SUBSCRIBER BASE'!X30*'COMMISSION ASSUMPTIONS'!$E87)*('COMMISSION ASSUMPTIONS'!$E49*'DEVICE ASSUMPTIONS'!$G15)</f>
        <v>0</v>
      </c>
      <c r="X270" s="480">
        <f ca="1">('SUBSCRIBER BASE'!Y30*'COMMISSION ASSUMPTIONS'!$E87)*('COMMISSION ASSUMPTIONS'!$E49*'DEVICE ASSUMPTIONS'!$G15)</f>
        <v>0</v>
      </c>
      <c r="Y270" s="480">
        <f ca="1">('SUBSCRIBER BASE'!Z30*'COMMISSION ASSUMPTIONS'!$E87)*('COMMISSION ASSUMPTIONS'!$E49*'DEVICE ASSUMPTIONS'!$G15)</f>
        <v>0</v>
      </c>
      <c r="Z270" s="480">
        <f ca="1">('SUBSCRIBER BASE'!AA30*'COMMISSION ASSUMPTIONS'!$E87)*('COMMISSION ASSUMPTIONS'!$E49*'DEVICE ASSUMPTIONS'!$G15)</f>
        <v>0</v>
      </c>
      <c r="AA270" s="480">
        <f ca="1">('SUBSCRIBER BASE'!AB30*'COMMISSION ASSUMPTIONS'!$E87)*('COMMISSION ASSUMPTIONS'!$E49*'DEVICE ASSUMPTIONS'!$G15)</f>
        <v>0</v>
      </c>
      <c r="AB270" s="480">
        <f ca="1">('SUBSCRIBER BASE'!AC30*'COMMISSION ASSUMPTIONS'!$E87)*('COMMISSION ASSUMPTIONS'!$E49*'DEVICE ASSUMPTIONS'!$G15)</f>
        <v>0</v>
      </c>
      <c r="AC270" s="480">
        <f ca="1">('SUBSCRIBER BASE'!AD30*'COMMISSION ASSUMPTIONS'!$E87)*('COMMISSION ASSUMPTIONS'!$E49*'DEVICE ASSUMPTIONS'!$G15)</f>
        <v>0</v>
      </c>
      <c r="AD270" s="480">
        <f ca="1">('SUBSCRIBER BASE'!AE30*'COMMISSION ASSUMPTIONS'!$E87)*('COMMISSION ASSUMPTIONS'!$E49*'DEVICE ASSUMPTIONS'!$G15)</f>
        <v>0</v>
      </c>
      <c r="AE270" s="480">
        <f ca="1">('SUBSCRIBER BASE'!AF30*'COMMISSION ASSUMPTIONS'!$E87)*('COMMISSION ASSUMPTIONS'!$E49*'DEVICE ASSUMPTIONS'!$G15)</f>
        <v>0</v>
      </c>
      <c r="AF270" s="480">
        <f ca="1">('SUBSCRIBER BASE'!AG30*'COMMISSION ASSUMPTIONS'!$E87)*('COMMISSION ASSUMPTIONS'!$E49*'DEVICE ASSUMPTIONS'!$G15)</f>
        <v>0</v>
      </c>
      <c r="AG270" s="480">
        <f ca="1">('SUBSCRIBER BASE'!AH30*'COMMISSION ASSUMPTIONS'!$E87)*('COMMISSION ASSUMPTIONS'!$E49*'DEVICE ASSUMPTIONS'!$G15)</f>
        <v>0</v>
      </c>
      <c r="AH270" s="480">
        <f ca="1">('SUBSCRIBER BASE'!AI30*'COMMISSION ASSUMPTIONS'!$E87)*('COMMISSION ASSUMPTIONS'!$E49*'DEVICE ASSUMPTIONS'!$G15)</f>
        <v>0</v>
      </c>
      <c r="AI270" s="480">
        <f ca="1">('SUBSCRIBER BASE'!AJ30*'COMMISSION ASSUMPTIONS'!$E87)*('COMMISSION ASSUMPTIONS'!$E49*'DEVICE ASSUMPTIONS'!$G15)</f>
        <v>0</v>
      </c>
      <c r="AJ270" s="480">
        <f ca="1">('SUBSCRIBER BASE'!AK30*'COMMISSION ASSUMPTIONS'!$E87)*('COMMISSION ASSUMPTIONS'!$E49*'DEVICE ASSUMPTIONS'!$G15)</f>
        <v>0</v>
      </c>
      <c r="AK270" s="480">
        <f ca="1">('SUBSCRIBER BASE'!AL30*'COMMISSION ASSUMPTIONS'!$E87)*('COMMISSION ASSUMPTIONS'!$E49*'DEVICE ASSUMPTIONS'!$G15)</f>
        <v>0</v>
      </c>
      <c r="AL270" s="480">
        <f ca="1">('SUBSCRIBER BASE'!AM30*'COMMISSION ASSUMPTIONS'!$E87)*('COMMISSION ASSUMPTIONS'!$E49*'DEVICE ASSUMPTIONS'!$G15)</f>
        <v>0</v>
      </c>
      <c r="AM270" s="480">
        <f ca="1">('SUBSCRIBER BASE'!AN30*'COMMISSION ASSUMPTIONS'!$E87)*('COMMISSION ASSUMPTIONS'!$E49*'DEVICE ASSUMPTIONS'!$G15)</f>
        <v>0</v>
      </c>
      <c r="AN270" s="480">
        <f ca="1">('SUBSCRIBER BASE'!AO30*'COMMISSION ASSUMPTIONS'!$E87)*('COMMISSION ASSUMPTIONS'!$E49*'DEVICE ASSUMPTIONS'!$G15)</f>
        <v>0</v>
      </c>
      <c r="AO270" s="480">
        <f ca="1">('SUBSCRIBER BASE'!AP30*'COMMISSION ASSUMPTIONS'!$E87)*('COMMISSION ASSUMPTIONS'!$E49*'DEVICE ASSUMPTIONS'!$G15)</f>
        <v>0</v>
      </c>
      <c r="AP270" s="480">
        <f ca="1">('SUBSCRIBER BASE'!AQ30*'COMMISSION ASSUMPTIONS'!$E87)*('COMMISSION ASSUMPTIONS'!$E49*'DEVICE ASSUMPTIONS'!$G15)</f>
        <v>0</v>
      </c>
      <c r="AQ270" s="480">
        <f ca="1">('SUBSCRIBER BASE'!AR30*'COMMISSION ASSUMPTIONS'!$E87)*('COMMISSION ASSUMPTIONS'!$E49*'DEVICE ASSUMPTIONS'!$G15)</f>
        <v>0</v>
      </c>
      <c r="AR270" s="480">
        <f ca="1">('SUBSCRIBER BASE'!AS30*'COMMISSION ASSUMPTIONS'!$E87)*('COMMISSION ASSUMPTIONS'!$E49*'DEVICE ASSUMPTIONS'!$G15)</f>
        <v>0</v>
      </c>
      <c r="AS270" s="480">
        <f ca="1">('SUBSCRIBER BASE'!AT30*'COMMISSION ASSUMPTIONS'!$E87)*('COMMISSION ASSUMPTIONS'!$E49*'DEVICE ASSUMPTIONS'!$G15)</f>
        <v>0</v>
      </c>
      <c r="AT270" s="480">
        <f ca="1">('SUBSCRIBER BASE'!AU30*'COMMISSION ASSUMPTIONS'!$E87)*('COMMISSION ASSUMPTIONS'!$E49*'DEVICE ASSUMPTIONS'!$G15)</f>
        <v>0</v>
      </c>
      <c r="AU270" s="480">
        <f ca="1">('SUBSCRIBER BASE'!AV30*'COMMISSION ASSUMPTIONS'!$E87)*('COMMISSION ASSUMPTIONS'!$E49*'DEVICE ASSUMPTIONS'!$G15)</f>
        <v>0</v>
      </c>
      <c r="AV270" s="480">
        <f ca="1">('SUBSCRIBER BASE'!AW30*'COMMISSION ASSUMPTIONS'!$E87)*('COMMISSION ASSUMPTIONS'!$E49*'DEVICE ASSUMPTIONS'!$G15)</f>
        <v>0</v>
      </c>
      <c r="AW270" s="480">
        <f ca="1">('SUBSCRIBER BASE'!AX30*'COMMISSION ASSUMPTIONS'!$E87)*('COMMISSION ASSUMPTIONS'!$E49*'DEVICE ASSUMPTIONS'!$G15)</f>
        <v>0</v>
      </c>
      <c r="AX270" s="480">
        <f ca="1">('SUBSCRIBER BASE'!AY30*'COMMISSION ASSUMPTIONS'!$E87)*('COMMISSION ASSUMPTIONS'!$E49*'DEVICE ASSUMPTIONS'!$G15)</f>
        <v>0</v>
      </c>
      <c r="AY270" s="480">
        <f ca="1">('SUBSCRIBER BASE'!AZ30*'COMMISSION ASSUMPTIONS'!$E87)*('COMMISSION ASSUMPTIONS'!$E49*'DEVICE ASSUMPTIONS'!$G15)</f>
        <v>0</v>
      </c>
      <c r="AZ270" s="480">
        <f ca="1">('SUBSCRIBER BASE'!BA30*'COMMISSION ASSUMPTIONS'!$E87)*('COMMISSION ASSUMPTIONS'!$E49*'DEVICE ASSUMPTIONS'!$G15)</f>
        <v>0</v>
      </c>
      <c r="BA270" s="480">
        <f ca="1">('SUBSCRIBER BASE'!BB30*'COMMISSION ASSUMPTIONS'!$E87)*('COMMISSION ASSUMPTIONS'!$E49*'DEVICE ASSUMPTIONS'!$G15)</f>
        <v>0</v>
      </c>
      <c r="BB270" s="480">
        <f ca="1">('SUBSCRIBER BASE'!BC30*'COMMISSION ASSUMPTIONS'!$E87)*('COMMISSION ASSUMPTIONS'!$E49*'DEVICE ASSUMPTIONS'!$G15)</f>
        <v>0</v>
      </c>
      <c r="BC270" s="480">
        <f ca="1">('SUBSCRIBER BASE'!BD30*'COMMISSION ASSUMPTIONS'!$E87)*('COMMISSION ASSUMPTIONS'!$E49*'DEVICE ASSUMPTIONS'!$G15)</f>
        <v>0</v>
      </c>
      <c r="BD270" s="480">
        <f ca="1">('SUBSCRIBER BASE'!BE30*'COMMISSION ASSUMPTIONS'!$E87)*('COMMISSION ASSUMPTIONS'!$E49*'DEVICE ASSUMPTIONS'!$G15)</f>
        <v>0</v>
      </c>
      <c r="BE270" s="480">
        <f ca="1">('SUBSCRIBER BASE'!BF30*'COMMISSION ASSUMPTIONS'!$E87)*('COMMISSION ASSUMPTIONS'!$E49*'DEVICE ASSUMPTIONS'!$G15)</f>
        <v>0</v>
      </c>
      <c r="BF270" s="480">
        <f ca="1">('SUBSCRIBER BASE'!BG30*'COMMISSION ASSUMPTIONS'!$E87)*('COMMISSION ASSUMPTIONS'!$E49*'DEVICE ASSUMPTIONS'!$G15)</f>
        <v>0</v>
      </c>
      <c r="BG270" s="480">
        <f ca="1">('SUBSCRIBER BASE'!BH30*'COMMISSION ASSUMPTIONS'!$E87)*('COMMISSION ASSUMPTIONS'!$E49*'DEVICE ASSUMPTIONS'!$G15)</f>
        <v>0</v>
      </c>
      <c r="BH270" s="480">
        <f ca="1">('SUBSCRIBER BASE'!BI30*'COMMISSION ASSUMPTIONS'!$E87)*('COMMISSION ASSUMPTIONS'!$E49*'DEVICE ASSUMPTIONS'!$G15)</f>
        <v>0</v>
      </c>
      <c r="BI270" s="480">
        <f ca="1">('SUBSCRIBER BASE'!BJ30*'COMMISSION ASSUMPTIONS'!$E87)*('COMMISSION ASSUMPTIONS'!$E49*'DEVICE ASSUMPTIONS'!$G15)</f>
        <v>0</v>
      </c>
      <c r="BJ270" s="480">
        <f ca="1">('SUBSCRIBER BASE'!BK30*'COMMISSION ASSUMPTIONS'!$E87)*('COMMISSION ASSUMPTIONS'!$E49*'DEVICE ASSUMPTIONS'!$G15)</f>
        <v>0</v>
      </c>
      <c r="BK270" s="480">
        <f ca="1">('SUBSCRIBER BASE'!BL30*'COMMISSION ASSUMPTIONS'!$E87)*('COMMISSION ASSUMPTIONS'!$E49*'DEVICE ASSUMPTIONS'!$G15)</f>
        <v>0</v>
      </c>
      <c r="BL270" s="480">
        <f ca="1">('SUBSCRIBER BASE'!BM30*'COMMISSION ASSUMPTIONS'!$E87)*('COMMISSION ASSUMPTIONS'!$E49*'DEVICE ASSUMPTIONS'!$G15)</f>
        <v>0</v>
      </c>
      <c r="BM270" s="480">
        <f ca="1">('SUBSCRIBER BASE'!BN30*'COMMISSION ASSUMPTIONS'!$E87)*('COMMISSION ASSUMPTIONS'!$E49*'DEVICE ASSUMPTIONS'!$G15)</f>
        <v>0</v>
      </c>
      <c r="BN270" s="480">
        <f ca="1">('SUBSCRIBER BASE'!BO30*'COMMISSION ASSUMPTIONS'!$E87)*('COMMISSION ASSUMPTIONS'!$E49*'DEVICE ASSUMPTIONS'!$G15)</f>
        <v>0</v>
      </c>
      <c r="BO270" s="480">
        <f ca="1">('SUBSCRIBER BASE'!BP30*'COMMISSION ASSUMPTIONS'!$E87)*('COMMISSION ASSUMPTIONS'!$E49*'DEVICE ASSUMPTIONS'!$G15)</f>
        <v>0</v>
      </c>
      <c r="BP270" s="480">
        <f ca="1">('SUBSCRIBER BASE'!BQ30*'COMMISSION ASSUMPTIONS'!$E87)*('COMMISSION ASSUMPTIONS'!$E49*'DEVICE ASSUMPTIONS'!$G15)</f>
        <v>0</v>
      </c>
      <c r="BQ270" s="480">
        <f ca="1">('SUBSCRIBER BASE'!BR30*'COMMISSION ASSUMPTIONS'!$E87)*('COMMISSION ASSUMPTIONS'!$E49*'DEVICE ASSUMPTIONS'!$G15)</f>
        <v>0</v>
      </c>
      <c r="BR270" s="480">
        <f ca="1">('SUBSCRIBER BASE'!BS30*'COMMISSION ASSUMPTIONS'!$E87)*('COMMISSION ASSUMPTIONS'!$E49*'DEVICE ASSUMPTIONS'!$G15)</f>
        <v>0</v>
      </c>
    </row>
    <row r="271" spans="2:70" ht="24" customHeight="1" outlineLevel="1">
      <c r="B271" s="313" t="str">
        <f t="shared" si="63"/>
        <v>200 MB</v>
      </c>
      <c r="C271" s="480">
        <f>('SUBSCRIBER BASE'!C31*'COMMISSION ASSUMPTIONS'!$E88)*('COMMISSION ASSUMPTIONS'!$E50*'DEVICE ASSUMPTIONS'!$G16)</f>
        <v>0</v>
      </c>
      <c r="D271" s="480">
        <f>('SUBSCRIBER BASE'!D31*'COMMISSION ASSUMPTIONS'!$E88)*('COMMISSION ASSUMPTIONS'!$E50*'DEVICE ASSUMPTIONS'!$G16)</f>
        <v>0</v>
      </c>
      <c r="E271" s="480">
        <f>('SUBSCRIBER BASE'!E31*'COMMISSION ASSUMPTIONS'!$E88)*('COMMISSION ASSUMPTIONS'!$E50*'DEVICE ASSUMPTIONS'!$G16)</f>
        <v>0</v>
      </c>
      <c r="F271" s="480">
        <f>('SUBSCRIBER BASE'!F31*'COMMISSION ASSUMPTIONS'!$E88)*('COMMISSION ASSUMPTIONS'!$E50*'DEVICE ASSUMPTIONS'!$G16)</f>
        <v>0</v>
      </c>
      <c r="G271" s="480">
        <f>('SUBSCRIBER BASE'!G31*'COMMISSION ASSUMPTIONS'!$E88)*('COMMISSION ASSUMPTIONS'!$E50*'DEVICE ASSUMPTIONS'!$G16)</f>
        <v>0</v>
      </c>
      <c r="H271" s="480">
        <f>('SUBSCRIBER BASE'!H31*'COMMISSION ASSUMPTIONS'!$E88)*('COMMISSION ASSUMPTIONS'!$E50*'DEVICE ASSUMPTIONS'!$G16)</f>
        <v>0</v>
      </c>
      <c r="I271" s="480">
        <f>('SUBSCRIBER BASE'!I31*'COMMISSION ASSUMPTIONS'!$E88)*('COMMISSION ASSUMPTIONS'!$E50*'DEVICE ASSUMPTIONS'!$G16)</f>
        <v>0</v>
      </c>
      <c r="J271" s="480">
        <f>('SUBSCRIBER BASE'!J31*'COMMISSION ASSUMPTIONS'!$E88)*('COMMISSION ASSUMPTIONS'!$E50*'DEVICE ASSUMPTIONS'!$G16)</f>
        <v>0</v>
      </c>
      <c r="K271" s="480">
        <f ca="1">('SUBSCRIBER BASE'!L31*'COMMISSION ASSUMPTIONS'!$E88)*('COMMISSION ASSUMPTIONS'!$E50*'DEVICE ASSUMPTIONS'!$G16)</f>
        <v>0</v>
      </c>
      <c r="L271" s="480">
        <f ca="1">('SUBSCRIBER BASE'!M31*'COMMISSION ASSUMPTIONS'!$E88)*('COMMISSION ASSUMPTIONS'!$E50*'DEVICE ASSUMPTIONS'!$G16)</f>
        <v>0</v>
      </c>
      <c r="M271" s="480">
        <f ca="1">('SUBSCRIBER BASE'!N31*'COMMISSION ASSUMPTIONS'!$E88)*('COMMISSION ASSUMPTIONS'!$E50*'DEVICE ASSUMPTIONS'!$G16)</f>
        <v>0</v>
      </c>
      <c r="N271" s="480">
        <f ca="1">('SUBSCRIBER BASE'!O31*'COMMISSION ASSUMPTIONS'!$E88)*('COMMISSION ASSUMPTIONS'!$E50*'DEVICE ASSUMPTIONS'!$G16)</f>
        <v>0</v>
      </c>
      <c r="O271" s="480">
        <f ca="1">('SUBSCRIBER BASE'!P31*'COMMISSION ASSUMPTIONS'!$E88)*('COMMISSION ASSUMPTIONS'!$E50*'DEVICE ASSUMPTIONS'!$G16)</f>
        <v>0</v>
      </c>
      <c r="P271" s="480">
        <f ca="1">('SUBSCRIBER BASE'!Q31*'COMMISSION ASSUMPTIONS'!$E88)*('COMMISSION ASSUMPTIONS'!$E50*'DEVICE ASSUMPTIONS'!$G16)</f>
        <v>0</v>
      </c>
      <c r="Q271" s="480">
        <f ca="1">('SUBSCRIBER BASE'!R31*'COMMISSION ASSUMPTIONS'!$E88)*('COMMISSION ASSUMPTIONS'!$E50*'DEVICE ASSUMPTIONS'!$G16)</f>
        <v>0</v>
      </c>
      <c r="R271" s="480">
        <f ca="1">('SUBSCRIBER BASE'!S31*'COMMISSION ASSUMPTIONS'!$E88)*('COMMISSION ASSUMPTIONS'!$E50*'DEVICE ASSUMPTIONS'!$G16)</f>
        <v>0</v>
      </c>
      <c r="S271" s="480">
        <f ca="1">('SUBSCRIBER BASE'!T31*'COMMISSION ASSUMPTIONS'!$E88)*('COMMISSION ASSUMPTIONS'!$E50*'DEVICE ASSUMPTIONS'!$G16)</f>
        <v>0</v>
      </c>
      <c r="T271" s="480">
        <f ca="1">('SUBSCRIBER BASE'!U31*'COMMISSION ASSUMPTIONS'!$E88)*('COMMISSION ASSUMPTIONS'!$E50*'DEVICE ASSUMPTIONS'!$G16)</f>
        <v>0</v>
      </c>
      <c r="U271" s="480">
        <f ca="1">('SUBSCRIBER BASE'!V31*'COMMISSION ASSUMPTIONS'!$E88)*('COMMISSION ASSUMPTIONS'!$E50*'DEVICE ASSUMPTIONS'!$G16)</f>
        <v>0</v>
      </c>
      <c r="V271" s="480">
        <f ca="1">('SUBSCRIBER BASE'!W31*'COMMISSION ASSUMPTIONS'!$E88)*('COMMISSION ASSUMPTIONS'!$E50*'DEVICE ASSUMPTIONS'!$G16)</f>
        <v>0</v>
      </c>
      <c r="W271" s="480">
        <f ca="1">('SUBSCRIBER BASE'!X31*'COMMISSION ASSUMPTIONS'!$E88)*('COMMISSION ASSUMPTIONS'!$E50*'DEVICE ASSUMPTIONS'!$G16)</f>
        <v>0</v>
      </c>
      <c r="X271" s="480">
        <f ca="1">('SUBSCRIBER BASE'!Y31*'COMMISSION ASSUMPTIONS'!$E88)*('COMMISSION ASSUMPTIONS'!$E50*'DEVICE ASSUMPTIONS'!$G16)</f>
        <v>0</v>
      </c>
      <c r="Y271" s="480">
        <f ca="1">('SUBSCRIBER BASE'!Z31*'COMMISSION ASSUMPTIONS'!$E88)*('COMMISSION ASSUMPTIONS'!$E50*'DEVICE ASSUMPTIONS'!$G16)</f>
        <v>0</v>
      </c>
      <c r="Z271" s="480">
        <f ca="1">('SUBSCRIBER BASE'!AA31*'COMMISSION ASSUMPTIONS'!$E88)*('COMMISSION ASSUMPTIONS'!$E50*'DEVICE ASSUMPTIONS'!$G16)</f>
        <v>0</v>
      </c>
      <c r="AA271" s="480">
        <f ca="1">('SUBSCRIBER BASE'!AB31*'COMMISSION ASSUMPTIONS'!$E88)*('COMMISSION ASSUMPTIONS'!$E50*'DEVICE ASSUMPTIONS'!$G16)</f>
        <v>0</v>
      </c>
      <c r="AB271" s="480">
        <f ca="1">('SUBSCRIBER BASE'!AC31*'COMMISSION ASSUMPTIONS'!$E88)*('COMMISSION ASSUMPTIONS'!$E50*'DEVICE ASSUMPTIONS'!$G16)</f>
        <v>0</v>
      </c>
      <c r="AC271" s="480">
        <f ca="1">('SUBSCRIBER BASE'!AD31*'COMMISSION ASSUMPTIONS'!$E88)*('COMMISSION ASSUMPTIONS'!$E50*'DEVICE ASSUMPTIONS'!$G16)</f>
        <v>0</v>
      </c>
      <c r="AD271" s="480">
        <f ca="1">('SUBSCRIBER BASE'!AE31*'COMMISSION ASSUMPTIONS'!$E88)*('COMMISSION ASSUMPTIONS'!$E50*'DEVICE ASSUMPTIONS'!$G16)</f>
        <v>0</v>
      </c>
      <c r="AE271" s="480">
        <f ca="1">('SUBSCRIBER BASE'!AF31*'COMMISSION ASSUMPTIONS'!$E88)*('COMMISSION ASSUMPTIONS'!$E50*'DEVICE ASSUMPTIONS'!$G16)</f>
        <v>0</v>
      </c>
      <c r="AF271" s="480">
        <f ca="1">('SUBSCRIBER BASE'!AG31*'COMMISSION ASSUMPTIONS'!$E88)*('COMMISSION ASSUMPTIONS'!$E50*'DEVICE ASSUMPTIONS'!$G16)</f>
        <v>0</v>
      </c>
      <c r="AG271" s="480">
        <f ca="1">('SUBSCRIBER BASE'!AH31*'COMMISSION ASSUMPTIONS'!$E88)*('COMMISSION ASSUMPTIONS'!$E50*'DEVICE ASSUMPTIONS'!$G16)</f>
        <v>0</v>
      </c>
      <c r="AH271" s="480">
        <f ca="1">('SUBSCRIBER BASE'!AI31*'COMMISSION ASSUMPTIONS'!$E88)*('COMMISSION ASSUMPTIONS'!$E50*'DEVICE ASSUMPTIONS'!$G16)</f>
        <v>0</v>
      </c>
      <c r="AI271" s="480">
        <f ca="1">('SUBSCRIBER BASE'!AJ31*'COMMISSION ASSUMPTIONS'!$E88)*('COMMISSION ASSUMPTIONS'!$E50*'DEVICE ASSUMPTIONS'!$G16)</f>
        <v>0</v>
      </c>
      <c r="AJ271" s="480">
        <f ca="1">('SUBSCRIBER BASE'!AK31*'COMMISSION ASSUMPTIONS'!$E88)*('COMMISSION ASSUMPTIONS'!$E50*'DEVICE ASSUMPTIONS'!$G16)</f>
        <v>0</v>
      </c>
      <c r="AK271" s="480">
        <f ca="1">('SUBSCRIBER BASE'!AL31*'COMMISSION ASSUMPTIONS'!$E88)*('COMMISSION ASSUMPTIONS'!$E50*'DEVICE ASSUMPTIONS'!$G16)</f>
        <v>0</v>
      </c>
      <c r="AL271" s="480">
        <f ca="1">('SUBSCRIBER BASE'!AM31*'COMMISSION ASSUMPTIONS'!$E88)*('COMMISSION ASSUMPTIONS'!$E50*'DEVICE ASSUMPTIONS'!$G16)</f>
        <v>0</v>
      </c>
      <c r="AM271" s="480">
        <f ca="1">('SUBSCRIBER BASE'!AN31*'COMMISSION ASSUMPTIONS'!$E88)*('COMMISSION ASSUMPTIONS'!$E50*'DEVICE ASSUMPTIONS'!$G16)</f>
        <v>0</v>
      </c>
      <c r="AN271" s="480">
        <f ca="1">('SUBSCRIBER BASE'!AO31*'COMMISSION ASSUMPTIONS'!$E88)*('COMMISSION ASSUMPTIONS'!$E50*'DEVICE ASSUMPTIONS'!$G16)</f>
        <v>0</v>
      </c>
      <c r="AO271" s="480">
        <f ca="1">('SUBSCRIBER BASE'!AP31*'COMMISSION ASSUMPTIONS'!$E88)*('COMMISSION ASSUMPTIONS'!$E50*'DEVICE ASSUMPTIONS'!$G16)</f>
        <v>0</v>
      </c>
      <c r="AP271" s="480">
        <f ca="1">('SUBSCRIBER BASE'!AQ31*'COMMISSION ASSUMPTIONS'!$E88)*('COMMISSION ASSUMPTIONS'!$E50*'DEVICE ASSUMPTIONS'!$G16)</f>
        <v>0</v>
      </c>
      <c r="AQ271" s="480">
        <f ca="1">('SUBSCRIBER BASE'!AR31*'COMMISSION ASSUMPTIONS'!$E88)*('COMMISSION ASSUMPTIONS'!$E50*'DEVICE ASSUMPTIONS'!$G16)</f>
        <v>0</v>
      </c>
      <c r="AR271" s="480">
        <f ca="1">('SUBSCRIBER BASE'!AS31*'COMMISSION ASSUMPTIONS'!$E88)*('COMMISSION ASSUMPTIONS'!$E50*'DEVICE ASSUMPTIONS'!$G16)</f>
        <v>0</v>
      </c>
      <c r="AS271" s="480">
        <f ca="1">('SUBSCRIBER BASE'!AT31*'COMMISSION ASSUMPTIONS'!$E88)*('COMMISSION ASSUMPTIONS'!$E50*'DEVICE ASSUMPTIONS'!$G16)</f>
        <v>0</v>
      </c>
      <c r="AT271" s="480">
        <f ca="1">('SUBSCRIBER BASE'!AU31*'COMMISSION ASSUMPTIONS'!$E88)*('COMMISSION ASSUMPTIONS'!$E50*'DEVICE ASSUMPTIONS'!$G16)</f>
        <v>0</v>
      </c>
      <c r="AU271" s="480">
        <f ca="1">('SUBSCRIBER BASE'!AV31*'COMMISSION ASSUMPTIONS'!$E88)*('COMMISSION ASSUMPTIONS'!$E50*'DEVICE ASSUMPTIONS'!$G16)</f>
        <v>0</v>
      </c>
      <c r="AV271" s="480">
        <f ca="1">('SUBSCRIBER BASE'!AW31*'COMMISSION ASSUMPTIONS'!$E88)*('COMMISSION ASSUMPTIONS'!$E50*'DEVICE ASSUMPTIONS'!$G16)</f>
        <v>0</v>
      </c>
      <c r="AW271" s="480">
        <f ca="1">('SUBSCRIBER BASE'!AX31*'COMMISSION ASSUMPTIONS'!$E88)*('COMMISSION ASSUMPTIONS'!$E50*'DEVICE ASSUMPTIONS'!$G16)</f>
        <v>0</v>
      </c>
      <c r="AX271" s="480">
        <f ca="1">('SUBSCRIBER BASE'!AY31*'COMMISSION ASSUMPTIONS'!$E88)*('COMMISSION ASSUMPTIONS'!$E50*'DEVICE ASSUMPTIONS'!$G16)</f>
        <v>0</v>
      </c>
      <c r="AY271" s="480">
        <f ca="1">('SUBSCRIBER BASE'!AZ31*'COMMISSION ASSUMPTIONS'!$E88)*('COMMISSION ASSUMPTIONS'!$E50*'DEVICE ASSUMPTIONS'!$G16)</f>
        <v>0</v>
      </c>
      <c r="AZ271" s="480">
        <f ca="1">('SUBSCRIBER BASE'!BA31*'COMMISSION ASSUMPTIONS'!$E88)*('COMMISSION ASSUMPTIONS'!$E50*'DEVICE ASSUMPTIONS'!$G16)</f>
        <v>0</v>
      </c>
      <c r="BA271" s="480">
        <f ca="1">('SUBSCRIBER BASE'!BB31*'COMMISSION ASSUMPTIONS'!$E88)*('COMMISSION ASSUMPTIONS'!$E50*'DEVICE ASSUMPTIONS'!$G16)</f>
        <v>0</v>
      </c>
      <c r="BB271" s="480">
        <f ca="1">('SUBSCRIBER BASE'!BC31*'COMMISSION ASSUMPTIONS'!$E88)*('COMMISSION ASSUMPTIONS'!$E50*'DEVICE ASSUMPTIONS'!$G16)</f>
        <v>0</v>
      </c>
      <c r="BC271" s="480">
        <f ca="1">('SUBSCRIBER BASE'!BD31*'COMMISSION ASSUMPTIONS'!$E88)*('COMMISSION ASSUMPTIONS'!$E50*'DEVICE ASSUMPTIONS'!$G16)</f>
        <v>0</v>
      </c>
      <c r="BD271" s="480">
        <f ca="1">('SUBSCRIBER BASE'!BE31*'COMMISSION ASSUMPTIONS'!$E88)*('COMMISSION ASSUMPTIONS'!$E50*'DEVICE ASSUMPTIONS'!$G16)</f>
        <v>0</v>
      </c>
      <c r="BE271" s="480">
        <f ca="1">('SUBSCRIBER BASE'!BF31*'COMMISSION ASSUMPTIONS'!$E88)*('COMMISSION ASSUMPTIONS'!$E50*'DEVICE ASSUMPTIONS'!$G16)</f>
        <v>0</v>
      </c>
      <c r="BF271" s="480">
        <f ca="1">('SUBSCRIBER BASE'!BG31*'COMMISSION ASSUMPTIONS'!$E88)*('COMMISSION ASSUMPTIONS'!$E50*'DEVICE ASSUMPTIONS'!$G16)</f>
        <v>0</v>
      </c>
      <c r="BG271" s="480">
        <f ca="1">('SUBSCRIBER BASE'!BH31*'COMMISSION ASSUMPTIONS'!$E88)*('COMMISSION ASSUMPTIONS'!$E50*'DEVICE ASSUMPTIONS'!$G16)</f>
        <v>0</v>
      </c>
      <c r="BH271" s="480">
        <f ca="1">('SUBSCRIBER BASE'!BI31*'COMMISSION ASSUMPTIONS'!$E88)*('COMMISSION ASSUMPTIONS'!$E50*'DEVICE ASSUMPTIONS'!$G16)</f>
        <v>0</v>
      </c>
      <c r="BI271" s="480">
        <f ca="1">('SUBSCRIBER BASE'!BJ31*'COMMISSION ASSUMPTIONS'!$E88)*('COMMISSION ASSUMPTIONS'!$E50*'DEVICE ASSUMPTIONS'!$G16)</f>
        <v>0</v>
      </c>
      <c r="BJ271" s="480">
        <f ca="1">('SUBSCRIBER BASE'!BK31*'COMMISSION ASSUMPTIONS'!$E88)*('COMMISSION ASSUMPTIONS'!$E50*'DEVICE ASSUMPTIONS'!$G16)</f>
        <v>0</v>
      </c>
      <c r="BK271" s="480">
        <f ca="1">('SUBSCRIBER BASE'!BL31*'COMMISSION ASSUMPTIONS'!$E88)*('COMMISSION ASSUMPTIONS'!$E50*'DEVICE ASSUMPTIONS'!$G16)</f>
        <v>0</v>
      </c>
      <c r="BL271" s="480">
        <f ca="1">('SUBSCRIBER BASE'!BM31*'COMMISSION ASSUMPTIONS'!$E88)*('COMMISSION ASSUMPTIONS'!$E50*'DEVICE ASSUMPTIONS'!$G16)</f>
        <v>0</v>
      </c>
      <c r="BM271" s="480">
        <f ca="1">('SUBSCRIBER BASE'!BN31*'COMMISSION ASSUMPTIONS'!$E88)*('COMMISSION ASSUMPTIONS'!$E50*'DEVICE ASSUMPTIONS'!$G16)</f>
        <v>0</v>
      </c>
      <c r="BN271" s="480">
        <f ca="1">('SUBSCRIBER BASE'!BO31*'COMMISSION ASSUMPTIONS'!$E88)*('COMMISSION ASSUMPTIONS'!$E50*'DEVICE ASSUMPTIONS'!$G16)</f>
        <v>0</v>
      </c>
      <c r="BO271" s="480">
        <f ca="1">('SUBSCRIBER BASE'!BP31*'COMMISSION ASSUMPTIONS'!$E88)*('COMMISSION ASSUMPTIONS'!$E50*'DEVICE ASSUMPTIONS'!$G16)</f>
        <v>0</v>
      </c>
      <c r="BP271" s="480">
        <f ca="1">('SUBSCRIBER BASE'!BQ31*'COMMISSION ASSUMPTIONS'!$E88)*('COMMISSION ASSUMPTIONS'!$E50*'DEVICE ASSUMPTIONS'!$G16)</f>
        <v>0</v>
      </c>
      <c r="BQ271" s="480">
        <f ca="1">('SUBSCRIBER BASE'!BR31*'COMMISSION ASSUMPTIONS'!$E88)*('COMMISSION ASSUMPTIONS'!$E50*'DEVICE ASSUMPTIONS'!$G16)</f>
        <v>0</v>
      </c>
      <c r="BR271" s="480">
        <f ca="1">('SUBSCRIBER BASE'!BS31*'COMMISSION ASSUMPTIONS'!$E88)*('COMMISSION ASSUMPTIONS'!$E50*'DEVICE ASSUMPTIONS'!$G16)</f>
        <v>0</v>
      </c>
    </row>
    <row r="272" spans="2:70" ht="24" customHeight="1" outlineLevel="1">
      <c r="B272" s="313" t="str">
        <f t="shared" si="63"/>
        <v>500 MB</v>
      </c>
      <c r="C272" s="480">
        <f>('SUBSCRIBER BASE'!C32*'COMMISSION ASSUMPTIONS'!$E89)*('COMMISSION ASSUMPTIONS'!$E51*'DEVICE ASSUMPTIONS'!$G17)</f>
        <v>0</v>
      </c>
      <c r="D272" s="480">
        <f>('SUBSCRIBER BASE'!D32*'COMMISSION ASSUMPTIONS'!$E89)*('COMMISSION ASSUMPTIONS'!$E51*'DEVICE ASSUMPTIONS'!$G17)</f>
        <v>0</v>
      </c>
      <c r="E272" s="480">
        <f>('SUBSCRIBER BASE'!E32*'COMMISSION ASSUMPTIONS'!$E89)*('COMMISSION ASSUMPTIONS'!$E51*'DEVICE ASSUMPTIONS'!$G17)</f>
        <v>0</v>
      </c>
      <c r="F272" s="480">
        <f>('SUBSCRIBER BASE'!F32*'COMMISSION ASSUMPTIONS'!$E89)*('COMMISSION ASSUMPTIONS'!$E51*'DEVICE ASSUMPTIONS'!$G17)</f>
        <v>0</v>
      </c>
      <c r="G272" s="480">
        <f>('SUBSCRIBER BASE'!G32*'COMMISSION ASSUMPTIONS'!$E89)*('COMMISSION ASSUMPTIONS'!$E51*'DEVICE ASSUMPTIONS'!$G17)</f>
        <v>0</v>
      </c>
      <c r="H272" s="480">
        <f>('SUBSCRIBER BASE'!H32*'COMMISSION ASSUMPTIONS'!$E89)*('COMMISSION ASSUMPTIONS'!$E51*'DEVICE ASSUMPTIONS'!$G17)</f>
        <v>0</v>
      </c>
      <c r="I272" s="480">
        <f>('SUBSCRIBER BASE'!I32*'COMMISSION ASSUMPTIONS'!$E89)*('COMMISSION ASSUMPTIONS'!$E51*'DEVICE ASSUMPTIONS'!$G17)</f>
        <v>0</v>
      </c>
      <c r="J272" s="480">
        <f>('SUBSCRIBER BASE'!J32*'COMMISSION ASSUMPTIONS'!$E89)*('COMMISSION ASSUMPTIONS'!$E51*'DEVICE ASSUMPTIONS'!$G17)</f>
        <v>0</v>
      </c>
      <c r="K272" s="480">
        <f ca="1">('SUBSCRIBER BASE'!L32*'COMMISSION ASSUMPTIONS'!$E89)*('COMMISSION ASSUMPTIONS'!$E51*'DEVICE ASSUMPTIONS'!$G17)</f>
        <v>0</v>
      </c>
      <c r="L272" s="480">
        <f ca="1">('SUBSCRIBER BASE'!M32*'COMMISSION ASSUMPTIONS'!$E89)*('COMMISSION ASSUMPTIONS'!$E51*'DEVICE ASSUMPTIONS'!$G17)</f>
        <v>0</v>
      </c>
      <c r="M272" s="480">
        <f ca="1">('SUBSCRIBER BASE'!N32*'COMMISSION ASSUMPTIONS'!$E89)*('COMMISSION ASSUMPTIONS'!$E51*'DEVICE ASSUMPTIONS'!$G17)</f>
        <v>0</v>
      </c>
      <c r="N272" s="480">
        <f ca="1">('SUBSCRIBER BASE'!O32*'COMMISSION ASSUMPTIONS'!$E89)*('COMMISSION ASSUMPTIONS'!$E51*'DEVICE ASSUMPTIONS'!$G17)</f>
        <v>0</v>
      </c>
      <c r="O272" s="480">
        <f ca="1">('SUBSCRIBER BASE'!P32*'COMMISSION ASSUMPTIONS'!$E89)*('COMMISSION ASSUMPTIONS'!$E51*'DEVICE ASSUMPTIONS'!$G17)</f>
        <v>0</v>
      </c>
      <c r="P272" s="480">
        <f ca="1">('SUBSCRIBER BASE'!Q32*'COMMISSION ASSUMPTIONS'!$E89)*('COMMISSION ASSUMPTIONS'!$E51*'DEVICE ASSUMPTIONS'!$G17)</f>
        <v>0</v>
      </c>
      <c r="Q272" s="480">
        <f ca="1">('SUBSCRIBER BASE'!R32*'COMMISSION ASSUMPTIONS'!$E89)*('COMMISSION ASSUMPTIONS'!$E51*'DEVICE ASSUMPTIONS'!$G17)</f>
        <v>0</v>
      </c>
      <c r="R272" s="480">
        <f ca="1">('SUBSCRIBER BASE'!S32*'COMMISSION ASSUMPTIONS'!$E89)*('COMMISSION ASSUMPTIONS'!$E51*'DEVICE ASSUMPTIONS'!$G17)</f>
        <v>0</v>
      </c>
      <c r="S272" s="480">
        <f ca="1">('SUBSCRIBER BASE'!T32*'COMMISSION ASSUMPTIONS'!$E89)*('COMMISSION ASSUMPTIONS'!$E51*'DEVICE ASSUMPTIONS'!$G17)</f>
        <v>0</v>
      </c>
      <c r="T272" s="480">
        <f ca="1">('SUBSCRIBER BASE'!U32*'COMMISSION ASSUMPTIONS'!$E89)*('COMMISSION ASSUMPTIONS'!$E51*'DEVICE ASSUMPTIONS'!$G17)</f>
        <v>0</v>
      </c>
      <c r="U272" s="480">
        <f ca="1">('SUBSCRIBER BASE'!V32*'COMMISSION ASSUMPTIONS'!$E89)*('COMMISSION ASSUMPTIONS'!$E51*'DEVICE ASSUMPTIONS'!$G17)</f>
        <v>0</v>
      </c>
      <c r="V272" s="480">
        <f ca="1">('SUBSCRIBER BASE'!W32*'COMMISSION ASSUMPTIONS'!$E89)*('COMMISSION ASSUMPTIONS'!$E51*'DEVICE ASSUMPTIONS'!$G17)</f>
        <v>0</v>
      </c>
      <c r="W272" s="480">
        <f ca="1">('SUBSCRIBER BASE'!X32*'COMMISSION ASSUMPTIONS'!$E89)*('COMMISSION ASSUMPTIONS'!$E51*'DEVICE ASSUMPTIONS'!$G17)</f>
        <v>0</v>
      </c>
      <c r="X272" s="480">
        <f ca="1">('SUBSCRIBER BASE'!Y32*'COMMISSION ASSUMPTIONS'!$E89)*('COMMISSION ASSUMPTIONS'!$E51*'DEVICE ASSUMPTIONS'!$G17)</f>
        <v>0</v>
      </c>
      <c r="Y272" s="480">
        <f ca="1">('SUBSCRIBER BASE'!Z32*'COMMISSION ASSUMPTIONS'!$E89)*('COMMISSION ASSUMPTIONS'!$E51*'DEVICE ASSUMPTIONS'!$G17)</f>
        <v>0</v>
      </c>
      <c r="Z272" s="480">
        <f ca="1">('SUBSCRIBER BASE'!AA32*'COMMISSION ASSUMPTIONS'!$E89)*('COMMISSION ASSUMPTIONS'!$E51*'DEVICE ASSUMPTIONS'!$G17)</f>
        <v>0</v>
      </c>
      <c r="AA272" s="480">
        <f ca="1">('SUBSCRIBER BASE'!AB32*'COMMISSION ASSUMPTIONS'!$E89)*('COMMISSION ASSUMPTIONS'!$E51*'DEVICE ASSUMPTIONS'!$G17)</f>
        <v>0</v>
      </c>
      <c r="AB272" s="480">
        <f ca="1">('SUBSCRIBER BASE'!AC32*'COMMISSION ASSUMPTIONS'!$E89)*('COMMISSION ASSUMPTIONS'!$E51*'DEVICE ASSUMPTIONS'!$G17)</f>
        <v>0</v>
      </c>
      <c r="AC272" s="480">
        <f ca="1">('SUBSCRIBER BASE'!AD32*'COMMISSION ASSUMPTIONS'!$E89)*('COMMISSION ASSUMPTIONS'!$E51*'DEVICE ASSUMPTIONS'!$G17)</f>
        <v>0</v>
      </c>
      <c r="AD272" s="480">
        <f ca="1">('SUBSCRIBER BASE'!AE32*'COMMISSION ASSUMPTIONS'!$E89)*('COMMISSION ASSUMPTIONS'!$E51*'DEVICE ASSUMPTIONS'!$G17)</f>
        <v>0</v>
      </c>
      <c r="AE272" s="480">
        <f ca="1">('SUBSCRIBER BASE'!AF32*'COMMISSION ASSUMPTIONS'!$E89)*('COMMISSION ASSUMPTIONS'!$E51*'DEVICE ASSUMPTIONS'!$G17)</f>
        <v>0</v>
      </c>
      <c r="AF272" s="480">
        <f ca="1">('SUBSCRIBER BASE'!AG32*'COMMISSION ASSUMPTIONS'!$E89)*('COMMISSION ASSUMPTIONS'!$E51*'DEVICE ASSUMPTIONS'!$G17)</f>
        <v>0</v>
      </c>
      <c r="AG272" s="480">
        <f ca="1">('SUBSCRIBER BASE'!AH32*'COMMISSION ASSUMPTIONS'!$E89)*('COMMISSION ASSUMPTIONS'!$E51*'DEVICE ASSUMPTIONS'!$G17)</f>
        <v>0</v>
      </c>
      <c r="AH272" s="480">
        <f ca="1">('SUBSCRIBER BASE'!AI32*'COMMISSION ASSUMPTIONS'!$E89)*('COMMISSION ASSUMPTIONS'!$E51*'DEVICE ASSUMPTIONS'!$G17)</f>
        <v>0</v>
      </c>
      <c r="AI272" s="480">
        <f ca="1">('SUBSCRIBER BASE'!AJ32*'COMMISSION ASSUMPTIONS'!$E89)*('COMMISSION ASSUMPTIONS'!$E51*'DEVICE ASSUMPTIONS'!$G17)</f>
        <v>0</v>
      </c>
      <c r="AJ272" s="480">
        <f ca="1">('SUBSCRIBER BASE'!AK32*'COMMISSION ASSUMPTIONS'!$E89)*('COMMISSION ASSUMPTIONS'!$E51*'DEVICE ASSUMPTIONS'!$G17)</f>
        <v>0</v>
      </c>
      <c r="AK272" s="480">
        <f ca="1">('SUBSCRIBER BASE'!AL32*'COMMISSION ASSUMPTIONS'!$E89)*('COMMISSION ASSUMPTIONS'!$E51*'DEVICE ASSUMPTIONS'!$G17)</f>
        <v>0</v>
      </c>
      <c r="AL272" s="480">
        <f ca="1">('SUBSCRIBER BASE'!AM32*'COMMISSION ASSUMPTIONS'!$E89)*('COMMISSION ASSUMPTIONS'!$E51*'DEVICE ASSUMPTIONS'!$G17)</f>
        <v>0</v>
      </c>
      <c r="AM272" s="480">
        <f ca="1">('SUBSCRIBER BASE'!AN32*'COMMISSION ASSUMPTIONS'!$E89)*('COMMISSION ASSUMPTIONS'!$E51*'DEVICE ASSUMPTIONS'!$G17)</f>
        <v>0</v>
      </c>
      <c r="AN272" s="480">
        <f ca="1">('SUBSCRIBER BASE'!AO32*'COMMISSION ASSUMPTIONS'!$E89)*('COMMISSION ASSUMPTIONS'!$E51*'DEVICE ASSUMPTIONS'!$G17)</f>
        <v>0</v>
      </c>
      <c r="AO272" s="480">
        <f ca="1">('SUBSCRIBER BASE'!AP32*'COMMISSION ASSUMPTIONS'!$E89)*('COMMISSION ASSUMPTIONS'!$E51*'DEVICE ASSUMPTIONS'!$G17)</f>
        <v>0</v>
      </c>
      <c r="AP272" s="480">
        <f ca="1">('SUBSCRIBER BASE'!AQ32*'COMMISSION ASSUMPTIONS'!$E89)*('COMMISSION ASSUMPTIONS'!$E51*'DEVICE ASSUMPTIONS'!$G17)</f>
        <v>0</v>
      </c>
      <c r="AQ272" s="480">
        <f ca="1">('SUBSCRIBER BASE'!AR32*'COMMISSION ASSUMPTIONS'!$E89)*('COMMISSION ASSUMPTIONS'!$E51*'DEVICE ASSUMPTIONS'!$G17)</f>
        <v>0</v>
      </c>
      <c r="AR272" s="480">
        <f ca="1">('SUBSCRIBER BASE'!AS32*'COMMISSION ASSUMPTIONS'!$E89)*('COMMISSION ASSUMPTIONS'!$E51*'DEVICE ASSUMPTIONS'!$G17)</f>
        <v>0</v>
      </c>
      <c r="AS272" s="480">
        <f ca="1">('SUBSCRIBER BASE'!AT32*'COMMISSION ASSUMPTIONS'!$E89)*('COMMISSION ASSUMPTIONS'!$E51*'DEVICE ASSUMPTIONS'!$G17)</f>
        <v>0</v>
      </c>
      <c r="AT272" s="480">
        <f ca="1">('SUBSCRIBER BASE'!AU32*'COMMISSION ASSUMPTIONS'!$E89)*('COMMISSION ASSUMPTIONS'!$E51*'DEVICE ASSUMPTIONS'!$G17)</f>
        <v>0</v>
      </c>
      <c r="AU272" s="480">
        <f ca="1">('SUBSCRIBER BASE'!AV32*'COMMISSION ASSUMPTIONS'!$E89)*('COMMISSION ASSUMPTIONS'!$E51*'DEVICE ASSUMPTIONS'!$G17)</f>
        <v>0</v>
      </c>
      <c r="AV272" s="480">
        <f ca="1">('SUBSCRIBER BASE'!AW32*'COMMISSION ASSUMPTIONS'!$E89)*('COMMISSION ASSUMPTIONS'!$E51*'DEVICE ASSUMPTIONS'!$G17)</f>
        <v>0</v>
      </c>
      <c r="AW272" s="480">
        <f ca="1">('SUBSCRIBER BASE'!AX32*'COMMISSION ASSUMPTIONS'!$E89)*('COMMISSION ASSUMPTIONS'!$E51*'DEVICE ASSUMPTIONS'!$G17)</f>
        <v>0</v>
      </c>
      <c r="AX272" s="480">
        <f ca="1">('SUBSCRIBER BASE'!AY32*'COMMISSION ASSUMPTIONS'!$E89)*('COMMISSION ASSUMPTIONS'!$E51*'DEVICE ASSUMPTIONS'!$G17)</f>
        <v>0</v>
      </c>
      <c r="AY272" s="480">
        <f ca="1">('SUBSCRIBER BASE'!AZ32*'COMMISSION ASSUMPTIONS'!$E89)*('COMMISSION ASSUMPTIONS'!$E51*'DEVICE ASSUMPTIONS'!$G17)</f>
        <v>0</v>
      </c>
      <c r="AZ272" s="480">
        <f ca="1">('SUBSCRIBER BASE'!BA32*'COMMISSION ASSUMPTIONS'!$E89)*('COMMISSION ASSUMPTIONS'!$E51*'DEVICE ASSUMPTIONS'!$G17)</f>
        <v>0</v>
      </c>
      <c r="BA272" s="480">
        <f ca="1">('SUBSCRIBER BASE'!BB32*'COMMISSION ASSUMPTIONS'!$E89)*('COMMISSION ASSUMPTIONS'!$E51*'DEVICE ASSUMPTIONS'!$G17)</f>
        <v>0</v>
      </c>
      <c r="BB272" s="480">
        <f ca="1">('SUBSCRIBER BASE'!BC32*'COMMISSION ASSUMPTIONS'!$E89)*('COMMISSION ASSUMPTIONS'!$E51*'DEVICE ASSUMPTIONS'!$G17)</f>
        <v>0</v>
      </c>
      <c r="BC272" s="480">
        <f ca="1">('SUBSCRIBER BASE'!BD32*'COMMISSION ASSUMPTIONS'!$E89)*('COMMISSION ASSUMPTIONS'!$E51*'DEVICE ASSUMPTIONS'!$G17)</f>
        <v>0</v>
      </c>
      <c r="BD272" s="480">
        <f ca="1">('SUBSCRIBER BASE'!BE32*'COMMISSION ASSUMPTIONS'!$E89)*('COMMISSION ASSUMPTIONS'!$E51*'DEVICE ASSUMPTIONS'!$G17)</f>
        <v>0</v>
      </c>
      <c r="BE272" s="480">
        <f ca="1">('SUBSCRIBER BASE'!BF32*'COMMISSION ASSUMPTIONS'!$E89)*('COMMISSION ASSUMPTIONS'!$E51*'DEVICE ASSUMPTIONS'!$G17)</f>
        <v>0</v>
      </c>
      <c r="BF272" s="480">
        <f ca="1">('SUBSCRIBER BASE'!BG32*'COMMISSION ASSUMPTIONS'!$E89)*('COMMISSION ASSUMPTIONS'!$E51*'DEVICE ASSUMPTIONS'!$G17)</f>
        <v>0</v>
      </c>
      <c r="BG272" s="480">
        <f ca="1">('SUBSCRIBER BASE'!BH32*'COMMISSION ASSUMPTIONS'!$E89)*('COMMISSION ASSUMPTIONS'!$E51*'DEVICE ASSUMPTIONS'!$G17)</f>
        <v>0</v>
      </c>
      <c r="BH272" s="480">
        <f ca="1">('SUBSCRIBER BASE'!BI32*'COMMISSION ASSUMPTIONS'!$E89)*('COMMISSION ASSUMPTIONS'!$E51*'DEVICE ASSUMPTIONS'!$G17)</f>
        <v>0</v>
      </c>
      <c r="BI272" s="480">
        <f ca="1">('SUBSCRIBER BASE'!BJ32*'COMMISSION ASSUMPTIONS'!$E89)*('COMMISSION ASSUMPTIONS'!$E51*'DEVICE ASSUMPTIONS'!$G17)</f>
        <v>0</v>
      </c>
      <c r="BJ272" s="480">
        <f ca="1">('SUBSCRIBER BASE'!BK32*'COMMISSION ASSUMPTIONS'!$E89)*('COMMISSION ASSUMPTIONS'!$E51*'DEVICE ASSUMPTIONS'!$G17)</f>
        <v>0</v>
      </c>
      <c r="BK272" s="480">
        <f ca="1">('SUBSCRIBER BASE'!BL32*'COMMISSION ASSUMPTIONS'!$E89)*('COMMISSION ASSUMPTIONS'!$E51*'DEVICE ASSUMPTIONS'!$G17)</f>
        <v>0</v>
      </c>
      <c r="BL272" s="480">
        <f ca="1">('SUBSCRIBER BASE'!BM32*'COMMISSION ASSUMPTIONS'!$E89)*('COMMISSION ASSUMPTIONS'!$E51*'DEVICE ASSUMPTIONS'!$G17)</f>
        <v>0</v>
      </c>
      <c r="BM272" s="480">
        <f ca="1">('SUBSCRIBER BASE'!BN32*'COMMISSION ASSUMPTIONS'!$E89)*('COMMISSION ASSUMPTIONS'!$E51*'DEVICE ASSUMPTIONS'!$G17)</f>
        <v>0</v>
      </c>
      <c r="BN272" s="480">
        <f ca="1">('SUBSCRIBER BASE'!BO32*'COMMISSION ASSUMPTIONS'!$E89)*('COMMISSION ASSUMPTIONS'!$E51*'DEVICE ASSUMPTIONS'!$G17)</f>
        <v>0</v>
      </c>
      <c r="BO272" s="480">
        <f ca="1">('SUBSCRIBER BASE'!BP32*'COMMISSION ASSUMPTIONS'!$E89)*('COMMISSION ASSUMPTIONS'!$E51*'DEVICE ASSUMPTIONS'!$G17)</f>
        <v>0</v>
      </c>
      <c r="BP272" s="480">
        <f ca="1">('SUBSCRIBER BASE'!BQ32*'COMMISSION ASSUMPTIONS'!$E89)*('COMMISSION ASSUMPTIONS'!$E51*'DEVICE ASSUMPTIONS'!$G17)</f>
        <v>0</v>
      </c>
      <c r="BQ272" s="480">
        <f ca="1">('SUBSCRIBER BASE'!BR32*'COMMISSION ASSUMPTIONS'!$E89)*('COMMISSION ASSUMPTIONS'!$E51*'DEVICE ASSUMPTIONS'!$G17)</f>
        <v>0</v>
      </c>
      <c r="BR272" s="480">
        <f ca="1">('SUBSCRIBER BASE'!BS32*'COMMISSION ASSUMPTIONS'!$E89)*('COMMISSION ASSUMPTIONS'!$E51*'DEVICE ASSUMPTIONS'!$G17)</f>
        <v>0</v>
      </c>
    </row>
    <row r="273" spans="2:70" ht="24" customHeight="1" outlineLevel="1">
      <c r="B273" s="313" t="str">
        <f t="shared" si="63"/>
        <v>1.2 GB</v>
      </c>
      <c r="C273" s="480">
        <f>('SUBSCRIBER BASE'!C33*'COMMISSION ASSUMPTIONS'!$E90)*('COMMISSION ASSUMPTIONS'!$E52*'DEVICE ASSUMPTIONS'!$G18)</f>
        <v>0</v>
      </c>
      <c r="D273" s="480">
        <f>('SUBSCRIBER BASE'!D33*'COMMISSION ASSUMPTIONS'!$E90)*('COMMISSION ASSUMPTIONS'!$E52*'DEVICE ASSUMPTIONS'!$G18)</f>
        <v>0</v>
      </c>
      <c r="E273" s="480">
        <f>('SUBSCRIBER BASE'!E33*'COMMISSION ASSUMPTIONS'!$E90)*('COMMISSION ASSUMPTIONS'!$E52*'DEVICE ASSUMPTIONS'!$G18)</f>
        <v>0</v>
      </c>
      <c r="F273" s="480">
        <f>('SUBSCRIBER BASE'!F33*'COMMISSION ASSUMPTIONS'!$E90)*('COMMISSION ASSUMPTIONS'!$E52*'DEVICE ASSUMPTIONS'!$G18)</f>
        <v>0</v>
      </c>
      <c r="G273" s="480">
        <f>('SUBSCRIBER BASE'!G33*'COMMISSION ASSUMPTIONS'!$E90)*('COMMISSION ASSUMPTIONS'!$E52*'DEVICE ASSUMPTIONS'!$G18)</f>
        <v>0</v>
      </c>
      <c r="H273" s="480">
        <f>('SUBSCRIBER BASE'!H33*'COMMISSION ASSUMPTIONS'!$E90)*('COMMISSION ASSUMPTIONS'!$E52*'DEVICE ASSUMPTIONS'!$G18)</f>
        <v>0</v>
      </c>
      <c r="I273" s="480">
        <f>('SUBSCRIBER BASE'!I33*'COMMISSION ASSUMPTIONS'!$E90)*('COMMISSION ASSUMPTIONS'!$E52*'DEVICE ASSUMPTIONS'!$G18)</f>
        <v>0</v>
      </c>
      <c r="J273" s="480">
        <f>('SUBSCRIBER BASE'!J33*'COMMISSION ASSUMPTIONS'!$E90)*('COMMISSION ASSUMPTIONS'!$E52*'DEVICE ASSUMPTIONS'!$G18)</f>
        <v>0</v>
      </c>
      <c r="K273" s="480">
        <f ca="1">('SUBSCRIBER BASE'!L33*'COMMISSION ASSUMPTIONS'!$E90)*('COMMISSION ASSUMPTIONS'!$E52*'DEVICE ASSUMPTIONS'!$G18)</f>
        <v>0</v>
      </c>
      <c r="L273" s="480">
        <f ca="1">('SUBSCRIBER BASE'!M33*'COMMISSION ASSUMPTIONS'!$E90)*('COMMISSION ASSUMPTIONS'!$E52*'DEVICE ASSUMPTIONS'!$G18)</f>
        <v>0</v>
      </c>
      <c r="M273" s="480">
        <f ca="1">('SUBSCRIBER BASE'!N33*'COMMISSION ASSUMPTIONS'!$E90)*('COMMISSION ASSUMPTIONS'!$E52*'DEVICE ASSUMPTIONS'!$G18)</f>
        <v>0</v>
      </c>
      <c r="N273" s="480">
        <f ca="1">('SUBSCRIBER BASE'!O33*'COMMISSION ASSUMPTIONS'!$E90)*('COMMISSION ASSUMPTIONS'!$E52*'DEVICE ASSUMPTIONS'!$G18)</f>
        <v>0</v>
      </c>
      <c r="O273" s="480">
        <f ca="1">('SUBSCRIBER BASE'!P33*'COMMISSION ASSUMPTIONS'!$E90)*('COMMISSION ASSUMPTIONS'!$E52*'DEVICE ASSUMPTIONS'!$G18)</f>
        <v>0</v>
      </c>
      <c r="P273" s="480">
        <f ca="1">('SUBSCRIBER BASE'!Q33*'COMMISSION ASSUMPTIONS'!$E90)*('COMMISSION ASSUMPTIONS'!$E52*'DEVICE ASSUMPTIONS'!$G18)</f>
        <v>0</v>
      </c>
      <c r="Q273" s="480">
        <f ca="1">('SUBSCRIBER BASE'!R33*'COMMISSION ASSUMPTIONS'!$E90)*('COMMISSION ASSUMPTIONS'!$E52*'DEVICE ASSUMPTIONS'!$G18)</f>
        <v>0</v>
      </c>
      <c r="R273" s="480">
        <f ca="1">('SUBSCRIBER BASE'!S33*'COMMISSION ASSUMPTIONS'!$E90)*('COMMISSION ASSUMPTIONS'!$E52*'DEVICE ASSUMPTIONS'!$G18)</f>
        <v>0</v>
      </c>
      <c r="S273" s="480">
        <f ca="1">('SUBSCRIBER BASE'!T33*'COMMISSION ASSUMPTIONS'!$E90)*('COMMISSION ASSUMPTIONS'!$E52*'DEVICE ASSUMPTIONS'!$G18)</f>
        <v>0</v>
      </c>
      <c r="T273" s="480">
        <f ca="1">('SUBSCRIBER BASE'!U33*'COMMISSION ASSUMPTIONS'!$E90)*('COMMISSION ASSUMPTIONS'!$E52*'DEVICE ASSUMPTIONS'!$G18)</f>
        <v>0</v>
      </c>
      <c r="U273" s="480">
        <f ca="1">('SUBSCRIBER BASE'!V33*'COMMISSION ASSUMPTIONS'!$E90)*('COMMISSION ASSUMPTIONS'!$E52*'DEVICE ASSUMPTIONS'!$G18)</f>
        <v>0</v>
      </c>
      <c r="V273" s="480">
        <f ca="1">('SUBSCRIBER BASE'!W33*'COMMISSION ASSUMPTIONS'!$E90)*('COMMISSION ASSUMPTIONS'!$E52*'DEVICE ASSUMPTIONS'!$G18)</f>
        <v>0</v>
      </c>
      <c r="W273" s="480">
        <f ca="1">('SUBSCRIBER BASE'!X33*'COMMISSION ASSUMPTIONS'!$E90)*('COMMISSION ASSUMPTIONS'!$E52*'DEVICE ASSUMPTIONS'!$G18)</f>
        <v>0</v>
      </c>
      <c r="X273" s="480">
        <f ca="1">('SUBSCRIBER BASE'!Y33*'COMMISSION ASSUMPTIONS'!$E90)*('COMMISSION ASSUMPTIONS'!$E52*'DEVICE ASSUMPTIONS'!$G18)</f>
        <v>0</v>
      </c>
      <c r="Y273" s="480">
        <f ca="1">('SUBSCRIBER BASE'!Z33*'COMMISSION ASSUMPTIONS'!$E90)*('COMMISSION ASSUMPTIONS'!$E52*'DEVICE ASSUMPTIONS'!$G18)</f>
        <v>0</v>
      </c>
      <c r="Z273" s="480">
        <f ca="1">('SUBSCRIBER BASE'!AA33*'COMMISSION ASSUMPTIONS'!$E90)*('COMMISSION ASSUMPTIONS'!$E52*'DEVICE ASSUMPTIONS'!$G18)</f>
        <v>0</v>
      </c>
      <c r="AA273" s="480">
        <f ca="1">('SUBSCRIBER BASE'!AB33*'COMMISSION ASSUMPTIONS'!$E90)*('COMMISSION ASSUMPTIONS'!$E52*'DEVICE ASSUMPTIONS'!$G18)</f>
        <v>0</v>
      </c>
      <c r="AB273" s="480">
        <f ca="1">('SUBSCRIBER BASE'!AC33*'COMMISSION ASSUMPTIONS'!$E90)*('COMMISSION ASSUMPTIONS'!$E52*'DEVICE ASSUMPTIONS'!$G18)</f>
        <v>0</v>
      </c>
      <c r="AC273" s="480">
        <f ca="1">('SUBSCRIBER BASE'!AD33*'COMMISSION ASSUMPTIONS'!$E90)*('COMMISSION ASSUMPTIONS'!$E52*'DEVICE ASSUMPTIONS'!$G18)</f>
        <v>0</v>
      </c>
      <c r="AD273" s="480">
        <f ca="1">('SUBSCRIBER BASE'!AE33*'COMMISSION ASSUMPTIONS'!$E90)*('COMMISSION ASSUMPTIONS'!$E52*'DEVICE ASSUMPTIONS'!$G18)</f>
        <v>0</v>
      </c>
      <c r="AE273" s="480">
        <f ca="1">('SUBSCRIBER BASE'!AF33*'COMMISSION ASSUMPTIONS'!$E90)*('COMMISSION ASSUMPTIONS'!$E52*'DEVICE ASSUMPTIONS'!$G18)</f>
        <v>0</v>
      </c>
      <c r="AF273" s="480">
        <f ca="1">('SUBSCRIBER BASE'!AG33*'COMMISSION ASSUMPTIONS'!$E90)*('COMMISSION ASSUMPTIONS'!$E52*'DEVICE ASSUMPTIONS'!$G18)</f>
        <v>0</v>
      </c>
      <c r="AG273" s="480">
        <f ca="1">('SUBSCRIBER BASE'!AH33*'COMMISSION ASSUMPTIONS'!$E90)*('COMMISSION ASSUMPTIONS'!$E52*'DEVICE ASSUMPTIONS'!$G18)</f>
        <v>0</v>
      </c>
      <c r="AH273" s="480">
        <f ca="1">('SUBSCRIBER BASE'!AI33*'COMMISSION ASSUMPTIONS'!$E90)*('COMMISSION ASSUMPTIONS'!$E52*'DEVICE ASSUMPTIONS'!$G18)</f>
        <v>0</v>
      </c>
      <c r="AI273" s="480">
        <f ca="1">('SUBSCRIBER BASE'!AJ33*'COMMISSION ASSUMPTIONS'!$E90)*('COMMISSION ASSUMPTIONS'!$E52*'DEVICE ASSUMPTIONS'!$G18)</f>
        <v>0</v>
      </c>
      <c r="AJ273" s="480">
        <f ca="1">('SUBSCRIBER BASE'!AK33*'COMMISSION ASSUMPTIONS'!$E90)*('COMMISSION ASSUMPTIONS'!$E52*'DEVICE ASSUMPTIONS'!$G18)</f>
        <v>0</v>
      </c>
      <c r="AK273" s="480">
        <f ca="1">('SUBSCRIBER BASE'!AL33*'COMMISSION ASSUMPTIONS'!$E90)*('COMMISSION ASSUMPTIONS'!$E52*'DEVICE ASSUMPTIONS'!$G18)</f>
        <v>0</v>
      </c>
      <c r="AL273" s="480">
        <f ca="1">('SUBSCRIBER BASE'!AM33*'COMMISSION ASSUMPTIONS'!$E90)*('COMMISSION ASSUMPTIONS'!$E52*'DEVICE ASSUMPTIONS'!$G18)</f>
        <v>0</v>
      </c>
      <c r="AM273" s="480">
        <f ca="1">('SUBSCRIBER BASE'!AN33*'COMMISSION ASSUMPTIONS'!$E90)*('COMMISSION ASSUMPTIONS'!$E52*'DEVICE ASSUMPTIONS'!$G18)</f>
        <v>0</v>
      </c>
      <c r="AN273" s="480">
        <f ca="1">('SUBSCRIBER BASE'!AO33*'COMMISSION ASSUMPTIONS'!$E90)*('COMMISSION ASSUMPTIONS'!$E52*'DEVICE ASSUMPTIONS'!$G18)</f>
        <v>0</v>
      </c>
      <c r="AO273" s="480">
        <f ca="1">('SUBSCRIBER BASE'!AP33*'COMMISSION ASSUMPTIONS'!$E90)*('COMMISSION ASSUMPTIONS'!$E52*'DEVICE ASSUMPTIONS'!$G18)</f>
        <v>0</v>
      </c>
      <c r="AP273" s="480">
        <f ca="1">('SUBSCRIBER BASE'!AQ33*'COMMISSION ASSUMPTIONS'!$E90)*('COMMISSION ASSUMPTIONS'!$E52*'DEVICE ASSUMPTIONS'!$G18)</f>
        <v>0</v>
      </c>
      <c r="AQ273" s="480">
        <f ca="1">('SUBSCRIBER BASE'!AR33*'COMMISSION ASSUMPTIONS'!$E90)*('COMMISSION ASSUMPTIONS'!$E52*'DEVICE ASSUMPTIONS'!$G18)</f>
        <v>0</v>
      </c>
      <c r="AR273" s="480">
        <f ca="1">('SUBSCRIBER BASE'!AS33*'COMMISSION ASSUMPTIONS'!$E90)*('COMMISSION ASSUMPTIONS'!$E52*'DEVICE ASSUMPTIONS'!$G18)</f>
        <v>0</v>
      </c>
      <c r="AS273" s="480">
        <f ca="1">('SUBSCRIBER BASE'!AT33*'COMMISSION ASSUMPTIONS'!$E90)*('COMMISSION ASSUMPTIONS'!$E52*'DEVICE ASSUMPTIONS'!$G18)</f>
        <v>0</v>
      </c>
      <c r="AT273" s="480">
        <f ca="1">('SUBSCRIBER BASE'!AU33*'COMMISSION ASSUMPTIONS'!$E90)*('COMMISSION ASSUMPTIONS'!$E52*'DEVICE ASSUMPTIONS'!$G18)</f>
        <v>0</v>
      </c>
      <c r="AU273" s="480">
        <f ca="1">('SUBSCRIBER BASE'!AV33*'COMMISSION ASSUMPTIONS'!$E90)*('COMMISSION ASSUMPTIONS'!$E52*'DEVICE ASSUMPTIONS'!$G18)</f>
        <v>0</v>
      </c>
      <c r="AV273" s="480">
        <f ca="1">('SUBSCRIBER BASE'!AW33*'COMMISSION ASSUMPTIONS'!$E90)*('COMMISSION ASSUMPTIONS'!$E52*'DEVICE ASSUMPTIONS'!$G18)</f>
        <v>0</v>
      </c>
      <c r="AW273" s="480">
        <f ca="1">('SUBSCRIBER BASE'!AX33*'COMMISSION ASSUMPTIONS'!$E90)*('COMMISSION ASSUMPTIONS'!$E52*'DEVICE ASSUMPTIONS'!$G18)</f>
        <v>0</v>
      </c>
      <c r="AX273" s="480">
        <f ca="1">('SUBSCRIBER BASE'!AY33*'COMMISSION ASSUMPTIONS'!$E90)*('COMMISSION ASSUMPTIONS'!$E52*'DEVICE ASSUMPTIONS'!$G18)</f>
        <v>0</v>
      </c>
      <c r="AY273" s="480">
        <f ca="1">('SUBSCRIBER BASE'!AZ33*'COMMISSION ASSUMPTIONS'!$E90)*('COMMISSION ASSUMPTIONS'!$E52*'DEVICE ASSUMPTIONS'!$G18)</f>
        <v>0</v>
      </c>
      <c r="AZ273" s="480">
        <f ca="1">('SUBSCRIBER BASE'!BA33*'COMMISSION ASSUMPTIONS'!$E90)*('COMMISSION ASSUMPTIONS'!$E52*'DEVICE ASSUMPTIONS'!$G18)</f>
        <v>0</v>
      </c>
      <c r="BA273" s="480">
        <f ca="1">('SUBSCRIBER BASE'!BB33*'COMMISSION ASSUMPTIONS'!$E90)*('COMMISSION ASSUMPTIONS'!$E52*'DEVICE ASSUMPTIONS'!$G18)</f>
        <v>0</v>
      </c>
      <c r="BB273" s="480">
        <f ca="1">('SUBSCRIBER BASE'!BC33*'COMMISSION ASSUMPTIONS'!$E90)*('COMMISSION ASSUMPTIONS'!$E52*'DEVICE ASSUMPTIONS'!$G18)</f>
        <v>0</v>
      </c>
      <c r="BC273" s="480">
        <f ca="1">('SUBSCRIBER BASE'!BD33*'COMMISSION ASSUMPTIONS'!$E90)*('COMMISSION ASSUMPTIONS'!$E52*'DEVICE ASSUMPTIONS'!$G18)</f>
        <v>0</v>
      </c>
      <c r="BD273" s="480">
        <f ca="1">('SUBSCRIBER BASE'!BE33*'COMMISSION ASSUMPTIONS'!$E90)*('COMMISSION ASSUMPTIONS'!$E52*'DEVICE ASSUMPTIONS'!$G18)</f>
        <v>0</v>
      </c>
      <c r="BE273" s="480">
        <f ca="1">('SUBSCRIBER BASE'!BF33*'COMMISSION ASSUMPTIONS'!$E90)*('COMMISSION ASSUMPTIONS'!$E52*'DEVICE ASSUMPTIONS'!$G18)</f>
        <v>0</v>
      </c>
      <c r="BF273" s="480">
        <f ca="1">('SUBSCRIBER BASE'!BG33*'COMMISSION ASSUMPTIONS'!$E90)*('COMMISSION ASSUMPTIONS'!$E52*'DEVICE ASSUMPTIONS'!$G18)</f>
        <v>0</v>
      </c>
      <c r="BG273" s="480">
        <f ca="1">('SUBSCRIBER BASE'!BH33*'COMMISSION ASSUMPTIONS'!$E90)*('COMMISSION ASSUMPTIONS'!$E52*'DEVICE ASSUMPTIONS'!$G18)</f>
        <v>0</v>
      </c>
      <c r="BH273" s="480">
        <f ca="1">('SUBSCRIBER BASE'!BI33*'COMMISSION ASSUMPTIONS'!$E90)*('COMMISSION ASSUMPTIONS'!$E52*'DEVICE ASSUMPTIONS'!$G18)</f>
        <v>0</v>
      </c>
      <c r="BI273" s="480">
        <f ca="1">('SUBSCRIBER BASE'!BJ33*'COMMISSION ASSUMPTIONS'!$E90)*('COMMISSION ASSUMPTIONS'!$E52*'DEVICE ASSUMPTIONS'!$G18)</f>
        <v>0</v>
      </c>
      <c r="BJ273" s="480">
        <f ca="1">('SUBSCRIBER BASE'!BK33*'COMMISSION ASSUMPTIONS'!$E90)*('COMMISSION ASSUMPTIONS'!$E52*'DEVICE ASSUMPTIONS'!$G18)</f>
        <v>0</v>
      </c>
      <c r="BK273" s="480">
        <f ca="1">('SUBSCRIBER BASE'!BL33*'COMMISSION ASSUMPTIONS'!$E90)*('COMMISSION ASSUMPTIONS'!$E52*'DEVICE ASSUMPTIONS'!$G18)</f>
        <v>0</v>
      </c>
      <c r="BL273" s="480">
        <f ca="1">('SUBSCRIBER BASE'!BM33*'COMMISSION ASSUMPTIONS'!$E90)*('COMMISSION ASSUMPTIONS'!$E52*'DEVICE ASSUMPTIONS'!$G18)</f>
        <v>0</v>
      </c>
      <c r="BM273" s="480">
        <f ca="1">('SUBSCRIBER BASE'!BN33*'COMMISSION ASSUMPTIONS'!$E90)*('COMMISSION ASSUMPTIONS'!$E52*'DEVICE ASSUMPTIONS'!$G18)</f>
        <v>0</v>
      </c>
      <c r="BN273" s="480">
        <f ca="1">('SUBSCRIBER BASE'!BO33*'COMMISSION ASSUMPTIONS'!$E90)*('COMMISSION ASSUMPTIONS'!$E52*'DEVICE ASSUMPTIONS'!$G18)</f>
        <v>0</v>
      </c>
      <c r="BO273" s="480">
        <f ca="1">('SUBSCRIBER BASE'!BP33*'COMMISSION ASSUMPTIONS'!$E90)*('COMMISSION ASSUMPTIONS'!$E52*'DEVICE ASSUMPTIONS'!$G18)</f>
        <v>0</v>
      </c>
      <c r="BP273" s="480">
        <f ca="1">('SUBSCRIBER BASE'!BQ33*'COMMISSION ASSUMPTIONS'!$E90)*('COMMISSION ASSUMPTIONS'!$E52*'DEVICE ASSUMPTIONS'!$G18)</f>
        <v>0</v>
      </c>
      <c r="BQ273" s="480">
        <f ca="1">('SUBSCRIBER BASE'!BR33*'COMMISSION ASSUMPTIONS'!$E90)*('COMMISSION ASSUMPTIONS'!$E52*'DEVICE ASSUMPTIONS'!$G18)</f>
        <v>0</v>
      </c>
      <c r="BR273" s="480">
        <f ca="1">('SUBSCRIBER BASE'!BS33*'COMMISSION ASSUMPTIONS'!$E90)*('COMMISSION ASSUMPTIONS'!$E52*'DEVICE ASSUMPTIONS'!$G18)</f>
        <v>0</v>
      </c>
    </row>
    <row r="274" spans="2:70" ht="24" customHeight="1" outlineLevel="1">
      <c r="B274" s="313" t="str">
        <f>B261</f>
        <v>2.5 GB</v>
      </c>
      <c r="C274" s="480">
        <f>('SUBSCRIBER BASE'!C34*'COMMISSION ASSUMPTIONS'!$E91)*('COMMISSION ASSUMPTIONS'!$E53*'DEVICE ASSUMPTIONS'!$G19)</f>
        <v>0</v>
      </c>
      <c r="D274" s="480">
        <f>('SUBSCRIBER BASE'!D34*'COMMISSION ASSUMPTIONS'!$E91)*('COMMISSION ASSUMPTIONS'!$E53*'DEVICE ASSUMPTIONS'!$G19)</f>
        <v>0</v>
      </c>
      <c r="E274" s="480">
        <f>('SUBSCRIBER BASE'!E34*'COMMISSION ASSUMPTIONS'!$E91)*('COMMISSION ASSUMPTIONS'!$E53*'DEVICE ASSUMPTIONS'!$G19)</f>
        <v>0</v>
      </c>
      <c r="F274" s="480">
        <f>('SUBSCRIBER BASE'!F34*'COMMISSION ASSUMPTIONS'!$E91)*('COMMISSION ASSUMPTIONS'!$E53*'DEVICE ASSUMPTIONS'!$G19)</f>
        <v>0</v>
      </c>
      <c r="G274" s="480">
        <f>('SUBSCRIBER BASE'!G34*'COMMISSION ASSUMPTIONS'!$E91)*('COMMISSION ASSUMPTIONS'!$E53*'DEVICE ASSUMPTIONS'!$G19)</f>
        <v>0</v>
      </c>
      <c r="H274" s="480">
        <f>('SUBSCRIBER BASE'!H34*'COMMISSION ASSUMPTIONS'!$E91)*('COMMISSION ASSUMPTIONS'!$E53*'DEVICE ASSUMPTIONS'!$G19)</f>
        <v>0</v>
      </c>
      <c r="I274" s="480">
        <f>('SUBSCRIBER BASE'!I34*'COMMISSION ASSUMPTIONS'!$E91)*('COMMISSION ASSUMPTIONS'!$E53*'DEVICE ASSUMPTIONS'!$G19)</f>
        <v>0</v>
      </c>
      <c r="J274" s="480">
        <f>('SUBSCRIBER BASE'!J34*'COMMISSION ASSUMPTIONS'!$E91)*('COMMISSION ASSUMPTIONS'!$E53*'DEVICE ASSUMPTIONS'!$G19)</f>
        <v>0</v>
      </c>
      <c r="K274" s="480">
        <f ca="1">('SUBSCRIBER BASE'!L34*'COMMISSION ASSUMPTIONS'!$E91)*('COMMISSION ASSUMPTIONS'!$E53*'DEVICE ASSUMPTIONS'!$G19)</f>
        <v>0</v>
      </c>
      <c r="L274" s="480">
        <f ca="1">('SUBSCRIBER BASE'!M34*'COMMISSION ASSUMPTIONS'!$E91)*('COMMISSION ASSUMPTIONS'!$E53*'DEVICE ASSUMPTIONS'!$G19)</f>
        <v>0</v>
      </c>
      <c r="M274" s="480">
        <f ca="1">('SUBSCRIBER BASE'!N34*'COMMISSION ASSUMPTIONS'!$E91)*('COMMISSION ASSUMPTIONS'!$E53*'DEVICE ASSUMPTIONS'!$G19)</f>
        <v>0</v>
      </c>
      <c r="N274" s="480">
        <f ca="1">('SUBSCRIBER BASE'!O34*'COMMISSION ASSUMPTIONS'!$E91)*('COMMISSION ASSUMPTIONS'!$E53*'DEVICE ASSUMPTIONS'!$G19)</f>
        <v>0</v>
      </c>
      <c r="O274" s="480">
        <f ca="1">('SUBSCRIBER BASE'!P34*'COMMISSION ASSUMPTIONS'!$E91)*('COMMISSION ASSUMPTIONS'!$E53*'DEVICE ASSUMPTIONS'!$G19)</f>
        <v>0</v>
      </c>
      <c r="P274" s="480">
        <f ca="1">('SUBSCRIBER BASE'!Q34*'COMMISSION ASSUMPTIONS'!$E91)*('COMMISSION ASSUMPTIONS'!$E53*'DEVICE ASSUMPTIONS'!$G19)</f>
        <v>0</v>
      </c>
      <c r="Q274" s="480">
        <f ca="1">('SUBSCRIBER BASE'!R34*'COMMISSION ASSUMPTIONS'!$E91)*('COMMISSION ASSUMPTIONS'!$E53*'DEVICE ASSUMPTIONS'!$G19)</f>
        <v>0</v>
      </c>
      <c r="R274" s="480">
        <f ca="1">('SUBSCRIBER BASE'!S34*'COMMISSION ASSUMPTIONS'!$E91)*('COMMISSION ASSUMPTIONS'!$E53*'DEVICE ASSUMPTIONS'!$G19)</f>
        <v>0</v>
      </c>
      <c r="S274" s="480">
        <f ca="1">('SUBSCRIBER BASE'!T34*'COMMISSION ASSUMPTIONS'!$E91)*('COMMISSION ASSUMPTIONS'!$E53*'DEVICE ASSUMPTIONS'!$G19)</f>
        <v>0</v>
      </c>
      <c r="T274" s="480">
        <f ca="1">('SUBSCRIBER BASE'!U34*'COMMISSION ASSUMPTIONS'!$E91)*('COMMISSION ASSUMPTIONS'!$E53*'DEVICE ASSUMPTIONS'!$G19)</f>
        <v>0</v>
      </c>
      <c r="U274" s="480">
        <f ca="1">('SUBSCRIBER BASE'!V34*'COMMISSION ASSUMPTIONS'!$E91)*('COMMISSION ASSUMPTIONS'!$E53*'DEVICE ASSUMPTIONS'!$G19)</f>
        <v>0</v>
      </c>
      <c r="V274" s="480">
        <f ca="1">('SUBSCRIBER BASE'!W34*'COMMISSION ASSUMPTIONS'!$E91)*('COMMISSION ASSUMPTIONS'!$E53*'DEVICE ASSUMPTIONS'!$G19)</f>
        <v>0</v>
      </c>
      <c r="W274" s="480">
        <f ca="1">('SUBSCRIBER BASE'!X34*'COMMISSION ASSUMPTIONS'!$E91)*('COMMISSION ASSUMPTIONS'!$E53*'DEVICE ASSUMPTIONS'!$G19)</f>
        <v>0</v>
      </c>
      <c r="X274" s="480">
        <f ca="1">('SUBSCRIBER BASE'!Y34*'COMMISSION ASSUMPTIONS'!$E91)*('COMMISSION ASSUMPTIONS'!$E53*'DEVICE ASSUMPTIONS'!$G19)</f>
        <v>0</v>
      </c>
      <c r="Y274" s="480">
        <f ca="1">('SUBSCRIBER BASE'!Z34*'COMMISSION ASSUMPTIONS'!$E91)*('COMMISSION ASSUMPTIONS'!$E53*'DEVICE ASSUMPTIONS'!$G19)</f>
        <v>0</v>
      </c>
      <c r="Z274" s="480">
        <f ca="1">('SUBSCRIBER BASE'!AA34*'COMMISSION ASSUMPTIONS'!$E91)*('COMMISSION ASSUMPTIONS'!$E53*'DEVICE ASSUMPTIONS'!$G19)</f>
        <v>0</v>
      </c>
      <c r="AA274" s="480">
        <f ca="1">('SUBSCRIBER BASE'!AB34*'COMMISSION ASSUMPTIONS'!$E91)*('COMMISSION ASSUMPTIONS'!$E53*'DEVICE ASSUMPTIONS'!$G19)</f>
        <v>0</v>
      </c>
      <c r="AB274" s="480">
        <f ca="1">('SUBSCRIBER BASE'!AC34*'COMMISSION ASSUMPTIONS'!$E91)*('COMMISSION ASSUMPTIONS'!$E53*'DEVICE ASSUMPTIONS'!$G19)</f>
        <v>0</v>
      </c>
      <c r="AC274" s="480">
        <f ca="1">('SUBSCRIBER BASE'!AD34*'COMMISSION ASSUMPTIONS'!$E91)*('COMMISSION ASSUMPTIONS'!$E53*'DEVICE ASSUMPTIONS'!$G19)</f>
        <v>0</v>
      </c>
      <c r="AD274" s="480">
        <f ca="1">('SUBSCRIBER BASE'!AE34*'COMMISSION ASSUMPTIONS'!$E91)*('COMMISSION ASSUMPTIONS'!$E53*'DEVICE ASSUMPTIONS'!$G19)</f>
        <v>0</v>
      </c>
      <c r="AE274" s="480">
        <f ca="1">('SUBSCRIBER BASE'!AF34*'COMMISSION ASSUMPTIONS'!$E91)*('COMMISSION ASSUMPTIONS'!$E53*'DEVICE ASSUMPTIONS'!$G19)</f>
        <v>0</v>
      </c>
      <c r="AF274" s="480">
        <f ca="1">('SUBSCRIBER BASE'!AG34*'COMMISSION ASSUMPTIONS'!$E91)*('COMMISSION ASSUMPTIONS'!$E53*'DEVICE ASSUMPTIONS'!$G19)</f>
        <v>0</v>
      </c>
      <c r="AG274" s="480">
        <f ca="1">('SUBSCRIBER BASE'!AH34*'COMMISSION ASSUMPTIONS'!$E91)*('COMMISSION ASSUMPTIONS'!$E53*'DEVICE ASSUMPTIONS'!$G19)</f>
        <v>0</v>
      </c>
      <c r="AH274" s="480">
        <f ca="1">('SUBSCRIBER BASE'!AI34*'COMMISSION ASSUMPTIONS'!$E91)*('COMMISSION ASSUMPTIONS'!$E53*'DEVICE ASSUMPTIONS'!$G19)</f>
        <v>0</v>
      </c>
      <c r="AI274" s="480">
        <f ca="1">('SUBSCRIBER BASE'!AJ34*'COMMISSION ASSUMPTIONS'!$E91)*('COMMISSION ASSUMPTIONS'!$E53*'DEVICE ASSUMPTIONS'!$G19)</f>
        <v>0</v>
      </c>
      <c r="AJ274" s="480">
        <f ca="1">('SUBSCRIBER BASE'!AK34*'COMMISSION ASSUMPTIONS'!$E91)*('COMMISSION ASSUMPTIONS'!$E53*'DEVICE ASSUMPTIONS'!$G19)</f>
        <v>0</v>
      </c>
      <c r="AK274" s="480">
        <f ca="1">('SUBSCRIBER BASE'!AL34*'COMMISSION ASSUMPTIONS'!$E91)*('COMMISSION ASSUMPTIONS'!$E53*'DEVICE ASSUMPTIONS'!$G19)</f>
        <v>0</v>
      </c>
      <c r="AL274" s="480">
        <f ca="1">('SUBSCRIBER BASE'!AM34*'COMMISSION ASSUMPTIONS'!$E91)*('COMMISSION ASSUMPTIONS'!$E53*'DEVICE ASSUMPTIONS'!$G19)</f>
        <v>0</v>
      </c>
      <c r="AM274" s="480">
        <f ca="1">('SUBSCRIBER BASE'!AN34*'COMMISSION ASSUMPTIONS'!$E91)*('COMMISSION ASSUMPTIONS'!$E53*'DEVICE ASSUMPTIONS'!$G19)</f>
        <v>0</v>
      </c>
      <c r="AN274" s="480">
        <f ca="1">('SUBSCRIBER BASE'!AO34*'COMMISSION ASSUMPTIONS'!$E91)*('COMMISSION ASSUMPTIONS'!$E53*'DEVICE ASSUMPTIONS'!$G19)</f>
        <v>0</v>
      </c>
      <c r="AO274" s="480">
        <f ca="1">('SUBSCRIBER BASE'!AP34*'COMMISSION ASSUMPTIONS'!$E91)*('COMMISSION ASSUMPTIONS'!$E53*'DEVICE ASSUMPTIONS'!$G19)</f>
        <v>0</v>
      </c>
      <c r="AP274" s="480">
        <f ca="1">('SUBSCRIBER BASE'!AQ34*'COMMISSION ASSUMPTIONS'!$E91)*('COMMISSION ASSUMPTIONS'!$E53*'DEVICE ASSUMPTIONS'!$G19)</f>
        <v>0</v>
      </c>
      <c r="AQ274" s="480">
        <f ca="1">('SUBSCRIBER BASE'!AR34*'COMMISSION ASSUMPTIONS'!$E91)*('COMMISSION ASSUMPTIONS'!$E53*'DEVICE ASSUMPTIONS'!$G19)</f>
        <v>0</v>
      </c>
      <c r="AR274" s="480">
        <f ca="1">('SUBSCRIBER BASE'!AS34*'COMMISSION ASSUMPTIONS'!$E91)*('COMMISSION ASSUMPTIONS'!$E53*'DEVICE ASSUMPTIONS'!$G19)</f>
        <v>0</v>
      </c>
      <c r="AS274" s="480">
        <f ca="1">('SUBSCRIBER BASE'!AT34*'COMMISSION ASSUMPTIONS'!$E91)*('COMMISSION ASSUMPTIONS'!$E53*'DEVICE ASSUMPTIONS'!$G19)</f>
        <v>0</v>
      </c>
      <c r="AT274" s="480">
        <f ca="1">('SUBSCRIBER BASE'!AU34*'COMMISSION ASSUMPTIONS'!$E91)*('COMMISSION ASSUMPTIONS'!$E53*'DEVICE ASSUMPTIONS'!$G19)</f>
        <v>0</v>
      </c>
      <c r="AU274" s="480">
        <f ca="1">('SUBSCRIBER BASE'!AV34*'COMMISSION ASSUMPTIONS'!$E91)*('COMMISSION ASSUMPTIONS'!$E53*'DEVICE ASSUMPTIONS'!$G19)</f>
        <v>0</v>
      </c>
      <c r="AV274" s="480">
        <f ca="1">('SUBSCRIBER BASE'!AW34*'COMMISSION ASSUMPTIONS'!$E91)*('COMMISSION ASSUMPTIONS'!$E53*'DEVICE ASSUMPTIONS'!$G19)</f>
        <v>0</v>
      </c>
      <c r="AW274" s="480">
        <f ca="1">('SUBSCRIBER BASE'!AX34*'COMMISSION ASSUMPTIONS'!$E91)*('COMMISSION ASSUMPTIONS'!$E53*'DEVICE ASSUMPTIONS'!$G19)</f>
        <v>0</v>
      </c>
      <c r="AX274" s="480">
        <f ca="1">('SUBSCRIBER BASE'!AY34*'COMMISSION ASSUMPTIONS'!$E91)*('COMMISSION ASSUMPTIONS'!$E53*'DEVICE ASSUMPTIONS'!$G19)</f>
        <v>0</v>
      </c>
      <c r="AY274" s="480">
        <f ca="1">('SUBSCRIBER BASE'!AZ34*'COMMISSION ASSUMPTIONS'!$E91)*('COMMISSION ASSUMPTIONS'!$E53*'DEVICE ASSUMPTIONS'!$G19)</f>
        <v>0</v>
      </c>
      <c r="AZ274" s="480">
        <f ca="1">('SUBSCRIBER BASE'!BA34*'COMMISSION ASSUMPTIONS'!$E91)*('COMMISSION ASSUMPTIONS'!$E53*'DEVICE ASSUMPTIONS'!$G19)</f>
        <v>0</v>
      </c>
      <c r="BA274" s="480">
        <f ca="1">('SUBSCRIBER BASE'!BB34*'COMMISSION ASSUMPTIONS'!$E91)*('COMMISSION ASSUMPTIONS'!$E53*'DEVICE ASSUMPTIONS'!$G19)</f>
        <v>0</v>
      </c>
      <c r="BB274" s="480">
        <f ca="1">('SUBSCRIBER BASE'!BC34*'COMMISSION ASSUMPTIONS'!$E91)*('COMMISSION ASSUMPTIONS'!$E53*'DEVICE ASSUMPTIONS'!$G19)</f>
        <v>0</v>
      </c>
      <c r="BC274" s="480">
        <f ca="1">('SUBSCRIBER BASE'!BD34*'COMMISSION ASSUMPTIONS'!$E91)*('COMMISSION ASSUMPTIONS'!$E53*'DEVICE ASSUMPTIONS'!$G19)</f>
        <v>0</v>
      </c>
      <c r="BD274" s="480">
        <f ca="1">('SUBSCRIBER BASE'!BE34*'COMMISSION ASSUMPTIONS'!$E91)*('COMMISSION ASSUMPTIONS'!$E53*'DEVICE ASSUMPTIONS'!$G19)</f>
        <v>0</v>
      </c>
      <c r="BE274" s="480">
        <f ca="1">('SUBSCRIBER BASE'!BF34*'COMMISSION ASSUMPTIONS'!$E91)*('COMMISSION ASSUMPTIONS'!$E53*'DEVICE ASSUMPTIONS'!$G19)</f>
        <v>0</v>
      </c>
      <c r="BF274" s="480">
        <f ca="1">('SUBSCRIBER BASE'!BG34*'COMMISSION ASSUMPTIONS'!$E91)*('COMMISSION ASSUMPTIONS'!$E53*'DEVICE ASSUMPTIONS'!$G19)</f>
        <v>0</v>
      </c>
      <c r="BG274" s="480">
        <f ca="1">('SUBSCRIBER BASE'!BH34*'COMMISSION ASSUMPTIONS'!$E91)*('COMMISSION ASSUMPTIONS'!$E53*'DEVICE ASSUMPTIONS'!$G19)</f>
        <v>0</v>
      </c>
      <c r="BH274" s="480">
        <f ca="1">('SUBSCRIBER BASE'!BI34*'COMMISSION ASSUMPTIONS'!$E91)*('COMMISSION ASSUMPTIONS'!$E53*'DEVICE ASSUMPTIONS'!$G19)</f>
        <v>0</v>
      </c>
      <c r="BI274" s="480">
        <f ca="1">('SUBSCRIBER BASE'!BJ34*'COMMISSION ASSUMPTIONS'!$E91)*('COMMISSION ASSUMPTIONS'!$E53*'DEVICE ASSUMPTIONS'!$G19)</f>
        <v>0</v>
      </c>
      <c r="BJ274" s="480">
        <f ca="1">('SUBSCRIBER BASE'!BK34*'COMMISSION ASSUMPTIONS'!$E91)*('COMMISSION ASSUMPTIONS'!$E53*'DEVICE ASSUMPTIONS'!$G19)</f>
        <v>0</v>
      </c>
      <c r="BK274" s="480">
        <f ca="1">('SUBSCRIBER BASE'!BL34*'COMMISSION ASSUMPTIONS'!$E91)*('COMMISSION ASSUMPTIONS'!$E53*'DEVICE ASSUMPTIONS'!$G19)</f>
        <v>0</v>
      </c>
      <c r="BL274" s="480">
        <f ca="1">('SUBSCRIBER BASE'!BM34*'COMMISSION ASSUMPTIONS'!$E91)*('COMMISSION ASSUMPTIONS'!$E53*'DEVICE ASSUMPTIONS'!$G19)</f>
        <v>0</v>
      </c>
      <c r="BM274" s="480">
        <f ca="1">('SUBSCRIBER BASE'!BN34*'COMMISSION ASSUMPTIONS'!$E91)*('COMMISSION ASSUMPTIONS'!$E53*'DEVICE ASSUMPTIONS'!$G19)</f>
        <v>0</v>
      </c>
      <c r="BN274" s="480">
        <f ca="1">('SUBSCRIBER BASE'!BO34*'COMMISSION ASSUMPTIONS'!$E91)*('COMMISSION ASSUMPTIONS'!$E53*'DEVICE ASSUMPTIONS'!$G19)</f>
        <v>0</v>
      </c>
      <c r="BO274" s="480">
        <f ca="1">('SUBSCRIBER BASE'!BP34*'COMMISSION ASSUMPTIONS'!$E91)*('COMMISSION ASSUMPTIONS'!$E53*'DEVICE ASSUMPTIONS'!$G19)</f>
        <v>0</v>
      </c>
      <c r="BP274" s="480">
        <f ca="1">('SUBSCRIBER BASE'!BQ34*'COMMISSION ASSUMPTIONS'!$E91)*('COMMISSION ASSUMPTIONS'!$E53*'DEVICE ASSUMPTIONS'!$G19)</f>
        <v>0</v>
      </c>
      <c r="BQ274" s="480">
        <f ca="1">('SUBSCRIBER BASE'!BR34*'COMMISSION ASSUMPTIONS'!$E91)*('COMMISSION ASSUMPTIONS'!$E53*'DEVICE ASSUMPTIONS'!$G19)</f>
        <v>0</v>
      </c>
      <c r="BR274" s="480">
        <f ca="1">('SUBSCRIBER BASE'!BS34*'COMMISSION ASSUMPTIONS'!$E91)*('COMMISSION ASSUMPTIONS'!$E53*'DEVICE ASSUMPTIONS'!$G19)</f>
        <v>0</v>
      </c>
    </row>
    <row r="275" spans="2:70" ht="24" customHeight="1" outlineLevel="1"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  <c r="AA275" s="475"/>
      <c r="AB275" s="475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475"/>
      <c r="BB275" s="475"/>
      <c r="BC275" s="475"/>
      <c r="BD275" s="475"/>
      <c r="BE275" s="475"/>
      <c r="BF275" s="475"/>
      <c r="BG275" s="475"/>
      <c r="BH275" s="475"/>
      <c r="BI275" s="475"/>
      <c r="BJ275" s="475"/>
      <c r="BK275" s="475"/>
      <c r="BL275" s="475"/>
      <c r="BM275" s="475"/>
      <c r="BN275" s="475"/>
      <c r="BO275" s="475"/>
      <c r="BP275" s="475"/>
      <c r="BQ275" s="475"/>
      <c r="BR275" s="475"/>
    </row>
    <row r="276" spans="2:70" ht="24" customHeight="1" outlineLevel="1">
      <c r="B276" s="309" t="str">
        <f>'COMMISSION ASSUMPTIONS'!F7</f>
        <v>ONLINE SALES APP</v>
      </c>
      <c r="C276" s="474">
        <f t="shared" ref="C276:AH276" si="64">SUM(C278:C287)</f>
        <v>0</v>
      </c>
      <c r="D276" s="474">
        <f t="shared" si="64"/>
        <v>0</v>
      </c>
      <c r="E276" s="474">
        <f t="shared" si="64"/>
        <v>0</v>
      </c>
      <c r="F276" s="474">
        <f t="shared" si="64"/>
        <v>0</v>
      </c>
      <c r="G276" s="474">
        <f t="shared" si="64"/>
        <v>0</v>
      </c>
      <c r="H276" s="474">
        <f t="shared" si="64"/>
        <v>0</v>
      </c>
      <c r="I276" s="474">
        <f t="shared" si="64"/>
        <v>0</v>
      </c>
      <c r="J276" s="474">
        <f t="shared" si="64"/>
        <v>0</v>
      </c>
      <c r="K276" s="474">
        <f t="shared" ca="1" si="64"/>
        <v>0</v>
      </c>
      <c r="L276" s="474">
        <f t="shared" ca="1" si="64"/>
        <v>0</v>
      </c>
      <c r="M276" s="474">
        <f t="shared" ca="1" si="64"/>
        <v>0</v>
      </c>
      <c r="N276" s="474">
        <f t="shared" ca="1" si="64"/>
        <v>0</v>
      </c>
      <c r="O276" s="474">
        <f t="shared" ca="1" si="64"/>
        <v>0</v>
      </c>
      <c r="P276" s="474">
        <f t="shared" ca="1" si="64"/>
        <v>0</v>
      </c>
      <c r="Q276" s="474">
        <f t="shared" ca="1" si="64"/>
        <v>0</v>
      </c>
      <c r="R276" s="474">
        <f t="shared" ca="1" si="64"/>
        <v>0</v>
      </c>
      <c r="S276" s="474">
        <f t="shared" ca="1" si="64"/>
        <v>0</v>
      </c>
      <c r="T276" s="474">
        <f t="shared" ca="1" si="64"/>
        <v>0</v>
      </c>
      <c r="U276" s="474">
        <f t="shared" ca="1" si="64"/>
        <v>0</v>
      </c>
      <c r="V276" s="474">
        <f t="shared" ca="1" si="64"/>
        <v>0</v>
      </c>
      <c r="W276" s="474">
        <f t="shared" ca="1" si="64"/>
        <v>0</v>
      </c>
      <c r="X276" s="474">
        <f t="shared" ca="1" si="64"/>
        <v>0</v>
      </c>
      <c r="Y276" s="474">
        <f t="shared" ca="1" si="64"/>
        <v>0</v>
      </c>
      <c r="Z276" s="474">
        <f t="shared" ca="1" si="64"/>
        <v>0</v>
      </c>
      <c r="AA276" s="474">
        <f t="shared" ca="1" si="64"/>
        <v>0</v>
      </c>
      <c r="AB276" s="474">
        <f t="shared" ca="1" si="64"/>
        <v>0</v>
      </c>
      <c r="AC276" s="474">
        <f t="shared" ca="1" si="64"/>
        <v>0</v>
      </c>
      <c r="AD276" s="474">
        <f t="shared" ca="1" si="64"/>
        <v>0</v>
      </c>
      <c r="AE276" s="474">
        <f t="shared" ca="1" si="64"/>
        <v>0</v>
      </c>
      <c r="AF276" s="474">
        <f t="shared" ca="1" si="64"/>
        <v>0</v>
      </c>
      <c r="AG276" s="474">
        <f t="shared" ca="1" si="64"/>
        <v>0</v>
      </c>
      <c r="AH276" s="474">
        <f t="shared" ca="1" si="64"/>
        <v>0</v>
      </c>
      <c r="AI276" s="474">
        <f t="shared" ref="AI276:BR276" ca="1" si="65">SUM(AI278:AI287)</f>
        <v>0</v>
      </c>
      <c r="AJ276" s="474">
        <f t="shared" ca="1" si="65"/>
        <v>0</v>
      </c>
      <c r="AK276" s="474">
        <f t="shared" ca="1" si="65"/>
        <v>0</v>
      </c>
      <c r="AL276" s="474">
        <f t="shared" ca="1" si="65"/>
        <v>0</v>
      </c>
      <c r="AM276" s="474">
        <f t="shared" ca="1" si="65"/>
        <v>0</v>
      </c>
      <c r="AN276" s="474">
        <f t="shared" ca="1" si="65"/>
        <v>0</v>
      </c>
      <c r="AO276" s="474">
        <f t="shared" ca="1" si="65"/>
        <v>0</v>
      </c>
      <c r="AP276" s="474">
        <f t="shared" ca="1" si="65"/>
        <v>0</v>
      </c>
      <c r="AQ276" s="474">
        <f t="shared" ca="1" si="65"/>
        <v>0</v>
      </c>
      <c r="AR276" s="474">
        <f t="shared" ca="1" si="65"/>
        <v>0</v>
      </c>
      <c r="AS276" s="474">
        <f t="shared" ca="1" si="65"/>
        <v>0</v>
      </c>
      <c r="AT276" s="474">
        <f t="shared" ca="1" si="65"/>
        <v>0</v>
      </c>
      <c r="AU276" s="474">
        <f t="shared" ca="1" si="65"/>
        <v>0</v>
      </c>
      <c r="AV276" s="474">
        <f t="shared" ca="1" si="65"/>
        <v>0</v>
      </c>
      <c r="AW276" s="474">
        <f t="shared" ca="1" si="65"/>
        <v>0</v>
      </c>
      <c r="AX276" s="474">
        <f t="shared" ca="1" si="65"/>
        <v>0</v>
      </c>
      <c r="AY276" s="474">
        <f t="shared" ca="1" si="65"/>
        <v>0</v>
      </c>
      <c r="AZ276" s="474">
        <f t="shared" ca="1" si="65"/>
        <v>0</v>
      </c>
      <c r="BA276" s="474">
        <f t="shared" ca="1" si="65"/>
        <v>0</v>
      </c>
      <c r="BB276" s="474">
        <f t="shared" ca="1" si="65"/>
        <v>0</v>
      </c>
      <c r="BC276" s="474">
        <f t="shared" ca="1" si="65"/>
        <v>0</v>
      </c>
      <c r="BD276" s="474">
        <f t="shared" ca="1" si="65"/>
        <v>0</v>
      </c>
      <c r="BE276" s="474">
        <f t="shared" ca="1" si="65"/>
        <v>0</v>
      </c>
      <c r="BF276" s="474">
        <f t="shared" ca="1" si="65"/>
        <v>0</v>
      </c>
      <c r="BG276" s="474">
        <f t="shared" ca="1" si="65"/>
        <v>0</v>
      </c>
      <c r="BH276" s="474">
        <f t="shared" ca="1" si="65"/>
        <v>0</v>
      </c>
      <c r="BI276" s="474">
        <f t="shared" ca="1" si="65"/>
        <v>0</v>
      </c>
      <c r="BJ276" s="474">
        <f t="shared" ca="1" si="65"/>
        <v>0</v>
      </c>
      <c r="BK276" s="474">
        <f t="shared" ca="1" si="65"/>
        <v>0</v>
      </c>
      <c r="BL276" s="474">
        <f t="shared" ca="1" si="65"/>
        <v>0</v>
      </c>
      <c r="BM276" s="474">
        <f t="shared" ca="1" si="65"/>
        <v>0</v>
      </c>
      <c r="BN276" s="474">
        <f t="shared" ca="1" si="65"/>
        <v>0</v>
      </c>
      <c r="BO276" s="474">
        <f t="shared" ca="1" si="65"/>
        <v>0</v>
      </c>
      <c r="BP276" s="474">
        <f t="shared" ca="1" si="65"/>
        <v>0</v>
      </c>
      <c r="BQ276" s="474">
        <f t="shared" ca="1" si="65"/>
        <v>0</v>
      </c>
      <c r="BR276" s="474">
        <f t="shared" ca="1" si="65"/>
        <v>0</v>
      </c>
    </row>
    <row r="277" spans="2:70" ht="24" customHeight="1" outlineLevel="1">
      <c r="B277" s="318" t="str">
        <f>'COMMISSION ASSUMPTIONS'!J20</f>
        <v>Device Commission</v>
      </c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  <c r="AA277" s="475"/>
      <c r="AB277" s="475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475"/>
      <c r="BB277" s="475"/>
      <c r="BC277" s="475"/>
      <c r="BD277" s="475"/>
      <c r="BE277" s="475"/>
      <c r="BF277" s="475"/>
      <c r="BG277" s="475"/>
      <c r="BH277" s="475"/>
      <c r="BI277" s="475"/>
      <c r="BJ277" s="475"/>
      <c r="BK277" s="475"/>
      <c r="BL277" s="475"/>
      <c r="BM277" s="475"/>
      <c r="BN277" s="475"/>
      <c r="BO277" s="475"/>
      <c r="BP277" s="475"/>
      <c r="BQ277" s="475"/>
      <c r="BR277" s="475"/>
    </row>
    <row r="278" spans="2:70" ht="24" customHeight="1" outlineLevel="1">
      <c r="B278" s="313" t="str">
        <f>B265</f>
        <v>MVLP1</v>
      </c>
      <c r="C278" s="476">
        <f>('SUBSCRIBER BASE'!C25*'COMMISSION ASSUMPTIONS'!$F82)*('COMMISSION ASSUMPTIONS'!$E55*'DEVICE ASSUMPTIONS'!$G10)</f>
        <v>0</v>
      </c>
      <c r="D278" s="476">
        <f>('SUBSCRIBER BASE'!D25*'COMMISSION ASSUMPTIONS'!$F82)*('COMMISSION ASSUMPTIONS'!$E55*'DEVICE ASSUMPTIONS'!$G10)</f>
        <v>0</v>
      </c>
      <c r="E278" s="476">
        <f>('SUBSCRIBER BASE'!E25*'COMMISSION ASSUMPTIONS'!$F82)*('COMMISSION ASSUMPTIONS'!$E55*'DEVICE ASSUMPTIONS'!$G10)</f>
        <v>0</v>
      </c>
      <c r="F278" s="476">
        <f>('SUBSCRIBER BASE'!F25*'COMMISSION ASSUMPTIONS'!$F82)*('COMMISSION ASSUMPTIONS'!$E55*'DEVICE ASSUMPTIONS'!$G10)</f>
        <v>0</v>
      </c>
      <c r="G278" s="476">
        <f>('SUBSCRIBER BASE'!G25*'COMMISSION ASSUMPTIONS'!$F82)*('COMMISSION ASSUMPTIONS'!$E55*'DEVICE ASSUMPTIONS'!$G10)</f>
        <v>0</v>
      </c>
      <c r="H278" s="476">
        <f>('SUBSCRIBER BASE'!H25*'COMMISSION ASSUMPTIONS'!$F82)*('COMMISSION ASSUMPTIONS'!$E55*'DEVICE ASSUMPTIONS'!$G10)</f>
        <v>0</v>
      </c>
      <c r="I278" s="476">
        <f>('SUBSCRIBER BASE'!I25*'COMMISSION ASSUMPTIONS'!$F82)*('COMMISSION ASSUMPTIONS'!$E55*'DEVICE ASSUMPTIONS'!$G10)</f>
        <v>0</v>
      </c>
      <c r="J278" s="476">
        <f>('SUBSCRIBER BASE'!J25*'COMMISSION ASSUMPTIONS'!$F82)*('COMMISSION ASSUMPTIONS'!$E55*'DEVICE ASSUMPTIONS'!$G10)</f>
        <v>0</v>
      </c>
      <c r="K278" s="476">
        <f ca="1">('SUBSCRIBER BASE'!L25*'COMMISSION ASSUMPTIONS'!$F82)*('COMMISSION ASSUMPTIONS'!$E55*'DEVICE ASSUMPTIONS'!$G10)</f>
        <v>0</v>
      </c>
      <c r="L278" s="476">
        <f ca="1">('SUBSCRIBER BASE'!M25*'COMMISSION ASSUMPTIONS'!$F82)*('COMMISSION ASSUMPTIONS'!$E55*'DEVICE ASSUMPTIONS'!$G10)</f>
        <v>0</v>
      </c>
      <c r="M278" s="476">
        <f ca="1">('SUBSCRIBER BASE'!N25*'COMMISSION ASSUMPTIONS'!$F82)*('COMMISSION ASSUMPTIONS'!$E55*'DEVICE ASSUMPTIONS'!$G10)</f>
        <v>0</v>
      </c>
      <c r="N278" s="476">
        <f ca="1">('SUBSCRIBER BASE'!O25*'COMMISSION ASSUMPTIONS'!$F82)*('COMMISSION ASSUMPTIONS'!$E55*'DEVICE ASSUMPTIONS'!$G10)</f>
        <v>0</v>
      </c>
      <c r="O278" s="476">
        <f ca="1">('SUBSCRIBER BASE'!P25*'COMMISSION ASSUMPTIONS'!$F82)*('COMMISSION ASSUMPTIONS'!$E55*'DEVICE ASSUMPTIONS'!$G10)</f>
        <v>0</v>
      </c>
      <c r="P278" s="476">
        <f ca="1">('SUBSCRIBER BASE'!Q25*'COMMISSION ASSUMPTIONS'!$F82)*('COMMISSION ASSUMPTIONS'!$E55*'DEVICE ASSUMPTIONS'!$G10)</f>
        <v>0</v>
      </c>
      <c r="Q278" s="476">
        <f ca="1">('SUBSCRIBER BASE'!R25*'COMMISSION ASSUMPTIONS'!$F82)*('COMMISSION ASSUMPTIONS'!$E55*'DEVICE ASSUMPTIONS'!$G10)</f>
        <v>0</v>
      </c>
      <c r="R278" s="476">
        <f ca="1">('SUBSCRIBER BASE'!S25*'COMMISSION ASSUMPTIONS'!$F82)*('COMMISSION ASSUMPTIONS'!$E55*'DEVICE ASSUMPTIONS'!$G10)</f>
        <v>0</v>
      </c>
      <c r="S278" s="476">
        <f ca="1">('SUBSCRIBER BASE'!T25*'COMMISSION ASSUMPTIONS'!$F82)*('COMMISSION ASSUMPTIONS'!$E55*'DEVICE ASSUMPTIONS'!$G10)</f>
        <v>0</v>
      </c>
      <c r="T278" s="476">
        <f ca="1">('SUBSCRIBER BASE'!U25*'COMMISSION ASSUMPTIONS'!$F82)*('COMMISSION ASSUMPTIONS'!$E55*'DEVICE ASSUMPTIONS'!$G10)</f>
        <v>0</v>
      </c>
      <c r="U278" s="476">
        <f ca="1">('SUBSCRIBER BASE'!V25*'COMMISSION ASSUMPTIONS'!$F82)*('COMMISSION ASSUMPTIONS'!$E55*'DEVICE ASSUMPTIONS'!$G10)</f>
        <v>0</v>
      </c>
      <c r="V278" s="476">
        <f ca="1">('SUBSCRIBER BASE'!W25*'COMMISSION ASSUMPTIONS'!$F82)*('COMMISSION ASSUMPTIONS'!$E55*'DEVICE ASSUMPTIONS'!$G10)</f>
        <v>0</v>
      </c>
      <c r="W278" s="476">
        <f ca="1">('SUBSCRIBER BASE'!X25*'COMMISSION ASSUMPTIONS'!$F82)*('COMMISSION ASSUMPTIONS'!$E55*'DEVICE ASSUMPTIONS'!$G10)</f>
        <v>0</v>
      </c>
      <c r="X278" s="476">
        <f ca="1">('SUBSCRIBER BASE'!Y25*'COMMISSION ASSUMPTIONS'!$F82)*('COMMISSION ASSUMPTIONS'!$E55*'DEVICE ASSUMPTIONS'!$G10)</f>
        <v>0</v>
      </c>
      <c r="Y278" s="476">
        <f ca="1">('SUBSCRIBER BASE'!Z25*'COMMISSION ASSUMPTIONS'!$F82)*('COMMISSION ASSUMPTIONS'!$E55*'DEVICE ASSUMPTIONS'!$G10)</f>
        <v>0</v>
      </c>
      <c r="Z278" s="476">
        <f ca="1">('SUBSCRIBER BASE'!AA25*'COMMISSION ASSUMPTIONS'!$F82)*('COMMISSION ASSUMPTIONS'!$E55*'DEVICE ASSUMPTIONS'!$G10)</f>
        <v>0</v>
      </c>
      <c r="AA278" s="476">
        <f ca="1">('SUBSCRIBER BASE'!AB25*'COMMISSION ASSUMPTIONS'!$F82)*('COMMISSION ASSUMPTIONS'!$E55*'DEVICE ASSUMPTIONS'!$G10)</f>
        <v>0</v>
      </c>
      <c r="AB278" s="476">
        <f ca="1">('SUBSCRIBER BASE'!AC25*'COMMISSION ASSUMPTIONS'!$F82)*('COMMISSION ASSUMPTIONS'!$E55*'DEVICE ASSUMPTIONS'!$G10)</f>
        <v>0</v>
      </c>
      <c r="AC278" s="476">
        <f ca="1">('SUBSCRIBER BASE'!AD25*'COMMISSION ASSUMPTIONS'!$F82)*('COMMISSION ASSUMPTIONS'!$E55*'DEVICE ASSUMPTIONS'!$G10)</f>
        <v>0</v>
      </c>
      <c r="AD278" s="476">
        <f ca="1">('SUBSCRIBER BASE'!AE25*'COMMISSION ASSUMPTIONS'!$F82)*('COMMISSION ASSUMPTIONS'!$E55*'DEVICE ASSUMPTIONS'!$G10)</f>
        <v>0</v>
      </c>
      <c r="AE278" s="476">
        <f ca="1">('SUBSCRIBER BASE'!AF25*'COMMISSION ASSUMPTIONS'!$F82)*('COMMISSION ASSUMPTIONS'!$E55*'DEVICE ASSUMPTIONS'!$G10)</f>
        <v>0</v>
      </c>
      <c r="AF278" s="476">
        <f ca="1">('SUBSCRIBER BASE'!AG25*'COMMISSION ASSUMPTIONS'!$F82)*('COMMISSION ASSUMPTIONS'!$E55*'DEVICE ASSUMPTIONS'!$G10)</f>
        <v>0</v>
      </c>
      <c r="AG278" s="476">
        <f ca="1">('SUBSCRIBER BASE'!AH25*'COMMISSION ASSUMPTIONS'!$F82)*('COMMISSION ASSUMPTIONS'!$E55*'DEVICE ASSUMPTIONS'!$G10)</f>
        <v>0</v>
      </c>
      <c r="AH278" s="476">
        <f ca="1">('SUBSCRIBER BASE'!AI25*'COMMISSION ASSUMPTIONS'!$F82)*('COMMISSION ASSUMPTIONS'!$E55*'DEVICE ASSUMPTIONS'!$G10)</f>
        <v>0</v>
      </c>
      <c r="AI278" s="476">
        <f ca="1">('SUBSCRIBER BASE'!AJ25*'COMMISSION ASSUMPTIONS'!$F82)*('COMMISSION ASSUMPTIONS'!$E55*'DEVICE ASSUMPTIONS'!$G10)</f>
        <v>0</v>
      </c>
      <c r="AJ278" s="476">
        <f ca="1">('SUBSCRIBER BASE'!AK25*'COMMISSION ASSUMPTIONS'!$F82)*('COMMISSION ASSUMPTIONS'!$E55*'DEVICE ASSUMPTIONS'!$G10)</f>
        <v>0</v>
      </c>
      <c r="AK278" s="476">
        <f ca="1">('SUBSCRIBER BASE'!AL25*'COMMISSION ASSUMPTIONS'!$F82)*('COMMISSION ASSUMPTIONS'!$E55*'DEVICE ASSUMPTIONS'!$G10)</f>
        <v>0</v>
      </c>
      <c r="AL278" s="476">
        <f ca="1">('SUBSCRIBER BASE'!AM25*'COMMISSION ASSUMPTIONS'!$F82)*('COMMISSION ASSUMPTIONS'!$E55*'DEVICE ASSUMPTIONS'!$G10)</f>
        <v>0</v>
      </c>
      <c r="AM278" s="476">
        <f ca="1">('SUBSCRIBER BASE'!AN25*'COMMISSION ASSUMPTIONS'!$F82)*('COMMISSION ASSUMPTIONS'!$E55*'DEVICE ASSUMPTIONS'!$G10)</f>
        <v>0</v>
      </c>
      <c r="AN278" s="476">
        <f ca="1">('SUBSCRIBER BASE'!AO25*'COMMISSION ASSUMPTIONS'!$F82)*('COMMISSION ASSUMPTIONS'!$E55*'DEVICE ASSUMPTIONS'!$G10)</f>
        <v>0</v>
      </c>
      <c r="AO278" s="476">
        <f ca="1">('SUBSCRIBER BASE'!AP25*'COMMISSION ASSUMPTIONS'!$F82)*('COMMISSION ASSUMPTIONS'!$E55*'DEVICE ASSUMPTIONS'!$G10)</f>
        <v>0</v>
      </c>
      <c r="AP278" s="476">
        <f ca="1">('SUBSCRIBER BASE'!AQ25*'COMMISSION ASSUMPTIONS'!$F82)*('COMMISSION ASSUMPTIONS'!$E55*'DEVICE ASSUMPTIONS'!$G10)</f>
        <v>0</v>
      </c>
      <c r="AQ278" s="476">
        <f ca="1">('SUBSCRIBER BASE'!AR25*'COMMISSION ASSUMPTIONS'!$F82)*('COMMISSION ASSUMPTIONS'!$E55*'DEVICE ASSUMPTIONS'!$G10)</f>
        <v>0</v>
      </c>
      <c r="AR278" s="476">
        <f ca="1">('SUBSCRIBER BASE'!AS25*'COMMISSION ASSUMPTIONS'!$F82)*('COMMISSION ASSUMPTIONS'!$E55*'DEVICE ASSUMPTIONS'!$G10)</f>
        <v>0</v>
      </c>
      <c r="AS278" s="476">
        <f ca="1">('SUBSCRIBER BASE'!AT25*'COMMISSION ASSUMPTIONS'!$F82)*('COMMISSION ASSUMPTIONS'!$E55*'DEVICE ASSUMPTIONS'!$G10)</f>
        <v>0</v>
      </c>
      <c r="AT278" s="476">
        <f ca="1">('SUBSCRIBER BASE'!AU25*'COMMISSION ASSUMPTIONS'!$F82)*('COMMISSION ASSUMPTIONS'!$E55*'DEVICE ASSUMPTIONS'!$G10)</f>
        <v>0</v>
      </c>
      <c r="AU278" s="476">
        <f ca="1">('SUBSCRIBER BASE'!AV25*'COMMISSION ASSUMPTIONS'!$F82)*('COMMISSION ASSUMPTIONS'!$E55*'DEVICE ASSUMPTIONS'!$G10)</f>
        <v>0</v>
      </c>
      <c r="AV278" s="476">
        <f ca="1">('SUBSCRIBER BASE'!AW25*'COMMISSION ASSUMPTIONS'!$F82)*('COMMISSION ASSUMPTIONS'!$E55*'DEVICE ASSUMPTIONS'!$G10)</f>
        <v>0</v>
      </c>
      <c r="AW278" s="476">
        <f ca="1">('SUBSCRIBER BASE'!AX25*'COMMISSION ASSUMPTIONS'!$F82)*('COMMISSION ASSUMPTIONS'!$E55*'DEVICE ASSUMPTIONS'!$G10)</f>
        <v>0</v>
      </c>
      <c r="AX278" s="476">
        <f ca="1">('SUBSCRIBER BASE'!AY25*'COMMISSION ASSUMPTIONS'!$F82)*('COMMISSION ASSUMPTIONS'!$E55*'DEVICE ASSUMPTIONS'!$G10)</f>
        <v>0</v>
      </c>
      <c r="AY278" s="476">
        <f ca="1">('SUBSCRIBER BASE'!AZ25*'COMMISSION ASSUMPTIONS'!$F82)*('COMMISSION ASSUMPTIONS'!$E55*'DEVICE ASSUMPTIONS'!$G10)</f>
        <v>0</v>
      </c>
      <c r="AZ278" s="476">
        <f ca="1">('SUBSCRIBER BASE'!BA25*'COMMISSION ASSUMPTIONS'!$F82)*('COMMISSION ASSUMPTIONS'!$E55*'DEVICE ASSUMPTIONS'!$G10)</f>
        <v>0</v>
      </c>
      <c r="BA278" s="476">
        <f ca="1">('SUBSCRIBER BASE'!BB25*'COMMISSION ASSUMPTIONS'!$F82)*('COMMISSION ASSUMPTIONS'!$E55*'DEVICE ASSUMPTIONS'!$G10)</f>
        <v>0</v>
      </c>
      <c r="BB278" s="476">
        <f ca="1">('SUBSCRIBER BASE'!BC25*'COMMISSION ASSUMPTIONS'!$F82)*('COMMISSION ASSUMPTIONS'!$E55*'DEVICE ASSUMPTIONS'!$G10)</f>
        <v>0</v>
      </c>
      <c r="BC278" s="476">
        <f ca="1">('SUBSCRIBER BASE'!BD25*'COMMISSION ASSUMPTIONS'!$F82)*('COMMISSION ASSUMPTIONS'!$E55*'DEVICE ASSUMPTIONS'!$G10)</f>
        <v>0</v>
      </c>
      <c r="BD278" s="476">
        <f ca="1">('SUBSCRIBER BASE'!BE25*'COMMISSION ASSUMPTIONS'!$F82)*('COMMISSION ASSUMPTIONS'!$E55*'DEVICE ASSUMPTIONS'!$G10)</f>
        <v>0</v>
      </c>
      <c r="BE278" s="476">
        <f ca="1">('SUBSCRIBER BASE'!BF25*'COMMISSION ASSUMPTIONS'!$F82)*('COMMISSION ASSUMPTIONS'!$E55*'DEVICE ASSUMPTIONS'!$G10)</f>
        <v>0</v>
      </c>
      <c r="BF278" s="476">
        <f ca="1">('SUBSCRIBER BASE'!BG25*'COMMISSION ASSUMPTIONS'!$F82)*('COMMISSION ASSUMPTIONS'!$E55*'DEVICE ASSUMPTIONS'!$G10)</f>
        <v>0</v>
      </c>
      <c r="BG278" s="476">
        <f ca="1">('SUBSCRIBER BASE'!BH25*'COMMISSION ASSUMPTIONS'!$F82)*('COMMISSION ASSUMPTIONS'!$E55*'DEVICE ASSUMPTIONS'!$G10)</f>
        <v>0</v>
      </c>
      <c r="BH278" s="476">
        <f ca="1">('SUBSCRIBER BASE'!BI25*'COMMISSION ASSUMPTIONS'!$F82)*('COMMISSION ASSUMPTIONS'!$E55*'DEVICE ASSUMPTIONS'!$G10)</f>
        <v>0</v>
      </c>
      <c r="BI278" s="476">
        <f ca="1">('SUBSCRIBER BASE'!BJ25*'COMMISSION ASSUMPTIONS'!$F82)*('COMMISSION ASSUMPTIONS'!$E55*'DEVICE ASSUMPTIONS'!$G10)</f>
        <v>0</v>
      </c>
      <c r="BJ278" s="476">
        <f ca="1">('SUBSCRIBER BASE'!BK25*'COMMISSION ASSUMPTIONS'!$F82)*('COMMISSION ASSUMPTIONS'!$E55*'DEVICE ASSUMPTIONS'!$G10)</f>
        <v>0</v>
      </c>
      <c r="BK278" s="476">
        <f ca="1">('SUBSCRIBER BASE'!BL25*'COMMISSION ASSUMPTIONS'!$F82)*('COMMISSION ASSUMPTIONS'!$E55*'DEVICE ASSUMPTIONS'!$G10)</f>
        <v>0</v>
      </c>
      <c r="BL278" s="476">
        <f ca="1">('SUBSCRIBER BASE'!BM25*'COMMISSION ASSUMPTIONS'!$F82)*('COMMISSION ASSUMPTIONS'!$E55*'DEVICE ASSUMPTIONS'!$G10)</f>
        <v>0</v>
      </c>
      <c r="BM278" s="476">
        <f ca="1">('SUBSCRIBER BASE'!BN25*'COMMISSION ASSUMPTIONS'!$F82)*('COMMISSION ASSUMPTIONS'!$E55*'DEVICE ASSUMPTIONS'!$G10)</f>
        <v>0</v>
      </c>
      <c r="BN278" s="476">
        <f ca="1">('SUBSCRIBER BASE'!BO25*'COMMISSION ASSUMPTIONS'!$F82)*('COMMISSION ASSUMPTIONS'!$E55*'DEVICE ASSUMPTIONS'!$G10)</f>
        <v>0</v>
      </c>
      <c r="BO278" s="476">
        <f ca="1">('SUBSCRIBER BASE'!BP25*'COMMISSION ASSUMPTIONS'!$F82)*('COMMISSION ASSUMPTIONS'!$E55*'DEVICE ASSUMPTIONS'!$G10)</f>
        <v>0</v>
      </c>
      <c r="BP278" s="476">
        <f ca="1">('SUBSCRIBER BASE'!BQ25*'COMMISSION ASSUMPTIONS'!$F82)*('COMMISSION ASSUMPTIONS'!$E55*'DEVICE ASSUMPTIONS'!$G10)</f>
        <v>0</v>
      </c>
      <c r="BQ278" s="476">
        <f ca="1">('SUBSCRIBER BASE'!BR25*'COMMISSION ASSUMPTIONS'!$F82)*('COMMISSION ASSUMPTIONS'!$E55*'DEVICE ASSUMPTIONS'!$G10)</f>
        <v>0</v>
      </c>
      <c r="BR278" s="476">
        <f ca="1">('SUBSCRIBER BASE'!BS25*'COMMISSION ASSUMPTIONS'!$F82)*('COMMISSION ASSUMPTIONS'!$E55*'DEVICE ASSUMPTIONS'!$G10)</f>
        <v>0</v>
      </c>
    </row>
    <row r="279" spans="2:70" ht="24" customHeight="1" outlineLevel="1">
      <c r="B279" s="313" t="str">
        <f>B266</f>
        <v>MVLP2</v>
      </c>
      <c r="C279" s="476">
        <f>('SUBSCRIBER BASE'!C26*'COMMISSION ASSUMPTIONS'!$F83)*('COMMISSION ASSUMPTIONS'!$E56*'DEVICE ASSUMPTIONS'!$G11)</f>
        <v>0</v>
      </c>
      <c r="D279" s="476">
        <f>('SUBSCRIBER BASE'!D26*'COMMISSION ASSUMPTIONS'!$F83)*('COMMISSION ASSUMPTIONS'!$E56*'DEVICE ASSUMPTIONS'!$G11)</f>
        <v>0</v>
      </c>
      <c r="E279" s="476">
        <f>('SUBSCRIBER BASE'!E26*'COMMISSION ASSUMPTIONS'!$F83)*('COMMISSION ASSUMPTIONS'!$E56*'DEVICE ASSUMPTIONS'!$G11)</f>
        <v>0</v>
      </c>
      <c r="F279" s="476">
        <f>('SUBSCRIBER BASE'!F26*'COMMISSION ASSUMPTIONS'!$F83)*('COMMISSION ASSUMPTIONS'!$E56*'DEVICE ASSUMPTIONS'!$G11)</f>
        <v>0</v>
      </c>
      <c r="G279" s="476">
        <f>('SUBSCRIBER BASE'!G26*'COMMISSION ASSUMPTIONS'!$F83)*('COMMISSION ASSUMPTIONS'!$E56*'DEVICE ASSUMPTIONS'!$G11)</f>
        <v>0</v>
      </c>
      <c r="H279" s="476">
        <f>('SUBSCRIBER BASE'!H26*'COMMISSION ASSUMPTIONS'!$F83)*('COMMISSION ASSUMPTIONS'!$E56*'DEVICE ASSUMPTIONS'!$G11)</f>
        <v>0</v>
      </c>
      <c r="I279" s="476">
        <f>('SUBSCRIBER BASE'!I26*'COMMISSION ASSUMPTIONS'!$F83)*('COMMISSION ASSUMPTIONS'!$E56*'DEVICE ASSUMPTIONS'!$G11)</f>
        <v>0</v>
      </c>
      <c r="J279" s="476">
        <f>('SUBSCRIBER BASE'!J26*'COMMISSION ASSUMPTIONS'!$F83)*('COMMISSION ASSUMPTIONS'!$E56*'DEVICE ASSUMPTIONS'!$G11)</f>
        <v>0</v>
      </c>
      <c r="K279" s="476">
        <f ca="1">('SUBSCRIBER BASE'!L26*'COMMISSION ASSUMPTIONS'!$F83)*('COMMISSION ASSUMPTIONS'!$E56*'DEVICE ASSUMPTIONS'!$G11)</f>
        <v>0</v>
      </c>
      <c r="L279" s="476">
        <f ca="1">('SUBSCRIBER BASE'!M26*'COMMISSION ASSUMPTIONS'!$F83)*('COMMISSION ASSUMPTIONS'!$E56*'DEVICE ASSUMPTIONS'!$G11)</f>
        <v>0</v>
      </c>
      <c r="M279" s="476">
        <f ca="1">('SUBSCRIBER BASE'!N26*'COMMISSION ASSUMPTIONS'!$F83)*('COMMISSION ASSUMPTIONS'!$E56*'DEVICE ASSUMPTIONS'!$G11)</f>
        <v>0</v>
      </c>
      <c r="N279" s="476">
        <f ca="1">('SUBSCRIBER BASE'!O26*'COMMISSION ASSUMPTIONS'!$F83)*('COMMISSION ASSUMPTIONS'!$E56*'DEVICE ASSUMPTIONS'!$G11)</f>
        <v>0</v>
      </c>
      <c r="O279" s="476">
        <f ca="1">('SUBSCRIBER BASE'!P26*'COMMISSION ASSUMPTIONS'!$F83)*('COMMISSION ASSUMPTIONS'!$E56*'DEVICE ASSUMPTIONS'!$G11)</f>
        <v>0</v>
      </c>
      <c r="P279" s="476">
        <f ca="1">('SUBSCRIBER BASE'!Q26*'COMMISSION ASSUMPTIONS'!$F83)*('COMMISSION ASSUMPTIONS'!$E56*'DEVICE ASSUMPTIONS'!$G11)</f>
        <v>0</v>
      </c>
      <c r="Q279" s="476">
        <f ca="1">('SUBSCRIBER BASE'!R26*'COMMISSION ASSUMPTIONS'!$F83)*('COMMISSION ASSUMPTIONS'!$E56*'DEVICE ASSUMPTIONS'!$G11)</f>
        <v>0</v>
      </c>
      <c r="R279" s="476">
        <f ca="1">('SUBSCRIBER BASE'!S26*'COMMISSION ASSUMPTIONS'!$F83)*('COMMISSION ASSUMPTIONS'!$E56*'DEVICE ASSUMPTIONS'!$G11)</f>
        <v>0</v>
      </c>
      <c r="S279" s="476">
        <f ca="1">('SUBSCRIBER BASE'!T26*'COMMISSION ASSUMPTIONS'!$F83)*('COMMISSION ASSUMPTIONS'!$E56*'DEVICE ASSUMPTIONS'!$G11)</f>
        <v>0</v>
      </c>
      <c r="T279" s="476">
        <f ca="1">('SUBSCRIBER BASE'!U26*'COMMISSION ASSUMPTIONS'!$F83)*('COMMISSION ASSUMPTIONS'!$E56*'DEVICE ASSUMPTIONS'!$G11)</f>
        <v>0</v>
      </c>
      <c r="U279" s="476">
        <f ca="1">('SUBSCRIBER BASE'!V26*'COMMISSION ASSUMPTIONS'!$F83)*('COMMISSION ASSUMPTIONS'!$E56*'DEVICE ASSUMPTIONS'!$G11)</f>
        <v>0</v>
      </c>
      <c r="V279" s="476">
        <f ca="1">('SUBSCRIBER BASE'!W26*'COMMISSION ASSUMPTIONS'!$F83)*('COMMISSION ASSUMPTIONS'!$E56*'DEVICE ASSUMPTIONS'!$G11)</f>
        <v>0</v>
      </c>
      <c r="W279" s="476">
        <f ca="1">('SUBSCRIBER BASE'!X26*'COMMISSION ASSUMPTIONS'!$F83)*('COMMISSION ASSUMPTIONS'!$E56*'DEVICE ASSUMPTIONS'!$G11)</f>
        <v>0</v>
      </c>
      <c r="X279" s="476">
        <f ca="1">('SUBSCRIBER BASE'!Y26*'COMMISSION ASSUMPTIONS'!$F83)*('COMMISSION ASSUMPTIONS'!$E56*'DEVICE ASSUMPTIONS'!$G11)</f>
        <v>0</v>
      </c>
      <c r="Y279" s="476">
        <f ca="1">('SUBSCRIBER BASE'!Z26*'COMMISSION ASSUMPTIONS'!$F83)*('COMMISSION ASSUMPTIONS'!$E56*'DEVICE ASSUMPTIONS'!$G11)</f>
        <v>0</v>
      </c>
      <c r="Z279" s="476">
        <f ca="1">('SUBSCRIBER BASE'!AA26*'COMMISSION ASSUMPTIONS'!$F83)*('COMMISSION ASSUMPTIONS'!$E56*'DEVICE ASSUMPTIONS'!$G11)</f>
        <v>0</v>
      </c>
      <c r="AA279" s="476">
        <f ca="1">('SUBSCRIBER BASE'!AB26*'COMMISSION ASSUMPTIONS'!$F83)*('COMMISSION ASSUMPTIONS'!$E56*'DEVICE ASSUMPTIONS'!$G11)</f>
        <v>0</v>
      </c>
      <c r="AB279" s="476">
        <f ca="1">('SUBSCRIBER BASE'!AC26*'COMMISSION ASSUMPTIONS'!$F83)*('COMMISSION ASSUMPTIONS'!$E56*'DEVICE ASSUMPTIONS'!$G11)</f>
        <v>0</v>
      </c>
      <c r="AC279" s="476">
        <f ca="1">('SUBSCRIBER BASE'!AD26*'COMMISSION ASSUMPTIONS'!$F83)*('COMMISSION ASSUMPTIONS'!$E56*'DEVICE ASSUMPTIONS'!$G11)</f>
        <v>0</v>
      </c>
      <c r="AD279" s="476">
        <f ca="1">('SUBSCRIBER BASE'!AE26*'COMMISSION ASSUMPTIONS'!$F83)*('COMMISSION ASSUMPTIONS'!$E56*'DEVICE ASSUMPTIONS'!$G11)</f>
        <v>0</v>
      </c>
      <c r="AE279" s="476">
        <f ca="1">('SUBSCRIBER BASE'!AF26*'COMMISSION ASSUMPTIONS'!$F83)*('COMMISSION ASSUMPTIONS'!$E56*'DEVICE ASSUMPTIONS'!$G11)</f>
        <v>0</v>
      </c>
      <c r="AF279" s="476">
        <f ca="1">('SUBSCRIBER BASE'!AG26*'COMMISSION ASSUMPTIONS'!$F83)*('COMMISSION ASSUMPTIONS'!$E56*'DEVICE ASSUMPTIONS'!$G11)</f>
        <v>0</v>
      </c>
      <c r="AG279" s="476">
        <f ca="1">('SUBSCRIBER BASE'!AH26*'COMMISSION ASSUMPTIONS'!$F83)*('COMMISSION ASSUMPTIONS'!$E56*'DEVICE ASSUMPTIONS'!$G11)</f>
        <v>0</v>
      </c>
      <c r="AH279" s="476">
        <f ca="1">('SUBSCRIBER BASE'!AI26*'COMMISSION ASSUMPTIONS'!$F83)*('COMMISSION ASSUMPTIONS'!$E56*'DEVICE ASSUMPTIONS'!$G11)</f>
        <v>0</v>
      </c>
      <c r="AI279" s="476">
        <f ca="1">('SUBSCRIBER BASE'!AJ26*'COMMISSION ASSUMPTIONS'!$F83)*('COMMISSION ASSUMPTIONS'!$E56*'DEVICE ASSUMPTIONS'!$G11)</f>
        <v>0</v>
      </c>
      <c r="AJ279" s="476">
        <f ca="1">('SUBSCRIBER BASE'!AK26*'COMMISSION ASSUMPTIONS'!$F83)*('COMMISSION ASSUMPTIONS'!$E56*'DEVICE ASSUMPTIONS'!$G11)</f>
        <v>0</v>
      </c>
      <c r="AK279" s="476">
        <f ca="1">('SUBSCRIBER BASE'!AL26*'COMMISSION ASSUMPTIONS'!$F83)*('COMMISSION ASSUMPTIONS'!$E56*'DEVICE ASSUMPTIONS'!$G11)</f>
        <v>0</v>
      </c>
      <c r="AL279" s="476">
        <f ca="1">('SUBSCRIBER BASE'!AM26*'COMMISSION ASSUMPTIONS'!$F83)*('COMMISSION ASSUMPTIONS'!$E56*'DEVICE ASSUMPTIONS'!$G11)</f>
        <v>0</v>
      </c>
      <c r="AM279" s="476">
        <f ca="1">('SUBSCRIBER BASE'!AN26*'COMMISSION ASSUMPTIONS'!$F83)*('COMMISSION ASSUMPTIONS'!$E56*'DEVICE ASSUMPTIONS'!$G11)</f>
        <v>0</v>
      </c>
      <c r="AN279" s="476">
        <f ca="1">('SUBSCRIBER BASE'!AO26*'COMMISSION ASSUMPTIONS'!$F83)*('COMMISSION ASSUMPTIONS'!$E56*'DEVICE ASSUMPTIONS'!$G11)</f>
        <v>0</v>
      </c>
      <c r="AO279" s="476">
        <f ca="1">('SUBSCRIBER BASE'!AP26*'COMMISSION ASSUMPTIONS'!$F83)*('COMMISSION ASSUMPTIONS'!$E56*'DEVICE ASSUMPTIONS'!$G11)</f>
        <v>0</v>
      </c>
      <c r="AP279" s="476">
        <f ca="1">('SUBSCRIBER BASE'!AQ26*'COMMISSION ASSUMPTIONS'!$F83)*('COMMISSION ASSUMPTIONS'!$E56*'DEVICE ASSUMPTIONS'!$G11)</f>
        <v>0</v>
      </c>
      <c r="AQ279" s="476">
        <f ca="1">('SUBSCRIBER BASE'!AR26*'COMMISSION ASSUMPTIONS'!$F83)*('COMMISSION ASSUMPTIONS'!$E56*'DEVICE ASSUMPTIONS'!$G11)</f>
        <v>0</v>
      </c>
      <c r="AR279" s="476">
        <f ca="1">('SUBSCRIBER BASE'!AS26*'COMMISSION ASSUMPTIONS'!$F83)*('COMMISSION ASSUMPTIONS'!$E56*'DEVICE ASSUMPTIONS'!$G11)</f>
        <v>0</v>
      </c>
      <c r="AS279" s="476">
        <f ca="1">('SUBSCRIBER BASE'!AT26*'COMMISSION ASSUMPTIONS'!$F83)*('COMMISSION ASSUMPTIONS'!$E56*'DEVICE ASSUMPTIONS'!$G11)</f>
        <v>0</v>
      </c>
      <c r="AT279" s="476">
        <f ca="1">('SUBSCRIBER BASE'!AU26*'COMMISSION ASSUMPTIONS'!$F83)*('COMMISSION ASSUMPTIONS'!$E56*'DEVICE ASSUMPTIONS'!$G11)</f>
        <v>0</v>
      </c>
      <c r="AU279" s="476">
        <f ca="1">('SUBSCRIBER BASE'!AV26*'COMMISSION ASSUMPTIONS'!$F83)*('COMMISSION ASSUMPTIONS'!$E56*'DEVICE ASSUMPTIONS'!$G11)</f>
        <v>0</v>
      </c>
      <c r="AV279" s="476">
        <f ca="1">('SUBSCRIBER BASE'!AW26*'COMMISSION ASSUMPTIONS'!$F83)*('COMMISSION ASSUMPTIONS'!$E56*'DEVICE ASSUMPTIONS'!$G11)</f>
        <v>0</v>
      </c>
      <c r="AW279" s="476">
        <f ca="1">('SUBSCRIBER BASE'!AX26*'COMMISSION ASSUMPTIONS'!$F83)*('COMMISSION ASSUMPTIONS'!$E56*'DEVICE ASSUMPTIONS'!$G11)</f>
        <v>0</v>
      </c>
      <c r="AX279" s="476">
        <f ca="1">('SUBSCRIBER BASE'!AY26*'COMMISSION ASSUMPTIONS'!$F83)*('COMMISSION ASSUMPTIONS'!$E56*'DEVICE ASSUMPTIONS'!$G11)</f>
        <v>0</v>
      </c>
      <c r="AY279" s="476">
        <f ca="1">('SUBSCRIBER BASE'!AZ26*'COMMISSION ASSUMPTIONS'!$F83)*('COMMISSION ASSUMPTIONS'!$E56*'DEVICE ASSUMPTIONS'!$G11)</f>
        <v>0</v>
      </c>
      <c r="AZ279" s="476">
        <f ca="1">('SUBSCRIBER BASE'!BA26*'COMMISSION ASSUMPTIONS'!$F83)*('COMMISSION ASSUMPTIONS'!$E56*'DEVICE ASSUMPTIONS'!$G11)</f>
        <v>0</v>
      </c>
      <c r="BA279" s="476">
        <f ca="1">('SUBSCRIBER BASE'!BB26*'COMMISSION ASSUMPTIONS'!$F83)*('COMMISSION ASSUMPTIONS'!$E56*'DEVICE ASSUMPTIONS'!$G11)</f>
        <v>0</v>
      </c>
      <c r="BB279" s="476">
        <f ca="1">('SUBSCRIBER BASE'!BC26*'COMMISSION ASSUMPTIONS'!$F83)*('COMMISSION ASSUMPTIONS'!$E56*'DEVICE ASSUMPTIONS'!$G11)</f>
        <v>0</v>
      </c>
      <c r="BC279" s="476">
        <f ca="1">('SUBSCRIBER BASE'!BD26*'COMMISSION ASSUMPTIONS'!$F83)*('COMMISSION ASSUMPTIONS'!$E56*'DEVICE ASSUMPTIONS'!$G11)</f>
        <v>0</v>
      </c>
      <c r="BD279" s="476">
        <f ca="1">('SUBSCRIBER BASE'!BE26*'COMMISSION ASSUMPTIONS'!$F83)*('COMMISSION ASSUMPTIONS'!$E56*'DEVICE ASSUMPTIONS'!$G11)</f>
        <v>0</v>
      </c>
      <c r="BE279" s="476">
        <f ca="1">('SUBSCRIBER BASE'!BF26*'COMMISSION ASSUMPTIONS'!$F83)*('COMMISSION ASSUMPTIONS'!$E56*'DEVICE ASSUMPTIONS'!$G11)</f>
        <v>0</v>
      </c>
      <c r="BF279" s="476">
        <f ca="1">('SUBSCRIBER BASE'!BG26*'COMMISSION ASSUMPTIONS'!$F83)*('COMMISSION ASSUMPTIONS'!$E56*'DEVICE ASSUMPTIONS'!$G11)</f>
        <v>0</v>
      </c>
      <c r="BG279" s="476">
        <f ca="1">('SUBSCRIBER BASE'!BH26*'COMMISSION ASSUMPTIONS'!$F83)*('COMMISSION ASSUMPTIONS'!$E56*'DEVICE ASSUMPTIONS'!$G11)</f>
        <v>0</v>
      </c>
      <c r="BH279" s="476">
        <f ca="1">('SUBSCRIBER BASE'!BI26*'COMMISSION ASSUMPTIONS'!$F83)*('COMMISSION ASSUMPTIONS'!$E56*'DEVICE ASSUMPTIONS'!$G11)</f>
        <v>0</v>
      </c>
      <c r="BI279" s="476">
        <f ca="1">('SUBSCRIBER BASE'!BJ26*'COMMISSION ASSUMPTIONS'!$F83)*('COMMISSION ASSUMPTIONS'!$E56*'DEVICE ASSUMPTIONS'!$G11)</f>
        <v>0</v>
      </c>
      <c r="BJ279" s="476">
        <f ca="1">('SUBSCRIBER BASE'!BK26*'COMMISSION ASSUMPTIONS'!$F83)*('COMMISSION ASSUMPTIONS'!$E56*'DEVICE ASSUMPTIONS'!$G11)</f>
        <v>0</v>
      </c>
      <c r="BK279" s="476">
        <f ca="1">('SUBSCRIBER BASE'!BL26*'COMMISSION ASSUMPTIONS'!$F83)*('COMMISSION ASSUMPTIONS'!$E56*'DEVICE ASSUMPTIONS'!$G11)</f>
        <v>0</v>
      </c>
      <c r="BL279" s="476">
        <f ca="1">('SUBSCRIBER BASE'!BM26*'COMMISSION ASSUMPTIONS'!$F83)*('COMMISSION ASSUMPTIONS'!$E56*'DEVICE ASSUMPTIONS'!$G11)</f>
        <v>0</v>
      </c>
      <c r="BM279" s="476">
        <f ca="1">('SUBSCRIBER BASE'!BN26*'COMMISSION ASSUMPTIONS'!$F83)*('COMMISSION ASSUMPTIONS'!$E56*'DEVICE ASSUMPTIONS'!$G11)</f>
        <v>0</v>
      </c>
      <c r="BN279" s="476">
        <f ca="1">('SUBSCRIBER BASE'!BO26*'COMMISSION ASSUMPTIONS'!$F83)*('COMMISSION ASSUMPTIONS'!$E56*'DEVICE ASSUMPTIONS'!$G11)</f>
        <v>0</v>
      </c>
      <c r="BO279" s="476">
        <f ca="1">('SUBSCRIBER BASE'!BP26*'COMMISSION ASSUMPTIONS'!$F83)*('COMMISSION ASSUMPTIONS'!$E56*'DEVICE ASSUMPTIONS'!$G11)</f>
        <v>0</v>
      </c>
      <c r="BP279" s="476">
        <f ca="1">('SUBSCRIBER BASE'!BQ26*'COMMISSION ASSUMPTIONS'!$F83)*('COMMISSION ASSUMPTIONS'!$E56*'DEVICE ASSUMPTIONS'!$G11)</f>
        <v>0</v>
      </c>
      <c r="BQ279" s="476">
        <f ca="1">('SUBSCRIBER BASE'!BR26*'COMMISSION ASSUMPTIONS'!$F83)*('COMMISSION ASSUMPTIONS'!$E56*'DEVICE ASSUMPTIONS'!$G11)</f>
        <v>0</v>
      </c>
      <c r="BR279" s="476">
        <f ca="1">('SUBSCRIBER BASE'!BS26*'COMMISSION ASSUMPTIONS'!$F83)*('COMMISSION ASSUMPTIONS'!$E56*'DEVICE ASSUMPTIONS'!$G11)</f>
        <v>0</v>
      </c>
    </row>
    <row r="280" spans="2:70" ht="24" customHeight="1" outlineLevel="1">
      <c r="B280" s="313" t="str">
        <f>B267</f>
        <v>MVLP3</v>
      </c>
      <c r="C280" s="476">
        <f>('SUBSCRIBER BASE'!C27*'COMMISSION ASSUMPTIONS'!$F84)*('COMMISSION ASSUMPTIONS'!$E57*'DEVICE ASSUMPTIONS'!$G12)</f>
        <v>0</v>
      </c>
      <c r="D280" s="476">
        <f>('SUBSCRIBER BASE'!D27*'COMMISSION ASSUMPTIONS'!$F84)*('COMMISSION ASSUMPTIONS'!$E57*'DEVICE ASSUMPTIONS'!$G12)</f>
        <v>0</v>
      </c>
      <c r="E280" s="476">
        <f>('SUBSCRIBER BASE'!E27*'COMMISSION ASSUMPTIONS'!$F84)*('COMMISSION ASSUMPTIONS'!$E57*'DEVICE ASSUMPTIONS'!$G12)</f>
        <v>0</v>
      </c>
      <c r="F280" s="476">
        <f>('SUBSCRIBER BASE'!F27*'COMMISSION ASSUMPTIONS'!$F84)*('COMMISSION ASSUMPTIONS'!$E57*'DEVICE ASSUMPTIONS'!$G12)</f>
        <v>0</v>
      </c>
      <c r="G280" s="476">
        <f>('SUBSCRIBER BASE'!G27*'COMMISSION ASSUMPTIONS'!$F84)*('COMMISSION ASSUMPTIONS'!$E57*'DEVICE ASSUMPTIONS'!$G12)</f>
        <v>0</v>
      </c>
      <c r="H280" s="476">
        <f>('SUBSCRIBER BASE'!H27*'COMMISSION ASSUMPTIONS'!$F84)*('COMMISSION ASSUMPTIONS'!$E57*'DEVICE ASSUMPTIONS'!$G12)</f>
        <v>0</v>
      </c>
      <c r="I280" s="476">
        <f>('SUBSCRIBER BASE'!I27*'COMMISSION ASSUMPTIONS'!$F84)*('COMMISSION ASSUMPTIONS'!$E57*'DEVICE ASSUMPTIONS'!$G12)</f>
        <v>0</v>
      </c>
      <c r="J280" s="476">
        <f>('SUBSCRIBER BASE'!J27*'COMMISSION ASSUMPTIONS'!$F84)*('COMMISSION ASSUMPTIONS'!$E57*'DEVICE ASSUMPTIONS'!$G12)</f>
        <v>0</v>
      </c>
      <c r="K280" s="476">
        <f ca="1">('SUBSCRIBER BASE'!L27*'COMMISSION ASSUMPTIONS'!$F84)*('COMMISSION ASSUMPTIONS'!$E57*'DEVICE ASSUMPTIONS'!$G12)</f>
        <v>0</v>
      </c>
      <c r="L280" s="476">
        <f ca="1">('SUBSCRIBER BASE'!M27*'COMMISSION ASSUMPTIONS'!$F84)*('COMMISSION ASSUMPTIONS'!$E57*'DEVICE ASSUMPTIONS'!$G12)</f>
        <v>0</v>
      </c>
      <c r="M280" s="476">
        <f ca="1">('SUBSCRIBER BASE'!N27*'COMMISSION ASSUMPTIONS'!$F84)*('COMMISSION ASSUMPTIONS'!$E57*'DEVICE ASSUMPTIONS'!$G12)</f>
        <v>0</v>
      </c>
      <c r="N280" s="476">
        <f ca="1">('SUBSCRIBER BASE'!O27*'COMMISSION ASSUMPTIONS'!$F84)*('COMMISSION ASSUMPTIONS'!$E57*'DEVICE ASSUMPTIONS'!$G12)</f>
        <v>0</v>
      </c>
      <c r="O280" s="476">
        <f ca="1">('SUBSCRIBER BASE'!P27*'COMMISSION ASSUMPTIONS'!$F84)*('COMMISSION ASSUMPTIONS'!$E57*'DEVICE ASSUMPTIONS'!$G12)</f>
        <v>0</v>
      </c>
      <c r="P280" s="476">
        <f ca="1">('SUBSCRIBER BASE'!Q27*'COMMISSION ASSUMPTIONS'!$F84)*('COMMISSION ASSUMPTIONS'!$E57*'DEVICE ASSUMPTIONS'!$G12)</f>
        <v>0</v>
      </c>
      <c r="Q280" s="476">
        <f ca="1">('SUBSCRIBER BASE'!R27*'COMMISSION ASSUMPTIONS'!$F84)*('COMMISSION ASSUMPTIONS'!$E57*'DEVICE ASSUMPTIONS'!$G12)</f>
        <v>0</v>
      </c>
      <c r="R280" s="476">
        <f ca="1">('SUBSCRIBER BASE'!S27*'COMMISSION ASSUMPTIONS'!$F84)*('COMMISSION ASSUMPTIONS'!$E57*'DEVICE ASSUMPTIONS'!$G12)</f>
        <v>0</v>
      </c>
      <c r="S280" s="476">
        <f ca="1">('SUBSCRIBER BASE'!T27*'COMMISSION ASSUMPTIONS'!$F84)*('COMMISSION ASSUMPTIONS'!$E57*'DEVICE ASSUMPTIONS'!$G12)</f>
        <v>0</v>
      </c>
      <c r="T280" s="476">
        <f ca="1">('SUBSCRIBER BASE'!U27*'COMMISSION ASSUMPTIONS'!$F84)*('COMMISSION ASSUMPTIONS'!$E57*'DEVICE ASSUMPTIONS'!$G12)</f>
        <v>0</v>
      </c>
      <c r="U280" s="476">
        <f ca="1">('SUBSCRIBER BASE'!V27*'COMMISSION ASSUMPTIONS'!$F84)*('COMMISSION ASSUMPTIONS'!$E57*'DEVICE ASSUMPTIONS'!$G12)</f>
        <v>0</v>
      </c>
      <c r="V280" s="476">
        <f ca="1">('SUBSCRIBER BASE'!W27*'COMMISSION ASSUMPTIONS'!$F84)*('COMMISSION ASSUMPTIONS'!$E57*'DEVICE ASSUMPTIONS'!$G12)</f>
        <v>0</v>
      </c>
      <c r="W280" s="476">
        <f ca="1">('SUBSCRIBER BASE'!X27*'COMMISSION ASSUMPTIONS'!$F84)*('COMMISSION ASSUMPTIONS'!$E57*'DEVICE ASSUMPTIONS'!$G12)</f>
        <v>0</v>
      </c>
      <c r="X280" s="476">
        <f ca="1">('SUBSCRIBER BASE'!Y27*'COMMISSION ASSUMPTIONS'!$F84)*('COMMISSION ASSUMPTIONS'!$E57*'DEVICE ASSUMPTIONS'!$G12)</f>
        <v>0</v>
      </c>
      <c r="Y280" s="476">
        <f ca="1">('SUBSCRIBER BASE'!Z27*'COMMISSION ASSUMPTIONS'!$F84)*('COMMISSION ASSUMPTIONS'!$E57*'DEVICE ASSUMPTIONS'!$G12)</f>
        <v>0</v>
      </c>
      <c r="Z280" s="476">
        <f ca="1">('SUBSCRIBER BASE'!AA27*'COMMISSION ASSUMPTIONS'!$F84)*('COMMISSION ASSUMPTIONS'!$E57*'DEVICE ASSUMPTIONS'!$G12)</f>
        <v>0</v>
      </c>
      <c r="AA280" s="476">
        <f ca="1">('SUBSCRIBER BASE'!AB27*'COMMISSION ASSUMPTIONS'!$F84)*('COMMISSION ASSUMPTIONS'!$E57*'DEVICE ASSUMPTIONS'!$G12)</f>
        <v>0</v>
      </c>
      <c r="AB280" s="476">
        <f ca="1">('SUBSCRIBER BASE'!AC27*'COMMISSION ASSUMPTIONS'!$F84)*('COMMISSION ASSUMPTIONS'!$E57*'DEVICE ASSUMPTIONS'!$G12)</f>
        <v>0</v>
      </c>
      <c r="AC280" s="476">
        <f ca="1">('SUBSCRIBER BASE'!AD27*'COMMISSION ASSUMPTIONS'!$F84)*('COMMISSION ASSUMPTIONS'!$E57*'DEVICE ASSUMPTIONS'!$G12)</f>
        <v>0</v>
      </c>
      <c r="AD280" s="476">
        <f ca="1">('SUBSCRIBER BASE'!AE27*'COMMISSION ASSUMPTIONS'!$F84)*('COMMISSION ASSUMPTIONS'!$E57*'DEVICE ASSUMPTIONS'!$G12)</f>
        <v>0</v>
      </c>
      <c r="AE280" s="476">
        <f ca="1">('SUBSCRIBER BASE'!AF27*'COMMISSION ASSUMPTIONS'!$F84)*('COMMISSION ASSUMPTIONS'!$E57*'DEVICE ASSUMPTIONS'!$G12)</f>
        <v>0</v>
      </c>
      <c r="AF280" s="476">
        <f ca="1">('SUBSCRIBER BASE'!AG27*'COMMISSION ASSUMPTIONS'!$F84)*('COMMISSION ASSUMPTIONS'!$E57*'DEVICE ASSUMPTIONS'!$G12)</f>
        <v>0</v>
      </c>
      <c r="AG280" s="476">
        <f ca="1">('SUBSCRIBER BASE'!AH27*'COMMISSION ASSUMPTIONS'!$F84)*('COMMISSION ASSUMPTIONS'!$E57*'DEVICE ASSUMPTIONS'!$G12)</f>
        <v>0</v>
      </c>
      <c r="AH280" s="476">
        <f ca="1">('SUBSCRIBER BASE'!AI27*'COMMISSION ASSUMPTIONS'!$F84)*('COMMISSION ASSUMPTIONS'!$E57*'DEVICE ASSUMPTIONS'!$G12)</f>
        <v>0</v>
      </c>
      <c r="AI280" s="476">
        <f ca="1">('SUBSCRIBER BASE'!AJ27*'COMMISSION ASSUMPTIONS'!$F84)*('COMMISSION ASSUMPTIONS'!$E57*'DEVICE ASSUMPTIONS'!$G12)</f>
        <v>0</v>
      </c>
      <c r="AJ280" s="476">
        <f ca="1">('SUBSCRIBER BASE'!AK27*'COMMISSION ASSUMPTIONS'!$F84)*('COMMISSION ASSUMPTIONS'!$E57*'DEVICE ASSUMPTIONS'!$G12)</f>
        <v>0</v>
      </c>
      <c r="AK280" s="476">
        <f ca="1">('SUBSCRIBER BASE'!AL27*'COMMISSION ASSUMPTIONS'!$F84)*('COMMISSION ASSUMPTIONS'!$E57*'DEVICE ASSUMPTIONS'!$G12)</f>
        <v>0</v>
      </c>
      <c r="AL280" s="476">
        <f ca="1">('SUBSCRIBER BASE'!AM27*'COMMISSION ASSUMPTIONS'!$F84)*('COMMISSION ASSUMPTIONS'!$E57*'DEVICE ASSUMPTIONS'!$G12)</f>
        <v>0</v>
      </c>
      <c r="AM280" s="476">
        <f ca="1">('SUBSCRIBER BASE'!AN27*'COMMISSION ASSUMPTIONS'!$F84)*('COMMISSION ASSUMPTIONS'!$E57*'DEVICE ASSUMPTIONS'!$G12)</f>
        <v>0</v>
      </c>
      <c r="AN280" s="476">
        <f ca="1">('SUBSCRIBER BASE'!AO27*'COMMISSION ASSUMPTIONS'!$F84)*('COMMISSION ASSUMPTIONS'!$E57*'DEVICE ASSUMPTIONS'!$G12)</f>
        <v>0</v>
      </c>
      <c r="AO280" s="476">
        <f ca="1">('SUBSCRIBER BASE'!AP27*'COMMISSION ASSUMPTIONS'!$F84)*('COMMISSION ASSUMPTIONS'!$E57*'DEVICE ASSUMPTIONS'!$G12)</f>
        <v>0</v>
      </c>
      <c r="AP280" s="476">
        <f ca="1">('SUBSCRIBER BASE'!AQ27*'COMMISSION ASSUMPTIONS'!$F84)*('COMMISSION ASSUMPTIONS'!$E57*'DEVICE ASSUMPTIONS'!$G12)</f>
        <v>0</v>
      </c>
      <c r="AQ280" s="476">
        <f ca="1">('SUBSCRIBER BASE'!AR27*'COMMISSION ASSUMPTIONS'!$F84)*('COMMISSION ASSUMPTIONS'!$E57*'DEVICE ASSUMPTIONS'!$G12)</f>
        <v>0</v>
      </c>
      <c r="AR280" s="476">
        <f ca="1">('SUBSCRIBER BASE'!AS27*'COMMISSION ASSUMPTIONS'!$F84)*('COMMISSION ASSUMPTIONS'!$E57*'DEVICE ASSUMPTIONS'!$G12)</f>
        <v>0</v>
      </c>
      <c r="AS280" s="476">
        <f ca="1">('SUBSCRIBER BASE'!AT27*'COMMISSION ASSUMPTIONS'!$F84)*('COMMISSION ASSUMPTIONS'!$E57*'DEVICE ASSUMPTIONS'!$G12)</f>
        <v>0</v>
      </c>
      <c r="AT280" s="476">
        <f ca="1">('SUBSCRIBER BASE'!AU27*'COMMISSION ASSUMPTIONS'!$F84)*('COMMISSION ASSUMPTIONS'!$E57*'DEVICE ASSUMPTIONS'!$G12)</f>
        <v>0</v>
      </c>
      <c r="AU280" s="476">
        <f ca="1">('SUBSCRIBER BASE'!AV27*'COMMISSION ASSUMPTIONS'!$F84)*('COMMISSION ASSUMPTIONS'!$E57*'DEVICE ASSUMPTIONS'!$G12)</f>
        <v>0</v>
      </c>
      <c r="AV280" s="476">
        <f ca="1">('SUBSCRIBER BASE'!AW27*'COMMISSION ASSUMPTIONS'!$F84)*('COMMISSION ASSUMPTIONS'!$E57*'DEVICE ASSUMPTIONS'!$G12)</f>
        <v>0</v>
      </c>
      <c r="AW280" s="476">
        <f ca="1">('SUBSCRIBER BASE'!AX27*'COMMISSION ASSUMPTIONS'!$F84)*('COMMISSION ASSUMPTIONS'!$E57*'DEVICE ASSUMPTIONS'!$G12)</f>
        <v>0</v>
      </c>
      <c r="AX280" s="476">
        <f ca="1">('SUBSCRIBER BASE'!AY27*'COMMISSION ASSUMPTIONS'!$F84)*('COMMISSION ASSUMPTIONS'!$E57*'DEVICE ASSUMPTIONS'!$G12)</f>
        <v>0</v>
      </c>
      <c r="AY280" s="476">
        <f ca="1">('SUBSCRIBER BASE'!AZ27*'COMMISSION ASSUMPTIONS'!$F84)*('COMMISSION ASSUMPTIONS'!$E57*'DEVICE ASSUMPTIONS'!$G12)</f>
        <v>0</v>
      </c>
      <c r="AZ280" s="476">
        <f ca="1">('SUBSCRIBER BASE'!BA27*'COMMISSION ASSUMPTIONS'!$F84)*('COMMISSION ASSUMPTIONS'!$E57*'DEVICE ASSUMPTIONS'!$G12)</f>
        <v>0</v>
      </c>
      <c r="BA280" s="476">
        <f ca="1">('SUBSCRIBER BASE'!BB27*'COMMISSION ASSUMPTIONS'!$F84)*('COMMISSION ASSUMPTIONS'!$E57*'DEVICE ASSUMPTIONS'!$G12)</f>
        <v>0</v>
      </c>
      <c r="BB280" s="476">
        <f ca="1">('SUBSCRIBER BASE'!BC27*'COMMISSION ASSUMPTIONS'!$F84)*('COMMISSION ASSUMPTIONS'!$E57*'DEVICE ASSUMPTIONS'!$G12)</f>
        <v>0</v>
      </c>
      <c r="BC280" s="476">
        <f ca="1">('SUBSCRIBER BASE'!BD27*'COMMISSION ASSUMPTIONS'!$F84)*('COMMISSION ASSUMPTIONS'!$E57*'DEVICE ASSUMPTIONS'!$G12)</f>
        <v>0</v>
      </c>
      <c r="BD280" s="476">
        <f ca="1">('SUBSCRIBER BASE'!BE27*'COMMISSION ASSUMPTIONS'!$F84)*('COMMISSION ASSUMPTIONS'!$E57*'DEVICE ASSUMPTIONS'!$G12)</f>
        <v>0</v>
      </c>
      <c r="BE280" s="476">
        <f ca="1">('SUBSCRIBER BASE'!BF27*'COMMISSION ASSUMPTIONS'!$F84)*('COMMISSION ASSUMPTIONS'!$E57*'DEVICE ASSUMPTIONS'!$G12)</f>
        <v>0</v>
      </c>
      <c r="BF280" s="476">
        <f ca="1">('SUBSCRIBER BASE'!BG27*'COMMISSION ASSUMPTIONS'!$F84)*('COMMISSION ASSUMPTIONS'!$E57*'DEVICE ASSUMPTIONS'!$G12)</f>
        <v>0</v>
      </c>
      <c r="BG280" s="476">
        <f ca="1">('SUBSCRIBER BASE'!BH27*'COMMISSION ASSUMPTIONS'!$F84)*('COMMISSION ASSUMPTIONS'!$E57*'DEVICE ASSUMPTIONS'!$G12)</f>
        <v>0</v>
      </c>
      <c r="BH280" s="476">
        <f ca="1">('SUBSCRIBER BASE'!BI27*'COMMISSION ASSUMPTIONS'!$F84)*('COMMISSION ASSUMPTIONS'!$E57*'DEVICE ASSUMPTIONS'!$G12)</f>
        <v>0</v>
      </c>
      <c r="BI280" s="476">
        <f ca="1">('SUBSCRIBER BASE'!BJ27*'COMMISSION ASSUMPTIONS'!$F84)*('COMMISSION ASSUMPTIONS'!$E57*'DEVICE ASSUMPTIONS'!$G12)</f>
        <v>0</v>
      </c>
      <c r="BJ280" s="476">
        <f ca="1">('SUBSCRIBER BASE'!BK27*'COMMISSION ASSUMPTIONS'!$F84)*('COMMISSION ASSUMPTIONS'!$E57*'DEVICE ASSUMPTIONS'!$G12)</f>
        <v>0</v>
      </c>
      <c r="BK280" s="476">
        <f ca="1">('SUBSCRIBER BASE'!BL27*'COMMISSION ASSUMPTIONS'!$F84)*('COMMISSION ASSUMPTIONS'!$E57*'DEVICE ASSUMPTIONS'!$G12)</f>
        <v>0</v>
      </c>
      <c r="BL280" s="476">
        <f ca="1">('SUBSCRIBER BASE'!BM27*'COMMISSION ASSUMPTIONS'!$F84)*('COMMISSION ASSUMPTIONS'!$E57*'DEVICE ASSUMPTIONS'!$G12)</f>
        <v>0</v>
      </c>
      <c r="BM280" s="476">
        <f ca="1">('SUBSCRIBER BASE'!BN27*'COMMISSION ASSUMPTIONS'!$F84)*('COMMISSION ASSUMPTIONS'!$E57*'DEVICE ASSUMPTIONS'!$G12)</f>
        <v>0</v>
      </c>
      <c r="BN280" s="476">
        <f ca="1">('SUBSCRIBER BASE'!BO27*'COMMISSION ASSUMPTIONS'!$F84)*('COMMISSION ASSUMPTIONS'!$E57*'DEVICE ASSUMPTIONS'!$G12)</f>
        <v>0</v>
      </c>
      <c r="BO280" s="476">
        <f ca="1">('SUBSCRIBER BASE'!BP27*'COMMISSION ASSUMPTIONS'!$F84)*('COMMISSION ASSUMPTIONS'!$E57*'DEVICE ASSUMPTIONS'!$G12)</f>
        <v>0</v>
      </c>
      <c r="BP280" s="476">
        <f ca="1">('SUBSCRIBER BASE'!BQ27*'COMMISSION ASSUMPTIONS'!$F84)*('COMMISSION ASSUMPTIONS'!$E57*'DEVICE ASSUMPTIONS'!$G12)</f>
        <v>0</v>
      </c>
      <c r="BQ280" s="476">
        <f ca="1">('SUBSCRIBER BASE'!BR27*'COMMISSION ASSUMPTIONS'!$F84)*('COMMISSION ASSUMPTIONS'!$E57*'DEVICE ASSUMPTIONS'!$G12)</f>
        <v>0</v>
      </c>
      <c r="BR280" s="476">
        <f ca="1">('SUBSCRIBER BASE'!BS27*'COMMISSION ASSUMPTIONS'!$F84)*('COMMISSION ASSUMPTIONS'!$E57*'DEVICE ASSUMPTIONS'!$G12)</f>
        <v>0</v>
      </c>
    </row>
    <row r="281" spans="2:70" ht="24" customHeight="1" outlineLevel="1">
      <c r="B281" s="313" t="str">
        <f>B268</f>
        <v>MVLP4</v>
      </c>
      <c r="C281" s="476">
        <f>('SUBSCRIBER BASE'!C28*'COMMISSION ASSUMPTIONS'!$F85)*('COMMISSION ASSUMPTIONS'!$E58*'DEVICE ASSUMPTIONS'!$G13)</f>
        <v>0</v>
      </c>
      <c r="D281" s="476">
        <f>('SUBSCRIBER BASE'!D28*'COMMISSION ASSUMPTIONS'!$F85)*('COMMISSION ASSUMPTIONS'!$E58*'DEVICE ASSUMPTIONS'!$G13)</f>
        <v>0</v>
      </c>
      <c r="E281" s="476">
        <f>('SUBSCRIBER BASE'!E28*'COMMISSION ASSUMPTIONS'!$F85)*('COMMISSION ASSUMPTIONS'!$E58*'DEVICE ASSUMPTIONS'!$G13)</f>
        <v>0</v>
      </c>
      <c r="F281" s="476">
        <f>('SUBSCRIBER BASE'!F28*'COMMISSION ASSUMPTIONS'!$F85)*('COMMISSION ASSUMPTIONS'!$E58*'DEVICE ASSUMPTIONS'!$G13)</f>
        <v>0</v>
      </c>
      <c r="G281" s="476">
        <f>('SUBSCRIBER BASE'!G28*'COMMISSION ASSUMPTIONS'!$F85)*('COMMISSION ASSUMPTIONS'!$E58*'DEVICE ASSUMPTIONS'!$G13)</f>
        <v>0</v>
      </c>
      <c r="H281" s="476">
        <f>('SUBSCRIBER BASE'!H28*'COMMISSION ASSUMPTIONS'!$F85)*('COMMISSION ASSUMPTIONS'!$E58*'DEVICE ASSUMPTIONS'!$G13)</f>
        <v>0</v>
      </c>
      <c r="I281" s="476">
        <f>('SUBSCRIBER BASE'!I28*'COMMISSION ASSUMPTIONS'!$F85)*('COMMISSION ASSUMPTIONS'!$E58*'DEVICE ASSUMPTIONS'!$G13)</f>
        <v>0</v>
      </c>
      <c r="J281" s="476">
        <f>('SUBSCRIBER BASE'!J28*'COMMISSION ASSUMPTIONS'!$F85)*('COMMISSION ASSUMPTIONS'!$E58*'DEVICE ASSUMPTIONS'!$G13)</f>
        <v>0</v>
      </c>
      <c r="K281" s="476">
        <f ca="1">('SUBSCRIBER BASE'!L28*'COMMISSION ASSUMPTIONS'!$F85)*('COMMISSION ASSUMPTIONS'!$E58*'DEVICE ASSUMPTIONS'!$G13)</f>
        <v>0</v>
      </c>
      <c r="L281" s="476">
        <f ca="1">('SUBSCRIBER BASE'!M28*'COMMISSION ASSUMPTIONS'!$F85)*('COMMISSION ASSUMPTIONS'!$E58*'DEVICE ASSUMPTIONS'!$G13)</f>
        <v>0</v>
      </c>
      <c r="M281" s="476">
        <f ca="1">('SUBSCRIBER BASE'!N28*'COMMISSION ASSUMPTIONS'!$F85)*('COMMISSION ASSUMPTIONS'!$E58*'DEVICE ASSUMPTIONS'!$G13)</f>
        <v>0</v>
      </c>
      <c r="N281" s="476">
        <f ca="1">('SUBSCRIBER BASE'!O28*'COMMISSION ASSUMPTIONS'!$F85)*('COMMISSION ASSUMPTIONS'!$E58*'DEVICE ASSUMPTIONS'!$G13)</f>
        <v>0</v>
      </c>
      <c r="O281" s="476">
        <f ca="1">('SUBSCRIBER BASE'!P28*'COMMISSION ASSUMPTIONS'!$F85)*('COMMISSION ASSUMPTIONS'!$E58*'DEVICE ASSUMPTIONS'!$G13)</f>
        <v>0</v>
      </c>
      <c r="P281" s="476">
        <f ca="1">('SUBSCRIBER BASE'!Q28*'COMMISSION ASSUMPTIONS'!$F85)*('COMMISSION ASSUMPTIONS'!$E58*'DEVICE ASSUMPTIONS'!$G13)</f>
        <v>0</v>
      </c>
      <c r="Q281" s="476">
        <f ca="1">('SUBSCRIBER BASE'!R28*'COMMISSION ASSUMPTIONS'!$F85)*('COMMISSION ASSUMPTIONS'!$E58*'DEVICE ASSUMPTIONS'!$G13)</f>
        <v>0</v>
      </c>
      <c r="R281" s="476">
        <f ca="1">('SUBSCRIBER BASE'!S28*'COMMISSION ASSUMPTIONS'!$F85)*('COMMISSION ASSUMPTIONS'!$E58*'DEVICE ASSUMPTIONS'!$G13)</f>
        <v>0</v>
      </c>
      <c r="S281" s="476">
        <f ca="1">('SUBSCRIBER BASE'!T28*'COMMISSION ASSUMPTIONS'!$F85)*('COMMISSION ASSUMPTIONS'!$E58*'DEVICE ASSUMPTIONS'!$G13)</f>
        <v>0</v>
      </c>
      <c r="T281" s="476">
        <f ca="1">('SUBSCRIBER BASE'!U28*'COMMISSION ASSUMPTIONS'!$F85)*('COMMISSION ASSUMPTIONS'!$E58*'DEVICE ASSUMPTIONS'!$G13)</f>
        <v>0</v>
      </c>
      <c r="U281" s="476">
        <f ca="1">('SUBSCRIBER BASE'!V28*'COMMISSION ASSUMPTIONS'!$F85)*('COMMISSION ASSUMPTIONS'!$E58*'DEVICE ASSUMPTIONS'!$G13)</f>
        <v>0</v>
      </c>
      <c r="V281" s="476">
        <f ca="1">('SUBSCRIBER BASE'!W28*'COMMISSION ASSUMPTIONS'!$F85)*('COMMISSION ASSUMPTIONS'!$E58*'DEVICE ASSUMPTIONS'!$G13)</f>
        <v>0</v>
      </c>
      <c r="W281" s="476">
        <f ca="1">('SUBSCRIBER BASE'!X28*'COMMISSION ASSUMPTIONS'!$F85)*('COMMISSION ASSUMPTIONS'!$E58*'DEVICE ASSUMPTIONS'!$G13)</f>
        <v>0</v>
      </c>
      <c r="X281" s="476">
        <f ca="1">('SUBSCRIBER BASE'!Y28*'COMMISSION ASSUMPTIONS'!$F85)*('COMMISSION ASSUMPTIONS'!$E58*'DEVICE ASSUMPTIONS'!$G13)</f>
        <v>0</v>
      </c>
      <c r="Y281" s="476">
        <f ca="1">('SUBSCRIBER BASE'!Z28*'COMMISSION ASSUMPTIONS'!$F85)*('COMMISSION ASSUMPTIONS'!$E58*'DEVICE ASSUMPTIONS'!$G13)</f>
        <v>0</v>
      </c>
      <c r="Z281" s="476">
        <f ca="1">('SUBSCRIBER BASE'!AA28*'COMMISSION ASSUMPTIONS'!$F85)*('COMMISSION ASSUMPTIONS'!$E58*'DEVICE ASSUMPTIONS'!$G13)</f>
        <v>0</v>
      </c>
      <c r="AA281" s="476">
        <f ca="1">('SUBSCRIBER BASE'!AB28*'COMMISSION ASSUMPTIONS'!$F85)*('COMMISSION ASSUMPTIONS'!$E58*'DEVICE ASSUMPTIONS'!$G13)</f>
        <v>0</v>
      </c>
      <c r="AB281" s="476">
        <f ca="1">('SUBSCRIBER BASE'!AC28*'COMMISSION ASSUMPTIONS'!$F85)*('COMMISSION ASSUMPTIONS'!$E58*'DEVICE ASSUMPTIONS'!$G13)</f>
        <v>0</v>
      </c>
      <c r="AC281" s="476">
        <f ca="1">('SUBSCRIBER BASE'!AD28*'COMMISSION ASSUMPTIONS'!$F85)*('COMMISSION ASSUMPTIONS'!$E58*'DEVICE ASSUMPTIONS'!$G13)</f>
        <v>0</v>
      </c>
      <c r="AD281" s="476">
        <f ca="1">('SUBSCRIBER BASE'!AE28*'COMMISSION ASSUMPTIONS'!$F85)*('COMMISSION ASSUMPTIONS'!$E58*'DEVICE ASSUMPTIONS'!$G13)</f>
        <v>0</v>
      </c>
      <c r="AE281" s="476">
        <f ca="1">('SUBSCRIBER BASE'!AF28*'COMMISSION ASSUMPTIONS'!$F85)*('COMMISSION ASSUMPTIONS'!$E58*'DEVICE ASSUMPTIONS'!$G13)</f>
        <v>0</v>
      </c>
      <c r="AF281" s="476">
        <f ca="1">('SUBSCRIBER BASE'!AG28*'COMMISSION ASSUMPTIONS'!$F85)*('COMMISSION ASSUMPTIONS'!$E58*'DEVICE ASSUMPTIONS'!$G13)</f>
        <v>0</v>
      </c>
      <c r="AG281" s="476">
        <f ca="1">('SUBSCRIBER BASE'!AH28*'COMMISSION ASSUMPTIONS'!$F85)*('COMMISSION ASSUMPTIONS'!$E58*'DEVICE ASSUMPTIONS'!$G13)</f>
        <v>0</v>
      </c>
      <c r="AH281" s="476">
        <f ca="1">('SUBSCRIBER BASE'!AI28*'COMMISSION ASSUMPTIONS'!$F85)*('COMMISSION ASSUMPTIONS'!$E58*'DEVICE ASSUMPTIONS'!$G13)</f>
        <v>0</v>
      </c>
      <c r="AI281" s="476">
        <f ca="1">('SUBSCRIBER BASE'!AJ28*'COMMISSION ASSUMPTIONS'!$F85)*('COMMISSION ASSUMPTIONS'!$E58*'DEVICE ASSUMPTIONS'!$G13)</f>
        <v>0</v>
      </c>
      <c r="AJ281" s="476">
        <f ca="1">('SUBSCRIBER BASE'!AK28*'COMMISSION ASSUMPTIONS'!$F85)*('COMMISSION ASSUMPTIONS'!$E58*'DEVICE ASSUMPTIONS'!$G13)</f>
        <v>0</v>
      </c>
      <c r="AK281" s="476">
        <f ca="1">('SUBSCRIBER BASE'!AL28*'COMMISSION ASSUMPTIONS'!$F85)*('COMMISSION ASSUMPTIONS'!$E58*'DEVICE ASSUMPTIONS'!$G13)</f>
        <v>0</v>
      </c>
      <c r="AL281" s="476">
        <f ca="1">('SUBSCRIBER BASE'!AM28*'COMMISSION ASSUMPTIONS'!$F85)*('COMMISSION ASSUMPTIONS'!$E58*'DEVICE ASSUMPTIONS'!$G13)</f>
        <v>0</v>
      </c>
      <c r="AM281" s="476">
        <f ca="1">('SUBSCRIBER BASE'!AN28*'COMMISSION ASSUMPTIONS'!$F85)*('COMMISSION ASSUMPTIONS'!$E58*'DEVICE ASSUMPTIONS'!$G13)</f>
        <v>0</v>
      </c>
      <c r="AN281" s="476">
        <f ca="1">('SUBSCRIBER BASE'!AO28*'COMMISSION ASSUMPTIONS'!$F85)*('COMMISSION ASSUMPTIONS'!$E58*'DEVICE ASSUMPTIONS'!$G13)</f>
        <v>0</v>
      </c>
      <c r="AO281" s="476">
        <f ca="1">('SUBSCRIBER BASE'!AP28*'COMMISSION ASSUMPTIONS'!$F85)*('COMMISSION ASSUMPTIONS'!$E58*'DEVICE ASSUMPTIONS'!$G13)</f>
        <v>0</v>
      </c>
      <c r="AP281" s="476">
        <f ca="1">('SUBSCRIBER BASE'!AQ28*'COMMISSION ASSUMPTIONS'!$F85)*('COMMISSION ASSUMPTIONS'!$E58*'DEVICE ASSUMPTIONS'!$G13)</f>
        <v>0</v>
      </c>
      <c r="AQ281" s="476">
        <f ca="1">('SUBSCRIBER BASE'!AR28*'COMMISSION ASSUMPTIONS'!$F85)*('COMMISSION ASSUMPTIONS'!$E58*'DEVICE ASSUMPTIONS'!$G13)</f>
        <v>0</v>
      </c>
      <c r="AR281" s="476">
        <f ca="1">('SUBSCRIBER BASE'!AS28*'COMMISSION ASSUMPTIONS'!$F85)*('COMMISSION ASSUMPTIONS'!$E58*'DEVICE ASSUMPTIONS'!$G13)</f>
        <v>0</v>
      </c>
      <c r="AS281" s="476">
        <f ca="1">('SUBSCRIBER BASE'!AT28*'COMMISSION ASSUMPTIONS'!$F85)*('COMMISSION ASSUMPTIONS'!$E58*'DEVICE ASSUMPTIONS'!$G13)</f>
        <v>0</v>
      </c>
      <c r="AT281" s="476">
        <f ca="1">('SUBSCRIBER BASE'!AU28*'COMMISSION ASSUMPTIONS'!$F85)*('COMMISSION ASSUMPTIONS'!$E58*'DEVICE ASSUMPTIONS'!$G13)</f>
        <v>0</v>
      </c>
      <c r="AU281" s="476">
        <f ca="1">('SUBSCRIBER BASE'!AV28*'COMMISSION ASSUMPTIONS'!$F85)*('COMMISSION ASSUMPTIONS'!$E58*'DEVICE ASSUMPTIONS'!$G13)</f>
        <v>0</v>
      </c>
      <c r="AV281" s="476">
        <f ca="1">('SUBSCRIBER BASE'!AW28*'COMMISSION ASSUMPTIONS'!$F85)*('COMMISSION ASSUMPTIONS'!$E58*'DEVICE ASSUMPTIONS'!$G13)</f>
        <v>0</v>
      </c>
      <c r="AW281" s="476">
        <f ca="1">('SUBSCRIBER BASE'!AX28*'COMMISSION ASSUMPTIONS'!$F85)*('COMMISSION ASSUMPTIONS'!$E58*'DEVICE ASSUMPTIONS'!$G13)</f>
        <v>0</v>
      </c>
      <c r="AX281" s="476">
        <f ca="1">('SUBSCRIBER BASE'!AY28*'COMMISSION ASSUMPTIONS'!$F85)*('COMMISSION ASSUMPTIONS'!$E58*'DEVICE ASSUMPTIONS'!$G13)</f>
        <v>0</v>
      </c>
      <c r="AY281" s="476">
        <f ca="1">('SUBSCRIBER BASE'!AZ28*'COMMISSION ASSUMPTIONS'!$F85)*('COMMISSION ASSUMPTIONS'!$E58*'DEVICE ASSUMPTIONS'!$G13)</f>
        <v>0</v>
      </c>
      <c r="AZ281" s="476">
        <f ca="1">('SUBSCRIBER BASE'!BA28*'COMMISSION ASSUMPTIONS'!$F85)*('COMMISSION ASSUMPTIONS'!$E58*'DEVICE ASSUMPTIONS'!$G13)</f>
        <v>0</v>
      </c>
      <c r="BA281" s="476">
        <f ca="1">('SUBSCRIBER BASE'!BB28*'COMMISSION ASSUMPTIONS'!$F85)*('COMMISSION ASSUMPTIONS'!$E58*'DEVICE ASSUMPTIONS'!$G13)</f>
        <v>0</v>
      </c>
      <c r="BB281" s="476">
        <f ca="1">('SUBSCRIBER BASE'!BC28*'COMMISSION ASSUMPTIONS'!$F85)*('COMMISSION ASSUMPTIONS'!$E58*'DEVICE ASSUMPTIONS'!$G13)</f>
        <v>0</v>
      </c>
      <c r="BC281" s="476">
        <f ca="1">('SUBSCRIBER BASE'!BD28*'COMMISSION ASSUMPTIONS'!$F85)*('COMMISSION ASSUMPTIONS'!$E58*'DEVICE ASSUMPTIONS'!$G13)</f>
        <v>0</v>
      </c>
      <c r="BD281" s="476">
        <f ca="1">('SUBSCRIBER BASE'!BE28*'COMMISSION ASSUMPTIONS'!$F85)*('COMMISSION ASSUMPTIONS'!$E58*'DEVICE ASSUMPTIONS'!$G13)</f>
        <v>0</v>
      </c>
      <c r="BE281" s="476">
        <f ca="1">('SUBSCRIBER BASE'!BF28*'COMMISSION ASSUMPTIONS'!$F85)*('COMMISSION ASSUMPTIONS'!$E58*'DEVICE ASSUMPTIONS'!$G13)</f>
        <v>0</v>
      </c>
      <c r="BF281" s="476">
        <f ca="1">('SUBSCRIBER BASE'!BG28*'COMMISSION ASSUMPTIONS'!$F85)*('COMMISSION ASSUMPTIONS'!$E58*'DEVICE ASSUMPTIONS'!$G13)</f>
        <v>0</v>
      </c>
      <c r="BG281" s="476">
        <f ca="1">('SUBSCRIBER BASE'!BH28*'COMMISSION ASSUMPTIONS'!$F85)*('COMMISSION ASSUMPTIONS'!$E58*'DEVICE ASSUMPTIONS'!$G13)</f>
        <v>0</v>
      </c>
      <c r="BH281" s="476">
        <f ca="1">('SUBSCRIBER BASE'!BI28*'COMMISSION ASSUMPTIONS'!$F85)*('COMMISSION ASSUMPTIONS'!$E58*'DEVICE ASSUMPTIONS'!$G13)</f>
        <v>0</v>
      </c>
      <c r="BI281" s="476">
        <f ca="1">('SUBSCRIBER BASE'!BJ28*'COMMISSION ASSUMPTIONS'!$F85)*('COMMISSION ASSUMPTIONS'!$E58*'DEVICE ASSUMPTIONS'!$G13)</f>
        <v>0</v>
      </c>
      <c r="BJ281" s="476">
        <f ca="1">('SUBSCRIBER BASE'!BK28*'COMMISSION ASSUMPTIONS'!$F85)*('COMMISSION ASSUMPTIONS'!$E58*'DEVICE ASSUMPTIONS'!$G13)</f>
        <v>0</v>
      </c>
      <c r="BK281" s="476">
        <f ca="1">('SUBSCRIBER BASE'!BL28*'COMMISSION ASSUMPTIONS'!$F85)*('COMMISSION ASSUMPTIONS'!$E58*'DEVICE ASSUMPTIONS'!$G13)</f>
        <v>0</v>
      </c>
      <c r="BL281" s="476">
        <f ca="1">('SUBSCRIBER BASE'!BM28*'COMMISSION ASSUMPTIONS'!$F85)*('COMMISSION ASSUMPTIONS'!$E58*'DEVICE ASSUMPTIONS'!$G13)</f>
        <v>0</v>
      </c>
      <c r="BM281" s="476">
        <f ca="1">('SUBSCRIBER BASE'!BN28*'COMMISSION ASSUMPTIONS'!$F85)*('COMMISSION ASSUMPTIONS'!$E58*'DEVICE ASSUMPTIONS'!$G13)</f>
        <v>0</v>
      </c>
      <c r="BN281" s="476">
        <f ca="1">('SUBSCRIBER BASE'!BO28*'COMMISSION ASSUMPTIONS'!$F85)*('COMMISSION ASSUMPTIONS'!$E58*'DEVICE ASSUMPTIONS'!$G13)</f>
        <v>0</v>
      </c>
      <c r="BO281" s="476">
        <f ca="1">('SUBSCRIBER BASE'!BP28*'COMMISSION ASSUMPTIONS'!$F85)*('COMMISSION ASSUMPTIONS'!$E58*'DEVICE ASSUMPTIONS'!$G13)</f>
        <v>0</v>
      </c>
      <c r="BP281" s="476">
        <f ca="1">('SUBSCRIBER BASE'!BQ28*'COMMISSION ASSUMPTIONS'!$F85)*('COMMISSION ASSUMPTIONS'!$E58*'DEVICE ASSUMPTIONS'!$G13)</f>
        <v>0</v>
      </c>
      <c r="BQ281" s="476">
        <f ca="1">('SUBSCRIBER BASE'!BR28*'COMMISSION ASSUMPTIONS'!$F85)*('COMMISSION ASSUMPTIONS'!$E58*'DEVICE ASSUMPTIONS'!$G13)</f>
        <v>0</v>
      </c>
      <c r="BR281" s="476">
        <f ca="1">('SUBSCRIBER BASE'!BS28*'COMMISSION ASSUMPTIONS'!$F85)*('COMMISSION ASSUMPTIONS'!$E58*'DEVICE ASSUMPTIONS'!$G13)</f>
        <v>0</v>
      </c>
    </row>
    <row r="282" spans="2:70" ht="24" customHeight="1" outlineLevel="1">
      <c r="B282" s="313" t="str">
        <f t="shared" ref="B282:B286" si="66">B269</f>
        <v>MVLP5</v>
      </c>
      <c r="C282" s="476">
        <f>('SUBSCRIBER BASE'!C29*'COMMISSION ASSUMPTIONS'!$F86)*('COMMISSION ASSUMPTIONS'!$E59*'DEVICE ASSUMPTIONS'!$G14)</f>
        <v>0</v>
      </c>
      <c r="D282" s="476">
        <f>('SUBSCRIBER BASE'!D29*'COMMISSION ASSUMPTIONS'!$F86)*('COMMISSION ASSUMPTIONS'!$E59*'DEVICE ASSUMPTIONS'!$G14)</f>
        <v>0</v>
      </c>
      <c r="E282" s="476">
        <f>('SUBSCRIBER BASE'!E29*'COMMISSION ASSUMPTIONS'!$F86)*('COMMISSION ASSUMPTIONS'!$E59*'DEVICE ASSUMPTIONS'!$G14)</f>
        <v>0</v>
      </c>
      <c r="F282" s="476">
        <f>('SUBSCRIBER BASE'!F29*'COMMISSION ASSUMPTIONS'!$F86)*('COMMISSION ASSUMPTIONS'!$E59*'DEVICE ASSUMPTIONS'!$G14)</f>
        <v>0</v>
      </c>
      <c r="G282" s="476">
        <f>('SUBSCRIBER BASE'!G29*'COMMISSION ASSUMPTIONS'!$F86)*('COMMISSION ASSUMPTIONS'!$E59*'DEVICE ASSUMPTIONS'!$G14)</f>
        <v>0</v>
      </c>
      <c r="H282" s="476">
        <f>('SUBSCRIBER BASE'!H29*'COMMISSION ASSUMPTIONS'!$F86)*('COMMISSION ASSUMPTIONS'!$E59*'DEVICE ASSUMPTIONS'!$G14)</f>
        <v>0</v>
      </c>
      <c r="I282" s="476">
        <f>('SUBSCRIBER BASE'!I29*'COMMISSION ASSUMPTIONS'!$F86)*('COMMISSION ASSUMPTIONS'!$E59*'DEVICE ASSUMPTIONS'!$G14)</f>
        <v>0</v>
      </c>
      <c r="J282" s="476">
        <f>('SUBSCRIBER BASE'!J29*'COMMISSION ASSUMPTIONS'!$F86)*('COMMISSION ASSUMPTIONS'!$E59*'DEVICE ASSUMPTIONS'!$G14)</f>
        <v>0</v>
      </c>
      <c r="K282" s="476">
        <f ca="1">('SUBSCRIBER BASE'!L29*'COMMISSION ASSUMPTIONS'!$F86)*('COMMISSION ASSUMPTIONS'!$E59*'DEVICE ASSUMPTIONS'!$G14)</f>
        <v>0</v>
      </c>
      <c r="L282" s="476">
        <f ca="1">('SUBSCRIBER BASE'!M29*'COMMISSION ASSUMPTIONS'!$F86)*('COMMISSION ASSUMPTIONS'!$E59*'DEVICE ASSUMPTIONS'!$G14)</f>
        <v>0</v>
      </c>
      <c r="M282" s="476">
        <f ca="1">('SUBSCRIBER BASE'!N29*'COMMISSION ASSUMPTIONS'!$F86)*('COMMISSION ASSUMPTIONS'!$E59*'DEVICE ASSUMPTIONS'!$G14)</f>
        <v>0</v>
      </c>
      <c r="N282" s="476">
        <f ca="1">('SUBSCRIBER BASE'!O29*'COMMISSION ASSUMPTIONS'!$F86)*('COMMISSION ASSUMPTIONS'!$E59*'DEVICE ASSUMPTIONS'!$G14)</f>
        <v>0</v>
      </c>
      <c r="O282" s="476">
        <f ca="1">('SUBSCRIBER BASE'!P29*'COMMISSION ASSUMPTIONS'!$F86)*('COMMISSION ASSUMPTIONS'!$E59*'DEVICE ASSUMPTIONS'!$G14)</f>
        <v>0</v>
      </c>
      <c r="P282" s="476">
        <f ca="1">('SUBSCRIBER BASE'!Q29*'COMMISSION ASSUMPTIONS'!$F86)*('COMMISSION ASSUMPTIONS'!$E59*'DEVICE ASSUMPTIONS'!$G14)</f>
        <v>0</v>
      </c>
      <c r="Q282" s="476">
        <f ca="1">('SUBSCRIBER BASE'!R29*'COMMISSION ASSUMPTIONS'!$F86)*('COMMISSION ASSUMPTIONS'!$E59*'DEVICE ASSUMPTIONS'!$G14)</f>
        <v>0</v>
      </c>
      <c r="R282" s="476">
        <f ca="1">('SUBSCRIBER BASE'!S29*'COMMISSION ASSUMPTIONS'!$F86)*('COMMISSION ASSUMPTIONS'!$E59*'DEVICE ASSUMPTIONS'!$G14)</f>
        <v>0</v>
      </c>
      <c r="S282" s="476">
        <f ca="1">('SUBSCRIBER BASE'!T29*'COMMISSION ASSUMPTIONS'!$F86)*('COMMISSION ASSUMPTIONS'!$E59*'DEVICE ASSUMPTIONS'!$G14)</f>
        <v>0</v>
      </c>
      <c r="T282" s="476">
        <f ca="1">('SUBSCRIBER BASE'!U29*'COMMISSION ASSUMPTIONS'!$F86)*('COMMISSION ASSUMPTIONS'!$E59*'DEVICE ASSUMPTIONS'!$G14)</f>
        <v>0</v>
      </c>
      <c r="U282" s="476">
        <f ca="1">('SUBSCRIBER BASE'!V29*'COMMISSION ASSUMPTIONS'!$F86)*('COMMISSION ASSUMPTIONS'!$E59*'DEVICE ASSUMPTIONS'!$G14)</f>
        <v>0</v>
      </c>
      <c r="V282" s="476">
        <f ca="1">('SUBSCRIBER BASE'!W29*'COMMISSION ASSUMPTIONS'!$F86)*('COMMISSION ASSUMPTIONS'!$E59*'DEVICE ASSUMPTIONS'!$G14)</f>
        <v>0</v>
      </c>
      <c r="W282" s="476">
        <f ca="1">('SUBSCRIBER BASE'!X29*'COMMISSION ASSUMPTIONS'!$F86)*('COMMISSION ASSUMPTIONS'!$E59*'DEVICE ASSUMPTIONS'!$G14)</f>
        <v>0</v>
      </c>
      <c r="X282" s="476">
        <f ca="1">('SUBSCRIBER BASE'!Y29*'COMMISSION ASSUMPTIONS'!$F86)*('COMMISSION ASSUMPTIONS'!$E59*'DEVICE ASSUMPTIONS'!$G14)</f>
        <v>0</v>
      </c>
      <c r="Y282" s="476">
        <f ca="1">('SUBSCRIBER BASE'!Z29*'COMMISSION ASSUMPTIONS'!$F86)*('COMMISSION ASSUMPTIONS'!$E59*'DEVICE ASSUMPTIONS'!$G14)</f>
        <v>0</v>
      </c>
      <c r="Z282" s="476">
        <f ca="1">('SUBSCRIBER BASE'!AA29*'COMMISSION ASSUMPTIONS'!$F86)*('COMMISSION ASSUMPTIONS'!$E59*'DEVICE ASSUMPTIONS'!$G14)</f>
        <v>0</v>
      </c>
      <c r="AA282" s="476">
        <f ca="1">('SUBSCRIBER BASE'!AB29*'COMMISSION ASSUMPTIONS'!$F86)*('COMMISSION ASSUMPTIONS'!$E59*'DEVICE ASSUMPTIONS'!$G14)</f>
        <v>0</v>
      </c>
      <c r="AB282" s="476">
        <f ca="1">('SUBSCRIBER BASE'!AC29*'COMMISSION ASSUMPTIONS'!$F86)*('COMMISSION ASSUMPTIONS'!$E59*'DEVICE ASSUMPTIONS'!$G14)</f>
        <v>0</v>
      </c>
      <c r="AC282" s="476">
        <f ca="1">('SUBSCRIBER BASE'!AD29*'COMMISSION ASSUMPTIONS'!$F86)*('COMMISSION ASSUMPTIONS'!$E59*'DEVICE ASSUMPTIONS'!$G14)</f>
        <v>0</v>
      </c>
      <c r="AD282" s="476">
        <f ca="1">('SUBSCRIBER BASE'!AE29*'COMMISSION ASSUMPTIONS'!$F86)*('COMMISSION ASSUMPTIONS'!$E59*'DEVICE ASSUMPTIONS'!$G14)</f>
        <v>0</v>
      </c>
      <c r="AE282" s="476">
        <f ca="1">('SUBSCRIBER BASE'!AF29*'COMMISSION ASSUMPTIONS'!$F86)*('COMMISSION ASSUMPTIONS'!$E59*'DEVICE ASSUMPTIONS'!$G14)</f>
        <v>0</v>
      </c>
      <c r="AF282" s="476">
        <f ca="1">('SUBSCRIBER BASE'!AG29*'COMMISSION ASSUMPTIONS'!$F86)*('COMMISSION ASSUMPTIONS'!$E59*'DEVICE ASSUMPTIONS'!$G14)</f>
        <v>0</v>
      </c>
      <c r="AG282" s="476">
        <f ca="1">('SUBSCRIBER BASE'!AH29*'COMMISSION ASSUMPTIONS'!$F86)*('COMMISSION ASSUMPTIONS'!$E59*'DEVICE ASSUMPTIONS'!$G14)</f>
        <v>0</v>
      </c>
      <c r="AH282" s="476">
        <f ca="1">('SUBSCRIBER BASE'!AI29*'COMMISSION ASSUMPTIONS'!$F86)*('COMMISSION ASSUMPTIONS'!$E59*'DEVICE ASSUMPTIONS'!$G14)</f>
        <v>0</v>
      </c>
      <c r="AI282" s="476">
        <f ca="1">('SUBSCRIBER BASE'!AJ29*'COMMISSION ASSUMPTIONS'!$F86)*('COMMISSION ASSUMPTIONS'!$E59*'DEVICE ASSUMPTIONS'!$G14)</f>
        <v>0</v>
      </c>
      <c r="AJ282" s="476">
        <f ca="1">('SUBSCRIBER BASE'!AK29*'COMMISSION ASSUMPTIONS'!$F86)*('COMMISSION ASSUMPTIONS'!$E59*'DEVICE ASSUMPTIONS'!$G14)</f>
        <v>0</v>
      </c>
      <c r="AK282" s="476">
        <f ca="1">('SUBSCRIBER BASE'!AL29*'COMMISSION ASSUMPTIONS'!$F86)*('COMMISSION ASSUMPTIONS'!$E59*'DEVICE ASSUMPTIONS'!$G14)</f>
        <v>0</v>
      </c>
      <c r="AL282" s="476">
        <f ca="1">('SUBSCRIBER BASE'!AM29*'COMMISSION ASSUMPTIONS'!$F86)*('COMMISSION ASSUMPTIONS'!$E59*'DEVICE ASSUMPTIONS'!$G14)</f>
        <v>0</v>
      </c>
      <c r="AM282" s="476">
        <f ca="1">('SUBSCRIBER BASE'!AN29*'COMMISSION ASSUMPTIONS'!$F86)*('COMMISSION ASSUMPTIONS'!$E59*'DEVICE ASSUMPTIONS'!$G14)</f>
        <v>0</v>
      </c>
      <c r="AN282" s="476">
        <f ca="1">('SUBSCRIBER BASE'!AO29*'COMMISSION ASSUMPTIONS'!$F86)*('COMMISSION ASSUMPTIONS'!$E59*'DEVICE ASSUMPTIONS'!$G14)</f>
        <v>0</v>
      </c>
      <c r="AO282" s="476">
        <f ca="1">('SUBSCRIBER BASE'!AP29*'COMMISSION ASSUMPTIONS'!$F86)*('COMMISSION ASSUMPTIONS'!$E59*'DEVICE ASSUMPTIONS'!$G14)</f>
        <v>0</v>
      </c>
      <c r="AP282" s="476">
        <f ca="1">('SUBSCRIBER BASE'!AQ29*'COMMISSION ASSUMPTIONS'!$F86)*('COMMISSION ASSUMPTIONS'!$E59*'DEVICE ASSUMPTIONS'!$G14)</f>
        <v>0</v>
      </c>
      <c r="AQ282" s="476">
        <f ca="1">('SUBSCRIBER BASE'!AR29*'COMMISSION ASSUMPTIONS'!$F86)*('COMMISSION ASSUMPTIONS'!$E59*'DEVICE ASSUMPTIONS'!$G14)</f>
        <v>0</v>
      </c>
      <c r="AR282" s="476">
        <f ca="1">('SUBSCRIBER BASE'!AS29*'COMMISSION ASSUMPTIONS'!$F86)*('COMMISSION ASSUMPTIONS'!$E59*'DEVICE ASSUMPTIONS'!$G14)</f>
        <v>0</v>
      </c>
      <c r="AS282" s="476">
        <f ca="1">('SUBSCRIBER BASE'!AT29*'COMMISSION ASSUMPTIONS'!$F86)*('COMMISSION ASSUMPTIONS'!$E59*'DEVICE ASSUMPTIONS'!$G14)</f>
        <v>0</v>
      </c>
      <c r="AT282" s="476">
        <f ca="1">('SUBSCRIBER BASE'!AU29*'COMMISSION ASSUMPTIONS'!$F86)*('COMMISSION ASSUMPTIONS'!$E59*'DEVICE ASSUMPTIONS'!$G14)</f>
        <v>0</v>
      </c>
      <c r="AU282" s="476">
        <f ca="1">('SUBSCRIBER BASE'!AV29*'COMMISSION ASSUMPTIONS'!$F86)*('COMMISSION ASSUMPTIONS'!$E59*'DEVICE ASSUMPTIONS'!$G14)</f>
        <v>0</v>
      </c>
      <c r="AV282" s="476">
        <f ca="1">('SUBSCRIBER BASE'!AW29*'COMMISSION ASSUMPTIONS'!$F86)*('COMMISSION ASSUMPTIONS'!$E59*'DEVICE ASSUMPTIONS'!$G14)</f>
        <v>0</v>
      </c>
      <c r="AW282" s="476">
        <f ca="1">('SUBSCRIBER BASE'!AX29*'COMMISSION ASSUMPTIONS'!$F86)*('COMMISSION ASSUMPTIONS'!$E59*'DEVICE ASSUMPTIONS'!$G14)</f>
        <v>0</v>
      </c>
      <c r="AX282" s="476">
        <f ca="1">('SUBSCRIBER BASE'!AY29*'COMMISSION ASSUMPTIONS'!$F86)*('COMMISSION ASSUMPTIONS'!$E59*'DEVICE ASSUMPTIONS'!$G14)</f>
        <v>0</v>
      </c>
      <c r="AY282" s="476">
        <f ca="1">('SUBSCRIBER BASE'!AZ29*'COMMISSION ASSUMPTIONS'!$F86)*('COMMISSION ASSUMPTIONS'!$E59*'DEVICE ASSUMPTIONS'!$G14)</f>
        <v>0</v>
      </c>
      <c r="AZ282" s="476">
        <f ca="1">('SUBSCRIBER BASE'!BA29*'COMMISSION ASSUMPTIONS'!$F86)*('COMMISSION ASSUMPTIONS'!$E59*'DEVICE ASSUMPTIONS'!$G14)</f>
        <v>0</v>
      </c>
      <c r="BA282" s="476">
        <f ca="1">('SUBSCRIBER BASE'!BB29*'COMMISSION ASSUMPTIONS'!$F86)*('COMMISSION ASSUMPTIONS'!$E59*'DEVICE ASSUMPTIONS'!$G14)</f>
        <v>0</v>
      </c>
      <c r="BB282" s="476">
        <f ca="1">('SUBSCRIBER BASE'!BC29*'COMMISSION ASSUMPTIONS'!$F86)*('COMMISSION ASSUMPTIONS'!$E59*'DEVICE ASSUMPTIONS'!$G14)</f>
        <v>0</v>
      </c>
      <c r="BC282" s="476">
        <f ca="1">('SUBSCRIBER BASE'!BD29*'COMMISSION ASSUMPTIONS'!$F86)*('COMMISSION ASSUMPTIONS'!$E59*'DEVICE ASSUMPTIONS'!$G14)</f>
        <v>0</v>
      </c>
      <c r="BD282" s="476">
        <f ca="1">('SUBSCRIBER BASE'!BE29*'COMMISSION ASSUMPTIONS'!$F86)*('COMMISSION ASSUMPTIONS'!$E59*'DEVICE ASSUMPTIONS'!$G14)</f>
        <v>0</v>
      </c>
      <c r="BE282" s="476">
        <f ca="1">('SUBSCRIBER BASE'!BF29*'COMMISSION ASSUMPTIONS'!$F86)*('COMMISSION ASSUMPTIONS'!$E59*'DEVICE ASSUMPTIONS'!$G14)</f>
        <v>0</v>
      </c>
      <c r="BF282" s="476">
        <f ca="1">('SUBSCRIBER BASE'!BG29*'COMMISSION ASSUMPTIONS'!$F86)*('COMMISSION ASSUMPTIONS'!$E59*'DEVICE ASSUMPTIONS'!$G14)</f>
        <v>0</v>
      </c>
      <c r="BG282" s="476">
        <f ca="1">('SUBSCRIBER BASE'!BH29*'COMMISSION ASSUMPTIONS'!$F86)*('COMMISSION ASSUMPTIONS'!$E59*'DEVICE ASSUMPTIONS'!$G14)</f>
        <v>0</v>
      </c>
      <c r="BH282" s="476">
        <f ca="1">('SUBSCRIBER BASE'!BI29*'COMMISSION ASSUMPTIONS'!$F86)*('COMMISSION ASSUMPTIONS'!$E59*'DEVICE ASSUMPTIONS'!$G14)</f>
        <v>0</v>
      </c>
      <c r="BI282" s="476">
        <f ca="1">('SUBSCRIBER BASE'!BJ29*'COMMISSION ASSUMPTIONS'!$F86)*('COMMISSION ASSUMPTIONS'!$E59*'DEVICE ASSUMPTIONS'!$G14)</f>
        <v>0</v>
      </c>
      <c r="BJ282" s="476">
        <f ca="1">('SUBSCRIBER BASE'!BK29*'COMMISSION ASSUMPTIONS'!$F86)*('COMMISSION ASSUMPTIONS'!$E59*'DEVICE ASSUMPTIONS'!$G14)</f>
        <v>0</v>
      </c>
      <c r="BK282" s="476">
        <f ca="1">('SUBSCRIBER BASE'!BL29*'COMMISSION ASSUMPTIONS'!$F86)*('COMMISSION ASSUMPTIONS'!$E59*'DEVICE ASSUMPTIONS'!$G14)</f>
        <v>0</v>
      </c>
      <c r="BL282" s="476">
        <f ca="1">('SUBSCRIBER BASE'!BM29*'COMMISSION ASSUMPTIONS'!$F86)*('COMMISSION ASSUMPTIONS'!$E59*'DEVICE ASSUMPTIONS'!$G14)</f>
        <v>0</v>
      </c>
      <c r="BM282" s="476">
        <f ca="1">('SUBSCRIBER BASE'!BN29*'COMMISSION ASSUMPTIONS'!$F86)*('COMMISSION ASSUMPTIONS'!$E59*'DEVICE ASSUMPTIONS'!$G14)</f>
        <v>0</v>
      </c>
      <c r="BN282" s="476">
        <f ca="1">('SUBSCRIBER BASE'!BO29*'COMMISSION ASSUMPTIONS'!$F86)*('COMMISSION ASSUMPTIONS'!$E59*'DEVICE ASSUMPTIONS'!$G14)</f>
        <v>0</v>
      </c>
      <c r="BO282" s="476">
        <f ca="1">('SUBSCRIBER BASE'!BP29*'COMMISSION ASSUMPTIONS'!$F86)*('COMMISSION ASSUMPTIONS'!$E59*'DEVICE ASSUMPTIONS'!$G14)</f>
        <v>0</v>
      </c>
      <c r="BP282" s="476">
        <f ca="1">('SUBSCRIBER BASE'!BQ29*'COMMISSION ASSUMPTIONS'!$F86)*('COMMISSION ASSUMPTIONS'!$E59*'DEVICE ASSUMPTIONS'!$G14)</f>
        <v>0</v>
      </c>
      <c r="BQ282" s="476">
        <f ca="1">('SUBSCRIBER BASE'!BR29*'COMMISSION ASSUMPTIONS'!$F86)*('COMMISSION ASSUMPTIONS'!$E59*'DEVICE ASSUMPTIONS'!$G14)</f>
        <v>0</v>
      </c>
      <c r="BR282" s="476">
        <f ca="1">('SUBSCRIBER BASE'!BS29*'COMMISSION ASSUMPTIONS'!$F86)*('COMMISSION ASSUMPTIONS'!$E59*'DEVICE ASSUMPTIONS'!$G14)</f>
        <v>0</v>
      </c>
    </row>
    <row r="283" spans="2:70" ht="24" customHeight="1" outlineLevel="1">
      <c r="B283" s="313" t="str">
        <f t="shared" si="66"/>
        <v>MVLP6</v>
      </c>
      <c r="C283" s="476">
        <f>('SUBSCRIBER BASE'!C30*'COMMISSION ASSUMPTIONS'!$F87)*('COMMISSION ASSUMPTIONS'!$E60*'DEVICE ASSUMPTIONS'!$G15)</f>
        <v>0</v>
      </c>
      <c r="D283" s="476">
        <f>('SUBSCRIBER BASE'!D30*'COMMISSION ASSUMPTIONS'!$F87)*('COMMISSION ASSUMPTIONS'!$E60*'DEVICE ASSUMPTIONS'!$G15)</f>
        <v>0</v>
      </c>
      <c r="E283" s="476">
        <f>('SUBSCRIBER BASE'!E30*'COMMISSION ASSUMPTIONS'!$F87)*('COMMISSION ASSUMPTIONS'!$E60*'DEVICE ASSUMPTIONS'!$G15)</f>
        <v>0</v>
      </c>
      <c r="F283" s="476">
        <f>('SUBSCRIBER BASE'!F30*'COMMISSION ASSUMPTIONS'!$F87)*('COMMISSION ASSUMPTIONS'!$E60*'DEVICE ASSUMPTIONS'!$G15)</f>
        <v>0</v>
      </c>
      <c r="G283" s="476">
        <f>('SUBSCRIBER BASE'!G30*'COMMISSION ASSUMPTIONS'!$F87)*('COMMISSION ASSUMPTIONS'!$E60*'DEVICE ASSUMPTIONS'!$G15)</f>
        <v>0</v>
      </c>
      <c r="H283" s="476">
        <f>('SUBSCRIBER BASE'!H30*'COMMISSION ASSUMPTIONS'!$F87)*('COMMISSION ASSUMPTIONS'!$E60*'DEVICE ASSUMPTIONS'!$G15)</f>
        <v>0</v>
      </c>
      <c r="I283" s="476">
        <f>('SUBSCRIBER BASE'!I30*'COMMISSION ASSUMPTIONS'!$F87)*('COMMISSION ASSUMPTIONS'!$E60*'DEVICE ASSUMPTIONS'!$G15)</f>
        <v>0</v>
      </c>
      <c r="J283" s="476">
        <f>('SUBSCRIBER BASE'!J30*'COMMISSION ASSUMPTIONS'!$F87)*('COMMISSION ASSUMPTIONS'!$E60*'DEVICE ASSUMPTIONS'!$G15)</f>
        <v>0</v>
      </c>
      <c r="K283" s="476">
        <f ca="1">('SUBSCRIBER BASE'!L30*'COMMISSION ASSUMPTIONS'!$F87)*('COMMISSION ASSUMPTIONS'!$E60*'DEVICE ASSUMPTIONS'!$G15)</f>
        <v>0</v>
      </c>
      <c r="L283" s="476">
        <f ca="1">('SUBSCRIBER BASE'!M30*'COMMISSION ASSUMPTIONS'!$F87)*('COMMISSION ASSUMPTIONS'!$E60*'DEVICE ASSUMPTIONS'!$G15)</f>
        <v>0</v>
      </c>
      <c r="M283" s="476">
        <f ca="1">('SUBSCRIBER BASE'!N30*'COMMISSION ASSUMPTIONS'!$F87)*('COMMISSION ASSUMPTIONS'!$E60*'DEVICE ASSUMPTIONS'!$G15)</f>
        <v>0</v>
      </c>
      <c r="N283" s="476">
        <f ca="1">('SUBSCRIBER BASE'!O30*'COMMISSION ASSUMPTIONS'!$F87)*('COMMISSION ASSUMPTIONS'!$E60*'DEVICE ASSUMPTIONS'!$G15)</f>
        <v>0</v>
      </c>
      <c r="O283" s="476">
        <f ca="1">('SUBSCRIBER BASE'!P30*'COMMISSION ASSUMPTIONS'!$F87)*('COMMISSION ASSUMPTIONS'!$E60*'DEVICE ASSUMPTIONS'!$G15)</f>
        <v>0</v>
      </c>
      <c r="P283" s="476">
        <f ca="1">('SUBSCRIBER BASE'!Q30*'COMMISSION ASSUMPTIONS'!$F87)*('COMMISSION ASSUMPTIONS'!$E60*'DEVICE ASSUMPTIONS'!$G15)</f>
        <v>0</v>
      </c>
      <c r="Q283" s="476">
        <f ca="1">('SUBSCRIBER BASE'!R30*'COMMISSION ASSUMPTIONS'!$F87)*('COMMISSION ASSUMPTIONS'!$E60*'DEVICE ASSUMPTIONS'!$G15)</f>
        <v>0</v>
      </c>
      <c r="R283" s="476">
        <f ca="1">('SUBSCRIBER BASE'!S30*'COMMISSION ASSUMPTIONS'!$F87)*('COMMISSION ASSUMPTIONS'!$E60*'DEVICE ASSUMPTIONS'!$G15)</f>
        <v>0</v>
      </c>
      <c r="S283" s="476">
        <f ca="1">('SUBSCRIBER BASE'!T30*'COMMISSION ASSUMPTIONS'!$F87)*('COMMISSION ASSUMPTIONS'!$E60*'DEVICE ASSUMPTIONS'!$G15)</f>
        <v>0</v>
      </c>
      <c r="T283" s="476">
        <f ca="1">('SUBSCRIBER BASE'!U30*'COMMISSION ASSUMPTIONS'!$F87)*('COMMISSION ASSUMPTIONS'!$E60*'DEVICE ASSUMPTIONS'!$G15)</f>
        <v>0</v>
      </c>
      <c r="U283" s="476">
        <f ca="1">('SUBSCRIBER BASE'!V30*'COMMISSION ASSUMPTIONS'!$F87)*('COMMISSION ASSUMPTIONS'!$E60*'DEVICE ASSUMPTIONS'!$G15)</f>
        <v>0</v>
      </c>
      <c r="V283" s="476">
        <f ca="1">('SUBSCRIBER BASE'!W30*'COMMISSION ASSUMPTIONS'!$F87)*('COMMISSION ASSUMPTIONS'!$E60*'DEVICE ASSUMPTIONS'!$G15)</f>
        <v>0</v>
      </c>
      <c r="W283" s="476">
        <f ca="1">('SUBSCRIBER BASE'!X30*'COMMISSION ASSUMPTIONS'!$F87)*('COMMISSION ASSUMPTIONS'!$E60*'DEVICE ASSUMPTIONS'!$G15)</f>
        <v>0</v>
      </c>
      <c r="X283" s="476">
        <f ca="1">('SUBSCRIBER BASE'!Y30*'COMMISSION ASSUMPTIONS'!$F87)*('COMMISSION ASSUMPTIONS'!$E60*'DEVICE ASSUMPTIONS'!$G15)</f>
        <v>0</v>
      </c>
      <c r="Y283" s="476">
        <f ca="1">('SUBSCRIBER BASE'!Z30*'COMMISSION ASSUMPTIONS'!$F87)*('COMMISSION ASSUMPTIONS'!$E60*'DEVICE ASSUMPTIONS'!$G15)</f>
        <v>0</v>
      </c>
      <c r="Z283" s="476">
        <f ca="1">('SUBSCRIBER BASE'!AA30*'COMMISSION ASSUMPTIONS'!$F87)*('COMMISSION ASSUMPTIONS'!$E60*'DEVICE ASSUMPTIONS'!$G15)</f>
        <v>0</v>
      </c>
      <c r="AA283" s="476">
        <f ca="1">('SUBSCRIBER BASE'!AB30*'COMMISSION ASSUMPTIONS'!$F87)*('COMMISSION ASSUMPTIONS'!$E60*'DEVICE ASSUMPTIONS'!$G15)</f>
        <v>0</v>
      </c>
      <c r="AB283" s="476">
        <f ca="1">('SUBSCRIBER BASE'!AC30*'COMMISSION ASSUMPTIONS'!$F87)*('COMMISSION ASSUMPTIONS'!$E60*'DEVICE ASSUMPTIONS'!$G15)</f>
        <v>0</v>
      </c>
      <c r="AC283" s="476">
        <f ca="1">('SUBSCRIBER BASE'!AD30*'COMMISSION ASSUMPTIONS'!$F87)*('COMMISSION ASSUMPTIONS'!$E60*'DEVICE ASSUMPTIONS'!$G15)</f>
        <v>0</v>
      </c>
      <c r="AD283" s="476">
        <f ca="1">('SUBSCRIBER BASE'!AE30*'COMMISSION ASSUMPTIONS'!$F87)*('COMMISSION ASSUMPTIONS'!$E60*'DEVICE ASSUMPTIONS'!$G15)</f>
        <v>0</v>
      </c>
      <c r="AE283" s="476">
        <f ca="1">('SUBSCRIBER BASE'!AF30*'COMMISSION ASSUMPTIONS'!$F87)*('COMMISSION ASSUMPTIONS'!$E60*'DEVICE ASSUMPTIONS'!$G15)</f>
        <v>0</v>
      </c>
      <c r="AF283" s="476">
        <f ca="1">('SUBSCRIBER BASE'!AG30*'COMMISSION ASSUMPTIONS'!$F87)*('COMMISSION ASSUMPTIONS'!$E60*'DEVICE ASSUMPTIONS'!$G15)</f>
        <v>0</v>
      </c>
      <c r="AG283" s="476">
        <f ca="1">('SUBSCRIBER BASE'!AH30*'COMMISSION ASSUMPTIONS'!$F87)*('COMMISSION ASSUMPTIONS'!$E60*'DEVICE ASSUMPTIONS'!$G15)</f>
        <v>0</v>
      </c>
      <c r="AH283" s="476">
        <f ca="1">('SUBSCRIBER BASE'!AI30*'COMMISSION ASSUMPTIONS'!$F87)*('COMMISSION ASSUMPTIONS'!$E60*'DEVICE ASSUMPTIONS'!$G15)</f>
        <v>0</v>
      </c>
      <c r="AI283" s="476">
        <f ca="1">('SUBSCRIBER BASE'!AJ30*'COMMISSION ASSUMPTIONS'!$F87)*('COMMISSION ASSUMPTIONS'!$E60*'DEVICE ASSUMPTIONS'!$G15)</f>
        <v>0</v>
      </c>
      <c r="AJ283" s="476">
        <f ca="1">('SUBSCRIBER BASE'!AK30*'COMMISSION ASSUMPTIONS'!$F87)*('COMMISSION ASSUMPTIONS'!$E60*'DEVICE ASSUMPTIONS'!$G15)</f>
        <v>0</v>
      </c>
      <c r="AK283" s="476">
        <f ca="1">('SUBSCRIBER BASE'!AL30*'COMMISSION ASSUMPTIONS'!$F87)*('COMMISSION ASSUMPTIONS'!$E60*'DEVICE ASSUMPTIONS'!$G15)</f>
        <v>0</v>
      </c>
      <c r="AL283" s="476">
        <f ca="1">('SUBSCRIBER BASE'!AM30*'COMMISSION ASSUMPTIONS'!$F87)*('COMMISSION ASSUMPTIONS'!$E60*'DEVICE ASSUMPTIONS'!$G15)</f>
        <v>0</v>
      </c>
      <c r="AM283" s="476">
        <f ca="1">('SUBSCRIBER BASE'!AN30*'COMMISSION ASSUMPTIONS'!$F87)*('COMMISSION ASSUMPTIONS'!$E60*'DEVICE ASSUMPTIONS'!$G15)</f>
        <v>0</v>
      </c>
      <c r="AN283" s="476">
        <f ca="1">('SUBSCRIBER BASE'!AO30*'COMMISSION ASSUMPTIONS'!$F87)*('COMMISSION ASSUMPTIONS'!$E60*'DEVICE ASSUMPTIONS'!$G15)</f>
        <v>0</v>
      </c>
      <c r="AO283" s="476">
        <f ca="1">('SUBSCRIBER BASE'!AP30*'COMMISSION ASSUMPTIONS'!$F87)*('COMMISSION ASSUMPTIONS'!$E60*'DEVICE ASSUMPTIONS'!$G15)</f>
        <v>0</v>
      </c>
      <c r="AP283" s="476">
        <f ca="1">('SUBSCRIBER BASE'!AQ30*'COMMISSION ASSUMPTIONS'!$F87)*('COMMISSION ASSUMPTIONS'!$E60*'DEVICE ASSUMPTIONS'!$G15)</f>
        <v>0</v>
      </c>
      <c r="AQ283" s="476">
        <f ca="1">('SUBSCRIBER BASE'!AR30*'COMMISSION ASSUMPTIONS'!$F87)*('COMMISSION ASSUMPTIONS'!$E60*'DEVICE ASSUMPTIONS'!$G15)</f>
        <v>0</v>
      </c>
      <c r="AR283" s="476">
        <f ca="1">('SUBSCRIBER BASE'!AS30*'COMMISSION ASSUMPTIONS'!$F87)*('COMMISSION ASSUMPTIONS'!$E60*'DEVICE ASSUMPTIONS'!$G15)</f>
        <v>0</v>
      </c>
      <c r="AS283" s="476">
        <f ca="1">('SUBSCRIBER BASE'!AT30*'COMMISSION ASSUMPTIONS'!$F87)*('COMMISSION ASSUMPTIONS'!$E60*'DEVICE ASSUMPTIONS'!$G15)</f>
        <v>0</v>
      </c>
      <c r="AT283" s="476">
        <f ca="1">('SUBSCRIBER BASE'!AU30*'COMMISSION ASSUMPTIONS'!$F87)*('COMMISSION ASSUMPTIONS'!$E60*'DEVICE ASSUMPTIONS'!$G15)</f>
        <v>0</v>
      </c>
      <c r="AU283" s="476">
        <f ca="1">('SUBSCRIBER BASE'!AV30*'COMMISSION ASSUMPTIONS'!$F87)*('COMMISSION ASSUMPTIONS'!$E60*'DEVICE ASSUMPTIONS'!$G15)</f>
        <v>0</v>
      </c>
      <c r="AV283" s="476">
        <f ca="1">('SUBSCRIBER BASE'!AW30*'COMMISSION ASSUMPTIONS'!$F87)*('COMMISSION ASSUMPTIONS'!$E60*'DEVICE ASSUMPTIONS'!$G15)</f>
        <v>0</v>
      </c>
      <c r="AW283" s="476">
        <f ca="1">('SUBSCRIBER BASE'!AX30*'COMMISSION ASSUMPTIONS'!$F87)*('COMMISSION ASSUMPTIONS'!$E60*'DEVICE ASSUMPTIONS'!$G15)</f>
        <v>0</v>
      </c>
      <c r="AX283" s="476">
        <f ca="1">('SUBSCRIBER BASE'!AY30*'COMMISSION ASSUMPTIONS'!$F87)*('COMMISSION ASSUMPTIONS'!$E60*'DEVICE ASSUMPTIONS'!$G15)</f>
        <v>0</v>
      </c>
      <c r="AY283" s="476">
        <f ca="1">('SUBSCRIBER BASE'!AZ30*'COMMISSION ASSUMPTIONS'!$F87)*('COMMISSION ASSUMPTIONS'!$E60*'DEVICE ASSUMPTIONS'!$G15)</f>
        <v>0</v>
      </c>
      <c r="AZ283" s="476">
        <f ca="1">('SUBSCRIBER BASE'!BA30*'COMMISSION ASSUMPTIONS'!$F87)*('COMMISSION ASSUMPTIONS'!$E60*'DEVICE ASSUMPTIONS'!$G15)</f>
        <v>0</v>
      </c>
      <c r="BA283" s="476">
        <f ca="1">('SUBSCRIBER BASE'!BB30*'COMMISSION ASSUMPTIONS'!$F87)*('COMMISSION ASSUMPTIONS'!$E60*'DEVICE ASSUMPTIONS'!$G15)</f>
        <v>0</v>
      </c>
      <c r="BB283" s="476">
        <f ca="1">('SUBSCRIBER BASE'!BC30*'COMMISSION ASSUMPTIONS'!$F87)*('COMMISSION ASSUMPTIONS'!$E60*'DEVICE ASSUMPTIONS'!$G15)</f>
        <v>0</v>
      </c>
      <c r="BC283" s="476">
        <f ca="1">('SUBSCRIBER BASE'!BD30*'COMMISSION ASSUMPTIONS'!$F87)*('COMMISSION ASSUMPTIONS'!$E60*'DEVICE ASSUMPTIONS'!$G15)</f>
        <v>0</v>
      </c>
      <c r="BD283" s="476">
        <f ca="1">('SUBSCRIBER BASE'!BE30*'COMMISSION ASSUMPTIONS'!$F87)*('COMMISSION ASSUMPTIONS'!$E60*'DEVICE ASSUMPTIONS'!$G15)</f>
        <v>0</v>
      </c>
      <c r="BE283" s="476">
        <f ca="1">('SUBSCRIBER BASE'!BF30*'COMMISSION ASSUMPTIONS'!$F87)*('COMMISSION ASSUMPTIONS'!$E60*'DEVICE ASSUMPTIONS'!$G15)</f>
        <v>0</v>
      </c>
      <c r="BF283" s="476">
        <f ca="1">('SUBSCRIBER BASE'!BG30*'COMMISSION ASSUMPTIONS'!$F87)*('COMMISSION ASSUMPTIONS'!$E60*'DEVICE ASSUMPTIONS'!$G15)</f>
        <v>0</v>
      </c>
      <c r="BG283" s="476">
        <f ca="1">('SUBSCRIBER BASE'!BH30*'COMMISSION ASSUMPTIONS'!$F87)*('COMMISSION ASSUMPTIONS'!$E60*'DEVICE ASSUMPTIONS'!$G15)</f>
        <v>0</v>
      </c>
      <c r="BH283" s="476">
        <f ca="1">('SUBSCRIBER BASE'!BI30*'COMMISSION ASSUMPTIONS'!$F87)*('COMMISSION ASSUMPTIONS'!$E60*'DEVICE ASSUMPTIONS'!$G15)</f>
        <v>0</v>
      </c>
      <c r="BI283" s="476">
        <f ca="1">('SUBSCRIBER BASE'!BJ30*'COMMISSION ASSUMPTIONS'!$F87)*('COMMISSION ASSUMPTIONS'!$E60*'DEVICE ASSUMPTIONS'!$G15)</f>
        <v>0</v>
      </c>
      <c r="BJ283" s="476">
        <f ca="1">('SUBSCRIBER BASE'!BK30*'COMMISSION ASSUMPTIONS'!$F87)*('COMMISSION ASSUMPTIONS'!$E60*'DEVICE ASSUMPTIONS'!$G15)</f>
        <v>0</v>
      </c>
      <c r="BK283" s="476">
        <f ca="1">('SUBSCRIBER BASE'!BL30*'COMMISSION ASSUMPTIONS'!$F87)*('COMMISSION ASSUMPTIONS'!$E60*'DEVICE ASSUMPTIONS'!$G15)</f>
        <v>0</v>
      </c>
      <c r="BL283" s="476">
        <f ca="1">('SUBSCRIBER BASE'!BM30*'COMMISSION ASSUMPTIONS'!$F87)*('COMMISSION ASSUMPTIONS'!$E60*'DEVICE ASSUMPTIONS'!$G15)</f>
        <v>0</v>
      </c>
      <c r="BM283" s="476">
        <f ca="1">('SUBSCRIBER BASE'!BN30*'COMMISSION ASSUMPTIONS'!$F87)*('COMMISSION ASSUMPTIONS'!$E60*'DEVICE ASSUMPTIONS'!$G15)</f>
        <v>0</v>
      </c>
      <c r="BN283" s="476">
        <f ca="1">('SUBSCRIBER BASE'!BO30*'COMMISSION ASSUMPTIONS'!$F87)*('COMMISSION ASSUMPTIONS'!$E60*'DEVICE ASSUMPTIONS'!$G15)</f>
        <v>0</v>
      </c>
      <c r="BO283" s="476">
        <f ca="1">('SUBSCRIBER BASE'!BP30*'COMMISSION ASSUMPTIONS'!$F87)*('COMMISSION ASSUMPTIONS'!$E60*'DEVICE ASSUMPTIONS'!$G15)</f>
        <v>0</v>
      </c>
      <c r="BP283" s="476">
        <f ca="1">('SUBSCRIBER BASE'!BQ30*'COMMISSION ASSUMPTIONS'!$F87)*('COMMISSION ASSUMPTIONS'!$E60*'DEVICE ASSUMPTIONS'!$G15)</f>
        <v>0</v>
      </c>
      <c r="BQ283" s="476">
        <f ca="1">('SUBSCRIBER BASE'!BR30*'COMMISSION ASSUMPTIONS'!$F87)*('COMMISSION ASSUMPTIONS'!$E60*'DEVICE ASSUMPTIONS'!$G15)</f>
        <v>0</v>
      </c>
      <c r="BR283" s="476">
        <f ca="1">('SUBSCRIBER BASE'!BS30*'COMMISSION ASSUMPTIONS'!$F87)*('COMMISSION ASSUMPTIONS'!$E60*'DEVICE ASSUMPTIONS'!$G15)</f>
        <v>0</v>
      </c>
    </row>
    <row r="284" spans="2:70" ht="24" customHeight="1" outlineLevel="1">
      <c r="B284" s="313" t="str">
        <f t="shared" si="66"/>
        <v>200 MB</v>
      </c>
      <c r="C284" s="476">
        <f>('SUBSCRIBER BASE'!C31*'COMMISSION ASSUMPTIONS'!$F88)*('COMMISSION ASSUMPTIONS'!$E61*'DEVICE ASSUMPTIONS'!$G16)</f>
        <v>0</v>
      </c>
      <c r="D284" s="476">
        <f>('SUBSCRIBER BASE'!D31*'COMMISSION ASSUMPTIONS'!$F88)*('COMMISSION ASSUMPTIONS'!$E61*'DEVICE ASSUMPTIONS'!$G16)</f>
        <v>0</v>
      </c>
      <c r="E284" s="476">
        <f>('SUBSCRIBER BASE'!E31*'COMMISSION ASSUMPTIONS'!$F88)*('COMMISSION ASSUMPTIONS'!$E61*'DEVICE ASSUMPTIONS'!$G16)</f>
        <v>0</v>
      </c>
      <c r="F284" s="476">
        <f>('SUBSCRIBER BASE'!F31*'COMMISSION ASSUMPTIONS'!$F88)*('COMMISSION ASSUMPTIONS'!$E61*'DEVICE ASSUMPTIONS'!$G16)</f>
        <v>0</v>
      </c>
      <c r="G284" s="476">
        <f>('SUBSCRIBER BASE'!G31*'COMMISSION ASSUMPTIONS'!$F88)*('COMMISSION ASSUMPTIONS'!$E61*'DEVICE ASSUMPTIONS'!$G16)</f>
        <v>0</v>
      </c>
      <c r="H284" s="476">
        <f>('SUBSCRIBER BASE'!H31*'COMMISSION ASSUMPTIONS'!$F88)*('COMMISSION ASSUMPTIONS'!$E61*'DEVICE ASSUMPTIONS'!$G16)</f>
        <v>0</v>
      </c>
      <c r="I284" s="476">
        <f>('SUBSCRIBER BASE'!I31*'COMMISSION ASSUMPTIONS'!$F88)*('COMMISSION ASSUMPTIONS'!$E61*'DEVICE ASSUMPTIONS'!$G16)</f>
        <v>0</v>
      </c>
      <c r="J284" s="476">
        <f>('SUBSCRIBER BASE'!J31*'COMMISSION ASSUMPTIONS'!$F88)*('COMMISSION ASSUMPTIONS'!$E61*'DEVICE ASSUMPTIONS'!$G16)</f>
        <v>0</v>
      </c>
      <c r="K284" s="476">
        <f ca="1">('SUBSCRIBER BASE'!L31*'COMMISSION ASSUMPTIONS'!$F88)*('COMMISSION ASSUMPTIONS'!$E61*'DEVICE ASSUMPTIONS'!$G16)</f>
        <v>0</v>
      </c>
      <c r="L284" s="476">
        <f ca="1">('SUBSCRIBER BASE'!M31*'COMMISSION ASSUMPTIONS'!$F88)*('COMMISSION ASSUMPTIONS'!$E61*'DEVICE ASSUMPTIONS'!$G16)</f>
        <v>0</v>
      </c>
      <c r="M284" s="476">
        <f ca="1">('SUBSCRIBER BASE'!N31*'COMMISSION ASSUMPTIONS'!$F88)*('COMMISSION ASSUMPTIONS'!$E61*'DEVICE ASSUMPTIONS'!$G16)</f>
        <v>0</v>
      </c>
      <c r="N284" s="476">
        <f ca="1">('SUBSCRIBER BASE'!O31*'COMMISSION ASSUMPTIONS'!$F88)*('COMMISSION ASSUMPTIONS'!$E61*'DEVICE ASSUMPTIONS'!$G16)</f>
        <v>0</v>
      </c>
      <c r="O284" s="476">
        <f ca="1">('SUBSCRIBER BASE'!P31*'COMMISSION ASSUMPTIONS'!$F88)*('COMMISSION ASSUMPTIONS'!$E61*'DEVICE ASSUMPTIONS'!$G16)</f>
        <v>0</v>
      </c>
      <c r="P284" s="476">
        <f ca="1">('SUBSCRIBER BASE'!Q31*'COMMISSION ASSUMPTIONS'!$F88)*('COMMISSION ASSUMPTIONS'!$E61*'DEVICE ASSUMPTIONS'!$G16)</f>
        <v>0</v>
      </c>
      <c r="Q284" s="476">
        <f ca="1">('SUBSCRIBER BASE'!R31*'COMMISSION ASSUMPTIONS'!$F88)*('COMMISSION ASSUMPTIONS'!$E61*'DEVICE ASSUMPTIONS'!$G16)</f>
        <v>0</v>
      </c>
      <c r="R284" s="476">
        <f ca="1">('SUBSCRIBER BASE'!S31*'COMMISSION ASSUMPTIONS'!$F88)*('COMMISSION ASSUMPTIONS'!$E61*'DEVICE ASSUMPTIONS'!$G16)</f>
        <v>0</v>
      </c>
      <c r="S284" s="476">
        <f ca="1">('SUBSCRIBER BASE'!T31*'COMMISSION ASSUMPTIONS'!$F88)*('COMMISSION ASSUMPTIONS'!$E61*'DEVICE ASSUMPTIONS'!$G16)</f>
        <v>0</v>
      </c>
      <c r="T284" s="476">
        <f ca="1">('SUBSCRIBER BASE'!U31*'COMMISSION ASSUMPTIONS'!$F88)*('COMMISSION ASSUMPTIONS'!$E61*'DEVICE ASSUMPTIONS'!$G16)</f>
        <v>0</v>
      </c>
      <c r="U284" s="476">
        <f ca="1">('SUBSCRIBER BASE'!V31*'COMMISSION ASSUMPTIONS'!$F88)*('COMMISSION ASSUMPTIONS'!$E61*'DEVICE ASSUMPTIONS'!$G16)</f>
        <v>0</v>
      </c>
      <c r="V284" s="476">
        <f ca="1">('SUBSCRIBER BASE'!W31*'COMMISSION ASSUMPTIONS'!$F88)*('COMMISSION ASSUMPTIONS'!$E61*'DEVICE ASSUMPTIONS'!$G16)</f>
        <v>0</v>
      </c>
      <c r="W284" s="476">
        <f ca="1">('SUBSCRIBER BASE'!X31*'COMMISSION ASSUMPTIONS'!$F88)*('COMMISSION ASSUMPTIONS'!$E61*'DEVICE ASSUMPTIONS'!$G16)</f>
        <v>0</v>
      </c>
      <c r="X284" s="476">
        <f ca="1">('SUBSCRIBER BASE'!Y31*'COMMISSION ASSUMPTIONS'!$F88)*('COMMISSION ASSUMPTIONS'!$E61*'DEVICE ASSUMPTIONS'!$G16)</f>
        <v>0</v>
      </c>
      <c r="Y284" s="476">
        <f ca="1">('SUBSCRIBER BASE'!Z31*'COMMISSION ASSUMPTIONS'!$F88)*('COMMISSION ASSUMPTIONS'!$E61*'DEVICE ASSUMPTIONS'!$G16)</f>
        <v>0</v>
      </c>
      <c r="Z284" s="476">
        <f ca="1">('SUBSCRIBER BASE'!AA31*'COMMISSION ASSUMPTIONS'!$F88)*('COMMISSION ASSUMPTIONS'!$E61*'DEVICE ASSUMPTIONS'!$G16)</f>
        <v>0</v>
      </c>
      <c r="AA284" s="476">
        <f ca="1">('SUBSCRIBER BASE'!AB31*'COMMISSION ASSUMPTIONS'!$F88)*('COMMISSION ASSUMPTIONS'!$E61*'DEVICE ASSUMPTIONS'!$G16)</f>
        <v>0</v>
      </c>
      <c r="AB284" s="476">
        <f ca="1">('SUBSCRIBER BASE'!AC31*'COMMISSION ASSUMPTIONS'!$F88)*('COMMISSION ASSUMPTIONS'!$E61*'DEVICE ASSUMPTIONS'!$G16)</f>
        <v>0</v>
      </c>
      <c r="AC284" s="476">
        <f ca="1">('SUBSCRIBER BASE'!AD31*'COMMISSION ASSUMPTIONS'!$F88)*('COMMISSION ASSUMPTIONS'!$E61*'DEVICE ASSUMPTIONS'!$G16)</f>
        <v>0</v>
      </c>
      <c r="AD284" s="476">
        <f ca="1">('SUBSCRIBER BASE'!AE31*'COMMISSION ASSUMPTIONS'!$F88)*('COMMISSION ASSUMPTIONS'!$E61*'DEVICE ASSUMPTIONS'!$G16)</f>
        <v>0</v>
      </c>
      <c r="AE284" s="476">
        <f ca="1">('SUBSCRIBER BASE'!AF31*'COMMISSION ASSUMPTIONS'!$F88)*('COMMISSION ASSUMPTIONS'!$E61*'DEVICE ASSUMPTIONS'!$G16)</f>
        <v>0</v>
      </c>
      <c r="AF284" s="476">
        <f ca="1">('SUBSCRIBER BASE'!AG31*'COMMISSION ASSUMPTIONS'!$F88)*('COMMISSION ASSUMPTIONS'!$E61*'DEVICE ASSUMPTIONS'!$G16)</f>
        <v>0</v>
      </c>
      <c r="AG284" s="476">
        <f ca="1">('SUBSCRIBER BASE'!AH31*'COMMISSION ASSUMPTIONS'!$F88)*('COMMISSION ASSUMPTIONS'!$E61*'DEVICE ASSUMPTIONS'!$G16)</f>
        <v>0</v>
      </c>
      <c r="AH284" s="476">
        <f ca="1">('SUBSCRIBER BASE'!AI31*'COMMISSION ASSUMPTIONS'!$F88)*('COMMISSION ASSUMPTIONS'!$E61*'DEVICE ASSUMPTIONS'!$G16)</f>
        <v>0</v>
      </c>
      <c r="AI284" s="476">
        <f ca="1">('SUBSCRIBER BASE'!AJ31*'COMMISSION ASSUMPTIONS'!$F88)*('COMMISSION ASSUMPTIONS'!$E61*'DEVICE ASSUMPTIONS'!$G16)</f>
        <v>0</v>
      </c>
      <c r="AJ284" s="476">
        <f ca="1">('SUBSCRIBER BASE'!AK31*'COMMISSION ASSUMPTIONS'!$F88)*('COMMISSION ASSUMPTIONS'!$E61*'DEVICE ASSUMPTIONS'!$G16)</f>
        <v>0</v>
      </c>
      <c r="AK284" s="476">
        <f ca="1">('SUBSCRIBER BASE'!AL31*'COMMISSION ASSUMPTIONS'!$F88)*('COMMISSION ASSUMPTIONS'!$E61*'DEVICE ASSUMPTIONS'!$G16)</f>
        <v>0</v>
      </c>
      <c r="AL284" s="476">
        <f ca="1">('SUBSCRIBER BASE'!AM31*'COMMISSION ASSUMPTIONS'!$F88)*('COMMISSION ASSUMPTIONS'!$E61*'DEVICE ASSUMPTIONS'!$G16)</f>
        <v>0</v>
      </c>
      <c r="AM284" s="476">
        <f ca="1">('SUBSCRIBER BASE'!AN31*'COMMISSION ASSUMPTIONS'!$F88)*('COMMISSION ASSUMPTIONS'!$E61*'DEVICE ASSUMPTIONS'!$G16)</f>
        <v>0</v>
      </c>
      <c r="AN284" s="476">
        <f ca="1">('SUBSCRIBER BASE'!AO31*'COMMISSION ASSUMPTIONS'!$F88)*('COMMISSION ASSUMPTIONS'!$E61*'DEVICE ASSUMPTIONS'!$G16)</f>
        <v>0</v>
      </c>
      <c r="AO284" s="476">
        <f ca="1">('SUBSCRIBER BASE'!AP31*'COMMISSION ASSUMPTIONS'!$F88)*('COMMISSION ASSUMPTIONS'!$E61*'DEVICE ASSUMPTIONS'!$G16)</f>
        <v>0</v>
      </c>
      <c r="AP284" s="476">
        <f ca="1">('SUBSCRIBER BASE'!AQ31*'COMMISSION ASSUMPTIONS'!$F88)*('COMMISSION ASSUMPTIONS'!$E61*'DEVICE ASSUMPTIONS'!$G16)</f>
        <v>0</v>
      </c>
      <c r="AQ284" s="476">
        <f ca="1">('SUBSCRIBER BASE'!AR31*'COMMISSION ASSUMPTIONS'!$F88)*('COMMISSION ASSUMPTIONS'!$E61*'DEVICE ASSUMPTIONS'!$G16)</f>
        <v>0</v>
      </c>
      <c r="AR284" s="476">
        <f ca="1">('SUBSCRIBER BASE'!AS31*'COMMISSION ASSUMPTIONS'!$F88)*('COMMISSION ASSUMPTIONS'!$E61*'DEVICE ASSUMPTIONS'!$G16)</f>
        <v>0</v>
      </c>
      <c r="AS284" s="476">
        <f ca="1">('SUBSCRIBER BASE'!AT31*'COMMISSION ASSUMPTIONS'!$F88)*('COMMISSION ASSUMPTIONS'!$E61*'DEVICE ASSUMPTIONS'!$G16)</f>
        <v>0</v>
      </c>
      <c r="AT284" s="476">
        <f ca="1">('SUBSCRIBER BASE'!AU31*'COMMISSION ASSUMPTIONS'!$F88)*('COMMISSION ASSUMPTIONS'!$E61*'DEVICE ASSUMPTIONS'!$G16)</f>
        <v>0</v>
      </c>
      <c r="AU284" s="476">
        <f ca="1">('SUBSCRIBER BASE'!AV31*'COMMISSION ASSUMPTIONS'!$F88)*('COMMISSION ASSUMPTIONS'!$E61*'DEVICE ASSUMPTIONS'!$G16)</f>
        <v>0</v>
      </c>
      <c r="AV284" s="476">
        <f ca="1">('SUBSCRIBER BASE'!AW31*'COMMISSION ASSUMPTIONS'!$F88)*('COMMISSION ASSUMPTIONS'!$E61*'DEVICE ASSUMPTIONS'!$G16)</f>
        <v>0</v>
      </c>
      <c r="AW284" s="476">
        <f ca="1">('SUBSCRIBER BASE'!AX31*'COMMISSION ASSUMPTIONS'!$F88)*('COMMISSION ASSUMPTIONS'!$E61*'DEVICE ASSUMPTIONS'!$G16)</f>
        <v>0</v>
      </c>
      <c r="AX284" s="476">
        <f ca="1">('SUBSCRIBER BASE'!AY31*'COMMISSION ASSUMPTIONS'!$F88)*('COMMISSION ASSUMPTIONS'!$E61*'DEVICE ASSUMPTIONS'!$G16)</f>
        <v>0</v>
      </c>
      <c r="AY284" s="476">
        <f ca="1">('SUBSCRIBER BASE'!AZ31*'COMMISSION ASSUMPTIONS'!$F88)*('COMMISSION ASSUMPTIONS'!$E61*'DEVICE ASSUMPTIONS'!$G16)</f>
        <v>0</v>
      </c>
      <c r="AZ284" s="476">
        <f ca="1">('SUBSCRIBER BASE'!BA31*'COMMISSION ASSUMPTIONS'!$F88)*('COMMISSION ASSUMPTIONS'!$E61*'DEVICE ASSUMPTIONS'!$G16)</f>
        <v>0</v>
      </c>
      <c r="BA284" s="476">
        <f ca="1">('SUBSCRIBER BASE'!BB31*'COMMISSION ASSUMPTIONS'!$F88)*('COMMISSION ASSUMPTIONS'!$E61*'DEVICE ASSUMPTIONS'!$G16)</f>
        <v>0</v>
      </c>
      <c r="BB284" s="476">
        <f ca="1">('SUBSCRIBER BASE'!BC31*'COMMISSION ASSUMPTIONS'!$F88)*('COMMISSION ASSUMPTIONS'!$E61*'DEVICE ASSUMPTIONS'!$G16)</f>
        <v>0</v>
      </c>
      <c r="BC284" s="476">
        <f ca="1">('SUBSCRIBER BASE'!BD31*'COMMISSION ASSUMPTIONS'!$F88)*('COMMISSION ASSUMPTIONS'!$E61*'DEVICE ASSUMPTIONS'!$G16)</f>
        <v>0</v>
      </c>
      <c r="BD284" s="476">
        <f ca="1">('SUBSCRIBER BASE'!BE31*'COMMISSION ASSUMPTIONS'!$F88)*('COMMISSION ASSUMPTIONS'!$E61*'DEVICE ASSUMPTIONS'!$G16)</f>
        <v>0</v>
      </c>
      <c r="BE284" s="476">
        <f ca="1">('SUBSCRIBER BASE'!BF31*'COMMISSION ASSUMPTIONS'!$F88)*('COMMISSION ASSUMPTIONS'!$E61*'DEVICE ASSUMPTIONS'!$G16)</f>
        <v>0</v>
      </c>
      <c r="BF284" s="476">
        <f ca="1">('SUBSCRIBER BASE'!BG31*'COMMISSION ASSUMPTIONS'!$F88)*('COMMISSION ASSUMPTIONS'!$E61*'DEVICE ASSUMPTIONS'!$G16)</f>
        <v>0</v>
      </c>
      <c r="BG284" s="476">
        <f ca="1">('SUBSCRIBER BASE'!BH31*'COMMISSION ASSUMPTIONS'!$F88)*('COMMISSION ASSUMPTIONS'!$E61*'DEVICE ASSUMPTIONS'!$G16)</f>
        <v>0</v>
      </c>
      <c r="BH284" s="476">
        <f ca="1">('SUBSCRIBER BASE'!BI31*'COMMISSION ASSUMPTIONS'!$F88)*('COMMISSION ASSUMPTIONS'!$E61*'DEVICE ASSUMPTIONS'!$G16)</f>
        <v>0</v>
      </c>
      <c r="BI284" s="476">
        <f ca="1">('SUBSCRIBER BASE'!BJ31*'COMMISSION ASSUMPTIONS'!$F88)*('COMMISSION ASSUMPTIONS'!$E61*'DEVICE ASSUMPTIONS'!$G16)</f>
        <v>0</v>
      </c>
      <c r="BJ284" s="476">
        <f ca="1">('SUBSCRIBER BASE'!BK31*'COMMISSION ASSUMPTIONS'!$F88)*('COMMISSION ASSUMPTIONS'!$E61*'DEVICE ASSUMPTIONS'!$G16)</f>
        <v>0</v>
      </c>
      <c r="BK284" s="476">
        <f ca="1">('SUBSCRIBER BASE'!BL31*'COMMISSION ASSUMPTIONS'!$F88)*('COMMISSION ASSUMPTIONS'!$E61*'DEVICE ASSUMPTIONS'!$G16)</f>
        <v>0</v>
      </c>
      <c r="BL284" s="476">
        <f ca="1">('SUBSCRIBER BASE'!BM31*'COMMISSION ASSUMPTIONS'!$F88)*('COMMISSION ASSUMPTIONS'!$E61*'DEVICE ASSUMPTIONS'!$G16)</f>
        <v>0</v>
      </c>
      <c r="BM284" s="476">
        <f ca="1">('SUBSCRIBER BASE'!BN31*'COMMISSION ASSUMPTIONS'!$F88)*('COMMISSION ASSUMPTIONS'!$E61*'DEVICE ASSUMPTIONS'!$G16)</f>
        <v>0</v>
      </c>
      <c r="BN284" s="476">
        <f ca="1">('SUBSCRIBER BASE'!BO31*'COMMISSION ASSUMPTIONS'!$F88)*('COMMISSION ASSUMPTIONS'!$E61*'DEVICE ASSUMPTIONS'!$G16)</f>
        <v>0</v>
      </c>
      <c r="BO284" s="476">
        <f ca="1">('SUBSCRIBER BASE'!BP31*'COMMISSION ASSUMPTIONS'!$F88)*('COMMISSION ASSUMPTIONS'!$E61*'DEVICE ASSUMPTIONS'!$G16)</f>
        <v>0</v>
      </c>
      <c r="BP284" s="476">
        <f ca="1">('SUBSCRIBER BASE'!BQ31*'COMMISSION ASSUMPTIONS'!$F88)*('COMMISSION ASSUMPTIONS'!$E61*'DEVICE ASSUMPTIONS'!$G16)</f>
        <v>0</v>
      </c>
      <c r="BQ284" s="476">
        <f ca="1">('SUBSCRIBER BASE'!BR31*'COMMISSION ASSUMPTIONS'!$F88)*('COMMISSION ASSUMPTIONS'!$E61*'DEVICE ASSUMPTIONS'!$G16)</f>
        <v>0</v>
      </c>
      <c r="BR284" s="476">
        <f ca="1">('SUBSCRIBER BASE'!BS31*'COMMISSION ASSUMPTIONS'!$F88)*('COMMISSION ASSUMPTIONS'!$E61*'DEVICE ASSUMPTIONS'!$G16)</f>
        <v>0</v>
      </c>
    </row>
    <row r="285" spans="2:70" ht="24" customHeight="1" outlineLevel="1">
      <c r="B285" s="313" t="str">
        <f t="shared" si="66"/>
        <v>500 MB</v>
      </c>
      <c r="C285" s="476">
        <f>('SUBSCRIBER BASE'!C32*'COMMISSION ASSUMPTIONS'!$F89)*('COMMISSION ASSUMPTIONS'!$E62*'DEVICE ASSUMPTIONS'!$G17)</f>
        <v>0</v>
      </c>
      <c r="D285" s="476">
        <f>('SUBSCRIBER BASE'!D32*'COMMISSION ASSUMPTIONS'!$F89)*('COMMISSION ASSUMPTIONS'!$E62*'DEVICE ASSUMPTIONS'!$G17)</f>
        <v>0</v>
      </c>
      <c r="E285" s="476">
        <f>('SUBSCRIBER BASE'!E32*'COMMISSION ASSUMPTIONS'!$F89)*('COMMISSION ASSUMPTIONS'!$E62*'DEVICE ASSUMPTIONS'!$G17)</f>
        <v>0</v>
      </c>
      <c r="F285" s="476">
        <f>('SUBSCRIBER BASE'!F32*'COMMISSION ASSUMPTIONS'!$F89)*('COMMISSION ASSUMPTIONS'!$E62*'DEVICE ASSUMPTIONS'!$G17)</f>
        <v>0</v>
      </c>
      <c r="G285" s="476">
        <f>('SUBSCRIBER BASE'!G32*'COMMISSION ASSUMPTIONS'!$F89)*('COMMISSION ASSUMPTIONS'!$E62*'DEVICE ASSUMPTIONS'!$G17)</f>
        <v>0</v>
      </c>
      <c r="H285" s="476">
        <f>('SUBSCRIBER BASE'!H32*'COMMISSION ASSUMPTIONS'!$F89)*('COMMISSION ASSUMPTIONS'!$E62*'DEVICE ASSUMPTIONS'!$G17)</f>
        <v>0</v>
      </c>
      <c r="I285" s="476">
        <f>('SUBSCRIBER BASE'!I32*'COMMISSION ASSUMPTIONS'!$F89)*('COMMISSION ASSUMPTIONS'!$E62*'DEVICE ASSUMPTIONS'!$G17)</f>
        <v>0</v>
      </c>
      <c r="J285" s="476">
        <f>('SUBSCRIBER BASE'!J32*'COMMISSION ASSUMPTIONS'!$F89)*('COMMISSION ASSUMPTIONS'!$E62*'DEVICE ASSUMPTIONS'!$G17)</f>
        <v>0</v>
      </c>
      <c r="K285" s="476">
        <f ca="1">('SUBSCRIBER BASE'!L32*'COMMISSION ASSUMPTIONS'!$F89)*('COMMISSION ASSUMPTIONS'!$E62*'DEVICE ASSUMPTIONS'!$G17)</f>
        <v>0</v>
      </c>
      <c r="L285" s="476">
        <f ca="1">('SUBSCRIBER BASE'!M32*'COMMISSION ASSUMPTIONS'!$F89)*('COMMISSION ASSUMPTIONS'!$E62*'DEVICE ASSUMPTIONS'!$G17)</f>
        <v>0</v>
      </c>
      <c r="M285" s="476">
        <f ca="1">('SUBSCRIBER BASE'!N32*'COMMISSION ASSUMPTIONS'!$F89)*('COMMISSION ASSUMPTIONS'!$E62*'DEVICE ASSUMPTIONS'!$G17)</f>
        <v>0</v>
      </c>
      <c r="N285" s="476">
        <f ca="1">('SUBSCRIBER BASE'!O32*'COMMISSION ASSUMPTIONS'!$F89)*('COMMISSION ASSUMPTIONS'!$E62*'DEVICE ASSUMPTIONS'!$G17)</f>
        <v>0</v>
      </c>
      <c r="O285" s="476">
        <f ca="1">('SUBSCRIBER BASE'!P32*'COMMISSION ASSUMPTIONS'!$F89)*('COMMISSION ASSUMPTIONS'!$E62*'DEVICE ASSUMPTIONS'!$G17)</f>
        <v>0</v>
      </c>
      <c r="P285" s="476">
        <f ca="1">('SUBSCRIBER BASE'!Q32*'COMMISSION ASSUMPTIONS'!$F89)*('COMMISSION ASSUMPTIONS'!$E62*'DEVICE ASSUMPTIONS'!$G17)</f>
        <v>0</v>
      </c>
      <c r="Q285" s="476">
        <f ca="1">('SUBSCRIBER BASE'!R32*'COMMISSION ASSUMPTIONS'!$F89)*('COMMISSION ASSUMPTIONS'!$E62*'DEVICE ASSUMPTIONS'!$G17)</f>
        <v>0</v>
      </c>
      <c r="R285" s="476">
        <f ca="1">('SUBSCRIBER BASE'!S32*'COMMISSION ASSUMPTIONS'!$F89)*('COMMISSION ASSUMPTIONS'!$E62*'DEVICE ASSUMPTIONS'!$G17)</f>
        <v>0</v>
      </c>
      <c r="S285" s="476">
        <f ca="1">('SUBSCRIBER BASE'!T32*'COMMISSION ASSUMPTIONS'!$F89)*('COMMISSION ASSUMPTIONS'!$E62*'DEVICE ASSUMPTIONS'!$G17)</f>
        <v>0</v>
      </c>
      <c r="T285" s="476">
        <f ca="1">('SUBSCRIBER BASE'!U32*'COMMISSION ASSUMPTIONS'!$F89)*('COMMISSION ASSUMPTIONS'!$E62*'DEVICE ASSUMPTIONS'!$G17)</f>
        <v>0</v>
      </c>
      <c r="U285" s="476">
        <f ca="1">('SUBSCRIBER BASE'!V32*'COMMISSION ASSUMPTIONS'!$F89)*('COMMISSION ASSUMPTIONS'!$E62*'DEVICE ASSUMPTIONS'!$G17)</f>
        <v>0</v>
      </c>
      <c r="V285" s="476">
        <f ca="1">('SUBSCRIBER BASE'!W32*'COMMISSION ASSUMPTIONS'!$F89)*('COMMISSION ASSUMPTIONS'!$E62*'DEVICE ASSUMPTIONS'!$G17)</f>
        <v>0</v>
      </c>
      <c r="W285" s="476">
        <f ca="1">('SUBSCRIBER BASE'!X32*'COMMISSION ASSUMPTIONS'!$F89)*('COMMISSION ASSUMPTIONS'!$E62*'DEVICE ASSUMPTIONS'!$G17)</f>
        <v>0</v>
      </c>
      <c r="X285" s="476">
        <f ca="1">('SUBSCRIBER BASE'!Y32*'COMMISSION ASSUMPTIONS'!$F89)*('COMMISSION ASSUMPTIONS'!$E62*'DEVICE ASSUMPTIONS'!$G17)</f>
        <v>0</v>
      </c>
      <c r="Y285" s="476">
        <f ca="1">('SUBSCRIBER BASE'!Z32*'COMMISSION ASSUMPTIONS'!$F89)*('COMMISSION ASSUMPTIONS'!$E62*'DEVICE ASSUMPTIONS'!$G17)</f>
        <v>0</v>
      </c>
      <c r="Z285" s="476">
        <f ca="1">('SUBSCRIBER BASE'!AA32*'COMMISSION ASSUMPTIONS'!$F89)*('COMMISSION ASSUMPTIONS'!$E62*'DEVICE ASSUMPTIONS'!$G17)</f>
        <v>0</v>
      </c>
      <c r="AA285" s="476">
        <f ca="1">('SUBSCRIBER BASE'!AB32*'COMMISSION ASSUMPTIONS'!$F89)*('COMMISSION ASSUMPTIONS'!$E62*'DEVICE ASSUMPTIONS'!$G17)</f>
        <v>0</v>
      </c>
      <c r="AB285" s="476">
        <f ca="1">('SUBSCRIBER BASE'!AC32*'COMMISSION ASSUMPTIONS'!$F89)*('COMMISSION ASSUMPTIONS'!$E62*'DEVICE ASSUMPTIONS'!$G17)</f>
        <v>0</v>
      </c>
      <c r="AC285" s="476">
        <f ca="1">('SUBSCRIBER BASE'!AD32*'COMMISSION ASSUMPTIONS'!$F89)*('COMMISSION ASSUMPTIONS'!$E62*'DEVICE ASSUMPTIONS'!$G17)</f>
        <v>0</v>
      </c>
      <c r="AD285" s="476">
        <f ca="1">('SUBSCRIBER BASE'!AE32*'COMMISSION ASSUMPTIONS'!$F89)*('COMMISSION ASSUMPTIONS'!$E62*'DEVICE ASSUMPTIONS'!$G17)</f>
        <v>0</v>
      </c>
      <c r="AE285" s="476">
        <f ca="1">('SUBSCRIBER BASE'!AF32*'COMMISSION ASSUMPTIONS'!$F89)*('COMMISSION ASSUMPTIONS'!$E62*'DEVICE ASSUMPTIONS'!$G17)</f>
        <v>0</v>
      </c>
      <c r="AF285" s="476">
        <f ca="1">('SUBSCRIBER BASE'!AG32*'COMMISSION ASSUMPTIONS'!$F89)*('COMMISSION ASSUMPTIONS'!$E62*'DEVICE ASSUMPTIONS'!$G17)</f>
        <v>0</v>
      </c>
      <c r="AG285" s="476">
        <f ca="1">('SUBSCRIBER BASE'!AH32*'COMMISSION ASSUMPTIONS'!$F89)*('COMMISSION ASSUMPTIONS'!$E62*'DEVICE ASSUMPTIONS'!$G17)</f>
        <v>0</v>
      </c>
      <c r="AH285" s="476">
        <f ca="1">('SUBSCRIBER BASE'!AI32*'COMMISSION ASSUMPTIONS'!$F89)*('COMMISSION ASSUMPTIONS'!$E62*'DEVICE ASSUMPTIONS'!$G17)</f>
        <v>0</v>
      </c>
      <c r="AI285" s="476">
        <f ca="1">('SUBSCRIBER BASE'!AJ32*'COMMISSION ASSUMPTIONS'!$F89)*('COMMISSION ASSUMPTIONS'!$E62*'DEVICE ASSUMPTIONS'!$G17)</f>
        <v>0</v>
      </c>
      <c r="AJ285" s="476">
        <f ca="1">('SUBSCRIBER BASE'!AK32*'COMMISSION ASSUMPTIONS'!$F89)*('COMMISSION ASSUMPTIONS'!$E62*'DEVICE ASSUMPTIONS'!$G17)</f>
        <v>0</v>
      </c>
      <c r="AK285" s="476">
        <f ca="1">('SUBSCRIBER BASE'!AL32*'COMMISSION ASSUMPTIONS'!$F89)*('COMMISSION ASSUMPTIONS'!$E62*'DEVICE ASSUMPTIONS'!$G17)</f>
        <v>0</v>
      </c>
      <c r="AL285" s="476">
        <f ca="1">('SUBSCRIBER BASE'!AM32*'COMMISSION ASSUMPTIONS'!$F89)*('COMMISSION ASSUMPTIONS'!$E62*'DEVICE ASSUMPTIONS'!$G17)</f>
        <v>0</v>
      </c>
      <c r="AM285" s="476">
        <f ca="1">('SUBSCRIBER BASE'!AN32*'COMMISSION ASSUMPTIONS'!$F89)*('COMMISSION ASSUMPTIONS'!$E62*'DEVICE ASSUMPTIONS'!$G17)</f>
        <v>0</v>
      </c>
      <c r="AN285" s="476">
        <f ca="1">('SUBSCRIBER BASE'!AO32*'COMMISSION ASSUMPTIONS'!$F89)*('COMMISSION ASSUMPTIONS'!$E62*'DEVICE ASSUMPTIONS'!$G17)</f>
        <v>0</v>
      </c>
      <c r="AO285" s="476">
        <f ca="1">('SUBSCRIBER BASE'!AP32*'COMMISSION ASSUMPTIONS'!$F89)*('COMMISSION ASSUMPTIONS'!$E62*'DEVICE ASSUMPTIONS'!$G17)</f>
        <v>0</v>
      </c>
      <c r="AP285" s="476">
        <f ca="1">('SUBSCRIBER BASE'!AQ32*'COMMISSION ASSUMPTIONS'!$F89)*('COMMISSION ASSUMPTIONS'!$E62*'DEVICE ASSUMPTIONS'!$G17)</f>
        <v>0</v>
      </c>
      <c r="AQ285" s="476">
        <f ca="1">('SUBSCRIBER BASE'!AR32*'COMMISSION ASSUMPTIONS'!$F89)*('COMMISSION ASSUMPTIONS'!$E62*'DEVICE ASSUMPTIONS'!$G17)</f>
        <v>0</v>
      </c>
      <c r="AR285" s="476">
        <f ca="1">('SUBSCRIBER BASE'!AS32*'COMMISSION ASSUMPTIONS'!$F89)*('COMMISSION ASSUMPTIONS'!$E62*'DEVICE ASSUMPTIONS'!$G17)</f>
        <v>0</v>
      </c>
      <c r="AS285" s="476">
        <f ca="1">('SUBSCRIBER BASE'!AT32*'COMMISSION ASSUMPTIONS'!$F89)*('COMMISSION ASSUMPTIONS'!$E62*'DEVICE ASSUMPTIONS'!$G17)</f>
        <v>0</v>
      </c>
      <c r="AT285" s="476">
        <f ca="1">('SUBSCRIBER BASE'!AU32*'COMMISSION ASSUMPTIONS'!$F89)*('COMMISSION ASSUMPTIONS'!$E62*'DEVICE ASSUMPTIONS'!$G17)</f>
        <v>0</v>
      </c>
      <c r="AU285" s="476">
        <f ca="1">('SUBSCRIBER BASE'!AV32*'COMMISSION ASSUMPTIONS'!$F89)*('COMMISSION ASSUMPTIONS'!$E62*'DEVICE ASSUMPTIONS'!$G17)</f>
        <v>0</v>
      </c>
      <c r="AV285" s="476">
        <f ca="1">('SUBSCRIBER BASE'!AW32*'COMMISSION ASSUMPTIONS'!$F89)*('COMMISSION ASSUMPTIONS'!$E62*'DEVICE ASSUMPTIONS'!$G17)</f>
        <v>0</v>
      </c>
      <c r="AW285" s="476">
        <f ca="1">('SUBSCRIBER BASE'!AX32*'COMMISSION ASSUMPTIONS'!$F89)*('COMMISSION ASSUMPTIONS'!$E62*'DEVICE ASSUMPTIONS'!$G17)</f>
        <v>0</v>
      </c>
      <c r="AX285" s="476">
        <f ca="1">('SUBSCRIBER BASE'!AY32*'COMMISSION ASSUMPTIONS'!$F89)*('COMMISSION ASSUMPTIONS'!$E62*'DEVICE ASSUMPTIONS'!$G17)</f>
        <v>0</v>
      </c>
      <c r="AY285" s="476">
        <f ca="1">('SUBSCRIBER BASE'!AZ32*'COMMISSION ASSUMPTIONS'!$F89)*('COMMISSION ASSUMPTIONS'!$E62*'DEVICE ASSUMPTIONS'!$G17)</f>
        <v>0</v>
      </c>
      <c r="AZ285" s="476">
        <f ca="1">('SUBSCRIBER BASE'!BA32*'COMMISSION ASSUMPTIONS'!$F89)*('COMMISSION ASSUMPTIONS'!$E62*'DEVICE ASSUMPTIONS'!$G17)</f>
        <v>0</v>
      </c>
      <c r="BA285" s="476">
        <f ca="1">('SUBSCRIBER BASE'!BB32*'COMMISSION ASSUMPTIONS'!$F89)*('COMMISSION ASSUMPTIONS'!$E62*'DEVICE ASSUMPTIONS'!$G17)</f>
        <v>0</v>
      </c>
      <c r="BB285" s="476">
        <f ca="1">('SUBSCRIBER BASE'!BC32*'COMMISSION ASSUMPTIONS'!$F89)*('COMMISSION ASSUMPTIONS'!$E62*'DEVICE ASSUMPTIONS'!$G17)</f>
        <v>0</v>
      </c>
      <c r="BC285" s="476">
        <f ca="1">('SUBSCRIBER BASE'!BD32*'COMMISSION ASSUMPTIONS'!$F89)*('COMMISSION ASSUMPTIONS'!$E62*'DEVICE ASSUMPTIONS'!$G17)</f>
        <v>0</v>
      </c>
      <c r="BD285" s="476">
        <f ca="1">('SUBSCRIBER BASE'!BE32*'COMMISSION ASSUMPTIONS'!$F89)*('COMMISSION ASSUMPTIONS'!$E62*'DEVICE ASSUMPTIONS'!$G17)</f>
        <v>0</v>
      </c>
      <c r="BE285" s="476">
        <f ca="1">('SUBSCRIBER BASE'!BF32*'COMMISSION ASSUMPTIONS'!$F89)*('COMMISSION ASSUMPTIONS'!$E62*'DEVICE ASSUMPTIONS'!$G17)</f>
        <v>0</v>
      </c>
      <c r="BF285" s="476">
        <f ca="1">('SUBSCRIBER BASE'!BG32*'COMMISSION ASSUMPTIONS'!$F89)*('COMMISSION ASSUMPTIONS'!$E62*'DEVICE ASSUMPTIONS'!$G17)</f>
        <v>0</v>
      </c>
      <c r="BG285" s="476">
        <f ca="1">('SUBSCRIBER BASE'!BH32*'COMMISSION ASSUMPTIONS'!$F89)*('COMMISSION ASSUMPTIONS'!$E62*'DEVICE ASSUMPTIONS'!$G17)</f>
        <v>0</v>
      </c>
      <c r="BH285" s="476">
        <f ca="1">('SUBSCRIBER BASE'!BI32*'COMMISSION ASSUMPTIONS'!$F89)*('COMMISSION ASSUMPTIONS'!$E62*'DEVICE ASSUMPTIONS'!$G17)</f>
        <v>0</v>
      </c>
      <c r="BI285" s="476">
        <f ca="1">('SUBSCRIBER BASE'!BJ32*'COMMISSION ASSUMPTIONS'!$F89)*('COMMISSION ASSUMPTIONS'!$E62*'DEVICE ASSUMPTIONS'!$G17)</f>
        <v>0</v>
      </c>
      <c r="BJ285" s="476">
        <f ca="1">('SUBSCRIBER BASE'!BK32*'COMMISSION ASSUMPTIONS'!$F89)*('COMMISSION ASSUMPTIONS'!$E62*'DEVICE ASSUMPTIONS'!$G17)</f>
        <v>0</v>
      </c>
      <c r="BK285" s="476">
        <f ca="1">('SUBSCRIBER BASE'!BL32*'COMMISSION ASSUMPTIONS'!$F89)*('COMMISSION ASSUMPTIONS'!$E62*'DEVICE ASSUMPTIONS'!$G17)</f>
        <v>0</v>
      </c>
      <c r="BL285" s="476">
        <f ca="1">('SUBSCRIBER BASE'!BM32*'COMMISSION ASSUMPTIONS'!$F89)*('COMMISSION ASSUMPTIONS'!$E62*'DEVICE ASSUMPTIONS'!$G17)</f>
        <v>0</v>
      </c>
      <c r="BM285" s="476">
        <f ca="1">('SUBSCRIBER BASE'!BN32*'COMMISSION ASSUMPTIONS'!$F89)*('COMMISSION ASSUMPTIONS'!$E62*'DEVICE ASSUMPTIONS'!$G17)</f>
        <v>0</v>
      </c>
      <c r="BN285" s="476">
        <f ca="1">('SUBSCRIBER BASE'!BO32*'COMMISSION ASSUMPTIONS'!$F89)*('COMMISSION ASSUMPTIONS'!$E62*'DEVICE ASSUMPTIONS'!$G17)</f>
        <v>0</v>
      </c>
      <c r="BO285" s="476">
        <f ca="1">('SUBSCRIBER BASE'!BP32*'COMMISSION ASSUMPTIONS'!$F89)*('COMMISSION ASSUMPTIONS'!$E62*'DEVICE ASSUMPTIONS'!$G17)</f>
        <v>0</v>
      </c>
      <c r="BP285" s="476">
        <f ca="1">('SUBSCRIBER BASE'!BQ32*'COMMISSION ASSUMPTIONS'!$F89)*('COMMISSION ASSUMPTIONS'!$E62*'DEVICE ASSUMPTIONS'!$G17)</f>
        <v>0</v>
      </c>
      <c r="BQ285" s="476">
        <f ca="1">('SUBSCRIBER BASE'!BR32*'COMMISSION ASSUMPTIONS'!$F89)*('COMMISSION ASSUMPTIONS'!$E62*'DEVICE ASSUMPTIONS'!$G17)</f>
        <v>0</v>
      </c>
      <c r="BR285" s="476">
        <f ca="1">('SUBSCRIBER BASE'!BS32*'COMMISSION ASSUMPTIONS'!$F89)*('COMMISSION ASSUMPTIONS'!$E62*'DEVICE ASSUMPTIONS'!$G17)</f>
        <v>0</v>
      </c>
    </row>
    <row r="286" spans="2:70" ht="24" customHeight="1" outlineLevel="1">
      <c r="B286" s="313" t="str">
        <f t="shared" si="66"/>
        <v>1.2 GB</v>
      </c>
      <c r="C286" s="476">
        <f>('SUBSCRIBER BASE'!C33*'COMMISSION ASSUMPTIONS'!$F90)*('COMMISSION ASSUMPTIONS'!$E63*'DEVICE ASSUMPTIONS'!$G18)</f>
        <v>0</v>
      </c>
      <c r="D286" s="476">
        <f>('SUBSCRIBER BASE'!D33*'COMMISSION ASSUMPTIONS'!$F90)*('COMMISSION ASSUMPTIONS'!$E63*'DEVICE ASSUMPTIONS'!$G18)</f>
        <v>0</v>
      </c>
      <c r="E286" s="476">
        <f>('SUBSCRIBER BASE'!E33*'COMMISSION ASSUMPTIONS'!$F90)*('COMMISSION ASSUMPTIONS'!$E63*'DEVICE ASSUMPTIONS'!$G18)</f>
        <v>0</v>
      </c>
      <c r="F286" s="476">
        <f>('SUBSCRIBER BASE'!F33*'COMMISSION ASSUMPTIONS'!$F90)*('COMMISSION ASSUMPTIONS'!$E63*'DEVICE ASSUMPTIONS'!$G18)</f>
        <v>0</v>
      </c>
      <c r="G286" s="476">
        <f>('SUBSCRIBER BASE'!G33*'COMMISSION ASSUMPTIONS'!$F90)*('COMMISSION ASSUMPTIONS'!$E63*'DEVICE ASSUMPTIONS'!$G18)</f>
        <v>0</v>
      </c>
      <c r="H286" s="476">
        <f>('SUBSCRIBER BASE'!H33*'COMMISSION ASSUMPTIONS'!$F90)*('COMMISSION ASSUMPTIONS'!$E63*'DEVICE ASSUMPTIONS'!$G18)</f>
        <v>0</v>
      </c>
      <c r="I286" s="476">
        <f>('SUBSCRIBER BASE'!I33*'COMMISSION ASSUMPTIONS'!$F90)*('COMMISSION ASSUMPTIONS'!$E63*'DEVICE ASSUMPTIONS'!$G18)</f>
        <v>0</v>
      </c>
      <c r="J286" s="476">
        <f>('SUBSCRIBER BASE'!J33*'COMMISSION ASSUMPTIONS'!$F90)*('COMMISSION ASSUMPTIONS'!$E63*'DEVICE ASSUMPTIONS'!$G18)</f>
        <v>0</v>
      </c>
      <c r="K286" s="476">
        <f ca="1">('SUBSCRIBER BASE'!L33*'COMMISSION ASSUMPTIONS'!$F90)*('COMMISSION ASSUMPTIONS'!$E63*'DEVICE ASSUMPTIONS'!$G18)</f>
        <v>0</v>
      </c>
      <c r="L286" s="476">
        <f ca="1">('SUBSCRIBER BASE'!M33*'COMMISSION ASSUMPTIONS'!$F90)*('COMMISSION ASSUMPTIONS'!$E63*'DEVICE ASSUMPTIONS'!$G18)</f>
        <v>0</v>
      </c>
      <c r="M286" s="476">
        <f ca="1">('SUBSCRIBER BASE'!N33*'COMMISSION ASSUMPTIONS'!$F90)*('COMMISSION ASSUMPTIONS'!$E63*'DEVICE ASSUMPTIONS'!$G18)</f>
        <v>0</v>
      </c>
      <c r="N286" s="476">
        <f ca="1">('SUBSCRIBER BASE'!O33*'COMMISSION ASSUMPTIONS'!$F90)*('COMMISSION ASSUMPTIONS'!$E63*'DEVICE ASSUMPTIONS'!$G18)</f>
        <v>0</v>
      </c>
      <c r="O286" s="476">
        <f ca="1">('SUBSCRIBER BASE'!P33*'COMMISSION ASSUMPTIONS'!$F90)*('COMMISSION ASSUMPTIONS'!$E63*'DEVICE ASSUMPTIONS'!$G18)</f>
        <v>0</v>
      </c>
      <c r="P286" s="476">
        <f ca="1">('SUBSCRIBER BASE'!Q33*'COMMISSION ASSUMPTIONS'!$F90)*('COMMISSION ASSUMPTIONS'!$E63*'DEVICE ASSUMPTIONS'!$G18)</f>
        <v>0</v>
      </c>
      <c r="Q286" s="476">
        <f ca="1">('SUBSCRIBER BASE'!R33*'COMMISSION ASSUMPTIONS'!$F90)*('COMMISSION ASSUMPTIONS'!$E63*'DEVICE ASSUMPTIONS'!$G18)</f>
        <v>0</v>
      </c>
      <c r="R286" s="476">
        <f ca="1">('SUBSCRIBER BASE'!S33*'COMMISSION ASSUMPTIONS'!$F90)*('COMMISSION ASSUMPTIONS'!$E63*'DEVICE ASSUMPTIONS'!$G18)</f>
        <v>0</v>
      </c>
      <c r="S286" s="476">
        <f ca="1">('SUBSCRIBER BASE'!T33*'COMMISSION ASSUMPTIONS'!$F90)*('COMMISSION ASSUMPTIONS'!$E63*'DEVICE ASSUMPTIONS'!$G18)</f>
        <v>0</v>
      </c>
      <c r="T286" s="476">
        <f ca="1">('SUBSCRIBER BASE'!U33*'COMMISSION ASSUMPTIONS'!$F90)*('COMMISSION ASSUMPTIONS'!$E63*'DEVICE ASSUMPTIONS'!$G18)</f>
        <v>0</v>
      </c>
      <c r="U286" s="476">
        <f ca="1">('SUBSCRIBER BASE'!V33*'COMMISSION ASSUMPTIONS'!$F90)*('COMMISSION ASSUMPTIONS'!$E63*'DEVICE ASSUMPTIONS'!$G18)</f>
        <v>0</v>
      </c>
      <c r="V286" s="476">
        <f ca="1">('SUBSCRIBER BASE'!W33*'COMMISSION ASSUMPTIONS'!$F90)*('COMMISSION ASSUMPTIONS'!$E63*'DEVICE ASSUMPTIONS'!$G18)</f>
        <v>0</v>
      </c>
      <c r="W286" s="476">
        <f ca="1">('SUBSCRIBER BASE'!X33*'COMMISSION ASSUMPTIONS'!$F90)*('COMMISSION ASSUMPTIONS'!$E63*'DEVICE ASSUMPTIONS'!$G18)</f>
        <v>0</v>
      </c>
      <c r="X286" s="476">
        <f ca="1">('SUBSCRIBER BASE'!Y33*'COMMISSION ASSUMPTIONS'!$F90)*('COMMISSION ASSUMPTIONS'!$E63*'DEVICE ASSUMPTIONS'!$G18)</f>
        <v>0</v>
      </c>
      <c r="Y286" s="476">
        <f ca="1">('SUBSCRIBER BASE'!Z33*'COMMISSION ASSUMPTIONS'!$F90)*('COMMISSION ASSUMPTIONS'!$E63*'DEVICE ASSUMPTIONS'!$G18)</f>
        <v>0</v>
      </c>
      <c r="Z286" s="476">
        <f ca="1">('SUBSCRIBER BASE'!AA33*'COMMISSION ASSUMPTIONS'!$F90)*('COMMISSION ASSUMPTIONS'!$E63*'DEVICE ASSUMPTIONS'!$G18)</f>
        <v>0</v>
      </c>
      <c r="AA286" s="476">
        <f ca="1">('SUBSCRIBER BASE'!AB33*'COMMISSION ASSUMPTIONS'!$F90)*('COMMISSION ASSUMPTIONS'!$E63*'DEVICE ASSUMPTIONS'!$G18)</f>
        <v>0</v>
      </c>
      <c r="AB286" s="476">
        <f ca="1">('SUBSCRIBER BASE'!AC33*'COMMISSION ASSUMPTIONS'!$F90)*('COMMISSION ASSUMPTIONS'!$E63*'DEVICE ASSUMPTIONS'!$G18)</f>
        <v>0</v>
      </c>
      <c r="AC286" s="476">
        <f ca="1">('SUBSCRIBER BASE'!AD33*'COMMISSION ASSUMPTIONS'!$F90)*('COMMISSION ASSUMPTIONS'!$E63*'DEVICE ASSUMPTIONS'!$G18)</f>
        <v>0</v>
      </c>
      <c r="AD286" s="476">
        <f ca="1">('SUBSCRIBER BASE'!AE33*'COMMISSION ASSUMPTIONS'!$F90)*('COMMISSION ASSUMPTIONS'!$E63*'DEVICE ASSUMPTIONS'!$G18)</f>
        <v>0</v>
      </c>
      <c r="AE286" s="476">
        <f ca="1">('SUBSCRIBER BASE'!AF33*'COMMISSION ASSUMPTIONS'!$F90)*('COMMISSION ASSUMPTIONS'!$E63*'DEVICE ASSUMPTIONS'!$G18)</f>
        <v>0</v>
      </c>
      <c r="AF286" s="476">
        <f ca="1">('SUBSCRIBER BASE'!AG33*'COMMISSION ASSUMPTIONS'!$F90)*('COMMISSION ASSUMPTIONS'!$E63*'DEVICE ASSUMPTIONS'!$G18)</f>
        <v>0</v>
      </c>
      <c r="AG286" s="476">
        <f ca="1">('SUBSCRIBER BASE'!AH33*'COMMISSION ASSUMPTIONS'!$F90)*('COMMISSION ASSUMPTIONS'!$E63*'DEVICE ASSUMPTIONS'!$G18)</f>
        <v>0</v>
      </c>
      <c r="AH286" s="476">
        <f ca="1">('SUBSCRIBER BASE'!AI33*'COMMISSION ASSUMPTIONS'!$F90)*('COMMISSION ASSUMPTIONS'!$E63*'DEVICE ASSUMPTIONS'!$G18)</f>
        <v>0</v>
      </c>
      <c r="AI286" s="476">
        <f ca="1">('SUBSCRIBER BASE'!AJ33*'COMMISSION ASSUMPTIONS'!$F90)*('COMMISSION ASSUMPTIONS'!$E63*'DEVICE ASSUMPTIONS'!$G18)</f>
        <v>0</v>
      </c>
      <c r="AJ286" s="476">
        <f ca="1">('SUBSCRIBER BASE'!AK33*'COMMISSION ASSUMPTIONS'!$F90)*('COMMISSION ASSUMPTIONS'!$E63*'DEVICE ASSUMPTIONS'!$G18)</f>
        <v>0</v>
      </c>
      <c r="AK286" s="476">
        <f ca="1">('SUBSCRIBER BASE'!AL33*'COMMISSION ASSUMPTIONS'!$F90)*('COMMISSION ASSUMPTIONS'!$E63*'DEVICE ASSUMPTIONS'!$G18)</f>
        <v>0</v>
      </c>
      <c r="AL286" s="476">
        <f ca="1">('SUBSCRIBER BASE'!AM33*'COMMISSION ASSUMPTIONS'!$F90)*('COMMISSION ASSUMPTIONS'!$E63*'DEVICE ASSUMPTIONS'!$G18)</f>
        <v>0</v>
      </c>
      <c r="AM286" s="476">
        <f ca="1">('SUBSCRIBER BASE'!AN33*'COMMISSION ASSUMPTIONS'!$F90)*('COMMISSION ASSUMPTIONS'!$E63*'DEVICE ASSUMPTIONS'!$G18)</f>
        <v>0</v>
      </c>
      <c r="AN286" s="476">
        <f ca="1">('SUBSCRIBER BASE'!AO33*'COMMISSION ASSUMPTIONS'!$F90)*('COMMISSION ASSUMPTIONS'!$E63*'DEVICE ASSUMPTIONS'!$G18)</f>
        <v>0</v>
      </c>
      <c r="AO286" s="476">
        <f ca="1">('SUBSCRIBER BASE'!AP33*'COMMISSION ASSUMPTIONS'!$F90)*('COMMISSION ASSUMPTIONS'!$E63*'DEVICE ASSUMPTIONS'!$G18)</f>
        <v>0</v>
      </c>
      <c r="AP286" s="476">
        <f ca="1">('SUBSCRIBER BASE'!AQ33*'COMMISSION ASSUMPTIONS'!$F90)*('COMMISSION ASSUMPTIONS'!$E63*'DEVICE ASSUMPTIONS'!$G18)</f>
        <v>0</v>
      </c>
      <c r="AQ286" s="476">
        <f ca="1">('SUBSCRIBER BASE'!AR33*'COMMISSION ASSUMPTIONS'!$F90)*('COMMISSION ASSUMPTIONS'!$E63*'DEVICE ASSUMPTIONS'!$G18)</f>
        <v>0</v>
      </c>
      <c r="AR286" s="476">
        <f ca="1">('SUBSCRIBER BASE'!AS33*'COMMISSION ASSUMPTIONS'!$F90)*('COMMISSION ASSUMPTIONS'!$E63*'DEVICE ASSUMPTIONS'!$G18)</f>
        <v>0</v>
      </c>
      <c r="AS286" s="476">
        <f ca="1">('SUBSCRIBER BASE'!AT33*'COMMISSION ASSUMPTIONS'!$F90)*('COMMISSION ASSUMPTIONS'!$E63*'DEVICE ASSUMPTIONS'!$G18)</f>
        <v>0</v>
      </c>
      <c r="AT286" s="476">
        <f ca="1">('SUBSCRIBER BASE'!AU33*'COMMISSION ASSUMPTIONS'!$F90)*('COMMISSION ASSUMPTIONS'!$E63*'DEVICE ASSUMPTIONS'!$G18)</f>
        <v>0</v>
      </c>
      <c r="AU286" s="476">
        <f ca="1">('SUBSCRIBER BASE'!AV33*'COMMISSION ASSUMPTIONS'!$F90)*('COMMISSION ASSUMPTIONS'!$E63*'DEVICE ASSUMPTIONS'!$G18)</f>
        <v>0</v>
      </c>
      <c r="AV286" s="476">
        <f ca="1">('SUBSCRIBER BASE'!AW33*'COMMISSION ASSUMPTIONS'!$F90)*('COMMISSION ASSUMPTIONS'!$E63*'DEVICE ASSUMPTIONS'!$G18)</f>
        <v>0</v>
      </c>
      <c r="AW286" s="476">
        <f ca="1">('SUBSCRIBER BASE'!AX33*'COMMISSION ASSUMPTIONS'!$F90)*('COMMISSION ASSUMPTIONS'!$E63*'DEVICE ASSUMPTIONS'!$G18)</f>
        <v>0</v>
      </c>
      <c r="AX286" s="476">
        <f ca="1">('SUBSCRIBER BASE'!AY33*'COMMISSION ASSUMPTIONS'!$F90)*('COMMISSION ASSUMPTIONS'!$E63*'DEVICE ASSUMPTIONS'!$G18)</f>
        <v>0</v>
      </c>
      <c r="AY286" s="476">
        <f ca="1">('SUBSCRIBER BASE'!AZ33*'COMMISSION ASSUMPTIONS'!$F90)*('COMMISSION ASSUMPTIONS'!$E63*'DEVICE ASSUMPTIONS'!$G18)</f>
        <v>0</v>
      </c>
      <c r="AZ286" s="476">
        <f ca="1">('SUBSCRIBER BASE'!BA33*'COMMISSION ASSUMPTIONS'!$F90)*('COMMISSION ASSUMPTIONS'!$E63*'DEVICE ASSUMPTIONS'!$G18)</f>
        <v>0</v>
      </c>
      <c r="BA286" s="476">
        <f ca="1">('SUBSCRIBER BASE'!BB33*'COMMISSION ASSUMPTIONS'!$F90)*('COMMISSION ASSUMPTIONS'!$E63*'DEVICE ASSUMPTIONS'!$G18)</f>
        <v>0</v>
      </c>
      <c r="BB286" s="476">
        <f ca="1">('SUBSCRIBER BASE'!BC33*'COMMISSION ASSUMPTIONS'!$F90)*('COMMISSION ASSUMPTIONS'!$E63*'DEVICE ASSUMPTIONS'!$G18)</f>
        <v>0</v>
      </c>
      <c r="BC286" s="476">
        <f ca="1">('SUBSCRIBER BASE'!BD33*'COMMISSION ASSUMPTIONS'!$F90)*('COMMISSION ASSUMPTIONS'!$E63*'DEVICE ASSUMPTIONS'!$G18)</f>
        <v>0</v>
      </c>
      <c r="BD286" s="476">
        <f ca="1">('SUBSCRIBER BASE'!BE33*'COMMISSION ASSUMPTIONS'!$F90)*('COMMISSION ASSUMPTIONS'!$E63*'DEVICE ASSUMPTIONS'!$G18)</f>
        <v>0</v>
      </c>
      <c r="BE286" s="476">
        <f ca="1">('SUBSCRIBER BASE'!BF33*'COMMISSION ASSUMPTIONS'!$F90)*('COMMISSION ASSUMPTIONS'!$E63*'DEVICE ASSUMPTIONS'!$G18)</f>
        <v>0</v>
      </c>
      <c r="BF286" s="476">
        <f ca="1">('SUBSCRIBER BASE'!BG33*'COMMISSION ASSUMPTIONS'!$F90)*('COMMISSION ASSUMPTIONS'!$E63*'DEVICE ASSUMPTIONS'!$G18)</f>
        <v>0</v>
      </c>
      <c r="BG286" s="476">
        <f ca="1">('SUBSCRIBER BASE'!BH33*'COMMISSION ASSUMPTIONS'!$F90)*('COMMISSION ASSUMPTIONS'!$E63*'DEVICE ASSUMPTIONS'!$G18)</f>
        <v>0</v>
      </c>
      <c r="BH286" s="476">
        <f ca="1">('SUBSCRIBER BASE'!BI33*'COMMISSION ASSUMPTIONS'!$F90)*('COMMISSION ASSUMPTIONS'!$E63*'DEVICE ASSUMPTIONS'!$G18)</f>
        <v>0</v>
      </c>
      <c r="BI286" s="476">
        <f ca="1">('SUBSCRIBER BASE'!BJ33*'COMMISSION ASSUMPTIONS'!$F90)*('COMMISSION ASSUMPTIONS'!$E63*'DEVICE ASSUMPTIONS'!$G18)</f>
        <v>0</v>
      </c>
      <c r="BJ286" s="476">
        <f ca="1">('SUBSCRIBER BASE'!BK33*'COMMISSION ASSUMPTIONS'!$F90)*('COMMISSION ASSUMPTIONS'!$E63*'DEVICE ASSUMPTIONS'!$G18)</f>
        <v>0</v>
      </c>
      <c r="BK286" s="476">
        <f ca="1">('SUBSCRIBER BASE'!BL33*'COMMISSION ASSUMPTIONS'!$F90)*('COMMISSION ASSUMPTIONS'!$E63*'DEVICE ASSUMPTIONS'!$G18)</f>
        <v>0</v>
      </c>
      <c r="BL286" s="476">
        <f ca="1">('SUBSCRIBER BASE'!BM33*'COMMISSION ASSUMPTIONS'!$F90)*('COMMISSION ASSUMPTIONS'!$E63*'DEVICE ASSUMPTIONS'!$G18)</f>
        <v>0</v>
      </c>
      <c r="BM286" s="476">
        <f ca="1">('SUBSCRIBER BASE'!BN33*'COMMISSION ASSUMPTIONS'!$F90)*('COMMISSION ASSUMPTIONS'!$E63*'DEVICE ASSUMPTIONS'!$G18)</f>
        <v>0</v>
      </c>
      <c r="BN286" s="476">
        <f ca="1">('SUBSCRIBER BASE'!BO33*'COMMISSION ASSUMPTIONS'!$F90)*('COMMISSION ASSUMPTIONS'!$E63*'DEVICE ASSUMPTIONS'!$G18)</f>
        <v>0</v>
      </c>
      <c r="BO286" s="476">
        <f ca="1">('SUBSCRIBER BASE'!BP33*'COMMISSION ASSUMPTIONS'!$F90)*('COMMISSION ASSUMPTIONS'!$E63*'DEVICE ASSUMPTIONS'!$G18)</f>
        <v>0</v>
      </c>
      <c r="BP286" s="476">
        <f ca="1">('SUBSCRIBER BASE'!BQ33*'COMMISSION ASSUMPTIONS'!$F90)*('COMMISSION ASSUMPTIONS'!$E63*'DEVICE ASSUMPTIONS'!$G18)</f>
        <v>0</v>
      </c>
      <c r="BQ286" s="476">
        <f ca="1">('SUBSCRIBER BASE'!BR33*'COMMISSION ASSUMPTIONS'!$F90)*('COMMISSION ASSUMPTIONS'!$E63*'DEVICE ASSUMPTIONS'!$G18)</f>
        <v>0</v>
      </c>
      <c r="BR286" s="476">
        <f ca="1">('SUBSCRIBER BASE'!BS33*'COMMISSION ASSUMPTIONS'!$F90)*('COMMISSION ASSUMPTIONS'!$E63*'DEVICE ASSUMPTIONS'!$G18)</f>
        <v>0</v>
      </c>
    </row>
    <row r="287" spans="2:70" ht="24" customHeight="1" outlineLevel="1">
      <c r="B287" s="313" t="str">
        <f>B274</f>
        <v>2.5 GB</v>
      </c>
      <c r="C287" s="476">
        <f>('SUBSCRIBER BASE'!C34*'COMMISSION ASSUMPTIONS'!$F91)*('COMMISSION ASSUMPTIONS'!$E64*'DEVICE ASSUMPTIONS'!$G19)</f>
        <v>0</v>
      </c>
      <c r="D287" s="476">
        <f>('SUBSCRIBER BASE'!D34*'COMMISSION ASSUMPTIONS'!$F91)*('COMMISSION ASSUMPTIONS'!$E64*'DEVICE ASSUMPTIONS'!$G19)</f>
        <v>0</v>
      </c>
      <c r="E287" s="476">
        <f>('SUBSCRIBER BASE'!E34*'COMMISSION ASSUMPTIONS'!$F91)*('COMMISSION ASSUMPTIONS'!$E64*'DEVICE ASSUMPTIONS'!$G19)</f>
        <v>0</v>
      </c>
      <c r="F287" s="476">
        <f>('SUBSCRIBER BASE'!F34*'COMMISSION ASSUMPTIONS'!$F91)*('COMMISSION ASSUMPTIONS'!$E64*'DEVICE ASSUMPTIONS'!$G19)</f>
        <v>0</v>
      </c>
      <c r="G287" s="476">
        <f>('SUBSCRIBER BASE'!G34*'COMMISSION ASSUMPTIONS'!$F91)*('COMMISSION ASSUMPTIONS'!$E64*'DEVICE ASSUMPTIONS'!$G19)</f>
        <v>0</v>
      </c>
      <c r="H287" s="476">
        <f>('SUBSCRIBER BASE'!H34*'COMMISSION ASSUMPTIONS'!$F91)*('COMMISSION ASSUMPTIONS'!$E64*'DEVICE ASSUMPTIONS'!$G19)</f>
        <v>0</v>
      </c>
      <c r="I287" s="476">
        <f>('SUBSCRIBER BASE'!I34*'COMMISSION ASSUMPTIONS'!$F91)*('COMMISSION ASSUMPTIONS'!$E64*'DEVICE ASSUMPTIONS'!$G19)</f>
        <v>0</v>
      </c>
      <c r="J287" s="476">
        <f>('SUBSCRIBER BASE'!J34*'COMMISSION ASSUMPTIONS'!$F91)*('COMMISSION ASSUMPTIONS'!$E64*'DEVICE ASSUMPTIONS'!$G19)</f>
        <v>0</v>
      </c>
      <c r="K287" s="476">
        <f ca="1">('SUBSCRIBER BASE'!L34*'COMMISSION ASSUMPTIONS'!$F91)*('COMMISSION ASSUMPTIONS'!$E64*'DEVICE ASSUMPTIONS'!$G19)</f>
        <v>0</v>
      </c>
      <c r="L287" s="476">
        <f ca="1">('SUBSCRIBER BASE'!M34*'COMMISSION ASSUMPTIONS'!$F91)*('COMMISSION ASSUMPTIONS'!$E64*'DEVICE ASSUMPTIONS'!$G19)</f>
        <v>0</v>
      </c>
      <c r="M287" s="476">
        <f ca="1">('SUBSCRIBER BASE'!N34*'COMMISSION ASSUMPTIONS'!$F91)*('COMMISSION ASSUMPTIONS'!$E64*'DEVICE ASSUMPTIONS'!$G19)</f>
        <v>0</v>
      </c>
      <c r="N287" s="476">
        <f ca="1">('SUBSCRIBER BASE'!O34*'COMMISSION ASSUMPTIONS'!$F91)*('COMMISSION ASSUMPTIONS'!$E64*'DEVICE ASSUMPTIONS'!$G19)</f>
        <v>0</v>
      </c>
      <c r="O287" s="476">
        <f ca="1">('SUBSCRIBER BASE'!P34*'COMMISSION ASSUMPTIONS'!$F91)*('COMMISSION ASSUMPTIONS'!$E64*'DEVICE ASSUMPTIONS'!$G19)</f>
        <v>0</v>
      </c>
      <c r="P287" s="476">
        <f ca="1">('SUBSCRIBER BASE'!Q34*'COMMISSION ASSUMPTIONS'!$F91)*('COMMISSION ASSUMPTIONS'!$E64*'DEVICE ASSUMPTIONS'!$G19)</f>
        <v>0</v>
      </c>
      <c r="Q287" s="476">
        <f ca="1">('SUBSCRIBER BASE'!R34*'COMMISSION ASSUMPTIONS'!$F91)*('COMMISSION ASSUMPTIONS'!$E64*'DEVICE ASSUMPTIONS'!$G19)</f>
        <v>0</v>
      </c>
      <c r="R287" s="476">
        <f ca="1">('SUBSCRIBER BASE'!S34*'COMMISSION ASSUMPTIONS'!$F91)*('COMMISSION ASSUMPTIONS'!$E64*'DEVICE ASSUMPTIONS'!$G19)</f>
        <v>0</v>
      </c>
      <c r="S287" s="476">
        <f ca="1">('SUBSCRIBER BASE'!T34*'COMMISSION ASSUMPTIONS'!$F91)*('COMMISSION ASSUMPTIONS'!$E64*'DEVICE ASSUMPTIONS'!$G19)</f>
        <v>0</v>
      </c>
      <c r="T287" s="476">
        <f ca="1">('SUBSCRIBER BASE'!U34*'COMMISSION ASSUMPTIONS'!$F91)*('COMMISSION ASSUMPTIONS'!$E64*'DEVICE ASSUMPTIONS'!$G19)</f>
        <v>0</v>
      </c>
      <c r="U287" s="476">
        <f ca="1">('SUBSCRIBER BASE'!V34*'COMMISSION ASSUMPTIONS'!$F91)*('COMMISSION ASSUMPTIONS'!$E64*'DEVICE ASSUMPTIONS'!$G19)</f>
        <v>0</v>
      </c>
      <c r="V287" s="476">
        <f ca="1">('SUBSCRIBER BASE'!W34*'COMMISSION ASSUMPTIONS'!$F91)*('COMMISSION ASSUMPTIONS'!$E64*'DEVICE ASSUMPTIONS'!$G19)</f>
        <v>0</v>
      </c>
      <c r="W287" s="476">
        <f ca="1">('SUBSCRIBER BASE'!X34*'COMMISSION ASSUMPTIONS'!$F91)*('COMMISSION ASSUMPTIONS'!$E64*'DEVICE ASSUMPTIONS'!$G19)</f>
        <v>0</v>
      </c>
      <c r="X287" s="476">
        <f ca="1">('SUBSCRIBER BASE'!Y34*'COMMISSION ASSUMPTIONS'!$F91)*('COMMISSION ASSUMPTIONS'!$E64*'DEVICE ASSUMPTIONS'!$G19)</f>
        <v>0</v>
      </c>
      <c r="Y287" s="476">
        <f ca="1">('SUBSCRIBER BASE'!Z34*'COMMISSION ASSUMPTIONS'!$F91)*('COMMISSION ASSUMPTIONS'!$E64*'DEVICE ASSUMPTIONS'!$G19)</f>
        <v>0</v>
      </c>
      <c r="Z287" s="476">
        <f ca="1">('SUBSCRIBER BASE'!AA34*'COMMISSION ASSUMPTIONS'!$F91)*('COMMISSION ASSUMPTIONS'!$E64*'DEVICE ASSUMPTIONS'!$G19)</f>
        <v>0</v>
      </c>
      <c r="AA287" s="476">
        <f ca="1">('SUBSCRIBER BASE'!AB34*'COMMISSION ASSUMPTIONS'!$F91)*('COMMISSION ASSUMPTIONS'!$E64*'DEVICE ASSUMPTIONS'!$G19)</f>
        <v>0</v>
      </c>
      <c r="AB287" s="476">
        <f ca="1">('SUBSCRIBER BASE'!AC34*'COMMISSION ASSUMPTIONS'!$F91)*('COMMISSION ASSUMPTIONS'!$E64*'DEVICE ASSUMPTIONS'!$G19)</f>
        <v>0</v>
      </c>
      <c r="AC287" s="476">
        <f ca="1">('SUBSCRIBER BASE'!AD34*'COMMISSION ASSUMPTIONS'!$F91)*('COMMISSION ASSUMPTIONS'!$E64*'DEVICE ASSUMPTIONS'!$G19)</f>
        <v>0</v>
      </c>
      <c r="AD287" s="476">
        <f ca="1">('SUBSCRIBER BASE'!AE34*'COMMISSION ASSUMPTIONS'!$F91)*('COMMISSION ASSUMPTIONS'!$E64*'DEVICE ASSUMPTIONS'!$G19)</f>
        <v>0</v>
      </c>
      <c r="AE287" s="476">
        <f ca="1">('SUBSCRIBER BASE'!AF34*'COMMISSION ASSUMPTIONS'!$F91)*('COMMISSION ASSUMPTIONS'!$E64*'DEVICE ASSUMPTIONS'!$G19)</f>
        <v>0</v>
      </c>
      <c r="AF287" s="476">
        <f ca="1">('SUBSCRIBER BASE'!AG34*'COMMISSION ASSUMPTIONS'!$F91)*('COMMISSION ASSUMPTIONS'!$E64*'DEVICE ASSUMPTIONS'!$G19)</f>
        <v>0</v>
      </c>
      <c r="AG287" s="476">
        <f ca="1">('SUBSCRIBER BASE'!AH34*'COMMISSION ASSUMPTIONS'!$F91)*('COMMISSION ASSUMPTIONS'!$E64*'DEVICE ASSUMPTIONS'!$G19)</f>
        <v>0</v>
      </c>
      <c r="AH287" s="476">
        <f ca="1">('SUBSCRIBER BASE'!AI34*'COMMISSION ASSUMPTIONS'!$F91)*('COMMISSION ASSUMPTIONS'!$E64*'DEVICE ASSUMPTIONS'!$G19)</f>
        <v>0</v>
      </c>
      <c r="AI287" s="476">
        <f ca="1">('SUBSCRIBER BASE'!AJ34*'COMMISSION ASSUMPTIONS'!$F91)*('COMMISSION ASSUMPTIONS'!$E64*'DEVICE ASSUMPTIONS'!$G19)</f>
        <v>0</v>
      </c>
      <c r="AJ287" s="476">
        <f ca="1">('SUBSCRIBER BASE'!AK34*'COMMISSION ASSUMPTIONS'!$F91)*('COMMISSION ASSUMPTIONS'!$E64*'DEVICE ASSUMPTIONS'!$G19)</f>
        <v>0</v>
      </c>
      <c r="AK287" s="476">
        <f ca="1">('SUBSCRIBER BASE'!AL34*'COMMISSION ASSUMPTIONS'!$F91)*('COMMISSION ASSUMPTIONS'!$E64*'DEVICE ASSUMPTIONS'!$G19)</f>
        <v>0</v>
      </c>
      <c r="AL287" s="476">
        <f ca="1">('SUBSCRIBER BASE'!AM34*'COMMISSION ASSUMPTIONS'!$F91)*('COMMISSION ASSUMPTIONS'!$E64*'DEVICE ASSUMPTIONS'!$G19)</f>
        <v>0</v>
      </c>
      <c r="AM287" s="476">
        <f ca="1">('SUBSCRIBER BASE'!AN34*'COMMISSION ASSUMPTIONS'!$F91)*('COMMISSION ASSUMPTIONS'!$E64*'DEVICE ASSUMPTIONS'!$G19)</f>
        <v>0</v>
      </c>
      <c r="AN287" s="476">
        <f ca="1">('SUBSCRIBER BASE'!AO34*'COMMISSION ASSUMPTIONS'!$F91)*('COMMISSION ASSUMPTIONS'!$E64*'DEVICE ASSUMPTIONS'!$G19)</f>
        <v>0</v>
      </c>
      <c r="AO287" s="476">
        <f ca="1">('SUBSCRIBER BASE'!AP34*'COMMISSION ASSUMPTIONS'!$F91)*('COMMISSION ASSUMPTIONS'!$E64*'DEVICE ASSUMPTIONS'!$G19)</f>
        <v>0</v>
      </c>
      <c r="AP287" s="476">
        <f ca="1">('SUBSCRIBER BASE'!AQ34*'COMMISSION ASSUMPTIONS'!$F91)*('COMMISSION ASSUMPTIONS'!$E64*'DEVICE ASSUMPTIONS'!$G19)</f>
        <v>0</v>
      </c>
      <c r="AQ287" s="476">
        <f ca="1">('SUBSCRIBER BASE'!AR34*'COMMISSION ASSUMPTIONS'!$F91)*('COMMISSION ASSUMPTIONS'!$E64*'DEVICE ASSUMPTIONS'!$G19)</f>
        <v>0</v>
      </c>
      <c r="AR287" s="476">
        <f ca="1">('SUBSCRIBER BASE'!AS34*'COMMISSION ASSUMPTIONS'!$F91)*('COMMISSION ASSUMPTIONS'!$E64*'DEVICE ASSUMPTIONS'!$G19)</f>
        <v>0</v>
      </c>
      <c r="AS287" s="476">
        <f ca="1">('SUBSCRIBER BASE'!AT34*'COMMISSION ASSUMPTIONS'!$F91)*('COMMISSION ASSUMPTIONS'!$E64*'DEVICE ASSUMPTIONS'!$G19)</f>
        <v>0</v>
      </c>
      <c r="AT287" s="476">
        <f ca="1">('SUBSCRIBER BASE'!AU34*'COMMISSION ASSUMPTIONS'!$F91)*('COMMISSION ASSUMPTIONS'!$E64*'DEVICE ASSUMPTIONS'!$G19)</f>
        <v>0</v>
      </c>
      <c r="AU287" s="476">
        <f ca="1">('SUBSCRIBER BASE'!AV34*'COMMISSION ASSUMPTIONS'!$F91)*('COMMISSION ASSUMPTIONS'!$E64*'DEVICE ASSUMPTIONS'!$G19)</f>
        <v>0</v>
      </c>
      <c r="AV287" s="476">
        <f ca="1">('SUBSCRIBER BASE'!AW34*'COMMISSION ASSUMPTIONS'!$F91)*('COMMISSION ASSUMPTIONS'!$E64*'DEVICE ASSUMPTIONS'!$G19)</f>
        <v>0</v>
      </c>
      <c r="AW287" s="476">
        <f ca="1">('SUBSCRIBER BASE'!AX34*'COMMISSION ASSUMPTIONS'!$F91)*('COMMISSION ASSUMPTIONS'!$E64*'DEVICE ASSUMPTIONS'!$G19)</f>
        <v>0</v>
      </c>
      <c r="AX287" s="476">
        <f ca="1">('SUBSCRIBER BASE'!AY34*'COMMISSION ASSUMPTIONS'!$F91)*('COMMISSION ASSUMPTIONS'!$E64*'DEVICE ASSUMPTIONS'!$G19)</f>
        <v>0</v>
      </c>
      <c r="AY287" s="476">
        <f ca="1">('SUBSCRIBER BASE'!AZ34*'COMMISSION ASSUMPTIONS'!$F91)*('COMMISSION ASSUMPTIONS'!$E64*'DEVICE ASSUMPTIONS'!$G19)</f>
        <v>0</v>
      </c>
      <c r="AZ287" s="476">
        <f ca="1">('SUBSCRIBER BASE'!BA34*'COMMISSION ASSUMPTIONS'!$F91)*('COMMISSION ASSUMPTIONS'!$E64*'DEVICE ASSUMPTIONS'!$G19)</f>
        <v>0</v>
      </c>
      <c r="BA287" s="476">
        <f ca="1">('SUBSCRIBER BASE'!BB34*'COMMISSION ASSUMPTIONS'!$F91)*('COMMISSION ASSUMPTIONS'!$E64*'DEVICE ASSUMPTIONS'!$G19)</f>
        <v>0</v>
      </c>
      <c r="BB287" s="476">
        <f ca="1">('SUBSCRIBER BASE'!BC34*'COMMISSION ASSUMPTIONS'!$F91)*('COMMISSION ASSUMPTIONS'!$E64*'DEVICE ASSUMPTIONS'!$G19)</f>
        <v>0</v>
      </c>
      <c r="BC287" s="476">
        <f ca="1">('SUBSCRIBER BASE'!BD34*'COMMISSION ASSUMPTIONS'!$F91)*('COMMISSION ASSUMPTIONS'!$E64*'DEVICE ASSUMPTIONS'!$G19)</f>
        <v>0</v>
      </c>
      <c r="BD287" s="476">
        <f ca="1">('SUBSCRIBER BASE'!BE34*'COMMISSION ASSUMPTIONS'!$F91)*('COMMISSION ASSUMPTIONS'!$E64*'DEVICE ASSUMPTIONS'!$G19)</f>
        <v>0</v>
      </c>
      <c r="BE287" s="476">
        <f ca="1">('SUBSCRIBER BASE'!BF34*'COMMISSION ASSUMPTIONS'!$F91)*('COMMISSION ASSUMPTIONS'!$E64*'DEVICE ASSUMPTIONS'!$G19)</f>
        <v>0</v>
      </c>
      <c r="BF287" s="476">
        <f ca="1">('SUBSCRIBER BASE'!BG34*'COMMISSION ASSUMPTIONS'!$F91)*('COMMISSION ASSUMPTIONS'!$E64*'DEVICE ASSUMPTIONS'!$G19)</f>
        <v>0</v>
      </c>
      <c r="BG287" s="476">
        <f ca="1">('SUBSCRIBER BASE'!BH34*'COMMISSION ASSUMPTIONS'!$F91)*('COMMISSION ASSUMPTIONS'!$E64*'DEVICE ASSUMPTIONS'!$G19)</f>
        <v>0</v>
      </c>
      <c r="BH287" s="476">
        <f ca="1">('SUBSCRIBER BASE'!BI34*'COMMISSION ASSUMPTIONS'!$F91)*('COMMISSION ASSUMPTIONS'!$E64*'DEVICE ASSUMPTIONS'!$G19)</f>
        <v>0</v>
      </c>
      <c r="BI287" s="476">
        <f ca="1">('SUBSCRIBER BASE'!BJ34*'COMMISSION ASSUMPTIONS'!$F91)*('COMMISSION ASSUMPTIONS'!$E64*'DEVICE ASSUMPTIONS'!$G19)</f>
        <v>0</v>
      </c>
      <c r="BJ287" s="476">
        <f ca="1">('SUBSCRIBER BASE'!BK34*'COMMISSION ASSUMPTIONS'!$F91)*('COMMISSION ASSUMPTIONS'!$E64*'DEVICE ASSUMPTIONS'!$G19)</f>
        <v>0</v>
      </c>
      <c r="BK287" s="476">
        <f ca="1">('SUBSCRIBER BASE'!BL34*'COMMISSION ASSUMPTIONS'!$F91)*('COMMISSION ASSUMPTIONS'!$E64*'DEVICE ASSUMPTIONS'!$G19)</f>
        <v>0</v>
      </c>
      <c r="BL287" s="476">
        <f ca="1">('SUBSCRIBER BASE'!BM34*'COMMISSION ASSUMPTIONS'!$F91)*('COMMISSION ASSUMPTIONS'!$E64*'DEVICE ASSUMPTIONS'!$G19)</f>
        <v>0</v>
      </c>
      <c r="BM287" s="476">
        <f ca="1">('SUBSCRIBER BASE'!BN34*'COMMISSION ASSUMPTIONS'!$F91)*('COMMISSION ASSUMPTIONS'!$E64*'DEVICE ASSUMPTIONS'!$G19)</f>
        <v>0</v>
      </c>
      <c r="BN287" s="476">
        <f ca="1">('SUBSCRIBER BASE'!BO34*'COMMISSION ASSUMPTIONS'!$F91)*('COMMISSION ASSUMPTIONS'!$E64*'DEVICE ASSUMPTIONS'!$G19)</f>
        <v>0</v>
      </c>
      <c r="BO287" s="476">
        <f ca="1">('SUBSCRIBER BASE'!BP34*'COMMISSION ASSUMPTIONS'!$F91)*('COMMISSION ASSUMPTIONS'!$E64*'DEVICE ASSUMPTIONS'!$G19)</f>
        <v>0</v>
      </c>
      <c r="BP287" s="476">
        <f ca="1">('SUBSCRIBER BASE'!BQ34*'COMMISSION ASSUMPTIONS'!$F91)*('COMMISSION ASSUMPTIONS'!$E64*'DEVICE ASSUMPTIONS'!$G19)</f>
        <v>0</v>
      </c>
      <c r="BQ287" s="476">
        <f ca="1">('SUBSCRIBER BASE'!BR34*'COMMISSION ASSUMPTIONS'!$F91)*('COMMISSION ASSUMPTIONS'!$E64*'DEVICE ASSUMPTIONS'!$G19)</f>
        <v>0</v>
      </c>
      <c r="BR287" s="476">
        <f ca="1">('SUBSCRIBER BASE'!BS34*'COMMISSION ASSUMPTIONS'!$F91)*('COMMISSION ASSUMPTIONS'!$E64*'DEVICE ASSUMPTIONS'!$G19)</f>
        <v>0</v>
      </c>
    </row>
    <row r="288" spans="2:70" ht="24" customHeight="1" outlineLevel="1"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  <c r="AA288" s="475"/>
      <c r="AB288" s="475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475"/>
      <c r="BB288" s="475"/>
      <c r="BC288" s="475"/>
      <c r="BD288" s="475"/>
      <c r="BE288" s="475"/>
      <c r="BF288" s="475"/>
      <c r="BG288" s="475"/>
      <c r="BH288" s="475"/>
      <c r="BI288" s="475"/>
      <c r="BJ288" s="475"/>
      <c r="BK288" s="475"/>
      <c r="BL288" s="475"/>
      <c r="BM288" s="475"/>
      <c r="BN288" s="475"/>
      <c r="BO288" s="475"/>
      <c r="BP288" s="475"/>
      <c r="BQ288" s="475"/>
      <c r="BR288" s="475"/>
    </row>
    <row r="289" spans="2:70" ht="24" customHeight="1" outlineLevel="1">
      <c r="B289" s="309" t="str">
        <f>'COMMISSION ASSUMPTIONS'!G7</f>
        <v>?</v>
      </c>
      <c r="C289" s="474">
        <f t="shared" ref="C289:AH289" si="67">SUM(C291:C300)</f>
        <v>0</v>
      </c>
      <c r="D289" s="474">
        <f t="shared" si="67"/>
        <v>0</v>
      </c>
      <c r="E289" s="474">
        <f t="shared" si="67"/>
        <v>0</v>
      </c>
      <c r="F289" s="474">
        <f t="shared" si="67"/>
        <v>0</v>
      </c>
      <c r="G289" s="474">
        <f t="shared" si="67"/>
        <v>0</v>
      </c>
      <c r="H289" s="474">
        <f t="shared" si="67"/>
        <v>0</v>
      </c>
      <c r="I289" s="474">
        <f t="shared" si="67"/>
        <v>0</v>
      </c>
      <c r="J289" s="474">
        <f t="shared" si="67"/>
        <v>0</v>
      </c>
      <c r="K289" s="474">
        <f t="shared" ca="1" si="67"/>
        <v>0</v>
      </c>
      <c r="L289" s="474">
        <f t="shared" ca="1" si="67"/>
        <v>0</v>
      </c>
      <c r="M289" s="474">
        <f t="shared" ca="1" si="67"/>
        <v>0</v>
      </c>
      <c r="N289" s="474">
        <f t="shared" ca="1" si="67"/>
        <v>0</v>
      </c>
      <c r="O289" s="474">
        <f t="shared" ca="1" si="67"/>
        <v>0</v>
      </c>
      <c r="P289" s="474">
        <f t="shared" ca="1" si="67"/>
        <v>0</v>
      </c>
      <c r="Q289" s="474">
        <f t="shared" ca="1" si="67"/>
        <v>0</v>
      </c>
      <c r="R289" s="474">
        <f t="shared" ca="1" si="67"/>
        <v>0</v>
      </c>
      <c r="S289" s="474">
        <f t="shared" ca="1" si="67"/>
        <v>0</v>
      </c>
      <c r="T289" s="474">
        <f t="shared" ca="1" si="67"/>
        <v>0</v>
      </c>
      <c r="U289" s="474">
        <f t="shared" ca="1" si="67"/>
        <v>0</v>
      </c>
      <c r="V289" s="474">
        <f t="shared" ca="1" si="67"/>
        <v>0</v>
      </c>
      <c r="W289" s="474">
        <f t="shared" ca="1" si="67"/>
        <v>0</v>
      </c>
      <c r="X289" s="474">
        <f t="shared" ca="1" si="67"/>
        <v>0</v>
      </c>
      <c r="Y289" s="474">
        <f t="shared" ca="1" si="67"/>
        <v>0</v>
      </c>
      <c r="Z289" s="474">
        <f t="shared" ca="1" si="67"/>
        <v>0</v>
      </c>
      <c r="AA289" s="474">
        <f t="shared" ca="1" si="67"/>
        <v>0</v>
      </c>
      <c r="AB289" s="474">
        <f t="shared" ca="1" si="67"/>
        <v>0</v>
      </c>
      <c r="AC289" s="474">
        <f t="shared" ca="1" si="67"/>
        <v>0</v>
      </c>
      <c r="AD289" s="474">
        <f t="shared" ca="1" si="67"/>
        <v>0</v>
      </c>
      <c r="AE289" s="474">
        <f t="shared" ca="1" si="67"/>
        <v>0</v>
      </c>
      <c r="AF289" s="474">
        <f t="shared" ca="1" si="67"/>
        <v>0</v>
      </c>
      <c r="AG289" s="474">
        <f t="shared" ca="1" si="67"/>
        <v>0</v>
      </c>
      <c r="AH289" s="474">
        <f t="shared" ca="1" si="67"/>
        <v>0</v>
      </c>
      <c r="AI289" s="474">
        <f t="shared" ref="AI289:BR289" ca="1" si="68">SUM(AI291:AI300)</f>
        <v>0</v>
      </c>
      <c r="AJ289" s="474">
        <f t="shared" ca="1" si="68"/>
        <v>0</v>
      </c>
      <c r="AK289" s="474">
        <f t="shared" ca="1" si="68"/>
        <v>0</v>
      </c>
      <c r="AL289" s="474">
        <f t="shared" ca="1" si="68"/>
        <v>0</v>
      </c>
      <c r="AM289" s="474">
        <f t="shared" ca="1" si="68"/>
        <v>0</v>
      </c>
      <c r="AN289" s="474">
        <f t="shared" ca="1" si="68"/>
        <v>0</v>
      </c>
      <c r="AO289" s="474">
        <f t="shared" ca="1" si="68"/>
        <v>0</v>
      </c>
      <c r="AP289" s="474">
        <f t="shared" ca="1" si="68"/>
        <v>0</v>
      </c>
      <c r="AQ289" s="474">
        <f t="shared" ca="1" si="68"/>
        <v>0</v>
      </c>
      <c r="AR289" s="474">
        <f t="shared" ca="1" si="68"/>
        <v>0</v>
      </c>
      <c r="AS289" s="474">
        <f t="shared" ca="1" si="68"/>
        <v>0</v>
      </c>
      <c r="AT289" s="474">
        <f t="shared" ca="1" si="68"/>
        <v>0</v>
      </c>
      <c r="AU289" s="474">
        <f t="shared" ca="1" si="68"/>
        <v>0</v>
      </c>
      <c r="AV289" s="474">
        <f t="shared" ca="1" si="68"/>
        <v>0</v>
      </c>
      <c r="AW289" s="474">
        <f t="shared" ca="1" si="68"/>
        <v>0</v>
      </c>
      <c r="AX289" s="474">
        <f t="shared" ca="1" si="68"/>
        <v>0</v>
      </c>
      <c r="AY289" s="474">
        <f t="shared" ca="1" si="68"/>
        <v>0</v>
      </c>
      <c r="AZ289" s="474">
        <f t="shared" ca="1" si="68"/>
        <v>0</v>
      </c>
      <c r="BA289" s="474">
        <f t="shared" ca="1" si="68"/>
        <v>0</v>
      </c>
      <c r="BB289" s="474">
        <f t="shared" ca="1" si="68"/>
        <v>0</v>
      </c>
      <c r="BC289" s="474">
        <f t="shared" ca="1" si="68"/>
        <v>0</v>
      </c>
      <c r="BD289" s="474">
        <f t="shared" ca="1" si="68"/>
        <v>0</v>
      </c>
      <c r="BE289" s="474">
        <f t="shared" ca="1" si="68"/>
        <v>0</v>
      </c>
      <c r="BF289" s="474">
        <f t="shared" ca="1" si="68"/>
        <v>0</v>
      </c>
      <c r="BG289" s="474">
        <f t="shared" ca="1" si="68"/>
        <v>0</v>
      </c>
      <c r="BH289" s="474">
        <f t="shared" ca="1" si="68"/>
        <v>0</v>
      </c>
      <c r="BI289" s="474">
        <f t="shared" ca="1" si="68"/>
        <v>0</v>
      </c>
      <c r="BJ289" s="474">
        <f t="shared" ca="1" si="68"/>
        <v>0</v>
      </c>
      <c r="BK289" s="474">
        <f t="shared" ca="1" si="68"/>
        <v>0</v>
      </c>
      <c r="BL289" s="474">
        <f t="shared" ca="1" si="68"/>
        <v>0</v>
      </c>
      <c r="BM289" s="474">
        <f t="shared" ca="1" si="68"/>
        <v>0</v>
      </c>
      <c r="BN289" s="474">
        <f t="shared" ca="1" si="68"/>
        <v>0</v>
      </c>
      <c r="BO289" s="474">
        <f t="shared" ca="1" si="68"/>
        <v>0</v>
      </c>
      <c r="BP289" s="474">
        <f t="shared" ca="1" si="68"/>
        <v>0</v>
      </c>
      <c r="BQ289" s="474">
        <f t="shared" ca="1" si="68"/>
        <v>0</v>
      </c>
      <c r="BR289" s="474">
        <f t="shared" ca="1" si="68"/>
        <v>0</v>
      </c>
    </row>
    <row r="290" spans="2:70" ht="24" customHeight="1" outlineLevel="1">
      <c r="B290" s="318" t="str">
        <f>'COMMISSION ASSUMPTIONS'!J20</f>
        <v>Device Commission</v>
      </c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  <c r="AA290" s="475"/>
      <c r="AB290" s="475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475"/>
      <c r="BB290" s="475"/>
      <c r="BC290" s="475"/>
      <c r="BD290" s="475"/>
      <c r="BE290" s="475"/>
      <c r="BF290" s="475"/>
      <c r="BG290" s="475"/>
      <c r="BH290" s="475"/>
      <c r="BI290" s="475"/>
      <c r="BJ290" s="475"/>
      <c r="BK290" s="475"/>
      <c r="BL290" s="475"/>
      <c r="BM290" s="475"/>
      <c r="BN290" s="475"/>
      <c r="BO290" s="475"/>
      <c r="BP290" s="475"/>
      <c r="BQ290" s="475"/>
      <c r="BR290" s="475"/>
    </row>
    <row r="291" spans="2:70" ht="24" customHeight="1" outlineLevel="1">
      <c r="B291" s="313" t="str">
        <f>B278</f>
        <v>MVLP1</v>
      </c>
      <c r="C291" s="476">
        <f>('SUBSCRIBER BASE'!C25*'COMMISSION ASSUMPTIONS'!$G82)*('COMMISSION ASSUMPTIONS'!$E66*'DEVICE ASSUMPTIONS'!$G10)</f>
        <v>0</v>
      </c>
      <c r="D291" s="476">
        <f>('SUBSCRIBER BASE'!D25*'COMMISSION ASSUMPTIONS'!$G82)*('COMMISSION ASSUMPTIONS'!$E66*'DEVICE ASSUMPTIONS'!$G10)</f>
        <v>0</v>
      </c>
      <c r="E291" s="476">
        <f>('SUBSCRIBER BASE'!E25*'COMMISSION ASSUMPTIONS'!$G82)*('COMMISSION ASSUMPTIONS'!$E66*'DEVICE ASSUMPTIONS'!$G10)</f>
        <v>0</v>
      </c>
      <c r="F291" s="476">
        <f>('SUBSCRIBER BASE'!F25*'COMMISSION ASSUMPTIONS'!$G82)*('COMMISSION ASSUMPTIONS'!$E66*'DEVICE ASSUMPTIONS'!$G10)</f>
        <v>0</v>
      </c>
      <c r="G291" s="476">
        <f>('SUBSCRIBER BASE'!G25*'COMMISSION ASSUMPTIONS'!$G82)*('COMMISSION ASSUMPTIONS'!$E66*'DEVICE ASSUMPTIONS'!$G10)</f>
        <v>0</v>
      </c>
      <c r="H291" s="476">
        <f>('SUBSCRIBER BASE'!H25*'COMMISSION ASSUMPTIONS'!$G82)*('COMMISSION ASSUMPTIONS'!$E66*'DEVICE ASSUMPTIONS'!$G10)</f>
        <v>0</v>
      </c>
      <c r="I291" s="476">
        <f>('SUBSCRIBER BASE'!I25*'COMMISSION ASSUMPTIONS'!$G82)*('COMMISSION ASSUMPTIONS'!$E66*'DEVICE ASSUMPTIONS'!$G10)</f>
        <v>0</v>
      </c>
      <c r="J291" s="476">
        <f>('SUBSCRIBER BASE'!J25*'COMMISSION ASSUMPTIONS'!$G82)*('COMMISSION ASSUMPTIONS'!$E66*'DEVICE ASSUMPTIONS'!$G10)</f>
        <v>0</v>
      </c>
      <c r="K291" s="476">
        <f ca="1">('SUBSCRIBER BASE'!L25*'COMMISSION ASSUMPTIONS'!$G82)*('COMMISSION ASSUMPTIONS'!$E66*'DEVICE ASSUMPTIONS'!$G10)</f>
        <v>0</v>
      </c>
      <c r="L291" s="476">
        <f ca="1">('SUBSCRIBER BASE'!M25*'COMMISSION ASSUMPTIONS'!$G82)*('COMMISSION ASSUMPTIONS'!$E66*'DEVICE ASSUMPTIONS'!$G10)</f>
        <v>0</v>
      </c>
      <c r="M291" s="476">
        <f ca="1">('SUBSCRIBER BASE'!N25*'COMMISSION ASSUMPTIONS'!$G82)*('COMMISSION ASSUMPTIONS'!$E66*'DEVICE ASSUMPTIONS'!$G10)</f>
        <v>0</v>
      </c>
      <c r="N291" s="476">
        <f ca="1">('SUBSCRIBER BASE'!O25*'COMMISSION ASSUMPTIONS'!$G82)*('COMMISSION ASSUMPTIONS'!$E66*'DEVICE ASSUMPTIONS'!$G10)</f>
        <v>0</v>
      </c>
      <c r="O291" s="476">
        <f ca="1">('SUBSCRIBER BASE'!P25*'COMMISSION ASSUMPTIONS'!$G82)*('COMMISSION ASSUMPTIONS'!$E66*'DEVICE ASSUMPTIONS'!$G10)</f>
        <v>0</v>
      </c>
      <c r="P291" s="476">
        <f ca="1">('SUBSCRIBER BASE'!Q25*'COMMISSION ASSUMPTIONS'!$G82)*('COMMISSION ASSUMPTIONS'!$E66*'DEVICE ASSUMPTIONS'!$G10)</f>
        <v>0</v>
      </c>
      <c r="Q291" s="476">
        <f ca="1">('SUBSCRIBER BASE'!R25*'COMMISSION ASSUMPTIONS'!$G82)*('COMMISSION ASSUMPTIONS'!$E66*'DEVICE ASSUMPTIONS'!$G10)</f>
        <v>0</v>
      </c>
      <c r="R291" s="476">
        <f ca="1">('SUBSCRIBER BASE'!S25*'COMMISSION ASSUMPTIONS'!$G82)*('COMMISSION ASSUMPTIONS'!$E66*'DEVICE ASSUMPTIONS'!$G10)</f>
        <v>0</v>
      </c>
      <c r="S291" s="476">
        <f ca="1">('SUBSCRIBER BASE'!T25*'COMMISSION ASSUMPTIONS'!$G82)*('COMMISSION ASSUMPTIONS'!$E66*'DEVICE ASSUMPTIONS'!$G10)</f>
        <v>0</v>
      </c>
      <c r="T291" s="476">
        <f ca="1">('SUBSCRIBER BASE'!U25*'COMMISSION ASSUMPTIONS'!$G82)*('COMMISSION ASSUMPTIONS'!$E66*'DEVICE ASSUMPTIONS'!$G10)</f>
        <v>0</v>
      </c>
      <c r="U291" s="476">
        <f ca="1">('SUBSCRIBER BASE'!V25*'COMMISSION ASSUMPTIONS'!$G82)*('COMMISSION ASSUMPTIONS'!$E66*'DEVICE ASSUMPTIONS'!$G10)</f>
        <v>0</v>
      </c>
      <c r="V291" s="476">
        <f ca="1">('SUBSCRIBER BASE'!W25*'COMMISSION ASSUMPTIONS'!$G82)*('COMMISSION ASSUMPTIONS'!$E66*'DEVICE ASSUMPTIONS'!$G10)</f>
        <v>0</v>
      </c>
      <c r="W291" s="476">
        <f ca="1">('SUBSCRIBER BASE'!X25*'COMMISSION ASSUMPTIONS'!$G82)*('COMMISSION ASSUMPTIONS'!$E66*'DEVICE ASSUMPTIONS'!$G10)</f>
        <v>0</v>
      </c>
      <c r="X291" s="476">
        <f ca="1">('SUBSCRIBER BASE'!Y25*'COMMISSION ASSUMPTIONS'!$G82)*('COMMISSION ASSUMPTIONS'!$E66*'DEVICE ASSUMPTIONS'!$G10)</f>
        <v>0</v>
      </c>
      <c r="Y291" s="476">
        <f ca="1">('SUBSCRIBER BASE'!Z25*'COMMISSION ASSUMPTIONS'!$G82)*('COMMISSION ASSUMPTIONS'!$E66*'DEVICE ASSUMPTIONS'!$G10)</f>
        <v>0</v>
      </c>
      <c r="Z291" s="476">
        <f ca="1">('SUBSCRIBER BASE'!AA25*'COMMISSION ASSUMPTIONS'!$G82)*('COMMISSION ASSUMPTIONS'!$E66*'DEVICE ASSUMPTIONS'!$G10)</f>
        <v>0</v>
      </c>
      <c r="AA291" s="476">
        <f ca="1">('SUBSCRIBER BASE'!AB25*'COMMISSION ASSUMPTIONS'!$G82)*('COMMISSION ASSUMPTIONS'!$E66*'DEVICE ASSUMPTIONS'!$G10)</f>
        <v>0</v>
      </c>
      <c r="AB291" s="476">
        <f ca="1">('SUBSCRIBER BASE'!AC25*'COMMISSION ASSUMPTIONS'!$G82)*('COMMISSION ASSUMPTIONS'!$E66*'DEVICE ASSUMPTIONS'!$G10)</f>
        <v>0</v>
      </c>
      <c r="AC291" s="476">
        <f ca="1">('SUBSCRIBER BASE'!AD25*'COMMISSION ASSUMPTIONS'!$G82)*('COMMISSION ASSUMPTIONS'!$E66*'DEVICE ASSUMPTIONS'!$G10)</f>
        <v>0</v>
      </c>
      <c r="AD291" s="476">
        <f ca="1">('SUBSCRIBER BASE'!AE25*'COMMISSION ASSUMPTIONS'!$G82)*('COMMISSION ASSUMPTIONS'!$E66*'DEVICE ASSUMPTIONS'!$G10)</f>
        <v>0</v>
      </c>
      <c r="AE291" s="476">
        <f ca="1">('SUBSCRIBER BASE'!AF25*'COMMISSION ASSUMPTIONS'!$G82)*('COMMISSION ASSUMPTIONS'!$E66*'DEVICE ASSUMPTIONS'!$G10)</f>
        <v>0</v>
      </c>
      <c r="AF291" s="476">
        <f ca="1">('SUBSCRIBER BASE'!AG25*'COMMISSION ASSUMPTIONS'!$G82)*('COMMISSION ASSUMPTIONS'!$E66*'DEVICE ASSUMPTIONS'!$G10)</f>
        <v>0</v>
      </c>
      <c r="AG291" s="476">
        <f ca="1">('SUBSCRIBER BASE'!AH25*'COMMISSION ASSUMPTIONS'!$G82)*('COMMISSION ASSUMPTIONS'!$E66*'DEVICE ASSUMPTIONS'!$G10)</f>
        <v>0</v>
      </c>
      <c r="AH291" s="476">
        <f ca="1">('SUBSCRIBER BASE'!AI25*'COMMISSION ASSUMPTIONS'!$G82)*('COMMISSION ASSUMPTIONS'!$E66*'DEVICE ASSUMPTIONS'!$G10)</f>
        <v>0</v>
      </c>
      <c r="AI291" s="476">
        <f ca="1">('SUBSCRIBER BASE'!AJ25*'COMMISSION ASSUMPTIONS'!$G82)*('COMMISSION ASSUMPTIONS'!$E66*'DEVICE ASSUMPTIONS'!$G10)</f>
        <v>0</v>
      </c>
      <c r="AJ291" s="476">
        <f ca="1">('SUBSCRIBER BASE'!AK25*'COMMISSION ASSUMPTIONS'!$G82)*('COMMISSION ASSUMPTIONS'!$E66*'DEVICE ASSUMPTIONS'!$G10)</f>
        <v>0</v>
      </c>
      <c r="AK291" s="476">
        <f ca="1">('SUBSCRIBER BASE'!AL25*'COMMISSION ASSUMPTIONS'!$G82)*('COMMISSION ASSUMPTIONS'!$E66*'DEVICE ASSUMPTIONS'!$G10)</f>
        <v>0</v>
      </c>
      <c r="AL291" s="476">
        <f ca="1">('SUBSCRIBER BASE'!AM25*'COMMISSION ASSUMPTIONS'!$G82)*('COMMISSION ASSUMPTIONS'!$E66*'DEVICE ASSUMPTIONS'!$G10)</f>
        <v>0</v>
      </c>
      <c r="AM291" s="476">
        <f ca="1">('SUBSCRIBER BASE'!AN25*'COMMISSION ASSUMPTIONS'!$G82)*('COMMISSION ASSUMPTIONS'!$E66*'DEVICE ASSUMPTIONS'!$G10)</f>
        <v>0</v>
      </c>
      <c r="AN291" s="476">
        <f ca="1">('SUBSCRIBER BASE'!AO25*'COMMISSION ASSUMPTIONS'!$G82)*('COMMISSION ASSUMPTIONS'!$E66*'DEVICE ASSUMPTIONS'!$G10)</f>
        <v>0</v>
      </c>
      <c r="AO291" s="476">
        <f ca="1">('SUBSCRIBER BASE'!AP25*'COMMISSION ASSUMPTIONS'!$G82)*('COMMISSION ASSUMPTIONS'!$E66*'DEVICE ASSUMPTIONS'!$G10)</f>
        <v>0</v>
      </c>
      <c r="AP291" s="476">
        <f ca="1">('SUBSCRIBER BASE'!AQ25*'COMMISSION ASSUMPTIONS'!$G82)*('COMMISSION ASSUMPTIONS'!$E66*'DEVICE ASSUMPTIONS'!$G10)</f>
        <v>0</v>
      </c>
      <c r="AQ291" s="476">
        <f ca="1">('SUBSCRIBER BASE'!AR25*'COMMISSION ASSUMPTIONS'!$G82)*('COMMISSION ASSUMPTIONS'!$E66*'DEVICE ASSUMPTIONS'!$G10)</f>
        <v>0</v>
      </c>
      <c r="AR291" s="476">
        <f ca="1">('SUBSCRIBER BASE'!AS25*'COMMISSION ASSUMPTIONS'!$G82)*('COMMISSION ASSUMPTIONS'!$E66*'DEVICE ASSUMPTIONS'!$G10)</f>
        <v>0</v>
      </c>
      <c r="AS291" s="476">
        <f ca="1">('SUBSCRIBER BASE'!AT25*'COMMISSION ASSUMPTIONS'!$G82)*('COMMISSION ASSUMPTIONS'!$E66*'DEVICE ASSUMPTIONS'!$G10)</f>
        <v>0</v>
      </c>
      <c r="AT291" s="476">
        <f ca="1">('SUBSCRIBER BASE'!AU25*'COMMISSION ASSUMPTIONS'!$G82)*('COMMISSION ASSUMPTIONS'!$E66*'DEVICE ASSUMPTIONS'!$G10)</f>
        <v>0</v>
      </c>
      <c r="AU291" s="476">
        <f ca="1">('SUBSCRIBER BASE'!AV25*'COMMISSION ASSUMPTIONS'!$G82)*('COMMISSION ASSUMPTIONS'!$E66*'DEVICE ASSUMPTIONS'!$G10)</f>
        <v>0</v>
      </c>
      <c r="AV291" s="476">
        <f ca="1">('SUBSCRIBER BASE'!AW25*'COMMISSION ASSUMPTIONS'!$G82)*('COMMISSION ASSUMPTIONS'!$E66*'DEVICE ASSUMPTIONS'!$G10)</f>
        <v>0</v>
      </c>
      <c r="AW291" s="476">
        <f ca="1">('SUBSCRIBER BASE'!AX25*'COMMISSION ASSUMPTIONS'!$G82)*('COMMISSION ASSUMPTIONS'!$E66*'DEVICE ASSUMPTIONS'!$G10)</f>
        <v>0</v>
      </c>
      <c r="AX291" s="476">
        <f ca="1">('SUBSCRIBER BASE'!AY25*'COMMISSION ASSUMPTIONS'!$G82)*('COMMISSION ASSUMPTIONS'!$E66*'DEVICE ASSUMPTIONS'!$G10)</f>
        <v>0</v>
      </c>
      <c r="AY291" s="476">
        <f ca="1">('SUBSCRIBER BASE'!AZ25*'COMMISSION ASSUMPTIONS'!$G82)*('COMMISSION ASSUMPTIONS'!$E66*'DEVICE ASSUMPTIONS'!$G10)</f>
        <v>0</v>
      </c>
      <c r="AZ291" s="476">
        <f ca="1">('SUBSCRIBER BASE'!BA25*'COMMISSION ASSUMPTIONS'!$G82)*('COMMISSION ASSUMPTIONS'!$E66*'DEVICE ASSUMPTIONS'!$G10)</f>
        <v>0</v>
      </c>
      <c r="BA291" s="476">
        <f ca="1">('SUBSCRIBER BASE'!BB25*'COMMISSION ASSUMPTIONS'!$G82)*('COMMISSION ASSUMPTIONS'!$E66*'DEVICE ASSUMPTIONS'!$G10)</f>
        <v>0</v>
      </c>
      <c r="BB291" s="476">
        <f ca="1">('SUBSCRIBER BASE'!BC25*'COMMISSION ASSUMPTIONS'!$G82)*('COMMISSION ASSUMPTIONS'!$E66*'DEVICE ASSUMPTIONS'!$G10)</f>
        <v>0</v>
      </c>
      <c r="BC291" s="476">
        <f ca="1">('SUBSCRIBER BASE'!BD25*'COMMISSION ASSUMPTIONS'!$G82)*('COMMISSION ASSUMPTIONS'!$E66*'DEVICE ASSUMPTIONS'!$G10)</f>
        <v>0</v>
      </c>
      <c r="BD291" s="476">
        <f ca="1">('SUBSCRIBER BASE'!BE25*'COMMISSION ASSUMPTIONS'!$G82)*('COMMISSION ASSUMPTIONS'!$E66*'DEVICE ASSUMPTIONS'!$G10)</f>
        <v>0</v>
      </c>
      <c r="BE291" s="476">
        <f ca="1">('SUBSCRIBER BASE'!BF25*'COMMISSION ASSUMPTIONS'!$G82)*('COMMISSION ASSUMPTIONS'!$E66*'DEVICE ASSUMPTIONS'!$G10)</f>
        <v>0</v>
      </c>
      <c r="BF291" s="476">
        <f ca="1">('SUBSCRIBER BASE'!BG25*'COMMISSION ASSUMPTIONS'!$G82)*('COMMISSION ASSUMPTIONS'!$E66*'DEVICE ASSUMPTIONS'!$G10)</f>
        <v>0</v>
      </c>
      <c r="BG291" s="476">
        <f ca="1">('SUBSCRIBER BASE'!BH25*'COMMISSION ASSUMPTIONS'!$G82)*('COMMISSION ASSUMPTIONS'!$E66*'DEVICE ASSUMPTIONS'!$G10)</f>
        <v>0</v>
      </c>
      <c r="BH291" s="476">
        <f ca="1">('SUBSCRIBER BASE'!BI25*'COMMISSION ASSUMPTIONS'!$G82)*('COMMISSION ASSUMPTIONS'!$E66*'DEVICE ASSUMPTIONS'!$G10)</f>
        <v>0</v>
      </c>
      <c r="BI291" s="476">
        <f ca="1">('SUBSCRIBER BASE'!BJ25*'COMMISSION ASSUMPTIONS'!$G82)*('COMMISSION ASSUMPTIONS'!$E66*'DEVICE ASSUMPTIONS'!$G10)</f>
        <v>0</v>
      </c>
      <c r="BJ291" s="476">
        <f ca="1">('SUBSCRIBER BASE'!BK25*'COMMISSION ASSUMPTIONS'!$G82)*('COMMISSION ASSUMPTIONS'!$E66*'DEVICE ASSUMPTIONS'!$G10)</f>
        <v>0</v>
      </c>
      <c r="BK291" s="476">
        <f ca="1">('SUBSCRIBER BASE'!BL25*'COMMISSION ASSUMPTIONS'!$G82)*('COMMISSION ASSUMPTIONS'!$E66*'DEVICE ASSUMPTIONS'!$G10)</f>
        <v>0</v>
      </c>
      <c r="BL291" s="476">
        <f ca="1">('SUBSCRIBER BASE'!BM25*'COMMISSION ASSUMPTIONS'!$G82)*('COMMISSION ASSUMPTIONS'!$E66*'DEVICE ASSUMPTIONS'!$G10)</f>
        <v>0</v>
      </c>
      <c r="BM291" s="476">
        <f ca="1">('SUBSCRIBER BASE'!BN25*'COMMISSION ASSUMPTIONS'!$G82)*('COMMISSION ASSUMPTIONS'!$E66*'DEVICE ASSUMPTIONS'!$G10)</f>
        <v>0</v>
      </c>
      <c r="BN291" s="476">
        <f ca="1">('SUBSCRIBER BASE'!BO25*'COMMISSION ASSUMPTIONS'!$G82)*('COMMISSION ASSUMPTIONS'!$E66*'DEVICE ASSUMPTIONS'!$G10)</f>
        <v>0</v>
      </c>
      <c r="BO291" s="476">
        <f ca="1">('SUBSCRIBER BASE'!BP25*'COMMISSION ASSUMPTIONS'!$G82)*('COMMISSION ASSUMPTIONS'!$E66*'DEVICE ASSUMPTIONS'!$G10)</f>
        <v>0</v>
      </c>
      <c r="BP291" s="476">
        <f ca="1">('SUBSCRIBER BASE'!BQ25*'COMMISSION ASSUMPTIONS'!$G82)*('COMMISSION ASSUMPTIONS'!$E66*'DEVICE ASSUMPTIONS'!$G10)</f>
        <v>0</v>
      </c>
      <c r="BQ291" s="476">
        <f ca="1">('SUBSCRIBER BASE'!BR25*'COMMISSION ASSUMPTIONS'!$G82)*('COMMISSION ASSUMPTIONS'!$E66*'DEVICE ASSUMPTIONS'!$G10)</f>
        <v>0</v>
      </c>
      <c r="BR291" s="476">
        <f ca="1">('SUBSCRIBER BASE'!BS25*'COMMISSION ASSUMPTIONS'!$G82)*('COMMISSION ASSUMPTIONS'!$E66*'DEVICE ASSUMPTIONS'!$G10)</f>
        <v>0</v>
      </c>
    </row>
    <row r="292" spans="2:70" ht="24" customHeight="1" outlineLevel="1">
      <c r="B292" s="313" t="str">
        <f>B279</f>
        <v>MVLP2</v>
      </c>
      <c r="C292" s="476">
        <f>('SUBSCRIBER BASE'!C26*'COMMISSION ASSUMPTIONS'!$G83)*('COMMISSION ASSUMPTIONS'!$E67*'DEVICE ASSUMPTIONS'!$G11)</f>
        <v>0</v>
      </c>
      <c r="D292" s="476">
        <f>('SUBSCRIBER BASE'!D26*'COMMISSION ASSUMPTIONS'!$G83)*('COMMISSION ASSUMPTIONS'!$E67*'DEVICE ASSUMPTIONS'!$G11)</f>
        <v>0</v>
      </c>
      <c r="E292" s="476">
        <f>('SUBSCRIBER BASE'!E26*'COMMISSION ASSUMPTIONS'!$G83)*('COMMISSION ASSUMPTIONS'!$E67*'DEVICE ASSUMPTIONS'!$G11)</f>
        <v>0</v>
      </c>
      <c r="F292" s="476">
        <f>('SUBSCRIBER BASE'!F26*'COMMISSION ASSUMPTIONS'!$G83)*('COMMISSION ASSUMPTIONS'!$E67*'DEVICE ASSUMPTIONS'!$G11)</f>
        <v>0</v>
      </c>
      <c r="G292" s="476">
        <f>('SUBSCRIBER BASE'!G26*'COMMISSION ASSUMPTIONS'!$G83)*('COMMISSION ASSUMPTIONS'!$E67*'DEVICE ASSUMPTIONS'!$G11)</f>
        <v>0</v>
      </c>
      <c r="H292" s="476">
        <f>('SUBSCRIBER BASE'!H26*'COMMISSION ASSUMPTIONS'!$G83)*('COMMISSION ASSUMPTIONS'!$E67*'DEVICE ASSUMPTIONS'!$G11)</f>
        <v>0</v>
      </c>
      <c r="I292" s="476">
        <f>('SUBSCRIBER BASE'!I26*'COMMISSION ASSUMPTIONS'!$G83)*('COMMISSION ASSUMPTIONS'!$E67*'DEVICE ASSUMPTIONS'!$G11)</f>
        <v>0</v>
      </c>
      <c r="J292" s="476">
        <f>('SUBSCRIBER BASE'!J26*'COMMISSION ASSUMPTIONS'!$G83)*('COMMISSION ASSUMPTIONS'!$E67*'DEVICE ASSUMPTIONS'!$G11)</f>
        <v>0</v>
      </c>
      <c r="K292" s="476">
        <f ca="1">('SUBSCRIBER BASE'!L26*'COMMISSION ASSUMPTIONS'!$G83)*('COMMISSION ASSUMPTIONS'!$E67*'DEVICE ASSUMPTIONS'!$G11)</f>
        <v>0</v>
      </c>
      <c r="L292" s="476">
        <f ca="1">('SUBSCRIBER BASE'!M26*'COMMISSION ASSUMPTIONS'!$G83)*('COMMISSION ASSUMPTIONS'!$E67*'DEVICE ASSUMPTIONS'!$G11)</f>
        <v>0</v>
      </c>
      <c r="M292" s="476">
        <f ca="1">('SUBSCRIBER BASE'!N26*'COMMISSION ASSUMPTIONS'!$G83)*('COMMISSION ASSUMPTIONS'!$E67*'DEVICE ASSUMPTIONS'!$G11)</f>
        <v>0</v>
      </c>
      <c r="N292" s="476">
        <f ca="1">('SUBSCRIBER BASE'!O26*'COMMISSION ASSUMPTIONS'!$G83)*('COMMISSION ASSUMPTIONS'!$E67*'DEVICE ASSUMPTIONS'!$G11)</f>
        <v>0</v>
      </c>
      <c r="O292" s="476">
        <f ca="1">('SUBSCRIBER BASE'!P26*'COMMISSION ASSUMPTIONS'!$G83)*('COMMISSION ASSUMPTIONS'!$E67*'DEVICE ASSUMPTIONS'!$G11)</f>
        <v>0</v>
      </c>
      <c r="P292" s="476">
        <f ca="1">('SUBSCRIBER BASE'!Q26*'COMMISSION ASSUMPTIONS'!$G83)*('COMMISSION ASSUMPTIONS'!$E67*'DEVICE ASSUMPTIONS'!$G11)</f>
        <v>0</v>
      </c>
      <c r="Q292" s="476">
        <f ca="1">('SUBSCRIBER BASE'!R26*'COMMISSION ASSUMPTIONS'!$G83)*('COMMISSION ASSUMPTIONS'!$E67*'DEVICE ASSUMPTIONS'!$G11)</f>
        <v>0</v>
      </c>
      <c r="R292" s="476">
        <f ca="1">('SUBSCRIBER BASE'!S26*'COMMISSION ASSUMPTIONS'!$G83)*('COMMISSION ASSUMPTIONS'!$E67*'DEVICE ASSUMPTIONS'!$G11)</f>
        <v>0</v>
      </c>
      <c r="S292" s="476">
        <f ca="1">('SUBSCRIBER BASE'!T26*'COMMISSION ASSUMPTIONS'!$G83)*('COMMISSION ASSUMPTIONS'!$E67*'DEVICE ASSUMPTIONS'!$G11)</f>
        <v>0</v>
      </c>
      <c r="T292" s="476">
        <f ca="1">('SUBSCRIBER BASE'!U26*'COMMISSION ASSUMPTIONS'!$G83)*('COMMISSION ASSUMPTIONS'!$E67*'DEVICE ASSUMPTIONS'!$G11)</f>
        <v>0</v>
      </c>
      <c r="U292" s="476">
        <f ca="1">('SUBSCRIBER BASE'!V26*'COMMISSION ASSUMPTIONS'!$G83)*('COMMISSION ASSUMPTIONS'!$E67*'DEVICE ASSUMPTIONS'!$G11)</f>
        <v>0</v>
      </c>
      <c r="V292" s="476">
        <f ca="1">('SUBSCRIBER BASE'!W26*'COMMISSION ASSUMPTIONS'!$G83)*('COMMISSION ASSUMPTIONS'!$E67*'DEVICE ASSUMPTIONS'!$G11)</f>
        <v>0</v>
      </c>
      <c r="W292" s="476">
        <f ca="1">('SUBSCRIBER BASE'!X26*'COMMISSION ASSUMPTIONS'!$G83)*('COMMISSION ASSUMPTIONS'!$E67*'DEVICE ASSUMPTIONS'!$G11)</f>
        <v>0</v>
      </c>
      <c r="X292" s="476">
        <f ca="1">('SUBSCRIBER BASE'!Y26*'COMMISSION ASSUMPTIONS'!$G83)*('COMMISSION ASSUMPTIONS'!$E67*'DEVICE ASSUMPTIONS'!$G11)</f>
        <v>0</v>
      </c>
      <c r="Y292" s="476">
        <f ca="1">('SUBSCRIBER BASE'!Z26*'COMMISSION ASSUMPTIONS'!$G83)*('COMMISSION ASSUMPTIONS'!$E67*'DEVICE ASSUMPTIONS'!$G11)</f>
        <v>0</v>
      </c>
      <c r="Z292" s="476">
        <f ca="1">('SUBSCRIBER BASE'!AA26*'COMMISSION ASSUMPTIONS'!$G83)*('COMMISSION ASSUMPTIONS'!$E67*'DEVICE ASSUMPTIONS'!$G11)</f>
        <v>0</v>
      </c>
      <c r="AA292" s="476">
        <f ca="1">('SUBSCRIBER BASE'!AB26*'COMMISSION ASSUMPTIONS'!$G83)*('COMMISSION ASSUMPTIONS'!$E67*'DEVICE ASSUMPTIONS'!$G11)</f>
        <v>0</v>
      </c>
      <c r="AB292" s="476">
        <f ca="1">('SUBSCRIBER BASE'!AC26*'COMMISSION ASSUMPTIONS'!$G83)*('COMMISSION ASSUMPTIONS'!$E67*'DEVICE ASSUMPTIONS'!$G11)</f>
        <v>0</v>
      </c>
      <c r="AC292" s="476">
        <f ca="1">('SUBSCRIBER BASE'!AD26*'COMMISSION ASSUMPTIONS'!$G83)*('COMMISSION ASSUMPTIONS'!$E67*'DEVICE ASSUMPTIONS'!$G11)</f>
        <v>0</v>
      </c>
      <c r="AD292" s="476">
        <f ca="1">('SUBSCRIBER BASE'!AE26*'COMMISSION ASSUMPTIONS'!$G83)*('COMMISSION ASSUMPTIONS'!$E67*'DEVICE ASSUMPTIONS'!$G11)</f>
        <v>0</v>
      </c>
      <c r="AE292" s="476">
        <f ca="1">('SUBSCRIBER BASE'!AF26*'COMMISSION ASSUMPTIONS'!$G83)*('COMMISSION ASSUMPTIONS'!$E67*'DEVICE ASSUMPTIONS'!$G11)</f>
        <v>0</v>
      </c>
      <c r="AF292" s="476">
        <f ca="1">('SUBSCRIBER BASE'!AG26*'COMMISSION ASSUMPTIONS'!$G83)*('COMMISSION ASSUMPTIONS'!$E67*'DEVICE ASSUMPTIONS'!$G11)</f>
        <v>0</v>
      </c>
      <c r="AG292" s="476">
        <f ca="1">('SUBSCRIBER BASE'!AH26*'COMMISSION ASSUMPTIONS'!$G83)*('COMMISSION ASSUMPTIONS'!$E67*'DEVICE ASSUMPTIONS'!$G11)</f>
        <v>0</v>
      </c>
      <c r="AH292" s="476">
        <f ca="1">('SUBSCRIBER BASE'!AI26*'COMMISSION ASSUMPTIONS'!$G83)*('COMMISSION ASSUMPTIONS'!$E67*'DEVICE ASSUMPTIONS'!$G11)</f>
        <v>0</v>
      </c>
      <c r="AI292" s="476">
        <f ca="1">('SUBSCRIBER BASE'!AJ26*'COMMISSION ASSUMPTIONS'!$G83)*('COMMISSION ASSUMPTIONS'!$E67*'DEVICE ASSUMPTIONS'!$G11)</f>
        <v>0</v>
      </c>
      <c r="AJ292" s="476">
        <f ca="1">('SUBSCRIBER BASE'!AK26*'COMMISSION ASSUMPTIONS'!$G83)*('COMMISSION ASSUMPTIONS'!$E67*'DEVICE ASSUMPTIONS'!$G11)</f>
        <v>0</v>
      </c>
      <c r="AK292" s="476">
        <f ca="1">('SUBSCRIBER BASE'!AL26*'COMMISSION ASSUMPTIONS'!$G83)*('COMMISSION ASSUMPTIONS'!$E67*'DEVICE ASSUMPTIONS'!$G11)</f>
        <v>0</v>
      </c>
      <c r="AL292" s="476">
        <f ca="1">('SUBSCRIBER BASE'!AM26*'COMMISSION ASSUMPTIONS'!$G83)*('COMMISSION ASSUMPTIONS'!$E67*'DEVICE ASSUMPTIONS'!$G11)</f>
        <v>0</v>
      </c>
      <c r="AM292" s="476">
        <f ca="1">('SUBSCRIBER BASE'!AN26*'COMMISSION ASSUMPTIONS'!$G83)*('COMMISSION ASSUMPTIONS'!$E67*'DEVICE ASSUMPTIONS'!$G11)</f>
        <v>0</v>
      </c>
      <c r="AN292" s="476">
        <f ca="1">('SUBSCRIBER BASE'!AO26*'COMMISSION ASSUMPTIONS'!$G83)*('COMMISSION ASSUMPTIONS'!$E67*'DEVICE ASSUMPTIONS'!$G11)</f>
        <v>0</v>
      </c>
      <c r="AO292" s="476">
        <f ca="1">('SUBSCRIBER BASE'!AP26*'COMMISSION ASSUMPTIONS'!$G83)*('COMMISSION ASSUMPTIONS'!$E67*'DEVICE ASSUMPTIONS'!$G11)</f>
        <v>0</v>
      </c>
      <c r="AP292" s="476">
        <f ca="1">('SUBSCRIBER BASE'!AQ26*'COMMISSION ASSUMPTIONS'!$G83)*('COMMISSION ASSUMPTIONS'!$E67*'DEVICE ASSUMPTIONS'!$G11)</f>
        <v>0</v>
      </c>
      <c r="AQ292" s="476">
        <f ca="1">('SUBSCRIBER BASE'!AR26*'COMMISSION ASSUMPTIONS'!$G83)*('COMMISSION ASSUMPTIONS'!$E67*'DEVICE ASSUMPTIONS'!$G11)</f>
        <v>0</v>
      </c>
      <c r="AR292" s="476">
        <f ca="1">('SUBSCRIBER BASE'!AS26*'COMMISSION ASSUMPTIONS'!$G83)*('COMMISSION ASSUMPTIONS'!$E67*'DEVICE ASSUMPTIONS'!$G11)</f>
        <v>0</v>
      </c>
      <c r="AS292" s="476">
        <f ca="1">('SUBSCRIBER BASE'!AT26*'COMMISSION ASSUMPTIONS'!$G83)*('COMMISSION ASSUMPTIONS'!$E67*'DEVICE ASSUMPTIONS'!$G11)</f>
        <v>0</v>
      </c>
      <c r="AT292" s="476">
        <f ca="1">('SUBSCRIBER BASE'!AU26*'COMMISSION ASSUMPTIONS'!$G83)*('COMMISSION ASSUMPTIONS'!$E67*'DEVICE ASSUMPTIONS'!$G11)</f>
        <v>0</v>
      </c>
      <c r="AU292" s="476">
        <f ca="1">('SUBSCRIBER BASE'!AV26*'COMMISSION ASSUMPTIONS'!$G83)*('COMMISSION ASSUMPTIONS'!$E67*'DEVICE ASSUMPTIONS'!$G11)</f>
        <v>0</v>
      </c>
      <c r="AV292" s="476">
        <f ca="1">('SUBSCRIBER BASE'!AW26*'COMMISSION ASSUMPTIONS'!$G83)*('COMMISSION ASSUMPTIONS'!$E67*'DEVICE ASSUMPTIONS'!$G11)</f>
        <v>0</v>
      </c>
      <c r="AW292" s="476">
        <f ca="1">('SUBSCRIBER BASE'!AX26*'COMMISSION ASSUMPTIONS'!$G83)*('COMMISSION ASSUMPTIONS'!$E67*'DEVICE ASSUMPTIONS'!$G11)</f>
        <v>0</v>
      </c>
      <c r="AX292" s="476">
        <f ca="1">('SUBSCRIBER BASE'!AY26*'COMMISSION ASSUMPTIONS'!$G83)*('COMMISSION ASSUMPTIONS'!$E67*'DEVICE ASSUMPTIONS'!$G11)</f>
        <v>0</v>
      </c>
      <c r="AY292" s="476">
        <f ca="1">('SUBSCRIBER BASE'!AZ26*'COMMISSION ASSUMPTIONS'!$G83)*('COMMISSION ASSUMPTIONS'!$E67*'DEVICE ASSUMPTIONS'!$G11)</f>
        <v>0</v>
      </c>
      <c r="AZ292" s="476">
        <f ca="1">('SUBSCRIBER BASE'!BA26*'COMMISSION ASSUMPTIONS'!$G83)*('COMMISSION ASSUMPTIONS'!$E67*'DEVICE ASSUMPTIONS'!$G11)</f>
        <v>0</v>
      </c>
      <c r="BA292" s="476">
        <f ca="1">('SUBSCRIBER BASE'!BB26*'COMMISSION ASSUMPTIONS'!$G83)*('COMMISSION ASSUMPTIONS'!$E67*'DEVICE ASSUMPTIONS'!$G11)</f>
        <v>0</v>
      </c>
      <c r="BB292" s="476">
        <f ca="1">('SUBSCRIBER BASE'!BC26*'COMMISSION ASSUMPTIONS'!$G83)*('COMMISSION ASSUMPTIONS'!$E67*'DEVICE ASSUMPTIONS'!$G11)</f>
        <v>0</v>
      </c>
      <c r="BC292" s="476">
        <f ca="1">('SUBSCRIBER BASE'!BD26*'COMMISSION ASSUMPTIONS'!$G83)*('COMMISSION ASSUMPTIONS'!$E67*'DEVICE ASSUMPTIONS'!$G11)</f>
        <v>0</v>
      </c>
      <c r="BD292" s="476">
        <f ca="1">('SUBSCRIBER BASE'!BE26*'COMMISSION ASSUMPTIONS'!$G83)*('COMMISSION ASSUMPTIONS'!$E67*'DEVICE ASSUMPTIONS'!$G11)</f>
        <v>0</v>
      </c>
      <c r="BE292" s="476">
        <f ca="1">('SUBSCRIBER BASE'!BF26*'COMMISSION ASSUMPTIONS'!$G83)*('COMMISSION ASSUMPTIONS'!$E67*'DEVICE ASSUMPTIONS'!$G11)</f>
        <v>0</v>
      </c>
      <c r="BF292" s="476">
        <f ca="1">('SUBSCRIBER BASE'!BG26*'COMMISSION ASSUMPTIONS'!$G83)*('COMMISSION ASSUMPTIONS'!$E67*'DEVICE ASSUMPTIONS'!$G11)</f>
        <v>0</v>
      </c>
      <c r="BG292" s="476">
        <f ca="1">('SUBSCRIBER BASE'!BH26*'COMMISSION ASSUMPTIONS'!$G83)*('COMMISSION ASSUMPTIONS'!$E67*'DEVICE ASSUMPTIONS'!$G11)</f>
        <v>0</v>
      </c>
      <c r="BH292" s="476">
        <f ca="1">('SUBSCRIBER BASE'!BI26*'COMMISSION ASSUMPTIONS'!$G83)*('COMMISSION ASSUMPTIONS'!$E67*'DEVICE ASSUMPTIONS'!$G11)</f>
        <v>0</v>
      </c>
      <c r="BI292" s="476">
        <f ca="1">('SUBSCRIBER BASE'!BJ26*'COMMISSION ASSUMPTIONS'!$G83)*('COMMISSION ASSUMPTIONS'!$E67*'DEVICE ASSUMPTIONS'!$G11)</f>
        <v>0</v>
      </c>
      <c r="BJ292" s="476">
        <f ca="1">('SUBSCRIBER BASE'!BK26*'COMMISSION ASSUMPTIONS'!$G83)*('COMMISSION ASSUMPTIONS'!$E67*'DEVICE ASSUMPTIONS'!$G11)</f>
        <v>0</v>
      </c>
      <c r="BK292" s="476">
        <f ca="1">('SUBSCRIBER BASE'!BL26*'COMMISSION ASSUMPTIONS'!$G83)*('COMMISSION ASSUMPTIONS'!$E67*'DEVICE ASSUMPTIONS'!$G11)</f>
        <v>0</v>
      </c>
      <c r="BL292" s="476">
        <f ca="1">('SUBSCRIBER BASE'!BM26*'COMMISSION ASSUMPTIONS'!$G83)*('COMMISSION ASSUMPTIONS'!$E67*'DEVICE ASSUMPTIONS'!$G11)</f>
        <v>0</v>
      </c>
      <c r="BM292" s="476">
        <f ca="1">('SUBSCRIBER BASE'!BN26*'COMMISSION ASSUMPTIONS'!$G83)*('COMMISSION ASSUMPTIONS'!$E67*'DEVICE ASSUMPTIONS'!$G11)</f>
        <v>0</v>
      </c>
      <c r="BN292" s="476">
        <f ca="1">('SUBSCRIBER BASE'!BO26*'COMMISSION ASSUMPTIONS'!$G83)*('COMMISSION ASSUMPTIONS'!$E67*'DEVICE ASSUMPTIONS'!$G11)</f>
        <v>0</v>
      </c>
      <c r="BO292" s="476">
        <f ca="1">('SUBSCRIBER BASE'!BP26*'COMMISSION ASSUMPTIONS'!$G83)*('COMMISSION ASSUMPTIONS'!$E67*'DEVICE ASSUMPTIONS'!$G11)</f>
        <v>0</v>
      </c>
      <c r="BP292" s="476">
        <f ca="1">('SUBSCRIBER BASE'!BQ26*'COMMISSION ASSUMPTIONS'!$G83)*('COMMISSION ASSUMPTIONS'!$E67*'DEVICE ASSUMPTIONS'!$G11)</f>
        <v>0</v>
      </c>
      <c r="BQ292" s="476">
        <f ca="1">('SUBSCRIBER BASE'!BR26*'COMMISSION ASSUMPTIONS'!$G83)*('COMMISSION ASSUMPTIONS'!$E67*'DEVICE ASSUMPTIONS'!$G11)</f>
        <v>0</v>
      </c>
      <c r="BR292" s="476">
        <f ca="1">('SUBSCRIBER BASE'!BS26*'COMMISSION ASSUMPTIONS'!$G83)*('COMMISSION ASSUMPTIONS'!$E67*'DEVICE ASSUMPTIONS'!$G11)</f>
        <v>0</v>
      </c>
    </row>
    <row r="293" spans="2:70" ht="24" customHeight="1" outlineLevel="1">
      <c r="B293" s="313" t="str">
        <f>B280</f>
        <v>MVLP3</v>
      </c>
      <c r="C293" s="476">
        <f>('SUBSCRIBER BASE'!C27*'COMMISSION ASSUMPTIONS'!$G84)*('COMMISSION ASSUMPTIONS'!$E68*'DEVICE ASSUMPTIONS'!$G12)</f>
        <v>0</v>
      </c>
      <c r="D293" s="476">
        <f>('SUBSCRIBER BASE'!D27*'COMMISSION ASSUMPTIONS'!$G84)*('COMMISSION ASSUMPTIONS'!$E68*'DEVICE ASSUMPTIONS'!$G12)</f>
        <v>0</v>
      </c>
      <c r="E293" s="476">
        <f>('SUBSCRIBER BASE'!E27*'COMMISSION ASSUMPTIONS'!$G84)*('COMMISSION ASSUMPTIONS'!$E68*'DEVICE ASSUMPTIONS'!$G12)</f>
        <v>0</v>
      </c>
      <c r="F293" s="476">
        <f>('SUBSCRIBER BASE'!F27*'COMMISSION ASSUMPTIONS'!$G84)*('COMMISSION ASSUMPTIONS'!$E68*'DEVICE ASSUMPTIONS'!$G12)</f>
        <v>0</v>
      </c>
      <c r="G293" s="476">
        <f>('SUBSCRIBER BASE'!G27*'COMMISSION ASSUMPTIONS'!$G84)*('COMMISSION ASSUMPTIONS'!$E68*'DEVICE ASSUMPTIONS'!$G12)</f>
        <v>0</v>
      </c>
      <c r="H293" s="476">
        <f>('SUBSCRIBER BASE'!H27*'COMMISSION ASSUMPTIONS'!$G84)*('COMMISSION ASSUMPTIONS'!$E68*'DEVICE ASSUMPTIONS'!$G12)</f>
        <v>0</v>
      </c>
      <c r="I293" s="476">
        <f>('SUBSCRIBER BASE'!I27*'COMMISSION ASSUMPTIONS'!$G84)*('COMMISSION ASSUMPTIONS'!$E68*'DEVICE ASSUMPTIONS'!$G12)</f>
        <v>0</v>
      </c>
      <c r="J293" s="476">
        <f>('SUBSCRIBER BASE'!J27*'COMMISSION ASSUMPTIONS'!$G84)*('COMMISSION ASSUMPTIONS'!$E68*'DEVICE ASSUMPTIONS'!$G12)</f>
        <v>0</v>
      </c>
      <c r="K293" s="476">
        <f ca="1">('SUBSCRIBER BASE'!L27*'COMMISSION ASSUMPTIONS'!$G84)*('COMMISSION ASSUMPTIONS'!$E68*'DEVICE ASSUMPTIONS'!$G12)</f>
        <v>0</v>
      </c>
      <c r="L293" s="476">
        <f ca="1">('SUBSCRIBER BASE'!M27*'COMMISSION ASSUMPTIONS'!$G84)*('COMMISSION ASSUMPTIONS'!$E68*'DEVICE ASSUMPTIONS'!$G12)</f>
        <v>0</v>
      </c>
      <c r="M293" s="476">
        <f ca="1">('SUBSCRIBER BASE'!N27*'COMMISSION ASSUMPTIONS'!$G84)*('COMMISSION ASSUMPTIONS'!$E68*'DEVICE ASSUMPTIONS'!$G12)</f>
        <v>0</v>
      </c>
      <c r="N293" s="476">
        <f ca="1">('SUBSCRIBER BASE'!O27*'COMMISSION ASSUMPTIONS'!$G84)*('COMMISSION ASSUMPTIONS'!$E68*'DEVICE ASSUMPTIONS'!$G12)</f>
        <v>0</v>
      </c>
      <c r="O293" s="476">
        <f ca="1">('SUBSCRIBER BASE'!P27*'COMMISSION ASSUMPTIONS'!$G84)*('COMMISSION ASSUMPTIONS'!$E68*'DEVICE ASSUMPTIONS'!$G12)</f>
        <v>0</v>
      </c>
      <c r="P293" s="476">
        <f ca="1">('SUBSCRIBER BASE'!Q27*'COMMISSION ASSUMPTIONS'!$G84)*('COMMISSION ASSUMPTIONS'!$E68*'DEVICE ASSUMPTIONS'!$G12)</f>
        <v>0</v>
      </c>
      <c r="Q293" s="476">
        <f ca="1">('SUBSCRIBER BASE'!R27*'COMMISSION ASSUMPTIONS'!$G84)*('COMMISSION ASSUMPTIONS'!$E68*'DEVICE ASSUMPTIONS'!$G12)</f>
        <v>0</v>
      </c>
      <c r="R293" s="476">
        <f ca="1">('SUBSCRIBER BASE'!S27*'COMMISSION ASSUMPTIONS'!$G84)*('COMMISSION ASSUMPTIONS'!$E68*'DEVICE ASSUMPTIONS'!$G12)</f>
        <v>0</v>
      </c>
      <c r="S293" s="476">
        <f ca="1">('SUBSCRIBER BASE'!T27*'COMMISSION ASSUMPTIONS'!$G84)*('COMMISSION ASSUMPTIONS'!$E68*'DEVICE ASSUMPTIONS'!$G12)</f>
        <v>0</v>
      </c>
      <c r="T293" s="476">
        <f ca="1">('SUBSCRIBER BASE'!U27*'COMMISSION ASSUMPTIONS'!$G84)*('COMMISSION ASSUMPTIONS'!$E68*'DEVICE ASSUMPTIONS'!$G12)</f>
        <v>0</v>
      </c>
      <c r="U293" s="476">
        <f ca="1">('SUBSCRIBER BASE'!V27*'COMMISSION ASSUMPTIONS'!$G84)*('COMMISSION ASSUMPTIONS'!$E68*'DEVICE ASSUMPTIONS'!$G12)</f>
        <v>0</v>
      </c>
      <c r="V293" s="476">
        <f ca="1">('SUBSCRIBER BASE'!W27*'COMMISSION ASSUMPTIONS'!$G84)*('COMMISSION ASSUMPTIONS'!$E68*'DEVICE ASSUMPTIONS'!$G12)</f>
        <v>0</v>
      </c>
      <c r="W293" s="476">
        <f ca="1">('SUBSCRIBER BASE'!X27*'COMMISSION ASSUMPTIONS'!$G84)*('COMMISSION ASSUMPTIONS'!$E68*'DEVICE ASSUMPTIONS'!$G12)</f>
        <v>0</v>
      </c>
      <c r="X293" s="476">
        <f ca="1">('SUBSCRIBER BASE'!Y27*'COMMISSION ASSUMPTIONS'!$G84)*('COMMISSION ASSUMPTIONS'!$E68*'DEVICE ASSUMPTIONS'!$G12)</f>
        <v>0</v>
      </c>
      <c r="Y293" s="476">
        <f ca="1">('SUBSCRIBER BASE'!Z27*'COMMISSION ASSUMPTIONS'!$G84)*('COMMISSION ASSUMPTIONS'!$E68*'DEVICE ASSUMPTIONS'!$G12)</f>
        <v>0</v>
      </c>
      <c r="Z293" s="476">
        <f ca="1">('SUBSCRIBER BASE'!AA27*'COMMISSION ASSUMPTIONS'!$G84)*('COMMISSION ASSUMPTIONS'!$E68*'DEVICE ASSUMPTIONS'!$G12)</f>
        <v>0</v>
      </c>
      <c r="AA293" s="476">
        <f ca="1">('SUBSCRIBER BASE'!AB27*'COMMISSION ASSUMPTIONS'!$G84)*('COMMISSION ASSUMPTIONS'!$E68*'DEVICE ASSUMPTIONS'!$G12)</f>
        <v>0</v>
      </c>
      <c r="AB293" s="476">
        <f ca="1">('SUBSCRIBER BASE'!AC27*'COMMISSION ASSUMPTIONS'!$G84)*('COMMISSION ASSUMPTIONS'!$E68*'DEVICE ASSUMPTIONS'!$G12)</f>
        <v>0</v>
      </c>
      <c r="AC293" s="476">
        <f ca="1">('SUBSCRIBER BASE'!AD27*'COMMISSION ASSUMPTIONS'!$G84)*('COMMISSION ASSUMPTIONS'!$E68*'DEVICE ASSUMPTIONS'!$G12)</f>
        <v>0</v>
      </c>
      <c r="AD293" s="476">
        <f ca="1">('SUBSCRIBER BASE'!AE27*'COMMISSION ASSUMPTIONS'!$G84)*('COMMISSION ASSUMPTIONS'!$E68*'DEVICE ASSUMPTIONS'!$G12)</f>
        <v>0</v>
      </c>
      <c r="AE293" s="476">
        <f ca="1">('SUBSCRIBER BASE'!AF27*'COMMISSION ASSUMPTIONS'!$G84)*('COMMISSION ASSUMPTIONS'!$E68*'DEVICE ASSUMPTIONS'!$G12)</f>
        <v>0</v>
      </c>
      <c r="AF293" s="476">
        <f ca="1">('SUBSCRIBER BASE'!AG27*'COMMISSION ASSUMPTIONS'!$G84)*('COMMISSION ASSUMPTIONS'!$E68*'DEVICE ASSUMPTIONS'!$G12)</f>
        <v>0</v>
      </c>
      <c r="AG293" s="476">
        <f ca="1">('SUBSCRIBER BASE'!AH27*'COMMISSION ASSUMPTIONS'!$G84)*('COMMISSION ASSUMPTIONS'!$E68*'DEVICE ASSUMPTIONS'!$G12)</f>
        <v>0</v>
      </c>
      <c r="AH293" s="476">
        <f ca="1">('SUBSCRIBER BASE'!AI27*'COMMISSION ASSUMPTIONS'!$G84)*('COMMISSION ASSUMPTIONS'!$E68*'DEVICE ASSUMPTIONS'!$G12)</f>
        <v>0</v>
      </c>
      <c r="AI293" s="476">
        <f ca="1">('SUBSCRIBER BASE'!AJ27*'COMMISSION ASSUMPTIONS'!$G84)*('COMMISSION ASSUMPTIONS'!$E68*'DEVICE ASSUMPTIONS'!$G12)</f>
        <v>0</v>
      </c>
      <c r="AJ293" s="476">
        <f ca="1">('SUBSCRIBER BASE'!AK27*'COMMISSION ASSUMPTIONS'!$G84)*('COMMISSION ASSUMPTIONS'!$E68*'DEVICE ASSUMPTIONS'!$G12)</f>
        <v>0</v>
      </c>
      <c r="AK293" s="476">
        <f ca="1">('SUBSCRIBER BASE'!AL27*'COMMISSION ASSUMPTIONS'!$G84)*('COMMISSION ASSUMPTIONS'!$E68*'DEVICE ASSUMPTIONS'!$G12)</f>
        <v>0</v>
      </c>
      <c r="AL293" s="476">
        <f ca="1">('SUBSCRIBER BASE'!AM27*'COMMISSION ASSUMPTIONS'!$G84)*('COMMISSION ASSUMPTIONS'!$E68*'DEVICE ASSUMPTIONS'!$G12)</f>
        <v>0</v>
      </c>
      <c r="AM293" s="476">
        <f ca="1">('SUBSCRIBER BASE'!AN27*'COMMISSION ASSUMPTIONS'!$G84)*('COMMISSION ASSUMPTIONS'!$E68*'DEVICE ASSUMPTIONS'!$G12)</f>
        <v>0</v>
      </c>
      <c r="AN293" s="476">
        <f ca="1">('SUBSCRIBER BASE'!AO27*'COMMISSION ASSUMPTIONS'!$G84)*('COMMISSION ASSUMPTIONS'!$E68*'DEVICE ASSUMPTIONS'!$G12)</f>
        <v>0</v>
      </c>
      <c r="AO293" s="476">
        <f ca="1">('SUBSCRIBER BASE'!AP27*'COMMISSION ASSUMPTIONS'!$G84)*('COMMISSION ASSUMPTIONS'!$E68*'DEVICE ASSUMPTIONS'!$G12)</f>
        <v>0</v>
      </c>
      <c r="AP293" s="476">
        <f ca="1">('SUBSCRIBER BASE'!AQ27*'COMMISSION ASSUMPTIONS'!$G84)*('COMMISSION ASSUMPTIONS'!$E68*'DEVICE ASSUMPTIONS'!$G12)</f>
        <v>0</v>
      </c>
      <c r="AQ293" s="476">
        <f ca="1">('SUBSCRIBER BASE'!AR27*'COMMISSION ASSUMPTIONS'!$G84)*('COMMISSION ASSUMPTIONS'!$E68*'DEVICE ASSUMPTIONS'!$G12)</f>
        <v>0</v>
      </c>
      <c r="AR293" s="476">
        <f ca="1">('SUBSCRIBER BASE'!AS27*'COMMISSION ASSUMPTIONS'!$G84)*('COMMISSION ASSUMPTIONS'!$E68*'DEVICE ASSUMPTIONS'!$G12)</f>
        <v>0</v>
      </c>
      <c r="AS293" s="476">
        <f ca="1">('SUBSCRIBER BASE'!AT27*'COMMISSION ASSUMPTIONS'!$G84)*('COMMISSION ASSUMPTIONS'!$E68*'DEVICE ASSUMPTIONS'!$G12)</f>
        <v>0</v>
      </c>
      <c r="AT293" s="476">
        <f ca="1">('SUBSCRIBER BASE'!AU27*'COMMISSION ASSUMPTIONS'!$G84)*('COMMISSION ASSUMPTIONS'!$E68*'DEVICE ASSUMPTIONS'!$G12)</f>
        <v>0</v>
      </c>
      <c r="AU293" s="476">
        <f ca="1">('SUBSCRIBER BASE'!AV27*'COMMISSION ASSUMPTIONS'!$G84)*('COMMISSION ASSUMPTIONS'!$E68*'DEVICE ASSUMPTIONS'!$G12)</f>
        <v>0</v>
      </c>
      <c r="AV293" s="476">
        <f ca="1">('SUBSCRIBER BASE'!AW27*'COMMISSION ASSUMPTIONS'!$G84)*('COMMISSION ASSUMPTIONS'!$E68*'DEVICE ASSUMPTIONS'!$G12)</f>
        <v>0</v>
      </c>
      <c r="AW293" s="476">
        <f ca="1">('SUBSCRIBER BASE'!AX27*'COMMISSION ASSUMPTIONS'!$G84)*('COMMISSION ASSUMPTIONS'!$E68*'DEVICE ASSUMPTIONS'!$G12)</f>
        <v>0</v>
      </c>
      <c r="AX293" s="476">
        <f ca="1">('SUBSCRIBER BASE'!AY27*'COMMISSION ASSUMPTIONS'!$G84)*('COMMISSION ASSUMPTIONS'!$E68*'DEVICE ASSUMPTIONS'!$G12)</f>
        <v>0</v>
      </c>
      <c r="AY293" s="476">
        <f ca="1">('SUBSCRIBER BASE'!AZ27*'COMMISSION ASSUMPTIONS'!$G84)*('COMMISSION ASSUMPTIONS'!$E68*'DEVICE ASSUMPTIONS'!$G12)</f>
        <v>0</v>
      </c>
      <c r="AZ293" s="476">
        <f ca="1">('SUBSCRIBER BASE'!BA27*'COMMISSION ASSUMPTIONS'!$G84)*('COMMISSION ASSUMPTIONS'!$E68*'DEVICE ASSUMPTIONS'!$G12)</f>
        <v>0</v>
      </c>
      <c r="BA293" s="476">
        <f ca="1">('SUBSCRIBER BASE'!BB27*'COMMISSION ASSUMPTIONS'!$G84)*('COMMISSION ASSUMPTIONS'!$E68*'DEVICE ASSUMPTIONS'!$G12)</f>
        <v>0</v>
      </c>
      <c r="BB293" s="476">
        <f ca="1">('SUBSCRIBER BASE'!BC27*'COMMISSION ASSUMPTIONS'!$G84)*('COMMISSION ASSUMPTIONS'!$E68*'DEVICE ASSUMPTIONS'!$G12)</f>
        <v>0</v>
      </c>
      <c r="BC293" s="476">
        <f ca="1">('SUBSCRIBER BASE'!BD27*'COMMISSION ASSUMPTIONS'!$G84)*('COMMISSION ASSUMPTIONS'!$E68*'DEVICE ASSUMPTIONS'!$G12)</f>
        <v>0</v>
      </c>
      <c r="BD293" s="476">
        <f ca="1">('SUBSCRIBER BASE'!BE27*'COMMISSION ASSUMPTIONS'!$G84)*('COMMISSION ASSUMPTIONS'!$E68*'DEVICE ASSUMPTIONS'!$G12)</f>
        <v>0</v>
      </c>
      <c r="BE293" s="476">
        <f ca="1">('SUBSCRIBER BASE'!BF27*'COMMISSION ASSUMPTIONS'!$G84)*('COMMISSION ASSUMPTIONS'!$E68*'DEVICE ASSUMPTIONS'!$G12)</f>
        <v>0</v>
      </c>
      <c r="BF293" s="476">
        <f ca="1">('SUBSCRIBER BASE'!BG27*'COMMISSION ASSUMPTIONS'!$G84)*('COMMISSION ASSUMPTIONS'!$E68*'DEVICE ASSUMPTIONS'!$G12)</f>
        <v>0</v>
      </c>
      <c r="BG293" s="476">
        <f ca="1">('SUBSCRIBER BASE'!BH27*'COMMISSION ASSUMPTIONS'!$G84)*('COMMISSION ASSUMPTIONS'!$E68*'DEVICE ASSUMPTIONS'!$G12)</f>
        <v>0</v>
      </c>
      <c r="BH293" s="476">
        <f ca="1">('SUBSCRIBER BASE'!BI27*'COMMISSION ASSUMPTIONS'!$G84)*('COMMISSION ASSUMPTIONS'!$E68*'DEVICE ASSUMPTIONS'!$G12)</f>
        <v>0</v>
      </c>
      <c r="BI293" s="476">
        <f ca="1">('SUBSCRIBER BASE'!BJ27*'COMMISSION ASSUMPTIONS'!$G84)*('COMMISSION ASSUMPTIONS'!$E68*'DEVICE ASSUMPTIONS'!$G12)</f>
        <v>0</v>
      </c>
      <c r="BJ293" s="476">
        <f ca="1">('SUBSCRIBER BASE'!BK27*'COMMISSION ASSUMPTIONS'!$G84)*('COMMISSION ASSUMPTIONS'!$E68*'DEVICE ASSUMPTIONS'!$G12)</f>
        <v>0</v>
      </c>
      <c r="BK293" s="476">
        <f ca="1">('SUBSCRIBER BASE'!BL27*'COMMISSION ASSUMPTIONS'!$G84)*('COMMISSION ASSUMPTIONS'!$E68*'DEVICE ASSUMPTIONS'!$G12)</f>
        <v>0</v>
      </c>
      <c r="BL293" s="476">
        <f ca="1">('SUBSCRIBER BASE'!BM27*'COMMISSION ASSUMPTIONS'!$G84)*('COMMISSION ASSUMPTIONS'!$E68*'DEVICE ASSUMPTIONS'!$G12)</f>
        <v>0</v>
      </c>
      <c r="BM293" s="476">
        <f ca="1">('SUBSCRIBER BASE'!BN27*'COMMISSION ASSUMPTIONS'!$G84)*('COMMISSION ASSUMPTIONS'!$E68*'DEVICE ASSUMPTIONS'!$G12)</f>
        <v>0</v>
      </c>
      <c r="BN293" s="476">
        <f ca="1">('SUBSCRIBER BASE'!BO27*'COMMISSION ASSUMPTIONS'!$G84)*('COMMISSION ASSUMPTIONS'!$E68*'DEVICE ASSUMPTIONS'!$G12)</f>
        <v>0</v>
      </c>
      <c r="BO293" s="476">
        <f ca="1">('SUBSCRIBER BASE'!BP27*'COMMISSION ASSUMPTIONS'!$G84)*('COMMISSION ASSUMPTIONS'!$E68*'DEVICE ASSUMPTIONS'!$G12)</f>
        <v>0</v>
      </c>
      <c r="BP293" s="476">
        <f ca="1">('SUBSCRIBER BASE'!BQ27*'COMMISSION ASSUMPTIONS'!$G84)*('COMMISSION ASSUMPTIONS'!$E68*'DEVICE ASSUMPTIONS'!$G12)</f>
        <v>0</v>
      </c>
      <c r="BQ293" s="476">
        <f ca="1">('SUBSCRIBER BASE'!BR27*'COMMISSION ASSUMPTIONS'!$G84)*('COMMISSION ASSUMPTIONS'!$E68*'DEVICE ASSUMPTIONS'!$G12)</f>
        <v>0</v>
      </c>
      <c r="BR293" s="476">
        <f ca="1">('SUBSCRIBER BASE'!BS27*'COMMISSION ASSUMPTIONS'!$G84)*('COMMISSION ASSUMPTIONS'!$E68*'DEVICE ASSUMPTIONS'!$G12)</f>
        <v>0</v>
      </c>
    </row>
    <row r="294" spans="2:70" ht="24" customHeight="1" outlineLevel="1">
      <c r="B294" s="313" t="str">
        <f>B281</f>
        <v>MVLP4</v>
      </c>
      <c r="C294" s="476">
        <f>('SUBSCRIBER BASE'!C28*'COMMISSION ASSUMPTIONS'!$G85)*('COMMISSION ASSUMPTIONS'!$E69*'DEVICE ASSUMPTIONS'!$G13)</f>
        <v>0</v>
      </c>
      <c r="D294" s="476">
        <f>('SUBSCRIBER BASE'!D28*'COMMISSION ASSUMPTIONS'!$G85)*('COMMISSION ASSUMPTIONS'!$E69*'DEVICE ASSUMPTIONS'!$G13)</f>
        <v>0</v>
      </c>
      <c r="E294" s="476">
        <f>('SUBSCRIBER BASE'!E28*'COMMISSION ASSUMPTIONS'!$G85)*('COMMISSION ASSUMPTIONS'!$E69*'DEVICE ASSUMPTIONS'!$G13)</f>
        <v>0</v>
      </c>
      <c r="F294" s="476">
        <f>('SUBSCRIBER BASE'!F28*'COMMISSION ASSUMPTIONS'!$G85)*('COMMISSION ASSUMPTIONS'!$E69*'DEVICE ASSUMPTIONS'!$G13)</f>
        <v>0</v>
      </c>
      <c r="G294" s="476">
        <f>('SUBSCRIBER BASE'!G28*'COMMISSION ASSUMPTIONS'!$G85)*('COMMISSION ASSUMPTIONS'!$E69*'DEVICE ASSUMPTIONS'!$G13)</f>
        <v>0</v>
      </c>
      <c r="H294" s="476">
        <f>('SUBSCRIBER BASE'!H28*'COMMISSION ASSUMPTIONS'!$G85)*('COMMISSION ASSUMPTIONS'!$E69*'DEVICE ASSUMPTIONS'!$G13)</f>
        <v>0</v>
      </c>
      <c r="I294" s="476">
        <f>('SUBSCRIBER BASE'!I28*'COMMISSION ASSUMPTIONS'!$G85)*('COMMISSION ASSUMPTIONS'!$E69*'DEVICE ASSUMPTIONS'!$G13)</f>
        <v>0</v>
      </c>
      <c r="J294" s="476">
        <f>('SUBSCRIBER BASE'!J28*'COMMISSION ASSUMPTIONS'!$G85)*('COMMISSION ASSUMPTIONS'!$E69*'DEVICE ASSUMPTIONS'!$G13)</f>
        <v>0</v>
      </c>
      <c r="K294" s="476">
        <f ca="1">('SUBSCRIBER BASE'!L28*'COMMISSION ASSUMPTIONS'!$G85)*('COMMISSION ASSUMPTIONS'!$E69*'DEVICE ASSUMPTIONS'!$G13)</f>
        <v>0</v>
      </c>
      <c r="L294" s="476">
        <f ca="1">('SUBSCRIBER BASE'!M28*'COMMISSION ASSUMPTIONS'!$G85)*('COMMISSION ASSUMPTIONS'!$E69*'DEVICE ASSUMPTIONS'!$G13)</f>
        <v>0</v>
      </c>
      <c r="M294" s="476">
        <f ca="1">('SUBSCRIBER BASE'!N28*'COMMISSION ASSUMPTIONS'!$G85)*('COMMISSION ASSUMPTIONS'!$E69*'DEVICE ASSUMPTIONS'!$G13)</f>
        <v>0</v>
      </c>
      <c r="N294" s="476">
        <f ca="1">('SUBSCRIBER BASE'!O28*'COMMISSION ASSUMPTIONS'!$G85)*('COMMISSION ASSUMPTIONS'!$E69*'DEVICE ASSUMPTIONS'!$G13)</f>
        <v>0</v>
      </c>
      <c r="O294" s="476">
        <f ca="1">('SUBSCRIBER BASE'!P28*'COMMISSION ASSUMPTIONS'!$G85)*('COMMISSION ASSUMPTIONS'!$E69*'DEVICE ASSUMPTIONS'!$G13)</f>
        <v>0</v>
      </c>
      <c r="P294" s="476">
        <f ca="1">('SUBSCRIBER BASE'!Q28*'COMMISSION ASSUMPTIONS'!$G85)*('COMMISSION ASSUMPTIONS'!$E69*'DEVICE ASSUMPTIONS'!$G13)</f>
        <v>0</v>
      </c>
      <c r="Q294" s="476">
        <f ca="1">('SUBSCRIBER BASE'!R28*'COMMISSION ASSUMPTIONS'!$G85)*('COMMISSION ASSUMPTIONS'!$E69*'DEVICE ASSUMPTIONS'!$G13)</f>
        <v>0</v>
      </c>
      <c r="R294" s="476">
        <f ca="1">('SUBSCRIBER BASE'!S28*'COMMISSION ASSUMPTIONS'!$G85)*('COMMISSION ASSUMPTIONS'!$E69*'DEVICE ASSUMPTIONS'!$G13)</f>
        <v>0</v>
      </c>
      <c r="S294" s="476">
        <f ca="1">('SUBSCRIBER BASE'!T28*'COMMISSION ASSUMPTIONS'!$G85)*('COMMISSION ASSUMPTIONS'!$E69*'DEVICE ASSUMPTIONS'!$G13)</f>
        <v>0</v>
      </c>
      <c r="T294" s="476">
        <f ca="1">('SUBSCRIBER BASE'!U28*'COMMISSION ASSUMPTIONS'!$G85)*('COMMISSION ASSUMPTIONS'!$E69*'DEVICE ASSUMPTIONS'!$G13)</f>
        <v>0</v>
      </c>
      <c r="U294" s="476">
        <f ca="1">('SUBSCRIBER BASE'!V28*'COMMISSION ASSUMPTIONS'!$G85)*('COMMISSION ASSUMPTIONS'!$E69*'DEVICE ASSUMPTIONS'!$G13)</f>
        <v>0</v>
      </c>
      <c r="V294" s="476">
        <f ca="1">('SUBSCRIBER BASE'!W28*'COMMISSION ASSUMPTIONS'!$G85)*('COMMISSION ASSUMPTIONS'!$E69*'DEVICE ASSUMPTIONS'!$G13)</f>
        <v>0</v>
      </c>
      <c r="W294" s="476">
        <f ca="1">('SUBSCRIBER BASE'!X28*'COMMISSION ASSUMPTIONS'!$G85)*('COMMISSION ASSUMPTIONS'!$E69*'DEVICE ASSUMPTIONS'!$G13)</f>
        <v>0</v>
      </c>
      <c r="X294" s="476">
        <f ca="1">('SUBSCRIBER BASE'!Y28*'COMMISSION ASSUMPTIONS'!$G85)*('COMMISSION ASSUMPTIONS'!$E69*'DEVICE ASSUMPTIONS'!$G13)</f>
        <v>0</v>
      </c>
      <c r="Y294" s="476">
        <f ca="1">('SUBSCRIBER BASE'!Z28*'COMMISSION ASSUMPTIONS'!$G85)*('COMMISSION ASSUMPTIONS'!$E69*'DEVICE ASSUMPTIONS'!$G13)</f>
        <v>0</v>
      </c>
      <c r="Z294" s="476">
        <f ca="1">('SUBSCRIBER BASE'!AA28*'COMMISSION ASSUMPTIONS'!$G85)*('COMMISSION ASSUMPTIONS'!$E69*'DEVICE ASSUMPTIONS'!$G13)</f>
        <v>0</v>
      </c>
      <c r="AA294" s="476">
        <f ca="1">('SUBSCRIBER BASE'!AB28*'COMMISSION ASSUMPTIONS'!$G85)*('COMMISSION ASSUMPTIONS'!$E69*'DEVICE ASSUMPTIONS'!$G13)</f>
        <v>0</v>
      </c>
      <c r="AB294" s="476">
        <f ca="1">('SUBSCRIBER BASE'!AC28*'COMMISSION ASSUMPTIONS'!$G85)*('COMMISSION ASSUMPTIONS'!$E69*'DEVICE ASSUMPTIONS'!$G13)</f>
        <v>0</v>
      </c>
      <c r="AC294" s="476">
        <f ca="1">('SUBSCRIBER BASE'!AD28*'COMMISSION ASSUMPTIONS'!$G85)*('COMMISSION ASSUMPTIONS'!$E69*'DEVICE ASSUMPTIONS'!$G13)</f>
        <v>0</v>
      </c>
      <c r="AD294" s="476">
        <f ca="1">('SUBSCRIBER BASE'!AE28*'COMMISSION ASSUMPTIONS'!$G85)*('COMMISSION ASSUMPTIONS'!$E69*'DEVICE ASSUMPTIONS'!$G13)</f>
        <v>0</v>
      </c>
      <c r="AE294" s="476">
        <f ca="1">('SUBSCRIBER BASE'!AF28*'COMMISSION ASSUMPTIONS'!$G85)*('COMMISSION ASSUMPTIONS'!$E69*'DEVICE ASSUMPTIONS'!$G13)</f>
        <v>0</v>
      </c>
      <c r="AF294" s="476">
        <f ca="1">('SUBSCRIBER BASE'!AG28*'COMMISSION ASSUMPTIONS'!$G85)*('COMMISSION ASSUMPTIONS'!$E69*'DEVICE ASSUMPTIONS'!$G13)</f>
        <v>0</v>
      </c>
      <c r="AG294" s="476">
        <f ca="1">('SUBSCRIBER BASE'!AH28*'COMMISSION ASSUMPTIONS'!$G85)*('COMMISSION ASSUMPTIONS'!$E69*'DEVICE ASSUMPTIONS'!$G13)</f>
        <v>0</v>
      </c>
      <c r="AH294" s="476">
        <f ca="1">('SUBSCRIBER BASE'!AI28*'COMMISSION ASSUMPTIONS'!$G85)*('COMMISSION ASSUMPTIONS'!$E69*'DEVICE ASSUMPTIONS'!$G13)</f>
        <v>0</v>
      </c>
      <c r="AI294" s="476">
        <f ca="1">('SUBSCRIBER BASE'!AJ28*'COMMISSION ASSUMPTIONS'!$G85)*('COMMISSION ASSUMPTIONS'!$E69*'DEVICE ASSUMPTIONS'!$G13)</f>
        <v>0</v>
      </c>
      <c r="AJ294" s="476">
        <f ca="1">('SUBSCRIBER BASE'!AK28*'COMMISSION ASSUMPTIONS'!$G85)*('COMMISSION ASSUMPTIONS'!$E69*'DEVICE ASSUMPTIONS'!$G13)</f>
        <v>0</v>
      </c>
      <c r="AK294" s="476">
        <f ca="1">('SUBSCRIBER BASE'!AL28*'COMMISSION ASSUMPTIONS'!$G85)*('COMMISSION ASSUMPTIONS'!$E69*'DEVICE ASSUMPTIONS'!$G13)</f>
        <v>0</v>
      </c>
      <c r="AL294" s="476">
        <f ca="1">('SUBSCRIBER BASE'!AM28*'COMMISSION ASSUMPTIONS'!$G85)*('COMMISSION ASSUMPTIONS'!$E69*'DEVICE ASSUMPTIONS'!$G13)</f>
        <v>0</v>
      </c>
      <c r="AM294" s="476">
        <f ca="1">('SUBSCRIBER BASE'!AN28*'COMMISSION ASSUMPTIONS'!$G85)*('COMMISSION ASSUMPTIONS'!$E69*'DEVICE ASSUMPTIONS'!$G13)</f>
        <v>0</v>
      </c>
      <c r="AN294" s="476">
        <f ca="1">('SUBSCRIBER BASE'!AO28*'COMMISSION ASSUMPTIONS'!$G85)*('COMMISSION ASSUMPTIONS'!$E69*'DEVICE ASSUMPTIONS'!$G13)</f>
        <v>0</v>
      </c>
      <c r="AO294" s="476">
        <f ca="1">('SUBSCRIBER BASE'!AP28*'COMMISSION ASSUMPTIONS'!$G85)*('COMMISSION ASSUMPTIONS'!$E69*'DEVICE ASSUMPTIONS'!$G13)</f>
        <v>0</v>
      </c>
      <c r="AP294" s="476">
        <f ca="1">('SUBSCRIBER BASE'!AQ28*'COMMISSION ASSUMPTIONS'!$G85)*('COMMISSION ASSUMPTIONS'!$E69*'DEVICE ASSUMPTIONS'!$G13)</f>
        <v>0</v>
      </c>
      <c r="AQ294" s="476">
        <f ca="1">('SUBSCRIBER BASE'!AR28*'COMMISSION ASSUMPTIONS'!$G85)*('COMMISSION ASSUMPTIONS'!$E69*'DEVICE ASSUMPTIONS'!$G13)</f>
        <v>0</v>
      </c>
      <c r="AR294" s="476">
        <f ca="1">('SUBSCRIBER BASE'!AS28*'COMMISSION ASSUMPTIONS'!$G85)*('COMMISSION ASSUMPTIONS'!$E69*'DEVICE ASSUMPTIONS'!$G13)</f>
        <v>0</v>
      </c>
      <c r="AS294" s="476">
        <f ca="1">('SUBSCRIBER BASE'!AT28*'COMMISSION ASSUMPTIONS'!$G85)*('COMMISSION ASSUMPTIONS'!$E69*'DEVICE ASSUMPTIONS'!$G13)</f>
        <v>0</v>
      </c>
      <c r="AT294" s="476">
        <f ca="1">('SUBSCRIBER BASE'!AU28*'COMMISSION ASSUMPTIONS'!$G85)*('COMMISSION ASSUMPTIONS'!$E69*'DEVICE ASSUMPTIONS'!$G13)</f>
        <v>0</v>
      </c>
      <c r="AU294" s="476">
        <f ca="1">('SUBSCRIBER BASE'!AV28*'COMMISSION ASSUMPTIONS'!$G85)*('COMMISSION ASSUMPTIONS'!$E69*'DEVICE ASSUMPTIONS'!$G13)</f>
        <v>0</v>
      </c>
      <c r="AV294" s="476">
        <f ca="1">('SUBSCRIBER BASE'!AW28*'COMMISSION ASSUMPTIONS'!$G85)*('COMMISSION ASSUMPTIONS'!$E69*'DEVICE ASSUMPTIONS'!$G13)</f>
        <v>0</v>
      </c>
      <c r="AW294" s="476">
        <f ca="1">('SUBSCRIBER BASE'!AX28*'COMMISSION ASSUMPTIONS'!$G85)*('COMMISSION ASSUMPTIONS'!$E69*'DEVICE ASSUMPTIONS'!$G13)</f>
        <v>0</v>
      </c>
      <c r="AX294" s="476">
        <f ca="1">('SUBSCRIBER BASE'!AY28*'COMMISSION ASSUMPTIONS'!$G85)*('COMMISSION ASSUMPTIONS'!$E69*'DEVICE ASSUMPTIONS'!$G13)</f>
        <v>0</v>
      </c>
      <c r="AY294" s="476">
        <f ca="1">('SUBSCRIBER BASE'!AZ28*'COMMISSION ASSUMPTIONS'!$G85)*('COMMISSION ASSUMPTIONS'!$E69*'DEVICE ASSUMPTIONS'!$G13)</f>
        <v>0</v>
      </c>
      <c r="AZ294" s="476">
        <f ca="1">('SUBSCRIBER BASE'!BA28*'COMMISSION ASSUMPTIONS'!$G85)*('COMMISSION ASSUMPTIONS'!$E69*'DEVICE ASSUMPTIONS'!$G13)</f>
        <v>0</v>
      </c>
      <c r="BA294" s="476">
        <f ca="1">('SUBSCRIBER BASE'!BB28*'COMMISSION ASSUMPTIONS'!$G85)*('COMMISSION ASSUMPTIONS'!$E69*'DEVICE ASSUMPTIONS'!$G13)</f>
        <v>0</v>
      </c>
      <c r="BB294" s="476">
        <f ca="1">('SUBSCRIBER BASE'!BC28*'COMMISSION ASSUMPTIONS'!$G85)*('COMMISSION ASSUMPTIONS'!$E69*'DEVICE ASSUMPTIONS'!$G13)</f>
        <v>0</v>
      </c>
      <c r="BC294" s="476">
        <f ca="1">('SUBSCRIBER BASE'!BD28*'COMMISSION ASSUMPTIONS'!$G85)*('COMMISSION ASSUMPTIONS'!$E69*'DEVICE ASSUMPTIONS'!$G13)</f>
        <v>0</v>
      </c>
      <c r="BD294" s="476">
        <f ca="1">('SUBSCRIBER BASE'!BE28*'COMMISSION ASSUMPTIONS'!$G85)*('COMMISSION ASSUMPTIONS'!$E69*'DEVICE ASSUMPTIONS'!$G13)</f>
        <v>0</v>
      </c>
      <c r="BE294" s="476">
        <f ca="1">('SUBSCRIBER BASE'!BF28*'COMMISSION ASSUMPTIONS'!$G85)*('COMMISSION ASSUMPTIONS'!$E69*'DEVICE ASSUMPTIONS'!$G13)</f>
        <v>0</v>
      </c>
      <c r="BF294" s="476">
        <f ca="1">('SUBSCRIBER BASE'!BG28*'COMMISSION ASSUMPTIONS'!$G85)*('COMMISSION ASSUMPTIONS'!$E69*'DEVICE ASSUMPTIONS'!$G13)</f>
        <v>0</v>
      </c>
      <c r="BG294" s="476">
        <f ca="1">('SUBSCRIBER BASE'!BH28*'COMMISSION ASSUMPTIONS'!$G85)*('COMMISSION ASSUMPTIONS'!$E69*'DEVICE ASSUMPTIONS'!$G13)</f>
        <v>0</v>
      </c>
      <c r="BH294" s="476">
        <f ca="1">('SUBSCRIBER BASE'!BI28*'COMMISSION ASSUMPTIONS'!$G85)*('COMMISSION ASSUMPTIONS'!$E69*'DEVICE ASSUMPTIONS'!$G13)</f>
        <v>0</v>
      </c>
      <c r="BI294" s="476">
        <f ca="1">('SUBSCRIBER BASE'!BJ28*'COMMISSION ASSUMPTIONS'!$G85)*('COMMISSION ASSUMPTIONS'!$E69*'DEVICE ASSUMPTIONS'!$G13)</f>
        <v>0</v>
      </c>
      <c r="BJ294" s="476">
        <f ca="1">('SUBSCRIBER BASE'!BK28*'COMMISSION ASSUMPTIONS'!$G85)*('COMMISSION ASSUMPTIONS'!$E69*'DEVICE ASSUMPTIONS'!$G13)</f>
        <v>0</v>
      </c>
      <c r="BK294" s="476">
        <f ca="1">('SUBSCRIBER BASE'!BL28*'COMMISSION ASSUMPTIONS'!$G85)*('COMMISSION ASSUMPTIONS'!$E69*'DEVICE ASSUMPTIONS'!$G13)</f>
        <v>0</v>
      </c>
      <c r="BL294" s="476">
        <f ca="1">('SUBSCRIBER BASE'!BM28*'COMMISSION ASSUMPTIONS'!$G85)*('COMMISSION ASSUMPTIONS'!$E69*'DEVICE ASSUMPTIONS'!$G13)</f>
        <v>0</v>
      </c>
      <c r="BM294" s="476">
        <f ca="1">('SUBSCRIBER BASE'!BN28*'COMMISSION ASSUMPTIONS'!$G85)*('COMMISSION ASSUMPTIONS'!$E69*'DEVICE ASSUMPTIONS'!$G13)</f>
        <v>0</v>
      </c>
      <c r="BN294" s="476">
        <f ca="1">('SUBSCRIBER BASE'!BO28*'COMMISSION ASSUMPTIONS'!$G85)*('COMMISSION ASSUMPTIONS'!$E69*'DEVICE ASSUMPTIONS'!$G13)</f>
        <v>0</v>
      </c>
      <c r="BO294" s="476">
        <f ca="1">('SUBSCRIBER BASE'!BP28*'COMMISSION ASSUMPTIONS'!$G85)*('COMMISSION ASSUMPTIONS'!$E69*'DEVICE ASSUMPTIONS'!$G13)</f>
        <v>0</v>
      </c>
      <c r="BP294" s="476">
        <f ca="1">('SUBSCRIBER BASE'!BQ28*'COMMISSION ASSUMPTIONS'!$G85)*('COMMISSION ASSUMPTIONS'!$E69*'DEVICE ASSUMPTIONS'!$G13)</f>
        <v>0</v>
      </c>
      <c r="BQ294" s="476">
        <f ca="1">('SUBSCRIBER BASE'!BR28*'COMMISSION ASSUMPTIONS'!$G85)*('COMMISSION ASSUMPTIONS'!$E69*'DEVICE ASSUMPTIONS'!$G13)</f>
        <v>0</v>
      </c>
      <c r="BR294" s="476">
        <f ca="1">('SUBSCRIBER BASE'!BS28*'COMMISSION ASSUMPTIONS'!$G85)*('COMMISSION ASSUMPTIONS'!$E69*'DEVICE ASSUMPTIONS'!$G13)</f>
        <v>0</v>
      </c>
    </row>
    <row r="295" spans="2:70" ht="24" customHeight="1" outlineLevel="1">
      <c r="B295" s="313" t="str">
        <f t="shared" ref="B295:B299" si="69">B282</f>
        <v>MVLP5</v>
      </c>
      <c r="C295" s="476">
        <f>('SUBSCRIBER BASE'!C29*'COMMISSION ASSUMPTIONS'!$G86)*('COMMISSION ASSUMPTIONS'!$E70*'DEVICE ASSUMPTIONS'!$G14)</f>
        <v>0</v>
      </c>
      <c r="D295" s="476">
        <f>('SUBSCRIBER BASE'!D29*'COMMISSION ASSUMPTIONS'!$G86)*('COMMISSION ASSUMPTIONS'!$E70*'DEVICE ASSUMPTIONS'!$G14)</f>
        <v>0</v>
      </c>
      <c r="E295" s="476">
        <f>('SUBSCRIBER BASE'!E29*'COMMISSION ASSUMPTIONS'!$G86)*('COMMISSION ASSUMPTIONS'!$E70*'DEVICE ASSUMPTIONS'!$G14)</f>
        <v>0</v>
      </c>
      <c r="F295" s="476">
        <f>('SUBSCRIBER BASE'!F29*'COMMISSION ASSUMPTIONS'!$G86)*('COMMISSION ASSUMPTIONS'!$E70*'DEVICE ASSUMPTIONS'!$G14)</f>
        <v>0</v>
      </c>
      <c r="G295" s="476">
        <f>('SUBSCRIBER BASE'!G29*'COMMISSION ASSUMPTIONS'!$G86)*('COMMISSION ASSUMPTIONS'!$E70*'DEVICE ASSUMPTIONS'!$G14)</f>
        <v>0</v>
      </c>
      <c r="H295" s="476">
        <f>('SUBSCRIBER BASE'!H29*'COMMISSION ASSUMPTIONS'!$G86)*('COMMISSION ASSUMPTIONS'!$E70*'DEVICE ASSUMPTIONS'!$G14)</f>
        <v>0</v>
      </c>
      <c r="I295" s="476">
        <f>('SUBSCRIBER BASE'!I29*'COMMISSION ASSUMPTIONS'!$G86)*('COMMISSION ASSUMPTIONS'!$E70*'DEVICE ASSUMPTIONS'!$G14)</f>
        <v>0</v>
      </c>
      <c r="J295" s="476">
        <f>('SUBSCRIBER BASE'!J29*'COMMISSION ASSUMPTIONS'!$G86)*('COMMISSION ASSUMPTIONS'!$E70*'DEVICE ASSUMPTIONS'!$G14)</f>
        <v>0</v>
      </c>
      <c r="K295" s="476">
        <f ca="1">('SUBSCRIBER BASE'!L29*'COMMISSION ASSUMPTIONS'!$G86)*('COMMISSION ASSUMPTIONS'!$E70*'DEVICE ASSUMPTIONS'!$G14)</f>
        <v>0</v>
      </c>
      <c r="L295" s="476">
        <f ca="1">('SUBSCRIBER BASE'!M29*'COMMISSION ASSUMPTIONS'!$G86)*('COMMISSION ASSUMPTIONS'!$E70*'DEVICE ASSUMPTIONS'!$G14)</f>
        <v>0</v>
      </c>
      <c r="M295" s="476">
        <f ca="1">('SUBSCRIBER BASE'!N29*'COMMISSION ASSUMPTIONS'!$G86)*('COMMISSION ASSUMPTIONS'!$E70*'DEVICE ASSUMPTIONS'!$G14)</f>
        <v>0</v>
      </c>
      <c r="N295" s="476">
        <f ca="1">('SUBSCRIBER BASE'!O29*'COMMISSION ASSUMPTIONS'!$G86)*('COMMISSION ASSUMPTIONS'!$E70*'DEVICE ASSUMPTIONS'!$G14)</f>
        <v>0</v>
      </c>
      <c r="O295" s="476">
        <f ca="1">('SUBSCRIBER BASE'!P29*'COMMISSION ASSUMPTIONS'!$G86)*('COMMISSION ASSUMPTIONS'!$E70*'DEVICE ASSUMPTIONS'!$G14)</f>
        <v>0</v>
      </c>
      <c r="P295" s="476">
        <f ca="1">('SUBSCRIBER BASE'!Q29*'COMMISSION ASSUMPTIONS'!$G86)*('COMMISSION ASSUMPTIONS'!$E70*'DEVICE ASSUMPTIONS'!$G14)</f>
        <v>0</v>
      </c>
      <c r="Q295" s="476">
        <f ca="1">('SUBSCRIBER BASE'!R29*'COMMISSION ASSUMPTIONS'!$G86)*('COMMISSION ASSUMPTIONS'!$E70*'DEVICE ASSUMPTIONS'!$G14)</f>
        <v>0</v>
      </c>
      <c r="R295" s="476">
        <f ca="1">('SUBSCRIBER BASE'!S29*'COMMISSION ASSUMPTIONS'!$G86)*('COMMISSION ASSUMPTIONS'!$E70*'DEVICE ASSUMPTIONS'!$G14)</f>
        <v>0</v>
      </c>
      <c r="S295" s="476">
        <f ca="1">('SUBSCRIBER BASE'!T29*'COMMISSION ASSUMPTIONS'!$G86)*('COMMISSION ASSUMPTIONS'!$E70*'DEVICE ASSUMPTIONS'!$G14)</f>
        <v>0</v>
      </c>
      <c r="T295" s="476">
        <f ca="1">('SUBSCRIBER BASE'!U29*'COMMISSION ASSUMPTIONS'!$G86)*('COMMISSION ASSUMPTIONS'!$E70*'DEVICE ASSUMPTIONS'!$G14)</f>
        <v>0</v>
      </c>
      <c r="U295" s="476">
        <f ca="1">('SUBSCRIBER BASE'!V29*'COMMISSION ASSUMPTIONS'!$G86)*('COMMISSION ASSUMPTIONS'!$E70*'DEVICE ASSUMPTIONS'!$G14)</f>
        <v>0</v>
      </c>
      <c r="V295" s="476">
        <f ca="1">('SUBSCRIBER BASE'!W29*'COMMISSION ASSUMPTIONS'!$G86)*('COMMISSION ASSUMPTIONS'!$E70*'DEVICE ASSUMPTIONS'!$G14)</f>
        <v>0</v>
      </c>
      <c r="W295" s="476">
        <f ca="1">('SUBSCRIBER BASE'!X29*'COMMISSION ASSUMPTIONS'!$G86)*('COMMISSION ASSUMPTIONS'!$E70*'DEVICE ASSUMPTIONS'!$G14)</f>
        <v>0</v>
      </c>
      <c r="X295" s="476">
        <f ca="1">('SUBSCRIBER BASE'!Y29*'COMMISSION ASSUMPTIONS'!$G86)*('COMMISSION ASSUMPTIONS'!$E70*'DEVICE ASSUMPTIONS'!$G14)</f>
        <v>0</v>
      </c>
      <c r="Y295" s="476">
        <f ca="1">('SUBSCRIBER BASE'!Z29*'COMMISSION ASSUMPTIONS'!$G86)*('COMMISSION ASSUMPTIONS'!$E70*'DEVICE ASSUMPTIONS'!$G14)</f>
        <v>0</v>
      </c>
      <c r="Z295" s="476">
        <f ca="1">('SUBSCRIBER BASE'!AA29*'COMMISSION ASSUMPTIONS'!$G86)*('COMMISSION ASSUMPTIONS'!$E70*'DEVICE ASSUMPTIONS'!$G14)</f>
        <v>0</v>
      </c>
      <c r="AA295" s="476">
        <f ca="1">('SUBSCRIBER BASE'!AB29*'COMMISSION ASSUMPTIONS'!$G86)*('COMMISSION ASSUMPTIONS'!$E70*'DEVICE ASSUMPTIONS'!$G14)</f>
        <v>0</v>
      </c>
      <c r="AB295" s="476">
        <f ca="1">('SUBSCRIBER BASE'!AC29*'COMMISSION ASSUMPTIONS'!$G86)*('COMMISSION ASSUMPTIONS'!$E70*'DEVICE ASSUMPTIONS'!$G14)</f>
        <v>0</v>
      </c>
      <c r="AC295" s="476">
        <f ca="1">('SUBSCRIBER BASE'!AD29*'COMMISSION ASSUMPTIONS'!$G86)*('COMMISSION ASSUMPTIONS'!$E70*'DEVICE ASSUMPTIONS'!$G14)</f>
        <v>0</v>
      </c>
      <c r="AD295" s="476">
        <f ca="1">('SUBSCRIBER BASE'!AE29*'COMMISSION ASSUMPTIONS'!$G86)*('COMMISSION ASSUMPTIONS'!$E70*'DEVICE ASSUMPTIONS'!$G14)</f>
        <v>0</v>
      </c>
      <c r="AE295" s="476">
        <f ca="1">('SUBSCRIBER BASE'!AF29*'COMMISSION ASSUMPTIONS'!$G86)*('COMMISSION ASSUMPTIONS'!$E70*'DEVICE ASSUMPTIONS'!$G14)</f>
        <v>0</v>
      </c>
      <c r="AF295" s="476">
        <f ca="1">('SUBSCRIBER BASE'!AG29*'COMMISSION ASSUMPTIONS'!$G86)*('COMMISSION ASSUMPTIONS'!$E70*'DEVICE ASSUMPTIONS'!$G14)</f>
        <v>0</v>
      </c>
      <c r="AG295" s="476">
        <f ca="1">('SUBSCRIBER BASE'!AH29*'COMMISSION ASSUMPTIONS'!$G86)*('COMMISSION ASSUMPTIONS'!$E70*'DEVICE ASSUMPTIONS'!$G14)</f>
        <v>0</v>
      </c>
      <c r="AH295" s="476">
        <f ca="1">('SUBSCRIBER BASE'!AI29*'COMMISSION ASSUMPTIONS'!$G86)*('COMMISSION ASSUMPTIONS'!$E70*'DEVICE ASSUMPTIONS'!$G14)</f>
        <v>0</v>
      </c>
      <c r="AI295" s="476">
        <f ca="1">('SUBSCRIBER BASE'!AJ29*'COMMISSION ASSUMPTIONS'!$G86)*('COMMISSION ASSUMPTIONS'!$E70*'DEVICE ASSUMPTIONS'!$G14)</f>
        <v>0</v>
      </c>
      <c r="AJ295" s="476">
        <f ca="1">('SUBSCRIBER BASE'!AK29*'COMMISSION ASSUMPTIONS'!$G86)*('COMMISSION ASSUMPTIONS'!$E70*'DEVICE ASSUMPTIONS'!$G14)</f>
        <v>0</v>
      </c>
      <c r="AK295" s="476">
        <f ca="1">('SUBSCRIBER BASE'!AL29*'COMMISSION ASSUMPTIONS'!$G86)*('COMMISSION ASSUMPTIONS'!$E70*'DEVICE ASSUMPTIONS'!$G14)</f>
        <v>0</v>
      </c>
      <c r="AL295" s="476">
        <f ca="1">('SUBSCRIBER BASE'!AM29*'COMMISSION ASSUMPTIONS'!$G86)*('COMMISSION ASSUMPTIONS'!$E70*'DEVICE ASSUMPTIONS'!$G14)</f>
        <v>0</v>
      </c>
      <c r="AM295" s="476">
        <f ca="1">('SUBSCRIBER BASE'!AN29*'COMMISSION ASSUMPTIONS'!$G86)*('COMMISSION ASSUMPTIONS'!$E70*'DEVICE ASSUMPTIONS'!$G14)</f>
        <v>0</v>
      </c>
      <c r="AN295" s="476">
        <f ca="1">('SUBSCRIBER BASE'!AO29*'COMMISSION ASSUMPTIONS'!$G86)*('COMMISSION ASSUMPTIONS'!$E70*'DEVICE ASSUMPTIONS'!$G14)</f>
        <v>0</v>
      </c>
      <c r="AO295" s="476">
        <f ca="1">('SUBSCRIBER BASE'!AP29*'COMMISSION ASSUMPTIONS'!$G86)*('COMMISSION ASSUMPTIONS'!$E70*'DEVICE ASSUMPTIONS'!$G14)</f>
        <v>0</v>
      </c>
      <c r="AP295" s="476">
        <f ca="1">('SUBSCRIBER BASE'!AQ29*'COMMISSION ASSUMPTIONS'!$G86)*('COMMISSION ASSUMPTIONS'!$E70*'DEVICE ASSUMPTIONS'!$G14)</f>
        <v>0</v>
      </c>
      <c r="AQ295" s="476">
        <f ca="1">('SUBSCRIBER BASE'!AR29*'COMMISSION ASSUMPTIONS'!$G86)*('COMMISSION ASSUMPTIONS'!$E70*'DEVICE ASSUMPTIONS'!$G14)</f>
        <v>0</v>
      </c>
      <c r="AR295" s="476">
        <f ca="1">('SUBSCRIBER BASE'!AS29*'COMMISSION ASSUMPTIONS'!$G86)*('COMMISSION ASSUMPTIONS'!$E70*'DEVICE ASSUMPTIONS'!$G14)</f>
        <v>0</v>
      </c>
      <c r="AS295" s="476">
        <f ca="1">('SUBSCRIBER BASE'!AT29*'COMMISSION ASSUMPTIONS'!$G86)*('COMMISSION ASSUMPTIONS'!$E70*'DEVICE ASSUMPTIONS'!$G14)</f>
        <v>0</v>
      </c>
      <c r="AT295" s="476">
        <f ca="1">('SUBSCRIBER BASE'!AU29*'COMMISSION ASSUMPTIONS'!$G86)*('COMMISSION ASSUMPTIONS'!$E70*'DEVICE ASSUMPTIONS'!$G14)</f>
        <v>0</v>
      </c>
      <c r="AU295" s="476">
        <f ca="1">('SUBSCRIBER BASE'!AV29*'COMMISSION ASSUMPTIONS'!$G86)*('COMMISSION ASSUMPTIONS'!$E70*'DEVICE ASSUMPTIONS'!$G14)</f>
        <v>0</v>
      </c>
      <c r="AV295" s="476">
        <f ca="1">('SUBSCRIBER BASE'!AW29*'COMMISSION ASSUMPTIONS'!$G86)*('COMMISSION ASSUMPTIONS'!$E70*'DEVICE ASSUMPTIONS'!$G14)</f>
        <v>0</v>
      </c>
      <c r="AW295" s="476">
        <f ca="1">('SUBSCRIBER BASE'!AX29*'COMMISSION ASSUMPTIONS'!$G86)*('COMMISSION ASSUMPTIONS'!$E70*'DEVICE ASSUMPTIONS'!$G14)</f>
        <v>0</v>
      </c>
      <c r="AX295" s="476">
        <f ca="1">('SUBSCRIBER BASE'!AY29*'COMMISSION ASSUMPTIONS'!$G86)*('COMMISSION ASSUMPTIONS'!$E70*'DEVICE ASSUMPTIONS'!$G14)</f>
        <v>0</v>
      </c>
      <c r="AY295" s="476">
        <f ca="1">('SUBSCRIBER BASE'!AZ29*'COMMISSION ASSUMPTIONS'!$G86)*('COMMISSION ASSUMPTIONS'!$E70*'DEVICE ASSUMPTIONS'!$G14)</f>
        <v>0</v>
      </c>
      <c r="AZ295" s="476">
        <f ca="1">('SUBSCRIBER BASE'!BA29*'COMMISSION ASSUMPTIONS'!$G86)*('COMMISSION ASSUMPTIONS'!$E70*'DEVICE ASSUMPTIONS'!$G14)</f>
        <v>0</v>
      </c>
      <c r="BA295" s="476">
        <f ca="1">('SUBSCRIBER BASE'!BB29*'COMMISSION ASSUMPTIONS'!$G86)*('COMMISSION ASSUMPTIONS'!$E70*'DEVICE ASSUMPTIONS'!$G14)</f>
        <v>0</v>
      </c>
      <c r="BB295" s="476">
        <f ca="1">('SUBSCRIBER BASE'!BC29*'COMMISSION ASSUMPTIONS'!$G86)*('COMMISSION ASSUMPTIONS'!$E70*'DEVICE ASSUMPTIONS'!$G14)</f>
        <v>0</v>
      </c>
      <c r="BC295" s="476">
        <f ca="1">('SUBSCRIBER BASE'!BD29*'COMMISSION ASSUMPTIONS'!$G86)*('COMMISSION ASSUMPTIONS'!$E70*'DEVICE ASSUMPTIONS'!$G14)</f>
        <v>0</v>
      </c>
      <c r="BD295" s="476">
        <f ca="1">('SUBSCRIBER BASE'!BE29*'COMMISSION ASSUMPTIONS'!$G86)*('COMMISSION ASSUMPTIONS'!$E70*'DEVICE ASSUMPTIONS'!$G14)</f>
        <v>0</v>
      </c>
      <c r="BE295" s="476">
        <f ca="1">('SUBSCRIBER BASE'!BF29*'COMMISSION ASSUMPTIONS'!$G86)*('COMMISSION ASSUMPTIONS'!$E70*'DEVICE ASSUMPTIONS'!$G14)</f>
        <v>0</v>
      </c>
      <c r="BF295" s="476">
        <f ca="1">('SUBSCRIBER BASE'!BG29*'COMMISSION ASSUMPTIONS'!$G86)*('COMMISSION ASSUMPTIONS'!$E70*'DEVICE ASSUMPTIONS'!$G14)</f>
        <v>0</v>
      </c>
      <c r="BG295" s="476">
        <f ca="1">('SUBSCRIBER BASE'!BH29*'COMMISSION ASSUMPTIONS'!$G86)*('COMMISSION ASSUMPTIONS'!$E70*'DEVICE ASSUMPTIONS'!$G14)</f>
        <v>0</v>
      </c>
      <c r="BH295" s="476">
        <f ca="1">('SUBSCRIBER BASE'!BI29*'COMMISSION ASSUMPTIONS'!$G86)*('COMMISSION ASSUMPTIONS'!$E70*'DEVICE ASSUMPTIONS'!$G14)</f>
        <v>0</v>
      </c>
      <c r="BI295" s="476">
        <f ca="1">('SUBSCRIBER BASE'!BJ29*'COMMISSION ASSUMPTIONS'!$G86)*('COMMISSION ASSUMPTIONS'!$E70*'DEVICE ASSUMPTIONS'!$G14)</f>
        <v>0</v>
      </c>
      <c r="BJ295" s="476">
        <f ca="1">('SUBSCRIBER BASE'!BK29*'COMMISSION ASSUMPTIONS'!$G86)*('COMMISSION ASSUMPTIONS'!$E70*'DEVICE ASSUMPTIONS'!$G14)</f>
        <v>0</v>
      </c>
      <c r="BK295" s="476">
        <f ca="1">('SUBSCRIBER BASE'!BL29*'COMMISSION ASSUMPTIONS'!$G86)*('COMMISSION ASSUMPTIONS'!$E70*'DEVICE ASSUMPTIONS'!$G14)</f>
        <v>0</v>
      </c>
      <c r="BL295" s="476">
        <f ca="1">('SUBSCRIBER BASE'!BM29*'COMMISSION ASSUMPTIONS'!$G86)*('COMMISSION ASSUMPTIONS'!$E70*'DEVICE ASSUMPTIONS'!$G14)</f>
        <v>0</v>
      </c>
      <c r="BM295" s="476">
        <f ca="1">('SUBSCRIBER BASE'!BN29*'COMMISSION ASSUMPTIONS'!$G86)*('COMMISSION ASSUMPTIONS'!$E70*'DEVICE ASSUMPTIONS'!$G14)</f>
        <v>0</v>
      </c>
      <c r="BN295" s="476">
        <f ca="1">('SUBSCRIBER BASE'!BO29*'COMMISSION ASSUMPTIONS'!$G86)*('COMMISSION ASSUMPTIONS'!$E70*'DEVICE ASSUMPTIONS'!$G14)</f>
        <v>0</v>
      </c>
      <c r="BO295" s="476">
        <f ca="1">('SUBSCRIBER BASE'!BP29*'COMMISSION ASSUMPTIONS'!$G86)*('COMMISSION ASSUMPTIONS'!$E70*'DEVICE ASSUMPTIONS'!$G14)</f>
        <v>0</v>
      </c>
      <c r="BP295" s="476">
        <f ca="1">('SUBSCRIBER BASE'!BQ29*'COMMISSION ASSUMPTIONS'!$G86)*('COMMISSION ASSUMPTIONS'!$E70*'DEVICE ASSUMPTIONS'!$G14)</f>
        <v>0</v>
      </c>
      <c r="BQ295" s="476">
        <f ca="1">('SUBSCRIBER BASE'!BR29*'COMMISSION ASSUMPTIONS'!$G86)*('COMMISSION ASSUMPTIONS'!$E70*'DEVICE ASSUMPTIONS'!$G14)</f>
        <v>0</v>
      </c>
      <c r="BR295" s="476">
        <f ca="1">('SUBSCRIBER BASE'!BS29*'COMMISSION ASSUMPTIONS'!$G86)*('COMMISSION ASSUMPTIONS'!$E70*'DEVICE ASSUMPTIONS'!$G14)</f>
        <v>0</v>
      </c>
    </row>
    <row r="296" spans="2:70" ht="24" customHeight="1" outlineLevel="1">
      <c r="B296" s="313" t="str">
        <f t="shared" si="69"/>
        <v>MVLP6</v>
      </c>
      <c r="C296" s="476">
        <f>('SUBSCRIBER BASE'!C30*'COMMISSION ASSUMPTIONS'!$G87)*('COMMISSION ASSUMPTIONS'!$E71*'DEVICE ASSUMPTIONS'!$G15)</f>
        <v>0</v>
      </c>
      <c r="D296" s="476">
        <f>('SUBSCRIBER BASE'!D30*'COMMISSION ASSUMPTIONS'!$G87)*('COMMISSION ASSUMPTIONS'!$E71*'DEVICE ASSUMPTIONS'!$G15)</f>
        <v>0</v>
      </c>
      <c r="E296" s="476">
        <f>('SUBSCRIBER BASE'!E30*'COMMISSION ASSUMPTIONS'!$G87)*('COMMISSION ASSUMPTIONS'!$E71*'DEVICE ASSUMPTIONS'!$G15)</f>
        <v>0</v>
      </c>
      <c r="F296" s="476">
        <f>('SUBSCRIBER BASE'!F30*'COMMISSION ASSUMPTIONS'!$G87)*('COMMISSION ASSUMPTIONS'!$E71*'DEVICE ASSUMPTIONS'!$G15)</f>
        <v>0</v>
      </c>
      <c r="G296" s="476">
        <f>('SUBSCRIBER BASE'!G30*'COMMISSION ASSUMPTIONS'!$G87)*('COMMISSION ASSUMPTIONS'!$E71*'DEVICE ASSUMPTIONS'!$G15)</f>
        <v>0</v>
      </c>
      <c r="H296" s="476">
        <f>('SUBSCRIBER BASE'!H30*'COMMISSION ASSUMPTIONS'!$G87)*('COMMISSION ASSUMPTIONS'!$E71*'DEVICE ASSUMPTIONS'!$G15)</f>
        <v>0</v>
      </c>
      <c r="I296" s="476">
        <f>('SUBSCRIBER BASE'!I30*'COMMISSION ASSUMPTIONS'!$G87)*('COMMISSION ASSUMPTIONS'!$E71*'DEVICE ASSUMPTIONS'!$G15)</f>
        <v>0</v>
      </c>
      <c r="J296" s="476">
        <f>('SUBSCRIBER BASE'!J30*'COMMISSION ASSUMPTIONS'!$G87)*('COMMISSION ASSUMPTIONS'!$E71*'DEVICE ASSUMPTIONS'!$G15)</f>
        <v>0</v>
      </c>
      <c r="K296" s="476">
        <f ca="1">('SUBSCRIBER BASE'!L30*'COMMISSION ASSUMPTIONS'!$G87)*('COMMISSION ASSUMPTIONS'!$E71*'DEVICE ASSUMPTIONS'!$G15)</f>
        <v>0</v>
      </c>
      <c r="L296" s="476">
        <f ca="1">('SUBSCRIBER BASE'!M30*'COMMISSION ASSUMPTIONS'!$G87)*('COMMISSION ASSUMPTIONS'!$E71*'DEVICE ASSUMPTIONS'!$G15)</f>
        <v>0</v>
      </c>
      <c r="M296" s="476">
        <f ca="1">('SUBSCRIBER BASE'!N30*'COMMISSION ASSUMPTIONS'!$G87)*('COMMISSION ASSUMPTIONS'!$E71*'DEVICE ASSUMPTIONS'!$G15)</f>
        <v>0</v>
      </c>
      <c r="N296" s="476">
        <f ca="1">('SUBSCRIBER BASE'!O30*'COMMISSION ASSUMPTIONS'!$G87)*('COMMISSION ASSUMPTIONS'!$E71*'DEVICE ASSUMPTIONS'!$G15)</f>
        <v>0</v>
      </c>
      <c r="O296" s="476">
        <f ca="1">('SUBSCRIBER BASE'!P30*'COMMISSION ASSUMPTIONS'!$G87)*('COMMISSION ASSUMPTIONS'!$E71*'DEVICE ASSUMPTIONS'!$G15)</f>
        <v>0</v>
      </c>
      <c r="P296" s="476">
        <f ca="1">('SUBSCRIBER BASE'!Q30*'COMMISSION ASSUMPTIONS'!$G87)*('COMMISSION ASSUMPTIONS'!$E71*'DEVICE ASSUMPTIONS'!$G15)</f>
        <v>0</v>
      </c>
      <c r="Q296" s="476">
        <f ca="1">('SUBSCRIBER BASE'!R30*'COMMISSION ASSUMPTIONS'!$G87)*('COMMISSION ASSUMPTIONS'!$E71*'DEVICE ASSUMPTIONS'!$G15)</f>
        <v>0</v>
      </c>
      <c r="R296" s="476">
        <f ca="1">('SUBSCRIBER BASE'!S30*'COMMISSION ASSUMPTIONS'!$G87)*('COMMISSION ASSUMPTIONS'!$E71*'DEVICE ASSUMPTIONS'!$G15)</f>
        <v>0</v>
      </c>
      <c r="S296" s="476">
        <f ca="1">('SUBSCRIBER BASE'!T30*'COMMISSION ASSUMPTIONS'!$G87)*('COMMISSION ASSUMPTIONS'!$E71*'DEVICE ASSUMPTIONS'!$G15)</f>
        <v>0</v>
      </c>
      <c r="T296" s="476">
        <f ca="1">('SUBSCRIBER BASE'!U30*'COMMISSION ASSUMPTIONS'!$G87)*('COMMISSION ASSUMPTIONS'!$E71*'DEVICE ASSUMPTIONS'!$G15)</f>
        <v>0</v>
      </c>
      <c r="U296" s="476">
        <f ca="1">('SUBSCRIBER BASE'!V30*'COMMISSION ASSUMPTIONS'!$G87)*('COMMISSION ASSUMPTIONS'!$E71*'DEVICE ASSUMPTIONS'!$G15)</f>
        <v>0</v>
      </c>
      <c r="V296" s="476">
        <f ca="1">('SUBSCRIBER BASE'!W30*'COMMISSION ASSUMPTIONS'!$G87)*('COMMISSION ASSUMPTIONS'!$E71*'DEVICE ASSUMPTIONS'!$G15)</f>
        <v>0</v>
      </c>
      <c r="W296" s="476">
        <f ca="1">('SUBSCRIBER BASE'!X30*'COMMISSION ASSUMPTIONS'!$G87)*('COMMISSION ASSUMPTIONS'!$E71*'DEVICE ASSUMPTIONS'!$G15)</f>
        <v>0</v>
      </c>
      <c r="X296" s="476">
        <f ca="1">('SUBSCRIBER BASE'!Y30*'COMMISSION ASSUMPTIONS'!$G87)*('COMMISSION ASSUMPTIONS'!$E71*'DEVICE ASSUMPTIONS'!$G15)</f>
        <v>0</v>
      </c>
      <c r="Y296" s="476">
        <f ca="1">('SUBSCRIBER BASE'!Z30*'COMMISSION ASSUMPTIONS'!$G87)*('COMMISSION ASSUMPTIONS'!$E71*'DEVICE ASSUMPTIONS'!$G15)</f>
        <v>0</v>
      </c>
      <c r="Z296" s="476">
        <f ca="1">('SUBSCRIBER BASE'!AA30*'COMMISSION ASSUMPTIONS'!$G87)*('COMMISSION ASSUMPTIONS'!$E71*'DEVICE ASSUMPTIONS'!$G15)</f>
        <v>0</v>
      </c>
      <c r="AA296" s="476">
        <f ca="1">('SUBSCRIBER BASE'!AB30*'COMMISSION ASSUMPTIONS'!$G87)*('COMMISSION ASSUMPTIONS'!$E71*'DEVICE ASSUMPTIONS'!$G15)</f>
        <v>0</v>
      </c>
      <c r="AB296" s="476">
        <f ca="1">('SUBSCRIBER BASE'!AC30*'COMMISSION ASSUMPTIONS'!$G87)*('COMMISSION ASSUMPTIONS'!$E71*'DEVICE ASSUMPTIONS'!$G15)</f>
        <v>0</v>
      </c>
      <c r="AC296" s="476">
        <f ca="1">('SUBSCRIBER BASE'!AD30*'COMMISSION ASSUMPTIONS'!$G87)*('COMMISSION ASSUMPTIONS'!$E71*'DEVICE ASSUMPTIONS'!$G15)</f>
        <v>0</v>
      </c>
      <c r="AD296" s="476">
        <f ca="1">('SUBSCRIBER BASE'!AE30*'COMMISSION ASSUMPTIONS'!$G87)*('COMMISSION ASSUMPTIONS'!$E71*'DEVICE ASSUMPTIONS'!$G15)</f>
        <v>0</v>
      </c>
      <c r="AE296" s="476">
        <f ca="1">('SUBSCRIBER BASE'!AF30*'COMMISSION ASSUMPTIONS'!$G87)*('COMMISSION ASSUMPTIONS'!$E71*'DEVICE ASSUMPTIONS'!$G15)</f>
        <v>0</v>
      </c>
      <c r="AF296" s="476">
        <f ca="1">('SUBSCRIBER BASE'!AG30*'COMMISSION ASSUMPTIONS'!$G87)*('COMMISSION ASSUMPTIONS'!$E71*'DEVICE ASSUMPTIONS'!$G15)</f>
        <v>0</v>
      </c>
      <c r="AG296" s="476">
        <f ca="1">('SUBSCRIBER BASE'!AH30*'COMMISSION ASSUMPTIONS'!$G87)*('COMMISSION ASSUMPTIONS'!$E71*'DEVICE ASSUMPTIONS'!$G15)</f>
        <v>0</v>
      </c>
      <c r="AH296" s="476">
        <f ca="1">('SUBSCRIBER BASE'!AI30*'COMMISSION ASSUMPTIONS'!$G87)*('COMMISSION ASSUMPTIONS'!$E71*'DEVICE ASSUMPTIONS'!$G15)</f>
        <v>0</v>
      </c>
      <c r="AI296" s="476">
        <f ca="1">('SUBSCRIBER BASE'!AJ30*'COMMISSION ASSUMPTIONS'!$G87)*('COMMISSION ASSUMPTIONS'!$E71*'DEVICE ASSUMPTIONS'!$G15)</f>
        <v>0</v>
      </c>
      <c r="AJ296" s="476">
        <f ca="1">('SUBSCRIBER BASE'!AK30*'COMMISSION ASSUMPTIONS'!$G87)*('COMMISSION ASSUMPTIONS'!$E71*'DEVICE ASSUMPTIONS'!$G15)</f>
        <v>0</v>
      </c>
      <c r="AK296" s="476">
        <f ca="1">('SUBSCRIBER BASE'!AL30*'COMMISSION ASSUMPTIONS'!$G87)*('COMMISSION ASSUMPTIONS'!$E71*'DEVICE ASSUMPTIONS'!$G15)</f>
        <v>0</v>
      </c>
      <c r="AL296" s="476">
        <f ca="1">('SUBSCRIBER BASE'!AM30*'COMMISSION ASSUMPTIONS'!$G87)*('COMMISSION ASSUMPTIONS'!$E71*'DEVICE ASSUMPTIONS'!$G15)</f>
        <v>0</v>
      </c>
      <c r="AM296" s="476">
        <f ca="1">('SUBSCRIBER BASE'!AN30*'COMMISSION ASSUMPTIONS'!$G87)*('COMMISSION ASSUMPTIONS'!$E71*'DEVICE ASSUMPTIONS'!$G15)</f>
        <v>0</v>
      </c>
      <c r="AN296" s="476">
        <f ca="1">('SUBSCRIBER BASE'!AO30*'COMMISSION ASSUMPTIONS'!$G87)*('COMMISSION ASSUMPTIONS'!$E71*'DEVICE ASSUMPTIONS'!$G15)</f>
        <v>0</v>
      </c>
      <c r="AO296" s="476">
        <f ca="1">('SUBSCRIBER BASE'!AP30*'COMMISSION ASSUMPTIONS'!$G87)*('COMMISSION ASSUMPTIONS'!$E71*'DEVICE ASSUMPTIONS'!$G15)</f>
        <v>0</v>
      </c>
      <c r="AP296" s="476">
        <f ca="1">('SUBSCRIBER BASE'!AQ30*'COMMISSION ASSUMPTIONS'!$G87)*('COMMISSION ASSUMPTIONS'!$E71*'DEVICE ASSUMPTIONS'!$G15)</f>
        <v>0</v>
      </c>
      <c r="AQ296" s="476">
        <f ca="1">('SUBSCRIBER BASE'!AR30*'COMMISSION ASSUMPTIONS'!$G87)*('COMMISSION ASSUMPTIONS'!$E71*'DEVICE ASSUMPTIONS'!$G15)</f>
        <v>0</v>
      </c>
      <c r="AR296" s="476">
        <f ca="1">('SUBSCRIBER BASE'!AS30*'COMMISSION ASSUMPTIONS'!$G87)*('COMMISSION ASSUMPTIONS'!$E71*'DEVICE ASSUMPTIONS'!$G15)</f>
        <v>0</v>
      </c>
      <c r="AS296" s="476">
        <f ca="1">('SUBSCRIBER BASE'!AT30*'COMMISSION ASSUMPTIONS'!$G87)*('COMMISSION ASSUMPTIONS'!$E71*'DEVICE ASSUMPTIONS'!$G15)</f>
        <v>0</v>
      </c>
      <c r="AT296" s="476">
        <f ca="1">('SUBSCRIBER BASE'!AU30*'COMMISSION ASSUMPTIONS'!$G87)*('COMMISSION ASSUMPTIONS'!$E71*'DEVICE ASSUMPTIONS'!$G15)</f>
        <v>0</v>
      </c>
      <c r="AU296" s="476">
        <f ca="1">('SUBSCRIBER BASE'!AV30*'COMMISSION ASSUMPTIONS'!$G87)*('COMMISSION ASSUMPTIONS'!$E71*'DEVICE ASSUMPTIONS'!$G15)</f>
        <v>0</v>
      </c>
      <c r="AV296" s="476">
        <f ca="1">('SUBSCRIBER BASE'!AW30*'COMMISSION ASSUMPTIONS'!$G87)*('COMMISSION ASSUMPTIONS'!$E71*'DEVICE ASSUMPTIONS'!$G15)</f>
        <v>0</v>
      </c>
      <c r="AW296" s="476">
        <f ca="1">('SUBSCRIBER BASE'!AX30*'COMMISSION ASSUMPTIONS'!$G87)*('COMMISSION ASSUMPTIONS'!$E71*'DEVICE ASSUMPTIONS'!$G15)</f>
        <v>0</v>
      </c>
      <c r="AX296" s="476">
        <f ca="1">('SUBSCRIBER BASE'!AY30*'COMMISSION ASSUMPTIONS'!$G87)*('COMMISSION ASSUMPTIONS'!$E71*'DEVICE ASSUMPTIONS'!$G15)</f>
        <v>0</v>
      </c>
      <c r="AY296" s="476">
        <f ca="1">('SUBSCRIBER BASE'!AZ30*'COMMISSION ASSUMPTIONS'!$G87)*('COMMISSION ASSUMPTIONS'!$E71*'DEVICE ASSUMPTIONS'!$G15)</f>
        <v>0</v>
      </c>
      <c r="AZ296" s="476">
        <f ca="1">('SUBSCRIBER BASE'!BA30*'COMMISSION ASSUMPTIONS'!$G87)*('COMMISSION ASSUMPTIONS'!$E71*'DEVICE ASSUMPTIONS'!$G15)</f>
        <v>0</v>
      </c>
      <c r="BA296" s="476">
        <f ca="1">('SUBSCRIBER BASE'!BB30*'COMMISSION ASSUMPTIONS'!$G87)*('COMMISSION ASSUMPTIONS'!$E71*'DEVICE ASSUMPTIONS'!$G15)</f>
        <v>0</v>
      </c>
      <c r="BB296" s="476">
        <f ca="1">('SUBSCRIBER BASE'!BC30*'COMMISSION ASSUMPTIONS'!$G87)*('COMMISSION ASSUMPTIONS'!$E71*'DEVICE ASSUMPTIONS'!$G15)</f>
        <v>0</v>
      </c>
      <c r="BC296" s="476">
        <f ca="1">('SUBSCRIBER BASE'!BD30*'COMMISSION ASSUMPTIONS'!$G87)*('COMMISSION ASSUMPTIONS'!$E71*'DEVICE ASSUMPTIONS'!$G15)</f>
        <v>0</v>
      </c>
      <c r="BD296" s="476">
        <f ca="1">('SUBSCRIBER BASE'!BE30*'COMMISSION ASSUMPTIONS'!$G87)*('COMMISSION ASSUMPTIONS'!$E71*'DEVICE ASSUMPTIONS'!$G15)</f>
        <v>0</v>
      </c>
      <c r="BE296" s="476">
        <f ca="1">('SUBSCRIBER BASE'!BF30*'COMMISSION ASSUMPTIONS'!$G87)*('COMMISSION ASSUMPTIONS'!$E71*'DEVICE ASSUMPTIONS'!$G15)</f>
        <v>0</v>
      </c>
      <c r="BF296" s="476">
        <f ca="1">('SUBSCRIBER BASE'!BG30*'COMMISSION ASSUMPTIONS'!$G87)*('COMMISSION ASSUMPTIONS'!$E71*'DEVICE ASSUMPTIONS'!$G15)</f>
        <v>0</v>
      </c>
      <c r="BG296" s="476">
        <f ca="1">('SUBSCRIBER BASE'!BH30*'COMMISSION ASSUMPTIONS'!$G87)*('COMMISSION ASSUMPTIONS'!$E71*'DEVICE ASSUMPTIONS'!$G15)</f>
        <v>0</v>
      </c>
      <c r="BH296" s="476">
        <f ca="1">('SUBSCRIBER BASE'!BI30*'COMMISSION ASSUMPTIONS'!$G87)*('COMMISSION ASSUMPTIONS'!$E71*'DEVICE ASSUMPTIONS'!$G15)</f>
        <v>0</v>
      </c>
      <c r="BI296" s="476">
        <f ca="1">('SUBSCRIBER BASE'!BJ30*'COMMISSION ASSUMPTIONS'!$G87)*('COMMISSION ASSUMPTIONS'!$E71*'DEVICE ASSUMPTIONS'!$G15)</f>
        <v>0</v>
      </c>
      <c r="BJ296" s="476">
        <f ca="1">('SUBSCRIBER BASE'!BK30*'COMMISSION ASSUMPTIONS'!$G87)*('COMMISSION ASSUMPTIONS'!$E71*'DEVICE ASSUMPTIONS'!$G15)</f>
        <v>0</v>
      </c>
      <c r="BK296" s="476">
        <f ca="1">('SUBSCRIBER BASE'!BL30*'COMMISSION ASSUMPTIONS'!$G87)*('COMMISSION ASSUMPTIONS'!$E71*'DEVICE ASSUMPTIONS'!$G15)</f>
        <v>0</v>
      </c>
      <c r="BL296" s="476">
        <f ca="1">('SUBSCRIBER BASE'!BM30*'COMMISSION ASSUMPTIONS'!$G87)*('COMMISSION ASSUMPTIONS'!$E71*'DEVICE ASSUMPTIONS'!$G15)</f>
        <v>0</v>
      </c>
      <c r="BM296" s="476">
        <f ca="1">('SUBSCRIBER BASE'!BN30*'COMMISSION ASSUMPTIONS'!$G87)*('COMMISSION ASSUMPTIONS'!$E71*'DEVICE ASSUMPTIONS'!$G15)</f>
        <v>0</v>
      </c>
      <c r="BN296" s="476">
        <f ca="1">('SUBSCRIBER BASE'!BO30*'COMMISSION ASSUMPTIONS'!$G87)*('COMMISSION ASSUMPTIONS'!$E71*'DEVICE ASSUMPTIONS'!$G15)</f>
        <v>0</v>
      </c>
      <c r="BO296" s="476">
        <f ca="1">('SUBSCRIBER BASE'!BP30*'COMMISSION ASSUMPTIONS'!$G87)*('COMMISSION ASSUMPTIONS'!$E71*'DEVICE ASSUMPTIONS'!$G15)</f>
        <v>0</v>
      </c>
      <c r="BP296" s="476">
        <f ca="1">('SUBSCRIBER BASE'!BQ30*'COMMISSION ASSUMPTIONS'!$G87)*('COMMISSION ASSUMPTIONS'!$E71*'DEVICE ASSUMPTIONS'!$G15)</f>
        <v>0</v>
      </c>
      <c r="BQ296" s="476">
        <f ca="1">('SUBSCRIBER BASE'!BR30*'COMMISSION ASSUMPTIONS'!$G87)*('COMMISSION ASSUMPTIONS'!$E71*'DEVICE ASSUMPTIONS'!$G15)</f>
        <v>0</v>
      </c>
      <c r="BR296" s="476">
        <f ca="1">('SUBSCRIBER BASE'!BS30*'COMMISSION ASSUMPTIONS'!$G87)*('COMMISSION ASSUMPTIONS'!$E71*'DEVICE ASSUMPTIONS'!$G15)</f>
        <v>0</v>
      </c>
    </row>
    <row r="297" spans="2:70" ht="24" customHeight="1" outlineLevel="1">
      <c r="B297" s="313" t="str">
        <f t="shared" si="69"/>
        <v>200 MB</v>
      </c>
      <c r="C297" s="476">
        <f>('SUBSCRIBER BASE'!C31*'COMMISSION ASSUMPTIONS'!$G88)*('COMMISSION ASSUMPTIONS'!$E72*'DEVICE ASSUMPTIONS'!$G16)</f>
        <v>0</v>
      </c>
      <c r="D297" s="476">
        <f>('SUBSCRIBER BASE'!D31*'COMMISSION ASSUMPTIONS'!$G88)*('COMMISSION ASSUMPTIONS'!$E72*'DEVICE ASSUMPTIONS'!$G16)</f>
        <v>0</v>
      </c>
      <c r="E297" s="476">
        <f>('SUBSCRIBER BASE'!E31*'COMMISSION ASSUMPTIONS'!$G88)*('COMMISSION ASSUMPTIONS'!$E72*'DEVICE ASSUMPTIONS'!$G16)</f>
        <v>0</v>
      </c>
      <c r="F297" s="476">
        <f>('SUBSCRIBER BASE'!F31*'COMMISSION ASSUMPTIONS'!$G88)*('COMMISSION ASSUMPTIONS'!$E72*'DEVICE ASSUMPTIONS'!$G16)</f>
        <v>0</v>
      </c>
      <c r="G297" s="476">
        <f>('SUBSCRIBER BASE'!G31*'COMMISSION ASSUMPTIONS'!$G88)*('COMMISSION ASSUMPTIONS'!$E72*'DEVICE ASSUMPTIONS'!$G16)</f>
        <v>0</v>
      </c>
      <c r="H297" s="476">
        <f>('SUBSCRIBER BASE'!H31*'COMMISSION ASSUMPTIONS'!$G88)*('COMMISSION ASSUMPTIONS'!$E72*'DEVICE ASSUMPTIONS'!$G16)</f>
        <v>0</v>
      </c>
      <c r="I297" s="476">
        <f>('SUBSCRIBER BASE'!I31*'COMMISSION ASSUMPTIONS'!$G88)*('COMMISSION ASSUMPTIONS'!$E72*'DEVICE ASSUMPTIONS'!$G16)</f>
        <v>0</v>
      </c>
      <c r="J297" s="476">
        <f>('SUBSCRIBER BASE'!J31*'COMMISSION ASSUMPTIONS'!$G88)*('COMMISSION ASSUMPTIONS'!$E72*'DEVICE ASSUMPTIONS'!$G16)</f>
        <v>0</v>
      </c>
      <c r="K297" s="476">
        <f ca="1">('SUBSCRIBER BASE'!L31*'COMMISSION ASSUMPTIONS'!$G88)*('COMMISSION ASSUMPTIONS'!$E72*'DEVICE ASSUMPTIONS'!$G16)</f>
        <v>0</v>
      </c>
      <c r="L297" s="476">
        <f ca="1">('SUBSCRIBER BASE'!M31*'COMMISSION ASSUMPTIONS'!$G88)*('COMMISSION ASSUMPTIONS'!$E72*'DEVICE ASSUMPTIONS'!$G16)</f>
        <v>0</v>
      </c>
      <c r="M297" s="476">
        <f ca="1">('SUBSCRIBER BASE'!N31*'COMMISSION ASSUMPTIONS'!$G88)*('COMMISSION ASSUMPTIONS'!$E72*'DEVICE ASSUMPTIONS'!$G16)</f>
        <v>0</v>
      </c>
      <c r="N297" s="476">
        <f ca="1">('SUBSCRIBER BASE'!O31*'COMMISSION ASSUMPTIONS'!$G88)*('COMMISSION ASSUMPTIONS'!$E72*'DEVICE ASSUMPTIONS'!$G16)</f>
        <v>0</v>
      </c>
      <c r="O297" s="476">
        <f ca="1">('SUBSCRIBER BASE'!P31*'COMMISSION ASSUMPTIONS'!$G88)*('COMMISSION ASSUMPTIONS'!$E72*'DEVICE ASSUMPTIONS'!$G16)</f>
        <v>0</v>
      </c>
      <c r="P297" s="476">
        <f ca="1">('SUBSCRIBER BASE'!Q31*'COMMISSION ASSUMPTIONS'!$G88)*('COMMISSION ASSUMPTIONS'!$E72*'DEVICE ASSUMPTIONS'!$G16)</f>
        <v>0</v>
      </c>
      <c r="Q297" s="476">
        <f ca="1">('SUBSCRIBER BASE'!R31*'COMMISSION ASSUMPTIONS'!$G88)*('COMMISSION ASSUMPTIONS'!$E72*'DEVICE ASSUMPTIONS'!$G16)</f>
        <v>0</v>
      </c>
      <c r="R297" s="476">
        <f ca="1">('SUBSCRIBER BASE'!S31*'COMMISSION ASSUMPTIONS'!$G88)*('COMMISSION ASSUMPTIONS'!$E72*'DEVICE ASSUMPTIONS'!$G16)</f>
        <v>0</v>
      </c>
      <c r="S297" s="476">
        <f ca="1">('SUBSCRIBER BASE'!T31*'COMMISSION ASSUMPTIONS'!$G88)*('COMMISSION ASSUMPTIONS'!$E72*'DEVICE ASSUMPTIONS'!$G16)</f>
        <v>0</v>
      </c>
      <c r="T297" s="476">
        <f ca="1">('SUBSCRIBER BASE'!U31*'COMMISSION ASSUMPTIONS'!$G88)*('COMMISSION ASSUMPTIONS'!$E72*'DEVICE ASSUMPTIONS'!$G16)</f>
        <v>0</v>
      </c>
      <c r="U297" s="476">
        <f ca="1">('SUBSCRIBER BASE'!V31*'COMMISSION ASSUMPTIONS'!$G88)*('COMMISSION ASSUMPTIONS'!$E72*'DEVICE ASSUMPTIONS'!$G16)</f>
        <v>0</v>
      </c>
      <c r="V297" s="476">
        <f ca="1">('SUBSCRIBER BASE'!W31*'COMMISSION ASSUMPTIONS'!$G88)*('COMMISSION ASSUMPTIONS'!$E72*'DEVICE ASSUMPTIONS'!$G16)</f>
        <v>0</v>
      </c>
      <c r="W297" s="476">
        <f ca="1">('SUBSCRIBER BASE'!X31*'COMMISSION ASSUMPTIONS'!$G88)*('COMMISSION ASSUMPTIONS'!$E72*'DEVICE ASSUMPTIONS'!$G16)</f>
        <v>0</v>
      </c>
      <c r="X297" s="476">
        <f ca="1">('SUBSCRIBER BASE'!Y31*'COMMISSION ASSUMPTIONS'!$G88)*('COMMISSION ASSUMPTIONS'!$E72*'DEVICE ASSUMPTIONS'!$G16)</f>
        <v>0</v>
      </c>
      <c r="Y297" s="476">
        <f ca="1">('SUBSCRIBER BASE'!Z31*'COMMISSION ASSUMPTIONS'!$G88)*('COMMISSION ASSUMPTIONS'!$E72*'DEVICE ASSUMPTIONS'!$G16)</f>
        <v>0</v>
      </c>
      <c r="Z297" s="476">
        <f ca="1">('SUBSCRIBER BASE'!AA31*'COMMISSION ASSUMPTIONS'!$G88)*('COMMISSION ASSUMPTIONS'!$E72*'DEVICE ASSUMPTIONS'!$G16)</f>
        <v>0</v>
      </c>
      <c r="AA297" s="476">
        <f ca="1">('SUBSCRIBER BASE'!AB31*'COMMISSION ASSUMPTIONS'!$G88)*('COMMISSION ASSUMPTIONS'!$E72*'DEVICE ASSUMPTIONS'!$G16)</f>
        <v>0</v>
      </c>
      <c r="AB297" s="476">
        <f ca="1">('SUBSCRIBER BASE'!AC31*'COMMISSION ASSUMPTIONS'!$G88)*('COMMISSION ASSUMPTIONS'!$E72*'DEVICE ASSUMPTIONS'!$G16)</f>
        <v>0</v>
      </c>
      <c r="AC297" s="476">
        <f ca="1">('SUBSCRIBER BASE'!AD31*'COMMISSION ASSUMPTIONS'!$G88)*('COMMISSION ASSUMPTIONS'!$E72*'DEVICE ASSUMPTIONS'!$G16)</f>
        <v>0</v>
      </c>
      <c r="AD297" s="476">
        <f ca="1">('SUBSCRIBER BASE'!AE31*'COMMISSION ASSUMPTIONS'!$G88)*('COMMISSION ASSUMPTIONS'!$E72*'DEVICE ASSUMPTIONS'!$G16)</f>
        <v>0</v>
      </c>
      <c r="AE297" s="476">
        <f ca="1">('SUBSCRIBER BASE'!AF31*'COMMISSION ASSUMPTIONS'!$G88)*('COMMISSION ASSUMPTIONS'!$E72*'DEVICE ASSUMPTIONS'!$G16)</f>
        <v>0</v>
      </c>
      <c r="AF297" s="476">
        <f ca="1">('SUBSCRIBER BASE'!AG31*'COMMISSION ASSUMPTIONS'!$G88)*('COMMISSION ASSUMPTIONS'!$E72*'DEVICE ASSUMPTIONS'!$G16)</f>
        <v>0</v>
      </c>
      <c r="AG297" s="476">
        <f ca="1">('SUBSCRIBER BASE'!AH31*'COMMISSION ASSUMPTIONS'!$G88)*('COMMISSION ASSUMPTIONS'!$E72*'DEVICE ASSUMPTIONS'!$G16)</f>
        <v>0</v>
      </c>
      <c r="AH297" s="476">
        <f ca="1">('SUBSCRIBER BASE'!AI31*'COMMISSION ASSUMPTIONS'!$G88)*('COMMISSION ASSUMPTIONS'!$E72*'DEVICE ASSUMPTIONS'!$G16)</f>
        <v>0</v>
      </c>
      <c r="AI297" s="476">
        <f ca="1">('SUBSCRIBER BASE'!AJ31*'COMMISSION ASSUMPTIONS'!$G88)*('COMMISSION ASSUMPTIONS'!$E72*'DEVICE ASSUMPTIONS'!$G16)</f>
        <v>0</v>
      </c>
      <c r="AJ297" s="476">
        <f ca="1">('SUBSCRIBER BASE'!AK31*'COMMISSION ASSUMPTIONS'!$G88)*('COMMISSION ASSUMPTIONS'!$E72*'DEVICE ASSUMPTIONS'!$G16)</f>
        <v>0</v>
      </c>
      <c r="AK297" s="476">
        <f ca="1">('SUBSCRIBER BASE'!AL31*'COMMISSION ASSUMPTIONS'!$G88)*('COMMISSION ASSUMPTIONS'!$E72*'DEVICE ASSUMPTIONS'!$G16)</f>
        <v>0</v>
      </c>
      <c r="AL297" s="476">
        <f ca="1">('SUBSCRIBER BASE'!AM31*'COMMISSION ASSUMPTIONS'!$G88)*('COMMISSION ASSUMPTIONS'!$E72*'DEVICE ASSUMPTIONS'!$G16)</f>
        <v>0</v>
      </c>
      <c r="AM297" s="476">
        <f ca="1">('SUBSCRIBER BASE'!AN31*'COMMISSION ASSUMPTIONS'!$G88)*('COMMISSION ASSUMPTIONS'!$E72*'DEVICE ASSUMPTIONS'!$G16)</f>
        <v>0</v>
      </c>
      <c r="AN297" s="476">
        <f ca="1">('SUBSCRIBER BASE'!AO31*'COMMISSION ASSUMPTIONS'!$G88)*('COMMISSION ASSUMPTIONS'!$E72*'DEVICE ASSUMPTIONS'!$G16)</f>
        <v>0</v>
      </c>
      <c r="AO297" s="476">
        <f ca="1">('SUBSCRIBER BASE'!AP31*'COMMISSION ASSUMPTIONS'!$G88)*('COMMISSION ASSUMPTIONS'!$E72*'DEVICE ASSUMPTIONS'!$G16)</f>
        <v>0</v>
      </c>
      <c r="AP297" s="476">
        <f ca="1">('SUBSCRIBER BASE'!AQ31*'COMMISSION ASSUMPTIONS'!$G88)*('COMMISSION ASSUMPTIONS'!$E72*'DEVICE ASSUMPTIONS'!$G16)</f>
        <v>0</v>
      </c>
      <c r="AQ297" s="476">
        <f ca="1">('SUBSCRIBER BASE'!AR31*'COMMISSION ASSUMPTIONS'!$G88)*('COMMISSION ASSUMPTIONS'!$E72*'DEVICE ASSUMPTIONS'!$G16)</f>
        <v>0</v>
      </c>
      <c r="AR297" s="476">
        <f ca="1">('SUBSCRIBER BASE'!AS31*'COMMISSION ASSUMPTIONS'!$G88)*('COMMISSION ASSUMPTIONS'!$E72*'DEVICE ASSUMPTIONS'!$G16)</f>
        <v>0</v>
      </c>
      <c r="AS297" s="476">
        <f ca="1">('SUBSCRIBER BASE'!AT31*'COMMISSION ASSUMPTIONS'!$G88)*('COMMISSION ASSUMPTIONS'!$E72*'DEVICE ASSUMPTIONS'!$G16)</f>
        <v>0</v>
      </c>
      <c r="AT297" s="476">
        <f ca="1">('SUBSCRIBER BASE'!AU31*'COMMISSION ASSUMPTIONS'!$G88)*('COMMISSION ASSUMPTIONS'!$E72*'DEVICE ASSUMPTIONS'!$G16)</f>
        <v>0</v>
      </c>
      <c r="AU297" s="476">
        <f ca="1">('SUBSCRIBER BASE'!AV31*'COMMISSION ASSUMPTIONS'!$G88)*('COMMISSION ASSUMPTIONS'!$E72*'DEVICE ASSUMPTIONS'!$G16)</f>
        <v>0</v>
      </c>
      <c r="AV297" s="476">
        <f ca="1">('SUBSCRIBER BASE'!AW31*'COMMISSION ASSUMPTIONS'!$G88)*('COMMISSION ASSUMPTIONS'!$E72*'DEVICE ASSUMPTIONS'!$G16)</f>
        <v>0</v>
      </c>
      <c r="AW297" s="476">
        <f ca="1">('SUBSCRIBER BASE'!AX31*'COMMISSION ASSUMPTIONS'!$G88)*('COMMISSION ASSUMPTIONS'!$E72*'DEVICE ASSUMPTIONS'!$G16)</f>
        <v>0</v>
      </c>
      <c r="AX297" s="476">
        <f ca="1">('SUBSCRIBER BASE'!AY31*'COMMISSION ASSUMPTIONS'!$G88)*('COMMISSION ASSUMPTIONS'!$E72*'DEVICE ASSUMPTIONS'!$G16)</f>
        <v>0</v>
      </c>
      <c r="AY297" s="476">
        <f ca="1">('SUBSCRIBER BASE'!AZ31*'COMMISSION ASSUMPTIONS'!$G88)*('COMMISSION ASSUMPTIONS'!$E72*'DEVICE ASSUMPTIONS'!$G16)</f>
        <v>0</v>
      </c>
      <c r="AZ297" s="476">
        <f ca="1">('SUBSCRIBER BASE'!BA31*'COMMISSION ASSUMPTIONS'!$G88)*('COMMISSION ASSUMPTIONS'!$E72*'DEVICE ASSUMPTIONS'!$G16)</f>
        <v>0</v>
      </c>
      <c r="BA297" s="476">
        <f ca="1">('SUBSCRIBER BASE'!BB31*'COMMISSION ASSUMPTIONS'!$G88)*('COMMISSION ASSUMPTIONS'!$E72*'DEVICE ASSUMPTIONS'!$G16)</f>
        <v>0</v>
      </c>
      <c r="BB297" s="476">
        <f ca="1">('SUBSCRIBER BASE'!BC31*'COMMISSION ASSUMPTIONS'!$G88)*('COMMISSION ASSUMPTIONS'!$E72*'DEVICE ASSUMPTIONS'!$G16)</f>
        <v>0</v>
      </c>
      <c r="BC297" s="476">
        <f ca="1">('SUBSCRIBER BASE'!BD31*'COMMISSION ASSUMPTIONS'!$G88)*('COMMISSION ASSUMPTIONS'!$E72*'DEVICE ASSUMPTIONS'!$G16)</f>
        <v>0</v>
      </c>
      <c r="BD297" s="476">
        <f ca="1">('SUBSCRIBER BASE'!BE31*'COMMISSION ASSUMPTIONS'!$G88)*('COMMISSION ASSUMPTIONS'!$E72*'DEVICE ASSUMPTIONS'!$G16)</f>
        <v>0</v>
      </c>
      <c r="BE297" s="476">
        <f ca="1">('SUBSCRIBER BASE'!BF31*'COMMISSION ASSUMPTIONS'!$G88)*('COMMISSION ASSUMPTIONS'!$E72*'DEVICE ASSUMPTIONS'!$G16)</f>
        <v>0</v>
      </c>
      <c r="BF297" s="476">
        <f ca="1">('SUBSCRIBER BASE'!BG31*'COMMISSION ASSUMPTIONS'!$G88)*('COMMISSION ASSUMPTIONS'!$E72*'DEVICE ASSUMPTIONS'!$G16)</f>
        <v>0</v>
      </c>
      <c r="BG297" s="476">
        <f ca="1">('SUBSCRIBER BASE'!BH31*'COMMISSION ASSUMPTIONS'!$G88)*('COMMISSION ASSUMPTIONS'!$E72*'DEVICE ASSUMPTIONS'!$G16)</f>
        <v>0</v>
      </c>
      <c r="BH297" s="476">
        <f ca="1">('SUBSCRIBER BASE'!BI31*'COMMISSION ASSUMPTIONS'!$G88)*('COMMISSION ASSUMPTIONS'!$E72*'DEVICE ASSUMPTIONS'!$G16)</f>
        <v>0</v>
      </c>
      <c r="BI297" s="476">
        <f ca="1">('SUBSCRIBER BASE'!BJ31*'COMMISSION ASSUMPTIONS'!$G88)*('COMMISSION ASSUMPTIONS'!$E72*'DEVICE ASSUMPTIONS'!$G16)</f>
        <v>0</v>
      </c>
      <c r="BJ297" s="476">
        <f ca="1">('SUBSCRIBER BASE'!BK31*'COMMISSION ASSUMPTIONS'!$G88)*('COMMISSION ASSUMPTIONS'!$E72*'DEVICE ASSUMPTIONS'!$G16)</f>
        <v>0</v>
      </c>
      <c r="BK297" s="476">
        <f ca="1">('SUBSCRIBER BASE'!BL31*'COMMISSION ASSUMPTIONS'!$G88)*('COMMISSION ASSUMPTIONS'!$E72*'DEVICE ASSUMPTIONS'!$G16)</f>
        <v>0</v>
      </c>
      <c r="BL297" s="476">
        <f ca="1">('SUBSCRIBER BASE'!BM31*'COMMISSION ASSUMPTIONS'!$G88)*('COMMISSION ASSUMPTIONS'!$E72*'DEVICE ASSUMPTIONS'!$G16)</f>
        <v>0</v>
      </c>
      <c r="BM297" s="476">
        <f ca="1">('SUBSCRIBER BASE'!BN31*'COMMISSION ASSUMPTIONS'!$G88)*('COMMISSION ASSUMPTIONS'!$E72*'DEVICE ASSUMPTIONS'!$G16)</f>
        <v>0</v>
      </c>
      <c r="BN297" s="476">
        <f ca="1">('SUBSCRIBER BASE'!BO31*'COMMISSION ASSUMPTIONS'!$G88)*('COMMISSION ASSUMPTIONS'!$E72*'DEVICE ASSUMPTIONS'!$G16)</f>
        <v>0</v>
      </c>
      <c r="BO297" s="476">
        <f ca="1">('SUBSCRIBER BASE'!BP31*'COMMISSION ASSUMPTIONS'!$G88)*('COMMISSION ASSUMPTIONS'!$E72*'DEVICE ASSUMPTIONS'!$G16)</f>
        <v>0</v>
      </c>
      <c r="BP297" s="476">
        <f ca="1">('SUBSCRIBER BASE'!BQ31*'COMMISSION ASSUMPTIONS'!$G88)*('COMMISSION ASSUMPTIONS'!$E72*'DEVICE ASSUMPTIONS'!$G16)</f>
        <v>0</v>
      </c>
      <c r="BQ297" s="476">
        <f ca="1">('SUBSCRIBER BASE'!BR31*'COMMISSION ASSUMPTIONS'!$G88)*('COMMISSION ASSUMPTIONS'!$E72*'DEVICE ASSUMPTIONS'!$G16)</f>
        <v>0</v>
      </c>
      <c r="BR297" s="476">
        <f ca="1">('SUBSCRIBER BASE'!BS31*'COMMISSION ASSUMPTIONS'!$G88)*('COMMISSION ASSUMPTIONS'!$E72*'DEVICE ASSUMPTIONS'!$G16)</f>
        <v>0</v>
      </c>
    </row>
    <row r="298" spans="2:70" ht="24" customHeight="1" outlineLevel="1">
      <c r="B298" s="313" t="str">
        <f t="shared" si="69"/>
        <v>500 MB</v>
      </c>
      <c r="C298" s="476">
        <f>('SUBSCRIBER BASE'!C32*'COMMISSION ASSUMPTIONS'!$G89)*('COMMISSION ASSUMPTIONS'!$E73*'DEVICE ASSUMPTIONS'!$G17)</f>
        <v>0</v>
      </c>
      <c r="D298" s="476">
        <f>('SUBSCRIBER BASE'!D32*'COMMISSION ASSUMPTIONS'!$G89)*('COMMISSION ASSUMPTIONS'!$E73*'DEVICE ASSUMPTIONS'!$G17)</f>
        <v>0</v>
      </c>
      <c r="E298" s="476">
        <f>('SUBSCRIBER BASE'!E32*'COMMISSION ASSUMPTIONS'!$G89)*('COMMISSION ASSUMPTIONS'!$E73*'DEVICE ASSUMPTIONS'!$G17)</f>
        <v>0</v>
      </c>
      <c r="F298" s="476">
        <f>('SUBSCRIBER BASE'!F32*'COMMISSION ASSUMPTIONS'!$G89)*('COMMISSION ASSUMPTIONS'!$E73*'DEVICE ASSUMPTIONS'!$G17)</f>
        <v>0</v>
      </c>
      <c r="G298" s="476">
        <f>('SUBSCRIBER BASE'!G32*'COMMISSION ASSUMPTIONS'!$G89)*('COMMISSION ASSUMPTIONS'!$E73*'DEVICE ASSUMPTIONS'!$G17)</f>
        <v>0</v>
      </c>
      <c r="H298" s="476">
        <f>('SUBSCRIBER BASE'!H32*'COMMISSION ASSUMPTIONS'!$G89)*('COMMISSION ASSUMPTIONS'!$E73*'DEVICE ASSUMPTIONS'!$G17)</f>
        <v>0</v>
      </c>
      <c r="I298" s="476">
        <f>('SUBSCRIBER BASE'!I32*'COMMISSION ASSUMPTIONS'!$G89)*('COMMISSION ASSUMPTIONS'!$E73*'DEVICE ASSUMPTIONS'!$G17)</f>
        <v>0</v>
      </c>
      <c r="J298" s="476">
        <f>('SUBSCRIBER BASE'!J32*'COMMISSION ASSUMPTIONS'!$G89)*('COMMISSION ASSUMPTIONS'!$E73*'DEVICE ASSUMPTIONS'!$G17)</f>
        <v>0</v>
      </c>
      <c r="K298" s="476">
        <f ca="1">('SUBSCRIBER BASE'!L32*'COMMISSION ASSUMPTIONS'!$G89)*('COMMISSION ASSUMPTIONS'!$E73*'DEVICE ASSUMPTIONS'!$G17)</f>
        <v>0</v>
      </c>
      <c r="L298" s="476">
        <f ca="1">('SUBSCRIBER BASE'!M32*'COMMISSION ASSUMPTIONS'!$G89)*('COMMISSION ASSUMPTIONS'!$E73*'DEVICE ASSUMPTIONS'!$G17)</f>
        <v>0</v>
      </c>
      <c r="M298" s="476">
        <f ca="1">('SUBSCRIBER BASE'!N32*'COMMISSION ASSUMPTIONS'!$G89)*('COMMISSION ASSUMPTIONS'!$E73*'DEVICE ASSUMPTIONS'!$G17)</f>
        <v>0</v>
      </c>
      <c r="N298" s="476">
        <f ca="1">('SUBSCRIBER BASE'!O32*'COMMISSION ASSUMPTIONS'!$G89)*('COMMISSION ASSUMPTIONS'!$E73*'DEVICE ASSUMPTIONS'!$G17)</f>
        <v>0</v>
      </c>
      <c r="O298" s="476">
        <f ca="1">('SUBSCRIBER BASE'!P32*'COMMISSION ASSUMPTIONS'!$G89)*('COMMISSION ASSUMPTIONS'!$E73*'DEVICE ASSUMPTIONS'!$G17)</f>
        <v>0</v>
      </c>
      <c r="P298" s="476">
        <f ca="1">('SUBSCRIBER BASE'!Q32*'COMMISSION ASSUMPTIONS'!$G89)*('COMMISSION ASSUMPTIONS'!$E73*'DEVICE ASSUMPTIONS'!$G17)</f>
        <v>0</v>
      </c>
      <c r="Q298" s="476">
        <f ca="1">('SUBSCRIBER BASE'!R32*'COMMISSION ASSUMPTIONS'!$G89)*('COMMISSION ASSUMPTIONS'!$E73*'DEVICE ASSUMPTIONS'!$G17)</f>
        <v>0</v>
      </c>
      <c r="R298" s="476">
        <f ca="1">('SUBSCRIBER BASE'!S32*'COMMISSION ASSUMPTIONS'!$G89)*('COMMISSION ASSUMPTIONS'!$E73*'DEVICE ASSUMPTIONS'!$G17)</f>
        <v>0</v>
      </c>
      <c r="S298" s="476">
        <f ca="1">('SUBSCRIBER BASE'!T32*'COMMISSION ASSUMPTIONS'!$G89)*('COMMISSION ASSUMPTIONS'!$E73*'DEVICE ASSUMPTIONS'!$G17)</f>
        <v>0</v>
      </c>
      <c r="T298" s="476">
        <f ca="1">('SUBSCRIBER BASE'!U32*'COMMISSION ASSUMPTIONS'!$G89)*('COMMISSION ASSUMPTIONS'!$E73*'DEVICE ASSUMPTIONS'!$G17)</f>
        <v>0</v>
      </c>
      <c r="U298" s="476">
        <f ca="1">('SUBSCRIBER BASE'!V32*'COMMISSION ASSUMPTIONS'!$G89)*('COMMISSION ASSUMPTIONS'!$E73*'DEVICE ASSUMPTIONS'!$G17)</f>
        <v>0</v>
      </c>
      <c r="V298" s="476">
        <f ca="1">('SUBSCRIBER BASE'!W32*'COMMISSION ASSUMPTIONS'!$G89)*('COMMISSION ASSUMPTIONS'!$E73*'DEVICE ASSUMPTIONS'!$G17)</f>
        <v>0</v>
      </c>
      <c r="W298" s="476">
        <f ca="1">('SUBSCRIBER BASE'!X32*'COMMISSION ASSUMPTIONS'!$G89)*('COMMISSION ASSUMPTIONS'!$E73*'DEVICE ASSUMPTIONS'!$G17)</f>
        <v>0</v>
      </c>
      <c r="X298" s="476">
        <f ca="1">('SUBSCRIBER BASE'!Y32*'COMMISSION ASSUMPTIONS'!$G89)*('COMMISSION ASSUMPTIONS'!$E73*'DEVICE ASSUMPTIONS'!$G17)</f>
        <v>0</v>
      </c>
      <c r="Y298" s="476">
        <f ca="1">('SUBSCRIBER BASE'!Z32*'COMMISSION ASSUMPTIONS'!$G89)*('COMMISSION ASSUMPTIONS'!$E73*'DEVICE ASSUMPTIONS'!$G17)</f>
        <v>0</v>
      </c>
      <c r="Z298" s="476">
        <f ca="1">('SUBSCRIBER BASE'!AA32*'COMMISSION ASSUMPTIONS'!$G89)*('COMMISSION ASSUMPTIONS'!$E73*'DEVICE ASSUMPTIONS'!$G17)</f>
        <v>0</v>
      </c>
      <c r="AA298" s="476">
        <f ca="1">('SUBSCRIBER BASE'!AB32*'COMMISSION ASSUMPTIONS'!$G89)*('COMMISSION ASSUMPTIONS'!$E73*'DEVICE ASSUMPTIONS'!$G17)</f>
        <v>0</v>
      </c>
      <c r="AB298" s="476">
        <f ca="1">('SUBSCRIBER BASE'!AC32*'COMMISSION ASSUMPTIONS'!$G89)*('COMMISSION ASSUMPTIONS'!$E73*'DEVICE ASSUMPTIONS'!$G17)</f>
        <v>0</v>
      </c>
      <c r="AC298" s="476">
        <f ca="1">('SUBSCRIBER BASE'!AD32*'COMMISSION ASSUMPTIONS'!$G89)*('COMMISSION ASSUMPTIONS'!$E73*'DEVICE ASSUMPTIONS'!$G17)</f>
        <v>0</v>
      </c>
      <c r="AD298" s="476">
        <f ca="1">('SUBSCRIBER BASE'!AE32*'COMMISSION ASSUMPTIONS'!$G89)*('COMMISSION ASSUMPTIONS'!$E73*'DEVICE ASSUMPTIONS'!$G17)</f>
        <v>0</v>
      </c>
      <c r="AE298" s="476">
        <f ca="1">('SUBSCRIBER BASE'!AF32*'COMMISSION ASSUMPTIONS'!$G89)*('COMMISSION ASSUMPTIONS'!$E73*'DEVICE ASSUMPTIONS'!$G17)</f>
        <v>0</v>
      </c>
      <c r="AF298" s="476">
        <f ca="1">('SUBSCRIBER BASE'!AG32*'COMMISSION ASSUMPTIONS'!$G89)*('COMMISSION ASSUMPTIONS'!$E73*'DEVICE ASSUMPTIONS'!$G17)</f>
        <v>0</v>
      </c>
      <c r="AG298" s="476">
        <f ca="1">('SUBSCRIBER BASE'!AH32*'COMMISSION ASSUMPTIONS'!$G89)*('COMMISSION ASSUMPTIONS'!$E73*'DEVICE ASSUMPTIONS'!$G17)</f>
        <v>0</v>
      </c>
      <c r="AH298" s="476">
        <f ca="1">('SUBSCRIBER BASE'!AI32*'COMMISSION ASSUMPTIONS'!$G89)*('COMMISSION ASSUMPTIONS'!$E73*'DEVICE ASSUMPTIONS'!$G17)</f>
        <v>0</v>
      </c>
      <c r="AI298" s="476">
        <f ca="1">('SUBSCRIBER BASE'!AJ32*'COMMISSION ASSUMPTIONS'!$G89)*('COMMISSION ASSUMPTIONS'!$E73*'DEVICE ASSUMPTIONS'!$G17)</f>
        <v>0</v>
      </c>
      <c r="AJ298" s="476">
        <f ca="1">('SUBSCRIBER BASE'!AK32*'COMMISSION ASSUMPTIONS'!$G89)*('COMMISSION ASSUMPTIONS'!$E73*'DEVICE ASSUMPTIONS'!$G17)</f>
        <v>0</v>
      </c>
      <c r="AK298" s="476">
        <f ca="1">('SUBSCRIBER BASE'!AL32*'COMMISSION ASSUMPTIONS'!$G89)*('COMMISSION ASSUMPTIONS'!$E73*'DEVICE ASSUMPTIONS'!$G17)</f>
        <v>0</v>
      </c>
      <c r="AL298" s="476">
        <f ca="1">('SUBSCRIBER BASE'!AM32*'COMMISSION ASSUMPTIONS'!$G89)*('COMMISSION ASSUMPTIONS'!$E73*'DEVICE ASSUMPTIONS'!$G17)</f>
        <v>0</v>
      </c>
      <c r="AM298" s="476">
        <f ca="1">('SUBSCRIBER BASE'!AN32*'COMMISSION ASSUMPTIONS'!$G89)*('COMMISSION ASSUMPTIONS'!$E73*'DEVICE ASSUMPTIONS'!$G17)</f>
        <v>0</v>
      </c>
      <c r="AN298" s="476">
        <f ca="1">('SUBSCRIBER BASE'!AO32*'COMMISSION ASSUMPTIONS'!$G89)*('COMMISSION ASSUMPTIONS'!$E73*'DEVICE ASSUMPTIONS'!$G17)</f>
        <v>0</v>
      </c>
      <c r="AO298" s="476">
        <f ca="1">('SUBSCRIBER BASE'!AP32*'COMMISSION ASSUMPTIONS'!$G89)*('COMMISSION ASSUMPTIONS'!$E73*'DEVICE ASSUMPTIONS'!$G17)</f>
        <v>0</v>
      </c>
      <c r="AP298" s="476">
        <f ca="1">('SUBSCRIBER BASE'!AQ32*'COMMISSION ASSUMPTIONS'!$G89)*('COMMISSION ASSUMPTIONS'!$E73*'DEVICE ASSUMPTIONS'!$G17)</f>
        <v>0</v>
      </c>
      <c r="AQ298" s="476">
        <f ca="1">('SUBSCRIBER BASE'!AR32*'COMMISSION ASSUMPTIONS'!$G89)*('COMMISSION ASSUMPTIONS'!$E73*'DEVICE ASSUMPTIONS'!$G17)</f>
        <v>0</v>
      </c>
      <c r="AR298" s="476">
        <f ca="1">('SUBSCRIBER BASE'!AS32*'COMMISSION ASSUMPTIONS'!$G89)*('COMMISSION ASSUMPTIONS'!$E73*'DEVICE ASSUMPTIONS'!$G17)</f>
        <v>0</v>
      </c>
      <c r="AS298" s="476">
        <f ca="1">('SUBSCRIBER BASE'!AT32*'COMMISSION ASSUMPTIONS'!$G89)*('COMMISSION ASSUMPTIONS'!$E73*'DEVICE ASSUMPTIONS'!$G17)</f>
        <v>0</v>
      </c>
      <c r="AT298" s="476">
        <f ca="1">('SUBSCRIBER BASE'!AU32*'COMMISSION ASSUMPTIONS'!$G89)*('COMMISSION ASSUMPTIONS'!$E73*'DEVICE ASSUMPTIONS'!$G17)</f>
        <v>0</v>
      </c>
      <c r="AU298" s="476">
        <f ca="1">('SUBSCRIBER BASE'!AV32*'COMMISSION ASSUMPTIONS'!$G89)*('COMMISSION ASSUMPTIONS'!$E73*'DEVICE ASSUMPTIONS'!$G17)</f>
        <v>0</v>
      </c>
      <c r="AV298" s="476">
        <f ca="1">('SUBSCRIBER BASE'!AW32*'COMMISSION ASSUMPTIONS'!$G89)*('COMMISSION ASSUMPTIONS'!$E73*'DEVICE ASSUMPTIONS'!$G17)</f>
        <v>0</v>
      </c>
      <c r="AW298" s="476">
        <f ca="1">('SUBSCRIBER BASE'!AX32*'COMMISSION ASSUMPTIONS'!$G89)*('COMMISSION ASSUMPTIONS'!$E73*'DEVICE ASSUMPTIONS'!$G17)</f>
        <v>0</v>
      </c>
      <c r="AX298" s="476">
        <f ca="1">('SUBSCRIBER BASE'!AY32*'COMMISSION ASSUMPTIONS'!$G89)*('COMMISSION ASSUMPTIONS'!$E73*'DEVICE ASSUMPTIONS'!$G17)</f>
        <v>0</v>
      </c>
      <c r="AY298" s="476">
        <f ca="1">('SUBSCRIBER BASE'!AZ32*'COMMISSION ASSUMPTIONS'!$G89)*('COMMISSION ASSUMPTIONS'!$E73*'DEVICE ASSUMPTIONS'!$G17)</f>
        <v>0</v>
      </c>
      <c r="AZ298" s="476">
        <f ca="1">('SUBSCRIBER BASE'!BA32*'COMMISSION ASSUMPTIONS'!$G89)*('COMMISSION ASSUMPTIONS'!$E73*'DEVICE ASSUMPTIONS'!$G17)</f>
        <v>0</v>
      </c>
      <c r="BA298" s="476">
        <f ca="1">('SUBSCRIBER BASE'!BB32*'COMMISSION ASSUMPTIONS'!$G89)*('COMMISSION ASSUMPTIONS'!$E73*'DEVICE ASSUMPTIONS'!$G17)</f>
        <v>0</v>
      </c>
      <c r="BB298" s="476">
        <f ca="1">('SUBSCRIBER BASE'!BC32*'COMMISSION ASSUMPTIONS'!$G89)*('COMMISSION ASSUMPTIONS'!$E73*'DEVICE ASSUMPTIONS'!$G17)</f>
        <v>0</v>
      </c>
      <c r="BC298" s="476">
        <f ca="1">('SUBSCRIBER BASE'!BD32*'COMMISSION ASSUMPTIONS'!$G89)*('COMMISSION ASSUMPTIONS'!$E73*'DEVICE ASSUMPTIONS'!$G17)</f>
        <v>0</v>
      </c>
      <c r="BD298" s="476">
        <f ca="1">('SUBSCRIBER BASE'!BE32*'COMMISSION ASSUMPTIONS'!$G89)*('COMMISSION ASSUMPTIONS'!$E73*'DEVICE ASSUMPTIONS'!$G17)</f>
        <v>0</v>
      </c>
      <c r="BE298" s="476">
        <f ca="1">('SUBSCRIBER BASE'!BF32*'COMMISSION ASSUMPTIONS'!$G89)*('COMMISSION ASSUMPTIONS'!$E73*'DEVICE ASSUMPTIONS'!$G17)</f>
        <v>0</v>
      </c>
      <c r="BF298" s="476">
        <f ca="1">('SUBSCRIBER BASE'!BG32*'COMMISSION ASSUMPTIONS'!$G89)*('COMMISSION ASSUMPTIONS'!$E73*'DEVICE ASSUMPTIONS'!$G17)</f>
        <v>0</v>
      </c>
      <c r="BG298" s="476">
        <f ca="1">('SUBSCRIBER BASE'!BH32*'COMMISSION ASSUMPTIONS'!$G89)*('COMMISSION ASSUMPTIONS'!$E73*'DEVICE ASSUMPTIONS'!$G17)</f>
        <v>0</v>
      </c>
      <c r="BH298" s="476">
        <f ca="1">('SUBSCRIBER BASE'!BI32*'COMMISSION ASSUMPTIONS'!$G89)*('COMMISSION ASSUMPTIONS'!$E73*'DEVICE ASSUMPTIONS'!$G17)</f>
        <v>0</v>
      </c>
      <c r="BI298" s="476">
        <f ca="1">('SUBSCRIBER BASE'!BJ32*'COMMISSION ASSUMPTIONS'!$G89)*('COMMISSION ASSUMPTIONS'!$E73*'DEVICE ASSUMPTIONS'!$G17)</f>
        <v>0</v>
      </c>
      <c r="BJ298" s="476">
        <f ca="1">('SUBSCRIBER BASE'!BK32*'COMMISSION ASSUMPTIONS'!$G89)*('COMMISSION ASSUMPTIONS'!$E73*'DEVICE ASSUMPTIONS'!$G17)</f>
        <v>0</v>
      </c>
      <c r="BK298" s="476">
        <f ca="1">('SUBSCRIBER BASE'!BL32*'COMMISSION ASSUMPTIONS'!$G89)*('COMMISSION ASSUMPTIONS'!$E73*'DEVICE ASSUMPTIONS'!$G17)</f>
        <v>0</v>
      </c>
      <c r="BL298" s="476">
        <f ca="1">('SUBSCRIBER BASE'!BM32*'COMMISSION ASSUMPTIONS'!$G89)*('COMMISSION ASSUMPTIONS'!$E73*'DEVICE ASSUMPTIONS'!$G17)</f>
        <v>0</v>
      </c>
      <c r="BM298" s="476">
        <f ca="1">('SUBSCRIBER BASE'!BN32*'COMMISSION ASSUMPTIONS'!$G89)*('COMMISSION ASSUMPTIONS'!$E73*'DEVICE ASSUMPTIONS'!$G17)</f>
        <v>0</v>
      </c>
      <c r="BN298" s="476">
        <f ca="1">('SUBSCRIBER BASE'!BO32*'COMMISSION ASSUMPTIONS'!$G89)*('COMMISSION ASSUMPTIONS'!$E73*'DEVICE ASSUMPTIONS'!$G17)</f>
        <v>0</v>
      </c>
      <c r="BO298" s="476">
        <f ca="1">('SUBSCRIBER BASE'!BP32*'COMMISSION ASSUMPTIONS'!$G89)*('COMMISSION ASSUMPTIONS'!$E73*'DEVICE ASSUMPTIONS'!$G17)</f>
        <v>0</v>
      </c>
      <c r="BP298" s="476">
        <f ca="1">('SUBSCRIBER BASE'!BQ32*'COMMISSION ASSUMPTIONS'!$G89)*('COMMISSION ASSUMPTIONS'!$E73*'DEVICE ASSUMPTIONS'!$G17)</f>
        <v>0</v>
      </c>
      <c r="BQ298" s="476">
        <f ca="1">('SUBSCRIBER BASE'!BR32*'COMMISSION ASSUMPTIONS'!$G89)*('COMMISSION ASSUMPTIONS'!$E73*'DEVICE ASSUMPTIONS'!$G17)</f>
        <v>0</v>
      </c>
      <c r="BR298" s="476">
        <f ca="1">('SUBSCRIBER BASE'!BS32*'COMMISSION ASSUMPTIONS'!$G89)*('COMMISSION ASSUMPTIONS'!$E73*'DEVICE ASSUMPTIONS'!$G17)</f>
        <v>0</v>
      </c>
    </row>
    <row r="299" spans="2:70" ht="24" customHeight="1" outlineLevel="1">
      <c r="B299" s="313" t="str">
        <f t="shared" si="69"/>
        <v>1.2 GB</v>
      </c>
      <c r="C299" s="476">
        <f>('SUBSCRIBER BASE'!C33*'COMMISSION ASSUMPTIONS'!$G90)*('COMMISSION ASSUMPTIONS'!$E74*'DEVICE ASSUMPTIONS'!$G18)</f>
        <v>0</v>
      </c>
      <c r="D299" s="476">
        <f>('SUBSCRIBER BASE'!D33*'COMMISSION ASSUMPTIONS'!$G90)*('COMMISSION ASSUMPTIONS'!$E74*'DEVICE ASSUMPTIONS'!$G18)</f>
        <v>0</v>
      </c>
      <c r="E299" s="476">
        <f>('SUBSCRIBER BASE'!E33*'COMMISSION ASSUMPTIONS'!$G90)*('COMMISSION ASSUMPTIONS'!$E74*'DEVICE ASSUMPTIONS'!$G18)</f>
        <v>0</v>
      </c>
      <c r="F299" s="476">
        <f>('SUBSCRIBER BASE'!F33*'COMMISSION ASSUMPTIONS'!$G90)*('COMMISSION ASSUMPTIONS'!$E74*'DEVICE ASSUMPTIONS'!$G18)</f>
        <v>0</v>
      </c>
      <c r="G299" s="476">
        <f>('SUBSCRIBER BASE'!G33*'COMMISSION ASSUMPTIONS'!$G90)*('COMMISSION ASSUMPTIONS'!$E74*'DEVICE ASSUMPTIONS'!$G18)</f>
        <v>0</v>
      </c>
      <c r="H299" s="476">
        <f>('SUBSCRIBER BASE'!H33*'COMMISSION ASSUMPTIONS'!$G90)*('COMMISSION ASSUMPTIONS'!$E74*'DEVICE ASSUMPTIONS'!$G18)</f>
        <v>0</v>
      </c>
      <c r="I299" s="476">
        <f>('SUBSCRIBER BASE'!I33*'COMMISSION ASSUMPTIONS'!$G90)*('COMMISSION ASSUMPTIONS'!$E74*'DEVICE ASSUMPTIONS'!$G18)</f>
        <v>0</v>
      </c>
      <c r="J299" s="476">
        <f>('SUBSCRIBER BASE'!J33*'COMMISSION ASSUMPTIONS'!$G90)*('COMMISSION ASSUMPTIONS'!$E74*'DEVICE ASSUMPTIONS'!$G18)</f>
        <v>0</v>
      </c>
      <c r="K299" s="476">
        <f ca="1">('SUBSCRIBER BASE'!L33*'COMMISSION ASSUMPTIONS'!$G90)*('COMMISSION ASSUMPTIONS'!$E74*'DEVICE ASSUMPTIONS'!$G18)</f>
        <v>0</v>
      </c>
      <c r="L299" s="476">
        <f ca="1">('SUBSCRIBER BASE'!M33*'COMMISSION ASSUMPTIONS'!$G90)*('COMMISSION ASSUMPTIONS'!$E74*'DEVICE ASSUMPTIONS'!$G18)</f>
        <v>0</v>
      </c>
      <c r="M299" s="476">
        <f ca="1">('SUBSCRIBER BASE'!N33*'COMMISSION ASSUMPTIONS'!$G90)*('COMMISSION ASSUMPTIONS'!$E74*'DEVICE ASSUMPTIONS'!$G18)</f>
        <v>0</v>
      </c>
      <c r="N299" s="476">
        <f ca="1">('SUBSCRIBER BASE'!O33*'COMMISSION ASSUMPTIONS'!$G90)*('COMMISSION ASSUMPTIONS'!$E74*'DEVICE ASSUMPTIONS'!$G18)</f>
        <v>0</v>
      </c>
      <c r="O299" s="476">
        <f ca="1">('SUBSCRIBER BASE'!P33*'COMMISSION ASSUMPTIONS'!$G90)*('COMMISSION ASSUMPTIONS'!$E74*'DEVICE ASSUMPTIONS'!$G18)</f>
        <v>0</v>
      </c>
      <c r="P299" s="476">
        <f ca="1">('SUBSCRIBER BASE'!Q33*'COMMISSION ASSUMPTIONS'!$G90)*('COMMISSION ASSUMPTIONS'!$E74*'DEVICE ASSUMPTIONS'!$G18)</f>
        <v>0</v>
      </c>
      <c r="Q299" s="476">
        <f ca="1">('SUBSCRIBER BASE'!R33*'COMMISSION ASSUMPTIONS'!$G90)*('COMMISSION ASSUMPTIONS'!$E74*'DEVICE ASSUMPTIONS'!$G18)</f>
        <v>0</v>
      </c>
      <c r="R299" s="476">
        <f ca="1">('SUBSCRIBER BASE'!S33*'COMMISSION ASSUMPTIONS'!$G90)*('COMMISSION ASSUMPTIONS'!$E74*'DEVICE ASSUMPTIONS'!$G18)</f>
        <v>0</v>
      </c>
      <c r="S299" s="476">
        <f ca="1">('SUBSCRIBER BASE'!T33*'COMMISSION ASSUMPTIONS'!$G90)*('COMMISSION ASSUMPTIONS'!$E74*'DEVICE ASSUMPTIONS'!$G18)</f>
        <v>0</v>
      </c>
      <c r="T299" s="476">
        <f ca="1">('SUBSCRIBER BASE'!U33*'COMMISSION ASSUMPTIONS'!$G90)*('COMMISSION ASSUMPTIONS'!$E74*'DEVICE ASSUMPTIONS'!$G18)</f>
        <v>0</v>
      </c>
      <c r="U299" s="476">
        <f ca="1">('SUBSCRIBER BASE'!V33*'COMMISSION ASSUMPTIONS'!$G90)*('COMMISSION ASSUMPTIONS'!$E74*'DEVICE ASSUMPTIONS'!$G18)</f>
        <v>0</v>
      </c>
      <c r="V299" s="476">
        <f ca="1">('SUBSCRIBER BASE'!W33*'COMMISSION ASSUMPTIONS'!$G90)*('COMMISSION ASSUMPTIONS'!$E74*'DEVICE ASSUMPTIONS'!$G18)</f>
        <v>0</v>
      </c>
      <c r="W299" s="476">
        <f ca="1">('SUBSCRIBER BASE'!X33*'COMMISSION ASSUMPTIONS'!$G90)*('COMMISSION ASSUMPTIONS'!$E74*'DEVICE ASSUMPTIONS'!$G18)</f>
        <v>0</v>
      </c>
      <c r="X299" s="476">
        <f ca="1">('SUBSCRIBER BASE'!Y33*'COMMISSION ASSUMPTIONS'!$G90)*('COMMISSION ASSUMPTIONS'!$E74*'DEVICE ASSUMPTIONS'!$G18)</f>
        <v>0</v>
      </c>
      <c r="Y299" s="476">
        <f ca="1">('SUBSCRIBER BASE'!Z33*'COMMISSION ASSUMPTIONS'!$G90)*('COMMISSION ASSUMPTIONS'!$E74*'DEVICE ASSUMPTIONS'!$G18)</f>
        <v>0</v>
      </c>
      <c r="Z299" s="476">
        <f ca="1">('SUBSCRIBER BASE'!AA33*'COMMISSION ASSUMPTIONS'!$G90)*('COMMISSION ASSUMPTIONS'!$E74*'DEVICE ASSUMPTIONS'!$G18)</f>
        <v>0</v>
      </c>
      <c r="AA299" s="476">
        <f ca="1">('SUBSCRIBER BASE'!AB33*'COMMISSION ASSUMPTIONS'!$G90)*('COMMISSION ASSUMPTIONS'!$E74*'DEVICE ASSUMPTIONS'!$G18)</f>
        <v>0</v>
      </c>
      <c r="AB299" s="476">
        <f ca="1">('SUBSCRIBER BASE'!AC33*'COMMISSION ASSUMPTIONS'!$G90)*('COMMISSION ASSUMPTIONS'!$E74*'DEVICE ASSUMPTIONS'!$G18)</f>
        <v>0</v>
      </c>
      <c r="AC299" s="476">
        <f ca="1">('SUBSCRIBER BASE'!AD33*'COMMISSION ASSUMPTIONS'!$G90)*('COMMISSION ASSUMPTIONS'!$E74*'DEVICE ASSUMPTIONS'!$G18)</f>
        <v>0</v>
      </c>
      <c r="AD299" s="476">
        <f ca="1">('SUBSCRIBER BASE'!AE33*'COMMISSION ASSUMPTIONS'!$G90)*('COMMISSION ASSUMPTIONS'!$E74*'DEVICE ASSUMPTIONS'!$G18)</f>
        <v>0</v>
      </c>
      <c r="AE299" s="476">
        <f ca="1">('SUBSCRIBER BASE'!AF33*'COMMISSION ASSUMPTIONS'!$G90)*('COMMISSION ASSUMPTIONS'!$E74*'DEVICE ASSUMPTIONS'!$G18)</f>
        <v>0</v>
      </c>
      <c r="AF299" s="476">
        <f ca="1">('SUBSCRIBER BASE'!AG33*'COMMISSION ASSUMPTIONS'!$G90)*('COMMISSION ASSUMPTIONS'!$E74*'DEVICE ASSUMPTIONS'!$G18)</f>
        <v>0</v>
      </c>
      <c r="AG299" s="476">
        <f ca="1">('SUBSCRIBER BASE'!AH33*'COMMISSION ASSUMPTIONS'!$G90)*('COMMISSION ASSUMPTIONS'!$E74*'DEVICE ASSUMPTIONS'!$G18)</f>
        <v>0</v>
      </c>
      <c r="AH299" s="476">
        <f ca="1">('SUBSCRIBER BASE'!AI33*'COMMISSION ASSUMPTIONS'!$G90)*('COMMISSION ASSUMPTIONS'!$E74*'DEVICE ASSUMPTIONS'!$G18)</f>
        <v>0</v>
      </c>
      <c r="AI299" s="476">
        <f ca="1">('SUBSCRIBER BASE'!AJ33*'COMMISSION ASSUMPTIONS'!$G90)*('COMMISSION ASSUMPTIONS'!$E74*'DEVICE ASSUMPTIONS'!$G18)</f>
        <v>0</v>
      </c>
      <c r="AJ299" s="476">
        <f ca="1">('SUBSCRIBER BASE'!AK33*'COMMISSION ASSUMPTIONS'!$G90)*('COMMISSION ASSUMPTIONS'!$E74*'DEVICE ASSUMPTIONS'!$G18)</f>
        <v>0</v>
      </c>
      <c r="AK299" s="476">
        <f ca="1">('SUBSCRIBER BASE'!AL33*'COMMISSION ASSUMPTIONS'!$G90)*('COMMISSION ASSUMPTIONS'!$E74*'DEVICE ASSUMPTIONS'!$G18)</f>
        <v>0</v>
      </c>
      <c r="AL299" s="476">
        <f ca="1">('SUBSCRIBER BASE'!AM33*'COMMISSION ASSUMPTIONS'!$G90)*('COMMISSION ASSUMPTIONS'!$E74*'DEVICE ASSUMPTIONS'!$G18)</f>
        <v>0</v>
      </c>
      <c r="AM299" s="476">
        <f ca="1">('SUBSCRIBER BASE'!AN33*'COMMISSION ASSUMPTIONS'!$G90)*('COMMISSION ASSUMPTIONS'!$E74*'DEVICE ASSUMPTIONS'!$G18)</f>
        <v>0</v>
      </c>
      <c r="AN299" s="476">
        <f ca="1">('SUBSCRIBER BASE'!AO33*'COMMISSION ASSUMPTIONS'!$G90)*('COMMISSION ASSUMPTIONS'!$E74*'DEVICE ASSUMPTIONS'!$G18)</f>
        <v>0</v>
      </c>
      <c r="AO299" s="476">
        <f ca="1">('SUBSCRIBER BASE'!AP33*'COMMISSION ASSUMPTIONS'!$G90)*('COMMISSION ASSUMPTIONS'!$E74*'DEVICE ASSUMPTIONS'!$G18)</f>
        <v>0</v>
      </c>
      <c r="AP299" s="476">
        <f ca="1">('SUBSCRIBER BASE'!AQ33*'COMMISSION ASSUMPTIONS'!$G90)*('COMMISSION ASSUMPTIONS'!$E74*'DEVICE ASSUMPTIONS'!$G18)</f>
        <v>0</v>
      </c>
      <c r="AQ299" s="476">
        <f ca="1">('SUBSCRIBER BASE'!AR33*'COMMISSION ASSUMPTIONS'!$G90)*('COMMISSION ASSUMPTIONS'!$E74*'DEVICE ASSUMPTIONS'!$G18)</f>
        <v>0</v>
      </c>
      <c r="AR299" s="476">
        <f ca="1">('SUBSCRIBER BASE'!AS33*'COMMISSION ASSUMPTIONS'!$G90)*('COMMISSION ASSUMPTIONS'!$E74*'DEVICE ASSUMPTIONS'!$G18)</f>
        <v>0</v>
      </c>
      <c r="AS299" s="476">
        <f ca="1">('SUBSCRIBER BASE'!AT33*'COMMISSION ASSUMPTIONS'!$G90)*('COMMISSION ASSUMPTIONS'!$E74*'DEVICE ASSUMPTIONS'!$G18)</f>
        <v>0</v>
      </c>
      <c r="AT299" s="476">
        <f ca="1">('SUBSCRIBER BASE'!AU33*'COMMISSION ASSUMPTIONS'!$G90)*('COMMISSION ASSUMPTIONS'!$E74*'DEVICE ASSUMPTIONS'!$G18)</f>
        <v>0</v>
      </c>
      <c r="AU299" s="476">
        <f ca="1">('SUBSCRIBER BASE'!AV33*'COMMISSION ASSUMPTIONS'!$G90)*('COMMISSION ASSUMPTIONS'!$E74*'DEVICE ASSUMPTIONS'!$G18)</f>
        <v>0</v>
      </c>
      <c r="AV299" s="476">
        <f ca="1">('SUBSCRIBER BASE'!AW33*'COMMISSION ASSUMPTIONS'!$G90)*('COMMISSION ASSUMPTIONS'!$E74*'DEVICE ASSUMPTIONS'!$G18)</f>
        <v>0</v>
      </c>
      <c r="AW299" s="476">
        <f ca="1">('SUBSCRIBER BASE'!AX33*'COMMISSION ASSUMPTIONS'!$G90)*('COMMISSION ASSUMPTIONS'!$E74*'DEVICE ASSUMPTIONS'!$G18)</f>
        <v>0</v>
      </c>
      <c r="AX299" s="476">
        <f ca="1">('SUBSCRIBER BASE'!AY33*'COMMISSION ASSUMPTIONS'!$G90)*('COMMISSION ASSUMPTIONS'!$E74*'DEVICE ASSUMPTIONS'!$G18)</f>
        <v>0</v>
      </c>
      <c r="AY299" s="476">
        <f ca="1">('SUBSCRIBER BASE'!AZ33*'COMMISSION ASSUMPTIONS'!$G90)*('COMMISSION ASSUMPTIONS'!$E74*'DEVICE ASSUMPTIONS'!$G18)</f>
        <v>0</v>
      </c>
      <c r="AZ299" s="476">
        <f ca="1">('SUBSCRIBER BASE'!BA33*'COMMISSION ASSUMPTIONS'!$G90)*('COMMISSION ASSUMPTIONS'!$E74*'DEVICE ASSUMPTIONS'!$G18)</f>
        <v>0</v>
      </c>
      <c r="BA299" s="476">
        <f ca="1">('SUBSCRIBER BASE'!BB33*'COMMISSION ASSUMPTIONS'!$G90)*('COMMISSION ASSUMPTIONS'!$E74*'DEVICE ASSUMPTIONS'!$G18)</f>
        <v>0</v>
      </c>
      <c r="BB299" s="476">
        <f ca="1">('SUBSCRIBER BASE'!BC33*'COMMISSION ASSUMPTIONS'!$G90)*('COMMISSION ASSUMPTIONS'!$E74*'DEVICE ASSUMPTIONS'!$G18)</f>
        <v>0</v>
      </c>
      <c r="BC299" s="476">
        <f ca="1">('SUBSCRIBER BASE'!BD33*'COMMISSION ASSUMPTIONS'!$G90)*('COMMISSION ASSUMPTIONS'!$E74*'DEVICE ASSUMPTIONS'!$G18)</f>
        <v>0</v>
      </c>
      <c r="BD299" s="476">
        <f ca="1">('SUBSCRIBER BASE'!BE33*'COMMISSION ASSUMPTIONS'!$G90)*('COMMISSION ASSUMPTIONS'!$E74*'DEVICE ASSUMPTIONS'!$G18)</f>
        <v>0</v>
      </c>
      <c r="BE299" s="476">
        <f ca="1">('SUBSCRIBER BASE'!BF33*'COMMISSION ASSUMPTIONS'!$G90)*('COMMISSION ASSUMPTIONS'!$E74*'DEVICE ASSUMPTIONS'!$G18)</f>
        <v>0</v>
      </c>
      <c r="BF299" s="476">
        <f ca="1">('SUBSCRIBER BASE'!BG33*'COMMISSION ASSUMPTIONS'!$G90)*('COMMISSION ASSUMPTIONS'!$E74*'DEVICE ASSUMPTIONS'!$G18)</f>
        <v>0</v>
      </c>
      <c r="BG299" s="476">
        <f ca="1">('SUBSCRIBER BASE'!BH33*'COMMISSION ASSUMPTIONS'!$G90)*('COMMISSION ASSUMPTIONS'!$E74*'DEVICE ASSUMPTIONS'!$G18)</f>
        <v>0</v>
      </c>
      <c r="BH299" s="476">
        <f ca="1">('SUBSCRIBER BASE'!BI33*'COMMISSION ASSUMPTIONS'!$G90)*('COMMISSION ASSUMPTIONS'!$E74*'DEVICE ASSUMPTIONS'!$G18)</f>
        <v>0</v>
      </c>
      <c r="BI299" s="476">
        <f ca="1">('SUBSCRIBER BASE'!BJ33*'COMMISSION ASSUMPTIONS'!$G90)*('COMMISSION ASSUMPTIONS'!$E74*'DEVICE ASSUMPTIONS'!$G18)</f>
        <v>0</v>
      </c>
      <c r="BJ299" s="476">
        <f ca="1">('SUBSCRIBER BASE'!BK33*'COMMISSION ASSUMPTIONS'!$G90)*('COMMISSION ASSUMPTIONS'!$E74*'DEVICE ASSUMPTIONS'!$G18)</f>
        <v>0</v>
      </c>
      <c r="BK299" s="476">
        <f ca="1">('SUBSCRIBER BASE'!BL33*'COMMISSION ASSUMPTIONS'!$G90)*('COMMISSION ASSUMPTIONS'!$E74*'DEVICE ASSUMPTIONS'!$G18)</f>
        <v>0</v>
      </c>
      <c r="BL299" s="476">
        <f ca="1">('SUBSCRIBER BASE'!BM33*'COMMISSION ASSUMPTIONS'!$G90)*('COMMISSION ASSUMPTIONS'!$E74*'DEVICE ASSUMPTIONS'!$G18)</f>
        <v>0</v>
      </c>
      <c r="BM299" s="476">
        <f ca="1">('SUBSCRIBER BASE'!BN33*'COMMISSION ASSUMPTIONS'!$G90)*('COMMISSION ASSUMPTIONS'!$E74*'DEVICE ASSUMPTIONS'!$G18)</f>
        <v>0</v>
      </c>
      <c r="BN299" s="476">
        <f ca="1">('SUBSCRIBER BASE'!BO33*'COMMISSION ASSUMPTIONS'!$G90)*('COMMISSION ASSUMPTIONS'!$E74*'DEVICE ASSUMPTIONS'!$G18)</f>
        <v>0</v>
      </c>
      <c r="BO299" s="476">
        <f ca="1">('SUBSCRIBER BASE'!BP33*'COMMISSION ASSUMPTIONS'!$G90)*('COMMISSION ASSUMPTIONS'!$E74*'DEVICE ASSUMPTIONS'!$G18)</f>
        <v>0</v>
      </c>
      <c r="BP299" s="476">
        <f ca="1">('SUBSCRIBER BASE'!BQ33*'COMMISSION ASSUMPTIONS'!$G90)*('COMMISSION ASSUMPTIONS'!$E74*'DEVICE ASSUMPTIONS'!$G18)</f>
        <v>0</v>
      </c>
      <c r="BQ299" s="476">
        <f ca="1">('SUBSCRIBER BASE'!BR33*'COMMISSION ASSUMPTIONS'!$G90)*('COMMISSION ASSUMPTIONS'!$E74*'DEVICE ASSUMPTIONS'!$G18)</f>
        <v>0</v>
      </c>
      <c r="BR299" s="476">
        <f ca="1">('SUBSCRIBER BASE'!BS33*'COMMISSION ASSUMPTIONS'!$G90)*('COMMISSION ASSUMPTIONS'!$E74*'DEVICE ASSUMPTIONS'!$G18)</f>
        <v>0</v>
      </c>
    </row>
    <row r="300" spans="2:70" ht="24" customHeight="1" outlineLevel="1">
      <c r="B300" s="313" t="str">
        <f>B287</f>
        <v>2.5 GB</v>
      </c>
      <c r="C300" s="476">
        <f>('SUBSCRIBER BASE'!C34*'COMMISSION ASSUMPTIONS'!$G91)*('COMMISSION ASSUMPTIONS'!$E75*'DEVICE ASSUMPTIONS'!$G19)</f>
        <v>0</v>
      </c>
      <c r="D300" s="476">
        <f>('SUBSCRIBER BASE'!D34*'COMMISSION ASSUMPTIONS'!$G91)*('COMMISSION ASSUMPTIONS'!$E75*'DEVICE ASSUMPTIONS'!$G19)</f>
        <v>0</v>
      </c>
      <c r="E300" s="476">
        <f>('SUBSCRIBER BASE'!E34*'COMMISSION ASSUMPTIONS'!$G91)*('COMMISSION ASSUMPTIONS'!$E75*'DEVICE ASSUMPTIONS'!$G19)</f>
        <v>0</v>
      </c>
      <c r="F300" s="476">
        <f>('SUBSCRIBER BASE'!F34*'COMMISSION ASSUMPTIONS'!$G91)*('COMMISSION ASSUMPTIONS'!$E75*'DEVICE ASSUMPTIONS'!$G19)</f>
        <v>0</v>
      </c>
      <c r="G300" s="476">
        <f>('SUBSCRIBER BASE'!G34*'COMMISSION ASSUMPTIONS'!$G91)*('COMMISSION ASSUMPTIONS'!$E75*'DEVICE ASSUMPTIONS'!$G19)</f>
        <v>0</v>
      </c>
      <c r="H300" s="476">
        <f>('SUBSCRIBER BASE'!H34*'COMMISSION ASSUMPTIONS'!$G91)*('COMMISSION ASSUMPTIONS'!$E75*'DEVICE ASSUMPTIONS'!$G19)</f>
        <v>0</v>
      </c>
      <c r="I300" s="476">
        <f>('SUBSCRIBER BASE'!I34*'COMMISSION ASSUMPTIONS'!$G91)*('COMMISSION ASSUMPTIONS'!$E75*'DEVICE ASSUMPTIONS'!$G19)</f>
        <v>0</v>
      </c>
      <c r="J300" s="476">
        <f>('SUBSCRIBER BASE'!J34*'COMMISSION ASSUMPTIONS'!$G91)*('COMMISSION ASSUMPTIONS'!$E75*'DEVICE ASSUMPTIONS'!$G19)</f>
        <v>0</v>
      </c>
      <c r="K300" s="476">
        <f ca="1">('SUBSCRIBER BASE'!L34*'COMMISSION ASSUMPTIONS'!$G91)*('COMMISSION ASSUMPTIONS'!$E75*'DEVICE ASSUMPTIONS'!$G19)</f>
        <v>0</v>
      </c>
      <c r="L300" s="476">
        <f ca="1">('SUBSCRIBER BASE'!M34*'COMMISSION ASSUMPTIONS'!$G91)*('COMMISSION ASSUMPTIONS'!$E75*'DEVICE ASSUMPTIONS'!$G19)</f>
        <v>0</v>
      </c>
      <c r="M300" s="476">
        <f ca="1">('SUBSCRIBER BASE'!N34*'COMMISSION ASSUMPTIONS'!$G91)*('COMMISSION ASSUMPTIONS'!$E75*'DEVICE ASSUMPTIONS'!$G19)</f>
        <v>0</v>
      </c>
      <c r="N300" s="476">
        <f ca="1">('SUBSCRIBER BASE'!O34*'COMMISSION ASSUMPTIONS'!$G91)*('COMMISSION ASSUMPTIONS'!$E75*'DEVICE ASSUMPTIONS'!$G19)</f>
        <v>0</v>
      </c>
      <c r="O300" s="476">
        <f ca="1">('SUBSCRIBER BASE'!P34*'COMMISSION ASSUMPTIONS'!$G91)*('COMMISSION ASSUMPTIONS'!$E75*'DEVICE ASSUMPTIONS'!$G19)</f>
        <v>0</v>
      </c>
      <c r="P300" s="476">
        <f ca="1">('SUBSCRIBER BASE'!Q34*'COMMISSION ASSUMPTIONS'!$G91)*('COMMISSION ASSUMPTIONS'!$E75*'DEVICE ASSUMPTIONS'!$G19)</f>
        <v>0</v>
      </c>
      <c r="Q300" s="476">
        <f ca="1">('SUBSCRIBER BASE'!R34*'COMMISSION ASSUMPTIONS'!$G91)*('COMMISSION ASSUMPTIONS'!$E75*'DEVICE ASSUMPTIONS'!$G19)</f>
        <v>0</v>
      </c>
      <c r="R300" s="476">
        <f ca="1">('SUBSCRIBER BASE'!S34*'COMMISSION ASSUMPTIONS'!$G91)*('COMMISSION ASSUMPTIONS'!$E75*'DEVICE ASSUMPTIONS'!$G19)</f>
        <v>0</v>
      </c>
      <c r="S300" s="476">
        <f ca="1">('SUBSCRIBER BASE'!T34*'COMMISSION ASSUMPTIONS'!$G91)*('COMMISSION ASSUMPTIONS'!$E75*'DEVICE ASSUMPTIONS'!$G19)</f>
        <v>0</v>
      </c>
      <c r="T300" s="476">
        <f ca="1">('SUBSCRIBER BASE'!U34*'COMMISSION ASSUMPTIONS'!$G91)*('COMMISSION ASSUMPTIONS'!$E75*'DEVICE ASSUMPTIONS'!$G19)</f>
        <v>0</v>
      </c>
      <c r="U300" s="476">
        <f ca="1">('SUBSCRIBER BASE'!V34*'COMMISSION ASSUMPTIONS'!$G91)*('COMMISSION ASSUMPTIONS'!$E75*'DEVICE ASSUMPTIONS'!$G19)</f>
        <v>0</v>
      </c>
      <c r="V300" s="476">
        <f ca="1">('SUBSCRIBER BASE'!W34*'COMMISSION ASSUMPTIONS'!$G91)*('COMMISSION ASSUMPTIONS'!$E75*'DEVICE ASSUMPTIONS'!$G19)</f>
        <v>0</v>
      </c>
      <c r="W300" s="476">
        <f ca="1">('SUBSCRIBER BASE'!X34*'COMMISSION ASSUMPTIONS'!$G91)*('COMMISSION ASSUMPTIONS'!$E75*'DEVICE ASSUMPTIONS'!$G19)</f>
        <v>0</v>
      </c>
      <c r="X300" s="476">
        <f ca="1">('SUBSCRIBER BASE'!Y34*'COMMISSION ASSUMPTIONS'!$G91)*('COMMISSION ASSUMPTIONS'!$E75*'DEVICE ASSUMPTIONS'!$G19)</f>
        <v>0</v>
      </c>
      <c r="Y300" s="476">
        <f ca="1">('SUBSCRIBER BASE'!Z34*'COMMISSION ASSUMPTIONS'!$G91)*('COMMISSION ASSUMPTIONS'!$E75*'DEVICE ASSUMPTIONS'!$G19)</f>
        <v>0</v>
      </c>
      <c r="Z300" s="476">
        <f ca="1">('SUBSCRIBER BASE'!AA34*'COMMISSION ASSUMPTIONS'!$G91)*('COMMISSION ASSUMPTIONS'!$E75*'DEVICE ASSUMPTIONS'!$G19)</f>
        <v>0</v>
      </c>
      <c r="AA300" s="476">
        <f ca="1">('SUBSCRIBER BASE'!AB34*'COMMISSION ASSUMPTIONS'!$G91)*('COMMISSION ASSUMPTIONS'!$E75*'DEVICE ASSUMPTIONS'!$G19)</f>
        <v>0</v>
      </c>
      <c r="AB300" s="476">
        <f ca="1">('SUBSCRIBER BASE'!AC34*'COMMISSION ASSUMPTIONS'!$G91)*('COMMISSION ASSUMPTIONS'!$E75*'DEVICE ASSUMPTIONS'!$G19)</f>
        <v>0</v>
      </c>
      <c r="AC300" s="476">
        <f ca="1">('SUBSCRIBER BASE'!AD34*'COMMISSION ASSUMPTIONS'!$G91)*('COMMISSION ASSUMPTIONS'!$E75*'DEVICE ASSUMPTIONS'!$G19)</f>
        <v>0</v>
      </c>
      <c r="AD300" s="476">
        <f ca="1">('SUBSCRIBER BASE'!AE34*'COMMISSION ASSUMPTIONS'!$G91)*('COMMISSION ASSUMPTIONS'!$E75*'DEVICE ASSUMPTIONS'!$G19)</f>
        <v>0</v>
      </c>
      <c r="AE300" s="476">
        <f ca="1">('SUBSCRIBER BASE'!AF34*'COMMISSION ASSUMPTIONS'!$G91)*('COMMISSION ASSUMPTIONS'!$E75*'DEVICE ASSUMPTIONS'!$G19)</f>
        <v>0</v>
      </c>
      <c r="AF300" s="476">
        <f ca="1">('SUBSCRIBER BASE'!AG34*'COMMISSION ASSUMPTIONS'!$G91)*('COMMISSION ASSUMPTIONS'!$E75*'DEVICE ASSUMPTIONS'!$G19)</f>
        <v>0</v>
      </c>
      <c r="AG300" s="476">
        <f ca="1">('SUBSCRIBER BASE'!AH34*'COMMISSION ASSUMPTIONS'!$G91)*('COMMISSION ASSUMPTIONS'!$E75*'DEVICE ASSUMPTIONS'!$G19)</f>
        <v>0</v>
      </c>
      <c r="AH300" s="476">
        <f ca="1">('SUBSCRIBER BASE'!AI34*'COMMISSION ASSUMPTIONS'!$G91)*('COMMISSION ASSUMPTIONS'!$E75*'DEVICE ASSUMPTIONS'!$G19)</f>
        <v>0</v>
      </c>
      <c r="AI300" s="476">
        <f ca="1">('SUBSCRIBER BASE'!AJ34*'COMMISSION ASSUMPTIONS'!$G91)*('COMMISSION ASSUMPTIONS'!$E75*'DEVICE ASSUMPTIONS'!$G19)</f>
        <v>0</v>
      </c>
      <c r="AJ300" s="476">
        <f ca="1">('SUBSCRIBER BASE'!AK34*'COMMISSION ASSUMPTIONS'!$G91)*('COMMISSION ASSUMPTIONS'!$E75*'DEVICE ASSUMPTIONS'!$G19)</f>
        <v>0</v>
      </c>
      <c r="AK300" s="476">
        <f ca="1">('SUBSCRIBER BASE'!AL34*'COMMISSION ASSUMPTIONS'!$G91)*('COMMISSION ASSUMPTIONS'!$E75*'DEVICE ASSUMPTIONS'!$G19)</f>
        <v>0</v>
      </c>
      <c r="AL300" s="476">
        <f ca="1">('SUBSCRIBER BASE'!AM34*'COMMISSION ASSUMPTIONS'!$G91)*('COMMISSION ASSUMPTIONS'!$E75*'DEVICE ASSUMPTIONS'!$G19)</f>
        <v>0</v>
      </c>
      <c r="AM300" s="476">
        <f ca="1">('SUBSCRIBER BASE'!AN34*'COMMISSION ASSUMPTIONS'!$G91)*('COMMISSION ASSUMPTIONS'!$E75*'DEVICE ASSUMPTIONS'!$G19)</f>
        <v>0</v>
      </c>
      <c r="AN300" s="476">
        <f ca="1">('SUBSCRIBER BASE'!AO34*'COMMISSION ASSUMPTIONS'!$G91)*('COMMISSION ASSUMPTIONS'!$E75*'DEVICE ASSUMPTIONS'!$G19)</f>
        <v>0</v>
      </c>
      <c r="AO300" s="476">
        <f ca="1">('SUBSCRIBER BASE'!AP34*'COMMISSION ASSUMPTIONS'!$G91)*('COMMISSION ASSUMPTIONS'!$E75*'DEVICE ASSUMPTIONS'!$G19)</f>
        <v>0</v>
      </c>
      <c r="AP300" s="476">
        <f ca="1">('SUBSCRIBER BASE'!AQ34*'COMMISSION ASSUMPTIONS'!$G91)*('COMMISSION ASSUMPTIONS'!$E75*'DEVICE ASSUMPTIONS'!$G19)</f>
        <v>0</v>
      </c>
      <c r="AQ300" s="476">
        <f ca="1">('SUBSCRIBER BASE'!AR34*'COMMISSION ASSUMPTIONS'!$G91)*('COMMISSION ASSUMPTIONS'!$E75*'DEVICE ASSUMPTIONS'!$G19)</f>
        <v>0</v>
      </c>
      <c r="AR300" s="476">
        <f ca="1">('SUBSCRIBER BASE'!AS34*'COMMISSION ASSUMPTIONS'!$G91)*('COMMISSION ASSUMPTIONS'!$E75*'DEVICE ASSUMPTIONS'!$G19)</f>
        <v>0</v>
      </c>
      <c r="AS300" s="476">
        <f ca="1">('SUBSCRIBER BASE'!AT34*'COMMISSION ASSUMPTIONS'!$G91)*('COMMISSION ASSUMPTIONS'!$E75*'DEVICE ASSUMPTIONS'!$G19)</f>
        <v>0</v>
      </c>
      <c r="AT300" s="476">
        <f ca="1">('SUBSCRIBER BASE'!AU34*'COMMISSION ASSUMPTIONS'!$G91)*('COMMISSION ASSUMPTIONS'!$E75*'DEVICE ASSUMPTIONS'!$G19)</f>
        <v>0</v>
      </c>
      <c r="AU300" s="476">
        <f ca="1">('SUBSCRIBER BASE'!AV34*'COMMISSION ASSUMPTIONS'!$G91)*('COMMISSION ASSUMPTIONS'!$E75*'DEVICE ASSUMPTIONS'!$G19)</f>
        <v>0</v>
      </c>
      <c r="AV300" s="476">
        <f ca="1">('SUBSCRIBER BASE'!AW34*'COMMISSION ASSUMPTIONS'!$G91)*('COMMISSION ASSUMPTIONS'!$E75*'DEVICE ASSUMPTIONS'!$G19)</f>
        <v>0</v>
      </c>
      <c r="AW300" s="476">
        <f ca="1">('SUBSCRIBER BASE'!AX34*'COMMISSION ASSUMPTIONS'!$G91)*('COMMISSION ASSUMPTIONS'!$E75*'DEVICE ASSUMPTIONS'!$G19)</f>
        <v>0</v>
      </c>
      <c r="AX300" s="476">
        <f ca="1">('SUBSCRIBER BASE'!AY34*'COMMISSION ASSUMPTIONS'!$G91)*('COMMISSION ASSUMPTIONS'!$E75*'DEVICE ASSUMPTIONS'!$G19)</f>
        <v>0</v>
      </c>
      <c r="AY300" s="476">
        <f ca="1">('SUBSCRIBER BASE'!AZ34*'COMMISSION ASSUMPTIONS'!$G91)*('COMMISSION ASSUMPTIONS'!$E75*'DEVICE ASSUMPTIONS'!$G19)</f>
        <v>0</v>
      </c>
      <c r="AZ300" s="476">
        <f ca="1">('SUBSCRIBER BASE'!BA34*'COMMISSION ASSUMPTIONS'!$G91)*('COMMISSION ASSUMPTIONS'!$E75*'DEVICE ASSUMPTIONS'!$G19)</f>
        <v>0</v>
      </c>
      <c r="BA300" s="476">
        <f ca="1">('SUBSCRIBER BASE'!BB34*'COMMISSION ASSUMPTIONS'!$G91)*('COMMISSION ASSUMPTIONS'!$E75*'DEVICE ASSUMPTIONS'!$G19)</f>
        <v>0</v>
      </c>
      <c r="BB300" s="476">
        <f ca="1">('SUBSCRIBER BASE'!BC34*'COMMISSION ASSUMPTIONS'!$G91)*('COMMISSION ASSUMPTIONS'!$E75*'DEVICE ASSUMPTIONS'!$G19)</f>
        <v>0</v>
      </c>
      <c r="BC300" s="476">
        <f ca="1">('SUBSCRIBER BASE'!BD34*'COMMISSION ASSUMPTIONS'!$G91)*('COMMISSION ASSUMPTIONS'!$E75*'DEVICE ASSUMPTIONS'!$G19)</f>
        <v>0</v>
      </c>
      <c r="BD300" s="476">
        <f ca="1">('SUBSCRIBER BASE'!BE34*'COMMISSION ASSUMPTIONS'!$G91)*('COMMISSION ASSUMPTIONS'!$E75*'DEVICE ASSUMPTIONS'!$G19)</f>
        <v>0</v>
      </c>
      <c r="BE300" s="476">
        <f ca="1">('SUBSCRIBER BASE'!BF34*'COMMISSION ASSUMPTIONS'!$G91)*('COMMISSION ASSUMPTIONS'!$E75*'DEVICE ASSUMPTIONS'!$G19)</f>
        <v>0</v>
      </c>
      <c r="BF300" s="476">
        <f ca="1">('SUBSCRIBER BASE'!BG34*'COMMISSION ASSUMPTIONS'!$G91)*('COMMISSION ASSUMPTIONS'!$E75*'DEVICE ASSUMPTIONS'!$G19)</f>
        <v>0</v>
      </c>
      <c r="BG300" s="476">
        <f ca="1">('SUBSCRIBER BASE'!BH34*'COMMISSION ASSUMPTIONS'!$G91)*('COMMISSION ASSUMPTIONS'!$E75*'DEVICE ASSUMPTIONS'!$G19)</f>
        <v>0</v>
      </c>
      <c r="BH300" s="476">
        <f ca="1">('SUBSCRIBER BASE'!BI34*'COMMISSION ASSUMPTIONS'!$G91)*('COMMISSION ASSUMPTIONS'!$E75*'DEVICE ASSUMPTIONS'!$G19)</f>
        <v>0</v>
      </c>
      <c r="BI300" s="476">
        <f ca="1">('SUBSCRIBER BASE'!BJ34*'COMMISSION ASSUMPTIONS'!$G91)*('COMMISSION ASSUMPTIONS'!$E75*'DEVICE ASSUMPTIONS'!$G19)</f>
        <v>0</v>
      </c>
      <c r="BJ300" s="476">
        <f ca="1">('SUBSCRIBER BASE'!BK34*'COMMISSION ASSUMPTIONS'!$G91)*('COMMISSION ASSUMPTIONS'!$E75*'DEVICE ASSUMPTIONS'!$G19)</f>
        <v>0</v>
      </c>
      <c r="BK300" s="476">
        <f ca="1">('SUBSCRIBER BASE'!BL34*'COMMISSION ASSUMPTIONS'!$G91)*('COMMISSION ASSUMPTIONS'!$E75*'DEVICE ASSUMPTIONS'!$G19)</f>
        <v>0</v>
      </c>
      <c r="BL300" s="476">
        <f ca="1">('SUBSCRIBER BASE'!BM34*'COMMISSION ASSUMPTIONS'!$G91)*('COMMISSION ASSUMPTIONS'!$E75*'DEVICE ASSUMPTIONS'!$G19)</f>
        <v>0</v>
      </c>
      <c r="BM300" s="476">
        <f ca="1">('SUBSCRIBER BASE'!BN34*'COMMISSION ASSUMPTIONS'!$G91)*('COMMISSION ASSUMPTIONS'!$E75*'DEVICE ASSUMPTIONS'!$G19)</f>
        <v>0</v>
      </c>
      <c r="BN300" s="476">
        <f ca="1">('SUBSCRIBER BASE'!BO34*'COMMISSION ASSUMPTIONS'!$G91)*('COMMISSION ASSUMPTIONS'!$E75*'DEVICE ASSUMPTIONS'!$G19)</f>
        <v>0</v>
      </c>
      <c r="BO300" s="476">
        <f ca="1">('SUBSCRIBER BASE'!BP34*'COMMISSION ASSUMPTIONS'!$G91)*('COMMISSION ASSUMPTIONS'!$E75*'DEVICE ASSUMPTIONS'!$G19)</f>
        <v>0</v>
      </c>
      <c r="BP300" s="476">
        <f ca="1">('SUBSCRIBER BASE'!BQ34*'COMMISSION ASSUMPTIONS'!$G91)*('COMMISSION ASSUMPTIONS'!$E75*'DEVICE ASSUMPTIONS'!$G19)</f>
        <v>0</v>
      </c>
      <c r="BQ300" s="476">
        <f ca="1">('SUBSCRIBER BASE'!BR34*'COMMISSION ASSUMPTIONS'!$G91)*('COMMISSION ASSUMPTIONS'!$E75*'DEVICE ASSUMPTIONS'!$G19)</f>
        <v>0</v>
      </c>
      <c r="BR300" s="476">
        <f ca="1">('SUBSCRIBER BASE'!BS34*'COMMISSION ASSUMPTIONS'!$G91)*('COMMISSION ASSUMPTIONS'!$E75*'DEVICE ASSUMPTIONS'!$G19)</f>
        <v>0</v>
      </c>
    </row>
    <row r="301" spans="2:70" ht="24" customHeight="1">
      <c r="C301" s="476">
        <f>('SUBSCRIBER BASE'!C35*'COMMISSION ASSUMPTIONS'!$G92)*('COMMISSION ASSUMPTIONS'!$E76*'DEVICE ASSUMPTIONS'!$G20)</f>
        <v>0</v>
      </c>
      <c r="D301" s="476">
        <f>('SUBSCRIBER BASE'!D35*'COMMISSION ASSUMPTIONS'!$G92)*('COMMISSION ASSUMPTIONS'!$E76*'DEVICE ASSUMPTIONS'!$G20)</f>
        <v>0</v>
      </c>
      <c r="E301" s="476">
        <f>('SUBSCRIBER BASE'!E35*'COMMISSION ASSUMPTIONS'!$G92)*('COMMISSION ASSUMPTIONS'!$E76*'DEVICE ASSUMPTIONS'!$G20)</f>
        <v>0</v>
      </c>
      <c r="F301" s="476">
        <f>('SUBSCRIBER BASE'!F35*'COMMISSION ASSUMPTIONS'!$G92)*('COMMISSION ASSUMPTIONS'!$E76*'DEVICE ASSUMPTIONS'!$G20)</f>
        <v>0</v>
      </c>
      <c r="G301" s="476">
        <f>('SUBSCRIBER BASE'!G35*'COMMISSION ASSUMPTIONS'!$G92)*('COMMISSION ASSUMPTIONS'!$E76*'DEVICE ASSUMPTIONS'!$G20)</f>
        <v>0</v>
      </c>
      <c r="H301" s="476">
        <f>('SUBSCRIBER BASE'!H35*'COMMISSION ASSUMPTIONS'!$G92)*('COMMISSION ASSUMPTIONS'!$E76*'DEVICE ASSUMPTIONS'!$G20)</f>
        <v>0</v>
      </c>
      <c r="I301" s="476">
        <f>('SUBSCRIBER BASE'!I35*'COMMISSION ASSUMPTIONS'!$G92)*('COMMISSION ASSUMPTIONS'!$E76*'DEVICE ASSUMPTIONS'!$G20)</f>
        <v>0</v>
      </c>
      <c r="J301" s="476">
        <f>('SUBSCRIBER BASE'!J35*'COMMISSION ASSUMPTIONS'!$G92)*('COMMISSION ASSUMPTIONS'!$E76*'DEVICE ASSUMPTIONS'!$G20)</f>
        <v>0</v>
      </c>
      <c r="K301" s="476">
        <f>('SUBSCRIBER BASE'!L35*'COMMISSION ASSUMPTIONS'!$G92)*('COMMISSION ASSUMPTIONS'!$E76*'DEVICE ASSUMPTIONS'!$G20)</f>
        <v>0</v>
      </c>
      <c r="L301" s="476">
        <f>('SUBSCRIBER BASE'!M35*'COMMISSION ASSUMPTIONS'!$G92)*('COMMISSION ASSUMPTIONS'!$E76*'DEVICE ASSUMPTIONS'!$G20)</f>
        <v>0</v>
      </c>
      <c r="M301" s="476">
        <f>('SUBSCRIBER BASE'!N35*'COMMISSION ASSUMPTIONS'!$G92)*('COMMISSION ASSUMPTIONS'!$E76*'DEVICE ASSUMPTIONS'!$G20)</f>
        <v>0</v>
      </c>
      <c r="N301" s="476">
        <f>('SUBSCRIBER BASE'!O35*'COMMISSION ASSUMPTIONS'!$G92)*('COMMISSION ASSUMPTIONS'!$E76*'DEVICE ASSUMPTIONS'!$G20)</f>
        <v>0</v>
      </c>
      <c r="O301" s="476">
        <f>('SUBSCRIBER BASE'!P35*'COMMISSION ASSUMPTIONS'!$G92)*('COMMISSION ASSUMPTIONS'!$E76*'DEVICE ASSUMPTIONS'!$G20)</f>
        <v>0</v>
      </c>
      <c r="P301" s="476">
        <f>('SUBSCRIBER BASE'!Q35*'COMMISSION ASSUMPTIONS'!$G92)*('COMMISSION ASSUMPTIONS'!$E76*'DEVICE ASSUMPTIONS'!$G20)</f>
        <v>0</v>
      </c>
      <c r="Q301" s="476">
        <f>('SUBSCRIBER BASE'!R35*'COMMISSION ASSUMPTIONS'!$G92)*('COMMISSION ASSUMPTIONS'!$E76*'DEVICE ASSUMPTIONS'!$G20)</f>
        <v>0</v>
      </c>
      <c r="R301" s="476">
        <f>('SUBSCRIBER BASE'!S35*'COMMISSION ASSUMPTIONS'!$G92)*('COMMISSION ASSUMPTIONS'!$E76*'DEVICE ASSUMPTIONS'!$G20)</f>
        <v>0</v>
      </c>
      <c r="S301" s="476">
        <f>('SUBSCRIBER BASE'!T35*'COMMISSION ASSUMPTIONS'!$G92)*('COMMISSION ASSUMPTIONS'!$E76*'DEVICE ASSUMPTIONS'!$G20)</f>
        <v>0</v>
      </c>
      <c r="T301" s="476">
        <f>('SUBSCRIBER BASE'!U35*'COMMISSION ASSUMPTIONS'!$G92)*('COMMISSION ASSUMPTIONS'!$E76*'DEVICE ASSUMPTIONS'!$G20)</f>
        <v>0</v>
      </c>
      <c r="U301" s="476">
        <f>('SUBSCRIBER BASE'!V35*'COMMISSION ASSUMPTIONS'!$G92)*('COMMISSION ASSUMPTIONS'!$E76*'DEVICE ASSUMPTIONS'!$G20)</f>
        <v>0</v>
      </c>
      <c r="V301" s="476">
        <f>('SUBSCRIBER BASE'!W35*'COMMISSION ASSUMPTIONS'!$G92)*('COMMISSION ASSUMPTIONS'!$E76*'DEVICE ASSUMPTIONS'!$G20)</f>
        <v>0</v>
      </c>
      <c r="W301" s="476">
        <f>('SUBSCRIBER BASE'!X35*'COMMISSION ASSUMPTIONS'!$G92)*('COMMISSION ASSUMPTIONS'!$E76*'DEVICE ASSUMPTIONS'!$G20)</f>
        <v>0</v>
      </c>
      <c r="X301" s="476">
        <f>('SUBSCRIBER BASE'!Y35*'COMMISSION ASSUMPTIONS'!$G92)*('COMMISSION ASSUMPTIONS'!$E76*'DEVICE ASSUMPTIONS'!$G20)</f>
        <v>0</v>
      </c>
      <c r="Y301" s="476">
        <f>('SUBSCRIBER BASE'!Z35*'COMMISSION ASSUMPTIONS'!$G92)*('COMMISSION ASSUMPTIONS'!$E76*'DEVICE ASSUMPTIONS'!$G20)</f>
        <v>0</v>
      </c>
      <c r="Z301" s="476">
        <f>('SUBSCRIBER BASE'!AA35*'COMMISSION ASSUMPTIONS'!$G92)*('COMMISSION ASSUMPTIONS'!$E76*'DEVICE ASSUMPTIONS'!$G20)</f>
        <v>0</v>
      </c>
      <c r="AA301" s="476">
        <f>('SUBSCRIBER BASE'!AB35*'COMMISSION ASSUMPTIONS'!$G92)*('COMMISSION ASSUMPTIONS'!$E76*'DEVICE ASSUMPTIONS'!$G20)</f>
        <v>0</v>
      </c>
      <c r="AB301" s="476">
        <f>('SUBSCRIBER BASE'!AC35*'COMMISSION ASSUMPTIONS'!$G92)*('COMMISSION ASSUMPTIONS'!$E76*'DEVICE ASSUMPTIONS'!$G20)</f>
        <v>0</v>
      </c>
      <c r="AC301" s="476">
        <f>('SUBSCRIBER BASE'!AD35*'COMMISSION ASSUMPTIONS'!$G92)*('COMMISSION ASSUMPTIONS'!$E76*'DEVICE ASSUMPTIONS'!$G20)</f>
        <v>0</v>
      </c>
      <c r="AD301" s="476">
        <f>('SUBSCRIBER BASE'!AE35*'COMMISSION ASSUMPTIONS'!$G92)*('COMMISSION ASSUMPTIONS'!$E76*'DEVICE ASSUMPTIONS'!$G20)</f>
        <v>0</v>
      </c>
      <c r="AE301" s="476">
        <f>('SUBSCRIBER BASE'!AF35*'COMMISSION ASSUMPTIONS'!$G92)*('COMMISSION ASSUMPTIONS'!$E76*'DEVICE ASSUMPTIONS'!$G20)</f>
        <v>0</v>
      </c>
      <c r="AF301" s="476">
        <f>('SUBSCRIBER BASE'!AG35*'COMMISSION ASSUMPTIONS'!$G92)*('COMMISSION ASSUMPTIONS'!$E76*'DEVICE ASSUMPTIONS'!$G20)</f>
        <v>0</v>
      </c>
      <c r="AG301" s="476">
        <f>('SUBSCRIBER BASE'!AH35*'COMMISSION ASSUMPTIONS'!$G92)*('COMMISSION ASSUMPTIONS'!$E76*'DEVICE ASSUMPTIONS'!$G20)</f>
        <v>0</v>
      </c>
      <c r="AH301" s="476">
        <f>('SUBSCRIBER BASE'!AI35*'COMMISSION ASSUMPTIONS'!$G92)*('COMMISSION ASSUMPTIONS'!$E76*'DEVICE ASSUMPTIONS'!$G20)</f>
        <v>0</v>
      </c>
      <c r="AI301" s="476">
        <f ca="1">('SUBSCRIBER BASE'!AJ35*'COMMISSION ASSUMPTIONS'!$G92)*('COMMISSION ASSUMPTIONS'!$E76*'DEVICE ASSUMPTIONS'!$G20)</f>
        <v>0</v>
      </c>
      <c r="AJ301" s="476">
        <f ca="1">('SUBSCRIBER BASE'!AK35*'COMMISSION ASSUMPTIONS'!$G92)*('COMMISSION ASSUMPTIONS'!$E76*'DEVICE ASSUMPTIONS'!$G20)</f>
        <v>0</v>
      </c>
      <c r="AK301" s="476">
        <f ca="1">('SUBSCRIBER BASE'!AL35*'COMMISSION ASSUMPTIONS'!$G92)*('COMMISSION ASSUMPTIONS'!$E76*'DEVICE ASSUMPTIONS'!$G20)</f>
        <v>0</v>
      </c>
      <c r="AL301" s="476">
        <f ca="1">('SUBSCRIBER BASE'!AM35*'COMMISSION ASSUMPTIONS'!$G92)*('COMMISSION ASSUMPTIONS'!$E76*'DEVICE ASSUMPTIONS'!$G20)</f>
        <v>0</v>
      </c>
      <c r="AM301" s="476">
        <f ca="1">('SUBSCRIBER BASE'!AN35*'COMMISSION ASSUMPTIONS'!$G92)*('COMMISSION ASSUMPTIONS'!$E76*'DEVICE ASSUMPTIONS'!$G20)</f>
        <v>0</v>
      </c>
      <c r="AN301" s="476">
        <f ca="1">('SUBSCRIBER BASE'!AO35*'COMMISSION ASSUMPTIONS'!$G92)*('COMMISSION ASSUMPTIONS'!$E76*'DEVICE ASSUMPTIONS'!$G20)</f>
        <v>0</v>
      </c>
      <c r="AO301" s="476">
        <f ca="1">('SUBSCRIBER BASE'!AP35*'COMMISSION ASSUMPTIONS'!$G92)*('COMMISSION ASSUMPTIONS'!$E76*'DEVICE ASSUMPTIONS'!$G20)</f>
        <v>0</v>
      </c>
      <c r="AP301" s="476">
        <f ca="1">('SUBSCRIBER BASE'!AQ35*'COMMISSION ASSUMPTIONS'!$G92)*('COMMISSION ASSUMPTIONS'!$E76*'DEVICE ASSUMPTIONS'!$G20)</f>
        <v>0</v>
      </c>
      <c r="AQ301" s="476">
        <f ca="1">('SUBSCRIBER BASE'!AR35*'COMMISSION ASSUMPTIONS'!$G92)*('COMMISSION ASSUMPTIONS'!$E76*'DEVICE ASSUMPTIONS'!$G20)</f>
        <v>0</v>
      </c>
      <c r="AR301" s="476">
        <f ca="1">('SUBSCRIBER BASE'!AS35*'COMMISSION ASSUMPTIONS'!$G92)*('COMMISSION ASSUMPTIONS'!$E76*'DEVICE ASSUMPTIONS'!$G20)</f>
        <v>0</v>
      </c>
      <c r="AS301" s="476">
        <f ca="1">('SUBSCRIBER BASE'!AT35*'COMMISSION ASSUMPTIONS'!$G92)*('COMMISSION ASSUMPTIONS'!$E76*'DEVICE ASSUMPTIONS'!$G20)</f>
        <v>0</v>
      </c>
      <c r="AT301" s="476">
        <f ca="1">('SUBSCRIBER BASE'!AU35*'COMMISSION ASSUMPTIONS'!$G92)*('COMMISSION ASSUMPTIONS'!$E76*'DEVICE ASSUMPTIONS'!$G20)</f>
        <v>0</v>
      </c>
      <c r="AU301" s="476">
        <f ca="1">('SUBSCRIBER BASE'!AV35*'COMMISSION ASSUMPTIONS'!$G92)*('COMMISSION ASSUMPTIONS'!$E76*'DEVICE ASSUMPTIONS'!$G20)</f>
        <v>0</v>
      </c>
      <c r="AV301" s="476">
        <f ca="1">('SUBSCRIBER BASE'!AW35*'COMMISSION ASSUMPTIONS'!$G92)*('COMMISSION ASSUMPTIONS'!$E76*'DEVICE ASSUMPTIONS'!$G20)</f>
        <v>0</v>
      </c>
      <c r="AW301" s="476">
        <f ca="1">('SUBSCRIBER BASE'!AX35*'COMMISSION ASSUMPTIONS'!$G92)*('COMMISSION ASSUMPTIONS'!$E76*'DEVICE ASSUMPTIONS'!$G20)</f>
        <v>0</v>
      </c>
      <c r="AX301" s="476">
        <f ca="1">('SUBSCRIBER BASE'!AY35*'COMMISSION ASSUMPTIONS'!$G92)*('COMMISSION ASSUMPTIONS'!$E76*'DEVICE ASSUMPTIONS'!$G20)</f>
        <v>0</v>
      </c>
      <c r="AY301" s="476">
        <f ca="1">('SUBSCRIBER BASE'!AZ35*'COMMISSION ASSUMPTIONS'!$G92)*('COMMISSION ASSUMPTIONS'!$E76*'DEVICE ASSUMPTIONS'!$G20)</f>
        <v>0</v>
      </c>
      <c r="AZ301" s="476">
        <f ca="1">('SUBSCRIBER BASE'!BA35*'COMMISSION ASSUMPTIONS'!$G92)*('COMMISSION ASSUMPTIONS'!$E76*'DEVICE ASSUMPTIONS'!$G20)</f>
        <v>0</v>
      </c>
      <c r="BA301" s="476">
        <f ca="1">('SUBSCRIBER BASE'!BB35*'COMMISSION ASSUMPTIONS'!$G92)*('COMMISSION ASSUMPTIONS'!$E76*'DEVICE ASSUMPTIONS'!$G20)</f>
        <v>0</v>
      </c>
      <c r="BB301" s="476">
        <f ca="1">('SUBSCRIBER BASE'!BC35*'COMMISSION ASSUMPTIONS'!$G92)*('COMMISSION ASSUMPTIONS'!$E76*'DEVICE ASSUMPTIONS'!$G20)</f>
        <v>0</v>
      </c>
      <c r="BC301" s="476">
        <f ca="1">('SUBSCRIBER BASE'!BD35*'COMMISSION ASSUMPTIONS'!$G92)*('COMMISSION ASSUMPTIONS'!$E76*'DEVICE ASSUMPTIONS'!$G20)</f>
        <v>0</v>
      </c>
      <c r="BD301" s="476">
        <f ca="1">('SUBSCRIBER BASE'!BE35*'COMMISSION ASSUMPTIONS'!$G92)*('COMMISSION ASSUMPTIONS'!$E76*'DEVICE ASSUMPTIONS'!$G20)</f>
        <v>0</v>
      </c>
      <c r="BE301" s="476">
        <f ca="1">('SUBSCRIBER BASE'!BF35*'COMMISSION ASSUMPTIONS'!$G92)*('COMMISSION ASSUMPTIONS'!$E76*'DEVICE ASSUMPTIONS'!$G20)</f>
        <v>0</v>
      </c>
      <c r="BF301" s="476">
        <f ca="1">('SUBSCRIBER BASE'!BG35*'COMMISSION ASSUMPTIONS'!$G92)*('COMMISSION ASSUMPTIONS'!$E76*'DEVICE ASSUMPTIONS'!$G20)</f>
        <v>0</v>
      </c>
      <c r="BG301" s="476">
        <f ca="1">('SUBSCRIBER BASE'!BH35*'COMMISSION ASSUMPTIONS'!$G92)*('COMMISSION ASSUMPTIONS'!$E76*'DEVICE ASSUMPTIONS'!$G20)</f>
        <v>0</v>
      </c>
      <c r="BH301" s="476">
        <f ca="1">('SUBSCRIBER BASE'!BI35*'COMMISSION ASSUMPTIONS'!$G92)*('COMMISSION ASSUMPTIONS'!$E76*'DEVICE ASSUMPTIONS'!$G20)</f>
        <v>0</v>
      </c>
      <c r="BI301" s="476">
        <f ca="1">('SUBSCRIBER BASE'!BJ35*'COMMISSION ASSUMPTIONS'!$G92)*('COMMISSION ASSUMPTIONS'!$E76*'DEVICE ASSUMPTIONS'!$G20)</f>
        <v>0</v>
      </c>
      <c r="BJ301" s="476">
        <f ca="1">('SUBSCRIBER BASE'!BK35*'COMMISSION ASSUMPTIONS'!$G92)*('COMMISSION ASSUMPTIONS'!$E76*'DEVICE ASSUMPTIONS'!$G20)</f>
        <v>0</v>
      </c>
      <c r="BK301" s="476">
        <f ca="1">('SUBSCRIBER BASE'!BL35*'COMMISSION ASSUMPTIONS'!$G92)*('COMMISSION ASSUMPTIONS'!$E76*'DEVICE ASSUMPTIONS'!$G20)</f>
        <v>0</v>
      </c>
      <c r="BL301" s="476">
        <f ca="1">('SUBSCRIBER BASE'!BM35*'COMMISSION ASSUMPTIONS'!$G92)*('COMMISSION ASSUMPTIONS'!$E76*'DEVICE ASSUMPTIONS'!$G20)</f>
        <v>0</v>
      </c>
      <c r="BM301" s="476">
        <f ca="1">('SUBSCRIBER BASE'!BN35*'COMMISSION ASSUMPTIONS'!$G92)*('COMMISSION ASSUMPTIONS'!$E76*'DEVICE ASSUMPTIONS'!$G20)</f>
        <v>0</v>
      </c>
      <c r="BN301" s="476">
        <f ca="1">('SUBSCRIBER BASE'!BO35*'COMMISSION ASSUMPTIONS'!$G92)*('COMMISSION ASSUMPTIONS'!$E76*'DEVICE ASSUMPTIONS'!$G20)</f>
        <v>0</v>
      </c>
      <c r="BO301" s="476">
        <f ca="1">('SUBSCRIBER BASE'!BP35*'COMMISSION ASSUMPTIONS'!$G92)*('COMMISSION ASSUMPTIONS'!$E76*'DEVICE ASSUMPTIONS'!$G20)</f>
        <v>0</v>
      </c>
      <c r="BP301" s="476">
        <f ca="1">('SUBSCRIBER BASE'!BQ35*'COMMISSION ASSUMPTIONS'!$G92)*('COMMISSION ASSUMPTIONS'!$E76*'DEVICE ASSUMPTIONS'!$G20)</f>
        <v>0</v>
      </c>
      <c r="BQ301" s="476">
        <f ca="1">('SUBSCRIBER BASE'!BR35*'COMMISSION ASSUMPTIONS'!$G92)*('COMMISSION ASSUMPTIONS'!$E76*'DEVICE ASSUMPTIONS'!$G20)</f>
        <v>0</v>
      </c>
      <c r="BR301" s="476">
        <f ca="1">('SUBSCRIBER BASE'!BS35*'COMMISSION ASSUMPTIONS'!$G92)*('COMMISSION ASSUMPTIONS'!$E76*'DEVICE ASSUMPTIONS'!$G20)</f>
        <v>0</v>
      </c>
    </row>
    <row r="302" spans="2:70" ht="24" customHeight="1"/>
    <row r="303" spans="2:70" ht="24" customHeight="1"/>
    <row r="304" spans="2:70" ht="24" customHeight="1"/>
    <row r="305" spans="2:70" ht="24" customHeight="1"/>
    <row r="306" spans="2:70" ht="24" customHeight="1"/>
    <row r="307" spans="2:70" ht="24" customHeight="1"/>
    <row r="308" spans="2:70" ht="24" customHeight="1"/>
    <row r="309" spans="2:70" ht="24" customHeight="1"/>
    <row r="310" spans="2:70" ht="22.5" customHeight="1">
      <c r="B310" s="309" t="s">
        <v>358</v>
      </c>
    </row>
    <row r="311" spans="2:70">
      <c r="B311" s="309"/>
    </row>
    <row r="312" spans="2:70">
      <c r="B312" s="307" t="s">
        <v>359</v>
      </c>
      <c r="C312" s="312">
        <v>20</v>
      </c>
      <c r="AU312" s="312"/>
      <c r="AV312" s="312"/>
      <c r="AW312" s="312"/>
      <c r="AX312" s="312"/>
      <c r="AY312" s="312"/>
      <c r="AZ312" s="312"/>
      <c r="BA312" s="312"/>
      <c r="BB312" s="312"/>
      <c r="BC312" s="312"/>
      <c r="BD312" s="312"/>
      <c r="BE312" s="312"/>
      <c r="BF312" s="312"/>
      <c r="BG312" s="312"/>
      <c r="BH312" s="312"/>
      <c r="BI312" s="312"/>
      <c r="BJ312" s="312"/>
      <c r="BK312" s="312"/>
      <c r="BL312" s="312"/>
      <c r="BM312" s="312"/>
      <c r="BN312" s="312"/>
      <c r="BO312" s="312"/>
      <c r="BP312" s="312"/>
      <c r="BQ312" s="312"/>
      <c r="BR312" s="312"/>
    </row>
    <row r="313" spans="2:70">
      <c r="B313" s="307" t="s">
        <v>360</v>
      </c>
      <c r="C313" s="312">
        <f>C312*('[6]MVLP INPUT FLTE'!$J$54+'[6]MVLP INPUT FLTE'!$K$54)</f>
        <v>0</v>
      </c>
      <c r="AU313" s="312"/>
      <c r="AV313" s="312"/>
      <c r="AW313" s="312"/>
      <c r="AX313" s="312"/>
      <c r="AY313" s="312"/>
      <c r="AZ313" s="312"/>
      <c r="BA313" s="312"/>
      <c r="BB313" s="312"/>
      <c r="BC313" s="312"/>
      <c r="BD313" s="312"/>
      <c r="BE313" s="312"/>
      <c r="BF313" s="312"/>
      <c r="BG313" s="312"/>
      <c r="BH313" s="312"/>
      <c r="BI313" s="312"/>
      <c r="BJ313" s="312"/>
      <c r="BK313" s="312"/>
      <c r="BL313" s="312"/>
      <c r="BM313" s="312"/>
      <c r="BN313" s="312"/>
      <c r="BO313" s="312"/>
      <c r="BP313" s="312"/>
      <c r="BQ313" s="312"/>
      <c r="BR313" s="312"/>
    </row>
    <row r="314" spans="2:70">
      <c r="B314" s="307" t="s">
        <v>361</v>
      </c>
      <c r="C314" s="312">
        <f t="shared" ref="C314" si="70">C312-C313</f>
        <v>20</v>
      </c>
      <c r="AU314" s="312"/>
      <c r="AV314" s="312"/>
      <c r="AW314" s="312"/>
      <c r="AX314" s="312"/>
      <c r="AY314" s="312"/>
      <c r="AZ314" s="312"/>
      <c r="BA314" s="312"/>
      <c r="BB314" s="312"/>
      <c r="BC314" s="312"/>
      <c r="BD314" s="312"/>
      <c r="BE314" s="312"/>
      <c r="BF314" s="312"/>
      <c r="BG314" s="312"/>
      <c r="BH314" s="312"/>
      <c r="BI314" s="312"/>
      <c r="BJ314" s="312"/>
      <c r="BK314" s="312"/>
      <c r="BL314" s="312"/>
      <c r="BM314" s="312"/>
      <c r="BN314" s="312"/>
      <c r="BO314" s="312"/>
      <c r="BP314" s="312"/>
      <c r="BQ314" s="312"/>
      <c r="BR314" s="312"/>
    </row>
    <row r="315" spans="2:70">
      <c r="B315" s="307" t="s">
        <v>362</v>
      </c>
      <c r="C315" s="312">
        <f>C314</f>
        <v>20</v>
      </c>
      <c r="AU315" s="312"/>
      <c r="AV315" s="312"/>
      <c r="AW315" s="312"/>
      <c r="AX315" s="312"/>
      <c r="AY315" s="312"/>
      <c r="AZ315" s="312"/>
      <c r="BA315" s="312"/>
      <c r="BB315" s="312"/>
      <c r="BC315" s="312"/>
      <c r="BD315" s="312"/>
      <c r="BE315" s="312"/>
      <c r="BF315" s="312"/>
      <c r="BG315" s="312"/>
      <c r="BH315" s="312"/>
      <c r="BI315" s="312"/>
      <c r="BJ315" s="312"/>
      <c r="BK315" s="312"/>
      <c r="BL315" s="312"/>
      <c r="BM315" s="312"/>
      <c r="BN315" s="312"/>
      <c r="BO315" s="312"/>
      <c r="BP315" s="312"/>
      <c r="BQ315" s="312"/>
      <c r="BR315" s="312"/>
    </row>
    <row r="316" spans="2:70">
      <c r="B316" s="307" t="s">
        <v>363</v>
      </c>
      <c r="C316" s="312">
        <f>'[6]&lt;&lt;CASH FLOW PROJECTIONS FLTE'!C86</f>
        <v>0</v>
      </c>
      <c r="AU316" s="312"/>
      <c r="AV316" s="312"/>
      <c r="AW316" s="312"/>
      <c r="AX316" s="312"/>
      <c r="AY316" s="312"/>
      <c r="AZ316" s="312"/>
      <c r="BA316" s="312"/>
      <c r="BB316" s="312"/>
      <c r="BC316" s="312"/>
      <c r="BD316" s="312"/>
      <c r="BE316" s="312"/>
      <c r="BF316" s="312"/>
      <c r="BG316" s="312"/>
      <c r="BH316" s="312"/>
      <c r="BI316" s="312"/>
      <c r="BJ316" s="312"/>
      <c r="BK316" s="312"/>
      <c r="BL316" s="312"/>
      <c r="BM316" s="312"/>
      <c r="BN316" s="312"/>
      <c r="BO316" s="312"/>
      <c r="BP316" s="312"/>
      <c r="BQ316" s="312"/>
      <c r="BR316" s="312"/>
    </row>
    <row r="317" spans="2:70">
      <c r="B317" s="307" t="s">
        <v>364</v>
      </c>
      <c r="C317" s="312">
        <f>C316*C315*'COMMISSION ASSUMPTIONS'!$E$22</f>
        <v>0</v>
      </c>
      <c r="AU317" s="312"/>
      <c r="AV317" s="312"/>
      <c r="AW317" s="312"/>
      <c r="AX317" s="312"/>
      <c r="AY317" s="312"/>
      <c r="AZ317" s="312"/>
      <c r="BA317" s="312"/>
      <c r="BB317" s="312"/>
      <c r="BC317" s="312"/>
      <c r="BD317" s="312"/>
      <c r="BE317" s="312"/>
      <c r="BF317" s="312"/>
      <c r="BG317" s="312"/>
      <c r="BH317" s="312"/>
      <c r="BI317" s="312"/>
      <c r="BJ317" s="312"/>
      <c r="BK317" s="312"/>
      <c r="BL317" s="312"/>
      <c r="BM317" s="312"/>
      <c r="BN317" s="312"/>
      <c r="BO317" s="312"/>
      <c r="BP317" s="312"/>
      <c r="BQ317" s="312"/>
      <c r="BR317" s="312"/>
    </row>
    <row r="322" spans="3:70">
      <c r="C322" s="312">
        <f>SUM(C323:C635)</f>
        <v>0</v>
      </c>
      <c r="D322" s="475">
        <f t="shared" ref="D322:BO322" si="71">SUM(D323:D635)</f>
        <v>0</v>
      </c>
      <c r="E322" s="475">
        <f t="shared" si="71"/>
        <v>0</v>
      </c>
      <c r="F322" s="475">
        <f t="shared" si="71"/>
        <v>0</v>
      </c>
      <c r="G322" s="475">
        <f t="shared" si="71"/>
        <v>0</v>
      </c>
      <c r="H322" s="475">
        <f t="shared" si="71"/>
        <v>0</v>
      </c>
      <c r="I322" s="475">
        <f t="shared" si="71"/>
        <v>0</v>
      </c>
      <c r="J322" s="475">
        <f t="shared" si="71"/>
        <v>0</v>
      </c>
      <c r="K322" s="475">
        <f ca="1">SUM(K323:K635)</f>
        <v>165323.09322033898</v>
      </c>
      <c r="L322" s="475">
        <f t="shared" ca="1" si="71"/>
        <v>475946.33673199161</v>
      </c>
      <c r="M322" s="475">
        <f t="shared" ca="1" si="71"/>
        <v>949112.57205541572</v>
      </c>
      <c r="N322" s="475">
        <f t="shared" ca="1" si="71"/>
        <v>1569580.0708695007</v>
      </c>
      <c r="O322" s="475">
        <f t="shared" ca="1" si="71"/>
        <v>2351666.4244756368</v>
      </c>
      <c r="P322" s="475">
        <f t="shared" ca="1" si="71"/>
        <v>3352437.0184254758</v>
      </c>
      <c r="Q322" s="475">
        <f t="shared" ca="1" si="71"/>
        <v>4637932.9118240047</v>
      </c>
      <c r="R322" s="475">
        <f t="shared" ca="1" si="71"/>
        <v>6211850.051433445</v>
      </c>
      <c r="S322" s="475">
        <f t="shared" ca="1" si="71"/>
        <v>8085547.4978526197</v>
      </c>
      <c r="T322" s="475">
        <f t="shared" ca="1" si="71"/>
        <v>10212687.704898944</v>
      </c>
      <c r="U322" s="475">
        <f t="shared" ca="1" si="71"/>
        <v>12650865.972052811</v>
      </c>
      <c r="V322" s="475">
        <f t="shared" ca="1" si="71"/>
        <v>15445407.235883003</v>
      </c>
      <c r="W322" s="475">
        <f t="shared" ca="1" si="71"/>
        <v>18513864.380667165</v>
      </c>
      <c r="X322" s="475">
        <f t="shared" ca="1" si="71"/>
        <v>21837303.074156485</v>
      </c>
      <c r="Y322" s="475">
        <f t="shared" ca="1" si="71"/>
        <v>25491400.013429891</v>
      </c>
      <c r="Z322" s="475">
        <f t="shared" ca="1" si="71"/>
        <v>29455394.119428027</v>
      </c>
      <c r="AA322" s="475">
        <f t="shared" ca="1" si="71"/>
        <v>33784641.688623026</v>
      </c>
      <c r="AB322" s="475">
        <f t="shared" ca="1" si="71"/>
        <v>38649212.738037027</v>
      </c>
      <c r="AC322" s="475">
        <f t="shared" ca="1" si="71"/>
        <v>44226712.543970421</v>
      </c>
      <c r="AD322" s="475">
        <f t="shared" ca="1" si="71"/>
        <v>50495395.465953104</v>
      </c>
      <c r="AE322" s="475">
        <f t="shared" ca="1" si="71"/>
        <v>57438312.165184192</v>
      </c>
      <c r="AF322" s="475">
        <f t="shared" ca="1" si="71"/>
        <v>64882932.853324473</v>
      </c>
      <c r="AG322" s="475">
        <f t="shared" ca="1" si="71"/>
        <v>72903050.592227682</v>
      </c>
      <c r="AH322" s="475">
        <f t="shared" ca="1" si="71"/>
        <v>81524431.240000814</v>
      </c>
      <c r="AI322" s="475">
        <f t="shared" ca="1" si="71"/>
        <v>94199324.131044611</v>
      </c>
      <c r="AJ322" s="475">
        <f t="shared" ca="1" si="71"/>
        <v>107123189.60460751</v>
      </c>
      <c r="AK322" s="475">
        <f t="shared" ca="1" si="71"/>
        <v>120387415.7939193</v>
      </c>
      <c r="AL322" s="475">
        <f t="shared" ca="1" si="71"/>
        <v>133889657.74148594</v>
      </c>
      <c r="AM322" s="475" t="e">
        <f t="shared" ca="1" si="71"/>
        <v>#REF!</v>
      </c>
      <c r="AN322" s="475" t="e">
        <f t="shared" ca="1" si="71"/>
        <v>#REF!</v>
      </c>
      <c r="AO322" s="475" t="e">
        <f t="shared" ca="1" si="71"/>
        <v>#REF!</v>
      </c>
      <c r="AP322" s="475" t="e">
        <f t="shared" ca="1" si="71"/>
        <v>#REF!</v>
      </c>
      <c r="AQ322" s="475" t="e">
        <f t="shared" ca="1" si="71"/>
        <v>#REF!</v>
      </c>
      <c r="AR322" s="475" t="e">
        <f t="shared" ca="1" si="71"/>
        <v>#REF!</v>
      </c>
      <c r="AS322" s="475" t="e">
        <f t="shared" ca="1" si="71"/>
        <v>#REF!</v>
      </c>
      <c r="AT322" s="475" t="e">
        <f t="shared" ca="1" si="71"/>
        <v>#REF!</v>
      </c>
      <c r="AU322" s="475" t="e">
        <f t="shared" ca="1" si="71"/>
        <v>#REF!</v>
      </c>
      <c r="AV322" s="475" t="e">
        <f t="shared" ca="1" si="71"/>
        <v>#REF!</v>
      </c>
      <c r="AW322" s="475" t="e">
        <f t="shared" ca="1" si="71"/>
        <v>#REF!</v>
      </c>
      <c r="AX322" s="475" t="e">
        <f t="shared" ca="1" si="71"/>
        <v>#REF!</v>
      </c>
      <c r="AY322" s="475" t="e">
        <f t="shared" ca="1" si="71"/>
        <v>#REF!</v>
      </c>
      <c r="AZ322" s="475" t="e">
        <f t="shared" ca="1" si="71"/>
        <v>#REF!</v>
      </c>
      <c r="BA322" s="475" t="e">
        <f t="shared" ca="1" si="71"/>
        <v>#REF!</v>
      </c>
      <c r="BB322" s="475" t="e">
        <f t="shared" ca="1" si="71"/>
        <v>#REF!</v>
      </c>
      <c r="BC322" s="475" t="e">
        <f t="shared" ca="1" si="71"/>
        <v>#REF!</v>
      </c>
      <c r="BD322" s="475" t="e">
        <f t="shared" ca="1" si="71"/>
        <v>#REF!</v>
      </c>
      <c r="BE322" s="475" t="e">
        <f t="shared" ca="1" si="71"/>
        <v>#REF!</v>
      </c>
      <c r="BF322" s="475" t="e">
        <f t="shared" ca="1" si="71"/>
        <v>#REF!</v>
      </c>
      <c r="BG322" s="475" t="e">
        <f t="shared" ca="1" si="71"/>
        <v>#REF!</v>
      </c>
      <c r="BH322" s="475" t="e">
        <f t="shared" ca="1" si="71"/>
        <v>#REF!</v>
      </c>
      <c r="BI322" s="475" t="e">
        <f t="shared" ca="1" si="71"/>
        <v>#REF!</v>
      </c>
      <c r="BJ322" s="475" t="e">
        <f t="shared" ca="1" si="71"/>
        <v>#REF!</v>
      </c>
      <c r="BK322" s="475" t="e">
        <f t="shared" ca="1" si="71"/>
        <v>#REF!</v>
      </c>
      <c r="BL322" s="475" t="e">
        <f t="shared" ca="1" si="71"/>
        <v>#REF!</v>
      </c>
      <c r="BM322" s="475" t="e">
        <f t="shared" ca="1" si="71"/>
        <v>#REF!</v>
      </c>
      <c r="BN322" s="475" t="e">
        <f ca="1">SUM(BN323:BN635)</f>
        <v>#REF!</v>
      </c>
      <c r="BO322" s="475" t="e">
        <f t="shared" ca="1" si="71"/>
        <v>#REF!</v>
      </c>
      <c r="BP322" s="475" t="e">
        <f ca="1">SUM(BP323:BP635)</f>
        <v>#REF!</v>
      </c>
      <c r="BQ322" s="475" t="e">
        <f ca="1">SUM(BQ323:BQ635)</f>
        <v>#REF!</v>
      </c>
      <c r="BR322" s="475" t="e">
        <f ca="1">SUM(BR323:BR635)</f>
        <v>#REF!</v>
      </c>
    </row>
    <row r="323" spans="3:70">
      <c r="D323" s="475"/>
      <c r="E323" s="475"/>
      <c r="F323" s="475"/>
      <c r="G323" s="475"/>
      <c r="H323" s="475"/>
      <c r="I323" s="475"/>
      <c r="J323" s="475"/>
      <c r="K323" s="475"/>
      <c r="L323" s="475"/>
      <c r="M323" s="475"/>
      <c r="N323" s="475"/>
      <c r="O323" s="475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  <c r="AA323" s="475"/>
      <c r="AB323" s="475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9"/>
      <c r="AV323" s="479"/>
      <c r="AW323" s="479"/>
      <c r="AX323" s="479"/>
      <c r="AY323" s="479"/>
      <c r="AZ323" s="479"/>
      <c r="BA323" s="479"/>
      <c r="BB323" s="479"/>
      <c r="BC323" s="479"/>
      <c r="BD323" s="479"/>
      <c r="BE323" s="479"/>
      <c r="BF323" s="479"/>
      <c r="BG323" s="479"/>
      <c r="BH323" s="479"/>
      <c r="BI323" s="479"/>
      <c r="BJ323" s="479"/>
      <c r="BK323" s="479"/>
      <c r="BL323" s="479"/>
      <c r="BM323" s="479"/>
      <c r="BN323" s="479"/>
      <c r="BO323" s="479"/>
      <c r="BP323" s="479"/>
      <c r="BQ323" s="479"/>
      <c r="BR323" s="479"/>
    </row>
    <row r="324" spans="3:70">
      <c r="D324" s="475"/>
      <c r="E324" s="475"/>
      <c r="F324" s="475"/>
      <c r="G324" s="475"/>
      <c r="H324" s="475"/>
      <c r="I324" s="475"/>
      <c r="J324" s="475"/>
      <c r="K324" s="475">
        <f ca="1">K$44/24</f>
        <v>8772.2457627118656</v>
      </c>
      <c r="L324" s="475">
        <f ca="1">K324</f>
        <v>8772.2457627118656</v>
      </c>
      <c r="M324" s="475">
        <f t="shared" ref="M324:AB334" ca="1" si="72">L324</f>
        <v>8772.2457627118656</v>
      </c>
      <c r="N324" s="475">
        <f t="shared" ca="1" si="72"/>
        <v>8772.2457627118656</v>
      </c>
      <c r="O324" s="475">
        <f t="shared" ca="1" si="72"/>
        <v>8772.2457627118656</v>
      </c>
      <c r="P324" s="475">
        <f t="shared" ca="1" si="72"/>
        <v>8772.2457627118656</v>
      </c>
      <c r="Q324" s="475">
        <f t="shared" ca="1" si="72"/>
        <v>8772.2457627118656</v>
      </c>
      <c r="R324" s="475">
        <f t="shared" ca="1" si="72"/>
        <v>8772.2457627118656</v>
      </c>
      <c r="S324" s="475">
        <f t="shared" ca="1" si="72"/>
        <v>8772.2457627118656</v>
      </c>
      <c r="T324" s="475">
        <f t="shared" ca="1" si="72"/>
        <v>8772.2457627118656</v>
      </c>
      <c r="U324" s="475">
        <f t="shared" ca="1" si="72"/>
        <v>8772.2457627118656</v>
      </c>
      <c r="V324" s="475">
        <f t="shared" ca="1" si="72"/>
        <v>8772.2457627118656</v>
      </c>
      <c r="W324" s="475">
        <f t="shared" ca="1" si="72"/>
        <v>8772.2457627118656</v>
      </c>
      <c r="X324" s="475">
        <f t="shared" ca="1" si="72"/>
        <v>8772.2457627118656</v>
      </c>
      <c r="Y324" s="475">
        <f t="shared" ca="1" si="72"/>
        <v>8772.2457627118656</v>
      </c>
      <c r="Z324" s="475">
        <f t="shared" ca="1" si="72"/>
        <v>8772.2457627118656</v>
      </c>
      <c r="AA324" s="475">
        <f t="shared" ca="1" si="72"/>
        <v>8772.2457627118656</v>
      </c>
      <c r="AB324" s="475">
        <f t="shared" ca="1" si="72"/>
        <v>8772.2457627118656</v>
      </c>
      <c r="AC324" s="475">
        <f t="shared" ref="AB324:AJ339" ca="1" si="73">AB324</f>
        <v>8772.2457627118656</v>
      </c>
      <c r="AD324" s="475">
        <f t="shared" ca="1" si="73"/>
        <v>8772.2457627118656</v>
      </c>
      <c r="AE324" s="475">
        <f t="shared" ca="1" si="73"/>
        <v>8772.2457627118656</v>
      </c>
      <c r="AF324" s="475">
        <f t="shared" ca="1" si="73"/>
        <v>8772.2457627118656</v>
      </c>
      <c r="AG324" s="475">
        <f t="shared" ca="1" si="73"/>
        <v>8772.2457627118656</v>
      </c>
      <c r="AH324" s="475">
        <f t="shared" ca="1" si="73"/>
        <v>8772.2457627118656</v>
      </c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9"/>
      <c r="AV324" s="479"/>
      <c r="AW324" s="479"/>
      <c r="AX324" s="479"/>
      <c r="AY324" s="479"/>
      <c r="AZ324" s="479"/>
      <c r="BA324" s="479"/>
      <c r="BB324" s="479"/>
      <c r="BC324" s="479"/>
      <c r="BD324" s="479"/>
      <c r="BE324" s="479"/>
      <c r="BF324" s="479"/>
      <c r="BG324" s="479"/>
      <c r="BH324" s="479"/>
      <c r="BI324" s="479"/>
      <c r="BJ324" s="479"/>
      <c r="BK324" s="479"/>
      <c r="BL324" s="479"/>
      <c r="BM324" s="479"/>
      <c r="BN324" s="479"/>
      <c r="BO324" s="479"/>
      <c r="BP324" s="479"/>
      <c r="BQ324" s="479"/>
      <c r="BR324" s="479"/>
    </row>
    <row r="325" spans="3:70">
      <c r="D325" s="475"/>
      <c r="E325" s="475"/>
      <c r="F325" s="475"/>
      <c r="G325" s="475"/>
      <c r="H325" s="475"/>
      <c r="I325" s="475"/>
      <c r="J325" s="475"/>
      <c r="K325" s="475">
        <f ca="1">K$45/24</f>
        <v>26991.525423728817</v>
      </c>
      <c r="L325" s="475">
        <f ca="1">K325</f>
        <v>26991.525423728817</v>
      </c>
      <c r="M325" s="475">
        <f t="shared" ca="1" si="72"/>
        <v>26991.525423728817</v>
      </c>
      <c r="N325" s="475">
        <f t="shared" ca="1" si="72"/>
        <v>26991.525423728817</v>
      </c>
      <c r="O325" s="475">
        <f t="shared" ca="1" si="72"/>
        <v>26991.525423728817</v>
      </c>
      <c r="P325" s="475">
        <f t="shared" ca="1" si="72"/>
        <v>26991.525423728817</v>
      </c>
      <c r="Q325" s="475">
        <f t="shared" ca="1" si="72"/>
        <v>26991.525423728817</v>
      </c>
      <c r="R325" s="475">
        <f t="shared" ca="1" si="72"/>
        <v>26991.525423728817</v>
      </c>
      <c r="S325" s="475">
        <f t="shared" ca="1" si="72"/>
        <v>26991.525423728817</v>
      </c>
      <c r="T325" s="475">
        <f t="shared" ca="1" si="72"/>
        <v>26991.525423728817</v>
      </c>
      <c r="U325" s="475">
        <f t="shared" ca="1" si="72"/>
        <v>26991.525423728817</v>
      </c>
      <c r="V325" s="475">
        <f t="shared" ca="1" si="72"/>
        <v>26991.525423728817</v>
      </c>
      <c r="W325" s="475">
        <f t="shared" ca="1" si="72"/>
        <v>26991.525423728817</v>
      </c>
      <c r="X325" s="475">
        <f t="shared" ca="1" si="72"/>
        <v>26991.525423728817</v>
      </c>
      <c r="Y325" s="475">
        <f t="shared" ca="1" si="72"/>
        <v>26991.525423728817</v>
      </c>
      <c r="Z325" s="475">
        <f t="shared" ca="1" si="72"/>
        <v>26991.525423728817</v>
      </c>
      <c r="AA325" s="475">
        <f t="shared" ca="1" si="72"/>
        <v>26991.525423728817</v>
      </c>
      <c r="AB325" s="475">
        <f t="shared" ca="1" si="73"/>
        <v>26991.525423728817</v>
      </c>
      <c r="AC325" s="475">
        <f t="shared" ca="1" si="73"/>
        <v>26991.525423728817</v>
      </c>
      <c r="AD325" s="475">
        <f t="shared" ca="1" si="73"/>
        <v>26991.525423728817</v>
      </c>
      <c r="AE325" s="475">
        <f t="shared" ca="1" si="73"/>
        <v>26991.525423728817</v>
      </c>
      <c r="AF325" s="475">
        <f t="shared" ca="1" si="73"/>
        <v>26991.525423728817</v>
      </c>
      <c r="AG325" s="475">
        <f t="shared" ca="1" si="73"/>
        <v>26991.525423728817</v>
      </c>
      <c r="AH325" s="475">
        <f t="shared" ca="1" si="73"/>
        <v>26991.525423728817</v>
      </c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9"/>
      <c r="AV325" s="479"/>
      <c r="AW325" s="479"/>
      <c r="AX325" s="479"/>
      <c r="AY325" s="479"/>
      <c r="AZ325" s="479"/>
      <c r="BA325" s="479"/>
      <c r="BB325" s="479"/>
      <c r="BC325" s="479"/>
      <c r="BD325" s="479"/>
      <c r="BE325" s="479"/>
      <c r="BF325" s="479"/>
      <c r="BG325" s="479"/>
      <c r="BH325" s="479"/>
      <c r="BI325" s="479"/>
      <c r="BJ325" s="479"/>
      <c r="BK325" s="479"/>
      <c r="BL325" s="479"/>
      <c r="BM325" s="479"/>
      <c r="BN325" s="479"/>
      <c r="BO325" s="479"/>
      <c r="BP325" s="479"/>
      <c r="BQ325" s="479"/>
      <c r="BR325" s="479"/>
    </row>
    <row r="326" spans="3:70">
      <c r="D326" s="475"/>
      <c r="E326" s="475"/>
      <c r="F326" s="475"/>
      <c r="G326" s="475"/>
      <c r="H326" s="475"/>
      <c r="I326" s="475"/>
      <c r="J326" s="475"/>
      <c r="K326" s="475">
        <f ca="1">K$46/24</f>
        <v>39587.570621468934</v>
      </c>
      <c r="L326" s="475">
        <f ca="1">K326</f>
        <v>39587.570621468934</v>
      </c>
      <c r="M326" s="475">
        <f t="shared" ca="1" si="72"/>
        <v>39587.570621468934</v>
      </c>
      <c r="N326" s="475">
        <f t="shared" ca="1" si="72"/>
        <v>39587.570621468934</v>
      </c>
      <c r="O326" s="475">
        <f t="shared" ca="1" si="72"/>
        <v>39587.570621468934</v>
      </c>
      <c r="P326" s="475">
        <f t="shared" ca="1" si="72"/>
        <v>39587.570621468934</v>
      </c>
      <c r="Q326" s="475">
        <f t="shared" ca="1" si="72"/>
        <v>39587.570621468934</v>
      </c>
      <c r="R326" s="475">
        <f t="shared" ca="1" si="72"/>
        <v>39587.570621468934</v>
      </c>
      <c r="S326" s="475">
        <f t="shared" ca="1" si="72"/>
        <v>39587.570621468934</v>
      </c>
      <c r="T326" s="475">
        <f t="shared" ca="1" si="72"/>
        <v>39587.570621468934</v>
      </c>
      <c r="U326" s="475">
        <f t="shared" ca="1" si="72"/>
        <v>39587.570621468934</v>
      </c>
      <c r="V326" s="475">
        <f t="shared" ca="1" si="72"/>
        <v>39587.570621468934</v>
      </c>
      <c r="W326" s="475">
        <f t="shared" ca="1" si="72"/>
        <v>39587.570621468934</v>
      </c>
      <c r="X326" s="475">
        <f t="shared" ca="1" si="72"/>
        <v>39587.570621468934</v>
      </c>
      <c r="Y326" s="475">
        <f t="shared" ca="1" si="72"/>
        <v>39587.570621468934</v>
      </c>
      <c r="Z326" s="475">
        <f t="shared" ca="1" si="72"/>
        <v>39587.570621468934</v>
      </c>
      <c r="AA326" s="475">
        <f t="shared" ca="1" si="72"/>
        <v>39587.570621468934</v>
      </c>
      <c r="AB326" s="475">
        <f t="shared" ca="1" si="72"/>
        <v>39587.570621468934</v>
      </c>
      <c r="AC326" s="475">
        <f t="shared" ca="1" si="73"/>
        <v>39587.570621468934</v>
      </c>
      <c r="AD326" s="475">
        <f t="shared" ca="1" si="73"/>
        <v>39587.570621468934</v>
      </c>
      <c r="AE326" s="475">
        <f t="shared" ca="1" si="73"/>
        <v>39587.570621468934</v>
      </c>
      <c r="AF326" s="475">
        <f t="shared" ca="1" si="73"/>
        <v>39587.570621468934</v>
      </c>
      <c r="AG326" s="475">
        <f t="shared" ca="1" si="73"/>
        <v>39587.570621468934</v>
      </c>
      <c r="AH326" s="475">
        <f t="shared" ca="1" si="73"/>
        <v>39587.570621468934</v>
      </c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9"/>
      <c r="AV326" s="479"/>
      <c r="AW326" s="479"/>
      <c r="AX326" s="479"/>
      <c r="AY326" s="479"/>
      <c r="AZ326" s="479"/>
      <c r="BA326" s="479"/>
      <c r="BB326" s="479"/>
      <c r="BC326" s="479"/>
      <c r="BD326" s="479"/>
      <c r="BE326" s="479"/>
      <c r="BF326" s="479"/>
      <c r="BG326" s="479"/>
      <c r="BH326" s="479"/>
      <c r="BI326" s="479"/>
      <c r="BJ326" s="479"/>
      <c r="BK326" s="479"/>
      <c r="BL326" s="479"/>
      <c r="BM326" s="479"/>
      <c r="BN326" s="479"/>
      <c r="BO326" s="479"/>
      <c r="BP326" s="479"/>
      <c r="BQ326" s="479"/>
      <c r="BR326" s="479"/>
    </row>
    <row r="327" spans="3:70">
      <c r="D327" s="475"/>
      <c r="E327" s="475"/>
      <c r="F327" s="475"/>
      <c r="G327" s="475"/>
      <c r="H327" s="475"/>
      <c r="I327" s="475"/>
      <c r="J327" s="475"/>
      <c r="K327" s="475">
        <f ca="1">K$47/24</f>
        <v>44985.875706214691</v>
      </c>
      <c r="L327" s="475">
        <f ca="1">K327</f>
        <v>44985.875706214691</v>
      </c>
      <c r="M327" s="475">
        <f t="shared" ca="1" si="72"/>
        <v>44985.875706214691</v>
      </c>
      <c r="N327" s="475">
        <f t="shared" ca="1" si="72"/>
        <v>44985.875706214691</v>
      </c>
      <c r="O327" s="475">
        <f t="shared" ca="1" si="72"/>
        <v>44985.875706214691</v>
      </c>
      <c r="P327" s="475">
        <f t="shared" ca="1" si="72"/>
        <v>44985.875706214691</v>
      </c>
      <c r="Q327" s="475">
        <f t="shared" ca="1" si="72"/>
        <v>44985.875706214691</v>
      </c>
      <c r="R327" s="475">
        <f t="shared" ca="1" si="72"/>
        <v>44985.875706214691</v>
      </c>
      <c r="S327" s="475">
        <f t="shared" ca="1" si="72"/>
        <v>44985.875706214691</v>
      </c>
      <c r="T327" s="475">
        <f t="shared" ca="1" si="72"/>
        <v>44985.875706214691</v>
      </c>
      <c r="U327" s="475">
        <f t="shared" ca="1" si="72"/>
        <v>44985.875706214691</v>
      </c>
      <c r="V327" s="475">
        <f t="shared" ca="1" si="72"/>
        <v>44985.875706214691</v>
      </c>
      <c r="W327" s="475">
        <f t="shared" ca="1" si="72"/>
        <v>44985.875706214691</v>
      </c>
      <c r="X327" s="475">
        <f t="shared" ca="1" si="72"/>
        <v>44985.875706214691</v>
      </c>
      <c r="Y327" s="475">
        <f t="shared" ca="1" si="72"/>
        <v>44985.875706214691</v>
      </c>
      <c r="Z327" s="475">
        <f t="shared" ca="1" si="72"/>
        <v>44985.875706214691</v>
      </c>
      <c r="AA327" s="475">
        <f t="shared" ca="1" si="72"/>
        <v>44985.875706214691</v>
      </c>
      <c r="AB327" s="475">
        <f t="shared" ca="1" si="72"/>
        <v>44985.875706214691</v>
      </c>
      <c r="AC327" s="475">
        <f t="shared" ca="1" si="73"/>
        <v>44985.875706214691</v>
      </c>
      <c r="AD327" s="475">
        <f t="shared" ca="1" si="73"/>
        <v>44985.875706214691</v>
      </c>
      <c r="AE327" s="475">
        <f t="shared" ca="1" si="73"/>
        <v>44985.875706214691</v>
      </c>
      <c r="AF327" s="475">
        <f t="shared" ca="1" si="73"/>
        <v>44985.875706214691</v>
      </c>
      <c r="AG327" s="475">
        <f t="shared" ca="1" si="73"/>
        <v>44985.875706214691</v>
      </c>
      <c r="AH327" s="475">
        <f t="shared" ca="1" si="73"/>
        <v>44985.875706214691</v>
      </c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9"/>
      <c r="AV327" s="479"/>
      <c r="AW327" s="479"/>
      <c r="AX327" s="479"/>
      <c r="AY327" s="479"/>
      <c r="AZ327" s="479"/>
      <c r="BA327" s="479"/>
      <c r="BB327" s="479"/>
      <c r="BC327" s="479"/>
      <c r="BD327" s="479"/>
      <c r="BE327" s="479"/>
      <c r="BF327" s="479"/>
      <c r="BG327" s="479"/>
      <c r="BH327" s="479"/>
      <c r="BI327" s="479"/>
      <c r="BJ327" s="479"/>
      <c r="BK327" s="479"/>
      <c r="BL327" s="479"/>
      <c r="BM327" s="479"/>
      <c r="BN327" s="479"/>
      <c r="BO327" s="479"/>
      <c r="BP327" s="479"/>
      <c r="BQ327" s="479"/>
      <c r="BR327" s="479"/>
    </row>
    <row r="328" spans="3:70">
      <c r="D328" s="475"/>
      <c r="E328" s="475"/>
      <c r="F328" s="475"/>
      <c r="G328" s="475"/>
      <c r="H328" s="475"/>
      <c r="I328" s="475"/>
      <c r="J328" s="475"/>
      <c r="K328" s="475">
        <f ca="1">K$47/24</f>
        <v>44985.875706214691</v>
      </c>
      <c r="L328" s="475">
        <f ca="1">K328</f>
        <v>44985.875706214691</v>
      </c>
      <c r="M328" s="475">
        <f t="shared" ca="1" si="72"/>
        <v>44985.875706214691</v>
      </c>
      <c r="N328" s="475">
        <f t="shared" ca="1" si="72"/>
        <v>44985.875706214691</v>
      </c>
      <c r="O328" s="475">
        <f t="shared" ca="1" si="72"/>
        <v>44985.875706214691</v>
      </c>
      <c r="P328" s="475">
        <f t="shared" ca="1" si="72"/>
        <v>44985.875706214691</v>
      </c>
      <c r="Q328" s="475">
        <f t="shared" ca="1" si="72"/>
        <v>44985.875706214691</v>
      </c>
      <c r="R328" s="475">
        <f t="shared" ca="1" si="72"/>
        <v>44985.875706214691</v>
      </c>
      <c r="S328" s="475">
        <f t="shared" ca="1" si="72"/>
        <v>44985.875706214691</v>
      </c>
      <c r="T328" s="475">
        <f t="shared" ca="1" si="72"/>
        <v>44985.875706214691</v>
      </c>
      <c r="U328" s="475">
        <f t="shared" ca="1" si="72"/>
        <v>44985.875706214691</v>
      </c>
      <c r="V328" s="475">
        <f t="shared" ca="1" si="72"/>
        <v>44985.875706214691</v>
      </c>
      <c r="W328" s="475">
        <f t="shared" ca="1" si="72"/>
        <v>44985.875706214691</v>
      </c>
      <c r="X328" s="475">
        <f t="shared" ca="1" si="72"/>
        <v>44985.875706214691</v>
      </c>
      <c r="Y328" s="475">
        <f t="shared" ca="1" si="72"/>
        <v>44985.875706214691</v>
      </c>
      <c r="Z328" s="475">
        <f t="shared" ca="1" si="72"/>
        <v>44985.875706214691</v>
      </c>
      <c r="AA328" s="475">
        <f t="shared" ca="1" si="72"/>
        <v>44985.875706214691</v>
      </c>
      <c r="AB328" s="475">
        <f t="shared" ca="1" si="72"/>
        <v>44985.875706214691</v>
      </c>
      <c r="AC328" s="475">
        <f t="shared" ca="1" si="73"/>
        <v>44985.875706214691</v>
      </c>
      <c r="AD328" s="475">
        <f t="shared" ca="1" si="73"/>
        <v>44985.875706214691</v>
      </c>
      <c r="AE328" s="475">
        <f t="shared" ca="1" si="73"/>
        <v>44985.875706214691</v>
      </c>
      <c r="AF328" s="475">
        <f t="shared" ca="1" si="73"/>
        <v>44985.875706214691</v>
      </c>
      <c r="AG328" s="475">
        <f t="shared" ca="1" si="73"/>
        <v>44985.875706214691</v>
      </c>
      <c r="AH328" s="475">
        <f t="shared" ca="1" si="73"/>
        <v>44985.875706214691</v>
      </c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9"/>
      <c r="AV328" s="479"/>
      <c r="AW328" s="479"/>
      <c r="AX328" s="479"/>
      <c r="AY328" s="479"/>
      <c r="AZ328" s="479"/>
      <c r="BA328" s="479"/>
      <c r="BB328" s="479"/>
      <c r="BC328" s="479"/>
      <c r="BD328" s="479"/>
      <c r="BE328" s="479"/>
      <c r="BF328" s="479"/>
      <c r="BG328" s="479"/>
      <c r="BH328" s="479"/>
      <c r="BI328" s="479"/>
      <c r="BJ328" s="479"/>
      <c r="BK328" s="479"/>
      <c r="BL328" s="479"/>
      <c r="BM328" s="479"/>
      <c r="BN328" s="479"/>
      <c r="BO328" s="479"/>
      <c r="BP328" s="479"/>
      <c r="BQ328" s="479"/>
      <c r="BR328" s="479"/>
    </row>
    <row r="329" spans="3:70">
      <c r="D329" s="475"/>
      <c r="E329" s="475"/>
      <c r="F329" s="475"/>
      <c r="G329" s="475"/>
      <c r="H329" s="475"/>
      <c r="I329" s="475"/>
      <c r="J329" s="475"/>
      <c r="K329" s="475"/>
      <c r="L329" s="475">
        <f ca="1">L$44/24</f>
        <v>16482.049655720341</v>
      </c>
      <c r="M329" s="475">
        <f ca="1">L329</f>
        <v>16482.049655720341</v>
      </c>
      <c r="N329" s="475">
        <f t="shared" ca="1" si="72"/>
        <v>16482.049655720341</v>
      </c>
      <c r="O329" s="475">
        <f t="shared" ca="1" si="72"/>
        <v>16482.049655720341</v>
      </c>
      <c r="P329" s="475">
        <f t="shared" ca="1" si="72"/>
        <v>16482.049655720341</v>
      </c>
      <c r="Q329" s="475">
        <f t="shared" ca="1" si="72"/>
        <v>16482.049655720341</v>
      </c>
      <c r="R329" s="475">
        <f t="shared" ca="1" si="72"/>
        <v>16482.049655720341</v>
      </c>
      <c r="S329" s="475">
        <f t="shared" ca="1" si="72"/>
        <v>16482.049655720341</v>
      </c>
      <c r="T329" s="475">
        <f t="shared" ca="1" si="72"/>
        <v>16482.049655720341</v>
      </c>
      <c r="U329" s="475">
        <f t="shared" ca="1" si="72"/>
        <v>16482.049655720341</v>
      </c>
      <c r="V329" s="475">
        <f t="shared" ca="1" si="72"/>
        <v>16482.049655720341</v>
      </c>
      <c r="W329" s="475">
        <f t="shared" ca="1" si="72"/>
        <v>16482.049655720341</v>
      </c>
      <c r="X329" s="475">
        <f t="shared" ca="1" si="72"/>
        <v>16482.049655720341</v>
      </c>
      <c r="Y329" s="475">
        <f t="shared" ca="1" si="72"/>
        <v>16482.049655720341</v>
      </c>
      <c r="Z329" s="475">
        <f t="shared" ca="1" si="72"/>
        <v>16482.049655720341</v>
      </c>
      <c r="AA329" s="475">
        <f t="shared" ca="1" si="72"/>
        <v>16482.049655720341</v>
      </c>
      <c r="AB329" s="475">
        <f t="shared" ca="1" si="72"/>
        <v>16482.049655720341</v>
      </c>
      <c r="AC329" s="475">
        <f t="shared" ca="1" si="73"/>
        <v>16482.049655720341</v>
      </c>
      <c r="AD329" s="475">
        <f t="shared" ca="1" si="73"/>
        <v>16482.049655720341</v>
      </c>
      <c r="AE329" s="475">
        <f t="shared" ca="1" si="73"/>
        <v>16482.049655720341</v>
      </c>
      <c r="AF329" s="475">
        <f t="shared" ca="1" si="73"/>
        <v>16482.049655720341</v>
      </c>
      <c r="AG329" s="475">
        <f t="shared" ca="1" si="73"/>
        <v>16482.049655720341</v>
      </c>
      <c r="AH329" s="475">
        <f t="shared" ca="1" si="73"/>
        <v>16482.049655720341</v>
      </c>
      <c r="AI329" s="475">
        <f t="shared" ca="1" si="73"/>
        <v>16482.049655720341</v>
      </c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9"/>
      <c r="AV329" s="479"/>
      <c r="AW329" s="479"/>
      <c r="AX329" s="479"/>
      <c r="AY329" s="479"/>
      <c r="AZ329" s="479"/>
      <c r="BA329" s="479"/>
      <c r="BB329" s="479"/>
      <c r="BC329" s="479"/>
      <c r="BD329" s="479"/>
      <c r="BE329" s="479"/>
      <c r="BF329" s="479"/>
      <c r="BG329" s="479"/>
      <c r="BH329" s="479"/>
      <c r="BI329" s="479"/>
      <c r="BJ329" s="479"/>
      <c r="BK329" s="479"/>
      <c r="BL329" s="479"/>
      <c r="BM329" s="479"/>
      <c r="BN329" s="479"/>
      <c r="BO329" s="479"/>
      <c r="BP329" s="479"/>
      <c r="BQ329" s="479"/>
      <c r="BR329" s="479"/>
    </row>
    <row r="330" spans="3:70">
      <c r="D330" s="475"/>
      <c r="E330" s="475"/>
      <c r="F330" s="475"/>
      <c r="G330" s="475"/>
      <c r="H330" s="475"/>
      <c r="I330" s="475"/>
      <c r="J330" s="475"/>
      <c r="K330" s="475"/>
      <c r="L330" s="475">
        <f ca="1">L$45/24</f>
        <v>50713.998940677971</v>
      </c>
      <c r="M330" s="475">
        <f ca="1">L330</f>
        <v>50713.998940677971</v>
      </c>
      <c r="N330" s="475">
        <f t="shared" ca="1" si="72"/>
        <v>50713.998940677971</v>
      </c>
      <c r="O330" s="475">
        <f t="shared" ca="1" si="72"/>
        <v>50713.998940677971</v>
      </c>
      <c r="P330" s="475">
        <f t="shared" ca="1" si="72"/>
        <v>50713.998940677971</v>
      </c>
      <c r="Q330" s="475">
        <f t="shared" ca="1" si="72"/>
        <v>50713.998940677971</v>
      </c>
      <c r="R330" s="475">
        <f t="shared" ca="1" si="72"/>
        <v>50713.998940677971</v>
      </c>
      <c r="S330" s="475">
        <f t="shared" ca="1" si="72"/>
        <v>50713.998940677971</v>
      </c>
      <c r="T330" s="475">
        <f t="shared" ca="1" si="72"/>
        <v>50713.998940677971</v>
      </c>
      <c r="U330" s="475">
        <f t="shared" ca="1" si="72"/>
        <v>50713.998940677971</v>
      </c>
      <c r="V330" s="475">
        <f t="shared" ca="1" si="72"/>
        <v>50713.998940677971</v>
      </c>
      <c r="W330" s="475">
        <f t="shared" ca="1" si="72"/>
        <v>50713.998940677971</v>
      </c>
      <c r="X330" s="475">
        <f t="shared" ca="1" si="72"/>
        <v>50713.998940677971</v>
      </c>
      <c r="Y330" s="475">
        <f t="shared" ca="1" si="72"/>
        <v>50713.998940677971</v>
      </c>
      <c r="Z330" s="475">
        <f t="shared" ca="1" si="72"/>
        <v>50713.998940677971</v>
      </c>
      <c r="AA330" s="475">
        <f t="shared" ca="1" si="72"/>
        <v>50713.998940677971</v>
      </c>
      <c r="AB330" s="475">
        <f t="shared" ca="1" si="72"/>
        <v>50713.998940677971</v>
      </c>
      <c r="AC330" s="475">
        <f t="shared" ca="1" si="73"/>
        <v>50713.998940677971</v>
      </c>
      <c r="AD330" s="475">
        <f t="shared" ca="1" si="73"/>
        <v>50713.998940677971</v>
      </c>
      <c r="AE330" s="475">
        <f t="shared" ca="1" si="73"/>
        <v>50713.998940677971</v>
      </c>
      <c r="AF330" s="475">
        <f t="shared" ca="1" si="73"/>
        <v>50713.998940677971</v>
      </c>
      <c r="AG330" s="475">
        <f t="shared" ca="1" si="73"/>
        <v>50713.998940677971</v>
      </c>
      <c r="AH330" s="475">
        <f t="shared" ca="1" si="73"/>
        <v>50713.998940677971</v>
      </c>
      <c r="AI330" s="475">
        <f t="shared" ca="1" si="73"/>
        <v>50713.998940677971</v>
      </c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9"/>
      <c r="AV330" s="479"/>
      <c r="AW330" s="479"/>
      <c r="AX330" s="479"/>
      <c r="AY330" s="479"/>
      <c r="AZ330" s="479"/>
      <c r="BA330" s="479"/>
      <c r="BB330" s="479"/>
      <c r="BC330" s="479"/>
      <c r="BD330" s="479"/>
      <c r="BE330" s="479"/>
      <c r="BF330" s="479"/>
      <c r="BG330" s="479"/>
      <c r="BH330" s="479"/>
      <c r="BI330" s="479"/>
      <c r="BJ330" s="479"/>
      <c r="BK330" s="479"/>
      <c r="BL330" s="479"/>
      <c r="BM330" s="479"/>
      <c r="BN330" s="479"/>
      <c r="BO330" s="479"/>
      <c r="BP330" s="479"/>
      <c r="BQ330" s="479"/>
      <c r="BR330" s="479"/>
    </row>
    <row r="331" spans="3:70">
      <c r="D331" s="475"/>
      <c r="E331" s="475"/>
      <c r="F331" s="475"/>
      <c r="G331" s="475"/>
      <c r="H331" s="475"/>
      <c r="I331" s="475"/>
      <c r="J331" s="475"/>
      <c r="K331" s="475"/>
      <c r="L331" s="475">
        <f ca="1">L$46/24</f>
        <v>74380.531779661032</v>
      </c>
      <c r="M331" s="475">
        <f ca="1">L331</f>
        <v>74380.531779661032</v>
      </c>
      <c r="N331" s="475">
        <f t="shared" ca="1" si="72"/>
        <v>74380.531779661032</v>
      </c>
      <c r="O331" s="475">
        <f t="shared" ca="1" si="72"/>
        <v>74380.531779661032</v>
      </c>
      <c r="P331" s="475">
        <f t="shared" ca="1" si="72"/>
        <v>74380.531779661032</v>
      </c>
      <c r="Q331" s="475">
        <f t="shared" ca="1" si="72"/>
        <v>74380.531779661032</v>
      </c>
      <c r="R331" s="475">
        <f t="shared" ca="1" si="72"/>
        <v>74380.531779661032</v>
      </c>
      <c r="S331" s="475">
        <f t="shared" ca="1" si="72"/>
        <v>74380.531779661032</v>
      </c>
      <c r="T331" s="475">
        <f t="shared" ca="1" si="72"/>
        <v>74380.531779661032</v>
      </c>
      <c r="U331" s="475">
        <f t="shared" ca="1" si="72"/>
        <v>74380.531779661032</v>
      </c>
      <c r="V331" s="475">
        <f t="shared" ca="1" si="72"/>
        <v>74380.531779661032</v>
      </c>
      <c r="W331" s="475">
        <f t="shared" ca="1" si="72"/>
        <v>74380.531779661032</v>
      </c>
      <c r="X331" s="475">
        <f t="shared" ca="1" si="72"/>
        <v>74380.531779661032</v>
      </c>
      <c r="Y331" s="475">
        <f t="shared" ca="1" si="72"/>
        <v>74380.531779661032</v>
      </c>
      <c r="Z331" s="475">
        <f t="shared" ca="1" si="72"/>
        <v>74380.531779661032</v>
      </c>
      <c r="AA331" s="475">
        <f t="shared" ca="1" si="72"/>
        <v>74380.531779661032</v>
      </c>
      <c r="AB331" s="475">
        <f t="shared" ca="1" si="72"/>
        <v>74380.531779661032</v>
      </c>
      <c r="AC331" s="475">
        <f t="shared" ca="1" si="73"/>
        <v>74380.531779661032</v>
      </c>
      <c r="AD331" s="475">
        <f t="shared" ca="1" si="73"/>
        <v>74380.531779661032</v>
      </c>
      <c r="AE331" s="475">
        <f t="shared" ca="1" si="73"/>
        <v>74380.531779661032</v>
      </c>
      <c r="AF331" s="475">
        <f t="shared" ca="1" si="73"/>
        <v>74380.531779661032</v>
      </c>
      <c r="AG331" s="475">
        <f t="shared" ca="1" si="73"/>
        <v>74380.531779661032</v>
      </c>
      <c r="AH331" s="475">
        <f t="shared" ca="1" si="73"/>
        <v>74380.531779661032</v>
      </c>
      <c r="AI331" s="475">
        <f t="shared" ca="1" si="73"/>
        <v>74380.531779661032</v>
      </c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9"/>
      <c r="AV331" s="479"/>
      <c r="AW331" s="479"/>
      <c r="AX331" s="479"/>
      <c r="AY331" s="479"/>
      <c r="AZ331" s="479"/>
      <c r="BA331" s="479"/>
      <c r="BB331" s="479"/>
      <c r="BC331" s="479"/>
      <c r="BD331" s="479"/>
      <c r="BE331" s="479"/>
      <c r="BF331" s="479"/>
      <c r="BG331" s="479"/>
      <c r="BH331" s="479"/>
      <c r="BI331" s="479"/>
      <c r="BJ331" s="479"/>
      <c r="BK331" s="479"/>
      <c r="BL331" s="479"/>
      <c r="BM331" s="479"/>
      <c r="BN331" s="479"/>
      <c r="BO331" s="479"/>
      <c r="BP331" s="479"/>
      <c r="BQ331" s="479"/>
      <c r="BR331" s="479"/>
    </row>
    <row r="332" spans="3:70">
      <c r="D332" s="475"/>
      <c r="E332" s="475"/>
      <c r="F332" s="475"/>
      <c r="G332" s="475"/>
      <c r="H332" s="475"/>
      <c r="I332" s="475"/>
      <c r="J332" s="475"/>
      <c r="K332" s="475"/>
      <c r="L332" s="475">
        <f ca="1">L$47/24</f>
        <v>84523.331567796617</v>
      </c>
      <c r="M332" s="475">
        <f ca="1">L332</f>
        <v>84523.331567796617</v>
      </c>
      <c r="N332" s="475">
        <f t="shared" ca="1" si="72"/>
        <v>84523.331567796617</v>
      </c>
      <c r="O332" s="475">
        <f t="shared" ca="1" si="72"/>
        <v>84523.331567796617</v>
      </c>
      <c r="P332" s="475">
        <f t="shared" ca="1" si="72"/>
        <v>84523.331567796617</v>
      </c>
      <c r="Q332" s="475">
        <f t="shared" ca="1" si="72"/>
        <v>84523.331567796617</v>
      </c>
      <c r="R332" s="475">
        <f t="shared" ca="1" si="72"/>
        <v>84523.331567796617</v>
      </c>
      <c r="S332" s="475">
        <f t="shared" ca="1" si="72"/>
        <v>84523.331567796617</v>
      </c>
      <c r="T332" s="475">
        <f t="shared" ca="1" si="72"/>
        <v>84523.331567796617</v>
      </c>
      <c r="U332" s="475">
        <f t="shared" ca="1" si="72"/>
        <v>84523.331567796617</v>
      </c>
      <c r="V332" s="475">
        <f t="shared" ca="1" si="72"/>
        <v>84523.331567796617</v>
      </c>
      <c r="W332" s="475">
        <f t="shared" ca="1" si="72"/>
        <v>84523.331567796617</v>
      </c>
      <c r="X332" s="475">
        <f t="shared" ca="1" si="72"/>
        <v>84523.331567796617</v>
      </c>
      <c r="Y332" s="475">
        <f t="shared" ca="1" si="72"/>
        <v>84523.331567796617</v>
      </c>
      <c r="Z332" s="475">
        <f t="shared" ca="1" si="72"/>
        <v>84523.331567796617</v>
      </c>
      <c r="AA332" s="475">
        <f t="shared" ca="1" si="72"/>
        <v>84523.331567796617</v>
      </c>
      <c r="AB332" s="475">
        <f t="shared" ca="1" si="72"/>
        <v>84523.331567796617</v>
      </c>
      <c r="AC332" s="475">
        <f t="shared" ca="1" si="73"/>
        <v>84523.331567796617</v>
      </c>
      <c r="AD332" s="475">
        <f t="shared" ca="1" si="73"/>
        <v>84523.331567796617</v>
      </c>
      <c r="AE332" s="475">
        <f t="shared" ca="1" si="73"/>
        <v>84523.331567796617</v>
      </c>
      <c r="AF332" s="475">
        <f t="shared" ca="1" si="73"/>
        <v>84523.331567796617</v>
      </c>
      <c r="AG332" s="475">
        <f t="shared" ca="1" si="73"/>
        <v>84523.331567796617</v>
      </c>
      <c r="AH332" s="475">
        <f t="shared" ca="1" si="73"/>
        <v>84523.331567796617</v>
      </c>
      <c r="AI332" s="475">
        <f t="shared" ca="1" si="73"/>
        <v>84523.331567796617</v>
      </c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9"/>
      <c r="AV332" s="479"/>
      <c r="AW332" s="479"/>
      <c r="AX332" s="479"/>
      <c r="AY332" s="479"/>
      <c r="AZ332" s="479"/>
      <c r="BA332" s="479"/>
      <c r="BB332" s="479"/>
      <c r="BC332" s="479"/>
      <c r="BD332" s="479"/>
      <c r="BE332" s="479"/>
      <c r="BF332" s="479"/>
      <c r="BG332" s="479"/>
      <c r="BH332" s="479"/>
      <c r="BI332" s="479"/>
      <c r="BJ332" s="479"/>
      <c r="BK332" s="479"/>
      <c r="BL332" s="479"/>
      <c r="BM332" s="479"/>
      <c r="BN332" s="479"/>
      <c r="BO332" s="479"/>
      <c r="BP332" s="479"/>
      <c r="BQ332" s="479"/>
      <c r="BR332" s="479"/>
    </row>
    <row r="333" spans="3:70">
      <c r="D333" s="475"/>
      <c r="E333" s="475"/>
      <c r="F333" s="475"/>
      <c r="G333" s="475"/>
      <c r="H333" s="475"/>
      <c r="I333" s="475"/>
      <c r="J333" s="475"/>
      <c r="K333" s="475"/>
      <c r="L333" s="475">
        <f ca="1">L$47/24</f>
        <v>84523.331567796617</v>
      </c>
      <c r="M333" s="475">
        <f ca="1">L333</f>
        <v>84523.331567796617</v>
      </c>
      <c r="N333" s="475">
        <f t="shared" ca="1" si="72"/>
        <v>84523.331567796617</v>
      </c>
      <c r="O333" s="475">
        <f t="shared" ca="1" si="72"/>
        <v>84523.331567796617</v>
      </c>
      <c r="P333" s="475">
        <f t="shared" ca="1" si="72"/>
        <v>84523.331567796617</v>
      </c>
      <c r="Q333" s="475">
        <f t="shared" ca="1" si="72"/>
        <v>84523.331567796617</v>
      </c>
      <c r="R333" s="475">
        <f t="shared" ca="1" si="72"/>
        <v>84523.331567796617</v>
      </c>
      <c r="S333" s="475">
        <f t="shared" ca="1" si="72"/>
        <v>84523.331567796617</v>
      </c>
      <c r="T333" s="475">
        <f t="shared" ca="1" si="72"/>
        <v>84523.331567796617</v>
      </c>
      <c r="U333" s="475">
        <f t="shared" ca="1" si="72"/>
        <v>84523.331567796617</v>
      </c>
      <c r="V333" s="475">
        <f t="shared" ca="1" si="72"/>
        <v>84523.331567796617</v>
      </c>
      <c r="W333" s="475">
        <f t="shared" ca="1" si="72"/>
        <v>84523.331567796617</v>
      </c>
      <c r="X333" s="475">
        <f t="shared" ca="1" si="72"/>
        <v>84523.331567796617</v>
      </c>
      <c r="Y333" s="475">
        <f t="shared" ca="1" si="72"/>
        <v>84523.331567796617</v>
      </c>
      <c r="Z333" s="475">
        <f t="shared" ca="1" si="72"/>
        <v>84523.331567796617</v>
      </c>
      <c r="AA333" s="475">
        <f t="shared" ca="1" si="72"/>
        <v>84523.331567796617</v>
      </c>
      <c r="AB333" s="475">
        <f t="shared" ca="1" si="72"/>
        <v>84523.331567796617</v>
      </c>
      <c r="AC333" s="475">
        <f t="shared" ca="1" si="73"/>
        <v>84523.331567796617</v>
      </c>
      <c r="AD333" s="475">
        <f t="shared" ca="1" si="73"/>
        <v>84523.331567796617</v>
      </c>
      <c r="AE333" s="475">
        <f t="shared" ca="1" si="73"/>
        <v>84523.331567796617</v>
      </c>
      <c r="AF333" s="475">
        <f t="shared" ca="1" si="73"/>
        <v>84523.331567796617</v>
      </c>
      <c r="AG333" s="475">
        <f t="shared" ca="1" si="73"/>
        <v>84523.331567796617</v>
      </c>
      <c r="AH333" s="475">
        <f t="shared" ca="1" si="73"/>
        <v>84523.331567796617</v>
      </c>
      <c r="AI333" s="475">
        <f t="shared" ca="1" si="73"/>
        <v>84523.331567796617</v>
      </c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9"/>
      <c r="AV333" s="479"/>
      <c r="AW333" s="479"/>
      <c r="AX333" s="479"/>
      <c r="AY333" s="479"/>
      <c r="AZ333" s="479"/>
      <c r="BA333" s="479"/>
      <c r="BB333" s="479"/>
      <c r="BC333" s="479"/>
      <c r="BD333" s="479"/>
      <c r="BE333" s="479"/>
      <c r="BF333" s="479"/>
      <c r="BG333" s="479"/>
      <c r="BH333" s="479"/>
      <c r="BI333" s="479"/>
      <c r="BJ333" s="479"/>
      <c r="BK333" s="479"/>
      <c r="BL333" s="479"/>
      <c r="BM333" s="479"/>
      <c r="BN333" s="479"/>
      <c r="BO333" s="479"/>
      <c r="BP333" s="479"/>
      <c r="BQ333" s="479"/>
      <c r="BR333" s="479"/>
    </row>
    <row r="334" spans="3:70">
      <c r="D334" s="475"/>
      <c r="E334" s="475"/>
      <c r="F334" s="475"/>
      <c r="G334" s="475"/>
      <c r="H334" s="475"/>
      <c r="I334" s="475"/>
      <c r="J334" s="475"/>
      <c r="K334" s="475"/>
      <c r="L334" s="475"/>
      <c r="M334" s="475">
        <f ca="1">M$44/24</f>
        <v>25106.779833487817</v>
      </c>
      <c r="N334" s="475">
        <f ca="1">M334</f>
        <v>25106.779833487817</v>
      </c>
      <c r="O334" s="475">
        <f t="shared" ca="1" si="72"/>
        <v>25106.779833487817</v>
      </c>
      <c r="P334" s="475">
        <f t="shared" ca="1" si="72"/>
        <v>25106.779833487817</v>
      </c>
      <c r="Q334" s="475">
        <f t="shared" ca="1" si="72"/>
        <v>25106.779833487817</v>
      </c>
      <c r="R334" s="475">
        <f t="shared" ca="1" si="72"/>
        <v>25106.779833487817</v>
      </c>
      <c r="S334" s="475">
        <f t="shared" ca="1" si="72"/>
        <v>25106.779833487817</v>
      </c>
      <c r="T334" s="475">
        <f t="shared" ca="1" si="72"/>
        <v>25106.779833487817</v>
      </c>
      <c r="U334" s="475">
        <f t="shared" ca="1" si="72"/>
        <v>25106.779833487817</v>
      </c>
      <c r="V334" s="475">
        <f t="shared" ca="1" si="72"/>
        <v>25106.779833487817</v>
      </c>
      <c r="W334" s="475">
        <f t="shared" ca="1" si="72"/>
        <v>25106.779833487817</v>
      </c>
      <c r="X334" s="475">
        <f t="shared" ca="1" si="72"/>
        <v>25106.779833487817</v>
      </c>
      <c r="Y334" s="475">
        <f t="shared" ca="1" si="72"/>
        <v>25106.779833487817</v>
      </c>
      <c r="Z334" s="475">
        <f t="shared" ca="1" si="72"/>
        <v>25106.779833487817</v>
      </c>
      <c r="AA334" s="475">
        <f t="shared" ca="1" si="72"/>
        <v>25106.779833487817</v>
      </c>
      <c r="AB334" s="475">
        <f t="shared" ca="1" si="72"/>
        <v>25106.779833487817</v>
      </c>
      <c r="AC334" s="475">
        <f t="shared" ca="1" si="73"/>
        <v>25106.779833487817</v>
      </c>
      <c r="AD334" s="475">
        <f t="shared" ca="1" si="73"/>
        <v>25106.779833487817</v>
      </c>
      <c r="AE334" s="475">
        <f t="shared" ca="1" si="73"/>
        <v>25106.779833487817</v>
      </c>
      <c r="AF334" s="475">
        <f t="shared" ca="1" si="73"/>
        <v>25106.779833487817</v>
      </c>
      <c r="AG334" s="475">
        <f t="shared" ca="1" si="73"/>
        <v>25106.779833487817</v>
      </c>
      <c r="AH334" s="475">
        <f t="shared" ca="1" si="73"/>
        <v>25106.779833487817</v>
      </c>
      <c r="AI334" s="475">
        <f t="shared" ca="1" si="73"/>
        <v>25106.779833487817</v>
      </c>
      <c r="AJ334" s="475">
        <f t="shared" ca="1" si="73"/>
        <v>25106.779833487817</v>
      </c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9"/>
      <c r="AV334" s="479"/>
      <c r="AW334" s="479"/>
      <c r="AX334" s="479"/>
      <c r="AY334" s="479"/>
      <c r="AZ334" s="479"/>
      <c r="BA334" s="479"/>
      <c r="BB334" s="479"/>
      <c r="BC334" s="479"/>
      <c r="BD334" s="479"/>
      <c r="BE334" s="479"/>
      <c r="BF334" s="479"/>
      <c r="BG334" s="479"/>
      <c r="BH334" s="479"/>
      <c r="BI334" s="479"/>
      <c r="BJ334" s="479"/>
      <c r="BK334" s="479"/>
      <c r="BL334" s="479"/>
      <c r="BM334" s="479"/>
      <c r="BN334" s="479"/>
      <c r="BO334" s="479"/>
      <c r="BP334" s="479"/>
      <c r="BQ334" s="479"/>
      <c r="BR334" s="479"/>
    </row>
    <row r="335" spans="3:70">
      <c r="D335" s="475"/>
      <c r="E335" s="475"/>
      <c r="F335" s="475"/>
      <c r="G335" s="475"/>
      <c r="H335" s="475"/>
      <c r="I335" s="475"/>
      <c r="J335" s="475"/>
      <c r="K335" s="475"/>
      <c r="L335" s="475"/>
      <c r="M335" s="475">
        <f ca="1">M$45/24</f>
        <v>77251.63025688559</v>
      </c>
      <c r="N335" s="475">
        <f t="shared" ref="N335:AC339" ca="1" si="74">M335</f>
        <v>77251.63025688559</v>
      </c>
      <c r="O335" s="475">
        <f t="shared" ca="1" si="74"/>
        <v>77251.63025688559</v>
      </c>
      <c r="P335" s="475">
        <f t="shared" ca="1" si="74"/>
        <v>77251.63025688559</v>
      </c>
      <c r="Q335" s="475">
        <f t="shared" ca="1" si="74"/>
        <v>77251.63025688559</v>
      </c>
      <c r="R335" s="475">
        <f t="shared" ca="1" si="74"/>
        <v>77251.63025688559</v>
      </c>
      <c r="S335" s="475">
        <f t="shared" ca="1" si="74"/>
        <v>77251.63025688559</v>
      </c>
      <c r="T335" s="475">
        <f t="shared" ca="1" si="74"/>
        <v>77251.63025688559</v>
      </c>
      <c r="U335" s="475">
        <f t="shared" ca="1" si="74"/>
        <v>77251.63025688559</v>
      </c>
      <c r="V335" s="475">
        <f t="shared" ca="1" si="74"/>
        <v>77251.63025688559</v>
      </c>
      <c r="W335" s="475">
        <f t="shared" ca="1" si="74"/>
        <v>77251.63025688559</v>
      </c>
      <c r="X335" s="475">
        <f t="shared" ca="1" si="74"/>
        <v>77251.63025688559</v>
      </c>
      <c r="Y335" s="475">
        <f t="shared" ca="1" si="74"/>
        <v>77251.63025688559</v>
      </c>
      <c r="Z335" s="475">
        <f t="shared" ca="1" si="74"/>
        <v>77251.63025688559</v>
      </c>
      <c r="AA335" s="475">
        <f t="shared" ca="1" si="74"/>
        <v>77251.63025688559</v>
      </c>
      <c r="AB335" s="475">
        <f t="shared" ca="1" si="74"/>
        <v>77251.63025688559</v>
      </c>
      <c r="AC335" s="475">
        <f t="shared" ca="1" si="74"/>
        <v>77251.63025688559</v>
      </c>
      <c r="AD335" s="475">
        <f t="shared" ca="1" si="73"/>
        <v>77251.63025688559</v>
      </c>
      <c r="AE335" s="475">
        <f t="shared" ca="1" si="73"/>
        <v>77251.63025688559</v>
      </c>
      <c r="AF335" s="475">
        <f t="shared" ca="1" si="73"/>
        <v>77251.63025688559</v>
      </c>
      <c r="AG335" s="475">
        <f t="shared" ca="1" si="73"/>
        <v>77251.63025688559</v>
      </c>
      <c r="AH335" s="475">
        <f t="shared" ca="1" si="73"/>
        <v>77251.63025688559</v>
      </c>
      <c r="AI335" s="475">
        <f t="shared" ca="1" si="73"/>
        <v>77251.63025688559</v>
      </c>
      <c r="AJ335" s="475">
        <f t="shared" ca="1" si="73"/>
        <v>77251.63025688559</v>
      </c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9"/>
      <c r="AV335" s="479"/>
      <c r="AW335" s="479"/>
      <c r="AX335" s="479"/>
      <c r="AY335" s="479"/>
      <c r="AZ335" s="479"/>
      <c r="BA335" s="479"/>
      <c r="BB335" s="479"/>
      <c r="BC335" s="479"/>
      <c r="BD335" s="479"/>
      <c r="BE335" s="479"/>
      <c r="BF335" s="479"/>
      <c r="BG335" s="479"/>
      <c r="BH335" s="479"/>
      <c r="BI335" s="479"/>
      <c r="BJ335" s="479"/>
      <c r="BK335" s="479"/>
      <c r="BL335" s="479"/>
      <c r="BM335" s="479"/>
      <c r="BN335" s="479"/>
      <c r="BO335" s="479"/>
      <c r="BP335" s="479"/>
      <c r="BQ335" s="479"/>
      <c r="BR335" s="479"/>
    </row>
    <row r="336" spans="3:70">
      <c r="D336" s="475"/>
      <c r="E336" s="475"/>
      <c r="F336" s="475"/>
      <c r="G336" s="475"/>
      <c r="H336" s="475"/>
      <c r="I336" s="475"/>
      <c r="J336" s="475"/>
      <c r="K336" s="475"/>
      <c r="L336" s="475"/>
      <c r="M336" s="475">
        <f ca="1">M$46/24</f>
        <v>113302.39104343222</v>
      </c>
      <c r="N336" s="475">
        <f t="shared" ca="1" si="74"/>
        <v>113302.39104343222</v>
      </c>
      <c r="O336" s="475">
        <f t="shared" ca="1" si="74"/>
        <v>113302.39104343222</v>
      </c>
      <c r="P336" s="475">
        <f t="shared" ca="1" si="74"/>
        <v>113302.39104343222</v>
      </c>
      <c r="Q336" s="475">
        <f t="shared" ca="1" si="74"/>
        <v>113302.39104343222</v>
      </c>
      <c r="R336" s="475">
        <f t="shared" ca="1" si="74"/>
        <v>113302.39104343222</v>
      </c>
      <c r="S336" s="475">
        <f t="shared" ca="1" si="74"/>
        <v>113302.39104343222</v>
      </c>
      <c r="T336" s="475">
        <f t="shared" ca="1" si="74"/>
        <v>113302.39104343222</v>
      </c>
      <c r="U336" s="475">
        <f t="shared" ca="1" si="74"/>
        <v>113302.39104343222</v>
      </c>
      <c r="V336" s="475">
        <f t="shared" ca="1" si="74"/>
        <v>113302.39104343222</v>
      </c>
      <c r="W336" s="475">
        <f t="shared" ca="1" si="74"/>
        <v>113302.39104343222</v>
      </c>
      <c r="X336" s="475">
        <f t="shared" ca="1" si="74"/>
        <v>113302.39104343222</v>
      </c>
      <c r="Y336" s="475">
        <f t="shared" ca="1" si="74"/>
        <v>113302.39104343222</v>
      </c>
      <c r="Z336" s="475">
        <f t="shared" ca="1" si="74"/>
        <v>113302.39104343222</v>
      </c>
      <c r="AA336" s="475">
        <f t="shared" ca="1" si="74"/>
        <v>113302.39104343222</v>
      </c>
      <c r="AB336" s="475">
        <f t="shared" ca="1" si="74"/>
        <v>113302.39104343222</v>
      </c>
      <c r="AC336" s="475">
        <f t="shared" ca="1" si="74"/>
        <v>113302.39104343222</v>
      </c>
      <c r="AD336" s="475">
        <f t="shared" ca="1" si="73"/>
        <v>113302.39104343222</v>
      </c>
      <c r="AE336" s="475">
        <f t="shared" ca="1" si="73"/>
        <v>113302.39104343222</v>
      </c>
      <c r="AF336" s="475">
        <f t="shared" ca="1" si="73"/>
        <v>113302.39104343222</v>
      </c>
      <c r="AG336" s="475">
        <f t="shared" ca="1" si="73"/>
        <v>113302.39104343222</v>
      </c>
      <c r="AH336" s="475">
        <f t="shared" ca="1" si="73"/>
        <v>113302.39104343222</v>
      </c>
      <c r="AI336" s="475">
        <f t="shared" ca="1" si="73"/>
        <v>113302.39104343222</v>
      </c>
      <c r="AJ336" s="475">
        <f t="shared" ca="1" si="73"/>
        <v>113302.39104343222</v>
      </c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9"/>
      <c r="AV336" s="479"/>
      <c r="AW336" s="479"/>
      <c r="AX336" s="479"/>
      <c r="AY336" s="479"/>
      <c r="AZ336" s="479"/>
      <c r="BA336" s="479"/>
      <c r="BB336" s="479"/>
      <c r="BC336" s="479"/>
      <c r="BD336" s="479"/>
      <c r="BE336" s="479"/>
      <c r="BF336" s="479"/>
      <c r="BG336" s="479"/>
      <c r="BH336" s="479"/>
      <c r="BI336" s="479"/>
      <c r="BJ336" s="479"/>
      <c r="BK336" s="479"/>
      <c r="BL336" s="479"/>
      <c r="BM336" s="479"/>
      <c r="BN336" s="479"/>
      <c r="BO336" s="479"/>
      <c r="BP336" s="479"/>
      <c r="BQ336" s="479"/>
      <c r="BR336" s="479"/>
    </row>
    <row r="337" spans="4:70">
      <c r="D337" s="475"/>
      <c r="E337" s="475"/>
      <c r="F337" s="475"/>
      <c r="G337" s="475"/>
      <c r="H337" s="475"/>
      <c r="I337" s="475"/>
      <c r="J337" s="475"/>
      <c r="K337" s="475"/>
      <c r="L337" s="475"/>
      <c r="M337" s="475">
        <f ca="1">M$47/24</f>
        <v>128752.71709480933</v>
      </c>
      <c r="N337" s="475">
        <f t="shared" ca="1" si="74"/>
        <v>128752.71709480933</v>
      </c>
      <c r="O337" s="475">
        <f t="shared" ca="1" si="74"/>
        <v>128752.71709480933</v>
      </c>
      <c r="P337" s="475">
        <f t="shared" ca="1" si="74"/>
        <v>128752.71709480933</v>
      </c>
      <c r="Q337" s="475">
        <f t="shared" ca="1" si="74"/>
        <v>128752.71709480933</v>
      </c>
      <c r="R337" s="475">
        <f t="shared" ca="1" si="74"/>
        <v>128752.71709480933</v>
      </c>
      <c r="S337" s="475">
        <f t="shared" ca="1" si="74"/>
        <v>128752.71709480933</v>
      </c>
      <c r="T337" s="475">
        <f t="shared" ca="1" si="74"/>
        <v>128752.71709480933</v>
      </c>
      <c r="U337" s="475">
        <f t="shared" ca="1" si="74"/>
        <v>128752.71709480933</v>
      </c>
      <c r="V337" s="475">
        <f t="shared" ca="1" si="74"/>
        <v>128752.71709480933</v>
      </c>
      <c r="W337" s="475">
        <f t="shared" ca="1" si="74"/>
        <v>128752.71709480933</v>
      </c>
      <c r="X337" s="475">
        <f t="shared" ca="1" si="74"/>
        <v>128752.71709480933</v>
      </c>
      <c r="Y337" s="475">
        <f t="shared" ca="1" si="74"/>
        <v>128752.71709480933</v>
      </c>
      <c r="Z337" s="475">
        <f t="shared" ca="1" si="74"/>
        <v>128752.71709480933</v>
      </c>
      <c r="AA337" s="475">
        <f t="shared" ca="1" si="74"/>
        <v>128752.71709480933</v>
      </c>
      <c r="AB337" s="475">
        <f t="shared" ca="1" si="74"/>
        <v>128752.71709480933</v>
      </c>
      <c r="AC337" s="475">
        <f t="shared" ca="1" si="74"/>
        <v>128752.71709480933</v>
      </c>
      <c r="AD337" s="475">
        <f t="shared" ca="1" si="73"/>
        <v>128752.71709480933</v>
      </c>
      <c r="AE337" s="475">
        <f t="shared" ca="1" si="73"/>
        <v>128752.71709480933</v>
      </c>
      <c r="AF337" s="475">
        <f t="shared" ca="1" si="73"/>
        <v>128752.71709480933</v>
      </c>
      <c r="AG337" s="475">
        <f t="shared" ca="1" si="73"/>
        <v>128752.71709480933</v>
      </c>
      <c r="AH337" s="475">
        <f t="shared" ca="1" si="73"/>
        <v>128752.71709480933</v>
      </c>
      <c r="AI337" s="475">
        <f t="shared" ca="1" si="73"/>
        <v>128752.71709480933</v>
      </c>
      <c r="AJ337" s="475">
        <f t="shared" ca="1" si="73"/>
        <v>128752.71709480933</v>
      </c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9"/>
      <c r="AV337" s="479"/>
      <c r="AW337" s="479"/>
      <c r="AX337" s="479"/>
      <c r="AY337" s="479"/>
      <c r="AZ337" s="479"/>
      <c r="BA337" s="479"/>
      <c r="BB337" s="479"/>
      <c r="BC337" s="479"/>
      <c r="BD337" s="479"/>
      <c r="BE337" s="479"/>
      <c r="BF337" s="479"/>
      <c r="BG337" s="479"/>
      <c r="BH337" s="479"/>
      <c r="BI337" s="479"/>
      <c r="BJ337" s="479"/>
      <c r="BK337" s="479"/>
      <c r="BL337" s="479"/>
      <c r="BM337" s="479"/>
      <c r="BN337" s="479"/>
      <c r="BO337" s="479"/>
      <c r="BP337" s="479"/>
      <c r="BQ337" s="479"/>
      <c r="BR337" s="479"/>
    </row>
    <row r="338" spans="4:70">
      <c r="D338" s="475"/>
      <c r="E338" s="475"/>
      <c r="F338" s="475"/>
      <c r="G338" s="475"/>
      <c r="H338" s="475"/>
      <c r="I338" s="475"/>
      <c r="J338" s="475"/>
      <c r="K338" s="475"/>
      <c r="L338" s="475"/>
      <c r="M338" s="475">
        <f ca="1">M$47/24</f>
        <v>128752.71709480933</v>
      </c>
      <c r="N338" s="475">
        <f t="shared" ca="1" si="74"/>
        <v>128752.71709480933</v>
      </c>
      <c r="O338" s="475">
        <f t="shared" ca="1" si="74"/>
        <v>128752.71709480933</v>
      </c>
      <c r="P338" s="475">
        <f t="shared" ca="1" si="74"/>
        <v>128752.71709480933</v>
      </c>
      <c r="Q338" s="475">
        <f t="shared" ca="1" si="74"/>
        <v>128752.71709480933</v>
      </c>
      <c r="R338" s="475">
        <f t="shared" ca="1" si="74"/>
        <v>128752.71709480933</v>
      </c>
      <c r="S338" s="475">
        <f t="shared" ca="1" si="74"/>
        <v>128752.71709480933</v>
      </c>
      <c r="T338" s="475">
        <f t="shared" ca="1" si="74"/>
        <v>128752.71709480933</v>
      </c>
      <c r="U338" s="475">
        <f t="shared" ca="1" si="74"/>
        <v>128752.71709480933</v>
      </c>
      <c r="V338" s="475">
        <f t="shared" ca="1" si="74"/>
        <v>128752.71709480933</v>
      </c>
      <c r="W338" s="475">
        <f t="shared" ca="1" si="74"/>
        <v>128752.71709480933</v>
      </c>
      <c r="X338" s="475">
        <f t="shared" ca="1" si="74"/>
        <v>128752.71709480933</v>
      </c>
      <c r="Y338" s="475">
        <f t="shared" ca="1" si="74"/>
        <v>128752.71709480933</v>
      </c>
      <c r="Z338" s="475">
        <f t="shared" ca="1" si="74"/>
        <v>128752.71709480933</v>
      </c>
      <c r="AA338" s="475">
        <f t="shared" ca="1" si="74"/>
        <v>128752.71709480933</v>
      </c>
      <c r="AB338" s="475">
        <f t="shared" ca="1" si="74"/>
        <v>128752.71709480933</v>
      </c>
      <c r="AC338" s="475">
        <f t="shared" ca="1" si="74"/>
        <v>128752.71709480933</v>
      </c>
      <c r="AD338" s="475">
        <f t="shared" ca="1" si="73"/>
        <v>128752.71709480933</v>
      </c>
      <c r="AE338" s="475">
        <f t="shared" ca="1" si="73"/>
        <v>128752.71709480933</v>
      </c>
      <c r="AF338" s="475">
        <f t="shared" ca="1" si="73"/>
        <v>128752.71709480933</v>
      </c>
      <c r="AG338" s="475">
        <f t="shared" ca="1" si="73"/>
        <v>128752.71709480933</v>
      </c>
      <c r="AH338" s="475">
        <f t="shared" ca="1" si="73"/>
        <v>128752.71709480933</v>
      </c>
      <c r="AI338" s="475">
        <f t="shared" ca="1" si="73"/>
        <v>128752.71709480933</v>
      </c>
      <c r="AJ338" s="475">
        <f t="shared" ca="1" si="73"/>
        <v>128752.71709480933</v>
      </c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9"/>
      <c r="AV338" s="479"/>
      <c r="AW338" s="479"/>
      <c r="AX338" s="479"/>
      <c r="AY338" s="479"/>
      <c r="AZ338" s="479"/>
      <c r="BA338" s="479"/>
      <c r="BB338" s="479"/>
      <c r="BC338" s="479"/>
      <c r="BD338" s="479"/>
      <c r="BE338" s="479"/>
      <c r="BF338" s="479"/>
      <c r="BG338" s="479"/>
      <c r="BH338" s="479"/>
      <c r="BI338" s="479"/>
      <c r="BJ338" s="479"/>
      <c r="BK338" s="479"/>
      <c r="BL338" s="479"/>
      <c r="BM338" s="479"/>
      <c r="BN338" s="479"/>
      <c r="BO338" s="479"/>
      <c r="BP338" s="479"/>
      <c r="BQ338" s="479"/>
      <c r="BR338" s="479"/>
    </row>
    <row r="339" spans="4:70">
      <c r="D339" s="475"/>
      <c r="E339" s="475"/>
      <c r="F339" s="475"/>
      <c r="G339" s="475"/>
      <c r="H339" s="475"/>
      <c r="I339" s="475"/>
      <c r="J339" s="475"/>
      <c r="K339" s="475"/>
      <c r="L339" s="475"/>
      <c r="M339" s="475"/>
      <c r="N339" s="475">
        <f ca="1">N$44/24</f>
        <v>32922.765243196336</v>
      </c>
      <c r="O339" s="475">
        <f ca="1">N339</f>
        <v>32922.765243196336</v>
      </c>
      <c r="P339" s="475">
        <f t="shared" ca="1" si="74"/>
        <v>32922.765243196336</v>
      </c>
      <c r="Q339" s="475">
        <f t="shared" ca="1" si="74"/>
        <v>32922.765243196336</v>
      </c>
      <c r="R339" s="475">
        <f t="shared" ca="1" si="74"/>
        <v>32922.765243196336</v>
      </c>
      <c r="S339" s="475">
        <f t="shared" ca="1" si="74"/>
        <v>32922.765243196336</v>
      </c>
      <c r="T339" s="475">
        <f t="shared" ca="1" si="74"/>
        <v>32922.765243196336</v>
      </c>
      <c r="U339" s="475">
        <f t="shared" ca="1" si="74"/>
        <v>32922.765243196336</v>
      </c>
      <c r="V339" s="475">
        <f t="shared" ca="1" si="74"/>
        <v>32922.765243196336</v>
      </c>
      <c r="W339" s="475">
        <f t="shared" ca="1" si="74"/>
        <v>32922.765243196336</v>
      </c>
      <c r="X339" s="475">
        <f t="shared" ca="1" si="74"/>
        <v>32922.765243196336</v>
      </c>
      <c r="Y339" s="475">
        <f t="shared" ca="1" si="74"/>
        <v>32922.765243196336</v>
      </c>
      <c r="Z339" s="475">
        <f t="shared" ca="1" si="74"/>
        <v>32922.765243196336</v>
      </c>
      <c r="AA339" s="475">
        <f t="shared" ca="1" si="74"/>
        <v>32922.765243196336</v>
      </c>
      <c r="AB339" s="475">
        <f t="shared" ca="1" si="74"/>
        <v>32922.765243196336</v>
      </c>
      <c r="AC339" s="475">
        <f t="shared" ca="1" si="74"/>
        <v>32922.765243196336</v>
      </c>
      <c r="AD339" s="475">
        <f t="shared" ca="1" si="73"/>
        <v>32922.765243196336</v>
      </c>
      <c r="AE339" s="475">
        <f t="shared" ca="1" si="73"/>
        <v>32922.765243196336</v>
      </c>
      <c r="AF339" s="475">
        <f t="shared" ca="1" si="73"/>
        <v>32922.765243196336</v>
      </c>
      <c r="AG339" s="475">
        <f t="shared" ca="1" si="73"/>
        <v>32922.765243196336</v>
      </c>
      <c r="AH339" s="475">
        <f t="shared" ca="1" si="73"/>
        <v>32922.765243196336</v>
      </c>
      <c r="AI339" s="475">
        <f t="shared" ca="1" si="73"/>
        <v>32922.765243196336</v>
      </c>
      <c r="AJ339" s="475">
        <f t="shared" ca="1" si="73"/>
        <v>32922.765243196336</v>
      </c>
      <c r="AK339" s="475">
        <f ca="1">AJ339</f>
        <v>32922.765243196336</v>
      </c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9"/>
      <c r="AV339" s="479"/>
      <c r="AW339" s="479"/>
      <c r="AX339" s="479"/>
      <c r="AY339" s="479"/>
      <c r="AZ339" s="479"/>
      <c r="BA339" s="479"/>
      <c r="BB339" s="479"/>
      <c r="BC339" s="479"/>
      <c r="BD339" s="479"/>
      <c r="BE339" s="479"/>
      <c r="BF339" s="479"/>
      <c r="BG339" s="479"/>
      <c r="BH339" s="479"/>
      <c r="BI339" s="479"/>
      <c r="BJ339" s="479"/>
      <c r="BK339" s="479"/>
      <c r="BL339" s="479"/>
      <c r="BM339" s="479"/>
      <c r="BN339" s="479"/>
      <c r="BO339" s="479"/>
      <c r="BP339" s="479"/>
      <c r="BQ339" s="479"/>
      <c r="BR339" s="479"/>
    </row>
    <row r="340" spans="4:70">
      <c r="D340" s="475"/>
      <c r="E340" s="475"/>
      <c r="F340" s="475"/>
      <c r="G340" s="475"/>
      <c r="H340" s="475"/>
      <c r="I340" s="475"/>
      <c r="J340" s="475"/>
      <c r="K340" s="475"/>
      <c r="L340" s="475"/>
      <c r="M340" s="475"/>
      <c r="N340" s="475">
        <f ca="1">N$45/24</f>
        <v>101300.81613291179</v>
      </c>
      <c r="O340" s="475">
        <f t="shared" ref="O340:AD344" ca="1" si="75">N340</f>
        <v>101300.81613291179</v>
      </c>
      <c r="P340" s="475">
        <f t="shared" ca="1" si="75"/>
        <v>101300.81613291179</v>
      </c>
      <c r="Q340" s="475">
        <f t="shared" ca="1" si="75"/>
        <v>101300.81613291179</v>
      </c>
      <c r="R340" s="475">
        <f t="shared" ca="1" si="75"/>
        <v>101300.81613291179</v>
      </c>
      <c r="S340" s="475">
        <f t="shared" ca="1" si="75"/>
        <v>101300.81613291179</v>
      </c>
      <c r="T340" s="475">
        <f t="shared" ca="1" si="75"/>
        <v>101300.81613291179</v>
      </c>
      <c r="U340" s="475">
        <f t="shared" ca="1" si="75"/>
        <v>101300.81613291179</v>
      </c>
      <c r="V340" s="475">
        <f t="shared" ca="1" si="75"/>
        <v>101300.81613291179</v>
      </c>
      <c r="W340" s="475">
        <f t="shared" ca="1" si="75"/>
        <v>101300.81613291179</v>
      </c>
      <c r="X340" s="475">
        <f t="shared" ca="1" si="75"/>
        <v>101300.81613291179</v>
      </c>
      <c r="Y340" s="475">
        <f t="shared" ca="1" si="75"/>
        <v>101300.81613291179</v>
      </c>
      <c r="Z340" s="475">
        <f t="shared" ca="1" si="75"/>
        <v>101300.81613291179</v>
      </c>
      <c r="AA340" s="475">
        <f t="shared" ca="1" si="75"/>
        <v>101300.81613291179</v>
      </c>
      <c r="AB340" s="475">
        <f t="shared" ca="1" si="75"/>
        <v>101300.81613291179</v>
      </c>
      <c r="AC340" s="475">
        <f t="shared" ca="1" si="75"/>
        <v>101300.81613291179</v>
      </c>
      <c r="AD340" s="475">
        <f t="shared" ca="1" si="75"/>
        <v>101300.81613291179</v>
      </c>
      <c r="AE340" s="475">
        <f t="shared" ref="AE340:AN355" ca="1" si="76">AD340</f>
        <v>101300.81613291179</v>
      </c>
      <c r="AF340" s="475">
        <f t="shared" ca="1" si="76"/>
        <v>101300.81613291179</v>
      </c>
      <c r="AG340" s="475">
        <f t="shared" ca="1" si="76"/>
        <v>101300.81613291179</v>
      </c>
      <c r="AH340" s="475">
        <f t="shared" ca="1" si="76"/>
        <v>101300.81613291179</v>
      </c>
      <c r="AI340" s="475">
        <f t="shared" ca="1" si="76"/>
        <v>101300.81613291179</v>
      </c>
      <c r="AJ340" s="475">
        <f t="shared" ca="1" si="76"/>
        <v>101300.81613291179</v>
      </c>
      <c r="AK340" s="475">
        <f t="shared" ca="1" si="76"/>
        <v>101300.81613291179</v>
      </c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9"/>
      <c r="AV340" s="479"/>
      <c r="AW340" s="479"/>
      <c r="AX340" s="479"/>
      <c r="AY340" s="479"/>
      <c r="AZ340" s="479"/>
      <c r="BA340" s="479"/>
      <c r="BB340" s="479"/>
      <c r="BC340" s="479"/>
      <c r="BD340" s="479"/>
      <c r="BE340" s="479"/>
      <c r="BF340" s="479"/>
      <c r="BG340" s="479"/>
      <c r="BH340" s="479"/>
      <c r="BI340" s="479"/>
      <c r="BJ340" s="479"/>
      <c r="BK340" s="479"/>
      <c r="BL340" s="479"/>
      <c r="BM340" s="479"/>
      <c r="BN340" s="479"/>
      <c r="BO340" s="479"/>
      <c r="BP340" s="479"/>
      <c r="BQ340" s="479"/>
      <c r="BR340" s="479"/>
    </row>
    <row r="341" spans="4:70">
      <c r="D341" s="475"/>
      <c r="E341" s="475"/>
      <c r="F341" s="475"/>
      <c r="G341" s="475"/>
      <c r="H341" s="475"/>
      <c r="I341" s="475"/>
      <c r="J341" s="475"/>
      <c r="K341" s="475"/>
      <c r="L341" s="475"/>
      <c r="M341" s="475"/>
      <c r="N341" s="475">
        <f ca="1">N$46/24</f>
        <v>148574.53032827066</v>
      </c>
      <c r="O341" s="475">
        <f t="shared" ca="1" si="75"/>
        <v>148574.53032827066</v>
      </c>
      <c r="P341" s="475">
        <f t="shared" ca="1" si="75"/>
        <v>148574.53032827066</v>
      </c>
      <c r="Q341" s="475">
        <f t="shared" ca="1" si="75"/>
        <v>148574.53032827066</v>
      </c>
      <c r="R341" s="475">
        <f t="shared" ca="1" si="75"/>
        <v>148574.53032827066</v>
      </c>
      <c r="S341" s="475">
        <f t="shared" ca="1" si="75"/>
        <v>148574.53032827066</v>
      </c>
      <c r="T341" s="475">
        <f t="shared" ca="1" si="75"/>
        <v>148574.53032827066</v>
      </c>
      <c r="U341" s="475">
        <f t="shared" ca="1" si="75"/>
        <v>148574.53032827066</v>
      </c>
      <c r="V341" s="475">
        <f t="shared" ca="1" si="75"/>
        <v>148574.53032827066</v>
      </c>
      <c r="W341" s="475">
        <f t="shared" ca="1" si="75"/>
        <v>148574.53032827066</v>
      </c>
      <c r="X341" s="475">
        <f t="shared" ca="1" si="75"/>
        <v>148574.53032827066</v>
      </c>
      <c r="Y341" s="475">
        <f t="shared" ca="1" si="75"/>
        <v>148574.53032827066</v>
      </c>
      <c r="Z341" s="475">
        <f t="shared" ca="1" si="75"/>
        <v>148574.53032827066</v>
      </c>
      <c r="AA341" s="475">
        <f t="shared" ca="1" si="75"/>
        <v>148574.53032827066</v>
      </c>
      <c r="AB341" s="475">
        <f t="shared" ca="1" si="75"/>
        <v>148574.53032827066</v>
      </c>
      <c r="AC341" s="475">
        <f t="shared" ca="1" si="75"/>
        <v>148574.53032827066</v>
      </c>
      <c r="AD341" s="475">
        <f t="shared" ca="1" si="75"/>
        <v>148574.53032827066</v>
      </c>
      <c r="AE341" s="475">
        <f t="shared" ca="1" si="76"/>
        <v>148574.53032827066</v>
      </c>
      <c r="AF341" s="475">
        <f t="shared" ca="1" si="76"/>
        <v>148574.53032827066</v>
      </c>
      <c r="AG341" s="475">
        <f t="shared" ca="1" si="76"/>
        <v>148574.53032827066</v>
      </c>
      <c r="AH341" s="475">
        <f t="shared" ca="1" si="76"/>
        <v>148574.53032827066</v>
      </c>
      <c r="AI341" s="475">
        <f t="shared" ca="1" si="76"/>
        <v>148574.53032827066</v>
      </c>
      <c r="AJ341" s="475">
        <f t="shared" ca="1" si="76"/>
        <v>148574.53032827066</v>
      </c>
      <c r="AK341" s="475">
        <f t="shared" ca="1" si="76"/>
        <v>148574.53032827066</v>
      </c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9"/>
      <c r="AV341" s="479"/>
      <c r="AW341" s="479"/>
      <c r="AX341" s="479"/>
      <c r="AY341" s="479"/>
      <c r="AZ341" s="479"/>
      <c r="BA341" s="479"/>
      <c r="BB341" s="479"/>
      <c r="BC341" s="479"/>
      <c r="BD341" s="479"/>
      <c r="BE341" s="479"/>
      <c r="BF341" s="479"/>
      <c r="BG341" s="479"/>
      <c r="BH341" s="479"/>
      <c r="BI341" s="479"/>
      <c r="BJ341" s="479"/>
      <c r="BK341" s="479"/>
      <c r="BL341" s="479"/>
      <c r="BM341" s="479"/>
      <c r="BN341" s="479"/>
      <c r="BO341" s="479"/>
      <c r="BP341" s="479"/>
      <c r="BQ341" s="479"/>
      <c r="BR341" s="479"/>
    </row>
    <row r="342" spans="4:70">
      <c r="D342" s="475"/>
      <c r="E342" s="475"/>
      <c r="F342" s="475"/>
      <c r="G342" s="475"/>
      <c r="H342" s="475"/>
      <c r="I342" s="475"/>
      <c r="J342" s="475"/>
      <c r="K342" s="475"/>
      <c r="L342" s="475"/>
      <c r="M342" s="475"/>
      <c r="N342" s="475">
        <f ca="1">N$47/24</f>
        <v>168834.693554853</v>
      </c>
      <c r="O342" s="475">
        <f t="shared" ca="1" si="75"/>
        <v>168834.693554853</v>
      </c>
      <c r="P342" s="475">
        <f t="shared" ca="1" si="75"/>
        <v>168834.693554853</v>
      </c>
      <c r="Q342" s="475">
        <f t="shared" ca="1" si="75"/>
        <v>168834.693554853</v>
      </c>
      <c r="R342" s="475">
        <f t="shared" ca="1" si="75"/>
        <v>168834.693554853</v>
      </c>
      <c r="S342" s="475">
        <f t="shared" ca="1" si="75"/>
        <v>168834.693554853</v>
      </c>
      <c r="T342" s="475">
        <f t="shared" ca="1" si="75"/>
        <v>168834.693554853</v>
      </c>
      <c r="U342" s="475">
        <f t="shared" ca="1" si="75"/>
        <v>168834.693554853</v>
      </c>
      <c r="V342" s="475">
        <f t="shared" ca="1" si="75"/>
        <v>168834.693554853</v>
      </c>
      <c r="W342" s="475">
        <f t="shared" ca="1" si="75"/>
        <v>168834.693554853</v>
      </c>
      <c r="X342" s="475">
        <f t="shared" ca="1" si="75"/>
        <v>168834.693554853</v>
      </c>
      <c r="Y342" s="475">
        <f t="shared" ca="1" si="75"/>
        <v>168834.693554853</v>
      </c>
      <c r="Z342" s="475">
        <f t="shared" ca="1" si="75"/>
        <v>168834.693554853</v>
      </c>
      <c r="AA342" s="475">
        <f t="shared" ca="1" si="75"/>
        <v>168834.693554853</v>
      </c>
      <c r="AB342" s="475">
        <f t="shared" ca="1" si="75"/>
        <v>168834.693554853</v>
      </c>
      <c r="AC342" s="475">
        <f t="shared" ca="1" si="75"/>
        <v>168834.693554853</v>
      </c>
      <c r="AD342" s="475">
        <f t="shared" ca="1" si="75"/>
        <v>168834.693554853</v>
      </c>
      <c r="AE342" s="475">
        <f t="shared" ca="1" si="76"/>
        <v>168834.693554853</v>
      </c>
      <c r="AF342" s="475">
        <f t="shared" ca="1" si="76"/>
        <v>168834.693554853</v>
      </c>
      <c r="AG342" s="475">
        <f t="shared" ca="1" si="76"/>
        <v>168834.693554853</v>
      </c>
      <c r="AH342" s="475">
        <f t="shared" ca="1" si="76"/>
        <v>168834.693554853</v>
      </c>
      <c r="AI342" s="475">
        <f t="shared" ca="1" si="76"/>
        <v>168834.693554853</v>
      </c>
      <c r="AJ342" s="475">
        <f t="shared" ca="1" si="76"/>
        <v>168834.693554853</v>
      </c>
      <c r="AK342" s="475">
        <f t="shared" ca="1" si="76"/>
        <v>168834.693554853</v>
      </c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9"/>
      <c r="AV342" s="479"/>
      <c r="AW342" s="479"/>
      <c r="AX342" s="479"/>
      <c r="AY342" s="479"/>
      <c r="AZ342" s="479"/>
      <c r="BA342" s="479"/>
      <c r="BB342" s="479"/>
      <c r="BC342" s="479"/>
      <c r="BD342" s="479"/>
      <c r="BE342" s="479"/>
      <c r="BF342" s="479"/>
      <c r="BG342" s="479"/>
      <c r="BH342" s="479"/>
      <c r="BI342" s="479"/>
      <c r="BJ342" s="479"/>
      <c r="BK342" s="479"/>
      <c r="BL342" s="479"/>
      <c r="BM342" s="479"/>
      <c r="BN342" s="479"/>
      <c r="BO342" s="479"/>
      <c r="BP342" s="479"/>
      <c r="BQ342" s="479"/>
      <c r="BR342" s="479"/>
    </row>
    <row r="343" spans="4:70">
      <c r="D343" s="475"/>
      <c r="E343" s="475"/>
      <c r="F343" s="475"/>
      <c r="G343" s="475"/>
      <c r="H343" s="475"/>
      <c r="I343" s="475"/>
      <c r="J343" s="475"/>
      <c r="K343" s="475"/>
      <c r="L343" s="475"/>
      <c r="M343" s="475"/>
      <c r="N343" s="475">
        <f ca="1">N$47/24</f>
        <v>168834.693554853</v>
      </c>
      <c r="O343" s="475">
        <f t="shared" ca="1" si="75"/>
        <v>168834.693554853</v>
      </c>
      <c r="P343" s="475">
        <f t="shared" ca="1" si="75"/>
        <v>168834.693554853</v>
      </c>
      <c r="Q343" s="475">
        <f t="shared" ca="1" si="75"/>
        <v>168834.693554853</v>
      </c>
      <c r="R343" s="475">
        <f t="shared" ca="1" si="75"/>
        <v>168834.693554853</v>
      </c>
      <c r="S343" s="475">
        <f t="shared" ca="1" si="75"/>
        <v>168834.693554853</v>
      </c>
      <c r="T343" s="475">
        <f t="shared" ca="1" si="75"/>
        <v>168834.693554853</v>
      </c>
      <c r="U343" s="475">
        <f t="shared" ca="1" si="75"/>
        <v>168834.693554853</v>
      </c>
      <c r="V343" s="475">
        <f t="shared" ca="1" si="75"/>
        <v>168834.693554853</v>
      </c>
      <c r="W343" s="475">
        <f t="shared" ca="1" si="75"/>
        <v>168834.693554853</v>
      </c>
      <c r="X343" s="475">
        <f t="shared" ca="1" si="75"/>
        <v>168834.693554853</v>
      </c>
      <c r="Y343" s="475">
        <f t="shared" ca="1" si="75"/>
        <v>168834.693554853</v>
      </c>
      <c r="Z343" s="475">
        <f t="shared" ca="1" si="75"/>
        <v>168834.693554853</v>
      </c>
      <c r="AA343" s="475">
        <f t="shared" ca="1" si="75"/>
        <v>168834.693554853</v>
      </c>
      <c r="AB343" s="475">
        <f t="shared" ca="1" si="75"/>
        <v>168834.693554853</v>
      </c>
      <c r="AC343" s="475">
        <f t="shared" ca="1" si="75"/>
        <v>168834.693554853</v>
      </c>
      <c r="AD343" s="475">
        <f t="shared" ca="1" si="75"/>
        <v>168834.693554853</v>
      </c>
      <c r="AE343" s="475">
        <f t="shared" ca="1" si="76"/>
        <v>168834.693554853</v>
      </c>
      <c r="AF343" s="475">
        <f t="shared" ca="1" si="76"/>
        <v>168834.693554853</v>
      </c>
      <c r="AG343" s="475">
        <f t="shared" ca="1" si="76"/>
        <v>168834.693554853</v>
      </c>
      <c r="AH343" s="475">
        <f t="shared" ca="1" si="76"/>
        <v>168834.693554853</v>
      </c>
      <c r="AI343" s="475">
        <f t="shared" ca="1" si="76"/>
        <v>168834.693554853</v>
      </c>
      <c r="AJ343" s="475">
        <f t="shared" ca="1" si="76"/>
        <v>168834.693554853</v>
      </c>
      <c r="AK343" s="475">
        <f t="shared" ca="1" si="76"/>
        <v>168834.693554853</v>
      </c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9"/>
      <c r="AV343" s="479"/>
      <c r="AW343" s="479"/>
      <c r="AX343" s="479"/>
      <c r="AY343" s="479"/>
      <c r="AZ343" s="479"/>
      <c r="BA343" s="479"/>
      <c r="BB343" s="479"/>
      <c r="BC343" s="479"/>
      <c r="BD343" s="479"/>
      <c r="BE343" s="479"/>
      <c r="BF343" s="479"/>
      <c r="BG343" s="479"/>
      <c r="BH343" s="479"/>
      <c r="BI343" s="479"/>
      <c r="BJ343" s="479"/>
      <c r="BK343" s="479"/>
      <c r="BL343" s="479"/>
      <c r="BM343" s="479"/>
      <c r="BN343" s="479"/>
      <c r="BO343" s="479"/>
      <c r="BP343" s="479"/>
      <c r="BQ343" s="479"/>
      <c r="BR343" s="479"/>
    </row>
    <row r="344" spans="4:70">
      <c r="D344" s="475"/>
      <c r="E344" s="475"/>
      <c r="F344" s="475"/>
      <c r="G344" s="475"/>
      <c r="H344" s="475"/>
      <c r="I344" s="475"/>
      <c r="J344" s="475"/>
      <c r="K344" s="475"/>
      <c r="L344" s="475"/>
      <c r="M344" s="475"/>
      <c r="N344" s="475"/>
      <c r="O344" s="475">
        <f ca="1">O$44/24</f>
        <v>41498.45957910108</v>
      </c>
      <c r="P344" s="475">
        <f ca="1">O344</f>
        <v>41498.45957910108</v>
      </c>
      <c r="Q344" s="475">
        <f t="shared" ca="1" si="75"/>
        <v>41498.45957910108</v>
      </c>
      <c r="R344" s="475">
        <f t="shared" ca="1" si="75"/>
        <v>41498.45957910108</v>
      </c>
      <c r="S344" s="475">
        <f t="shared" ca="1" si="75"/>
        <v>41498.45957910108</v>
      </c>
      <c r="T344" s="475">
        <f t="shared" ca="1" si="75"/>
        <v>41498.45957910108</v>
      </c>
      <c r="U344" s="475">
        <f t="shared" ca="1" si="75"/>
        <v>41498.45957910108</v>
      </c>
      <c r="V344" s="475">
        <f t="shared" ca="1" si="75"/>
        <v>41498.45957910108</v>
      </c>
      <c r="W344" s="475">
        <f t="shared" ca="1" si="75"/>
        <v>41498.45957910108</v>
      </c>
      <c r="X344" s="475">
        <f t="shared" ca="1" si="75"/>
        <v>41498.45957910108</v>
      </c>
      <c r="Y344" s="475">
        <f t="shared" ca="1" si="75"/>
        <v>41498.45957910108</v>
      </c>
      <c r="Z344" s="475">
        <f t="shared" ca="1" si="75"/>
        <v>41498.45957910108</v>
      </c>
      <c r="AA344" s="475">
        <f t="shared" ca="1" si="75"/>
        <v>41498.45957910108</v>
      </c>
      <c r="AB344" s="475">
        <f t="shared" ca="1" si="75"/>
        <v>41498.45957910108</v>
      </c>
      <c r="AC344" s="475">
        <f t="shared" ca="1" si="75"/>
        <v>41498.45957910108</v>
      </c>
      <c r="AD344" s="475">
        <f t="shared" ca="1" si="75"/>
        <v>41498.45957910108</v>
      </c>
      <c r="AE344" s="475">
        <f t="shared" ca="1" si="76"/>
        <v>41498.45957910108</v>
      </c>
      <c r="AF344" s="475">
        <f t="shared" ca="1" si="76"/>
        <v>41498.45957910108</v>
      </c>
      <c r="AG344" s="475">
        <f t="shared" ca="1" si="76"/>
        <v>41498.45957910108</v>
      </c>
      <c r="AH344" s="475">
        <f t="shared" ca="1" si="76"/>
        <v>41498.45957910108</v>
      </c>
      <c r="AI344" s="475">
        <f t="shared" ca="1" si="76"/>
        <v>41498.45957910108</v>
      </c>
      <c r="AJ344" s="475">
        <f t="shared" ca="1" si="76"/>
        <v>41498.45957910108</v>
      </c>
      <c r="AK344" s="475">
        <f t="shared" ca="1" si="76"/>
        <v>41498.45957910108</v>
      </c>
      <c r="AL344" s="475">
        <f ca="1">AK344</f>
        <v>41498.45957910108</v>
      </c>
      <c r="AM344" s="475"/>
      <c r="AN344" s="475"/>
      <c r="AO344" s="475"/>
      <c r="AP344" s="475"/>
      <c r="AQ344" s="475"/>
      <c r="AR344" s="475"/>
      <c r="AS344" s="475"/>
      <c r="AT344" s="475"/>
      <c r="AU344" s="479"/>
      <c r="AV344" s="479"/>
      <c r="AW344" s="479"/>
      <c r="AX344" s="479"/>
      <c r="AY344" s="479"/>
      <c r="AZ344" s="479"/>
      <c r="BA344" s="479"/>
      <c r="BB344" s="479"/>
      <c r="BC344" s="479"/>
      <c r="BD344" s="479"/>
      <c r="BE344" s="479"/>
      <c r="BF344" s="479"/>
      <c r="BG344" s="479"/>
      <c r="BH344" s="479"/>
      <c r="BI344" s="479"/>
      <c r="BJ344" s="479"/>
      <c r="BK344" s="479"/>
      <c r="BL344" s="479"/>
      <c r="BM344" s="479"/>
      <c r="BN344" s="479"/>
      <c r="BO344" s="479"/>
      <c r="BP344" s="479"/>
      <c r="BQ344" s="479"/>
      <c r="BR344" s="479"/>
    </row>
    <row r="345" spans="4:70">
      <c r="D345" s="475"/>
      <c r="E345" s="475"/>
      <c r="F345" s="475"/>
      <c r="G345" s="475"/>
      <c r="H345" s="475"/>
      <c r="I345" s="475"/>
      <c r="J345" s="475"/>
      <c r="K345" s="475"/>
      <c r="L345" s="475"/>
      <c r="M345" s="475"/>
      <c r="N345" s="475"/>
      <c r="O345" s="475">
        <f ca="1">O$45/24</f>
        <v>127687.56793569564</v>
      </c>
      <c r="P345" s="475">
        <f t="shared" ref="P345:AE349" ca="1" si="77">O345</f>
        <v>127687.56793569564</v>
      </c>
      <c r="Q345" s="475">
        <f t="shared" ca="1" si="77"/>
        <v>127687.56793569564</v>
      </c>
      <c r="R345" s="475">
        <f t="shared" ca="1" si="77"/>
        <v>127687.56793569564</v>
      </c>
      <c r="S345" s="475">
        <f t="shared" ca="1" si="77"/>
        <v>127687.56793569564</v>
      </c>
      <c r="T345" s="475">
        <f t="shared" ca="1" si="77"/>
        <v>127687.56793569564</v>
      </c>
      <c r="U345" s="475">
        <f t="shared" ca="1" si="77"/>
        <v>127687.56793569564</v>
      </c>
      <c r="V345" s="475">
        <f t="shared" ca="1" si="77"/>
        <v>127687.56793569564</v>
      </c>
      <c r="W345" s="475">
        <f t="shared" ca="1" si="77"/>
        <v>127687.56793569564</v>
      </c>
      <c r="X345" s="475">
        <f t="shared" ca="1" si="77"/>
        <v>127687.56793569564</v>
      </c>
      <c r="Y345" s="475">
        <f t="shared" ca="1" si="77"/>
        <v>127687.56793569564</v>
      </c>
      <c r="Z345" s="475">
        <f t="shared" ca="1" si="77"/>
        <v>127687.56793569564</v>
      </c>
      <c r="AA345" s="475">
        <f t="shared" ca="1" si="77"/>
        <v>127687.56793569564</v>
      </c>
      <c r="AB345" s="475">
        <f t="shared" ca="1" si="77"/>
        <v>127687.56793569564</v>
      </c>
      <c r="AC345" s="475">
        <f t="shared" ca="1" si="77"/>
        <v>127687.56793569564</v>
      </c>
      <c r="AD345" s="475">
        <f t="shared" ca="1" si="77"/>
        <v>127687.56793569564</v>
      </c>
      <c r="AE345" s="475">
        <f t="shared" ca="1" si="77"/>
        <v>127687.56793569564</v>
      </c>
      <c r="AF345" s="475">
        <f t="shared" ca="1" si="76"/>
        <v>127687.56793569564</v>
      </c>
      <c r="AG345" s="475">
        <f t="shared" ca="1" si="76"/>
        <v>127687.56793569564</v>
      </c>
      <c r="AH345" s="475">
        <f t="shared" ca="1" si="76"/>
        <v>127687.56793569564</v>
      </c>
      <c r="AI345" s="475">
        <f t="shared" ca="1" si="76"/>
        <v>127687.56793569564</v>
      </c>
      <c r="AJ345" s="475">
        <f t="shared" ca="1" si="76"/>
        <v>127687.56793569564</v>
      </c>
      <c r="AK345" s="475">
        <f t="shared" ca="1" si="76"/>
        <v>127687.56793569564</v>
      </c>
      <c r="AL345" s="475">
        <f t="shared" ca="1" si="76"/>
        <v>127687.56793569564</v>
      </c>
      <c r="AM345" s="475"/>
      <c r="AN345" s="475"/>
      <c r="AO345" s="475"/>
      <c r="AP345" s="475"/>
      <c r="AQ345" s="475"/>
      <c r="AR345" s="475"/>
      <c r="AS345" s="475"/>
      <c r="AT345" s="475"/>
      <c r="AU345" s="479"/>
      <c r="AV345" s="479"/>
      <c r="AW345" s="479"/>
      <c r="AX345" s="479"/>
      <c r="AY345" s="479"/>
      <c r="AZ345" s="479"/>
      <c r="BA345" s="479"/>
      <c r="BB345" s="479"/>
      <c r="BC345" s="479"/>
      <c r="BD345" s="479"/>
      <c r="BE345" s="479"/>
      <c r="BF345" s="479"/>
      <c r="BG345" s="479"/>
      <c r="BH345" s="479"/>
      <c r="BI345" s="479"/>
      <c r="BJ345" s="479"/>
      <c r="BK345" s="479"/>
      <c r="BL345" s="479"/>
      <c r="BM345" s="479"/>
      <c r="BN345" s="479"/>
      <c r="BO345" s="479"/>
      <c r="BP345" s="479"/>
      <c r="BQ345" s="479"/>
      <c r="BR345" s="479"/>
    </row>
    <row r="346" spans="4:70">
      <c r="D346" s="475"/>
      <c r="E346" s="475"/>
      <c r="F346" s="475"/>
      <c r="G346" s="475"/>
      <c r="H346" s="475"/>
      <c r="I346" s="475"/>
      <c r="J346" s="475"/>
      <c r="K346" s="475"/>
      <c r="L346" s="475"/>
      <c r="M346" s="475"/>
      <c r="N346" s="475"/>
      <c r="O346" s="475">
        <f ca="1">O$46/24</f>
        <v>187275.09963902028</v>
      </c>
      <c r="P346" s="475">
        <f t="shared" ca="1" si="77"/>
        <v>187275.09963902028</v>
      </c>
      <c r="Q346" s="475">
        <f t="shared" ca="1" si="77"/>
        <v>187275.09963902028</v>
      </c>
      <c r="R346" s="475">
        <f t="shared" ca="1" si="77"/>
        <v>187275.09963902028</v>
      </c>
      <c r="S346" s="475">
        <f t="shared" ca="1" si="77"/>
        <v>187275.09963902028</v>
      </c>
      <c r="T346" s="475">
        <f t="shared" ca="1" si="77"/>
        <v>187275.09963902028</v>
      </c>
      <c r="U346" s="475">
        <f t="shared" ca="1" si="77"/>
        <v>187275.09963902028</v>
      </c>
      <c r="V346" s="475">
        <f t="shared" ca="1" si="77"/>
        <v>187275.09963902028</v>
      </c>
      <c r="W346" s="475">
        <f t="shared" ca="1" si="77"/>
        <v>187275.09963902028</v>
      </c>
      <c r="X346" s="475">
        <f t="shared" ca="1" si="77"/>
        <v>187275.09963902028</v>
      </c>
      <c r="Y346" s="475">
        <f t="shared" ca="1" si="77"/>
        <v>187275.09963902028</v>
      </c>
      <c r="Z346" s="475">
        <f t="shared" ca="1" si="77"/>
        <v>187275.09963902028</v>
      </c>
      <c r="AA346" s="475">
        <f t="shared" ca="1" si="77"/>
        <v>187275.09963902028</v>
      </c>
      <c r="AB346" s="475">
        <f t="shared" ca="1" si="77"/>
        <v>187275.09963902028</v>
      </c>
      <c r="AC346" s="475">
        <f t="shared" ca="1" si="77"/>
        <v>187275.09963902028</v>
      </c>
      <c r="AD346" s="475">
        <f t="shared" ca="1" si="77"/>
        <v>187275.09963902028</v>
      </c>
      <c r="AE346" s="475">
        <f t="shared" ca="1" si="77"/>
        <v>187275.09963902028</v>
      </c>
      <c r="AF346" s="475">
        <f t="shared" ca="1" si="76"/>
        <v>187275.09963902028</v>
      </c>
      <c r="AG346" s="475">
        <f t="shared" ca="1" si="76"/>
        <v>187275.09963902028</v>
      </c>
      <c r="AH346" s="475">
        <f t="shared" ca="1" si="76"/>
        <v>187275.09963902028</v>
      </c>
      <c r="AI346" s="475">
        <f t="shared" ca="1" si="76"/>
        <v>187275.09963902028</v>
      </c>
      <c r="AJ346" s="475">
        <f t="shared" ca="1" si="76"/>
        <v>187275.09963902028</v>
      </c>
      <c r="AK346" s="475">
        <f t="shared" ca="1" si="76"/>
        <v>187275.09963902028</v>
      </c>
      <c r="AL346" s="475">
        <f t="shared" ca="1" si="76"/>
        <v>187275.09963902028</v>
      </c>
      <c r="AM346" s="475"/>
      <c r="AN346" s="475"/>
      <c r="AO346" s="475"/>
      <c r="AP346" s="475"/>
      <c r="AQ346" s="475"/>
      <c r="AR346" s="475"/>
      <c r="AS346" s="475"/>
      <c r="AT346" s="475"/>
      <c r="AU346" s="479"/>
      <c r="AV346" s="479"/>
      <c r="AW346" s="479"/>
      <c r="AX346" s="479"/>
      <c r="AY346" s="479"/>
      <c r="AZ346" s="479"/>
      <c r="BA346" s="479"/>
      <c r="BB346" s="479"/>
      <c r="BC346" s="479"/>
      <c r="BD346" s="479"/>
      <c r="BE346" s="479"/>
      <c r="BF346" s="479"/>
      <c r="BG346" s="479"/>
      <c r="BH346" s="479"/>
      <c r="BI346" s="479"/>
      <c r="BJ346" s="479"/>
      <c r="BK346" s="479"/>
      <c r="BL346" s="479"/>
      <c r="BM346" s="479"/>
      <c r="BN346" s="479"/>
      <c r="BO346" s="479"/>
      <c r="BP346" s="479"/>
      <c r="BQ346" s="479"/>
      <c r="BR346" s="479"/>
    </row>
    <row r="347" spans="4:70">
      <c r="D347" s="475"/>
      <c r="E347" s="475"/>
      <c r="F347" s="475"/>
      <c r="G347" s="475"/>
      <c r="H347" s="475"/>
      <c r="I347" s="475"/>
      <c r="J347" s="475"/>
      <c r="K347" s="475"/>
      <c r="L347" s="475"/>
      <c r="M347" s="475"/>
      <c r="N347" s="475"/>
      <c r="O347" s="475">
        <f ca="1">O$47/24</f>
        <v>212812.61322615936</v>
      </c>
      <c r="P347" s="475">
        <f t="shared" ca="1" si="77"/>
        <v>212812.61322615936</v>
      </c>
      <c r="Q347" s="475">
        <f t="shared" ca="1" si="77"/>
        <v>212812.61322615936</v>
      </c>
      <c r="R347" s="475">
        <f t="shared" ca="1" si="77"/>
        <v>212812.61322615936</v>
      </c>
      <c r="S347" s="475">
        <f t="shared" ca="1" si="77"/>
        <v>212812.61322615936</v>
      </c>
      <c r="T347" s="475">
        <f t="shared" ca="1" si="77"/>
        <v>212812.61322615936</v>
      </c>
      <c r="U347" s="475">
        <f t="shared" ca="1" si="77"/>
        <v>212812.61322615936</v>
      </c>
      <c r="V347" s="475">
        <f t="shared" ca="1" si="77"/>
        <v>212812.61322615936</v>
      </c>
      <c r="W347" s="475">
        <f t="shared" ca="1" si="77"/>
        <v>212812.61322615936</v>
      </c>
      <c r="X347" s="475">
        <f t="shared" ca="1" si="77"/>
        <v>212812.61322615936</v>
      </c>
      <c r="Y347" s="475">
        <f t="shared" ca="1" si="77"/>
        <v>212812.61322615936</v>
      </c>
      <c r="Z347" s="475">
        <f t="shared" ca="1" si="77"/>
        <v>212812.61322615936</v>
      </c>
      <c r="AA347" s="475">
        <f t="shared" ca="1" si="77"/>
        <v>212812.61322615936</v>
      </c>
      <c r="AB347" s="475">
        <f t="shared" ca="1" si="77"/>
        <v>212812.61322615936</v>
      </c>
      <c r="AC347" s="475">
        <f t="shared" ca="1" si="77"/>
        <v>212812.61322615936</v>
      </c>
      <c r="AD347" s="475">
        <f t="shared" ca="1" si="77"/>
        <v>212812.61322615936</v>
      </c>
      <c r="AE347" s="475">
        <f t="shared" ca="1" si="77"/>
        <v>212812.61322615936</v>
      </c>
      <c r="AF347" s="475">
        <f t="shared" ca="1" si="76"/>
        <v>212812.61322615936</v>
      </c>
      <c r="AG347" s="475">
        <f t="shared" ca="1" si="76"/>
        <v>212812.61322615936</v>
      </c>
      <c r="AH347" s="475">
        <f t="shared" ca="1" si="76"/>
        <v>212812.61322615936</v>
      </c>
      <c r="AI347" s="475">
        <f t="shared" ca="1" si="76"/>
        <v>212812.61322615936</v>
      </c>
      <c r="AJ347" s="475">
        <f t="shared" ca="1" si="76"/>
        <v>212812.61322615936</v>
      </c>
      <c r="AK347" s="475">
        <f t="shared" ca="1" si="76"/>
        <v>212812.61322615936</v>
      </c>
      <c r="AL347" s="475">
        <f t="shared" ca="1" si="76"/>
        <v>212812.61322615936</v>
      </c>
      <c r="AM347" s="475"/>
      <c r="AN347" s="475"/>
      <c r="AO347" s="475"/>
      <c r="AP347" s="475"/>
      <c r="AQ347" s="475"/>
      <c r="AR347" s="475"/>
      <c r="AS347" s="475"/>
      <c r="AT347" s="475"/>
      <c r="AU347" s="479"/>
      <c r="AV347" s="479"/>
      <c r="AW347" s="479"/>
      <c r="AX347" s="479"/>
      <c r="AY347" s="479"/>
      <c r="AZ347" s="479"/>
      <c r="BA347" s="479"/>
      <c r="BB347" s="479"/>
      <c r="BC347" s="479"/>
      <c r="BD347" s="479"/>
      <c r="BE347" s="479"/>
      <c r="BF347" s="479"/>
      <c r="BG347" s="479"/>
      <c r="BH347" s="479"/>
      <c r="BI347" s="479"/>
      <c r="BJ347" s="479"/>
      <c r="BK347" s="479"/>
      <c r="BL347" s="479"/>
      <c r="BM347" s="479"/>
      <c r="BN347" s="479"/>
      <c r="BO347" s="479"/>
      <c r="BP347" s="479"/>
      <c r="BQ347" s="479"/>
      <c r="BR347" s="479"/>
    </row>
    <row r="348" spans="4:70">
      <c r="D348" s="475"/>
      <c r="E348" s="475"/>
      <c r="F348" s="475"/>
      <c r="G348" s="475"/>
      <c r="H348" s="475"/>
      <c r="I348" s="475"/>
      <c r="J348" s="475"/>
      <c r="K348" s="475"/>
      <c r="L348" s="475"/>
      <c r="M348" s="475"/>
      <c r="N348" s="475"/>
      <c r="O348" s="475">
        <f ca="1">O$47/24</f>
        <v>212812.61322615936</v>
      </c>
      <c r="P348" s="475">
        <f t="shared" ca="1" si="77"/>
        <v>212812.61322615936</v>
      </c>
      <c r="Q348" s="475">
        <f t="shared" ca="1" si="77"/>
        <v>212812.61322615936</v>
      </c>
      <c r="R348" s="475">
        <f t="shared" ca="1" si="77"/>
        <v>212812.61322615936</v>
      </c>
      <c r="S348" s="475">
        <f t="shared" ca="1" si="77"/>
        <v>212812.61322615936</v>
      </c>
      <c r="T348" s="475">
        <f t="shared" ca="1" si="77"/>
        <v>212812.61322615936</v>
      </c>
      <c r="U348" s="475">
        <f t="shared" ca="1" si="77"/>
        <v>212812.61322615936</v>
      </c>
      <c r="V348" s="475">
        <f t="shared" ca="1" si="77"/>
        <v>212812.61322615936</v>
      </c>
      <c r="W348" s="475">
        <f t="shared" ca="1" si="77"/>
        <v>212812.61322615936</v>
      </c>
      <c r="X348" s="475">
        <f t="shared" ca="1" si="77"/>
        <v>212812.61322615936</v>
      </c>
      <c r="Y348" s="475">
        <f t="shared" ca="1" si="77"/>
        <v>212812.61322615936</v>
      </c>
      <c r="Z348" s="475">
        <f t="shared" ca="1" si="77"/>
        <v>212812.61322615936</v>
      </c>
      <c r="AA348" s="475">
        <f t="shared" ca="1" si="77"/>
        <v>212812.61322615936</v>
      </c>
      <c r="AB348" s="475">
        <f t="shared" ca="1" si="77"/>
        <v>212812.61322615936</v>
      </c>
      <c r="AC348" s="475">
        <f t="shared" ca="1" si="77"/>
        <v>212812.61322615936</v>
      </c>
      <c r="AD348" s="475">
        <f t="shared" ca="1" si="77"/>
        <v>212812.61322615936</v>
      </c>
      <c r="AE348" s="475">
        <f t="shared" ca="1" si="77"/>
        <v>212812.61322615936</v>
      </c>
      <c r="AF348" s="475">
        <f t="shared" ca="1" si="76"/>
        <v>212812.61322615936</v>
      </c>
      <c r="AG348" s="475">
        <f t="shared" ca="1" si="76"/>
        <v>212812.61322615936</v>
      </c>
      <c r="AH348" s="475">
        <f t="shared" ca="1" si="76"/>
        <v>212812.61322615936</v>
      </c>
      <c r="AI348" s="475">
        <f t="shared" ca="1" si="76"/>
        <v>212812.61322615936</v>
      </c>
      <c r="AJ348" s="475">
        <f t="shared" ca="1" si="76"/>
        <v>212812.61322615936</v>
      </c>
      <c r="AK348" s="475">
        <f t="shared" ca="1" si="76"/>
        <v>212812.61322615936</v>
      </c>
      <c r="AL348" s="475">
        <f t="shared" ca="1" si="76"/>
        <v>212812.61322615936</v>
      </c>
      <c r="AM348" s="475"/>
      <c r="AN348" s="475"/>
      <c r="AO348" s="475"/>
      <c r="AP348" s="475"/>
      <c r="AQ348" s="475"/>
      <c r="AR348" s="475"/>
      <c r="AS348" s="475"/>
      <c r="AT348" s="475"/>
      <c r="AU348" s="479"/>
      <c r="AV348" s="479"/>
      <c r="AW348" s="479"/>
      <c r="AX348" s="479"/>
      <c r="AY348" s="479"/>
      <c r="AZ348" s="479"/>
      <c r="BA348" s="479"/>
      <c r="BB348" s="479"/>
      <c r="BC348" s="479"/>
      <c r="BD348" s="479"/>
      <c r="BE348" s="479"/>
      <c r="BF348" s="479"/>
      <c r="BG348" s="479"/>
      <c r="BH348" s="479"/>
      <c r="BI348" s="479"/>
      <c r="BJ348" s="479"/>
      <c r="BK348" s="479"/>
      <c r="BL348" s="479"/>
      <c r="BM348" s="479"/>
      <c r="BN348" s="479"/>
      <c r="BO348" s="479"/>
      <c r="BP348" s="479"/>
      <c r="BQ348" s="479"/>
      <c r="BR348" s="479"/>
    </row>
    <row r="349" spans="4:70">
      <c r="D349" s="475"/>
      <c r="E349" s="475"/>
      <c r="F349" s="475"/>
      <c r="G349" s="475"/>
      <c r="H349" s="475"/>
      <c r="I349" s="475"/>
      <c r="J349" s="475"/>
      <c r="K349" s="475"/>
      <c r="L349" s="475"/>
      <c r="M349" s="475"/>
      <c r="N349" s="475"/>
      <c r="O349" s="475"/>
      <c r="P349" s="475">
        <f ca="1">P$44/24</f>
        <v>53102.113148358796</v>
      </c>
      <c r="Q349" s="475">
        <f ca="1">P349</f>
        <v>53102.113148358796</v>
      </c>
      <c r="R349" s="475">
        <f t="shared" ca="1" si="77"/>
        <v>53102.113148358796</v>
      </c>
      <c r="S349" s="475">
        <f t="shared" ca="1" si="77"/>
        <v>53102.113148358796</v>
      </c>
      <c r="T349" s="475">
        <f t="shared" ca="1" si="77"/>
        <v>53102.113148358796</v>
      </c>
      <c r="U349" s="475">
        <f t="shared" ca="1" si="77"/>
        <v>53102.113148358796</v>
      </c>
      <c r="V349" s="475">
        <f t="shared" ca="1" si="77"/>
        <v>53102.113148358796</v>
      </c>
      <c r="W349" s="475">
        <f t="shared" ca="1" si="77"/>
        <v>53102.113148358796</v>
      </c>
      <c r="X349" s="475">
        <f t="shared" ca="1" si="77"/>
        <v>53102.113148358796</v>
      </c>
      <c r="Y349" s="475">
        <f t="shared" ca="1" si="77"/>
        <v>53102.113148358796</v>
      </c>
      <c r="Z349" s="475">
        <f t="shared" ca="1" si="77"/>
        <v>53102.113148358796</v>
      </c>
      <c r="AA349" s="475">
        <f t="shared" ca="1" si="77"/>
        <v>53102.113148358796</v>
      </c>
      <c r="AB349" s="475">
        <f t="shared" ca="1" si="77"/>
        <v>53102.113148358796</v>
      </c>
      <c r="AC349" s="475">
        <f t="shared" ca="1" si="77"/>
        <v>53102.113148358796</v>
      </c>
      <c r="AD349" s="475">
        <f t="shared" ca="1" si="77"/>
        <v>53102.113148358796</v>
      </c>
      <c r="AE349" s="475">
        <f t="shared" ca="1" si="77"/>
        <v>53102.113148358796</v>
      </c>
      <c r="AF349" s="475">
        <f t="shared" ca="1" si="76"/>
        <v>53102.113148358796</v>
      </c>
      <c r="AG349" s="475">
        <f t="shared" ca="1" si="76"/>
        <v>53102.113148358796</v>
      </c>
      <c r="AH349" s="475">
        <f t="shared" ca="1" si="76"/>
        <v>53102.113148358796</v>
      </c>
      <c r="AI349" s="475">
        <f t="shared" ca="1" si="76"/>
        <v>53102.113148358796</v>
      </c>
      <c r="AJ349" s="475">
        <f t="shared" ca="1" si="76"/>
        <v>53102.113148358796</v>
      </c>
      <c r="AK349" s="475">
        <f t="shared" ca="1" si="76"/>
        <v>53102.113148358796</v>
      </c>
      <c r="AL349" s="475">
        <f t="shared" ca="1" si="76"/>
        <v>53102.113148358796</v>
      </c>
      <c r="AM349" s="475">
        <f ca="1">AL349</f>
        <v>53102.113148358796</v>
      </c>
      <c r="AN349" s="475"/>
      <c r="AO349" s="475"/>
      <c r="AP349" s="475"/>
      <c r="AQ349" s="475"/>
      <c r="AR349" s="475"/>
      <c r="AS349" s="475"/>
      <c r="AT349" s="475"/>
      <c r="AU349" s="479"/>
      <c r="AV349" s="479"/>
      <c r="AW349" s="479"/>
      <c r="AX349" s="479"/>
      <c r="AY349" s="479"/>
      <c r="AZ349" s="479"/>
      <c r="BA349" s="479"/>
      <c r="BB349" s="479"/>
      <c r="BC349" s="479"/>
      <c r="BD349" s="479"/>
      <c r="BE349" s="479"/>
      <c r="BF349" s="479"/>
      <c r="BG349" s="479"/>
      <c r="BH349" s="479"/>
      <c r="BI349" s="479"/>
      <c r="BJ349" s="479"/>
      <c r="BK349" s="479"/>
      <c r="BL349" s="479"/>
      <c r="BM349" s="479"/>
      <c r="BN349" s="479"/>
      <c r="BO349" s="479"/>
      <c r="BP349" s="479"/>
      <c r="BQ349" s="479"/>
      <c r="BR349" s="479"/>
    </row>
    <row r="350" spans="4:70">
      <c r="D350" s="475"/>
      <c r="E350" s="475"/>
      <c r="F350" s="475"/>
      <c r="G350" s="475"/>
      <c r="H350" s="475"/>
      <c r="I350" s="475"/>
      <c r="J350" s="475"/>
      <c r="K350" s="475"/>
      <c r="L350" s="475"/>
      <c r="M350" s="475"/>
      <c r="N350" s="475"/>
      <c r="O350" s="475"/>
      <c r="P350" s="475">
        <f ca="1">P$45/24</f>
        <v>163391.11737956552</v>
      </c>
      <c r="Q350" s="475">
        <f t="shared" ref="Q350:AF354" ca="1" si="78">P350</f>
        <v>163391.11737956552</v>
      </c>
      <c r="R350" s="475">
        <f t="shared" ca="1" si="78"/>
        <v>163391.11737956552</v>
      </c>
      <c r="S350" s="475">
        <f t="shared" ca="1" si="78"/>
        <v>163391.11737956552</v>
      </c>
      <c r="T350" s="475">
        <f t="shared" ca="1" si="78"/>
        <v>163391.11737956552</v>
      </c>
      <c r="U350" s="475">
        <f t="shared" ca="1" si="78"/>
        <v>163391.11737956552</v>
      </c>
      <c r="V350" s="475">
        <f t="shared" ca="1" si="78"/>
        <v>163391.11737956552</v>
      </c>
      <c r="W350" s="475">
        <f t="shared" ca="1" si="78"/>
        <v>163391.11737956552</v>
      </c>
      <c r="X350" s="475">
        <f t="shared" ca="1" si="78"/>
        <v>163391.11737956552</v>
      </c>
      <c r="Y350" s="475">
        <f t="shared" ca="1" si="78"/>
        <v>163391.11737956552</v>
      </c>
      <c r="Z350" s="475">
        <f t="shared" ca="1" si="78"/>
        <v>163391.11737956552</v>
      </c>
      <c r="AA350" s="475">
        <f t="shared" ca="1" si="78"/>
        <v>163391.11737956552</v>
      </c>
      <c r="AB350" s="475">
        <f t="shared" ca="1" si="78"/>
        <v>163391.11737956552</v>
      </c>
      <c r="AC350" s="475">
        <f t="shared" ca="1" si="78"/>
        <v>163391.11737956552</v>
      </c>
      <c r="AD350" s="475">
        <f t="shared" ca="1" si="78"/>
        <v>163391.11737956552</v>
      </c>
      <c r="AE350" s="475">
        <f t="shared" ca="1" si="78"/>
        <v>163391.11737956552</v>
      </c>
      <c r="AF350" s="475">
        <f t="shared" ca="1" si="78"/>
        <v>163391.11737956552</v>
      </c>
      <c r="AG350" s="475">
        <f t="shared" ca="1" si="76"/>
        <v>163391.11737956552</v>
      </c>
      <c r="AH350" s="475">
        <f t="shared" ca="1" si="76"/>
        <v>163391.11737956552</v>
      </c>
      <c r="AI350" s="475">
        <f t="shared" ca="1" si="76"/>
        <v>163391.11737956552</v>
      </c>
      <c r="AJ350" s="475">
        <f t="shared" ca="1" si="76"/>
        <v>163391.11737956552</v>
      </c>
      <c r="AK350" s="475">
        <f t="shared" ca="1" si="76"/>
        <v>163391.11737956552</v>
      </c>
      <c r="AL350" s="475">
        <f t="shared" ca="1" si="76"/>
        <v>163391.11737956552</v>
      </c>
      <c r="AM350" s="475">
        <f t="shared" ca="1" si="76"/>
        <v>163391.11737956552</v>
      </c>
      <c r="AN350" s="475"/>
      <c r="AO350" s="475"/>
      <c r="AP350" s="475"/>
      <c r="AQ350" s="475"/>
      <c r="AR350" s="475"/>
      <c r="AS350" s="475"/>
      <c r="AT350" s="475"/>
      <c r="AU350" s="479"/>
      <c r="AV350" s="479"/>
      <c r="AW350" s="479"/>
      <c r="AX350" s="479"/>
      <c r="AY350" s="479"/>
      <c r="AZ350" s="479"/>
      <c r="BA350" s="479"/>
      <c r="BB350" s="479"/>
      <c r="BC350" s="479"/>
      <c r="BD350" s="479"/>
      <c r="BE350" s="479"/>
      <c r="BF350" s="479"/>
      <c r="BG350" s="479"/>
      <c r="BH350" s="479"/>
      <c r="BI350" s="479"/>
      <c r="BJ350" s="479"/>
      <c r="BK350" s="479"/>
      <c r="BL350" s="479"/>
      <c r="BM350" s="479"/>
      <c r="BN350" s="479"/>
      <c r="BO350" s="479"/>
      <c r="BP350" s="479"/>
      <c r="BQ350" s="479"/>
      <c r="BR350" s="479"/>
    </row>
    <row r="351" spans="4:70">
      <c r="D351" s="475"/>
      <c r="E351" s="475"/>
      <c r="F351" s="475"/>
      <c r="G351" s="475"/>
      <c r="H351" s="475"/>
      <c r="I351" s="475"/>
      <c r="J351" s="475"/>
      <c r="K351" s="475"/>
      <c r="L351" s="475"/>
      <c r="M351" s="475"/>
      <c r="N351" s="475"/>
      <c r="O351" s="475"/>
      <c r="P351" s="475">
        <f ca="1">P$46/24</f>
        <v>239640.30549002948</v>
      </c>
      <c r="Q351" s="475">
        <f t="shared" ca="1" si="78"/>
        <v>239640.30549002948</v>
      </c>
      <c r="R351" s="475">
        <f t="shared" ca="1" si="78"/>
        <v>239640.30549002948</v>
      </c>
      <c r="S351" s="475">
        <f t="shared" ca="1" si="78"/>
        <v>239640.30549002948</v>
      </c>
      <c r="T351" s="475">
        <f t="shared" ca="1" si="78"/>
        <v>239640.30549002948</v>
      </c>
      <c r="U351" s="475">
        <f t="shared" ca="1" si="78"/>
        <v>239640.30549002948</v>
      </c>
      <c r="V351" s="475">
        <f t="shared" ca="1" si="78"/>
        <v>239640.30549002948</v>
      </c>
      <c r="W351" s="475">
        <f t="shared" ca="1" si="78"/>
        <v>239640.30549002948</v>
      </c>
      <c r="X351" s="475">
        <f t="shared" ca="1" si="78"/>
        <v>239640.30549002948</v>
      </c>
      <c r="Y351" s="475">
        <f t="shared" ca="1" si="78"/>
        <v>239640.30549002948</v>
      </c>
      <c r="Z351" s="475">
        <f t="shared" ca="1" si="78"/>
        <v>239640.30549002948</v>
      </c>
      <c r="AA351" s="475">
        <f t="shared" ca="1" si="78"/>
        <v>239640.30549002948</v>
      </c>
      <c r="AB351" s="475">
        <f t="shared" ca="1" si="78"/>
        <v>239640.30549002948</v>
      </c>
      <c r="AC351" s="475">
        <f t="shared" ca="1" si="78"/>
        <v>239640.30549002948</v>
      </c>
      <c r="AD351" s="475">
        <f t="shared" ca="1" si="78"/>
        <v>239640.30549002948</v>
      </c>
      <c r="AE351" s="475">
        <f t="shared" ca="1" si="78"/>
        <v>239640.30549002948</v>
      </c>
      <c r="AF351" s="475">
        <f t="shared" ca="1" si="78"/>
        <v>239640.30549002948</v>
      </c>
      <c r="AG351" s="475">
        <f t="shared" ca="1" si="76"/>
        <v>239640.30549002948</v>
      </c>
      <c r="AH351" s="475">
        <f t="shared" ca="1" si="76"/>
        <v>239640.30549002948</v>
      </c>
      <c r="AI351" s="475">
        <f t="shared" ca="1" si="76"/>
        <v>239640.30549002948</v>
      </c>
      <c r="AJ351" s="475">
        <f t="shared" ca="1" si="76"/>
        <v>239640.30549002948</v>
      </c>
      <c r="AK351" s="475">
        <f t="shared" ca="1" si="76"/>
        <v>239640.30549002948</v>
      </c>
      <c r="AL351" s="475">
        <f t="shared" ca="1" si="76"/>
        <v>239640.30549002948</v>
      </c>
      <c r="AM351" s="475">
        <f t="shared" ca="1" si="76"/>
        <v>239640.30549002948</v>
      </c>
      <c r="AN351" s="475"/>
      <c r="AO351" s="475"/>
      <c r="AP351" s="475"/>
      <c r="AQ351" s="475"/>
      <c r="AR351" s="475"/>
      <c r="AS351" s="475"/>
      <c r="AT351" s="475"/>
      <c r="AU351" s="479"/>
      <c r="AV351" s="479"/>
      <c r="AW351" s="479"/>
      <c r="AX351" s="479"/>
      <c r="AY351" s="479"/>
      <c r="AZ351" s="479"/>
      <c r="BA351" s="479"/>
      <c r="BB351" s="479"/>
      <c r="BC351" s="479"/>
      <c r="BD351" s="479"/>
      <c r="BE351" s="479"/>
      <c r="BF351" s="479"/>
      <c r="BG351" s="479"/>
      <c r="BH351" s="479"/>
      <c r="BI351" s="479"/>
      <c r="BJ351" s="479"/>
      <c r="BK351" s="479"/>
      <c r="BL351" s="479"/>
      <c r="BM351" s="479"/>
      <c r="BN351" s="479"/>
      <c r="BO351" s="479"/>
      <c r="BP351" s="479"/>
      <c r="BQ351" s="479"/>
      <c r="BR351" s="479"/>
    </row>
    <row r="352" spans="4:70">
      <c r="D352" s="475"/>
      <c r="E352" s="475"/>
      <c r="F352" s="475"/>
      <c r="G352" s="475"/>
      <c r="H352" s="475"/>
      <c r="I352" s="475"/>
      <c r="J352" s="475"/>
      <c r="K352" s="475"/>
      <c r="L352" s="475"/>
      <c r="M352" s="475"/>
      <c r="N352" s="475"/>
      <c r="O352" s="475"/>
      <c r="P352" s="475">
        <f ca="1">P$47/24</f>
        <v>272318.5289659425</v>
      </c>
      <c r="Q352" s="475">
        <f t="shared" ca="1" si="78"/>
        <v>272318.5289659425</v>
      </c>
      <c r="R352" s="475">
        <f t="shared" ca="1" si="78"/>
        <v>272318.5289659425</v>
      </c>
      <c r="S352" s="475">
        <f t="shared" ca="1" si="78"/>
        <v>272318.5289659425</v>
      </c>
      <c r="T352" s="475">
        <f t="shared" ca="1" si="78"/>
        <v>272318.5289659425</v>
      </c>
      <c r="U352" s="475">
        <f t="shared" ca="1" si="78"/>
        <v>272318.5289659425</v>
      </c>
      <c r="V352" s="475">
        <f t="shared" ca="1" si="78"/>
        <v>272318.5289659425</v>
      </c>
      <c r="W352" s="475">
        <f t="shared" ca="1" si="78"/>
        <v>272318.5289659425</v>
      </c>
      <c r="X352" s="475">
        <f t="shared" ca="1" si="78"/>
        <v>272318.5289659425</v>
      </c>
      <c r="Y352" s="475">
        <f t="shared" ca="1" si="78"/>
        <v>272318.5289659425</v>
      </c>
      <c r="Z352" s="475">
        <f t="shared" ca="1" si="78"/>
        <v>272318.5289659425</v>
      </c>
      <c r="AA352" s="475">
        <f t="shared" ca="1" si="78"/>
        <v>272318.5289659425</v>
      </c>
      <c r="AB352" s="475">
        <f t="shared" ca="1" si="78"/>
        <v>272318.5289659425</v>
      </c>
      <c r="AC352" s="475">
        <f t="shared" ca="1" si="78"/>
        <v>272318.5289659425</v>
      </c>
      <c r="AD352" s="475">
        <f t="shared" ca="1" si="78"/>
        <v>272318.5289659425</v>
      </c>
      <c r="AE352" s="475">
        <f t="shared" ca="1" si="78"/>
        <v>272318.5289659425</v>
      </c>
      <c r="AF352" s="475">
        <f t="shared" ca="1" si="78"/>
        <v>272318.5289659425</v>
      </c>
      <c r="AG352" s="475">
        <f t="shared" ca="1" si="76"/>
        <v>272318.5289659425</v>
      </c>
      <c r="AH352" s="475">
        <f t="shared" ca="1" si="76"/>
        <v>272318.5289659425</v>
      </c>
      <c r="AI352" s="475">
        <f t="shared" ca="1" si="76"/>
        <v>272318.5289659425</v>
      </c>
      <c r="AJ352" s="475">
        <f t="shared" ca="1" si="76"/>
        <v>272318.5289659425</v>
      </c>
      <c r="AK352" s="475">
        <f t="shared" ca="1" si="76"/>
        <v>272318.5289659425</v>
      </c>
      <c r="AL352" s="475">
        <f t="shared" ca="1" si="76"/>
        <v>272318.5289659425</v>
      </c>
      <c r="AM352" s="475">
        <f t="shared" ca="1" si="76"/>
        <v>272318.5289659425</v>
      </c>
      <c r="AN352" s="475"/>
      <c r="AO352" s="475"/>
      <c r="AP352" s="475"/>
      <c r="AQ352" s="475"/>
      <c r="AR352" s="475"/>
      <c r="AS352" s="475"/>
      <c r="AT352" s="475"/>
      <c r="AU352" s="479"/>
      <c r="AV352" s="479"/>
      <c r="AW352" s="479"/>
      <c r="AX352" s="479"/>
      <c r="AY352" s="479"/>
      <c r="AZ352" s="479"/>
      <c r="BA352" s="479"/>
      <c r="BB352" s="479"/>
      <c r="BC352" s="479"/>
      <c r="BD352" s="479"/>
      <c r="BE352" s="479"/>
      <c r="BF352" s="479"/>
      <c r="BG352" s="479"/>
      <c r="BH352" s="479"/>
      <c r="BI352" s="479"/>
      <c r="BJ352" s="479"/>
      <c r="BK352" s="479"/>
      <c r="BL352" s="479"/>
      <c r="BM352" s="479"/>
      <c r="BN352" s="479"/>
      <c r="BO352" s="479"/>
      <c r="BP352" s="479"/>
      <c r="BQ352" s="479"/>
      <c r="BR352" s="479"/>
    </row>
    <row r="353" spans="4:70">
      <c r="D353" s="475"/>
      <c r="E353" s="475"/>
      <c r="F353" s="475"/>
      <c r="G353" s="475"/>
      <c r="H353" s="475"/>
      <c r="I353" s="475"/>
      <c r="J353" s="475"/>
      <c r="K353" s="475"/>
      <c r="L353" s="475"/>
      <c r="M353" s="475"/>
      <c r="N353" s="475"/>
      <c r="O353" s="475"/>
      <c r="P353" s="475">
        <f ca="1">P$47/24</f>
        <v>272318.5289659425</v>
      </c>
      <c r="Q353" s="475">
        <f t="shared" ca="1" si="78"/>
        <v>272318.5289659425</v>
      </c>
      <c r="R353" s="475">
        <f t="shared" ca="1" si="78"/>
        <v>272318.5289659425</v>
      </c>
      <c r="S353" s="475">
        <f t="shared" ca="1" si="78"/>
        <v>272318.5289659425</v>
      </c>
      <c r="T353" s="475">
        <f t="shared" ca="1" si="78"/>
        <v>272318.5289659425</v>
      </c>
      <c r="U353" s="475">
        <f t="shared" ca="1" si="78"/>
        <v>272318.5289659425</v>
      </c>
      <c r="V353" s="475">
        <f t="shared" ca="1" si="78"/>
        <v>272318.5289659425</v>
      </c>
      <c r="W353" s="475">
        <f t="shared" ca="1" si="78"/>
        <v>272318.5289659425</v>
      </c>
      <c r="X353" s="475">
        <f t="shared" ca="1" si="78"/>
        <v>272318.5289659425</v>
      </c>
      <c r="Y353" s="475">
        <f t="shared" ca="1" si="78"/>
        <v>272318.5289659425</v>
      </c>
      <c r="Z353" s="475">
        <f t="shared" ca="1" si="78"/>
        <v>272318.5289659425</v>
      </c>
      <c r="AA353" s="475">
        <f t="shared" ca="1" si="78"/>
        <v>272318.5289659425</v>
      </c>
      <c r="AB353" s="475">
        <f t="shared" ca="1" si="78"/>
        <v>272318.5289659425</v>
      </c>
      <c r="AC353" s="475">
        <f t="shared" ca="1" si="78"/>
        <v>272318.5289659425</v>
      </c>
      <c r="AD353" s="475">
        <f t="shared" ca="1" si="78"/>
        <v>272318.5289659425</v>
      </c>
      <c r="AE353" s="475">
        <f t="shared" ca="1" si="78"/>
        <v>272318.5289659425</v>
      </c>
      <c r="AF353" s="475">
        <f t="shared" ca="1" si="78"/>
        <v>272318.5289659425</v>
      </c>
      <c r="AG353" s="475">
        <f t="shared" ca="1" si="76"/>
        <v>272318.5289659425</v>
      </c>
      <c r="AH353" s="475">
        <f t="shared" ca="1" si="76"/>
        <v>272318.5289659425</v>
      </c>
      <c r="AI353" s="475">
        <f t="shared" ca="1" si="76"/>
        <v>272318.5289659425</v>
      </c>
      <c r="AJ353" s="475">
        <f t="shared" ca="1" si="76"/>
        <v>272318.5289659425</v>
      </c>
      <c r="AK353" s="475">
        <f t="shared" ca="1" si="76"/>
        <v>272318.5289659425</v>
      </c>
      <c r="AL353" s="475">
        <f t="shared" ca="1" si="76"/>
        <v>272318.5289659425</v>
      </c>
      <c r="AM353" s="475">
        <f t="shared" ca="1" si="76"/>
        <v>272318.5289659425</v>
      </c>
      <c r="AN353" s="475"/>
      <c r="AO353" s="475"/>
      <c r="AP353" s="475"/>
      <c r="AQ353" s="475"/>
      <c r="AR353" s="475"/>
      <c r="AS353" s="475"/>
      <c r="AT353" s="475"/>
      <c r="AU353" s="479"/>
      <c r="AV353" s="479"/>
      <c r="AW353" s="479"/>
      <c r="AX353" s="479"/>
      <c r="AY353" s="479"/>
      <c r="AZ353" s="479"/>
      <c r="BA353" s="479"/>
      <c r="BB353" s="479"/>
      <c r="BC353" s="479"/>
      <c r="BD353" s="479"/>
      <c r="BE353" s="479"/>
      <c r="BF353" s="479"/>
      <c r="BG353" s="479"/>
      <c r="BH353" s="479"/>
      <c r="BI353" s="479"/>
      <c r="BJ353" s="479"/>
      <c r="BK353" s="479"/>
      <c r="BL353" s="479"/>
      <c r="BM353" s="479"/>
      <c r="BN353" s="479"/>
      <c r="BO353" s="479"/>
      <c r="BP353" s="479"/>
      <c r="BQ353" s="479"/>
      <c r="BR353" s="479"/>
    </row>
    <row r="354" spans="4:70">
      <c r="D354" s="475"/>
      <c r="E354" s="475"/>
      <c r="F354" s="475"/>
      <c r="G354" s="475"/>
      <c r="H354" s="475"/>
      <c r="I354" s="475"/>
      <c r="J354" s="475"/>
      <c r="K354" s="475"/>
      <c r="L354" s="475"/>
      <c r="M354" s="475"/>
      <c r="N354" s="475"/>
      <c r="O354" s="475"/>
      <c r="P354" s="475"/>
      <c r="Q354" s="475">
        <f ca="1">Q$44/24</f>
        <v>68209.986180330088</v>
      </c>
      <c r="R354" s="475">
        <f ca="1">Q354</f>
        <v>68209.986180330088</v>
      </c>
      <c r="S354" s="475">
        <f t="shared" ca="1" si="78"/>
        <v>68209.986180330088</v>
      </c>
      <c r="T354" s="475">
        <f t="shared" ca="1" si="78"/>
        <v>68209.986180330088</v>
      </c>
      <c r="U354" s="475">
        <f t="shared" ca="1" si="78"/>
        <v>68209.986180330088</v>
      </c>
      <c r="V354" s="475">
        <f t="shared" ca="1" si="78"/>
        <v>68209.986180330088</v>
      </c>
      <c r="W354" s="475">
        <f t="shared" ca="1" si="78"/>
        <v>68209.986180330088</v>
      </c>
      <c r="X354" s="475">
        <f t="shared" ca="1" si="78"/>
        <v>68209.986180330088</v>
      </c>
      <c r="Y354" s="475">
        <f t="shared" ca="1" si="78"/>
        <v>68209.986180330088</v>
      </c>
      <c r="Z354" s="475">
        <f t="shared" ca="1" si="78"/>
        <v>68209.986180330088</v>
      </c>
      <c r="AA354" s="475">
        <f t="shared" ca="1" si="78"/>
        <v>68209.986180330088</v>
      </c>
      <c r="AB354" s="475">
        <f t="shared" ca="1" si="78"/>
        <v>68209.986180330088</v>
      </c>
      <c r="AC354" s="475">
        <f t="shared" ca="1" si="78"/>
        <v>68209.986180330088</v>
      </c>
      <c r="AD354" s="475">
        <f t="shared" ca="1" si="78"/>
        <v>68209.986180330088</v>
      </c>
      <c r="AE354" s="475">
        <f t="shared" ca="1" si="78"/>
        <v>68209.986180330088</v>
      </c>
      <c r="AF354" s="475">
        <f t="shared" ca="1" si="78"/>
        <v>68209.986180330088</v>
      </c>
      <c r="AG354" s="475">
        <f t="shared" ca="1" si="76"/>
        <v>68209.986180330088</v>
      </c>
      <c r="AH354" s="475">
        <f t="shared" ca="1" si="76"/>
        <v>68209.986180330088</v>
      </c>
      <c r="AI354" s="475">
        <f t="shared" ca="1" si="76"/>
        <v>68209.986180330088</v>
      </c>
      <c r="AJ354" s="475">
        <f t="shared" ca="1" si="76"/>
        <v>68209.986180330088</v>
      </c>
      <c r="AK354" s="475">
        <f t="shared" ca="1" si="76"/>
        <v>68209.986180330088</v>
      </c>
      <c r="AL354" s="475">
        <f t="shared" ca="1" si="76"/>
        <v>68209.986180330088</v>
      </c>
      <c r="AM354" s="475">
        <f t="shared" ca="1" si="76"/>
        <v>68209.986180330088</v>
      </c>
      <c r="AN354" s="475">
        <f ca="1">AM354</f>
        <v>68209.986180330088</v>
      </c>
      <c r="AO354" s="475"/>
      <c r="AP354" s="475"/>
      <c r="AQ354" s="475"/>
      <c r="AR354" s="475"/>
      <c r="AS354" s="475"/>
      <c r="AT354" s="475"/>
      <c r="AU354" s="479"/>
      <c r="AV354" s="479"/>
      <c r="AW354" s="479"/>
      <c r="AX354" s="479"/>
      <c r="AY354" s="479"/>
      <c r="AZ354" s="479"/>
      <c r="BA354" s="479"/>
      <c r="BB354" s="479"/>
      <c r="BC354" s="479"/>
      <c r="BD354" s="479"/>
      <c r="BE354" s="479"/>
      <c r="BF354" s="479"/>
      <c r="BG354" s="479"/>
      <c r="BH354" s="479"/>
      <c r="BI354" s="479"/>
      <c r="BJ354" s="479"/>
      <c r="BK354" s="479"/>
      <c r="BL354" s="479"/>
      <c r="BM354" s="479"/>
      <c r="BN354" s="479"/>
      <c r="BO354" s="479"/>
      <c r="BP354" s="479"/>
      <c r="BQ354" s="479"/>
      <c r="BR354" s="479"/>
    </row>
    <row r="355" spans="4:70">
      <c r="D355" s="475"/>
      <c r="E355" s="475"/>
      <c r="F355" s="475"/>
      <c r="G355" s="475"/>
      <c r="H355" s="475"/>
      <c r="I355" s="475"/>
      <c r="J355" s="475"/>
      <c r="K355" s="475"/>
      <c r="L355" s="475"/>
      <c r="M355" s="475"/>
      <c r="N355" s="475"/>
      <c r="O355" s="475"/>
      <c r="P355" s="475"/>
      <c r="Q355" s="475">
        <f ca="1">Q$45/24</f>
        <v>209876.88055486183</v>
      </c>
      <c r="R355" s="475">
        <f t="shared" ref="R355:AG359" ca="1" si="79">Q355</f>
        <v>209876.88055486183</v>
      </c>
      <c r="S355" s="475">
        <f t="shared" ca="1" si="79"/>
        <v>209876.88055486183</v>
      </c>
      <c r="T355" s="475">
        <f t="shared" ca="1" si="79"/>
        <v>209876.88055486183</v>
      </c>
      <c r="U355" s="475">
        <f t="shared" ca="1" si="79"/>
        <v>209876.88055486183</v>
      </c>
      <c r="V355" s="475">
        <f t="shared" ca="1" si="79"/>
        <v>209876.88055486183</v>
      </c>
      <c r="W355" s="475">
        <f t="shared" ca="1" si="79"/>
        <v>209876.88055486183</v>
      </c>
      <c r="X355" s="475">
        <f t="shared" ca="1" si="79"/>
        <v>209876.88055486183</v>
      </c>
      <c r="Y355" s="475">
        <f t="shared" ca="1" si="79"/>
        <v>209876.88055486183</v>
      </c>
      <c r="Z355" s="475">
        <f t="shared" ca="1" si="79"/>
        <v>209876.88055486183</v>
      </c>
      <c r="AA355" s="475">
        <f t="shared" ca="1" si="79"/>
        <v>209876.88055486183</v>
      </c>
      <c r="AB355" s="475">
        <f t="shared" ca="1" si="79"/>
        <v>209876.88055486183</v>
      </c>
      <c r="AC355" s="475">
        <f t="shared" ca="1" si="79"/>
        <v>209876.88055486183</v>
      </c>
      <c r="AD355" s="475">
        <f t="shared" ca="1" si="79"/>
        <v>209876.88055486183</v>
      </c>
      <c r="AE355" s="475">
        <f t="shared" ca="1" si="79"/>
        <v>209876.88055486183</v>
      </c>
      <c r="AF355" s="475">
        <f t="shared" ca="1" si="79"/>
        <v>209876.88055486183</v>
      </c>
      <c r="AG355" s="475">
        <f t="shared" ca="1" si="79"/>
        <v>209876.88055486183</v>
      </c>
      <c r="AH355" s="475">
        <f t="shared" ca="1" si="76"/>
        <v>209876.88055486183</v>
      </c>
      <c r="AI355" s="475">
        <f t="shared" ca="1" si="76"/>
        <v>209876.88055486183</v>
      </c>
      <c r="AJ355" s="475">
        <f t="shared" ca="1" si="76"/>
        <v>209876.88055486183</v>
      </c>
      <c r="AK355" s="475">
        <f t="shared" ca="1" si="76"/>
        <v>209876.88055486183</v>
      </c>
      <c r="AL355" s="475">
        <f t="shared" ca="1" si="76"/>
        <v>209876.88055486183</v>
      </c>
      <c r="AM355" s="475">
        <f t="shared" ca="1" si="76"/>
        <v>209876.88055486183</v>
      </c>
      <c r="AN355" s="475">
        <f t="shared" ca="1" si="76"/>
        <v>209876.88055486183</v>
      </c>
      <c r="AO355" s="475"/>
      <c r="AP355" s="475"/>
      <c r="AQ355" s="475"/>
      <c r="AR355" s="475"/>
      <c r="AS355" s="475"/>
      <c r="AT355" s="475"/>
      <c r="AU355" s="479"/>
      <c r="AV355" s="479"/>
      <c r="AW355" s="479"/>
      <c r="AX355" s="479"/>
      <c r="AY355" s="479"/>
      <c r="AZ355" s="479"/>
      <c r="BA355" s="479"/>
      <c r="BB355" s="479"/>
      <c r="BC355" s="479"/>
      <c r="BD355" s="479"/>
      <c r="BE355" s="479"/>
      <c r="BF355" s="479"/>
      <c r="BG355" s="479"/>
      <c r="BH355" s="479"/>
      <c r="BI355" s="479"/>
      <c r="BJ355" s="479"/>
      <c r="BK355" s="479"/>
      <c r="BL355" s="479"/>
      <c r="BM355" s="479"/>
      <c r="BN355" s="479"/>
      <c r="BO355" s="479"/>
      <c r="BP355" s="479"/>
      <c r="BQ355" s="479"/>
      <c r="BR355" s="479"/>
    </row>
    <row r="356" spans="4:70">
      <c r="D356" s="475"/>
      <c r="E356" s="475"/>
      <c r="F356" s="475"/>
      <c r="G356" s="475"/>
      <c r="H356" s="475"/>
      <c r="I356" s="475"/>
      <c r="J356" s="475"/>
      <c r="K356" s="475"/>
      <c r="L356" s="475"/>
      <c r="M356" s="475"/>
      <c r="N356" s="475"/>
      <c r="O356" s="475"/>
      <c r="P356" s="475"/>
      <c r="Q356" s="475">
        <f ca="1">Q$46/24</f>
        <v>307819.42481379735</v>
      </c>
      <c r="R356" s="475">
        <f t="shared" ca="1" si="79"/>
        <v>307819.42481379735</v>
      </c>
      <c r="S356" s="475">
        <f t="shared" ca="1" si="79"/>
        <v>307819.42481379735</v>
      </c>
      <c r="T356" s="475">
        <f t="shared" ca="1" si="79"/>
        <v>307819.42481379735</v>
      </c>
      <c r="U356" s="475">
        <f t="shared" ca="1" si="79"/>
        <v>307819.42481379735</v>
      </c>
      <c r="V356" s="475">
        <f t="shared" ca="1" si="79"/>
        <v>307819.42481379735</v>
      </c>
      <c r="W356" s="475">
        <f t="shared" ca="1" si="79"/>
        <v>307819.42481379735</v>
      </c>
      <c r="X356" s="475">
        <f t="shared" ca="1" si="79"/>
        <v>307819.42481379735</v>
      </c>
      <c r="Y356" s="475">
        <f t="shared" ca="1" si="79"/>
        <v>307819.42481379735</v>
      </c>
      <c r="Z356" s="475">
        <f t="shared" ca="1" si="79"/>
        <v>307819.42481379735</v>
      </c>
      <c r="AA356" s="475">
        <f t="shared" ca="1" si="79"/>
        <v>307819.42481379735</v>
      </c>
      <c r="AB356" s="475">
        <f t="shared" ca="1" si="79"/>
        <v>307819.42481379735</v>
      </c>
      <c r="AC356" s="475">
        <f t="shared" ca="1" si="79"/>
        <v>307819.42481379735</v>
      </c>
      <c r="AD356" s="475">
        <f t="shared" ca="1" si="79"/>
        <v>307819.42481379735</v>
      </c>
      <c r="AE356" s="475">
        <f t="shared" ca="1" si="79"/>
        <v>307819.42481379735</v>
      </c>
      <c r="AF356" s="475">
        <f t="shared" ca="1" si="79"/>
        <v>307819.42481379735</v>
      </c>
      <c r="AG356" s="475">
        <f t="shared" ca="1" si="79"/>
        <v>307819.42481379735</v>
      </c>
      <c r="AH356" s="475">
        <f t="shared" ref="AH356:AQ371" ca="1" si="80">AG356</f>
        <v>307819.42481379735</v>
      </c>
      <c r="AI356" s="475">
        <f t="shared" ca="1" si="80"/>
        <v>307819.42481379735</v>
      </c>
      <c r="AJ356" s="475">
        <f t="shared" ca="1" si="80"/>
        <v>307819.42481379735</v>
      </c>
      <c r="AK356" s="475">
        <f t="shared" ca="1" si="80"/>
        <v>307819.42481379735</v>
      </c>
      <c r="AL356" s="475">
        <f t="shared" ca="1" si="80"/>
        <v>307819.42481379735</v>
      </c>
      <c r="AM356" s="475">
        <f t="shared" ca="1" si="80"/>
        <v>307819.42481379735</v>
      </c>
      <c r="AN356" s="475">
        <f t="shared" ca="1" si="80"/>
        <v>307819.42481379735</v>
      </c>
      <c r="AO356" s="475"/>
      <c r="AP356" s="475"/>
      <c r="AQ356" s="475"/>
      <c r="AR356" s="475"/>
      <c r="AS356" s="475"/>
      <c r="AT356" s="475"/>
      <c r="AU356" s="479"/>
      <c r="AV356" s="479"/>
      <c r="AW356" s="479"/>
      <c r="AX356" s="479"/>
      <c r="AY356" s="479"/>
      <c r="AZ356" s="479"/>
      <c r="BA356" s="479"/>
      <c r="BB356" s="479"/>
      <c r="BC356" s="479"/>
      <c r="BD356" s="479"/>
      <c r="BE356" s="479"/>
      <c r="BF356" s="479"/>
      <c r="BG356" s="479"/>
      <c r="BH356" s="479"/>
      <c r="BI356" s="479"/>
      <c r="BJ356" s="479"/>
      <c r="BK356" s="479"/>
      <c r="BL356" s="479"/>
      <c r="BM356" s="479"/>
      <c r="BN356" s="479"/>
      <c r="BO356" s="479"/>
      <c r="BP356" s="479"/>
      <c r="BQ356" s="479"/>
      <c r="BR356" s="479"/>
    </row>
    <row r="357" spans="4:70">
      <c r="D357" s="475"/>
      <c r="E357" s="475"/>
      <c r="F357" s="475"/>
      <c r="G357" s="475"/>
      <c r="H357" s="475"/>
      <c r="I357" s="475"/>
      <c r="J357" s="475"/>
      <c r="K357" s="475"/>
      <c r="L357" s="475"/>
      <c r="M357" s="475"/>
      <c r="N357" s="475"/>
      <c r="O357" s="475"/>
      <c r="P357" s="475"/>
      <c r="Q357" s="475">
        <f ca="1">Q$47/24</f>
        <v>349794.80092476966</v>
      </c>
      <c r="R357" s="475">
        <f t="shared" ca="1" si="79"/>
        <v>349794.80092476966</v>
      </c>
      <c r="S357" s="475">
        <f t="shared" ca="1" si="79"/>
        <v>349794.80092476966</v>
      </c>
      <c r="T357" s="475">
        <f t="shared" ca="1" si="79"/>
        <v>349794.80092476966</v>
      </c>
      <c r="U357" s="475">
        <f t="shared" ca="1" si="79"/>
        <v>349794.80092476966</v>
      </c>
      <c r="V357" s="475">
        <f t="shared" ca="1" si="79"/>
        <v>349794.80092476966</v>
      </c>
      <c r="W357" s="475">
        <f t="shared" ca="1" si="79"/>
        <v>349794.80092476966</v>
      </c>
      <c r="X357" s="475">
        <f t="shared" ca="1" si="79"/>
        <v>349794.80092476966</v>
      </c>
      <c r="Y357" s="475">
        <f t="shared" ca="1" si="79"/>
        <v>349794.80092476966</v>
      </c>
      <c r="Z357" s="475">
        <f t="shared" ca="1" si="79"/>
        <v>349794.80092476966</v>
      </c>
      <c r="AA357" s="475">
        <f t="shared" ca="1" si="79"/>
        <v>349794.80092476966</v>
      </c>
      <c r="AB357" s="475">
        <f t="shared" ca="1" si="79"/>
        <v>349794.80092476966</v>
      </c>
      <c r="AC357" s="475">
        <f t="shared" ca="1" si="79"/>
        <v>349794.80092476966</v>
      </c>
      <c r="AD357" s="475">
        <f t="shared" ca="1" si="79"/>
        <v>349794.80092476966</v>
      </c>
      <c r="AE357" s="475">
        <f t="shared" ca="1" si="79"/>
        <v>349794.80092476966</v>
      </c>
      <c r="AF357" s="475">
        <f t="shared" ca="1" si="79"/>
        <v>349794.80092476966</v>
      </c>
      <c r="AG357" s="475">
        <f t="shared" ca="1" si="79"/>
        <v>349794.80092476966</v>
      </c>
      <c r="AH357" s="475">
        <f t="shared" ca="1" si="80"/>
        <v>349794.80092476966</v>
      </c>
      <c r="AI357" s="475">
        <f t="shared" ca="1" si="80"/>
        <v>349794.80092476966</v>
      </c>
      <c r="AJ357" s="475">
        <f t="shared" ca="1" si="80"/>
        <v>349794.80092476966</v>
      </c>
      <c r="AK357" s="475">
        <f t="shared" ca="1" si="80"/>
        <v>349794.80092476966</v>
      </c>
      <c r="AL357" s="475">
        <f t="shared" ca="1" si="80"/>
        <v>349794.80092476966</v>
      </c>
      <c r="AM357" s="475">
        <f t="shared" ca="1" si="80"/>
        <v>349794.80092476966</v>
      </c>
      <c r="AN357" s="475">
        <f t="shared" ca="1" si="80"/>
        <v>349794.80092476966</v>
      </c>
      <c r="AO357" s="475"/>
      <c r="AP357" s="475"/>
      <c r="AQ357" s="475"/>
      <c r="AR357" s="475"/>
      <c r="AS357" s="475"/>
      <c r="AT357" s="475"/>
      <c r="AU357" s="479"/>
      <c r="AV357" s="479"/>
      <c r="AW357" s="479"/>
      <c r="AX357" s="479"/>
      <c r="AY357" s="479"/>
      <c r="AZ357" s="479"/>
      <c r="BA357" s="479"/>
      <c r="BB357" s="479"/>
      <c r="BC357" s="479"/>
      <c r="BD357" s="479"/>
      <c r="BE357" s="479"/>
      <c r="BF357" s="479"/>
      <c r="BG357" s="479"/>
      <c r="BH357" s="479"/>
      <c r="BI357" s="479"/>
      <c r="BJ357" s="479"/>
      <c r="BK357" s="479"/>
      <c r="BL357" s="479"/>
      <c r="BM357" s="479"/>
      <c r="BN357" s="479"/>
      <c r="BO357" s="479"/>
      <c r="BP357" s="479"/>
      <c r="BQ357" s="479"/>
      <c r="BR357" s="479"/>
    </row>
    <row r="358" spans="4:70">
      <c r="D358" s="475"/>
      <c r="E358" s="475"/>
      <c r="F358" s="475"/>
      <c r="G358" s="475"/>
      <c r="H358" s="475"/>
      <c r="I358" s="475"/>
      <c r="J358" s="475"/>
      <c r="K358" s="475"/>
      <c r="L358" s="475"/>
      <c r="M358" s="475"/>
      <c r="N358" s="475"/>
      <c r="O358" s="475"/>
      <c r="P358" s="475"/>
      <c r="Q358" s="475">
        <f ca="1">Q$47/24</f>
        <v>349794.80092476966</v>
      </c>
      <c r="R358" s="475">
        <f t="shared" ca="1" si="79"/>
        <v>349794.80092476966</v>
      </c>
      <c r="S358" s="475">
        <f t="shared" ca="1" si="79"/>
        <v>349794.80092476966</v>
      </c>
      <c r="T358" s="475">
        <f t="shared" ca="1" si="79"/>
        <v>349794.80092476966</v>
      </c>
      <c r="U358" s="475">
        <f t="shared" ca="1" si="79"/>
        <v>349794.80092476966</v>
      </c>
      <c r="V358" s="475">
        <f t="shared" ca="1" si="79"/>
        <v>349794.80092476966</v>
      </c>
      <c r="W358" s="475">
        <f t="shared" ca="1" si="79"/>
        <v>349794.80092476966</v>
      </c>
      <c r="X358" s="475">
        <f t="shared" ca="1" si="79"/>
        <v>349794.80092476966</v>
      </c>
      <c r="Y358" s="475">
        <f t="shared" ca="1" si="79"/>
        <v>349794.80092476966</v>
      </c>
      <c r="Z358" s="475">
        <f t="shared" ca="1" si="79"/>
        <v>349794.80092476966</v>
      </c>
      <c r="AA358" s="475">
        <f t="shared" ca="1" si="79"/>
        <v>349794.80092476966</v>
      </c>
      <c r="AB358" s="475">
        <f t="shared" ca="1" si="79"/>
        <v>349794.80092476966</v>
      </c>
      <c r="AC358" s="475">
        <f t="shared" ca="1" si="79"/>
        <v>349794.80092476966</v>
      </c>
      <c r="AD358" s="475">
        <f t="shared" ca="1" si="79"/>
        <v>349794.80092476966</v>
      </c>
      <c r="AE358" s="475">
        <f t="shared" ca="1" si="79"/>
        <v>349794.80092476966</v>
      </c>
      <c r="AF358" s="475">
        <f t="shared" ca="1" si="79"/>
        <v>349794.80092476966</v>
      </c>
      <c r="AG358" s="475">
        <f t="shared" ca="1" si="79"/>
        <v>349794.80092476966</v>
      </c>
      <c r="AH358" s="475">
        <f t="shared" ca="1" si="80"/>
        <v>349794.80092476966</v>
      </c>
      <c r="AI358" s="475">
        <f t="shared" ca="1" si="80"/>
        <v>349794.80092476966</v>
      </c>
      <c r="AJ358" s="475">
        <f t="shared" ca="1" si="80"/>
        <v>349794.80092476966</v>
      </c>
      <c r="AK358" s="475">
        <f t="shared" ca="1" si="80"/>
        <v>349794.80092476966</v>
      </c>
      <c r="AL358" s="475">
        <f t="shared" ca="1" si="80"/>
        <v>349794.80092476966</v>
      </c>
      <c r="AM358" s="475">
        <f t="shared" ca="1" si="80"/>
        <v>349794.80092476966</v>
      </c>
      <c r="AN358" s="475">
        <f t="shared" ca="1" si="80"/>
        <v>349794.80092476966</v>
      </c>
      <c r="AO358" s="475"/>
      <c r="AP358" s="475"/>
      <c r="AQ358" s="475"/>
      <c r="AR358" s="475"/>
      <c r="AS358" s="475"/>
      <c r="AT358" s="475"/>
      <c r="AU358" s="479"/>
      <c r="AV358" s="479"/>
      <c r="AW358" s="479"/>
      <c r="AX358" s="479"/>
      <c r="AY358" s="479"/>
      <c r="AZ358" s="479"/>
      <c r="BA358" s="479"/>
      <c r="BB358" s="479"/>
      <c r="BC358" s="479"/>
      <c r="BD358" s="479"/>
      <c r="BE358" s="479"/>
      <c r="BF358" s="479"/>
      <c r="BG358" s="479"/>
      <c r="BH358" s="479"/>
      <c r="BI358" s="479"/>
      <c r="BJ358" s="479"/>
      <c r="BK358" s="479"/>
      <c r="BL358" s="479"/>
      <c r="BM358" s="479"/>
      <c r="BN358" s="479"/>
      <c r="BO358" s="479"/>
      <c r="BP358" s="479"/>
      <c r="BQ358" s="479"/>
      <c r="BR358" s="479"/>
    </row>
    <row r="359" spans="4:70">
      <c r="D359" s="475"/>
      <c r="E359" s="475"/>
      <c r="F359" s="475"/>
      <c r="G359" s="475"/>
      <c r="H359" s="475"/>
      <c r="I359" s="475"/>
      <c r="J359" s="475"/>
      <c r="K359" s="475"/>
      <c r="L359" s="475"/>
      <c r="M359" s="475"/>
      <c r="N359" s="475"/>
      <c r="O359" s="475"/>
      <c r="P359" s="475"/>
      <c r="Q359" s="475"/>
      <c r="R359" s="475">
        <f ca="1">R$44/24</f>
        <v>83513.970673153934</v>
      </c>
      <c r="S359" s="475">
        <f ca="1">R359</f>
        <v>83513.970673153934</v>
      </c>
      <c r="T359" s="475">
        <f t="shared" ca="1" si="79"/>
        <v>83513.970673153934</v>
      </c>
      <c r="U359" s="475">
        <f t="shared" ca="1" si="79"/>
        <v>83513.970673153934</v>
      </c>
      <c r="V359" s="475">
        <f t="shared" ca="1" si="79"/>
        <v>83513.970673153934</v>
      </c>
      <c r="W359" s="475">
        <f t="shared" ca="1" si="79"/>
        <v>83513.970673153934</v>
      </c>
      <c r="X359" s="475">
        <f t="shared" ca="1" si="79"/>
        <v>83513.970673153934</v>
      </c>
      <c r="Y359" s="475">
        <f t="shared" ca="1" si="79"/>
        <v>83513.970673153934</v>
      </c>
      <c r="Z359" s="475">
        <f t="shared" ca="1" si="79"/>
        <v>83513.970673153934</v>
      </c>
      <c r="AA359" s="475">
        <f t="shared" ca="1" si="79"/>
        <v>83513.970673153934</v>
      </c>
      <c r="AB359" s="475">
        <f t="shared" ca="1" si="79"/>
        <v>83513.970673153934</v>
      </c>
      <c r="AC359" s="475">
        <f t="shared" ca="1" si="79"/>
        <v>83513.970673153934</v>
      </c>
      <c r="AD359" s="475">
        <f t="shared" ca="1" si="79"/>
        <v>83513.970673153934</v>
      </c>
      <c r="AE359" s="475">
        <f t="shared" ca="1" si="79"/>
        <v>83513.970673153934</v>
      </c>
      <c r="AF359" s="475">
        <f t="shared" ca="1" si="79"/>
        <v>83513.970673153934</v>
      </c>
      <c r="AG359" s="475">
        <f t="shared" ca="1" si="79"/>
        <v>83513.970673153934</v>
      </c>
      <c r="AH359" s="475">
        <f t="shared" ca="1" si="80"/>
        <v>83513.970673153934</v>
      </c>
      <c r="AI359" s="475">
        <f t="shared" ca="1" si="80"/>
        <v>83513.970673153934</v>
      </c>
      <c r="AJ359" s="475">
        <f t="shared" ca="1" si="80"/>
        <v>83513.970673153934</v>
      </c>
      <c r="AK359" s="475">
        <f t="shared" ca="1" si="80"/>
        <v>83513.970673153934</v>
      </c>
      <c r="AL359" s="475">
        <f t="shared" ca="1" si="80"/>
        <v>83513.970673153934</v>
      </c>
      <c r="AM359" s="475">
        <f t="shared" ca="1" si="80"/>
        <v>83513.970673153934</v>
      </c>
      <c r="AN359" s="475">
        <f t="shared" ca="1" si="80"/>
        <v>83513.970673153934</v>
      </c>
      <c r="AO359" s="475">
        <f ca="1">AN359</f>
        <v>83513.970673153934</v>
      </c>
      <c r="AP359" s="475"/>
      <c r="AQ359" s="475"/>
      <c r="AR359" s="475"/>
      <c r="AS359" s="475"/>
      <c r="AT359" s="475"/>
      <c r="AU359" s="479"/>
      <c r="AV359" s="479"/>
      <c r="AW359" s="479"/>
      <c r="AX359" s="479"/>
      <c r="AY359" s="479"/>
      <c r="AZ359" s="479"/>
      <c r="BA359" s="479"/>
      <c r="BB359" s="479"/>
      <c r="BC359" s="479"/>
      <c r="BD359" s="479"/>
      <c r="BE359" s="479"/>
      <c r="BF359" s="479"/>
      <c r="BG359" s="479"/>
      <c r="BH359" s="479"/>
      <c r="BI359" s="479"/>
      <c r="BJ359" s="479"/>
      <c r="BK359" s="479"/>
      <c r="BL359" s="479"/>
      <c r="BM359" s="479"/>
      <c r="BN359" s="479"/>
      <c r="BO359" s="479"/>
      <c r="BP359" s="479"/>
      <c r="BQ359" s="479"/>
      <c r="BR359" s="479"/>
    </row>
    <row r="360" spans="4:70">
      <c r="D360" s="475"/>
      <c r="E360" s="475"/>
      <c r="F360" s="475"/>
      <c r="G360" s="475"/>
      <c r="H360" s="475"/>
      <c r="I360" s="475"/>
      <c r="J360" s="475"/>
      <c r="K360" s="475"/>
      <c r="L360" s="475"/>
      <c r="M360" s="475"/>
      <c r="N360" s="475"/>
      <c r="O360" s="475"/>
      <c r="P360" s="475"/>
      <c r="Q360" s="475"/>
      <c r="R360" s="475">
        <f ca="1">R$45/24</f>
        <v>256966.0636097044</v>
      </c>
      <c r="S360" s="475">
        <f t="shared" ref="S360:AH364" ca="1" si="81">R360</f>
        <v>256966.0636097044</v>
      </c>
      <c r="T360" s="475">
        <f t="shared" ca="1" si="81"/>
        <v>256966.0636097044</v>
      </c>
      <c r="U360" s="475">
        <f t="shared" ca="1" si="81"/>
        <v>256966.0636097044</v>
      </c>
      <c r="V360" s="475">
        <f t="shared" ca="1" si="81"/>
        <v>256966.0636097044</v>
      </c>
      <c r="W360" s="475">
        <f t="shared" ca="1" si="81"/>
        <v>256966.0636097044</v>
      </c>
      <c r="X360" s="475">
        <f t="shared" ca="1" si="81"/>
        <v>256966.0636097044</v>
      </c>
      <c r="Y360" s="475">
        <f t="shared" ca="1" si="81"/>
        <v>256966.0636097044</v>
      </c>
      <c r="Z360" s="475">
        <f t="shared" ca="1" si="81"/>
        <v>256966.0636097044</v>
      </c>
      <c r="AA360" s="475">
        <f t="shared" ca="1" si="81"/>
        <v>256966.0636097044</v>
      </c>
      <c r="AB360" s="475">
        <f t="shared" ca="1" si="81"/>
        <v>256966.0636097044</v>
      </c>
      <c r="AC360" s="475">
        <f t="shared" ca="1" si="81"/>
        <v>256966.0636097044</v>
      </c>
      <c r="AD360" s="475">
        <f t="shared" ca="1" si="81"/>
        <v>256966.0636097044</v>
      </c>
      <c r="AE360" s="475">
        <f t="shared" ca="1" si="81"/>
        <v>256966.0636097044</v>
      </c>
      <c r="AF360" s="475">
        <f t="shared" ca="1" si="81"/>
        <v>256966.0636097044</v>
      </c>
      <c r="AG360" s="475">
        <f t="shared" ca="1" si="81"/>
        <v>256966.0636097044</v>
      </c>
      <c r="AH360" s="475">
        <f t="shared" ca="1" si="81"/>
        <v>256966.0636097044</v>
      </c>
      <c r="AI360" s="475">
        <f t="shared" ca="1" si="80"/>
        <v>256966.0636097044</v>
      </c>
      <c r="AJ360" s="475">
        <f t="shared" ca="1" si="80"/>
        <v>256966.0636097044</v>
      </c>
      <c r="AK360" s="475">
        <f t="shared" ca="1" si="80"/>
        <v>256966.0636097044</v>
      </c>
      <c r="AL360" s="475">
        <f t="shared" ca="1" si="80"/>
        <v>256966.0636097044</v>
      </c>
      <c r="AM360" s="475">
        <f t="shared" ca="1" si="80"/>
        <v>256966.0636097044</v>
      </c>
      <c r="AN360" s="475">
        <f t="shared" ca="1" si="80"/>
        <v>256966.0636097044</v>
      </c>
      <c r="AO360" s="475">
        <f t="shared" ca="1" si="80"/>
        <v>256966.0636097044</v>
      </c>
      <c r="AP360" s="475"/>
      <c r="AQ360" s="475"/>
      <c r="AR360" s="475"/>
      <c r="AS360" s="475"/>
      <c r="AT360" s="475"/>
      <c r="AU360" s="479"/>
      <c r="AV360" s="479"/>
      <c r="AW360" s="479"/>
      <c r="AX360" s="479"/>
      <c r="AY360" s="479"/>
      <c r="AZ360" s="479"/>
      <c r="BA360" s="479"/>
      <c r="BB360" s="479"/>
      <c r="BC360" s="479"/>
      <c r="BD360" s="479"/>
      <c r="BE360" s="479"/>
      <c r="BF360" s="479"/>
      <c r="BG360" s="479"/>
      <c r="BH360" s="479"/>
      <c r="BI360" s="479"/>
      <c r="BJ360" s="479"/>
      <c r="BK360" s="479"/>
      <c r="BL360" s="479"/>
      <c r="BM360" s="479"/>
      <c r="BN360" s="479"/>
      <c r="BO360" s="479"/>
      <c r="BP360" s="479"/>
      <c r="BQ360" s="479"/>
      <c r="BR360" s="479"/>
    </row>
    <row r="361" spans="4:70">
      <c r="D361" s="475"/>
      <c r="E361" s="475"/>
      <c r="F361" s="475"/>
      <c r="G361" s="475"/>
      <c r="H361" s="475"/>
      <c r="I361" s="475"/>
      <c r="J361" s="475"/>
      <c r="K361" s="475"/>
      <c r="L361" s="475"/>
      <c r="M361" s="475"/>
      <c r="N361" s="475"/>
      <c r="O361" s="475"/>
      <c r="P361" s="475"/>
      <c r="Q361" s="475"/>
      <c r="R361" s="475">
        <f ca="1">R$46/24</f>
        <v>376883.55996089987</v>
      </c>
      <c r="S361" s="475">
        <f t="shared" ca="1" si="81"/>
        <v>376883.55996089987</v>
      </c>
      <c r="T361" s="475">
        <f t="shared" ca="1" si="81"/>
        <v>376883.55996089987</v>
      </c>
      <c r="U361" s="475">
        <f t="shared" ca="1" si="81"/>
        <v>376883.55996089987</v>
      </c>
      <c r="V361" s="475">
        <f t="shared" ca="1" si="81"/>
        <v>376883.55996089987</v>
      </c>
      <c r="W361" s="475">
        <f t="shared" ca="1" si="81"/>
        <v>376883.55996089987</v>
      </c>
      <c r="X361" s="475">
        <f t="shared" ca="1" si="81"/>
        <v>376883.55996089987</v>
      </c>
      <c r="Y361" s="475">
        <f t="shared" ca="1" si="81"/>
        <v>376883.55996089987</v>
      </c>
      <c r="Z361" s="475">
        <f t="shared" ca="1" si="81"/>
        <v>376883.55996089987</v>
      </c>
      <c r="AA361" s="475">
        <f t="shared" ca="1" si="81"/>
        <v>376883.55996089987</v>
      </c>
      <c r="AB361" s="475">
        <f t="shared" ca="1" si="81"/>
        <v>376883.55996089987</v>
      </c>
      <c r="AC361" s="475">
        <f t="shared" ca="1" si="81"/>
        <v>376883.55996089987</v>
      </c>
      <c r="AD361" s="475">
        <f t="shared" ca="1" si="81"/>
        <v>376883.55996089987</v>
      </c>
      <c r="AE361" s="475">
        <f t="shared" ca="1" si="81"/>
        <v>376883.55996089987</v>
      </c>
      <c r="AF361" s="475">
        <f t="shared" ca="1" si="81"/>
        <v>376883.55996089987</v>
      </c>
      <c r="AG361" s="475">
        <f t="shared" ca="1" si="81"/>
        <v>376883.55996089987</v>
      </c>
      <c r="AH361" s="475">
        <f t="shared" ca="1" si="81"/>
        <v>376883.55996089987</v>
      </c>
      <c r="AI361" s="475">
        <f t="shared" ca="1" si="80"/>
        <v>376883.55996089987</v>
      </c>
      <c r="AJ361" s="475">
        <f t="shared" ca="1" si="80"/>
        <v>376883.55996089987</v>
      </c>
      <c r="AK361" s="475">
        <f t="shared" ca="1" si="80"/>
        <v>376883.55996089987</v>
      </c>
      <c r="AL361" s="475">
        <f t="shared" ca="1" si="80"/>
        <v>376883.55996089987</v>
      </c>
      <c r="AM361" s="475">
        <f t="shared" ca="1" si="80"/>
        <v>376883.55996089987</v>
      </c>
      <c r="AN361" s="475">
        <f t="shared" ca="1" si="80"/>
        <v>376883.55996089987</v>
      </c>
      <c r="AO361" s="475">
        <f t="shared" ca="1" si="80"/>
        <v>376883.55996089987</v>
      </c>
      <c r="AP361" s="475"/>
      <c r="AQ361" s="475"/>
      <c r="AR361" s="475"/>
      <c r="AS361" s="475"/>
      <c r="AT361" s="475"/>
      <c r="AU361" s="479"/>
      <c r="AV361" s="479"/>
      <c r="AW361" s="479"/>
      <c r="AX361" s="479"/>
      <c r="AY361" s="479"/>
      <c r="AZ361" s="479"/>
      <c r="BA361" s="479"/>
      <c r="BB361" s="479"/>
      <c r="BC361" s="479"/>
      <c r="BD361" s="479"/>
      <c r="BE361" s="479"/>
      <c r="BF361" s="479"/>
      <c r="BG361" s="479"/>
      <c r="BH361" s="479"/>
      <c r="BI361" s="479"/>
      <c r="BJ361" s="479"/>
      <c r="BK361" s="479"/>
      <c r="BL361" s="479"/>
      <c r="BM361" s="479"/>
      <c r="BN361" s="479"/>
      <c r="BO361" s="479"/>
      <c r="BP361" s="479"/>
      <c r="BQ361" s="479"/>
      <c r="BR361" s="479"/>
    </row>
    <row r="362" spans="4:70">
      <c r="D362" s="475"/>
      <c r="E362" s="475"/>
      <c r="F362" s="475"/>
      <c r="G362" s="475"/>
      <c r="H362" s="475"/>
      <c r="I362" s="475"/>
      <c r="J362" s="475"/>
      <c r="K362" s="475"/>
      <c r="L362" s="475"/>
      <c r="M362" s="475"/>
      <c r="N362" s="475"/>
      <c r="O362" s="475"/>
      <c r="P362" s="475"/>
      <c r="Q362" s="475"/>
      <c r="R362" s="475">
        <f ca="1">R$47/24</f>
        <v>428276.7726828407</v>
      </c>
      <c r="S362" s="475">
        <f t="shared" ca="1" si="81"/>
        <v>428276.7726828407</v>
      </c>
      <c r="T362" s="475">
        <f t="shared" ca="1" si="81"/>
        <v>428276.7726828407</v>
      </c>
      <c r="U362" s="475">
        <f t="shared" ca="1" si="81"/>
        <v>428276.7726828407</v>
      </c>
      <c r="V362" s="475">
        <f t="shared" ca="1" si="81"/>
        <v>428276.7726828407</v>
      </c>
      <c r="W362" s="475">
        <f t="shared" ca="1" si="81"/>
        <v>428276.7726828407</v>
      </c>
      <c r="X362" s="475">
        <f t="shared" ca="1" si="81"/>
        <v>428276.7726828407</v>
      </c>
      <c r="Y362" s="475">
        <f t="shared" ca="1" si="81"/>
        <v>428276.7726828407</v>
      </c>
      <c r="Z362" s="475">
        <f t="shared" ca="1" si="81"/>
        <v>428276.7726828407</v>
      </c>
      <c r="AA362" s="475">
        <f t="shared" ca="1" si="81"/>
        <v>428276.7726828407</v>
      </c>
      <c r="AB362" s="475">
        <f t="shared" ca="1" si="81"/>
        <v>428276.7726828407</v>
      </c>
      <c r="AC362" s="475">
        <f t="shared" ca="1" si="81"/>
        <v>428276.7726828407</v>
      </c>
      <c r="AD362" s="475">
        <f t="shared" ca="1" si="81"/>
        <v>428276.7726828407</v>
      </c>
      <c r="AE362" s="475">
        <f t="shared" ca="1" si="81"/>
        <v>428276.7726828407</v>
      </c>
      <c r="AF362" s="475">
        <f t="shared" ca="1" si="81"/>
        <v>428276.7726828407</v>
      </c>
      <c r="AG362" s="475">
        <f t="shared" ca="1" si="81"/>
        <v>428276.7726828407</v>
      </c>
      <c r="AH362" s="475">
        <f t="shared" ca="1" si="81"/>
        <v>428276.7726828407</v>
      </c>
      <c r="AI362" s="475">
        <f t="shared" ca="1" si="80"/>
        <v>428276.7726828407</v>
      </c>
      <c r="AJ362" s="475">
        <f t="shared" ca="1" si="80"/>
        <v>428276.7726828407</v>
      </c>
      <c r="AK362" s="475">
        <f t="shared" ca="1" si="80"/>
        <v>428276.7726828407</v>
      </c>
      <c r="AL362" s="475">
        <f t="shared" ca="1" si="80"/>
        <v>428276.7726828407</v>
      </c>
      <c r="AM362" s="475">
        <f t="shared" ca="1" si="80"/>
        <v>428276.7726828407</v>
      </c>
      <c r="AN362" s="475">
        <f t="shared" ca="1" si="80"/>
        <v>428276.7726828407</v>
      </c>
      <c r="AO362" s="475">
        <f t="shared" ca="1" si="80"/>
        <v>428276.7726828407</v>
      </c>
      <c r="AP362" s="475"/>
      <c r="AQ362" s="475"/>
      <c r="AR362" s="475"/>
      <c r="AS362" s="475"/>
      <c r="AT362" s="475"/>
      <c r="AU362" s="479"/>
      <c r="AV362" s="479"/>
      <c r="AW362" s="479"/>
      <c r="AX362" s="479"/>
      <c r="AY362" s="479"/>
      <c r="AZ362" s="479"/>
      <c r="BA362" s="479"/>
      <c r="BB362" s="479"/>
      <c r="BC362" s="479"/>
      <c r="BD362" s="479"/>
      <c r="BE362" s="479"/>
      <c r="BF362" s="479"/>
      <c r="BG362" s="479"/>
      <c r="BH362" s="479"/>
      <c r="BI362" s="479"/>
      <c r="BJ362" s="479"/>
      <c r="BK362" s="479"/>
      <c r="BL362" s="479"/>
      <c r="BM362" s="479"/>
      <c r="BN362" s="479"/>
      <c r="BO362" s="479"/>
      <c r="BP362" s="479"/>
      <c r="BQ362" s="479"/>
      <c r="BR362" s="479"/>
    </row>
    <row r="363" spans="4:70">
      <c r="D363" s="475"/>
      <c r="E363" s="475"/>
      <c r="F363" s="475"/>
      <c r="G363" s="475"/>
      <c r="H363" s="475"/>
      <c r="I363" s="475"/>
      <c r="J363" s="475"/>
      <c r="K363" s="475"/>
      <c r="L363" s="475"/>
      <c r="M363" s="475"/>
      <c r="N363" s="475"/>
      <c r="O363" s="475"/>
      <c r="P363" s="475"/>
      <c r="Q363" s="475"/>
      <c r="R363" s="475">
        <f ca="1">R$47/24</f>
        <v>428276.7726828407</v>
      </c>
      <c r="S363" s="475">
        <f t="shared" ca="1" si="81"/>
        <v>428276.7726828407</v>
      </c>
      <c r="T363" s="475">
        <f t="shared" ca="1" si="81"/>
        <v>428276.7726828407</v>
      </c>
      <c r="U363" s="475">
        <f t="shared" ca="1" si="81"/>
        <v>428276.7726828407</v>
      </c>
      <c r="V363" s="475">
        <f t="shared" ca="1" si="81"/>
        <v>428276.7726828407</v>
      </c>
      <c r="W363" s="475">
        <f t="shared" ca="1" si="81"/>
        <v>428276.7726828407</v>
      </c>
      <c r="X363" s="475">
        <f t="shared" ca="1" si="81"/>
        <v>428276.7726828407</v>
      </c>
      <c r="Y363" s="475">
        <f t="shared" ca="1" si="81"/>
        <v>428276.7726828407</v>
      </c>
      <c r="Z363" s="475">
        <f t="shared" ca="1" si="81"/>
        <v>428276.7726828407</v>
      </c>
      <c r="AA363" s="475">
        <f t="shared" ca="1" si="81"/>
        <v>428276.7726828407</v>
      </c>
      <c r="AB363" s="475">
        <f t="shared" ca="1" si="81"/>
        <v>428276.7726828407</v>
      </c>
      <c r="AC363" s="475">
        <f t="shared" ca="1" si="81"/>
        <v>428276.7726828407</v>
      </c>
      <c r="AD363" s="475">
        <f t="shared" ca="1" si="81"/>
        <v>428276.7726828407</v>
      </c>
      <c r="AE363" s="475">
        <f t="shared" ca="1" si="81"/>
        <v>428276.7726828407</v>
      </c>
      <c r="AF363" s="475">
        <f t="shared" ca="1" si="81"/>
        <v>428276.7726828407</v>
      </c>
      <c r="AG363" s="475">
        <f t="shared" ca="1" si="81"/>
        <v>428276.7726828407</v>
      </c>
      <c r="AH363" s="475">
        <f t="shared" ca="1" si="81"/>
        <v>428276.7726828407</v>
      </c>
      <c r="AI363" s="475">
        <f t="shared" ca="1" si="80"/>
        <v>428276.7726828407</v>
      </c>
      <c r="AJ363" s="475">
        <f t="shared" ca="1" si="80"/>
        <v>428276.7726828407</v>
      </c>
      <c r="AK363" s="475">
        <f t="shared" ca="1" si="80"/>
        <v>428276.7726828407</v>
      </c>
      <c r="AL363" s="475">
        <f t="shared" ca="1" si="80"/>
        <v>428276.7726828407</v>
      </c>
      <c r="AM363" s="475">
        <f t="shared" ca="1" si="80"/>
        <v>428276.7726828407</v>
      </c>
      <c r="AN363" s="475">
        <f t="shared" ca="1" si="80"/>
        <v>428276.7726828407</v>
      </c>
      <c r="AO363" s="475">
        <f t="shared" ca="1" si="80"/>
        <v>428276.7726828407</v>
      </c>
      <c r="AP363" s="475"/>
      <c r="AQ363" s="475"/>
      <c r="AR363" s="475"/>
      <c r="AS363" s="475"/>
      <c r="AT363" s="475"/>
      <c r="AU363" s="479"/>
      <c r="AV363" s="479"/>
      <c r="AW363" s="479"/>
      <c r="AX363" s="479"/>
      <c r="AY363" s="479"/>
      <c r="AZ363" s="479"/>
      <c r="BA363" s="479"/>
      <c r="BB363" s="479"/>
      <c r="BC363" s="479"/>
      <c r="BD363" s="479"/>
      <c r="BE363" s="479"/>
      <c r="BF363" s="479"/>
      <c r="BG363" s="479"/>
      <c r="BH363" s="479"/>
      <c r="BI363" s="479"/>
      <c r="BJ363" s="479"/>
      <c r="BK363" s="479"/>
      <c r="BL363" s="479"/>
      <c r="BM363" s="479"/>
      <c r="BN363" s="479"/>
      <c r="BO363" s="479"/>
      <c r="BP363" s="479"/>
      <c r="BQ363" s="479"/>
      <c r="BR363" s="479"/>
    </row>
    <row r="364" spans="4:70">
      <c r="D364" s="475"/>
      <c r="E364" s="475"/>
      <c r="F364" s="475"/>
      <c r="G364" s="475"/>
      <c r="H364" s="475"/>
      <c r="I364" s="475"/>
      <c r="J364" s="475"/>
      <c r="K364" s="475"/>
      <c r="L364" s="475"/>
      <c r="M364" s="475"/>
      <c r="N364" s="475"/>
      <c r="O364" s="475"/>
      <c r="P364" s="475"/>
      <c r="Q364" s="475"/>
      <c r="R364" s="475"/>
      <c r="S364" s="475">
        <f ca="1">S$44/24</f>
        <v>99420.680830405225</v>
      </c>
      <c r="T364" s="475">
        <f ca="1">S364</f>
        <v>99420.680830405225</v>
      </c>
      <c r="U364" s="475">
        <f t="shared" ca="1" si="81"/>
        <v>99420.680830405225</v>
      </c>
      <c r="V364" s="475">
        <f t="shared" ca="1" si="81"/>
        <v>99420.680830405225</v>
      </c>
      <c r="W364" s="475">
        <f t="shared" ca="1" si="81"/>
        <v>99420.680830405225</v>
      </c>
      <c r="X364" s="475">
        <f t="shared" ca="1" si="81"/>
        <v>99420.680830405225</v>
      </c>
      <c r="Y364" s="475">
        <f t="shared" ca="1" si="81"/>
        <v>99420.680830405225</v>
      </c>
      <c r="Z364" s="475">
        <f t="shared" ca="1" si="81"/>
        <v>99420.680830405225</v>
      </c>
      <c r="AA364" s="475">
        <f t="shared" ca="1" si="81"/>
        <v>99420.680830405225</v>
      </c>
      <c r="AB364" s="475">
        <f t="shared" ca="1" si="81"/>
        <v>99420.680830405225</v>
      </c>
      <c r="AC364" s="475">
        <f t="shared" ca="1" si="81"/>
        <v>99420.680830405225</v>
      </c>
      <c r="AD364" s="475">
        <f t="shared" ca="1" si="81"/>
        <v>99420.680830405225</v>
      </c>
      <c r="AE364" s="475">
        <f t="shared" ca="1" si="81"/>
        <v>99420.680830405225</v>
      </c>
      <c r="AF364" s="475">
        <f t="shared" ca="1" si="81"/>
        <v>99420.680830405225</v>
      </c>
      <c r="AG364" s="475">
        <f t="shared" ca="1" si="81"/>
        <v>99420.680830405225</v>
      </c>
      <c r="AH364" s="475">
        <f t="shared" ca="1" si="81"/>
        <v>99420.680830405225</v>
      </c>
      <c r="AI364" s="475">
        <f t="shared" ca="1" si="80"/>
        <v>99420.680830405225</v>
      </c>
      <c r="AJ364" s="475">
        <f t="shared" ca="1" si="80"/>
        <v>99420.680830405225</v>
      </c>
      <c r="AK364" s="475">
        <f t="shared" ca="1" si="80"/>
        <v>99420.680830405225</v>
      </c>
      <c r="AL364" s="475">
        <f t="shared" ca="1" si="80"/>
        <v>99420.680830405225</v>
      </c>
      <c r="AM364" s="475">
        <f t="shared" ca="1" si="80"/>
        <v>99420.680830405225</v>
      </c>
      <c r="AN364" s="475">
        <f t="shared" ca="1" si="80"/>
        <v>99420.680830405225</v>
      </c>
      <c r="AO364" s="475">
        <f t="shared" ca="1" si="80"/>
        <v>99420.680830405225</v>
      </c>
      <c r="AP364" s="475">
        <f ca="1">AO364</f>
        <v>99420.680830405225</v>
      </c>
      <c r="AQ364" s="475"/>
      <c r="AR364" s="475"/>
      <c r="AS364" s="475"/>
      <c r="AT364" s="475"/>
      <c r="AU364" s="479"/>
      <c r="AV364" s="479"/>
      <c r="AW364" s="479"/>
      <c r="AX364" s="479"/>
      <c r="AY364" s="479"/>
      <c r="AZ364" s="479"/>
      <c r="BA364" s="479"/>
      <c r="BB364" s="479"/>
      <c r="BC364" s="479"/>
      <c r="BD364" s="479"/>
      <c r="BE364" s="479"/>
      <c r="BF364" s="479"/>
      <c r="BG364" s="479"/>
      <c r="BH364" s="479"/>
      <c r="BI364" s="479"/>
      <c r="BJ364" s="479"/>
      <c r="BK364" s="479"/>
      <c r="BL364" s="479"/>
      <c r="BM364" s="479"/>
      <c r="BN364" s="479"/>
      <c r="BO364" s="479"/>
      <c r="BP364" s="479"/>
      <c r="BQ364" s="479"/>
      <c r="BR364" s="479"/>
    </row>
    <row r="365" spans="4:70">
      <c r="D365" s="475"/>
      <c r="E365" s="475"/>
      <c r="F365" s="475"/>
      <c r="G365" s="475"/>
      <c r="H365" s="475"/>
      <c r="I365" s="475"/>
      <c r="J365" s="475"/>
      <c r="K365" s="475"/>
      <c r="L365" s="475"/>
      <c r="M365" s="475"/>
      <c r="N365" s="475"/>
      <c r="O365" s="475"/>
      <c r="P365" s="475"/>
      <c r="Q365" s="475"/>
      <c r="R365" s="475"/>
      <c r="S365" s="475">
        <f ca="1">S$45/24</f>
        <v>305909.78717047762</v>
      </c>
      <c r="T365" s="475">
        <f t="shared" ref="T365:AI369" ca="1" si="82">S365</f>
        <v>305909.78717047762</v>
      </c>
      <c r="U365" s="475">
        <f t="shared" ca="1" si="82"/>
        <v>305909.78717047762</v>
      </c>
      <c r="V365" s="475">
        <f t="shared" ca="1" si="82"/>
        <v>305909.78717047762</v>
      </c>
      <c r="W365" s="475">
        <f t="shared" ca="1" si="82"/>
        <v>305909.78717047762</v>
      </c>
      <c r="X365" s="475">
        <f t="shared" ca="1" si="82"/>
        <v>305909.78717047762</v>
      </c>
      <c r="Y365" s="475">
        <f t="shared" ca="1" si="82"/>
        <v>305909.78717047762</v>
      </c>
      <c r="Z365" s="475">
        <f t="shared" ca="1" si="82"/>
        <v>305909.78717047762</v>
      </c>
      <c r="AA365" s="475">
        <f t="shared" ca="1" si="82"/>
        <v>305909.78717047762</v>
      </c>
      <c r="AB365" s="475">
        <f t="shared" ca="1" si="82"/>
        <v>305909.78717047762</v>
      </c>
      <c r="AC365" s="475">
        <f t="shared" ca="1" si="82"/>
        <v>305909.78717047762</v>
      </c>
      <c r="AD365" s="475">
        <f t="shared" ca="1" si="82"/>
        <v>305909.78717047762</v>
      </c>
      <c r="AE365" s="475">
        <f t="shared" ca="1" si="82"/>
        <v>305909.78717047762</v>
      </c>
      <c r="AF365" s="475">
        <f t="shared" ca="1" si="82"/>
        <v>305909.78717047762</v>
      </c>
      <c r="AG365" s="475">
        <f t="shared" ca="1" si="82"/>
        <v>305909.78717047762</v>
      </c>
      <c r="AH365" s="475">
        <f t="shared" ca="1" si="82"/>
        <v>305909.78717047762</v>
      </c>
      <c r="AI365" s="475">
        <f t="shared" ca="1" si="82"/>
        <v>305909.78717047762</v>
      </c>
      <c r="AJ365" s="475">
        <f t="shared" ca="1" si="80"/>
        <v>305909.78717047762</v>
      </c>
      <c r="AK365" s="475">
        <f t="shared" ca="1" si="80"/>
        <v>305909.78717047762</v>
      </c>
      <c r="AL365" s="475">
        <f t="shared" ca="1" si="80"/>
        <v>305909.78717047762</v>
      </c>
      <c r="AM365" s="475">
        <f t="shared" ca="1" si="80"/>
        <v>305909.78717047762</v>
      </c>
      <c r="AN365" s="475">
        <f t="shared" ca="1" si="80"/>
        <v>305909.78717047762</v>
      </c>
      <c r="AO365" s="475">
        <f t="shared" ca="1" si="80"/>
        <v>305909.78717047762</v>
      </c>
      <c r="AP365" s="475">
        <f t="shared" ca="1" si="80"/>
        <v>305909.78717047762</v>
      </c>
      <c r="AQ365" s="475"/>
      <c r="AR365" s="475"/>
      <c r="AS365" s="475"/>
      <c r="AT365" s="475"/>
      <c r="AU365" s="479"/>
      <c r="AV365" s="479"/>
      <c r="AW365" s="479"/>
      <c r="AX365" s="479"/>
      <c r="AY365" s="479"/>
      <c r="AZ365" s="479"/>
      <c r="BA365" s="479"/>
      <c r="BB365" s="479"/>
      <c r="BC365" s="479"/>
      <c r="BD365" s="479"/>
      <c r="BE365" s="479"/>
      <c r="BF365" s="479"/>
      <c r="BG365" s="479"/>
      <c r="BH365" s="479"/>
      <c r="BI365" s="479"/>
      <c r="BJ365" s="479"/>
      <c r="BK365" s="479"/>
      <c r="BL365" s="479"/>
      <c r="BM365" s="479"/>
      <c r="BN365" s="479"/>
      <c r="BO365" s="479"/>
      <c r="BP365" s="479"/>
      <c r="BQ365" s="479"/>
      <c r="BR365" s="479"/>
    </row>
    <row r="366" spans="4:70">
      <c r="D366" s="475"/>
      <c r="E366" s="475"/>
      <c r="F366" s="475"/>
      <c r="G366" s="475"/>
      <c r="H366" s="475"/>
      <c r="I366" s="475"/>
      <c r="J366" s="475"/>
      <c r="K366" s="475"/>
      <c r="L366" s="475"/>
      <c r="M366" s="475"/>
      <c r="N366" s="475"/>
      <c r="O366" s="475"/>
      <c r="P366" s="475"/>
      <c r="Q366" s="475"/>
      <c r="R366" s="475"/>
      <c r="S366" s="475">
        <f ca="1">S$46/24</f>
        <v>448667.68785003381</v>
      </c>
      <c r="T366" s="475">
        <f t="shared" ca="1" si="82"/>
        <v>448667.68785003381</v>
      </c>
      <c r="U366" s="475">
        <f t="shared" ca="1" si="82"/>
        <v>448667.68785003381</v>
      </c>
      <c r="V366" s="475">
        <f t="shared" ca="1" si="82"/>
        <v>448667.68785003381</v>
      </c>
      <c r="W366" s="475">
        <f t="shared" ca="1" si="82"/>
        <v>448667.68785003381</v>
      </c>
      <c r="X366" s="475">
        <f t="shared" ca="1" si="82"/>
        <v>448667.68785003381</v>
      </c>
      <c r="Y366" s="475">
        <f t="shared" ca="1" si="82"/>
        <v>448667.68785003381</v>
      </c>
      <c r="Z366" s="475">
        <f t="shared" ca="1" si="82"/>
        <v>448667.68785003381</v>
      </c>
      <c r="AA366" s="475">
        <f t="shared" ca="1" si="82"/>
        <v>448667.68785003381</v>
      </c>
      <c r="AB366" s="475">
        <f t="shared" ca="1" si="82"/>
        <v>448667.68785003381</v>
      </c>
      <c r="AC366" s="475">
        <f t="shared" ca="1" si="82"/>
        <v>448667.68785003381</v>
      </c>
      <c r="AD366" s="475">
        <f t="shared" ca="1" si="82"/>
        <v>448667.68785003381</v>
      </c>
      <c r="AE366" s="475">
        <f t="shared" ca="1" si="82"/>
        <v>448667.68785003381</v>
      </c>
      <c r="AF366" s="475">
        <f t="shared" ca="1" si="82"/>
        <v>448667.68785003381</v>
      </c>
      <c r="AG366" s="475">
        <f t="shared" ca="1" si="82"/>
        <v>448667.68785003381</v>
      </c>
      <c r="AH366" s="475">
        <f t="shared" ca="1" si="82"/>
        <v>448667.68785003381</v>
      </c>
      <c r="AI366" s="475">
        <f t="shared" ca="1" si="82"/>
        <v>448667.68785003381</v>
      </c>
      <c r="AJ366" s="475">
        <f t="shared" ca="1" si="80"/>
        <v>448667.68785003381</v>
      </c>
      <c r="AK366" s="475">
        <f t="shared" ca="1" si="80"/>
        <v>448667.68785003381</v>
      </c>
      <c r="AL366" s="475">
        <f t="shared" ca="1" si="80"/>
        <v>448667.68785003381</v>
      </c>
      <c r="AM366" s="475">
        <f t="shared" ca="1" si="80"/>
        <v>448667.68785003381</v>
      </c>
      <c r="AN366" s="475">
        <f t="shared" ca="1" si="80"/>
        <v>448667.68785003381</v>
      </c>
      <c r="AO366" s="475">
        <f t="shared" ca="1" si="80"/>
        <v>448667.68785003381</v>
      </c>
      <c r="AP366" s="475">
        <f t="shared" ca="1" si="80"/>
        <v>448667.68785003381</v>
      </c>
      <c r="AQ366" s="475"/>
      <c r="AR366" s="475"/>
      <c r="AS366" s="475"/>
      <c r="AT366" s="475"/>
      <c r="AU366" s="479"/>
      <c r="AV366" s="479"/>
      <c r="AW366" s="479"/>
      <c r="AX366" s="479"/>
      <c r="AY366" s="479"/>
      <c r="AZ366" s="479"/>
      <c r="BA366" s="479"/>
      <c r="BB366" s="479"/>
      <c r="BC366" s="479"/>
      <c r="BD366" s="479"/>
      <c r="BE366" s="479"/>
      <c r="BF366" s="479"/>
      <c r="BG366" s="479"/>
      <c r="BH366" s="479"/>
      <c r="BI366" s="479"/>
      <c r="BJ366" s="479"/>
      <c r="BK366" s="479"/>
      <c r="BL366" s="479"/>
      <c r="BM366" s="479"/>
      <c r="BN366" s="479"/>
      <c r="BO366" s="479"/>
      <c r="BP366" s="479"/>
      <c r="BQ366" s="479"/>
      <c r="BR366" s="479"/>
    </row>
    <row r="367" spans="4:70">
      <c r="D367" s="475"/>
      <c r="E367" s="475"/>
      <c r="F367" s="475"/>
      <c r="G367" s="475"/>
      <c r="H367" s="475"/>
      <c r="I367" s="475"/>
      <c r="J367" s="475"/>
      <c r="K367" s="475"/>
      <c r="L367" s="475"/>
      <c r="M367" s="475"/>
      <c r="N367" s="475"/>
      <c r="O367" s="475"/>
      <c r="P367" s="475"/>
      <c r="Q367" s="475"/>
      <c r="R367" s="475"/>
      <c r="S367" s="475">
        <f ca="1">S$47/24</f>
        <v>509849.64528412925</v>
      </c>
      <c r="T367" s="475">
        <f t="shared" ca="1" si="82"/>
        <v>509849.64528412925</v>
      </c>
      <c r="U367" s="475">
        <f t="shared" ca="1" si="82"/>
        <v>509849.64528412925</v>
      </c>
      <c r="V367" s="475">
        <f t="shared" ca="1" si="82"/>
        <v>509849.64528412925</v>
      </c>
      <c r="W367" s="475">
        <f t="shared" ca="1" si="82"/>
        <v>509849.64528412925</v>
      </c>
      <c r="X367" s="475">
        <f t="shared" ca="1" si="82"/>
        <v>509849.64528412925</v>
      </c>
      <c r="Y367" s="475">
        <f t="shared" ca="1" si="82"/>
        <v>509849.64528412925</v>
      </c>
      <c r="Z367" s="475">
        <f t="shared" ca="1" si="82"/>
        <v>509849.64528412925</v>
      </c>
      <c r="AA367" s="475">
        <f t="shared" ca="1" si="82"/>
        <v>509849.64528412925</v>
      </c>
      <c r="AB367" s="475">
        <f t="shared" ca="1" si="82"/>
        <v>509849.64528412925</v>
      </c>
      <c r="AC367" s="475">
        <f t="shared" ca="1" si="82"/>
        <v>509849.64528412925</v>
      </c>
      <c r="AD367" s="475">
        <f t="shared" ca="1" si="82"/>
        <v>509849.64528412925</v>
      </c>
      <c r="AE367" s="475">
        <f t="shared" ca="1" si="82"/>
        <v>509849.64528412925</v>
      </c>
      <c r="AF367" s="475">
        <f t="shared" ca="1" si="82"/>
        <v>509849.64528412925</v>
      </c>
      <c r="AG367" s="475">
        <f t="shared" ca="1" si="82"/>
        <v>509849.64528412925</v>
      </c>
      <c r="AH367" s="475">
        <f t="shared" ca="1" si="82"/>
        <v>509849.64528412925</v>
      </c>
      <c r="AI367" s="475">
        <f t="shared" ca="1" si="82"/>
        <v>509849.64528412925</v>
      </c>
      <c r="AJ367" s="475">
        <f t="shared" ca="1" si="80"/>
        <v>509849.64528412925</v>
      </c>
      <c r="AK367" s="475">
        <f t="shared" ca="1" si="80"/>
        <v>509849.64528412925</v>
      </c>
      <c r="AL367" s="475">
        <f t="shared" ca="1" si="80"/>
        <v>509849.64528412925</v>
      </c>
      <c r="AM367" s="475">
        <f t="shared" ca="1" si="80"/>
        <v>509849.64528412925</v>
      </c>
      <c r="AN367" s="475">
        <f t="shared" ca="1" si="80"/>
        <v>509849.64528412925</v>
      </c>
      <c r="AO367" s="475">
        <f t="shared" ca="1" si="80"/>
        <v>509849.64528412925</v>
      </c>
      <c r="AP367" s="475">
        <f t="shared" ca="1" si="80"/>
        <v>509849.64528412925</v>
      </c>
      <c r="AQ367" s="475"/>
      <c r="AR367" s="475"/>
      <c r="AS367" s="475"/>
      <c r="AT367" s="475"/>
      <c r="AU367" s="479"/>
      <c r="AV367" s="479"/>
      <c r="AW367" s="479"/>
      <c r="AX367" s="479"/>
      <c r="AY367" s="479"/>
      <c r="AZ367" s="479"/>
      <c r="BA367" s="479"/>
      <c r="BB367" s="479"/>
      <c r="BC367" s="479"/>
      <c r="BD367" s="479"/>
      <c r="BE367" s="479"/>
      <c r="BF367" s="479"/>
      <c r="BG367" s="479"/>
      <c r="BH367" s="479"/>
      <c r="BI367" s="479"/>
      <c r="BJ367" s="479"/>
      <c r="BK367" s="479"/>
      <c r="BL367" s="479"/>
      <c r="BM367" s="479"/>
      <c r="BN367" s="479"/>
      <c r="BO367" s="479"/>
      <c r="BP367" s="479"/>
      <c r="BQ367" s="479"/>
      <c r="BR367" s="479"/>
    </row>
    <row r="368" spans="4:70">
      <c r="D368" s="475"/>
      <c r="E368" s="475"/>
      <c r="F368" s="475"/>
      <c r="G368" s="475"/>
      <c r="H368" s="475"/>
      <c r="I368" s="475"/>
      <c r="J368" s="475"/>
      <c r="K368" s="475"/>
      <c r="L368" s="475"/>
      <c r="M368" s="475"/>
      <c r="N368" s="475"/>
      <c r="O368" s="475"/>
      <c r="P368" s="475"/>
      <c r="Q368" s="475"/>
      <c r="R368" s="475"/>
      <c r="S368" s="475">
        <f t="shared" ref="S368" ca="1" si="83">S$47/24</f>
        <v>509849.64528412925</v>
      </c>
      <c r="T368" s="475">
        <f t="shared" ca="1" si="82"/>
        <v>509849.64528412925</v>
      </c>
      <c r="U368" s="475">
        <f t="shared" ca="1" si="82"/>
        <v>509849.64528412925</v>
      </c>
      <c r="V368" s="475">
        <f t="shared" ca="1" si="82"/>
        <v>509849.64528412925</v>
      </c>
      <c r="W368" s="475">
        <f t="shared" ca="1" si="82"/>
        <v>509849.64528412925</v>
      </c>
      <c r="X368" s="475">
        <f t="shared" ca="1" si="82"/>
        <v>509849.64528412925</v>
      </c>
      <c r="Y368" s="475">
        <f t="shared" ca="1" si="82"/>
        <v>509849.64528412925</v>
      </c>
      <c r="Z368" s="475">
        <f t="shared" ca="1" si="82"/>
        <v>509849.64528412925</v>
      </c>
      <c r="AA368" s="475">
        <f t="shared" ca="1" si="82"/>
        <v>509849.64528412925</v>
      </c>
      <c r="AB368" s="475">
        <f t="shared" ca="1" si="82"/>
        <v>509849.64528412925</v>
      </c>
      <c r="AC368" s="475">
        <f t="shared" ca="1" si="82"/>
        <v>509849.64528412925</v>
      </c>
      <c r="AD368" s="475">
        <f t="shared" ca="1" si="82"/>
        <v>509849.64528412925</v>
      </c>
      <c r="AE368" s="475">
        <f t="shared" ca="1" si="82"/>
        <v>509849.64528412925</v>
      </c>
      <c r="AF368" s="475">
        <f t="shared" ca="1" si="82"/>
        <v>509849.64528412925</v>
      </c>
      <c r="AG368" s="475">
        <f t="shared" ca="1" si="82"/>
        <v>509849.64528412925</v>
      </c>
      <c r="AH368" s="475">
        <f t="shared" ca="1" si="82"/>
        <v>509849.64528412925</v>
      </c>
      <c r="AI368" s="475">
        <f t="shared" ca="1" si="82"/>
        <v>509849.64528412925</v>
      </c>
      <c r="AJ368" s="475">
        <f t="shared" ca="1" si="80"/>
        <v>509849.64528412925</v>
      </c>
      <c r="AK368" s="475">
        <f t="shared" ca="1" si="80"/>
        <v>509849.64528412925</v>
      </c>
      <c r="AL368" s="475">
        <f t="shared" ca="1" si="80"/>
        <v>509849.64528412925</v>
      </c>
      <c r="AM368" s="475">
        <f t="shared" ca="1" si="80"/>
        <v>509849.64528412925</v>
      </c>
      <c r="AN368" s="475">
        <f t="shared" ca="1" si="80"/>
        <v>509849.64528412925</v>
      </c>
      <c r="AO368" s="475">
        <f t="shared" ca="1" si="80"/>
        <v>509849.64528412925</v>
      </c>
      <c r="AP368" s="475">
        <f t="shared" ca="1" si="80"/>
        <v>509849.64528412925</v>
      </c>
      <c r="AQ368" s="475"/>
      <c r="AR368" s="475"/>
      <c r="AS368" s="475"/>
      <c r="AT368" s="475"/>
      <c r="AU368" s="479"/>
      <c r="AV368" s="479"/>
      <c r="AW368" s="479"/>
      <c r="AX368" s="479"/>
      <c r="AY368" s="479"/>
      <c r="AZ368" s="479"/>
      <c r="BA368" s="479"/>
      <c r="BB368" s="479"/>
      <c r="BC368" s="479"/>
      <c r="BD368" s="479"/>
      <c r="BE368" s="479"/>
      <c r="BF368" s="479"/>
      <c r="BG368" s="479"/>
      <c r="BH368" s="479"/>
      <c r="BI368" s="479"/>
      <c r="BJ368" s="479"/>
      <c r="BK368" s="479"/>
      <c r="BL368" s="479"/>
      <c r="BM368" s="479"/>
      <c r="BN368" s="479"/>
      <c r="BO368" s="479"/>
      <c r="BP368" s="479"/>
      <c r="BQ368" s="479"/>
      <c r="BR368" s="479"/>
    </row>
    <row r="369" spans="4:70">
      <c r="D369" s="475"/>
      <c r="E369" s="475"/>
      <c r="F369" s="475"/>
      <c r="G369" s="475"/>
      <c r="H369" s="475"/>
      <c r="I369" s="475"/>
      <c r="J369" s="475"/>
      <c r="K369" s="475"/>
      <c r="L369" s="475"/>
      <c r="M369" s="475"/>
      <c r="N369" s="475"/>
      <c r="O369" s="475"/>
      <c r="P369" s="475"/>
      <c r="Q369" s="475"/>
      <c r="R369" s="475"/>
      <c r="S369" s="475"/>
      <c r="T369" s="475">
        <f ca="1">T$44/24</f>
        <v>112868.66404735598</v>
      </c>
      <c r="U369" s="475">
        <f ca="1">T369</f>
        <v>112868.66404735598</v>
      </c>
      <c r="V369" s="475">
        <f t="shared" ca="1" si="82"/>
        <v>112868.66404735598</v>
      </c>
      <c r="W369" s="475">
        <f t="shared" ca="1" si="82"/>
        <v>112868.66404735598</v>
      </c>
      <c r="X369" s="475">
        <f t="shared" ca="1" si="82"/>
        <v>112868.66404735598</v>
      </c>
      <c r="Y369" s="475">
        <f t="shared" ca="1" si="82"/>
        <v>112868.66404735598</v>
      </c>
      <c r="Z369" s="475">
        <f t="shared" ca="1" si="82"/>
        <v>112868.66404735598</v>
      </c>
      <c r="AA369" s="475">
        <f t="shared" ca="1" si="82"/>
        <v>112868.66404735598</v>
      </c>
      <c r="AB369" s="475">
        <f t="shared" ca="1" si="82"/>
        <v>112868.66404735598</v>
      </c>
      <c r="AC369" s="475">
        <f t="shared" ca="1" si="82"/>
        <v>112868.66404735598</v>
      </c>
      <c r="AD369" s="475">
        <f t="shared" ca="1" si="82"/>
        <v>112868.66404735598</v>
      </c>
      <c r="AE369" s="475">
        <f t="shared" ca="1" si="82"/>
        <v>112868.66404735598</v>
      </c>
      <c r="AF369" s="475">
        <f t="shared" ca="1" si="82"/>
        <v>112868.66404735598</v>
      </c>
      <c r="AG369" s="475">
        <f t="shared" ca="1" si="82"/>
        <v>112868.66404735598</v>
      </c>
      <c r="AH369" s="475">
        <f t="shared" ca="1" si="82"/>
        <v>112868.66404735598</v>
      </c>
      <c r="AI369" s="475">
        <f t="shared" ca="1" si="82"/>
        <v>112868.66404735598</v>
      </c>
      <c r="AJ369" s="475">
        <f t="shared" ca="1" si="80"/>
        <v>112868.66404735598</v>
      </c>
      <c r="AK369" s="475">
        <f t="shared" ca="1" si="80"/>
        <v>112868.66404735598</v>
      </c>
      <c r="AL369" s="475">
        <f t="shared" ca="1" si="80"/>
        <v>112868.66404735598</v>
      </c>
      <c r="AM369" s="475">
        <f t="shared" ca="1" si="80"/>
        <v>112868.66404735598</v>
      </c>
      <c r="AN369" s="475">
        <f t="shared" ca="1" si="80"/>
        <v>112868.66404735598</v>
      </c>
      <c r="AO369" s="475">
        <f t="shared" ca="1" si="80"/>
        <v>112868.66404735598</v>
      </c>
      <c r="AP369" s="475">
        <f t="shared" ca="1" si="80"/>
        <v>112868.66404735598</v>
      </c>
      <c r="AQ369" s="475">
        <f ca="1">AP369</f>
        <v>112868.66404735598</v>
      </c>
      <c r="AR369" s="475"/>
      <c r="AS369" s="475"/>
      <c r="AT369" s="475"/>
      <c r="AU369" s="479"/>
      <c r="AV369" s="479"/>
      <c r="AW369" s="479"/>
      <c r="AX369" s="479"/>
      <c r="AY369" s="479"/>
      <c r="AZ369" s="479"/>
      <c r="BA369" s="479"/>
      <c r="BB369" s="479"/>
      <c r="BC369" s="479"/>
      <c r="BD369" s="479"/>
      <c r="BE369" s="479"/>
      <c r="BF369" s="479"/>
      <c r="BG369" s="479"/>
      <c r="BH369" s="479"/>
      <c r="BI369" s="479"/>
      <c r="BJ369" s="479"/>
      <c r="BK369" s="479"/>
      <c r="BL369" s="479"/>
      <c r="BM369" s="479"/>
      <c r="BN369" s="479"/>
      <c r="BO369" s="479"/>
      <c r="BP369" s="479"/>
      <c r="BQ369" s="479"/>
      <c r="BR369" s="479"/>
    </row>
    <row r="370" spans="4:70">
      <c r="D370" s="475"/>
      <c r="E370" s="475"/>
      <c r="F370" s="475"/>
      <c r="G370" s="475"/>
      <c r="H370" s="475"/>
      <c r="I370" s="475"/>
      <c r="J370" s="475"/>
      <c r="K370" s="475"/>
      <c r="L370" s="475"/>
      <c r="M370" s="475"/>
      <c r="N370" s="475"/>
      <c r="O370" s="475"/>
      <c r="P370" s="475"/>
      <c r="Q370" s="475"/>
      <c r="R370" s="475"/>
      <c r="S370" s="475"/>
      <c r="T370" s="475">
        <f ca="1">T$45/24</f>
        <v>347288.19706878765</v>
      </c>
      <c r="U370" s="475">
        <f t="shared" ref="U370:AJ374" ca="1" si="84">T370</f>
        <v>347288.19706878765</v>
      </c>
      <c r="V370" s="475">
        <f t="shared" ca="1" si="84"/>
        <v>347288.19706878765</v>
      </c>
      <c r="W370" s="475">
        <f t="shared" ca="1" si="84"/>
        <v>347288.19706878765</v>
      </c>
      <c r="X370" s="475">
        <f t="shared" ca="1" si="84"/>
        <v>347288.19706878765</v>
      </c>
      <c r="Y370" s="475">
        <f t="shared" ca="1" si="84"/>
        <v>347288.19706878765</v>
      </c>
      <c r="Z370" s="475">
        <f t="shared" ca="1" si="84"/>
        <v>347288.19706878765</v>
      </c>
      <c r="AA370" s="475">
        <f t="shared" ca="1" si="84"/>
        <v>347288.19706878765</v>
      </c>
      <c r="AB370" s="475">
        <f t="shared" ca="1" si="84"/>
        <v>347288.19706878765</v>
      </c>
      <c r="AC370" s="475">
        <f t="shared" ca="1" si="84"/>
        <v>347288.19706878765</v>
      </c>
      <c r="AD370" s="475">
        <f t="shared" ca="1" si="84"/>
        <v>347288.19706878765</v>
      </c>
      <c r="AE370" s="475">
        <f t="shared" ca="1" si="84"/>
        <v>347288.19706878765</v>
      </c>
      <c r="AF370" s="475">
        <f t="shared" ca="1" si="84"/>
        <v>347288.19706878765</v>
      </c>
      <c r="AG370" s="475">
        <f t="shared" ca="1" si="84"/>
        <v>347288.19706878765</v>
      </c>
      <c r="AH370" s="475">
        <f t="shared" ca="1" si="84"/>
        <v>347288.19706878765</v>
      </c>
      <c r="AI370" s="475">
        <f t="shared" ca="1" si="84"/>
        <v>347288.19706878765</v>
      </c>
      <c r="AJ370" s="475">
        <f t="shared" ca="1" si="84"/>
        <v>347288.19706878765</v>
      </c>
      <c r="AK370" s="475">
        <f t="shared" ca="1" si="80"/>
        <v>347288.19706878765</v>
      </c>
      <c r="AL370" s="475">
        <f t="shared" ca="1" si="80"/>
        <v>347288.19706878765</v>
      </c>
      <c r="AM370" s="475">
        <f t="shared" ca="1" si="80"/>
        <v>347288.19706878765</v>
      </c>
      <c r="AN370" s="475">
        <f t="shared" ca="1" si="80"/>
        <v>347288.19706878765</v>
      </c>
      <c r="AO370" s="475">
        <f t="shared" ca="1" si="80"/>
        <v>347288.19706878765</v>
      </c>
      <c r="AP370" s="475">
        <f t="shared" ca="1" si="80"/>
        <v>347288.19706878765</v>
      </c>
      <c r="AQ370" s="475">
        <f t="shared" ca="1" si="80"/>
        <v>347288.19706878765</v>
      </c>
      <c r="AR370" s="475"/>
      <c r="AS370" s="475"/>
      <c r="AT370" s="475"/>
      <c r="AU370" s="479"/>
      <c r="AV370" s="479"/>
      <c r="AW370" s="479"/>
      <c r="AX370" s="479"/>
      <c r="AY370" s="479"/>
      <c r="AZ370" s="479"/>
      <c r="BA370" s="479"/>
      <c r="BB370" s="479"/>
      <c r="BC370" s="479"/>
      <c r="BD370" s="479"/>
      <c r="BE370" s="479"/>
      <c r="BF370" s="479"/>
      <c r="BG370" s="479"/>
      <c r="BH370" s="479"/>
      <c r="BI370" s="479"/>
      <c r="BJ370" s="479"/>
      <c r="BK370" s="479"/>
      <c r="BL370" s="479"/>
      <c r="BM370" s="479"/>
      <c r="BN370" s="479"/>
      <c r="BO370" s="479"/>
      <c r="BP370" s="479"/>
      <c r="BQ370" s="479"/>
      <c r="BR370" s="479"/>
    </row>
    <row r="371" spans="4:70">
      <c r="D371" s="475"/>
      <c r="E371" s="475"/>
      <c r="F371" s="475"/>
      <c r="G371" s="475"/>
      <c r="H371" s="475"/>
      <c r="I371" s="475"/>
      <c r="J371" s="475"/>
      <c r="K371" s="475"/>
      <c r="L371" s="475"/>
      <c r="M371" s="475"/>
      <c r="N371" s="475"/>
      <c r="O371" s="475"/>
      <c r="P371" s="475"/>
      <c r="Q371" s="475"/>
      <c r="R371" s="475"/>
      <c r="S371" s="475"/>
      <c r="T371" s="475">
        <f ca="1">T$46/24</f>
        <v>509356.02236755524</v>
      </c>
      <c r="U371" s="475">
        <f t="shared" ca="1" si="84"/>
        <v>509356.02236755524</v>
      </c>
      <c r="V371" s="475">
        <f t="shared" ca="1" si="84"/>
        <v>509356.02236755524</v>
      </c>
      <c r="W371" s="475">
        <f t="shared" ca="1" si="84"/>
        <v>509356.02236755524</v>
      </c>
      <c r="X371" s="475">
        <f t="shared" ca="1" si="84"/>
        <v>509356.02236755524</v>
      </c>
      <c r="Y371" s="475">
        <f t="shared" ca="1" si="84"/>
        <v>509356.02236755524</v>
      </c>
      <c r="Z371" s="475">
        <f t="shared" ca="1" si="84"/>
        <v>509356.02236755524</v>
      </c>
      <c r="AA371" s="475">
        <f t="shared" ca="1" si="84"/>
        <v>509356.02236755524</v>
      </c>
      <c r="AB371" s="475">
        <f t="shared" ca="1" si="84"/>
        <v>509356.02236755524</v>
      </c>
      <c r="AC371" s="475">
        <f t="shared" ca="1" si="84"/>
        <v>509356.02236755524</v>
      </c>
      <c r="AD371" s="475">
        <f t="shared" ca="1" si="84"/>
        <v>509356.02236755524</v>
      </c>
      <c r="AE371" s="475">
        <f t="shared" ca="1" si="84"/>
        <v>509356.02236755524</v>
      </c>
      <c r="AF371" s="475">
        <f t="shared" ca="1" si="84"/>
        <v>509356.02236755524</v>
      </c>
      <c r="AG371" s="475">
        <f t="shared" ca="1" si="84"/>
        <v>509356.02236755524</v>
      </c>
      <c r="AH371" s="475">
        <f t="shared" ca="1" si="84"/>
        <v>509356.02236755524</v>
      </c>
      <c r="AI371" s="475">
        <f t="shared" ca="1" si="84"/>
        <v>509356.02236755524</v>
      </c>
      <c r="AJ371" s="475">
        <f t="shared" ca="1" si="84"/>
        <v>509356.02236755524</v>
      </c>
      <c r="AK371" s="475">
        <f t="shared" ca="1" si="80"/>
        <v>509356.02236755524</v>
      </c>
      <c r="AL371" s="475">
        <f t="shared" ca="1" si="80"/>
        <v>509356.02236755524</v>
      </c>
      <c r="AM371" s="475">
        <f t="shared" ca="1" si="80"/>
        <v>509356.02236755524</v>
      </c>
      <c r="AN371" s="475">
        <f t="shared" ca="1" si="80"/>
        <v>509356.02236755524</v>
      </c>
      <c r="AO371" s="475">
        <f t="shared" ca="1" si="80"/>
        <v>509356.02236755524</v>
      </c>
      <c r="AP371" s="475">
        <f t="shared" ca="1" si="80"/>
        <v>509356.02236755524</v>
      </c>
      <c r="AQ371" s="475">
        <f t="shared" ca="1" si="80"/>
        <v>509356.02236755524</v>
      </c>
      <c r="AR371" s="475"/>
      <c r="AS371" s="475"/>
      <c r="AT371" s="475"/>
      <c r="AU371" s="479"/>
      <c r="AV371" s="479"/>
      <c r="AW371" s="479"/>
      <c r="AX371" s="479"/>
      <c r="AY371" s="479"/>
      <c r="AZ371" s="479"/>
      <c r="BA371" s="479"/>
      <c r="BB371" s="479"/>
      <c r="BC371" s="479"/>
      <c r="BD371" s="479"/>
      <c r="BE371" s="479"/>
      <c r="BF371" s="479"/>
      <c r="BG371" s="479"/>
      <c r="BH371" s="479"/>
      <c r="BI371" s="479"/>
      <c r="BJ371" s="479"/>
      <c r="BK371" s="479"/>
      <c r="BL371" s="479"/>
      <c r="BM371" s="479"/>
      <c r="BN371" s="479"/>
      <c r="BO371" s="479"/>
      <c r="BP371" s="479"/>
      <c r="BQ371" s="479"/>
      <c r="BR371" s="479"/>
    </row>
    <row r="372" spans="4:70">
      <c r="D372" s="475"/>
      <c r="E372" s="475"/>
      <c r="F372" s="475"/>
      <c r="G372" s="475"/>
      <c r="H372" s="475"/>
      <c r="I372" s="475"/>
      <c r="J372" s="475"/>
      <c r="K372" s="475"/>
      <c r="L372" s="475"/>
      <c r="M372" s="475"/>
      <c r="N372" s="475"/>
      <c r="O372" s="475"/>
      <c r="P372" s="475"/>
      <c r="Q372" s="475"/>
      <c r="R372" s="475"/>
      <c r="S372" s="475"/>
      <c r="T372" s="475">
        <f ca="1">T$47/24</f>
        <v>578813.66178131278</v>
      </c>
      <c r="U372" s="475">
        <f t="shared" ca="1" si="84"/>
        <v>578813.66178131278</v>
      </c>
      <c r="V372" s="475">
        <f t="shared" ca="1" si="84"/>
        <v>578813.66178131278</v>
      </c>
      <c r="W372" s="475">
        <f t="shared" ca="1" si="84"/>
        <v>578813.66178131278</v>
      </c>
      <c r="X372" s="475">
        <f t="shared" ca="1" si="84"/>
        <v>578813.66178131278</v>
      </c>
      <c r="Y372" s="475">
        <f t="shared" ca="1" si="84"/>
        <v>578813.66178131278</v>
      </c>
      <c r="Z372" s="475">
        <f t="shared" ca="1" si="84"/>
        <v>578813.66178131278</v>
      </c>
      <c r="AA372" s="475">
        <f t="shared" ca="1" si="84"/>
        <v>578813.66178131278</v>
      </c>
      <c r="AB372" s="475">
        <f t="shared" ca="1" si="84"/>
        <v>578813.66178131278</v>
      </c>
      <c r="AC372" s="475">
        <f t="shared" ca="1" si="84"/>
        <v>578813.66178131278</v>
      </c>
      <c r="AD372" s="475">
        <f t="shared" ca="1" si="84"/>
        <v>578813.66178131278</v>
      </c>
      <c r="AE372" s="475">
        <f t="shared" ca="1" si="84"/>
        <v>578813.66178131278</v>
      </c>
      <c r="AF372" s="475">
        <f t="shared" ca="1" si="84"/>
        <v>578813.66178131278</v>
      </c>
      <c r="AG372" s="475">
        <f t="shared" ca="1" si="84"/>
        <v>578813.66178131278</v>
      </c>
      <c r="AH372" s="475">
        <f t="shared" ca="1" si="84"/>
        <v>578813.66178131278</v>
      </c>
      <c r="AI372" s="475">
        <f t="shared" ca="1" si="84"/>
        <v>578813.66178131278</v>
      </c>
      <c r="AJ372" s="475">
        <f t="shared" ca="1" si="84"/>
        <v>578813.66178131278</v>
      </c>
      <c r="AK372" s="475">
        <f t="shared" ref="AK372:AT387" ca="1" si="85">AJ372</f>
        <v>578813.66178131278</v>
      </c>
      <c r="AL372" s="475">
        <f t="shared" ca="1" si="85"/>
        <v>578813.66178131278</v>
      </c>
      <c r="AM372" s="475">
        <f t="shared" ca="1" si="85"/>
        <v>578813.66178131278</v>
      </c>
      <c r="AN372" s="475">
        <f t="shared" ca="1" si="85"/>
        <v>578813.66178131278</v>
      </c>
      <c r="AO372" s="475">
        <f t="shared" ca="1" si="85"/>
        <v>578813.66178131278</v>
      </c>
      <c r="AP372" s="475">
        <f t="shared" ca="1" si="85"/>
        <v>578813.66178131278</v>
      </c>
      <c r="AQ372" s="475">
        <f t="shared" ca="1" si="85"/>
        <v>578813.66178131278</v>
      </c>
      <c r="AR372" s="475"/>
      <c r="AS372" s="475"/>
      <c r="AT372" s="475"/>
      <c r="AU372" s="479"/>
      <c r="AV372" s="479"/>
      <c r="AW372" s="479"/>
      <c r="AX372" s="479"/>
      <c r="AY372" s="479"/>
      <c r="AZ372" s="479"/>
      <c r="BA372" s="479"/>
      <c r="BB372" s="479"/>
      <c r="BC372" s="479"/>
      <c r="BD372" s="479"/>
      <c r="BE372" s="479"/>
      <c r="BF372" s="479"/>
      <c r="BG372" s="479"/>
      <c r="BH372" s="479"/>
      <c r="BI372" s="479"/>
      <c r="BJ372" s="479"/>
      <c r="BK372" s="479"/>
      <c r="BL372" s="479"/>
      <c r="BM372" s="479"/>
      <c r="BN372" s="479"/>
      <c r="BO372" s="479"/>
      <c r="BP372" s="479"/>
      <c r="BQ372" s="479"/>
      <c r="BR372" s="479"/>
    </row>
    <row r="373" spans="4:70">
      <c r="D373" s="475"/>
      <c r="E373" s="475"/>
      <c r="F373" s="475"/>
      <c r="G373" s="475"/>
      <c r="H373" s="475"/>
      <c r="I373" s="475"/>
      <c r="J373" s="475"/>
      <c r="K373" s="475"/>
      <c r="L373" s="475"/>
      <c r="M373" s="475"/>
      <c r="N373" s="475"/>
      <c r="O373" s="475"/>
      <c r="P373" s="475"/>
      <c r="Q373" s="475"/>
      <c r="R373" s="475"/>
      <c r="S373" s="475"/>
      <c r="T373" s="475">
        <f ca="1">T$47/24</f>
        <v>578813.66178131278</v>
      </c>
      <c r="U373" s="475">
        <f t="shared" ca="1" si="84"/>
        <v>578813.66178131278</v>
      </c>
      <c r="V373" s="475">
        <f t="shared" ca="1" si="84"/>
        <v>578813.66178131278</v>
      </c>
      <c r="W373" s="475">
        <f t="shared" ca="1" si="84"/>
        <v>578813.66178131278</v>
      </c>
      <c r="X373" s="475">
        <f t="shared" ca="1" si="84"/>
        <v>578813.66178131278</v>
      </c>
      <c r="Y373" s="475">
        <f t="shared" ca="1" si="84"/>
        <v>578813.66178131278</v>
      </c>
      <c r="Z373" s="475">
        <f t="shared" ca="1" si="84"/>
        <v>578813.66178131278</v>
      </c>
      <c r="AA373" s="475">
        <f t="shared" ca="1" si="84"/>
        <v>578813.66178131278</v>
      </c>
      <c r="AB373" s="475">
        <f t="shared" ca="1" si="84"/>
        <v>578813.66178131278</v>
      </c>
      <c r="AC373" s="475">
        <f t="shared" ca="1" si="84"/>
        <v>578813.66178131278</v>
      </c>
      <c r="AD373" s="475">
        <f t="shared" ca="1" si="84"/>
        <v>578813.66178131278</v>
      </c>
      <c r="AE373" s="475">
        <f t="shared" ca="1" si="84"/>
        <v>578813.66178131278</v>
      </c>
      <c r="AF373" s="475">
        <f t="shared" ca="1" si="84"/>
        <v>578813.66178131278</v>
      </c>
      <c r="AG373" s="475">
        <f t="shared" ca="1" si="84"/>
        <v>578813.66178131278</v>
      </c>
      <c r="AH373" s="475">
        <f t="shared" ca="1" si="84"/>
        <v>578813.66178131278</v>
      </c>
      <c r="AI373" s="475">
        <f t="shared" ca="1" si="84"/>
        <v>578813.66178131278</v>
      </c>
      <c r="AJ373" s="475">
        <f t="shared" ca="1" si="84"/>
        <v>578813.66178131278</v>
      </c>
      <c r="AK373" s="475">
        <f t="shared" ca="1" si="85"/>
        <v>578813.66178131278</v>
      </c>
      <c r="AL373" s="475">
        <f t="shared" ca="1" si="85"/>
        <v>578813.66178131278</v>
      </c>
      <c r="AM373" s="475">
        <f t="shared" ca="1" si="85"/>
        <v>578813.66178131278</v>
      </c>
      <c r="AN373" s="475">
        <f t="shared" ca="1" si="85"/>
        <v>578813.66178131278</v>
      </c>
      <c r="AO373" s="475">
        <f t="shared" ca="1" si="85"/>
        <v>578813.66178131278</v>
      </c>
      <c r="AP373" s="475">
        <f t="shared" ca="1" si="85"/>
        <v>578813.66178131278</v>
      </c>
      <c r="AQ373" s="475">
        <f t="shared" ca="1" si="85"/>
        <v>578813.66178131278</v>
      </c>
      <c r="AR373" s="475"/>
      <c r="AS373" s="475"/>
      <c r="AT373" s="475"/>
      <c r="AU373" s="479"/>
      <c r="AV373" s="479"/>
      <c r="AW373" s="479"/>
      <c r="AX373" s="479"/>
      <c r="AY373" s="479"/>
      <c r="AZ373" s="479"/>
      <c r="BA373" s="479"/>
      <c r="BB373" s="479"/>
      <c r="BC373" s="479"/>
      <c r="BD373" s="479"/>
      <c r="BE373" s="479"/>
      <c r="BF373" s="479"/>
      <c r="BG373" s="479"/>
      <c r="BH373" s="479"/>
      <c r="BI373" s="479"/>
      <c r="BJ373" s="479"/>
      <c r="BK373" s="479"/>
      <c r="BL373" s="479"/>
      <c r="BM373" s="479"/>
      <c r="BN373" s="479"/>
      <c r="BO373" s="479"/>
      <c r="BP373" s="479"/>
      <c r="BQ373" s="479"/>
      <c r="BR373" s="479"/>
    </row>
    <row r="374" spans="4:70">
      <c r="D374" s="475"/>
      <c r="E374" s="475"/>
      <c r="F374" s="475"/>
      <c r="G374" s="475"/>
      <c r="H374" s="475"/>
      <c r="I374" s="475"/>
      <c r="J374" s="475"/>
      <c r="K374" s="475"/>
      <c r="L374" s="475"/>
      <c r="M374" s="475"/>
      <c r="N374" s="475"/>
      <c r="O374" s="475"/>
      <c r="P374" s="475"/>
      <c r="Q374" s="475"/>
      <c r="R374" s="475"/>
      <c r="S374" s="475"/>
      <c r="T374" s="475"/>
      <c r="U374" s="475">
        <f ca="1">U$44/24</f>
        <v>129372.72437959287</v>
      </c>
      <c r="V374" s="475">
        <f ca="1">U374</f>
        <v>129372.72437959287</v>
      </c>
      <c r="W374" s="475">
        <f t="shared" ca="1" si="84"/>
        <v>129372.72437959287</v>
      </c>
      <c r="X374" s="475">
        <f t="shared" ca="1" si="84"/>
        <v>129372.72437959287</v>
      </c>
      <c r="Y374" s="475">
        <f t="shared" ca="1" si="84"/>
        <v>129372.72437959287</v>
      </c>
      <c r="Z374" s="475">
        <f t="shared" ca="1" si="84"/>
        <v>129372.72437959287</v>
      </c>
      <c r="AA374" s="475">
        <f t="shared" ca="1" si="84"/>
        <v>129372.72437959287</v>
      </c>
      <c r="AB374" s="475">
        <f t="shared" ca="1" si="84"/>
        <v>129372.72437959287</v>
      </c>
      <c r="AC374" s="475">
        <f t="shared" ca="1" si="84"/>
        <v>129372.72437959287</v>
      </c>
      <c r="AD374" s="475">
        <f t="shared" ca="1" si="84"/>
        <v>129372.72437959287</v>
      </c>
      <c r="AE374" s="475">
        <f t="shared" ca="1" si="84"/>
        <v>129372.72437959287</v>
      </c>
      <c r="AF374" s="475">
        <f t="shared" ca="1" si="84"/>
        <v>129372.72437959287</v>
      </c>
      <c r="AG374" s="475">
        <f t="shared" ca="1" si="84"/>
        <v>129372.72437959287</v>
      </c>
      <c r="AH374" s="475">
        <f t="shared" ca="1" si="84"/>
        <v>129372.72437959287</v>
      </c>
      <c r="AI374" s="475">
        <f t="shared" ca="1" si="84"/>
        <v>129372.72437959287</v>
      </c>
      <c r="AJ374" s="475">
        <f t="shared" ca="1" si="84"/>
        <v>129372.72437959287</v>
      </c>
      <c r="AK374" s="475">
        <f t="shared" ca="1" si="85"/>
        <v>129372.72437959287</v>
      </c>
      <c r="AL374" s="475">
        <f t="shared" ca="1" si="85"/>
        <v>129372.72437959287</v>
      </c>
      <c r="AM374" s="475">
        <f t="shared" ca="1" si="85"/>
        <v>129372.72437959287</v>
      </c>
      <c r="AN374" s="475">
        <f t="shared" ca="1" si="85"/>
        <v>129372.72437959287</v>
      </c>
      <c r="AO374" s="475">
        <f t="shared" ca="1" si="85"/>
        <v>129372.72437959287</v>
      </c>
      <c r="AP374" s="475">
        <f t="shared" ca="1" si="85"/>
        <v>129372.72437959287</v>
      </c>
      <c r="AQ374" s="475">
        <f t="shared" ca="1" si="85"/>
        <v>129372.72437959287</v>
      </c>
      <c r="AR374" s="475">
        <f ca="1">AQ374</f>
        <v>129372.72437959287</v>
      </c>
      <c r="AS374" s="475"/>
      <c r="AT374" s="475"/>
      <c r="AU374" s="479"/>
      <c r="AV374" s="479"/>
      <c r="AW374" s="479"/>
      <c r="AX374" s="479"/>
      <c r="AY374" s="479"/>
      <c r="AZ374" s="479"/>
      <c r="BA374" s="479"/>
      <c r="BB374" s="479"/>
      <c r="BC374" s="479"/>
      <c r="BD374" s="479"/>
      <c r="BE374" s="479"/>
      <c r="BF374" s="479"/>
      <c r="BG374" s="479"/>
      <c r="BH374" s="479"/>
      <c r="BI374" s="479"/>
      <c r="BJ374" s="479"/>
      <c r="BK374" s="479"/>
      <c r="BL374" s="479"/>
      <c r="BM374" s="479"/>
      <c r="BN374" s="479"/>
      <c r="BO374" s="479"/>
      <c r="BP374" s="479"/>
      <c r="BQ374" s="479"/>
      <c r="BR374" s="479"/>
    </row>
    <row r="375" spans="4:70">
      <c r="D375" s="475"/>
      <c r="E375" s="475"/>
      <c r="F375" s="475"/>
      <c r="G375" s="475"/>
      <c r="H375" s="475"/>
      <c r="I375" s="475"/>
      <c r="J375" s="475"/>
      <c r="K375" s="475"/>
      <c r="L375" s="475"/>
      <c r="M375" s="475"/>
      <c r="N375" s="475"/>
      <c r="O375" s="475"/>
      <c r="P375" s="475"/>
      <c r="Q375" s="475"/>
      <c r="R375" s="475"/>
      <c r="S375" s="475"/>
      <c r="T375" s="475"/>
      <c r="U375" s="475">
        <f ca="1">U$45/24</f>
        <v>398069.92116797803</v>
      </c>
      <c r="V375" s="475">
        <f t="shared" ref="V375:AK379" ca="1" si="86">U375</f>
        <v>398069.92116797803</v>
      </c>
      <c r="W375" s="475">
        <f t="shared" ca="1" si="86"/>
        <v>398069.92116797803</v>
      </c>
      <c r="X375" s="475">
        <f t="shared" ca="1" si="86"/>
        <v>398069.92116797803</v>
      </c>
      <c r="Y375" s="475">
        <f t="shared" ca="1" si="86"/>
        <v>398069.92116797803</v>
      </c>
      <c r="Z375" s="475">
        <f t="shared" ca="1" si="86"/>
        <v>398069.92116797803</v>
      </c>
      <c r="AA375" s="475">
        <f t="shared" ca="1" si="86"/>
        <v>398069.92116797803</v>
      </c>
      <c r="AB375" s="475">
        <f t="shared" ca="1" si="86"/>
        <v>398069.92116797803</v>
      </c>
      <c r="AC375" s="475">
        <f t="shared" ca="1" si="86"/>
        <v>398069.92116797803</v>
      </c>
      <c r="AD375" s="475">
        <f t="shared" ca="1" si="86"/>
        <v>398069.92116797803</v>
      </c>
      <c r="AE375" s="475">
        <f t="shared" ca="1" si="86"/>
        <v>398069.92116797803</v>
      </c>
      <c r="AF375" s="475">
        <f t="shared" ca="1" si="86"/>
        <v>398069.92116797803</v>
      </c>
      <c r="AG375" s="475">
        <f t="shared" ca="1" si="86"/>
        <v>398069.92116797803</v>
      </c>
      <c r="AH375" s="475">
        <f t="shared" ca="1" si="86"/>
        <v>398069.92116797803</v>
      </c>
      <c r="AI375" s="475">
        <f t="shared" ca="1" si="86"/>
        <v>398069.92116797803</v>
      </c>
      <c r="AJ375" s="475">
        <f t="shared" ca="1" si="86"/>
        <v>398069.92116797803</v>
      </c>
      <c r="AK375" s="475">
        <f t="shared" ca="1" si="86"/>
        <v>398069.92116797803</v>
      </c>
      <c r="AL375" s="475">
        <f t="shared" ca="1" si="85"/>
        <v>398069.92116797803</v>
      </c>
      <c r="AM375" s="475">
        <f t="shared" ca="1" si="85"/>
        <v>398069.92116797803</v>
      </c>
      <c r="AN375" s="475">
        <f t="shared" ca="1" si="85"/>
        <v>398069.92116797803</v>
      </c>
      <c r="AO375" s="475">
        <f t="shared" ca="1" si="85"/>
        <v>398069.92116797803</v>
      </c>
      <c r="AP375" s="475">
        <f t="shared" ca="1" si="85"/>
        <v>398069.92116797803</v>
      </c>
      <c r="AQ375" s="475">
        <f t="shared" ca="1" si="85"/>
        <v>398069.92116797803</v>
      </c>
      <c r="AR375" s="475">
        <f t="shared" ca="1" si="85"/>
        <v>398069.92116797803</v>
      </c>
      <c r="AS375" s="475"/>
      <c r="AT375" s="475"/>
      <c r="AU375" s="479"/>
      <c r="AV375" s="479"/>
      <c r="AW375" s="479"/>
      <c r="AX375" s="479"/>
      <c r="AY375" s="479"/>
      <c r="AZ375" s="479"/>
      <c r="BA375" s="479"/>
      <c r="BB375" s="479"/>
      <c r="BC375" s="479"/>
      <c r="BD375" s="479"/>
      <c r="BE375" s="479"/>
      <c r="BF375" s="479"/>
      <c r="BG375" s="479"/>
      <c r="BH375" s="479"/>
      <c r="BI375" s="479"/>
      <c r="BJ375" s="479"/>
      <c r="BK375" s="479"/>
      <c r="BL375" s="479"/>
      <c r="BM375" s="479"/>
      <c r="BN375" s="479"/>
      <c r="BO375" s="479"/>
      <c r="BP375" s="479"/>
      <c r="BQ375" s="479"/>
      <c r="BR375" s="479"/>
    </row>
    <row r="376" spans="4:70">
      <c r="D376" s="475"/>
      <c r="E376" s="475"/>
      <c r="F376" s="475"/>
      <c r="G376" s="475"/>
      <c r="H376" s="475"/>
      <c r="I376" s="475"/>
      <c r="J376" s="475"/>
      <c r="K376" s="475"/>
      <c r="L376" s="475"/>
      <c r="M376" s="475"/>
      <c r="N376" s="475"/>
      <c r="O376" s="475"/>
      <c r="P376" s="475"/>
      <c r="Q376" s="475"/>
      <c r="R376" s="475"/>
      <c r="S376" s="475"/>
      <c r="T376" s="475"/>
      <c r="U376" s="475">
        <f ca="1">U$46/24</f>
        <v>583835.88437970111</v>
      </c>
      <c r="V376" s="475">
        <f t="shared" ca="1" si="86"/>
        <v>583835.88437970111</v>
      </c>
      <c r="W376" s="475">
        <f t="shared" ca="1" si="86"/>
        <v>583835.88437970111</v>
      </c>
      <c r="X376" s="475">
        <f t="shared" ca="1" si="86"/>
        <v>583835.88437970111</v>
      </c>
      <c r="Y376" s="475">
        <f t="shared" ca="1" si="86"/>
        <v>583835.88437970111</v>
      </c>
      <c r="Z376" s="475">
        <f t="shared" ca="1" si="86"/>
        <v>583835.88437970111</v>
      </c>
      <c r="AA376" s="475">
        <f t="shared" ca="1" si="86"/>
        <v>583835.88437970111</v>
      </c>
      <c r="AB376" s="475">
        <f t="shared" ca="1" si="86"/>
        <v>583835.88437970111</v>
      </c>
      <c r="AC376" s="475">
        <f t="shared" ca="1" si="86"/>
        <v>583835.88437970111</v>
      </c>
      <c r="AD376" s="475">
        <f t="shared" ca="1" si="86"/>
        <v>583835.88437970111</v>
      </c>
      <c r="AE376" s="475">
        <f t="shared" ca="1" si="86"/>
        <v>583835.88437970111</v>
      </c>
      <c r="AF376" s="475">
        <f t="shared" ca="1" si="86"/>
        <v>583835.88437970111</v>
      </c>
      <c r="AG376" s="475">
        <f t="shared" ca="1" si="86"/>
        <v>583835.88437970111</v>
      </c>
      <c r="AH376" s="475">
        <f t="shared" ca="1" si="86"/>
        <v>583835.88437970111</v>
      </c>
      <c r="AI376" s="475">
        <f t="shared" ca="1" si="86"/>
        <v>583835.88437970111</v>
      </c>
      <c r="AJ376" s="475">
        <f t="shared" ca="1" si="86"/>
        <v>583835.88437970111</v>
      </c>
      <c r="AK376" s="475">
        <f t="shared" ca="1" si="86"/>
        <v>583835.88437970111</v>
      </c>
      <c r="AL376" s="475">
        <f t="shared" ca="1" si="85"/>
        <v>583835.88437970111</v>
      </c>
      <c r="AM376" s="475">
        <f t="shared" ca="1" si="85"/>
        <v>583835.88437970111</v>
      </c>
      <c r="AN376" s="475">
        <f t="shared" ca="1" si="85"/>
        <v>583835.88437970111</v>
      </c>
      <c r="AO376" s="475">
        <f t="shared" ca="1" si="85"/>
        <v>583835.88437970111</v>
      </c>
      <c r="AP376" s="475">
        <f t="shared" ca="1" si="85"/>
        <v>583835.88437970111</v>
      </c>
      <c r="AQ376" s="475">
        <f t="shared" ca="1" si="85"/>
        <v>583835.88437970111</v>
      </c>
      <c r="AR376" s="475">
        <f t="shared" ca="1" si="85"/>
        <v>583835.88437970111</v>
      </c>
      <c r="AS376" s="475"/>
      <c r="AT376" s="475"/>
      <c r="AU376" s="479"/>
      <c r="AV376" s="479"/>
      <c r="AW376" s="479"/>
      <c r="AX376" s="479"/>
      <c r="AY376" s="479"/>
      <c r="AZ376" s="479"/>
      <c r="BA376" s="479"/>
      <c r="BB376" s="479"/>
      <c r="BC376" s="479"/>
      <c r="BD376" s="479"/>
      <c r="BE376" s="479"/>
      <c r="BF376" s="479"/>
      <c r="BG376" s="479"/>
      <c r="BH376" s="479"/>
      <c r="BI376" s="479"/>
      <c r="BJ376" s="479"/>
      <c r="BK376" s="479"/>
      <c r="BL376" s="479"/>
      <c r="BM376" s="479"/>
      <c r="BN376" s="479"/>
      <c r="BO376" s="479"/>
      <c r="BP376" s="479"/>
      <c r="BQ376" s="479"/>
      <c r="BR376" s="479"/>
    </row>
    <row r="377" spans="4:70">
      <c r="D377" s="475"/>
      <c r="E377" s="475"/>
      <c r="F377" s="475"/>
      <c r="G377" s="475"/>
      <c r="H377" s="475"/>
      <c r="I377" s="475"/>
      <c r="J377" s="475"/>
      <c r="K377" s="475"/>
      <c r="L377" s="475"/>
      <c r="M377" s="475"/>
      <c r="N377" s="475"/>
      <c r="O377" s="475"/>
      <c r="P377" s="475"/>
      <c r="Q377" s="475"/>
      <c r="R377" s="475"/>
      <c r="S377" s="475"/>
      <c r="T377" s="475"/>
      <c r="U377" s="475">
        <f ca="1">U$47/24</f>
        <v>663449.86861329665</v>
      </c>
      <c r="V377" s="475">
        <f t="shared" ca="1" si="86"/>
        <v>663449.86861329665</v>
      </c>
      <c r="W377" s="475">
        <f t="shared" ca="1" si="86"/>
        <v>663449.86861329665</v>
      </c>
      <c r="X377" s="475">
        <f t="shared" ca="1" si="86"/>
        <v>663449.86861329665</v>
      </c>
      <c r="Y377" s="475">
        <f t="shared" ca="1" si="86"/>
        <v>663449.86861329665</v>
      </c>
      <c r="Z377" s="475">
        <f t="shared" ca="1" si="86"/>
        <v>663449.86861329665</v>
      </c>
      <c r="AA377" s="475">
        <f t="shared" ca="1" si="86"/>
        <v>663449.86861329665</v>
      </c>
      <c r="AB377" s="475">
        <f t="shared" ca="1" si="86"/>
        <v>663449.86861329665</v>
      </c>
      <c r="AC377" s="475">
        <f t="shared" ca="1" si="86"/>
        <v>663449.86861329665</v>
      </c>
      <c r="AD377" s="475">
        <f t="shared" ca="1" si="86"/>
        <v>663449.86861329665</v>
      </c>
      <c r="AE377" s="475">
        <f t="shared" ca="1" si="86"/>
        <v>663449.86861329665</v>
      </c>
      <c r="AF377" s="475">
        <f t="shared" ca="1" si="86"/>
        <v>663449.86861329665</v>
      </c>
      <c r="AG377" s="475">
        <f t="shared" ca="1" si="86"/>
        <v>663449.86861329665</v>
      </c>
      <c r="AH377" s="475">
        <f t="shared" ca="1" si="86"/>
        <v>663449.86861329665</v>
      </c>
      <c r="AI377" s="475">
        <f t="shared" ca="1" si="86"/>
        <v>663449.86861329665</v>
      </c>
      <c r="AJ377" s="475">
        <f t="shared" ca="1" si="86"/>
        <v>663449.86861329665</v>
      </c>
      <c r="AK377" s="475">
        <f t="shared" ca="1" si="86"/>
        <v>663449.86861329665</v>
      </c>
      <c r="AL377" s="475">
        <f t="shared" ca="1" si="85"/>
        <v>663449.86861329665</v>
      </c>
      <c r="AM377" s="475">
        <f t="shared" ca="1" si="85"/>
        <v>663449.86861329665</v>
      </c>
      <c r="AN377" s="475">
        <f t="shared" ca="1" si="85"/>
        <v>663449.86861329665</v>
      </c>
      <c r="AO377" s="475">
        <f t="shared" ca="1" si="85"/>
        <v>663449.86861329665</v>
      </c>
      <c r="AP377" s="475">
        <f t="shared" ca="1" si="85"/>
        <v>663449.86861329665</v>
      </c>
      <c r="AQ377" s="475">
        <f t="shared" ca="1" si="85"/>
        <v>663449.86861329665</v>
      </c>
      <c r="AR377" s="475">
        <f t="shared" ca="1" si="85"/>
        <v>663449.86861329665</v>
      </c>
      <c r="AS377" s="475"/>
      <c r="AT377" s="475"/>
      <c r="AU377" s="479"/>
      <c r="AV377" s="479"/>
      <c r="AW377" s="479"/>
      <c r="AX377" s="479"/>
      <c r="AY377" s="479"/>
      <c r="AZ377" s="479"/>
      <c r="BA377" s="479"/>
      <c r="BB377" s="479"/>
      <c r="BC377" s="479"/>
      <c r="BD377" s="479"/>
      <c r="BE377" s="479"/>
      <c r="BF377" s="479"/>
      <c r="BG377" s="479"/>
      <c r="BH377" s="479"/>
      <c r="BI377" s="479"/>
      <c r="BJ377" s="479"/>
      <c r="BK377" s="479"/>
      <c r="BL377" s="479"/>
      <c r="BM377" s="479"/>
      <c r="BN377" s="479"/>
      <c r="BO377" s="479"/>
      <c r="BP377" s="479"/>
      <c r="BQ377" s="479"/>
      <c r="BR377" s="479"/>
    </row>
    <row r="378" spans="4:70">
      <c r="D378" s="475"/>
      <c r="E378" s="475"/>
      <c r="F378" s="475"/>
      <c r="G378" s="475"/>
      <c r="H378" s="475"/>
      <c r="I378" s="475"/>
      <c r="J378" s="475"/>
      <c r="K378" s="475"/>
      <c r="L378" s="475"/>
      <c r="M378" s="475"/>
      <c r="N378" s="475"/>
      <c r="O378" s="475"/>
      <c r="P378" s="475"/>
      <c r="Q378" s="475"/>
      <c r="R378" s="475"/>
      <c r="S378" s="475"/>
      <c r="T378" s="475"/>
      <c r="U378" s="475">
        <f ca="1">U$47/24</f>
        <v>663449.86861329665</v>
      </c>
      <c r="V378" s="475">
        <f t="shared" ca="1" si="86"/>
        <v>663449.86861329665</v>
      </c>
      <c r="W378" s="475">
        <f t="shared" ca="1" si="86"/>
        <v>663449.86861329665</v>
      </c>
      <c r="X378" s="475">
        <f t="shared" ca="1" si="86"/>
        <v>663449.86861329665</v>
      </c>
      <c r="Y378" s="475">
        <f t="shared" ca="1" si="86"/>
        <v>663449.86861329665</v>
      </c>
      <c r="Z378" s="475">
        <f t="shared" ca="1" si="86"/>
        <v>663449.86861329665</v>
      </c>
      <c r="AA378" s="475">
        <f t="shared" ca="1" si="86"/>
        <v>663449.86861329665</v>
      </c>
      <c r="AB378" s="475">
        <f t="shared" ca="1" si="86"/>
        <v>663449.86861329665</v>
      </c>
      <c r="AC378" s="475">
        <f t="shared" ca="1" si="86"/>
        <v>663449.86861329665</v>
      </c>
      <c r="AD378" s="475">
        <f t="shared" ca="1" si="86"/>
        <v>663449.86861329665</v>
      </c>
      <c r="AE378" s="475">
        <f t="shared" ca="1" si="86"/>
        <v>663449.86861329665</v>
      </c>
      <c r="AF378" s="475">
        <f t="shared" ca="1" si="86"/>
        <v>663449.86861329665</v>
      </c>
      <c r="AG378" s="475">
        <f t="shared" ca="1" si="86"/>
        <v>663449.86861329665</v>
      </c>
      <c r="AH378" s="475">
        <f t="shared" ca="1" si="86"/>
        <v>663449.86861329665</v>
      </c>
      <c r="AI378" s="475">
        <f t="shared" ca="1" si="86"/>
        <v>663449.86861329665</v>
      </c>
      <c r="AJ378" s="475">
        <f t="shared" ca="1" si="86"/>
        <v>663449.86861329665</v>
      </c>
      <c r="AK378" s="475">
        <f t="shared" ca="1" si="86"/>
        <v>663449.86861329665</v>
      </c>
      <c r="AL378" s="475">
        <f t="shared" ca="1" si="85"/>
        <v>663449.86861329665</v>
      </c>
      <c r="AM378" s="475">
        <f t="shared" ca="1" si="85"/>
        <v>663449.86861329665</v>
      </c>
      <c r="AN378" s="475">
        <f t="shared" ca="1" si="85"/>
        <v>663449.86861329665</v>
      </c>
      <c r="AO378" s="475">
        <f t="shared" ca="1" si="85"/>
        <v>663449.86861329665</v>
      </c>
      <c r="AP378" s="475">
        <f t="shared" ca="1" si="85"/>
        <v>663449.86861329665</v>
      </c>
      <c r="AQ378" s="475">
        <f t="shared" ca="1" si="85"/>
        <v>663449.86861329665</v>
      </c>
      <c r="AR378" s="475">
        <f t="shared" ca="1" si="85"/>
        <v>663449.86861329665</v>
      </c>
      <c r="AS378" s="475"/>
      <c r="AT378" s="475"/>
      <c r="AU378" s="479"/>
      <c r="AV378" s="479"/>
      <c r="AW378" s="479"/>
      <c r="AX378" s="479"/>
      <c r="AY378" s="479"/>
      <c r="AZ378" s="479"/>
      <c r="BA378" s="479"/>
      <c r="BB378" s="479"/>
      <c r="BC378" s="479"/>
      <c r="BD378" s="479"/>
      <c r="BE378" s="479"/>
      <c r="BF378" s="479"/>
      <c r="BG378" s="479"/>
      <c r="BH378" s="479"/>
      <c r="BI378" s="479"/>
      <c r="BJ378" s="479"/>
      <c r="BK378" s="479"/>
      <c r="BL378" s="479"/>
      <c r="BM378" s="479"/>
      <c r="BN378" s="479"/>
      <c r="BO378" s="479"/>
      <c r="BP378" s="479"/>
      <c r="BQ378" s="479"/>
      <c r="BR378" s="479"/>
    </row>
    <row r="379" spans="4:70">
      <c r="D379" s="475"/>
      <c r="E379" s="475"/>
      <c r="F379" s="475"/>
      <c r="G379" s="475"/>
      <c r="H379" s="475"/>
      <c r="I379" s="475"/>
      <c r="J379" s="475"/>
      <c r="K379" s="475"/>
      <c r="L379" s="475"/>
      <c r="M379" s="475"/>
      <c r="N379" s="475"/>
      <c r="O379" s="475"/>
      <c r="P379" s="475"/>
      <c r="Q379" s="475"/>
      <c r="R379" s="475"/>
      <c r="S379" s="475"/>
      <c r="T379" s="475"/>
      <c r="U379" s="475"/>
      <c r="V379" s="475">
        <f ca="1">V$44/24</f>
        <v>148281.78134609186</v>
      </c>
      <c r="W379" s="475">
        <f ca="1">V379</f>
        <v>148281.78134609186</v>
      </c>
      <c r="X379" s="475">
        <f t="shared" ca="1" si="86"/>
        <v>148281.78134609186</v>
      </c>
      <c r="Y379" s="475">
        <f t="shared" ca="1" si="86"/>
        <v>148281.78134609186</v>
      </c>
      <c r="Z379" s="475">
        <f t="shared" ca="1" si="86"/>
        <v>148281.78134609186</v>
      </c>
      <c r="AA379" s="475">
        <f t="shared" ca="1" si="86"/>
        <v>148281.78134609186</v>
      </c>
      <c r="AB379" s="475">
        <f t="shared" ca="1" si="86"/>
        <v>148281.78134609186</v>
      </c>
      <c r="AC379" s="475">
        <f t="shared" ca="1" si="86"/>
        <v>148281.78134609186</v>
      </c>
      <c r="AD379" s="475">
        <f t="shared" ca="1" si="86"/>
        <v>148281.78134609186</v>
      </c>
      <c r="AE379" s="475">
        <f t="shared" ca="1" si="86"/>
        <v>148281.78134609186</v>
      </c>
      <c r="AF379" s="475">
        <f t="shared" ca="1" si="86"/>
        <v>148281.78134609186</v>
      </c>
      <c r="AG379" s="475">
        <f t="shared" ca="1" si="86"/>
        <v>148281.78134609186</v>
      </c>
      <c r="AH379" s="475">
        <f t="shared" ca="1" si="86"/>
        <v>148281.78134609186</v>
      </c>
      <c r="AI379" s="475">
        <f t="shared" ca="1" si="86"/>
        <v>148281.78134609186</v>
      </c>
      <c r="AJ379" s="475">
        <f t="shared" ca="1" si="86"/>
        <v>148281.78134609186</v>
      </c>
      <c r="AK379" s="475">
        <f t="shared" ca="1" si="86"/>
        <v>148281.78134609186</v>
      </c>
      <c r="AL379" s="475">
        <f t="shared" ca="1" si="85"/>
        <v>148281.78134609186</v>
      </c>
      <c r="AM379" s="475">
        <f t="shared" ca="1" si="85"/>
        <v>148281.78134609186</v>
      </c>
      <c r="AN379" s="475">
        <f t="shared" ca="1" si="85"/>
        <v>148281.78134609186</v>
      </c>
      <c r="AO379" s="475">
        <f t="shared" ca="1" si="85"/>
        <v>148281.78134609186</v>
      </c>
      <c r="AP379" s="475">
        <f t="shared" ca="1" si="85"/>
        <v>148281.78134609186</v>
      </c>
      <c r="AQ379" s="475">
        <f t="shared" ca="1" si="85"/>
        <v>148281.78134609186</v>
      </c>
      <c r="AR379" s="475">
        <f t="shared" ca="1" si="85"/>
        <v>148281.78134609186</v>
      </c>
      <c r="AS379" s="475">
        <f ca="1">AR379</f>
        <v>148281.78134609186</v>
      </c>
      <c r="AT379" s="475"/>
      <c r="AU379" s="479"/>
      <c r="AV379" s="479"/>
      <c r="AW379" s="479"/>
      <c r="AX379" s="479"/>
      <c r="AY379" s="479"/>
      <c r="AZ379" s="479"/>
      <c r="BA379" s="479"/>
      <c r="BB379" s="479"/>
      <c r="BC379" s="479"/>
      <c r="BD379" s="479"/>
      <c r="BE379" s="479"/>
      <c r="BF379" s="479"/>
      <c r="BG379" s="479"/>
      <c r="BH379" s="479"/>
      <c r="BI379" s="479"/>
      <c r="BJ379" s="479"/>
      <c r="BK379" s="479"/>
      <c r="BL379" s="479"/>
      <c r="BM379" s="479"/>
      <c r="BN379" s="479"/>
      <c r="BO379" s="479"/>
      <c r="BP379" s="479"/>
      <c r="BQ379" s="479"/>
      <c r="BR379" s="479"/>
    </row>
    <row r="380" spans="4:70">
      <c r="D380" s="475"/>
      <c r="E380" s="475"/>
      <c r="F380" s="475"/>
      <c r="G380" s="475"/>
      <c r="H380" s="475"/>
      <c r="I380" s="475"/>
      <c r="J380" s="475"/>
      <c r="K380" s="475"/>
      <c r="L380" s="475"/>
      <c r="M380" s="475"/>
      <c r="N380" s="475"/>
      <c r="O380" s="475"/>
      <c r="P380" s="475"/>
      <c r="Q380" s="475"/>
      <c r="R380" s="475"/>
      <c r="S380" s="475"/>
      <c r="T380" s="475"/>
      <c r="U380" s="475"/>
      <c r="V380" s="475">
        <f ca="1">V$45/24</f>
        <v>456251.63491105178</v>
      </c>
      <c r="W380" s="475">
        <f t="shared" ref="W380:AL384" ca="1" si="87">V380</f>
        <v>456251.63491105178</v>
      </c>
      <c r="X380" s="475">
        <f t="shared" ca="1" si="87"/>
        <v>456251.63491105178</v>
      </c>
      <c r="Y380" s="475">
        <f t="shared" ca="1" si="87"/>
        <v>456251.63491105178</v>
      </c>
      <c r="Z380" s="475">
        <f t="shared" ca="1" si="87"/>
        <v>456251.63491105178</v>
      </c>
      <c r="AA380" s="475">
        <f t="shared" ca="1" si="87"/>
        <v>456251.63491105178</v>
      </c>
      <c r="AB380" s="475">
        <f t="shared" ca="1" si="87"/>
        <v>456251.63491105178</v>
      </c>
      <c r="AC380" s="475">
        <f t="shared" ca="1" si="87"/>
        <v>456251.63491105178</v>
      </c>
      <c r="AD380" s="475">
        <f t="shared" ca="1" si="87"/>
        <v>456251.63491105178</v>
      </c>
      <c r="AE380" s="475">
        <f t="shared" ca="1" si="87"/>
        <v>456251.63491105178</v>
      </c>
      <c r="AF380" s="475">
        <f t="shared" ca="1" si="87"/>
        <v>456251.63491105178</v>
      </c>
      <c r="AG380" s="475">
        <f t="shared" ca="1" si="87"/>
        <v>456251.63491105178</v>
      </c>
      <c r="AH380" s="475">
        <f t="shared" ca="1" si="87"/>
        <v>456251.63491105178</v>
      </c>
      <c r="AI380" s="475">
        <f t="shared" ca="1" si="87"/>
        <v>456251.63491105178</v>
      </c>
      <c r="AJ380" s="475">
        <f t="shared" ca="1" si="87"/>
        <v>456251.63491105178</v>
      </c>
      <c r="AK380" s="475">
        <f t="shared" ca="1" si="87"/>
        <v>456251.63491105178</v>
      </c>
      <c r="AL380" s="475">
        <f t="shared" ca="1" si="87"/>
        <v>456251.63491105178</v>
      </c>
      <c r="AM380" s="475">
        <f t="shared" ca="1" si="85"/>
        <v>456251.63491105178</v>
      </c>
      <c r="AN380" s="475">
        <f t="shared" ca="1" si="85"/>
        <v>456251.63491105178</v>
      </c>
      <c r="AO380" s="475">
        <f t="shared" ca="1" si="85"/>
        <v>456251.63491105178</v>
      </c>
      <c r="AP380" s="475">
        <f t="shared" ca="1" si="85"/>
        <v>456251.63491105178</v>
      </c>
      <c r="AQ380" s="475">
        <f t="shared" ca="1" si="85"/>
        <v>456251.63491105178</v>
      </c>
      <c r="AR380" s="475">
        <f t="shared" ca="1" si="85"/>
        <v>456251.63491105178</v>
      </c>
      <c r="AS380" s="475">
        <f t="shared" ca="1" si="85"/>
        <v>456251.63491105178</v>
      </c>
      <c r="AT380" s="475"/>
      <c r="AU380" s="479"/>
      <c r="AV380" s="479"/>
      <c r="AW380" s="479"/>
      <c r="AX380" s="479"/>
      <c r="AY380" s="479"/>
      <c r="AZ380" s="479"/>
      <c r="BA380" s="479"/>
      <c r="BB380" s="479"/>
      <c r="BC380" s="479"/>
      <c r="BD380" s="479"/>
      <c r="BE380" s="479"/>
      <c r="BF380" s="479"/>
      <c r="BG380" s="479"/>
      <c r="BH380" s="479"/>
      <c r="BI380" s="479"/>
      <c r="BJ380" s="479"/>
      <c r="BK380" s="479"/>
      <c r="BL380" s="479"/>
      <c r="BM380" s="479"/>
      <c r="BN380" s="479"/>
      <c r="BO380" s="479"/>
      <c r="BP380" s="479"/>
      <c r="BQ380" s="479"/>
      <c r="BR380" s="479"/>
    </row>
    <row r="381" spans="4:70">
      <c r="D381" s="475"/>
      <c r="E381" s="475"/>
      <c r="F381" s="475"/>
      <c r="G381" s="475"/>
      <c r="H381" s="475"/>
      <c r="I381" s="475"/>
      <c r="J381" s="475"/>
      <c r="K381" s="475"/>
      <c r="L381" s="475"/>
      <c r="M381" s="475"/>
      <c r="N381" s="475"/>
      <c r="O381" s="475"/>
      <c r="P381" s="475"/>
      <c r="Q381" s="475"/>
      <c r="R381" s="475"/>
      <c r="S381" s="475"/>
      <c r="T381" s="475"/>
      <c r="U381" s="475"/>
      <c r="V381" s="475">
        <f ca="1">V$46/24</f>
        <v>669169.06453620933</v>
      </c>
      <c r="W381" s="475">
        <f t="shared" ca="1" si="87"/>
        <v>669169.06453620933</v>
      </c>
      <c r="X381" s="475">
        <f t="shared" ca="1" si="87"/>
        <v>669169.06453620933</v>
      </c>
      <c r="Y381" s="475">
        <f t="shared" ca="1" si="87"/>
        <v>669169.06453620933</v>
      </c>
      <c r="Z381" s="475">
        <f t="shared" ca="1" si="87"/>
        <v>669169.06453620933</v>
      </c>
      <c r="AA381" s="475">
        <f t="shared" ca="1" si="87"/>
        <v>669169.06453620933</v>
      </c>
      <c r="AB381" s="475">
        <f t="shared" ca="1" si="87"/>
        <v>669169.06453620933</v>
      </c>
      <c r="AC381" s="475">
        <f t="shared" ca="1" si="87"/>
        <v>669169.06453620933</v>
      </c>
      <c r="AD381" s="475">
        <f t="shared" ca="1" si="87"/>
        <v>669169.06453620933</v>
      </c>
      <c r="AE381" s="475">
        <f t="shared" ca="1" si="87"/>
        <v>669169.06453620933</v>
      </c>
      <c r="AF381" s="475">
        <f t="shared" ca="1" si="87"/>
        <v>669169.06453620933</v>
      </c>
      <c r="AG381" s="475">
        <f t="shared" ca="1" si="87"/>
        <v>669169.06453620933</v>
      </c>
      <c r="AH381" s="475">
        <f t="shared" ca="1" si="87"/>
        <v>669169.06453620933</v>
      </c>
      <c r="AI381" s="475">
        <f t="shared" ca="1" si="87"/>
        <v>669169.06453620933</v>
      </c>
      <c r="AJ381" s="475">
        <f t="shared" ca="1" si="87"/>
        <v>669169.06453620933</v>
      </c>
      <c r="AK381" s="475">
        <f t="shared" ca="1" si="87"/>
        <v>669169.06453620933</v>
      </c>
      <c r="AL381" s="475">
        <f t="shared" ca="1" si="87"/>
        <v>669169.06453620933</v>
      </c>
      <c r="AM381" s="475">
        <f t="shared" ca="1" si="85"/>
        <v>669169.06453620933</v>
      </c>
      <c r="AN381" s="475">
        <f t="shared" ca="1" si="85"/>
        <v>669169.06453620933</v>
      </c>
      <c r="AO381" s="475">
        <f t="shared" ca="1" si="85"/>
        <v>669169.06453620933</v>
      </c>
      <c r="AP381" s="475">
        <f t="shared" ca="1" si="85"/>
        <v>669169.06453620933</v>
      </c>
      <c r="AQ381" s="475">
        <f t="shared" ca="1" si="85"/>
        <v>669169.06453620933</v>
      </c>
      <c r="AR381" s="475">
        <f t="shared" ca="1" si="85"/>
        <v>669169.06453620933</v>
      </c>
      <c r="AS381" s="475">
        <f t="shared" ca="1" si="85"/>
        <v>669169.06453620933</v>
      </c>
      <c r="AT381" s="475"/>
      <c r="AU381" s="479"/>
      <c r="AV381" s="479"/>
      <c r="AW381" s="479"/>
      <c r="AX381" s="479"/>
      <c r="AY381" s="479"/>
      <c r="AZ381" s="479"/>
      <c r="BA381" s="479"/>
      <c r="BB381" s="479"/>
      <c r="BC381" s="479"/>
      <c r="BD381" s="479"/>
      <c r="BE381" s="479"/>
      <c r="BF381" s="479"/>
      <c r="BG381" s="479"/>
      <c r="BH381" s="479"/>
      <c r="BI381" s="479"/>
      <c r="BJ381" s="479"/>
      <c r="BK381" s="479"/>
      <c r="BL381" s="479"/>
      <c r="BM381" s="479"/>
      <c r="BN381" s="479"/>
      <c r="BO381" s="479"/>
      <c r="BP381" s="479"/>
      <c r="BQ381" s="479"/>
      <c r="BR381" s="479"/>
    </row>
    <row r="382" spans="4:70">
      <c r="D382" s="475"/>
      <c r="E382" s="475"/>
      <c r="F382" s="475"/>
      <c r="G382" s="475"/>
      <c r="H382" s="475"/>
      <c r="I382" s="475"/>
      <c r="J382" s="475"/>
      <c r="K382" s="475"/>
      <c r="L382" s="475"/>
      <c r="M382" s="475"/>
      <c r="N382" s="475"/>
      <c r="O382" s="475"/>
      <c r="P382" s="475"/>
      <c r="Q382" s="475"/>
      <c r="R382" s="475"/>
      <c r="S382" s="475"/>
      <c r="T382" s="475"/>
      <c r="U382" s="475"/>
      <c r="V382" s="475">
        <f ca="1">V$47/24</f>
        <v>760419.39151841961</v>
      </c>
      <c r="W382" s="475">
        <f t="shared" ca="1" si="87"/>
        <v>760419.39151841961</v>
      </c>
      <c r="X382" s="475">
        <f t="shared" ca="1" si="87"/>
        <v>760419.39151841961</v>
      </c>
      <c r="Y382" s="475">
        <f t="shared" ca="1" si="87"/>
        <v>760419.39151841961</v>
      </c>
      <c r="Z382" s="475">
        <f t="shared" ca="1" si="87"/>
        <v>760419.39151841961</v>
      </c>
      <c r="AA382" s="475">
        <f t="shared" ca="1" si="87"/>
        <v>760419.39151841961</v>
      </c>
      <c r="AB382" s="475">
        <f t="shared" ca="1" si="87"/>
        <v>760419.39151841961</v>
      </c>
      <c r="AC382" s="475">
        <f t="shared" ca="1" si="87"/>
        <v>760419.39151841961</v>
      </c>
      <c r="AD382" s="475">
        <f t="shared" ca="1" si="87"/>
        <v>760419.39151841961</v>
      </c>
      <c r="AE382" s="475">
        <f t="shared" ca="1" si="87"/>
        <v>760419.39151841961</v>
      </c>
      <c r="AF382" s="475">
        <f t="shared" ca="1" si="87"/>
        <v>760419.39151841961</v>
      </c>
      <c r="AG382" s="475">
        <f t="shared" ca="1" si="87"/>
        <v>760419.39151841961</v>
      </c>
      <c r="AH382" s="475">
        <f t="shared" ca="1" si="87"/>
        <v>760419.39151841961</v>
      </c>
      <c r="AI382" s="475">
        <f t="shared" ca="1" si="87"/>
        <v>760419.39151841961</v>
      </c>
      <c r="AJ382" s="475">
        <f t="shared" ca="1" si="87"/>
        <v>760419.39151841961</v>
      </c>
      <c r="AK382" s="475">
        <f t="shared" ca="1" si="87"/>
        <v>760419.39151841961</v>
      </c>
      <c r="AL382" s="475">
        <f t="shared" ca="1" si="87"/>
        <v>760419.39151841961</v>
      </c>
      <c r="AM382" s="475">
        <f t="shared" ca="1" si="85"/>
        <v>760419.39151841961</v>
      </c>
      <c r="AN382" s="475">
        <f t="shared" ca="1" si="85"/>
        <v>760419.39151841961</v>
      </c>
      <c r="AO382" s="475">
        <f t="shared" ca="1" si="85"/>
        <v>760419.39151841961</v>
      </c>
      <c r="AP382" s="475">
        <f t="shared" ca="1" si="85"/>
        <v>760419.39151841961</v>
      </c>
      <c r="AQ382" s="475">
        <f t="shared" ca="1" si="85"/>
        <v>760419.39151841961</v>
      </c>
      <c r="AR382" s="475">
        <f t="shared" ca="1" si="85"/>
        <v>760419.39151841961</v>
      </c>
      <c r="AS382" s="475">
        <f t="shared" ca="1" si="85"/>
        <v>760419.39151841961</v>
      </c>
      <c r="AT382" s="475"/>
      <c r="AU382" s="479"/>
      <c r="AV382" s="479"/>
      <c r="AW382" s="479"/>
      <c r="AX382" s="479"/>
      <c r="AY382" s="479"/>
      <c r="AZ382" s="479"/>
      <c r="BA382" s="479"/>
      <c r="BB382" s="479"/>
      <c r="BC382" s="479"/>
      <c r="BD382" s="479"/>
      <c r="BE382" s="479"/>
      <c r="BF382" s="479"/>
      <c r="BG382" s="479"/>
      <c r="BH382" s="479"/>
      <c r="BI382" s="479"/>
      <c r="BJ382" s="479"/>
      <c r="BK382" s="479"/>
      <c r="BL382" s="479"/>
      <c r="BM382" s="479"/>
      <c r="BN382" s="479"/>
      <c r="BO382" s="479"/>
      <c r="BP382" s="479"/>
      <c r="BQ382" s="479"/>
      <c r="BR382" s="479"/>
    </row>
    <row r="383" spans="4:70">
      <c r="D383" s="475"/>
      <c r="E383" s="475"/>
      <c r="F383" s="475"/>
      <c r="G383" s="475"/>
      <c r="H383" s="475"/>
      <c r="I383" s="475"/>
      <c r="J383" s="475"/>
      <c r="K383" s="475"/>
      <c r="L383" s="475"/>
      <c r="M383" s="475"/>
      <c r="N383" s="475"/>
      <c r="O383" s="475"/>
      <c r="P383" s="475"/>
      <c r="Q383" s="475"/>
      <c r="R383" s="475"/>
      <c r="S383" s="475"/>
      <c r="T383" s="475"/>
      <c r="U383" s="475"/>
      <c r="V383" s="475">
        <f ca="1">V$47/24</f>
        <v>760419.39151841961</v>
      </c>
      <c r="W383" s="475">
        <f t="shared" ca="1" si="87"/>
        <v>760419.39151841961</v>
      </c>
      <c r="X383" s="475">
        <f t="shared" ca="1" si="87"/>
        <v>760419.39151841961</v>
      </c>
      <c r="Y383" s="475">
        <f t="shared" ca="1" si="87"/>
        <v>760419.39151841961</v>
      </c>
      <c r="Z383" s="475">
        <f t="shared" ca="1" si="87"/>
        <v>760419.39151841961</v>
      </c>
      <c r="AA383" s="475">
        <f t="shared" ca="1" si="87"/>
        <v>760419.39151841961</v>
      </c>
      <c r="AB383" s="475">
        <f t="shared" ca="1" si="87"/>
        <v>760419.39151841961</v>
      </c>
      <c r="AC383" s="475">
        <f t="shared" ca="1" si="87"/>
        <v>760419.39151841961</v>
      </c>
      <c r="AD383" s="475">
        <f t="shared" ca="1" si="87"/>
        <v>760419.39151841961</v>
      </c>
      <c r="AE383" s="475">
        <f t="shared" ca="1" si="87"/>
        <v>760419.39151841961</v>
      </c>
      <c r="AF383" s="475">
        <f t="shared" ca="1" si="87"/>
        <v>760419.39151841961</v>
      </c>
      <c r="AG383" s="475">
        <f t="shared" ca="1" si="87"/>
        <v>760419.39151841961</v>
      </c>
      <c r="AH383" s="475">
        <f t="shared" ca="1" si="87"/>
        <v>760419.39151841961</v>
      </c>
      <c r="AI383" s="475">
        <f t="shared" ca="1" si="87"/>
        <v>760419.39151841961</v>
      </c>
      <c r="AJ383" s="475">
        <f t="shared" ca="1" si="87"/>
        <v>760419.39151841961</v>
      </c>
      <c r="AK383" s="475">
        <f t="shared" ca="1" si="87"/>
        <v>760419.39151841961</v>
      </c>
      <c r="AL383" s="475">
        <f t="shared" ca="1" si="87"/>
        <v>760419.39151841961</v>
      </c>
      <c r="AM383" s="475">
        <f t="shared" ca="1" si="85"/>
        <v>760419.39151841961</v>
      </c>
      <c r="AN383" s="475">
        <f t="shared" ca="1" si="85"/>
        <v>760419.39151841961</v>
      </c>
      <c r="AO383" s="475">
        <f t="shared" ca="1" si="85"/>
        <v>760419.39151841961</v>
      </c>
      <c r="AP383" s="475">
        <f t="shared" ca="1" si="85"/>
        <v>760419.39151841961</v>
      </c>
      <c r="AQ383" s="475">
        <f t="shared" ca="1" si="85"/>
        <v>760419.39151841961</v>
      </c>
      <c r="AR383" s="475">
        <f t="shared" ca="1" si="85"/>
        <v>760419.39151841961</v>
      </c>
      <c r="AS383" s="475">
        <f t="shared" ca="1" si="85"/>
        <v>760419.39151841961</v>
      </c>
      <c r="AT383" s="475"/>
      <c r="AU383" s="479"/>
      <c r="AV383" s="479"/>
      <c r="AW383" s="479"/>
      <c r="AX383" s="479"/>
      <c r="AY383" s="479"/>
      <c r="AZ383" s="479"/>
      <c r="BA383" s="479"/>
      <c r="BB383" s="479"/>
      <c r="BC383" s="479"/>
      <c r="BD383" s="479"/>
      <c r="BE383" s="479"/>
      <c r="BF383" s="479"/>
      <c r="BG383" s="479"/>
      <c r="BH383" s="479"/>
      <c r="BI383" s="479"/>
      <c r="BJ383" s="479"/>
      <c r="BK383" s="479"/>
      <c r="BL383" s="479"/>
      <c r="BM383" s="479"/>
      <c r="BN383" s="479"/>
      <c r="BO383" s="479"/>
      <c r="BP383" s="479"/>
      <c r="BQ383" s="479"/>
      <c r="BR383" s="479"/>
    </row>
    <row r="384" spans="4:70">
      <c r="D384" s="475"/>
      <c r="E384" s="475"/>
      <c r="F384" s="475"/>
      <c r="G384" s="475"/>
      <c r="H384" s="475"/>
      <c r="I384" s="475"/>
      <c r="J384" s="475"/>
      <c r="K384" s="475"/>
      <c r="L384" s="475"/>
      <c r="M384" s="475"/>
      <c r="N384" s="475"/>
      <c r="O384" s="475"/>
      <c r="P384" s="475"/>
      <c r="Q384" s="475"/>
      <c r="R384" s="475"/>
      <c r="S384" s="475"/>
      <c r="T384" s="475"/>
      <c r="U384" s="475"/>
      <c r="V384" s="475"/>
      <c r="W384" s="475">
        <f ca="1">W$44/24</f>
        <v>162816.09339671044</v>
      </c>
      <c r="X384" s="475">
        <f ca="1">W384</f>
        <v>162816.09339671044</v>
      </c>
      <c r="Y384" s="475">
        <f t="shared" ca="1" si="87"/>
        <v>162816.09339671044</v>
      </c>
      <c r="Z384" s="475">
        <f t="shared" ca="1" si="87"/>
        <v>162816.09339671044</v>
      </c>
      <c r="AA384" s="475">
        <f t="shared" ca="1" si="87"/>
        <v>162816.09339671044</v>
      </c>
      <c r="AB384" s="475">
        <f t="shared" ca="1" si="87"/>
        <v>162816.09339671044</v>
      </c>
      <c r="AC384" s="475">
        <f t="shared" ca="1" si="87"/>
        <v>162816.09339671044</v>
      </c>
      <c r="AD384" s="475">
        <f t="shared" ca="1" si="87"/>
        <v>162816.09339671044</v>
      </c>
      <c r="AE384" s="475">
        <f t="shared" ca="1" si="87"/>
        <v>162816.09339671044</v>
      </c>
      <c r="AF384" s="475">
        <f t="shared" ca="1" si="87"/>
        <v>162816.09339671044</v>
      </c>
      <c r="AG384" s="475">
        <f t="shared" ca="1" si="87"/>
        <v>162816.09339671044</v>
      </c>
      <c r="AH384" s="475">
        <f t="shared" ca="1" si="87"/>
        <v>162816.09339671044</v>
      </c>
      <c r="AI384" s="475">
        <f t="shared" ca="1" si="87"/>
        <v>162816.09339671044</v>
      </c>
      <c r="AJ384" s="475">
        <f t="shared" ca="1" si="87"/>
        <v>162816.09339671044</v>
      </c>
      <c r="AK384" s="475">
        <f t="shared" ca="1" si="87"/>
        <v>162816.09339671044</v>
      </c>
      <c r="AL384" s="475">
        <f t="shared" ca="1" si="87"/>
        <v>162816.09339671044</v>
      </c>
      <c r="AM384" s="475">
        <f t="shared" ca="1" si="85"/>
        <v>162816.09339671044</v>
      </c>
      <c r="AN384" s="475">
        <f t="shared" ca="1" si="85"/>
        <v>162816.09339671044</v>
      </c>
      <c r="AO384" s="475">
        <f t="shared" ca="1" si="85"/>
        <v>162816.09339671044</v>
      </c>
      <c r="AP384" s="475">
        <f t="shared" ca="1" si="85"/>
        <v>162816.09339671044</v>
      </c>
      <c r="AQ384" s="475">
        <f t="shared" ca="1" si="85"/>
        <v>162816.09339671044</v>
      </c>
      <c r="AR384" s="475">
        <f t="shared" ca="1" si="85"/>
        <v>162816.09339671044</v>
      </c>
      <c r="AS384" s="475">
        <f t="shared" ca="1" si="85"/>
        <v>162816.09339671044</v>
      </c>
      <c r="AT384" s="475">
        <f ca="1">AS384</f>
        <v>162816.09339671044</v>
      </c>
      <c r="AU384" s="479"/>
      <c r="AV384" s="479"/>
      <c r="AW384" s="479"/>
      <c r="AX384" s="479"/>
      <c r="AY384" s="479"/>
      <c r="AZ384" s="479"/>
      <c r="BA384" s="479"/>
      <c r="BB384" s="479"/>
      <c r="BC384" s="479"/>
      <c r="BD384" s="479"/>
      <c r="BE384" s="479"/>
      <c r="BF384" s="479"/>
      <c r="BG384" s="479"/>
      <c r="BH384" s="479"/>
      <c r="BI384" s="479"/>
      <c r="BJ384" s="479"/>
      <c r="BK384" s="479"/>
      <c r="BL384" s="479"/>
      <c r="BM384" s="479"/>
      <c r="BN384" s="479"/>
      <c r="BO384" s="479"/>
      <c r="BP384" s="479"/>
      <c r="BQ384" s="479"/>
      <c r="BR384" s="479"/>
    </row>
    <row r="385" spans="4:70">
      <c r="D385" s="475"/>
      <c r="E385" s="475"/>
      <c r="F385" s="475"/>
      <c r="G385" s="475"/>
      <c r="H385" s="475"/>
      <c r="I385" s="475"/>
      <c r="J385" s="475"/>
      <c r="K385" s="475"/>
      <c r="L385" s="475"/>
      <c r="M385" s="475"/>
      <c r="N385" s="475"/>
      <c r="O385" s="475"/>
      <c r="P385" s="475"/>
      <c r="Q385" s="475"/>
      <c r="R385" s="475"/>
      <c r="S385" s="475"/>
      <c r="T385" s="475"/>
      <c r="U385" s="475"/>
      <c r="V385" s="475"/>
      <c r="W385" s="475">
        <f ca="1">W$45/24</f>
        <v>500972.59506680135</v>
      </c>
      <c r="X385" s="475">
        <f t="shared" ref="X385:AM389" ca="1" si="88">W385</f>
        <v>500972.59506680135</v>
      </c>
      <c r="Y385" s="475">
        <f t="shared" ca="1" si="88"/>
        <v>500972.59506680135</v>
      </c>
      <c r="Z385" s="475">
        <f t="shared" ca="1" si="88"/>
        <v>500972.59506680135</v>
      </c>
      <c r="AA385" s="475">
        <f t="shared" ca="1" si="88"/>
        <v>500972.59506680135</v>
      </c>
      <c r="AB385" s="475">
        <f t="shared" ca="1" si="88"/>
        <v>500972.59506680135</v>
      </c>
      <c r="AC385" s="475">
        <f t="shared" ca="1" si="88"/>
        <v>500972.59506680135</v>
      </c>
      <c r="AD385" s="475">
        <f t="shared" ca="1" si="88"/>
        <v>500972.59506680135</v>
      </c>
      <c r="AE385" s="475">
        <f t="shared" ca="1" si="88"/>
        <v>500972.59506680135</v>
      </c>
      <c r="AF385" s="475">
        <f t="shared" ca="1" si="88"/>
        <v>500972.59506680135</v>
      </c>
      <c r="AG385" s="475">
        <f t="shared" ca="1" si="88"/>
        <v>500972.59506680135</v>
      </c>
      <c r="AH385" s="475">
        <f t="shared" ca="1" si="88"/>
        <v>500972.59506680135</v>
      </c>
      <c r="AI385" s="475">
        <f t="shared" ca="1" si="88"/>
        <v>500972.59506680135</v>
      </c>
      <c r="AJ385" s="475">
        <f t="shared" ca="1" si="88"/>
        <v>500972.59506680135</v>
      </c>
      <c r="AK385" s="475">
        <f t="shared" ca="1" si="88"/>
        <v>500972.59506680135</v>
      </c>
      <c r="AL385" s="475">
        <f t="shared" ca="1" si="88"/>
        <v>500972.59506680135</v>
      </c>
      <c r="AM385" s="475">
        <f t="shared" ca="1" si="88"/>
        <v>500972.59506680135</v>
      </c>
      <c r="AN385" s="475">
        <f t="shared" ca="1" si="85"/>
        <v>500972.59506680135</v>
      </c>
      <c r="AO385" s="475">
        <f t="shared" ca="1" si="85"/>
        <v>500972.59506680135</v>
      </c>
      <c r="AP385" s="475">
        <f t="shared" ca="1" si="85"/>
        <v>500972.59506680135</v>
      </c>
      <c r="AQ385" s="475">
        <f t="shared" ca="1" si="85"/>
        <v>500972.59506680135</v>
      </c>
      <c r="AR385" s="475">
        <f t="shared" ca="1" si="85"/>
        <v>500972.59506680135</v>
      </c>
      <c r="AS385" s="475">
        <f t="shared" ca="1" si="85"/>
        <v>500972.59506680135</v>
      </c>
      <c r="AT385" s="475">
        <f t="shared" ca="1" si="85"/>
        <v>500972.59506680135</v>
      </c>
      <c r="AU385" s="479"/>
      <c r="AV385" s="479"/>
      <c r="AW385" s="479"/>
      <c r="AX385" s="479"/>
      <c r="AY385" s="479"/>
      <c r="AZ385" s="479"/>
      <c r="BA385" s="479"/>
      <c r="BB385" s="479"/>
      <c r="BC385" s="479"/>
      <c r="BD385" s="479"/>
      <c r="BE385" s="479"/>
      <c r="BF385" s="479"/>
      <c r="BG385" s="479"/>
      <c r="BH385" s="479"/>
      <c r="BI385" s="479"/>
      <c r="BJ385" s="479"/>
      <c r="BK385" s="479"/>
      <c r="BL385" s="479"/>
      <c r="BM385" s="479"/>
      <c r="BN385" s="479"/>
      <c r="BO385" s="479"/>
      <c r="BP385" s="479"/>
      <c r="BQ385" s="479"/>
      <c r="BR385" s="479"/>
    </row>
    <row r="386" spans="4:70">
      <c r="D386" s="475"/>
      <c r="E386" s="475"/>
      <c r="F386" s="475"/>
      <c r="G386" s="475"/>
      <c r="H386" s="475"/>
      <c r="I386" s="475"/>
      <c r="J386" s="475"/>
      <c r="K386" s="475"/>
      <c r="L386" s="475"/>
      <c r="M386" s="475"/>
      <c r="N386" s="475"/>
      <c r="O386" s="475"/>
      <c r="P386" s="475"/>
      <c r="Q386" s="475"/>
      <c r="R386" s="475"/>
      <c r="S386" s="475"/>
      <c r="T386" s="475"/>
      <c r="U386" s="475"/>
      <c r="V386" s="475"/>
      <c r="W386" s="475">
        <f ca="1">W$46/24</f>
        <v>734759.80609797535</v>
      </c>
      <c r="X386" s="475">
        <f t="shared" ca="1" si="88"/>
        <v>734759.80609797535</v>
      </c>
      <c r="Y386" s="475">
        <f t="shared" ca="1" si="88"/>
        <v>734759.80609797535</v>
      </c>
      <c r="Z386" s="475">
        <f t="shared" ca="1" si="88"/>
        <v>734759.80609797535</v>
      </c>
      <c r="AA386" s="475">
        <f t="shared" ca="1" si="88"/>
        <v>734759.80609797535</v>
      </c>
      <c r="AB386" s="475">
        <f t="shared" ca="1" si="88"/>
        <v>734759.80609797535</v>
      </c>
      <c r="AC386" s="475">
        <f t="shared" ca="1" si="88"/>
        <v>734759.80609797535</v>
      </c>
      <c r="AD386" s="475">
        <f t="shared" ca="1" si="88"/>
        <v>734759.80609797535</v>
      </c>
      <c r="AE386" s="475">
        <f t="shared" ca="1" si="88"/>
        <v>734759.80609797535</v>
      </c>
      <c r="AF386" s="475">
        <f t="shared" ca="1" si="88"/>
        <v>734759.80609797535</v>
      </c>
      <c r="AG386" s="475">
        <f t="shared" ca="1" si="88"/>
        <v>734759.80609797535</v>
      </c>
      <c r="AH386" s="475">
        <f t="shared" ca="1" si="88"/>
        <v>734759.80609797535</v>
      </c>
      <c r="AI386" s="475">
        <f t="shared" ca="1" si="88"/>
        <v>734759.80609797535</v>
      </c>
      <c r="AJ386" s="475">
        <f t="shared" ca="1" si="88"/>
        <v>734759.80609797535</v>
      </c>
      <c r="AK386" s="475">
        <f t="shared" ca="1" si="88"/>
        <v>734759.80609797535</v>
      </c>
      <c r="AL386" s="475">
        <f t="shared" ca="1" si="88"/>
        <v>734759.80609797535</v>
      </c>
      <c r="AM386" s="475">
        <f t="shared" ca="1" si="88"/>
        <v>734759.80609797535</v>
      </c>
      <c r="AN386" s="475">
        <f t="shared" ca="1" si="85"/>
        <v>734759.80609797535</v>
      </c>
      <c r="AO386" s="475">
        <f t="shared" ca="1" si="85"/>
        <v>734759.80609797535</v>
      </c>
      <c r="AP386" s="475">
        <f t="shared" ca="1" si="85"/>
        <v>734759.80609797535</v>
      </c>
      <c r="AQ386" s="475">
        <f t="shared" ca="1" si="85"/>
        <v>734759.80609797535</v>
      </c>
      <c r="AR386" s="475">
        <f t="shared" ca="1" si="85"/>
        <v>734759.80609797535</v>
      </c>
      <c r="AS386" s="475">
        <f t="shared" ca="1" si="85"/>
        <v>734759.80609797535</v>
      </c>
      <c r="AT386" s="475">
        <f t="shared" ca="1" si="85"/>
        <v>734759.80609797535</v>
      </c>
      <c r="AU386" s="479"/>
      <c r="AV386" s="479"/>
      <c r="AW386" s="479"/>
      <c r="AX386" s="479"/>
      <c r="AY386" s="479"/>
      <c r="AZ386" s="479"/>
      <c r="BA386" s="479"/>
      <c r="BB386" s="479"/>
      <c r="BC386" s="479"/>
      <c r="BD386" s="479"/>
      <c r="BE386" s="479"/>
      <c r="BF386" s="479"/>
      <c r="BG386" s="479"/>
      <c r="BH386" s="479"/>
      <c r="BI386" s="479"/>
      <c r="BJ386" s="479"/>
      <c r="BK386" s="479"/>
      <c r="BL386" s="479"/>
      <c r="BM386" s="479"/>
      <c r="BN386" s="479"/>
      <c r="BO386" s="479"/>
      <c r="BP386" s="479"/>
      <c r="BQ386" s="479"/>
      <c r="BR386" s="479"/>
    </row>
    <row r="387" spans="4:70">
      <c r="D387" s="475"/>
      <c r="E387" s="475"/>
      <c r="F387" s="475"/>
      <c r="G387" s="475"/>
      <c r="H387" s="475"/>
      <c r="I387" s="475"/>
      <c r="J387" s="475"/>
      <c r="K387" s="475"/>
      <c r="L387" s="475"/>
      <c r="M387" s="475"/>
      <c r="N387" s="475"/>
      <c r="O387" s="475"/>
      <c r="P387" s="475"/>
      <c r="Q387" s="475"/>
      <c r="R387" s="475"/>
      <c r="S387" s="475"/>
      <c r="T387" s="475"/>
      <c r="U387" s="475"/>
      <c r="V387" s="475"/>
      <c r="W387" s="475">
        <f ca="1">W$47/24</f>
        <v>834954.32511133561</v>
      </c>
      <c r="X387" s="475">
        <f t="shared" ca="1" si="88"/>
        <v>834954.32511133561</v>
      </c>
      <c r="Y387" s="475">
        <f t="shared" ca="1" si="88"/>
        <v>834954.32511133561</v>
      </c>
      <c r="Z387" s="475">
        <f t="shared" ca="1" si="88"/>
        <v>834954.32511133561</v>
      </c>
      <c r="AA387" s="475">
        <f t="shared" ca="1" si="88"/>
        <v>834954.32511133561</v>
      </c>
      <c r="AB387" s="475">
        <f t="shared" ca="1" si="88"/>
        <v>834954.32511133561</v>
      </c>
      <c r="AC387" s="475">
        <f t="shared" ca="1" si="88"/>
        <v>834954.32511133561</v>
      </c>
      <c r="AD387" s="475">
        <f t="shared" ca="1" si="88"/>
        <v>834954.32511133561</v>
      </c>
      <c r="AE387" s="475">
        <f t="shared" ca="1" si="88"/>
        <v>834954.32511133561</v>
      </c>
      <c r="AF387" s="475">
        <f t="shared" ca="1" si="88"/>
        <v>834954.32511133561</v>
      </c>
      <c r="AG387" s="475">
        <f t="shared" ca="1" si="88"/>
        <v>834954.32511133561</v>
      </c>
      <c r="AH387" s="475">
        <f t="shared" ca="1" si="88"/>
        <v>834954.32511133561</v>
      </c>
      <c r="AI387" s="475">
        <f t="shared" ca="1" si="88"/>
        <v>834954.32511133561</v>
      </c>
      <c r="AJ387" s="475">
        <f t="shared" ca="1" si="88"/>
        <v>834954.32511133561</v>
      </c>
      <c r="AK387" s="475">
        <f t="shared" ca="1" si="88"/>
        <v>834954.32511133561</v>
      </c>
      <c r="AL387" s="475">
        <f t="shared" ca="1" si="88"/>
        <v>834954.32511133561</v>
      </c>
      <c r="AM387" s="475">
        <f t="shared" ca="1" si="88"/>
        <v>834954.32511133561</v>
      </c>
      <c r="AN387" s="475">
        <f t="shared" ca="1" si="85"/>
        <v>834954.32511133561</v>
      </c>
      <c r="AO387" s="475">
        <f t="shared" ca="1" si="85"/>
        <v>834954.32511133561</v>
      </c>
      <c r="AP387" s="475">
        <f t="shared" ca="1" si="85"/>
        <v>834954.32511133561</v>
      </c>
      <c r="AQ387" s="475">
        <f t="shared" ca="1" si="85"/>
        <v>834954.32511133561</v>
      </c>
      <c r="AR387" s="475">
        <f t="shared" ca="1" si="85"/>
        <v>834954.32511133561</v>
      </c>
      <c r="AS387" s="475">
        <f t="shared" ca="1" si="85"/>
        <v>834954.32511133561</v>
      </c>
      <c r="AT387" s="475">
        <f t="shared" ca="1" si="85"/>
        <v>834954.32511133561</v>
      </c>
      <c r="AU387" s="479"/>
      <c r="AV387" s="479"/>
      <c r="AW387" s="479"/>
      <c r="AX387" s="479"/>
      <c r="AY387" s="479"/>
      <c r="AZ387" s="479"/>
      <c r="BA387" s="479"/>
      <c r="BB387" s="479"/>
      <c r="BC387" s="479"/>
      <c r="BD387" s="479"/>
      <c r="BE387" s="479"/>
      <c r="BF387" s="479"/>
      <c r="BG387" s="479"/>
      <c r="BH387" s="479"/>
      <c r="BI387" s="479"/>
      <c r="BJ387" s="479"/>
      <c r="BK387" s="479"/>
      <c r="BL387" s="479"/>
      <c r="BM387" s="479"/>
      <c r="BN387" s="479"/>
      <c r="BO387" s="479"/>
      <c r="BP387" s="479"/>
      <c r="BQ387" s="479"/>
      <c r="BR387" s="479"/>
    </row>
    <row r="388" spans="4:70">
      <c r="D388" s="475"/>
      <c r="E388" s="475"/>
      <c r="F388" s="475"/>
      <c r="G388" s="475"/>
      <c r="H388" s="475"/>
      <c r="I388" s="475"/>
      <c r="J388" s="475"/>
      <c r="K388" s="475"/>
      <c r="L388" s="475"/>
      <c r="M388" s="475"/>
      <c r="N388" s="475"/>
      <c r="O388" s="475"/>
      <c r="P388" s="475"/>
      <c r="Q388" s="475"/>
      <c r="R388" s="475"/>
      <c r="S388" s="475"/>
      <c r="T388" s="475"/>
      <c r="U388" s="475"/>
      <c r="V388" s="475"/>
      <c r="W388" s="475">
        <f ca="1">W$47/24</f>
        <v>834954.32511133561</v>
      </c>
      <c r="X388" s="475">
        <f t="shared" ca="1" si="88"/>
        <v>834954.32511133561</v>
      </c>
      <c r="Y388" s="475">
        <f t="shared" ca="1" si="88"/>
        <v>834954.32511133561</v>
      </c>
      <c r="Z388" s="475">
        <f t="shared" ca="1" si="88"/>
        <v>834954.32511133561</v>
      </c>
      <c r="AA388" s="475">
        <f t="shared" ca="1" si="88"/>
        <v>834954.32511133561</v>
      </c>
      <c r="AB388" s="475">
        <f t="shared" ca="1" si="88"/>
        <v>834954.32511133561</v>
      </c>
      <c r="AC388" s="475">
        <f t="shared" ca="1" si="88"/>
        <v>834954.32511133561</v>
      </c>
      <c r="AD388" s="475">
        <f t="shared" ca="1" si="88"/>
        <v>834954.32511133561</v>
      </c>
      <c r="AE388" s="475">
        <f t="shared" ca="1" si="88"/>
        <v>834954.32511133561</v>
      </c>
      <c r="AF388" s="475">
        <f t="shared" ca="1" si="88"/>
        <v>834954.32511133561</v>
      </c>
      <c r="AG388" s="475">
        <f t="shared" ca="1" si="88"/>
        <v>834954.32511133561</v>
      </c>
      <c r="AH388" s="475">
        <f t="shared" ca="1" si="88"/>
        <v>834954.32511133561</v>
      </c>
      <c r="AI388" s="475">
        <f t="shared" ca="1" si="88"/>
        <v>834954.32511133561</v>
      </c>
      <c r="AJ388" s="475">
        <f t="shared" ca="1" si="88"/>
        <v>834954.32511133561</v>
      </c>
      <c r="AK388" s="475">
        <f t="shared" ca="1" si="88"/>
        <v>834954.32511133561</v>
      </c>
      <c r="AL388" s="475">
        <f t="shared" ca="1" si="88"/>
        <v>834954.32511133561</v>
      </c>
      <c r="AM388" s="475">
        <f t="shared" ca="1" si="88"/>
        <v>834954.32511133561</v>
      </c>
      <c r="AN388" s="475">
        <f t="shared" ref="AN388:AW403" ca="1" si="89">AM388</f>
        <v>834954.32511133561</v>
      </c>
      <c r="AO388" s="475">
        <f t="shared" ca="1" si="89"/>
        <v>834954.32511133561</v>
      </c>
      <c r="AP388" s="475">
        <f t="shared" ca="1" si="89"/>
        <v>834954.32511133561</v>
      </c>
      <c r="AQ388" s="475">
        <f t="shared" ca="1" si="89"/>
        <v>834954.32511133561</v>
      </c>
      <c r="AR388" s="475">
        <f t="shared" ca="1" si="89"/>
        <v>834954.32511133561</v>
      </c>
      <c r="AS388" s="475">
        <f t="shared" ca="1" si="89"/>
        <v>834954.32511133561</v>
      </c>
      <c r="AT388" s="475">
        <f t="shared" ca="1" si="89"/>
        <v>834954.32511133561</v>
      </c>
      <c r="AU388" s="479"/>
      <c r="AV388" s="479"/>
      <c r="AW388" s="479"/>
      <c r="AX388" s="479"/>
      <c r="AY388" s="479"/>
      <c r="AZ388" s="479"/>
      <c r="BA388" s="479"/>
      <c r="BB388" s="479"/>
      <c r="BC388" s="479"/>
      <c r="BD388" s="479"/>
      <c r="BE388" s="479"/>
      <c r="BF388" s="479"/>
      <c r="BG388" s="479"/>
      <c r="BH388" s="479"/>
      <c r="BI388" s="479"/>
      <c r="BJ388" s="479"/>
      <c r="BK388" s="479"/>
      <c r="BL388" s="479"/>
      <c r="BM388" s="479"/>
      <c r="BN388" s="479"/>
      <c r="BO388" s="479"/>
      <c r="BP388" s="479"/>
      <c r="BQ388" s="479"/>
      <c r="BR388" s="479"/>
    </row>
    <row r="389" spans="4:70">
      <c r="D389" s="475"/>
      <c r="E389" s="475"/>
      <c r="F389" s="475"/>
      <c r="G389" s="475"/>
      <c r="H389" s="475"/>
      <c r="I389" s="475"/>
      <c r="J389" s="475"/>
      <c r="K389" s="475"/>
      <c r="L389" s="475"/>
      <c r="M389" s="475"/>
      <c r="N389" s="475"/>
      <c r="O389" s="475"/>
      <c r="P389" s="475"/>
      <c r="Q389" s="475"/>
      <c r="R389" s="475"/>
      <c r="S389" s="475"/>
      <c r="T389" s="475"/>
      <c r="U389" s="475"/>
      <c r="V389" s="475"/>
      <c r="W389" s="475"/>
      <c r="X389" s="475">
        <f ca="1">X$44/24</f>
        <v>176345.72659331057</v>
      </c>
      <c r="Y389" s="475">
        <f ca="1">X389</f>
        <v>176345.72659331057</v>
      </c>
      <c r="Z389" s="475">
        <f t="shared" ca="1" si="88"/>
        <v>176345.72659331057</v>
      </c>
      <c r="AA389" s="475">
        <f t="shared" ca="1" si="88"/>
        <v>176345.72659331057</v>
      </c>
      <c r="AB389" s="475">
        <f t="shared" ca="1" si="88"/>
        <v>176345.72659331057</v>
      </c>
      <c r="AC389" s="475">
        <f t="shared" ca="1" si="88"/>
        <v>176345.72659331057</v>
      </c>
      <c r="AD389" s="475">
        <f t="shared" ca="1" si="88"/>
        <v>176345.72659331057</v>
      </c>
      <c r="AE389" s="475">
        <f t="shared" ca="1" si="88"/>
        <v>176345.72659331057</v>
      </c>
      <c r="AF389" s="475">
        <f t="shared" ca="1" si="88"/>
        <v>176345.72659331057</v>
      </c>
      <c r="AG389" s="475">
        <f t="shared" ca="1" si="88"/>
        <v>176345.72659331057</v>
      </c>
      <c r="AH389" s="475">
        <f t="shared" ca="1" si="88"/>
        <v>176345.72659331057</v>
      </c>
      <c r="AI389" s="475">
        <f t="shared" ca="1" si="88"/>
        <v>176345.72659331057</v>
      </c>
      <c r="AJ389" s="475">
        <f t="shared" ca="1" si="88"/>
        <v>176345.72659331057</v>
      </c>
      <c r="AK389" s="475">
        <f t="shared" ca="1" si="88"/>
        <v>176345.72659331057</v>
      </c>
      <c r="AL389" s="475">
        <f t="shared" ca="1" si="88"/>
        <v>176345.72659331057</v>
      </c>
      <c r="AM389" s="475">
        <f t="shared" ca="1" si="88"/>
        <v>176345.72659331057</v>
      </c>
      <c r="AN389" s="475">
        <f t="shared" ca="1" si="89"/>
        <v>176345.72659331057</v>
      </c>
      <c r="AO389" s="475">
        <f t="shared" ca="1" si="89"/>
        <v>176345.72659331057</v>
      </c>
      <c r="AP389" s="475">
        <f t="shared" ca="1" si="89"/>
        <v>176345.72659331057</v>
      </c>
      <c r="AQ389" s="475">
        <f t="shared" ca="1" si="89"/>
        <v>176345.72659331057</v>
      </c>
      <c r="AR389" s="475">
        <f t="shared" ca="1" si="89"/>
        <v>176345.72659331057</v>
      </c>
      <c r="AS389" s="475">
        <f t="shared" ca="1" si="89"/>
        <v>176345.72659331057</v>
      </c>
      <c r="AT389" s="475">
        <f t="shared" ca="1" si="89"/>
        <v>176345.72659331057</v>
      </c>
      <c r="AU389" s="475">
        <f ca="1">AT389</f>
        <v>176345.72659331057</v>
      </c>
      <c r="AV389" s="479"/>
      <c r="AW389" s="479"/>
      <c r="AX389" s="479"/>
      <c r="AY389" s="479"/>
      <c r="AZ389" s="479"/>
      <c r="BA389" s="479"/>
      <c r="BB389" s="479"/>
      <c r="BC389" s="479"/>
      <c r="BD389" s="479"/>
      <c r="BE389" s="479"/>
      <c r="BF389" s="479"/>
      <c r="BG389" s="479"/>
      <c r="BH389" s="479"/>
      <c r="BI389" s="479"/>
      <c r="BJ389" s="479"/>
      <c r="BK389" s="479"/>
      <c r="BL389" s="479"/>
      <c r="BM389" s="479"/>
      <c r="BN389" s="479"/>
      <c r="BO389" s="479"/>
      <c r="BP389" s="479"/>
      <c r="BQ389" s="479"/>
      <c r="BR389" s="479"/>
    </row>
    <row r="390" spans="4:70">
      <c r="D390" s="475"/>
      <c r="E390" s="475"/>
      <c r="F390" s="475"/>
      <c r="G390" s="475"/>
      <c r="H390" s="475"/>
      <c r="I390" s="475"/>
      <c r="J390" s="475"/>
      <c r="K390" s="475"/>
      <c r="L390" s="475"/>
      <c r="M390" s="475"/>
      <c r="N390" s="475"/>
      <c r="O390" s="475"/>
      <c r="P390" s="475"/>
      <c r="Q390" s="475"/>
      <c r="R390" s="475"/>
      <c r="S390" s="475"/>
      <c r="T390" s="475"/>
      <c r="U390" s="475"/>
      <c r="V390" s="475"/>
      <c r="W390" s="475"/>
      <c r="X390" s="475">
        <f ca="1">X$45/24</f>
        <v>542602.23567172477</v>
      </c>
      <c r="Y390" s="475">
        <f t="shared" ref="Y390:AN394" ca="1" si="90">X390</f>
        <v>542602.23567172477</v>
      </c>
      <c r="Z390" s="475">
        <f t="shared" ca="1" si="90"/>
        <v>542602.23567172477</v>
      </c>
      <c r="AA390" s="475">
        <f t="shared" ca="1" si="90"/>
        <v>542602.23567172477</v>
      </c>
      <c r="AB390" s="475">
        <f t="shared" ca="1" si="90"/>
        <v>542602.23567172477</v>
      </c>
      <c r="AC390" s="475">
        <f t="shared" ca="1" si="90"/>
        <v>542602.23567172477</v>
      </c>
      <c r="AD390" s="475">
        <f t="shared" ca="1" si="90"/>
        <v>542602.23567172477</v>
      </c>
      <c r="AE390" s="475">
        <f t="shared" ca="1" si="90"/>
        <v>542602.23567172477</v>
      </c>
      <c r="AF390" s="475">
        <f t="shared" ca="1" si="90"/>
        <v>542602.23567172477</v>
      </c>
      <c r="AG390" s="475">
        <f t="shared" ca="1" si="90"/>
        <v>542602.23567172477</v>
      </c>
      <c r="AH390" s="475">
        <f t="shared" ca="1" si="90"/>
        <v>542602.23567172477</v>
      </c>
      <c r="AI390" s="475">
        <f t="shared" ca="1" si="90"/>
        <v>542602.23567172477</v>
      </c>
      <c r="AJ390" s="475">
        <f t="shared" ca="1" si="90"/>
        <v>542602.23567172477</v>
      </c>
      <c r="AK390" s="475">
        <f t="shared" ca="1" si="90"/>
        <v>542602.23567172477</v>
      </c>
      <c r="AL390" s="475">
        <f t="shared" ca="1" si="90"/>
        <v>542602.23567172477</v>
      </c>
      <c r="AM390" s="475">
        <f t="shared" ca="1" si="90"/>
        <v>542602.23567172477</v>
      </c>
      <c r="AN390" s="475">
        <f t="shared" ca="1" si="90"/>
        <v>542602.23567172477</v>
      </c>
      <c r="AO390" s="475">
        <f t="shared" ca="1" si="89"/>
        <v>542602.23567172477</v>
      </c>
      <c r="AP390" s="475">
        <f t="shared" ca="1" si="89"/>
        <v>542602.23567172477</v>
      </c>
      <c r="AQ390" s="475">
        <f t="shared" ca="1" si="89"/>
        <v>542602.23567172477</v>
      </c>
      <c r="AR390" s="475">
        <f t="shared" ca="1" si="89"/>
        <v>542602.23567172477</v>
      </c>
      <c r="AS390" s="475">
        <f t="shared" ca="1" si="89"/>
        <v>542602.23567172477</v>
      </c>
      <c r="AT390" s="475">
        <f t="shared" ca="1" si="89"/>
        <v>542602.23567172477</v>
      </c>
      <c r="AU390" s="475">
        <f t="shared" ca="1" si="89"/>
        <v>542602.23567172477</v>
      </c>
      <c r="AV390" s="479"/>
      <c r="AW390" s="479"/>
      <c r="AX390" s="479"/>
      <c r="AY390" s="479"/>
      <c r="AZ390" s="479"/>
      <c r="BA390" s="479"/>
      <c r="BB390" s="479"/>
      <c r="BC390" s="479"/>
      <c r="BD390" s="479"/>
      <c r="BE390" s="479"/>
      <c r="BF390" s="479"/>
      <c r="BG390" s="479"/>
      <c r="BH390" s="479"/>
      <c r="BI390" s="479"/>
      <c r="BJ390" s="479"/>
      <c r="BK390" s="479"/>
      <c r="BL390" s="479"/>
      <c r="BM390" s="479"/>
      <c r="BN390" s="479"/>
      <c r="BO390" s="479"/>
      <c r="BP390" s="479"/>
      <c r="BQ390" s="479"/>
      <c r="BR390" s="479"/>
    </row>
    <row r="391" spans="4:70">
      <c r="D391" s="475"/>
      <c r="E391" s="475"/>
      <c r="F391" s="475"/>
      <c r="G391" s="475"/>
      <c r="H391" s="475"/>
      <c r="I391" s="475"/>
      <c r="J391" s="475"/>
      <c r="K391" s="475"/>
      <c r="L391" s="475"/>
      <c r="M391" s="475"/>
      <c r="N391" s="475"/>
      <c r="O391" s="475"/>
      <c r="P391" s="475"/>
      <c r="Q391" s="475"/>
      <c r="R391" s="475"/>
      <c r="S391" s="475"/>
      <c r="T391" s="475"/>
      <c r="U391" s="475"/>
      <c r="V391" s="475"/>
      <c r="W391" s="475"/>
      <c r="X391" s="475">
        <f ca="1">X$46/24</f>
        <v>795816.61231852975</v>
      </c>
      <c r="Y391" s="475">
        <f t="shared" ca="1" si="90"/>
        <v>795816.61231852975</v>
      </c>
      <c r="Z391" s="475">
        <f t="shared" ca="1" si="90"/>
        <v>795816.61231852975</v>
      </c>
      <c r="AA391" s="475">
        <f t="shared" ca="1" si="90"/>
        <v>795816.61231852975</v>
      </c>
      <c r="AB391" s="475">
        <f t="shared" ca="1" si="90"/>
        <v>795816.61231852975</v>
      </c>
      <c r="AC391" s="475">
        <f t="shared" ca="1" si="90"/>
        <v>795816.61231852975</v>
      </c>
      <c r="AD391" s="475">
        <f t="shared" ca="1" si="90"/>
        <v>795816.61231852975</v>
      </c>
      <c r="AE391" s="475">
        <f t="shared" ca="1" si="90"/>
        <v>795816.61231852975</v>
      </c>
      <c r="AF391" s="475">
        <f t="shared" ca="1" si="90"/>
        <v>795816.61231852975</v>
      </c>
      <c r="AG391" s="475">
        <f t="shared" ca="1" si="90"/>
        <v>795816.61231852975</v>
      </c>
      <c r="AH391" s="475">
        <f t="shared" ca="1" si="90"/>
        <v>795816.61231852975</v>
      </c>
      <c r="AI391" s="475">
        <f t="shared" ca="1" si="90"/>
        <v>795816.61231852975</v>
      </c>
      <c r="AJ391" s="475">
        <f t="shared" ca="1" si="90"/>
        <v>795816.61231852975</v>
      </c>
      <c r="AK391" s="475">
        <f t="shared" ca="1" si="90"/>
        <v>795816.61231852975</v>
      </c>
      <c r="AL391" s="475">
        <f t="shared" ca="1" si="90"/>
        <v>795816.61231852975</v>
      </c>
      <c r="AM391" s="475">
        <f t="shared" ca="1" si="90"/>
        <v>795816.61231852975</v>
      </c>
      <c r="AN391" s="475">
        <f t="shared" ca="1" si="90"/>
        <v>795816.61231852975</v>
      </c>
      <c r="AO391" s="475">
        <f t="shared" ca="1" si="89"/>
        <v>795816.61231852975</v>
      </c>
      <c r="AP391" s="475">
        <f t="shared" ca="1" si="89"/>
        <v>795816.61231852975</v>
      </c>
      <c r="AQ391" s="475">
        <f t="shared" ca="1" si="89"/>
        <v>795816.61231852975</v>
      </c>
      <c r="AR391" s="475">
        <f t="shared" ca="1" si="89"/>
        <v>795816.61231852975</v>
      </c>
      <c r="AS391" s="475">
        <f t="shared" ca="1" si="89"/>
        <v>795816.61231852975</v>
      </c>
      <c r="AT391" s="475">
        <f t="shared" ca="1" si="89"/>
        <v>795816.61231852975</v>
      </c>
      <c r="AU391" s="475">
        <f t="shared" ca="1" si="89"/>
        <v>795816.61231852975</v>
      </c>
      <c r="AV391" s="479"/>
      <c r="AW391" s="479"/>
      <c r="AX391" s="479"/>
      <c r="AY391" s="479"/>
      <c r="AZ391" s="479"/>
      <c r="BA391" s="479"/>
      <c r="BB391" s="479"/>
      <c r="BC391" s="479"/>
      <c r="BD391" s="479"/>
      <c r="BE391" s="479"/>
      <c r="BF391" s="479"/>
      <c r="BG391" s="479"/>
      <c r="BH391" s="479"/>
      <c r="BI391" s="479"/>
      <c r="BJ391" s="479"/>
      <c r="BK391" s="479"/>
      <c r="BL391" s="479"/>
      <c r="BM391" s="479"/>
      <c r="BN391" s="479"/>
      <c r="BO391" s="479"/>
      <c r="BP391" s="479"/>
      <c r="BQ391" s="479"/>
      <c r="BR391" s="479"/>
    </row>
    <row r="392" spans="4:70">
      <c r="D392" s="475"/>
      <c r="E392" s="475"/>
      <c r="F392" s="475"/>
      <c r="G392" s="475"/>
      <c r="H392" s="475"/>
      <c r="I392" s="475"/>
      <c r="J392" s="475"/>
      <c r="K392" s="475"/>
      <c r="L392" s="475"/>
      <c r="M392" s="475"/>
      <c r="N392" s="475"/>
      <c r="O392" s="475"/>
      <c r="P392" s="475"/>
      <c r="Q392" s="475"/>
      <c r="R392" s="475"/>
      <c r="S392" s="475"/>
      <c r="T392" s="475"/>
      <c r="U392" s="475"/>
      <c r="V392" s="475"/>
      <c r="W392" s="475"/>
      <c r="X392" s="475">
        <f ca="1">X$47/24</f>
        <v>904337.05945287459</v>
      </c>
      <c r="Y392" s="475">
        <f t="shared" ca="1" si="90"/>
        <v>904337.05945287459</v>
      </c>
      <c r="Z392" s="475">
        <f t="shared" ca="1" si="90"/>
        <v>904337.05945287459</v>
      </c>
      <c r="AA392" s="475">
        <f t="shared" ca="1" si="90"/>
        <v>904337.05945287459</v>
      </c>
      <c r="AB392" s="475">
        <f t="shared" ca="1" si="90"/>
        <v>904337.05945287459</v>
      </c>
      <c r="AC392" s="475">
        <f t="shared" ca="1" si="90"/>
        <v>904337.05945287459</v>
      </c>
      <c r="AD392" s="475">
        <f t="shared" ca="1" si="90"/>
        <v>904337.05945287459</v>
      </c>
      <c r="AE392" s="475">
        <f t="shared" ca="1" si="90"/>
        <v>904337.05945287459</v>
      </c>
      <c r="AF392" s="475">
        <f t="shared" ca="1" si="90"/>
        <v>904337.05945287459</v>
      </c>
      <c r="AG392" s="475">
        <f t="shared" ca="1" si="90"/>
        <v>904337.05945287459</v>
      </c>
      <c r="AH392" s="475">
        <f t="shared" ca="1" si="90"/>
        <v>904337.05945287459</v>
      </c>
      <c r="AI392" s="475">
        <f t="shared" ca="1" si="90"/>
        <v>904337.05945287459</v>
      </c>
      <c r="AJ392" s="475">
        <f t="shared" ca="1" si="90"/>
        <v>904337.05945287459</v>
      </c>
      <c r="AK392" s="475">
        <f t="shared" ca="1" si="90"/>
        <v>904337.05945287459</v>
      </c>
      <c r="AL392" s="475">
        <f t="shared" ca="1" si="90"/>
        <v>904337.05945287459</v>
      </c>
      <c r="AM392" s="475">
        <f t="shared" ca="1" si="90"/>
        <v>904337.05945287459</v>
      </c>
      <c r="AN392" s="475">
        <f t="shared" ca="1" si="90"/>
        <v>904337.05945287459</v>
      </c>
      <c r="AO392" s="475">
        <f t="shared" ca="1" si="89"/>
        <v>904337.05945287459</v>
      </c>
      <c r="AP392" s="475">
        <f t="shared" ca="1" si="89"/>
        <v>904337.05945287459</v>
      </c>
      <c r="AQ392" s="475">
        <f t="shared" ca="1" si="89"/>
        <v>904337.05945287459</v>
      </c>
      <c r="AR392" s="475">
        <f t="shared" ca="1" si="89"/>
        <v>904337.05945287459</v>
      </c>
      <c r="AS392" s="475">
        <f t="shared" ca="1" si="89"/>
        <v>904337.05945287459</v>
      </c>
      <c r="AT392" s="475">
        <f t="shared" ca="1" si="89"/>
        <v>904337.05945287459</v>
      </c>
      <c r="AU392" s="475">
        <f t="shared" ca="1" si="89"/>
        <v>904337.05945287459</v>
      </c>
      <c r="AV392" s="479"/>
      <c r="AW392" s="479"/>
      <c r="AX392" s="479"/>
      <c r="AY392" s="479"/>
      <c r="AZ392" s="479"/>
      <c r="BA392" s="479"/>
      <c r="BB392" s="479"/>
      <c r="BC392" s="479"/>
      <c r="BD392" s="479"/>
      <c r="BE392" s="479"/>
      <c r="BF392" s="479"/>
      <c r="BG392" s="479"/>
      <c r="BH392" s="479"/>
      <c r="BI392" s="479"/>
      <c r="BJ392" s="479"/>
      <c r="BK392" s="479"/>
      <c r="BL392" s="479"/>
      <c r="BM392" s="479"/>
      <c r="BN392" s="479"/>
      <c r="BO392" s="479"/>
      <c r="BP392" s="479"/>
      <c r="BQ392" s="479"/>
      <c r="BR392" s="479"/>
    </row>
    <row r="393" spans="4:70">
      <c r="D393" s="475"/>
      <c r="E393" s="475"/>
      <c r="F393" s="475"/>
      <c r="G393" s="475"/>
      <c r="H393" s="475"/>
      <c r="I393" s="475"/>
      <c r="J393" s="475"/>
      <c r="K393" s="475"/>
      <c r="L393" s="475"/>
      <c r="M393" s="475"/>
      <c r="N393" s="475"/>
      <c r="O393" s="475"/>
      <c r="P393" s="475"/>
      <c r="Q393" s="475"/>
      <c r="R393" s="475"/>
      <c r="S393" s="475"/>
      <c r="T393" s="475"/>
      <c r="U393" s="475"/>
      <c r="V393" s="475"/>
      <c r="W393" s="475"/>
      <c r="X393" s="475">
        <f ca="1">X$47/24</f>
        <v>904337.05945287459</v>
      </c>
      <c r="Y393" s="475">
        <f t="shared" ca="1" si="90"/>
        <v>904337.05945287459</v>
      </c>
      <c r="Z393" s="475">
        <f t="shared" ca="1" si="90"/>
        <v>904337.05945287459</v>
      </c>
      <c r="AA393" s="475">
        <f t="shared" ca="1" si="90"/>
        <v>904337.05945287459</v>
      </c>
      <c r="AB393" s="475">
        <f t="shared" ca="1" si="90"/>
        <v>904337.05945287459</v>
      </c>
      <c r="AC393" s="475">
        <f t="shared" ca="1" si="90"/>
        <v>904337.05945287459</v>
      </c>
      <c r="AD393" s="475">
        <f t="shared" ca="1" si="90"/>
        <v>904337.05945287459</v>
      </c>
      <c r="AE393" s="475">
        <f t="shared" ca="1" si="90"/>
        <v>904337.05945287459</v>
      </c>
      <c r="AF393" s="475">
        <f t="shared" ca="1" si="90"/>
        <v>904337.05945287459</v>
      </c>
      <c r="AG393" s="475">
        <f t="shared" ca="1" si="90"/>
        <v>904337.05945287459</v>
      </c>
      <c r="AH393" s="475">
        <f t="shared" ca="1" si="90"/>
        <v>904337.05945287459</v>
      </c>
      <c r="AI393" s="475">
        <f t="shared" ca="1" si="90"/>
        <v>904337.05945287459</v>
      </c>
      <c r="AJ393" s="475">
        <f t="shared" ca="1" si="90"/>
        <v>904337.05945287459</v>
      </c>
      <c r="AK393" s="475">
        <f t="shared" ca="1" si="90"/>
        <v>904337.05945287459</v>
      </c>
      <c r="AL393" s="475">
        <f t="shared" ca="1" si="90"/>
        <v>904337.05945287459</v>
      </c>
      <c r="AM393" s="475">
        <f t="shared" ca="1" si="90"/>
        <v>904337.05945287459</v>
      </c>
      <c r="AN393" s="475">
        <f t="shared" ca="1" si="90"/>
        <v>904337.05945287459</v>
      </c>
      <c r="AO393" s="475">
        <f t="shared" ca="1" si="89"/>
        <v>904337.05945287459</v>
      </c>
      <c r="AP393" s="475">
        <f t="shared" ca="1" si="89"/>
        <v>904337.05945287459</v>
      </c>
      <c r="AQ393" s="475">
        <f t="shared" ca="1" si="89"/>
        <v>904337.05945287459</v>
      </c>
      <c r="AR393" s="475">
        <f t="shared" ca="1" si="89"/>
        <v>904337.05945287459</v>
      </c>
      <c r="AS393" s="475">
        <f t="shared" ca="1" si="89"/>
        <v>904337.05945287459</v>
      </c>
      <c r="AT393" s="475">
        <f t="shared" ca="1" si="89"/>
        <v>904337.05945287459</v>
      </c>
      <c r="AU393" s="475">
        <f t="shared" ca="1" si="89"/>
        <v>904337.05945287459</v>
      </c>
      <c r="AV393" s="479"/>
      <c r="AW393" s="479"/>
      <c r="AX393" s="479"/>
      <c r="AY393" s="479"/>
      <c r="AZ393" s="479"/>
      <c r="BA393" s="479"/>
      <c r="BB393" s="479"/>
      <c r="BC393" s="479"/>
      <c r="BD393" s="479"/>
      <c r="BE393" s="479"/>
      <c r="BF393" s="479"/>
      <c r="BG393" s="479"/>
      <c r="BH393" s="479"/>
      <c r="BI393" s="479"/>
      <c r="BJ393" s="479"/>
      <c r="BK393" s="479"/>
      <c r="BL393" s="479"/>
      <c r="BM393" s="479"/>
      <c r="BN393" s="479"/>
      <c r="BO393" s="479"/>
      <c r="BP393" s="479"/>
      <c r="BQ393" s="479"/>
      <c r="BR393" s="479"/>
    </row>
    <row r="394" spans="4:70">
      <c r="D394" s="475"/>
      <c r="E394" s="475"/>
      <c r="F394" s="475"/>
      <c r="G394" s="475"/>
      <c r="H394" s="475"/>
      <c r="I394" s="475"/>
      <c r="J394" s="475"/>
      <c r="K394" s="475"/>
      <c r="L394" s="475"/>
      <c r="M394" s="475"/>
      <c r="N394" s="475"/>
      <c r="O394" s="475"/>
      <c r="P394" s="475"/>
      <c r="Q394" s="475"/>
      <c r="R394" s="475"/>
      <c r="S394" s="475"/>
      <c r="T394" s="475"/>
      <c r="U394" s="475"/>
      <c r="V394" s="475"/>
      <c r="W394" s="475"/>
      <c r="X394" s="475"/>
      <c r="Y394" s="475">
        <f ca="1">Y$44/24</f>
        <v>193890.85800226222</v>
      </c>
      <c r="Z394" s="475">
        <f ca="1">Y394</f>
        <v>193890.85800226222</v>
      </c>
      <c r="AA394" s="475">
        <f t="shared" ca="1" si="90"/>
        <v>193890.85800226222</v>
      </c>
      <c r="AB394" s="475">
        <f t="shared" ca="1" si="90"/>
        <v>193890.85800226222</v>
      </c>
      <c r="AC394" s="475">
        <f t="shared" ca="1" si="90"/>
        <v>193890.85800226222</v>
      </c>
      <c r="AD394" s="475">
        <f t="shared" ca="1" si="90"/>
        <v>193890.85800226222</v>
      </c>
      <c r="AE394" s="475">
        <f t="shared" ca="1" si="90"/>
        <v>193890.85800226222</v>
      </c>
      <c r="AF394" s="475">
        <f t="shared" ca="1" si="90"/>
        <v>193890.85800226222</v>
      </c>
      <c r="AG394" s="475">
        <f t="shared" ca="1" si="90"/>
        <v>193890.85800226222</v>
      </c>
      <c r="AH394" s="475">
        <f t="shared" ca="1" si="90"/>
        <v>193890.85800226222</v>
      </c>
      <c r="AI394" s="475">
        <f t="shared" ca="1" si="90"/>
        <v>193890.85800226222</v>
      </c>
      <c r="AJ394" s="475">
        <f t="shared" ca="1" si="90"/>
        <v>193890.85800226222</v>
      </c>
      <c r="AK394" s="475">
        <f t="shared" ca="1" si="90"/>
        <v>193890.85800226222</v>
      </c>
      <c r="AL394" s="475">
        <f t="shared" ca="1" si="90"/>
        <v>193890.85800226222</v>
      </c>
      <c r="AM394" s="475">
        <f t="shared" ca="1" si="90"/>
        <v>193890.85800226222</v>
      </c>
      <c r="AN394" s="475">
        <f t="shared" ca="1" si="90"/>
        <v>193890.85800226222</v>
      </c>
      <c r="AO394" s="475">
        <f t="shared" ca="1" si="89"/>
        <v>193890.85800226222</v>
      </c>
      <c r="AP394" s="475">
        <f t="shared" ca="1" si="89"/>
        <v>193890.85800226222</v>
      </c>
      <c r="AQ394" s="475">
        <f t="shared" ca="1" si="89"/>
        <v>193890.85800226222</v>
      </c>
      <c r="AR394" s="475">
        <f t="shared" ca="1" si="89"/>
        <v>193890.85800226222</v>
      </c>
      <c r="AS394" s="475">
        <f t="shared" ca="1" si="89"/>
        <v>193890.85800226222</v>
      </c>
      <c r="AT394" s="475">
        <f t="shared" ca="1" si="89"/>
        <v>193890.85800226222</v>
      </c>
      <c r="AU394" s="475">
        <f t="shared" ca="1" si="89"/>
        <v>193890.85800226222</v>
      </c>
      <c r="AV394" s="475">
        <f ca="1">AU394</f>
        <v>193890.85800226222</v>
      </c>
      <c r="AW394" s="479"/>
      <c r="AX394" s="479"/>
      <c r="AY394" s="479"/>
      <c r="AZ394" s="479"/>
      <c r="BA394" s="479"/>
      <c r="BB394" s="479"/>
      <c r="BC394" s="479"/>
      <c r="BD394" s="479"/>
      <c r="BE394" s="479"/>
      <c r="BF394" s="479"/>
      <c r="BG394" s="479"/>
      <c r="BH394" s="479"/>
      <c r="BI394" s="479"/>
      <c r="BJ394" s="479"/>
      <c r="BK394" s="479"/>
      <c r="BL394" s="479"/>
      <c r="BM394" s="479"/>
      <c r="BN394" s="479"/>
      <c r="BO394" s="479"/>
      <c r="BP394" s="479"/>
      <c r="BQ394" s="479"/>
      <c r="BR394" s="479"/>
    </row>
    <row r="395" spans="4:70">
      <c r="D395" s="475"/>
      <c r="E395" s="475"/>
      <c r="F395" s="475"/>
      <c r="G395" s="475"/>
      <c r="H395" s="475"/>
      <c r="I395" s="475"/>
      <c r="J395" s="475"/>
      <c r="K395" s="475"/>
      <c r="L395" s="475"/>
      <c r="M395" s="475"/>
      <c r="N395" s="475"/>
      <c r="O395" s="475"/>
      <c r="P395" s="475"/>
      <c r="Q395" s="475"/>
      <c r="R395" s="475"/>
      <c r="S395" s="475"/>
      <c r="T395" s="475"/>
      <c r="U395" s="475"/>
      <c r="V395" s="475"/>
      <c r="W395" s="475"/>
      <c r="X395" s="475"/>
      <c r="Y395" s="475">
        <f ca="1">Y$45/24</f>
        <v>596587.25539157609</v>
      </c>
      <c r="Z395" s="475">
        <f t="shared" ref="Z395:AO399" ca="1" si="91">Y395</f>
        <v>596587.25539157609</v>
      </c>
      <c r="AA395" s="475">
        <f t="shared" ca="1" si="91"/>
        <v>596587.25539157609</v>
      </c>
      <c r="AB395" s="475">
        <f t="shared" ca="1" si="91"/>
        <v>596587.25539157609</v>
      </c>
      <c r="AC395" s="475">
        <f t="shared" ca="1" si="91"/>
        <v>596587.25539157609</v>
      </c>
      <c r="AD395" s="475">
        <f t="shared" ca="1" si="91"/>
        <v>596587.25539157609</v>
      </c>
      <c r="AE395" s="475">
        <f t="shared" ca="1" si="91"/>
        <v>596587.25539157609</v>
      </c>
      <c r="AF395" s="475">
        <f t="shared" ca="1" si="91"/>
        <v>596587.25539157609</v>
      </c>
      <c r="AG395" s="475">
        <f t="shared" ca="1" si="91"/>
        <v>596587.25539157609</v>
      </c>
      <c r="AH395" s="475">
        <f t="shared" ca="1" si="91"/>
        <v>596587.25539157609</v>
      </c>
      <c r="AI395" s="475">
        <f t="shared" ca="1" si="91"/>
        <v>596587.25539157609</v>
      </c>
      <c r="AJ395" s="475">
        <f t="shared" ca="1" si="91"/>
        <v>596587.25539157609</v>
      </c>
      <c r="AK395" s="475">
        <f t="shared" ca="1" si="91"/>
        <v>596587.25539157609</v>
      </c>
      <c r="AL395" s="475">
        <f t="shared" ca="1" si="91"/>
        <v>596587.25539157609</v>
      </c>
      <c r="AM395" s="475">
        <f t="shared" ca="1" si="91"/>
        <v>596587.25539157609</v>
      </c>
      <c r="AN395" s="475">
        <f t="shared" ca="1" si="91"/>
        <v>596587.25539157609</v>
      </c>
      <c r="AO395" s="475">
        <f t="shared" ca="1" si="91"/>
        <v>596587.25539157609</v>
      </c>
      <c r="AP395" s="475">
        <f t="shared" ca="1" si="89"/>
        <v>596587.25539157609</v>
      </c>
      <c r="AQ395" s="475">
        <f t="shared" ca="1" si="89"/>
        <v>596587.25539157609</v>
      </c>
      <c r="AR395" s="475">
        <f t="shared" ca="1" si="89"/>
        <v>596587.25539157609</v>
      </c>
      <c r="AS395" s="475">
        <f t="shared" ca="1" si="89"/>
        <v>596587.25539157609</v>
      </c>
      <c r="AT395" s="475">
        <f t="shared" ca="1" si="89"/>
        <v>596587.25539157609</v>
      </c>
      <c r="AU395" s="475">
        <f t="shared" ca="1" si="89"/>
        <v>596587.25539157609</v>
      </c>
      <c r="AV395" s="475">
        <f t="shared" ca="1" si="89"/>
        <v>596587.25539157609</v>
      </c>
      <c r="AW395" s="479"/>
      <c r="AX395" s="479"/>
      <c r="AY395" s="479"/>
      <c r="AZ395" s="479"/>
      <c r="BA395" s="479"/>
      <c r="BB395" s="479"/>
      <c r="BC395" s="479"/>
      <c r="BD395" s="479"/>
      <c r="BE395" s="479"/>
      <c r="BF395" s="479"/>
      <c r="BG395" s="479"/>
      <c r="BH395" s="479"/>
      <c r="BI395" s="479"/>
      <c r="BJ395" s="479"/>
      <c r="BK395" s="479"/>
      <c r="BL395" s="479"/>
      <c r="BM395" s="479"/>
      <c r="BN395" s="479"/>
      <c r="BO395" s="479"/>
      <c r="BP395" s="479"/>
      <c r="BQ395" s="479"/>
      <c r="BR395" s="479"/>
    </row>
    <row r="396" spans="4:70">
      <c r="D396" s="475"/>
      <c r="E396" s="475"/>
      <c r="F396" s="475"/>
      <c r="G396" s="475"/>
      <c r="H396" s="475"/>
      <c r="I396" s="475"/>
      <c r="J396" s="475"/>
      <c r="K396" s="475"/>
      <c r="L396" s="475"/>
      <c r="M396" s="475"/>
      <c r="N396" s="475"/>
      <c r="O396" s="475"/>
      <c r="P396" s="475"/>
      <c r="Q396" s="475"/>
      <c r="R396" s="475"/>
      <c r="S396" s="475"/>
      <c r="T396" s="475"/>
      <c r="U396" s="475"/>
      <c r="V396" s="475"/>
      <c r="W396" s="475"/>
      <c r="X396" s="475"/>
      <c r="Y396" s="475">
        <f ca="1">Y$46/24</f>
        <v>874994.64124097826</v>
      </c>
      <c r="Z396" s="475">
        <f t="shared" ca="1" si="91"/>
        <v>874994.64124097826</v>
      </c>
      <c r="AA396" s="475">
        <f t="shared" ca="1" si="91"/>
        <v>874994.64124097826</v>
      </c>
      <c r="AB396" s="475">
        <f t="shared" ca="1" si="91"/>
        <v>874994.64124097826</v>
      </c>
      <c r="AC396" s="475">
        <f t="shared" ca="1" si="91"/>
        <v>874994.64124097826</v>
      </c>
      <c r="AD396" s="475">
        <f t="shared" ca="1" si="91"/>
        <v>874994.64124097826</v>
      </c>
      <c r="AE396" s="475">
        <f t="shared" ca="1" si="91"/>
        <v>874994.64124097826</v>
      </c>
      <c r="AF396" s="475">
        <f t="shared" ca="1" si="91"/>
        <v>874994.64124097826</v>
      </c>
      <c r="AG396" s="475">
        <f t="shared" ca="1" si="91"/>
        <v>874994.64124097826</v>
      </c>
      <c r="AH396" s="475">
        <f t="shared" ca="1" si="91"/>
        <v>874994.64124097826</v>
      </c>
      <c r="AI396" s="475">
        <f t="shared" ca="1" si="91"/>
        <v>874994.64124097826</v>
      </c>
      <c r="AJ396" s="475">
        <f t="shared" ca="1" si="91"/>
        <v>874994.64124097826</v>
      </c>
      <c r="AK396" s="475">
        <f t="shared" ca="1" si="91"/>
        <v>874994.64124097826</v>
      </c>
      <c r="AL396" s="475">
        <f t="shared" ca="1" si="91"/>
        <v>874994.64124097826</v>
      </c>
      <c r="AM396" s="475">
        <f t="shared" ca="1" si="91"/>
        <v>874994.64124097826</v>
      </c>
      <c r="AN396" s="475">
        <f t="shared" ca="1" si="91"/>
        <v>874994.64124097826</v>
      </c>
      <c r="AO396" s="475">
        <f t="shared" ca="1" si="91"/>
        <v>874994.64124097826</v>
      </c>
      <c r="AP396" s="475">
        <f t="shared" ca="1" si="89"/>
        <v>874994.64124097826</v>
      </c>
      <c r="AQ396" s="475">
        <f t="shared" ca="1" si="89"/>
        <v>874994.64124097826</v>
      </c>
      <c r="AR396" s="475">
        <f t="shared" ca="1" si="89"/>
        <v>874994.64124097826</v>
      </c>
      <c r="AS396" s="475">
        <f t="shared" ca="1" si="89"/>
        <v>874994.64124097826</v>
      </c>
      <c r="AT396" s="475">
        <f t="shared" ca="1" si="89"/>
        <v>874994.64124097826</v>
      </c>
      <c r="AU396" s="475">
        <f t="shared" ca="1" si="89"/>
        <v>874994.64124097826</v>
      </c>
      <c r="AV396" s="475">
        <f t="shared" ca="1" si="89"/>
        <v>874994.64124097826</v>
      </c>
      <c r="AW396" s="479"/>
      <c r="AX396" s="479"/>
      <c r="AY396" s="479"/>
      <c r="AZ396" s="479"/>
      <c r="BA396" s="479"/>
      <c r="BB396" s="479"/>
      <c r="BC396" s="479"/>
      <c r="BD396" s="479"/>
      <c r="BE396" s="479"/>
      <c r="BF396" s="479"/>
      <c r="BG396" s="479"/>
      <c r="BH396" s="479"/>
      <c r="BI396" s="479"/>
      <c r="BJ396" s="479"/>
      <c r="BK396" s="479"/>
      <c r="BL396" s="479"/>
      <c r="BM396" s="479"/>
      <c r="BN396" s="479"/>
      <c r="BO396" s="479"/>
      <c r="BP396" s="479"/>
      <c r="BQ396" s="479"/>
      <c r="BR396" s="479"/>
    </row>
    <row r="397" spans="4:70">
      <c r="D397" s="475"/>
      <c r="E397" s="475"/>
      <c r="F397" s="475"/>
      <c r="G397" s="475"/>
      <c r="H397" s="475"/>
      <c r="I397" s="475"/>
      <c r="J397" s="475"/>
      <c r="K397" s="475"/>
      <c r="L397" s="475"/>
      <c r="M397" s="475"/>
      <c r="N397" s="475"/>
      <c r="O397" s="475"/>
      <c r="P397" s="475"/>
      <c r="Q397" s="475"/>
      <c r="R397" s="475"/>
      <c r="S397" s="475"/>
      <c r="T397" s="475"/>
      <c r="U397" s="475"/>
      <c r="V397" s="475"/>
      <c r="W397" s="475"/>
      <c r="X397" s="475"/>
      <c r="Y397" s="475">
        <f ca="1">Y$47/24</f>
        <v>994312.09231929341</v>
      </c>
      <c r="Z397" s="475">
        <f t="shared" ca="1" si="91"/>
        <v>994312.09231929341</v>
      </c>
      <c r="AA397" s="475">
        <f t="shared" ca="1" si="91"/>
        <v>994312.09231929341</v>
      </c>
      <c r="AB397" s="475">
        <f t="shared" ca="1" si="91"/>
        <v>994312.09231929341</v>
      </c>
      <c r="AC397" s="475">
        <f t="shared" ca="1" si="91"/>
        <v>994312.09231929341</v>
      </c>
      <c r="AD397" s="475">
        <f t="shared" ca="1" si="91"/>
        <v>994312.09231929341</v>
      </c>
      <c r="AE397" s="475">
        <f t="shared" ca="1" si="91"/>
        <v>994312.09231929341</v>
      </c>
      <c r="AF397" s="475">
        <f t="shared" ca="1" si="91"/>
        <v>994312.09231929341</v>
      </c>
      <c r="AG397" s="475">
        <f t="shared" ca="1" si="91"/>
        <v>994312.09231929341</v>
      </c>
      <c r="AH397" s="475">
        <f t="shared" ca="1" si="91"/>
        <v>994312.09231929341</v>
      </c>
      <c r="AI397" s="475">
        <f t="shared" ca="1" si="91"/>
        <v>994312.09231929341</v>
      </c>
      <c r="AJ397" s="475">
        <f t="shared" ca="1" si="91"/>
        <v>994312.09231929341</v>
      </c>
      <c r="AK397" s="475">
        <f t="shared" ca="1" si="91"/>
        <v>994312.09231929341</v>
      </c>
      <c r="AL397" s="475">
        <f t="shared" ca="1" si="91"/>
        <v>994312.09231929341</v>
      </c>
      <c r="AM397" s="475">
        <f t="shared" ca="1" si="91"/>
        <v>994312.09231929341</v>
      </c>
      <c r="AN397" s="475">
        <f t="shared" ca="1" si="91"/>
        <v>994312.09231929341</v>
      </c>
      <c r="AO397" s="475">
        <f t="shared" ca="1" si="91"/>
        <v>994312.09231929341</v>
      </c>
      <c r="AP397" s="475">
        <f t="shared" ca="1" si="89"/>
        <v>994312.09231929341</v>
      </c>
      <c r="AQ397" s="475">
        <f t="shared" ca="1" si="89"/>
        <v>994312.09231929341</v>
      </c>
      <c r="AR397" s="475">
        <f t="shared" ca="1" si="89"/>
        <v>994312.09231929341</v>
      </c>
      <c r="AS397" s="475">
        <f t="shared" ca="1" si="89"/>
        <v>994312.09231929341</v>
      </c>
      <c r="AT397" s="475">
        <f t="shared" ca="1" si="89"/>
        <v>994312.09231929341</v>
      </c>
      <c r="AU397" s="475">
        <f t="shared" ca="1" si="89"/>
        <v>994312.09231929341</v>
      </c>
      <c r="AV397" s="475">
        <f t="shared" ca="1" si="89"/>
        <v>994312.09231929341</v>
      </c>
      <c r="AW397" s="479"/>
      <c r="AX397" s="479"/>
      <c r="AY397" s="479"/>
      <c r="AZ397" s="479"/>
      <c r="BA397" s="479"/>
      <c r="BB397" s="479"/>
      <c r="BC397" s="479"/>
      <c r="BD397" s="479"/>
      <c r="BE397" s="479"/>
      <c r="BF397" s="479"/>
      <c r="BG397" s="479"/>
      <c r="BH397" s="479"/>
      <c r="BI397" s="479"/>
      <c r="BJ397" s="479"/>
      <c r="BK397" s="479"/>
      <c r="BL397" s="479"/>
      <c r="BM397" s="479"/>
      <c r="BN397" s="479"/>
      <c r="BO397" s="479"/>
      <c r="BP397" s="479"/>
      <c r="BQ397" s="479"/>
      <c r="BR397" s="479"/>
    </row>
    <row r="398" spans="4:70">
      <c r="D398" s="475"/>
      <c r="E398" s="475"/>
      <c r="F398" s="475"/>
      <c r="G398" s="475"/>
      <c r="H398" s="475"/>
      <c r="I398" s="475"/>
      <c r="J398" s="475"/>
      <c r="K398" s="475"/>
      <c r="L398" s="475"/>
      <c r="M398" s="475"/>
      <c r="N398" s="475"/>
      <c r="O398" s="475"/>
      <c r="P398" s="475"/>
      <c r="Q398" s="475"/>
      <c r="R398" s="475"/>
      <c r="S398" s="475"/>
      <c r="T398" s="475"/>
      <c r="U398" s="475"/>
      <c r="V398" s="475"/>
      <c r="W398" s="475"/>
      <c r="X398" s="475"/>
      <c r="Y398" s="475">
        <f ca="1">Y$47/24</f>
        <v>994312.09231929341</v>
      </c>
      <c r="Z398" s="475">
        <f t="shared" ca="1" si="91"/>
        <v>994312.09231929341</v>
      </c>
      <c r="AA398" s="475">
        <f t="shared" ca="1" si="91"/>
        <v>994312.09231929341</v>
      </c>
      <c r="AB398" s="475">
        <f t="shared" ca="1" si="91"/>
        <v>994312.09231929341</v>
      </c>
      <c r="AC398" s="475">
        <f t="shared" ca="1" si="91"/>
        <v>994312.09231929341</v>
      </c>
      <c r="AD398" s="475">
        <f t="shared" ca="1" si="91"/>
        <v>994312.09231929341</v>
      </c>
      <c r="AE398" s="475">
        <f t="shared" ca="1" si="91"/>
        <v>994312.09231929341</v>
      </c>
      <c r="AF398" s="475">
        <f t="shared" ca="1" si="91"/>
        <v>994312.09231929341</v>
      </c>
      <c r="AG398" s="475">
        <f t="shared" ca="1" si="91"/>
        <v>994312.09231929341</v>
      </c>
      <c r="AH398" s="475">
        <f t="shared" ca="1" si="91"/>
        <v>994312.09231929341</v>
      </c>
      <c r="AI398" s="475">
        <f t="shared" ca="1" si="91"/>
        <v>994312.09231929341</v>
      </c>
      <c r="AJ398" s="475">
        <f t="shared" ca="1" si="91"/>
        <v>994312.09231929341</v>
      </c>
      <c r="AK398" s="475">
        <f t="shared" ca="1" si="91"/>
        <v>994312.09231929341</v>
      </c>
      <c r="AL398" s="475">
        <f t="shared" ca="1" si="91"/>
        <v>994312.09231929341</v>
      </c>
      <c r="AM398" s="475">
        <f t="shared" ca="1" si="91"/>
        <v>994312.09231929341</v>
      </c>
      <c r="AN398" s="475">
        <f t="shared" ca="1" si="91"/>
        <v>994312.09231929341</v>
      </c>
      <c r="AO398" s="475">
        <f t="shared" ca="1" si="91"/>
        <v>994312.09231929341</v>
      </c>
      <c r="AP398" s="475">
        <f t="shared" ca="1" si="89"/>
        <v>994312.09231929341</v>
      </c>
      <c r="AQ398" s="475">
        <f t="shared" ca="1" si="89"/>
        <v>994312.09231929341</v>
      </c>
      <c r="AR398" s="475">
        <f t="shared" ca="1" si="89"/>
        <v>994312.09231929341</v>
      </c>
      <c r="AS398" s="475">
        <f t="shared" ca="1" si="89"/>
        <v>994312.09231929341</v>
      </c>
      <c r="AT398" s="475">
        <f t="shared" ca="1" si="89"/>
        <v>994312.09231929341</v>
      </c>
      <c r="AU398" s="475">
        <f t="shared" ca="1" si="89"/>
        <v>994312.09231929341</v>
      </c>
      <c r="AV398" s="475">
        <f t="shared" ca="1" si="89"/>
        <v>994312.09231929341</v>
      </c>
      <c r="AW398" s="479"/>
      <c r="AX398" s="479"/>
      <c r="AY398" s="479"/>
      <c r="AZ398" s="479"/>
      <c r="BA398" s="479"/>
      <c r="BB398" s="479"/>
      <c r="BC398" s="479"/>
      <c r="BD398" s="479"/>
      <c r="BE398" s="479"/>
      <c r="BF398" s="479"/>
      <c r="BG398" s="479"/>
      <c r="BH398" s="479"/>
      <c r="BI398" s="479"/>
      <c r="BJ398" s="479"/>
      <c r="BK398" s="479"/>
      <c r="BL398" s="479"/>
      <c r="BM398" s="479"/>
      <c r="BN398" s="479"/>
      <c r="BO398" s="479"/>
      <c r="BP398" s="479"/>
      <c r="BQ398" s="479"/>
      <c r="BR398" s="479"/>
    </row>
    <row r="399" spans="4:70">
      <c r="D399" s="475"/>
      <c r="E399" s="475"/>
      <c r="F399" s="475"/>
      <c r="G399" s="475"/>
      <c r="H399" s="475"/>
      <c r="I399" s="475"/>
      <c r="J399" s="475"/>
      <c r="K399" s="475"/>
      <c r="L399" s="475"/>
      <c r="M399" s="475"/>
      <c r="N399" s="475"/>
      <c r="O399" s="475"/>
      <c r="P399" s="475"/>
      <c r="Q399" s="475"/>
      <c r="R399" s="475"/>
      <c r="S399" s="475"/>
      <c r="T399" s="475"/>
      <c r="U399" s="475"/>
      <c r="V399" s="475"/>
      <c r="W399" s="475"/>
      <c r="X399" s="475"/>
      <c r="Y399" s="475"/>
      <c r="Z399" s="475">
        <f ca="1">Z$44/24</f>
        <v>210334.38113459491</v>
      </c>
      <c r="AA399" s="475">
        <f ca="1">Z399</f>
        <v>210334.38113459491</v>
      </c>
      <c r="AB399" s="475">
        <f t="shared" ca="1" si="91"/>
        <v>210334.38113459491</v>
      </c>
      <c r="AC399" s="475">
        <f t="shared" ca="1" si="91"/>
        <v>210334.38113459491</v>
      </c>
      <c r="AD399" s="475">
        <f t="shared" ca="1" si="91"/>
        <v>210334.38113459491</v>
      </c>
      <c r="AE399" s="475">
        <f t="shared" ca="1" si="91"/>
        <v>210334.38113459491</v>
      </c>
      <c r="AF399" s="475">
        <f t="shared" ca="1" si="91"/>
        <v>210334.38113459491</v>
      </c>
      <c r="AG399" s="475">
        <f t="shared" ca="1" si="91"/>
        <v>210334.38113459491</v>
      </c>
      <c r="AH399" s="475">
        <f t="shared" ca="1" si="91"/>
        <v>210334.38113459491</v>
      </c>
      <c r="AI399" s="475">
        <f t="shared" ca="1" si="91"/>
        <v>210334.38113459491</v>
      </c>
      <c r="AJ399" s="475">
        <f t="shared" ca="1" si="91"/>
        <v>210334.38113459491</v>
      </c>
      <c r="AK399" s="475">
        <f t="shared" ca="1" si="91"/>
        <v>210334.38113459491</v>
      </c>
      <c r="AL399" s="475">
        <f t="shared" ca="1" si="91"/>
        <v>210334.38113459491</v>
      </c>
      <c r="AM399" s="475">
        <f t="shared" ca="1" si="91"/>
        <v>210334.38113459491</v>
      </c>
      <c r="AN399" s="475">
        <f t="shared" ca="1" si="91"/>
        <v>210334.38113459491</v>
      </c>
      <c r="AO399" s="475">
        <f t="shared" ca="1" si="91"/>
        <v>210334.38113459491</v>
      </c>
      <c r="AP399" s="475">
        <f t="shared" ca="1" si="89"/>
        <v>210334.38113459491</v>
      </c>
      <c r="AQ399" s="475">
        <f t="shared" ca="1" si="89"/>
        <v>210334.38113459491</v>
      </c>
      <c r="AR399" s="475">
        <f t="shared" ca="1" si="89"/>
        <v>210334.38113459491</v>
      </c>
      <c r="AS399" s="475">
        <f t="shared" ca="1" si="89"/>
        <v>210334.38113459491</v>
      </c>
      <c r="AT399" s="475">
        <f t="shared" ca="1" si="89"/>
        <v>210334.38113459491</v>
      </c>
      <c r="AU399" s="475">
        <f t="shared" ca="1" si="89"/>
        <v>210334.38113459491</v>
      </c>
      <c r="AV399" s="475">
        <f t="shared" ca="1" si="89"/>
        <v>210334.38113459491</v>
      </c>
      <c r="AW399" s="475">
        <f ca="1">AV399</f>
        <v>210334.38113459491</v>
      </c>
      <c r="AX399" s="479"/>
      <c r="AY399" s="479"/>
      <c r="AZ399" s="479"/>
      <c r="BA399" s="479"/>
      <c r="BB399" s="479"/>
      <c r="BC399" s="479"/>
      <c r="BD399" s="479"/>
      <c r="BE399" s="479"/>
      <c r="BF399" s="479"/>
      <c r="BG399" s="479"/>
      <c r="BH399" s="479"/>
      <c r="BI399" s="479"/>
      <c r="BJ399" s="479"/>
      <c r="BK399" s="479"/>
      <c r="BL399" s="479"/>
      <c r="BM399" s="479"/>
      <c r="BN399" s="479"/>
      <c r="BO399" s="479"/>
      <c r="BP399" s="479"/>
      <c r="BQ399" s="479"/>
      <c r="BR399" s="479"/>
    </row>
    <row r="400" spans="4:70">
      <c r="D400" s="475"/>
      <c r="E400" s="475"/>
      <c r="F400" s="475"/>
      <c r="G400" s="475"/>
      <c r="H400" s="475"/>
      <c r="I400" s="475"/>
      <c r="J400" s="475"/>
      <c r="K400" s="475"/>
      <c r="L400" s="475"/>
      <c r="M400" s="475"/>
      <c r="N400" s="475"/>
      <c r="O400" s="475"/>
      <c r="P400" s="475"/>
      <c r="Q400" s="475"/>
      <c r="R400" s="475"/>
      <c r="S400" s="475"/>
      <c r="T400" s="475"/>
      <c r="U400" s="475"/>
      <c r="V400" s="475"/>
      <c r="W400" s="475"/>
      <c r="X400" s="475"/>
      <c r="Y400" s="475"/>
      <c r="Z400" s="475">
        <f ca="1">Z$45/24</f>
        <v>647182.71118336904</v>
      </c>
      <c r="AA400" s="475">
        <f t="shared" ref="AA400:AP404" ca="1" si="92">Z400</f>
        <v>647182.71118336904</v>
      </c>
      <c r="AB400" s="475">
        <f t="shared" ca="1" si="92"/>
        <v>647182.71118336904</v>
      </c>
      <c r="AC400" s="475">
        <f t="shared" ca="1" si="92"/>
        <v>647182.71118336904</v>
      </c>
      <c r="AD400" s="475">
        <f t="shared" ca="1" si="92"/>
        <v>647182.71118336904</v>
      </c>
      <c r="AE400" s="475">
        <f t="shared" ca="1" si="92"/>
        <v>647182.71118336904</v>
      </c>
      <c r="AF400" s="475">
        <f t="shared" ca="1" si="92"/>
        <v>647182.71118336904</v>
      </c>
      <c r="AG400" s="475">
        <f t="shared" ca="1" si="92"/>
        <v>647182.71118336904</v>
      </c>
      <c r="AH400" s="475">
        <f t="shared" ca="1" si="92"/>
        <v>647182.71118336904</v>
      </c>
      <c r="AI400" s="475">
        <f t="shared" ca="1" si="92"/>
        <v>647182.71118336904</v>
      </c>
      <c r="AJ400" s="475">
        <f t="shared" ca="1" si="92"/>
        <v>647182.71118336904</v>
      </c>
      <c r="AK400" s="475">
        <f t="shared" ca="1" si="92"/>
        <v>647182.71118336904</v>
      </c>
      <c r="AL400" s="475">
        <f t="shared" ca="1" si="92"/>
        <v>647182.71118336904</v>
      </c>
      <c r="AM400" s="475">
        <f t="shared" ca="1" si="92"/>
        <v>647182.71118336904</v>
      </c>
      <c r="AN400" s="475">
        <f t="shared" ca="1" si="92"/>
        <v>647182.71118336904</v>
      </c>
      <c r="AO400" s="475">
        <f t="shared" ca="1" si="92"/>
        <v>647182.71118336904</v>
      </c>
      <c r="AP400" s="475">
        <f t="shared" ca="1" si="92"/>
        <v>647182.71118336904</v>
      </c>
      <c r="AQ400" s="475">
        <f t="shared" ca="1" si="89"/>
        <v>647182.71118336904</v>
      </c>
      <c r="AR400" s="475">
        <f t="shared" ca="1" si="89"/>
        <v>647182.71118336904</v>
      </c>
      <c r="AS400" s="475">
        <f t="shared" ca="1" si="89"/>
        <v>647182.71118336904</v>
      </c>
      <c r="AT400" s="475">
        <f t="shared" ca="1" si="89"/>
        <v>647182.71118336904</v>
      </c>
      <c r="AU400" s="475">
        <f t="shared" ca="1" si="89"/>
        <v>647182.71118336904</v>
      </c>
      <c r="AV400" s="475">
        <f t="shared" ca="1" si="89"/>
        <v>647182.71118336904</v>
      </c>
      <c r="AW400" s="475">
        <f t="shared" ca="1" si="89"/>
        <v>647182.71118336904</v>
      </c>
      <c r="AX400" s="479"/>
      <c r="AY400" s="479"/>
      <c r="AZ400" s="479"/>
      <c r="BA400" s="479"/>
      <c r="BB400" s="479"/>
      <c r="BC400" s="479"/>
      <c r="BD400" s="479"/>
      <c r="BE400" s="479"/>
      <c r="BF400" s="479"/>
      <c r="BG400" s="479"/>
      <c r="BH400" s="479"/>
      <c r="BI400" s="479"/>
      <c r="BJ400" s="479"/>
      <c r="BK400" s="479"/>
      <c r="BL400" s="479"/>
      <c r="BM400" s="479"/>
      <c r="BN400" s="479"/>
      <c r="BO400" s="479"/>
      <c r="BP400" s="479"/>
      <c r="BQ400" s="479"/>
      <c r="BR400" s="479"/>
    </row>
    <row r="401" spans="4:70">
      <c r="D401" s="475"/>
      <c r="E401" s="475"/>
      <c r="F401" s="475"/>
      <c r="G401" s="475"/>
      <c r="H401" s="475"/>
      <c r="I401" s="475"/>
      <c r="J401" s="475"/>
      <c r="K401" s="475"/>
      <c r="L401" s="475"/>
      <c r="M401" s="475"/>
      <c r="N401" s="475"/>
      <c r="O401" s="475"/>
      <c r="P401" s="475"/>
      <c r="Q401" s="475"/>
      <c r="R401" s="475"/>
      <c r="S401" s="475"/>
      <c r="T401" s="475"/>
      <c r="U401" s="475"/>
      <c r="V401" s="475"/>
      <c r="W401" s="475"/>
      <c r="X401" s="475"/>
      <c r="Y401" s="475"/>
      <c r="Z401" s="475">
        <f ca="1">Z$46/24</f>
        <v>949201.30973560794</v>
      </c>
      <c r="AA401" s="475">
        <f t="shared" ca="1" si="92"/>
        <v>949201.30973560794</v>
      </c>
      <c r="AB401" s="475">
        <f t="shared" ca="1" si="92"/>
        <v>949201.30973560794</v>
      </c>
      <c r="AC401" s="475">
        <f t="shared" ca="1" si="92"/>
        <v>949201.30973560794</v>
      </c>
      <c r="AD401" s="475">
        <f t="shared" ca="1" si="92"/>
        <v>949201.30973560794</v>
      </c>
      <c r="AE401" s="475">
        <f t="shared" ca="1" si="92"/>
        <v>949201.30973560794</v>
      </c>
      <c r="AF401" s="475">
        <f t="shared" ca="1" si="92"/>
        <v>949201.30973560794</v>
      </c>
      <c r="AG401" s="475">
        <f t="shared" ca="1" si="92"/>
        <v>949201.30973560794</v>
      </c>
      <c r="AH401" s="475">
        <f t="shared" ca="1" si="92"/>
        <v>949201.30973560794</v>
      </c>
      <c r="AI401" s="475">
        <f t="shared" ca="1" si="92"/>
        <v>949201.30973560794</v>
      </c>
      <c r="AJ401" s="475">
        <f t="shared" ca="1" si="92"/>
        <v>949201.30973560794</v>
      </c>
      <c r="AK401" s="475">
        <f t="shared" ca="1" si="92"/>
        <v>949201.30973560794</v>
      </c>
      <c r="AL401" s="475">
        <f t="shared" ca="1" si="92"/>
        <v>949201.30973560794</v>
      </c>
      <c r="AM401" s="475">
        <f t="shared" ca="1" si="92"/>
        <v>949201.30973560794</v>
      </c>
      <c r="AN401" s="475">
        <f t="shared" ca="1" si="92"/>
        <v>949201.30973560794</v>
      </c>
      <c r="AO401" s="475">
        <f t="shared" ca="1" si="92"/>
        <v>949201.30973560794</v>
      </c>
      <c r="AP401" s="475">
        <f t="shared" ca="1" si="92"/>
        <v>949201.30973560794</v>
      </c>
      <c r="AQ401" s="475">
        <f t="shared" ca="1" si="89"/>
        <v>949201.30973560794</v>
      </c>
      <c r="AR401" s="475">
        <f t="shared" ca="1" si="89"/>
        <v>949201.30973560794</v>
      </c>
      <c r="AS401" s="475">
        <f t="shared" ca="1" si="89"/>
        <v>949201.30973560794</v>
      </c>
      <c r="AT401" s="475">
        <f t="shared" ca="1" si="89"/>
        <v>949201.30973560794</v>
      </c>
      <c r="AU401" s="475">
        <f t="shared" ca="1" si="89"/>
        <v>949201.30973560794</v>
      </c>
      <c r="AV401" s="475">
        <f t="shared" ca="1" si="89"/>
        <v>949201.30973560794</v>
      </c>
      <c r="AW401" s="475">
        <f t="shared" ca="1" si="89"/>
        <v>949201.30973560794</v>
      </c>
      <c r="AX401" s="479"/>
      <c r="AY401" s="479"/>
      <c r="AZ401" s="479"/>
      <c r="BA401" s="479"/>
      <c r="BB401" s="479"/>
      <c r="BC401" s="479"/>
      <c r="BD401" s="479"/>
      <c r="BE401" s="479"/>
      <c r="BF401" s="479"/>
      <c r="BG401" s="479"/>
      <c r="BH401" s="479"/>
      <c r="BI401" s="479"/>
      <c r="BJ401" s="479"/>
      <c r="BK401" s="479"/>
      <c r="BL401" s="479"/>
      <c r="BM401" s="479"/>
      <c r="BN401" s="479"/>
      <c r="BO401" s="479"/>
      <c r="BP401" s="479"/>
      <c r="BQ401" s="479"/>
      <c r="BR401" s="479"/>
    </row>
    <row r="402" spans="4:70">
      <c r="D402" s="475"/>
      <c r="E402" s="475"/>
      <c r="F402" s="475"/>
      <c r="G402" s="475"/>
      <c r="H402" s="475"/>
      <c r="I402" s="475"/>
      <c r="J402" s="475"/>
      <c r="K402" s="475"/>
      <c r="L402" s="475"/>
      <c r="M402" s="475"/>
      <c r="N402" s="475"/>
      <c r="O402" s="475"/>
      <c r="P402" s="475"/>
      <c r="Q402" s="475"/>
      <c r="R402" s="475"/>
      <c r="S402" s="475"/>
      <c r="T402" s="475"/>
      <c r="U402" s="475"/>
      <c r="V402" s="475"/>
      <c r="W402" s="475"/>
      <c r="X402" s="475"/>
      <c r="Y402" s="475"/>
      <c r="Z402" s="475">
        <f ca="1">Z$47/24</f>
        <v>1078637.8519722817</v>
      </c>
      <c r="AA402" s="475">
        <f t="shared" ca="1" si="92"/>
        <v>1078637.8519722817</v>
      </c>
      <c r="AB402" s="475">
        <f t="shared" ca="1" si="92"/>
        <v>1078637.8519722817</v>
      </c>
      <c r="AC402" s="475">
        <f t="shared" ca="1" si="92"/>
        <v>1078637.8519722817</v>
      </c>
      <c r="AD402" s="475">
        <f t="shared" ca="1" si="92"/>
        <v>1078637.8519722817</v>
      </c>
      <c r="AE402" s="475">
        <f t="shared" ca="1" si="92"/>
        <v>1078637.8519722817</v>
      </c>
      <c r="AF402" s="475">
        <f t="shared" ca="1" si="92"/>
        <v>1078637.8519722817</v>
      </c>
      <c r="AG402" s="475">
        <f t="shared" ca="1" si="92"/>
        <v>1078637.8519722817</v>
      </c>
      <c r="AH402" s="475">
        <f t="shared" ca="1" si="92"/>
        <v>1078637.8519722817</v>
      </c>
      <c r="AI402" s="475">
        <f t="shared" ca="1" si="92"/>
        <v>1078637.8519722817</v>
      </c>
      <c r="AJ402" s="475">
        <f t="shared" ca="1" si="92"/>
        <v>1078637.8519722817</v>
      </c>
      <c r="AK402" s="475">
        <f t="shared" ca="1" si="92"/>
        <v>1078637.8519722817</v>
      </c>
      <c r="AL402" s="475">
        <f t="shared" ca="1" si="92"/>
        <v>1078637.8519722817</v>
      </c>
      <c r="AM402" s="475">
        <f t="shared" ca="1" si="92"/>
        <v>1078637.8519722817</v>
      </c>
      <c r="AN402" s="475">
        <f t="shared" ca="1" si="92"/>
        <v>1078637.8519722817</v>
      </c>
      <c r="AO402" s="475">
        <f t="shared" ca="1" si="92"/>
        <v>1078637.8519722817</v>
      </c>
      <c r="AP402" s="475">
        <f t="shared" ca="1" si="92"/>
        <v>1078637.8519722817</v>
      </c>
      <c r="AQ402" s="475">
        <f t="shared" ca="1" si="89"/>
        <v>1078637.8519722817</v>
      </c>
      <c r="AR402" s="475">
        <f t="shared" ca="1" si="89"/>
        <v>1078637.8519722817</v>
      </c>
      <c r="AS402" s="475">
        <f t="shared" ca="1" si="89"/>
        <v>1078637.8519722817</v>
      </c>
      <c r="AT402" s="475">
        <f t="shared" ca="1" si="89"/>
        <v>1078637.8519722817</v>
      </c>
      <c r="AU402" s="475">
        <f t="shared" ca="1" si="89"/>
        <v>1078637.8519722817</v>
      </c>
      <c r="AV402" s="475">
        <f t="shared" ca="1" si="89"/>
        <v>1078637.8519722817</v>
      </c>
      <c r="AW402" s="475">
        <f t="shared" ca="1" si="89"/>
        <v>1078637.8519722817</v>
      </c>
      <c r="AX402" s="479"/>
      <c r="AY402" s="479"/>
      <c r="AZ402" s="479"/>
      <c r="BA402" s="479"/>
      <c r="BB402" s="479"/>
      <c r="BC402" s="479"/>
      <c r="BD402" s="479"/>
      <c r="BE402" s="479"/>
      <c r="BF402" s="479"/>
      <c r="BG402" s="479"/>
      <c r="BH402" s="479"/>
      <c r="BI402" s="479"/>
      <c r="BJ402" s="479"/>
      <c r="BK402" s="479"/>
      <c r="BL402" s="479"/>
      <c r="BM402" s="479"/>
      <c r="BN402" s="479"/>
      <c r="BO402" s="479"/>
      <c r="BP402" s="479"/>
      <c r="BQ402" s="479"/>
      <c r="BR402" s="479"/>
    </row>
    <row r="403" spans="4:70">
      <c r="D403" s="475"/>
      <c r="E403" s="475"/>
      <c r="F403" s="475"/>
      <c r="G403" s="475"/>
      <c r="H403" s="475"/>
      <c r="I403" s="475"/>
      <c r="J403" s="475"/>
      <c r="K403" s="475"/>
      <c r="L403" s="475"/>
      <c r="M403" s="475"/>
      <c r="N403" s="475"/>
      <c r="O403" s="475"/>
      <c r="P403" s="475"/>
      <c r="Q403" s="475"/>
      <c r="R403" s="475"/>
      <c r="S403" s="475"/>
      <c r="T403" s="475"/>
      <c r="U403" s="475"/>
      <c r="V403" s="475"/>
      <c r="W403" s="475"/>
      <c r="X403" s="475"/>
      <c r="Y403" s="475"/>
      <c r="Z403" s="475">
        <f ca="1">Z$47/24</f>
        <v>1078637.8519722817</v>
      </c>
      <c r="AA403" s="475">
        <f t="shared" ca="1" si="92"/>
        <v>1078637.8519722817</v>
      </c>
      <c r="AB403" s="475">
        <f t="shared" ca="1" si="92"/>
        <v>1078637.8519722817</v>
      </c>
      <c r="AC403" s="475">
        <f t="shared" ca="1" si="92"/>
        <v>1078637.8519722817</v>
      </c>
      <c r="AD403" s="475">
        <f t="shared" ca="1" si="92"/>
        <v>1078637.8519722817</v>
      </c>
      <c r="AE403" s="475">
        <f t="shared" ca="1" si="92"/>
        <v>1078637.8519722817</v>
      </c>
      <c r="AF403" s="475">
        <f t="shared" ca="1" si="92"/>
        <v>1078637.8519722817</v>
      </c>
      <c r="AG403" s="475">
        <f t="shared" ca="1" si="92"/>
        <v>1078637.8519722817</v>
      </c>
      <c r="AH403" s="475">
        <f t="shared" ca="1" si="92"/>
        <v>1078637.8519722817</v>
      </c>
      <c r="AI403" s="475">
        <f t="shared" ca="1" si="92"/>
        <v>1078637.8519722817</v>
      </c>
      <c r="AJ403" s="475">
        <f t="shared" ca="1" si="92"/>
        <v>1078637.8519722817</v>
      </c>
      <c r="AK403" s="475">
        <f t="shared" ca="1" si="92"/>
        <v>1078637.8519722817</v>
      </c>
      <c r="AL403" s="475">
        <f t="shared" ca="1" si="92"/>
        <v>1078637.8519722817</v>
      </c>
      <c r="AM403" s="475">
        <f t="shared" ca="1" si="92"/>
        <v>1078637.8519722817</v>
      </c>
      <c r="AN403" s="475">
        <f t="shared" ca="1" si="92"/>
        <v>1078637.8519722817</v>
      </c>
      <c r="AO403" s="475">
        <f t="shared" ca="1" si="92"/>
        <v>1078637.8519722817</v>
      </c>
      <c r="AP403" s="475">
        <f t="shared" ca="1" si="92"/>
        <v>1078637.8519722817</v>
      </c>
      <c r="AQ403" s="475">
        <f t="shared" ca="1" si="89"/>
        <v>1078637.8519722817</v>
      </c>
      <c r="AR403" s="475">
        <f t="shared" ca="1" si="89"/>
        <v>1078637.8519722817</v>
      </c>
      <c r="AS403" s="475">
        <f t="shared" ca="1" si="89"/>
        <v>1078637.8519722817</v>
      </c>
      <c r="AT403" s="475">
        <f t="shared" ca="1" si="89"/>
        <v>1078637.8519722817</v>
      </c>
      <c r="AU403" s="475">
        <f t="shared" ca="1" si="89"/>
        <v>1078637.8519722817</v>
      </c>
      <c r="AV403" s="475">
        <f t="shared" ca="1" si="89"/>
        <v>1078637.8519722817</v>
      </c>
      <c r="AW403" s="475">
        <f t="shared" ca="1" si="89"/>
        <v>1078637.8519722817</v>
      </c>
      <c r="AX403" s="479"/>
      <c r="AY403" s="479"/>
      <c r="AZ403" s="479"/>
      <c r="BA403" s="479"/>
      <c r="BB403" s="479"/>
      <c r="BC403" s="479"/>
      <c r="BD403" s="479"/>
      <c r="BE403" s="479"/>
      <c r="BF403" s="479"/>
      <c r="BG403" s="479"/>
      <c r="BH403" s="479"/>
      <c r="BI403" s="479"/>
      <c r="BJ403" s="479"/>
      <c r="BK403" s="479"/>
      <c r="BL403" s="479"/>
      <c r="BM403" s="479"/>
      <c r="BN403" s="479"/>
      <c r="BO403" s="479"/>
      <c r="BP403" s="479"/>
      <c r="BQ403" s="479"/>
      <c r="BR403" s="479"/>
    </row>
    <row r="404" spans="4:70">
      <c r="D404" s="475"/>
      <c r="E404" s="475"/>
      <c r="F404" s="475"/>
      <c r="G404" s="475"/>
      <c r="H404" s="475"/>
      <c r="I404" s="475"/>
      <c r="J404" s="475"/>
      <c r="K404" s="475"/>
      <c r="L404" s="475"/>
      <c r="M404" s="475"/>
      <c r="N404" s="475"/>
      <c r="O404" s="475"/>
      <c r="P404" s="475"/>
      <c r="Q404" s="475"/>
      <c r="R404" s="475"/>
      <c r="S404" s="475"/>
      <c r="T404" s="475"/>
      <c r="U404" s="475"/>
      <c r="V404" s="475"/>
      <c r="W404" s="475"/>
      <c r="X404" s="475"/>
      <c r="Y404" s="475"/>
      <c r="Z404" s="475"/>
      <c r="AA404" s="475">
        <f ca="1">AA$44/24</f>
        <v>229715.17714095919</v>
      </c>
      <c r="AB404" s="475">
        <f ca="1">AA404</f>
        <v>229715.17714095919</v>
      </c>
      <c r="AC404" s="475">
        <f t="shared" ca="1" si="92"/>
        <v>229715.17714095919</v>
      </c>
      <c r="AD404" s="475">
        <f t="shared" ca="1" si="92"/>
        <v>229715.17714095919</v>
      </c>
      <c r="AE404" s="475">
        <f t="shared" ca="1" si="92"/>
        <v>229715.17714095919</v>
      </c>
      <c r="AF404" s="475">
        <f t="shared" ca="1" si="92"/>
        <v>229715.17714095919</v>
      </c>
      <c r="AG404" s="475">
        <f t="shared" ca="1" si="92"/>
        <v>229715.17714095919</v>
      </c>
      <c r="AH404" s="475">
        <f t="shared" ca="1" si="92"/>
        <v>229715.17714095919</v>
      </c>
      <c r="AI404" s="475">
        <f t="shared" ca="1" si="92"/>
        <v>229715.17714095919</v>
      </c>
      <c r="AJ404" s="475">
        <f t="shared" ca="1" si="92"/>
        <v>229715.17714095919</v>
      </c>
      <c r="AK404" s="475">
        <f t="shared" ca="1" si="92"/>
        <v>229715.17714095919</v>
      </c>
      <c r="AL404" s="475">
        <f t="shared" ca="1" si="92"/>
        <v>229715.17714095919</v>
      </c>
      <c r="AM404" s="475">
        <f t="shared" ca="1" si="92"/>
        <v>229715.17714095919</v>
      </c>
      <c r="AN404" s="475">
        <f t="shared" ca="1" si="92"/>
        <v>229715.17714095919</v>
      </c>
      <c r="AO404" s="475">
        <f t="shared" ca="1" si="92"/>
        <v>229715.17714095919</v>
      </c>
      <c r="AP404" s="475">
        <f t="shared" ca="1" si="92"/>
        <v>229715.17714095919</v>
      </c>
      <c r="AQ404" s="475">
        <f t="shared" ref="AQ404:AZ419" ca="1" si="93">AP404</f>
        <v>229715.17714095919</v>
      </c>
      <c r="AR404" s="475">
        <f t="shared" ca="1" si="93"/>
        <v>229715.17714095919</v>
      </c>
      <c r="AS404" s="475">
        <f t="shared" ca="1" si="93"/>
        <v>229715.17714095919</v>
      </c>
      <c r="AT404" s="475">
        <f t="shared" ca="1" si="93"/>
        <v>229715.17714095919</v>
      </c>
      <c r="AU404" s="475">
        <f t="shared" ca="1" si="93"/>
        <v>229715.17714095919</v>
      </c>
      <c r="AV404" s="475">
        <f t="shared" ca="1" si="93"/>
        <v>229715.17714095919</v>
      </c>
      <c r="AW404" s="475">
        <f t="shared" ca="1" si="93"/>
        <v>229715.17714095919</v>
      </c>
      <c r="AX404" s="475">
        <f ca="1">AW404</f>
        <v>229715.17714095919</v>
      </c>
      <c r="AY404" s="479"/>
      <c r="AZ404" s="479"/>
      <c r="BA404" s="479"/>
      <c r="BB404" s="479"/>
      <c r="BC404" s="479"/>
      <c r="BD404" s="479"/>
      <c r="BE404" s="479"/>
      <c r="BF404" s="479"/>
      <c r="BG404" s="479"/>
      <c r="BH404" s="479"/>
      <c r="BI404" s="479"/>
      <c r="BJ404" s="479"/>
      <c r="BK404" s="479"/>
      <c r="BL404" s="479"/>
      <c r="BM404" s="479"/>
      <c r="BN404" s="479"/>
      <c r="BO404" s="479"/>
      <c r="BP404" s="479"/>
      <c r="BQ404" s="479"/>
      <c r="BR404" s="479"/>
    </row>
    <row r="405" spans="4:70">
      <c r="D405" s="475"/>
      <c r="E405" s="475"/>
      <c r="F405" s="475"/>
      <c r="G405" s="475"/>
      <c r="H405" s="475"/>
      <c r="I405" s="475"/>
      <c r="J405" s="475"/>
      <c r="K405" s="475"/>
      <c r="L405" s="475"/>
      <c r="M405" s="475"/>
      <c r="N405" s="475"/>
      <c r="O405" s="475"/>
      <c r="P405" s="475"/>
      <c r="Q405" s="475"/>
      <c r="R405" s="475"/>
      <c r="S405" s="475"/>
      <c r="T405" s="475"/>
      <c r="U405" s="475"/>
      <c r="V405" s="475"/>
      <c r="W405" s="475"/>
      <c r="X405" s="475"/>
      <c r="Y405" s="475"/>
      <c r="Z405" s="475"/>
      <c r="AA405" s="475">
        <f ca="1">AA$45/24</f>
        <v>706815.92966448981</v>
      </c>
      <c r="AB405" s="475">
        <f t="shared" ref="AB405:AQ409" ca="1" si="94">AA405</f>
        <v>706815.92966448981</v>
      </c>
      <c r="AC405" s="475">
        <f t="shared" ca="1" si="94"/>
        <v>706815.92966448981</v>
      </c>
      <c r="AD405" s="475">
        <f t="shared" ca="1" si="94"/>
        <v>706815.92966448981</v>
      </c>
      <c r="AE405" s="475">
        <f t="shared" ca="1" si="94"/>
        <v>706815.92966448981</v>
      </c>
      <c r="AF405" s="475">
        <f t="shared" ca="1" si="94"/>
        <v>706815.92966448981</v>
      </c>
      <c r="AG405" s="475">
        <f t="shared" ca="1" si="94"/>
        <v>706815.92966448981</v>
      </c>
      <c r="AH405" s="475">
        <f t="shared" ca="1" si="94"/>
        <v>706815.92966448981</v>
      </c>
      <c r="AI405" s="475">
        <f t="shared" ca="1" si="94"/>
        <v>706815.92966448981</v>
      </c>
      <c r="AJ405" s="475">
        <f t="shared" ca="1" si="94"/>
        <v>706815.92966448981</v>
      </c>
      <c r="AK405" s="475">
        <f t="shared" ca="1" si="94"/>
        <v>706815.92966448981</v>
      </c>
      <c r="AL405" s="475">
        <f t="shared" ca="1" si="94"/>
        <v>706815.92966448981</v>
      </c>
      <c r="AM405" s="475">
        <f t="shared" ca="1" si="94"/>
        <v>706815.92966448981</v>
      </c>
      <c r="AN405" s="475">
        <f t="shared" ca="1" si="94"/>
        <v>706815.92966448981</v>
      </c>
      <c r="AO405" s="475">
        <f t="shared" ca="1" si="94"/>
        <v>706815.92966448981</v>
      </c>
      <c r="AP405" s="475">
        <f t="shared" ca="1" si="94"/>
        <v>706815.92966448981</v>
      </c>
      <c r="AQ405" s="475">
        <f t="shared" ca="1" si="94"/>
        <v>706815.92966448981</v>
      </c>
      <c r="AR405" s="475">
        <f t="shared" ca="1" si="93"/>
        <v>706815.92966448981</v>
      </c>
      <c r="AS405" s="475">
        <f t="shared" ca="1" si="93"/>
        <v>706815.92966448981</v>
      </c>
      <c r="AT405" s="475">
        <f t="shared" ca="1" si="93"/>
        <v>706815.92966448981</v>
      </c>
      <c r="AU405" s="475">
        <f t="shared" ca="1" si="93"/>
        <v>706815.92966448981</v>
      </c>
      <c r="AV405" s="475">
        <f t="shared" ca="1" si="93"/>
        <v>706815.92966448981</v>
      </c>
      <c r="AW405" s="475">
        <f t="shared" ca="1" si="93"/>
        <v>706815.92966448981</v>
      </c>
      <c r="AX405" s="475">
        <f t="shared" ca="1" si="93"/>
        <v>706815.92966448981</v>
      </c>
      <c r="AY405" s="479"/>
      <c r="AZ405" s="479"/>
      <c r="BA405" s="479"/>
      <c r="BB405" s="479"/>
      <c r="BC405" s="479"/>
      <c r="BD405" s="479"/>
      <c r="BE405" s="479"/>
      <c r="BF405" s="479"/>
      <c r="BG405" s="479"/>
      <c r="BH405" s="479"/>
      <c r="BI405" s="479"/>
      <c r="BJ405" s="479"/>
      <c r="BK405" s="479"/>
      <c r="BL405" s="479"/>
      <c r="BM405" s="479"/>
      <c r="BN405" s="479"/>
      <c r="BO405" s="479"/>
      <c r="BP405" s="479"/>
      <c r="BQ405" s="479"/>
      <c r="BR405" s="479"/>
    </row>
    <row r="406" spans="4:70">
      <c r="D406" s="475"/>
      <c r="E406" s="475"/>
      <c r="F406" s="475"/>
      <c r="G406" s="475"/>
      <c r="H406" s="475"/>
      <c r="I406" s="475"/>
      <c r="J406" s="475"/>
      <c r="K406" s="475"/>
      <c r="L406" s="475"/>
      <c r="M406" s="475"/>
      <c r="N406" s="475"/>
      <c r="O406" s="475"/>
      <c r="P406" s="475"/>
      <c r="Q406" s="475"/>
      <c r="R406" s="475"/>
      <c r="S406" s="475"/>
      <c r="T406" s="475"/>
      <c r="U406" s="475"/>
      <c r="V406" s="475"/>
      <c r="W406" s="475"/>
      <c r="X406" s="475"/>
      <c r="Y406" s="475"/>
      <c r="Z406" s="475"/>
      <c r="AA406" s="475">
        <f ca="1">AA$46/24</f>
        <v>1036663.3635079185</v>
      </c>
      <c r="AB406" s="475">
        <f t="shared" ca="1" si="94"/>
        <v>1036663.3635079185</v>
      </c>
      <c r="AC406" s="475">
        <f t="shared" ca="1" si="94"/>
        <v>1036663.3635079185</v>
      </c>
      <c r="AD406" s="475">
        <f t="shared" ca="1" si="94"/>
        <v>1036663.3635079185</v>
      </c>
      <c r="AE406" s="475">
        <f t="shared" ca="1" si="94"/>
        <v>1036663.3635079185</v>
      </c>
      <c r="AF406" s="475">
        <f t="shared" ca="1" si="94"/>
        <v>1036663.3635079185</v>
      </c>
      <c r="AG406" s="475">
        <f t="shared" ca="1" si="94"/>
        <v>1036663.3635079185</v>
      </c>
      <c r="AH406" s="475">
        <f t="shared" ca="1" si="94"/>
        <v>1036663.3635079185</v>
      </c>
      <c r="AI406" s="475">
        <f t="shared" ca="1" si="94"/>
        <v>1036663.3635079185</v>
      </c>
      <c r="AJ406" s="475">
        <f t="shared" ca="1" si="94"/>
        <v>1036663.3635079185</v>
      </c>
      <c r="AK406" s="475">
        <f t="shared" ca="1" si="94"/>
        <v>1036663.3635079185</v>
      </c>
      <c r="AL406" s="475">
        <f t="shared" ca="1" si="94"/>
        <v>1036663.3635079185</v>
      </c>
      <c r="AM406" s="475">
        <f t="shared" ca="1" si="94"/>
        <v>1036663.3635079185</v>
      </c>
      <c r="AN406" s="475">
        <f t="shared" ca="1" si="94"/>
        <v>1036663.3635079185</v>
      </c>
      <c r="AO406" s="475">
        <f t="shared" ca="1" si="94"/>
        <v>1036663.3635079185</v>
      </c>
      <c r="AP406" s="475">
        <f t="shared" ca="1" si="94"/>
        <v>1036663.3635079185</v>
      </c>
      <c r="AQ406" s="475">
        <f t="shared" ca="1" si="94"/>
        <v>1036663.3635079185</v>
      </c>
      <c r="AR406" s="475">
        <f t="shared" ca="1" si="93"/>
        <v>1036663.3635079185</v>
      </c>
      <c r="AS406" s="475">
        <f t="shared" ca="1" si="93"/>
        <v>1036663.3635079185</v>
      </c>
      <c r="AT406" s="475">
        <f t="shared" ca="1" si="93"/>
        <v>1036663.3635079185</v>
      </c>
      <c r="AU406" s="475">
        <f t="shared" ca="1" si="93"/>
        <v>1036663.3635079185</v>
      </c>
      <c r="AV406" s="475">
        <f t="shared" ca="1" si="93"/>
        <v>1036663.3635079185</v>
      </c>
      <c r="AW406" s="475">
        <f t="shared" ca="1" si="93"/>
        <v>1036663.3635079185</v>
      </c>
      <c r="AX406" s="475">
        <f t="shared" ca="1" si="93"/>
        <v>1036663.3635079185</v>
      </c>
      <c r="AY406" s="479"/>
      <c r="AZ406" s="479"/>
      <c r="BA406" s="479"/>
      <c r="BB406" s="479"/>
      <c r="BC406" s="479"/>
      <c r="BD406" s="479"/>
      <c r="BE406" s="479"/>
      <c r="BF406" s="479"/>
      <c r="BG406" s="479"/>
      <c r="BH406" s="479"/>
      <c r="BI406" s="479"/>
      <c r="BJ406" s="479"/>
      <c r="BK406" s="479"/>
      <c r="BL406" s="479"/>
      <c r="BM406" s="479"/>
      <c r="BN406" s="479"/>
      <c r="BO406" s="479"/>
      <c r="BP406" s="479"/>
      <c r="BQ406" s="479"/>
      <c r="BR406" s="479"/>
    </row>
    <row r="407" spans="4:70">
      <c r="D407" s="475"/>
      <c r="E407" s="475"/>
      <c r="F407" s="475"/>
      <c r="G407" s="475"/>
      <c r="H407" s="475"/>
      <c r="I407" s="475"/>
      <c r="J407" s="475"/>
      <c r="K407" s="475"/>
      <c r="L407" s="475"/>
      <c r="M407" s="475"/>
      <c r="N407" s="475"/>
      <c r="O407" s="475"/>
      <c r="P407" s="475"/>
      <c r="Q407" s="475"/>
      <c r="R407" s="475"/>
      <c r="S407" s="475"/>
      <c r="T407" s="475"/>
      <c r="U407" s="475"/>
      <c r="V407" s="475"/>
      <c r="W407" s="475"/>
      <c r="X407" s="475"/>
      <c r="Y407" s="475"/>
      <c r="Z407" s="475"/>
      <c r="AA407" s="475">
        <f ca="1">AA$47/24</f>
        <v>1178026.5494408165</v>
      </c>
      <c r="AB407" s="475">
        <f t="shared" ca="1" si="94"/>
        <v>1178026.5494408165</v>
      </c>
      <c r="AC407" s="475">
        <f t="shared" ca="1" si="94"/>
        <v>1178026.5494408165</v>
      </c>
      <c r="AD407" s="475">
        <f t="shared" ca="1" si="94"/>
        <v>1178026.5494408165</v>
      </c>
      <c r="AE407" s="475">
        <f t="shared" ca="1" si="94"/>
        <v>1178026.5494408165</v>
      </c>
      <c r="AF407" s="475">
        <f t="shared" ca="1" si="94"/>
        <v>1178026.5494408165</v>
      </c>
      <c r="AG407" s="475">
        <f t="shared" ca="1" si="94"/>
        <v>1178026.5494408165</v>
      </c>
      <c r="AH407" s="475">
        <f t="shared" ca="1" si="94"/>
        <v>1178026.5494408165</v>
      </c>
      <c r="AI407" s="475">
        <f t="shared" ca="1" si="94"/>
        <v>1178026.5494408165</v>
      </c>
      <c r="AJ407" s="475">
        <f t="shared" ca="1" si="94"/>
        <v>1178026.5494408165</v>
      </c>
      <c r="AK407" s="475">
        <f t="shared" ca="1" si="94"/>
        <v>1178026.5494408165</v>
      </c>
      <c r="AL407" s="475">
        <f t="shared" ca="1" si="94"/>
        <v>1178026.5494408165</v>
      </c>
      <c r="AM407" s="475">
        <f t="shared" ca="1" si="94"/>
        <v>1178026.5494408165</v>
      </c>
      <c r="AN407" s="475">
        <f t="shared" ca="1" si="94"/>
        <v>1178026.5494408165</v>
      </c>
      <c r="AO407" s="475">
        <f t="shared" ca="1" si="94"/>
        <v>1178026.5494408165</v>
      </c>
      <c r="AP407" s="475">
        <f t="shared" ca="1" si="94"/>
        <v>1178026.5494408165</v>
      </c>
      <c r="AQ407" s="475">
        <f t="shared" ca="1" si="94"/>
        <v>1178026.5494408165</v>
      </c>
      <c r="AR407" s="475">
        <f t="shared" ca="1" si="93"/>
        <v>1178026.5494408165</v>
      </c>
      <c r="AS407" s="475">
        <f t="shared" ca="1" si="93"/>
        <v>1178026.5494408165</v>
      </c>
      <c r="AT407" s="475">
        <f t="shared" ca="1" si="93"/>
        <v>1178026.5494408165</v>
      </c>
      <c r="AU407" s="475">
        <f t="shared" ca="1" si="93"/>
        <v>1178026.5494408165</v>
      </c>
      <c r="AV407" s="475">
        <f t="shared" ca="1" si="93"/>
        <v>1178026.5494408165</v>
      </c>
      <c r="AW407" s="475">
        <f t="shared" ca="1" si="93"/>
        <v>1178026.5494408165</v>
      </c>
      <c r="AX407" s="475">
        <f t="shared" ca="1" si="93"/>
        <v>1178026.5494408165</v>
      </c>
      <c r="AY407" s="479"/>
      <c r="AZ407" s="479"/>
      <c r="BA407" s="479"/>
      <c r="BB407" s="479"/>
      <c r="BC407" s="479"/>
      <c r="BD407" s="479"/>
      <c r="BE407" s="479"/>
      <c r="BF407" s="479"/>
      <c r="BG407" s="479"/>
      <c r="BH407" s="479"/>
      <c r="BI407" s="479"/>
      <c r="BJ407" s="479"/>
      <c r="BK407" s="479"/>
      <c r="BL407" s="479"/>
      <c r="BM407" s="479"/>
      <c r="BN407" s="479"/>
      <c r="BO407" s="479"/>
      <c r="BP407" s="479"/>
      <c r="BQ407" s="479"/>
      <c r="BR407" s="479"/>
    </row>
    <row r="408" spans="4:70">
      <c r="D408" s="475"/>
      <c r="E408" s="475"/>
      <c r="F408" s="475"/>
      <c r="G408" s="475"/>
      <c r="H408" s="475"/>
      <c r="I408" s="475"/>
      <c r="J408" s="475"/>
      <c r="K408" s="475"/>
      <c r="L408" s="475"/>
      <c r="M408" s="475"/>
      <c r="N408" s="475"/>
      <c r="O408" s="475"/>
      <c r="P408" s="475"/>
      <c r="Q408" s="475"/>
      <c r="R408" s="475"/>
      <c r="S408" s="475"/>
      <c r="T408" s="475"/>
      <c r="U408" s="475"/>
      <c r="V408" s="475"/>
      <c r="W408" s="475"/>
      <c r="X408" s="475"/>
      <c r="Y408" s="475"/>
      <c r="Z408" s="475"/>
      <c r="AA408" s="475">
        <f ca="1">AA$47/24</f>
        <v>1178026.5494408165</v>
      </c>
      <c r="AB408" s="475">
        <f t="shared" ca="1" si="94"/>
        <v>1178026.5494408165</v>
      </c>
      <c r="AC408" s="475">
        <f t="shared" ca="1" si="94"/>
        <v>1178026.5494408165</v>
      </c>
      <c r="AD408" s="475">
        <f t="shared" ca="1" si="94"/>
        <v>1178026.5494408165</v>
      </c>
      <c r="AE408" s="475">
        <f t="shared" ca="1" si="94"/>
        <v>1178026.5494408165</v>
      </c>
      <c r="AF408" s="475">
        <f t="shared" ca="1" si="94"/>
        <v>1178026.5494408165</v>
      </c>
      <c r="AG408" s="475">
        <f t="shared" ca="1" si="94"/>
        <v>1178026.5494408165</v>
      </c>
      <c r="AH408" s="475">
        <f t="shared" ca="1" si="94"/>
        <v>1178026.5494408165</v>
      </c>
      <c r="AI408" s="475">
        <f t="shared" ca="1" si="94"/>
        <v>1178026.5494408165</v>
      </c>
      <c r="AJ408" s="475">
        <f t="shared" ca="1" si="94"/>
        <v>1178026.5494408165</v>
      </c>
      <c r="AK408" s="475">
        <f t="shared" ca="1" si="94"/>
        <v>1178026.5494408165</v>
      </c>
      <c r="AL408" s="475">
        <f t="shared" ca="1" si="94"/>
        <v>1178026.5494408165</v>
      </c>
      <c r="AM408" s="475">
        <f t="shared" ca="1" si="94"/>
        <v>1178026.5494408165</v>
      </c>
      <c r="AN408" s="475">
        <f t="shared" ca="1" si="94"/>
        <v>1178026.5494408165</v>
      </c>
      <c r="AO408" s="475">
        <f t="shared" ca="1" si="94"/>
        <v>1178026.5494408165</v>
      </c>
      <c r="AP408" s="475">
        <f t="shared" ca="1" si="94"/>
        <v>1178026.5494408165</v>
      </c>
      <c r="AQ408" s="475">
        <f t="shared" ca="1" si="94"/>
        <v>1178026.5494408165</v>
      </c>
      <c r="AR408" s="475">
        <f t="shared" ca="1" si="93"/>
        <v>1178026.5494408165</v>
      </c>
      <c r="AS408" s="475">
        <f t="shared" ca="1" si="93"/>
        <v>1178026.5494408165</v>
      </c>
      <c r="AT408" s="475">
        <f t="shared" ca="1" si="93"/>
        <v>1178026.5494408165</v>
      </c>
      <c r="AU408" s="475">
        <f t="shared" ca="1" si="93"/>
        <v>1178026.5494408165</v>
      </c>
      <c r="AV408" s="475">
        <f t="shared" ca="1" si="93"/>
        <v>1178026.5494408165</v>
      </c>
      <c r="AW408" s="475">
        <f t="shared" ca="1" si="93"/>
        <v>1178026.5494408165</v>
      </c>
      <c r="AX408" s="475">
        <f t="shared" ca="1" si="93"/>
        <v>1178026.5494408165</v>
      </c>
      <c r="AY408" s="479"/>
      <c r="AZ408" s="479"/>
      <c r="BA408" s="479"/>
      <c r="BB408" s="479"/>
      <c r="BC408" s="479"/>
      <c r="BD408" s="479"/>
      <c r="BE408" s="479"/>
      <c r="BF408" s="479"/>
      <c r="BG408" s="479"/>
      <c r="BH408" s="479"/>
      <c r="BI408" s="479"/>
      <c r="BJ408" s="479"/>
      <c r="BK408" s="479"/>
      <c r="BL408" s="479"/>
      <c r="BM408" s="479"/>
      <c r="BN408" s="479"/>
      <c r="BO408" s="479"/>
      <c r="BP408" s="479"/>
      <c r="BQ408" s="479"/>
      <c r="BR408" s="479"/>
    </row>
    <row r="409" spans="4:70">
      <c r="D409" s="475"/>
      <c r="E409" s="475"/>
      <c r="F409" s="475"/>
      <c r="G409" s="475"/>
      <c r="H409" s="475"/>
      <c r="I409" s="475"/>
      <c r="J409" s="475"/>
      <c r="K409" s="475"/>
      <c r="L409" s="475"/>
      <c r="M409" s="475"/>
      <c r="N409" s="475"/>
      <c r="O409" s="475"/>
      <c r="P409" s="475"/>
      <c r="Q409" s="475"/>
      <c r="R409" s="475"/>
      <c r="S409" s="475"/>
      <c r="T409" s="475"/>
      <c r="U409" s="475"/>
      <c r="V409" s="475"/>
      <c r="W409" s="475"/>
      <c r="X409" s="475"/>
      <c r="Y409" s="475"/>
      <c r="Z409" s="475"/>
      <c r="AA409" s="475"/>
      <c r="AB409" s="475">
        <f ca="1">AB$44/24</f>
        <v>258120.0964995191</v>
      </c>
      <c r="AC409" s="475">
        <f ca="1">AB409</f>
        <v>258120.0964995191</v>
      </c>
      <c r="AD409" s="475">
        <f t="shared" ca="1" si="94"/>
        <v>258120.0964995191</v>
      </c>
      <c r="AE409" s="475">
        <f t="shared" ca="1" si="94"/>
        <v>258120.0964995191</v>
      </c>
      <c r="AF409" s="475">
        <f t="shared" ca="1" si="94"/>
        <v>258120.0964995191</v>
      </c>
      <c r="AG409" s="475">
        <f t="shared" ca="1" si="94"/>
        <v>258120.0964995191</v>
      </c>
      <c r="AH409" s="475">
        <f t="shared" ca="1" si="94"/>
        <v>258120.0964995191</v>
      </c>
      <c r="AI409" s="475">
        <f t="shared" ca="1" si="94"/>
        <v>258120.0964995191</v>
      </c>
      <c r="AJ409" s="475">
        <f t="shared" ca="1" si="94"/>
        <v>258120.0964995191</v>
      </c>
      <c r="AK409" s="475">
        <f t="shared" ca="1" si="94"/>
        <v>258120.0964995191</v>
      </c>
      <c r="AL409" s="475">
        <f t="shared" ca="1" si="94"/>
        <v>258120.0964995191</v>
      </c>
      <c r="AM409" s="475">
        <f t="shared" ca="1" si="94"/>
        <v>258120.0964995191</v>
      </c>
      <c r="AN409" s="475">
        <f t="shared" ca="1" si="94"/>
        <v>258120.0964995191</v>
      </c>
      <c r="AO409" s="475">
        <f t="shared" ca="1" si="94"/>
        <v>258120.0964995191</v>
      </c>
      <c r="AP409" s="475">
        <f t="shared" ca="1" si="94"/>
        <v>258120.0964995191</v>
      </c>
      <c r="AQ409" s="475">
        <f t="shared" ca="1" si="94"/>
        <v>258120.0964995191</v>
      </c>
      <c r="AR409" s="475">
        <f t="shared" ca="1" si="93"/>
        <v>258120.0964995191</v>
      </c>
      <c r="AS409" s="475">
        <f t="shared" ca="1" si="93"/>
        <v>258120.0964995191</v>
      </c>
      <c r="AT409" s="475">
        <f t="shared" ca="1" si="93"/>
        <v>258120.0964995191</v>
      </c>
      <c r="AU409" s="475">
        <f t="shared" ca="1" si="93"/>
        <v>258120.0964995191</v>
      </c>
      <c r="AV409" s="475">
        <f t="shared" ca="1" si="93"/>
        <v>258120.0964995191</v>
      </c>
      <c r="AW409" s="475">
        <f t="shared" ca="1" si="93"/>
        <v>258120.0964995191</v>
      </c>
      <c r="AX409" s="475">
        <f t="shared" ca="1" si="93"/>
        <v>258120.0964995191</v>
      </c>
      <c r="AY409" s="475">
        <f ca="1">AX409</f>
        <v>258120.0964995191</v>
      </c>
      <c r="AZ409" s="479"/>
      <c r="BA409" s="479"/>
      <c r="BB409" s="479"/>
      <c r="BC409" s="479"/>
      <c r="BD409" s="479"/>
      <c r="BE409" s="479"/>
      <c r="BF409" s="479"/>
      <c r="BG409" s="479"/>
      <c r="BH409" s="479"/>
      <c r="BI409" s="479"/>
      <c r="BJ409" s="479"/>
      <c r="BK409" s="479"/>
      <c r="BL409" s="479"/>
      <c r="BM409" s="479"/>
      <c r="BN409" s="479"/>
      <c r="BO409" s="479"/>
      <c r="BP409" s="479"/>
      <c r="BQ409" s="479"/>
      <c r="BR409" s="479"/>
    </row>
    <row r="410" spans="4:70">
      <c r="D410" s="475"/>
      <c r="E410" s="475"/>
      <c r="F410" s="475"/>
      <c r="G410" s="475"/>
      <c r="H410" s="475"/>
      <c r="I410" s="475"/>
      <c r="J410" s="475"/>
      <c r="K410" s="475"/>
      <c r="L410" s="475"/>
      <c r="M410" s="475"/>
      <c r="N410" s="475"/>
      <c r="O410" s="475"/>
      <c r="P410" s="475"/>
      <c r="Q410" s="475"/>
      <c r="R410" s="475"/>
      <c r="S410" s="475"/>
      <c r="T410" s="475"/>
      <c r="U410" s="475"/>
      <c r="V410" s="475"/>
      <c r="W410" s="475"/>
      <c r="X410" s="475"/>
      <c r="Y410" s="475"/>
      <c r="Z410" s="475"/>
      <c r="AA410" s="475"/>
      <c r="AB410" s="475">
        <f ca="1">AB$45/24</f>
        <v>794215.68153698184</v>
      </c>
      <c r="AC410" s="475">
        <f t="shared" ref="AC410:AR414" ca="1" si="95">AB410</f>
        <v>794215.68153698184</v>
      </c>
      <c r="AD410" s="475">
        <f t="shared" ca="1" si="95"/>
        <v>794215.68153698184</v>
      </c>
      <c r="AE410" s="475">
        <f t="shared" ca="1" si="95"/>
        <v>794215.68153698184</v>
      </c>
      <c r="AF410" s="475">
        <f t="shared" ca="1" si="95"/>
        <v>794215.68153698184</v>
      </c>
      <c r="AG410" s="475">
        <f t="shared" ca="1" si="95"/>
        <v>794215.68153698184</v>
      </c>
      <c r="AH410" s="475">
        <f t="shared" ca="1" si="95"/>
        <v>794215.68153698184</v>
      </c>
      <c r="AI410" s="475">
        <f t="shared" ca="1" si="95"/>
        <v>794215.68153698184</v>
      </c>
      <c r="AJ410" s="475">
        <f t="shared" ca="1" si="95"/>
        <v>794215.68153698184</v>
      </c>
      <c r="AK410" s="475">
        <f t="shared" ca="1" si="95"/>
        <v>794215.68153698184</v>
      </c>
      <c r="AL410" s="475">
        <f t="shared" ca="1" si="95"/>
        <v>794215.68153698184</v>
      </c>
      <c r="AM410" s="475">
        <f t="shared" ca="1" si="95"/>
        <v>794215.68153698184</v>
      </c>
      <c r="AN410" s="475">
        <f t="shared" ca="1" si="95"/>
        <v>794215.68153698184</v>
      </c>
      <c r="AO410" s="475">
        <f t="shared" ca="1" si="95"/>
        <v>794215.68153698184</v>
      </c>
      <c r="AP410" s="475">
        <f t="shared" ca="1" si="95"/>
        <v>794215.68153698184</v>
      </c>
      <c r="AQ410" s="475">
        <f t="shared" ca="1" si="95"/>
        <v>794215.68153698184</v>
      </c>
      <c r="AR410" s="475">
        <f t="shared" ca="1" si="95"/>
        <v>794215.68153698184</v>
      </c>
      <c r="AS410" s="475">
        <f t="shared" ca="1" si="93"/>
        <v>794215.68153698184</v>
      </c>
      <c r="AT410" s="475">
        <f t="shared" ca="1" si="93"/>
        <v>794215.68153698184</v>
      </c>
      <c r="AU410" s="475">
        <f t="shared" ca="1" si="93"/>
        <v>794215.68153698184</v>
      </c>
      <c r="AV410" s="475">
        <f t="shared" ca="1" si="93"/>
        <v>794215.68153698184</v>
      </c>
      <c r="AW410" s="475">
        <f t="shared" ca="1" si="93"/>
        <v>794215.68153698184</v>
      </c>
      <c r="AX410" s="475">
        <f t="shared" ca="1" si="93"/>
        <v>794215.68153698184</v>
      </c>
      <c r="AY410" s="475">
        <f t="shared" ca="1" si="93"/>
        <v>794215.68153698184</v>
      </c>
      <c r="AZ410" s="479"/>
      <c r="BA410" s="479"/>
      <c r="BB410" s="479"/>
      <c r="BC410" s="479"/>
      <c r="BD410" s="479"/>
      <c r="BE410" s="479"/>
      <c r="BF410" s="479"/>
      <c r="BG410" s="479"/>
      <c r="BH410" s="479"/>
      <c r="BI410" s="479"/>
      <c r="BJ410" s="479"/>
      <c r="BK410" s="479"/>
      <c r="BL410" s="479"/>
      <c r="BM410" s="479"/>
      <c r="BN410" s="479"/>
      <c r="BO410" s="479"/>
      <c r="BP410" s="479"/>
      <c r="BQ410" s="479"/>
      <c r="BR410" s="479"/>
    </row>
    <row r="411" spans="4:70">
      <c r="D411" s="475"/>
      <c r="E411" s="475"/>
      <c r="F411" s="475"/>
      <c r="G411" s="475"/>
      <c r="H411" s="475"/>
      <c r="I411" s="475"/>
      <c r="J411" s="475"/>
      <c r="K411" s="475"/>
      <c r="L411" s="475"/>
      <c r="M411" s="475"/>
      <c r="N411" s="475"/>
      <c r="O411" s="475"/>
      <c r="P411" s="475"/>
      <c r="Q411" s="475"/>
      <c r="R411" s="475"/>
      <c r="S411" s="475"/>
      <c r="T411" s="475"/>
      <c r="U411" s="475"/>
      <c r="V411" s="475"/>
      <c r="W411" s="475"/>
      <c r="X411" s="475"/>
      <c r="Y411" s="475"/>
      <c r="Z411" s="475"/>
      <c r="AA411" s="475"/>
      <c r="AB411" s="475">
        <f ca="1">AB$46/24</f>
        <v>1164849.6662542401</v>
      </c>
      <c r="AC411" s="475">
        <f t="shared" ca="1" si="95"/>
        <v>1164849.6662542401</v>
      </c>
      <c r="AD411" s="475">
        <f t="shared" ca="1" si="95"/>
        <v>1164849.6662542401</v>
      </c>
      <c r="AE411" s="475">
        <f t="shared" ca="1" si="95"/>
        <v>1164849.6662542401</v>
      </c>
      <c r="AF411" s="475">
        <f t="shared" ca="1" si="95"/>
        <v>1164849.6662542401</v>
      </c>
      <c r="AG411" s="475">
        <f t="shared" ca="1" si="95"/>
        <v>1164849.6662542401</v>
      </c>
      <c r="AH411" s="475">
        <f t="shared" ca="1" si="95"/>
        <v>1164849.6662542401</v>
      </c>
      <c r="AI411" s="475">
        <f t="shared" ca="1" si="95"/>
        <v>1164849.6662542401</v>
      </c>
      <c r="AJ411" s="475">
        <f t="shared" ca="1" si="95"/>
        <v>1164849.6662542401</v>
      </c>
      <c r="AK411" s="475">
        <f t="shared" ca="1" si="95"/>
        <v>1164849.6662542401</v>
      </c>
      <c r="AL411" s="475">
        <f t="shared" ca="1" si="95"/>
        <v>1164849.6662542401</v>
      </c>
      <c r="AM411" s="475">
        <f t="shared" ca="1" si="95"/>
        <v>1164849.6662542401</v>
      </c>
      <c r="AN411" s="475">
        <f t="shared" ca="1" si="95"/>
        <v>1164849.6662542401</v>
      </c>
      <c r="AO411" s="475">
        <f t="shared" ca="1" si="95"/>
        <v>1164849.6662542401</v>
      </c>
      <c r="AP411" s="475">
        <f t="shared" ca="1" si="95"/>
        <v>1164849.6662542401</v>
      </c>
      <c r="AQ411" s="475">
        <f t="shared" ca="1" si="95"/>
        <v>1164849.6662542401</v>
      </c>
      <c r="AR411" s="475">
        <f t="shared" ca="1" si="95"/>
        <v>1164849.6662542401</v>
      </c>
      <c r="AS411" s="475">
        <f t="shared" ca="1" si="93"/>
        <v>1164849.6662542401</v>
      </c>
      <c r="AT411" s="475">
        <f t="shared" ca="1" si="93"/>
        <v>1164849.6662542401</v>
      </c>
      <c r="AU411" s="475">
        <f t="shared" ca="1" si="93"/>
        <v>1164849.6662542401</v>
      </c>
      <c r="AV411" s="475">
        <f t="shared" ca="1" si="93"/>
        <v>1164849.6662542401</v>
      </c>
      <c r="AW411" s="475">
        <f t="shared" ca="1" si="93"/>
        <v>1164849.6662542401</v>
      </c>
      <c r="AX411" s="475">
        <f t="shared" ca="1" si="93"/>
        <v>1164849.6662542401</v>
      </c>
      <c r="AY411" s="475">
        <f t="shared" ca="1" si="93"/>
        <v>1164849.6662542401</v>
      </c>
      <c r="AZ411" s="479"/>
      <c r="BA411" s="479"/>
      <c r="BB411" s="479"/>
      <c r="BC411" s="479"/>
      <c r="BD411" s="479"/>
      <c r="BE411" s="479"/>
      <c r="BF411" s="479"/>
      <c r="BG411" s="479"/>
      <c r="BH411" s="479"/>
      <c r="BI411" s="479"/>
      <c r="BJ411" s="479"/>
      <c r="BK411" s="479"/>
      <c r="BL411" s="479"/>
      <c r="BM411" s="479"/>
      <c r="BN411" s="479"/>
      <c r="BO411" s="479"/>
      <c r="BP411" s="479"/>
      <c r="BQ411" s="479"/>
      <c r="BR411" s="479"/>
    </row>
    <row r="412" spans="4:70">
      <c r="D412" s="475"/>
      <c r="E412" s="475"/>
      <c r="F412" s="475"/>
      <c r="G412" s="475"/>
      <c r="H412" s="475"/>
      <c r="I412" s="475"/>
      <c r="J412" s="475"/>
      <c r="K412" s="475"/>
      <c r="L412" s="475"/>
      <c r="M412" s="475"/>
      <c r="N412" s="475"/>
      <c r="O412" s="475"/>
      <c r="P412" s="475"/>
      <c r="Q412" s="475"/>
      <c r="R412" s="475"/>
      <c r="S412" s="475"/>
      <c r="T412" s="475"/>
      <c r="U412" s="475"/>
      <c r="V412" s="475"/>
      <c r="W412" s="475"/>
      <c r="X412" s="475"/>
      <c r="Y412" s="475"/>
      <c r="Z412" s="475"/>
      <c r="AA412" s="475"/>
      <c r="AB412" s="475">
        <f ca="1">AB$47/24</f>
        <v>1323692.8025616363</v>
      </c>
      <c r="AC412" s="475">
        <f t="shared" ca="1" si="95"/>
        <v>1323692.8025616363</v>
      </c>
      <c r="AD412" s="475">
        <f t="shared" ca="1" si="95"/>
        <v>1323692.8025616363</v>
      </c>
      <c r="AE412" s="475">
        <f t="shared" ca="1" si="95"/>
        <v>1323692.8025616363</v>
      </c>
      <c r="AF412" s="475">
        <f t="shared" ca="1" si="95"/>
        <v>1323692.8025616363</v>
      </c>
      <c r="AG412" s="475">
        <f t="shared" ca="1" si="95"/>
        <v>1323692.8025616363</v>
      </c>
      <c r="AH412" s="475">
        <f t="shared" ca="1" si="95"/>
        <v>1323692.8025616363</v>
      </c>
      <c r="AI412" s="475">
        <f t="shared" ca="1" si="95"/>
        <v>1323692.8025616363</v>
      </c>
      <c r="AJ412" s="475">
        <f t="shared" ca="1" si="95"/>
        <v>1323692.8025616363</v>
      </c>
      <c r="AK412" s="475">
        <f t="shared" ca="1" si="95"/>
        <v>1323692.8025616363</v>
      </c>
      <c r="AL412" s="475">
        <f t="shared" ca="1" si="95"/>
        <v>1323692.8025616363</v>
      </c>
      <c r="AM412" s="475">
        <f t="shared" ca="1" si="95"/>
        <v>1323692.8025616363</v>
      </c>
      <c r="AN412" s="475">
        <f t="shared" ca="1" si="95"/>
        <v>1323692.8025616363</v>
      </c>
      <c r="AO412" s="475">
        <f t="shared" ca="1" si="95"/>
        <v>1323692.8025616363</v>
      </c>
      <c r="AP412" s="475">
        <f t="shared" ca="1" si="95"/>
        <v>1323692.8025616363</v>
      </c>
      <c r="AQ412" s="475">
        <f t="shared" ca="1" si="95"/>
        <v>1323692.8025616363</v>
      </c>
      <c r="AR412" s="475">
        <f t="shared" ca="1" si="95"/>
        <v>1323692.8025616363</v>
      </c>
      <c r="AS412" s="475">
        <f t="shared" ca="1" si="93"/>
        <v>1323692.8025616363</v>
      </c>
      <c r="AT412" s="475">
        <f t="shared" ca="1" si="93"/>
        <v>1323692.8025616363</v>
      </c>
      <c r="AU412" s="475">
        <f t="shared" ca="1" si="93"/>
        <v>1323692.8025616363</v>
      </c>
      <c r="AV412" s="475">
        <f t="shared" ca="1" si="93"/>
        <v>1323692.8025616363</v>
      </c>
      <c r="AW412" s="475">
        <f t="shared" ca="1" si="93"/>
        <v>1323692.8025616363</v>
      </c>
      <c r="AX412" s="475">
        <f t="shared" ca="1" si="93"/>
        <v>1323692.8025616363</v>
      </c>
      <c r="AY412" s="475">
        <f t="shared" ca="1" si="93"/>
        <v>1323692.8025616363</v>
      </c>
      <c r="AZ412" s="479"/>
      <c r="BA412" s="479"/>
      <c r="BB412" s="479"/>
      <c r="BC412" s="479"/>
      <c r="BD412" s="479"/>
      <c r="BE412" s="479"/>
      <c r="BF412" s="479"/>
      <c r="BG412" s="479"/>
      <c r="BH412" s="479"/>
      <c r="BI412" s="479"/>
      <c r="BJ412" s="479"/>
      <c r="BK412" s="479"/>
      <c r="BL412" s="479"/>
      <c r="BM412" s="479"/>
      <c r="BN412" s="479"/>
      <c r="BO412" s="479"/>
      <c r="BP412" s="479"/>
      <c r="BQ412" s="479"/>
      <c r="BR412" s="479"/>
    </row>
    <row r="413" spans="4:70">
      <c r="D413" s="475"/>
      <c r="E413" s="475"/>
      <c r="F413" s="475"/>
      <c r="G413" s="475"/>
      <c r="H413" s="475"/>
      <c r="I413" s="475"/>
      <c r="J413" s="475"/>
      <c r="K413" s="475"/>
      <c r="L413" s="475"/>
      <c r="M413" s="475"/>
      <c r="N413" s="475"/>
      <c r="O413" s="475"/>
      <c r="P413" s="475"/>
      <c r="Q413" s="475"/>
      <c r="R413" s="475"/>
      <c r="S413" s="475"/>
      <c r="T413" s="475"/>
      <c r="U413" s="475"/>
      <c r="V413" s="475"/>
      <c r="W413" s="475"/>
      <c r="X413" s="475"/>
      <c r="Y413" s="475"/>
      <c r="Z413" s="475"/>
      <c r="AA413" s="475"/>
      <c r="AB413" s="475">
        <f ca="1">AB$47/24</f>
        <v>1323692.8025616363</v>
      </c>
      <c r="AC413" s="475">
        <f t="shared" ca="1" si="95"/>
        <v>1323692.8025616363</v>
      </c>
      <c r="AD413" s="475">
        <f t="shared" ca="1" si="95"/>
        <v>1323692.8025616363</v>
      </c>
      <c r="AE413" s="475">
        <f t="shared" ca="1" si="95"/>
        <v>1323692.8025616363</v>
      </c>
      <c r="AF413" s="475">
        <f t="shared" ca="1" si="95"/>
        <v>1323692.8025616363</v>
      </c>
      <c r="AG413" s="475">
        <f t="shared" ca="1" si="95"/>
        <v>1323692.8025616363</v>
      </c>
      <c r="AH413" s="475">
        <f t="shared" ca="1" si="95"/>
        <v>1323692.8025616363</v>
      </c>
      <c r="AI413" s="475">
        <f t="shared" ca="1" si="95"/>
        <v>1323692.8025616363</v>
      </c>
      <c r="AJ413" s="475">
        <f t="shared" ca="1" si="95"/>
        <v>1323692.8025616363</v>
      </c>
      <c r="AK413" s="475">
        <f t="shared" ca="1" si="95"/>
        <v>1323692.8025616363</v>
      </c>
      <c r="AL413" s="475">
        <f t="shared" ca="1" si="95"/>
        <v>1323692.8025616363</v>
      </c>
      <c r="AM413" s="475">
        <f t="shared" ca="1" si="95"/>
        <v>1323692.8025616363</v>
      </c>
      <c r="AN413" s="475">
        <f t="shared" ca="1" si="95"/>
        <v>1323692.8025616363</v>
      </c>
      <c r="AO413" s="475">
        <f t="shared" ca="1" si="95"/>
        <v>1323692.8025616363</v>
      </c>
      <c r="AP413" s="475">
        <f t="shared" ca="1" si="95"/>
        <v>1323692.8025616363</v>
      </c>
      <c r="AQ413" s="475">
        <f t="shared" ca="1" si="95"/>
        <v>1323692.8025616363</v>
      </c>
      <c r="AR413" s="475">
        <f t="shared" ca="1" si="95"/>
        <v>1323692.8025616363</v>
      </c>
      <c r="AS413" s="475">
        <f t="shared" ca="1" si="93"/>
        <v>1323692.8025616363</v>
      </c>
      <c r="AT413" s="475">
        <f t="shared" ca="1" si="93"/>
        <v>1323692.8025616363</v>
      </c>
      <c r="AU413" s="475">
        <f t="shared" ca="1" si="93"/>
        <v>1323692.8025616363</v>
      </c>
      <c r="AV413" s="475">
        <f t="shared" ca="1" si="93"/>
        <v>1323692.8025616363</v>
      </c>
      <c r="AW413" s="475">
        <f t="shared" ca="1" si="93"/>
        <v>1323692.8025616363</v>
      </c>
      <c r="AX413" s="475">
        <f t="shared" ca="1" si="93"/>
        <v>1323692.8025616363</v>
      </c>
      <c r="AY413" s="475">
        <f t="shared" ca="1" si="93"/>
        <v>1323692.8025616363</v>
      </c>
      <c r="AZ413" s="479"/>
      <c r="BA413" s="479"/>
      <c r="BB413" s="479"/>
      <c r="BC413" s="479"/>
      <c r="BD413" s="479"/>
      <c r="BE413" s="479"/>
      <c r="BF413" s="479"/>
      <c r="BG413" s="479"/>
      <c r="BH413" s="479"/>
      <c r="BI413" s="479"/>
      <c r="BJ413" s="479"/>
      <c r="BK413" s="479"/>
      <c r="BL413" s="479"/>
      <c r="BM413" s="479"/>
      <c r="BN413" s="479"/>
      <c r="BO413" s="479"/>
      <c r="BP413" s="479"/>
      <c r="BQ413" s="479"/>
      <c r="BR413" s="479"/>
    </row>
    <row r="414" spans="4:70">
      <c r="D414" s="475"/>
      <c r="E414" s="475"/>
      <c r="F414" s="475"/>
      <c r="G414" s="475"/>
      <c r="H414" s="475"/>
      <c r="I414" s="475"/>
      <c r="J414" s="475"/>
      <c r="K414" s="475"/>
      <c r="L414" s="475"/>
      <c r="M414" s="475"/>
      <c r="N414" s="475"/>
      <c r="O414" s="475"/>
      <c r="P414" s="475"/>
      <c r="Q414" s="475"/>
      <c r="R414" s="475"/>
      <c r="S414" s="475"/>
      <c r="T414" s="475"/>
      <c r="U414" s="475"/>
      <c r="V414" s="475"/>
      <c r="W414" s="475"/>
      <c r="X414" s="475"/>
      <c r="Y414" s="475"/>
      <c r="Z414" s="475"/>
      <c r="AA414" s="475"/>
      <c r="AB414" s="475"/>
      <c r="AC414" s="475">
        <f ca="1">AC$44/24</f>
        <v>295948.96929442493</v>
      </c>
      <c r="AD414" s="475">
        <f ca="1">AC414</f>
        <v>295948.96929442493</v>
      </c>
      <c r="AE414" s="475">
        <f t="shared" ca="1" si="95"/>
        <v>295948.96929442493</v>
      </c>
      <c r="AF414" s="475">
        <f t="shared" ca="1" si="95"/>
        <v>295948.96929442493</v>
      </c>
      <c r="AG414" s="475">
        <f t="shared" ca="1" si="95"/>
        <v>295948.96929442493</v>
      </c>
      <c r="AH414" s="475">
        <f t="shared" ca="1" si="95"/>
        <v>295948.96929442493</v>
      </c>
      <c r="AI414" s="475">
        <f t="shared" ca="1" si="95"/>
        <v>295948.96929442493</v>
      </c>
      <c r="AJ414" s="475">
        <f t="shared" ca="1" si="95"/>
        <v>295948.96929442493</v>
      </c>
      <c r="AK414" s="475">
        <f t="shared" ca="1" si="95"/>
        <v>295948.96929442493</v>
      </c>
      <c r="AL414" s="475">
        <f t="shared" ca="1" si="95"/>
        <v>295948.96929442493</v>
      </c>
      <c r="AM414" s="475">
        <f t="shared" ca="1" si="95"/>
        <v>295948.96929442493</v>
      </c>
      <c r="AN414" s="475">
        <f t="shared" ca="1" si="95"/>
        <v>295948.96929442493</v>
      </c>
      <c r="AO414" s="475">
        <f t="shared" ca="1" si="95"/>
        <v>295948.96929442493</v>
      </c>
      <c r="AP414" s="475">
        <f t="shared" ca="1" si="95"/>
        <v>295948.96929442493</v>
      </c>
      <c r="AQ414" s="475">
        <f t="shared" ca="1" si="95"/>
        <v>295948.96929442493</v>
      </c>
      <c r="AR414" s="475">
        <f t="shared" ca="1" si="95"/>
        <v>295948.96929442493</v>
      </c>
      <c r="AS414" s="475">
        <f t="shared" ca="1" si="93"/>
        <v>295948.96929442493</v>
      </c>
      <c r="AT414" s="475">
        <f t="shared" ca="1" si="93"/>
        <v>295948.96929442493</v>
      </c>
      <c r="AU414" s="475">
        <f t="shared" ca="1" si="93"/>
        <v>295948.96929442493</v>
      </c>
      <c r="AV414" s="475">
        <f t="shared" ca="1" si="93"/>
        <v>295948.96929442493</v>
      </c>
      <c r="AW414" s="475">
        <f t="shared" ca="1" si="93"/>
        <v>295948.96929442493</v>
      </c>
      <c r="AX414" s="475">
        <f t="shared" ca="1" si="93"/>
        <v>295948.96929442493</v>
      </c>
      <c r="AY414" s="475">
        <f t="shared" ca="1" si="93"/>
        <v>295948.96929442493</v>
      </c>
      <c r="AZ414" s="475">
        <f ca="1">AY414</f>
        <v>295948.96929442493</v>
      </c>
      <c r="BA414" s="479"/>
      <c r="BB414" s="479"/>
      <c r="BC414" s="479"/>
      <c r="BD414" s="479"/>
      <c r="BE414" s="479"/>
      <c r="BF414" s="479"/>
      <c r="BG414" s="479"/>
      <c r="BH414" s="479"/>
      <c r="BI414" s="479"/>
      <c r="BJ414" s="479"/>
      <c r="BK414" s="479"/>
      <c r="BL414" s="479"/>
      <c r="BM414" s="479"/>
      <c r="BN414" s="479"/>
      <c r="BO414" s="479"/>
      <c r="BP414" s="479"/>
      <c r="BQ414" s="479"/>
      <c r="BR414" s="479"/>
    </row>
    <row r="415" spans="4:70">
      <c r="D415" s="475"/>
      <c r="E415" s="475"/>
      <c r="F415" s="475"/>
      <c r="G415" s="475"/>
      <c r="H415" s="475"/>
      <c r="I415" s="475"/>
      <c r="J415" s="475"/>
      <c r="K415" s="475"/>
      <c r="L415" s="475"/>
      <c r="M415" s="475"/>
      <c r="N415" s="475"/>
      <c r="O415" s="475"/>
      <c r="P415" s="475"/>
      <c r="Q415" s="475"/>
      <c r="R415" s="475"/>
      <c r="S415" s="475"/>
      <c r="T415" s="475"/>
      <c r="U415" s="475"/>
      <c r="V415" s="475"/>
      <c r="W415" s="475"/>
      <c r="X415" s="475"/>
      <c r="Y415" s="475"/>
      <c r="Z415" s="475"/>
      <c r="AA415" s="475"/>
      <c r="AB415" s="475"/>
      <c r="AC415" s="475">
        <f ca="1">AC$45/24</f>
        <v>910612.21321361524</v>
      </c>
      <c r="AD415" s="475">
        <f t="shared" ref="AD415:AS419" ca="1" si="96">AC415</f>
        <v>910612.21321361524</v>
      </c>
      <c r="AE415" s="475">
        <f t="shared" ca="1" si="96"/>
        <v>910612.21321361524</v>
      </c>
      <c r="AF415" s="475">
        <f t="shared" ca="1" si="96"/>
        <v>910612.21321361524</v>
      </c>
      <c r="AG415" s="475">
        <f t="shared" ca="1" si="96"/>
        <v>910612.21321361524</v>
      </c>
      <c r="AH415" s="475">
        <f t="shared" ca="1" si="96"/>
        <v>910612.21321361524</v>
      </c>
      <c r="AI415" s="475">
        <f t="shared" ca="1" si="96"/>
        <v>910612.21321361524</v>
      </c>
      <c r="AJ415" s="475">
        <f t="shared" ca="1" si="96"/>
        <v>910612.21321361524</v>
      </c>
      <c r="AK415" s="475">
        <f t="shared" ca="1" si="96"/>
        <v>910612.21321361524</v>
      </c>
      <c r="AL415" s="475">
        <f t="shared" ca="1" si="96"/>
        <v>910612.21321361524</v>
      </c>
      <c r="AM415" s="475">
        <f t="shared" ca="1" si="96"/>
        <v>910612.21321361524</v>
      </c>
      <c r="AN415" s="475">
        <f t="shared" ca="1" si="96"/>
        <v>910612.21321361524</v>
      </c>
      <c r="AO415" s="475">
        <f t="shared" ca="1" si="96"/>
        <v>910612.21321361524</v>
      </c>
      <c r="AP415" s="475">
        <f t="shared" ca="1" si="96"/>
        <v>910612.21321361524</v>
      </c>
      <c r="AQ415" s="475">
        <f t="shared" ca="1" si="96"/>
        <v>910612.21321361524</v>
      </c>
      <c r="AR415" s="475">
        <f t="shared" ca="1" si="96"/>
        <v>910612.21321361524</v>
      </c>
      <c r="AS415" s="475">
        <f t="shared" ca="1" si="96"/>
        <v>910612.21321361524</v>
      </c>
      <c r="AT415" s="475">
        <f t="shared" ca="1" si="93"/>
        <v>910612.21321361524</v>
      </c>
      <c r="AU415" s="475">
        <f t="shared" ca="1" si="93"/>
        <v>910612.21321361524</v>
      </c>
      <c r="AV415" s="475">
        <f t="shared" ca="1" si="93"/>
        <v>910612.21321361524</v>
      </c>
      <c r="AW415" s="475">
        <f t="shared" ca="1" si="93"/>
        <v>910612.21321361524</v>
      </c>
      <c r="AX415" s="475">
        <f t="shared" ca="1" si="93"/>
        <v>910612.21321361524</v>
      </c>
      <c r="AY415" s="475">
        <f t="shared" ca="1" si="93"/>
        <v>910612.21321361524</v>
      </c>
      <c r="AZ415" s="475">
        <f t="shared" ca="1" si="93"/>
        <v>910612.21321361524</v>
      </c>
      <c r="BA415" s="479"/>
      <c r="BB415" s="479"/>
      <c r="BC415" s="479"/>
      <c r="BD415" s="479"/>
      <c r="BE415" s="479"/>
      <c r="BF415" s="479"/>
      <c r="BG415" s="479"/>
      <c r="BH415" s="479"/>
      <c r="BI415" s="479"/>
      <c r="BJ415" s="479"/>
      <c r="BK415" s="479"/>
      <c r="BL415" s="479"/>
      <c r="BM415" s="479"/>
      <c r="BN415" s="479"/>
      <c r="BO415" s="479"/>
      <c r="BP415" s="479"/>
      <c r="BQ415" s="479"/>
      <c r="BR415" s="479"/>
    </row>
    <row r="416" spans="4:70">
      <c r="D416" s="475"/>
      <c r="E416" s="475"/>
      <c r="F416" s="475"/>
      <c r="G416" s="475"/>
      <c r="H416" s="475"/>
      <c r="I416" s="475"/>
      <c r="J416" s="475"/>
      <c r="K416" s="475"/>
      <c r="L416" s="475"/>
      <c r="M416" s="475"/>
      <c r="N416" s="475"/>
      <c r="O416" s="475"/>
      <c r="P416" s="475"/>
      <c r="Q416" s="475"/>
      <c r="R416" s="475"/>
      <c r="S416" s="475"/>
      <c r="T416" s="475"/>
      <c r="U416" s="475"/>
      <c r="V416" s="475"/>
      <c r="W416" s="475"/>
      <c r="X416" s="475"/>
      <c r="Y416" s="475"/>
      <c r="Z416" s="475"/>
      <c r="AA416" s="475"/>
      <c r="AB416" s="475"/>
      <c r="AC416" s="475">
        <f ca="1">AC$46/24</f>
        <v>1335564.579379969</v>
      </c>
      <c r="AD416" s="475">
        <f t="shared" ca="1" si="96"/>
        <v>1335564.579379969</v>
      </c>
      <c r="AE416" s="475">
        <f t="shared" ca="1" si="96"/>
        <v>1335564.579379969</v>
      </c>
      <c r="AF416" s="475">
        <f t="shared" ca="1" si="96"/>
        <v>1335564.579379969</v>
      </c>
      <c r="AG416" s="475">
        <f t="shared" ca="1" si="96"/>
        <v>1335564.579379969</v>
      </c>
      <c r="AH416" s="475">
        <f t="shared" ca="1" si="96"/>
        <v>1335564.579379969</v>
      </c>
      <c r="AI416" s="475">
        <f t="shared" ca="1" si="96"/>
        <v>1335564.579379969</v>
      </c>
      <c r="AJ416" s="475">
        <f t="shared" ca="1" si="96"/>
        <v>1335564.579379969</v>
      </c>
      <c r="AK416" s="475">
        <f t="shared" ca="1" si="96"/>
        <v>1335564.579379969</v>
      </c>
      <c r="AL416" s="475">
        <f t="shared" ca="1" si="96"/>
        <v>1335564.579379969</v>
      </c>
      <c r="AM416" s="475">
        <f t="shared" ca="1" si="96"/>
        <v>1335564.579379969</v>
      </c>
      <c r="AN416" s="475">
        <f t="shared" ca="1" si="96"/>
        <v>1335564.579379969</v>
      </c>
      <c r="AO416" s="475">
        <f t="shared" ca="1" si="96"/>
        <v>1335564.579379969</v>
      </c>
      <c r="AP416" s="475">
        <f t="shared" ca="1" si="96"/>
        <v>1335564.579379969</v>
      </c>
      <c r="AQ416" s="475">
        <f t="shared" ca="1" si="96"/>
        <v>1335564.579379969</v>
      </c>
      <c r="AR416" s="475">
        <f t="shared" ca="1" si="96"/>
        <v>1335564.579379969</v>
      </c>
      <c r="AS416" s="475">
        <f t="shared" ca="1" si="96"/>
        <v>1335564.579379969</v>
      </c>
      <c r="AT416" s="475">
        <f t="shared" ca="1" si="93"/>
        <v>1335564.579379969</v>
      </c>
      <c r="AU416" s="475">
        <f t="shared" ca="1" si="93"/>
        <v>1335564.579379969</v>
      </c>
      <c r="AV416" s="475">
        <f t="shared" ca="1" si="93"/>
        <v>1335564.579379969</v>
      </c>
      <c r="AW416" s="475">
        <f t="shared" ca="1" si="93"/>
        <v>1335564.579379969</v>
      </c>
      <c r="AX416" s="475">
        <f t="shared" ca="1" si="93"/>
        <v>1335564.579379969</v>
      </c>
      <c r="AY416" s="475">
        <f t="shared" ca="1" si="93"/>
        <v>1335564.579379969</v>
      </c>
      <c r="AZ416" s="475">
        <f t="shared" ca="1" si="93"/>
        <v>1335564.579379969</v>
      </c>
      <c r="BA416" s="479"/>
      <c r="BB416" s="479"/>
      <c r="BC416" s="479"/>
      <c r="BD416" s="479"/>
      <c r="BE416" s="479"/>
      <c r="BF416" s="479"/>
      <c r="BG416" s="479"/>
      <c r="BH416" s="479"/>
      <c r="BI416" s="479"/>
      <c r="BJ416" s="479"/>
      <c r="BK416" s="479"/>
      <c r="BL416" s="479"/>
      <c r="BM416" s="479"/>
      <c r="BN416" s="479"/>
      <c r="BO416" s="479"/>
      <c r="BP416" s="479"/>
      <c r="BQ416" s="479"/>
      <c r="BR416" s="479"/>
    </row>
    <row r="417" spans="4:70">
      <c r="D417" s="475"/>
      <c r="E417" s="475"/>
      <c r="F417" s="475"/>
      <c r="G417" s="475"/>
      <c r="H417" s="475"/>
      <c r="I417" s="475"/>
      <c r="J417" s="475"/>
      <c r="K417" s="475"/>
      <c r="L417" s="475"/>
      <c r="M417" s="475"/>
      <c r="N417" s="475"/>
      <c r="O417" s="475"/>
      <c r="P417" s="475"/>
      <c r="Q417" s="475"/>
      <c r="R417" s="475"/>
      <c r="S417" s="475"/>
      <c r="T417" s="475"/>
      <c r="U417" s="475"/>
      <c r="V417" s="475"/>
      <c r="W417" s="475"/>
      <c r="X417" s="475"/>
      <c r="Y417" s="475"/>
      <c r="Z417" s="475"/>
      <c r="AA417" s="475"/>
      <c r="AB417" s="475"/>
      <c r="AC417" s="475">
        <f ca="1">AC$47/24</f>
        <v>1517687.0220226918</v>
      </c>
      <c r="AD417" s="475">
        <f t="shared" ca="1" si="96"/>
        <v>1517687.0220226918</v>
      </c>
      <c r="AE417" s="475">
        <f t="shared" ca="1" si="96"/>
        <v>1517687.0220226918</v>
      </c>
      <c r="AF417" s="475">
        <f t="shared" ca="1" si="96"/>
        <v>1517687.0220226918</v>
      </c>
      <c r="AG417" s="475">
        <f t="shared" ca="1" si="96"/>
        <v>1517687.0220226918</v>
      </c>
      <c r="AH417" s="475">
        <f t="shared" ca="1" si="96"/>
        <v>1517687.0220226918</v>
      </c>
      <c r="AI417" s="475">
        <f t="shared" ca="1" si="96"/>
        <v>1517687.0220226918</v>
      </c>
      <c r="AJ417" s="475">
        <f t="shared" ca="1" si="96"/>
        <v>1517687.0220226918</v>
      </c>
      <c r="AK417" s="475">
        <f t="shared" ca="1" si="96"/>
        <v>1517687.0220226918</v>
      </c>
      <c r="AL417" s="475">
        <f t="shared" ca="1" si="96"/>
        <v>1517687.0220226918</v>
      </c>
      <c r="AM417" s="475">
        <f t="shared" ca="1" si="96"/>
        <v>1517687.0220226918</v>
      </c>
      <c r="AN417" s="475">
        <f t="shared" ca="1" si="96"/>
        <v>1517687.0220226918</v>
      </c>
      <c r="AO417" s="475">
        <f t="shared" ca="1" si="96"/>
        <v>1517687.0220226918</v>
      </c>
      <c r="AP417" s="475">
        <f t="shared" ca="1" si="96"/>
        <v>1517687.0220226918</v>
      </c>
      <c r="AQ417" s="475">
        <f t="shared" ca="1" si="96"/>
        <v>1517687.0220226918</v>
      </c>
      <c r="AR417" s="475">
        <f t="shared" ca="1" si="96"/>
        <v>1517687.0220226918</v>
      </c>
      <c r="AS417" s="475">
        <f t="shared" ca="1" si="96"/>
        <v>1517687.0220226918</v>
      </c>
      <c r="AT417" s="475">
        <f t="shared" ca="1" si="93"/>
        <v>1517687.0220226918</v>
      </c>
      <c r="AU417" s="475">
        <f t="shared" ca="1" si="93"/>
        <v>1517687.0220226918</v>
      </c>
      <c r="AV417" s="475">
        <f t="shared" ca="1" si="93"/>
        <v>1517687.0220226918</v>
      </c>
      <c r="AW417" s="475">
        <f t="shared" ca="1" si="93"/>
        <v>1517687.0220226918</v>
      </c>
      <c r="AX417" s="475">
        <f t="shared" ca="1" si="93"/>
        <v>1517687.0220226918</v>
      </c>
      <c r="AY417" s="475">
        <f t="shared" ca="1" si="93"/>
        <v>1517687.0220226918</v>
      </c>
      <c r="AZ417" s="475">
        <f t="shared" ca="1" si="93"/>
        <v>1517687.0220226918</v>
      </c>
      <c r="BA417" s="479"/>
      <c r="BB417" s="479"/>
      <c r="BC417" s="479"/>
      <c r="BD417" s="479"/>
      <c r="BE417" s="479"/>
      <c r="BF417" s="479"/>
      <c r="BG417" s="479"/>
      <c r="BH417" s="479"/>
      <c r="BI417" s="479"/>
      <c r="BJ417" s="479"/>
      <c r="BK417" s="479"/>
      <c r="BL417" s="479"/>
      <c r="BM417" s="479"/>
      <c r="BN417" s="479"/>
      <c r="BO417" s="479"/>
      <c r="BP417" s="479"/>
      <c r="BQ417" s="479"/>
      <c r="BR417" s="479"/>
    </row>
    <row r="418" spans="4:70">
      <c r="D418" s="475"/>
      <c r="E418" s="475"/>
      <c r="F418" s="475"/>
      <c r="G418" s="475"/>
      <c r="H418" s="475"/>
      <c r="I418" s="475"/>
      <c r="J418" s="475"/>
      <c r="K418" s="475"/>
      <c r="L418" s="475"/>
      <c r="M418" s="475"/>
      <c r="N418" s="475"/>
      <c r="O418" s="475"/>
      <c r="P418" s="475"/>
      <c r="Q418" s="475"/>
      <c r="R418" s="475"/>
      <c r="S418" s="475"/>
      <c r="T418" s="475"/>
      <c r="U418" s="475"/>
      <c r="V418" s="475"/>
      <c r="W418" s="475"/>
      <c r="X418" s="475"/>
      <c r="Y418" s="475"/>
      <c r="Z418" s="475"/>
      <c r="AA418" s="475"/>
      <c r="AB418" s="475"/>
      <c r="AC418" s="475">
        <f ca="1">AC$47/24</f>
        <v>1517687.0220226918</v>
      </c>
      <c r="AD418" s="475">
        <f t="shared" ca="1" si="96"/>
        <v>1517687.0220226918</v>
      </c>
      <c r="AE418" s="475">
        <f t="shared" ca="1" si="96"/>
        <v>1517687.0220226918</v>
      </c>
      <c r="AF418" s="475">
        <f t="shared" ca="1" si="96"/>
        <v>1517687.0220226918</v>
      </c>
      <c r="AG418" s="475">
        <f t="shared" ca="1" si="96"/>
        <v>1517687.0220226918</v>
      </c>
      <c r="AH418" s="475">
        <f t="shared" ca="1" si="96"/>
        <v>1517687.0220226918</v>
      </c>
      <c r="AI418" s="475">
        <f t="shared" ca="1" si="96"/>
        <v>1517687.0220226918</v>
      </c>
      <c r="AJ418" s="475">
        <f t="shared" ca="1" si="96"/>
        <v>1517687.0220226918</v>
      </c>
      <c r="AK418" s="475">
        <f t="shared" ca="1" si="96"/>
        <v>1517687.0220226918</v>
      </c>
      <c r="AL418" s="475">
        <f t="shared" ca="1" si="96"/>
        <v>1517687.0220226918</v>
      </c>
      <c r="AM418" s="475">
        <f t="shared" ca="1" si="96"/>
        <v>1517687.0220226918</v>
      </c>
      <c r="AN418" s="475">
        <f t="shared" ca="1" si="96"/>
        <v>1517687.0220226918</v>
      </c>
      <c r="AO418" s="475">
        <f t="shared" ca="1" si="96"/>
        <v>1517687.0220226918</v>
      </c>
      <c r="AP418" s="475">
        <f t="shared" ca="1" si="96"/>
        <v>1517687.0220226918</v>
      </c>
      <c r="AQ418" s="475">
        <f t="shared" ca="1" si="96"/>
        <v>1517687.0220226918</v>
      </c>
      <c r="AR418" s="475">
        <f t="shared" ca="1" si="96"/>
        <v>1517687.0220226918</v>
      </c>
      <c r="AS418" s="475">
        <f t="shared" ca="1" si="96"/>
        <v>1517687.0220226918</v>
      </c>
      <c r="AT418" s="475">
        <f t="shared" ca="1" si="93"/>
        <v>1517687.0220226918</v>
      </c>
      <c r="AU418" s="475">
        <f t="shared" ca="1" si="93"/>
        <v>1517687.0220226918</v>
      </c>
      <c r="AV418" s="475">
        <f t="shared" ca="1" si="93"/>
        <v>1517687.0220226918</v>
      </c>
      <c r="AW418" s="475">
        <f t="shared" ca="1" si="93"/>
        <v>1517687.0220226918</v>
      </c>
      <c r="AX418" s="475">
        <f t="shared" ca="1" si="93"/>
        <v>1517687.0220226918</v>
      </c>
      <c r="AY418" s="475">
        <f t="shared" ca="1" si="93"/>
        <v>1517687.0220226918</v>
      </c>
      <c r="AZ418" s="475">
        <f t="shared" ca="1" si="93"/>
        <v>1517687.0220226918</v>
      </c>
      <c r="BA418" s="479"/>
      <c r="BB418" s="479"/>
      <c r="BC418" s="479"/>
      <c r="BD418" s="479"/>
      <c r="BE418" s="479"/>
      <c r="BF418" s="479"/>
      <c r="BG418" s="479"/>
      <c r="BH418" s="479"/>
      <c r="BI418" s="479"/>
      <c r="BJ418" s="479"/>
      <c r="BK418" s="479"/>
      <c r="BL418" s="479"/>
      <c r="BM418" s="479"/>
      <c r="BN418" s="479"/>
      <c r="BO418" s="479"/>
      <c r="BP418" s="479"/>
      <c r="BQ418" s="479"/>
      <c r="BR418" s="479"/>
    </row>
    <row r="419" spans="4:70">
      <c r="D419" s="475"/>
      <c r="E419" s="475"/>
      <c r="F419" s="475"/>
      <c r="G419" s="475"/>
      <c r="H419" s="475"/>
      <c r="I419" s="475"/>
      <c r="J419" s="475"/>
      <c r="K419" s="475"/>
      <c r="L419" s="475"/>
      <c r="M419" s="475"/>
      <c r="N419" s="475"/>
      <c r="O419" s="475"/>
      <c r="P419" s="475"/>
      <c r="Q419" s="475"/>
      <c r="R419" s="475"/>
      <c r="S419" s="475"/>
      <c r="T419" s="475"/>
      <c r="U419" s="475"/>
      <c r="V419" s="475"/>
      <c r="W419" s="475"/>
      <c r="X419" s="475"/>
      <c r="Y419" s="475"/>
      <c r="Z419" s="475"/>
      <c r="AA419" s="475"/>
      <c r="AB419" s="475"/>
      <c r="AC419" s="475"/>
      <c r="AD419" s="475">
        <f ca="1">AD$44/24</f>
        <v>332623.99177867296</v>
      </c>
      <c r="AE419" s="475">
        <f ca="1">AD419</f>
        <v>332623.99177867296</v>
      </c>
      <c r="AF419" s="475">
        <f t="shared" ca="1" si="96"/>
        <v>332623.99177867296</v>
      </c>
      <c r="AG419" s="475">
        <f t="shared" ca="1" si="96"/>
        <v>332623.99177867296</v>
      </c>
      <c r="AH419" s="475">
        <f t="shared" ca="1" si="96"/>
        <v>332623.99177867296</v>
      </c>
      <c r="AI419" s="475">
        <f t="shared" ca="1" si="96"/>
        <v>332623.99177867296</v>
      </c>
      <c r="AJ419" s="475">
        <f t="shared" ca="1" si="96"/>
        <v>332623.99177867296</v>
      </c>
      <c r="AK419" s="475">
        <f t="shared" ca="1" si="96"/>
        <v>332623.99177867296</v>
      </c>
      <c r="AL419" s="475">
        <f t="shared" ca="1" si="96"/>
        <v>332623.99177867296</v>
      </c>
      <c r="AM419" s="475">
        <f t="shared" ca="1" si="96"/>
        <v>332623.99177867296</v>
      </c>
      <c r="AN419" s="475">
        <f t="shared" ca="1" si="96"/>
        <v>332623.99177867296</v>
      </c>
      <c r="AO419" s="475">
        <f t="shared" ca="1" si="96"/>
        <v>332623.99177867296</v>
      </c>
      <c r="AP419" s="475">
        <f t="shared" ca="1" si="96"/>
        <v>332623.99177867296</v>
      </c>
      <c r="AQ419" s="475">
        <f t="shared" ca="1" si="96"/>
        <v>332623.99177867296</v>
      </c>
      <c r="AR419" s="475">
        <f t="shared" ca="1" si="96"/>
        <v>332623.99177867296</v>
      </c>
      <c r="AS419" s="475">
        <f t="shared" ca="1" si="96"/>
        <v>332623.99177867296</v>
      </c>
      <c r="AT419" s="475">
        <f t="shared" ca="1" si="93"/>
        <v>332623.99177867296</v>
      </c>
      <c r="AU419" s="475">
        <f t="shared" ca="1" si="93"/>
        <v>332623.99177867296</v>
      </c>
      <c r="AV419" s="475">
        <f t="shared" ca="1" si="93"/>
        <v>332623.99177867296</v>
      </c>
      <c r="AW419" s="475">
        <f t="shared" ca="1" si="93"/>
        <v>332623.99177867296</v>
      </c>
      <c r="AX419" s="475">
        <f t="shared" ca="1" si="93"/>
        <v>332623.99177867296</v>
      </c>
      <c r="AY419" s="475">
        <f t="shared" ca="1" si="93"/>
        <v>332623.99177867296</v>
      </c>
      <c r="AZ419" s="475">
        <f t="shared" ca="1" si="93"/>
        <v>332623.99177867296</v>
      </c>
      <c r="BA419" s="475">
        <f ca="1">AZ419</f>
        <v>332623.99177867296</v>
      </c>
      <c r="BB419" s="479"/>
      <c r="BC419" s="479"/>
      <c r="BD419" s="479"/>
      <c r="BE419" s="479"/>
      <c r="BF419" s="479"/>
      <c r="BG419" s="479"/>
      <c r="BH419" s="479"/>
      <c r="BI419" s="479"/>
      <c r="BJ419" s="479"/>
      <c r="BK419" s="479"/>
      <c r="BL419" s="479"/>
      <c r="BM419" s="479"/>
      <c r="BN419" s="479"/>
      <c r="BO419" s="479"/>
      <c r="BP419" s="479"/>
      <c r="BQ419" s="479"/>
      <c r="BR419" s="479"/>
    </row>
    <row r="420" spans="4:70">
      <c r="D420" s="475"/>
      <c r="E420" s="475"/>
      <c r="F420" s="475"/>
      <c r="G420" s="475"/>
      <c r="H420" s="475"/>
      <c r="I420" s="475"/>
      <c r="J420" s="475"/>
      <c r="K420" s="475"/>
      <c r="L420" s="475"/>
      <c r="M420" s="475"/>
      <c r="N420" s="475"/>
      <c r="O420" s="475"/>
      <c r="P420" s="475"/>
      <c r="Q420" s="475"/>
      <c r="R420" s="475"/>
      <c r="S420" s="475"/>
      <c r="T420" s="475"/>
      <c r="U420" s="475"/>
      <c r="V420" s="475"/>
      <c r="W420" s="475"/>
      <c r="X420" s="475"/>
      <c r="Y420" s="475"/>
      <c r="Z420" s="475"/>
      <c r="AA420" s="475"/>
      <c r="AB420" s="475"/>
      <c r="AC420" s="475"/>
      <c r="AD420" s="475">
        <f ca="1">AD$45/24</f>
        <v>1023458.4362420705</v>
      </c>
      <c r="AE420" s="475">
        <f t="shared" ref="AE420:AT424" ca="1" si="97">AD420</f>
        <v>1023458.4362420705</v>
      </c>
      <c r="AF420" s="475">
        <f t="shared" ca="1" si="97"/>
        <v>1023458.4362420705</v>
      </c>
      <c r="AG420" s="475">
        <f t="shared" ca="1" si="97"/>
        <v>1023458.4362420705</v>
      </c>
      <c r="AH420" s="475">
        <f t="shared" ca="1" si="97"/>
        <v>1023458.4362420705</v>
      </c>
      <c r="AI420" s="475">
        <f t="shared" ca="1" si="97"/>
        <v>1023458.4362420705</v>
      </c>
      <c r="AJ420" s="475">
        <f t="shared" ca="1" si="97"/>
        <v>1023458.4362420705</v>
      </c>
      <c r="AK420" s="475">
        <f t="shared" ca="1" si="97"/>
        <v>1023458.4362420705</v>
      </c>
      <c r="AL420" s="475">
        <f t="shared" ca="1" si="97"/>
        <v>1023458.4362420705</v>
      </c>
      <c r="AM420" s="475">
        <f t="shared" ca="1" si="97"/>
        <v>1023458.4362420705</v>
      </c>
      <c r="AN420" s="475">
        <f t="shared" ca="1" si="97"/>
        <v>1023458.4362420705</v>
      </c>
      <c r="AO420" s="475">
        <f t="shared" ca="1" si="97"/>
        <v>1023458.4362420705</v>
      </c>
      <c r="AP420" s="475">
        <f t="shared" ca="1" si="97"/>
        <v>1023458.4362420705</v>
      </c>
      <c r="AQ420" s="475">
        <f t="shared" ca="1" si="97"/>
        <v>1023458.4362420705</v>
      </c>
      <c r="AR420" s="475">
        <f t="shared" ca="1" si="97"/>
        <v>1023458.4362420705</v>
      </c>
      <c r="AS420" s="475">
        <f t="shared" ca="1" si="97"/>
        <v>1023458.4362420705</v>
      </c>
      <c r="AT420" s="475">
        <f t="shared" ca="1" si="97"/>
        <v>1023458.4362420705</v>
      </c>
      <c r="AU420" s="475">
        <f t="shared" ref="AU420:BD435" ca="1" si="98">AT420</f>
        <v>1023458.4362420705</v>
      </c>
      <c r="AV420" s="475">
        <f t="shared" ca="1" si="98"/>
        <v>1023458.4362420705</v>
      </c>
      <c r="AW420" s="475">
        <f t="shared" ca="1" si="98"/>
        <v>1023458.4362420705</v>
      </c>
      <c r="AX420" s="475">
        <f t="shared" ca="1" si="98"/>
        <v>1023458.4362420705</v>
      </c>
      <c r="AY420" s="475">
        <f t="shared" ca="1" si="98"/>
        <v>1023458.4362420705</v>
      </c>
      <c r="AZ420" s="475">
        <f t="shared" ca="1" si="98"/>
        <v>1023458.4362420705</v>
      </c>
      <c r="BA420" s="475">
        <f t="shared" ca="1" si="98"/>
        <v>1023458.4362420705</v>
      </c>
      <c r="BB420" s="479"/>
      <c r="BC420" s="479"/>
      <c r="BD420" s="479"/>
      <c r="BE420" s="479"/>
      <c r="BF420" s="479"/>
      <c r="BG420" s="479"/>
      <c r="BH420" s="479"/>
      <c r="BI420" s="479"/>
      <c r="BJ420" s="479"/>
      <c r="BK420" s="479"/>
      <c r="BL420" s="479"/>
      <c r="BM420" s="479"/>
      <c r="BN420" s="479"/>
      <c r="BO420" s="479"/>
      <c r="BP420" s="479"/>
      <c r="BQ420" s="479"/>
      <c r="BR420" s="479"/>
    </row>
    <row r="421" spans="4:70">
      <c r="D421" s="475"/>
      <c r="E421" s="475"/>
      <c r="F421" s="475"/>
      <c r="G421" s="475"/>
      <c r="H421" s="475"/>
      <c r="I421" s="475"/>
      <c r="J421" s="475"/>
      <c r="K421" s="475"/>
      <c r="L421" s="475"/>
      <c r="M421" s="475"/>
      <c r="N421" s="475"/>
      <c r="O421" s="475"/>
      <c r="P421" s="475"/>
      <c r="Q421" s="475"/>
      <c r="R421" s="475"/>
      <c r="S421" s="475"/>
      <c r="T421" s="475"/>
      <c r="U421" s="475"/>
      <c r="V421" s="475"/>
      <c r="W421" s="475"/>
      <c r="X421" s="475"/>
      <c r="Y421" s="475"/>
      <c r="Z421" s="475"/>
      <c r="AA421" s="475"/>
      <c r="AB421" s="475"/>
      <c r="AC421" s="475"/>
      <c r="AD421" s="475">
        <f ca="1">AD$46/24</f>
        <v>1501072.3731550369</v>
      </c>
      <c r="AE421" s="475">
        <f t="shared" ca="1" si="97"/>
        <v>1501072.3731550369</v>
      </c>
      <c r="AF421" s="475">
        <f t="shared" ca="1" si="97"/>
        <v>1501072.3731550369</v>
      </c>
      <c r="AG421" s="475">
        <f t="shared" ca="1" si="97"/>
        <v>1501072.3731550369</v>
      </c>
      <c r="AH421" s="475">
        <f t="shared" ca="1" si="97"/>
        <v>1501072.3731550369</v>
      </c>
      <c r="AI421" s="475">
        <f t="shared" ca="1" si="97"/>
        <v>1501072.3731550369</v>
      </c>
      <c r="AJ421" s="475">
        <f t="shared" ca="1" si="97"/>
        <v>1501072.3731550369</v>
      </c>
      <c r="AK421" s="475">
        <f t="shared" ca="1" si="97"/>
        <v>1501072.3731550369</v>
      </c>
      <c r="AL421" s="475">
        <f t="shared" ca="1" si="97"/>
        <v>1501072.3731550369</v>
      </c>
      <c r="AM421" s="475">
        <f t="shared" ca="1" si="97"/>
        <v>1501072.3731550369</v>
      </c>
      <c r="AN421" s="475">
        <f t="shared" ca="1" si="97"/>
        <v>1501072.3731550369</v>
      </c>
      <c r="AO421" s="475">
        <f t="shared" ca="1" si="97"/>
        <v>1501072.3731550369</v>
      </c>
      <c r="AP421" s="475">
        <f t="shared" ca="1" si="97"/>
        <v>1501072.3731550369</v>
      </c>
      <c r="AQ421" s="475">
        <f t="shared" ca="1" si="97"/>
        <v>1501072.3731550369</v>
      </c>
      <c r="AR421" s="475">
        <f t="shared" ca="1" si="97"/>
        <v>1501072.3731550369</v>
      </c>
      <c r="AS421" s="475">
        <f t="shared" ca="1" si="97"/>
        <v>1501072.3731550369</v>
      </c>
      <c r="AT421" s="475">
        <f t="shared" ca="1" si="97"/>
        <v>1501072.3731550369</v>
      </c>
      <c r="AU421" s="475">
        <f t="shared" ca="1" si="98"/>
        <v>1501072.3731550369</v>
      </c>
      <c r="AV421" s="475">
        <f t="shared" ca="1" si="98"/>
        <v>1501072.3731550369</v>
      </c>
      <c r="AW421" s="475">
        <f t="shared" ca="1" si="98"/>
        <v>1501072.3731550369</v>
      </c>
      <c r="AX421" s="475">
        <f t="shared" ca="1" si="98"/>
        <v>1501072.3731550369</v>
      </c>
      <c r="AY421" s="475">
        <f t="shared" ca="1" si="98"/>
        <v>1501072.3731550369</v>
      </c>
      <c r="AZ421" s="475">
        <f t="shared" ca="1" si="98"/>
        <v>1501072.3731550369</v>
      </c>
      <c r="BA421" s="475">
        <f t="shared" ca="1" si="98"/>
        <v>1501072.3731550369</v>
      </c>
      <c r="BB421" s="479"/>
      <c r="BC421" s="479"/>
      <c r="BD421" s="479"/>
      <c r="BE421" s="479"/>
      <c r="BF421" s="479"/>
      <c r="BG421" s="479"/>
      <c r="BH421" s="479"/>
      <c r="BI421" s="479"/>
      <c r="BJ421" s="479"/>
      <c r="BK421" s="479"/>
      <c r="BL421" s="479"/>
      <c r="BM421" s="479"/>
      <c r="BN421" s="479"/>
      <c r="BO421" s="479"/>
      <c r="BP421" s="479"/>
      <c r="BQ421" s="479"/>
      <c r="BR421" s="479"/>
    </row>
    <row r="422" spans="4:70">
      <c r="D422" s="475"/>
      <c r="E422" s="475"/>
      <c r="F422" s="475"/>
      <c r="G422" s="475"/>
      <c r="H422" s="475"/>
      <c r="I422" s="475"/>
      <c r="J422" s="475"/>
      <c r="K422" s="475"/>
      <c r="L422" s="475"/>
      <c r="M422" s="475"/>
      <c r="N422" s="475"/>
      <c r="O422" s="475"/>
      <c r="P422" s="475"/>
      <c r="Q422" s="475"/>
      <c r="R422" s="475"/>
      <c r="S422" s="475"/>
      <c r="T422" s="475"/>
      <c r="U422" s="475"/>
      <c r="V422" s="475"/>
      <c r="W422" s="475"/>
      <c r="X422" s="475"/>
      <c r="Y422" s="475"/>
      <c r="Z422" s="475"/>
      <c r="AA422" s="475"/>
      <c r="AB422" s="475"/>
      <c r="AC422" s="475"/>
      <c r="AD422" s="475">
        <f ca="1">AD$47/24</f>
        <v>1705764.0604034511</v>
      </c>
      <c r="AE422" s="475">
        <f t="shared" ca="1" si="97"/>
        <v>1705764.0604034511</v>
      </c>
      <c r="AF422" s="475">
        <f t="shared" ca="1" si="97"/>
        <v>1705764.0604034511</v>
      </c>
      <c r="AG422" s="475">
        <f t="shared" ca="1" si="97"/>
        <v>1705764.0604034511</v>
      </c>
      <c r="AH422" s="475">
        <f t="shared" ca="1" si="97"/>
        <v>1705764.0604034511</v>
      </c>
      <c r="AI422" s="475">
        <f t="shared" ca="1" si="97"/>
        <v>1705764.0604034511</v>
      </c>
      <c r="AJ422" s="475">
        <f t="shared" ca="1" si="97"/>
        <v>1705764.0604034511</v>
      </c>
      <c r="AK422" s="475">
        <f t="shared" ca="1" si="97"/>
        <v>1705764.0604034511</v>
      </c>
      <c r="AL422" s="475">
        <f t="shared" ca="1" si="97"/>
        <v>1705764.0604034511</v>
      </c>
      <c r="AM422" s="475">
        <f t="shared" ca="1" si="97"/>
        <v>1705764.0604034511</v>
      </c>
      <c r="AN422" s="475">
        <f t="shared" ca="1" si="97"/>
        <v>1705764.0604034511</v>
      </c>
      <c r="AO422" s="475">
        <f t="shared" ca="1" si="97"/>
        <v>1705764.0604034511</v>
      </c>
      <c r="AP422" s="475">
        <f t="shared" ca="1" si="97"/>
        <v>1705764.0604034511</v>
      </c>
      <c r="AQ422" s="475">
        <f t="shared" ca="1" si="97"/>
        <v>1705764.0604034511</v>
      </c>
      <c r="AR422" s="475">
        <f t="shared" ca="1" si="97"/>
        <v>1705764.0604034511</v>
      </c>
      <c r="AS422" s="475">
        <f t="shared" ca="1" si="97"/>
        <v>1705764.0604034511</v>
      </c>
      <c r="AT422" s="475">
        <f t="shared" ca="1" si="97"/>
        <v>1705764.0604034511</v>
      </c>
      <c r="AU422" s="475">
        <f t="shared" ca="1" si="98"/>
        <v>1705764.0604034511</v>
      </c>
      <c r="AV422" s="475">
        <f t="shared" ca="1" si="98"/>
        <v>1705764.0604034511</v>
      </c>
      <c r="AW422" s="475">
        <f t="shared" ca="1" si="98"/>
        <v>1705764.0604034511</v>
      </c>
      <c r="AX422" s="475">
        <f t="shared" ca="1" si="98"/>
        <v>1705764.0604034511</v>
      </c>
      <c r="AY422" s="475">
        <f t="shared" ca="1" si="98"/>
        <v>1705764.0604034511</v>
      </c>
      <c r="AZ422" s="475">
        <f t="shared" ca="1" si="98"/>
        <v>1705764.0604034511</v>
      </c>
      <c r="BA422" s="475">
        <f t="shared" ca="1" si="98"/>
        <v>1705764.0604034511</v>
      </c>
      <c r="BB422" s="479"/>
      <c r="BC422" s="479"/>
      <c r="BD422" s="479"/>
      <c r="BE422" s="479"/>
      <c r="BF422" s="479"/>
      <c r="BG422" s="479"/>
      <c r="BH422" s="479"/>
      <c r="BI422" s="479"/>
      <c r="BJ422" s="479"/>
      <c r="BK422" s="479"/>
      <c r="BL422" s="479"/>
      <c r="BM422" s="479"/>
      <c r="BN422" s="479"/>
      <c r="BO422" s="479"/>
      <c r="BP422" s="479"/>
      <c r="BQ422" s="479"/>
      <c r="BR422" s="479"/>
    </row>
    <row r="423" spans="4:70">
      <c r="D423" s="475"/>
      <c r="E423" s="475"/>
      <c r="F423" s="475"/>
      <c r="G423" s="475"/>
      <c r="H423" s="475"/>
      <c r="I423" s="475"/>
      <c r="J423" s="475"/>
      <c r="K423" s="475"/>
      <c r="L423" s="475"/>
      <c r="M423" s="475"/>
      <c r="N423" s="475"/>
      <c r="O423" s="475"/>
      <c r="P423" s="475"/>
      <c r="Q423" s="475"/>
      <c r="R423" s="475"/>
      <c r="S423" s="475"/>
      <c r="T423" s="475"/>
      <c r="U423" s="475"/>
      <c r="V423" s="475"/>
      <c r="W423" s="475"/>
      <c r="X423" s="475"/>
      <c r="Y423" s="475"/>
      <c r="Z423" s="475"/>
      <c r="AA423" s="475"/>
      <c r="AB423" s="475"/>
      <c r="AC423" s="475"/>
      <c r="AD423" s="475">
        <f ca="1">AD$47/24</f>
        <v>1705764.0604034511</v>
      </c>
      <c r="AE423" s="475">
        <f t="shared" ca="1" si="97"/>
        <v>1705764.0604034511</v>
      </c>
      <c r="AF423" s="475">
        <f t="shared" ca="1" si="97"/>
        <v>1705764.0604034511</v>
      </c>
      <c r="AG423" s="475">
        <f t="shared" ca="1" si="97"/>
        <v>1705764.0604034511</v>
      </c>
      <c r="AH423" s="475">
        <f t="shared" ca="1" si="97"/>
        <v>1705764.0604034511</v>
      </c>
      <c r="AI423" s="475">
        <f t="shared" ca="1" si="97"/>
        <v>1705764.0604034511</v>
      </c>
      <c r="AJ423" s="475">
        <f t="shared" ca="1" si="97"/>
        <v>1705764.0604034511</v>
      </c>
      <c r="AK423" s="475">
        <f t="shared" ca="1" si="97"/>
        <v>1705764.0604034511</v>
      </c>
      <c r="AL423" s="475">
        <f t="shared" ca="1" si="97"/>
        <v>1705764.0604034511</v>
      </c>
      <c r="AM423" s="475">
        <f t="shared" ca="1" si="97"/>
        <v>1705764.0604034511</v>
      </c>
      <c r="AN423" s="475">
        <f t="shared" ca="1" si="97"/>
        <v>1705764.0604034511</v>
      </c>
      <c r="AO423" s="475">
        <f t="shared" ca="1" si="97"/>
        <v>1705764.0604034511</v>
      </c>
      <c r="AP423" s="475">
        <f t="shared" ca="1" si="97"/>
        <v>1705764.0604034511</v>
      </c>
      <c r="AQ423" s="475">
        <f t="shared" ca="1" si="97"/>
        <v>1705764.0604034511</v>
      </c>
      <c r="AR423" s="475">
        <f t="shared" ca="1" si="97"/>
        <v>1705764.0604034511</v>
      </c>
      <c r="AS423" s="475">
        <f t="shared" ca="1" si="97"/>
        <v>1705764.0604034511</v>
      </c>
      <c r="AT423" s="475">
        <f t="shared" ca="1" si="97"/>
        <v>1705764.0604034511</v>
      </c>
      <c r="AU423" s="475">
        <f t="shared" ca="1" si="98"/>
        <v>1705764.0604034511</v>
      </c>
      <c r="AV423" s="475">
        <f t="shared" ca="1" si="98"/>
        <v>1705764.0604034511</v>
      </c>
      <c r="AW423" s="475">
        <f t="shared" ca="1" si="98"/>
        <v>1705764.0604034511</v>
      </c>
      <c r="AX423" s="475">
        <f t="shared" ca="1" si="98"/>
        <v>1705764.0604034511</v>
      </c>
      <c r="AY423" s="475">
        <f t="shared" ca="1" si="98"/>
        <v>1705764.0604034511</v>
      </c>
      <c r="AZ423" s="475">
        <f t="shared" ca="1" si="98"/>
        <v>1705764.0604034511</v>
      </c>
      <c r="BA423" s="475">
        <f t="shared" ca="1" si="98"/>
        <v>1705764.0604034511</v>
      </c>
      <c r="BB423" s="479"/>
      <c r="BC423" s="479"/>
      <c r="BD423" s="479"/>
      <c r="BE423" s="479"/>
      <c r="BF423" s="479"/>
      <c r="BG423" s="479"/>
      <c r="BH423" s="479"/>
      <c r="BI423" s="479"/>
      <c r="BJ423" s="479"/>
      <c r="BK423" s="479"/>
      <c r="BL423" s="479"/>
      <c r="BM423" s="479"/>
      <c r="BN423" s="479"/>
      <c r="BO423" s="479"/>
      <c r="BP423" s="479"/>
      <c r="BQ423" s="479"/>
      <c r="BR423" s="479"/>
    </row>
    <row r="424" spans="4:70">
      <c r="D424" s="475"/>
      <c r="E424" s="475"/>
      <c r="F424" s="475"/>
      <c r="G424" s="475"/>
      <c r="H424" s="475"/>
      <c r="I424" s="475"/>
      <c r="J424" s="475"/>
      <c r="K424" s="475"/>
      <c r="L424" s="475"/>
      <c r="M424" s="475"/>
      <c r="N424" s="475"/>
      <c r="O424" s="475"/>
      <c r="P424" s="475"/>
      <c r="Q424" s="475"/>
      <c r="R424" s="475"/>
      <c r="S424" s="475"/>
      <c r="T424" s="475"/>
      <c r="U424" s="475"/>
      <c r="V424" s="475"/>
      <c r="W424" s="475"/>
      <c r="X424" s="475"/>
      <c r="Y424" s="475"/>
      <c r="Z424" s="475"/>
      <c r="AA424" s="475"/>
      <c r="AB424" s="475"/>
      <c r="AC424" s="475"/>
      <c r="AD424" s="475"/>
      <c r="AE424" s="475">
        <f ca="1">AE$44/24</f>
        <v>368399.66159185366</v>
      </c>
      <c r="AF424" s="475">
        <f ca="1">AE424</f>
        <v>368399.66159185366</v>
      </c>
      <c r="AG424" s="475">
        <f t="shared" ca="1" si="97"/>
        <v>368399.66159185366</v>
      </c>
      <c r="AH424" s="475">
        <f t="shared" ca="1" si="97"/>
        <v>368399.66159185366</v>
      </c>
      <c r="AI424" s="475">
        <f t="shared" ca="1" si="97"/>
        <v>368399.66159185366</v>
      </c>
      <c r="AJ424" s="475">
        <f t="shared" ca="1" si="97"/>
        <v>368399.66159185366</v>
      </c>
      <c r="AK424" s="475">
        <f t="shared" ca="1" si="97"/>
        <v>368399.66159185366</v>
      </c>
      <c r="AL424" s="475">
        <f t="shared" ca="1" si="97"/>
        <v>368399.66159185366</v>
      </c>
      <c r="AM424" s="475">
        <f t="shared" ca="1" si="97"/>
        <v>368399.66159185366</v>
      </c>
      <c r="AN424" s="475">
        <f t="shared" ca="1" si="97"/>
        <v>368399.66159185366</v>
      </c>
      <c r="AO424" s="475">
        <f t="shared" ca="1" si="97"/>
        <v>368399.66159185366</v>
      </c>
      <c r="AP424" s="475">
        <f t="shared" ca="1" si="97"/>
        <v>368399.66159185366</v>
      </c>
      <c r="AQ424" s="475">
        <f t="shared" ca="1" si="97"/>
        <v>368399.66159185366</v>
      </c>
      <c r="AR424" s="475">
        <f t="shared" ca="1" si="97"/>
        <v>368399.66159185366</v>
      </c>
      <c r="AS424" s="475">
        <f t="shared" ca="1" si="97"/>
        <v>368399.66159185366</v>
      </c>
      <c r="AT424" s="475">
        <f t="shared" ca="1" si="97"/>
        <v>368399.66159185366</v>
      </c>
      <c r="AU424" s="475">
        <f t="shared" ca="1" si="98"/>
        <v>368399.66159185366</v>
      </c>
      <c r="AV424" s="475">
        <f t="shared" ca="1" si="98"/>
        <v>368399.66159185366</v>
      </c>
      <c r="AW424" s="475">
        <f t="shared" ca="1" si="98"/>
        <v>368399.66159185366</v>
      </c>
      <c r="AX424" s="475">
        <f t="shared" ca="1" si="98"/>
        <v>368399.66159185366</v>
      </c>
      <c r="AY424" s="475">
        <f t="shared" ca="1" si="98"/>
        <v>368399.66159185366</v>
      </c>
      <c r="AZ424" s="475">
        <f t="shared" ca="1" si="98"/>
        <v>368399.66159185366</v>
      </c>
      <c r="BA424" s="475">
        <f t="shared" ca="1" si="98"/>
        <v>368399.66159185366</v>
      </c>
      <c r="BB424" s="475">
        <f ca="1">BA424</f>
        <v>368399.66159185366</v>
      </c>
      <c r="BC424" s="479"/>
      <c r="BD424" s="479"/>
      <c r="BE424" s="479"/>
      <c r="BF424" s="479"/>
      <c r="BG424" s="479"/>
      <c r="BH424" s="479"/>
      <c r="BI424" s="479"/>
      <c r="BJ424" s="479"/>
      <c r="BK424" s="479"/>
      <c r="BL424" s="479"/>
      <c r="BM424" s="479"/>
      <c r="BN424" s="479"/>
      <c r="BO424" s="479"/>
      <c r="BP424" s="479"/>
      <c r="BQ424" s="479"/>
      <c r="BR424" s="479"/>
    </row>
    <row r="425" spans="4:70">
      <c r="D425" s="475"/>
      <c r="E425" s="475"/>
      <c r="F425" s="475"/>
      <c r="G425" s="475"/>
      <c r="H425" s="475"/>
      <c r="I425" s="475"/>
      <c r="J425" s="475"/>
      <c r="K425" s="475"/>
      <c r="L425" s="475"/>
      <c r="M425" s="475"/>
      <c r="N425" s="475"/>
      <c r="O425" s="475"/>
      <c r="P425" s="475"/>
      <c r="Q425" s="475"/>
      <c r="R425" s="475"/>
      <c r="S425" s="475"/>
      <c r="T425" s="475"/>
      <c r="U425" s="475"/>
      <c r="V425" s="475"/>
      <c r="W425" s="475"/>
      <c r="X425" s="475"/>
      <c r="Y425" s="475"/>
      <c r="Z425" s="475"/>
      <c r="AA425" s="475"/>
      <c r="AB425" s="475"/>
      <c r="AC425" s="475"/>
      <c r="AD425" s="475"/>
      <c r="AE425" s="475">
        <f ca="1">AE$45/24</f>
        <v>1133537.4202826268</v>
      </c>
      <c r="AF425" s="475">
        <f t="shared" ref="AF425:AU429" ca="1" si="99">AE425</f>
        <v>1133537.4202826268</v>
      </c>
      <c r="AG425" s="475">
        <f t="shared" ca="1" si="99"/>
        <v>1133537.4202826268</v>
      </c>
      <c r="AH425" s="475">
        <f t="shared" ca="1" si="99"/>
        <v>1133537.4202826268</v>
      </c>
      <c r="AI425" s="475">
        <f t="shared" ca="1" si="99"/>
        <v>1133537.4202826268</v>
      </c>
      <c r="AJ425" s="475">
        <f t="shared" ca="1" si="99"/>
        <v>1133537.4202826268</v>
      </c>
      <c r="AK425" s="475">
        <f t="shared" ca="1" si="99"/>
        <v>1133537.4202826268</v>
      </c>
      <c r="AL425" s="475">
        <f t="shared" ca="1" si="99"/>
        <v>1133537.4202826268</v>
      </c>
      <c r="AM425" s="475">
        <f t="shared" ca="1" si="99"/>
        <v>1133537.4202826268</v>
      </c>
      <c r="AN425" s="475">
        <f t="shared" ca="1" si="99"/>
        <v>1133537.4202826268</v>
      </c>
      <c r="AO425" s="475">
        <f t="shared" ca="1" si="99"/>
        <v>1133537.4202826268</v>
      </c>
      <c r="AP425" s="475">
        <f t="shared" ca="1" si="99"/>
        <v>1133537.4202826268</v>
      </c>
      <c r="AQ425" s="475">
        <f t="shared" ca="1" si="99"/>
        <v>1133537.4202826268</v>
      </c>
      <c r="AR425" s="475">
        <f t="shared" ca="1" si="99"/>
        <v>1133537.4202826268</v>
      </c>
      <c r="AS425" s="475">
        <f t="shared" ca="1" si="99"/>
        <v>1133537.4202826268</v>
      </c>
      <c r="AT425" s="475">
        <f t="shared" ca="1" si="99"/>
        <v>1133537.4202826268</v>
      </c>
      <c r="AU425" s="475">
        <f t="shared" ca="1" si="99"/>
        <v>1133537.4202826268</v>
      </c>
      <c r="AV425" s="475">
        <f t="shared" ca="1" si="98"/>
        <v>1133537.4202826268</v>
      </c>
      <c r="AW425" s="475">
        <f t="shared" ca="1" si="98"/>
        <v>1133537.4202826268</v>
      </c>
      <c r="AX425" s="475">
        <f t="shared" ca="1" si="98"/>
        <v>1133537.4202826268</v>
      </c>
      <c r="AY425" s="475">
        <f t="shared" ca="1" si="98"/>
        <v>1133537.4202826268</v>
      </c>
      <c r="AZ425" s="475">
        <f t="shared" ca="1" si="98"/>
        <v>1133537.4202826268</v>
      </c>
      <c r="BA425" s="475">
        <f t="shared" ca="1" si="98"/>
        <v>1133537.4202826268</v>
      </c>
      <c r="BB425" s="475">
        <f t="shared" ca="1" si="98"/>
        <v>1133537.4202826268</v>
      </c>
      <c r="BC425" s="479"/>
      <c r="BD425" s="479"/>
      <c r="BE425" s="479"/>
      <c r="BF425" s="479"/>
      <c r="BG425" s="479"/>
      <c r="BH425" s="479"/>
      <c r="BI425" s="479"/>
      <c r="BJ425" s="479"/>
      <c r="BK425" s="479"/>
      <c r="BL425" s="479"/>
      <c r="BM425" s="479"/>
      <c r="BN425" s="479"/>
      <c r="BO425" s="479"/>
      <c r="BP425" s="479"/>
      <c r="BQ425" s="479"/>
      <c r="BR425" s="479"/>
    </row>
    <row r="426" spans="4:70">
      <c r="D426" s="475"/>
      <c r="E426" s="475"/>
      <c r="F426" s="475"/>
      <c r="G426" s="475"/>
      <c r="H426" s="475"/>
      <c r="I426" s="475"/>
      <c r="J426" s="475"/>
      <c r="K426" s="475"/>
      <c r="L426" s="475"/>
      <c r="M426" s="475"/>
      <c r="N426" s="475"/>
      <c r="O426" s="475"/>
      <c r="P426" s="475"/>
      <c r="Q426" s="475"/>
      <c r="R426" s="475"/>
      <c r="S426" s="475"/>
      <c r="T426" s="475"/>
      <c r="U426" s="475"/>
      <c r="V426" s="475"/>
      <c r="W426" s="475"/>
      <c r="X426" s="475"/>
      <c r="Y426" s="475"/>
      <c r="Z426" s="475"/>
      <c r="AA426" s="475"/>
      <c r="AB426" s="475"/>
      <c r="AC426" s="475"/>
      <c r="AD426" s="475"/>
      <c r="AE426" s="475">
        <f ca="1">AE$46/24</f>
        <v>1662521.5497478526</v>
      </c>
      <c r="AF426" s="475">
        <f t="shared" ca="1" si="99"/>
        <v>1662521.5497478526</v>
      </c>
      <c r="AG426" s="475">
        <f t="shared" ca="1" si="99"/>
        <v>1662521.5497478526</v>
      </c>
      <c r="AH426" s="475">
        <f t="shared" ca="1" si="99"/>
        <v>1662521.5497478526</v>
      </c>
      <c r="AI426" s="475">
        <f t="shared" ca="1" si="99"/>
        <v>1662521.5497478526</v>
      </c>
      <c r="AJ426" s="475">
        <f t="shared" ca="1" si="99"/>
        <v>1662521.5497478526</v>
      </c>
      <c r="AK426" s="475">
        <f t="shared" ca="1" si="99"/>
        <v>1662521.5497478526</v>
      </c>
      <c r="AL426" s="475">
        <f t="shared" ca="1" si="99"/>
        <v>1662521.5497478526</v>
      </c>
      <c r="AM426" s="475">
        <f t="shared" ca="1" si="99"/>
        <v>1662521.5497478526</v>
      </c>
      <c r="AN426" s="475">
        <f t="shared" ca="1" si="99"/>
        <v>1662521.5497478526</v>
      </c>
      <c r="AO426" s="475">
        <f t="shared" ca="1" si="99"/>
        <v>1662521.5497478526</v>
      </c>
      <c r="AP426" s="475">
        <f t="shared" ca="1" si="99"/>
        <v>1662521.5497478526</v>
      </c>
      <c r="AQ426" s="475">
        <f t="shared" ca="1" si="99"/>
        <v>1662521.5497478526</v>
      </c>
      <c r="AR426" s="475">
        <f t="shared" ca="1" si="99"/>
        <v>1662521.5497478526</v>
      </c>
      <c r="AS426" s="475">
        <f t="shared" ca="1" si="99"/>
        <v>1662521.5497478526</v>
      </c>
      <c r="AT426" s="475">
        <f t="shared" ca="1" si="99"/>
        <v>1662521.5497478526</v>
      </c>
      <c r="AU426" s="475">
        <f t="shared" ca="1" si="99"/>
        <v>1662521.5497478526</v>
      </c>
      <c r="AV426" s="475">
        <f t="shared" ca="1" si="98"/>
        <v>1662521.5497478526</v>
      </c>
      <c r="AW426" s="475">
        <f t="shared" ca="1" si="98"/>
        <v>1662521.5497478526</v>
      </c>
      <c r="AX426" s="475">
        <f t="shared" ca="1" si="98"/>
        <v>1662521.5497478526</v>
      </c>
      <c r="AY426" s="475">
        <f t="shared" ca="1" si="98"/>
        <v>1662521.5497478526</v>
      </c>
      <c r="AZ426" s="475">
        <f t="shared" ca="1" si="98"/>
        <v>1662521.5497478526</v>
      </c>
      <c r="BA426" s="475">
        <f t="shared" ca="1" si="98"/>
        <v>1662521.5497478526</v>
      </c>
      <c r="BB426" s="475">
        <f t="shared" ca="1" si="98"/>
        <v>1662521.5497478526</v>
      </c>
      <c r="BC426" s="479"/>
      <c r="BD426" s="479"/>
      <c r="BE426" s="479"/>
      <c r="BF426" s="479"/>
      <c r="BG426" s="479"/>
      <c r="BH426" s="479"/>
      <c r="BI426" s="479"/>
      <c r="BJ426" s="479"/>
      <c r="BK426" s="479"/>
      <c r="BL426" s="479"/>
      <c r="BM426" s="479"/>
      <c r="BN426" s="479"/>
      <c r="BO426" s="479"/>
      <c r="BP426" s="479"/>
      <c r="BQ426" s="479"/>
      <c r="BR426" s="479"/>
    </row>
    <row r="427" spans="4:70">
      <c r="D427" s="475"/>
      <c r="E427" s="475"/>
      <c r="F427" s="475"/>
      <c r="G427" s="475"/>
      <c r="H427" s="475"/>
      <c r="I427" s="475"/>
      <c r="J427" s="475"/>
      <c r="K427" s="475"/>
      <c r="L427" s="475"/>
      <c r="M427" s="475"/>
      <c r="N427" s="475"/>
      <c r="O427" s="475"/>
      <c r="P427" s="475"/>
      <c r="Q427" s="475"/>
      <c r="R427" s="475"/>
      <c r="S427" s="475"/>
      <c r="T427" s="475"/>
      <c r="U427" s="475"/>
      <c r="V427" s="475"/>
      <c r="W427" s="475"/>
      <c r="X427" s="475"/>
      <c r="Y427" s="475"/>
      <c r="Z427" s="475"/>
      <c r="AA427" s="475"/>
      <c r="AB427" s="475"/>
      <c r="AC427" s="475"/>
      <c r="AD427" s="475"/>
      <c r="AE427" s="475">
        <f ca="1">AE$47/24</f>
        <v>1889229.0338043775</v>
      </c>
      <c r="AF427" s="475">
        <f t="shared" ca="1" si="99"/>
        <v>1889229.0338043775</v>
      </c>
      <c r="AG427" s="475">
        <f t="shared" ca="1" si="99"/>
        <v>1889229.0338043775</v>
      </c>
      <c r="AH427" s="475">
        <f t="shared" ca="1" si="99"/>
        <v>1889229.0338043775</v>
      </c>
      <c r="AI427" s="475">
        <f t="shared" ca="1" si="99"/>
        <v>1889229.0338043775</v>
      </c>
      <c r="AJ427" s="475">
        <f t="shared" ca="1" si="99"/>
        <v>1889229.0338043775</v>
      </c>
      <c r="AK427" s="475">
        <f t="shared" ca="1" si="99"/>
        <v>1889229.0338043775</v>
      </c>
      <c r="AL427" s="475">
        <f t="shared" ca="1" si="99"/>
        <v>1889229.0338043775</v>
      </c>
      <c r="AM427" s="475">
        <f t="shared" ca="1" si="99"/>
        <v>1889229.0338043775</v>
      </c>
      <c r="AN427" s="475">
        <f t="shared" ca="1" si="99"/>
        <v>1889229.0338043775</v>
      </c>
      <c r="AO427" s="475">
        <f t="shared" ca="1" si="99"/>
        <v>1889229.0338043775</v>
      </c>
      <c r="AP427" s="475">
        <f t="shared" ca="1" si="99"/>
        <v>1889229.0338043775</v>
      </c>
      <c r="AQ427" s="475">
        <f t="shared" ca="1" si="99"/>
        <v>1889229.0338043775</v>
      </c>
      <c r="AR427" s="475">
        <f t="shared" ca="1" si="99"/>
        <v>1889229.0338043775</v>
      </c>
      <c r="AS427" s="475">
        <f t="shared" ca="1" si="99"/>
        <v>1889229.0338043775</v>
      </c>
      <c r="AT427" s="475">
        <f t="shared" ca="1" si="99"/>
        <v>1889229.0338043775</v>
      </c>
      <c r="AU427" s="475">
        <f t="shared" ca="1" si="99"/>
        <v>1889229.0338043775</v>
      </c>
      <c r="AV427" s="475">
        <f t="shared" ca="1" si="98"/>
        <v>1889229.0338043775</v>
      </c>
      <c r="AW427" s="475">
        <f t="shared" ca="1" si="98"/>
        <v>1889229.0338043775</v>
      </c>
      <c r="AX427" s="475">
        <f t="shared" ca="1" si="98"/>
        <v>1889229.0338043775</v>
      </c>
      <c r="AY427" s="475">
        <f t="shared" ca="1" si="98"/>
        <v>1889229.0338043775</v>
      </c>
      <c r="AZ427" s="475">
        <f t="shared" ca="1" si="98"/>
        <v>1889229.0338043775</v>
      </c>
      <c r="BA427" s="475">
        <f t="shared" ca="1" si="98"/>
        <v>1889229.0338043775</v>
      </c>
      <c r="BB427" s="475">
        <f t="shared" ca="1" si="98"/>
        <v>1889229.0338043775</v>
      </c>
      <c r="BC427" s="479"/>
      <c r="BD427" s="479"/>
      <c r="BE427" s="479"/>
      <c r="BF427" s="479"/>
      <c r="BG427" s="479"/>
      <c r="BH427" s="479"/>
      <c r="BI427" s="479"/>
      <c r="BJ427" s="479"/>
      <c r="BK427" s="479"/>
      <c r="BL427" s="479"/>
      <c r="BM427" s="479"/>
      <c r="BN427" s="479"/>
      <c r="BO427" s="479"/>
      <c r="BP427" s="479"/>
      <c r="BQ427" s="479"/>
      <c r="BR427" s="479"/>
    </row>
    <row r="428" spans="4:70">
      <c r="D428" s="475"/>
      <c r="E428" s="475"/>
      <c r="F428" s="475"/>
      <c r="G428" s="475"/>
      <c r="H428" s="475"/>
      <c r="I428" s="475"/>
      <c r="J428" s="475"/>
      <c r="K428" s="475"/>
      <c r="L428" s="475"/>
      <c r="M428" s="475"/>
      <c r="N428" s="475"/>
      <c r="O428" s="475"/>
      <c r="P428" s="475"/>
      <c r="Q428" s="475"/>
      <c r="R428" s="475"/>
      <c r="S428" s="475"/>
      <c r="T428" s="475"/>
      <c r="U428" s="475"/>
      <c r="V428" s="475"/>
      <c r="W428" s="475"/>
      <c r="X428" s="475"/>
      <c r="Y428" s="475"/>
      <c r="Z428" s="475"/>
      <c r="AA428" s="475"/>
      <c r="AB428" s="475"/>
      <c r="AC428" s="475"/>
      <c r="AD428" s="475"/>
      <c r="AE428" s="475">
        <f ca="1">AE$47/24</f>
        <v>1889229.0338043775</v>
      </c>
      <c r="AF428" s="475">
        <f t="shared" ca="1" si="99"/>
        <v>1889229.0338043775</v>
      </c>
      <c r="AG428" s="475">
        <f t="shared" ca="1" si="99"/>
        <v>1889229.0338043775</v>
      </c>
      <c r="AH428" s="475">
        <f t="shared" ca="1" si="99"/>
        <v>1889229.0338043775</v>
      </c>
      <c r="AI428" s="475">
        <f t="shared" ca="1" si="99"/>
        <v>1889229.0338043775</v>
      </c>
      <c r="AJ428" s="475">
        <f t="shared" ca="1" si="99"/>
        <v>1889229.0338043775</v>
      </c>
      <c r="AK428" s="475">
        <f t="shared" ca="1" si="99"/>
        <v>1889229.0338043775</v>
      </c>
      <c r="AL428" s="475">
        <f t="shared" ca="1" si="99"/>
        <v>1889229.0338043775</v>
      </c>
      <c r="AM428" s="475">
        <f t="shared" ca="1" si="99"/>
        <v>1889229.0338043775</v>
      </c>
      <c r="AN428" s="475">
        <f t="shared" ca="1" si="99"/>
        <v>1889229.0338043775</v>
      </c>
      <c r="AO428" s="475">
        <f t="shared" ca="1" si="99"/>
        <v>1889229.0338043775</v>
      </c>
      <c r="AP428" s="475">
        <f t="shared" ca="1" si="99"/>
        <v>1889229.0338043775</v>
      </c>
      <c r="AQ428" s="475">
        <f t="shared" ca="1" si="99"/>
        <v>1889229.0338043775</v>
      </c>
      <c r="AR428" s="475">
        <f t="shared" ca="1" si="99"/>
        <v>1889229.0338043775</v>
      </c>
      <c r="AS428" s="475">
        <f t="shared" ca="1" si="99"/>
        <v>1889229.0338043775</v>
      </c>
      <c r="AT428" s="475">
        <f t="shared" ca="1" si="99"/>
        <v>1889229.0338043775</v>
      </c>
      <c r="AU428" s="475">
        <f t="shared" ca="1" si="99"/>
        <v>1889229.0338043775</v>
      </c>
      <c r="AV428" s="475">
        <f t="shared" ca="1" si="98"/>
        <v>1889229.0338043775</v>
      </c>
      <c r="AW428" s="475">
        <f t="shared" ca="1" si="98"/>
        <v>1889229.0338043775</v>
      </c>
      <c r="AX428" s="475">
        <f t="shared" ca="1" si="98"/>
        <v>1889229.0338043775</v>
      </c>
      <c r="AY428" s="475">
        <f t="shared" ca="1" si="98"/>
        <v>1889229.0338043775</v>
      </c>
      <c r="AZ428" s="475">
        <f t="shared" ca="1" si="98"/>
        <v>1889229.0338043775</v>
      </c>
      <c r="BA428" s="475">
        <f t="shared" ca="1" si="98"/>
        <v>1889229.0338043775</v>
      </c>
      <c r="BB428" s="475">
        <f t="shared" ca="1" si="98"/>
        <v>1889229.0338043775</v>
      </c>
      <c r="BC428" s="479"/>
      <c r="BD428" s="479"/>
      <c r="BE428" s="479"/>
      <c r="BF428" s="479"/>
      <c r="BG428" s="479"/>
      <c r="BH428" s="479"/>
      <c r="BI428" s="479"/>
      <c r="BJ428" s="479"/>
      <c r="BK428" s="479"/>
      <c r="BL428" s="479"/>
      <c r="BM428" s="479"/>
      <c r="BN428" s="479"/>
      <c r="BO428" s="479"/>
      <c r="BP428" s="479"/>
      <c r="BQ428" s="479"/>
      <c r="BR428" s="479"/>
    </row>
    <row r="429" spans="4:70">
      <c r="D429" s="475"/>
      <c r="E429" s="475"/>
      <c r="F429" s="475"/>
      <c r="G429" s="475"/>
      <c r="H429" s="475"/>
      <c r="I429" s="475"/>
      <c r="J429" s="475"/>
      <c r="K429" s="475"/>
      <c r="L429" s="475"/>
      <c r="M429" s="475"/>
      <c r="N429" s="475"/>
      <c r="O429" s="475"/>
      <c r="P429" s="475"/>
      <c r="Q429" s="475"/>
      <c r="R429" s="475"/>
      <c r="S429" s="475"/>
      <c r="T429" s="475"/>
      <c r="U429" s="475"/>
      <c r="V429" s="475"/>
      <c r="W429" s="475"/>
      <c r="X429" s="475"/>
      <c r="Y429" s="475"/>
      <c r="Z429" s="475"/>
      <c r="AA429" s="475"/>
      <c r="AB429" s="475"/>
      <c r="AC429" s="475"/>
      <c r="AD429" s="475"/>
      <c r="AE429" s="475"/>
      <c r="AF429" s="475">
        <f ca="1">AF$44/24</f>
        <v>395020.6895747899</v>
      </c>
      <c r="AG429" s="475">
        <f ca="1">AF429</f>
        <v>395020.6895747899</v>
      </c>
      <c r="AH429" s="475">
        <f t="shared" ca="1" si="99"/>
        <v>395020.6895747899</v>
      </c>
      <c r="AI429" s="475">
        <f t="shared" ca="1" si="99"/>
        <v>395020.6895747899</v>
      </c>
      <c r="AJ429" s="475">
        <f t="shared" ca="1" si="99"/>
        <v>395020.6895747899</v>
      </c>
      <c r="AK429" s="475">
        <f t="shared" ca="1" si="99"/>
        <v>395020.6895747899</v>
      </c>
      <c r="AL429" s="475">
        <f t="shared" ca="1" si="99"/>
        <v>395020.6895747899</v>
      </c>
      <c r="AM429" s="475">
        <f t="shared" ca="1" si="99"/>
        <v>395020.6895747899</v>
      </c>
      <c r="AN429" s="475">
        <f t="shared" ca="1" si="99"/>
        <v>395020.6895747899</v>
      </c>
      <c r="AO429" s="475">
        <f t="shared" ca="1" si="99"/>
        <v>395020.6895747899</v>
      </c>
      <c r="AP429" s="475">
        <f t="shared" ca="1" si="99"/>
        <v>395020.6895747899</v>
      </c>
      <c r="AQ429" s="475">
        <f t="shared" ca="1" si="99"/>
        <v>395020.6895747899</v>
      </c>
      <c r="AR429" s="475">
        <f t="shared" ca="1" si="99"/>
        <v>395020.6895747899</v>
      </c>
      <c r="AS429" s="475">
        <f t="shared" ca="1" si="99"/>
        <v>395020.6895747899</v>
      </c>
      <c r="AT429" s="475">
        <f t="shared" ca="1" si="99"/>
        <v>395020.6895747899</v>
      </c>
      <c r="AU429" s="475">
        <f t="shared" ca="1" si="99"/>
        <v>395020.6895747899</v>
      </c>
      <c r="AV429" s="475">
        <f t="shared" ca="1" si="98"/>
        <v>395020.6895747899</v>
      </c>
      <c r="AW429" s="475">
        <f t="shared" ca="1" si="98"/>
        <v>395020.6895747899</v>
      </c>
      <c r="AX429" s="475">
        <f t="shared" ca="1" si="98"/>
        <v>395020.6895747899</v>
      </c>
      <c r="AY429" s="475">
        <f t="shared" ca="1" si="98"/>
        <v>395020.6895747899</v>
      </c>
      <c r="AZ429" s="475">
        <f t="shared" ca="1" si="98"/>
        <v>395020.6895747899</v>
      </c>
      <c r="BA429" s="475">
        <f t="shared" ca="1" si="98"/>
        <v>395020.6895747899</v>
      </c>
      <c r="BB429" s="475">
        <f t="shared" ca="1" si="98"/>
        <v>395020.6895747899</v>
      </c>
      <c r="BC429" s="475">
        <f ca="1">BB429</f>
        <v>395020.6895747899</v>
      </c>
      <c r="BD429" s="479"/>
      <c r="BE429" s="479"/>
      <c r="BF429" s="479"/>
      <c r="BG429" s="479"/>
      <c r="BH429" s="479"/>
      <c r="BI429" s="479"/>
      <c r="BJ429" s="479"/>
      <c r="BK429" s="479"/>
      <c r="BL429" s="479"/>
      <c r="BM429" s="479"/>
      <c r="BN429" s="479"/>
      <c r="BO429" s="479"/>
      <c r="BP429" s="479"/>
      <c r="BQ429" s="479"/>
      <c r="BR429" s="479"/>
    </row>
    <row r="430" spans="4:70">
      <c r="D430" s="475"/>
      <c r="E430" s="475"/>
      <c r="F430" s="475"/>
      <c r="G430" s="475"/>
      <c r="H430" s="475"/>
      <c r="I430" s="475"/>
      <c r="J430" s="475"/>
      <c r="K430" s="475"/>
      <c r="L430" s="475"/>
      <c r="M430" s="475"/>
      <c r="N430" s="475"/>
      <c r="O430" s="475"/>
      <c r="P430" s="475"/>
      <c r="Q430" s="475"/>
      <c r="R430" s="475"/>
      <c r="S430" s="475"/>
      <c r="T430" s="475"/>
      <c r="U430" s="475"/>
      <c r="V430" s="475"/>
      <c r="W430" s="475"/>
      <c r="X430" s="475"/>
      <c r="Y430" s="475"/>
      <c r="Z430" s="475"/>
      <c r="AA430" s="475"/>
      <c r="AB430" s="475"/>
      <c r="AC430" s="475"/>
      <c r="AD430" s="475"/>
      <c r="AE430" s="475"/>
      <c r="AF430" s="475">
        <f ca="1">AF$45/24</f>
        <v>1215448.2756147382</v>
      </c>
      <c r="AG430" s="475">
        <f t="shared" ref="AG430:AV434" ca="1" si="100">AF430</f>
        <v>1215448.2756147382</v>
      </c>
      <c r="AH430" s="475">
        <f t="shared" ca="1" si="100"/>
        <v>1215448.2756147382</v>
      </c>
      <c r="AI430" s="475">
        <f t="shared" ca="1" si="100"/>
        <v>1215448.2756147382</v>
      </c>
      <c r="AJ430" s="475">
        <f t="shared" ca="1" si="100"/>
        <v>1215448.2756147382</v>
      </c>
      <c r="AK430" s="475">
        <f t="shared" ca="1" si="100"/>
        <v>1215448.2756147382</v>
      </c>
      <c r="AL430" s="475">
        <f t="shared" ca="1" si="100"/>
        <v>1215448.2756147382</v>
      </c>
      <c r="AM430" s="475">
        <f t="shared" ca="1" si="100"/>
        <v>1215448.2756147382</v>
      </c>
      <c r="AN430" s="475">
        <f t="shared" ca="1" si="100"/>
        <v>1215448.2756147382</v>
      </c>
      <c r="AO430" s="475">
        <f t="shared" ca="1" si="100"/>
        <v>1215448.2756147382</v>
      </c>
      <c r="AP430" s="475">
        <f t="shared" ca="1" si="100"/>
        <v>1215448.2756147382</v>
      </c>
      <c r="AQ430" s="475">
        <f t="shared" ca="1" si="100"/>
        <v>1215448.2756147382</v>
      </c>
      <c r="AR430" s="475">
        <f t="shared" ca="1" si="100"/>
        <v>1215448.2756147382</v>
      </c>
      <c r="AS430" s="475">
        <f t="shared" ca="1" si="100"/>
        <v>1215448.2756147382</v>
      </c>
      <c r="AT430" s="475">
        <f t="shared" ca="1" si="100"/>
        <v>1215448.2756147382</v>
      </c>
      <c r="AU430" s="475">
        <f t="shared" ca="1" si="100"/>
        <v>1215448.2756147382</v>
      </c>
      <c r="AV430" s="475">
        <f t="shared" ca="1" si="100"/>
        <v>1215448.2756147382</v>
      </c>
      <c r="AW430" s="475">
        <f t="shared" ca="1" si="98"/>
        <v>1215448.2756147382</v>
      </c>
      <c r="AX430" s="475">
        <f t="shared" ca="1" si="98"/>
        <v>1215448.2756147382</v>
      </c>
      <c r="AY430" s="475">
        <f t="shared" ca="1" si="98"/>
        <v>1215448.2756147382</v>
      </c>
      <c r="AZ430" s="475">
        <f t="shared" ca="1" si="98"/>
        <v>1215448.2756147382</v>
      </c>
      <c r="BA430" s="475">
        <f t="shared" ca="1" si="98"/>
        <v>1215448.2756147382</v>
      </c>
      <c r="BB430" s="475">
        <f t="shared" ca="1" si="98"/>
        <v>1215448.2756147382</v>
      </c>
      <c r="BC430" s="475">
        <f t="shared" ca="1" si="98"/>
        <v>1215448.2756147382</v>
      </c>
      <c r="BD430" s="479"/>
      <c r="BE430" s="479"/>
      <c r="BF430" s="479"/>
      <c r="BG430" s="479"/>
      <c r="BH430" s="479"/>
      <c r="BI430" s="479"/>
      <c r="BJ430" s="479"/>
      <c r="BK430" s="479"/>
      <c r="BL430" s="479"/>
      <c r="BM430" s="479"/>
      <c r="BN430" s="479"/>
      <c r="BO430" s="479"/>
      <c r="BP430" s="479"/>
      <c r="BQ430" s="479"/>
      <c r="BR430" s="479"/>
    </row>
    <row r="431" spans="4:70">
      <c r="D431" s="475"/>
      <c r="E431" s="475"/>
      <c r="F431" s="475"/>
      <c r="G431" s="475"/>
      <c r="H431" s="475"/>
      <c r="I431" s="475"/>
      <c r="J431" s="475"/>
      <c r="K431" s="475"/>
      <c r="L431" s="475"/>
      <c r="M431" s="475"/>
      <c r="N431" s="475"/>
      <c r="O431" s="475"/>
      <c r="P431" s="475"/>
      <c r="Q431" s="475"/>
      <c r="R431" s="475"/>
      <c r="S431" s="475"/>
      <c r="T431" s="475"/>
      <c r="U431" s="475"/>
      <c r="V431" s="475"/>
      <c r="W431" s="475"/>
      <c r="X431" s="475"/>
      <c r="Y431" s="475"/>
      <c r="Z431" s="475"/>
      <c r="AA431" s="475"/>
      <c r="AB431" s="475"/>
      <c r="AC431" s="475"/>
      <c r="AD431" s="475"/>
      <c r="AE431" s="475"/>
      <c r="AF431" s="475">
        <f ca="1">AF$46/24</f>
        <v>1782657.4709016162</v>
      </c>
      <c r="AG431" s="475">
        <f t="shared" ca="1" si="100"/>
        <v>1782657.4709016162</v>
      </c>
      <c r="AH431" s="475">
        <f t="shared" ca="1" si="100"/>
        <v>1782657.4709016162</v>
      </c>
      <c r="AI431" s="475">
        <f t="shared" ca="1" si="100"/>
        <v>1782657.4709016162</v>
      </c>
      <c r="AJ431" s="475">
        <f t="shared" ca="1" si="100"/>
        <v>1782657.4709016162</v>
      </c>
      <c r="AK431" s="475">
        <f t="shared" ca="1" si="100"/>
        <v>1782657.4709016162</v>
      </c>
      <c r="AL431" s="475">
        <f t="shared" ca="1" si="100"/>
        <v>1782657.4709016162</v>
      </c>
      <c r="AM431" s="475">
        <f t="shared" ca="1" si="100"/>
        <v>1782657.4709016162</v>
      </c>
      <c r="AN431" s="475">
        <f t="shared" ca="1" si="100"/>
        <v>1782657.4709016162</v>
      </c>
      <c r="AO431" s="475">
        <f t="shared" ca="1" si="100"/>
        <v>1782657.4709016162</v>
      </c>
      <c r="AP431" s="475">
        <f t="shared" ca="1" si="100"/>
        <v>1782657.4709016162</v>
      </c>
      <c r="AQ431" s="475">
        <f t="shared" ca="1" si="100"/>
        <v>1782657.4709016162</v>
      </c>
      <c r="AR431" s="475">
        <f t="shared" ca="1" si="100"/>
        <v>1782657.4709016162</v>
      </c>
      <c r="AS431" s="475">
        <f t="shared" ca="1" si="100"/>
        <v>1782657.4709016162</v>
      </c>
      <c r="AT431" s="475">
        <f t="shared" ca="1" si="100"/>
        <v>1782657.4709016162</v>
      </c>
      <c r="AU431" s="475">
        <f t="shared" ca="1" si="100"/>
        <v>1782657.4709016162</v>
      </c>
      <c r="AV431" s="475">
        <f t="shared" ca="1" si="100"/>
        <v>1782657.4709016162</v>
      </c>
      <c r="AW431" s="475">
        <f t="shared" ca="1" si="98"/>
        <v>1782657.4709016162</v>
      </c>
      <c r="AX431" s="475">
        <f t="shared" ca="1" si="98"/>
        <v>1782657.4709016162</v>
      </c>
      <c r="AY431" s="475">
        <f t="shared" ca="1" si="98"/>
        <v>1782657.4709016162</v>
      </c>
      <c r="AZ431" s="475">
        <f t="shared" ca="1" si="98"/>
        <v>1782657.4709016162</v>
      </c>
      <c r="BA431" s="475">
        <f t="shared" ca="1" si="98"/>
        <v>1782657.4709016162</v>
      </c>
      <c r="BB431" s="475">
        <f t="shared" ca="1" si="98"/>
        <v>1782657.4709016162</v>
      </c>
      <c r="BC431" s="475">
        <f t="shared" ca="1" si="98"/>
        <v>1782657.4709016162</v>
      </c>
      <c r="BD431" s="479"/>
      <c r="BE431" s="479"/>
      <c r="BF431" s="479"/>
      <c r="BG431" s="479"/>
      <c r="BH431" s="479"/>
      <c r="BI431" s="479"/>
      <c r="BJ431" s="479"/>
      <c r="BK431" s="479"/>
      <c r="BL431" s="479"/>
      <c r="BM431" s="479"/>
      <c r="BN431" s="479"/>
      <c r="BO431" s="479"/>
      <c r="BP431" s="479"/>
      <c r="BQ431" s="479"/>
      <c r="BR431" s="479"/>
    </row>
    <row r="432" spans="4:70">
      <c r="D432" s="475"/>
      <c r="E432" s="475"/>
      <c r="F432" s="475"/>
      <c r="G432" s="475"/>
      <c r="H432" s="475"/>
      <c r="I432" s="475"/>
      <c r="J432" s="475"/>
      <c r="K432" s="475"/>
      <c r="L432" s="475"/>
      <c r="M432" s="475"/>
      <c r="N432" s="475"/>
      <c r="O432" s="475"/>
      <c r="P432" s="475"/>
      <c r="Q432" s="475"/>
      <c r="R432" s="475"/>
      <c r="S432" s="475"/>
      <c r="T432" s="475"/>
      <c r="U432" s="475"/>
      <c r="V432" s="475"/>
      <c r="W432" s="475"/>
      <c r="X432" s="475"/>
      <c r="Y432" s="475"/>
      <c r="Z432" s="475"/>
      <c r="AA432" s="475"/>
      <c r="AB432" s="475"/>
      <c r="AC432" s="475"/>
      <c r="AD432" s="475"/>
      <c r="AE432" s="475"/>
      <c r="AF432" s="475">
        <f ca="1">AF$47/24</f>
        <v>2025747.1260245636</v>
      </c>
      <c r="AG432" s="475">
        <f t="shared" ca="1" si="100"/>
        <v>2025747.1260245636</v>
      </c>
      <c r="AH432" s="475">
        <f t="shared" ca="1" si="100"/>
        <v>2025747.1260245636</v>
      </c>
      <c r="AI432" s="475">
        <f t="shared" ca="1" si="100"/>
        <v>2025747.1260245636</v>
      </c>
      <c r="AJ432" s="475">
        <f t="shared" ca="1" si="100"/>
        <v>2025747.1260245636</v>
      </c>
      <c r="AK432" s="475">
        <f t="shared" ca="1" si="100"/>
        <v>2025747.1260245636</v>
      </c>
      <c r="AL432" s="475">
        <f t="shared" ca="1" si="100"/>
        <v>2025747.1260245636</v>
      </c>
      <c r="AM432" s="475">
        <f t="shared" ca="1" si="100"/>
        <v>2025747.1260245636</v>
      </c>
      <c r="AN432" s="475">
        <f t="shared" ca="1" si="100"/>
        <v>2025747.1260245636</v>
      </c>
      <c r="AO432" s="475">
        <f t="shared" ca="1" si="100"/>
        <v>2025747.1260245636</v>
      </c>
      <c r="AP432" s="475">
        <f t="shared" ca="1" si="100"/>
        <v>2025747.1260245636</v>
      </c>
      <c r="AQ432" s="475">
        <f t="shared" ca="1" si="100"/>
        <v>2025747.1260245636</v>
      </c>
      <c r="AR432" s="475">
        <f t="shared" ca="1" si="100"/>
        <v>2025747.1260245636</v>
      </c>
      <c r="AS432" s="475">
        <f t="shared" ca="1" si="100"/>
        <v>2025747.1260245636</v>
      </c>
      <c r="AT432" s="475">
        <f t="shared" ca="1" si="100"/>
        <v>2025747.1260245636</v>
      </c>
      <c r="AU432" s="475">
        <f t="shared" ca="1" si="100"/>
        <v>2025747.1260245636</v>
      </c>
      <c r="AV432" s="475">
        <f t="shared" ca="1" si="100"/>
        <v>2025747.1260245636</v>
      </c>
      <c r="AW432" s="475">
        <f t="shared" ca="1" si="98"/>
        <v>2025747.1260245636</v>
      </c>
      <c r="AX432" s="475">
        <f t="shared" ca="1" si="98"/>
        <v>2025747.1260245636</v>
      </c>
      <c r="AY432" s="475">
        <f t="shared" ca="1" si="98"/>
        <v>2025747.1260245636</v>
      </c>
      <c r="AZ432" s="475">
        <f t="shared" ca="1" si="98"/>
        <v>2025747.1260245636</v>
      </c>
      <c r="BA432" s="475">
        <f t="shared" ca="1" si="98"/>
        <v>2025747.1260245636</v>
      </c>
      <c r="BB432" s="475">
        <f t="shared" ca="1" si="98"/>
        <v>2025747.1260245636</v>
      </c>
      <c r="BC432" s="475">
        <f t="shared" ca="1" si="98"/>
        <v>2025747.1260245636</v>
      </c>
      <c r="BD432" s="479"/>
      <c r="BE432" s="479"/>
      <c r="BF432" s="479"/>
      <c r="BG432" s="479"/>
      <c r="BH432" s="479"/>
      <c r="BI432" s="479"/>
      <c r="BJ432" s="479"/>
      <c r="BK432" s="479"/>
      <c r="BL432" s="479"/>
      <c r="BM432" s="479"/>
      <c r="BN432" s="479"/>
      <c r="BO432" s="479"/>
      <c r="BP432" s="479"/>
      <c r="BQ432" s="479"/>
      <c r="BR432" s="479"/>
    </row>
    <row r="433" spans="4:70">
      <c r="D433" s="475"/>
      <c r="E433" s="475"/>
      <c r="F433" s="475"/>
      <c r="G433" s="475"/>
      <c r="H433" s="475"/>
      <c r="I433" s="475"/>
      <c r="J433" s="475"/>
      <c r="K433" s="475"/>
      <c r="L433" s="475"/>
      <c r="M433" s="475"/>
      <c r="N433" s="475"/>
      <c r="O433" s="475"/>
      <c r="P433" s="475"/>
      <c r="Q433" s="475"/>
      <c r="R433" s="475"/>
      <c r="S433" s="475"/>
      <c r="T433" s="475"/>
      <c r="U433" s="475"/>
      <c r="V433" s="475"/>
      <c r="W433" s="475"/>
      <c r="X433" s="475"/>
      <c r="Y433" s="475"/>
      <c r="Z433" s="475"/>
      <c r="AA433" s="475"/>
      <c r="AB433" s="475"/>
      <c r="AC433" s="475"/>
      <c r="AD433" s="475"/>
      <c r="AE433" s="475"/>
      <c r="AF433" s="475">
        <f ca="1">AF$47/24</f>
        <v>2025747.1260245636</v>
      </c>
      <c r="AG433" s="475">
        <f t="shared" ca="1" si="100"/>
        <v>2025747.1260245636</v>
      </c>
      <c r="AH433" s="475">
        <f t="shared" ca="1" si="100"/>
        <v>2025747.1260245636</v>
      </c>
      <c r="AI433" s="475">
        <f t="shared" ca="1" si="100"/>
        <v>2025747.1260245636</v>
      </c>
      <c r="AJ433" s="475">
        <f t="shared" ca="1" si="100"/>
        <v>2025747.1260245636</v>
      </c>
      <c r="AK433" s="475">
        <f t="shared" ca="1" si="100"/>
        <v>2025747.1260245636</v>
      </c>
      <c r="AL433" s="475">
        <f t="shared" ca="1" si="100"/>
        <v>2025747.1260245636</v>
      </c>
      <c r="AM433" s="475">
        <f t="shared" ca="1" si="100"/>
        <v>2025747.1260245636</v>
      </c>
      <c r="AN433" s="475">
        <f t="shared" ca="1" si="100"/>
        <v>2025747.1260245636</v>
      </c>
      <c r="AO433" s="475">
        <f t="shared" ca="1" si="100"/>
        <v>2025747.1260245636</v>
      </c>
      <c r="AP433" s="475">
        <f t="shared" ca="1" si="100"/>
        <v>2025747.1260245636</v>
      </c>
      <c r="AQ433" s="475">
        <f t="shared" ca="1" si="100"/>
        <v>2025747.1260245636</v>
      </c>
      <c r="AR433" s="475">
        <f t="shared" ca="1" si="100"/>
        <v>2025747.1260245636</v>
      </c>
      <c r="AS433" s="475">
        <f t="shared" ca="1" si="100"/>
        <v>2025747.1260245636</v>
      </c>
      <c r="AT433" s="475">
        <f t="shared" ca="1" si="100"/>
        <v>2025747.1260245636</v>
      </c>
      <c r="AU433" s="475">
        <f t="shared" ca="1" si="100"/>
        <v>2025747.1260245636</v>
      </c>
      <c r="AV433" s="475">
        <f t="shared" ca="1" si="100"/>
        <v>2025747.1260245636</v>
      </c>
      <c r="AW433" s="475">
        <f t="shared" ca="1" si="98"/>
        <v>2025747.1260245636</v>
      </c>
      <c r="AX433" s="475">
        <f t="shared" ca="1" si="98"/>
        <v>2025747.1260245636</v>
      </c>
      <c r="AY433" s="475">
        <f t="shared" ca="1" si="98"/>
        <v>2025747.1260245636</v>
      </c>
      <c r="AZ433" s="475">
        <f t="shared" ca="1" si="98"/>
        <v>2025747.1260245636</v>
      </c>
      <c r="BA433" s="475">
        <f t="shared" ca="1" si="98"/>
        <v>2025747.1260245636</v>
      </c>
      <c r="BB433" s="475">
        <f t="shared" ca="1" si="98"/>
        <v>2025747.1260245636</v>
      </c>
      <c r="BC433" s="475">
        <f t="shared" ca="1" si="98"/>
        <v>2025747.1260245636</v>
      </c>
      <c r="BD433" s="479"/>
      <c r="BE433" s="479"/>
      <c r="BF433" s="479"/>
      <c r="BG433" s="479"/>
      <c r="BH433" s="479"/>
      <c r="BI433" s="479"/>
      <c r="BJ433" s="479"/>
      <c r="BK433" s="479"/>
      <c r="BL433" s="479"/>
      <c r="BM433" s="479"/>
      <c r="BN433" s="479"/>
      <c r="BO433" s="479"/>
      <c r="BP433" s="479"/>
      <c r="BQ433" s="479"/>
      <c r="BR433" s="479"/>
    </row>
    <row r="434" spans="4:70">
      <c r="D434" s="475"/>
      <c r="E434" s="475"/>
      <c r="F434" s="475"/>
      <c r="G434" s="475"/>
      <c r="H434" s="475"/>
      <c r="I434" s="475"/>
      <c r="J434" s="475"/>
      <c r="K434" s="475"/>
      <c r="L434" s="475"/>
      <c r="M434" s="475"/>
      <c r="N434" s="475"/>
      <c r="O434" s="475"/>
      <c r="P434" s="475"/>
      <c r="Q434" s="475"/>
      <c r="R434" s="475"/>
      <c r="S434" s="475"/>
      <c r="T434" s="475"/>
      <c r="U434" s="475"/>
      <c r="V434" s="475"/>
      <c r="W434" s="475"/>
      <c r="X434" s="475"/>
      <c r="Y434" s="475"/>
      <c r="Z434" s="475"/>
      <c r="AA434" s="475"/>
      <c r="AB434" s="475"/>
      <c r="AC434" s="475"/>
      <c r="AD434" s="475"/>
      <c r="AE434" s="475"/>
      <c r="AF434" s="475"/>
      <c r="AG434" s="475">
        <f ca="1">AG$44/24</f>
        <v>425557.26777853817</v>
      </c>
      <c r="AH434" s="475">
        <f ca="1">AG434</f>
        <v>425557.26777853817</v>
      </c>
      <c r="AI434" s="475">
        <f t="shared" ca="1" si="100"/>
        <v>425557.26777853817</v>
      </c>
      <c r="AJ434" s="475">
        <f t="shared" ca="1" si="100"/>
        <v>425557.26777853817</v>
      </c>
      <c r="AK434" s="475">
        <f t="shared" ca="1" si="100"/>
        <v>425557.26777853817</v>
      </c>
      <c r="AL434" s="475">
        <f t="shared" ca="1" si="100"/>
        <v>425557.26777853817</v>
      </c>
      <c r="AM434" s="475">
        <f t="shared" ca="1" si="100"/>
        <v>425557.26777853817</v>
      </c>
      <c r="AN434" s="475">
        <f t="shared" ca="1" si="100"/>
        <v>425557.26777853817</v>
      </c>
      <c r="AO434" s="475">
        <f t="shared" ca="1" si="100"/>
        <v>425557.26777853817</v>
      </c>
      <c r="AP434" s="475">
        <f t="shared" ca="1" si="100"/>
        <v>425557.26777853817</v>
      </c>
      <c r="AQ434" s="475">
        <f t="shared" ca="1" si="100"/>
        <v>425557.26777853817</v>
      </c>
      <c r="AR434" s="475">
        <f t="shared" ca="1" si="100"/>
        <v>425557.26777853817</v>
      </c>
      <c r="AS434" s="475">
        <f t="shared" ca="1" si="100"/>
        <v>425557.26777853817</v>
      </c>
      <c r="AT434" s="475">
        <f t="shared" ca="1" si="100"/>
        <v>425557.26777853817</v>
      </c>
      <c r="AU434" s="475">
        <f t="shared" ca="1" si="100"/>
        <v>425557.26777853817</v>
      </c>
      <c r="AV434" s="475">
        <f t="shared" ca="1" si="100"/>
        <v>425557.26777853817</v>
      </c>
      <c r="AW434" s="475">
        <f t="shared" ca="1" si="98"/>
        <v>425557.26777853817</v>
      </c>
      <c r="AX434" s="475">
        <f t="shared" ca="1" si="98"/>
        <v>425557.26777853817</v>
      </c>
      <c r="AY434" s="475">
        <f t="shared" ca="1" si="98"/>
        <v>425557.26777853817</v>
      </c>
      <c r="AZ434" s="475">
        <f t="shared" ca="1" si="98"/>
        <v>425557.26777853817</v>
      </c>
      <c r="BA434" s="475">
        <f t="shared" ca="1" si="98"/>
        <v>425557.26777853817</v>
      </c>
      <c r="BB434" s="475">
        <f t="shared" ca="1" si="98"/>
        <v>425557.26777853817</v>
      </c>
      <c r="BC434" s="475">
        <f t="shared" ca="1" si="98"/>
        <v>425557.26777853817</v>
      </c>
      <c r="BD434" s="475">
        <f ca="1">BC434</f>
        <v>425557.26777853817</v>
      </c>
      <c r="BE434" s="479"/>
      <c r="BF434" s="479"/>
      <c r="BG434" s="479"/>
      <c r="BH434" s="479"/>
      <c r="BI434" s="479"/>
      <c r="BJ434" s="479"/>
      <c r="BK434" s="479"/>
      <c r="BL434" s="479"/>
      <c r="BM434" s="479"/>
      <c r="BN434" s="479"/>
      <c r="BO434" s="479"/>
      <c r="BP434" s="479"/>
      <c r="BQ434" s="479"/>
      <c r="BR434" s="479"/>
    </row>
    <row r="435" spans="4:70">
      <c r="D435" s="475"/>
      <c r="E435" s="475"/>
      <c r="F435" s="475"/>
      <c r="G435" s="475"/>
      <c r="H435" s="475"/>
      <c r="I435" s="475"/>
      <c r="J435" s="475"/>
      <c r="K435" s="475"/>
      <c r="L435" s="475"/>
      <c r="M435" s="475"/>
      <c r="N435" s="475"/>
      <c r="O435" s="475"/>
      <c r="P435" s="475"/>
      <c r="Q435" s="475"/>
      <c r="R435" s="475"/>
      <c r="S435" s="475"/>
      <c r="T435" s="475"/>
      <c r="U435" s="475"/>
      <c r="V435" s="475"/>
      <c r="W435" s="475"/>
      <c r="X435" s="475"/>
      <c r="Y435" s="475"/>
      <c r="Z435" s="475"/>
      <c r="AA435" s="475"/>
      <c r="AB435" s="475"/>
      <c r="AC435" s="475"/>
      <c r="AD435" s="475"/>
      <c r="AE435" s="475"/>
      <c r="AF435" s="475"/>
      <c r="AG435" s="475">
        <f ca="1">AG$45/24</f>
        <v>1309406.9777801174</v>
      </c>
      <c r="AH435" s="475">
        <f t="shared" ref="AH435:AW439" ca="1" si="101">AG435</f>
        <v>1309406.9777801174</v>
      </c>
      <c r="AI435" s="475">
        <f t="shared" ca="1" si="101"/>
        <v>1309406.9777801174</v>
      </c>
      <c r="AJ435" s="475">
        <f t="shared" ca="1" si="101"/>
        <v>1309406.9777801174</v>
      </c>
      <c r="AK435" s="475">
        <f t="shared" ca="1" si="101"/>
        <v>1309406.9777801174</v>
      </c>
      <c r="AL435" s="475">
        <f t="shared" ca="1" si="101"/>
        <v>1309406.9777801174</v>
      </c>
      <c r="AM435" s="475">
        <f t="shared" ca="1" si="101"/>
        <v>1309406.9777801174</v>
      </c>
      <c r="AN435" s="475">
        <f t="shared" ca="1" si="101"/>
        <v>1309406.9777801174</v>
      </c>
      <c r="AO435" s="475">
        <f t="shared" ca="1" si="101"/>
        <v>1309406.9777801174</v>
      </c>
      <c r="AP435" s="475">
        <f t="shared" ca="1" si="101"/>
        <v>1309406.9777801174</v>
      </c>
      <c r="AQ435" s="475">
        <f t="shared" ca="1" si="101"/>
        <v>1309406.9777801174</v>
      </c>
      <c r="AR435" s="475">
        <f t="shared" ca="1" si="101"/>
        <v>1309406.9777801174</v>
      </c>
      <c r="AS435" s="475">
        <f t="shared" ca="1" si="101"/>
        <v>1309406.9777801174</v>
      </c>
      <c r="AT435" s="475">
        <f t="shared" ca="1" si="101"/>
        <v>1309406.9777801174</v>
      </c>
      <c r="AU435" s="475">
        <f t="shared" ca="1" si="101"/>
        <v>1309406.9777801174</v>
      </c>
      <c r="AV435" s="475">
        <f t="shared" ca="1" si="101"/>
        <v>1309406.9777801174</v>
      </c>
      <c r="AW435" s="475">
        <f t="shared" ca="1" si="101"/>
        <v>1309406.9777801174</v>
      </c>
      <c r="AX435" s="475">
        <f t="shared" ca="1" si="98"/>
        <v>1309406.9777801174</v>
      </c>
      <c r="AY435" s="475">
        <f t="shared" ca="1" si="98"/>
        <v>1309406.9777801174</v>
      </c>
      <c r="AZ435" s="475">
        <f t="shared" ca="1" si="98"/>
        <v>1309406.9777801174</v>
      </c>
      <c r="BA435" s="475">
        <f t="shared" ca="1" si="98"/>
        <v>1309406.9777801174</v>
      </c>
      <c r="BB435" s="475">
        <f t="shared" ca="1" si="98"/>
        <v>1309406.9777801174</v>
      </c>
      <c r="BC435" s="475">
        <f t="shared" ca="1" si="98"/>
        <v>1309406.9777801174</v>
      </c>
      <c r="BD435" s="475">
        <f t="shared" ca="1" si="98"/>
        <v>1309406.9777801174</v>
      </c>
      <c r="BE435" s="479"/>
      <c r="BF435" s="479"/>
      <c r="BG435" s="479"/>
      <c r="BH435" s="479"/>
      <c r="BI435" s="479"/>
      <c r="BJ435" s="479"/>
      <c r="BK435" s="479"/>
      <c r="BL435" s="479"/>
      <c r="BM435" s="479"/>
      <c r="BN435" s="479"/>
      <c r="BO435" s="479"/>
      <c r="BP435" s="479"/>
      <c r="BQ435" s="479"/>
      <c r="BR435" s="479"/>
    </row>
    <row r="436" spans="4:70">
      <c r="D436" s="475"/>
      <c r="E436" s="475"/>
      <c r="F436" s="475"/>
      <c r="G436" s="475"/>
      <c r="H436" s="475"/>
      <c r="I436" s="475"/>
      <c r="J436" s="475"/>
      <c r="K436" s="475"/>
      <c r="L436" s="475"/>
      <c r="M436" s="475"/>
      <c r="N436" s="475"/>
      <c r="O436" s="475"/>
      <c r="P436" s="475"/>
      <c r="Q436" s="475"/>
      <c r="R436" s="475"/>
      <c r="S436" s="475"/>
      <c r="T436" s="475"/>
      <c r="U436" s="475"/>
      <c r="V436" s="475"/>
      <c r="W436" s="475"/>
      <c r="X436" s="475"/>
      <c r="Y436" s="475"/>
      <c r="Z436" s="475"/>
      <c r="AA436" s="475"/>
      <c r="AB436" s="475"/>
      <c r="AC436" s="475"/>
      <c r="AD436" s="475"/>
      <c r="AE436" s="475"/>
      <c r="AF436" s="475"/>
      <c r="AG436" s="475">
        <f ca="1">AG$46/24</f>
        <v>1920463.5674108388</v>
      </c>
      <c r="AH436" s="475">
        <f t="shared" ca="1" si="101"/>
        <v>1920463.5674108388</v>
      </c>
      <c r="AI436" s="475">
        <f t="shared" ca="1" si="101"/>
        <v>1920463.5674108388</v>
      </c>
      <c r="AJ436" s="475">
        <f t="shared" ca="1" si="101"/>
        <v>1920463.5674108388</v>
      </c>
      <c r="AK436" s="475">
        <f t="shared" ca="1" si="101"/>
        <v>1920463.5674108388</v>
      </c>
      <c r="AL436" s="475">
        <f t="shared" ca="1" si="101"/>
        <v>1920463.5674108388</v>
      </c>
      <c r="AM436" s="475">
        <f t="shared" ca="1" si="101"/>
        <v>1920463.5674108388</v>
      </c>
      <c r="AN436" s="475">
        <f t="shared" ca="1" si="101"/>
        <v>1920463.5674108388</v>
      </c>
      <c r="AO436" s="475">
        <f t="shared" ca="1" si="101"/>
        <v>1920463.5674108388</v>
      </c>
      <c r="AP436" s="475">
        <f t="shared" ca="1" si="101"/>
        <v>1920463.5674108388</v>
      </c>
      <c r="AQ436" s="475">
        <f t="shared" ca="1" si="101"/>
        <v>1920463.5674108388</v>
      </c>
      <c r="AR436" s="475">
        <f t="shared" ca="1" si="101"/>
        <v>1920463.5674108388</v>
      </c>
      <c r="AS436" s="475">
        <f t="shared" ca="1" si="101"/>
        <v>1920463.5674108388</v>
      </c>
      <c r="AT436" s="475">
        <f t="shared" ca="1" si="101"/>
        <v>1920463.5674108388</v>
      </c>
      <c r="AU436" s="475">
        <f t="shared" ca="1" si="101"/>
        <v>1920463.5674108388</v>
      </c>
      <c r="AV436" s="475">
        <f t="shared" ca="1" si="101"/>
        <v>1920463.5674108388</v>
      </c>
      <c r="AW436" s="475">
        <f t="shared" ca="1" si="101"/>
        <v>1920463.5674108388</v>
      </c>
      <c r="AX436" s="475">
        <f t="shared" ref="AX436:BG451" ca="1" si="102">AW436</f>
        <v>1920463.5674108388</v>
      </c>
      <c r="AY436" s="475">
        <f t="shared" ca="1" si="102"/>
        <v>1920463.5674108388</v>
      </c>
      <c r="AZ436" s="475">
        <f t="shared" ca="1" si="102"/>
        <v>1920463.5674108388</v>
      </c>
      <c r="BA436" s="475">
        <f t="shared" ca="1" si="102"/>
        <v>1920463.5674108388</v>
      </c>
      <c r="BB436" s="475">
        <f t="shared" ca="1" si="102"/>
        <v>1920463.5674108388</v>
      </c>
      <c r="BC436" s="475">
        <f t="shared" ca="1" si="102"/>
        <v>1920463.5674108388</v>
      </c>
      <c r="BD436" s="475">
        <f t="shared" ca="1" si="102"/>
        <v>1920463.5674108388</v>
      </c>
      <c r="BE436" s="479"/>
      <c r="BF436" s="479"/>
      <c r="BG436" s="479"/>
      <c r="BH436" s="479"/>
      <c r="BI436" s="479"/>
      <c r="BJ436" s="479"/>
      <c r="BK436" s="479"/>
      <c r="BL436" s="479"/>
      <c r="BM436" s="479"/>
      <c r="BN436" s="479"/>
      <c r="BO436" s="479"/>
      <c r="BP436" s="479"/>
      <c r="BQ436" s="479"/>
      <c r="BR436" s="479"/>
    </row>
    <row r="437" spans="4:70">
      <c r="D437" s="475"/>
      <c r="E437" s="475"/>
      <c r="F437" s="475"/>
      <c r="G437" s="475"/>
      <c r="H437" s="475"/>
      <c r="I437" s="475"/>
      <c r="J437" s="475"/>
      <c r="K437" s="475"/>
      <c r="L437" s="475"/>
      <c r="M437" s="475"/>
      <c r="N437" s="475"/>
      <c r="O437" s="475"/>
      <c r="P437" s="475"/>
      <c r="Q437" s="475"/>
      <c r="R437" s="475"/>
      <c r="S437" s="475"/>
      <c r="T437" s="475"/>
      <c r="U437" s="475"/>
      <c r="V437" s="475"/>
      <c r="W437" s="475"/>
      <c r="X437" s="475"/>
      <c r="Y437" s="475"/>
      <c r="Z437" s="475"/>
      <c r="AA437" s="475"/>
      <c r="AB437" s="475"/>
      <c r="AC437" s="475"/>
      <c r="AD437" s="475"/>
      <c r="AE437" s="475"/>
      <c r="AF437" s="475"/>
      <c r="AG437" s="475">
        <f ca="1">AG$47/24</f>
        <v>2182344.9629668621</v>
      </c>
      <c r="AH437" s="475">
        <f t="shared" ca="1" si="101"/>
        <v>2182344.9629668621</v>
      </c>
      <c r="AI437" s="475">
        <f t="shared" ca="1" si="101"/>
        <v>2182344.9629668621</v>
      </c>
      <c r="AJ437" s="475">
        <f t="shared" ca="1" si="101"/>
        <v>2182344.9629668621</v>
      </c>
      <c r="AK437" s="475">
        <f t="shared" ca="1" si="101"/>
        <v>2182344.9629668621</v>
      </c>
      <c r="AL437" s="475">
        <f t="shared" ca="1" si="101"/>
        <v>2182344.9629668621</v>
      </c>
      <c r="AM437" s="475">
        <f t="shared" ca="1" si="101"/>
        <v>2182344.9629668621</v>
      </c>
      <c r="AN437" s="475">
        <f t="shared" ca="1" si="101"/>
        <v>2182344.9629668621</v>
      </c>
      <c r="AO437" s="475">
        <f t="shared" ca="1" si="101"/>
        <v>2182344.9629668621</v>
      </c>
      <c r="AP437" s="475">
        <f t="shared" ca="1" si="101"/>
        <v>2182344.9629668621</v>
      </c>
      <c r="AQ437" s="475">
        <f t="shared" ca="1" si="101"/>
        <v>2182344.9629668621</v>
      </c>
      <c r="AR437" s="475">
        <f t="shared" ca="1" si="101"/>
        <v>2182344.9629668621</v>
      </c>
      <c r="AS437" s="475">
        <f t="shared" ca="1" si="101"/>
        <v>2182344.9629668621</v>
      </c>
      <c r="AT437" s="475">
        <f t="shared" ca="1" si="101"/>
        <v>2182344.9629668621</v>
      </c>
      <c r="AU437" s="475">
        <f t="shared" ca="1" si="101"/>
        <v>2182344.9629668621</v>
      </c>
      <c r="AV437" s="475">
        <f t="shared" ca="1" si="101"/>
        <v>2182344.9629668621</v>
      </c>
      <c r="AW437" s="475">
        <f t="shared" ca="1" si="101"/>
        <v>2182344.9629668621</v>
      </c>
      <c r="AX437" s="475">
        <f t="shared" ca="1" si="102"/>
        <v>2182344.9629668621</v>
      </c>
      <c r="AY437" s="475">
        <f t="shared" ca="1" si="102"/>
        <v>2182344.9629668621</v>
      </c>
      <c r="AZ437" s="475">
        <f t="shared" ca="1" si="102"/>
        <v>2182344.9629668621</v>
      </c>
      <c r="BA437" s="475">
        <f t="shared" ca="1" si="102"/>
        <v>2182344.9629668621</v>
      </c>
      <c r="BB437" s="475">
        <f t="shared" ca="1" si="102"/>
        <v>2182344.9629668621</v>
      </c>
      <c r="BC437" s="475">
        <f t="shared" ca="1" si="102"/>
        <v>2182344.9629668621</v>
      </c>
      <c r="BD437" s="475">
        <f t="shared" ca="1" si="102"/>
        <v>2182344.9629668621</v>
      </c>
      <c r="BE437" s="479"/>
      <c r="BF437" s="479"/>
      <c r="BG437" s="479"/>
      <c r="BH437" s="479"/>
      <c r="BI437" s="479"/>
      <c r="BJ437" s="479"/>
      <c r="BK437" s="479"/>
      <c r="BL437" s="479"/>
      <c r="BM437" s="479"/>
      <c r="BN437" s="479"/>
      <c r="BO437" s="479"/>
      <c r="BP437" s="479"/>
      <c r="BQ437" s="479"/>
      <c r="BR437" s="479"/>
    </row>
    <row r="438" spans="4:70">
      <c r="D438" s="475"/>
      <c r="E438" s="475"/>
      <c r="F438" s="475"/>
      <c r="G438" s="475"/>
      <c r="H438" s="475"/>
      <c r="I438" s="475"/>
      <c r="J438" s="475"/>
      <c r="K438" s="475"/>
      <c r="L438" s="475"/>
      <c r="M438" s="475"/>
      <c r="N438" s="475"/>
      <c r="O438" s="475"/>
      <c r="P438" s="475"/>
      <c r="Q438" s="475"/>
      <c r="R438" s="475"/>
      <c r="S438" s="475"/>
      <c r="T438" s="475"/>
      <c r="U438" s="475"/>
      <c r="V438" s="475"/>
      <c r="W438" s="475"/>
      <c r="X438" s="475"/>
      <c r="Y438" s="475"/>
      <c r="Z438" s="475"/>
      <c r="AA438" s="475"/>
      <c r="AB438" s="475"/>
      <c r="AC438" s="475"/>
      <c r="AD438" s="475"/>
      <c r="AE438" s="475"/>
      <c r="AF438" s="475"/>
      <c r="AG438" s="475">
        <f ca="1">AG$47/24</f>
        <v>2182344.9629668621</v>
      </c>
      <c r="AH438" s="475">
        <f t="shared" ca="1" si="101"/>
        <v>2182344.9629668621</v>
      </c>
      <c r="AI438" s="475">
        <f t="shared" ca="1" si="101"/>
        <v>2182344.9629668621</v>
      </c>
      <c r="AJ438" s="475">
        <f t="shared" ca="1" si="101"/>
        <v>2182344.9629668621</v>
      </c>
      <c r="AK438" s="475">
        <f t="shared" ca="1" si="101"/>
        <v>2182344.9629668621</v>
      </c>
      <c r="AL438" s="475">
        <f t="shared" ca="1" si="101"/>
        <v>2182344.9629668621</v>
      </c>
      <c r="AM438" s="475">
        <f t="shared" ca="1" si="101"/>
        <v>2182344.9629668621</v>
      </c>
      <c r="AN438" s="475">
        <f t="shared" ca="1" si="101"/>
        <v>2182344.9629668621</v>
      </c>
      <c r="AO438" s="475">
        <f t="shared" ca="1" si="101"/>
        <v>2182344.9629668621</v>
      </c>
      <c r="AP438" s="475">
        <f t="shared" ca="1" si="101"/>
        <v>2182344.9629668621</v>
      </c>
      <c r="AQ438" s="475">
        <f t="shared" ca="1" si="101"/>
        <v>2182344.9629668621</v>
      </c>
      <c r="AR438" s="475">
        <f t="shared" ca="1" si="101"/>
        <v>2182344.9629668621</v>
      </c>
      <c r="AS438" s="475">
        <f t="shared" ca="1" si="101"/>
        <v>2182344.9629668621</v>
      </c>
      <c r="AT438" s="475">
        <f t="shared" ca="1" si="101"/>
        <v>2182344.9629668621</v>
      </c>
      <c r="AU438" s="475">
        <f t="shared" ca="1" si="101"/>
        <v>2182344.9629668621</v>
      </c>
      <c r="AV438" s="475">
        <f t="shared" ca="1" si="101"/>
        <v>2182344.9629668621</v>
      </c>
      <c r="AW438" s="475">
        <f t="shared" ca="1" si="101"/>
        <v>2182344.9629668621</v>
      </c>
      <c r="AX438" s="475">
        <f t="shared" ca="1" si="102"/>
        <v>2182344.9629668621</v>
      </c>
      <c r="AY438" s="475">
        <f t="shared" ca="1" si="102"/>
        <v>2182344.9629668621</v>
      </c>
      <c r="AZ438" s="475">
        <f t="shared" ca="1" si="102"/>
        <v>2182344.9629668621</v>
      </c>
      <c r="BA438" s="475">
        <f t="shared" ca="1" si="102"/>
        <v>2182344.9629668621</v>
      </c>
      <c r="BB438" s="475">
        <f t="shared" ca="1" si="102"/>
        <v>2182344.9629668621</v>
      </c>
      <c r="BC438" s="475">
        <f t="shared" ca="1" si="102"/>
        <v>2182344.9629668621</v>
      </c>
      <c r="BD438" s="475">
        <f t="shared" ca="1" si="102"/>
        <v>2182344.9629668621</v>
      </c>
      <c r="BE438" s="479"/>
      <c r="BF438" s="479"/>
      <c r="BG438" s="479"/>
      <c r="BH438" s="479"/>
      <c r="BI438" s="479"/>
      <c r="BJ438" s="479"/>
      <c r="BK438" s="479"/>
      <c r="BL438" s="479"/>
      <c r="BM438" s="479"/>
      <c r="BN438" s="479"/>
      <c r="BO438" s="479"/>
      <c r="BP438" s="479"/>
      <c r="BQ438" s="479"/>
      <c r="BR438" s="479"/>
    </row>
    <row r="439" spans="4:70">
      <c r="D439" s="475"/>
      <c r="E439" s="475"/>
      <c r="F439" s="475"/>
      <c r="G439" s="475"/>
      <c r="H439" s="475"/>
      <c r="I439" s="475"/>
      <c r="J439" s="475"/>
      <c r="K439" s="475"/>
      <c r="L439" s="475"/>
      <c r="M439" s="475"/>
      <c r="N439" s="475"/>
      <c r="O439" s="475"/>
      <c r="P439" s="475"/>
      <c r="Q439" s="475"/>
      <c r="R439" s="475"/>
      <c r="S439" s="475"/>
      <c r="T439" s="475"/>
      <c r="U439" s="475"/>
      <c r="V439" s="475"/>
      <c r="W439" s="475"/>
      <c r="X439" s="475"/>
      <c r="Y439" s="475"/>
      <c r="Z439" s="475"/>
      <c r="AA439" s="475"/>
      <c r="AB439" s="475"/>
      <c r="AC439" s="475"/>
      <c r="AD439" s="475"/>
      <c r="AE439" s="475"/>
      <c r="AF439" s="475"/>
      <c r="AG439" s="475"/>
      <c r="AH439" s="475">
        <f ca="1">AH$44/24</f>
        <v>457461.01396347169</v>
      </c>
      <c r="AI439" s="475">
        <f ca="1">AH439</f>
        <v>457461.01396347169</v>
      </c>
      <c r="AJ439" s="475">
        <f t="shared" ca="1" si="101"/>
        <v>457461.01396347169</v>
      </c>
      <c r="AK439" s="475">
        <f t="shared" ca="1" si="101"/>
        <v>457461.01396347169</v>
      </c>
      <c r="AL439" s="475">
        <f t="shared" ca="1" si="101"/>
        <v>457461.01396347169</v>
      </c>
      <c r="AM439" s="475">
        <f t="shared" ca="1" si="101"/>
        <v>457461.01396347169</v>
      </c>
      <c r="AN439" s="475">
        <f t="shared" ca="1" si="101"/>
        <v>457461.01396347169</v>
      </c>
      <c r="AO439" s="475">
        <f t="shared" ca="1" si="101"/>
        <v>457461.01396347169</v>
      </c>
      <c r="AP439" s="475">
        <f t="shared" ca="1" si="101"/>
        <v>457461.01396347169</v>
      </c>
      <c r="AQ439" s="475">
        <f t="shared" ca="1" si="101"/>
        <v>457461.01396347169</v>
      </c>
      <c r="AR439" s="475">
        <f t="shared" ca="1" si="101"/>
        <v>457461.01396347169</v>
      </c>
      <c r="AS439" s="475">
        <f t="shared" ca="1" si="101"/>
        <v>457461.01396347169</v>
      </c>
      <c r="AT439" s="475">
        <f t="shared" ca="1" si="101"/>
        <v>457461.01396347169</v>
      </c>
      <c r="AU439" s="475">
        <f t="shared" ca="1" si="101"/>
        <v>457461.01396347169</v>
      </c>
      <c r="AV439" s="475">
        <f t="shared" ca="1" si="101"/>
        <v>457461.01396347169</v>
      </c>
      <c r="AW439" s="475">
        <f t="shared" ca="1" si="101"/>
        <v>457461.01396347169</v>
      </c>
      <c r="AX439" s="475">
        <f t="shared" ca="1" si="102"/>
        <v>457461.01396347169</v>
      </c>
      <c r="AY439" s="475">
        <f t="shared" ca="1" si="102"/>
        <v>457461.01396347169</v>
      </c>
      <c r="AZ439" s="475">
        <f t="shared" ca="1" si="102"/>
        <v>457461.01396347169</v>
      </c>
      <c r="BA439" s="475">
        <f t="shared" ca="1" si="102"/>
        <v>457461.01396347169</v>
      </c>
      <c r="BB439" s="475">
        <f t="shared" ca="1" si="102"/>
        <v>457461.01396347169</v>
      </c>
      <c r="BC439" s="475">
        <f t="shared" ca="1" si="102"/>
        <v>457461.01396347169</v>
      </c>
      <c r="BD439" s="475">
        <f t="shared" ca="1" si="102"/>
        <v>457461.01396347169</v>
      </c>
      <c r="BE439" s="475">
        <f ca="1">BD439</f>
        <v>457461.01396347169</v>
      </c>
      <c r="BF439" s="479"/>
      <c r="BG439" s="479"/>
      <c r="BH439" s="479"/>
      <c r="BI439" s="479"/>
      <c r="BJ439" s="479"/>
      <c r="BK439" s="479"/>
      <c r="BL439" s="479"/>
      <c r="BM439" s="479"/>
      <c r="BN439" s="479"/>
      <c r="BO439" s="479"/>
      <c r="BP439" s="479"/>
      <c r="BQ439" s="479"/>
      <c r="BR439" s="479"/>
    </row>
    <row r="440" spans="4:70">
      <c r="D440" s="475"/>
      <c r="E440" s="475"/>
      <c r="F440" s="475"/>
      <c r="G440" s="475"/>
      <c r="H440" s="475"/>
      <c r="I440" s="475"/>
      <c r="J440" s="475"/>
      <c r="K440" s="475"/>
      <c r="L440" s="475"/>
      <c r="M440" s="475"/>
      <c r="N440" s="475"/>
      <c r="O440" s="475"/>
      <c r="P440" s="475"/>
      <c r="Q440" s="475"/>
      <c r="R440" s="475"/>
      <c r="S440" s="475"/>
      <c r="T440" s="475"/>
      <c r="U440" s="475"/>
      <c r="V440" s="475"/>
      <c r="W440" s="475"/>
      <c r="X440" s="475"/>
      <c r="Y440" s="475"/>
      <c r="Z440" s="475"/>
      <c r="AA440" s="475"/>
      <c r="AB440" s="475"/>
      <c r="AC440" s="475"/>
      <c r="AD440" s="475"/>
      <c r="AE440" s="475"/>
      <c r="AF440" s="475"/>
      <c r="AG440" s="475"/>
      <c r="AH440" s="475">
        <f ca="1">AH$45/24</f>
        <v>1407572.3506568361</v>
      </c>
      <c r="AI440" s="475">
        <f t="shared" ref="AI440:AX444" ca="1" si="103">AH440</f>
        <v>1407572.3506568361</v>
      </c>
      <c r="AJ440" s="475">
        <f t="shared" ca="1" si="103"/>
        <v>1407572.3506568361</v>
      </c>
      <c r="AK440" s="475">
        <f t="shared" ca="1" si="103"/>
        <v>1407572.3506568361</v>
      </c>
      <c r="AL440" s="475">
        <f t="shared" ca="1" si="103"/>
        <v>1407572.3506568361</v>
      </c>
      <c r="AM440" s="475">
        <f t="shared" ca="1" si="103"/>
        <v>1407572.3506568361</v>
      </c>
      <c r="AN440" s="475">
        <f t="shared" ca="1" si="103"/>
        <v>1407572.3506568361</v>
      </c>
      <c r="AO440" s="475">
        <f t="shared" ca="1" si="103"/>
        <v>1407572.3506568361</v>
      </c>
      <c r="AP440" s="475">
        <f t="shared" ca="1" si="103"/>
        <v>1407572.3506568361</v>
      </c>
      <c r="AQ440" s="475">
        <f t="shared" ca="1" si="103"/>
        <v>1407572.3506568361</v>
      </c>
      <c r="AR440" s="475">
        <f t="shared" ca="1" si="103"/>
        <v>1407572.3506568361</v>
      </c>
      <c r="AS440" s="475">
        <f t="shared" ca="1" si="103"/>
        <v>1407572.3506568361</v>
      </c>
      <c r="AT440" s="475">
        <f t="shared" ca="1" si="103"/>
        <v>1407572.3506568361</v>
      </c>
      <c r="AU440" s="475">
        <f t="shared" ca="1" si="103"/>
        <v>1407572.3506568361</v>
      </c>
      <c r="AV440" s="475">
        <f t="shared" ca="1" si="103"/>
        <v>1407572.3506568361</v>
      </c>
      <c r="AW440" s="475">
        <f t="shared" ca="1" si="103"/>
        <v>1407572.3506568361</v>
      </c>
      <c r="AX440" s="475">
        <f t="shared" ca="1" si="103"/>
        <v>1407572.3506568361</v>
      </c>
      <c r="AY440" s="475">
        <f t="shared" ca="1" si="102"/>
        <v>1407572.3506568361</v>
      </c>
      <c r="AZ440" s="475">
        <f t="shared" ca="1" si="102"/>
        <v>1407572.3506568361</v>
      </c>
      <c r="BA440" s="475">
        <f t="shared" ca="1" si="102"/>
        <v>1407572.3506568361</v>
      </c>
      <c r="BB440" s="475">
        <f t="shared" ca="1" si="102"/>
        <v>1407572.3506568361</v>
      </c>
      <c r="BC440" s="475">
        <f t="shared" ca="1" si="102"/>
        <v>1407572.3506568361</v>
      </c>
      <c r="BD440" s="475">
        <f t="shared" ca="1" si="102"/>
        <v>1407572.3506568361</v>
      </c>
      <c r="BE440" s="475">
        <f t="shared" ca="1" si="102"/>
        <v>1407572.3506568361</v>
      </c>
      <c r="BF440" s="479"/>
      <c r="BG440" s="479"/>
      <c r="BH440" s="479"/>
      <c r="BI440" s="479"/>
      <c r="BJ440" s="479"/>
      <c r="BK440" s="479"/>
      <c r="BL440" s="479"/>
      <c r="BM440" s="479"/>
      <c r="BN440" s="479"/>
      <c r="BO440" s="479"/>
      <c r="BP440" s="479"/>
      <c r="BQ440" s="479"/>
      <c r="BR440" s="479"/>
    </row>
    <row r="441" spans="4:70">
      <c r="D441" s="475"/>
      <c r="E441" s="475"/>
      <c r="F441" s="475"/>
      <c r="G441" s="475"/>
      <c r="H441" s="475"/>
      <c r="I441" s="475"/>
      <c r="J441" s="475"/>
      <c r="K441" s="475"/>
      <c r="L441" s="475"/>
      <c r="M441" s="475"/>
      <c r="N441" s="475"/>
      <c r="O441" s="475"/>
      <c r="P441" s="475"/>
      <c r="Q441" s="475"/>
      <c r="R441" s="475"/>
      <c r="S441" s="475"/>
      <c r="T441" s="475"/>
      <c r="U441" s="475"/>
      <c r="V441" s="475"/>
      <c r="W441" s="475"/>
      <c r="X441" s="475"/>
      <c r="Y441" s="475"/>
      <c r="Z441" s="475"/>
      <c r="AA441" s="475"/>
      <c r="AB441" s="475"/>
      <c r="AC441" s="475"/>
      <c r="AD441" s="475"/>
      <c r="AE441" s="475"/>
      <c r="AF441" s="475"/>
      <c r="AG441" s="475"/>
      <c r="AH441" s="475">
        <f ca="1">AH$46/24</f>
        <v>2064439.4476300261</v>
      </c>
      <c r="AI441" s="475">
        <f t="shared" ca="1" si="103"/>
        <v>2064439.4476300261</v>
      </c>
      <c r="AJ441" s="475">
        <f t="shared" ca="1" si="103"/>
        <v>2064439.4476300261</v>
      </c>
      <c r="AK441" s="475">
        <f t="shared" ca="1" si="103"/>
        <v>2064439.4476300261</v>
      </c>
      <c r="AL441" s="475">
        <f t="shared" ca="1" si="103"/>
        <v>2064439.4476300261</v>
      </c>
      <c r="AM441" s="475">
        <f t="shared" ca="1" si="103"/>
        <v>2064439.4476300261</v>
      </c>
      <c r="AN441" s="475">
        <f t="shared" ca="1" si="103"/>
        <v>2064439.4476300261</v>
      </c>
      <c r="AO441" s="475">
        <f t="shared" ca="1" si="103"/>
        <v>2064439.4476300261</v>
      </c>
      <c r="AP441" s="475">
        <f t="shared" ca="1" si="103"/>
        <v>2064439.4476300261</v>
      </c>
      <c r="AQ441" s="475">
        <f t="shared" ca="1" si="103"/>
        <v>2064439.4476300261</v>
      </c>
      <c r="AR441" s="475">
        <f t="shared" ca="1" si="103"/>
        <v>2064439.4476300261</v>
      </c>
      <c r="AS441" s="475">
        <f t="shared" ca="1" si="103"/>
        <v>2064439.4476300261</v>
      </c>
      <c r="AT441" s="475">
        <f t="shared" ca="1" si="103"/>
        <v>2064439.4476300261</v>
      </c>
      <c r="AU441" s="475">
        <f t="shared" ca="1" si="103"/>
        <v>2064439.4476300261</v>
      </c>
      <c r="AV441" s="475">
        <f t="shared" ca="1" si="103"/>
        <v>2064439.4476300261</v>
      </c>
      <c r="AW441" s="475">
        <f t="shared" ca="1" si="103"/>
        <v>2064439.4476300261</v>
      </c>
      <c r="AX441" s="475">
        <f t="shared" ca="1" si="103"/>
        <v>2064439.4476300261</v>
      </c>
      <c r="AY441" s="475">
        <f t="shared" ca="1" si="102"/>
        <v>2064439.4476300261</v>
      </c>
      <c r="AZ441" s="475">
        <f t="shared" ca="1" si="102"/>
        <v>2064439.4476300261</v>
      </c>
      <c r="BA441" s="475">
        <f t="shared" ca="1" si="102"/>
        <v>2064439.4476300261</v>
      </c>
      <c r="BB441" s="475">
        <f t="shared" ca="1" si="102"/>
        <v>2064439.4476300261</v>
      </c>
      <c r="BC441" s="475">
        <f t="shared" ca="1" si="102"/>
        <v>2064439.4476300261</v>
      </c>
      <c r="BD441" s="475">
        <f t="shared" ca="1" si="102"/>
        <v>2064439.4476300261</v>
      </c>
      <c r="BE441" s="475">
        <f t="shared" ca="1" si="102"/>
        <v>2064439.4476300261</v>
      </c>
      <c r="BF441" s="479"/>
      <c r="BG441" s="479"/>
      <c r="BH441" s="479"/>
      <c r="BI441" s="479"/>
      <c r="BJ441" s="479"/>
      <c r="BK441" s="479"/>
      <c r="BL441" s="479"/>
      <c r="BM441" s="479"/>
      <c r="BN441" s="479"/>
      <c r="BO441" s="479"/>
      <c r="BP441" s="479"/>
      <c r="BQ441" s="479"/>
      <c r="BR441" s="479"/>
    </row>
    <row r="442" spans="4:70">
      <c r="D442" s="475"/>
      <c r="E442" s="475"/>
      <c r="F442" s="475"/>
      <c r="G442" s="475"/>
      <c r="H442" s="475"/>
      <c r="I442" s="475"/>
      <c r="J442" s="475"/>
      <c r="K442" s="475"/>
      <c r="L442" s="475"/>
      <c r="M442" s="475"/>
      <c r="N442" s="475"/>
      <c r="O442" s="475"/>
      <c r="P442" s="475"/>
      <c r="Q442" s="475"/>
      <c r="R442" s="475"/>
      <c r="S442" s="475"/>
      <c r="T442" s="475"/>
      <c r="U442" s="475"/>
      <c r="V442" s="475"/>
      <c r="W442" s="475"/>
      <c r="X442" s="475"/>
      <c r="Y442" s="475"/>
      <c r="Z442" s="475"/>
      <c r="AA442" s="475"/>
      <c r="AB442" s="475"/>
      <c r="AC442" s="475"/>
      <c r="AD442" s="475"/>
      <c r="AE442" s="475"/>
      <c r="AF442" s="475"/>
      <c r="AG442" s="475"/>
      <c r="AH442" s="475">
        <f ca="1">AH$47/24</f>
        <v>2345953.9177613929</v>
      </c>
      <c r="AI442" s="475">
        <f t="shared" ca="1" si="103"/>
        <v>2345953.9177613929</v>
      </c>
      <c r="AJ442" s="475">
        <f t="shared" ca="1" si="103"/>
        <v>2345953.9177613929</v>
      </c>
      <c r="AK442" s="475">
        <f t="shared" ca="1" si="103"/>
        <v>2345953.9177613929</v>
      </c>
      <c r="AL442" s="475">
        <f t="shared" ca="1" si="103"/>
        <v>2345953.9177613929</v>
      </c>
      <c r="AM442" s="475">
        <f t="shared" ca="1" si="103"/>
        <v>2345953.9177613929</v>
      </c>
      <c r="AN442" s="475">
        <f t="shared" ca="1" si="103"/>
        <v>2345953.9177613929</v>
      </c>
      <c r="AO442" s="475">
        <f t="shared" ca="1" si="103"/>
        <v>2345953.9177613929</v>
      </c>
      <c r="AP442" s="475">
        <f t="shared" ca="1" si="103"/>
        <v>2345953.9177613929</v>
      </c>
      <c r="AQ442" s="475">
        <f t="shared" ca="1" si="103"/>
        <v>2345953.9177613929</v>
      </c>
      <c r="AR442" s="475">
        <f t="shared" ca="1" si="103"/>
        <v>2345953.9177613929</v>
      </c>
      <c r="AS442" s="475">
        <f t="shared" ca="1" si="103"/>
        <v>2345953.9177613929</v>
      </c>
      <c r="AT442" s="475">
        <f t="shared" ca="1" si="103"/>
        <v>2345953.9177613929</v>
      </c>
      <c r="AU442" s="475">
        <f t="shared" ca="1" si="103"/>
        <v>2345953.9177613929</v>
      </c>
      <c r="AV442" s="475">
        <f t="shared" ca="1" si="103"/>
        <v>2345953.9177613929</v>
      </c>
      <c r="AW442" s="475">
        <f t="shared" ca="1" si="103"/>
        <v>2345953.9177613929</v>
      </c>
      <c r="AX442" s="475">
        <f t="shared" ca="1" si="103"/>
        <v>2345953.9177613929</v>
      </c>
      <c r="AY442" s="475">
        <f t="shared" ca="1" si="102"/>
        <v>2345953.9177613929</v>
      </c>
      <c r="AZ442" s="475">
        <f t="shared" ca="1" si="102"/>
        <v>2345953.9177613929</v>
      </c>
      <c r="BA442" s="475">
        <f t="shared" ca="1" si="102"/>
        <v>2345953.9177613929</v>
      </c>
      <c r="BB442" s="475">
        <f t="shared" ca="1" si="102"/>
        <v>2345953.9177613929</v>
      </c>
      <c r="BC442" s="475">
        <f t="shared" ca="1" si="102"/>
        <v>2345953.9177613929</v>
      </c>
      <c r="BD442" s="475">
        <f t="shared" ca="1" si="102"/>
        <v>2345953.9177613929</v>
      </c>
      <c r="BE442" s="475">
        <f t="shared" ca="1" si="102"/>
        <v>2345953.9177613929</v>
      </c>
      <c r="BF442" s="479"/>
      <c r="BG442" s="479"/>
      <c r="BH442" s="479"/>
      <c r="BI442" s="479"/>
      <c r="BJ442" s="479"/>
      <c r="BK442" s="479"/>
      <c r="BL442" s="479"/>
      <c r="BM442" s="479"/>
      <c r="BN442" s="479"/>
      <c r="BO442" s="479"/>
      <c r="BP442" s="479"/>
      <c r="BQ442" s="479"/>
      <c r="BR442" s="479"/>
    </row>
    <row r="443" spans="4:70">
      <c r="D443" s="475"/>
      <c r="E443" s="475"/>
      <c r="F443" s="475"/>
      <c r="G443" s="475"/>
      <c r="H443" s="475"/>
      <c r="I443" s="475"/>
      <c r="J443" s="475"/>
      <c r="K443" s="475"/>
      <c r="L443" s="475"/>
      <c r="M443" s="475"/>
      <c r="N443" s="475"/>
      <c r="O443" s="475"/>
      <c r="P443" s="475"/>
      <c r="Q443" s="475"/>
      <c r="R443" s="475"/>
      <c r="S443" s="475"/>
      <c r="T443" s="475"/>
      <c r="U443" s="475"/>
      <c r="V443" s="475"/>
      <c r="W443" s="475"/>
      <c r="X443" s="475"/>
      <c r="Y443" s="475"/>
      <c r="Z443" s="475"/>
      <c r="AA443" s="475"/>
      <c r="AB443" s="475"/>
      <c r="AC443" s="475"/>
      <c r="AD443" s="475"/>
      <c r="AE443" s="475"/>
      <c r="AF443" s="475"/>
      <c r="AG443" s="475"/>
      <c r="AH443" s="475">
        <f ca="1">AH$47/24</f>
        <v>2345953.9177613929</v>
      </c>
      <c r="AI443" s="475">
        <f t="shared" ca="1" si="103"/>
        <v>2345953.9177613929</v>
      </c>
      <c r="AJ443" s="475">
        <f t="shared" ca="1" si="103"/>
        <v>2345953.9177613929</v>
      </c>
      <c r="AK443" s="475">
        <f t="shared" ca="1" si="103"/>
        <v>2345953.9177613929</v>
      </c>
      <c r="AL443" s="475">
        <f t="shared" ca="1" si="103"/>
        <v>2345953.9177613929</v>
      </c>
      <c r="AM443" s="475">
        <f t="shared" ca="1" si="103"/>
        <v>2345953.9177613929</v>
      </c>
      <c r="AN443" s="475">
        <f t="shared" ca="1" si="103"/>
        <v>2345953.9177613929</v>
      </c>
      <c r="AO443" s="475">
        <f t="shared" ca="1" si="103"/>
        <v>2345953.9177613929</v>
      </c>
      <c r="AP443" s="475">
        <f t="shared" ca="1" si="103"/>
        <v>2345953.9177613929</v>
      </c>
      <c r="AQ443" s="475">
        <f t="shared" ca="1" si="103"/>
        <v>2345953.9177613929</v>
      </c>
      <c r="AR443" s="475">
        <f t="shared" ca="1" si="103"/>
        <v>2345953.9177613929</v>
      </c>
      <c r="AS443" s="475">
        <f t="shared" ca="1" si="103"/>
        <v>2345953.9177613929</v>
      </c>
      <c r="AT443" s="475">
        <f t="shared" ca="1" si="103"/>
        <v>2345953.9177613929</v>
      </c>
      <c r="AU443" s="475">
        <f t="shared" ca="1" si="103"/>
        <v>2345953.9177613929</v>
      </c>
      <c r="AV443" s="475">
        <f t="shared" ca="1" si="103"/>
        <v>2345953.9177613929</v>
      </c>
      <c r="AW443" s="475">
        <f t="shared" ca="1" si="103"/>
        <v>2345953.9177613929</v>
      </c>
      <c r="AX443" s="475">
        <f t="shared" ca="1" si="103"/>
        <v>2345953.9177613929</v>
      </c>
      <c r="AY443" s="475">
        <f t="shared" ca="1" si="102"/>
        <v>2345953.9177613929</v>
      </c>
      <c r="AZ443" s="475">
        <f t="shared" ca="1" si="102"/>
        <v>2345953.9177613929</v>
      </c>
      <c r="BA443" s="475">
        <f t="shared" ca="1" si="102"/>
        <v>2345953.9177613929</v>
      </c>
      <c r="BB443" s="475">
        <f t="shared" ca="1" si="102"/>
        <v>2345953.9177613929</v>
      </c>
      <c r="BC443" s="475">
        <f t="shared" ca="1" si="102"/>
        <v>2345953.9177613929</v>
      </c>
      <c r="BD443" s="475">
        <f t="shared" ca="1" si="102"/>
        <v>2345953.9177613929</v>
      </c>
      <c r="BE443" s="475">
        <f t="shared" ca="1" si="102"/>
        <v>2345953.9177613929</v>
      </c>
      <c r="BF443" s="479"/>
      <c r="BG443" s="479"/>
      <c r="BH443" s="479"/>
      <c r="BI443" s="479"/>
      <c r="BJ443" s="479"/>
      <c r="BK443" s="479"/>
      <c r="BL443" s="479"/>
      <c r="BM443" s="479"/>
      <c r="BN443" s="479"/>
      <c r="BO443" s="479"/>
      <c r="BP443" s="479"/>
      <c r="BQ443" s="479"/>
      <c r="BR443" s="479"/>
    </row>
    <row r="444" spans="4:70">
      <c r="D444" s="475"/>
      <c r="E444" s="475"/>
      <c r="F444" s="475"/>
      <c r="G444" s="475"/>
      <c r="H444" s="475"/>
      <c r="I444" s="475"/>
      <c r="J444" s="475"/>
      <c r="K444" s="475"/>
      <c r="L444" s="475"/>
      <c r="M444" s="475"/>
      <c r="N444" s="475"/>
      <c r="O444" s="475"/>
      <c r="P444" s="475"/>
      <c r="Q444" s="475"/>
      <c r="R444" s="475"/>
      <c r="S444" s="475"/>
      <c r="T444" s="475"/>
      <c r="U444" s="475"/>
      <c r="V444" s="475"/>
      <c r="W444" s="475"/>
      <c r="X444" s="475"/>
      <c r="Y444" s="475"/>
      <c r="Z444" s="475"/>
      <c r="AA444" s="475"/>
      <c r="AB444" s="475"/>
      <c r="AC444" s="475"/>
      <c r="AD444" s="475"/>
      <c r="AE444" s="475"/>
      <c r="AF444" s="475"/>
      <c r="AG444" s="475"/>
      <c r="AH444" s="475"/>
      <c r="AI444" s="475">
        <f ca="1">AI$44/24</f>
        <v>2861533.8479217272</v>
      </c>
      <c r="AJ444" s="475">
        <f ca="1">AI444</f>
        <v>2861533.8479217272</v>
      </c>
      <c r="AK444" s="475">
        <f t="shared" ca="1" si="103"/>
        <v>2861533.8479217272</v>
      </c>
      <c r="AL444" s="475">
        <f t="shared" ca="1" si="103"/>
        <v>2861533.8479217272</v>
      </c>
      <c r="AM444" s="475">
        <f t="shared" ca="1" si="103"/>
        <v>2861533.8479217272</v>
      </c>
      <c r="AN444" s="475">
        <f t="shared" ca="1" si="103"/>
        <v>2861533.8479217272</v>
      </c>
      <c r="AO444" s="475">
        <f t="shared" ca="1" si="103"/>
        <v>2861533.8479217272</v>
      </c>
      <c r="AP444" s="475">
        <f t="shared" ca="1" si="103"/>
        <v>2861533.8479217272</v>
      </c>
      <c r="AQ444" s="475">
        <f t="shared" ca="1" si="103"/>
        <v>2861533.8479217272</v>
      </c>
      <c r="AR444" s="475">
        <f t="shared" ca="1" si="103"/>
        <v>2861533.8479217272</v>
      </c>
      <c r="AS444" s="475">
        <f t="shared" ca="1" si="103"/>
        <v>2861533.8479217272</v>
      </c>
      <c r="AT444" s="475">
        <f t="shared" ca="1" si="103"/>
        <v>2861533.8479217272</v>
      </c>
      <c r="AU444" s="475">
        <f t="shared" ca="1" si="103"/>
        <v>2861533.8479217272</v>
      </c>
      <c r="AV444" s="475">
        <f t="shared" ca="1" si="103"/>
        <v>2861533.8479217272</v>
      </c>
      <c r="AW444" s="475">
        <f t="shared" ca="1" si="103"/>
        <v>2861533.8479217272</v>
      </c>
      <c r="AX444" s="475">
        <f t="shared" ca="1" si="103"/>
        <v>2861533.8479217272</v>
      </c>
      <c r="AY444" s="475">
        <f t="shared" ca="1" si="102"/>
        <v>2861533.8479217272</v>
      </c>
      <c r="AZ444" s="475">
        <f t="shared" ca="1" si="102"/>
        <v>2861533.8479217272</v>
      </c>
      <c r="BA444" s="475">
        <f t="shared" ca="1" si="102"/>
        <v>2861533.8479217272</v>
      </c>
      <c r="BB444" s="475">
        <f t="shared" ca="1" si="102"/>
        <v>2861533.8479217272</v>
      </c>
      <c r="BC444" s="475">
        <f t="shared" ca="1" si="102"/>
        <v>2861533.8479217272</v>
      </c>
      <c r="BD444" s="475">
        <f t="shared" ca="1" si="102"/>
        <v>2861533.8479217272</v>
      </c>
      <c r="BE444" s="475">
        <f t="shared" ca="1" si="102"/>
        <v>2861533.8479217272</v>
      </c>
      <c r="BF444" s="475">
        <f ca="1">BE444</f>
        <v>2861533.8479217272</v>
      </c>
      <c r="BG444" s="479"/>
      <c r="BH444" s="479"/>
      <c r="BI444" s="479"/>
      <c r="BJ444" s="479"/>
      <c r="BK444" s="479"/>
      <c r="BL444" s="479"/>
      <c r="BM444" s="479"/>
      <c r="BN444" s="479"/>
      <c r="BO444" s="479"/>
      <c r="BP444" s="479"/>
      <c r="BQ444" s="479"/>
      <c r="BR444" s="479"/>
    </row>
    <row r="445" spans="4:70">
      <c r="D445" s="475"/>
      <c r="E445" s="475"/>
      <c r="F445" s="475"/>
      <c r="G445" s="475"/>
      <c r="H445" s="475"/>
      <c r="I445" s="475"/>
      <c r="J445" s="475"/>
      <c r="K445" s="475"/>
      <c r="L445" s="475"/>
      <c r="M445" s="475"/>
      <c r="N445" s="475"/>
      <c r="O445" s="475"/>
      <c r="P445" s="475"/>
      <c r="Q445" s="475"/>
      <c r="R445" s="475"/>
      <c r="S445" s="475"/>
      <c r="T445" s="475"/>
      <c r="U445" s="475"/>
      <c r="V445" s="475"/>
      <c r="W445" s="475"/>
      <c r="X445" s="475"/>
      <c r="Y445" s="475"/>
      <c r="Z445" s="475"/>
      <c r="AA445" s="475"/>
      <c r="AB445" s="475"/>
      <c r="AC445" s="475"/>
      <c r="AD445" s="475"/>
      <c r="AE445" s="475"/>
      <c r="AF445" s="475"/>
      <c r="AG445" s="475"/>
      <c r="AH445" s="475"/>
      <c r="AI445" s="475">
        <f ca="1">AI$45/24</f>
        <v>2934906.5106889508</v>
      </c>
      <c r="AJ445" s="475">
        <f t="shared" ref="AJ445:AY449" ca="1" si="104">AI445</f>
        <v>2934906.5106889508</v>
      </c>
      <c r="AK445" s="475">
        <f t="shared" ca="1" si="104"/>
        <v>2934906.5106889508</v>
      </c>
      <c r="AL445" s="475">
        <f t="shared" ca="1" si="104"/>
        <v>2934906.5106889508</v>
      </c>
      <c r="AM445" s="475">
        <f t="shared" ca="1" si="104"/>
        <v>2934906.5106889508</v>
      </c>
      <c r="AN445" s="475">
        <f t="shared" ca="1" si="104"/>
        <v>2934906.5106889508</v>
      </c>
      <c r="AO445" s="475">
        <f t="shared" ca="1" si="104"/>
        <v>2934906.5106889508</v>
      </c>
      <c r="AP445" s="475">
        <f t="shared" ca="1" si="104"/>
        <v>2934906.5106889508</v>
      </c>
      <c r="AQ445" s="475">
        <f t="shared" ca="1" si="104"/>
        <v>2934906.5106889508</v>
      </c>
      <c r="AR445" s="475">
        <f t="shared" ca="1" si="104"/>
        <v>2934906.5106889508</v>
      </c>
      <c r="AS445" s="475">
        <f t="shared" ca="1" si="104"/>
        <v>2934906.5106889508</v>
      </c>
      <c r="AT445" s="475">
        <f t="shared" ca="1" si="104"/>
        <v>2934906.5106889508</v>
      </c>
      <c r="AU445" s="475">
        <f t="shared" ca="1" si="104"/>
        <v>2934906.5106889508</v>
      </c>
      <c r="AV445" s="475">
        <f t="shared" ca="1" si="104"/>
        <v>2934906.5106889508</v>
      </c>
      <c r="AW445" s="475">
        <f t="shared" ca="1" si="104"/>
        <v>2934906.5106889508</v>
      </c>
      <c r="AX445" s="475">
        <f t="shared" ca="1" si="104"/>
        <v>2934906.5106889508</v>
      </c>
      <c r="AY445" s="475">
        <f t="shared" ca="1" si="104"/>
        <v>2934906.5106889508</v>
      </c>
      <c r="AZ445" s="475">
        <f t="shared" ca="1" si="102"/>
        <v>2934906.5106889508</v>
      </c>
      <c r="BA445" s="475">
        <f t="shared" ca="1" si="102"/>
        <v>2934906.5106889508</v>
      </c>
      <c r="BB445" s="475">
        <f t="shared" ca="1" si="102"/>
        <v>2934906.5106889508</v>
      </c>
      <c r="BC445" s="475">
        <f t="shared" ca="1" si="102"/>
        <v>2934906.5106889508</v>
      </c>
      <c r="BD445" s="475">
        <f t="shared" ca="1" si="102"/>
        <v>2934906.5106889508</v>
      </c>
      <c r="BE445" s="475">
        <f t="shared" ca="1" si="102"/>
        <v>2934906.5106889508</v>
      </c>
      <c r="BF445" s="475">
        <f t="shared" ca="1" si="102"/>
        <v>2934906.5106889508</v>
      </c>
      <c r="BG445" s="479"/>
      <c r="BH445" s="479"/>
      <c r="BI445" s="479"/>
      <c r="BJ445" s="479"/>
      <c r="BK445" s="479"/>
      <c r="BL445" s="479"/>
      <c r="BM445" s="479"/>
      <c r="BN445" s="479"/>
      <c r="BO445" s="479"/>
      <c r="BP445" s="479"/>
      <c r="BQ445" s="479"/>
      <c r="BR445" s="479"/>
    </row>
    <row r="446" spans="4:70">
      <c r="D446" s="475"/>
      <c r="E446" s="475"/>
      <c r="F446" s="475"/>
      <c r="G446" s="475"/>
      <c r="H446" s="475"/>
      <c r="I446" s="475"/>
      <c r="J446" s="475"/>
      <c r="K446" s="475"/>
      <c r="L446" s="475"/>
      <c r="M446" s="475"/>
      <c r="N446" s="475"/>
      <c r="O446" s="475"/>
      <c r="P446" s="475"/>
      <c r="Q446" s="475"/>
      <c r="R446" s="475"/>
      <c r="S446" s="475"/>
      <c r="T446" s="475"/>
      <c r="U446" s="475"/>
      <c r="V446" s="475"/>
      <c r="W446" s="475"/>
      <c r="X446" s="475"/>
      <c r="Y446" s="475"/>
      <c r="Z446" s="475"/>
      <c r="AA446" s="475"/>
      <c r="AB446" s="475"/>
      <c r="AC446" s="475"/>
      <c r="AD446" s="475"/>
      <c r="AE446" s="475"/>
      <c r="AF446" s="475"/>
      <c r="AG446" s="475"/>
      <c r="AH446" s="475"/>
      <c r="AI446" s="475">
        <f ca="1">AI$46/24</f>
        <v>2152264.7745052311</v>
      </c>
      <c r="AJ446" s="475">
        <f t="shared" ca="1" si="104"/>
        <v>2152264.7745052311</v>
      </c>
      <c r="AK446" s="475">
        <f t="shared" ca="1" si="104"/>
        <v>2152264.7745052311</v>
      </c>
      <c r="AL446" s="475">
        <f t="shared" ca="1" si="104"/>
        <v>2152264.7745052311</v>
      </c>
      <c r="AM446" s="475">
        <f t="shared" ca="1" si="104"/>
        <v>2152264.7745052311</v>
      </c>
      <c r="AN446" s="475">
        <f t="shared" ca="1" si="104"/>
        <v>2152264.7745052311</v>
      </c>
      <c r="AO446" s="475">
        <f t="shared" ca="1" si="104"/>
        <v>2152264.7745052311</v>
      </c>
      <c r="AP446" s="475">
        <f t="shared" ca="1" si="104"/>
        <v>2152264.7745052311</v>
      </c>
      <c r="AQ446" s="475">
        <f t="shared" ca="1" si="104"/>
        <v>2152264.7745052311</v>
      </c>
      <c r="AR446" s="475">
        <f t="shared" ca="1" si="104"/>
        <v>2152264.7745052311</v>
      </c>
      <c r="AS446" s="475">
        <f t="shared" ca="1" si="104"/>
        <v>2152264.7745052311</v>
      </c>
      <c r="AT446" s="475">
        <f t="shared" ca="1" si="104"/>
        <v>2152264.7745052311</v>
      </c>
      <c r="AU446" s="475">
        <f t="shared" ca="1" si="104"/>
        <v>2152264.7745052311</v>
      </c>
      <c r="AV446" s="475">
        <f t="shared" ca="1" si="104"/>
        <v>2152264.7745052311</v>
      </c>
      <c r="AW446" s="475">
        <f t="shared" ca="1" si="104"/>
        <v>2152264.7745052311</v>
      </c>
      <c r="AX446" s="475">
        <f t="shared" ca="1" si="104"/>
        <v>2152264.7745052311</v>
      </c>
      <c r="AY446" s="475">
        <f t="shared" ca="1" si="104"/>
        <v>2152264.7745052311</v>
      </c>
      <c r="AZ446" s="475">
        <f t="shared" ca="1" si="102"/>
        <v>2152264.7745052311</v>
      </c>
      <c r="BA446" s="475">
        <f t="shared" ca="1" si="102"/>
        <v>2152264.7745052311</v>
      </c>
      <c r="BB446" s="475">
        <f t="shared" ca="1" si="102"/>
        <v>2152264.7745052311</v>
      </c>
      <c r="BC446" s="475">
        <f t="shared" ca="1" si="102"/>
        <v>2152264.7745052311</v>
      </c>
      <c r="BD446" s="475">
        <f t="shared" ca="1" si="102"/>
        <v>2152264.7745052311</v>
      </c>
      <c r="BE446" s="475">
        <f t="shared" ca="1" si="102"/>
        <v>2152264.7745052311</v>
      </c>
      <c r="BF446" s="475">
        <f t="shared" ca="1" si="102"/>
        <v>2152264.7745052311</v>
      </c>
      <c r="BG446" s="479"/>
      <c r="BH446" s="479"/>
      <c r="BI446" s="479"/>
      <c r="BJ446" s="479"/>
      <c r="BK446" s="479"/>
      <c r="BL446" s="479"/>
      <c r="BM446" s="479"/>
      <c r="BN446" s="479"/>
      <c r="BO446" s="479"/>
      <c r="BP446" s="479"/>
      <c r="BQ446" s="479"/>
      <c r="BR446" s="479"/>
    </row>
    <row r="447" spans="4:70">
      <c r="D447" s="475"/>
      <c r="E447" s="475"/>
      <c r="F447" s="475"/>
      <c r="G447" s="475"/>
      <c r="H447" s="475"/>
      <c r="I447" s="475"/>
      <c r="J447" s="475"/>
      <c r="K447" s="475"/>
      <c r="L447" s="475"/>
      <c r="M447" s="475"/>
      <c r="N447" s="475"/>
      <c r="O447" s="475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  <c r="AA447" s="475"/>
      <c r="AB447" s="475"/>
      <c r="AC447" s="475"/>
      <c r="AD447" s="475"/>
      <c r="AE447" s="475"/>
      <c r="AF447" s="475"/>
      <c r="AG447" s="475"/>
      <c r="AH447" s="475"/>
      <c r="AI447" s="475">
        <f ca="1">AI$47/24</f>
        <v>2445755.4255741253</v>
      </c>
      <c r="AJ447" s="475">
        <f t="shared" ca="1" si="104"/>
        <v>2445755.4255741253</v>
      </c>
      <c r="AK447" s="475">
        <f t="shared" ca="1" si="104"/>
        <v>2445755.4255741253</v>
      </c>
      <c r="AL447" s="475">
        <f t="shared" ca="1" si="104"/>
        <v>2445755.4255741253</v>
      </c>
      <c r="AM447" s="475">
        <f t="shared" ca="1" si="104"/>
        <v>2445755.4255741253</v>
      </c>
      <c r="AN447" s="475">
        <f t="shared" ca="1" si="104"/>
        <v>2445755.4255741253</v>
      </c>
      <c r="AO447" s="475">
        <f t="shared" ca="1" si="104"/>
        <v>2445755.4255741253</v>
      </c>
      <c r="AP447" s="475">
        <f t="shared" ca="1" si="104"/>
        <v>2445755.4255741253</v>
      </c>
      <c r="AQ447" s="475">
        <f t="shared" ca="1" si="104"/>
        <v>2445755.4255741253</v>
      </c>
      <c r="AR447" s="475">
        <f t="shared" ca="1" si="104"/>
        <v>2445755.4255741253</v>
      </c>
      <c r="AS447" s="475">
        <f t="shared" ca="1" si="104"/>
        <v>2445755.4255741253</v>
      </c>
      <c r="AT447" s="475">
        <f t="shared" ca="1" si="104"/>
        <v>2445755.4255741253</v>
      </c>
      <c r="AU447" s="475">
        <f t="shared" ca="1" si="104"/>
        <v>2445755.4255741253</v>
      </c>
      <c r="AV447" s="475">
        <f t="shared" ca="1" si="104"/>
        <v>2445755.4255741253</v>
      </c>
      <c r="AW447" s="475">
        <f t="shared" ca="1" si="104"/>
        <v>2445755.4255741253</v>
      </c>
      <c r="AX447" s="475">
        <f t="shared" ca="1" si="104"/>
        <v>2445755.4255741253</v>
      </c>
      <c r="AY447" s="475">
        <f t="shared" ca="1" si="104"/>
        <v>2445755.4255741253</v>
      </c>
      <c r="AZ447" s="475">
        <f t="shared" ca="1" si="102"/>
        <v>2445755.4255741253</v>
      </c>
      <c r="BA447" s="475">
        <f t="shared" ca="1" si="102"/>
        <v>2445755.4255741253</v>
      </c>
      <c r="BB447" s="475">
        <f t="shared" ca="1" si="102"/>
        <v>2445755.4255741253</v>
      </c>
      <c r="BC447" s="475">
        <f t="shared" ca="1" si="102"/>
        <v>2445755.4255741253</v>
      </c>
      <c r="BD447" s="475">
        <f t="shared" ca="1" si="102"/>
        <v>2445755.4255741253</v>
      </c>
      <c r="BE447" s="475">
        <f t="shared" ca="1" si="102"/>
        <v>2445755.4255741253</v>
      </c>
      <c r="BF447" s="475">
        <f t="shared" ca="1" si="102"/>
        <v>2445755.4255741253</v>
      </c>
      <c r="BG447" s="479"/>
      <c r="BH447" s="479"/>
      <c r="BI447" s="479"/>
      <c r="BJ447" s="479"/>
      <c r="BK447" s="479"/>
      <c r="BL447" s="479"/>
      <c r="BM447" s="479"/>
      <c r="BN447" s="479"/>
      <c r="BO447" s="479"/>
      <c r="BP447" s="479"/>
      <c r="BQ447" s="479"/>
      <c r="BR447" s="479"/>
    </row>
    <row r="448" spans="4:70">
      <c r="D448" s="475"/>
      <c r="E448" s="475"/>
      <c r="F448" s="475"/>
      <c r="G448" s="475"/>
      <c r="H448" s="475"/>
      <c r="I448" s="475"/>
      <c r="J448" s="475"/>
      <c r="K448" s="475"/>
      <c r="L448" s="475"/>
      <c r="M448" s="475"/>
      <c r="N448" s="475"/>
      <c r="O448" s="475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  <c r="AA448" s="475"/>
      <c r="AB448" s="475"/>
      <c r="AC448" s="475"/>
      <c r="AD448" s="475"/>
      <c r="AE448" s="475"/>
      <c r="AF448" s="475"/>
      <c r="AG448" s="475"/>
      <c r="AH448" s="475"/>
      <c r="AI448" s="475">
        <f ca="1">AI$47/24</f>
        <v>2445755.4255741253</v>
      </c>
      <c r="AJ448" s="475">
        <f t="shared" ca="1" si="104"/>
        <v>2445755.4255741253</v>
      </c>
      <c r="AK448" s="475">
        <f t="shared" ca="1" si="104"/>
        <v>2445755.4255741253</v>
      </c>
      <c r="AL448" s="475">
        <f t="shared" ca="1" si="104"/>
        <v>2445755.4255741253</v>
      </c>
      <c r="AM448" s="475">
        <f t="shared" ca="1" si="104"/>
        <v>2445755.4255741253</v>
      </c>
      <c r="AN448" s="475">
        <f t="shared" ca="1" si="104"/>
        <v>2445755.4255741253</v>
      </c>
      <c r="AO448" s="475">
        <f t="shared" ca="1" si="104"/>
        <v>2445755.4255741253</v>
      </c>
      <c r="AP448" s="475">
        <f t="shared" ca="1" si="104"/>
        <v>2445755.4255741253</v>
      </c>
      <c r="AQ448" s="475">
        <f t="shared" ca="1" si="104"/>
        <v>2445755.4255741253</v>
      </c>
      <c r="AR448" s="475">
        <f t="shared" ca="1" si="104"/>
        <v>2445755.4255741253</v>
      </c>
      <c r="AS448" s="475">
        <f t="shared" ca="1" si="104"/>
        <v>2445755.4255741253</v>
      </c>
      <c r="AT448" s="475">
        <f t="shared" ca="1" si="104"/>
        <v>2445755.4255741253</v>
      </c>
      <c r="AU448" s="475">
        <f t="shared" ca="1" si="104"/>
        <v>2445755.4255741253</v>
      </c>
      <c r="AV448" s="475">
        <f t="shared" ca="1" si="104"/>
        <v>2445755.4255741253</v>
      </c>
      <c r="AW448" s="475">
        <f t="shared" ca="1" si="104"/>
        <v>2445755.4255741253</v>
      </c>
      <c r="AX448" s="475">
        <f t="shared" ca="1" si="104"/>
        <v>2445755.4255741253</v>
      </c>
      <c r="AY448" s="475">
        <f t="shared" ca="1" si="104"/>
        <v>2445755.4255741253</v>
      </c>
      <c r="AZ448" s="475">
        <f t="shared" ca="1" si="102"/>
        <v>2445755.4255741253</v>
      </c>
      <c r="BA448" s="475">
        <f t="shared" ca="1" si="102"/>
        <v>2445755.4255741253</v>
      </c>
      <c r="BB448" s="475">
        <f t="shared" ca="1" si="102"/>
        <v>2445755.4255741253</v>
      </c>
      <c r="BC448" s="475">
        <f t="shared" ca="1" si="102"/>
        <v>2445755.4255741253</v>
      </c>
      <c r="BD448" s="475">
        <f t="shared" ca="1" si="102"/>
        <v>2445755.4255741253</v>
      </c>
      <c r="BE448" s="475">
        <f t="shared" ca="1" si="102"/>
        <v>2445755.4255741253</v>
      </c>
      <c r="BF448" s="475">
        <f t="shared" ca="1" si="102"/>
        <v>2445755.4255741253</v>
      </c>
      <c r="BG448" s="479"/>
      <c r="BH448" s="479"/>
      <c r="BI448" s="479"/>
      <c r="BJ448" s="479"/>
      <c r="BK448" s="479"/>
      <c r="BL448" s="479"/>
      <c r="BM448" s="479"/>
      <c r="BN448" s="479"/>
      <c r="BO448" s="479"/>
      <c r="BP448" s="479"/>
      <c r="BQ448" s="479"/>
      <c r="BR448" s="479"/>
    </row>
    <row r="449" spans="4:70">
      <c r="D449" s="475"/>
      <c r="E449" s="475"/>
      <c r="F449" s="475"/>
      <c r="G449" s="475"/>
      <c r="H449" s="475"/>
      <c r="I449" s="475"/>
      <c r="J449" s="475"/>
      <c r="K449" s="475"/>
      <c r="L449" s="475"/>
      <c r="M449" s="475"/>
      <c r="N449" s="475"/>
      <c r="O449" s="475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  <c r="AA449" s="475"/>
      <c r="AB449" s="475"/>
      <c r="AC449" s="475"/>
      <c r="AD449" s="475"/>
      <c r="AE449" s="475"/>
      <c r="AF449" s="475"/>
      <c r="AG449" s="475"/>
      <c r="AH449" s="475"/>
      <c r="AI449" s="475"/>
      <c r="AJ449" s="475">
        <f ca="1">AJ$44/24</f>
        <v>2949400.3426623265</v>
      </c>
      <c r="AK449" s="475">
        <f ca="1">AJ449</f>
        <v>2949400.3426623265</v>
      </c>
      <c r="AL449" s="475">
        <f t="shared" ca="1" si="104"/>
        <v>2949400.3426623265</v>
      </c>
      <c r="AM449" s="475">
        <f t="shared" ca="1" si="104"/>
        <v>2949400.3426623265</v>
      </c>
      <c r="AN449" s="475">
        <f t="shared" ca="1" si="104"/>
        <v>2949400.3426623265</v>
      </c>
      <c r="AO449" s="475">
        <f t="shared" ca="1" si="104"/>
        <v>2949400.3426623265</v>
      </c>
      <c r="AP449" s="475">
        <f t="shared" ca="1" si="104"/>
        <v>2949400.3426623265</v>
      </c>
      <c r="AQ449" s="475">
        <f t="shared" ca="1" si="104"/>
        <v>2949400.3426623265</v>
      </c>
      <c r="AR449" s="475">
        <f t="shared" ca="1" si="104"/>
        <v>2949400.3426623265</v>
      </c>
      <c r="AS449" s="475">
        <f t="shared" ca="1" si="104"/>
        <v>2949400.3426623265</v>
      </c>
      <c r="AT449" s="475">
        <f t="shared" ca="1" si="104"/>
        <v>2949400.3426623265</v>
      </c>
      <c r="AU449" s="475">
        <f t="shared" ca="1" si="104"/>
        <v>2949400.3426623265</v>
      </c>
      <c r="AV449" s="475">
        <f t="shared" ca="1" si="104"/>
        <v>2949400.3426623265</v>
      </c>
      <c r="AW449" s="475">
        <f t="shared" ca="1" si="104"/>
        <v>2949400.3426623265</v>
      </c>
      <c r="AX449" s="475">
        <f t="shared" ca="1" si="104"/>
        <v>2949400.3426623265</v>
      </c>
      <c r="AY449" s="475">
        <f t="shared" ca="1" si="104"/>
        <v>2949400.3426623265</v>
      </c>
      <c r="AZ449" s="475">
        <f t="shared" ca="1" si="102"/>
        <v>2949400.3426623265</v>
      </c>
      <c r="BA449" s="475">
        <f t="shared" ca="1" si="102"/>
        <v>2949400.3426623265</v>
      </c>
      <c r="BB449" s="475">
        <f t="shared" ca="1" si="102"/>
        <v>2949400.3426623265</v>
      </c>
      <c r="BC449" s="475">
        <f t="shared" ca="1" si="102"/>
        <v>2949400.3426623265</v>
      </c>
      <c r="BD449" s="475">
        <f t="shared" ca="1" si="102"/>
        <v>2949400.3426623265</v>
      </c>
      <c r="BE449" s="475">
        <f t="shared" ca="1" si="102"/>
        <v>2949400.3426623265</v>
      </c>
      <c r="BF449" s="475">
        <f t="shared" ca="1" si="102"/>
        <v>2949400.3426623265</v>
      </c>
      <c r="BG449" s="475">
        <f ca="1">BF449</f>
        <v>2949400.3426623265</v>
      </c>
      <c r="BH449" s="479"/>
      <c r="BI449" s="479"/>
      <c r="BJ449" s="479"/>
      <c r="BK449" s="479"/>
      <c r="BL449" s="479"/>
      <c r="BM449" s="479"/>
      <c r="BN449" s="479"/>
      <c r="BO449" s="479"/>
      <c r="BP449" s="479"/>
      <c r="BQ449" s="479"/>
      <c r="BR449" s="479"/>
    </row>
    <row r="450" spans="4:70">
      <c r="D450" s="475"/>
      <c r="E450" s="475"/>
      <c r="F450" s="475"/>
      <c r="G450" s="475"/>
      <c r="H450" s="475"/>
      <c r="I450" s="475"/>
      <c r="J450" s="475"/>
      <c r="K450" s="475"/>
      <c r="L450" s="475"/>
      <c r="M450" s="475"/>
      <c r="N450" s="475"/>
      <c r="O450" s="475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  <c r="AA450" s="475"/>
      <c r="AB450" s="475"/>
      <c r="AC450" s="475"/>
      <c r="AD450" s="475"/>
      <c r="AE450" s="475"/>
      <c r="AF450" s="475"/>
      <c r="AG450" s="475"/>
      <c r="AH450" s="475"/>
      <c r="AI450" s="475"/>
      <c r="AJ450" s="475">
        <f ca="1">AJ$45/24</f>
        <v>3025025.9924741802</v>
      </c>
      <c r="AK450" s="475">
        <f t="shared" ref="AK450:AZ454" ca="1" si="105">AJ450</f>
        <v>3025025.9924741802</v>
      </c>
      <c r="AL450" s="475">
        <f t="shared" ca="1" si="105"/>
        <v>3025025.9924741802</v>
      </c>
      <c r="AM450" s="475">
        <f t="shared" ca="1" si="105"/>
        <v>3025025.9924741802</v>
      </c>
      <c r="AN450" s="475">
        <f t="shared" ca="1" si="105"/>
        <v>3025025.9924741802</v>
      </c>
      <c r="AO450" s="475">
        <f t="shared" ca="1" si="105"/>
        <v>3025025.9924741802</v>
      </c>
      <c r="AP450" s="475">
        <f t="shared" ca="1" si="105"/>
        <v>3025025.9924741802</v>
      </c>
      <c r="AQ450" s="475">
        <f t="shared" ca="1" si="105"/>
        <v>3025025.9924741802</v>
      </c>
      <c r="AR450" s="475">
        <f t="shared" ca="1" si="105"/>
        <v>3025025.9924741802</v>
      </c>
      <c r="AS450" s="475">
        <f t="shared" ca="1" si="105"/>
        <v>3025025.9924741802</v>
      </c>
      <c r="AT450" s="475">
        <f t="shared" ca="1" si="105"/>
        <v>3025025.9924741802</v>
      </c>
      <c r="AU450" s="475">
        <f t="shared" ca="1" si="105"/>
        <v>3025025.9924741802</v>
      </c>
      <c r="AV450" s="475">
        <f t="shared" ca="1" si="105"/>
        <v>3025025.9924741802</v>
      </c>
      <c r="AW450" s="475">
        <f t="shared" ca="1" si="105"/>
        <v>3025025.9924741802</v>
      </c>
      <c r="AX450" s="475">
        <f t="shared" ca="1" si="105"/>
        <v>3025025.9924741802</v>
      </c>
      <c r="AY450" s="475">
        <f t="shared" ca="1" si="105"/>
        <v>3025025.9924741802</v>
      </c>
      <c r="AZ450" s="475">
        <f t="shared" ca="1" si="105"/>
        <v>3025025.9924741802</v>
      </c>
      <c r="BA450" s="475">
        <f t="shared" ca="1" si="102"/>
        <v>3025025.9924741802</v>
      </c>
      <c r="BB450" s="475">
        <f t="shared" ca="1" si="102"/>
        <v>3025025.9924741802</v>
      </c>
      <c r="BC450" s="475">
        <f t="shared" ca="1" si="102"/>
        <v>3025025.9924741802</v>
      </c>
      <c r="BD450" s="475">
        <f t="shared" ca="1" si="102"/>
        <v>3025025.9924741802</v>
      </c>
      <c r="BE450" s="475">
        <f t="shared" ca="1" si="102"/>
        <v>3025025.9924741802</v>
      </c>
      <c r="BF450" s="475">
        <f t="shared" ca="1" si="102"/>
        <v>3025025.9924741802</v>
      </c>
      <c r="BG450" s="475">
        <f t="shared" ca="1" si="102"/>
        <v>3025025.9924741802</v>
      </c>
      <c r="BH450" s="479"/>
      <c r="BI450" s="479"/>
      <c r="BJ450" s="479"/>
      <c r="BK450" s="479"/>
      <c r="BL450" s="479"/>
      <c r="BM450" s="479"/>
      <c r="BN450" s="479"/>
      <c r="BO450" s="479"/>
      <c r="BP450" s="479"/>
      <c r="BQ450" s="479"/>
      <c r="BR450" s="479"/>
    </row>
    <row r="451" spans="4:70">
      <c r="D451" s="475"/>
      <c r="E451" s="475"/>
      <c r="F451" s="475"/>
      <c r="G451" s="475"/>
      <c r="H451" s="475"/>
      <c r="I451" s="475"/>
      <c r="J451" s="475"/>
      <c r="K451" s="475"/>
      <c r="L451" s="475"/>
      <c r="M451" s="475"/>
      <c r="N451" s="475"/>
      <c r="O451" s="475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  <c r="AA451" s="475"/>
      <c r="AB451" s="475"/>
      <c r="AC451" s="475"/>
      <c r="AD451" s="475"/>
      <c r="AE451" s="475"/>
      <c r="AF451" s="475"/>
      <c r="AG451" s="475"/>
      <c r="AH451" s="475"/>
      <c r="AI451" s="475"/>
      <c r="AJ451" s="475">
        <f ca="1">AJ$46/24</f>
        <v>2218352.3944810661</v>
      </c>
      <c r="AK451" s="475">
        <f t="shared" ca="1" si="105"/>
        <v>2218352.3944810661</v>
      </c>
      <c r="AL451" s="475">
        <f t="shared" ca="1" si="105"/>
        <v>2218352.3944810661</v>
      </c>
      <c r="AM451" s="475">
        <f t="shared" ca="1" si="105"/>
        <v>2218352.3944810661</v>
      </c>
      <c r="AN451" s="475">
        <f t="shared" ca="1" si="105"/>
        <v>2218352.3944810661</v>
      </c>
      <c r="AO451" s="475">
        <f t="shared" ca="1" si="105"/>
        <v>2218352.3944810661</v>
      </c>
      <c r="AP451" s="475">
        <f t="shared" ca="1" si="105"/>
        <v>2218352.3944810661</v>
      </c>
      <c r="AQ451" s="475">
        <f t="shared" ca="1" si="105"/>
        <v>2218352.3944810661</v>
      </c>
      <c r="AR451" s="475">
        <f t="shared" ca="1" si="105"/>
        <v>2218352.3944810661</v>
      </c>
      <c r="AS451" s="475">
        <f t="shared" ca="1" si="105"/>
        <v>2218352.3944810661</v>
      </c>
      <c r="AT451" s="475">
        <f t="shared" ca="1" si="105"/>
        <v>2218352.3944810661</v>
      </c>
      <c r="AU451" s="475">
        <f t="shared" ca="1" si="105"/>
        <v>2218352.3944810661</v>
      </c>
      <c r="AV451" s="475">
        <f t="shared" ca="1" si="105"/>
        <v>2218352.3944810661</v>
      </c>
      <c r="AW451" s="475">
        <f t="shared" ca="1" si="105"/>
        <v>2218352.3944810661</v>
      </c>
      <c r="AX451" s="475">
        <f t="shared" ca="1" si="105"/>
        <v>2218352.3944810661</v>
      </c>
      <c r="AY451" s="475">
        <f t="shared" ca="1" si="105"/>
        <v>2218352.3944810661</v>
      </c>
      <c r="AZ451" s="475">
        <f t="shared" ca="1" si="105"/>
        <v>2218352.3944810661</v>
      </c>
      <c r="BA451" s="475">
        <f t="shared" ca="1" si="102"/>
        <v>2218352.3944810661</v>
      </c>
      <c r="BB451" s="475">
        <f t="shared" ca="1" si="102"/>
        <v>2218352.3944810661</v>
      </c>
      <c r="BC451" s="475">
        <f t="shared" ca="1" si="102"/>
        <v>2218352.3944810661</v>
      </c>
      <c r="BD451" s="475">
        <f t="shared" ca="1" si="102"/>
        <v>2218352.3944810661</v>
      </c>
      <c r="BE451" s="475">
        <f t="shared" ca="1" si="102"/>
        <v>2218352.3944810661</v>
      </c>
      <c r="BF451" s="475">
        <f t="shared" ca="1" si="102"/>
        <v>2218352.3944810661</v>
      </c>
      <c r="BG451" s="475">
        <f t="shared" ca="1" si="102"/>
        <v>2218352.3944810661</v>
      </c>
      <c r="BH451" s="479"/>
      <c r="BI451" s="479"/>
      <c r="BJ451" s="479"/>
      <c r="BK451" s="479"/>
      <c r="BL451" s="479"/>
      <c r="BM451" s="479"/>
      <c r="BN451" s="479"/>
      <c r="BO451" s="479"/>
      <c r="BP451" s="479"/>
      <c r="BQ451" s="479"/>
      <c r="BR451" s="479"/>
    </row>
    <row r="452" spans="4:70">
      <c r="D452" s="475"/>
      <c r="E452" s="475"/>
      <c r="F452" s="475"/>
      <c r="G452" s="475"/>
      <c r="H452" s="475"/>
      <c r="I452" s="475"/>
      <c r="J452" s="475"/>
      <c r="K452" s="475"/>
      <c r="L452" s="475"/>
      <c r="M452" s="475"/>
      <c r="N452" s="475"/>
      <c r="O452" s="475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  <c r="AA452" s="475"/>
      <c r="AB452" s="475"/>
      <c r="AC452" s="475"/>
      <c r="AD452" s="475"/>
      <c r="AE452" s="475"/>
      <c r="AF452" s="475"/>
      <c r="AG452" s="475"/>
      <c r="AH452" s="475"/>
      <c r="AI452" s="475"/>
      <c r="AJ452" s="475">
        <f ca="1">AJ$47/24</f>
        <v>2520854.993728484</v>
      </c>
      <c r="AK452" s="475">
        <f t="shared" ca="1" si="105"/>
        <v>2520854.993728484</v>
      </c>
      <c r="AL452" s="475">
        <f t="shared" ca="1" si="105"/>
        <v>2520854.993728484</v>
      </c>
      <c r="AM452" s="475">
        <f t="shared" ca="1" si="105"/>
        <v>2520854.993728484</v>
      </c>
      <c r="AN452" s="475">
        <f t="shared" ca="1" si="105"/>
        <v>2520854.993728484</v>
      </c>
      <c r="AO452" s="475">
        <f t="shared" ca="1" si="105"/>
        <v>2520854.993728484</v>
      </c>
      <c r="AP452" s="475">
        <f t="shared" ca="1" si="105"/>
        <v>2520854.993728484</v>
      </c>
      <c r="AQ452" s="475">
        <f t="shared" ca="1" si="105"/>
        <v>2520854.993728484</v>
      </c>
      <c r="AR452" s="475">
        <f t="shared" ca="1" si="105"/>
        <v>2520854.993728484</v>
      </c>
      <c r="AS452" s="475">
        <f t="shared" ca="1" si="105"/>
        <v>2520854.993728484</v>
      </c>
      <c r="AT452" s="475">
        <f t="shared" ca="1" si="105"/>
        <v>2520854.993728484</v>
      </c>
      <c r="AU452" s="475">
        <f t="shared" ca="1" si="105"/>
        <v>2520854.993728484</v>
      </c>
      <c r="AV452" s="475">
        <f t="shared" ca="1" si="105"/>
        <v>2520854.993728484</v>
      </c>
      <c r="AW452" s="475">
        <f t="shared" ca="1" si="105"/>
        <v>2520854.993728484</v>
      </c>
      <c r="AX452" s="475">
        <f t="shared" ca="1" si="105"/>
        <v>2520854.993728484</v>
      </c>
      <c r="AY452" s="475">
        <f t="shared" ca="1" si="105"/>
        <v>2520854.993728484</v>
      </c>
      <c r="AZ452" s="475">
        <f t="shared" ca="1" si="105"/>
        <v>2520854.993728484</v>
      </c>
      <c r="BA452" s="475">
        <f t="shared" ref="BA452:BJ467" ca="1" si="106">AZ452</f>
        <v>2520854.993728484</v>
      </c>
      <c r="BB452" s="475">
        <f t="shared" ca="1" si="106"/>
        <v>2520854.993728484</v>
      </c>
      <c r="BC452" s="475">
        <f t="shared" ca="1" si="106"/>
        <v>2520854.993728484</v>
      </c>
      <c r="BD452" s="475">
        <f t="shared" ca="1" si="106"/>
        <v>2520854.993728484</v>
      </c>
      <c r="BE452" s="475">
        <f t="shared" ca="1" si="106"/>
        <v>2520854.993728484</v>
      </c>
      <c r="BF452" s="475">
        <f t="shared" ca="1" si="106"/>
        <v>2520854.993728484</v>
      </c>
      <c r="BG452" s="475">
        <f t="shared" ca="1" si="106"/>
        <v>2520854.993728484</v>
      </c>
      <c r="BH452" s="479"/>
      <c r="BI452" s="479"/>
      <c r="BJ452" s="479"/>
      <c r="BK452" s="479"/>
      <c r="BL452" s="479"/>
      <c r="BM452" s="479"/>
      <c r="BN452" s="479"/>
      <c r="BO452" s="479"/>
      <c r="BP452" s="479"/>
      <c r="BQ452" s="479"/>
      <c r="BR452" s="479"/>
    </row>
    <row r="453" spans="4:70">
      <c r="D453" s="475"/>
      <c r="E453" s="475"/>
      <c r="F453" s="475"/>
      <c r="G453" s="475"/>
      <c r="H453" s="475"/>
      <c r="I453" s="475"/>
      <c r="J453" s="475"/>
      <c r="K453" s="475"/>
      <c r="L453" s="475"/>
      <c r="M453" s="475"/>
      <c r="N453" s="475"/>
      <c r="O453" s="475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  <c r="AA453" s="475"/>
      <c r="AB453" s="475"/>
      <c r="AC453" s="475"/>
      <c r="AD453" s="475"/>
      <c r="AE453" s="475"/>
      <c r="AF453" s="475"/>
      <c r="AG453" s="475"/>
      <c r="AH453" s="475"/>
      <c r="AI453" s="475"/>
      <c r="AJ453" s="475">
        <f ca="1">AJ$47/24</f>
        <v>2520854.993728484</v>
      </c>
      <c r="AK453" s="475">
        <f t="shared" ca="1" si="105"/>
        <v>2520854.993728484</v>
      </c>
      <c r="AL453" s="475">
        <f t="shared" ca="1" si="105"/>
        <v>2520854.993728484</v>
      </c>
      <c r="AM453" s="475">
        <f t="shared" ca="1" si="105"/>
        <v>2520854.993728484</v>
      </c>
      <c r="AN453" s="475">
        <f t="shared" ca="1" si="105"/>
        <v>2520854.993728484</v>
      </c>
      <c r="AO453" s="475">
        <f t="shared" ca="1" si="105"/>
        <v>2520854.993728484</v>
      </c>
      <c r="AP453" s="475">
        <f t="shared" ca="1" si="105"/>
        <v>2520854.993728484</v>
      </c>
      <c r="AQ453" s="475">
        <f t="shared" ca="1" si="105"/>
        <v>2520854.993728484</v>
      </c>
      <c r="AR453" s="475">
        <f t="shared" ca="1" si="105"/>
        <v>2520854.993728484</v>
      </c>
      <c r="AS453" s="475">
        <f t="shared" ca="1" si="105"/>
        <v>2520854.993728484</v>
      </c>
      <c r="AT453" s="475">
        <f t="shared" ca="1" si="105"/>
        <v>2520854.993728484</v>
      </c>
      <c r="AU453" s="475">
        <f t="shared" ca="1" si="105"/>
        <v>2520854.993728484</v>
      </c>
      <c r="AV453" s="475">
        <f t="shared" ca="1" si="105"/>
        <v>2520854.993728484</v>
      </c>
      <c r="AW453" s="475">
        <f t="shared" ca="1" si="105"/>
        <v>2520854.993728484</v>
      </c>
      <c r="AX453" s="475">
        <f t="shared" ca="1" si="105"/>
        <v>2520854.993728484</v>
      </c>
      <c r="AY453" s="475">
        <f t="shared" ca="1" si="105"/>
        <v>2520854.993728484</v>
      </c>
      <c r="AZ453" s="475">
        <f t="shared" ca="1" si="105"/>
        <v>2520854.993728484</v>
      </c>
      <c r="BA453" s="475">
        <f t="shared" ca="1" si="106"/>
        <v>2520854.993728484</v>
      </c>
      <c r="BB453" s="475">
        <f t="shared" ca="1" si="106"/>
        <v>2520854.993728484</v>
      </c>
      <c r="BC453" s="475">
        <f t="shared" ca="1" si="106"/>
        <v>2520854.993728484</v>
      </c>
      <c r="BD453" s="475">
        <f t="shared" ca="1" si="106"/>
        <v>2520854.993728484</v>
      </c>
      <c r="BE453" s="475">
        <f t="shared" ca="1" si="106"/>
        <v>2520854.993728484</v>
      </c>
      <c r="BF453" s="475">
        <f t="shared" ca="1" si="106"/>
        <v>2520854.993728484</v>
      </c>
      <c r="BG453" s="475">
        <f t="shared" ca="1" si="106"/>
        <v>2520854.993728484</v>
      </c>
      <c r="BH453" s="479"/>
      <c r="BI453" s="479"/>
      <c r="BJ453" s="479"/>
      <c r="BK453" s="479"/>
      <c r="BL453" s="479"/>
      <c r="BM453" s="479"/>
      <c r="BN453" s="479"/>
      <c r="BO453" s="479"/>
      <c r="BP453" s="479"/>
      <c r="BQ453" s="479"/>
      <c r="BR453" s="479"/>
    </row>
    <row r="454" spans="4:70">
      <c r="D454" s="475"/>
      <c r="E454" s="475"/>
      <c r="F454" s="475"/>
      <c r="G454" s="475"/>
      <c r="H454" s="475"/>
      <c r="I454" s="475"/>
      <c r="J454" s="475"/>
      <c r="K454" s="475"/>
      <c r="L454" s="475"/>
      <c r="M454" s="475"/>
      <c r="N454" s="475"/>
      <c r="O454" s="475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  <c r="AA454" s="475"/>
      <c r="AB454" s="475"/>
      <c r="AC454" s="475"/>
      <c r="AD454" s="475"/>
      <c r="AE454" s="475"/>
      <c r="AF454" s="475"/>
      <c r="AG454" s="475"/>
      <c r="AH454" s="475"/>
      <c r="AI454" s="475"/>
      <c r="AJ454" s="475"/>
      <c r="AK454" s="475">
        <f ca="1">AK$44/24</f>
        <v>3061476.0260615586</v>
      </c>
      <c r="AL454" s="475">
        <f ca="1">AK454</f>
        <v>3061476.0260615586</v>
      </c>
      <c r="AM454" s="475">
        <f t="shared" ca="1" si="105"/>
        <v>3061476.0260615586</v>
      </c>
      <c r="AN454" s="475">
        <f t="shared" ca="1" si="105"/>
        <v>3061476.0260615586</v>
      </c>
      <c r="AO454" s="475">
        <f t="shared" ca="1" si="105"/>
        <v>3061476.0260615586</v>
      </c>
      <c r="AP454" s="475">
        <f t="shared" ca="1" si="105"/>
        <v>3061476.0260615586</v>
      </c>
      <c r="AQ454" s="475">
        <f t="shared" ca="1" si="105"/>
        <v>3061476.0260615586</v>
      </c>
      <c r="AR454" s="475">
        <f t="shared" ca="1" si="105"/>
        <v>3061476.0260615586</v>
      </c>
      <c r="AS454" s="475">
        <f t="shared" ca="1" si="105"/>
        <v>3061476.0260615586</v>
      </c>
      <c r="AT454" s="475">
        <f t="shared" ca="1" si="105"/>
        <v>3061476.0260615586</v>
      </c>
      <c r="AU454" s="475">
        <f t="shared" ca="1" si="105"/>
        <v>3061476.0260615586</v>
      </c>
      <c r="AV454" s="475">
        <f t="shared" ca="1" si="105"/>
        <v>3061476.0260615586</v>
      </c>
      <c r="AW454" s="475">
        <f t="shared" ca="1" si="105"/>
        <v>3061476.0260615586</v>
      </c>
      <c r="AX454" s="475">
        <f t="shared" ca="1" si="105"/>
        <v>3061476.0260615586</v>
      </c>
      <c r="AY454" s="475">
        <f t="shared" ca="1" si="105"/>
        <v>3061476.0260615586</v>
      </c>
      <c r="AZ454" s="475">
        <f t="shared" ca="1" si="105"/>
        <v>3061476.0260615586</v>
      </c>
      <c r="BA454" s="475">
        <f t="shared" ca="1" si="106"/>
        <v>3061476.0260615586</v>
      </c>
      <c r="BB454" s="475">
        <f t="shared" ca="1" si="106"/>
        <v>3061476.0260615586</v>
      </c>
      <c r="BC454" s="475">
        <f t="shared" ca="1" si="106"/>
        <v>3061476.0260615586</v>
      </c>
      <c r="BD454" s="475">
        <f t="shared" ca="1" si="106"/>
        <v>3061476.0260615586</v>
      </c>
      <c r="BE454" s="475">
        <f t="shared" ca="1" si="106"/>
        <v>3061476.0260615586</v>
      </c>
      <c r="BF454" s="475">
        <f t="shared" ca="1" si="106"/>
        <v>3061476.0260615586</v>
      </c>
      <c r="BG454" s="475">
        <f t="shared" ca="1" si="106"/>
        <v>3061476.0260615586</v>
      </c>
      <c r="BH454" s="475">
        <f ca="1">BG454</f>
        <v>3061476.0260615586</v>
      </c>
      <c r="BI454" s="479"/>
      <c r="BJ454" s="479"/>
      <c r="BK454" s="479"/>
      <c r="BL454" s="479"/>
      <c r="BM454" s="479"/>
      <c r="BN454" s="479"/>
      <c r="BO454" s="479"/>
      <c r="BP454" s="479"/>
      <c r="BQ454" s="479"/>
      <c r="BR454" s="479"/>
    </row>
    <row r="455" spans="4:70">
      <c r="D455" s="475"/>
      <c r="E455" s="475"/>
      <c r="F455" s="475"/>
      <c r="G455" s="475"/>
      <c r="H455" s="475"/>
      <c r="I455" s="475"/>
      <c r="J455" s="475"/>
      <c r="K455" s="475"/>
      <c r="L455" s="475"/>
      <c r="M455" s="475"/>
      <c r="N455" s="475"/>
      <c r="O455" s="475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  <c r="AA455" s="475"/>
      <c r="AB455" s="475"/>
      <c r="AC455" s="475"/>
      <c r="AD455" s="475"/>
      <c r="AE455" s="475"/>
      <c r="AF455" s="475"/>
      <c r="AG455" s="475"/>
      <c r="AH455" s="475"/>
      <c r="AI455" s="475"/>
      <c r="AJ455" s="475"/>
      <c r="AK455" s="475">
        <f ca="1">AK$45/24</f>
        <v>3139975.411345188</v>
      </c>
      <c r="AL455" s="475">
        <f t="shared" ref="AL455:BA459" ca="1" si="107">AK455</f>
        <v>3139975.411345188</v>
      </c>
      <c r="AM455" s="475">
        <f t="shared" ca="1" si="107"/>
        <v>3139975.411345188</v>
      </c>
      <c r="AN455" s="475">
        <f t="shared" ca="1" si="107"/>
        <v>3139975.411345188</v>
      </c>
      <c r="AO455" s="475">
        <f t="shared" ca="1" si="107"/>
        <v>3139975.411345188</v>
      </c>
      <c r="AP455" s="475">
        <f t="shared" ca="1" si="107"/>
        <v>3139975.411345188</v>
      </c>
      <c r="AQ455" s="475">
        <f t="shared" ca="1" si="107"/>
        <v>3139975.411345188</v>
      </c>
      <c r="AR455" s="475">
        <f t="shared" ca="1" si="107"/>
        <v>3139975.411345188</v>
      </c>
      <c r="AS455" s="475">
        <f t="shared" ca="1" si="107"/>
        <v>3139975.411345188</v>
      </c>
      <c r="AT455" s="475">
        <f t="shared" ca="1" si="107"/>
        <v>3139975.411345188</v>
      </c>
      <c r="AU455" s="475">
        <f t="shared" ca="1" si="107"/>
        <v>3139975.411345188</v>
      </c>
      <c r="AV455" s="475">
        <f t="shared" ca="1" si="107"/>
        <v>3139975.411345188</v>
      </c>
      <c r="AW455" s="475">
        <f t="shared" ca="1" si="107"/>
        <v>3139975.411345188</v>
      </c>
      <c r="AX455" s="475">
        <f t="shared" ca="1" si="107"/>
        <v>3139975.411345188</v>
      </c>
      <c r="AY455" s="475">
        <f t="shared" ca="1" si="107"/>
        <v>3139975.411345188</v>
      </c>
      <c r="AZ455" s="475">
        <f t="shared" ca="1" si="107"/>
        <v>3139975.411345188</v>
      </c>
      <c r="BA455" s="475">
        <f t="shared" ca="1" si="107"/>
        <v>3139975.411345188</v>
      </c>
      <c r="BB455" s="475">
        <f t="shared" ca="1" si="106"/>
        <v>3139975.411345188</v>
      </c>
      <c r="BC455" s="475">
        <f t="shared" ca="1" si="106"/>
        <v>3139975.411345188</v>
      </c>
      <c r="BD455" s="475">
        <f t="shared" ca="1" si="106"/>
        <v>3139975.411345188</v>
      </c>
      <c r="BE455" s="475">
        <f t="shared" ca="1" si="106"/>
        <v>3139975.411345188</v>
      </c>
      <c r="BF455" s="475">
        <f t="shared" ca="1" si="106"/>
        <v>3139975.411345188</v>
      </c>
      <c r="BG455" s="475">
        <f t="shared" ca="1" si="106"/>
        <v>3139975.411345188</v>
      </c>
      <c r="BH455" s="475">
        <f t="shared" ca="1" si="106"/>
        <v>3139975.411345188</v>
      </c>
      <c r="BI455" s="479"/>
      <c r="BJ455" s="479"/>
      <c r="BK455" s="479"/>
      <c r="BL455" s="479"/>
      <c r="BM455" s="479"/>
      <c r="BN455" s="479"/>
      <c r="BO455" s="479"/>
      <c r="BP455" s="479"/>
      <c r="BQ455" s="479"/>
      <c r="BR455" s="479"/>
    </row>
    <row r="456" spans="4:70">
      <c r="D456" s="475"/>
      <c r="E456" s="475"/>
      <c r="F456" s="475"/>
      <c r="G456" s="475"/>
      <c r="H456" s="475"/>
      <c r="I456" s="475"/>
      <c r="J456" s="475"/>
      <c r="K456" s="475"/>
      <c r="L456" s="475"/>
      <c r="M456" s="475"/>
      <c r="N456" s="475"/>
      <c r="O456" s="475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  <c r="AA456" s="475"/>
      <c r="AB456" s="475"/>
      <c r="AC456" s="475"/>
      <c r="AD456" s="475"/>
      <c r="AE456" s="475"/>
      <c r="AF456" s="475"/>
      <c r="AG456" s="475"/>
      <c r="AH456" s="475"/>
      <c r="AI456" s="475"/>
      <c r="AJ456" s="475"/>
      <c r="AK456" s="475">
        <f ca="1">AK$46/24</f>
        <v>2302648.6349864709</v>
      </c>
      <c r="AL456" s="475">
        <f t="shared" ca="1" si="107"/>
        <v>2302648.6349864709</v>
      </c>
      <c r="AM456" s="475">
        <f t="shared" ca="1" si="107"/>
        <v>2302648.6349864709</v>
      </c>
      <c r="AN456" s="475">
        <f t="shared" ca="1" si="107"/>
        <v>2302648.6349864709</v>
      </c>
      <c r="AO456" s="475">
        <f t="shared" ca="1" si="107"/>
        <v>2302648.6349864709</v>
      </c>
      <c r="AP456" s="475">
        <f t="shared" ca="1" si="107"/>
        <v>2302648.6349864709</v>
      </c>
      <c r="AQ456" s="475">
        <f t="shared" ca="1" si="107"/>
        <v>2302648.6349864709</v>
      </c>
      <c r="AR456" s="475">
        <f t="shared" ca="1" si="107"/>
        <v>2302648.6349864709</v>
      </c>
      <c r="AS456" s="475">
        <f t="shared" ca="1" si="107"/>
        <v>2302648.6349864709</v>
      </c>
      <c r="AT456" s="475">
        <f t="shared" ca="1" si="107"/>
        <v>2302648.6349864709</v>
      </c>
      <c r="AU456" s="475">
        <f t="shared" ca="1" si="107"/>
        <v>2302648.6349864709</v>
      </c>
      <c r="AV456" s="475">
        <f t="shared" ca="1" si="107"/>
        <v>2302648.6349864709</v>
      </c>
      <c r="AW456" s="475">
        <f t="shared" ca="1" si="107"/>
        <v>2302648.6349864709</v>
      </c>
      <c r="AX456" s="475">
        <f t="shared" ca="1" si="107"/>
        <v>2302648.6349864709</v>
      </c>
      <c r="AY456" s="475">
        <f t="shared" ca="1" si="107"/>
        <v>2302648.6349864709</v>
      </c>
      <c r="AZ456" s="475">
        <f t="shared" ca="1" si="107"/>
        <v>2302648.6349864709</v>
      </c>
      <c r="BA456" s="475">
        <f t="shared" ca="1" si="107"/>
        <v>2302648.6349864709</v>
      </c>
      <c r="BB456" s="475">
        <f t="shared" ca="1" si="106"/>
        <v>2302648.6349864709</v>
      </c>
      <c r="BC456" s="475">
        <f t="shared" ca="1" si="106"/>
        <v>2302648.6349864709</v>
      </c>
      <c r="BD456" s="475">
        <f t="shared" ca="1" si="106"/>
        <v>2302648.6349864709</v>
      </c>
      <c r="BE456" s="475">
        <f t="shared" ca="1" si="106"/>
        <v>2302648.6349864709</v>
      </c>
      <c r="BF456" s="475">
        <f t="shared" ca="1" si="106"/>
        <v>2302648.6349864709</v>
      </c>
      <c r="BG456" s="475">
        <f t="shared" ca="1" si="106"/>
        <v>2302648.6349864709</v>
      </c>
      <c r="BH456" s="475">
        <f t="shared" ca="1" si="106"/>
        <v>2302648.6349864709</v>
      </c>
      <c r="BI456" s="479"/>
      <c r="BJ456" s="479"/>
      <c r="BK456" s="479"/>
      <c r="BL456" s="479"/>
      <c r="BM456" s="479"/>
      <c r="BN456" s="479"/>
      <c r="BO456" s="479"/>
      <c r="BP456" s="479"/>
      <c r="BQ456" s="479"/>
      <c r="BR456" s="479"/>
    </row>
    <row r="457" spans="4:70">
      <c r="D457" s="475"/>
      <c r="E457" s="475"/>
      <c r="F457" s="475"/>
      <c r="G457" s="475"/>
      <c r="H457" s="475"/>
      <c r="I457" s="475"/>
      <c r="J457" s="475"/>
      <c r="K457" s="475"/>
      <c r="L457" s="475"/>
      <c r="M457" s="475"/>
      <c r="N457" s="475"/>
      <c r="O457" s="475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  <c r="AA457" s="475"/>
      <c r="AB457" s="475"/>
      <c r="AC457" s="475"/>
      <c r="AD457" s="475"/>
      <c r="AE457" s="475"/>
      <c r="AF457" s="475"/>
      <c r="AG457" s="475"/>
      <c r="AH457" s="475"/>
      <c r="AI457" s="475"/>
      <c r="AJ457" s="475"/>
      <c r="AK457" s="475">
        <f ca="1">AK$47/24</f>
        <v>2616646.1761209895</v>
      </c>
      <c r="AL457" s="475">
        <f t="shared" ca="1" si="107"/>
        <v>2616646.1761209895</v>
      </c>
      <c r="AM457" s="475">
        <f t="shared" ca="1" si="107"/>
        <v>2616646.1761209895</v>
      </c>
      <c r="AN457" s="475">
        <f t="shared" ca="1" si="107"/>
        <v>2616646.1761209895</v>
      </c>
      <c r="AO457" s="475">
        <f t="shared" ca="1" si="107"/>
        <v>2616646.1761209895</v>
      </c>
      <c r="AP457" s="475">
        <f t="shared" ca="1" si="107"/>
        <v>2616646.1761209895</v>
      </c>
      <c r="AQ457" s="475">
        <f t="shared" ca="1" si="107"/>
        <v>2616646.1761209895</v>
      </c>
      <c r="AR457" s="475">
        <f t="shared" ca="1" si="107"/>
        <v>2616646.1761209895</v>
      </c>
      <c r="AS457" s="475">
        <f t="shared" ca="1" si="107"/>
        <v>2616646.1761209895</v>
      </c>
      <c r="AT457" s="475">
        <f t="shared" ca="1" si="107"/>
        <v>2616646.1761209895</v>
      </c>
      <c r="AU457" s="475">
        <f t="shared" ca="1" si="107"/>
        <v>2616646.1761209895</v>
      </c>
      <c r="AV457" s="475">
        <f t="shared" ca="1" si="107"/>
        <v>2616646.1761209895</v>
      </c>
      <c r="AW457" s="475">
        <f t="shared" ca="1" si="107"/>
        <v>2616646.1761209895</v>
      </c>
      <c r="AX457" s="475">
        <f t="shared" ca="1" si="107"/>
        <v>2616646.1761209895</v>
      </c>
      <c r="AY457" s="475">
        <f t="shared" ca="1" si="107"/>
        <v>2616646.1761209895</v>
      </c>
      <c r="AZ457" s="475">
        <f t="shared" ca="1" si="107"/>
        <v>2616646.1761209895</v>
      </c>
      <c r="BA457" s="475">
        <f t="shared" ca="1" si="107"/>
        <v>2616646.1761209895</v>
      </c>
      <c r="BB457" s="475">
        <f t="shared" ca="1" si="106"/>
        <v>2616646.1761209895</v>
      </c>
      <c r="BC457" s="475">
        <f t="shared" ca="1" si="106"/>
        <v>2616646.1761209895</v>
      </c>
      <c r="BD457" s="475">
        <f t="shared" ca="1" si="106"/>
        <v>2616646.1761209895</v>
      </c>
      <c r="BE457" s="475">
        <f t="shared" ca="1" si="106"/>
        <v>2616646.1761209895</v>
      </c>
      <c r="BF457" s="475">
        <f t="shared" ca="1" si="106"/>
        <v>2616646.1761209895</v>
      </c>
      <c r="BG457" s="475">
        <f t="shared" ca="1" si="106"/>
        <v>2616646.1761209895</v>
      </c>
      <c r="BH457" s="475">
        <f t="shared" ca="1" si="106"/>
        <v>2616646.1761209895</v>
      </c>
      <c r="BI457" s="479"/>
      <c r="BJ457" s="479"/>
      <c r="BK457" s="479"/>
      <c r="BL457" s="479"/>
      <c r="BM457" s="479"/>
      <c r="BN457" s="479"/>
      <c r="BO457" s="479"/>
      <c r="BP457" s="479"/>
      <c r="BQ457" s="479"/>
      <c r="BR457" s="479"/>
    </row>
    <row r="458" spans="4:70">
      <c r="D458" s="475"/>
      <c r="E458" s="475"/>
      <c r="F458" s="475"/>
      <c r="G458" s="475"/>
      <c r="H458" s="475"/>
      <c r="I458" s="475"/>
      <c r="J458" s="475"/>
      <c r="K458" s="475"/>
      <c r="L458" s="475"/>
      <c r="M458" s="475"/>
      <c r="N458" s="475"/>
      <c r="O458" s="475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  <c r="AA458" s="475"/>
      <c r="AB458" s="475"/>
      <c r="AC458" s="475"/>
      <c r="AD458" s="475"/>
      <c r="AE458" s="475"/>
      <c r="AF458" s="475"/>
      <c r="AG458" s="475"/>
      <c r="AH458" s="475"/>
      <c r="AI458" s="475"/>
      <c r="AJ458" s="475"/>
      <c r="AK458" s="475">
        <f ca="1">AK$47/24</f>
        <v>2616646.1761209895</v>
      </c>
      <c r="AL458" s="475">
        <f t="shared" ca="1" si="107"/>
        <v>2616646.1761209895</v>
      </c>
      <c r="AM458" s="475">
        <f t="shared" ca="1" si="107"/>
        <v>2616646.1761209895</v>
      </c>
      <c r="AN458" s="475">
        <f t="shared" ca="1" si="107"/>
        <v>2616646.1761209895</v>
      </c>
      <c r="AO458" s="475">
        <f t="shared" ca="1" si="107"/>
        <v>2616646.1761209895</v>
      </c>
      <c r="AP458" s="475">
        <f t="shared" ca="1" si="107"/>
        <v>2616646.1761209895</v>
      </c>
      <c r="AQ458" s="475">
        <f t="shared" ca="1" si="107"/>
        <v>2616646.1761209895</v>
      </c>
      <c r="AR458" s="475">
        <f t="shared" ca="1" si="107"/>
        <v>2616646.1761209895</v>
      </c>
      <c r="AS458" s="475">
        <f t="shared" ca="1" si="107"/>
        <v>2616646.1761209895</v>
      </c>
      <c r="AT458" s="475">
        <f t="shared" ca="1" si="107"/>
        <v>2616646.1761209895</v>
      </c>
      <c r="AU458" s="475">
        <f t="shared" ca="1" si="107"/>
        <v>2616646.1761209895</v>
      </c>
      <c r="AV458" s="475">
        <f t="shared" ca="1" si="107"/>
        <v>2616646.1761209895</v>
      </c>
      <c r="AW458" s="475">
        <f t="shared" ca="1" si="107"/>
        <v>2616646.1761209895</v>
      </c>
      <c r="AX458" s="475">
        <f t="shared" ca="1" si="107"/>
        <v>2616646.1761209895</v>
      </c>
      <c r="AY458" s="475">
        <f t="shared" ca="1" si="107"/>
        <v>2616646.1761209895</v>
      </c>
      <c r="AZ458" s="475">
        <f t="shared" ca="1" si="107"/>
        <v>2616646.1761209895</v>
      </c>
      <c r="BA458" s="475">
        <f t="shared" ca="1" si="107"/>
        <v>2616646.1761209895</v>
      </c>
      <c r="BB458" s="475">
        <f t="shared" ca="1" si="106"/>
        <v>2616646.1761209895</v>
      </c>
      <c r="BC458" s="475">
        <f t="shared" ca="1" si="106"/>
        <v>2616646.1761209895</v>
      </c>
      <c r="BD458" s="475">
        <f t="shared" ca="1" si="106"/>
        <v>2616646.1761209895</v>
      </c>
      <c r="BE458" s="475">
        <f t="shared" ca="1" si="106"/>
        <v>2616646.1761209895</v>
      </c>
      <c r="BF458" s="475">
        <f t="shared" ca="1" si="106"/>
        <v>2616646.1761209895</v>
      </c>
      <c r="BG458" s="475">
        <f t="shared" ca="1" si="106"/>
        <v>2616646.1761209895</v>
      </c>
      <c r="BH458" s="475">
        <f t="shared" ca="1" si="106"/>
        <v>2616646.1761209895</v>
      </c>
      <c r="BI458" s="479"/>
      <c r="BJ458" s="479"/>
      <c r="BK458" s="479"/>
      <c r="BL458" s="479"/>
      <c r="BM458" s="479"/>
      <c r="BN458" s="479"/>
      <c r="BO458" s="479"/>
      <c r="BP458" s="479"/>
      <c r="BQ458" s="479"/>
      <c r="BR458" s="479"/>
    </row>
    <row r="459" spans="4:70">
      <c r="D459" s="475"/>
      <c r="E459" s="475"/>
      <c r="F459" s="475"/>
      <c r="G459" s="475"/>
      <c r="H459" s="475"/>
      <c r="I459" s="475"/>
      <c r="J459" s="475"/>
      <c r="K459" s="475"/>
      <c r="L459" s="475"/>
      <c r="M459" s="475"/>
      <c r="N459" s="475"/>
      <c r="O459" s="475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  <c r="AA459" s="475"/>
      <c r="AB459" s="475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>
        <f ca="1">AL$44/24</f>
        <v>3147346.6766219898</v>
      </c>
      <c r="AM459" s="475">
        <f ca="1">AL459</f>
        <v>3147346.6766219898</v>
      </c>
      <c r="AN459" s="475">
        <f t="shared" ca="1" si="107"/>
        <v>3147346.6766219898</v>
      </c>
      <c r="AO459" s="475">
        <f t="shared" ca="1" si="107"/>
        <v>3147346.6766219898</v>
      </c>
      <c r="AP459" s="475">
        <f t="shared" ca="1" si="107"/>
        <v>3147346.6766219898</v>
      </c>
      <c r="AQ459" s="475">
        <f t="shared" ca="1" si="107"/>
        <v>3147346.6766219898</v>
      </c>
      <c r="AR459" s="475">
        <f t="shared" ca="1" si="107"/>
        <v>3147346.6766219898</v>
      </c>
      <c r="AS459" s="475">
        <f t="shared" ca="1" si="107"/>
        <v>3147346.6766219898</v>
      </c>
      <c r="AT459" s="475">
        <f t="shared" ca="1" si="107"/>
        <v>3147346.6766219898</v>
      </c>
      <c r="AU459" s="475">
        <f t="shared" ca="1" si="107"/>
        <v>3147346.6766219898</v>
      </c>
      <c r="AV459" s="475">
        <f t="shared" ca="1" si="107"/>
        <v>3147346.6766219898</v>
      </c>
      <c r="AW459" s="475">
        <f t="shared" ca="1" si="107"/>
        <v>3147346.6766219898</v>
      </c>
      <c r="AX459" s="475">
        <f t="shared" ca="1" si="107"/>
        <v>3147346.6766219898</v>
      </c>
      <c r="AY459" s="475">
        <f t="shared" ca="1" si="107"/>
        <v>3147346.6766219898</v>
      </c>
      <c r="AZ459" s="475">
        <f t="shared" ca="1" si="107"/>
        <v>3147346.6766219898</v>
      </c>
      <c r="BA459" s="475">
        <f t="shared" ca="1" si="107"/>
        <v>3147346.6766219898</v>
      </c>
      <c r="BB459" s="475">
        <f t="shared" ca="1" si="106"/>
        <v>3147346.6766219898</v>
      </c>
      <c r="BC459" s="475">
        <f t="shared" ca="1" si="106"/>
        <v>3147346.6766219898</v>
      </c>
      <c r="BD459" s="475">
        <f t="shared" ca="1" si="106"/>
        <v>3147346.6766219898</v>
      </c>
      <c r="BE459" s="475">
        <f t="shared" ca="1" si="106"/>
        <v>3147346.6766219898</v>
      </c>
      <c r="BF459" s="475">
        <f t="shared" ca="1" si="106"/>
        <v>3147346.6766219898</v>
      </c>
      <c r="BG459" s="475">
        <f t="shared" ca="1" si="106"/>
        <v>3147346.6766219898</v>
      </c>
      <c r="BH459" s="475">
        <f t="shared" ca="1" si="106"/>
        <v>3147346.6766219898</v>
      </c>
      <c r="BI459" s="475">
        <f ca="1">BH459</f>
        <v>3147346.6766219898</v>
      </c>
      <c r="BJ459" s="479"/>
      <c r="BK459" s="479"/>
      <c r="BL459" s="479"/>
      <c r="BM459" s="479"/>
      <c r="BN459" s="479"/>
      <c r="BO459" s="479"/>
      <c r="BP459" s="479"/>
      <c r="BQ459" s="479"/>
      <c r="BR459" s="479"/>
    </row>
    <row r="460" spans="4:70">
      <c r="D460" s="475"/>
      <c r="E460" s="475"/>
      <c r="F460" s="475"/>
      <c r="G460" s="475"/>
      <c r="H460" s="475"/>
      <c r="I460" s="475"/>
      <c r="J460" s="475"/>
      <c r="K460" s="475"/>
      <c r="L460" s="475"/>
      <c r="M460" s="475"/>
      <c r="N460" s="475"/>
      <c r="O460" s="475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  <c r="AA460" s="475"/>
      <c r="AB460" s="475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>
        <f ca="1">AL$45/24</f>
        <v>3228047.8734584507</v>
      </c>
      <c r="AM460" s="475">
        <f t="shared" ref="AM460:BB464" ca="1" si="108">AL460</f>
        <v>3228047.8734584507</v>
      </c>
      <c r="AN460" s="475">
        <f t="shared" ca="1" si="108"/>
        <v>3228047.8734584507</v>
      </c>
      <c r="AO460" s="475">
        <f t="shared" ca="1" si="108"/>
        <v>3228047.8734584507</v>
      </c>
      <c r="AP460" s="475">
        <f t="shared" ca="1" si="108"/>
        <v>3228047.8734584507</v>
      </c>
      <c r="AQ460" s="475">
        <f t="shared" ca="1" si="108"/>
        <v>3228047.8734584507</v>
      </c>
      <c r="AR460" s="475">
        <f t="shared" ca="1" si="108"/>
        <v>3228047.8734584507</v>
      </c>
      <c r="AS460" s="475">
        <f t="shared" ca="1" si="108"/>
        <v>3228047.8734584507</v>
      </c>
      <c r="AT460" s="475">
        <f t="shared" ca="1" si="108"/>
        <v>3228047.8734584507</v>
      </c>
      <c r="AU460" s="475">
        <f t="shared" ca="1" si="108"/>
        <v>3228047.8734584507</v>
      </c>
      <c r="AV460" s="475">
        <f t="shared" ca="1" si="108"/>
        <v>3228047.8734584507</v>
      </c>
      <c r="AW460" s="475">
        <f t="shared" ca="1" si="108"/>
        <v>3228047.8734584507</v>
      </c>
      <c r="AX460" s="475">
        <f t="shared" ca="1" si="108"/>
        <v>3228047.8734584507</v>
      </c>
      <c r="AY460" s="475">
        <f t="shared" ca="1" si="108"/>
        <v>3228047.8734584507</v>
      </c>
      <c r="AZ460" s="475">
        <f t="shared" ca="1" si="108"/>
        <v>3228047.8734584507</v>
      </c>
      <c r="BA460" s="475">
        <f t="shared" ca="1" si="108"/>
        <v>3228047.8734584507</v>
      </c>
      <c r="BB460" s="475">
        <f t="shared" ca="1" si="108"/>
        <v>3228047.8734584507</v>
      </c>
      <c r="BC460" s="475">
        <f t="shared" ca="1" si="106"/>
        <v>3228047.8734584507</v>
      </c>
      <c r="BD460" s="475">
        <f t="shared" ca="1" si="106"/>
        <v>3228047.8734584507</v>
      </c>
      <c r="BE460" s="475">
        <f t="shared" ca="1" si="106"/>
        <v>3228047.8734584507</v>
      </c>
      <c r="BF460" s="475">
        <f t="shared" ca="1" si="106"/>
        <v>3228047.8734584507</v>
      </c>
      <c r="BG460" s="475">
        <f t="shared" ca="1" si="106"/>
        <v>3228047.8734584507</v>
      </c>
      <c r="BH460" s="475">
        <f t="shared" ca="1" si="106"/>
        <v>3228047.8734584507</v>
      </c>
      <c r="BI460" s="475">
        <f t="shared" ca="1" si="106"/>
        <v>3228047.8734584507</v>
      </c>
      <c r="BJ460" s="479"/>
      <c r="BK460" s="479"/>
      <c r="BL460" s="479"/>
      <c r="BM460" s="479"/>
      <c r="BN460" s="479"/>
      <c r="BO460" s="479"/>
      <c r="BP460" s="479"/>
      <c r="BQ460" s="479"/>
      <c r="BR460" s="479"/>
    </row>
    <row r="461" spans="4:70">
      <c r="D461" s="475"/>
      <c r="E461" s="475"/>
      <c r="F461" s="475"/>
      <c r="G461" s="475"/>
      <c r="H461" s="475"/>
      <c r="I461" s="475"/>
      <c r="J461" s="475"/>
      <c r="K461" s="475"/>
      <c r="L461" s="475"/>
      <c r="M461" s="475"/>
      <c r="N461" s="475"/>
      <c r="O461" s="475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  <c r="AA461" s="475"/>
      <c r="AB461" s="475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>
        <f ca="1">AL$46/24</f>
        <v>2367235.1072028638</v>
      </c>
      <c r="AM461" s="475">
        <f t="shared" ca="1" si="108"/>
        <v>2367235.1072028638</v>
      </c>
      <c r="AN461" s="475">
        <f t="shared" ca="1" si="108"/>
        <v>2367235.1072028638</v>
      </c>
      <c r="AO461" s="475">
        <f t="shared" ca="1" si="108"/>
        <v>2367235.1072028638</v>
      </c>
      <c r="AP461" s="475">
        <f t="shared" ca="1" si="108"/>
        <v>2367235.1072028638</v>
      </c>
      <c r="AQ461" s="475">
        <f t="shared" ca="1" si="108"/>
        <v>2367235.1072028638</v>
      </c>
      <c r="AR461" s="475">
        <f t="shared" ca="1" si="108"/>
        <v>2367235.1072028638</v>
      </c>
      <c r="AS461" s="475">
        <f t="shared" ca="1" si="108"/>
        <v>2367235.1072028638</v>
      </c>
      <c r="AT461" s="475">
        <f t="shared" ca="1" si="108"/>
        <v>2367235.1072028638</v>
      </c>
      <c r="AU461" s="475">
        <f t="shared" ca="1" si="108"/>
        <v>2367235.1072028638</v>
      </c>
      <c r="AV461" s="475">
        <f t="shared" ca="1" si="108"/>
        <v>2367235.1072028638</v>
      </c>
      <c r="AW461" s="475">
        <f t="shared" ca="1" si="108"/>
        <v>2367235.1072028638</v>
      </c>
      <c r="AX461" s="475">
        <f t="shared" ca="1" si="108"/>
        <v>2367235.1072028638</v>
      </c>
      <c r="AY461" s="475">
        <f t="shared" ca="1" si="108"/>
        <v>2367235.1072028638</v>
      </c>
      <c r="AZ461" s="475">
        <f t="shared" ca="1" si="108"/>
        <v>2367235.1072028638</v>
      </c>
      <c r="BA461" s="475">
        <f t="shared" ca="1" si="108"/>
        <v>2367235.1072028638</v>
      </c>
      <c r="BB461" s="475">
        <f t="shared" ca="1" si="108"/>
        <v>2367235.1072028638</v>
      </c>
      <c r="BC461" s="475">
        <f t="shared" ca="1" si="106"/>
        <v>2367235.1072028638</v>
      </c>
      <c r="BD461" s="475">
        <f t="shared" ca="1" si="106"/>
        <v>2367235.1072028638</v>
      </c>
      <c r="BE461" s="475">
        <f t="shared" ca="1" si="106"/>
        <v>2367235.1072028638</v>
      </c>
      <c r="BF461" s="475">
        <f t="shared" ca="1" si="106"/>
        <v>2367235.1072028638</v>
      </c>
      <c r="BG461" s="475">
        <f t="shared" ca="1" si="106"/>
        <v>2367235.1072028638</v>
      </c>
      <c r="BH461" s="475">
        <f t="shared" ca="1" si="106"/>
        <v>2367235.1072028638</v>
      </c>
      <c r="BI461" s="475">
        <f t="shared" ca="1" si="106"/>
        <v>2367235.1072028638</v>
      </c>
      <c r="BJ461" s="479"/>
      <c r="BK461" s="479"/>
      <c r="BL461" s="479"/>
      <c r="BM461" s="479"/>
      <c r="BN461" s="479"/>
      <c r="BO461" s="479"/>
      <c r="BP461" s="479"/>
      <c r="BQ461" s="479"/>
      <c r="BR461" s="479"/>
    </row>
    <row r="462" spans="4:70">
      <c r="D462" s="475"/>
      <c r="E462" s="475"/>
      <c r="F462" s="475"/>
      <c r="G462" s="475"/>
      <c r="H462" s="475"/>
      <c r="I462" s="475"/>
      <c r="J462" s="475"/>
      <c r="K462" s="475"/>
      <c r="L462" s="475"/>
      <c r="M462" s="475"/>
      <c r="N462" s="475"/>
      <c r="O462" s="475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  <c r="AA462" s="475"/>
      <c r="AB462" s="475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>
        <f ca="1">AL$47/24</f>
        <v>2690039.894548709</v>
      </c>
      <c r="AM462" s="475">
        <f t="shared" ca="1" si="108"/>
        <v>2690039.894548709</v>
      </c>
      <c r="AN462" s="475">
        <f t="shared" ca="1" si="108"/>
        <v>2690039.894548709</v>
      </c>
      <c r="AO462" s="475">
        <f t="shared" ca="1" si="108"/>
        <v>2690039.894548709</v>
      </c>
      <c r="AP462" s="475">
        <f t="shared" ca="1" si="108"/>
        <v>2690039.894548709</v>
      </c>
      <c r="AQ462" s="475">
        <f t="shared" ca="1" si="108"/>
        <v>2690039.894548709</v>
      </c>
      <c r="AR462" s="475">
        <f t="shared" ca="1" si="108"/>
        <v>2690039.894548709</v>
      </c>
      <c r="AS462" s="475">
        <f t="shared" ca="1" si="108"/>
        <v>2690039.894548709</v>
      </c>
      <c r="AT462" s="475">
        <f t="shared" ca="1" si="108"/>
        <v>2690039.894548709</v>
      </c>
      <c r="AU462" s="475">
        <f t="shared" ca="1" si="108"/>
        <v>2690039.894548709</v>
      </c>
      <c r="AV462" s="475">
        <f t="shared" ca="1" si="108"/>
        <v>2690039.894548709</v>
      </c>
      <c r="AW462" s="475">
        <f t="shared" ca="1" si="108"/>
        <v>2690039.894548709</v>
      </c>
      <c r="AX462" s="475">
        <f t="shared" ca="1" si="108"/>
        <v>2690039.894548709</v>
      </c>
      <c r="AY462" s="475">
        <f t="shared" ca="1" si="108"/>
        <v>2690039.894548709</v>
      </c>
      <c r="AZ462" s="475">
        <f t="shared" ca="1" si="108"/>
        <v>2690039.894548709</v>
      </c>
      <c r="BA462" s="475">
        <f t="shared" ca="1" si="108"/>
        <v>2690039.894548709</v>
      </c>
      <c r="BB462" s="475">
        <f t="shared" ca="1" si="108"/>
        <v>2690039.894548709</v>
      </c>
      <c r="BC462" s="475">
        <f t="shared" ca="1" si="106"/>
        <v>2690039.894548709</v>
      </c>
      <c r="BD462" s="475">
        <f t="shared" ca="1" si="106"/>
        <v>2690039.894548709</v>
      </c>
      <c r="BE462" s="475">
        <f t="shared" ca="1" si="106"/>
        <v>2690039.894548709</v>
      </c>
      <c r="BF462" s="475">
        <f t="shared" ca="1" si="106"/>
        <v>2690039.894548709</v>
      </c>
      <c r="BG462" s="475">
        <f t="shared" ca="1" si="106"/>
        <v>2690039.894548709</v>
      </c>
      <c r="BH462" s="475">
        <f t="shared" ca="1" si="106"/>
        <v>2690039.894548709</v>
      </c>
      <c r="BI462" s="475">
        <f t="shared" ca="1" si="106"/>
        <v>2690039.894548709</v>
      </c>
      <c r="BJ462" s="479"/>
      <c r="BK462" s="479"/>
      <c r="BL462" s="479"/>
      <c r="BM462" s="479"/>
      <c r="BN462" s="479"/>
      <c r="BO462" s="479"/>
      <c r="BP462" s="479"/>
      <c r="BQ462" s="479"/>
      <c r="BR462" s="479"/>
    </row>
    <row r="463" spans="4:70">
      <c r="D463" s="475"/>
      <c r="E463" s="475"/>
      <c r="F463" s="475"/>
      <c r="G463" s="475"/>
      <c r="H463" s="475"/>
      <c r="I463" s="475"/>
      <c r="J463" s="475"/>
      <c r="K463" s="475"/>
      <c r="L463" s="475"/>
      <c r="M463" s="475"/>
      <c r="N463" s="475"/>
      <c r="O463" s="475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  <c r="AA463" s="475"/>
      <c r="AB463" s="475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>
        <f ca="1">AL$47/24</f>
        <v>2690039.894548709</v>
      </c>
      <c r="AM463" s="475">
        <f t="shared" ca="1" si="108"/>
        <v>2690039.894548709</v>
      </c>
      <c r="AN463" s="475">
        <f t="shared" ca="1" si="108"/>
        <v>2690039.894548709</v>
      </c>
      <c r="AO463" s="475">
        <f t="shared" ca="1" si="108"/>
        <v>2690039.894548709</v>
      </c>
      <c r="AP463" s="475">
        <f t="shared" ca="1" si="108"/>
        <v>2690039.894548709</v>
      </c>
      <c r="AQ463" s="475">
        <f t="shared" ca="1" si="108"/>
        <v>2690039.894548709</v>
      </c>
      <c r="AR463" s="475">
        <f t="shared" ca="1" si="108"/>
        <v>2690039.894548709</v>
      </c>
      <c r="AS463" s="475">
        <f t="shared" ca="1" si="108"/>
        <v>2690039.894548709</v>
      </c>
      <c r="AT463" s="475">
        <f t="shared" ca="1" si="108"/>
        <v>2690039.894548709</v>
      </c>
      <c r="AU463" s="475">
        <f t="shared" ca="1" si="108"/>
        <v>2690039.894548709</v>
      </c>
      <c r="AV463" s="475">
        <f t="shared" ca="1" si="108"/>
        <v>2690039.894548709</v>
      </c>
      <c r="AW463" s="475">
        <f t="shared" ca="1" si="108"/>
        <v>2690039.894548709</v>
      </c>
      <c r="AX463" s="475">
        <f t="shared" ca="1" si="108"/>
        <v>2690039.894548709</v>
      </c>
      <c r="AY463" s="475">
        <f t="shared" ca="1" si="108"/>
        <v>2690039.894548709</v>
      </c>
      <c r="AZ463" s="475">
        <f t="shared" ca="1" si="108"/>
        <v>2690039.894548709</v>
      </c>
      <c r="BA463" s="475">
        <f t="shared" ca="1" si="108"/>
        <v>2690039.894548709</v>
      </c>
      <c r="BB463" s="475">
        <f t="shared" ca="1" si="108"/>
        <v>2690039.894548709</v>
      </c>
      <c r="BC463" s="475">
        <f t="shared" ca="1" si="106"/>
        <v>2690039.894548709</v>
      </c>
      <c r="BD463" s="475">
        <f t="shared" ca="1" si="106"/>
        <v>2690039.894548709</v>
      </c>
      <c r="BE463" s="475">
        <f t="shared" ca="1" si="106"/>
        <v>2690039.894548709</v>
      </c>
      <c r="BF463" s="475">
        <f t="shared" ca="1" si="106"/>
        <v>2690039.894548709</v>
      </c>
      <c r="BG463" s="475">
        <f t="shared" ca="1" si="106"/>
        <v>2690039.894548709</v>
      </c>
      <c r="BH463" s="475">
        <f t="shared" ca="1" si="106"/>
        <v>2690039.894548709</v>
      </c>
      <c r="BI463" s="475">
        <f t="shared" ca="1" si="106"/>
        <v>2690039.894548709</v>
      </c>
      <c r="BJ463" s="479"/>
      <c r="BK463" s="479"/>
      <c r="BL463" s="479"/>
      <c r="BM463" s="479"/>
      <c r="BN463" s="479"/>
      <c r="BO463" s="479"/>
      <c r="BP463" s="479"/>
      <c r="BQ463" s="479"/>
      <c r="BR463" s="479"/>
    </row>
    <row r="464" spans="4:70">
      <c r="D464" s="475"/>
      <c r="E464" s="475"/>
      <c r="F464" s="475"/>
      <c r="G464" s="475"/>
      <c r="H464" s="475"/>
      <c r="I464" s="475"/>
      <c r="J464" s="475"/>
      <c r="K464" s="475"/>
      <c r="L464" s="475"/>
      <c r="M464" s="475"/>
      <c r="N464" s="475"/>
      <c r="O464" s="475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  <c r="AA464" s="475"/>
      <c r="AB464" s="475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>
        <f ca="1">AM$44/24</f>
        <v>3245481.5893213968</v>
      </c>
      <c r="AN464" s="475">
        <f ca="1">AM464</f>
        <v>3245481.5893213968</v>
      </c>
      <c r="AO464" s="475">
        <f t="shared" ca="1" si="108"/>
        <v>3245481.5893213968</v>
      </c>
      <c r="AP464" s="475">
        <f t="shared" ca="1" si="108"/>
        <v>3245481.5893213968</v>
      </c>
      <c r="AQ464" s="475">
        <f t="shared" ca="1" si="108"/>
        <v>3245481.5893213968</v>
      </c>
      <c r="AR464" s="475">
        <f t="shared" ca="1" si="108"/>
        <v>3245481.5893213968</v>
      </c>
      <c r="AS464" s="475">
        <f t="shared" ca="1" si="108"/>
        <v>3245481.5893213968</v>
      </c>
      <c r="AT464" s="475">
        <f t="shared" ca="1" si="108"/>
        <v>3245481.5893213968</v>
      </c>
      <c r="AU464" s="475">
        <f t="shared" ca="1" si="108"/>
        <v>3245481.5893213968</v>
      </c>
      <c r="AV464" s="475">
        <f t="shared" ca="1" si="108"/>
        <v>3245481.5893213968</v>
      </c>
      <c r="AW464" s="475">
        <f t="shared" ca="1" si="108"/>
        <v>3245481.5893213968</v>
      </c>
      <c r="AX464" s="475">
        <f t="shared" ca="1" si="108"/>
        <v>3245481.5893213968</v>
      </c>
      <c r="AY464" s="475">
        <f t="shared" ca="1" si="108"/>
        <v>3245481.5893213968</v>
      </c>
      <c r="AZ464" s="475">
        <f t="shared" ca="1" si="108"/>
        <v>3245481.5893213968</v>
      </c>
      <c r="BA464" s="475">
        <f t="shared" ca="1" si="108"/>
        <v>3245481.5893213968</v>
      </c>
      <c r="BB464" s="475">
        <f t="shared" ca="1" si="108"/>
        <v>3245481.5893213968</v>
      </c>
      <c r="BC464" s="475">
        <f t="shared" ca="1" si="106"/>
        <v>3245481.5893213968</v>
      </c>
      <c r="BD464" s="475">
        <f t="shared" ca="1" si="106"/>
        <v>3245481.5893213968</v>
      </c>
      <c r="BE464" s="475">
        <f t="shared" ca="1" si="106"/>
        <v>3245481.5893213968</v>
      </c>
      <c r="BF464" s="475">
        <f t="shared" ca="1" si="106"/>
        <v>3245481.5893213968</v>
      </c>
      <c r="BG464" s="475">
        <f t="shared" ca="1" si="106"/>
        <v>3245481.5893213968</v>
      </c>
      <c r="BH464" s="475">
        <f t="shared" ca="1" si="106"/>
        <v>3245481.5893213968</v>
      </c>
      <c r="BI464" s="475">
        <f t="shared" ca="1" si="106"/>
        <v>3245481.5893213968</v>
      </c>
      <c r="BJ464" s="475">
        <f ca="1">BI464</f>
        <v>3245481.5893213968</v>
      </c>
      <c r="BK464" s="479"/>
      <c r="BL464" s="479"/>
      <c r="BM464" s="479"/>
      <c r="BN464" s="479"/>
      <c r="BO464" s="479"/>
      <c r="BP464" s="479"/>
      <c r="BQ464" s="479"/>
      <c r="BR464" s="479"/>
    </row>
    <row r="465" spans="4:70">
      <c r="D465" s="475"/>
      <c r="E465" s="475"/>
      <c r="F465" s="475"/>
      <c r="G465" s="475"/>
      <c r="H465" s="475"/>
      <c r="I465" s="475"/>
      <c r="J465" s="475"/>
      <c r="K465" s="475"/>
      <c r="L465" s="475"/>
      <c r="M465" s="475"/>
      <c r="N465" s="475"/>
      <c r="O465" s="475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  <c r="AA465" s="475"/>
      <c r="AB465" s="475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>
        <f ca="1">AM$45/24</f>
        <v>3328699.065970663</v>
      </c>
      <c r="AN465" s="475">
        <f t="shared" ref="AN465:BC469" ca="1" si="109">AM465</f>
        <v>3328699.065970663</v>
      </c>
      <c r="AO465" s="475">
        <f t="shared" ca="1" si="109"/>
        <v>3328699.065970663</v>
      </c>
      <c r="AP465" s="475">
        <f t="shared" ca="1" si="109"/>
        <v>3328699.065970663</v>
      </c>
      <c r="AQ465" s="475">
        <f t="shared" ca="1" si="109"/>
        <v>3328699.065970663</v>
      </c>
      <c r="AR465" s="475">
        <f t="shared" ca="1" si="109"/>
        <v>3328699.065970663</v>
      </c>
      <c r="AS465" s="475">
        <f t="shared" ca="1" si="109"/>
        <v>3328699.065970663</v>
      </c>
      <c r="AT465" s="475">
        <f t="shared" ca="1" si="109"/>
        <v>3328699.065970663</v>
      </c>
      <c r="AU465" s="475">
        <f t="shared" ca="1" si="109"/>
        <v>3328699.065970663</v>
      </c>
      <c r="AV465" s="475">
        <f t="shared" ca="1" si="109"/>
        <v>3328699.065970663</v>
      </c>
      <c r="AW465" s="475">
        <f t="shared" ca="1" si="109"/>
        <v>3328699.065970663</v>
      </c>
      <c r="AX465" s="475">
        <f t="shared" ca="1" si="109"/>
        <v>3328699.065970663</v>
      </c>
      <c r="AY465" s="475">
        <f t="shared" ca="1" si="109"/>
        <v>3328699.065970663</v>
      </c>
      <c r="AZ465" s="475">
        <f t="shared" ca="1" si="109"/>
        <v>3328699.065970663</v>
      </c>
      <c r="BA465" s="475">
        <f t="shared" ca="1" si="109"/>
        <v>3328699.065970663</v>
      </c>
      <c r="BB465" s="475">
        <f t="shared" ca="1" si="109"/>
        <v>3328699.065970663</v>
      </c>
      <c r="BC465" s="475">
        <f t="shared" ca="1" si="109"/>
        <v>3328699.065970663</v>
      </c>
      <c r="BD465" s="475">
        <f t="shared" ca="1" si="106"/>
        <v>3328699.065970663</v>
      </c>
      <c r="BE465" s="475">
        <f t="shared" ca="1" si="106"/>
        <v>3328699.065970663</v>
      </c>
      <c r="BF465" s="475">
        <f t="shared" ca="1" si="106"/>
        <v>3328699.065970663</v>
      </c>
      <c r="BG465" s="475">
        <f t="shared" ca="1" si="106"/>
        <v>3328699.065970663</v>
      </c>
      <c r="BH465" s="475">
        <f t="shared" ca="1" si="106"/>
        <v>3328699.065970663</v>
      </c>
      <c r="BI465" s="475">
        <f t="shared" ca="1" si="106"/>
        <v>3328699.065970663</v>
      </c>
      <c r="BJ465" s="475">
        <f t="shared" ca="1" si="106"/>
        <v>3328699.065970663</v>
      </c>
      <c r="BK465" s="479"/>
      <c r="BL465" s="479"/>
      <c r="BM465" s="479"/>
      <c r="BN465" s="479"/>
      <c r="BO465" s="479"/>
      <c r="BP465" s="479"/>
      <c r="BQ465" s="479"/>
      <c r="BR465" s="479"/>
    </row>
    <row r="466" spans="4:70">
      <c r="D466" s="475"/>
      <c r="E466" s="475"/>
      <c r="F466" s="475"/>
      <c r="G466" s="475"/>
      <c r="H466" s="475"/>
      <c r="I466" s="475"/>
      <c r="J466" s="475"/>
      <c r="K466" s="475"/>
      <c r="L466" s="475"/>
      <c r="M466" s="475"/>
      <c r="N466" s="475"/>
      <c r="O466" s="475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  <c r="AA466" s="475"/>
      <c r="AB466" s="475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>
        <f ca="1">AM$46/24</f>
        <v>2441045.9817118198</v>
      </c>
      <c r="AN466" s="475">
        <f t="shared" ca="1" si="109"/>
        <v>2441045.9817118198</v>
      </c>
      <c r="AO466" s="475">
        <f t="shared" ca="1" si="109"/>
        <v>2441045.9817118198</v>
      </c>
      <c r="AP466" s="475">
        <f t="shared" ca="1" si="109"/>
        <v>2441045.9817118198</v>
      </c>
      <c r="AQ466" s="475">
        <f t="shared" ca="1" si="109"/>
        <v>2441045.9817118198</v>
      </c>
      <c r="AR466" s="475">
        <f t="shared" ca="1" si="109"/>
        <v>2441045.9817118198</v>
      </c>
      <c r="AS466" s="475">
        <f t="shared" ca="1" si="109"/>
        <v>2441045.9817118198</v>
      </c>
      <c r="AT466" s="475">
        <f t="shared" ca="1" si="109"/>
        <v>2441045.9817118198</v>
      </c>
      <c r="AU466" s="475">
        <f t="shared" ca="1" si="109"/>
        <v>2441045.9817118198</v>
      </c>
      <c r="AV466" s="475">
        <f t="shared" ca="1" si="109"/>
        <v>2441045.9817118198</v>
      </c>
      <c r="AW466" s="475">
        <f t="shared" ca="1" si="109"/>
        <v>2441045.9817118198</v>
      </c>
      <c r="AX466" s="475">
        <f t="shared" ca="1" si="109"/>
        <v>2441045.9817118198</v>
      </c>
      <c r="AY466" s="475">
        <f t="shared" ca="1" si="109"/>
        <v>2441045.9817118198</v>
      </c>
      <c r="AZ466" s="475">
        <f t="shared" ca="1" si="109"/>
        <v>2441045.9817118198</v>
      </c>
      <c r="BA466" s="475">
        <f t="shared" ca="1" si="109"/>
        <v>2441045.9817118198</v>
      </c>
      <c r="BB466" s="475">
        <f t="shared" ca="1" si="109"/>
        <v>2441045.9817118198</v>
      </c>
      <c r="BC466" s="475">
        <f t="shared" ca="1" si="109"/>
        <v>2441045.9817118198</v>
      </c>
      <c r="BD466" s="475">
        <f t="shared" ca="1" si="106"/>
        <v>2441045.9817118198</v>
      </c>
      <c r="BE466" s="475">
        <f t="shared" ca="1" si="106"/>
        <v>2441045.9817118198</v>
      </c>
      <c r="BF466" s="475">
        <f t="shared" ca="1" si="106"/>
        <v>2441045.9817118198</v>
      </c>
      <c r="BG466" s="475">
        <f t="shared" ca="1" si="106"/>
        <v>2441045.9817118198</v>
      </c>
      <c r="BH466" s="475">
        <f t="shared" ca="1" si="106"/>
        <v>2441045.9817118198</v>
      </c>
      <c r="BI466" s="475">
        <f t="shared" ca="1" si="106"/>
        <v>2441045.9817118198</v>
      </c>
      <c r="BJ466" s="475">
        <f t="shared" ca="1" si="106"/>
        <v>2441045.9817118198</v>
      </c>
      <c r="BK466" s="479"/>
      <c r="BL466" s="479"/>
      <c r="BM466" s="479"/>
      <c r="BN466" s="479"/>
      <c r="BO466" s="479"/>
      <c r="BP466" s="479"/>
      <c r="BQ466" s="479"/>
      <c r="BR466" s="479"/>
    </row>
    <row r="467" spans="4:70">
      <c r="D467" s="475"/>
      <c r="E467" s="475"/>
      <c r="F467" s="475"/>
      <c r="G467" s="475"/>
      <c r="H467" s="475"/>
      <c r="I467" s="475"/>
      <c r="J467" s="475"/>
      <c r="K467" s="475"/>
      <c r="L467" s="475"/>
      <c r="M467" s="475"/>
      <c r="N467" s="475"/>
      <c r="O467" s="475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  <c r="AA467" s="475"/>
      <c r="AB467" s="475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 t="e">
        <f>#REF!/24</f>
        <v>#REF!</v>
      </c>
      <c r="AN467" s="475" t="e">
        <f t="shared" si="109"/>
        <v>#REF!</v>
      </c>
      <c r="AO467" s="475" t="e">
        <f t="shared" si="109"/>
        <v>#REF!</v>
      </c>
      <c r="AP467" s="475" t="e">
        <f t="shared" si="109"/>
        <v>#REF!</v>
      </c>
      <c r="AQ467" s="475" t="e">
        <f t="shared" si="109"/>
        <v>#REF!</v>
      </c>
      <c r="AR467" s="475" t="e">
        <f t="shared" si="109"/>
        <v>#REF!</v>
      </c>
      <c r="AS467" s="475" t="e">
        <f t="shared" si="109"/>
        <v>#REF!</v>
      </c>
      <c r="AT467" s="475" t="e">
        <f t="shared" si="109"/>
        <v>#REF!</v>
      </c>
      <c r="AU467" s="475" t="e">
        <f t="shared" si="109"/>
        <v>#REF!</v>
      </c>
      <c r="AV467" s="475" t="e">
        <f t="shared" si="109"/>
        <v>#REF!</v>
      </c>
      <c r="AW467" s="475" t="e">
        <f t="shared" si="109"/>
        <v>#REF!</v>
      </c>
      <c r="AX467" s="475" t="e">
        <f t="shared" si="109"/>
        <v>#REF!</v>
      </c>
      <c r="AY467" s="475" t="e">
        <f t="shared" si="109"/>
        <v>#REF!</v>
      </c>
      <c r="AZ467" s="475" t="e">
        <f t="shared" si="109"/>
        <v>#REF!</v>
      </c>
      <c r="BA467" s="475" t="e">
        <f t="shared" si="109"/>
        <v>#REF!</v>
      </c>
      <c r="BB467" s="475" t="e">
        <f t="shared" si="109"/>
        <v>#REF!</v>
      </c>
      <c r="BC467" s="475" t="e">
        <f t="shared" si="109"/>
        <v>#REF!</v>
      </c>
      <c r="BD467" s="475" t="e">
        <f t="shared" si="106"/>
        <v>#REF!</v>
      </c>
      <c r="BE467" s="475" t="e">
        <f t="shared" si="106"/>
        <v>#REF!</v>
      </c>
      <c r="BF467" s="475" t="e">
        <f t="shared" si="106"/>
        <v>#REF!</v>
      </c>
      <c r="BG467" s="475" t="e">
        <f t="shared" si="106"/>
        <v>#REF!</v>
      </c>
      <c r="BH467" s="475" t="e">
        <f t="shared" si="106"/>
        <v>#REF!</v>
      </c>
      <c r="BI467" s="475" t="e">
        <f t="shared" si="106"/>
        <v>#REF!</v>
      </c>
      <c r="BJ467" s="475" t="e">
        <f t="shared" si="106"/>
        <v>#REF!</v>
      </c>
      <c r="BK467" s="479"/>
      <c r="BL467" s="479"/>
      <c r="BM467" s="479"/>
      <c r="BN467" s="479"/>
      <c r="BO467" s="479"/>
      <c r="BP467" s="479"/>
      <c r="BQ467" s="479"/>
      <c r="BR467" s="479"/>
    </row>
    <row r="468" spans="4:70">
      <c r="D468" s="475"/>
      <c r="E468" s="475"/>
      <c r="F468" s="475"/>
      <c r="G468" s="475"/>
      <c r="H468" s="475"/>
      <c r="I468" s="475"/>
      <c r="J468" s="475"/>
      <c r="K468" s="475"/>
      <c r="L468" s="475"/>
      <c r="M468" s="475"/>
      <c r="N468" s="475"/>
      <c r="O468" s="475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  <c r="AA468" s="475"/>
      <c r="AB468" s="475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 t="e">
        <f>#REF!/24</f>
        <v>#REF!</v>
      </c>
      <c r="AN468" s="475" t="e">
        <f t="shared" si="109"/>
        <v>#REF!</v>
      </c>
      <c r="AO468" s="475" t="e">
        <f t="shared" si="109"/>
        <v>#REF!</v>
      </c>
      <c r="AP468" s="475" t="e">
        <f t="shared" si="109"/>
        <v>#REF!</v>
      </c>
      <c r="AQ468" s="475" t="e">
        <f t="shared" si="109"/>
        <v>#REF!</v>
      </c>
      <c r="AR468" s="475" t="e">
        <f t="shared" si="109"/>
        <v>#REF!</v>
      </c>
      <c r="AS468" s="475" t="e">
        <f t="shared" si="109"/>
        <v>#REF!</v>
      </c>
      <c r="AT468" s="475" t="e">
        <f t="shared" si="109"/>
        <v>#REF!</v>
      </c>
      <c r="AU468" s="475" t="e">
        <f t="shared" si="109"/>
        <v>#REF!</v>
      </c>
      <c r="AV468" s="475" t="e">
        <f t="shared" si="109"/>
        <v>#REF!</v>
      </c>
      <c r="AW468" s="475" t="e">
        <f t="shared" si="109"/>
        <v>#REF!</v>
      </c>
      <c r="AX468" s="475" t="e">
        <f t="shared" si="109"/>
        <v>#REF!</v>
      </c>
      <c r="AY468" s="475" t="e">
        <f t="shared" si="109"/>
        <v>#REF!</v>
      </c>
      <c r="AZ468" s="475" t="e">
        <f t="shared" si="109"/>
        <v>#REF!</v>
      </c>
      <c r="BA468" s="475" t="e">
        <f t="shared" si="109"/>
        <v>#REF!</v>
      </c>
      <c r="BB468" s="475" t="e">
        <f t="shared" si="109"/>
        <v>#REF!</v>
      </c>
      <c r="BC468" s="475" t="e">
        <f t="shared" si="109"/>
        <v>#REF!</v>
      </c>
      <c r="BD468" s="475" t="e">
        <f t="shared" ref="BD468:BM483" si="110">BC468</f>
        <v>#REF!</v>
      </c>
      <c r="BE468" s="475" t="e">
        <f t="shared" si="110"/>
        <v>#REF!</v>
      </c>
      <c r="BF468" s="475" t="e">
        <f t="shared" si="110"/>
        <v>#REF!</v>
      </c>
      <c r="BG468" s="475" t="e">
        <f t="shared" si="110"/>
        <v>#REF!</v>
      </c>
      <c r="BH468" s="475" t="e">
        <f t="shared" si="110"/>
        <v>#REF!</v>
      </c>
      <c r="BI468" s="475" t="e">
        <f t="shared" si="110"/>
        <v>#REF!</v>
      </c>
      <c r="BJ468" s="475" t="e">
        <f t="shared" si="110"/>
        <v>#REF!</v>
      </c>
      <c r="BK468" s="479"/>
      <c r="BL468" s="479"/>
      <c r="BM468" s="479"/>
      <c r="BN468" s="479"/>
      <c r="BO468" s="479"/>
      <c r="BP468" s="479"/>
      <c r="BQ468" s="479"/>
      <c r="BR468" s="479"/>
    </row>
    <row r="469" spans="4:70">
      <c r="D469" s="475"/>
      <c r="E469" s="475"/>
      <c r="F469" s="475"/>
      <c r="G469" s="475"/>
      <c r="H469" s="475"/>
      <c r="I469" s="475"/>
      <c r="J469" s="475"/>
      <c r="K469" s="475"/>
      <c r="L469" s="475"/>
      <c r="M469" s="475"/>
      <c r="N469" s="475"/>
      <c r="O469" s="475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  <c r="AA469" s="475"/>
      <c r="AB469" s="475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>
        <f ca="1">AN$44/24</f>
        <v>3404316.367441922</v>
      </c>
      <c r="AO469" s="475">
        <f ca="1">AN469</f>
        <v>3404316.367441922</v>
      </c>
      <c r="AP469" s="475">
        <f t="shared" ca="1" si="109"/>
        <v>3404316.367441922</v>
      </c>
      <c r="AQ469" s="475">
        <f t="shared" ca="1" si="109"/>
        <v>3404316.367441922</v>
      </c>
      <c r="AR469" s="475">
        <f t="shared" ca="1" si="109"/>
        <v>3404316.367441922</v>
      </c>
      <c r="AS469" s="475">
        <f t="shared" ca="1" si="109"/>
        <v>3404316.367441922</v>
      </c>
      <c r="AT469" s="475">
        <f t="shared" ca="1" si="109"/>
        <v>3404316.367441922</v>
      </c>
      <c r="AU469" s="475">
        <f t="shared" ca="1" si="109"/>
        <v>3404316.367441922</v>
      </c>
      <c r="AV469" s="475">
        <f t="shared" ca="1" si="109"/>
        <v>3404316.367441922</v>
      </c>
      <c r="AW469" s="475">
        <f t="shared" ca="1" si="109"/>
        <v>3404316.367441922</v>
      </c>
      <c r="AX469" s="475">
        <f t="shared" ca="1" si="109"/>
        <v>3404316.367441922</v>
      </c>
      <c r="AY469" s="475">
        <f t="shared" ca="1" si="109"/>
        <v>3404316.367441922</v>
      </c>
      <c r="AZ469" s="475">
        <f t="shared" ca="1" si="109"/>
        <v>3404316.367441922</v>
      </c>
      <c r="BA469" s="475">
        <f t="shared" ca="1" si="109"/>
        <v>3404316.367441922</v>
      </c>
      <c r="BB469" s="475">
        <f t="shared" ca="1" si="109"/>
        <v>3404316.367441922</v>
      </c>
      <c r="BC469" s="475">
        <f t="shared" ca="1" si="109"/>
        <v>3404316.367441922</v>
      </c>
      <c r="BD469" s="475">
        <f t="shared" ca="1" si="110"/>
        <v>3404316.367441922</v>
      </c>
      <c r="BE469" s="475">
        <f t="shared" ca="1" si="110"/>
        <v>3404316.367441922</v>
      </c>
      <c r="BF469" s="475">
        <f t="shared" ca="1" si="110"/>
        <v>3404316.367441922</v>
      </c>
      <c r="BG469" s="475">
        <f t="shared" ca="1" si="110"/>
        <v>3404316.367441922</v>
      </c>
      <c r="BH469" s="475">
        <f t="shared" ca="1" si="110"/>
        <v>3404316.367441922</v>
      </c>
      <c r="BI469" s="475">
        <f t="shared" ca="1" si="110"/>
        <v>3404316.367441922</v>
      </c>
      <c r="BJ469" s="475">
        <f t="shared" ca="1" si="110"/>
        <v>3404316.367441922</v>
      </c>
      <c r="BK469" s="475">
        <f ca="1">BJ469</f>
        <v>3404316.367441922</v>
      </c>
      <c r="BL469" s="479"/>
      <c r="BM469" s="479"/>
      <c r="BN469" s="479"/>
      <c r="BO469" s="479"/>
      <c r="BP469" s="479"/>
      <c r="BQ469" s="479"/>
      <c r="BR469" s="479"/>
    </row>
    <row r="470" spans="4:70">
      <c r="D470" s="475"/>
      <c r="E470" s="475"/>
      <c r="F470" s="475"/>
      <c r="G470" s="475"/>
      <c r="H470" s="475"/>
      <c r="I470" s="475"/>
      <c r="J470" s="475"/>
      <c r="K470" s="475"/>
      <c r="L470" s="475"/>
      <c r="M470" s="475"/>
      <c r="N470" s="475"/>
      <c r="O470" s="475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  <c r="AA470" s="475"/>
      <c r="AB470" s="475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>
        <f ca="1">AN$45/24</f>
        <v>3491606.5307096634</v>
      </c>
      <c r="AO470" s="475">
        <f t="shared" ref="AO470:BD474" ca="1" si="111">AN470</f>
        <v>3491606.5307096634</v>
      </c>
      <c r="AP470" s="475">
        <f t="shared" ca="1" si="111"/>
        <v>3491606.5307096634</v>
      </c>
      <c r="AQ470" s="475">
        <f t="shared" ca="1" si="111"/>
        <v>3491606.5307096634</v>
      </c>
      <c r="AR470" s="475">
        <f t="shared" ca="1" si="111"/>
        <v>3491606.5307096634</v>
      </c>
      <c r="AS470" s="475">
        <f t="shared" ca="1" si="111"/>
        <v>3491606.5307096634</v>
      </c>
      <c r="AT470" s="475">
        <f t="shared" ca="1" si="111"/>
        <v>3491606.5307096634</v>
      </c>
      <c r="AU470" s="475">
        <f t="shared" ca="1" si="111"/>
        <v>3491606.5307096634</v>
      </c>
      <c r="AV470" s="475">
        <f t="shared" ca="1" si="111"/>
        <v>3491606.5307096634</v>
      </c>
      <c r="AW470" s="475">
        <f t="shared" ca="1" si="111"/>
        <v>3491606.5307096634</v>
      </c>
      <c r="AX470" s="475">
        <f t="shared" ca="1" si="111"/>
        <v>3491606.5307096634</v>
      </c>
      <c r="AY470" s="475">
        <f t="shared" ca="1" si="111"/>
        <v>3491606.5307096634</v>
      </c>
      <c r="AZ470" s="475">
        <f t="shared" ca="1" si="111"/>
        <v>3491606.5307096634</v>
      </c>
      <c r="BA470" s="475">
        <f t="shared" ca="1" si="111"/>
        <v>3491606.5307096634</v>
      </c>
      <c r="BB470" s="475">
        <f t="shared" ca="1" si="111"/>
        <v>3491606.5307096634</v>
      </c>
      <c r="BC470" s="475">
        <f t="shared" ca="1" si="111"/>
        <v>3491606.5307096634</v>
      </c>
      <c r="BD470" s="475">
        <f t="shared" ca="1" si="111"/>
        <v>3491606.5307096634</v>
      </c>
      <c r="BE470" s="475">
        <f t="shared" ca="1" si="110"/>
        <v>3491606.5307096634</v>
      </c>
      <c r="BF470" s="475">
        <f t="shared" ca="1" si="110"/>
        <v>3491606.5307096634</v>
      </c>
      <c r="BG470" s="475">
        <f t="shared" ca="1" si="110"/>
        <v>3491606.5307096634</v>
      </c>
      <c r="BH470" s="475">
        <f t="shared" ca="1" si="110"/>
        <v>3491606.5307096634</v>
      </c>
      <c r="BI470" s="475">
        <f t="shared" ca="1" si="110"/>
        <v>3491606.5307096634</v>
      </c>
      <c r="BJ470" s="475">
        <f t="shared" ca="1" si="110"/>
        <v>3491606.5307096634</v>
      </c>
      <c r="BK470" s="475">
        <f t="shared" ca="1" si="110"/>
        <v>3491606.5307096634</v>
      </c>
      <c r="BL470" s="479"/>
      <c r="BM470" s="479"/>
      <c r="BN470" s="479"/>
      <c r="BO470" s="479"/>
      <c r="BP470" s="479"/>
      <c r="BQ470" s="479"/>
      <c r="BR470" s="479"/>
    </row>
    <row r="471" spans="4:70">
      <c r="D471" s="475"/>
      <c r="E471" s="475"/>
      <c r="F471" s="475"/>
      <c r="G471" s="475"/>
      <c r="H471" s="475"/>
      <c r="I471" s="475"/>
      <c r="J471" s="475"/>
      <c r="K471" s="475"/>
      <c r="L471" s="475"/>
      <c r="M471" s="475"/>
      <c r="N471" s="475"/>
      <c r="O471" s="475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  <c r="AA471" s="475"/>
      <c r="AB471" s="475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>
        <f ca="1">AN$46/24</f>
        <v>2560511.4558537533</v>
      </c>
      <c r="AO471" s="475">
        <f t="shared" ca="1" si="111"/>
        <v>2560511.4558537533</v>
      </c>
      <c r="AP471" s="475">
        <f t="shared" ca="1" si="111"/>
        <v>2560511.4558537533</v>
      </c>
      <c r="AQ471" s="475">
        <f t="shared" ca="1" si="111"/>
        <v>2560511.4558537533</v>
      </c>
      <c r="AR471" s="475">
        <f t="shared" ca="1" si="111"/>
        <v>2560511.4558537533</v>
      </c>
      <c r="AS471" s="475">
        <f t="shared" ca="1" si="111"/>
        <v>2560511.4558537533</v>
      </c>
      <c r="AT471" s="475">
        <f t="shared" ca="1" si="111"/>
        <v>2560511.4558537533</v>
      </c>
      <c r="AU471" s="475">
        <f t="shared" ca="1" si="111"/>
        <v>2560511.4558537533</v>
      </c>
      <c r="AV471" s="475">
        <f t="shared" ca="1" si="111"/>
        <v>2560511.4558537533</v>
      </c>
      <c r="AW471" s="475">
        <f t="shared" ca="1" si="111"/>
        <v>2560511.4558537533</v>
      </c>
      <c r="AX471" s="475">
        <f t="shared" ca="1" si="111"/>
        <v>2560511.4558537533</v>
      </c>
      <c r="AY471" s="475">
        <f t="shared" ca="1" si="111"/>
        <v>2560511.4558537533</v>
      </c>
      <c r="AZ471" s="475">
        <f t="shared" ca="1" si="111"/>
        <v>2560511.4558537533</v>
      </c>
      <c r="BA471" s="475">
        <f t="shared" ca="1" si="111"/>
        <v>2560511.4558537533</v>
      </c>
      <c r="BB471" s="475">
        <f t="shared" ca="1" si="111"/>
        <v>2560511.4558537533</v>
      </c>
      <c r="BC471" s="475">
        <f t="shared" ca="1" si="111"/>
        <v>2560511.4558537533</v>
      </c>
      <c r="BD471" s="475">
        <f t="shared" ca="1" si="111"/>
        <v>2560511.4558537533</v>
      </c>
      <c r="BE471" s="475">
        <f t="shared" ca="1" si="110"/>
        <v>2560511.4558537533</v>
      </c>
      <c r="BF471" s="475">
        <f t="shared" ca="1" si="110"/>
        <v>2560511.4558537533</v>
      </c>
      <c r="BG471" s="475">
        <f t="shared" ca="1" si="110"/>
        <v>2560511.4558537533</v>
      </c>
      <c r="BH471" s="475">
        <f t="shared" ca="1" si="110"/>
        <v>2560511.4558537533</v>
      </c>
      <c r="BI471" s="475">
        <f t="shared" ca="1" si="110"/>
        <v>2560511.4558537533</v>
      </c>
      <c r="BJ471" s="475">
        <f t="shared" ca="1" si="110"/>
        <v>2560511.4558537533</v>
      </c>
      <c r="BK471" s="475">
        <f t="shared" ca="1" si="110"/>
        <v>2560511.4558537533</v>
      </c>
      <c r="BL471" s="479"/>
      <c r="BM471" s="479"/>
      <c r="BN471" s="479"/>
      <c r="BO471" s="479"/>
      <c r="BP471" s="479"/>
      <c r="BQ471" s="479"/>
      <c r="BR471" s="479"/>
    </row>
    <row r="472" spans="4:70">
      <c r="D472" s="475"/>
      <c r="E472" s="475"/>
      <c r="F472" s="475"/>
      <c r="G472" s="475"/>
      <c r="H472" s="475"/>
      <c r="I472" s="475"/>
      <c r="J472" s="475"/>
      <c r="K472" s="475"/>
      <c r="L472" s="475"/>
      <c r="M472" s="475"/>
      <c r="N472" s="475"/>
      <c r="O472" s="475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  <c r="AA472" s="475"/>
      <c r="AB472" s="475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>
        <f ca="1">AN$47/24</f>
        <v>2909672.108924719</v>
      </c>
      <c r="AO472" s="475">
        <f t="shared" ca="1" si="111"/>
        <v>2909672.108924719</v>
      </c>
      <c r="AP472" s="475">
        <f t="shared" ca="1" si="111"/>
        <v>2909672.108924719</v>
      </c>
      <c r="AQ472" s="475">
        <f t="shared" ca="1" si="111"/>
        <v>2909672.108924719</v>
      </c>
      <c r="AR472" s="475">
        <f t="shared" ca="1" si="111"/>
        <v>2909672.108924719</v>
      </c>
      <c r="AS472" s="475">
        <f t="shared" ca="1" si="111"/>
        <v>2909672.108924719</v>
      </c>
      <c r="AT472" s="475">
        <f t="shared" ca="1" si="111"/>
        <v>2909672.108924719</v>
      </c>
      <c r="AU472" s="475">
        <f t="shared" ca="1" si="111"/>
        <v>2909672.108924719</v>
      </c>
      <c r="AV472" s="475">
        <f t="shared" ca="1" si="111"/>
        <v>2909672.108924719</v>
      </c>
      <c r="AW472" s="475">
        <f t="shared" ca="1" si="111"/>
        <v>2909672.108924719</v>
      </c>
      <c r="AX472" s="475">
        <f t="shared" ca="1" si="111"/>
        <v>2909672.108924719</v>
      </c>
      <c r="AY472" s="475">
        <f t="shared" ca="1" si="111"/>
        <v>2909672.108924719</v>
      </c>
      <c r="AZ472" s="475">
        <f t="shared" ca="1" si="111"/>
        <v>2909672.108924719</v>
      </c>
      <c r="BA472" s="475">
        <f t="shared" ca="1" si="111"/>
        <v>2909672.108924719</v>
      </c>
      <c r="BB472" s="475">
        <f t="shared" ca="1" si="111"/>
        <v>2909672.108924719</v>
      </c>
      <c r="BC472" s="475">
        <f t="shared" ca="1" si="111"/>
        <v>2909672.108924719</v>
      </c>
      <c r="BD472" s="475">
        <f t="shared" ca="1" si="111"/>
        <v>2909672.108924719</v>
      </c>
      <c r="BE472" s="475">
        <f t="shared" ca="1" si="110"/>
        <v>2909672.108924719</v>
      </c>
      <c r="BF472" s="475">
        <f t="shared" ca="1" si="110"/>
        <v>2909672.108924719</v>
      </c>
      <c r="BG472" s="475">
        <f t="shared" ca="1" si="110"/>
        <v>2909672.108924719</v>
      </c>
      <c r="BH472" s="475">
        <f t="shared" ca="1" si="110"/>
        <v>2909672.108924719</v>
      </c>
      <c r="BI472" s="475">
        <f t="shared" ca="1" si="110"/>
        <v>2909672.108924719</v>
      </c>
      <c r="BJ472" s="475">
        <f t="shared" ca="1" si="110"/>
        <v>2909672.108924719</v>
      </c>
      <c r="BK472" s="475">
        <f t="shared" ca="1" si="110"/>
        <v>2909672.108924719</v>
      </c>
      <c r="BL472" s="479"/>
      <c r="BM472" s="479"/>
      <c r="BN472" s="479"/>
      <c r="BO472" s="479"/>
      <c r="BP472" s="479"/>
      <c r="BQ472" s="479"/>
      <c r="BR472" s="479"/>
    </row>
    <row r="473" spans="4:70">
      <c r="D473" s="475"/>
      <c r="E473" s="475"/>
      <c r="F473" s="475"/>
      <c r="G473" s="475"/>
      <c r="H473" s="475"/>
      <c r="I473" s="475"/>
      <c r="J473" s="475"/>
      <c r="K473" s="475"/>
      <c r="L473" s="475"/>
      <c r="M473" s="475"/>
      <c r="N473" s="475"/>
      <c r="O473" s="475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  <c r="AA473" s="475"/>
      <c r="AB473" s="475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>
        <f ca="1">AN$47/24</f>
        <v>2909672.108924719</v>
      </c>
      <c r="AO473" s="475">
        <f t="shared" ca="1" si="111"/>
        <v>2909672.108924719</v>
      </c>
      <c r="AP473" s="475">
        <f t="shared" ca="1" si="111"/>
        <v>2909672.108924719</v>
      </c>
      <c r="AQ473" s="475">
        <f t="shared" ca="1" si="111"/>
        <v>2909672.108924719</v>
      </c>
      <c r="AR473" s="475">
        <f t="shared" ca="1" si="111"/>
        <v>2909672.108924719</v>
      </c>
      <c r="AS473" s="475">
        <f t="shared" ca="1" si="111"/>
        <v>2909672.108924719</v>
      </c>
      <c r="AT473" s="475">
        <f t="shared" ca="1" si="111"/>
        <v>2909672.108924719</v>
      </c>
      <c r="AU473" s="475">
        <f t="shared" ca="1" si="111"/>
        <v>2909672.108924719</v>
      </c>
      <c r="AV473" s="475">
        <f t="shared" ca="1" si="111"/>
        <v>2909672.108924719</v>
      </c>
      <c r="AW473" s="475">
        <f t="shared" ca="1" si="111"/>
        <v>2909672.108924719</v>
      </c>
      <c r="AX473" s="475">
        <f t="shared" ca="1" si="111"/>
        <v>2909672.108924719</v>
      </c>
      <c r="AY473" s="475">
        <f t="shared" ca="1" si="111"/>
        <v>2909672.108924719</v>
      </c>
      <c r="AZ473" s="475">
        <f t="shared" ca="1" si="111"/>
        <v>2909672.108924719</v>
      </c>
      <c r="BA473" s="475">
        <f t="shared" ca="1" si="111"/>
        <v>2909672.108924719</v>
      </c>
      <c r="BB473" s="475">
        <f t="shared" ca="1" si="111"/>
        <v>2909672.108924719</v>
      </c>
      <c r="BC473" s="475">
        <f t="shared" ca="1" si="111"/>
        <v>2909672.108924719</v>
      </c>
      <c r="BD473" s="475">
        <f t="shared" ca="1" si="111"/>
        <v>2909672.108924719</v>
      </c>
      <c r="BE473" s="475">
        <f t="shared" ca="1" si="110"/>
        <v>2909672.108924719</v>
      </c>
      <c r="BF473" s="475">
        <f t="shared" ca="1" si="110"/>
        <v>2909672.108924719</v>
      </c>
      <c r="BG473" s="475">
        <f t="shared" ca="1" si="110"/>
        <v>2909672.108924719</v>
      </c>
      <c r="BH473" s="475">
        <f t="shared" ca="1" si="110"/>
        <v>2909672.108924719</v>
      </c>
      <c r="BI473" s="475">
        <f t="shared" ca="1" si="110"/>
        <v>2909672.108924719</v>
      </c>
      <c r="BJ473" s="475">
        <f t="shared" ca="1" si="110"/>
        <v>2909672.108924719</v>
      </c>
      <c r="BK473" s="475">
        <f t="shared" ca="1" si="110"/>
        <v>2909672.108924719</v>
      </c>
      <c r="BL473" s="479"/>
      <c r="BM473" s="479"/>
      <c r="BN473" s="479"/>
      <c r="BO473" s="479"/>
      <c r="BP473" s="479"/>
      <c r="BQ473" s="479"/>
      <c r="BR473" s="479"/>
    </row>
    <row r="474" spans="4:70">
      <c r="D474" s="475"/>
      <c r="E474" s="475"/>
      <c r="F474" s="475"/>
      <c r="G474" s="475"/>
      <c r="H474" s="475"/>
      <c r="I474" s="475"/>
      <c r="J474" s="475"/>
      <c r="K474" s="475"/>
      <c r="L474" s="475"/>
      <c r="M474" s="475"/>
      <c r="N474" s="475"/>
      <c r="O474" s="475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  <c r="AA474" s="475"/>
      <c r="AB474" s="475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>
        <f ca="1">AO$44/24</f>
        <v>3621759.8781267689</v>
      </c>
      <c r="AP474" s="475">
        <f ca="1">AO474</f>
        <v>3621759.8781267689</v>
      </c>
      <c r="AQ474" s="475">
        <f t="shared" ca="1" si="111"/>
        <v>3621759.8781267689</v>
      </c>
      <c r="AR474" s="475">
        <f t="shared" ca="1" si="111"/>
        <v>3621759.8781267689</v>
      </c>
      <c r="AS474" s="475">
        <f t="shared" ca="1" si="111"/>
        <v>3621759.8781267689</v>
      </c>
      <c r="AT474" s="475">
        <f t="shared" ca="1" si="111"/>
        <v>3621759.8781267689</v>
      </c>
      <c r="AU474" s="475">
        <f t="shared" ca="1" si="111"/>
        <v>3621759.8781267689</v>
      </c>
      <c r="AV474" s="475">
        <f t="shared" ca="1" si="111"/>
        <v>3621759.8781267689</v>
      </c>
      <c r="AW474" s="475">
        <f t="shared" ca="1" si="111"/>
        <v>3621759.8781267689</v>
      </c>
      <c r="AX474" s="475">
        <f t="shared" ca="1" si="111"/>
        <v>3621759.8781267689</v>
      </c>
      <c r="AY474" s="475">
        <f t="shared" ca="1" si="111"/>
        <v>3621759.8781267689</v>
      </c>
      <c r="AZ474" s="475">
        <f t="shared" ca="1" si="111"/>
        <v>3621759.8781267689</v>
      </c>
      <c r="BA474" s="475">
        <f t="shared" ca="1" si="111"/>
        <v>3621759.8781267689</v>
      </c>
      <c r="BB474" s="475">
        <f t="shared" ca="1" si="111"/>
        <v>3621759.8781267689</v>
      </c>
      <c r="BC474" s="475">
        <f t="shared" ca="1" si="111"/>
        <v>3621759.8781267689</v>
      </c>
      <c r="BD474" s="475">
        <f t="shared" ca="1" si="111"/>
        <v>3621759.8781267689</v>
      </c>
      <c r="BE474" s="475">
        <f t="shared" ca="1" si="110"/>
        <v>3621759.8781267689</v>
      </c>
      <c r="BF474" s="475">
        <f t="shared" ca="1" si="110"/>
        <v>3621759.8781267689</v>
      </c>
      <c r="BG474" s="475">
        <f t="shared" ca="1" si="110"/>
        <v>3621759.8781267689</v>
      </c>
      <c r="BH474" s="475">
        <f t="shared" ca="1" si="110"/>
        <v>3621759.8781267689</v>
      </c>
      <c r="BI474" s="475">
        <f t="shared" ca="1" si="110"/>
        <v>3621759.8781267689</v>
      </c>
      <c r="BJ474" s="475">
        <f t="shared" ca="1" si="110"/>
        <v>3621759.8781267689</v>
      </c>
      <c r="BK474" s="475">
        <f t="shared" ca="1" si="110"/>
        <v>3621759.8781267689</v>
      </c>
      <c r="BL474" s="475">
        <f ca="1">BK474</f>
        <v>3621759.8781267689</v>
      </c>
      <c r="BM474" s="479"/>
      <c r="BN474" s="479"/>
      <c r="BO474" s="479"/>
      <c r="BP474" s="479"/>
      <c r="BQ474" s="479"/>
      <c r="BR474" s="479"/>
    </row>
    <row r="475" spans="4:70">
      <c r="D475" s="475"/>
      <c r="E475" s="475"/>
      <c r="F475" s="475"/>
      <c r="G475" s="475"/>
      <c r="H475" s="475"/>
      <c r="I475" s="475"/>
      <c r="J475" s="475"/>
      <c r="K475" s="475"/>
      <c r="L475" s="475"/>
      <c r="M475" s="475"/>
      <c r="N475" s="475"/>
      <c r="O475" s="475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  <c r="AA475" s="475"/>
      <c r="AB475" s="475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>
        <f ca="1">AO$45/24</f>
        <v>3714625.5160274557</v>
      </c>
      <c r="AP475" s="475">
        <f t="shared" ref="AP475:BE479" ca="1" si="112">AO475</f>
        <v>3714625.5160274557</v>
      </c>
      <c r="AQ475" s="475">
        <f t="shared" ca="1" si="112"/>
        <v>3714625.5160274557</v>
      </c>
      <c r="AR475" s="475">
        <f t="shared" ca="1" si="112"/>
        <v>3714625.5160274557</v>
      </c>
      <c r="AS475" s="475">
        <f t="shared" ca="1" si="112"/>
        <v>3714625.5160274557</v>
      </c>
      <c r="AT475" s="475">
        <f t="shared" ca="1" si="112"/>
        <v>3714625.5160274557</v>
      </c>
      <c r="AU475" s="475">
        <f t="shared" ca="1" si="112"/>
        <v>3714625.5160274557</v>
      </c>
      <c r="AV475" s="475">
        <f t="shared" ca="1" si="112"/>
        <v>3714625.5160274557</v>
      </c>
      <c r="AW475" s="475">
        <f t="shared" ca="1" si="112"/>
        <v>3714625.5160274557</v>
      </c>
      <c r="AX475" s="475">
        <f t="shared" ca="1" si="112"/>
        <v>3714625.5160274557</v>
      </c>
      <c r="AY475" s="475">
        <f t="shared" ca="1" si="112"/>
        <v>3714625.5160274557</v>
      </c>
      <c r="AZ475" s="475">
        <f t="shared" ca="1" si="112"/>
        <v>3714625.5160274557</v>
      </c>
      <c r="BA475" s="475">
        <f t="shared" ca="1" si="112"/>
        <v>3714625.5160274557</v>
      </c>
      <c r="BB475" s="475">
        <f t="shared" ca="1" si="112"/>
        <v>3714625.5160274557</v>
      </c>
      <c r="BC475" s="475">
        <f t="shared" ca="1" si="112"/>
        <v>3714625.5160274557</v>
      </c>
      <c r="BD475" s="475">
        <f t="shared" ca="1" si="112"/>
        <v>3714625.5160274557</v>
      </c>
      <c r="BE475" s="475">
        <f t="shared" ca="1" si="112"/>
        <v>3714625.5160274557</v>
      </c>
      <c r="BF475" s="475">
        <f t="shared" ca="1" si="110"/>
        <v>3714625.5160274557</v>
      </c>
      <c r="BG475" s="475">
        <f t="shared" ca="1" si="110"/>
        <v>3714625.5160274557</v>
      </c>
      <c r="BH475" s="475">
        <f t="shared" ca="1" si="110"/>
        <v>3714625.5160274557</v>
      </c>
      <c r="BI475" s="475">
        <f t="shared" ca="1" si="110"/>
        <v>3714625.5160274557</v>
      </c>
      <c r="BJ475" s="475">
        <f t="shared" ca="1" si="110"/>
        <v>3714625.5160274557</v>
      </c>
      <c r="BK475" s="475">
        <f t="shared" ca="1" si="110"/>
        <v>3714625.5160274557</v>
      </c>
      <c r="BL475" s="475">
        <f t="shared" ca="1" si="110"/>
        <v>3714625.5160274557</v>
      </c>
      <c r="BM475" s="479"/>
      <c r="BN475" s="479"/>
      <c r="BO475" s="479"/>
      <c r="BP475" s="479"/>
      <c r="BQ475" s="479"/>
      <c r="BR475" s="479"/>
    </row>
    <row r="476" spans="4:70">
      <c r="D476" s="475"/>
      <c r="E476" s="475"/>
      <c r="F476" s="475"/>
      <c r="G476" s="475"/>
      <c r="H476" s="475"/>
      <c r="I476" s="475"/>
      <c r="J476" s="475"/>
      <c r="K476" s="475"/>
      <c r="L476" s="475"/>
      <c r="M476" s="475"/>
      <c r="N476" s="475"/>
      <c r="O476" s="475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  <c r="AA476" s="475"/>
      <c r="AB476" s="475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>
        <f ca="1">AO$46/24</f>
        <v>2724058.7117534676</v>
      </c>
      <c r="AP476" s="475">
        <f t="shared" ca="1" si="112"/>
        <v>2724058.7117534676</v>
      </c>
      <c r="AQ476" s="475">
        <f t="shared" ca="1" si="112"/>
        <v>2724058.7117534676</v>
      </c>
      <c r="AR476" s="475">
        <f t="shared" ca="1" si="112"/>
        <v>2724058.7117534676</v>
      </c>
      <c r="AS476" s="475">
        <f t="shared" ca="1" si="112"/>
        <v>2724058.7117534676</v>
      </c>
      <c r="AT476" s="475">
        <f t="shared" ca="1" si="112"/>
        <v>2724058.7117534676</v>
      </c>
      <c r="AU476" s="475">
        <f t="shared" ca="1" si="112"/>
        <v>2724058.7117534676</v>
      </c>
      <c r="AV476" s="475">
        <f t="shared" ca="1" si="112"/>
        <v>2724058.7117534676</v>
      </c>
      <c r="AW476" s="475">
        <f t="shared" ca="1" si="112"/>
        <v>2724058.7117534676</v>
      </c>
      <c r="AX476" s="475">
        <f t="shared" ca="1" si="112"/>
        <v>2724058.7117534676</v>
      </c>
      <c r="AY476" s="475">
        <f t="shared" ca="1" si="112"/>
        <v>2724058.7117534676</v>
      </c>
      <c r="AZ476" s="475">
        <f t="shared" ca="1" si="112"/>
        <v>2724058.7117534676</v>
      </c>
      <c r="BA476" s="475">
        <f t="shared" ca="1" si="112"/>
        <v>2724058.7117534676</v>
      </c>
      <c r="BB476" s="475">
        <f t="shared" ca="1" si="112"/>
        <v>2724058.7117534676</v>
      </c>
      <c r="BC476" s="475">
        <f t="shared" ca="1" si="112"/>
        <v>2724058.7117534676</v>
      </c>
      <c r="BD476" s="475">
        <f t="shared" ca="1" si="112"/>
        <v>2724058.7117534676</v>
      </c>
      <c r="BE476" s="475">
        <f t="shared" ca="1" si="112"/>
        <v>2724058.7117534676</v>
      </c>
      <c r="BF476" s="475">
        <f t="shared" ca="1" si="110"/>
        <v>2724058.7117534676</v>
      </c>
      <c r="BG476" s="475">
        <f t="shared" ca="1" si="110"/>
        <v>2724058.7117534676</v>
      </c>
      <c r="BH476" s="475">
        <f t="shared" ca="1" si="110"/>
        <v>2724058.7117534676</v>
      </c>
      <c r="BI476" s="475">
        <f t="shared" ca="1" si="110"/>
        <v>2724058.7117534676</v>
      </c>
      <c r="BJ476" s="475">
        <f t="shared" ca="1" si="110"/>
        <v>2724058.7117534676</v>
      </c>
      <c r="BK476" s="475">
        <f t="shared" ca="1" si="110"/>
        <v>2724058.7117534676</v>
      </c>
      <c r="BL476" s="475">
        <f t="shared" ca="1" si="110"/>
        <v>2724058.7117534676</v>
      </c>
      <c r="BM476" s="479"/>
      <c r="BN476" s="479"/>
      <c r="BO476" s="479"/>
      <c r="BP476" s="479"/>
      <c r="BQ476" s="479"/>
      <c r="BR476" s="479"/>
    </row>
    <row r="477" spans="4:70">
      <c r="D477" s="475"/>
      <c r="E477" s="475"/>
      <c r="F477" s="475"/>
      <c r="G477" s="475"/>
      <c r="H477" s="475"/>
      <c r="I477" s="475"/>
      <c r="J477" s="475"/>
      <c r="K477" s="475"/>
      <c r="L477" s="475"/>
      <c r="M477" s="475"/>
      <c r="N477" s="475"/>
      <c r="O477" s="475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  <c r="AA477" s="475"/>
      <c r="AB477" s="475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>
        <f ca="1">AO$47/24</f>
        <v>3095521.2633562125</v>
      </c>
      <c r="AP477" s="475">
        <f t="shared" ca="1" si="112"/>
        <v>3095521.2633562125</v>
      </c>
      <c r="AQ477" s="475">
        <f t="shared" ca="1" si="112"/>
        <v>3095521.2633562125</v>
      </c>
      <c r="AR477" s="475">
        <f t="shared" ca="1" si="112"/>
        <v>3095521.2633562125</v>
      </c>
      <c r="AS477" s="475">
        <f t="shared" ca="1" si="112"/>
        <v>3095521.2633562125</v>
      </c>
      <c r="AT477" s="475">
        <f t="shared" ca="1" si="112"/>
        <v>3095521.2633562125</v>
      </c>
      <c r="AU477" s="475">
        <f t="shared" ca="1" si="112"/>
        <v>3095521.2633562125</v>
      </c>
      <c r="AV477" s="475">
        <f t="shared" ca="1" si="112"/>
        <v>3095521.2633562125</v>
      </c>
      <c r="AW477" s="475">
        <f t="shared" ca="1" si="112"/>
        <v>3095521.2633562125</v>
      </c>
      <c r="AX477" s="475">
        <f t="shared" ca="1" si="112"/>
        <v>3095521.2633562125</v>
      </c>
      <c r="AY477" s="475">
        <f t="shared" ca="1" si="112"/>
        <v>3095521.2633562125</v>
      </c>
      <c r="AZ477" s="475">
        <f t="shared" ca="1" si="112"/>
        <v>3095521.2633562125</v>
      </c>
      <c r="BA477" s="475">
        <f t="shared" ca="1" si="112"/>
        <v>3095521.2633562125</v>
      </c>
      <c r="BB477" s="475">
        <f t="shared" ca="1" si="112"/>
        <v>3095521.2633562125</v>
      </c>
      <c r="BC477" s="475">
        <f t="shared" ca="1" si="112"/>
        <v>3095521.2633562125</v>
      </c>
      <c r="BD477" s="475">
        <f t="shared" ca="1" si="112"/>
        <v>3095521.2633562125</v>
      </c>
      <c r="BE477" s="475">
        <f t="shared" ca="1" si="112"/>
        <v>3095521.2633562125</v>
      </c>
      <c r="BF477" s="475">
        <f t="shared" ca="1" si="110"/>
        <v>3095521.2633562125</v>
      </c>
      <c r="BG477" s="475">
        <f t="shared" ca="1" si="110"/>
        <v>3095521.2633562125</v>
      </c>
      <c r="BH477" s="475">
        <f t="shared" ca="1" si="110"/>
        <v>3095521.2633562125</v>
      </c>
      <c r="BI477" s="475">
        <f t="shared" ca="1" si="110"/>
        <v>3095521.2633562125</v>
      </c>
      <c r="BJ477" s="475">
        <f t="shared" ca="1" si="110"/>
        <v>3095521.2633562125</v>
      </c>
      <c r="BK477" s="475">
        <f t="shared" ca="1" si="110"/>
        <v>3095521.2633562125</v>
      </c>
      <c r="BL477" s="475">
        <f t="shared" ca="1" si="110"/>
        <v>3095521.2633562125</v>
      </c>
      <c r="BM477" s="479"/>
      <c r="BN477" s="479"/>
      <c r="BO477" s="479"/>
      <c r="BP477" s="479"/>
      <c r="BQ477" s="479"/>
      <c r="BR477" s="479"/>
    </row>
    <row r="478" spans="4:70">
      <c r="D478" s="475"/>
      <c r="E478" s="475"/>
      <c r="F478" s="475"/>
      <c r="G478" s="475"/>
      <c r="H478" s="475"/>
      <c r="I478" s="475"/>
      <c r="J478" s="475"/>
      <c r="K478" s="475"/>
      <c r="L478" s="475"/>
      <c r="M478" s="475"/>
      <c r="N478" s="475"/>
      <c r="O478" s="475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  <c r="AA478" s="475"/>
      <c r="AB478" s="475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>
        <f ca="1">AO$47/24</f>
        <v>3095521.2633562125</v>
      </c>
      <c r="AP478" s="475">
        <f t="shared" ca="1" si="112"/>
        <v>3095521.2633562125</v>
      </c>
      <c r="AQ478" s="475">
        <f t="shared" ca="1" si="112"/>
        <v>3095521.2633562125</v>
      </c>
      <c r="AR478" s="475">
        <f t="shared" ca="1" si="112"/>
        <v>3095521.2633562125</v>
      </c>
      <c r="AS478" s="475">
        <f t="shared" ca="1" si="112"/>
        <v>3095521.2633562125</v>
      </c>
      <c r="AT478" s="475">
        <f t="shared" ca="1" si="112"/>
        <v>3095521.2633562125</v>
      </c>
      <c r="AU478" s="475">
        <f t="shared" ca="1" si="112"/>
        <v>3095521.2633562125</v>
      </c>
      <c r="AV478" s="475">
        <f t="shared" ca="1" si="112"/>
        <v>3095521.2633562125</v>
      </c>
      <c r="AW478" s="475">
        <f t="shared" ca="1" si="112"/>
        <v>3095521.2633562125</v>
      </c>
      <c r="AX478" s="475">
        <f t="shared" ca="1" si="112"/>
        <v>3095521.2633562125</v>
      </c>
      <c r="AY478" s="475">
        <f t="shared" ca="1" si="112"/>
        <v>3095521.2633562125</v>
      </c>
      <c r="AZ478" s="475">
        <f t="shared" ca="1" si="112"/>
        <v>3095521.2633562125</v>
      </c>
      <c r="BA478" s="475">
        <f t="shared" ca="1" si="112"/>
        <v>3095521.2633562125</v>
      </c>
      <c r="BB478" s="475">
        <f t="shared" ca="1" si="112"/>
        <v>3095521.2633562125</v>
      </c>
      <c r="BC478" s="475">
        <f t="shared" ca="1" si="112"/>
        <v>3095521.2633562125</v>
      </c>
      <c r="BD478" s="475">
        <f t="shared" ca="1" si="112"/>
        <v>3095521.2633562125</v>
      </c>
      <c r="BE478" s="475">
        <f t="shared" ca="1" si="112"/>
        <v>3095521.2633562125</v>
      </c>
      <c r="BF478" s="475">
        <f t="shared" ca="1" si="110"/>
        <v>3095521.2633562125</v>
      </c>
      <c r="BG478" s="475">
        <f t="shared" ca="1" si="110"/>
        <v>3095521.2633562125</v>
      </c>
      <c r="BH478" s="475">
        <f t="shared" ca="1" si="110"/>
        <v>3095521.2633562125</v>
      </c>
      <c r="BI478" s="475">
        <f t="shared" ca="1" si="110"/>
        <v>3095521.2633562125</v>
      </c>
      <c r="BJ478" s="475">
        <f t="shared" ca="1" si="110"/>
        <v>3095521.2633562125</v>
      </c>
      <c r="BK478" s="475">
        <f t="shared" ca="1" si="110"/>
        <v>3095521.2633562125</v>
      </c>
      <c r="BL478" s="475">
        <f t="shared" ca="1" si="110"/>
        <v>3095521.2633562125</v>
      </c>
      <c r="BM478" s="479"/>
      <c r="BN478" s="479"/>
      <c r="BO478" s="479"/>
      <c r="BP478" s="479"/>
      <c r="BQ478" s="479"/>
      <c r="BR478" s="479"/>
    </row>
    <row r="479" spans="4:70">
      <c r="D479" s="475"/>
      <c r="E479" s="475"/>
      <c r="F479" s="475"/>
      <c r="G479" s="475"/>
      <c r="H479" s="475"/>
      <c r="I479" s="475"/>
      <c r="J479" s="475"/>
      <c r="K479" s="475"/>
      <c r="L479" s="475"/>
      <c r="M479" s="475"/>
      <c r="N479" s="475"/>
      <c r="O479" s="475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  <c r="AA479" s="475"/>
      <c r="AB479" s="475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>
        <f ca="1">AP$44/24</f>
        <v>3816794.6415633243</v>
      </c>
      <c r="AQ479" s="475">
        <f ca="1">AP479</f>
        <v>3816794.6415633243</v>
      </c>
      <c r="AR479" s="475">
        <f t="shared" ca="1" si="112"/>
        <v>3816794.6415633243</v>
      </c>
      <c r="AS479" s="475">
        <f t="shared" ca="1" si="112"/>
        <v>3816794.6415633243</v>
      </c>
      <c r="AT479" s="475">
        <f t="shared" ca="1" si="112"/>
        <v>3816794.6415633243</v>
      </c>
      <c r="AU479" s="475">
        <f t="shared" ca="1" si="112"/>
        <v>3816794.6415633243</v>
      </c>
      <c r="AV479" s="475">
        <f t="shared" ca="1" si="112"/>
        <v>3816794.6415633243</v>
      </c>
      <c r="AW479" s="475">
        <f t="shared" ca="1" si="112"/>
        <v>3816794.6415633243</v>
      </c>
      <c r="AX479" s="475">
        <f t="shared" ca="1" si="112"/>
        <v>3816794.6415633243</v>
      </c>
      <c r="AY479" s="475">
        <f t="shared" ca="1" si="112"/>
        <v>3816794.6415633243</v>
      </c>
      <c r="AZ479" s="475">
        <f t="shared" ca="1" si="112"/>
        <v>3816794.6415633243</v>
      </c>
      <c r="BA479" s="475">
        <f t="shared" ca="1" si="112"/>
        <v>3816794.6415633243</v>
      </c>
      <c r="BB479" s="475">
        <f t="shared" ca="1" si="112"/>
        <v>3816794.6415633243</v>
      </c>
      <c r="BC479" s="475">
        <f t="shared" ca="1" si="112"/>
        <v>3816794.6415633243</v>
      </c>
      <c r="BD479" s="475">
        <f t="shared" ca="1" si="112"/>
        <v>3816794.6415633243</v>
      </c>
      <c r="BE479" s="475">
        <f t="shared" ca="1" si="112"/>
        <v>3816794.6415633243</v>
      </c>
      <c r="BF479" s="475">
        <f t="shared" ca="1" si="110"/>
        <v>3816794.6415633243</v>
      </c>
      <c r="BG479" s="475">
        <f t="shared" ca="1" si="110"/>
        <v>3816794.6415633243</v>
      </c>
      <c r="BH479" s="475">
        <f t="shared" ca="1" si="110"/>
        <v>3816794.6415633243</v>
      </c>
      <c r="BI479" s="475">
        <f t="shared" ca="1" si="110"/>
        <v>3816794.6415633243</v>
      </c>
      <c r="BJ479" s="475">
        <f t="shared" ca="1" si="110"/>
        <v>3816794.6415633243</v>
      </c>
      <c r="BK479" s="475">
        <f t="shared" ca="1" si="110"/>
        <v>3816794.6415633243</v>
      </c>
      <c r="BL479" s="475">
        <f t="shared" ca="1" si="110"/>
        <v>3816794.6415633243</v>
      </c>
      <c r="BM479" s="475">
        <f ca="1">BL479</f>
        <v>3816794.6415633243</v>
      </c>
      <c r="BN479" s="479"/>
      <c r="BO479" s="479"/>
      <c r="BP479" s="479"/>
      <c r="BQ479" s="479"/>
      <c r="BR479" s="479"/>
    </row>
    <row r="480" spans="4:70">
      <c r="D480" s="475"/>
      <c r="E480" s="475"/>
      <c r="F480" s="475"/>
      <c r="G480" s="475"/>
      <c r="H480" s="475"/>
      <c r="I480" s="475"/>
      <c r="J480" s="475"/>
      <c r="K480" s="475"/>
      <c r="L480" s="475"/>
      <c r="M480" s="475"/>
      <c r="N480" s="475"/>
      <c r="O480" s="475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  <c r="AA480" s="475"/>
      <c r="AB480" s="475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>
        <f ca="1">AP$45/24</f>
        <v>3914661.1708341786</v>
      </c>
      <c r="AQ480" s="475">
        <f t="shared" ref="AQ480:BF484" ca="1" si="113">AP480</f>
        <v>3914661.1708341786</v>
      </c>
      <c r="AR480" s="475">
        <f t="shared" ca="1" si="113"/>
        <v>3914661.1708341786</v>
      </c>
      <c r="AS480" s="475">
        <f t="shared" ca="1" si="113"/>
        <v>3914661.1708341786</v>
      </c>
      <c r="AT480" s="475">
        <f t="shared" ca="1" si="113"/>
        <v>3914661.1708341786</v>
      </c>
      <c r="AU480" s="475">
        <f t="shared" ca="1" si="113"/>
        <v>3914661.1708341786</v>
      </c>
      <c r="AV480" s="475">
        <f t="shared" ca="1" si="113"/>
        <v>3914661.1708341786</v>
      </c>
      <c r="AW480" s="475">
        <f t="shared" ca="1" si="113"/>
        <v>3914661.1708341786</v>
      </c>
      <c r="AX480" s="475">
        <f t="shared" ca="1" si="113"/>
        <v>3914661.1708341786</v>
      </c>
      <c r="AY480" s="475">
        <f t="shared" ca="1" si="113"/>
        <v>3914661.1708341786</v>
      </c>
      <c r="AZ480" s="475">
        <f t="shared" ca="1" si="113"/>
        <v>3914661.1708341786</v>
      </c>
      <c r="BA480" s="475">
        <f t="shared" ca="1" si="113"/>
        <v>3914661.1708341786</v>
      </c>
      <c r="BB480" s="475">
        <f t="shared" ca="1" si="113"/>
        <v>3914661.1708341786</v>
      </c>
      <c r="BC480" s="475">
        <f t="shared" ca="1" si="113"/>
        <v>3914661.1708341786</v>
      </c>
      <c r="BD480" s="475">
        <f t="shared" ca="1" si="113"/>
        <v>3914661.1708341786</v>
      </c>
      <c r="BE480" s="475">
        <f t="shared" ca="1" si="113"/>
        <v>3914661.1708341786</v>
      </c>
      <c r="BF480" s="475">
        <f t="shared" ca="1" si="113"/>
        <v>3914661.1708341786</v>
      </c>
      <c r="BG480" s="475">
        <f t="shared" ca="1" si="110"/>
        <v>3914661.1708341786</v>
      </c>
      <c r="BH480" s="475">
        <f t="shared" ca="1" si="110"/>
        <v>3914661.1708341786</v>
      </c>
      <c r="BI480" s="475">
        <f t="shared" ca="1" si="110"/>
        <v>3914661.1708341786</v>
      </c>
      <c r="BJ480" s="475">
        <f t="shared" ca="1" si="110"/>
        <v>3914661.1708341786</v>
      </c>
      <c r="BK480" s="475">
        <f t="shared" ca="1" si="110"/>
        <v>3914661.1708341786</v>
      </c>
      <c r="BL480" s="475">
        <f t="shared" ca="1" si="110"/>
        <v>3914661.1708341786</v>
      </c>
      <c r="BM480" s="475">
        <f t="shared" ca="1" si="110"/>
        <v>3914661.1708341786</v>
      </c>
      <c r="BN480" s="479"/>
      <c r="BO480" s="479"/>
      <c r="BP480" s="479"/>
      <c r="BQ480" s="479"/>
      <c r="BR480" s="479"/>
    </row>
    <row r="481" spans="4:76">
      <c r="D481" s="475"/>
      <c r="E481" s="475"/>
      <c r="F481" s="475"/>
      <c r="G481" s="475"/>
      <c r="H481" s="475"/>
      <c r="I481" s="475"/>
      <c r="J481" s="475"/>
      <c r="K481" s="475"/>
      <c r="L481" s="475"/>
      <c r="M481" s="475"/>
      <c r="N481" s="475"/>
      <c r="O481" s="475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  <c r="AA481" s="475"/>
      <c r="AB481" s="475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>
        <f ca="1">AP$46/24</f>
        <v>2870751.5252783983</v>
      </c>
      <c r="AQ481" s="475">
        <f t="shared" ca="1" si="113"/>
        <v>2870751.5252783983</v>
      </c>
      <c r="AR481" s="475">
        <f t="shared" ca="1" si="113"/>
        <v>2870751.5252783983</v>
      </c>
      <c r="AS481" s="475">
        <f t="shared" ca="1" si="113"/>
        <v>2870751.5252783983</v>
      </c>
      <c r="AT481" s="475">
        <f t="shared" ca="1" si="113"/>
        <v>2870751.5252783983</v>
      </c>
      <c r="AU481" s="475">
        <f t="shared" ca="1" si="113"/>
        <v>2870751.5252783983</v>
      </c>
      <c r="AV481" s="475">
        <f t="shared" ca="1" si="113"/>
        <v>2870751.5252783983</v>
      </c>
      <c r="AW481" s="475">
        <f t="shared" ca="1" si="113"/>
        <v>2870751.5252783983</v>
      </c>
      <c r="AX481" s="475">
        <f t="shared" ca="1" si="113"/>
        <v>2870751.5252783983</v>
      </c>
      <c r="AY481" s="475">
        <f t="shared" ca="1" si="113"/>
        <v>2870751.5252783983</v>
      </c>
      <c r="AZ481" s="475">
        <f t="shared" ca="1" si="113"/>
        <v>2870751.5252783983</v>
      </c>
      <c r="BA481" s="475">
        <f t="shared" ca="1" si="113"/>
        <v>2870751.5252783983</v>
      </c>
      <c r="BB481" s="475">
        <f t="shared" ca="1" si="113"/>
        <v>2870751.5252783983</v>
      </c>
      <c r="BC481" s="475">
        <f t="shared" ca="1" si="113"/>
        <v>2870751.5252783983</v>
      </c>
      <c r="BD481" s="475">
        <f t="shared" ca="1" si="113"/>
        <v>2870751.5252783983</v>
      </c>
      <c r="BE481" s="475">
        <f t="shared" ca="1" si="113"/>
        <v>2870751.5252783983</v>
      </c>
      <c r="BF481" s="475">
        <f t="shared" ca="1" si="113"/>
        <v>2870751.5252783983</v>
      </c>
      <c r="BG481" s="475">
        <f t="shared" ca="1" si="110"/>
        <v>2870751.5252783983</v>
      </c>
      <c r="BH481" s="475">
        <f t="shared" ca="1" si="110"/>
        <v>2870751.5252783983</v>
      </c>
      <c r="BI481" s="475">
        <f t="shared" ca="1" si="110"/>
        <v>2870751.5252783983</v>
      </c>
      <c r="BJ481" s="475">
        <f t="shared" ca="1" si="110"/>
        <v>2870751.5252783983</v>
      </c>
      <c r="BK481" s="475">
        <f t="shared" ca="1" si="110"/>
        <v>2870751.5252783983</v>
      </c>
      <c r="BL481" s="475">
        <f t="shared" ca="1" si="110"/>
        <v>2870751.5252783983</v>
      </c>
      <c r="BM481" s="475">
        <f t="shared" ca="1" si="110"/>
        <v>2870751.5252783983</v>
      </c>
      <c r="BN481" s="479"/>
      <c r="BO481" s="479"/>
      <c r="BP481" s="479"/>
      <c r="BQ481" s="479"/>
      <c r="BR481" s="479"/>
    </row>
    <row r="482" spans="4:76">
      <c r="D482" s="475"/>
      <c r="E482" s="475"/>
      <c r="F482" s="475"/>
      <c r="G482" s="475"/>
      <c r="H482" s="475"/>
      <c r="I482" s="475"/>
      <c r="J482" s="475"/>
      <c r="K482" s="475"/>
      <c r="L482" s="475"/>
      <c r="M482" s="475"/>
      <c r="N482" s="475"/>
      <c r="O482" s="475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  <c r="AA482" s="475"/>
      <c r="AB482" s="475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>
        <f ca="1">AP$47/24</f>
        <v>3262217.6423618156</v>
      </c>
      <c r="AQ482" s="475">
        <f t="shared" ca="1" si="113"/>
        <v>3262217.6423618156</v>
      </c>
      <c r="AR482" s="475">
        <f t="shared" ca="1" si="113"/>
        <v>3262217.6423618156</v>
      </c>
      <c r="AS482" s="475">
        <f t="shared" ca="1" si="113"/>
        <v>3262217.6423618156</v>
      </c>
      <c r="AT482" s="475">
        <f t="shared" ca="1" si="113"/>
        <v>3262217.6423618156</v>
      </c>
      <c r="AU482" s="475">
        <f t="shared" ca="1" si="113"/>
        <v>3262217.6423618156</v>
      </c>
      <c r="AV482" s="475">
        <f t="shared" ca="1" si="113"/>
        <v>3262217.6423618156</v>
      </c>
      <c r="AW482" s="475">
        <f t="shared" ca="1" si="113"/>
        <v>3262217.6423618156</v>
      </c>
      <c r="AX482" s="475">
        <f t="shared" ca="1" si="113"/>
        <v>3262217.6423618156</v>
      </c>
      <c r="AY482" s="475">
        <f t="shared" ca="1" si="113"/>
        <v>3262217.6423618156</v>
      </c>
      <c r="AZ482" s="475">
        <f t="shared" ca="1" si="113"/>
        <v>3262217.6423618156</v>
      </c>
      <c r="BA482" s="475">
        <f t="shared" ca="1" si="113"/>
        <v>3262217.6423618156</v>
      </c>
      <c r="BB482" s="475">
        <f t="shared" ca="1" si="113"/>
        <v>3262217.6423618156</v>
      </c>
      <c r="BC482" s="475">
        <f t="shared" ca="1" si="113"/>
        <v>3262217.6423618156</v>
      </c>
      <c r="BD482" s="475">
        <f t="shared" ca="1" si="113"/>
        <v>3262217.6423618156</v>
      </c>
      <c r="BE482" s="475">
        <f t="shared" ca="1" si="113"/>
        <v>3262217.6423618156</v>
      </c>
      <c r="BF482" s="475">
        <f t="shared" ca="1" si="113"/>
        <v>3262217.6423618156</v>
      </c>
      <c r="BG482" s="475">
        <f t="shared" ca="1" si="110"/>
        <v>3262217.6423618156</v>
      </c>
      <c r="BH482" s="475">
        <f t="shared" ca="1" si="110"/>
        <v>3262217.6423618156</v>
      </c>
      <c r="BI482" s="475">
        <f t="shared" ca="1" si="110"/>
        <v>3262217.6423618156</v>
      </c>
      <c r="BJ482" s="475">
        <f t="shared" ca="1" si="110"/>
        <v>3262217.6423618156</v>
      </c>
      <c r="BK482" s="475">
        <f t="shared" ca="1" si="110"/>
        <v>3262217.6423618156</v>
      </c>
      <c r="BL482" s="475">
        <f t="shared" ca="1" si="110"/>
        <v>3262217.6423618156</v>
      </c>
      <c r="BM482" s="475">
        <f t="shared" ca="1" si="110"/>
        <v>3262217.6423618156</v>
      </c>
      <c r="BN482" s="479"/>
      <c r="BO482" s="479"/>
      <c r="BP482" s="479"/>
      <c r="BQ482" s="479"/>
      <c r="BR482" s="479"/>
    </row>
    <row r="483" spans="4:76">
      <c r="D483" s="475"/>
      <c r="E483" s="475"/>
      <c r="F483" s="475"/>
      <c r="G483" s="475"/>
      <c r="H483" s="475"/>
      <c r="I483" s="475"/>
      <c r="J483" s="475"/>
      <c r="K483" s="475"/>
      <c r="L483" s="475"/>
      <c r="M483" s="475"/>
      <c r="N483" s="475"/>
      <c r="O483" s="475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  <c r="AA483" s="475"/>
      <c r="AB483" s="475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>
        <f ca="1">AP$47/24</f>
        <v>3262217.6423618156</v>
      </c>
      <c r="AQ483" s="475">
        <f t="shared" ca="1" si="113"/>
        <v>3262217.6423618156</v>
      </c>
      <c r="AR483" s="475">
        <f t="shared" ca="1" si="113"/>
        <v>3262217.6423618156</v>
      </c>
      <c r="AS483" s="475">
        <f t="shared" ca="1" si="113"/>
        <v>3262217.6423618156</v>
      </c>
      <c r="AT483" s="475">
        <f t="shared" ca="1" si="113"/>
        <v>3262217.6423618156</v>
      </c>
      <c r="AU483" s="475">
        <f t="shared" ca="1" si="113"/>
        <v>3262217.6423618156</v>
      </c>
      <c r="AV483" s="475">
        <f t="shared" ca="1" si="113"/>
        <v>3262217.6423618156</v>
      </c>
      <c r="AW483" s="475">
        <f t="shared" ca="1" si="113"/>
        <v>3262217.6423618156</v>
      </c>
      <c r="AX483" s="475">
        <f t="shared" ca="1" si="113"/>
        <v>3262217.6423618156</v>
      </c>
      <c r="AY483" s="475">
        <f t="shared" ca="1" si="113"/>
        <v>3262217.6423618156</v>
      </c>
      <c r="AZ483" s="475">
        <f t="shared" ca="1" si="113"/>
        <v>3262217.6423618156</v>
      </c>
      <c r="BA483" s="475">
        <f t="shared" ca="1" si="113"/>
        <v>3262217.6423618156</v>
      </c>
      <c r="BB483" s="475">
        <f t="shared" ca="1" si="113"/>
        <v>3262217.6423618156</v>
      </c>
      <c r="BC483" s="475">
        <f t="shared" ca="1" si="113"/>
        <v>3262217.6423618156</v>
      </c>
      <c r="BD483" s="475">
        <f t="shared" ca="1" si="113"/>
        <v>3262217.6423618156</v>
      </c>
      <c r="BE483" s="475">
        <f t="shared" ca="1" si="113"/>
        <v>3262217.6423618156</v>
      </c>
      <c r="BF483" s="475">
        <f t="shared" ca="1" si="113"/>
        <v>3262217.6423618156</v>
      </c>
      <c r="BG483" s="475">
        <f t="shared" ca="1" si="110"/>
        <v>3262217.6423618156</v>
      </c>
      <c r="BH483" s="475">
        <f t="shared" ca="1" si="110"/>
        <v>3262217.6423618156</v>
      </c>
      <c r="BI483" s="475">
        <f t="shared" ca="1" si="110"/>
        <v>3262217.6423618156</v>
      </c>
      <c r="BJ483" s="475">
        <f t="shared" ca="1" si="110"/>
        <v>3262217.6423618156</v>
      </c>
      <c r="BK483" s="475">
        <f t="shared" ca="1" si="110"/>
        <v>3262217.6423618156</v>
      </c>
      <c r="BL483" s="475">
        <f t="shared" ca="1" si="110"/>
        <v>3262217.6423618156</v>
      </c>
      <c r="BM483" s="475">
        <f t="shared" ca="1" si="110"/>
        <v>3262217.6423618156</v>
      </c>
      <c r="BN483" s="479"/>
      <c r="BO483" s="479"/>
      <c r="BP483" s="479"/>
      <c r="BQ483" s="479"/>
      <c r="BR483" s="479"/>
    </row>
    <row r="484" spans="4:76">
      <c r="D484" s="475"/>
      <c r="E484" s="475"/>
      <c r="F484" s="475"/>
      <c r="G484" s="475"/>
      <c r="H484" s="475"/>
      <c r="I484" s="475"/>
      <c r="J484" s="475"/>
      <c r="K484" s="475"/>
      <c r="L484" s="475"/>
      <c r="M484" s="475"/>
      <c r="N484" s="475"/>
      <c r="O484" s="475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  <c r="AA484" s="475"/>
      <c r="AB484" s="475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>
        <f ca="1">AQ$44/24</f>
        <v>3994754.6090643727</v>
      </c>
      <c r="AR484" s="475">
        <f ca="1">AQ484</f>
        <v>3994754.6090643727</v>
      </c>
      <c r="AS484" s="475">
        <f t="shared" ca="1" si="113"/>
        <v>3994754.6090643727</v>
      </c>
      <c r="AT484" s="475">
        <f t="shared" ca="1" si="113"/>
        <v>3994754.6090643727</v>
      </c>
      <c r="AU484" s="475">
        <f t="shared" ca="1" si="113"/>
        <v>3994754.6090643727</v>
      </c>
      <c r="AV484" s="475">
        <f t="shared" ca="1" si="113"/>
        <v>3994754.6090643727</v>
      </c>
      <c r="AW484" s="475">
        <f t="shared" ca="1" si="113"/>
        <v>3994754.6090643727</v>
      </c>
      <c r="AX484" s="475">
        <f t="shared" ca="1" si="113"/>
        <v>3994754.6090643727</v>
      </c>
      <c r="AY484" s="475">
        <f t="shared" ca="1" si="113"/>
        <v>3994754.6090643727</v>
      </c>
      <c r="AZ484" s="475">
        <f t="shared" ca="1" si="113"/>
        <v>3994754.6090643727</v>
      </c>
      <c r="BA484" s="475">
        <f t="shared" ca="1" si="113"/>
        <v>3994754.6090643727</v>
      </c>
      <c r="BB484" s="475">
        <f t="shared" ca="1" si="113"/>
        <v>3994754.6090643727</v>
      </c>
      <c r="BC484" s="475">
        <f t="shared" ca="1" si="113"/>
        <v>3994754.6090643727</v>
      </c>
      <c r="BD484" s="475">
        <f t="shared" ca="1" si="113"/>
        <v>3994754.6090643727</v>
      </c>
      <c r="BE484" s="475">
        <f t="shared" ca="1" si="113"/>
        <v>3994754.6090643727</v>
      </c>
      <c r="BF484" s="475">
        <f t="shared" ca="1" si="113"/>
        <v>3994754.6090643727</v>
      </c>
      <c r="BG484" s="475">
        <f t="shared" ref="BG484:BP499" ca="1" si="114">BF484</f>
        <v>3994754.6090643727</v>
      </c>
      <c r="BH484" s="475">
        <f t="shared" ca="1" si="114"/>
        <v>3994754.6090643727</v>
      </c>
      <c r="BI484" s="475">
        <f t="shared" ca="1" si="114"/>
        <v>3994754.6090643727</v>
      </c>
      <c r="BJ484" s="475">
        <f t="shared" ca="1" si="114"/>
        <v>3994754.6090643727</v>
      </c>
      <c r="BK484" s="475">
        <f t="shared" ca="1" si="114"/>
        <v>3994754.6090643727</v>
      </c>
      <c r="BL484" s="475">
        <f t="shared" ca="1" si="114"/>
        <v>3994754.6090643727</v>
      </c>
      <c r="BM484" s="475">
        <f t="shared" ca="1" si="114"/>
        <v>3994754.6090643727</v>
      </c>
      <c r="BN484" s="475">
        <f ca="1">BM484</f>
        <v>3994754.6090643727</v>
      </c>
      <c r="BO484" s="475"/>
      <c r="BP484" s="475"/>
      <c r="BQ484" s="475"/>
      <c r="BR484" s="475"/>
      <c r="BS484" s="312"/>
      <c r="BT484" s="312"/>
      <c r="BU484" s="312"/>
      <c r="BV484" s="312"/>
      <c r="BW484" s="312"/>
      <c r="BX484" s="312"/>
    </row>
    <row r="485" spans="4:76">
      <c r="D485" s="475"/>
      <c r="E485" s="475"/>
      <c r="F485" s="475"/>
      <c r="G485" s="475"/>
      <c r="H485" s="475"/>
      <c r="I485" s="475"/>
      <c r="J485" s="475"/>
      <c r="K485" s="475"/>
      <c r="L485" s="475"/>
      <c r="M485" s="475"/>
      <c r="N485" s="475"/>
      <c r="O485" s="475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  <c r="AA485" s="475"/>
      <c r="AB485" s="475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>
        <f ca="1">AQ$45/24</f>
        <v>4097184.214424998</v>
      </c>
      <c r="AR485" s="475">
        <f t="shared" ref="AR485:BG489" ca="1" si="115">AQ485</f>
        <v>4097184.214424998</v>
      </c>
      <c r="AS485" s="475">
        <f t="shared" ca="1" si="115"/>
        <v>4097184.214424998</v>
      </c>
      <c r="AT485" s="475">
        <f t="shared" ca="1" si="115"/>
        <v>4097184.214424998</v>
      </c>
      <c r="AU485" s="475">
        <f t="shared" ca="1" si="115"/>
        <v>4097184.214424998</v>
      </c>
      <c r="AV485" s="475">
        <f t="shared" ca="1" si="115"/>
        <v>4097184.214424998</v>
      </c>
      <c r="AW485" s="475">
        <f t="shared" ca="1" si="115"/>
        <v>4097184.214424998</v>
      </c>
      <c r="AX485" s="475">
        <f t="shared" ca="1" si="115"/>
        <v>4097184.214424998</v>
      </c>
      <c r="AY485" s="475">
        <f t="shared" ca="1" si="115"/>
        <v>4097184.214424998</v>
      </c>
      <c r="AZ485" s="475">
        <f t="shared" ca="1" si="115"/>
        <v>4097184.214424998</v>
      </c>
      <c r="BA485" s="475">
        <f t="shared" ca="1" si="115"/>
        <v>4097184.214424998</v>
      </c>
      <c r="BB485" s="475">
        <f t="shared" ca="1" si="115"/>
        <v>4097184.214424998</v>
      </c>
      <c r="BC485" s="475">
        <f t="shared" ca="1" si="115"/>
        <v>4097184.214424998</v>
      </c>
      <c r="BD485" s="475">
        <f t="shared" ca="1" si="115"/>
        <v>4097184.214424998</v>
      </c>
      <c r="BE485" s="475">
        <f t="shared" ca="1" si="115"/>
        <v>4097184.214424998</v>
      </c>
      <c r="BF485" s="475">
        <f t="shared" ca="1" si="115"/>
        <v>4097184.214424998</v>
      </c>
      <c r="BG485" s="475">
        <f t="shared" ca="1" si="115"/>
        <v>4097184.214424998</v>
      </c>
      <c r="BH485" s="475">
        <f t="shared" ca="1" si="114"/>
        <v>4097184.214424998</v>
      </c>
      <c r="BI485" s="475">
        <f t="shared" ca="1" si="114"/>
        <v>4097184.214424998</v>
      </c>
      <c r="BJ485" s="475">
        <f t="shared" ca="1" si="114"/>
        <v>4097184.214424998</v>
      </c>
      <c r="BK485" s="475">
        <f t="shared" ca="1" si="114"/>
        <v>4097184.214424998</v>
      </c>
      <c r="BL485" s="475">
        <f t="shared" ca="1" si="114"/>
        <v>4097184.214424998</v>
      </c>
      <c r="BM485" s="475">
        <f t="shared" ca="1" si="114"/>
        <v>4097184.214424998</v>
      </c>
      <c r="BN485" s="475">
        <f t="shared" ca="1" si="114"/>
        <v>4097184.214424998</v>
      </c>
      <c r="BO485" s="475"/>
      <c r="BP485" s="475"/>
      <c r="BQ485" s="475"/>
      <c r="BR485" s="475"/>
      <c r="BS485" s="312"/>
      <c r="BT485" s="312"/>
      <c r="BU485" s="312"/>
      <c r="BV485" s="312"/>
      <c r="BW485" s="312"/>
      <c r="BX485" s="312"/>
    </row>
    <row r="486" spans="4:76">
      <c r="D486" s="475"/>
      <c r="E486" s="475"/>
      <c r="F486" s="475"/>
      <c r="G486" s="475"/>
      <c r="H486" s="475"/>
      <c r="I486" s="475"/>
      <c r="J486" s="475"/>
      <c r="K486" s="475"/>
      <c r="L486" s="475"/>
      <c r="M486" s="475"/>
      <c r="N486" s="475"/>
      <c r="O486" s="475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  <c r="AA486" s="475"/>
      <c r="AB486" s="475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>
        <f ca="1">AQ$46/24</f>
        <v>3004601.7572449986</v>
      </c>
      <c r="AR486" s="475">
        <f t="shared" ca="1" si="115"/>
        <v>3004601.7572449986</v>
      </c>
      <c r="AS486" s="475">
        <f t="shared" ca="1" si="115"/>
        <v>3004601.7572449986</v>
      </c>
      <c r="AT486" s="475">
        <f t="shared" ca="1" si="115"/>
        <v>3004601.7572449986</v>
      </c>
      <c r="AU486" s="475">
        <f t="shared" ca="1" si="115"/>
        <v>3004601.7572449986</v>
      </c>
      <c r="AV486" s="475">
        <f t="shared" ca="1" si="115"/>
        <v>3004601.7572449986</v>
      </c>
      <c r="AW486" s="475">
        <f t="shared" ca="1" si="115"/>
        <v>3004601.7572449986</v>
      </c>
      <c r="AX486" s="475">
        <f t="shared" ca="1" si="115"/>
        <v>3004601.7572449986</v>
      </c>
      <c r="AY486" s="475">
        <f t="shared" ca="1" si="115"/>
        <v>3004601.7572449986</v>
      </c>
      <c r="AZ486" s="475">
        <f t="shared" ca="1" si="115"/>
        <v>3004601.7572449986</v>
      </c>
      <c r="BA486" s="475">
        <f t="shared" ca="1" si="115"/>
        <v>3004601.7572449986</v>
      </c>
      <c r="BB486" s="475">
        <f t="shared" ca="1" si="115"/>
        <v>3004601.7572449986</v>
      </c>
      <c r="BC486" s="475">
        <f t="shared" ca="1" si="115"/>
        <v>3004601.7572449986</v>
      </c>
      <c r="BD486" s="475">
        <f t="shared" ca="1" si="115"/>
        <v>3004601.7572449986</v>
      </c>
      <c r="BE486" s="475">
        <f t="shared" ca="1" si="115"/>
        <v>3004601.7572449986</v>
      </c>
      <c r="BF486" s="475">
        <f t="shared" ca="1" si="115"/>
        <v>3004601.7572449986</v>
      </c>
      <c r="BG486" s="475">
        <f t="shared" ca="1" si="115"/>
        <v>3004601.7572449986</v>
      </c>
      <c r="BH486" s="475">
        <f t="shared" ca="1" si="114"/>
        <v>3004601.7572449986</v>
      </c>
      <c r="BI486" s="475">
        <f t="shared" ca="1" si="114"/>
        <v>3004601.7572449986</v>
      </c>
      <c r="BJ486" s="475">
        <f t="shared" ca="1" si="114"/>
        <v>3004601.7572449986</v>
      </c>
      <c r="BK486" s="475">
        <f t="shared" ca="1" si="114"/>
        <v>3004601.7572449986</v>
      </c>
      <c r="BL486" s="475">
        <f t="shared" ca="1" si="114"/>
        <v>3004601.7572449986</v>
      </c>
      <c r="BM486" s="475">
        <f t="shared" ca="1" si="114"/>
        <v>3004601.7572449986</v>
      </c>
      <c r="BN486" s="475">
        <f t="shared" ca="1" si="114"/>
        <v>3004601.7572449986</v>
      </c>
      <c r="BO486" s="475"/>
      <c r="BP486" s="475"/>
      <c r="BQ486" s="475"/>
      <c r="BR486" s="475"/>
      <c r="BS486" s="312"/>
      <c r="BT486" s="312"/>
      <c r="BU486" s="312"/>
      <c r="BV486" s="312"/>
      <c r="BW486" s="312"/>
      <c r="BX486" s="312"/>
    </row>
    <row r="487" spans="4:76">
      <c r="D487" s="475"/>
      <c r="E487" s="475"/>
      <c r="F487" s="475"/>
      <c r="G487" s="475"/>
      <c r="H487" s="475"/>
      <c r="I487" s="475"/>
      <c r="J487" s="475"/>
      <c r="K487" s="475"/>
      <c r="L487" s="475"/>
      <c r="M487" s="475"/>
      <c r="N487" s="475"/>
      <c r="O487" s="475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  <c r="AA487" s="475"/>
      <c r="AB487" s="475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>
        <f ca="1">AQ$47/24</f>
        <v>3414320.178687498</v>
      </c>
      <c r="AR487" s="475">
        <f t="shared" ca="1" si="115"/>
        <v>3414320.178687498</v>
      </c>
      <c r="AS487" s="475">
        <f t="shared" ca="1" si="115"/>
        <v>3414320.178687498</v>
      </c>
      <c r="AT487" s="475">
        <f t="shared" ca="1" si="115"/>
        <v>3414320.178687498</v>
      </c>
      <c r="AU487" s="475">
        <f t="shared" ca="1" si="115"/>
        <v>3414320.178687498</v>
      </c>
      <c r="AV487" s="475">
        <f t="shared" ca="1" si="115"/>
        <v>3414320.178687498</v>
      </c>
      <c r="AW487" s="475">
        <f t="shared" ca="1" si="115"/>
        <v>3414320.178687498</v>
      </c>
      <c r="AX487" s="475">
        <f t="shared" ca="1" si="115"/>
        <v>3414320.178687498</v>
      </c>
      <c r="AY487" s="475">
        <f t="shared" ca="1" si="115"/>
        <v>3414320.178687498</v>
      </c>
      <c r="AZ487" s="475">
        <f t="shared" ca="1" si="115"/>
        <v>3414320.178687498</v>
      </c>
      <c r="BA487" s="475">
        <f t="shared" ca="1" si="115"/>
        <v>3414320.178687498</v>
      </c>
      <c r="BB487" s="475">
        <f t="shared" ca="1" si="115"/>
        <v>3414320.178687498</v>
      </c>
      <c r="BC487" s="475">
        <f t="shared" ca="1" si="115"/>
        <v>3414320.178687498</v>
      </c>
      <c r="BD487" s="475">
        <f t="shared" ca="1" si="115"/>
        <v>3414320.178687498</v>
      </c>
      <c r="BE487" s="475">
        <f t="shared" ca="1" si="115"/>
        <v>3414320.178687498</v>
      </c>
      <c r="BF487" s="475">
        <f t="shared" ca="1" si="115"/>
        <v>3414320.178687498</v>
      </c>
      <c r="BG487" s="475">
        <f t="shared" ca="1" si="115"/>
        <v>3414320.178687498</v>
      </c>
      <c r="BH487" s="475">
        <f t="shared" ca="1" si="114"/>
        <v>3414320.178687498</v>
      </c>
      <c r="BI487" s="475">
        <f t="shared" ca="1" si="114"/>
        <v>3414320.178687498</v>
      </c>
      <c r="BJ487" s="475">
        <f t="shared" ca="1" si="114"/>
        <v>3414320.178687498</v>
      </c>
      <c r="BK487" s="475">
        <f t="shared" ca="1" si="114"/>
        <v>3414320.178687498</v>
      </c>
      <c r="BL487" s="475">
        <f t="shared" ca="1" si="114"/>
        <v>3414320.178687498</v>
      </c>
      <c r="BM487" s="475">
        <f t="shared" ca="1" si="114"/>
        <v>3414320.178687498</v>
      </c>
      <c r="BN487" s="475">
        <f t="shared" ca="1" si="114"/>
        <v>3414320.178687498</v>
      </c>
      <c r="BO487" s="475"/>
      <c r="BP487" s="475"/>
      <c r="BQ487" s="475"/>
      <c r="BR487" s="475"/>
      <c r="BS487" s="312"/>
      <c r="BT487" s="312"/>
      <c r="BU487" s="312"/>
      <c r="BV487" s="312"/>
      <c r="BW487" s="312"/>
      <c r="BX487" s="312"/>
    </row>
    <row r="488" spans="4:76">
      <c r="D488" s="475"/>
      <c r="E488" s="475"/>
      <c r="F488" s="475"/>
      <c r="G488" s="475"/>
      <c r="H488" s="475"/>
      <c r="I488" s="475"/>
      <c r="J488" s="475"/>
      <c r="K488" s="475"/>
      <c r="L488" s="475"/>
      <c r="M488" s="475"/>
      <c r="N488" s="475"/>
      <c r="O488" s="475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  <c r="AA488" s="475"/>
      <c r="AB488" s="475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>
        <f ca="1">AQ$47/24</f>
        <v>3414320.178687498</v>
      </c>
      <c r="AR488" s="475">
        <f t="shared" ca="1" si="115"/>
        <v>3414320.178687498</v>
      </c>
      <c r="AS488" s="475">
        <f t="shared" ca="1" si="115"/>
        <v>3414320.178687498</v>
      </c>
      <c r="AT488" s="475">
        <f t="shared" ca="1" si="115"/>
        <v>3414320.178687498</v>
      </c>
      <c r="AU488" s="475">
        <f t="shared" ca="1" si="115"/>
        <v>3414320.178687498</v>
      </c>
      <c r="AV488" s="475">
        <f t="shared" ca="1" si="115"/>
        <v>3414320.178687498</v>
      </c>
      <c r="AW488" s="475">
        <f t="shared" ca="1" si="115"/>
        <v>3414320.178687498</v>
      </c>
      <c r="AX488" s="475">
        <f t="shared" ca="1" si="115"/>
        <v>3414320.178687498</v>
      </c>
      <c r="AY488" s="475">
        <f t="shared" ca="1" si="115"/>
        <v>3414320.178687498</v>
      </c>
      <c r="AZ488" s="475">
        <f t="shared" ca="1" si="115"/>
        <v>3414320.178687498</v>
      </c>
      <c r="BA488" s="475">
        <f t="shared" ca="1" si="115"/>
        <v>3414320.178687498</v>
      </c>
      <c r="BB488" s="475">
        <f t="shared" ca="1" si="115"/>
        <v>3414320.178687498</v>
      </c>
      <c r="BC488" s="475">
        <f t="shared" ca="1" si="115"/>
        <v>3414320.178687498</v>
      </c>
      <c r="BD488" s="475">
        <f t="shared" ca="1" si="115"/>
        <v>3414320.178687498</v>
      </c>
      <c r="BE488" s="475">
        <f t="shared" ca="1" si="115"/>
        <v>3414320.178687498</v>
      </c>
      <c r="BF488" s="475">
        <f t="shared" ca="1" si="115"/>
        <v>3414320.178687498</v>
      </c>
      <c r="BG488" s="475">
        <f t="shared" ca="1" si="115"/>
        <v>3414320.178687498</v>
      </c>
      <c r="BH488" s="475">
        <f t="shared" ca="1" si="114"/>
        <v>3414320.178687498</v>
      </c>
      <c r="BI488" s="475">
        <f t="shared" ca="1" si="114"/>
        <v>3414320.178687498</v>
      </c>
      <c r="BJ488" s="475">
        <f t="shared" ca="1" si="114"/>
        <v>3414320.178687498</v>
      </c>
      <c r="BK488" s="475">
        <f t="shared" ca="1" si="114"/>
        <v>3414320.178687498</v>
      </c>
      <c r="BL488" s="475">
        <f t="shared" ca="1" si="114"/>
        <v>3414320.178687498</v>
      </c>
      <c r="BM488" s="475">
        <f t="shared" ca="1" si="114"/>
        <v>3414320.178687498</v>
      </c>
      <c r="BN488" s="475">
        <f t="shared" ca="1" si="114"/>
        <v>3414320.178687498</v>
      </c>
      <c r="BO488" s="475"/>
      <c r="BP488" s="475"/>
      <c r="BQ488" s="475"/>
      <c r="BR488" s="475"/>
      <c r="BS488" s="312"/>
      <c r="BT488" s="312"/>
      <c r="BU488" s="312"/>
      <c r="BV488" s="312"/>
      <c r="BW488" s="312"/>
      <c r="BX488" s="312"/>
    </row>
    <row r="489" spans="4:76">
      <c r="D489" s="475"/>
      <c r="E489" s="475"/>
      <c r="F489" s="475"/>
      <c r="G489" s="475"/>
      <c r="H489" s="475"/>
      <c r="I489" s="475"/>
      <c r="J489" s="475"/>
      <c r="K489" s="475"/>
      <c r="L489" s="475"/>
      <c r="M489" s="475"/>
      <c r="N489" s="475"/>
      <c r="O489" s="475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  <c r="AA489" s="475"/>
      <c r="AB489" s="475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>
        <f ca="1">AR$44/24</f>
        <v>4102208.0174794099</v>
      </c>
      <c r="AS489" s="475">
        <f ca="1">AR489</f>
        <v>4102208.0174794099</v>
      </c>
      <c r="AT489" s="475">
        <f t="shared" ca="1" si="115"/>
        <v>4102208.0174794099</v>
      </c>
      <c r="AU489" s="475">
        <f t="shared" ca="1" si="115"/>
        <v>4102208.0174794099</v>
      </c>
      <c r="AV489" s="475">
        <f t="shared" ca="1" si="115"/>
        <v>4102208.0174794099</v>
      </c>
      <c r="AW489" s="475">
        <f t="shared" ca="1" si="115"/>
        <v>4102208.0174794099</v>
      </c>
      <c r="AX489" s="475">
        <f t="shared" ca="1" si="115"/>
        <v>4102208.0174794099</v>
      </c>
      <c r="AY489" s="475">
        <f t="shared" ca="1" si="115"/>
        <v>4102208.0174794099</v>
      </c>
      <c r="AZ489" s="475">
        <f t="shared" ca="1" si="115"/>
        <v>4102208.0174794099</v>
      </c>
      <c r="BA489" s="475">
        <f t="shared" ca="1" si="115"/>
        <v>4102208.0174794099</v>
      </c>
      <c r="BB489" s="475">
        <f t="shared" ca="1" si="115"/>
        <v>4102208.0174794099</v>
      </c>
      <c r="BC489" s="475">
        <f t="shared" ca="1" si="115"/>
        <v>4102208.0174794099</v>
      </c>
      <c r="BD489" s="475">
        <f t="shared" ca="1" si="115"/>
        <v>4102208.0174794099</v>
      </c>
      <c r="BE489" s="475">
        <f t="shared" ca="1" si="115"/>
        <v>4102208.0174794099</v>
      </c>
      <c r="BF489" s="475">
        <f t="shared" ca="1" si="115"/>
        <v>4102208.0174794099</v>
      </c>
      <c r="BG489" s="475">
        <f t="shared" ca="1" si="115"/>
        <v>4102208.0174794099</v>
      </c>
      <c r="BH489" s="475">
        <f t="shared" ca="1" si="114"/>
        <v>4102208.0174794099</v>
      </c>
      <c r="BI489" s="475">
        <f t="shared" ca="1" si="114"/>
        <v>4102208.0174794099</v>
      </c>
      <c r="BJ489" s="475">
        <f t="shared" ca="1" si="114"/>
        <v>4102208.0174794099</v>
      </c>
      <c r="BK489" s="475">
        <f t="shared" ca="1" si="114"/>
        <v>4102208.0174794099</v>
      </c>
      <c r="BL489" s="475">
        <f t="shared" ca="1" si="114"/>
        <v>4102208.0174794099</v>
      </c>
      <c r="BM489" s="475">
        <f t="shared" ca="1" si="114"/>
        <v>4102208.0174794099</v>
      </c>
      <c r="BN489" s="475">
        <f t="shared" ca="1" si="114"/>
        <v>4102208.0174794099</v>
      </c>
      <c r="BO489" s="475">
        <f ca="1">BN489</f>
        <v>4102208.0174794099</v>
      </c>
      <c r="BP489" s="475"/>
      <c r="BQ489" s="475"/>
      <c r="BR489" s="475"/>
      <c r="BS489" s="312"/>
      <c r="BT489" s="312"/>
      <c r="BU489" s="312"/>
      <c r="BV489" s="312"/>
      <c r="BW489" s="312"/>
      <c r="BX489" s="312"/>
    </row>
    <row r="490" spans="4:76">
      <c r="D490" s="475"/>
      <c r="E490" s="475"/>
      <c r="F490" s="475"/>
      <c r="G490" s="475"/>
      <c r="H490" s="475"/>
      <c r="I490" s="475"/>
      <c r="J490" s="475"/>
      <c r="K490" s="475"/>
      <c r="L490" s="475"/>
      <c r="M490" s="475"/>
      <c r="N490" s="475"/>
      <c r="O490" s="475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  <c r="AA490" s="475"/>
      <c r="AB490" s="475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>
        <f ca="1">AR$45/24</f>
        <v>4207392.8384404192</v>
      </c>
      <c r="AS490" s="475">
        <f t="shared" ref="AS490:BH494" ca="1" si="116">AR490</f>
        <v>4207392.8384404192</v>
      </c>
      <c r="AT490" s="475">
        <f t="shared" ca="1" si="116"/>
        <v>4207392.8384404192</v>
      </c>
      <c r="AU490" s="475">
        <f t="shared" ca="1" si="116"/>
        <v>4207392.8384404192</v>
      </c>
      <c r="AV490" s="475">
        <f t="shared" ca="1" si="116"/>
        <v>4207392.8384404192</v>
      </c>
      <c r="AW490" s="475">
        <f t="shared" ca="1" si="116"/>
        <v>4207392.8384404192</v>
      </c>
      <c r="AX490" s="475">
        <f t="shared" ca="1" si="116"/>
        <v>4207392.8384404192</v>
      </c>
      <c r="AY490" s="475">
        <f t="shared" ca="1" si="116"/>
        <v>4207392.8384404192</v>
      </c>
      <c r="AZ490" s="475">
        <f t="shared" ca="1" si="116"/>
        <v>4207392.8384404192</v>
      </c>
      <c r="BA490" s="475">
        <f t="shared" ca="1" si="116"/>
        <v>4207392.8384404192</v>
      </c>
      <c r="BB490" s="475">
        <f t="shared" ca="1" si="116"/>
        <v>4207392.8384404192</v>
      </c>
      <c r="BC490" s="475">
        <f t="shared" ca="1" si="116"/>
        <v>4207392.8384404192</v>
      </c>
      <c r="BD490" s="475">
        <f t="shared" ca="1" si="116"/>
        <v>4207392.8384404192</v>
      </c>
      <c r="BE490" s="475">
        <f t="shared" ca="1" si="116"/>
        <v>4207392.8384404192</v>
      </c>
      <c r="BF490" s="475">
        <f t="shared" ca="1" si="116"/>
        <v>4207392.8384404192</v>
      </c>
      <c r="BG490" s="475">
        <f t="shared" ca="1" si="116"/>
        <v>4207392.8384404192</v>
      </c>
      <c r="BH490" s="475">
        <f t="shared" ca="1" si="116"/>
        <v>4207392.8384404192</v>
      </c>
      <c r="BI490" s="475">
        <f t="shared" ca="1" si="114"/>
        <v>4207392.8384404192</v>
      </c>
      <c r="BJ490" s="475">
        <f t="shared" ca="1" si="114"/>
        <v>4207392.8384404192</v>
      </c>
      <c r="BK490" s="475">
        <f t="shared" ca="1" si="114"/>
        <v>4207392.8384404192</v>
      </c>
      <c r="BL490" s="475">
        <f t="shared" ca="1" si="114"/>
        <v>4207392.8384404192</v>
      </c>
      <c r="BM490" s="475">
        <f t="shared" ca="1" si="114"/>
        <v>4207392.8384404192</v>
      </c>
      <c r="BN490" s="475">
        <f t="shared" ca="1" si="114"/>
        <v>4207392.8384404192</v>
      </c>
      <c r="BO490" s="475">
        <f t="shared" ca="1" si="114"/>
        <v>4207392.8384404192</v>
      </c>
      <c r="BP490" s="475"/>
      <c r="BQ490" s="475"/>
      <c r="BR490" s="475"/>
      <c r="BS490" s="312"/>
      <c r="BT490" s="312"/>
      <c r="BU490" s="312"/>
      <c r="BV490" s="312"/>
      <c r="BW490" s="312"/>
      <c r="BX490" s="312"/>
    </row>
    <row r="491" spans="4:76">
      <c r="D491" s="475"/>
      <c r="E491" s="475"/>
      <c r="F491" s="475"/>
      <c r="G491" s="475"/>
      <c r="H491" s="475"/>
      <c r="I491" s="475"/>
      <c r="J491" s="475"/>
      <c r="K491" s="475"/>
      <c r="L491" s="475"/>
      <c r="M491" s="475"/>
      <c r="N491" s="475"/>
      <c r="O491" s="475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  <c r="AA491" s="475"/>
      <c r="AB491" s="475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>
        <f ca="1">AR$46/24</f>
        <v>3085421.4148563086</v>
      </c>
      <c r="AS491" s="475">
        <f t="shared" ca="1" si="116"/>
        <v>3085421.4148563086</v>
      </c>
      <c r="AT491" s="475">
        <f t="shared" ca="1" si="116"/>
        <v>3085421.4148563086</v>
      </c>
      <c r="AU491" s="475">
        <f t="shared" ca="1" si="116"/>
        <v>3085421.4148563086</v>
      </c>
      <c r="AV491" s="475">
        <f t="shared" ca="1" si="116"/>
        <v>3085421.4148563086</v>
      </c>
      <c r="AW491" s="475">
        <f t="shared" ca="1" si="116"/>
        <v>3085421.4148563086</v>
      </c>
      <c r="AX491" s="475">
        <f t="shared" ca="1" si="116"/>
        <v>3085421.4148563086</v>
      </c>
      <c r="AY491" s="475">
        <f t="shared" ca="1" si="116"/>
        <v>3085421.4148563086</v>
      </c>
      <c r="AZ491" s="475">
        <f t="shared" ca="1" si="116"/>
        <v>3085421.4148563086</v>
      </c>
      <c r="BA491" s="475">
        <f t="shared" ca="1" si="116"/>
        <v>3085421.4148563086</v>
      </c>
      <c r="BB491" s="475">
        <f t="shared" ca="1" si="116"/>
        <v>3085421.4148563086</v>
      </c>
      <c r="BC491" s="475">
        <f t="shared" ca="1" si="116"/>
        <v>3085421.4148563086</v>
      </c>
      <c r="BD491" s="475">
        <f t="shared" ca="1" si="116"/>
        <v>3085421.4148563086</v>
      </c>
      <c r="BE491" s="475">
        <f t="shared" ca="1" si="116"/>
        <v>3085421.4148563086</v>
      </c>
      <c r="BF491" s="475">
        <f t="shared" ca="1" si="116"/>
        <v>3085421.4148563086</v>
      </c>
      <c r="BG491" s="475">
        <f t="shared" ca="1" si="116"/>
        <v>3085421.4148563086</v>
      </c>
      <c r="BH491" s="475">
        <f t="shared" ca="1" si="116"/>
        <v>3085421.4148563086</v>
      </c>
      <c r="BI491" s="475">
        <f t="shared" ca="1" si="114"/>
        <v>3085421.4148563086</v>
      </c>
      <c r="BJ491" s="475">
        <f t="shared" ca="1" si="114"/>
        <v>3085421.4148563086</v>
      </c>
      <c r="BK491" s="475">
        <f t="shared" ca="1" si="114"/>
        <v>3085421.4148563086</v>
      </c>
      <c r="BL491" s="475">
        <f t="shared" ca="1" si="114"/>
        <v>3085421.4148563086</v>
      </c>
      <c r="BM491" s="475">
        <f t="shared" ca="1" si="114"/>
        <v>3085421.4148563086</v>
      </c>
      <c r="BN491" s="475">
        <f t="shared" ca="1" si="114"/>
        <v>3085421.4148563086</v>
      </c>
      <c r="BO491" s="475">
        <f t="shared" ca="1" si="114"/>
        <v>3085421.4148563086</v>
      </c>
      <c r="BP491" s="475"/>
      <c r="BQ491" s="475"/>
      <c r="BR491" s="475"/>
      <c r="BS491" s="312"/>
      <c r="BT491" s="312"/>
      <c r="BU491" s="312"/>
      <c r="BV491" s="312"/>
      <c r="BW491" s="312"/>
      <c r="BX491" s="312"/>
    </row>
    <row r="492" spans="4:76">
      <c r="D492" s="475"/>
      <c r="E492" s="475"/>
      <c r="F492" s="475"/>
      <c r="G492" s="475"/>
      <c r="H492" s="475"/>
      <c r="I492" s="475"/>
      <c r="J492" s="475"/>
      <c r="K492" s="475"/>
      <c r="L492" s="475"/>
      <c r="M492" s="475"/>
      <c r="N492" s="475"/>
      <c r="O492" s="475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  <c r="AA492" s="475"/>
      <c r="AB492" s="475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>
        <f ca="1">AR$47/24</f>
        <v>3506160.6987003498</v>
      </c>
      <c r="AS492" s="475">
        <f t="shared" ca="1" si="116"/>
        <v>3506160.6987003498</v>
      </c>
      <c r="AT492" s="475">
        <f t="shared" ca="1" si="116"/>
        <v>3506160.6987003498</v>
      </c>
      <c r="AU492" s="475">
        <f t="shared" ca="1" si="116"/>
        <v>3506160.6987003498</v>
      </c>
      <c r="AV492" s="475">
        <f t="shared" ca="1" si="116"/>
        <v>3506160.6987003498</v>
      </c>
      <c r="AW492" s="475">
        <f t="shared" ca="1" si="116"/>
        <v>3506160.6987003498</v>
      </c>
      <c r="AX492" s="475">
        <f t="shared" ca="1" si="116"/>
        <v>3506160.6987003498</v>
      </c>
      <c r="AY492" s="475">
        <f t="shared" ca="1" si="116"/>
        <v>3506160.6987003498</v>
      </c>
      <c r="AZ492" s="475">
        <f t="shared" ca="1" si="116"/>
        <v>3506160.6987003498</v>
      </c>
      <c r="BA492" s="475">
        <f t="shared" ca="1" si="116"/>
        <v>3506160.6987003498</v>
      </c>
      <c r="BB492" s="475">
        <f t="shared" ca="1" si="116"/>
        <v>3506160.6987003498</v>
      </c>
      <c r="BC492" s="475">
        <f t="shared" ca="1" si="116"/>
        <v>3506160.6987003498</v>
      </c>
      <c r="BD492" s="475">
        <f t="shared" ca="1" si="116"/>
        <v>3506160.6987003498</v>
      </c>
      <c r="BE492" s="475">
        <f t="shared" ca="1" si="116"/>
        <v>3506160.6987003498</v>
      </c>
      <c r="BF492" s="475">
        <f t="shared" ca="1" si="116"/>
        <v>3506160.6987003498</v>
      </c>
      <c r="BG492" s="475">
        <f t="shared" ca="1" si="116"/>
        <v>3506160.6987003498</v>
      </c>
      <c r="BH492" s="475">
        <f t="shared" ca="1" si="116"/>
        <v>3506160.6987003498</v>
      </c>
      <c r="BI492" s="475">
        <f t="shared" ca="1" si="114"/>
        <v>3506160.6987003498</v>
      </c>
      <c r="BJ492" s="475">
        <f t="shared" ca="1" si="114"/>
        <v>3506160.6987003498</v>
      </c>
      <c r="BK492" s="475">
        <f t="shared" ca="1" si="114"/>
        <v>3506160.6987003498</v>
      </c>
      <c r="BL492" s="475">
        <f t="shared" ca="1" si="114"/>
        <v>3506160.6987003498</v>
      </c>
      <c r="BM492" s="475">
        <f t="shared" ca="1" si="114"/>
        <v>3506160.6987003498</v>
      </c>
      <c r="BN492" s="475">
        <f t="shared" ca="1" si="114"/>
        <v>3506160.6987003498</v>
      </c>
      <c r="BO492" s="475">
        <f t="shared" ca="1" si="114"/>
        <v>3506160.6987003498</v>
      </c>
      <c r="BP492" s="475"/>
      <c r="BQ492" s="475"/>
      <c r="BR492" s="475"/>
      <c r="BS492" s="312"/>
      <c r="BT492" s="312"/>
      <c r="BU492" s="312"/>
      <c r="BV492" s="312"/>
      <c r="BW492" s="312"/>
      <c r="BX492" s="312"/>
    </row>
    <row r="493" spans="4:76">
      <c r="D493" s="475"/>
      <c r="E493" s="475"/>
      <c r="F493" s="475"/>
      <c r="G493" s="475"/>
      <c r="H493" s="475"/>
      <c r="I493" s="475"/>
      <c r="J493" s="475"/>
      <c r="K493" s="475"/>
      <c r="L493" s="475"/>
      <c r="M493" s="475"/>
      <c r="N493" s="475"/>
      <c r="O493" s="475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  <c r="AA493" s="475"/>
      <c r="AB493" s="475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>
        <f ca="1">AR$47/24</f>
        <v>3506160.6987003498</v>
      </c>
      <c r="AS493" s="475">
        <f t="shared" ca="1" si="116"/>
        <v>3506160.6987003498</v>
      </c>
      <c r="AT493" s="475">
        <f t="shared" ca="1" si="116"/>
        <v>3506160.6987003498</v>
      </c>
      <c r="AU493" s="475">
        <f t="shared" ca="1" si="116"/>
        <v>3506160.6987003498</v>
      </c>
      <c r="AV493" s="475">
        <f t="shared" ca="1" si="116"/>
        <v>3506160.6987003498</v>
      </c>
      <c r="AW493" s="475">
        <f t="shared" ca="1" si="116"/>
        <v>3506160.6987003498</v>
      </c>
      <c r="AX493" s="475">
        <f t="shared" ca="1" si="116"/>
        <v>3506160.6987003498</v>
      </c>
      <c r="AY493" s="475">
        <f t="shared" ca="1" si="116"/>
        <v>3506160.6987003498</v>
      </c>
      <c r="AZ493" s="475">
        <f t="shared" ca="1" si="116"/>
        <v>3506160.6987003498</v>
      </c>
      <c r="BA493" s="475">
        <f t="shared" ca="1" si="116"/>
        <v>3506160.6987003498</v>
      </c>
      <c r="BB493" s="475">
        <f t="shared" ca="1" si="116"/>
        <v>3506160.6987003498</v>
      </c>
      <c r="BC493" s="475">
        <f t="shared" ca="1" si="116"/>
        <v>3506160.6987003498</v>
      </c>
      <c r="BD493" s="475">
        <f t="shared" ca="1" si="116"/>
        <v>3506160.6987003498</v>
      </c>
      <c r="BE493" s="475">
        <f t="shared" ca="1" si="116"/>
        <v>3506160.6987003498</v>
      </c>
      <c r="BF493" s="475">
        <f t="shared" ca="1" si="116"/>
        <v>3506160.6987003498</v>
      </c>
      <c r="BG493" s="475">
        <f t="shared" ca="1" si="116"/>
        <v>3506160.6987003498</v>
      </c>
      <c r="BH493" s="475">
        <f t="shared" ca="1" si="116"/>
        <v>3506160.6987003498</v>
      </c>
      <c r="BI493" s="475">
        <f t="shared" ca="1" si="114"/>
        <v>3506160.6987003498</v>
      </c>
      <c r="BJ493" s="475">
        <f t="shared" ca="1" si="114"/>
        <v>3506160.6987003498</v>
      </c>
      <c r="BK493" s="475">
        <f t="shared" ca="1" si="114"/>
        <v>3506160.6987003498</v>
      </c>
      <c r="BL493" s="475">
        <f t="shared" ca="1" si="114"/>
        <v>3506160.6987003498</v>
      </c>
      <c r="BM493" s="475">
        <f t="shared" ca="1" si="114"/>
        <v>3506160.6987003498</v>
      </c>
      <c r="BN493" s="475">
        <f t="shared" ca="1" si="114"/>
        <v>3506160.6987003498</v>
      </c>
      <c r="BO493" s="475">
        <f t="shared" ca="1" si="114"/>
        <v>3506160.6987003498</v>
      </c>
      <c r="BP493" s="475"/>
      <c r="BQ493" s="475"/>
      <c r="BR493" s="475"/>
      <c r="BS493" s="312"/>
      <c r="BT493" s="312"/>
      <c r="BU493" s="312"/>
      <c r="BV493" s="312"/>
      <c r="BW493" s="312"/>
      <c r="BX493" s="312"/>
    </row>
    <row r="494" spans="4:76">
      <c r="D494" s="475"/>
      <c r="E494" s="475"/>
      <c r="F494" s="475"/>
      <c r="G494" s="475"/>
      <c r="H494" s="475"/>
      <c r="I494" s="475"/>
      <c r="J494" s="475"/>
      <c r="K494" s="475"/>
      <c r="L494" s="475"/>
      <c r="M494" s="475"/>
      <c r="N494" s="475"/>
      <c r="O494" s="475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  <c r="AA494" s="475"/>
      <c r="AB494" s="475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>
        <f ca="1">AS$44/24</f>
        <v>4231385.1024627713</v>
      </c>
      <c r="AT494" s="475">
        <f ca="1">AS494</f>
        <v>4231385.1024627713</v>
      </c>
      <c r="AU494" s="475">
        <f t="shared" ca="1" si="116"/>
        <v>4231385.1024627713</v>
      </c>
      <c r="AV494" s="475">
        <f t="shared" ca="1" si="116"/>
        <v>4231385.1024627713</v>
      </c>
      <c r="AW494" s="475">
        <f t="shared" ca="1" si="116"/>
        <v>4231385.1024627713</v>
      </c>
      <c r="AX494" s="475">
        <f t="shared" ca="1" si="116"/>
        <v>4231385.1024627713</v>
      </c>
      <c r="AY494" s="475">
        <f t="shared" ca="1" si="116"/>
        <v>4231385.1024627713</v>
      </c>
      <c r="AZ494" s="475">
        <f t="shared" ca="1" si="116"/>
        <v>4231385.1024627713</v>
      </c>
      <c r="BA494" s="475">
        <f t="shared" ca="1" si="116"/>
        <v>4231385.1024627713</v>
      </c>
      <c r="BB494" s="475">
        <f t="shared" ca="1" si="116"/>
        <v>4231385.1024627713</v>
      </c>
      <c r="BC494" s="475">
        <f t="shared" ca="1" si="116"/>
        <v>4231385.1024627713</v>
      </c>
      <c r="BD494" s="475">
        <f t="shared" ca="1" si="116"/>
        <v>4231385.1024627713</v>
      </c>
      <c r="BE494" s="475">
        <f t="shared" ca="1" si="116"/>
        <v>4231385.1024627713</v>
      </c>
      <c r="BF494" s="475">
        <f t="shared" ca="1" si="116"/>
        <v>4231385.1024627713</v>
      </c>
      <c r="BG494" s="475">
        <f t="shared" ca="1" si="116"/>
        <v>4231385.1024627713</v>
      </c>
      <c r="BH494" s="475">
        <f t="shared" ca="1" si="116"/>
        <v>4231385.1024627713</v>
      </c>
      <c r="BI494" s="475">
        <f t="shared" ca="1" si="114"/>
        <v>4231385.1024627713</v>
      </c>
      <c r="BJ494" s="475">
        <f t="shared" ca="1" si="114"/>
        <v>4231385.1024627713</v>
      </c>
      <c r="BK494" s="475">
        <f t="shared" ca="1" si="114"/>
        <v>4231385.1024627713</v>
      </c>
      <c r="BL494" s="475">
        <f t="shared" ca="1" si="114"/>
        <v>4231385.1024627713</v>
      </c>
      <c r="BM494" s="475">
        <f t="shared" ca="1" si="114"/>
        <v>4231385.1024627713</v>
      </c>
      <c r="BN494" s="475">
        <f t="shared" ca="1" si="114"/>
        <v>4231385.1024627713</v>
      </c>
      <c r="BO494" s="475">
        <f t="shared" ca="1" si="114"/>
        <v>4231385.1024627713</v>
      </c>
      <c r="BP494" s="475">
        <f ca="1">BO494</f>
        <v>4231385.1024627713</v>
      </c>
      <c r="BQ494" s="475"/>
      <c r="BR494" s="475"/>
      <c r="BS494" s="312"/>
      <c r="BT494" s="312"/>
      <c r="BU494" s="312"/>
      <c r="BV494" s="312"/>
      <c r="BW494" s="312"/>
      <c r="BX494" s="312"/>
    </row>
    <row r="495" spans="4:76">
      <c r="D495" s="475"/>
      <c r="E495" s="475"/>
      <c r="F495" s="475"/>
      <c r="G495" s="475"/>
      <c r="H495" s="475"/>
      <c r="I495" s="475"/>
      <c r="J495" s="475"/>
      <c r="K495" s="475"/>
      <c r="L495" s="475"/>
      <c r="M495" s="475"/>
      <c r="N495" s="475"/>
      <c r="O495" s="475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  <c r="AA495" s="475"/>
      <c r="AB495" s="475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>
        <f ca="1">AS$45/24</f>
        <v>4339882.1563720731</v>
      </c>
      <c r="AT495" s="475">
        <f t="shared" ref="AT495:BI499" ca="1" si="117">AS495</f>
        <v>4339882.1563720731</v>
      </c>
      <c r="AU495" s="475">
        <f t="shared" ca="1" si="117"/>
        <v>4339882.1563720731</v>
      </c>
      <c r="AV495" s="475">
        <f t="shared" ca="1" si="117"/>
        <v>4339882.1563720731</v>
      </c>
      <c r="AW495" s="475">
        <f t="shared" ca="1" si="117"/>
        <v>4339882.1563720731</v>
      </c>
      <c r="AX495" s="475">
        <f t="shared" ca="1" si="117"/>
        <v>4339882.1563720731</v>
      </c>
      <c r="AY495" s="475">
        <f t="shared" ca="1" si="117"/>
        <v>4339882.1563720731</v>
      </c>
      <c r="AZ495" s="475">
        <f t="shared" ca="1" si="117"/>
        <v>4339882.1563720731</v>
      </c>
      <c r="BA495" s="475">
        <f t="shared" ca="1" si="117"/>
        <v>4339882.1563720731</v>
      </c>
      <c r="BB495" s="475">
        <f t="shared" ca="1" si="117"/>
        <v>4339882.1563720731</v>
      </c>
      <c r="BC495" s="475">
        <f t="shared" ca="1" si="117"/>
        <v>4339882.1563720731</v>
      </c>
      <c r="BD495" s="475">
        <f t="shared" ca="1" si="117"/>
        <v>4339882.1563720731</v>
      </c>
      <c r="BE495" s="475">
        <f t="shared" ca="1" si="117"/>
        <v>4339882.1563720731</v>
      </c>
      <c r="BF495" s="475">
        <f t="shared" ca="1" si="117"/>
        <v>4339882.1563720731</v>
      </c>
      <c r="BG495" s="475">
        <f t="shared" ca="1" si="117"/>
        <v>4339882.1563720731</v>
      </c>
      <c r="BH495" s="475">
        <f t="shared" ca="1" si="117"/>
        <v>4339882.1563720731</v>
      </c>
      <c r="BI495" s="475">
        <f t="shared" ca="1" si="117"/>
        <v>4339882.1563720731</v>
      </c>
      <c r="BJ495" s="475">
        <f t="shared" ca="1" si="114"/>
        <v>4339882.1563720731</v>
      </c>
      <c r="BK495" s="475">
        <f t="shared" ca="1" si="114"/>
        <v>4339882.1563720731</v>
      </c>
      <c r="BL495" s="475">
        <f t="shared" ca="1" si="114"/>
        <v>4339882.1563720731</v>
      </c>
      <c r="BM495" s="475">
        <f t="shared" ca="1" si="114"/>
        <v>4339882.1563720731</v>
      </c>
      <c r="BN495" s="475">
        <f t="shared" ca="1" si="114"/>
        <v>4339882.1563720731</v>
      </c>
      <c r="BO495" s="475">
        <f t="shared" ca="1" si="114"/>
        <v>4339882.1563720731</v>
      </c>
      <c r="BP495" s="475">
        <f t="shared" ca="1" si="114"/>
        <v>4339882.1563720731</v>
      </c>
      <c r="BQ495" s="475"/>
      <c r="BR495" s="475"/>
      <c r="BS495" s="312"/>
      <c r="BT495" s="312"/>
      <c r="BU495" s="312"/>
      <c r="BV495" s="312"/>
      <c r="BW495" s="312"/>
      <c r="BX495" s="312"/>
    </row>
    <row r="496" spans="4:76">
      <c r="D496" s="475"/>
      <c r="E496" s="475"/>
      <c r="F496" s="475"/>
      <c r="G496" s="475"/>
      <c r="H496" s="475"/>
      <c r="I496" s="475"/>
      <c r="J496" s="475"/>
      <c r="K496" s="475"/>
      <c r="L496" s="475"/>
      <c r="M496" s="475"/>
      <c r="N496" s="475"/>
      <c r="O496" s="475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  <c r="AA496" s="475"/>
      <c r="AB496" s="475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>
        <f ca="1">AS$46/24</f>
        <v>3182580.2480061874</v>
      </c>
      <c r="AT496" s="475">
        <f t="shared" ca="1" si="117"/>
        <v>3182580.2480061874</v>
      </c>
      <c r="AU496" s="475">
        <f t="shared" ca="1" si="117"/>
        <v>3182580.2480061874</v>
      </c>
      <c r="AV496" s="475">
        <f t="shared" ca="1" si="117"/>
        <v>3182580.2480061874</v>
      </c>
      <c r="AW496" s="475">
        <f t="shared" ca="1" si="117"/>
        <v>3182580.2480061874</v>
      </c>
      <c r="AX496" s="475">
        <f t="shared" ca="1" si="117"/>
        <v>3182580.2480061874</v>
      </c>
      <c r="AY496" s="475">
        <f t="shared" ca="1" si="117"/>
        <v>3182580.2480061874</v>
      </c>
      <c r="AZ496" s="475">
        <f t="shared" ca="1" si="117"/>
        <v>3182580.2480061874</v>
      </c>
      <c r="BA496" s="475">
        <f t="shared" ca="1" si="117"/>
        <v>3182580.2480061874</v>
      </c>
      <c r="BB496" s="475">
        <f t="shared" ca="1" si="117"/>
        <v>3182580.2480061874</v>
      </c>
      <c r="BC496" s="475">
        <f t="shared" ca="1" si="117"/>
        <v>3182580.2480061874</v>
      </c>
      <c r="BD496" s="475">
        <f t="shared" ca="1" si="117"/>
        <v>3182580.2480061874</v>
      </c>
      <c r="BE496" s="475">
        <f t="shared" ca="1" si="117"/>
        <v>3182580.2480061874</v>
      </c>
      <c r="BF496" s="475">
        <f t="shared" ca="1" si="117"/>
        <v>3182580.2480061874</v>
      </c>
      <c r="BG496" s="475">
        <f t="shared" ca="1" si="117"/>
        <v>3182580.2480061874</v>
      </c>
      <c r="BH496" s="475">
        <f t="shared" ca="1" si="117"/>
        <v>3182580.2480061874</v>
      </c>
      <c r="BI496" s="475">
        <f t="shared" ca="1" si="117"/>
        <v>3182580.2480061874</v>
      </c>
      <c r="BJ496" s="475">
        <f t="shared" ca="1" si="114"/>
        <v>3182580.2480061874</v>
      </c>
      <c r="BK496" s="475">
        <f t="shared" ca="1" si="114"/>
        <v>3182580.2480061874</v>
      </c>
      <c r="BL496" s="475">
        <f t="shared" ca="1" si="114"/>
        <v>3182580.2480061874</v>
      </c>
      <c r="BM496" s="475">
        <f t="shared" ca="1" si="114"/>
        <v>3182580.2480061874</v>
      </c>
      <c r="BN496" s="475">
        <f t="shared" ca="1" si="114"/>
        <v>3182580.2480061874</v>
      </c>
      <c r="BO496" s="475">
        <f t="shared" ca="1" si="114"/>
        <v>3182580.2480061874</v>
      </c>
      <c r="BP496" s="475">
        <f t="shared" ca="1" si="114"/>
        <v>3182580.2480061874</v>
      </c>
      <c r="BQ496" s="475"/>
      <c r="BR496" s="475"/>
      <c r="BS496" s="312"/>
      <c r="BT496" s="312"/>
      <c r="BU496" s="312"/>
      <c r="BV496" s="312"/>
      <c r="BW496" s="312"/>
      <c r="BX496" s="312"/>
    </row>
    <row r="497" spans="4:76">
      <c r="D497" s="475"/>
      <c r="E497" s="475"/>
      <c r="F497" s="475"/>
      <c r="G497" s="475"/>
      <c r="H497" s="475"/>
      <c r="I497" s="475"/>
      <c r="J497" s="475"/>
      <c r="K497" s="475"/>
      <c r="L497" s="475"/>
      <c r="M497" s="475"/>
      <c r="N497" s="475"/>
      <c r="O497" s="475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  <c r="AA497" s="475"/>
      <c r="AB497" s="475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>
        <f ca="1">AS$47/24</f>
        <v>3616568.4636433944</v>
      </c>
      <c r="AT497" s="475">
        <f t="shared" ca="1" si="117"/>
        <v>3616568.4636433944</v>
      </c>
      <c r="AU497" s="475">
        <f t="shared" ca="1" si="117"/>
        <v>3616568.4636433944</v>
      </c>
      <c r="AV497" s="475">
        <f t="shared" ca="1" si="117"/>
        <v>3616568.4636433944</v>
      </c>
      <c r="AW497" s="475">
        <f t="shared" ca="1" si="117"/>
        <v>3616568.4636433944</v>
      </c>
      <c r="AX497" s="475">
        <f t="shared" ca="1" si="117"/>
        <v>3616568.4636433944</v>
      </c>
      <c r="AY497" s="475">
        <f t="shared" ca="1" si="117"/>
        <v>3616568.4636433944</v>
      </c>
      <c r="AZ497" s="475">
        <f t="shared" ca="1" si="117"/>
        <v>3616568.4636433944</v>
      </c>
      <c r="BA497" s="475">
        <f t="shared" ca="1" si="117"/>
        <v>3616568.4636433944</v>
      </c>
      <c r="BB497" s="475">
        <f t="shared" ca="1" si="117"/>
        <v>3616568.4636433944</v>
      </c>
      <c r="BC497" s="475">
        <f t="shared" ca="1" si="117"/>
        <v>3616568.4636433944</v>
      </c>
      <c r="BD497" s="475">
        <f t="shared" ca="1" si="117"/>
        <v>3616568.4636433944</v>
      </c>
      <c r="BE497" s="475">
        <f t="shared" ca="1" si="117"/>
        <v>3616568.4636433944</v>
      </c>
      <c r="BF497" s="475">
        <f t="shared" ca="1" si="117"/>
        <v>3616568.4636433944</v>
      </c>
      <c r="BG497" s="475">
        <f t="shared" ca="1" si="117"/>
        <v>3616568.4636433944</v>
      </c>
      <c r="BH497" s="475">
        <f t="shared" ca="1" si="117"/>
        <v>3616568.4636433944</v>
      </c>
      <c r="BI497" s="475">
        <f t="shared" ca="1" si="117"/>
        <v>3616568.4636433944</v>
      </c>
      <c r="BJ497" s="475">
        <f t="shared" ca="1" si="114"/>
        <v>3616568.4636433944</v>
      </c>
      <c r="BK497" s="475">
        <f t="shared" ca="1" si="114"/>
        <v>3616568.4636433944</v>
      </c>
      <c r="BL497" s="475">
        <f t="shared" ca="1" si="114"/>
        <v>3616568.4636433944</v>
      </c>
      <c r="BM497" s="475">
        <f t="shared" ca="1" si="114"/>
        <v>3616568.4636433944</v>
      </c>
      <c r="BN497" s="475">
        <f t="shared" ca="1" si="114"/>
        <v>3616568.4636433944</v>
      </c>
      <c r="BO497" s="475">
        <f t="shared" ca="1" si="114"/>
        <v>3616568.4636433944</v>
      </c>
      <c r="BP497" s="475">
        <f t="shared" ca="1" si="114"/>
        <v>3616568.4636433944</v>
      </c>
      <c r="BQ497" s="475"/>
      <c r="BR497" s="475"/>
      <c r="BS497" s="312"/>
      <c r="BT497" s="312"/>
      <c r="BU497" s="312"/>
      <c r="BV497" s="312"/>
      <c r="BW497" s="312"/>
      <c r="BX497" s="312"/>
    </row>
    <row r="498" spans="4:76">
      <c r="D498" s="475"/>
      <c r="E498" s="475"/>
      <c r="F498" s="475"/>
      <c r="G498" s="475"/>
      <c r="H498" s="475"/>
      <c r="I498" s="475"/>
      <c r="J498" s="475"/>
      <c r="K498" s="475"/>
      <c r="L498" s="475"/>
      <c r="M498" s="475"/>
      <c r="N498" s="475"/>
      <c r="O498" s="475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  <c r="AA498" s="475"/>
      <c r="AB498" s="475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>
        <f ca="1">AS$47/24</f>
        <v>3616568.4636433944</v>
      </c>
      <c r="AT498" s="475">
        <f t="shared" ca="1" si="117"/>
        <v>3616568.4636433944</v>
      </c>
      <c r="AU498" s="475">
        <f t="shared" ca="1" si="117"/>
        <v>3616568.4636433944</v>
      </c>
      <c r="AV498" s="475">
        <f t="shared" ca="1" si="117"/>
        <v>3616568.4636433944</v>
      </c>
      <c r="AW498" s="475">
        <f t="shared" ca="1" si="117"/>
        <v>3616568.4636433944</v>
      </c>
      <c r="AX498" s="475">
        <f t="shared" ca="1" si="117"/>
        <v>3616568.4636433944</v>
      </c>
      <c r="AY498" s="475">
        <f t="shared" ca="1" si="117"/>
        <v>3616568.4636433944</v>
      </c>
      <c r="AZ498" s="475">
        <f t="shared" ca="1" si="117"/>
        <v>3616568.4636433944</v>
      </c>
      <c r="BA498" s="475">
        <f t="shared" ca="1" si="117"/>
        <v>3616568.4636433944</v>
      </c>
      <c r="BB498" s="475">
        <f t="shared" ca="1" si="117"/>
        <v>3616568.4636433944</v>
      </c>
      <c r="BC498" s="475">
        <f t="shared" ca="1" si="117"/>
        <v>3616568.4636433944</v>
      </c>
      <c r="BD498" s="475">
        <f t="shared" ca="1" si="117"/>
        <v>3616568.4636433944</v>
      </c>
      <c r="BE498" s="475">
        <f t="shared" ca="1" si="117"/>
        <v>3616568.4636433944</v>
      </c>
      <c r="BF498" s="475">
        <f t="shared" ca="1" si="117"/>
        <v>3616568.4636433944</v>
      </c>
      <c r="BG498" s="475">
        <f t="shared" ca="1" si="117"/>
        <v>3616568.4636433944</v>
      </c>
      <c r="BH498" s="475">
        <f t="shared" ca="1" si="117"/>
        <v>3616568.4636433944</v>
      </c>
      <c r="BI498" s="475">
        <f t="shared" ca="1" si="117"/>
        <v>3616568.4636433944</v>
      </c>
      <c r="BJ498" s="475">
        <f t="shared" ca="1" si="114"/>
        <v>3616568.4636433944</v>
      </c>
      <c r="BK498" s="475">
        <f t="shared" ca="1" si="114"/>
        <v>3616568.4636433944</v>
      </c>
      <c r="BL498" s="475">
        <f t="shared" ca="1" si="114"/>
        <v>3616568.4636433944</v>
      </c>
      <c r="BM498" s="475">
        <f t="shared" ca="1" si="114"/>
        <v>3616568.4636433944</v>
      </c>
      <c r="BN498" s="475">
        <f t="shared" ca="1" si="114"/>
        <v>3616568.4636433944</v>
      </c>
      <c r="BO498" s="475">
        <f t="shared" ca="1" si="114"/>
        <v>3616568.4636433944</v>
      </c>
      <c r="BP498" s="475">
        <f t="shared" ca="1" si="114"/>
        <v>3616568.4636433944</v>
      </c>
      <c r="BQ498" s="475"/>
      <c r="BR498" s="475"/>
      <c r="BS498" s="312"/>
      <c r="BT498" s="312"/>
      <c r="BU498" s="312"/>
      <c r="BV498" s="312"/>
      <c r="BW498" s="312"/>
      <c r="BX498" s="312"/>
    </row>
    <row r="499" spans="4:76">
      <c r="D499" s="475"/>
      <c r="E499" s="475"/>
      <c r="F499" s="475"/>
      <c r="G499" s="475"/>
      <c r="H499" s="475"/>
      <c r="I499" s="475"/>
      <c r="J499" s="475"/>
      <c r="K499" s="475"/>
      <c r="L499" s="475"/>
      <c r="M499" s="475"/>
      <c r="N499" s="475"/>
      <c r="O499" s="475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  <c r="AA499" s="475"/>
      <c r="AB499" s="475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>
        <f ca="1">AT$44/24</f>
        <v>4366040.2622763179</v>
      </c>
      <c r="AU499" s="475">
        <f ca="1">AT499</f>
        <v>4366040.2622763179</v>
      </c>
      <c r="AV499" s="475">
        <f t="shared" ca="1" si="117"/>
        <v>4366040.2622763179</v>
      </c>
      <c r="AW499" s="475">
        <f t="shared" ca="1" si="117"/>
        <v>4366040.2622763179</v>
      </c>
      <c r="AX499" s="475">
        <f t="shared" ca="1" si="117"/>
        <v>4366040.2622763179</v>
      </c>
      <c r="AY499" s="475">
        <f t="shared" ca="1" si="117"/>
        <v>4366040.2622763179</v>
      </c>
      <c r="AZ499" s="475">
        <f t="shared" ca="1" si="117"/>
        <v>4366040.2622763179</v>
      </c>
      <c r="BA499" s="475">
        <f t="shared" ca="1" si="117"/>
        <v>4366040.2622763179</v>
      </c>
      <c r="BB499" s="475">
        <f t="shared" ca="1" si="117"/>
        <v>4366040.2622763179</v>
      </c>
      <c r="BC499" s="475">
        <f t="shared" ca="1" si="117"/>
        <v>4366040.2622763179</v>
      </c>
      <c r="BD499" s="475">
        <f t="shared" ca="1" si="117"/>
        <v>4366040.2622763179</v>
      </c>
      <c r="BE499" s="475">
        <f t="shared" ca="1" si="117"/>
        <v>4366040.2622763179</v>
      </c>
      <c r="BF499" s="475">
        <f t="shared" ca="1" si="117"/>
        <v>4366040.2622763179</v>
      </c>
      <c r="BG499" s="475">
        <f t="shared" ca="1" si="117"/>
        <v>4366040.2622763179</v>
      </c>
      <c r="BH499" s="475">
        <f t="shared" ca="1" si="117"/>
        <v>4366040.2622763179</v>
      </c>
      <c r="BI499" s="475">
        <f t="shared" ca="1" si="117"/>
        <v>4366040.2622763179</v>
      </c>
      <c r="BJ499" s="475">
        <f t="shared" ca="1" si="114"/>
        <v>4366040.2622763179</v>
      </c>
      <c r="BK499" s="475">
        <f t="shared" ca="1" si="114"/>
        <v>4366040.2622763179</v>
      </c>
      <c r="BL499" s="475">
        <f t="shared" ca="1" si="114"/>
        <v>4366040.2622763179</v>
      </c>
      <c r="BM499" s="475">
        <f t="shared" ca="1" si="114"/>
        <v>4366040.2622763179</v>
      </c>
      <c r="BN499" s="475">
        <f t="shared" ca="1" si="114"/>
        <v>4366040.2622763179</v>
      </c>
      <c r="BO499" s="475">
        <f t="shared" ca="1" si="114"/>
        <v>4366040.2622763179</v>
      </c>
      <c r="BP499" s="475">
        <f t="shared" ca="1" si="114"/>
        <v>4366040.2622763179</v>
      </c>
      <c r="BQ499" s="475">
        <f ca="1">BP499</f>
        <v>4366040.2622763179</v>
      </c>
      <c r="BR499" s="475"/>
      <c r="BS499" s="312"/>
      <c r="BT499" s="312"/>
      <c r="BU499" s="312"/>
      <c r="BV499" s="312"/>
      <c r="BW499" s="312"/>
      <c r="BX499" s="312"/>
    </row>
    <row r="500" spans="4:76">
      <c r="D500" s="475"/>
      <c r="E500" s="475"/>
      <c r="F500" s="475"/>
      <c r="G500" s="475"/>
      <c r="H500" s="475"/>
      <c r="I500" s="475"/>
      <c r="J500" s="475"/>
      <c r="K500" s="475"/>
      <c r="L500" s="475"/>
      <c r="M500" s="475"/>
      <c r="N500" s="475"/>
      <c r="O500" s="475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  <c r="AA500" s="475"/>
      <c r="AB500" s="475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>
        <f ca="1">AT$45/24</f>
        <v>4477990.0125910956</v>
      </c>
      <c r="AU500" s="475">
        <f t="shared" ref="AU500:BJ504" ca="1" si="118">AT500</f>
        <v>4477990.0125910956</v>
      </c>
      <c r="AV500" s="475">
        <f t="shared" ca="1" si="118"/>
        <v>4477990.0125910956</v>
      </c>
      <c r="AW500" s="475">
        <f t="shared" ca="1" si="118"/>
        <v>4477990.0125910956</v>
      </c>
      <c r="AX500" s="475">
        <f t="shared" ca="1" si="118"/>
        <v>4477990.0125910956</v>
      </c>
      <c r="AY500" s="475">
        <f t="shared" ca="1" si="118"/>
        <v>4477990.0125910956</v>
      </c>
      <c r="AZ500" s="475">
        <f t="shared" ca="1" si="118"/>
        <v>4477990.0125910956</v>
      </c>
      <c r="BA500" s="475">
        <f t="shared" ca="1" si="118"/>
        <v>4477990.0125910956</v>
      </c>
      <c r="BB500" s="475">
        <f t="shared" ca="1" si="118"/>
        <v>4477990.0125910956</v>
      </c>
      <c r="BC500" s="475">
        <f t="shared" ca="1" si="118"/>
        <v>4477990.0125910956</v>
      </c>
      <c r="BD500" s="475">
        <f t="shared" ca="1" si="118"/>
        <v>4477990.0125910956</v>
      </c>
      <c r="BE500" s="475">
        <f t="shared" ca="1" si="118"/>
        <v>4477990.0125910956</v>
      </c>
      <c r="BF500" s="475">
        <f t="shared" ca="1" si="118"/>
        <v>4477990.0125910956</v>
      </c>
      <c r="BG500" s="475">
        <f t="shared" ca="1" si="118"/>
        <v>4477990.0125910956</v>
      </c>
      <c r="BH500" s="475">
        <f t="shared" ca="1" si="118"/>
        <v>4477990.0125910956</v>
      </c>
      <c r="BI500" s="475">
        <f t="shared" ca="1" si="118"/>
        <v>4477990.0125910956</v>
      </c>
      <c r="BJ500" s="475">
        <f t="shared" ca="1" si="118"/>
        <v>4477990.0125910956</v>
      </c>
      <c r="BK500" s="475">
        <f t="shared" ref="BK500:BR515" ca="1" si="119">BJ500</f>
        <v>4477990.0125910956</v>
      </c>
      <c r="BL500" s="475">
        <f t="shared" ca="1" si="119"/>
        <v>4477990.0125910956</v>
      </c>
      <c r="BM500" s="475">
        <f t="shared" ca="1" si="119"/>
        <v>4477990.0125910956</v>
      </c>
      <c r="BN500" s="475">
        <f t="shared" ca="1" si="119"/>
        <v>4477990.0125910956</v>
      </c>
      <c r="BO500" s="475">
        <f t="shared" ca="1" si="119"/>
        <v>4477990.0125910956</v>
      </c>
      <c r="BP500" s="475">
        <f t="shared" ca="1" si="119"/>
        <v>4477990.0125910956</v>
      </c>
      <c r="BQ500" s="475">
        <f t="shared" ca="1" si="119"/>
        <v>4477990.0125910956</v>
      </c>
      <c r="BR500" s="475"/>
      <c r="BS500" s="312"/>
      <c r="BT500" s="312"/>
      <c r="BU500" s="312"/>
      <c r="BV500" s="312"/>
      <c r="BW500" s="312"/>
      <c r="BX500" s="312"/>
    </row>
    <row r="501" spans="4:76">
      <c r="D501" s="475"/>
      <c r="E501" s="475"/>
      <c r="F501" s="475"/>
      <c r="G501" s="475"/>
      <c r="H501" s="475"/>
      <c r="I501" s="475"/>
      <c r="J501" s="475"/>
      <c r="K501" s="475"/>
      <c r="L501" s="475"/>
      <c r="M501" s="475"/>
      <c r="N501" s="475"/>
      <c r="O501" s="475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  <c r="AA501" s="475"/>
      <c r="AB501" s="475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>
        <f ca="1">AT$46/24</f>
        <v>3283859.3425668036</v>
      </c>
      <c r="AU501" s="475">
        <f t="shared" ca="1" si="118"/>
        <v>3283859.3425668036</v>
      </c>
      <c r="AV501" s="475">
        <f t="shared" ca="1" si="118"/>
        <v>3283859.3425668036</v>
      </c>
      <c r="AW501" s="475">
        <f t="shared" ca="1" si="118"/>
        <v>3283859.3425668036</v>
      </c>
      <c r="AX501" s="475">
        <f t="shared" ca="1" si="118"/>
        <v>3283859.3425668036</v>
      </c>
      <c r="AY501" s="475">
        <f t="shared" ca="1" si="118"/>
        <v>3283859.3425668036</v>
      </c>
      <c r="AZ501" s="475">
        <f t="shared" ca="1" si="118"/>
        <v>3283859.3425668036</v>
      </c>
      <c r="BA501" s="475">
        <f t="shared" ca="1" si="118"/>
        <v>3283859.3425668036</v>
      </c>
      <c r="BB501" s="475">
        <f t="shared" ca="1" si="118"/>
        <v>3283859.3425668036</v>
      </c>
      <c r="BC501" s="475">
        <f t="shared" ca="1" si="118"/>
        <v>3283859.3425668036</v>
      </c>
      <c r="BD501" s="475">
        <f t="shared" ca="1" si="118"/>
        <v>3283859.3425668036</v>
      </c>
      <c r="BE501" s="475">
        <f t="shared" ca="1" si="118"/>
        <v>3283859.3425668036</v>
      </c>
      <c r="BF501" s="475">
        <f t="shared" ca="1" si="118"/>
        <v>3283859.3425668036</v>
      </c>
      <c r="BG501" s="475">
        <f t="shared" ca="1" si="118"/>
        <v>3283859.3425668036</v>
      </c>
      <c r="BH501" s="475">
        <f t="shared" ca="1" si="118"/>
        <v>3283859.3425668036</v>
      </c>
      <c r="BI501" s="475">
        <f t="shared" ca="1" si="118"/>
        <v>3283859.3425668036</v>
      </c>
      <c r="BJ501" s="475">
        <f t="shared" ca="1" si="118"/>
        <v>3283859.3425668036</v>
      </c>
      <c r="BK501" s="475">
        <f t="shared" ca="1" si="119"/>
        <v>3283859.3425668036</v>
      </c>
      <c r="BL501" s="475">
        <f t="shared" ca="1" si="119"/>
        <v>3283859.3425668036</v>
      </c>
      <c r="BM501" s="475">
        <f t="shared" ca="1" si="119"/>
        <v>3283859.3425668036</v>
      </c>
      <c r="BN501" s="475">
        <f t="shared" ca="1" si="119"/>
        <v>3283859.3425668036</v>
      </c>
      <c r="BO501" s="475">
        <f t="shared" ca="1" si="119"/>
        <v>3283859.3425668036</v>
      </c>
      <c r="BP501" s="475">
        <f t="shared" ca="1" si="119"/>
        <v>3283859.3425668036</v>
      </c>
      <c r="BQ501" s="475">
        <f t="shared" ca="1" si="119"/>
        <v>3283859.3425668036</v>
      </c>
      <c r="BR501" s="475"/>
      <c r="BS501" s="312"/>
      <c r="BT501" s="312"/>
      <c r="BU501" s="312"/>
      <c r="BV501" s="312"/>
      <c r="BW501" s="312"/>
      <c r="BX501" s="312"/>
    </row>
    <row r="502" spans="4:76">
      <c r="D502" s="475"/>
      <c r="E502" s="475"/>
      <c r="F502" s="475"/>
      <c r="G502" s="475"/>
      <c r="H502" s="475"/>
      <c r="I502" s="475"/>
      <c r="J502" s="475"/>
      <c r="K502" s="475"/>
      <c r="L502" s="475"/>
      <c r="M502" s="475"/>
      <c r="N502" s="475"/>
      <c r="O502" s="475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  <c r="AA502" s="475"/>
      <c r="AB502" s="475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>
        <f ca="1">AT$47/24</f>
        <v>3731658.3438259126</v>
      </c>
      <c r="AU502" s="475">
        <f t="shared" ca="1" si="118"/>
        <v>3731658.3438259126</v>
      </c>
      <c r="AV502" s="475">
        <f t="shared" ca="1" si="118"/>
        <v>3731658.3438259126</v>
      </c>
      <c r="AW502" s="475">
        <f t="shared" ca="1" si="118"/>
        <v>3731658.3438259126</v>
      </c>
      <c r="AX502" s="475">
        <f t="shared" ca="1" si="118"/>
        <v>3731658.3438259126</v>
      </c>
      <c r="AY502" s="475">
        <f t="shared" ca="1" si="118"/>
        <v>3731658.3438259126</v>
      </c>
      <c r="AZ502" s="475">
        <f t="shared" ca="1" si="118"/>
        <v>3731658.3438259126</v>
      </c>
      <c r="BA502" s="475">
        <f t="shared" ca="1" si="118"/>
        <v>3731658.3438259126</v>
      </c>
      <c r="BB502" s="475">
        <f t="shared" ca="1" si="118"/>
        <v>3731658.3438259126</v>
      </c>
      <c r="BC502" s="475">
        <f t="shared" ca="1" si="118"/>
        <v>3731658.3438259126</v>
      </c>
      <c r="BD502" s="475">
        <f t="shared" ca="1" si="118"/>
        <v>3731658.3438259126</v>
      </c>
      <c r="BE502" s="475">
        <f t="shared" ca="1" si="118"/>
        <v>3731658.3438259126</v>
      </c>
      <c r="BF502" s="475">
        <f t="shared" ca="1" si="118"/>
        <v>3731658.3438259126</v>
      </c>
      <c r="BG502" s="475">
        <f t="shared" ca="1" si="118"/>
        <v>3731658.3438259126</v>
      </c>
      <c r="BH502" s="475">
        <f t="shared" ca="1" si="118"/>
        <v>3731658.3438259126</v>
      </c>
      <c r="BI502" s="475">
        <f t="shared" ca="1" si="118"/>
        <v>3731658.3438259126</v>
      </c>
      <c r="BJ502" s="475">
        <f t="shared" ca="1" si="118"/>
        <v>3731658.3438259126</v>
      </c>
      <c r="BK502" s="475">
        <f t="shared" ca="1" si="119"/>
        <v>3731658.3438259126</v>
      </c>
      <c r="BL502" s="475">
        <f t="shared" ca="1" si="119"/>
        <v>3731658.3438259126</v>
      </c>
      <c r="BM502" s="475">
        <f t="shared" ca="1" si="119"/>
        <v>3731658.3438259126</v>
      </c>
      <c r="BN502" s="475">
        <f t="shared" ca="1" si="119"/>
        <v>3731658.3438259126</v>
      </c>
      <c r="BO502" s="475">
        <f t="shared" ca="1" si="119"/>
        <v>3731658.3438259126</v>
      </c>
      <c r="BP502" s="475">
        <f t="shared" ca="1" si="119"/>
        <v>3731658.3438259126</v>
      </c>
      <c r="BQ502" s="475">
        <f t="shared" ca="1" si="119"/>
        <v>3731658.3438259126</v>
      </c>
      <c r="BR502" s="475"/>
      <c r="BS502" s="312"/>
      <c r="BT502" s="312"/>
      <c r="BU502" s="312"/>
      <c r="BV502" s="312"/>
      <c r="BW502" s="312"/>
      <c r="BX502" s="312"/>
    </row>
    <row r="503" spans="4:76">
      <c r="D503" s="475"/>
      <c r="E503" s="475"/>
      <c r="F503" s="475"/>
      <c r="G503" s="475"/>
      <c r="H503" s="475"/>
      <c r="I503" s="475"/>
      <c r="J503" s="475"/>
      <c r="K503" s="475"/>
      <c r="L503" s="475"/>
      <c r="M503" s="475"/>
      <c r="N503" s="475"/>
      <c r="O503" s="475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  <c r="AA503" s="475"/>
      <c r="AB503" s="475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>
        <f ca="1">AT$47/24</f>
        <v>3731658.3438259126</v>
      </c>
      <c r="AU503" s="475">
        <f t="shared" ca="1" si="118"/>
        <v>3731658.3438259126</v>
      </c>
      <c r="AV503" s="475">
        <f t="shared" ca="1" si="118"/>
        <v>3731658.3438259126</v>
      </c>
      <c r="AW503" s="475">
        <f t="shared" ca="1" si="118"/>
        <v>3731658.3438259126</v>
      </c>
      <c r="AX503" s="475">
        <f t="shared" ca="1" si="118"/>
        <v>3731658.3438259126</v>
      </c>
      <c r="AY503" s="475">
        <f t="shared" ca="1" si="118"/>
        <v>3731658.3438259126</v>
      </c>
      <c r="AZ503" s="475">
        <f t="shared" ca="1" si="118"/>
        <v>3731658.3438259126</v>
      </c>
      <c r="BA503" s="475">
        <f t="shared" ca="1" si="118"/>
        <v>3731658.3438259126</v>
      </c>
      <c r="BB503" s="475">
        <f t="shared" ca="1" si="118"/>
        <v>3731658.3438259126</v>
      </c>
      <c r="BC503" s="475">
        <f t="shared" ca="1" si="118"/>
        <v>3731658.3438259126</v>
      </c>
      <c r="BD503" s="475">
        <f t="shared" ca="1" si="118"/>
        <v>3731658.3438259126</v>
      </c>
      <c r="BE503" s="475">
        <f t="shared" ca="1" si="118"/>
        <v>3731658.3438259126</v>
      </c>
      <c r="BF503" s="475">
        <f t="shared" ca="1" si="118"/>
        <v>3731658.3438259126</v>
      </c>
      <c r="BG503" s="475">
        <f t="shared" ca="1" si="118"/>
        <v>3731658.3438259126</v>
      </c>
      <c r="BH503" s="475">
        <f t="shared" ca="1" si="118"/>
        <v>3731658.3438259126</v>
      </c>
      <c r="BI503" s="475">
        <f t="shared" ca="1" si="118"/>
        <v>3731658.3438259126</v>
      </c>
      <c r="BJ503" s="475">
        <f t="shared" ca="1" si="118"/>
        <v>3731658.3438259126</v>
      </c>
      <c r="BK503" s="475">
        <f t="shared" ca="1" si="119"/>
        <v>3731658.3438259126</v>
      </c>
      <c r="BL503" s="475">
        <f t="shared" ca="1" si="119"/>
        <v>3731658.3438259126</v>
      </c>
      <c r="BM503" s="475">
        <f t="shared" ca="1" si="119"/>
        <v>3731658.3438259126</v>
      </c>
      <c r="BN503" s="475">
        <f t="shared" ca="1" si="119"/>
        <v>3731658.3438259126</v>
      </c>
      <c r="BO503" s="475">
        <f t="shared" ca="1" si="119"/>
        <v>3731658.3438259126</v>
      </c>
      <c r="BP503" s="475">
        <f t="shared" ca="1" si="119"/>
        <v>3731658.3438259126</v>
      </c>
      <c r="BQ503" s="475">
        <f t="shared" ca="1" si="119"/>
        <v>3731658.3438259126</v>
      </c>
      <c r="BR503" s="475"/>
      <c r="BS503" s="312"/>
      <c r="BT503" s="312"/>
      <c r="BU503" s="312"/>
      <c r="BV503" s="312"/>
      <c r="BW503" s="312"/>
      <c r="BX503" s="312"/>
    </row>
    <row r="504" spans="4:76">
      <c r="D504" s="475"/>
      <c r="E504" s="475"/>
      <c r="F504" s="475"/>
      <c r="G504" s="475"/>
      <c r="H504" s="475"/>
      <c r="I504" s="475"/>
      <c r="J504" s="475"/>
      <c r="K504" s="475"/>
      <c r="L504" s="475"/>
      <c r="M504" s="475"/>
      <c r="N504" s="475"/>
      <c r="O504" s="475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  <c r="AA504" s="475"/>
      <c r="AB504" s="475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>
        <f ca="1">AU$44/24</f>
        <v>4418689.2915311176</v>
      </c>
      <c r="AV504" s="475">
        <f ca="1">AU504</f>
        <v>4418689.2915311176</v>
      </c>
      <c r="AW504" s="475">
        <f t="shared" ca="1" si="118"/>
        <v>4418689.2915311176</v>
      </c>
      <c r="AX504" s="475">
        <f t="shared" ca="1" si="118"/>
        <v>4418689.2915311176</v>
      </c>
      <c r="AY504" s="475">
        <f t="shared" ca="1" si="118"/>
        <v>4418689.2915311176</v>
      </c>
      <c r="AZ504" s="475">
        <f t="shared" ca="1" si="118"/>
        <v>4418689.2915311176</v>
      </c>
      <c r="BA504" s="475">
        <f t="shared" ca="1" si="118"/>
        <v>4418689.2915311176</v>
      </c>
      <c r="BB504" s="475">
        <f t="shared" ca="1" si="118"/>
        <v>4418689.2915311176</v>
      </c>
      <c r="BC504" s="475">
        <f t="shared" ca="1" si="118"/>
        <v>4418689.2915311176</v>
      </c>
      <c r="BD504" s="475">
        <f t="shared" ca="1" si="118"/>
        <v>4418689.2915311176</v>
      </c>
      <c r="BE504" s="475">
        <f t="shared" ca="1" si="118"/>
        <v>4418689.2915311176</v>
      </c>
      <c r="BF504" s="475">
        <f t="shared" ca="1" si="118"/>
        <v>4418689.2915311176</v>
      </c>
      <c r="BG504" s="475">
        <f t="shared" ca="1" si="118"/>
        <v>4418689.2915311176</v>
      </c>
      <c r="BH504" s="475">
        <f t="shared" ca="1" si="118"/>
        <v>4418689.2915311176</v>
      </c>
      <c r="BI504" s="475">
        <f t="shared" ca="1" si="118"/>
        <v>4418689.2915311176</v>
      </c>
      <c r="BJ504" s="475">
        <f t="shared" ca="1" si="118"/>
        <v>4418689.2915311176</v>
      </c>
      <c r="BK504" s="475">
        <f t="shared" ca="1" si="119"/>
        <v>4418689.2915311176</v>
      </c>
      <c r="BL504" s="475">
        <f t="shared" ca="1" si="119"/>
        <v>4418689.2915311176</v>
      </c>
      <c r="BM504" s="475">
        <f t="shared" ca="1" si="119"/>
        <v>4418689.2915311176</v>
      </c>
      <c r="BN504" s="475">
        <f t="shared" ca="1" si="119"/>
        <v>4418689.2915311176</v>
      </c>
      <c r="BO504" s="475">
        <f t="shared" ca="1" si="119"/>
        <v>4418689.2915311176</v>
      </c>
      <c r="BP504" s="475">
        <f t="shared" ca="1" si="119"/>
        <v>4418689.2915311176</v>
      </c>
      <c r="BQ504" s="475">
        <f t="shared" ca="1" si="119"/>
        <v>4418689.2915311176</v>
      </c>
      <c r="BR504" s="475">
        <f ca="1">BQ504</f>
        <v>4418689.2915311176</v>
      </c>
      <c r="BS504" s="312"/>
      <c r="BT504" s="312"/>
      <c r="BU504" s="312"/>
      <c r="BV504" s="312"/>
      <c r="BW504" s="312"/>
      <c r="BX504" s="312"/>
    </row>
    <row r="505" spans="4:76">
      <c r="D505" s="475"/>
      <c r="E505" s="475"/>
      <c r="F505" s="475"/>
      <c r="G505" s="475"/>
      <c r="H505" s="475"/>
      <c r="I505" s="475"/>
      <c r="J505" s="475"/>
      <c r="K505" s="475"/>
      <c r="L505" s="475"/>
      <c r="M505" s="475"/>
      <c r="N505" s="475"/>
      <c r="O505" s="475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  <c r="AA505" s="475"/>
      <c r="AB505" s="475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>
        <f ca="1">AU$45/24</f>
        <v>4531989.016954992</v>
      </c>
      <c r="AV505" s="475">
        <f t="shared" ref="AV505:BK509" ca="1" si="120">AU505</f>
        <v>4531989.016954992</v>
      </c>
      <c r="AW505" s="475">
        <f t="shared" ca="1" si="120"/>
        <v>4531989.016954992</v>
      </c>
      <c r="AX505" s="475">
        <f t="shared" ca="1" si="120"/>
        <v>4531989.016954992</v>
      </c>
      <c r="AY505" s="475">
        <f t="shared" ca="1" si="120"/>
        <v>4531989.016954992</v>
      </c>
      <c r="AZ505" s="475">
        <f t="shared" ca="1" si="120"/>
        <v>4531989.016954992</v>
      </c>
      <c r="BA505" s="475">
        <f t="shared" ca="1" si="120"/>
        <v>4531989.016954992</v>
      </c>
      <c r="BB505" s="475">
        <f t="shared" ca="1" si="120"/>
        <v>4531989.016954992</v>
      </c>
      <c r="BC505" s="475">
        <f t="shared" ca="1" si="120"/>
        <v>4531989.016954992</v>
      </c>
      <c r="BD505" s="475">
        <f t="shared" ca="1" si="120"/>
        <v>4531989.016954992</v>
      </c>
      <c r="BE505" s="475">
        <f t="shared" ca="1" si="120"/>
        <v>4531989.016954992</v>
      </c>
      <c r="BF505" s="475">
        <f t="shared" ca="1" si="120"/>
        <v>4531989.016954992</v>
      </c>
      <c r="BG505" s="475">
        <f t="shared" ca="1" si="120"/>
        <v>4531989.016954992</v>
      </c>
      <c r="BH505" s="475">
        <f t="shared" ca="1" si="120"/>
        <v>4531989.016954992</v>
      </c>
      <c r="BI505" s="475">
        <f t="shared" ca="1" si="120"/>
        <v>4531989.016954992</v>
      </c>
      <c r="BJ505" s="475">
        <f t="shared" ca="1" si="120"/>
        <v>4531989.016954992</v>
      </c>
      <c r="BK505" s="475">
        <f t="shared" ca="1" si="120"/>
        <v>4531989.016954992</v>
      </c>
      <c r="BL505" s="475">
        <f t="shared" ca="1" si="119"/>
        <v>4531989.016954992</v>
      </c>
      <c r="BM505" s="475">
        <f t="shared" ca="1" si="119"/>
        <v>4531989.016954992</v>
      </c>
      <c r="BN505" s="475">
        <f t="shared" ca="1" si="119"/>
        <v>4531989.016954992</v>
      </c>
      <c r="BO505" s="475">
        <f t="shared" ca="1" si="119"/>
        <v>4531989.016954992</v>
      </c>
      <c r="BP505" s="475">
        <f t="shared" ca="1" si="119"/>
        <v>4531989.016954992</v>
      </c>
      <c r="BQ505" s="475">
        <f t="shared" ca="1" si="119"/>
        <v>4531989.016954992</v>
      </c>
      <c r="BR505" s="475">
        <f t="shared" ca="1" si="119"/>
        <v>4531989.016954992</v>
      </c>
      <c r="BS505" s="312"/>
      <c r="BT505" s="312"/>
      <c r="BU505" s="312"/>
      <c r="BV505" s="312"/>
      <c r="BW505" s="312"/>
      <c r="BX505" s="312"/>
    </row>
    <row r="506" spans="4:76">
      <c r="D506" s="475"/>
      <c r="E506" s="475"/>
      <c r="F506" s="475"/>
      <c r="G506" s="475"/>
      <c r="H506" s="475"/>
      <c r="I506" s="475"/>
      <c r="J506" s="475"/>
      <c r="K506" s="475"/>
      <c r="L506" s="475"/>
      <c r="M506" s="475"/>
      <c r="N506" s="475"/>
      <c r="O506" s="475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  <c r="AA506" s="475"/>
      <c r="AB506" s="475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>
        <f ca="1">AU$46/24</f>
        <v>3323458.6124336612</v>
      </c>
      <c r="AV506" s="475">
        <f t="shared" ca="1" si="120"/>
        <v>3323458.6124336612</v>
      </c>
      <c r="AW506" s="475">
        <f t="shared" ca="1" si="120"/>
        <v>3323458.6124336612</v>
      </c>
      <c r="AX506" s="475">
        <f t="shared" ca="1" si="120"/>
        <v>3323458.6124336612</v>
      </c>
      <c r="AY506" s="475">
        <f t="shared" ca="1" si="120"/>
        <v>3323458.6124336612</v>
      </c>
      <c r="AZ506" s="475">
        <f t="shared" ca="1" si="120"/>
        <v>3323458.6124336612</v>
      </c>
      <c r="BA506" s="475">
        <f t="shared" ca="1" si="120"/>
        <v>3323458.6124336612</v>
      </c>
      <c r="BB506" s="475">
        <f t="shared" ca="1" si="120"/>
        <v>3323458.6124336612</v>
      </c>
      <c r="BC506" s="475">
        <f t="shared" ca="1" si="120"/>
        <v>3323458.6124336612</v>
      </c>
      <c r="BD506" s="475">
        <f t="shared" ca="1" si="120"/>
        <v>3323458.6124336612</v>
      </c>
      <c r="BE506" s="475">
        <f t="shared" ca="1" si="120"/>
        <v>3323458.6124336612</v>
      </c>
      <c r="BF506" s="475">
        <f t="shared" ca="1" si="120"/>
        <v>3323458.6124336612</v>
      </c>
      <c r="BG506" s="475">
        <f t="shared" ca="1" si="120"/>
        <v>3323458.6124336612</v>
      </c>
      <c r="BH506" s="475">
        <f t="shared" ca="1" si="120"/>
        <v>3323458.6124336612</v>
      </c>
      <c r="BI506" s="475">
        <f t="shared" ca="1" si="120"/>
        <v>3323458.6124336612</v>
      </c>
      <c r="BJ506" s="475">
        <f t="shared" ca="1" si="120"/>
        <v>3323458.6124336612</v>
      </c>
      <c r="BK506" s="475">
        <f t="shared" ca="1" si="120"/>
        <v>3323458.6124336612</v>
      </c>
      <c r="BL506" s="475">
        <f t="shared" ca="1" si="119"/>
        <v>3323458.6124336612</v>
      </c>
      <c r="BM506" s="475">
        <f t="shared" ca="1" si="119"/>
        <v>3323458.6124336612</v>
      </c>
      <c r="BN506" s="475">
        <f t="shared" ca="1" si="119"/>
        <v>3323458.6124336612</v>
      </c>
      <c r="BO506" s="475">
        <f t="shared" ca="1" si="119"/>
        <v>3323458.6124336612</v>
      </c>
      <c r="BP506" s="475">
        <f t="shared" ca="1" si="119"/>
        <v>3323458.6124336612</v>
      </c>
      <c r="BQ506" s="475">
        <f t="shared" ca="1" si="119"/>
        <v>3323458.6124336612</v>
      </c>
      <c r="BR506" s="475">
        <f t="shared" ca="1" si="119"/>
        <v>3323458.6124336612</v>
      </c>
      <c r="BS506" s="312"/>
      <c r="BT506" s="312"/>
      <c r="BU506" s="312"/>
      <c r="BV506" s="312"/>
      <c r="BW506" s="312"/>
      <c r="BX506" s="312"/>
    </row>
    <row r="507" spans="4:76">
      <c r="D507" s="475"/>
      <c r="E507" s="475"/>
      <c r="F507" s="475"/>
      <c r="G507" s="475"/>
      <c r="H507" s="475"/>
      <c r="I507" s="475"/>
      <c r="J507" s="475"/>
      <c r="K507" s="475"/>
      <c r="L507" s="475"/>
      <c r="M507" s="475"/>
      <c r="N507" s="475"/>
      <c r="O507" s="475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  <c r="AA507" s="475"/>
      <c r="AB507" s="475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>
        <f ca="1">AU$47/24</f>
        <v>3776657.51412916</v>
      </c>
      <c r="AV507" s="475">
        <f t="shared" ca="1" si="120"/>
        <v>3776657.51412916</v>
      </c>
      <c r="AW507" s="475">
        <f t="shared" ca="1" si="120"/>
        <v>3776657.51412916</v>
      </c>
      <c r="AX507" s="475">
        <f t="shared" ca="1" si="120"/>
        <v>3776657.51412916</v>
      </c>
      <c r="AY507" s="475">
        <f t="shared" ca="1" si="120"/>
        <v>3776657.51412916</v>
      </c>
      <c r="AZ507" s="475">
        <f t="shared" ca="1" si="120"/>
        <v>3776657.51412916</v>
      </c>
      <c r="BA507" s="475">
        <f t="shared" ca="1" si="120"/>
        <v>3776657.51412916</v>
      </c>
      <c r="BB507" s="475">
        <f t="shared" ca="1" si="120"/>
        <v>3776657.51412916</v>
      </c>
      <c r="BC507" s="475">
        <f t="shared" ca="1" si="120"/>
        <v>3776657.51412916</v>
      </c>
      <c r="BD507" s="475">
        <f t="shared" ca="1" si="120"/>
        <v>3776657.51412916</v>
      </c>
      <c r="BE507" s="475">
        <f t="shared" ca="1" si="120"/>
        <v>3776657.51412916</v>
      </c>
      <c r="BF507" s="475">
        <f t="shared" ca="1" si="120"/>
        <v>3776657.51412916</v>
      </c>
      <c r="BG507" s="475">
        <f t="shared" ca="1" si="120"/>
        <v>3776657.51412916</v>
      </c>
      <c r="BH507" s="475">
        <f t="shared" ca="1" si="120"/>
        <v>3776657.51412916</v>
      </c>
      <c r="BI507" s="475">
        <f t="shared" ca="1" si="120"/>
        <v>3776657.51412916</v>
      </c>
      <c r="BJ507" s="475">
        <f t="shared" ca="1" si="120"/>
        <v>3776657.51412916</v>
      </c>
      <c r="BK507" s="475">
        <f t="shared" ca="1" si="120"/>
        <v>3776657.51412916</v>
      </c>
      <c r="BL507" s="475">
        <f t="shared" ca="1" si="119"/>
        <v>3776657.51412916</v>
      </c>
      <c r="BM507" s="475">
        <f t="shared" ca="1" si="119"/>
        <v>3776657.51412916</v>
      </c>
      <c r="BN507" s="475">
        <f t="shared" ca="1" si="119"/>
        <v>3776657.51412916</v>
      </c>
      <c r="BO507" s="475">
        <f t="shared" ca="1" si="119"/>
        <v>3776657.51412916</v>
      </c>
      <c r="BP507" s="475">
        <f t="shared" ca="1" si="119"/>
        <v>3776657.51412916</v>
      </c>
      <c r="BQ507" s="475">
        <f t="shared" ca="1" si="119"/>
        <v>3776657.51412916</v>
      </c>
      <c r="BR507" s="475">
        <f t="shared" ca="1" si="119"/>
        <v>3776657.51412916</v>
      </c>
      <c r="BS507" s="312"/>
      <c r="BT507" s="312"/>
      <c r="BU507" s="312"/>
      <c r="BV507" s="312"/>
      <c r="BW507" s="312"/>
      <c r="BX507" s="312"/>
    </row>
    <row r="508" spans="4:76">
      <c r="D508" s="475"/>
      <c r="E508" s="475"/>
      <c r="F508" s="475"/>
      <c r="G508" s="475"/>
      <c r="H508" s="475"/>
      <c r="I508" s="475"/>
      <c r="J508" s="475"/>
      <c r="K508" s="475"/>
      <c r="L508" s="475"/>
      <c r="M508" s="475"/>
      <c r="N508" s="475"/>
      <c r="O508" s="475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  <c r="AA508" s="475"/>
      <c r="AB508" s="475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>
        <f ca="1">AU$47/24</f>
        <v>3776657.51412916</v>
      </c>
      <c r="AV508" s="475">
        <f t="shared" ca="1" si="120"/>
        <v>3776657.51412916</v>
      </c>
      <c r="AW508" s="475">
        <f t="shared" ca="1" si="120"/>
        <v>3776657.51412916</v>
      </c>
      <c r="AX508" s="475">
        <f t="shared" ca="1" si="120"/>
        <v>3776657.51412916</v>
      </c>
      <c r="AY508" s="475">
        <f t="shared" ca="1" si="120"/>
        <v>3776657.51412916</v>
      </c>
      <c r="AZ508" s="475">
        <f t="shared" ca="1" si="120"/>
        <v>3776657.51412916</v>
      </c>
      <c r="BA508" s="475">
        <f t="shared" ca="1" si="120"/>
        <v>3776657.51412916</v>
      </c>
      <c r="BB508" s="475">
        <f t="shared" ca="1" si="120"/>
        <v>3776657.51412916</v>
      </c>
      <c r="BC508" s="475">
        <f t="shared" ca="1" si="120"/>
        <v>3776657.51412916</v>
      </c>
      <c r="BD508" s="475">
        <f t="shared" ca="1" si="120"/>
        <v>3776657.51412916</v>
      </c>
      <c r="BE508" s="475">
        <f t="shared" ca="1" si="120"/>
        <v>3776657.51412916</v>
      </c>
      <c r="BF508" s="475">
        <f t="shared" ca="1" si="120"/>
        <v>3776657.51412916</v>
      </c>
      <c r="BG508" s="475">
        <f t="shared" ca="1" si="120"/>
        <v>3776657.51412916</v>
      </c>
      <c r="BH508" s="475">
        <f t="shared" ca="1" si="120"/>
        <v>3776657.51412916</v>
      </c>
      <c r="BI508" s="475">
        <f t="shared" ca="1" si="120"/>
        <v>3776657.51412916</v>
      </c>
      <c r="BJ508" s="475">
        <f t="shared" ca="1" si="120"/>
        <v>3776657.51412916</v>
      </c>
      <c r="BK508" s="475">
        <f t="shared" ca="1" si="120"/>
        <v>3776657.51412916</v>
      </c>
      <c r="BL508" s="475">
        <f t="shared" ca="1" si="119"/>
        <v>3776657.51412916</v>
      </c>
      <c r="BM508" s="475">
        <f t="shared" ca="1" si="119"/>
        <v>3776657.51412916</v>
      </c>
      <c r="BN508" s="475">
        <f t="shared" ca="1" si="119"/>
        <v>3776657.51412916</v>
      </c>
      <c r="BO508" s="475">
        <f t="shared" ca="1" si="119"/>
        <v>3776657.51412916</v>
      </c>
      <c r="BP508" s="475">
        <f t="shared" ca="1" si="119"/>
        <v>3776657.51412916</v>
      </c>
      <c r="BQ508" s="475">
        <f t="shared" ca="1" si="119"/>
        <v>3776657.51412916</v>
      </c>
      <c r="BR508" s="475">
        <f t="shared" ca="1" si="119"/>
        <v>3776657.51412916</v>
      </c>
      <c r="BS508" s="312"/>
      <c r="BT508" s="312"/>
      <c r="BU508" s="312"/>
      <c r="BV508" s="312"/>
      <c r="BW508" s="312"/>
      <c r="BX508" s="312"/>
    </row>
    <row r="509" spans="4:76">
      <c r="D509" s="475"/>
      <c r="E509" s="475"/>
      <c r="F509" s="475"/>
      <c r="G509" s="475"/>
      <c r="H509" s="475"/>
      <c r="I509" s="475"/>
      <c r="J509" s="475"/>
      <c r="K509" s="475"/>
      <c r="L509" s="475"/>
      <c r="M509" s="475"/>
      <c r="N509" s="475"/>
      <c r="O509" s="475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  <c r="AA509" s="475"/>
      <c r="AB509" s="475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>
        <f ca="1">AV$44/24</f>
        <v>4440778.1759865321</v>
      </c>
      <c r="AW509" s="475">
        <f ca="1">AV509</f>
        <v>4440778.1759865321</v>
      </c>
      <c r="AX509" s="475">
        <f t="shared" ca="1" si="120"/>
        <v>4440778.1759865321</v>
      </c>
      <c r="AY509" s="475">
        <f t="shared" ca="1" si="120"/>
        <v>4440778.1759865321</v>
      </c>
      <c r="AZ509" s="475">
        <f t="shared" ca="1" si="120"/>
        <v>4440778.1759865321</v>
      </c>
      <c r="BA509" s="475">
        <f t="shared" ca="1" si="120"/>
        <v>4440778.1759865321</v>
      </c>
      <c r="BB509" s="475">
        <f t="shared" ca="1" si="120"/>
        <v>4440778.1759865321</v>
      </c>
      <c r="BC509" s="475">
        <f t="shared" ca="1" si="120"/>
        <v>4440778.1759865321</v>
      </c>
      <c r="BD509" s="475">
        <f t="shared" ca="1" si="120"/>
        <v>4440778.1759865321</v>
      </c>
      <c r="BE509" s="475">
        <f t="shared" ca="1" si="120"/>
        <v>4440778.1759865321</v>
      </c>
      <c r="BF509" s="475">
        <f t="shared" ca="1" si="120"/>
        <v>4440778.1759865321</v>
      </c>
      <c r="BG509" s="475">
        <f t="shared" ca="1" si="120"/>
        <v>4440778.1759865321</v>
      </c>
      <c r="BH509" s="475">
        <f t="shared" ca="1" si="120"/>
        <v>4440778.1759865321</v>
      </c>
      <c r="BI509" s="475">
        <f t="shared" ca="1" si="120"/>
        <v>4440778.1759865321</v>
      </c>
      <c r="BJ509" s="475">
        <f t="shared" ca="1" si="120"/>
        <v>4440778.1759865321</v>
      </c>
      <c r="BK509" s="475">
        <f t="shared" ca="1" si="120"/>
        <v>4440778.1759865321</v>
      </c>
      <c r="BL509" s="475">
        <f t="shared" ca="1" si="119"/>
        <v>4440778.1759865321</v>
      </c>
      <c r="BM509" s="475">
        <f t="shared" ca="1" si="119"/>
        <v>4440778.1759865321</v>
      </c>
      <c r="BN509" s="475">
        <f t="shared" ca="1" si="119"/>
        <v>4440778.1759865321</v>
      </c>
      <c r="BO509" s="475">
        <f t="shared" ca="1" si="119"/>
        <v>4440778.1759865321</v>
      </c>
      <c r="BP509" s="475">
        <f t="shared" ca="1" si="119"/>
        <v>4440778.1759865321</v>
      </c>
      <c r="BQ509" s="475">
        <f t="shared" ca="1" si="119"/>
        <v>4440778.1759865321</v>
      </c>
      <c r="BR509" s="475">
        <f t="shared" ca="1" si="119"/>
        <v>4440778.1759865321</v>
      </c>
      <c r="BS509" s="312"/>
      <c r="BT509" s="312"/>
      <c r="BU509" s="312"/>
      <c r="BV509" s="312"/>
      <c r="BW509" s="312"/>
      <c r="BX509" s="312"/>
    </row>
    <row r="510" spans="4:76">
      <c r="D510" s="475"/>
      <c r="E510" s="475"/>
      <c r="F510" s="475"/>
      <c r="G510" s="475"/>
      <c r="H510" s="475"/>
      <c r="I510" s="475"/>
      <c r="J510" s="475"/>
      <c r="K510" s="475"/>
      <c r="L510" s="475"/>
      <c r="M510" s="475"/>
      <c r="N510" s="475"/>
      <c r="O510" s="475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  <c r="AA510" s="475"/>
      <c r="AB510" s="475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>
        <f ca="1">AV$45/24</f>
        <v>4554644.28306311</v>
      </c>
      <c r="AW510" s="475">
        <f t="shared" ref="AW510:BL514" ca="1" si="121">AV510</f>
        <v>4554644.28306311</v>
      </c>
      <c r="AX510" s="475">
        <f t="shared" ca="1" si="121"/>
        <v>4554644.28306311</v>
      </c>
      <c r="AY510" s="475">
        <f t="shared" ca="1" si="121"/>
        <v>4554644.28306311</v>
      </c>
      <c r="AZ510" s="475">
        <f t="shared" ca="1" si="121"/>
        <v>4554644.28306311</v>
      </c>
      <c r="BA510" s="475">
        <f t="shared" ca="1" si="121"/>
        <v>4554644.28306311</v>
      </c>
      <c r="BB510" s="475">
        <f t="shared" ca="1" si="121"/>
        <v>4554644.28306311</v>
      </c>
      <c r="BC510" s="475">
        <f t="shared" ca="1" si="121"/>
        <v>4554644.28306311</v>
      </c>
      <c r="BD510" s="475">
        <f t="shared" ca="1" si="121"/>
        <v>4554644.28306311</v>
      </c>
      <c r="BE510" s="475">
        <f t="shared" ca="1" si="121"/>
        <v>4554644.28306311</v>
      </c>
      <c r="BF510" s="475">
        <f t="shared" ca="1" si="121"/>
        <v>4554644.28306311</v>
      </c>
      <c r="BG510" s="475">
        <f t="shared" ca="1" si="121"/>
        <v>4554644.28306311</v>
      </c>
      <c r="BH510" s="475">
        <f t="shared" ca="1" si="121"/>
        <v>4554644.28306311</v>
      </c>
      <c r="BI510" s="475">
        <f t="shared" ca="1" si="121"/>
        <v>4554644.28306311</v>
      </c>
      <c r="BJ510" s="475">
        <f t="shared" ca="1" si="121"/>
        <v>4554644.28306311</v>
      </c>
      <c r="BK510" s="475">
        <f t="shared" ca="1" si="121"/>
        <v>4554644.28306311</v>
      </c>
      <c r="BL510" s="475">
        <f t="shared" ca="1" si="121"/>
        <v>4554644.28306311</v>
      </c>
      <c r="BM510" s="475">
        <f t="shared" ca="1" si="119"/>
        <v>4554644.28306311</v>
      </c>
      <c r="BN510" s="475">
        <f t="shared" ca="1" si="119"/>
        <v>4554644.28306311</v>
      </c>
      <c r="BO510" s="475">
        <f t="shared" ca="1" si="119"/>
        <v>4554644.28306311</v>
      </c>
      <c r="BP510" s="475">
        <f t="shared" ca="1" si="119"/>
        <v>4554644.28306311</v>
      </c>
      <c r="BQ510" s="475">
        <f t="shared" ca="1" si="119"/>
        <v>4554644.28306311</v>
      </c>
      <c r="BR510" s="475">
        <f t="shared" ca="1" si="119"/>
        <v>4554644.28306311</v>
      </c>
      <c r="BS510" s="312"/>
      <c r="BT510" s="312"/>
      <c r="BU510" s="312"/>
      <c r="BV510" s="312"/>
      <c r="BW510" s="312"/>
      <c r="BX510" s="312"/>
    </row>
    <row r="511" spans="4:76">
      <c r="D511" s="475"/>
      <c r="E511" s="475"/>
      <c r="F511" s="475"/>
      <c r="G511" s="475"/>
      <c r="H511" s="475"/>
      <c r="I511" s="475"/>
      <c r="J511" s="475"/>
      <c r="K511" s="475"/>
      <c r="L511" s="475"/>
      <c r="M511" s="475"/>
      <c r="N511" s="475"/>
      <c r="O511" s="475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  <c r="AA511" s="475"/>
      <c r="AB511" s="475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>
        <f ca="1">AV$46/24</f>
        <v>3340072.4742462817</v>
      </c>
      <c r="AW511" s="475">
        <f t="shared" ca="1" si="121"/>
        <v>3340072.4742462817</v>
      </c>
      <c r="AX511" s="475">
        <f t="shared" ca="1" si="121"/>
        <v>3340072.4742462817</v>
      </c>
      <c r="AY511" s="475">
        <f t="shared" ca="1" si="121"/>
        <v>3340072.4742462817</v>
      </c>
      <c r="AZ511" s="475">
        <f t="shared" ca="1" si="121"/>
        <v>3340072.4742462817</v>
      </c>
      <c r="BA511" s="475">
        <f t="shared" ca="1" si="121"/>
        <v>3340072.4742462817</v>
      </c>
      <c r="BB511" s="475">
        <f t="shared" ca="1" si="121"/>
        <v>3340072.4742462817</v>
      </c>
      <c r="BC511" s="475">
        <f t="shared" ca="1" si="121"/>
        <v>3340072.4742462817</v>
      </c>
      <c r="BD511" s="475">
        <f t="shared" ca="1" si="121"/>
        <v>3340072.4742462817</v>
      </c>
      <c r="BE511" s="475">
        <f t="shared" ca="1" si="121"/>
        <v>3340072.4742462817</v>
      </c>
      <c r="BF511" s="475">
        <f t="shared" ca="1" si="121"/>
        <v>3340072.4742462817</v>
      </c>
      <c r="BG511" s="475">
        <f t="shared" ca="1" si="121"/>
        <v>3340072.4742462817</v>
      </c>
      <c r="BH511" s="475">
        <f t="shared" ca="1" si="121"/>
        <v>3340072.4742462817</v>
      </c>
      <c r="BI511" s="475">
        <f t="shared" ca="1" si="121"/>
        <v>3340072.4742462817</v>
      </c>
      <c r="BJ511" s="475">
        <f t="shared" ca="1" si="121"/>
        <v>3340072.4742462817</v>
      </c>
      <c r="BK511" s="475">
        <f t="shared" ca="1" si="121"/>
        <v>3340072.4742462817</v>
      </c>
      <c r="BL511" s="475">
        <f t="shared" ca="1" si="121"/>
        <v>3340072.4742462817</v>
      </c>
      <c r="BM511" s="475">
        <f t="shared" ca="1" si="119"/>
        <v>3340072.4742462817</v>
      </c>
      <c r="BN511" s="475">
        <f t="shared" ca="1" si="119"/>
        <v>3340072.4742462817</v>
      </c>
      <c r="BO511" s="475">
        <f t="shared" ca="1" si="119"/>
        <v>3340072.4742462817</v>
      </c>
      <c r="BP511" s="475">
        <f t="shared" ca="1" si="119"/>
        <v>3340072.4742462817</v>
      </c>
      <c r="BQ511" s="475">
        <f t="shared" ca="1" si="119"/>
        <v>3340072.4742462817</v>
      </c>
      <c r="BR511" s="475">
        <f t="shared" ca="1" si="119"/>
        <v>3340072.4742462817</v>
      </c>
      <c r="BS511" s="312"/>
      <c r="BT511" s="312"/>
      <c r="BU511" s="312"/>
      <c r="BV511" s="312"/>
      <c r="BW511" s="312"/>
      <c r="BX511" s="312"/>
    </row>
    <row r="512" spans="4:76">
      <c r="D512" s="475"/>
      <c r="E512" s="475"/>
      <c r="F512" s="475"/>
      <c r="G512" s="475"/>
      <c r="H512" s="475"/>
      <c r="I512" s="475"/>
      <c r="J512" s="475"/>
      <c r="K512" s="475"/>
      <c r="L512" s="475"/>
      <c r="M512" s="475"/>
      <c r="N512" s="475"/>
      <c r="O512" s="475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  <c r="AA512" s="475"/>
      <c r="AB512" s="475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>
        <f ca="1">AV$47/24</f>
        <v>3795536.9025525916</v>
      </c>
      <c r="AW512" s="475">
        <f t="shared" ca="1" si="121"/>
        <v>3795536.9025525916</v>
      </c>
      <c r="AX512" s="475">
        <f t="shared" ca="1" si="121"/>
        <v>3795536.9025525916</v>
      </c>
      <c r="AY512" s="475">
        <f t="shared" ca="1" si="121"/>
        <v>3795536.9025525916</v>
      </c>
      <c r="AZ512" s="475">
        <f t="shared" ca="1" si="121"/>
        <v>3795536.9025525916</v>
      </c>
      <c r="BA512" s="475">
        <f t="shared" ca="1" si="121"/>
        <v>3795536.9025525916</v>
      </c>
      <c r="BB512" s="475">
        <f t="shared" ca="1" si="121"/>
        <v>3795536.9025525916</v>
      </c>
      <c r="BC512" s="475">
        <f t="shared" ca="1" si="121"/>
        <v>3795536.9025525916</v>
      </c>
      <c r="BD512" s="475">
        <f t="shared" ca="1" si="121"/>
        <v>3795536.9025525916</v>
      </c>
      <c r="BE512" s="475">
        <f t="shared" ca="1" si="121"/>
        <v>3795536.9025525916</v>
      </c>
      <c r="BF512" s="475">
        <f t="shared" ca="1" si="121"/>
        <v>3795536.9025525916</v>
      </c>
      <c r="BG512" s="475">
        <f t="shared" ca="1" si="121"/>
        <v>3795536.9025525916</v>
      </c>
      <c r="BH512" s="475">
        <f t="shared" ca="1" si="121"/>
        <v>3795536.9025525916</v>
      </c>
      <c r="BI512" s="475">
        <f t="shared" ca="1" si="121"/>
        <v>3795536.9025525916</v>
      </c>
      <c r="BJ512" s="475">
        <f t="shared" ca="1" si="121"/>
        <v>3795536.9025525916</v>
      </c>
      <c r="BK512" s="475">
        <f t="shared" ca="1" si="121"/>
        <v>3795536.9025525916</v>
      </c>
      <c r="BL512" s="475">
        <f t="shared" ca="1" si="121"/>
        <v>3795536.9025525916</v>
      </c>
      <c r="BM512" s="475">
        <f t="shared" ca="1" si="119"/>
        <v>3795536.9025525916</v>
      </c>
      <c r="BN512" s="475">
        <f t="shared" ca="1" si="119"/>
        <v>3795536.9025525916</v>
      </c>
      <c r="BO512" s="475">
        <f t="shared" ca="1" si="119"/>
        <v>3795536.9025525916</v>
      </c>
      <c r="BP512" s="475">
        <f t="shared" ca="1" si="119"/>
        <v>3795536.9025525916</v>
      </c>
      <c r="BQ512" s="475">
        <f t="shared" ca="1" si="119"/>
        <v>3795536.9025525916</v>
      </c>
      <c r="BR512" s="475">
        <f t="shared" ca="1" si="119"/>
        <v>3795536.9025525916</v>
      </c>
      <c r="BS512" s="312"/>
      <c r="BT512" s="312"/>
      <c r="BU512" s="312"/>
      <c r="BV512" s="312"/>
      <c r="BW512" s="312"/>
      <c r="BX512" s="312"/>
    </row>
    <row r="513" spans="4:76">
      <c r="D513" s="475"/>
      <c r="E513" s="475"/>
      <c r="F513" s="475"/>
      <c r="G513" s="475"/>
      <c r="H513" s="475"/>
      <c r="I513" s="475"/>
      <c r="J513" s="475"/>
      <c r="K513" s="475"/>
      <c r="L513" s="475"/>
      <c r="M513" s="475"/>
      <c r="N513" s="475"/>
      <c r="O513" s="475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  <c r="AA513" s="475"/>
      <c r="AB513" s="475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>
        <f ca="1">AV$47/24</f>
        <v>3795536.9025525916</v>
      </c>
      <c r="AW513" s="475">
        <f t="shared" ca="1" si="121"/>
        <v>3795536.9025525916</v>
      </c>
      <c r="AX513" s="475">
        <f t="shared" ca="1" si="121"/>
        <v>3795536.9025525916</v>
      </c>
      <c r="AY513" s="475">
        <f t="shared" ca="1" si="121"/>
        <v>3795536.9025525916</v>
      </c>
      <c r="AZ513" s="475">
        <f t="shared" ca="1" si="121"/>
        <v>3795536.9025525916</v>
      </c>
      <c r="BA513" s="475">
        <f t="shared" ca="1" si="121"/>
        <v>3795536.9025525916</v>
      </c>
      <c r="BB513" s="475">
        <f t="shared" ca="1" si="121"/>
        <v>3795536.9025525916</v>
      </c>
      <c r="BC513" s="475">
        <f t="shared" ca="1" si="121"/>
        <v>3795536.9025525916</v>
      </c>
      <c r="BD513" s="475">
        <f t="shared" ca="1" si="121"/>
        <v>3795536.9025525916</v>
      </c>
      <c r="BE513" s="475">
        <f t="shared" ca="1" si="121"/>
        <v>3795536.9025525916</v>
      </c>
      <c r="BF513" s="475">
        <f t="shared" ca="1" si="121"/>
        <v>3795536.9025525916</v>
      </c>
      <c r="BG513" s="475">
        <f t="shared" ca="1" si="121"/>
        <v>3795536.9025525916</v>
      </c>
      <c r="BH513" s="475">
        <f t="shared" ca="1" si="121"/>
        <v>3795536.9025525916</v>
      </c>
      <c r="BI513" s="475">
        <f t="shared" ca="1" si="121"/>
        <v>3795536.9025525916</v>
      </c>
      <c r="BJ513" s="475">
        <f t="shared" ca="1" si="121"/>
        <v>3795536.9025525916</v>
      </c>
      <c r="BK513" s="475">
        <f t="shared" ca="1" si="121"/>
        <v>3795536.9025525916</v>
      </c>
      <c r="BL513" s="475">
        <f t="shared" ca="1" si="121"/>
        <v>3795536.9025525916</v>
      </c>
      <c r="BM513" s="475">
        <f t="shared" ca="1" si="119"/>
        <v>3795536.9025525916</v>
      </c>
      <c r="BN513" s="475">
        <f t="shared" ca="1" si="119"/>
        <v>3795536.9025525916</v>
      </c>
      <c r="BO513" s="475">
        <f t="shared" ca="1" si="119"/>
        <v>3795536.9025525916</v>
      </c>
      <c r="BP513" s="475">
        <f t="shared" ca="1" si="119"/>
        <v>3795536.9025525916</v>
      </c>
      <c r="BQ513" s="475">
        <f t="shared" ca="1" si="119"/>
        <v>3795536.9025525916</v>
      </c>
      <c r="BR513" s="475">
        <f t="shared" ca="1" si="119"/>
        <v>3795536.9025525916</v>
      </c>
      <c r="BS513" s="312"/>
      <c r="BT513" s="312"/>
      <c r="BU513" s="312"/>
      <c r="BV513" s="312"/>
      <c r="BW513" s="312"/>
      <c r="BX513" s="312"/>
    </row>
    <row r="514" spans="4:76">
      <c r="D514" s="475"/>
      <c r="E514" s="475"/>
      <c r="F514" s="475"/>
      <c r="G514" s="475"/>
      <c r="H514" s="475"/>
      <c r="I514" s="475"/>
      <c r="J514" s="475"/>
      <c r="K514" s="475"/>
      <c r="L514" s="475"/>
      <c r="M514" s="475"/>
      <c r="N514" s="475"/>
      <c r="O514" s="475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  <c r="AA514" s="475"/>
      <c r="AB514" s="475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>
        <f ca="1">AW$44/24</f>
        <v>4488933.2492403379</v>
      </c>
      <c r="AX514" s="475">
        <f ca="1">AW514</f>
        <v>4488933.2492403379</v>
      </c>
      <c r="AY514" s="475">
        <f t="shared" ca="1" si="121"/>
        <v>4488933.2492403379</v>
      </c>
      <c r="AZ514" s="475">
        <f t="shared" ca="1" si="121"/>
        <v>4488933.2492403379</v>
      </c>
      <c r="BA514" s="475">
        <f t="shared" ca="1" si="121"/>
        <v>4488933.2492403379</v>
      </c>
      <c r="BB514" s="475">
        <f t="shared" ca="1" si="121"/>
        <v>4488933.2492403379</v>
      </c>
      <c r="BC514" s="475">
        <f t="shared" ca="1" si="121"/>
        <v>4488933.2492403379</v>
      </c>
      <c r="BD514" s="475">
        <f t="shared" ca="1" si="121"/>
        <v>4488933.2492403379</v>
      </c>
      <c r="BE514" s="475">
        <f t="shared" ca="1" si="121"/>
        <v>4488933.2492403379</v>
      </c>
      <c r="BF514" s="475">
        <f t="shared" ca="1" si="121"/>
        <v>4488933.2492403379</v>
      </c>
      <c r="BG514" s="475">
        <f t="shared" ca="1" si="121"/>
        <v>4488933.2492403379</v>
      </c>
      <c r="BH514" s="475">
        <f t="shared" ca="1" si="121"/>
        <v>4488933.2492403379</v>
      </c>
      <c r="BI514" s="475">
        <f t="shared" ca="1" si="121"/>
        <v>4488933.2492403379</v>
      </c>
      <c r="BJ514" s="475">
        <f t="shared" ca="1" si="121"/>
        <v>4488933.2492403379</v>
      </c>
      <c r="BK514" s="475">
        <f t="shared" ca="1" si="121"/>
        <v>4488933.2492403379</v>
      </c>
      <c r="BL514" s="475">
        <f t="shared" ca="1" si="121"/>
        <v>4488933.2492403379</v>
      </c>
      <c r="BM514" s="475">
        <f t="shared" ca="1" si="119"/>
        <v>4488933.2492403379</v>
      </c>
      <c r="BN514" s="475">
        <f t="shared" ca="1" si="119"/>
        <v>4488933.2492403379</v>
      </c>
      <c r="BO514" s="475">
        <f t="shared" ca="1" si="119"/>
        <v>4488933.2492403379</v>
      </c>
      <c r="BP514" s="475">
        <f t="shared" ca="1" si="119"/>
        <v>4488933.2492403379</v>
      </c>
      <c r="BQ514" s="475">
        <f t="shared" ca="1" si="119"/>
        <v>4488933.2492403379</v>
      </c>
      <c r="BR514" s="475">
        <f t="shared" ca="1" si="119"/>
        <v>4488933.2492403379</v>
      </c>
      <c r="BS514" s="312"/>
      <c r="BT514" s="312"/>
      <c r="BU514" s="312"/>
      <c r="BV514" s="312"/>
      <c r="BW514" s="312"/>
      <c r="BX514" s="312"/>
    </row>
    <row r="515" spans="4:76">
      <c r="D515" s="475"/>
      <c r="E515" s="475"/>
      <c r="F515" s="475"/>
      <c r="G515" s="475"/>
      <c r="H515" s="475"/>
      <c r="I515" s="475"/>
      <c r="J515" s="475"/>
      <c r="K515" s="475"/>
      <c r="L515" s="475"/>
      <c r="M515" s="475"/>
      <c r="N515" s="475"/>
      <c r="O515" s="475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  <c r="AA515" s="475"/>
      <c r="AB515" s="475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>
        <f ca="1">AW$45/24</f>
        <v>4604034.1017849622</v>
      </c>
      <c r="AX515" s="475">
        <f t="shared" ref="AX515:BM519" ca="1" si="122">AW515</f>
        <v>4604034.1017849622</v>
      </c>
      <c r="AY515" s="475">
        <f t="shared" ca="1" si="122"/>
        <v>4604034.1017849622</v>
      </c>
      <c r="AZ515" s="475">
        <f t="shared" ca="1" si="122"/>
        <v>4604034.1017849622</v>
      </c>
      <c r="BA515" s="475">
        <f t="shared" ca="1" si="122"/>
        <v>4604034.1017849622</v>
      </c>
      <c r="BB515" s="475">
        <f t="shared" ca="1" si="122"/>
        <v>4604034.1017849622</v>
      </c>
      <c r="BC515" s="475">
        <f t="shared" ca="1" si="122"/>
        <v>4604034.1017849622</v>
      </c>
      <c r="BD515" s="475">
        <f t="shared" ca="1" si="122"/>
        <v>4604034.1017849622</v>
      </c>
      <c r="BE515" s="475">
        <f t="shared" ca="1" si="122"/>
        <v>4604034.1017849622</v>
      </c>
      <c r="BF515" s="475">
        <f t="shared" ca="1" si="122"/>
        <v>4604034.1017849622</v>
      </c>
      <c r="BG515" s="475">
        <f t="shared" ca="1" si="122"/>
        <v>4604034.1017849622</v>
      </c>
      <c r="BH515" s="475">
        <f t="shared" ca="1" si="122"/>
        <v>4604034.1017849622</v>
      </c>
      <c r="BI515" s="475">
        <f t="shared" ca="1" si="122"/>
        <v>4604034.1017849622</v>
      </c>
      <c r="BJ515" s="475">
        <f t="shared" ca="1" si="122"/>
        <v>4604034.1017849622</v>
      </c>
      <c r="BK515" s="475">
        <f t="shared" ca="1" si="122"/>
        <v>4604034.1017849622</v>
      </c>
      <c r="BL515" s="475">
        <f t="shared" ca="1" si="122"/>
        <v>4604034.1017849622</v>
      </c>
      <c r="BM515" s="475">
        <f t="shared" ca="1" si="122"/>
        <v>4604034.1017849622</v>
      </c>
      <c r="BN515" s="475">
        <f t="shared" ca="1" si="119"/>
        <v>4604034.1017849622</v>
      </c>
      <c r="BO515" s="475">
        <f t="shared" ca="1" si="119"/>
        <v>4604034.1017849622</v>
      </c>
      <c r="BP515" s="475">
        <f t="shared" ca="1" si="119"/>
        <v>4604034.1017849622</v>
      </c>
      <c r="BQ515" s="475">
        <f t="shared" ca="1" si="119"/>
        <v>4604034.1017849622</v>
      </c>
      <c r="BR515" s="475">
        <f t="shared" ca="1" si="119"/>
        <v>4604034.1017849622</v>
      </c>
      <c r="BS515" s="312"/>
      <c r="BT515" s="312"/>
      <c r="BU515" s="312"/>
      <c r="BV515" s="312"/>
      <c r="BW515" s="312"/>
      <c r="BX515" s="312"/>
    </row>
    <row r="516" spans="4:76">
      <c r="D516" s="475"/>
      <c r="E516" s="475"/>
      <c r="F516" s="475"/>
      <c r="G516" s="475"/>
      <c r="H516" s="475"/>
      <c r="I516" s="475"/>
      <c r="J516" s="475"/>
      <c r="K516" s="475"/>
      <c r="L516" s="475"/>
      <c r="M516" s="475"/>
      <c r="N516" s="475"/>
      <c r="O516" s="475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  <c r="AA516" s="475"/>
      <c r="AB516" s="475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>
        <f ca="1">AW$46/24</f>
        <v>3376291.6746423058</v>
      </c>
      <c r="AX516" s="475">
        <f t="shared" ca="1" si="122"/>
        <v>3376291.6746423058</v>
      </c>
      <c r="AY516" s="475">
        <f t="shared" ca="1" si="122"/>
        <v>3376291.6746423058</v>
      </c>
      <c r="AZ516" s="475">
        <f t="shared" ca="1" si="122"/>
        <v>3376291.6746423058</v>
      </c>
      <c r="BA516" s="475">
        <f t="shared" ca="1" si="122"/>
        <v>3376291.6746423058</v>
      </c>
      <c r="BB516" s="475">
        <f t="shared" ca="1" si="122"/>
        <v>3376291.6746423058</v>
      </c>
      <c r="BC516" s="475">
        <f t="shared" ca="1" si="122"/>
        <v>3376291.6746423058</v>
      </c>
      <c r="BD516" s="475">
        <f t="shared" ca="1" si="122"/>
        <v>3376291.6746423058</v>
      </c>
      <c r="BE516" s="475">
        <f t="shared" ca="1" si="122"/>
        <v>3376291.6746423058</v>
      </c>
      <c r="BF516" s="475">
        <f t="shared" ca="1" si="122"/>
        <v>3376291.6746423058</v>
      </c>
      <c r="BG516" s="475">
        <f t="shared" ca="1" si="122"/>
        <v>3376291.6746423058</v>
      </c>
      <c r="BH516" s="475">
        <f t="shared" ca="1" si="122"/>
        <v>3376291.6746423058</v>
      </c>
      <c r="BI516" s="475">
        <f t="shared" ca="1" si="122"/>
        <v>3376291.6746423058</v>
      </c>
      <c r="BJ516" s="475">
        <f t="shared" ca="1" si="122"/>
        <v>3376291.6746423058</v>
      </c>
      <c r="BK516" s="475">
        <f t="shared" ca="1" si="122"/>
        <v>3376291.6746423058</v>
      </c>
      <c r="BL516" s="475">
        <f t="shared" ca="1" si="122"/>
        <v>3376291.6746423058</v>
      </c>
      <c r="BM516" s="475">
        <f t="shared" ca="1" si="122"/>
        <v>3376291.6746423058</v>
      </c>
      <c r="BN516" s="475">
        <f t="shared" ref="BN516:BR531" ca="1" si="123">BM516</f>
        <v>3376291.6746423058</v>
      </c>
      <c r="BO516" s="475">
        <f t="shared" ca="1" si="123"/>
        <v>3376291.6746423058</v>
      </c>
      <c r="BP516" s="475">
        <f t="shared" ca="1" si="123"/>
        <v>3376291.6746423058</v>
      </c>
      <c r="BQ516" s="475">
        <f t="shared" ca="1" si="123"/>
        <v>3376291.6746423058</v>
      </c>
      <c r="BR516" s="475">
        <f t="shared" ca="1" si="123"/>
        <v>3376291.6746423058</v>
      </c>
      <c r="BS516" s="312"/>
      <c r="BT516" s="312"/>
      <c r="BU516" s="312"/>
      <c r="BV516" s="312"/>
      <c r="BW516" s="312"/>
      <c r="BX516" s="312"/>
    </row>
    <row r="517" spans="4:76">
      <c r="D517" s="475"/>
      <c r="E517" s="475"/>
      <c r="F517" s="475"/>
      <c r="G517" s="475"/>
      <c r="H517" s="475"/>
      <c r="I517" s="475"/>
      <c r="J517" s="475"/>
      <c r="K517" s="475"/>
      <c r="L517" s="475"/>
      <c r="M517" s="475"/>
      <c r="N517" s="475"/>
      <c r="O517" s="475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  <c r="AA517" s="475"/>
      <c r="AB517" s="475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>
        <f ca="1">AW$47/24</f>
        <v>3836695.0848208014</v>
      </c>
      <c r="AX517" s="475">
        <f t="shared" ca="1" si="122"/>
        <v>3836695.0848208014</v>
      </c>
      <c r="AY517" s="475">
        <f t="shared" ca="1" si="122"/>
        <v>3836695.0848208014</v>
      </c>
      <c r="AZ517" s="475">
        <f t="shared" ca="1" si="122"/>
        <v>3836695.0848208014</v>
      </c>
      <c r="BA517" s="475">
        <f t="shared" ca="1" si="122"/>
        <v>3836695.0848208014</v>
      </c>
      <c r="BB517" s="475">
        <f t="shared" ca="1" si="122"/>
        <v>3836695.0848208014</v>
      </c>
      <c r="BC517" s="475">
        <f t="shared" ca="1" si="122"/>
        <v>3836695.0848208014</v>
      </c>
      <c r="BD517" s="475">
        <f t="shared" ca="1" si="122"/>
        <v>3836695.0848208014</v>
      </c>
      <c r="BE517" s="475">
        <f t="shared" ca="1" si="122"/>
        <v>3836695.0848208014</v>
      </c>
      <c r="BF517" s="475">
        <f t="shared" ca="1" si="122"/>
        <v>3836695.0848208014</v>
      </c>
      <c r="BG517" s="475">
        <f t="shared" ca="1" si="122"/>
        <v>3836695.0848208014</v>
      </c>
      <c r="BH517" s="475">
        <f t="shared" ca="1" si="122"/>
        <v>3836695.0848208014</v>
      </c>
      <c r="BI517" s="475">
        <f t="shared" ca="1" si="122"/>
        <v>3836695.0848208014</v>
      </c>
      <c r="BJ517" s="475">
        <f t="shared" ca="1" si="122"/>
        <v>3836695.0848208014</v>
      </c>
      <c r="BK517" s="475">
        <f t="shared" ca="1" si="122"/>
        <v>3836695.0848208014</v>
      </c>
      <c r="BL517" s="475">
        <f t="shared" ca="1" si="122"/>
        <v>3836695.0848208014</v>
      </c>
      <c r="BM517" s="475">
        <f t="shared" ca="1" si="122"/>
        <v>3836695.0848208014</v>
      </c>
      <c r="BN517" s="475">
        <f t="shared" ca="1" si="123"/>
        <v>3836695.0848208014</v>
      </c>
      <c r="BO517" s="475">
        <f t="shared" ca="1" si="123"/>
        <v>3836695.0848208014</v>
      </c>
      <c r="BP517" s="475">
        <f t="shared" ca="1" si="123"/>
        <v>3836695.0848208014</v>
      </c>
      <c r="BQ517" s="475">
        <f t="shared" ca="1" si="123"/>
        <v>3836695.0848208014</v>
      </c>
      <c r="BR517" s="475">
        <f t="shared" ca="1" si="123"/>
        <v>3836695.0848208014</v>
      </c>
      <c r="BS517" s="312"/>
      <c r="BT517" s="312"/>
      <c r="BU517" s="312"/>
      <c r="BV517" s="312"/>
      <c r="BW517" s="312"/>
      <c r="BX517" s="312"/>
    </row>
    <row r="518" spans="4:76">
      <c r="D518" s="475"/>
      <c r="E518" s="475"/>
      <c r="F518" s="475"/>
      <c r="G518" s="475"/>
      <c r="H518" s="475"/>
      <c r="I518" s="475"/>
      <c r="J518" s="475"/>
      <c r="K518" s="475"/>
      <c r="L518" s="475"/>
      <c r="M518" s="475"/>
      <c r="N518" s="475"/>
      <c r="O518" s="475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  <c r="AA518" s="475"/>
      <c r="AB518" s="475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>
        <f ca="1">AW$47/24</f>
        <v>3836695.0848208014</v>
      </c>
      <c r="AX518" s="475">
        <f t="shared" ca="1" si="122"/>
        <v>3836695.0848208014</v>
      </c>
      <c r="AY518" s="475">
        <f t="shared" ca="1" si="122"/>
        <v>3836695.0848208014</v>
      </c>
      <c r="AZ518" s="475">
        <f t="shared" ca="1" si="122"/>
        <v>3836695.0848208014</v>
      </c>
      <c r="BA518" s="475">
        <f t="shared" ca="1" si="122"/>
        <v>3836695.0848208014</v>
      </c>
      <c r="BB518" s="475">
        <f t="shared" ca="1" si="122"/>
        <v>3836695.0848208014</v>
      </c>
      <c r="BC518" s="475">
        <f t="shared" ca="1" si="122"/>
        <v>3836695.0848208014</v>
      </c>
      <c r="BD518" s="475">
        <f t="shared" ca="1" si="122"/>
        <v>3836695.0848208014</v>
      </c>
      <c r="BE518" s="475">
        <f t="shared" ca="1" si="122"/>
        <v>3836695.0848208014</v>
      </c>
      <c r="BF518" s="475">
        <f t="shared" ca="1" si="122"/>
        <v>3836695.0848208014</v>
      </c>
      <c r="BG518" s="475">
        <f t="shared" ca="1" si="122"/>
        <v>3836695.0848208014</v>
      </c>
      <c r="BH518" s="475">
        <f t="shared" ca="1" si="122"/>
        <v>3836695.0848208014</v>
      </c>
      <c r="BI518" s="475">
        <f t="shared" ca="1" si="122"/>
        <v>3836695.0848208014</v>
      </c>
      <c r="BJ518" s="475">
        <f t="shared" ca="1" si="122"/>
        <v>3836695.0848208014</v>
      </c>
      <c r="BK518" s="475">
        <f t="shared" ca="1" si="122"/>
        <v>3836695.0848208014</v>
      </c>
      <c r="BL518" s="475">
        <f t="shared" ca="1" si="122"/>
        <v>3836695.0848208014</v>
      </c>
      <c r="BM518" s="475">
        <f t="shared" ca="1" si="122"/>
        <v>3836695.0848208014</v>
      </c>
      <c r="BN518" s="475">
        <f t="shared" ca="1" si="123"/>
        <v>3836695.0848208014</v>
      </c>
      <c r="BO518" s="475">
        <f t="shared" ca="1" si="123"/>
        <v>3836695.0848208014</v>
      </c>
      <c r="BP518" s="475">
        <f t="shared" ca="1" si="123"/>
        <v>3836695.0848208014</v>
      </c>
      <c r="BQ518" s="475">
        <f t="shared" ca="1" si="123"/>
        <v>3836695.0848208014</v>
      </c>
      <c r="BR518" s="475">
        <f t="shared" ca="1" si="123"/>
        <v>3836695.0848208014</v>
      </c>
      <c r="BS518" s="312"/>
      <c r="BT518" s="312"/>
      <c r="BU518" s="312"/>
      <c r="BV518" s="312"/>
      <c r="BW518" s="312"/>
      <c r="BX518" s="312"/>
    </row>
    <row r="519" spans="4:76">
      <c r="D519" s="475"/>
      <c r="E519" s="475"/>
      <c r="F519" s="475"/>
      <c r="G519" s="475"/>
      <c r="H519" s="475"/>
      <c r="I519" s="475"/>
      <c r="J519" s="475"/>
      <c r="K519" s="475"/>
      <c r="L519" s="475"/>
      <c r="M519" s="475"/>
      <c r="N519" s="475"/>
      <c r="O519" s="475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  <c r="AA519" s="475"/>
      <c r="AB519" s="475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>
        <f ca="1">AX$44/24</f>
        <v>4511091.3155999351</v>
      </c>
      <c r="AY519" s="475">
        <f ca="1">AX519</f>
        <v>4511091.3155999351</v>
      </c>
      <c r="AZ519" s="475">
        <f t="shared" ca="1" si="122"/>
        <v>4511091.3155999351</v>
      </c>
      <c r="BA519" s="475">
        <f t="shared" ca="1" si="122"/>
        <v>4511091.3155999351</v>
      </c>
      <c r="BB519" s="475">
        <f t="shared" ca="1" si="122"/>
        <v>4511091.3155999351</v>
      </c>
      <c r="BC519" s="475">
        <f t="shared" ca="1" si="122"/>
        <v>4511091.3155999351</v>
      </c>
      <c r="BD519" s="475">
        <f t="shared" ca="1" si="122"/>
        <v>4511091.3155999351</v>
      </c>
      <c r="BE519" s="475">
        <f t="shared" ca="1" si="122"/>
        <v>4511091.3155999351</v>
      </c>
      <c r="BF519" s="475">
        <f t="shared" ca="1" si="122"/>
        <v>4511091.3155999351</v>
      </c>
      <c r="BG519" s="475">
        <f t="shared" ca="1" si="122"/>
        <v>4511091.3155999351</v>
      </c>
      <c r="BH519" s="475">
        <f t="shared" ca="1" si="122"/>
        <v>4511091.3155999351</v>
      </c>
      <c r="BI519" s="475">
        <f t="shared" ca="1" si="122"/>
        <v>4511091.3155999351</v>
      </c>
      <c r="BJ519" s="475">
        <f t="shared" ca="1" si="122"/>
        <v>4511091.3155999351</v>
      </c>
      <c r="BK519" s="475">
        <f t="shared" ca="1" si="122"/>
        <v>4511091.3155999351</v>
      </c>
      <c r="BL519" s="475">
        <f t="shared" ca="1" si="122"/>
        <v>4511091.3155999351</v>
      </c>
      <c r="BM519" s="475">
        <f t="shared" ca="1" si="122"/>
        <v>4511091.3155999351</v>
      </c>
      <c r="BN519" s="475">
        <f t="shared" ca="1" si="123"/>
        <v>4511091.3155999351</v>
      </c>
      <c r="BO519" s="475">
        <f t="shared" ca="1" si="123"/>
        <v>4511091.3155999351</v>
      </c>
      <c r="BP519" s="475">
        <f t="shared" ca="1" si="123"/>
        <v>4511091.3155999351</v>
      </c>
      <c r="BQ519" s="475">
        <f t="shared" ca="1" si="123"/>
        <v>4511091.3155999351</v>
      </c>
      <c r="BR519" s="475">
        <f t="shared" ca="1" si="123"/>
        <v>4511091.3155999351</v>
      </c>
      <c r="BS519" s="312"/>
      <c r="BT519" s="312"/>
      <c r="BU519" s="312"/>
      <c r="BV519" s="312"/>
      <c r="BW519" s="312"/>
      <c r="BX519" s="312"/>
    </row>
    <row r="520" spans="4:76">
      <c r="D520" s="475"/>
      <c r="E520" s="475"/>
      <c r="F520" s="475"/>
      <c r="G520" s="475"/>
      <c r="H520" s="475"/>
      <c r="I520" s="475"/>
      <c r="J520" s="475"/>
      <c r="K520" s="475"/>
      <c r="L520" s="475"/>
      <c r="M520" s="475"/>
      <c r="N520" s="475"/>
      <c r="O520" s="475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  <c r="AA520" s="475"/>
      <c r="AB520" s="475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>
        <f ca="1">AX$45/24</f>
        <v>4626760.3236922408</v>
      </c>
      <c r="AY520" s="475">
        <f t="shared" ref="AY520:BN524" ca="1" si="124">AX520</f>
        <v>4626760.3236922408</v>
      </c>
      <c r="AZ520" s="475">
        <f t="shared" ca="1" si="124"/>
        <v>4626760.3236922408</v>
      </c>
      <c r="BA520" s="475">
        <f t="shared" ca="1" si="124"/>
        <v>4626760.3236922408</v>
      </c>
      <c r="BB520" s="475">
        <f t="shared" ca="1" si="124"/>
        <v>4626760.3236922408</v>
      </c>
      <c r="BC520" s="475">
        <f t="shared" ca="1" si="124"/>
        <v>4626760.3236922408</v>
      </c>
      <c r="BD520" s="475">
        <f t="shared" ca="1" si="124"/>
        <v>4626760.3236922408</v>
      </c>
      <c r="BE520" s="475">
        <f t="shared" ca="1" si="124"/>
        <v>4626760.3236922408</v>
      </c>
      <c r="BF520" s="475">
        <f t="shared" ca="1" si="124"/>
        <v>4626760.3236922408</v>
      </c>
      <c r="BG520" s="475">
        <f t="shared" ca="1" si="124"/>
        <v>4626760.3236922408</v>
      </c>
      <c r="BH520" s="475">
        <f t="shared" ca="1" si="124"/>
        <v>4626760.3236922408</v>
      </c>
      <c r="BI520" s="475">
        <f t="shared" ca="1" si="124"/>
        <v>4626760.3236922408</v>
      </c>
      <c r="BJ520" s="475">
        <f t="shared" ca="1" si="124"/>
        <v>4626760.3236922408</v>
      </c>
      <c r="BK520" s="475">
        <f t="shared" ca="1" si="124"/>
        <v>4626760.3236922408</v>
      </c>
      <c r="BL520" s="475">
        <f t="shared" ca="1" si="124"/>
        <v>4626760.3236922408</v>
      </c>
      <c r="BM520" s="475">
        <f t="shared" ca="1" si="124"/>
        <v>4626760.3236922408</v>
      </c>
      <c r="BN520" s="475">
        <f t="shared" ca="1" si="124"/>
        <v>4626760.3236922408</v>
      </c>
      <c r="BO520" s="475">
        <f t="shared" ca="1" si="123"/>
        <v>4626760.3236922408</v>
      </c>
      <c r="BP520" s="475">
        <f t="shared" ca="1" si="123"/>
        <v>4626760.3236922408</v>
      </c>
      <c r="BQ520" s="475">
        <f t="shared" ca="1" si="123"/>
        <v>4626760.3236922408</v>
      </c>
      <c r="BR520" s="475">
        <f t="shared" ca="1" si="123"/>
        <v>4626760.3236922408</v>
      </c>
      <c r="BS520" s="312"/>
      <c r="BT520" s="312"/>
      <c r="BU520" s="312"/>
      <c r="BV520" s="312"/>
      <c r="BW520" s="312"/>
      <c r="BX520" s="312"/>
    </row>
    <row r="521" spans="4:76">
      <c r="D521" s="475"/>
      <c r="E521" s="475"/>
      <c r="F521" s="475"/>
      <c r="G521" s="475"/>
      <c r="H521" s="475"/>
      <c r="I521" s="475"/>
      <c r="J521" s="475"/>
      <c r="K521" s="475"/>
      <c r="L521" s="475"/>
      <c r="M521" s="475"/>
      <c r="N521" s="475"/>
      <c r="O521" s="475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  <c r="AA521" s="475"/>
      <c r="AB521" s="475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>
        <f ca="1">AX$46/24</f>
        <v>3392957.5707076439</v>
      </c>
      <c r="AY521" s="475">
        <f t="shared" ca="1" si="124"/>
        <v>3392957.5707076439</v>
      </c>
      <c r="AZ521" s="475">
        <f t="shared" ca="1" si="124"/>
        <v>3392957.5707076439</v>
      </c>
      <c r="BA521" s="475">
        <f t="shared" ca="1" si="124"/>
        <v>3392957.5707076439</v>
      </c>
      <c r="BB521" s="475">
        <f t="shared" ca="1" si="124"/>
        <v>3392957.5707076439</v>
      </c>
      <c r="BC521" s="475">
        <f t="shared" ca="1" si="124"/>
        <v>3392957.5707076439</v>
      </c>
      <c r="BD521" s="475">
        <f t="shared" ca="1" si="124"/>
        <v>3392957.5707076439</v>
      </c>
      <c r="BE521" s="475">
        <f t="shared" ca="1" si="124"/>
        <v>3392957.5707076439</v>
      </c>
      <c r="BF521" s="475">
        <f t="shared" ca="1" si="124"/>
        <v>3392957.5707076439</v>
      </c>
      <c r="BG521" s="475">
        <f t="shared" ca="1" si="124"/>
        <v>3392957.5707076439</v>
      </c>
      <c r="BH521" s="475">
        <f t="shared" ca="1" si="124"/>
        <v>3392957.5707076439</v>
      </c>
      <c r="BI521" s="475">
        <f t="shared" ca="1" si="124"/>
        <v>3392957.5707076439</v>
      </c>
      <c r="BJ521" s="475">
        <f t="shared" ca="1" si="124"/>
        <v>3392957.5707076439</v>
      </c>
      <c r="BK521" s="475">
        <f t="shared" ca="1" si="124"/>
        <v>3392957.5707076439</v>
      </c>
      <c r="BL521" s="475">
        <f t="shared" ca="1" si="124"/>
        <v>3392957.5707076439</v>
      </c>
      <c r="BM521" s="475">
        <f t="shared" ca="1" si="124"/>
        <v>3392957.5707076439</v>
      </c>
      <c r="BN521" s="475">
        <f t="shared" ca="1" si="124"/>
        <v>3392957.5707076439</v>
      </c>
      <c r="BO521" s="475">
        <f t="shared" ca="1" si="123"/>
        <v>3392957.5707076439</v>
      </c>
      <c r="BP521" s="475">
        <f t="shared" ca="1" si="123"/>
        <v>3392957.5707076439</v>
      </c>
      <c r="BQ521" s="475">
        <f t="shared" ca="1" si="123"/>
        <v>3392957.5707076439</v>
      </c>
      <c r="BR521" s="475">
        <f t="shared" ca="1" si="123"/>
        <v>3392957.5707076439</v>
      </c>
      <c r="BS521" s="312"/>
      <c r="BT521" s="312"/>
      <c r="BU521" s="312"/>
      <c r="BV521" s="312"/>
      <c r="BW521" s="312"/>
      <c r="BX521" s="312"/>
    </row>
    <row r="522" spans="4:76">
      <c r="D522" s="475"/>
      <c r="E522" s="475"/>
      <c r="F522" s="475"/>
      <c r="G522" s="475"/>
      <c r="H522" s="475"/>
      <c r="I522" s="475"/>
      <c r="J522" s="475"/>
      <c r="K522" s="475"/>
      <c r="L522" s="475"/>
      <c r="M522" s="475"/>
      <c r="N522" s="475"/>
      <c r="O522" s="475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  <c r="AA522" s="475"/>
      <c r="AB522" s="475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>
        <f ca="1">AX$47/24</f>
        <v>3855633.6030768678</v>
      </c>
      <c r="AY522" s="475">
        <f t="shared" ca="1" si="124"/>
        <v>3855633.6030768678</v>
      </c>
      <c r="AZ522" s="475">
        <f t="shared" ca="1" si="124"/>
        <v>3855633.6030768678</v>
      </c>
      <c r="BA522" s="475">
        <f t="shared" ca="1" si="124"/>
        <v>3855633.6030768678</v>
      </c>
      <c r="BB522" s="475">
        <f t="shared" ca="1" si="124"/>
        <v>3855633.6030768678</v>
      </c>
      <c r="BC522" s="475">
        <f t="shared" ca="1" si="124"/>
        <v>3855633.6030768678</v>
      </c>
      <c r="BD522" s="475">
        <f t="shared" ca="1" si="124"/>
        <v>3855633.6030768678</v>
      </c>
      <c r="BE522" s="475">
        <f t="shared" ca="1" si="124"/>
        <v>3855633.6030768678</v>
      </c>
      <c r="BF522" s="475">
        <f t="shared" ca="1" si="124"/>
        <v>3855633.6030768678</v>
      </c>
      <c r="BG522" s="475">
        <f t="shared" ca="1" si="124"/>
        <v>3855633.6030768678</v>
      </c>
      <c r="BH522" s="475">
        <f t="shared" ca="1" si="124"/>
        <v>3855633.6030768678</v>
      </c>
      <c r="BI522" s="475">
        <f t="shared" ca="1" si="124"/>
        <v>3855633.6030768678</v>
      </c>
      <c r="BJ522" s="475">
        <f t="shared" ca="1" si="124"/>
        <v>3855633.6030768678</v>
      </c>
      <c r="BK522" s="475">
        <f t="shared" ca="1" si="124"/>
        <v>3855633.6030768678</v>
      </c>
      <c r="BL522" s="475">
        <f t="shared" ca="1" si="124"/>
        <v>3855633.6030768678</v>
      </c>
      <c r="BM522" s="475">
        <f t="shared" ca="1" si="124"/>
        <v>3855633.6030768678</v>
      </c>
      <c r="BN522" s="475">
        <f t="shared" ca="1" si="124"/>
        <v>3855633.6030768678</v>
      </c>
      <c r="BO522" s="475">
        <f t="shared" ca="1" si="123"/>
        <v>3855633.6030768678</v>
      </c>
      <c r="BP522" s="475">
        <f t="shared" ca="1" si="123"/>
        <v>3855633.6030768678</v>
      </c>
      <c r="BQ522" s="475">
        <f t="shared" ca="1" si="123"/>
        <v>3855633.6030768678</v>
      </c>
      <c r="BR522" s="475">
        <f t="shared" ca="1" si="123"/>
        <v>3855633.6030768678</v>
      </c>
      <c r="BS522" s="312"/>
      <c r="BT522" s="312"/>
      <c r="BU522" s="312"/>
      <c r="BV522" s="312"/>
      <c r="BW522" s="312"/>
      <c r="BX522" s="312"/>
    </row>
    <row r="523" spans="4:76">
      <c r="D523" s="475"/>
      <c r="E523" s="475"/>
      <c r="F523" s="475"/>
      <c r="G523" s="475"/>
      <c r="H523" s="475"/>
      <c r="I523" s="475"/>
      <c r="J523" s="475"/>
      <c r="K523" s="475"/>
      <c r="L523" s="475"/>
      <c r="M523" s="475"/>
      <c r="N523" s="475"/>
      <c r="O523" s="475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  <c r="AA523" s="475"/>
      <c r="AB523" s="475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>
        <f ca="1">AX$47/24</f>
        <v>3855633.6030768678</v>
      </c>
      <c r="AY523" s="475">
        <f t="shared" ca="1" si="124"/>
        <v>3855633.6030768678</v>
      </c>
      <c r="AZ523" s="475">
        <f t="shared" ca="1" si="124"/>
        <v>3855633.6030768678</v>
      </c>
      <c r="BA523" s="475">
        <f t="shared" ca="1" si="124"/>
        <v>3855633.6030768678</v>
      </c>
      <c r="BB523" s="475">
        <f t="shared" ca="1" si="124"/>
        <v>3855633.6030768678</v>
      </c>
      <c r="BC523" s="475">
        <f t="shared" ca="1" si="124"/>
        <v>3855633.6030768678</v>
      </c>
      <c r="BD523" s="475">
        <f t="shared" ca="1" si="124"/>
        <v>3855633.6030768678</v>
      </c>
      <c r="BE523" s="475">
        <f t="shared" ca="1" si="124"/>
        <v>3855633.6030768678</v>
      </c>
      <c r="BF523" s="475">
        <f t="shared" ca="1" si="124"/>
        <v>3855633.6030768678</v>
      </c>
      <c r="BG523" s="475">
        <f t="shared" ca="1" si="124"/>
        <v>3855633.6030768678</v>
      </c>
      <c r="BH523" s="475">
        <f t="shared" ca="1" si="124"/>
        <v>3855633.6030768678</v>
      </c>
      <c r="BI523" s="475">
        <f t="shared" ca="1" si="124"/>
        <v>3855633.6030768678</v>
      </c>
      <c r="BJ523" s="475">
        <f t="shared" ca="1" si="124"/>
        <v>3855633.6030768678</v>
      </c>
      <c r="BK523" s="475">
        <f t="shared" ca="1" si="124"/>
        <v>3855633.6030768678</v>
      </c>
      <c r="BL523" s="475">
        <f t="shared" ca="1" si="124"/>
        <v>3855633.6030768678</v>
      </c>
      <c r="BM523" s="475">
        <f t="shared" ca="1" si="124"/>
        <v>3855633.6030768678</v>
      </c>
      <c r="BN523" s="475">
        <f t="shared" ca="1" si="124"/>
        <v>3855633.6030768678</v>
      </c>
      <c r="BO523" s="475">
        <f t="shared" ca="1" si="123"/>
        <v>3855633.6030768678</v>
      </c>
      <c r="BP523" s="475">
        <f t="shared" ca="1" si="123"/>
        <v>3855633.6030768678</v>
      </c>
      <c r="BQ523" s="475">
        <f t="shared" ca="1" si="123"/>
        <v>3855633.6030768678</v>
      </c>
      <c r="BR523" s="475">
        <f t="shared" ca="1" si="123"/>
        <v>3855633.6030768678</v>
      </c>
      <c r="BS523" s="312"/>
      <c r="BT523" s="312"/>
      <c r="BU523" s="312"/>
      <c r="BV523" s="312"/>
      <c r="BW523" s="312"/>
      <c r="BX523" s="312"/>
    </row>
    <row r="524" spans="4:76">
      <c r="D524" s="475"/>
      <c r="E524" s="475"/>
      <c r="F524" s="475"/>
      <c r="G524" s="475"/>
      <c r="H524" s="475"/>
      <c r="I524" s="475"/>
      <c r="J524" s="475"/>
      <c r="K524" s="475"/>
      <c r="L524" s="475"/>
      <c r="M524" s="475"/>
      <c r="N524" s="475"/>
      <c r="O524" s="475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  <c r="AA524" s="475"/>
      <c r="AB524" s="475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>
        <f ca="1">AY$44/24</f>
        <v>4547446.3913159184</v>
      </c>
      <c r="AZ524" s="475">
        <f ca="1">AY524</f>
        <v>4547446.3913159184</v>
      </c>
      <c r="BA524" s="475">
        <f t="shared" ca="1" si="124"/>
        <v>4547446.3913159184</v>
      </c>
      <c r="BB524" s="475">
        <f t="shared" ca="1" si="124"/>
        <v>4547446.3913159184</v>
      </c>
      <c r="BC524" s="475">
        <f t="shared" ca="1" si="124"/>
        <v>4547446.3913159184</v>
      </c>
      <c r="BD524" s="475">
        <f t="shared" ca="1" si="124"/>
        <v>4547446.3913159184</v>
      </c>
      <c r="BE524" s="475">
        <f t="shared" ca="1" si="124"/>
        <v>4547446.3913159184</v>
      </c>
      <c r="BF524" s="475">
        <f t="shared" ca="1" si="124"/>
        <v>4547446.3913159184</v>
      </c>
      <c r="BG524" s="475">
        <f t="shared" ca="1" si="124"/>
        <v>4547446.3913159184</v>
      </c>
      <c r="BH524" s="475">
        <f t="shared" ca="1" si="124"/>
        <v>4547446.3913159184</v>
      </c>
      <c r="BI524" s="475">
        <f t="shared" ca="1" si="124"/>
        <v>4547446.3913159184</v>
      </c>
      <c r="BJ524" s="475">
        <f t="shared" ca="1" si="124"/>
        <v>4547446.3913159184</v>
      </c>
      <c r="BK524" s="475">
        <f t="shared" ca="1" si="124"/>
        <v>4547446.3913159184</v>
      </c>
      <c r="BL524" s="475">
        <f t="shared" ca="1" si="124"/>
        <v>4547446.3913159184</v>
      </c>
      <c r="BM524" s="475">
        <f t="shared" ca="1" si="124"/>
        <v>4547446.3913159184</v>
      </c>
      <c r="BN524" s="475">
        <f t="shared" ca="1" si="124"/>
        <v>4547446.3913159184</v>
      </c>
      <c r="BO524" s="475">
        <f t="shared" ca="1" si="123"/>
        <v>4547446.3913159184</v>
      </c>
      <c r="BP524" s="475">
        <f t="shared" ca="1" si="123"/>
        <v>4547446.3913159184</v>
      </c>
      <c r="BQ524" s="475">
        <f t="shared" ca="1" si="123"/>
        <v>4547446.3913159184</v>
      </c>
      <c r="BR524" s="475">
        <f t="shared" ca="1" si="123"/>
        <v>4547446.3913159184</v>
      </c>
      <c r="BS524" s="312"/>
      <c r="BT524" s="312"/>
      <c r="BU524" s="312"/>
      <c r="BV524" s="312"/>
      <c r="BW524" s="312"/>
      <c r="BX524" s="312"/>
    </row>
    <row r="525" spans="4:76">
      <c r="D525" s="475"/>
      <c r="E525" s="475"/>
      <c r="F525" s="475"/>
      <c r="G525" s="475"/>
      <c r="H525" s="475"/>
      <c r="I525" s="475"/>
      <c r="J525" s="475"/>
      <c r="K525" s="475"/>
      <c r="L525" s="475"/>
      <c r="M525" s="475"/>
      <c r="N525" s="475"/>
      <c r="O525" s="475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  <c r="AA525" s="475"/>
      <c r="AB525" s="475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>
        <f ca="1">AY$45/24</f>
        <v>4664047.58083684</v>
      </c>
      <c r="AZ525" s="475">
        <f t="shared" ref="AZ525:BO529" ca="1" si="125">AY525</f>
        <v>4664047.58083684</v>
      </c>
      <c r="BA525" s="475">
        <f t="shared" ca="1" si="125"/>
        <v>4664047.58083684</v>
      </c>
      <c r="BB525" s="475">
        <f t="shared" ca="1" si="125"/>
        <v>4664047.58083684</v>
      </c>
      <c r="BC525" s="475">
        <f t="shared" ca="1" si="125"/>
        <v>4664047.58083684</v>
      </c>
      <c r="BD525" s="475">
        <f t="shared" ca="1" si="125"/>
        <v>4664047.58083684</v>
      </c>
      <c r="BE525" s="475">
        <f t="shared" ca="1" si="125"/>
        <v>4664047.58083684</v>
      </c>
      <c r="BF525" s="475">
        <f t="shared" ca="1" si="125"/>
        <v>4664047.58083684</v>
      </c>
      <c r="BG525" s="475">
        <f t="shared" ca="1" si="125"/>
        <v>4664047.58083684</v>
      </c>
      <c r="BH525" s="475">
        <f t="shared" ca="1" si="125"/>
        <v>4664047.58083684</v>
      </c>
      <c r="BI525" s="475">
        <f t="shared" ca="1" si="125"/>
        <v>4664047.58083684</v>
      </c>
      <c r="BJ525" s="475">
        <f t="shared" ca="1" si="125"/>
        <v>4664047.58083684</v>
      </c>
      <c r="BK525" s="475">
        <f t="shared" ca="1" si="125"/>
        <v>4664047.58083684</v>
      </c>
      <c r="BL525" s="475">
        <f t="shared" ca="1" si="125"/>
        <v>4664047.58083684</v>
      </c>
      <c r="BM525" s="475">
        <f t="shared" ca="1" si="125"/>
        <v>4664047.58083684</v>
      </c>
      <c r="BN525" s="475">
        <f t="shared" ca="1" si="125"/>
        <v>4664047.58083684</v>
      </c>
      <c r="BO525" s="475">
        <f t="shared" ca="1" si="125"/>
        <v>4664047.58083684</v>
      </c>
      <c r="BP525" s="475">
        <f t="shared" ca="1" si="123"/>
        <v>4664047.58083684</v>
      </c>
      <c r="BQ525" s="475">
        <f t="shared" ca="1" si="123"/>
        <v>4664047.58083684</v>
      </c>
      <c r="BR525" s="475">
        <f t="shared" ca="1" si="123"/>
        <v>4664047.58083684</v>
      </c>
      <c r="BS525" s="312"/>
      <c r="BT525" s="312"/>
      <c r="BU525" s="312"/>
      <c r="BV525" s="312"/>
      <c r="BW525" s="312"/>
      <c r="BX525" s="312"/>
    </row>
    <row r="526" spans="4:76">
      <c r="D526" s="475"/>
      <c r="E526" s="475"/>
      <c r="F526" s="475"/>
      <c r="G526" s="475"/>
      <c r="H526" s="475"/>
      <c r="I526" s="475"/>
      <c r="J526" s="475"/>
      <c r="K526" s="475"/>
      <c r="L526" s="475"/>
      <c r="M526" s="475"/>
      <c r="N526" s="475"/>
      <c r="O526" s="475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  <c r="AA526" s="475"/>
      <c r="AB526" s="475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>
        <f ca="1">AY$46/24</f>
        <v>3420301.5592803494</v>
      </c>
      <c r="AZ526" s="475">
        <f t="shared" ca="1" si="125"/>
        <v>3420301.5592803494</v>
      </c>
      <c r="BA526" s="475">
        <f t="shared" ca="1" si="125"/>
        <v>3420301.5592803494</v>
      </c>
      <c r="BB526" s="475">
        <f t="shared" ca="1" si="125"/>
        <v>3420301.5592803494</v>
      </c>
      <c r="BC526" s="475">
        <f t="shared" ca="1" si="125"/>
        <v>3420301.5592803494</v>
      </c>
      <c r="BD526" s="475">
        <f t="shared" ca="1" si="125"/>
        <v>3420301.5592803494</v>
      </c>
      <c r="BE526" s="475">
        <f t="shared" ca="1" si="125"/>
        <v>3420301.5592803494</v>
      </c>
      <c r="BF526" s="475">
        <f t="shared" ca="1" si="125"/>
        <v>3420301.5592803494</v>
      </c>
      <c r="BG526" s="475">
        <f t="shared" ca="1" si="125"/>
        <v>3420301.5592803494</v>
      </c>
      <c r="BH526" s="475">
        <f t="shared" ca="1" si="125"/>
        <v>3420301.5592803494</v>
      </c>
      <c r="BI526" s="475">
        <f t="shared" ca="1" si="125"/>
        <v>3420301.5592803494</v>
      </c>
      <c r="BJ526" s="475">
        <f t="shared" ca="1" si="125"/>
        <v>3420301.5592803494</v>
      </c>
      <c r="BK526" s="475">
        <f t="shared" ca="1" si="125"/>
        <v>3420301.5592803494</v>
      </c>
      <c r="BL526" s="475">
        <f t="shared" ca="1" si="125"/>
        <v>3420301.5592803494</v>
      </c>
      <c r="BM526" s="475">
        <f t="shared" ca="1" si="125"/>
        <v>3420301.5592803494</v>
      </c>
      <c r="BN526" s="475">
        <f t="shared" ca="1" si="125"/>
        <v>3420301.5592803494</v>
      </c>
      <c r="BO526" s="475">
        <f t="shared" ca="1" si="125"/>
        <v>3420301.5592803494</v>
      </c>
      <c r="BP526" s="475">
        <f t="shared" ca="1" si="123"/>
        <v>3420301.5592803494</v>
      </c>
      <c r="BQ526" s="475">
        <f t="shared" ca="1" si="123"/>
        <v>3420301.5592803494</v>
      </c>
      <c r="BR526" s="475">
        <f t="shared" ca="1" si="123"/>
        <v>3420301.5592803494</v>
      </c>
      <c r="BS526" s="312"/>
      <c r="BT526" s="312"/>
      <c r="BU526" s="312"/>
      <c r="BV526" s="312"/>
      <c r="BW526" s="312"/>
      <c r="BX526" s="312"/>
    </row>
    <row r="527" spans="4:76">
      <c r="D527" s="475"/>
      <c r="E527" s="475"/>
      <c r="F527" s="475"/>
      <c r="G527" s="475"/>
      <c r="H527" s="475"/>
      <c r="I527" s="475"/>
      <c r="J527" s="475"/>
      <c r="K527" s="475"/>
      <c r="L527" s="475"/>
      <c r="M527" s="475"/>
      <c r="N527" s="475"/>
      <c r="O527" s="475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  <c r="AA527" s="475"/>
      <c r="AB527" s="475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>
        <f ca="1">AY$47/24</f>
        <v>3886706.3173640328</v>
      </c>
      <c r="AZ527" s="475">
        <f t="shared" ca="1" si="125"/>
        <v>3886706.3173640328</v>
      </c>
      <c r="BA527" s="475">
        <f t="shared" ca="1" si="125"/>
        <v>3886706.3173640328</v>
      </c>
      <c r="BB527" s="475">
        <f t="shared" ca="1" si="125"/>
        <v>3886706.3173640328</v>
      </c>
      <c r="BC527" s="475">
        <f t="shared" ca="1" si="125"/>
        <v>3886706.3173640328</v>
      </c>
      <c r="BD527" s="475">
        <f t="shared" ca="1" si="125"/>
        <v>3886706.3173640328</v>
      </c>
      <c r="BE527" s="475">
        <f t="shared" ca="1" si="125"/>
        <v>3886706.3173640328</v>
      </c>
      <c r="BF527" s="475">
        <f t="shared" ca="1" si="125"/>
        <v>3886706.3173640328</v>
      </c>
      <c r="BG527" s="475">
        <f t="shared" ca="1" si="125"/>
        <v>3886706.3173640328</v>
      </c>
      <c r="BH527" s="475">
        <f t="shared" ca="1" si="125"/>
        <v>3886706.3173640328</v>
      </c>
      <c r="BI527" s="475">
        <f t="shared" ca="1" si="125"/>
        <v>3886706.3173640328</v>
      </c>
      <c r="BJ527" s="475">
        <f t="shared" ca="1" si="125"/>
        <v>3886706.3173640328</v>
      </c>
      <c r="BK527" s="475">
        <f t="shared" ca="1" si="125"/>
        <v>3886706.3173640328</v>
      </c>
      <c r="BL527" s="475">
        <f t="shared" ca="1" si="125"/>
        <v>3886706.3173640328</v>
      </c>
      <c r="BM527" s="475">
        <f t="shared" ca="1" si="125"/>
        <v>3886706.3173640328</v>
      </c>
      <c r="BN527" s="475">
        <f t="shared" ca="1" si="125"/>
        <v>3886706.3173640328</v>
      </c>
      <c r="BO527" s="475">
        <f t="shared" ca="1" si="125"/>
        <v>3886706.3173640328</v>
      </c>
      <c r="BP527" s="475">
        <f t="shared" ca="1" si="123"/>
        <v>3886706.3173640328</v>
      </c>
      <c r="BQ527" s="475">
        <f t="shared" ca="1" si="123"/>
        <v>3886706.3173640328</v>
      </c>
      <c r="BR527" s="475">
        <f t="shared" ca="1" si="123"/>
        <v>3886706.3173640328</v>
      </c>
      <c r="BS527" s="312"/>
      <c r="BT527" s="312"/>
      <c r="BU527" s="312"/>
      <c r="BV527" s="312"/>
      <c r="BW527" s="312"/>
      <c r="BX527" s="312"/>
    </row>
    <row r="528" spans="4:76">
      <c r="D528" s="475"/>
      <c r="E528" s="475"/>
      <c r="F528" s="475"/>
      <c r="G528" s="475"/>
      <c r="H528" s="475"/>
      <c r="I528" s="475"/>
      <c r="J528" s="475"/>
      <c r="K528" s="475"/>
      <c r="L528" s="475"/>
      <c r="M528" s="475"/>
      <c r="N528" s="475"/>
      <c r="O528" s="475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  <c r="AA528" s="475"/>
      <c r="AB528" s="475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>
        <f ca="1">AY$47/24</f>
        <v>3886706.3173640328</v>
      </c>
      <c r="AZ528" s="475">
        <f t="shared" ca="1" si="125"/>
        <v>3886706.3173640328</v>
      </c>
      <c r="BA528" s="475">
        <f t="shared" ca="1" si="125"/>
        <v>3886706.3173640328</v>
      </c>
      <c r="BB528" s="475">
        <f t="shared" ca="1" si="125"/>
        <v>3886706.3173640328</v>
      </c>
      <c r="BC528" s="475">
        <f t="shared" ca="1" si="125"/>
        <v>3886706.3173640328</v>
      </c>
      <c r="BD528" s="475">
        <f t="shared" ca="1" si="125"/>
        <v>3886706.3173640328</v>
      </c>
      <c r="BE528" s="475">
        <f t="shared" ca="1" si="125"/>
        <v>3886706.3173640328</v>
      </c>
      <c r="BF528" s="475">
        <f t="shared" ca="1" si="125"/>
        <v>3886706.3173640328</v>
      </c>
      <c r="BG528" s="475">
        <f t="shared" ca="1" si="125"/>
        <v>3886706.3173640328</v>
      </c>
      <c r="BH528" s="475">
        <f t="shared" ca="1" si="125"/>
        <v>3886706.3173640328</v>
      </c>
      <c r="BI528" s="475">
        <f t="shared" ca="1" si="125"/>
        <v>3886706.3173640328</v>
      </c>
      <c r="BJ528" s="475">
        <f t="shared" ca="1" si="125"/>
        <v>3886706.3173640328</v>
      </c>
      <c r="BK528" s="475">
        <f t="shared" ca="1" si="125"/>
        <v>3886706.3173640328</v>
      </c>
      <c r="BL528" s="475">
        <f t="shared" ca="1" si="125"/>
        <v>3886706.3173640328</v>
      </c>
      <c r="BM528" s="475">
        <f t="shared" ca="1" si="125"/>
        <v>3886706.3173640328</v>
      </c>
      <c r="BN528" s="475">
        <f t="shared" ca="1" si="125"/>
        <v>3886706.3173640328</v>
      </c>
      <c r="BO528" s="475">
        <f t="shared" ca="1" si="125"/>
        <v>3886706.3173640328</v>
      </c>
      <c r="BP528" s="475">
        <f t="shared" ca="1" si="123"/>
        <v>3886706.3173640328</v>
      </c>
      <c r="BQ528" s="475">
        <f t="shared" ca="1" si="123"/>
        <v>3886706.3173640328</v>
      </c>
      <c r="BR528" s="475">
        <f t="shared" ca="1" si="123"/>
        <v>3886706.3173640328</v>
      </c>
      <c r="BS528" s="312"/>
      <c r="BT528" s="312"/>
      <c r="BU528" s="312"/>
      <c r="BV528" s="312"/>
      <c r="BW528" s="312"/>
      <c r="BX528" s="312"/>
    </row>
    <row r="529" spans="4:78">
      <c r="D529" s="475"/>
      <c r="E529" s="475"/>
      <c r="F529" s="475"/>
      <c r="G529" s="475"/>
      <c r="H529" s="475"/>
      <c r="I529" s="475"/>
      <c r="J529" s="475"/>
      <c r="K529" s="475"/>
      <c r="L529" s="475"/>
      <c r="M529" s="475"/>
      <c r="N529" s="475"/>
      <c r="O529" s="475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  <c r="AA529" s="475"/>
      <c r="AB529" s="475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>
        <f ca="1">AZ$44/24</f>
        <v>4647505.5211830297</v>
      </c>
      <c r="BA529" s="475">
        <f ca="1">AZ529</f>
        <v>4647505.5211830297</v>
      </c>
      <c r="BB529" s="475">
        <f t="shared" ca="1" si="125"/>
        <v>4647505.5211830297</v>
      </c>
      <c r="BC529" s="475">
        <f t="shared" ca="1" si="125"/>
        <v>4647505.5211830297</v>
      </c>
      <c r="BD529" s="475">
        <f t="shared" ca="1" si="125"/>
        <v>4647505.5211830297</v>
      </c>
      <c r="BE529" s="475">
        <f t="shared" ca="1" si="125"/>
        <v>4647505.5211830297</v>
      </c>
      <c r="BF529" s="475">
        <f t="shared" ca="1" si="125"/>
        <v>4647505.5211830297</v>
      </c>
      <c r="BG529" s="475">
        <f t="shared" ca="1" si="125"/>
        <v>4647505.5211830297</v>
      </c>
      <c r="BH529" s="475">
        <f t="shared" ca="1" si="125"/>
        <v>4647505.5211830297</v>
      </c>
      <c r="BI529" s="475">
        <f t="shared" ca="1" si="125"/>
        <v>4647505.5211830297</v>
      </c>
      <c r="BJ529" s="475">
        <f t="shared" ca="1" si="125"/>
        <v>4647505.5211830297</v>
      </c>
      <c r="BK529" s="475">
        <f t="shared" ca="1" si="125"/>
        <v>4647505.5211830297</v>
      </c>
      <c r="BL529" s="475">
        <f t="shared" ca="1" si="125"/>
        <v>4647505.5211830297</v>
      </c>
      <c r="BM529" s="475">
        <f t="shared" ca="1" si="125"/>
        <v>4647505.5211830297</v>
      </c>
      <c r="BN529" s="475">
        <f t="shared" ca="1" si="125"/>
        <v>4647505.5211830297</v>
      </c>
      <c r="BO529" s="475">
        <f t="shared" ca="1" si="125"/>
        <v>4647505.5211830297</v>
      </c>
      <c r="BP529" s="475">
        <f t="shared" ca="1" si="123"/>
        <v>4647505.5211830297</v>
      </c>
      <c r="BQ529" s="475">
        <f t="shared" ca="1" si="123"/>
        <v>4647505.5211830297</v>
      </c>
      <c r="BR529" s="475">
        <f t="shared" ca="1" si="123"/>
        <v>4647505.5211830297</v>
      </c>
      <c r="BS529" s="312"/>
      <c r="BT529" s="312"/>
      <c r="BU529" s="312"/>
      <c r="BV529" s="312"/>
      <c r="BW529" s="312"/>
      <c r="BX529" s="312"/>
    </row>
    <row r="530" spans="4:78">
      <c r="D530" s="475"/>
      <c r="E530" s="475"/>
      <c r="F530" s="475"/>
      <c r="G530" s="475"/>
      <c r="H530" s="475"/>
      <c r="I530" s="475"/>
      <c r="J530" s="475"/>
      <c r="K530" s="475"/>
      <c r="L530" s="475"/>
      <c r="M530" s="475"/>
      <c r="N530" s="475"/>
      <c r="O530" s="475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  <c r="AA530" s="475"/>
      <c r="AB530" s="475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>
        <f ca="1">AZ$45/24</f>
        <v>4766672.3294184916</v>
      </c>
      <c r="BA530" s="475">
        <f t="shared" ref="BA530:BP534" ca="1" si="126">AZ530</f>
        <v>4766672.3294184916</v>
      </c>
      <c r="BB530" s="475">
        <f t="shared" ca="1" si="126"/>
        <v>4766672.3294184916</v>
      </c>
      <c r="BC530" s="475">
        <f t="shared" ca="1" si="126"/>
        <v>4766672.3294184916</v>
      </c>
      <c r="BD530" s="475">
        <f t="shared" ca="1" si="126"/>
        <v>4766672.3294184916</v>
      </c>
      <c r="BE530" s="475">
        <f t="shared" ca="1" si="126"/>
        <v>4766672.3294184916</v>
      </c>
      <c r="BF530" s="475">
        <f t="shared" ca="1" si="126"/>
        <v>4766672.3294184916</v>
      </c>
      <c r="BG530" s="475">
        <f t="shared" ca="1" si="126"/>
        <v>4766672.3294184916</v>
      </c>
      <c r="BH530" s="475">
        <f t="shared" ca="1" si="126"/>
        <v>4766672.3294184916</v>
      </c>
      <c r="BI530" s="475">
        <f t="shared" ca="1" si="126"/>
        <v>4766672.3294184916</v>
      </c>
      <c r="BJ530" s="475">
        <f t="shared" ca="1" si="126"/>
        <v>4766672.3294184916</v>
      </c>
      <c r="BK530" s="475">
        <f t="shared" ca="1" si="126"/>
        <v>4766672.3294184916</v>
      </c>
      <c r="BL530" s="475">
        <f t="shared" ca="1" si="126"/>
        <v>4766672.3294184916</v>
      </c>
      <c r="BM530" s="475">
        <f t="shared" ca="1" si="126"/>
        <v>4766672.3294184916</v>
      </c>
      <c r="BN530" s="475">
        <f t="shared" ca="1" si="126"/>
        <v>4766672.3294184916</v>
      </c>
      <c r="BO530" s="475">
        <f t="shared" ca="1" si="126"/>
        <v>4766672.3294184916</v>
      </c>
      <c r="BP530" s="475">
        <f t="shared" ca="1" si="126"/>
        <v>4766672.3294184916</v>
      </c>
      <c r="BQ530" s="475">
        <f t="shared" ca="1" si="123"/>
        <v>4766672.3294184916</v>
      </c>
      <c r="BR530" s="475">
        <f t="shared" ca="1" si="123"/>
        <v>4766672.3294184916</v>
      </c>
      <c r="BS530" s="312"/>
      <c r="BT530" s="312"/>
      <c r="BU530" s="312"/>
      <c r="BV530" s="312"/>
      <c r="BW530" s="312"/>
      <c r="BX530" s="312"/>
    </row>
    <row r="531" spans="4:78">
      <c r="D531" s="475"/>
      <c r="E531" s="475"/>
      <c r="F531" s="475"/>
      <c r="G531" s="475"/>
      <c r="H531" s="475"/>
      <c r="I531" s="475"/>
      <c r="J531" s="475"/>
      <c r="K531" s="475"/>
      <c r="L531" s="475"/>
      <c r="M531" s="475"/>
      <c r="N531" s="475"/>
      <c r="O531" s="475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  <c r="AA531" s="475"/>
      <c r="AB531" s="475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>
        <f ca="1">AZ$46/24</f>
        <v>3495559.7082402278</v>
      </c>
      <c r="BA531" s="475">
        <f t="shared" ca="1" si="126"/>
        <v>3495559.7082402278</v>
      </c>
      <c r="BB531" s="475">
        <f t="shared" ca="1" si="126"/>
        <v>3495559.7082402278</v>
      </c>
      <c r="BC531" s="475">
        <f t="shared" ca="1" si="126"/>
        <v>3495559.7082402278</v>
      </c>
      <c r="BD531" s="475">
        <f t="shared" ca="1" si="126"/>
        <v>3495559.7082402278</v>
      </c>
      <c r="BE531" s="475">
        <f t="shared" ca="1" si="126"/>
        <v>3495559.7082402278</v>
      </c>
      <c r="BF531" s="475">
        <f t="shared" ca="1" si="126"/>
        <v>3495559.7082402278</v>
      </c>
      <c r="BG531" s="475">
        <f t="shared" ca="1" si="126"/>
        <v>3495559.7082402278</v>
      </c>
      <c r="BH531" s="475">
        <f t="shared" ca="1" si="126"/>
        <v>3495559.7082402278</v>
      </c>
      <c r="BI531" s="475">
        <f t="shared" ca="1" si="126"/>
        <v>3495559.7082402278</v>
      </c>
      <c r="BJ531" s="475">
        <f t="shared" ca="1" si="126"/>
        <v>3495559.7082402278</v>
      </c>
      <c r="BK531" s="475">
        <f t="shared" ca="1" si="126"/>
        <v>3495559.7082402278</v>
      </c>
      <c r="BL531" s="475">
        <f t="shared" ca="1" si="126"/>
        <v>3495559.7082402278</v>
      </c>
      <c r="BM531" s="475">
        <f t="shared" ca="1" si="126"/>
        <v>3495559.7082402278</v>
      </c>
      <c r="BN531" s="475">
        <f t="shared" ca="1" si="126"/>
        <v>3495559.7082402278</v>
      </c>
      <c r="BO531" s="475">
        <f t="shared" ca="1" si="126"/>
        <v>3495559.7082402278</v>
      </c>
      <c r="BP531" s="475">
        <f t="shared" ca="1" si="126"/>
        <v>3495559.7082402278</v>
      </c>
      <c r="BQ531" s="475">
        <f t="shared" ca="1" si="123"/>
        <v>3495559.7082402278</v>
      </c>
      <c r="BR531" s="475">
        <f t="shared" ca="1" si="123"/>
        <v>3495559.7082402278</v>
      </c>
      <c r="BS531" s="312"/>
      <c r="BT531" s="312"/>
      <c r="BU531" s="312"/>
      <c r="BV531" s="312"/>
      <c r="BW531" s="312"/>
      <c r="BX531" s="312"/>
    </row>
    <row r="532" spans="4:78">
      <c r="D532" s="475"/>
      <c r="E532" s="475"/>
      <c r="F532" s="475"/>
      <c r="G532" s="475"/>
      <c r="H532" s="475"/>
      <c r="I532" s="475"/>
      <c r="J532" s="475"/>
      <c r="K532" s="475"/>
      <c r="L532" s="475"/>
      <c r="M532" s="475"/>
      <c r="N532" s="475"/>
      <c r="O532" s="475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  <c r="AA532" s="475"/>
      <c r="AB532" s="475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>
        <f ca="1">AZ$47/24</f>
        <v>3972226.9411820765</v>
      </c>
      <c r="BA532" s="475">
        <f t="shared" ca="1" si="126"/>
        <v>3972226.9411820765</v>
      </c>
      <c r="BB532" s="475">
        <f t="shared" ca="1" si="126"/>
        <v>3972226.9411820765</v>
      </c>
      <c r="BC532" s="475">
        <f t="shared" ca="1" si="126"/>
        <v>3972226.9411820765</v>
      </c>
      <c r="BD532" s="475">
        <f t="shared" ca="1" si="126"/>
        <v>3972226.9411820765</v>
      </c>
      <c r="BE532" s="475">
        <f t="shared" ca="1" si="126"/>
        <v>3972226.9411820765</v>
      </c>
      <c r="BF532" s="475">
        <f t="shared" ca="1" si="126"/>
        <v>3972226.9411820765</v>
      </c>
      <c r="BG532" s="475">
        <f t="shared" ca="1" si="126"/>
        <v>3972226.9411820765</v>
      </c>
      <c r="BH532" s="475">
        <f t="shared" ca="1" si="126"/>
        <v>3972226.9411820765</v>
      </c>
      <c r="BI532" s="475">
        <f t="shared" ca="1" si="126"/>
        <v>3972226.9411820765</v>
      </c>
      <c r="BJ532" s="475">
        <f t="shared" ca="1" si="126"/>
        <v>3972226.9411820765</v>
      </c>
      <c r="BK532" s="475">
        <f t="shared" ca="1" si="126"/>
        <v>3972226.9411820765</v>
      </c>
      <c r="BL532" s="475">
        <f t="shared" ca="1" si="126"/>
        <v>3972226.9411820765</v>
      </c>
      <c r="BM532" s="475">
        <f t="shared" ca="1" si="126"/>
        <v>3972226.9411820765</v>
      </c>
      <c r="BN532" s="475">
        <f t="shared" ca="1" si="126"/>
        <v>3972226.9411820765</v>
      </c>
      <c r="BO532" s="475">
        <f t="shared" ca="1" si="126"/>
        <v>3972226.9411820765</v>
      </c>
      <c r="BP532" s="475">
        <f t="shared" ca="1" si="126"/>
        <v>3972226.9411820765</v>
      </c>
      <c r="BQ532" s="475">
        <f t="shared" ref="BQ532:BR539" ca="1" si="127">BP532</f>
        <v>3972226.9411820765</v>
      </c>
      <c r="BR532" s="475">
        <f t="shared" ca="1" si="127"/>
        <v>3972226.9411820765</v>
      </c>
      <c r="BS532" s="312"/>
      <c r="BT532" s="312"/>
      <c r="BU532" s="312"/>
      <c r="BV532" s="312"/>
      <c r="BW532" s="312"/>
      <c r="BX532" s="312"/>
    </row>
    <row r="533" spans="4:78">
      <c r="D533" s="475"/>
      <c r="E533" s="475"/>
      <c r="F533" s="475"/>
      <c r="G533" s="475"/>
      <c r="H533" s="475"/>
      <c r="I533" s="475"/>
      <c r="J533" s="475"/>
      <c r="K533" s="475"/>
      <c r="L533" s="475"/>
      <c r="M533" s="475"/>
      <c r="N533" s="475"/>
      <c r="O533" s="475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  <c r="AA533" s="475"/>
      <c r="AB533" s="475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>
        <f ca="1">AZ$47/24</f>
        <v>3972226.9411820765</v>
      </c>
      <c r="BA533" s="475">
        <f t="shared" ca="1" si="126"/>
        <v>3972226.9411820765</v>
      </c>
      <c r="BB533" s="475">
        <f t="shared" ca="1" si="126"/>
        <v>3972226.9411820765</v>
      </c>
      <c r="BC533" s="475">
        <f t="shared" ca="1" si="126"/>
        <v>3972226.9411820765</v>
      </c>
      <c r="BD533" s="475">
        <f t="shared" ca="1" si="126"/>
        <v>3972226.9411820765</v>
      </c>
      <c r="BE533" s="475">
        <f t="shared" ca="1" si="126"/>
        <v>3972226.9411820765</v>
      </c>
      <c r="BF533" s="475">
        <f t="shared" ca="1" si="126"/>
        <v>3972226.9411820765</v>
      </c>
      <c r="BG533" s="475">
        <f t="shared" ca="1" si="126"/>
        <v>3972226.9411820765</v>
      </c>
      <c r="BH533" s="475">
        <f t="shared" ca="1" si="126"/>
        <v>3972226.9411820765</v>
      </c>
      <c r="BI533" s="475">
        <f t="shared" ca="1" si="126"/>
        <v>3972226.9411820765</v>
      </c>
      <c r="BJ533" s="475">
        <f t="shared" ca="1" si="126"/>
        <v>3972226.9411820765</v>
      </c>
      <c r="BK533" s="475">
        <f t="shared" ca="1" si="126"/>
        <v>3972226.9411820765</v>
      </c>
      <c r="BL533" s="475">
        <f t="shared" ca="1" si="126"/>
        <v>3972226.9411820765</v>
      </c>
      <c r="BM533" s="475">
        <f t="shared" ca="1" si="126"/>
        <v>3972226.9411820765</v>
      </c>
      <c r="BN533" s="475">
        <f t="shared" ca="1" si="126"/>
        <v>3972226.9411820765</v>
      </c>
      <c r="BO533" s="475">
        <f t="shared" ca="1" si="126"/>
        <v>3972226.9411820765</v>
      </c>
      <c r="BP533" s="475">
        <f t="shared" ca="1" si="126"/>
        <v>3972226.9411820765</v>
      </c>
      <c r="BQ533" s="475">
        <f t="shared" ca="1" si="127"/>
        <v>3972226.9411820765</v>
      </c>
      <c r="BR533" s="475">
        <f t="shared" ca="1" si="127"/>
        <v>3972226.9411820765</v>
      </c>
      <c r="BS533" s="312"/>
      <c r="BT533" s="312"/>
      <c r="BU533" s="312"/>
      <c r="BV533" s="312"/>
      <c r="BW533" s="312"/>
      <c r="BX533" s="312"/>
    </row>
    <row r="534" spans="4:78">
      <c r="D534" s="475"/>
      <c r="E534" s="475"/>
      <c r="F534" s="475"/>
      <c r="G534" s="475"/>
      <c r="H534" s="475"/>
      <c r="I534" s="475"/>
      <c r="J534" s="475"/>
      <c r="K534" s="475"/>
      <c r="L534" s="475"/>
      <c r="M534" s="475"/>
      <c r="N534" s="475"/>
      <c r="O534" s="475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  <c r="AA534" s="475"/>
      <c r="AB534" s="475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>
        <f ca="1">BA$44/24</f>
        <v>4808781.1553789312</v>
      </c>
      <c r="BB534" s="475">
        <f ca="1">BA534</f>
        <v>4808781.1553789312</v>
      </c>
      <c r="BC534" s="475">
        <f t="shared" ca="1" si="126"/>
        <v>4808781.1553789312</v>
      </c>
      <c r="BD534" s="475">
        <f t="shared" ca="1" si="126"/>
        <v>4808781.1553789312</v>
      </c>
      <c r="BE534" s="475">
        <f t="shared" ca="1" si="126"/>
        <v>4808781.1553789312</v>
      </c>
      <c r="BF534" s="475">
        <f t="shared" ca="1" si="126"/>
        <v>4808781.1553789312</v>
      </c>
      <c r="BG534" s="475">
        <f t="shared" ca="1" si="126"/>
        <v>4808781.1553789312</v>
      </c>
      <c r="BH534" s="475">
        <f t="shared" ca="1" si="126"/>
        <v>4808781.1553789312</v>
      </c>
      <c r="BI534" s="475">
        <f t="shared" ca="1" si="126"/>
        <v>4808781.1553789312</v>
      </c>
      <c r="BJ534" s="475">
        <f t="shared" ca="1" si="126"/>
        <v>4808781.1553789312</v>
      </c>
      <c r="BK534" s="475">
        <f t="shared" ca="1" si="126"/>
        <v>4808781.1553789312</v>
      </c>
      <c r="BL534" s="475">
        <f t="shared" ca="1" si="126"/>
        <v>4808781.1553789312</v>
      </c>
      <c r="BM534" s="475">
        <f t="shared" ca="1" si="126"/>
        <v>4808781.1553789312</v>
      </c>
      <c r="BN534" s="475">
        <f t="shared" ca="1" si="126"/>
        <v>4808781.1553789312</v>
      </c>
      <c r="BO534" s="475">
        <f t="shared" ca="1" si="126"/>
        <v>4808781.1553789312</v>
      </c>
      <c r="BP534" s="475">
        <f t="shared" ca="1" si="126"/>
        <v>4808781.1553789312</v>
      </c>
      <c r="BQ534" s="475">
        <f t="shared" ca="1" si="127"/>
        <v>4808781.1553789312</v>
      </c>
      <c r="BR534" s="475">
        <f t="shared" ca="1" si="127"/>
        <v>4808781.1553789312</v>
      </c>
      <c r="BS534" s="312"/>
      <c r="BT534" s="312"/>
      <c r="BU534" s="312"/>
      <c r="BV534" s="312"/>
      <c r="BW534" s="312"/>
      <c r="BX534" s="312"/>
    </row>
    <row r="535" spans="4:78">
      <c r="D535" s="475"/>
      <c r="E535" s="475"/>
      <c r="F535" s="475"/>
      <c r="G535" s="475"/>
      <c r="H535" s="475"/>
      <c r="I535" s="475"/>
      <c r="J535" s="475"/>
      <c r="K535" s="475"/>
      <c r="L535" s="475"/>
      <c r="M535" s="475"/>
      <c r="N535" s="475"/>
      <c r="O535" s="475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  <c r="AA535" s="475"/>
      <c r="AB535" s="475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>
        <f ca="1">BA$45/24</f>
        <v>4932083.2362860832</v>
      </c>
      <c r="BB535" s="475">
        <f t="shared" ref="BB535:BQ539" ca="1" si="128">BA535</f>
        <v>4932083.2362860832</v>
      </c>
      <c r="BC535" s="475">
        <f t="shared" ca="1" si="128"/>
        <v>4932083.2362860832</v>
      </c>
      <c r="BD535" s="475">
        <f t="shared" ca="1" si="128"/>
        <v>4932083.2362860832</v>
      </c>
      <c r="BE535" s="475">
        <f t="shared" ca="1" si="128"/>
        <v>4932083.2362860832</v>
      </c>
      <c r="BF535" s="475">
        <f t="shared" ca="1" si="128"/>
        <v>4932083.2362860832</v>
      </c>
      <c r="BG535" s="475">
        <f t="shared" ca="1" si="128"/>
        <v>4932083.2362860832</v>
      </c>
      <c r="BH535" s="475">
        <f t="shared" ca="1" si="128"/>
        <v>4932083.2362860832</v>
      </c>
      <c r="BI535" s="475">
        <f t="shared" ca="1" si="128"/>
        <v>4932083.2362860832</v>
      </c>
      <c r="BJ535" s="475">
        <f t="shared" ca="1" si="128"/>
        <v>4932083.2362860832</v>
      </c>
      <c r="BK535" s="475">
        <f t="shared" ca="1" si="128"/>
        <v>4932083.2362860832</v>
      </c>
      <c r="BL535" s="475">
        <f t="shared" ca="1" si="128"/>
        <v>4932083.2362860832</v>
      </c>
      <c r="BM535" s="475">
        <f t="shared" ca="1" si="128"/>
        <v>4932083.2362860832</v>
      </c>
      <c r="BN535" s="475">
        <f t="shared" ca="1" si="128"/>
        <v>4932083.2362860832</v>
      </c>
      <c r="BO535" s="475">
        <f t="shared" ca="1" si="128"/>
        <v>4932083.2362860832</v>
      </c>
      <c r="BP535" s="475">
        <f t="shared" ca="1" si="128"/>
        <v>4932083.2362860832</v>
      </c>
      <c r="BQ535" s="475">
        <f t="shared" ca="1" si="128"/>
        <v>4932083.2362860832</v>
      </c>
      <c r="BR535" s="475">
        <f t="shared" ca="1" si="127"/>
        <v>4932083.2362860832</v>
      </c>
      <c r="BS535" s="312"/>
      <c r="BT535" s="312"/>
      <c r="BU535" s="312"/>
      <c r="BV535" s="312"/>
      <c r="BW535" s="312"/>
      <c r="BX535" s="312"/>
    </row>
    <row r="536" spans="4:78">
      <c r="D536" s="475"/>
      <c r="E536" s="475"/>
      <c r="F536" s="475"/>
      <c r="G536" s="475"/>
      <c r="H536" s="475"/>
      <c r="I536" s="475"/>
      <c r="J536" s="475"/>
      <c r="K536" s="475"/>
      <c r="L536" s="475"/>
      <c r="M536" s="475"/>
      <c r="N536" s="475"/>
      <c r="O536" s="475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  <c r="AA536" s="475"/>
      <c r="AB536" s="475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>
        <f ca="1">BA$46/24</f>
        <v>3616861.0399431284</v>
      </c>
      <c r="BB536" s="475">
        <f t="shared" ca="1" si="128"/>
        <v>3616861.0399431284</v>
      </c>
      <c r="BC536" s="475">
        <f t="shared" ca="1" si="128"/>
        <v>3616861.0399431284</v>
      </c>
      <c r="BD536" s="475">
        <f t="shared" ca="1" si="128"/>
        <v>3616861.0399431284</v>
      </c>
      <c r="BE536" s="475">
        <f t="shared" ca="1" si="128"/>
        <v>3616861.0399431284</v>
      </c>
      <c r="BF536" s="475">
        <f t="shared" ca="1" si="128"/>
        <v>3616861.0399431284</v>
      </c>
      <c r="BG536" s="475">
        <f t="shared" ca="1" si="128"/>
        <v>3616861.0399431284</v>
      </c>
      <c r="BH536" s="475">
        <f t="shared" ca="1" si="128"/>
        <v>3616861.0399431284</v>
      </c>
      <c r="BI536" s="475">
        <f t="shared" ca="1" si="128"/>
        <v>3616861.0399431284</v>
      </c>
      <c r="BJ536" s="475">
        <f t="shared" ca="1" si="128"/>
        <v>3616861.0399431284</v>
      </c>
      <c r="BK536" s="475">
        <f t="shared" ca="1" si="128"/>
        <v>3616861.0399431284</v>
      </c>
      <c r="BL536" s="475">
        <f t="shared" ca="1" si="128"/>
        <v>3616861.0399431284</v>
      </c>
      <c r="BM536" s="475">
        <f t="shared" ca="1" si="128"/>
        <v>3616861.0399431284</v>
      </c>
      <c r="BN536" s="475">
        <f t="shared" ca="1" si="128"/>
        <v>3616861.0399431284</v>
      </c>
      <c r="BO536" s="475">
        <f t="shared" ca="1" si="128"/>
        <v>3616861.0399431284</v>
      </c>
      <c r="BP536" s="475">
        <f t="shared" ca="1" si="128"/>
        <v>3616861.0399431284</v>
      </c>
      <c r="BQ536" s="475">
        <f t="shared" ca="1" si="128"/>
        <v>3616861.0399431284</v>
      </c>
      <c r="BR536" s="475">
        <f t="shared" ca="1" si="127"/>
        <v>3616861.0399431284</v>
      </c>
      <c r="BS536" s="312"/>
      <c r="BT536" s="312"/>
      <c r="BU536" s="312"/>
      <c r="BV536" s="312"/>
      <c r="BW536" s="312"/>
      <c r="BX536" s="312"/>
    </row>
    <row r="537" spans="4:78">
      <c r="D537" s="475"/>
      <c r="E537" s="475"/>
      <c r="F537" s="475"/>
      <c r="G537" s="475"/>
      <c r="H537" s="475"/>
      <c r="I537" s="475"/>
      <c r="J537" s="475"/>
      <c r="K537" s="475"/>
      <c r="L537" s="475"/>
      <c r="M537" s="475"/>
      <c r="N537" s="475"/>
      <c r="O537" s="475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  <c r="AA537" s="475"/>
      <c r="AB537" s="475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>
        <f ca="1">BA$47/24</f>
        <v>4110069.3635717365</v>
      </c>
      <c r="BB537" s="475">
        <f t="shared" ca="1" si="128"/>
        <v>4110069.3635717365</v>
      </c>
      <c r="BC537" s="475">
        <f t="shared" ca="1" si="128"/>
        <v>4110069.3635717365</v>
      </c>
      <c r="BD537" s="475">
        <f t="shared" ca="1" si="128"/>
        <v>4110069.3635717365</v>
      </c>
      <c r="BE537" s="475">
        <f t="shared" ca="1" si="128"/>
        <v>4110069.3635717365</v>
      </c>
      <c r="BF537" s="475">
        <f t="shared" ca="1" si="128"/>
        <v>4110069.3635717365</v>
      </c>
      <c r="BG537" s="475">
        <f t="shared" ca="1" si="128"/>
        <v>4110069.3635717365</v>
      </c>
      <c r="BH537" s="475">
        <f t="shared" ca="1" si="128"/>
        <v>4110069.3635717365</v>
      </c>
      <c r="BI537" s="475">
        <f t="shared" ca="1" si="128"/>
        <v>4110069.3635717365</v>
      </c>
      <c r="BJ537" s="475">
        <f t="shared" ca="1" si="128"/>
        <v>4110069.3635717365</v>
      </c>
      <c r="BK537" s="475">
        <f t="shared" ca="1" si="128"/>
        <v>4110069.3635717365</v>
      </c>
      <c r="BL537" s="475">
        <f t="shared" ca="1" si="128"/>
        <v>4110069.3635717365</v>
      </c>
      <c r="BM537" s="475">
        <f t="shared" ca="1" si="128"/>
        <v>4110069.3635717365</v>
      </c>
      <c r="BN537" s="475">
        <f t="shared" ca="1" si="128"/>
        <v>4110069.3635717365</v>
      </c>
      <c r="BO537" s="475">
        <f t="shared" ca="1" si="128"/>
        <v>4110069.3635717365</v>
      </c>
      <c r="BP537" s="475">
        <f t="shared" ca="1" si="128"/>
        <v>4110069.3635717365</v>
      </c>
      <c r="BQ537" s="475">
        <f t="shared" ca="1" si="128"/>
        <v>4110069.3635717365</v>
      </c>
      <c r="BR537" s="475">
        <f t="shared" ca="1" si="127"/>
        <v>4110069.3635717365</v>
      </c>
      <c r="BS537" s="312"/>
      <c r="BT537" s="312"/>
      <c r="BU537" s="312"/>
      <c r="BV537" s="312"/>
      <c r="BW537" s="312"/>
      <c r="BX537" s="312"/>
    </row>
    <row r="538" spans="4:78">
      <c r="D538" s="475"/>
      <c r="E538" s="475"/>
      <c r="F538" s="475"/>
      <c r="G538" s="475"/>
      <c r="H538" s="475"/>
      <c r="I538" s="475"/>
      <c r="J538" s="475"/>
      <c r="K538" s="475"/>
      <c r="L538" s="475"/>
      <c r="M538" s="475"/>
      <c r="N538" s="475"/>
      <c r="O538" s="475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  <c r="AA538" s="475"/>
      <c r="AB538" s="475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 t="e">
        <f>#REF!/24</f>
        <v>#REF!</v>
      </c>
      <c r="BB538" s="475" t="e">
        <f t="shared" si="128"/>
        <v>#REF!</v>
      </c>
      <c r="BC538" s="475" t="e">
        <f t="shared" si="128"/>
        <v>#REF!</v>
      </c>
      <c r="BD538" s="475" t="e">
        <f t="shared" si="128"/>
        <v>#REF!</v>
      </c>
      <c r="BE538" s="475" t="e">
        <f t="shared" si="128"/>
        <v>#REF!</v>
      </c>
      <c r="BF538" s="475" t="e">
        <f t="shared" si="128"/>
        <v>#REF!</v>
      </c>
      <c r="BG538" s="475" t="e">
        <f t="shared" si="128"/>
        <v>#REF!</v>
      </c>
      <c r="BH538" s="475" t="e">
        <f t="shared" si="128"/>
        <v>#REF!</v>
      </c>
      <c r="BI538" s="475" t="e">
        <f t="shared" si="128"/>
        <v>#REF!</v>
      </c>
      <c r="BJ538" s="475" t="e">
        <f t="shared" si="128"/>
        <v>#REF!</v>
      </c>
      <c r="BK538" s="475" t="e">
        <f t="shared" si="128"/>
        <v>#REF!</v>
      </c>
      <c r="BL538" s="475" t="e">
        <f t="shared" si="128"/>
        <v>#REF!</v>
      </c>
      <c r="BM538" s="475" t="e">
        <f t="shared" si="128"/>
        <v>#REF!</v>
      </c>
      <c r="BN538" s="475" t="e">
        <f t="shared" si="128"/>
        <v>#REF!</v>
      </c>
      <c r="BO538" s="475" t="e">
        <f t="shared" si="128"/>
        <v>#REF!</v>
      </c>
      <c r="BP538" s="475" t="e">
        <f t="shared" si="128"/>
        <v>#REF!</v>
      </c>
      <c r="BQ538" s="475" t="e">
        <f t="shared" si="128"/>
        <v>#REF!</v>
      </c>
      <c r="BR538" s="475" t="e">
        <f t="shared" si="127"/>
        <v>#REF!</v>
      </c>
      <c r="BS538" s="312"/>
      <c r="BT538" s="312"/>
      <c r="BU538" s="312"/>
      <c r="BV538" s="312"/>
      <c r="BW538" s="312"/>
      <c r="BX538" s="312"/>
    </row>
    <row r="539" spans="4:78">
      <c r="D539" s="475"/>
      <c r="E539" s="475"/>
      <c r="F539" s="475"/>
      <c r="G539" s="475"/>
      <c r="H539" s="475"/>
      <c r="I539" s="475"/>
      <c r="J539" s="475"/>
      <c r="K539" s="475"/>
      <c r="L539" s="475"/>
      <c r="M539" s="475"/>
      <c r="N539" s="475"/>
      <c r="O539" s="475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  <c r="AA539" s="475"/>
      <c r="AB539" s="475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475">
        <f ca="1">BB$44/24</f>
        <v>4948988.5471264347</v>
      </c>
      <c r="BC539" s="475">
        <f ca="1">BB539</f>
        <v>4948988.5471264347</v>
      </c>
      <c r="BD539" s="475">
        <f t="shared" ca="1" si="128"/>
        <v>4948988.5471264347</v>
      </c>
      <c r="BE539" s="475">
        <f t="shared" ca="1" si="128"/>
        <v>4948988.5471264347</v>
      </c>
      <c r="BF539" s="475">
        <f t="shared" ca="1" si="128"/>
        <v>4948988.5471264347</v>
      </c>
      <c r="BG539" s="475">
        <f t="shared" ca="1" si="128"/>
        <v>4948988.5471264347</v>
      </c>
      <c r="BH539" s="475">
        <f t="shared" ca="1" si="128"/>
        <v>4948988.5471264347</v>
      </c>
      <c r="BI539" s="475">
        <f t="shared" ca="1" si="128"/>
        <v>4948988.5471264347</v>
      </c>
      <c r="BJ539" s="475">
        <f t="shared" ca="1" si="128"/>
        <v>4948988.5471264347</v>
      </c>
      <c r="BK539" s="475">
        <f t="shared" ca="1" si="128"/>
        <v>4948988.5471264347</v>
      </c>
      <c r="BL539" s="475">
        <f t="shared" ca="1" si="128"/>
        <v>4948988.5471264347</v>
      </c>
      <c r="BM539" s="475">
        <f t="shared" ca="1" si="128"/>
        <v>4948988.5471264347</v>
      </c>
      <c r="BN539" s="475">
        <f t="shared" ca="1" si="128"/>
        <v>4948988.5471264347</v>
      </c>
      <c r="BO539" s="475">
        <f t="shared" ca="1" si="128"/>
        <v>4948988.5471264347</v>
      </c>
      <c r="BP539" s="475">
        <f t="shared" ca="1" si="128"/>
        <v>4948988.5471264347</v>
      </c>
      <c r="BQ539" s="475">
        <f t="shared" ca="1" si="128"/>
        <v>4948988.5471264347</v>
      </c>
      <c r="BR539" s="475">
        <f t="shared" ca="1" si="127"/>
        <v>4948988.5471264347</v>
      </c>
      <c r="BS539" s="312"/>
      <c r="BT539" s="312"/>
      <c r="BU539" s="312"/>
      <c r="BV539" s="312"/>
      <c r="BW539" s="312"/>
      <c r="BX539" s="312"/>
      <c r="BY539" s="312"/>
    </row>
    <row r="540" spans="4:78">
      <c r="D540" s="475"/>
      <c r="E540" s="475"/>
      <c r="F540" s="475"/>
      <c r="G540" s="475"/>
      <c r="H540" s="475"/>
      <c r="I540" s="475"/>
      <c r="J540" s="475"/>
      <c r="K540" s="475"/>
      <c r="L540" s="475"/>
      <c r="M540" s="475"/>
      <c r="N540" s="475"/>
      <c r="O540" s="475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  <c r="AA540" s="475"/>
      <c r="AB540" s="475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475">
        <f ca="1">BB$45/24</f>
        <v>5075885.6893604463</v>
      </c>
      <c r="BC540" s="475">
        <f t="shared" ref="BC540:BR544" ca="1" si="129">BB540</f>
        <v>5075885.6893604463</v>
      </c>
      <c r="BD540" s="475">
        <f t="shared" ca="1" si="129"/>
        <v>5075885.6893604463</v>
      </c>
      <c r="BE540" s="475">
        <f t="shared" ca="1" si="129"/>
        <v>5075885.6893604463</v>
      </c>
      <c r="BF540" s="475">
        <f t="shared" ca="1" si="129"/>
        <v>5075885.6893604463</v>
      </c>
      <c r="BG540" s="475">
        <f t="shared" ca="1" si="129"/>
        <v>5075885.6893604463</v>
      </c>
      <c r="BH540" s="475">
        <f t="shared" ca="1" si="129"/>
        <v>5075885.6893604463</v>
      </c>
      <c r="BI540" s="475">
        <f t="shared" ca="1" si="129"/>
        <v>5075885.6893604463</v>
      </c>
      <c r="BJ540" s="475">
        <f t="shared" ca="1" si="129"/>
        <v>5075885.6893604463</v>
      </c>
      <c r="BK540" s="475">
        <f t="shared" ca="1" si="129"/>
        <v>5075885.6893604463</v>
      </c>
      <c r="BL540" s="475">
        <f t="shared" ca="1" si="129"/>
        <v>5075885.6893604463</v>
      </c>
      <c r="BM540" s="475">
        <f t="shared" ca="1" si="129"/>
        <v>5075885.6893604463</v>
      </c>
      <c r="BN540" s="475">
        <f t="shared" ca="1" si="129"/>
        <v>5075885.6893604463</v>
      </c>
      <c r="BO540" s="475">
        <f t="shared" ca="1" si="129"/>
        <v>5075885.6893604463</v>
      </c>
      <c r="BP540" s="475">
        <f t="shared" ca="1" si="129"/>
        <v>5075885.6893604463</v>
      </c>
      <c r="BQ540" s="475">
        <f t="shared" ca="1" si="129"/>
        <v>5075885.6893604463</v>
      </c>
      <c r="BR540" s="475">
        <f t="shared" ca="1" si="129"/>
        <v>5075885.6893604463</v>
      </c>
      <c r="BS540" s="312"/>
      <c r="BT540" s="312"/>
      <c r="BU540" s="312"/>
      <c r="BV540" s="312"/>
      <c r="BW540" s="312"/>
      <c r="BX540" s="312"/>
      <c r="BY540" s="312"/>
    </row>
    <row r="541" spans="4:78">
      <c r="D541" s="475"/>
      <c r="E541" s="475"/>
      <c r="F541" s="475"/>
      <c r="G541" s="475"/>
      <c r="H541" s="475"/>
      <c r="I541" s="475"/>
      <c r="J541" s="475"/>
      <c r="K541" s="475"/>
      <c r="L541" s="475"/>
      <c r="M541" s="475"/>
      <c r="N541" s="475"/>
      <c r="O541" s="475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  <c r="AA541" s="475"/>
      <c r="AB541" s="475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475">
        <f ca="1">BB$46/24</f>
        <v>3722316.1721976609</v>
      </c>
      <c r="BC541" s="475">
        <f t="shared" ca="1" si="129"/>
        <v>3722316.1721976609</v>
      </c>
      <c r="BD541" s="475">
        <f t="shared" ca="1" si="129"/>
        <v>3722316.1721976609</v>
      </c>
      <c r="BE541" s="475">
        <f t="shared" ca="1" si="129"/>
        <v>3722316.1721976609</v>
      </c>
      <c r="BF541" s="475">
        <f t="shared" ca="1" si="129"/>
        <v>3722316.1721976609</v>
      </c>
      <c r="BG541" s="475">
        <f t="shared" ca="1" si="129"/>
        <v>3722316.1721976609</v>
      </c>
      <c r="BH541" s="475">
        <f t="shared" ca="1" si="129"/>
        <v>3722316.1721976609</v>
      </c>
      <c r="BI541" s="475">
        <f t="shared" ca="1" si="129"/>
        <v>3722316.1721976609</v>
      </c>
      <c r="BJ541" s="475">
        <f t="shared" ca="1" si="129"/>
        <v>3722316.1721976609</v>
      </c>
      <c r="BK541" s="475">
        <f t="shared" ca="1" si="129"/>
        <v>3722316.1721976609</v>
      </c>
      <c r="BL541" s="475">
        <f t="shared" ca="1" si="129"/>
        <v>3722316.1721976609</v>
      </c>
      <c r="BM541" s="475">
        <f t="shared" ca="1" si="129"/>
        <v>3722316.1721976609</v>
      </c>
      <c r="BN541" s="475">
        <f t="shared" ca="1" si="129"/>
        <v>3722316.1721976609</v>
      </c>
      <c r="BO541" s="475">
        <f t="shared" ca="1" si="129"/>
        <v>3722316.1721976609</v>
      </c>
      <c r="BP541" s="475">
        <f t="shared" ca="1" si="129"/>
        <v>3722316.1721976609</v>
      </c>
      <c r="BQ541" s="475">
        <f t="shared" ca="1" si="129"/>
        <v>3722316.1721976609</v>
      </c>
      <c r="BR541" s="475">
        <f t="shared" ca="1" si="129"/>
        <v>3722316.1721976609</v>
      </c>
      <c r="BS541" s="312"/>
      <c r="BT541" s="312"/>
      <c r="BU541" s="312"/>
      <c r="BV541" s="312"/>
      <c r="BW541" s="312"/>
      <c r="BX541" s="312"/>
      <c r="BY541" s="312"/>
    </row>
    <row r="542" spans="4:78">
      <c r="D542" s="475"/>
      <c r="E542" s="475"/>
      <c r="F542" s="475"/>
      <c r="G542" s="475"/>
      <c r="H542" s="475"/>
      <c r="I542" s="475"/>
      <c r="J542" s="475"/>
      <c r="K542" s="475"/>
      <c r="L542" s="475"/>
      <c r="M542" s="475"/>
      <c r="N542" s="475"/>
      <c r="O542" s="475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  <c r="AA542" s="475"/>
      <c r="AB542" s="475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475">
        <f ca="1">BB$47/24</f>
        <v>4229904.7411337048</v>
      </c>
      <c r="BC542" s="475">
        <f t="shared" ca="1" si="129"/>
        <v>4229904.7411337048</v>
      </c>
      <c r="BD542" s="475">
        <f t="shared" ca="1" si="129"/>
        <v>4229904.7411337048</v>
      </c>
      <c r="BE542" s="475">
        <f t="shared" ca="1" si="129"/>
        <v>4229904.7411337048</v>
      </c>
      <c r="BF542" s="475">
        <f t="shared" ca="1" si="129"/>
        <v>4229904.7411337048</v>
      </c>
      <c r="BG542" s="475">
        <f t="shared" ca="1" si="129"/>
        <v>4229904.7411337048</v>
      </c>
      <c r="BH542" s="475">
        <f t="shared" ca="1" si="129"/>
        <v>4229904.7411337048</v>
      </c>
      <c r="BI542" s="475">
        <f t="shared" ca="1" si="129"/>
        <v>4229904.7411337048</v>
      </c>
      <c r="BJ542" s="475">
        <f t="shared" ca="1" si="129"/>
        <v>4229904.7411337048</v>
      </c>
      <c r="BK542" s="475">
        <f t="shared" ca="1" si="129"/>
        <v>4229904.7411337048</v>
      </c>
      <c r="BL542" s="475">
        <f t="shared" ca="1" si="129"/>
        <v>4229904.7411337048</v>
      </c>
      <c r="BM542" s="475">
        <f t="shared" ca="1" si="129"/>
        <v>4229904.7411337048</v>
      </c>
      <c r="BN542" s="475">
        <f t="shared" ca="1" si="129"/>
        <v>4229904.7411337048</v>
      </c>
      <c r="BO542" s="475">
        <f t="shared" ca="1" si="129"/>
        <v>4229904.7411337048</v>
      </c>
      <c r="BP542" s="475">
        <f t="shared" ca="1" si="129"/>
        <v>4229904.7411337048</v>
      </c>
      <c r="BQ542" s="475">
        <f t="shared" ca="1" si="129"/>
        <v>4229904.7411337048</v>
      </c>
      <c r="BR542" s="475">
        <f t="shared" ca="1" si="129"/>
        <v>4229904.7411337048</v>
      </c>
      <c r="BS542" s="312"/>
      <c r="BT542" s="312"/>
      <c r="BU542" s="312"/>
      <c r="BV542" s="312"/>
      <c r="BW542" s="312"/>
      <c r="BX542" s="312"/>
      <c r="BY542" s="312"/>
    </row>
    <row r="543" spans="4:78">
      <c r="D543" s="475"/>
      <c r="E543" s="475"/>
      <c r="F543" s="475"/>
      <c r="G543" s="475"/>
      <c r="H543" s="475"/>
      <c r="I543" s="475"/>
      <c r="J543" s="475"/>
      <c r="K543" s="475"/>
      <c r="L543" s="475"/>
      <c r="M543" s="475"/>
      <c r="N543" s="475"/>
      <c r="O543" s="475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  <c r="AA543" s="475"/>
      <c r="AB543" s="475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475">
        <f ca="1">BB$47/24</f>
        <v>4229904.7411337048</v>
      </c>
      <c r="BC543" s="475">
        <f t="shared" ca="1" si="129"/>
        <v>4229904.7411337048</v>
      </c>
      <c r="BD543" s="475">
        <f t="shared" ca="1" si="129"/>
        <v>4229904.7411337048</v>
      </c>
      <c r="BE543" s="475">
        <f t="shared" ca="1" si="129"/>
        <v>4229904.7411337048</v>
      </c>
      <c r="BF543" s="475">
        <f t="shared" ca="1" si="129"/>
        <v>4229904.7411337048</v>
      </c>
      <c r="BG543" s="475">
        <f t="shared" ca="1" si="129"/>
        <v>4229904.7411337048</v>
      </c>
      <c r="BH543" s="475">
        <f t="shared" ca="1" si="129"/>
        <v>4229904.7411337048</v>
      </c>
      <c r="BI543" s="475">
        <f t="shared" ca="1" si="129"/>
        <v>4229904.7411337048</v>
      </c>
      <c r="BJ543" s="475">
        <f t="shared" ca="1" si="129"/>
        <v>4229904.7411337048</v>
      </c>
      <c r="BK543" s="475">
        <f t="shared" ca="1" si="129"/>
        <v>4229904.7411337048</v>
      </c>
      <c r="BL543" s="475">
        <f t="shared" ca="1" si="129"/>
        <v>4229904.7411337048</v>
      </c>
      <c r="BM543" s="475">
        <f t="shared" ca="1" si="129"/>
        <v>4229904.7411337048</v>
      </c>
      <c r="BN543" s="475">
        <f t="shared" ca="1" si="129"/>
        <v>4229904.7411337048</v>
      </c>
      <c r="BO543" s="475">
        <f t="shared" ca="1" si="129"/>
        <v>4229904.7411337048</v>
      </c>
      <c r="BP543" s="475">
        <f t="shared" ca="1" si="129"/>
        <v>4229904.7411337048</v>
      </c>
      <c r="BQ543" s="475">
        <f t="shared" ca="1" si="129"/>
        <v>4229904.7411337048</v>
      </c>
      <c r="BR543" s="475">
        <f t="shared" ca="1" si="129"/>
        <v>4229904.7411337048</v>
      </c>
      <c r="BS543" s="312"/>
      <c r="BT543" s="312"/>
      <c r="BU543" s="312"/>
      <c r="BV543" s="312"/>
      <c r="BW543" s="312"/>
      <c r="BX543" s="312"/>
      <c r="BY543" s="312"/>
    </row>
    <row r="544" spans="4:78">
      <c r="D544" s="475"/>
      <c r="E544" s="475"/>
      <c r="F544" s="475"/>
      <c r="G544" s="475"/>
      <c r="H544" s="475"/>
      <c r="I544" s="475"/>
      <c r="J544" s="475"/>
      <c r="K544" s="475"/>
      <c r="L544" s="475"/>
      <c r="M544" s="475"/>
      <c r="N544" s="475"/>
      <c r="O544" s="475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  <c r="AA544" s="475"/>
      <c r="AB544" s="475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475"/>
      <c r="BC544" s="475">
        <f ca="1">BC$44/24</f>
        <v>5073796.4236424575</v>
      </c>
      <c r="BD544" s="475">
        <f ca="1">BC544</f>
        <v>5073796.4236424575</v>
      </c>
      <c r="BE544" s="475">
        <f t="shared" ca="1" si="129"/>
        <v>5073796.4236424575</v>
      </c>
      <c r="BF544" s="475">
        <f t="shared" ca="1" si="129"/>
        <v>5073796.4236424575</v>
      </c>
      <c r="BG544" s="475">
        <f t="shared" ca="1" si="129"/>
        <v>5073796.4236424575</v>
      </c>
      <c r="BH544" s="475">
        <f t="shared" ca="1" si="129"/>
        <v>5073796.4236424575</v>
      </c>
      <c r="BI544" s="475">
        <f t="shared" ca="1" si="129"/>
        <v>5073796.4236424575</v>
      </c>
      <c r="BJ544" s="475">
        <f t="shared" ca="1" si="129"/>
        <v>5073796.4236424575</v>
      </c>
      <c r="BK544" s="475">
        <f t="shared" ca="1" si="129"/>
        <v>5073796.4236424575</v>
      </c>
      <c r="BL544" s="475">
        <f t="shared" ca="1" si="129"/>
        <v>5073796.4236424575</v>
      </c>
      <c r="BM544" s="475">
        <f t="shared" ca="1" si="129"/>
        <v>5073796.4236424575</v>
      </c>
      <c r="BN544" s="475">
        <f t="shared" ca="1" si="129"/>
        <v>5073796.4236424575</v>
      </c>
      <c r="BO544" s="475">
        <f t="shared" ca="1" si="129"/>
        <v>5073796.4236424575</v>
      </c>
      <c r="BP544" s="475">
        <f t="shared" ca="1" si="129"/>
        <v>5073796.4236424575</v>
      </c>
      <c r="BQ544" s="475">
        <f t="shared" ca="1" si="129"/>
        <v>5073796.4236424575</v>
      </c>
      <c r="BR544" s="475">
        <f t="shared" ca="1" si="129"/>
        <v>5073796.4236424575</v>
      </c>
      <c r="BS544" s="312"/>
      <c r="BT544" s="312"/>
      <c r="BU544" s="312"/>
      <c r="BV544" s="312"/>
      <c r="BW544" s="312"/>
      <c r="BX544" s="312"/>
      <c r="BY544" s="312"/>
      <c r="BZ544" s="312"/>
    </row>
    <row r="545" spans="4:81">
      <c r="D545" s="475"/>
      <c r="E545" s="475"/>
      <c r="F545" s="475"/>
      <c r="G545" s="475"/>
      <c r="H545" s="475"/>
      <c r="I545" s="475"/>
      <c r="J545" s="475"/>
      <c r="K545" s="475"/>
      <c r="L545" s="475"/>
      <c r="M545" s="475"/>
      <c r="N545" s="475"/>
      <c r="O545" s="475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  <c r="AA545" s="475"/>
      <c r="AB545" s="475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475"/>
      <c r="BC545" s="475">
        <f ca="1">BC$45/24</f>
        <v>5203893.7678384176</v>
      </c>
      <c r="BD545" s="475">
        <f t="shared" ref="BD545:BR549" ca="1" si="130">BC545</f>
        <v>5203893.7678384176</v>
      </c>
      <c r="BE545" s="475">
        <f t="shared" ca="1" si="130"/>
        <v>5203893.7678384176</v>
      </c>
      <c r="BF545" s="475">
        <f t="shared" ca="1" si="130"/>
        <v>5203893.7678384176</v>
      </c>
      <c r="BG545" s="475">
        <f t="shared" ca="1" si="130"/>
        <v>5203893.7678384176</v>
      </c>
      <c r="BH545" s="475">
        <f t="shared" ca="1" si="130"/>
        <v>5203893.7678384176</v>
      </c>
      <c r="BI545" s="475">
        <f t="shared" ca="1" si="130"/>
        <v>5203893.7678384176</v>
      </c>
      <c r="BJ545" s="475">
        <f t="shared" ca="1" si="130"/>
        <v>5203893.7678384176</v>
      </c>
      <c r="BK545" s="475">
        <f t="shared" ca="1" si="130"/>
        <v>5203893.7678384176</v>
      </c>
      <c r="BL545" s="475">
        <f t="shared" ca="1" si="130"/>
        <v>5203893.7678384176</v>
      </c>
      <c r="BM545" s="475">
        <f t="shared" ca="1" si="130"/>
        <v>5203893.7678384176</v>
      </c>
      <c r="BN545" s="475">
        <f t="shared" ca="1" si="130"/>
        <v>5203893.7678384176</v>
      </c>
      <c r="BO545" s="475">
        <f t="shared" ca="1" si="130"/>
        <v>5203893.7678384176</v>
      </c>
      <c r="BP545" s="475">
        <f t="shared" ca="1" si="130"/>
        <v>5203893.7678384176</v>
      </c>
      <c r="BQ545" s="475">
        <f t="shared" ca="1" si="130"/>
        <v>5203893.7678384176</v>
      </c>
      <c r="BR545" s="475">
        <f t="shared" ca="1" si="130"/>
        <v>5203893.7678384176</v>
      </c>
      <c r="BS545" s="312"/>
      <c r="BT545" s="312"/>
      <c r="BU545" s="312"/>
      <c r="BV545" s="312"/>
      <c r="BW545" s="312"/>
      <c r="BX545" s="312"/>
      <c r="BY545" s="312"/>
      <c r="BZ545" s="312"/>
    </row>
    <row r="546" spans="4:81">
      <c r="D546" s="475"/>
      <c r="E546" s="475"/>
      <c r="F546" s="475"/>
      <c r="G546" s="475"/>
      <c r="H546" s="475"/>
      <c r="I546" s="475"/>
      <c r="J546" s="475"/>
      <c r="K546" s="475"/>
      <c r="L546" s="475"/>
      <c r="M546" s="475"/>
      <c r="N546" s="475"/>
      <c r="O546" s="475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  <c r="AA546" s="475"/>
      <c r="AB546" s="475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475"/>
      <c r="BC546" s="475">
        <f ca="1">BC$46/24</f>
        <v>3816188.7630815064</v>
      </c>
      <c r="BD546" s="475">
        <f t="shared" ca="1" si="130"/>
        <v>3816188.7630815064</v>
      </c>
      <c r="BE546" s="475">
        <f t="shared" ca="1" si="130"/>
        <v>3816188.7630815064</v>
      </c>
      <c r="BF546" s="475">
        <f t="shared" ca="1" si="130"/>
        <v>3816188.7630815064</v>
      </c>
      <c r="BG546" s="475">
        <f t="shared" ca="1" si="130"/>
        <v>3816188.7630815064</v>
      </c>
      <c r="BH546" s="475">
        <f t="shared" ca="1" si="130"/>
        <v>3816188.7630815064</v>
      </c>
      <c r="BI546" s="475">
        <f t="shared" ca="1" si="130"/>
        <v>3816188.7630815064</v>
      </c>
      <c r="BJ546" s="475">
        <f t="shared" ca="1" si="130"/>
        <v>3816188.7630815064</v>
      </c>
      <c r="BK546" s="475">
        <f t="shared" ca="1" si="130"/>
        <v>3816188.7630815064</v>
      </c>
      <c r="BL546" s="475">
        <f t="shared" ca="1" si="130"/>
        <v>3816188.7630815064</v>
      </c>
      <c r="BM546" s="475">
        <f t="shared" ca="1" si="130"/>
        <v>3816188.7630815064</v>
      </c>
      <c r="BN546" s="475">
        <f t="shared" ca="1" si="130"/>
        <v>3816188.7630815064</v>
      </c>
      <c r="BO546" s="475">
        <f t="shared" ca="1" si="130"/>
        <v>3816188.7630815064</v>
      </c>
      <c r="BP546" s="475">
        <f t="shared" ca="1" si="130"/>
        <v>3816188.7630815064</v>
      </c>
      <c r="BQ546" s="475">
        <f t="shared" ca="1" si="130"/>
        <v>3816188.7630815064</v>
      </c>
      <c r="BR546" s="475">
        <f t="shared" ca="1" si="130"/>
        <v>3816188.7630815064</v>
      </c>
      <c r="BS546" s="312"/>
      <c r="BT546" s="312"/>
      <c r="BU546" s="312"/>
      <c r="BV546" s="312"/>
      <c r="BW546" s="312"/>
      <c r="BX546" s="312"/>
      <c r="BY546" s="312"/>
      <c r="BZ546" s="312"/>
    </row>
    <row r="547" spans="4:81">
      <c r="D547" s="475"/>
      <c r="E547" s="475"/>
      <c r="F547" s="475"/>
      <c r="G547" s="475"/>
      <c r="H547" s="475"/>
      <c r="I547" s="475"/>
      <c r="J547" s="475"/>
      <c r="K547" s="475"/>
      <c r="L547" s="475"/>
      <c r="M547" s="475"/>
      <c r="N547" s="475"/>
      <c r="O547" s="475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  <c r="AA547" s="475"/>
      <c r="AB547" s="475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475"/>
      <c r="BC547" s="475">
        <f ca="1">BC$47/24</f>
        <v>4336578.1398653472</v>
      </c>
      <c r="BD547" s="475">
        <f t="shared" ca="1" si="130"/>
        <v>4336578.1398653472</v>
      </c>
      <c r="BE547" s="475">
        <f t="shared" ca="1" si="130"/>
        <v>4336578.1398653472</v>
      </c>
      <c r="BF547" s="475">
        <f t="shared" ca="1" si="130"/>
        <v>4336578.1398653472</v>
      </c>
      <c r="BG547" s="475">
        <f t="shared" ca="1" si="130"/>
        <v>4336578.1398653472</v>
      </c>
      <c r="BH547" s="475">
        <f t="shared" ca="1" si="130"/>
        <v>4336578.1398653472</v>
      </c>
      <c r="BI547" s="475">
        <f t="shared" ca="1" si="130"/>
        <v>4336578.1398653472</v>
      </c>
      <c r="BJ547" s="475">
        <f t="shared" ca="1" si="130"/>
        <v>4336578.1398653472</v>
      </c>
      <c r="BK547" s="475">
        <f t="shared" ca="1" si="130"/>
        <v>4336578.1398653472</v>
      </c>
      <c r="BL547" s="475">
        <f t="shared" ca="1" si="130"/>
        <v>4336578.1398653472</v>
      </c>
      <c r="BM547" s="475">
        <f t="shared" ca="1" si="130"/>
        <v>4336578.1398653472</v>
      </c>
      <c r="BN547" s="475">
        <f t="shared" ca="1" si="130"/>
        <v>4336578.1398653472</v>
      </c>
      <c r="BO547" s="475">
        <f t="shared" ca="1" si="130"/>
        <v>4336578.1398653472</v>
      </c>
      <c r="BP547" s="475">
        <f t="shared" ca="1" si="130"/>
        <v>4336578.1398653472</v>
      </c>
      <c r="BQ547" s="475">
        <f t="shared" ca="1" si="130"/>
        <v>4336578.1398653472</v>
      </c>
      <c r="BR547" s="475">
        <f t="shared" ca="1" si="130"/>
        <v>4336578.1398653472</v>
      </c>
      <c r="BS547" s="312"/>
      <c r="BT547" s="312"/>
      <c r="BU547" s="312"/>
      <c r="BV547" s="312"/>
      <c r="BW547" s="312"/>
      <c r="BX547" s="312"/>
      <c r="BY547" s="312"/>
      <c r="BZ547" s="312"/>
    </row>
    <row r="548" spans="4:81">
      <c r="D548" s="475"/>
      <c r="E548" s="475"/>
      <c r="F548" s="475"/>
      <c r="G548" s="475"/>
      <c r="H548" s="475"/>
      <c r="I548" s="475"/>
      <c r="J548" s="475"/>
      <c r="K548" s="475"/>
      <c r="L548" s="475"/>
      <c r="M548" s="475"/>
      <c r="N548" s="475"/>
      <c r="O548" s="475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  <c r="AA548" s="475"/>
      <c r="AB548" s="475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475"/>
      <c r="BC548" s="475">
        <f ca="1">BC$47/24</f>
        <v>4336578.1398653472</v>
      </c>
      <c r="BD548" s="475">
        <f t="shared" ca="1" si="130"/>
        <v>4336578.1398653472</v>
      </c>
      <c r="BE548" s="475">
        <f t="shared" ca="1" si="130"/>
        <v>4336578.1398653472</v>
      </c>
      <c r="BF548" s="475">
        <f t="shared" ca="1" si="130"/>
        <v>4336578.1398653472</v>
      </c>
      <c r="BG548" s="475">
        <f t="shared" ca="1" si="130"/>
        <v>4336578.1398653472</v>
      </c>
      <c r="BH548" s="475">
        <f t="shared" ca="1" si="130"/>
        <v>4336578.1398653472</v>
      </c>
      <c r="BI548" s="475">
        <f t="shared" ca="1" si="130"/>
        <v>4336578.1398653472</v>
      </c>
      <c r="BJ548" s="475">
        <f t="shared" ca="1" si="130"/>
        <v>4336578.1398653472</v>
      </c>
      <c r="BK548" s="475">
        <f t="shared" ca="1" si="130"/>
        <v>4336578.1398653472</v>
      </c>
      <c r="BL548" s="475">
        <f t="shared" ca="1" si="130"/>
        <v>4336578.1398653472</v>
      </c>
      <c r="BM548" s="475">
        <f t="shared" ca="1" si="130"/>
        <v>4336578.1398653472</v>
      </c>
      <c r="BN548" s="475">
        <f t="shared" ca="1" si="130"/>
        <v>4336578.1398653472</v>
      </c>
      <c r="BO548" s="475">
        <f t="shared" ca="1" si="130"/>
        <v>4336578.1398653472</v>
      </c>
      <c r="BP548" s="475">
        <f t="shared" ca="1" si="130"/>
        <v>4336578.1398653472</v>
      </c>
      <c r="BQ548" s="475">
        <f t="shared" ca="1" si="130"/>
        <v>4336578.1398653472</v>
      </c>
      <c r="BR548" s="475">
        <f t="shared" ca="1" si="130"/>
        <v>4336578.1398653472</v>
      </c>
      <c r="BS548" s="312"/>
      <c r="BT548" s="312"/>
      <c r="BU548" s="312"/>
      <c r="BV548" s="312"/>
      <c r="BW548" s="312"/>
      <c r="BX548" s="312"/>
      <c r="BY548" s="312"/>
      <c r="BZ548" s="312"/>
    </row>
    <row r="549" spans="4:81">
      <c r="D549" s="475"/>
      <c r="E549" s="475"/>
      <c r="F549" s="475"/>
      <c r="G549" s="475"/>
      <c r="H549" s="475"/>
      <c r="I549" s="475"/>
      <c r="J549" s="475"/>
      <c r="K549" s="475"/>
      <c r="L549" s="475"/>
      <c r="M549" s="475"/>
      <c r="N549" s="475"/>
      <c r="O549" s="475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  <c r="AA549" s="475"/>
      <c r="AB549" s="475"/>
      <c r="AC549" s="475"/>
      <c r="AD549" s="475"/>
      <c r="AE549" s="475"/>
      <c r="AF549" s="475"/>
      <c r="AG549" s="475"/>
      <c r="AH549" s="475"/>
      <c r="AI549" s="475"/>
      <c r="AJ549" s="475"/>
      <c r="AK549" s="475"/>
      <c r="AL549" s="475"/>
      <c r="AM549" s="475"/>
      <c r="AN549" s="475"/>
      <c r="AO549" s="475"/>
      <c r="AP549" s="475"/>
      <c r="AQ549" s="475"/>
      <c r="AR549" s="475"/>
      <c r="AS549" s="475"/>
      <c r="AT549" s="475"/>
      <c r="AU549" s="475"/>
      <c r="AV549" s="475"/>
      <c r="AW549" s="475"/>
      <c r="AX549" s="475"/>
      <c r="AY549" s="475"/>
      <c r="AZ549" s="475"/>
      <c r="BA549" s="475"/>
      <c r="BB549" s="475"/>
      <c r="BC549" s="475"/>
      <c r="BD549" s="475">
        <f ca="1">BD$44/24</f>
        <v>5129512.6134249326</v>
      </c>
      <c r="BE549" s="475">
        <f ca="1">BD549</f>
        <v>5129512.6134249326</v>
      </c>
      <c r="BF549" s="475">
        <f t="shared" ca="1" si="130"/>
        <v>5129512.6134249326</v>
      </c>
      <c r="BG549" s="475">
        <f t="shared" ca="1" si="130"/>
        <v>5129512.6134249326</v>
      </c>
      <c r="BH549" s="475">
        <f t="shared" ca="1" si="130"/>
        <v>5129512.6134249326</v>
      </c>
      <c r="BI549" s="475">
        <f t="shared" ca="1" si="130"/>
        <v>5129512.6134249326</v>
      </c>
      <c r="BJ549" s="475">
        <f t="shared" ca="1" si="130"/>
        <v>5129512.6134249326</v>
      </c>
      <c r="BK549" s="475">
        <f t="shared" ca="1" si="130"/>
        <v>5129512.6134249326</v>
      </c>
      <c r="BL549" s="475">
        <f t="shared" ca="1" si="130"/>
        <v>5129512.6134249326</v>
      </c>
      <c r="BM549" s="475">
        <f t="shared" ca="1" si="130"/>
        <v>5129512.6134249326</v>
      </c>
      <c r="BN549" s="475">
        <f t="shared" ca="1" si="130"/>
        <v>5129512.6134249326</v>
      </c>
      <c r="BO549" s="475">
        <f t="shared" ca="1" si="130"/>
        <v>5129512.6134249326</v>
      </c>
      <c r="BP549" s="475">
        <f t="shared" ca="1" si="130"/>
        <v>5129512.6134249326</v>
      </c>
      <c r="BQ549" s="475">
        <f t="shared" ca="1" si="130"/>
        <v>5129512.6134249326</v>
      </c>
      <c r="BR549" s="475">
        <f t="shared" ca="1" si="130"/>
        <v>5129512.6134249326</v>
      </c>
      <c r="BS549" s="312"/>
      <c r="BT549" s="312"/>
      <c r="BU549" s="312"/>
      <c r="BV549" s="312"/>
      <c r="BW549" s="312"/>
      <c r="BX549" s="312"/>
      <c r="BY549" s="312"/>
      <c r="BZ549" s="312"/>
      <c r="CA549" s="312"/>
    </row>
    <row r="550" spans="4:81">
      <c r="D550" s="475"/>
      <c r="E550" s="475"/>
      <c r="F550" s="475"/>
      <c r="G550" s="475"/>
      <c r="H550" s="475"/>
      <c r="I550" s="475"/>
      <c r="J550" s="475"/>
      <c r="K550" s="475"/>
      <c r="L550" s="475"/>
      <c r="M550" s="475"/>
      <c r="N550" s="475"/>
      <c r="O550" s="475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  <c r="AA550" s="475"/>
      <c r="AB550" s="475"/>
      <c r="AC550" s="475"/>
      <c r="AD550" s="475"/>
      <c r="AE550" s="475"/>
      <c r="AF550" s="475"/>
      <c r="AG550" s="475"/>
      <c r="AH550" s="475"/>
      <c r="AI550" s="475"/>
      <c r="AJ550" s="475"/>
      <c r="AK550" s="475"/>
      <c r="AL550" s="475"/>
      <c r="AM550" s="475"/>
      <c r="AN550" s="475"/>
      <c r="AO550" s="475"/>
      <c r="AP550" s="475"/>
      <c r="AQ550" s="475"/>
      <c r="AR550" s="475"/>
      <c r="AS550" s="475"/>
      <c r="AT550" s="475"/>
      <c r="AU550" s="475"/>
      <c r="AV550" s="475"/>
      <c r="AW550" s="475"/>
      <c r="AX550" s="475"/>
      <c r="AY550" s="475"/>
      <c r="AZ550" s="475"/>
      <c r="BA550" s="475"/>
      <c r="BB550" s="475"/>
      <c r="BC550" s="475"/>
      <c r="BD550" s="475">
        <f ca="1">BD$45/24</f>
        <v>5261038.5778717259</v>
      </c>
      <c r="BE550" s="475">
        <f t="shared" ref="BE550:BR554" ca="1" si="131">BD550</f>
        <v>5261038.5778717259</v>
      </c>
      <c r="BF550" s="475">
        <f t="shared" ca="1" si="131"/>
        <v>5261038.5778717259</v>
      </c>
      <c r="BG550" s="475">
        <f t="shared" ca="1" si="131"/>
        <v>5261038.5778717259</v>
      </c>
      <c r="BH550" s="475">
        <f t="shared" ca="1" si="131"/>
        <v>5261038.5778717259</v>
      </c>
      <c r="BI550" s="475">
        <f t="shared" ca="1" si="131"/>
        <v>5261038.5778717259</v>
      </c>
      <c r="BJ550" s="475">
        <f t="shared" ca="1" si="131"/>
        <v>5261038.5778717259</v>
      </c>
      <c r="BK550" s="475">
        <f t="shared" ca="1" si="131"/>
        <v>5261038.5778717259</v>
      </c>
      <c r="BL550" s="475">
        <f t="shared" ca="1" si="131"/>
        <v>5261038.5778717259</v>
      </c>
      <c r="BM550" s="475">
        <f t="shared" ca="1" si="131"/>
        <v>5261038.5778717259</v>
      </c>
      <c r="BN550" s="475">
        <f t="shared" ca="1" si="131"/>
        <v>5261038.5778717259</v>
      </c>
      <c r="BO550" s="475">
        <f t="shared" ca="1" si="131"/>
        <v>5261038.5778717259</v>
      </c>
      <c r="BP550" s="475">
        <f t="shared" ca="1" si="131"/>
        <v>5261038.5778717259</v>
      </c>
      <c r="BQ550" s="475">
        <f t="shared" ca="1" si="131"/>
        <v>5261038.5778717259</v>
      </c>
      <c r="BR550" s="475">
        <f t="shared" ca="1" si="131"/>
        <v>5261038.5778717259</v>
      </c>
      <c r="BS550" s="312"/>
      <c r="BT550" s="312"/>
      <c r="BU550" s="312"/>
      <c r="BV550" s="312"/>
      <c r="BW550" s="312"/>
      <c r="BX550" s="312"/>
      <c r="BY550" s="312"/>
      <c r="BZ550" s="312"/>
      <c r="CA550" s="312"/>
    </row>
    <row r="551" spans="4:81">
      <c r="D551" s="475"/>
      <c r="E551" s="475"/>
      <c r="F551" s="475"/>
      <c r="G551" s="475"/>
      <c r="H551" s="475"/>
      <c r="I551" s="475"/>
      <c r="J551" s="475"/>
      <c r="K551" s="475"/>
      <c r="L551" s="475"/>
      <c r="M551" s="475"/>
      <c r="N551" s="475"/>
      <c r="O551" s="475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  <c r="AA551" s="475"/>
      <c r="AB551" s="475"/>
      <c r="AC551" s="475"/>
      <c r="AD551" s="475"/>
      <c r="AE551" s="475"/>
      <c r="AF551" s="475"/>
      <c r="AG551" s="475"/>
      <c r="AH551" s="475"/>
      <c r="AI551" s="475"/>
      <c r="AJ551" s="475"/>
      <c r="AK551" s="475"/>
      <c r="AL551" s="475"/>
      <c r="AM551" s="475"/>
      <c r="AN551" s="475"/>
      <c r="AO551" s="475"/>
      <c r="AP551" s="475"/>
      <c r="AQ551" s="475"/>
      <c r="AR551" s="475"/>
      <c r="AS551" s="475"/>
      <c r="AT551" s="475"/>
      <c r="AU551" s="475"/>
      <c r="AV551" s="475"/>
      <c r="AW551" s="475"/>
      <c r="AX551" s="475"/>
      <c r="AY551" s="475"/>
      <c r="AZ551" s="475"/>
      <c r="BA551" s="475"/>
      <c r="BB551" s="475"/>
      <c r="BC551" s="475"/>
      <c r="BD551" s="475">
        <f ca="1">BD$46/24</f>
        <v>3858094.9571059323</v>
      </c>
      <c r="BE551" s="475">
        <f t="shared" ca="1" si="131"/>
        <v>3858094.9571059323</v>
      </c>
      <c r="BF551" s="475">
        <f t="shared" ca="1" si="131"/>
        <v>3858094.9571059323</v>
      </c>
      <c r="BG551" s="475">
        <f t="shared" ca="1" si="131"/>
        <v>3858094.9571059323</v>
      </c>
      <c r="BH551" s="475">
        <f t="shared" ca="1" si="131"/>
        <v>3858094.9571059323</v>
      </c>
      <c r="BI551" s="475">
        <f t="shared" ca="1" si="131"/>
        <v>3858094.9571059323</v>
      </c>
      <c r="BJ551" s="475">
        <f t="shared" ca="1" si="131"/>
        <v>3858094.9571059323</v>
      </c>
      <c r="BK551" s="475">
        <f t="shared" ca="1" si="131"/>
        <v>3858094.9571059323</v>
      </c>
      <c r="BL551" s="475">
        <f t="shared" ca="1" si="131"/>
        <v>3858094.9571059323</v>
      </c>
      <c r="BM551" s="475">
        <f t="shared" ca="1" si="131"/>
        <v>3858094.9571059323</v>
      </c>
      <c r="BN551" s="475">
        <f t="shared" ca="1" si="131"/>
        <v>3858094.9571059323</v>
      </c>
      <c r="BO551" s="475">
        <f t="shared" ca="1" si="131"/>
        <v>3858094.9571059323</v>
      </c>
      <c r="BP551" s="475">
        <f t="shared" ca="1" si="131"/>
        <v>3858094.9571059323</v>
      </c>
      <c r="BQ551" s="475">
        <f t="shared" ca="1" si="131"/>
        <v>3858094.9571059323</v>
      </c>
      <c r="BR551" s="475">
        <f t="shared" ca="1" si="131"/>
        <v>3858094.9571059323</v>
      </c>
      <c r="BS551" s="312"/>
      <c r="BT551" s="312"/>
      <c r="BU551" s="312"/>
      <c r="BV551" s="312"/>
      <c r="BW551" s="312"/>
      <c r="BX551" s="312"/>
      <c r="BY551" s="312"/>
      <c r="BZ551" s="312"/>
      <c r="CA551" s="312"/>
    </row>
    <row r="552" spans="4:81">
      <c r="D552" s="475"/>
      <c r="E552" s="475"/>
      <c r="F552" s="475"/>
      <c r="G552" s="475"/>
      <c r="H552" s="475"/>
      <c r="I552" s="475"/>
      <c r="J552" s="475"/>
      <c r="K552" s="475"/>
      <c r="L552" s="475"/>
      <c r="M552" s="475"/>
      <c r="N552" s="475"/>
      <c r="O552" s="475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  <c r="AA552" s="475"/>
      <c r="AB552" s="475"/>
      <c r="AC552" s="475"/>
      <c r="AD552" s="475"/>
      <c r="AE552" s="475"/>
      <c r="AF552" s="475"/>
      <c r="AG552" s="475"/>
      <c r="AH552" s="475"/>
      <c r="AI552" s="475"/>
      <c r="AJ552" s="475"/>
      <c r="AK552" s="475"/>
      <c r="AL552" s="475"/>
      <c r="AM552" s="475"/>
      <c r="AN552" s="475"/>
      <c r="AO552" s="475"/>
      <c r="AP552" s="475"/>
      <c r="AQ552" s="475"/>
      <c r="AR552" s="475"/>
      <c r="AS552" s="475"/>
      <c r="AT552" s="475"/>
      <c r="AU552" s="475"/>
      <c r="AV552" s="475"/>
      <c r="AW552" s="475"/>
      <c r="AX552" s="475"/>
      <c r="AY552" s="475"/>
      <c r="AZ552" s="475"/>
      <c r="BA552" s="475"/>
      <c r="BB552" s="475"/>
      <c r="BC552" s="475"/>
      <c r="BD552" s="475">
        <f ca="1">BD$47/24</f>
        <v>4384198.8148931041</v>
      </c>
      <c r="BE552" s="475">
        <f t="shared" ca="1" si="131"/>
        <v>4384198.8148931041</v>
      </c>
      <c r="BF552" s="475">
        <f t="shared" ca="1" si="131"/>
        <v>4384198.8148931041</v>
      </c>
      <c r="BG552" s="475">
        <f t="shared" ca="1" si="131"/>
        <v>4384198.8148931041</v>
      </c>
      <c r="BH552" s="475">
        <f t="shared" ca="1" si="131"/>
        <v>4384198.8148931041</v>
      </c>
      <c r="BI552" s="475">
        <f t="shared" ca="1" si="131"/>
        <v>4384198.8148931041</v>
      </c>
      <c r="BJ552" s="475">
        <f t="shared" ca="1" si="131"/>
        <v>4384198.8148931041</v>
      </c>
      <c r="BK552" s="475">
        <f t="shared" ca="1" si="131"/>
        <v>4384198.8148931041</v>
      </c>
      <c r="BL552" s="475">
        <f t="shared" ca="1" si="131"/>
        <v>4384198.8148931041</v>
      </c>
      <c r="BM552" s="475">
        <f t="shared" ca="1" si="131"/>
        <v>4384198.8148931041</v>
      </c>
      <c r="BN552" s="475">
        <f t="shared" ca="1" si="131"/>
        <v>4384198.8148931041</v>
      </c>
      <c r="BO552" s="475">
        <f t="shared" ca="1" si="131"/>
        <v>4384198.8148931041</v>
      </c>
      <c r="BP552" s="475">
        <f t="shared" ca="1" si="131"/>
        <v>4384198.8148931041</v>
      </c>
      <c r="BQ552" s="475">
        <f t="shared" ca="1" si="131"/>
        <v>4384198.8148931041</v>
      </c>
      <c r="BR552" s="475">
        <f t="shared" ca="1" si="131"/>
        <v>4384198.8148931041</v>
      </c>
      <c r="BS552" s="312"/>
      <c r="BT552" s="312"/>
      <c r="BU552" s="312"/>
      <c r="BV552" s="312"/>
      <c r="BW552" s="312"/>
      <c r="BX552" s="312"/>
      <c r="BY552" s="312"/>
      <c r="BZ552" s="312"/>
      <c r="CA552" s="312"/>
    </row>
    <row r="553" spans="4:81">
      <c r="D553" s="475"/>
      <c r="E553" s="475"/>
      <c r="F553" s="475"/>
      <c r="G553" s="475"/>
      <c r="H553" s="475"/>
      <c r="I553" s="475"/>
      <c r="J553" s="475"/>
      <c r="K553" s="475"/>
      <c r="L553" s="475"/>
      <c r="M553" s="475"/>
      <c r="N553" s="475"/>
      <c r="O553" s="475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  <c r="AA553" s="475"/>
      <c r="AB553" s="475"/>
      <c r="AC553" s="475"/>
      <c r="AD553" s="475"/>
      <c r="AE553" s="475"/>
      <c r="AF553" s="475"/>
      <c r="AG553" s="475"/>
      <c r="AH553" s="475"/>
      <c r="AI553" s="475"/>
      <c r="AJ553" s="475"/>
      <c r="AK553" s="475"/>
      <c r="AL553" s="475"/>
      <c r="AM553" s="475"/>
      <c r="AN553" s="475"/>
      <c r="AO553" s="475"/>
      <c r="AP553" s="475"/>
      <c r="AQ553" s="475"/>
      <c r="AR553" s="475"/>
      <c r="AS553" s="475"/>
      <c r="AT553" s="475"/>
      <c r="AU553" s="475"/>
      <c r="AV553" s="475"/>
      <c r="AW553" s="475"/>
      <c r="AX553" s="475"/>
      <c r="AY553" s="475"/>
      <c r="AZ553" s="475"/>
      <c r="BA553" s="475"/>
      <c r="BB553" s="475"/>
      <c r="BC553" s="475"/>
      <c r="BD553" s="475">
        <f ca="1">BD$47/24</f>
        <v>4384198.8148931041</v>
      </c>
      <c r="BE553" s="475">
        <f t="shared" ca="1" si="131"/>
        <v>4384198.8148931041</v>
      </c>
      <c r="BF553" s="475">
        <f t="shared" ca="1" si="131"/>
        <v>4384198.8148931041</v>
      </c>
      <c r="BG553" s="475">
        <f t="shared" ca="1" si="131"/>
        <v>4384198.8148931041</v>
      </c>
      <c r="BH553" s="475">
        <f t="shared" ca="1" si="131"/>
        <v>4384198.8148931041</v>
      </c>
      <c r="BI553" s="475">
        <f t="shared" ca="1" si="131"/>
        <v>4384198.8148931041</v>
      </c>
      <c r="BJ553" s="475">
        <f t="shared" ca="1" si="131"/>
        <v>4384198.8148931041</v>
      </c>
      <c r="BK553" s="475">
        <f t="shared" ca="1" si="131"/>
        <v>4384198.8148931041</v>
      </c>
      <c r="BL553" s="475">
        <f t="shared" ca="1" si="131"/>
        <v>4384198.8148931041</v>
      </c>
      <c r="BM553" s="475">
        <f t="shared" ca="1" si="131"/>
        <v>4384198.8148931041</v>
      </c>
      <c r="BN553" s="475">
        <f t="shared" ca="1" si="131"/>
        <v>4384198.8148931041</v>
      </c>
      <c r="BO553" s="475">
        <f t="shared" ca="1" si="131"/>
        <v>4384198.8148931041</v>
      </c>
      <c r="BP553" s="475">
        <f t="shared" ca="1" si="131"/>
        <v>4384198.8148931041</v>
      </c>
      <c r="BQ553" s="475">
        <f t="shared" ca="1" si="131"/>
        <v>4384198.8148931041</v>
      </c>
      <c r="BR553" s="475">
        <f t="shared" ca="1" si="131"/>
        <v>4384198.8148931041</v>
      </c>
      <c r="BS553" s="312"/>
      <c r="BT553" s="312"/>
      <c r="BU553" s="312"/>
      <c r="BV553" s="312"/>
      <c r="BW553" s="312"/>
      <c r="BX553" s="312"/>
      <c r="BY553" s="312"/>
      <c r="BZ553" s="312"/>
      <c r="CA553" s="312"/>
    </row>
    <row r="554" spans="4:81">
      <c r="D554" s="475"/>
      <c r="E554" s="475"/>
      <c r="F554" s="475"/>
      <c r="G554" s="475"/>
      <c r="H554" s="475"/>
      <c r="I554" s="475"/>
      <c r="J554" s="475"/>
      <c r="K554" s="475"/>
      <c r="L554" s="475"/>
      <c r="M554" s="475"/>
      <c r="N554" s="475"/>
      <c r="O554" s="475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  <c r="AA554" s="475"/>
      <c r="AB554" s="475"/>
      <c r="AC554" s="475"/>
      <c r="AD554" s="475"/>
      <c r="AE554" s="475"/>
      <c r="AF554" s="475"/>
      <c r="AG554" s="475"/>
      <c r="AH554" s="475"/>
      <c r="AI554" s="475"/>
      <c r="AJ554" s="475"/>
      <c r="AK554" s="475"/>
      <c r="AL554" s="475"/>
      <c r="AM554" s="475"/>
      <c r="AN554" s="475"/>
      <c r="AO554" s="475"/>
      <c r="AP554" s="475"/>
      <c r="AQ554" s="475"/>
      <c r="AR554" s="475"/>
      <c r="AS554" s="475"/>
      <c r="AT554" s="475"/>
      <c r="AU554" s="475"/>
      <c r="AV554" s="475"/>
      <c r="AW554" s="475"/>
      <c r="AX554" s="475"/>
      <c r="AY554" s="475"/>
      <c r="AZ554" s="475"/>
      <c r="BA554" s="475"/>
      <c r="BB554" s="475"/>
      <c r="BC554" s="475"/>
      <c r="BD554" s="475"/>
      <c r="BE554" s="475">
        <f ca="1">BE$44/24</f>
        <v>5209207.3928142516</v>
      </c>
      <c r="BF554" s="475">
        <f ca="1">BE554</f>
        <v>5209207.3928142516</v>
      </c>
      <c r="BG554" s="475">
        <f t="shared" ca="1" si="131"/>
        <v>5209207.3928142516</v>
      </c>
      <c r="BH554" s="475">
        <f t="shared" ca="1" si="131"/>
        <v>5209207.3928142516</v>
      </c>
      <c r="BI554" s="475">
        <f t="shared" ca="1" si="131"/>
        <v>5209207.3928142516</v>
      </c>
      <c r="BJ554" s="475">
        <f t="shared" ca="1" si="131"/>
        <v>5209207.3928142516</v>
      </c>
      <c r="BK554" s="475">
        <f t="shared" ca="1" si="131"/>
        <v>5209207.3928142516</v>
      </c>
      <c r="BL554" s="475">
        <f t="shared" ca="1" si="131"/>
        <v>5209207.3928142516</v>
      </c>
      <c r="BM554" s="475">
        <f t="shared" ca="1" si="131"/>
        <v>5209207.3928142516</v>
      </c>
      <c r="BN554" s="475">
        <f t="shared" ca="1" si="131"/>
        <v>5209207.3928142516</v>
      </c>
      <c r="BO554" s="475">
        <f t="shared" ca="1" si="131"/>
        <v>5209207.3928142516</v>
      </c>
      <c r="BP554" s="475">
        <f t="shared" ca="1" si="131"/>
        <v>5209207.3928142516</v>
      </c>
      <c r="BQ554" s="475">
        <f t="shared" ca="1" si="131"/>
        <v>5209207.3928142516</v>
      </c>
      <c r="BR554" s="475">
        <f t="shared" ca="1" si="131"/>
        <v>5209207.3928142516</v>
      </c>
      <c r="BS554" s="312"/>
      <c r="BT554" s="312"/>
      <c r="BU554" s="312"/>
      <c r="BV554" s="312"/>
      <c r="BW554" s="312"/>
      <c r="BX554" s="312"/>
      <c r="BY554" s="312"/>
      <c r="BZ554" s="312"/>
      <c r="CA554" s="312"/>
      <c r="CB554" s="312"/>
    </row>
    <row r="555" spans="4:81">
      <c r="D555" s="475"/>
      <c r="E555" s="475"/>
      <c r="F555" s="475"/>
      <c r="G555" s="475"/>
      <c r="H555" s="475"/>
      <c r="I555" s="475"/>
      <c r="J555" s="475"/>
      <c r="K555" s="475"/>
      <c r="L555" s="475"/>
      <c r="M555" s="475"/>
      <c r="N555" s="475"/>
      <c r="O555" s="475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  <c r="AA555" s="475"/>
      <c r="AB555" s="475"/>
      <c r="AC555" s="475"/>
      <c r="AD555" s="475"/>
      <c r="AE555" s="475"/>
      <c r="AF555" s="475"/>
      <c r="AG555" s="475"/>
      <c r="AH555" s="475"/>
      <c r="AI555" s="475"/>
      <c r="AJ555" s="475"/>
      <c r="AK555" s="475"/>
      <c r="AL555" s="475"/>
      <c r="AM555" s="475"/>
      <c r="AN555" s="475"/>
      <c r="AO555" s="475"/>
      <c r="AP555" s="475"/>
      <c r="AQ555" s="475"/>
      <c r="AR555" s="475"/>
      <c r="AS555" s="475"/>
      <c r="AT555" s="475"/>
      <c r="AU555" s="475"/>
      <c r="AV555" s="475"/>
      <c r="AW555" s="475"/>
      <c r="AX555" s="475"/>
      <c r="AY555" s="475"/>
      <c r="AZ555" s="475"/>
      <c r="BA555" s="475"/>
      <c r="BB555" s="475"/>
      <c r="BC555" s="475"/>
      <c r="BD555" s="475"/>
      <c r="BE555" s="475">
        <f ca="1">BE$45/24</f>
        <v>5342776.8131428231</v>
      </c>
      <c r="BF555" s="475">
        <f t="shared" ref="BF555:BR559" ca="1" si="132">BE555</f>
        <v>5342776.8131428231</v>
      </c>
      <c r="BG555" s="475">
        <f t="shared" ca="1" si="132"/>
        <v>5342776.8131428231</v>
      </c>
      <c r="BH555" s="475">
        <f t="shared" ca="1" si="132"/>
        <v>5342776.8131428231</v>
      </c>
      <c r="BI555" s="475">
        <f t="shared" ca="1" si="132"/>
        <v>5342776.8131428231</v>
      </c>
      <c r="BJ555" s="475">
        <f t="shared" ca="1" si="132"/>
        <v>5342776.8131428231</v>
      </c>
      <c r="BK555" s="475">
        <f t="shared" ca="1" si="132"/>
        <v>5342776.8131428231</v>
      </c>
      <c r="BL555" s="475">
        <f t="shared" ca="1" si="132"/>
        <v>5342776.8131428231</v>
      </c>
      <c r="BM555" s="475">
        <f t="shared" ca="1" si="132"/>
        <v>5342776.8131428231</v>
      </c>
      <c r="BN555" s="475">
        <f t="shared" ca="1" si="132"/>
        <v>5342776.8131428231</v>
      </c>
      <c r="BO555" s="475">
        <f t="shared" ca="1" si="132"/>
        <v>5342776.8131428231</v>
      </c>
      <c r="BP555" s="475">
        <f t="shared" ca="1" si="132"/>
        <v>5342776.8131428231</v>
      </c>
      <c r="BQ555" s="475">
        <f t="shared" ca="1" si="132"/>
        <v>5342776.8131428231</v>
      </c>
      <c r="BR555" s="475">
        <f t="shared" ca="1" si="132"/>
        <v>5342776.8131428231</v>
      </c>
      <c r="BS555" s="312"/>
      <c r="BT555" s="312"/>
      <c r="BU555" s="312"/>
      <c r="BV555" s="312"/>
      <c r="BW555" s="312"/>
      <c r="BX555" s="312"/>
      <c r="BY555" s="312"/>
      <c r="BZ555" s="312"/>
      <c r="CA555" s="312"/>
      <c r="CB555" s="312"/>
    </row>
    <row r="556" spans="4:81">
      <c r="D556" s="475"/>
      <c r="E556" s="475"/>
      <c r="F556" s="475"/>
      <c r="G556" s="475"/>
      <c r="H556" s="475"/>
      <c r="I556" s="475"/>
      <c r="J556" s="475"/>
      <c r="K556" s="475"/>
      <c r="L556" s="475"/>
      <c r="M556" s="475"/>
      <c r="N556" s="475"/>
      <c r="O556" s="475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  <c r="AA556" s="475"/>
      <c r="AB556" s="475"/>
      <c r="AC556" s="475"/>
      <c r="AD556" s="475"/>
      <c r="AE556" s="475"/>
      <c r="AF556" s="475"/>
      <c r="AG556" s="475"/>
      <c r="AH556" s="475"/>
      <c r="AI556" s="475"/>
      <c r="AJ556" s="475"/>
      <c r="AK556" s="475"/>
      <c r="AL556" s="475"/>
      <c r="AM556" s="475"/>
      <c r="AN556" s="475"/>
      <c r="AO556" s="475"/>
      <c r="AP556" s="475"/>
      <c r="AQ556" s="475"/>
      <c r="AR556" s="475"/>
      <c r="AS556" s="475"/>
      <c r="AT556" s="475"/>
      <c r="AU556" s="475"/>
      <c r="AV556" s="475"/>
      <c r="AW556" s="475"/>
      <c r="AX556" s="475"/>
      <c r="AY556" s="475"/>
      <c r="AZ556" s="475"/>
      <c r="BA556" s="475"/>
      <c r="BB556" s="475"/>
      <c r="BC556" s="475"/>
      <c r="BD556" s="475"/>
      <c r="BE556" s="475">
        <f ca="1">BE$46/24</f>
        <v>3918036.32963807</v>
      </c>
      <c r="BF556" s="475">
        <f t="shared" ca="1" si="132"/>
        <v>3918036.32963807</v>
      </c>
      <c r="BG556" s="475">
        <f t="shared" ca="1" si="132"/>
        <v>3918036.32963807</v>
      </c>
      <c r="BH556" s="475">
        <f t="shared" ca="1" si="132"/>
        <v>3918036.32963807</v>
      </c>
      <c r="BI556" s="475">
        <f t="shared" ca="1" si="132"/>
        <v>3918036.32963807</v>
      </c>
      <c r="BJ556" s="475">
        <f t="shared" ca="1" si="132"/>
        <v>3918036.32963807</v>
      </c>
      <c r="BK556" s="475">
        <f t="shared" ca="1" si="132"/>
        <v>3918036.32963807</v>
      </c>
      <c r="BL556" s="475">
        <f t="shared" ca="1" si="132"/>
        <v>3918036.32963807</v>
      </c>
      <c r="BM556" s="475">
        <f t="shared" ca="1" si="132"/>
        <v>3918036.32963807</v>
      </c>
      <c r="BN556" s="475">
        <f t="shared" ca="1" si="132"/>
        <v>3918036.32963807</v>
      </c>
      <c r="BO556" s="475">
        <f t="shared" ca="1" si="132"/>
        <v>3918036.32963807</v>
      </c>
      <c r="BP556" s="475">
        <f t="shared" ca="1" si="132"/>
        <v>3918036.32963807</v>
      </c>
      <c r="BQ556" s="475">
        <f t="shared" ca="1" si="132"/>
        <v>3918036.32963807</v>
      </c>
      <c r="BR556" s="475">
        <f t="shared" ca="1" si="132"/>
        <v>3918036.32963807</v>
      </c>
      <c r="BS556" s="312"/>
      <c r="BT556" s="312"/>
      <c r="BU556" s="312"/>
      <c r="BV556" s="312"/>
      <c r="BW556" s="312"/>
      <c r="BX556" s="312"/>
      <c r="BY556" s="312"/>
      <c r="BZ556" s="312"/>
      <c r="CA556" s="312"/>
      <c r="CB556" s="312"/>
    </row>
    <row r="557" spans="4:81">
      <c r="D557" s="475"/>
      <c r="E557" s="475"/>
      <c r="F557" s="475"/>
      <c r="G557" s="475"/>
      <c r="H557" s="475"/>
      <c r="I557" s="475"/>
      <c r="J557" s="475"/>
      <c r="K557" s="475"/>
      <c r="L557" s="475"/>
      <c r="M557" s="475"/>
      <c r="N557" s="475"/>
      <c r="O557" s="475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  <c r="AA557" s="475"/>
      <c r="AB557" s="475"/>
      <c r="AC557" s="475"/>
      <c r="AD557" s="475"/>
      <c r="AE557" s="475"/>
      <c r="AF557" s="475"/>
      <c r="AG557" s="475"/>
      <c r="AH557" s="475"/>
      <c r="AI557" s="475"/>
      <c r="AJ557" s="475"/>
      <c r="AK557" s="475"/>
      <c r="AL557" s="475"/>
      <c r="AM557" s="475"/>
      <c r="AN557" s="475"/>
      <c r="AO557" s="475"/>
      <c r="AP557" s="475"/>
      <c r="AQ557" s="475"/>
      <c r="AR557" s="475"/>
      <c r="AS557" s="475"/>
      <c r="AT557" s="475"/>
      <c r="AU557" s="475"/>
      <c r="AV557" s="475"/>
      <c r="AW557" s="475"/>
      <c r="AX557" s="475"/>
      <c r="AY557" s="475"/>
      <c r="AZ557" s="475"/>
      <c r="BA557" s="475"/>
      <c r="BB557" s="475"/>
      <c r="BC557" s="475"/>
      <c r="BD557" s="475"/>
      <c r="BE557" s="475">
        <f ca="1">BE$47/24</f>
        <v>4452314.0109523525</v>
      </c>
      <c r="BF557" s="475">
        <f t="shared" ca="1" si="132"/>
        <v>4452314.0109523525</v>
      </c>
      <c r="BG557" s="475">
        <f t="shared" ca="1" si="132"/>
        <v>4452314.0109523525</v>
      </c>
      <c r="BH557" s="475">
        <f t="shared" ca="1" si="132"/>
        <v>4452314.0109523525</v>
      </c>
      <c r="BI557" s="475">
        <f t="shared" ca="1" si="132"/>
        <v>4452314.0109523525</v>
      </c>
      <c r="BJ557" s="475">
        <f t="shared" ca="1" si="132"/>
        <v>4452314.0109523525</v>
      </c>
      <c r="BK557" s="475">
        <f t="shared" ca="1" si="132"/>
        <v>4452314.0109523525</v>
      </c>
      <c r="BL557" s="475">
        <f t="shared" ca="1" si="132"/>
        <v>4452314.0109523525</v>
      </c>
      <c r="BM557" s="475">
        <f t="shared" ca="1" si="132"/>
        <v>4452314.0109523525</v>
      </c>
      <c r="BN557" s="475">
        <f t="shared" ca="1" si="132"/>
        <v>4452314.0109523525</v>
      </c>
      <c r="BO557" s="475">
        <f t="shared" ca="1" si="132"/>
        <v>4452314.0109523525</v>
      </c>
      <c r="BP557" s="475">
        <f t="shared" ca="1" si="132"/>
        <v>4452314.0109523525</v>
      </c>
      <c r="BQ557" s="475">
        <f t="shared" ca="1" si="132"/>
        <v>4452314.0109523525</v>
      </c>
      <c r="BR557" s="475">
        <f t="shared" ca="1" si="132"/>
        <v>4452314.0109523525</v>
      </c>
      <c r="BS557" s="312"/>
      <c r="BT557" s="312"/>
      <c r="BU557" s="312"/>
      <c r="BV557" s="312"/>
      <c r="BW557" s="312"/>
      <c r="BX557" s="312"/>
      <c r="BY557" s="312"/>
      <c r="BZ557" s="312"/>
      <c r="CA557" s="312"/>
      <c r="CB557" s="312"/>
    </row>
    <row r="558" spans="4:81">
      <c r="D558" s="475"/>
      <c r="E558" s="475"/>
      <c r="F558" s="475"/>
      <c r="G558" s="475"/>
      <c r="H558" s="475"/>
      <c r="I558" s="475"/>
      <c r="J558" s="475"/>
      <c r="K558" s="475"/>
      <c r="L558" s="475"/>
      <c r="M558" s="475"/>
      <c r="N558" s="475"/>
      <c r="O558" s="475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  <c r="AA558" s="475"/>
      <c r="AB558" s="475"/>
      <c r="AC558" s="475"/>
      <c r="AD558" s="475"/>
      <c r="AE558" s="475"/>
      <c r="AF558" s="475"/>
      <c r="AG558" s="475"/>
      <c r="AH558" s="475"/>
      <c r="AI558" s="475"/>
      <c r="AJ558" s="475"/>
      <c r="AK558" s="475"/>
      <c r="AL558" s="475"/>
      <c r="AM558" s="475"/>
      <c r="AN558" s="475"/>
      <c r="AO558" s="475"/>
      <c r="AP558" s="475"/>
      <c r="AQ558" s="475"/>
      <c r="AR558" s="475"/>
      <c r="AS558" s="475"/>
      <c r="AT558" s="475"/>
      <c r="AU558" s="475"/>
      <c r="AV558" s="475"/>
      <c r="AW558" s="475"/>
      <c r="AX558" s="475"/>
      <c r="AY558" s="475"/>
      <c r="AZ558" s="475"/>
      <c r="BA558" s="475"/>
      <c r="BB558" s="475"/>
      <c r="BC558" s="475"/>
      <c r="BD558" s="475"/>
      <c r="BE558" s="475">
        <f ca="1">BE$47/24</f>
        <v>4452314.0109523525</v>
      </c>
      <c r="BF558" s="475">
        <f t="shared" ca="1" si="132"/>
        <v>4452314.0109523525</v>
      </c>
      <c r="BG558" s="475">
        <f t="shared" ca="1" si="132"/>
        <v>4452314.0109523525</v>
      </c>
      <c r="BH558" s="475">
        <f t="shared" ca="1" si="132"/>
        <v>4452314.0109523525</v>
      </c>
      <c r="BI558" s="475">
        <f t="shared" ca="1" si="132"/>
        <v>4452314.0109523525</v>
      </c>
      <c r="BJ558" s="475">
        <f t="shared" ca="1" si="132"/>
        <v>4452314.0109523525</v>
      </c>
      <c r="BK558" s="475">
        <f t="shared" ca="1" si="132"/>
        <v>4452314.0109523525</v>
      </c>
      <c r="BL558" s="475">
        <f t="shared" ca="1" si="132"/>
        <v>4452314.0109523525</v>
      </c>
      <c r="BM558" s="475">
        <f t="shared" ca="1" si="132"/>
        <v>4452314.0109523525</v>
      </c>
      <c r="BN558" s="475">
        <f t="shared" ca="1" si="132"/>
        <v>4452314.0109523525</v>
      </c>
      <c r="BO558" s="475">
        <f t="shared" ca="1" si="132"/>
        <v>4452314.0109523525</v>
      </c>
      <c r="BP558" s="475">
        <f t="shared" ca="1" si="132"/>
        <v>4452314.0109523525</v>
      </c>
      <c r="BQ558" s="475">
        <f t="shared" ca="1" si="132"/>
        <v>4452314.0109523525</v>
      </c>
      <c r="BR558" s="475">
        <f t="shared" ca="1" si="132"/>
        <v>4452314.0109523525</v>
      </c>
      <c r="BS558" s="312"/>
      <c r="BT558" s="312"/>
      <c r="BU558" s="312"/>
      <c r="BV558" s="312"/>
      <c r="BW558" s="312"/>
      <c r="BX558" s="312"/>
      <c r="BY558" s="312"/>
      <c r="BZ558" s="312"/>
      <c r="CA558" s="312"/>
      <c r="CB558" s="312"/>
    </row>
    <row r="559" spans="4:81">
      <c r="D559" s="475"/>
      <c r="E559" s="475"/>
      <c r="F559" s="475"/>
      <c r="G559" s="475"/>
      <c r="H559" s="475"/>
      <c r="I559" s="475"/>
      <c r="J559" s="475"/>
      <c r="K559" s="475"/>
      <c r="L559" s="475"/>
      <c r="M559" s="475"/>
      <c r="N559" s="475"/>
      <c r="O559" s="475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  <c r="AA559" s="475"/>
      <c r="AB559" s="475"/>
      <c r="AC559" s="475"/>
      <c r="AD559" s="475"/>
      <c r="AE559" s="475"/>
      <c r="AF559" s="475"/>
      <c r="AG559" s="475"/>
      <c r="AH559" s="475"/>
      <c r="AI559" s="475"/>
      <c r="AJ559" s="475"/>
      <c r="AK559" s="475"/>
      <c r="AL559" s="475"/>
      <c r="AM559" s="475"/>
      <c r="AN559" s="475"/>
      <c r="AO559" s="475"/>
      <c r="AP559" s="475"/>
      <c r="AQ559" s="475"/>
      <c r="AR559" s="475"/>
      <c r="AS559" s="475"/>
      <c r="AT559" s="475"/>
      <c r="AU559" s="475"/>
      <c r="AV559" s="475"/>
      <c r="AW559" s="475"/>
      <c r="AX559" s="475"/>
      <c r="AY559" s="475"/>
      <c r="AZ559" s="475"/>
      <c r="BA559" s="475"/>
      <c r="BB559" s="475"/>
      <c r="BC559" s="475"/>
      <c r="BD559" s="475"/>
      <c r="BE559" s="475"/>
      <c r="BF559" s="475">
        <f ca="1">BF$44/24</f>
        <v>5296475.8428499941</v>
      </c>
      <c r="BG559" s="475">
        <f ca="1">BF559</f>
        <v>5296475.8428499941</v>
      </c>
      <c r="BH559" s="475">
        <f t="shared" ca="1" si="132"/>
        <v>5296475.8428499941</v>
      </c>
      <c r="BI559" s="475">
        <f t="shared" ca="1" si="132"/>
        <v>5296475.8428499941</v>
      </c>
      <c r="BJ559" s="475">
        <f t="shared" ca="1" si="132"/>
        <v>5296475.8428499941</v>
      </c>
      <c r="BK559" s="475">
        <f t="shared" ca="1" si="132"/>
        <v>5296475.8428499941</v>
      </c>
      <c r="BL559" s="475">
        <f t="shared" ca="1" si="132"/>
        <v>5296475.8428499941</v>
      </c>
      <c r="BM559" s="475">
        <f t="shared" ca="1" si="132"/>
        <v>5296475.8428499941</v>
      </c>
      <c r="BN559" s="475">
        <f t="shared" ca="1" si="132"/>
        <v>5296475.8428499941</v>
      </c>
      <c r="BO559" s="475">
        <f t="shared" ca="1" si="132"/>
        <v>5296475.8428499941</v>
      </c>
      <c r="BP559" s="475">
        <f t="shared" ca="1" si="132"/>
        <v>5296475.8428499941</v>
      </c>
      <c r="BQ559" s="475">
        <f t="shared" ca="1" si="132"/>
        <v>5296475.8428499941</v>
      </c>
      <c r="BR559" s="475">
        <f t="shared" ca="1" si="132"/>
        <v>5296475.8428499941</v>
      </c>
      <c r="BS559" s="312"/>
      <c r="BT559" s="312"/>
      <c r="BU559" s="312"/>
      <c r="BV559" s="312"/>
      <c r="BW559" s="312"/>
      <c r="BX559" s="312"/>
      <c r="BY559" s="312"/>
      <c r="BZ559" s="312"/>
      <c r="CA559" s="312"/>
      <c r="CB559" s="312"/>
      <c r="CC559" s="312"/>
    </row>
    <row r="560" spans="4:81">
      <c r="D560" s="475"/>
      <c r="E560" s="475"/>
      <c r="F560" s="475"/>
      <c r="G560" s="475"/>
      <c r="H560" s="475"/>
      <c r="I560" s="475"/>
      <c r="J560" s="475"/>
      <c r="K560" s="475"/>
      <c r="L560" s="475"/>
      <c r="M560" s="475"/>
      <c r="N560" s="475"/>
      <c r="O560" s="475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  <c r="AA560" s="475"/>
      <c r="AB560" s="475"/>
      <c r="AC560" s="475"/>
      <c r="AD560" s="475"/>
      <c r="AE560" s="475"/>
      <c r="AF560" s="475"/>
      <c r="AG560" s="475"/>
      <c r="AH560" s="475"/>
      <c r="AI560" s="475"/>
      <c r="AJ560" s="475"/>
      <c r="AK560" s="475"/>
      <c r="AL560" s="475"/>
      <c r="AM560" s="475"/>
      <c r="AN560" s="475"/>
      <c r="AO560" s="475"/>
      <c r="AP560" s="475"/>
      <c r="AQ560" s="475"/>
      <c r="AR560" s="475"/>
      <c r="AS560" s="475"/>
      <c r="AT560" s="475"/>
      <c r="AU560" s="475"/>
      <c r="AV560" s="475"/>
      <c r="AW560" s="475"/>
      <c r="AX560" s="475"/>
      <c r="AY560" s="475"/>
      <c r="AZ560" s="475"/>
      <c r="BA560" s="475"/>
      <c r="BB560" s="475"/>
      <c r="BC560" s="475"/>
      <c r="BD560" s="475"/>
      <c r="BE560" s="475"/>
      <c r="BF560" s="475">
        <f ca="1">BF$45/24</f>
        <v>5432282.9157435829</v>
      </c>
      <c r="BG560" s="475">
        <f t="shared" ref="BG560:BR564" ca="1" si="133">BF560</f>
        <v>5432282.9157435829</v>
      </c>
      <c r="BH560" s="475">
        <f t="shared" ca="1" si="133"/>
        <v>5432282.9157435829</v>
      </c>
      <c r="BI560" s="475">
        <f t="shared" ca="1" si="133"/>
        <v>5432282.9157435829</v>
      </c>
      <c r="BJ560" s="475">
        <f t="shared" ca="1" si="133"/>
        <v>5432282.9157435829</v>
      </c>
      <c r="BK560" s="475">
        <f t="shared" ca="1" si="133"/>
        <v>5432282.9157435829</v>
      </c>
      <c r="BL560" s="475">
        <f t="shared" ca="1" si="133"/>
        <v>5432282.9157435829</v>
      </c>
      <c r="BM560" s="475">
        <f t="shared" ca="1" si="133"/>
        <v>5432282.9157435829</v>
      </c>
      <c r="BN560" s="475">
        <f t="shared" ca="1" si="133"/>
        <v>5432282.9157435829</v>
      </c>
      <c r="BO560" s="475">
        <f t="shared" ca="1" si="133"/>
        <v>5432282.9157435829</v>
      </c>
      <c r="BP560" s="475">
        <f t="shared" ca="1" si="133"/>
        <v>5432282.9157435829</v>
      </c>
      <c r="BQ560" s="475">
        <f t="shared" ca="1" si="133"/>
        <v>5432282.9157435829</v>
      </c>
      <c r="BR560" s="475">
        <f t="shared" ca="1" si="133"/>
        <v>5432282.9157435829</v>
      </c>
      <c r="BS560" s="312"/>
      <c r="BT560" s="312"/>
      <c r="BU560" s="312"/>
      <c r="BV560" s="312"/>
      <c r="BW560" s="312"/>
      <c r="BX560" s="312"/>
      <c r="BY560" s="312"/>
      <c r="BZ560" s="312"/>
      <c r="CA560" s="312"/>
      <c r="CB560" s="312"/>
      <c r="CC560" s="312"/>
    </row>
    <row r="561" spans="4:84">
      <c r="D561" s="475"/>
      <c r="E561" s="475"/>
      <c r="F561" s="475"/>
      <c r="G561" s="475"/>
      <c r="H561" s="475"/>
      <c r="I561" s="475"/>
      <c r="J561" s="475"/>
      <c r="K561" s="475"/>
      <c r="L561" s="475"/>
      <c r="M561" s="475"/>
      <c r="N561" s="475"/>
      <c r="O561" s="475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  <c r="AA561" s="475"/>
      <c r="AB561" s="475"/>
      <c r="AC561" s="475"/>
      <c r="AD561" s="475"/>
      <c r="AE561" s="475"/>
      <c r="AF561" s="475"/>
      <c r="AG561" s="475"/>
      <c r="AH561" s="475"/>
      <c r="AI561" s="475"/>
      <c r="AJ561" s="475"/>
      <c r="AK561" s="475"/>
      <c r="AL561" s="475"/>
      <c r="AM561" s="475"/>
      <c r="AN561" s="475"/>
      <c r="AO561" s="475"/>
      <c r="AP561" s="475"/>
      <c r="AQ561" s="475"/>
      <c r="AR561" s="475"/>
      <c r="AS561" s="475"/>
      <c r="AT561" s="475"/>
      <c r="AU561" s="475"/>
      <c r="AV561" s="475"/>
      <c r="AW561" s="475"/>
      <c r="AX561" s="475"/>
      <c r="AY561" s="475"/>
      <c r="AZ561" s="475"/>
      <c r="BA561" s="475"/>
      <c r="BB561" s="475"/>
      <c r="BC561" s="475"/>
      <c r="BD561" s="475"/>
      <c r="BE561" s="475"/>
      <c r="BF561" s="475">
        <f ca="1">BF$46/24</f>
        <v>3983674.1382119618</v>
      </c>
      <c r="BG561" s="475">
        <f t="shared" ca="1" si="133"/>
        <v>3983674.1382119618</v>
      </c>
      <c r="BH561" s="475">
        <f t="shared" ca="1" si="133"/>
        <v>3983674.1382119618</v>
      </c>
      <c r="BI561" s="475">
        <f t="shared" ca="1" si="133"/>
        <v>3983674.1382119618</v>
      </c>
      <c r="BJ561" s="475">
        <f t="shared" ca="1" si="133"/>
        <v>3983674.1382119618</v>
      </c>
      <c r="BK561" s="475">
        <f t="shared" ca="1" si="133"/>
        <v>3983674.1382119618</v>
      </c>
      <c r="BL561" s="475">
        <f t="shared" ca="1" si="133"/>
        <v>3983674.1382119618</v>
      </c>
      <c r="BM561" s="475">
        <f t="shared" ca="1" si="133"/>
        <v>3983674.1382119618</v>
      </c>
      <c r="BN561" s="475">
        <f t="shared" ca="1" si="133"/>
        <v>3983674.1382119618</v>
      </c>
      <c r="BO561" s="475">
        <f t="shared" ca="1" si="133"/>
        <v>3983674.1382119618</v>
      </c>
      <c r="BP561" s="475">
        <f t="shared" ca="1" si="133"/>
        <v>3983674.1382119618</v>
      </c>
      <c r="BQ561" s="475">
        <f t="shared" ca="1" si="133"/>
        <v>3983674.1382119618</v>
      </c>
      <c r="BR561" s="475">
        <f t="shared" ca="1" si="133"/>
        <v>3983674.1382119618</v>
      </c>
      <c r="BS561" s="312"/>
      <c r="BT561" s="312"/>
      <c r="BU561" s="312"/>
      <c r="BV561" s="312"/>
      <c r="BW561" s="312"/>
      <c r="BX561" s="312"/>
      <c r="BY561" s="312"/>
      <c r="BZ561" s="312"/>
      <c r="CA561" s="312"/>
      <c r="CB561" s="312"/>
      <c r="CC561" s="312"/>
    </row>
    <row r="562" spans="4:84">
      <c r="D562" s="475"/>
      <c r="E562" s="475"/>
      <c r="F562" s="475"/>
      <c r="G562" s="475"/>
      <c r="H562" s="475"/>
      <c r="I562" s="475"/>
      <c r="J562" s="475"/>
      <c r="K562" s="475"/>
      <c r="L562" s="475"/>
      <c r="M562" s="475"/>
      <c r="N562" s="475"/>
      <c r="O562" s="475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  <c r="AA562" s="475"/>
      <c r="AB562" s="475"/>
      <c r="AC562" s="475"/>
      <c r="AD562" s="475"/>
      <c r="AE562" s="475"/>
      <c r="AF562" s="475"/>
      <c r="AG562" s="475"/>
      <c r="AH562" s="475"/>
      <c r="AI562" s="475"/>
      <c r="AJ562" s="475"/>
      <c r="AK562" s="475"/>
      <c r="AL562" s="475"/>
      <c r="AM562" s="475"/>
      <c r="AN562" s="475"/>
      <c r="AO562" s="475"/>
      <c r="AP562" s="475"/>
      <c r="AQ562" s="475"/>
      <c r="AR562" s="475"/>
      <c r="AS562" s="475"/>
      <c r="AT562" s="475"/>
      <c r="AU562" s="475"/>
      <c r="AV562" s="475"/>
      <c r="AW562" s="475"/>
      <c r="AX562" s="475"/>
      <c r="AY562" s="475"/>
      <c r="AZ562" s="475"/>
      <c r="BA562" s="475"/>
      <c r="BB562" s="475"/>
      <c r="BC562" s="475"/>
      <c r="BD562" s="475"/>
      <c r="BE562" s="475"/>
      <c r="BF562" s="475">
        <f ca="1">BF$47/24</f>
        <v>4526902.4297863198</v>
      </c>
      <c r="BG562" s="475">
        <f t="shared" ca="1" si="133"/>
        <v>4526902.4297863198</v>
      </c>
      <c r="BH562" s="475">
        <f t="shared" ca="1" si="133"/>
        <v>4526902.4297863198</v>
      </c>
      <c r="BI562" s="475">
        <f t="shared" ca="1" si="133"/>
        <v>4526902.4297863198</v>
      </c>
      <c r="BJ562" s="475">
        <f t="shared" ca="1" si="133"/>
        <v>4526902.4297863198</v>
      </c>
      <c r="BK562" s="475">
        <f t="shared" ca="1" si="133"/>
        <v>4526902.4297863198</v>
      </c>
      <c r="BL562" s="475">
        <f t="shared" ca="1" si="133"/>
        <v>4526902.4297863198</v>
      </c>
      <c r="BM562" s="475">
        <f t="shared" ca="1" si="133"/>
        <v>4526902.4297863198</v>
      </c>
      <c r="BN562" s="475">
        <f t="shared" ca="1" si="133"/>
        <v>4526902.4297863198</v>
      </c>
      <c r="BO562" s="475">
        <f t="shared" ca="1" si="133"/>
        <v>4526902.4297863198</v>
      </c>
      <c r="BP562" s="475">
        <f t="shared" ca="1" si="133"/>
        <v>4526902.4297863198</v>
      </c>
      <c r="BQ562" s="475">
        <f t="shared" ca="1" si="133"/>
        <v>4526902.4297863198</v>
      </c>
      <c r="BR562" s="475">
        <f t="shared" ca="1" si="133"/>
        <v>4526902.4297863198</v>
      </c>
      <c r="BS562" s="312"/>
      <c r="BT562" s="312"/>
      <c r="BU562" s="312"/>
      <c r="BV562" s="312"/>
      <c r="BW562" s="312"/>
      <c r="BX562" s="312"/>
      <c r="BY562" s="312"/>
      <c r="BZ562" s="312"/>
      <c r="CA562" s="312"/>
      <c r="CB562" s="312"/>
      <c r="CC562" s="312"/>
    </row>
    <row r="563" spans="4:84">
      <c r="D563" s="475"/>
      <c r="E563" s="475"/>
      <c r="F563" s="475"/>
      <c r="G563" s="475"/>
      <c r="H563" s="475"/>
      <c r="I563" s="475"/>
      <c r="J563" s="475"/>
      <c r="K563" s="475"/>
      <c r="L563" s="475"/>
      <c r="M563" s="475"/>
      <c r="N563" s="475"/>
      <c r="O563" s="475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  <c r="AA563" s="475"/>
      <c r="AB563" s="475"/>
      <c r="AC563" s="475"/>
      <c r="AD563" s="475"/>
      <c r="AE563" s="475"/>
      <c r="AF563" s="475"/>
      <c r="AG563" s="475"/>
      <c r="AH563" s="475"/>
      <c r="AI563" s="475"/>
      <c r="AJ563" s="475"/>
      <c r="AK563" s="475"/>
      <c r="AL563" s="475"/>
      <c r="AM563" s="475"/>
      <c r="AN563" s="475"/>
      <c r="AO563" s="475"/>
      <c r="AP563" s="475"/>
      <c r="AQ563" s="475"/>
      <c r="AR563" s="475"/>
      <c r="AS563" s="475"/>
      <c r="AT563" s="475"/>
      <c r="AU563" s="475"/>
      <c r="AV563" s="475"/>
      <c r="AW563" s="475"/>
      <c r="AX563" s="475"/>
      <c r="AY563" s="475"/>
      <c r="AZ563" s="475"/>
      <c r="BA563" s="475"/>
      <c r="BB563" s="475"/>
      <c r="BC563" s="475"/>
      <c r="BD563" s="475"/>
      <c r="BE563" s="475"/>
      <c r="BF563" s="475">
        <f ca="1">BF$47/24</f>
        <v>4526902.4297863198</v>
      </c>
      <c r="BG563" s="475">
        <f t="shared" ca="1" si="133"/>
        <v>4526902.4297863198</v>
      </c>
      <c r="BH563" s="475">
        <f t="shared" ca="1" si="133"/>
        <v>4526902.4297863198</v>
      </c>
      <c r="BI563" s="475">
        <f t="shared" ca="1" si="133"/>
        <v>4526902.4297863198</v>
      </c>
      <c r="BJ563" s="475">
        <f t="shared" ca="1" si="133"/>
        <v>4526902.4297863198</v>
      </c>
      <c r="BK563" s="475">
        <f t="shared" ca="1" si="133"/>
        <v>4526902.4297863198</v>
      </c>
      <c r="BL563" s="475">
        <f t="shared" ca="1" si="133"/>
        <v>4526902.4297863198</v>
      </c>
      <c r="BM563" s="475">
        <f t="shared" ca="1" si="133"/>
        <v>4526902.4297863198</v>
      </c>
      <c r="BN563" s="475">
        <f t="shared" ca="1" si="133"/>
        <v>4526902.4297863198</v>
      </c>
      <c r="BO563" s="475">
        <f t="shared" ca="1" si="133"/>
        <v>4526902.4297863198</v>
      </c>
      <c r="BP563" s="475">
        <f t="shared" ca="1" si="133"/>
        <v>4526902.4297863198</v>
      </c>
      <c r="BQ563" s="475">
        <f t="shared" ca="1" si="133"/>
        <v>4526902.4297863198</v>
      </c>
      <c r="BR563" s="475">
        <f t="shared" ca="1" si="133"/>
        <v>4526902.4297863198</v>
      </c>
      <c r="BS563" s="312"/>
      <c r="BT563" s="312"/>
      <c r="BU563" s="312"/>
      <c r="BV563" s="312"/>
      <c r="BW563" s="312"/>
      <c r="BX563" s="312"/>
      <c r="BY563" s="312"/>
      <c r="BZ563" s="312"/>
      <c r="CA563" s="312"/>
      <c r="CB563" s="312"/>
      <c r="CC563" s="312"/>
    </row>
    <row r="564" spans="4:84">
      <c r="D564" s="475"/>
      <c r="E564" s="475"/>
      <c r="F564" s="475"/>
      <c r="G564" s="475"/>
      <c r="H564" s="475"/>
      <c r="I564" s="475"/>
      <c r="J564" s="475"/>
      <c r="K564" s="475"/>
      <c r="L564" s="475"/>
      <c r="M564" s="475"/>
      <c r="N564" s="475"/>
      <c r="O564" s="475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  <c r="AA564" s="475"/>
      <c r="AB564" s="475"/>
      <c r="AC564" s="475"/>
      <c r="AD564" s="475"/>
      <c r="AE564" s="475"/>
      <c r="AF564" s="475"/>
      <c r="AG564" s="475"/>
      <c r="AH564" s="475"/>
      <c r="AI564" s="475"/>
      <c r="AJ564" s="475"/>
      <c r="AK564" s="475"/>
      <c r="AL564" s="475"/>
      <c r="AM564" s="475"/>
      <c r="AN564" s="475"/>
      <c r="AO564" s="475"/>
      <c r="AP564" s="475"/>
      <c r="AQ564" s="475"/>
      <c r="AR564" s="475"/>
      <c r="AS564" s="475"/>
      <c r="AT564" s="475"/>
      <c r="AU564" s="475"/>
      <c r="AV564" s="475"/>
      <c r="AW564" s="475"/>
      <c r="AX564" s="475"/>
      <c r="AY564" s="475"/>
      <c r="AZ564" s="475"/>
      <c r="BA564" s="475"/>
      <c r="BB564" s="475"/>
      <c r="BC564" s="475"/>
      <c r="BD564" s="475"/>
      <c r="BE564" s="475"/>
      <c r="BF564" s="475"/>
      <c r="BG564" s="475">
        <f ca="1">BG$44/24</f>
        <v>5303491.5683678845</v>
      </c>
      <c r="BH564" s="475">
        <f ca="1">BG564</f>
        <v>5303491.5683678845</v>
      </c>
      <c r="BI564" s="475">
        <f t="shared" ca="1" si="133"/>
        <v>5303491.5683678845</v>
      </c>
      <c r="BJ564" s="475">
        <f t="shared" ca="1" si="133"/>
        <v>5303491.5683678845</v>
      </c>
      <c r="BK564" s="475">
        <f t="shared" ca="1" si="133"/>
        <v>5303491.5683678845</v>
      </c>
      <c r="BL564" s="475">
        <f t="shared" ca="1" si="133"/>
        <v>5303491.5683678845</v>
      </c>
      <c r="BM564" s="475">
        <f t="shared" ca="1" si="133"/>
        <v>5303491.5683678845</v>
      </c>
      <c r="BN564" s="475">
        <f t="shared" ca="1" si="133"/>
        <v>5303491.5683678845</v>
      </c>
      <c r="BO564" s="475">
        <f t="shared" ca="1" si="133"/>
        <v>5303491.5683678845</v>
      </c>
      <c r="BP564" s="475">
        <f t="shared" ca="1" si="133"/>
        <v>5303491.5683678845</v>
      </c>
      <c r="BQ564" s="475">
        <f t="shared" ca="1" si="133"/>
        <v>5303491.5683678845</v>
      </c>
      <c r="BR564" s="475">
        <f t="shared" ca="1" si="133"/>
        <v>5303491.5683678845</v>
      </c>
      <c r="BS564" s="312"/>
      <c r="BT564" s="312"/>
      <c r="BU564" s="312"/>
      <c r="BV564" s="312"/>
      <c r="BW564" s="312"/>
      <c r="BX564" s="312"/>
      <c r="BY564" s="312"/>
      <c r="BZ564" s="312"/>
      <c r="CA564" s="312"/>
      <c r="CB564" s="312"/>
      <c r="CC564" s="312"/>
      <c r="CD564" s="312"/>
    </row>
    <row r="565" spans="4:84">
      <c r="D565" s="475"/>
      <c r="E565" s="475"/>
      <c r="F565" s="475"/>
      <c r="G565" s="475"/>
      <c r="H565" s="475"/>
      <c r="I565" s="475"/>
      <c r="J565" s="475"/>
      <c r="K565" s="475"/>
      <c r="L565" s="475"/>
      <c r="M565" s="475"/>
      <c r="N565" s="475"/>
      <c r="O565" s="475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  <c r="AA565" s="475"/>
      <c r="AB565" s="475"/>
      <c r="AC565" s="475"/>
      <c r="AD565" s="475"/>
      <c r="AE565" s="475"/>
      <c r="AF565" s="475"/>
      <c r="AG565" s="475"/>
      <c r="AH565" s="475"/>
      <c r="AI565" s="475"/>
      <c r="AJ565" s="475"/>
      <c r="AK565" s="475"/>
      <c r="AL565" s="475"/>
      <c r="AM565" s="475"/>
      <c r="AN565" s="475"/>
      <c r="AO565" s="475"/>
      <c r="AP565" s="475"/>
      <c r="AQ565" s="475"/>
      <c r="AR565" s="475"/>
      <c r="AS565" s="475"/>
      <c r="AT565" s="475"/>
      <c r="AU565" s="475"/>
      <c r="AV565" s="475"/>
      <c r="AW565" s="475"/>
      <c r="AX565" s="475"/>
      <c r="AY565" s="475"/>
      <c r="AZ565" s="475"/>
      <c r="BA565" s="475"/>
      <c r="BB565" s="475"/>
      <c r="BC565" s="475"/>
      <c r="BD565" s="475"/>
      <c r="BE565" s="475"/>
      <c r="BF565" s="475"/>
      <c r="BG565" s="475">
        <f ca="1">BG$45/24</f>
        <v>5439478.5316593675</v>
      </c>
      <c r="BH565" s="475">
        <f t="shared" ref="BH565:BR569" ca="1" si="134">BG565</f>
        <v>5439478.5316593675</v>
      </c>
      <c r="BI565" s="475">
        <f t="shared" ca="1" si="134"/>
        <v>5439478.5316593675</v>
      </c>
      <c r="BJ565" s="475">
        <f t="shared" ca="1" si="134"/>
        <v>5439478.5316593675</v>
      </c>
      <c r="BK565" s="475">
        <f t="shared" ca="1" si="134"/>
        <v>5439478.5316593675</v>
      </c>
      <c r="BL565" s="475">
        <f t="shared" ca="1" si="134"/>
        <v>5439478.5316593675</v>
      </c>
      <c r="BM565" s="475">
        <f t="shared" ca="1" si="134"/>
        <v>5439478.5316593675</v>
      </c>
      <c r="BN565" s="475">
        <f t="shared" ca="1" si="134"/>
        <v>5439478.5316593675</v>
      </c>
      <c r="BO565" s="475">
        <f t="shared" ca="1" si="134"/>
        <v>5439478.5316593675</v>
      </c>
      <c r="BP565" s="475">
        <f t="shared" ca="1" si="134"/>
        <v>5439478.5316593675</v>
      </c>
      <c r="BQ565" s="475">
        <f t="shared" ca="1" si="134"/>
        <v>5439478.5316593675</v>
      </c>
      <c r="BR565" s="475">
        <f t="shared" ca="1" si="134"/>
        <v>5439478.5316593675</v>
      </c>
      <c r="BS565" s="312"/>
      <c r="BT565" s="312"/>
      <c r="BU565" s="312"/>
      <c r="BV565" s="312"/>
      <c r="BW565" s="312"/>
      <c r="BX565" s="312"/>
      <c r="BY565" s="312"/>
      <c r="BZ565" s="312"/>
      <c r="CA565" s="312"/>
      <c r="CB565" s="312"/>
      <c r="CC565" s="312"/>
      <c r="CD565" s="312"/>
    </row>
    <row r="566" spans="4:84">
      <c r="D566" s="475"/>
      <c r="E566" s="475"/>
      <c r="F566" s="475"/>
      <c r="G566" s="475"/>
      <c r="H566" s="475"/>
      <c r="I566" s="475"/>
      <c r="J566" s="475"/>
      <c r="K566" s="475"/>
      <c r="L566" s="475"/>
      <c r="M566" s="475"/>
      <c r="N566" s="475"/>
      <c r="O566" s="475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  <c r="AA566" s="475"/>
      <c r="AB566" s="475"/>
      <c r="AC566" s="475"/>
      <c r="AD566" s="475"/>
      <c r="AE566" s="475"/>
      <c r="AF566" s="475"/>
      <c r="AG566" s="475"/>
      <c r="AH566" s="475"/>
      <c r="AI566" s="475"/>
      <c r="AJ566" s="475"/>
      <c r="AK566" s="475"/>
      <c r="AL566" s="475"/>
      <c r="AM566" s="475"/>
      <c r="AN566" s="475"/>
      <c r="AO566" s="475"/>
      <c r="AP566" s="475"/>
      <c r="AQ566" s="475"/>
      <c r="AR566" s="475"/>
      <c r="AS566" s="475"/>
      <c r="AT566" s="475"/>
      <c r="AU566" s="475"/>
      <c r="AV566" s="475"/>
      <c r="AW566" s="475"/>
      <c r="AX566" s="475"/>
      <c r="AY566" s="475"/>
      <c r="AZ566" s="475"/>
      <c r="BA566" s="475"/>
      <c r="BB566" s="475"/>
      <c r="BC566" s="475"/>
      <c r="BD566" s="475"/>
      <c r="BE566" s="475"/>
      <c r="BF566" s="475"/>
      <c r="BG566" s="475">
        <f ca="1">BG$46/24</f>
        <v>3988950.9232168705</v>
      </c>
      <c r="BH566" s="475">
        <f t="shared" ca="1" si="134"/>
        <v>3988950.9232168705</v>
      </c>
      <c r="BI566" s="475">
        <f t="shared" ca="1" si="134"/>
        <v>3988950.9232168705</v>
      </c>
      <c r="BJ566" s="475">
        <f t="shared" ca="1" si="134"/>
        <v>3988950.9232168705</v>
      </c>
      <c r="BK566" s="475">
        <f t="shared" ca="1" si="134"/>
        <v>3988950.9232168705</v>
      </c>
      <c r="BL566" s="475">
        <f t="shared" ca="1" si="134"/>
        <v>3988950.9232168705</v>
      </c>
      <c r="BM566" s="475">
        <f t="shared" ca="1" si="134"/>
        <v>3988950.9232168705</v>
      </c>
      <c r="BN566" s="475">
        <f t="shared" ca="1" si="134"/>
        <v>3988950.9232168705</v>
      </c>
      <c r="BO566" s="475">
        <f t="shared" ca="1" si="134"/>
        <v>3988950.9232168705</v>
      </c>
      <c r="BP566" s="475">
        <f t="shared" ca="1" si="134"/>
        <v>3988950.9232168705</v>
      </c>
      <c r="BQ566" s="475">
        <f t="shared" ca="1" si="134"/>
        <v>3988950.9232168705</v>
      </c>
      <c r="BR566" s="475">
        <f t="shared" ca="1" si="134"/>
        <v>3988950.9232168705</v>
      </c>
      <c r="BS566" s="312"/>
      <c r="BT566" s="312"/>
      <c r="BU566" s="312"/>
      <c r="BV566" s="312"/>
      <c r="BW566" s="312"/>
      <c r="BX566" s="312"/>
      <c r="BY566" s="312"/>
      <c r="BZ566" s="312"/>
      <c r="CA566" s="312"/>
      <c r="CB566" s="312"/>
      <c r="CC566" s="312"/>
      <c r="CD566" s="312"/>
    </row>
    <row r="567" spans="4:84">
      <c r="D567" s="475"/>
      <c r="E567" s="475"/>
      <c r="F567" s="475"/>
      <c r="G567" s="475"/>
      <c r="H567" s="475"/>
      <c r="I567" s="475"/>
      <c r="J567" s="475"/>
      <c r="K567" s="475"/>
      <c r="L567" s="475"/>
      <c r="M567" s="475"/>
      <c r="N567" s="475"/>
      <c r="O567" s="475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  <c r="AA567" s="475"/>
      <c r="AB567" s="475"/>
      <c r="AC567" s="475"/>
      <c r="AD567" s="475"/>
      <c r="AE567" s="475"/>
      <c r="AF567" s="475"/>
      <c r="AG567" s="475"/>
      <c r="AH567" s="475"/>
      <c r="AI567" s="475"/>
      <c r="AJ567" s="475"/>
      <c r="AK567" s="475"/>
      <c r="AL567" s="475"/>
      <c r="AM567" s="475"/>
      <c r="AN567" s="475"/>
      <c r="AO567" s="475"/>
      <c r="AP567" s="475"/>
      <c r="AQ567" s="475"/>
      <c r="AR567" s="475"/>
      <c r="AS567" s="475"/>
      <c r="AT567" s="475"/>
      <c r="AU567" s="475"/>
      <c r="AV567" s="475"/>
      <c r="AW567" s="475"/>
      <c r="AX567" s="475"/>
      <c r="AY567" s="475"/>
      <c r="AZ567" s="475"/>
      <c r="BA567" s="475"/>
      <c r="BB567" s="475"/>
      <c r="BC567" s="475"/>
      <c r="BD567" s="475"/>
      <c r="BE567" s="475"/>
      <c r="BF567" s="475"/>
      <c r="BG567" s="475">
        <f ca="1">BG$47/24</f>
        <v>4532898.7763828067</v>
      </c>
      <c r="BH567" s="475">
        <f t="shared" ca="1" si="134"/>
        <v>4532898.7763828067</v>
      </c>
      <c r="BI567" s="475">
        <f t="shared" ca="1" si="134"/>
        <v>4532898.7763828067</v>
      </c>
      <c r="BJ567" s="475">
        <f t="shared" ca="1" si="134"/>
        <v>4532898.7763828067</v>
      </c>
      <c r="BK567" s="475">
        <f t="shared" ca="1" si="134"/>
        <v>4532898.7763828067</v>
      </c>
      <c r="BL567" s="475">
        <f t="shared" ca="1" si="134"/>
        <v>4532898.7763828067</v>
      </c>
      <c r="BM567" s="475">
        <f t="shared" ca="1" si="134"/>
        <v>4532898.7763828067</v>
      </c>
      <c r="BN567" s="475">
        <f t="shared" ca="1" si="134"/>
        <v>4532898.7763828067</v>
      </c>
      <c r="BO567" s="475">
        <f t="shared" ca="1" si="134"/>
        <v>4532898.7763828067</v>
      </c>
      <c r="BP567" s="475">
        <f t="shared" ca="1" si="134"/>
        <v>4532898.7763828067</v>
      </c>
      <c r="BQ567" s="475">
        <f t="shared" ca="1" si="134"/>
        <v>4532898.7763828067</v>
      </c>
      <c r="BR567" s="475">
        <f t="shared" ca="1" si="134"/>
        <v>4532898.7763828067</v>
      </c>
      <c r="BS567" s="312"/>
      <c r="BT567" s="312"/>
      <c r="BU567" s="312"/>
      <c r="BV567" s="312"/>
      <c r="BW567" s="312"/>
      <c r="BX567" s="312"/>
      <c r="BY567" s="312"/>
      <c r="BZ567" s="312"/>
      <c r="CA567" s="312"/>
      <c r="CB567" s="312"/>
      <c r="CC567" s="312"/>
      <c r="CD567" s="312"/>
    </row>
    <row r="568" spans="4:84">
      <c r="D568" s="475"/>
      <c r="E568" s="475"/>
      <c r="F568" s="475"/>
      <c r="G568" s="475"/>
      <c r="H568" s="475"/>
      <c r="I568" s="475"/>
      <c r="J568" s="475"/>
      <c r="K568" s="475"/>
      <c r="L568" s="475"/>
      <c r="M568" s="475"/>
      <c r="N568" s="475"/>
      <c r="O568" s="475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  <c r="AA568" s="475"/>
      <c r="AB568" s="475"/>
      <c r="AC568" s="475"/>
      <c r="AD568" s="475"/>
      <c r="AE568" s="475"/>
      <c r="AF568" s="475"/>
      <c r="AG568" s="475"/>
      <c r="AH568" s="475"/>
      <c r="AI568" s="475"/>
      <c r="AJ568" s="475"/>
      <c r="AK568" s="475"/>
      <c r="AL568" s="475"/>
      <c r="AM568" s="475"/>
      <c r="AN568" s="475"/>
      <c r="AO568" s="475"/>
      <c r="AP568" s="475"/>
      <c r="AQ568" s="475"/>
      <c r="AR568" s="475"/>
      <c r="AS568" s="475"/>
      <c r="AT568" s="475"/>
      <c r="AU568" s="475"/>
      <c r="AV568" s="475"/>
      <c r="AW568" s="475"/>
      <c r="AX568" s="475"/>
      <c r="AY568" s="475"/>
      <c r="AZ568" s="475"/>
      <c r="BA568" s="475"/>
      <c r="BB568" s="475"/>
      <c r="BC568" s="475"/>
      <c r="BD568" s="475"/>
      <c r="BE568" s="475"/>
      <c r="BF568" s="475"/>
      <c r="BG568" s="475">
        <f ca="1">BG$47/24</f>
        <v>4532898.7763828067</v>
      </c>
      <c r="BH568" s="475">
        <f t="shared" ca="1" si="134"/>
        <v>4532898.7763828067</v>
      </c>
      <c r="BI568" s="475">
        <f t="shared" ca="1" si="134"/>
        <v>4532898.7763828067</v>
      </c>
      <c r="BJ568" s="475">
        <f t="shared" ca="1" si="134"/>
        <v>4532898.7763828067</v>
      </c>
      <c r="BK568" s="475">
        <f t="shared" ca="1" si="134"/>
        <v>4532898.7763828067</v>
      </c>
      <c r="BL568" s="475">
        <f t="shared" ca="1" si="134"/>
        <v>4532898.7763828067</v>
      </c>
      <c r="BM568" s="475">
        <f t="shared" ca="1" si="134"/>
        <v>4532898.7763828067</v>
      </c>
      <c r="BN568" s="475">
        <f t="shared" ca="1" si="134"/>
        <v>4532898.7763828067</v>
      </c>
      <c r="BO568" s="475">
        <f t="shared" ca="1" si="134"/>
        <v>4532898.7763828067</v>
      </c>
      <c r="BP568" s="475">
        <f t="shared" ca="1" si="134"/>
        <v>4532898.7763828067</v>
      </c>
      <c r="BQ568" s="475">
        <f t="shared" ca="1" si="134"/>
        <v>4532898.7763828067</v>
      </c>
      <c r="BR568" s="475">
        <f t="shared" ca="1" si="134"/>
        <v>4532898.7763828067</v>
      </c>
      <c r="BS568" s="312"/>
      <c r="BT568" s="312"/>
      <c r="BU568" s="312"/>
      <c r="BV568" s="312"/>
      <c r="BW568" s="312"/>
      <c r="BX568" s="312"/>
      <c r="BY568" s="312"/>
      <c r="BZ568" s="312"/>
      <c r="CA568" s="312"/>
      <c r="CB568" s="312"/>
      <c r="CC568" s="312"/>
      <c r="CD568" s="312"/>
    </row>
    <row r="569" spans="4:84">
      <c r="D569" s="475"/>
      <c r="E569" s="475"/>
      <c r="F569" s="475"/>
      <c r="G569" s="475"/>
      <c r="H569" s="475"/>
      <c r="I569" s="475"/>
      <c r="J569" s="475"/>
      <c r="K569" s="475"/>
      <c r="L569" s="475"/>
      <c r="M569" s="475"/>
      <c r="N569" s="475"/>
      <c r="O569" s="475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  <c r="AA569" s="475"/>
      <c r="AB569" s="475"/>
      <c r="AC569" s="475"/>
      <c r="AD569" s="475"/>
      <c r="AE569" s="475"/>
      <c r="AF569" s="475"/>
      <c r="AG569" s="475"/>
      <c r="AH569" s="475"/>
      <c r="AI569" s="475"/>
      <c r="AJ569" s="475"/>
      <c r="AK569" s="475"/>
      <c r="AL569" s="475"/>
      <c r="AM569" s="475"/>
      <c r="AN569" s="475"/>
      <c r="AO569" s="475"/>
      <c r="AP569" s="475"/>
      <c r="AQ569" s="475"/>
      <c r="AR569" s="475"/>
      <c r="AS569" s="475"/>
      <c r="AT569" s="475"/>
      <c r="AU569" s="475"/>
      <c r="AV569" s="475"/>
      <c r="AW569" s="475"/>
      <c r="AX569" s="475"/>
      <c r="AY569" s="475"/>
      <c r="AZ569" s="475"/>
      <c r="BA569" s="475"/>
      <c r="BB569" s="475"/>
      <c r="BC569" s="475"/>
      <c r="BD569" s="475"/>
      <c r="BE569" s="475"/>
      <c r="BF569" s="475"/>
      <c r="BG569" s="475"/>
      <c r="BH569" s="475">
        <f ca="1">BH$44/24</f>
        <v>5281933.6641297424</v>
      </c>
      <c r="BI569" s="475">
        <f ca="1">BH569</f>
        <v>5281933.6641297424</v>
      </c>
      <c r="BJ569" s="475">
        <f t="shared" ca="1" si="134"/>
        <v>5281933.6641297424</v>
      </c>
      <c r="BK569" s="475">
        <f t="shared" ca="1" si="134"/>
        <v>5281933.6641297424</v>
      </c>
      <c r="BL569" s="475">
        <f t="shared" ca="1" si="134"/>
        <v>5281933.6641297424</v>
      </c>
      <c r="BM569" s="475">
        <f t="shared" ca="1" si="134"/>
        <v>5281933.6641297424</v>
      </c>
      <c r="BN569" s="475">
        <f t="shared" ca="1" si="134"/>
        <v>5281933.6641297424</v>
      </c>
      <c r="BO569" s="475">
        <f t="shared" ca="1" si="134"/>
        <v>5281933.6641297424</v>
      </c>
      <c r="BP569" s="475">
        <f t="shared" ca="1" si="134"/>
        <v>5281933.6641297424</v>
      </c>
      <c r="BQ569" s="475">
        <f t="shared" ca="1" si="134"/>
        <v>5281933.6641297424</v>
      </c>
      <c r="BR569" s="475">
        <f t="shared" ca="1" si="134"/>
        <v>5281933.6641297424</v>
      </c>
      <c r="BS569" s="312"/>
      <c r="BT569" s="312"/>
      <c r="BU569" s="312"/>
      <c r="BV569" s="312"/>
      <c r="BW569" s="312"/>
      <c r="BX569" s="312"/>
      <c r="BY569" s="312"/>
      <c r="BZ569" s="312"/>
      <c r="CA569" s="312"/>
      <c r="CB569" s="312"/>
      <c r="CC569" s="312"/>
      <c r="CD569" s="312"/>
      <c r="CE569" s="312"/>
    </row>
    <row r="570" spans="4:84">
      <c r="D570" s="475"/>
      <c r="E570" s="475"/>
      <c r="F570" s="475"/>
      <c r="G570" s="475"/>
      <c r="H570" s="475"/>
      <c r="I570" s="475"/>
      <c r="J570" s="475"/>
      <c r="K570" s="475"/>
      <c r="L570" s="475"/>
      <c r="M570" s="475"/>
      <c r="N570" s="475"/>
      <c r="O570" s="475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  <c r="AA570" s="475"/>
      <c r="AB570" s="475"/>
      <c r="AC570" s="475"/>
      <c r="AD570" s="475"/>
      <c r="AE570" s="475"/>
      <c r="AF570" s="475"/>
      <c r="AG570" s="475"/>
      <c r="AH570" s="475"/>
      <c r="AI570" s="475"/>
      <c r="AJ570" s="475"/>
      <c r="AK570" s="475"/>
      <c r="AL570" s="475"/>
      <c r="AM570" s="475"/>
      <c r="AN570" s="475"/>
      <c r="AO570" s="475"/>
      <c r="AP570" s="475"/>
      <c r="AQ570" s="475"/>
      <c r="AR570" s="475"/>
      <c r="AS570" s="475"/>
      <c r="AT570" s="475"/>
      <c r="AU570" s="475"/>
      <c r="AV570" s="475"/>
      <c r="AW570" s="475"/>
      <c r="AX570" s="475"/>
      <c r="AY570" s="475"/>
      <c r="AZ570" s="475"/>
      <c r="BA570" s="475"/>
      <c r="BB570" s="475"/>
      <c r="BC570" s="475"/>
      <c r="BD570" s="475"/>
      <c r="BE570" s="475"/>
      <c r="BF570" s="475"/>
      <c r="BG570" s="475"/>
      <c r="BH570" s="475">
        <f ca="1">BH$45/24</f>
        <v>5417367.8606458893</v>
      </c>
      <c r="BI570" s="475">
        <f t="shared" ref="BI570:BR574" ca="1" si="135">BH570</f>
        <v>5417367.8606458893</v>
      </c>
      <c r="BJ570" s="475">
        <f t="shared" ca="1" si="135"/>
        <v>5417367.8606458893</v>
      </c>
      <c r="BK570" s="475">
        <f t="shared" ca="1" si="135"/>
        <v>5417367.8606458893</v>
      </c>
      <c r="BL570" s="475">
        <f t="shared" ca="1" si="135"/>
        <v>5417367.8606458893</v>
      </c>
      <c r="BM570" s="475">
        <f t="shared" ca="1" si="135"/>
        <v>5417367.8606458893</v>
      </c>
      <c r="BN570" s="475">
        <f t="shared" ca="1" si="135"/>
        <v>5417367.8606458893</v>
      </c>
      <c r="BO570" s="475">
        <f t="shared" ca="1" si="135"/>
        <v>5417367.8606458893</v>
      </c>
      <c r="BP570" s="475">
        <f t="shared" ca="1" si="135"/>
        <v>5417367.8606458893</v>
      </c>
      <c r="BQ570" s="475">
        <f t="shared" ca="1" si="135"/>
        <v>5417367.8606458893</v>
      </c>
      <c r="BR570" s="475">
        <f t="shared" ca="1" si="135"/>
        <v>5417367.8606458893</v>
      </c>
      <c r="BS570" s="312"/>
      <c r="BT570" s="312"/>
      <c r="BU570" s="312"/>
      <c r="BV570" s="312"/>
      <c r="BW570" s="312"/>
      <c r="BX570" s="312"/>
      <c r="BY570" s="312"/>
      <c r="BZ570" s="312"/>
      <c r="CA570" s="312"/>
      <c r="CB570" s="312"/>
      <c r="CC570" s="312"/>
      <c r="CD570" s="312"/>
      <c r="CE570" s="312"/>
    </row>
    <row r="571" spans="4:84">
      <c r="D571" s="475"/>
      <c r="E571" s="475"/>
      <c r="F571" s="475"/>
      <c r="G571" s="475"/>
      <c r="H571" s="475"/>
      <c r="I571" s="475"/>
      <c r="J571" s="475"/>
      <c r="K571" s="475"/>
      <c r="L571" s="475"/>
      <c r="M571" s="475"/>
      <c r="N571" s="475"/>
      <c r="O571" s="475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  <c r="AA571" s="475"/>
      <c r="AB571" s="475"/>
      <c r="AC571" s="475"/>
      <c r="AD571" s="475"/>
      <c r="AE571" s="475"/>
      <c r="AF571" s="475"/>
      <c r="AG571" s="475"/>
      <c r="AH571" s="475"/>
      <c r="AI571" s="475"/>
      <c r="AJ571" s="475"/>
      <c r="AK571" s="475"/>
      <c r="AL571" s="475"/>
      <c r="AM571" s="475"/>
      <c r="AN571" s="475"/>
      <c r="AO571" s="475"/>
      <c r="AP571" s="475"/>
      <c r="AQ571" s="475"/>
      <c r="AR571" s="475"/>
      <c r="AS571" s="475"/>
      <c r="AT571" s="475"/>
      <c r="AU571" s="475"/>
      <c r="AV571" s="475"/>
      <c r="AW571" s="475"/>
      <c r="AX571" s="475"/>
      <c r="AY571" s="475"/>
      <c r="AZ571" s="475"/>
      <c r="BA571" s="475"/>
      <c r="BB571" s="475"/>
      <c r="BC571" s="475"/>
      <c r="BD571" s="475"/>
      <c r="BE571" s="475"/>
      <c r="BF571" s="475"/>
      <c r="BG571" s="475"/>
      <c r="BH571" s="475">
        <f ca="1">BH$46/24</f>
        <v>3972736.4311403199</v>
      </c>
      <c r="BI571" s="475">
        <f t="shared" ca="1" si="135"/>
        <v>3972736.4311403199</v>
      </c>
      <c r="BJ571" s="475">
        <f t="shared" ca="1" si="135"/>
        <v>3972736.4311403199</v>
      </c>
      <c r="BK571" s="475">
        <f t="shared" ca="1" si="135"/>
        <v>3972736.4311403199</v>
      </c>
      <c r="BL571" s="475">
        <f t="shared" ca="1" si="135"/>
        <v>3972736.4311403199</v>
      </c>
      <c r="BM571" s="475">
        <f t="shared" ca="1" si="135"/>
        <v>3972736.4311403199</v>
      </c>
      <c r="BN571" s="475">
        <f t="shared" ca="1" si="135"/>
        <v>3972736.4311403199</v>
      </c>
      <c r="BO571" s="475">
        <f t="shared" ca="1" si="135"/>
        <v>3972736.4311403199</v>
      </c>
      <c r="BP571" s="475">
        <f t="shared" ca="1" si="135"/>
        <v>3972736.4311403199</v>
      </c>
      <c r="BQ571" s="475">
        <f t="shared" ca="1" si="135"/>
        <v>3972736.4311403199</v>
      </c>
      <c r="BR571" s="475">
        <f t="shared" ca="1" si="135"/>
        <v>3972736.4311403199</v>
      </c>
      <c r="BS571" s="312"/>
      <c r="BT571" s="312"/>
      <c r="BU571" s="312"/>
      <c r="BV571" s="312"/>
      <c r="BW571" s="312"/>
      <c r="BX571" s="312"/>
      <c r="BY571" s="312"/>
      <c r="BZ571" s="312"/>
      <c r="CA571" s="312"/>
      <c r="CB571" s="312"/>
      <c r="CC571" s="312"/>
      <c r="CD571" s="312"/>
      <c r="CE571" s="312"/>
    </row>
    <row r="572" spans="4:84">
      <c r="D572" s="475"/>
      <c r="E572" s="475"/>
      <c r="F572" s="475"/>
      <c r="G572" s="475"/>
      <c r="H572" s="475"/>
      <c r="I572" s="475"/>
      <c r="J572" s="475"/>
      <c r="K572" s="475"/>
      <c r="L572" s="475"/>
      <c r="M572" s="475"/>
      <c r="N572" s="475"/>
      <c r="O572" s="475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  <c r="AA572" s="475"/>
      <c r="AB572" s="475"/>
      <c r="AC572" s="475"/>
      <c r="AD572" s="475"/>
      <c r="AE572" s="475"/>
      <c r="AF572" s="475"/>
      <c r="AG572" s="475"/>
      <c r="AH572" s="475"/>
      <c r="AI572" s="475"/>
      <c r="AJ572" s="475"/>
      <c r="AK572" s="475"/>
      <c r="AL572" s="475"/>
      <c r="AM572" s="475"/>
      <c r="AN572" s="475"/>
      <c r="AO572" s="475"/>
      <c r="AP572" s="475"/>
      <c r="AQ572" s="475"/>
      <c r="AR572" s="475"/>
      <c r="AS572" s="475"/>
      <c r="AT572" s="475"/>
      <c r="AU572" s="475"/>
      <c r="AV572" s="475"/>
      <c r="AW572" s="475"/>
      <c r="AX572" s="475"/>
      <c r="AY572" s="475"/>
      <c r="AZ572" s="475"/>
      <c r="BA572" s="475"/>
      <c r="BB572" s="475"/>
      <c r="BC572" s="475"/>
      <c r="BD572" s="475"/>
      <c r="BE572" s="475"/>
      <c r="BF572" s="475"/>
      <c r="BG572" s="475"/>
      <c r="BH572" s="475">
        <f ca="1">BH$47/24</f>
        <v>4514473.2172049079</v>
      </c>
      <c r="BI572" s="475">
        <f t="shared" ca="1" si="135"/>
        <v>4514473.2172049079</v>
      </c>
      <c r="BJ572" s="475">
        <f t="shared" ca="1" si="135"/>
        <v>4514473.2172049079</v>
      </c>
      <c r="BK572" s="475">
        <f t="shared" ca="1" si="135"/>
        <v>4514473.2172049079</v>
      </c>
      <c r="BL572" s="475">
        <f t="shared" ca="1" si="135"/>
        <v>4514473.2172049079</v>
      </c>
      <c r="BM572" s="475">
        <f t="shared" ca="1" si="135"/>
        <v>4514473.2172049079</v>
      </c>
      <c r="BN572" s="475">
        <f t="shared" ca="1" si="135"/>
        <v>4514473.2172049079</v>
      </c>
      <c r="BO572" s="475">
        <f t="shared" ca="1" si="135"/>
        <v>4514473.2172049079</v>
      </c>
      <c r="BP572" s="475">
        <f t="shared" ca="1" si="135"/>
        <v>4514473.2172049079</v>
      </c>
      <c r="BQ572" s="475">
        <f t="shared" ca="1" si="135"/>
        <v>4514473.2172049079</v>
      </c>
      <c r="BR572" s="475">
        <f t="shared" ca="1" si="135"/>
        <v>4514473.2172049079</v>
      </c>
      <c r="BS572" s="312"/>
      <c r="BT572" s="312"/>
      <c r="BU572" s="312"/>
      <c r="BV572" s="312"/>
      <c r="BW572" s="312"/>
      <c r="BX572" s="312"/>
      <c r="BY572" s="312"/>
      <c r="BZ572" s="312"/>
      <c r="CA572" s="312"/>
      <c r="CB572" s="312"/>
      <c r="CC572" s="312"/>
      <c r="CD572" s="312"/>
      <c r="CE572" s="312"/>
    </row>
    <row r="573" spans="4:84">
      <c r="D573" s="475"/>
      <c r="E573" s="475"/>
      <c r="F573" s="475"/>
      <c r="G573" s="475"/>
      <c r="H573" s="475"/>
      <c r="I573" s="475"/>
      <c r="J573" s="475"/>
      <c r="K573" s="475"/>
      <c r="L573" s="475"/>
      <c r="M573" s="475"/>
      <c r="N573" s="475"/>
      <c r="O573" s="475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  <c r="AA573" s="475"/>
      <c r="AB573" s="475"/>
      <c r="AC573" s="475"/>
      <c r="AD573" s="475"/>
      <c r="AE573" s="475"/>
      <c r="AF573" s="475"/>
      <c r="AG573" s="475"/>
      <c r="AH573" s="475"/>
      <c r="AI573" s="475"/>
      <c r="AJ573" s="475"/>
      <c r="AK573" s="475"/>
      <c r="AL573" s="475"/>
      <c r="AM573" s="475"/>
      <c r="AN573" s="475"/>
      <c r="AO573" s="475"/>
      <c r="AP573" s="475"/>
      <c r="AQ573" s="475"/>
      <c r="AR573" s="475"/>
      <c r="AS573" s="475"/>
      <c r="AT573" s="475"/>
      <c r="AU573" s="475"/>
      <c r="AV573" s="475"/>
      <c r="AW573" s="475"/>
      <c r="AX573" s="475"/>
      <c r="AY573" s="475"/>
      <c r="AZ573" s="475"/>
      <c r="BA573" s="475"/>
      <c r="BB573" s="475"/>
      <c r="BC573" s="475"/>
      <c r="BD573" s="475"/>
      <c r="BE573" s="475"/>
      <c r="BF573" s="475"/>
      <c r="BG573" s="475"/>
      <c r="BH573" s="475">
        <f ca="1">BH$47/24</f>
        <v>4514473.2172049079</v>
      </c>
      <c r="BI573" s="475">
        <f t="shared" ca="1" si="135"/>
        <v>4514473.2172049079</v>
      </c>
      <c r="BJ573" s="475">
        <f t="shared" ca="1" si="135"/>
        <v>4514473.2172049079</v>
      </c>
      <c r="BK573" s="475">
        <f t="shared" ca="1" si="135"/>
        <v>4514473.2172049079</v>
      </c>
      <c r="BL573" s="475">
        <f t="shared" ca="1" si="135"/>
        <v>4514473.2172049079</v>
      </c>
      <c r="BM573" s="475">
        <f t="shared" ca="1" si="135"/>
        <v>4514473.2172049079</v>
      </c>
      <c r="BN573" s="475">
        <f t="shared" ca="1" si="135"/>
        <v>4514473.2172049079</v>
      </c>
      <c r="BO573" s="475">
        <f t="shared" ca="1" si="135"/>
        <v>4514473.2172049079</v>
      </c>
      <c r="BP573" s="475">
        <f t="shared" ca="1" si="135"/>
        <v>4514473.2172049079</v>
      </c>
      <c r="BQ573" s="475">
        <f t="shared" ca="1" si="135"/>
        <v>4514473.2172049079</v>
      </c>
      <c r="BR573" s="475">
        <f t="shared" ca="1" si="135"/>
        <v>4514473.2172049079</v>
      </c>
      <c r="BS573" s="312"/>
      <c r="BT573" s="312"/>
      <c r="BU573" s="312"/>
      <c r="BV573" s="312"/>
      <c r="BW573" s="312"/>
      <c r="BX573" s="312"/>
      <c r="BY573" s="312"/>
      <c r="BZ573" s="312"/>
      <c r="CA573" s="312"/>
      <c r="CB573" s="312"/>
      <c r="CC573" s="312"/>
      <c r="CD573" s="312"/>
      <c r="CE573" s="312"/>
    </row>
    <row r="574" spans="4:84">
      <c r="D574" s="475"/>
      <c r="E574" s="475"/>
      <c r="F574" s="475"/>
      <c r="G574" s="475"/>
      <c r="H574" s="475"/>
      <c r="I574" s="475"/>
      <c r="J574" s="475"/>
      <c r="K574" s="475"/>
      <c r="L574" s="475"/>
      <c r="M574" s="475"/>
      <c r="N574" s="475"/>
      <c r="O574" s="475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  <c r="AA574" s="475"/>
      <c r="AB574" s="475"/>
      <c r="AC574" s="475"/>
      <c r="AD574" s="475"/>
      <c r="AE574" s="475"/>
      <c r="AF574" s="475"/>
      <c r="AG574" s="475"/>
      <c r="AH574" s="475"/>
      <c r="AI574" s="475"/>
      <c r="AJ574" s="475"/>
      <c r="AK574" s="475"/>
      <c r="AL574" s="475"/>
      <c r="AM574" s="475"/>
      <c r="AN574" s="475"/>
      <c r="AO574" s="475"/>
      <c r="AP574" s="475"/>
      <c r="AQ574" s="475"/>
      <c r="AR574" s="475"/>
      <c r="AS574" s="475"/>
      <c r="AT574" s="475"/>
      <c r="AU574" s="475"/>
      <c r="AV574" s="475"/>
      <c r="AW574" s="475"/>
      <c r="AX574" s="475"/>
      <c r="AY574" s="475"/>
      <c r="AZ574" s="475"/>
      <c r="BA574" s="475"/>
      <c r="BB574" s="475"/>
      <c r="BC574" s="475"/>
      <c r="BD574" s="475"/>
      <c r="BE574" s="475"/>
      <c r="BF574" s="475"/>
      <c r="BG574" s="475"/>
      <c r="BH574" s="475"/>
      <c r="BI574" s="475">
        <f ca="1">BI$44/24</f>
        <v>5288542.8837079871</v>
      </c>
      <c r="BJ574" s="475">
        <f ca="1">BI574</f>
        <v>5288542.8837079871</v>
      </c>
      <c r="BK574" s="475">
        <f t="shared" ca="1" si="135"/>
        <v>5288542.8837079871</v>
      </c>
      <c r="BL574" s="475">
        <f t="shared" ca="1" si="135"/>
        <v>5288542.8837079871</v>
      </c>
      <c r="BM574" s="475">
        <f t="shared" ca="1" si="135"/>
        <v>5288542.8837079871</v>
      </c>
      <c r="BN574" s="475">
        <f t="shared" ca="1" si="135"/>
        <v>5288542.8837079871</v>
      </c>
      <c r="BO574" s="475">
        <f t="shared" ca="1" si="135"/>
        <v>5288542.8837079871</v>
      </c>
      <c r="BP574" s="475">
        <f t="shared" ca="1" si="135"/>
        <v>5288542.8837079871</v>
      </c>
      <c r="BQ574" s="475">
        <f t="shared" ca="1" si="135"/>
        <v>5288542.8837079871</v>
      </c>
      <c r="BR574" s="475">
        <f t="shared" ca="1" si="135"/>
        <v>5288542.8837079871</v>
      </c>
      <c r="BS574" s="312"/>
      <c r="BT574" s="312"/>
      <c r="BU574" s="312"/>
      <c r="BV574" s="312"/>
      <c r="BW574" s="312"/>
      <c r="BX574" s="312"/>
      <c r="BY574" s="312"/>
      <c r="BZ574" s="312"/>
      <c r="CA574" s="312"/>
      <c r="CB574" s="312"/>
      <c r="CC574" s="312"/>
      <c r="CD574" s="312"/>
      <c r="CE574" s="312"/>
      <c r="CF574" s="312"/>
    </row>
    <row r="575" spans="4:84">
      <c r="D575" s="475"/>
      <c r="E575" s="475"/>
      <c r="F575" s="475"/>
      <c r="G575" s="475"/>
      <c r="H575" s="475"/>
      <c r="I575" s="475"/>
      <c r="J575" s="475"/>
      <c r="K575" s="475"/>
      <c r="L575" s="475"/>
      <c r="M575" s="475"/>
      <c r="N575" s="475"/>
      <c r="O575" s="475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  <c r="AA575" s="475"/>
      <c r="AB575" s="475"/>
      <c r="AC575" s="475"/>
      <c r="AD575" s="475"/>
      <c r="AE575" s="475"/>
      <c r="AF575" s="475"/>
      <c r="AG575" s="475"/>
      <c r="AH575" s="475"/>
      <c r="AI575" s="475"/>
      <c r="AJ575" s="475"/>
      <c r="AK575" s="475"/>
      <c r="AL575" s="475"/>
      <c r="AM575" s="475"/>
      <c r="AN575" s="475"/>
      <c r="AO575" s="475"/>
      <c r="AP575" s="475"/>
      <c r="AQ575" s="475"/>
      <c r="AR575" s="475"/>
      <c r="AS575" s="475"/>
      <c r="AT575" s="475"/>
      <c r="AU575" s="475"/>
      <c r="AV575" s="475"/>
      <c r="AW575" s="475"/>
      <c r="AX575" s="475"/>
      <c r="AY575" s="475"/>
      <c r="AZ575" s="475"/>
      <c r="BA575" s="475"/>
      <c r="BB575" s="475"/>
      <c r="BC575" s="475"/>
      <c r="BD575" s="475"/>
      <c r="BE575" s="475"/>
      <c r="BF575" s="475"/>
      <c r="BG575" s="475"/>
      <c r="BH575" s="475"/>
      <c r="BI575" s="475">
        <f ca="1">BI$45/24</f>
        <v>5424146.5473928079</v>
      </c>
      <c r="BJ575" s="475">
        <f t="shared" ref="BJ575:BR579" ca="1" si="136">BI575</f>
        <v>5424146.5473928079</v>
      </c>
      <c r="BK575" s="475">
        <f t="shared" ca="1" si="136"/>
        <v>5424146.5473928079</v>
      </c>
      <c r="BL575" s="475">
        <f t="shared" ca="1" si="136"/>
        <v>5424146.5473928079</v>
      </c>
      <c r="BM575" s="475">
        <f t="shared" ca="1" si="136"/>
        <v>5424146.5473928079</v>
      </c>
      <c r="BN575" s="475">
        <f t="shared" ca="1" si="136"/>
        <v>5424146.5473928079</v>
      </c>
      <c r="BO575" s="475">
        <f t="shared" ca="1" si="136"/>
        <v>5424146.5473928079</v>
      </c>
      <c r="BP575" s="475">
        <f t="shared" ca="1" si="136"/>
        <v>5424146.5473928079</v>
      </c>
      <c r="BQ575" s="475">
        <f t="shared" ca="1" si="136"/>
        <v>5424146.5473928079</v>
      </c>
      <c r="BR575" s="475">
        <f t="shared" ca="1" si="136"/>
        <v>5424146.5473928079</v>
      </c>
      <c r="BS575" s="312"/>
      <c r="BT575" s="312"/>
      <c r="BU575" s="312"/>
      <c r="BV575" s="312"/>
      <c r="BW575" s="312"/>
      <c r="BX575" s="312"/>
      <c r="BY575" s="312"/>
      <c r="BZ575" s="312"/>
      <c r="CA575" s="312"/>
      <c r="CB575" s="312"/>
      <c r="CC575" s="312"/>
      <c r="CD575" s="312"/>
      <c r="CE575" s="312"/>
      <c r="CF575" s="312"/>
    </row>
    <row r="576" spans="4:84">
      <c r="D576" s="475"/>
      <c r="E576" s="475"/>
      <c r="F576" s="475"/>
      <c r="G576" s="475"/>
      <c r="H576" s="475"/>
      <c r="I576" s="475"/>
      <c r="J576" s="475"/>
      <c r="K576" s="475"/>
      <c r="L576" s="475"/>
      <c r="M576" s="475"/>
      <c r="N576" s="475"/>
      <c r="O576" s="475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  <c r="AA576" s="475"/>
      <c r="AB576" s="475"/>
      <c r="AC576" s="475"/>
      <c r="AD576" s="475"/>
      <c r="AE576" s="475"/>
      <c r="AF576" s="475"/>
      <c r="AG576" s="475"/>
      <c r="AH576" s="475"/>
      <c r="AI576" s="475"/>
      <c r="AJ576" s="475"/>
      <c r="AK576" s="475"/>
      <c r="AL576" s="475"/>
      <c r="AM576" s="475"/>
      <c r="AN576" s="475"/>
      <c r="AO576" s="475"/>
      <c r="AP576" s="475"/>
      <c r="AQ576" s="475"/>
      <c r="AR576" s="475"/>
      <c r="AS576" s="475"/>
      <c r="AT576" s="475"/>
      <c r="AU576" s="475"/>
      <c r="AV576" s="475"/>
      <c r="AW576" s="475"/>
      <c r="AX576" s="475"/>
      <c r="AY576" s="475"/>
      <c r="AZ576" s="475"/>
      <c r="BA576" s="475"/>
      <c r="BB576" s="475"/>
      <c r="BC576" s="475"/>
      <c r="BD576" s="475"/>
      <c r="BE576" s="475"/>
      <c r="BF576" s="475"/>
      <c r="BG576" s="475"/>
      <c r="BH576" s="475"/>
      <c r="BI576" s="475">
        <f ca="1">BI$46/24</f>
        <v>3977707.4680880588</v>
      </c>
      <c r="BJ576" s="475">
        <f t="shared" ca="1" si="136"/>
        <v>3977707.4680880588</v>
      </c>
      <c r="BK576" s="475">
        <f t="shared" ca="1" si="136"/>
        <v>3977707.4680880588</v>
      </c>
      <c r="BL576" s="475">
        <f t="shared" ca="1" si="136"/>
        <v>3977707.4680880588</v>
      </c>
      <c r="BM576" s="475">
        <f t="shared" ca="1" si="136"/>
        <v>3977707.4680880588</v>
      </c>
      <c r="BN576" s="475">
        <f t="shared" ca="1" si="136"/>
        <v>3977707.4680880588</v>
      </c>
      <c r="BO576" s="475">
        <f t="shared" ca="1" si="136"/>
        <v>3977707.4680880588</v>
      </c>
      <c r="BP576" s="475">
        <f t="shared" ca="1" si="136"/>
        <v>3977707.4680880588</v>
      </c>
      <c r="BQ576" s="475">
        <f t="shared" ca="1" si="136"/>
        <v>3977707.4680880588</v>
      </c>
      <c r="BR576" s="475">
        <f t="shared" ca="1" si="136"/>
        <v>3977707.4680880588</v>
      </c>
      <c r="BS576" s="312"/>
      <c r="BT576" s="312"/>
      <c r="BU576" s="312"/>
      <c r="BV576" s="312"/>
      <c r="BW576" s="312"/>
      <c r="BX576" s="312"/>
      <c r="BY576" s="312"/>
      <c r="BZ576" s="312"/>
      <c r="CA576" s="312"/>
      <c r="CB576" s="312"/>
      <c r="CC576" s="312"/>
      <c r="CD576" s="312"/>
      <c r="CE576" s="312"/>
      <c r="CF576" s="312"/>
    </row>
    <row r="577" spans="4:87">
      <c r="D577" s="475"/>
      <c r="E577" s="475"/>
      <c r="F577" s="475"/>
      <c r="G577" s="475"/>
      <c r="H577" s="475"/>
      <c r="I577" s="475"/>
      <c r="J577" s="475"/>
      <c r="K577" s="475"/>
      <c r="L577" s="475"/>
      <c r="M577" s="475"/>
      <c r="N577" s="475"/>
      <c r="O577" s="475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  <c r="AA577" s="475"/>
      <c r="AB577" s="475"/>
      <c r="AC577" s="475"/>
      <c r="AD577" s="475"/>
      <c r="AE577" s="475"/>
      <c r="AF577" s="475"/>
      <c r="AG577" s="475"/>
      <c r="AH577" s="475"/>
      <c r="AI577" s="475"/>
      <c r="AJ577" s="475"/>
      <c r="AK577" s="475"/>
      <c r="AL577" s="475"/>
      <c r="AM577" s="475"/>
      <c r="AN577" s="475"/>
      <c r="AO577" s="475"/>
      <c r="AP577" s="475"/>
      <c r="AQ577" s="475"/>
      <c r="AR577" s="475"/>
      <c r="AS577" s="475"/>
      <c r="AT577" s="475"/>
      <c r="AU577" s="475"/>
      <c r="AV577" s="475"/>
      <c r="AW577" s="475"/>
      <c r="AX577" s="475"/>
      <c r="AY577" s="475"/>
      <c r="AZ577" s="475"/>
      <c r="BA577" s="475"/>
      <c r="BB577" s="475"/>
      <c r="BC577" s="475"/>
      <c r="BD577" s="475"/>
      <c r="BE577" s="475"/>
      <c r="BF577" s="475"/>
      <c r="BG577" s="475"/>
      <c r="BH577" s="475"/>
      <c r="BI577" s="475">
        <f ca="1">BI$47/24</f>
        <v>4520122.122827339</v>
      </c>
      <c r="BJ577" s="475">
        <f t="shared" ca="1" si="136"/>
        <v>4520122.122827339</v>
      </c>
      <c r="BK577" s="475">
        <f t="shared" ca="1" si="136"/>
        <v>4520122.122827339</v>
      </c>
      <c r="BL577" s="475">
        <f t="shared" ca="1" si="136"/>
        <v>4520122.122827339</v>
      </c>
      <c r="BM577" s="475">
        <f t="shared" ca="1" si="136"/>
        <v>4520122.122827339</v>
      </c>
      <c r="BN577" s="475">
        <f t="shared" ca="1" si="136"/>
        <v>4520122.122827339</v>
      </c>
      <c r="BO577" s="475">
        <f t="shared" ca="1" si="136"/>
        <v>4520122.122827339</v>
      </c>
      <c r="BP577" s="475">
        <f t="shared" ca="1" si="136"/>
        <v>4520122.122827339</v>
      </c>
      <c r="BQ577" s="475">
        <f t="shared" ca="1" si="136"/>
        <v>4520122.122827339</v>
      </c>
      <c r="BR577" s="475">
        <f t="shared" ca="1" si="136"/>
        <v>4520122.122827339</v>
      </c>
      <c r="BS577" s="312"/>
      <c r="BT577" s="312"/>
      <c r="BU577" s="312"/>
      <c r="BV577" s="312"/>
      <c r="BW577" s="312"/>
      <c r="BX577" s="312"/>
      <c r="BY577" s="312"/>
      <c r="BZ577" s="312"/>
      <c r="CA577" s="312"/>
      <c r="CB577" s="312"/>
      <c r="CC577" s="312"/>
      <c r="CD577" s="312"/>
      <c r="CE577" s="312"/>
      <c r="CF577" s="312"/>
    </row>
    <row r="578" spans="4:87">
      <c r="D578" s="475"/>
      <c r="E578" s="475"/>
      <c r="F578" s="475"/>
      <c r="G578" s="475"/>
      <c r="H578" s="475"/>
      <c r="I578" s="475"/>
      <c r="J578" s="475"/>
      <c r="K578" s="475"/>
      <c r="L578" s="475"/>
      <c r="M578" s="475"/>
      <c r="N578" s="475"/>
      <c r="O578" s="475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  <c r="AA578" s="475"/>
      <c r="AB578" s="475"/>
      <c r="AC578" s="475"/>
      <c r="AD578" s="475"/>
      <c r="AE578" s="475"/>
      <c r="AF578" s="475"/>
      <c r="AG578" s="475"/>
      <c r="AH578" s="475"/>
      <c r="AI578" s="475"/>
      <c r="AJ578" s="475"/>
      <c r="AK578" s="475"/>
      <c r="AL578" s="475"/>
      <c r="AM578" s="475"/>
      <c r="AN578" s="475"/>
      <c r="AO578" s="475"/>
      <c r="AP578" s="475"/>
      <c r="AQ578" s="475"/>
      <c r="AR578" s="475"/>
      <c r="AS578" s="475"/>
      <c r="AT578" s="475"/>
      <c r="AU578" s="475"/>
      <c r="AV578" s="475"/>
      <c r="AW578" s="475"/>
      <c r="AX578" s="475"/>
      <c r="AY578" s="475"/>
      <c r="AZ578" s="475"/>
      <c r="BA578" s="475"/>
      <c r="BB578" s="475"/>
      <c r="BC578" s="475"/>
      <c r="BD578" s="475"/>
      <c r="BE578" s="475"/>
      <c r="BF578" s="475"/>
      <c r="BG578" s="475"/>
      <c r="BH578" s="475"/>
      <c r="BI578" s="475">
        <f ca="1">BI$47/24</f>
        <v>4520122.122827339</v>
      </c>
      <c r="BJ578" s="475">
        <f t="shared" ca="1" si="136"/>
        <v>4520122.122827339</v>
      </c>
      <c r="BK578" s="475">
        <f t="shared" ca="1" si="136"/>
        <v>4520122.122827339</v>
      </c>
      <c r="BL578" s="475">
        <f t="shared" ca="1" si="136"/>
        <v>4520122.122827339</v>
      </c>
      <c r="BM578" s="475">
        <f t="shared" ca="1" si="136"/>
        <v>4520122.122827339</v>
      </c>
      <c r="BN578" s="475">
        <f t="shared" ca="1" si="136"/>
        <v>4520122.122827339</v>
      </c>
      <c r="BO578" s="475">
        <f t="shared" ca="1" si="136"/>
        <v>4520122.122827339</v>
      </c>
      <c r="BP578" s="475">
        <f t="shared" ca="1" si="136"/>
        <v>4520122.122827339</v>
      </c>
      <c r="BQ578" s="475">
        <f t="shared" ca="1" si="136"/>
        <v>4520122.122827339</v>
      </c>
      <c r="BR578" s="475">
        <f t="shared" ca="1" si="136"/>
        <v>4520122.122827339</v>
      </c>
      <c r="BS578" s="312"/>
      <c r="BT578" s="312"/>
      <c r="BU578" s="312"/>
      <c r="BV578" s="312"/>
      <c r="BW578" s="312"/>
      <c r="BX578" s="312"/>
      <c r="BY578" s="312"/>
      <c r="BZ578" s="312"/>
      <c r="CA578" s="312"/>
      <c r="CB578" s="312"/>
      <c r="CC578" s="312"/>
      <c r="CD578" s="312"/>
      <c r="CE578" s="312"/>
      <c r="CF578" s="312"/>
    </row>
    <row r="579" spans="4:87">
      <c r="D579" s="475"/>
      <c r="E579" s="475"/>
      <c r="F579" s="475"/>
      <c r="G579" s="475"/>
      <c r="H579" s="475"/>
      <c r="I579" s="475"/>
      <c r="J579" s="475"/>
      <c r="K579" s="475"/>
      <c r="L579" s="475"/>
      <c r="M579" s="475"/>
      <c r="N579" s="475"/>
      <c r="O579" s="475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  <c r="AA579" s="475"/>
      <c r="AB579" s="475"/>
      <c r="AC579" s="475"/>
      <c r="AD579" s="475"/>
      <c r="AE579" s="475"/>
      <c r="AF579" s="475"/>
      <c r="AG579" s="475"/>
      <c r="AH579" s="475"/>
      <c r="AI579" s="475"/>
      <c r="AJ579" s="475"/>
      <c r="AK579" s="475"/>
      <c r="AL579" s="475"/>
      <c r="AM579" s="475"/>
      <c r="AN579" s="475"/>
      <c r="AO579" s="475"/>
      <c r="AP579" s="475"/>
      <c r="AQ579" s="475"/>
      <c r="AR579" s="475"/>
      <c r="AS579" s="475"/>
      <c r="AT579" s="475"/>
      <c r="AU579" s="475"/>
      <c r="AV579" s="475"/>
      <c r="AW579" s="475"/>
      <c r="AX579" s="475"/>
      <c r="AY579" s="475"/>
      <c r="AZ579" s="475"/>
      <c r="BA579" s="475"/>
      <c r="BB579" s="475"/>
      <c r="BC579" s="475"/>
      <c r="BD579" s="475"/>
      <c r="BE579" s="475"/>
      <c r="BF579" s="475"/>
      <c r="BG579" s="475"/>
      <c r="BH579" s="475"/>
      <c r="BI579" s="475"/>
      <c r="BJ579" s="475">
        <f ca="1">BJ$44/24</f>
        <v>5271063.959556248</v>
      </c>
      <c r="BK579" s="475">
        <f ca="1">BJ579</f>
        <v>5271063.959556248</v>
      </c>
      <c r="BL579" s="475">
        <f t="shared" ca="1" si="136"/>
        <v>5271063.959556248</v>
      </c>
      <c r="BM579" s="475">
        <f t="shared" ca="1" si="136"/>
        <v>5271063.959556248</v>
      </c>
      <c r="BN579" s="475">
        <f t="shared" ca="1" si="136"/>
        <v>5271063.959556248</v>
      </c>
      <c r="BO579" s="475">
        <f t="shared" ca="1" si="136"/>
        <v>5271063.959556248</v>
      </c>
      <c r="BP579" s="475">
        <f t="shared" ca="1" si="136"/>
        <v>5271063.959556248</v>
      </c>
      <c r="BQ579" s="475">
        <f t="shared" ca="1" si="136"/>
        <v>5271063.959556248</v>
      </c>
      <c r="BR579" s="475">
        <f t="shared" ca="1" si="136"/>
        <v>5271063.959556248</v>
      </c>
      <c r="BS579" s="312"/>
      <c r="BT579" s="312"/>
      <c r="BU579" s="312"/>
      <c r="BV579" s="312"/>
      <c r="BW579" s="312"/>
      <c r="BX579" s="312"/>
      <c r="BY579" s="312"/>
      <c r="BZ579" s="312"/>
      <c r="CA579" s="312"/>
      <c r="CB579" s="312"/>
      <c r="CC579" s="312"/>
      <c r="CD579" s="312"/>
      <c r="CE579" s="312"/>
      <c r="CF579" s="312"/>
      <c r="CG579" s="312"/>
    </row>
    <row r="580" spans="4:87">
      <c r="D580" s="475"/>
      <c r="E580" s="475"/>
      <c r="F580" s="475"/>
      <c r="G580" s="475"/>
      <c r="H580" s="475"/>
      <c r="I580" s="475"/>
      <c r="J580" s="475"/>
      <c r="K580" s="475"/>
      <c r="L580" s="475"/>
      <c r="M580" s="475"/>
      <c r="N580" s="475"/>
      <c r="O580" s="475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  <c r="AA580" s="475"/>
      <c r="AB580" s="475"/>
      <c r="AC580" s="475"/>
      <c r="AD580" s="475"/>
      <c r="AE580" s="475"/>
      <c r="AF580" s="475"/>
      <c r="AG580" s="475"/>
      <c r="AH580" s="475"/>
      <c r="AI580" s="475"/>
      <c r="AJ580" s="475"/>
      <c r="AK580" s="475"/>
      <c r="AL580" s="475"/>
      <c r="AM580" s="475"/>
      <c r="AN580" s="475"/>
      <c r="AO580" s="475"/>
      <c r="AP580" s="475"/>
      <c r="AQ580" s="475"/>
      <c r="AR580" s="475"/>
      <c r="AS580" s="475"/>
      <c r="AT580" s="475"/>
      <c r="AU580" s="475"/>
      <c r="AV580" s="475"/>
      <c r="AW580" s="475"/>
      <c r="AX580" s="475"/>
      <c r="AY580" s="475"/>
      <c r="AZ580" s="475"/>
      <c r="BA580" s="475"/>
      <c r="BB580" s="475"/>
      <c r="BC580" s="475"/>
      <c r="BD580" s="475"/>
      <c r="BE580" s="475"/>
      <c r="BF580" s="475"/>
      <c r="BG580" s="475"/>
      <c r="BH580" s="475"/>
      <c r="BI580" s="475"/>
      <c r="BJ580" s="475">
        <f ca="1">BJ$45/24</f>
        <v>5406219.4456987148</v>
      </c>
      <c r="BK580" s="475">
        <f t="shared" ref="BK580:BR584" ca="1" si="137">BJ580</f>
        <v>5406219.4456987148</v>
      </c>
      <c r="BL580" s="475">
        <f t="shared" ca="1" si="137"/>
        <v>5406219.4456987148</v>
      </c>
      <c r="BM580" s="475">
        <f t="shared" ca="1" si="137"/>
        <v>5406219.4456987148</v>
      </c>
      <c r="BN580" s="475">
        <f t="shared" ca="1" si="137"/>
        <v>5406219.4456987148</v>
      </c>
      <c r="BO580" s="475">
        <f t="shared" ca="1" si="137"/>
        <v>5406219.4456987148</v>
      </c>
      <c r="BP580" s="475">
        <f t="shared" ca="1" si="137"/>
        <v>5406219.4456987148</v>
      </c>
      <c r="BQ580" s="475">
        <f t="shared" ca="1" si="137"/>
        <v>5406219.4456987148</v>
      </c>
      <c r="BR580" s="475">
        <f t="shared" ca="1" si="137"/>
        <v>5406219.4456987148</v>
      </c>
      <c r="BS580" s="312"/>
      <c r="BT580" s="312"/>
      <c r="BU580" s="312"/>
      <c r="BV580" s="312"/>
      <c r="BW580" s="312"/>
      <c r="BX580" s="312"/>
      <c r="BY580" s="312"/>
      <c r="BZ580" s="312"/>
      <c r="CA580" s="312"/>
      <c r="CB580" s="312"/>
      <c r="CC580" s="312"/>
      <c r="CD580" s="312"/>
      <c r="CE580" s="312"/>
      <c r="CF580" s="312"/>
      <c r="CG580" s="312"/>
    </row>
    <row r="581" spans="4:87">
      <c r="D581" s="475"/>
      <c r="E581" s="475"/>
      <c r="F581" s="475"/>
      <c r="G581" s="475"/>
      <c r="H581" s="475"/>
      <c r="I581" s="475"/>
      <c r="J581" s="475"/>
      <c r="K581" s="475"/>
      <c r="L581" s="475"/>
      <c r="M581" s="475"/>
      <c r="N581" s="475"/>
      <c r="O581" s="475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  <c r="AA581" s="475"/>
      <c r="AB581" s="475"/>
      <c r="AC581" s="475"/>
      <c r="AD581" s="475"/>
      <c r="AE581" s="475"/>
      <c r="AF581" s="475"/>
      <c r="AG581" s="475"/>
      <c r="AH581" s="475"/>
      <c r="AI581" s="475"/>
      <c r="AJ581" s="475"/>
      <c r="AK581" s="475"/>
      <c r="AL581" s="475"/>
      <c r="AM581" s="475"/>
      <c r="AN581" s="475"/>
      <c r="AO581" s="475"/>
      <c r="AP581" s="475"/>
      <c r="AQ581" s="475"/>
      <c r="AR581" s="475"/>
      <c r="AS581" s="475"/>
      <c r="AT581" s="475"/>
      <c r="AU581" s="475"/>
      <c r="AV581" s="475"/>
      <c r="AW581" s="475"/>
      <c r="AX581" s="475"/>
      <c r="AY581" s="475"/>
      <c r="AZ581" s="475"/>
      <c r="BA581" s="475"/>
      <c r="BB581" s="475"/>
      <c r="BC581" s="475"/>
      <c r="BD581" s="475"/>
      <c r="BE581" s="475"/>
      <c r="BF581" s="475"/>
      <c r="BG581" s="475"/>
      <c r="BH581" s="475"/>
      <c r="BI581" s="475"/>
      <c r="BJ581" s="475">
        <f ca="1">BJ$46/24</f>
        <v>3964560.9268457252</v>
      </c>
      <c r="BK581" s="475">
        <f t="shared" ca="1" si="137"/>
        <v>3964560.9268457252</v>
      </c>
      <c r="BL581" s="475">
        <f t="shared" ca="1" si="137"/>
        <v>3964560.9268457252</v>
      </c>
      <c r="BM581" s="475">
        <f t="shared" ca="1" si="137"/>
        <v>3964560.9268457252</v>
      </c>
      <c r="BN581" s="475">
        <f t="shared" ca="1" si="137"/>
        <v>3964560.9268457252</v>
      </c>
      <c r="BO581" s="475">
        <f t="shared" ca="1" si="137"/>
        <v>3964560.9268457252</v>
      </c>
      <c r="BP581" s="475">
        <f t="shared" ca="1" si="137"/>
        <v>3964560.9268457252</v>
      </c>
      <c r="BQ581" s="475">
        <f t="shared" ca="1" si="137"/>
        <v>3964560.9268457252</v>
      </c>
      <c r="BR581" s="475">
        <f t="shared" ca="1" si="137"/>
        <v>3964560.9268457252</v>
      </c>
      <c r="BS581" s="312"/>
      <c r="BT581" s="312"/>
      <c r="BU581" s="312"/>
      <c r="BV581" s="312"/>
      <c r="BW581" s="312"/>
      <c r="BX581" s="312"/>
      <c r="BY581" s="312"/>
      <c r="BZ581" s="312"/>
      <c r="CA581" s="312"/>
      <c r="CB581" s="312"/>
      <c r="CC581" s="312"/>
      <c r="CD581" s="312"/>
      <c r="CE581" s="312"/>
      <c r="CF581" s="312"/>
      <c r="CG581" s="312"/>
    </row>
    <row r="582" spans="4:87">
      <c r="D582" s="475"/>
      <c r="E582" s="475"/>
      <c r="F582" s="475"/>
      <c r="G582" s="475"/>
      <c r="H582" s="475"/>
      <c r="I582" s="475"/>
      <c r="J582" s="475"/>
      <c r="K582" s="475"/>
      <c r="L582" s="475"/>
      <c r="M582" s="475"/>
      <c r="N582" s="475"/>
      <c r="O582" s="475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  <c r="AA582" s="475"/>
      <c r="AB582" s="475"/>
      <c r="AC582" s="475"/>
      <c r="AD582" s="475"/>
      <c r="AE582" s="475"/>
      <c r="AF582" s="475"/>
      <c r="AG582" s="475"/>
      <c r="AH582" s="475"/>
      <c r="AI582" s="475"/>
      <c r="AJ582" s="475"/>
      <c r="AK582" s="475"/>
      <c r="AL582" s="475"/>
      <c r="AM582" s="475"/>
      <c r="AN582" s="475"/>
      <c r="AO582" s="475"/>
      <c r="AP582" s="475"/>
      <c r="AQ582" s="475"/>
      <c r="AR582" s="475"/>
      <c r="AS582" s="475"/>
      <c r="AT582" s="475"/>
      <c r="AU582" s="475"/>
      <c r="AV582" s="475"/>
      <c r="AW582" s="475"/>
      <c r="AX582" s="475"/>
      <c r="AY582" s="475"/>
      <c r="AZ582" s="475"/>
      <c r="BA582" s="475"/>
      <c r="BB582" s="475"/>
      <c r="BC582" s="475"/>
      <c r="BD582" s="475"/>
      <c r="BE582" s="475"/>
      <c r="BF582" s="475"/>
      <c r="BG582" s="475"/>
      <c r="BH582" s="475"/>
      <c r="BI582" s="475"/>
      <c r="BJ582" s="475">
        <f ca="1">BJ$47/24</f>
        <v>4505182.8714155955</v>
      </c>
      <c r="BK582" s="475">
        <f t="shared" ca="1" si="137"/>
        <v>4505182.8714155955</v>
      </c>
      <c r="BL582" s="475">
        <f t="shared" ca="1" si="137"/>
        <v>4505182.8714155955</v>
      </c>
      <c r="BM582" s="475">
        <f t="shared" ca="1" si="137"/>
        <v>4505182.8714155955</v>
      </c>
      <c r="BN582" s="475">
        <f t="shared" ca="1" si="137"/>
        <v>4505182.8714155955</v>
      </c>
      <c r="BO582" s="475">
        <f t="shared" ca="1" si="137"/>
        <v>4505182.8714155955</v>
      </c>
      <c r="BP582" s="475">
        <f t="shared" ca="1" si="137"/>
        <v>4505182.8714155955</v>
      </c>
      <c r="BQ582" s="475">
        <f t="shared" ca="1" si="137"/>
        <v>4505182.8714155955</v>
      </c>
      <c r="BR582" s="475">
        <f t="shared" ca="1" si="137"/>
        <v>4505182.8714155955</v>
      </c>
      <c r="BS582" s="312"/>
      <c r="BT582" s="312"/>
      <c r="BU582" s="312"/>
      <c r="BV582" s="312"/>
      <c r="BW582" s="312"/>
      <c r="BX582" s="312"/>
      <c r="BY582" s="312"/>
      <c r="BZ582" s="312"/>
      <c r="CA582" s="312"/>
      <c r="CB582" s="312"/>
      <c r="CC582" s="312"/>
      <c r="CD582" s="312"/>
      <c r="CE582" s="312"/>
      <c r="CF582" s="312"/>
      <c r="CG582" s="312"/>
    </row>
    <row r="583" spans="4:87">
      <c r="D583" s="475"/>
      <c r="E583" s="475"/>
      <c r="F583" s="475"/>
      <c r="G583" s="475"/>
      <c r="H583" s="475"/>
      <c r="I583" s="475"/>
      <c r="J583" s="475"/>
      <c r="K583" s="475"/>
      <c r="L583" s="475"/>
      <c r="M583" s="475"/>
      <c r="N583" s="475"/>
      <c r="O583" s="475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  <c r="AA583" s="475"/>
      <c r="AB583" s="475"/>
      <c r="AC583" s="475"/>
      <c r="AD583" s="475"/>
      <c r="AE583" s="475"/>
      <c r="AF583" s="475"/>
      <c r="AG583" s="475"/>
      <c r="AH583" s="475"/>
      <c r="AI583" s="475"/>
      <c r="AJ583" s="475"/>
      <c r="AK583" s="475"/>
      <c r="AL583" s="475"/>
      <c r="AM583" s="475"/>
      <c r="AN583" s="475"/>
      <c r="AO583" s="475"/>
      <c r="AP583" s="475"/>
      <c r="AQ583" s="475"/>
      <c r="AR583" s="475"/>
      <c r="AS583" s="475"/>
      <c r="AT583" s="475"/>
      <c r="AU583" s="475"/>
      <c r="AV583" s="475"/>
      <c r="AW583" s="475"/>
      <c r="AX583" s="475"/>
      <c r="AY583" s="475"/>
      <c r="AZ583" s="475"/>
      <c r="BA583" s="475"/>
      <c r="BB583" s="475"/>
      <c r="BC583" s="475"/>
      <c r="BD583" s="475"/>
      <c r="BE583" s="475"/>
      <c r="BF583" s="475"/>
      <c r="BG583" s="475"/>
      <c r="BH583" s="475"/>
      <c r="BI583" s="475"/>
      <c r="BJ583" s="475">
        <f ca="1">BJ$47/24</f>
        <v>4505182.8714155955</v>
      </c>
      <c r="BK583" s="475">
        <f t="shared" ca="1" si="137"/>
        <v>4505182.8714155955</v>
      </c>
      <c r="BL583" s="475">
        <f t="shared" ca="1" si="137"/>
        <v>4505182.8714155955</v>
      </c>
      <c r="BM583" s="475">
        <f t="shared" ca="1" si="137"/>
        <v>4505182.8714155955</v>
      </c>
      <c r="BN583" s="475">
        <f t="shared" ca="1" si="137"/>
        <v>4505182.8714155955</v>
      </c>
      <c r="BO583" s="475">
        <f t="shared" ca="1" si="137"/>
        <v>4505182.8714155955</v>
      </c>
      <c r="BP583" s="475">
        <f t="shared" ca="1" si="137"/>
        <v>4505182.8714155955</v>
      </c>
      <c r="BQ583" s="475">
        <f t="shared" ca="1" si="137"/>
        <v>4505182.8714155955</v>
      </c>
      <c r="BR583" s="475">
        <f t="shared" ca="1" si="137"/>
        <v>4505182.8714155955</v>
      </c>
      <c r="BS583" s="312"/>
      <c r="BT583" s="312"/>
      <c r="BU583" s="312"/>
      <c r="BV583" s="312"/>
      <c r="BW583" s="312"/>
      <c r="BX583" s="312"/>
      <c r="BY583" s="312"/>
      <c r="BZ583" s="312"/>
      <c r="CA583" s="312"/>
      <c r="CB583" s="312"/>
      <c r="CC583" s="312"/>
      <c r="CD583" s="312"/>
      <c r="CE583" s="312"/>
      <c r="CF583" s="312"/>
      <c r="CG583" s="312"/>
    </row>
    <row r="584" spans="4:87">
      <c r="D584" s="475"/>
      <c r="E584" s="475"/>
      <c r="F584" s="475"/>
      <c r="G584" s="475"/>
      <c r="H584" s="475"/>
      <c r="I584" s="475"/>
      <c r="J584" s="475"/>
      <c r="K584" s="475"/>
      <c r="L584" s="475"/>
      <c r="M584" s="475"/>
      <c r="N584" s="475"/>
      <c r="O584" s="475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  <c r="AA584" s="475"/>
      <c r="AB584" s="475"/>
      <c r="AC584" s="475"/>
      <c r="AD584" s="475"/>
      <c r="AE584" s="475"/>
      <c r="AF584" s="475"/>
      <c r="AG584" s="475"/>
      <c r="AH584" s="475"/>
      <c r="AI584" s="475"/>
      <c r="AJ584" s="475"/>
      <c r="AK584" s="475"/>
      <c r="AL584" s="475"/>
      <c r="AM584" s="475"/>
      <c r="AN584" s="475"/>
      <c r="AO584" s="475"/>
      <c r="AP584" s="475"/>
      <c r="AQ584" s="475"/>
      <c r="AR584" s="475"/>
      <c r="AS584" s="475"/>
      <c r="AT584" s="475"/>
      <c r="AU584" s="475"/>
      <c r="AV584" s="475"/>
      <c r="AW584" s="475"/>
      <c r="AX584" s="475"/>
      <c r="AY584" s="475"/>
      <c r="AZ584" s="475"/>
      <c r="BA584" s="475"/>
      <c r="BB584" s="475"/>
      <c r="BC584" s="475"/>
      <c r="BD584" s="475"/>
      <c r="BE584" s="475"/>
      <c r="BF584" s="475"/>
      <c r="BG584" s="475"/>
      <c r="BH584" s="475"/>
      <c r="BI584" s="475"/>
      <c r="BJ584" s="475"/>
      <c r="BK584" s="475">
        <f ca="1">BK$44/24</f>
        <v>5269702.2142552417</v>
      </c>
      <c r="BL584" s="475">
        <f ca="1">BK584</f>
        <v>5269702.2142552417</v>
      </c>
      <c r="BM584" s="475">
        <f t="shared" ca="1" si="137"/>
        <v>5269702.2142552417</v>
      </c>
      <c r="BN584" s="475">
        <f t="shared" ca="1" si="137"/>
        <v>5269702.2142552417</v>
      </c>
      <c r="BO584" s="475">
        <f t="shared" ca="1" si="137"/>
        <v>5269702.2142552417</v>
      </c>
      <c r="BP584" s="475">
        <f t="shared" ca="1" si="137"/>
        <v>5269702.2142552417</v>
      </c>
      <c r="BQ584" s="475">
        <f t="shared" ca="1" si="137"/>
        <v>5269702.2142552417</v>
      </c>
      <c r="BR584" s="475">
        <f t="shared" ca="1" si="137"/>
        <v>5269702.2142552417</v>
      </c>
      <c r="BS584" s="312"/>
      <c r="BT584" s="312"/>
      <c r="BU584" s="312"/>
      <c r="BV584" s="312"/>
      <c r="BW584" s="312"/>
      <c r="BX584" s="312"/>
      <c r="BY584" s="312"/>
      <c r="BZ584" s="312"/>
      <c r="CA584" s="312"/>
      <c r="CB584" s="312"/>
      <c r="CC584" s="312"/>
      <c r="CD584" s="312"/>
      <c r="CE584" s="312"/>
      <c r="CF584" s="312"/>
      <c r="CG584" s="312"/>
      <c r="CH584" s="312"/>
    </row>
    <row r="585" spans="4:87">
      <c r="D585" s="475"/>
      <c r="E585" s="475"/>
      <c r="F585" s="475"/>
      <c r="G585" s="475"/>
      <c r="H585" s="475"/>
      <c r="I585" s="475"/>
      <c r="J585" s="475"/>
      <c r="K585" s="475"/>
      <c r="L585" s="475"/>
      <c r="M585" s="475"/>
      <c r="N585" s="475"/>
      <c r="O585" s="475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  <c r="AA585" s="475"/>
      <c r="AB585" s="475"/>
      <c r="AC585" s="475"/>
      <c r="AD585" s="475"/>
      <c r="AE585" s="475"/>
      <c r="AF585" s="475"/>
      <c r="AG585" s="475"/>
      <c r="AH585" s="475"/>
      <c r="AI585" s="475"/>
      <c r="AJ585" s="475"/>
      <c r="AK585" s="475"/>
      <c r="AL585" s="475"/>
      <c r="AM585" s="475"/>
      <c r="AN585" s="475"/>
      <c r="AO585" s="475"/>
      <c r="AP585" s="475"/>
      <c r="AQ585" s="475"/>
      <c r="AR585" s="475"/>
      <c r="AS585" s="475"/>
      <c r="AT585" s="475"/>
      <c r="AU585" s="475"/>
      <c r="AV585" s="475"/>
      <c r="AW585" s="475"/>
      <c r="AX585" s="475"/>
      <c r="AY585" s="475"/>
      <c r="AZ585" s="475"/>
      <c r="BA585" s="475"/>
      <c r="BB585" s="475"/>
      <c r="BC585" s="475"/>
      <c r="BD585" s="475"/>
      <c r="BE585" s="475"/>
      <c r="BF585" s="475"/>
      <c r="BG585" s="475"/>
      <c r="BH585" s="475"/>
      <c r="BI585" s="475"/>
      <c r="BJ585" s="475"/>
      <c r="BK585" s="475">
        <f ca="1">BK$45/24</f>
        <v>5404822.7838515295</v>
      </c>
      <c r="BL585" s="475">
        <f t="shared" ref="BL585:BR589" ca="1" si="138">BK585</f>
        <v>5404822.7838515295</v>
      </c>
      <c r="BM585" s="475">
        <f t="shared" ca="1" si="138"/>
        <v>5404822.7838515295</v>
      </c>
      <c r="BN585" s="475">
        <f t="shared" ca="1" si="138"/>
        <v>5404822.7838515295</v>
      </c>
      <c r="BO585" s="475">
        <f t="shared" ca="1" si="138"/>
        <v>5404822.7838515295</v>
      </c>
      <c r="BP585" s="475">
        <f t="shared" ca="1" si="138"/>
        <v>5404822.7838515295</v>
      </c>
      <c r="BQ585" s="475">
        <f t="shared" ca="1" si="138"/>
        <v>5404822.7838515295</v>
      </c>
      <c r="BR585" s="475">
        <f t="shared" ca="1" si="138"/>
        <v>5404822.7838515295</v>
      </c>
      <c r="BS585" s="312"/>
      <c r="BT585" s="312"/>
      <c r="BU585" s="312"/>
      <c r="BV585" s="312"/>
      <c r="BW585" s="312"/>
      <c r="BX585" s="312"/>
      <c r="BY585" s="312"/>
      <c r="BZ585" s="312"/>
      <c r="CA585" s="312"/>
      <c r="CB585" s="312"/>
      <c r="CC585" s="312"/>
      <c r="CD585" s="312"/>
      <c r="CE585" s="312"/>
      <c r="CF585" s="312"/>
      <c r="CG585" s="312"/>
      <c r="CH585" s="312"/>
    </row>
    <row r="586" spans="4:87">
      <c r="D586" s="475"/>
      <c r="E586" s="475"/>
      <c r="F586" s="475"/>
      <c r="G586" s="475"/>
      <c r="H586" s="475"/>
      <c r="I586" s="475"/>
      <c r="J586" s="475"/>
      <c r="K586" s="475"/>
      <c r="L586" s="475"/>
      <c r="M586" s="475"/>
      <c r="N586" s="475"/>
      <c r="O586" s="475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  <c r="AA586" s="475"/>
      <c r="AB586" s="475"/>
      <c r="AC586" s="475"/>
      <c r="AD586" s="475"/>
      <c r="AE586" s="475"/>
      <c r="AF586" s="475"/>
      <c r="AG586" s="475"/>
      <c r="AH586" s="475"/>
      <c r="AI586" s="475"/>
      <c r="AJ586" s="475"/>
      <c r="AK586" s="475"/>
      <c r="AL586" s="475"/>
      <c r="AM586" s="475"/>
      <c r="AN586" s="475"/>
      <c r="AO586" s="475"/>
      <c r="AP586" s="475"/>
      <c r="AQ586" s="475"/>
      <c r="AR586" s="475"/>
      <c r="AS586" s="475"/>
      <c r="AT586" s="475"/>
      <c r="AU586" s="475"/>
      <c r="AV586" s="475"/>
      <c r="AW586" s="475"/>
      <c r="AX586" s="475"/>
      <c r="AY586" s="475"/>
      <c r="AZ586" s="475"/>
      <c r="BA586" s="475"/>
      <c r="BB586" s="475"/>
      <c r="BC586" s="475"/>
      <c r="BD586" s="475"/>
      <c r="BE586" s="475"/>
      <c r="BF586" s="475"/>
      <c r="BG586" s="475"/>
      <c r="BH586" s="475"/>
      <c r="BI586" s="475"/>
      <c r="BJ586" s="475"/>
      <c r="BK586" s="475">
        <f ca="1">BK$46/24</f>
        <v>3963536.708157789</v>
      </c>
      <c r="BL586" s="475">
        <f t="shared" ca="1" si="138"/>
        <v>3963536.708157789</v>
      </c>
      <c r="BM586" s="475">
        <f t="shared" ca="1" si="138"/>
        <v>3963536.708157789</v>
      </c>
      <c r="BN586" s="475">
        <f t="shared" ca="1" si="138"/>
        <v>3963536.708157789</v>
      </c>
      <c r="BO586" s="475">
        <f t="shared" ca="1" si="138"/>
        <v>3963536.708157789</v>
      </c>
      <c r="BP586" s="475">
        <f t="shared" ca="1" si="138"/>
        <v>3963536.708157789</v>
      </c>
      <c r="BQ586" s="475">
        <f t="shared" ca="1" si="138"/>
        <v>3963536.708157789</v>
      </c>
      <c r="BR586" s="475">
        <f t="shared" ca="1" si="138"/>
        <v>3963536.708157789</v>
      </c>
      <c r="BS586" s="312"/>
      <c r="BT586" s="312"/>
      <c r="BU586" s="312"/>
      <c r="BV586" s="312"/>
      <c r="BW586" s="312"/>
      <c r="BX586" s="312"/>
      <c r="BY586" s="312"/>
      <c r="BZ586" s="312"/>
      <c r="CA586" s="312"/>
      <c r="CB586" s="312"/>
      <c r="CC586" s="312"/>
      <c r="CD586" s="312"/>
      <c r="CE586" s="312"/>
      <c r="CF586" s="312"/>
      <c r="CG586" s="312"/>
      <c r="CH586" s="312"/>
    </row>
    <row r="587" spans="4:87">
      <c r="D587" s="475"/>
      <c r="E587" s="475"/>
      <c r="F587" s="475"/>
      <c r="G587" s="475"/>
      <c r="H587" s="475"/>
      <c r="I587" s="475"/>
      <c r="J587" s="475"/>
      <c r="K587" s="475"/>
      <c r="L587" s="475"/>
      <c r="M587" s="475"/>
      <c r="N587" s="475"/>
      <c r="O587" s="475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  <c r="AA587" s="475"/>
      <c r="AB587" s="475"/>
      <c r="AC587" s="475"/>
      <c r="AD587" s="475"/>
      <c r="AE587" s="475"/>
      <c r="AF587" s="475"/>
      <c r="AG587" s="475"/>
      <c r="AH587" s="475"/>
      <c r="AI587" s="475"/>
      <c r="AJ587" s="475"/>
      <c r="AK587" s="475"/>
      <c r="AL587" s="475"/>
      <c r="AM587" s="475"/>
      <c r="AN587" s="475"/>
      <c r="AO587" s="475"/>
      <c r="AP587" s="475"/>
      <c r="AQ587" s="475"/>
      <c r="AR587" s="475"/>
      <c r="AS587" s="475"/>
      <c r="AT587" s="475"/>
      <c r="AU587" s="475"/>
      <c r="AV587" s="475"/>
      <c r="AW587" s="475"/>
      <c r="AX587" s="475"/>
      <c r="AY587" s="475"/>
      <c r="AZ587" s="475"/>
      <c r="BA587" s="475"/>
      <c r="BB587" s="475"/>
      <c r="BC587" s="475"/>
      <c r="BD587" s="475"/>
      <c r="BE587" s="475"/>
      <c r="BF587" s="475"/>
      <c r="BG587" s="475"/>
      <c r="BH587" s="475"/>
      <c r="BI587" s="475"/>
      <c r="BJ587" s="475"/>
      <c r="BK587" s="475">
        <f ca="1">BK$47/24</f>
        <v>4504018.9865429411</v>
      </c>
      <c r="BL587" s="475">
        <f t="shared" ca="1" si="138"/>
        <v>4504018.9865429411</v>
      </c>
      <c r="BM587" s="475">
        <f t="shared" ca="1" si="138"/>
        <v>4504018.9865429411</v>
      </c>
      <c r="BN587" s="475">
        <f t="shared" ca="1" si="138"/>
        <v>4504018.9865429411</v>
      </c>
      <c r="BO587" s="475">
        <f t="shared" ca="1" si="138"/>
        <v>4504018.9865429411</v>
      </c>
      <c r="BP587" s="475">
        <f t="shared" ca="1" si="138"/>
        <v>4504018.9865429411</v>
      </c>
      <c r="BQ587" s="475">
        <f t="shared" ca="1" si="138"/>
        <v>4504018.9865429411</v>
      </c>
      <c r="BR587" s="475">
        <f t="shared" ca="1" si="138"/>
        <v>4504018.9865429411</v>
      </c>
      <c r="BS587" s="312"/>
      <c r="BT587" s="312"/>
      <c r="BU587" s="312"/>
      <c r="BV587" s="312"/>
      <c r="BW587" s="312"/>
      <c r="BX587" s="312"/>
      <c r="BY587" s="312"/>
      <c r="BZ587" s="312"/>
      <c r="CA587" s="312"/>
      <c r="CB587" s="312"/>
      <c r="CC587" s="312"/>
      <c r="CD587" s="312"/>
      <c r="CE587" s="312"/>
      <c r="CF587" s="312"/>
      <c r="CG587" s="312"/>
      <c r="CH587" s="312"/>
    </row>
    <row r="588" spans="4:87">
      <c r="D588" s="475"/>
      <c r="E588" s="475"/>
      <c r="F588" s="475"/>
      <c r="G588" s="475"/>
      <c r="H588" s="475"/>
      <c r="I588" s="475"/>
      <c r="J588" s="475"/>
      <c r="K588" s="475"/>
      <c r="L588" s="475"/>
      <c r="M588" s="475"/>
      <c r="N588" s="475"/>
      <c r="O588" s="475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  <c r="AA588" s="475"/>
      <c r="AB588" s="475"/>
      <c r="AC588" s="475"/>
      <c r="AD588" s="475"/>
      <c r="AE588" s="475"/>
      <c r="AF588" s="475"/>
      <c r="AG588" s="475"/>
      <c r="AH588" s="475"/>
      <c r="AI588" s="475"/>
      <c r="AJ588" s="475"/>
      <c r="AK588" s="475"/>
      <c r="AL588" s="475"/>
      <c r="AM588" s="475"/>
      <c r="AN588" s="475"/>
      <c r="AO588" s="475"/>
      <c r="AP588" s="475"/>
      <c r="AQ588" s="475"/>
      <c r="AR588" s="475"/>
      <c r="AS588" s="475"/>
      <c r="AT588" s="475"/>
      <c r="AU588" s="475"/>
      <c r="AV588" s="475"/>
      <c r="AW588" s="475"/>
      <c r="AX588" s="475"/>
      <c r="AY588" s="475"/>
      <c r="AZ588" s="475"/>
      <c r="BA588" s="475"/>
      <c r="BB588" s="475"/>
      <c r="BC588" s="475"/>
      <c r="BD588" s="475"/>
      <c r="BE588" s="475"/>
      <c r="BF588" s="475"/>
      <c r="BG588" s="475"/>
      <c r="BH588" s="475"/>
      <c r="BI588" s="475"/>
      <c r="BJ588" s="475"/>
      <c r="BK588" s="475">
        <f ca="1">BK$47/24</f>
        <v>4504018.9865429411</v>
      </c>
      <c r="BL588" s="475">
        <f t="shared" ca="1" si="138"/>
        <v>4504018.9865429411</v>
      </c>
      <c r="BM588" s="475">
        <f t="shared" ca="1" si="138"/>
        <v>4504018.9865429411</v>
      </c>
      <c r="BN588" s="475">
        <f t="shared" ca="1" si="138"/>
        <v>4504018.9865429411</v>
      </c>
      <c r="BO588" s="475">
        <f t="shared" ca="1" si="138"/>
        <v>4504018.9865429411</v>
      </c>
      <c r="BP588" s="475">
        <f t="shared" ca="1" si="138"/>
        <v>4504018.9865429411</v>
      </c>
      <c r="BQ588" s="475">
        <f t="shared" ca="1" si="138"/>
        <v>4504018.9865429411</v>
      </c>
      <c r="BR588" s="475">
        <f t="shared" ca="1" si="138"/>
        <v>4504018.9865429411</v>
      </c>
      <c r="BS588" s="312"/>
      <c r="BT588" s="312"/>
      <c r="BU588" s="312"/>
      <c r="BV588" s="312"/>
      <c r="BW588" s="312"/>
      <c r="BX588" s="312"/>
      <c r="BY588" s="312"/>
      <c r="BZ588" s="312"/>
      <c r="CA588" s="312"/>
      <c r="CB588" s="312"/>
      <c r="CC588" s="312"/>
      <c r="CD588" s="312"/>
      <c r="CE588" s="312"/>
      <c r="CF588" s="312"/>
      <c r="CG588" s="312"/>
      <c r="CH588" s="312"/>
    </row>
    <row r="589" spans="4:87">
      <c r="D589" s="475"/>
      <c r="E589" s="475"/>
      <c r="F589" s="475"/>
      <c r="G589" s="475"/>
      <c r="H589" s="475"/>
      <c r="I589" s="475"/>
      <c r="J589" s="475"/>
      <c r="K589" s="475"/>
      <c r="L589" s="475"/>
      <c r="M589" s="475"/>
      <c r="N589" s="475"/>
      <c r="O589" s="475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  <c r="AA589" s="475"/>
      <c r="AB589" s="475"/>
      <c r="AC589" s="475"/>
      <c r="AD589" s="475"/>
      <c r="AE589" s="475"/>
      <c r="AF589" s="475"/>
      <c r="AG589" s="475"/>
      <c r="AH589" s="475"/>
      <c r="AI589" s="475"/>
      <c r="AJ589" s="475"/>
      <c r="AK589" s="475"/>
      <c r="AL589" s="475"/>
      <c r="AM589" s="475"/>
      <c r="AN589" s="475"/>
      <c r="AO589" s="475"/>
      <c r="AP589" s="475"/>
      <c r="AQ589" s="475"/>
      <c r="AR589" s="475"/>
      <c r="AS589" s="475"/>
      <c r="AT589" s="475"/>
      <c r="AU589" s="475"/>
      <c r="AV589" s="475"/>
      <c r="AW589" s="475"/>
      <c r="AX589" s="475"/>
      <c r="AY589" s="475"/>
      <c r="AZ589" s="475"/>
      <c r="BA589" s="475"/>
      <c r="BB589" s="475"/>
      <c r="BC589" s="475"/>
      <c r="BD589" s="475"/>
      <c r="BE589" s="475"/>
      <c r="BF589" s="475"/>
      <c r="BG589" s="475"/>
      <c r="BH589" s="475"/>
      <c r="BI589" s="475"/>
      <c r="BJ589" s="475"/>
      <c r="BK589" s="475"/>
      <c r="BL589" s="475">
        <f ca="1">BL$44/24</f>
        <v>5333923.391791678</v>
      </c>
      <c r="BM589" s="475">
        <f ca="1">BL589</f>
        <v>5333923.391791678</v>
      </c>
      <c r="BN589" s="475">
        <f t="shared" ca="1" si="138"/>
        <v>5333923.391791678</v>
      </c>
      <c r="BO589" s="475">
        <f t="shared" ca="1" si="138"/>
        <v>5333923.391791678</v>
      </c>
      <c r="BP589" s="475">
        <f t="shared" ca="1" si="138"/>
        <v>5333923.391791678</v>
      </c>
      <c r="BQ589" s="475">
        <f t="shared" ca="1" si="138"/>
        <v>5333923.391791678</v>
      </c>
      <c r="BR589" s="475">
        <f t="shared" ca="1" si="138"/>
        <v>5333923.391791678</v>
      </c>
      <c r="BS589" s="312"/>
      <c r="BT589" s="312"/>
      <c r="BU589" s="312"/>
      <c r="BV589" s="312"/>
      <c r="BW589" s="312"/>
      <c r="BX589" s="312"/>
      <c r="BY589" s="312"/>
      <c r="BZ589" s="312"/>
      <c r="CA589" s="312"/>
      <c r="CB589" s="312"/>
      <c r="CC589" s="312"/>
      <c r="CD589" s="312"/>
      <c r="CE589" s="312"/>
      <c r="CF589" s="312"/>
      <c r="CG589" s="312"/>
      <c r="CH589" s="312"/>
      <c r="CI589" s="312"/>
    </row>
    <row r="590" spans="4:87">
      <c r="D590" s="475"/>
      <c r="E590" s="475"/>
      <c r="F590" s="475"/>
      <c r="G590" s="475"/>
      <c r="H590" s="475"/>
      <c r="I590" s="475"/>
      <c r="J590" s="475"/>
      <c r="K590" s="475"/>
      <c r="L590" s="475"/>
      <c r="M590" s="475"/>
      <c r="N590" s="475"/>
      <c r="O590" s="475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  <c r="AA590" s="475"/>
      <c r="AB590" s="475"/>
      <c r="AC590" s="475"/>
      <c r="AD590" s="475"/>
      <c r="AE590" s="475"/>
      <c r="AF590" s="475"/>
      <c r="AG590" s="475"/>
      <c r="AH590" s="475"/>
      <c r="AI590" s="475"/>
      <c r="AJ590" s="475"/>
      <c r="AK590" s="475"/>
      <c r="AL590" s="475"/>
      <c r="AM590" s="475"/>
      <c r="AN590" s="475"/>
      <c r="AO590" s="475"/>
      <c r="AP590" s="475"/>
      <c r="AQ590" s="475"/>
      <c r="AR590" s="475"/>
      <c r="AS590" s="475"/>
      <c r="AT590" s="475"/>
      <c r="AU590" s="475"/>
      <c r="AV590" s="475"/>
      <c r="AW590" s="475"/>
      <c r="AX590" s="475"/>
      <c r="AY590" s="475"/>
      <c r="AZ590" s="475"/>
      <c r="BA590" s="475"/>
      <c r="BB590" s="475"/>
      <c r="BC590" s="475"/>
      <c r="BD590" s="475"/>
      <c r="BE590" s="475"/>
      <c r="BF590" s="475"/>
      <c r="BG590" s="475"/>
      <c r="BH590" s="475"/>
      <c r="BI590" s="475"/>
      <c r="BJ590" s="475"/>
      <c r="BK590" s="475"/>
      <c r="BL590" s="475">
        <f ca="1">BL$45/24</f>
        <v>5470690.658247875</v>
      </c>
      <c r="BM590" s="475">
        <f t="shared" ref="BM590:BR594" ca="1" si="139">BL590</f>
        <v>5470690.658247875</v>
      </c>
      <c r="BN590" s="475">
        <f t="shared" ca="1" si="139"/>
        <v>5470690.658247875</v>
      </c>
      <c r="BO590" s="475">
        <f t="shared" ca="1" si="139"/>
        <v>5470690.658247875</v>
      </c>
      <c r="BP590" s="475">
        <f t="shared" ca="1" si="139"/>
        <v>5470690.658247875</v>
      </c>
      <c r="BQ590" s="475">
        <f t="shared" ca="1" si="139"/>
        <v>5470690.658247875</v>
      </c>
      <c r="BR590" s="475">
        <f t="shared" ca="1" si="139"/>
        <v>5470690.658247875</v>
      </c>
      <c r="BS590" s="312"/>
      <c r="BT590" s="312"/>
      <c r="BU590" s="312"/>
      <c r="BV590" s="312"/>
      <c r="BW590" s="312"/>
      <c r="BX590" s="312"/>
      <c r="BY590" s="312"/>
      <c r="BZ590" s="312"/>
      <c r="CA590" s="312"/>
      <c r="CB590" s="312"/>
      <c r="CC590" s="312"/>
      <c r="CD590" s="312"/>
      <c r="CE590" s="312"/>
      <c r="CF590" s="312"/>
      <c r="CG590" s="312"/>
      <c r="CH590" s="312"/>
      <c r="CI590" s="312"/>
    </row>
    <row r="591" spans="4:87">
      <c r="D591" s="475"/>
      <c r="E591" s="475"/>
      <c r="F591" s="475"/>
      <c r="G591" s="475"/>
      <c r="H591" s="475"/>
      <c r="I591" s="475"/>
      <c r="J591" s="475"/>
      <c r="K591" s="475"/>
      <c r="L591" s="475"/>
      <c r="M591" s="475"/>
      <c r="N591" s="475"/>
      <c r="O591" s="475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  <c r="AA591" s="475"/>
      <c r="AB591" s="475"/>
      <c r="AC591" s="475"/>
      <c r="AD591" s="475"/>
      <c r="AE591" s="475"/>
      <c r="AF591" s="475"/>
      <c r="AG591" s="475"/>
      <c r="AH591" s="475"/>
      <c r="AI591" s="475"/>
      <c r="AJ591" s="475"/>
      <c r="AK591" s="475"/>
      <c r="AL591" s="475"/>
      <c r="AM591" s="475"/>
      <c r="AN591" s="475"/>
      <c r="AO591" s="475"/>
      <c r="AP591" s="475"/>
      <c r="AQ591" s="475"/>
      <c r="AR591" s="475"/>
      <c r="AS591" s="475"/>
      <c r="AT591" s="475"/>
      <c r="AU591" s="475"/>
      <c r="AV591" s="475"/>
      <c r="AW591" s="475"/>
      <c r="AX591" s="475"/>
      <c r="AY591" s="475"/>
      <c r="AZ591" s="475"/>
      <c r="BA591" s="475"/>
      <c r="BB591" s="475"/>
      <c r="BC591" s="475"/>
      <c r="BD591" s="475"/>
      <c r="BE591" s="475"/>
      <c r="BF591" s="475"/>
      <c r="BG591" s="475"/>
      <c r="BH591" s="475"/>
      <c r="BI591" s="475"/>
      <c r="BJ591" s="475"/>
      <c r="BK591" s="475"/>
      <c r="BL591" s="475">
        <f ca="1">BL$46/24</f>
        <v>4011839.8160484419</v>
      </c>
      <c r="BM591" s="475">
        <f t="shared" ca="1" si="139"/>
        <v>4011839.8160484419</v>
      </c>
      <c r="BN591" s="475">
        <f t="shared" ca="1" si="139"/>
        <v>4011839.8160484419</v>
      </c>
      <c r="BO591" s="475">
        <f t="shared" ca="1" si="139"/>
        <v>4011839.8160484419</v>
      </c>
      <c r="BP591" s="475">
        <f t="shared" ca="1" si="139"/>
        <v>4011839.8160484419</v>
      </c>
      <c r="BQ591" s="475">
        <f t="shared" ca="1" si="139"/>
        <v>4011839.8160484419</v>
      </c>
      <c r="BR591" s="475">
        <f t="shared" ca="1" si="139"/>
        <v>4011839.8160484419</v>
      </c>
      <c r="BS591" s="312"/>
      <c r="BT591" s="312"/>
      <c r="BU591" s="312"/>
      <c r="BV591" s="312"/>
      <c r="BW591" s="312"/>
      <c r="BX591" s="312"/>
      <c r="BY591" s="312"/>
      <c r="BZ591" s="312"/>
      <c r="CA591" s="312"/>
      <c r="CB591" s="312"/>
      <c r="CC591" s="312"/>
      <c r="CD591" s="312"/>
      <c r="CE591" s="312"/>
      <c r="CF591" s="312"/>
      <c r="CG591" s="312"/>
      <c r="CH591" s="312"/>
      <c r="CI591" s="312"/>
    </row>
    <row r="592" spans="4:87">
      <c r="D592" s="475"/>
      <c r="E592" s="475"/>
      <c r="F592" s="475"/>
      <c r="G592" s="475"/>
      <c r="H592" s="475"/>
      <c r="I592" s="475"/>
      <c r="J592" s="475"/>
      <c r="K592" s="475"/>
      <c r="L592" s="475"/>
      <c r="M592" s="475"/>
      <c r="N592" s="475"/>
      <c r="O592" s="475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  <c r="AA592" s="475"/>
      <c r="AB592" s="475"/>
      <c r="AC592" s="475"/>
      <c r="AD592" s="475"/>
      <c r="AE592" s="475"/>
      <c r="AF592" s="475"/>
      <c r="AG592" s="475"/>
      <c r="AH592" s="475"/>
      <c r="AI592" s="475"/>
      <c r="AJ592" s="475"/>
      <c r="AK592" s="475"/>
      <c r="AL592" s="475"/>
      <c r="AM592" s="475"/>
      <c r="AN592" s="475"/>
      <c r="AO592" s="475"/>
      <c r="AP592" s="475"/>
      <c r="AQ592" s="475"/>
      <c r="AR592" s="475"/>
      <c r="AS592" s="475"/>
      <c r="AT592" s="475"/>
      <c r="AU592" s="475"/>
      <c r="AV592" s="475"/>
      <c r="AW592" s="475"/>
      <c r="AX592" s="475"/>
      <c r="AY592" s="475"/>
      <c r="AZ592" s="475"/>
      <c r="BA592" s="475"/>
      <c r="BB592" s="475"/>
      <c r="BC592" s="475"/>
      <c r="BD592" s="475"/>
      <c r="BE592" s="475"/>
      <c r="BF592" s="475"/>
      <c r="BG592" s="475"/>
      <c r="BH592" s="475"/>
      <c r="BI592" s="475"/>
      <c r="BJ592" s="475"/>
      <c r="BK592" s="475"/>
      <c r="BL592" s="475">
        <f ca="1">BL$47/24</f>
        <v>4558908.8818732286</v>
      </c>
      <c r="BM592" s="475">
        <f t="shared" ca="1" si="139"/>
        <v>4558908.8818732286</v>
      </c>
      <c r="BN592" s="475">
        <f t="shared" ca="1" si="139"/>
        <v>4558908.8818732286</v>
      </c>
      <c r="BO592" s="475">
        <f t="shared" ca="1" si="139"/>
        <v>4558908.8818732286</v>
      </c>
      <c r="BP592" s="475">
        <f t="shared" ca="1" si="139"/>
        <v>4558908.8818732286</v>
      </c>
      <c r="BQ592" s="475">
        <f t="shared" ca="1" si="139"/>
        <v>4558908.8818732286</v>
      </c>
      <c r="BR592" s="475">
        <f t="shared" ca="1" si="139"/>
        <v>4558908.8818732286</v>
      </c>
      <c r="BS592" s="312"/>
      <c r="BT592" s="312"/>
      <c r="BU592" s="312"/>
      <c r="BV592" s="312"/>
      <c r="BW592" s="312"/>
      <c r="BX592" s="312"/>
      <c r="BY592" s="312"/>
      <c r="BZ592" s="312"/>
      <c r="CA592" s="312"/>
      <c r="CB592" s="312"/>
      <c r="CC592" s="312"/>
      <c r="CD592" s="312"/>
      <c r="CE592" s="312"/>
      <c r="CF592" s="312"/>
      <c r="CG592" s="312"/>
      <c r="CH592" s="312"/>
      <c r="CI592" s="312"/>
    </row>
    <row r="593" spans="4:90">
      <c r="D593" s="475"/>
      <c r="E593" s="475"/>
      <c r="F593" s="475"/>
      <c r="G593" s="475"/>
      <c r="H593" s="475"/>
      <c r="I593" s="475"/>
      <c r="J593" s="475"/>
      <c r="K593" s="475"/>
      <c r="L593" s="475"/>
      <c r="M593" s="475"/>
      <c r="N593" s="475"/>
      <c r="O593" s="475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  <c r="AA593" s="475"/>
      <c r="AB593" s="475"/>
      <c r="AC593" s="475"/>
      <c r="AD593" s="475"/>
      <c r="AE593" s="475"/>
      <c r="AF593" s="475"/>
      <c r="AG593" s="475"/>
      <c r="AH593" s="475"/>
      <c r="AI593" s="475"/>
      <c r="AJ593" s="475"/>
      <c r="AK593" s="475"/>
      <c r="AL593" s="475"/>
      <c r="AM593" s="475"/>
      <c r="AN593" s="475"/>
      <c r="AO593" s="475"/>
      <c r="AP593" s="475"/>
      <c r="AQ593" s="475"/>
      <c r="AR593" s="475"/>
      <c r="AS593" s="475"/>
      <c r="AT593" s="475"/>
      <c r="AU593" s="475"/>
      <c r="AV593" s="475"/>
      <c r="AW593" s="475"/>
      <c r="AX593" s="475"/>
      <c r="AY593" s="475"/>
      <c r="AZ593" s="475"/>
      <c r="BA593" s="475"/>
      <c r="BB593" s="475"/>
      <c r="BC593" s="475"/>
      <c r="BD593" s="475"/>
      <c r="BE593" s="475"/>
      <c r="BF593" s="475"/>
      <c r="BG593" s="475"/>
      <c r="BH593" s="475"/>
      <c r="BI593" s="475"/>
      <c r="BJ593" s="475"/>
      <c r="BK593" s="475"/>
      <c r="BL593" s="475">
        <f ca="1">BL$47/24</f>
        <v>4558908.8818732286</v>
      </c>
      <c r="BM593" s="475">
        <f t="shared" ca="1" si="139"/>
        <v>4558908.8818732286</v>
      </c>
      <c r="BN593" s="475">
        <f t="shared" ca="1" si="139"/>
        <v>4558908.8818732286</v>
      </c>
      <c r="BO593" s="475">
        <f t="shared" ca="1" si="139"/>
        <v>4558908.8818732286</v>
      </c>
      <c r="BP593" s="475">
        <f t="shared" ca="1" si="139"/>
        <v>4558908.8818732286</v>
      </c>
      <c r="BQ593" s="475">
        <f t="shared" ca="1" si="139"/>
        <v>4558908.8818732286</v>
      </c>
      <c r="BR593" s="475">
        <f t="shared" ca="1" si="139"/>
        <v>4558908.8818732286</v>
      </c>
      <c r="BS593" s="312"/>
      <c r="BT593" s="312"/>
      <c r="BU593" s="312"/>
      <c r="BV593" s="312"/>
      <c r="BW593" s="312"/>
      <c r="BX593" s="312"/>
      <c r="BY593" s="312"/>
      <c r="BZ593" s="312"/>
      <c r="CA593" s="312"/>
      <c r="CB593" s="312"/>
      <c r="CC593" s="312"/>
      <c r="CD593" s="312"/>
      <c r="CE593" s="312"/>
      <c r="CF593" s="312"/>
      <c r="CG593" s="312"/>
      <c r="CH593" s="312"/>
      <c r="CI593" s="312"/>
    </row>
    <row r="594" spans="4:90">
      <c r="D594" s="475"/>
      <c r="E594" s="475"/>
      <c r="F594" s="475"/>
      <c r="G594" s="475"/>
      <c r="H594" s="475"/>
      <c r="I594" s="475"/>
      <c r="J594" s="475"/>
      <c r="K594" s="475"/>
      <c r="L594" s="475"/>
      <c r="M594" s="475"/>
      <c r="N594" s="475"/>
      <c r="O594" s="475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  <c r="AA594" s="475"/>
      <c r="AB594" s="475"/>
      <c r="AC594" s="475"/>
      <c r="AD594" s="475"/>
      <c r="AE594" s="475"/>
      <c r="AF594" s="475"/>
      <c r="AG594" s="475"/>
      <c r="AH594" s="475"/>
      <c r="AI594" s="475"/>
      <c r="AJ594" s="475"/>
      <c r="AK594" s="475"/>
      <c r="AL594" s="475"/>
      <c r="AM594" s="475"/>
      <c r="AN594" s="475"/>
      <c r="AO594" s="475"/>
      <c r="AP594" s="475"/>
      <c r="AQ594" s="475"/>
      <c r="AR594" s="475"/>
      <c r="AS594" s="475"/>
      <c r="AT594" s="475"/>
      <c r="AU594" s="475"/>
      <c r="AV594" s="475"/>
      <c r="AW594" s="475"/>
      <c r="AX594" s="475"/>
      <c r="AY594" s="475"/>
      <c r="AZ594" s="475"/>
      <c r="BA594" s="475"/>
      <c r="BB594" s="475"/>
      <c r="BC594" s="475"/>
      <c r="BD594" s="475"/>
      <c r="BE594" s="475"/>
      <c r="BF594" s="475"/>
      <c r="BG594" s="475"/>
      <c r="BH594" s="475"/>
      <c r="BI594" s="475"/>
      <c r="BJ594" s="475"/>
      <c r="BK594" s="475"/>
      <c r="BL594" s="475"/>
      <c r="BM594" s="475">
        <f ca="1">BM$44/24</f>
        <v>5461131.2979029575</v>
      </c>
      <c r="BN594" s="475">
        <f ca="1">BM594</f>
        <v>5461131.2979029575</v>
      </c>
      <c r="BO594" s="475">
        <f t="shared" ca="1" si="139"/>
        <v>5461131.2979029575</v>
      </c>
      <c r="BP594" s="475">
        <f t="shared" ca="1" si="139"/>
        <v>5461131.2979029575</v>
      </c>
      <c r="BQ594" s="475">
        <f t="shared" ca="1" si="139"/>
        <v>5461131.2979029575</v>
      </c>
      <c r="BR594" s="475">
        <f t="shared" ca="1" si="139"/>
        <v>5461131.2979029575</v>
      </c>
      <c r="BS594" s="312"/>
      <c r="BT594" s="312"/>
      <c r="BU594" s="312"/>
      <c r="BV594" s="312"/>
      <c r="BW594" s="312"/>
      <c r="BX594" s="312"/>
      <c r="BY594" s="312"/>
      <c r="BZ594" s="312"/>
      <c r="CA594" s="312"/>
      <c r="CB594" s="312"/>
      <c r="CC594" s="312"/>
      <c r="CD594" s="312"/>
      <c r="CE594" s="312"/>
      <c r="CF594" s="312"/>
      <c r="CG594" s="312"/>
      <c r="CH594" s="312"/>
      <c r="CI594" s="312"/>
      <c r="CJ594" s="312"/>
    </row>
    <row r="595" spans="4:90">
      <c r="D595" s="475"/>
      <c r="E595" s="475"/>
      <c r="F595" s="475"/>
      <c r="G595" s="475"/>
      <c r="H595" s="475"/>
      <c r="I595" s="475"/>
      <c r="J595" s="475"/>
      <c r="K595" s="475"/>
      <c r="L595" s="475"/>
      <c r="M595" s="475"/>
      <c r="N595" s="475"/>
      <c r="O595" s="475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  <c r="AA595" s="475"/>
      <c r="AB595" s="475"/>
      <c r="AC595" s="475"/>
      <c r="AD595" s="475"/>
      <c r="AE595" s="475"/>
      <c r="AF595" s="475"/>
      <c r="AG595" s="475"/>
      <c r="AH595" s="475"/>
      <c r="AI595" s="475"/>
      <c r="AJ595" s="475"/>
      <c r="AK595" s="475"/>
      <c r="AL595" s="475"/>
      <c r="AM595" s="475"/>
      <c r="AN595" s="475"/>
      <c r="AO595" s="475"/>
      <c r="AP595" s="475"/>
      <c r="AQ595" s="475"/>
      <c r="AR595" s="475"/>
      <c r="AS595" s="475"/>
      <c r="AT595" s="475"/>
      <c r="AU595" s="475"/>
      <c r="AV595" s="475"/>
      <c r="AW595" s="475"/>
      <c r="AX595" s="475"/>
      <c r="AY595" s="475"/>
      <c r="AZ595" s="475"/>
      <c r="BA595" s="475"/>
      <c r="BB595" s="475"/>
      <c r="BC595" s="475"/>
      <c r="BD595" s="475"/>
      <c r="BE595" s="475"/>
      <c r="BF595" s="475"/>
      <c r="BG595" s="475"/>
      <c r="BH595" s="475"/>
      <c r="BI595" s="475"/>
      <c r="BJ595" s="475"/>
      <c r="BK595" s="475"/>
      <c r="BL595" s="475"/>
      <c r="BM595" s="475">
        <f ca="1">BM$45/24</f>
        <v>5601160.3055414939</v>
      </c>
      <c r="BN595" s="475">
        <f t="shared" ref="BN595:BR599" ca="1" si="140">BM595</f>
        <v>5601160.3055414939</v>
      </c>
      <c r="BO595" s="475">
        <f t="shared" ca="1" si="140"/>
        <v>5601160.3055414939</v>
      </c>
      <c r="BP595" s="475">
        <f t="shared" ca="1" si="140"/>
        <v>5601160.3055414939</v>
      </c>
      <c r="BQ595" s="475">
        <f t="shared" ca="1" si="140"/>
        <v>5601160.3055414939</v>
      </c>
      <c r="BR595" s="475">
        <f t="shared" ca="1" si="140"/>
        <v>5601160.3055414939</v>
      </c>
      <c r="BS595" s="312"/>
      <c r="BT595" s="312"/>
      <c r="BU595" s="312"/>
      <c r="BV595" s="312"/>
      <c r="BW595" s="312"/>
      <c r="BX595" s="312"/>
      <c r="BY595" s="312"/>
      <c r="BZ595" s="312"/>
      <c r="CA595" s="312"/>
      <c r="CB595" s="312"/>
      <c r="CC595" s="312"/>
      <c r="CD595" s="312"/>
      <c r="CE595" s="312"/>
      <c r="CF595" s="312"/>
      <c r="CG595" s="312"/>
      <c r="CH595" s="312"/>
      <c r="CI595" s="312"/>
      <c r="CJ595" s="312"/>
    </row>
    <row r="596" spans="4:90">
      <c r="D596" s="475"/>
      <c r="E596" s="475"/>
      <c r="F596" s="475"/>
      <c r="G596" s="475"/>
      <c r="H596" s="475"/>
      <c r="I596" s="475"/>
      <c r="J596" s="475"/>
      <c r="K596" s="475"/>
      <c r="L596" s="475"/>
      <c r="M596" s="475"/>
      <c r="N596" s="475"/>
      <c r="O596" s="475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  <c r="AA596" s="475"/>
      <c r="AB596" s="475"/>
      <c r="AC596" s="475"/>
      <c r="AD596" s="475"/>
      <c r="AE596" s="475"/>
      <c r="AF596" s="475"/>
      <c r="AG596" s="475"/>
      <c r="AH596" s="475"/>
      <c r="AI596" s="475"/>
      <c r="AJ596" s="475"/>
      <c r="AK596" s="475"/>
      <c r="AL596" s="475"/>
      <c r="AM596" s="475"/>
      <c r="AN596" s="475"/>
      <c r="AO596" s="475"/>
      <c r="AP596" s="475"/>
      <c r="AQ596" s="475"/>
      <c r="AR596" s="475"/>
      <c r="AS596" s="475"/>
      <c r="AT596" s="475"/>
      <c r="AU596" s="475"/>
      <c r="AV596" s="475"/>
      <c r="AW596" s="475"/>
      <c r="AX596" s="475"/>
      <c r="AY596" s="475"/>
      <c r="AZ596" s="475"/>
      <c r="BA596" s="475"/>
      <c r="BB596" s="475"/>
      <c r="BC596" s="475"/>
      <c r="BD596" s="475"/>
      <c r="BE596" s="475"/>
      <c r="BF596" s="475"/>
      <c r="BG596" s="475"/>
      <c r="BH596" s="475"/>
      <c r="BI596" s="475"/>
      <c r="BJ596" s="475"/>
      <c r="BK596" s="475"/>
      <c r="BL596" s="475"/>
      <c r="BM596" s="475">
        <f ca="1">BM$46/24</f>
        <v>4107517.5573970969</v>
      </c>
      <c r="BN596" s="475">
        <f t="shared" ca="1" si="140"/>
        <v>4107517.5573970969</v>
      </c>
      <c r="BO596" s="475">
        <f t="shared" ca="1" si="140"/>
        <v>4107517.5573970969</v>
      </c>
      <c r="BP596" s="475">
        <f t="shared" ca="1" si="140"/>
        <v>4107517.5573970969</v>
      </c>
      <c r="BQ596" s="475">
        <f t="shared" ca="1" si="140"/>
        <v>4107517.5573970969</v>
      </c>
      <c r="BR596" s="475">
        <f t="shared" ca="1" si="140"/>
        <v>4107517.5573970969</v>
      </c>
      <c r="BS596" s="312"/>
      <c r="BT596" s="312"/>
      <c r="BU596" s="312"/>
      <c r="BV596" s="312"/>
      <c r="BW596" s="312"/>
      <c r="BX596" s="312"/>
      <c r="BY596" s="312"/>
      <c r="BZ596" s="312"/>
      <c r="CA596" s="312"/>
      <c r="CB596" s="312"/>
      <c r="CC596" s="312"/>
      <c r="CD596" s="312"/>
      <c r="CE596" s="312"/>
      <c r="CF596" s="312"/>
      <c r="CG596" s="312"/>
      <c r="CH596" s="312"/>
      <c r="CI596" s="312"/>
      <c r="CJ596" s="312"/>
    </row>
    <row r="597" spans="4:90">
      <c r="D597" s="475"/>
      <c r="E597" s="475"/>
      <c r="F597" s="475"/>
      <c r="G597" s="475"/>
      <c r="H597" s="475"/>
      <c r="I597" s="475"/>
      <c r="J597" s="475"/>
      <c r="K597" s="475"/>
      <c r="L597" s="475"/>
      <c r="M597" s="475"/>
      <c r="N597" s="475"/>
      <c r="O597" s="475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  <c r="AA597" s="475"/>
      <c r="AB597" s="475"/>
      <c r="AC597" s="475"/>
      <c r="AD597" s="475"/>
      <c r="AE597" s="475"/>
      <c r="AF597" s="475"/>
      <c r="AG597" s="475"/>
      <c r="AH597" s="475"/>
      <c r="AI597" s="475"/>
      <c r="AJ597" s="475"/>
      <c r="AK597" s="475"/>
      <c r="AL597" s="475"/>
      <c r="AM597" s="475"/>
      <c r="AN597" s="475"/>
      <c r="AO597" s="475"/>
      <c r="AP597" s="475"/>
      <c r="AQ597" s="475"/>
      <c r="AR597" s="475"/>
      <c r="AS597" s="475"/>
      <c r="AT597" s="475"/>
      <c r="AU597" s="475"/>
      <c r="AV597" s="475"/>
      <c r="AW597" s="475"/>
      <c r="AX597" s="475"/>
      <c r="AY597" s="475"/>
      <c r="AZ597" s="475"/>
      <c r="BA597" s="475"/>
      <c r="BB597" s="475"/>
      <c r="BC597" s="475"/>
      <c r="BD597" s="475"/>
      <c r="BE597" s="475"/>
      <c r="BF597" s="475"/>
      <c r="BG597" s="475"/>
      <c r="BH597" s="475"/>
      <c r="BI597" s="475"/>
      <c r="BJ597" s="475"/>
      <c r="BK597" s="475"/>
      <c r="BL597" s="475"/>
      <c r="BM597" s="475">
        <f ca="1">BM$47/24</f>
        <v>4667633.5879512457</v>
      </c>
      <c r="BN597" s="475">
        <f t="shared" ca="1" si="140"/>
        <v>4667633.5879512457</v>
      </c>
      <c r="BO597" s="475">
        <f t="shared" ca="1" si="140"/>
        <v>4667633.5879512457</v>
      </c>
      <c r="BP597" s="475">
        <f t="shared" ca="1" si="140"/>
        <v>4667633.5879512457</v>
      </c>
      <c r="BQ597" s="475">
        <f t="shared" ca="1" si="140"/>
        <v>4667633.5879512457</v>
      </c>
      <c r="BR597" s="475">
        <f t="shared" ca="1" si="140"/>
        <v>4667633.5879512457</v>
      </c>
      <c r="BS597" s="312"/>
      <c r="BT597" s="312"/>
      <c r="BU597" s="312"/>
      <c r="BV597" s="312"/>
      <c r="BW597" s="312"/>
      <c r="BX597" s="312"/>
      <c r="BY597" s="312"/>
      <c r="BZ597" s="312"/>
      <c r="CA597" s="312"/>
      <c r="CB597" s="312"/>
      <c r="CC597" s="312"/>
      <c r="CD597" s="312"/>
      <c r="CE597" s="312"/>
      <c r="CF597" s="312"/>
      <c r="CG597" s="312"/>
      <c r="CH597" s="312"/>
      <c r="CI597" s="312"/>
      <c r="CJ597" s="312"/>
    </row>
    <row r="598" spans="4:90">
      <c r="D598" s="475"/>
      <c r="E598" s="475"/>
      <c r="F598" s="475"/>
      <c r="G598" s="475"/>
      <c r="H598" s="475"/>
      <c r="I598" s="475"/>
      <c r="J598" s="475"/>
      <c r="K598" s="475"/>
      <c r="L598" s="475"/>
      <c r="M598" s="475"/>
      <c r="N598" s="475"/>
      <c r="O598" s="475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  <c r="AA598" s="475"/>
      <c r="AB598" s="475"/>
      <c r="AC598" s="475"/>
      <c r="AD598" s="475"/>
      <c r="AE598" s="475"/>
      <c r="AF598" s="475"/>
      <c r="AG598" s="475"/>
      <c r="AH598" s="475"/>
      <c r="AI598" s="475"/>
      <c r="AJ598" s="475"/>
      <c r="AK598" s="475"/>
      <c r="AL598" s="475"/>
      <c r="AM598" s="475"/>
      <c r="AN598" s="475"/>
      <c r="AO598" s="475"/>
      <c r="AP598" s="475"/>
      <c r="AQ598" s="475"/>
      <c r="AR598" s="475"/>
      <c r="AS598" s="475"/>
      <c r="AT598" s="475"/>
      <c r="AU598" s="475"/>
      <c r="AV598" s="475"/>
      <c r="AW598" s="475"/>
      <c r="AX598" s="475"/>
      <c r="AY598" s="475"/>
      <c r="AZ598" s="475"/>
      <c r="BA598" s="475"/>
      <c r="BB598" s="475"/>
      <c r="BC598" s="475"/>
      <c r="BD598" s="475"/>
      <c r="BE598" s="475"/>
      <c r="BF598" s="475"/>
      <c r="BG598" s="475"/>
      <c r="BH598" s="475"/>
      <c r="BI598" s="475"/>
      <c r="BJ598" s="475"/>
      <c r="BK598" s="475"/>
      <c r="BL598" s="475"/>
      <c r="BM598" s="475">
        <f ca="1">BM$47/24</f>
        <v>4667633.5879512457</v>
      </c>
      <c r="BN598" s="475">
        <f t="shared" ca="1" si="140"/>
        <v>4667633.5879512457</v>
      </c>
      <c r="BO598" s="475">
        <f t="shared" ca="1" si="140"/>
        <v>4667633.5879512457</v>
      </c>
      <c r="BP598" s="475">
        <f t="shared" ca="1" si="140"/>
        <v>4667633.5879512457</v>
      </c>
      <c r="BQ598" s="475">
        <f t="shared" ca="1" si="140"/>
        <v>4667633.5879512457</v>
      </c>
      <c r="BR598" s="475">
        <f t="shared" ca="1" si="140"/>
        <v>4667633.5879512457</v>
      </c>
      <c r="BS598" s="312"/>
      <c r="BT598" s="312"/>
      <c r="BU598" s="312"/>
      <c r="BV598" s="312"/>
      <c r="BW598" s="312"/>
      <c r="BX598" s="312"/>
      <c r="BY598" s="312"/>
      <c r="BZ598" s="312"/>
      <c r="CA598" s="312"/>
      <c r="CB598" s="312"/>
      <c r="CC598" s="312"/>
      <c r="CD598" s="312"/>
      <c r="CE598" s="312"/>
      <c r="CF598" s="312"/>
      <c r="CG598" s="312"/>
      <c r="CH598" s="312"/>
      <c r="CI598" s="312"/>
      <c r="CJ598" s="312"/>
    </row>
    <row r="599" spans="4:90">
      <c r="D599" s="475"/>
      <c r="E599" s="475"/>
      <c r="F599" s="475"/>
      <c r="G599" s="475"/>
      <c r="H599" s="475"/>
      <c r="I599" s="475"/>
      <c r="J599" s="475"/>
      <c r="K599" s="475"/>
      <c r="L599" s="475"/>
      <c r="M599" s="475"/>
      <c r="N599" s="475"/>
      <c r="O599" s="475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  <c r="AA599" s="475"/>
      <c r="AB599" s="475"/>
      <c r="AC599" s="475"/>
      <c r="AD599" s="475"/>
      <c r="AE599" s="475"/>
      <c r="AF599" s="475"/>
      <c r="AG599" s="475"/>
      <c r="AH599" s="475"/>
      <c r="AI599" s="475"/>
      <c r="AJ599" s="475"/>
      <c r="AK599" s="475"/>
      <c r="AL599" s="475"/>
      <c r="AM599" s="475"/>
      <c r="AN599" s="475"/>
      <c r="AO599" s="475"/>
      <c r="AP599" s="475"/>
      <c r="AQ599" s="475"/>
      <c r="AR599" s="475"/>
      <c r="AS599" s="475"/>
      <c r="AT599" s="475"/>
      <c r="AU599" s="475"/>
      <c r="AV599" s="475"/>
      <c r="AW599" s="475"/>
      <c r="AX599" s="475"/>
      <c r="AY599" s="475"/>
      <c r="AZ599" s="475"/>
      <c r="BA599" s="475"/>
      <c r="BB599" s="475"/>
      <c r="BC599" s="475"/>
      <c r="BD599" s="475"/>
      <c r="BE599" s="475"/>
      <c r="BF599" s="475"/>
      <c r="BG599" s="475"/>
      <c r="BH599" s="475"/>
      <c r="BI599" s="475"/>
      <c r="BJ599" s="475"/>
      <c r="BK599" s="475"/>
      <c r="BL599" s="475"/>
      <c r="BM599" s="475"/>
      <c r="BN599" s="475">
        <f ca="1">BN$44/24</f>
        <v>5568900.3909208151</v>
      </c>
      <c r="BO599" s="475">
        <f ca="1">BN599</f>
        <v>5568900.3909208151</v>
      </c>
      <c r="BP599" s="475">
        <f t="shared" ca="1" si="140"/>
        <v>5568900.3909208151</v>
      </c>
      <c r="BQ599" s="475">
        <f t="shared" ca="1" si="140"/>
        <v>5568900.3909208151</v>
      </c>
      <c r="BR599" s="475">
        <f t="shared" ca="1" si="140"/>
        <v>5568900.3909208151</v>
      </c>
      <c r="BS599" s="312"/>
      <c r="BT599" s="312"/>
      <c r="BU599" s="312"/>
      <c r="BV599" s="312"/>
      <c r="BW599" s="312"/>
      <c r="BX599" s="312"/>
      <c r="BY599" s="312"/>
      <c r="BZ599" s="312"/>
      <c r="CA599" s="312"/>
      <c r="CB599" s="312"/>
      <c r="CC599" s="312"/>
      <c r="CD599" s="312"/>
      <c r="CE599" s="312"/>
      <c r="CF599" s="312"/>
      <c r="CG599" s="312"/>
      <c r="CH599" s="312"/>
      <c r="CI599" s="312"/>
      <c r="CJ599" s="312"/>
      <c r="CK599" s="312"/>
    </row>
    <row r="600" spans="4:90">
      <c r="D600" s="475"/>
      <c r="E600" s="475"/>
      <c r="F600" s="475"/>
      <c r="G600" s="475"/>
      <c r="H600" s="475"/>
      <c r="I600" s="475"/>
      <c r="J600" s="475"/>
      <c r="K600" s="475"/>
      <c r="L600" s="475"/>
      <c r="M600" s="475"/>
      <c r="N600" s="475"/>
      <c r="O600" s="475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  <c r="AA600" s="475"/>
      <c r="AB600" s="475"/>
      <c r="AC600" s="475"/>
      <c r="AD600" s="475"/>
      <c r="AE600" s="475"/>
      <c r="AF600" s="475"/>
      <c r="AG600" s="475"/>
      <c r="AH600" s="475"/>
      <c r="AI600" s="475"/>
      <c r="AJ600" s="475"/>
      <c r="AK600" s="475"/>
      <c r="AL600" s="475"/>
      <c r="AM600" s="475"/>
      <c r="AN600" s="475"/>
      <c r="AO600" s="475"/>
      <c r="AP600" s="475"/>
      <c r="AQ600" s="475"/>
      <c r="AR600" s="475"/>
      <c r="AS600" s="475"/>
      <c r="AT600" s="475"/>
      <c r="AU600" s="475"/>
      <c r="AV600" s="475"/>
      <c r="AW600" s="475"/>
      <c r="AX600" s="475"/>
      <c r="AY600" s="475"/>
      <c r="AZ600" s="475"/>
      <c r="BA600" s="475"/>
      <c r="BB600" s="475"/>
      <c r="BC600" s="475"/>
      <c r="BD600" s="475"/>
      <c r="BE600" s="475"/>
      <c r="BF600" s="475"/>
      <c r="BG600" s="475"/>
      <c r="BH600" s="475"/>
      <c r="BI600" s="475"/>
      <c r="BJ600" s="475"/>
      <c r="BK600" s="475"/>
      <c r="BL600" s="475"/>
      <c r="BM600" s="475"/>
      <c r="BN600" s="475">
        <f ca="1">BN$45/24</f>
        <v>5711692.7086367337</v>
      </c>
      <c r="BO600" s="475">
        <f t="shared" ref="BO600:BR604" ca="1" si="141">BN600</f>
        <v>5711692.7086367337</v>
      </c>
      <c r="BP600" s="475">
        <f t="shared" ca="1" si="141"/>
        <v>5711692.7086367337</v>
      </c>
      <c r="BQ600" s="475">
        <f t="shared" ca="1" si="141"/>
        <v>5711692.7086367337</v>
      </c>
      <c r="BR600" s="475">
        <f t="shared" ca="1" si="141"/>
        <v>5711692.7086367337</v>
      </c>
      <c r="BS600" s="312"/>
      <c r="BT600" s="312"/>
      <c r="BU600" s="312"/>
      <c r="BV600" s="312"/>
      <c r="BW600" s="312"/>
      <c r="BX600" s="312"/>
      <c r="BY600" s="312"/>
      <c r="BZ600" s="312"/>
      <c r="CA600" s="312"/>
      <c r="CB600" s="312"/>
      <c r="CC600" s="312"/>
      <c r="CD600" s="312"/>
      <c r="CE600" s="312"/>
      <c r="CF600" s="312"/>
      <c r="CG600" s="312"/>
      <c r="CH600" s="312"/>
      <c r="CI600" s="312"/>
      <c r="CJ600" s="312"/>
      <c r="CK600" s="312"/>
    </row>
    <row r="601" spans="4:90">
      <c r="D601" s="475"/>
      <c r="E601" s="475"/>
      <c r="F601" s="475"/>
      <c r="G601" s="475"/>
      <c r="H601" s="475"/>
      <c r="I601" s="475"/>
      <c r="J601" s="475"/>
      <c r="K601" s="475"/>
      <c r="L601" s="475"/>
      <c r="M601" s="475"/>
      <c r="N601" s="475"/>
      <c r="O601" s="475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  <c r="AA601" s="475"/>
      <c r="AB601" s="475"/>
      <c r="AC601" s="475"/>
      <c r="AD601" s="475"/>
      <c r="AE601" s="475"/>
      <c r="AF601" s="475"/>
      <c r="AG601" s="475"/>
      <c r="AH601" s="475"/>
      <c r="AI601" s="475"/>
      <c r="AJ601" s="475"/>
      <c r="AK601" s="475"/>
      <c r="AL601" s="475"/>
      <c r="AM601" s="475"/>
      <c r="AN601" s="475"/>
      <c r="AO601" s="475"/>
      <c r="AP601" s="475"/>
      <c r="AQ601" s="475"/>
      <c r="AR601" s="475"/>
      <c r="AS601" s="475"/>
      <c r="AT601" s="475"/>
      <c r="AU601" s="475"/>
      <c r="AV601" s="475"/>
      <c r="AW601" s="475"/>
      <c r="AX601" s="475"/>
      <c r="AY601" s="475"/>
      <c r="AZ601" s="475"/>
      <c r="BA601" s="475"/>
      <c r="BB601" s="475"/>
      <c r="BC601" s="475"/>
      <c r="BD601" s="475"/>
      <c r="BE601" s="475"/>
      <c r="BF601" s="475"/>
      <c r="BG601" s="475"/>
      <c r="BH601" s="475"/>
      <c r="BI601" s="475"/>
      <c r="BJ601" s="475"/>
      <c r="BK601" s="475"/>
      <c r="BL601" s="475"/>
      <c r="BM601" s="475"/>
      <c r="BN601" s="475">
        <f ca="1">BN$46/24</f>
        <v>4188574.6530002714</v>
      </c>
      <c r="BO601" s="475">
        <f t="shared" ca="1" si="141"/>
        <v>4188574.6530002714</v>
      </c>
      <c r="BP601" s="475">
        <f t="shared" ca="1" si="141"/>
        <v>4188574.6530002714</v>
      </c>
      <c r="BQ601" s="475">
        <f t="shared" ca="1" si="141"/>
        <v>4188574.6530002714</v>
      </c>
      <c r="BR601" s="475">
        <f t="shared" ca="1" si="141"/>
        <v>4188574.6530002714</v>
      </c>
      <c r="BS601" s="312"/>
      <c r="BT601" s="312"/>
      <c r="BU601" s="312"/>
      <c r="BV601" s="312"/>
      <c r="BW601" s="312"/>
      <c r="BX601" s="312"/>
      <c r="BY601" s="312"/>
      <c r="BZ601" s="312"/>
      <c r="CA601" s="312"/>
      <c r="CB601" s="312"/>
      <c r="CC601" s="312"/>
      <c r="CD601" s="312"/>
      <c r="CE601" s="312"/>
      <c r="CF601" s="312"/>
      <c r="CG601" s="312"/>
      <c r="CH601" s="312"/>
      <c r="CI601" s="312"/>
      <c r="CJ601" s="312"/>
      <c r="CK601" s="312"/>
    </row>
    <row r="602" spans="4:90">
      <c r="D602" s="475"/>
      <c r="E602" s="475"/>
      <c r="F602" s="475"/>
      <c r="G602" s="475"/>
      <c r="H602" s="475"/>
      <c r="I602" s="475"/>
      <c r="J602" s="475"/>
      <c r="K602" s="475"/>
      <c r="L602" s="475"/>
      <c r="M602" s="475"/>
      <c r="N602" s="475"/>
      <c r="O602" s="475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  <c r="AA602" s="475"/>
      <c r="AB602" s="475"/>
      <c r="AC602" s="475"/>
      <c r="AD602" s="475"/>
      <c r="AE602" s="475"/>
      <c r="AF602" s="475"/>
      <c r="AG602" s="475"/>
      <c r="AH602" s="475"/>
      <c r="AI602" s="475"/>
      <c r="AJ602" s="475"/>
      <c r="AK602" s="475"/>
      <c r="AL602" s="475"/>
      <c r="AM602" s="475"/>
      <c r="AN602" s="475"/>
      <c r="AO602" s="475"/>
      <c r="AP602" s="475"/>
      <c r="AQ602" s="475"/>
      <c r="AR602" s="475"/>
      <c r="AS602" s="475"/>
      <c r="AT602" s="475"/>
      <c r="AU602" s="475"/>
      <c r="AV602" s="475"/>
      <c r="AW602" s="475"/>
      <c r="AX602" s="475"/>
      <c r="AY602" s="475"/>
      <c r="AZ602" s="475"/>
      <c r="BA602" s="475"/>
      <c r="BB602" s="475"/>
      <c r="BC602" s="475"/>
      <c r="BD602" s="475"/>
      <c r="BE602" s="475"/>
      <c r="BF602" s="475"/>
      <c r="BG602" s="475"/>
      <c r="BH602" s="475"/>
      <c r="BI602" s="475"/>
      <c r="BJ602" s="475"/>
      <c r="BK602" s="475"/>
      <c r="BL602" s="475"/>
      <c r="BM602" s="475"/>
      <c r="BN602" s="475">
        <f ca="1">BN$47/24</f>
        <v>4759743.9238639446</v>
      </c>
      <c r="BO602" s="475">
        <f t="shared" ca="1" si="141"/>
        <v>4759743.9238639446</v>
      </c>
      <c r="BP602" s="475">
        <f t="shared" ca="1" si="141"/>
        <v>4759743.9238639446</v>
      </c>
      <c r="BQ602" s="475">
        <f t="shared" ca="1" si="141"/>
        <v>4759743.9238639446</v>
      </c>
      <c r="BR602" s="475">
        <f t="shared" ca="1" si="141"/>
        <v>4759743.9238639446</v>
      </c>
      <c r="BS602" s="312"/>
      <c r="BT602" s="312"/>
      <c r="BU602" s="312"/>
      <c r="BV602" s="312"/>
      <c r="BW602" s="312"/>
      <c r="BX602" s="312"/>
      <c r="BY602" s="312"/>
      <c r="BZ602" s="312"/>
      <c r="CA602" s="312"/>
      <c r="CB602" s="312"/>
      <c r="CC602" s="312"/>
      <c r="CD602" s="312"/>
      <c r="CE602" s="312"/>
      <c r="CF602" s="312"/>
      <c r="CG602" s="312"/>
      <c r="CH602" s="312"/>
      <c r="CI602" s="312"/>
      <c r="CJ602" s="312"/>
      <c r="CK602" s="312"/>
    </row>
    <row r="603" spans="4:90">
      <c r="D603" s="475"/>
      <c r="E603" s="475"/>
      <c r="F603" s="475"/>
      <c r="G603" s="475"/>
      <c r="H603" s="475"/>
      <c r="I603" s="475"/>
      <c r="J603" s="475"/>
      <c r="K603" s="475"/>
      <c r="L603" s="475"/>
      <c r="M603" s="475"/>
      <c r="N603" s="475"/>
      <c r="O603" s="475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  <c r="AA603" s="475"/>
      <c r="AB603" s="475"/>
      <c r="AC603" s="475"/>
      <c r="AD603" s="475"/>
      <c r="AE603" s="475"/>
      <c r="AF603" s="475"/>
      <c r="AG603" s="475"/>
      <c r="AH603" s="475"/>
      <c r="AI603" s="475"/>
      <c r="AJ603" s="475"/>
      <c r="AK603" s="475"/>
      <c r="AL603" s="475"/>
      <c r="AM603" s="475"/>
      <c r="AN603" s="475"/>
      <c r="AO603" s="475"/>
      <c r="AP603" s="475"/>
      <c r="AQ603" s="475"/>
      <c r="AR603" s="475"/>
      <c r="AS603" s="475"/>
      <c r="AT603" s="475"/>
      <c r="AU603" s="475"/>
      <c r="AV603" s="475"/>
      <c r="AW603" s="475"/>
      <c r="AX603" s="475"/>
      <c r="AY603" s="475"/>
      <c r="AZ603" s="475"/>
      <c r="BA603" s="475"/>
      <c r="BB603" s="475"/>
      <c r="BC603" s="475"/>
      <c r="BD603" s="475"/>
      <c r="BE603" s="475"/>
      <c r="BF603" s="475"/>
      <c r="BG603" s="475"/>
      <c r="BH603" s="475"/>
      <c r="BI603" s="475"/>
      <c r="BJ603" s="475"/>
      <c r="BK603" s="475"/>
      <c r="BL603" s="475"/>
      <c r="BM603" s="475"/>
      <c r="BN603" s="475">
        <f ca="1">BN$47/24</f>
        <v>4759743.9238639446</v>
      </c>
      <c r="BO603" s="475">
        <f t="shared" ca="1" si="141"/>
        <v>4759743.9238639446</v>
      </c>
      <c r="BP603" s="475">
        <f t="shared" ca="1" si="141"/>
        <v>4759743.9238639446</v>
      </c>
      <c r="BQ603" s="475">
        <f t="shared" ca="1" si="141"/>
        <v>4759743.9238639446</v>
      </c>
      <c r="BR603" s="475">
        <f t="shared" ca="1" si="141"/>
        <v>4759743.9238639446</v>
      </c>
      <c r="BS603" s="312"/>
      <c r="BT603" s="312"/>
      <c r="BU603" s="312"/>
      <c r="BV603" s="312"/>
      <c r="BW603" s="312"/>
      <c r="BX603" s="312"/>
      <c r="BY603" s="312"/>
      <c r="BZ603" s="312"/>
      <c r="CA603" s="312"/>
      <c r="CB603" s="312"/>
      <c r="CC603" s="312"/>
      <c r="CD603" s="312"/>
      <c r="CE603" s="312"/>
      <c r="CF603" s="312"/>
      <c r="CG603" s="312"/>
      <c r="CH603" s="312"/>
      <c r="CI603" s="312"/>
      <c r="CJ603" s="312"/>
      <c r="CK603" s="312"/>
    </row>
    <row r="604" spans="4:90">
      <c r="D604" s="475"/>
      <c r="E604" s="475"/>
      <c r="F604" s="475"/>
      <c r="G604" s="475"/>
      <c r="H604" s="475"/>
      <c r="I604" s="475"/>
      <c r="J604" s="475"/>
      <c r="K604" s="475"/>
      <c r="L604" s="475"/>
      <c r="M604" s="475"/>
      <c r="N604" s="475"/>
      <c r="O604" s="475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  <c r="AA604" s="475"/>
      <c r="AB604" s="475"/>
      <c r="AC604" s="475"/>
      <c r="AD604" s="475"/>
      <c r="AE604" s="475"/>
      <c r="AF604" s="475"/>
      <c r="AG604" s="475"/>
      <c r="AH604" s="475"/>
      <c r="AI604" s="475"/>
      <c r="AJ604" s="475"/>
      <c r="AK604" s="475"/>
      <c r="AL604" s="475"/>
      <c r="AM604" s="475"/>
      <c r="AN604" s="475"/>
      <c r="AO604" s="475"/>
      <c r="AP604" s="475"/>
      <c r="AQ604" s="475"/>
      <c r="AR604" s="475"/>
      <c r="AS604" s="475"/>
      <c r="AT604" s="475"/>
      <c r="AU604" s="475"/>
      <c r="AV604" s="475"/>
      <c r="AW604" s="475"/>
      <c r="AX604" s="475"/>
      <c r="AY604" s="475"/>
      <c r="AZ604" s="475"/>
      <c r="BA604" s="475"/>
      <c r="BB604" s="475"/>
      <c r="BC604" s="475"/>
      <c r="BD604" s="475"/>
      <c r="BE604" s="475"/>
      <c r="BF604" s="475"/>
      <c r="BG604" s="475"/>
      <c r="BH604" s="475"/>
      <c r="BI604" s="475"/>
      <c r="BJ604" s="475"/>
      <c r="BK604" s="475"/>
      <c r="BL604" s="475"/>
      <c r="BM604" s="475"/>
      <c r="BN604" s="475"/>
      <c r="BO604" s="475">
        <f ca="1">BO$44/24</f>
        <v>5662840.8528246805</v>
      </c>
      <c r="BP604" s="475">
        <f ca="1">BO604</f>
        <v>5662840.8528246805</v>
      </c>
      <c r="BQ604" s="475">
        <f t="shared" ca="1" si="141"/>
        <v>5662840.8528246805</v>
      </c>
      <c r="BR604" s="475">
        <f t="shared" ca="1" si="141"/>
        <v>5662840.8528246805</v>
      </c>
      <c r="BS604" s="312"/>
      <c r="BT604" s="312"/>
      <c r="BU604" s="312"/>
      <c r="BV604" s="312"/>
      <c r="BW604" s="312"/>
      <c r="BX604" s="312"/>
      <c r="BY604" s="312"/>
      <c r="BZ604" s="312"/>
      <c r="CA604" s="312"/>
      <c r="CB604" s="312"/>
      <c r="CC604" s="312"/>
      <c r="CD604" s="312"/>
      <c r="CE604" s="312"/>
      <c r="CF604" s="312"/>
      <c r="CG604" s="312"/>
      <c r="CH604" s="312"/>
      <c r="CI604" s="312"/>
      <c r="CJ604" s="312"/>
      <c r="CK604" s="312"/>
      <c r="CL604" s="312"/>
    </row>
    <row r="605" spans="4:90">
      <c r="D605" s="475"/>
      <c r="E605" s="475"/>
      <c r="F605" s="475"/>
      <c r="G605" s="475"/>
      <c r="H605" s="475"/>
      <c r="I605" s="475"/>
      <c r="J605" s="475"/>
      <c r="K605" s="475"/>
      <c r="L605" s="475"/>
      <c r="M605" s="475"/>
      <c r="N605" s="475"/>
      <c r="O605" s="475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  <c r="AA605" s="475"/>
      <c r="AB605" s="475"/>
      <c r="AC605" s="475"/>
      <c r="AD605" s="475"/>
      <c r="AE605" s="475"/>
      <c r="AF605" s="475"/>
      <c r="AG605" s="475"/>
      <c r="AH605" s="475"/>
      <c r="AI605" s="475"/>
      <c r="AJ605" s="475"/>
      <c r="AK605" s="475"/>
      <c r="AL605" s="475"/>
      <c r="AM605" s="475"/>
      <c r="AN605" s="475"/>
      <c r="AO605" s="475"/>
      <c r="AP605" s="475"/>
      <c r="AQ605" s="475"/>
      <c r="AR605" s="475"/>
      <c r="AS605" s="475"/>
      <c r="AT605" s="475"/>
      <c r="AU605" s="475"/>
      <c r="AV605" s="475"/>
      <c r="AW605" s="475"/>
      <c r="AX605" s="475"/>
      <c r="AY605" s="475"/>
      <c r="AZ605" s="475"/>
      <c r="BA605" s="475"/>
      <c r="BB605" s="475"/>
      <c r="BC605" s="475"/>
      <c r="BD605" s="475"/>
      <c r="BE605" s="475"/>
      <c r="BF605" s="475"/>
      <c r="BG605" s="475"/>
      <c r="BH605" s="475"/>
      <c r="BI605" s="475"/>
      <c r="BJ605" s="475"/>
      <c r="BK605" s="475"/>
      <c r="BL605" s="475"/>
      <c r="BM605" s="475"/>
      <c r="BN605" s="475"/>
      <c r="BO605" s="475">
        <f ca="1">BO$45/24</f>
        <v>5808041.900333005</v>
      </c>
      <c r="BP605" s="475">
        <f t="shared" ref="BP605:BR609" ca="1" si="142">BO605</f>
        <v>5808041.900333005</v>
      </c>
      <c r="BQ605" s="475">
        <f t="shared" ca="1" si="142"/>
        <v>5808041.900333005</v>
      </c>
      <c r="BR605" s="475">
        <f t="shared" ca="1" si="142"/>
        <v>5808041.900333005</v>
      </c>
      <c r="BS605" s="312"/>
      <c r="BT605" s="312"/>
      <c r="BU605" s="312"/>
      <c r="BV605" s="312"/>
      <c r="BW605" s="312"/>
      <c r="BX605" s="312"/>
      <c r="BY605" s="312"/>
      <c r="BZ605" s="312"/>
      <c r="CA605" s="312"/>
      <c r="CB605" s="312"/>
      <c r="CC605" s="312"/>
      <c r="CD605" s="312"/>
      <c r="CE605" s="312"/>
      <c r="CF605" s="312"/>
      <c r="CG605" s="312"/>
      <c r="CH605" s="312"/>
      <c r="CI605" s="312"/>
      <c r="CJ605" s="312"/>
      <c r="CK605" s="312"/>
      <c r="CL605" s="312"/>
    </row>
    <row r="606" spans="4:90">
      <c r="D606" s="475"/>
      <c r="E606" s="475"/>
      <c r="F606" s="475"/>
      <c r="G606" s="475"/>
      <c r="H606" s="475"/>
      <c r="I606" s="475"/>
      <c r="J606" s="475"/>
      <c r="K606" s="475"/>
      <c r="L606" s="475"/>
      <c r="M606" s="475"/>
      <c r="N606" s="475"/>
      <c r="O606" s="475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  <c r="AA606" s="475"/>
      <c r="AB606" s="475"/>
      <c r="AC606" s="475"/>
      <c r="AD606" s="475"/>
      <c r="AE606" s="475"/>
      <c r="AF606" s="475"/>
      <c r="AG606" s="475"/>
      <c r="AH606" s="475"/>
      <c r="AI606" s="475"/>
      <c r="AJ606" s="475"/>
      <c r="AK606" s="475"/>
      <c r="AL606" s="475"/>
      <c r="AM606" s="475"/>
      <c r="AN606" s="475"/>
      <c r="AO606" s="475"/>
      <c r="AP606" s="475"/>
      <c r="AQ606" s="475"/>
      <c r="AR606" s="475"/>
      <c r="AS606" s="475"/>
      <c r="AT606" s="475"/>
      <c r="AU606" s="475"/>
      <c r="AV606" s="475"/>
      <c r="AW606" s="475"/>
      <c r="AX606" s="475"/>
      <c r="AY606" s="475"/>
      <c r="AZ606" s="475"/>
      <c r="BA606" s="475"/>
      <c r="BB606" s="475"/>
      <c r="BC606" s="475"/>
      <c r="BD606" s="475"/>
      <c r="BE606" s="475"/>
      <c r="BF606" s="475"/>
      <c r="BG606" s="475"/>
      <c r="BH606" s="475"/>
      <c r="BI606" s="475"/>
      <c r="BJ606" s="475"/>
      <c r="BK606" s="475"/>
      <c r="BL606" s="475"/>
      <c r="BM606" s="475"/>
      <c r="BN606" s="475"/>
      <c r="BO606" s="475">
        <f ca="1">BO$46/24</f>
        <v>4259230.7269108715</v>
      </c>
      <c r="BP606" s="475">
        <f t="shared" ca="1" si="142"/>
        <v>4259230.7269108715</v>
      </c>
      <c r="BQ606" s="475">
        <f t="shared" ca="1" si="142"/>
        <v>4259230.7269108715</v>
      </c>
      <c r="BR606" s="475">
        <f t="shared" ca="1" si="142"/>
        <v>4259230.7269108715</v>
      </c>
      <c r="BS606" s="312"/>
      <c r="BT606" s="312"/>
      <c r="BU606" s="312"/>
      <c r="BV606" s="312"/>
      <c r="BW606" s="312"/>
      <c r="BX606" s="312"/>
      <c r="BY606" s="312"/>
      <c r="BZ606" s="312"/>
      <c r="CA606" s="312"/>
      <c r="CB606" s="312"/>
      <c r="CC606" s="312"/>
      <c r="CD606" s="312"/>
      <c r="CE606" s="312"/>
      <c r="CF606" s="312"/>
      <c r="CG606" s="312"/>
      <c r="CH606" s="312"/>
      <c r="CI606" s="312"/>
      <c r="CJ606" s="312"/>
      <c r="CK606" s="312"/>
      <c r="CL606" s="312"/>
    </row>
    <row r="607" spans="4:90">
      <c r="D607" s="475"/>
      <c r="E607" s="475"/>
      <c r="F607" s="475"/>
      <c r="G607" s="475"/>
      <c r="H607" s="475"/>
      <c r="I607" s="475"/>
      <c r="J607" s="475"/>
      <c r="K607" s="475"/>
      <c r="L607" s="475"/>
      <c r="M607" s="475"/>
      <c r="N607" s="475"/>
      <c r="O607" s="475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  <c r="AA607" s="475"/>
      <c r="AB607" s="475"/>
      <c r="AC607" s="475"/>
      <c r="AD607" s="475"/>
      <c r="AE607" s="475"/>
      <c r="AF607" s="475"/>
      <c r="AG607" s="475"/>
      <c r="AH607" s="475"/>
      <c r="AI607" s="475"/>
      <c r="AJ607" s="475"/>
      <c r="AK607" s="475"/>
      <c r="AL607" s="475"/>
      <c r="AM607" s="475"/>
      <c r="AN607" s="475"/>
      <c r="AO607" s="475"/>
      <c r="AP607" s="475"/>
      <c r="AQ607" s="475"/>
      <c r="AR607" s="475"/>
      <c r="AS607" s="475"/>
      <c r="AT607" s="475"/>
      <c r="AU607" s="475"/>
      <c r="AV607" s="475"/>
      <c r="AW607" s="475"/>
      <c r="AX607" s="475"/>
      <c r="AY607" s="475"/>
      <c r="AZ607" s="475"/>
      <c r="BA607" s="475"/>
      <c r="BB607" s="475"/>
      <c r="BC607" s="475"/>
      <c r="BD607" s="475"/>
      <c r="BE607" s="475"/>
      <c r="BF607" s="475"/>
      <c r="BG607" s="475"/>
      <c r="BH607" s="475"/>
      <c r="BI607" s="475"/>
      <c r="BJ607" s="475"/>
      <c r="BK607" s="475"/>
      <c r="BL607" s="475"/>
      <c r="BM607" s="475"/>
      <c r="BN607" s="475"/>
      <c r="BO607" s="475">
        <f ca="1">BO$47/24</f>
        <v>4840034.9169441713</v>
      </c>
      <c r="BP607" s="475">
        <f t="shared" ca="1" si="142"/>
        <v>4840034.9169441713</v>
      </c>
      <c r="BQ607" s="475">
        <f t="shared" ca="1" si="142"/>
        <v>4840034.9169441713</v>
      </c>
      <c r="BR607" s="475">
        <f t="shared" ca="1" si="142"/>
        <v>4840034.9169441713</v>
      </c>
      <c r="BS607" s="312"/>
      <c r="BT607" s="312"/>
      <c r="BU607" s="312"/>
      <c r="BV607" s="312"/>
      <c r="BW607" s="312"/>
      <c r="BX607" s="312"/>
      <c r="BY607" s="312"/>
      <c r="BZ607" s="312"/>
      <c r="CA607" s="312"/>
      <c r="CB607" s="312"/>
      <c r="CC607" s="312"/>
      <c r="CD607" s="312"/>
      <c r="CE607" s="312"/>
      <c r="CF607" s="312"/>
      <c r="CG607" s="312"/>
      <c r="CH607" s="312"/>
      <c r="CI607" s="312"/>
      <c r="CJ607" s="312"/>
      <c r="CK607" s="312"/>
      <c r="CL607" s="312"/>
    </row>
    <row r="608" spans="4:90">
      <c r="D608" s="475"/>
      <c r="E608" s="475"/>
      <c r="F608" s="475"/>
      <c r="G608" s="475"/>
      <c r="H608" s="475"/>
      <c r="I608" s="475"/>
      <c r="J608" s="475"/>
      <c r="K608" s="475"/>
      <c r="L608" s="475"/>
      <c r="M608" s="475"/>
      <c r="N608" s="475"/>
      <c r="O608" s="475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  <c r="AA608" s="475"/>
      <c r="AB608" s="475"/>
      <c r="AC608" s="475"/>
      <c r="AD608" s="475"/>
      <c r="AE608" s="475"/>
      <c r="AF608" s="475"/>
      <c r="AG608" s="475"/>
      <c r="AH608" s="475"/>
      <c r="AI608" s="475"/>
      <c r="AJ608" s="475"/>
      <c r="AK608" s="475"/>
      <c r="AL608" s="475"/>
      <c r="AM608" s="475"/>
      <c r="AN608" s="475"/>
      <c r="AO608" s="475"/>
      <c r="AP608" s="475"/>
      <c r="AQ608" s="475"/>
      <c r="AR608" s="475"/>
      <c r="AS608" s="475"/>
      <c r="AT608" s="475"/>
      <c r="AU608" s="475"/>
      <c r="AV608" s="475"/>
      <c r="AW608" s="475"/>
      <c r="AX608" s="475"/>
      <c r="AY608" s="475"/>
      <c r="AZ608" s="475"/>
      <c r="BA608" s="475"/>
      <c r="BB608" s="475"/>
      <c r="BC608" s="475"/>
      <c r="BD608" s="475"/>
      <c r="BE608" s="475"/>
      <c r="BF608" s="475"/>
      <c r="BG608" s="475"/>
      <c r="BH608" s="475"/>
      <c r="BI608" s="475"/>
      <c r="BJ608" s="475"/>
      <c r="BK608" s="475"/>
      <c r="BL608" s="475"/>
      <c r="BM608" s="475"/>
      <c r="BN608" s="475"/>
      <c r="BO608" s="475">
        <f ca="1">BO$47/24</f>
        <v>4840034.9169441713</v>
      </c>
      <c r="BP608" s="475">
        <f t="shared" ca="1" si="142"/>
        <v>4840034.9169441713</v>
      </c>
      <c r="BQ608" s="475">
        <f t="shared" ca="1" si="142"/>
        <v>4840034.9169441713</v>
      </c>
      <c r="BR608" s="475">
        <f t="shared" ca="1" si="142"/>
        <v>4840034.9169441713</v>
      </c>
      <c r="BS608" s="312"/>
      <c r="BT608" s="312"/>
      <c r="BU608" s="312"/>
      <c r="BV608" s="312"/>
      <c r="BW608" s="312"/>
      <c r="BX608" s="312"/>
      <c r="BY608" s="312"/>
      <c r="BZ608" s="312"/>
      <c r="CA608" s="312"/>
      <c r="CB608" s="312"/>
      <c r="CC608" s="312"/>
      <c r="CD608" s="312"/>
      <c r="CE608" s="312"/>
      <c r="CF608" s="312"/>
      <c r="CG608" s="312"/>
      <c r="CH608" s="312"/>
      <c r="CI608" s="312"/>
      <c r="CJ608" s="312"/>
      <c r="CK608" s="312"/>
      <c r="CL608" s="312"/>
    </row>
    <row r="609" spans="4:94">
      <c r="D609" s="475"/>
      <c r="E609" s="475"/>
      <c r="F609" s="475"/>
      <c r="G609" s="475"/>
      <c r="H609" s="475"/>
      <c r="I609" s="475"/>
      <c r="J609" s="475"/>
      <c r="K609" s="475"/>
      <c r="L609" s="475"/>
      <c r="M609" s="475"/>
      <c r="N609" s="475"/>
      <c r="O609" s="475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  <c r="AA609" s="475"/>
      <c r="AB609" s="475"/>
      <c r="AC609" s="475"/>
      <c r="AD609" s="475"/>
      <c r="AE609" s="475"/>
      <c r="AF609" s="475"/>
      <c r="AG609" s="475"/>
      <c r="AH609" s="475"/>
      <c r="AI609" s="475"/>
      <c r="AJ609" s="475"/>
      <c r="AK609" s="475"/>
      <c r="AL609" s="475"/>
      <c r="AM609" s="475"/>
      <c r="AN609" s="475"/>
      <c r="AO609" s="475"/>
      <c r="AP609" s="475"/>
      <c r="AQ609" s="475"/>
      <c r="AR609" s="475"/>
      <c r="AS609" s="475"/>
      <c r="AT609" s="475"/>
      <c r="AU609" s="475"/>
      <c r="AV609" s="475"/>
      <c r="AW609" s="475"/>
      <c r="AX609" s="475"/>
      <c r="AY609" s="475"/>
      <c r="AZ609" s="475"/>
      <c r="BA609" s="475"/>
      <c r="BB609" s="475"/>
      <c r="BC609" s="475"/>
      <c r="BD609" s="475"/>
      <c r="BE609" s="475"/>
      <c r="BF609" s="475"/>
      <c r="BG609" s="475"/>
      <c r="BH609" s="475"/>
      <c r="BI609" s="475"/>
      <c r="BJ609" s="475"/>
      <c r="BK609" s="475"/>
      <c r="BL609" s="475"/>
      <c r="BM609" s="475"/>
      <c r="BN609" s="475"/>
      <c r="BO609" s="475"/>
      <c r="BP609" s="475">
        <f ca="1">BP$44/24</f>
        <v>5689164.4250701545</v>
      </c>
      <c r="BQ609" s="475">
        <f ca="1">BP609</f>
        <v>5689164.4250701545</v>
      </c>
      <c r="BR609" s="475">
        <f t="shared" ca="1" si="142"/>
        <v>5689164.4250701545</v>
      </c>
      <c r="BS609" s="312"/>
      <c r="BT609" s="312"/>
      <c r="BU609" s="312"/>
      <c r="BV609" s="312"/>
      <c r="BW609" s="312"/>
      <c r="BX609" s="312"/>
      <c r="BY609" s="312"/>
      <c r="BZ609" s="312"/>
      <c r="CA609" s="312"/>
      <c r="CB609" s="312"/>
      <c r="CC609" s="312"/>
      <c r="CD609" s="312"/>
      <c r="CE609" s="312"/>
      <c r="CF609" s="312"/>
      <c r="CG609" s="312"/>
      <c r="CH609" s="312"/>
      <c r="CI609" s="312"/>
      <c r="CJ609" s="312"/>
      <c r="CK609" s="312"/>
      <c r="CL609" s="312"/>
      <c r="CM609" s="312"/>
    </row>
    <row r="610" spans="4:94">
      <c r="D610" s="475"/>
      <c r="E610" s="475"/>
      <c r="F610" s="475"/>
      <c r="G610" s="475"/>
      <c r="H610" s="475"/>
      <c r="I610" s="475"/>
      <c r="J610" s="475"/>
      <c r="K610" s="475"/>
      <c r="L610" s="475"/>
      <c r="M610" s="475"/>
      <c r="N610" s="475"/>
      <c r="O610" s="475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  <c r="AA610" s="475"/>
      <c r="AB610" s="475"/>
      <c r="AC610" s="475"/>
      <c r="AD610" s="475"/>
      <c r="AE610" s="475"/>
      <c r="AF610" s="475"/>
      <c r="AG610" s="475"/>
      <c r="AH610" s="475"/>
      <c r="AI610" s="475"/>
      <c r="AJ610" s="475"/>
      <c r="AK610" s="475"/>
      <c r="AL610" s="475"/>
      <c r="AM610" s="475"/>
      <c r="AN610" s="475"/>
      <c r="AO610" s="475"/>
      <c r="AP610" s="475"/>
      <c r="AQ610" s="475"/>
      <c r="AR610" s="475"/>
      <c r="AS610" s="475"/>
      <c r="AT610" s="475"/>
      <c r="AU610" s="475"/>
      <c r="AV610" s="475"/>
      <c r="AW610" s="475"/>
      <c r="AX610" s="475"/>
      <c r="AY610" s="475"/>
      <c r="AZ610" s="475"/>
      <c r="BA610" s="475"/>
      <c r="BB610" s="475"/>
      <c r="BC610" s="475"/>
      <c r="BD610" s="475"/>
      <c r="BE610" s="475"/>
      <c r="BF610" s="475"/>
      <c r="BG610" s="475"/>
      <c r="BH610" s="475"/>
      <c r="BI610" s="475"/>
      <c r="BJ610" s="475"/>
      <c r="BK610" s="475"/>
      <c r="BL610" s="475"/>
      <c r="BM610" s="475"/>
      <c r="BN610" s="475"/>
      <c r="BO610" s="475"/>
      <c r="BP610" s="475">
        <f ca="1">BP$45/24</f>
        <v>5835040.435969389</v>
      </c>
      <c r="BQ610" s="475">
        <f t="shared" ref="BQ610:BR613" ca="1" si="143">BP610</f>
        <v>5835040.435969389</v>
      </c>
      <c r="BR610" s="475">
        <f t="shared" ca="1" si="143"/>
        <v>5835040.435969389</v>
      </c>
      <c r="BS610" s="312"/>
      <c r="BT610" s="312"/>
      <c r="BU610" s="312"/>
      <c r="BV610" s="312"/>
      <c r="BW610" s="312"/>
      <c r="BX610" s="312"/>
      <c r="BY610" s="312"/>
      <c r="BZ610" s="312"/>
      <c r="CA610" s="312"/>
      <c r="CB610" s="312"/>
      <c r="CC610" s="312"/>
      <c r="CD610" s="312"/>
      <c r="CE610" s="312"/>
      <c r="CF610" s="312"/>
      <c r="CG610" s="312"/>
      <c r="CH610" s="312"/>
      <c r="CI610" s="312"/>
      <c r="CJ610" s="312"/>
      <c r="CK610" s="312"/>
      <c r="CL610" s="312"/>
      <c r="CM610" s="312"/>
    </row>
    <row r="611" spans="4:94">
      <c r="D611" s="475"/>
      <c r="E611" s="475"/>
      <c r="F611" s="475"/>
      <c r="G611" s="475"/>
      <c r="H611" s="475"/>
      <c r="I611" s="475"/>
      <c r="J611" s="475"/>
      <c r="K611" s="475"/>
      <c r="L611" s="475"/>
      <c r="M611" s="475"/>
      <c r="N611" s="475"/>
      <c r="O611" s="475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  <c r="AA611" s="475"/>
      <c r="AB611" s="475"/>
      <c r="AC611" s="475"/>
      <c r="AD611" s="475"/>
      <c r="AE611" s="475"/>
      <c r="AF611" s="475"/>
      <c r="AG611" s="475"/>
      <c r="AH611" s="475"/>
      <c r="AI611" s="475"/>
      <c r="AJ611" s="475"/>
      <c r="AK611" s="475"/>
      <c r="AL611" s="475"/>
      <c r="AM611" s="475"/>
      <c r="AN611" s="475"/>
      <c r="AO611" s="475"/>
      <c r="AP611" s="475"/>
      <c r="AQ611" s="475"/>
      <c r="AR611" s="475"/>
      <c r="AS611" s="475"/>
      <c r="AT611" s="475"/>
      <c r="AU611" s="475"/>
      <c r="AV611" s="475"/>
      <c r="AW611" s="475"/>
      <c r="AX611" s="475"/>
      <c r="AY611" s="475"/>
      <c r="AZ611" s="475"/>
      <c r="BA611" s="475"/>
      <c r="BB611" s="475"/>
      <c r="BC611" s="475"/>
      <c r="BD611" s="475"/>
      <c r="BE611" s="475"/>
      <c r="BF611" s="475"/>
      <c r="BG611" s="475"/>
      <c r="BH611" s="475"/>
      <c r="BI611" s="475"/>
      <c r="BJ611" s="475"/>
      <c r="BK611" s="475"/>
      <c r="BL611" s="475"/>
      <c r="BM611" s="475"/>
      <c r="BN611" s="475"/>
      <c r="BO611" s="475"/>
      <c r="BP611" s="475">
        <f ca="1">BP$46/24</f>
        <v>4279029.6530442191</v>
      </c>
      <c r="BQ611" s="475">
        <f t="shared" ca="1" si="143"/>
        <v>4279029.6530442191</v>
      </c>
      <c r="BR611" s="475">
        <f t="shared" ca="1" si="143"/>
        <v>4279029.6530442191</v>
      </c>
      <c r="BS611" s="312"/>
      <c r="BT611" s="312"/>
      <c r="BU611" s="312"/>
      <c r="BV611" s="312"/>
      <c r="BW611" s="312"/>
      <c r="BX611" s="312"/>
      <c r="BY611" s="312"/>
      <c r="BZ611" s="312"/>
      <c r="CA611" s="312"/>
      <c r="CB611" s="312"/>
      <c r="CC611" s="312"/>
      <c r="CD611" s="312"/>
      <c r="CE611" s="312"/>
      <c r="CF611" s="312"/>
      <c r="CG611" s="312"/>
      <c r="CH611" s="312"/>
      <c r="CI611" s="312"/>
      <c r="CJ611" s="312"/>
      <c r="CK611" s="312"/>
      <c r="CL611" s="312"/>
      <c r="CM611" s="312"/>
    </row>
    <row r="612" spans="4:94">
      <c r="D612" s="475"/>
      <c r="E612" s="475"/>
      <c r="F612" s="475"/>
      <c r="G612" s="475"/>
      <c r="H612" s="475"/>
      <c r="I612" s="475"/>
      <c r="J612" s="475"/>
      <c r="K612" s="475"/>
      <c r="L612" s="475"/>
      <c r="M612" s="475"/>
      <c r="N612" s="475"/>
      <c r="O612" s="475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  <c r="AA612" s="475"/>
      <c r="AB612" s="475"/>
      <c r="AC612" s="475"/>
      <c r="AD612" s="475"/>
      <c r="AE612" s="475"/>
      <c r="AF612" s="475"/>
      <c r="AG612" s="475"/>
      <c r="AH612" s="475"/>
      <c r="AI612" s="475"/>
      <c r="AJ612" s="475"/>
      <c r="AK612" s="475"/>
      <c r="AL612" s="475"/>
      <c r="AM612" s="475"/>
      <c r="AN612" s="475"/>
      <c r="AO612" s="475"/>
      <c r="AP612" s="475"/>
      <c r="AQ612" s="475"/>
      <c r="AR612" s="475"/>
      <c r="AS612" s="475"/>
      <c r="AT612" s="475"/>
      <c r="AU612" s="475"/>
      <c r="AV612" s="475"/>
      <c r="AW612" s="475"/>
      <c r="AX612" s="475"/>
      <c r="AY612" s="475"/>
      <c r="AZ612" s="475"/>
      <c r="BA612" s="475"/>
      <c r="BB612" s="475"/>
      <c r="BC612" s="475"/>
      <c r="BD612" s="475"/>
      <c r="BE612" s="475"/>
      <c r="BF612" s="475"/>
      <c r="BG612" s="475"/>
      <c r="BH612" s="475"/>
      <c r="BI612" s="475"/>
      <c r="BJ612" s="475"/>
      <c r="BK612" s="475"/>
      <c r="BL612" s="475"/>
      <c r="BM612" s="475"/>
      <c r="BN612" s="475"/>
      <c r="BO612" s="475"/>
      <c r="BP612" s="475">
        <f ca="1">BP$47/24</f>
        <v>4862533.6966411574</v>
      </c>
      <c r="BQ612" s="475">
        <f t="shared" ca="1" si="143"/>
        <v>4862533.6966411574</v>
      </c>
      <c r="BR612" s="475">
        <f t="shared" ca="1" si="143"/>
        <v>4862533.6966411574</v>
      </c>
      <c r="BS612" s="312"/>
      <c r="BT612" s="312"/>
      <c r="BU612" s="312"/>
      <c r="BV612" s="312"/>
      <c r="BW612" s="312"/>
      <c r="BX612" s="312"/>
      <c r="BY612" s="312"/>
      <c r="BZ612" s="312"/>
      <c r="CA612" s="312"/>
      <c r="CB612" s="312"/>
      <c r="CC612" s="312"/>
      <c r="CD612" s="312"/>
      <c r="CE612" s="312"/>
      <c r="CF612" s="312"/>
      <c r="CG612" s="312"/>
      <c r="CH612" s="312"/>
      <c r="CI612" s="312"/>
      <c r="CJ612" s="312"/>
      <c r="CK612" s="312"/>
      <c r="CL612" s="312"/>
      <c r="CM612" s="312"/>
    </row>
    <row r="613" spans="4:94">
      <c r="D613" s="475"/>
      <c r="E613" s="475"/>
      <c r="F613" s="475"/>
      <c r="G613" s="475"/>
      <c r="H613" s="475"/>
      <c r="I613" s="475"/>
      <c r="J613" s="475"/>
      <c r="K613" s="475"/>
      <c r="L613" s="475"/>
      <c r="M613" s="475"/>
      <c r="N613" s="475"/>
      <c r="O613" s="475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  <c r="AA613" s="475"/>
      <c r="AB613" s="475"/>
      <c r="AC613" s="475"/>
      <c r="AD613" s="475"/>
      <c r="AE613" s="475"/>
      <c r="AF613" s="475"/>
      <c r="AG613" s="475"/>
      <c r="AH613" s="475"/>
      <c r="AI613" s="475"/>
      <c r="AJ613" s="475"/>
      <c r="AK613" s="475"/>
      <c r="AL613" s="475"/>
      <c r="AM613" s="475"/>
      <c r="AN613" s="475"/>
      <c r="AO613" s="475"/>
      <c r="AP613" s="475"/>
      <c r="AQ613" s="475"/>
      <c r="AR613" s="475"/>
      <c r="AS613" s="475"/>
      <c r="AT613" s="475"/>
      <c r="AU613" s="475"/>
      <c r="AV613" s="475"/>
      <c r="AW613" s="475"/>
      <c r="AX613" s="475"/>
      <c r="AY613" s="475"/>
      <c r="AZ613" s="475"/>
      <c r="BA613" s="475"/>
      <c r="BB613" s="475"/>
      <c r="BC613" s="475"/>
      <c r="BD613" s="475"/>
      <c r="BE613" s="475"/>
      <c r="BF613" s="475"/>
      <c r="BG613" s="475"/>
      <c r="BH613" s="475"/>
      <c r="BI613" s="475"/>
      <c r="BJ613" s="475"/>
      <c r="BK613" s="475"/>
      <c r="BL613" s="475"/>
      <c r="BM613" s="475"/>
      <c r="BN613" s="475"/>
      <c r="BO613" s="475"/>
      <c r="BP613" s="475">
        <f ca="1">BP$47/24</f>
        <v>4862533.6966411574</v>
      </c>
      <c r="BQ613" s="475">
        <f t="shared" ca="1" si="143"/>
        <v>4862533.6966411574</v>
      </c>
      <c r="BR613" s="475">
        <f t="shared" ca="1" si="143"/>
        <v>4862533.6966411574</v>
      </c>
      <c r="BS613" s="312"/>
      <c r="BT613" s="312"/>
      <c r="BU613" s="312"/>
      <c r="BV613" s="312"/>
      <c r="BW613" s="312"/>
      <c r="BX613" s="312"/>
      <c r="BY613" s="312"/>
      <c r="BZ613" s="312"/>
      <c r="CA613" s="312"/>
      <c r="CB613" s="312"/>
      <c r="CC613" s="312"/>
      <c r="CD613" s="312"/>
      <c r="CE613" s="312"/>
      <c r="CF613" s="312"/>
      <c r="CG613" s="312"/>
      <c r="CH613" s="312"/>
      <c r="CI613" s="312"/>
      <c r="CJ613" s="312"/>
      <c r="CK613" s="312"/>
      <c r="CL613" s="312"/>
      <c r="CM613" s="312"/>
    </row>
    <row r="614" spans="4:94">
      <c r="D614" s="475"/>
      <c r="E614" s="475"/>
      <c r="F614" s="475"/>
      <c r="G614" s="475"/>
      <c r="H614" s="475"/>
      <c r="I614" s="475"/>
      <c r="J614" s="475"/>
      <c r="K614" s="475"/>
      <c r="L614" s="475"/>
      <c r="M614" s="475"/>
      <c r="N614" s="475"/>
      <c r="O614" s="475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  <c r="AA614" s="475"/>
      <c r="AB614" s="475"/>
      <c r="AC614" s="475"/>
      <c r="AD614" s="475"/>
      <c r="AE614" s="475"/>
      <c r="AF614" s="475"/>
      <c r="AG614" s="475"/>
      <c r="AH614" s="475"/>
      <c r="AI614" s="475"/>
      <c r="AJ614" s="475"/>
      <c r="AK614" s="475"/>
      <c r="AL614" s="475"/>
      <c r="AM614" s="475"/>
      <c r="AN614" s="475"/>
      <c r="AO614" s="475"/>
      <c r="AP614" s="475"/>
      <c r="AQ614" s="475"/>
      <c r="AR614" s="475"/>
      <c r="AS614" s="475"/>
      <c r="AT614" s="475"/>
      <c r="AU614" s="475"/>
      <c r="AV614" s="475"/>
      <c r="AW614" s="475"/>
      <c r="AX614" s="475"/>
      <c r="AY614" s="475"/>
      <c r="AZ614" s="475"/>
      <c r="BA614" s="475"/>
      <c r="BB614" s="475"/>
      <c r="BC614" s="475"/>
      <c r="BD614" s="475"/>
      <c r="BE614" s="475"/>
      <c r="BF614" s="475"/>
      <c r="BG614" s="475"/>
      <c r="BH614" s="475"/>
      <c r="BI614" s="475"/>
      <c r="BJ614" s="475"/>
      <c r="BK614" s="475"/>
      <c r="BL614" s="475"/>
      <c r="BM614" s="475"/>
      <c r="BN614" s="475"/>
      <c r="BO614" s="475"/>
      <c r="BP614" s="475"/>
      <c r="BQ614" s="475">
        <f ca="1">BQ$44/24</f>
        <v>5740919.5108921425</v>
      </c>
      <c r="BR614" s="475">
        <f ca="1">BQ614</f>
        <v>5740919.5108921425</v>
      </c>
      <c r="BS614" s="312"/>
      <c r="BT614" s="312"/>
      <c r="BU614" s="312"/>
      <c r="BV614" s="312"/>
      <c r="BW614" s="312"/>
      <c r="BX614" s="312"/>
      <c r="BY614" s="312"/>
      <c r="BZ614" s="312"/>
      <c r="CA614" s="312"/>
      <c r="CB614" s="312"/>
      <c r="CC614" s="312"/>
      <c r="CD614" s="312"/>
      <c r="CE614" s="312"/>
      <c r="CF614" s="312"/>
      <c r="CG614" s="312"/>
      <c r="CH614" s="312"/>
      <c r="CI614" s="312"/>
      <c r="CJ614" s="312"/>
      <c r="CK614" s="312"/>
      <c r="CL614" s="312"/>
      <c r="CM614" s="312"/>
      <c r="CN614" s="312"/>
    </row>
    <row r="615" spans="4:94">
      <c r="D615" s="475"/>
      <c r="E615" s="475"/>
      <c r="F615" s="475"/>
      <c r="G615" s="475"/>
      <c r="H615" s="475"/>
      <c r="I615" s="475"/>
      <c r="J615" s="475"/>
      <c r="K615" s="475"/>
      <c r="L615" s="475"/>
      <c r="M615" s="475"/>
      <c r="N615" s="475"/>
      <c r="O615" s="475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  <c r="AA615" s="475"/>
      <c r="AB615" s="475"/>
      <c r="AC615" s="475"/>
      <c r="AD615" s="475"/>
      <c r="AE615" s="475"/>
      <c r="AF615" s="475"/>
      <c r="AG615" s="475"/>
      <c r="AH615" s="475"/>
      <c r="AI615" s="475"/>
      <c r="AJ615" s="475"/>
      <c r="AK615" s="475"/>
      <c r="AL615" s="475"/>
      <c r="AM615" s="475"/>
      <c r="AN615" s="475"/>
      <c r="AO615" s="475"/>
      <c r="AP615" s="475"/>
      <c r="AQ615" s="475"/>
      <c r="AR615" s="475"/>
      <c r="AS615" s="475"/>
      <c r="AT615" s="475"/>
      <c r="AU615" s="475"/>
      <c r="AV615" s="475"/>
      <c r="AW615" s="475"/>
      <c r="AX615" s="475"/>
      <c r="AY615" s="475"/>
      <c r="AZ615" s="475"/>
      <c r="BA615" s="475"/>
      <c r="BB615" s="475"/>
      <c r="BC615" s="475"/>
      <c r="BD615" s="475"/>
      <c r="BE615" s="475"/>
      <c r="BF615" s="475"/>
      <c r="BG615" s="475"/>
      <c r="BH615" s="475"/>
      <c r="BI615" s="475"/>
      <c r="BJ615" s="475"/>
      <c r="BK615" s="475"/>
      <c r="BL615" s="475"/>
      <c r="BM615" s="475"/>
      <c r="BN615" s="475"/>
      <c r="BO615" s="475"/>
      <c r="BP615" s="475"/>
      <c r="BQ615" s="475">
        <f ca="1">BQ$45/24</f>
        <v>5888122.5752739916</v>
      </c>
      <c r="BR615" s="475">
        <f t="shared" ref="BR615:BR618" ca="1" si="144">BQ615</f>
        <v>5888122.5752739916</v>
      </c>
      <c r="BS615" s="312"/>
      <c r="BT615" s="312"/>
      <c r="BU615" s="312"/>
      <c r="BV615" s="312"/>
      <c r="BW615" s="312"/>
      <c r="BX615" s="312"/>
      <c r="BY615" s="312"/>
      <c r="BZ615" s="312"/>
      <c r="CA615" s="312"/>
      <c r="CB615" s="312"/>
      <c r="CC615" s="312"/>
      <c r="CD615" s="312"/>
      <c r="CE615" s="312"/>
      <c r="CF615" s="312"/>
      <c r="CG615" s="312"/>
      <c r="CH615" s="312"/>
      <c r="CI615" s="312"/>
      <c r="CJ615" s="312"/>
      <c r="CK615" s="312"/>
      <c r="CL615" s="312"/>
      <c r="CM615" s="312"/>
      <c r="CN615" s="312"/>
    </row>
    <row r="616" spans="4:94">
      <c r="D616" s="475"/>
      <c r="E616" s="475"/>
      <c r="F616" s="475"/>
      <c r="G616" s="475"/>
      <c r="H616" s="475"/>
      <c r="I616" s="475"/>
      <c r="J616" s="475"/>
      <c r="K616" s="475"/>
      <c r="L616" s="475"/>
      <c r="M616" s="475"/>
      <c r="N616" s="475"/>
      <c r="O616" s="475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  <c r="AA616" s="475"/>
      <c r="AB616" s="475"/>
      <c r="AC616" s="475"/>
      <c r="AD616" s="475"/>
      <c r="AE616" s="475"/>
      <c r="AF616" s="475"/>
      <c r="AG616" s="475"/>
      <c r="AH616" s="475"/>
      <c r="AI616" s="475"/>
      <c r="AJ616" s="475"/>
      <c r="AK616" s="475"/>
      <c r="AL616" s="475"/>
      <c r="AM616" s="475"/>
      <c r="AN616" s="475"/>
      <c r="AO616" s="475"/>
      <c r="AP616" s="475"/>
      <c r="AQ616" s="475"/>
      <c r="AR616" s="475"/>
      <c r="AS616" s="475"/>
      <c r="AT616" s="475"/>
      <c r="AU616" s="475"/>
      <c r="AV616" s="475"/>
      <c r="AW616" s="475"/>
      <c r="AX616" s="475"/>
      <c r="AY616" s="475"/>
      <c r="AZ616" s="475"/>
      <c r="BA616" s="475"/>
      <c r="BB616" s="475"/>
      <c r="BC616" s="475"/>
      <c r="BD616" s="475"/>
      <c r="BE616" s="475"/>
      <c r="BF616" s="475"/>
      <c r="BG616" s="475"/>
      <c r="BH616" s="475"/>
      <c r="BI616" s="475"/>
      <c r="BJ616" s="475"/>
      <c r="BK616" s="475"/>
      <c r="BL616" s="475"/>
      <c r="BM616" s="475"/>
      <c r="BN616" s="475"/>
      <c r="BO616" s="475"/>
      <c r="BP616" s="475"/>
      <c r="BQ616" s="475">
        <f ca="1">BQ$46/24</f>
        <v>4317956.5552009279</v>
      </c>
      <c r="BR616" s="475">
        <f t="shared" ca="1" si="144"/>
        <v>4317956.5552009279</v>
      </c>
      <c r="BS616" s="312"/>
      <c r="BT616" s="312"/>
      <c r="BU616" s="312"/>
      <c r="BV616" s="312"/>
      <c r="BW616" s="312"/>
      <c r="BX616" s="312"/>
      <c r="BY616" s="312"/>
      <c r="BZ616" s="312"/>
      <c r="CA616" s="312"/>
      <c r="CB616" s="312"/>
      <c r="CC616" s="312"/>
      <c r="CD616" s="312"/>
      <c r="CE616" s="312"/>
      <c r="CF616" s="312"/>
      <c r="CG616" s="312"/>
      <c r="CH616" s="312"/>
      <c r="CI616" s="312"/>
      <c r="CJ616" s="312"/>
      <c r="CK616" s="312"/>
      <c r="CL616" s="312"/>
      <c r="CM616" s="312"/>
      <c r="CN616" s="312"/>
    </row>
    <row r="617" spans="4:94">
      <c r="D617" s="475"/>
      <c r="E617" s="475"/>
      <c r="F617" s="475"/>
      <c r="G617" s="475"/>
      <c r="H617" s="475"/>
      <c r="I617" s="475"/>
      <c r="J617" s="475"/>
      <c r="K617" s="475"/>
      <c r="L617" s="475"/>
      <c r="M617" s="475"/>
      <c r="N617" s="475"/>
      <c r="O617" s="475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  <c r="AA617" s="475"/>
      <c r="AB617" s="475"/>
      <c r="AC617" s="475"/>
      <c r="AD617" s="475"/>
      <c r="AE617" s="475"/>
      <c r="AF617" s="475"/>
      <c r="AG617" s="475"/>
      <c r="AH617" s="475"/>
      <c r="AI617" s="475"/>
      <c r="AJ617" s="475"/>
      <c r="AK617" s="475"/>
      <c r="AL617" s="475"/>
      <c r="AM617" s="475"/>
      <c r="AN617" s="475"/>
      <c r="AO617" s="475"/>
      <c r="AP617" s="475"/>
      <c r="AQ617" s="475"/>
      <c r="AR617" s="475"/>
      <c r="AS617" s="475"/>
      <c r="AT617" s="475"/>
      <c r="AU617" s="475"/>
      <c r="AV617" s="475"/>
      <c r="AW617" s="475"/>
      <c r="AX617" s="475"/>
      <c r="AY617" s="475"/>
      <c r="AZ617" s="475"/>
      <c r="BA617" s="475"/>
      <c r="BB617" s="475"/>
      <c r="BC617" s="475"/>
      <c r="BD617" s="475"/>
      <c r="BE617" s="475"/>
      <c r="BF617" s="475"/>
      <c r="BG617" s="475"/>
      <c r="BH617" s="475"/>
      <c r="BI617" s="475"/>
      <c r="BJ617" s="475"/>
      <c r="BK617" s="475"/>
      <c r="BL617" s="475"/>
      <c r="BM617" s="475"/>
      <c r="BN617" s="475"/>
      <c r="BO617" s="475"/>
      <c r="BP617" s="475"/>
      <c r="BQ617" s="475">
        <f ca="1">BQ$47/24</f>
        <v>4906768.8127283258</v>
      </c>
      <c r="BR617" s="475">
        <f t="shared" ca="1" si="144"/>
        <v>4906768.8127283258</v>
      </c>
      <c r="BS617" s="312"/>
      <c r="BT617" s="312"/>
      <c r="BU617" s="312"/>
      <c r="BV617" s="312"/>
      <c r="BW617" s="312"/>
      <c r="BX617" s="312"/>
      <c r="BY617" s="312"/>
      <c r="BZ617" s="312"/>
      <c r="CA617" s="312"/>
      <c r="CB617" s="312"/>
      <c r="CC617" s="312"/>
      <c r="CD617" s="312"/>
      <c r="CE617" s="312"/>
      <c r="CF617" s="312"/>
      <c r="CG617" s="312"/>
      <c r="CH617" s="312"/>
      <c r="CI617" s="312"/>
      <c r="CJ617" s="312"/>
      <c r="CK617" s="312"/>
      <c r="CL617" s="312"/>
      <c r="CM617" s="312"/>
      <c r="CN617" s="312"/>
    </row>
    <row r="618" spans="4:94">
      <c r="D618" s="475"/>
      <c r="E618" s="475"/>
      <c r="F618" s="475"/>
      <c r="G618" s="475"/>
      <c r="H618" s="475"/>
      <c r="I618" s="475"/>
      <c r="J618" s="475"/>
      <c r="K618" s="475"/>
      <c r="L618" s="475"/>
      <c r="M618" s="475"/>
      <c r="N618" s="475"/>
      <c r="O618" s="475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  <c r="AA618" s="475"/>
      <c r="AB618" s="475"/>
      <c r="AC618" s="475"/>
      <c r="AD618" s="475"/>
      <c r="AE618" s="475"/>
      <c r="AF618" s="475"/>
      <c r="AG618" s="475"/>
      <c r="AH618" s="475"/>
      <c r="AI618" s="475"/>
      <c r="AJ618" s="475"/>
      <c r="AK618" s="475"/>
      <c r="AL618" s="475"/>
      <c r="AM618" s="475"/>
      <c r="AN618" s="475"/>
      <c r="AO618" s="475"/>
      <c r="AP618" s="475"/>
      <c r="AQ618" s="475"/>
      <c r="AR618" s="475"/>
      <c r="AS618" s="475"/>
      <c r="AT618" s="475"/>
      <c r="AU618" s="475"/>
      <c r="AV618" s="475"/>
      <c r="AW618" s="475"/>
      <c r="AX618" s="475"/>
      <c r="AY618" s="475"/>
      <c r="AZ618" s="475"/>
      <c r="BA618" s="475"/>
      <c r="BB618" s="475"/>
      <c r="BC618" s="475"/>
      <c r="BD618" s="475"/>
      <c r="BE618" s="475"/>
      <c r="BF618" s="475"/>
      <c r="BG618" s="475"/>
      <c r="BH618" s="475"/>
      <c r="BI618" s="475"/>
      <c r="BJ618" s="475"/>
      <c r="BK618" s="475"/>
      <c r="BL618" s="475"/>
      <c r="BM618" s="475"/>
      <c r="BN618" s="475"/>
      <c r="BO618" s="475"/>
      <c r="BP618" s="475"/>
      <c r="BQ618" s="475">
        <f ca="1">BQ$47/24</f>
        <v>4906768.8127283258</v>
      </c>
      <c r="BR618" s="475">
        <f t="shared" ca="1" si="144"/>
        <v>4906768.8127283258</v>
      </c>
      <c r="BS618" s="312"/>
      <c r="BT618" s="312"/>
      <c r="BU618" s="312"/>
      <c r="BV618" s="312"/>
      <c r="BW618" s="312"/>
      <c r="BX618" s="312"/>
      <c r="BY618" s="312"/>
      <c r="BZ618" s="312"/>
      <c r="CA618" s="312"/>
      <c r="CB618" s="312"/>
      <c r="CC618" s="312"/>
      <c r="CD618" s="312"/>
      <c r="CE618" s="312"/>
      <c r="CF618" s="312"/>
      <c r="CG618" s="312"/>
      <c r="CH618" s="312"/>
      <c r="CI618" s="312"/>
      <c r="CJ618" s="312"/>
      <c r="CK618" s="312"/>
      <c r="CL618" s="312"/>
      <c r="CM618" s="312"/>
      <c r="CN618" s="312"/>
    </row>
    <row r="619" spans="4:94">
      <c r="D619" s="475"/>
      <c r="E619" s="475"/>
      <c r="F619" s="475"/>
      <c r="G619" s="475"/>
      <c r="H619" s="475"/>
      <c r="I619" s="475"/>
      <c r="J619" s="475"/>
      <c r="K619" s="475"/>
      <c r="L619" s="475"/>
      <c r="M619" s="475"/>
      <c r="N619" s="475"/>
      <c r="O619" s="475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  <c r="AA619" s="475"/>
      <c r="AB619" s="475"/>
      <c r="AC619" s="475"/>
      <c r="AD619" s="475"/>
      <c r="AE619" s="475"/>
      <c r="AF619" s="475"/>
      <c r="AG619" s="475"/>
      <c r="AH619" s="475"/>
      <c r="AI619" s="475"/>
      <c r="AJ619" s="475"/>
      <c r="AK619" s="475"/>
      <c r="AL619" s="475"/>
      <c r="AM619" s="475"/>
      <c r="AN619" s="475"/>
      <c r="AO619" s="475"/>
      <c r="AP619" s="475"/>
      <c r="AQ619" s="475"/>
      <c r="AR619" s="475"/>
      <c r="AS619" s="475"/>
      <c r="AT619" s="475"/>
      <c r="AU619" s="475"/>
      <c r="AV619" s="475"/>
      <c r="AW619" s="475"/>
      <c r="AX619" s="475"/>
      <c r="AY619" s="475"/>
      <c r="AZ619" s="475"/>
      <c r="BA619" s="475"/>
      <c r="BB619" s="475"/>
      <c r="BC619" s="475"/>
      <c r="BD619" s="475"/>
      <c r="BE619" s="475"/>
      <c r="BF619" s="475"/>
      <c r="BG619" s="475"/>
      <c r="BH619" s="475"/>
      <c r="BI619" s="475"/>
      <c r="BJ619" s="475"/>
      <c r="BK619" s="475"/>
      <c r="BL619" s="475"/>
      <c r="BM619" s="475"/>
      <c r="BN619" s="475"/>
      <c r="BO619" s="475"/>
      <c r="BP619" s="475"/>
      <c r="BQ619" s="475"/>
      <c r="BR619" s="475">
        <f ca="1">BR$44/24</f>
        <v>5801625.4675038969</v>
      </c>
      <c r="BS619" s="312"/>
      <c r="BT619" s="312"/>
      <c r="BU619" s="312"/>
      <c r="BV619" s="312"/>
      <c r="BW619" s="312"/>
      <c r="BX619" s="312"/>
      <c r="BY619" s="312"/>
      <c r="BZ619" s="312"/>
      <c r="CA619" s="312"/>
      <c r="CB619" s="312"/>
      <c r="CC619" s="312"/>
      <c r="CD619" s="312"/>
      <c r="CE619" s="312"/>
      <c r="CF619" s="312"/>
      <c r="CG619" s="312"/>
      <c r="CH619" s="312"/>
      <c r="CI619" s="312"/>
      <c r="CJ619" s="312"/>
      <c r="CK619" s="312"/>
      <c r="CL619" s="312"/>
      <c r="CM619" s="312"/>
      <c r="CN619" s="312"/>
      <c r="CO619" s="312"/>
    </row>
    <row r="620" spans="4:94">
      <c r="D620" s="475"/>
      <c r="E620" s="475"/>
      <c r="F620" s="475"/>
      <c r="G620" s="475"/>
      <c r="H620" s="475"/>
      <c r="I620" s="475"/>
      <c r="J620" s="475"/>
      <c r="K620" s="475"/>
      <c r="L620" s="475"/>
      <c r="M620" s="475"/>
      <c r="N620" s="475"/>
      <c r="O620" s="475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  <c r="AA620" s="475"/>
      <c r="AB620" s="475"/>
      <c r="AC620" s="475"/>
      <c r="AD620" s="475"/>
      <c r="AE620" s="475"/>
      <c r="AF620" s="475"/>
      <c r="AG620" s="475"/>
      <c r="AH620" s="475"/>
      <c r="AI620" s="475"/>
      <c r="AJ620" s="475"/>
      <c r="AK620" s="475"/>
      <c r="AL620" s="475"/>
      <c r="AM620" s="475"/>
      <c r="AN620" s="475"/>
      <c r="AO620" s="475"/>
      <c r="AP620" s="475"/>
      <c r="AQ620" s="475"/>
      <c r="AR620" s="475"/>
      <c r="AS620" s="475"/>
      <c r="AT620" s="475"/>
      <c r="AU620" s="475"/>
      <c r="AV620" s="475"/>
      <c r="AW620" s="475"/>
      <c r="AX620" s="475"/>
      <c r="AY620" s="475"/>
      <c r="AZ620" s="475"/>
      <c r="BA620" s="475"/>
      <c r="BB620" s="475"/>
      <c r="BC620" s="475"/>
      <c r="BD620" s="475"/>
      <c r="BE620" s="475"/>
      <c r="BF620" s="475"/>
      <c r="BG620" s="475"/>
      <c r="BH620" s="475"/>
      <c r="BI620" s="475"/>
      <c r="BJ620" s="475"/>
      <c r="BK620" s="475"/>
      <c r="BL620" s="475"/>
      <c r="BM620" s="475"/>
      <c r="BN620" s="475"/>
      <c r="BO620" s="475"/>
      <c r="BP620" s="475"/>
      <c r="BQ620" s="475"/>
      <c r="BR620" s="475">
        <f ca="1">BR$45/24</f>
        <v>5950385.0948757911</v>
      </c>
      <c r="BS620" s="312"/>
      <c r="BT620" s="312"/>
      <c r="BU620" s="312"/>
      <c r="BV620" s="312"/>
      <c r="BW620" s="312"/>
      <c r="BX620" s="312"/>
      <c r="BY620" s="312"/>
      <c r="BZ620" s="312"/>
      <c r="CA620" s="312"/>
      <c r="CB620" s="312"/>
      <c r="CC620" s="312"/>
      <c r="CD620" s="312"/>
      <c r="CE620" s="312"/>
      <c r="CF620" s="312"/>
      <c r="CG620" s="312"/>
      <c r="CH620" s="312"/>
      <c r="CI620" s="312"/>
      <c r="CJ620" s="312"/>
      <c r="CK620" s="312"/>
      <c r="CL620" s="312"/>
      <c r="CM620" s="312"/>
      <c r="CN620" s="312"/>
      <c r="CO620" s="312"/>
    </row>
    <row r="621" spans="4:94">
      <c r="D621" s="475"/>
      <c r="E621" s="475"/>
      <c r="F621" s="475"/>
      <c r="G621" s="475"/>
      <c r="H621" s="475"/>
      <c r="I621" s="475"/>
      <c r="J621" s="475"/>
      <c r="K621" s="475"/>
      <c r="L621" s="475"/>
      <c r="M621" s="475"/>
      <c r="N621" s="475"/>
      <c r="O621" s="475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  <c r="AA621" s="475"/>
      <c r="AB621" s="475"/>
      <c r="AC621" s="475"/>
      <c r="AD621" s="475"/>
      <c r="AE621" s="475"/>
      <c r="AF621" s="475"/>
      <c r="AG621" s="475"/>
      <c r="AH621" s="475"/>
      <c r="AI621" s="475"/>
      <c r="AJ621" s="475"/>
      <c r="AK621" s="475"/>
      <c r="AL621" s="475"/>
      <c r="AM621" s="475"/>
      <c r="AN621" s="475"/>
      <c r="AO621" s="475"/>
      <c r="AP621" s="475"/>
      <c r="AQ621" s="475"/>
      <c r="AR621" s="475"/>
      <c r="AS621" s="475"/>
      <c r="AT621" s="475"/>
      <c r="AU621" s="475"/>
      <c r="AV621" s="475"/>
      <c r="AW621" s="475"/>
      <c r="AX621" s="475"/>
      <c r="AY621" s="475"/>
      <c r="AZ621" s="475"/>
      <c r="BA621" s="475"/>
      <c r="BB621" s="475"/>
      <c r="BC621" s="475"/>
      <c r="BD621" s="475"/>
      <c r="BE621" s="475"/>
      <c r="BF621" s="475"/>
      <c r="BG621" s="475"/>
      <c r="BH621" s="475"/>
      <c r="BI621" s="475"/>
      <c r="BJ621" s="475"/>
      <c r="BK621" s="475"/>
      <c r="BL621" s="475"/>
      <c r="BM621" s="475"/>
      <c r="BN621" s="475"/>
      <c r="BO621" s="475"/>
      <c r="BP621" s="475"/>
      <c r="BQ621" s="475"/>
      <c r="BR621" s="475">
        <f ca="1">BR$46/24</f>
        <v>4363615.7362422477</v>
      </c>
      <c r="BS621" s="312"/>
      <c r="BT621" s="312"/>
      <c r="BU621" s="312"/>
      <c r="BV621" s="312"/>
      <c r="BW621" s="312"/>
      <c r="BX621" s="312"/>
      <c r="BY621" s="312"/>
      <c r="BZ621" s="312"/>
      <c r="CA621" s="312"/>
      <c r="CB621" s="312"/>
      <c r="CC621" s="312"/>
      <c r="CD621" s="312"/>
      <c r="CE621" s="312"/>
      <c r="CF621" s="312"/>
      <c r="CG621" s="312"/>
      <c r="CH621" s="312"/>
      <c r="CI621" s="312"/>
      <c r="CJ621" s="312"/>
      <c r="CK621" s="312"/>
      <c r="CL621" s="312"/>
      <c r="CM621" s="312"/>
      <c r="CN621" s="312"/>
      <c r="CO621" s="312"/>
    </row>
    <row r="622" spans="4:94">
      <c r="D622" s="475"/>
      <c r="E622" s="475"/>
      <c r="F622" s="475"/>
      <c r="G622" s="475"/>
      <c r="H622" s="475"/>
      <c r="I622" s="475"/>
      <c r="J622" s="475"/>
      <c r="K622" s="475"/>
      <c r="L622" s="475"/>
      <c r="M622" s="475"/>
      <c r="N622" s="475"/>
      <c r="O622" s="475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  <c r="AA622" s="475"/>
      <c r="AB622" s="475"/>
      <c r="AC622" s="475"/>
      <c r="AD622" s="475"/>
      <c r="AE622" s="475"/>
      <c r="AF622" s="475"/>
      <c r="AG622" s="475"/>
      <c r="AH622" s="475"/>
      <c r="AI622" s="475"/>
      <c r="AJ622" s="475"/>
      <c r="AK622" s="475"/>
      <c r="AL622" s="475"/>
      <c r="AM622" s="475"/>
      <c r="AN622" s="475"/>
      <c r="AO622" s="475"/>
      <c r="AP622" s="475"/>
      <c r="AQ622" s="475"/>
      <c r="AR622" s="475"/>
      <c r="AS622" s="475"/>
      <c r="AT622" s="475"/>
      <c r="AU622" s="475"/>
      <c r="AV622" s="475"/>
      <c r="AW622" s="475"/>
      <c r="AX622" s="475"/>
      <c r="AY622" s="475"/>
      <c r="AZ622" s="475"/>
      <c r="BA622" s="475"/>
      <c r="BB622" s="475"/>
      <c r="BC622" s="475"/>
      <c r="BD622" s="475"/>
      <c r="BE622" s="475"/>
      <c r="BF622" s="475"/>
      <c r="BG622" s="475"/>
      <c r="BH622" s="475"/>
      <c r="BI622" s="475"/>
      <c r="BJ622" s="475"/>
      <c r="BK622" s="475"/>
      <c r="BL622" s="475"/>
      <c r="BM622" s="475"/>
      <c r="BN622" s="475"/>
      <c r="BO622" s="475"/>
      <c r="BP622" s="475"/>
      <c r="BQ622" s="475"/>
      <c r="BR622" s="475">
        <f ca="1">BR$47/24</f>
        <v>4958654.2457298264</v>
      </c>
      <c r="BS622" s="312"/>
      <c r="BT622" s="312"/>
      <c r="BU622" s="312"/>
      <c r="BV622" s="312"/>
      <c r="BW622" s="312"/>
      <c r="BX622" s="312"/>
      <c r="BY622" s="312"/>
      <c r="BZ622" s="312"/>
      <c r="CA622" s="312"/>
      <c r="CB622" s="312"/>
      <c r="CC622" s="312"/>
      <c r="CD622" s="312"/>
      <c r="CE622" s="312"/>
      <c r="CF622" s="312"/>
      <c r="CG622" s="312"/>
      <c r="CH622" s="312"/>
      <c r="CI622" s="312"/>
      <c r="CJ622" s="312"/>
      <c r="CK622" s="312"/>
      <c r="CL622" s="312"/>
      <c r="CM622" s="312"/>
      <c r="CN622" s="312"/>
      <c r="CO622" s="312"/>
    </row>
    <row r="623" spans="4:94">
      <c r="D623" s="475"/>
      <c r="E623" s="475"/>
      <c r="F623" s="475"/>
      <c r="G623" s="475"/>
      <c r="H623" s="475"/>
      <c r="I623" s="475"/>
      <c r="J623" s="475"/>
      <c r="K623" s="475"/>
      <c r="L623" s="475"/>
      <c r="M623" s="475"/>
      <c r="N623" s="475"/>
      <c r="O623" s="475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  <c r="AA623" s="475"/>
      <c r="AB623" s="475"/>
      <c r="AC623" s="475"/>
      <c r="AD623" s="475"/>
      <c r="AE623" s="475"/>
      <c r="AF623" s="475"/>
      <c r="AG623" s="475"/>
      <c r="AH623" s="475"/>
      <c r="AI623" s="475"/>
      <c r="AJ623" s="475"/>
      <c r="AK623" s="475"/>
      <c r="AL623" s="475"/>
      <c r="AM623" s="475"/>
      <c r="AN623" s="475"/>
      <c r="AO623" s="475"/>
      <c r="AP623" s="475"/>
      <c r="AQ623" s="475"/>
      <c r="AR623" s="475"/>
      <c r="AS623" s="475"/>
      <c r="AT623" s="475"/>
      <c r="AU623" s="475"/>
      <c r="AV623" s="475"/>
      <c r="AW623" s="475"/>
      <c r="AX623" s="475"/>
      <c r="AY623" s="475"/>
      <c r="AZ623" s="475"/>
      <c r="BA623" s="475"/>
      <c r="BB623" s="475"/>
      <c r="BC623" s="475"/>
      <c r="BD623" s="475"/>
      <c r="BE623" s="475"/>
      <c r="BF623" s="475"/>
      <c r="BG623" s="475"/>
      <c r="BH623" s="475"/>
      <c r="BI623" s="475"/>
      <c r="BJ623" s="475"/>
      <c r="BK623" s="475"/>
      <c r="BL623" s="475"/>
      <c r="BM623" s="475"/>
      <c r="BN623" s="475"/>
      <c r="BO623" s="475"/>
      <c r="BP623" s="475"/>
      <c r="BQ623" s="475"/>
      <c r="BR623" s="475">
        <f ca="1">BR$47/24</f>
        <v>4958654.2457298264</v>
      </c>
      <c r="BS623" s="312"/>
      <c r="BT623" s="312"/>
      <c r="BU623" s="312"/>
      <c r="BV623" s="312"/>
      <c r="BW623" s="312"/>
      <c r="BX623" s="312"/>
      <c r="BY623" s="312"/>
      <c r="BZ623" s="312"/>
      <c r="CA623" s="312"/>
      <c r="CB623" s="312"/>
      <c r="CC623" s="312"/>
      <c r="CD623" s="312"/>
      <c r="CE623" s="312"/>
      <c r="CF623" s="312"/>
      <c r="CG623" s="312"/>
      <c r="CH623" s="312"/>
      <c r="CI623" s="312"/>
      <c r="CJ623" s="312"/>
      <c r="CK623" s="312"/>
      <c r="CL623" s="312"/>
      <c r="CM623" s="312"/>
      <c r="CN623" s="312"/>
      <c r="CO623" s="312"/>
    </row>
    <row r="624" spans="4:94">
      <c r="AU624" s="312"/>
      <c r="AV624" s="312"/>
      <c r="AW624" s="312"/>
      <c r="AX624" s="312"/>
      <c r="AY624" s="312"/>
      <c r="AZ624" s="312"/>
      <c r="BA624" s="312"/>
      <c r="BB624" s="312"/>
      <c r="BC624" s="312"/>
      <c r="BD624" s="312"/>
      <c r="BE624" s="312"/>
      <c r="BF624" s="312"/>
      <c r="BG624" s="312"/>
      <c r="BH624" s="312"/>
      <c r="BI624" s="312"/>
      <c r="BJ624" s="312"/>
      <c r="BK624" s="312"/>
      <c r="BL624" s="312"/>
      <c r="BM624" s="312"/>
      <c r="BN624" s="312"/>
      <c r="BO624" s="312"/>
      <c r="BP624" s="312"/>
      <c r="BQ624" s="312"/>
      <c r="BR624" s="312"/>
      <c r="BS624" s="312"/>
      <c r="BT624" s="312"/>
      <c r="BU624" s="312"/>
      <c r="BV624" s="312"/>
      <c r="BW624" s="312"/>
      <c r="BX624" s="312"/>
      <c r="BY624" s="312"/>
      <c r="BZ624" s="312"/>
      <c r="CA624" s="312"/>
      <c r="CB624" s="312"/>
      <c r="CC624" s="312"/>
      <c r="CD624" s="312"/>
      <c r="CE624" s="312"/>
      <c r="CF624" s="312"/>
      <c r="CG624" s="312"/>
      <c r="CH624" s="312"/>
      <c r="CI624" s="312"/>
      <c r="CJ624" s="312"/>
      <c r="CK624" s="312"/>
      <c r="CL624" s="312"/>
      <c r="CM624" s="312"/>
      <c r="CN624" s="312"/>
      <c r="CO624" s="312"/>
      <c r="CP624" s="312"/>
    </row>
    <row r="625" spans="47:95">
      <c r="AU625" s="312"/>
      <c r="AV625" s="312"/>
      <c r="AW625" s="312"/>
      <c r="AX625" s="312"/>
      <c r="AY625" s="312"/>
      <c r="AZ625" s="312"/>
      <c r="BA625" s="312"/>
      <c r="BB625" s="312"/>
      <c r="BC625" s="312"/>
      <c r="BD625" s="312"/>
      <c r="BE625" s="312"/>
      <c r="BF625" s="312"/>
      <c r="BG625" s="312"/>
      <c r="BH625" s="312"/>
      <c r="BI625" s="312"/>
      <c r="BJ625" s="312"/>
      <c r="BK625" s="312"/>
      <c r="BL625" s="312"/>
      <c r="BM625" s="312"/>
      <c r="BN625" s="312"/>
      <c r="BO625" s="312"/>
      <c r="BP625" s="312"/>
      <c r="BQ625" s="312"/>
      <c r="BR625" s="312"/>
      <c r="BS625" s="312"/>
      <c r="BT625" s="312"/>
      <c r="BU625" s="312"/>
      <c r="BV625" s="312"/>
      <c r="BW625" s="312"/>
      <c r="BX625" s="312"/>
      <c r="BY625" s="312"/>
      <c r="BZ625" s="312"/>
      <c r="CA625" s="312"/>
      <c r="CB625" s="312"/>
      <c r="CC625" s="312"/>
      <c r="CD625" s="312"/>
      <c r="CE625" s="312"/>
      <c r="CF625" s="312"/>
      <c r="CG625" s="312"/>
      <c r="CH625" s="312"/>
      <c r="CI625" s="312"/>
      <c r="CJ625" s="312"/>
      <c r="CK625" s="312"/>
      <c r="CL625" s="312"/>
      <c r="CM625" s="312"/>
      <c r="CN625" s="312"/>
      <c r="CO625" s="312"/>
      <c r="CP625" s="312"/>
    </row>
    <row r="626" spans="47:95">
      <c r="AU626" s="312"/>
      <c r="AV626" s="312"/>
      <c r="AW626" s="312"/>
      <c r="AX626" s="312"/>
      <c r="AY626" s="312"/>
      <c r="AZ626" s="312"/>
      <c r="BA626" s="312"/>
      <c r="BB626" s="312"/>
      <c r="BC626" s="312"/>
      <c r="BD626" s="312"/>
      <c r="BE626" s="312"/>
      <c r="BF626" s="312"/>
      <c r="BG626" s="312"/>
      <c r="BH626" s="312"/>
      <c r="BI626" s="312"/>
      <c r="BJ626" s="312"/>
      <c r="BK626" s="312"/>
      <c r="BL626" s="312"/>
      <c r="BM626" s="312"/>
      <c r="BN626" s="312"/>
      <c r="BO626" s="312"/>
      <c r="BP626" s="312"/>
      <c r="BQ626" s="312"/>
      <c r="BR626" s="312"/>
      <c r="BS626" s="312"/>
      <c r="BT626" s="312"/>
      <c r="BU626" s="312"/>
      <c r="BV626" s="312"/>
      <c r="BW626" s="312"/>
      <c r="BX626" s="312"/>
      <c r="BY626" s="312"/>
      <c r="BZ626" s="312"/>
      <c r="CA626" s="312"/>
      <c r="CB626" s="312"/>
      <c r="CC626" s="312"/>
      <c r="CD626" s="312"/>
      <c r="CE626" s="312"/>
      <c r="CF626" s="312"/>
      <c r="CG626" s="312"/>
      <c r="CH626" s="312"/>
      <c r="CI626" s="312"/>
      <c r="CJ626" s="312"/>
      <c r="CK626" s="312"/>
      <c r="CL626" s="312"/>
      <c r="CM626" s="312"/>
      <c r="CN626" s="312"/>
      <c r="CO626" s="312"/>
      <c r="CP626" s="312"/>
    </row>
    <row r="627" spans="47:95">
      <c r="AU627" s="312"/>
      <c r="AV627" s="312"/>
      <c r="AW627" s="312"/>
      <c r="AX627" s="312"/>
      <c r="AY627" s="312"/>
      <c r="AZ627" s="312"/>
      <c r="BA627" s="312"/>
      <c r="BB627" s="312"/>
      <c r="BC627" s="312"/>
      <c r="BD627" s="312"/>
      <c r="BE627" s="312"/>
      <c r="BF627" s="312"/>
      <c r="BG627" s="312"/>
      <c r="BH627" s="312"/>
      <c r="BI627" s="312"/>
      <c r="BJ627" s="312"/>
      <c r="BK627" s="312"/>
      <c r="BL627" s="312"/>
      <c r="BM627" s="312"/>
      <c r="BN627" s="312"/>
      <c r="BO627" s="312"/>
      <c r="BP627" s="312"/>
      <c r="BQ627" s="312"/>
      <c r="BR627" s="312"/>
      <c r="BS627" s="312"/>
      <c r="BT627" s="312"/>
      <c r="BU627" s="312"/>
      <c r="BV627" s="312"/>
      <c r="BW627" s="312"/>
      <c r="BX627" s="312"/>
      <c r="BY627" s="312"/>
      <c r="BZ627" s="312"/>
      <c r="CA627" s="312"/>
      <c r="CB627" s="312"/>
      <c r="CC627" s="312"/>
      <c r="CD627" s="312"/>
      <c r="CE627" s="312"/>
      <c r="CF627" s="312"/>
      <c r="CG627" s="312"/>
      <c r="CH627" s="312"/>
      <c r="CI627" s="312"/>
      <c r="CJ627" s="312"/>
      <c r="CK627" s="312"/>
      <c r="CL627" s="312"/>
      <c r="CM627" s="312"/>
      <c r="CN627" s="312"/>
      <c r="CO627" s="312"/>
      <c r="CP627" s="312"/>
    </row>
    <row r="628" spans="47:95">
      <c r="AU628" s="312"/>
      <c r="AV628" s="312"/>
      <c r="AW628" s="312"/>
      <c r="AX628" s="312"/>
      <c r="AY628" s="312"/>
      <c r="AZ628" s="312"/>
      <c r="BA628" s="312"/>
      <c r="BB628" s="312"/>
      <c r="BC628" s="312"/>
      <c r="BD628" s="312"/>
      <c r="BE628" s="312"/>
      <c r="BF628" s="312"/>
      <c r="BG628" s="312"/>
      <c r="BH628" s="312"/>
      <c r="BI628" s="312"/>
      <c r="BJ628" s="312"/>
      <c r="BK628" s="312"/>
      <c r="BL628" s="312"/>
      <c r="BM628" s="312"/>
      <c r="BN628" s="312"/>
      <c r="BO628" s="312"/>
      <c r="BP628" s="312"/>
      <c r="BQ628" s="312"/>
      <c r="BR628" s="312"/>
      <c r="BS628" s="312"/>
      <c r="BT628" s="312"/>
      <c r="BU628" s="312"/>
      <c r="BV628" s="312"/>
      <c r="BW628" s="312"/>
      <c r="BX628" s="312"/>
      <c r="BY628" s="312"/>
      <c r="BZ628" s="312"/>
      <c r="CA628" s="312"/>
      <c r="CB628" s="312"/>
      <c r="CC628" s="312"/>
      <c r="CD628" s="312"/>
      <c r="CE628" s="312"/>
      <c r="CF628" s="312"/>
      <c r="CG628" s="312"/>
      <c r="CH628" s="312"/>
      <c r="CI628" s="312"/>
      <c r="CJ628" s="312"/>
      <c r="CK628" s="312"/>
      <c r="CL628" s="312"/>
      <c r="CM628" s="312"/>
      <c r="CN628" s="312"/>
      <c r="CO628" s="312"/>
      <c r="CP628" s="312"/>
    </row>
    <row r="629" spans="47:95">
      <c r="AU629" s="312"/>
      <c r="AV629" s="312"/>
      <c r="AW629" s="312"/>
      <c r="AX629" s="312"/>
      <c r="AY629" s="312"/>
      <c r="AZ629" s="312"/>
      <c r="BA629" s="312"/>
      <c r="BB629" s="312"/>
      <c r="BC629" s="312"/>
      <c r="BD629" s="312"/>
      <c r="BE629" s="312"/>
      <c r="BF629" s="312"/>
      <c r="BG629" s="312"/>
      <c r="BH629" s="312"/>
      <c r="BI629" s="312"/>
      <c r="BJ629" s="312"/>
      <c r="BK629" s="312"/>
      <c r="BL629" s="312"/>
      <c r="BM629" s="312"/>
      <c r="BN629" s="312"/>
      <c r="BO629" s="312"/>
      <c r="BP629" s="312"/>
      <c r="BQ629" s="312"/>
      <c r="BR629" s="312"/>
      <c r="BS629" s="312"/>
      <c r="BT629" s="312"/>
      <c r="BU629" s="312"/>
      <c r="BV629" s="312"/>
      <c r="BW629" s="312"/>
      <c r="BX629" s="312"/>
      <c r="BY629" s="312"/>
      <c r="BZ629" s="312"/>
      <c r="CA629" s="312"/>
      <c r="CB629" s="312"/>
      <c r="CC629" s="312"/>
      <c r="CD629" s="312"/>
      <c r="CE629" s="312"/>
      <c r="CF629" s="312"/>
      <c r="CG629" s="312"/>
      <c r="CH629" s="312"/>
      <c r="CI629" s="312"/>
      <c r="CJ629" s="312"/>
      <c r="CK629" s="312"/>
      <c r="CL629" s="312"/>
      <c r="CM629" s="312"/>
      <c r="CN629" s="312"/>
      <c r="CO629" s="312"/>
      <c r="CP629" s="312"/>
      <c r="CQ629" s="312"/>
    </row>
    <row r="630" spans="47:95">
      <c r="AU630" s="312"/>
      <c r="AV630" s="312"/>
      <c r="AW630" s="312"/>
      <c r="AX630" s="312"/>
      <c r="AY630" s="312"/>
      <c r="AZ630" s="312"/>
      <c r="BA630" s="312"/>
      <c r="BB630" s="312"/>
      <c r="BC630" s="312"/>
      <c r="BD630" s="312"/>
      <c r="BE630" s="312"/>
      <c r="BF630" s="312"/>
      <c r="BG630" s="312"/>
      <c r="BH630" s="312"/>
      <c r="BI630" s="312"/>
      <c r="BJ630" s="312"/>
      <c r="BK630" s="312"/>
      <c r="BL630" s="312"/>
      <c r="BM630" s="312"/>
      <c r="BN630" s="312"/>
      <c r="BO630" s="312"/>
      <c r="BP630" s="312"/>
      <c r="BQ630" s="312"/>
      <c r="BR630" s="312"/>
      <c r="BS630" s="312"/>
      <c r="BT630" s="312"/>
      <c r="BU630" s="312"/>
      <c r="BV630" s="312"/>
      <c r="BW630" s="312"/>
      <c r="BX630" s="312"/>
      <c r="BY630" s="312"/>
      <c r="BZ630" s="312"/>
      <c r="CA630" s="312"/>
      <c r="CB630" s="312"/>
      <c r="CC630" s="312"/>
      <c r="CD630" s="312"/>
      <c r="CE630" s="312"/>
      <c r="CF630" s="312"/>
      <c r="CG630" s="312"/>
      <c r="CH630" s="312"/>
      <c r="CI630" s="312"/>
      <c r="CJ630" s="312"/>
      <c r="CK630" s="312"/>
      <c r="CL630" s="312"/>
      <c r="CM630" s="312"/>
      <c r="CN630" s="312"/>
      <c r="CO630" s="312"/>
      <c r="CP630" s="312"/>
      <c r="CQ630" s="312"/>
    </row>
    <row r="631" spans="47:95">
      <c r="AU631" s="312"/>
      <c r="AV631" s="312"/>
      <c r="AW631" s="312"/>
      <c r="AX631" s="312"/>
      <c r="AY631" s="312"/>
      <c r="AZ631" s="312"/>
      <c r="BA631" s="312"/>
      <c r="BB631" s="312"/>
      <c r="BC631" s="312"/>
      <c r="BD631" s="312"/>
      <c r="BE631" s="312"/>
      <c r="BF631" s="312"/>
      <c r="BG631" s="312"/>
      <c r="BH631" s="312"/>
      <c r="BI631" s="312"/>
      <c r="BJ631" s="312"/>
      <c r="BK631" s="312"/>
      <c r="BL631" s="312"/>
      <c r="BM631" s="312"/>
      <c r="BN631" s="312"/>
      <c r="BO631" s="312"/>
      <c r="BP631" s="312"/>
      <c r="BQ631" s="312"/>
      <c r="BR631" s="312"/>
      <c r="BS631" s="312"/>
      <c r="BT631" s="312"/>
      <c r="BU631" s="312"/>
      <c r="BV631" s="312"/>
      <c r="BW631" s="312"/>
      <c r="BX631" s="312"/>
      <c r="BY631" s="312"/>
      <c r="BZ631" s="312"/>
      <c r="CA631" s="312"/>
      <c r="CB631" s="312"/>
      <c r="CC631" s="312"/>
      <c r="CD631" s="312"/>
      <c r="CE631" s="312"/>
      <c r="CF631" s="312"/>
      <c r="CG631" s="312"/>
      <c r="CH631" s="312"/>
      <c r="CI631" s="312"/>
      <c r="CJ631" s="312"/>
      <c r="CK631" s="312"/>
      <c r="CL631" s="312"/>
      <c r="CM631" s="312"/>
      <c r="CN631" s="312"/>
      <c r="CO631" s="312"/>
      <c r="CP631" s="312"/>
      <c r="CQ631" s="312"/>
    </row>
    <row r="632" spans="47:95">
      <c r="AU632" s="312"/>
      <c r="AV632" s="312"/>
      <c r="AW632" s="312"/>
      <c r="AX632" s="312"/>
      <c r="AY632" s="312"/>
      <c r="AZ632" s="312"/>
      <c r="BA632" s="312"/>
      <c r="BB632" s="312"/>
      <c r="BC632" s="312"/>
      <c r="BD632" s="312"/>
      <c r="BE632" s="312"/>
      <c r="BF632" s="312"/>
      <c r="BG632" s="312"/>
      <c r="BH632" s="312"/>
      <c r="BI632" s="312"/>
      <c r="BJ632" s="312"/>
      <c r="BK632" s="312"/>
      <c r="BL632" s="312"/>
      <c r="BM632" s="312"/>
      <c r="BN632" s="312"/>
      <c r="BO632" s="312"/>
      <c r="BP632" s="312"/>
      <c r="BQ632" s="312"/>
      <c r="BR632" s="312"/>
      <c r="BS632" s="312"/>
      <c r="BT632" s="312"/>
      <c r="BU632" s="312"/>
      <c r="BV632" s="312"/>
      <c r="BW632" s="312"/>
      <c r="BX632" s="312"/>
      <c r="BY632" s="312"/>
      <c r="BZ632" s="312"/>
      <c r="CA632" s="312"/>
      <c r="CB632" s="312"/>
      <c r="CC632" s="312"/>
      <c r="CD632" s="312"/>
      <c r="CE632" s="312"/>
      <c r="CF632" s="312"/>
      <c r="CG632" s="312"/>
      <c r="CH632" s="312"/>
      <c r="CI632" s="312"/>
      <c r="CJ632" s="312"/>
      <c r="CK632" s="312"/>
      <c r="CL632" s="312"/>
      <c r="CM632" s="312"/>
      <c r="CN632" s="312"/>
      <c r="CO632" s="312"/>
      <c r="CP632" s="312"/>
      <c r="CQ632" s="312"/>
    </row>
    <row r="633" spans="47:95">
      <c r="AU633" s="312"/>
      <c r="AV633" s="312"/>
      <c r="AW633" s="312"/>
      <c r="AX633" s="312"/>
      <c r="AY633" s="312"/>
      <c r="AZ633" s="312"/>
      <c r="BA633" s="312"/>
      <c r="BB633" s="312"/>
      <c r="BC633" s="312"/>
      <c r="BD633" s="312"/>
      <c r="BE633" s="312"/>
      <c r="BF633" s="312"/>
      <c r="BG633" s="312"/>
      <c r="BH633" s="312"/>
      <c r="BI633" s="312"/>
      <c r="BJ633" s="312"/>
      <c r="BK633" s="312"/>
      <c r="BL633" s="312"/>
      <c r="BM633" s="312"/>
      <c r="BN633" s="312"/>
      <c r="BO633" s="312"/>
      <c r="BP633" s="312"/>
      <c r="BQ633" s="312"/>
      <c r="BR633" s="312"/>
      <c r="BS633" s="312"/>
      <c r="BT633" s="312"/>
      <c r="BU633" s="312"/>
      <c r="BV633" s="312"/>
      <c r="BW633" s="312"/>
      <c r="BX633" s="312"/>
      <c r="BY633" s="312"/>
      <c r="BZ633" s="312"/>
      <c r="CA633" s="312"/>
      <c r="CB633" s="312"/>
      <c r="CC633" s="312"/>
      <c r="CD633" s="312"/>
      <c r="CE633" s="312"/>
      <c r="CF633" s="312"/>
      <c r="CG633" s="312"/>
      <c r="CH633" s="312"/>
      <c r="CI633" s="312"/>
      <c r="CJ633" s="312"/>
      <c r="CK633" s="312"/>
      <c r="CL633" s="312"/>
      <c r="CM633" s="312"/>
      <c r="CN633" s="312"/>
      <c r="CO633" s="312"/>
      <c r="CP633" s="312"/>
      <c r="CQ633" s="312"/>
    </row>
  </sheetData>
  <mergeCells count="1">
    <mergeCell ref="B3:P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300C-B516-3B4F-A2B8-587D9D8C907D}">
  <sheetPr>
    <tabColor theme="4" tint="-0.249977111117893"/>
  </sheetPr>
  <dimension ref="B2:BR18"/>
  <sheetViews>
    <sheetView topLeftCell="A7" zoomScaleNormal="100" workbookViewId="0">
      <selection sqref="A1:XFD1048576"/>
    </sheetView>
  </sheetViews>
  <sheetFormatPr defaultColWidth="25.69140625" defaultRowHeight="25" customHeight="1"/>
  <cols>
    <col min="1" max="1" width="5.69140625" style="3" customWidth="1"/>
    <col min="2" max="2" width="78.765625" style="3" bestFit="1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481">
        <f>SUM(C10:C16)</f>
        <v>40500000</v>
      </c>
      <c r="D8" s="481">
        <f t="shared" ref="D8:BO8" si="0">SUM(D10:D16)</f>
        <v>91500000</v>
      </c>
      <c r="E8" s="481">
        <f t="shared" si="0"/>
        <v>91500000</v>
      </c>
      <c r="F8" s="481">
        <f t="shared" si="0"/>
        <v>103500000</v>
      </c>
      <c r="G8" s="481">
        <f t="shared" si="0"/>
        <v>189000000</v>
      </c>
      <c r="H8" s="481">
        <f t="shared" si="0"/>
        <v>91500000</v>
      </c>
      <c r="I8" s="481">
        <f t="shared" si="0"/>
        <v>0</v>
      </c>
      <c r="J8" s="481">
        <f t="shared" si="0"/>
        <v>0</v>
      </c>
      <c r="K8" s="481">
        <f t="shared" si="0"/>
        <v>0</v>
      </c>
      <c r="L8" s="481">
        <f t="shared" si="0"/>
        <v>0</v>
      </c>
      <c r="M8" s="481">
        <f t="shared" si="0"/>
        <v>0</v>
      </c>
      <c r="N8" s="481">
        <f t="shared" si="0"/>
        <v>0</v>
      </c>
      <c r="O8" s="481">
        <f t="shared" si="0"/>
        <v>0</v>
      </c>
      <c r="P8" s="481">
        <f t="shared" si="0"/>
        <v>0</v>
      </c>
      <c r="Q8" s="481">
        <f t="shared" si="0"/>
        <v>0</v>
      </c>
      <c r="R8" s="481">
        <f t="shared" si="0"/>
        <v>0</v>
      </c>
      <c r="S8" s="481">
        <f t="shared" si="0"/>
        <v>0</v>
      </c>
      <c r="T8" s="481">
        <f t="shared" si="0"/>
        <v>0</v>
      </c>
      <c r="U8" s="481">
        <f t="shared" si="0"/>
        <v>0</v>
      </c>
      <c r="V8" s="481">
        <f t="shared" si="0"/>
        <v>0</v>
      </c>
      <c r="W8" s="481">
        <f t="shared" si="0"/>
        <v>0</v>
      </c>
      <c r="X8" s="481">
        <f t="shared" si="0"/>
        <v>0</v>
      </c>
      <c r="Y8" s="481">
        <f t="shared" si="0"/>
        <v>0</v>
      </c>
      <c r="Z8" s="481">
        <f t="shared" si="0"/>
        <v>0</v>
      </c>
      <c r="AA8" s="481">
        <f t="shared" si="0"/>
        <v>0</v>
      </c>
      <c r="AB8" s="481">
        <f t="shared" si="0"/>
        <v>0</v>
      </c>
      <c r="AC8" s="481">
        <f t="shared" si="0"/>
        <v>0</v>
      </c>
      <c r="AD8" s="481">
        <f t="shared" si="0"/>
        <v>0</v>
      </c>
      <c r="AE8" s="481">
        <f t="shared" si="0"/>
        <v>0</v>
      </c>
      <c r="AF8" s="481">
        <f t="shared" si="0"/>
        <v>0</v>
      </c>
      <c r="AG8" s="481">
        <f t="shared" si="0"/>
        <v>0</v>
      </c>
      <c r="AH8" s="481">
        <f t="shared" si="0"/>
        <v>0</v>
      </c>
      <c r="AI8" s="481">
        <f t="shared" si="0"/>
        <v>0</v>
      </c>
      <c r="AJ8" s="481">
        <f t="shared" si="0"/>
        <v>0</v>
      </c>
      <c r="AK8" s="481">
        <f t="shared" si="0"/>
        <v>0</v>
      </c>
      <c r="AL8" s="481">
        <f t="shared" si="0"/>
        <v>0</v>
      </c>
      <c r="AM8" s="481">
        <f t="shared" si="0"/>
        <v>0</v>
      </c>
      <c r="AN8" s="481">
        <f t="shared" si="0"/>
        <v>0</v>
      </c>
      <c r="AO8" s="481">
        <f t="shared" si="0"/>
        <v>0</v>
      </c>
      <c r="AP8" s="481">
        <f t="shared" si="0"/>
        <v>0</v>
      </c>
      <c r="AQ8" s="481">
        <f t="shared" si="0"/>
        <v>0</v>
      </c>
      <c r="AR8" s="481">
        <f t="shared" si="0"/>
        <v>0</v>
      </c>
      <c r="AS8" s="481">
        <f t="shared" si="0"/>
        <v>0</v>
      </c>
      <c r="AT8" s="481">
        <f t="shared" si="0"/>
        <v>0</v>
      </c>
      <c r="AU8" s="481">
        <f t="shared" si="0"/>
        <v>0</v>
      </c>
      <c r="AV8" s="481">
        <f t="shared" si="0"/>
        <v>0</v>
      </c>
      <c r="AW8" s="481">
        <f t="shared" si="0"/>
        <v>0</v>
      </c>
      <c r="AX8" s="481">
        <f t="shared" si="0"/>
        <v>0</v>
      </c>
      <c r="AY8" s="481">
        <f t="shared" si="0"/>
        <v>0</v>
      </c>
      <c r="AZ8" s="481">
        <f t="shared" si="0"/>
        <v>0</v>
      </c>
      <c r="BA8" s="481">
        <f t="shared" si="0"/>
        <v>0</v>
      </c>
      <c r="BB8" s="481">
        <f t="shared" si="0"/>
        <v>0</v>
      </c>
      <c r="BC8" s="481">
        <f t="shared" si="0"/>
        <v>0</v>
      </c>
      <c r="BD8" s="481">
        <f t="shared" si="0"/>
        <v>0</v>
      </c>
      <c r="BE8" s="481">
        <f t="shared" si="0"/>
        <v>0</v>
      </c>
      <c r="BF8" s="481">
        <f t="shared" si="0"/>
        <v>0</v>
      </c>
      <c r="BG8" s="481">
        <f t="shared" si="0"/>
        <v>0</v>
      </c>
      <c r="BH8" s="481">
        <f t="shared" si="0"/>
        <v>0</v>
      </c>
      <c r="BI8" s="481">
        <f t="shared" si="0"/>
        <v>0</v>
      </c>
      <c r="BJ8" s="481">
        <f t="shared" si="0"/>
        <v>0</v>
      </c>
      <c r="BK8" s="481">
        <f t="shared" si="0"/>
        <v>0</v>
      </c>
      <c r="BL8" s="481">
        <f t="shared" si="0"/>
        <v>0</v>
      </c>
      <c r="BM8" s="481">
        <f t="shared" si="0"/>
        <v>0</v>
      </c>
      <c r="BN8" s="481">
        <f t="shared" si="0"/>
        <v>0</v>
      </c>
      <c r="BO8" s="481">
        <f t="shared" si="0"/>
        <v>0</v>
      </c>
      <c r="BP8" s="481">
        <f t="shared" ref="BP8:BR8" si="1">SUM(BP10:BP16)</f>
        <v>0</v>
      </c>
      <c r="BQ8" s="481">
        <f t="shared" si="1"/>
        <v>0</v>
      </c>
      <c r="BR8" s="481">
        <f t="shared" si="1"/>
        <v>0</v>
      </c>
    </row>
    <row r="9" spans="2:70" ht="25" customHeight="1">
      <c r="C9" s="482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482"/>
      <c r="BN9" s="482"/>
      <c r="BO9" s="482"/>
      <c r="BP9" s="482"/>
      <c r="BQ9" s="482"/>
      <c r="BR9" s="482"/>
    </row>
    <row r="10" spans="2:70" ht="25" customHeight="1">
      <c r="B10" s="135" t="s">
        <v>365</v>
      </c>
      <c r="C10" s="456">
        <f>270000*'BASIC INPUT ASSUMPTIONS'!$D$7</f>
        <v>40500000</v>
      </c>
      <c r="D10" s="456">
        <f>270000*'BASIC INPUT ASSUMPTIONS'!$D$7</f>
        <v>40500000</v>
      </c>
      <c r="E10" s="456">
        <f>270000*'BASIC INPUT ASSUMPTIONS'!$D$7</f>
        <v>40500000</v>
      </c>
      <c r="F10" s="456">
        <f>270000*'BASIC INPUT ASSUMPTIONS'!$D$7</f>
        <v>40500000</v>
      </c>
      <c r="G10" s="456">
        <f>270000*'BASIC INPUT ASSUMPTIONS'!$D$7</f>
        <v>40500000</v>
      </c>
      <c r="H10" s="456">
        <f>270000*'BASIC INPUT ASSUMPTIONS'!$D$7</f>
        <v>40500000</v>
      </c>
      <c r="I10" s="456">
        <v>0</v>
      </c>
      <c r="J10" s="456">
        <v>0</v>
      </c>
      <c r="K10" s="456">
        <v>0</v>
      </c>
      <c r="L10" s="456">
        <v>0</v>
      </c>
      <c r="M10" s="456">
        <v>0</v>
      </c>
      <c r="N10" s="456">
        <v>0</v>
      </c>
      <c r="O10" s="456">
        <v>0</v>
      </c>
      <c r="P10" s="456">
        <v>0</v>
      </c>
      <c r="Q10" s="456">
        <v>0</v>
      </c>
      <c r="R10" s="456">
        <v>0</v>
      </c>
      <c r="S10" s="456">
        <v>0</v>
      </c>
      <c r="T10" s="456">
        <v>0</v>
      </c>
      <c r="U10" s="456">
        <v>0</v>
      </c>
      <c r="V10" s="456">
        <v>0</v>
      </c>
      <c r="W10" s="456">
        <v>0</v>
      </c>
      <c r="X10" s="456">
        <v>0</v>
      </c>
      <c r="Y10" s="456">
        <v>0</v>
      </c>
      <c r="Z10" s="456">
        <v>0</v>
      </c>
      <c r="AA10" s="456">
        <v>0</v>
      </c>
      <c r="AB10" s="456">
        <v>0</v>
      </c>
      <c r="AC10" s="456">
        <v>0</v>
      </c>
      <c r="AD10" s="456">
        <v>0</v>
      </c>
      <c r="AE10" s="456">
        <v>0</v>
      </c>
      <c r="AF10" s="456">
        <v>0</v>
      </c>
      <c r="AG10" s="456">
        <v>0</v>
      </c>
      <c r="AH10" s="456">
        <v>0</v>
      </c>
      <c r="AI10" s="456">
        <v>0</v>
      </c>
      <c r="AJ10" s="456">
        <v>0</v>
      </c>
      <c r="AK10" s="456">
        <v>0</v>
      </c>
      <c r="AL10" s="456">
        <v>0</v>
      </c>
      <c r="AM10" s="456">
        <v>0</v>
      </c>
      <c r="AN10" s="456">
        <v>0</v>
      </c>
      <c r="AO10" s="456">
        <v>0</v>
      </c>
      <c r="AP10" s="456">
        <v>0</v>
      </c>
      <c r="AQ10" s="456">
        <v>0</v>
      </c>
      <c r="AR10" s="456">
        <v>0</v>
      </c>
      <c r="AS10" s="456">
        <v>0</v>
      </c>
      <c r="AT10" s="456">
        <v>0</v>
      </c>
      <c r="AU10" s="456">
        <v>0</v>
      </c>
      <c r="AV10" s="456">
        <v>0</v>
      </c>
      <c r="AW10" s="456">
        <v>0</v>
      </c>
      <c r="AX10" s="456">
        <v>0</v>
      </c>
      <c r="AY10" s="456">
        <v>0</v>
      </c>
      <c r="AZ10" s="456">
        <v>0</v>
      </c>
      <c r="BA10" s="456">
        <v>0</v>
      </c>
      <c r="BB10" s="456">
        <v>0</v>
      </c>
      <c r="BC10" s="456">
        <v>0</v>
      </c>
      <c r="BD10" s="456">
        <v>0</v>
      </c>
      <c r="BE10" s="456">
        <v>0</v>
      </c>
      <c r="BF10" s="456">
        <v>0</v>
      </c>
      <c r="BG10" s="456">
        <v>0</v>
      </c>
      <c r="BH10" s="456">
        <v>0</v>
      </c>
      <c r="BI10" s="456">
        <v>0</v>
      </c>
      <c r="BJ10" s="456">
        <v>0</v>
      </c>
      <c r="BK10" s="456">
        <v>0</v>
      </c>
      <c r="BL10" s="456">
        <v>0</v>
      </c>
      <c r="BM10" s="456">
        <v>0</v>
      </c>
      <c r="BN10" s="456">
        <v>0</v>
      </c>
      <c r="BO10" s="456">
        <v>0</v>
      </c>
      <c r="BP10" s="456">
        <v>0</v>
      </c>
      <c r="BQ10" s="456">
        <v>0</v>
      </c>
      <c r="BR10" s="483">
        <v>0</v>
      </c>
    </row>
    <row r="11" spans="2:70" ht="25" customHeight="1">
      <c r="B11" s="137" t="s">
        <v>366</v>
      </c>
      <c r="C11" s="484">
        <v>0</v>
      </c>
      <c r="D11" s="484">
        <v>0</v>
      </c>
      <c r="E11" s="484">
        <v>0</v>
      </c>
      <c r="F11" s="484">
        <v>0</v>
      </c>
      <c r="G11" s="484">
        <v>0</v>
      </c>
      <c r="H11" s="484">
        <v>0</v>
      </c>
      <c r="I11" s="484">
        <v>0</v>
      </c>
      <c r="J11" s="484">
        <v>0</v>
      </c>
      <c r="K11" s="484">
        <v>0</v>
      </c>
      <c r="L11" s="484">
        <v>0</v>
      </c>
      <c r="M11" s="484">
        <v>0</v>
      </c>
      <c r="N11" s="484">
        <v>0</v>
      </c>
      <c r="O11" s="484">
        <v>0</v>
      </c>
      <c r="P11" s="484">
        <v>0</v>
      </c>
      <c r="Q11" s="484">
        <v>0</v>
      </c>
      <c r="R11" s="484">
        <v>0</v>
      </c>
      <c r="S11" s="484">
        <v>0</v>
      </c>
      <c r="T11" s="484">
        <v>0</v>
      </c>
      <c r="U11" s="484">
        <v>0</v>
      </c>
      <c r="V11" s="484">
        <v>0</v>
      </c>
      <c r="W11" s="484">
        <v>0</v>
      </c>
      <c r="X11" s="484">
        <v>0</v>
      </c>
      <c r="Y11" s="484">
        <v>0</v>
      </c>
      <c r="Z11" s="484">
        <v>0</v>
      </c>
      <c r="AA11" s="484">
        <v>0</v>
      </c>
      <c r="AB11" s="484">
        <v>0</v>
      </c>
      <c r="AC11" s="484">
        <v>0</v>
      </c>
      <c r="AD11" s="484">
        <v>0</v>
      </c>
      <c r="AE11" s="484">
        <v>0</v>
      </c>
      <c r="AF11" s="484">
        <v>0</v>
      </c>
      <c r="AG11" s="484">
        <v>0</v>
      </c>
      <c r="AH11" s="484">
        <v>0</v>
      </c>
      <c r="AI11" s="484">
        <v>0</v>
      </c>
      <c r="AJ11" s="484">
        <v>0</v>
      </c>
      <c r="AK11" s="484">
        <v>0</v>
      </c>
      <c r="AL11" s="484">
        <v>0</v>
      </c>
      <c r="AM11" s="484">
        <v>0</v>
      </c>
      <c r="AN11" s="484">
        <v>0</v>
      </c>
      <c r="AO11" s="484">
        <v>0</v>
      </c>
      <c r="AP11" s="484">
        <v>0</v>
      </c>
      <c r="AQ11" s="484">
        <v>0</v>
      </c>
      <c r="AR11" s="484">
        <v>0</v>
      </c>
      <c r="AS11" s="484">
        <v>0</v>
      </c>
      <c r="AT11" s="484">
        <v>0</v>
      </c>
      <c r="AU11" s="484">
        <v>0</v>
      </c>
      <c r="AV11" s="484">
        <v>0</v>
      </c>
      <c r="AW11" s="484">
        <v>0</v>
      </c>
      <c r="AX11" s="484">
        <v>0</v>
      </c>
      <c r="AY11" s="484">
        <v>0</v>
      </c>
      <c r="AZ11" s="484">
        <v>0</v>
      </c>
      <c r="BA11" s="484">
        <v>0</v>
      </c>
      <c r="BB11" s="484">
        <v>0</v>
      </c>
      <c r="BC11" s="484">
        <v>0</v>
      </c>
      <c r="BD11" s="484">
        <v>0</v>
      </c>
      <c r="BE11" s="484">
        <v>0</v>
      </c>
      <c r="BF11" s="484">
        <v>0</v>
      </c>
      <c r="BG11" s="484">
        <v>0</v>
      </c>
      <c r="BH11" s="484">
        <v>0</v>
      </c>
      <c r="BI11" s="484">
        <v>0</v>
      </c>
      <c r="BJ11" s="484">
        <v>0</v>
      </c>
      <c r="BK11" s="484">
        <v>0</v>
      </c>
      <c r="BL11" s="484">
        <v>0</v>
      </c>
      <c r="BM11" s="484">
        <v>0</v>
      </c>
      <c r="BN11" s="484">
        <v>0</v>
      </c>
      <c r="BO11" s="484">
        <v>0</v>
      </c>
      <c r="BP11" s="484">
        <v>0</v>
      </c>
      <c r="BQ11" s="484">
        <v>0</v>
      </c>
      <c r="BR11" s="485">
        <v>0</v>
      </c>
    </row>
    <row r="12" spans="2:70" ht="25" customHeight="1">
      <c r="B12" s="137" t="s">
        <v>460</v>
      </c>
      <c r="C12" s="484">
        <v>0</v>
      </c>
      <c r="D12" s="484">
        <f>340000*'BASIC INPUT ASSUMPTIONS'!$D$7</f>
        <v>51000000</v>
      </c>
      <c r="E12" s="484">
        <f>340000*'BASIC INPUT ASSUMPTIONS'!$D$7</f>
        <v>51000000</v>
      </c>
      <c r="F12" s="484">
        <f>340000*'BASIC INPUT ASSUMPTIONS'!$D$7</f>
        <v>51000000</v>
      </c>
      <c r="G12" s="484">
        <f>340000*'BASIC INPUT ASSUMPTIONS'!$D$7</f>
        <v>51000000</v>
      </c>
      <c r="H12" s="484">
        <f>340000*'BASIC INPUT ASSUMPTIONS'!$D$7</f>
        <v>51000000</v>
      </c>
      <c r="I12" s="484"/>
      <c r="J12" s="484"/>
      <c r="K12" s="484"/>
      <c r="L12" s="484">
        <v>0</v>
      </c>
      <c r="M12" s="484">
        <v>0</v>
      </c>
      <c r="N12" s="484">
        <v>0</v>
      </c>
      <c r="O12" s="484">
        <v>0</v>
      </c>
      <c r="P12" s="484">
        <v>0</v>
      </c>
      <c r="Q12" s="484">
        <v>0</v>
      </c>
      <c r="R12" s="484">
        <v>0</v>
      </c>
      <c r="S12" s="484">
        <v>0</v>
      </c>
      <c r="T12" s="484">
        <v>0</v>
      </c>
      <c r="U12" s="484">
        <v>0</v>
      </c>
      <c r="V12" s="484">
        <v>0</v>
      </c>
      <c r="W12" s="484">
        <v>0</v>
      </c>
      <c r="X12" s="484">
        <v>0</v>
      </c>
      <c r="Y12" s="484">
        <v>0</v>
      </c>
      <c r="Z12" s="484">
        <v>0</v>
      </c>
      <c r="AA12" s="484">
        <v>0</v>
      </c>
      <c r="AB12" s="484">
        <v>0</v>
      </c>
      <c r="AC12" s="484">
        <v>0</v>
      </c>
      <c r="AD12" s="484">
        <v>0</v>
      </c>
      <c r="AE12" s="484">
        <v>0</v>
      </c>
      <c r="AF12" s="484">
        <v>0</v>
      </c>
      <c r="AG12" s="484">
        <v>0</v>
      </c>
      <c r="AH12" s="484">
        <v>0</v>
      </c>
      <c r="AI12" s="484">
        <v>0</v>
      </c>
      <c r="AJ12" s="484">
        <v>0</v>
      </c>
      <c r="AK12" s="484">
        <v>0</v>
      </c>
      <c r="AL12" s="484">
        <v>0</v>
      </c>
      <c r="AM12" s="484">
        <v>0</v>
      </c>
      <c r="AN12" s="484">
        <v>0</v>
      </c>
      <c r="AO12" s="484">
        <v>0</v>
      </c>
      <c r="AP12" s="484">
        <v>0</v>
      </c>
      <c r="AQ12" s="484">
        <v>0</v>
      </c>
      <c r="AR12" s="484">
        <v>0</v>
      </c>
      <c r="AS12" s="484">
        <v>0</v>
      </c>
      <c r="AT12" s="484">
        <v>0</v>
      </c>
      <c r="AU12" s="484">
        <v>0</v>
      </c>
      <c r="AV12" s="484">
        <v>0</v>
      </c>
      <c r="AW12" s="484">
        <v>0</v>
      </c>
      <c r="AX12" s="484">
        <v>0</v>
      </c>
      <c r="AY12" s="484">
        <v>0</v>
      </c>
      <c r="AZ12" s="484">
        <v>0</v>
      </c>
      <c r="BA12" s="484">
        <v>0</v>
      </c>
      <c r="BB12" s="484">
        <v>0</v>
      </c>
      <c r="BC12" s="484">
        <v>0</v>
      </c>
      <c r="BD12" s="484">
        <v>0</v>
      </c>
      <c r="BE12" s="484">
        <v>0</v>
      </c>
      <c r="BF12" s="484">
        <v>0</v>
      </c>
      <c r="BG12" s="484">
        <v>0</v>
      </c>
      <c r="BH12" s="484">
        <v>0</v>
      </c>
      <c r="BI12" s="484">
        <v>0</v>
      </c>
      <c r="BJ12" s="484">
        <v>0</v>
      </c>
      <c r="BK12" s="484">
        <v>0</v>
      </c>
      <c r="BL12" s="484">
        <v>0</v>
      </c>
      <c r="BM12" s="484">
        <v>0</v>
      </c>
      <c r="BN12" s="484">
        <v>0</v>
      </c>
      <c r="BO12" s="484">
        <v>0</v>
      </c>
      <c r="BP12" s="484">
        <v>0</v>
      </c>
      <c r="BQ12" s="484">
        <v>0</v>
      </c>
      <c r="BR12" s="485">
        <v>0</v>
      </c>
    </row>
    <row r="13" spans="2:70" ht="25" customHeight="1">
      <c r="B13" s="137" t="s">
        <v>368</v>
      </c>
      <c r="C13" s="484">
        <v>0</v>
      </c>
      <c r="D13" s="484">
        <v>0</v>
      </c>
      <c r="E13" s="484">
        <v>0</v>
      </c>
      <c r="F13" s="484">
        <v>0</v>
      </c>
      <c r="G13" s="484">
        <f>150000*'BASIC INPUT ASSUMPTIONS'!$D$7</f>
        <v>22500000</v>
      </c>
      <c r="H13" s="484">
        <v>0</v>
      </c>
      <c r="I13" s="484">
        <v>0</v>
      </c>
      <c r="J13" s="484">
        <v>0</v>
      </c>
      <c r="K13" s="484">
        <v>0</v>
      </c>
      <c r="L13" s="484">
        <v>0</v>
      </c>
      <c r="M13" s="484">
        <v>0</v>
      </c>
      <c r="N13" s="484">
        <v>0</v>
      </c>
      <c r="O13" s="484">
        <v>0</v>
      </c>
      <c r="P13" s="484">
        <v>0</v>
      </c>
      <c r="Q13" s="484">
        <v>0</v>
      </c>
      <c r="R13" s="484">
        <v>0</v>
      </c>
      <c r="S13" s="484">
        <v>0</v>
      </c>
      <c r="T13" s="484">
        <v>0</v>
      </c>
      <c r="U13" s="484">
        <v>0</v>
      </c>
      <c r="V13" s="484">
        <v>0</v>
      </c>
      <c r="W13" s="484">
        <v>0</v>
      </c>
      <c r="X13" s="484">
        <v>0</v>
      </c>
      <c r="Y13" s="484">
        <v>0</v>
      </c>
      <c r="Z13" s="484">
        <v>0</v>
      </c>
      <c r="AA13" s="484">
        <v>0</v>
      </c>
      <c r="AB13" s="484">
        <v>0</v>
      </c>
      <c r="AC13" s="484">
        <v>0</v>
      </c>
      <c r="AD13" s="484">
        <v>0</v>
      </c>
      <c r="AE13" s="484">
        <v>0</v>
      </c>
      <c r="AF13" s="484">
        <v>0</v>
      </c>
      <c r="AG13" s="484">
        <v>0</v>
      </c>
      <c r="AH13" s="484">
        <v>0</v>
      </c>
      <c r="AI13" s="484">
        <v>0</v>
      </c>
      <c r="AJ13" s="484">
        <v>0</v>
      </c>
      <c r="AK13" s="484">
        <v>0</v>
      </c>
      <c r="AL13" s="484">
        <v>0</v>
      </c>
      <c r="AM13" s="484">
        <v>0</v>
      </c>
      <c r="AN13" s="484">
        <v>0</v>
      </c>
      <c r="AO13" s="484">
        <v>0</v>
      </c>
      <c r="AP13" s="484">
        <v>0</v>
      </c>
      <c r="AQ13" s="484">
        <v>0</v>
      </c>
      <c r="AR13" s="484">
        <v>0</v>
      </c>
      <c r="AS13" s="484">
        <v>0</v>
      </c>
      <c r="AT13" s="484">
        <v>0</v>
      </c>
      <c r="AU13" s="484">
        <v>0</v>
      </c>
      <c r="AV13" s="484">
        <v>0</v>
      </c>
      <c r="AW13" s="484">
        <v>0</v>
      </c>
      <c r="AX13" s="484">
        <v>0</v>
      </c>
      <c r="AY13" s="484">
        <v>0</v>
      </c>
      <c r="AZ13" s="484">
        <v>0</v>
      </c>
      <c r="BA13" s="484">
        <v>0</v>
      </c>
      <c r="BB13" s="484">
        <v>0</v>
      </c>
      <c r="BC13" s="484">
        <v>0</v>
      </c>
      <c r="BD13" s="484">
        <v>0</v>
      </c>
      <c r="BE13" s="484">
        <v>0</v>
      </c>
      <c r="BF13" s="484">
        <v>0</v>
      </c>
      <c r="BG13" s="484">
        <v>0</v>
      </c>
      <c r="BH13" s="484">
        <v>0</v>
      </c>
      <c r="BI13" s="484">
        <v>0</v>
      </c>
      <c r="BJ13" s="484">
        <v>0</v>
      </c>
      <c r="BK13" s="484">
        <v>0</v>
      </c>
      <c r="BL13" s="484">
        <v>0</v>
      </c>
      <c r="BM13" s="484">
        <v>0</v>
      </c>
      <c r="BN13" s="484">
        <v>0</v>
      </c>
      <c r="BO13" s="484">
        <v>0</v>
      </c>
      <c r="BP13" s="484">
        <v>0</v>
      </c>
      <c r="BQ13" s="484">
        <v>0</v>
      </c>
      <c r="BR13" s="485">
        <v>0</v>
      </c>
    </row>
    <row r="14" spans="2:70" ht="25" customHeight="1">
      <c r="B14" s="137" t="s">
        <v>75</v>
      </c>
      <c r="C14" s="484">
        <v>0</v>
      </c>
      <c r="D14" s="484">
        <v>0</v>
      </c>
      <c r="E14" s="484">
        <v>0</v>
      </c>
      <c r="F14" s="484">
        <v>0</v>
      </c>
      <c r="G14" s="484">
        <v>0</v>
      </c>
      <c r="H14" s="484">
        <v>0</v>
      </c>
      <c r="I14" s="484">
        <v>0</v>
      </c>
      <c r="J14" s="484">
        <v>0</v>
      </c>
      <c r="K14" s="484">
        <v>0</v>
      </c>
      <c r="L14" s="484">
        <v>0</v>
      </c>
      <c r="M14" s="484">
        <v>0</v>
      </c>
      <c r="N14" s="484">
        <v>0</v>
      </c>
      <c r="O14" s="484">
        <v>0</v>
      </c>
      <c r="P14" s="484">
        <v>0</v>
      </c>
      <c r="Q14" s="484">
        <v>0</v>
      </c>
      <c r="R14" s="484">
        <v>0</v>
      </c>
      <c r="S14" s="484">
        <v>0</v>
      </c>
      <c r="T14" s="484">
        <v>0</v>
      </c>
      <c r="U14" s="484">
        <v>0</v>
      </c>
      <c r="V14" s="484">
        <v>0</v>
      </c>
      <c r="W14" s="484">
        <v>0</v>
      </c>
      <c r="X14" s="484">
        <v>0</v>
      </c>
      <c r="Y14" s="484">
        <v>0</v>
      </c>
      <c r="Z14" s="484">
        <v>0</v>
      </c>
      <c r="AA14" s="484">
        <v>0</v>
      </c>
      <c r="AB14" s="484">
        <v>0</v>
      </c>
      <c r="AC14" s="484">
        <v>0</v>
      </c>
      <c r="AD14" s="484">
        <v>0</v>
      </c>
      <c r="AE14" s="484">
        <v>0</v>
      </c>
      <c r="AF14" s="484">
        <v>0</v>
      </c>
      <c r="AG14" s="484">
        <v>0</v>
      </c>
      <c r="AH14" s="484">
        <v>0</v>
      </c>
      <c r="AI14" s="484">
        <v>0</v>
      </c>
      <c r="AJ14" s="484">
        <v>0</v>
      </c>
      <c r="AK14" s="484">
        <v>0</v>
      </c>
      <c r="AL14" s="484">
        <v>0</v>
      </c>
      <c r="AM14" s="484">
        <v>0</v>
      </c>
      <c r="AN14" s="484">
        <v>0</v>
      </c>
      <c r="AO14" s="484">
        <v>0</v>
      </c>
      <c r="AP14" s="484">
        <v>0</v>
      </c>
      <c r="AQ14" s="484">
        <v>0</v>
      </c>
      <c r="AR14" s="484">
        <v>0</v>
      </c>
      <c r="AS14" s="484">
        <v>0</v>
      </c>
      <c r="AT14" s="484">
        <v>0</v>
      </c>
      <c r="AU14" s="484">
        <v>0</v>
      </c>
      <c r="AV14" s="484">
        <v>0</v>
      </c>
      <c r="AW14" s="484">
        <v>0</v>
      </c>
      <c r="AX14" s="484">
        <v>0</v>
      </c>
      <c r="AY14" s="484">
        <v>0</v>
      </c>
      <c r="AZ14" s="484">
        <v>0</v>
      </c>
      <c r="BA14" s="484">
        <v>0</v>
      </c>
      <c r="BB14" s="484">
        <v>0</v>
      </c>
      <c r="BC14" s="484">
        <v>0</v>
      </c>
      <c r="BD14" s="484">
        <v>0</v>
      </c>
      <c r="BE14" s="484">
        <v>0</v>
      </c>
      <c r="BF14" s="484">
        <v>0</v>
      </c>
      <c r="BG14" s="484">
        <v>0</v>
      </c>
      <c r="BH14" s="484">
        <v>0</v>
      </c>
      <c r="BI14" s="484">
        <v>0</v>
      </c>
      <c r="BJ14" s="484">
        <v>0</v>
      </c>
      <c r="BK14" s="484">
        <v>0</v>
      </c>
      <c r="BL14" s="484">
        <v>0</v>
      </c>
      <c r="BM14" s="484">
        <v>0</v>
      </c>
      <c r="BN14" s="484">
        <v>0</v>
      </c>
      <c r="BO14" s="484">
        <v>0</v>
      </c>
      <c r="BP14" s="484">
        <v>0</v>
      </c>
      <c r="BQ14" s="484">
        <v>0</v>
      </c>
      <c r="BR14" s="485">
        <v>0</v>
      </c>
    </row>
    <row r="15" spans="2:70" ht="25" customHeight="1">
      <c r="B15" s="137" t="s">
        <v>76</v>
      </c>
      <c r="C15" s="484">
        <v>0</v>
      </c>
      <c r="D15" s="484">
        <v>0</v>
      </c>
      <c r="E15" s="484">
        <v>0</v>
      </c>
      <c r="F15" s="484">
        <f>80000*'BASIC INPUT ASSUMPTIONS'!$D$7</f>
        <v>12000000</v>
      </c>
      <c r="G15" s="484">
        <v>0</v>
      </c>
      <c r="H15" s="484">
        <v>0</v>
      </c>
      <c r="I15" s="484">
        <v>0</v>
      </c>
      <c r="J15" s="484">
        <v>0</v>
      </c>
      <c r="K15" s="484">
        <v>0</v>
      </c>
      <c r="L15" s="484">
        <v>0</v>
      </c>
      <c r="M15" s="484">
        <v>0</v>
      </c>
      <c r="N15" s="484">
        <v>0</v>
      </c>
      <c r="O15" s="484">
        <v>0</v>
      </c>
      <c r="P15" s="484">
        <v>0</v>
      </c>
      <c r="Q15" s="484">
        <v>0</v>
      </c>
      <c r="R15" s="484">
        <v>0</v>
      </c>
      <c r="S15" s="484">
        <v>0</v>
      </c>
      <c r="T15" s="484">
        <v>0</v>
      </c>
      <c r="U15" s="484">
        <v>0</v>
      </c>
      <c r="V15" s="484">
        <v>0</v>
      </c>
      <c r="W15" s="484">
        <v>0</v>
      </c>
      <c r="X15" s="484">
        <v>0</v>
      </c>
      <c r="Y15" s="484">
        <v>0</v>
      </c>
      <c r="Z15" s="484">
        <v>0</v>
      </c>
      <c r="AA15" s="484">
        <v>0</v>
      </c>
      <c r="AB15" s="484">
        <v>0</v>
      </c>
      <c r="AC15" s="484">
        <v>0</v>
      </c>
      <c r="AD15" s="484">
        <v>0</v>
      </c>
      <c r="AE15" s="484">
        <v>0</v>
      </c>
      <c r="AF15" s="484">
        <v>0</v>
      </c>
      <c r="AG15" s="484">
        <v>0</v>
      </c>
      <c r="AH15" s="484">
        <v>0</v>
      </c>
      <c r="AI15" s="484">
        <v>0</v>
      </c>
      <c r="AJ15" s="484">
        <v>0</v>
      </c>
      <c r="AK15" s="484">
        <v>0</v>
      </c>
      <c r="AL15" s="484">
        <v>0</v>
      </c>
      <c r="AM15" s="484">
        <v>0</v>
      </c>
      <c r="AN15" s="484">
        <v>0</v>
      </c>
      <c r="AO15" s="484">
        <v>0</v>
      </c>
      <c r="AP15" s="484">
        <v>0</v>
      </c>
      <c r="AQ15" s="484">
        <v>0</v>
      </c>
      <c r="AR15" s="484">
        <v>0</v>
      </c>
      <c r="AS15" s="484">
        <v>0</v>
      </c>
      <c r="AT15" s="484">
        <v>0</v>
      </c>
      <c r="AU15" s="484">
        <v>0</v>
      </c>
      <c r="AV15" s="484">
        <v>0</v>
      </c>
      <c r="AW15" s="484">
        <v>0</v>
      </c>
      <c r="AX15" s="484">
        <v>0</v>
      </c>
      <c r="AY15" s="484">
        <v>0</v>
      </c>
      <c r="AZ15" s="484">
        <v>0</v>
      </c>
      <c r="BA15" s="484">
        <v>0</v>
      </c>
      <c r="BB15" s="484">
        <v>0</v>
      </c>
      <c r="BC15" s="484">
        <v>0</v>
      </c>
      <c r="BD15" s="484">
        <v>0</v>
      </c>
      <c r="BE15" s="484">
        <v>0</v>
      </c>
      <c r="BF15" s="484">
        <v>0</v>
      </c>
      <c r="BG15" s="484">
        <v>0</v>
      </c>
      <c r="BH15" s="484">
        <v>0</v>
      </c>
      <c r="BI15" s="484">
        <v>0</v>
      </c>
      <c r="BJ15" s="484">
        <v>0</v>
      </c>
      <c r="BK15" s="484">
        <v>0</v>
      </c>
      <c r="BL15" s="484">
        <v>0</v>
      </c>
      <c r="BM15" s="484">
        <v>0</v>
      </c>
      <c r="BN15" s="484">
        <v>0</v>
      </c>
      <c r="BO15" s="484">
        <v>0</v>
      </c>
      <c r="BP15" s="484">
        <v>0</v>
      </c>
      <c r="BQ15" s="484">
        <v>0</v>
      </c>
      <c r="BR15" s="485">
        <v>0</v>
      </c>
    </row>
    <row r="16" spans="2:70" ht="25" customHeight="1">
      <c r="B16" s="137" t="s">
        <v>462</v>
      </c>
      <c r="C16" s="484">
        <v>0</v>
      </c>
      <c r="D16" s="484">
        <v>0</v>
      </c>
      <c r="E16" s="484">
        <v>0</v>
      </c>
      <c r="F16" s="484">
        <v>0</v>
      </c>
      <c r="G16" s="484">
        <f>500000*'BASIC INPUT ASSUMPTIONS'!D7</f>
        <v>75000000</v>
      </c>
      <c r="H16" s="484">
        <v>0</v>
      </c>
      <c r="I16" s="484">
        <v>0</v>
      </c>
      <c r="J16" s="484">
        <v>0</v>
      </c>
      <c r="K16" s="484">
        <v>0</v>
      </c>
      <c r="L16" s="484">
        <v>0</v>
      </c>
      <c r="M16" s="484">
        <v>0</v>
      </c>
      <c r="N16" s="484">
        <v>0</v>
      </c>
      <c r="O16" s="484">
        <v>0</v>
      </c>
      <c r="P16" s="484">
        <v>0</v>
      </c>
      <c r="Q16" s="484">
        <v>0</v>
      </c>
      <c r="R16" s="484">
        <v>0</v>
      </c>
      <c r="S16" s="484">
        <v>0</v>
      </c>
      <c r="T16" s="484">
        <v>0</v>
      </c>
      <c r="U16" s="484">
        <v>0</v>
      </c>
      <c r="V16" s="484">
        <v>0</v>
      </c>
      <c r="W16" s="484">
        <v>0</v>
      </c>
      <c r="X16" s="484">
        <v>0</v>
      </c>
      <c r="Y16" s="484">
        <v>0</v>
      </c>
      <c r="Z16" s="484">
        <v>0</v>
      </c>
      <c r="AA16" s="484">
        <v>0</v>
      </c>
      <c r="AB16" s="484">
        <v>0</v>
      </c>
      <c r="AC16" s="484">
        <v>0</v>
      </c>
      <c r="AD16" s="484">
        <v>0</v>
      </c>
      <c r="AE16" s="484">
        <v>0</v>
      </c>
      <c r="AF16" s="484">
        <v>0</v>
      </c>
      <c r="AG16" s="484">
        <v>0</v>
      </c>
      <c r="AH16" s="484">
        <v>0</v>
      </c>
      <c r="AI16" s="484">
        <v>0</v>
      </c>
      <c r="AJ16" s="484">
        <v>0</v>
      </c>
      <c r="AK16" s="484">
        <v>0</v>
      </c>
      <c r="AL16" s="484">
        <v>0</v>
      </c>
      <c r="AM16" s="484">
        <v>0</v>
      </c>
      <c r="AN16" s="484">
        <v>0</v>
      </c>
      <c r="AO16" s="484">
        <v>0</v>
      </c>
      <c r="AP16" s="484">
        <v>0</v>
      </c>
      <c r="AQ16" s="484">
        <v>0</v>
      </c>
      <c r="AR16" s="484">
        <v>0</v>
      </c>
      <c r="AS16" s="484">
        <v>0</v>
      </c>
      <c r="AT16" s="484">
        <v>0</v>
      </c>
      <c r="AU16" s="484">
        <v>0</v>
      </c>
      <c r="AV16" s="484">
        <v>0</v>
      </c>
      <c r="AW16" s="484">
        <v>0</v>
      </c>
      <c r="AX16" s="484">
        <v>0</v>
      </c>
      <c r="AY16" s="484">
        <v>0</v>
      </c>
      <c r="AZ16" s="484">
        <v>0</v>
      </c>
      <c r="BA16" s="484">
        <v>0</v>
      </c>
      <c r="BB16" s="484">
        <v>0</v>
      </c>
      <c r="BC16" s="484">
        <v>0</v>
      </c>
      <c r="BD16" s="484">
        <v>0</v>
      </c>
      <c r="BE16" s="484">
        <v>0</v>
      </c>
      <c r="BF16" s="484">
        <v>0</v>
      </c>
      <c r="BG16" s="484">
        <v>0</v>
      </c>
      <c r="BH16" s="484">
        <v>0</v>
      </c>
      <c r="BI16" s="484">
        <v>0</v>
      </c>
      <c r="BJ16" s="484">
        <v>0</v>
      </c>
      <c r="BK16" s="484">
        <v>0</v>
      </c>
      <c r="BL16" s="484">
        <v>0</v>
      </c>
      <c r="BM16" s="484">
        <v>0</v>
      </c>
      <c r="BN16" s="484">
        <v>0</v>
      </c>
      <c r="BO16" s="484">
        <v>0</v>
      </c>
      <c r="BP16" s="484">
        <v>0</v>
      </c>
      <c r="BQ16" s="484">
        <v>0</v>
      </c>
      <c r="BR16" s="485">
        <v>0</v>
      </c>
    </row>
    <row r="18" spans="3:3" ht="25" customHeight="1">
      <c r="C18" s="482">
        <f>SUM(C8:H8)</f>
        <v>607500000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F2A9-379D-D245-99C5-8E24B75F7D77}">
  <sheetPr>
    <tabColor theme="4" tint="-0.249977111117893"/>
  </sheetPr>
  <dimension ref="B1:BR27"/>
  <sheetViews>
    <sheetView zoomScaleNormal="100" workbookViewId="0">
      <pane xSplit="2" ySplit="7" topLeftCell="E8" activePane="bottomRight" state="frozen"/>
      <selection pane="topRight" activeCell="C1" sqref="C1"/>
      <selection pane="bottomLeft" activeCell="A8" sqref="A8"/>
      <selection pane="bottomRight" activeCell="G8" sqref="G8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486">
        <f t="shared" ref="C8:AH8" si="0">SUM(C10:C14)</f>
        <v>1608000000</v>
      </c>
      <c r="D8" s="486">
        <f t="shared" si="0"/>
        <v>0</v>
      </c>
      <c r="E8" s="486">
        <f t="shared" si="0"/>
        <v>0</v>
      </c>
      <c r="F8" s="486">
        <f t="shared" si="0"/>
        <v>48000000</v>
      </c>
      <c r="G8" s="486">
        <f t="shared" si="0"/>
        <v>60000000</v>
      </c>
      <c r="H8" s="486">
        <f t="shared" si="0"/>
        <v>48000000</v>
      </c>
      <c r="I8" s="486">
        <f t="shared" si="0"/>
        <v>81000000</v>
      </c>
      <c r="J8" s="486">
        <f t="shared" si="0"/>
        <v>81000000</v>
      </c>
      <c r="K8" s="486">
        <f t="shared" ca="1" si="0"/>
        <v>89441618.644067794</v>
      </c>
      <c r="L8" s="486">
        <f t="shared" ca="1" si="0"/>
        <v>90268510.381355926</v>
      </c>
      <c r="M8" s="486">
        <f t="shared" ca="1" si="0"/>
        <v>91193089.485699147</v>
      </c>
      <c r="N8" s="486">
        <f t="shared" ca="1" si="0"/>
        <v>92030186.998028338</v>
      </c>
      <c r="O8" s="486">
        <f t="shared" ca="1" si="0"/>
        <v>92948540.219003141</v>
      </c>
      <c r="P8" s="486">
        <f t="shared" ca="1" si="0"/>
        <v>94191496.690992102</v>
      </c>
      <c r="Q8" s="486">
        <f t="shared" ca="1" si="0"/>
        <v>95809597.558222234</v>
      </c>
      <c r="R8" s="486">
        <f t="shared" ca="1" si="0"/>
        <v>97448054.878086388</v>
      </c>
      <c r="S8" s="486">
        <f t="shared" ca="1" si="0"/>
        <v>99150213.614243641</v>
      </c>
      <c r="T8" s="486">
        <f t="shared" ca="1" si="0"/>
        <v>100587615.01004234</v>
      </c>
      <c r="U8" s="486">
        <f t="shared" ca="1" si="0"/>
        <v>102352417.477458</v>
      </c>
      <c r="V8" s="486">
        <f t="shared" ca="1" si="0"/>
        <v>104374562.85086729</v>
      </c>
      <c r="W8" s="486">
        <f t="shared" ca="1" si="0"/>
        <v>110786251.64923397</v>
      </c>
      <c r="X8" s="486">
        <f t="shared" ca="1" si="0"/>
        <v>112229328.90642013</v>
      </c>
      <c r="Y8" s="486">
        <f t="shared" ca="1" si="0"/>
        <v>114102953.14772478</v>
      </c>
      <c r="Z8" s="486">
        <f t="shared" ca="1" si="0"/>
        <v>115857580.43074687</v>
      </c>
      <c r="AA8" s="486">
        <f t="shared" ca="1" si="0"/>
        <v>117926935.10380574</v>
      </c>
      <c r="AB8" s="486">
        <f t="shared" ca="1" si="0"/>
        <v>120964136.94585553</v>
      </c>
      <c r="AC8" s="486">
        <f t="shared" ca="1" si="0"/>
        <v>125011268.09360027</v>
      </c>
      <c r="AD8" s="486">
        <f t="shared" ca="1" si="0"/>
        <v>128932477.74642169</v>
      </c>
      <c r="AE8" s="486">
        <f t="shared" ca="1" si="0"/>
        <v>132755526.77599847</v>
      </c>
      <c r="AF8" s="486">
        <f t="shared" ca="1" si="0"/>
        <v>135594087.19968811</v>
      </c>
      <c r="AG8" s="486">
        <f t="shared" ca="1" si="0"/>
        <v>138852274.877671</v>
      </c>
      <c r="AH8" s="486">
        <f t="shared" ca="1" si="0"/>
        <v>142255855.64060894</v>
      </c>
      <c r="AI8" s="486">
        <f t="shared" ref="AI8:BR8" ca="1" si="1">SUM(AI10:AI14)</f>
        <v>162692329.09744847</v>
      </c>
      <c r="AJ8" s="486">
        <f t="shared" ca="1" si="1"/>
        <v>164648431.09984368</v>
      </c>
      <c r="AK8" s="486">
        <f t="shared" ca="1" si="1"/>
        <v>167149667.18438375</v>
      </c>
      <c r="AL8" s="486">
        <f t="shared" ca="1" si="1"/>
        <v>169060857.96065527</v>
      </c>
      <c r="AM8" s="486">
        <f t="shared" ca="1" si="1"/>
        <v>171248189.94455934</v>
      </c>
      <c r="AN8" s="486">
        <f t="shared" ca="1" si="1"/>
        <v>174801702.04076305</v>
      </c>
      <c r="AO8" s="486">
        <f t="shared" ca="1" si="1"/>
        <v>179673429.58155227</v>
      </c>
      <c r="AP8" s="486">
        <f t="shared" ca="1" si="1"/>
        <v>184039575.74553668</v>
      </c>
      <c r="AQ8" s="486">
        <f t="shared" ca="1" si="1"/>
        <v>188020154.73099333</v>
      </c>
      <c r="AR8" s="486">
        <f t="shared" ca="1" si="1"/>
        <v>190413374.70529503</v>
      </c>
      <c r="AS8" s="486">
        <f t="shared" ca="1" si="1"/>
        <v>193295387.86462128</v>
      </c>
      <c r="AT8" s="486">
        <f t="shared" ca="1" si="1"/>
        <v>196300703.03558299</v>
      </c>
      <c r="AU8" s="486">
        <f ca="1">SUM(AU10:AU14)</f>
        <v>202920895.94142735</v>
      </c>
      <c r="AV8" s="486">
        <f t="shared" ref="AV8:BF8" ca="1" si="2">SUM(AV10:AV14)</f>
        <v>203393355.34946272</v>
      </c>
      <c r="AW8" s="486">
        <f t="shared" ca="1" si="2"/>
        <v>204453415.46409094</v>
      </c>
      <c r="AX8" s="486">
        <f t="shared" ca="1" si="2"/>
        <v>204929096.0535503</v>
      </c>
      <c r="AY8" s="486">
        <f t="shared" ca="1" si="2"/>
        <v>205725248.37196293</v>
      </c>
      <c r="AZ8" s="486">
        <f t="shared" ca="1" si="2"/>
        <v>207955931.05175024</v>
      </c>
      <c r="BA8" s="486">
        <f t="shared" ca="1" si="2"/>
        <v>211564221.3670525</v>
      </c>
      <c r="BB8" s="486">
        <f t="shared" ca="1" si="2"/>
        <v>214697517.14997452</v>
      </c>
      <c r="BC8" s="486">
        <f t="shared" ca="1" si="2"/>
        <v>217483935.25173652</v>
      </c>
      <c r="BD8" s="486">
        <f t="shared" ca="1" si="2"/>
        <v>218715023.30737972</v>
      </c>
      <c r="BE8" s="486">
        <f t="shared" ca="1" si="2"/>
        <v>220486442.88597864</v>
      </c>
      <c r="BF8" s="486">
        <f t="shared" ca="1" si="2"/>
        <v>222428557.66935194</v>
      </c>
      <c r="BG8" s="486">
        <f t="shared" ca="1" si="1"/>
        <v>240494358.34575713</v>
      </c>
      <c r="BH8" s="486">
        <f t="shared" ca="1" si="1"/>
        <v>239939645.53367981</v>
      </c>
      <c r="BI8" s="486">
        <f t="shared" ca="1" si="1"/>
        <v>240084397.99932826</v>
      </c>
      <c r="BJ8" s="486">
        <f t="shared" ca="1" si="1"/>
        <v>239633151.64108753</v>
      </c>
      <c r="BK8" s="486">
        <f t="shared" ca="1" si="1"/>
        <v>239582530.14496368</v>
      </c>
      <c r="BL8" s="486">
        <f t="shared" ca="1" si="1"/>
        <v>241158718.1474157</v>
      </c>
      <c r="BM8" s="486">
        <f t="shared" ca="1" si="1"/>
        <v>244296562.4100804</v>
      </c>
      <c r="BN8" s="486">
        <f t="shared" ca="1" si="1"/>
        <v>246951918.64947453</v>
      </c>
      <c r="BO8" s="486">
        <f t="shared" ca="1" si="1"/>
        <v>249264034.12518361</v>
      </c>
      <c r="BP8" s="486">
        <f t="shared" ca="1" si="1"/>
        <v>249899612.95111969</v>
      </c>
      <c r="BQ8" s="486">
        <f t="shared" ca="1" si="1"/>
        <v>251166410.58711666</v>
      </c>
      <c r="BR8" s="486">
        <f t="shared" ca="1" si="1"/>
        <v>252655148.85903031</v>
      </c>
    </row>
    <row r="9" spans="2:70" ht="25" customHeight="1"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  <c r="AI9" s="466"/>
      <c r="AJ9" s="466"/>
      <c r="AK9" s="466"/>
      <c r="AL9" s="466"/>
      <c r="AM9" s="466"/>
      <c r="AN9" s="466"/>
      <c r="AO9" s="466"/>
      <c r="AP9" s="466"/>
      <c r="AQ9" s="466"/>
      <c r="AR9" s="466"/>
      <c r="AS9" s="466"/>
      <c r="AT9" s="466"/>
      <c r="AU9" s="466"/>
      <c r="AV9" s="466"/>
      <c r="AW9" s="466"/>
      <c r="AX9" s="466"/>
      <c r="AY9" s="466"/>
      <c r="AZ9" s="466"/>
      <c r="BA9" s="466"/>
      <c r="BB9" s="466"/>
      <c r="BC9" s="466"/>
      <c r="BD9" s="466"/>
      <c r="BE9" s="466"/>
      <c r="BF9" s="466"/>
      <c r="BG9" s="466"/>
      <c r="BH9" s="466"/>
      <c r="BI9" s="466"/>
      <c r="BJ9" s="466"/>
      <c r="BK9" s="466"/>
      <c r="BL9" s="466"/>
      <c r="BM9" s="466"/>
      <c r="BN9" s="466"/>
      <c r="BO9" s="466"/>
      <c r="BP9" s="466"/>
      <c r="BQ9" s="466"/>
      <c r="BR9" s="466"/>
    </row>
    <row r="10" spans="2:70" ht="25" customHeight="1">
      <c r="B10" s="248" t="s">
        <v>65</v>
      </c>
      <c r="C10" s="487">
        <v>0</v>
      </c>
      <c r="D10" s="487">
        <v>0</v>
      </c>
      <c r="E10" s="487">
        <v>0</v>
      </c>
      <c r="F10" s="487">
        <v>0</v>
      </c>
      <c r="G10" s="487">
        <v>0</v>
      </c>
      <c r="H10" s="487">
        <v>0</v>
      </c>
      <c r="I10" s="487">
        <v>0</v>
      </c>
      <c r="J10" s="487">
        <v>0</v>
      </c>
      <c r="K10" s="487">
        <v>0</v>
      </c>
      <c r="L10" s="487">
        <v>0</v>
      </c>
      <c r="M10" s="487">
        <v>0</v>
      </c>
      <c r="N10" s="487">
        <v>0</v>
      </c>
      <c r="O10" s="487">
        <v>0</v>
      </c>
      <c r="P10" s="487">
        <v>0</v>
      </c>
      <c r="Q10" s="487">
        <v>0</v>
      </c>
      <c r="R10" s="487">
        <v>0</v>
      </c>
      <c r="S10" s="487">
        <v>0</v>
      </c>
      <c r="T10" s="487">
        <v>0</v>
      </c>
      <c r="U10" s="487">
        <v>0</v>
      </c>
      <c r="V10" s="487">
        <v>0</v>
      </c>
      <c r="W10" s="487">
        <v>0</v>
      </c>
      <c r="X10" s="487">
        <v>0</v>
      </c>
      <c r="Y10" s="487">
        <v>0</v>
      </c>
      <c r="Z10" s="487">
        <v>0</v>
      </c>
      <c r="AA10" s="487">
        <v>0</v>
      </c>
      <c r="AB10" s="487">
        <v>0</v>
      </c>
      <c r="AC10" s="487">
        <v>0</v>
      </c>
      <c r="AD10" s="487">
        <v>0</v>
      </c>
      <c r="AE10" s="487">
        <v>0</v>
      </c>
      <c r="AF10" s="487">
        <v>0</v>
      </c>
      <c r="AG10" s="487">
        <v>0</v>
      </c>
      <c r="AH10" s="487">
        <v>0</v>
      </c>
      <c r="AI10" s="487">
        <v>0</v>
      </c>
      <c r="AJ10" s="487">
        <v>0</v>
      </c>
      <c r="AK10" s="487">
        <v>0</v>
      </c>
      <c r="AL10" s="487">
        <v>0</v>
      </c>
      <c r="AM10" s="487">
        <v>0</v>
      </c>
      <c r="AN10" s="487">
        <v>0</v>
      </c>
      <c r="AO10" s="487">
        <v>0</v>
      </c>
      <c r="AP10" s="487">
        <v>0</v>
      </c>
      <c r="AQ10" s="487">
        <v>0</v>
      </c>
      <c r="AR10" s="487">
        <v>0</v>
      </c>
      <c r="AS10" s="487">
        <v>0</v>
      </c>
      <c r="AT10" s="487">
        <v>0</v>
      </c>
      <c r="AU10" s="487">
        <v>0</v>
      </c>
      <c r="AV10" s="487">
        <v>0</v>
      </c>
      <c r="AW10" s="487">
        <v>0</v>
      </c>
      <c r="AX10" s="487">
        <v>0</v>
      </c>
      <c r="AY10" s="487">
        <v>0</v>
      </c>
      <c r="AZ10" s="487">
        <v>0</v>
      </c>
      <c r="BA10" s="487">
        <v>0</v>
      </c>
      <c r="BB10" s="487">
        <v>0</v>
      </c>
      <c r="BC10" s="487">
        <v>0</v>
      </c>
      <c r="BD10" s="487">
        <v>0</v>
      </c>
      <c r="BE10" s="487">
        <v>0</v>
      </c>
      <c r="BF10" s="487">
        <v>0</v>
      </c>
      <c r="BG10" s="487">
        <v>0</v>
      </c>
      <c r="BH10" s="487">
        <v>0</v>
      </c>
      <c r="BI10" s="487">
        <v>0</v>
      </c>
      <c r="BJ10" s="487">
        <v>0</v>
      </c>
      <c r="BK10" s="487">
        <v>0</v>
      </c>
      <c r="BL10" s="487">
        <v>0</v>
      </c>
      <c r="BM10" s="487">
        <v>0</v>
      </c>
      <c r="BN10" s="487">
        <v>0</v>
      </c>
      <c r="BO10" s="487">
        <v>0</v>
      </c>
      <c r="BP10" s="487">
        <v>0</v>
      </c>
      <c r="BQ10" s="487">
        <v>0</v>
      </c>
      <c r="BR10" s="487">
        <v>0</v>
      </c>
    </row>
    <row r="11" spans="2:70" ht="25" customHeight="1">
      <c r="B11" s="248" t="s">
        <v>66</v>
      </c>
      <c r="C11" s="488">
        <f>600000*2680</f>
        <v>1608000000</v>
      </c>
      <c r="D11" s="488">
        <v>0</v>
      </c>
      <c r="E11" s="488">
        <v>0</v>
      </c>
      <c r="F11" s="488">
        <v>0</v>
      </c>
      <c r="G11" s="488">
        <v>0</v>
      </c>
      <c r="H11" s="488">
        <v>0</v>
      </c>
      <c r="I11" s="488">
        <v>0</v>
      </c>
      <c r="J11" s="488">
        <v>0</v>
      </c>
      <c r="K11" s="488">
        <f ca="1">'BASIC INPUT ASSUMPTIONS'!$D$18*'&lt;&lt;CASH FLOW PROJECTIONS&gt;&gt;'!K8</f>
        <v>941618.64406779665</v>
      </c>
      <c r="L11" s="488">
        <f ca="1">'BASIC INPUT ASSUMPTIONS'!$D$18*'&lt;&lt;CASH FLOW PROJECTIONS&gt;&gt;'!L8</f>
        <v>1768510.381355932</v>
      </c>
      <c r="M11" s="488">
        <f ca="1">'BASIC INPUT ASSUMPTIONS'!$D$18*'&lt;&lt;CASH FLOW PROJECTIONS&gt;&gt;'!M8</f>
        <v>2693089.4856991526</v>
      </c>
      <c r="N11" s="488">
        <f ca="1">'BASIC INPUT ASSUMPTIONS'!$D$18*'&lt;&lt;CASH FLOW PROJECTIONS&gt;&gt;'!N8</f>
        <v>3530186.998028337</v>
      </c>
      <c r="O11" s="488">
        <f ca="1">'BASIC INPUT ASSUMPTIONS'!$D$18*'&lt;&lt;CASH FLOW PROJECTIONS&gt;&gt;'!O8</f>
        <v>4448540.2190031419</v>
      </c>
      <c r="P11" s="488">
        <f ca="1">'BASIC INPUT ASSUMPTIONS'!$D$18*'&lt;&lt;CASH FLOW PROJECTIONS&gt;&gt;'!P8</f>
        <v>5691496.690992103</v>
      </c>
      <c r="Q11" s="488">
        <f ca="1">'BASIC INPUT ASSUMPTIONS'!$D$18*'&lt;&lt;CASH FLOW PROJECTIONS&gt;&gt;'!Q8</f>
        <v>7309597.5582222287</v>
      </c>
      <c r="R11" s="488">
        <f ca="1">'BASIC INPUT ASSUMPTIONS'!$D$18*'&lt;&lt;CASH FLOW PROJECTIONS&gt;&gt;'!R8</f>
        <v>8948054.8780863937</v>
      </c>
      <c r="S11" s="488">
        <f ca="1">'BASIC INPUT ASSUMPTIONS'!$D$18*'&lt;&lt;CASH FLOW PROJECTIONS&gt;&gt;'!S8</f>
        <v>10650213.61424364</v>
      </c>
      <c r="T11" s="488">
        <f ca="1">'BASIC INPUT ASSUMPTIONS'!$D$18*'&lt;&lt;CASH FLOW PROJECTIONS&gt;&gt;'!T8</f>
        <v>12087615.010042334</v>
      </c>
      <c r="U11" s="488">
        <f ca="1">'BASIC INPUT ASSUMPTIONS'!$D$18*'&lt;&lt;CASH FLOW PROJECTIONS&gt;&gt;'!U8</f>
        <v>13852417.477458002</v>
      </c>
      <c r="V11" s="488">
        <f ca="1">'BASIC INPUT ASSUMPTIONS'!$D$18*'&lt;&lt;CASH FLOW PROJECTIONS&gt;&gt;'!V8</f>
        <v>15874562.850867286</v>
      </c>
      <c r="W11" s="488">
        <f ca="1">'BASIC INPUT ASSUMPTIONS'!$D$18*'&lt;&lt;CASH FLOW PROJECTIONS&gt;&gt;'!W8</f>
        <v>17426251.649233963</v>
      </c>
      <c r="X11" s="488">
        <f ca="1">'BASIC INPUT ASSUMPTIONS'!$D$18*'&lt;&lt;CASH FLOW PROJECTIONS&gt;&gt;'!X8</f>
        <v>18869328.906420123</v>
      </c>
      <c r="Y11" s="488">
        <f ca="1">'BASIC INPUT ASSUMPTIONS'!$D$18*'&lt;&lt;CASH FLOW PROJECTIONS&gt;&gt;'!Y8</f>
        <v>20742953.147724781</v>
      </c>
      <c r="Z11" s="488">
        <f ca="1">'BASIC INPUT ASSUMPTIONS'!$D$18*'&lt;&lt;CASH FLOW PROJECTIONS&gt;&gt;'!Z8</f>
        <v>22497580.430746872</v>
      </c>
      <c r="AA11" s="488">
        <f ca="1">'BASIC INPUT ASSUMPTIONS'!$D$18*'&lt;&lt;CASH FLOW PROJECTIONS&gt;&gt;'!AA8</f>
        <v>24566935.103805739</v>
      </c>
      <c r="AB11" s="488">
        <f ca="1">'BASIC INPUT ASSUMPTIONS'!$D$18*'&lt;&lt;CASH FLOW PROJECTIONS&gt;&gt;'!AB8</f>
        <v>27604136.945855532</v>
      </c>
      <c r="AC11" s="488">
        <f ca="1">'BASIC INPUT ASSUMPTIONS'!$D$18*'&lt;&lt;CASH FLOW PROJECTIONS&gt;&gt;'!AC8</f>
        <v>31651268.093600273</v>
      </c>
      <c r="AD11" s="488">
        <f ca="1">'BASIC INPUT ASSUMPTIONS'!$D$18*'&lt;&lt;CASH FLOW PROJECTIONS&gt;&gt;'!AD8</f>
        <v>35572477.746421695</v>
      </c>
      <c r="AE11" s="488">
        <f ca="1">'BASIC INPUT ASSUMPTIONS'!$D$18*'&lt;&lt;CASH FLOW PROJECTIONS&gt;&gt;'!AE8</f>
        <v>39395526.775998481</v>
      </c>
      <c r="AF11" s="488">
        <f ca="1">'BASIC INPUT ASSUMPTIONS'!$D$18*'&lt;&lt;CASH FLOW PROJECTIONS&gt;&gt;'!AF8</f>
        <v>42234087.199688099</v>
      </c>
      <c r="AG11" s="488">
        <f ca="1">'BASIC INPUT ASSUMPTIONS'!$D$18*'&lt;&lt;CASH FLOW PROJECTIONS&gt;&gt;'!AG8</f>
        <v>45492274.877671011</v>
      </c>
      <c r="AH11" s="488">
        <f ca="1">'BASIC INPUT ASSUMPTIONS'!$D$18*'&lt;&lt;CASH FLOW PROJECTIONS&gt;&gt;'!AH8</f>
        <v>48895855.640608944</v>
      </c>
      <c r="AI11" s="488">
        <f ca="1">'BASIC INPUT ASSUMPTIONS'!$D$18*'&lt;&lt;CASH FLOW PROJECTIONS&gt;&gt;'!AI8</f>
        <v>64180729.097448476</v>
      </c>
      <c r="AJ11" s="488">
        <f ca="1">'BASIC INPUT ASSUMPTIONS'!$D$18*'&lt;&lt;CASH FLOW PROJECTIONS&gt;&gt;'!AJ8</f>
        <v>66136831.099843688</v>
      </c>
      <c r="AK11" s="488">
        <f ca="1">'BASIC INPUT ASSUMPTIONS'!$D$18*'&lt;&lt;CASH FLOW PROJECTIONS&gt;&gt;'!AK8</f>
        <v>68638067.18438375</v>
      </c>
      <c r="AL11" s="488">
        <f ca="1">'BASIC INPUT ASSUMPTIONS'!$D$18*'&lt;&lt;CASH FLOW PROJECTIONS&gt;&gt;'!AL8</f>
        <v>70549257.960655287</v>
      </c>
      <c r="AM11" s="488">
        <f ca="1">'BASIC INPUT ASSUMPTIONS'!$D$18*'&lt;&lt;CASH FLOW PROJECTIONS&gt;&gt;'!AM8</f>
        <v>72736589.944559321</v>
      </c>
      <c r="AN11" s="488">
        <f ca="1">'BASIC INPUT ASSUMPTIONS'!$D$18*'&lt;&lt;CASH FLOW PROJECTIONS&gt;&gt;'!AN8</f>
        <v>76290102.04076305</v>
      </c>
      <c r="AO11" s="488">
        <f ca="1">'BASIC INPUT ASSUMPTIONS'!$D$18*'&lt;&lt;CASH FLOW PROJECTIONS&gt;&gt;'!AO8</f>
        <v>81161829.581552282</v>
      </c>
      <c r="AP11" s="488">
        <f ca="1">'BASIC INPUT ASSUMPTIONS'!$D$18*'&lt;&lt;CASH FLOW PROJECTIONS&gt;&gt;'!AP8</f>
        <v>85527975.74553667</v>
      </c>
      <c r="AQ11" s="488">
        <f ca="1">'BASIC INPUT ASSUMPTIONS'!$D$18*'&lt;&lt;CASH FLOW PROJECTIONS&gt;&gt;'!AQ8</f>
        <v>89508554.730993316</v>
      </c>
      <c r="AR11" s="488">
        <f ca="1">'BASIC INPUT ASSUMPTIONS'!$D$18*'&lt;&lt;CASH FLOW PROJECTIONS&gt;&gt;'!AR8</f>
        <v>91901774.705295011</v>
      </c>
      <c r="AS11" s="488">
        <f ca="1">'BASIC INPUT ASSUMPTIONS'!$D$18*'&lt;&lt;CASH FLOW PROJECTIONS&gt;&gt;'!AS8</f>
        <v>94783787.864621282</v>
      </c>
      <c r="AT11" s="488">
        <f ca="1">'BASIC INPUT ASSUMPTIONS'!$D$18*'&lt;&lt;CASH FLOW PROJECTIONS&gt;&gt;'!AT8</f>
        <v>97789103.035582989</v>
      </c>
      <c r="AU11" s="488">
        <f ca="1">'BASIC INPUT ASSUMPTIONS'!$D$18*'&lt;&lt;CASH FLOW PROJECTIONS&gt;&gt;'!AU8</f>
        <v>98948599.94142735</v>
      </c>
      <c r="AV11" s="488">
        <f ca="1">'BASIC INPUT ASSUMPTIONS'!$D$18*'&lt;&lt;CASH FLOW PROJECTIONS&gt;&gt;'!AV8</f>
        <v>99421059.349462718</v>
      </c>
      <c r="AW11" s="488">
        <f ca="1">'BASIC INPUT ASSUMPTIONS'!$D$18*'&lt;&lt;CASH FLOW PROJECTIONS&gt;&gt;'!AW8</f>
        <v>100481119.46409094</v>
      </c>
      <c r="AX11" s="488">
        <f ca="1">'BASIC INPUT ASSUMPTIONS'!$D$18*'&lt;&lt;CASH FLOW PROJECTIONS&gt;&gt;'!AX8</f>
        <v>100956800.0535503</v>
      </c>
      <c r="AY11" s="488">
        <f ca="1">'BASIC INPUT ASSUMPTIONS'!$D$18*'&lt;&lt;CASH FLOW PROJECTIONS&gt;&gt;'!AY8</f>
        <v>101752952.37196293</v>
      </c>
      <c r="AZ11" s="488">
        <f ca="1">'BASIC INPUT ASSUMPTIONS'!$D$18*'&lt;&lt;CASH FLOW PROJECTIONS&gt;&gt;'!AZ8</f>
        <v>103983635.05175026</v>
      </c>
      <c r="BA11" s="488">
        <f ca="1">'BASIC INPUT ASSUMPTIONS'!$D$18*'&lt;&lt;CASH FLOW PROJECTIONS&gt;&gt;'!BA8</f>
        <v>107591925.36705248</v>
      </c>
      <c r="BB11" s="488">
        <f ca="1">'BASIC INPUT ASSUMPTIONS'!$D$18*'&lt;&lt;CASH FLOW PROJECTIONS&gt;&gt;'!BB8</f>
        <v>110725221.14997452</v>
      </c>
      <c r="BC11" s="488">
        <f ca="1">'BASIC INPUT ASSUMPTIONS'!$D$18*'&lt;&lt;CASH FLOW PROJECTIONS&gt;&gt;'!BC8</f>
        <v>113511639.25173652</v>
      </c>
      <c r="BD11" s="488">
        <f ca="1">'BASIC INPUT ASSUMPTIONS'!$D$18*'&lt;&lt;CASH FLOW PROJECTIONS&gt;&gt;'!BD8</f>
        <v>114742727.30737972</v>
      </c>
      <c r="BE11" s="488">
        <f ca="1">'BASIC INPUT ASSUMPTIONS'!$D$18*'&lt;&lt;CASH FLOW PROJECTIONS&gt;&gt;'!BE8</f>
        <v>116514146.88597862</v>
      </c>
      <c r="BF11" s="488">
        <f ca="1">'BASIC INPUT ASSUMPTIONS'!$D$18*'&lt;&lt;CASH FLOW PROJECTIONS&gt;&gt;'!BF8</f>
        <v>118456261.66935192</v>
      </c>
      <c r="BG11" s="488">
        <f ca="1">'BASIC INPUT ASSUMPTIONS'!$D$18*'&lt;&lt;CASH FLOW PROJECTIONS&gt;&gt;'!BG8</f>
        <v>130733724.58575717</v>
      </c>
      <c r="BH11" s="488">
        <f ca="1">'BASIC INPUT ASSUMPTIONS'!$D$18*'&lt;&lt;CASH FLOW PROJECTIONS&gt;&gt;'!BH8</f>
        <v>130179011.77367985</v>
      </c>
      <c r="BI11" s="488">
        <f ca="1">'BASIC INPUT ASSUMPTIONS'!$D$18*'&lt;&lt;CASH FLOW PROJECTIONS&gt;&gt;'!BI8</f>
        <v>130323764.23932828</v>
      </c>
      <c r="BJ11" s="488">
        <f ca="1">'BASIC INPUT ASSUMPTIONS'!$D$18*'&lt;&lt;CASH FLOW PROJECTIONS&gt;&gt;'!BJ8</f>
        <v>129872517.88108756</v>
      </c>
      <c r="BK11" s="488">
        <f ca="1">'BASIC INPUT ASSUMPTIONS'!$D$18*'&lt;&lt;CASH FLOW PROJECTIONS&gt;&gt;'!BK8</f>
        <v>129821896.38496371</v>
      </c>
      <c r="BL11" s="488">
        <f ca="1">'BASIC INPUT ASSUMPTIONS'!$D$18*'&lt;&lt;CASH FLOW PROJECTIONS&gt;&gt;'!BL8</f>
        <v>131398084.38741574</v>
      </c>
      <c r="BM11" s="488">
        <f ca="1">'BASIC INPUT ASSUMPTIONS'!$D$18*'&lt;&lt;CASH FLOW PROJECTIONS&gt;&gt;'!BM8</f>
        <v>134535928.65008044</v>
      </c>
      <c r="BN11" s="488">
        <f ca="1">'BASIC INPUT ASSUMPTIONS'!$D$18*'&lt;&lt;CASH FLOW PROJECTIONS&gt;&gt;'!BN8</f>
        <v>137191284.88947457</v>
      </c>
      <c r="BO11" s="488">
        <f ca="1">'BASIC INPUT ASSUMPTIONS'!$D$18*'&lt;&lt;CASH FLOW PROJECTIONS&gt;&gt;'!BO8</f>
        <v>139503400.36518365</v>
      </c>
      <c r="BP11" s="488">
        <f ca="1">'BASIC INPUT ASSUMPTIONS'!$D$18*'&lt;&lt;CASH FLOW PROJECTIONS&gt;&gt;'!BP8</f>
        <v>140138979.19111973</v>
      </c>
      <c r="BQ11" s="488">
        <f ca="1">'BASIC INPUT ASSUMPTIONS'!$D$18*'&lt;&lt;CASH FLOW PROJECTIONS&gt;&gt;'!BQ8</f>
        <v>141405776.8271167</v>
      </c>
      <c r="BR11" s="488">
        <f ca="1">'BASIC INPUT ASSUMPTIONS'!$D$18*'&lt;&lt;CASH FLOW PROJECTIONS&gt;&gt;'!BR8</f>
        <v>142894515.09903035</v>
      </c>
    </row>
    <row r="12" spans="2:70" ht="25" customHeight="1">
      <c r="B12" s="248" t="s">
        <v>67</v>
      </c>
      <c r="C12" s="488">
        <v>0</v>
      </c>
      <c r="D12" s="488">
        <v>0</v>
      </c>
      <c r="E12" s="488">
        <v>0</v>
      </c>
      <c r="F12" s="488">
        <f>SUM(F16:F19)</f>
        <v>48000000</v>
      </c>
      <c r="G12" s="488">
        <f t="shared" ref="G12:H12" si="3">SUM(G16:G19)</f>
        <v>48000000</v>
      </c>
      <c r="H12" s="488">
        <f t="shared" si="3"/>
        <v>48000000</v>
      </c>
      <c r="I12" s="488">
        <f>SUM(I16:I27)</f>
        <v>81000000</v>
      </c>
      <c r="J12" s="488">
        <f t="shared" ref="J12:BR12" si="4">SUM(J16:J27)</f>
        <v>81000000</v>
      </c>
      <c r="K12" s="488">
        <f t="shared" si="4"/>
        <v>81000000</v>
      </c>
      <c r="L12" s="488">
        <f t="shared" si="4"/>
        <v>81000000</v>
      </c>
      <c r="M12" s="488">
        <f t="shared" si="4"/>
        <v>81000000</v>
      </c>
      <c r="N12" s="488">
        <f t="shared" si="4"/>
        <v>81000000</v>
      </c>
      <c r="O12" s="488">
        <f t="shared" si="4"/>
        <v>81000000</v>
      </c>
      <c r="P12" s="488">
        <f t="shared" si="4"/>
        <v>81000000</v>
      </c>
      <c r="Q12" s="488">
        <f t="shared" si="4"/>
        <v>81000000</v>
      </c>
      <c r="R12" s="488">
        <f t="shared" si="4"/>
        <v>81000000</v>
      </c>
      <c r="S12" s="488">
        <f t="shared" si="4"/>
        <v>81000000</v>
      </c>
      <c r="T12" s="488">
        <f t="shared" si="4"/>
        <v>81000000</v>
      </c>
      <c r="U12" s="488">
        <f t="shared" si="4"/>
        <v>81000000</v>
      </c>
      <c r="V12" s="488">
        <f t="shared" si="4"/>
        <v>81000000</v>
      </c>
      <c r="W12" s="488">
        <f t="shared" si="4"/>
        <v>85860000</v>
      </c>
      <c r="X12" s="488">
        <f t="shared" si="4"/>
        <v>85860000</v>
      </c>
      <c r="Y12" s="488">
        <f t="shared" si="4"/>
        <v>85860000</v>
      </c>
      <c r="Z12" s="488">
        <f t="shared" si="4"/>
        <v>85860000</v>
      </c>
      <c r="AA12" s="488">
        <f t="shared" si="4"/>
        <v>85860000</v>
      </c>
      <c r="AB12" s="488">
        <f t="shared" si="4"/>
        <v>85860000</v>
      </c>
      <c r="AC12" s="488">
        <f t="shared" si="4"/>
        <v>85860000</v>
      </c>
      <c r="AD12" s="488">
        <f t="shared" si="4"/>
        <v>85860000</v>
      </c>
      <c r="AE12" s="488">
        <f t="shared" si="4"/>
        <v>85860000</v>
      </c>
      <c r="AF12" s="488">
        <f t="shared" si="4"/>
        <v>85860000</v>
      </c>
      <c r="AG12" s="488">
        <f t="shared" si="4"/>
        <v>85860000</v>
      </c>
      <c r="AH12" s="488">
        <f t="shared" si="4"/>
        <v>85860000</v>
      </c>
      <c r="AI12" s="488">
        <f t="shared" si="4"/>
        <v>91011600</v>
      </c>
      <c r="AJ12" s="488">
        <f t="shared" si="4"/>
        <v>91011600</v>
      </c>
      <c r="AK12" s="488">
        <f t="shared" si="4"/>
        <v>91011600</v>
      </c>
      <c r="AL12" s="488">
        <f t="shared" si="4"/>
        <v>91011600</v>
      </c>
      <c r="AM12" s="488">
        <f t="shared" si="4"/>
        <v>91011600</v>
      </c>
      <c r="AN12" s="488">
        <f t="shared" si="4"/>
        <v>91011600</v>
      </c>
      <c r="AO12" s="488">
        <f t="shared" si="4"/>
        <v>91011600</v>
      </c>
      <c r="AP12" s="488">
        <f t="shared" si="4"/>
        <v>91011600</v>
      </c>
      <c r="AQ12" s="488">
        <f t="shared" si="4"/>
        <v>91011600</v>
      </c>
      <c r="AR12" s="488">
        <f t="shared" si="4"/>
        <v>91011600</v>
      </c>
      <c r="AS12" s="488">
        <f t="shared" si="4"/>
        <v>91011600</v>
      </c>
      <c r="AT12" s="488">
        <f t="shared" si="4"/>
        <v>91011600</v>
      </c>
      <c r="AU12" s="488">
        <f t="shared" si="4"/>
        <v>96472296</v>
      </c>
      <c r="AV12" s="488">
        <f t="shared" si="4"/>
        <v>96472296</v>
      </c>
      <c r="AW12" s="488">
        <f t="shared" si="4"/>
        <v>96472296</v>
      </c>
      <c r="AX12" s="488">
        <f t="shared" si="4"/>
        <v>96472296</v>
      </c>
      <c r="AY12" s="488">
        <f t="shared" si="4"/>
        <v>96472296</v>
      </c>
      <c r="AZ12" s="488">
        <f t="shared" si="4"/>
        <v>96472296</v>
      </c>
      <c r="BA12" s="488">
        <f t="shared" si="4"/>
        <v>96472296</v>
      </c>
      <c r="BB12" s="488">
        <f t="shared" si="4"/>
        <v>96472296</v>
      </c>
      <c r="BC12" s="488">
        <f t="shared" si="4"/>
        <v>96472296</v>
      </c>
      <c r="BD12" s="488">
        <f t="shared" si="4"/>
        <v>96472296</v>
      </c>
      <c r="BE12" s="488">
        <f t="shared" si="4"/>
        <v>96472296</v>
      </c>
      <c r="BF12" s="488">
        <f t="shared" si="4"/>
        <v>96472296</v>
      </c>
      <c r="BG12" s="488">
        <f t="shared" si="4"/>
        <v>102260633.75999996</v>
      </c>
      <c r="BH12" s="488">
        <f t="shared" si="4"/>
        <v>102260633.75999996</v>
      </c>
      <c r="BI12" s="488">
        <f t="shared" si="4"/>
        <v>102260633.75999996</v>
      </c>
      <c r="BJ12" s="488">
        <f t="shared" si="4"/>
        <v>102260633.75999996</v>
      </c>
      <c r="BK12" s="488">
        <f t="shared" si="4"/>
        <v>102260633.75999996</v>
      </c>
      <c r="BL12" s="488">
        <f t="shared" si="4"/>
        <v>102260633.75999996</v>
      </c>
      <c r="BM12" s="488">
        <f t="shared" si="4"/>
        <v>102260633.75999996</v>
      </c>
      <c r="BN12" s="488">
        <f t="shared" si="4"/>
        <v>102260633.75999996</v>
      </c>
      <c r="BO12" s="488">
        <f t="shared" si="4"/>
        <v>102260633.75999996</v>
      </c>
      <c r="BP12" s="488">
        <f t="shared" si="4"/>
        <v>102260633.75999996</v>
      </c>
      <c r="BQ12" s="488">
        <f t="shared" si="4"/>
        <v>102260633.75999996</v>
      </c>
      <c r="BR12" s="488">
        <f t="shared" si="4"/>
        <v>102260633.75999996</v>
      </c>
    </row>
    <row r="13" spans="2:70" ht="25" customHeight="1">
      <c r="B13" s="248" t="s">
        <v>68</v>
      </c>
      <c r="C13" s="488">
        <v>0</v>
      </c>
      <c r="D13" s="488">
        <v>0</v>
      </c>
      <c r="E13" s="488">
        <v>0</v>
      </c>
      <c r="F13" s="488">
        <v>0</v>
      </c>
      <c r="G13" s="488">
        <f>80000*'BASIC INPUT ASSUMPTIONS'!$D$7</f>
        <v>12000000</v>
      </c>
      <c r="H13" s="488">
        <v>0</v>
      </c>
      <c r="I13" s="488">
        <v>0</v>
      </c>
      <c r="J13" s="488">
        <v>0</v>
      </c>
      <c r="K13" s="488">
        <v>0</v>
      </c>
      <c r="L13" s="488">
        <v>0</v>
      </c>
      <c r="M13" s="488">
        <v>0</v>
      </c>
      <c r="N13" s="488">
        <v>0</v>
      </c>
      <c r="O13" s="488">
        <v>0</v>
      </c>
      <c r="P13" s="488">
        <v>0</v>
      </c>
      <c r="Q13" s="488">
        <v>0</v>
      </c>
      <c r="R13" s="488">
        <v>0</v>
      </c>
      <c r="S13" s="488">
        <v>0</v>
      </c>
      <c r="T13" s="488">
        <v>0</v>
      </c>
      <c r="U13" s="488">
        <v>0</v>
      </c>
      <c r="V13" s="488">
        <v>0</v>
      </c>
      <c r="W13" s="488">
        <v>0</v>
      </c>
      <c r="X13" s="488">
        <v>0</v>
      </c>
      <c r="Y13" s="488">
        <v>0</v>
      </c>
      <c r="Z13" s="488">
        <v>0</v>
      </c>
      <c r="AA13" s="488">
        <v>0</v>
      </c>
      <c r="AB13" s="488">
        <v>0</v>
      </c>
      <c r="AC13" s="488">
        <v>0</v>
      </c>
      <c r="AD13" s="488">
        <v>0</v>
      </c>
      <c r="AE13" s="488">
        <v>0</v>
      </c>
      <c r="AF13" s="488">
        <v>0</v>
      </c>
      <c r="AG13" s="488">
        <v>0</v>
      </c>
      <c r="AH13" s="488">
        <v>0</v>
      </c>
      <c r="AI13" s="488">
        <v>0</v>
      </c>
      <c r="AJ13" s="488">
        <v>0</v>
      </c>
      <c r="AK13" s="488">
        <v>0</v>
      </c>
      <c r="AL13" s="488">
        <v>0</v>
      </c>
      <c r="AM13" s="488">
        <v>0</v>
      </c>
      <c r="AN13" s="488">
        <v>0</v>
      </c>
      <c r="AO13" s="488">
        <v>0</v>
      </c>
      <c r="AP13" s="488">
        <v>0</v>
      </c>
      <c r="AQ13" s="488">
        <v>0</v>
      </c>
      <c r="AR13" s="488">
        <v>0</v>
      </c>
      <c r="AS13" s="488">
        <v>0</v>
      </c>
      <c r="AT13" s="488">
        <v>0</v>
      </c>
      <c r="AU13" s="488">
        <v>0</v>
      </c>
      <c r="AV13" s="488">
        <v>0</v>
      </c>
      <c r="AW13" s="488">
        <v>0</v>
      </c>
      <c r="AX13" s="488">
        <v>0</v>
      </c>
      <c r="AY13" s="488">
        <v>0</v>
      </c>
      <c r="AZ13" s="488">
        <v>0</v>
      </c>
      <c r="BA13" s="488">
        <v>0</v>
      </c>
      <c r="BB13" s="488">
        <v>0</v>
      </c>
      <c r="BC13" s="488">
        <v>0</v>
      </c>
      <c r="BD13" s="488">
        <v>0</v>
      </c>
      <c r="BE13" s="488">
        <v>0</v>
      </c>
      <c r="BF13" s="488">
        <v>0</v>
      </c>
      <c r="BG13" s="488">
        <v>0</v>
      </c>
      <c r="BH13" s="488">
        <v>0</v>
      </c>
      <c r="BI13" s="488">
        <v>0</v>
      </c>
      <c r="BJ13" s="488">
        <v>0</v>
      </c>
      <c r="BK13" s="488">
        <v>0</v>
      </c>
      <c r="BL13" s="488">
        <v>0</v>
      </c>
      <c r="BM13" s="488">
        <v>0</v>
      </c>
      <c r="BN13" s="488">
        <v>0</v>
      </c>
      <c r="BO13" s="488">
        <v>0</v>
      </c>
      <c r="BP13" s="488">
        <v>0</v>
      </c>
      <c r="BQ13" s="488">
        <v>0</v>
      </c>
      <c r="BR13" s="488">
        <v>0</v>
      </c>
    </row>
    <row r="14" spans="2:70" ht="25" customHeight="1">
      <c r="B14" s="248" t="s">
        <v>472</v>
      </c>
      <c r="C14" s="488">
        <v>0</v>
      </c>
      <c r="D14" s="488">
        <v>0</v>
      </c>
      <c r="E14" s="488">
        <v>0</v>
      </c>
      <c r="F14" s="488">
        <v>0</v>
      </c>
      <c r="G14" s="488">
        <v>0</v>
      </c>
      <c r="H14" s="488">
        <v>0</v>
      </c>
      <c r="I14" s="488">
        <v>0</v>
      </c>
      <c r="J14" s="488">
        <v>0</v>
      </c>
      <c r="K14" s="488">
        <f>50000*'BASIC INPUT ASSUMPTIONS'!$D$7</f>
        <v>7500000</v>
      </c>
      <c r="L14" s="488">
        <f>50000*'BASIC INPUT ASSUMPTIONS'!$D$7</f>
        <v>7500000</v>
      </c>
      <c r="M14" s="488">
        <f>50000*'BASIC INPUT ASSUMPTIONS'!$D$7</f>
        <v>7500000</v>
      </c>
      <c r="N14" s="488">
        <f>50000*'BASIC INPUT ASSUMPTIONS'!$D$7</f>
        <v>7500000</v>
      </c>
      <c r="O14" s="488">
        <f>50000*'BASIC INPUT ASSUMPTIONS'!$D$7</f>
        <v>7500000</v>
      </c>
      <c r="P14" s="488">
        <f>50000*'BASIC INPUT ASSUMPTIONS'!$D$7</f>
        <v>7500000</v>
      </c>
      <c r="Q14" s="488">
        <f>50000*'BASIC INPUT ASSUMPTIONS'!$D$7</f>
        <v>7500000</v>
      </c>
      <c r="R14" s="488">
        <f>50000*'BASIC INPUT ASSUMPTIONS'!$D$7</f>
        <v>7500000</v>
      </c>
      <c r="S14" s="488">
        <f>50000*'BASIC INPUT ASSUMPTIONS'!$D$7</f>
        <v>7500000</v>
      </c>
      <c r="T14" s="488">
        <f>50000*'BASIC INPUT ASSUMPTIONS'!$D$7</f>
        <v>7500000</v>
      </c>
      <c r="U14" s="488">
        <f>50000*'BASIC INPUT ASSUMPTIONS'!$D$7</f>
        <v>7500000</v>
      </c>
      <c r="V14" s="488">
        <f>50000*'BASIC INPUT ASSUMPTIONS'!$D$7</f>
        <v>7500000</v>
      </c>
      <c r="W14" s="488">
        <f>50000*'BASIC INPUT ASSUMPTIONS'!$D$7</f>
        <v>7500000</v>
      </c>
      <c r="X14" s="488">
        <f>50000*'BASIC INPUT ASSUMPTIONS'!$D$7</f>
        <v>7500000</v>
      </c>
      <c r="Y14" s="488">
        <f>50000*'BASIC INPUT ASSUMPTIONS'!$D$7</f>
        <v>7500000</v>
      </c>
      <c r="Z14" s="488">
        <f>50000*'BASIC INPUT ASSUMPTIONS'!$D$7</f>
        <v>7500000</v>
      </c>
      <c r="AA14" s="488">
        <f>50000*'BASIC INPUT ASSUMPTIONS'!$D$7</f>
        <v>7500000</v>
      </c>
      <c r="AB14" s="488">
        <f>50000*'BASIC INPUT ASSUMPTIONS'!$D$7</f>
        <v>7500000</v>
      </c>
      <c r="AC14" s="488">
        <f>50000*'BASIC INPUT ASSUMPTIONS'!$D$7</f>
        <v>7500000</v>
      </c>
      <c r="AD14" s="488">
        <f>50000*'BASIC INPUT ASSUMPTIONS'!$D$7</f>
        <v>7500000</v>
      </c>
      <c r="AE14" s="488">
        <f>50000*'BASIC INPUT ASSUMPTIONS'!$D$7</f>
        <v>7500000</v>
      </c>
      <c r="AF14" s="488">
        <f>50000*'BASIC INPUT ASSUMPTIONS'!$D$7</f>
        <v>7500000</v>
      </c>
      <c r="AG14" s="488">
        <f>50000*'BASIC INPUT ASSUMPTIONS'!$D$7</f>
        <v>7500000</v>
      </c>
      <c r="AH14" s="488">
        <f>50000*'BASIC INPUT ASSUMPTIONS'!$D$7</f>
        <v>7500000</v>
      </c>
      <c r="AI14" s="488">
        <f>50000*'BASIC INPUT ASSUMPTIONS'!$D$7</f>
        <v>7500000</v>
      </c>
      <c r="AJ14" s="488">
        <f>50000*'BASIC INPUT ASSUMPTIONS'!$D$7</f>
        <v>7500000</v>
      </c>
      <c r="AK14" s="488">
        <f>50000*'BASIC INPUT ASSUMPTIONS'!$D$7</f>
        <v>7500000</v>
      </c>
      <c r="AL14" s="488">
        <f>50000*'BASIC INPUT ASSUMPTIONS'!$D$7</f>
        <v>7500000</v>
      </c>
      <c r="AM14" s="488">
        <f>50000*'BASIC INPUT ASSUMPTIONS'!$D$7</f>
        <v>7500000</v>
      </c>
      <c r="AN14" s="488">
        <f>50000*'BASIC INPUT ASSUMPTIONS'!$D$7</f>
        <v>7500000</v>
      </c>
      <c r="AO14" s="488">
        <f>50000*'BASIC INPUT ASSUMPTIONS'!$D$7</f>
        <v>7500000</v>
      </c>
      <c r="AP14" s="488">
        <f>50000*'BASIC INPUT ASSUMPTIONS'!$D$7</f>
        <v>7500000</v>
      </c>
      <c r="AQ14" s="488">
        <f>50000*'BASIC INPUT ASSUMPTIONS'!$D$7</f>
        <v>7500000</v>
      </c>
      <c r="AR14" s="488">
        <f>50000*'BASIC INPUT ASSUMPTIONS'!$D$7</f>
        <v>7500000</v>
      </c>
      <c r="AS14" s="488">
        <f>50000*'BASIC INPUT ASSUMPTIONS'!$D$7</f>
        <v>7500000</v>
      </c>
      <c r="AT14" s="488">
        <f>50000*'BASIC INPUT ASSUMPTIONS'!$D$7</f>
        <v>7500000</v>
      </c>
      <c r="AU14" s="488">
        <f>50000*'BASIC INPUT ASSUMPTIONS'!$D$7</f>
        <v>7500000</v>
      </c>
      <c r="AV14" s="488">
        <f>50000*'BASIC INPUT ASSUMPTIONS'!$D$7</f>
        <v>7500000</v>
      </c>
      <c r="AW14" s="488">
        <f>50000*'BASIC INPUT ASSUMPTIONS'!$D$7</f>
        <v>7500000</v>
      </c>
      <c r="AX14" s="488">
        <f>50000*'BASIC INPUT ASSUMPTIONS'!$D$7</f>
        <v>7500000</v>
      </c>
      <c r="AY14" s="488">
        <f>50000*'BASIC INPUT ASSUMPTIONS'!$D$7</f>
        <v>7500000</v>
      </c>
      <c r="AZ14" s="488">
        <f>50000*'BASIC INPUT ASSUMPTIONS'!$D$7</f>
        <v>7500000</v>
      </c>
      <c r="BA14" s="488">
        <f>50000*'BASIC INPUT ASSUMPTIONS'!$D$7</f>
        <v>7500000</v>
      </c>
      <c r="BB14" s="488">
        <f>50000*'BASIC INPUT ASSUMPTIONS'!$D$7</f>
        <v>7500000</v>
      </c>
      <c r="BC14" s="488">
        <f>50000*'BASIC INPUT ASSUMPTIONS'!$D$7</f>
        <v>7500000</v>
      </c>
      <c r="BD14" s="488">
        <f>50000*'BASIC INPUT ASSUMPTIONS'!$D$7</f>
        <v>7500000</v>
      </c>
      <c r="BE14" s="488">
        <f>50000*'BASIC INPUT ASSUMPTIONS'!$D$7</f>
        <v>7500000</v>
      </c>
      <c r="BF14" s="488">
        <f>50000*'BASIC INPUT ASSUMPTIONS'!$D$7</f>
        <v>7500000</v>
      </c>
      <c r="BG14" s="488">
        <f>50000*'BASIC INPUT ASSUMPTIONS'!$D$7</f>
        <v>7500000</v>
      </c>
      <c r="BH14" s="488">
        <f>50000*'BASIC INPUT ASSUMPTIONS'!$D$7</f>
        <v>7500000</v>
      </c>
      <c r="BI14" s="488">
        <f>50000*'BASIC INPUT ASSUMPTIONS'!$D$7</f>
        <v>7500000</v>
      </c>
      <c r="BJ14" s="488">
        <f>50000*'BASIC INPUT ASSUMPTIONS'!$D$7</f>
        <v>7500000</v>
      </c>
      <c r="BK14" s="488">
        <f>50000*'BASIC INPUT ASSUMPTIONS'!$D$7</f>
        <v>7500000</v>
      </c>
      <c r="BL14" s="488">
        <f>50000*'BASIC INPUT ASSUMPTIONS'!$D$7</f>
        <v>7500000</v>
      </c>
      <c r="BM14" s="488">
        <f>50000*'BASIC INPUT ASSUMPTIONS'!$D$7</f>
        <v>7500000</v>
      </c>
      <c r="BN14" s="488">
        <f>50000*'BASIC INPUT ASSUMPTIONS'!$D$7</f>
        <v>7500000</v>
      </c>
      <c r="BO14" s="488">
        <f>50000*'BASIC INPUT ASSUMPTIONS'!$D$7</f>
        <v>7500000</v>
      </c>
      <c r="BP14" s="488">
        <f>50000*'BASIC INPUT ASSUMPTIONS'!$D$7</f>
        <v>7500000</v>
      </c>
      <c r="BQ14" s="488">
        <f>50000*'BASIC INPUT ASSUMPTIONS'!$D$7</f>
        <v>7500000</v>
      </c>
      <c r="BR14" s="488">
        <f>50000*'BASIC INPUT ASSUMPTIONS'!$D$7</f>
        <v>7500000</v>
      </c>
    </row>
    <row r="16" spans="2:70" ht="25" customHeight="1">
      <c r="E16" s="1" t="s">
        <v>606</v>
      </c>
      <c r="F16" s="668">
        <f>(1200000*'BASIC INPUT ASSUMPTIONS'!$D$7)/12</f>
        <v>15000000</v>
      </c>
      <c r="G16" s="668">
        <f>(1200000*'BASIC INPUT ASSUMPTIONS'!$D$7)/12</f>
        <v>15000000</v>
      </c>
      <c r="H16" s="668">
        <f>(1200000*'BASIC INPUT ASSUMPTIONS'!$D$7)/12</f>
        <v>15000000</v>
      </c>
      <c r="I16" s="668">
        <f>(1200000*'BASIC INPUT ASSUMPTIONS'!$D$7)/12</f>
        <v>15000000</v>
      </c>
      <c r="J16" s="668">
        <f>(1200000*'BASIC INPUT ASSUMPTIONS'!$D$7)/12</f>
        <v>15000000</v>
      </c>
      <c r="K16" s="668">
        <f>(1200000*'BASIC INPUT ASSUMPTIONS'!$D$7)/12</f>
        <v>15000000</v>
      </c>
      <c r="L16" s="668">
        <f>(1200000*'BASIC INPUT ASSUMPTIONS'!$D$7)/12</f>
        <v>15000000</v>
      </c>
      <c r="M16" s="668">
        <f>(1200000*'BASIC INPUT ASSUMPTIONS'!$D$7)/12</f>
        <v>15000000</v>
      </c>
      <c r="N16" s="668">
        <f>(1200000*'BASIC INPUT ASSUMPTIONS'!$D$7)/12</f>
        <v>15000000</v>
      </c>
      <c r="O16" s="668">
        <f>(1200000*'BASIC INPUT ASSUMPTIONS'!$D$7)/12</f>
        <v>15000000</v>
      </c>
      <c r="P16" s="668">
        <f>(1200000*'BASIC INPUT ASSUMPTIONS'!$D$7)/12</f>
        <v>15000000</v>
      </c>
      <c r="Q16" s="668">
        <f>(1200000*'BASIC INPUT ASSUMPTIONS'!$D$7)/12</f>
        <v>15000000</v>
      </c>
      <c r="R16" s="668">
        <f>(1200000*'BASIC INPUT ASSUMPTIONS'!$D$7)/12</f>
        <v>15000000</v>
      </c>
      <c r="S16" s="668">
        <f>(1200000*'BASIC INPUT ASSUMPTIONS'!$D$7)/12</f>
        <v>15000000</v>
      </c>
      <c r="T16" s="668">
        <f>(1200000*'BASIC INPUT ASSUMPTIONS'!$D$7)/12</f>
        <v>15000000</v>
      </c>
      <c r="U16" s="668">
        <f>(1200000*'BASIC INPUT ASSUMPTIONS'!$D$7)/12</f>
        <v>15000000</v>
      </c>
      <c r="V16" s="668">
        <f>(1200000*'BASIC INPUT ASSUMPTIONS'!$D$7)/12</f>
        <v>15000000</v>
      </c>
      <c r="W16" s="668">
        <f>V16*1.06</f>
        <v>15900000</v>
      </c>
      <c r="X16" s="668">
        <f>W16</f>
        <v>15900000</v>
      </c>
      <c r="Y16" s="668">
        <f t="shared" ref="Y16:AH16" si="5">X16</f>
        <v>15900000</v>
      </c>
      <c r="Z16" s="668">
        <f t="shared" si="5"/>
        <v>15900000</v>
      </c>
      <c r="AA16" s="668">
        <f t="shared" si="5"/>
        <v>15900000</v>
      </c>
      <c r="AB16" s="668">
        <f t="shared" si="5"/>
        <v>15900000</v>
      </c>
      <c r="AC16" s="668">
        <f t="shared" si="5"/>
        <v>15900000</v>
      </c>
      <c r="AD16" s="668">
        <f t="shared" si="5"/>
        <v>15900000</v>
      </c>
      <c r="AE16" s="668">
        <f t="shared" si="5"/>
        <v>15900000</v>
      </c>
      <c r="AF16" s="668">
        <f t="shared" si="5"/>
        <v>15900000</v>
      </c>
      <c r="AG16" s="668">
        <f t="shared" si="5"/>
        <v>15900000</v>
      </c>
      <c r="AH16" s="668">
        <f t="shared" si="5"/>
        <v>15900000</v>
      </c>
      <c r="AI16" s="668">
        <f>AH16*1.06</f>
        <v>16854000</v>
      </c>
      <c r="AJ16" s="668">
        <f>AI16</f>
        <v>16854000</v>
      </c>
      <c r="AK16" s="668">
        <f t="shared" ref="AK16:AT16" si="6">AJ16</f>
        <v>16854000</v>
      </c>
      <c r="AL16" s="668">
        <f t="shared" si="6"/>
        <v>16854000</v>
      </c>
      <c r="AM16" s="668">
        <f t="shared" si="6"/>
        <v>16854000</v>
      </c>
      <c r="AN16" s="668">
        <f t="shared" si="6"/>
        <v>16854000</v>
      </c>
      <c r="AO16" s="668">
        <f t="shared" si="6"/>
        <v>16854000</v>
      </c>
      <c r="AP16" s="668">
        <f t="shared" si="6"/>
        <v>16854000</v>
      </c>
      <c r="AQ16" s="668">
        <f t="shared" si="6"/>
        <v>16854000</v>
      </c>
      <c r="AR16" s="668">
        <f t="shared" si="6"/>
        <v>16854000</v>
      </c>
      <c r="AS16" s="668">
        <f t="shared" si="6"/>
        <v>16854000</v>
      </c>
      <c r="AT16" s="668">
        <f t="shared" si="6"/>
        <v>16854000</v>
      </c>
      <c r="AU16" s="668">
        <f>AT16*1.06</f>
        <v>17865240</v>
      </c>
      <c r="AV16" s="668">
        <f>AU16</f>
        <v>17865240</v>
      </c>
      <c r="AW16" s="668">
        <f t="shared" ref="AW16:BF16" si="7">AV16</f>
        <v>17865240</v>
      </c>
      <c r="AX16" s="668">
        <f t="shared" si="7"/>
        <v>17865240</v>
      </c>
      <c r="AY16" s="668">
        <f t="shared" si="7"/>
        <v>17865240</v>
      </c>
      <c r="AZ16" s="668">
        <f t="shared" si="7"/>
        <v>17865240</v>
      </c>
      <c r="BA16" s="668">
        <f t="shared" si="7"/>
        <v>17865240</v>
      </c>
      <c r="BB16" s="668">
        <f t="shared" si="7"/>
        <v>17865240</v>
      </c>
      <c r="BC16" s="668">
        <f t="shared" si="7"/>
        <v>17865240</v>
      </c>
      <c r="BD16" s="668">
        <f t="shared" si="7"/>
        <v>17865240</v>
      </c>
      <c r="BE16" s="668">
        <f t="shared" si="7"/>
        <v>17865240</v>
      </c>
      <c r="BF16" s="668">
        <f t="shared" si="7"/>
        <v>17865240</v>
      </c>
      <c r="BG16" s="668">
        <f>BF16*1.06</f>
        <v>18937154.400000002</v>
      </c>
      <c r="BH16" s="668">
        <f>BG16</f>
        <v>18937154.400000002</v>
      </c>
      <c r="BI16" s="668">
        <f t="shared" ref="BI16:BR16" si="8">BH16</f>
        <v>18937154.400000002</v>
      </c>
      <c r="BJ16" s="668">
        <f t="shared" si="8"/>
        <v>18937154.400000002</v>
      </c>
      <c r="BK16" s="668">
        <f t="shared" si="8"/>
        <v>18937154.400000002</v>
      </c>
      <c r="BL16" s="668">
        <f t="shared" si="8"/>
        <v>18937154.400000002</v>
      </c>
      <c r="BM16" s="668">
        <f t="shared" si="8"/>
        <v>18937154.400000002</v>
      </c>
      <c r="BN16" s="668">
        <f t="shared" si="8"/>
        <v>18937154.400000002</v>
      </c>
      <c r="BO16" s="668">
        <f t="shared" si="8"/>
        <v>18937154.400000002</v>
      </c>
      <c r="BP16" s="668">
        <f t="shared" si="8"/>
        <v>18937154.400000002</v>
      </c>
      <c r="BQ16" s="668">
        <f t="shared" si="8"/>
        <v>18937154.400000002</v>
      </c>
      <c r="BR16" s="668">
        <f t="shared" si="8"/>
        <v>18937154.400000002</v>
      </c>
    </row>
    <row r="17" spans="5:70" ht="25" customHeight="1">
      <c r="E17" s="1" t="s">
        <v>607</v>
      </c>
      <c r="F17" s="668">
        <f>(1200000*'BASIC INPUT ASSUMPTIONS'!$D$7)/12</f>
        <v>15000000</v>
      </c>
      <c r="G17" s="668">
        <f>(1200000*'BASIC INPUT ASSUMPTIONS'!$D$7)/12</f>
        <v>15000000</v>
      </c>
      <c r="H17" s="668">
        <f>(1200000*'BASIC INPUT ASSUMPTIONS'!$D$7)/12</f>
        <v>15000000</v>
      </c>
      <c r="I17" s="668">
        <f>(1200000*'BASIC INPUT ASSUMPTIONS'!$D$7)/12</f>
        <v>15000000</v>
      </c>
      <c r="J17" s="668">
        <f>(1200000*'BASIC INPUT ASSUMPTIONS'!$D$7)/12</f>
        <v>15000000</v>
      </c>
      <c r="K17" s="668">
        <f>(1200000*'BASIC INPUT ASSUMPTIONS'!$D$7)/12</f>
        <v>15000000</v>
      </c>
      <c r="L17" s="668">
        <f>(1200000*'BASIC INPUT ASSUMPTIONS'!$D$7)/12</f>
        <v>15000000</v>
      </c>
      <c r="M17" s="668">
        <f>(1200000*'BASIC INPUT ASSUMPTIONS'!$D$7)/12</f>
        <v>15000000</v>
      </c>
      <c r="N17" s="668">
        <f>(1200000*'BASIC INPUT ASSUMPTIONS'!$D$7)/12</f>
        <v>15000000</v>
      </c>
      <c r="O17" s="668">
        <f>(1200000*'BASIC INPUT ASSUMPTIONS'!$D$7)/12</f>
        <v>15000000</v>
      </c>
      <c r="P17" s="668">
        <f>(1200000*'BASIC INPUT ASSUMPTIONS'!$D$7)/12</f>
        <v>15000000</v>
      </c>
      <c r="Q17" s="668">
        <f>(1200000*'BASIC INPUT ASSUMPTIONS'!$D$7)/12</f>
        <v>15000000</v>
      </c>
      <c r="R17" s="668">
        <f>(1200000*'BASIC INPUT ASSUMPTIONS'!$D$7)/12</f>
        <v>15000000</v>
      </c>
      <c r="S17" s="668">
        <f>(1200000*'BASIC INPUT ASSUMPTIONS'!$D$7)/12</f>
        <v>15000000</v>
      </c>
      <c r="T17" s="668">
        <f>(1200000*'BASIC INPUT ASSUMPTIONS'!$D$7)/12</f>
        <v>15000000</v>
      </c>
      <c r="U17" s="668">
        <f>(1200000*'BASIC INPUT ASSUMPTIONS'!$D$7)/12</f>
        <v>15000000</v>
      </c>
      <c r="V17" s="668">
        <f>(1200000*'BASIC INPUT ASSUMPTIONS'!$D$7)/12</f>
        <v>15000000</v>
      </c>
      <c r="W17" s="668">
        <f t="shared" ref="W17:W27" si="9">V17*1.06</f>
        <v>15900000</v>
      </c>
      <c r="X17" s="668">
        <f t="shared" ref="X17:AH27" si="10">W17</f>
        <v>15900000</v>
      </c>
      <c r="Y17" s="668">
        <f t="shared" si="10"/>
        <v>15900000</v>
      </c>
      <c r="Z17" s="668">
        <f t="shared" si="10"/>
        <v>15900000</v>
      </c>
      <c r="AA17" s="668">
        <f t="shared" si="10"/>
        <v>15900000</v>
      </c>
      <c r="AB17" s="668">
        <f t="shared" si="10"/>
        <v>15900000</v>
      </c>
      <c r="AC17" s="668">
        <f t="shared" si="10"/>
        <v>15900000</v>
      </c>
      <c r="AD17" s="668">
        <f t="shared" si="10"/>
        <v>15900000</v>
      </c>
      <c r="AE17" s="668">
        <f t="shared" si="10"/>
        <v>15900000</v>
      </c>
      <c r="AF17" s="668">
        <f t="shared" si="10"/>
        <v>15900000</v>
      </c>
      <c r="AG17" s="668">
        <f t="shared" si="10"/>
        <v>15900000</v>
      </c>
      <c r="AH17" s="668">
        <f t="shared" si="10"/>
        <v>15900000</v>
      </c>
      <c r="AI17" s="668">
        <f t="shared" ref="AI17:AI27" si="11">AH17*1.06</f>
        <v>16854000</v>
      </c>
      <c r="AJ17" s="668">
        <f t="shared" ref="AJ17:AT27" si="12">AI17</f>
        <v>16854000</v>
      </c>
      <c r="AK17" s="668">
        <f t="shared" si="12"/>
        <v>16854000</v>
      </c>
      <c r="AL17" s="668">
        <f t="shared" si="12"/>
        <v>16854000</v>
      </c>
      <c r="AM17" s="668">
        <f t="shared" si="12"/>
        <v>16854000</v>
      </c>
      <c r="AN17" s="668">
        <f t="shared" si="12"/>
        <v>16854000</v>
      </c>
      <c r="AO17" s="668">
        <f t="shared" si="12"/>
        <v>16854000</v>
      </c>
      <c r="AP17" s="668">
        <f t="shared" si="12"/>
        <v>16854000</v>
      </c>
      <c r="AQ17" s="668">
        <f t="shared" si="12"/>
        <v>16854000</v>
      </c>
      <c r="AR17" s="668">
        <f t="shared" si="12"/>
        <v>16854000</v>
      </c>
      <c r="AS17" s="668">
        <f t="shared" si="12"/>
        <v>16854000</v>
      </c>
      <c r="AT17" s="668">
        <f t="shared" si="12"/>
        <v>16854000</v>
      </c>
      <c r="AU17" s="668">
        <f t="shared" ref="AU17:AU27" si="13">AT17*1.06</f>
        <v>17865240</v>
      </c>
      <c r="AV17" s="668">
        <f t="shared" ref="AV17:BF27" si="14">AU17</f>
        <v>17865240</v>
      </c>
      <c r="AW17" s="668">
        <f t="shared" si="14"/>
        <v>17865240</v>
      </c>
      <c r="AX17" s="668">
        <f t="shared" si="14"/>
        <v>17865240</v>
      </c>
      <c r="AY17" s="668">
        <f t="shared" si="14"/>
        <v>17865240</v>
      </c>
      <c r="AZ17" s="668">
        <f t="shared" si="14"/>
        <v>17865240</v>
      </c>
      <c r="BA17" s="668">
        <f t="shared" si="14"/>
        <v>17865240</v>
      </c>
      <c r="BB17" s="668">
        <f t="shared" si="14"/>
        <v>17865240</v>
      </c>
      <c r="BC17" s="668">
        <f t="shared" si="14"/>
        <v>17865240</v>
      </c>
      <c r="BD17" s="668">
        <f t="shared" si="14"/>
        <v>17865240</v>
      </c>
      <c r="BE17" s="668">
        <f t="shared" si="14"/>
        <v>17865240</v>
      </c>
      <c r="BF17" s="668">
        <f t="shared" si="14"/>
        <v>17865240</v>
      </c>
      <c r="BG17" s="668">
        <f t="shared" ref="BG17:BG27" si="15">BF17*1.06</f>
        <v>18937154.400000002</v>
      </c>
      <c r="BH17" s="668">
        <f t="shared" ref="BH17:BR27" si="16">BG17</f>
        <v>18937154.400000002</v>
      </c>
      <c r="BI17" s="668">
        <f t="shared" si="16"/>
        <v>18937154.400000002</v>
      </c>
      <c r="BJ17" s="668">
        <f t="shared" si="16"/>
        <v>18937154.400000002</v>
      </c>
      <c r="BK17" s="668">
        <f t="shared" si="16"/>
        <v>18937154.400000002</v>
      </c>
      <c r="BL17" s="668">
        <f t="shared" si="16"/>
        <v>18937154.400000002</v>
      </c>
      <c r="BM17" s="668">
        <f t="shared" si="16"/>
        <v>18937154.400000002</v>
      </c>
      <c r="BN17" s="668">
        <f t="shared" si="16"/>
        <v>18937154.400000002</v>
      </c>
      <c r="BO17" s="668">
        <f t="shared" si="16"/>
        <v>18937154.400000002</v>
      </c>
      <c r="BP17" s="668">
        <f t="shared" si="16"/>
        <v>18937154.400000002</v>
      </c>
      <c r="BQ17" s="668">
        <f t="shared" si="16"/>
        <v>18937154.400000002</v>
      </c>
      <c r="BR17" s="668">
        <f t="shared" si="16"/>
        <v>18937154.400000002</v>
      </c>
    </row>
    <row r="18" spans="5:70" ht="25" customHeight="1">
      <c r="E18" s="1" t="s">
        <v>608</v>
      </c>
      <c r="F18" s="668">
        <f>60000*'BASIC INPUT ASSUMPTIONS'!$D$7</f>
        <v>9000000</v>
      </c>
      <c r="G18" s="668">
        <f>60000*'BASIC INPUT ASSUMPTIONS'!$D$7</f>
        <v>9000000</v>
      </c>
      <c r="H18" s="668">
        <f>60000*'BASIC INPUT ASSUMPTIONS'!$D$7</f>
        <v>9000000</v>
      </c>
      <c r="I18" s="668">
        <f>60000*'BASIC INPUT ASSUMPTIONS'!$D$7</f>
        <v>9000000</v>
      </c>
      <c r="J18" s="668">
        <f>60000*'BASIC INPUT ASSUMPTIONS'!$D$7</f>
        <v>9000000</v>
      </c>
      <c r="K18" s="668">
        <f>60000*'BASIC INPUT ASSUMPTIONS'!$D$7</f>
        <v>9000000</v>
      </c>
      <c r="L18" s="668">
        <f>60000*'BASIC INPUT ASSUMPTIONS'!$D$7</f>
        <v>9000000</v>
      </c>
      <c r="M18" s="668">
        <f>60000*'BASIC INPUT ASSUMPTIONS'!$D$7</f>
        <v>9000000</v>
      </c>
      <c r="N18" s="668">
        <f>60000*'BASIC INPUT ASSUMPTIONS'!$D$7</f>
        <v>9000000</v>
      </c>
      <c r="O18" s="668">
        <f>60000*'BASIC INPUT ASSUMPTIONS'!$D$7</f>
        <v>9000000</v>
      </c>
      <c r="P18" s="668">
        <f>60000*'BASIC INPUT ASSUMPTIONS'!$D$7</f>
        <v>9000000</v>
      </c>
      <c r="Q18" s="668">
        <f>60000*'BASIC INPUT ASSUMPTIONS'!$D$7</f>
        <v>9000000</v>
      </c>
      <c r="R18" s="668">
        <f>60000*'BASIC INPUT ASSUMPTIONS'!$D$7</f>
        <v>9000000</v>
      </c>
      <c r="S18" s="668">
        <f>60000*'BASIC INPUT ASSUMPTIONS'!$D$7</f>
        <v>9000000</v>
      </c>
      <c r="T18" s="668">
        <f>60000*'BASIC INPUT ASSUMPTIONS'!$D$7</f>
        <v>9000000</v>
      </c>
      <c r="U18" s="668">
        <f>60000*'BASIC INPUT ASSUMPTIONS'!$D$7</f>
        <v>9000000</v>
      </c>
      <c r="V18" s="668">
        <f>60000*'BASIC INPUT ASSUMPTIONS'!$D$7</f>
        <v>9000000</v>
      </c>
      <c r="W18" s="668">
        <f t="shared" si="9"/>
        <v>9540000</v>
      </c>
      <c r="X18" s="668">
        <f t="shared" si="10"/>
        <v>9540000</v>
      </c>
      <c r="Y18" s="668">
        <f t="shared" si="10"/>
        <v>9540000</v>
      </c>
      <c r="Z18" s="668">
        <f t="shared" si="10"/>
        <v>9540000</v>
      </c>
      <c r="AA18" s="668">
        <f t="shared" si="10"/>
        <v>9540000</v>
      </c>
      <c r="AB18" s="668">
        <f t="shared" si="10"/>
        <v>9540000</v>
      </c>
      <c r="AC18" s="668">
        <f t="shared" si="10"/>
        <v>9540000</v>
      </c>
      <c r="AD18" s="668">
        <f t="shared" si="10"/>
        <v>9540000</v>
      </c>
      <c r="AE18" s="668">
        <f t="shared" si="10"/>
        <v>9540000</v>
      </c>
      <c r="AF18" s="668">
        <f t="shared" si="10"/>
        <v>9540000</v>
      </c>
      <c r="AG18" s="668">
        <f t="shared" si="10"/>
        <v>9540000</v>
      </c>
      <c r="AH18" s="668">
        <f t="shared" si="10"/>
        <v>9540000</v>
      </c>
      <c r="AI18" s="668">
        <f t="shared" si="11"/>
        <v>10112400</v>
      </c>
      <c r="AJ18" s="668">
        <f t="shared" si="12"/>
        <v>10112400</v>
      </c>
      <c r="AK18" s="668">
        <f t="shared" si="12"/>
        <v>10112400</v>
      </c>
      <c r="AL18" s="668">
        <f t="shared" si="12"/>
        <v>10112400</v>
      </c>
      <c r="AM18" s="668">
        <f t="shared" si="12"/>
        <v>10112400</v>
      </c>
      <c r="AN18" s="668">
        <f t="shared" si="12"/>
        <v>10112400</v>
      </c>
      <c r="AO18" s="668">
        <f t="shared" si="12"/>
        <v>10112400</v>
      </c>
      <c r="AP18" s="668">
        <f t="shared" si="12"/>
        <v>10112400</v>
      </c>
      <c r="AQ18" s="668">
        <f t="shared" si="12"/>
        <v>10112400</v>
      </c>
      <c r="AR18" s="668">
        <f t="shared" si="12"/>
        <v>10112400</v>
      </c>
      <c r="AS18" s="668">
        <f t="shared" si="12"/>
        <v>10112400</v>
      </c>
      <c r="AT18" s="668">
        <f t="shared" si="12"/>
        <v>10112400</v>
      </c>
      <c r="AU18" s="668">
        <f t="shared" si="13"/>
        <v>10719144</v>
      </c>
      <c r="AV18" s="668">
        <f t="shared" si="14"/>
        <v>10719144</v>
      </c>
      <c r="AW18" s="668">
        <f t="shared" si="14"/>
        <v>10719144</v>
      </c>
      <c r="AX18" s="668">
        <f t="shared" si="14"/>
        <v>10719144</v>
      </c>
      <c r="AY18" s="668">
        <f t="shared" si="14"/>
        <v>10719144</v>
      </c>
      <c r="AZ18" s="668">
        <f t="shared" si="14"/>
        <v>10719144</v>
      </c>
      <c r="BA18" s="668">
        <f t="shared" si="14"/>
        <v>10719144</v>
      </c>
      <c r="BB18" s="668">
        <f t="shared" si="14"/>
        <v>10719144</v>
      </c>
      <c r="BC18" s="668">
        <f t="shared" si="14"/>
        <v>10719144</v>
      </c>
      <c r="BD18" s="668">
        <f t="shared" si="14"/>
        <v>10719144</v>
      </c>
      <c r="BE18" s="668">
        <f t="shared" si="14"/>
        <v>10719144</v>
      </c>
      <c r="BF18" s="668">
        <f t="shared" si="14"/>
        <v>10719144</v>
      </c>
      <c r="BG18" s="668">
        <f t="shared" si="15"/>
        <v>11362292.640000001</v>
      </c>
      <c r="BH18" s="668">
        <f t="shared" si="16"/>
        <v>11362292.640000001</v>
      </c>
      <c r="BI18" s="668">
        <f t="shared" si="16"/>
        <v>11362292.640000001</v>
      </c>
      <c r="BJ18" s="668">
        <f t="shared" si="16"/>
        <v>11362292.640000001</v>
      </c>
      <c r="BK18" s="668">
        <f t="shared" si="16"/>
        <v>11362292.640000001</v>
      </c>
      <c r="BL18" s="668">
        <f t="shared" si="16"/>
        <v>11362292.640000001</v>
      </c>
      <c r="BM18" s="668">
        <f t="shared" si="16"/>
        <v>11362292.640000001</v>
      </c>
      <c r="BN18" s="668">
        <f t="shared" si="16"/>
        <v>11362292.640000001</v>
      </c>
      <c r="BO18" s="668">
        <f t="shared" si="16"/>
        <v>11362292.640000001</v>
      </c>
      <c r="BP18" s="668">
        <f t="shared" si="16"/>
        <v>11362292.640000001</v>
      </c>
      <c r="BQ18" s="668">
        <f t="shared" si="16"/>
        <v>11362292.640000001</v>
      </c>
      <c r="BR18" s="668">
        <f t="shared" si="16"/>
        <v>11362292.640000001</v>
      </c>
    </row>
    <row r="19" spans="5:70" ht="25" customHeight="1">
      <c r="E19" s="1" t="s">
        <v>609</v>
      </c>
      <c r="F19" s="668">
        <f>60000*'BASIC INPUT ASSUMPTIONS'!$D$7</f>
        <v>9000000</v>
      </c>
      <c r="G19" s="668">
        <f>60000*'BASIC INPUT ASSUMPTIONS'!$D$7</f>
        <v>9000000</v>
      </c>
      <c r="H19" s="668">
        <f>60000*'BASIC INPUT ASSUMPTIONS'!$D$7</f>
        <v>9000000</v>
      </c>
      <c r="I19" s="668">
        <f>60000*'BASIC INPUT ASSUMPTIONS'!$D$7</f>
        <v>9000000</v>
      </c>
      <c r="J19" s="668">
        <f>60000*'BASIC INPUT ASSUMPTIONS'!$D$7</f>
        <v>9000000</v>
      </c>
      <c r="K19" s="668">
        <f>60000*'BASIC INPUT ASSUMPTIONS'!$D$7</f>
        <v>9000000</v>
      </c>
      <c r="L19" s="668">
        <f>60000*'BASIC INPUT ASSUMPTIONS'!$D$7</f>
        <v>9000000</v>
      </c>
      <c r="M19" s="668">
        <f>60000*'BASIC INPUT ASSUMPTIONS'!$D$7</f>
        <v>9000000</v>
      </c>
      <c r="N19" s="668">
        <f>60000*'BASIC INPUT ASSUMPTIONS'!$D$7</f>
        <v>9000000</v>
      </c>
      <c r="O19" s="668">
        <f>60000*'BASIC INPUT ASSUMPTIONS'!$D$7</f>
        <v>9000000</v>
      </c>
      <c r="P19" s="668">
        <f>60000*'BASIC INPUT ASSUMPTIONS'!$D$7</f>
        <v>9000000</v>
      </c>
      <c r="Q19" s="668">
        <f>60000*'BASIC INPUT ASSUMPTIONS'!$D$7</f>
        <v>9000000</v>
      </c>
      <c r="R19" s="668">
        <f>60000*'BASIC INPUT ASSUMPTIONS'!$D$7</f>
        <v>9000000</v>
      </c>
      <c r="S19" s="668">
        <f>60000*'BASIC INPUT ASSUMPTIONS'!$D$7</f>
        <v>9000000</v>
      </c>
      <c r="T19" s="668">
        <f>60000*'BASIC INPUT ASSUMPTIONS'!$D$7</f>
        <v>9000000</v>
      </c>
      <c r="U19" s="668">
        <f>60000*'BASIC INPUT ASSUMPTIONS'!$D$7</f>
        <v>9000000</v>
      </c>
      <c r="V19" s="668">
        <f>60000*'BASIC INPUT ASSUMPTIONS'!$D$7</f>
        <v>9000000</v>
      </c>
      <c r="W19" s="668">
        <f t="shared" si="9"/>
        <v>9540000</v>
      </c>
      <c r="X19" s="668">
        <f t="shared" si="10"/>
        <v>9540000</v>
      </c>
      <c r="Y19" s="668">
        <f t="shared" si="10"/>
        <v>9540000</v>
      </c>
      <c r="Z19" s="668">
        <f t="shared" si="10"/>
        <v>9540000</v>
      </c>
      <c r="AA19" s="668">
        <f t="shared" si="10"/>
        <v>9540000</v>
      </c>
      <c r="AB19" s="668">
        <f t="shared" si="10"/>
        <v>9540000</v>
      </c>
      <c r="AC19" s="668">
        <f t="shared" si="10"/>
        <v>9540000</v>
      </c>
      <c r="AD19" s="668">
        <f t="shared" si="10"/>
        <v>9540000</v>
      </c>
      <c r="AE19" s="668">
        <f t="shared" si="10"/>
        <v>9540000</v>
      </c>
      <c r="AF19" s="668">
        <f t="shared" si="10"/>
        <v>9540000</v>
      </c>
      <c r="AG19" s="668">
        <f t="shared" si="10"/>
        <v>9540000</v>
      </c>
      <c r="AH19" s="668">
        <f t="shared" si="10"/>
        <v>9540000</v>
      </c>
      <c r="AI19" s="668">
        <f t="shared" si="11"/>
        <v>10112400</v>
      </c>
      <c r="AJ19" s="668">
        <f t="shared" si="12"/>
        <v>10112400</v>
      </c>
      <c r="AK19" s="668">
        <f t="shared" si="12"/>
        <v>10112400</v>
      </c>
      <c r="AL19" s="668">
        <f t="shared" si="12"/>
        <v>10112400</v>
      </c>
      <c r="AM19" s="668">
        <f t="shared" si="12"/>
        <v>10112400</v>
      </c>
      <c r="AN19" s="668">
        <f t="shared" si="12"/>
        <v>10112400</v>
      </c>
      <c r="AO19" s="668">
        <f t="shared" si="12"/>
        <v>10112400</v>
      </c>
      <c r="AP19" s="668">
        <f t="shared" si="12"/>
        <v>10112400</v>
      </c>
      <c r="AQ19" s="668">
        <f t="shared" si="12"/>
        <v>10112400</v>
      </c>
      <c r="AR19" s="668">
        <f t="shared" si="12"/>
        <v>10112400</v>
      </c>
      <c r="AS19" s="668">
        <f t="shared" si="12"/>
        <v>10112400</v>
      </c>
      <c r="AT19" s="668">
        <f t="shared" si="12"/>
        <v>10112400</v>
      </c>
      <c r="AU19" s="668">
        <f t="shared" si="13"/>
        <v>10719144</v>
      </c>
      <c r="AV19" s="668">
        <f t="shared" si="14"/>
        <v>10719144</v>
      </c>
      <c r="AW19" s="668">
        <f t="shared" si="14"/>
        <v>10719144</v>
      </c>
      <c r="AX19" s="668">
        <f t="shared" si="14"/>
        <v>10719144</v>
      </c>
      <c r="AY19" s="668">
        <f t="shared" si="14"/>
        <v>10719144</v>
      </c>
      <c r="AZ19" s="668">
        <f t="shared" si="14"/>
        <v>10719144</v>
      </c>
      <c r="BA19" s="668">
        <f t="shared" si="14"/>
        <v>10719144</v>
      </c>
      <c r="BB19" s="668">
        <f t="shared" si="14"/>
        <v>10719144</v>
      </c>
      <c r="BC19" s="668">
        <f t="shared" si="14"/>
        <v>10719144</v>
      </c>
      <c r="BD19" s="668">
        <f t="shared" si="14"/>
        <v>10719144</v>
      </c>
      <c r="BE19" s="668">
        <f t="shared" si="14"/>
        <v>10719144</v>
      </c>
      <c r="BF19" s="668">
        <f t="shared" si="14"/>
        <v>10719144</v>
      </c>
      <c r="BG19" s="668">
        <f t="shared" si="15"/>
        <v>11362292.640000001</v>
      </c>
      <c r="BH19" s="668">
        <f t="shared" si="16"/>
        <v>11362292.640000001</v>
      </c>
      <c r="BI19" s="668">
        <f t="shared" si="16"/>
        <v>11362292.640000001</v>
      </c>
      <c r="BJ19" s="668">
        <f t="shared" si="16"/>
        <v>11362292.640000001</v>
      </c>
      <c r="BK19" s="668">
        <f t="shared" si="16"/>
        <v>11362292.640000001</v>
      </c>
      <c r="BL19" s="668">
        <f t="shared" si="16"/>
        <v>11362292.640000001</v>
      </c>
      <c r="BM19" s="668">
        <f t="shared" si="16"/>
        <v>11362292.640000001</v>
      </c>
      <c r="BN19" s="668">
        <f t="shared" si="16"/>
        <v>11362292.640000001</v>
      </c>
      <c r="BO19" s="668">
        <f t="shared" si="16"/>
        <v>11362292.640000001</v>
      </c>
      <c r="BP19" s="668">
        <f t="shared" si="16"/>
        <v>11362292.640000001</v>
      </c>
      <c r="BQ19" s="668">
        <f t="shared" si="16"/>
        <v>11362292.640000001</v>
      </c>
      <c r="BR19" s="668">
        <f t="shared" si="16"/>
        <v>11362292.640000001</v>
      </c>
    </row>
    <row r="20" spans="5:70" ht="25" customHeight="1">
      <c r="E20" s="1" t="s">
        <v>613</v>
      </c>
      <c r="F20" s="668"/>
      <c r="G20" s="668"/>
      <c r="H20" s="668"/>
      <c r="I20" s="668">
        <f>30000*'BASIC INPUT ASSUMPTIONS'!$D$7</f>
        <v>4500000</v>
      </c>
      <c r="J20" s="668">
        <f>30000*'BASIC INPUT ASSUMPTIONS'!$D$7</f>
        <v>4500000</v>
      </c>
      <c r="K20" s="668">
        <f>30000*'BASIC INPUT ASSUMPTIONS'!$D$7</f>
        <v>4500000</v>
      </c>
      <c r="L20" s="668">
        <f>30000*'BASIC INPUT ASSUMPTIONS'!$D$7</f>
        <v>4500000</v>
      </c>
      <c r="M20" s="668">
        <f>30000*'BASIC INPUT ASSUMPTIONS'!$D$7</f>
        <v>4500000</v>
      </c>
      <c r="N20" s="668">
        <f>30000*'BASIC INPUT ASSUMPTIONS'!$D$7</f>
        <v>4500000</v>
      </c>
      <c r="O20" s="668">
        <f>30000*'BASIC INPUT ASSUMPTIONS'!$D$7</f>
        <v>4500000</v>
      </c>
      <c r="P20" s="668">
        <f>30000*'BASIC INPUT ASSUMPTIONS'!$D$7</f>
        <v>4500000</v>
      </c>
      <c r="Q20" s="668">
        <f>30000*'BASIC INPUT ASSUMPTIONS'!$D$7</f>
        <v>4500000</v>
      </c>
      <c r="R20" s="668">
        <f>30000*'BASIC INPUT ASSUMPTIONS'!$D$7</f>
        <v>4500000</v>
      </c>
      <c r="S20" s="668">
        <f>30000*'BASIC INPUT ASSUMPTIONS'!$D$7</f>
        <v>4500000</v>
      </c>
      <c r="T20" s="668">
        <f>30000*'BASIC INPUT ASSUMPTIONS'!$D$7</f>
        <v>4500000</v>
      </c>
      <c r="U20" s="668">
        <f>30000*'BASIC INPUT ASSUMPTIONS'!$D$7</f>
        <v>4500000</v>
      </c>
      <c r="V20" s="668">
        <f>30000*'BASIC INPUT ASSUMPTIONS'!$D$7</f>
        <v>4500000</v>
      </c>
      <c r="W20" s="668">
        <f t="shared" si="9"/>
        <v>4770000</v>
      </c>
      <c r="X20" s="668">
        <f t="shared" si="10"/>
        <v>4770000</v>
      </c>
      <c r="Y20" s="668">
        <f t="shared" si="10"/>
        <v>4770000</v>
      </c>
      <c r="Z20" s="668">
        <f t="shared" si="10"/>
        <v>4770000</v>
      </c>
      <c r="AA20" s="668">
        <f t="shared" si="10"/>
        <v>4770000</v>
      </c>
      <c r="AB20" s="668">
        <f t="shared" si="10"/>
        <v>4770000</v>
      </c>
      <c r="AC20" s="668">
        <f t="shared" si="10"/>
        <v>4770000</v>
      </c>
      <c r="AD20" s="668">
        <f t="shared" si="10"/>
        <v>4770000</v>
      </c>
      <c r="AE20" s="668">
        <f t="shared" si="10"/>
        <v>4770000</v>
      </c>
      <c r="AF20" s="668">
        <f t="shared" si="10"/>
        <v>4770000</v>
      </c>
      <c r="AG20" s="668">
        <f t="shared" si="10"/>
        <v>4770000</v>
      </c>
      <c r="AH20" s="668">
        <f t="shared" si="10"/>
        <v>4770000</v>
      </c>
      <c r="AI20" s="668">
        <f t="shared" si="11"/>
        <v>5056200</v>
      </c>
      <c r="AJ20" s="668">
        <f t="shared" si="12"/>
        <v>5056200</v>
      </c>
      <c r="AK20" s="668">
        <f t="shared" si="12"/>
        <v>5056200</v>
      </c>
      <c r="AL20" s="668">
        <f t="shared" si="12"/>
        <v>5056200</v>
      </c>
      <c r="AM20" s="668">
        <f t="shared" si="12"/>
        <v>5056200</v>
      </c>
      <c r="AN20" s="668">
        <f t="shared" si="12"/>
        <v>5056200</v>
      </c>
      <c r="AO20" s="668">
        <f t="shared" si="12"/>
        <v>5056200</v>
      </c>
      <c r="AP20" s="668">
        <f t="shared" si="12"/>
        <v>5056200</v>
      </c>
      <c r="AQ20" s="668">
        <f t="shared" si="12"/>
        <v>5056200</v>
      </c>
      <c r="AR20" s="668">
        <f t="shared" si="12"/>
        <v>5056200</v>
      </c>
      <c r="AS20" s="668">
        <f t="shared" si="12"/>
        <v>5056200</v>
      </c>
      <c r="AT20" s="668">
        <f t="shared" si="12"/>
        <v>5056200</v>
      </c>
      <c r="AU20" s="668">
        <f t="shared" si="13"/>
        <v>5359572</v>
      </c>
      <c r="AV20" s="668">
        <f t="shared" si="14"/>
        <v>5359572</v>
      </c>
      <c r="AW20" s="668">
        <f t="shared" si="14"/>
        <v>5359572</v>
      </c>
      <c r="AX20" s="668">
        <f t="shared" si="14"/>
        <v>5359572</v>
      </c>
      <c r="AY20" s="668">
        <f t="shared" si="14"/>
        <v>5359572</v>
      </c>
      <c r="AZ20" s="668">
        <f t="shared" si="14"/>
        <v>5359572</v>
      </c>
      <c r="BA20" s="668">
        <f t="shared" si="14"/>
        <v>5359572</v>
      </c>
      <c r="BB20" s="668">
        <f t="shared" si="14"/>
        <v>5359572</v>
      </c>
      <c r="BC20" s="668">
        <f t="shared" si="14"/>
        <v>5359572</v>
      </c>
      <c r="BD20" s="668">
        <f t="shared" si="14"/>
        <v>5359572</v>
      </c>
      <c r="BE20" s="668">
        <f t="shared" si="14"/>
        <v>5359572</v>
      </c>
      <c r="BF20" s="668">
        <f t="shared" si="14"/>
        <v>5359572</v>
      </c>
      <c r="BG20" s="668">
        <f t="shared" si="15"/>
        <v>5681146.3200000003</v>
      </c>
      <c r="BH20" s="668">
        <f t="shared" si="16"/>
        <v>5681146.3200000003</v>
      </c>
      <c r="BI20" s="668">
        <f t="shared" si="16"/>
        <v>5681146.3200000003</v>
      </c>
      <c r="BJ20" s="668">
        <f t="shared" si="16"/>
        <v>5681146.3200000003</v>
      </c>
      <c r="BK20" s="668">
        <f t="shared" si="16"/>
        <v>5681146.3200000003</v>
      </c>
      <c r="BL20" s="668">
        <f t="shared" si="16"/>
        <v>5681146.3200000003</v>
      </c>
      <c r="BM20" s="668">
        <f t="shared" si="16"/>
        <v>5681146.3200000003</v>
      </c>
      <c r="BN20" s="668">
        <f t="shared" si="16"/>
        <v>5681146.3200000003</v>
      </c>
      <c r="BO20" s="668">
        <f t="shared" si="16"/>
        <v>5681146.3200000003</v>
      </c>
      <c r="BP20" s="668">
        <f t="shared" si="16"/>
        <v>5681146.3200000003</v>
      </c>
      <c r="BQ20" s="668">
        <f t="shared" si="16"/>
        <v>5681146.3200000003</v>
      </c>
      <c r="BR20" s="668">
        <f t="shared" si="16"/>
        <v>5681146.3200000003</v>
      </c>
    </row>
    <row r="21" spans="5:70" ht="25" customHeight="1">
      <c r="E21" s="1" t="s">
        <v>614</v>
      </c>
      <c r="F21" s="668"/>
      <c r="G21" s="668"/>
      <c r="H21" s="668"/>
      <c r="I21" s="668">
        <f>30000*'BASIC INPUT ASSUMPTIONS'!$D$7</f>
        <v>4500000</v>
      </c>
      <c r="J21" s="668">
        <f>30000*'BASIC INPUT ASSUMPTIONS'!$D$7</f>
        <v>4500000</v>
      </c>
      <c r="K21" s="668">
        <f>30000*'BASIC INPUT ASSUMPTIONS'!$D$7</f>
        <v>4500000</v>
      </c>
      <c r="L21" s="668">
        <f>30000*'BASIC INPUT ASSUMPTIONS'!$D$7</f>
        <v>4500000</v>
      </c>
      <c r="M21" s="668">
        <f>30000*'BASIC INPUT ASSUMPTIONS'!$D$7</f>
        <v>4500000</v>
      </c>
      <c r="N21" s="668">
        <f>30000*'BASIC INPUT ASSUMPTIONS'!$D$7</f>
        <v>4500000</v>
      </c>
      <c r="O21" s="668">
        <f>30000*'BASIC INPUT ASSUMPTIONS'!$D$7</f>
        <v>4500000</v>
      </c>
      <c r="P21" s="668">
        <f>30000*'BASIC INPUT ASSUMPTIONS'!$D$7</f>
        <v>4500000</v>
      </c>
      <c r="Q21" s="668">
        <f>30000*'BASIC INPUT ASSUMPTIONS'!$D$7</f>
        <v>4500000</v>
      </c>
      <c r="R21" s="668">
        <f>30000*'BASIC INPUT ASSUMPTIONS'!$D$7</f>
        <v>4500000</v>
      </c>
      <c r="S21" s="668">
        <f>30000*'BASIC INPUT ASSUMPTIONS'!$D$7</f>
        <v>4500000</v>
      </c>
      <c r="T21" s="668">
        <f>30000*'BASIC INPUT ASSUMPTIONS'!$D$7</f>
        <v>4500000</v>
      </c>
      <c r="U21" s="668">
        <f>30000*'BASIC INPUT ASSUMPTIONS'!$D$7</f>
        <v>4500000</v>
      </c>
      <c r="V21" s="668">
        <f>30000*'BASIC INPUT ASSUMPTIONS'!$D$7</f>
        <v>4500000</v>
      </c>
      <c r="W21" s="668">
        <f t="shared" si="9"/>
        <v>4770000</v>
      </c>
      <c r="X21" s="668">
        <f t="shared" si="10"/>
        <v>4770000</v>
      </c>
      <c r="Y21" s="668">
        <f t="shared" si="10"/>
        <v>4770000</v>
      </c>
      <c r="Z21" s="668">
        <f t="shared" si="10"/>
        <v>4770000</v>
      </c>
      <c r="AA21" s="668">
        <f t="shared" si="10"/>
        <v>4770000</v>
      </c>
      <c r="AB21" s="668">
        <f t="shared" si="10"/>
        <v>4770000</v>
      </c>
      <c r="AC21" s="668">
        <f t="shared" si="10"/>
        <v>4770000</v>
      </c>
      <c r="AD21" s="668">
        <f t="shared" si="10"/>
        <v>4770000</v>
      </c>
      <c r="AE21" s="668">
        <f t="shared" si="10"/>
        <v>4770000</v>
      </c>
      <c r="AF21" s="668">
        <f t="shared" si="10"/>
        <v>4770000</v>
      </c>
      <c r="AG21" s="668">
        <f t="shared" si="10"/>
        <v>4770000</v>
      </c>
      <c r="AH21" s="668">
        <f t="shared" si="10"/>
        <v>4770000</v>
      </c>
      <c r="AI21" s="668">
        <f t="shared" si="11"/>
        <v>5056200</v>
      </c>
      <c r="AJ21" s="668">
        <f t="shared" si="12"/>
        <v>5056200</v>
      </c>
      <c r="AK21" s="668">
        <f t="shared" si="12"/>
        <v>5056200</v>
      </c>
      <c r="AL21" s="668">
        <f t="shared" si="12"/>
        <v>5056200</v>
      </c>
      <c r="AM21" s="668">
        <f t="shared" si="12"/>
        <v>5056200</v>
      </c>
      <c r="AN21" s="668">
        <f t="shared" si="12"/>
        <v>5056200</v>
      </c>
      <c r="AO21" s="668">
        <f t="shared" si="12"/>
        <v>5056200</v>
      </c>
      <c r="AP21" s="668">
        <f t="shared" si="12"/>
        <v>5056200</v>
      </c>
      <c r="AQ21" s="668">
        <f t="shared" si="12"/>
        <v>5056200</v>
      </c>
      <c r="AR21" s="668">
        <f t="shared" si="12"/>
        <v>5056200</v>
      </c>
      <c r="AS21" s="668">
        <f t="shared" si="12"/>
        <v>5056200</v>
      </c>
      <c r="AT21" s="668">
        <f t="shared" si="12"/>
        <v>5056200</v>
      </c>
      <c r="AU21" s="668">
        <f t="shared" si="13"/>
        <v>5359572</v>
      </c>
      <c r="AV21" s="668">
        <f t="shared" si="14"/>
        <v>5359572</v>
      </c>
      <c r="AW21" s="668">
        <f t="shared" si="14"/>
        <v>5359572</v>
      </c>
      <c r="AX21" s="668">
        <f t="shared" si="14"/>
        <v>5359572</v>
      </c>
      <c r="AY21" s="668">
        <f t="shared" si="14"/>
        <v>5359572</v>
      </c>
      <c r="AZ21" s="668">
        <f t="shared" si="14"/>
        <v>5359572</v>
      </c>
      <c r="BA21" s="668">
        <f t="shared" si="14"/>
        <v>5359572</v>
      </c>
      <c r="BB21" s="668">
        <f t="shared" si="14"/>
        <v>5359572</v>
      </c>
      <c r="BC21" s="668">
        <f t="shared" si="14"/>
        <v>5359572</v>
      </c>
      <c r="BD21" s="668">
        <f t="shared" si="14"/>
        <v>5359572</v>
      </c>
      <c r="BE21" s="668">
        <f t="shared" si="14"/>
        <v>5359572</v>
      </c>
      <c r="BF21" s="668">
        <f t="shared" si="14"/>
        <v>5359572</v>
      </c>
      <c r="BG21" s="668">
        <f t="shared" si="15"/>
        <v>5681146.3200000003</v>
      </c>
      <c r="BH21" s="668">
        <f t="shared" si="16"/>
        <v>5681146.3200000003</v>
      </c>
      <c r="BI21" s="668">
        <f t="shared" si="16"/>
        <v>5681146.3200000003</v>
      </c>
      <c r="BJ21" s="668">
        <f t="shared" si="16"/>
        <v>5681146.3200000003</v>
      </c>
      <c r="BK21" s="668">
        <f t="shared" si="16"/>
        <v>5681146.3200000003</v>
      </c>
      <c r="BL21" s="668">
        <f t="shared" si="16"/>
        <v>5681146.3200000003</v>
      </c>
      <c r="BM21" s="668">
        <f t="shared" si="16"/>
        <v>5681146.3200000003</v>
      </c>
      <c r="BN21" s="668">
        <f t="shared" si="16"/>
        <v>5681146.3200000003</v>
      </c>
      <c r="BO21" s="668">
        <f t="shared" si="16"/>
        <v>5681146.3200000003</v>
      </c>
      <c r="BP21" s="668">
        <f t="shared" si="16"/>
        <v>5681146.3200000003</v>
      </c>
      <c r="BQ21" s="668">
        <f t="shared" si="16"/>
        <v>5681146.3200000003</v>
      </c>
      <c r="BR21" s="668">
        <f t="shared" si="16"/>
        <v>5681146.3200000003</v>
      </c>
    </row>
    <row r="22" spans="5:70" ht="25" customHeight="1">
      <c r="E22" s="1" t="s">
        <v>615</v>
      </c>
      <c r="F22" s="668"/>
      <c r="G22" s="668"/>
      <c r="H22" s="668"/>
      <c r="I22" s="668">
        <f>30000*'BASIC INPUT ASSUMPTIONS'!$D$7</f>
        <v>4500000</v>
      </c>
      <c r="J22" s="668">
        <f>30000*'BASIC INPUT ASSUMPTIONS'!$D$7</f>
        <v>4500000</v>
      </c>
      <c r="K22" s="668">
        <f>30000*'BASIC INPUT ASSUMPTIONS'!$D$7</f>
        <v>4500000</v>
      </c>
      <c r="L22" s="668">
        <f>30000*'BASIC INPUT ASSUMPTIONS'!$D$7</f>
        <v>4500000</v>
      </c>
      <c r="M22" s="668">
        <f>30000*'BASIC INPUT ASSUMPTIONS'!$D$7</f>
        <v>4500000</v>
      </c>
      <c r="N22" s="668">
        <f>30000*'BASIC INPUT ASSUMPTIONS'!$D$7</f>
        <v>4500000</v>
      </c>
      <c r="O22" s="668">
        <f>30000*'BASIC INPUT ASSUMPTIONS'!$D$7</f>
        <v>4500000</v>
      </c>
      <c r="P22" s="668">
        <f>30000*'BASIC INPUT ASSUMPTIONS'!$D$7</f>
        <v>4500000</v>
      </c>
      <c r="Q22" s="668">
        <f>30000*'BASIC INPUT ASSUMPTIONS'!$D$7</f>
        <v>4500000</v>
      </c>
      <c r="R22" s="668">
        <f>30000*'BASIC INPUT ASSUMPTIONS'!$D$7</f>
        <v>4500000</v>
      </c>
      <c r="S22" s="668">
        <f>30000*'BASIC INPUT ASSUMPTIONS'!$D$7</f>
        <v>4500000</v>
      </c>
      <c r="T22" s="668">
        <f>30000*'BASIC INPUT ASSUMPTIONS'!$D$7</f>
        <v>4500000</v>
      </c>
      <c r="U22" s="668">
        <f>30000*'BASIC INPUT ASSUMPTIONS'!$D$7</f>
        <v>4500000</v>
      </c>
      <c r="V22" s="668">
        <f>30000*'BASIC INPUT ASSUMPTIONS'!$D$7</f>
        <v>4500000</v>
      </c>
      <c r="W22" s="668">
        <f t="shared" si="9"/>
        <v>4770000</v>
      </c>
      <c r="X22" s="668">
        <f t="shared" si="10"/>
        <v>4770000</v>
      </c>
      <c r="Y22" s="668">
        <f t="shared" si="10"/>
        <v>4770000</v>
      </c>
      <c r="Z22" s="668">
        <f t="shared" si="10"/>
        <v>4770000</v>
      </c>
      <c r="AA22" s="668">
        <f t="shared" si="10"/>
        <v>4770000</v>
      </c>
      <c r="AB22" s="668">
        <f t="shared" si="10"/>
        <v>4770000</v>
      </c>
      <c r="AC22" s="668">
        <f t="shared" si="10"/>
        <v>4770000</v>
      </c>
      <c r="AD22" s="668">
        <f t="shared" si="10"/>
        <v>4770000</v>
      </c>
      <c r="AE22" s="668">
        <f t="shared" si="10"/>
        <v>4770000</v>
      </c>
      <c r="AF22" s="668">
        <f t="shared" si="10"/>
        <v>4770000</v>
      </c>
      <c r="AG22" s="668">
        <f t="shared" si="10"/>
        <v>4770000</v>
      </c>
      <c r="AH22" s="668">
        <f t="shared" si="10"/>
        <v>4770000</v>
      </c>
      <c r="AI22" s="668">
        <f t="shared" si="11"/>
        <v>5056200</v>
      </c>
      <c r="AJ22" s="668">
        <f t="shared" si="12"/>
        <v>5056200</v>
      </c>
      <c r="AK22" s="668">
        <f t="shared" si="12"/>
        <v>5056200</v>
      </c>
      <c r="AL22" s="668">
        <f t="shared" si="12"/>
        <v>5056200</v>
      </c>
      <c r="AM22" s="668">
        <f t="shared" si="12"/>
        <v>5056200</v>
      </c>
      <c r="AN22" s="668">
        <f t="shared" si="12"/>
        <v>5056200</v>
      </c>
      <c r="AO22" s="668">
        <f t="shared" si="12"/>
        <v>5056200</v>
      </c>
      <c r="AP22" s="668">
        <f t="shared" si="12"/>
        <v>5056200</v>
      </c>
      <c r="AQ22" s="668">
        <f t="shared" si="12"/>
        <v>5056200</v>
      </c>
      <c r="AR22" s="668">
        <f t="shared" si="12"/>
        <v>5056200</v>
      </c>
      <c r="AS22" s="668">
        <f t="shared" si="12"/>
        <v>5056200</v>
      </c>
      <c r="AT22" s="668">
        <f t="shared" si="12"/>
        <v>5056200</v>
      </c>
      <c r="AU22" s="668">
        <f t="shared" si="13"/>
        <v>5359572</v>
      </c>
      <c r="AV22" s="668">
        <f t="shared" si="14"/>
        <v>5359572</v>
      </c>
      <c r="AW22" s="668">
        <f t="shared" si="14"/>
        <v>5359572</v>
      </c>
      <c r="AX22" s="668">
        <f t="shared" si="14"/>
        <v>5359572</v>
      </c>
      <c r="AY22" s="668">
        <f t="shared" si="14"/>
        <v>5359572</v>
      </c>
      <c r="AZ22" s="668">
        <f t="shared" si="14"/>
        <v>5359572</v>
      </c>
      <c r="BA22" s="668">
        <f t="shared" si="14"/>
        <v>5359572</v>
      </c>
      <c r="BB22" s="668">
        <f t="shared" si="14"/>
        <v>5359572</v>
      </c>
      <c r="BC22" s="668">
        <f t="shared" si="14"/>
        <v>5359572</v>
      </c>
      <c r="BD22" s="668">
        <f t="shared" si="14"/>
        <v>5359572</v>
      </c>
      <c r="BE22" s="668">
        <f t="shared" si="14"/>
        <v>5359572</v>
      </c>
      <c r="BF22" s="668">
        <f t="shared" si="14"/>
        <v>5359572</v>
      </c>
      <c r="BG22" s="668">
        <f t="shared" si="15"/>
        <v>5681146.3200000003</v>
      </c>
      <c r="BH22" s="668">
        <f t="shared" si="16"/>
        <v>5681146.3200000003</v>
      </c>
      <c r="BI22" s="668">
        <f t="shared" si="16"/>
        <v>5681146.3200000003</v>
      </c>
      <c r="BJ22" s="668">
        <f t="shared" si="16"/>
        <v>5681146.3200000003</v>
      </c>
      <c r="BK22" s="668">
        <f t="shared" si="16"/>
        <v>5681146.3200000003</v>
      </c>
      <c r="BL22" s="668">
        <f t="shared" si="16"/>
        <v>5681146.3200000003</v>
      </c>
      <c r="BM22" s="668">
        <f t="shared" si="16"/>
        <v>5681146.3200000003</v>
      </c>
      <c r="BN22" s="668">
        <f t="shared" si="16"/>
        <v>5681146.3200000003</v>
      </c>
      <c r="BO22" s="668">
        <f t="shared" si="16"/>
        <v>5681146.3200000003</v>
      </c>
      <c r="BP22" s="668">
        <f t="shared" si="16"/>
        <v>5681146.3200000003</v>
      </c>
      <c r="BQ22" s="668">
        <f t="shared" si="16"/>
        <v>5681146.3200000003</v>
      </c>
      <c r="BR22" s="668">
        <f t="shared" si="16"/>
        <v>5681146.3200000003</v>
      </c>
    </row>
    <row r="23" spans="5:70" ht="25" customHeight="1">
      <c r="E23" s="1" t="s">
        <v>616</v>
      </c>
      <c r="F23" s="668"/>
      <c r="G23" s="668"/>
      <c r="H23" s="668"/>
      <c r="I23" s="668">
        <f>30000*'BASIC INPUT ASSUMPTIONS'!$D$7</f>
        <v>4500000</v>
      </c>
      <c r="J23" s="668">
        <f>30000*'BASIC INPUT ASSUMPTIONS'!$D$7</f>
        <v>4500000</v>
      </c>
      <c r="K23" s="668">
        <f>30000*'BASIC INPUT ASSUMPTIONS'!$D$7</f>
        <v>4500000</v>
      </c>
      <c r="L23" s="668">
        <f>30000*'BASIC INPUT ASSUMPTIONS'!$D$7</f>
        <v>4500000</v>
      </c>
      <c r="M23" s="668">
        <f>30000*'BASIC INPUT ASSUMPTIONS'!$D$7</f>
        <v>4500000</v>
      </c>
      <c r="N23" s="668">
        <f>30000*'BASIC INPUT ASSUMPTIONS'!$D$7</f>
        <v>4500000</v>
      </c>
      <c r="O23" s="668">
        <f>30000*'BASIC INPUT ASSUMPTIONS'!$D$7</f>
        <v>4500000</v>
      </c>
      <c r="P23" s="668">
        <f>30000*'BASIC INPUT ASSUMPTIONS'!$D$7</f>
        <v>4500000</v>
      </c>
      <c r="Q23" s="668">
        <f>30000*'BASIC INPUT ASSUMPTIONS'!$D$7</f>
        <v>4500000</v>
      </c>
      <c r="R23" s="668">
        <f>30000*'BASIC INPUT ASSUMPTIONS'!$D$7</f>
        <v>4500000</v>
      </c>
      <c r="S23" s="668">
        <f>30000*'BASIC INPUT ASSUMPTIONS'!$D$7</f>
        <v>4500000</v>
      </c>
      <c r="T23" s="668">
        <f>30000*'BASIC INPUT ASSUMPTIONS'!$D$7</f>
        <v>4500000</v>
      </c>
      <c r="U23" s="668">
        <f>30000*'BASIC INPUT ASSUMPTIONS'!$D$7</f>
        <v>4500000</v>
      </c>
      <c r="V23" s="668">
        <f>30000*'BASIC INPUT ASSUMPTIONS'!$D$7</f>
        <v>4500000</v>
      </c>
      <c r="W23" s="668">
        <f t="shared" si="9"/>
        <v>4770000</v>
      </c>
      <c r="X23" s="668">
        <f t="shared" si="10"/>
        <v>4770000</v>
      </c>
      <c r="Y23" s="668">
        <f t="shared" si="10"/>
        <v>4770000</v>
      </c>
      <c r="Z23" s="668">
        <f t="shared" si="10"/>
        <v>4770000</v>
      </c>
      <c r="AA23" s="668">
        <f t="shared" si="10"/>
        <v>4770000</v>
      </c>
      <c r="AB23" s="668">
        <f t="shared" si="10"/>
        <v>4770000</v>
      </c>
      <c r="AC23" s="668">
        <f t="shared" si="10"/>
        <v>4770000</v>
      </c>
      <c r="AD23" s="668">
        <f t="shared" si="10"/>
        <v>4770000</v>
      </c>
      <c r="AE23" s="668">
        <f t="shared" si="10"/>
        <v>4770000</v>
      </c>
      <c r="AF23" s="668">
        <f t="shared" si="10"/>
        <v>4770000</v>
      </c>
      <c r="AG23" s="668">
        <f t="shared" si="10"/>
        <v>4770000</v>
      </c>
      <c r="AH23" s="668">
        <f t="shared" si="10"/>
        <v>4770000</v>
      </c>
      <c r="AI23" s="668">
        <f t="shared" si="11"/>
        <v>5056200</v>
      </c>
      <c r="AJ23" s="668">
        <f t="shared" si="12"/>
        <v>5056200</v>
      </c>
      <c r="AK23" s="668">
        <f t="shared" si="12"/>
        <v>5056200</v>
      </c>
      <c r="AL23" s="668">
        <f t="shared" si="12"/>
        <v>5056200</v>
      </c>
      <c r="AM23" s="668">
        <f t="shared" si="12"/>
        <v>5056200</v>
      </c>
      <c r="AN23" s="668">
        <f t="shared" si="12"/>
        <v>5056200</v>
      </c>
      <c r="AO23" s="668">
        <f t="shared" si="12"/>
        <v>5056200</v>
      </c>
      <c r="AP23" s="668">
        <f t="shared" si="12"/>
        <v>5056200</v>
      </c>
      <c r="AQ23" s="668">
        <f t="shared" si="12"/>
        <v>5056200</v>
      </c>
      <c r="AR23" s="668">
        <f t="shared" si="12"/>
        <v>5056200</v>
      </c>
      <c r="AS23" s="668">
        <f t="shared" si="12"/>
        <v>5056200</v>
      </c>
      <c r="AT23" s="668">
        <f t="shared" si="12"/>
        <v>5056200</v>
      </c>
      <c r="AU23" s="668">
        <f t="shared" si="13"/>
        <v>5359572</v>
      </c>
      <c r="AV23" s="668">
        <f t="shared" si="14"/>
        <v>5359572</v>
      </c>
      <c r="AW23" s="668">
        <f t="shared" si="14"/>
        <v>5359572</v>
      </c>
      <c r="AX23" s="668">
        <f t="shared" si="14"/>
        <v>5359572</v>
      </c>
      <c r="AY23" s="668">
        <f t="shared" si="14"/>
        <v>5359572</v>
      </c>
      <c r="AZ23" s="668">
        <f t="shared" si="14"/>
        <v>5359572</v>
      </c>
      <c r="BA23" s="668">
        <f t="shared" si="14"/>
        <v>5359572</v>
      </c>
      <c r="BB23" s="668">
        <f t="shared" si="14"/>
        <v>5359572</v>
      </c>
      <c r="BC23" s="668">
        <f t="shared" si="14"/>
        <v>5359572</v>
      </c>
      <c r="BD23" s="668">
        <f t="shared" si="14"/>
        <v>5359572</v>
      </c>
      <c r="BE23" s="668">
        <f t="shared" si="14"/>
        <v>5359572</v>
      </c>
      <c r="BF23" s="668">
        <f t="shared" si="14"/>
        <v>5359572</v>
      </c>
      <c r="BG23" s="668">
        <f t="shared" si="15"/>
        <v>5681146.3200000003</v>
      </c>
      <c r="BH23" s="668">
        <f t="shared" si="16"/>
        <v>5681146.3200000003</v>
      </c>
      <c r="BI23" s="668">
        <f t="shared" si="16"/>
        <v>5681146.3200000003</v>
      </c>
      <c r="BJ23" s="668">
        <f t="shared" si="16"/>
        <v>5681146.3200000003</v>
      </c>
      <c r="BK23" s="668">
        <f t="shared" si="16"/>
        <v>5681146.3200000003</v>
      </c>
      <c r="BL23" s="668">
        <f t="shared" si="16"/>
        <v>5681146.3200000003</v>
      </c>
      <c r="BM23" s="668">
        <f t="shared" si="16"/>
        <v>5681146.3200000003</v>
      </c>
      <c r="BN23" s="668">
        <f t="shared" si="16"/>
        <v>5681146.3200000003</v>
      </c>
      <c r="BO23" s="668">
        <f t="shared" si="16"/>
        <v>5681146.3200000003</v>
      </c>
      <c r="BP23" s="668">
        <f t="shared" si="16"/>
        <v>5681146.3200000003</v>
      </c>
      <c r="BQ23" s="668">
        <f t="shared" si="16"/>
        <v>5681146.3200000003</v>
      </c>
      <c r="BR23" s="668">
        <f t="shared" si="16"/>
        <v>5681146.3200000003</v>
      </c>
    </row>
    <row r="24" spans="5:70" ht="25" customHeight="1">
      <c r="E24" s="1" t="s">
        <v>617</v>
      </c>
      <c r="F24" s="668"/>
      <c r="G24" s="668"/>
      <c r="H24" s="668"/>
      <c r="I24" s="668">
        <f>30000*'BASIC INPUT ASSUMPTIONS'!$D$7</f>
        <v>4500000</v>
      </c>
      <c r="J24" s="668">
        <f>30000*'BASIC INPUT ASSUMPTIONS'!$D$7</f>
        <v>4500000</v>
      </c>
      <c r="K24" s="668">
        <f>30000*'BASIC INPUT ASSUMPTIONS'!$D$7</f>
        <v>4500000</v>
      </c>
      <c r="L24" s="668">
        <f>30000*'BASIC INPUT ASSUMPTIONS'!$D$7</f>
        <v>4500000</v>
      </c>
      <c r="M24" s="668">
        <f>30000*'BASIC INPUT ASSUMPTIONS'!$D$7</f>
        <v>4500000</v>
      </c>
      <c r="N24" s="668">
        <f>30000*'BASIC INPUT ASSUMPTIONS'!$D$7</f>
        <v>4500000</v>
      </c>
      <c r="O24" s="668">
        <f>30000*'BASIC INPUT ASSUMPTIONS'!$D$7</f>
        <v>4500000</v>
      </c>
      <c r="P24" s="668">
        <f>30000*'BASIC INPUT ASSUMPTIONS'!$D$7</f>
        <v>4500000</v>
      </c>
      <c r="Q24" s="668">
        <f>30000*'BASIC INPUT ASSUMPTIONS'!$D$7</f>
        <v>4500000</v>
      </c>
      <c r="R24" s="668">
        <f>30000*'BASIC INPUT ASSUMPTIONS'!$D$7</f>
        <v>4500000</v>
      </c>
      <c r="S24" s="668">
        <f>30000*'BASIC INPUT ASSUMPTIONS'!$D$7</f>
        <v>4500000</v>
      </c>
      <c r="T24" s="668">
        <f>30000*'BASIC INPUT ASSUMPTIONS'!$D$7</f>
        <v>4500000</v>
      </c>
      <c r="U24" s="668">
        <f>30000*'BASIC INPUT ASSUMPTIONS'!$D$7</f>
        <v>4500000</v>
      </c>
      <c r="V24" s="668">
        <f>30000*'BASIC INPUT ASSUMPTIONS'!$D$7</f>
        <v>4500000</v>
      </c>
      <c r="W24" s="668">
        <f t="shared" si="9"/>
        <v>4770000</v>
      </c>
      <c r="X24" s="668">
        <f t="shared" si="10"/>
        <v>4770000</v>
      </c>
      <c r="Y24" s="668">
        <f t="shared" si="10"/>
        <v>4770000</v>
      </c>
      <c r="Z24" s="668">
        <f t="shared" si="10"/>
        <v>4770000</v>
      </c>
      <c r="AA24" s="668">
        <f t="shared" si="10"/>
        <v>4770000</v>
      </c>
      <c r="AB24" s="668">
        <f t="shared" si="10"/>
        <v>4770000</v>
      </c>
      <c r="AC24" s="668">
        <f t="shared" si="10"/>
        <v>4770000</v>
      </c>
      <c r="AD24" s="668">
        <f t="shared" si="10"/>
        <v>4770000</v>
      </c>
      <c r="AE24" s="668">
        <f t="shared" si="10"/>
        <v>4770000</v>
      </c>
      <c r="AF24" s="668">
        <f t="shared" si="10"/>
        <v>4770000</v>
      </c>
      <c r="AG24" s="668">
        <f t="shared" si="10"/>
        <v>4770000</v>
      </c>
      <c r="AH24" s="668">
        <f t="shared" si="10"/>
        <v>4770000</v>
      </c>
      <c r="AI24" s="668">
        <f t="shared" si="11"/>
        <v>5056200</v>
      </c>
      <c r="AJ24" s="668">
        <f t="shared" si="12"/>
        <v>5056200</v>
      </c>
      <c r="AK24" s="668">
        <f t="shared" si="12"/>
        <v>5056200</v>
      </c>
      <c r="AL24" s="668">
        <f t="shared" si="12"/>
        <v>5056200</v>
      </c>
      <c r="AM24" s="668">
        <f t="shared" si="12"/>
        <v>5056200</v>
      </c>
      <c r="AN24" s="668">
        <f t="shared" si="12"/>
        <v>5056200</v>
      </c>
      <c r="AO24" s="668">
        <f t="shared" si="12"/>
        <v>5056200</v>
      </c>
      <c r="AP24" s="668">
        <f t="shared" si="12"/>
        <v>5056200</v>
      </c>
      <c r="AQ24" s="668">
        <f t="shared" si="12"/>
        <v>5056200</v>
      </c>
      <c r="AR24" s="668">
        <f t="shared" si="12"/>
        <v>5056200</v>
      </c>
      <c r="AS24" s="668">
        <f t="shared" si="12"/>
        <v>5056200</v>
      </c>
      <c r="AT24" s="668">
        <f t="shared" si="12"/>
        <v>5056200</v>
      </c>
      <c r="AU24" s="668">
        <f t="shared" si="13"/>
        <v>5359572</v>
      </c>
      <c r="AV24" s="668">
        <f t="shared" si="14"/>
        <v>5359572</v>
      </c>
      <c r="AW24" s="668">
        <f t="shared" si="14"/>
        <v>5359572</v>
      </c>
      <c r="AX24" s="668">
        <f t="shared" si="14"/>
        <v>5359572</v>
      </c>
      <c r="AY24" s="668">
        <f t="shared" si="14"/>
        <v>5359572</v>
      </c>
      <c r="AZ24" s="668">
        <f t="shared" si="14"/>
        <v>5359572</v>
      </c>
      <c r="BA24" s="668">
        <f t="shared" si="14"/>
        <v>5359572</v>
      </c>
      <c r="BB24" s="668">
        <f t="shared" si="14"/>
        <v>5359572</v>
      </c>
      <c r="BC24" s="668">
        <f t="shared" si="14"/>
        <v>5359572</v>
      </c>
      <c r="BD24" s="668">
        <f t="shared" si="14"/>
        <v>5359572</v>
      </c>
      <c r="BE24" s="668">
        <f t="shared" si="14"/>
        <v>5359572</v>
      </c>
      <c r="BF24" s="668">
        <f t="shared" si="14"/>
        <v>5359572</v>
      </c>
      <c r="BG24" s="668">
        <f t="shared" si="15"/>
        <v>5681146.3200000003</v>
      </c>
      <c r="BH24" s="668">
        <f t="shared" si="16"/>
        <v>5681146.3200000003</v>
      </c>
      <c r="BI24" s="668">
        <f t="shared" si="16"/>
        <v>5681146.3200000003</v>
      </c>
      <c r="BJ24" s="668">
        <f t="shared" si="16"/>
        <v>5681146.3200000003</v>
      </c>
      <c r="BK24" s="668">
        <f t="shared" si="16"/>
        <v>5681146.3200000003</v>
      </c>
      <c r="BL24" s="668">
        <f t="shared" si="16"/>
        <v>5681146.3200000003</v>
      </c>
      <c r="BM24" s="668">
        <f t="shared" si="16"/>
        <v>5681146.3200000003</v>
      </c>
      <c r="BN24" s="668">
        <f t="shared" si="16"/>
        <v>5681146.3200000003</v>
      </c>
      <c r="BO24" s="668">
        <f t="shared" si="16"/>
        <v>5681146.3200000003</v>
      </c>
      <c r="BP24" s="668">
        <f t="shared" si="16"/>
        <v>5681146.3200000003</v>
      </c>
      <c r="BQ24" s="668">
        <f t="shared" si="16"/>
        <v>5681146.3200000003</v>
      </c>
      <c r="BR24" s="668">
        <f t="shared" si="16"/>
        <v>5681146.3200000003</v>
      </c>
    </row>
    <row r="25" spans="5:70" ht="25" customHeight="1">
      <c r="E25" s="1" t="s">
        <v>618</v>
      </c>
      <c r="F25" s="668"/>
      <c r="G25" s="668"/>
      <c r="H25" s="668"/>
      <c r="I25" s="668">
        <f>20000*'BASIC INPUT ASSUMPTIONS'!$D$7</f>
        <v>3000000</v>
      </c>
      <c r="J25" s="668">
        <f>20000*'BASIC INPUT ASSUMPTIONS'!$D$7</f>
        <v>3000000</v>
      </c>
      <c r="K25" s="668">
        <f>20000*'BASIC INPUT ASSUMPTIONS'!$D$7</f>
        <v>3000000</v>
      </c>
      <c r="L25" s="668">
        <f>20000*'BASIC INPUT ASSUMPTIONS'!$D$7</f>
        <v>3000000</v>
      </c>
      <c r="M25" s="668">
        <f>20000*'BASIC INPUT ASSUMPTIONS'!$D$7</f>
        <v>3000000</v>
      </c>
      <c r="N25" s="668">
        <f>20000*'BASIC INPUT ASSUMPTIONS'!$D$7</f>
        <v>3000000</v>
      </c>
      <c r="O25" s="668">
        <f>20000*'BASIC INPUT ASSUMPTIONS'!$D$7</f>
        <v>3000000</v>
      </c>
      <c r="P25" s="668">
        <f>20000*'BASIC INPUT ASSUMPTIONS'!$D$7</f>
        <v>3000000</v>
      </c>
      <c r="Q25" s="668">
        <f>20000*'BASIC INPUT ASSUMPTIONS'!$D$7</f>
        <v>3000000</v>
      </c>
      <c r="R25" s="668">
        <f>20000*'BASIC INPUT ASSUMPTIONS'!$D$7</f>
        <v>3000000</v>
      </c>
      <c r="S25" s="668">
        <f>20000*'BASIC INPUT ASSUMPTIONS'!$D$7</f>
        <v>3000000</v>
      </c>
      <c r="T25" s="668">
        <f>20000*'BASIC INPUT ASSUMPTIONS'!$D$7</f>
        <v>3000000</v>
      </c>
      <c r="U25" s="668">
        <f>20000*'BASIC INPUT ASSUMPTIONS'!$D$7</f>
        <v>3000000</v>
      </c>
      <c r="V25" s="668">
        <f>20000*'BASIC INPUT ASSUMPTIONS'!$D$7</f>
        <v>3000000</v>
      </c>
      <c r="W25" s="668">
        <f t="shared" si="9"/>
        <v>3180000</v>
      </c>
      <c r="X25" s="668">
        <f t="shared" si="10"/>
        <v>3180000</v>
      </c>
      <c r="Y25" s="668">
        <f t="shared" si="10"/>
        <v>3180000</v>
      </c>
      <c r="Z25" s="668">
        <f t="shared" si="10"/>
        <v>3180000</v>
      </c>
      <c r="AA25" s="668">
        <f t="shared" si="10"/>
        <v>3180000</v>
      </c>
      <c r="AB25" s="668">
        <f t="shared" si="10"/>
        <v>3180000</v>
      </c>
      <c r="AC25" s="668">
        <f t="shared" si="10"/>
        <v>3180000</v>
      </c>
      <c r="AD25" s="668">
        <f t="shared" si="10"/>
        <v>3180000</v>
      </c>
      <c r="AE25" s="668">
        <f t="shared" si="10"/>
        <v>3180000</v>
      </c>
      <c r="AF25" s="668">
        <f t="shared" si="10"/>
        <v>3180000</v>
      </c>
      <c r="AG25" s="668">
        <f t="shared" si="10"/>
        <v>3180000</v>
      </c>
      <c r="AH25" s="668">
        <f t="shared" si="10"/>
        <v>3180000</v>
      </c>
      <c r="AI25" s="668">
        <f t="shared" si="11"/>
        <v>3370800</v>
      </c>
      <c r="AJ25" s="668">
        <f t="shared" si="12"/>
        <v>3370800</v>
      </c>
      <c r="AK25" s="668">
        <f t="shared" si="12"/>
        <v>3370800</v>
      </c>
      <c r="AL25" s="668">
        <f t="shared" si="12"/>
        <v>3370800</v>
      </c>
      <c r="AM25" s="668">
        <f t="shared" si="12"/>
        <v>3370800</v>
      </c>
      <c r="AN25" s="668">
        <f t="shared" si="12"/>
        <v>3370800</v>
      </c>
      <c r="AO25" s="668">
        <f t="shared" si="12"/>
        <v>3370800</v>
      </c>
      <c r="AP25" s="668">
        <f t="shared" si="12"/>
        <v>3370800</v>
      </c>
      <c r="AQ25" s="668">
        <f t="shared" si="12"/>
        <v>3370800</v>
      </c>
      <c r="AR25" s="668">
        <f t="shared" si="12"/>
        <v>3370800</v>
      </c>
      <c r="AS25" s="668">
        <f t="shared" si="12"/>
        <v>3370800</v>
      </c>
      <c r="AT25" s="668">
        <f t="shared" si="12"/>
        <v>3370800</v>
      </c>
      <c r="AU25" s="668">
        <f t="shared" si="13"/>
        <v>3573048</v>
      </c>
      <c r="AV25" s="668">
        <f t="shared" si="14"/>
        <v>3573048</v>
      </c>
      <c r="AW25" s="668">
        <f t="shared" si="14"/>
        <v>3573048</v>
      </c>
      <c r="AX25" s="668">
        <f t="shared" si="14"/>
        <v>3573048</v>
      </c>
      <c r="AY25" s="668">
        <f t="shared" si="14"/>
        <v>3573048</v>
      </c>
      <c r="AZ25" s="668">
        <f t="shared" si="14"/>
        <v>3573048</v>
      </c>
      <c r="BA25" s="668">
        <f t="shared" si="14"/>
        <v>3573048</v>
      </c>
      <c r="BB25" s="668">
        <f t="shared" si="14"/>
        <v>3573048</v>
      </c>
      <c r="BC25" s="668">
        <f t="shared" si="14"/>
        <v>3573048</v>
      </c>
      <c r="BD25" s="668">
        <f t="shared" si="14"/>
        <v>3573048</v>
      </c>
      <c r="BE25" s="668">
        <f t="shared" si="14"/>
        <v>3573048</v>
      </c>
      <c r="BF25" s="668">
        <f t="shared" si="14"/>
        <v>3573048</v>
      </c>
      <c r="BG25" s="668">
        <f t="shared" si="15"/>
        <v>3787430.8800000004</v>
      </c>
      <c r="BH25" s="668">
        <f t="shared" si="16"/>
        <v>3787430.8800000004</v>
      </c>
      <c r="BI25" s="668">
        <f t="shared" si="16"/>
        <v>3787430.8800000004</v>
      </c>
      <c r="BJ25" s="668">
        <f t="shared" si="16"/>
        <v>3787430.8800000004</v>
      </c>
      <c r="BK25" s="668">
        <f t="shared" si="16"/>
        <v>3787430.8800000004</v>
      </c>
      <c r="BL25" s="668">
        <f t="shared" si="16"/>
        <v>3787430.8800000004</v>
      </c>
      <c r="BM25" s="668">
        <f t="shared" si="16"/>
        <v>3787430.8800000004</v>
      </c>
      <c r="BN25" s="668">
        <f t="shared" si="16"/>
        <v>3787430.8800000004</v>
      </c>
      <c r="BO25" s="668">
        <f t="shared" si="16"/>
        <v>3787430.8800000004</v>
      </c>
      <c r="BP25" s="668">
        <f t="shared" si="16"/>
        <v>3787430.8800000004</v>
      </c>
      <c r="BQ25" s="668">
        <f t="shared" si="16"/>
        <v>3787430.8800000004</v>
      </c>
      <c r="BR25" s="668">
        <f t="shared" si="16"/>
        <v>3787430.8800000004</v>
      </c>
    </row>
    <row r="26" spans="5:70" ht="25" customHeight="1">
      <c r="E26" s="1" t="s">
        <v>619</v>
      </c>
      <c r="F26" s="668"/>
      <c r="G26" s="668"/>
      <c r="H26" s="668"/>
      <c r="I26" s="668">
        <f>30000*'BASIC INPUT ASSUMPTIONS'!$D$7</f>
        <v>4500000</v>
      </c>
      <c r="J26" s="668">
        <f>30000*'BASIC INPUT ASSUMPTIONS'!$D$7</f>
        <v>4500000</v>
      </c>
      <c r="K26" s="668">
        <f>30000*'BASIC INPUT ASSUMPTIONS'!$D$7</f>
        <v>4500000</v>
      </c>
      <c r="L26" s="668">
        <f>30000*'BASIC INPUT ASSUMPTIONS'!$D$7</f>
        <v>4500000</v>
      </c>
      <c r="M26" s="668">
        <f>30000*'BASIC INPUT ASSUMPTIONS'!$D$7</f>
        <v>4500000</v>
      </c>
      <c r="N26" s="668">
        <f>30000*'BASIC INPUT ASSUMPTIONS'!$D$7</f>
        <v>4500000</v>
      </c>
      <c r="O26" s="668">
        <f>30000*'BASIC INPUT ASSUMPTIONS'!$D$7</f>
        <v>4500000</v>
      </c>
      <c r="P26" s="668">
        <f>30000*'BASIC INPUT ASSUMPTIONS'!$D$7</f>
        <v>4500000</v>
      </c>
      <c r="Q26" s="668">
        <f>30000*'BASIC INPUT ASSUMPTIONS'!$D$7</f>
        <v>4500000</v>
      </c>
      <c r="R26" s="668">
        <f>30000*'BASIC INPUT ASSUMPTIONS'!$D$7</f>
        <v>4500000</v>
      </c>
      <c r="S26" s="668">
        <f>30000*'BASIC INPUT ASSUMPTIONS'!$D$7</f>
        <v>4500000</v>
      </c>
      <c r="T26" s="668">
        <f>30000*'BASIC INPUT ASSUMPTIONS'!$D$7</f>
        <v>4500000</v>
      </c>
      <c r="U26" s="668">
        <f>30000*'BASIC INPUT ASSUMPTIONS'!$D$7</f>
        <v>4500000</v>
      </c>
      <c r="V26" s="668">
        <f>30000*'BASIC INPUT ASSUMPTIONS'!$D$7</f>
        <v>4500000</v>
      </c>
      <c r="W26" s="668">
        <f t="shared" si="9"/>
        <v>4770000</v>
      </c>
      <c r="X26" s="668">
        <f t="shared" si="10"/>
        <v>4770000</v>
      </c>
      <c r="Y26" s="668">
        <f t="shared" si="10"/>
        <v>4770000</v>
      </c>
      <c r="Z26" s="668">
        <f t="shared" si="10"/>
        <v>4770000</v>
      </c>
      <c r="AA26" s="668">
        <f t="shared" si="10"/>
        <v>4770000</v>
      </c>
      <c r="AB26" s="668">
        <f t="shared" si="10"/>
        <v>4770000</v>
      </c>
      <c r="AC26" s="668">
        <f t="shared" si="10"/>
        <v>4770000</v>
      </c>
      <c r="AD26" s="668">
        <f t="shared" si="10"/>
        <v>4770000</v>
      </c>
      <c r="AE26" s="668">
        <f t="shared" si="10"/>
        <v>4770000</v>
      </c>
      <c r="AF26" s="668">
        <f t="shared" si="10"/>
        <v>4770000</v>
      </c>
      <c r="AG26" s="668">
        <f t="shared" si="10"/>
        <v>4770000</v>
      </c>
      <c r="AH26" s="668">
        <f t="shared" si="10"/>
        <v>4770000</v>
      </c>
      <c r="AI26" s="668">
        <f t="shared" si="11"/>
        <v>5056200</v>
      </c>
      <c r="AJ26" s="668">
        <f t="shared" si="12"/>
        <v>5056200</v>
      </c>
      <c r="AK26" s="668">
        <f t="shared" si="12"/>
        <v>5056200</v>
      </c>
      <c r="AL26" s="668">
        <f t="shared" si="12"/>
        <v>5056200</v>
      </c>
      <c r="AM26" s="668">
        <f t="shared" si="12"/>
        <v>5056200</v>
      </c>
      <c r="AN26" s="668">
        <f t="shared" si="12"/>
        <v>5056200</v>
      </c>
      <c r="AO26" s="668">
        <f t="shared" si="12"/>
        <v>5056200</v>
      </c>
      <c r="AP26" s="668">
        <f t="shared" si="12"/>
        <v>5056200</v>
      </c>
      <c r="AQ26" s="668">
        <f t="shared" si="12"/>
        <v>5056200</v>
      </c>
      <c r="AR26" s="668">
        <f t="shared" si="12"/>
        <v>5056200</v>
      </c>
      <c r="AS26" s="668">
        <f t="shared" si="12"/>
        <v>5056200</v>
      </c>
      <c r="AT26" s="668">
        <f t="shared" si="12"/>
        <v>5056200</v>
      </c>
      <c r="AU26" s="668">
        <f t="shared" si="13"/>
        <v>5359572</v>
      </c>
      <c r="AV26" s="668">
        <f t="shared" si="14"/>
        <v>5359572</v>
      </c>
      <c r="AW26" s="668">
        <f t="shared" si="14"/>
        <v>5359572</v>
      </c>
      <c r="AX26" s="668">
        <f t="shared" si="14"/>
        <v>5359572</v>
      </c>
      <c r="AY26" s="668">
        <f t="shared" si="14"/>
        <v>5359572</v>
      </c>
      <c r="AZ26" s="668">
        <f t="shared" si="14"/>
        <v>5359572</v>
      </c>
      <c r="BA26" s="668">
        <f t="shared" si="14"/>
        <v>5359572</v>
      </c>
      <c r="BB26" s="668">
        <f t="shared" si="14"/>
        <v>5359572</v>
      </c>
      <c r="BC26" s="668">
        <f t="shared" si="14"/>
        <v>5359572</v>
      </c>
      <c r="BD26" s="668">
        <f t="shared" si="14"/>
        <v>5359572</v>
      </c>
      <c r="BE26" s="668">
        <f t="shared" si="14"/>
        <v>5359572</v>
      </c>
      <c r="BF26" s="668">
        <f t="shared" si="14"/>
        <v>5359572</v>
      </c>
      <c r="BG26" s="668">
        <f t="shared" si="15"/>
        <v>5681146.3200000003</v>
      </c>
      <c r="BH26" s="668">
        <f t="shared" si="16"/>
        <v>5681146.3200000003</v>
      </c>
      <c r="BI26" s="668">
        <f t="shared" si="16"/>
        <v>5681146.3200000003</v>
      </c>
      <c r="BJ26" s="668">
        <f t="shared" si="16"/>
        <v>5681146.3200000003</v>
      </c>
      <c r="BK26" s="668">
        <f t="shared" si="16"/>
        <v>5681146.3200000003</v>
      </c>
      <c r="BL26" s="668">
        <f t="shared" si="16"/>
        <v>5681146.3200000003</v>
      </c>
      <c r="BM26" s="668">
        <f t="shared" si="16"/>
        <v>5681146.3200000003</v>
      </c>
      <c r="BN26" s="668">
        <f t="shared" si="16"/>
        <v>5681146.3200000003</v>
      </c>
      <c r="BO26" s="668">
        <f t="shared" si="16"/>
        <v>5681146.3200000003</v>
      </c>
      <c r="BP26" s="668">
        <f t="shared" si="16"/>
        <v>5681146.3200000003</v>
      </c>
      <c r="BQ26" s="668">
        <f t="shared" si="16"/>
        <v>5681146.3200000003</v>
      </c>
      <c r="BR26" s="668">
        <f t="shared" si="16"/>
        <v>5681146.3200000003</v>
      </c>
    </row>
    <row r="27" spans="5:70" ht="25" customHeight="1">
      <c r="E27" s="1" t="s">
        <v>620</v>
      </c>
      <c r="F27" s="668"/>
      <c r="G27" s="668"/>
      <c r="H27" s="668"/>
      <c r="I27" s="668">
        <f>20000*'BASIC INPUT ASSUMPTIONS'!$D$7</f>
        <v>3000000</v>
      </c>
      <c r="J27" s="668">
        <f>20000*'BASIC INPUT ASSUMPTIONS'!$D$7</f>
        <v>3000000</v>
      </c>
      <c r="K27" s="668">
        <f>20000*'BASIC INPUT ASSUMPTIONS'!$D$7</f>
        <v>3000000</v>
      </c>
      <c r="L27" s="668">
        <f>20000*'BASIC INPUT ASSUMPTIONS'!$D$7</f>
        <v>3000000</v>
      </c>
      <c r="M27" s="668">
        <f>20000*'BASIC INPUT ASSUMPTIONS'!$D$7</f>
        <v>3000000</v>
      </c>
      <c r="N27" s="668">
        <f>20000*'BASIC INPUT ASSUMPTIONS'!$D$7</f>
        <v>3000000</v>
      </c>
      <c r="O27" s="668">
        <f>20000*'BASIC INPUT ASSUMPTIONS'!$D$7</f>
        <v>3000000</v>
      </c>
      <c r="P27" s="668">
        <f>20000*'BASIC INPUT ASSUMPTIONS'!$D$7</f>
        <v>3000000</v>
      </c>
      <c r="Q27" s="668">
        <f>20000*'BASIC INPUT ASSUMPTIONS'!$D$7</f>
        <v>3000000</v>
      </c>
      <c r="R27" s="668">
        <f>20000*'BASIC INPUT ASSUMPTIONS'!$D$7</f>
        <v>3000000</v>
      </c>
      <c r="S27" s="668">
        <f>20000*'BASIC INPUT ASSUMPTIONS'!$D$7</f>
        <v>3000000</v>
      </c>
      <c r="T27" s="668">
        <f>20000*'BASIC INPUT ASSUMPTIONS'!$D$7</f>
        <v>3000000</v>
      </c>
      <c r="U27" s="668">
        <f>20000*'BASIC INPUT ASSUMPTIONS'!$D$7</f>
        <v>3000000</v>
      </c>
      <c r="V27" s="668">
        <f>20000*'BASIC INPUT ASSUMPTIONS'!$D$7</f>
        <v>3000000</v>
      </c>
      <c r="W27" s="668">
        <f t="shared" si="9"/>
        <v>3180000</v>
      </c>
      <c r="X27" s="668">
        <f t="shared" si="10"/>
        <v>3180000</v>
      </c>
      <c r="Y27" s="668">
        <f t="shared" si="10"/>
        <v>3180000</v>
      </c>
      <c r="Z27" s="668">
        <f t="shared" si="10"/>
        <v>3180000</v>
      </c>
      <c r="AA27" s="668">
        <f t="shared" si="10"/>
        <v>3180000</v>
      </c>
      <c r="AB27" s="668">
        <f t="shared" si="10"/>
        <v>3180000</v>
      </c>
      <c r="AC27" s="668">
        <f t="shared" si="10"/>
        <v>3180000</v>
      </c>
      <c r="AD27" s="668">
        <f t="shared" si="10"/>
        <v>3180000</v>
      </c>
      <c r="AE27" s="668">
        <f t="shared" si="10"/>
        <v>3180000</v>
      </c>
      <c r="AF27" s="668">
        <f t="shared" si="10"/>
        <v>3180000</v>
      </c>
      <c r="AG27" s="668">
        <f t="shared" si="10"/>
        <v>3180000</v>
      </c>
      <c r="AH27" s="668">
        <f t="shared" si="10"/>
        <v>3180000</v>
      </c>
      <c r="AI27" s="668">
        <f t="shared" si="11"/>
        <v>3370800</v>
      </c>
      <c r="AJ27" s="668">
        <f t="shared" si="12"/>
        <v>3370800</v>
      </c>
      <c r="AK27" s="668">
        <f t="shared" si="12"/>
        <v>3370800</v>
      </c>
      <c r="AL27" s="668">
        <f t="shared" si="12"/>
        <v>3370800</v>
      </c>
      <c r="AM27" s="668">
        <f t="shared" si="12"/>
        <v>3370800</v>
      </c>
      <c r="AN27" s="668">
        <f t="shared" si="12"/>
        <v>3370800</v>
      </c>
      <c r="AO27" s="668">
        <f t="shared" si="12"/>
        <v>3370800</v>
      </c>
      <c r="AP27" s="668">
        <f t="shared" si="12"/>
        <v>3370800</v>
      </c>
      <c r="AQ27" s="668">
        <f t="shared" si="12"/>
        <v>3370800</v>
      </c>
      <c r="AR27" s="668">
        <f t="shared" si="12"/>
        <v>3370800</v>
      </c>
      <c r="AS27" s="668">
        <f t="shared" si="12"/>
        <v>3370800</v>
      </c>
      <c r="AT27" s="668">
        <f t="shared" si="12"/>
        <v>3370800</v>
      </c>
      <c r="AU27" s="668">
        <f t="shared" si="13"/>
        <v>3573048</v>
      </c>
      <c r="AV27" s="668">
        <f t="shared" si="14"/>
        <v>3573048</v>
      </c>
      <c r="AW27" s="668">
        <f t="shared" si="14"/>
        <v>3573048</v>
      </c>
      <c r="AX27" s="668">
        <f t="shared" si="14"/>
        <v>3573048</v>
      </c>
      <c r="AY27" s="668">
        <f t="shared" si="14"/>
        <v>3573048</v>
      </c>
      <c r="AZ27" s="668">
        <f t="shared" si="14"/>
        <v>3573048</v>
      </c>
      <c r="BA27" s="668">
        <f t="shared" si="14"/>
        <v>3573048</v>
      </c>
      <c r="BB27" s="668">
        <f t="shared" si="14"/>
        <v>3573048</v>
      </c>
      <c r="BC27" s="668">
        <f t="shared" si="14"/>
        <v>3573048</v>
      </c>
      <c r="BD27" s="668">
        <f t="shared" si="14"/>
        <v>3573048</v>
      </c>
      <c r="BE27" s="668">
        <f t="shared" si="14"/>
        <v>3573048</v>
      </c>
      <c r="BF27" s="668">
        <f t="shared" si="14"/>
        <v>3573048</v>
      </c>
      <c r="BG27" s="668">
        <f t="shared" si="15"/>
        <v>3787430.8800000004</v>
      </c>
      <c r="BH27" s="668">
        <f t="shared" si="16"/>
        <v>3787430.8800000004</v>
      </c>
      <c r="BI27" s="668">
        <f t="shared" si="16"/>
        <v>3787430.8800000004</v>
      </c>
      <c r="BJ27" s="668">
        <f t="shared" si="16"/>
        <v>3787430.8800000004</v>
      </c>
      <c r="BK27" s="668">
        <f t="shared" si="16"/>
        <v>3787430.8800000004</v>
      </c>
      <c r="BL27" s="668">
        <f t="shared" si="16"/>
        <v>3787430.8800000004</v>
      </c>
      <c r="BM27" s="668">
        <f t="shared" si="16"/>
        <v>3787430.8800000004</v>
      </c>
      <c r="BN27" s="668">
        <f t="shared" si="16"/>
        <v>3787430.8800000004</v>
      </c>
      <c r="BO27" s="668">
        <f t="shared" si="16"/>
        <v>3787430.8800000004</v>
      </c>
      <c r="BP27" s="668">
        <f t="shared" si="16"/>
        <v>3787430.8800000004</v>
      </c>
      <c r="BQ27" s="668">
        <f t="shared" si="16"/>
        <v>3787430.8800000004</v>
      </c>
      <c r="BR27" s="668">
        <f t="shared" si="16"/>
        <v>3787430.8800000004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EA98-3ECE-5742-92A7-FD11FD2FDCA5}">
  <sheetPr>
    <tabColor theme="2" tint="-0.749992370372631"/>
  </sheetPr>
  <dimension ref="B2:BS14"/>
  <sheetViews>
    <sheetView zoomScale="50" zoomScaleNormal="50" workbookViewId="0">
      <pane xSplit="2" ySplit="10" topLeftCell="BQ11" activePane="bottomRight" state="frozen"/>
      <selection pane="topRight" activeCell="C1" sqref="C1"/>
      <selection pane="bottomLeft" activeCell="A11" sqref="A11"/>
      <selection pane="bottomRight" activeCell="J12" sqref="J1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1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1" ht="25" customHeight="1">
      <c r="B6" s="253" t="s">
        <v>370</v>
      </c>
      <c r="C6" s="265">
        <v>50000</v>
      </c>
      <c r="D6" s="667">
        <v>70000</v>
      </c>
    </row>
    <row r="7" spans="2:71" ht="25" customHeight="1">
      <c r="B7" s="254" t="s">
        <v>371</v>
      </c>
      <c r="C7" s="226">
        <v>3</v>
      </c>
    </row>
    <row r="9" spans="2:71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1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50000</v>
      </c>
      <c r="L11" s="234">
        <f t="shared" ca="1" si="0"/>
        <v>81800</v>
      </c>
      <c r="M11" s="234">
        <f t="shared" ca="1" si="0"/>
        <v>64892</v>
      </c>
      <c r="N11" s="234">
        <f t="shared" ca="1" si="0"/>
        <v>45284</v>
      </c>
      <c r="O11" s="234">
        <f t="shared" ca="1" si="0"/>
        <v>76457</v>
      </c>
      <c r="P11" s="234">
        <f t="shared" ca="1" si="0"/>
        <v>105241</v>
      </c>
      <c r="Q11" s="234">
        <f t="shared" ca="1" si="0"/>
        <v>126851</v>
      </c>
      <c r="R11" s="234">
        <f t="shared" ca="1" si="0"/>
        <v>89984</v>
      </c>
      <c r="S11" s="234">
        <f t="shared" ca="1" si="0"/>
        <v>101139</v>
      </c>
      <c r="T11" s="234">
        <f t="shared" ca="1" si="0"/>
        <v>109452</v>
      </c>
      <c r="U11" s="234">
        <f t="shared" ca="1" si="0"/>
        <v>121212</v>
      </c>
      <c r="V11" s="234">
        <f t="shared" ca="1" si="0"/>
        <v>125233</v>
      </c>
      <c r="W11" s="234">
        <f t="shared" ca="1" si="0"/>
        <v>122548</v>
      </c>
      <c r="X11" s="234">
        <f t="shared" ca="1" si="0"/>
        <v>126973</v>
      </c>
      <c r="Y11" s="234">
        <f t="shared" ca="1" si="0"/>
        <v>131971</v>
      </c>
      <c r="Z11" s="234">
        <f t="shared" ca="1" si="0"/>
        <v>127231</v>
      </c>
      <c r="AA11" s="234">
        <f t="shared" ca="1" si="0"/>
        <v>122952</v>
      </c>
      <c r="AB11" s="234">
        <f t="shared" ca="1" si="0"/>
        <v>110869</v>
      </c>
      <c r="AC11" s="234">
        <f t="shared" ca="1" si="0"/>
        <v>78048</v>
      </c>
      <c r="AD11" s="234">
        <f t="shared" ca="1" si="0"/>
        <v>22721</v>
      </c>
      <c r="AE11" s="234">
        <f t="shared" ca="1" si="0"/>
        <v>-34146</v>
      </c>
      <c r="AF11" s="234">
        <f t="shared" ca="1" si="0"/>
        <v>-92961</v>
      </c>
      <c r="AG11" s="234">
        <f t="shared" ca="1" si="0"/>
        <v>-136503</v>
      </c>
      <c r="AH11" s="234">
        <f t="shared" ca="1" si="0"/>
        <v>-190937</v>
      </c>
      <c r="AI11" s="234">
        <f t="shared" ca="1" si="0"/>
        <v>-251383</v>
      </c>
      <c r="AJ11" s="234">
        <f t="shared" ca="1" si="0"/>
        <v>-289332</v>
      </c>
      <c r="AK11" s="234">
        <f t="shared" ca="1" si="0"/>
        <v>-319311</v>
      </c>
      <c r="AL11" s="234">
        <f t="shared" ca="1" si="0"/>
        <v>-359184</v>
      </c>
      <c r="AM11" s="234">
        <f t="shared" ca="1" si="0"/>
        <v>-391938</v>
      </c>
      <c r="AN11" s="234">
        <f t="shared" ca="1" si="0"/>
        <v>-430421</v>
      </c>
      <c r="AO11" s="234">
        <f t="shared" ca="1" si="0"/>
        <v>-491594</v>
      </c>
      <c r="AP11" s="234">
        <f t="shared" ca="1" si="0"/>
        <v>-575786</v>
      </c>
      <c r="AQ11" s="234">
        <f t="shared" ca="1" si="0"/>
        <v>-655998</v>
      </c>
      <c r="AR11" s="234">
        <f t="shared" ca="1" si="0"/>
        <v>-733686</v>
      </c>
      <c r="AS11" s="234">
        <f t="shared" ca="1" si="0"/>
        <v>-790078</v>
      </c>
      <c r="AT11" s="234">
        <f t="shared" ca="1" si="0"/>
        <v>-855844</v>
      </c>
      <c r="AU11" s="234">
        <f t="shared" ca="1" si="0"/>
        <v>-925743</v>
      </c>
      <c r="AV11" s="234">
        <f t="shared" ca="1" si="0"/>
        <v>-969619</v>
      </c>
      <c r="AW11" s="234">
        <f t="shared" ca="1" si="0"/>
        <v>-1003840</v>
      </c>
      <c r="AX11" s="234">
        <f t="shared" ca="1" si="0"/>
        <v>-1047457</v>
      </c>
      <c r="AY11" s="234">
        <f t="shared" ca="1" si="0"/>
        <v>-1082919</v>
      </c>
      <c r="AZ11" s="234">
        <f t="shared" ca="1" si="0"/>
        <v>-1123674</v>
      </c>
      <c r="BA11" s="234">
        <f t="shared" ca="1" si="0"/>
        <v>-1187087</v>
      </c>
      <c r="BB11" s="234">
        <f t="shared" ca="1" si="0"/>
        <v>-1273402</v>
      </c>
      <c r="BC11" s="234">
        <f t="shared" ca="1" si="0"/>
        <v>-1355227</v>
      </c>
      <c r="BD11" s="234">
        <f t="shared" ca="1" si="0"/>
        <v>-1434157</v>
      </c>
      <c r="BE11" s="234">
        <f t="shared" ca="1" si="0"/>
        <v>-1491359</v>
      </c>
      <c r="BF11" s="234">
        <f t="shared" ca="1" si="0"/>
        <v>-1537818</v>
      </c>
      <c r="BG11" s="234">
        <f t="shared" ca="1" si="0"/>
        <v>-1608277</v>
      </c>
      <c r="BH11" s="234">
        <f t="shared" ca="1" si="0"/>
        <v>-1652498</v>
      </c>
      <c r="BI11" s="234">
        <f t="shared" ca="1" si="0"/>
        <v>-1686960</v>
      </c>
      <c r="BJ11" s="234">
        <f t="shared" ca="1" si="0"/>
        <v>-1730788</v>
      </c>
      <c r="BK11" s="234">
        <f t="shared" ca="1" si="0"/>
        <v>-1766401</v>
      </c>
      <c r="BL11" s="234">
        <f t="shared" ca="1" si="0"/>
        <v>-1807284</v>
      </c>
      <c r="BM11" s="234">
        <f t="shared" ca="1" si="0"/>
        <v>-1870821</v>
      </c>
      <c r="BN11" s="234">
        <f t="shared" ca="1" si="0"/>
        <v>-1937251</v>
      </c>
      <c r="BO11" s="234">
        <f t="shared" ca="1" si="0"/>
        <v>-1999164</v>
      </c>
      <c r="BP11" s="234">
        <f t="shared" ca="1" si="0"/>
        <v>-2058163</v>
      </c>
      <c r="BQ11" s="234">
        <f t="shared" ref="BQ11:BS11" ca="1" si="1">BP14</f>
        <v>-2115409</v>
      </c>
      <c r="BR11" s="234">
        <f t="shared" ca="1" si="1"/>
        <v>-2181905</v>
      </c>
      <c r="BS11" s="234">
        <f t="shared" ca="1" si="1"/>
        <v>-2232393</v>
      </c>
    </row>
    <row r="12" spans="2:71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Q12" si="2">IF(I11&lt;(J13*$C$7),$C$6,0)</f>
        <v>0</v>
      </c>
      <c r="J12" s="228">
        <f t="shared" ca="1" si="2"/>
        <v>50000</v>
      </c>
      <c r="K12" s="228">
        <f ca="1">IF(K11&lt;(L13*$C$7),$C$6,0)</f>
        <v>50000</v>
      </c>
      <c r="L12" s="228">
        <f t="shared" ca="1" si="2"/>
        <v>0</v>
      </c>
      <c r="M12" s="228">
        <f t="shared" ca="1" si="2"/>
        <v>0</v>
      </c>
      <c r="N12" s="228">
        <f t="shared" ca="1" si="2"/>
        <v>50000</v>
      </c>
      <c r="O12" s="228">
        <f t="shared" ca="1" si="2"/>
        <v>50000</v>
      </c>
      <c r="P12" s="228">
        <f t="shared" ca="1" si="2"/>
        <v>50000</v>
      </c>
      <c r="Q12" s="228">
        <f t="shared" ca="1" si="2"/>
        <v>0</v>
      </c>
      <c r="R12" s="228">
        <f t="shared" ref="R12" ca="1" si="3">IF(R11&lt;(S13*$C$7),$C$6,0)</f>
        <v>50000</v>
      </c>
      <c r="S12" s="228">
        <f t="shared" ref="S12" ca="1" si="4">IF(S11&lt;(T13*$C$7),$C$6,0)</f>
        <v>50000</v>
      </c>
      <c r="T12" s="228">
        <f t="shared" ref="T12" ca="1" si="5">IF(T11&lt;(U13*$C$7),$C$6,0)</f>
        <v>50000</v>
      </c>
      <c r="U12" s="228">
        <f t="shared" ref="U12" ca="1" si="6">IF(U11&lt;(V13*$C$7),$C$6,0)</f>
        <v>50000</v>
      </c>
      <c r="V12" s="228">
        <f t="shared" ref="V12" ca="1" si="7">IF(V11&lt;(W13*$C$7),$C$6,0)</f>
        <v>50000</v>
      </c>
      <c r="W12" s="228">
        <f t="shared" ref="W12" ca="1" si="8">IF(W11&lt;(X13*$C$7),$C$6,0)</f>
        <v>50000</v>
      </c>
      <c r="X12" s="228">
        <f ca="1">IF(X11&lt;(Y13*$C$7),$C$6,0)</f>
        <v>50000</v>
      </c>
      <c r="Y12" s="228">
        <f t="shared" ref="Y12" ca="1" si="9">IF(Y11&lt;(Z13*$C$7),$C$6,0)</f>
        <v>50000</v>
      </c>
      <c r="Z12" s="228">
        <f t="shared" ca="1" si="2"/>
        <v>50000</v>
      </c>
      <c r="AA12" s="228">
        <f t="shared" ca="1" si="2"/>
        <v>50000</v>
      </c>
      <c r="AB12" s="228">
        <f t="shared" ca="1" si="2"/>
        <v>50000</v>
      </c>
      <c r="AC12" s="228">
        <f t="shared" ca="1" si="2"/>
        <v>50000</v>
      </c>
      <c r="AD12" s="228">
        <f t="shared" ca="1" si="2"/>
        <v>50000</v>
      </c>
      <c r="AE12" s="228">
        <f t="shared" ca="1" si="2"/>
        <v>50000</v>
      </c>
      <c r="AF12" s="228">
        <f t="shared" ca="1" si="2"/>
        <v>50000</v>
      </c>
      <c r="AG12" s="228">
        <f t="shared" ca="1" si="2"/>
        <v>50000</v>
      </c>
      <c r="AH12" s="228">
        <f t="shared" ca="1" si="2"/>
        <v>50000</v>
      </c>
      <c r="AI12" s="228">
        <f t="shared" ca="1" si="2"/>
        <v>50000</v>
      </c>
      <c r="AJ12" s="228">
        <f t="shared" ca="1" si="2"/>
        <v>50000</v>
      </c>
      <c r="AK12" s="228">
        <f t="shared" ca="1" si="2"/>
        <v>50000</v>
      </c>
      <c r="AL12" s="228">
        <f t="shared" ca="1" si="2"/>
        <v>50000</v>
      </c>
      <c r="AM12" s="228">
        <f t="shared" ca="1" si="2"/>
        <v>50000</v>
      </c>
      <c r="AN12" s="228">
        <f t="shared" ca="1" si="2"/>
        <v>50000</v>
      </c>
      <c r="AO12" s="228">
        <f t="shared" ca="1" si="2"/>
        <v>50000</v>
      </c>
      <c r="AP12" s="228">
        <f t="shared" ca="1" si="2"/>
        <v>50000</v>
      </c>
      <c r="AQ12" s="228">
        <f t="shared" ca="1" si="2"/>
        <v>50000</v>
      </c>
      <c r="AR12" s="228">
        <f t="shared" ca="1" si="2"/>
        <v>50000</v>
      </c>
      <c r="AS12" s="228">
        <f t="shared" ca="1" si="2"/>
        <v>50000</v>
      </c>
      <c r="AT12" s="228">
        <f t="shared" ca="1" si="2"/>
        <v>50000</v>
      </c>
      <c r="AU12" s="228">
        <f t="shared" ca="1" si="2"/>
        <v>50000</v>
      </c>
      <c r="AV12" s="228">
        <f t="shared" ca="1" si="2"/>
        <v>50000</v>
      </c>
      <c r="AW12" s="228">
        <f t="shared" ca="1" si="2"/>
        <v>50000</v>
      </c>
      <c r="AX12" s="228">
        <f t="shared" ca="1" si="2"/>
        <v>50000</v>
      </c>
      <c r="AY12" s="228">
        <f t="shared" ca="1" si="2"/>
        <v>50000</v>
      </c>
      <c r="AZ12" s="228">
        <f t="shared" ca="1" si="2"/>
        <v>50000</v>
      </c>
      <c r="BA12" s="228">
        <f t="shared" ca="1" si="2"/>
        <v>50000</v>
      </c>
      <c r="BB12" s="228">
        <f t="shared" ca="1" si="2"/>
        <v>50000</v>
      </c>
      <c r="BC12" s="228">
        <f t="shared" ca="1" si="2"/>
        <v>50000</v>
      </c>
      <c r="BD12" s="228">
        <f t="shared" ca="1" si="2"/>
        <v>50000</v>
      </c>
      <c r="BE12" s="228">
        <f ca="1">IF(BE11&lt;(BF13*$C$7),$D$6,0)</f>
        <v>70000</v>
      </c>
      <c r="BF12" s="228">
        <f ca="1">IF(BF11&lt;(BG13*$C$7),$C$6,0)</f>
        <v>50000</v>
      </c>
      <c r="BG12" s="228">
        <f t="shared" ca="1" si="2"/>
        <v>50000</v>
      </c>
      <c r="BH12" s="228">
        <f t="shared" ca="1" si="2"/>
        <v>50000</v>
      </c>
      <c r="BI12" s="228">
        <f t="shared" ca="1" si="2"/>
        <v>50000</v>
      </c>
      <c r="BJ12" s="228">
        <f t="shared" ca="1" si="2"/>
        <v>50000</v>
      </c>
      <c r="BK12" s="228">
        <f t="shared" ca="1" si="2"/>
        <v>50000</v>
      </c>
      <c r="BL12" s="228">
        <f t="shared" ca="1" si="2"/>
        <v>50000</v>
      </c>
      <c r="BM12" s="228">
        <f ca="1">IF(BM11&lt;(BN13*$C$7),$D$6,0)</f>
        <v>70000</v>
      </c>
      <c r="BN12" s="228">
        <f ca="1">IF(BN11&lt;(BO13*$C$7),$D$6,0)</f>
        <v>70000</v>
      </c>
      <c r="BO12" s="228">
        <f ca="1">IF(BO11&lt;(BP13*$C$7),$D$6,0)</f>
        <v>70000</v>
      </c>
      <c r="BP12" s="228">
        <f t="shared" ca="1" si="2"/>
        <v>50000</v>
      </c>
      <c r="BQ12" s="228">
        <f t="shared" ca="1" si="2"/>
        <v>50000</v>
      </c>
      <c r="BR12" s="228">
        <f ca="1">IF(BR11&lt;(BS13*$C$7),$D$6,0)</f>
        <v>70000</v>
      </c>
      <c r="BS12" s="228">
        <f ca="1">IF(BS11&lt;(BT13*$C$7),$D$6,0)</f>
        <v>70000</v>
      </c>
    </row>
    <row r="13" spans="2:71" ht="25" customHeight="1">
      <c r="B13" s="7" t="s">
        <v>374</v>
      </c>
      <c r="C13" s="227">
        <f>'SUBSCRIBER BASE'!C24</f>
        <v>0</v>
      </c>
      <c r="D13" s="227">
        <f>'SUBSCRIBER BASE'!D24</f>
        <v>0</v>
      </c>
      <c r="E13" s="227">
        <f>'SUBSCRIBER BASE'!E24</f>
        <v>0</v>
      </c>
      <c r="F13" s="227">
        <f>'SUBSCRIBER BASE'!F24</f>
        <v>0</v>
      </c>
      <c r="G13" s="227">
        <f>'SUBSCRIBER BASE'!G24</f>
        <v>0</v>
      </c>
      <c r="H13" s="228">
        <f>'SUBSCRIBER BASE'!H24</f>
        <v>0</v>
      </c>
      <c r="I13" s="228">
        <f>'SUBSCRIBER BASE'!I24</f>
        <v>0</v>
      </c>
      <c r="J13" s="228">
        <f>'SUBSCRIBER BASE'!J24</f>
        <v>0</v>
      </c>
      <c r="K13" s="228">
        <f ca="1">'SUBSCRIBER BASE'!L24</f>
        <v>18200</v>
      </c>
      <c r="L13" s="228">
        <f ca="1">'SUBSCRIBER BASE'!M24</f>
        <v>16908</v>
      </c>
      <c r="M13" s="228">
        <f ca="1">'SUBSCRIBER BASE'!N24</f>
        <v>19608</v>
      </c>
      <c r="N13" s="228">
        <f ca="1">'SUBSCRIBER BASE'!O24</f>
        <v>18827</v>
      </c>
      <c r="O13" s="228">
        <f ca="1">'SUBSCRIBER BASE'!P24</f>
        <v>21216</v>
      </c>
      <c r="P13" s="228">
        <f ca="1">'SUBSCRIBER BASE'!Q24</f>
        <v>28390</v>
      </c>
      <c r="Q13" s="228">
        <f ca="1">'SUBSCRIBER BASE'!R24</f>
        <v>36867</v>
      </c>
      <c r="R13" s="228">
        <f ca="1">'SUBSCRIBER BASE'!S24</f>
        <v>38845</v>
      </c>
      <c r="S13" s="228">
        <f ca="1">'SUBSCRIBER BASE'!T24</f>
        <v>41687</v>
      </c>
      <c r="T13" s="228">
        <f ca="1">'SUBSCRIBER BASE'!U24</f>
        <v>38240</v>
      </c>
      <c r="U13" s="228">
        <f ca="1">'SUBSCRIBER BASE'!V24</f>
        <v>45979</v>
      </c>
      <c r="V13" s="228">
        <f ca="1">'SUBSCRIBER BASE'!W24</f>
        <v>52685</v>
      </c>
      <c r="W13" s="228">
        <f ca="1">'SUBSCRIBER BASE'!X24</f>
        <v>45575</v>
      </c>
      <c r="X13" s="228">
        <f ca="1">'SUBSCRIBER BASE'!Y24</f>
        <v>45002</v>
      </c>
      <c r="Y13" s="228">
        <f ca="1">'SUBSCRIBER BASE'!Z24</f>
        <v>54740</v>
      </c>
      <c r="Z13" s="228">
        <f ca="1">'SUBSCRIBER BASE'!AA24</f>
        <v>54279</v>
      </c>
      <c r="AA13" s="228">
        <f ca="1">'SUBSCRIBER BASE'!AB24</f>
        <v>62083</v>
      </c>
      <c r="AB13" s="228">
        <f ca="1">'SUBSCRIBER BASE'!AC24</f>
        <v>82821</v>
      </c>
      <c r="AC13" s="228">
        <f ca="1">'SUBSCRIBER BASE'!AD24</f>
        <v>105327</v>
      </c>
      <c r="AD13" s="228">
        <f ca="1">'SUBSCRIBER BASE'!AE24</f>
        <v>106867</v>
      </c>
      <c r="AE13" s="228">
        <f ca="1">'SUBSCRIBER BASE'!AF24</f>
        <v>108815</v>
      </c>
      <c r="AF13" s="228">
        <f ca="1">'SUBSCRIBER BASE'!AG24</f>
        <v>93542</v>
      </c>
      <c r="AG13" s="228">
        <f ca="1">'SUBSCRIBER BASE'!AH24</f>
        <v>104434</v>
      </c>
      <c r="AH13" s="228">
        <f ca="1">'SUBSCRIBER BASE'!AI24</f>
        <v>110446</v>
      </c>
      <c r="AI13" s="228">
        <f ca="1">'SUBSCRIBER BASE'!AJ24</f>
        <v>87949</v>
      </c>
      <c r="AJ13" s="228">
        <f ca="1">'SUBSCRIBER BASE'!AK24</f>
        <v>79979</v>
      </c>
      <c r="AK13" s="228">
        <f ca="1">'SUBSCRIBER BASE'!AL24</f>
        <v>89873</v>
      </c>
      <c r="AL13" s="228">
        <f ca="1">'SUBSCRIBER BASE'!AM24</f>
        <v>82754</v>
      </c>
      <c r="AM13" s="228">
        <f ca="1">'SUBSCRIBER BASE'!AN24</f>
        <v>88483</v>
      </c>
      <c r="AN13" s="228">
        <f ca="1">'SUBSCRIBER BASE'!AO24</f>
        <v>111173</v>
      </c>
      <c r="AO13" s="228">
        <f ca="1">'SUBSCRIBER BASE'!AP24</f>
        <v>134192</v>
      </c>
      <c r="AP13" s="228">
        <f ca="1">'SUBSCRIBER BASE'!AQ24</f>
        <v>130212</v>
      </c>
      <c r="AQ13" s="228">
        <f ca="1">'SUBSCRIBER BASE'!AR24</f>
        <v>127688</v>
      </c>
      <c r="AR13" s="228">
        <f ca="1">'SUBSCRIBER BASE'!AS24</f>
        <v>106392</v>
      </c>
      <c r="AS13" s="228">
        <f ca="1">'SUBSCRIBER BASE'!AT24</f>
        <v>115766</v>
      </c>
      <c r="AT13" s="228">
        <f ca="1">'SUBSCRIBER BASE'!AU24</f>
        <v>119899</v>
      </c>
      <c r="AU13" s="228">
        <f ca="1">'SUBSCRIBER BASE'!AV24</f>
        <v>93876</v>
      </c>
      <c r="AV13" s="228">
        <f ca="1">'SUBSCRIBER BASE'!AW24</f>
        <v>84221</v>
      </c>
      <c r="AW13" s="228">
        <f ca="1">'SUBSCRIBER BASE'!AX24</f>
        <v>93617</v>
      </c>
      <c r="AX13" s="228">
        <f ca="1">'SUBSCRIBER BASE'!AY24</f>
        <v>85462</v>
      </c>
      <c r="AY13" s="228">
        <f ca="1">'SUBSCRIBER BASE'!AZ24</f>
        <v>90755</v>
      </c>
      <c r="AZ13" s="228">
        <f ca="1">'SUBSCRIBER BASE'!BA24</f>
        <v>113413</v>
      </c>
      <c r="BA13" s="228">
        <f ca="1">'SUBSCRIBER BASE'!BB24</f>
        <v>136315</v>
      </c>
      <c r="BB13" s="228">
        <f ca="1">'SUBSCRIBER BASE'!BC24</f>
        <v>131825</v>
      </c>
      <c r="BC13" s="228">
        <f ca="1">'SUBSCRIBER BASE'!BD24</f>
        <v>128930</v>
      </c>
      <c r="BD13" s="228">
        <f ca="1">'SUBSCRIBER BASE'!BE24</f>
        <v>107202</v>
      </c>
      <c r="BE13" s="228">
        <f ca="1">'SUBSCRIBER BASE'!BF24</f>
        <v>116459</v>
      </c>
      <c r="BF13" s="228">
        <f ca="1">'SUBSCRIBER BASE'!BG24</f>
        <v>120459</v>
      </c>
      <c r="BG13" s="228">
        <f ca="1">'SUBSCRIBER BASE'!BH24</f>
        <v>94221</v>
      </c>
      <c r="BH13" s="228">
        <f ca="1">'SUBSCRIBER BASE'!BI24</f>
        <v>84462</v>
      </c>
      <c r="BI13" s="228">
        <f ca="1">'SUBSCRIBER BASE'!BJ24</f>
        <v>93828</v>
      </c>
      <c r="BJ13" s="228">
        <f ca="1">'SUBSCRIBER BASE'!BK24</f>
        <v>85613</v>
      </c>
      <c r="BK13" s="228">
        <f ca="1">'SUBSCRIBER BASE'!BL24</f>
        <v>90883</v>
      </c>
      <c r="BL13" s="228">
        <f ca="1">'SUBSCRIBER BASE'!BM24</f>
        <v>113537</v>
      </c>
      <c r="BM13" s="228">
        <f ca="1">'SUBSCRIBER BASE'!BN24</f>
        <v>136430</v>
      </c>
      <c r="BN13" s="228">
        <f ca="1">'SUBSCRIBER BASE'!BO24</f>
        <v>131913</v>
      </c>
      <c r="BO13" s="228">
        <f ca="1">'SUBSCRIBER BASE'!BP24</f>
        <v>128999</v>
      </c>
      <c r="BP13" s="228">
        <f ca="1">'SUBSCRIBER BASE'!BQ24</f>
        <v>107246</v>
      </c>
      <c r="BQ13" s="228">
        <f ca="1">'SUBSCRIBER BASE'!BR24</f>
        <v>116496</v>
      </c>
      <c r="BR13" s="228">
        <f ca="1">'SUBSCRIBER BASE'!BS24</f>
        <v>120488</v>
      </c>
      <c r="BS13" s="228">
        <v>61355</v>
      </c>
    </row>
    <row r="14" spans="2:71" s="167" customFormat="1" ht="25" customHeight="1">
      <c r="B14" s="235" t="s">
        <v>375</v>
      </c>
      <c r="C14" s="236">
        <f>C11+C12-C13</f>
        <v>0</v>
      </c>
      <c r="D14" s="236">
        <f t="shared" ref="D14:BO14" si="10">D11+D12-D13</f>
        <v>0</v>
      </c>
      <c r="E14" s="236">
        <f t="shared" si="10"/>
        <v>0</v>
      </c>
      <c r="F14" s="236">
        <f t="shared" si="10"/>
        <v>0</v>
      </c>
      <c r="G14" s="236">
        <f t="shared" si="10"/>
        <v>0</v>
      </c>
      <c r="H14" s="237">
        <f t="shared" si="10"/>
        <v>0</v>
      </c>
      <c r="I14" s="237">
        <f t="shared" si="10"/>
        <v>0</v>
      </c>
      <c r="J14" s="237">
        <f t="shared" ca="1" si="10"/>
        <v>50000</v>
      </c>
      <c r="K14" s="237">
        <f t="shared" ca="1" si="10"/>
        <v>81800</v>
      </c>
      <c r="L14" s="237">
        <f t="shared" ca="1" si="10"/>
        <v>64892</v>
      </c>
      <c r="M14" s="237">
        <f t="shared" ca="1" si="10"/>
        <v>45284</v>
      </c>
      <c r="N14" s="237">
        <f t="shared" ca="1" si="10"/>
        <v>76457</v>
      </c>
      <c r="O14" s="237">
        <f t="shared" ca="1" si="10"/>
        <v>105241</v>
      </c>
      <c r="P14" s="237">
        <f t="shared" ca="1" si="10"/>
        <v>126851</v>
      </c>
      <c r="Q14" s="237">
        <f t="shared" ca="1" si="10"/>
        <v>89984</v>
      </c>
      <c r="R14" s="237">
        <f t="shared" ca="1" si="10"/>
        <v>101139</v>
      </c>
      <c r="S14" s="237">
        <f t="shared" ca="1" si="10"/>
        <v>109452</v>
      </c>
      <c r="T14" s="237">
        <f t="shared" ca="1" si="10"/>
        <v>121212</v>
      </c>
      <c r="U14" s="237">
        <f t="shared" ca="1" si="10"/>
        <v>125233</v>
      </c>
      <c r="V14" s="237">
        <f t="shared" ca="1" si="10"/>
        <v>122548</v>
      </c>
      <c r="W14" s="237">
        <f t="shared" ca="1" si="10"/>
        <v>126973</v>
      </c>
      <c r="X14" s="237">
        <f t="shared" ca="1" si="10"/>
        <v>131971</v>
      </c>
      <c r="Y14" s="237">
        <f t="shared" ca="1" si="10"/>
        <v>127231</v>
      </c>
      <c r="Z14" s="237">
        <f t="shared" ca="1" si="10"/>
        <v>122952</v>
      </c>
      <c r="AA14" s="237">
        <f t="shared" ca="1" si="10"/>
        <v>110869</v>
      </c>
      <c r="AB14" s="237">
        <f t="shared" ca="1" si="10"/>
        <v>78048</v>
      </c>
      <c r="AC14" s="237">
        <f t="shared" ca="1" si="10"/>
        <v>22721</v>
      </c>
      <c r="AD14" s="237">
        <f t="shared" ca="1" si="10"/>
        <v>-34146</v>
      </c>
      <c r="AE14" s="237">
        <f t="shared" ca="1" si="10"/>
        <v>-92961</v>
      </c>
      <c r="AF14" s="237">
        <f t="shared" ca="1" si="10"/>
        <v>-136503</v>
      </c>
      <c r="AG14" s="237">
        <f t="shared" ca="1" si="10"/>
        <v>-190937</v>
      </c>
      <c r="AH14" s="237">
        <f t="shared" ca="1" si="10"/>
        <v>-251383</v>
      </c>
      <c r="AI14" s="237">
        <f t="shared" ca="1" si="10"/>
        <v>-289332</v>
      </c>
      <c r="AJ14" s="237">
        <f t="shared" ca="1" si="10"/>
        <v>-319311</v>
      </c>
      <c r="AK14" s="237">
        <f t="shared" ca="1" si="10"/>
        <v>-359184</v>
      </c>
      <c r="AL14" s="237">
        <f t="shared" ca="1" si="10"/>
        <v>-391938</v>
      </c>
      <c r="AM14" s="237">
        <f t="shared" ca="1" si="10"/>
        <v>-430421</v>
      </c>
      <c r="AN14" s="237">
        <f t="shared" ca="1" si="10"/>
        <v>-491594</v>
      </c>
      <c r="AO14" s="237">
        <f t="shared" ca="1" si="10"/>
        <v>-575786</v>
      </c>
      <c r="AP14" s="237">
        <f t="shared" ca="1" si="10"/>
        <v>-655998</v>
      </c>
      <c r="AQ14" s="237">
        <f t="shared" ca="1" si="10"/>
        <v>-733686</v>
      </c>
      <c r="AR14" s="237">
        <f t="shared" ca="1" si="10"/>
        <v>-790078</v>
      </c>
      <c r="AS14" s="237">
        <f t="shared" ca="1" si="10"/>
        <v>-855844</v>
      </c>
      <c r="AT14" s="237">
        <f t="shared" ca="1" si="10"/>
        <v>-925743</v>
      </c>
      <c r="AU14" s="237">
        <f t="shared" ca="1" si="10"/>
        <v>-969619</v>
      </c>
      <c r="AV14" s="237">
        <f t="shared" ca="1" si="10"/>
        <v>-1003840</v>
      </c>
      <c r="AW14" s="237">
        <f t="shared" ca="1" si="10"/>
        <v>-1047457</v>
      </c>
      <c r="AX14" s="237">
        <f t="shared" ca="1" si="10"/>
        <v>-1082919</v>
      </c>
      <c r="AY14" s="237">
        <f t="shared" ca="1" si="10"/>
        <v>-1123674</v>
      </c>
      <c r="AZ14" s="237">
        <f t="shared" ca="1" si="10"/>
        <v>-1187087</v>
      </c>
      <c r="BA14" s="237">
        <f t="shared" ca="1" si="10"/>
        <v>-1273402</v>
      </c>
      <c r="BB14" s="237">
        <f t="shared" ca="1" si="10"/>
        <v>-1355227</v>
      </c>
      <c r="BC14" s="237">
        <f t="shared" ca="1" si="10"/>
        <v>-1434157</v>
      </c>
      <c r="BD14" s="237">
        <f t="shared" ca="1" si="10"/>
        <v>-1491359</v>
      </c>
      <c r="BE14" s="237">
        <f t="shared" ca="1" si="10"/>
        <v>-1537818</v>
      </c>
      <c r="BF14" s="237">
        <f t="shared" ca="1" si="10"/>
        <v>-1608277</v>
      </c>
      <c r="BG14" s="237">
        <f t="shared" ca="1" si="10"/>
        <v>-1652498</v>
      </c>
      <c r="BH14" s="237">
        <f t="shared" ca="1" si="10"/>
        <v>-1686960</v>
      </c>
      <c r="BI14" s="237">
        <f t="shared" ca="1" si="10"/>
        <v>-1730788</v>
      </c>
      <c r="BJ14" s="237">
        <f t="shared" ca="1" si="10"/>
        <v>-1766401</v>
      </c>
      <c r="BK14" s="237">
        <f t="shared" ca="1" si="10"/>
        <v>-1807284</v>
      </c>
      <c r="BL14" s="237">
        <f t="shared" ca="1" si="10"/>
        <v>-1870821</v>
      </c>
      <c r="BM14" s="237">
        <f t="shared" ca="1" si="10"/>
        <v>-1937251</v>
      </c>
      <c r="BN14" s="237">
        <f t="shared" ca="1" si="10"/>
        <v>-1999164</v>
      </c>
      <c r="BO14" s="237">
        <f t="shared" ca="1" si="10"/>
        <v>-2058163</v>
      </c>
      <c r="BP14" s="237">
        <f t="shared" ref="BP14:BR14" ca="1" si="11">BP11+BP12-BP13</f>
        <v>-2115409</v>
      </c>
      <c r="BQ14" s="237">
        <f t="shared" ca="1" si="11"/>
        <v>-2181905</v>
      </c>
      <c r="BR14" s="237">
        <f t="shared" ca="1" si="11"/>
        <v>-2232393</v>
      </c>
      <c r="BS14" s="237">
        <f t="shared" ref="BS14" ca="1" si="12">BS11+BS12-BS13</f>
        <v>-2223748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E0C9-BB41-0B4A-BD04-6C89E4DB4090}">
  <sheetPr>
    <tabColor theme="2" tint="-0.749992370372631"/>
  </sheetPr>
  <dimension ref="B2:CE119"/>
  <sheetViews>
    <sheetView zoomScale="69" zoomScaleNormal="69" workbookViewId="0">
      <pane xSplit="2" ySplit="9" topLeftCell="BP80" activePane="bottomRight" state="frozen"/>
      <selection pane="topRight" activeCell="C1" sqref="C1"/>
      <selection pane="bottomLeft" activeCell="A10" sqref="A10"/>
      <selection pane="bottomRight" activeCell="L79" sqref="L79:BS85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1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2:71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37" t="str">
        <f>TEXT("Prepared by ","")</f>
        <v xml:space="preserve">Prepared by </v>
      </c>
    </row>
    <row r="4" spans="2:71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36" t="str">
        <f>'&lt;&lt;VERSIONING NOTES&gt;&gt;'!F4</f>
        <v>Edward Wicks</v>
      </c>
    </row>
    <row r="6" spans="2:71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/>
      <c r="L6" s="145">
        <f ca="1">OFFSET('SUBSCRIBER NORMALIZATION'!$C$16,'SUBSCRIBER BASE'!L9-1,0)</f>
        <v>0.19313704118198757</v>
      </c>
      <c r="M6" s="145">
        <f ca="1">OFFSET('SUBSCRIBER NORMALIZATION'!$C$16,'SUBSCRIBER BASE'!M9-1,0)</f>
        <v>0.20016058406327494</v>
      </c>
      <c r="N6" s="145">
        <f ca="1">OFFSET('SUBSCRIBER NORMALIZATION'!$C$16,'SUBSCRIBER BASE'!N9-1,0)</f>
        <v>0.2089500643120098</v>
      </c>
      <c r="O6" s="145">
        <f ca="1">OFFSET('SUBSCRIBER NORMALIZATION'!$C$16,'SUBSCRIBER BASE'!O9-1,0)</f>
        <v>0.21989259138648948</v>
      </c>
      <c r="P6" s="145">
        <f ca="1">OFFSET('SUBSCRIBER NORMALIZATION'!$C$16,'SUBSCRIBER BASE'!P9-1,0)</f>
        <v>0.23342794323589078</v>
      </c>
      <c r="Q6" s="145">
        <f ca="1">OFFSET('SUBSCRIBER NORMALIZATION'!$C$16,'SUBSCRIBER BASE'!Q9-1,0)</f>
        <v>0.25003748082042232</v>
      </c>
      <c r="R6" s="145">
        <f ca="1">OFFSET('SUBSCRIBER NORMALIZATION'!$C$16,'SUBSCRIBER BASE'!R9-1,0)</f>
        <v>0.27022108425189584</v>
      </c>
      <c r="S6" s="145">
        <f ca="1">OFFSET('SUBSCRIBER NORMALIZATION'!$C$16,'SUBSCRIBER BASE'!S9-1,0)</f>
        <v>0.29445840461498729</v>
      </c>
      <c r="T6" s="145">
        <f ca="1">OFFSET('SUBSCRIBER NORMALIZATION'!$C$16,'SUBSCRIBER BASE'!T9-1,0)</f>
        <v>0.32315214619997912</v>
      </c>
      <c r="U6" s="145">
        <f ca="1">OFFSET('SUBSCRIBER NORMALIZATION'!$C$16,'SUBSCRIBER BASE'!U9-1,0)</f>
        <v>0.35655465290747324</v>
      </c>
      <c r="V6" s="145">
        <f ca="1">OFFSET('SUBSCRIBER NORMALIZATION'!$C$16,'SUBSCRIBER BASE'!V9-1,0)</f>
        <v>0.3946851252472825</v>
      </c>
      <c r="W6" s="145">
        <f ca="1">OFFSET('SUBSCRIBER NORMALIZATION'!$C$16,'SUBSCRIBER BASE'!W9-1,0)</f>
        <v>0.43725250574244179</v>
      </c>
      <c r="X6" s="145">
        <f ca="1">OFFSET('SUBSCRIBER NORMALIZATION'!$C$16,'SUBSCRIBER BASE'!X9-1,0)</f>
        <v>0.4836057183119078</v>
      </c>
      <c r="Y6" s="145">
        <f ca="1">OFFSET('SUBSCRIBER NORMALIZATION'!$C$16,'SUBSCRIBER BASE'!Y9-1,0)</f>
        <v>0.53273417513271493</v>
      </c>
      <c r="Z6" s="145">
        <f ca="1">OFFSET('SUBSCRIBER NORMALIZATION'!$C$16,'SUBSCRIBER BASE'!Z9-1,0)</f>
        <v>0.58333333333333337</v>
      </c>
      <c r="AA6" s="145">
        <f ca="1">OFFSET('SUBSCRIBER NORMALIZATION'!$C$16,'SUBSCRIBER BASE'!AA9-1,0)</f>
        <v>0.63393249153395181</v>
      </c>
      <c r="AB6" s="145">
        <f ca="1">OFFSET('SUBSCRIBER NORMALIZATION'!$C$16,'SUBSCRIBER BASE'!AB9-1,0)</f>
        <v>0.68306094835475883</v>
      </c>
      <c r="AC6" s="145">
        <f ca="1">OFFSET('SUBSCRIBER NORMALIZATION'!$C$16,'SUBSCRIBER BASE'!AC9-1,0)</f>
        <v>0.72941416092422495</v>
      </c>
      <c r="AD6" s="145">
        <f ca="1">OFFSET('SUBSCRIBER NORMALIZATION'!$C$16,'SUBSCRIBER BASE'!AD9-1,0)</f>
        <v>0.77198154141938413</v>
      </c>
      <c r="AE6" s="145">
        <f ca="1">OFFSET('SUBSCRIBER NORMALIZATION'!$C$16,'SUBSCRIBER BASE'!AE9-1,0)</f>
        <v>0.81011201375919351</v>
      </c>
      <c r="AF6" s="145">
        <f ca="1">OFFSET('SUBSCRIBER NORMALIZATION'!$C$16,'SUBSCRIBER BASE'!AF9-1,0)</f>
        <v>0.84351452046668762</v>
      </c>
      <c r="AG6" s="145">
        <f ca="1">OFFSET('SUBSCRIBER NORMALIZATION'!$C$16,'SUBSCRIBER BASE'!AG9-1,0)</f>
        <v>0.87220826205167934</v>
      </c>
      <c r="AH6" s="145">
        <f ca="1">OFFSET('SUBSCRIBER NORMALIZATION'!$C$16,'SUBSCRIBER BASE'!AH9-1,0)</f>
        <v>0.89644558241477068</v>
      </c>
      <c r="AI6" s="145">
        <f ca="1">OFFSET('SUBSCRIBER NORMALIZATION'!$C$16,'SUBSCRIBER BASE'!AI9-1,0)</f>
        <v>0.91662918584624442</v>
      </c>
      <c r="AJ6" s="145">
        <f ca="1">OFFSET('SUBSCRIBER NORMALIZATION'!$C$16,'SUBSCRIBER BASE'!AJ9-1,0)</f>
        <v>0.93323872343077585</v>
      </c>
      <c r="AK6" s="145">
        <f ca="1">OFFSET('SUBSCRIBER NORMALIZATION'!$C$16,'SUBSCRIBER BASE'!AK9-1,0)</f>
        <v>0.9467740752801771</v>
      </c>
      <c r="AL6" s="145">
        <f ca="1">OFFSET('SUBSCRIBER NORMALIZATION'!$C$16,'SUBSCRIBER BASE'!AL9-1,0)</f>
        <v>0.95771660235465683</v>
      </c>
      <c r="AM6" s="145">
        <f ca="1">OFFSET('SUBSCRIBER NORMALIZATION'!$C$16,'SUBSCRIBER BASE'!AM9-1,0)</f>
        <v>0.96650608260339166</v>
      </c>
      <c r="AN6" s="145">
        <f ca="1">OFFSET('SUBSCRIBER NORMALIZATION'!$C$16,'SUBSCRIBER BASE'!AN9-1,0)</f>
        <v>0.97352962548467903</v>
      </c>
      <c r="AO6" s="145">
        <f ca="1">OFFSET('SUBSCRIBER NORMALIZATION'!$C$16,'SUBSCRIBER BASE'!AO9-1,0)</f>
        <v>0.97911880925333905</v>
      </c>
      <c r="AP6" s="145">
        <f ca="1">OFFSET('SUBSCRIBER NORMALIZATION'!$C$16,'SUBSCRIBER BASE'!AP9-1,0)</f>
        <v>0.98355190204703269</v>
      </c>
      <c r="AQ6" s="145">
        <f ca="1">OFFSET('SUBSCRIBER NORMALIZATION'!$C$16,'SUBSCRIBER BASE'!AQ9-1,0)</f>
        <v>0.98705883695810337</v>
      </c>
      <c r="AR6" s="145">
        <f ca="1">OFFSET('SUBSCRIBER NORMALIZATION'!$C$16,'SUBSCRIBER BASE'!AR9-1,0)</f>
        <v>0.989827361954428</v>
      </c>
      <c r="AS6" s="145">
        <f ca="1">OFFSET('SUBSCRIBER NORMALIZATION'!$C$16,'SUBSCRIBER BASE'!AS9-1,0)</f>
        <v>0.99200938045547615</v>
      </c>
      <c r="AT6" s="145">
        <f ca="1">OFFSET('SUBSCRIBER NORMALIZATION'!$C$16,'SUBSCRIBER BASE'!AT9-1,0)</f>
        <v>0.99372692544191554</v>
      </c>
      <c r="AU6" s="145">
        <f ca="1">OFFSET('SUBSCRIBER NORMALIZATION'!$C$16,'SUBSCRIBER BASE'!AU9-1,0)</f>
        <v>0.99507749429842474</v>
      </c>
      <c r="AV6" s="145">
        <f ca="1">OFFSET('SUBSCRIBER NORMALIZATION'!$C$16,'SUBSCRIBER BASE'!AV9-1,0)</f>
        <v>0.99613864841590827</v>
      </c>
      <c r="AW6" s="145">
        <f ca="1">OFFSET('SUBSCRIBER NORMALIZATION'!$C$16,'SUBSCRIBER BASE'!AW9-1,0)</f>
        <v>0.9969718836542858</v>
      </c>
      <c r="AX6" s="145">
        <f ca="1">OFFSET('SUBSCRIBER NORMALIZATION'!$C$16,'SUBSCRIBER BASE'!AX9-1,0)</f>
        <v>0.99762583095916424</v>
      </c>
      <c r="AY6" s="145">
        <f ca="1">OFFSET('SUBSCRIBER NORMALIZATION'!$C$16,'SUBSCRIBER BASE'!AY9-1,0)</f>
        <v>0.9981388693764186</v>
      </c>
      <c r="AZ6" s="145">
        <f ca="1">OFFSET('SUBSCRIBER NORMALIZATION'!$C$16,'SUBSCRIBER BASE'!AZ9-1,0)</f>
        <v>0.99854123903048375</v>
      </c>
      <c r="BA6" s="145">
        <f ca="1">OFFSET('SUBSCRIBER NORMALIZATION'!$C$16,'SUBSCRIBER BASE'!BA9-1,0)</f>
        <v>0.99885673744380632</v>
      </c>
      <c r="BB6" s="145">
        <f ca="1">OFFSET('SUBSCRIBER NORMALIZATION'!$C$16,'SUBSCRIBER BASE'!BB9-1,0)</f>
        <v>0.99910407387072464</v>
      </c>
      <c r="BC6" s="145">
        <f ca="1">OFFSET('SUBSCRIBER NORMALIZATION'!$C$16,'SUBSCRIBER BASE'!BC9-1,0)</f>
        <v>0.99929794602654887</v>
      </c>
      <c r="BD6" s="145">
        <f ca="1">OFFSET('SUBSCRIBER NORMALIZATION'!$C$16,'SUBSCRIBER BASE'!BD9-1,0)</f>
        <v>0.99944989332603873</v>
      </c>
      <c r="BE6" s="145">
        <f ca="1">OFFSET('SUBSCRIBER NORMALIZATION'!$C$16,'SUBSCRIBER BASE'!BE9-1,0)</f>
        <v>0.9995689713152951</v>
      </c>
      <c r="BF6" s="145">
        <f ca="1">OFFSET('SUBSCRIBER NORMALIZATION'!$C$16,'SUBSCRIBER BASE'!BF9-1,0)</f>
        <v>0.99966228372490018</v>
      </c>
      <c r="BG6" s="145">
        <f ca="1">OFFSET('SUBSCRIBER NORMALIZATION'!$C$16,'SUBSCRIBER BASE'!BG9-1,0)</f>
        <v>0.99973540156284724</v>
      </c>
      <c r="BH6" s="145">
        <f ca="1">OFFSET('SUBSCRIBER NORMALIZATION'!$C$16,'SUBSCRIBER BASE'!BH9-1,0)</f>
        <v>0.99979269283835204</v>
      </c>
      <c r="BI6" s="145">
        <f ca="1">OFFSET('SUBSCRIBER NORMALIZATION'!$C$16,'SUBSCRIBER BASE'!BI9-1,0)</f>
        <v>0.99983758173402248</v>
      </c>
      <c r="BJ6" s="145">
        <f ca="1">OFFSET('SUBSCRIBER NORMALIZATION'!$C$16,'SUBSCRIBER BASE'!BJ9-1,0)</f>
        <v>0.99987275217532445</v>
      </c>
      <c r="BK6" s="145">
        <f ca="1">OFFSET('SUBSCRIBER NORMALIZATION'!$C$16,'SUBSCRIBER BASE'!BK9-1,0)</f>
        <v>0.99990030763609139</v>
      </c>
      <c r="BL6" s="145">
        <f ca="1">OFFSET('SUBSCRIBER NORMALIZATION'!$C$16,'SUBSCRIBER BASE'!BL9-1,0)</f>
        <v>0.99992189653323282</v>
      </c>
      <c r="BM6" s="145">
        <f ca="1">OFFSET('SUBSCRIBER NORMALIZATION'!$C$16,'SUBSCRIBER BASE'!BM9-1,0)</f>
        <v>0.99993881058634015</v>
      </c>
      <c r="BN6" s="145">
        <f ca="1">OFFSET('SUBSCRIBER NORMALIZATION'!$C$16,'SUBSCRIBER BASE'!BN9-1,0)</f>
        <v>0.99995206195012554</v>
      </c>
      <c r="BO6" s="145">
        <f ca="1">OFFSET('SUBSCRIBER NORMALIZATION'!$C$16,'SUBSCRIBER BASE'!BO9-1,0)</f>
        <v>0.9999624436879857</v>
      </c>
      <c r="BP6" s="145">
        <f ca="1">OFFSET('SUBSCRIBER NORMALIZATION'!$C$16,'SUBSCRIBER BASE'!BP9-1,0)</f>
        <v>0.99997057717679083</v>
      </c>
      <c r="BQ6" s="145">
        <f ca="1">OFFSET('SUBSCRIBER NORMALIZATION'!$C$16,'SUBSCRIBER BASE'!BQ9-1,0)</f>
        <v>0.99997694926234193</v>
      </c>
      <c r="BR6" s="145">
        <f ca="1">OFFSET('SUBSCRIBER NORMALIZATION'!$C$16,'SUBSCRIBER BASE'!BR9-1,0)</f>
        <v>0.99998194137853857</v>
      </c>
      <c r="BS6" s="146">
        <f ca="1">OFFSET('SUBSCRIBER NORMALIZATION'!$C$16,'SUBSCRIBER BASE'!BS9-1,0)</f>
        <v>0.99998585236660009</v>
      </c>
    </row>
    <row r="7" spans="2:71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/>
      <c r="L7" s="148">
        <f ca="1">OFFSET('SUBSCRIBER NORMALIZATION'!$G$8,'SUBSCRIBER BASE'!L9-1,0)</f>
        <v>0.6907181092818907</v>
      </c>
      <c r="M7" s="148">
        <f ca="1">OFFSET('SUBSCRIBER NORMALIZATION'!$G$8,'SUBSCRIBER BASE'!M9-1,0)</f>
        <v>0.61914958085041916</v>
      </c>
      <c r="N7" s="148">
        <f ca="1">OFFSET('SUBSCRIBER NORMALIZATION'!$G$8,'SUBSCRIBER BASE'!N9-1,0)</f>
        <v>0.68778911221088779</v>
      </c>
      <c r="O7" s="148">
        <f ca="1">OFFSET('SUBSCRIBER NORMALIZATION'!$G$8,'SUBSCRIBER BASE'!O9-1,0)</f>
        <v>0.62755277244722751</v>
      </c>
      <c r="P7" s="148">
        <f ca="1">OFFSET('SUBSCRIBER NORMALIZATION'!$G$8,'SUBSCRIBER BASE'!P9-1,0)</f>
        <v>0.66615493384506619</v>
      </c>
      <c r="Q7" s="148">
        <f ca="1">OFFSET('SUBSCRIBER NORMALIZATION'!$G$8,'SUBSCRIBER BASE'!Q9-1,0)</f>
        <v>0.83219876780123225</v>
      </c>
      <c r="R7" s="148">
        <f ca="1">OFFSET('SUBSCRIBER NORMALIZATION'!$G$8,'SUBSCRIBER BASE'!R9-1,0)</f>
        <v>1</v>
      </c>
      <c r="S7" s="148">
        <f ca="1">OFFSET('SUBSCRIBER NORMALIZATION'!$G$8,'SUBSCRIBER BASE'!S9-1,0)</f>
        <v>0.96687203312796688</v>
      </c>
      <c r="T7" s="148">
        <f ca="1">OFFSET('SUBSCRIBER NORMALIZATION'!$G$8,'SUBSCRIBER BASE'!T9-1,0)</f>
        <v>0.94550045449954545</v>
      </c>
      <c r="U7" s="148">
        <f ca="1">OFFSET('SUBSCRIBER NORMALIZATION'!$G$8,'SUBSCRIBER BASE'!U9-1,0)</f>
        <v>0.78606201393798603</v>
      </c>
      <c r="V7" s="148">
        <f ca="1">OFFSET('SUBSCRIBER NORMALIZATION'!$G$8,'SUBSCRIBER BASE'!V9-1,0)</f>
        <v>0.85385314614685381</v>
      </c>
      <c r="W7" s="148">
        <f ca="1">OFFSET('SUBSCRIBER NORMALIZATION'!$G$8,'SUBSCRIBER BASE'!W9-1,0)</f>
        <v>0.88312291687708311</v>
      </c>
      <c r="X7" s="149">
        <f ca="1">L7</f>
        <v>0.6907181092818907</v>
      </c>
      <c r="Y7" s="149">
        <f t="shared" ref="Y7:AI7" ca="1" si="0">M7</f>
        <v>0.61914958085041916</v>
      </c>
      <c r="Z7" s="149">
        <f t="shared" ca="1" si="0"/>
        <v>0.68778911221088779</v>
      </c>
      <c r="AA7" s="149">
        <f t="shared" ca="1" si="0"/>
        <v>0.62755277244722751</v>
      </c>
      <c r="AB7" s="149">
        <f t="shared" ca="1" si="0"/>
        <v>0.66615493384506619</v>
      </c>
      <c r="AC7" s="149">
        <f t="shared" ca="1" si="0"/>
        <v>0.83219876780123225</v>
      </c>
      <c r="AD7" s="149">
        <f t="shared" ca="1" si="0"/>
        <v>1</v>
      </c>
      <c r="AE7" s="149">
        <f t="shared" ca="1" si="0"/>
        <v>0.96687203312796688</v>
      </c>
      <c r="AF7" s="149">
        <f t="shared" ca="1" si="0"/>
        <v>0.94550045449954545</v>
      </c>
      <c r="AG7" s="149">
        <f t="shared" ca="1" si="0"/>
        <v>0.78606201393798603</v>
      </c>
      <c r="AH7" s="149">
        <f t="shared" ca="1" si="0"/>
        <v>0.85385314614685381</v>
      </c>
      <c r="AI7" s="149">
        <f t="shared" ca="1" si="0"/>
        <v>0.88312291687708311</v>
      </c>
      <c r="AJ7" s="149">
        <f ca="1">X7</f>
        <v>0.6907181092818907</v>
      </c>
      <c r="AK7" s="149">
        <f t="shared" ref="AK7:BG7" ca="1" si="1">Y7</f>
        <v>0.61914958085041916</v>
      </c>
      <c r="AL7" s="149">
        <f t="shared" ca="1" si="1"/>
        <v>0.68778911221088779</v>
      </c>
      <c r="AM7" s="149">
        <f t="shared" ca="1" si="1"/>
        <v>0.62755277244722751</v>
      </c>
      <c r="AN7" s="149">
        <f t="shared" ca="1" si="1"/>
        <v>0.66615493384506619</v>
      </c>
      <c r="AO7" s="149">
        <f t="shared" ca="1" si="1"/>
        <v>0.83219876780123225</v>
      </c>
      <c r="AP7" s="149">
        <f t="shared" ca="1" si="1"/>
        <v>1</v>
      </c>
      <c r="AQ7" s="149">
        <f t="shared" ca="1" si="1"/>
        <v>0.96687203312796688</v>
      </c>
      <c r="AR7" s="149">
        <f t="shared" ca="1" si="1"/>
        <v>0.94550045449954545</v>
      </c>
      <c r="AS7" s="149">
        <f t="shared" ca="1" si="1"/>
        <v>0.78606201393798603</v>
      </c>
      <c r="AT7" s="149">
        <f t="shared" ca="1" si="1"/>
        <v>0.85385314614685381</v>
      </c>
      <c r="AU7" s="149">
        <f t="shared" ca="1" si="1"/>
        <v>0.88312291687708311</v>
      </c>
      <c r="AV7" s="149">
        <f t="shared" ca="1" si="1"/>
        <v>0.6907181092818907</v>
      </c>
      <c r="AW7" s="149">
        <f t="shared" ca="1" si="1"/>
        <v>0.61914958085041916</v>
      </c>
      <c r="AX7" s="149">
        <f t="shared" ca="1" si="1"/>
        <v>0.68778911221088779</v>
      </c>
      <c r="AY7" s="149">
        <f t="shared" ca="1" si="1"/>
        <v>0.62755277244722751</v>
      </c>
      <c r="AZ7" s="149">
        <f t="shared" ca="1" si="1"/>
        <v>0.66615493384506619</v>
      </c>
      <c r="BA7" s="149">
        <f t="shared" ca="1" si="1"/>
        <v>0.83219876780123225</v>
      </c>
      <c r="BB7" s="149">
        <f t="shared" ca="1" si="1"/>
        <v>1</v>
      </c>
      <c r="BC7" s="149">
        <f t="shared" ca="1" si="1"/>
        <v>0.96687203312796688</v>
      </c>
      <c r="BD7" s="149">
        <f t="shared" ca="1" si="1"/>
        <v>0.94550045449954545</v>
      </c>
      <c r="BE7" s="149">
        <f t="shared" ca="1" si="1"/>
        <v>0.78606201393798603</v>
      </c>
      <c r="BF7" s="149">
        <f t="shared" ca="1" si="1"/>
        <v>0.85385314614685381</v>
      </c>
      <c r="BG7" s="149">
        <f t="shared" ca="1" si="1"/>
        <v>0.88312291687708311</v>
      </c>
      <c r="BH7" s="149">
        <f ca="1">AV7</f>
        <v>0.6907181092818907</v>
      </c>
      <c r="BI7" s="149">
        <f t="shared" ref="BI7:BS7" ca="1" si="2">AW7</f>
        <v>0.61914958085041916</v>
      </c>
      <c r="BJ7" s="149">
        <f t="shared" ca="1" si="2"/>
        <v>0.68778911221088779</v>
      </c>
      <c r="BK7" s="149">
        <f t="shared" ca="1" si="2"/>
        <v>0.62755277244722751</v>
      </c>
      <c r="BL7" s="149">
        <f t="shared" ca="1" si="2"/>
        <v>0.66615493384506619</v>
      </c>
      <c r="BM7" s="149">
        <f t="shared" ca="1" si="2"/>
        <v>0.83219876780123225</v>
      </c>
      <c r="BN7" s="149">
        <f t="shared" ca="1" si="2"/>
        <v>1</v>
      </c>
      <c r="BO7" s="149">
        <f t="shared" ca="1" si="2"/>
        <v>0.96687203312796688</v>
      </c>
      <c r="BP7" s="149">
        <f t="shared" ca="1" si="2"/>
        <v>0.94550045449954545</v>
      </c>
      <c r="BQ7" s="149">
        <f t="shared" ca="1" si="2"/>
        <v>0.78606201393798603</v>
      </c>
      <c r="BR7" s="149">
        <f t="shared" ca="1" si="2"/>
        <v>0.85385314614685381</v>
      </c>
      <c r="BS7" s="150">
        <f t="shared" ca="1" si="2"/>
        <v>0.88312291687708311</v>
      </c>
    </row>
    <row r="9" spans="2:71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16"/>
      <c r="L9" s="42">
        <v>1</v>
      </c>
      <c r="M9" s="42">
        <v>2</v>
      </c>
      <c r="N9" s="42">
        <v>3</v>
      </c>
      <c r="O9" s="42">
        <v>4</v>
      </c>
      <c r="P9" s="42">
        <v>5</v>
      </c>
      <c r="Q9" s="42">
        <v>6</v>
      </c>
      <c r="R9" s="42">
        <v>7</v>
      </c>
      <c r="S9" s="42">
        <v>8</v>
      </c>
      <c r="T9" s="42">
        <v>9</v>
      </c>
      <c r="U9" s="42">
        <v>10</v>
      </c>
      <c r="V9" s="42">
        <v>11</v>
      </c>
      <c r="W9" s="42">
        <v>12</v>
      </c>
      <c r="X9" s="42">
        <v>13</v>
      </c>
      <c r="Y9" s="42">
        <v>14</v>
      </c>
      <c r="Z9" s="42">
        <v>15</v>
      </c>
      <c r="AA9" s="42">
        <v>16</v>
      </c>
      <c r="AB9" s="42">
        <v>17</v>
      </c>
      <c r="AC9" s="42">
        <v>18</v>
      </c>
      <c r="AD9" s="42">
        <v>19</v>
      </c>
      <c r="AE9" s="42">
        <v>20</v>
      </c>
      <c r="AF9" s="42">
        <v>21</v>
      </c>
      <c r="AG9" s="42">
        <v>22</v>
      </c>
      <c r="AH9" s="42">
        <v>23</v>
      </c>
      <c r="AI9" s="42">
        <v>24</v>
      </c>
      <c r="AJ9" s="42">
        <v>25</v>
      </c>
      <c r="AK9" s="42">
        <v>26</v>
      </c>
      <c r="AL9" s="42">
        <v>27</v>
      </c>
      <c r="AM9" s="42">
        <v>28</v>
      </c>
      <c r="AN9" s="42">
        <v>29</v>
      </c>
      <c r="AO9" s="42">
        <v>30</v>
      </c>
      <c r="AP9" s="42">
        <v>31</v>
      </c>
      <c r="AQ9" s="42">
        <v>32</v>
      </c>
      <c r="AR9" s="42">
        <v>33</v>
      </c>
      <c r="AS9" s="42">
        <v>34</v>
      </c>
      <c r="AT9" s="42">
        <v>35</v>
      </c>
      <c r="AU9" s="42">
        <v>36</v>
      </c>
      <c r="AV9" s="42">
        <v>37</v>
      </c>
      <c r="AW9" s="42">
        <v>38</v>
      </c>
      <c r="AX9" s="42">
        <v>39</v>
      </c>
      <c r="AY9" s="42">
        <v>40</v>
      </c>
      <c r="AZ9" s="42">
        <v>41</v>
      </c>
      <c r="BA9" s="42">
        <v>42</v>
      </c>
      <c r="BB9" s="42">
        <v>43</v>
      </c>
      <c r="BC9" s="42">
        <v>44</v>
      </c>
      <c r="BD9" s="42">
        <v>45</v>
      </c>
      <c r="BE9" s="42">
        <v>46</v>
      </c>
      <c r="BF9" s="42">
        <v>47</v>
      </c>
      <c r="BG9" s="42">
        <v>48</v>
      </c>
      <c r="BH9" s="42">
        <v>49</v>
      </c>
      <c r="BI9" s="42">
        <v>50</v>
      </c>
      <c r="BJ9" s="42">
        <v>51</v>
      </c>
      <c r="BK9" s="42">
        <v>52</v>
      </c>
      <c r="BL9" s="42">
        <v>53</v>
      </c>
      <c r="BM9" s="42">
        <v>54</v>
      </c>
      <c r="BN9" s="42">
        <v>55</v>
      </c>
      <c r="BO9" s="42">
        <v>56</v>
      </c>
      <c r="BP9" s="42">
        <v>57</v>
      </c>
      <c r="BQ9" s="42">
        <v>58</v>
      </c>
      <c r="BR9" s="42">
        <v>59</v>
      </c>
      <c r="BS9" s="43">
        <v>60</v>
      </c>
    </row>
    <row r="11" spans="2:71" ht="25" customHeight="1">
      <c r="B11" s="151" t="s">
        <v>378</v>
      </c>
      <c r="C11" s="154">
        <f t="shared" ref="C11:J11" si="3">SUM(C12:C21)</f>
        <v>0</v>
      </c>
      <c r="D11" s="154">
        <f t="shared" si="3"/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636" t="s">
        <v>378</v>
      </c>
      <c r="L11" s="154">
        <f t="shared" ref="L11:AQ11" si="4">SUM(L12:L21)</f>
        <v>0</v>
      </c>
      <c r="M11" s="154">
        <f t="shared" ca="1" si="4"/>
        <v>18200</v>
      </c>
      <c r="N11" s="154">
        <f t="shared" ca="1" si="4"/>
        <v>34195.724999999999</v>
      </c>
      <c r="O11" s="154">
        <f t="shared" ca="1" si="4"/>
        <v>52089.670687499995</v>
      </c>
      <c r="P11" s="154">
        <f t="shared" ca="1" si="4"/>
        <v>68305.693163906239</v>
      </c>
      <c r="Q11" s="154">
        <f t="shared" ca="1" si="4"/>
        <v>86097.902950926189</v>
      </c>
      <c r="R11" s="154">
        <f t="shared" ca="1" si="4"/>
        <v>110172.29629022132</v>
      </c>
      <c r="S11" s="154">
        <f t="shared" ca="1" si="4"/>
        <v>141516.98231699251</v>
      </c>
      <c r="T11" s="154">
        <f t="shared" ca="1" si="4"/>
        <v>173268.54574825781</v>
      </c>
      <c r="U11" s="154">
        <f t="shared" ca="1" si="4"/>
        <v>206270.59934923629</v>
      </c>
      <c r="V11" s="154">
        <f t="shared" ca="1" si="4"/>
        <v>234171.47002352535</v>
      </c>
      <c r="W11" s="154">
        <f t="shared" ca="1" si="4"/>
        <v>268412.86113040801</v>
      </c>
      <c r="X11" s="154">
        <f t="shared" ca="1" si="4"/>
        <v>307643.95954002347</v>
      </c>
      <c r="Y11" s="154">
        <f t="shared" ca="1" si="4"/>
        <v>337798.66410218598</v>
      </c>
      <c r="Z11" s="154">
        <f t="shared" ca="1" si="4"/>
        <v>365868.93605293438</v>
      </c>
      <c r="AA11" s="154">
        <f t="shared" ca="1" si="4"/>
        <v>402270.26363546267</v>
      </c>
      <c r="AB11" s="154">
        <f t="shared" ca="1" si="4"/>
        <v>436386.05668364302</v>
      </c>
      <c r="AC11" s="154">
        <f t="shared" ca="1" si="4"/>
        <v>476595.88400234166</v>
      </c>
      <c r="AD11" s="154">
        <f t="shared" ca="1" si="4"/>
        <v>535528.2881220791</v>
      </c>
      <c r="AE11" s="154">
        <f t="shared" ca="1" si="4"/>
        <v>614012.80662403756</v>
      </c>
      <c r="AF11" s="154">
        <f t="shared" ca="1" si="4"/>
        <v>690103.4027232246</v>
      </c>
      <c r="AG11" s="154">
        <f t="shared" ca="1" si="4"/>
        <v>764328.08910485671</v>
      </c>
      <c r="AH11" s="154">
        <f t="shared" ca="1" si="4"/>
        <v>819559.40870022331</v>
      </c>
      <c r="AI11" s="154">
        <f t="shared" ca="1" si="4"/>
        <v>882914.4193031647</v>
      </c>
      <c r="AJ11" s="154">
        <f t="shared" ca="1" si="4"/>
        <v>949105.92787146638</v>
      </c>
      <c r="AK11" s="154">
        <f t="shared" ca="1" si="4"/>
        <v>989482.76646084618</v>
      </c>
      <c r="AL11" s="154">
        <f t="shared" ca="1" si="4"/>
        <v>1019865.9060341521</v>
      </c>
      <c r="AM11" s="154">
        <f t="shared" ca="1" si="4"/>
        <v>1058620.2815392346</v>
      </c>
      <c r="AN11" s="154">
        <f t="shared" ca="1" si="4"/>
        <v>1088313.2830517062</v>
      </c>
      <c r="AO11" s="154">
        <f t="shared" ca="1" si="4"/>
        <v>1122247.1136701091</v>
      </c>
      <c r="AP11" s="154">
        <f t="shared" ca="1" si="4"/>
        <v>1177170.2017821148</v>
      </c>
      <c r="AQ11" s="154">
        <f t="shared" ca="1" si="4"/>
        <v>1252359.4596892563</v>
      </c>
      <c r="AR11" s="154">
        <f t="shared" ref="AR11:BS11" ca="1" si="5">SUM(AR12:AR21)</f>
        <v>1319800.0518812372</v>
      </c>
      <c r="AS11" s="154">
        <f t="shared" ca="1" si="5"/>
        <v>1381336.3922918562</v>
      </c>
      <c r="AT11" s="154">
        <f t="shared" ca="1" si="5"/>
        <v>1418492.4426741984</v>
      </c>
      <c r="AU11" s="154">
        <f t="shared" ca="1" si="5"/>
        <v>1463160.2698625845</v>
      </c>
      <c r="AV11" s="154">
        <f t="shared" ca="1" si="5"/>
        <v>1509722.3471021405</v>
      </c>
      <c r="AW11" s="154">
        <f t="shared" ca="1" si="5"/>
        <v>1527927.7257162542</v>
      </c>
      <c r="AX11" s="154">
        <f t="shared" ca="1" si="5"/>
        <v>1535565.786861277</v>
      </c>
      <c r="AY11" s="154">
        <f t="shared" ca="1" si="5"/>
        <v>1552217.2114589298</v>
      </c>
      <c r="AZ11" s="154">
        <f t="shared" ca="1" si="5"/>
        <v>1559879.1948448126</v>
      </c>
      <c r="BA11" s="154">
        <f t="shared" ca="1" si="5"/>
        <v>1572450.3272535629</v>
      </c>
      <c r="BB11" s="154">
        <f t="shared" ca="1" si="5"/>
        <v>1607049.5282039484</v>
      </c>
      <c r="BC11" s="154">
        <f t="shared" ca="1" si="5"/>
        <v>1662816.6339478793</v>
      </c>
      <c r="BD11" s="154">
        <f t="shared" ca="1" si="5"/>
        <v>1711298.6038415215</v>
      </c>
      <c r="BE11" s="154">
        <f t="shared" ca="1" si="5"/>
        <v>1754455.613156952</v>
      </c>
      <c r="BF11" s="154">
        <f t="shared" ca="1" si="5"/>
        <v>1773721.5776824672</v>
      </c>
      <c r="BG11" s="154">
        <f t="shared" ca="1" si="5"/>
        <v>1801279.0398595799</v>
      </c>
      <c r="BH11" s="154">
        <f t="shared" ca="1" si="5"/>
        <v>1831455.3830221221</v>
      </c>
      <c r="BI11" s="154">
        <f t="shared" ca="1" si="5"/>
        <v>1833881.3335308724</v>
      </c>
      <c r="BJ11" s="154">
        <f t="shared" ca="1" si="5"/>
        <v>1826426.8787320426</v>
      </c>
      <c r="BK11" s="154">
        <f t="shared" ca="1" si="5"/>
        <v>1828712.2645495748</v>
      </c>
      <c r="BL11" s="154">
        <f t="shared" ca="1" si="5"/>
        <v>1822668.270264138</v>
      </c>
      <c r="BM11" s="154">
        <f t="shared" ca="1" si="5"/>
        <v>1822197.3956985155</v>
      </c>
      <c r="BN11" s="154">
        <f t="shared" ca="1" si="5"/>
        <v>1844404.2790664262</v>
      </c>
      <c r="BO11" s="154">
        <f t="shared" ca="1" si="5"/>
        <v>1888391.1887254179</v>
      </c>
      <c r="BP11" s="154">
        <f t="shared" ca="1" si="5"/>
        <v>1925656.3989118126</v>
      </c>
      <c r="BQ11" s="154">
        <f t="shared" ca="1" si="5"/>
        <v>1958139.8406836984</v>
      </c>
      <c r="BR11" s="154">
        <f t="shared" ca="1" si="5"/>
        <v>1967242.2041268221</v>
      </c>
      <c r="BS11" s="155">
        <f t="shared" ca="1" si="5"/>
        <v>1985138.4682352312</v>
      </c>
    </row>
    <row r="12" spans="2:71" ht="25" customHeight="1" outlineLevel="1">
      <c r="B12" s="23" t="str">
        <f>'MVLP INPUT'!D10</f>
        <v>MVLP1</v>
      </c>
      <c r="C12" s="40">
        <v>0</v>
      </c>
      <c r="D12" s="40">
        <f>C80</f>
        <v>0</v>
      </c>
      <c r="E12" s="40">
        <f t="shared" ref="E12:BQ13" si="6">D80</f>
        <v>0</v>
      </c>
      <c r="F12" s="40">
        <f t="shared" si="6"/>
        <v>0</v>
      </c>
      <c r="G12" s="40">
        <f t="shared" si="6"/>
        <v>0</v>
      </c>
      <c r="H12" s="40">
        <f t="shared" si="6"/>
        <v>0</v>
      </c>
      <c r="I12" s="40">
        <f t="shared" si="6"/>
        <v>0</v>
      </c>
      <c r="J12" s="40">
        <f t="shared" si="6"/>
        <v>0</v>
      </c>
      <c r="K12" s="637" t="s">
        <v>527</v>
      </c>
      <c r="L12" s="40">
        <f t="shared" ref="L12:L21" si="7">J80</f>
        <v>0</v>
      </c>
      <c r="M12" s="40">
        <f t="shared" ca="1" si="6"/>
        <v>7098</v>
      </c>
      <c r="N12" s="40">
        <f t="shared" ca="1" si="6"/>
        <v>13337.1</v>
      </c>
      <c r="O12" s="40">
        <f t="shared" ca="1" si="6"/>
        <v>20317.244999999999</v>
      </c>
      <c r="P12" s="40">
        <f t="shared" ca="1" si="6"/>
        <v>26644.382750000001</v>
      </c>
      <c r="Q12" s="40">
        <f t="shared" ca="1" si="6"/>
        <v>33586.163612500008</v>
      </c>
      <c r="R12" s="40">
        <f t="shared" ca="1" si="6"/>
        <v>42978.85543187501</v>
      </c>
      <c r="S12" s="40">
        <f t="shared" ca="1" si="6"/>
        <v>55208.912660281261</v>
      </c>
      <c r="T12" s="40">
        <f t="shared" ca="1" si="6"/>
        <v>67597.467027267194</v>
      </c>
      <c r="U12" s="40">
        <f t="shared" ca="1" si="6"/>
        <v>80475.59367590383</v>
      </c>
      <c r="V12" s="40">
        <f t="shared" ca="1" si="6"/>
        <v>91365.81399210864</v>
      </c>
      <c r="W12" s="40">
        <f t="shared" ca="1" si="6"/>
        <v>104729.5232925032</v>
      </c>
      <c r="X12" s="40">
        <f t="shared" ca="1" si="6"/>
        <v>120040.04712787805</v>
      </c>
      <c r="Y12" s="40">
        <f t="shared" ca="1" si="6"/>
        <v>131812.04477148416</v>
      </c>
      <c r="Z12" s="40">
        <f t="shared" ca="1" si="6"/>
        <v>142772.44253290995</v>
      </c>
      <c r="AA12" s="40">
        <f t="shared" ca="1" si="6"/>
        <v>156982.82040626445</v>
      </c>
      <c r="AB12" s="40">
        <f t="shared" ca="1" si="6"/>
        <v>170302.67938595123</v>
      </c>
      <c r="AC12" s="40">
        <f t="shared" ca="1" si="6"/>
        <v>185999.54541665368</v>
      </c>
      <c r="AD12" s="40">
        <f t="shared" ca="1" si="6"/>
        <v>208999.56814582099</v>
      </c>
      <c r="AE12" s="40">
        <f t="shared" ca="1" si="6"/>
        <v>239627.58973852993</v>
      </c>
      <c r="AF12" s="40">
        <f t="shared" ca="1" si="6"/>
        <v>269325.21025160345</v>
      </c>
      <c r="AG12" s="40">
        <f t="shared" ca="1" si="6"/>
        <v>298296.94973902329</v>
      </c>
      <c r="AH12" s="40">
        <f t="shared" ca="1" si="6"/>
        <v>319864.10225207213</v>
      </c>
      <c r="AI12" s="40">
        <f t="shared" ca="1" si="6"/>
        <v>344599.89713946852</v>
      </c>
      <c r="AJ12" s="40">
        <f t="shared" ca="1" si="6"/>
        <v>370443.90228249511</v>
      </c>
      <c r="AK12" s="40">
        <f t="shared" ca="1" si="6"/>
        <v>386221.70716837037</v>
      </c>
      <c r="AL12" s="40">
        <f t="shared" ca="1" si="6"/>
        <v>398102.62180995184</v>
      </c>
      <c r="AM12" s="40">
        <f t="shared" ca="1" si="6"/>
        <v>413247.49071945425</v>
      </c>
      <c r="AN12" s="40">
        <f t="shared" ca="1" si="6"/>
        <v>424859.11618348153</v>
      </c>
      <c r="AO12" s="40">
        <f t="shared" ca="1" si="6"/>
        <v>438124.16037430742</v>
      </c>
      <c r="AP12" s="40">
        <f t="shared" ca="1" si="6"/>
        <v>459574.95235559205</v>
      </c>
      <c r="AQ12" s="40">
        <f t="shared" ca="1" si="6"/>
        <v>488931.20473781246</v>
      </c>
      <c r="AR12" s="40">
        <f t="shared" ca="1" si="6"/>
        <v>515266.64450092189</v>
      </c>
      <c r="AS12" s="40">
        <f t="shared" ca="1" si="6"/>
        <v>539302.31227587583</v>
      </c>
      <c r="AT12" s="40">
        <f t="shared" ca="1" si="6"/>
        <v>553830.19666208199</v>
      </c>
      <c r="AU12" s="40">
        <f t="shared" ca="1" si="6"/>
        <v>571287.68682897789</v>
      </c>
      <c r="AV12" s="40">
        <f t="shared" ca="1" si="6"/>
        <v>589483.302487529</v>
      </c>
      <c r="AW12" s="40">
        <f t="shared" ca="1" si="6"/>
        <v>596621.13736315258</v>
      </c>
      <c r="AX12" s="40">
        <f t="shared" ca="1" si="6"/>
        <v>599636.080494995</v>
      </c>
      <c r="AY12" s="40">
        <f t="shared" ca="1" si="6"/>
        <v>606165.27647024521</v>
      </c>
      <c r="AZ12" s="40">
        <f t="shared" ca="1" si="6"/>
        <v>609187.01264673297</v>
      </c>
      <c r="BA12" s="40">
        <f t="shared" ca="1" si="6"/>
        <v>614122.66201439628</v>
      </c>
      <c r="BB12" s="40">
        <f t="shared" ca="1" si="6"/>
        <v>627647.52891367651</v>
      </c>
      <c r="BC12" s="40">
        <f t="shared" ca="1" si="6"/>
        <v>649428.15246799274</v>
      </c>
      <c r="BD12" s="40">
        <f t="shared" ca="1" si="6"/>
        <v>668368.74484459311</v>
      </c>
      <c r="BE12" s="40">
        <f t="shared" ca="1" si="6"/>
        <v>685233.30760236341</v>
      </c>
      <c r="BF12" s="40">
        <f t="shared" ca="1" si="6"/>
        <v>692780.64222224522</v>
      </c>
      <c r="BG12" s="40">
        <f t="shared" ca="1" si="6"/>
        <v>703560.61011113296</v>
      </c>
      <c r="BH12" s="40">
        <f t="shared" ca="1" si="6"/>
        <v>715361.57960557635</v>
      </c>
      <c r="BI12" s="40">
        <f t="shared" ca="1" si="6"/>
        <v>716339.50062529754</v>
      </c>
      <c r="BJ12" s="40">
        <f t="shared" ca="1" si="6"/>
        <v>713462.52559403272</v>
      </c>
      <c r="BK12" s="40">
        <f t="shared" ca="1" si="6"/>
        <v>714382.39931433112</v>
      </c>
      <c r="BL12" s="40">
        <f t="shared" ca="1" si="6"/>
        <v>712052.27934861463</v>
      </c>
      <c r="BM12" s="40">
        <f t="shared" ca="1" si="6"/>
        <v>711893.66538118385</v>
      </c>
      <c r="BN12" s="40">
        <f t="shared" ca="1" si="6"/>
        <v>720577.98211212468</v>
      </c>
      <c r="BO12" s="40">
        <f t="shared" ca="1" si="6"/>
        <v>737757.08300651843</v>
      </c>
      <c r="BP12" s="40">
        <f t="shared" ca="1" si="6"/>
        <v>752315.22885619255</v>
      </c>
      <c r="BQ12" s="40">
        <f t="shared" ca="1" si="6"/>
        <v>765008.46741338295</v>
      </c>
      <c r="BR12" s="40">
        <f t="shared" ref="BR12:BS15" ca="1" si="8">BQ80</f>
        <v>768584.04404271382</v>
      </c>
      <c r="BS12" s="40">
        <f t="shared" ca="1" si="8"/>
        <v>775587.84184057813</v>
      </c>
    </row>
    <row r="13" spans="2:71" ht="25" customHeight="1" outlineLevel="1">
      <c r="B13" s="23" t="str">
        <f>'MVLP INPUT'!D11</f>
        <v>MVLP2</v>
      </c>
      <c r="C13" s="40">
        <v>0</v>
      </c>
      <c r="D13" s="40">
        <f>C81</f>
        <v>0</v>
      </c>
      <c r="E13" s="40">
        <f t="shared" ref="E13:T13" si="9">D81</f>
        <v>0</v>
      </c>
      <c r="F13" s="40">
        <f t="shared" si="9"/>
        <v>0</v>
      </c>
      <c r="G13" s="40">
        <f t="shared" si="9"/>
        <v>0</v>
      </c>
      <c r="H13" s="40">
        <f t="shared" si="9"/>
        <v>0</v>
      </c>
      <c r="I13" s="40">
        <f t="shared" si="9"/>
        <v>0</v>
      </c>
      <c r="J13" s="40">
        <f t="shared" si="9"/>
        <v>0</v>
      </c>
      <c r="K13" s="637" t="s">
        <v>528</v>
      </c>
      <c r="L13" s="40">
        <f t="shared" si="7"/>
        <v>0</v>
      </c>
      <c r="M13" s="40">
        <f t="shared" ca="1" si="9"/>
        <v>4368</v>
      </c>
      <c r="N13" s="40">
        <f t="shared" ca="1" si="9"/>
        <v>8207.6</v>
      </c>
      <c r="O13" s="40">
        <f t="shared" ca="1" si="9"/>
        <v>12503.220000000001</v>
      </c>
      <c r="P13" s="40">
        <f t="shared" ca="1" si="9"/>
        <v>16397.059000000001</v>
      </c>
      <c r="Q13" s="40">
        <f t="shared" ca="1" si="9"/>
        <v>20669.206050000001</v>
      </c>
      <c r="R13" s="40">
        <f t="shared" ca="1" si="9"/>
        <v>26449.745747500001</v>
      </c>
      <c r="S13" s="40">
        <f t="shared" ca="1" si="9"/>
        <v>33975.258460124998</v>
      </c>
      <c r="T13" s="40">
        <f t="shared" ca="1" si="9"/>
        <v>41599.495537118746</v>
      </c>
      <c r="U13" s="40">
        <f t="shared" ca="1" si="6"/>
        <v>49524.520760262807</v>
      </c>
      <c r="V13" s="40">
        <f t="shared" ca="1" si="6"/>
        <v>56226.294722249666</v>
      </c>
      <c r="W13" s="40">
        <f t="shared" ca="1" si="6"/>
        <v>64449.979986137187</v>
      </c>
      <c r="X13" s="40">
        <f t="shared" ca="1" si="6"/>
        <v>73871.480986830327</v>
      </c>
      <c r="Y13" s="40">
        <f t="shared" ca="1" si="6"/>
        <v>81115.906937488806</v>
      </c>
      <c r="Z13" s="40">
        <f t="shared" ca="1" si="6"/>
        <v>87861.111590614368</v>
      </c>
      <c r="AA13" s="40">
        <f t="shared" ca="1" si="6"/>
        <v>96606.056011083652</v>
      </c>
      <c r="AB13" s="40">
        <f t="shared" ca="1" si="6"/>
        <v>104802.75321052947</v>
      </c>
      <c r="AC13" s="40">
        <f t="shared" ca="1" si="6"/>
        <v>114462.615550003</v>
      </c>
      <c r="AD13" s="40">
        <f t="shared" ca="1" si="6"/>
        <v>128616.48477250287</v>
      </c>
      <c r="AE13" s="40">
        <f t="shared" ca="1" si="6"/>
        <v>147464.6605338777</v>
      </c>
      <c r="AF13" s="40">
        <f t="shared" ca="1" si="6"/>
        <v>165739.42750718381</v>
      </c>
      <c r="AG13" s="40">
        <f t="shared" ca="1" si="6"/>
        <v>183568.45613182461</v>
      </c>
      <c r="AH13" s="40">
        <f t="shared" ca="1" si="6"/>
        <v>196840.03332523338</v>
      </c>
      <c r="AI13" s="40">
        <f t="shared" ca="1" si="6"/>
        <v>212062.03165897171</v>
      </c>
      <c r="AJ13" s="40">
        <f t="shared" ca="1" si="6"/>
        <v>227965.93007602313</v>
      </c>
      <c r="AK13" s="40">
        <f t="shared" ca="1" si="6"/>
        <v>237675.63357222197</v>
      </c>
      <c r="AL13" s="40">
        <f t="shared" ca="1" si="6"/>
        <v>244986.85189361087</v>
      </c>
      <c r="AM13" s="40">
        <f t="shared" ca="1" si="6"/>
        <v>254306.50929893035</v>
      </c>
      <c r="AN13" s="40">
        <f t="shared" ca="1" si="6"/>
        <v>261452.18383398384</v>
      </c>
      <c r="AO13" s="40">
        <f t="shared" ca="1" si="6"/>
        <v>269615.57464228466</v>
      </c>
      <c r="AP13" s="40">
        <f t="shared" ca="1" si="6"/>
        <v>282815.79591017042</v>
      </c>
      <c r="AQ13" s="40">
        <f t="shared" ca="1" si="6"/>
        <v>300881.00611466193</v>
      </c>
      <c r="AR13" s="40">
        <f t="shared" ca="1" si="6"/>
        <v>317087.95580892882</v>
      </c>
      <c r="AS13" s="40">
        <f t="shared" ca="1" si="6"/>
        <v>331878.55801848241</v>
      </c>
      <c r="AT13" s="40">
        <f t="shared" ca="1" si="6"/>
        <v>340818.63011755829</v>
      </c>
      <c r="AU13" s="40">
        <f t="shared" ca="1" si="6"/>
        <v>351561.69861168036</v>
      </c>
      <c r="AV13" s="40">
        <f t="shared" ca="1" si="6"/>
        <v>362759.61368109635</v>
      </c>
      <c r="AW13" s="40">
        <f t="shared" ca="1" si="6"/>
        <v>367151.63299704151</v>
      </c>
      <c r="AX13" s="40">
        <f t="shared" ca="1" si="6"/>
        <v>369007.05134718947</v>
      </c>
      <c r="AY13" s="40">
        <f t="shared" ca="1" si="6"/>
        <v>373024.69877983001</v>
      </c>
      <c r="AZ13" s="40">
        <f t="shared" ca="1" si="6"/>
        <v>374884.46384083852</v>
      </c>
      <c r="BA13" s="40">
        <f t="shared" ca="1" si="6"/>
        <v>377921.24064879661</v>
      </c>
      <c r="BB13" s="40">
        <f t="shared" ca="1" si="6"/>
        <v>386244.1786163568</v>
      </c>
      <c r="BC13" s="40">
        <f t="shared" ca="1" si="6"/>
        <v>399647.96968553896</v>
      </c>
      <c r="BD13" s="40">
        <f t="shared" ca="1" si="6"/>
        <v>411303.57120126201</v>
      </c>
      <c r="BE13" s="40">
        <f t="shared" ca="1" si="6"/>
        <v>421681.39264119894</v>
      </c>
      <c r="BF13" s="40">
        <f t="shared" ca="1" si="6"/>
        <v>426326.32300913899</v>
      </c>
      <c r="BG13" s="40">
        <f t="shared" ca="1" si="6"/>
        <v>432960.00685868203</v>
      </c>
      <c r="BH13" s="40">
        <f t="shared" ca="1" si="6"/>
        <v>440222.00651574793</v>
      </c>
      <c r="BI13" s="40">
        <f t="shared" ca="1" si="6"/>
        <v>440823.90618996054</v>
      </c>
      <c r="BJ13" s="40">
        <f t="shared" ca="1" si="6"/>
        <v>439053.71088046255</v>
      </c>
      <c r="BK13" s="40">
        <f t="shared" ca="1" si="6"/>
        <v>439620.02533643943</v>
      </c>
      <c r="BL13" s="40">
        <f t="shared" ca="1" si="6"/>
        <v>438186.02406961744</v>
      </c>
      <c r="BM13" s="40">
        <f t="shared" ca="1" si="6"/>
        <v>438088.72286613658</v>
      </c>
      <c r="BN13" s="40">
        <f t="shared" ca="1" si="6"/>
        <v>443433.28672282974</v>
      </c>
      <c r="BO13" s="40">
        <f t="shared" ca="1" si="6"/>
        <v>454004.62238668825</v>
      </c>
      <c r="BP13" s="40">
        <f t="shared" ca="1" si="6"/>
        <v>462963.39126735384</v>
      </c>
      <c r="BQ13" s="40">
        <f t="shared" ca="1" si="6"/>
        <v>470775.22170398617</v>
      </c>
      <c r="BR13" s="40">
        <f t="shared" ca="1" si="8"/>
        <v>472975.46061878686</v>
      </c>
      <c r="BS13" s="40">
        <f t="shared" ca="1" si="8"/>
        <v>477285.68758784753</v>
      </c>
    </row>
    <row r="14" spans="2:71" ht="25" customHeight="1" outlineLevel="1">
      <c r="B14" s="23" t="str">
        <f>'MVLP INPUT'!D12</f>
        <v>MVLP3</v>
      </c>
      <c r="C14" s="40">
        <v>0</v>
      </c>
      <c r="D14" s="40">
        <f>C82</f>
        <v>0</v>
      </c>
      <c r="E14" s="40">
        <f t="shared" ref="E14:T14" si="10">D82</f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637" t="s">
        <v>529</v>
      </c>
      <c r="L14" s="40">
        <f t="shared" si="7"/>
        <v>0</v>
      </c>
      <c r="M14" s="40">
        <f t="shared" ca="1" si="10"/>
        <v>2912</v>
      </c>
      <c r="N14" s="40">
        <f t="shared" ca="1" si="10"/>
        <v>5471.4</v>
      </c>
      <c r="O14" s="40">
        <f t="shared" ca="1" si="10"/>
        <v>8334.83</v>
      </c>
      <c r="P14" s="40">
        <f t="shared" ca="1" si="10"/>
        <v>10930.0885</v>
      </c>
      <c r="Q14" s="40">
        <f t="shared" ca="1" si="10"/>
        <v>13778.584075000001</v>
      </c>
      <c r="R14" s="40">
        <f t="shared" ca="1" si="10"/>
        <v>17631.654871250001</v>
      </c>
      <c r="S14" s="40">
        <f t="shared" ca="1" si="10"/>
        <v>22649.072127687501</v>
      </c>
      <c r="T14" s="40">
        <f t="shared" ca="1" si="10"/>
        <v>27731.618521303128</v>
      </c>
      <c r="U14" s="40">
        <f t="shared" ref="U14:AZ14" ca="1" si="11">T82</f>
        <v>33015.037595237969</v>
      </c>
      <c r="V14" s="40">
        <f t="shared" ca="1" si="11"/>
        <v>37482.285715476071</v>
      </c>
      <c r="W14" s="40">
        <f t="shared" ca="1" si="11"/>
        <v>42965.17142970227</v>
      </c>
      <c r="X14" s="40">
        <f t="shared" ca="1" si="11"/>
        <v>49246.912858217154</v>
      </c>
      <c r="Y14" s="40">
        <f t="shared" ca="1" si="11"/>
        <v>54076.567215306299</v>
      </c>
      <c r="Z14" s="40">
        <f t="shared" ca="1" si="11"/>
        <v>58572.738854540985</v>
      </c>
      <c r="AA14" s="40">
        <f t="shared" ca="1" si="11"/>
        <v>64402.10191181393</v>
      </c>
      <c r="AB14" s="40">
        <f t="shared" ca="1" si="11"/>
        <v>69866.996816223225</v>
      </c>
      <c r="AC14" s="40">
        <f t="shared" ca="1" si="11"/>
        <v>76306.646975412063</v>
      </c>
      <c r="AD14" s="40">
        <f t="shared" ca="1" si="11"/>
        <v>85742.314626641455</v>
      </c>
      <c r="AE14" s="40">
        <f t="shared" ca="1" si="11"/>
        <v>98307.198895309382</v>
      </c>
      <c r="AF14" s="40">
        <f t="shared" ca="1" si="11"/>
        <v>110490.83895054391</v>
      </c>
      <c r="AG14" s="40">
        <f t="shared" ca="1" si="11"/>
        <v>122376.29700301672</v>
      </c>
      <c r="AH14" s="40">
        <f t="shared" ca="1" si="11"/>
        <v>131224.48215286588</v>
      </c>
      <c r="AI14" s="40">
        <f t="shared" ca="1" si="11"/>
        <v>141372.25804522258</v>
      </c>
      <c r="AJ14" s="40">
        <f t="shared" ca="1" si="11"/>
        <v>151974.64514296144</v>
      </c>
      <c r="AK14" s="40">
        <f t="shared" ca="1" si="11"/>
        <v>158447.91288581336</v>
      </c>
      <c r="AL14" s="40">
        <f t="shared" ca="1" si="11"/>
        <v>163322.5172415227</v>
      </c>
      <c r="AM14" s="40">
        <f t="shared" ca="1" si="11"/>
        <v>169536.39137944658</v>
      </c>
      <c r="AN14" s="40">
        <f t="shared" ca="1" si="11"/>
        <v>174300.57181047424</v>
      </c>
      <c r="AO14" s="40">
        <f t="shared" ca="1" si="11"/>
        <v>179742.54321995052</v>
      </c>
      <c r="AP14" s="40">
        <f t="shared" ca="1" si="11"/>
        <v>188543.41605895298</v>
      </c>
      <c r="AQ14" s="40">
        <f t="shared" ca="1" si="11"/>
        <v>200587.24525600532</v>
      </c>
      <c r="AR14" s="40">
        <f t="shared" ca="1" si="11"/>
        <v>211391.88299320504</v>
      </c>
      <c r="AS14" s="40">
        <f t="shared" ca="1" si="11"/>
        <v>221252.28884354478</v>
      </c>
      <c r="AT14" s="40">
        <f t="shared" ca="1" si="11"/>
        <v>227212.67440136755</v>
      </c>
      <c r="AU14" s="40">
        <f t="shared" ca="1" si="11"/>
        <v>234375.04068129917</v>
      </c>
      <c r="AV14" s="40">
        <f t="shared" ca="1" si="11"/>
        <v>241840.28864723421</v>
      </c>
      <c r="AW14" s="40">
        <f t="shared" ca="1" si="11"/>
        <v>244768.27421487251</v>
      </c>
      <c r="AX14" s="40">
        <f t="shared" ca="1" si="11"/>
        <v>246004.86050412888</v>
      </c>
      <c r="AY14" s="40">
        <f t="shared" ca="1" si="11"/>
        <v>248683.61747892245</v>
      </c>
      <c r="AZ14" s="40">
        <f t="shared" ca="1" si="11"/>
        <v>249923.43660497636</v>
      </c>
      <c r="BA14" s="40">
        <f t="shared" ref="BA14:BQ14" ca="1" si="12">AZ82</f>
        <v>251948.26477472755</v>
      </c>
      <c r="BB14" s="40">
        <f t="shared" ca="1" si="12"/>
        <v>257496.85153599115</v>
      </c>
      <c r="BC14" s="40">
        <f t="shared" ca="1" si="12"/>
        <v>266432.00895919162</v>
      </c>
      <c r="BD14" s="40">
        <f t="shared" ca="1" si="12"/>
        <v>274202.40851123206</v>
      </c>
      <c r="BE14" s="40">
        <f t="shared" ca="1" si="12"/>
        <v>281121.28808567044</v>
      </c>
      <c r="BF14" s="40">
        <f t="shared" ca="1" si="12"/>
        <v>284217.22368138691</v>
      </c>
      <c r="BG14" s="40">
        <f t="shared" ca="1" si="12"/>
        <v>288639.36249731755</v>
      </c>
      <c r="BH14" s="40">
        <f t="shared" ca="1" si="12"/>
        <v>293480.39437245164</v>
      </c>
      <c r="BI14" s="40">
        <f t="shared" ca="1" si="12"/>
        <v>293881.37465382909</v>
      </c>
      <c r="BJ14" s="40">
        <f t="shared" ca="1" si="12"/>
        <v>292701.30592113762</v>
      </c>
      <c r="BK14" s="40">
        <f t="shared" ca="1" si="12"/>
        <v>293079.24062508077</v>
      </c>
      <c r="BL14" s="40">
        <f t="shared" ca="1" si="12"/>
        <v>292123.27859382675</v>
      </c>
      <c r="BM14" s="40">
        <f t="shared" ca="1" si="12"/>
        <v>292058.11466413538</v>
      </c>
      <c r="BN14" s="40">
        <f t="shared" ca="1" si="12"/>
        <v>295621.20893092861</v>
      </c>
      <c r="BO14" s="40">
        <f t="shared" ca="1" si="12"/>
        <v>302669.1484843822</v>
      </c>
      <c r="BP14" s="40">
        <f t="shared" ca="1" si="12"/>
        <v>308641.69106016308</v>
      </c>
      <c r="BQ14" s="40">
        <f t="shared" ca="1" si="12"/>
        <v>313849.60650715494</v>
      </c>
      <c r="BR14" s="40">
        <f t="shared" ca="1" si="8"/>
        <v>315316.12618179718</v>
      </c>
      <c r="BS14" s="40">
        <f t="shared" ca="1" si="8"/>
        <v>318189.3198727073</v>
      </c>
    </row>
    <row r="15" spans="2:71" ht="25" customHeight="1" outlineLevel="1">
      <c r="B15" s="23" t="str">
        <f>'MVLP INPUT'!D13</f>
        <v>MVLP4</v>
      </c>
      <c r="C15" s="40">
        <v>0</v>
      </c>
      <c r="D15" s="40">
        <f>C83</f>
        <v>0</v>
      </c>
      <c r="E15" s="40">
        <f t="shared" ref="E15:T15" si="13">D83</f>
        <v>0</v>
      </c>
      <c r="F15" s="40">
        <f t="shared" si="13"/>
        <v>0</v>
      </c>
      <c r="G15" s="40">
        <f t="shared" si="13"/>
        <v>0</v>
      </c>
      <c r="H15" s="40">
        <f t="shared" si="13"/>
        <v>0</v>
      </c>
      <c r="I15" s="40">
        <f t="shared" si="13"/>
        <v>0</v>
      </c>
      <c r="J15" s="40">
        <f t="shared" si="13"/>
        <v>0</v>
      </c>
      <c r="K15" s="637" t="s">
        <v>530</v>
      </c>
      <c r="L15" s="40">
        <f t="shared" si="7"/>
        <v>0</v>
      </c>
      <c r="M15" s="40">
        <f t="shared" ca="1" si="13"/>
        <v>1456</v>
      </c>
      <c r="N15" s="40">
        <f t="shared" ca="1" si="13"/>
        <v>2736.2</v>
      </c>
      <c r="O15" s="40">
        <f t="shared" ca="1" si="13"/>
        <v>4168.3899999999994</v>
      </c>
      <c r="P15" s="40">
        <f t="shared" ca="1" si="13"/>
        <v>5465.9704999999994</v>
      </c>
      <c r="Q15" s="40">
        <f t="shared" ca="1" si="13"/>
        <v>6889.6719749999993</v>
      </c>
      <c r="R15" s="40">
        <f t="shared" ca="1" si="13"/>
        <v>8816.1883762500001</v>
      </c>
      <c r="S15" s="40">
        <f t="shared" ca="1" si="13"/>
        <v>11324.378957437501</v>
      </c>
      <c r="T15" s="40">
        <f t="shared" ca="1" si="13"/>
        <v>13866.160009565625</v>
      </c>
      <c r="U15" s="40">
        <f t="shared" ref="U15:AZ15" ca="1" si="14">T83</f>
        <v>16507.852009087343</v>
      </c>
      <c r="V15" s="40">
        <f t="shared" ca="1" si="14"/>
        <v>18741.459408632974</v>
      </c>
      <c r="W15" s="40">
        <f t="shared" ca="1" si="14"/>
        <v>21482.386438201327</v>
      </c>
      <c r="X15" s="40">
        <f t="shared" ca="1" si="14"/>
        <v>24623.267116291259</v>
      </c>
      <c r="Y15" s="40">
        <f t="shared" ca="1" si="14"/>
        <v>27038.103760476697</v>
      </c>
      <c r="Z15" s="40">
        <f t="shared" ca="1" si="14"/>
        <v>29286.198572452864</v>
      </c>
      <c r="AA15" s="40">
        <f t="shared" ca="1" si="14"/>
        <v>32200.888643830222</v>
      </c>
      <c r="AB15" s="40">
        <f t="shared" ca="1" si="14"/>
        <v>34932.844211638709</v>
      </c>
      <c r="AC15" s="40">
        <f t="shared" ca="1" si="14"/>
        <v>38153.202001056772</v>
      </c>
      <c r="AD15" s="40">
        <f t="shared" ca="1" si="14"/>
        <v>42871.541901003933</v>
      </c>
      <c r="AE15" s="40">
        <f t="shared" ca="1" si="14"/>
        <v>49153.964805953736</v>
      </c>
      <c r="AF15" s="40">
        <f t="shared" ca="1" si="14"/>
        <v>55245.266565656049</v>
      </c>
      <c r="AG15" s="40">
        <f t="shared" ca="1" si="14"/>
        <v>61188.003237373247</v>
      </c>
      <c r="AH15" s="40">
        <f t="shared" ca="1" si="14"/>
        <v>65611.603075504594</v>
      </c>
      <c r="AI15" s="40">
        <f t="shared" ca="1" si="14"/>
        <v>70686.022921729367</v>
      </c>
      <c r="AJ15" s="40">
        <f t="shared" ca="1" si="14"/>
        <v>75987.721775642902</v>
      </c>
      <c r="AK15" s="40">
        <f t="shared" ca="1" si="14"/>
        <v>79224.335686860752</v>
      </c>
      <c r="AL15" s="40">
        <f t="shared" ca="1" si="14"/>
        <v>81661.118902517715</v>
      </c>
      <c r="AM15" s="40">
        <f t="shared" ca="1" si="14"/>
        <v>84768.062957391827</v>
      </c>
      <c r="AN15" s="40">
        <f t="shared" ca="1" si="14"/>
        <v>87149.659809522243</v>
      </c>
      <c r="AO15" s="40">
        <f t="shared" ca="1" si="14"/>
        <v>89871.17681904613</v>
      </c>
      <c r="AP15" s="40">
        <f t="shared" ca="1" si="14"/>
        <v>94271.617978093826</v>
      </c>
      <c r="AQ15" s="40">
        <f t="shared" ca="1" si="14"/>
        <v>100293.03707918913</v>
      </c>
      <c r="AR15" s="40">
        <f t="shared" ca="1" si="14"/>
        <v>105695.38522522968</v>
      </c>
      <c r="AS15" s="40">
        <f t="shared" ca="1" si="14"/>
        <v>110625.6159639682</v>
      </c>
      <c r="AT15" s="40">
        <f t="shared" ca="1" si="14"/>
        <v>113605.33516576979</v>
      </c>
      <c r="AU15" s="40">
        <f t="shared" ca="1" si="14"/>
        <v>117186.0684074813</v>
      </c>
      <c r="AV15" s="40">
        <f t="shared" ca="1" si="14"/>
        <v>120918.76498710724</v>
      </c>
      <c r="AW15" s="40">
        <f t="shared" ca="1" si="14"/>
        <v>122382.82673775188</v>
      </c>
      <c r="AX15" s="40">
        <f t="shared" ca="1" si="14"/>
        <v>123001.68540086428</v>
      </c>
      <c r="AY15" s="40">
        <f t="shared" ca="1" si="14"/>
        <v>124340.60113082107</v>
      </c>
      <c r="AZ15" s="40">
        <f t="shared" ca="1" si="14"/>
        <v>124960.57107428001</v>
      </c>
      <c r="BA15" s="40">
        <f t="shared" ref="BA15:BQ15" ca="1" si="15">AZ83</f>
        <v>125972.54252056601</v>
      </c>
      <c r="BB15" s="40">
        <f t="shared" ca="1" si="15"/>
        <v>128746.91539453773</v>
      </c>
      <c r="BC15" s="40">
        <f t="shared" ca="1" si="15"/>
        <v>133214.56962481086</v>
      </c>
      <c r="BD15" s="40">
        <f t="shared" ca="1" si="15"/>
        <v>137099.84114357032</v>
      </c>
      <c r="BE15" s="40">
        <f t="shared" ca="1" si="15"/>
        <v>140558.8490863918</v>
      </c>
      <c r="BF15" s="40">
        <f t="shared" ca="1" si="15"/>
        <v>142106.9066320722</v>
      </c>
      <c r="BG15" s="40">
        <f t="shared" ca="1" si="15"/>
        <v>144318.5613004686</v>
      </c>
      <c r="BH15" s="40">
        <f t="shared" ca="1" si="15"/>
        <v>146739.63323544516</v>
      </c>
      <c r="BI15" s="40">
        <f t="shared" ca="1" si="15"/>
        <v>146940.65157367289</v>
      </c>
      <c r="BJ15" s="40">
        <f t="shared" ca="1" si="15"/>
        <v>146350.61899498926</v>
      </c>
      <c r="BK15" s="40">
        <f t="shared" ca="1" si="15"/>
        <v>146539.0880452398</v>
      </c>
      <c r="BL15" s="40">
        <f t="shared" ca="1" si="15"/>
        <v>146061.1336429778</v>
      </c>
      <c r="BM15" s="40">
        <f t="shared" ca="1" si="15"/>
        <v>146029.07696082891</v>
      </c>
      <c r="BN15" s="40">
        <f t="shared" ca="1" si="15"/>
        <v>147810.62311278746</v>
      </c>
      <c r="BO15" s="40">
        <f t="shared" ca="1" si="15"/>
        <v>151334.09195714808</v>
      </c>
      <c r="BP15" s="40">
        <f t="shared" ca="1" si="15"/>
        <v>154320.38735929067</v>
      </c>
      <c r="BQ15" s="40">
        <f t="shared" ca="1" si="15"/>
        <v>156924.36799132614</v>
      </c>
      <c r="BR15" s="40">
        <f t="shared" ca="1" si="8"/>
        <v>157658.14959175984</v>
      </c>
      <c r="BS15" s="40">
        <f t="shared" ca="1" si="8"/>
        <v>159095.24211217184</v>
      </c>
    </row>
    <row r="16" spans="2:71" ht="25" customHeight="1" outlineLevel="1">
      <c r="B16" s="23" t="str">
        <f>'MVLP INPUT'!D14</f>
        <v>MVLP5</v>
      </c>
      <c r="C16" s="40">
        <v>0</v>
      </c>
      <c r="D16" s="40">
        <f t="shared" ref="D16:BP16" si="16">C84</f>
        <v>0</v>
      </c>
      <c r="E16" s="40">
        <f t="shared" si="16"/>
        <v>0</v>
      </c>
      <c r="F16" s="40">
        <f t="shared" si="16"/>
        <v>0</v>
      </c>
      <c r="G16" s="40">
        <f t="shared" si="16"/>
        <v>0</v>
      </c>
      <c r="H16" s="40">
        <f t="shared" si="16"/>
        <v>0</v>
      </c>
      <c r="I16" s="40">
        <f t="shared" si="16"/>
        <v>0</v>
      </c>
      <c r="J16" s="40">
        <f t="shared" si="16"/>
        <v>0</v>
      </c>
      <c r="K16" s="637" t="s">
        <v>531</v>
      </c>
      <c r="L16" s="40">
        <f t="shared" si="7"/>
        <v>0</v>
      </c>
      <c r="M16" s="40">
        <f t="shared" ca="1" si="16"/>
        <v>1456</v>
      </c>
      <c r="N16" s="40">
        <f t="shared" ca="1" si="16"/>
        <v>2736.2</v>
      </c>
      <c r="O16" s="40">
        <f t="shared" ca="1" si="16"/>
        <v>4168.3899999999994</v>
      </c>
      <c r="P16" s="40">
        <f t="shared" ca="1" si="16"/>
        <v>5465.9704999999994</v>
      </c>
      <c r="Q16" s="40">
        <f t="shared" ca="1" si="16"/>
        <v>6889.6719749999993</v>
      </c>
      <c r="R16" s="40">
        <f t="shared" ca="1" si="16"/>
        <v>8816.1883762500001</v>
      </c>
      <c r="S16" s="40">
        <f t="shared" ca="1" si="16"/>
        <v>11324.378957437501</v>
      </c>
      <c r="T16" s="40">
        <f t="shared" ca="1" si="16"/>
        <v>13866.160009565625</v>
      </c>
      <c r="U16" s="40">
        <f t="shared" ca="1" si="16"/>
        <v>16507.852009087343</v>
      </c>
      <c r="V16" s="40">
        <f t="shared" ca="1" si="16"/>
        <v>18741.459408632974</v>
      </c>
      <c r="W16" s="40">
        <f t="shared" ca="1" si="16"/>
        <v>21482.386438201327</v>
      </c>
      <c r="X16" s="40">
        <f t="shared" ca="1" si="16"/>
        <v>24623.267116291259</v>
      </c>
      <c r="Y16" s="40">
        <f t="shared" ca="1" si="16"/>
        <v>27038.103760476697</v>
      </c>
      <c r="Z16" s="40">
        <f t="shared" ca="1" si="16"/>
        <v>29286.198572452864</v>
      </c>
      <c r="AA16" s="40">
        <f t="shared" ca="1" si="16"/>
        <v>32200.888643830222</v>
      </c>
      <c r="AB16" s="40">
        <f t="shared" ca="1" si="16"/>
        <v>34932.844211638709</v>
      </c>
      <c r="AC16" s="40">
        <f t="shared" ca="1" si="16"/>
        <v>38153.202001056772</v>
      </c>
      <c r="AD16" s="40">
        <f t="shared" ca="1" si="16"/>
        <v>42871.541901003933</v>
      </c>
      <c r="AE16" s="40">
        <f t="shared" ca="1" si="16"/>
        <v>49153.964805953736</v>
      </c>
      <c r="AF16" s="40">
        <f t="shared" ca="1" si="16"/>
        <v>55245.266565656049</v>
      </c>
      <c r="AG16" s="40">
        <f t="shared" ca="1" si="16"/>
        <v>61188.003237373247</v>
      </c>
      <c r="AH16" s="40">
        <f t="shared" ca="1" si="16"/>
        <v>65611.603075504594</v>
      </c>
      <c r="AI16" s="40">
        <f t="shared" ca="1" si="16"/>
        <v>70686.022921729367</v>
      </c>
      <c r="AJ16" s="40">
        <f t="shared" ca="1" si="16"/>
        <v>75987.721775642902</v>
      </c>
      <c r="AK16" s="40">
        <f t="shared" ca="1" si="16"/>
        <v>79224.335686860752</v>
      </c>
      <c r="AL16" s="40">
        <f t="shared" ca="1" si="16"/>
        <v>81661.118902517715</v>
      </c>
      <c r="AM16" s="40">
        <f t="shared" ca="1" si="16"/>
        <v>84768.062957391827</v>
      </c>
      <c r="AN16" s="40">
        <f t="shared" ca="1" si="16"/>
        <v>87149.659809522243</v>
      </c>
      <c r="AO16" s="40">
        <f t="shared" ca="1" si="16"/>
        <v>89871.17681904613</v>
      </c>
      <c r="AP16" s="40">
        <f t="shared" ca="1" si="16"/>
        <v>94271.617978093826</v>
      </c>
      <c r="AQ16" s="40">
        <f t="shared" ca="1" si="16"/>
        <v>100293.03707918913</v>
      </c>
      <c r="AR16" s="40">
        <f t="shared" ca="1" si="16"/>
        <v>105695.38522522968</v>
      </c>
      <c r="AS16" s="40">
        <f t="shared" ca="1" si="16"/>
        <v>110625.6159639682</v>
      </c>
      <c r="AT16" s="40">
        <f t="shared" ca="1" si="16"/>
        <v>113605.33516576979</v>
      </c>
      <c r="AU16" s="40">
        <f t="shared" ca="1" si="16"/>
        <v>117186.0684074813</v>
      </c>
      <c r="AV16" s="40">
        <f t="shared" ca="1" si="16"/>
        <v>120918.76498710724</v>
      </c>
      <c r="AW16" s="40">
        <f t="shared" ca="1" si="16"/>
        <v>122382.82673775188</v>
      </c>
      <c r="AX16" s="40">
        <f t="shared" ca="1" si="16"/>
        <v>123001.68540086428</v>
      </c>
      <c r="AY16" s="40">
        <f t="shared" ca="1" si="16"/>
        <v>124340.60113082107</v>
      </c>
      <c r="AZ16" s="40">
        <f t="shared" ca="1" si="16"/>
        <v>124960.57107428001</v>
      </c>
      <c r="BA16" s="40">
        <f t="shared" ca="1" si="16"/>
        <v>125972.54252056601</v>
      </c>
      <c r="BB16" s="40">
        <f t="shared" ca="1" si="16"/>
        <v>128746.91539453773</v>
      </c>
      <c r="BC16" s="40">
        <f t="shared" ca="1" si="16"/>
        <v>133214.56962481086</v>
      </c>
      <c r="BD16" s="40">
        <f t="shared" ca="1" si="16"/>
        <v>137099.84114357032</v>
      </c>
      <c r="BE16" s="40">
        <f t="shared" ca="1" si="16"/>
        <v>140558.8490863918</v>
      </c>
      <c r="BF16" s="40">
        <f t="shared" ca="1" si="16"/>
        <v>142106.9066320722</v>
      </c>
      <c r="BG16" s="40">
        <f t="shared" ca="1" si="16"/>
        <v>144318.5613004686</v>
      </c>
      <c r="BH16" s="40">
        <f t="shared" ca="1" si="16"/>
        <v>146739.63323544516</v>
      </c>
      <c r="BI16" s="40">
        <f t="shared" ca="1" si="16"/>
        <v>146940.65157367289</v>
      </c>
      <c r="BJ16" s="40">
        <f t="shared" ca="1" si="16"/>
        <v>146350.61899498926</v>
      </c>
      <c r="BK16" s="40">
        <f t="shared" ca="1" si="16"/>
        <v>146539.0880452398</v>
      </c>
      <c r="BL16" s="40">
        <f t="shared" ca="1" si="16"/>
        <v>146061.1336429778</v>
      </c>
      <c r="BM16" s="40">
        <f t="shared" ca="1" si="16"/>
        <v>146029.07696082891</v>
      </c>
      <c r="BN16" s="40">
        <f t="shared" ca="1" si="16"/>
        <v>147810.62311278746</v>
      </c>
      <c r="BO16" s="40">
        <f t="shared" ca="1" si="16"/>
        <v>151334.09195714808</v>
      </c>
      <c r="BP16" s="40">
        <f t="shared" ca="1" si="16"/>
        <v>154320.38735929067</v>
      </c>
      <c r="BQ16" s="40">
        <f t="shared" ref="BQ16:BS16" ca="1" si="17">BP84</f>
        <v>156924.36799132614</v>
      </c>
      <c r="BR16" s="40">
        <f t="shared" ca="1" si="17"/>
        <v>157658.14959175984</v>
      </c>
      <c r="BS16" s="40">
        <f t="shared" ca="1" si="17"/>
        <v>159095.24211217184</v>
      </c>
    </row>
    <row r="17" spans="2:73" ht="25" customHeight="1" outlineLevel="1">
      <c r="B17" s="23" t="str">
        <f>'MVLP INPUT'!D15</f>
        <v>MVLP6</v>
      </c>
      <c r="C17" s="40">
        <v>0</v>
      </c>
      <c r="D17" s="40">
        <f t="shared" ref="D17:BP17" si="18">C85</f>
        <v>0</v>
      </c>
      <c r="E17" s="40">
        <f t="shared" si="18"/>
        <v>0</v>
      </c>
      <c r="F17" s="40">
        <f t="shared" si="18"/>
        <v>0</v>
      </c>
      <c r="G17" s="40">
        <f t="shared" si="18"/>
        <v>0</v>
      </c>
      <c r="H17" s="40">
        <f t="shared" si="18"/>
        <v>0</v>
      </c>
      <c r="I17" s="40">
        <f t="shared" si="18"/>
        <v>0</v>
      </c>
      <c r="J17" s="40">
        <f t="shared" si="18"/>
        <v>0</v>
      </c>
      <c r="K17" s="637" t="s">
        <v>545</v>
      </c>
      <c r="L17" s="40">
        <f t="shared" si="7"/>
        <v>0</v>
      </c>
      <c r="M17" s="40">
        <f t="shared" ca="1" si="18"/>
        <v>910</v>
      </c>
      <c r="N17" s="40">
        <f t="shared" ca="1" si="18"/>
        <v>1707.2249999999999</v>
      </c>
      <c r="O17" s="40">
        <f t="shared" ca="1" si="18"/>
        <v>2597.5956875000002</v>
      </c>
      <c r="P17" s="40">
        <f t="shared" ca="1" si="18"/>
        <v>3402.2219139062504</v>
      </c>
      <c r="Q17" s="40">
        <f t="shared" ca="1" si="18"/>
        <v>4284.6052634261723</v>
      </c>
      <c r="R17" s="40">
        <f t="shared" ca="1" si="18"/>
        <v>5479.6634870962989</v>
      </c>
      <c r="S17" s="40">
        <f t="shared" ca="1" si="18"/>
        <v>7034.9811540237433</v>
      </c>
      <c r="T17" s="40">
        <f t="shared" ca="1" si="18"/>
        <v>8607.6446434374957</v>
      </c>
      <c r="U17" s="40">
        <f t="shared" ca="1" si="18"/>
        <v>10239.743299657028</v>
      </c>
      <c r="V17" s="40">
        <f t="shared" ca="1" si="18"/>
        <v>11614.156776425034</v>
      </c>
      <c r="W17" s="40">
        <f t="shared" ca="1" si="18"/>
        <v>13303.413545662719</v>
      </c>
      <c r="X17" s="40">
        <f t="shared" ca="1" si="18"/>
        <v>15238.984334515426</v>
      </c>
      <c r="Y17" s="40">
        <f t="shared" ca="1" si="18"/>
        <v>16717.937656953367</v>
      </c>
      <c r="Z17" s="40">
        <f t="shared" ca="1" si="18"/>
        <v>18090.245929963316</v>
      </c>
      <c r="AA17" s="40">
        <f t="shared" ca="1" si="18"/>
        <v>19877.508018640241</v>
      </c>
      <c r="AB17" s="40">
        <f t="shared" ca="1" si="18"/>
        <v>21547.93884766163</v>
      </c>
      <c r="AC17" s="40">
        <f t="shared" ca="1" si="18"/>
        <v>23520.672058159395</v>
      </c>
      <c r="AD17" s="40">
        <f t="shared" ca="1" si="18"/>
        <v>26426.836775106025</v>
      </c>
      <c r="AE17" s="40">
        <f t="shared" ca="1" si="18"/>
        <v>30305.42784441296</v>
      </c>
      <c r="AF17" s="40">
        <f t="shared" ca="1" si="18"/>
        <v>34057.392882581284</v>
      </c>
      <c r="AG17" s="40">
        <f t="shared" ca="1" si="18"/>
        <v>37710.379756245762</v>
      </c>
      <c r="AH17" s="40">
        <f t="shared" ca="1" si="18"/>
        <v>40407.584819042859</v>
      </c>
      <c r="AI17" s="40">
        <f t="shared" ca="1" si="18"/>
        <v>43508.186616043109</v>
      </c>
      <c r="AJ17" s="40">
        <f t="shared" ca="1" si="18"/>
        <v>46746.006818700844</v>
      </c>
      <c r="AK17" s="40">
        <f t="shared" ca="1" si="18"/>
        <v>48688.84146071905</v>
      </c>
      <c r="AL17" s="40">
        <f t="shared" ca="1" si="18"/>
        <v>50131.677284031299</v>
      </c>
      <c r="AM17" s="40">
        <f t="shared" ca="1" si="18"/>
        <v>51993.764226619656</v>
      </c>
      <c r="AN17" s="40">
        <f t="shared" ca="1" si="18"/>
        <v>53402.091604722125</v>
      </c>
      <c r="AO17" s="40">
        <f t="shared" ca="1" si="18"/>
        <v>55022.481795474218</v>
      </c>
      <c r="AP17" s="40">
        <f t="shared" ca="1" si="18"/>
        <v>57692.801501211827</v>
      </c>
      <c r="AQ17" s="40">
        <f t="shared" ca="1" si="18"/>
        <v>61373.929422398207</v>
      </c>
      <c r="AR17" s="40">
        <f t="shared" ca="1" si="18"/>
        <v>64662.798127722308</v>
      </c>
      <c r="AS17" s="40">
        <f t="shared" ca="1" si="18"/>
        <v>67652.001226016888</v>
      </c>
      <c r="AT17" s="40">
        <f t="shared" ca="1" si="18"/>
        <v>69420.271161650991</v>
      </c>
      <c r="AU17" s="40">
        <f t="shared" ca="1" si="18"/>
        <v>71563.706925664315</v>
      </c>
      <c r="AV17" s="40">
        <f t="shared" ca="1" si="18"/>
        <v>73801.612312066936</v>
      </c>
      <c r="AW17" s="40">
        <f t="shared" ca="1" si="18"/>
        <v>74621.027665683418</v>
      </c>
      <c r="AX17" s="40">
        <f t="shared" ca="1" si="18"/>
        <v>74914.423713235039</v>
      </c>
      <c r="AY17" s="40">
        <f t="shared" ca="1" si="18"/>
        <v>75662.416468290205</v>
      </c>
      <c r="AZ17" s="40">
        <f t="shared" ca="1" si="18"/>
        <v>75963.139603704956</v>
      </c>
      <c r="BA17" s="40">
        <f t="shared" ca="1" si="18"/>
        <v>76513.074774510445</v>
      </c>
      <c r="BB17" s="40">
        <f t="shared" ca="1" si="18"/>
        <v>78167.138348848646</v>
      </c>
      <c r="BC17" s="40">
        <f t="shared" ca="1" si="18"/>
        <v>80879.363585534098</v>
      </c>
      <c r="BD17" s="40">
        <f t="shared" ca="1" si="18"/>
        <v>83224.196997293562</v>
      </c>
      <c r="BE17" s="40">
        <f t="shared" ca="1" si="18"/>
        <v>85301.926654935654</v>
      </c>
      <c r="BF17" s="40">
        <f t="shared" ca="1" si="18"/>
        <v>86183.575505551533</v>
      </c>
      <c r="BG17" s="40">
        <f t="shared" ca="1" si="18"/>
        <v>87481.937791510078</v>
      </c>
      <c r="BH17" s="40">
        <f t="shared" ca="1" si="18"/>
        <v>88912.136057455791</v>
      </c>
      <c r="BI17" s="40">
        <f t="shared" ca="1" si="18"/>
        <v>88955.248914439362</v>
      </c>
      <c r="BJ17" s="40">
        <f t="shared" ca="1" si="18"/>
        <v>88508.098346431303</v>
      </c>
      <c r="BK17" s="40">
        <f t="shared" ca="1" si="18"/>
        <v>88552.423183243664</v>
      </c>
      <c r="BL17" s="40">
        <f t="shared" ca="1" si="18"/>
        <v>88184.420966123376</v>
      </c>
      <c r="BM17" s="40">
        <f t="shared" ca="1" si="18"/>
        <v>88098.738865401901</v>
      </c>
      <c r="BN17" s="40">
        <f t="shared" ca="1" si="18"/>
        <v>89150.555074968303</v>
      </c>
      <c r="BO17" s="40">
        <f t="shared" ca="1" si="18"/>
        <v>91292.150933532466</v>
      </c>
      <c r="BP17" s="40">
        <f t="shared" ca="1" si="18"/>
        <v>93095.313009522011</v>
      </c>
      <c r="BQ17" s="40">
        <f t="shared" ref="BQ17:BS17" ca="1" si="19">BP85</f>
        <v>94657.809076522113</v>
      </c>
      <c r="BR17" s="40">
        <f t="shared" ca="1" si="19"/>
        <v>95050.27410000471</v>
      </c>
      <c r="BS17" s="40">
        <f t="shared" ca="1" si="19"/>
        <v>95885.134709754464</v>
      </c>
    </row>
    <row r="18" spans="2:73" ht="25" customHeight="1" outlineLevel="1">
      <c r="B18" s="23" t="str">
        <f>'MVLP INPUT'!D16</f>
        <v>200 MB</v>
      </c>
      <c r="C18" s="40">
        <v>0</v>
      </c>
      <c r="D18" s="40">
        <f t="shared" ref="D18:BP18" si="20">C86</f>
        <v>0</v>
      </c>
      <c r="E18" s="40">
        <f t="shared" si="20"/>
        <v>0</v>
      </c>
      <c r="F18" s="40">
        <f t="shared" si="20"/>
        <v>0</v>
      </c>
      <c r="G18" s="40">
        <f t="shared" si="20"/>
        <v>0</v>
      </c>
      <c r="H18" s="40">
        <f t="shared" si="20"/>
        <v>0</v>
      </c>
      <c r="I18" s="40">
        <f t="shared" si="20"/>
        <v>0</v>
      </c>
      <c r="J18" s="40">
        <f t="shared" si="20"/>
        <v>0</v>
      </c>
      <c r="K18" s="40"/>
      <c r="L18" s="40">
        <f t="shared" si="7"/>
        <v>0</v>
      </c>
      <c r="M18" s="40">
        <f t="shared" ca="1" si="20"/>
        <v>0</v>
      </c>
      <c r="N18" s="40">
        <f t="shared" ca="1" si="20"/>
        <v>0</v>
      </c>
      <c r="O18" s="40">
        <f t="shared" ca="1" si="20"/>
        <v>0</v>
      </c>
      <c r="P18" s="40">
        <f t="shared" ca="1" si="20"/>
        <v>0</v>
      </c>
      <c r="Q18" s="40">
        <f t="shared" ca="1" si="20"/>
        <v>0</v>
      </c>
      <c r="R18" s="40">
        <f t="shared" ca="1" si="20"/>
        <v>0</v>
      </c>
      <c r="S18" s="40">
        <f t="shared" ca="1" si="20"/>
        <v>0</v>
      </c>
      <c r="T18" s="40">
        <f t="shared" ca="1" si="20"/>
        <v>0</v>
      </c>
      <c r="U18" s="40">
        <f t="shared" ca="1" si="20"/>
        <v>0</v>
      </c>
      <c r="V18" s="40">
        <f t="shared" ca="1" si="20"/>
        <v>0</v>
      </c>
      <c r="W18" s="40">
        <f t="shared" ca="1" si="20"/>
        <v>0</v>
      </c>
      <c r="X18" s="40">
        <f t="shared" ca="1" si="20"/>
        <v>0</v>
      </c>
      <c r="Y18" s="40">
        <f t="shared" ca="1" si="20"/>
        <v>0</v>
      </c>
      <c r="Z18" s="40">
        <f t="shared" ca="1" si="20"/>
        <v>0</v>
      </c>
      <c r="AA18" s="40">
        <f t="shared" ca="1" si="20"/>
        <v>0</v>
      </c>
      <c r="AB18" s="40">
        <f t="shared" ca="1" si="20"/>
        <v>0</v>
      </c>
      <c r="AC18" s="40">
        <f t="shared" ca="1" si="20"/>
        <v>0</v>
      </c>
      <c r="AD18" s="40">
        <f t="shared" ca="1" si="20"/>
        <v>0</v>
      </c>
      <c r="AE18" s="40">
        <f t="shared" ca="1" si="20"/>
        <v>0</v>
      </c>
      <c r="AF18" s="40">
        <f t="shared" ca="1" si="20"/>
        <v>0</v>
      </c>
      <c r="AG18" s="40">
        <f t="shared" ca="1" si="20"/>
        <v>0</v>
      </c>
      <c r="AH18" s="40">
        <f t="shared" ca="1" si="20"/>
        <v>0</v>
      </c>
      <c r="AI18" s="40">
        <f t="shared" ca="1" si="20"/>
        <v>0</v>
      </c>
      <c r="AJ18" s="40">
        <f t="shared" ca="1" si="20"/>
        <v>0</v>
      </c>
      <c r="AK18" s="40">
        <f t="shared" ca="1" si="20"/>
        <v>0</v>
      </c>
      <c r="AL18" s="40">
        <f t="shared" ca="1" si="20"/>
        <v>0</v>
      </c>
      <c r="AM18" s="40">
        <f t="shared" ca="1" si="20"/>
        <v>0</v>
      </c>
      <c r="AN18" s="40">
        <f t="shared" ca="1" si="20"/>
        <v>0</v>
      </c>
      <c r="AO18" s="40">
        <f t="shared" ca="1" si="20"/>
        <v>0</v>
      </c>
      <c r="AP18" s="40">
        <f t="shared" ca="1" si="20"/>
        <v>0</v>
      </c>
      <c r="AQ18" s="40">
        <f t="shared" ca="1" si="20"/>
        <v>0</v>
      </c>
      <c r="AR18" s="40">
        <f t="shared" ca="1" si="20"/>
        <v>0</v>
      </c>
      <c r="AS18" s="40">
        <f t="shared" ca="1" si="20"/>
        <v>0</v>
      </c>
      <c r="AT18" s="40">
        <f t="shared" ca="1" si="20"/>
        <v>0</v>
      </c>
      <c r="AU18" s="40">
        <f t="shared" ca="1" si="20"/>
        <v>0</v>
      </c>
      <c r="AV18" s="40">
        <f t="shared" ca="1" si="20"/>
        <v>0</v>
      </c>
      <c r="AW18" s="40">
        <f t="shared" ca="1" si="20"/>
        <v>0</v>
      </c>
      <c r="AX18" s="40">
        <f t="shared" ca="1" si="20"/>
        <v>0</v>
      </c>
      <c r="AY18" s="40">
        <f t="shared" ca="1" si="20"/>
        <v>0</v>
      </c>
      <c r="AZ18" s="40">
        <f t="shared" ca="1" si="20"/>
        <v>0</v>
      </c>
      <c r="BA18" s="40">
        <f t="shared" ca="1" si="20"/>
        <v>0</v>
      </c>
      <c r="BB18" s="40">
        <f t="shared" ca="1" si="20"/>
        <v>0</v>
      </c>
      <c r="BC18" s="40">
        <f t="shared" ca="1" si="20"/>
        <v>0</v>
      </c>
      <c r="BD18" s="40">
        <f t="shared" ca="1" si="20"/>
        <v>0</v>
      </c>
      <c r="BE18" s="40">
        <f t="shared" ca="1" si="20"/>
        <v>0</v>
      </c>
      <c r="BF18" s="40">
        <f t="shared" ca="1" si="20"/>
        <v>0</v>
      </c>
      <c r="BG18" s="40">
        <f t="shared" ca="1" si="20"/>
        <v>0</v>
      </c>
      <c r="BH18" s="40">
        <f t="shared" ca="1" si="20"/>
        <v>0</v>
      </c>
      <c r="BI18" s="40">
        <f t="shared" ca="1" si="20"/>
        <v>0</v>
      </c>
      <c r="BJ18" s="40">
        <f t="shared" ca="1" si="20"/>
        <v>0</v>
      </c>
      <c r="BK18" s="40">
        <f t="shared" ca="1" si="20"/>
        <v>0</v>
      </c>
      <c r="BL18" s="40">
        <f t="shared" ca="1" si="20"/>
        <v>0</v>
      </c>
      <c r="BM18" s="40">
        <f t="shared" ca="1" si="20"/>
        <v>0</v>
      </c>
      <c r="BN18" s="40">
        <f t="shared" ca="1" si="20"/>
        <v>0</v>
      </c>
      <c r="BO18" s="40">
        <f t="shared" ca="1" si="20"/>
        <v>0</v>
      </c>
      <c r="BP18" s="40">
        <f t="shared" ca="1" si="20"/>
        <v>0</v>
      </c>
      <c r="BQ18" s="40">
        <f t="shared" ref="BQ18:BS18" ca="1" si="21">BP86</f>
        <v>0</v>
      </c>
      <c r="BR18" s="40">
        <f t="shared" ca="1" si="21"/>
        <v>0</v>
      </c>
      <c r="BS18" s="40">
        <f t="shared" ca="1" si="21"/>
        <v>0</v>
      </c>
    </row>
    <row r="19" spans="2:73" ht="25" customHeight="1" outlineLevel="1">
      <c r="B19" s="23" t="str">
        <f>'MVLP INPUT'!D17</f>
        <v>500 MB</v>
      </c>
      <c r="C19" s="40">
        <v>0</v>
      </c>
      <c r="D19" s="40">
        <f t="shared" ref="D19:BP19" si="22">C87</f>
        <v>0</v>
      </c>
      <c r="E19" s="40">
        <f t="shared" si="22"/>
        <v>0</v>
      </c>
      <c r="F19" s="40">
        <f t="shared" si="22"/>
        <v>0</v>
      </c>
      <c r="G19" s="40">
        <f t="shared" si="22"/>
        <v>0</v>
      </c>
      <c r="H19" s="40">
        <f t="shared" si="22"/>
        <v>0</v>
      </c>
      <c r="I19" s="40">
        <f t="shared" si="22"/>
        <v>0</v>
      </c>
      <c r="J19" s="40">
        <f t="shared" si="22"/>
        <v>0</v>
      </c>
      <c r="K19" s="40"/>
      <c r="L19" s="40">
        <f t="shared" si="7"/>
        <v>0</v>
      </c>
      <c r="M19" s="40">
        <f t="shared" ca="1" si="22"/>
        <v>0</v>
      </c>
      <c r="N19" s="40">
        <f t="shared" ca="1" si="22"/>
        <v>0</v>
      </c>
      <c r="O19" s="40">
        <f t="shared" ca="1" si="22"/>
        <v>0</v>
      </c>
      <c r="P19" s="40">
        <f t="shared" ca="1" si="22"/>
        <v>0</v>
      </c>
      <c r="Q19" s="40">
        <f t="shared" ca="1" si="22"/>
        <v>0</v>
      </c>
      <c r="R19" s="40">
        <f t="shared" ca="1" si="22"/>
        <v>0</v>
      </c>
      <c r="S19" s="40">
        <f t="shared" ca="1" si="22"/>
        <v>0</v>
      </c>
      <c r="T19" s="40">
        <f t="shared" ca="1" si="22"/>
        <v>0</v>
      </c>
      <c r="U19" s="40">
        <f t="shared" ca="1" si="22"/>
        <v>0</v>
      </c>
      <c r="V19" s="40">
        <f t="shared" ca="1" si="22"/>
        <v>0</v>
      </c>
      <c r="W19" s="40">
        <f t="shared" ca="1" si="22"/>
        <v>0</v>
      </c>
      <c r="X19" s="40">
        <f t="shared" ca="1" si="22"/>
        <v>0</v>
      </c>
      <c r="Y19" s="40">
        <f t="shared" ca="1" si="22"/>
        <v>0</v>
      </c>
      <c r="Z19" s="40">
        <f t="shared" ca="1" si="22"/>
        <v>0</v>
      </c>
      <c r="AA19" s="40">
        <f t="shared" ca="1" si="22"/>
        <v>0</v>
      </c>
      <c r="AB19" s="40">
        <f t="shared" ca="1" si="22"/>
        <v>0</v>
      </c>
      <c r="AC19" s="40">
        <f t="shared" ca="1" si="22"/>
        <v>0</v>
      </c>
      <c r="AD19" s="40">
        <f t="shared" ca="1" si="22"/>
        <v>0</v>
      </c>
      <c r="AE19" s="40">
        <f t="shared" ca="1" si="22"/>
        <v>0</v>
      </c>
      <c r="AF19" s="40">
        <f t="shared" ca="1" si="22"/>
        <v>0</v>
      </c>
      <c r="AG19" s="40">
        <f t="shared" ca="1" si="22"/>
        <v>0</v>
      </c>
      <c r="AH19" s="40">
        <f t="shared" ca="1" si="22"/>
        <v>0</v>
      </c>
      <c r="AI19" s="40">
        <f t="shared" ca="1" si="22"/>
        <v>0</v>
      </c>
      <c r="AJ19" s="40">
        <f t="shared" ca="1" si="22"/>
        <v>0</v>
      </c>
      <c r="AK19" s="40">
        <f t="shared" ca="1" si="22"/>
        <v>0</v>
      </c>
      <c r="AL19" s="40">
        <f t="shared" ca="1" si="22"/>
        <v>0</v>
      </c>
      <c r="AM19" s="40">
        <f t="shared" ca="1" si="22"/>
        <v>0</v>
      </c>
      <c r="AN19" s="40">
        <f t="shared" ca="1" si="22"/>
        <v>0</v>
      </c>
      <c r="AO19" s="40">
        <f t="shared" ca="1" si="22"/>
        <v>0</v>
      </c>
      <c r="AP19" s="40">
        <f t="shared" ca="1" si="22"/>
        <v>0</v>
      </c>
      <c r="AQ19" s="40">
        <f t="shared" ca="1" si="22"/>
        <v>0</v>
      </c>
      <c r="AR19" s="40">
        <f t="shared" ca="1" si="22"/>
        <v>0</v>
      </c>
      <c r="AS19" s="40">
        <f t="shared" ca="1" si="22"/>
        <v>0</v>
      </c>
      <c r="AT19" s="40">
        <f t="shared" ca="1" si="22"/>
        <v>0</v>
      </c>
      <c r="AU19" s="40">
        <f t="shared" ca="1" si="22"/>
        <v>0</v>
      </c>
      <c r="AV19" s="40">
        <f t="shared" ca="1" si="22"/>
        <v>0</v>
      </c>
      <c r="AW19" s="40">
        <f t="shared" ca="1" si="22"/>
        <v>0</v>
      </c>
      <c r="AX19" s="40">
        <f t="shared" ca="1" si="22"/>
        <v>0</v>
      </c>
      <c r="AY19" s="40">
        <f t="shared" ca="1" si="22"/>
        <v>0</v>
      </c>
      <c r="AZ19" s="40">
        <f t="shared" ca="1" si="22"/>
        <v>0</v>
      </c>
      <c r="BA19" s="40">
        <f t="shared" ca="1" si="22"/>
        <v>0</v>
      </c>
      <c r="BB19" s="40">
        <f t="shared" ca="1" si="22"/>
        <v>0</v>
      </c>
      <c r="BC19" s="40">
        <f t="shared" ca="1" si="22"/>
        <v>0</v>
      </c>
      <c r="BD19" s="40">
        <f t="shared" ca="1" si="22"/>
        <v>0</v>
      </c>
      <c r="BE19" s="40">
        <f t="shared" ca="1" si="22"/>
        <v>0</v>
      </c>
      <c r="BF19" s="40">
        <f t="shared" ca="1" si="22"/>
        <v>0</v>
      </c>
      <c r="BG19" s="40">
        <f t="shared" ca="1" si="22"/>
        <v>0</v>
      </c>
      <c r="BH19" s="40">
        <f t="shared" ca="1" si="22"/>
        <v>0</v>
      </c>
      <c r="BI19" s="40">
        <f t="shared" ca="1" si="22"/>
        <v>0</v>
      </c>
      <c r="BJ19" s="40">
        <f t="shared" ca="1" si="22"/>
        <v>0</v>
      </c>
      <c r="BK19" s="40">
        <f t="shared" ca="1" si="22"/>
        <v>0</v>
      </c>
      <c r="BL19" s="40">
        <f t="shared" ca="1" si="22"/>
        <v>0</v>
      </c>
      <c r="BM19" s="40">
        <f t="shared" ca="1" si="22"/>
        <v>0</v>
      </c>
      <c r="BN19" s="40">
        <f t="shared" ca="1" si="22"/>
        <v>0</v>
      </c>
      <c r="BO19" s="40">
        <f t="shared" ca="1" si="22"/>
        <v>0</v>
      </c>
      <c r="BP19" s="40">
        <f t="shared" ca="1" si="22"/>
        <v>0</v>
      </c>
      <c r="BQ19" s="40">
        <f t="shared" ref="BQ19:BS19" ca="1" si="23">BP87</f>
        <v>0</v>
      </c>
      <c r="BR19" s="40">
        <f t="shared" ca="1" si="23"/>
        <v>0</v>
      </c>
      <c r="BS19" s="40">
        <f t="shared" ca="1" si="23"/>
        <v>0</v>
      </c>
    </row>
    <row r="20" spans="2:73" ht="25" customHeight="1" outlineLevel="1">
      <c r="B20" s="23" t="str">
        <f>'MVLP INPUT'!D18</f>
        <v>1.2 GB</v>
      </c>
      <c r="C20" s="40">
        <v>0</v>
      </c>
      <c r="D20" s="40">
        <f t="shared" ref="D20:J21" si="24">C88</f>
        <v>0</v>
      </c>
      <c r="E20" s="40">
        <f t="shared" si="24"/>
        <v>0</v>
      </c>
      <c r="F20" s="40">
        <f t="shared" si="24"/>
        <v>0</v>
      </c>
      <c r="G20" s="40">
        <f t="shared" si="24"/>
        <v>0</v>
      </c>
      <c r="H20" s="40">
        <f t="shared" si="24"/>
        <v>0</v>
      </c>
      <c r="I20" s="40">
        <f t="shared" si="24"/>
        <v>0</v>
      </c>
      <c r="J20" s="40">
        <f t="shared" si="24"/>
        <v>0</v>
      </c>
      <c r="K20" s="40"/>
      <c r="L20" s="40">
        <f t="shared" si="7"/>
        <v>0</v>
      </c>
      <c r="M20" s="40">
        <f t="shared" ref="M20:AR20" ca="1" si="25">L88</f>
        <v>0</v>
      </c>
      <c r="N20" s="40">
        <f t="shared" ca="1" si="25"/>
        <v>0</v>
      </c>
      <c r="O20" s="40">
        <f t="shared" ca="1" si="25"/>
        <v>0</v>
      </c>
      <c r="P20" s="40">
        <f t="shared" ca="1" si="25"/>
        <v>0</v>
      </c>
      <c r="Q20" s="40">
        <f t="shared" ca="1" si="25"/>
        <v>0</v>
      </c>
      <c r="R20" s="40">
        <f t="shared" ca="1" si="25"/>
        <v>0</v>
      </c>
      <c r="S20" s="40">
        <f t="shared" ca="1" si="25"/>
        <v>0</v>
      </c>
      <c r="T20" s="40">
        <f t="shared" ca="1" si="25"/>
        <v>0</v>
      </c>
      <c r="U20" s="40">
        <f t="shared" ca="1" si="25"/>
        <v>0</v>
      </c>
      <c r="V20" s="40">
        <f t="shared" ca="1" si="25"/>
        <v>0</v>
      </c>
      <c r="W20" s="40">
        <f t="shared" ca="1" si="25"/>
        <v>0</v>
      </c>
      <c r="X20" s="40">
        <f t="shared" ca="1" si="25"/>
        <v>0</v>
      </c>
      <c r="Y20" s="40">
        <f t="shared" ca="1" si="25"/>
        <v>0</v>
      </c>
      <c r="Z20" s="40">
        <f t="shared" ca="1" si="25"/>
        <v>0</v>
      </c>
      <c r="AA20" s="40">
        <f t="shared" ca="1" si="25"/>
        <v>0</v>
      </c>
      <c r="AB20" s="40">
        <f t="shared" ca="1" si="25"/>
        <v>0</v>
      </c>
      <c r="AC20" s="40">
        <f t="shared" ca="1" si="25"/>
        <v>0</v>
      </c>
      <c r="AD20" s="40">
        <f t="shared" ca="1" si="25"/>
        <v>0</v>
      </c>
      <c r="AE20" s="40">
        <f t="shared" ca="1" si="25"/>
        <v>0</v>
      </c>
      <c r="AF20" s="40">
        <f t="shared" ca="1" si="25"/>
        <v>0</v>
      </c>
      <c r="AG20" s="40">
        <f t="shared" ca="1" si="25"/>
        <v>0</v>
      </c>
      <c r="AH20" s="40">
        <f t="shared" ca="1" si="25"/>
        <v>0</v>
      </c>
      <c r="AI20" s="40">
        <f t="shared" ca="1" si="25"/>
        <v>0</v>
      </c>
      <c r="AJ20" s="40">
        <f t="shared" ca="1" si="25"/>
        <v>0</v>
      </c>
      <c r="AK20" s="40">
        <f t="shared" ca="1" si="25"/>
        <v>0</v>
      </c>
      <c r="AL20" s="40">
        <f t="shared" ca="1" si="25"/>
        <v>0</v>
      </c>
      <c r="AM20" s="40">
        <f t="shared" ca="1" si="25"/>
        <v>0</v>
      </c>
      <c r="AN20" s="40">
        <f t="shared" ca="1" si="25"/>
        <v>0</v>
      </c>
      <c r="AO20" s="40">
        <f t="shared" ca="1" si="25"/>
        <v>0</v>
      </c>
      <c r="AP20" s="40">
        <f t="shared" ca="1" si="25"/>
        <v>0</v>
      </c>
      <c r="AQ20" s="40">
        <f t="shared" ca="1" si="25"/>
        <v>0</v>
      </c>
      <c r="AR20" s="40">
        <f t="shared" ca="1" si="25"/>
        <v>0</v>
      </c>
      <c r="AS20" s="40">
        <f t="shared" ref="AS20:BP20" ca="1" si="26">AR88</f>
        <v>0</v>
      </c>
      <c r="AT20" s="40">
        <f t="shared" ca="1" si="26"/>
        <v>0</v>
      </c>
      <c r="AU20" s="40">
        <f t="shared" ca="1" si="26"/>
        <v>0</v>
      </c>
      <c r="AV20" s="40">
        <f t="shared" ca="1" si="26"/>
        <v>0</v>
      </c>
      <c r="AW20" s="40">
        <f t="shared" ca="1" si="26"/>
        <v>0</v>
      </c>
      <c r="AX20" s="40">
        <f t="shared" ca="1" si="26"/>
        <v>0</v>
      </c>
      <c r="AY20" s="40">
        <f t="shared" ca="1" si="26"/>
        <v>0</v>
      </c>
      <c r="AZ20" s="40">
        <f t="shared" ca="1" si="26"/>
        <v>0</v>
      </c>
      <c r="BA20" s="40">
        <f t="shared" ca="1" si="26"/>
        <v>0</v>
      </c>
      <c r="BB20" s="40">
        <f t="shared" ca="1" si="26"/>
        <v>0</v>
      </c>
      <c r="BC20" s="40">
        <f t="shared" ca="1" si="26"/>
        <v>0</v>
      </c>
      <c r="BD20" s="40">
        <f t="shared" ca="1" si="26"/>
        <v>0</v>
      </c>
      <c r="BE20" s="40">
        <f t="shared" ca="1" si="26"/>
        <v>0</v>
      </c>
      <c r="BF20" s="40">
        <f t="shared" ca="1" si="26"/>
        <v>0</v>
      </c>
      <c r="BG20" s="40">
        <f t="shared" ca="1" si="26"/>
        <v>0</v>
      </c>
      <c r="BH20" s="40">
        <f t="shared" ca="1" si="26"/>
        <v>0</v>
      </c>
      <c r="BI20" s="40">
        <f t="shared" ca="1" si="26"/>
        <v>0</v>
      </c>
      <c r="BJ20" s="40">
        <f t="shared" ca="1" si="26"/>
        <v>0</v>
      </c>
      <c r="BK20" s="40">
        <f t="shared" ca="1" si="26"/>
        <v>0</v>
      </c>
      <c r="BL20" s="40">
        <f t="shared" ca="1" si="26"/>
        <v>0</v>
      </c>
      <c r="BM20" s="40">
        <f t="shared" ca="1" si="26"/>
        <v>0</v>
      </c>
      <c r="BN20" s="40">
        <f t="shared" ca="1" si="26"/>
        <v>0</v>
      </c>
      <c r="BO20" s="40">
        <f t="shared" ca="1" si="26"/>
        <v>0</v>
      </c>
      <c r="BP20" s="40">
        <f t="shared" ca="1" si="26"/>
        <v>0</v>
      </c>
      <c r="BQ20" s="40">
        <f t="shared" ref="BQ20:BS20" ca="1" si="27">BP88</f>
        <v>0</v>
      </c>
      <c r="BR20" s="40">
        <f t="shared" ca="1" si="27"/>
        <v>0</v>
      </c>
      <c r="BS20" s="40">
        <f t="shared" ca="1" si="27"/>
        <v>0</v>
      </c>
    </row>
    <row r="21" spans="2:73" ht="25" customHeight="1" outlineLevel="1">
      <c r="B21" s="23" t="str">
        <f>'MVLP INPUT'!D19</f>
        <v>2.5 GB</v>
      </c>
      <c r="C21" s="40">
        <v>0</v>
      </c>
      <c r="D21" s="40">
        <f t="shared" si="24"/>
        <v>0</v>
      </c>
      <c r="E21" s="40">
        <f t="shared" si="24"/>
        <v>0</v>
      </c>
      <c r="F21" s="40">
        <f t="shared" si="24"/>
        <v>0</v>
      </c>
      <c r="G21" s="40">
        <f t="shared" si="24"/>
        <v>0</v>
      </c>
      <c r="H21" s="40">
        <f t="shared" si="24"/>
        <v>0</v>
      </c>
      <c r="I21" s="40">
        <f t="shared" si="24"/>
        <v>0</v>
      </c>
      <c r="J21" s="40">
        <f t="shared" si="24"/>
        <v>0</v>
      </c>
      <c r="K21" s="40"/>
      <c r="L21" s="40">
        <f t="shared" si="7"/>
        <v>0</v>
      </c>
      <c r="M21" s="40">
        <f t="shared" ref="M21:AR21" ca="1" si="28">L89</f>
        <v>0</v>
      </c>
      <c r="N21" s="40">
        <f t="shared" ca="1" si="28"/>
        <v>0</v>
      </c>
      <c r="O21" s="40">
        <f t="shared" ca="1" si="28"/>
        <v>0</v>
      </c>
      <c r="P21" s="40">
        <f t="shared" ca="1" si="28"/>
        <v>0</v>
      </c>
      <c r="Q21" s="40">
        <f t="shared" ca="1" si="28"/>
        <v>0</v>
      </c>
      <c r="R21" s="40">
        <f t="shared" ca="1" si="28"/>
        <v>0</v>
      </c>
      <c r="S21" s="40">
        <f t="shared" ca="1" si="28"/>
        <v>0</v>
      </c>
      <c r="T21" s="40">
        <f t="shared" ca="1" si="28"/>
        <v>0</v>
      </c>
      <c r="U21" s="40">
        <f t="shared" ca="1" si="28"/>
        <v>0</v>
      </c>
      <c r="V21" s="40">
        <f t="shared" ca="1" si="28"/>
        <v>0</v>
      </c>
      <c r="W21" s="40">
        <f t="shared" ca="1" si="28"/>
        <v>0</v>
      </c>
      <c r="X21" s="40">
        <f t="shared" ca="1" si="28"/>
        <v>0</v>
      </c>
      <c r="Y21" s="40">
        <f t="shared" ca="1" si="28"/>
        <v>0</v>
      </c>
      <c r="Z21" s="40">
        <f t="shared" ca="1" si="28"/>
        <v>0</v>
      </c>
      <c r="AA21" s="40">
        <f t="shared" ca="1" si="28"/>
        <v>0</v>
      </c>
      <c r="AB21" s="40">
        <f t="shared" ca="1" si="28"/>
        <v>0</v>
      </c>
      <c r="AC21" s="40">
        <f t="shared" ca="1" si="28"/>
        <v>0</v>
      </c>
      <c r="AD21" s="40">
        <f t="shared" ca="1" si="28"/>
        <v>0</v>
      </c>
      <c r="AE21" s="40">
        <f t="shared" ca="1" si="28"/>
        <v>0</v>
      </c>
      <c r="AF21" s="40">
        <f t="shared" ca="1" si="28"/>
        <v>0</v>
      </c>
      <c r="AG21" s="40">
        <f t="shared" ca="1" si="28"/>
        <v>0</v>
      </c>
      <c r="AH21" s="40">
        <f t="shared" ca="1" si="28"/>
        <v>0</v>
      </c>
      <c r="AI21" s="40">
        <f t="shared" ca="1" si="28"/>
        <v>0</v>
      </c>
      <c r="AJ21" s="40">
        <f t="shared" ca="1" si="28"/>
        <v>0</v>
      </c>
      <c r="AK21" s="40">
        <f t="shared" ca="1" si="28"/>
        <v>0</v>
      </c>
      <c r="AL21" s="40">
        <f t="shared" ca="1" si="28"/>
        <v>0</v>
      </c>
      <c r="AM21" s="40">
        <f t="shared" ca="1" si="28"/>
        <v>0</v>
      </c>
      <c r="AN21" s="40">
        <f t="shared" ca="1" si="28"/>
        <v>0</v>
      </c>
      <c r="AO21" s="40">
        <f t="shared" ca="1" si="28"/>
        <v>0</v>
      </c>
      <c r="AP21" s="40">
        <f t="shared" ca="1" si="28"/>
        <v>0</v>
      </c>
      <c r="AQ21" s="40">
        <f t="shared" ca="1" si="28"/>
        <v>0</v>
      </c>
      <c r="AR21" s="40">
        <f t="shared" ca="1" si="28"/>
        <v>0</v>
      </c>
      <c r="AS21" s="40">
        <f t="shared" ref="AS21:BP21" ca="1" si="29">AR89</f>
        <v>0</v>
      </c>
      <c r="AT21" s="40">
        <f t="shared" ca="1" si="29"/>
        <v>0</v>
      </c>
      <c r="AU21" s="40">
        <f t="shared" ca="1" si="29"/>
        <v>0</v>
      </c>
      <c r="AV21" s="40">
        <f t="shared" ca="1" si="29"/>
        <v>0</v>
      </c>
      <c r="AW21" s="40">
        <f t="shared" ca="1" si="29"/>
        <v>0</v>
      </c>
      <c r="AX21" s="40">
        <f t="shared" ca="1" si="29"/>
        <v>0</v>
      </c>
      <c r="AY21" s="40">
        <f t="shared" ca="1" si="29"/>
        <v>0</v>
      </c>
      <c r="AZ21" s="40">
        <f t="shared" ca="1" si="29"/>
        <v>0</v>
      </c>
      <c r="BA21" s="40">
        <f t="shared" ca="1" si="29"/>
        <v>0</v>
      </c>
      <c r="BB21" s="40">
        <f t="shared" ca="1" si="29"/>
        <v>0</v>
      </c>
      <c r="BC21" s="40">
        <f t="shared" ca="1" si="29"/>
        <v>0</v>
      </c>
      <c r="BD21" s="40">
        <f t="shared" ca="1" si="29"/>
        <v>0</v>
      </c>
      <c r="BE21" s="40">
        <f t="shared" ca="1" si="29"/>
        <v>0</v>
      </c>
      <c r="BF21" s="40">
        <f t="shared" ca="1" si="29"/>
        <v>0</v>
      </c>
      <c r="BG21" s="40">
        <f t="shared" ca="1" si="29"/>
        <v>0</v>
      </c>
      <c r="BH21" s="40">
        <f t="shared" ca="1" si="29"/>
        <v>0</v>
      </c>
      <c r="BI21" s="40">
        <f t="shared" ca="1" si="29"/>
        <v>0</v>
      </c>
      <c r="BJ21" s="40">
        <f t="shared" ca="1" si="29"/>
        <v>0</v>
      </c>
      <c r="BK21" s="40">
        <f t="shared" ca="1" si="29"/>
        <v>0</v>
      </c>
      <c r="BL21" s="40">
        <f t="shared" ca="1" si="29"/>
        <v>0</v>
      </c>
      <c r="BM21" s="40">
        <f t="shared" ca="1" si="29"/>
        <v>0</v>
      </c>
      <c r="BN21" s="40">
        <f t="shared" ca="1" si="29"/>
        <v>0</v>
      </c>
      <c r="BO21" s="40">
        <f t="shared" ca="1" si="29"/>
        <v>0</v>
      </c>
      <c r="BP21" s="40">
        <f t="shared" ca="1" si="29"/>
        <v>0</v>
      </c>
      <c r="BQ21" s="40">
        <f ca="1">BP89</f>
        <v>0</v>
      </c>
      <c r="BR21" s="40">
        <f ca="1">BQ89</f>
        <v>0</v>
      </c>
      <c r="BS21" s="40">
        <f ca="1">BR89</f>
        <v>0</v>
      </c>
    </row>
    <row r="22" spans="2:73" ht="25" customHeight="1">
      <c r="L22" s="42">
        <v>1</v>
      </c>
      <c r="M22" s="42">
        <v>2</v>
      </c>
      <c r="N22" s="42">
        <v>3</v>
      </c>
      <c r="O22" s="42">
        <v>4</v>
      </c>
      <c r="P22" s="42">
        <v>5</v>
      </c>
      <c r="Q22" s="42">
        <v>6</v>
      </c>
      <c r="R22" s="42">
        <v>7</v>
      </c>
      <c r="S22" s="42">
        <v>8</v>
      </c>
      <c r="T22" s="42">
        <v>9</v>
      </c>
      <c r="U22" s="42">
        <v>10</v>
      </c>
      <c r="V22" s="42">
        <v>11</v>
      </c>
      <c r="W22" s="42">
        <v>12</v>
      </c>
      <c r="X22" s="42">
        <v>13</v>
      </c>
      <c r="Y22" s="42">
        <v>14</v>
      </c>
      <c r="Z22" s="42">
        <v>15</v>
      </c>
      <c r="AA22" s="42">
        <v>16</v>
      </c>
      <c r="AB22" s="42">
        <v>17</v>
      </c>
      <c r="AC22" s="42">
        <v>18</v>
      </c>
      <c r="AD22" s="42">
        <v>19</v>
      </c>
      <c r="AE22" s="42">
        <v>20</v>
      </c>
      <c r="AF22" s="42">
        <v>21</v>
      </c>
      <c r="AG22" s="42">
        <v>22</v>
      </c>
      <c r="AH22" s="42">
        <v>23</v>
      </c>
      <c r="AI22" s="42">
        <v>24</v>
      </c>
      <c r="AJ22" s="42">
        <v>25</v>
      </c>
      <c r="AK22" s="42">
        <v>26</v>
      </c>
      <c r="AL22" s="42">
        <v>27</v>
      </c>
      <c r="AM22" s="42">
        <v>28</v>
      </c>
      <c r="AN22" s="42">
        <v>29</v>
      </c>
      <c r="AO22" s="42">
        <v>30</v>
      </c>
      <c r="AP22" s="42">
        <v>31</v>
      </c>
      <c r="AQ22" s="42">
        <v>32</v>
      </c>
      <c r="AR22" s="42">
        <v>33</v>
      </c>
      <c r="AS22" s="42">
        <v>34</v>
      </c>
      <c r="AT22" s="42">
        <v>35</v>
      </c>
      <c r="AU22" s="42">
        <v>36</v>
      </c>
      <c r="AV22" s="42">
        <v>37</v>
      </c>
      <c r="AW22" s="42">
        <v>38</v>
      </c>
      <c r="AX22" s="42">
        <v>39</v>
      </c>
      <c r="AY22" s="42">
        <v>40</v>
      </c>
      <c r="AZ22" s="42">
        <v>41</v>
      </c>
      <c r="BA22" s="42">
        <v>42</v>
      </c>
      <c r="BB22" s="42">
        <v>43</v>
      </c>
      <c r="BC22" s="42">
        <v>44</v>
      </c>
      <c r="BD22" s="42">
        <v>45</v>
      </c>
      <c r="BE22" s="42">
        <v>46</v>
      </c>
      <c r="BF22" s="42">
        <v>47</v>
      </c>
      <c r="BG22" s="42">
        <v>48</v>
      </c>
      <c r="BH22" s="42">
        <v>49</v>
      </c>
      <c r="BI22" s="42">
        <v>50</v>
      </c>
      <c r="BJ22" s="42">
        <v>51</v>
      </c>
      <c r="BK22" s="42">
        <v>52</v>
      </c>
      <c r="BL22" s="42">
        <v>53</v>
      </c>
      <c r="BM22" s="42">
        <v>54</v>
      </c>
      <c r="BN22" s="42">
        <v>55</v>
      </c>
      <c r="BO22" s="42">
        <v>56</v>
      </c>
      <c r="BP22" s="42">
        <v>57</v>
      </c>
      <c r="BQ22" s="42">
        <v>58</v>
      </c>
      <c r="BR22" s="42">
        <v>59</v>
      </c>
      <c r="BS22" s="43">
        <v>60</v>
      </c>
    </row>
    <row r="23" spans="2:73" ht="25" customHeight="1"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676">
        <f ca="1">SUM(L24:W24)</f>
        <v>377452</v>
      </c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676">
        <f ca="1">SUM(X24:AI24)</f>
        <v>973931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676">
        <f ca="1">SUM(AJ24:AU24)</f>
        <v>1274360</v>
      </c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676">
        <f ca="1">SUM(AV24:BG24)</f>
        <v>1302534</v>
      </c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676">
        <f ca="1">SUM(BH24:BS24)</f>
        <v>1304116</v>
      </c>
    </row>
    <row r="24" spans="2:73" s="19" customFormat="1" ht="25" customHeight="1">
      <c r="B24" s="151" t="s">
        <v>379</v>
      </c>
      <c r="C24" s="152">
        <f>SUM(C25:C34)</f>
        <v>0</v>
      </c>
      <c r="D24" s="152">
        <f t="shared" ref="D24:BP24" si="30">SUM(D25:D34)</f>
        <v>0</v>
      </c>
      <c r="E24" s="152">
        <f t="shared" si="30"/>
        <v>0</v>
      </c>
      <c r="F24" s="152">
        <f t="shared" si="30"/>
        <v>0</v>
      </c>
      <c r="G24" s="152">
        <f t="shared" si="30"/>
        <v>0</v>
      </c>
      <c r="H24" s="152">
        <f t="shared" si="30"/>
        <v>0</v>
      </c>
      <c r="I24" s="152">
        <f t="shared" si="30"/>
        <v>0</v>
      </c>
      <c r="J24" s="152">
        <f t="shared" si="30"/>
        <v>0</v>
      </c>
      <c r="K24" s="152" t="s">
        <v>379</v>
      </c>
      <c r="L24" s="152">
        <f t="shared" ca="1" si="30"/>
        <v>18200</v>
      </c>
      <c r="M24" s="152">
        <f t="shared" ca="1" si="30"/>
        <v>16908</v>
      </c>
      <c r="N24" s="152">
        <f t="shared" ca="1" si="30"/>
        <v>19608</v>
      </c>
      <c r="O24" s="152">
        <f t="shared" ca="1" si="30"/>
        <v>18827</v>
      </c>
      <c r="P24" s="152">
        <f t="shared" ca="1" si="30"/>
        <v>21216</v>
      </c>
      <c r="Q24" s="152">
        <f t="shared" ca="1" si="30"/>
        <v>28390</v>
      </c>
      <c r="R24" s="152">
        <f t="shared" ca="1" si="30"/>
        <v>36867</v>
      </c>
      <c r="S24" s="152">
        <f t="shared" ca="1" si="30"/>
        <v>38845</v>
      </c>
      <c r="T24" s="152">
        <f t="shared" ca="1" si="30"/>
        <v>41687</v>
      </c>
      <c r="U24" s="152">
        <f t="shared" ca="1" si="30"/>
        <v>38240</v>
      </c>
      <c r="V24" s="152">
        <f t="shared" ca="1" si="30"/>
        <v>45979</v>
      </c>
      <c r="W24" s="152">
        <f t="shared" ca="1" si="30"/>
        <v>52685</v>
      </c>
      <c r="X24" s="152">
        <f t="shared" ca="1" si="30"/>
        <v>45575</v>
      </c>
      <c r="Y24" s="152">
        <f t="shared" ca="1" si="30"/>
        <v>45002</v>
      </c>
      <c r="Z24" s="152">
        <f t="shared" ca="1" si="30"/>
        <v>54740</v>
      </c>
      <c r="AA24" s="152">
        <f t="shared" ca="1" si="30"/>
        <v>54279</v>
      </c>
      <c r="AB24" s="152">
        <f t="shared" ca="1" si="30"/>
        <v>62083</v>
      </c>
      <c r="AC24" s="152">
        <f t="shared" ca="1" si="30"/>
        <v>82821</v>
      </c>
      <c r="AD24" s="152">
        <f t="shared" ca="1" si="30"/>
        <v>105327</v>
      </c>
      <c r="AE24" s="152">
        <f t="shared" ca="1" si="30"/>
        <v>106867</v>
      </c>
      <c r="AF24" s="152">
        <f t="shared" ca="1" si="30"/>
        <v>108815</v>
      </c>
      <c r="AG24" s="152">
        <f t="shared" ca="1" si="30"/>
        <v>93542</v>
      </c>
      <c r="AH24" s="152">
        <f t="shared" ca="1" si="30"/>
        <v>104434</v>
      </c>
      <c r="AI24" s="152">
        <f t="shared" ca="1" si="30"/>
        <v>110446</v>
      </c>
      <c r="AJ24" s="152">
        <f t="shared" ca="1" si="30"/>
        <v>87949</v>
      </c>
      <c r="AK24" s="152">
        <f t="shared" ca="1" si="30"/>
        <v>79979</v>
      </c>
      <c r="AL24" s="152">
        <f t="shared" ca="1" si="30"/>
        <v>89873</v>
      </c>
      <c r="AM24" s="152">
        <f t="shared" ca="1" si="30"/>
        <v>82754</v>
      </c>
      <c r="AN24" s="152">
        <f t="shared" ca="1" si="30"/>
        <v>88483</v>
      </c>
      <c r="AO24" s="152">
        <f t="shared" ca="1" si="30"/>
        <v>111173</v>
      </c>
      <c r="AP24" s="152">
        <f t="shared" ca="1" si="30"/>
        <v>134192</v>
      </c>
      <c r="AQ24" s="152">
        <f t="shared" ca="1" si="30"/>
        <v>130212</v>
      </c>
      <c r="AR24" s="152">
        <f t="shared" ca="1" si="30"/>
        <v>127688</v>
      </c>
      <c r="AS24" s="152">
        <f t="shared" ca="1" si="30"/>
        <v>106392</v>
      </c>
      <c r="AT24" s="152">
        <f t="shared" ca="1" si="30"/>
        <v>115766</v>
      </c>
      <c r="AU24" s="152">
        <f t="shared" ca="1" si="30"/>
        <v>119899</v>
      </c>
      <c r="AV24" s="152">
        <f t="shared" ca="1" si="30"/>
        <v>93876</v>
      </c>
      <c r="AW24" s="152">
        <f t="shared" ca="1" si="30"/>
        <v>84221</v>
      </c>
      <c r="AX24" s="152">
        <f t="shared" ca="1" si="30"/>
        <v>93617</v>
      </c>
      <c r="AY24" s="152">
        <f t="shared" ca="1" si="30"/>
        <v>85462</v>
      </c>
      <c r="AZ24" s="152">
        <f t="shared" ca="1" si="30"/>
        <v>90755</v>
      </c>
      <c r="BA24" s="152">
        <f t="shared" ca="1" si="30"/>
        <v>113413</v>
      </c>
      <c r="BB24" s="152">
        <f t="shared" ca="1" si="30"/>
        <v>136315</v>
      </c>
      <c r="BC24" s="152">
        <f t="shared" ca="1" si="30"/>
        <v>131825</v>
      </c>
      <c r="BD24" s="152">
        <f t="shared" ca="1" si="30"/>
        <v>128930</v>
      </c>
      <c r="BE24" s="152">
        <f t="shared" ca="1" si="30"/>
        <v>107202</v>
      </c>
      <c r="BF24" s="152">
        <f t="shared" ca="1" si="30"/>
        <v>116459</v>
      </c>
      <c r="BG24" s="152">
        <f t="shared" ca="1" si="30"/>
        <v>120459</v>
      </c>
      <c r="BH24" s="152">
        <f t="shared" ca="1" si="30"/>
        <v>94221</v>
      </c>
      <c r="BI24" s="152">
        <f t="shared" ca="1" si="30"/>
        <v>84462</v>
      </c>
      <c r="BJ24" s="152">
        <f t="shared" ca="1" si="30"/>
        <v>93828</v>
      </c>
      <c r="BK24" s="152">
        <f t="shared" ca="1" si="30"/>
        <v>85613</v>
      </c>
      <c r="BL24" s="152">
        <f t="shared" ca="1" si="30"/>
        <v>90883</v>
      </c>
      <c r="BM24" s="152">
        <f t="shared" ca="1" si="30"/>
        <v>113537</v>
      </c>
      <c r="BN24" s="152">
        <f t="shared" ca="1" si="30"/>
        <v>136430</v>
      </c>
      <c r="BO24" s="152">
        <f t="shared" ca="1" si="30"/>
        <v>131913</v>
      </c>
      <c r="BP24" s="152">
        <f t="shared" ca="1" si="30"/>
        <v>128999</v>
      </c>
      <c r="BQ24" s="152">
        <f t="shared" ref="BQ24:BS24" ca="1" si="31">SUM(BQ25:BQ34)</f>
        <v>107246</v>
      </c>
      <c r="BR24" s="152">
        <f t="shared" ca="1" si="31"/>
        <v>116496</v>
      </c>
      <c r="BS24" s="153">
        <f t="shared" ca="1" si="31"/>
        <v>120488</v>
      </c>
      <c r="BT24" s="268">
        <f ca="1">SUM(C24:BS24)</f>
        <v>5232393</v>
      </c>
      <c r="BU24" s="268"/>
    </row>
    <row r="25" spans="2:73" ht="25" customHeight="1" outlineLevel="1">
      <c r="B25" s="23" t="str">
        <f t="shared" ref="B25:B34" si="32">B12</f>
        <v>MVLP1</v>
      </c>
      <c r="C25" s="40">
        <f>ROUND(('ACQUISITION ASSUMPTIONS'!$D17*'SUBSCRIBER BASE'!C$6)*'SUBSCRIBER BASE'!C$7,0)</f>
        <v>0</v>
      </c>
      <c r="D25" s="40">
        <f>ROUND(('ACQUISITION ASSUMPTIONS'!$D17*'SUBSCRIBER BASE'!D$6)*'SUBSCRIBER BASE'!D$7,0)</f>
        <v>0</v>
      </c>
      <c r="E25" s="40">
        <f>ROUND(('ACQUISITION ASSUMPTIONS'!$D17*'SUBSCRIBER BASE'!E$6)*'SUBSCRIBER BASE'!E$7,0)</f>
        <v>0</v>
      </c>
      <c r="F25" s="40">
        <f>ROUND(('ACQUISITION ASSUMPTIONS'!$D17*'SUBSCRIBER BASE'!F$6)*'SUBSCRIBER BASE'!F$7,0)</f>
        <v>0</v>
      </c>
      <c r="G25" s="40">
        <f>ROUND(('ACQUISITION ASSUMPTIONS'!$D17*'SUBSCRIBER BASE'!G$6)*'SUBSCRIBER BASE'!G$7,0)</f>
        <v>0</v>
      </c>
      <c r="H25" s="40">
        <f>ROUND(('ACQUISITION ASSUMPTIONS'!$D17*'SUBSCRIBER BASE'!H$6)*'SUBSCRIBER BASE'!H$7,0)</f>
        <v>0</v>
      </c>
      <c r="I25" s="40">
        <f>ROUND(('ACQUISITION ASSUMPTIONS'!$D17*'SUBSCRIBER BASE'!I$6)*'SUBSCRIBER BASE'!I$7,0)</f>
        <v>0</v>
      </c>
      <c r="J25" s="40">
        <f>ROUND(('ACQUISITION ASSUMPTIONS'!$D17*'SUBSCRIBER BASE'!J$6)*'SUBSCRIBER BASE'!J$7,0)</f>
        <v>0</v>
      </c>
      <c r="K25" s="40" t="s">
        <v>527</v>
      </c>
      <c r="L25" s="40">
        <f ca="1">ROUND(('ACQUISITION ASSUMPTIONS'!$D17*'SUBSCRIBER BASE'!L$6)*'SUBSCRIBER BASE'!L$7,0)</f>
        <v>7098</v>
      </c>
      <c r="M25" s="40">
        <f ca="1">ROUND(('ACQUISITION ASSUMPTIONS'!$D17*'SUBSCRIBER BASE'!M$6)*'SUBSCRIBER BASE'!M$7,0)</f>
        <v>6594</v>
      </c>
      <c r="N25" s="40">
        <f ca="1">ROUND(('ACQUISITION ASSUMPTIONS'!$D17*'SUBSCRIBER BASE'!N$6)*'SUBSCRIBER BASE'!N$7,0)</f>
        <v>7647</v>
      </c>
      <c r="O25" s="40">
        <f ca="1">ROUND(('ACQUISITION ASSUMPTIONS'!$D17*'SUBSCRIBER BASE'!O$6)*'SUBSCRIBER BASE'!O$7,0)</f>
        <v>7343</v>
      </c>
      <c r="P25" s="40">
        <f ca="1">ROUND(('ACQUISITION ASSUMPTIONS'!$D17*'SUBSCRIBER BASE'!P$6)*'SUBSCRIBER BASE'!P$7,0)</f>
        <v>8274</v>
      </c>
      <c r="Q25" s="40">
        <f ca="1">ROUND(('ACQUISITION ASSUMPTIONS'!$D17*'SUBSCRIBER BASE'!Q$6)*'SUBSCRIBER BASE'!Q$7,0)</f>
        <v>11072</v>
      </c>
      <c r="R25" s="40">
        <f ca="1">ROUND(('ACQUISITION ASSUMPTIONS'!$D17*'SUBSCRIBER BASE'!R$6)*'SUBSCRIBER BASE'!R$7,0)</f>
        <v>14379</v>
      </c>
      <c r="S25" s="40">
        <f ca="1">ROUND(('ACQUISITION ASSUMPTIONS'!$D17*'SUBSCRIBER BASE'!S$6)*'SUBSCRIBER BASE'!S$7,0)</f>
        <v>15149</v>
      </c>
      <c r="T25" s="40">
        <f ca="1">ROUND(('ACQUISITION ASSUMPTIONS'!$D17*'SUBSCRIBER BASE'!T$6)*'SUBSCRIBER BASE'!T$7,0)</f>
        <v>16258</v>
      </c>
      <c r="U25" s="40">
        <f ca="1">ROUND(('ACQUISITION ASSUMPTIONS'!$D17*'SUBSCRIBER BASE'!U$6)*'SUBSCRIBER BASE'!U$7,0)</f>
        <v>14914</v>
      </c>
      <c r="V25" s="40">
        <f ca="1">ROUND(('ACQUISITION ASSUMPTIONS'!$D17*'SUBSCRIBER BASE'!V$6)*'SUBSCRIBER BASE'!V$7,0)</f>
        <v>17932</v>
      </c>
      <c r="W25" s="40">
        <f ca="1">ROUND(('ACQUISITION ASSUMPTIONS'!$D17*'SUBSCRIBER BASE'!W$6)*'SUBSCRIBER BASE'!W$7,0)</f>
        <v>20547</v>
      </c>
      <c r="X25" s="40">
        <f ca="1">ROUND(('ACQUISITION ASSUMPTIONS'!$D17*'SUBSCRIBER BASE'!X$6)*'SUBSCRIBER BASE'!X$7,0)</f>
        <v>17774</v>
      </c>
      <c r="Y25" s="40">
        <f ca="1">ROUND(('ACQUISITION ASSUMPTIONS'!$D17*'SUBSCRIBER BASE'!Y$6)*'SUBSCRIBER BASE'!Y$7,0)</f>
        <v>17551</v>
      </c>
      <c r="Z25" s="40">
        <f ca="1">ROUND(('ACQUISITION ASSUMPTIONS'!$D17*'SUBSCRIBER BASE'!Z$6)*'SUBSCRIBER BASE'!Z$7,0)</f>
        <v>21349</v>
      </c>
      <c r="AA25" s="40">
        <f ca="1">ROUND(('ACQUISITION ASSUMPTIONS'!$D17*'SUBSCRIBER BASE'!AA$6)*'SUBSCRIBER BASE'!AA$7,0)</f>
        <v>21169</v>
      </c>
      <c r="AB25" s="40">
        <f ca="1">ROUND(('ACQUISITION ASSUMPTIONS'!$D17*'SUBSCRIBER BASE'!AB$6)*'SUBSCRIBER BASE'!AB$7,0)</f>
        <v>24212</v>
      </c>
      <c r="AC25" s="40">
        <f ca="1">ROUND(('ACQUISITION ASSUMPTIONS'!$D17*'SUBSCRIBER BASE'!AC$6)*'SUBSCRIBER BASE'!AC$7,0)</f>
        <v>32300</v>
      </c>
      <c r="AD25" s="40">
        <f ca="1">ROUND(('ACQUISITION ASSUMPTIONS'!$D17*'SUBSCRIBER BASE'!AD$6)*'SUBSCRIBER BASE'!AD$7,0)</f>
        <v>41078</v>
      </c>
      <c r="AE25" s="40">
        <f ca="1">ROUND(('ACQUISITION ASSUMPTIONS'!$D17*'SUBSCRIBER BASE'!AE$6)*'SUBSCRIBER BASE'!AE$7,0)</f>
        <v>41679</v>
      </c>
      <c r="AF25" s="40">
        <f ca="1">ROUND(('ACQUISITION ASSUMPTIONS'!$D17*'SUBSCRIBER BASE'!AF$6)*'SUBSCRIBER BASE'!AF$7,0)</f>
        <v>42438</v>
      </c>
      <c r="AG25" s="40">
        <f ca="1">ROUND(('ACQUISITION ASSUMPTIONS'!$D17*'SUBSCRIBER BASE'!AG$6)*'SUBSCRIBER BASE'!AG$7,0)</f>
        <v>36482</v>
      </c>
      <c r="AH25" s="40">
        <f ca="1">ROUND(('ACQUISITION ASSUMPTIONS'!$D17*'SUBSCRIBER BASE'!AH$6)*'SUBSCRIBER BASE'!AH$7,0)</f>
        <v>40729</v>
      </c>
      <c r="AI25" s="40">
        <f ca="1">ROUND(('ACQUISITION ASSUMPTIONS'!$D17*'SUBSCRIBER BASE'!AI$6)*'SUBSCRIBER BASE'!AI$7,0)</f>
        <v>43074</v>
      </c>
      <c r="AJ25" s="40">
        <f ca="1">ROUND(('ACQUISITION ASSUMPTIONS'!$D17*'SUBSCRIBER BASE'!AJ$6)*'SUBSCRIBER BASE'!AJ$7,0)</f>
        <v>34300</v>
      </c>
      <c r="AK25" s="40">
        <f ca="1">ROUND(('ACQUISITION ASSUMPTIONS'!$D17*'SUBSCRIBER BASE'!AK$6)*'SUBSCRIBER BASE'!AK$7,0)</f>
        <v>31192</v>
      </c>
      <c r="AL25" s="40">
        <f ca="1">ROUND(('ACQUISITION ASSUMPTIONS'!$D17*'SUBSCRIBER BASE'!AL$6)*'SUBSCRIBER BASE'!AL$7,0)</f>
        <v>35050</v>
      </c>
      <c r="AM25" s="40">
        <f ca="1">ROUND(('ACQUISITION ASSUMPTIONS'!$D17*'SUBSCRIBER BASE'!AM$6)*'SUBSCRIBER BASE'!AM$7,0)</f>
        <v>32274</v>
      </c>
      <c r="AN25" s="40">
        <f ca="1">ROUND(('ACQUISITION ASSUMPTIONS'!$D17*'SUBSCRIBER BASE'!AN$6)*'SUBSCRIBER BASE'!AN$7,0)</f>
        <v>34508</v>
      </c>
      <c r="AO25" s="40">
        <f ca="1">ROUND(('ACQUISITION ASSUMPTIONS'!$D17*'SUBSCRIBER BASE'!AO$6)*'SUBSCRIBER BASE'!AO$7,0)</f>
        <v>43357</v>
      </c>
      <c r="AP25" s="40">
        <f ca="1">ROUND(('ACQUISITION ASSUMPTIONS'!$D17*'SUBSCRIBER BASE'!AP$6)*'SUBSCRIBER BASE'!AP$7,0)</f>
        <v>52335</v>
      </c>
      <c r="AQ25" s="40">
        <f ca="1">ROUND(('ACQUISITION ASSUMPTIONS'!$D17*'SUBSCRIBER BASE'!AQ$6)*'SUBSCRIBER BASE'!AQ$7,0)</f>
        <v>50782</v>
      </c>
      <c r="AR25" s="40">
        <f ca="1">ROUND(('ACQUISITION ASSUMPTIONS'!$D17*'SUBSCRIBER BASE'!AR$6)*'SUBSCRIBER BASE'!AR$7,0)</f>
        <v>49799</v>
      </c>
      <c r="AS25" s="40">
        <f ca="1">ROUND(('ACQUISITION ASSUMPTIONS'!$D17*'SUBSCRIBER BASE'!AS$6)*'SUBSCRIBER BASE'!AS$7,0)</f>
        <v>41493</v>
      </c>
      <c r="AT25" s="40">
        <f ca="1">ROUND(('ACQUISITION ASSUMPTIONS'!$D17*'SUBSCRIBER BASE'!AT$6)*'SUBSCRIBER BASE'!AT$7,0)</f>
        <v>45149</v>
      </c>
      <c r="AU25" s="40">
        <f ca="1">ROUND(('ACQUISITION ASSUMPTIONS'!$D17*'SUBSCRIBER BASE'!AU$6)*'SUBSCRIBER BASE'!AU$7,0)</f>
        <v>46760</v>
      </c>
      <c r="AV25" s="40">
        <f ca="1">ROUND(('ACQUISITION ASSUMPTIONS'!$D17*'SUBSCRIBER BASE'!AV$6)*'SUBSCRIBER BASE'!AV$7,0)</f>
        <v>36612</v>
      </c>
      <c r="AW25" s="40">
        <f ca="1">ROUND(('ACQUISITION ASSUMPTIONS'!$D17*'SUBSCRIBER BASE'!AW$6)*'SUBSCRIBER BASE'!AW$7,0)</f>
        <v>32846</v>
      </c>
      <c r="AX25" s="40">
        <f ca="1">ROUND(('ACQUISITION ASSUMPTIONS'!$D17*'SUBSCRIBER BASE'!AX$6)*'SUBSCRIBER BASE'!AX$7,0)</f>
        <v>36511</v>
      </c>
      <c r="AY25" s="40">
        <f ca="1">ROUND(('ACQUISITION ASSUMPTIONS'!$D17*'SUBSCRIBER BASE'!AY$6)*'SUBSCRIBER BASE'!AY$7,0)</f>
        <v>33330</v>
      </c>
      <c r="AZ25" s="40">
        <f ca="1">ROUND(('ACQUISITION ASSUMPTIONS'!$D17*'SUBSCRIBER BASE'!AZ$6)*'SUBSCRIBER BASE'!AZ$7,0)</f>
        <v>35395</v>
      </c>
      <c r="BA25" s="40">
        <f ca="1">ROUND(('ACQUISITION ASSUMPTIONS'!$D17*'SUBSCRIBER BASE'!BA$6)*'SUBSCRIBER BASE'!BA$7,0)</f>
        <v>44231</v>
      </c>
      <c r="BB25" s="40">
        <f ca="1">ROUND(('ACQUISITION ASSUMPTIONS'!$D17*'SUBSCRIBER BASE'!BB$6)*'SUBSCRIBER BASE'!BB$7,0)</f>
        <v>53163</v>
      </c>
      <c r="BC25" s="40">
        <f ca="1">ROUND(('ACQUISITION ASSUMPTIONS'!$D17*'SUBSCRIBER BASE'!BC$6)*'SUBSCRIBER BASE'!BC$7,0)</f>
        <v>51412</v>
      </c>
      <c r="BD25" s="40">
        <f ca="1">ROUND(('ACQUISITION ASSUMPTIONS'!$D17*'SUBSCRIBER BASE'!BD$6)*'SUBSCRIBER BASE'!BD$7,0)</f>
        <v>50283</v>
      </c>
      <c r="BE25" s="40">
        <f ca="1">ROUND(('ACQUISITION ASSUMPTIONS'!$D17*'SUBSCRIBER BASE'!BE$6)*'SUBSCRIBER BASE'!BE$7,0)</f>
        <v>41809</v>
      </c>
      <c r="BF25" s="40">
        <f ca="1">ROUND(('ACQUISITION ASSUMPTIONS'!$D17*'SUBSCRIBER BASE'!BF$6)*'SUBSCRIBER BASE'!BF$7,0)</f>
        <v>45419</v>
      </c>
      <c r="BG25" s="40">
        <f ca="1">ROUND(('ACQUISITION ASSUMPTIONS'!$D17*'SUBSCRIBER BASE'!BG$6)*'SUBSCRIBER BASE'!BG$7,0)</f>
        <v>46979</v>
      </c>
      <c r="BH25" s="40">
        <f ca="1">ROUND(('ACQUISITION ASSUMPTIONS'!$D17*'SUBSCRIBER BASE'!BH$6)*'SUBSCRIBER BASE'!BH$7,0)</f>
        <v>36746</v>
      </c>
      <c r="BI25" s="40">
        <f ca="1">ROUND(('ACQUISITION ASSUMPTIONS'!$D17*'SUBSCRIBER BASE'!BI$6)*'SUBSCRIBER BASE'!BI$7,0)</f>
        <v>32940</v>
      </c>
      <c r="BJ25" s="40">
        <f ca="1">ROUND(('ACQUISITION ASSUMPTIONS'!$D17*'SUBSCRIBER BASE'!BJ$6)*'SUBSCRIBER BASE'!BJ$7,0)</f>
        <v>36593</v>
      </c>
      <c r="BK25" s="40">
        <f ca="1">ROUND(('ACQUISITION ASSUMPTIONS'!$D17*'SUBSCRIBER BASE'!BK$6)*'SUBSCRIBER BASE'!BK$7,0)</f>
        <v>33389</v>
      </c>
      <c r="BL25" s="40">
        <f ca="1">ROUND(('ACQUISITION ASSUMPTIONS'!$D17*'SUBSCRIBER BASE'!BL$6)*'SUBSCRIBER BASE'!BL$7,0)</f>
        <v>35444</v>
      </c>
      <c r="BM25" s="40">
        <f ca="1">ROUND(('ACQUISITION ASSUMPTIONS'!$D17*'SUBSCRIBER BASE'!BM$6)*'SUBSCRIBER BASE'!BM$7,0)</f>
        <v>44279</v>
      </c>
      <c r="BN25" s="40">
        <f ca="1">ROUND(('ACQUISITION ASSUMPTIONS'!$D17*'SUBSCRIBER BASE'!BN$6)*'SUBSCRIBER BASE'!BN$7,0)</f>
        <v>53208</v>
      </c>
      <c r="BO25" s="40">
        <f ca="1">ROUND(('ACQUISITION ASSUMPTIONS'!$D17*'SUBSCRIBER BASE'!BO$6)*'SUBSCRIBER BASE'!BO$7,0)</f>
        <v>51446</v>
      </c>
      <c r="BP25" s="40">
        <f ca="1">ROUND(('ACQUISITION ASSUMPTIONS'!$D17*'SUBSCRIBER BASE'!BP$6)*'SUBSCRIBER BASE'!BP$7,0)</f>
        <v>50309</v>
      </c>
      <c r="BQ25" s="40">
        <f ca="1">ROUND(('ACQUISITION ASSUMPTIONS'!$D17*'SUBSCRIBER BASE'!BQ$6)*'SUBSCRIBER BASE'!BQ$7,0)</f>
        <v>41826</v>
      </c>
      <c r="BR25" s="40">
        <f ca="1">ROUND(('ACQUISITION ASSUMPTIONS'!$D17*'SUBSCRIBER BASE'!BR$6)*'SUBSCRIBER BASE'!BR$7,0)</f>
        <v>45433</v>
      </c>
      <c r="BS25" s="41">
        <f ca="1">ROUND(('ACQUISITION ASSUMPTIONS'!$D17*'SUBSCRIBER BASE'!BS$6)*'SUBSCRIBER BASE'!BS$7,0)</f>
        <v>46991</v>
      </c>
    </row>
    <row r="26" spans="2:73" ht="25" customHeight="1" outlineLevel="1">
      <c r="B26" s="23" t="str">
        <f t="shared" si="32"/>
        <v>MVLP2</v>
      </c>
      <c r="C26" s="40">
        <f>ROUND(('ACQUISITION ASSUMPTIONS'!$D18*'SUBSCRIBER BASE'!C$6)*'SUBSCRIBER BASE'!C$7,0)</f>
        <v>0</v>
      </c>
      <c r="D26" s="40">
        <f>ROUND(('ACQUISITION ASSUMPTIONS'!$D18*'SUBSCRIBER BASE'!D$6)*'SUBSCRIBER BASE'!D$7,0)</f>
        <v>0</v>
      </c>
      <c r="E26" s="40">
        <f>ROUND(('ACQUISITION ASSUMPTIONS'!$D18*'SUBSCRIBER BASE'!E$6)*'SUBSCRIBER BASE'!E$7,0)</f>
        <v>0</v>
      </c>
      <c r="F26" s="40">
        <f>ROUND(('ACQUISITION ASSUMPTIONS'!$D18*'SUBSCRIBER BASE'!F$6)*'SUBSCRIBER BASE'!F$7,0)</f>
        <v>0</v>
      </c>
      <c r="G26" s="40">
        <f>ROUND(('ACQUISITION ASSUMPTIONS'!$D18*'SUBSCRIBER BASE'!G$6)*'SUBSCRIBER BASE'!G$7,0)</f>
        <v>0</v>
      </c>
      <c r="H26" s="40">
        <f>ROUND(('ACQUISITION ASSUMPTIONS'!$D18*'SUBSCRIBER BASE'!H$6)*'SUBSCRIBER BASE'!H$7,0)</f>
        <v>0</v>
      </c>
      <c r="I26" s="40">
        <f>ROUND(('ACQUISITION ASSUMPTIONS'!$D18*'SUBSCRIBER BASE'!I$6)*'SUBSCRIBER BASE'!I$7,0)</f>
        <v>0</v>
      </c>
      <c r="J26" s="40">
        <f>ROUND(('ACQUISITION ASSUMPTIONS'!$D18*'SUBSCRIBER BASE'!J$6)*'SUBSCRIBER BASE'!J$7,0)</f>
        <v>0</v>
      </c>
      <c r="K26" s="40" t="s">
        <v>528</v>
      </c>
      <c r="L26" s="40">
        <f ca="1">ROUND(('ACQUISITION ASSUMPTIONS'!$D18*'SUBSCRIBER BASE'!L$6)*'SUBSCRIBER BASE'!L$7,0)</f>
        <v>4368</v>
      </c>
      <c r="M26" s="40">
        <f ca="1">ROUND(('ACQUISITION ASSUMPTIONS'!$D18*'SUBSCRIBER BASE'!M$6)*'SUBSCRIBER BASE'!M$7,0)</f>
        <v>4058</v>
      </c>
      <c r="N26" s="40">
        <f ca="1">ROUND(('ACQUISITION ASSUMPTIONS'!$D18*'SUBSCRIBER BASE'!N$6)*'SUBSCRIBER BASE'!N$7,0)</f>
        <v>4706</v>
      </c>
      <c r="O26" s="40">
        <f ca="1">ROUND(('ACQUISITION ASSUMPTIONS'!$D18*'SUBSCRIBER BASE'!O$6)*'SUBSCRIBER BASE'!O$7,0)</f>
        <v>4519</v>
      </c>
      <c r="P26" s="40">
        <f ca="1">ROUND(('ACQUISITION ASSUMPTIONS'!$D18*'SUBSCRIBER BASE'!P$6)*'SUBSCRIBER BASE'!P$7,0)</f>
        <v>5092</v>
      </c>
      <c r="Q26" s="40">
        <f ca="1">ROUND(('ACQUISITION ASSUMPTIONS'!$D18*'SUBSCRIBER BASE'!Q$6)*'SUBSCRIBER BASE'!Q$7,0)</f>
        <v>6814</v>
      </c>
      <c r="R26" s="40">
        <f ca="1">ROUND(('ACQUISITION ASSUMPTIONS'!$D18*'SUBSCRIBER BASE'!R$6)*'SUBSCRIBER BASE'!R$7,0)</f>
        <v>8848</v>
      </c>
      <c r="S26" s="40">
        <f ca="1">ROUND(('ACQUISITION ASSUMPTIONS'!$D18*'SUBSCRIBER BASE'!S$6)*'SUBSCRIBER BASE'!S$7,0)</f>
        <v>9323</v>
      </c>
      <c r="T26" s="40">
        <f ca="1">ROUND(('ACQUISITION ASSUMPTIONS'!$D18*'SUBSCRIBER BASE'!T$6)*'SUBSCRIBER BASE'!T$7,0)</f>
        <v>10005</v>
      </c>
      <c r="U26" s="40">
        <f ca="1">ROUND(('ACQUISITION ASSUMPTIONS'!$D18*'SUBSCRIBER BASE'!U$6)*'SUBSCRIBER BASE'!U$7,0)</f>
        <v>9178</v>
      </c>
      <c r="V26" s="40">
        <f ca="1">ROUND(('ACQUISITION ASSUMPTIONS'!$D18*'SUBSCRIBER BASE'!V$6)*'SUBSCRIBER BASE'!V$7,0)</f>
        <v>11035</v>
      </c>
      <c r="W26" s="40">
        <f ca="1">ROUND(('ACQUISITION ASSUMPTIONS'!$D18*'SUBSCRIBER BASE'!W$6)*'SUBSCRIBER BASE'!W$7,0)</f>
        <v>12644</v>
      </c>
      <c r="X26" s="40">
        <f ca="1">ROUND(('ACQUISITION ASSUMPTIONS'!$D18*'SUBSCRIBER BASE'!X$6)*'SUBSCRIBER BASE'!X$7,0)</f>
        <v>10938</v>
      </c>
      <c r="Y26" s="40">
        <f ca="1">ROUND(('ACQUISITION ASSUMPTIONS'!$D18*'SUBSCRIBER BASE'!Y$6)*'SUBSCRIBER BASE'!Y$7,0)</f>
        <v>10801</v>
      </c>
      <c r="Z26" s="40">
        <f ca="1">ROUND(('ACQUISITION ASSUMPTIONS'!$D18*'SUBSCRIBER BASE'!Z$6)*'SUBSCRIBER BASE'!Z$7,0)</f>
        <v>13138</v>
      </c>
      <c r="AA26" s="40">
        <f ca="1">ROUND(('ACQUISITION ASSUMPTIONS'!$D18*'SUBSCRIBER BASE'!AA$6)*'SUBSCRIBER BASE'!AA$7,0)</f>
        <v>13027</v>
      </c>
      <c r="AB26" s="40">
        <f ca="1">ROUND(('ACQUISITION ASSUMPTIONS'!$D18*'SUBSCRIBER BASE'!AB$6)*'SUBSCRIBER BASE'!AB$7,0)</f>
        <v>14900</v>
      </c>
      <c r="AC26" s="40">
        <f ca="1">ROUND(('ACQUISITION ASSUMPTIONS'!$D18*'SUBSCRIBER BASE'!AC$6)*'SUBSCRIBER BASE'!AC$7,0)</f>
        <v>19877</v>
      </c>
      <c r="AD26" s="40">
        <f ca="1">ROUND(('ACQUISITION ASSUMPTIONS'!$D18*'SUBSCRIBER BASE'!AD$6)*'SUBSCRIBER BASE'!AD$7,0)</f>
        <v>25279</v>
      </c>
      <c r="AE26" s="40">
        <f ca="1">ROUND(('ACQUISITION ASSUMPTIONS'!$D18*'SUBSCRIBER BASE'!AE$6)*'SUBSCRIBER BASE'!AE$7,0)</f>
        <v>25648</v>
      </c>
      <c r="AF26" s="40">
        <f ca="1">ROUND(('ACQUISITION ASSUMPTIONS'!$D18*'SUBSCRIBER BASE'!AF$6)*'SUBSCRIBER BASE'!AF$7,0)</f>
        <v>26116</v>
      </c>
      <c r="AG26" s="40">
        <f ca="1">ROUND(('ACQUISITION ASSUMPTIONS'!$D18*'SUBSCRIBER BASE'!AG$6)*'SUBSCRIBER BASE'!AG$7,0)</f>
        <v>22450</v>
      </c>
      <c r="AH26" s="40">
        <f ca="1">ROUND(('ACQUISITION ASSUMPTIONS'!$D18*'SUBSCRIBER BASE'!AH$6)*'SUBSCRIBER BASE'!AH$7,0)</f>
        <v>25064</v>
      </c>
      <c r="AI26" s="40">
        <f ca="1">ROUND(('ACQUISITION ASSUMPTIONS'!$D18*'SUBSCRIBER BASE'!AI$6)*'SUBSCRIBER BASE'!AI$7,0)</f>
        <v>26507</v>
      </c>
      <c r="AJ26" s="40">
        <f ca="1">ROUND(('ACQUISITION ASSUMPTIONS'!$D18*'SUBSCRIBER BASE'!AJ$6)*'SUBSCRIBER BASE'!AJ$7,0)</f>
        <v>21108</v>
      </c>
      <c r="AK26" s="40">
        <f ca="1">ROUND(('ACQUISITION ASSUMPTIONS'!$D18*'SUBSCRIBER BASE'!AK$6)*'SUBSCRIBER BASE'!AK$7,0)</f>
        <v>19195</v>
      </c>
      <c r="AL26" s="40">
        <f ca="1">ROUND(('ACQUISITION ASSUMPTIONS'!$D18*'SUBSCRIBER BASE'!AL$6)*'SUBSCRIBER BASE'!AL$7,0)</f>
        <v>21569</v>
      </c>
      <c r="AM26" s="40">
        <f ca="1">ROUND(('ACQUISITION ASSUMPTIONS'!$D18*'SUBSCRIBER BASE'!AM$6)*'SUBSCRIBER BASE'!AM$7,0)</f>
        <v>19861</v>
      </c>
      <c r="AN26" s="40">
        <f ca="1">ROUND(('ACQUISITION ASSUMPTIONS'!$D18*'SUBSCRIBER BASE'!AN$6)*'SUBSCRIBER BASE'!AN$7,0)</f>
        <v>21236</v>
      </c>
      <c r="AO26" s="40">
        <f ca="1">ROUND(('ACQUISITION ASSUMPTIONS'!$D18*'SUBSCRIBER BASE'!AO$6)*'SUBSCRIBER BASE'!AO$7,0)</f>
        <v>26681</v>
      </c>
      <c r="AP26" s="40">
        <f ca="1">ROUND(('ACQUISITION ASSUMPTIONS'!$D18*'SUBSCRIBER BASE'!AP$6)*'SUBSCRIBER BASE'!AP$7,0)</f>
        <v>32206</v>
      </c>
      <c r="AQ26" s="40">
        <f ca="1">ROUND(('ACQUISITION ASSUMPTIONS'!$D18*'SUBSCRIBER BASE'!AQ$6)*'SUBSCRIBER BASE'!AQ$7,0)</f>
        <v>31251</v>
      </c>
      <c r="AR26" s="40">
        <f ca="1">ROUND(('ACQUISITION ASSUMPTIONS'!$D18*'SUBSCRIBER BASE'!AR$6)*'SUBSCRIBER BASE'!AR$7,0)</f>
        <v>30645</v>
      </c>
      <c r="AS26" s="40">
        <f ca="1">ROUND(('ACQUISITION ASSUMPTIONS'!$D18*'SUBSCRIBER BASE'!AS$6)*'SUBSCRIBER BASE'!AS$7,0)</f>
        <v>25534</v>
      </c>
      <c r="AT26" s="40">
        <f ca="1">ROUND(('ACQUISITION ASSUMPTIONS'!$D18*'SUBSCRIBER BASE'!AT$6)*'SUBSCRIBER BASE'!AT$7,0)</f>
        <v>27784</v>
      </c>
      <c r="AU26" s="40">
        <f ca="1">ROUND(('ACQUISITION ASSUMPTIONS'!$D18*'SUBSCRIBER BASE'!AU$6)*'SUBSCRIBER BASE'!AU$7,0)</f>
        <v>28776</v>
      </c>
      <c r="AV26" s="40">
        <f ca="1">ROUND(('ACQUISITION ASSUMPTIONS'!$D18*'SUBSCRIBER BASE'!AV$6)*'SUBSCRIBER BASE'!AV$7,0)</f>
        <v>22530</v>
      </c>
      <c r="AW26" s="40">
        <f ca="1">ROUND(('ACQUISITION ASSUMPTIONS'!$D18*'SUBSCRIBER BASE'!AW$6)*'SUBSCRIBER BASE'!AW$7,0)</f>
        <v>20213</v>
      </c>
      <c r="AX26" s="40">
        <f ca="1">ROUND(('ACQUISITION ASSUMPTIONS'!$D18*'SUBSCRIBER BASE'!AX$6)*'SUBSCRIBER BASE'!AX$7,0)</f>
        <v>22468</v>
      </c>
      <c r="AY26" s="40">
        <f ca="1">ROUND(('ACQUISITION ASSUMPTIONS'!$D18*'SUBSCRIBER BASE'!AY$6)*'SUBSCRIBER BASE'!AY$7,0)</f>
        <v>20511</v>
      </c>
      <c r="AZ26" s="40">
        <f ca="1">ROUND(('ACQUISITION ASSUMPTIONS'!$D18*'SUBSCRIBER BASE'!AZ$6)*'SUBSCRIBER BASE'!AZ$7,0)</f>
        <v>21781</v>
      </c>
      <c r="BA26" s="40">
        <f ca="1">ROUND(('ACQUISITION ASSUMPTIONS'!$D18*'SUBSCRIBER BASE'!BA$6)*'SUBSCRIBER BASE'!BA$7,0)</f>
        <v>27219</v>
      </c>
      <c r="BB26" s="40">
        <f ca="1">ROUND(('ACQUISITION ASSUMPTIONS'!$D18*'SUBSCRIBER BASE'!BB$6)*'SUBSCRIBER BASE'!BB$7,0)</f>
        <v>32716</v>
      </c>
      <c r="BC26" s="40">
        <f ca="1">ROUND(('ACQUISITION ASSUMPTIONS'!$D18*'SUBSCRIBER BASE'!BC$6)*'SUBSCRIBER BASE'!BC$7,0)</f>
        <v>31638</v>
      </c>
      <c r="BD26" s="40">
        <f ca="1">ROUND(('ACQUISITION ASSUMPTIONS'!$D18*'SUBSCRIBER BASE'!BD$6)*'SUBSCRIBER BASE'!BD$7,0)</f>
        <v>30943</v>
      </c>
      <c r="BE26" s="40">
        <f ca="1">ROUND(('ACQUISITION ASSUMPTIONS'!$D18*'SUBSCRIBER BASE'!BE$6)*'SUBSCRIBER BASE'!BE$7,0)</f>
        <v>25729</v>
      </c>
      <c r="BF26" s="40">
        <f ca="1">ROUND(('ACQUISITION ASSUMPTIONS'!$D18*'SUBSCRIBER BASE'!BF$6)*'SUBSCRIBER BASE'!BF$7,0)</f>
        <v>27950</v>
      </c>
      <c r="BG26" s="40">
        <f ca="1">ROUND(('ACQUISITION ASSUMPTIONS'!$D18*'SUBSCRIBER BASE'!BG$6)*'SUBSCRIBER BASE'!BG$7,0)</f>
        <v>28910</v>
      </c>
      <c r="BH26" s="40">
        <f ca="1">ROUND(('ACQUISITION ASSUMPTIONS'!$D18*'SUBSCRIBER BASE'!BH$6)*'SUBSCRIBER BASE'!BH$7,0)</f>
        <v>22613</v>
      </c>
      <c r="BI26" s="40">
        <f ca="1">ROUND(('ACQUISITION ASSUMPTIONS'!$D18*'SUBSCRIBER BASE'!BI$6)*'SUBSCRIBER BASE'!BI$7,0)</f>
        <v>20271</v>
      </c>
      <c r="BJ26" s="40">
        <f ca="1">ROUND(('ACQUISITION ASSUMPTIONS'!$D18*'SUBSCRIBER BASE'!BJ$6)*'SUBSCRIBER BASE'!BJ$7,0)</f>
        <v>22519</v>
      </c>
      <c r="BK26" s="40">
        <f ca="1">ROUND(('ACQUISITION ASSUMPTIONS'!$D18*'SUBSCRIBER BASE'!BK$6)*'SUBSCRIBER BASE'!BK$7,0)</f>
        <v>20547</v>
      </c>
      <c r="BL26" s="40">
        <f ca="1">ROUND(('ACQUISITION ASSUMPTIONS'!$D18*'SUBSCRIBER BASE'!BL$6)*'SUBSCRIBER BASE'!BL$7,0)</f>
        <v>21812</v>
      </c>
      <c r="BM26" s="40">
        <f ca="1">ROUND(('ACQUISITION ASSUMPTIONS'!$D18*'SUBSCRIBER BASE'!BM$6)*'SUBSCRIBER BASE'!BM$7,0)</f>
        <v>27249</v>
      </c>
      <c r="BN26" s="40">
        <f ca="1">ROUND(('ACQUISITION ASSUMPTIONS'!$D18*'SUBSCRIBER BASE'!BN$6)*'SUBSCRIBER BASE'!BN$7,0)</f>
        <v>32743</v>
      </c>
      <c r="BO26" s="40">
        <f ca="1">ROUND(('ACQUISITION ASSUMPTIONS'!$D18*'SUBSCRIBER BASE'!BO$6)*'SUBSCRIBER BASE'!BO$7,0)</f>
        <v>31659</v>
      </c>
      <c r="BP26" s="40">
        <f ca="1">ROUND(('ACQUISITION ASSUMPTIONS'!$D18*'SUBSCRIBER BASE'!BP$6)*'SUBSCRIBER BASE'!BP$7,0)</f>
        <v>30960</v>
      </c>
      <c r="BQ26" s="40">
        <f ca="1">ROUND(('ACQUISITION ASSUMPTIONS'!$D18*'SUBSCRIBER BASE'!BQ$6)*'SUBSCRIBER BASE'!BQ$7,0)</f>
        <v>25739</v>
      </c>
      <c r="BR26" s="40">
        <f ca="1">ROUND(('ACQUISITION ASSUMPTIONS'!$D18*'SUBSCRIBER BASE'!BR$6)*'SUBSCRIBER BASE'!BR$7,0)</f>
        <v>27959</v>
      </c>
      <c r="BS26" s="41">
        <f ca="1">ROUND(('ACQUISITION ASSUMPTIONS'!$D18*'SUBSCRIBER BASE'!BS$6)*'SUBSCRIBER BASE'!BS$7,0)</f>
        <v>28917</v>
      </c>
    </row>
    <row r="27" spans="2:73" ht="25" customHeight="1" outlineLevel="1">
      <c r="B27" s="23" t="str">
        <f t="shared" si="32"/>
        <v>MVLP3</v>
      </c>
      <c r="C27" s="40">
        <f>ROUND(('ACQUISITION ASSUMPTIONS'!$D19*'SUBSCRIBER BASE'!C$6)*'SUBSCRIBER BASE'!C$7,0)</f>
        <v>0</v>
      </c>
      <c r="D27" s="40">
        <f>ROUND(('ACQUISITION ASSUMPTIONS'!$D19*'SUBSCRIBER BASE'!D$6)*'SUBSCRIBER BASE'!D$7,0)</f>
        <v>0</v>
      </c>
      <c r="E27" s="40">
        <f>ROUND(('ACQUISITION ASSUMPTIONS'!$D19*'SUBSCRIBER BASE'!E$6)*'SUBSCRIBER BASE'!E$7,0)</f>
        <v>0</v>
      </c>
      <c r="F27" s="40">
        <f>ROUND(('ACQUISITION ASSUMPTIONS'!$D19*'SUBSCRIBER BASE'!F$6)*'SUBSCRIBER BASE'!F$7,0)</f>
        <v>0</v>
      </c>
      <c r="G27" s="40">
        <f>ROUND(('ACQUISITION ASSUMPTIONS'!$D19*'SUBSCRIBER BASE'!G$6)*'SUBSCRIBER BASE'!G$7,0)</f>
        <v>0</v>
      </c>
      <c r="H27" s="40">
        <f>ROUND(('ACQUISITION ASSUMPTIONS'!$D19*'SUBSCRIBER BASE'!H$6)*'SUBSCRIBER BASE'!H$7,0)</f>
        <v>0</v>
      </c>
      <c r="I27" s="40">
        <f>ROUND(('ACQUISITION ASSUMPTIONS'!$D19*'SUBSCRIBER BASE'!I$6)*'SUBSCRIBER BASE'!I$7,0)</f>
        <v>0</v>
      </c>
      <c r="J27" s="40">
        <f>ROUND(('ACQUISITION ASSUMPTIONS'!$D19*'SUBSCRIBER BASE'!J$6)*'SUBSCRIBER BASE'!J$7,0)</f>
        <v>0</v>
      </c>
      <c r="K27" s="40" t="s">
        <v>529</v>
      </c>
      <c r="L27" s="40">
        <f ca="1">ROUND(('ACQUISITION ASSUMPTIONS'!$D19*'SUBSCRIBER BASE'!L$6)*'SUBSCRIBER BASE'!L$7,0)</f>
        <v>2912</v>
      </c>
      <c r="M27" s="40">
        <f ca="1">ROUND(('ACQUISITION ASSUMPTIONS'!$D19*'SUBSCRIBER BASE'!M$6)*'SUBSCRIBER BASE'!M$7,0)</f>
        <v>2705</v>
      </c>
      <c r="N27" s="40">
        <f ca="1">ROUND(('ACQUISITION ASSUMPTIONS'!$D19*'SUBSCRIBER BASE'!N$6)*'SUBSCRIBER BASE'!N$7,0)</f>
        <v>3137</v>
      </c>
      <c r="O27" s="40">
        <f ca="1">ROUND(('ACQUISITION ASSUMPTIONS'!$D19*'SUBSCRIBER BASE'!O$6)*'SUBSCRIBER BASE'!O$7,0)</f>
        <v>3012</v>
      </c>
      <c r="P27" s="40">
        <f ca="1">ROUND(('ACQUISITION ASSUMPTIONS'!$D19*'SUBSCRIBER BASE'!P$6)*'SUBSCRIBER BASE'!P$7,0)</f>
        <v>3395</v>
      </c>
      <c r="Q27" s="40">
        <f ca="1">ROUND(('ACQUISITION ASSUMPTIONS'!$D19*'SUBSCRIBER BASE'!Q$6)*'SUBSCRIBER BASE'!Q$7,0)</f>
        <v>4542</v>
      </c>
      <c r="R27" s="40">
        <f ca="1">ROUND(('ACQUISITION ASSUMPTIONS'!$D19*'SUBSCRIBER BASE'!R$6)*'SUBSCRIBER BASE'!R$7,0)</f>
        <v>5899</v>
      </c>
      <c r="S27" s="40">
        <f ca="1">ROUND(('ACQUISITION ASSUMPTIONS'!$D19*'SUBSCRIBER BASE'!S$6)*'SUBSCRIBER BASE'!S$7,0)</f>
        <v>6215</v>
      </c>
      <c r="T27" s="40">
        <f ca="1">ROUND(('ACQUISITION ASSUMPTIONS'!$D19*'SUBSCRIBER BASE'!T$6)*'SUBSCRIBER BASE'!T$7,0)</f>
        <v>6670</v>
      </c>
      <c r="U27" s="40">
        <f ca="1">ROUND(('ACQUISITION ASSUMPTIONS'!$D19*'SUBSCRIBER BASE'!U$6)*'SUBSCRIBER BASE'!U$7,0)</f>
        <v>6118</v>
      </c>
      <c r="V27" s="40">
        <f ca="1">ROUND(('ACQUISITION ASSUMPTIONS'!$D19*'SUBSCRIBER BASE'!V$6)*'SUBSCRIBER BASE'!V$7,0)</f>
        <v>7357</v>
      </c>
      <c r="W27" s="40">
        <f ca="1">ROUND(('ACQUISITION ASSUMPTIONS'!$D19*'SUBSCRIBER BASE'!W$6)*'SUBSCRIBER BASE'!W$7,0)</f>
        <v>8430</v>
      </c>
      <c r="X27" s="40">
        <f ca="1">ROUND(('ACQUISITION ASSUMPTIONS'!$D19*'SUBSCRIBER BASE'!X$6)*'SUBSCRIBER BASE'!X$7,0)</f>
        <v>7292</v>
      </c>
      <c r="Y27" s="40">
        <f ca="1">ROUND(('ACQUISITION ASSUMPTIONS'!$D19*'SUBSCRIBER BASE'!Y$6)*'SUBSCRIBER BASE'!Y$7,0)</f>
        <v>7200</v>
      </c>
      <c r="Z27" s="40">
        <f ca="1">ROUND(('ACQUISITION ASSUMPTIONS'!$D19*'SUBSCRIBER BASE'!Z$6)*'SUBSCRIBER BASE'!Z$7,0)</f>
        <v>8758</v>
      </c>
      <c r="AA27" s="40">
        <f ca="1">ROUND(('ACQUISITION ASSUMPTIONS'!$D19*'SUBSCRIBER BASE'!AA$6)*'SUBSCRIBER BASE'!AA$7,0)</f>
        <v>8685</v>
      </c>
      <c r="AB27" s="40">
        <f ca="1">ROUND(('ACQUISITION ASSUMPTIONS'!$D19*'SUBSCRIBER BASE'!AB$6)*'SUBSCRIBER BASE'!AB$7,0)</f>
        <v>9933</v>
      </c>
      <c r="AC27" s="40">
        <f ca="1">ROUND(('ACQUISITION ASSUMPTIONS'!$D19*'SUBSCRIBER BASE'!AC$6)*'SUBSCRIBER BASE'!AC$7,0)</f>
        <v>13251</v>
      </c>
      <c r="AD27" s="40">
        <f ca="1">ROUND(('ACQUISITION ASSUMPTIONS'!$D19*'SUBSCRIBER BASE'!AD$6)*'SUBSCRIBER BASE'!AD$7,0)</f>
        <v>16852</v>
      </c>
      <c r="AE27" s="40">
        <f ca="1">ROUND(('ACQUISITION ASSUMPTIONS'!$D19*'SUBSCRIBER BASE'!AE$6)*'SUBSCRIBER BASE'!AE$7,0)</f>
        <v>17099</v>
      </c>
      <c r="AF27" s="40">
        <f ca="1">ROUND(('ACQUISITION ASSUMPTIONS'!$D19*'SUBSCRIBER BASE'!AF$6)*'SUBSCRIBER BASE'!AF$7,0)</f>
        <v>17410</v>
      </c>
      <c r="AG27" s="40">
        <f ca="1">ROUND(('ACQUISITION ASSUMPTIONS'!$D19*'SUBSCRIBER BASE'!AG$6)*'SUBSCRIBER BASE'!AG$7,0)</f>
        <v>14967</v>
      </c>
      <c r="AH27" s="40">
        <f ca="1">ROUND(('ACQUISITION ASSUMPTIONS'!$D19*'SUBSCRIBER BASE'!AH$6)*'SUBSCRIBER BASE'!AH$7,0)</f>
        <v>16709</v>
      </c>
      <c r="AI27" s="40">
        <f ca="1">ROUND(('ACQUISITION ASSUMPTIONS'!$D19*'SUBSCRIBER BASE'!AI$6)*'SUBSCRIBER BASE'!AI$7,0)</f>
        <v>17671</v>
      </c>
      <c r="AJ27" s="40">
        <f ca="1">ROUND(('ACQUISITION ASSUMPTIONS'!$D19*'SUBSCRIBER BASE'!AJ$6)*'SUBSCRIBER BASE'!AJ$7,0)</f>
        <v>14072</v>
      </c>
      <c r="AK27" s="40">
        <f ca="1">ROUND(('ACQUISITION ASSUMPTIONS'!$D19*'SUBSCRIBER BASE'!AK$6)*'SUBSCRIBER BASE'!AK$7,0)</f>
        <v>12797</v>
      </c>
      <c r="AL27" s="40">
        <f ca="1">ROUND(('ACQUISITION ASSUMPTIONS'!$D19*'SUBSCRIBER BASE'!AL$6)*'SUBSCRIBER BASE'!AL$7,0)</f>
        <v>14380</v>
      </c>
      <c r="AM27" s="40">
        <f ca="1">ROUND(('ACQUISITION ASSUMPTIONS'!$D19*'SUBSCRIBER BASE'!AM$6)*'SUBSCRIBER BASE'!AM$7,0)</f>
        <v>13241</v>
      </c>
      <c r="AN27" s="40">
        <f ca="1">ROUND(('ACQUISITION ASSUMPTIONS'!$D19*'SUBSCRIBER BASE'!AN$6)*'SUBSCRIBER BASE'!AN$7,0)</f>
        <v>14157</v>
      </c>
      <c r="AO27" s="40">
        <f ca="1">ROUND(('ACQUISITION ASSUMPTIONS'!$D19*'SUBSCRIBER BASE'!AO$6)*'SUBSCRIBER BASE'!AO$7,0)</f>
        <v>17788</v>
      </c>
      <c r="AP27" s="40">
        <f ca="1">ROUND(('ACQUISITION ASSUMPTIONS'!$D19*'SUBSCRIBER BASE'!AP$6)*'SUBSCRIBER BASE'!AP$7,0)</f>
        <v>21471</v>
      </c>
      <c r="AQ27" s="40">
        <f ca="1">ROUND(('ACQUISITION ASSUMPTIONS'!$D19*'SUBSCRIBER BASE'!AQ$6)*'SUBSCRIBER BASE'!AQ$7,0)</f>
        <v>20834</v>
      </c>
      <c r="AR27" s="40">
        <f ca="1">ROUND(('ACQUISITION ASSUMPTIONS'!$D19*'SUBSCRIBER BASE'!AR$6)*'SUBSCRIBER BASE'!AR$7,0)</f>
        <v>20430</v>
      </c>
      <c r="AS27" s="40">
        <f ca="1">ROUND(('ACQUISITION ASSUMPTIONS'!$D19*'SUBSCRIBER BASE'!AS$6)*'SUBSCRIBER BASE'!AS$7,0)</f>
        <v>17023</v>
      </c>
      <c r="AT27" s="40">
        <f ca="1">ROUND(('ACQUISITION ASSUMPTIONS'!$D19*'SUBSCRIBER BASE'!AT$6)*'SUBSCRIBER BASE'!AT$7,0)</f>
        <v>18523</v>
      </c>
      <c r="AU27" s="40">
        <f ca="1">ROUND(('ACQUISITION ASSUMPTIONS'!$D19*'SUBSCRIBER BASE'!AU$6)*'SUBSCRIBER BASE'!AU$7,0)</f>
        <v>19184</v>
      </c>
      <c r="AV27" s="40">
        <f ca="1">ROUND(('ACQUISITION ASSUMPTIONS'!$D19*'SUBSCRIBER BASE'!AV$6)*'SUBSCRIBER BASE'!AV$7,0)</f>
        <v>15020</v>
      </c>
      <c r="AW27" s="40">
        <f ca="1">ROUND(('ACQUISITION ASSUMPTIONS'!$D19*'SUBSCRIBER BASE'!AW$6)*'SUBSCRIBER BASE'!AW$7,0)</f>
        <v>13475</v>
      </c>
      <c r="AX27" s="40">
        <f ca="1">ROUND(('ACQUISITION ASSUMPTIONS'!$D19*'SUBSCRIBER BASE'!AX$6)*'SUBSCRIBER BASE'!AX$7,0)</f>
        <v>14979</v>
      </c>
      <c r="AY27" s="40">
        <f ca="1">ROUND(('ACQUISITION ASSUMPTIONS'!$D19*'SUBSCRIBER BASE'!AY$6)*'SUBSCRIBER BASE'!AY$7,0)</f>
        <v>13674</v>
      </c>
      <c r="AZ27" s="40">
        <f ca="1">ROUND(('ACQUISITION ASSUMPTIONS'!$D19*'SUBSCRIBER BASE'!AZ$6)*'SUBSCRIBER BASE'!AZ$7,0)</f>
        <v>14521</v>
      </c>
      <c r="BA27" s="40">
        <f ca="1">ROUND(('ACQUISITION ASSUMPTIONS'!$D19*'SUBSCRIBER BASE'!BA$6)*'SUBSCRIBER BASE'!BA$7,0)</f>
        <v>18146</v>
      </c>
      <c r="BB27" s="40">
        <f ca="1">ROUND(('ACQUISITION ASSUMPTIONS'!$D19*'SUBSCRIBER BASE'!BB$6)*'SUBSCRIBER BASE'!BB$7,0)</f>
        <v>21810</v>
      </c>
      <c r="BC27" s="40">
        <f ca="1">ROUND(('ACQUISITION ASSUMPTIONS'!$D19*'SUBSCRIBER BASE'!BC$6)*'SUBSCRIBER BASE'!BC$7,0)</f>
        <v>21092</v>
      </c>
      <c r="BD27" s="40">
        <f ca="1">ROUND(('ACQUISITION ASSUMPTIONS'!$D19*'SUBSCRIBER BASE'!BD$6)*'SUBSCRIBER BASE'!BD$7,0)</f>
        <v>20629</v>
      </c>
      <c r="BE27" s="40">
        <f ca="1">ROUND(('ACQUISITION ASSUMPTIONS'!$D19*'SUBSCRIBER BASE'!BE$6)*'SUBSCRIBER BASE'!BE$7,0)</f>
        <v>17152</v>
      </c>
      <c r="BF27" s="40">
        <f ca="1">ROUND(('ACQUISITION ASSUMPTIONS'!$D19*'SUBSCRIBER BASE'!BF$6)*'SUBSCRIBER BASE'!BF$7,0)</f>
        <v>18633</v>
      </c>
      <c r="BG27" s="40">
        <f ca="1">ROUND(('ACQUISITION ASSUMPTIONS'!$D19*'SUBSCRIBER BASE'!BG$6)*'SUBSCRIBER BASE'!BG$7,0)</f>
        <v>19273</v>
      </c>
      <c r="BH27" s="40">
        <f ca="1">ROUND(('ACQUISITION ASSUMPTIONS'!$D19*'SUBSCRIBER BASE'!BH$6)*'SUBSCRIBER BASE'!BH$7,0)</f>
        <v>15075</v>
      </c>
      <c r="BI27" s="40">
        <f ca="1">ROUND(('ACQUISITION ASSUMPTIONS'!$D19*'SUBSCRIBER BASE'!BI$6)*'SUBSCRIBER BASE'!BI$7,0)</f>
        <v>13514</v>
      </c>
      <c r="BJ27" s="40">
        <f ca="1">ROUND(('ACQUISITION ASSUMPTIONS'!$D19*'SUBSCRIBER BASE'!BJ$6)*'SUBSCRIBER BASE'!BJ$7,0)</f>
        <v>15013</v>
      </c>
      <c r="BK27" s="40">
        <f ca="1">ROUND(('ACQUISITION ASSUMPTIONS'!$D19*'SUBSCRIBER BASE'!BK$6)*'SUBSCRIBER BASE'!BK$7,0)</f>
        <v>13698</v>
      </c>
      <c r="BL27" s="40">
        <f ca="1">ROUND(('ACQUISITION ASSUMPTIONS'!$D19*'SUBSCRIBER BASE'!BL$6)*'SUBSCRIBER BASE'!BL$7,0)</f>
        <v>14541</v>
      </c>
      <c r="BM27" s="40">
        <f ca="1">ROUND(('ACQUISITION ASSUMPTIONS'!$D19*'SUBSCRIBER BASE'!BM$6)*'SUBSCRIBER BASE'!BM$7,0)</f>
        <v>18166</v>
      </c>
      <c r="BN27" s="40">
        <f ca="1">ROUND(('ACQUISITION ASSUMPTIONS'!$D19*'SUBSCRIBER BASE'!BN$6)*'SUBSCRIBER BASE'!BN$7,0)</f>
        <v>21829</v>
      </c>
      <c r="BO27" s="40">
        <f ca="1">ROUND(('ACQUISITION ASSUMPTIONS'!$D19*'SUBSCRIBER BASE'!BO$6)*'SUBSCRIBER BASE'!BO$7,0)</f>
        <v>21106</v>
      </c>
      <c r="BP27" s="40">
        <f ca="1">ROUND(('ACQUISITION ASSUMPTIONS'!$D19*'SUBSCRIBER BASE'!BP$6)*'SUBSCRIBER BASE'!BP$7,0)</f>
        <v>20640</v>
      </c>
      <c r="BQ27" s="40">
        <f ca="1">ROUND(('ACQUISITION ASSUMPTIONS'!$D19*'SUBSCRIBER BASE'!BQ$6)*'SUBSCRIBER BASE'!BQ$7,0)</f>
        <v>17159</v>
      </c>
      <c r="BR27" s="40">
        <f ca="1">ROUND(('ACQUISITION ASSUMPTIONS'!$D19*'SUBSCRIBER BASE'!BR$6)*'SUBSCRIBER BASE'!BR$7,0)</f>
        <v>18639</v>
      </c>
      <c r="BS27" s="41">
        <f ca="1">ROUND(('ACQUISITION ASSUMPTIONS'!$D19*'SUBSCRIBER BASE'!BS$6)*'SUBSCRIBER BASE'!BS$7,0)</f>
        <v>19278</v>
      </c>
    </row>
    <row r="28" spans="2:73" ht="25" customHeight="1" outlineLevel="1">
      <c r="B28" s="23" t="str">
        <f t="shared" si="32"/>
        <v>MVLP4</v>
      </c>
      <c r="C28" s="40">
        <f>ROUND(('ACQUISITION ASSUMPTIONS'!$D20*'SUBSCRIBER BASE'!C$6)*'SUBSCRIBER BASE'!C$7,0)</f>
        <v>0</v>
      </c>
      <c r="D28" s="40">
        <f>ROUND(('ACQUISITION ASSUMPTIONS'!$D20*'SUBSCRIBER BASE'!D$6)*'SUBSCRIBER BASE'!D$7,0)</f>
        <v>0</v>
      </c>
      <c r="E28" s="40">
        <f>ROUND(('ACQUISITION ASSUMPTIONS'!$D20*'SUBSCRIBER BASE'!E$6)*'SUBSCRIBER BASE'!E$7,0)</f>
        <v>0</v>
      </c>
      <c r="F28" s="40">
        <f>ROUND(('ACQUISITION ASSUMPTIONS'!$D20*'SUBSCRIBER BASE'!F$6)*'SUBSCRIBER BASE'!F$7,0)</f>
        <v>0</v>
      </c>
      <c r="G28" s="40">
        <f>ROUND(('ACQUISITION ASSUMPTIONS'!$D20*'SUBSCRIBER BASE'!G$6)*'SUBSCRIBER BASE'!G$7,0)</f>
        <v>0</v>
      </c>
      <c r="H28" s="40">
        <f>ROUND(('ACQUISITION ASSUMPTIONS'!$D20*'SUBSCRIBER BASE'!H$6)*'SUBSCRIBER BASE'!H$7,0)</f>
        <v>0</v>
      </c>
      <c r="I28" s="40">
        <f>ROUND(('ACQUISITION ASSUMPTIONS'!$D20*'SUBSCRIBER BASE'!I$6)*'SUBSCRIBER BASE'!I$7,0)</f>
        <v>0</v>
      </c>
      <c r="J28" s="40">
        <f>ROUND(('ACQUISITION ASSUMPTIONS'!$D20*'SUBSCRIBER BASE'!J$6)*'SUBSCRIBER BASE'!J$7,0)</f>
        <v>0</v>
      </c>
      <c r="K28" s="40" t="s">
        <v>530</v>
      </c>
      <c r="L28" s="40">
        <f ca="1">ROUND(('ACQUISITION ASSUMPTIONS'!$D20*'SUBSCRIBER BASE'!L$6)*'SUBSCRIBER BASE'!L$7,0)</f>
        <v>1456</v>
      </c>
      <c r="M28" s="40">
        <f ca="1">ROUND(('ACQUISITION ASSUMPTIONS'!$D20*'SUBSCRIBER BASE'!M$6)*'SUBSCRIBER BASE'!M$7,0)</f>
        <v>1353</v>
      </c>
      <c r="N28" s="40">
        <f ca="1">ROUND(('ACQUISITION ASSUMPTIONS'!$D20*'SUBSCRIBER BASE'!N$6)*'SUBSCRIBER BASE'!N$7,0)</f>
        <v>1569</v>
      </c>
      <c r="O28" s="40">
        <f ca="1">ROUND(('ACQUISITION ASSUMPTIONS'!$D20*'SUBSCRIBER BASE'!O$6)*'SUBSCRIBER BASE'!O$7,0)</f>
        <v>1506</v>
      </c>
      <c r="P28" s="40">
        <f ca="1">ROUND(('ACQUISITION ASSUMPTIONS'!$D20*'SUBSCRIBER BASE'!P$6)*'SUBSCRIBER BASE'!P$7,0)</f>
        <v>1697</v>
      </c>
      <c r="Q28" s="40">
        <f ca="1">ROUND(('ACQUISITION ASSUMPTIONS'!$D20*'SUBSCRIBER BASE'!Q$6)*'SUBSCRIBER BASE'!Q$7,0)</f>
        <v>2271</v>
      </c>
      <c r="R28" s="40">
        <f ca="1">ROUND(('ACQUISITION ASSUMPTIONS'!$D20*'SUBSCRIBER BASE'!R$6)*'SUBSCRIBER BASE'!R$7,0)</f>
        <v>2949</v>
      </c>
      <c r="S28" s="40">
        <f ca="1">ROUND(('ACQUISITION ASSUMPTIONS'!$D20*'SUBSCRIBER BASE'!S$6)*'SUBSCRIBER BASE'!S$7,0)</f>
        <v>3108</v>
      </c>
      <c r="T28" s="40">
        <f ca="1">ROUND(('ACQUISITION ASSUMPTIONS'!$D20*'SUBSCRIBER BASE'!T$6)*'SUBSCRIBER BASE'!T$7,0)</f>
        <v>3335</v>
      </c>
      <c r="U28" s="40">
        <f ca="1">ROUND(('ACQUISITION ASSUMPTIONS'!$D20*'SUBSCRIBER BASE'!U$6)*'SUBSCRIBER BASE'!U$7,0)</f>
        <v>3059</v>
      </c>
      <c r="V28" s="40">
        <f ca="1">ROUND(('ACQUISITION ASSUMPTIONS'!$D20*'SUBSCRIBER BASE'!V$6)*'SUBSCRIBER BASE'!V$7,0)</f>
        <v>3678</v>
      </c>
      <c r="W28" s="40">
        <f ca="1">ROUND(('ACQUISITION ASSUMPTIONS'!$D20*'SUBSCRIBER BASE'!W$6)*'SUBSCRIBER BASE'!W$7,0)</f>
        <v>4215</v>
      </c>
      <c r="X28" s="40">
        <f ca="1">ROUND(('ACQUISITION ASSUMPTIONS'!$D20*'SUBSCRIBER BASE'!X$6)*'SUBSCRIBER BASE'!X$7,0)</f>
        <v>3646</v>
      </c>
      <c r="Y28" s="40">
        <f ca="1">ROUND(('ACQUISITION ASSUMPTIONS'!$D20*'SUBSCRIBER BASE'!Y$6)*'SUBSCRIBER BASE'!Y$7,0)</f>
        <v>3600</v>
      </c>
      <c r="Z28" s="40">
        <f ca="1">ROUND(('ACQUISITION ASSUMPTIONS'!$D20*'SUBSCRIBER BASE'!Z$6)*'SUBSCRIBER BASE'!Z$7,0)</f>
        <v>4379</v>
      </c>
      <c r="AA28" s="40">
        <f ca="1">ROUND(('ACQUISITION ASSUMPTIONS'!$D20*'SUBSCRIBER BASE'!AA$6)*'SUBSCRIBER BASE'!AA$7,0)</f>
        <v>4342</v>
      </c>
      <c r="AB28" s="40">
        <f ca="1">ROUND(('ACQUISITION ASSUMPTIONS'!$D20*'SUBSCRIBER BASE'!AB$6)*'SUBSCRIBER BASE'!AB$7,0)</f>
        <v>4967</v>
      </c>
      <c r="AC28" s="40">
        <f ca="1">ROUND(('ACQUISITION ASSUMPTIONS'!$D20*'SUBSCRIBER BASE'!AC$6)*'SUBSCRIBER BASE'!AC$7,0)</f>
        <v>6626</v>
      </c>
      <c r="AD28" s="40">
        <f ca="1">ROUND(('ACQUISITION ASSUMPTIONS'!$D20*'SUBSCRIBER BASE'!AD$6)*'SUBSCRIBER BASE'!AD$7,0)</f>
        <v>8426</v>
      </c>
      <c r="AE28" s="40">
        <f ca="1">ROUND(('ACQUISITION ASSUMPTIONS'!$D20*'SUBSCRIBER BASE'!AE$6)*'SUBSCRIBER BASE'!AE$7,0)</f>
        <v>8549</v>
      </c>
      <c r="AF28" s="40">
        <f ca="1">ROUND(('ACQUISITION ASSUMPTIONS'!$D20*'SUBSCRIBER BASE'!AF$6)*'SUBSCRIBER BASE'!AF$7,0)</f>
        <v>8705</v>
      </c>
      <c r="AG28" s="40">
        <f ca="1">ROUND(('ACQUISITION ASSUMPTIONS'!$D20*'SUBSCRIBER BASE'!AG$6)*'SUBSCRIBER BASE'!AG$7,0)</f>
        <v>7483</v>
      </c>
      <c r="AH28" s="40">
        <f ca="1">ROUND(('ACQUISITION ASSUMPTIONS'!$D20*'SUBSCRIBER BASE'!AH$6)*'SUBSCRIBER BASE'!AH$7,0)</f>
        <v>8355</v>
      </c>
      <c r="AI28" s="40">
        <f ca="1">ROUND(('ACQUISITION ASSUMPTIONS'!$D20*'SUBSCRIBER BASE'!AI$6)*'SUBSCRIBER BASE'!AI$7,0)</f>
        <v>8836</v>
      </c>
      <c r="AJ28" s="40">
        <f ca="1">ROUND(('ACQUISITION ASSUMPTIONS'!$D20*'SUBSCRIBER BASE'!AJ$6)*'SUBSCRIBER BASE'!AJ$7,0)</f>
        <v>7036</v>
      </c>
      <c r="AK28" s="40">
        <f ca="1">ROUND(('ACQUISITION ASSUMPTIONS'!$D20*'SUBSCRIBER BASE'!AK$6)*'SUBSCRIBER BASE'!AK$7,0)</f>
        <v>6398</v>
      </c>
      <c r="AL28" s="40">
        <f ca="1">ROUND(('ACQUISITION ASSUMPTIONS'!$D20*'SUBSCRIBER BASE'!AL$6)*'SUBSCRIBER BASE'!AL$7,0)</f>
        <v>7190</v>
      </c>
      <c r="AM28" s="40">
        <f ca="1">ROUND(('ACQUISITION ASSUMPTIONS'!$D20*'SUBSCRIBER BASE'!AM$6)*'SUBSCRIBER BASE'!AM$7,0)</f>
        <v>6620</v>
      </c>
      <c r="AN28" s="40">
        <f ca="1">ROUND(('ACQUISITION ASSUMPTIONS'!$D20*'SUBSCRIBER BASE'!AN$6)*'SUBSCRIBER BASE'!AN$7,0)</f>
        <v>7079</v>
      </c>
      <c r="AO28" s="40">
        <f ca="1">ROUND(('ACQUISITION ASSUMPTIONS'!$D20*'SUBSCRIBER BASE'!AO$6)*'SUBSCRIBER BASE'!AO$7,0)</f>
        <v>8894</v>
      </c>
      <c r="AP28" s="40">
        <f ca="1">ROUND(('ACQUISITION ASSUMPTIONS'!$D20*'SUBSCRIBER BASE'!AP$6)*'SUBSCRIBER BASE'!AP$7,0)</f>
        <v>10735</v>
      </c>
      <c r="AQ28" s="40">
        <f ca="1">ROUND(('ACQUISITION ASSUMPTIONS'!$D20*'SUBSCRIBER BASE'!AQ$6)*'SUBSCRIBER BASE'!AQ$7,0)</f>
        <v>10417</v>
      </c>
      <c r="AR28" s="40">
        <f ca="1">ROUND(('ACQUISITION ASSUMPTIONS'!$D20*'SUBSCRIBER BASE'!AR$6)*'SUBSCRIBER BASE'!AR$7,0)</f>
        <v>10215</v>
      </c>
      <c r="AS28" s="40">
        <f ca="1">ROUND(('ACQUISITION ASSUMPTIONS'!$D20*'SUBSCRIBER BASE'!AS$6)*'SUBSCRIBER BASE'!AS$7,0)</f>
        <v>8511</v>
      </c>
      <c r="AT28" s="40">
        <f ca="1">ROUND(('ACQUISITION ASSUMPTIONS'!$D20*'SUBSCRIBER BASE'!AT$6)*'SUBSCRIBER BASE'!AT$7,0)</f>
        <v>9261</v>
      </c>
      <c r="AU28" s="40">
        <f ca="1">ROUND(('ACQUISITION ASSUMPTIONS'!$D20*'SUBSCRIBER BASE'!AU$6)*'SUBSCRIBER BASE'!AU$7,0)</f>
        <v>9592</v>
      </c>
      <c r="AV28" s="40">
        <f ca="1">ROUND(('ACQUISITION ASSUMPTIONS'!$D20*'SUBSCRIBER BASE'!AV$6)*'SUBSCRIBER BASE'!AV$7,0)</f>
        <v>7510</v>
      </c>
      <c r="AW28" s="40">
        <f ca="1">ROUND(('ACQUISITION ASSUMPTIONS'!$D20*'SUBSCRIBER BASE'!AW$6)*'SUBSCRIBER BASE'!AW$7,0)</f>
        <v>6738</v>
      </c>
      <c r="AX28" s="40">
        <f ca="1">ROUND(('ACQUISITION ASSUMPTIONS'!$D20*'SUBSCRIBER BASE'!AX$6)*'SUBSCRIBER BASE'!AX$7,0)</f>
        <v>7489</v>
      </c>
      <c r="AY28" s="40">
        <f ca="1">ROUND(('ACQUISITION ASSUMPTIONS'!$D20*'SUBSCRIBER BASE'!AY$6)*'SUBSCRIBER BASE'!AY$7,0)</f>
        <v>6837</v>
      </c>
      <c r="AZ28" s="40">
        <f ca="1">ROUND(('ACQUISITION ASSUMPTIONS'!$D20*'SUBSCRIBER BASE'!AZ$6)*'SUBSCRIBER BASE'!AZ$7,0)</f>
        <v>7260</v>
      </c>
      <c r="BA28" s="40">
        <f ca="1">ROUND(('ACQUISITION ASSUMPTIONS'!$D20*'SUBSCRIBER BASE'!BA$6)*'SUBSCRIBER BASE'!BA$7,0)</f>
        <v>9073</v>
      </c>
      <c r="BB28" s="40">
        <f ca="1">ROUND(('ACQUISITION ASSUMPTIONS'!$D20*'SUBSCRIBER BASE'!BB$6)*'SUBSCRIBER BASE'!BB$7,0)</f>
        <v>10905</v>
      </c>
      <c r="BC28" s="40">
        <f ca="1">ROUND(('ACQUISITION ASSUMPTIONS'!$D20*'SUBSCRIBER BASE'!BC$6)*'SUBSCRIBER BASE'!BC$7,0)</f>
        <v>10546</v>
      </c>
      <c r="BD28" s="40">
        <f ca="1">ROUND(('ACQUISITION ASSUMPTIONS'!$D20*'SUBSCRIBER BASE'!BD$6)*'SUBSCRIBER BASE'!BD$7,0)</f>
        <v>10314</v>
      </c>
      <c r="BE28" s="40">
        <f ca="1">ROUND(('ACQUISITION ASSUMPTIONS'!$D20*'SUBSCRIBER BASE'!BE$6)*'SUBSCRIBER BASE'!BE$7,0)</f>
        <v>8576</v>
      </c>
      <c r="BF28" s="40">
        <f ca="1">ROUND(('ACQUISITION ASSUMPTIONS'!$D20*'SUBSCRIBER BASE'!BF$6)*'SUBSCRIBER BASE'!BF$7,0)</f>
        <v>9317</v>
      </c>
      <c r="BG28" s="40">
        <f ca="1">ROUND(('ACQUISITION ASSUMPTIONS'!$D20*'SUBSCRIBER BASE'!BG$6)*'SUBSCRIBER BASE'!BG$7,0)</f>
        <v>9637</v>
      </c>
      <c r="BH28" s="40">
        <f ca="1">ROUND(('ACQUISITION ASSUMPTIONS'!$D20*'SUBSCRIBER BASE'!BH$6)*'SUBSCRIBER BASE'!BH$7,0)</f>
        <v>7538</v>
      </c>
      <c r="BI28" s="40">
        <f ca="1">ROUND(('ACQUISITION ASSUMPTIONS'!$D20*'SUBSCRIBER BASE'!BI$6)*'SUBSCRIBER BASE'!BI$7,0)</f>
        <v>6757</v>
      </c>
      <c r="BJ28" s="40">
        <f ca="1">ROUND(('ACQUISITION ASSUMPTIONS'!$D20*'SUBSCRIBER BASE'!BJ$6)*'SUBSCRIBER BASE'!BJ$7,0)</f>
        <v>7506</v>
      </c>
      <c r="BK28" s="40">
        <f ca="1">ROUND(('ACQUISITION ASSUMPTIONS'!$D20*'SUBSCRIBER BASE'!BK$6)*'SUBSCRIBER BASE'!BK$7,0)</f>
        <v>6849</v>
      </c>
      <c r="BL28" s="40">
        <f ca="1">ROUND(('ACQUISITION ASSUMPTIONS'!$D20*'SUBSCRIBER BASE'!BL$6)*'SUBSCRIBER BASE'!BL$7,0)</f>
        <v>7271</v>
      </c>
      <c r="BM28" s="40">
        <f ca="1">ROUND(('ACQUISITION ASSUMPTIONS'!$D20*'SUBSCRIBER BASE'!BM$6)*'SUBSCRIBER BASE'!BM$7,0)</f>
        <v>9083</v>
      </c>
      <c r="BN28" s="40">
        <f ca="1">ROUND(('ACQUISITION ASSUMPTIONS'!$D20*'SUBSCRIBER BASE'!BN$6)*'SUBSCRIBER BASE'!BN$7,0)</f>
        <v>10914</v>
      </c>
      <c r="BO28" s="40">
        <f ca="1">ROUND(('ACQUISITION ASSUMPTIONS'!$D20*'SUBSCRIBER BASE'!BO$6)*'SUBSCRIBER BASE'!BO$7,0)</f>
        <v>10553</v>
      </c>
      <c r="BP28" s="40">
        <f ca="1">ROUND(('ACQUISITION ASSUMPTIONS'!$D20*'SUBSCRIBER BASE'!BP$6)*'SUBSCRIBER BASE'!BP$7,0)</f>
        <v>10320</v>
      </c>
      <c r="BQ28" s="40">
        <f ca="1">ROUND(('ACQUISITION ASSUMPTIONS'!$D20*'SUBSCRIBER BASE'!BQ$6)*'SUBSCRIBER BASE'!BQ$7,0)</f>
        <v>8580</v>
      </c>
      <c r="BR28" s="40">
        <f ca="1">ROUND(('ACQUISITION ASSUMPTIONS'!$D20*'SUBSCRIBER BASE'!BR$6)*'SUBSCRIBER BASE'!BR$7,0)</f>
        <v>9320</v>
      </c>
      <c r="BS28" s="41">
        <f ca="1">ROUND(('ACQUISITION ASSUMPTIONS'!$D20*'SUBSCRIBER BASE'!BS$6)*'SUBSCRIBER BASE'!BS$7,0)</f>
        <v>9639</v>
      </c>
    </row>
    <row r="29" spans="2:73" ht="25" customHeight="1" outlineLevel="1">
      <c r="B29" s="23" t="str">
        <f t="shared" si="32"/>
        <v>MVLP5</v>
      </c>
      <c r="C29" s="40">
        <f>ROUND(('ACQUISITION ASSUMPTIONS'!$D21*'SUBSCRIBER BASE'!C$6)*'SUBSCRIBER BASE'!C$7,0)</f>
        <v>0</v>
      </c>
      <c r="D29" s="40">
        <f>ROUND(('ACQUISITION ASSUMPTIONS'!$D21*'SUBSCRIBER BASE'!D$6)*'SUBSCRIBER BASE'!D$7,0)</f>
        <v>0</v>
      </c>
      <c r="E29" s="40">
        <f>ROUND(('ACQUISITION ASSUMPTIONS'!$D21*'SUBSCRIBER BASE'!E$6)*'SUBSCRIBER BASE'!E$7,0)</f>
        <v>0</v>
      </c>
      <c r="F29" s="40">
        <f>ROUND(('ACQUISITION ASSUMPTIONS'!$D21*'SUBSCRIBER BASE'!F$6)*'SUBSCRIBER BASE'!F$7,0)</f>
        <v>0</v>
      </c>
      <c r="G29" s="40">
        <f>ROUND(('ACQUISITION ASSUMPTIONS'!$D21*'SUBSCRIBER BASE'!G$6)*'SUBSCRIBER BASE'!G$7,0)</f>
        <v>0</v>
      </c>
      <c r="H29" s="40">
        <f>ROUND(('ACQUISITION ASSUMPTIONS'!$D21*'SUBSCRIBER BASE'!H$6)*'SUBSCRIBER BASE'!H$7,0)</f>
        <v>0</v>
      </c>
      <c r="I29" s="40">
        <f>ROUND(('ACQUISITION ASSUMPTIONS'!$D21*'SUBSCRIBER BASE'!I$6)*'SUBSCRIBER BASE'!I$7,0)</f>
        <v>0</v>
      </c>
      <c r="J29" s="40">
        <f>ROUND(('ACQUISITION ASSUMPTIONS'!$D21*'SUBSCRIBER BASE'!J$6)*'SUBSCRIBER BASE'!J$7,0)</f>
        <v>0</v>
      </c>
      <c r="K29" s="40" t="s">
        <v>531</v>
      </c>
      <c r="L29" s="40">
        <f ca="1">ROUND(('ACQUISITION ASSUMPTIONS'!$D21*'SUBSCRIBER BASE'!L$6)*'SUBSCRIBER BASE'!L$7,0)</f>
        <v>1456</v>
      </c>
      <c r="M29" s="40">
        <f ca="1">ROUND(('ACQUISITION ASSUMPTIONS'!$D21*'SUBSCRIBER BASE'!M$6)*'SUBSCRIBER BASE'!M$7,0)</f>
        <v>1353</v>
      </c>
      <c r="N29" s="40">
        <f ca="1">ROUND(('ACQUISITION ASSUMPTIONS'!$D21*'SUBSCRIBER BASE'!N$6)*'SUBSCRIBER BASE'!N$7,0)</f>
        <v>1569</v>
      </c>
      <c r="O29" s="40">
        <f ca="1">ROUND(('ACQUISITION ASSUMPTIONS'!$D21*'SUBSCRIBER BASE'!O$6)*'SUBSCRIBER BASE'!O$7,0)</f>
        <v>1506</v>
      </c>
      <c r="P29" s="40">
        <f ca="1">ROUND(('ACQUISITION ASSUMPTIONS'!$D21*'SUBSCRIBER BASE'!P$6)*'SUBSCRIBER BASE'!P$7,0)</f>
        <v>1697</v>
      </c>
      <c r="Q29" s="40">
        <f ca="1">ROUND(('ACQUISITION ASSUMPTIONS'!$D21*'SUBSCRIBER BASE'!Q$6)*'SUBSCRIBER BASE'!Q$7,0)</f>
        <v>2271</v>
      </c>
      <c r="R29" s="40">
        <f ca="1">ROUND(('ACQUISITION ASSUMPTIONS'!$D21*'SUBSCRIBER BASE'!R$6)*'SUBSCRIBER BASE'!R$7,0)</f>
        <v>2949</v>
      </c>
      <c r="S29" s="40">
        <f ca="1">ROUND(('ACQUISITION ASSUMPTIONS'!$D21*'SUBSCRIBER BASE'!S$6)*'SUBSCRIBER BASE'!S$7,0)</f>
        <v>3108</v>
      </c>
      <c r="T29" s="40">
        <f ca="1">ROUND(('ACQUISITION ASSUMPTIONS'!$D21*'SUBSCRIBER BASE'!T$6)*'SUBSCRIBER BASE'!T$7,0)</f>
        <v>3335</v>
      </c>
      <c r="U29" s="40">
        <f ca="1">ROUND(('ACQUISITION ASSUMPTIONS'!$D21*'SUBSCRIBER BASE'!U$6)*'SUBSCRIBER BASE'!U$7,0)</f>
        <v>3059</v>
      </c>
      <c r="V29" s="40">
        <f ca="1">ROUND(('ACQUISITION ASSUMPTIONS'!$D21*'SUBSCRIBER BASE'!V$6)*'SUBSCRIBER BASE'!V$7,0)</f>
        <v>3678</v>
      </c>
      <c r="W29" s="40">
        <f ca="1">ROUND(('ACQUISITION ASSUMPTIONS'!$D21*'SUBSCRIBER BASE'!W$6)*'SUBSCRIBER BASE'!W$7,0)</f>
        <v>4215</v>
      </c>
      <c r="X29" s="40">
        <f ca="1">ROUND(('ACQUISITION ASSUMPTIONS'!$D21*'SUBSCRIBER BASE'!X$6)*'SUBSCRIBER BASE'!X$7,0)</f>
        <v>3646</v>
      </c>
      <c r="Y29" s="40">
        <f ca="1">ROUND(('ACQUISITION ASSUMPTIONS'!$D21*'SUBSCRIBER BASE'!Y$6)*'SUBSCRIBER BASE'!Y$7,0)</f>
        <v>3600</v>
      </c>
      <c r="Z29" s="40">
        <f ca="1">ROUND(('ACQUISITION ASSUMPTIONS'!$D21*'SUBSCRIBER BASE'!Z$6)*'SUBSCRIBER BASE'!Z$7,0)</f>
        <v>4379</v>
      </c>
      <c r="AA29" s="40">
        <f ca="1">ROUND(('ACQUISITION ASSUMPTIONS'!$D21*'SUBSCRIBER BASE'!AA$6)*'SUBSCRIBER BASE'!AA$7,0)</f>
        <v>4342</v>
      </c>
      <c r="AB29" s="40">
        <f ca="1">ROUND(('ACQUISITION ASSUMPTIONS'!$D21*'SUBSCRIBER BASE'!AB$6)*'SUBSCRIBER BASE'!AB$7,0)</f>
        <v>4967</v>
      </c>
      <c r="AC29" s="40">
        <f ca="1">ROUND(('ACQUISITION ASSUMPTIONS'!$D21*'SUBSCRIBER BASE'!AC$6)*'SUBSCRIBER BASE'!AC$7,0)</f>
        <v>6626</v>
      </c>
      <c r="AD29" s="40">
        <f ca="1">ROUND(('ACQUISITION ASSUMPTIONS'!$D21*'SUBSCRIBER BASE'!AD$6)*'SUBSCRIBER BASE'!AD$7,0)</f>
        <v>8426</v>
      </c>
      <c r="AE29" s="40">
        <f ca="1">ROUND(('ACQUISITION ASSUMPTIONS'!$D21*'SUBSCRIBER BASE'!AE$6)*'SUBSCRIBER BASE'!AE$7,0)</f>
        <v>8549</v>
      </c>
      <c r="AF29" s="40">
        <f ca="1">ROUND(('ACQUISITION ASSUMPTIONS'!$D21*'SUBSCRIBER BASE'!AF$6)*'SUBSCRIBER BASE'!AF$7,0)</f>
        <v>8705</v>
      </c>
      <c r="AG29" s="40">
        <f ca="1">ROUND(('ACQUISITION ASSUMPTIONS'!$D21*'SUBSCRIBER BASE'!AG$6)*'SUBSCRIBER BASE'!AG$7,0)</f>
        <v>7483</v>
      </c>
      <c r="AH29" s="40">
        <f ca="1">ROUND(('ACQUISITION ASSUMPTIONS'!$D21*'SUBSCRIBER BASE'!AH$6)*'SUBSCRIBER BASE'!AH$7,0)</f>
        <v>8355</v>
      </c>
      <c r="AI29" s="40">
        <f ca="1">ROUND(('ACQUISITION ASSUMPTIONS'!$D21*'SUBSCRIBER BASE'!AI$6)*'SUBSCRIBER BASE'!AI$7,0)</f>
        <v>8836</v>
      </c>
      <c r="AJ29" s="40">
        <f ca="1">ROUND(('ACQUISITION ASSUMPTIONS'!$D21*'SUBSCRIBER BASE'!AJ$6)*'SUBSCRIBER BASE'!AJ$7,0)</f>
        <v>7036</v>
      </c>
      <c r="AK29" s="40">
        <f ca="1">ROUND(('ACQUISITION ASSUMPTIONS'!$D21*'SUBSCRIBER BASE'!AK$6)*'SUBSCRIBER BASE'!AK$7,0)</f>
        <v>6398</v>
      </c>
      <c r="AL29" s="40">
        <f ca="1">ROUND(('ACQUISITION ASSUMPTIONS'!$D21*'SUBSCRIBER BASE'!AL$6)*'SUBSCRIBER BASE'!AL$7,0)</f>
        <v>7190</v>
      </c>
      <c r="AM29" s="40">
        <f ca="1">ROUND(('ACQUISITION ASSUMPTIONS'!$D21*'SUBSCRIBER BASE'!AM$6)*'SUBSCRIBER BASE'!AM$7,0)</f>
        <v>6620</v>
      </c>
      <c r="AN29" s="40">
        <f ca="1">ROUND(('ACQUISITION ASSUMPTIONS'!$D21*'SUBSCRIBER BASE'!AN$6)*'SUBSCRIBER BASE'!AN$7,0)</f>
        <v>7079</v>
      </c>
      <c r="AO29" s="40">
        <f ca="1">ROUND(('ACQUISITION ASSUMPTIONS'!$D21*'SUBSCRIBER BASE'!AO$6)*'SUBSCRIBER BASE'!AO$7,0)</f>
        <v>8894</v>
      </c>
      <c r="AP29" s="40">
        <f ca="1">ROUND(('ACQUISITION ASSUMPTIONS'!$D21*'SUBSCRIBER BASE'!AP$6)*'SUBSCRIBER BASE'!AP$7,0)</f>
        <v>10735</v>
      </c>
      <c r="AQ29" s="40">
        <f ca="1">ROUND(('ACQUISITION ASSUMPTIONS'!$D21*'SUBSCRIBER BASE'!AQ$6)*'SUBSCRIBER BASE'!AQ$7,0)</f>
        <v>10417</v>
      </c>
      <c r="AR29" s="40">
        <f ca="1">ROUND(('ACQUISITION ASSUMPTIONS'!$D21*'SUBSCRIBER BASE'!AR$6)*'SUBSCRIBER BASE'!AR$7,0)</f>
        <v>10215</v>
      </c>
      <c r="AS29" s="40">
        <f ca="1">ROUND(('ACQUISITION ASSUMPTIONS'!$D21*'SUBSCRIBER BASE'!AS$6)*'SUBSCRIBER BASE'!AS$7,0)</f>
        <v>8511</v>
      </c>
      <c r="AT29" s="40">
        <f ca="1">ROUND(('ACQUISITION ASSUMPTIONS'!$D21*'SUBSCRIBER BASE'!AT$6)*'SUBSCRIBER BASE'!AT$7,0)</f>
        <v>9261</v>
      </c>
      <c r="AU29" s="40">
        <f ca="1">ROUND(('ACQUISITION ASSUMPTIONS'!$D21*'SUBSCRIBER BASE'!AU$6)*'SUBSCRIBER BASE'!AU$7,0)</f>
        <v>9592</v>
      </c>
      <c r="AV29" s="40">
        <f ca="1">ROUND(('ACQUISITION ASSUMPTIONS'!$D21*'SUBSCRIBER BASE'!AV$6)*'SUBSCRIBER BASE'!AV$7,0)</f>
        <v>7510</v>
      </c>
      <c r="AW29" s="40">
        <f ca="1">ROUND(('ACQUISITION ASSUMPTIONS'!$D21*'SUBSCRIBER BASE'!AW$6)*'SUBSCRIBER BASE'!AW$7,0)</f>
        <v>6738</v>
      </c>
      <c r="AX29" s="40">
        <f ca="1">ROUND(('ACQUISITION ASSUMPTIONS'!$D21*'SUBSCRIBER BASE'!AX$6)*'SUBSCRIBER BASE'!AX$7,0)</f>
        <v>7489</v>
      </c>
      <c r="AY29" s="40">
        <f ca="1">ROUND(('ACQUISITION ASSUMPTIONS'!$D21*'SUBSCRIBER BASE'!AY$6)*'SUBSCRIBER BASE'!AY$7,0)</f>
        <v>6837</v>
      </c>
      <c r="AZ29" s="40">
        <f ca="1">ROUND(('ACQUISITION ASSUMPTIONS'!$D21*'SUBSCRIBER BASE'!AZ$6)*'SUBSCRIBER BASE'!AZ$7,0)</f>
        <v>7260</v>
      </c>
      <c r="BA29" s="40">
        <f ca="1">ROUND(('ACQUISITION ASSUMPTIONS'!$D21*'SUBSCRIBER BASE'!BA$6)*'SUBSCRIBER BASE'!BA$7,0)</f>
        <v>9073</v>
      </c>
      <c r="BB29" s="40">
        <f ca="1">ROUND(('ACQUISITION ASSUMPTIONS'!$D21*'SUBSCRIBER BASE'!BB$6)*'SUBSCRIBER BASE'!BB$7,0)</f>
        <v>10905</v>
      </c>
      <c r="BC29" s="40">
        <f ca="1">ROUND(('ACQUISITION ASSUMPTIONS'!$D21*'SUBSCRIBER BASE'!BC$6)*'SUBSCRIBER BASE'!BC$7,0)</f>
        <v>10546</v>
      </c>
      <c r="BD29" s="40">
        <f ca="1">ROUND(('ACQUISITION ASSUMPTIONS'!$D21*'SUBSCRIBER BASE'!BD$6)*'SUBSCRIBER BASE'!BD$7,0)</f>
        <v>10314</v>
      </c>
      <c r="BE29" s="40">
        <f ca="1">ROUND(('ACQUISITION ASSUMPTIONS'!$D21*'SUBSCRIBER BASE'!BE$6)*'SUBSCRIBER BASE'!BE$7,0)</f>
        <v>8576</v>
      </c>
      <c r="BF29" s="40">
        <f ca="1">ROUND(('ACQUISITION ASSUMPTIONS'!$D21*'SUBSCRIBER BASE'!BF$6)*'SUBSCRIBER BASE'!BF$7,0)</f>
        <v>9317</v>
      </c>
      <c r="BG29" s="40">
        <f ca="1">ROUND(('ACQUISITION ASSUMPTIONS'!$D21*'SUBSCRIBER BASE'!BG$6)*'SUBSCRIBER BASE'!BG$7,0)</f>
        <v>9637</v>
      </c>
      <c r="BH29" s="40">
        <f ca="1">ROUND(('ACQUISITION ASSUMPTIONS'!$D21*'SUBSCRIBER BASE'!BH$6)*'SUBSCRIBER BASE'!BH$7,0)</f>
        <v>7538</v>
      </c>
      <c r="BI29" s="40">
        <f ca="1">ROUND(('ACQUISITION ASSUMPTIONS'!$D21*'SUBSCRIBER BASE'!BI$6)*'SUBSCRIBER BASE'!BI$7,0)</f>
        <v>6757</v>
      </c>
      <c r="BJ29" s="40">
        <f ca="1">ROUND(('ACQUISITION ASSUMPTIONS'!$D21*'SUBSCRIBER BASE'!BJ$6)*'SUBSCRIBER BASE'!BJ$7,0)</f>
        <v>7506</v>
      </c>
      <c r="BK29" s="40">
        <f ca="1">ROUND(('ACQUISITION ASSUMPTIONS'!$D21*'SUBSCRIBER BASE'!BK$6)*'SUBSCRIBER BASE'!BK$7,0)</f>
        <v>6849</v>
      </c>
      <c r="BL29" s="40">
        <f ca="1">ROUND(('ACQUISITION ASSUMPTIONS'!$D21*'SUBSCRIBER BASE'!BL$6)*'SUBSCRIBER BASE'!BL$7,0)</f>
        <v>7271</v>
      </c>
      <c r="BM29" s="40">
        <f ca="1">ROUND(('ACQUISITION ASSUMPTIONS'!$D21*'SUBSCRIBER BASE'!BM$6)*'SUBSCRIBER BASE'!BM$7,0)</f>
        <v>9083</v>
      </c>
      <c r="BN29" s="40">
        <f ca="1">ROUND(('ACQUISITION ASSUMPTIONS'!$D21*'SUBSCRIBER BASE'!BN$6)*'SUBSCRIBER BASE'!BN$7,0)</f>
        <v>10914</v>
      </c>
      <c r="BO29" s="40">
        <f ca="1">ROUND(('ACQUISITION ASSUMPTIONS'!$D21*'SUBSCRIBER BASE'!BO$6)*'SUBSCRIBER BASE'!BO$7,0)</f>
        <v>10553</v>
      </c>
      <c r="BP29" s="40">
        <f ca="1">ROUND(('ACQUISITION ASSUMPTIONS'!$D21*'SUBSCRIBER BASE'!BP$6)*'SUBSCRIBER BASE'!BP$7,0)</f>
        <v>10320</v>
      </c>
      <c r="BQ29" s="40">
        <f ca="1">ROUND(('ACQUISITION ASSUMPTIONS'!$D21*'SUBSCRIBER BASE'!BQ$6)*'SUBSCRIBER BASE'!BQ$7,0)</f>
        <v>8580</v>
      </c>
      <c r="BR29" s="40">
        <f ca="1">ROUND(('ACQUISITION ASSUMPTIONS'!$D21*'SUBSCRIBER BASE'!BR$6)*'SUBSCRIBER BASE'!BR$7,0)</f>
        <v>9320</v>
      </c>
      <c r="BS29" s="41">
        <f ca="1">ROUND(('ACQUISITION ASSUMPTIONS'!$D21*'SUBSCRIBER BASE'!BS$6)*'SUBSCRIBER BASE'!BS$7,0)</f>
        <v>9639</v>
      </c>
    </row>
    <row r="30" spans="2:73" ht="25" customHeight="1" outlineLevel="1">
      <c r="B30" s="23" t="str">
        <f t="shared" si="32"/>
        <v>MVLP6</v>
      </c>
      <c r="C30" s="40">
        <f>ROUND(('ACQUISITION ASSUMPTIONS'!$D22*'SUBSCRIBER BASE'!C$6)*'SUBSCRIBER BASE'!C$7,0)</f>
        <v>0</v>
      </c>
      <c r="D30" s="40">
        <f>ROUND(('ACQUISITION ASSUMPTIONS'!$D22*'SUBSCRIBER BASE'!D$6)*'SUBSCRIBER BASE'!D$7,0)</f>
        <v>0</v>
      </c>
      <c r="E30" s="40">
        <f>ROUND(('ACQUISITION ASSUMPTIONS'!$D22*'SUBSCRIBER BASE'!E$6)*'SUBSCRIBER BASE'!E$7,0)</f>
        <v>0</v>
      </c>
      <c r="F30" s="40">
        <f>ROUND(('ACQUISITION ASSUMPTIONS'!$D22*'SUBSCRIBER BASE'!F$6)*'SUBSCRIBER BASE'!F$7,0)</f>
        <v>0</v>
      </c>
      <c r="G30" s="40">
        <f>ROUND(('ACQUISITION ASSUMPTIONS'!$D22*'SUBSCRIBER BASE'!G$6)*'SUBSCRIBER BASE'!G$7,0)</f>
        <v>0</v>
      </c>
      <c r="H30" s="40">
        <f>ROUND(('ACQUISITION ASSUMPTIONS'!$D22*'SUBSCRIBER BASE'!H$6)*'SUBSCRIBER BASE'!H$7,0)</f>
        <v>0</v>
      </c>
      <c r="I30" s="40">
        <f>ROUND(('ACQUISITION ASSUMPTIONS'!$D22*'SUBSCRIBER BASE'!I$6)*'SUBSCRIBER BASE'!I$7,0)</f>
        <v>0</v>
      </c>
      <c r="J30" s="40">
        <f>ROUND(('ACQUISITION ASSUMPTIONS'!$D22*'SUBSCRIBER BASE'!J$6)*'SUBSCRIBER BASE'!J$7,0)</f>
        <v>0</v>
      </c>
      <c r="K30" s="40" t="s">
        <v>545</v>
      </c>
      <c r="L30" s="40">
        <f ca="1">ROUND(('ACQUISITION ASSUMPTIONS'!$D22*'SUBSCRIBER BASE'!L$6)*'SUBSCRIBER BASE'!L$7,0)</f>
        <v>910</v>
      </c>
      <c r="M30" s="40">
        <f ca="1">ROUND(('ACQUISITION ASSUMPTIONS'!$D22*'SUBSCRIBER BASE'!M$6)*'SUBSCRIBER BASE'!M$7,0)</f>
        <v>845</v>
      </c>
      <c r="N30" s="40">
        <f ca="1">ROUND(('ACQUISITION ASSUMPTIONS'!$D22*'SUBSCRIBER BASE'!N$6)*'SUBSCRIBER BASE'!N$7,0)</f>
        <v>980</v>
      </c>
      <c r="O30" s="40">
        <f ca="1">ROUND(('ACQUISITION ASSUMPTIONS'!$D22*'SUBSCRIBER BASE'!O$6)*'SUBSCRIBER BASE'!O$7,0)</f>
        <v>941</v>
      </c>
      <c r="P30" s="40">
        <f ca="1">ROUND(('ACQUISITION ASSUMPTIONS'!$D22*'SUBSCRIBER BASE'!P$6)*'SUBSCRIBER BASE'!P$7,0)</f>
        <v>1061</v>
      </c>
      <c r="Q30" s="40">
        <f ca="1">ROUND(('ACQUISITION ASSUMPTIONS'!$D22*'SUBSCRIBER BASE'!Q$6)*'SUBSCRIBER BASE'!Q$7,0)</f>
        <v>1420</v>
      </c>
      <c r="R30" s="40">
        <f ca="1">ROUND(('ACQUISITION ASSUMPTIONS'!$D22*'SUBSCRIBER BASE'!R$6)*'SUBSCRIBER BASE'!R$7,0)</f>
        <v>1843</v>
      </c>
      <c r="S30" s="40">
        <f ca="1">ROUND(('ACQUISITION ASSUMPTIONS'!$D22*'SUBSCRIBER BASE'!S$6)*'SUBSCRIBER BASE'!S$7,0)</f>
        <v>1942</v>
      </c>
      <c r="T30" s="40">
        <f ca="1">ROUND(('ACQUISITION ASSUMPTIONS'!$D22*'SUBSCRIBER BASE'!T$6)*'SUBSCRIBER BASE'!T$7,0)</f>
        <v>2084</v>
      </c>
      <c r="U30" s="40">
        <f ca="1">ROUND(('ACQUISITION ASSUMPTIONS'!$D22*'SUBSCRIBER BASE'!U$6)*'SUBSCRIBER BASE'!U$7,0)</f>
        <v>1912</v>
      </c>
      <c r="V30" s="40">
        <f ca="1">ROUND(('ACQUISITION ASSUMPTIONS'!$D22*'SUBSCRIBER BASE'!V$6)*'SUBSCRIBER BASE'!V$7,0)</f>
        <v>2299</v>
      </c>
      <c r="W30" s="40">
        <f ca="1">ROUND(('ACQUISITION ASSUMPTIONS'!$D22*'SUBSCRIBER BASE'!W$6)*'SUBSCRIBER BASE'!W$7,0)</f>
        <v>2634</v>
      </c>
      <c r="X30" s="40">
        <f ca="1">ROUND(('ACQUISITION ASSUMPTIONS'!$D22*'SUBSCRIBER BASE'!X$6)*'SUBSCRIBER BASE'!X$7,0)</f>
        <v>2279</v>
      </c>
      <c r="Y30" s="40">
        <f ca="1">ROUND(('ACQUISITION ASSUMPTIONS'!$D22*'SUBSCRIBER BASE'!Y$6)*'SUBSCRIBER BASE'!Y$7,0)</f>
        <v>2250</v>
      </c>
      <c r="Z30" s="40">
        <f ca="1">ROUND(('ACQUISITION ASSUMPTIONS'!$D22*'SUBSCRIBER BASE'!Z$6)*'SUBSCRIBER BASE'!Z$7,0)</f>
        <v>2737</v>
      </c>
      <c r="AA30" s="40">
        <f ca="1">ROUND(('ACQUISITION ASSUMPTIONS'!$D22*'SUBSCRIBER BASE'!AA$6)*'SUBSCRIBER BASE'!AA$7,0)</f>
        <v>2714</v>
      </c>
      <c r="AB30" s="40">
        <f ca="1">ROUND(('ACQUISITION ASSUMPTIONS'!$D22*'SUBSCRIBER BASE'!AB$6)*'SUBSCRIBER BASE'!AB$7,0)</f>
        <v>3104</v>
      </c>
      <c r="AC30" s="40">
        <f ca="1">ROUND(('ACQUISITION ASSUMPTIONS'!$D22*'SUBSCRIBER BASE'!AC$6)*'SUBSCRIBER BASE'!AC$7,0)</f>
        <v>4141</v>
      </c>
      <c r="AD30" s="40">
        <f ca="1">ROUND(('ACQUISITION ASSUMPTIONS'!$D22*'SUBSCRIBER BASE'!AD$6)*'SUBSCRIBER BASE'!AD$7,0)</f>
        <v>5266</v>
      </c>
      <c r="AE30" s="40">
        <f ca="1">ROUND(('ACQUISITION ASSUMPTIONS'!$D22*'SUBSCRIBER BASE'!AE$6)*'SUBSCRIBER BASE'!AE$7,0)</f>
        <v>5343</v>
      </c>
      <c r="AF30" s="40">
        <f ca="1">ROUND(('ACQUISITION ASSUMPTIONS'!$D22*'SUBSCRIBER BASE'!AF$6)*'SUBSCRIBER BASE'!AF$7,0)</f>
        <v>5441</v>
      </c>
      <c r="AG30" s="40">
        <f ca="1">ROUND(('ACQUISITION ASSUMPTIONS'!$D22*'SUBSCRIBER BASE'!AG$6)*'SUBSCRIBER BASE'!AG$7,0)</f>
        <v>4677</v>
      </c>
      <c r="AH30" s="40">
        <f ca="1">ROUND(('ACQUISITION ASSUMPTIONS'!$D22*'SUBSCRIBER BASE'!AH$6)*'SUBSCRIBER BASE'!AH$7,0)</f>
        <v>5222</v>
      </c>
      <c r="AI30" s="40">
        <f ca="1">ROUND(('ACQUISITION ASSUMPTIONS'!$D22*'SUBSCRIBER BASE'!AI$6)*'SUBSCRIBER BASE'!AI$7,0)</f>
        <v>5522</v>
      </c>
      <c r="AJ30" s="40">
        <f ca="1">ROUND(('ACQUISITION ASSUMPTIONS'!$D22*'SUBSCRIBER BASE'!AJ$6)*'SUBSCRIBER BASE'!AJ$7,0)</f>
        <v>4397</v>
      </c>
      <c r="AK30" s="40">
        <f ca="1">ROUND(('ACQUISITION ASSUMPTIONS'!$D22*'SUBSCRIBER BASE'!AK$6)*'SUBSCRIBER BASE'!AK$7,0)</f>
        <v>3999</v>
      </c>
      <c r="AL30" s="40">
        <f ca="1">ROUND(('ACQUISITION ASSUMPTIONS'!$D22*'SUBSCRIBER BASE'!AL$6)*'SUBSCRIBER BASE'!AL$7,0)</f>
        <v>4494</v>
      </c>
      <c r="AM30" s="40">
        <f ca="1">ROUND(('ACQUISITION ASSUMPTIONS'!$D22*'SUBSCRIBER BASE'!AM$6)*'SUBSCRIBER BASE'!AM$7,0)</f>
        <v>4138</v>
      </c>
      <c r="AN30" s="40">
        <f ca="1">ROUND(('ACQUISITION ASSUMPTIONS'!$D22*'SUBSCRIBER BASE'!AN$6)*'SUBSCRIBER BASE'!AN$7,0)</f>
        <v>4424</v>
      </c>
      <c r="AO30" s="40">
        <f ca="1">ROUND(('ACQUISITION ASSUMPTIONS'!$D22*'SUBSCRIBER BASE'!AO$6)*'SUBSCRIBER BASE'!AO$7,0)</f>
        <v>5559</v>
      </c>
      <c r="AP30" s="40">
        <f ca="1">ROUND(('ACQUISITION ASSUMPTIONS'!$D22*'SUBSCRIBER BASE'!AP$6)*'SUBSCRIBER BASE'!AP$7,0)</f>
        <v>6710</v>
      </c>
      <c r="AQ30" s="40">
        <f ca="1">ROUND(('ACQUISITION ASSUMPTIONS'!$D22*'SUBSCRIBER BASE'!AQ$6)*'SUBSCRIBER BASE'!AQ$7,0)</f>
        <v>6511</v>
      </c>
      <c r="AR30" s="40">
        <f ca="1">ROUND(('ACQUISITION ASSUMPTIONS'!$D22*'SUBSCRIBER BASE'!AR$6)*'SUBSCRIBER BASE'!AR$7,0)</f>
        <v>6384</v>
      </c>
      <c r="AS30" s="40">
        <f ca="1">ROUND(('ACQUISITION ASSUMPTIONS'!$D22*'SUBSCRIBER BASE'!AS$6)*'SUBSCRIBER BASE'!AS$7,0)</f>
        <v>5320</v>
      </c>
      <c r="AT30" s="40">
        <f ca="1">ROUND(('ACQUISITION ASSUMPTIONS'!$D22*'SUBSCRIBER BASE'!AT$6)*'SUBSCRIBER BASE'!AT$7,0)</f>
        <v>5788</v>
      </c>
      <c r="AU30" s="40">
        <f ca="1">ROUND(('ACQUISITION ASSUMPTIONS'!$D22*'SUBSCRIBER BASE'!AU$6)*'SUBSCRIBER BASE'!AU$7,0)</f>
        <v>5995</v>
      </c>
      <c r="AV30" s="40">
        <f ca="1">ROUND(('ACQUISITION ASSUMPTIONS'!$D22*'SUBSCRIBER BASE'!AV$6)*'SUBSCRIBER BASE'!AV$7,0)</f>
        <v>4694</v>
      </c>
      <c r="AW30" s="40">
        <f ca="1">ROUND(('ACQUISITION ASSUMPTIONS'!$D22*'SUBSCRIBER BASE'!AW$6)*'SUBSCRIBER BASE'!AW$7,0)</f>
        <v>4211</v>
      </c>
      <c r="AX30" s="40">
        <f ca="1">ROUND(('ACQUISITION ASSUMPTIONS'!$D22*'SUBSCRIBER BASE'!AX$6)*'SUBSCRIBER BASE'!AX$7,0)</f>
        <v>4681</v>
      </c>
      <c r="AY30" s="40">
        <f ca="1">ROUND(('ACQUISITION ASSUMPTIONS'!$D22*'SUBSCRIBER BASE'!AY$6)*'SUBSCRIBER BASE'!AY$7,0)</f>
        <v>4273</v>
      </c>
      <c r="AZ30" s="40">
        <f ca="1">ROUND(('ACQUISITION ASSUMPTIONS'!$D22*'SUBSCRIBER BASE'!AZ$6)*'SUBSCRIBER BASE'!AZ$7,0)</f>
        <v>4538</v>
      </c>
      <c r="BA30" s="40">
        <f ca="1">ROUND(('ACQUISITION ASSUMPTIONS'!$D22*'SUBSCRIBER BASE'!BA$6)*'SUBSCRIBER BASE'!BA$7,0)</f>
        <v>5671</v>
      </c>
      <c r="BB30" s="40">
        <f ca="1">ROUND(('ACQUISITION ASSUMPTIONS'!$D22*'SUBSCRIBER BASE'!BB$6)*'SUBSCRIBER BASE'!BB$7,0)</f>
        <v>6816</v>
      </c>
      <c r="BC30" s="40">
        <f ca="1">ROUND(('ACQUISITION ASSUMPTIONS'!$D22*'SUBSCRIBER BASE'!BC$6)*'SUBSCRIBER BASE'!BC$7,0)</f>
        <v>6591</v>
      </c>
      <c r="BD30" s="40">
        <f ca="1">ROUND(('ACQUISITION ASSUMPTIONS'!$D22*'SUBSCRIBER BASE'!BD$6)*'SUBSCRIBER BASE'!BD$7,0)</f>
        <v>6447</v>
      </c>
      <c r="BE30" s="40">
        <f ca="1">ROUND(('ACQUISITION ASSUMPTIONS'!$D22*'SUBSCRIBER BASE'!BE$6)*'SUBSCRIBER BASE'!BE$7,0)</f>
        <v>5360</v>
      </c>
      <c r="BF30" s="40">
        <f ca="1">ROUND(('ACQUISITION ASSUMPTIONS'!$D22*'SUBSCRIBER BASE'!BF$6)*'SUBSCRIBER BASE'!BF$7,0)</f>
        <v>5823</v>
      </c>
      <c r="BG30" s="40">
        <f ca="1">ROUND(('ACQUISITION ASSUMPTIONS'!$D22*'SUBSCRIBER BASE'!BG$6)*'SUBSCRIBER BASE'!BG$7,0)</f>
        <v>6023</v>
      </c>
      <c r="BH30" s="40">
        <f ca="1">ROUND(('ACQUISITION ASSUMPTIONS'!$D22*'SUBSCRIBER BASE'!BH$6)*'SUBSCRIBER BASE'!BH$7,0)</f>
        <v>4711</v>
      </c>
      <c r="BI30" s="40">
        <f ca="1">ROUND(('ACQUISITION ASSUMPTIONS'!$D22*'SUBSCRIBER BASE'!BI$6)*'SUBSCRIBER BASE'!BI$7,0)</f>
        <v>4223</v>
      </c>
      <c r="BJ30" s="40">
        <f ca="1">ROUND(('ACQUISITION ASSUMPTIONS'!$D22*'SUBSCRIBER BASE'!BJ$6)*'SUBSCRIBER BASE'!BJ$7,0)</f>
        <v>4691</v>
      </c>
      <c r="BK30" s="40">
        <f ca="1">ROUND(('ACQUISITION ASSUMPTIONS'!$D22*'SUBSCRIBER BASE'!BK$6)*'SUBSCRIBER BASE'!BK$7,0)</f>
        <v>4281</v>
      </c>
      <c r="BL30" s="40">
        <f ca="1">ROUND(('ACQUISITION ASSUMPTIONS'!$D22*'SUBSCRIBER BASE'!BL$6)*'SUBSCRIBER BASE'!BL$7,0)</f>
        <v>4544</v>
      </c>
      <c r="BM30" s="40">
        <f ca="1">ROUND(('ACQUISITION ASSUMPTIONS'!$D22*'SUBSCRIBER BASE'!BM$6)*'SUBSCRIBER BASE'!BM$7,0)</f>
        <v>5677</v>
      </c>
      <c r="BN30" s="40">
        <f ca="1">ROUND(('ACQUISITION ASSUMPTIONS'!$D22*'SUBSCRIBER BASE'!BN$6)*'SUBSCRIBER BASE'!BN$7,0)</f>
        <v>6822</v>
      </c>
      <c r="BO30" s="40">
        <f ca="1">ROUND(('ACQUISITION ASSUMPTIONS'!$D22*'SUBSCRIBER BASE'!BO$6)*'SUBSCRIBER BASE'!BO$7,0)</f>
        <v>6596</v>
      </c>
      <c r="BP30" s="40">
        <f ca="1">ROUND(('ACQUISITION ASSUMPTIONS'!$D22*'SUBSCRIBER BASE'!BP$6)*'SUBSCRIBER BASE'!BP$7,0)</f>
        <v>6450</v>
      </c>
      <c r="BQ30" s="40">
        <f ca="1">ROUND(('ACQUISITION ASSUMPTIONS'!$D22*'SUBSCRIBER BASE'!BQ$6)*'SUBSCRIBER BASE'!BQ$7,0)</f>
        <v>5362</v>
      </c>
      <c r="BR30" s="40">
        <f ca="1">ROUND(('ACQUISITION ASSUMPTIONS'!$D22*'SUBSCRIBER BASE'!BR$6)*'SUBSCRIBER BASE'!BR$7,0)</f>
        <v>5825</v>
      </c>
      <c r="BS30" s="41">
        <f ca="1">ROUND(('ACQUISITION ASSUMPTIONS'!$D22*'SUBSCRIBER BASE'!BS$6)*'SUBSCRIBER BASE'!BS$7,0)</f>
        <v>6024</v>
      </c>
    </row>
    <row r="31" spans="2:73" ht="25" customHeight="1" outlineLevel="1">
      <c r="B31" s="23" t="str">
        <f t="shared" si="32"/>
        <v>200 MB</v>
      </c>
      <c r="C31" s="40">
        <f>ROUND(('ACQUISITION ASSUMPTIONS'!$D23*'SUBSCRIBER BASE'!C$6)*'SUBSCRIBER BASE'!C$7,0)</f>
        <v>0</v>
      </c>
      <c r="D31" s="40">
        <f>ROUND(('ACQUISITION ASSUMPTIONS'!$D23*'SUBSCRIBER BASE'!D$6)*'SUBSCRIBER BASE'!D$7,0)</f>
        <v>0</v>
      </c>
      <c r="E31" s="40">
        <f>ROUND(('ACQUISITION ASSUMPTIONS'!$D23*'SUBSCRIBER BASE'!E$6)*'SUBSCRIBER BASE'!E$7,0)</f>
        <v>0</v>
      </c>
      <c r="F31" s="40">
        <f>ROUND(('ACQUISITION ASSUMPTIONS'!$D23*'SUBSCRIBER BASE'!F$6)*'SUBSCRIBER BASE'!F$7,0)</f>
        <v>0</v>
      </c>
      <c r="G31" s="40">
        <f>ROUND(('ACQUISITION ASSUMPTIONS'!$D23*'SUBSCRIBER BASE'!G$6)*'SUBSCRIBER BASE'!G$7,0)</f>
        <v>0</v>
      </c>
      <c r="H31" s="40">
        <f>ROUND(('ACQUISITION ASSUMPTIONS'!$D23*'SUBSCRIBER BASE'!H$6)*'SUBSCRIBER BASE'!H$7,0)</f>
        <v>0</v>
      </c>
      <c r="I31" s="40">
        <f>ROUND(('ACQUISITION ASSUMPTIONS'!$D23*'SUBSCRIBER BASE'!I$6)*'SUBSCRIBER BASE'!I$7,0)</f>
        <v>0</v>
      </c>
      <c r="J31" s="40">
        <f>ROUND(('ACQUISITION ASSUMPTIONS'!$D23*'SUBSCRIBER BASE'!J$6)*'SUBSCRIBER BASE'!J$7,0)</f>
        <v>0</v>
      </c>
      <c r="K31" s="40"/>
      <c r="L31" s="40">
        <f ca="1">ROUND(('ACQUISITION ASSUMPTIONS'!$D23*'SUBSCRIBER BASE'!L$6)*'SUBSCRIBER BASE'!L$7,0)</f>
        <v>0</v>
      </c>
      <c r="M31" s="40">
        <f ca="1">ROUND(('ACQUISITION ASSUMPTIONS'!$D23*'SUBSCRIBER BASE'!M$6)*'SUBSCRIBER BASE'!M$7,0)</f>
        <v>0</v>
      </c>
      <c r="N31" s="40">
        <f ca="1">ROUND(('ACQUISITION ASSUMPTIONS'!$D23*'SUBSCRIBER BASE'!N$6)*'SUBSCRIBER BASE'!N$7,0)</f>
        <v>0</v>
      </c>
      <c r="O31" s="40">
        <f ca="1">ROUND(('ACQUISITION ASSUMPTIONS'!$D23*'SUBSCRIBER BASE'!O$6)*'SUBSCRIBER BASE'!O$7,0)</f>
        <v>0</v>
      </c>
      <c r="P31" s="40">
        <f ca="1">ROUND(('ACQUISITION ASSUMPTIONS'!$D23*'SUBSCRIBER BASE'!P$6)*'SUBSCRIBER BASE'!P$7,0)</f>
        <v>0</v>
      </c>
      <c r="Q31" s="40">
        <f ca="1">ROUND(('ACQUISITION ASSUMPTIONS'!$D23*'SUBSCRIBER BASE'!Q$6)*'SUBSCRIBER BASE'!Q$7,0)</f>
        <v>0</v>
      </c>
      <c r="R31" s="40">
        <f ca="1">ROUND(('ACQUISITION ASSUMPTIONS'!$D23*'SUBSCRIBER BASE'!R$6)*'SUBSCRIBER BASE'!R$7,0)</f>
        <v>0</v>
      </c>
      <c r="S31" s="40">
        <f ca="1">ROUND(('ACQUISITION ASSUMPTIONS'!$D23*'SUBSCRIBER BASE'!S$6)*'SUBSCRIBER BASE'!S$7,0)</f>
        <v>0</v>
      </c>
      <c r="T31" s="40">
        <f ca="1">ROUND(('ACQUISITION ASSUMPTIONS'!$D23*'SUBSCRIBER BASE'!T$6)*'SUBSCRIBER BASE'!T$7,0)</f>
        <v>0</v>
      </c>
      <c r="U31" s="40">
        <f ca="1">ROUND(('ACQUISITION ASSUMPTIONS'!$D23*'SUBSCRIBER BASE'!U$6)*'SUBSCRIBER BASE'!U$7,0)</f>
        <v>0</v>
      </c>
      <c r="V31" s="40">
        <f ca="1">ROUND(('ACQUISITION ASSUMPTIONS'!$D23*'SUBSCRIBER BASE'!V$6)*'SUBSCRIBER BASE'!V$7,0)</f>
        <v>0</v>
      </c>
      <c r="W31" s="40">
        <f ca="1">ROUND(('ACQUISITION ASSUMPTIONS'!$D23*'SUBSCRIBER BASE'!W$6)*'SUBSCRIBER BASE'!W$7,0)</f>
        <v>0</v>
      </c>
      <c r="X31" s="40">
        <f ca="1">ROUND(('ACQUISITION ASSUMPTIONS'!$D23*'SUBSCRIBER BASE'!X$6)*'SUBSCRIBER BASE'!X$7,0)</f>
        <v>0</v>
      </c>
      <c r="Y31" s="40">
        <f ca="1">ROUND(('ACQUISITION ASSUMPTIONS'!$D23*'SUBSCRIBER BASE'!Y$6)*'SUBSCRIBER BASE'!Y$7,0)</f>
        <v>0</v>
      </c>
      <c r="Z31" s="40">
        <f ca="1">ROUND(('ACQUISITION ASSUMPTIONS'!$D23*'SUBSCRIBER BASE'!Z$6)*'SUBSCRIBER BASE'!Z$7,0)</f>
        <v>0</v>
      </c>
      <c r="AA31" s="40">
        <f ca="1">ROUND(('ACQUISITION ASSUMPTIONS'!$D23*'SUBSCRIBER BASE'!AA$6)*'SUBSCRIBER BASE'!AA$7,0)</f>
        <v>0</v>
      </c>
      <c r="AB31" s="40">
        <f ca="1">ROUND(('ACQUISITION ASSUMPTIONS'!$D23*'SUBSCRIBER BASE'!AB$6)*'SUBSCRIBER BASE'!AB$7,0)</f>
        <v>0</v>
      </c>
      <c r="AC31" s="40">
        <f ca="1">ROUND(('ACQUISITION ASSUMPTIONS'!$D23*'SUBSCRIBER BASE'!AC$6)*'SUBSCRIBER BASE'!AC$7,0)</f>
        <v>0</v>
      </c>
      <c r="AD31" s="40">
        <f ca="1">ROUND(('ACQUISITION ASSUMPTIONS'!$D23*'SUBSCRIBER BASE'!AD$6)*'SUBSCRIBER BASE'!AD$7,0)</f>
        <v>0</v>
      </c>
      <c r="AE31" s="40">
        <f ca="1">ROUND(('ACQUISITION ASSUMPTIONS'!$D23*'SUBSCRIBER BASE'!AE$6)*'SUBSCRIBER BASE'!AE$7,0)</f>
        <v>0</v>
      </c>
      <c r="AF31" s="40">
        <f ca="1">ROUND(('ACQUISITION ASSUMPTIONS'!$D23*'SUBSCRIBER BASE'!AF$6)*'SUBSCRIBER BASE'!AF$7,0)</f>
        <v>0</v>
      </c>
      <c r="AG31" s="40">
        <f ca="1">ROUND(('ACQUISITION ASSUMPTIONS'!$D23*'SUBSCRIBER BASE'!AG$6)*'SUBSCRIBER BASE'!AG$7,0)</f>
        <v>0</v>
      </c>
      <c r="AH31" s="40">
        <f ca="1">ROUND(('ACQUISITION ASSUMPTIONS'!$D23*'SUBSCRIBER BASE'!AH$6)*'SUBSCRIBER BASE'!AH$7,0)</f>
        <v>0</v>
      </c>
      <c r="AI31" s="40">
        <f ca="1">ROUND(('ACQUISITION ASSUMPTIONS'!$D23*'SUBSCRIBER BASE'!AI$6)*'SUBSCRIBER BASE'!AI$7,0)</f>
        <v>0</v>
      </c>
      <c r="AJ31" s="40">
        <f ca="1">ROUND(('ACQUISITION ASSUMPTIONS'!$D23*'SUBSCRIBER BASE'!AJ$6)*'SUBSCRIBER BASE'!AJ$7,0)</f>
        <v>0</v>
      </c>
      <c r="AK31" s="40">
        <f ca="1">ROUND(('ACQUISITION ASSUMPTIONS'!$D23*'SUBSCRIBER BASE'!AK$6)*'SUBSCRIBER BASE'!AK$7,0)</f>
        <v>0</v>
      </c>
      <c r="AL31" s="40">
        <f ca="1">ROUND(('ACQUISITION ASSUMPTIONS'!$D23*'SUBSCRIBER BASE'!AL$6)*'SUBSCRIBER BASE'!AL$7,0)</f>
        <v>0</v>
      </c>
      <c r="AM31" s="40">
        <f ca="1">ROUND(('ACQUISITION ASSUMPTIONS'!$D23*'SUBSCRIBER BASE'!AM$6)*'SUBSCRIBER BASE'!AM$7,0)</f>
        <v>0</v>
      </c>
      <c r="AN31" s="40">
        <f ca="1">ROUND(('ACQUISITION ASSUMPTIONS'!$D23*'SUBSCRIBER BASE'!AN$6)*'SUBSCRIBER BASE'!AN$7,0)</f>
        <v>0</v>
      </c>
      <c r="AO31" s="40">
        <f ca="1">ROUND(('ACQUISITION ASSUMPTIONS'!$D23*'SUBSCRIBER BASE'!AO$6)*'SUBSCRIBER BASE'!AO$7,0)</f>
        <v>0</v>
      </c>
      <c r="AP31" s="40">
        <f ca="1">ROUND(('ACQUISITION ASSUMPTIONS'!$D23*'SUBSCRIBER BASE'!AP$6)*'SUBSCRIBER BASE'!AP$7,0)</f>
        <v>0</v>
      </c>
      <c r="AQ31" s="40">
        <f ca="1">ROUND(('ACQUISITION ASSUMPTIONS'!$D23*'SUBSCRIBER BASE'!AQ$6)*'SUBSCRIBER BASE'!AQ$7,0)</f>
        <v>0</v>
      </c>
      <c r="AR31" s="40">
        <f ca="1">ROUND(('ACQUISITION ASSUMPTIONS'!$D23*'SUBSCRIBER BASE'!AR$6)*'SUBSCRIBER BASE'!AR$7,0)</f>
        <v>0</v>
      </c>
      <c r="AS31" s="40">
        <f ca="1">ROUND(('ACQUISITION ASSUMPTIONS'!$D23*'SUBSCRIBER BASE'!AS$6)*'SUBSCRIBER BASE'!AS$7,0)</f>
        <v>0</v>
      </c>
      <c r="AT31" s="40">
        <f ca="1">ROUND(('ACQUISITION ASSUMPTIONS'!$D23*'SUBSCRIBER BASE'!AT$6)*'SUBSCRIBER BASE'!AT$7,0)</f>
        <v>0</v>
      </c>
      <c r="AU31" s="40">
        <f ca="1">ROUND(('ACQUISITION ASSUMPTIONS'!$D23*'SUBSCRIBER BASE'!AU$6)*'SUBSCRIBER BASE'!AU$7,0)</f>
        <v>0</v>
      </c>
      <c r="AV31" s="40">
        <f ca="1">ROUND(('ACQUISITION ASSUMPTIONS'!$D23*'SUBSCRIBER BASE'!AV$6)*'SUBSCRIBER BASE'!AV$7,0)</f>
        <v>0</v>
      </c>
      <c r="AW31" s="40">
        <f ca="1">ROUND(('ACQUISITION ASSUMPTIONS'!$D23*'SUBSCRIBER BASE'!AW$6)*'SUBSCRIBER BASE'!AW$7,0)</f>
        <v>0</v>
      </c>
      <c r="AX31" s="40">
        <f ca="1">ROUND(('ACQUISITION ASSUMPTIONS'!$D23*'SUBSCRIBER BASE'!AX$6)*'SUBSCRIBER BASE'!AX$7,0)</f>
        <v>0</v>
      </c>
      <c r="AY31" s="40">
        <f ca="1">ROUND(('ACQUISITION ASSUMPTIONS'!$D23*'SUBSCRIBER BASE'!AY$6)*'SUBSCRIBER BASE'!AY$7,0)</f>
        <v>0</v>
      </c>
      <c r="AZ31" s="40">
        <f ca="1">ROUND(('ACQUISITION ASSUMPTIONS'!$D23*'SUBSCRIBER BASE'!AZ$6)*'SUBSCRIBER BASE'!AZ$7,0)</f>
        <v>0</v>
      </c>
      <c r="BA31" s="40">
        <f ca="1">ROUND(('ACQUISITION ASSUMPTIONS'!$D23*'SUBSCRIBER BASE'!BA$6)*'SUBSCRIBER BASE'!BA$7,0)</f>
        <v>0</v>
      </c>
      <c r="BB31" s="40">
        <f ca="1">ROUND(('ACQUISITION ASSUMPTIONS'!$D23*'SUBSCRIBER BASE'!BB$6)*'SUBSCRIBER BASE'!BB$7,0)</f>
        <v>0</v>
      </c>
      <c r="BC31" s="40">
        <f ca="1">ROUND(('ACQUISITION ASSUMPTIONS'!$D23*'SUBSCRIBER BASE'!BC$6)*'SUBSCRIBER BASE'!BC$7,0)</f>
        <v>0</v>
      </c>
      <c r="BD31" s="40">
        <f ca="1">ROUND(('ACQUISITION ASSUMPTIONS'!$D23*'SUBSCRIBER BASE'!BD$6)*'SUBSCRIBER BASE'!BD$7,0)</f>
        <v>0</v>
      </c>
      <c r="BE31" s="40">
        <f ca="1">ROUND(('ACQUISITION ASSUMPTIONS'!$D23*'SUBSCRIBER BASE'!BE$6)*'SUBSCRIBER BASE'!BE$7,0)</f>
        <v>0</v>
      </c>
      <c r="BF31" s="40">
        <f ca="1">ROUND(('ACQUISITION ASSUMPTIONS'!$D23*'SUBSCRIBER BASE'!BF$6)*'SUBSCRIBER BASE'!BF$7,0)</f>
        <v>0</v>
      </c>
      <c r="BG31" s="40">
        <f ca="1">ROUND(('ACQUISITION ASSUMPTIONS'!$D23*'SUBSCRIBER BASE'!BG$6)*'SUBSCRIBER BASE'!BG$7,0)</f>
        <v>0</v>
      </c>
      <c r="BH31" s="40">
        <f ca="1">ROUND(('ACQUISITION ASSUMPTIONS'!$D23*'SUBSCRIBER BASE'!BH$6)*'SUBSCRIBER BASE'!BH$7,0)</f>
        <v>0</v>
      </c>
      <c r="BI31" s="40">
        <f ca="1">ROUND(('ACQUISITION ASSUMPTIONS'!$D23*'SUBSCRIBER BASE'!BI$6)*'SUBSCRIBER BASE'!BI$7,0)</f>
        <v>0</v>
      </c>
      <c r="BJ31" s="40">
        <f ca="1">ROUND(('ACQUISITION ASSUMPTIONS'!$D23*'SUBSCRIBER BASE'!BJ$6)*'SUBSCRIBER BASE'!BJ$7,0)</f>
        <v>0</v>
      </c>
      <c r="BK31" s="40">
        <f ca="1">ROUND(('ACQUISITION ASSUMPTIONS'!$D23*'SUBSCRIBER BASE'!BK$6)*'SUBSCRIBER BASE'!BK$7,0)</f>
        <v>0</v>
      </c>
      <c r="BL31" s="40">
        <f ca="1">ROUND(('ACQUISITION ASSUMPTIONS'!$D23*'SUBSCRIBER BASE'!BL$6)*'SUBSCRIBER BASE'!BL$7,0)</f>
        <v>0</v>
      </c>
      <c r="BM31" s="40">
        <f ca="1">ROUND(('ACQUISITION ASSUMPTIONS'!$D23*'SUBSCRIBER BASE'!BM$6)*'SUBSCRIBER BASE'!BM$7,0)</f>
        <v>0</v>
      </c>
      <c r="BN31" s="40">
        <f ca="1">ROUND(('ACQUISITION ASSUMPTIONS'!$D23*'SUBSCRIBER BASE'!BN$6)*'SUBSCRIBER BASE'!BN$7,0)</f>
        <v>0</v>
      </c>
      <c r="BO31" s="40">
        <f ca="1">ROUND(('ACQUISITION ASSUMPTIONS'!$D23*'SUBSCRIBER BASE'!BO$6)*'SUBSCRIBER BASE'!BO$7,0)</f>
        <v>0</v>
      </c>
      <c r="BP31" s="40">
        <f ca="1">ROUND(('ACQUISITION ASSUMPTIONS'!$D23*'SUBSCRIBER BASE'!BP$6)*'SUBSCRIBER BASE'!BP$7,0)</f>
        <v>0</v>
      </c>
      <c r="BQ31" s="40">
        <f ca="1">ROUND(('ACQUISITION ASSUMPTIONS'!$D23*'SUBSCRIBER BASE'!BQ$6)*'SUBSCRIBER BASE'!BQ$7,0)</f>
        <v>0</v>
      </c>
      <c r="BR31" s="40">
        <f ca="1">ROUND(('ACQUISITION ASSUMPTIONS'!$D23*'SUBSCRIBER BASE'!BR$6)*'SUBSCRIBER BASE'!BR$7,0)</f>
        <v>0</v>
      </c>
      <c r="BS31" s="41">
        <f ca="1">ROUND(('ACQUISITION ASSUMPTIONS'!$D23*'SUBSCRIBER BASE'!BS$6)*'SUBSCRIBER BASE'!BS$7,0)</f>
        <v>0</v>
      </c>
    </row>
    <row r="32" spans="2:73" ht="25" customHeight="1" outlineLevel="1">
      <c r="B32" s="23" t="str">
        <f t="shared" si="32"/>
        <v>500 MB</v>
      </c>
      <c r="C32" s="40">
        <f>ROUND(('ACQUISITION ASSUMPTIONS'!$D24*'SUBSCRIBER BASE'!C$6)*'SUBSCRIBER BASE'!C$7,0)</f>
        <v>0</v>
      </c>
      <c r="D32" s="40">
        <f>ROUND(('ACQUISITION ASSUMPTIONS'!$D24*'SUBSCRIBER BASE'!D$6)*'SUBSCRIBER BASE'!D$7,0)</f>
        <v>0</v>
      </c>
      <c r="E32" s="40">
        <f>ROUND(('ACQUISITION ASSUMPTIONS'!$D24*'SUBSCRIBER BASE'!E$6)*'SUBSCRIBER BASE'!E$7,0)</f>
        <v>0</v>
      </c>
      <c r="F32" s="40">
        <f>ROUND(('ACQUISITION ASSUMPTIONS'!$D24*'SUBSCRIBER BASE'!F$6)*'SUBSCRIBER BASE'!F$7,0)</f>
        <v>0</v>
      </c>
      <c r="G32" s="40">
        <f>ROUND(('ACQUISITION ASSUMPTIONS'!$D24*'SUBSCRIBER BASE'!G$6)*'SUBSCRIBER BASE'!G$7,0)</f>
        <v>0</v>
      </c>
      <c r="H32" s="40">
        <f>ROUND(('ACQUISITION ASSUMPTIONS'!$D24*'SUBSCRIBER BASE'!H$6)*'SUBSCRIBER BASE'!H$7,0)</f>
        <v>0</v>
      </c>
      <c r="I32" s="40">
        <f>ROUND(('ACQUISITION ASSUMPTIONS'!$D24*'SUBSCRIBER BASE'!I$6)*'SUBSCRIBER BASE'!I$7,0)</f>
        <v>0</v>
      </c>
      <c r="J32" s="40">
        <f>ROUND(('ACQUISITION ASSUMPTIONS'!$D24*'SUBSCRIBER BASE'!J$6)*'SUBSCRIBER BASE'!J$7,0)</f>
        <v>0</v>
      </c>
      <c r="K32" s="40"/>
      <c r="L32" s="40">
        <f ca="1">ROUND(('ACQUISITION ASSUMPTIONS'!$D24*'SUBSCRIBER BASE'!L$6)*'SUBSCRIBER BASE'!L$7,0)</f>
        <v>0</v>
      </c>
      <c r="M32" s="40">
        <f ca="1">ROUND(('ACQUISITION ASSUMPTIONS'!$D24*'SUBSCRIBER BASE'!M$6)*'SUBSCRIBER BASE'!M$7,0)</f>
        <v>0</v>
      </c>
      <c r="N32" s="40">
        <f ca="1">ROUND(('ACQUISITION ASSUMPTIONS'!$D24*'SUBSCRIBER BASE'!N$6)*'SUBSCRIBER BASE'!N$7,0)</f>
        <v>0</v>
      </c>
      <c r="O32" s="40">
        <f ca="1">ROUND(('ACQUISITION ASSUMPTIONS'!$D24*'SUBSCRIBER BASE'!O$6)*'SUBSCRIBER BASE'!O$7,0)</f>
        <v>0</v>
      </c>
      <c r="P32" s="40">
        <f ca="1">ROUND(('ACQUISITION ASSUMPTIONS'!$D24*'SUBSCRIBER BASE'!P$6)*'SUBSCRIBER BASE'!P$7,0)</f>
        <v>0</v>
      </c>
      <c r="Q32" s="40">
        <f ca="1">ROUND(('ACQUISITION ASSUMPTIONS'!$D24*'SUBSCRIBER BASE'!Q$6)*'SUBSCRIBER BASE'!Q$7,0)</f>
        <v>0</v>
      </c>
      <c r="R32" s="40">
        <f ca="1">ROUND(('ACQUISITION ASSUMPTIONS'!$D24*'SUBSCRIBER BASE'!R$6)*'SUBSCRIBER BASE'!R$7,0)</f>
        <v>0</v>
      </c>
      <c r="S32" s="40">
        <f ca="1">ROUND(('ACQUISITION ASSUMPTIONS'!$D24*'SUBSCRIBER BASE'!S$6)*'SUBSCRIBER BASE'!S$7,0)</f>
        <v>0</v>
      </c>
      <c r="T32" s="40">
        <f ca="1">ROUND(('ACQUISITION ASSUMPTIONS'!$D24*'SUBSCRIBER BASE'!T$6)*'SUBSCRIBER BASE'!T$7,0)</f>
        <v>0</v>
      </c>
      <c r="U32" s="40">
        <f ca="1">ROUND(('ACQUISITION ASSUMPTIONS'!$D24*'SUBSCRIBER BASE'!U$6)*'SUBSCRIBER BASE'!U$7,0)</f>
        <v>0</v>
      </c>
      <c r="V32" s="40">
        <f ca="1">ROUND(('ACQUISITION ASSUMPTIONS'!$D24*'SUBSCRIBER BASE'!V$6)*'SUBSCRIBER BASE'!V$7,0)</f>
        <v>0</v>
      </c>
      <c r="W32" s="40">
        <f ca="1">ROUND(('ACQUISITION ASSUMPTIONS'!$D24*'SUBSCRIBER BASE'!W$6)*'SUBSCRIBER BASE'!W$7,0)</f>
        <v>0</v>
      </c>
      <c r="X32" s="40">
        <f ca="1">ROUND(('ACQUISITION ASSUMPTIONS'!$D24*'SUBSCRIBER BASE'!X$6)*'SUBSCRIBER BASE'!X$7,0)</f>
        <v>0</v>
      </c>
      <c r="Y32" s="40">
        <f ca="1">ROUND(('ACQUISITION ASSUMPTIONS'!$D24*'SUBSCRIBER BASE'!Y$6)*'SUBSCRIBER BASE'!Y$7,0)</f>
        <v>0</v>
      </c>
      <c r="Z32" s="40">
        <f ca="1">ROUND(('ACQUISITION ASSUMPTIONS'!$D24*'SUBSCRIBER BASE'!Z$6)*'SUBSCRIBER BASE'!Z$7,0)</f>
        <v>0</v>
      </c>
      <c r="AA32" s="40">
        <f ca="1">ROUND(('ACQUISITION ASSUMPTIONS'!$D24*'SUBSCRIBER BASE'!AA$6)*'SUBSCRIBER BASE'!AA$7,0)</f>
        <v>0</v>
      </c>
      <c r="AB32" s="40">
        <f ca="1">ROUND(('ACQUISITION ASSUMPTIONS'!$D24*'SUBSCRIBER BASE'!AB$6)*'SUBSCRIBER BASE'!AB$7,0)</f>
        <v>0</v>
      </c>
      <c r="AC32" s="40">
        <f ca="1">ROUND(('ACQUISITION ASSUMPTIONS'!$D24*'SUBSCRIBER BASE'!AC$6)*'SUBSCRIBER BASE'!AC$7,0)</f>
        <v>0</v>
      </c>
      <c r="AD32" s="40">
        <f ca="1">ROUND(('ACQUISITION ASSUMPTIONS'!$D24*'SUBSCRIBER BASE'!AD$6)*'SUBSCRIBER BASE'!AD$7,0)</f>
        <v>0</v>
      </c>
      <c r="AE32" s="40">
        <f ca="1">ROUND(('ACQUISITION ASSUMPTIONS'!$D24*'SUBSCRIBER BASE'!AE$6)*'SUBSCRIBER BASE'!AE$7,0)</f>
        <v>0</v>
      </c>
      <c r="AF32" s="40">
        <f ca="1">ROUND(('ACQUISITION ASSUMPTIONS'!$D24*'SUBSCRIBER BASE'!AF$6)*'SUBSCRIBER BASE'!AF$7,0)</f>
        <v>0</v>
      </c>
      <c r="AG32" s="40">
        <f ca="1">ROUND(('ACQUISITION ASSUMPTIONS'!$D24*'SUBSCRIBER BASE'!AG$6)*'SUBSCRIBER BASE'!AG$7,0)</f>
        <v>0</v>
      </c>
      <c r="AH32" s="40">
        <f ca="1">ROUND(('ACQUISITION ASSUMPTIONS'!$D24*'SUBSCRIBER BASE'!AH$6)*'SUBSCRIBER BASE'!AH$7,0)</f>
        <v>0</v>
      </c>
      <c r="AI32" s="40">
        <f ca="1">ROUND(('ACQUISITION ASSUMPTIONS'!$D24*'SUBSCRIBER BASE'!AI$6)*'SUBSCRIBER BASE'!AI$7,0)</f>
        <v>0</v>
      </c>
      <c r="AJ32" s="40">
        <f ca="1">ROUND(('ACQUISITION ASSUMPTIONS'!$D24*'SUBSCRIBER BASE'!AJ$6)*'SUBSCRIBER BASE'!AJ$7,0)</f>
        <v>0</v>
      </c>
      <c r="AK32" s="40">
        <f ca="1">ROUND(('ACQUISITION ASSUMPTIONS'!$D24*'SUBSCRIBER BASE'!AK$6)*'SUBSCRIBER BASE'!AK$7,0)</f>
        <v>0</v>
      </c>
      <c r="AL32" s="40">
        <f ca="1">ROUND(('ACQUISITION ASSUMPTIONS'!$D24*'SUBSCRIBER BASE'!AL$6)*'SUBSCRIBER BASE'!AL$7,0)</f>
        <v>0</v>
      </c>
      <c r="AM32" s="40">
        <f ca="1">ROUND(('ACQUISITION ASSUMPTIONS'!$D24*'SUBSCRIBER BASE'!AM$6)*'SUBSCRIBER BASE'!AM$7,0)</f>
        <v>0</v>
      </c>
      <c r="AN32" s="40">
        <f ca="1">ROUND(('ACQUISITION ASSUMPTIONS'!$D24*'SUBSCRIBER BASE'!AN$6)*'SUBSCRIBER BASE'!AN$7,0)</f>
        <v>0</v>
      </c>
      <c r="AO32" s="40">
        <f ca="1">ROUND(('ACQUISITION ASSUMPTIONS'!$D24*'SUBSCRIBER BASE'!AO$6)*'SUBSCRIBER BASE'!AO$7,0)</f>
        <v>0</v>
      </c>
      <c r="AP32" s="40">
        <f ca="1">ROUND(('ACQUISITION ASSUMPTIONS'!$D24*'SUBSCRIBER BASE'!AP$6)*'SUBSCRIBER BASE'!AP$7,0)</f>
        <v>0</v>
      </c>
      <c r="AQ32" s="40">
        <f ca="1">ROUND(('ACQUISITION ASSUMPTIONS'!$D24*'SUBSCRIBER BASE'!AQ$6)*'SUBSCRIBER BASE'!AQ$7,0)</f>
        <v>0</v>
      </c>
      <c r="AR32" s="40">
        <f ca="1">ROUND(('ACQUISITION ASSUMPTIONS'!$D24*'SUBSCRIBER BASE'!AR$6)*'SUBSCRIBER BASE'!AR$7,0)</f>
        <v>0</v>
      </c>
      <c r="AS32" s="40">
        <f ca="1">ROUND(('ACQUISITION ASSUMPTIONS'!$D24*'SUBSCRIBER BASE'!AS$6)*'SUBSCRIBER BASE'!AS$7,0)</f>
        <v>0</v>
      </c>
      <c r="AT32" s="40">
        <f ca="1">ROUND(('ACQUISITION ASSUMPTIONS'!$D24*'SUBSCRIBER BASE'!AT$6)*'SUBSCRIBER BASE'!AT$7,0)</f>
        <v>0</v>
      </c>
      <c r="AU32" s="40">
        <f ca="1">ROUND(('ACQUISITION ASSUMPTIONS'!$D24*'SUBSCRIBER BASE'!AU$6)*'SUBSCRIBER BASE'!AU$7,0)</f>
        <v>0</v>
      </c>
      <c r="AV32" s="40">
        <f ca="1">ROUND(('ACQUISITION ASSUMPTIONS'!$D24*'SUBSCRIBER BASE'!AV$6)*'SUBSCRIBER BASE'!AV$7,0)</f>
        <v>0</v>
      </c>
      <c r="AW32" s="40">
        <f ca="1">ROUND(('ACQUISITION ASSUMPTIONS'!$D24*'SUBSCRIBER BASE'!AW$6)*'SUBSCRIBER BASE'!AW$7,0)</f>
        <v>0</v>
      </c>
      <c r="AX32" s="40">
        <f ca="1">ROUND(('ACQUISITION ASSUMPTIONS'!$D24*'SUBSCRIBER BASE'!AX$6)*'SUBSCRIBER BASE'!AX$7,0)</f>
        <v>0</v>
      </c>
      <c r="AY32" s="40">
        <f ca="1">ROUND(('ACQUISITION ASSUMPTIONS'!$D24*'SUBSCRIBER BASE'!AY$6)*'SUBSCRIBER BASE'!AY$7,0)</f>
        <v>0</v>
      </c>
      <c r="AZ32" s="40">
        <f ca="1">ROUND(('ACQUISITION ASSUMPTIONS'!$D24*'SUBSCRIBER BASE'!AZ$6)*'SUBSCRIBER BASE'!AZ$7,0)</f>
        <v>0</v>
      </c>
      <c r="BA32" s="40">
        <f ca="1">ROUND(('ACQUISITION ASSUMPTIONS'!$D24*'SUBSCRIBER BASE'!BA$6)*'SUBSCRIBER BASE'!BA$7,0)</f>
        <v>0</v>
      </c>
      <c r="BB32" s="40">
        <f ca="1">ROUND(('ACQUISITION ASSUMPTIONS'!$D24*'SUBSCRIBER BASE'!BB$6)*'SUBSCRIBER BASE'!BB$7,0)</f>
        <v>0</v>
      </c>
      <c r="BC32" s="40">
        <f ca="1">ROUND(('ACQUISITION ASSUMPTIONS'!$D24*'SUBSCRIBER BASE'!BC$6)*'SUBSCRIBER BASE'!BC$7,0)</f>
        <v>0</v>
      </c>
      <c r="BD32" s="40">
        <f ca="1">ROUND(('ACQUISITION ASSUMPTIONS'!$D24*'SUBSCRIBER BASE'!BD$6)*'SUBSCRIBER BASE'!BD$7,0)</f>
        <v>0</v>
      </c>
      <c r="BE32" s="40">
        <f ca="1">ROUND(('ACQUISITION ASSUMPTIONS'!$D24*'SUBSCRIBER BASE'!BE$6)*'SUBSCRIBER BASE'!BE$7,0)</f>
        <v>0</v>
      </c>
      <c r="BF32" s="40">
        <f ca="1">ROUND(('ACQUISITION ASSUMPTIONS'!$D24*'SUBSCRIBER BASE'!BF$6)*'SUBSCRIBER BASE'!BF$7,0)</f>
        <v>0</v>
      </c>
      <c r="BG32" s="40">
        <f ca="1">ROUND(('ACQUISITION ASSUMPTIONS'!$D24*'SUBSCRIBER BASE'!BG$6)*'SUBSCRIBER BASE'!BG$7,0)</f>
        <v>0</v>
      </c>
      <c r="BH32" s="40">
        <f ca="1">ROUND(('ACQUISITION ASSUMPTIONS'!$D24*'SUBSCRIBER BASE'!BH$6)*'SUBSCRIBER BASE'!BH$7,0)</f>
        <v>0</v>
      </c>
      <c r="BI32" s="40">
        <f ca="1">ROUND(('ACQUISITION ASSUMPTIONS'!$D24*'SUBSCRIBER BASE'!BI$6)*'SUBSCRIBER BASE'!BI$7,0)</f>
        <v>0</v>
      </c>
      <c r="BJ32" s="40">
        <f ca="1">ROUND(('ACQUISITION ASSUMPTIONS'!$D24*'SUBSCRIBER BASE'!BJ$6)*'SUBSCRIBER BASE'!BJ$7,0)</f>
        <v>0</v>
      </c>
      <c r="BK32" s="40">
        <f ca="1">ROUND(('ACQUISITION ASSUMPTIONS'!$D24*'SUBSCRIBER BASE'!BK$6)*'SUBSCRIBER BASE'!BK$7,0)</f>
        <v>0</v>
      </c>
      <c r="BL32" s="40">
        <f ca="1">ROUND(('ACQUISITION ASSUMPTIONS'!$D24*'SUBSCRIBER BASE'!BL$6)*'SUBSCRIBER BASE'!BL$7,0)</f>
        <v>0</v>
      </c>
      <c r="BM32" s="40">
        <f ca="1">ROUND(('ACQUISITION ASSUMPTIONS'!$D24*'SUBSCRIBER BASE'!BM$6)*'SUBSCRIBER BASE'!BM$7,0)</f>
        <v>0</v>
      </c>
      <c r="BN32" s="40">
        <f ca="1">ROUND(('ACQUISITION ASSUMPTIONS'!$D24*'SUBSCRIBER BASE'!BN$6)*'SUBSCRIBER BASE'!BN$7,0)</f>
        <v>0</v>
      </c>
      <c r="BO32" s="40">
        <f ca="1">ROUND(('ACQUISITION ASSUMPTIONS'!$D24*'SUBSCRIBER BASE'!BO$6)*'SUBSCRIBER BASE'!BO$7,0)</f>
        <v>0</v>
      </c>
      <c r="BP32" s="40">
        <f ca="1">ROUND(('ACQUISITION ASSUMPTIONS'!$D24*'SUBSCRIBER BASE'!BP$6)*'SUBSCRIBER BASE'!BP$7,0)</f>
        <v>0</v>
      </c>
      <c r="BQ32" s="40">
        <f ca="1">ROUND(('ACQUISITION ASSUMPTIONS'!$D24*'SUBSCRIBER BASE'!BQ$6)*'SUBSCRIBER BASE'!BQ$7,0)</f>
        <v>0</v>
      </c>
      <c r="BR32" s="40">
        <f ca="1">ROUND(('ACQUISITION ASSUMPTIONS'!$D24*'SUBSCRIBER BASE'!BR$6)*'SUBSCRIBER BASE'!BR$7,0)</f>
        <v>0</v>
      </c>
      <c r="BS32" s="41">
        <f ca="1">ROUND(('ACQUISITION ASSUMPTIONS'!$D24*'SUBSCRIBER BASE'!BS$6)*'SUBSCRIBER BASE'!BS$7,0)</f>
        <v>0</v>
      </c>
    </row>
    <row r="33" spans="2:71" ht="25" customHeight="1" outlineLevel="1">
      <c r="B33" s="23" t="str">
        <f t="shared" si="32"/>
        <v>1.2 GB</v>
      </c>
      <c r="C33" s="40">
        <f>ROUND(('ACQUISITION ASSUMPTIONS'!$D25*'SUBSCRIBER BASE'!C$6)*'SUBSCRIBER BASE'!C$7,0)</f>
        <v>0</v>
      </c>
      <c r="D33" s="40">
        <f>ROUND(('ACQUISITION ASSUMPTIONS'!$D25*'SUBSCRIBER BASE'!D$6)*'SUBSCRIBER BASE'!D$7,0)</f>
        <v>0</v>
      </c>
      <c r="E33" s="40">
        <f>ROUND(('ACQUISITION ASSUMPTIONS'!$D25*'SUBSCRIBER BASE'!E$6)*'SUBSCRIBER BASE'!E$7,0)</f>
        <v>0</v>
      </c>
      <c r="F33" s="40">
        <f>ROUND(('ACQUISITION ASSUMPTIONS'!$D25*'SUBSCRIBER BASE'!F$6)*'SUBSCRIBER BASE'!F$7,0)</f>
        <v>0</v>
      </c>
      <c r="G33" s="40">
        <f>ROUND(('ACQUISITION ASSUMPTIONS'!$D25*'SUBSCRIBER BASE'!G$6)*'SUBSCRIBER BASE'!G$7,0)</f>
        <v>0</v>
      </c>
      <c r="H33" s="40">
        <f>ROUND(('ACQUISITION ASSUMPTIONS'!$D25*'SUBSCRIBER BASE'!H$6)*'SUBSCRIBER BASE'!H$7,0)</f>
        <v>0</v>
      </c>
      <c r="I33" s="40">
        <f>ROUND(('ACQUISITION ASSUMPTIONS'!$D25*'SUBSCRIBER BASE'!I$6)*'SUBSCRIBER BASE'!I$7,0)</f>
        <v>0</v>
      </c>
      <c r="J33" s="40">
        <f>ROUND(('ACQUISITION ASSUMPTIONS'!$D25*'SUBSCRIBER BASE'!J$6)*'SUBSCRIBER BASE'!J$7,0)</f>
        <v>0</v>
      </c>
      <c r="K33" s="40"/>
      <c r="L33" s="40">
        <f ca="1">ROUND(('ACQUISITION ASSUMPTIONS'!$D25*'SUBSCRIBER BASE'!L$6)*'SUBSCRIBER BASE'!L$7,0)</f>
        <v>0</v>
      </c>
      <c r="M33" s="40">
        <f ca="1">ROUND(('ACQUISITION ASSUMPTIONS'!$D25*'SUBSCRIBER BASE'!M$6)*'SUBSCRIBER BASE'!M$7,0)</f>
        <v>0</v>
      </c>
      <c r="N33" s="40">
        <f ca="1">ROUND(('ACQUISITION ASSUMPTIONS'!$D25*'SUBSCRIBER BASE'!N$6)*'SUBSCRIBER BASE'!N$7,0)</f>
        <v>0</v>
      </c>
      <c r="O33" s="40">
        <f ca="1">ROUND(('ACQUISITION ASSUMPTIONS'!$D25*'SUBSCRIBER BASE'!O$6)*'SUBSCRIBER BASE'!O$7,0)</f>
        <v>0</v>
      </c>
      <c r="P33" s="40">
        <f ca="1">ROUND(('ACQUISITION ASSUMPTIONS'!$D25*'SUBSCRIBER BASE'!P$6)*'SUBSCRIBER BASE'!P$7,0)</f>
        <v>0</v>
      </c>
      <c r="Q33" s="40">
        <f ca="1">ROUND(('ACQUISITION ASSUMPTIONS'!$D25*'SUBSCRIBER BASE'!Q$6)*'SUBSCRIBER BASE'!Q$7,0)</f>
        <v>0</v>
      </c>
      <c r="R33" s="40">
        <f ca="1">ROUND(('ACQUISITION ASSUMPTIONS'!$D25*'SUBSCRIBER BASE'!R$6)*'SUBSCRIBER BASE'!R$7,0)</f>
        <v>0</v>
      </c>
      <c r="S33" s="40">
        <f ca="1">ROUND(('ACQUISITION ASSUMPTIONS'!$D25*'SUBSCRIBER BASE'!S$6)*'SUBSCRIBER BASE'!S$7,0)</f>
        <v>0</v>
      </c>
      <c r="T33" s="40">
        <f ca="1">ROUND(('ACQUISITION ASSUMPTIONS'!$D25*'SUBSCRIBER BASE'!T$6)*'SUBSCRIBER BASE'!T$7,0)</f>
        <v>0</v>
      </c>
      <c r="U33" s="40">
        <f ca="1">ROUND(('ACQUISITION ASSUMPTIONS'!$D25*'SUBSCRIBER BASE'!U$6)*'SUBSCRIBER BASE'!U$7,0)</f>
        <v>0</v>
      </c>
      <c r="V33" s="40">
        <f ca="1">ROUND(('ACQUISITION ASSUMPTIONS'!$D25*'SUBSCRIBER BASE'!V$6)*'SUBSCRIBER BASE'!V$7,0)</f>
        <v>0</v>
      </c>
      <c r="W33" s="40">
        <f ca="1">ROUND(('ACQUISITION ASSUMPTIONS'!$D25*'SUBSCRIBER BASE'!W$6)*'SUBSCRIBER BASE'!W$7,0)</f>
        <v>0</v>
      </c>
      <c r="X33" s="40">
        <f ca="1">ROUND(('ACQUISITION ASSUMPTIONS'!$D25*'SUBSCRIBER BASE'!X$6)*'SUBSCRIBER BASE'!X$7,0)</f>
        <v>0</v>
      </c>
      <c r="Y33" s="40">
        <f ca="1">ROUND(('ACQUISITION ASSUMPTIONS'!$D25*'SUBSCRIBER BASE'!Y$6)*'SUBSCRIBER BASE'!Y$7,0)</f>
        <v>0</v>
      </c>
      <c r="Z33" s="40">
        <f ca="1">ROUND(('ACQUISITION ASSUMPTIONS'!$D25*'SUBSCRIBER BASE'!Z$6)*'SUBSCRIBER BASE'!Z$7,0)</f>
        <v>0</v>
      </c>
      <c r="AA33" s="40">
        <f ca="1">ROUND(('ACQUISITION ASSUMPTIONS'!$D25*'SUBSCRIBER BASE'!AA$6)*'SUBSCRIBER BASE'!AA$7,0)</f>
        <v>0</v>
      </c>
      <c r="AB33" s="40">
        <f ca="1">ROUND(('ACQUISITION ASSUMPTIONS'!$D25*'SUBSCRIBER BASE'!AB$6)*'SUBSCRIBER BASE'!AB$7,0)</f>
        <v>0</v>
      </c>
      <c r="AC33" s="40">
        <f ca="1">ROUND(('ACQUISITION ASSUMPTIONS'!$D25*'SUBSCRIBER BASE'!AC$6)*'SUBSCRIBER BASE'!AC$7,0)</f>
        <v>0</v>
      </c>
      <c r="AD33" s="40">
        <f ca="1">ROUND(('ACQUISITION ASSUMPTIONS'!$D25*'SUBSCRIBER BASE'!AD$6)*'SUBSCRIBER BASE'!AD$7,0)</f>
        <v>0</v>
      </c>
      <c r="AE33" s="40">
        <f ca="1">ROUND(('ACQUISITION ASSUMPTIONS'!$D25*'SUBSCRIBER BASE'!AE$6)*'SUBSCRIBER BASE'!AE$7,0)</f>
        <v>0</v>
      </c>
      <c r="AF33" s="40">
        <f ca="1">ROUND(('ACQUISITION ASSUMPTIONS'!$D25*'SUBSCRIBER BASE'!AF$6)*'SUBSCRIBER BASE'!AF$7,0)</f>
        <v>0</v>
      </c>
      <c r="AG33" s="40">
        <f ca="1">ROUND(('ACQUISITION ASSUMPTIONS'!$D25*'SUBSCRIBER BASE'!AG$6)*'SUBSCRIBER BASE'!AG$7,0)</f>
        <v>0</v>
      </c>
      <c r="AH33" s="40">
        <f ca="1">ROUND(('ACQUISITION ASSUMPTIONS'!$D25*'SUBSCRIBER BASE'!AH$6)*'SUBSCRIBER BASE'!AH$7,0)</f>
        <v>0</v>
      </c>
      <c r="AI33" s="40">
        <f ca="1">ROUND(('ACQUISITION ASSUMPTIONS'!$D25*'SUBSCRIBER BASE'!AI$6)*'SUBSCRIBER BASE'!AI$7,0)</f>
        <v>0</v>
      </c>
      <c r="AJ33" s="40">
        <f ca="1">ROUND(('ACQUISITION ASSUMPTIONS'!$D25*'SUBSCRIBER BASE'!AJ$6)*'SUBSCRIBER BASE'!AJ$7,0)</f>
        <v>0</v>
      </c>
      <c r="AK33" s="40">
        <f ca="1">ROUND(('ACQUISITION ASSUMPTIONS'!$D25*'SUBSCRIBER BASE'!AK$6)*'SUBSCRIBER BASE'!AK$7,0)</f>
        <v>0</v>
      </c>
      <c r="AL33" s="40">
        <f ca="1">ROUND(('ACQUISITION ASSUMPTIONS'!$D25*'SUBSCRIBER BASE'!AL$6)*'SUBSCRIBER BASE'!AL$7,0)</f>
        <v>0</v>
      </c>
      <c r="AM33" s="40">
        <f ca="1">ROUND(('ACQUISITION ASSUMPTIONS'!$D25*'SUBSCRIBER BASE'!AM$6)*'SUBSCRIBER BASE'!AM$7,0)</f>
        <v>0</v>
      </c>
      <c r="AN33" s="40">
        <f ca="1">ROUND(('ACQUISITION ASSUMPTIONS'!$D25*'SUBSCRIBER BASE'!AN$6)*'SUBSCRIBER BASE'!AN$7,0)</f>
        <v>0</v>
      </c>
      <c r="AO33" s="40">
        <f ca="1">ROUND(('ACQUISITION ASSUMPTIONS'!$D25*'SUBSCRIBER BASE'!AO$6)*'SUBSCRIBER BASE'!AO$7,0)</f>
        <v>0</v>
      </c>
      <c r="AP33" s="40">
        <f ca="1">ROUND(('ACQUISITION ASSUMPTIONS'!$D25*'SUBSCRIBER BASE'!AP$6)*'SUBSCRIBER BASE'!AP$7,0)</f>
        <v>0</v>
      </c>
      <c r="AQ33" s="40">
        <f ca="1">ROUND(('ACQUISITION ASSUMPTIONS'!$D25*'SUBSCRIBER BASE'!AQ$6)*'SUBSCRIBER BASE'!AQ$7,0)</f>
        <v>0</v>
      </c>
      <c r="AR33" s="40">
        <f ca="1">ROUND(('ACQUISITION ASSUMPTIONS'!$D25*'SUBSCRIBER BASE'!AR$6)*'SUBSCRIBER BASE'!AR$7,0)</f>
        <v>0</v>
      </c>
      <c r="AS33" s="40">
        <f ca="1">ROUND(('ACQUISITION ASSUMPTIONS'!$D25*'SUBSCRIBER BASE'!AS$6)*'SUBSCRIBER BASE'!AS$7,0)</f>
        <v>0</v>
      </c>
      <c r="AT33" s="40">
        <f ca="1">ROUND(('ACQUISITION ASSUMPTIONS'!$D25*'SUBSCRIBER BASE'!AT$6)*'SUBSCRIBER BASE'!AT$7,0)</f>
        <v>0</v>
      </c>
      <c r="AU33" s="40">
        <f ca="1">ROUND(('ACQUISITION ASSUMPTIONS'!$D25*'SUBSCRIBER BASE'!AU$6)*'SUBSCRIBER BASE'!AU$7,0)</f>
        <v>0</v>
      </c>
      <c r="AV33" s="40">
        <f ca="1">ROUND(('ACQUISITION ASSUMPTIONS'!$D25*'SUBSCRIBER BASE'!AV$6)*'SUBSCRIBER BASE'!AV$7,0)</f>
        <v>0</v>
      </c>
      <c r="AW33" s="40">
        <f ca="1">ROUND(('ACQUISITION ASSUMPTIONS'!$D25*'SUBSCRIBER BASE'!AW$6)*'SUBSCRIBER BASE'!AW$7,0)</f>
        <v>0</v>
      </c>
      <c r="AX33" s="40">
        <f ca="1">ROUND(('ACQUISITION ASSUMPTIONS'!$D25*'SUBSCRIBER BASE'!AX$6)*'SUBSCRIBER BASE'!AX$7,0)</f>
        <v>0</v>
      </c>
      <c r="AY33" s="40">
        <f ca="1">ROUND(('ACQUISITION ASSUMPTIONS'!$D25*'SUBSCRIBER BASE'!AY$6)*'SUBSCRIBER BASE'!AY$7,0)</f>
        <v>0</v>
      </c>
      <c r="AZ33" s="40">
        <f ca="1">ROUND(('ACQUISITION ASSUMPTIONS'!$D25*'SUBSCRIBER BASE'!AZ$6)*'SUBSCRIBER BASE'!AZ$7,0)</f>
        <v>0</v>
      </c>
      <c r="BA33" s="40">
        <f ca="1">ROUND(('ACQUISITION ASSUMPTIONS'!$D25*'SUBSCRIBER BASE'!BA$6)*'SUBSCRIBER BASE'!BA$7,0)</f>
        <v>0</v>
      </c>
      <c r="BB33" s="40">
        <f ca="1">ROUND(('ACQUISITION ASSUMPTIONS'!$D25*'SUBSCRIBER BASE'!BB$6)*'SUBSCRIBER BASE'!BB$7,0)</f>
        <v>0</v>
      </c>
      <c r="BC33" s="40">
        <f ca="1">ROUND(('ACQUISITION ASSUMPTIONS'!$D25*'SUBSCRIBER BASE'!BC$6)*'SUBSCRIBER BASE'!BC$7,0)</f>
        <v>0</v>
      </c>
      <c r="BD33" s="40">
        <f ca="1">ROUND(('ACQUISITION ASSUMPTIONS'!$D25*'SUBSCRIBER BASE'!BD$6)*'SUBSCRIBER BASE'!BD$7,0)</f>
        <v>0</v>
      </c>
      <c r="BE33" s="40">
        <f ca="1">ROUND(('ACQUISITION ASSUMPTIONS'!$D25*'SUBSCRIBER BASE'!BE$6)*'SUBSCRIBER BASE'!BE$7,0)</f>
        <v>0</v>
      </c>
      <c r="BF33" s="40">
        <f ca="1">ROUND(('ACQUISITION ASSUMPTIONS'!$D25*'SUBSCRIBER BASE'!BF$6)*'SUBSCRIBER BASE'!BF$7,0)</f>
        <v>0</v>
      </c>
      <c r="BG33" s="40">
        <f ca="1">ROUND(('ACQUISITION ASSUMPTIONS'!$D25*'SUBSCRIBER BASE'!BG$6)*'SUBSCRIBER BASE'!BG$7,0)</f>
        <v>0</v>
      </c>
      <c r="BH33" s="40">
        <f ca="1">ROUND(('ACQUISITION ASSUMPTIONS'!$D25*'SUBSCRIBER BASE'!BH$6)*'SUBSCRIBER BASE'!BH$7,0)</f>
        <v>0</v>
      </c>
      <c r="BI33" s="40">
        <f ca="1">ROUND(('ACQUISITION ASSUMPTIONS'!$D25*'SUBSCRIBER BASE'!BI$6)*'SUBSCRIBER BASE'!BI$7,0)</f>
        <v>0</v>
      </c>
      <c r="BJ33" s="40">
        <f ca="1">ROUND(('ACQUISITION ASSUMPTIONS'!$D25*'SUBSCRIBER BASE'!BJ$6)*'SUBSCRIBER BASE'!BJ$7,0)</f>
        <v>0</v>
      </c>
      <c r="BK33" s="40">
        <f ca="1">ROUND(('ACQUISITION ASSUMPTIONS'!$D25*'SUBSCRIBER BASE'!BK$6)*'SUBSCRIBER BASE'!BK$7,0)</f>
        <v>0</v>
      </c>
      <c r="BL33" s="40">
        <f ca="1">ROUND(('ACQUISITION ASSUMPTIONS'!$D25*'SUBSCRIBER BASE'!BL$6)*'SUBSCRIBER BASE'!BL$7,0)</f>
        <v>0</v>
      </c>
      <c r="BM33" s="40">
        <f ca="1">ROUND(('ACQUISITION ASSUMPTIONS'!$D25*'SUBSCRIBER BASE'!BM$6)*'SUBSCRIBER BASE'!BM$7,0)</f>
        <v>0</v>
      </c>
      <c r="BN33" s="40">
        <f ca="1">ROUND(('ACQUISITION ASSUMPTIONS'!$D25*'SUBSCRIBER BASE'!BN$6)*'SUBSCRIBER BASE'!BN$7,0)</f>
        <v>0</v>
      </c>
      <c r="BO33" s="40">
        <f ca="1">ROUND(('ACQUISITION ASSUMPTIONS'!$D25*'SUBSCRIBER BASE'!BO$6)*'SUBSCRIBER BASE'!BO$7,0)</f>
        <v>0</v>
      </c>
      <c r="BP33" s="40">
        <f ca="1">ROUND(('ACQUISITION ASSUMPTIONS'!$D25*'SUBSCRIBER BASE'!BP$6)*'SUBSCRIBER BASE'!BP$7,0)</f>
        <v>0</v>
      </c>
      <c r="BQ33" s="40">
        <f ca="1">ROUND(('ACQUISITION ASSUMPTIONS'!$D25*'SUBSCRIBER BASE'!BQ$6)*'SUBSCRIBER BASE'!BQ$7,0)</f>
        <v>0</v>
      </c>
      <c r="BR33" s="40">
        <f ca="1">ROUND(('ACQUISITION ASSUMPTIONS'!$D25*'SUBSCRIBER BASE'!BR$6)*'SUBSCRIBER BASE'!BR$7,0)</f>
        <v>0</v>
      </c>
      <c r="BS33" s="41">
        <f ca="1">ROUND(('ACQUISITION ASSUMPTIONS'!$D25*'SUBSCRIBER BASE'!BS$6)*'SUBSCRIBER BASE'!BS$7,0)</f>
        <v>0</v>
      </c>
    </row>
    <row r="34" spans="2:71" ht="25" customHeight="1" outlineLevel="1">
      <c r="B34" s="23" t="str">
        <f t="shared" si="32"/>
        <v>2.5 GB</v>
      </c>
      <c r="C34" s="40">
        <f>ROUND(('ACQUISITION ASSUMPTIONS'!$D26*'SUBSCRIBER BASE'!C$6)*'SUBSCRIBER BASE'!C$7,0)</f>
        <v>0</v>
      </c>
      <c r="D34" s="40">
        <f>ROUND(('ACQUISITION ASSUMPTIONS'!$D26*'SUBSCRIBER BASE'!D$6)*'SUBSCRIBER BASE'!D$7,0)</f>
        <v>0</v>
      </c>
      <c r="E34" s="40">
        <f>ROUND(('ACQUISITION ASSUMPTIONS'!$D26*'SUBSCRIBER BASE'!E$6)*'SUBSCRIBER BASE'!E$7,0)</f>
        <v>0</v>
      </c>
      <c r="F34" s="40">
        <f>ROUND(('ACQUISITION ASSUMPTIONS'!$D26*'SUBSCRIBER BASE'!F$6)*'SUBSCRIBER BASE'!F$7,0)</f>
        <v>0</v>
      </c>
      <c r="G34" s="40">
        <f>ROUND(('ACQUISITION ASSUMPTIONS'!$D26*'SUBSCRIBER BASE'!G$6)*'SUBSCRIBER BASE'!G$7,0)</f>
        <v>0</v>
      </c>
      <c r="H34" s="40">
        <f>ROUND(('ACQUISITION ASSUMPTIONS'!$D26*'SUBSCRIBER BASE'!H$6)*'SUBSCRIBER BASE'!H$7,0)</f>
        <v>0</v>
      </c>
      <c r="I34" s="40">
        <f>ROUND(('ACQUISITION ASSUMPTIONS'!$D26*'SUBSCRIBER BASE'!I$6)*'SUBSCRIBER BASE'!I$7,0)</f>
        <v>0</v>
      </c>
      <c r="J34" s="40">
        <f>ROUND(('ACQUISITION ASSUMPTIONS'!$D26*'SUBSCRIBER BASE'!J$6)*'SUBSCRIBER BASE'!J$7,0)</f>
        <v>0</v>
      </c>
      <c r="K34" s="40"/>
      <c r="L34" s="40">
        <f ca="1">ROUND(('ACQUISITION ASSUMPTIONS'!$D26*'SUBSCRIBER BASE'!L$6)*'SUBSCRIBER BASE'!L$7,0)</f>
        <v>0</v>
      </c>
      <c r="M34" s="40">
        <f ca="1">ROUND(('ACQUISITION ASSUMPTIONS'!$D26*'SUBSCRIBER BASE'!M$6)*'SUBSCRIBER BASE'!M$7,0)</f>
        <v>0</v>
      </c>
      <c r="N34" s="40">
        <f ca="1">ROUND(('ACQUISITION ASSUMPTIONS'!$D26*'SUBSCRIBER BASE'!N$6)*'SUBSCRIBER BASE'!N$7,0)</f>
        <v>0</v>
      </c>
      <c r="O34" s="40">
        <f ca="1">ROUND(('ACQUISITION ASSUMPTIONS'!$D26*'SUBSCRIBER BASE'!O$6)*'SUBSCRIBER BASE'!O$7,0)</f>
        <v>0</v>
      </c>
      <c r="P34" s="40">
        <f ca="1">ROUND(('ACQUISITION ASSUMPTIONS'!$D26*'SUBSCRIBER BASE'!P$6)*'SUBSCRIBER BASE'!P$7,0)</f>
        <v>0</v>
      </c>
      <c r="Q34" s="40">
        <f ca="1">ROUND(('ACQUISITION ASSUMPTIONS'!$D26*'SUBSCRIBER BASE'!Q$6)*'SUBSCRIBER BASE'!Q$7,0)</f>
        <v>0</v>
      </c>
      <c r="R34" s="40">
        <f ca="1">ROUND(('ACQUISITION ASSUMPTIONS'!$D26*'SUBSCRIBER BASE'!R$6)*'SUBSCRIBER BASE'!R$7,0)</f>
        <v>0</v>
      </c>
      <c r="S34" s="40">
        <f ca="1">ROUND(('ACQUISITION ASSUMPTIONS'!$D26*'SUBSCRIBER BASE'!S$6)*'SUBSCRIBER BASE'!S$7,0)</f>
        <v>0</v>
      </c>
      <c r="T34" s="40">
        <f ca="1">ROUND(('ACQUISITION ASSUMPTIONS'!$D26*'SUBSCRIBER BASE'!T$6)*'SUBSCRIBER BASE'!T$7,0)</f>
        <v>0</v>
      </c>
      <c r="U34" s="40">
        <f ca="1">ROUND(('ACQUISITION ASSUMPTIONS'!$D26*'SUBSCRIBER BASE'!U$6)*'SUBSCRIBER BASE'!U$7,0)</f>
        <v>0</v>
      </c>
      <c r="V34" s="40">
        <f ca="1">ROUND(('ACQUISITION ASSUMPTIONS'!$D26*'SUBSCRIBER BASE'!V$6)*'SUBSCRIBER BASE'!V$7,0)</f>
        <v>0</v>
      </c>
      <c r="W34" s="40">
        <f ca="1">ROUND(('ACQUISITION ASSUMPTIONS'!$D26*'SUBSCRIBER BASE'!W$6)*'SUBSCRIBER BASE'!W$7,0)</f>
        <v>0</v>
      </c>
      <c r="X34" s="40">
        <f ca="1">ROUND(('ACQUISITION ASSUMPTIONS'!$D26*'SUBSCRIBER BASE'!X$6)*'SUBSCRIBER BASE'!X$7,0)</f>
        <v>0</v>
      </c>
      <c r="Y34" s="40">
        <f ca="1">ROUND(('ACQUISITION ASSUMPTIONS'!$D26*'SUBSCRIBER BASE'!Y$6)*'SUBSCRIBER BASE'!Y$7,0)</f>
        <v>0</v>
      </c>
      <c r="Z34" s="40">
        <f ca="1">ROUND(('ACQUISITION ASSUMPTIONS'!$D26*'SUBSCRIBER BASE'!Z$6)*'SUBSCRIBER BASE'!Z$7,0)</f>
        <v>0</v>
      </c>
      <c r="AA34" s="40">
        <f ca="1">ROUND(('ACQUISITION ASSUMPTIONS'!$D26*'SUBSCRIBER BASE'!AA$6)*'SUBSCRIBER BASE'!AA$7,0)</f>
        <v>0</v>
      </c>
      <c r="AB34" s="40">
        <f ca="1">ROUND(('ACQUISITION ASSUMPTIONS'!$D26*'SUBSCRIBER BASE'!AB$6)*'SUBSCRIBER BASE'!AB$7,0)</f>
        <v>0</v>
      </c>
      <c r="AC34" s="40">
        <f ca="1">ROUND(('ACQUISITION ASSUMPTIONS'!$D26*'SUBSCRIBER BASE'!AC$6)*'SUBSCRIBER BASE'!AC$7,0)</f>
        <v>0</v>
      </c>
      <c r="AD34" s="40">
        <f ca="1">ROUND(('ACQUISITION ASSUMPTIONS'!$D26*'SUBSCRIBER BASE'!AD$6)*'SUBSCRIBER BASE'!AD$7,0)</f>
        <v>0</v>
      </c>
      <c r="AE34" s="40">
        <f ca="1">ROUND(('ACQUISITION ASSUMPTIONS'!$D26*'SUBSCRIBER BASE'!AE$6)*'SUBSCRIBER BASE'!AE$7,0)</f>
        <v>0</v>
      </c>
      <c r="AF34" s="40">
        <f ca="1">ROUND(('ACQUISITION ASSUMPTIONS'!$D26*'SUBSCRIBER BASE'!AF$6)*'SUBSCRIBER BASE'!AF$7,0)</f>
        <v>0</v>
      </c>
      <c r="AG34" s="40">
        <f ca="1">ROUND(('ACQUISITION ASSUMPTIONS'!$D26*'SUBSCRIBER BASE'!AG$6)*'SUBSCRIBER BASE'!AG$7,0)</f>
        <v>0</v>
      </c>
      <c r="AH34" s="40">
        <f ca="1">ROUND(('ACQUISITION ASSUMPTIONS'!$D26*'SUBSCRIBER BASE'!AH$6)*'SUBSCRIBER BASE'!AH$7,0)</f>
        <v>0</v>
      </c>
      <c r="AI34" s="40">
        <f ca="1">ROUND(('ACQUISITION ASSUMPTIONS'!$D26*'SUBSCRIBER BASE'!AI$6)*'SUBSCRIBER BASE'!AI$7,0)</f>
        <v>0</v>
      </c>
      <c r="AJ34" s="40">
        <f ca="1">ROUND(('ACQUISITION ASSUMPTIONS'!$D26*'SUBSCRIBER BASE'!AJ$6)*'SUBSCRIBER BASE'!AJ$7,0)</f>
        <v>0</v>
      </c>
      <c r="AK34" s="40">
        <f ca="1">ROUND(('ACQUISITION ASSUMPTIONS'!$D26*'SUBSCRIBER BASE'!AK$6)*'SUBSCRIBER BASE'!AK$7,0)</f>
        <v>0</v>
      </c>
      <c r="AL34" s="40">
        <f ca="1">ROUND(('ACQUISITION ASSUMPTIONS'!$D26*'SUBSCRIBER BASE'!AL$6)*'SUBSCRIBER BASE'!AL$7,0)</f>
        <v>0</v>
      </c>
      <c r="AM34" s="40">
        <f ca="1">ROUND(('ACQUISITION ASSUMPTIONS'!$D26*'SUBSCRIBER BASE'!AM$6)*'SUBSCRIBER BASE'!AM$7,0)</f>
        <v>0</v>
      </c>
      <c r="AN34" s="40">
        <f ca="1">ROUND(('ACQUISITION ASSUMPTIONS'!$D26*'SUBSCRIBER BASE'!AN$6)*'SUBSCRIBER BASE'!AN$7,0)</f>
        <v>0</v>
      </c>
      <c r="AO34" s="40">
        <f ca="1">ROUND(('ACQUISITION ASSUMPTIONS'!$D26*'SUBSCRIBER BASE'!AO$6)*'SUBSCRIBER BASE'!AO$7,0)</f>
        <v>0</v>
      </c>
      <c r="AP34" s="40">
        <f ca="1">ROUND(('ACQUISITION ASSUMPTIONS'!$D26*'SUBSCRIBER BASE'!AP$6)*'SUBSCRIBER BASE'!AP$7,0)</f>
        <v>0</v>
      </c>
      <c r="AQ34" s="40">
        <f ca="1">ROUND(('ACQUISITION ASSUMPTIONS'!$D26*'SUBSCRIBER BASE'!AQ$6)*'SUBSCRIBER BASE'!AQ$7,0)</f>
        <v>0</v>
      </c>
      <c r="AR34" s="40">
        <f ca="1">ROUND(('ACQUISITION ASSUMPTIONS'!$D26*'SUBSCRIBER BASE'!AR$6)*'SUBSCRIBER BASE'!AR$7,0)</f>
        <v>0</v>
      </c>
      <c r="AS34" s="40">
        <f ca="1">ROUND(('ACQUISITION ASSUMPTIONS'!$D26*'SUBSCRIBER BASE'!AS$6)*'SUBSCRIBER BASE'!AS$7,0)</f>
        <v>0</v>
      </c>
      <c r="AT34" s="40">
        <f ca="1">ROUND(('ACQUISITION ASSUMPTIONS'!$D26*'SUBSCRIBER BASE'!AT$6)*'SUBSCRIBER BASE'!AT$7,0)</f>
        <v>0</v>
      </c>
      <c r="AU34" s="40">
        <f ca="1">ROUND(('ACQUISITION ASSUMPTIONS'!$D26*'SUBSCRIBER BASE'!AU$6)*'SUBSCRIBER BASE'!AU$7,0)</f>
        <v>0</v>
      </c>
      <c r="AV34" s="40">
        <f ca="1">ROUND(('ACQUISITION ASSUMPTIONS'!$D26*'SUBSCRIBER BASE'!AV$6)*'SUBSCRIBER BASE'!AV$7,0)</f>
        <v>0</v>
      </c>
      <c r="AW34" s="40">
        <f ca="1">ROUND(('ACQUISITION ASSUMPTIONS'!$D26*'SUBSCRIBER BASE'!AW$6)*'SUBSCRIBER BASE'!AW$7,0)</f>
        <v>0</v>
      </c>
      <c r="AX34" s="40">
        <f ca="1">ROUND(('ACQUISITION ASSUMPTIONS'!$D26*'SUBSCRIBER BASE'!AX$6)*'SUBSCRIBER BASE'!AX$7,0)</f>
        <v>0</v>
      </c>
      <c r="AY34" s="40">
        <f ca="1">ROUND(('ACQUISITION ASSUMPTIONS'!$D26*'SUBSCRIBER BASE'!AY$6)*'SUBSCRIBER BASE'!AY$7,0)</f>
        <v>0</v>
      </c>
      <c r="AZ34" s="40">
        <f ca="1">ROUND(('ACQUISITION ASSUMPTIONS'!$D26*'SUBSCRIBER BASE'!AZ$6)*'SUBSCRIBER BASE'!AZ$7,0)</f>
        <v>0</v>
      </c>
      <c r="BA34" s="40">
        <f ca="1">ROUND(('ACQUISITION ASSUMPTIONS'!$D26*'SUBSCRIBER BASE'!BA$6)*'SUBSCRIBER BASE'!BA$7,0)</f>
        <v>0</v>
      </c>
      <c r="BB34" s="40">
        <f ca="1">ROUND(('ACQUISITION ASSUMPTIONS'!$D26*'SUBSCRIBER BASE'!BB$6)*'SUBSCRIBER BASE'!BB$7,0)</f>
        <v>0</v>
      </c>
      <c r="BC34" s="40">
        <f ca="1">ROUND(('ACQUISITION ASSUMPTIONS'!$D26*'SUBSCRIBER BASE'!BC$6)*'SUBSCRIBER BASE'!BC$7,0)</f>
        <v>0</v>
      </c>
      <c r="BD34" s="40">
        <f ca="1">ROUND(('ACQUISITION ASSUMPTIONS'!$D26*'SUBSCRIBER BASE'!BD$6)*'SUBSCRIBER BASE'!BD$7,0)</f>
        <v>0</v>
      </c>
      <c r="BE34" s="40">
        <f ca="1">ROUND(('ACQUISITION ASSUMPTIONS'!$D26*'SUBSCRIBER BASE'!BE$6)*'SUBSCRIBER BASE'!BE$7,0)</f>
        <v>0</v>
      </c>
      <c r="BF34" s="40">
        <f ca="1">ROUND(('ACQUISITION ASSUMPTIONS'!$D26*'SUBSCRIBER BASE'!BF$6)*'SUBSCRIBER BASE'!BF$7,0)</f>
        <v>0</v>
      </c>
      <c r="BG34" s="40">
        <f ca="1">ROUND(('ACQUISITION ASSUMPTIONS'!$D26*'SUBSCRIBER BASE'!BG$6)*'SUBSCRIBER BASE'!BG$7,0)</f>
        <v>0</v>
      </c>
      <c r="BH34" s="40">
        <f ca="1">ROUND(('ACQUISITION ASSUMPTIONS'!$D26*'SUBSCRIBER BASE'!BH$6)*'SUBSCRIBER BASE'!BH$7,0)</f>
        <v>0</v>
      </c>
      <c r="BI34" s="40">
        <f ca="1">ROUND(('ACQUISITION ASSUMPTIONS'!$D26*'SUBSCRIBER BASE'!BI$6)*'SUBSCRIBER BASE'!BI$7,0)</f>
        <v>0</v>
      </c>
      <c r="BJ34" s="40">
        <f ca="1">ROUND(('ACQUISITION ASSUMPTIONS'!$D26*'SUBSCRIBER BASE'!BJ$6)*'SUBSCRIBER BASE'!BJ$7,0)</f>
        <v>0</v>
      </c>
      <c r="BK34" s="40">
        <f ca="1">ROUND(('ACQUISITION ASSUMPTIONS'!$D26*'SUBSCRIBER BASE'!BK$6)*'SUBSCRIBER BASE'!BK$7,0)</f>
        <v>0</v>
      </c>
      <c r="BL34" s="40">
        <f ca="1">ROUND(('ACQUISITION ASSUMPTIONS'!$D26*'SUBSCRIBER BASE'!BL$6)*'SUBSCRIBER BASE'!BL$7,0)</f>
        <v>0</v>
      </c>
      <c r="BM34" s="40">
        <f ca="1">ROUND(('ACQUISITION ASSUMPTIONS'!$D26*'SUBSCRIBER BASE'!BM$6)*'SUBSCRIBER BASE'!BM$7,0)</f>
        <v>0</v>
      </c>
      <c r="BN34" s="40">
        <f ca="1">ROUND(('ACQUISITION ASSUMPTIONS'!$D26*'SUBSCRIBER BASE'!BN$6)*'SUBSCRIBER BASE'!BN$7,0)</f>
        <v>0</v>
      </c>
      <c r="BO34" s="40">
        <f ca="1">ROUND(('ACQUISITION ASSUMPTIONS'!$D26*'SUBSCRIBER BASE'!BO$6)*'SUBSCRIBER BASE'!BO$7,0)</f>
        <v>0</v>
      </c>
      <c r="BP34" s="40">
        <f ca="1">ROUND(('ACQUISITION ASSUMPTIONS'!$D26*'SUBSCRIBER BASE'!BP$6)*'SUBSCRIBER BASE'!BP$7,0)</f>
        <v>0</v>
      </c>
      <c r="BQ34" s="40">
        <f ca="1">ROUND(('ACQUISITION ASSUMPTIONS'!$D26*'SUBSCRIBER BASE'!BQ$6)*'SUBSCRIBER BASE'!BQ$7,0)</f>
        <v>0</v>
      </c>
      <c r="BR34" s="40">
        <f ca="1">ROUND(('ACQUISITION ASSUMPTIONS'!$D26*'SUBSCRIBER BASE'!BR$6)*'SUBSCRIBER BASE'!BR$7,0)</f>
        <v>0</v>
      </c>
      <c r="BS34" s="41">
        <f ca="1">ROUND(('ACQUISITION ASSUMPTIONS'!$D26*'SUBSCRIBER BASE'!BS$6)*'SUBSCRIBER BASE'!BS$7,0)</f>
        <v>0</v>
      </c>
    </row>
    <row r="35" spans="2:71" ht="25" customHeight="1">
      <c r="B35" s="151" t="s">
        <v>380</v>
      </c>
      <c r="C35" s="154">
        <f>SUM(C36:C45)</f>
        <v>0</v>
      </c>
      <c r="D35" s="154">
        <f t="shared" ref="D35" si="33">SUM(D36:D45)</f>
        <v>0</v>
      </c>
      <c r="E35" s="154">
        <f t="shared" ref="E35" si="34">SUM(E36:E45)</f>
        <v>0</v>
      </c>
      <c r="F35" s="154">
        <f t="shared" ref="F35" si="35">SUM(F36:F45)</f>
        <v>0</v>
      </c>
      <c r="G35" s="154">
        <f t="shared" ref="G35" si="36">SUM(G36:G45)</f>
        <v>0</v>
      </c>
      <c r="H35" s="154">
        <f t="shared" ref="H35" si="37">SUM(H36:H45)</f>
        <v>0</v>
      </c>
      <c r="I35" s="154">
        <f t="shared" ref="I35" si="38">SUM(I36:I45)</f>
        <v>0</v>
      </c>
      <c r="J35" s="154">
        <f t="shared" ref="J35" si="39">SUM(J36:J45)</f>
        <v>0</v>
      </c>
      <c r="K35" s="154"/>
      <c r="L35" s="154">
        <f t="shared" ref="L35" si="40">SUM(L36:L45)</f>
        <v>0</v>
      </c>
      <c r="M35" s="154">
        <f t="shared" ref="M35" si="41">SUM(M36:M45)</f>
        <v>0</v>
      </c>
      <c r="N35" s="154">
        <f t="shared" ref="N35" si="42">SUM(N36:N45)</f>
        <v>0</v>
      </c>
      <c r="O35" s="154">
        <f t="shared" ref="O35" si="43">SUM(O36:O45)</f>
        <v>0</v>
      </c>
      <c r="P35" s="154">
        <f t="shared" ref="P35" si="44">SUM(P36:P45)</f>
        <v>0</v>
      </c>
      <c r="Q35" s="154">
        <f t="shared" ref="Q35" si="45">SUM(Q36:Q45)</f>
        <v>0</v>
      </c>
      <c r="R35" s="154">
        <f t="shared" ref="R35" si="46">SUM(R36:R45)</f>
        <v>0</v>
      </c>
      <c r="S35" s="154">
        <f t="shared" ref="S35" si="47">SUM(S36:S45)</f>
        <v>0</v>
      </c>
      <c r="T35" s="154">
        <f t="shared" ref="T35" si="48">SUM(T36:T45)</f>
        <v>0</v>
      </c>
      <c r="U35" s="154">
        <f t="shared" ref="U35" si="49">SUM(U36:U45)</f>
        <v>0</v>
      </c>
      <c r="V35" s="154">
        <f t="shared" ref="V35" si="50">SUM(V36:V45)</f>
        <v>0</v>
      </c>
      <c r="W35" s="154">
        <f t="shared" ref="W35" si="51">SUM(W36:W45)</f>
        <v>0</v>
      </c>
      <c r="X35" s="154">
        <f t="shared" ref="X35" si="52">SUM(X36:X45)</f>
        <v>0</v>
      </c>
      <c r="Y35" s="154">
        <f t="shared" ref="Y35" si="53">SUM(Y36:Y45)</f>
        <v>0</v>
      </c>
      <c r="Z35" s="154">
        <f t="shared" ref="Z35" si="54">SUM(Z36:Z45)</f>
        <v>0</v>
      </c>
      <c r="AA35" s="154">
        <f t="shared" ref="AA35" si="55">SUM(AA36:AA45)</f>
        <v>0</v>
      </c>
      <c r="AB35" s="154">
        <f t="shared" ref="AB35" si="56">SUM(AB36:AB45)</f>
        <v>0</v>
      </c>
      <c r="AC35" s="154">
        <f t="shared" ref="AC35" si="57">SUM(AC36:AC45)</f>
        <v>0</v>
      </c>
      <c r="AD35" s="154">
        <f t="shared" ref="AD35" si="58">SUM(AD36:AD45)</f>
        <v>0</v>
      </c>
      <c r="AE35" s="154">
        <f t="shared" ref="AE35" si="59">SUM(AE36:AE45)</f>
        <v>0</v>
      </c>
      <c r="AF35" s="154">
        <f t="shared" ref="AF35" si="60">SUM(AF36:AF45)</f>
        <v>0</v>
      </c>
      <c r="AG35" s="154">
        <f t="shared" ref="AG35" si="61">SUM(AG36:AG45)</f>
        <v>0</v>
      </c>
      <c r="AH35" s="154">
        <f t="shared" ref="AH35" si="62">SUM(AH36:AH45)</f>
        <v>0</v>
      </c>
      <c r="AI35" s="154">
        <f t="shared" ref="AI35" si="63">SUM(AI36:AI45)</f>
        <v>0</v>
      </c>
      <c r="AJ35" s="154">
        <f t="shared" ref="AJ35" ca="1" si="64">SUM(AJ36:AJ45)</f>
        <v>-2184</v>
      </c>
      <c r="AK35" s="154">
        <f t="shared" ref="AK35" ca="1" si="65">SUM(AK36:AK45)</f>
        <v>-4103.4870000000001</v>
      </c>
      <c r="AL35" s="154">
        <f t="shared" ref="AL35" ca="1" si="66">SUM(AL36:AL45)</f>
        <v>-6250.7604824999999</v>
      </c>
      <c r="AM35" s="154">
        <f t="shared" ref="AM35" ca="1" si="67">SUM(AM36:AM45)</f>
        <v>-8196.6831796687511</v>
      </c>
      <c r="AN35" s="154">
        <f t="shared" ref="AN35" ca="1" si="68">SUM(AN36:AN45)</f>
        <v>-10331.748354111141</v>
      </c>
      <c r="AO35" s="154">
        <f t="shared" ref="AO35" ca="1" si="69">SUM(AO36:AO45)</f>
        <v>-13220.675554826557</v>
      </c>
      <c r="AP35" s="154">
        <f t="shared" ref="AP35" ca="1" si="70">SUM(AP36:AP45)</f>
        <v>-16982.0378780391</v>
      </c>
      <c r="AQ35" s="154">
        <f t="shared" ref="AQ35" ca="1" si="71">SUM(AQ36:AQ45)</f>
        <v>-20792.225489790933</v>
      </c>
      <c r="AR35" s="154">
        <f t="shared" ref="AR35" ca="1" si="72">SUM(AR36:AR45)</f>
        <v>-24752.47192190836</v>
      </c>
      <c r="AS35" s="154">
        <f t="shared" ref="AS35" ca="1" si="73">SUM(AS36:AS45)</f>
        <v>-28100.576402823041</v>
      </c>
      <c r="AT35" s="154">
        <f t="shared" ref="AT35" ca="1" si="74">SUM(AT36:AT45)</f>
        <v>-32209.543335648963</v>
      </c>
      <c r="AU35" s="154">
        <f t="shared" ref="AU35" ca="1" si="75">SUM(AU36:AU45)</f>
        <v>-36917.275144802814</v>
      </c>
      <c r="AV35" s="154">
        <f t="shared" ref="AV35" ca="1" si="76">SUM(AV36:AV45)</f>
        <v>-40535.839692262321</v>
      </c>
      <c r="AW35" s="154">
        <f t="shared" ref="AW35" ca="1" si="77">SUM(AW36:AW45)</f>
        <v>-43904.272326352118</v>
      </c>
      <c r="AX35" s="154">
        <f t="shared" ref="AX35" ca="1" si="78">SUM(AX36:AX45)</f>
        <v>-48272.431636255526</v>
      </c>
      <c r="AY35" s="154">
        <f t="shared" ref="AY35" ca="1" si="79">SUM(AY36:AY45)</f>
        <v>-52366.326802037147</v>
      </c>
      <c r="AZ35" s="154">
        <f t="shared" ref="AZ35" ca="1" si="80">SUM(AZ36:AZ45)</f>
        <v>-57191.506080280997</v>
      </c>
      <c r="BA35" s="154">
        <f t="shared" ref="BA35" ca="1" si="81">SUM(BA36:BA45)</f>
        <v>-64263.394574649494</v>
      </c>
      <c r="BB35" s="154">
        <f t="shared" ref="BB35" ca="1" si="82">SUM(BB36:BB45)</f>
        <v>-73681.536794884509</v>
      </c>
      <c r="BC35" s="154">
        <f t="shared" ref="BC35" ca="1" si="83">SUM(BC36:BC45)</f>
        <v>-82812.408326786943</v>
      </c>
      <c r="BD35" s="154">
        <f t="shared" ref="BD35" ca="1" si="84">SUM(BD36:BD45)</f>
        <v>-91719.37069258283</v>
      </c>
      <c r="BE35" s="154">
        <f t="shared" ref="BE35" ca="1" si="85">SUM(BE36:BE45)</f>
        <v>-98347.129044026806</v>
      </c>
      <c r="BF35" s="154">
        <f t="shared" ref="BF35" ca="1" si="86">SUM(BF36:BF45)</f>
        <v>-105949.73031637976</v>
      </c>
      <c r="BG35" s="154">
        <f t="shared" ref="BG35" ca="1" si="87">SUM(BG36:BG45)</f>
        <v>-113892.71134457595</v>
      </c>
      <c r="BH35" s="154">
        <f t="shared" ref="BH35" ca="1" si="88">SUM(BH36:BH45)</f>
        <v>-118737.93197530156</v>
      </c>
      <c r="BI35" s="154">
        <f t="shared" ref="BI35" ca="1" si="89">SUM(BI36:BI45)</f>
        <v>-122383.90872409829</v>
      </c>
      <c r="BJ35" s="154">
        <f t="shared" ref="BJ35" ca="1" si="90">SUM(BJ36:BJ45)</f>
        <v>-127034.43378470813</v>
      </c>
      <c r="BK35" s="154">
        <f t="shared" ref="BK35" ca="1" si="91">SUM(BK36:BK45)</f>
        <v>-130597.59396620475</v>
      </c>
      <c r="BL35" s="154">
        <f t="shared" ref="BL35" ca="1" si="92">SUM(BL36:BL45)</f>
        <v>-134669.6536404131</v>
      </c>
      <c r="BM35" s="154">
        <f t="shared" ref="BM35" ca="1" si="93">SUM(BM36:BM45)</f>
        <v>-141260.42421385381</v>
      </c>
      <c r="BN35" s="154">
        <f t="shared" ref="BN35" ca="1" si="94">SUM(BN36:BN45)</f>
        <v>-150283.13516271074</v>
      </c>
      <c r="BO35" s="154">
        <f t="shared" ref="BO35" ca="1" si="95">SUM(BO36:BO45)</f>
        <v>-158376.00622574851</v>
      </c>
      <c r="BP35" s="154">
        <f t="shared" ref="BP35" ca="1" si="96">SUM(BP36:BP45)</f>
        <v>-165760.36707502278</v>
      </c>
      <c r="BQ35" s="154">
        <f t="shared" ref="BQ35" ca="1" si="97">SUM(BQ36:BQ45)</f>
        <v>-170219.0931209038</v>
      </c>
      <c r="BR35" s="154">
        <f t="shared" ref="BR35" ca="1" si="98">SUM(BR36:BR45)</f>
        <v>-175579.23238351013</v>
      </c>
      <c r="BS35" s="155">
        <f t="shared" ref="BS35" ca="1" si="99">SUM(BS36:BS45)</f>
        <v>-181166.68165225693</v>
      </c>
    </row>
    <row r="36" spans="2:71" ht="25" customHeight="1" outlineLevel="1">
      <c r="B36" s="23" t="str">
        <f t="shared" ref="B36:B45" si="100">B12</f>
        <v>MVLP1</v>
      </c>
      <c r="C36" s="156">
        <v>0</v>
      </c>
      <c r="D36" s="156">
        <v>0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156"/>
      <c r="L36" s="156">
        <v>0</v>
      </c>
      <c r="M36" s="156">
        <v>0</v>
      </c>
      <c r="N36" s="156">
        <v>0</v>
      </c>
      <c r="O36" s="156">
        <v>0</v>
      </c>
      <c r="P36" s="156">
        <v>0</v>
      </c>
      <c r="Q36" s="156">
        <v>0</v>
      </c>
      <c r="R36" s="156">
        <v>0</v>
      </c>
      <c r="S36" s="156">
        <v>0</v>
      </c>
      <c r="T36" s="156">
        <v>0</v>
      </c>
      <c r="U36" s="156">
        <v>0</v>
      </c>
      <c r="V36" s="156">
        <v>0</v>
      </c>
      <c r="W36" s="156">
        <v>0</v>
      </c>
      <c r="X36" s="156">
        <v>0</v>
      </c>
      <c r="Y36" s="156">
        <v>0</v>
      </c>
      <c r="Z36" s="156">
        <v>0</v>
      </c>
      <c r="AA36" s="156">
        <v>0</v>
      </c>
      <c r="AB36" s="156">
        <v>0</v>
      </c>
      <c r="AC36" s="156">
        <v>0</v>
      </c>
      <c r="AD36" s="156">
        <v>0</v>
      </c>
      <c r="AE36" s="156">
        <v>0</v>
      </c>
      <c r="AF36" s="156">
        <v>0</v>
      </c>
      <c r="AG36" s="156">
        <v>0</v>
      </c>
      <c r="AH36" s="156">
        <v>0</v>
      </c>
      <c r="AI36" s="40">
        <f>(L12*'SUBSCRIBER NORMALIZATION'!$J$49)*'MVLP INPUT'!$K82</f>
        <v>0</v>
      </c>
      <c r="AJ36" s="40">
        <f ca="1">(M12*'SUBSCRIBER NORMALIZATION'!$J$49)*'MVLP INPUT'!$K82</f>
        <v>-851.7600000000001</v>
      </c>
      <c r="AK36" s="40">
        <f ca="1">(N12*'SUBSCRIBER NORMALIZATION'!$J$49)*'MVLP INPUT'!$K82</f>
        <v>-1600.452</v>
      </c>
      <c r="AL36" s="40">
        <f ca="1">(O12*'SUBSCRIBER NORMALIZATION'!$J$49)*'MVLP INPUT'!$K82</f>
        <v>-2438.0693999999999</v>
      </c>
      <c r="AM36" s="40">
        <f ca="1">(P12*'SUBSCRIBER NORMALIZATION'!$J$49)*'MVLP INPUT'!$K82</f>
        <v>-3197.3259300000004</v>
      </c>
      <c r="AN36" s="40">
        <f ca="1">(Q12*'SUBSCRIBER NORMALIZATION'!$J$49)*'MVLP INPUT'!$K82</f>
        <v>-4030.3396335000007</v>
      </c>
      <c r="AO36" s="40">
        <f ca="1">(R12*'SUBSCRIBER NORMALIZATION'!$J$49)*'MVLP INPUT'!$K82</f>
        <v>-5157.4626518250006</v>
      </c>
      <c r="AP36" s="40">
        <f ca="1">(S12*'SUBSCRIBER NORMALIZATION'!$J$49)*'MVLP INPUT'!$K82</f>
        <v>-6625.0695192337516</v>
      </c>
      <c r="AQ36" s="40">
        <f ca="1">(T12*'SUBSCRIBER NORMALIZATION'!$J$49)*'MVLP INPUT'!$K82</f>
        <v>-8111.6960432720625</v>
      </c>
      <c r="AR36" s="40">
        <f ca="1">(U12*'SUBSCRIBER NORMALIZATION'!$J$49)*'MVLP INPUT'!$K82</f>
        <v>-9657.0712411084605</v>
      </c>
      <c r="AS36" s="40">
        <f ca="1">(V12*'SUBSCRIBER NORMALIZATION'!$J$49)*'MVLP INPUT'!$K82</f>
        <v>-10963.897679053038</v>
      </c>
      <c r="AT36" s="40">
        <f ca="1">(W12*'SUBSCRIBER NORMALIZATION'!$J$49)*'MVLP INPUT'!$K82</f>
        <v>-12567.542795100386</v>
      </c>
      <c r="AU36" s="40">
        <f ca="1">(X12*'SUBSCRIBER NORMALIZATION'!$J$49)*'MVLP INPUT'!$K82</f>
        <v>-14404.805655345366</v>
      </c>
      <c r="AV36" s="40">
        <f ca="1">(Y12*'SUBSCRIBER NORMALIZATION'!$J$49)*'MVLP INPUT'!$K82</f>
        <v>-15817.445372578099</v>
      </c>
      <c r="AW36" s="40">
        <f ca="1">(Z12*'SUBSCRIBER NORMALIZATION'!$J$49)*'MVLP INPUT'!$K82</f>
        <v>-17132.693103949194</v>
      </c>
      <c r="AX36" s="40">
        <f ca="1">(AA12*'SUBSCRIBER NORMALIZATION'!$J$49)*'MVLP INPUT'!$K82</f>
        <v>-18837.938448751735</v>
      </c>
      <c r="AY36" s="40">
        <f ca="1">(AB12*'SUBSCRIBER NORMALIZATION'!$J$49)*'MVLP INPUT'!$K82</f>
        <v>-20436.321526314146</v>
      </c>
      <c r="AZ36" s="40">
        <f ca="1">(AC12*'SUBSCRIBER NORMALIZATION'!$J$49)*'MVLP INPUT'!$K82</f>
        <v>-22319.945449998439</v>
      </c>
      <c r="BA36" s="40">
        <f ca="1">(AD12*'SUBSCRIBER NORMALIZATION'!$J$49)*'MVLP INPUT'!$K82</f>
        <v>-25079.948177498518</v>
      </c>
      <c r="BB36" s="40">
        <f ca="1">(AE12*'SUBSCRIBER NORMALIZATION'!$J$49)*'MVLP INPUT'!$K82</f>
        <v>-28755.310768623593</v>
      </c>
      <c r="BC36" s="40">
        <f ca="1">(AF12*'SUBSCRIBER NORMALIZATION'!$J$49)*'MVLP INPUT'!$K82</f>
        <v>-32319.025230192412</v>
      </c>
      <c r="BD36" s="40">
        <f ca="1">(AG12*'SUBSCRIBER NORMALIZATION'!$J$49)*'MVLP INPUT'!$K82</f>
        <v>-35795.633968682792</v>
      </c>
      <c r="BE36" s="40">
        <f ca="1">(AH12*'SUBSCRIBER NORMALIZATION'!$J$49)*'MVLP INPUT'!$K82</f>
        <v>-38383.692270248655</v>
      </c>
      <c r="BF36" s="40">
        <f ca="1">(AI12*'SUBSCRIBER NORMALIZATION'!$J$49)*'MVLP INPUT'!$K82</f>
        <v>-41351.987656736223</v>
      </c>
      <c r="BG36" s="40">
        <f ca="1">(AJ12*'SUBSCRIBER NORMALIZATION'!$J$49)*'MVLP INPUT'!$K82</f>
        <v>-44453.268273899412</v>
      </c>
      <c r="BH36" s="40">
        <f ca="1">(AK12*'SUBSCRIBER NORMALIZATION'!$J$49)*'MVLP INPUT'!$K82</f>
        <v>-46346.604860204447</v>
      </c>
      <c r="BI36" s="40">
        <f ca="1">(AL12*'SUBSCRIBER NORMALIZATION'!$J$49)*'MVLP INPUT'!$K82</f>
        <v>-47772.314617194228</v>
      </c>
      <c r="BJ36" s="40">
        <f ca="1">(AM12*'SUBSCRIBER NORMALIZATION'!$J$49)*'MVLP INPUT'!$K82</f>
        <v>-49589.69888633451</v>
      </c>
      <c r="BK36" s="40">
        <f ca="1">(AN12*'SUBSCRIBER NORMALIZATION'!$J$49)*'MVLP INPUT'!$K82</f>
        <v>-50983.093942017782</v>
      </c>
      <c r="BL36" s="40">
        <f ca="1">(AO12*'SUBSCRIBER NORMALIZATION'!$J$49)*'MVLP INPUT'!$K82</f>
        <v>-52574.899244916895</v>
      </c>
      <c r="BM36" s="40">
        <f ca="1">(AP12*'SUBSCRIBER NORMALIZATION'!$J$49)*'MVLP INPUT'!$K82</f>
        <v>-55148.994282671054</v>
      </c>
      <c r="BN36" s="40">
        <f ca="1">(AQ12*'SUBSCRIBER NORMALIZATION'!$J$49)*'MVLP INPUT'!$K82</f>
        <v>-58671.744568537499</v>
      </c>
      <c r="BO36" s="40">
        <f ca="1">(AR12*'SUBSCRIBER NORMALIZATION'!$J$49)*'MVLP INPUT'!$K82</f>
        <v>-61831.997340110625</v>
      </c>
      <c r="BP36" s="40">
        <f ca="1">(AS12*'SUBSCRIBER NORMALIZATION'!$J$49)*'MVLP INPUT'!$K82</f>
        <v>-64716.277473105103</v>
      </c>
      <c r="BQ36" s="40">
        <f ca="1">(AT12*'SUBSCRIBER NORMALIZATION'!$J$49)*'MVLP INPUT'!$K82</f>
        <v>-66459.623599449842</v>
      </c>
      <c r="BR36" s="40">
        <f ca="1">(AU12*'SUBSCRIBER NORMALIZATION'!$J$49)*'MVLP INPUT'!$K82</f>
        <v>-68554.522419477347</v>
      </c>
      <c r="BS36" s="40">
        <f ca="1">(AV12*'SUBSCRIBER NORMALIZATION'!$J$49)*'MVLP INPUT'!$K82</f>
        <v>-70737.99629850348</v>
      </c>
    </row>
    <row r="37" spans="2:71" ht="25" customHeight="1" outlineLevel="1">
      <c r="B37" s="23" t="str">
        <f t="shared" si="100"/>
        <v>MVLP2</v>
      </c>
      <c r="C37" s="156">
        <v>0</v>
      </c>
      <c r="D37" s="156">
        <v>0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v>0</v>
      </c>
      <c r="K37" s="156"/>
      <c r="L37" s="156">
        <v>0</v>
      </c>
      <c r="M37" s="156">
        <v>0</v>
      </c>
      <c r="N37" s="156">
        <v>0</v>
      </c>
      <c r="O37" s="156">
        <v>0</v>
      </c>
      <c r="P37" s="156">
        <v>0</v>
      </c>
      <c r="Q37" s="156">
        <v>0</v>
      </c>
      <c r="R37" s="156">
        <v>0</v>
      </c>
      <c r="S37" s="156">
        <v>0</v>
      </c>
      <c r="T37" s="156">
        <v>0</v>
      </c>
      <c r="U37" s="156">
        <v>0</v>
      </c>
      <c r="V37" s="156">
        <v>0</v>
      </c>
      <c r="W37" s="156">
        <v>0</v>
      </c>
      <c r="X37" s="156">
        <v>0</v>
      </c>
      <c r="Y37" s="156">
        <v>0</v>
      </c>
      <c r="Z37" s="156">
        <v>0</v>
      </c>
      <c r="AA37" s="156">
        <v>0</v>
      </c>
      <c r="AB37" s="156">
        <v>0</v>
      </c>
      <c r="AC37" s="156">
        <v>0</v>
      </c>
      <c r="AD37" s="156">
        <v>0</v>
      </c>
      <c r="AE37" s="156">
        <v>0</v>
      </c>
      <c r="AF37" s="156">
        <v>0</v>
      </c>
      <c r="AG37" s="156">
        <v>0</v>
      </c>
      <c r="AH37" s="156">
        <v>0</v>
      </c>
      <c r="AI37" s="40">
        <f>(L13*'SUBSCRIBER NORMALIZATION'!$J$49)*'MVLP INPUT'!$K83</f>
        <v>0</v>
      </c>
      <c r="AJ37" s="40">
        <f ca="1">(M13*'SUBSCRIBER NORMALIZATION'!$J$49)*'MVLP INPUT'!$K83</f>
        <v>-524.16</v>
      </c>
      <c r="AK37" s="40">
        <f ca="1">(N13*'SUBSCRIBER NORMALIZATION'!$J$49)*'MVLP INPUT'!$K83</f>
        <v>-984.91200000000003</v>
      </c>
      <c r="AL37" s="40">
        <f ca="1">(O13*'SUBSCRIBER NORMALIZATION'!$J$49)*'MVLP INPUT'!$K83</f>
        <v>-1500.3864000000001</v>
      </c>
      <c r="AM37" s="40">
        <f ca="1">(P13*'SUBSCRIBER NORMALIZATION'!$J$49)*'MVLP INPUT'!$K83</f>
        <v>-1967.6470800000002</v>
      </c>
      <c r="AN37" s="40">
        <f ca="1">(Q13*'SUBSCRIBER NORMALIZATION'!$J$49)*'MVLP INPUT'!$K83</f>
        <v>-2480.3047260000003</v>
      </c>
      <c r="AO37" s="40">
        <f ca="1">(R13*'SUBSCRIBER NORMALIZATION'!$J$49)*'MVLP INPUT'!$K83</f>
        <v>-3173.9694896999999</v>
      </c>
      <c r="AP37" s="40">
        <f ca="1">(S13*'SUBSCRIBER NORMALIZATION'!$J$49)*'MVLP INPUT'!$K83</f>
        <v>-4077.031015215</v>
      </c>
      <c r="AQ37" s="40">
        <f ca="1">(T13*'SUBSCRIBER NORMALIZATION'!$J$49)*'MVLP INPUT'!$K83</f>
        <v>-4991.939464454249</v>
      </c>
      <c r="AR37" s="40">
        <f ca="1">(U13*'SUBSCRIBER NORMALIZATION'!$J$49)*'MVLP INPUT'!$K83</f>
        <v>-5942.9424912315371</v>
      </c>
      <c r="AS37" s="40">
        <f ca="1">(V13*'SUBSCRIBER NORMALIZATION'!$J$49)*'MVLP INPUT'!$K83</f>
        <v>-6747.1553666699601</v>
      </c>
      <c r="AT37" s="40">
        <f ca="1">(W13*'SUBSCRIBER NORMALIZATION'!$J$49)*'MVLP INPUT'!$K83</f>
        <v>-7733.997598336462</v>
      </c>
      <c r="AU37" s="40">
        <f ca="1">(X13*'SUBSCRIBER NORMALIZATION'!$J$49)*'MVLP INPUT'!$K83</f>
        <v>-8864.5777184196395</v>
      </c>
      <c r="AV37" s="40">
        <f ca="1">(Y13*'SUBSCRIBER NORMALIZATION'!$J$49)*'MVLP INPUT'!$K83</f>
        <v>-9733.9088324986569</v>
      </c>
      <c r="AW37" s="40">
        <f ca="1">(Z13*'SUBSCRIBER NORMALIZATION'!$J$49)*'MVLP INPUT'!$K83</f>
        <v>-10543.333390873724</v>
      </c>
      <c r="AX37" s="40">
        <f ca="1">(AA13*'SUBSCRIBER NORMALIZATION'!$J$49)*'MVLP INPUT'!$K83</f>
        <v>-11592.726721330038</v>
      </c>
      <c r="AY37" s="40">
        <f ca="1">(AB13*'SUBSCRIBER NORMALIZATION'!$J$49)*'MVLP INPUT'!$K83</f>
        <v>-12576.330385263538</v>
      </c>
      <c r="AZ37" s="40">
        <f ca="1">(AC13*'SUBSCRIBER NORMALIZATION'!$J$49)*'MVLP INPUT'!$K83</f>
        <v>-13735.513866000361</v>
      </c>
      <c r="BA37" s="40">
        <f ca="1">(AD13*'SUBSCRIBER NORMALIZATION'!$J$49)*'MVLP INPUT'!$K83</f>
        <v>-15433.978172700345</v>
      </c>
      <c r="BB37" s="40">
        <f ca="1">(AE13*'SUBSCRIBER NORMALIZATION'!$J$49)*'MVLP INPUT'!$K83</f>
        <v>-17695.759264065324</v>
      </c>
      <c r="BC37" s="40">
        <f ca="1">(AF13*'SUBSCRIBER NORMALIZATION'!$J$49)*'MVLP INPUT'!$K83</f>
        <v>-19888.731300862059</v>
      </c>
      <c r="BD37" s="40">
        <f ca="1">(AG13*'SUBSCRIBER NORMALIZATION'!$J$49)*'MVLP INPUT'!$K83</f>
        <v>-22028.21473581895</v>
      </c>
      <c r="BE37" s="40">
        <f ca="1">(AH13*'SUBSCRIBER NORMALIZATION'!$J$49)*'MVLP INPUT'!$K83</f>
        <v>-23620.803999028005</v>
      </c>
      <c r="BF37" s="40">
        <f ca="1">(AI13*'SUBSCRIBER NORMALIZATION'!$J$49)*'MVLP INPUT'!$K83</f>
        <v>-25447.443799076606</v>
      </c>
      <c r="BG37" s="40">
        <f ca="1">(AJ13*'SUBSCRIBER NORMALIZATION'!$J$49)*'MVLP INPUT'!$K83</f>
        <v>-27355.911609122777</v>
      </c>
      <c r="BH37" s="40">
        <f ca="1">(AK13*'SUBSCRIBER NORMALIZATION'!$J$49)*'MVLP INPUT'!$K83</f>
        <v>-28521.076028666637</v>
      </c>
      <c r="BI37" s="40">
        <f ca="1">(AL13*'SUBSCRIBER NORMALIZATION'!$J$49)*'MVLP INPUT'!$K83</f>
        <v>-29398.422227233303</v>
      </c>
      <c r="BJ37" s="40">
        <f ca="1">(AM13*'SUBSCRIBER NORMALIZATION'!$J$49)*'MVLP INPUT'!$K83</f>
        <v>-30516.781115871643</v>
      </c>
      <c r="BK37" s="40">
        <f ca="1">(AN13*'SUBSCRIBER NORMALIZATION'!$J$49)*'MVLP INPUT'!$K83</f>
        <v>-31374.262060078065</v>
      </c>
      <c r="BL37" s="40">
        <f ca="1">(AO13*'SUBSCRIBER NORMALIZATION'!$J$49)*'MVLP INPUT'!$K83</f>
        <v>-32353.868957074159</v>
      </c>
      <c r="BM37" s="40">
        <f ca="1">(AP13*'SUBSCRIBER NORMALIZATION'!$J$49)*'MVLP INPUT'!$K83</f>
        <v>-33937.895509220449</v>
      </c>
      <c r="BN37" s="40">
        <f ca="1">(AQ13*'SUBSCRIBER NORMALIZATION'!$J$49)*'MVLP INPUT'!$K83</f>
        <v>-36105.72073375943</v>
      </c>
      <c r="BO37" s="40">
        <f ca="1">(AR13*'SUBSCRIBER NORMALIZATION'!$J$49)*'MVLP INPUT'!$K83</f>
        <v>-38050.554697071457</v>
      </c>
      <c r="BP37" s="40">
        <f ca="1">(AS13*'SUBSCRIBER NORMALIZATION'!$J$49)*'MVLP INPUT'!$K83</f>
        <v>-39825.426962217891</v>
      </c>
      <c r="BQ37" s="40">
        <f ca="1">(AT13*'SUBSCRIBER NORMALIZATION'!$J$49)*'MVLP INPUT'!$K83</f>
        <v>-40898.23561410699</v>
      </c>
      <c r="BR37" s="40">
        <f ca="1">(AU13*'SUBSCRIBER NORMALIZATION'!$J$49)*'MVLP INPUT'!$K83</f>
        <v>-42187.403833401644</v>
      </c>
      <c r="BS37" s="40">
        <f ca="1">(AV13*'SUBSCRIBER NORMALIZATION'!$J$49)*'MVLP INPUT'!$K83</f>
        <v>-43531.153641731566</v>
      </c>
    </row>
    <row r="38" spans="2:71" ht="25" customHeight="1" outlineLevel="1">
      <c r="B38" s="23" t="str">
        <f t="shared" si="100"/>
        <v>MVLP3</v>
      </c>
      <c r="C38" s="156">
        <v>0</v>
      </c>
      <c r="D38" s="156">
        <v>0</v>
      </c>
      <c r="E38" s="156">
        <v>0</v>
      </c>
      <c r="F38" s="156">
        <v>0</v>
      </c>
      <c r="G38" s="156">
        <v>0</v>
      </c>
      <c r="H38" s="156">
        <v>0</v>
      </c>
      <c r="I38" s="156">
        <v>0</v>
      </c>
      <c r="J38" s="156">
        <v>0</v>
      </c>
      <c r="K38" s="156"/>
      <c r="L38" s="156">
        <v>0</v>
      </c>
      <c r="M38" s="156">
        <v>0</v>
      </c>
      <c r="N38" s="156">
        <v>0</v>
      </c>
      <c r="O38" s="156">
        <v>0</v>
      </c>
      <c r="P38" s="156">
        <v>0</v>
      </c>
      <c r="Q38" s="156">
        <v>0</v>
      </c>
      <c r="R38" s="156">
        <v>0</v>
      </c>
      <c r="S38" s="156">
        <v>0</v>
      </c>
      <c r="T38" s="156">
        <v>0</v>
      </c>
      <c r="U38" s="156">
        <v>0</v>
      </c>
      <c r="V38" s="156">
        <v>0</v>
      </c>
      <c r="W38" s="156">
        <v>0</v>
      </c>
      <c r="X38" s="156">
        <v>0</v>
      </c>
      <c r="Y38" s="156">
        <v>0</v>
      </c>
      <c r="Z38" s="156">
        <v>0</v>
      </c>
      <c r="AA38" s="156">
        <v>0</v>
      </c>
      <c r="AB38" s="156">
        <v>0</v>
      </c>
      <c r="AC38" s="156">
        <v>0</v>
      </c>
      <c r="AD38" s="156">
        <v>0</v>
      </c>
      <c r="AE38" s="156">
        <v>0</v>
      </c>
      <c r="AF38" s="156">
        <v>0</v>
      </c>
      <c r="AG38" s="156">
        <v>0</v>
      </c>
      <c r="AH38" s="156">
        <v>0</v>
      </c>
      <c r="AI38" s="40">
        <f>(L14*'SUBSCRIBER NORMALIZATION'!$J$49)*'MVLP INPUT'!$K84</f>
        <v>0</v>
      </c>
      <c r="AJ38" s="40">
        <f ca="1">(M14*'SUBSCRIBER NORMALIZATION'!$J$49)*'MVLP INPUT'!$K84</f>
        <v>-349.44</v>
      </c>
      <c r="AK38" s="40">
        <f ca="1">(N14*'SUBSCRIBER NORMALIZATION'!$J$49)*'MVLP INPUT'!$K84</f>
        <v>-656.56799999999998</v>
      </c>
      <c r="AL38" s="40">
        <f ca="1">(O14*'SUBSCRIBER NORMALIZATION'!$J$49)*'MVLP INPUT'!$K84</f>
        <v>-1000.1796000000001</v>
      </c>
      <c r="AM38" s="40">
        <f ca="1">(P14*'SUBSCRIBER NORMALIZATION'!$J$49)*'MVLP INPUT'!$K84</f>
        <v>-1311.6106199999999</v>
      </c>
      <c r="AN38" s="40">
        <f ca="1">(Q14*'SUBSCRIBER NORMALIZATION'!$J$49)*'MVLP INPUT'!$K84</f>
        <v>-1653.4300890000002</v>
      </c>
      <c r="AO38" s="40">
        <f ca="1">(R14*'SUBSCRIBER NORMALIZATION'!$J$49)*'MVLP INPUT'!$K84</f>
        <v>-2115.7985845500002</v>
      </c>
      <c r="AP38" s="40">
        <f ca="1">(S14*'SUBSCRIBER NORMALIZATION'!$J$49)*'MVLP INPUT'!$K84</f>
        <v>-2717.8886553224997</v>
      </c>
      <c r="AQ38" s="40">
        <f ca="1">(T14*'SUBSCRIBER NORMALIZATION'!$J$49)*'MVLP INPUT'!$K84</f>
        <v>-3327.7942225563756</v>
      </c>
      <c r="AR38" s="40">
        <f ca="1">(U14*'SUBSCRIBER NORMALIZATION'!$J$49)*'MVLP INPUT'!$K84</f>
        <v>-3961.8045114285565</v>
      </c>
      <c r="AS38" s="40">
        <f ca="1">(V14*'SUBSCRIBER NORMALIZATION'!$J$49)*'MVLP INPUT'!$K84</f>
        <v>-4497.8742858571286</v>
      </c>
      <c r="AT38" s="40">
        <f ca="1">(W14*'SUBSCRIBER NORMALIZATION'!$J$49)*'MVLP INPUT'!$K84</f>
        <v>-5155.8205715642716</v>
      </c>
      <c r="AU38" s="40">
        <f ca="1">(X14*'SUBSCRIBER NORMALIZATION'!$J$49)*'MVLP INPUT'!$K84</f>
        <v>-5909.6295429860584</v>
      </c>
      <c r="AV38" s="40">
        <f ca="1">(Y14*'SUBSCRIBER NORMALIZATION'!$J$49)*'MVLP INPUT'!$K84</f>
        <v>-6489.1880658367563</v>
      </c>
      <c r="AW38" s="40">
        <f ca="1">(Z14*'SUBSCRIBER NORMALIZATION'!$J$49)*'MVLP INPUT'!$K84</f>
        <v>-7028.7286625449178</v>
      </c>
      <c r="AX38" s="40">
        <f ca="1">(AA14*'SUBSCRIBER NORMALIZATION'!$J$49)*'MVLP INPUT'!$K84</f>
        <v>-7728.2522294176715</v>
      </c>
      <c r="AY38" s="40">
        <f ca="1">(AB14*'SUBSCRIBER NORMALIZATION'!$J$49)*'MVLP INPUT'!$K84</f>
        <v>-8384.0396179467862</v>
      </c>
      <c r="AZ38" s="40">
        <f ca="1">(AC14*'SUBSCRIBER NORMALIZATION'!$J$49)*'MVLP INPUT'!$K84</f>
        <v>-9156.7976370494471</v>
      </c>
      <c r="BA38" s="40">
        <f ca="1">(AD14*'SUBSCRIBER NORMALIZATION'!$J$49)*'MVLP INPUT'!$K84</f>
        <v>-10289.077755196975</v>
      </c>
      <c r="BB38" s="40">
        <f ca="1">(AE14*'SUBSCRIBER NORMALIZATION'!$J$49)*'MVLP INPUT'!$K84</f>
        <v>-11796.863867437127</v>
      </c>
      <c r="BC38" s="40">
        <f ca="1">(AF14*'SUBSCRIBER NORMALIZATION'!$J$49)*'MVLP INPUT'!$K84</f>
        <v>-13258.900674065269</v>
      </c>
      <c r="BD38" s="40">
        <f ca="1">(AG14*'SUBSCRIBER NORMALIZATION'!$J$49)*'MVLP INPUT'!$K84</f>
        <v>-14685.155640362007</v>
      </c>
      <c r="BE38" s="40">
        <f ca="1">(AH14*'SUBSCRIBER NORMALIZATION'!$J$49)*'MVLP INPUT'!$K84</f>
        <v>-15746.937858343907</v>
      </c>
      <c r="BF38" s="40">
        <f ca="1">(AI14*'SUBSCRIBER NORMALIZATION'!$J$49)*'MVLP INPUT'!$K84</f>
        <v>-16964.670965426711</v>
      </c>
      <c r="BG38" s="40">
        <f ca="1">(AJ14*'SUBSCRIBER NORMALIZATION'!$J$49)*'MVLP INPUT'!$K84</f>
        <v>-18236.957417155372</v>
      </c>
      <c r="BH38" s="40">
        <f ca="1">(AK14*'SUBSCRIBER NORMALIZATION'!$J$49)*'MVLP INPUT'!$K84</f>
        <v>-19013.749546297604</v>
      </c>
      <c r="BI38" s="40">
        <f ca="1">(AL14*'SUBSCRIBER NORMALIZATION'!$J$49)*'MVLP INPUT'!$K84</f>
        <v>-19598.702068982726</v>
      </c>
      <c r="BJ38" s="40">
        <f ca="1">(AM14*'SUBSCRIBER NORMALIZATION'!$J$49)*'MVLP INPUT'!$K84</f>
        <v>-20344.366965533587</v>
      </c>
      <c r="BK38" s="40">
        <f ca="1">(AN14*'SUBSCRIBER NORMALIZATION'!$J$49)*'MVLP INPUT'!$K84</f>
        <v>-20916.068617256908</v>
      </c>
      <c r="BL38" s="40">
        <f ca="1">(AO14*'SUBSCRIBER NORMALIZATION'!$J$49)*'MVLP INPUT'!$K84</f>
        <v>-21569.105186394063</v>
      </c>
      <c r="BM38" s="40">
        <f ca="1">(AP14*'SUBSCRIBER NORMALIZATION'!$J$49)*'MVLP INPUT'!$K84</f>
        <v>-22625.209927074357</v>
      </c>
      <c r="BN38" s="40">
        <f ca="1">(AQ14*'SUBSCRIBER NORMALIZATION'!$J$49)*'MVLP INPUT'!$K84</f>
        <v>-24070.469430720641</v>
      </c>
      <c r="BO38" s="40">
        <f ca="1">(AR14*'SUBSCRIBER NORMALIZATION'!$J$49)*'MVLP INPUT'!$K84</f>
        <v>-25367.025959184608</v>
      </c>
      <c r="BP38" s="40">
        <f ca="1">(AS14*'SUBSCRIBER NORMALIZATION'!$J$49)*'MVLP INPUT'!$K84</f>
        <v>-26550.274661225376</v>
      </c>
      <c r="BQ38" s="40">
        <f ca="1">(AT14*'SUBSCRIBER NORMALIZATION'!$J$49)*'MVLP INPUT'!$K84</f>
        <v>-27265.520928164104</v>
      </c>
      <c r="BR38" s="40">
        <f ca="1">(AU14*'SUBSCRIBER NORMALIZATION'!$J$49)*'MVLP INPUT'!$K84</f>
        <v>-28125.0048817559</v>
      </c>
      <c r="BS38" s="40">
        <f ca="1">(AV14*'SUBSCRIBER NORMALIZATION'!$J$49)*'MVLP INPUT'!$K84</f>
        <v>-29020.834637668107</v>
      </c>
    </row>
    <row r="39" spans="2:71" ht="25" customHeight="1" outlineLevel="1">
      <c r="B39" s="23" t="str">
        <f t="shared" si="100"/>
        <v>MVLP4</v>
      </c>
      <c r="C39" s="156">
        <v>0</v>
      </c>
      <c r="D39" s="156">
        <v>0</v>
      </c>
      <c r="E39" s="156">
        <v>0</v>
      </c>
      <c r="F39" s="156">
        <v>0</v>
      </c>
      <c r="G39" s="156">
        <v>0</v>
      </c>
      <c r="H39" s="156">
        <v>0</v>
      </c>
      <c r="I39" s="156">
        <v>0</v>
      </c>
      <c r="J39" s="156">
        <v>0</v>
      </c>
      <c r="K39" s="156"/>
      <c r="L39" s="156">
        <v>0</v>
      </c>
      <c r="M39" s="156">
        <v>0</v>
      </c>
      <c r="N39" s="156">
        <v>0</v>
      </c>
      <c r="O39" s="156">
        <v>0</v>
      </c>
      <c r="P39" s="156">
        <v>0</v>
      </c>
      <c r="Q39" s="156">
        <v>0</v>
      </c>
      <c r="R39" s="156">
        <v>0</v>
      </c>
      <c r="S39" s="156">
        <v>0</v>
      </c>
      <c r="T39" s="156">
        <v>0</v>
      </c>
      <c r="U39" s="156">
        <v>0</v>
      </c>
      <c r="V39" s="156">
        <v>0</v>
      </c>
      <c r="W39" s="156">
        <v>0</v>
      </c>
      <c r="X39" s="156">
        <v>0</v>
      </c>
      <c r="Y39" s="156">
        <v>0</v>
      </c>
      <c r="Z39" s="156">
        <v>0</v>
      </c>
      <c r="AA39" s="156">
        <v>0</v>
      </c>
      <c r="AB39" s="156">
        <v>0</v>
      </c>
      <c r="AC39" s="156">
        <v>0</v>
      </c>
      <c r="AD39" s="156">
        <v>0</v>
      </c>
      <c r="AE39" s="156">
        <v>0</v>
      </c>
      <c r="AF39" s="156">
        <v>0</v>
      </c>
      <c r="AG39" s="156">
        <v>0</v>
      </c>
      <c r="AH39" s="156">
        <v>0</v>
      </c>
      <c r="AI39" s="40">
        <f>(L15*'SUBSCRIBER NORMALIZATION'!$J$49)*'MVLP INPUT'!$K85</f>
        <v>0</v>
      </c>
      <c r="AJ39" s="40">
        <f ca="1">(M15*'SUBSCRIBER NORMALIZATION'!$J$49)*'MVLP INPUT'!$K85</f>
        <v>-174.72</v>
      </c>
      <c r="AK39" s="40">
        <f ca="1">(N15*'SUBSCRIBER NORMALIZATION'!$J$49)*'MVLP INPUT'!$K85</f>
        <v>-328.34399999999999</v>
      </c>
      <c r="AL39" s="40">
        <f ca="1">(O15*'SUBSCRIBER NORMALIZATION'!$J$49)*'MVLP INPUT'!$K85</f>
        <v>-500.20679999999993</v>
      </c>
      <c r="AM39" s="40">
        <f ca="1">(P15*'SUBSCRIBER NORMALIZATION'!$J$49)*'MVLP INPUT'!$K85</f>
        <v>-655.91645999999992</v>
      </c>
      <c r="AN39" s="40">
        <f ca="1">(Q15*'SUBSCRIBER NORMALIZATION'!$J$49)*'MVLP INPUT'!$K85</f>
        <v>-826.76063699999997</v>
      </c>
      <c r="AO39" s="40">
        <f ca="1">(R15*'SUBSCRIBER NORMALIZATION'!$J$49)*'MVLP INPUT'!$K85</f>
        <v>-1057.94260515</v>
      </c>
      <c r="AP39" s="40">
        <f ca="1">(S15*'SUBSCRIBER NORMALIZATION'!$J$49)*'MVLP INPUT'!$K85</f>
        <v>-1358.9254748925</v>
      </c>
      <c r="AQ39" s="40">
        <f ca="1">(T15*'SUBSCRIBER NORMALIZATION'!$J$49)*'MVLP INPUT'!$K85</f>
        <v>-1663.9392011478751</v>
      </c>
      <c r="AR39" s="40">
        <f ca="1">(U15*'SUBSCRIBER NORMALIZATION'!$J$49)*'MVLP INPUT'!$K85</f>
        <v>-1980.9422410904813</v>
      </c>
      <c r="AS39" s="40">
        <f ca="1">(V15*'SUBSCRIBER NORMALIZATION'!$J$49)*'MVLP INPUT'!$K85</f>
        <v>-2248.9751290359568</v>
      </c>
      <c r="AT39" s="40">
        <f ca="1">(W15*'SUBSCRIBER NORMALIZATION'!$J$49)*'MVLP INPUT'!$K85</f>
        <v>-2577.8863725841593</v>
      </c>
      <c r="AU39" s="40">
        <f ca="1">(X15*'SUBSCRIBER NORMALIZATION'!$J$49)*'MVLP INPUT'!$K85</f>
        <v>-2954.7920539549514</v>
      </c>
      <c r="AV39" s="40">
        <f ca="1">(Y15*'SUBSCRIBER NORMALIZATION'!$J$49)*'MVLP INPUT'!$K85</f>
        <v>-3244.5724512572037</v>
      </c>
      <c r="AW39" s="40">
        <f ca="1">(Z15*'SUBSCRIBER NORMALIZATION'!$J$49)*'MVLP INPUT'!$K85</f>
        <v>-3514.3438286943442</v>
      </c>
      <c r="AX39" s="40">
        <f ca="1">(AA15*'SUBSCRIBER NORMALIZATION'!$J$49)*'MVLP INPUT'!$K85</f>
        <v>-3864.1066372596265</v>
      </c>
      <c r="AY39" s="40">
        <f ca="1">(AB15*'SUBSCRIBER NORMALIZATION'!$J$49)*'MVLP INPUT'!$K85</f>
        <v>-4191.9413053966455</v>
      </c>
      <c r="AZ39" s="40">
        <f ca="1">(AC15*'SUBSCRIBER NORMALIZATION'!$J$49)*'MVLP INPUT'!$K85</f>
        <v>-4578.384240126813</v>
      </c>
      <c r="BA39" s="40">
        <f ca="1">(AD15*'SUBSCRIBER NORMALIZATION'!$J$49)*'MVLP INPUT'!$K85</f>
        <v>-5144.5850281204721</v>
      </c>
      <c r="BB39" s="40">
        <f ca="1">(AE15*'SUBSCRIBER NORMALIZATION'!$J$49)*'MVLP INPUT'!$K85</f>
        <v>-5898.4757767144483</v>
      </c>
      <c r="BC39" s="40">
        <f ca="1">(AF15*'SUBSCRIBER NORMALIZATION'!$J$49)*'MVLP INPUT'!$K85</f>
        <v>-6629.4319878787264</v>
      </c>
      <c r="BD39" s="40">
        <f ca="1">(AG15*'SUBSCRIBER NORMALIZATION'!$J$49)*'MVLP INPUT'!$K85</f>
        <v>-7342.5603884847897</v>
      </c>
      <c r="BE39" s="40">
        <f ca="1">(AH15*'SUBSCRIBER NORMALIZATION'!$J$49)*'MVLP INPUT'!$K85</f>
        <v>-7873.3923690605516</v>
      </c>
      <c r="BF39" s="40">
        <f ca="1">(AI15*'SUBSCRIBER NORMALIZATION'!$J$49)*'MVLP INPUT'!$K85</f>
        <v>-8482.3227506075236</v>
      </c>
      <c r="BG39" s="40">
        <f ca="1">(AJ15*'SUBSCRIBER NORMALIZATION'!$J$49)*'MVLP INPUT'!$K85</f>
        <v>-9118.5266130771488</v>
      </c>
      <c r="BH39" s="40">
        <f ca="1">(AK15*'SUBSCRIBER NORMALIZATION'!$J$49)*'MVLP INPUT'!$K85</f>
        <v>-9506.9202824232907</v>
      </c>
      <c r="BI39" s="40">
        <f ca="1">(AL15*'SUBSCRIBER NORMALIZATION'!$J$49)*'MVLP INPUT'!$K85</f>
        <v>-9799.3342683021256</v>
      </c>
      <c r="BJ39" s="40">
        <f ca="1">(AM15*'SUBSCRIBER NORMALIZATION'!$J$49)*'MVLP INPUT'!$K85</f>
        <v>-10172.167554887019</v>
      </c>
      <c r="BK39" s="40">
        <f ca="1">(AN15*'SUBSCRIBER NORMALIZATION'!$J$49)*'MVLP INPUT'!$K85</f>
        <v>-10457.959177142669</v>
      </c>
      <c r="BL39" s="40">
        <f ca="1">(AO15*'SUBSCRIBER NORMALIZATION'!$J$49)*'MVLP INPUT'!$K85</f>
        <v>-10784.541218285536</v>
      </c>
      <c r="BM39" s="40">
        <f ca="1">(AP15*'SUBSCRIBER NORMALIZATION'!$J$49)*'MVLP INPUT'!$K85</f>
        <v>-11312.594157371261</v>
      </c>
      <c r="BN39" s="40">
        <f ca="1">(AQ15*'SUBSCRIBER NORMALIZATION'!$J$49)*'MVLP INPUT'!$K85</f>
        <v>-12035.164449502698</v>
      </c>
      <c r="BO39" s="40">
        <f ca="1">(AR15*'SUBSCRIBER NORMALIZATION'!$J$49)*'MVLP INPUT'!$K85</f>
        <v>-12683.446227027564</v>
      </c>
      <c r="BP39" s="40">
        <f ca="1">(AS15*'SUBSCRIBER NORMALIZATION'!$J$49)*'MVLP INPUT'!$K85</f>
        <v>-13275.073915676185</v>
      </c>
      <c r="BQ39" s="40">
        <f ca="1">(AT15*'SUBSCRIBER NORMALIZATION'!$J$49)*'MVLP INPUT'!$K85</f>
        <v>-13632.640219892375</v>
      </c>
      <c r="BR39" s="40">
        <f ca="1">(AU15*'SUBSCRIBER NORMALIZATION'!$J$49)*'MVLP INPUT'!$K85</f>
        <v>-14062.328208897756</v>
      </c>
      <c r="BS39" s="40">
        <f ca="1">(AV15*'SUBSCRIBER NORMALIZATION'!$J$49)*'MVLP INPUT'!$K85</f>
        <v>-14510.251798452869</v>
      </c>
    </row>
    <row r="40" spans="2:71" ht="25" customHeight="1" outlineLevel="1">
      <c r="B40" s="23" t="str">
        <f t="shared" si="100"/>
        <v>MVLP5</v>
      </c>
      <c r="C40" s="156">
        <v>0</v>
      </c>
      <c r="D40" s="156">
        <v>0</v>
      </c>
      <c r="E40" s="156">
        <v>0</v>
      </c>
      <c r="F40" s="156">
        <v>0</v>
      </c>
      <c r="G40" s="156">
        <v>0</v>
      </c>
      <c r="H40" s="156">
        <v>0</v>
      </c>
      <c r="I40" s="156">
        <v>0</v>
      </c>
      <c r="J40" s="156">
        <v>0</v>
      </c>
      <c r="K40" s="156"/>
      <c r="L40" s="156">
        <v>0</v>
      </c>
      <c r="M40" s="156">
        <v>0</v>
      </c>
      <c r="N40" s="156">
        <v>0</v>
      </c>
      <c r="O40" s="156">
        <v>0</v>
      </c>
      <c r="P40" s="156">
        <v>0</v>
      </c>
      <c r="Q40" s="156">
        <v>0</v>
      </c>
      <c r="R40" s="156">
        <v>0</v>
      </c>
      <c r="S40" s="156">
        <v>0</v>
      </c>
      <c r="T40" s="156">
        <v>0</v>
      </c>
      <c r="U40" s="156">
        <v>0</v>
      </c>
      <c r="V40" s="156">
        <v>0</v>
      </c>
      <c r="W40" s="156">
        <v>0</v>
      </c>
      <c r="X40" s="156">
        <v>0</v>
      </c>
      <c r="Y40" s="156">
        <v>0</v>
      </c>
      <c r="Z40" s="156">
        <v>0</v>
      </c>
      <c r="AA40" s="156">
        <v>0</v>
      </c>
      <c r="AB40" s="156">
        <v>0</v>
      </c>
      <c r="AC40" s="156">
        <v>0</v>
      </c>
      <c r="AD40" s="156">
        <v>0</v>
      </c>
      <c r="AE40" s="156">
        <v>0</v>
      </c>
      <c r="AF40" s="156">
        <v>0</v>
      </c>
      <c r="AG40" s="156">
        <v>0</v>
      </c>
      <c r="AH40" s="156">
        <v>0</v>
      </c>
      <c r="AI40" s="40">
        <f>(L16*'SUBSCRIBER NORMALIZATION'!$J$49)*'MVLP INPUT'!$K86</f>
        <v>0</v>
      </c>
      <c r="AJ40" s="40">
        <f ca="1">(M16*'SUBSCRIBER NORMALIZATION'!$J$49)*'MVLP INPUT'!$K86</f>
        <v>-174.72</v>
      </c>
      <c r="AK40" s="40">
        <f ca="1">(N16*'SUBSCRIBER NORMALIZATION'!$J$49)*'MVLP INPUT'!$K86</f>
        <v>-328.34399999999999</v>
      </c>
      <c r="AL40" s="40">
        <f ca="1">(O16*'SUBSCRIBER NORMALIZATION'!$J$49)*'MVLP INPUT'!$K86</f>
        <v>-500.20679999999993</v>
      </c>
      <c r="AM40" s="40">
        <f ca="1">(P16*'SUBSCRIBER NORMALIZATION'!$J$49)*'MVLP INPUT'!$K86</f>
        <v>-655.91645999999992</v>
      </c>
      <c r="AN40" s="40">
        <f ca="1">(Q16*'SUBSCRIBER NORMALIZATION'!$J$49)*'MVLP INPUT'!$K86</f>
        <v>-826.76063699999997</v>
      </c>
      <c r="AO40" s="40">
        <f ca="1">(R16*'SUBSCRIBER NORMALIZATION'!$J$49)*'MVLP INPUT'!$K86</f>
        <v>-1057.94260515</v>
      </c>
      <c r="AP40" s="40">
        <f ca="1">(S16*'SUBSCRIBER NORMALIZATION'!$J$49)*'MVLP INPUT'!$K86</f>
        <v>-1358.9254748925</v>
      </c>
      <c r="AQ40" s="40">
        <f ca="1">(T16*'SUBSCRIBER NORMALIZATION'!$J$49)*'MVLP INPUT'!$K86</f>
        <v>-1663.9392011478751</v>
      </c>
      <c r="AR40" s="40">
        <f ca="1">(U16*'SUBSCRIBER NORMALIZATION'!$J$49)*'MVLP INPUT'!$K86</f>
        <v>-1980.9422410904813</v>
      </c>
      <c r="AS40" s="40">
        <f ca="1">(V16*'SUBSCRIBER NORMALIZATION'!$J$49)*'MVLP INPUT'!$K86</f>
        <v>-2248.9751290359568</v>
      </c>
      <c r="AT40" s="40">
        <f ca="1">(W16*'SUBSCRIBER NORMALIZATION'!$J$49)*'MVLP INPUT'!$K86</f>
        <v>-2577.8863725841593</v>
      </c>
      <c r="AU40" s="40">
        <f ca="1">(X16*'SUBSCRIBER NORMALIZATION'!$J$49)*'MVLP INPUT'!$K86</f>
        <v>-2954.7920539549514</v>
      </c>
      <c r="AV40" s="40">
        <f ca="1">(Y16*'SUBSCRIBER NORMALIZATION'!$J$49)*'MVLP INPUT'!$K86</f>
        <v>-3244.5724512572037</v>
      </c>
      <c r="AW40" s="40">
        <f ca="1">(Z16*'SUBSCRIBER NORMALIZATION'!$J$49)*'MVLP INPUT'!$K86</f>
        <v>-3514.3438286943442</v>
      </c>
      <c r="AX40" s="40">
        <f ca="1">(AA16*'SUBSCRIBER NORMALIZATION'!$J$49)*'MVLP INPUT'!$K86</f>
        <v>-3864.1066372596265</v>
      </c>
      <c r="AY40" s="40">
        <f ca="1">(AB16*'SUBSCRIBER NORMALIZATION'!$J$49)*'MVLP INPUT'!$K86</f>
        <v>-4191.9413053966455</v>
      </c>
      <c r="AZ40" s="40">
        <f ca="1">(AC16*'SUBSCRIBER NORMALIZATION'!$J$49)*'MVLP INPUT'!$K86</f>
        <v>-4578.384240126813</v>
      </c>
      <c r="BA40" s="40">
        <f ca="1">(AD16*'SUBSCRIBER NORMALIZATION'!$J$49)*'MVLP INPUT'!$K86</f>
        <v>-5144.5850281204721</v>
      </c>
      <c r="BB40" s="40">
        <f ca="1">(AE16*'SUBSCRIBER NORMALIZATION'!$J$49)*'MVLP INPUT'!$K86</f>
        <v>-5898.4757767144483</v>
      </c>
      <c r="BC40" s="40">
        <f ca="1">(AF16*'SUBSCRIBER NORMALIZATION'!$J$49)*'MVLP INPUT'!$K86</f>
        <v>-6629.4319878787264</v>
      </c>
      <c r="BD40" s="40">
        <f ca="1">(AG16*'SUBSCRIBER NORMALIZATION'!$J$49)*'MVLP INPUT'!$K86</f>
        <v>-7342.5603884847897</v>
      </c>
      <c r="BE40" s="40">
        <f ca="1">(AH16*'SUBSCRIBER NORMALIZATION'!$J$49)*'MVLP INPUT'!$K86</f>
        <v>-7873.3923690605516</v>
      </c>
      <c r="BF40" s="40">
        <f ca="1">(AI16*'SUBSCRIBER NORMALIZATION'!$J$49)*'MVLP INPUT'!$K86</f>
        <v>-8482.3227506075236</v>
      </c>
      <c r="BG40" s="40">
        <f ca="1">(AJ16*'SUBSCRIBER NORMALIZATION'!$J$49)*'MVLP INPUT'!$K86</f>
        <v>-9118.5266130771488</v>
      </c>
      <c r="BH40" s="40">
        <f ca="1">(AK16*'SUBSCRIBER NORMALIZATION'!$J$49)*'MVLP INPUT'!$K86</f>
        <v>-9506.9202824232907</v>
      </c>
      <c r="BI40" s="40">
        <f ca="1">(AL16*'SUBSCRIBER NORMALIZATION'!$J$49)*'MVLP INPUT'!$K86</f>
        <v>-9799.3342683021256</v>
      </c>
      <c r="BJ40" s="40">
        <f ca="1">(AM16*'SUBSCRIBER NORMALIZATION'!$J$49)*'MVLP INPUT'!$K86</f>
        <v>-10172.167554887019</v>
      </c>
      <c r="BK40" s="40">
        <f ca="1">(AN16*'SUBSCRIBER NORMALIZATION'!$J$49)*'MVLP INPUT'!$K86</f>
        <v>-10457.959177142669</v>
      </c>
      <c r="BL40" s="40">
        <f ca="1">(AO16*'SUBSCRIBER NORMALIZATION'!$J$49)*'MVLP INPUT'!$K86</f>
        <v>-10784.541218285536</v>
      </c>
      <c r="BM40" s="40">
        <f ca="1">(AP16*'SUBSCRIBER NORMALIZATION'!$J$49)*'MVLP INPUT'!$K86</f>
        <v>-11312.594157371261</v>
      </c>
      <c r="BN40" s="40">
        <f ca="1">(AQ16*'SUBSCRIBER NORMALIZATION'!$J$49)*'MVLP INPUT'!$K86</f>
        <v>-12035.164449502698</v>
      </c>
      <c r="BO40" s="40">
        <f ca="1">(AR16*'SUBSCRIBER NORMALIZATION'!$J$49)*'MVLP INPUT'!$K86</f>
        <v>-12683.446227027564</v>
      </c>
      <c r="BP40" s="40">
        <f ca="1">(AS16*'SUBSCRIBER NORMALIZATION'!$J$49)*'MVLP INPUT'!$K86</f>
        <v>-13275.073915676185</v>
      </c>
      <c r="BQ40" s="40">
        <f ca="1">(AT16*'SUBSCRIBER NORMALIZATION'!$J$49)*'MVLP INPUT'!$K86</f>
        <v>-13632.640219892375</v>
      </c>
      <c r="BR40" s="40">
        <f ca="1">(AU16*'SUBSCRIBER NORMALIZATION'!$J$49)*'MVLP INPUT'!$K86</f>
        <v>-14062.328208897756</v>
      </c>
      <c r="BS40" s="40">
        <f ca="1">(AV16*'SUBSCRIBER NORMALIZATION'!$J$49)*'MVLP INPUT'!$K86</f>
        <v>-14510.251798452869</v>
      </c>
    </row>
    <row r="41" spans="2:71" ht="25" customHeight="1" outlineLevel="1">
      <c r="B41" s="23" t="str">
        <f t="shared" si="100"/>
        <v>MVLP6</v>
      </c>
      <c r="C41" s="156">
        <v>0</v>
      </c>
      <c r="D41" s="156">
        <v>0</v>
      </c>
      <c r="E41" s="156">
        <v>0</v>
      </c>
      <c r="F41" s="156">
        <v>0</v>
      </c>
      <c r="G41" s="156">
        <v>0</v>
      </c>
      <c r="H41" s="156">
        <v>0</v>
      </c>
      <c r="I41" s="156">
        <v>0</v>
      </c>
      <c r="J41" s="156">
        <v>0</v>
      </c>
      <c r="K41" s="156"/>
      <c r="L41" s="156">
        <v>0</v>
      </c>
      <c r="M41" s="156">
        <v>0</v>
      </c>
      <c r="N41" s="156">
        <v>0</v>
      </c>
      <c r="O41" s="156">
        <v>0</v>
      </c>
      <c r="P41" s="156">
        <v>0</v>
      </c>
      <c r="Q41" s="156">
        <v>0</v>
      </c>
      <c r="R41" s="156">
        <v>0</v>
      </c>
      <c r="S41" s="156">
        <v>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56">
        <v>0</v>
      </c>
      <c r="AC41" s="156">
        <v>0</v>
      </c>
      <c r="AD41" s="156">
        <v>0</v>
      </c>
      <c r="AE41" s="156">
        <v>0</v>
      </c>
      <c r="AF41" s="156">
        <v>0</v>
      </c>
      <c r="AG41" s="156">
        <v>0</v>
      </c>
      <c r="AH41" s="156">
        <v>0</v>
      </c>
      <c r="AI41" s="40">
        <f>(L17*'SUBSCRIBER NORMALIZATION'!$J$49)*'MVLP INPUT'!$K87</f>
        <v>0</v>
      </c>
      <c r="AJ41" s="40">
        <f ca="1">(M17*'SUBSCRIBER NORMALIZATION'!$J$49)*'MVLP INPUT'!$K87</f>
        <v>-109.2</v>
      </c>
      <c r="AK41" s="40">
        <f ca="1">(N17*'SUBSCRIBER NORMALIZATION'!$J$49)*'MVLP INPUT'!$K87</f>
        <v>-204.86699999999999</v>
      </c>
      <c r="AL41" s="40">
        <f ca="1">(O17*'SUBSCRIBER NORMALIZATION'!$J$49)*'MVLP INPUT'!$K87</f>
        <v>-311.71148250000005</v>
      </c>
      <c r="AM41" s="40">
        <f ca="1">(P17*'SUBSCRIBER NORMALIZATION'!$J$49)*'MVLP INPUT'!$K87</f>
        <v>-408.26662966875011</v>
      </c>
      <c r="AN41" s="40">
        <f ca="1">(Q17*'SUBSCRIBER NORMALIZATION'!$J$49)*'MVLP INPUT'!$K87</f>
        <v>-514.15263161114069</v>
      </c>
      <c r="AO41" s="40">
        <f ca="1">(R17*'SUBSCRIBER NORMALIZATION'!$J$49)*'MVLP INPUT'!$K87</f>
        <v>-657.55961845155582</v>
      </c>
      <c r="AP41" s="40">
        <f ca="1">(S17*'SUBSCRIBER NORMALIZATION'!$J$49)*'MVLP INPUT'!$K87</f>
        <v>-844.19773848284933</v>
      </c>
      <c r="AQ41" s="40">
        <f ca="1">(T17*'SUBSCRIBER NORMALIZATION'!$J$49)*'MVLP INPUT'!$K87</f>
        <v>-1032.9173572124996</v>
      </c>
      <c r="AR41" s="40">
        <f ca="1">(U17*'SUBSCRIBER NORMALIZATION'!$J$49)*'MVLP INPUT'!$K87</f>
        <v>-1228.7691959588433</v>
      </c>
      <c r="AS41" s="40">
        <f ca="1">(V17*'SUBSCRIBER NORMALIZATION'!$J$49)*'MVLP INPUT'!$K87</f>
        <v>-1393.6988131710041</v>
      </c>
      <c r="AT41" s="40">
        <f ca="1">(W17*'SUBSCRIBER NORMALIZATION'!$J$49)*'MVLP INPUT'!$K87</f>
        <v>-1596.4096254795263</v>
      </c>
      <c r="AU41" s="40">
        <f ca="1">(X17*'SUBSCRIBER NORMALIZATION'!$J$49)*'MVLP INPUT'!$K87</f>
        <v>-1828.678120141851</v>
      </c>
      <c r="AV41" s="40">
        <f ca="1">(Y17*'SUBSCRIBER NORMALIZATION'!$J$49)*'MVLP INPUT'!$K87</f>
        <v>-2006.152518834404</v>
      </c>
      <c r="AW41" s="40">
        <f ca="1">(Z17*'SUBSCRIBER NORMALIZATION'!$J$49)*'MVLP INPUT'!$K87</f>
        <v>-2170.829511595598</v>
      </c>
      <c r="AX41" s="40">
        <f ca="1">(AA17*'SUBSCRIBER NORMALIZATION'!$J$49)*'MVLP INPUT'!$K87</f>
        <v>-2385.300962236829</v>
      </c>
      <c r="AY41" s="40">
        <f ca="1">(AB17*'SUBSCRIBER NORMALIZATION'!$J$49)*'MVLP INPUT'!$K87</f>
        <v>-2585.7526617193957</v>
      </c>
      <c r="AZ41" s="40">
        <f ca="1">(AC17*'SUBSCRIBER NORMALIZATION'!$J$49)*'MVLP INPUT'!$K87</f>
        <v>-2822.480646979127</v>
      </c>
      <c r="BA41" s="40">
        <f ca="1">(AD17*'SUBSCRIBER NORMALIZATION'!$J$49)*'MVLP INPUT'!$K87</f>
        <v>-3171.2204130127229</v>
      </c>
      <c r="BB41" s="40">
        <f ca="1">(AE17*'SUBSCRIBER NORMALIZATION'!$J$49)*'MVLP INPUT'!$K87</f>
        <v>-3636.6513413295552</v>
      </c>
      <c r="BC41" s="40">
        <f ca="1">(AF17*'SUBSCRIBER NORMALIZATION'!$J$49)*'MVLP INPUT'!$K87</f>
        <v>-4086.8871459097541</v>
      </c>
      <c r="BD41" s="40">
        <f ca="1">(AG17*'SUBSCRIBER NORMALIZATION'!$J$49)*'MVLP INPUT'!$K87</f>
        <v>-4525.2455707494919</v>
      </c>
      <c r="BE41" s="40">
        <f ca="1">(AH17*'SUBSCRIBER NORMALIZATION'!$J$49)*'MVLP INPUT'!$K87</f>
        <v>-4848.910178285143</v>
      </c>
      <c r="BF41" s="40">
        <f ca="1">(AI17*'SUBSCRIBER NORMALIZATION'!$J$49)*'MVLP INPUT'!$K87</f>
        <v>-5220.9823939251737</v>
      </c>
      <c r="BG41" s="40">
        <f ca="1">(AJ17*'SUBSCRIBER NORMALIZATION'!$J$49)*'MVLP INPUT'!$K87</f>
        <v>-5609.5208182441011</v>
      </c>
      <c r="BH41" s="40">
        <f ca="1">(AK17*'SUBSCRIBER NORMALIZATION'!$J$49)*'MVLP INPUT'!$K87</f>
        <v>-5842.660975286286</v>
      </c>
      <c r="BI41" s="40">
        <f ca="1">(AL17*'SUBSCRIBER NORMALIZATION'!$J$49)*'MVLP INPUT'!$K87</f>
        <v>-6015.8012740837557</v>
      </c>
      <c r="BJ41" s="40">
        <f ca="1">(AM17*'SUBSCRIBER NORMALIZATION'!$J$49)*'MVLP INPUT'!$K87</f>
        <v>-6239.2517071943594</v>
      </c>
      <c r="BK41" s="40">
        <f ca="1">(AN17*'SUBSCRIBER NORMALIZATION'!$J$49)*'MVLP INPUT'!$K87</f>
        <v>-6408.2509925666554</v>
      </c>
      <c r="BL41" s="40">
        <f ca="1">(AO17*'SUBSCRIBER NORMALIZATION'!$J$49)*'MVLP INPUT'!$K87</f>
        <v>-6602.6978154569069</v>
      </c>
      <c r="BM41" s="40">
        <f ca="1">(AP17*'SUBSCRIBER NORMALIZATION'!$J$49)*'MVLP INPUT'!$K87</f>
        <v>-6923.1361801454195</v>
      </c>
      <c r="BN41" s="40">
        <f ca="1">(AQ17*'SUBSCRIBER NORMALIZATION'!$J$49)*'MVLP INPUT'!$K87</f>
        <v>-7364.8715306877857</v>
      </c>
      <c r="BO41" s="40">
        <f ca="1">(AR17*'SUBSCRIBER NORMALIZATION'!$J$49)*'MVLP INPUT'!$K87</f>
        <v>-7759.5357753266762</v>
      </c>
      <c r="BP41" s="40">
        <f ca="1">(AS17*'SUBSCRIBER NORMALIZATION'!$J$49)*'MVLP INPUT'!$K87</f>
        <v>-8118.2401471220264</v>
      </c>
      <c r="BQ41" s="40">
        <f ca="1">(AT17*'SUBSCRIBER NORMALIZATION'!$J$49)*'MVLP INPUT'!$K87</f>
        <v>-8330.4325393981198</v>
      </c>
      <c r="BR41" s="40">
        <f ca="1">(AU17*'SUBSCRIBER NORMALIZATION'!$J$49)*'MVLP INPUT'!$K87</f>
        <v>-8587.6448310797186</v>
      </c>
      <c r="BS41" s="40">
        <f ca="1">(AV17*'SUBSCRIBER NORMALIZATION'!$J$49)*'MVLP INPUT'!$K87</f>
        <v>-8856.1934774480324</v>
      </c>
    </row>
    <row r="42" spans="2:71" ht="25" customHeight="1" outlineLevel="1">
      <c r="B42" s="23" t="str">
        <f t="shared" si="100"/>
        <v>200 MB</v>
      </c>
      <c r="C42" s="156">
        <v>0</v>
      </c>
      <c r="D42" s="156">
        <v>0</v>
      </c>
      <c r="E42" s="156">
        <v>0</v>
      </c>
      <c r="F42" s="156">
        <v>0</v>
      </c>
      <c r="G42" s="156">
        <v>0</v>
      </c>
      <c r="H42" s="156">
        <v>0</v>
      </c>
      <c r="I42" s="156">
        <v>0</v>
      </c>
      <c r="J42" s="156">
        <v>0</v>
      </c>
      <c r="K42" s="156"/>
      <c r="L42" s="156">
        <v>0</v>
      </c>
      <c r="M42" s="156">
        <v>0</v>
      </c>
      <c r="N42" s="156">
        <v>0</v>
      </c>
      <c r="O42" s="156">
        <v>0</v>
      </c>
      <c r="P42" s="156">
        <v>0</v>
      </c>
      <c r="Q42" s="156">
        <v>0</v>
      </c>
      <c r="R42" s="156">
        <v>0</v>
      </c>
      <c r="S42" s="156">
        <v>0</v>
      </c>
      <c r="T42" s="156">
        <v>0</v>
      </c>
      <c r="U42" s="156">
        <v>0</v>
      </c>
      <c r="V42" s="156">
        <v>0</v>
      </c>
      <c r="W42" s="156">
        <v>0</v>
      </c>
      <c r="X42" s="156">
        <v>0</v>
      </c>
      <c r="Y42" s="156">
        <v>0</v>
      </c>
      <c r="Z42" s="156">
        <v>0</v>
      </c>
      <c r="AA42" s="156">
        <v>0</v>
      </c>
      <c r="AB42" s="156">
        <v>0</v>
      </c>
      <c r="AC42" s="156">
        <v>0</v>
      </c>
      <c r="AD42" s="156">
        <v>0</v>
      </c>
      <c r="AE42" s="156">
        <v>0</v>
      </c>
      <c r="AF42" s="156">
        <v>0</v>
      </c>
      <c r="AG42" s="156">
        <v>0</v>
      </c>
      <c r="AH42" s="156">
        <v>0</v>
      </c>
      <c r="AI42" s="40">
        <f>(L18*'SUBSCRIBER NORMALIZATION'!$J$49)*'MVLP INPUT'!$K88</f>
        <v>0</v>
      </c>
      <c r="AJ42" s="40">
        <f ca="1">(M18*'SUBSCRIBER NORMALIZATION'!$J$49)*'MVLP INPUT'!$K88</f>
        <v>0</v>
      </c>
      <c r="AK42" s="40">
        <f ca="1">(N18*'SUBSCRIBER NORMALIZATION'!$J$49)*'MVLP INPUT'!$K88</f>
        <v>0</v>
      </c>
      <c r="AL42" s="40">
        <f ca="1">(O18*'SUBSCRIBER NORMALIZATION'!$J$49)*'MVLP INPUT'!$K88</f>
        <v>0</v>
      </c>
      <c r="AM42" s="40">
        <f ca="1">(P18*'SUBSCRIBER NORMALIZATION'!$J$49)*'MVLP INPUT'!$K88</f>
        <v>0</v>
      </c>
      <c r="AN42" s="40">
        <f ca="1">(Q18*'SUBSCRIBER NORMALIZATION'!$J$49)*'MVLP INPUT'!$K88</f>
        <v>0</v>
      </c>
      <c r="AO42" s="40">
        <f ca="1">(R18*'SUBSCRIBER NORMALIZATION'!$J$49)*'MVLP INPUT'!$K88</f>
        <v>0</v>
      </c>
      <c r="AP42" s="40">
        <f ca="1">(S18*'SUBSCRIBER NORMALIZATION'!$J$49)*'MVLP INPUT'!$K88</f>
        <v>0</v>
      </c>
      <c r="AQ42" s="40">
        <f ca="1">(T18*'SUBSCRIBER NORMALIZATION'!$J$49)*'MVLP INPUT'!$K88</f>
        <v>0</v>
      </c>
      <c r="AR42" s="40">
        <f ca="1">(U18*'SUBSCRIBER NORMALIZATION'!$J$49)*'MVLP INPUT'!$K88</f>
        <v>0</v>
      </c>
      <c r="AS42" s="40">
        <f ca="1">(V18*'SUBSCRIBER NORMALIZATION'!$J$49)*'MVLP INPUT'!$K88</f>
        <v>0</v>
      </c>
      <c r="AT42" s="40">
        <f ca="1">(W18*'SUBSCRIBER NORMALIZATION'!$J$49)*'MVLP INPUT'!$K88</f>
        <v>0</v>
      </c>
      <c r="AU42" s="40">
        <f ca="1">(X18*'SUBSCRIBER NORMALIZATION'!$J$49)*'MVLP INPUT'!$K88</f>
        <v>0</v>
      </c>
      <c r="AV42" s="40">
        <f ca="1">(Y18*'SUBSCRIBER NORMALIZATION'!$J$49)*'MVLP INPUT'!$K88</f>
        <v>0</v>
      </c>
      <c r="AW42" s="40">
        <f ca="1">(Z18*'SUBSCRIBER NORMALIZATION'!$J$49)*'MVLP INPUT'!$K88</f>
        <v>0</v>
      </c>
      <c r="AX42" s="40">
        <f ca="1">(AA18*'SUBSCRIBER NORMALIZATION'!$J$49)*'MVLP INPUT'!$K88</f>
        <v>0</v>
      </c>
      <c r="AY42" s="40">
        <f ca="1">(AB18*'SUBSCRIBER NORMALIZATION'!$J$49)*'MVLP INPUT'!$K88</f>
        <v>0</v>
      </c>
      <c r="AZ42" s="40">
        <f ca="1">(AC18*'SUBSCRIBER NORMALIZATION'!$J$49)*'MVLP INPUT'!$K88</f>
        <v>0</v>
      </c>
      <c r="BA42" s="40">
        <f ca="1">(AD18*'SUBSCRIBER NORMALIZATION'!$J$49)*'MVLP INPUT'!$K88</f>
        <v>0</v>
      </c>
      <c r="BB42" s="40">
        <f ca="1">(AE18*'SUBSCRIBER NORMALIZATION'!$J$49)*'MVLP INPUT'!$K88</f>
        <v>0</v>
      </c>
      <c r="BC42" s="40">
        <f ca="1">(AF18*'SUBSCRIBER NORMALIZATION'!$J$49)*'MVLP INPUT'!$K88</f>
        <v>0</v>
      </c>
      <c r="BD42" s="40">
        <f ca="1">(AG18*'SUBSCRIBER NORMALIZATION'!$J$49)*'MVLP INPUT'!$K88</f>
        <v>0</v>
      </c>
      <c r="BE42" s="40">
        <f ca="1">(AH18*'SUBSCRIBER NORMALIZATION'!$J$49)*'MVLP INPUT'!$K88</f>
        <v>0</v>
      </c>
      <c r="BF42" s="40">
        <f ca="1">(AI18*'SUBSCRIBER NORMALIZATION'!$J$49)*'MVLP INPUT'!$K88</f>
        <v>0</v>
      </c>
      <c r="BG42" s="40">
        <f ca="1">(AJ18*'SUBSCRIBER NORMALIZATION'!$J$49)*'MVLP INPUT'!$K88</f>
        <v>0</v>
      </c>
      <c r="BH42" s="40">
        <f ca="1">(AK18*'SUBSCRIBER NORMALIZATION'!$J$49)*'MVLP INPUT'!$K88</f>
        <v>0</v>
      </c>
      <c r="BI42" s="40">
        <f ca="1">(AL18*'SUBSCRIBER NORMALIZATION'!$J$49)*'MVLP INPUT'!$K88</f>
        <v>0</v>
      </c>
      <c r="BJ42" s="40">
        <f ca="1">(AM18*'SUBSCRIBER NORMALIZATION'!$J$49)*'MVLP INPUT'!$K88</f>
        <v>0</v>
      </c>
      <c r="BK42" s="40">
        <f ca="1">(AN18*'SUBSCRIBER NORMALIZATION'!$J$49)*'MVLP INPUT'!$K88</f>
        <v>0</v>
      </c>
      <c r="BL42" s="40">
        <f ca="1">(AO18*'SUBSCRIBER NORMALIZATION'!$J$49)*'MVLP INPUT'!$K88</f>
        <v>0</v>
      </c>
      <c r="BM42" s="40">
        <f ca="1">(AP18*'SUBSCRIBER NORMALIZATION'!$J$49)*'MVLP INPUT'!$K88</f>
        <v>0</v>
      </c>
      <c r="BN42" s="40">
        <f ca="1">(AQ18*'SUBSCRIBER NORMALIZATION'!$J$49)*'MVLP INPUT'!$K88</f>
        <v>0</v>
      </c>
      <c r="BO42" s="40">
        <f ca="1">(AR18*'SUBSCRIBER NORMALIZATION'!$J$49)*'MVLP INPUT'!$K88</f>
        <v>0</v>
      </c>
      <c r="BP42" s="40">
        <f ca="1">(AS18*'SUBSCRIBER NORMALIZATION'!$J$49)*'MVLP INPUT'!$K88</f>
        <v>0</v>
      </c>
      <c r="BQ42" s="40">
        <f ca="1">(AT18*'SUBSCRIBER NORMALIZATION'!$J$49)*'MVLP INPUT'!$K88</f>
        <v>0</v>
      </c>
      <c r="BR42" s="40">
        <f ca="1">(AU18*'SUBSCRIBER NORMALIZATION'!$J$49)*'MVLP INPUT'!$K88</f>
        <v>0</v>
      </c>
      <c r="BS42" s="40">
        <f ca="1">(AV18*'SUBSCRIBER NORMALIZATION'!$J$49)*'MVLP INPUT'!$K88</f>
        <v>0</v>
      </c>
    </row>
    <row r="43" spans="2:71" ht="25" customHeight="1" outlineLevel="1">
      <c r="B43" s="23" t="str">
        <f t="shared" si="100"/>
        <v>500 MB</v>
      </c>
      <c r="C43" s="156">
        <v>0</v>
      </c>
      <c r="D43" s="156">
        <v>0</v>
      </c>
      <c r="E43" s="156">
        <v>0</v>
      </c>
      <c r="F43" s="156">
        <v>0</v>
      </c>
      <c r="G43" s="156">
        <v>0</v>
      </c>
      <c r="H43" s="156">
        <v>0</v>
      </c>
      <c r="I43" s="156">
        <v>0</v>
      </c>
      <c r="J43" s="156">
        <v>0</v>
      </c>
      <c r="K43" s="156"/>
      <c r="L43" s="156">
        <v>0</v>
      </c>
      <c r="M43" s="156">
        <v>0</v>
      </c>
      <c r="N43" s="156">
        <v>0</v>
      </c>
      <c r="O43" s="156">
        <v>0</v>
      </c>
      <c r="P43" s="156">
        <v>0</v>
      </c>
      <c r="Q43" s="156">
        <v>0</v>
      </c>
      <c r="R43" s="156">
        <v>0</v>
      </c>
      <c r="S43" s="156">
        <v>0</v>
      </c>
      <c r="T43" s="156">
        <v>0</v>
      </c>
      <c r="U43" s="156">
        <v>0</v>
      </c>
      <c r="V43" s="156">
        <v>0</v>
      </c>
      <c r="W43" s="156">
        <v>0</v>
      </c>
      <c r="X43" s="156">
        <v>0</v>
      </c>
      <c r="Y43" s="156">
        <v>0</v>
      </c>
      <c r="Z43" s="156">
        <v>0</v>
      </c>
      <c r="AA43" s="156">
        <v>0</v>
      </c>
      <c r="AB43" s="156">
        <v>0</v>
      </c>
      <c r="AC43" s="156">
        <v>0</v>
      </c>
      <c r="AD43" s="156">
        <v>0</v>
      </c>
      <c r="AE43" s="156">
        <v>0</v>
      </c>
      <c r="AF43" s="156">
        <v>0</v>
      </c>
      <c r="AG43" s="156">
        <v>0</v>
      </c>
      <c r="AH43" s="156">
        <v>0</v>
      </c>
      <c r="AI43" s="40">
        <f>(L19*'SUBSCRIBER NORMALIZATION'!$J$49)*'MVLP INPUT'!$K89</f>
        <v>0</v>
      </c>
      <c r="AJ43" s="40">
        <f ca="1">(M19*'SUBSCRIBER NORMALIZATION'!$J$49)*'MVLP INPUT'!$K89</f>
        <v>0</v>
      </c>
      <c r="AK43" s="40">
        <f ca="1">(N19*'SUBSCRIBER NORMALIZATION'!$J$49)*'MVLP INPUT'!$K89</f>
        <v>0</v>
      </c>
      <c r="AL43" s="40">
        <f ca="1">(O19*'SUBSCRIBER NORMALIZATION'!$J$49)*'MVLP INPUT'!$K89</f>
        <v>0</v>
      </c>
      <c r="AM43" s="40">
        <f ca="1">(P19*'SUBSCRIBER NORMALIZATION'!$J$49)*'MVLP INPUT'!$K89</f>
        <v>0</v>
      </c>
      <c r="AN43" s="40">
        <f ca="1">(Q19*'SUBSCRIBER NORMALIZATION'!$J$49)*'MVLP INPUT'!$K89</f>
        <v>0</v>
      </c>
      <c r="AO43" s="40">
        <f ca="1">(R19*'SUBSCRIBER NORMALIZATION'!$J$49)*'MVLP INPUT'!$K89</f>
        <v>0</v>
      </c>
      <c r="AP43" s="40">
        <f ca="1">(S19*'SUBSCRIBER NORMALIZATION'!$J$49)*'MVLP INPUT'!$K89</f>
        <v>0</v>
      </c>
      <c r="AQ43" s="40">
        <f ca="1">(T19*'SUBSCRIBER NORMALIZATION'!$J$49)*'MVLP INPUT'!$K89</f>
        <v>0</v>
      </c>
      <c r="AR43" s="40">
        <f ca="1">(U19*'SUBSCRIBER NORMALIZATION'!$J$49)*'MVLP INPUT'!$K89</f>
        <v>0</v>
      </c>
      <c r="AS43" s="40">
        <f ca="1">(V19*'SUBSCRIBER NORMALIZATION'!$J$49)*'MVLP INPUT'!$K89</f>
        <v>0</v>
      </c>
      <c r="AT43" s="40">
        <f ca="1">(W19*'SUBSCRIBER NORMALIZATION'!$J$49)*'MVLP INPUT'!$K89</f>
        <v>0</v>
      </c>
      <c r="AU43" s="40">
        <f ca="1">(X19*'SUBSCRIBER NORMALIZATION'!$J$49)*'MVLP INPUT'!$K89</f>
        <v>0</v>
      </c>
      <c r="AV43" s="40">
        <f ca="1">(Y19*'SUBSCRIBER NORMALIZATION'!$J$49)*'MVLP INPUT'!$K89</f>
        <v>0</v>
      </c>
      <c r="AW43" s="40">
        <f ca="1">(Z19*'SUBSCRIBER NORMALIZATION'!$J$49)*'MVLP INPUT'!$K89</f>
        <v>0</v>
      </c>
      <c r="AX43" s="40">
        <f ca="1">(AA19*'SUBSCRIBER NORMALIZATION'!$J$49)*'MVLP INPUT'!$K89</f>
        <v>0</v>
      </c>
      <c r="AY43" s="40">
        <f ca="1">(AB19*'SUBSCRIBER NORMALIZATION'!$J$49)*'MVLP INPUT'!$K89</f>
        <v>0</v>
      </c>
      <c r="AZ43" s="40">
        <f ca="1">(AC19*'SUBSCRIBER NORMALIZATION'!$J$49)*'MVLP INPUT'!$K89</f>
        <v>0</v>
      </c>
      <c r="BA43" s="40">
        <f ca="1">(AD19*'SUBSCRIBER NORMALIZATION'!$J$49)*'MVLP INPUT'!$K89</f>
        <v>0</v>
      </c>
      <c r="BB43" s="40">
        <f ca="1">(AE19*'SUBSCRIBER NORMALIZATION'!$J$49)*'MVLP INPUT'!$K89</f>
        <v>0</v>
      </c>
      <c r="BC43" s="40">
        <f ca="1">(AF19*'SUBSCRIBER NORMALIZATION'!$J$49)*'MVLP INPUT'!$K89</f>
        <v>0</v>
      </c>
      <c r="BD43" s="40">
        <f ca="1">(AG19*'SUBSCRIBER NORMALIZATION'!$J$49)*'MVLP INPUT'!$K89</f>
        <v>0</v>
      </c>
      <c r="BE43" s="40">
        <f ca="1">(AH19*'SUBSCRIBER NORMALIZATION'!$J$49)*'MVLP INPUT'!$K89</f>
        <v>0</v>
      </c>
      <c r="BF43" s="40">
        <f ca="1">(AI19*'SUBSCRIBER NORMALIZATION'!$J$49)*'MVLP INPUT'!$K89</f>
        <v>0</v>
      </c>
      <c r="BG43" s="40">
        <f ca="1">(AJ19*'SUBSCRIBER NORMALIZATION'!$J$49)*'MVLP INPUT'!$K89</f>
        <v>0</v>
      </c>
      <c r="BH43" s="40">
        <f ca="1">(AK19*'SUBSCRIBER NORMALIZATION'!$J$49)*'MVLP INPUT'!$K89</f>
        <v>0</v>
      </c>
      <c r="BI43" s="40">
        <f ca="1">(AL19*'SUBSCRIBER NORMALIZATION'!$J$49)*'MVLP INPUT'!$K89</f>
        <v>0</v>
      </c>
      <c r="BJ43" s="40">
        <f ca="1">(AM19*'SUBSCRIBER NORMALIZATION'!$J$49)*'MVLP INPUT'!$K89</f>
        <v>0</v>
      </c>
      <c r="BK43" s="40">
        <f ca="1">(AN19*'SUBSCRIBER NORMALIZATION'!$J$49)*'MVLP INPUT'!$K89</f>
        <v>0</v>
      </c>
      <c r="BL43" s="40">
        <f ca="1">(AO19*'SUBSCRIBER NORMALIZATION'!$J$49)*'MVLP INPUT'!$K89</f>
        <v>0</v>
      </c>
      <c r="BM43" s="40">
        <f ca="1">(AP19*'SUBSCRIBER NORMALIZATION'!$J$49)*'MVLP INPUT'!$K89</f>
        <v>0</v>
      </c>
      <c r="BN43" s="40">
        <f ca="1">(AQ19*'SUBSCRIBER NORMALIZATION'!$J$49)*'MVLP INPUT'!$K89</f>
        <v>0</v>
      </c>
      <c r="BO43" s="40">
        <f ca="1">(AR19*'SUBSCRIBER NORMALIZATION'!$J$49)*'MVLP INPUT'!$K89</f>
        <v>0</v>
      </c>
      <c r="BP43" s="40">
        <f ca="1">(AS19*'SUBSCRIBER NORMALIZATION'!$J$49)*'MVLP INPUT'!$K89</f>
        <v>0</v>
      </c>
      <c r="BQ43" s="40">
        <f ca="1">(AT19*'SUBSCRIBER NORMALIZATION'!$J$49)*'MVLP INPUT'!$K89</f>
        <v>0</v>
      </c>
      <c r="BR43" s="40">
        <f ca="1">(AU19*'SUBSCRIBER NORMALIZATION'!$J$49)*'MVLP INPUT'!$K89</f>
        <v>0</v>
      </c>
      <c r="BS43" s="40">
        <f ca="1">(AV19*'SUBSCRIBER NORMALIZATION'!$J$49)*'MVLP INPUT'!$K89</f>
        <v>0</v>
      </c>
    </row>
    <row r="44" spans="2:71" ht="25" customHeight="1" outlineLevel="1">
      <c r="B44" s="23" t="str">
        <f t="shared" si="100"/>
        <v>1.2 GB</v>
      </c>
      <c r="C44" s="156">
        <v>0</v>
      </c>
      <c r="D44" s="156">
        <v>0</v>
      </c>
      <c r="E44" s="156">
        <v>0</v>
      </c>
      <c r="F44" s="156">
        <v>0</v>
      </c>
      <c r="G44" s="156">
        <v>0</v>
      </c>
      <c r="H44" s="156">
        <v>0</v>
      </c>
      <c r="I44" s="156">
        <v>0</v>
      </c>
      <c r="J44" s="156">
        <v>0</v>
      </c>
      <c r="K44" s="156"/>
      <c r="L44" s="156">
        <v>0</v>
      </c>
      <c r="M44" s="156">
        <v>0</v>
      </c>
      <c r="N44" s="156">
        <v>0</v>
      </c>
      <c r="O44" s="156">
        <v>0</v>
      </c>
      <c r="P44" s="156">
        <v>0</v>
      </c>
      <c r="Q44" s="156">
        <v>0</v>
      </c>
      <c r="R44" s="156">
        <v>0</v>
      </c>
      <c r="S44" s="156">
        <v>0</v>
      </c>
      <c r="T44" s="156">
        <v>0</v>
      </c>
      <c r="U44" s="156">
        <v>0</v>
      </c>
      <c r="V44" s="156">
        <v>0</v>
      </c>
      <c r="W44" s="156">
        <v>0</v>
      </c>
      <c r="X44" s="156">
        <v>0</v>
      </c>
      <c r="Y44" s="156">
        <v>0</v>
      </c>
      <c r="Z44" s="156">
        <v>0</v>
      </c>
      <c r="AA44" s="156">
        <v>0</v>
      </c>
      <c r="AB44" s="156">
        <v>0</v>
      </c>
      <c r="AC44" s="156">
        <v>0</v>
      </c>
      <c r="AD44" s="156">
        <v>0</v>
      </c>
      <c r="AE44" s="156">
        <v>0</v>
      </c>
      <c r="AF44" s="156">
        <v>0</v>
      </c>
      <c r="AG44" s="156">
        <v>0</v>
      </c>
      <c r="AH44" s="156">
        <v>0</v>
      </c>
      <c r="AI44" s="40">
        <f>(L20*'SUBSCRIBER NORMALIZATION'!$J$49)*'MVLP INPUT'!$K90</f>
        <v>0</v>
      </c>
      <c r="AJ44" s="40">
        <f ca="1">(M20*'SUBSCRIBER NORMALIZATION'!$J$49)*'MVLP INPUT'!$K90</f>
        <v>0</v>
      </c>
      <c r="AK44" s="40">
        <f ca="1">(N20*'SUBSCRIBER NORMALIZATION'!$J$49)*'MVLP INPUT'!$K90</f>
        <v>0</v>
      </c>
      <c r="AL44" s="40">
        <f ca="1">(O20*'SUBSCRIBER NORMALIZATION'!$J$49)*'MVLP INPUT'!$K90</f>
        <v>0</v>
      </c>
      <c r="AM44" s="40">
        <f ca="1">(P20*'SUBSCRIBER NORMALIZATION'!$J$49)*'MVLP INPUT'!$K90</f>
        <v>0</v>
      </c>
      <c r="AN44" s="40">
        <f ca="1">(Q20*'SUBSCRIBER NORMALIZATION'!$J$49)*'MVLP INPUT'!$K90</f>
        <v>0</v>
      </c>
      <c r="AO44" s="40">
        <f ca="1">(R20*'SUBSCRIBER NORMALIZATION'!$J$49)*'MVLP INPUT'!$K90</f>
        <v>0</v>
      </c>
      <c r="AP44" s="40">
        <f ca="1">(S20*'SUBSCRIBER NORMALIZATION'!$J$49)*'MVLP INPUT'!$K90</f>
        <v>0</v>
      </c>
      <c r="AQ44" s="40">
        <f ca="1">(T20*'SUBSCRIBER NORMALIZATION'!$J$49)*'MVLP INPUT'!$K90</f>
        <v>0</v>
      </c>
      <c r="AR44" s="40">
        <f ca="1">(U20*'SUBSCRIBER NORMALIZATION'!$J$49)*'MVLP INPUT'!$K90</f>
        <v>0</v>
      </c>
      <c r="AS44" s="40">
        <f ca="1">(V20*'SUBSCRIBER NORMALIZATION'!$J$49)*'MVLP INPUT'!$K90</f>
        <v>0</v>
      </c>
      <c r="AT44" s="40">
        <f ca="1">(W20*'SUBSCRIBER NORMALIZATION'!$J$49)*'MVLP INPUT'!$K90</f>
        <v>0</v>
      </c>
      <c r="AU44" s="40">
        <f ca="1">(X20*'SUBSCRIBER NORMALIZATION'!$J$49)*'MVLP INPUT'!$K90</f>
        <v>0</v>
      </c>
      <c r="AV44" s="40">
        <f ca="1">(Y20*'SUBSCRIBER NORMALIZATION'!$J$49)*'MVLP INPUT'!$K90</f>
        <v>0</v>
      </c>
      <c r="AW44" s="40">
        <f ca="1">(Z20*'SUBSCRIBER NORMALIZATION'!$J$49)*'MVLP INPUT'!$K90</f>
        <v>0</v>
      </c>
      <c r="AX44" s="40">
        <f ca="1">(AA20*'SUBSCRIBER NORMALIZATION'!$J$49)*'MVLP INPUT'!$K90</f>
        <v>0</v>
      </c>
      <c r="AY44" s="40">
        <f ca="1">(AB20*'SUBSCRIBER NORMALIZATION'!$J$49)*'MVLP INPUT'!$K90</f>
        <v>0</v>
      </c>
      <c r="AZ44" s="40">
        <f ca="1">(AC20*'SUBSCRIBER NORMALIZATION'!$J$49)*'MVLP INPUT'!$K90</f>
        <v>0</v>
      </c>
      <c r="BA44" s="40">
        <f ca="1">(AD20*'SUBSCRIBER NORMALIZATION'!$J$49)*'MVLP INPUT'!$K90</f>
        <v>0</v>
      </c>
      <c r="BB44" s="40">
        <f ca="1">(AE20*'SUBSCRIBER NORMALIZATION'!$J$49)*'MVLP INPUT'!$K90</f>
        <v>0</v>
      </c>
      <c r="BC44" s="40">
        <f ca="1">(AF20*'SUBSCRIBER NORMALIZATION'!$J$49)*'MVLP INPUT'!$K90</f>
        <v>0</v>
      </c>
      <c r="BD44" s="40">
        <f ca="1">(AG20*'SUBSCRIBER NORMALIZATION'!$J$49)*'MVLP INPUT'!$K90</f>
        <v>0</v>
      </c>
      <c r="BE44" s="40">
        <f ca="1">(AH20*'SUBSCRIBER NORMALIZATION'!$J$49)*'MVLP INPUT'!$K90</f>
        <v>0</v>
      </c>
      <c r="BF44" s="40">
        <f ca="1">(AI20*'SUBSCRIBER NORMALIZATION'!$J$49)*'MVLP INPUT'!$K90</f>
        <v>0</v>
      </c>
      <c r="BG44" s="40">
        <f ca="1">(AJ20*'SUBSCRIBER NORMALIZATION'!$J$49)*'MVLP INPUT'!$K90</f>
        <v>0</v>
      </c>
      <c r="BH44" s="40">
        <f ca="1">(AK20*'SUBSCRIBER NORMALIZATION'!$J$49)*'MVLP INPUT'!$K90</f>
        <v>0</v>
      </c>
      <c r="BI44" s="40">
        <f ca="1">(AL20*'SUBSCRIBER NORMALIZATION'!$J$49)*'MVLP INPUT'!$K90</f>
        <v>0</v>
      </c>
      <c r="BJ44" s="40">
        <f ca="1">(AM20*'SUBSCRIBER NORMALIZATION'!$J$49)*'MVLP INPUT'!$K90</f>
        <v>0</v>
      </c>
      <c r="BK44" s="40">
        <f ca="1">(AN20*'SUBSCRIBER NORMALIZATION'!$J$49)*'MVLP INPUT'!$K90</f>
        <v>0</v>
      </c>
      <c r="BL44" s="40">
        <f ca="1">(AO20*'SUBSCRIBER NORMALIZATION'!$J$49)*'MVLP INPUT'!$K90</f>
        <v>0</v>
      </c>
      <c r="BM44" s="40">
        <f ca="1">(AP20*'SUBSCRIBER NORMALIZATION'!$J$49)*'MVLP INPUT'!$K90</f>
        <v>0</v>
      </c>
      <c r="BN44" s="40">
        <f ca="1">(AQ20*'SUBSCRIBER NORMALIZATION'!$J$49)*'MVLP INPUT'!$K90</f>
        <v>0</v>
      </c>
      <c r="BO44" s="40">
        <f ca="1">(AR20*'SUBSCRIBER NORMALIZATION'!$J$49)*'MVLP INPUT'!$K90</f>
        <v>0</v>
      </c>
      <c r="BP44" s="40">
        <f ca="1">(AS20*'SUBSCRIBER NORMALIZATION'!$J$49)*'MVLP INPUT'!$K90</f>
        <v>0</v>
      </c>
      <c r="BQ44" s="40">
        <f ca="1">(AT20*'SUBSCRIBER NORMALIZATION'!$J$49)*'MVLP INPUT'!$K90</f>
        <v>0</v>
      </c>
      <c r="BR44" s="40">
        <f ca="1">(AU20*'SUBSCRIBER NORMALIZATION'!$J$49)*'MVLP INPUT'!$K90</f>
        <v>0</v>
      </c>
      <c r="BS44" s="40">
        <f ca="1">(AV20*'SUBSCRIBER NORMALIZATION'!$J$49)*'MVLP INPUT'!$K90</f>
        <v>0</v>
      </c>
    </row>
    <row r="45" spans="2:71" ht="25" customHeight="1" outlineLevel="1">
      <c r="B45" s="23" t="str">
        <f t="shared" si="100"/>
        <v>2.5 GB</v>
      </c>
      <c r="C45" s="156">
        <v>0</v>
      </c>
      <c r="D45" s="156">
        <v>0</v>
      </c>
      <c r="E45" s="156">
        <v>0</v>
      </c>
      <c r="F45" s="156">
        <v>0</v>
      </c>
      <c r="G45" s="156">
        <v>0</v>
      </c>
      <c r="H45" s="156">
        <v>0</v>
      </c>
      <c r="I45" s="156">
        <v>0</v>
      </c>
      <c r="J45" s="156">
        <v>0</v>
      </c>
      <c r="K45" s="156"/>
      <c r="L45" s="156">
        <v>0</v>
      </c>
      <c r="M45" s="156">
        <v>0</v>
      </c>
      <c r="N45" s="156">
        <v>0</v>
      </c>
      <c r="O45" s="156">
        <v>0</v>
      </c>
      <c r="P45" s="156">
        <v>0</v>
      </c>
      <c r="Q45" s="156">
        <v>0</v>
      </c>
      <c r="R45" s="156">
        <v>0</v>
      </c>
      <c r="S45" s="156">
        <v>0</v>
      </c>
      <c r="T45" s="156">
        <v>0</v>
      </c>
      <c r="U45" s="156">
        <v>0</v>
      </c>
      <c r="V45" s="156">
        <v>0</v>
      </c>
      <c r="W45" s="156">
        <v>0</v>
      </c>
      <c r="X45" s="156">
        <v>0</v>
      </c>
      <c r="Y45" s="156">
        <v>0</v>
      </c>
      <c r="Z45" s="156">
        <v>0</v>
      </c>
      <c r="AA45" s="156">
        <v>0</v>
      </c>
      <c r="AB45" s="156">
        <v>0</v>
      </c>
      <c r="AC45" s="156">
        <v>0</v>
      </c>
      <c r="AD45" s="156">
        <v>0</v>
      </c>
      <c r="AE45" s="156">
        <v>0</v>
      </c>
      <c r="AF45" s="156">
        <v>0</v>
      </c>
      <c r="AG45" s="156">
        <v>0</v>
      </c>
      <c r="AH45" s="156">
        <v>0</v>
      </c>
      <c r="AI45" s="40">
        <f>(L21*'SUBSCRIBER NORMALIZATION'!$J$49)*'MVLP INPUT'!$K91</f>
        <v>0</v>
      </c>
      <c r="AJ45" s="40">
        <f ca="1">(M21*'SUBSCRIBER NORMALIZATION'!$J$49)*'MVLP INPUT'!$K91</f>
        <v>0</v>
      </c>
      <c r="AK45" s="40">
        <f ca="1">(N21*'SUBSCRIBER NORMALIZATION'!$J$49)*'MVLP INPUT'!$K91</f>
        <v>0</v>
      </c>
      <c r="AL45" s="40">
        <f ca="1">(O21*'SUBSCRIBER NORMALIZATION'!$J$49)*'MVLP INPUT'!$K91</f>
        <v>0</v>
      </c>
      <c r="AM45" s="40">
        <f ca="1">(P21*'SUBSCRIBER NORMALIZATION'!$J$49)*'MVLP INPUT'!$K91</f>
        <v>0</v>
      </c>
      <c r="AN45" s="40">
        <f ca="1">(Q21*'SUBSCRIBER NORMALIZATION'!$J$49)*'MVLP INPUT'!$K91</f>
        <v>0</v>
      </c>
      <c r="AO45" s="40">
        <f ca="1">(R21*'SUBSCRIBER NORMALIZATION'!$J$49)*'MVLP INPUT'!$K91</f>
        <v>0</v>
      </c>
      <c r="AP45" s="40">
        <f ca="1">(S21*'SUBSCRIBER NORMALIZATION'!$J$49)*'MVLP INPUT'!$K91</f>
        <v>0</v>
      </c>
      <c r="AQ45" s="40">
        <f ca="1">(T21*'SUBSCRIBER NORMALIZATION'!$J$49)*'MVLP INPUT'!$K91</f>
        <v>0</v>
      </c>
      <c r="AR45" s="40">
        <f ca="1">(U21*'SUBSCRIBER NORMALIZATION'!$J$49)*'MVLP INPUT'!$K91</f>
        <v>0</v>
      </c>
      <c r="AS45" s="40">
        <f ca="1">(V21*'SUBSCRIBER NORMALIZATION'!$J$49)*'MVLP INPUT'!$K91</f>
        <v>0</v>
      </c>
      <c r="AT45" s="40">
        <f ca="1">(W21*'SUBSCRIBER NORMALIZATION'!$J$49)*'MVLP INPUT'!$K91</f>
        <v>0</v>
      </c>
      <c r="AU45" s="40">
        <f ca="1">(X21*'SUBSCRIBER NORMALIZATION'!$J$49)*'MVLP INPUT'!$K91</f>
        <v>0</v>
      </c>
      <c r="AV45" s="40">
        <f ca="1">(Y21*'SUBSCRIBER NORMALIZATION'!$J$49)*'MVLP INPUT'!$K91</f>
        <v>0</v>
      </c>
      <c r="AW45" s="40">
        <f ca="1">(Z21*'SUBSCRIBER NORMALIZATION'!$J$49)*'MVLP INPUT'!$K91</f>
        <v>0</v>
      </c>
      <c r="AX45" s="40">
        <f ca="1">(AA21*'SUBSCRIBER NORMALIZATION'!$J$49)*'MVLP INPUT'!$K91</f>
        <v>0</v>
      </c>
      <c r="AY45" s="40">
        <f ca="1">(AB21*'SUBSCRIBER NORMALIZATION'!$J$49)*'MVLP INPUT'!$K91</f>
        <v>0</v>
      </c>
      <c r="AZ45" s="40">
        <f ca="1">(AC21*'SUBSCRIBER NORMALIZATION'!$J$49)*'MVLP INPUT'!$K91</f>
        <v>0</v>
      </c>
      <c r="BA45" s="40">
        <f ca="1">(AD21*'SUBSCRIBER NORMALIZATION'!$J$49)*'MVLP INPUT'!$K91</f>
        <v>0</v>
      </c>
      <c r="BB45" s="40">
        <f ca="1">(AE21*'SUBSCRIBER NORMALIZATION'!$J$49)*'MVLP INPUT'!$K91</f>
        <v>0</v>
      </c>
      <c r="BC45" s="40">
        <f ca="1">(AF21*'SUBSCRIBER NORMALIZATION'!$J$49)*'MVLP INPUT'!$K91</f>
        <v>0</v>
      </c>
      <c r="BD45" s="40">
        <f ca="1">(AG21*'SUBSCRIBER NORMALIZATION'!$J$49)*'MVLP INPUT'!$K91</f>
        <v>0</v>
      </c>
      <c r="BE45" s="40">
        <f ca="1">(AH21*'SUBSCRIBER NORMALIZATION'!$J$49)*'MVLP INPUT'!$K91</f>
        <v>0</v>
      </c>
      <c r="BF45" s="40">
        <f ca="1">(AI21*'SUBSCRIBER NORMALIZATION'!$J$49)*'MVLP INPUT'!$K91</f>
        <v>0</v>
      </c>
      <c r="BG45" s="40">
        <f ca="1">(AJ21*'SUBSCRIBER NORMALIZATION'!$J$49)*'MVLP INPUT'!$K91</f>
        <v>0</v>
      </c>
      <c r="BH45" s="40">
        <f ca="1">(AK21*'SUBSCRIBER NORMALIZATION'!$J$49)*'MVLP INPUT'!$K91</f>
        <v>0</v>
      </c>
      <c r="BI45" s="40">
        <f ca="1">(AL21*'SUBSCRIBER NORMALIZATION'!$J$49)*'MVLP INPUT'!$K91</f>
        <v>0</v>
      </c>
      <c r="BJ45" s="40">
        <f ca="1">(AM21*'SUBSCRIBER NORMALIZATION'!$J$49)*'MVLP INPUT'!$K91</f>
        <v>0</v>
      </c>
      <c r="BK45" s="40">
        <f ca="1">(AN21*'SUBSCRIBER NORMALIZATION'!$J$49)*'MVLP INPUT'!$K91</f>
        <v>0</v>
      </c>
      <c r="BL45" s="40">
        <f ca="1">(AO21*'SUBSCRIBER NORMALIZATION'!$J$49)*'MVLP INPUT'!$K91</f>
        <v>0</v>
      </c>
      <c r="BM45" s="40">
        <f ca="1">(AP21*'SUBSCRIBER NORMALIZATION'!$J$49)*'MVLP INPUT'!$K91</f>
        <v>0</v>
      </c>
      <c r="BN45" s="40">
        <f ca="1">(AQ21*'SUBSCRIBER NORMALIZATION'!$J$49)*'MVLP INPUT'!$K91</f>
        <v>0</v>
      </c>
      <c r="BO45" s="40">
        <f ca="1">(AR21*'SUBSCRIBER NORMALIZATION'!$J$49)*'MVLP INPUT'!$K91</f>
        <v>0</v>
      </c>
      <c r="BP45" s="40">
        <f ca="1">(AS21*'SUBSCRIBER NORMALIZATION'!$J$49)*'MVLP INPUT'!$K91</f>
        <v>0</v>
      </c>
      <c r="BQ45" s="40">
        <f ca="1">(AT21*'SUBSCRIBER NORMALIZATION'!$J$49)*'MVLP INPUT'!$K91</f>
        <v>0</v>
      </c>
      <c r="BR45" s="40">
        <f ca="1">(AU21*'SUBSCRIBER NORMALIZATION'!$J$49)*'MVLP INPUT'!$K91</f>
        <v>0</v>
      </c>
      <c r="BS45" s="40">
        <f ca="1">(AV21*'SUBSCRIBER NORMALIZATION'!$J$49)*'MVLP INPUT'!$K91</f>
        <v>0</v>
      </c>
    </row>
    <row r="46" spans="2:71" ht="25" customHeight="1">
      <c r="B46" s="151" t="s">
        <v>381</v>
      </c>
      <c r="C46" s="154">
        <f>SUM(C47:C56)</f>
        <v>0</v>
      </c>
      <c r="D46" s="154">
        <f t="shared" ref="D46" si="101">SUM(D47:D56)</f>
        <v>0</v>
      </c>
      <c r="E46" s="154">
        <f t="shared" ref="E46" si="102">SUM(E47:E56)</f>
        <v>0</v>
      </c>
      <c r="F46" s="154">
        <f t="shared" ref="F46" si="103">SUM(F47:F56)</f>
        <v>0</v>
      </c>
      <c r="G46" s="154">
        <f t="shared" ref="G46" si="104">SUM(G47:G56)</f>
        <v>0</v>
      </c>
      <c r="H46" s="154">
        <f t="shared" ref="H46" si="105">SUM(H47:H56)</f>
        <v>0</v>
      </c>
      <c r="I46" s="154">
        <f t="shared" ref="I46" si="106">SUM(I47:I56)</f>
        <v>0</v>
      </c>
      <c r="J46" s="154">
        <f t="shared" ref="J46" si="107">SUM(J47:J56)</f>
        <v>0</v>
      </c>
      <c r="K46" s="154"/>
      <c r="L46" s="154">
        <f t="shared" ref="L46" si="108">SUM(L47:L56)</f>
        <v>0</v>
      </c>
      <c r="M46" s="154">
        <f t="shared" ref="M46" si="109">SUM(M47:M56)</f>
        <v>0</v>
      </c>
      <c r="N46" s="154">
        <f t="shared" ref="N46" si="110">SUM(N47:N56)</f>
        <v>0</v>
      </c>
      <c r="O46" s="154">
        <f t="shared" ref="O46" si="111">SUM(O47:O56)</f>
        <v>0</v>
      </c>
      <c r="P46" s="154">
        <f t="shared" ref="P46" si="112">SUM(P47:P56)</f>
        <v>0</v>
      </c>
      <c r="Q46" s="154">
        <f t="shared" ref="Q46" si="113">SUM(Q47:Q56)</f>
        <v>0</v>
      </c>
      <c r="R46" s="154">
        <f t="shared" ref="R46" si="114">SUM(R47:R56)</f>
        <v>0</v>
      </c>
      <c r="S46" s="154">
        <f t="shared" ref="S46" si="115">SUM(S47:S56)</f>
        <v>0</v>
      </c>
      <c r="T46" s="154">
        <f t="shared" ref="T46" si="116">SUM(T47:T56)</f>
        <v>0</v>
      </c>
      <c r="U46" s="154">
        <f t="shared" ref="U46" si="117">SUM(U47:U56)</f>
        <v>0</v>
      </c>
      <c r="V46" s="154">
        <f t="shared" ref="V46" si="118">SUM(V47:V56)</f>
        <v>0</v>
      </c>
      <c r="W46" s="154">
        <f t="shared" ref="W46" si="119">SUM(W47:W56)</f>
        <v>0</v>
      </c>
      <c r="X46" s="154">
        <f t="shared" ref="X46" si="120">SUM(X47:X56)</f>
        <v>0</v>
      </c>
      <c r="Y46" s="154">
        <f t="shared" ref="Y46" si="121">SUM(Y47:Y56)</f>
        <v>0</v>
      </c>
      <c r="Z46" s="154">
        <f t="shared" ref="Z46" si="122">SUM(Z47:Z56)</f>
        <v>0</v>
      </c>
      <c r="AA46" s="154">
        <f t="shared" ref="AA46" si="123">SUM(AA47:AA56)</f>
        <v>0</v>
      </c>
      <c r="AB46" s="154">
        <f t="shared" ref="AB46" si="124">SUM(AB47:AB56)</f>
        <v>0</v>
      </c>
      <c r="AC46" s="154">
        <f t="shared" ref="AC46" si="125">SUM(AC47:AC56)</f>
        <v>0</v>
      </c>
      <c r="AD46" s="154">
        <f t="shared" ref="AD46" si="126">SUM(AD47:AD56)</f>
        <v>0</v>
      </c>
      <c r="AE46" s="154">
        <f t="shared" ref="AE46" si="127">SUM(AE47:AE56)</f>
        <v>0</v>
      </c>
      <c r="AF46" s="154">
        <f t="shared" ref="AF46" si="128">SUM(AF47:AF56)</f>
        <v>0</v>
      </c>
      <c r="AG46" s="154">
        <f t="shared" ref="AG46" si="129">SUM(AG47:AG56)</f>
        <v>0</v>
      </c>
      <c r="AH46" s="154">
        <f t="shared" ref="AH46" si="130">SUM(AH47:AH56)</f>
        <v>0</v>
      </c>
      <c r="AI46" s="154">
        <f t="shared" ref="AI46" si="131">SUM(AI47:AI56)</f>
        <v>0</v>
      </c>
      <c r="AJ46" s="154">
        <f t="shared" ref="AJ46" ca="1" si="132">SUM(AJ47:AJ56)</f>
        <v>-1456</v>
      </c>
      <c r="AK46" s="154">
        <f t="shared" ref="AK46" ca="1" si="133">SUM(AK47:AK56)</f>
        <v>-2735.6580000000008</v>
      </c>
      <c r="AL46" s="154">
        <f t="shared" ref="AL46" ca="1" si="134">SUM(AL47:AL56)</f>
        <v>-4167.1736549999996</v>
      </c>
      <c r="AM46" s="154">
        <f t="shared" ref="AM46" ca="1" si="135">SUM(AM47:AM56)</f>
        <v>-5464.4554531125004</v>
      </c>
      <c r="AN46" s="154">
        <f t="shared" ref="AN46" ca="1" si="136">SUM(AN47:AN56)</f>
        <v>-6887.8322360740949</v>
      </c>
      <c r="AO46" s="154">
        <f t="shared" ref="AO46" ca="1" si="137">SUM(AO47:AO56)</f>
        <v>-8813.7837032177067</v>
      </c>
      <c r="AP46" s="154">
        <f t="shared" ref="AP46" ca="1" si="138">SUM(AP47:AP56)</f>
        <v>-11321.358585359403</v>
      </c>
      <c r="AQ46" s="154">
        <f t="shared" ref="AQ46" ca="1" si="139">SUM(AQ47:AQ56)</f>
        <v>-13861.483659860625</v>
      </c>
      <c r="AR46" s="154">
        <f t="shared" ref="AR46" ca="1" si="140">SUM(AR47:AR56)</f>
        <v>-16501.647947938909</v>
      </c>
      <c r="AS46" s="154">
        <f t="shared" ref="AS46" ca="1" si="141">SUM(AS47:AS56)</f>
        <v>-18733.717601882032</v>
      </c>
      <c r="AT46" s="154">
        <f t="shared" ref="AT46" ca="1" si="142">SUM(AT47:AT56)</f>
        <v>-21473.028890432644</v>
      </c>
      <c r="AU46" s="154">
        <f t="shared" ref="AU46" ca="1" si="143">SUM(AU47:AU56)</f>
        <v>-24611.516763201878</v>
      </c>
      <c r="AV46" s="154">
        <f t="shared" ref="AV46" ca="1" si="144">SUM(AV47:AV56)</f>
        <v>-27023.893128174881</v>
      </c>
      <c r="AW46" s="154">
        <f t="shared" ref="AW46" ca="1" si="145">SUM(AW47:AW56)</f>
        <v>-29269.514884234748</v>
      </c>
      <c r="AX46" s="154">
        <f t="shared" ref="AX46" ca="1" si="146">SUM(AX47:AX56)</f>
        <v>-32181.621090837019</v>
      </c>
      <c r="AY46" s="154">
        <f t="shared" ref="AY46" ca="1" si="147">SUM(AY47:AY56)</f>
        <v>-34910.884534691439</v>
      </c>
      <c r="AZ46" s="154">
        <f t="shared" ref="AZ46" ca="1" si="148">SUM(AZ47:AZ56)</f>
        <v>-38127.670720187336</v>
      </c>
      <c r="BA46" s="154">
        <f t="shared" ref="BA46" ca="1" si="149">SUM(BA47:BA56)</f>
        <v>-42842.263049766341</v>
      </c>
      <c r="BB46" s="154">
        <f t="shared" ref="BB46" ca="1" si="150">SUM(BB47:BB56)</f>
        <v>-49121.024529922994</v>
      </c>
      <c r="BC46" s="154">
        <f t="shared" ref="BC46" ca="1" si="151">SUM(BC47:BC56)</f>
        <v>-55208.272217857964</v>
      </c>
      <c r="BD46" s="154">
        <f t="shared" ref="BD46" ca="1" si="152">SUM(BD47:BD56)</f>
        <v>-61146.247128388553</v>
      </c>
      <c r="BE46" s="154">
        <f t="shared" ref="BE46" ca="1" si="153">SUM(BE47:BE56)</f>
        <v>-65564.75269601788</v>
      </c>
      <c r="BF46" s="154">
        <f t="shared" ref="BF46" ca="1" si="154">SUM(BF47:BF56)</f>
        <v>-70633.153544253175</v>
      </c>
      <c r="BG46" s="154">
        <f t="shared" ref="BG46" ca="1" si="155">SUM(BG47:BG56)</f>
        <v>-75928.474229717322</v>
      </c>
      <c r="BH46" s="154">
        <f t="shared" ref="BH46" ca="1" si="156">SUM(BH47:BH56)</f>
        <v>-79158.62131686772</v>
      </c>
      <c r="BI46" s="154">
        <f t="shared" ref="BI46" ca="1" si="157">SUM(BI47:BI56)</f>
        <v>-81589.272482732194</v>
      </c>
      <c r="BJ46" s="154">
        <f t="shared" ref="BJ46" ca="1" si="158">SUM(BJ47:BJ56)</f>
        <v>-84689.62252313878</v>
      </c>
      <c r="BK46" s="154">
        <f t="shared" ref="BK46" ca="1" si="159">SUM(BK47:BK56)</f>
        <v>-87065.062644136488</v>
      </c>
      <c r="BL46" s="154">
        <f t="shared" ref="BL46" ca="1" si="160">SUM(BL47:BL56)</f>
        <v>-89779.769093608746</v>
      </c>
      <c r="BM46" s="154">
        <f t="shared" ref="BM46" ca="1" si="161">SUM(BM47:BM56)</f>
        <v>-94173.616142569197</v>
      </c>
      <c r="BN46" s="154">
        <f t="shared" ref="BN46" ca="1" si="162">SUM(BN47:BN56)</f>
        <v>-100188.75677514051</v>
      </c>
      <c r="BO46" s="154">
        <f t="shared" ref="BO46" ca="1" si="163">SUM(BO47:BO56)</f>
        <v>-105584.00415049899</v>
      </c>
      <c r="BP46" s="154">
        <f t="shared" ref="BP46" ca="1" si="164">SUM(BP47:BP56)</f>
        <v>-110506.91138334853</v>
      </c>
      <c r="BQ46" s="154">
        <f t="shared" ref="BQ46" ca="1" si="165">SUM(BQ47:BQ56)</f>
        <v>-113479.39541393588</v>
      </c>
      <c r="BR46" s="154">
        <f t="shared" ref="BR46" ca="1" si="166">SUM(BR47:BR56)</f>
        <v>-117052.82158900674</v>
      </c>
      <c r="BS46" s="155">
        <f t="shared" ref="BS46" ca="1" si="167">SUM(BS47:BS56)</f>
        <v>-120777.78776817127</v>
      </c>
    </row>
    <row r="47" spans="2:71" ht="25" customHeight="1" outlineLevel="1">
      <c r="B47" s="23" t="str">
        <f>B25</f>
        <v>MVLP1</v>
      </c>
      <c r="C47" s="156">
        <v>0</v>
      </c>
      <c r="D47" s="156">
        <v>0</v>
      </c>
      <c r="E47" s="156">
        <v>0</v>
      </c>
      <c r="F47" s="156">
        <v>0</v>
      </c>
      <c r="G47" s="156">
        <v>0</v>
      </c>
      <c r="H47" s="156">
        <v>0</v>
      </c>
      <c r="I47" s="156">
        <v>0</v>
      </c>
      <c r="J47" s="156">
        <v>0</v>
      </c>
      <c r="K47" s="156"/>
      <c r="L47" s="156">
        <v>0</v>
      </c>
      <c r="M47" s="156">
        <v>0</v>
      </c>
      <c r="N47" s="156">
        <v>0</v>
      </c>
      <c r="O47" s="156">
        <v>0</v>
      </c>
      <c r="P47" s="156">
        <v>0</v>
      </c>
      <c r="Q47" s="156">
        <v>0</v>
      </c>
      <c r="R47" s="156">
        <v>0</v>
      </c>
      <c r="S47" s="156">
        <v>0</v>
      </c>
      <c r="T47" s="156">
        <v>0</v>
      </c>
      <c r="U47" s="156">
        <v>0</v>
      </c>
      <c r="V47" s="156">
        <v>0</v>
      </c>
      <c r="W47" s="156">
        <v>0</v>
      </c>
      <c r="X47" s="156">
        <v>0</v>
      </c>
      <c r="Y47" s="156">
        <v>0</v>
      </c>
      <c r="Z47" s="156">
        <v>0</v>
      </c>
      <c r="AA47" s="156">
        <v>0</v>
      </c>
      <c r="AB47" s="156">
        <v>0</v>
      </c>
      <c r="AC47" s="156">
        <v>0</v>
      </c>
      <c r="AD47" s="156">
        <v>0</v>
      </c>
      <c r="AE47" s="156">
        <v>0</v>
      </c>
      <c r="AF47" s="156">
        <v>0</v>
      </c>
      <c r="AG47" s="156">
        <v>0</v>
      </c>
      <c r="AH47" s="156">
        <v>0</v>
      </c>
      <c r="AI47" s="40">
        <f>(L12*'SUBSCRIBER NORMALIZATION'!$J$49)*(100%-'MVLP INPUT'!$K82)</f>
        <v>0</v>
      </c>
      <c r="AJ47" s="40">
        <f ca="1">(M12*'SUBSCRIBER NORMALIZATION'!$J$49)*(100%-'MVLP INPUT'!$K82)</f>
        <v>-567.84</v>
      </c>
      <c r="AK47" s="40">
        <f ca="1">(N12*'SUBSCRIBER NORMALIZATION'!$J$49)*(100%-'MVLP INPUT'!$K82)</f>
        <v>-1066.9680000000001</v>
      </c>
      <c r="AL47" s="40">
        <f ca="1">(O12*'SUBSCRIBER NORMALIZATION'!$J$49)*(100%-'MVLP INPUT'!$K82)</f>
        <v>-1625.3796000000002</v>
      </c>
      <c r="AM47" s="40">
        <f ca="1">(P12*'SUBSCRIBER NORMALIZATION'!$J$49)*(100%-'MVLP INPUT'!$K82)</f>
        <v>-2131.5506200000004</v>
      </c>
      <c r="AN47" s="40">
        <f ca="1">(Q12*'SUBSCRIBER NORMALIZATION'!$J$49)*(100%-'MVLP INPUT'!$K82)</f>
        <v>-2686.8930890000011</v>
      </c>
      <c r="AO47" s="40">
        <f ca="1">(R12*'SUBSCRIBER NORMALIZATION'!$J$49)*(100%-'MVLP INPUT'!$K82)</f>
        <v>-3438.308434550001</v>
      </c>
      <c r="AP47" s="40">
        <f ca="1">(S12*'SUBSCRIBER NORMALIZATION'!$J$49)*(100%-'MVLP INPUT'!$K82)</f>
        <v>-4416.7130128225017</v>
      </c>
      <c r="AQ47" s="40">
        <f ca="1">(T12*'SUBSCRIBER NORMALIZATION'!$J$49)*(100%-'MVLP INPUT'!$K82)</f>
        <v>-5407.7973621813762</v>
      </c>
      <c r="AR47" s="40">
        <f ca="1">(U12*'SUBSCRIBER NORMALIZATION'!$J$49)*(100%-'MVLP INPUT'!$K82)</f>
        <v>-6438.047494072307</v>
      </c>
      <c r="AS47" s="40">
        <f ca="1">(V12*'SUBSCRIBER NORMALIZATION'!$J$49)*(100%-'MVLP INPUT'!$K82)</f>
        <v>-7309.2651193686925</v>
      </c>
      <c r="AT47" s="40">
        <f ca="1">(W12*'SUBSCRIBER NORMALIZATION'!$J$49)*(100%-'MVLP INPUT'!$K82)</f>
        <v>-8378.3618634002578</v>
      </c>
      <c r="AU47" s="40">
        <f ca="1">(X12*'SUBSCRIBER NORMALIZATION'!$J$49)*(100%-'MVLP INPUT'!$K82)</f>
        <v>-9603.2037702302459</v>
      </c>
      <c r="AV47" s="40">
        <f ca="1">(Y12*'SUBSCRIBER NORMALIZATION'!$J$49)*(100%-'MVLP INPUT'!$K82)</f>
        <v>-10544.963581718734</v>
      </c>
      <c r="AW47" s="40">
        <f ca="1">(Z12*'SUBSCRIBER NORMALIZATION'!$J$49)*(100%-'MVLP INPUT'!$K82)</f>
        <v>-11421.795402632797</v>
      </c>
      <c r="AX47" s="40">
        <f ca="1">(AA12*'SUBSCRIBER NORMALIZATION'!$J$49)*(100%-'MVLP INPUT'!$K82)</f>
        <v>-12558.625632501156</v>
      </c>
      <c r="AY47" s="40">
        <f ca="1">(AB12*'SUBSCRIBER NORMALIZATION'!$J$49)*(100%-'MVLP INPUT'!$K82)</f>
        <v>-13624.2143508761</v>
      </c>
      <c r="AZ47" s="40">
        <f ca="1">(AC12*'SUBSCRIBER NORMALIZATION'!$J$49)*(100%-'MVLP INPUT'!$K82)</f>
        <v>-14879.963633332294</v>
      </c>
      <c r="BA47" s="40">
        <f ca="1">(AD12*'SUBSCRIBER NORMALIZATION'!$J$49)*(100%-'MVLP INPUT'!$K82)</f>
        <v>-16719.965451665681</v>
      </c>
      <c r="BB47" s="40">
        <f ca="1">(AE12*'SUBSCRIBER NORMALIZATION'!$J$49)*(100%-'MVLP INPUT'!$K82)</f>
        <v>-19170.207179082394</v>
      </c>
      <c r="BC47" s="40">
        <f ca="1">(AF12*'SUBSCRIBER NORMALIZATION'!$J$49)*(100%-'MVLP INPUT'!$K82)</f>
        <v>-21546.01682012828</v>
      </c>
      <c r="BD47" s="40">
        <f ca="1">(AG12*'SUBSCRIBER NORMALIZATION'!$J$49)*(100%-'MVLP INPUT'!$K82)</f>
        <v>-23863.755979121866</v>
      </c>
      <c r="BE47" s="40">
        <f ca="1">(AH12*'SUBSCRIBER NORMALIZATION'!$J$49)*(100%-'MVLP INPUT'!$K82)</f>
        <v>-25589.128180165775</v>
      </c>
      <c r="BF47" s="40">
        <f ca="1">(AI12*'SUBSCRIBER NORMALIZATION'!$J$49)*(100%-'MVLP INPUT'!$K82)</f>
        <v>-27567.991771157482</v>
      </c>
      <c r="BG47" s="40">
        <f ca="1">(AJ12*'SUBSCRIBER NORMALIZATION'!$J$49)*(100%-'MVLP INPUT'!$K82)</f>
        <v>-29635.51218259961</v>
      </c>
      <c r="BH47" s="40">
        <f ca="1">(AK12*'SUBSCRIBER NORMALIZATION'!$J$49)*(100%-'MVLP INPUT'!$K82)</f>
        <v>-30897.736573469636</v>
      </c>
      <c r="BI47" s="40">
        <f ca="1">(AL12*'SUBSCRIBER NORMALIZATION'!$J$49)*(100%-'MVLP INPUT'!$K82)</f>
        <v>-31848.209744796153</v>
      </c>
      <c r="BJ47" s="40">
        <f ca="1">(AM12*'SUBSCRIBER NORMALIZATION'!$J$49)*(100%-'MVLP INPUT'!$K82)</f>
        <v>-33059.799257556348</v>
      </c>
      <c r="BK47" s="40">
        <f ca="1">(AN12*'SUBSCRIBER NORMALIZATION'!$J$49)*(100%-'MVLP INPUT'!$K82)</f>
        <v>-33988.729294678524</v>
      </c>
      <c r="BL47" s="40">
        <f ca="1">(AO12*'SUBSCRIBER NORMALIZATION'!$J$49)*(100%-'MVLP INPUT'!$K82)</f>
        <v>-35049.932829944599</v>
      </c>
      <c r="BM47" s="40">
        <f ca="1">(AP12*'SUBSCRIBER NORMALIZATION'!$J$49)*(100%-'MVLP INPUT'!$K82)</f>
        <v>-36765.996188447367</v>
      </c>
      <c r="BN47" s="40">
        <f ca="1">(AQ12*'SUBSCRIBER NORMALIZATION'!$J$49)*(100%-'MVLP INPUT'!$K82)</f>
        <v>-39114.496379025004</v>
      </c>
      <c r="BO47" s="40">
        <f ca="1">(AR12*'SUBSCRIBER NORMALIZATION'!$J$49)*(100%-'MVLP INPUT'!$K82)</f>
        <v>-41221.331560073755</v>
      </c>
      <c r="BP47" s="40">
        <f ca="1">(AS12*'SUBSCRIBER NORMALIZATION'!$J$49)*(100%-'MVLP INPUT'!$K82)</f>
        <v>-43144.184982070074</v>
      </c>
      <c r="BQ47" s="40">
        <f ca="1">(AT12*'SUBSCRIBER NORMALIZATION'!$J$49)*(100%-'MVLP INPUT'!$K82)</f>
        <v>-44306.415732966561</v>
      </c>
      <c r="BR47" s="40">
        <f ca="1">(AU12*'SUBSCRIBER NORMALIZATION'!$J$49)*(100%-'MVLP INPUT'!$K82)</f>
        <v>-45703.014946318232</v>
      </c>
      <c r="BS47" s="40">
        <f ca="1">(AV12*'SUBSCRIBER NORMALIZATION'!$J$49)*(100%-'MVLP INPUT'!$K82)</f>
        <v>-47158.66419900232</v>
      </c>
    </row>
    <row r="48" spans="2:71" ht="25" customHeight="1" outlineLevel="1">
      <c r="B48" s="23" t="str">
        <f>B26</f>
        <v>MVLP2</v>
      </c>
      <c r="C48" s="156">
        <v>0</v>
      </c>
      <c r="D48" s="156">
        <v>0</v>
      </c>
      <c r="E48" s="156">
        <v>0</v>
      </c>
      <c r="F48" s="156">
        <v>0</v>
      </c>
      <c r="G48" s="156">
        <v>0</v>
      </c>
      <c r="H48" s="156">
        <v>0</v>
      </c>
      <c r="I48" s="156">
        <v>0</v>
      </c>
      <c r="J48" s="156">
        <v>0</v>
      </c>
      <c r="K48" s="156"/>
      <c r="L48" s="156">
        <v>0</v>
      </c>
      <c r="M48" s="156">
        <v>0</v>
      </c>
      <c r="N48" s="156">
        <v>0</v>
      </c>
      <c r="O48" s="156">
        <v>0</v>
      </c>
      <c r="P48" s="156">
        <v>0</v>
      </c>
      <c r="Q48" s="156">
        <v>0</v>
      </c>
      <c r="R48" s="156">
        <v>0</v>
      </c>
      <c r="S48" s="156">
        <v>0</v>
      </c>
      <c r="T48" s="156">
        <v>0</v>
      </c>
      <c r="U48" s="156">
        <v>0</v>
      </c>
      <c r="V48" s="156">
        <v>0</v>
      </c>
      <c r="W48" s="156">
        <v>0</v>
      </c>
      <c r="X48" s="156">
        <v>0</v>
      </c>
      <c r="Y48" s="156">
        <v>0</v>
      </c>
      <c r="Z48" s="156">
        <v>0</v>
      </c>
      <c r="AA48" s="156">
        <v>0</v>
      </c>
      <c r="AB48" s="156">
        <v>0</v>
      </c>
      <c r="AC48" s="156">
        <v>0</v>
      </c>
      <c r="AD48" s="156">
        <v>0</v>
      </c>
      <c r="AE48" s="156">
        <v>0</v>
      </c>
      <c r="AF48" s="156">
        <v>0</v>
      </c>
      <c r="AG48" s="156">
        <v>0</v>
      </c>
      <c r="AH48" s="156">
        <v>0</v>
      </c>
      <c r="AI48" s="40">
        <f>(L13*'SUBSCRIBER NORMALIZATION'!$J$49)*(100%-'MVLP INPUT'!$K83)</f>
        <v>0</v>
      </c>
      <c r="AJ48" s="40">
        <f ca="1">(M13*'SUBSCRIBER NORMALIZATION'!$J$49)*(100%-'MVLP INPUT'!$K83)</f>
        <v>-349.44000000000005</v>
      </c>
      <c r="AK48" s="40">
        <f ca="1">(N13*'SUBSCRIBER NORMALIZATION'!$J$49)*(100%-'MVLP INPUT'!$K83)</f>
        <v>-656.60800000000017</v>
      </c>
      <c r="AL48" s="40">
        <f ca="1">(O13*'SUBSCRIBER NORMALIZATION'!$J$49)*(100%-'MVLP INPUT'!$K83)</f>
        <v>-1000.2576000000001</v>
      </c>
      <c r="AM48" s="40">
        <f ca="1">(P13*'SUBSCRIBER NORMALIZATION'!$J$49)*(100%-'MVLP INPUT'!$K83)</f>
        <v>-1311.7647200000001</v>
      </c>
      <c r="AN48" s="40">
        <f ca="1">(Q13*'SUBSCRIBER NORMALIZATION'!$J$49)*(100%-'MVLP INPUT'!$K83)</f>
        <v>-1653.5364840000002</v>
      </c>
      <c r="AO48" s="40">
        <f ca="1">(R13*'SUBSCRIBER NORMALIZATION'!$J$49)*(100%-'MVLP INPUT'!$K83)</f>
        <v>-2115.9796598000003</v>
      </c>
      <c r="AP48" s="40">
        <f ca="1">(S13*'SUBSCRIBER NORMALIZATION'!$J$49)*(100%-'MVLP INPUT'!$K83)</f>
        <v>-2718.0206768100002</v>
      </c>
      <c r="AQ48" s="40">
        <f ca="1">(T13*'SUBSCRIBER NORMALIZATION'!$J$49)*(100%-'MVLP INPUT'!$K83)</f>
        <v>-3327.9596429694998</v>
      </c>
      <c r="AR48" s="40">
        <f ca="1">(U13*'SUBSCRIBER NORMALIZATION'!$J$49)*(100%-'MVLP INPUT'!$K83)</f>
        <v>-3961.9616608210254</v>
      </c>
      <c r="AS48" s="40">
        <f ca="1">(V13*'SUBSCRIBER NORMALIZATION'!$J$49)*(100%-'MVLP INPUT'!$K83)</f>
        <v>-4498.1035777799734</v>
      </c>
      <c r="AT48" s="40">
        <f ca="1">(W13*'SUBSCRIBER NORMALIZATION'!$J$49)*(100%-'MVLP INPUT'!$K83)</f>
        <v>-5155.9983988909753</v>
      </c>
      <c r="AU48" s="40">
        <f ca="1">(X13*'SUBSCRIBER NORMALIZATION'!$J$49)*(100%-'MVLP INPUT'!$K83)</f>
        <v>-5909.7184789464263</v>
      </c>
      <c r="AV48" s="40">
        <f ca="1">(Y13*'SUBSCRIBER NORMALIZATION'!$J$49)*(100%-'MVLP INPUT'!$K83)</f>
        <v>-6489.2725549991046</v>
      </c>
      <c r="AW48" s="40">
        <f ca="1">(Z13*'SUBSCRIBER NORMALIZATION'!$J$49)*(100%-'MVLP INPUT'!$K83)</f>
        <v>-7028.8889272491497</v>
      </c>
      <c r="AX48" s="40">
        <f ca="1">(AA13*'SUBSCRIBER NORMALIZATION'!$J$49)*(100%-'MVLP INPUT'!$K83)</f>
        <v>-7728.4844808866928</v>
      </c>
      <c r="AY48" s="40">
        <f ca="1">(AB13*'SUBSCRIBER NORMALIZATION'!$J$49)*(100%-'MVLP INPUT'!$K83)</f>
        <v>-8384.2202568423581</v>
      </c>
      <c r="AZ48" s="40">
        <f ca="1">(AC13*'SUBSCRIBER NORMALIZATION'!$J$49)*(100%-'MVLP INPUT'!$K83)</f>
        <v>-9157.0092440002409</v>
      </c>
      <c r="BA48" s="40">
        <f ca="1">(AD13*'SUBSCRIBER NORMALIZATION'!$J$49)*(100%-'MVLP INPUT'!$K83)</f>
        <v>-10289.318781800232</v>
      </c>
      <c r="BB48" s="40">
        <f ca="1">(AE13*'SUBSCRIBER NORMALIZATION'!$J$49)*(100%-'MVLP INPUT'!$K83)</f>
        <v>-11797.172842710217</v>
      </c>
      <c r="BC48" s="40">
        <f ca="1">(AF13*'SUBSCRIBER NORMALIZATION'!$J$49)*(100%-'MVLP INPUT'!$K83)</f>
        <v>-13259.154200574707</v>
      </c>
      <c r="BD48" s="40">
        <f ca="1">(AG13*'SUBSCRIBER NORMALIZATION'!$J$49)*(100%-'MVLP INPUT'!$K83)</f>
        <v>-14685.476490545969</v>
      </c>
      <c r="BE48" s="40">
        <f ca="1">(AH13*'SUBSCRIBER NORMALIZATION'!$J$49)*(100%-'MVLP INPUT'!$K83)</f>
        <v>-15747.202666018671</v>
      </c>
      <c r="BF48" s="40">
        <f ca="1">(AI13*'SUBSCRIBER NORMALIZATION'!$J$49)*(100%-'MVLP INPUT'!$K83)</f>
        <v>-16964.962532717738</v>
      </c>
      <c r="BG48" s="40">
        <f ca="1">(AJ13*'SUBSCRIBER NORMALIZATION'!$J$49)*(100%-'MVLP INPUT'!$K83)</f>
        <v>-18237.274406081851</v>
      </c>
      <c r="BH48" s="40">
        <f ca="1">(AK13*'SUBSCRIBER NORMALIZATION'!$J$49)*(100%-'MVLP INPUT'!$K83)</f>
        <v>-19014.050685777762</v>
      </c>
      <c r="BI48" s="40">
        <f ca="1">(AL13*'SUBSCRIBER NORMALIZATION'!$J$49)*(100%-'MVLP INPUT'!$K83)</f>
        <v>-19598.948151488872</v>
      </c>
      <c r="BJ48" s="40">
        <f ca="1">(AM13*'SUBSCRIBER NORMALIZATION'!$J$49)*(100%-'MVLP INPUT'!$K83)</f>
        <v>-20344.520743914429</v>
      </c>
      <c r="BK48" s="40">
        <f ca="1">(AN13*'SUBSCRIBER NORMALIZATION'!$J$49)*(100%-'MVLP INPUT'!$K83)</f>
        <v>-20916.17470671871</v>
      </c>
      <c r="BL48" s="40">
        <f ca="1">(AO13*'SUBSCRIBER NORMALIZATION'!$J$49)*(100%-'MVLP INPUT'!$K83)</f>
        <v>-21569.245971382774</v>
      </c>
      <c r="BM48" s="40">
        <f ca="1">(AP13*'SUBSCRIBER NORMALIZATION'!$J$49)*(100%-'MVLP INPUT'!$K83)</f>
        <v>-22625.263672813635</v>
      </c>
      <c r="BN48" s="40">
        <f ca="1">(AQ13*'SUBSCRIBER NORMALIZATION'!$J$49)*(100%-'MVLP INPUT'!$K83)</f>
        <v>-24070.480489172958</v>
      </c>
      <c r="BO48" s="40">
        <f ca="1">(AR13*'SUBSCRIBER NORMALIZATION'!$J$49)*(100%-'MVLP INPUT'!$K83)</f>
        <v>-25367.036464714307</v>
      </c>
      <c r="BP48" s="40">
        <f ca="1">(AS13*'SUBSCRIBER NORMALIZATION'!$J$49)*(100%-'MVLP INPUT'!$K83)</f>
        <v>-26550.284641478596</v>
      </c>
      <c r="BQ48" s="40">
        <f ca="1">(AT13*'SUBSCRIBER NORMALIZATION'!$J$49)*(100%-'MVLP INPUT'!$K83)</f>
        <v>-27265.490409404665</v>
      </c>
      <c r="BR48" s="40">
        <f ca="1">(AU13*'SUBSCRIBER NORMALIZATION'!$J$49)*(100%-'MVLP INPUT'!$K83)</f>
        <v>-28124.935888934433</v>
      </c>
      <c r="BS48" s="40">
        <f ca="1">(AV13*'SUBSCRIBER NORMALIZATION'!$J$49)*(100%-'MVLP INPUT'!$K83)</f>
        <v>-29020.76909448771</v>
      </c>
    </row>
    <row r="49" spans="2:71" ht="25" customHeight="1" outlineLevel="1">
      <c r="B49" s="23" t="str">
        <f>B27</f>
        <v>MVLP3</v>
      </c>
      <c r="C49" s="156">
        <v>0</v>
      </c>
      <c r="D49" s="156">
        <v>0</v>
      </c>
      <c r="E49" s="156">
        <v>0</v>
      </c>
      <c r="F49" s="156">
        <v>0</v>
      </c>
      <c r="G49" s="156">
        <v>0</v>
      </c>
      <c r="H49" s="156">
        <v>0</v>
      </c>
      <c r="I49" s="156">
        <v>0</v>
      </c>
      <c r="J49" s="156">
        <v>0</v>
      </c>
      <c r="K49" s="156"/>
      <c r="L49" s="156">
        <v>0</v>
      </c>
      <c r="M49" s="156">
        <v>0</v>
      </c>
      <c r="N49" s="156">
        <v>0</v>
      </c>
      <c r="O49" s="156">
        <v>0</v>
      </c>
      <c r="P49" s="156">
        <v>0</v>
      </c>
      <c r="Q49" s="156">
        <v>0</v>
      </c>
      <c r="R49" s="156">
        <v>0</v>
      </c>
      <c r="S49" s="156">
        <v>0</v>
      </c>
      <c r="T49" s="156">
        <v>0</v>
      </c>
      <c r="U49" s="156">
        <v>0</v>
      </c>
      <c r="V49" s="156">
        <v>0</v>
      </c>
      <c r="W49" s="156">
        <v>0</v>
      </c>
      <c r="X49" s="156">
        <v>0</v>
      </c>
      <c r="Y49" s="156">
        <v>0</v>
      </c>
      <c r="Z49" s="156">
        <v>0</v>
      </c>
      <c r="AA49" s="156">
        <v>0</v>
      </c>
      <c r="AB49" s="156">
        <v>0</v>
      </c>
      <c r="AC49" s="156">
        <v>0</v>
      </c>
      <c r="AD49" s="156">
        <v>0</v>
      </c>
      <c r="AE49" s="156">
        <v>0</v>
      </c>
      <c r="AF49" s="156">
        <v>0</v>
      </c>
      <c r="AG49" s="156">
        <v>0</v>
      </c>
      <c r="AH49" s="156">
        <v>0</v>
      </c>
      <c r="AI49" s="40">
        <f>(L14*'SUBSCRIBER NORMALIZATION'!$J$49)*(100%-'MVLP INPUT'!$K84)</f>
        <v>0</v>
      </c>
      <c r="AJ49" s="40">
        <f ca="1">(M14*'SUBSCRIBER NORMALIZATION'!$J$49)*(100%-'MVLP INPUT'!$K84)</f>
        <v>-232.96</v>
      </c>
      <c r="AK49" s="40">
        <f ca="1">(N14*'SUBSCRIBER NORMALIZATION'!$J$49)*(100%-'MVLP INPUT'!$K84)</f>
        <v>-437.71199999999999</v>
      </c>
      <c r="AL49" s="40">
        <f ca="1">(O14*'SUBSCRIBER NORMALIZATION'!$J$49)*(100%-'MVLP INPUT'!$K84)</f>
        <v>-666.78640000000007</v>
      </c>
      <c r="AM49" s="40">
        <f ca="1">(P14*'SUBSCRIBER NORMALIZATION'!$J$49)*(100%-'MVLP INPUT'!$K84)</f>
        <v>-874.40707999999995</v>
      </c>
      <c r="AN49" s="40">
        <f ca="1">(Q14*'SUBSCRIBER NORMALIZATION'!$J$49)*(100%-'MVLP INPUT'!$K84)</f>
        <v>-1102.286726</v>
      </c>
      <c r="AO49" s="40">
        <f ca="1">(R14*'SUBSCRIBER NORMALIZATION'!$J$49)*(100%-'MVLP INPUT'!$K84)</f>
        <v>-1410.5323897000003</v>
      </c>
      <c r="AP49" s="40">
        <f ca="1">(S14*'SUBSCRIBER NORMALIZATION'!$J$49)*(100%-'MVLP INPUT'!$K84)</f>
        <v>-1811.9257702150001</v>
      </c>
      <c r="AQ49" s="40">
        <f ca="1">(T14*'SUBSCRIBER NORMALIZATION'!$J$49)*(100%-'MVLP INPUT'!$K84)</f>
        <v>-2218.5294817042504</v>
      </c>
      <c r="AR49" s="40">
        <f ca="1">(U14*'SUBSCRIBER NORMALIZATION'!$J$49)*(100%-'MVLP INPUT'!$K84)</f>
        <v>-2641.2030076190381</v>
      </c>
      <c r="AS49" s="40">
        <f ca="1">(V14*'SUBSCRIBER NORMALIZATION'!$J$49)*(100%-'MVLP INPUT'!$K84)</f>
        <v>-2998.582857238086</v>
      </c>
      <c r="AT49" s="40">
        <f ca="1">(W14*'SUBSCRIBER NORMALIZATION'!$J$49)*(100%-'MVLP INPUT'!$K84)</f>
        <v>-3437.2137143761815</v>
      </c>
      <c r="AU49" s="40">
        <f ca="1">(X14*'SUBSCRIBER NORMALIZATION'!$J$49)*(100%-'MVLP INPUT'!$K84)</f>
        <v>-3939.7530286573729</v>
      </c>
      <c r="AV49" s="40">
        <f ca="1">(Y14*'SUBSCRIBER NORMALIZATION'!$J$49)*(100%-'MVLP INPUT'!$K84)</f>
        <v>-4326.1253772245045</v>
      </c>
      <c r="AW49" s="40">
        <f ca="1">(Z14*'SUBSCRIBER NORMALIZATION'!$J$49)*(100%-'MVLP INPUT'!$K84)</f>
        <v>-4685.8191083632792</v>
      </c>
      <c r="AX49" s="40">
        <f ca="1">(AA14*'SUBSCRIBER NORMALIZATION'!$J$49)*(100%-'MVLP INPUT'!$K84)</f>
        <v>-5152.1681529451153</v>
      </c>
      <c r="AY49" s="40">
        <f ca="1">(AB14*'SUBSCRIBER NORMALIZATION'!$J$49)*(100%-'MVLP INPUT'!$K84)</f>
        <v>-5589.3597452978584</v>
      </c>
      <c r="AZ49" s="40">
        <f ca="1">(AC14*'SUBSCRIBER NORMALIZATION'!$J$49)*(100%-'MVLP INPUT'!$K84)</f>
        <v>-6104.5317580329656</v>
      </c>
      <c r="BA49" s="40">
        <f ca="1">(AD14*'SUBSCRIBER NORMALIZATION'!$J$49)*(100%-'MVLP INPUT'!$K84)</f>
        <v>-6859.385170131317</v>
      </c>
      <c r="BB49" s="40">
        <f ca="1">(AE14*'SUBSCRIBER NORMALIZATION'!$J$49)*(100%-'MVLP INPUT'!$K84)</f>
        <v>-7864.5759116247518</v>
      </c>
      <c r="BC49" s="40">
        <f ca="1">(AF14*'SUBSCRIBER NORMALIZATION'!$J$49)*(100%-'MVLP INPUT'!$K84)</f>
        <v>-8839.2671160435129</v>
      </c>
      <c r="BD49" s="40">
        <f ca="1">(AG14*'SUBSCRIBER NORMALIZATION'!$J$49)*(100%-'MVLP INPUT'!$K84)</f>
        <v>-9790.1037602413398</v>
      </c>
      <c r="BE49" s="40">
        <f ca="1">(AH14*'SUBSCRIBER NORMALIZATION'!$J$49)*(100%-'MVLP INPUT'!$K84)</f>
        <v>-10497.958572229272</v>
      </c>
      <c r="BF49" s="40">
        <f ca="1">(AI14*'SUBSCRIBER NORMALIZATION'!$J$49)*(100%-'MVLP INPUT'!$K84)</f>
        <v>-11309.780643617807</v>
      </c>
      <c r="BG49" s="40">
        <f ca="1">(AJ14*'SUBSCRIBER NORMALIZATION'!$J$49)*(100%-'MVLP INPUT'!$K84)</f>
        <v>-12157.971611436917</v>
      </c>
      <c r="BH49" s="40">
        <f ca="1">(AK14*'SUBSCRIBER NORMALIZATION'!$J$49)*(100%-'MVLP INPUT'!$K84)</f>
        <v>-12675.833030865069</v>
      </c>
      <c r="BI49" s="40">
        <f ca="1">(AL14*'SUBSCRIBER NORMALIZATION'!$J$49)*(100%-'MVLP INPUT'!$K84)</f>
        <v>-13065.801379321818</v>
      </c>
      <c r="BJ49" s="40">
        <f ca="1">(AM14*'SUBSCRIBER NORMALIZATION'!$J$49)*(100%-'MVLP INPUT'!$K84)</f>
        <v>-13562.911310355727</v>
      </c>
      <c r="BK49" s="40">
        <f ca="1">(AN14*'SUBSCRIBER NORMALIZATION'!$J$49)*(100%-'MVLP INPUT'!$K84)</f>
        <v>-13944.04574483794</v>
      </c>
      <c r="BL49" s="40">
        <f ca="1">(AO14*'SUBSCRIBER NORMALIZATION'!$J$49)*(100%-'MVLP INPUT'!$K84)</f>
        <v>-14379.403457596043</v>
      </c>
      <c r="BM49" s="40">
        <f ca="1">(AP14*'SUBSCRIBER NORMALIZATION'!$J$49)*(100%-'MVLP INPUT'!$K84)</f>
        <v>-15083.473284716238</v>
      </c>
      <c r="BN49" s="40">
        <f ca="1">(AQ14*'SUBSCRIBER NORMALIZATION'!$J$49)*(100%-'MVLP INPUT'!$K84)</f>
        <v>-16046.979620480428</v>
      </c>
      <c r="BO49" s="40">
        <f ca="1">(AR14*'SUBSCRIBER NORMALIZATION'!$J$49)*(100%-'MVLP INPUT'!$K84)</f>
        <v>-16911.350639456406</v>
      </c>
      <c r="BP49" s="40">
        <f ca="1">(AS14*'SUBSCRIBER NORMALIZATION'!$J$49)*(100%-'MVLP INPUT'!$K84)</f>
        <v>-17700.183107483586</v>
      </c>
      <c r="BQ49" s="40">
        <f ca="1">(AT14*'SUBSCRIBER NORMALIZATION'!$J$49)*(100%-'MVLP INPUT'!$K84)</f>
        <v>-18177.013952109406</v>
      </c>
      <c r="BR49" s="40">
        <f ca="1">(AU14*'SUBSCRIBER NORMALIZATION'!$J$49)*(100%-'MVLP INPUT'!$K84)</f>
        <v>-18750.003254503936</v>
      </c>
      <c r="BS49" s="40">
        <f ca="1">(AV14*'SUBSCRIBER NORMALIZATION'!$J$49)*(100%-'MVLP INPUT'!$K84)</f>
        <v>-19347.223091778738</v>
      </c>
    </row>
    <row r="50" spans="2:71" ht="25" customHeight="1" outlineLevel="1">
      <c r="B50" s="23" t="str">
        <f>B28</f>
        <v>MVLP4</v>
      </c>
      <c r="C50" s="156">
        <v>0</v>
      </c>
      <c r="D50" s="156">
        <v>0</v>
      </c>
      <c r="E50" s="156">
        <v>0</v>
      </c>
      <c r="F50" s="156">
        <v>0</v>
      </c>
      <c r="G50" s="156">
        <v>0</v>
      </c>
      <c r="H50" s="156">
        <v>0</v>
      </c>
      <c r="I50" s="156">
        <v>0</v>
      </c>
      <c r="J50" s="156">
        <v>0</v>
      </c>
      <c r="K50" s="156"/>
      <c r="L50" s="156">
        <v>0</v>
      </c>
      <c r="M50" s="156">
        <v>0</v>
      </c>
      <c r="N50" s="156">
        <v>0</v>
      </c>
      <c r="O50" s="156">
        <v>0</v>
      </c>
      <c r="P50" s="156">
        <v>0</v>
      </c>
      <c r="Q50" s="156">
        <v>0</v>
      </c>
      <c r="R50" s="156">
        <v>0</v>
      </c>
      <c r="S50" s="156">
        <v>0</v>
      </c>
      <c r="T50" s="156">
        <v>0</v>
      </c>
      <c r="U50" s="156">
        <v>0</v>
      </c>
      <c r="V50" s="156">
        <v>0</v>
      </c>
      <c r="W50" s="156">
        <v>0</v>
      </c>
      <c r="X50" s="156">
        <v>0</v>
      </c>
      <c r="Y50" s="156">
        <v>0</v>
      </c>
      <c r="Z50" s="156">
        <v>0</v>
      </c>
      <c r="AA50" s="156">
        <v>0</v>
      </c>
      <c r="AB50" s="156">
        <v>0</v>
      </c>
      <c r="AC50" s="156">
        <v>0</v>
      </c>
      <c r="AD50" s="156">
        <v>0</v>
      </c>
      <c r="AE50" s="156">
        <v>0</v>
      </c>
      <c r="AF50" s="156">
        <v>0</v>
      </c>
      <c r="AG50" s="156">
        <v>0</v>
      </c>
      <c r="AH50" s="156">
        <v>0</v>
      </c>
      <c r="AI50" s="40">
        <f>(L15*'SUBSCRIBER NORMALIZATION'!$J$49)*(100%-'MVLP INPUT'!$K85)</f>
        <v>0</v>
      </c>
      <c r="AJ50" s="40">
        <f ca="1">(M15*'SUBSCRIBER NORMALIZATION'!$J$49)*(100%-'MVLP INPUT'!$K85)</f>
        <v>-116.48</v>
      </c>
      <c r="AK50" s="40">
        <f ca="1">(N15*'SUBSCRIBER NORMALIZATION'!$J$49)*(100%-'MVLP INPUT'!$K85)</f>
        <v>-218.89600000000002</v>
      </c>
      <c r="AL50" s="40">
        <f ca="1">(O15*'SUBSCRIBER NORMALIZATION'!$J$49)*(100%-'MVLP INPUT'!$K85)</f>
        <v>-333.47119999999995</v>
      </c>
      <c r="AM50" s="40">
        <f ca="1">(P15*'SUBSCRIBER NORMALIZATION'!$J$49)*(100%-'MVLP INPUT'!$K85)</f>
        <v>-437.27764000000002</v>
      </c>
      <c r="AN50" s="40">
        <f ca="1">(Q15*'SUBSCRIBER NORMALIZATION'!$J$49)*(100%-'MVLP INPUT'!$K85)</f>
        <v>-551.17375800000002</v>
      </c>
      <c r="AO50" s="40">
        <f ca="1">(R15*'SUBSCRIBER NORMALIZATION'!$J$49)*(100%-'MVLP INPUT'!$K85)</f>
        <v>-705.29507010000009</v>
      </c>
      <c r="AP50" s="40">
        <f ca="1">(S15*'SUBSCRIBER NORMALIZATION'!$J$49)*(100%-'MVLP INPUT'!$K85)</f>
        <v>-905.950316595</v>
      </c>
      <c r="AQ50" s="40">
        <f ca="1">(T15*'SUBSCRIBER NORMALIZATION'!$J$49)*(100%-'MVLP INPUT'!$K85)</f>
        <v>-1109.2928007652501</v>
      </c>
      <c r="AR50" s="40">
        <f ca="1">(U15*'SUBSCRIBER NORMALIZATION'!$J$49)*(100%-'MVLP INPUT'!$K85)</f>
        <v>-1320.6281607269875</v>
      </c>
      <c r="AS50" s="40">
        <f ca="1">(V15*'SUBSCRIBER NORMALIZATION'!$J$49)*(100%-'MVLP INPUT'!$K85)</f>
        <v>-1499.3167526906382</v>
      </c>
      <c r="AT50" s="40">
        <f ca="1">(W15*'SUBSCRIBER NORMALIZATION'!$J$49)*(100%-'MVLP INPUT'!$K85)</f>
        <v>-1718.5909150561065</v>
      </c>
      <c r="AU50" s="40">
        <f ca="1">(X15*'SUBSCRIBER NORMALIZATION'!$J$49)*(100%-'MVLP INPUT'!$K85)</f>
        <v>-1969.8613693033012</v>
      </c>
      <c r="AV50" s="40">
        <f ca="1">(Y15*'SUBSCRIBER NORMALIZATION'!$J$49)*(100%-'MVLP INPUT'!$K85)</f>
        <v>-2163.0483008381357</v>
      </c>
      <c r="AW50" s="40">
        <f ca="1">(Z15*'SUBSCRIBER NORMALIZATION'!$J$49)*(100%-'MVLP INPUT'!$K85)</f>
        <v>-2342.8958857962293</v>
      </c>
      <c r="AX50" s="40">
        <f ca="1">(AA15*'SUBSCRIBER NORMALIZATION'!$J$49)*(100%-'MVLP INPUT'!$K85)</f>
        <v>-2576.0710915064178</v>
      </c>
      <c r="AY50" s="40">
        <f ca="1">(AB15*'SUBSCRIBER NORMALIZATION'!$J$49)*(100%-'MVLP INPUT'!$K85)</f>
        <v>-2794.627536931097</v>
      </c>
      <c r="AZ50" s="40">
        <f ca="1">(AC15*'SUBSCRIBER NORMALIZATION'!$J$49)*(100%-'MVLP INPUT'!$K85)</f>
        <v>-3052.256160084542</v>
      </c>
      <c r="BA50" s="40">
        <f ca="1">(AD15*'SUBSCRIBER NORMALIZATION'!$J$49)*(100%-'MVLP INPUT'!$K85)</f>
        <v>-3429.7233520803152</v>
      </c>
      <c r="BB50" s="40">
        <f ca="1">(AE15*'SUBSCRIBER NORMALIZATION'!$J$49)*(100%-'MVLP INPUT'!$K85)</f>
        <v>-3932.3171844762992</v>
      </c>
      <c r="BC50" s="40">
        <f ca="1">(AF15*'SUBSCRIBER NORMALIZATION'!$J$49)*(100%-'MVLP INPUT'!$K85)</f>
        <v>-4419.6213252524849</v>
      </c>
      <c r="BD50" s="40">
        <f ca="1">(AG15*'SUBSCRIBER NORMALIZATION'!$J$49)*(100%-'MVLP INPUT'!$K85)</f>
        <v>-4895.0402589898604</v>
      </c>
      <c r="BE50" s="40">
        <f ca="1">(AH15*'SUBSCRIBER NORMALIZATION'!$J$49)*(100%-'MVLP INPUT'!$K85)</f>
        <v>-5248.9282460403683</v>
      </c>
      <c r="BF50" s="40">
        <f ca="1">(AI15*'SUBSCRIBER NORMALIZATION'!$J$49)*(100%-'MVLP INPUT'!$K85)</f>
        <v>-5654.88183373835</v>
      </c>
      <c r="BG50" s="40">
        <f ca="1">(AJ15*'SUBSCRIBER NORMALIZATION'!$J$49)*(100%-'MVLP INPUT'!$K85)</f>
        <v>-6079.0177420514328</v>
      </c>
      <c r="BH50" s="40">
        <f ca="1">(AK15*'SUBSCRIBER NORMALIZATION'!$J$49)*(100%-'MVLP INPUT'!$K85)</f>
        <v>-6337.9468549488611</v>
      </c>
      <c r="BI50" s="40">
        <f ca="1">(AL15*'SUBSCRIBER NORMALIZATION'!$J$49)*(100%-'MVLP INPUT'!$K85)</f>
        <v>-6532.8895122014183</v>
      </c>
      <c r="BJ50" s="40">
        <f ca="1">(AM15*'SUBSCRIBER NORMALIZATION'!$J$49)*(100%-'MVLP INPUT'!$K85)</f>
        <v>-6781.4450365913472</v>
      </c>
      <c r="BK50" s="40">
        <f ca="1">(AN15*'SUBSCRIBER NORMALIZATION'!$J$49)*(100%-'MVLP INPUT'!$K85)</f>
        <v>-6971.9727847617805</v>
      </c>
      <c r="BL50" s="40">
        <f ca="1">(AO15*'SUBSCRIBER NORMALIZATION'!$J$49)*(100%-'MVLP INPUT'!$K85)</f>
        <v>-7189.694145523692</v>
      </c>
      <c r="BM50" s="40">
        <f ca="1">(AP15*'SUBSCRIBER NORMALIZATION'!$J$49)*(100%-'MVLP INPUT'!$K85)</f>
        <v>-7541.7294382475075</v>
      </c>
      <c r="BN50" s="40">
        <f ca="1">(AQ15*'SUBSCRIBER NORMALIZATION'!$J$49)*(100%-'MVLP INPUT'!$K85)</f>
        <v>-8023.442966335132</v>
      </c>
      <c r="BO50" s="40">
        <f ca="1">(AR15*'SUBSCRIBER NORMALIZATION'!$J$49)*(100%-'MVLP INPUT'!$K85)</f>
        <v>-8455.6308180183751</v>
      </c>
      <c r="BP50" s="40">
        <f ca="1">(AS15*'SUBSCRIBER NORMALIZATION'!$J$49)*(100%-'MVLP INPUT'!$K85)</f>
        <v>-8850.0492771174577</v>
      </c>
      <c r="BQ50" s="40">
        <f ca="1">(AT15*'SUBSCRIBER NORMALIZATION'!$J$49)*(100%-'MVLP INPUT'!$K85)</f>
        <v>-9088.4268132615834</v>
      </c>
      <c r="BR50" s="40">
        <f ca="1">(AU15*'SUBSCRIBER NORMALIZATION'!$J$49)*(100%-'MVLP INPUT'!$K85)</f>
        <v>-9374.8854725985057</v>
      </c>
      <c r="BS50" s="40">
        <f ca="1">(AV15*'SUBSCRIBER NORMALIZATION'!$J$49)*(100%-'MVLP INPUT'!$K85)</f>
        <v>-9673.501198968579</v>
      </c>
    </row>
    <row r="51" spans="2:71" ht="25" customHeight="1" outlineLevel="1">
      <c r="B51" s="23" t="str">
        <f t="shared" ref="B51:B55" si="168">B29</f>
        <v>MVLP5</v>
      </c>
      <c r="C51" s="156">
        <v>0</v>
      </c>
      <c r="D51" s="156">
        <v>0</v>
      </c>
      <c r="E51" s="156">
        <v>0</v>
      </c>
      <c r="F51" s="156">
        <v>0</v>
      </c>
      <c r="G51" s="156">
        <v>0</v>
      </c>
      <c r="H51" s="156">
        <v>0</v>
      </c>
      <c r="I51" s="156">
        <v>0</v>
      </c>
      <c r="J51" s="156">
        <v>0</v>
      </c>
      <c r="K51" s="156"/>
      <c r="L51" s="156">
        <v>0</v>
      </c>
      <c r="M51" s="156">
        <v>0</v>
      </c>
      <c r="N51" s="156">
        <v>0</v>
      </c>
      <c r="O51" s="156">
        <v>0</v>
      </c>
      <c r="P51" s="156">
        <v>0</v>
      </c>
      <c r="Q51" s="156">
        <v>0</v>
      </c>
      <c r="R51" s="156">
        <v>0</v>
      </c>
      <c r="S51" s="156">
        <v>0</v>
      </c>
      <c r="T51" s="156">
        <v>0</v>
      </c>
      <c r="U51" s="156">
        <v>0</v>
      </c>
      <c r="V51" s="156">
        <v>0</v>
      </c>
      <c r="W51" s="156">
        <v>0</v>
      </c>
      <c r="X51" s="156">
        <v>0</v>
      </c>
      <c r="Y51" s="156">
        <v>0</v>
      </c>
      <c r="Z51" s="156">
        <v>0</v>
      </c>
      <c r="AA51" s="156">
        <v>0</v>
      </c>
      <c r="AB51" s="156">
        <v>0</v>
      </c>
      <c r="AC51" s="156">
        <v>0</v>
      </c>
      <c r="AD51" s="156">
        <v>0</v>
      </c>
      <c r="AE51" s="156">
        <v>0</v>
      </c>
      <c r="AF51" s="156">
        <v>0</v>
      </c>
      <c r="AG51" s="156">
        <v>0</v>
      </c>
      <c r="AH51" s="156">
        <v>0</v>
      </c>
      <c r="AI51" s="40">
        <f>(L16*'SUBSCRIBER NORMALIZATION'!$J$49)*(100%-'MVLP INPUT'!$K86)</f>
        <v>0</v>
      </c>
      <c r="AJ51" s="40">
        <f ca="1">(M16*'SUBSCRIBER NORMALIZATION'!$J$49)*(100%-'MVLP INPUT'!$K86)</f>
        <v>-116.48</v>
      </c>
      <c r="AK51" s="40">
        <f ca="1">(N16*'SUBSCRIBER NORMALIZATION'!$J$49)*(100%-'MVLP INPUT'!$K86)</f>
        <v>-218.89600000000002</v>
      </c>
      <c r="AL51" s="40">
        <f ca="1">(O16*'SUBSCRIBER NORMALIZATION'!$J$49)*(100%-'MVLP INPUT'!$K86)</f>
        <v>-333.47119999999995</v>
      </c>
      <c r="AM51" s="40">
        <f ca="1">(P16*'SUBSCRIBER NORMALIZATION'!$J$49)*(100%-'MVLP INPUT'!$K86)</f>
        <v>-437.27764000000002</v>
      </c>
      <c r="AN51" s="40">
        <f ca="1">(Q16*'SUBSCRIBER NORMALIZATION'!$J$49)*(100%-'MVLP INPUT'!$K86)</f>
        <v>-551.17375800000002</v>
      </c>
      <c r="AO51" s="40">
        <f ca="1">(R16*'SUBSCRIBER NORMALIZATION'!$J$49)*(100%-'MVLP INPUT'!$K86)</f>
        <v>-705.29507010000009</v>
      </c>
      <c r="AP51" s="40">
        <f ca="1">(S16*'SUBSCRIBER NORMALIZATION'!$J$49)*(100%-'MVLP INPUT'!$K86)</f>
        <v>-905.950316595</v>
      </c>
      <c r="AQ51" s="40">
        <f ca="1">(T16*'SUBSCRIBER NORMALIZATION'!$J$49)*(100%-'MVLP INPUT'!$K86)</f>
        <v>-1109.2928007652501</v>
      </c>
      <c r="AR51" s="40">
        <f ca="1">(U16*'SUBSCRIBER NORMALIZATION'!$J$49)*(100%-'MVLP INPUT'!$K86)</f>
        <v>-1320.6281607269875</v>
      </c>
      <c r="AS51" s="40">
        <f ca="1">(V16*'SUBSCRIBER NORMALIZATION'!$J$49)*(100%-'MVLP INPUT'!$K86)</f>
        <v>-1499.3167526906382</v>
      </c>
      <c r="AT51" s="40">
        <f ca="1">(W16*'SUBSCRIBER NORMALIZATION'!$J$49)*(100%-'MVLP INPUT'!$K86)</f>
        <v>-1718.5909150561065</v>
      </c>
      <c r="AU51" s="40">
        <f ca="1">(X16*'SUBSCRIBER NORMALIZATION'!$J$49)*(100%-'MVLP INPUT'!$K86)</f>
        <v>-1969.8613693033012</v>
      </c>
      <c r="AV51" s="40">
        <f ca="1">(Y16*'SUBSCRIBER NORMALIZATION'!$J$49)*(100%-'MVLP INPUT'!$K86)</f>
        <v>-2163.0483008381357</v>
      </c>
      <c r="AW51" s="40">
        <f ca="1">(Z16*'SUBSCRIBER NORMALIZATION'!$J$49)*(100%-'MVLP INPUT'!$K86)</f>
        <v>-2342.8958857962293</v>
      </c>
      <c r="AX51" s="40">
        <f ca="1">(AA16*'SUBSCRIBER NORMALIZATION'!$J$49)*(100%-'MVLP INPUT'!$K86)</f>
        <v>-2576.0710915064178</v>
      </c>
      <c r="AY51" s="40">
        <f ca="1">(AB16*'SUBSCRIBER NORMALIZATION'!$J$49)*(100%-'MVLP INPUT'!$K86)</f>
        <v>-2794.627536931097</v>
      </c>
      <c r="AZ51" s="40">
        <f ca="1">(AC16*'SUBSCRIBER NORMALIZATION'!$J$49)*(100%-'MVLP INPUT'!$K86)</f>
        <v>-3052.256160084542</v>
      </c>
      <c r="BA51" s="40">
        <f ca="1">(AD16*'SUBSCRIBER NORMALIZATION'!$J$49)*(100%-'MVLP INPUT'!$K86)</f>
        <v>-3429.7233520803152</v>
      </c>
      <c r="BB51" s="40">
        <f ca="1">(AE16*'SUBSCRIBER NORMALIZATION'!$J$49)*(100%-'MVLP INPUT'!$K86)</f>
        <v>-3932.3171844762992</v>
      </c>
      <c r="BC51" s="40">
        <f ca="1">(AF16*'SUBSCRIBER NORMALIZATION'!$J$49)*(100%-'MVLP INPUT'!$K86)</f>
        <v>-4419.6213252524849</v>
      </c>
      <c r="BD51" s="40">
        <f ca="1">(AG16*'SUBSCRIBER NORMALIZATION'!$J$49)*(100%-'MVLP INPUT'!$K86)</f>
        <v>-4895.0402589898604</v>
      </c>
      <c r="BE51" s="40">
        <f ca="1">(AH16*'SUBSCRIBER NORMALIZATION'!$J$49)*(100%-'MVLP INPUT'!$K86)</f>
        <v>-5248.9282460403683</v>
      </c>
      <c r="BF51" s="40">
        <f ca="1">(AI16*'SUBSCRIBER NORMALIZATION'!$J$49)*(100%-'MVLP INPUT'!$K86)</f>
        <v>-5654.88183373835</v>
      </c>
      <c r="BG51" s="40">
        <f ca="1">(AJ16*'SUBSCRIBER NORMALIZATION'!$J$49)*(100%-'MVLP INPUT'!$K86)</f>
        <v>-6079.0177420514328</v>
      </c>
      <c r="BH51" s="40">
        <f ca="1">(AK16*'SUBSCRIBER NORMALIZATION'!$J$49)*(100%-'MVLP INPUT'!$K86)</f>
        <v>-6337.9468549488611</v>
      </c>
      <c r="BI51" s="40">
        <f ca="1">(AL16*'SUBSCRIBER NORMALIZATION'!$J$49)*(100%-'MVLP INPUT'!$K86)</f>
        <v>-6532.8895122014183</v>
      </c>
      <c r="BJ51" s="40">
        <f ca="1">(AM16*'SUBSCRIBER NORMALIZATION'!$J$49)*(100%-'MVLP INPUT'!$K86)</f>
        <v>-6781.4450365913472</v>
      </c>
      <c r="BK51" s="40">
        <f ca="1">(AN16*'SUBSCRIBER NORMALIZATION'!$J$49)*(100%-'MVLP INPUT'!$K86)</f>
        <v>-6971.9727847617805</v>
      </c>
      <c r="BL51" s="40">
        <f ca="1">(AO16*'SUBSCRIBER NORMALIZATION'!$J$49)*(100%-'MVLP INPUT'!$K86)</f>
        <v>-7189.694145523692</v>
      </c>
      <c r="BM51" s="40">
        <f ca="1">(AP16*'SUBSCRIBER NORMALIZATION'!$J$49)*(100%-'MVLP INPUT'!$K86)</f>
        <v>-7541.7294382475075</v>
      </c>
      <c r="BN51" s="40">
        <f ca="1">(AQ16*'SUBSCRIBER NORMALIZATION'!$J$49)*(100%-'MVLP INPUT'!$K86)</f>
        <v>-8023.442966335132</v>
      </c>
      <c r="BO51" s="40">
        <f ca="1">(AR16*'SUBSCRIBER NORMALIZATION'!$J$49)*(100%-'MVLP INPUT'!$K86)</f>
        <v>-8455.6308180183751</v>
      </c>
      <c r="BP51" s="40">
        <f ca="1">(AS16*'SUBSCRIBER NORMALIZATION'!$J$49)*(100%-'MVLP INPUT'!$K86)</f>
        <v>-8850.0492771174577</v>
      </c>
      <c r="BQ51" s="40">
        <f ca="1">(AT16*'SUBSCRIBER NORMALIZATION'!$J$49)*(100%-'MVLP INPUT'!$K86)</f>
        <v>-9088.4268132615834</v>
      </c>
      <c r="BR51" s="40">
        <f ca="1">(AU16*'SUBSCRIBER NORMALIZATION'!$J$49)*(100%-'MVLP INPUT'!$K86)</f>
        <v>-9374.8854725985057</v>
      </c>
      <c r="BS51" s="40">
        <f ca="1">(AV16*'SUBSCRIBER NORMALIZATION'!$J$49)*(100%-'MVLP INPUT'!$K86)</f>
        <v>-9673.501198968579</v>
      </c>
    </row>
    <row r="52" spans="2:71" ht="25" customHeight="1" outlineLevel="1">
      <c r="B52" s="23" t="str">
        <f t="shared" si="168"/>
        <v>MVLP6</v>
      </c>
      <c r="C52" s="156">
        <v>0</v>
      </c>
      <c r="D52" s="156">
        <v>0</v>
      </c>
      <c r="E52" s="156">
        <v>0</v>
      </c>
      <c r="F52" s="156">
        <v>0</v>
      </c>
      <c r="G52" s="156">
        <v>0</v>
      </c>
      <c r="H52" s="156">
        <v>0</v>
      </c>
      <c r="I52" s="156">
        <v>0</v>
      </c>
      <c r="J52" s="156">
        <v>0</v>
      </c>
      <c r="K52" s="156"/>
      <c r="L52" s="156">
        <v>0</v>
      </c>
      <c r="M52" s="156">
        <v>0</v>
      </c>
      <c r="N52" s="156">
        <v>0</v>
      </c>
      <c r="O52" s="156">
        <v>0</v>
      </c>
      <c r="P52" s="156">
        <v>0</v>
      </c>
      <c r="Q52" s="156">
        <v>0</v>
      </c>
      <c r="R52" s="156">
        <v>0</v>
      </c>
      <c r="S52" s="156">
        <v>0</v>
      </c>
      <c r="T52" s="156">
        <v>0</v>
      </c>
      <c r="U52" s="156">
        <v>0</v>
      </c>
      <c r="V52" s="156">
        <v>0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56">
        <v>0</v>
      </c>
      <c r="AC52" s="156">
        <v>0</v>
      </c>
      <c r="AD52" s="156">
        <v>0</v>
      </c>
      <c r="AE52" s="156">
        <v>0</v>
      </c>
      <c r="AF52" s="156">
        <v>0</v>
      </c>
      <c r="AG52" s="156">
        <v>0</v>
      </c>
      <c r="AH52" s="156">
        <v>0</v>
      </c>
      <c r="AI52" s="40">
        <f>(L17*'SUBSCRIBER NORMALIZATION'!$J$49)*(100%-'MVLP INPUT'!$K87)</f>
        <v>0</v>
      </c>
      <c r="AJ52" s="40">
        <f ca="1">(M17*'SUBSCRIBER NORMALIZATION'!$J$49)*(100%-'MVLP INPUT'!$K87)</f>
        <v>-72.8</v>
      </c>
      <c r="AK52" s="40">
        <f ca="1">(N17*'SUBSCRIBER NORMALIZATION'!$J$49)*(100%-'MVLP INPUT'!$K87)</f>
        <v>-136.578</v>
      </c>
      <c r="AL52" s="40">
        <f ca="1">(O17*'SUBSCRIBER NORMALIZATION'!$J$49)*(100%-'MVLP INPUT'!$K87)</f>
        <v>-207.80765500000004</v>
      </c>
      <c r="AM52" s="40">
        <f ca="1">(P17*'SUBSCRIBER NORMALIZATION'!$J$49)*(100%-'MVLP INPUT'!$K87)</f>
        <v>-272.17775311250006</v>
      </c>
      <c r="AN52" s="40">
        <f ca="1">(Q17*'SUBSCRIBER NORMALIZATION'!$J$49)*(100%-'MVLP INPUT'!$K87)</f>
        <v>-342.76842107409379</v>
      </c>
      <c r="AO52" s="40">
        <f ca="1">(R17*'SUBSCRIBER NORMALIZATION'!$J$49)*(100%-'MVLP INPUT'!$K87)</f>
        <v>-438.37307896770392</v>
      </c>
      <c r="AP52" s="40">
        <f ca="1">(S17*'SUBSCRIBER NORMALIZATION'!$J$49)*(100%-'MVLP INPUT'!$K87)</f>
        <v>-562.79849232189952</v>
      </c>
      <c r="AQ52" s="40">
        <f ca="1">(T17*'SUBSCRIBER NORMALIZATION'!$J$49)*(100%-'MVLP INPUT'!$K87)</f>
        <v>-688.61157147499978</v>
      </c>
      <c r="AR52" s="40">
        <f ca="1">(U17*'SUBSCRIBER NORMALIZATION'!$J$49)*(100%-'MVLP INPUT'!$K87)</f>
        <v>-819.1794639725623</v>
      </c>
      <c r="AS52" s="40">
        <f ca="1">(V17*'SUBSCRIBER NORMALIZATION'!$J$49)*(100%-'MVLP INPUT'!$K87)</f>
        <v>-929.13254211400272</v>
      </c>
      <c r="AT52" s="40">
        <f ca="1">(W17*'SUBSCRIBER NORMALIZATION'!$J$49)*(100%-'MVLP INPUT'!$K87)</f>
        <v>-1064.2730836530177</v>
      </c>
      <c r="AU52" s="40">
        <f ca="1">(X17*'SUBSCRIBER NORMALIZATION'!$J$49)*(100%-'MVLP INPUT'!$K87)</f>
        <v>-1219.1187467612342</v>
      </c>
      <c r="AV52" s="40">
        <f ca="1">(Y17*'SUBSCRIBER NORMALIZATION'!$J$49)*(100%-'MVLP INPUT'!$K87)</f>
        <v>-1337.4350125562696</v>
      </c>
      <c r="AW52" s="40">
        <f ca="1">(Z17*'SUBSCRIBER NORMALIZATION'!$J$49)*(100%-'MVLP INPUT'!$K87)</f>
        <v>-1447.2196743970653</v>
      </c>
      <c r="AX52" s="40">
        <f ca="1">(AA17*'SUBSCRIBER NORMALIZATION'!$J$49)*(100%-'MVLP INPUT'!$K87)</f>
        <v>-1590.2006414912194</v>
      </c>
      <c r="AY52" s="40">
        <f ca="1">(AB17*'SUBSCRIBER NORMALIZATION'!$J$49)*(100%-'MVLP INPUT'!$K87)</f>
        <v>-1723.8351078129306</v>
      </c>
      <c r="AZ52" s="40">
        <f ca="1">(AC17*'SUBSCRIBER NORMALIZATION'!$J$49)*(100%-'MVLP INPUT'!$K87)</f>
        <v>-1881.6537646527515</v>
      </c>
      <c r="BA52" s="40">
        <f ca="1">(AD17*'SUBSCRIBER NORMALIZATION'!$J$49)*(100%-'MVLP INPUT'!$K87)</f>
        <v>-2114.1469420084823</v>
      </c>
      <c r="BB52" s="40">
        <f ca="1">(AE17*'SUBSCRIBER NORMALIZATION'!$J$49)*(100%-'MVLP INPUT'!$K87)</f>
        <v>-2424.4342275530371</v>
      </c>
      <c r="BC52" s="40">
        <f ca="1">(AF17*'SUBSCRIBER NORMALIZATION'!$J$49)*(100%-'MVLP INPUT'!$K87)</f>
        <v>-2724.5914306065029</v>
      </c>
      <c r="BD52" s="40">
        <f ca="1">(AG17*'SUBSCRIBER NORMALIZATION'!$J$49)*(100%-'MVLP INPUT'!$K87)</f>
        <v>-3016.8303804996613</v>
      </c>
      <c r="BE52" s="40">
        <f ca="1">(AH17*'SUBSCRIBER NORMALIZATION'!$J$49)*(100%-'MVLP INPUT'!$K87)</f>
        <v>-3232.6067855234287</v>
      </c>
      <c r="BF52" s="40">
        <f ca="1">(AI17*'SUBSCRIBER NORMALIZATION'!$J$49)*(100%-'MVLP INPUT'!$K87)</f>
        <v>-3480.6549292834493</v>
      </c>
      <c r="BG52" s="40">
        <f ca="1">(AJ17*'SUBSCRIBER NORMALIZATION'!$J$49)*(100%-'MVLP INPUT'!$K87)</f>
        <v>-3739.6805454960677</v>
      </c>
      <c r="BH52" s="40">
        <f ca="1">(AK17*'SUBSCRIBER NORMALIZATION'!$J$49)*(100%-'MVLP INPUT'!$K87)</f>
        <v>-3895.107316857524</v>
      </c>
      <c r="BI52" s="40">
        <f ca="1">(AL17*'SUBSCRIBER NORMALIZATION'!$J$49)*(100%-'MVLP INPUT'!$K87)</f>
        <v>-4010.5341827225043</v>
      </c>
      <c r="BJ52" s="40">
        <f ca="1">(AM17*'SUBSCRIBER NORMALIZATION'!$J$49)*(100%-'MVLP INPUT'!$K87)</f>
        <v>-4159.5011381295726</v>
      </c>
      <c r="BK52" s="40">
        <f ca="1">(AN17*'SUBSCRIBER NORMALIZATION'!$J$49)*(100%-'MVLP INPUT'!$K87)</f>
        <v>-4272.16732837777</v>
      </c>
      <c r="BL52" s="40">
        <f ca="1">(AO17*'SUBSCRIBER NORMALIZATION'!$J$49)*(100%-'MVLP INPUT'!$K87)</f>
        <v>-4401.7985436379377</v>
      </c>
      <c r="BM52" s="40">
        <f ca="1">(AP17*'SUBSCRIBER NORMALIZATION'!$J$49)*(100%-'MVLP INPUT'!$K87)</f>
        <v>-4615.4241200969473</v>
      </c>
      <c r="BN52" s="40">
        <f ca="1">(AQ17*'SUBSCRIBER NORMALIZATION'!$J$49)*(100%-'MVLP INPUT'!$K87)</f>
        <v>-4909.9143537918571</v>
      </c>
      <c r="BO52" s="40">
        <f ca="1">(AR17*'SUBSCRIBER NORMALIZATION'!$J$49)*(100%-'MVLP INPUT'!$K87)</f>
        <v>-5173.0238502177854</v>
      </c>
      <c r="BP52" s="40">
        <f ca="1">(AS17*'SUBSCRIBER NORMALIZATION'!$J$49)*(100%-'MVLP INPUT'!$K87)</f>
        <v>-5412.1600980813519</v>
      </c>
      <c r="BQ52" s="40">
        <f ca="1">(AT17*'SUBSCRIBER NORMALIZATION'!$J$49)*(100%-'MVLP INPUT'!$K87)</f>
        <v>-5553.6216929320799</v>
      </c>
      <c r="BR52" s="40">
        <f ca="1">(AU17*'SUBSCRIBER NORMALIZATION'!$J$49)*(100%-'MVLP INPUT'!$K87)</f>
        <v>-5725.0965540531461</v>
      </c>
      <c r="BS52" s="40">
        <f ca="1">(AV17*'SUBSCRIBER NORMALIZATION'!$J$49)*(100%-'MVLP INPUT'!$K87)</f>
        <v>-5904.1289849653549</v>
      </c>
    </row>
    <row r="53" spans="2:71" ht="25" customHeight="1" outlineLevel="1">
      <c r="B53" s="23" t="str">
        <f t="shared" si="168"/>
        <v>200 MB</v>
      </c>
      <c r="C53" s="156">
        <v>0</v>
      </c>
      <c r="D53" s="156">
        <v>0</v>
      </c>
      <c r="E53" s="156">
        <v>0</v>
      </c>
      <c r="F53" s="156">
        <v>0</v>
      </c>
      <c r="G53" s="156">
        <v>0</v>
      </c>
      <c r="H53" s="156">
        <v>0</v>
      </c>
      <c r="I53" s="156">
        <v>0</v>
      </c>
      <c r="J53" s="156">
        <v>0</v>
      </c>
      <c r="K53" s="156"/>
      <c r="L53" s="156">
        <v>0</v>
      </c>
      <c r="M53" s="156">
        <v>0</v>
      </c>
      <c r="N53" s="156">
        <v>0</v>
      </c>
      <c r="O53" s="156">
        <v>0</v>
      </c>
      <c r="P53" s="156">
        <v>0</v>
      </c>
      <c r="Q53" s="156">
        <v>0</v>
      </c>
      <c r="R53" s="156">
        <v>0</v>
      </c>
      <c r="S53" s="156">
        <v>0</v>
      </c>
      <c r="T53" s="156">
        <v>0</v>
      </c>
      <c r="U53" s="156">
        <v>0</v>
      </c>
      <c r="V53" s="156">
        <v>0</v>
      </c>
      <c r="W53" s="156">
        <v>0</v>
      </c>
      <c r="X53" s="156">
        <v>0</v>
      </c>
      <c r="Y53" s="156">
        <v>0</v>
      </c>
      <c r="Z53" s="156">
        <v>0</v>
      </c>
      <c r="AA53" s="156">
        <v>0</v>
      </c>
      <c r="AB53" s="156">
        <v>0</v>
      </c>
      <c r="AC53" s="156">
        <v>0</v>
      </c>
      <c r="AD53" s="156">
        <v>0</v>
      </c>
      <c r="AE53" s="156">
        <v>0</v>
      </c>
      <c r="AF53" s="156">
        <v>0</v>
      </c>
      <c r="AG53" s="156">
        <v>0</v>
      </c>
      <c r="AH53" s="156">
        <v>0</v>
      </c>
      <c r="AI53" s="40">
        <f>(L18*'SUBSCRIBER NORMALIZATION'!$J$49)*(100%-'MVLP INPUT'!$K88)</f>
        <v>0</v>
      </c>
      <c r="AJ53" s="40">
        <f ca="1">(M18*'SUBSCRIBER NORMALIZATION'!$J$49)*(100%-'MVLP INPUT'!$K88)</f>
        <v>0</v>
      </c>
      <c r="AK53" s="40">
        <f ca="1">(N18*'SUBSCRIBER NORMALIZATION'!$J$49)*(100%-'MVLP INPUT'!$K88)</f>
        <v>0</v>
      </c>
      <c r="AL53" s="40">
        <f ca="1">(O18*'SUBSCRIBER NORMALIZATION'!$J$49)*(100%-'MVLP INPUT'!$K88)</f>
        <v>0</v>
      </c>
      <c r="AM53" s="40">
        <f ca="1">(P18*'SUBSCRIBER NORMALIZATION'!$J$49)*(100%-'MVLP INPUT'!$K88)</f>
        <v>0</v>
      </c>
      <c r="AN53" s="40">
        <f ca="1">(Q18*'SUBSCRIBER NORMALIZATION'!$J$49)*(100%-'MVLP INPUT'!$K88)</f>
        <v>0</v>
      </c>
      <c r="AO53" s="40">
        <f ca="1">(R18*'SUBSCRIBER NORMALIZATION'!$J$49)*(100%-'MVLP INPUT'!$K88)</f>
        <v>0</v>
      </c>
      <c r="AP53" s="40">
        <f ca="1">(S18*'SUBSCRIBER NORMALIZATION'!$J$49)*(100%-'MVLP INPUT'!$K88)</f>
        <v>0</v>
      </c>
      <c r="AQ53" s="40">
        <f ca="1">(T18*'SUBSCRIBER NORMALIZATION'!$J$49)*(100%-'MVLP INPUT'!$K88)</f>
        <v>0</v>
      </c>
      <c r="AR53" s="40">
        <f ca="1">(U18*'SUBSCRIBER NORMALIZATION'!$J$49)*(100%-'MVLP INPUT'!$K88)</f>
        <v>0</v>
      </c>
      <c r="AS53" s="40">
        <f ca="1">(V18*'SUBSCRIBER NORMALIZATION'!$J$49)*(100%-'MVLP INPUT'!$K88)</f>
        <v>0</v>
      </c>
      <c r="AT53" s="40">
        <f ca="1">(W18*'SUBSCRIBER NORMALIZATION'!$J$49)*(100%-'MVLP INPUT'!$K88)</f>
        <v>0</v>
      </c>
      <c r="AU53" s="40">
        <f ca="1">(X18*'SUBSCRIBER NORMALIZATION'!$J$49)*(100%-'MVLP INPUT'!$K88)</f>
        <v>0</v>
      </c>
      <c r="AV53" s="40">
        <f ca="1">(Y18*'SUBSCRIBER NORMALIZATION'!$J$49)*(100%-'MVLP INPUT'!$K88)</f>
        <v>0</v>
      </c>
      <c r="AW53" s="40">
        <f ca="1">(Z18*'SUBSCRIBER NORMALIZATION'!$J$49)*(100%-'MVLP INPUT'!$K88)</f>
        <v>0</v>
      </c>
      <c r="AX53" s="40">
        <f ca="1">(AA18*'SUBSCRIBER NORMALIZATION'!$J$49)*(100%-'MVLP INPUT'!$K88)</f>
        <v>0</v>
      </c>
      <c r="AY53" s="40">
        <f ca="1">(AB18*'SUBSCRIBER NORMALIZATION'!$J$49)*(100%-'MVLP INPUT'!$K88)</f>
        <v>0</v>
      </c>
      <c r="AZ53" s="40">
        <f ca="1">(AC18*'SUBSCRIBER NORMALIZATION'!$J$49)*(100%-'MVLP INPUT'!$K88)</f>
        <v>0</v>
      </c>
      <c r="BA53" s="40">
        <f ca="1">(AD18*'SUBSCRIBER NORMALIZATION'!$J$49)*(100%-'MVLP INPUT'!$K88)</f>
        <v>0</v>
      </c>
      <c r="BB53" s="40">
        <f ca="1">(AE18*'SUBSCRIBER NORMALIZATION'!$J$49)*(100%-'MVLP INPUT'!$K88)</f>
        <v>0</v>
      </c>
      <c r="BC53" s="40">
        <f ca="1">(AF18*'SUBSCRIBER NORMALIZATION'!$J$49)*(100%-'MVLP INPUT'!$K88)</f>
        <v>0</v>
      </c>
      <c r="BD53" s="40">
        <f ca="1">(AG18*'SUBSCRIBER NORMALIZATION'!$J$49)*(100%-'MVLP INPUT'!$K88)</f>
        <v>0</v>
      </c>
      <c r="BE53" s="40">
        <f ca="1">(AH18*'SUBSCRIBER NORMALIZATION'!$J$49)*(100%-'MVLP INPUT'!$K88)</f>
        <v>0</v>
      </c>
      <c r="BF53" s="40">
        <f ca="1">(AI18*'SUBSCRIBER NORMALIZATION'!$J$49)*(100%-'MVLP INPUT'!$K88)</f>
        <v>0</v>
      </c>
      <c r="BG53" s="40">
        <f ca="1">(AJ18*'SUBSCRIBER NORMALIZATION'!$J$49)*(100%-'MVLP INPUT'!$K88)</f>
        <v>0</v>
      </c>
      <c r="BH53" s="40">
        <f ca="1">(AK18*'SUBSCRIBER NORMALIZATION'!$J$49)*(100%-'MVLP INPUT'!$K88)</f>
        <v>0</v>
      </c>
      <c r="BI53" s="40">
        <f ca="1">(AL18*'SUBSCRIBER NORMALIZATION'!$J$49)*(100%-'MVLP INPUT'!$K88)</f>
        <v>0</v>
      </c>
      <c r="BJ53" s="40">
        <f ca="1">(AM18*'SUBSCRIBER NORMALIZATION'!$J$49)*(100%-'MVLP INPUT'!$K88)</f>
        <v>0</v>
      </c>
      <c r="BK53" s="40">
        <f ca="1">(AN18*'SUBSCRIBER NORMALIZATION'!$J$49)*(100%-'MVLP INPUT'!$K88)</f>
        <v>0</v>
      </c>
      <c r="BL53" s="40">
        <f ca="1">(AO18*'SUBSCRIBER NORMALIZATION'!$J$49)*(100%-'MVLP INPUT'!$K88)</f>
        <v>0</v>
      </c>
      <c r="BM53" s="40">
        <f ca="1">(AP18*'SUBSCRIBER NORMALIZATION'!$J$49)*(100%-'MVLP INPUT'!$K88)</f>
        <v>0</v>
      </c>
      <c r="BN53" s="40">
        <f ca="1">(AQ18*'SUBSCRIBER NORMALIZATION'!$J$49)*(100%-'MVLP INPUT'!$K88)</f>
        <v>0</v>
      </c>
      <c r="BO53" s="40">
        <f ca="1">(AR18*'SUBSCRIBER NORMALIZATION'!$J$49)*(100%-'MVLP INPUT'!$K88)</f>
        <v>0</v>
      </c>
      <c r="BP53" s="40">
        <f ca="1">(AS18*'SUBSCRIBER NORMALIZATION'!$J$49)*(100%-'MVLP INPUT'!$K88)</f>
        <v>0</v>
      </c>
      <c r="BQ53" s="40">
        <f ca="1">(AT18*'SUBSCRIBER NORMALIZATION'!$J$49)*(100%-'MVLP INPUT'!$K88)</f>
        <v>0</v>
      </c>
      <c r="BR53" s="40">
        <f ca="1">(AU18*'SUBSCRIBER NORMALIZATION'!$J$49)*(100%-'MVLP INPUT'!$K88)</f>
        <v>0</v>
      </c>
      <c r="BS53" s="40">
        <f ca="1">(AV18*'SUBSCRIBER NORMALIZATION'!$J$49)*(100%-'MVLP INPUT'!$K88)</f>
        <v>0</v>
      </c>
    </row>
    <row r="54" spans="2:71" ht="25" customHeight="1" outlineLevel="1">
      <c r="B54" s="23" t="str">
        <f t="shared" si="168"/>
        <v>500 MB</v>
      </c>
      <c r="C54" s="156">
        <v>0</v>
      </c>
      <c r="D54" s="156">
        <v>0</v>
      </c>
      <c r="E54" s="156">
        <v>0</v>
      </c>
      <c r="F54" s="156">
        <v>0</v>
      </c>
      <c r="G54" s="156">
        <v>0</v>
      </c>
      <c r="H54" s="156">
        <v>0</v>
      </c>
      <c r="I54" s="156">
        <v>0</v>
      </c>
      <c r="J54" s="156">
        <v>0</v>
      </c>
      <c r="K54" s="156"/>
      <c r="L54" s="156">
        <v>0</v>
      </c>
      <c r="M54" s="156">
        <v>0</v>
      </c>
      <c r="N54" s="156">
        <v>0</v>
      </c>
      <c r="O54" s="156">
        <v>0</v>
      </c>
      <c r="P54" s="156">
        <v>0</v>
      </c>
      <c r="Q54" s="156">
        <v>0</v>
      </c>
      <c r="R54" s="156">
        <v>0</v>
      </c>
      <c r="S54" s="156">
        <v>0</v>
      </c>
      <c r="T54" s="156">
        <v>0</v>
      </c>
      <c r="U54" s="156">
        <v>0</v>
      </c>
      <c r="V54" s="156">
        <v>0</v>
      </c>
      <c r="W54" s="156">
        <v>0</v>
      </c>
      <c r="X54" s="156">
        <v>0</v>
      </c>
      <c r="Y54" s="156">
        <v>0</v>
      </c>
      <c r="Z54" s="156">
        <v>0</v>
      </c>
      <c r="AA54" s="156">
        <v>0</v>
      </c>
      <c r="AB54" s="156">
        <v>0</v>
      </c>
      <c r="AC54" s="156">
        <v>0</v>
      </c>
      <c r="AD54" s="156">
        <v>0</v>
      </c>
      <c r="AE54" s="156">
        <v>0</v>
      </c>
      <c r="AF54" s="156">
        <v>0</v>
      </c>
      <c r="AG54" s="156">
        <v>0</v>
      </c>
      <c r="AH54" s="156">
        <v>0</v>
      </c>
      <c r="AI54" s="40">
        <f>(L19*'SUBSCRIBER NORMALIZATION'!$J$49)*(100%-'MVLP INPUT'!$K89)</f>
        <v>0</v>
      </c>
      <c r="AJ54" s="40">
        <f ca="1">(M19*'SUBSCRIBER NORMALIZATION'!$J$49)*(100%-'MVLP INPUT'!$K89)</f>
        <v>0</v>
      </c>
      <c r="AK54" s="40">
        <f ca="1">(N19*'SUBSCRIBER NORMALIZATION'!$J$49)*(100%-'MVLP INPUT'!$K89)</f>
        <v>0</v>
      </c>
      <c r="AL54" s="40">
        <f ca="1">(O19*'SUBSCRIBER NORMALIZATION'!$J$49)*(100%-'MVLP INPUT'!$K89)</f>
        <v>0</v>
      </c>
      <c r="AM54" s="40">
        <f ca="1">(P19*'SUBSCRIBER NORMALIZATION'!$J$49)*(100%-'MVLP INPUT'!$K89)</f>
        <v>0</v>
      </c>
      <c r="AN54" s="40">
        <f ca="1">(Q19*'SUBSCRIBER NORMALIZATION'!$J$49)*(100%-'MVLP INPUT'!$K89)</f>
        <v>0</v>
      </c>
      <c r="AO54" s="40">
        <f ca="1">(R19*'SUBSCRIBER NORMALIZATION'!$J$49)*(100%-'MVLP INPUT'!$K89)</f>
        <v>0</v>
      </c>
      <c r="AP54" s="40">
        <f ca="1">(S19*'SUBSCRIBER NORMALIZATION'!$J$49)*(100%-'MVLP INPUT'!$K89)</f>
        <v>0</v>
      </c>
      <c r="AQ54" s="40">
        <f ca="1">(T19*'SUBSCRIBER NORMALIZATION'!$J$49)*(100%-'MVLP INPUT'!$K89)</f>
        <v>0</v>
      </c>
      <c r="AR54" s="40">
        <f ca="1">(U19*'SUBSCRIBER NORMALIZATION'!$J$49)*(100%-'MVLP INPUT'!$K89)</f>
        <v>0</v>
      </c>
      <c r="AS54" s="40">
        <f ca="1">(V19*'SUBSCRIBER NORMALIZATION'!$J$49)*(100%-'MVLP INPUT'!$K89)</f>
        <v>0</v>
      </c>
      <c r="AT54" s="40">
        <f ca="1">(W19*'SUBSCRIBER NORMALIZATION'!$J$49)*(100%-'MVLP INPUT'!$K89)</f>
        <v>0</v>
      </c>
      <c r="AU54" s="40">
        <f ca="1">(X19*'SUBSCRIBER NORMALIZATION'!$J$49)*(100%-'MVLP INPUT'!$K89)</f>
        <v>0</v>
      </c>
      <c r="AV54" s="40">
        <f ca="1">(Y19*'SUBSCRIBER NORMALIZATION'!$J$49)*(100%-'MVLP INPUT'!$K89)</f>
        <v>0</v>
      </c>
      <c r="AW54" s="40">
        <f ca="1">(Z19*'SUBSCRIBER NORMALIZATION'!$J$49)*(100%-'MVLP INPUT'!$K89)</f>
        <v>0</v>
      </c>
      <c r="AX54" s="40">
        <f ca="1">(AA19*'SUBSCRIBER NORMALIZATION'!$J$49)*(100%-'MVLP INPUT'!$K89)</f>
        <v>0</v>
      </c>
      <c r="AY54" s="40">
        <f ca="1">(AB19*'SUBSCRIBER NORMALIZATION'!$J$49)*(100%-'MVLP INPUT'!$K89)</f>
        <v>0</v>
      </c>
      <c r="AZ54" s="40">
        <f ca="1">(AC19*'SUBSCRIBER NORMALIZATION'!$J$49)*(100%-'MVLP INPUT'!$K89)</f>
        <v>0</v>
      </c>
      <c r="BA54" s="40">
        <f ca="1">(AD19*'SUBSCRIBER NORMALIZATION'!$J$49)*(100%-'MVLP INPUT'!$K89)</f>
        <v>0</v>
      </c>
      <c r="BB54" s="40">
        <f ca="1">(AE19*'SUBSCRIBER NORMALIZATION'!$J$49)*(100%-'MVLP INPUT'!$K89)</f>
        <v>0</v>
      </c>
      <c r="BC54" s="40">
        <f ca="1">(AF19*'SUBSCRIBER NORMALIZATION'!$J$49)*(100%-'MVLP INPUT'!$K89)</f>
        <v>0</v>
      </c>
      <c r="BD54" s="40">
        <f ca="1">(AG19*'SUBSCRIBER NORMALIZATION'!$J$49)*(100%-'MVLP INPUT'!$K89)</f>
        <v>0</v>
      </c>
      <c r="BE54" s="40">
        <f ca="1">(AH19*'SUBSCRIBER NORMALIZATION'!$J$49)*(100%-'MVLP INPUT'!$K89)</f>
        <v>0</v>
      </c>
      <c r="BF54" s="40">
        <f ca="1">(AI19*'SUBSCRIBER NORMALIZATION'!$J$49)*(100%-'MVLP INPUT'!$K89)</f>
        <v>0</v>
      </c>
      <c r="BG54" s="40">
        <f ca="1">(AJ19*'SUBSCRIBER NORMALIZATION'!$J$49)*(100%-'MVLP INPUT'!$K89)</f>
        <v>0</v>
      </c>
      <c r="BH54" s="40">
        <f ca="1">(AK19*'SUBSCRIBER NORMALIZATION'!$J$49)*(100%-'MVLP INPUT'!$K89)</f>
        <v>0</v>
      </c>
      <c r="BI54" s="40">
        <f ca="1">(AL19*'SUBSCRIBER NORMALIZATION'!$J$49)*(100%-'MVLP INPUT'!$K89)</f>
        <v>0</v>
      </c>
      <c r="BJ54" s="40">
        <f ca="1">(AM19*'SUBSCRIBER NORMALIZATION'!$J$49)*(100%-'MVLP INPUT'!$K89)</f>
        <v>0</v>
      </c>
      <c r="BK54" s="40">
        <f ca="1">(AN19*'SUBSCRIBER NORMALIZATION'!$J$49)*(100%-'MVLP INPUT'!$K89)</f>
        <v>0</v>
      </c>
      <c r="BL54" s="40">
        <f ca="1">(AO19*'SUBSCRIBER NORMALIZATION'!$J$49)*(100%-'MVLP INPUT'!$K89)</f>
        <v>0</v>
      </c>
      <c r="BM54" s="40">
        <f ca="1">(AP19*'SUBSCRIBER NORMALIZATION'!$J$49)*(100%-'MVLP INPUT'!$K89)</f>
        <v>0</v>
      </c>
      <c r="BN54" s="40">
        <f ca="1">(AQ19*'SUBSCRIBER NORMALIZATION'!$J$49)*(100%-'MVLP INPUT'!$K89)</f>
        <v>0</v>
      </c>
      <c r="BO54" s="40">
        <f ca="1">(AR19*'SUBSCRIBER NORMALIZATION'!$J$49)*(100%-'MVLP INPUT'!$K89)</f>
        <v>0</v>
      </c>
      <c r="BP54" s="40">
        <f ca="1">(AS19*'SUBSCRIBER NORMALIZATION'!$J$49)*(100%-'MVLP INPUT'!$K89)</f>
        <v>0</v>
      </c>
      <c r="BQ54" s="40">
        <f ca="1">(AT19*'SUBSCRIBER NORMALIZATION'!$J$49)*(100%-'MVLP INPUT'!$K89)</f>
        <v>0</v>
      </c>
      <c r="BR54" s="40">
        <f ca="1">(AU19*'SUBSCRIBER NORMALIZATION'!$J$49)*(100%-'MVLP INPUT'!$K89)</f>
        <v>0</v>
      </c>
      <c r="BS54" s="40">
        <f ca="1">(AV19*'SUBSCRIBER NORMALIZATION'!$J$49)*(100%-'MVLP INPUT'!$K89)</f>
        <v>0</v>
      </c>
    </row>
    <row r="55" spans="2:71" ht="25" customHeight="1" outlineLevel="1">
      <c r="B55" s="23" t="str">
        <f t="shared" si="168"/>
        <v>1.2 GB</v>
      </c>
      <c r="C55" s="156">
        <v>0</v>
      </c>
      <c r="D55" s="156">
        <v>0</v>
      </c>
      <c r="E55" s="156">
        <v>0</v>
      </c>
      <c r="F55" s="156">
        <v>0</v>
      </c>
      <c r="G55" s="156">
        <v>0</v>
      </c>
      <c r="H55" s="156">
        <v>0</v>
      </c>
      <c r="I55" s="156">
        <v>0</v>
      </c>
      <c r="J55" s="156">
        <v>0</v>
      </c>
      <c r="K55" s="156"/>
      <c r="L55" s="156">
        <v>0</v>
      </c>
      <c r="M55" s="156">
        <v>0</v>
      </c>
      <c r="N55" s="156">
        <v>0</v>
      </c>
      <c r="O55" s="156">
        <v>0</v>
      </c>
      <c r="P55" s="156">
        <v>0</v>
      </c>
      <c r="Q55" s="156">
        <v>0</v>
      </c>
      <c r="R55" s="156">
        <v>0</v>
      </c>
      <c r="S55" s="156">
        <v>0</v>
      </c>
      <c r="T55" s="156">
        <v>0</v>
      </c>
      <c r="U55" s="156">
        <v>0</v>
      </c>
      <c r="V55" s="156">
        <v>0</v>
      </c>
      <c r="W55" s="156">
        <v>0</v>
      </c>
      <c r="X55" s="156">
        <v>0</v>
      </c>
      <c r="Y55" s="156">
        <v>0</v>
      </c>
      <c r="Z55" s="156">
        <v>0</v>
      </c>
      <c r="AA55" s="156">
        <v>0</v>
      </c>
      <c r="AB55" s="156">
        <v>0</v>
      </c>
      <c r="AC55" s="156">
        <v>0</v>
      </c>
      <c r="AD55" s="156">
        <v>0</v>
      </c>
      <c r="AE55" s="156">
        <v>0</v>
      </c>
      <c r="AF55" s="156">
        <v>0</v>
      </c>
      <c r="AG55" s="156">
        <v>0</v>
      </c>
      <c r="AH55" s="156">
        <v>0</v>
      </c>
      <c r="AI55" s="40">
        <f>(L20*'SUBSCRIBER NORMALIZATION'!$J$49)*(100%-'MVLP INPUT'!$K90)</f>
        <v>0</v>
      </c>
      <c r="AJ55" s="40">
        <f ca="1">(M20*'SUBSCRIBER NORMALIZATION'!$J$49)*(100%-'MVLP INPUT'!$K90)</f>
        <v>0</v>
      </c>
      <c r="AK55" s="40">
        <f ca="1">(N20*'SUBSCRIBER NORMALIZATION'!$J$49)*(100%-'MVLP INPUT'!$K90)</f>
        <v>0</v>
      </c>
      <c r="AL55" s="40">
        <f ca="1">(O20*'SUBSCRIBER NORMALIZATION'!$J$49)*(100%-'MVLP INPUT'!$K90)</f>
        <v>0</v>
      </c>
      <c r="AM55" s="40">
        <f ca="1">(P20*'SUBSCRIBER NORMALIZATION'!$J$49)*(100%-'MVLP INPUT'!$K90)</f>
        <v>0</v>
      </c>
      <c r="AN55" s="40">
        <f ca="1">(Q20*'SUBSCRIBER NORMALIZATION'!$J$49)*(100%-'MVLP INPUT'!$K90)</f>
        <v>0</v>
      </c>
      <c r="AO55" s="40">
        <f ca="1">(R20*'SUBSCRIBER NORMALIZATION'!$J$49)*(100%-'MVLP INPUT'!$K90)</f>
        <v>0</v>
      </c>
      <c r="AP55" s="40">
        <f ca="1">(S20*'SUBSCRIBER NORMALIZATION'!$J$49)*(100%-'MVLP INPUT'!$K90)</f>
        <v>0</v>
      </c>
      <c r="AQ55" s="40">
        <f ca="1">(T20*'SUBSCRIBER NORMALIZATION'!$J$49)*(100%-'MVLP INPUT'!$K90)</f>
        <v>0</v>
      </c>
      <c r="AR55" s="40">
        <f ca="1">(U20*'SUBSCRIBER NORMALIZATION'!$J$49)*(100%-'MVLP INPUT'!$K90)</f>
        <v>0</v>
      </c>
      <c r="AS55" s="40">
        <f ca="1">(V20*'SUBSCRIBER NORMALIZATION'!$J$49)*(100%-'MVLP INPUT'!$K90)</f>
        <v>0</v>
      </c>
      <c r="AT55" s="40">
        <f ca="1">(W20*'SUBSCRIBER NORMALIZATION'!$J$49)*(100%-'MVLP INPUT'!$K90)</f>
        <v>0</v>
      </c>
      <c r="AU55" s="40">
        <f ca="1">(X20*'SUBSCRIBER NORMALIZATION'!$J$49)*(100%-'MVLP INPUT'!$K90)</f>
        <v>0</v>
      </c>
      <c r="AV55" s="40">
        <f ca="1">(Y20*'SUBSCRIBER NORMALIZATION'!$J$49)*(100%-'MVLP INPUT'!$K90)</f>
        <v>0</v>
      </c>
      <c r="AW55" s="40">
        <f ca="1">(Z20*'SUBSCRIBER NORMALIZATION'!$J$49)*(100%-'MVLP INPUT'!$K90)</f>
        <v>0</v>
      </c>
      <c r="AX55" s="40">
        <f ca="1">(AA20*'SUBSCRIBER NORMALIZATION'!$J$49)*(100%-'MVLP INPUT'!$K90)</f>
        <v>0</v>
      </c>
      <c r="AY55" s="40">
        <f ca="1">(AB20*'SUBSCRIBER NORMALIZATION'!$J$49)*(100%-'MVLP INPUT'!$K90)</f>
        <v>0</v>
      </c>
      <c r="AZ55" s="40">
        <f ca="1">(AC20*'SUBSCRIBER NORMALIZATION'!$J$49)*(100%-'MVLP INPUT'!$K90)</f>
        <v>0</v>
      </c>
      <c r="BA55" s="40">
        <f ca="1">(AD20*'SUBSCRIBER NORMALIZATION'!$J$49)*(100%-'MVLP INPUT'!$K90)</f>
        <v>0</v>
      </c>
      <c r="BB55" s="40">
        <f ca="1">(AE20*'SUBSCRIBER NORMALIZATION'!$J$49)*(100%-'MVLP INPUT'!$K90)</f>
        <v>0</v>
      </c>
      <c r="BC55" s="40">
        <f ca="1">(AF20*'SUBSCRIBER NORMALIZATION'!$J$49)*(100%-'MVLP INPUT'!$K90)</f>
        <v>0</v>
      </c>
      <c r="BD55" s="40">
        <f ca="1">(AG20*'SUBSCRIBER NORMALIZATION'!$J$49)*(100%-'MVLP INPUT'!$K90)</f>
        <v>0</v>
      </c>
      <c r="BE55" s="40">
        <f ca="1">(AH20*'SUBSCRIBER NORMALIZATION'!$J$49)*(100%-'MVLP INPUT'!$K90)</f>
        <v>0</v>
      </c>
      <c r="BF55" s="40">
        <f ca="1">(AI20*'SUBSCRIBER NORMALIZATION'!$J$49)*(100%-'MVLP INPUT'!$K90)</f>
        <v>0</v>
      </c>
      <c r="BG55" s="40">
        <f ca="1">(AJ20*'SUBSCRIBER NORMALIZATION'!$J$49)*(100%-'MVLP INPUT'!$K90)</f>
        <v>0</v>
      </c>
      <c r="BH55" s="40">
        <f ca="1">(AK20*'SUBSCRIBER NORMALIZATION'!$J$49)*(100%-'MVLP INPUT'!$K90)</f>
        <v>0</v>
      </c>
      <c r="BI55" s="40">
        <f ca="1">(AL20*'SUBSCRIBER NORMALIZATION'!$J$49)*(100%-'MVLP INPUT'!$K90)</f>
        <v>0</v>
      </c>
      <c r="BJ55" s="40">
        <f ca="1">(AM20*'SUBSCRIBER NORMALIZATION'!$J$49)*(100%-'MVLP INPUT'!$K90)</f>
        <v>0</v>
      </c>
      <c r="BK55" s="40">
        <f ca="1">(AN20*'SUBSCRIBER NORMALIZATION'!$J$49)*(100%-'MVLP INPUT'!$K90)</f>
        <v>0</v>
      </c>
      <c r="BL55" s="40">
        <f ca="1">(AO20*'SUBSCRIBER NORMALIZATION'!$J$49)*(100%-'MVLP INPUT'!$K90)</f>
        <v>0</v>
      </c>
      <c r="BM55" s="40">
        <f ca="1">(AP20*'SUBSCRIBER NORMALIZATION'!$J$49)*(100%-'MVLP INPUT'!$K90)</f>
        <v>0</v>
      </c>
      <c r="BN55" s="40">
        <f ca="1">(AQ20*'SUBSCRIBER NORMALIZATION'!$J$49)*(100%-'MVLP INPUT'!$K90)</f>
        <v>0</v>
      </c>
      <c r="BO55" s="40">
        <f ca="1">(AR20*'SUBSCRIBER NORMALIZATION'!$J$49)*(100%-'MVLP INPUT'!$K90)</f>
        <v>0</v>
      </c>
      <c r="BP55" s="40">
        <f ca="1">(AS20*'SUBSCRIBER NORMALIZATION'!$J$49)*(100%-'MVLP INPUT'!$K90)</f>
        <v>0</v>
      </c>
      <c r="BQ55" s="40">
        <f ca="1">(AT20*'SUBSCRIBER NORMALIZATION'!$J$49)*(100%-'MVLP INPUT'!$K90)</f>
        <v>0</v>
      </c>
      <c r="BR55" s="40">
        <f ca="1">(AU20*'SUBSCRIBER NORMALIZATION'!$J$49)*(100%-'MVLP INPUT'!$K90)</f>
        <v>0</v>
      </c>
      <c r="BS55" s="40">
        <f ca="1">(AV20*'SUBSCRIBER NORMALIZATION'!$J$49)*(100%-'MVLP INPUT'!$K90)</f>
        <v>0</v>
      </c>
    </row>
    <row r="56" spans="2:71" ht="25" customHeight="1" outlineLevel="1">
      <c r="B56" s="23" t="str">
        <f>B34</f>
        <v>2.5 GB</v>
      </c>
      <c r="C56" s="156">
        <v>0</v>
      </c>
      <c r="D56" s="156">
        <v>0</v>
      </c>
      <c r="E56" s="156">
        <v>0</v>
      </c>
      <c r="F56" s="156">
        <v>0</v>
      </c>
      <c r="G56" s="156">
        <v>0</v>
      </c>
      <c r="H56" s="156">
        <v>0</v>
      </c>
      <c r="I56" s="156">
        <v>0</v>
      </c>
      <c r="J56" s="156">
        <v>0</v>
      </c>
      <c r="K56" s="156"/>
      <c r="L56" s="156">
        <v>0</v>
      </c>
      <c r="M56" s="156">
        <v>0</v>
      </c>
      <c r="N56" s="156">
        <v>0</v>
      </c>
      <c r="O56" s="156">
        <v>0</v>
      </c>
      <c r="P56" s="156">
        <v>0</v>
      </c>
      <c r="Q56" s="156">
        <v>0</v>
      </c>
      <c r="R56" s="156">
        <v>0</v>
      </c>
      <c r="S56" s="156">
        <v>0</v>
      </c>
      <c r="T56" s="156">
        <v>0</v>
      </c>
      <c r="U56" s="156">
        <v>0</v>
      </c>
      <c r="V56" s="156">
        <v>0</v>
      </c>
      <c r="W56" s="156">
        <v>0</v>
      </c>
      <c r="X56" s="156">
        <v>0</v>
      </c>
      <c r="Y56" s="156">
        <v>0</v>
      </c>
      <c r="Z56" s="156">
        <v>0</v>
      </c>
      <c r="AA56" s="156">
        <v>0</v>
      </c>
      <c r="AB56" s="156">
        <v>0</v>
      </c>
      <c r="AC56" s="156">
        <v>0</v>
      </c>
      <c r="AD56" s="156">
        <v>0</v>
      </c>
      <c r="AE56" s="156">
        <v>0</v>
      </c>
      <c r="AF56" s="156">
        <v>0</v>
      </c>
      <c r="AG56" s="156">
        <v>0</v>
      </c>
      <c r="AH56" s="156">
        <v>0</v>
      </c>
      <c r="AI56" s="40">
        <f>(L21*'SUBSCRIBER NORMALIZATION'!$J$49)*(100%-'MVLP INPUT'!$K91)</f>
        <v>0</v>
      </c>
      <c r="AJ56" s="40">
        <f ca="1">(M21*'SUBSCRIBER NORMALIZATION'!$J$49)*(100%-'MVLP INPUT'!$K91)</f>
        <v>0</v>
      </c>
      <c r="AK56" s="40">
        <f ca="1">(N21*'SUBSCRIBER NORMALIZATION'!$J$49)*(100%-'MVLP INPUT'!$K91)</f>
        <v>0</v>
      </c>
      <c r="AL56" s="40">
        <f ca="1">(O21*'SUBSCRIBER NORMALIZATION'!$J$49)*(100%-'MVLP INPUT'!$K91)</f>
        <v>0</v>
      </c>
      <c r="AM56" s="40">
        <f ca="1">(P21*'SUBSCRIBER NORMALIZATION'!$J$49)*(100%-'MVLP INPUT'!$K91)</f>
        <v>0</v>
      </c>
      <c r="AN56" s="40">
        <f ca="1">(Q21*'SUBSCRIBER NORMALIZATION'!$J$49)*(100%-'MVLP INPUT'!$K91)</f>
        <v>0</v>
      </c>
      <c r="AO56" s="40">
        <f ca="1">(R21*'SUBSCRIBER NORMALIZATION'!$J$49)*(100%-'MVLP INPUT'!$K91)</f>
        <v>0</v>
      </c>
      <c r="AP56" s="40">
        <f ca="1">(S21*'SUBSCRIBER NORMALIZATION'!$J$49)*(100%-'MVLP INPUT'!$K91)</f>
        <v>0</v>
      </c>
      <c r="AQ56" s="40">
        <f ca="1">(T21*'SUBSCRIBER NORMALIZATION'!$J$49)*(100%-'MVLP INPUT'!$K91)</f>
        <v>0</v>
      </c>
      <c r="AR56" s="40">
        <f ca="1">(U21*'SUBSCRIBER NORMALIZATION'!$J$49)*(100%-'MVLP INPUT'!$K91)</f>
        <v>0</v>
      </c>
      <c r="AS56" s="40">
        <f ca="1">(V21*'SUBSCRIBER NORMALIZATION'!$J$49)*(100%-'MVLP INPUT'!$K91)</f>
        <v>0</v>
      </c>
      <c r="AT56" s="40">
        <f ca="1">(W21*'SUBSCRIBER NORMALIZATION'!$J$49)*(100%-'MVLP INPUT'!$K91)</f>
        <v>0</v>
      </c>
      <c r="AU56" s="40">
        <f ca="1">(X21*'SUBSCRIBER NORMALIZATION'!$J$49)*(100%-'MVLP INPUT'!$K91)</f>
        <v>0</v>
      </c>
      <c r="AV56" s="40">
        <f ca="1">(Y21*'SUBSCRIBER NORMALIZATION'!$J$49)*(100%-'MVLP INPUT'!$K91)</f>
        <v>0</v>
      </c>
      <c r="AW56" s="40">
        <f ca="1">(Z21*'SUBSCRIBER NORMALIZATION'!$J$49)*(100%-'MVLP INPUT'!$K91)</f>
        <v>0</v>
      </c>
      <c r="AX56" s="40">
        <f ca="1">(AA21*'SUBSCRIBER NORMALIZATION'!$J$49)*(100%-'MVLP INPUT'!$K91)</f>
        <v>0</v>
      </c>
      <c r="AY56" s="40">
        <f ca="1">(AB21*'SUBSCRIBER NORMALIZATION'!$J$49)*(100%-'MVLP INPUT'!$K91)</f>
        <v>0</v>
      </c>
      <c r="AZ56" s="40">
        <f ca="1">(AC21*'SUBSCRIBER NORMALIZATION'!$J$49)*(100%-'MVLP INPUT'!$K91)</f>
        <v>0</v>
      </c>
      <c r="BA56" s="40">
        <f ca="1">(AD21*'SUBSCRIBER NORMALIZATION'!$J$49)*(100%-'MVLP INPUT'!$K91)</f>
        <v>0</v>
      </c>
      <c r="BB56" s="40">
        <f ca="1">(AE21*'SUBSCRIBER NORMALIZATION'!$J$49)*(100%-'MVLP INPUT'!$K91)</f>
        <v>0</v>
      </c>
      <c r="BC56" s="40">
        <f ca="1">(AF21*'SUBSCRIBER NORMALIZATION'!$J$49)*(100%-'MVLP INPUT'!$K91)</f>
        <v>0</v>
      </c>
      <c r="BD56" s="40">
        <f ca="1">(AG21*'SUBSCRIBER NORMALIZATION'!$J$49)*(100%-'MVLP INPUT'!$K91)</f>
        <v>0</v>
      </c>
      <c r="BE56" s="40">
        <f ca="1">(AH21*'SUBSCRIBER NORMALIZATION'!$J$49)*(100%-'MVLP INPUT'!$K91)</f>
        <v>0</v>
      </c>
      <c r="BF56" s="40">
        <f ca="1">(AI21*'SUBSCRIBER NORMALIZATION'!$J$49)*(100%-'MVLP INPUT'!$K91)</f>
        <v>0</v>
      </c>
      <c r="BG56" s="40">
        <f ca="1">(AJ21*'SUBSCRIBER NORMALIZATION'!$J$49)*(100%-'MVLP INPUT'!$K91)</f>
        <v>0</v>
      </c>
      <c r="BH56" s="40">
        <f ca="1">(AK21*'SUBSCRIBER NORMALIZATION'!$J$49)*(100%-'MVLP INPUT'!$K91)</f>
        <v>0</v>
      </c>
      <c r="BI56" s="40">
        <f ca="1">(AL21*'SUBSCRIBER NORMALIZATION'!$J$49)*(100%-'MVLP INPUT'!$K91)</f>
        <v>0</v>
      </c>
      <c r="BJ56" s="40">
        <f ca="1">(AM21*'SUBSCRIBER NORMALIZATION'!$J$49)*(100%-'MVLP INPUT'!$K91)</f>
        <v>0</v>
      </c>
      <c r="BK56" s="40">
        <f ca="1">(AN21*'SUBSCRIBER NORMALIZATION'!$J$49)*(100%-'MVLP INPUT'!$K91)</f>
        <v>0</v>
      </c>
      <c r="BL56" s="40">
        <f ca="1">(AO21*'SUBSCRIBER NORMALIZATION'!$J$49)*(100%-'MVLP INPUT'!$K91)</f>
        <v>0</v>
      </c>
      <c r="BM56" s="40">
        <f ca="1">(AP21*'SUBSCRIBER NORMALIZATION'!$J$49)*(100%-'MVLP INPUT'!$K91)</f>
        <v>0</v>
      </c>
      <c r="BN56" s="40">
        <f ca="1">(AQ21*'SUBSCRIBER NORMALIZATION'!$J$49)*(100%-'MVLP INPUT'!$K91)</f>
        <v>0</v>
      </c>
      <c r="BO56" s="40">
        <f ca="1">(AR21*'SUBSCRIBER NORMALIZATION'!$J$49)*(100%-'MVLP INPUT'!$K91)</f>
        <v>0</v>
      </c>
      <c r="BP56" s="40">
        <f ca="1">(AS21*'SUBSCRIBER NORMALIZATION'!$J$49)*(100%-'MVLP INPUT'!$K91)</f>
        <v>0</v>
      </c>
      <c r="BQ56" s="40">
        <f ca="1">(AT21*'SUBSCRIBER NORMALIZATION'!$J$49)*(100%-'MVLP INPUT'!$K91)</f>
        <v>0</v>
      </c>
      <c r="BR56" s="40">
        <f ca="1">(AU21*'SUBSCRIBER NORMALIZATION'!$J$49)*(100%-'MVLP INPUT'!$K91)</f>
        <v>0</v>
      </c>
      <c r="BS56" s="40">
        <f ca="1">(AV21*'SUBSCRIBER NORMALIZATION'!$J$49)*(100%-'MVLP INPUT'!$K91)</f>
        <v>0</v>
      </c>
    </row>
    <row r="57" spans="2:71" ht="25" customHeight="1">
      <c r="B57" s="151" t="s">
        <v>382</v>
      </c>
      <c r="C57" s="154">
        <f>SUM(C58:C67)</f>
        <v>0</v>
      </c>
      <c r="D57" s="154">
        <f t="shared" ref="D57" si="169">SUM(D58:D67)</f>
        <v>0</v>
      </c>
      <c r="E57" s="154">
        <f t="shared" ref="E57" si="170">SUM(E58:E67)</f>
        <v>0</v>
      </c>
      <c r="F57" s="154">
        <f t="shared" ref="F57" si="171">SUM(F58:F67)</f>
        <v>0</v>
      </c>
      <c r="G57" s="154">
        <f t="shared" ref="G57" si="172">SUM(G58:G67)</f>
        <v>0</v>
      </c>
      <c r="H57" s="154">
        <f t="shared" ref="H57" si="173">SUM(H58:H67)</f>
        <v>0</v>
      </c>
      <c r="I57" s="154">
        <f t="shared" ref="I57" si="174">SUM(I58:I67)</f>
        <v>0</v>
      </c>
      <c r="J57" s="154">
        <f t="shared" ref="J57" si="175">SUM(J58:J67)</f>
        <v>0</v>
      </c>
      <c r="K57" s="154"/>
      <c r="L57" s="154">
        <f t="shared" ref="L57" si="176">SUM(L58:L67)</f>
        <v>0</v>
      </c>
      <c r="M57" s="154">
        <f t="shared" ref="M57" ca="1" si="177">SUM(M58:M67)</f>
        <v>909.99999999999989</v>
      </c>
      <c r="N57" s="154">
        <f t="shared" ref="N57" ca="1" si="178">SUM(N58:N67)</f>
        <v>1709.7862499999999</v>
      </c>
      <c r="O57" s="154">
        <f t="shared" ref="O57" ca="1" si="179">SUM(O58:O67)</f>
        <v>2604.4835343749996</v>
      </c>
      <c r="P57" s="154">
        <f t="shared" ref="P57" ca="1" si="180">SUM(P58:P67)</f>
        <v>3415.2846581953127</v>
      </c>
      <c r="Q57" s="154">
        <f t="shared" ref="Q57" ca="1" si="181">SUM(Q58:Q67)</f>
        <v>4304.8951475463082</v>
      </c>
      <c r="R57" s="154">
        <f t="shared" ref="R57" ca="1" si="182">SUM(R58:R67)</f>
        <v>5508.6148145110647</v>
      </c>
      <c r="S57" s="154">
        <f t="shared" ref="S57" ca="1" si="183">SUM(S58:S67)</f>
        <v>7075.8491158496236</v>
      </c>
      <c r="T57" s="154">
        <f t="shared" ref="T57" ca="1" si="184">SUM(T58:T67)</f>
        <v>8663.427287412891</v>
      </c>
      <c r="U57" s="154">
        <f t="shared" ref="U57" ca="1" si="185">SUM(U58:U67)</f>
        <v>10313.529967461815</v>
      </c>
      <c r="V57" s="154">
        <f t="shared" ref="V57" ca="1" si="186">SUM(V58:V67)</f>
        <v>11708.573501176268</v>
      </c>
      <c r="W57" s="154">
        <f t="shared" ref="W57" ca="1" si="187">SUM(W58:W67)</f>
        <v>13420.643056520401</v>
      </c>
      <c r="X57" s="154">
        <f t="shared" ref="X57" ca="1" si="188">SUM(X58:X67)</f>
        <v>15382.197977001169</v>
      </c>
      <c r="Y57" s="154">
        <f t="shared" ref="Y57" ca="1" si="189">SUM(Y58:Y67)</f>
        <v>16889.933205109301</v>
      </c>
      <c r="Z57" s="154">
        <f t="shared" ref="Z57" ca="1" si="190">SUM(Z58:Z67)</f>
        <v>18293.446802646718</v>
      </c>
      <c r="AA57" s="154">
        <f t="shared" ref="AA57" ca="1" si="191">SUM(AA58:AA67)</f>
        <v>20113.513181773131</v>
      </c>
      <c r="AB57" s="154">
        <f t="shared" ref="AB57" ca="1" si="192">SUM(AB58:AB67)</f>
        <v>21819.302834182152</v>
      </c>
      <c r="AC57" s="154">
        <f t="shared" ref="AC57" ca="1" si="193">SUM(AC58:AC67)</f>
        <v>23829.794200117085</v>
      </c>
      <c r="AD57" s="154">
        <f t="shared" ref="AD57" ca="1" si="194">SUM(AD58:AD67)</f>
        <v>26776.414406103962</v>
      </c>
      <c r="AE57" s="154">
        <f t="shared" ref="AE57" ca="1" si="195">SUM(AE58:AE67)</f>
        <v>30700.64033120187</v>
      </c>
      <c r="AF57" s="154">
        <f t="shared" ref="AF57" ca="1" si="196">SUM(AF58:AF67)</f>
        <v>34505.170136161229</v>
      </c>
      <c r="AG57" s="154">
        <f t="shared" ref="AG57" ca="1" si="197">SUM(AG58:AG67)</f>
        <v>38216.404455242846</v>
      </c>
      <c r="AH57" s="154">
        <f t="shared" ref="AH57" ca="1" si="198">SUM(AH58:AH67)</f>
        <v>40977.970435011164</v>
      </c>
      <c r="AI57" s="154">
        <f t="shared" ref="AI57" ca="1" si="199">SUM(AI58:AI67)</f>
        <v>44145.720965158223</v>
      </c>
      <c r="AJ57" s="154">
        <f t="shared" ref="AJ57" ca="1" si="200">SUM(AJ58:AJ67)</f>
        <v>47455.296393573306</v>
      </c>
      <c r="AK57" s="154">
        <f t="shared" ref="AK57" ca="1" si="201">SUM(AK58:AK67)</f>
        <v>49474.138323042309</v>
      </c>
      <c r="AL57" s="154">
        <f t="shared" ref="AL57" ca="1" si="202">SUM(AL58:AL67)</f>
        <v>50993.295301707614</v>
      </c>
      <c r="AM57" s="154">
        <f t="shared" ref="AM57" ca="1" si="203">SUM(AM58:AM67)</f>
        <v>52931.014076961721</v>
      </c>
      <c r="AN57" s="154">
        <f t="shared" ref="AN57" ca="1" si="204">SUM(AN58:AN67)</f>
        <v>54415.664152585312</v>
      </c>
      <c r="AO57" s="154">
        <f t="shared" ref="AO57" ca="1" si="205">SUM(AO58:AO67)</f>
        <v>56112.355683505441</v>
      </c>
      <c r="AP57" s="154">
        <f t="shared" ref="AP57" ca="1" si="206">SUM(AP58:AP67)</f>
        <v>58858.510089105745</v>
      </c>
      <c r="AQ57" s="154">
        <f t="shared" ref="AQ57" ca="1" si="207">SUM(AQ58:AQ67)</f>
        <v>62617.972984462802</v>
      </c>
      <c r="AR57" s="154">
        <f t="shared" ref="AR57" ca="1" si="208">SUM(AR58:AR67)</f>
        <v>65990.002594061865</v>
      </c>
      <c r="AS57" s="154">
        <f t="shared" ref="AS57" ca="1" si="209">SUM(AS58:AS67)</f>
        <v>69066.819614592823</v>
      </c>
      <c r="AT57" s="154">
        <f t="shared" ref="AT57" ca="1" si="210">SUM(AT58:AT67)</f>
        <v>70924.622133709912</v>
      </c>
      <c r="AU57" s="154">
        <f t="shared" ref="AU57" ca="1" si="211">SUM(AU58:AU67)</f>
        <v>73158.013493129212</v>
      </c>
      <c r="AV57" s="154">
        <f t="shared" ref="AV57" ca="1" si="212">SUM(AV58:AV67)</f>
        <v>75486.117355107039</v>
      </c>
      <c r="AW57" s="154">
        <f t="shared" ref="AW57" ca="1" si="213">SUM(AW58:AW67)</f>
        <v>76396.386285812681</v>
      </c>
      <c r="AX57" s="154">
        <f t="shared" ref="AX57" ca="1" si="214">SUM(AX58:AX67)</f>
        <v>76778.289343063836</v>
      </c>
      <c r="AY57" s="154">
        <f t="shared" ref="AY57" ca="1" si="215">SUM(AY58:AY67)</f>
        <v>77610.860572946505</v>
      </c>
      <c r="AZ57" s="154">
        <f t="shared" ref="AZ57" ca="1" si="216">SUM(AZ58:AZ67)</f>
        <v>77993.959742240637</v>
      </c>
      <c r="BA57" s="154">
        <f t="shared" ref="BA57" ca="1" si="217">SUM(BA58:BA67)</f>
        <v>78622.516362678129</v>
      </c>
      <c r="BB57" s="154">
        <f t="shared" ref="BB57" ca="1" si="218">SUM(BB58:BB67)</f>
        <v>80352.476410197429</v>
      </c>
      <c r="BC57" s="154">
        <f t="shared" ref="BC57" ca="1" si="219">SUM(BC58:BC67)</f>
        <v>83140.831697393951</v>
      </c>
      <c r="BD57" s="154">
        <f t="shared" ref="BD57" ca="1" si="220">SUM(BD58:BD67)</f>
        <v>85564.930192076063</v>
      </c>
      <c r="BE57" s="154">
        <f t="shared" ref="BE57" ca="1" si="221">SUM(BE58:BE67)</f>
        <v>87722.780657847601</v>
      </c>
      <c r="BF57" s="154">
        <f t="shared" ref="BF57" ca="1" si="222">SUM(BF58:BF67)</f>
        <v>88686.07888412333</v>
      </c>
      <c r="BG57" s="154">
        <f t="shared" ref="BG57" ca="1" si="223">SUM(BG58:BG67)</f>
        <v>90063.951992978982</v>
      </c>
      <c r="BH57" s="154">
        <f t="shared" ref="BH57" ca="1" si="224">SUM(BH58:BH67)</f>
        <v>91572.769151106084</v>
      </c>
      <c r="BI57" s="154">
        <f t="shared" ref="BI57" ca="1" si="225">SUM(BI58:BI67)</f>
        <v>91694.066676543604</v>
      </c>
      <c r="BJ57" s="154">
        <f t="shared" ref="BJ57" ca="1" si="226">SUM(BJ58:BJ67)</f>
        <v>91321.343936602119</v>
      </c>
      <c r="BK57" s="154">
        <f t="shared" ref="BK57" ca="1" si="227">SUM(BK58:BK67)</f>
        <v>91435.613227478738</v>
      </c>
      <c r="BL57" s="154">
        <f t="shared" ref="BL57" ca="1" si="228">SUM(BL58:BL67)</f>
        <v>91133.413513206877</v>
      </c>
      <c r="BM57" s="154">
        <f t="shared" ref="BM57" ca="1" si="229">SUM(BM58:BM67)</f>
        <v>91109.869784925773</v>
      </c>
      <c r="BN57" s="154">
        <f t="shared" ref="BN57" ca="1" si="230">SUM(BN58:BN67)</f>
        <v>92220.213953321305</v>
      </c>
      <c r="BO57" s="154">
        <f t="shared" ref="BO57" ca="1" si="231">SUM(BO58:BO67)</f>
        <v>94419.559436270851</v>
      </c>
      <c r="BP57" s="154">
        <f t="shared" ref="BP57" ca="1" si="232">SUM(BP58:BP67)</f>
        <v>96282.819945590629</v>
      </c>
      <c r="BQ57" s="154">
        <f t="shared" ref="BQ57" ca="1" si="233">SUM(BQ58:BQ67)</f>
        <v>97906.992034184921</v>
      </c>
      <c r="BR57" s="154">
        <f t="shared" ref="BR57" ca="1" si="234">SUM(BR58:BR67)</f>
        <v>98362.110206341094</v>
      </c>
      <c r="BS57" s="155">
        <f t="shared" ref="BS57" ca="1" si="235">SUM(BS58:BS67)</f>
        <v>99256.923411761556</v>
      </c>
    </row>
    <row r="58" spans="2:71" ht="25" customHeight="1" outlineLevel="1">
      <c r="B58" s="23" t="str">
        <f>B36</f>
        <v>MVLP1</v>
      </c>
      <c r="C58" s="40">
        <f>C12*'MVLP INPUT'!$L82</f>
        <v>0</v>
      </c>
      <c r="D58" s="40">
        <f>D12*'MVLP INPUT'!$L82</f>
        <v>0</v>
      </c>
      <c r="E58" s="40">
        <f>E12*'MVLP INPUT'!$L82</f>
        <v>0</v>
      </c>
      <c r="F58" s="40">
        <f>F12*'MVLP INPUT'!$L82</f>
        <v>0</v>
      </c>
      <c r="G58" s="40">
        <f>G12*'MVLP INPUT'!$L82</f>
        <v>0</v>
      </c>
      <c r="H58" s="40">
        <f>H12*'MVLP INPUT'!$L82</f>
        <v>0</v>
      </c>
      <c r="I58" s="40">
        <f>I12*'MVLP INPUT'!$L82</f>
        <v>0</v>
      </c>
      <c r="J58" s="40">
        <f>J12*'MVLP INPUT'!$L82</f>
        <v>0</v>
      </c>
      <c r="K58" s="40"/>
      <c r="L58" s="40">
        <f>L12*'MVLP INPUT'!$L82</f>
        <v>0</v>
      </c>
      <c r="M58" s="40">
        <f ca="1">M12*'MVLP INPUT'!$L82</f>
        <v>354.9</v>
      </c>
      <c r="N58" s="40">
        <f ca="1">N12*'MVLP INPUT'!$L82</f>
        <v>666.85500000000002</v>
      </c>
      <c r="O58" s="40">
        <f ca="1">O12*'MVLP INPUT'!$L82</f>
        <v>1015.8622499999999</v>
      </c>
      <c r="P58" s="40">
        <f ca="1">P12*'MVLP INPUT'!$L82</f>
        <v>1332.2191375</v>
      </c>
      <c r="Q58" s="40">
        <f ca="1">Q12*'MVLP INPUT'!$L82</f>
        <v>1679.3081806250002</v>
      </c>
      <c r="R58" s="40">
        <f ca="1">R12*'MVLP INPUT'!$L82</f>
        <v>2148.9427715937504</v>
      </c>
      <c r="S58" s="40">
        <f ca="1">S12*'MVLP INPUT'!$L82</f>
        <v>2760.4456330140629</v>
      </c>
      <c r="T58" s="40">
        <f ca="1">T12*'MVLP INPUT'!$L82</f>
        <v>3379.8733513633592</v>
      </c>
      <c r="U58" s="40">
        <f ca="1">U12*'MVLP INPUT'!$L82</f>
        <v>4023.779683795191</v>
      </c>
      <c r="V58" s="40">
        <f ca="1">V12*'MVLP INPUT'!$L82</f>
        <v>4568.2906996054317</v>
      </c>
      <c r="W58" s="40">
        <f ca="1">W12*'MVLP INPUT'!$L82</f>
        <v>5236.47616462516</v>
      </c>
      <c r="X58" s="40">
        <f ca="1">X12*'MVLP INPUT'!$L82</f>
        <v>6002.0023563939021</v>
      </c>
      <c r="Y58" s="40">
        <f ca="1">Y12*'MVLP INPUT'!$L82</f>
        <v>6590.6022385742071</v>
      </c>
      <c r="Z58" s="40">
        <f ca="1">Z12*'MVLP INPUT'!$L82</f>
        <v>7138.6221266454968</v>
      </c>
      <c r="AA58" s="40">
        <f ca="1">AA12*'MVLP INPUT'!$L82</f>
        <v>7849.1410203132218</v>
      </c>
      <c r="AB58" s="40">
        <f ca="1">AB12*'MVLP INPUT'!$L82</f>
        <v>8515.1339692975598</v>
      </c>
      <c r="AC58" s="40">
        <f ca="1">AC12*'MVLP INPUT'!$L82</f>
        <v>9299.9772708326836</v>
      </c>
      <c r="AD58" s="40">
        <f ca="1">AD12*'MVLP INPUT'!$L82</f>
        <v>10449.978407291048</v>
      </c>
      <c r="AE58" s="40">
        <f ca="1">AE12*'MVLP INPUT'!$L82</f>
        <v>11981.379486926495</v>
      </c>
      <c r="AF58" s="40">
        <f ca="1">AF12*'MVLP INPUT'!$L82</f>
        <v>13466.260512580171</v>
      </c>
      <c r="AG58" s="40">
        <f ca="1">AG12*'MVLP INPUT'!$L82</f>
        <v>14914.847486951163</v>
      </c>
      <c r="AH58" s="40">
        <f ca="1">AH12*'MVLP INPUT'!$L82</f>
        <v>15993.205112603606</v>
      </c>
      <c r="AI58" s="40">
        <f ca="1">AI12*'MVLP INPUT'!$L82</f>
        <v>17229.994856973426</v>
      </c>
      <c r="AJ58" s="40">
        <f ca="1">AJ12*'MVLP INPUT'!$L82</f>
        <v>18522.195114124755</v>
      </c>
      <c r="AK58" s="40">
        <f ca="1">AK12*'MVLP INPUT'!$L82</f>
        <v>19311.085358418517</v>
      </c>
      <c r="AL58" s="40">
        <f ca="1">AL12*'MVLP INPUT'!$L82</f>
        <v>19905.131090497591</v>
      </c>
      <c r="AM58" s="40">
        <f ca="1">AM12*'MVLP INPUT'!$L82</f>
        <v>20662.374535972711</v>
      </c>
      <c r="AN58" s="40">
        <f ca="1">AN12*'MVLP INPUT'!$L82</f>
        <v>21242.955809174076</v>
      </c>
      <c r="AO58" s="40">
        <f ca="1">AO12*'MVLP INPUT'!$L82</f>
        <v>21906.20801871537</v>
      </c>
      <c r="AP58" s="40">
        <f ca="1">AP12*'MVLP INPUT'!$L82</f>
        <v>22978.747617779602</v>
      </c>
      <c r="AQ58" s="40">
        <f ca="1">AQ12*'MVLP INPUT'!$L82</f>
        <v>24446.560236890622</v>
      </c>
      <c r="AR58" s="40">
        <f ca="1">AR12*'MVLP INPUT'!$L82</f>
        <v>25763.332225046091</v>
      </c>
      <c r="AS58" s="40">
        <f ca="1">AS12*'MVLP INPUT'!$L82</f>
        <v>26965.115613793791</v>
      </c>
      <c r="AT58" s="40">
        <f ca="1">AT12*'MVLP INPUT'!$L82</f>
        <v>27691.509833104097</v>
      </c>
      <c r="AU58" s="40">
        <f ca="1">AU12*'MVLP INPUT'!$L82</f>
        <v>28564.384341448891</v>
      </c>
      <c r="AV58" s="40">
        <f ca="1">AV12*'MVLP INPUT'!$L82</f>
        <v>29474.165124376446</v>
      </c>
      <c r="AW58" s="40">
        <f ca="1">AW12*'MVLP INPUT'!$L82</f>
        <v>29831.056868157626</v>
      </c>
      <c r="AX58" s="40">
        <f ca="1">AX12*'MVLP INPUT'!$L82</f>
        <v>29981.804024749748</v>
      </c>
      <c r="AY58" s="40">
        <f ca="1">AY12*'MVLP INPUT'!$L82</f>
        <v>30308.263823512258</v>
      </c>
      <c r="AZ58" s="40">
        <f ca="1">AZ12*'MVLP INPUT'!$L82</f>
        <v>30459.350632336646</v>
      </c>
      <c r="BA58" s="40">
        <f ca="1">BA12*'MVLP INPUT'!$L82</f>
        <v>30706.13310071981</v>
      </c>
      <c r="BB58" s="40">
        <f ca="1">BB12*'MVLP INPUT'!$L82</f>
        <v>31382.376445683822</v>
      </c>
      <c r="BC58" s="40">
        <f ca="1">BC12*'MVLP INPUT'!$L82</f>
        <v>32471.407623399635</v>
      </c>
      <c r="BD58" s="40">
        <f ca="1">BD12*'MVLP INPUT'!$L82</f>
        <v>33418.437242229651</v>
      </c>
      <c r="BE58" s="40">
        <f ca="1">BE12*'MVLP INPUT'!$L82</f>
        <v>34261.665380118167</v>
      </c>
      <c r="BF58" s="40">
        <f ca="1">BF12*'MVLP INPUT'!$L82</f>
        <v>34639.032111112261</v>
      </c>
      <c r="BG58" s="40">
        <f ca="1">BG12*'MVLP INPUT'!$L82</f>
        <v>35178.030505556642</v>
      </c>
      <c r="BH58" s="40">
        <f ca="1">BH12*'MVLP INPUT'!$L82</f>
        <v>35768.078980278813</v>
      </c>
      <c r="BI58" s="40">
        <f ca="1">BI12*'MVLP INPUT'!$L82</f>
        <v>35816.975031264876</v>
      </c>
      <c r="BJ58" s="40">
        <f ca="1">BJ12*'MVLP INPUT'!$L82</f>
        <v>35673.126279701632</v>
      </c>
      <c r="BK58" s="40">
        <f ca="1">BK12*'MVLP INPUT'!$L82</f>
        <v>35719.119965716556</v>
      </c>
      <c r="BL58" s="40">
        <f ca="1">BL12*'MVLP INPUT'!$L82</f>
        <v>35602.613967430727</v>
      </c>
      <c r="BM58" s="40">
        <f ca="1">BM12*'MVLP INPUT'!$L82</f>
        <v>35594.683269059191</v>
      </c>
      <c r="BN58" s="40">
        <f ca="1">BN12*'MVLP INPUT'!$L82</f>
        <v>36028.89910560623</v>
      </c>
      <c r="BO58" s="40">
        <f ca="1">BO12*'MVLP INPUT'!$L82</f>
        <v>36887.854150325918</v>
      </c>
      <c r="BP58" s="40">
        <f ca="1">BP12*'MVLP INPUT'!$L82</f>
        <v>37615.761442809628</v>
      </c>
      <c r="BQ58" s="40">
        <f ca="1">BQ12*'MVLP INPUT'!$L82</f>
        <v>38250.423370669145</v>
      </c>
      <c r="BR58" s="40">
        <f ca="1">BR12*'MVLP INPUT'!$L82</f>
        <v>38429.20220213569</v>
      </c>
      <c r="BS58" s="40">
        <f ca="1">BS12*'MVLP INPUT'!$L82</f>
        <v>38779.392092028902</v>
      </c>
    </row>
    <row r="59" spans="2:71" ht="25" customHeight="1" outlineLevel="1">
      <c r="B59" s="23" t="str">
        <f>B37</f>
        <v>MVLP2</v>
      </c>
      <c r="C59" s="40">
        <f>C13*'MVLP INPUT'!$L83</f>
        <v>0</v>
      </c>
      <c r="D59" s="40">
        <f>D13*'MVLP INPUT'!$L83</f>
        <v>0</v>
      </c>
      <c r="E59" s="40">
        <f>E13*'MVLP INPUT'!$L83</f>
        <v>0</v>
      </c>
      <c r="F59" s="40">
        <f>F13*'MVLP INPUT'!$L83</f>
        <v>0</v>
      </c>
      <c r="G59" s="40">
        <f>G13*'MVLP INPUT'!$L83</f>
        <v>0</v>
      </c>
      <c r="H59" s="40">
        <f>H13*'MVLP INPUT'!$L83</f>
        <v>0</v>
      </c>
      <c r="I59" s="40">
        <f>I13*'MVLP INPUT'!$L83</f>
        <v>0</v>
      </c>
      <c r="J59" s="40">
        <f>J13*'MVLP INPUT'!$L83</f>
        <v>0</v>
      </c>
      <c r="K59" s="40"/>
      <c r="L59" s="40">
        <f>L13*'MVLP INPUT'!$L83</f>
        <v>0</v>
      </c>
      <c r="M59" s="40">
        <f ca="1">M13*'MVLP INPUT'!$L83</f>
        <v>218.39999999999998</v>
      </c>
      <c r="N59" s="40">
        <f ca="1">N13*'MVLP INPUT'!$L83</f>
        <v>410.38</v>
      </c>
      <c r="O59" s="40">
        <f ca="1">O13*'MVLP INPUT'!$L83</f>
        <v>625.16100000000006</v>
      </c>
      <c r="P59" s="40">
        <f ca="1">P13*'MVLP INPUT'!$L83</f>
        <v>819.85294999999996</v>
      </c>
      <c r="Q59" s="40">
        <f ca="1">Q13*'MVLP INPUT'!$L83</f>
        <v>1033.4603024999999</v>
      </c>
      <c r="R59" s="40">
        <f ca="1">R13*'MVLP INPUT'!$L83</f>
        <v>1322.4872873750001</v>
      </c>
      <c r="S59" s="40">
        <f ca="1">S13*'MVLP INPUT'!$L83</f>
        <v>1698.7629230062498</v>
      </c>
      <c r="T59" s="40">
        <f ca="1">T13*'MVLP INPUT'!$L83</f>
        <v>2079.9747768559373</v>
      </c>
      <c r="U59" s="40">
        <f ca="1">U13*'MVLP INPUT'!$L83</f>
        <v>2476.2260380131402</v>
      </c>
      <c r="V59" s="40">
        <f ca="1">V13*'MVLP INPUT'!$L83</f>
        <v>2811.3147361124829</v>
      </c>
      <c r="W59" s="40">
        <f ca="1">W13*'MVLP INPUT'!$L83</f>
        <v>3222.4989993068589</v>
      </c>
      <c r="X59" s="40">
        <f ca="1">X13*'MVLP INPUT'!$L83</f>
        <v>3693.574049341516</v>
      </c>
      <c r="Y59" s="40">
        <f ca="1">Y13*'MVLP INPUT'!$L83</f>
        <v>4055.7953468744399</v>
      </c>
      <c r="Z59" s="40">
        <f ca="1">Z13*'MVLP INPUT'!$L83</f>
        <v>4393.0555795307182</v>
      </c>
      <c r="AA59" s="40">
        <f ca="1">AA13*'MVLP INPUT'!$L83</f>
        <v>4830.3028005541819</v>
      </c>
      <c r="AB59" s="40">
        <f ca="1">AB13*'MVLP INPUT'!$L83</f>
        <v>5240.1376605264732</v>
      </c>
      <c r="AC59" s="40">
        <f ca="1">AC13*'MVLP INPUT'!$L83</f>
        <v>5723.1307775001496</v>
      </c>
      <c r="AD59" s="40">
        <f ca="1">AD13*'MVLP INPUT'!$L83</f>
        <v>6430.8242386251432</v>
      </c>
      <c r="AE59" s="40">
        <f ca="1">AE13*'MVLP INPUT'!$L83</f>
        <v>7373.2330266938843</v>
      </c>
      <c r="AF59" s="40">
        <f ca="1">AF13*'MVLP INPUT'!$L83</f>
        <v>8286.9713753591896</v>
      </c>
      <c r="AG59" s="40">
        <f ca="1">AG13*'MVLP INPUT'!$L83</f>
        <v>9178.4228065912303</v>
      </c>
      <c r="AH59" s="40">
        <f ca="1">AH13*'MVLP INPUT'!$L83</f>
        <v>9842.001666261669</v>
      </c>
      <c r="AI59" s="40">
        <f ca="1">AI13*'MVLP INPUT'!$L83</f>
        <v>10603.101582948584</v>
      </c>
      <c r="AJ59" s="40">
        <f ca="1">AJ13*'MVLP INPUT'!$L83</f>
        <v>11398.296503801155</v>
      </c>
      <c r="AK59" s="40">
        <f ca="1">AK13*'MVLP INPUT'!$L83</f>
        <v>11883.781678611098</v>
      </c>
      <c r="AL59" s="40">
        <f ca="1">AL13*'MVLP INPUT'!$L83</f>
        <v>12249.342594680542</v>
      </c>
      <c r="AM59" s="40">
        <f ca="1">AM13*'MVLP INPUT'!$L83</f>
        <v>12715.325464946516</v>
      </c>
      <c r="AN59" s="40">
        <f ca="1">AN13*'MVLP INPUT'!$L83</f>
        <v>13072.609191699192</v>
      </c>
      <c r="AO59" s="40">
        <f ca="1">AO13*'MVLP INPUT'!$L83</f>
        <v>13480.778732114231</v>
      </c>
      <c r="AP59" s="40">
        <f ca="1">AP13*'MVLP INPUT'!$L83</f>
        <v>14140.789795508519</v>
      </c>
      <c r="AQ59" s="40">
        <f ca="1">AQ13*'MVLP INPUT'!$L83</f>
        <v>15044.050305733095</v>
      </c>
      <c r="AR59" s="40">
        <f ca="1">AR13*'MVLP INPUT'!$L83</f>
        <v>15854.397790446439</v>
      </c>
      <c r="AS59" s="40">
        <f ca="1">AS13*'MVLP INPUT'!$L83</f>
        <v>16593.927900924118</v>
      </c>
      <c r="AT59" s="40">
        <f ca="1">AT13*'MVLP INPUT'!$L83</f>
        <v>17040.931505877914</v>
      </c>
      <c r="AU59" s="40">
        <f ca="1">AU13*'MVLP INPUT'!$L83</f>
        <v>17578.084930584017</v>
      </c>
      <c r="AV59" s="40">
        <f ca="1">AV13*'MVLP INPUT'!$L83</f>
        <v>18137.980684054815</v>
      </c>
      <c r="AW59" s="40">
        <f ca="1">AW13*'MVLP INPUT'!$L83</f>
        <v>18357.581649852073</v>
      </c>
      <c r="AX59" s="40">
        <f ca="1">AX13*'MVLP INPUT'!$L83</f>
        <v>18450.35256735947</v>
      </c>
      <c r="AY59" s="40">
        <f ca="1">AY13*'MVLP INPUT'!$L83</f>
        <v>18651.2349389915</v>
      </c>
      <c r="AZ59" s="40">
        <f ca="1">AZ13*'MVLP INPUT'!$L83</f>
        <v>18744.223192041925</v>
      </c>
      <c r="BA59" s="40">
        <f ca="1">BA13*'MVLP INPUT'!$L83</f>
        <v>18896.06203243983</v>
      </c>
      <c r="BB59" s="40">
        <f ca="1">BB13*'MVLP INPUT'!$L83</f>
        <v>19312.20893081784</v>
      </c>
      <c r="BC59" s="40">
        <f ca="1">BC13*'MVLP INPUT'!$L83</f>
        <v>19982.398484276946</v>
      </c>
      <c r="BD59" s="40">
        <f ca="1">BD13*'MVLP INPUT'!$L83</f>
        <v>20565.178560063097</v>
      </c>
      <c r="BE59" s="40">
        <f ca="1">BE13*'MVLP INPUT'!$L83</f>
        <v>21084.069632059945</v>
      </c>
      <c r="BF59" s="40">
        <f ca="1">BF13*'MVLP INPUT'!$L83</f>
        <v>21316.316150456947</v>
      </c>
      <c r="BG59" s="40">
        <f ca="1">BG13*'MVLP INPUT'!$L83</f>
        <v>21648.000342934101</v>
      </c>
      <c r="BH59" s="40">
        <f ca="1">BH13*'MVLP INPUT'!$L83</f>
        <v>22011.100325787393</v>
      </c>
      <c r="BI59" s="40">
        <f ca="1">BI13*'MVLP INPUT'!$L83</f>
        <v>22041.195309498024</v>
      </c>
      <c r="BJ59" s="40">
        <f ca="1">BJ13*'MVLP INPUT'!$L83</f>
        <v>21952.685544023127</v>
      </c>
      <c r="BK59" s="40">
        <f ca="1">BK13*'MVLP INPUT'!$L83</f>
        <v>21981.001266821968</v>
      </c>
      <c r="BL59" s="40">
        <f ca="1">BL13*'MVLP INPUT'!$L83</f>
        <v>21909.301203480871</v>
      </c>
      <c r="BM59" s="40">
        <f ca="1">BM13*'MVLP INPUT'!$L83</f>
        <v>21904.436143306826</v>
      </c>
      <c r="BN59" s="40">
        <f ca="1">BN13*'MVLP INPUT'!$L83</f>
        <v>22171.664336141486</v>
      </c>
      <c r="BO59" s="40">
        <f ca="1">BO13*'MVLP INPUT'!$L83</f>
        <v>22700.23111933441</v>
      </c>
      <c r="BP59" s="40">
        <f ca="1">BP13*'MVLP INPUT'!$L83</f>
        <v>23148.16956336769</v>
      </c>
      <c r="BQ59" s="40">
        <f ca="1">BQ13*'MVLP INPUT'!$L83</f>
        <v>23538.761085199305</v>
      </c>
      <c r="BR59" s="40">
        <f ca="1">BR13*'MVLP INPUT'!$L83</f>
        <v>23648.773030939341</v>
      </c>
      <c r="BS59" s="40">
        <f ca="1">BS13*'MVLP INPUT'!$L83</f>
        <v>23864.284379392375</v>
      </c>
    </row>
    <row r="60" spans="2:71" ht="25" customHeight="1" outlineLevel="1">
      <c r="B60" s="23" t="str">
        <f>B38</f>
        <v>MVLP3</v>
      </c>
      <c r="C60" s="40">
        <f>C14*'MVLP INPUT'!$L84</f>
        <v>0</v>
      </c>
      <c r="D60" s="40">
        <f>D14*'MVLP INPUT'!$L84</f>
        <v>0</v>
      </c>
      <c r="E60" s="40">
        <f>E14*'MVLP INPUT'!$L84</f>
        <v>0</v>
      </c>
      <c r="F60" s="40">
        <f>F14*'MVLP INPUT'!$L84</f>
        <v>0</v>
      </c>
      <c r="G60" s="40">
        <f>G14*'MVLP INPUT'!$L84</f>
        <v>0</v>
      </c>
      <c r="H60" s="40">
        <f>H14*'MVLP INPUT'!$L84</f>
        <v>0</v>
      </c>
      <c r="I60" s="40">
        <f>I14*'MVLP INPUT'!$L84</f>
        <v>0</v>
      </c>
      <c r="J60" s="40">
        <f>J14*'MVLP INPUT'!$L84</f>
        <v>0</v>
      </c>
      <c r="K60" s="40"/>
      <c r="L60" s="40">
        <f>L14*'MVLP INPUT'!$L84</f>
        <v>0</v>
      </c>
      <c r="M60" s="40">
        <f ca="1">M14*'MVLP INPUT'!$L84</f>
        <v>145.6</v>
      </c>
      <c r="N60" s="40">
        <f ca="1">N14*'MVLP INPUT'!$L84</f>
        <v>273.56999999999994</v>
      </c>
      <c r="O60" s="40">
        <f ca="1">O14*'MVLP INPUT'!$L84</f>
        <v>416.74149999999997</v>
      </c>
      <c r="P60" s="40">
        <f ca="1">P14*'MVLP INPUT'!$L84</f>
        <v>546.50442499999997</v>
      </c>
      <c r="Q60" s="40">
        <f ca="1">Q14*'MVLP INPUT'!$L84</f>
        <v>688.92920374999994</v>
      </c>
      <c r="R60" s="40">
        <f ca="1">R14*'MVLP INPUT'!$L84</f>
        <v>881.58274356250001</v>
      </c>
      <c r="S60" s="40">
        <f ca="1">S14*'MVLP INPUT'!$L84</f>
        <v>1132.453606384375</v>
      </c>
      <c r="T60" s="40">
        <f ca="1">T14*'MVLP INPUT'!$L84</f>
        <v>1386.5809260651563</v>
      </c>
      <c r="U60" s="40">
        <f ca="1">U14*'MVLP INPUT'!$L84</f>
        <v>1650.7518797618984</v>
      </c>
      <c r="V60" s="40">
        <f ca="1">V14*'MVLP INPUT'!$L84</f>
        <v>1874.1142857738034</v>
      </c>
      <c r="W60" s="40">
        <f ca="1">W14*'MVLP INPUT'!$L84</f>
        <v>2148.2585714851134</v>
      </c>
      <c r="X60" s="40">
        <f ca="1">X14*'MVLP INPUT'!$L84</f>
        <v>2462.3456429108574</v>
      </c>
      <c r="Y60" s="40">
        <f ca="1">Y14*'MVLP INPUT'!$L84</f>
        <v>2703.8283607653148</v>
      </c>
      <c r="Z60" s="40">
        <f ca="1">Z14*'MVLP INPUT'!$L84</f>
        <v>2928.6369427270488</v>
      </c>
      <c r="AA60" s="40">
        <f ca="1">AA14*'MVLP INPUT'!$L84</f>
        <v>3220.1050955906962</v>
      </c>
      <c r="AB60" s="40">
        <f ca="1">AB14*'MVLP INPUT'!$L84</f>
        <v>3493.3498408111609</v>
      </c>
      <c r="AC60" s="40">
        <f ca="1">AC14*'MVLP INPUT'!$L84</f>
        <v>3815.3323487706029</v>
      </c>
      <c r="AD60" s="40">
        <f ca="1">AD14*'MVLP INPUT'!$L84</f>
        <v>4287.1157313320728</v>
      </c>
      <c r="AE60" s="40">
        <f ca="1">AE14*'MVLP INPUT'!$L84</f>
        <v>4915.3599447654688</v>
      </c>
      <c r="AF60" s="40">
        <f ca="1">AF14*'MVLP INPUT'!$L84</f>
        <v>5524.5419475271947</v>
      </c>
      <c r="AG60" s="40">
        <f ca="1">AG14*'MVLP INPUT'!$L84</f>
        <v>6118.8148501508358</v>
      </c>
      <c r="AH60" s="40">
        <f ca="1">AH14*'MVLP INPUT'!$L84</f>
        <v>6561.2241076432938</v>
      </c>
      <c r="AI60" s="40">
        <f ca="1">AI14*'MVLP INPUT'!$L84</f>
        <v>7068.6129022611285</v>
      </c>
      <c r="AJ60" s="40">
        <f ca="1">AJ14*'MVLP INPUT'!$L84</f>
        <v>7598.7322571480718</v>
      </c>
      <c r="AK60" s="40">
        <f ca="1">AK14*'MVLP INPUT'!$L84</f>
        <v>7922.3956442906674</v>
      </c>
      <c r="AL60" s="40">
        <f ca="1">AL14*'MVLP INPUT'!$L84</f>
        <v>8166.1258620761346</v>
      </c>
      <c r="AM60" s="40">
        <f ca="1">AM14*'MVLP INPUT'!$L84</f>
        <v>8476.8195689723289</v>
      </c>
      <c r="AN60" s="40">
        <f ca="1">AN14*'MVLP INPUT'!$L84</f>
        <v>8715.0285905237106</v>
      </c>
      <c r="AO60" s="40">
        <f ca="1">AO14*'MVLP INPUT'!$L84</f>
        <v>8987.1271609975247</v>
      </c>
      <c r="AP60" s="40">
        <f ca="1">AP14*'MVLP INPUT'!$L84</f>
        <v>9427.1708029476486</v>
      </c>
      <c r="AQ60" s="40">
        <f ca="1">AQ14*'MVLP INPUT'!$L84</f>
        <v>10029.362262800265</v>
      </c>
      <c r="AR60" s="40">
        <f ca="1">AR14*'MVLP INPUT'!$L84</f>
        <v>10569.594149660252</v>
      </c>
      <c r="AS60" s="40">
        <f ca="1">AS14*'MVLP INPUT'!$L84</f>
        <v>11062.614442177239</v>
      </c>
      <c r="AT60" s="40">
        <f ca="1">AT14*'MVLP INPUT'!$L84</f>
        <v>11360.633720068376</v>
      </c>
      <c r="AU60" s="40">
        <f ca="1">AU14*'MVLP INPUT'!$L84</f>
        <v>11718.752034064957</v>
      </c>
      <c r="AV60" s="40">
        <f ca="1">AV14*'MVLP INPUT'!$L84</f>
        <v>12092.01443236171</v>
      </c>
      <c r="AW60" s="40">
        <f ca="1">AW14*'MVLP INPUT'!$L84</f>
        <v>12238.413710743624</v>
      </c>
      <c r="AX60" s="40">
        <f ca="1">AX14*'MVLP INPUT'!$L84</f>
        <v>12300.243025206442</v>
      </c>
      <c r="AY60" s="40">
        <f ca="1">AY14*'MVLP INPUT'!$L84</f>
        <v>12434.180873946121</v>
      </c>
      <c r="AZ60" s="40">
        <f ca="1">AZ14*'MVLP INPUT'!$L84</f>
        <v>12496.171830248817</v>
      </c>
      <c r="BA60" s="40">
        <f ca="1">BA14*'MVLP INPUT'!$L84</f>
        <v>12597.413238736377</v>
      </c>
      <c r="BB60" s="40">
        <f ca="1">BB14*'MVLP INPUT'!$L84</f>
        <v>12874.842576799556</v>
      </c>
      <c r="BC60" s="40">
        <f ca="1">BC14*'MVLP INPUT'!$L84</f>
        <v>13321.600447959579</v>
      </c>
      <c r="BD60" s="40">
        <f ca="1">BD14*'MVLP INPUT'!$L84</f>
        <v>13710.120425561601</v>
      </c>
      <c r="BE60" s="40">
        <f ca="1">BE14*'MVLP INPUT'!$L84</f>
        <v>14056.064404283521</v>
      </c>
      <c r="BF60" s="40">
        <f ca="1">BF14*'MVLP INPUT'!$L84</f>
        <v>14210.861184069345</v>
      </c>
      <c r="BG60" s="40">
        <f ca="1">BG14*'MVLP INPUT'!$L84</f>
        <v>14431.968124865876</v>
      </c>
      <c r="BH60" s="40">
        <f ca="1">BH14*'MVLP INPUT'!$L84</f>
        <v>14674.019718622581</v>
      </c>
      <c r="BI60" s="40">
        <f ca="1">BI14*'MVLP INPUT'!$L84</f>
        <v>14694.068732691454</v>
      </c>
      <c r="BJ60" s="40">
        <f ca="1">BJ14*'MVLP INPUT'!$L84</f>
        <v>14635.06529605688</v>
      </c>
      <c r="BK60" s="40">
        <f ca="1">BK14*'MVLP INPUT'!$L84</f>
        <v>14653.962031254037</v>
      </c>
      <c r="BL60" s="40">
        <f ca="1">BL14*'MVLP INPUT'!$L84</f>
        <v>14606.163929691336</v>
      </c>
      <c r="BM60" s="40">
        <f ca="1">BM14*'MVLP INPUT'!$L84</f>
        <v>14602.905733206768</v>
      </c>
      <c r="BN60" s="40">
        <f ca="1">BN14*'MVLP INPUT'!$L84</f>
        <v>14781.060446546429</v>
      </c>
      <c r="BO60" s="40">
        <f ca="1">BO14*'MVLP INPUT'!$L84</f>
        <v>15133.457424219108</v>
      </c>
      <c r="BP60" s="40">
        <f ca="1">BP14*'MVLP INPUT'!$L84</f>
        <v>15432.084553008153</v>
      </c>
      <c r="BQ60" s="40">
        <f ca="1">BQ14*'MVLP INPUT'!$L84</f>
        <v>15692.480325357745</v>
      </c>
      <c r="BR60" s="40">
        <f ca="1">BR14*'MVLP INPUT'!$L84</f>
        <v>15765.806309089858</v>
      </c>
      <c r="BS60" s="40">
        <f ca="1">BS14*'MVLP INPUT'!$L84</f>
        <v>15909.465993635364</v>
      </c>
    </row>
    <row r="61" spans="2:71" ht="25" customHeight="1" outlineLevel="1">
      <c r="B61" s="23" t="str">
        <f>B39</f>
        <v>MVLP4</v>
      </c>
      <c r="C61" s="40">
        <f>C15*'MVLP INPUT'!$L85</f>
        <v>0</v>
      </c>
      <c r="D61" s="40">
        <f>D15*'MVLP INPUT'!$L85</f>
        <v>0</v>
      </c>
      <c r="E61" s="40">
        <f>E15*'MVLP INPUT'!$L85</f>
        <v>0</v>
      </c>
      <c r="F61" s="40">
        <f>F15*'MVLP INPUT'!$L85</f>
        <v>0</v>
      </c>
      <c r="G61" s="40">
        <f>G15*'MVLP INPUT'!$L85</f>
        <v>0</v>
      </c>
      <c r="H61" s="40">
        <f>H15*'MVLP INPUT'!$L85</f>
        <v>0</v>
      </c>
      <c r="I61" s="40">
        <f>I15*'MVLP INPUT'!$L85</f>
        <v>0</v>
      </c>
      <c r="J61" s="40">
        <f>J15*'MVLP INPUT'!$L85</f>
        <v>0</v>
      </c>
      <c r="K61" s="40"/>
      <c r="L61" s="40">
        <f>L15*'MVLP INPUT'!$L85</f>
        <v>0</v>
      </c>
      <c r="M61" s="40">
        <f ca="1">M15*'MVLP INPUT'!$L85</f>
        <v>72.8</v>
      </c>
      <c r="N61" s="40">
        <f ca="1">N15*'MVLP INPUT'!$L85</f>
        <v>136.80999999999997</v>
      </c>
      <c r="O61" s="40">
        <f ca="1">O15*'MVLP INPUT'!$L85</f>
        <v>208.41949999999994</v>
      </c>
      <c r="P61" s="40">
        <f ca="1">P15*'MVLP INPUT'!$L85</f>
        <v>273.29852499999993</v>
      </c>
      <c r="Q61" s="40">
        <f ca="1">Q15*'MVLP INPUT'!$L85</f>
        <v>344.48359874999994</v>
      </c>
      <c r="R61" s="40">
        <f ca="1">R15*'MVLP INPUT'!$L85</f>
        <v>440.80941881249998</v>
      </c>
      <c r="S61" s="40">
        <f ca="1">S15*'MVLP INPUT'!$L85</f>
        <v>566.218947871875</v>
      </c>
      <c r="T61" s="40">
        <f ca="1">T15*'MVLP INPUT'!$L85</f>
        <v>693.3080004782812</v>
      </c>
      <c r="U61" s="40">
        <f ca="1">U15*'MVLP INPUT'!$L85</f>
        <v>825.39260045436708</v>
      </c>
      <c r="V61" s="40">
        <f ca="1">V15*'MVLP INPUT'!$L85</f>
        <v>937.07297043164863</v>
      </c>
      <c r="W61" s="40">
        <f ca="1">W15*'MVLP INPUT'!$L85</f>
        <v>1074.1193219100662</v>
      </c>
      <c r="X61" s="40">
        <f ca="1">X15*'MVLP INPUT'!$L85</f>
        <v>1231.1633558145629</v>
      </c>
      <c r="Y61" s="40">
        <f ca="1">Y15*'MVLP INPUT'!$L85</f>
        <v>1351.9051880238349</v>
      </c>
      <c r="Z61" s="40">
        <f ca="1">Z15*'MVLP INPUT'!$L85</f>
        <v>1464.3099286226432</v>
      </c>
      <c r="AA61" s="40">
        <f ca="1">AA15*'MVLP INPUT'!$L85</f>
        <v>1610.0444321915109</v>
      </c>
      <c r="AB61" s="40">
        <f ca="1">AB15*'MVLP INPUT'!$L85</f>
        <v>1746.6422105819354</v>
      </c>
      <c r="AC61" s="40">
        <f ca="1">AC15*'MVLP INPUT'!$L85</f>
        <v>1907.6601000528385</v>
      </c>
      <c r="AD61" s="40">
        <f ca="1">AD15*'MVLP INPUT'!$L85</f>
        <v>2143.5770950501965</v>
      </c>
      <c r="AE61" s="40">
        <f ca="1">AE15*'MVLP INPUT'!$L85</f>
        <v>2457.6982402976864</v>
      </c>
      <c r="AF61" s="40">
        <f ca="1">AF15*'MVLP INPUT'!$L85</f>
        <v>2762.2633282828024</v>
      </c>
      <c r="AG61" s="40">
        <f ca="1">AG15*'MVLP INPUT'!$L85</f>
        <v>3059.4001618686621</v>
      </c>
      <c r="AH61" s="40">
        <f ca="1">AH15*'MVLP INPUT'!$L85</f>
        <v>3280.5801537752295</v>
      </c>
      <c r="AI61" s="40">
        <f ca="1">AI15*'MVLP INPUT'!$L85</f>
        <v>3534.3011460864682</v>
      </c>
      <c r="AJ61" s="40">
        <f ca="1">AJ15*'MVLP INPUT'!$L85</f>
        <v>3799.3860887821447</v>
      </c>
      <c r="AK61" s="40">
        <f ca="1">AK15*'MVLP INPUT'!$L85</f>
        <v>3961.216784343037</v>
      </c>
      <c r="AL61" s="40">
        <f ca="1">AL15*'MVLP INPUT'!$L85</f>
        <v>4083.0559451258855</v>
      </c>
      <c r="AM61" s="40">
        <f ca="1">AM15*'MVLP INPUT'!$L85</f>
        <v>4238.4031478695906</v>
      </c>
      <c r="AN61" s="40">
        <f ca="1">AN15*'MVLP INPUT'!$L85</f>
        <v>4357.4829904761118</v>
      </c>
      <c r="AO61" s="40">
        <f ca="1">AO15*'MVLP INPUT'!$L85</f>
        <v>4493.5588409523061</v>
      </c>
      <c r="AP61" s="40">
        <f ca="1">AP15*'MVLP INPUT'!$L85</f>
        <v>4713.5808989046909</v>
      </c>
      <c r="AQ61" s="40">
        <f ca="1">AQ15*'MVLP INPUT'!$L85</f>
        <v>5014.6518539594563</v>
      </c>
      <c r="AR61" s="40">
        <f ca="1">AR15*'MVLP INPUT'!$L85</f>
        <v>5284.7692612614837</v>
      </c>
      <c r="AS61" s="40">
        <f ca="1">AS15*'MVLP INPUT'!$L85</f>
        <v>5531.2807981984097</v>
      </c>
      <c r="AT61" s="40">
        <f ca="1">AT15*'MVLP INPUT'!$L85</f>
        <v>5680.2667582884887</v>
      </c>
      <c r="AU61" s="40">
        <f ca="1">AU15*'MVLP INPUT'!$L85</f>
        <v>5859.3034203740644</v>
      </c>
      <c r="AV61" s="40">
        <f ca="1">AV15*'MVLP INPUT'!$L85</f>
        <v>6045.9382493553612</v>
      </c>
      <c r="AW61" s="40">
        <f ca="1">AW15*'MVLP INPUT'!$L85</f>
        <v>6119.1413368875938</v>
      </c>
      <c r="AX61" s="40">
        <f ca="1">AX15*'MVLP INPUT'!$L85</f>
        <v>6150.084270043214</v>
      </c>
      <c r="AY61" s="40">
        <f ca="1">AY15*'MVLP INPUT'!$L85</f>
        <v>6217.0300565410535</v>
      </c>
      <c r="AZ61" s="40">
        <f ca="1">AZ15*'MVLP INPUT'!$L85</f>
        <v>6248.0285537139998</v>
      </c>
      <c r="BA61" s="40">
        <f ca="1">BA15*'MVLP INPUT'!$L85</f>
        <v>6298.6271260283002</v>
      </c>
      <c r="BB61" s="40">
        <f ca="1">BB15*'MVLP INPUT'!$L85</f>
        <v>6437.3457697268859</v>
      </c>
      <c r="BC61" s="40">
        <f ca="1">BC15*'MVLP INPUT'!$L85</f>
        <v>6660.7284812405424</v>
      </c>
      <c r="BD61" s="40">
        <f ca="1">BD15*'MVLP INPUT'!$L85</f>
        <v>6854.9920571785151</v>
      </c>
      <c r="BE61" s="40">
        <f ca="1">BE15*'MVLP INPUT'!$L85</f>
        <v>7027.9424543195892</v>
      </c>
      <c r="BF61" s="40">
        <f ca="1">BF15*'MVLP INPUT'!$L85</f>
        <v>7105.3453316036093</v>
      </c>
      <c r="BG61" s="40">
        <f ca="1">BG15*'MVLP INPUT'!$L85</f>
        <v>7215.9280650234296</v>
      </c>
      <c r="BH61" s="40">
        <f ca="1">BH15*'MVLP INPUT'!$L85</f>
        <v>7336.9816617722572</v>
      </c>
      <c r="BI61" s="40">
        <f ca="1">BI15*'MVLP INPUT'!$L85</f>
        <v>7347.0325786836438</v>
      </c>
      <c r="BJ61" s="40">
        <f ca="1">BJ15*'MVLP INPUT'!$L85</f>
        <v>7317.5309497494627</v>
      </c>
      <c r="BK61" s="40">
        <f ca="1">BK15*'MVLP INPUT'!$L85</f>
        <v>7326.9544022619893</v>
      </c>
      <c r="BL61" s="40">
        <f ca="1">BL15*'MVLP INPUT'!$L85</f>
        <v>7303.0566821488892</v>
      </c>
      <c r="BM61" s="40">
        <f ca="1">BM15*'MVLP INPUT'!$L85</f>
        <v>7301.4538480414449</v>
      </c>
      <c r="BN61" s="40">
        <f ca="1">BN15*'MVLP INPUT'!$L85</f>
        <v>7390.5311556393726</v>
      </c>
      <c r="BO61" s="40">
        <f ca="1">BO15*'MVLP INPUT'!$L85</f>
        <v>7566.7045978574033</v>
      </c>
      <c r="BP61" s="40">
        <f ca="1">BP15*'MVLP INPUT'!$L85</f>
        <v>7716.0193679645326</v>
      </c>
      <c r="BQ61" s="40">
        <f ca="1">BQ15*'MVLP INPUT'!$L85</f>
        <v>7846.2183995663063</v>
      </c>
      <c r="BR61" s="40">
        <f ca="1">BR15*'MVLP INPUT'!$L85</f>
        <v>7882.9074795879915</v>
      </c>
      <c r="BS61" s="40">
        <f ca="1">BS15*'MVLP INPUT'!$L85</f>
        <v>7954.7621056085909</v>
      </c>
    </row>
    <row r="62" spans="2:71" ht="25" customHeight="1" outlineLevel="1">
      <c r="B62" s="23" t="str">
        <f t="shared" ref="B62:B66" si="236">B40</f>
        <v>MVLP5</v>
      </c>
      <c r="C62" s="40">
        <f>C16*'MVLP INPUT'!$L86</f>
        <v>0</v>
      </c>
      <c r="D62" s="40">
        <f>D16*'MVLP INPUT'!$L86</f>
        <v>0</v>
      </c>
      <c r="E62" s="40">
        <f>E16*'MVLP INPUT'!$L86</f>
        <v>0</v>
      </c>
      <c r="F62" s="40">
        <f>F16*'MVLP INPUT'!$L86</f>
        <v>0</v>
      </c>
      <c r="G62" s="40">
        <f>G16*'MVLP INPUT'!$L86</f>
        <v>0</v>
      </c>
      <c r="H62" s="40">
        <f>H16*'MVLP INPUT'!$L86</f>
        <v>0</v>
      </c>
      <c r="I62" s="40">
        <f>I16*'MVLP INPUT'!$L86</f>
        <v>0</v>
      </c>
      <c r="J62" s="40">
        <f>J16*'MVLP INPUT'!$L86</f>
        <v>0</v>
      </c>
      <c r="K62" s="40"/>
      <c r="L62" s="40">
        <f>L16*'MVLP INPUT'!$L86</f>
        <v>0</v>
      </c>
      <c r="M62" s="40">
        <f ca="1">M16*'MVLP INPUT'!$L86</f>
        <v>72.8</v>
      </c>
      <c r="N62" s="40">
        <f ca="1">N16*'MVLP INPUT'!$L86</f>
        <v>136.80999999999997</v>
      </c>
      <c r="O62" s="40">
        <f ca="1">O16*'MVLP INPUT'!$L86</f>
        <v>208.41949999999994</v>
      </c>
      <c r="P62" s="40">
        <f ca="1">P16*'MVLP INPUT'!$L86</f>
        <v>273.29852499999993</v>
      </c>
      <c r="Q62" s="40">
        <f ca="1">Q16*'MVLP INPUT'!$L86</f>
        <v>344.48359874999994</v>
      </c>
      <c r="R62" s="40">
        <f ca="1">R16*'MVLP INPUT'!$L86</f>
        <v>440.80941881249998</v>
      </c>
      <c r="S62" s="40">
        <f ca="1">S16*'MVLP INPUT'!$L86</f>
        <v>566.218947871875</v>
      </c>
      <c r="T62" s="40">
        <f ca="1">T16*'MVLP INPUT'!$L86</f>
        <v>693.3080004782812</v>
      </c>
      <c r="U62" s="40">
        <f ca="1">U16*'MVLP INPUT'!$L86</f>
        <v>825.39260045436708</v>
      </c>
      <c r="V62" s="40">
        <f ca="1">V16*'MVLP INPUT'!$L86</f>
        <v>937.07297043164863</v>
      </c>
      <c r="W62" s="40">
        <f ca="1">W16*'MVLP INPUT'!$L86</f>
        <v>1074.1193219100662</v>
      </c>
      <c r="X62" s="40">
        <f ca="1">X16*'MVLP INPUT'!$L86</f>
        <v>1231.1633558145629</v>
      </c>
      <c r="Y62" s="40">
        <f ca="1">Y16*'MVLP INPUT'!$L86</f>
        <v>1351.9051880238349</v>
      </c>
      <c r="Z62" s="40">
        <f ca="1">Z16*'MVLP INPUT'!$L86</f>
        <v>1464.3099286226432</v>
      </c>
      <c r="AA62" s="40">
        <f ca="1">AA16*'MVLP INPUT'!$L86</f>
        <v>1610.0444321915109</v>
      </c>
      <c r="AB62" s="40">
        <f ca="1">AB16*'MVLP INPUT'!$L86</f>
        <v>1746.6422105819354</v>
      </c>
      <c r="AC62" s="40">
        <f ca="1">AC16*'MVLP INPUT'!$L86</f>
        <v>1907.6601000528385</v>
      </c>
      <c r="AD62" s="40">
        <f ca="1">AD16*'MVLP INPUT'!$L86</f>
        <v>2143.5770950501965</v>
      </c>
      <c r="AE62" s="40">
        <f ca="1">AE16*'MVLP INPUT'!$L86</f>
        <v>2457.6982402976864</v>
      </c>
      <c r="AF62" s="40">
        <f ca="1">AF16*'MVLP INPUT'!$L86</f>
        <v>2762.2633282828024</v>
      </c>
      <c r="AG62" s="40">
        <f ca="1">AG16*'MVLP INPUT'!$L86</f>
        <v>3059.4001618686621</v>
      </c>
      <c r="AH62" s="40">
        <f ca="1">AH16*'MVLP INPUT'!$L86</f>
        <v>3280.5801537752295</v>
      </c>
      <c r="AI62" s="40">
        <f ca="1">AI16*'MVLP INPUT'!$L86</f>
        <v>3534.3011460864682</v>
      </c>
      <c r="AJ62" s="40">
        <f ca="1">AJ16*'MVLP INPUT'!$L86</f>
        <v>3799.3860887821447</v>
      </c>
      <c r="AK62" s="40">
        <f ca="1">AK16*'MVLP INPUT'!$L86</f>
        <v>3961.216784343037</v>
      </c>
      <c r="AL62" s="40">
        <f ca="1">AL16*'MVLP INPUT'!$L86</f>
        <v>4083.0559451258855</v>
      </c>
      <c r="AM62" s="40">
        <f ca="1">AM16*'MVLP INPUT'!$L86</f>
        <v>4238.4031478695906</v>
      </c>
      <c r="AN62" s="40">
        <f ca="1">AN16*'MVLP INPUT'!$L86</f>
        <v>4357.4829904761118</v>
      </c>
      <c r="AO62" s="40">
        <f ca="1">AO16*'MVLP INPUT'!$L86</f>
        <v>4493.5588409523061</v>
      </c>
      <c r="AP62" s="40">
        <f ca="1">AP16*'MVLP INPUT'!$L86</f>
        <v>4713.5808989046909</v>
      </c>
      <c r="AQ62" s="40">
        <f ca="1">AQ16*'MVLP INPUT'!$L86</f>
        <v>5014.6518539594563</v>
      </c>
      <c r="AR62" s="40">
        <f ca="1">AR16*'MVLP INPUT'!$L86</f>
        <v>5284.7692612614837</v>
      </c>
      <c r="AS62" s="40">
        <f ca="1">AS16*'MVLP INPUT'!$L86</f>
        <v>5531.2807981984097</v>
      </c>
      <c r="AT62" s="40">
        <f ca="1">AT16*'MVLP INPUT'!$L86</f>
        <v>5680.2667582884887</v>
      </c>
      <c r="AU62" s="40">
        <f ca="1">AU16*'MVLP INPUT'!$L86</f>
        <v>5859.3034203740644</v>
      </c>
      <c r="AV62" s="40">
        <f ca="1">AV16*'MVLP INPUT'!$L86</f>
        <v>6045.9382493553612</v>
      </c>
      <c r="AW62" s="40">
        <f ca="1">AW16*'MVLP INPUT'!$L86</f>
        <v>6119.1413368875938</v>
      </c>
      <c r="AX62" s="40">
        <f ca="1">AX16*'MVLP INPUT'!$L86</f>
        <v>6150.084270043214</v>
      </c>
      <c r="AY62" s="40">
        <f ca="1">AY16*'MVLP INPUT'!$L86</f>
        <v>6217.0300565410535</v>
      </c>
      <c r="AZ62" s="40">
        <f ca="1">AZ16*'MVLP INPUT'!$L86</f>
        <v>6248.0285537139998</v>
      </c>
      <c r="BA62" s="40">
        <f ca="1">BA16*'MVLP INPUT'!$L86</f>
        <v>6298.6271260283002</v>
      </c>
      <c r="BB62" s="40">
        <f ca="1">BB16*'MVLP INPUT'!$L86</f>
        <v>6437.3457697268859</v>
      </c>
      <c r="BC62" s="40">
        <f ca="1">BC16*'MVLP INPUT'!$L86</f>
        <v>6660.7284812405424</v>
      </c>
      <c r="BD62" s="40">
        <f ca="1">BD16*'MVLP INPUT'!$L86</f>
        <v>6854.9920571785151</v>
      </c>
      <c r="BE62" s="40">
        <f ca="1">BE16*'MVLP INPUT'!$L86</f>
        <v>7027.9424543195892</v>
      </c>
      <c r="BF62" s="40">
        <f ca="1">BF16*'MVLP INPUT'!$L86</f>
        <v>7105.3453316036093</v>
      </c>
      <c r="BG62" s="40">
        <f ca="1">BG16*'MVLP INPUT'!$L86</f>
        <v>7215.9280650234296</v>
      </c>
      <c r="BH62" s="40">
        <f ca="1">BH16*'MVLP INPUT'!$L86</f>
        <v>7336.9816617722572</v>
      </c>
      <c r="BI62" s="40">
        <f ca="1">BI16*'MVLP INPUT'!$L86</f>
        <v>7347.0325786836438</v>
      </c>
      <c r="BJ62" s="40">
        <f ca="1">BJ16*'MVLP INPUT'!$L86</f>
        <v>7317.5309497494627</v>
      </c>
      <c r="BK62" s="40">
        <f ca="1">BK16*'MVLP INPUT'!$L86</f>
        <v>7326.9544022619893</v>
      </c>
      <c r="BL62" s="40">
        <f ca="1">BL16*'MVLP INPUT'!$L86</f>
        <v>7303.0566821488892</v>
      </c>
      <c r="BM62" s="40">
        <f ca="1">BM16*'MVLP INPUT'!$L86</f>
        <v>7301.4538480414449</v>
      </c>
      <c r="BN62" s="40">
        <f ca="1">BN16*'MVLP INPUT'!$L86</f>
        <v>7390.5311556393726</v>
      </c>
      <c r="BO62" s="40">
        <f ca="1">BO16*'MVLP INPUT'!$L86</f>
        <v>7566.7045978574033</v>
      </c>
      <c r="BP62" s="40">
        <f ca="1">BP16*'MVLP INPUT'!$L86</f>
        <v>7716.0193679645326</v>
      </c>
      <c r="BQ62" s="40">
        <f ca="1">BQ16*'MVLP INPUT'!$L86</f>
        <v>7846.2183995663063</v>
      </c>
      <c r="BR62" s="40">
        <f ca="1">BR16*'MVLP INPUT'!$L86</f>
        <v>7882.9074795879915</v>
      </c>
      <c r="BS62" s="40">
        <f ca="1">BS16*'MVLP INPUT'!$L86</f>
        <v>7954.7621056085909</v>
      </c>
    </row>
    <row r="63" spans="2:71" ht="25" customHeight="1" outlineLevel="1">
      <c r="B63" s="23" t="str">
        <f t="shared" si="236"/>
        <v>MVLP6</v>
      </c>
      <c r="C63" s="40">
        <f>C17*'MVLP INPUT'!$L87</f>
        <v>0</v>
      </c>
      <c r="D63" s="40">
        <f>D17*'MVLP INPUT'!$L87</f>
        <v>0</v>
      </c>
      <c r="E63" s="40">
        <f>E17*'MVLP INPUT'!$L87</f>
        <v>0</v>
      </c>
      <c r="F63" s="40">
        <f>F17*'MVLP INPUT'!$L87</f>
        <v>0</v>
      </c>
      <c r="G63" s="40">
        <f>G17*'MVLP INPUT'!$L87</f>
        <v>0</v>
      </c>
      <c r="H63" s="40">
        <f>H17*'MVLP INPUT'!$L87</f>
        <v>0</v>
      </c>
      <c r="I63" s="40">
        <f>I17*'MVLP INPUT'!$L87</f>
        <v>0</v>
      </c>
      <c r="J63" s="40">
        <f>J17*'MVLP INPUT'!$L87</f>
        <v>0</v>
      </c>
      <c r="K63" s="40"/>
      <c r="L63" s="40">
        <f>L17*'MVLP INPUT'!$L87</f>
        <v>0</v>
      </c>
      <c r="M63" s="40">
        <f ca="1">M17*'MVLP INPUT'!$L87</f>
        <v>45.499999999999993</v>
      </c>
      <c r="N63" s="40">
        <f ca="1">N17*'MVLP INPUT'!$L87</f>
        <v>85.361249999999984</v>
      </c>
      <c r="O63" s="40">
        <f ca="1">O17*'MVLP INPUT'!$L87</f>
        <v>129.87978437499999</v>
      </c>
      <c r="P63" s="40">
        <f ca="1">P17*'MVLP INPUT'!$L87</f>
        <v>170.11109569531251</v>
      </c>
      <c r="Q63" s="40">
        <f ca="1">Q17*'MVLP INPUT'!$L87</f>
        <v>214.23026317130859</v>
      </c>
      <c r="R63" s="40">
        <f ca="1">R17*'MVLP INPUT'!$L87</f>
        <v>273.98317435481493</v>
      </c>
      <c r="S63" s="40">
        <f ca="1">S17*'MVLP INPUT'!$L87</f>
        <v>351.74905770118716</v>
      </c>
      <c r="T63" s="40">
        <f ca="1">T17*'MVLP INPUT'!$L87</f>
        <v>430.38223217187476</v>
      </c>
      <c r="U63" s="40">
        <f ca="1">U17*'MVLP INPUT'!$L87</f>
        <v>511.98716498285137</v>
      </c>
      <c r="V63" s="40">
        <f ca="1">V17*'MVLP INPUT'!$L87</f>
        <v>580.7078388212517</v>
      </c>
      <c r="W63" s="40">
        <f ca="1">W17*'MVLP INPUT'!$L87</f>
        <v>665.17067728313589</v>
      </c>
      <c r="X63" s="40">
        <f ca="1">X17*'MVLP INPUT'!$L87</f>
        <v>761.94921672577118</v>
      </c>
      <c r="Y63" s="40">
        <f ca="1">Y17*'MVLP INPUT'!$L87</f>
        <v>835.89688284766828</v>
      </c>
      <c r="Z63" s="40">
        <f ca="1">Z17*'MVLP INPUT'!$L87</f>
        <v>904.51229649816571</v>
      </c>
      <c r="AA63" s="40">
        <f ca="1">AA17*'MVLP INPUT'!$L87</f>
        <v>993.87540093201198</v>
      </c>
      <c r="AB63" s="40">
        <f ca="1">AB17*'MVLP INPUT'!$L87</f>
        <v>1077.3969423830813</v>
      </c>
      <c r="AC63" s="40">
        <f ca="1">AC17*'MVLP INPUT'!$L87</f>
        <v>1176.0336029079697</v>
      </c>
      <c r="AD63" s="40">
        <f ca="1">AD17*'MVLP INPUT'!$L87</f>
        <v>1321.3418387553011</v>
      </c>
      <c r="AE63" s="40">
        <f ca="1">AE17*'MVLP INPUT'!$L87</f>
        <v>1515.2713922206478</v>
      </c>
      <c r="AF63" s="40">
        <f ca="1">AF17*'MVLP INPUT'!$L87</f>
        <v>1702.869644129064</v>
      </c>
      <c r="AG63" s="40">
        <f ca="1">AG17*'MVLP INPUT'!$L87</f>
        <v>1885.5189878122881</v>
      </c>
      <c r="AH63" s="40">
        <f ca="1">AH17*'MVLP INPUT'!$L87</f>
        <v>2020.3792409521427</v>
      </c>
      <c r="AI63" s="40">
        <f ca="1">AI17*'MVLP INPUT'!$L87</f>
        <v>2175.4093308021552</v>
      </c>
      <c r="AJ63" s="40">
        <f ca="1">AJ17*'MVLP INPUT'!$L87</f>
        <v>2337.3003409350422</v>
      </c>
      <c r="AK63" s="40">
        <f ca="1">AK17*'MVLP INPUT'!$L87</f>
        <v>2434.4420730359525</v>
      </c>
      <c r="AL63" s="40">
        <f ca="1">AL17*'MVLP INPUT'!$L87</f>
        <v>2506.5838642015647</v>
      </c>
      <c r="AM63" s="40">
        <f ca="1">AM17*'MVLP INPUT'!$L87</f>
        <v>2599.6882113309825</v>
      </c>
      <c r="AN63" s="40">
        <f ca="1">AN17*'MVLP INPUT'!$L87</f>
        <v>2670.1045802361059</v>
      </c>
      <c r="AO63" s="40">
        <f ca="1">AO17*'MVLP INPUT'!$L87</f>
        <v>2751.1240897737107</v>
      </c>
      <c r="AP63" s="40">
        <f ca="1">AP17*'MVLP INPUT'!$L87</f>
        <v>2884.6400750605912</v>
      </c>
      <c r="AQ63" s="40">
        <f ca="1">AQ17*'MVLP INPUT'!$L87</f>
        <v>3068.6964711199103</v>
      </c>
      <c r="AR63" s="40">
        <f ca="1">AR17*'MVLP INPUT'!$L87</f>
        <v>3233.1399063861149</v>
      </c>
      <c r="AS63" s="40">
        <f ca="1">AS17*'MVLP INPUT'!$L87</f>
        <v>3382.6000613008441</v>
      </c>
      <c r="AT63" s="40">
        <f ca="1">AT17*'MVLP INPUT'!$L87</f>
        <v>3471.0135580825495</v>
      </c>
      <c r="AU63" s="40">
        <f ca="1">AU17*'MVLP INPUT'!$L87</f>
        <v>3578.1853462832155</v>
      </c>
      <c r="AV63" s="40">
        <f ca="1">AV17*'MVLP INPUT'!$L87</f>
        <v>3690.0806156033464</v>
      </c>
      <c r="AW63" s="40">
        <f ca="1">AW17*'MVLP INPUT'!$L87</f>
        <v>3731.0513832841707</v>
      </c>
      <c r="AX63" s="40">
        <f ca="1">AX17*'MVLP INPUT'!$L87</f>
        <v>3745.7211856617519</v>
      </c>
      <c r="AY63" s="40">
        <f ca="1">AY17*'MVLP INPUT'!$L87</f>
        <v>3783.1208234145101</v>
      </c>
      <c r="AZ63" s="40">
        <f ca="1">AZ17*'MVLP INPUT'!$L87</f>
        <v>3798.1569801852474</v>
      </c>
      <c r="BA63" s="40">
        <f ca="1">BA17*'MVLP INPUT'!$L87</f>
        <v>3825.6537387255221</v>
      </c>
      <c r="BB63" s="40">
        <f ca="1">BB17*'MVLP INPUT'!$L87</f>
        <v>3908.3569174424319</v>
      </c>
      <c r="BC63" s="40">
        <f ca="1">BC17*'MVLP INPUT'!$L87</f>
        <v>4043.9681792767046</v>
      </c>
      <c r="BD63" s="40">
        <f ca="1">BD17*'MVLP INPUT'!$L87</f>
        <v>4161.2098498646774</v>
      </c>
      <c r="BE63" s="40">
        <f ca="1">BE17*'MVLP INPUT'!$L87</f>
        <v>4265.0963327467825</v>
      </c>
      <c r="BF63" s="40">
        <f ca="1">BF17*'MVLP INPUT'!$L87</f>
        <v>4309.1787752775763</v>
      </c>
      <c r="BG63" s="40">
        <f ca="1">BG17*'MVLP INPUT'!$L87</f>
        <v>4374.0968895755032</v>
      </c>
      <c r="BH63" s="40">
        <f ca="1">BH17*'MVLP INPUT'!$L87</f>
        <v>4445.6068028727896</v>
      </c>
      <c r="BI63" s="40">
        <f ca="1">BI17*'MVLP INPUT'!$L87</f>
        <v>4447.7624457219681</v>
      </c>
      <c r="BJ63" s="40">
        <f ca="1">BJ17*'MVLP INPUT'!$L87</f>
        <v>4425.4049173215644</v>
      </c>
      <c r="BK63" s="40">
        <f ca="1">BK17*'MVLP INPUT'!$L87</f>
        <v>4427.6211591621832</v>
      </c>
      <c r="BL63" s="40">
        <f ca="1">BL17*'MVLP INPUT'!$L87</f>
        <v>4409.2210483061681</v>
      </c>
      <c r="BM63" s="40">
        <f ca="1">BM17*'MVLP INPUT'!$L87</f>
        <v>4404.9369432700951</v>
      </c>
      <c r="BN63" s="40">
        <f ca="1">BN17*'MVLP INPUT'!$L87</f>
        <v>4457.5277537484144</v>
      </c>
      <c r="BO63" s="40">
        <f ca="1">BO17*'MVLP INPUT'!$L87</f>
        <v>4564.6075466766233</v>
      </c>
      <c r="BP63" s="40">
        <f ca="1">BP17*'MVLP INPUT'!$L87</f>
        <v>4654.7656504760998</v>
      </c>
      <c r="BQ63" s="40">
        <f ca="1">BQ17*'MVLP INPUT'!$L87</f>
        <v>4732.8904538261049</v>
      </c>
      <c r="BR63" s="40">
        <f ca="1">BR17*'MVLP INPUT'!$L87</f>
        <v>4752.5137050002349</v>
      </c>
      <c r="BS63" s="40">
        <f ca="1">BS17*'MVLP INPUT'!$L87</f>
        <v>4794.2567354877228</v>
      </c>
    </row>
    <row r="64" spans="2:71" ht="25" customHeight="1" outlineLevel="1">
      <c r="B64" s="23" t="str">
        <f t="shared" si="236"/>
        <v>200 MB</v>
      </c>
      <c r="C64" s="40">
        <f>C18*'MVLP INPUT'!$L88</f>
        <v>0</v>
      </c>
      <c r="D64" s="40">
        <f>D18*'MVLP INPUT'!$L88</f>
        <v>0</v>
      </c>
      <c r="E64" s="40">
        <f>E18*'MVLP INPUT'!$L88</f>
        <v>0</v>
      </c>
      <c r="F64" s="40">
        <f>F18*'MVLP INPUT'!$L88</f>
        <v>0</v>
      </c>
      <c r="G64" s="40">
        <f>G18*'MVLP INPUT'!$L88</f>
        <v>0</v>
      </c>
      <c r="H64" s="40">
        <f>H18*'MVLP INPUT'!$L88</f>
        <v>0</v>
      </c>
      <c r="I64" s="40">
        <f>I18*'MVLP INPUT'!$L88</f>
        <v>0</v>
      </c>
      <c r="J64" s="40">
        <f>J18*'MVLP INPUT'!$L88</f>
        <v>0</v>
      </c>
      <c r="K64" s="40"/>
      <c r="L64" s="40">
        <f>L18*'MVLP INPUT'!$L88</f>
        <v>0</v>
      </c>
      <c r="M64" s="40">
        <f ca="1">M18*'MVLP INPUT'!$L88</f>
        <v>0</v>
      </c>
      <c r="N64" s="40">
        <f ca="1">N18*'MVLP INPUT'!$L88</f>
        <v>0</v>
      </c>
      <c r="O64" s="40">
        <f ca="1">O18*'MVLP INPUT'!$L88</f>
        <v>0</v>
      </c>
      <c r="P64" s="40">
        <f ca="1">P18*'MVLP INPUT'!$L88</f>
        <v>0</v>
      </c>
      <c r="Q64" s="40">
        <f ca="1">Q18*'MVLP INPUT'!$L88</f>
        <v>0</v>
      </c>
      <c r="R64" s="40">
        <f ca="1">R18*'MVLP INPUT'!$L88</f>
        <v>0</v>
      </c>
      <c r="S64" s="40">
        <f ca="1">S18*'MVLP INPUT'!$L88</f>
        <v>0</v>
      </c>
      <c r="T64" s="40">
        <f ca="1">T18*'MVLP INPUT'!$L88</f>
        <v>0</v>
      </c>
      <c r="U64" s="40">
        <f ca="1">U18*'MVLP INPUT'!$L88</f>
        <v>0</v>
      </c>
      <c r="V64" s="40">
        <f ca="1">V18*'MVLP INPUT'!$L88</f>
        <v>0</v>
      </c>
      <c r="W64" s="40">
        <f ca="1">W18*'MVLP INPUT'!$L88</f>
        <v>0</v>
      </c>
      <c r="X64" s="40">
        <f ca="1">X18*'MVLP INPUT'!$L88</f>
        <v>0</v>
      </c>
      <c r="Y64" s="40">
        <f ca="1">Y18*'MVLP INPUT'!$L88</f>
        <v>0</v>
      </c>
      <c r="Z64" s="40">
        <f ca="1">Z18*'MVLP INPUT'!$L88</f>
        <v>0</v>
      </c>
      <c r="AA64" s="40">
        <f ca="1">AA18*'MVLP INPUT'!$L88</f>
        <v>0</v>
      </c>
      <c r="AB64" s="40">
        <f ca="1">AB18*'MVLP INPUT'!$L88</f>
        <v>0</v>
      </c>
      <c r="AC64" s="40">
        <f ca="1">AC18*'MVLP INPUT'!$L88</f>
        <v>0</v>
      </c>
      <c r="AD64" s="40">
        <f ca="1">AD18*'MVLP INPUT'!$L88</f>
        <v>0</v>
      </c>
      <c r="AE64" s="40">
        <f ca="1">AE18*'MVLP INPUT'!$L88</f>
        <v>0</v>
      </c>
      <c r="AF64" s="40">
        <f ca="1">AF18*'MVLP INPUT'!$L88</f>
        <v>0</v>
      </c>
      <c r="AG64" s="40">
        <f ca="1">AG18*'MVLP INPUT'!$L88</f>
        <v>0</v>
      </c>
      <c r="AH64" s="40">
        <f ca="1">AH18*'MVLP INPUT'!$L88</f>
        <v>0</v>
      </c>
      <c r="AI64" s="40">
        <f ca="1">AI18*'MVLP INPUT'!$L88</f>
        <v>0</v>
      </c>
      <c r="AJ64" s="40">
        <f ca="1">AJ18*'MVLP INPUT'!$L88</f>
        <v>0</v>
      </c>
      <c r="AK64" s="40">
        <f ca="1">AK18*'MVLP INPUT'!$L88</f>
        <v>0</v>
      </c>
      <c r="AL64" s="40">
        <f ca="1">AL18*'MVLP INPUT'!$L88</f>
        <v>0</v>
      </c>
      <c r="AM64" s="40">
        <f ca="1">AM18*'MVLP INPUT'!$L88</f>
        <v>0</v>
      </c>
      <c r="AN64" s="40">
        <f ca="1">AN18*'MVLP INPUT'!$L88</f>
        <v>0</v>
      </c>
      <c r="AO64" s="40">
        <f ca="1">AO18*'MVLP INPUT'!$L88</f>
        <v>0</v>
      </c>
      <c r="AP64" s="40">
        <f ca="1">AP18*'MVLP INPUT'!$L88</f>
        <v>0</v>
      </c>
      <c r="AQ64" s="40">
        <f ca="1">AQ18*'MVLP INPUT'!$L88</f>
        <v>0</v>
      </c>
      <c r="AR64" s="40">
        <f ca="1">AR18*'MVLP INPUT'!$L88</f>
        <v>0</v>
      </c>
      <c r="AS64" s="40">
        <f ca="1">AS18*'MVLP INPUT'!$L88</f>
        <v>0</v>
      </c>
      <c r="AT64" s="40">
        <f ca="1">AT18*'MVLP INPUT'!$L88</f>
        <v>0</v>
      </c>
      <c r="AU64" s="40">
        <f ca="1">AU18*'MVLP INPUT'!$L88</f>
        <v>0</v>
      </c>
      <c r="AV64" s="40">
        <f ca="1">AV18*'MVLP INPUT'!$L88</f>
        <v>0</v>
      </c>
      <c r="AW64" s="40">
        <f ca="1">AW18*'MVLP INPUT'!$L88</f>
        <v>0</v>
      </c>
      <c r="AX64" s="40">
        <f ca="1">AX18*'MVLP INPUT'!$L88</f>
        <v>0</v>
      </c>
      <c r="AY64" s="40">
        <f ca="1">AY18*'MVLP INPUT'!$L88</f>
        <v>0</v>
      </c>
      <c r="AZ64" s="40">
        <f ca="1">AZ18*'MVLP INPUT'!$L88</f>
        <v>0</v>
      </c>
      <c r="BA64" s="40">
        <f ca="1">BA18*'MVLP INPUT'!$L88</f>
        <v>0</v>
      </c>
      <c r="BB64" s="40">
        <f ca="1">BB18*'MVLP INPUT'!$L88</f>
        <v>0</v>
      </c>
      <c r="BC64" s="40">
        <f ca="1">BC18*'MVLP INPUT'!$L88</f>
        <v>0</v>
      </c>
      <c r="BD64" s="40">
        <f ca="1">BD18*'MVLP INPUT'!$L88</f>
        <v>0</v>
      </c>
      <c r="BE64" s="40">
        <f ca="1">BE18*'MVLP INPUT'!$L88</f>
        <v>0</v>
      </c>
      <c r="BF64" s="40">
        <f ca="1">BF18*'MVLP INPUT'!$L88</f>
        <v>0</v>
      </c>
      <c r="BG64" s="40">
        <f ca="1">BG18*'MVLP INPUT'!$L88</f>
        <v>0</v>
      </c>
      <c r="BH64" s="40">
        <f ca="1">BH18*'MVLP INPUT'!$L88</f>
        <v>0</v>
      </c>
      <c r="BI64" s="40">
        <f ca="1">BI18*'MVLP INPUT'!$L88</f>
        <v>0</v>
      </c>
      <c r="BJ64" s="40">
        <f ca="1">BJ18*'MVLP INPUT'!$L88</f>
        <v>0</v>
      </c>
      <c r="BK64" s="40">
        <f ca="1">BK18*'MVLP INPUT'!$L88</f>
        <v>0</v>
      </c>
      <c r="BL64" s="40">
        <f ca="1">BL18*'MVLP INPUT'!$L88</f>
        <v>0</v>
      </c>
      <c r="BM64" s="40">
        <f ca="1">BM18*'MVLP INPUT'!$L88</f>
        <v>0</v>
      </c>
      <c r="BN64" s="40">
        <f ca="1">BN18*'MVLP INPUT'!$L88</f>
        <v>0</v>
      </c>
      <c r="BO64" s="40">
        <f ca="1">BO18*'MVLP INPUT'!$L88</f>
        <v>0</v>
      </c>
      <c r="BP64" s="40">
        <f ca="1">BP18*'MVLP INPUT'!$L88</f>
        <v>0</v>
      </c>
      <c r="BQ64" s="40">
        <f ca="1">BQ18*'MVLP INPUT'!$L88</f>
        <v>0</v>
      </c>
      <c r="BR64" s="40">
        <f ca="1">BR18*'MVLP INPUT'!$L88</f>
        <v>0</v>
      </c>
      <c r="BS64" s="40">
        <f ca="1">BS18*'MVLP INPUT'!$L88</f>
        <v>0</v>
      </c>
    </row>
    <row r="65" spans="2:71" ht="25" customHeight="1" outlineLevel="1">
      <c r="B65" s="23" t="str">
        <f t="shared" si="236"/>
        <v>500 MB</v>
      </c>
      <c r="C65" s="40">
        <f>C19*'MVLP INPUT'!$L89</f>
        <v>0</v>
      </c>
      <c r="D65" s="40">
        <f>D19*'MVLP INPUT'!$L89</f>
        <v>0</v>
      </c>
      <c r="E65" s="40">
        <f>E19*'MVLP INPUT'!$L89</f>
        <v>0</v>
      </c>
      <c r="F65" s="40">
        <f>F19*'MVLP INPUT'!$L89</f>
        <v>0</v>
      </c>
      <c r="G65" s="40">
        <f>G19*'MVLP INPUT'!$L89</f>
        <v>0</v>
      </c>
      <c r="H65" s="40">
        <f>H19*'MVLP INPUT'!$L89</f>
        <v>0</v>
      </c>
      <c r="I65" s="40">
        <f>I19*'MVLP INPUT'!$L89</f>
        <v>0</v>
      </c>
      <c r="J65" s="40">
        <f>J19*'MVLP INPUT'!$L89</f>
        <v>0</v>
      </c>
      <c r="K65" s="40"/>
      <c r="L65" s="40">
        <f>L19*'MVLP INPUT'!$L89</f>
        <v>0</v>
      </c>
      <c r="M65" s="40">
        <f ca="1">M19*'MVLP INPUT'!$L89</f>
        <v>0</v>
      </c>
      <c r="N65" s="40">
        <f ca="1">N19*'MVLP INPUT'!$L89</f>
        <v>0</v>
      </c>
      <c r="O65" s="40">
        <f ca="1">O19*'MVLP INPUT'!$L89</f>
        <v>0</v>
      </c>
      <c r="P65" s="40">
        <f ca="1">P19*'MVLP INPUT'!$L89</f>
        <v>0</v>
      </c>
      <c r="Q65" s="40">
        <f ca="1">Q19*'MVLP INPUT'!$L89</f>
        <v>0</v>
      </c>
      <c r="R65" s="40">
        <f ca="1">R19*'MVLP INPUT'!$L89</f>
        <v>0</v>
      </c>
      <c r="S65" s="40">
        <f ca="1">S19*'MVLP INPUT'!$L89</f>
        <v>0</v>
      </c>
      <c r="T65" s="40">
        <f ca="1">T19*'MVLP INPUT'!$L89</f>
        <v>0</v>
      </c>
      <c r="U65" s="40">
        <f ca="1">U19*'MVLP INPUT'!$L89</f>
        <v>0</v>
      </c>
      <c r="V65" s="40">
        <f ca="1">V19*'MVLP INPUT'!$L89</f>
        <v>0</v>
      </c>
      <c r="W65" s="40">
        <f ca="1">W19*'MVLP INPUT'!$L89</f>
        <v>0</v>
      </c>
      <c r="X65" s="40">
        <f ca="1">X19*'MVLP INPUT'!$L89</f>
        <v>0</v>
      </c>
      <c r="Y65" s="40">
        <f ca="1">Y19*'MVLP INPUT'!$L89</f>
        <v>0</v>
      </c>
      <c r="Z65" s="40">
        <f ca="1">Z19*'MVLP INPUT'!$L89</f>
        <v>0</v>
      </c>
      <c r="AA65" s="40">
        <f ca="1">AA19*'MVLP INPUT'!$L89</f>
        <v>0</v>
      </c>
      <c r="AB65" s="40">
        <f ca="1">AB19*'MVLP INPUT'!$L89</f>
        <v>0</v>
      </c>
      <c r="AC65" s="40">
        <f ca="1">AC19*'MVLP INPUT'!$L89</f>
        <v>0</v>
      </c>
      <c r="AD65" s="40">
        <f ca="1">AD19*'MVLP INPUT'!$L89</f>
        <v>0</v>
      </c>
      <c r="AE65" s="40">
        <f ca="1">AE19*'MVLP INPUT'!$L89</f>
        <v>0</v>
      </c>
      <c r="AF65" s="40">
        <f ca="1">AF19*'MVLP INPUT'!$L89</f>
        <v>0</v>
      </c>
      <c r="AG65" s="40">
        <f ca="1">AG19*'MVLP INPUT'!$L89</f>
        <v>0</v>
      </c>
      <c r="AH65" s="40">
        <f ca="1">AH19*'MVLP INPUT'!$L89</f>
        <v>0</v>
      </c>
      <c r="AI65" s="40">
        <f ca="1">AI19*'MVLP INPUT'!$L89</f>
        <v>0</v>
      </c>
      <c r="AJ65" s="40">
        <f ca="1">AJ19*'MVLP INPUT'!$L89</f>
        <v>0</v>
      </c>
      <c r="AK65" s="40">
        <f ca="1">AK19*'MVLP INPUT'!$L89</f>
        <v>0</v>
      </c>
      <c r="AL65" s="40">
        <f ca="1">AL19*'MVLP INPUT'!$L89</f>
        <v>0</v>
      </c>
      <c r="AM65" s="40">
        <f ca="1">AM19*'MVLP INPUT'!$L89</f>
        <v>0</v>
      </c>
      <c r="AN65" s="40">
        <f ca="1">AN19*'MVLP INPUT'!$L89</f>
        <v>0</v>
      </c>
      <c r="AO65" s="40">
        <f ca="1">AO19*'MVLP INPUT'!$L89</f>
        <v>0</v>
      </c>
      <c r="AP65" s="40">
        <f ca="1">AP19*'MVLP INPUT'!$L89</f>
        <v>0</v>
      </c>
      <c r="AQ65" s="40">
        <f ca="1">AQ19*'MVLP INPUT'!$L89</f>
        <v>0</v>
      </c>
      <c r="AR65" s="40">
        <f ca="1">AR19*'MVLP INPUT'!$L89</f>
        <v>0</v>
      </c>
      <c r="AS65" s="40">
        <f ca="1">AS19*'MVLP INPUT'!$L89</f>
        <v>0</v>
      </c>
      <c r="AT65" s="40">
        <f ca="1">AT19*'MVLP INPUT'!$L89</f>
        <v>0</v>
      </c>
      <c r="AU65" s="40">
        <f ca="1">AU19*'MVLP INPUT'!$L89</f>
        <v>0</v>
      </c>
      <c r="AV65" s="40">
        <f ca="1">AV19*'MVLP INPUT'!$L89</f>
        <v>0</v>
      </c>
      <c r="AW65" s="40">
        <f ca="1">AW19*'MVLP INPUT'!$L89</f>
        <v>0</v>
      </c>
      <c r="AX65" s="40">
        <f ca="1">AX19*'MVLP INPUT'!$L89</f>
        <v>0</v>
      </c>
      <c r="AY65" s="40">
        <f ca="1">AY19*'MVLP INPUT'!$L89</f>
        <v>0</v>
      </c>
      <c r="AZ65" s="40">
        <f ca="1">AZ19*'MVLP INPUT'!$L89</f>
        <v>0</v>
      </c>
      <c r="BA65" s="40">
        <f ca="1">BA19*'MVLP INPUT'!$L89</f>
        <v>0</v>
      </c>
      <c r="BB65" s="40">
        <f ca="1">BB19*'MVLP INPUT'!$L89</f>
        <v>0</v>
      </c>
      <c r="BC65" s="40">
        <f ca="1">BC19*'MVLP INPUT'!$L89</f>
        <v>0</v>
      </c>
      <c r="BD65" s="40">
        <f ca="1">BD19*'MVLP INPUT'!$L89</f>
        <v>0</v>
      </c>
      <c r="BE65" s="40">
        <f ca="1">BE19*'MVLP INPUT'!$L89</f>
        <v>0</v>
      </c>
      <c r="BF65" s="40">
        <f ca="1">BF19*'MVLP INPUT'!$L89</f>
        <v>0</v>
      </c>
      <c r="BG65" s="40">
        <f ca="1">BG19*'MVLP INPUT'!$L89</f>
        <v>0</v>
      </c>
      <c r="BH65" s="40">
        <f ca="1">BH19*'MVLP INPUT'!$L89</f>
        <v>0</v>
      </c>
      <c r="BI65" s="40">
        <f ca="1">BI19*'MVLP INPUT'!$L89</f>
        <v>0</v>
      </c>
      <c r="BJ65" s="40">
        <f ca="1">BJ19*'MVLP INPUT'!$L89</f>
        <v>0</v>
      </c>
      <c r="BK65" s="40">
        <f ca="1">BK19*'MVLP INPUT'!$L89</f>
        <v>0</v>
      </c>
      <c r="BL65" s="40">
        <f ca="1">BL19*'MVLP INPUT'!$L89</f>
        <v>0</v>
      </c>
      <c r="BM65" s="40">
        <f ca="1">BM19*'MVLP INPUT'!$L89</f>
        <v>0</v>
      </c>
      <c r="BN65" s="40">
        <f ca="1">BN19*'MVLP INPUT'!$L89</f>
        <v>0</v>
      </c>
      <c r="BO65" s="40">
        <f ca="1">BO19*'MVLP INPUT'!$L89</f>
        <v>0</v>
      </c>
      <c r="BP65" s="40">
        <f ca="1">BP19*'MVLP INPUT'!$L89</f>
        <v>0</v>
      </c>
      <c r="BQ65" s="40">
        <f ca="1">BQ19*'MVLP INPUT'!$L89</f>
        <v>0</v>
      </c>
      <c r="BR65" s="40">
        <f ca="1">BR19*'MVLP INPUT'!$L89</f>
        <v>0</v>
      </c>
      <c r="BS65" s="40">
        <f ca="1">BS19*'MVLP INPUT'!$L89</f>
        <v>0</v>
      </c>
    </row>
    <row r="66" spans="2:71" ht="25" customHeight="1" outlineLevel="1">
      <c r="B66" s="23" t="str">
        <f t="shared" si="236"/>
        <v>1.2 GB</v>
      </c>
      <c r="C66" s="40">
        <f>C20*'MVLP INPUT'!$L90</f>
        <v>0</v>
      </c>
      <c r="D66" s="40">
        <f>D20*'MVLP INPUT'!$L90</f>
        <v>0</v>
      </c>
      <c r="E66" s="40">
        <f>E20*'MVLP INPUT'!$L90</f>
        <v>0</v>
      </c>
      <c r="F66" s="40">
        <f>F20*'MVLP INPUT'!$L90</f>
        <v>0</v>
      </c>
      <c r="G66" s="40">
        <f>G20*'MVLP INPUT'!$L90</f>
        <v>0</v>
      </c>
      <c r="H66" s="40">
        <f>H20*'MVLP INPUT'!$L90</f>
        <v>0</v>
      </c>
      <c r="I66" s="40">
        <f>I20*'MVLP INPUT'!$L90</f>
        <v>0</v>
      </c>
      <c r="J66" s="40">
        <f>J20*'MVLP INPUT'!$L90</f>
        <v>0</v>
      </c>
      <c r="K66" s="40"/>
      <c r="L66" s="40">
        <f>L20*'MVLP INPUT'!$L90</f>
        <v>0</v>
      </c>
      <c r="M66" s="40">
        <f ca="1">M20*'MVLP INPUT'!$L90</f>
        <v>0</v>
      </c>
      <c r="N66" s="40">
        <f ca="1">N20*'MVLP INPUT'!$L90</f>
        <v>0</v>
      </c>
      <c r="O66" s="40">
        <f ca="1">O20*'MVLP INPUT'!$L90</f>
        <v>0</v>
      </c>
      <c r="P66" s="40">
        <f ca="1">P20*'MVLP INPUT'!$L90</f>
        <v>0</v>
      </c>
      <c r="Q66" s="40">
        <f ca="1">Q20*'MVLP INPUT'!$L90</f>
        <v>0</v>
      </c>
      <c r="R66" s="40">
        <f ca="1">R20*'MVLP INPUT'!$L90</f>
        <v>0</v>
      </c>
      <c r="S66" s="40">
        <f ca="1">S20*'MVLP INPUT'!$L90</f>
        <v>0</v>
      </c>
      <c r="T66" s="40">
        <f ca="1">T20*'MVLP INPUT'!$L90</f>
        <v>0</v>
      </c>
      <c r="U66" s="40">
        <f ca="1">U20*'MVLP INPUT'!$L90</f>
        <v>0</v>
      </c>
      <c r="V66" s="40">
        <f ca="1">V20*'MVLP INPUT'!$L90</f>
        <v>0</v>
      </c>
      <c r="W66" s="40">
        <f ca="1">W20*'MVLP INPUT'!$L90</f>
        <v>0</v>
      </c>
      <c r="X66" s="40">
        <f ca="1">X20*'MVLP INPUT'!$L90</f>
        <v>0</v>
      </c>
      <c r="Y66" s="40">
        <f ca="1">Y20*'MVLP INPUT'!$L90</f>
        <v>0</v>
      </c>
      <c r="Z66" s="40">
        <f ca="1">Z20*'MVLP INPUT'!$L90</f>
        <v>0</v>
      </c>
      <c r="AA66" s="40">
        <f ca="1">AA20*'MVLP INPUT'!$L90</f>
        <v>0</v>
      </c>
      <c r="AB66" s="40">
        <f ca="1">AB20*'MVLP INPUT'!$L90</f>
        <v>0</v>
      </c>
      <c r="AC66" s="40">
        <f ca="1">AC20*'MVLP INPUT'!$L90</f>
        <v>0</v>
      </c>
      <c r="AD66" s="40">
        <f ca="1">AD20*'MVLP INPUT'!$L90</f>
        <v>0</v>
      </c>
      <c r="AE66" s="40">
        <f ca="1">AE20*'MVLP INPUT'!$L90</f>
        <v>0</v>
      </c>
      <c r="AF66" s="40">
        <f ca="1">AF20*'MVLP INPUT'!$L90</f>
        <v>0</v>
      </c>
      <c r="AG66" s="40">
        <f ca="1">AG20*'MVLP INPUT'!$L90</f>
        <v>0</v>
      </c>
      <c r="AH66" s="40">
        <f ca="1">AH20*'MVLP INPUT'!$L90</f>
        <v>0</v>
      </c>
      <c r="AI66" s="40">
        <f ca="1">AI20*'MVLP INPUT'!$L90</f>
        <v>0</v>
      </c>
      <c r="AJ66" s="40">
        <f ca="1">AJ20*'MVLP INPUT'!$L90</f>
        <v>0</v>
      </c>
      <c r="AK66" s="40">
        <f ca="1">AK20*'MVLP INPUT'!$L90</f>
        <v>0</v>
      </c>
      <c r="AL66" s="40">
        <f ca="1">AL20*'MVLP INPUT'!$L90</f>
        <v>0</v>
      </c>
      <c r="AM66" s="40">
        <f ca="1">AM20*'MVLP INPUT'!$L90</f>
        <v>0</v>
      </c>
      <c r="AN66" s="40">
        <f ca="1">AN20*'MVLP INPUT'!$L90</f>
        <v>0</v>
      </c>
      <c r="AO66" s="40">
        <f ca="1">AO20*'MVLP INPUT'!$L90</f>
        <v>0</v>
      </c>
      <c r="AP66" s="40">
        <f ca="1">AP20*'MVLP INPUT'!$L90</f>
        <v>0</v>
      </c>
      <c r="AQ66" s="40">
        <f ca="1">AQ20*'MVLP INPUT'!$L90</f>
        <v>0</v>
      </c>
      <c r="AR66" s="40">
        <f ca="1">AR20*'MVLP INPUT'!$L90</f>
        <v>0</v>
      </c>
      <c r="AS66" s="40">
        <f ca="1">AS20*'MVLP INPUT'!$L90</f>
        <v>0</v>
      </c>
      <c r="AT66" s="40">
        <f ca="1">AT20*'MVLP INPUT'!$L90</f>
        <v>0</v>
      </c>
      <c r="AU66" s="40">
        <f ca="1">AU20*'MVLP INPUT'!$L90</f>
        <v>0</v>
      </c>
      <c r="AV66" s="40">
        <f ca="1">AV20*'MVLP INPUT'!$L90</f>
        <v>0</v>
      </c>
      <c r="AW66" s="40">
        <f ca="1">AW20*'MVLP INPUT'!$L90</f>
        <v>0</v>
      </c>
      <c r="AX66" s="40">
        <f ca="1">AX20*'MVLP INPUT'!$L90</f>
        <v>0</v>
      </c>
      <c r="AY66" s="40">
        <f ca="1">AY20*'MVLP INPUT'!$L90</f>
        <v>0</v>
      </c>
      <c r="AZ66" s="40">
        <f ca="1">AZ20*'MVLP INPUT'!$L90</f>
        <v>0</v>
      </c>
      <c r="BA66" s="40">
        <f ca="1">BA20*'MVLP INPUT'!$L90</f>
        <v>0</v>
      </c>
      <c r="BB66" s="40">
        <f ca="1">BB20*'MVLP INPUT'!$L90</f>
        <v>0</v>
      </c>
      <c r="BC66" s="40">
        <f ca="1">BC20*'MVLP INPUT'!$L90</f>
        <v>0</v>
      </c>
      <c r="BD66" s="40">
        <f ca="1">BD20*'MVLP INPUT'!$L90</f>
        <v>0</v>
      </c>
      <c r="BE66" s="40">
        <f ca="1">BE20*'MVLP INPUT'!$L90</f>
        <v>0</v>
      </c>
      <c r="BF66" s="40">
        <f ca="1">BF20*'MVLP INPUT'!$L90</f>
        <v>0</v>
      </c>
      <c r="BG66" s="40">
        <f ca="1">BG20*'MVLP INPUT'!$L90</f>
        <v>0</v>
      </c>
      <c r="BH66" s="40">
        <f ca="1">BH20*'MVLP INPUT'!$L90</f>
        <v>0</v>
      </c>
      <c r="BI66" s="40">
        <f ca="1">BI20*'MVLP INPUT'!$L90</f>
        <v>0</v>
      </c>
      <c r="BJ66" s="40">
        <f ca="1">BJ20*'MVLP INPUT'!$L90</f>
        <v>0</v>
      </c>
      <c r="BK66" s="40">
        <f ca="1">BK20*'MVLP INPUT'!$L90</f>
        <v>0</v>
      </c>
      <c r="BL66" s="40">
        <f ca="1">BL20*'MVLP INPUT'!$L90</f>
        <v>0</v>
      </c>
      <c r="BM66" s="40">
        <f ca="1">BM20*'MVLP INPUT'!$L90</f>
        <v>0</v>
      </c>
      <c r="BN66" s="40">
        <f ca="1">BN20*'MVLP INPUT'!$L90</f>
        <v>0</v>
      </c>
      <c r="BO66" s="40">
        <f ca="1">BO20*'MVLP INPUT'!$L90</f>
        <v>0</v>
      </c>
      <c r="BP66" s="40">
        <f ca="1">BP20*'MVLP INPUT'!$L90</f>
        <v>0</v>
      </c>
      <c r="BQ66" s="40">
        <f ca="1">BQ20*'MVLP INPUT'!$L90</f>
        <v>0</v>
      </c>
      <c r="BR66" s="40">
        <f ca="1">BR20*'MVLP INPUT'!$L90</f>
        <v>0</v>
      </c>
      <c r="BS66" s="40">
        <f ca="1">BS20*'MVLP INPUT'!$L90</f>
        <v>0</v>
      </c>
    </row>
    <row r="67" spans="2:71" ht="25" customHeight="1" outlineLevel="1">
      <c r="B67" s="23" t="str">
        <f>B45</f>
        <v>2.5 GB</v>
      </c>
      <c r="C67" s="40">
        <f>C21*'MVLP INPUT'!$L91</f>
        <v>0</v>
      </c>
      <c r="D67" s="40">
        <f>D21*'MVLP INPUT'!$L91</f>
        <v>0</v>
      </c>
      <c r="E67" s="40">
        <f>E21*'MVLP INPUT'!$L91</f>
        <v>0</v>
      </c>
      <c r="F67" s="40">
        <f>F21*'MVLP INPUT'!$L91</f>
        <v>0</v>
      </c>
      <c r="G67" s="40">
        <f>G21*'MVLP INPUT'!$L91</f>
        <v>0</v>
      </c>
      <c r="H67" s="40">
        <f>H21*'MVLP INPUT'!$L91</f>
        <v>0</v>
      </c>
      <c r="I67" s="40">
        <f>I21*'MVLP INPUT'!$L91</f>
        <v>0</v>
      </c>
      <c r="J67" s="40">
        <f>J21*'MVLP INPUT'!$L91</f>
        <v>0</v>
      </c>
      <c r="K67" s="40"/>
      <c r="L67" s="40">
        <f>L21*'MVLP INPUT'!$L91</f>
        <v>0</v>
      </c>
      <c r="M67" s="40">
        <f ca="1">M21*'MVLP INPUT'!$L91</f>
        <v>0</v>
      </c>
      <c r="N67" s="40">
        <f ca="1">N21*'MVLP INPUT'!$L91</f>
        <v>0</v>
      </c>
      <c r="O67" s="40">
        <f ca="1">O21*'MVLP INPUT'!$L91</f>
        <v>0</v>
      </c>
      <c r="P67" s="40">
        <f ca="1">P21*'MVLP INPUT'!$L91</f>
        <v>0</v>
      </c>
      <c r="Q67" s="40">
        <f ca="1">Q21*'MVLP INPUT'!$L91</f>
        <v>0</v>
      </c>
      <c r="R67" s="40">
        <f ca="1">R21*'MVLP INPUT'!$L91</f>
        <v>0</v>
      </c>
      <c r="S67" s="40">
        <f ca="1">S21*'MVLP INPUT'!$L91</f>
        <v>0</v>
      </c>
      <c r="T67" s="40">
        <f ca="1">T21*'MVLP INPUT'!$L91</f>
        <v>0</v>
      </c>
      <c r="U67" s="40">
        <f ca="1">U21*'MVLP INPUT'!$L91</f>
        <v>0</v>
      </c>
      <c r="V67" s="40">
        <f ca="1">V21*'MVLP INPUT'!$L91</f>
        <v>0</v>
      </c>
      <c r="W67" s="40">
        <f ca="1">W21*'MVLP INPUT'!$L91</f>
        <v>0</v>
      </c>
      <c r="X67" s="40">
        <f ca="1">X21*'MVLP INPUT'!$L91</f>
        <v>0</v>
      </c>
      <c r="Y67" s="40">
        <f ca="1">Y21*'MVLP INPUT'!$L91</f>
        <v>0</v>
      </c>
      <c r="Z67" s="40">
        <f ca="1">Z21*'MVLP INPUT'!$L91</f>
        <v>0</v>
      </c>
      <c r="AA67" s="40">
        <f ca="1">AA21*'MVLP INPUT'!$L91</f>
        <v>0</v>
      </c>
      <c r="AB67" s="40">
        <f ca="1">AB21*'MVLP INPUT'!$L91</f>
        <v>0</v>
      </c>
      <c r="AC67" s="40">
        <f ca="1">AC21*'MVLP INPUT'!$L91</f>
        <v>0</v>
      </c>
      <c r="AD67" s="40">
        <f ca="1">AD21*'MVLP INPUT'!$L91</f>
        <v>0</v>
      </c>
      <c r="AE67" s="40">
        <f ca="1">AE21*'MVLP INPUT'!$L91</f>
        <v>0</v>
      </c>
      <c r="AF67" s="40">
        <f ca="1">AF21*'MVLP INPUT'!$L91</f>
        <v>0</v>
      </c>
      <c r="AG67" s="40">
        <f ca="1">AG21*'MVLP INPUT'!$L91</f>
        <v>0</v>
      </c>
      <c r="AH67" s="40">
        <f ca="1">AH21*'MVLP INPUT'!$L91</f>
        <v>0</v>
      </c>
      <c r="AI67" s="40">
        <f ca="1">AI21*'MVLP INPUT'!$L91</f>
        <v>0</v>
      </c>
      <c r="AJ67" s="40">
        <f ca="1">AJ21*'MVLP INPUT'!$L91</f>
        <v>0</v>
      </c>
      <c r="AK67" s="40">
        <f ca="1">AK21*'MVLP INPUT'!$L91</f>
        <v>0</v>
      </c>
      <c r="AL67" s="40">
        <f ca="1">AL21*'MVLP INPUT'!$L91</f>
        <v>0</v>
      </c>
      <c r="AM67" s="40">
        <f ca="1">AM21*'MVLP INPUT'!$L91</f>
        <v>0</v>
      </c>
      <c r="AN67" s="40">
        <f ca="1">AN21*'MVLP INPUT'!$L91</f>
        <v>0</v>
      </c>
      <c r="AO67" s="40">
        <f ca="1">AO21*'MVLP INPUT'!$L91</f>
        <v>0</v>
      </c>
      <c r="AP67" s="40">
        <f ca="1">AP21*'MVLP INPUT'!$L91</f>
        <v>0</v>
      </c>
      <c r="AQ67" s="40">
        <f ca="1">AQ21*'MVLP INPUT'!$L91</f>
        <v>0</v>
      </c>
      <c r="AR67" s="40">
        <f ca="1">AR21*'MVLP INPUT'!$L91</f>
        <v>0</v>
      </c>
      <c r="AS67" s="40">
        <f ca="1">AS21*'MVLP INPUT'!$L91</f>
        <v>0</v>
      </c>
      <c r="AT67" s="40">
        <f ca="1">AT21*'MVLP INPUT'!$L91</f>
        <v>0</v>
      </c>
      <c r="AU67" s="40">
        <f ca="1">AU21*'MVLP INPUT'!$L91</f>
        <v>0</v>
      </c>
      <c r="AV67" s="40">
        <f ca="1">AV21*'MVLP INPUT'!$L91</f>
        <v>0</v>
      </c>
      <c r="AW67" s="40">
        <f ca="1">AW21*'MVLP INPUT'!$L91</f>
        <v>0</v>
      </c>
      <c r="AX67" s="40">
        <f ca="1">AX21*'MVLP INPUT'!$L91</f>
        <v>0</v>
      </c>
      <c r="AY67" s="40">
        <f ca="1">AY21*'MVLP INPUT'!$L91</f>
        <v>0</v>
      </c>
      <c r="AZ67" s="40">
        <f ca="1">AZ21*'MVLP INPUT'!$L91</f>
        <v>0</v>
      </c>
      <c r="BA67" s="40">
        <f ca="1">BA21*'MVLP INPUT'!$L91</f>
        <v>0</v>
      </c>
      <c r="BB67" s="40">
        <f ca="1">BB21*'MVLP INPUT'!$L91</f>
        <v>0</v>
      </c>
      <c r="BC67" s="40">
        <f ca="1">BC21*'MVLP INPUT'!$L91</f>
        <v>0</v>
      </c>
      <c r="BD67" s="40">
        <f ca="1">BD21*'MVLP INPUT'!$L91</f>
        <v>0</v>
      </c>
      <c r="BE67" s="40">
        <f ca="1">BE21*'MVLP INPUT'!$L91</f>
        <v>0</v>
      </c>
      <c r="BF67" s="40">
        <f ca="1">BF21*'MVLP INPUT'!$L91</f>
        <v>0</v>
      </c>
      <c r="BG67" s="40">
        <f ca="1">BG21*'MVLP INPUT'!$L91</f>
        <v>0</v>
      </c>
      <c r="BH67" s="40">
        <f ca="1">BH21*'MVLP INPUT'!$L91</f>
        <v>0</v>
      </c>
      <c r="BI67" s="40">
        <f ca="1">BI21*'MVLP INPUT'!$L91</f>
        <v>0</v>
      </c>
      <c r="BJ67" s="40">
        <f ca="1">BJ21*'MVLP INPUT'!$L91</f>
        <v>0</v>
      </c>
      <c r="BK67" s="40">
        <f ca="1">BK21*'MVLP INPUT'!$L91</f>
        <v>0</v>
      </c>
      <c r="BL67" s="40">
        <f ca="1">BL21*'MVLP INPUT'!$L91</f>
        <v>0</v>
      </c>
      <c r="BM67" s="40">
        <f ca="1">BM21*'MVLP INPUT'!$L91</f>
        <v>0</v>
      </c>
      <c r="BN67" s="40">
        <f ca="1">BN21*'MVLP INPUT'!$L91</f>
        <v>0</v>
      </c>
      <c r="BO67" s="40">
        <f ca="1">BO21*'MVLP INPUT'!$L91</f>
        <v>0</v>
      </c>
      <c r="BP67" s="40">
        <f ca="1">BP21*'MVLP INPUT'!$L91</f>
        <v>0</v>
      </c>
      <c r="BQ67" s="40">
        <f ca="1">BQ21*'MVLP INPUT'!$L91</f>
        <v>0</v>
      </c>
      <c r="BR67" s="40">
        <f ca="1">BR21*'MVLP INPUT'!$L91</f>
        <v>0</v>
      </c>
      <c r="BS67" s="40">
        <f ca="1">BS21*'MVLP INPUT'!$L91</f>
        <v>0</v>
      </c>
    </row>
    <row r="68" spans="2:71" ht="25" customHeight="1">
      <c r="B68" s="151" t="s">
        <v>383</v>
      </c>
      <c r="C68" s="154">
        <f>SUM(C69:C78)</f>
        <v>0</v>
      </c>
      <c r="D68" s="154">
        <f t="shared" ref="D68" si="237">SUM(D69:D78)</f>
        <v>0</v>
      </c>
      <c r="E68" s="154">
        <f t="shared" ref="E68" si="238">SUM(E69:E78)</f>
        <v>0</v>
      </c>
      <c r="F68" s="154">
        <f t="shared" ref="F68" si="239">SUM(F69:F78)</f>
        <v>0</v>
      </c>
      <c r="G68" s="154">
        <f t="shared" ref="G68" si="240">SUM(G69:G78)</f>
        <v>0</v>
      </c>
      <c r="H68" s="154">
        <f t="shared" ref="H68" si="241">SUM(H69:H78)</f>
        <v>0</v>
      </c>
      <c r="I68" s="154">
        <f t="shared" ref="I68" si="242">SUM(I69:I78)</f>
        <v>0</v>
      </c>
      <c r="J68" s="154">
        <f t="shared" ref="J68" si="243">SUM(J69:J78)</f>
        <v>0</v>
      </c>
      <c r="K68" s="154"/>
      <c r="L68" s="154">
        <f t="shared" ref="L68" si="244">SUM(L69:L78)</f>
        <v>0</v>
      </c>
      <c r="M68" s="154">
        <f t="shared" ref="M68" ca="1" si="245">SUM(M69:M78)</f>
        <v>2.2749999999999999</v>
      </c>
      <c r="N68" s="154">
        <f t="shared" ref="N68" ca="1" si="246">SUM(N69:N78)</f>
        <v>4.2680625000000001</v>
      </c>
      <c r="O68" s="154">
        <f t="shared" ref="O68" ca="1" si="247">SUM(O69:O78)</f>
        <v>6.4939892187500003</v>
      </c>
      <c r="P68" s="154">
        <f t="shared" ref="P68" ca="1" si="248">SUM(P69:P78)</f>
        <v>8.5055547847656268</v>
      </c>
      <c r="Q68" s="154">
        <f t="shared" ref="Q68" ca="1" si="249">SUM(Q69:Q78)</f>
        <v>10.711513158565431</v>
      </c>
      <c r="R68" s="154">
        <f t="shared" ref="R68" ca="1" si="250">SUM(R69:R78)</f>
        <v>13.699158717740747</v>
      </c>
      <c r="S68" s="154">
        <f t="shared" ref="S68" ca="1" si="251">SUM(S69:S78)</f>
        <v>17.58745288505936</v>
      </c>
      <c r="T68" s="154">
        <f t="shared" ref="T68" ca="1" si="252">SUM(T69:T78)</f>
        <v>21.51911160859374</v>
      </c>
      <c r="U68" s="154">
        <f t="shared" ref="U68" ca="1" si="253">SUM(U69:U78)</f>
        <v>25.599358249142568</v>
      </c>
      <c r="V68" s="154">
        <f t="shared" ref="V68" ca="1" si="254">SUM(V69:V78)</f>
        <v>29.035391941062585</v>
      </c>
      <c r="W68" s="154">
        <f t="shared" ref="W68" ca="1" si="255">SUM(W69:W78)</f>
        <v>33.258533864156796</v>
      </c>
      <c r="X68" s="154">
        <f t="shared" ref="X68" ca="1" si="256">SUM(X69:X78)</f>
        <v>38.097460836288569</v>
      </c>
      <c r="Y68" s="154">
        <f t="shared" ref="Y68" ca="1" si="257">SUM(Y69:Y78)</f>
        <v>41.794844142383418</v>
      </c>
      <c r="Z68" s="154">
        <f t="shared" ref="Z68" ca="1" si="258">SUM(Z69:Z78)</f>
        <v>45.225614824908291</v>
      </c>
      <c r="AA68" s="154">
        <f t="shared" ref="AA68" ca="1" si="259">SUM(AA69:AA78)</f>
        <v>49.693770046600605</v>
      </c>
      <c r="AB68" s="154">
        <f t="shared" ref="AB68" ca="1" si="260">SUM(AB69:AB78)</f>
        <v>53.869847119154073</v>
      </c>
      <c r="AC68" s="154">
        <f t="shared" ref="AC68" ca="1" si="261">SUM(AC69:AC78)</f>
        <v>58.801680145398485</v>
      </c>
      <c r="AD68" s="154">
        <f t="shared" ref="AD68" ca="1" si="262">SUM(AD69:AD78)</f>
        <v>66.06709193776507</v>
      </c>
      <c r="AE68" s="154">
        <f t="shared" ref="AE68" ca="1" si="263">SUM(AE69:AE78)</f>
        <v>75.763569611032395</v>
      </c>
      <c r="AF68" s="154">
        <f t="shared" ref="AF68" ca="1" si="264">SUM(AF69:AF78)</f>
        <v>85.143482206453214</v>
      </c>
      <c r="AG68" s="154">
        <f t="shared" ref="AG68" ca="1" si="265">SUM(AG69:AG78)</f>
        <v>94.2759493906144</v>
      </c>
      <c r="AH68" s="154">
        <f t="shared" ref="AH68" ca="1" si="266">SUM(AH69:AH78)</f>
        <v>101.01896204760715</v>
      </c>
      <c r="AI68" s="154">
        <f t="shared" ref="AI68" ca="1" si="267">SUM(AI69:AI78)</f>
        <v>108.77046654010778</v>
      </c>
      <c r="AJ68" s="154">
        <f t="shared" ref="AJ68" ca="1" si="268">SUM(AJ69:AJ78)</f>
        <v>116.86501704675211</v>
      </c>
      <c r="AK68" s="154">
        <f t="shared" ref="AK68" ca="1" si="269">SUM(AK69:AK78)</f>
        <v>121.72210365179762</v>
      </c>
      <c r="AL68" s="154">
        <f t="shared" ref="AL68" ca="1" si="270">SUM(AL69:AL78)</f>
        <v>125.32919321007824</v>
      </c>
      <c r="AM68" s="154">
        <f t="shared" ref="AM68" ca="1" si="271">SUM(AM69:AM78)</f>
        <v>129.98441056654914</v>
      </c>
      <c r="AN68" s="154">
        <f t="shared" ref="AN68" ca="1" si="272">SUM(AN69:AN78)</f>
        <v>133.50522901180531</v>
      </c>
      <c r="AO68" s="154">
        <f t="shared" ref="AO68" ca="1" si="273">SUM(AO69:AO78)</f>
        <v>137.55620448868555</v>
      </c>
      <c r="AP68" s="154">
        <f t="shared" ref="AP68" ca="1" si="274">SUM(AP69:AP78)</f>
        <v>144.23200375302957</v>
      </c>
      <c r="AQ68" s="154">
        <f t="shared" ref="AQ68" ca="1" si="275">SUM(AQ69:AQ78)</f>
        <v>153.43482355599551</v>
      </c>
      <c r="AR68" s="154">
        <f t="shared" ref="AR68" ca="1" si="276">SUM(AR69:AR78)</f>
        <v>161.65699531930576</v>
      </c>
      <c r="AS68" s="154">
        <f t="shared" ref="AS68" ca="1" si="277">SUM(AS69:AS78)</f>
        <v>169.13000306504222</v>
      </c>
      <c r="AT68" s="154">
        <f t="shared" ref="AT68" ca="1" si="278">SUM(AT69:AT78)</f>
        <v>173.55067790412747</v>
      </c>
      <c r="AU68" s="154">
        <f t="shared" ref="AU68" ca="1" si="279">SUM(AU69:AU78)</f>
        <v>178.90926731416079</v>
      </c>
      <c r="AV68" s="154">
        <f t="shared" ref="AV68" ca="1" si="280">SUM(AV69:AV78)</f>
        <v>184.50403078016734</v>
      </c>
      <c r="AW68" s="154">
        <f t="shared" ref="AW68" ca="1" si="281">SUM(AW69:AW78)</f>
        <v>186.55256916420853</v>
      </c>
      <c r="AX68" s="154">
        <f t="shared" ref="AX68" ca="1" si="282">SUM(AX69:AX78)</f>
        <v>187.28605928308761</v>
      </c>
      <c r="AY68" s="154">
        <f t="shared" ref="AY68" ca="1" si="283">SUM(AY69:AY78)</f>
        <v>189.1560411707255</v>
      </c>
      <c r="AZ68" s="154">
        <f t="shared" ref="AZ68" ca="1" si="284">SUM(AZ69:AZ78)</f>
        <v>189.90784900926241</v>
      </c>
      <c r="BA68" s="154">
        <f t="shared" ref="BA68" ca="1" si="285">SUM(BA69:BA78)</f>
        <v>191.28268693627612</v>
      </c>
      <c r="BB68" s="154">
        <f t="shared" ref="BB68" ca="1" si="286">SUM(BB69:BB78)</f>
        <v>195.41784587212163</v>
      </c>
      <c r="BC68" s="154">
        <f t="shared" ref="BC68" ca="1" si="287">SUM(BC69:BC78)</f>
        <v>202.19840896383525</v>
      </c>
      <c r="BD68" s="154">
        <f t="shared" ref="BD68" ca="1" si="288">SUM(BD69:BD78)</f>
        <v>208.06049249323391</v>
      </c>
      <c r="BE68" s="154">
        <f t="shared" ref="BE68" ca="1" si="289">SUM(BE69:BE78)</f>
        <v>213.25481663733913</v>
      </c>
      <c r="BF68" s="154">
        <f t="shared" ref="BF68" ca="1" si="290">SUM(BF69:BF78)</f>
        <v>215.45893876387885</v>
      </c>
      <c r="BG68" s="154">
        <f t="shared" ref="BG68" ca="1" si="291">SUM(BG69:BG78)</f>
        <v>218.70484447877519</v>
      </c>
      <c r="BH68" s="154">
        <f t="shared" ref="BH68" ca="1" si="292">SUM(BH69:BH78)</f>
        <v>222.28034014363948</v>
      </c>
      <c r="BI68" s="154">
        <f t="shared" ref="BI68" ca="1" si="293">SUM(BI69:BI78)</f>
        <v>222.38812228609842</v>
      </c>
      <c r="BJ68" s="154">
        <f t="shared" ref="BJ68" ca="1" si="294">SUM(BJ69:BJ78)</f>
        <v>221.27024586607826</v>
      </c>
      <c r="BK68" s="154">
        <f t="shared" ref="BK68" ca="1" si="295">SUM(BK69:BK78)</f>
        <v>221.38105795810915</v>
      </c>
      <c r="BL68" s="154">
        <f t="shared" ref="BL68" ca="1" si="296">SUM(BL69:BL78)</f>
        <v>220.46105241530844</v>
      </c>
      <c r="BM68" s="154">
        <f t="shared" ref="BM68" ca="1" si="297">SUM(BM69:BM78)</f>
        <v>220.24684716350475</v>
      </c>
      <c r="BN68" s="154">
        <f t="shared" ref="BN68" ca="1" si="298">SUM(BN69:BN78)</f>
        <v>222.87638768742076</v>
      </c>
      <c r="BO68" s="154">
        <f t="shared" ref="BO68" ca="1" si="299">SUM(BO69:BO78)</f>
        <v>228.23037733383117</v>
      </c>
      <c r="BP68" s="154">
        <f t="shared" ref="BP68" ca="1" si="300">SUM(BP69:BP78)</f>
        <v>232.73828252380503</v>
      </c>
      <c r="BQ68" s="154">
        <f t="shared" ref="BQ68" ca="1" si="301">SUM(BQ69:BQ78)</f>
        <v>236.6445226913053</v>
      </c>
      <c r="BR68" s="154">
        <f t="shared" ref="BR68" ca="1" si="302">SUM(BR69:BR78)</f>
        <v>237.62568525001177</v>
      </c>
      <c r="BS68" s="155">
        <f t="shared" ref="BS68" ca="1" si="303">SUM(BS69:BS78)</f>
        <v>239.71283677438618</v>
      </c>
    </row>
    <row r="69" spans="2:71" ht="25" customHeight="1" outlineLevel="1">
      <c r="B69" s="23" t="str">
        <f>B47</f>
        <v>MVLP1</v>
      </c>
      <c r="C69" s="40">
        <f>C12*'MVLP INPUT'!$M82</f>
        <v>0</v>
      </c>
      <c r="D69" s="40">
        <f>D12*'MVLP INPUT'!$M82</f>
        <v>0</v>
      </c>
      <c r="E69" s="40">
        <f>E12*'MVLP INPUT'!$M82</f>
        <v>0</v>
      </c>
      <c r="F69" s="40">
        <f>F12*'MVLP INPUT'!$M82</f>
        <v>0</v>
      </c>
      <c r="G69" s="40">
        <f>G12*'MVLP INPUT'!$M82</f>
        <v>0</v>
      </c>
      <c r="H69" s="40">
        <f>H12*'MVLP INPUT'!$M82</f>
        <v>0</v>
      </c>
      <c r="I69" s="40">
        <f>I12*'MVLP INPUT'!$M82</f>
        <v>0</v>
      </c>
      <c r="J69" s="40">
        <f>J12*'MVLP INPUT'!$M82</f>
        <v>0</v>
      </c>
      <c r="K69" s="40"/>
      <c r="L69" s="40">
        <f>L12*'MVLP INPUT'!$M82</f>
        <v>0</v>
      </c>
      <c r="M69" s="40">
        <f ca="1">M12*'MVLP INPUT'!$M82</f>
        <v>0</v>
      </c>
      <c r="N69" s="40">
        <f ca="1">N12*'MVLP INPUT'!$M82</f>
        <v>0</v>
      </c>
      <c r="O69" s="40">
        <f ca="1">O12*'MVLP INPUT'!$M82</f>
        <v>0</v>
      </c>
      <c r="P69" s="40">
        <f ca="1">P12*'MVLP INPUT'!$M82</f>
        <v>0</v>
      </c>
      <c r="Q69" s="40">
        <f ca="1">Q12*'MVLP INPUT'!$M82</f>
        <v>0</v>
      </c>
      <c r="R69" s="40">
        <f ca="1">R12*'MVLP INPUT'!$M82</f>
        <v>0</v>
      </c>
      <c r="S69" s="40">
        <f ca="1">S12*'MVLP INPUT'!$M82</f>
        <v>0</v>
      </c>
      <c r="T69" s="40">
        <f ca="1">T12*'MVLP INPUT'!$M82</f>
        <v>0</v>
      </c>
      <c r="U69" s="40">
        <f ca="1">U12*'MVLP INPUT'!$M82</f>
        <v>0</v>
      </c>
      <c r="V69" s="40">
        <f ca="1">V12*'MVLP INPUT'!$M82</f>
        <v>0</v>
      </c>
      <c r="W69" s="40">
        <f ca="1">W12*'MVLP INPUT'!$M82</f>
        <v>0</v>
      </c>
      <c r="X69" s="40">
        <f ca="1">X12*'MVLP INPUT'!$M82</f>
        <v>0</v>
      </c>
      <c r="Y69" s="40">
        <f ca="1">Y12*'MVLP INPUT'!$M82</f>
        <v>0</v>
      </c>
      <c r="Z69" s="40">
        <f ca="1">Z12*'MVLP INPUT'!$M82</f>
        <v>0</v>
      </c>
      <c r="AA69" s="40">
        <f ca="1">AA12*'MVLP INPUT'!$M82</f>
        <v>0</v>
      </c>
      <c r="AB69" s="40">
        <f ca="1">AB12*'MVLP INPUT'!$M82</f>
        <v>0</v>
      </c>
      <c r="AC69" s="40">
        <f ca="1">AC12*'MVLP INPUT'!$M82</f>
        <v>0</v>
      </c>
      <c r="AD69" s="40">
        <f ca="1">AD12*'MVLP INPUT'!$M82</f>
        <v>0</v>
      </c>
      <c r="AE69" s="40">
        <f ca="1">AE12*'MVLP INPUT'!$M82</f>
        <v>0</v>
      </c>
      <c r="AF69" s="40">
        <f ca="1">AF12*'MVLP INPUT'!$M82</f>
        <v>0</v>
      </c>
      <c r="AG69" s="40">
        <f ca="1">AG12*'MVLP INPUT'!$M82</f>
        <v>0</v>
      </c>
      <c r="AH69" s="40">
        <f ca="1">AH12*'MVLP INPUT'!$M82</f>
        <v>0</v>
      </c>
      <c r="AI69" s="40">
        <f ca="1">AI12*'MVLP INPUT'!$M82</f>
        <v>0</v>
      </c>
      <c r="AJ69" s="40">
        <f ca="1">AJ12*'MVLP INPUT'!$M82</f>
        <v>0</v>
      </c>
      <c r="AK69" s="40">
        <f ca="1">AK12*'MVLP INPUT'!$M82</f>
        <v>0</v>
      </c>
      <c r="AL69" s="40">
        <f ca="1">AL12*'MVLP INPUT'!$M82</f>
        <v>0</v>
      </c>
      <c r="AM69" s="40">
        <f ca="1">AM12*'MVLP INPUT'!$M82</f>
        <v>0</v>
      </c>
      <c r="AN69" s="40">
        <f ca="1">AN12*'MVLP INPUT'!$M82</f>
        <v>0</v>
      </c>
      <c r="AO69" s="40">
        <f ca="1">AO12*'MVLP INPUT'!$M82</f>
        <v>0</v>
      </c>
      <c r="AP69" s="40">
        <f ca="1">AP12*'MVLP INPUT'!$M82</f>
        <v>0</v>
      </c>
      <c r="AQ69" s="40">
        <f ca="1">AQ12*'MVLP INPUT'!$M82</f>
        <v>0</v>
      </c>
      <c r="AR69" s="40">
        <f ca="1">AR12*'MVLP INPUT'!$M82</f>
        <v>0</v>
      </c>
      <c r="AS69" s="40">
        <f ca="1">AS12*'MVLP INPUT'!$M82</f>
        <v>0</v>
      </c>
      <c r="AT69" s="40">
        <f ca="1">AT12*'MVLP INPUT'!$M82</f>
        <v>0</v>
      </c>
      <c r="AU69" s="40">
        <f ca="1">AU12*'MVLP INPUT'!$M82</f>
        <v>0</v>
      </c>
      <c r="AV69" s="40">
        <f ca="1">AV12*'MVLP INPUT'!$M82</f>
        <v>0</v>
      </c>
      <c r="AW69" s="40">
        <f ca="1">AW12*'MVLP INPUT'!$M82</f>
        <v>0</v>
      </c>
      <c r="AX69" s="40">
        <f ca="1">AX12*'MVLP INPUT'!$M82</f>
        <v>0</v>
      </c>
      <c r="AY69" s="40">
        <f ca="1">AY12*'MVLP INPUT'!$M82</f>
        <v>0</v>
      </c>
      <c r="AZ69" s="40">
        <f ca="1">AZ12*'MVLP INPUT'!$M82</f>
        <v>0</v>
      </c>
      <c r="BA69" s="40">
        <f ca="1">BA12*'MVLP INPUT'!$M82</f>
        <v>0</v>
      </c>
      <c r="BB69" s="40">
        <f ca="1">BB12*'MVLP INPUT'!$M82</f>
        <v>0</v>
      </c>
      <c r="BC69" s="40">
        <f ca="1">BC12*'MVLP INPUT'!$M82</f>
        <v>0</v>
      </c>
      <c r="BD69" s="40">
        <f ca="1">BD12*'MVLP INPUT'!$M82</f>
        <v>0</v>
      </c>
      <c r="BE69" s="40">
        <f ca="1">BE12*'MVLP INPUT'!$M82</f>
        <v>0</v>
      </c>
      <c r="BF69" s="40">
        <f ca="1">BF12*'MVLP INPUT'!$M82</f>
        <v>0</v>
      </c>
      <c r="BG69" s="40">
        <f ca="1">BG12*'MVLP INPUT'!$M82</f>
        <v>0</v>
      </c>
      <c r="BH69" s="40">
        <f ca="1">BH12*'MVLP INPUT'!$M82</f>
        <v>0</v>
      </c>
      <c r="BI69" s="40">
        <f ca="1">BI12*'MVLP INPUT'!$M82</f>
        <v>0</v>
      </c>
      <c r="BJ69" s="40">
        <f ca="1">BJ12*'MVLP INPUT'!$M82</f>
        <v>0</v>
      </c>
      <c r="BK69" s="40">
        <f ca="1">BK12*'MVLP INPUT'!$M82</f>
        <v>0</v>
      </c>
      <c r="BL69" s="40">
        <f ca="1">BL12*'MVLP INPUT'!$M82</f>
        <v>0</v>
      </c>
      <c r="BM69" s="40">
        <f ca="1">BM12*'MVLP INPUT'!$M82</f>
        <v>0</v>
      </c>
      <c r="BN69" s="40">
        <f ca="1">BN12*'MVLP INPUT'!$M82</f>
        <v>0</v>
      </c>
      <c r="BO69" s="40">
        <f ca="1">BO12*'MVLP INPUT'!$M82</f>
        <v>0</v>
      </c>
      <c r="BP69" s="40">
        <f ca="1">BP12*'MVLP INPUT'!$M82</f>
        <v>0</v>
      </c>
      <c r="BQ69" s="40">
        <f ca="1">BQ12*'MVLP INPUT'!$M82</f>
        <v>0</v>
      </c>
      <c r="BR69" s="40">
        <f ca="1">BR12*'MVLP INPUT'!$M82</f>
        <v>0</v>
      </c>
      <c r="BS69" s="40">
        <f ca="1">BS12*'MVLP INPUT'!$M82</f>
        <v>0</v>
      </c>
    </row>
    <row r="70" spans="2:71" ht="25" customHeight="1" outlineLevel="1">
      <c r="B70" s="23" t="str">
        <f>B48</f>
        <v>MVLP2</v>
      </c>
      <c r="C70" s="40">
        <f>C13*'MVLP INPUT'!$M83</f>
        <v>0</v>
      </c>
      <c r="D70" s="40">
        <f>D13*'MVLP INPUT'!$M83</f>
        <v>0</v>
      </c>
      <c r="E70" s="40">
        <f>E13*'MVLP INPUT'!$M83</f>
        <v>0</v>
      </c>
      <c r="F70" s="40">
        <f>F13*'MVLP INPUT'!$M83</f>
        <v>0</v>
      </c>
      <c r="G70" s="40">
        <f>G13*'MVLP INPUT'!$M83</f>
        <v>0</v>
      </c>
      <c r="H70" s="40">
        <f>H13*'MVLP INPUT'!$M83</f>
        <v>0</v>
      </c>
      <c r="I70" s="40">
        <f>I13*'MVLP INPUT'!$M83</f>
        <v>0</v>
      </c>
      <c r="J70" s="40">
        <f>J13*'MVLP INPUT'!$M83</f>
        <v>0</v>
      </c>
      <c r="K70" s="40"/>
      <c r="L70" s="40">
        <f>L13*'MVLP INPUT'!$M83</f>
        <v>0</v>
      </c>
      <c r="M70" s="40">
        <f ca="1">M13*'MVLP INPUT'!$M83</f>
        <v>0</v>
      </c>
      <c r="N70" s="40">
        <f ca="1">N13*'MVLP INPUT'!$M83</f>
        <v>0</v>
      </c>
      <c r="O70" s="40">
        <f ca="1">O13*'MVLP INPUT'!$M83</f>
        <v>0</v>
      </c>
      <c r="P70" s="40">
        <f ca="1">P13*'MVLP INPUT'!$M83</f>
        <v>0</v>
      </c>
      <c r="Q70" s="40">
        <f ca="1">Q13*'MVLP INPUT'!$M83</f>
        <v>0</v>
      </c>
      <c r="R70" s="40">
        <f ca="1">R13*'MVLP INPUT'!$M83</f>
        <v>0</v>
      </c>
      <c r="S70" s="40">
        <f ca="1">S13*'MVLP INPUT'!$M83</f>
        <v>0</v>
      </c>
      <c r="T70" s="40">
        <f ca="1">T13*'MVLP INPUT'!$M83</f>
        <v>0</v>
      </c>
      <c r="U70" s="40">
        <f ca="1">U13*'MVLP INPUT'!$M83</f>
        <v>0</v>
      </c>
      <c r="V70" s="40">
        <f ca="1">V13*'MVLP INPUT'!$M83</f>
        <v>0</v>
      </c>
      <c r="W70" s="40">
        <f ca="1">W13*'MVLP INPUT'!$M83</f>
        <v>0</v>
      </c>
      <c r="X70" s="40">
        <f ca="1">X13*'MVLP INPUT'!$M83</f>
        <v>0</v>
      </c>
      <c r="Y70" s="40">
        <f ca="1">Y13*'MVLP INPUT'!$M83</f>
        <v>0</v>
      </c>
      <c r="Z70" s="40">
        <f ca="1">Z13*'MVLP INPUT'!$M83</f>
        <v>0</v>
      </c>
      <c r="AA70" s="40">
        <f ca="1">AA13*'MVLP INPUT'!$M83</f>
        <v>0</v>
      </c>
      <c r="AB70" s="40">
        <f ca="1">AB13*'MVLP INPUT'!$M83</f>
        <v>0</v>
      </c>
      <c r="AC70" s="40">
        <f ca="1">AC13*'MVLP INPUT'!$M83</f>
        <v>0</v>
      </c>
      <c r="AD70" s="40">
        <f ca="1">AD13*'MVLP INPUT'!$M83</f>
        <v>0</v>
      </c>
      <c r="AE70" s="40">
        <f ca="1">AE13*'MVLP INPUT'!$M83</f>
        <v>0</v>
      </c>
      <c r="AF70" s="40">
        <f ca="1">AF13*'MVLP INPUT'!$M83</f>
        <v>0</v>
      </c>
      <c r="AG70" s="40">
        <f ca="1">AG13*'MVLP INPUT'!$M83</f>
        <v>0</v>
      </c>
      <c r="AH70" s="40">
        <f ca="1">AH13*'MVLP INPUT'!$M83</f>
        <v>0</v>
      </c>
      <c r="AI70" s="40">
        <f ca="1">AI13*'MVLP INPUT'!$M83</f>
        <v>0</v>
      </c>
      <c r="AJ70" s="40">
        <f ca="1">AJ13*'MVLP INPUT'!$M83</f>
        <v>0</v>
      </c>
      <c r="AK70" s="40">
        <f ca="1">AK13*'MVLP INPUT'!$M83</f>
        <v>0</v>
      </c>
      <c r="AL70" s="40">
        <f ca="1">AL13*'MVLP INPUT'!$M83</f>
        <v>0</v>
      </c>
      <c r="AM70" s="40">
        <f ca="1">AM13*'MVLP INPUT'!$M83</f>
        <v>0</v>
      </c>
      <c r="AN70" s="40">
        <f ca="1">AN13*'MVLP INPUT'!$M83</f>
        <v>0</v>
      </c>
      <c r="AO70" s="40">
        <f ca="1">AO13*'MVLP INPUT'!$M83</f>
        <v>0</v>
      </c>
      <c r="AP70" s="40">
        <f ca="1">AP13*'MVLP INPUT'!$M83</f>
        <v>0</v>
      </c>
      <c r="AQ70" s="40">
        <f ca="1">AQ13*'MVLP INPUT'!$M83</f>
        <v>0</v>
      </c>
      <c r="AR70" s="40">
        <f ca="1">AR13*'MVLP INPUT'!$M83</f>
        <v>0</v>
      </c>
      <c r="AS70" s="40">
        <f ca="1">AS13*'MVLP INPUT'!$M83</f>
        <v>0</v>
      </c>
      <c r="AT70" s="40">
        <f ca="1">AT13*'MVLP INPUT'!$M83</f>
        <v>0</v>
      </c>
      <c r="AU70" s="40">
        <f ca="1">AU13*'MVLP INPUT'!$M83</f>
        <v>0</v>
      </c>
      <c r="AV70" s="40">
        <f ca="1">AV13*'MVLP INPUT'!$M83</f>
        <v>0</v>
      </c>
      <c r="AW70" s="40">
        <f ca="1">AW13*'MVLP INPUT'!$M83</f>
        <v>0</v>
      </c>
      <c r="AX70" s="40">
        <f ca="1">AX13*'MVLP INPUT'!$M83</f>
        <v>0</v>
      </c>
      <c r="AY70" s="40">
        <f ca="1">AY13*'MVLP INPUT'!$M83</f>
        <v>0</v>
      </c>
      <c r="AZ70" s="40">
        <f ca="1">AZ13*'MVLP INPUT'!$M83</f>
        <v>0</v>
      </c>
      <c r="BA70" s="40">
        <f ca="1">BA13*'MVLP INPUT'!$M83</f>
        <v>0</v>
      </c>
      <c r="BB70" s="40">
        <f ca="1">BB13*'MVLP INPUT'!$M83</f>
        <v>0</v>
      </c>
      <c r="BC70" s="40">
        <f ca="1">BC13*'MVLP INPUT'!$M83</f>
        <v>0</v>
      </c>
      <c r="BD70" s="40">
        <f ca="1">BD13*'MVLP INPUT'!$M83</f>
        <v>0</v>
      </c>
      <c r="BE70" s="40">
        <f ca="1">BE13*'MVLP INPUT'!$M83</f>
        <v>0</v>
      </c>
      <c r="BF70" s="40">
        <f ca="1">BF13*'MVLP INPUT'!$M83</f>
        <v>0</v>
      </c>
      <c r="BG70" s="40">
        <f ca="1">BG13*'MVLP INPUT'!$M83</f>
        <v>0</v>
      </c>
      <c r="BH70" s="40">
        <f ca="1">BH13*'MVLP INPUT'!$M83</f>
        <v>0</v>
      </c>
      <c r="BI70" s="40">
        <f ca="1">BI13*'MVLP INPUT'!$M83</f>
        <v>0</v>
      </c>
      <c r="BJ70" s="40">
        <f ca="1">BJ13*'MVLP INPUT'!$M83</f>
        <v>0</v>
      </c>
      <c r="BK70" s="40">
        <f ca="1">BK13*'MVLP INPUT'!$M83</f>
        <v>0</v>
      </c>
      <c r="BL70" s="40">
        <f ca="1">BL13*'MVLP INPUT'!$M83</f>
        <v>0</v>
      </c>
      <c r="BM70" s="40">
        <f ca="1">BM13*'MVLP INPUT'!$M83</f>
        <v>0</v>
      </c>
      <c r="BN70" s="40">
        <f ca="1">BN13*'MVLP INPUT'!$M83</f>
        <v>0</v>
      </c>
      <c r="BO70" s="40">
        <f ca="1">BO13*'MVLP INPUT'!$M83</f>
        <v>0</v>
      </c>
      <c r="BP70" s="40">
        <f ca="1">BP13*'MVLP INPUT'!$M83</f>
        <v>0</v>
      </c>
      <c r="BQ70" s="40">
        <f ca="1">BQ13*'MVLP INPUT'!$M83</f>
        <v>0</v>
      </c>
      <c r="BR70" s="40">
        <f ca="1">BR13*'MVLP INPUT'!$M83</f>
        <v>0</v>
      </c>
      <c r="BS70" s="40">
        <f ca="1">BS13*'MVLP INPUT'!$M83</f>
        <v>0</v>
      </c>
    </row>
    <row r="71" spans="2:71" ht="25" customHeight="1" outlineLevel="1">
      <c r="B71" s="23" t="str">
        <f>B49</f>
        <v>MVLP3</v>
      </c>
      <c r="C71" s="40">
        <f>C14*'MVLP INPUT'!$M84</f>
        <v>0</v>
      </c>
      <c r="D71" s="40">
        <f>D14*'MVLP INPUT'!$M84</f>
        <v>0</v>
      </c>
      <c r="E71" s="40">
        <f>E14*'MVLP INPUT'!$M84</f>
        <v>0</v>
      </c>
      <c r="F71" s="40">
        <f>F14*'MVLP INPUT'!$M84</f>
        <v>0</v>
      </c>
      <c r="G71" s="40">
        <f>G14*'MVLP INPUT'!$M84</f>
        <v>0</v>
      </c>
      <c r="H71" s="40">
        <f>H14*'MVLP INPUT'!$M84</f>
        <v>0</v>
      </c>
      <c r="I71" s="40">
        <f>I14*'MVLP INPUT'!$M84</f>
        <v>0</v>
      </c>
      <c r="J71" s="40">
        <f>J14*'MVLP INPUT'!$M84</f>
        <v>0</v>
      </c>
      <c r="K71" s="40"/>
      <c r="L71" s="40">
        <f>L14*'MVLP INPUT'!$M84</f>
        <v>0</v>
      </c>
      <c r="M71" s="40">
        <f ca="1">M14*'MVLP INPUT'!$M84</f>
        <v>0</v>
      </c>
      <c r="N71" s="40">
        <f ca="1">N14*'MVLP INPUT'!$M84</f>
        <v>0</v>
      </c>
      <c r="O71" s="40">
        <f ca="1">O14*'MVLP INPUT'!$M84</f>
        <v>0</v>
      </c>
      <c r="P71" s="40">
        <f ca="1">P14*'MVLP INPUT'!$M84</f>
        <v>0</v>
      </c>
      <c r="Q71" s="40">
        <f ca="1">Q14*'MVLP INPUT'!$M84</f>
        <v>0</v>
      </c>
      <c r="R71" s="40">
        <f ca="1">R14*'MVLP INPUT'!$M84</f>
        <v>0</v>
      </c>
      <c r="S71" s="40">
        <f ca="1">S14*'MVLP INPUT'!$M84</f>
        <v>0</v>
      </c>
      <c r="T71" s="40">
        <f ca="1">T14*'MVLP INPUT'!$M84</f>
        <v>0</v>
      </c>
      <c r="U71" s="40">
        <f ca="1">U14*'MVLP INPUT'!$M84</f>
        <v>0</v>
      </c>
      <c r="V71" s="40">
        <f ca="1">V14*'MVLP INPUT'!$M84</f>
        <v>0</v>
      </c>
      <c r="W71" s="40">
        <f ca="1">W14*'MVLP INPUT'!$M84</f>
        <v>0</v>
      </c>
      <c r="X71" s="40">
        <f ca="1">X14*'MVLP INPUT'!$M84</f>
        <v>0</v>
      </c>
      <c r="Y71" s="40">
        <f ca="1">Y14*'MVLP INPUT'!$M84</f>
        <v>0</v>
      </c>
      <c r="Z71" s="40">
        <f ca="1">Z14*'MVLP INPUT'!$M84</f>
        <v>0</v>
      </c>
      <c r="AA71" s="40">
        <f ca="1">AA14*'MVLP INPUT'!$M84</f>
        <v>0</v>
      </c>
      <c r="AB71" s="40">
        <f ca="1">AB14*'MVLP INPUT'!$M84</f>
        <v>0</v>
      </c>
      <c r="AC71" s="40">
        <f ca="1">AC14*'MVLP INPUT'!$M84</f>
        <v>0</v>
      </c>
      <c r="AD71" s="40">
        <f ca="1">AD14*'MVLP INPUT'!$M84</f>
        <v>0</v>
      </c>
      <c r="AE71" s="40">
        <f ca="1">AE14*'MVLP INPUT'!$M84</f>
        <v>0</v>
      </c>
      <c r="AF71" s="40">
        <f ca="1">AF14*'MVLP INPUT'!$M84</f>
        <v>0</v>
      </c>
      <c r="AG71" s="40">
        <f ca="1">AG14*'MVLP INPUT'!$M84</f>
        <v>0</v>
      </c>
      <c r="AH71" s="40">
        <f ca="1">AH14*'MVLP INPUT'!$M84</f>
        <v>0</v>
      </c>
      <c r="AI71" s="40">
        <f ca="1">AI14*'MVLP INPUT'!$M84</f>
        <v>0</v>
      </c>
      <c r="AJ71" s="40">
        <f ca="1">AJ14*'MVLP INPUT'!$M84</f>
        <v>0</v>
      </c>
      <c r="AK71" s="40">
        <f ca="1">AK14*'MVLP INPUT'!$M84</f>
        <v>0</v>
      </c>
      <c r="AL71" s="40">
        <f ca="1">AL14*'MVLP INPUT'!$M84</f>
        <v>0</v>
      </c>
      <c r="AM71" s="40">
        <f ca="1">AM14*'MVLP INPUT'!$M84</f>
        <v>0</v>
      </c>
      <c r="AN71" s="40">
        <f ca="1">AN14*'MVLP INPUT'!$M84</f>
        <v>0</v>
      </c>
      <c r="AO71" s="40">
        <f ca="1">AO14*'MVLP INPUT'!$M84</f>
        <v>0</v>
      </c>
      <c r="AP71" s="40">
        <f ca="1">AP14*'MVLP INPUT'!$M84</f>
        <v>0</v>
      </c>
      <c r="AQ71" s="40">
        <f ca="1">AQ14*'MVLP INPUT'!$M84</f>
        <v>0</v>
      </c>
      <c r="AR71" s="40">
        <f ca="1">AR14*'MVLP INPUT'!$M84</f>
        <v>0</v>
      </c>
      <c r="AS71" s="40">
        <f ca="1">AS14*'MVLP INPUT'!$M84</f>
        <v>0</v>
      </c>
      <c r="AT71" s="40">
        <f ca="1">AT14*'MVLP INPUT'!$M84</f>
        <v>0</v>
      </c>
      <c r="AU71" s="40">
        <f ca="1">AU14*'MVLP INPUT'!$M84</f>
        <v>0</v>
      </c>
      <c r="AV71" s="40">
        <f ca="1">AV14*'MVLP INPUT'!$M84</f>
        <v>0</v>
      </c>
      <c r="AW71" s="40">
        <f ca="1">AW14*'MVLP INPUT'!$M84</f>
        <v>0</v>
      </c>
      <c r="AX71" s="40">
        <f ca="1">AX14*'MVLP INPUT'!$M84</f>
        <v>0</v>
      </c>
      <c r="AY71" s="40">
        <f ca="1">AY14*'MVLP INPUT'!$M84</f>
        <v>0</v>
      </c>
      <c r="AZ71" s="40">
        <f ca="1">AZ14*'MVLP INPUT'!$M84</f>
        <v>0</v>
      </c>
      <c r="BA71" s="40">
        <f ca="1">BA14*'MVLP INPUT'!$M84</f>
        <v>0</v>
      </c>
      <c r="BB71" s="40">
        <f ca="1">BB14*'MVLP INPUT'!$M84</f>
        <v>0</v>
      </c>
      <c r="BC71" s="40">
        <f ca="1">BC14*'MVLP INPUT'!$M84</f>
        <v>0</v>
      </c>
      <c r="BD71" s="40">
        <f ca="1">BD14*'MVLP INPUT'!$M84</f>
        <v>0</v>
      </c>
      <c r="BE71" s="40">
        <f ca="1">BE14*'MVLP INPUT'!$M84</f>
        <v>0</v>
      </c>
      <c r="BF71" s="40">
        <f ca="1">BF14*'MVLP INPUT'!$M84</f>
        <v>0</v>
      </c>
      <c r="BG71" s="40">
        <f ca="1">BG14*'MVLP INPUT'!$M84</f>
        <v>0</v>
      </c>
      <c r="BH71" s="40">
        <f ca="1">BH14*'MVLP INPUT'!$M84</f>
        <v>0</v>
      </c>
      <c r="BI71" s="40">
        <f ca="1">BI14*'MVLP INPUT'!$M84</f>
        <v>0</v>
      </c>
      <c r="BJ71" s="40">
        <f ca="1">BJ14*'MVLP INPUT'!$M84</f>
        <v>0</v>
      </c>
      <c r="BK71" s="40">
        <f ca="1">BK14*'MVLP INPUT'!$M84</f>
        <v>0</v>
      </c>
      <c r="BL71" s="40">
        <f ca="1">BL14*'MVLP INPUT'!$M84</f>
        <v>0</v>
      </c>
      <c r="BM71" s="40">
        <f ca="1">BM14*'MVLP INPUT'!$M84</f>
        <v>0</v>
      </c>
      <c r="BN71" s="40">
        <f ca="1">BN14*'MVLP INPUT'!$M84</f>
        <v>0</v>
      </c>
      <c r="BO71" s="40">
        <f ca="1">BO14*'MVLP INPUT'!$M84</f>
        <v>0</v>
      </c>
      <c r="BP71" s="40">
        <f ca="1">BP14*'MVLP INPUT'!$M84</f>
        <v>0</v>
      </c>
      <c r="BQ71" s="40">
        <f ca="1">BQ14*'MVLP INPUT'!$M84</f>
        <v>0</v>
      </c>
      <c r="BR71" s="40">
        <f ca="1">BR14*'MVLP INPUT'!$M84</f>
        <v>0</v>
      </c>
      <c r="BS71" s="40">
        <f ca="1">BS14*'MVLP INPUT'!$M84</f>
        <v>0</v>
      </c>
    </row>
    <row r="72" spans="2:71" ht="25" customHeight="1" outlineLevel="1">
      <c r="B72" s="23" t="str">
        <f>B50</f>
        <v>MVLP4</v>
      </c>
      <c r="C72" s="40">
        <f>C15*'MVLP INPUT'!$M85</f>
        <v>0</v>
      </c>
      <c r="D72" s="40">
        <f>D15*'MVLP INPUT'!$M85</f>
        <v>0</v>
      </c>
      <c r="E72" s="40">
        <f>E15*'MVLP INPUT'!$M85</f>
        <v>0</v>
      </c>
      <c r="F72" s="40">
        <f>F15*'MVLP INPUT'!$M85</f>
        <v>0</v>
      </c>
      <c r="G72" s="40">
        <f>G15*'MVLP INPUT'!$M85</f>
        <v>0</v>
      </c>
      <c r="H72" s="40">
        <f>H15*'MVLP INPUT'!$M85</f>
        <v>0</v>
      </c>
      <c r="I72" s="40">
        <f>I15*'MVLP INPUT'!$M85</f>
        <v>0</v>
      </c>
      <c r="J72" s="40">
        <f>J15*'MVLP INPUT'!$M85</f>
        <v>0</v>
      </c>
      <c r="K72" s="40"/>
      <c r="L72" s="40">
        <f>L15*'MVLP INPUT'!$M85</f>
        <v>0</v>
      </c>
      <c r="M72" s="40">
        <f ca="1">M15*'MVLP INPUT'!$M85</f>
        <v>0</v>
      </c>
      <c r="N72" s="40">
        <f ca="1">N15*'MVLP INPUT'!$M85</f>
        <v>0</v>
      </c>
      <c r="O72" s="40">
        <f ca="1">O15*'MVLP INPUT'!$M85</f>
        <v>0</v>
      </c>
      <c r="P72" s="40">
        <f ca="1">P15*'MVLP INPUT'!$M85</f>
        <v>0</v>
      </c>
      <c r="Q72" s="40">
        <f ca="1">Q15*'MVLP INPUT'!$M85</f>
        <v>0</v>
      </c>
      <c r="R72" s="40">
        <f ca="1">R15*'MVLP INPUT'!$M85</f>
        <v>0</v>
      </c>
      <c r="S72" s="40">
        <f ca="1">S15*'MVLP INPUT'!$M85</f>
        <v>0</v>
      </c>
      <c r="T72" s="40">
        <f ca="1">T15*'MVLP INPUT'!$M85</f>
        <v>0</v>
      </c>
      <c r="U72" s="40">
        <f ca="1">U15*'MVLP INPUT'!$M85</f>
        <v>0</v>
      </c>
      <c r="V72" s="40">
        <f ca="1">V15*'MVLP INPUT'!$M85</f>
        <v>0</v>
      </c>
      <c r="W72" s="40">
        <f ca="1">W15*'MVLP INPUT'!$M85</f>
        <v>0</v>
      </c>
      <c r="X72" s="40">
        <f ca="1">X15*'MVLP INPUT'!$M85</f>
        <v>0</v>
      </c>
      <c r="Y72" s="40">
        <f ca="1">Y15*'MVLP INPUT'!$M85</f>
        <v>0</v>
      </c>
      <c r="Z72" s="40">
        <f ca="1">Z15*'MVLP INPUT'!$M85</f>
        <v>0</v>
      </c>
      <c r="AA72" s="40">
        <f ca="1">AA15*'MVLP INPUT'!$M85</f>
        <v>0</v>
      </c>
      <c r="AB72" s="40">
        <f ca="1">AB15*'MVLP INPUT'!$M85</f>
        <v>0</v>
      </c>
      <c r="AC72" s="40">
        <f ca="1">AC15*'MVLP INPUT'!$M85</f>
        <v>0</v>
      </c>
      <c r="AD72" s="40">
        <f ca="1">AD15*'MVLP INPUT'!$M85</f>
        <v>0</v>
      </c>
      <c r="AE72" s="40">
        <f ca="1">AE15*'MVLP INPUT'!$M85</f>
        <v>0</v>
      </c>
      <c r="AF72" s="40">
        <f ca="1">AF15*'MVLP INPUT'!$M85</f>
        <v>0</v>
      </c>
      <c r="AG72" s="40">
        <f ca="1">AG15*'MVLP INPUT'!$M85</f>
        <v>0</v>
      </c>
      <c r="AH72" s="40">
        <f ca="1">AH15*'MVLP INPUT'!$M85</f>
        <v>0</v>
      </c>
      <c r="AI72" s="40">
        <f ca="1">AI15*'MVLP INPUT'!$M85</f>
        <v>0</v>
      </c>
      <c r="AJ72" s="40">
        <f ca="1">AJ15*'MVLP INPUT'!$M85</f>
        <v>0</v>
      </c>
      <c r="AK72" s="40">
        <f ca="1">AK15*'MVLP INPUT'!$M85</f>
        <v>0</v>
      </c>
      <c r="AL72" s="40">
        <f ca="1">AL15*'MVLP INPUT'!$M85</f>
        <v>0</v>
      </c>
      <c r="AM72" s="40">
        <f ca="1">AM15*'MVLP INPUT'!$M85</f>
        <v>0</v>
      </c>
      <c r="AN72" s="40">
        <f ca="1">AN15*'MVLP INPUT'!$M85</f>
        <v>0</v>
      </c>
      <c r="AO72" s="40">
        <f ca="1">AO15*'MVLP INPUT'!$M85</f>
        <v>0</v>
      </c>
      <c r="AP72" s="40">
        <f ca="1">AP15*'MVLP INPUT'!$M85</f>
        <v>0</v>
      </c>
      <c r="AQ72" s="40">
        <f ca="1">AQ15*'MVLP INPUT'!$M85</f>
        <v>0</v>
      </c>
      <c r="AR72" s="40">
        <f ca="1">AR15*'MVLP INPUT'!$M85</f>
        <v>0</v>
      </c>
      <c r="AS72" s="40">
        <f ca="1">AS15*'MVLP INPUT'!$M85</f>
        <v>0</v>
      </c>
      <c r="AT72" s="40">
        <f ca="1">AT15*'MVLP INPUT'!$M85</f>
        <v>0</v>
      </c>
      <c r="AU72" s="40">
        <f ca="1">AU15*'MVLP INPUT'!$M85</f>
        <v>0</v>
      </c>
      <c r="AV72" s="40">
        <f ca="1">AV15*'MVLP INPUT'!$M85</f>
        <v>0</v>
      </c>
      <c r="AW72" s="40">
        <f ca="1">AW15*'MVLP INPUT'!$M85</f>
        <v>0</v>
      </c>
      <c r="AX72" s="40">
        <f ca="1">AX15*'MVLP INPUT'!$M85</f>
        <v>0</v>
      </c>
      <c r="AY72" s="40">
        <f ca="1">AY15*'MVLP INPUT'!$M85</f>
        <v>0</v>
      </c>
      <c r="AZ72" s="40">
        <f ca="1">AZ15*'MVLP INPUT'!$M85</f>
        <v>0</v>
      </c>
      <c r="BA72" s="40">
        <f ca="1">BA15*'MVLP INPUT'!$M85</f>
        <v>0</v>
      </c>
      <c r="BB72" s="40">
        <f ca="1">BB15*'MVLP INPUT'!$M85</f>
        <v>0</v>
      </c>
      <c r="BC72" s="40">
        <f ca="1">BC15*'MVLP INPUT'!$M85</f>
        <v>0</v>
      </c>
      <c r="BD72" s="40">
        <f ca="1">BD15*'MVLP INPUT'!$M85</f>
        <v>0</v>
      </c>
      <c r="BE72" s="40">
        <f ca="1">BE15*'MVLP INPUT'!$M85</f>
        <v>0</v>
      </c>
      <c r="BF72" s="40">
        <f ca="1">BF15*'MVLP INPUT'!$M85</f>
        <v>0</v>
      </c>
      <c r="BG72" s="40">
        <f ca="1">BG15*'MVLP INPUT'!$M85</f>
        <v>0</v>
      </c>
      <c r="BH72" s="40">
        <f ca="1">BH15*'MVLP INPUT'!$M85</f>
        <v>0</v>
      </c>
      <c r="BI72" s="40">
        <f ca="1">BI15*'MVLP INPUT'!$M85</f>
        <v>0</v>
      </c>
      <c r="BJ72" s="40">
        <f ca="1">BJ15*'MVLP INPUT'!$M85</f>
        <v>0</v>
      </c>
      <c r="BK72" s="40">
        <f ca="1">BK15*'MVLP INPUT'!$M85</f>
        <v>0</v>
      </c>
      <c r="BL72" s="40">
        <f ca="1">BL15*'MVLP INPUT'!$M85</f>
        <v>0</v>
      </c>
      <c r="BM72" s="40">
        <f ca="1">BM15*'MVLP INPUT'!$M85</f>
        <v>0</v>
      </c>
      <c r="BN72" s="40">
        <f ca="1">BN15*'MVLP INPUT'!$M85</f>
        <v>0</v>
      </c>
      <c r="BO72" s="40">
        <f ca="1">BO15*'MVLP INPUT'!$M85</f>
        <v>0</v>
      </c>
      <c r="BP72" s="40">
        <f ca="1">BP15*'MVLP INPUT'!$M85</f>
        <v>0</v>
      </c>
      <c r="BQ72" s="40">
        <f ca="1">BQ15*'MVLP INPUT'!$M85</f>
        <v>0</v>
      </c>
      <c r="BR72" s="40">
        <f ca="1">BR15*'MVLP INPUT'!$M85</f>
        <v>0</v>
      </c>
      <c r="BS72" s="40">
        <f ca="1">BS15*'MVLP INPUT'!$M85</f>
        <v>0</v>
      </c>
    </row>
    <row r="73" spans="2:71" ht="25" customHeight="1" outlineLevel="1">
      <c r="B73" s="23" t="str">
        <f t="shared" ref="B73:B77" si="304">B51</f>
        <v>MVLP5</v>
      </c>
      <c r="C73" s="40">
        <f>C16*'MVLP INPUT'!$M86</f>
        <v>0</v>
      </c>
      <c r="D73" s="40">
        <f>D16*'MVLP INPUT'!$M86</f>
        <v>0</v>
      </c>
      <c r="E73" s="40">
        <f>E16*'MVLP INPUT'!$M86</f>
        <v>0</v>
      </c>
      <c r="F73" s="40">
        <f>F16*'MVLP INPUT'!$M86</f>
        <v>0</v>
      </c>
      <c r="G73" s="40">
        <f>G16*'MVLP INPUT'!$M86</f>
        <v>0</v>
      </c>
      <c r="H73" s="40">
        <f>H16*'MVLP INPUT'!$M86</f>
        <v>0</v>
      </c>
      <c r="I73" s="40">
        <f>I16*'MVLP INPUT'!$M86</f>
        <v>0</v>
      </c>
      <c r="J73" s="40">
        <f>J16*'MVLP INPUT'!$M86</f>
        <v>0</v>
      </c>
      <c r="K73" s="40"/>
      <c r="L73" s="40">
        <f>L16*'MVLP INPUT'!$M86</f>
        <v>0</v>
      </c>
      <c r="M73" s="40">
        <f ca="1">M16*'MVLP INPUT'!$M86</f>
        <v>0</v>
      </c>
      <c r="N73" s="40">
        <f ca="1">N16*'MVLP INPUT'!$M86</f>
        <v>0</v>
      </c>
      <c r="O73" s="40">
        <f ca="1">O16*'MVLP INPUT'!$M86</f>
        <v>0</v>
      </c>
      <c r="P73" s="40">
        <f ca="1">P16*'MVLP INPUT'!$M86</f>
        <v>0</v>
      </c>
      <c r="Q73" s="40">
        <f ca="1">Q16*'MVLP INPUT'!$M86</f>
        <v>0</v>
      </c>
      <c r="R73" s="40">
        <f ca="1">R16*'MVLP INPUT'!$M86</f>
        <v>0</v>
      </c>
      <c r="S73" s="40">
        <f ca="1">S16*'MVLP INPUT'!$M86</f>
        <v>0</v>
      </c>
      <c r="T73" s="40">
        <f ca="1">T16*'MVLP INPUT'!$M86</f>
        <v>0</v>
      </c>
      <c r="U73" s="40">
        <f ca="1">U16*'MVLP INPUT'!$M86</f>
        <v>0</v>
      </c>
      <c r="V73" s="40">
        <f ca="1">V16*'MVLP INPUT'!$M86</f>
        <v>0</v>
      </c>
      <c r="W73" s="40">
        <f ca="1">W16*'MVLP INPUT'!$M86</f>
        <v>0</v>
      </c>
      <c r="X73" s="40">
        <f ca="1">X16*'MVLP INPUT'!$M86</f>
        <v>0</v>
      </c>
      <c r="Y73" s="40">
        <f ca="1">Y16*'MVLP INPUT'!$M86</f>
        <v>0</v>
      </c>
      <c r="Z73" s="40">
        <f ca="1">Z16*'MVLP INPUT'!$M86</f>
        <v>0</v>
      </c>
      <c r="AA73" s="40">
        <f ca="1">AA16*'MVLP INPUT'!$M86</f>
        <v>0</v>
      </c>
      <c r="AB73" s="40">
        <f ca="1">AB16*'MVLP INPUT'!$M86</f>
        <v>0</v>
      </c>
      <c r="AC73" s="40">
        <f ca="1">AC16*'MVLP INPUT'!$M86</f>
        <v>0</v>
      </c>
      <c r="AD73" s="40">
        <f ca="1">AD16*'MVLP INPUT'!$M86</f>
        <v>0</v>
      </c>
      <c r="AE73" s="40">
        <f ca="1">AE16*'MVLP INPUT'!$M86</f>
        <v>0</v>
      </c>
      <c r="AF73" s="40">
        <f ca="1">AF16*'MVLP INPUT'!$M86</f>
        <v>0</v>
      </c>
      <c r="AG73" s="40">
        <f ca="1">AG16*'MVLP INPUT'!$M86</f>
        <v>0</v>
      </c>
      <c r="AH73" s="40">
        <f ca="1">AH16*'MVLP INPUT'!$M86</f>
        <v>0</v>
      </c>
      <c r="AI73" s="40">
        <f ca="1">AI16*'MVLP INPUT'!$M86</f>
        <v>0</v>
      </c>
      <c r="AJ73" s="40">
        <f ca="1">AJ16*'MVLP INPUT'!$M86</f>
        <v>0</v>
      </c>
      <c r="AK73" s="40">
        <f ca="1">AK16*'MVLP INPUT'!$M86</f>
        <v>0</v>
      </c>
      <c r="AL73" s="40">
        <f ca="1">AL16*'MVLP INPUT'!$M86</f>
        <v>0</v>
      </c>
      <c r="AM73" s="40">
        <f ca="1">AM16*'MVLP INPUT'!$M86</f>
        <v>0</v>
      </c>
      <c r="AN73" s="40">
        <f ca="1">AN16*'MVLP INPUT'!$M86</f>
        <v>0</v>
      </c>
      <c r="AO73" s="40">
        <f ca="1">AO16*'MVLP INPUT'!$M86</f>
        <v>0</v>
      </c>
      <c r="AP73" s="40">
        <f ca="1">AP16*'MVLP INPUT'!$M86</f>
        <v>0</v>
      </c>
      <c r="AQ73" s="40">
        <f ca="1">AQ16*'MVLP INPUT'!$M86</f>
        <v>0</v>
      </c>
      <c r="AR73" s="40">
        <f ca="1">AR16*'MVLP INPUT'!$M86</f>
        <v>0</v>
      </c>
      <c r="AS73" s="40">
        <f ca="1">AS16*'MVLP INPUT'!$M86</f>
        <v>0</v>
      </c>
      <c r="AT73" s="40">
        <f ca="1">AT16*'MVLP INPUT'!$M86</f>
        <v>0</v>
      </c>
      <c r="AU73" s="40">
        <f ca="1">AU16*'MVLP INPUT'!$M86</f>
        <v>0</v>
      </c>
      <c r="AV73" s="40">
        <f ca="1">AV16*'MVLP INPUT'!$M86</f>
        <v>0</v>
      </c>
      <c r="AW73" s="40">
        <f ca="1">AW16*'MVLP INPUT'!$M86</f>
        <v>0</v>
      </c>
      <c r="AX73" s="40">
        <f ca="1">AX16*'MVLP INPUT'!$M86</f>
        <v>0</v>
      </c>
      <c r="AY73" s="40">
        <f ca="1">AY16*'MVLP INPUT'!$M86</f>
        <v>0</v>
      </c>
      <c r="AZ73" s="40">
        <f ca="1">AZ16*'MVLP INPUT'!$M86</f>
        <v>0</v>
      </c>
      <c r="BA73" s="40">
        <f ca="1">BA16*'MVLP INPUT'!$M86</f>
        <v>0</v>
      </c>
      <c r="BB73" s="40">
        <f ca="1">BB16*'MVLP INPUT'!$M86</f>
        <v>0</v>
      </c>
      <c r="BC73" s="40">
        <f ca="1">BC16*'MVLP INPUT'!$M86</f>
        <v>0</v>
      </c>
      <c r="BD73" s="40">
        <f ca="1">BD16*'MVLP INPUT'!$M86</f>
        <v>0</v>
      </c>
      <c r="BE73" s="40">
        <f ca="1">BE16*'MVLP INPUT'!$M86</f>
        <v>0</v>
      </c>
      <c r="BF73" s="40">
        <f ca="1">BF16*'MVLP INPUT'!$M86</f>
        <v>0</v>
      </c>
      <c r="BG73" s="40">
        <f ca="1">BG16*'MVLP INPUT'!$M86</f>
        <v>0</v>
      </c>
      <c r="BH73" s="40">
        <f ca="1">BH16*'MVLP INPUT'!$M86</f>
        <v>0</v>
      </c>
      <c r="BI73" s="40">
        <f ca="1">BI16*'MVLP INPUT'!$M86</f>
        <v>0</v>
      </c>
      <c r="BJ73" s="40">
        <f ca="1">BJ16*'MVLP INPUT'!$M86</f>
        <v>0</v>
      </c>
      <c r="BK73" s="40">
        <f ca="1">BK16*'MVLP INPUT'!$M86</f>
        <v>0</v>
      </c>
      <c r="BL73" s="40">
        <f ca="1">BL16*'MVLP INPUT'!$M86</f>
        <v>0</v>
      </c>
      <c r="BM73" s="40">
        <f ca="1">BM16*'MVLP INPUT'!$M86</f>
        <v>0</v>
      </c>
      <c r="BN73" s="40">
        <f ca="1">BN16*'MVLP INPUT'!$M86</f>
        <v>0</v>
      </c>
      <c r="BO73" s="40">
        <f ca="1">BO16*'MVLP INPUT'!$M86</f>
        <v>0</v>
      </c>
      <c r="BP73" s="40">
        <f ca="1">BP16*'MVLP INPUT'!$M86</f>
        <v>0</v>
      </c>
      <c r="BQ73" s="40">
        <f ca="1">BQ16*'MVLP INPUT'!$M86</f>
        <v>0</v>
      </c>
      <c r="BR73" s="40">
        <f ca="1">BR16*'MVLP INPUT'!$M86</f>
        <v>0</v>
      </c>
      <c r="BS73" s="40">
        <f ca="1">BS16*'MVLP INPUT'!$M86</f>
        <v>0</v>
      </c>
    </row>
    <row r="74" spans="2:71" ht="25" customHeight="1" outlineLevel="1">
      <c r="B74" s="23" t="str">
        <f t="shared" si="304"/>
        <v>MVLP6</v>
      </c>
      <c r="C74" s="40">
        <f>C17*'MVLP INPUT'!$M87</f>
        <v>0</v>
      </c>
      <c r="D74" s="40">
        <f>D17*'MVLP INPUT'!$M87</f>
        <v>0</v>
      </c>
      <c r="E74" s="40">
        <f>E17*'MVLP INPUT'!$M87</f>
        <v>0</v>
      </c>
      <c r="F74" s="40">
        <f>F17*'MVLP INPUT'!$M87</f>
        <v>0</v>
      </c>
      <c r="G74" s="40">
        <f>G17*'MVLP INPUT'!$M87</f>
        <v>0</v>
      </c>
      <c r="H74" s="40">
        <f>H17*'MVLP INPUT'!$M87</f>
        <v>0</v>
      </c>
      <c r="I74" s="40">
        <f>I17*'MVLP INPUT'!$M87</f>
        <v>0</v>
      </c>
      <c r="J74" s="40">
        <f>J17*'MVLP INPUT'!$M87</f>
        <v>0</v>
      </c>
      <c r="K74" s="40"/>
      <c r="L74" s="40">
        <f>L17*'MVLP INPUT'!$M87</f>
        <v>0</v>
      </c>
      <c r="M74" s="40">
        <f ca="1">M17*'MVLP INPUT'!$M87</f>
        <v>2.2749999999999999</v>
      </c>
      <c r="N74" s="40">
        <f ca="1">N17*'MVLP INPUT'!$M87</f>
        <v>4.2680625000000001</v>
      </c>
      <c r="O74" s="40">
        <f ca="1">O17*'MVLP INPUT'!$M87</f>
        <v>6.4939892187500003</v>
      </c>
      <c r="P74" s="40">
        <f ca="1">P17*'MVLP INPUT'!$M87</f>
        <v>8.5055547847656268</v>
      </c>
      <c r="Q74" s="40">
        <f ca="1">Q17*'MVLP INPUT'!$M87</f>
        <v>10.711513158565431</v>
      </c>
      <c r="R74" s="40">
        <f ca="1">R17*'MVLP INPUT'!$M87</f>
        <v>13.699158717740747</v>
      </c>
      <c r="S74" s="40">
        <f ca="1">S17*'MVLP INPUT'!$M87</f>
        <v>17.58745288505936</v>
      </c>
      <c r="T74" s="40">
        <f ca="1">T17*'MVLP INPUT'!$M87</f>
        <v>21.51911160859374</v>
      </c>
      <c r="U74" s="40">
        <f ca="1">U17*'MVLP INPUT'!$M87</f>
        <v>25.599358249142568</v>
      </c>
      <c r="V74" s="40">
        <f ca="1">V17*'MVLP INPUT'!$M87</f>
        <v>29.035391941062585</v>
      </c>
      <c r="W74" s="40">
        <f ca="1">W17*'MVLP INPUT'!$M87</f>
        <v>33.258533864156796</v>
      </c>
      <c r="X74" s="40">
        <f ca="1">X17*'MVLP INPUT'!$M87</f>
        <v>38.097460836288569</v>
      </c>
      <c r="Y74" s="40">
        <f ca="1">Y17*'MVLP INPUT'!$M87</f>
        <v>41.794844142383418</v>
      </c>
      <c r="Z74" s="40">
        <f ca="1">Z17*'MVLP INPUT'!$M87</f>
        <v>45.225614824908291</v>
      </c>
      <c r="AA74" s="40">
        <f ca="1">AA17*'MVLP INPUT'!$M87</f>
        <v>49.693770046600605</v>
      </c>
      <c r="AB74" s="40">
        <f ca="1">AB17*'MVLP INPUT'!$M87</f>
        <v>53.869847119154073</v>
      </c>
      <c r="AC74" s="40">
        <f ca="1">AC17*'MVLP INPUT'!$M87</f>
        <v>58.801680145398485</v>
      </c>
      <c r="AD74" s="40">
        <f ca="1">AD17*'MVLP INPUT'!$M87</f>
        <v>66.06709193776507</v>
      </c>
      <c r="AE74" s="40">
        <f ca="1">AE17*'MVLP INPUT'!$M87</f>
        <v>75.763569611032395</v>
      </c>
      <c r="AF74" s="40">
        <f ca="1">AF17*'MVLP INPUT'!$M87</f>
        <v>85.143482206453214</v>
      </c>
      <c r="AG74" s="40">
        <f ca="1">AG17*'MVLP INPUT'!$M87</f>
        <v>94.2759493906144</v>
      </c>
      <c r="AH74" s="40">
        <f ca="1">AH17*'MVLP INPUT'!$M87</f>
        <v>101.01896204760715</v>
      </c>
      <c r="AI74" s="40">
        <f ca="1">AI17*'MVLP INPUT'!$M87</f>
        <v>108.77046654010778</v>
      </c>
      <c r="AJ74" s="40">
        <f ca="1">AJ17*'MVLP INPUT'!$M87</f>
        <v>116.86501704675211</v>
      </c>
      <c r="AK74" s="40">
        <f ca="1">AK17*'MVLP INPUT'!$M87</f>
        <v>121.72210365179762</v>
      </c>
      <c r="AL74" s="40">
        <f ca="1">AL17*'MVLP INPUT'!$M87</f>
        <v>125.32919321007824</v>
      </c>
      <c r="AM74" s="40">
        <f ca="1">AM17*'MVLP INPUT'!$M87</f>
        <v>129.98441056654914</v>
      </c>
      <c r="AN74" s="40">
        <f ca="1">AN17*'MVLP INPUT'!$M87</f>
        <v>133.50522901180531</v>
      </c>
      <c r="AO74" s="40">
        <f ca="1">AO17*'MVLP INPUT'!$M87</f>
        <v>137.55620448868555</v>
      </c>
      <c r="AP74" s="40">
        <f ca="1">AP17*'MVLP INPUT'!$M87</f>
        <v>144.23200375302957</v>
      </c>
      <c r="AQ74" s="40">
        <f ca="1">AQ17*'MVLP INPUT'!$M87</f>
        <v>153.43482355599551</v>
      </c>
      <c r="AR74" s="40">
        <f ca="1">AR17*'MVLP INPUT'!$M87</f>
        <v>161.65699531930576</v>
      </c>
      <c r="AS74" s="40">
        <f ca="1">AS17*'MVLP INPUT'!$M87</f>
        <v>169.13000306504222</v>
      </c>
      <c r="AT74" s="40">
        <f ca="1">AT17*'MVLP INPUT'!$M87</f>
        <v>173.55067790412747</v>
      </c>
      <c r="AU74" s="40">
        <f ca="1">AU17*'MVLP INPUT'!$M87</f>
        <v>178.90926731416079</v>
      </c>
      <c r="AV74" s="40">
        <f ca="1">AV17*'MVLP INPUT'!$M87</f>
        <v>184.50403078016734</v>
      </c>
      <c r="AW74" s="40">
        <f ca="1">AW17*'MVLP INPUT'!$M87</f>
        <v>186.55256916420853</v>
      </c>
      <c r="AX74" s="40">
        <f ca="1">AX17*'MVLP INPUT'!$M87</f>
        <v>187.28605928308761</v>
      </c>
      <c r="AY74" s="40">
        <f ca="1">AY17*'MVLP INPUT'!$M87</f>
        <v>189.1560411707255</v>
      </c>
      <c r="AZ74" s="40">
        <f ca="1">AZ17*'MVLP INPUT'!$M87</f>
        <v>189.90784900926241</v>
      </c>
      <c r="BA74" s="40">
        <f ca="1">BA17*'MVLP INPUT'!$M87</f>
        <v>191.28268693627612</v>
      </c>
      <c r="BB74" s="40">
        <f ca="1">BB17*'MVLP INPUT'!$M87</f>
        <v>195.41784587212163</v>
      </c>
      <c r="BC74" s="40">
        <f ca="1">BC17*'MVLP INPUT'!$M87</f>
        <v>202.19840896383525</v>
      </c>
      <c r="BD74" s="40">
        <f ca="1">BD17*'MVLP INPUT'!$M87</f>
        <v>208.06049249323391</v>
      </c>
      <c r="BE74" s="40">
        <f ca="1">BE17*'MVLP INPUT'!$M87</f>
        <v>213.25481663733913</v>
      </c>
      <c r="BF74" s="40">
        <f ca="1">BF17*'MVLP INPUT'!$M87</f>
        <v>215.45893876387885</v>
      </c>
      <c r="BG74" s="40">
        <f ca="1">BG17*'MVLP INPUT'!$M87</f>
        <v>218.70484447877519</v>
      </c>
      <c r="BH74" s="40">
        <f ca="1">BH17*'MVLP INPUT'!$M87</f>
        <v>222.28034014363948</v>
      </c>
      <c r="BI74" s="40">
        <f ca="1">BI17*'MVLP INPUT'!$M87</f>
        <v>222.38812228609842</v>
      </c>
      <c r="BJ74" s="40">
        <f ca="1">BJ17*'MVLP INPUT'!$M87</f>
        <v>221.27024586607826</v>
      </c>
      <c r="BK74" s="40">
        <f ca="1">BK17*'MVLP INPUT'!$M87</f>
        <v>221.38105795810915</v>
      </c>
      <c r="BL74" s="40">
        <f ca="1">BL17*'MVLP INPUT'!$M87</f>
        <v>220.46105241530844</v>
      </c>
      <c r="BM74" s="40">
        <f ca="1">BM17*'MVLP INPUT'!$M87</f>
        <v>220.24684716350475</v>
      </c>
      <c r="BN74" s="40">
        <f ca="1">BN17*'MVLP INPUT'!$M87</f>
        <v>222.87638768742076</v>
      </c>
      <c r="BO74" s="40">
        <f ca="1">BO17*'MVLP INPUT'!$M87</f>
        <v>228.23037733383117</v>
      </c>
      <c r="BP74" s="40">
        <f ca="1">BP17*'MVLP INPUT'!$M87</f>
        <v>232.73828252380503</v>
      </c>
      <c r="BQ74" s="40">
        <f ca="1">BQ17*'MVLP INPUT'!$M87</f>
        <v>236.6445226913053</v>
      </c>
      <c r="BR74" s="40">
        <f ca="1">BR17*'MVLP INPUT'!$M87</f>
        <v>237.62568525001177</v>
      </c>
      <c r="BS74" s="40">
        <f ca="1">BS17*'MVLP INPUT'!$M87</f>
        <v>239.71283677438618</v>
      </c>
    </row>
    <row r="75" spans="2:71" ht="25" customHeight="1" outlineLevel="1">
      <c r="B75" s="23" t="str">
        <f t="shared" si="304"/>
        <v>200 MB</v>
      </c>
      <c r="C75" s="40">
        <f>C18*'MVLP INPUT'!$M88</f>
        <v>0</v>
      </c>
      <c r="D75" s="40">
        <f>D18*'MVLP INPUT'!$M88</f>
        <v>0</v>
      </c>
      <c r="E75" s="40">
        <f>E18*'MVLP INPUT'!$M88</f>
        <v>0</v>
      </c>
      <c r="F75" s="40">
        <f>F18*'MVLP INPUT'!$M88</f>
        <v>0</v>
      </c>
      <c r="G75" s="40">
        <f>G18*'MVLP INPUT'!$M88</f>
        <v>0</v>
      </c>
      <c r="H75" s="40">
        <f>H18*'MVLP INPUT'!$M88</f>
        <v>0</v>
      </c>
      <c r="I75" s="40">
        <f>I18*'MVLP INPUT'!$M88</f>
        <v>0</v>
      </c>
      <c r="J75" s="40">
        <f>J18*'MVLP INPUT'!$M88</f>
        <v>0</v>
      </c>
      <c r="K75" s="40"/>
      <c r="L75" s="40">
        <f>L18*'MVLP INPUT'!$M88</f>
        <v>0</v>
      </c>
      <c r="M75" s="40">
        <f ca="1">M18*'MVLP INPUT'!$M88</f>
        <v>0</v>
      </c>
      <c r="N75" s="40">
        <f ca="1">N18*'MVLP INPUT'!$M88</f>
        <v>0</v>
      </c>
      <c r="O75" s="40">
        <f ca="1">O18*'MVLP INPUT'!$M88</f>
        <v>0</v>
      </c>
      <c r="P75" s="40">
        <f ca="1">P18*'MVLP INPUT'!$M88</f>
        <v>0</v>
      </c>
      <c r="Q75" s="40">
        <f ca="1">Q18*'MVLP INPUT'!$M88</f>
        <v>0</v>
      </c>
      <c r="R75" s="40">
        <f ca="1">R18*'MVLP INPUT'!$M88</f>
        <v>0</v>
      </c>
      <c r="S75" s="40">
        <f ca="1">S18*'MVLP INPUT'!$M88</f>
        <v>0</v>
      </c>
      <c r="T75" s="40">
        <f ca="1">T18*'MVLP INPUT'!$M88</f>
        <v>0</v>
      </c>
      <c r="U75" s="40">
        <f ca="1">U18*'MVLP INPUT'!$M88</f>
        <v>0</v>
      </c>
      <c r="V75" s="40">
        <f ca="1">V18*'MVLP INPUT'!$M88</f>
        <v>0</v>
      </c>
      <c r="W75" s="40">
        <f ca="1">W18*'MVLP INPUT'!$M88</f>
        <v>0</v>
      </c>
      <c r="X75" s="40">
        <f ca="1">X18*'MVLP INPUT'!$M88</f>
        <v>0</v>
      </c>
      <c r="Y75" s="40">
        <f ca="1">Y18*'MVLP INPUT'!$M88</f>
        <v>0</v>
      </c>
      <c r="Z75" s="40">
        <f ca="1">Z18*'MVLP INPUT'!$M88</f>
        <v>0</v>
      </c>
      <c r="AA75" s="40">
        <f ca="1">AA18*'MVLP INPUT'!$M88</f>
        <v>0</v>
      </c>
      <c r="AB75" s="40">
        <f ca="1">AB18*'MVLP INPUT'!$M88</f>
        <v>0</v>
      </c>
      <c r="AC75" s="40">
        <f ca="1">AC18*'MVLP INPUT'!$M88</f>
        <v>0</v>
      </c>
      <c r="AD75" s="40">
        <f ca="1">AD18*'MVLP INPUT'!$M88</f>
        <v>0</v>
      </c>
      <c r="AE75" s="40">
        <f ca="1">AE18*'MVLP INPUT'!$M88</f>
        <v>0</v>
      </c>
      <c r="AF75" s="40">
        <f ca="1">AF18*'MVLP INPUT'!$M88</f>
        <v>0</v>
      </c>
      <c r="AG75" s="40">
        <f ca="1">AG18*'MVLP INPUT'!$M88</f>
        <v>0</v>
      </c>
      <c r="AH75" s="40">
        <f ca="1">AH18*'MVLP INPUT'!$M88</f>
        <v>0</v>
      </c>
      <c r="AI75" s="40">
        <f ca="1">AI18*'MVLP INPUT'!$M88</f>
        <v>0</v>
      </c>
      <c r="AJ75" s="40">
        <f ca="1">AJ18*'MVLP INPUT'!$M88</f>
        <v>0</v>
      </c>
      <c r="AK75" s="40">
        <f ca="1">AK18*'MVLP INPUT'!$M88</f>
        <v>0</v>
      </c>
      <c r="AL75" s="40">
        <f ca="1">AL18*'MVLP INPUT'!$M88</f>
        <v>0</v>
      </c>
      <c r="AM75" s="40">
        <f ca="1">AM18*'MVLP INPUT'!$M88</f>
        <v>0</v>
      </c>
      <c r="AN75" s="40">
        <f ca="1">AN18*'MVLP INPUT'!$M88</f>
        <v>0</v>
      </c>
      <c r="AO75" s="40">
        <f ca="1">AO18*'MVLP INPUT'!$M88</f>
        <v>0</v>
      </c>
      <c r="AP75" s="40">
        <f ca="1">AP18*'MVLP INPUT'!$M88</f>
        <v>0</v>
      </c>
      <c r="AQ75" s="40">
        <f ca="1">AQ18*'MVLP INPUT'!$M88</f>
        <v>0</v>
      </c>
      <c r="AR75" s="40">
        <f ca="1">AR18*'MVLP INPUT'!$M88</f>
        <v>0</v>
      </c>
      <c r="AS75" s="40">
        <f ca="1">AS18*'MVLP INPUT'!$M88</f>
        <v>0</v>
      </c>
      <c r="AT75" s="40">
        <f ca="1">AT18*'MVLP INPUT'!$M88</f>
        <v>0</v>
      </c>
      <c r="AU75" s="40">
        <f ca="1">AU18*'MVLP INPUT'!$M88</f>
        <v>0</v>
      </c>
      <c r="AV75" s="40">
        <f ca="1">AV18*'MVLP INPUT'!$M88</f>
        <v>0</v>
      </c>
      <c r="AW75" s="40">
        <f ca="1">AW18*'MVLP INPUT'!$M88</f>
        <v>0</v>
      </c>
      <c r="AX75" s="40">
        <f ca="1">AX18*'MVLP INPUT'!$M88</f>
        <v>0</v>
      </c>
      <c r="AY75" s="40">
        <f ca="1">AY18*'MVLP INPUT'!$M88</f>
        <v>0</v>
      </c>
      <c r="AZ75" s="40">
        <f ca="1">AZ18*'MVLP INPUT'!$M88</f>
        <v>0</v>
      </c>
      <c r="BA75" s="40">
        <f ca="1">BA18*'MVLP INPUT'!$M88</f>
        <v>0</v>
      </c>
      <c r="BB75" s="40">
        <f ca="1">BB18*'MVLP INPUT'!$M88</f>
        <v>0</v>
      </c>
      <c r="BC75" s="40">
        <f ca="1">BC18*'MVLP INPUT'!$M88</f>
        <v>0</v>
      </c>
      <c r="BD75" s="40">
        <f ca="1">BD18*'MVLP INPUT'!$M88</f>
        <v>0</v>
      </c>
      <c r="BE75" s="40">
        <f ca="1">BE18*'MVLP INPUT'!$M88</f>
        <v>0</v>
      </c>
      <c r="BF75" s="40">
        <f ca="1">BF18*'MVLP INPUT'!$M88</f>
        <v>0</v>
      </c>
      <c r="BG75" s="40">
        <f ca="1">BG18*'MVLP INPUT'!$M88</f>
        <v>0</v>
      </c>
      <c r="BH75" s="40">
        <f ca="1">BH18*'MVLP INPUT'!$M88</f>
        <v>0</v>
      </c>
      <c r="BI75" s="40">
        <f ca="1">BI18*'MVLP INPUT'!$M88</f>
        <v>0</v>
      </c>
      <c r="BJ75" s="40">
        <f ca="1">BJ18*'MVLP INPUT'!$M88</f>
        <v>0</v>
      </c>
      <c r="BK75" s="40">
        <f ca="1">BK18*'MVLP INPUT'!$M88</f>
        <v>0</v>
      </c>
      <c r="BL75" s="40">
        <f ca="1">BL18*'MVLP INPUT'!$M88</f>
        <v>0</v>
      </c>
      <c r="BM75" s="40">
        <f ca="1">BM18*'MVLP INPUT'!$M88</f>
        <v>0</v>
      </c>
      <c r="BN75" s="40">
        <f ca="1">BN18*'MVLP INPUT'!$M88</f>
        <v>0</v>
      </c>
      <c r="BO75" s="40">
        <f ca="1">BO18*'MVLP INPUT'!$M88</f>
        <v>0</v>
      </c>
      <c r="BP75" s="40">
        <f ca="1">BP18*'MVLP INPUT'!$M88</f>
        <v>0</v>
      </c>
      <c r="BQ75" s="40">
        <f ca="1">BQ18*'MVLP INPUT'!$M88</f>
        <v>0</v>
      </c>
      <c r="BR75" s="40">
        <f ca="1">BR18*'MVLP INPUT'!$M88</f>
        <v>0</v>
      </c>
      <c r="BS75" s="40">
        <f ca="1">BS18*'MVLP INPUT'!$M88</f>
        <v>0</v>
      </c>
    </row>
    <row r="76" spans="2:71" ht="25" customHeight="1" outlineLevel="1">
      <c r="B76" s="23" t="str">
        <f t="shared" si="304"/>
        <v>500 MB</v>
      </c>
      <c r="C76" s="40">
        <f>C19*'MVLP INPUT'!$M89</f>
        <v>0</v>
      </c>
      <c r="D76" s="40">
        <f>D19*'MVLP INPUT'!$M89</f>
        <v>0</v>
      </c>
      <c r="E76" s="40">
        <f>E19*'MVLP INPUT'!$M89</f>
        <v>0</v>
      </c>
      <c r="F76" s="40">
        <f>F19*'MVLP INPUT'!$M89</f>
        <v>0</v>
      </c>
      <c r="G76" s="40">
        <f>G19*'MVLP INPUT'!$M89</f>
        <v>0</v>
      </c>
      <c r="H76" s="40">
        <f>H19*'MVLP INPUT'!$M89</f>
        <v>0</v>
      </c>
      <c r="I76" s="40">
        <f>I19*'MVLP INPUT'!$M89</f>
        <v>0</v>
      </c>
      <c r="J76" s="40">
        <f>J19*'MVLP INPUT'!$M89</f>
        <v>0</v>
      </c>
      <c r="K76" s="40"/>
      <c r="L76" s="40">
        <f>L19*'MVLP INPUT'!$M89</f>
        <v>0</v>
      </c>
      <c r="M76" s="40">
        <f ca="1">M19*'MVLP INPUT'!$M89</f>
        <v>0</v>
      </c>
      <c r="N76" s="40">
        <f ca="1">N19*'MVLP INPUT'!$M89</f>
        <v>0</v>
      </c>
      <c r="O76" s="40">
        <f ca="1">O19*'MVLP INPUT'!$M89</f>
        <v>0</v>
      </c>
      <c r="P76" s="40">
        <f ca="1">P19*'MVLP INPUT'!$M89</f>
        <v>0</v>
      </c>
      <c r="Q76" s="40">
        <f ca="1">Q19*'MVLP INPUT'!$M89</f>
        <v>0</v>
      </c>
      <c r="R76" s="40">
        <f ca="1">R19*'MVLP INPUT'!$M89</f>
        <v>0</v>
      </c>
      <c r="S76" s="40">
        <f ca="1">S19*'MVLP INPUT'!$M89</f>
        <v>0</v>
      </c>
      <c r="T76" s="40">
        <f ca="1">T19*'MVLP INPUT'!$M89</f>
        <v>0</v>
      </c>
      <c r="U76" s="40">
        <f ca="1">U19*'MVLP INPUT'!$M89</f>
        <v>0</v>
      </c>
      <c r="V76" s="40">
        <f ca="1">V19*'MVLP INPUT'!$M89</f>
        <v>0</v>
      </c>
      <c r="W76" s="40">
        <f ca="1">W19*'MVLP INPUT'!$M89</f>
        <v>0</v>
      </c>
      <c r="X76" s="40">
        <f ca="1">X19*'MVLP INPUT'!$M89</f>
        <v>0</v>
      </c>
      <c r="Y76" s="40">
        <f ca="1">Y19*'MVLP INPUT'!$M89</f>
        <v>0</v>
      </c>
      <c r="Z76" s="40">
        <f ca="1">Z19*'MVLP INPUT'!$M89</f>
        <v>0</v>
      </c>
      <c r="AA76" s="40">
        <f ca="1">AA19*'MVLP INPUT'!$M89</f>
        <v>0</v>
      </c>
      <c r="AB76" s="40">
        <f ca="1">AB19*'MVLP INPUT'!$M89</f>
        <v>0</v>
      </c>
      <c r="AC76" s="40">
        <f ca="1">AC19*'MVLP INPUT'!$M89</f>
        <v>0</v>
      </c>
      <c r="AD76" s="40">
        <f ca="1">AD19*'MVLP INPUT'!$M89</f>
        <v>0</v>
      </c>
      <c r="AE76" s="40">
        <f ca="1">AE19*'MVLP INPUT'!$M89</f>
        <v>0</v>
      </c>
      <c r="AF76" s="40">
        <f ca="1">AF19*'MVLP INPUT'!$M89</f>
        <v>0</v>
      </c>
      <c r="AG76" s="40">
        <f ca="1">AG19*'MVLP INPUT'!$M89</f>
        <v>0</v>
      </c>
      <c r="AH76" s="40">
        <f ca="1">AH19*'MVLP INPUT'!$M89</f>
        <v>0</v>
      </c>
      <c r="AI76" s="40">
        <f ca="1">AI19*'MVLP INPUT'!$M89</f>
        <v>0</v>
      </c>
      <c r="AJ76" s="40">
        <f ca="1">AJ19*'MVLP INPUT'!$M89</f>
        <v>0</v>
      </c>
      <c r="AK76" s="40">
        <f ca="1">AK19*'MVLP INPUT'!$M89</f>
        <v>0</v>
      </c>
      <c r="AL76" s="40">
        <f ca="1">AL19*'MVLP INPUT'!$M89</f>
        <v>0</v>
      </c>
      <c r="AM76" s="40">
        <f ca="1">AM19*'MVLP INPUT'!$M89</f>
        <v>0</v>
      </c>
      <c r="AN76" s="40">
        <f ca="1">AN19*'MVLP INPUT'!$M89</f>
        <v>0</v>
      </c>
      <c r="AO76" s="40">
        <f ca="1">AO19*'MVLP INPUT'!$M89</f>
        <v>0</v>
      </c>
      <c r="AP76" s="40">
        <f ca="1">AP19*'MVLP INPUT'!$M89</f>
        <v>0</v>
      </c>
      <c r="AQ76" s="40">
        <f ca="1">AQ19*'MVLP INPUT'!$M89</f>
        <v>0</v>
      </c>
      <c r="AR76" s="40">
        <f ca="1">AR19*'MVLP INPUT'!$M89</f>
        <v>0</v>
      </c>
      <c r="AS76" s="40">
        <f ca="1">AS19*'MVLP INPUT'!$M89</f>
        <v>0</v>
      </c>
      <c r="AT76" s="40">
        <f ca="1">AT19*'MVLP INPUT'!$M89</f>
        <v>0</v>
      </c>
      <c r="AU76" s="40">
        <f ca="1">AU19*'MVLP INPUT'!$M89</f>
        <v>0</v>
      </c>
      <c r="AV76" s="40">
        <f ca="1">AV19*'MVLP INPUT'!$M89</f>
        <v>0</v>
      </c>
      <c r="AW76" s="40">
        <f ca="1">AW19*'MVLP INPUT'!$M89</f>
        <v>0</v>
      </c>
      <c r="AX76" s="40">
        <f ca="1">AX19*'MVLP INPUT'!$M89</f>
        <v>0</v>
      </c>
      <c r="AY76" s="40">
        <f ca="1">AY19*'MVLP INPUT'!$M89</f>
        <v>0</v>
      </c>
      <c r="AZ76" s="40">
        <f ca="1">AZ19*'MVLP INPUT'!$M89</f>
        <v>0</v>
      </c>
      <c r="BA76" s="40">
        <f ca="1">BA19*'MVLP INPUT'!$M89</f>
        <v>0</v>
      </c>
      <c r="BB76" s="40">
        <f ca="1">BB19*'MVLP INPUT'!$M89</f>
        <v>0</v>
      </c>
      <c r="BC76" s="40">
        <f ca="1">BC19*'MVLP INPUT'!$M89</f>
        <v>0</v>
      </c>
      <c r="BD76" s="40">
        <f ca="1">BD19*'MVLP INPUT'!$M89</f>
        <v>0</v>
      </c>
      <c r="BE76" s="40">
        <f ca="1">BE19*'MVLP INPUT'!$M89</f>
        <v>0</v>
      </c>
      <c r="BF76" s="40">
        <f ca="1">BF19*'MVLP INPUT'!$M89</f>
        <v>0</v>
      </c>
      <c r="BG76" s="40">
        <f ca="1">BG19*'MVLP INPUT'!$M89</f>
        <v>0</v>
      </c>
      <c r="BH76" s="40">
        <f ca="1">BH19*'MVLP INPUT'!$M89</f>
        <v>0</v>
      </c>
      <c r="BI76" s="40">
        <f ca="1">BI19*'MVLP INPUT'!$M89</f>
        <v>0</v>
      </c>
      <c r="BJ76" s="40">
        <f ca="1">BJ19*'MVLP INPUT'!$M89</f>
        <v>0</v>
      </c>
      <c r="BK76" s="40">
        <f ca="1">BK19*'MVLP INPUT'!$M89</f>
        <v>0</v>
      </c>
      <c r="BL76" s="40">
        <f ca="1">BL19*'MVLP INPUT'!$M89</f>
        <v>0</v>
      </c>
      <c r="BM76" s="40">
        <f ca="1">BM19*'MVLP INPUT'!$M89</f>
        <v>0</v>
      </c>
      <c r="BN76" s="40">
        <f ca="1">BN19*'MVLP INPUT'!$M89</f>
        <v>0</v>
      </c>
      <c r="BO76" s="40">
        <f ca="1">BO19*'MVLP INPUT'!$M89</f>
        <v>0</v>
      </c>
      <c r="BP76" s="40">
        <f ca="1">BP19*'MVLP INPUT'!$M89</f>
        <v>0</v>
      </c>
      <c r="BQ76" s="40">
        <f ca="1">BQ19*'MVLP INPUT'!$M89</f>
        <v>0</v>
      </c>
      <c r="BR76" s="40">
        <f ca="1">BR19*'MVLP INPUT'!$M89</f>
        <v>0</v>
      </c>
      <c r="BS76" s="40">
        <f ca="1">BS19*'MVLP INPUT'!$M89</f>
        <v>0</v>
      </c>
    </row>
    <row r="77" spans="2:71" ht="25" customHeight="1" outlineLevel="1">
      <c r="B77" s="23" t="str">
        <f t="shared" si="304"/>
        <v>1.2 GB</v>
      </c>
      <c r="C77" s="40">
        <f>C20*'MVLP INPUT'!$M90</f>
        <v>0</v>
      </c>
      <c r="D77" s="40">
        <f>D20*'MVLP INPUT'!$M90</f>
        <v>0</v>
      </c>
      <c r="E77" s="40">
        <f>E20*'MVLP INPUT'!$M90</f>
        <v>0</v>
      </c>
      <c r="F77" s="40">
        <f>F20*'MVLP INPUT'!$M90</f>
        <v>0</v>
      </c>
      <c r="G77" s="40">
        <f>G20*'MVLP INPUT'!$M90</f>
        <v>0</v>
      </c>
      <c r="H77" s="40">
        <f>H20*'MVLP INPUT'!$M90</f>
        <v>0</v>
      </c>
      <c r="I77" s="40">
        <f>I20*'MVLP INPUT'!$M90</f>
        <v>0</v>
      </c>
      <c r="J77" s="40">
        <f>J20*'MVLP INPUT'!$M90</f>
        <v>0</v>
      </c>
      <c r="K77" s="40"/>
      <c r="L77" s="40">
        <f>L20*'MVLP INPUT'!$M90</f>
        <v>0</v>
      </c>
      <c r="M77" s="40">
        <f ca="1">M20*'MVLP INPUT'!$M90</f>
        <v>0</v>
      </c>
      <c r="N77" s="40">
        <f ca="1">N20*'MVLP INPUT'!$M90</f>
        <v>0</v>
      </c>
      <c r="O77" s="40">
        <f ca="1">O20*'MVLP INPUT'!$M90</f>
        <v>0</v>
      </c>
      <c r="P77" s="40">
        <f ca="1">P20*'MVLP INPUT'!$M90</f>
        <v>0</v>
      </c>
      <c r="Q77" s="40">
        <f ca="1">Q20*'MVLP INPUT'!$M90</f>
        <v>0</v>
      </c>
      <c r="R77" s="40">
        <f ca="1">R20*'MVLP INPUT'!$M90</f>
        <v>0</v>
      </c>
      <c r="S77" s="40">
        <f ca="1">S20*'MVLP INPUT'!$M90</f>
        <v>0</v>
      </c>
      <c r="T77" s="40">
        <f ca="1">T20*'MVLP INPUT'!$M90</f>
        <v>0</v>
      </c>
      <c r="U77" s="40">
        <f ca="1">U20*'MVLP INPUT'!$M90</f>
        <v>0</v>
      </c>
      <c r="V77" s="40">
        <f ca="1">V20*'MVLP INPUT'!$M90</f>
        <v>0</v>
      </c>
      <c r="W77" s="40">
        <f ca="1">W20*'MVLP INPUT'!$M90</f>
        <v>0</v>
      </c>
      <c r="X77" s="40">
        <f ca="1">X20*'MVLP INPUT'!$M90</f>
        <v>0</v>
      </c>
      <c r="Y77" s="40">
        <f ca="1">Y20*'MVLP INPUT'!$M90</f>
        <v>0</v>
      </c>
      <c r="Z77" s="40">
        <f ca="1">Z20*'MVLP INPUT'!$M90</f>
        <v>0</v>
      </c>
      <c r="AA77" s="40">
        <f ca="1">AA20*'MVLP INPUT'!$M90</f>
        <v>0</v>
      </c>
      <c r="AB77" s="40">
        <f ca="1">AB20*'MVLP INPUT'!$M90</f>
        <v>0</v>
      </c>
      <c r="AC77" s="40">
        <f ca="1">AC20*'MVLP INPUT'!$M90</f>
        <v>0</v>
      </c>
      <c r="AD77" s="40">
        <f ca="1">AD20*'MVLP INPUT'!$M90</f>
        <v>0</v>
      </c>
      <c r="AE77" s="40">
        <f ca="1">AE20*'MVLP INPUT'!$M90</f>
        <v>0</v>
      </c>
      <c r="AF77" s="40">
        <f ca="1">AF20*'MVLP INPUT'!$M90</f>
        <v>0</v>
      </c>
      <c r="AG77" s="40">
        <f ca="1">AG20*'MVLP INPUT'!$M90</f>
        <v>0</v>
      </c>
      <c r="AH77" s="40">
        <f ca="1">AH20*'MVLP INPUT'!$M90</f>
        <v>0</v>
      </c>
      <c r="AI77" s="40">
        <f ca="1">AI20*'MVLP INPUT'!$M90</f>
        <v>0</v>
      </c>
      <c r="AJ77" s="40">
        <f ca="1">AJ20*'MVLP INPUT'!$M90</f>
        <v>0</v>
      </c>
      <c r="AK77" s="40">
        <f ca="1">AK20*'MVLP INPUT'!$M90</f>
        <v>0</v>
      </c>
      <c r="AL77" s="40">
        <f ca="1">AL20*'MVLP INPUT'!$M90</f>
        <v>0</v>
      </c>
      <c r="AM77" s="40">
        <f ca="1">AM20*'MVLP INPUT'!$M90</f>
        <v>0</v>
      </c>
      <c r="AN77" s="40">
        <f ca="1">AN20*'MVLP INPUT'!$M90</f>
        <v>0</v>
      </c>
      <c r="AO77" s="40">
        <f ca="1">AO20*'MVLP INPUT'!$M90</f>
        <v>0</v>
      </c>
      <c r="AP77" s="40">
        <f ca="1">AP20*'MVLP INPUT'!$M90</f>
        <v>0</v>
      </c>
      <c r="AQ77" s="40">
        <f ca="1">AQ20*'MVLP INPUT'!$M90</f>
        <v>0</v>
      </c>
      <c r="AR77" s="40">
        <f ca="1">AR20*'MVLP INPUT'!$M90</f>
        <v>0</v>
      </c>
      <c r="AS77" s="40">
        <f ca="1">AS20*'MVLP INPUT'!$M90</f>
        <v>0</v>
      </c>
      <c r="AT77" s="40">
        <f ca="1">AT20*'MVLP INPUT'!$M90</f>
        <v>0</v>
      </c>
      <c r="AU77" s="40">
        <f ca="1">AU20*'MVLP INPUT'!$M90</f>
        <v>0</v>
      </c>
      <c r="AV77" s="40">
        <f ca="1">AV20*'MVLP INPUT'!$M90</f>
        <v>0</v>
      </c>
      <c r="AW77" s="40">
        <f ca="1">AW20*'MVLP INPUT'!$M90</f>
        <v>0</v>
      </c>
      <c r="AX77" s="40">
        <f ca="1">AX20*'MVLP INPUT'!$M90</f>
        <v>0</v>
      </c>
      <c r="AY77" s="40">
        <f ca="1">AY20*'MVLP INPUT'!$M90</f>
        <v>0</v>
      </c>
      <c r="AZ77" s="40">
        <f ca="1">AZ20*'MVLP INPUT'!$M90</f>
        <v>0</v>
      </c>
      <c r="BA77" s="40">
        <f ca="1">BA20*'MVLP INPUT'!$M90</f>
        <v>0</v>
      </c>
      <c r="BB77" s="40">
        <f ca="1">BB20*'MVLP INPUT'!$M90</f>
        <v>0</v>
      </c>
      <c r="BC77" s="40">
        <f ca="1">BC20*'MVLP INPUT'!$M90</f>
        <v>0</v>
      </c>
      <c r="BD77" s="40">
        <f ca="1">BD20*'MVLP INPUT'!$M90</f>
        <v>0</v>
      </c>
      <c r="BE77" s="40">
        <f ca="1">BE20*'MVLP INPUT'!$M90</f>
        <v>0</v>
      </c>
      <c r="BF77" s="40">
        <f ca="1">BF20*'MVLP INPUT'!$M90</f>
        <v>0</v>
      </c>
      <c r="BG77" s="40">
        <f ca="1">BG20*'MVLP INPUT'!$M90</f>
        <v>0</v>
      </c>
      <c r="BH77" s="40">
        <f ca="1">BH20*'MVLP INPUT'!$M90</f>
        <v>0</v>
      </c>
      <c r="BI77" s="40">
        <f ca="1">BI20*'MVLP INPUT'!$M90</f>
        <v>0</v>
      </c>
      <c r="BJ77" s="40">
        <f ca="1">BJ20*'MVLP INPUT'!$M90</f>
        <v>0</v>
      </c>
      <c r="BK77" s="40">
        <f ca="1">BK20*'MVLP INPUT'!$M90</f>
        <v>0</v>
      </c>
      <c r="BL77" s="40">
        <f ca="1">BL20*'MVLP INPUT'!$M90</f>
        <v>0</v>
      </c>
      <c r="BM77" s="40">
        <f ca="1">BM20*'MVLP INPUT'!$M90</f>
        <v>0</v>
      </c>
      <c r="BN77" s="40">
        <f ca="1">BN20*'MVLP INPUT'!$M90</f>
        <v>0</v>
      </c>
      <c r="BO77" s="40">
        <f ca="1">BO20*'MVLP INPUT'!$M90</f>
        <v>0</v>
      </c>
      <c r="BP77" s="40">
        <f ca="1">BP20*'MVLP INPUT'!$M90</f>
        <v>0</v>
      </c>
      <c r="BQ77" s="40">
        <f ca="1">BQ20*'MVLP INPUT'!$M90</f>
        <v>0</v>
      </c>
      <c r="BR77" s="40">
        <f ca="1">BR20*'MVLP INPUT'!$M90</f>
        <v>0</v>
      </c>
      <c r="BS77" s="40">
        <f ca="1">BS20*'MVLP INPUT'!$M90</f>
        <v>0</v>
      </c>
    </row>
    <row r="78" spans="2:71" ht="25" customHeight="1" outlineLevel="1">
      <c r="B78" s="23" t="str">
        <f>B56</f>
        <v>2.5 GB</v>
      </c>
      <c r="C78" s="40">
        <f>C21*'MVLP INPUT'!$M91</f>
        <v>0</v>
      </c>
      <c r="D78" s="40">
        <f>D21*'MVLP INPUT'!$M91</f>
        <v>0</v>
      </c>
      <c r="E78" s="40">
        <f>E21*'MVLP INPUT'!$M91</f>
        <v>0</v>
      </c>
      <c r="F78" s="40">
        <f>F21*'MVLP INPUT'!$M91</f>
        <v>0</v>
      </c>
      <c r="G78" s="40">
        <f>G21*'MVLP INPUT'!$M91</f>
        <v>0</v>
      </c>
      <c r="H78" s="40">
        <f>H21*'MVLP INPUT'!$M91</f>
        <v>0</v>
      </c>
      <c r="I78" s="40">
        <f>I21*'MVLP INPUT'!$M91</f>
        <v>0</v>
      </c>
      <c r="J78" s="40">
        <f>J21*'MVLP INPUT'!$M91</f>
        <v>0</v>
      </c>
      <c r="K78" s="40"/>
      <c r="L78" s="40">
        <f>L21*'MVLP INPUT'!$M91</f>
        <v>0</v>
      </c>
      <c r="M78" s="40">
        <f ca="1">M21*'MVLP INPUT'!$M91</f>
        <v>0</v>
      </c>
      <c r="N78" s="40">
        <f ca="1">N21*'MVLP INPUT'!$M91</f>
        <v>0</v>
      </c>
      <c r="O78" s="40">
        <f ca="1">O21*'MVLP INPUT'!$M91</f>
        <v>0</v>
      </c>
      <c r="P78" s="40">
        <f ca="1">P21*'MVLP INPUT'!$M91</f>
        <v>0</v>
      </c>
      <c r="Q78" s="40">
        <f ca="1">Q21*'MVLP INPUT'!$M91</f>
        <v>0</v>
      </c>
      <c r="R78" s="40">
        <f ca="1">R21*'MVLP INPUT'!$M91</f>
        <v>0</v>
      </c>
      <c r="S78" s="40">
        <f ca="1">S21*'MVLP INPUT'!$M91</f>
        <v>0</v>
      </c>
      <c r="T78" s="40">
        <f ca="1">T21*'MVLP INPUT'!$M91</f>
        <v>0</v>
      </c>
      <c r="U78" s="40">
        <f ca="1">U21*'MVLP INPUT'!$M91</f>
        <v>0</v>
      </c>
      <c r="V78" s="40">
        <f ca="1">V21*'MVLP INPUT'!$M91</f>
        <v>0</v>
      </c>
      <c r="W78" s="40">
        <f ca="1">W21*'MVLP INPUT'!$M91</f>
        <v>0</v>
      </c>
      <c r="X78" s="40">
        <f ca="1">X21*'MVLP INPUT'!$M91</f>
        <v>0</v>
      </c>
      <c r="Y78" s="40">
        <f ca="1">Y21*'MVLP INPUT'!$M91</f>
        <v>0</v>
      </c>
      <c r="Z78" s="40">
        <f ca="1">Z21*'MVLP INPUT'!$M91</f>
        <v>0</v>
      </c>
      <c r="AA78" s="40">
        <f ca="1">AA21*'MVLP INPUT'!$M91</f>
        <v>0</v>
      </c>
      <c r="AB78" s="40">
        <f ca="1">AB21*'MVLP INPUT'!$M91</f>
        <v>0</v>
      </c>
      <c r="AC78" s="40">
        <f ca="1">AC21*'MVLP INPUT'!$M91</f>
        <v>0</v>
      </c>
      <c r="AD78" s="40">
        <f ca="1">AD21*'MVLP INPUT'!$M91</f>
        <v>0</v>
      </c>
      <c r="AE78" s="40">
        <f ca="1">AE21*'MVLP INPUT'!$M91</f>
        <v>0</v>
      </c>
      <c r="AF78" s="40">
        <f ca="1">AF21*'MVLP INPUT'!$M91</f>
        <v>0</v>
      </c>
      <c r="AG78" s="40">
        <f ca="1">AG21*'MVLP INPUT'!$M91</f>
        <v>0</v>
      </c>
      <c r="AH78" s="40">
        <f ca="1">AH21*'MVLP INPUT'!$M91</f>
        <v>0</v>
      </c>
      <c r="AI78" s="40">
        <f ca="1">AI21*'MVLP INPUT'!$M91</f>
        <v>0</v>
      </c>
      <c r="AJ78" s="40">
        <f ca="1">AJ21*'MVLP INPUT'!$M91</f>
        <v>0</v>
      </c>
      <c r="AK78" s="40">
        <f ca="1">AK21*'MVLP INPUT'!$M91</f>
        <v>0</v>
      </c>
      <c r="AL78" s="40">
        <f ca="1">AL21*'MVLP INPUT'!$M91</f>
        <v>0</v>
      </c>
      <c r="AM78" s="40">
        <f ca="1">AM21*'MVLP INPUT'!$M91</f>
        <v>0</v>
      </c>
      <c r="AN78" s="40">
        <f ca="1">AN21*'MVLP INPUT'!$M91</f>
        <v>0</v>
      </c>
      <c r="AO78" s="40">
        <f ca="1">AO21*'MVLP INPUT'!$M91</f>
        <v>0</v>
      </c>
      <c r="AP78" s="40">
        <f ca="1">AP21*'MVLP INPUT'!$M91</f>
        <v>0</v>
      </c>
      <c r="AQ78" s="40">
        <f ca="1">AQ21*'MVLP INPUT'!$M91</f>
        <v>0</v>
      </c>
      <c r="AR78" s="40">
        <f ca="1">AR21*'MVLP INPUT'!$M91</f>
        <v>0</v>
      </c>
      <c r="AS78" s="40">
        <f ca="1">AS21*'MVLP INPUT'!$M91</f>
        <v>0</v>
      </c>
      <c r="AT78" s="40">
        <f ca="1">AT21*'MVLP INPUT'!$M91</f>
        <v>0</v>
      </c>
      <c r="AU78" s="40">
        <f ca="1">AU21*'MVLP INPUT'!$M91</f>
        <v>0</v>
      </c>
      <c r="AV78" s="40">
        <f ca="1">AV21*'MVLP INPUT'!$M91</f>
        <v>0</v>
      </c>
      <c r="AW78" s="40">
        <f ca="1">AW21*'MVLP INPUT'!$M91</f>
        <v>0</v>
      </c>
      <c r="AX78" s="40">
        <f ca="1">AX21*'MVLP INPUT'!$M91</f>
        <v>0</v>
      </c>
      <c r="AY78" s="40">
        <f ca="1">AY21*'MVLP INPUT'!$M91</f>
        <v>0</v>
      </c>
      <c r="AZ78" s="40">
        <f ca="1">AZ21*'MVLP INPUT'!$M91</f>
        <v>0</v>
      </c>
      <c r="BA78" s="40">
        <f ca="1">BA21*'MVLP INPUT'!$M91</f>
        <v>0</v>
      </c>
      <c r="BB78" s="40">
        <f ca="1">BB21*'MVLP INPUT'!$M91</f>
        <v>0</v>
      </c>
      <c r="BC78" s="40">
        <f ca="1">BC21*'MVLP INPUT'!$M91</f>
        <v>0</v>
      </c>
      <c r="BD78" s="40">
        <f ca="1">BD21*'MVLP INPUT'!$M91</f>
        <v>0</v>
      </c>
      <c r="BE78" s="40">
        <f ca="1">BE21*'MVLP INPUT'!$M91</f>
        <v>0</v>
      </c>
      <c r="BF78" s="40">
        <f ca="1">BF21*'MVLP INPUT'!$M91</f>
        <v>0</v>
      </c>
      <c r="BG78" s="40">
        <f ca="1">BG21*'MVLP INPUT'!$M91</f>
        <v>0</v>
      </c>
      <c r="BH78" s="40">
        <f ca="1">BH21*'MVLP INPUT'!$M91</f>
        <v>0</v>
      </c>
      <c r="BI78" s="40">
        <f ca="1">BI21*'MVLP INPUT'!$M91</f>
        <v>0</v>
      </c>
      <c r="BJ78" s="40">
        <f ca="1">BJ21*'MVLP INPUT'!$M91</f>
        <v>0</v>
      </c>
      <c r="BK78" s="40">
        <f ca="1">BK21*'MVLP INPUT'!$M91</f>
        <v>0</v>
      </c>
      <c r="BL78" s="40">
        <f ca="1">BL21*'MVLP INPUT'!$M91</f>
        <v>0</v>
      </c>
      <c r="BM78" s="40">
        <f ca="1">BM21*'MVLP INPUT'!$M91</f>
        <v>0</v>
      </c>
      <c r="BN78" s="40">
        <f ca="1">BN21*'MVLP INPUT'!$M91</f>
        <v>0</v>
      </c>
      <c r="BO78" s="40">
        <f ca="1">BO21*'MVLP INPUT'!$M91</f>
        <v>0</v>
      </c>
      <c r="BP78" s="40">
        <f ca="1">BP21*'MVLP INPUT'!$M91</f>
        <v>0</v>
      </c>
      <c r="BQ78" s="40">
        <f ca="1">BQ21*'MVLP INPUT'!$M91</f>
        <v>0</v>
      </c>
      <c r="BR78" s="40">
        <f ca="1">BR21*'MVLP INPUT'!$M91</f>
        <v>0</v>
      </c>
      <c r="BS78" s="40">
        <f ca="1">BS21*'MVLP INPUT'!$M91</f>
        <v>0</v>
      </c>
    </row>
    <row r="79" spans="2:71" ht="25" customHeight="1">
      <c r="B79" s="151" t="s">
        <v>384</v>
      </c>
      <c r="C79" s="154">
        <f>SUM(C80:C89)</f>
        <v>0</v>
      </c>
      <c r="D79" s="154">
        <f t="shared" ref="D79" si="305">SUM(D80:D89)</f>
        <v>0</v>
      </c>
      <c r="E79" s="154">
        <f t="shared" ref="E79" si="306">SUM(E80:E89)</f>
        <v>0</v>
      </c>
      <c r="F79" s="154">
        <f t="shared" ref="F79" si="307">SUM(F80:F89)</f>
        <v>0</v>
      </c>
      <c r="G79" s="154">
        <f t="shared" ref="G79" si="308">SUM(G80:G89)</f>
        <v>0</v>
      </c>
      <c r="H79" s="154">
        <f t="shared" ref="H79" si="309">SUM(H80:H89)</f>
        <v>0</v>
      </c>
      <c r="I79" s="154">
        <f t="shared" ref="I79" si="310">SUM(I80:I89)</f>
        <v>0</v>
      </c>
      <c r="J79" s="154">
        <f t="shared" ref="J79" si="311">SUM(J80:J89)</f>
        <v>0</v>
      </c>
      <c r="K79" s="636" t="s">
        <v>384</v>
      </c>
      <c r="L79" s="154">
        <f t="shared" ref="L79:BS79" ca="1" si="312">SUM(L80:L89)</f>
        <v>18200</v>
      </c>
      <c r="M79" s="154">
        <f t="shared" ca="1" si="312"/>
        <v>34195.724999999999</v>
      </c>
      <c r="N79" s="154">
        <f t="shared" ca="1" si="312"/>
        <v>52089.670687499995</v>
      </c>
      <c r="O79" s="154">
        <f t="shared" ca="1" si="312"/>
        <v>68305.693163906239</v>
      </c>
      <c r="P79" s="154">
        <f t="shared" ca="1" si="312"/>
        <v>86097.902950926189</v>
      </c>
      <c r="Q79" s="154">
        <f t="shared" ca="1" si="312"/>
        <v>110172.29629022132</v>
      </c>
      <c r="R79" s="154">
        <f t="shared" ca="1" si="312"/>
        <v>141516.98231699251</v>
      </c>
      <c r="S79" s="154">
        <f t="shared" ca="1" si="312"/>
        <v>173268.54574825781</v>
      </c>
      <c r="T79" s="154">
        <f t="shared" ca="1" si="312"/>
        <v>206270.59934923629</v>
      </c>
      <c r="U79" s="154">
        <f t="shared" ca="1" si="312"/>
        <v>234171.47002352535</v>
      </c>
      <c r="V79" s="154">
        <f t="shared" ca="1" si="312"/>
        <v>268412.86113040801</v>
      </c>
      <c r="W79" s="154">
        <f t="shared" ca="1" si="312"/>
        <v>307643.95954002347</v>
      </c>
      <c r="X79" s="154">
        <f t="shared" ca="1" si="312"/>
        <v>337798.66410218598</v>
      </c>
      <c r="Y79" s="154">
        <f t="shared" ca="1" si="312"/>
        <v>365868.93605293438</v>
      </c>
      <c r="Z79" s="154">
        <f t="shared" ca="1" si="312"/>
        <v>402270.26363546267</v>
      </c>
      <c r="AA79" s="154">
        <f t="shared" ca="1" si="312"/>
        <v>436386.05668364302</v>
      </c>
      <c r="AB79" s="154">
        <f t="shared" ca="1" si="312"/>
        <v>476595.88400234166</v>
      </c>
      <c r="AC79" s="154">
        <f t="shared" ca="1" si="312"/>
        <v>535528.2881220791</v>
      </c>
      <c r="AD79" s="154">
        <f t="shared" ca="1" si="312"/>
        <v>614012.80662403756</v>
      </c>
      <c r="AE79" s="154">
        <f t="shared" ca="1" si="312"/>
        <v>690103.4027232246</v>
      </c>
      <c r="AF79" s="154">
        <f t="shared" ca="1" si="312"/>
        <v>764328.08910485671</v>
      </c>
      <c r="AG79" s="154">
        <f t="shared" ca="1" si="312"/>
        <v>819559.40870022331</v>
      </c>
      <c r="AH79" s="154">
        <f t="shared" ca="1" si="312"/>
        <v>882914.4193031647</v>
      </c>
      <c r="AI79" s="154">
        <f t="shared" ca="1" si="312"/>
        <v>949105.92787146638</v>
      </c>
      <c r="AJ79" s="154">
        <f t="shared" ca="1" si="312"/>
        <v>989482.76646084618</v>
      </c>
      <c r="AK79" s="154">
        <f t="shared" ca="1" si="312"/>
        <v>1019865.9060341521</v>
      </c>
      <c r="AL79" s="154">
        <f t="shared" ca="1" si="312"/>
        <v>1058620.2815392346</v>
      </c>
      <c r="AM79" s="154">
        <f t="shared" ca="1" si="312"/>
        <v>1088313.2830517062</v>
      </c>
      <c r="AN79" s="154">
        <f t="shared" ca="1" si="312"/>
        <v>1122247.1136701091</v>
      </c>
      <c r="AO79" s="154">
        <f t="shared" ca="1" si="312"/>
        <v>1177170.2017821148</v>
      </c>
      <c r="AP79" s="154">
        <f t="shared" ca="1" si="312"/>
        <v>1252359.4596892563</v>
      </c>
      <c r="AQ79" s="154">
        <f t="shared" ca="1" si="312"/>
        <v>1319800.0518812372</v>
      </c>
      <c r="AR79" s="154">
        <f t="shared" ca="1" si="312"/>
        <v>1381336.3922918562</v>
      </c>
      <c r="AS79" s="154">
        <f t="shared" ca="1" si="312"/>
        <v>1418492.4426741984</v>
      </c>
      <c r="AT79" s="154">
        <f t="shared" ca="1" si="312"/>
        <v>1463160.2698625845</v>
      </c>
      <c r="AU79" s="154">
        <f t="shared" ca="1" si="312"/>
        <v>1509722.3471021405</v>
      </c>
      <c r="AV79" s="154">
        <f t="shared" ca="1" si="312"/>
        <v>1527927.7257162542</v>
      </c>
      <c r="AW79" s="154">
        <f t="shared" ca="1" si="312"/>
        <v>1535565.786861277</v>
      </c>
      <c r="AX79" s="154">
        <f t="shared" ca="1" si="312"/>
        <v>1552217.2114589298</v>
      </c>
      <c r="AY79" s="154">
        <f t="shared" ca="1" si="312"/>
        <v>1559879.1948448126</v>
      </c>
      <c r="AZ79" s="154">
        <f t="shared" ca="1" si="312"/>
        <v>1572450.3272535629</v>
      </c>
      <c r="BA79" s="154">
        <f t="shared" ca="1" si="312"/>
        <v>1607049.5282039484</v>
      </c>
      <c r="BB79" s="154">
        <f t="shared" ca="1" si="312"/>
        <v>1662816.6339478793</v>
      </c>
      <c r="BC79" s="154">
        <f t="shared" ca="1" si="312"/>
        <v>1711298.6038415215</v>
      </c>
      <c r="BD79" s="154">
        <f t="shared" ca="1" si="312"/>
        <v>1754455.613156952</v>
      </c>
      <c r="BE79" s="154">
        <f t="shared" ca="1" si="312"/>
        <v>1773721.5776824672</v>
      </c>
      <c r="BF79" s="154">
        <f t="shared" ca="1" si="312"/>
        <v>1801279.0398595799</v>
      </c>
      <c r="BG79" s="154">
        <f t="shared" ca="1" si="312"/>
        <v>1831455.3830221221</v>
      </c>
      <c r="BH79" s="154">
        <f t="shared" ca="1" si="312"/>
        <v>1833881.3335308724</v>
      </c>
      <c r="BI79" s="154">
        <f t="shared" ca="1" si="312"/>
        <v>1826426.8787320426</v>
      </c>
      <c r="BJ79" s="154">
        <f t="shared" ca="1" si="312"/>
        <v>1828712.2645495748</v>
      </c>
      <c r="BK79" s="154">
        <f t="shared" ca="1" si="312"/>
        <v>1822668.270264138</v>
      </c>
      <c r="BL79" s="154">
        <f t="shared" ca="1" si="312"/>
        <v>1822197.3956985155</v>
      </c>
      <c r="BM79" s="154">
        <f t="shared" ca="1" si="312"/>
        <v>1844404.2790664262</v>
      </c>
      <c r="BN79" s="154">
        <f t="shared" ca="1" si="312"/>
        <v>1888391.1887254179</v>
      </c>
      <c r="BO79" s="154">
        <f t="shared" ca="1" si="312"/>
        <v>1925656.3989118126</v>
      </c>
      <c r="BP79" s="154">
        <f t="shared" ca="1" si="312"/>
        <v>1958139.8406836984</v>
      </c>
      <c r="BQ79" s="154">
        <f t="shared" ca="1" si="312"/>
        <v>1967242.2041268221</v>
      </c>
      <c r="BR79" s="154">
        <f t="shared" ca="1" si="312"/>
        <v>1985138.4682352312</v>
      </c>
      <c r="BS79" s="154">
        <f t="shared" ca="1" si="312"/>
        <v>2006129.8319866953</v>
      </c>
    </row>
    <row r="80" spans="2:71" ht="25" customHeight="1" outlineLevel="1">
      <c r="B80" s="23" t="str">
        <f>B58</f>
        <v>MVLP1</v>
      </c>
      <c r="C80" s="40">
        <f t="shared" ref="C80:D83" si="313">C12+C25-C58-C69</f>
        <v>0</v>
      </c>
      <c r="D80" s="40">
        <f t="shared" si="313"/>
        <v>0</v>
      </c>
      <c r="E80" s="40">
        <f t="shared" ref="E80:BQ80" si="314">E12+E25-E58-E69</f>
        <v>0</v>
      </c>
      <c r="F80" s="40">
        <f t="shared" si="314"/>
        <v>0</v>
      </c>
      <c r="G80" s="40">
        <f t="shared" si="314"/>
        <v>0</v>
      </c>
      <c r="H80" s="40">
        <f t="shared" si="314"/>
        <v>0</v>
      </c>
      <c r="I80" s="40">
        <f t="shared" si="314"/>
        <v>0</v>
      </c>
      <c r="J80" s="40">
        <f t="shared" si="314"/>
        <v>0</v>
      </c>
      <c r="K80" s="637" t="s">
        <v>527</v>
      </c>
      <c r="L80" s="40">
        <f t="shared" ca="1" si="314"/>
        <v>7098</v>
      </c>
      <c r="M80" s="40">
        <f t="shared" ca="1" si="314"/>
        <v>13337.1</v>
      </c>
      <c r="N80" s="40">
        <f t="shared" ca="1" si="314"/>
        <v>20317.244999999999</v>
      </c>
      <c r="O80" s="40">
        <f t="shared" ca="1" si="314"/>
        <v>26644.382750000001</v>
      </c>
      <c r="P80" s="40">
        <f t="shared" ca="1" si="314"/>
        <v>33586.163612500008</v>
      </c>
      <c r="Q80" s="40">
        <f t="shared" ca="1" si="314"/>
        <v>42978.85543187501</v>
      </c>
      <c r="R80" s="40">
        <f t="shared" ca="1" si="314"/>
        <v>55208.912660281261</v>
      </c>
      <c r="S80" s="40">
        <f t="shared" ca="1" si="314"/>
        <v>67597.467027267194</v>
      </c>
      <c r="T80" s="40">
        <f t="shared" ca="1" si="314"/>
        <v>80475.59367590383</v>
      </c>
      <c r="U80" s="40">
        <f t="shared" ca="1" si="314"/>
        <v>91365.81399210864</v>
      </c>
      <c r="V80" s="40">
        <f t="shared" ca="1" si="314"/>
        <v>104729.5232925032</v>
      </c>
      <c r="W80" s="40">
        <f t="shared" ca="1" si="314"/>
        <v>120040.04712787805</v>
      </c>
      <c r="X80" s="40">
        <f t="shared" ca="1" si="314"/>
        <v>131812.04477148416</v>
      </c>
      <c r="Y80" s="40">
        <f t="shared" ca="1" si="314"/>
        <v>142772.44253290995</v>
      </c>
      <c r="Z80" s="40">
        <f t="shared" ca="1" si="314"/>
        <v>156982.82040626445</v>
      </c>
      <c r="AA80" s="40">
        <f t="shared" ca="1" si="314"/>
        <v>170302.67938595123</v>
      </c>
      <c r="AB80" s="40">
        <f t="shared" ca="1" si="314"/>
        <v>185999.54541665368</v>
      </c>
      <c r="AC80" s="40">
        <f t="shared" ca="1" si="314"/>
        <v>208999.56814582099</v>
      </c>
      <c r="AD80" s="40">
        <f t="shared" ca="1" si="314"/>
        <v>239627.58973852993</v>
      </c>
      <c r="AE80" s="40">
        <f t="shared" ca="1" si="314"/>
        <v>269325.21025160345</v>
      </c>
      <c r="AF80" s="40">
        <f t="shared" ca="1" si="314"/>
        <v>298296.94973902329</v>
      </c>
      <c r="AG80" s="40">
        <f t="shared" ca="1" si="314"/>
        <v>319864.10225207213</v>
      </c>
      <c r="AH80" s="40">
        <f t="shared" ca="1" si="314"/>
        <v>344599.89713946852</v>
      </c>
      <c r="AI80" s="40">
        <f t="shared" ca="1" si="314"/>
        <v>370443.90228249511</v>
      </c>
      <c r="AJ80" s="40">
        <f t="shared" ca="1" si="314"/>
        <v>386221.70716837037</v>
      </c>
      <c r="AK80" s="40">
        <f t="shared" ca="1" si="314"/>
        <v>398102.62180995184</v>
      </c>
      <c r="AL80" s="40">
        <f t="shared" ca="1" si="314"/>
        <v>413247.49071945425</v>
      </c>
      <c r="AM80" s="40">
        <f t="shared" ca="1" si="314"/>
        <v>424859.11618348153</v>
      </c>
      <c r="AN80" s="40">
        <f t="shared" ca="1" si="314"/>
        <v>438124.16037430742</v>
      </c>
      <c r="AO80" s="40">
        <f t="shared" ca="1" si="314"/>
        <v>459574.95235559205</v>
      </c>
      <c r="AP80" s="40">
        <f t="shared" ca="1" si="314"/>
        <v>488931.20473781246</v>
      </c>
      <c r="AQ80" s="40">
        <f t="shared" ca="1" si="314"/>
        <v>515266.64450092189</v>
      </c>
      <c r="AR80" s="40">
        <f t="shared" ca="1" si="314"/>
        <v>539302.31227587583</v>
      </c>
      <c r="AS80" s="40">
        <f t="shared" ca="1" si="314"/>
        <v>553830.19666208199</v>
      </c>
      <c r="AT80" s="40">
        <f t="shared" ca="1" si="314"/>
        <v>571287.68682897789</v>
      </c>
      <c r="AU80" s="40">
        <f t="shared" ca="1" si="314"/>
        <v>589483.302487529</v>
      </c>
      <c r="AV80" s="40">
        <f t="shared" ca="1" si="314"/>
        <v>596621.13736315258</v>
      </c>
      <c r="AW80" s="40">
        <f t="shared" ca="1" si="314"/>
        <v>599636.080494995</v>
      </c>
      <c r="AX80" s="40">
        <f t="shared" ca="1" si="314"/>
        <v>606165.27647024521</v>
      </c>
      <c r="AY80" s="40">
        <f t="shared" ca="1" si="314"/>
        <v>609187.01264673297</v>
      </c>
      <c r="AZ80" s="40">
        <f t="shared" ca="1" si="314"/>
        <v>614122.66201439628</v>
      </c>
      <c r="BA80" s="40">
        <f t="shared" ca="1" si="314"/>
        <v>627647.52891367651</v>
      </c>
      <c r="BB80" s="40">
        <f t="shared" ca="1" si="314"/>
        <v>649428.15246799274</v>
      </c>
      <c r="BC80" s="40">
        <f t="shared" ca="1" si="314"/>
        <v>668368.74484459311</v>
      </c>
      <c r="BD80" s="40">
        <f t="shared" ca="1" si="314"/>
        <v>685233.30760236341</v>
      </c>
      <c r="BE80" s="40">
        <f t="shared" ca="1" si="314"/>
        <v>692780.64222224522</v>
      </c>
      <c r="BF80" s="40">
        <f t="shared" ca="1" si="314"/>
        <v>703560.61011113296</v>
      </c>
      <c r="BG80" s="40">
        <f t="shared" ca="1" si="314"/>
        <v>715361.57960557635</v>
      </c>
      <c r="BH80" s="40">
        <f t="shared" ca="1" si="314"/>
        <v>716339.50062529754</v>
      </c>
      <c r="BI80" s="40">
        <f t="shared" ca="1" si="314"/>
        <v>713462.52559403272</v>
      </c>
      <c r="BJ80" s="40">
        <f t="shared" ca="1" si="314"/>
        <v>714382.39931433112</v>
      </c>
      <c r="BK80" s="40">
        <f t="shared" ca="1" si="314"/>
        <v>712052.27934861463</v>
      </c>
      <c r="BL80" s="40">
        <f t="shared" ca="1" si="314"/>
        <v>711893.66538118385</v>
      </c>
      <c r="BM80" s="40">
        <f t="shared" ca="1" si="314"/>
        <v>720577.98211212468</v>
      </c>
      <c r="BN80" s="40">
        <f t="shared" ca="1" si="314"/>
        <v>737757.08300651843</v>
      </c>
      <c r="BO80" s="40">
        <f t="shared" ca="1" si="314"/>
        <v>752315.22885619255</v>
      </c>
      <c r="BP80" s="40">
        <f t="shared" ca="1" si="314"/>
        <v>765008.46741338295</v>
      </c>
      <c r="BQ80" s="40">
        <f t="shared" ca="1" si="314"/>
        <v>768584.04404271382</v>
      </c>
      <c r="BR80" s="40">
        <f t="shared" ref="BR80:BS80" ca="1" si="315">BR12+BR25-BR58-BR69</f>
        <v>775587.84184057813</v>
      </c>
      <c r="BS80" s="40">
        <f t="shared" ca="1" si="315"/>
        <v>783799.44974854926</v>
      </c>
    </row>
    <row r="81" spans="2:71" ht="25" customHeight="1" outlineLevel="1">
      <c r="B81" s="23" t="str">
        <f>B59</f>
        <v>MVLP2</v>
      </c>
      <c r="C81" s="40">
        <f t="shared" si="313"/>
        <v>0</v>
      </c>
      <c r="D81" s="40">
        <f t="shared" si="313"/>
        <v>0</v>
      </c>
      <c r="E81" s="40">
        <f t="shared" ref="E81:BQ81" si="316">E13+E26-E59-E70</f>
        <v>0</v>
      </c>
      <c r="F81" s="40">
        <f t="shared" si="316"/>
        <v>0</v>
      </c>
      <c r="G81" s="40">
        <f t="shared" si="316"/>
        <v>0</v>
      </c>
      <c r="H81" s="40">
        <f t="shared" si="316"/>
        <v>0</v>
      </c>
      <c r="I81" s="40">
        <f t="shared" si="316"/>
        <v>0</v>
      </c>
      <c r="J81" s="40">
        <f t="shared" si="316"/>
        <v>0</v>
      </c>
      <c r="K81" s="637" t="s">
        <v>528</v>
      </c>
      <c r="L81" s="40">
        <f t="shared" ca="1" si="316"/>
        <v>4368</v>
      </c>
      <c r="M81" s="40">
        <f t="shared" ca="1" si="316"/>
        <v>8207.6</v>
      </c>
      <c r="N81" s="40">
        <f t="shared" ca="1" si="316"/>
        <v>12503.220000000001</v>
      </c>
      <c r="O81" s="40">
        <f t="shared" ca="1" si="316"/>
        <v>16397.059000000001</v>
      </c>
      <c r="P81" s="40">
        <f t="shared" ca="1" si="316"/>
        <v>20669.206050000001</v>
      </c>
      <c r="Q81" s="40">
        <f t="shared" ca="1" si="316"/>
        <v>26449.745747500001</v>
      </c>
      <c r="R81" s="40">
        <f t="shared" ca="1" si="316"/>
        <v>33975.258460124998</v>
      </c>
      <c r="S81" s="40">
        <f t="shared" ca="1" si="316"/>
        <v>41599.495537118746</v>
      </c>
      <c r="T81" s="40">
        <f t="shared" ca="1" si="316"/>
        <v>49524.520760262807</v>
      </c>
      <c r="U81" s="40">
        <f t="shared" ca="1" si="316"/>
        <v>56226.294722249666</v>
      </c>
      <c r="V81" s="40">
        <f t="shared" ca="1" si="316"/>
        <v>64449.979986137187</v>
      </c>
      <c r="W81" s="40">
        <f t="shared" ca="1" si="316"/>
        <v>73871.480986830327</v>
      </c>
      <c r="X81" s="40">
        <f t="shared" ca="1" si="316"/>
        <v>81115.906937488806</v>
      </c>
      <c r="Y81" s="40">
        <f t="shared" ca="1" si="316"/>
        <v>87861.111590614368</v>
      </c>
      <c r="Z81" s="40">
        <f t="shared" ca="1" si="316"/>
        <v>96606.056011083652</v>
      </c>
      <c r="AA81" s="40">
        <f t="shared" ca="1" si="316"/>
        <v>104802.75321052947</v>
      </c>
      <c r="AB81" s="40">
        <f t="shared" ca="1" si="316"/>
        <v>114462.615550003</v>
      </c>
      <c r="AC81" s="40">
        <f t="shared" ca="1" si="316"/>
        <v>128616.48477250287</v>
      </c>
      <c r="AD81" s="40">
        <f t="shared" ca="1" si="316"/>
        <v>147464.6605338777</v>
      </c>
      <c r="AE81" s="40">
        <f t="shared" ca="1" si="316"/>
        <v>165739.42750718381</v>
      </c>
      <c r="AF81" s="40">
        <f t="shared" ca="1" si="316"/>
        <v>183568.45613182461</v>
      </c>
      <c r="AG81" s="40">
        <f t="shared" ca="1" si="316"/>
        <v>196840.03332523338</v>
      </c>
      <c r="AH81" s="40">
        <f t="shared" ca="1" si="316"/>
        <v>212062.03165897171</v>
      </c>
      <c r="AI81" s="40">
        <f t="shared" ca="1" si="316"/>
        <v>227965.93007602313</v>
      </c>
      <c r="AJ81" s="40">
        <f t="shared" ca="1" si="316"/>
        <v>237675.63357222197</v>
      </c>
      <c r="AK81" s="40">
        <f t="shared" ca="1" si="316"/>
        <v>244986.85189361087</v>
      </c>
      <c r="AL81" s="40">
        <f t="shared" ca="1" si="316"/>
        <v>254306.50929893035</v>
      </c>
      <c r="AM81" s="40">
        <f t="shared" ca="1" si="316"/>
        <v>261452.18383398384</v>
      </c>
      <c r="AN81" s="40">
        <f t="shared" ca="1" si="316"/>
        <v>269615.57464228466</v>
      </c>
      <c r="AO81" s="40">
        <f t="shared" ca="1" si="316"/>
        <v>282815.79591017042</v>
      </c>
      <c r="AP81" s="40">
        <f t="shared" ca="1" si="316"/>
        <v>300881.00611466193</v>
      </c>
      <c r="AQ81" s="40">
        <f t="shared" ca="1" si="316"/>
        <v>317087.95580892882</v>
      </c>
      <c r="AR81" s="40">
        <f t="shared" ca="1" si="316"/>
        <v>331878.55801848241</v>
      </c>
      <c r="AS81" s="40">
        <f t="shared" ca="1" si="316"/>
        <v>340818.63011755829</v>
      </c>
      <c r="AT81" s="40">
        <f t="shared" ca="1" si="316"/>
        <v>351561.69861168036</v>
      </c>
      <c r="AU81" s="40">
        <f t="shared" ca="1" si="316"/>
        <v>362759.61368109635</v>
      </c>
      <c r="AV81" s="40">
        <f t="shared" ca="1" si="316"/>
        <v>367151.63299704151</v>
      </c>
      <c r="AW81" s="40">
        <f t="shared" ca="1" si="316"/>
        <v>369007.05134718947</v>
      </c>
      <c r="AX81" s="40">
        <f t="shared" ca="1" si="316"/>
        <v>373024.69877983001</v>
      </c>
      <c r="AY81" s="40">
        <f t="shared" ca="1" si="316"/>
        <v>374884.46384083852</v>
      </c>
      <c r="AZ81" s="40">
        <f t="shared" ca="1" si="316"/>
        <v>377921.24064879661</v>
      </c>
      <c r="BA81" s="40">
        <f t="shared" ca="1" si="316"/>
        <v>386244.1786163568</v>
      </c>
      <c r="BB81" s="40">
        <f t="shared" ca="1" si="316"/>
        <v>399647.96968553896</v>
      </c>
      <c r="BC81" s="40">
        <f t="shared" ca="1" si="316"/>
        <v>411303.57120126201</v>
      </c>
      <c r="BD81" s="40">
        <f t="shared" ca="1" si="316"/>
        <v>421681.39264119894</v>
      </c>
      <c r="BE81" s="40">
        <f t="shared" ca="1" si="316"/>
        <v>426326.32300913899</v>
      </c>
      <c r="BF81" s="40">
        <f t="shared" ca="1" si="316"/>
        <v>432960.00685868203</v>
      </c>
      <c r="BG81" s="40">
        <f t="shared" ca="1" si="316"/>
        <v>440222.00651574793</v>
      </c>
      <c r="BH81" s="40">
        <f t="shared" ca="1" si="316"/>
        <v>440823.90618996054</v>
      </c>
      <c r="BI81" s="40">
        <f t="shared" ca="1" si="316"/>
        <v>439053.71088046255</v>
      </c>
      <c r="BJ81" s="40">
        <f t="shared" ca="1" si="316"/>
        <v>439620.02533643943</v>
      </c>
      <c r="BK81" s="40">
        <f t="shared" ca="1" si="316"/>
        <v>438186.02406961744</v>
      </c>
      <c r="BL81" s="40">
        <f t="shared" ca="1" si="316"/>
        <v>438088.72286613658</v>
      </c>
      <c r="BM81" s="40">
        <f t="shared" ca="1" si="316"/>
        <v>443433.28672282974</v>
      </c>
      <c r="BN81" s="40">
        <f t="shared" ca="1" si="316"/>
        <v>454004.62238668825</v>
      </c>
      <c r="BO81" s="40">
        <f t="shared" ca="1" si="316"/>
        <v>462963.39126735384</v>
      </c>
      <c r="BP81" s="40">
        <f t="shared" ca="1" si="316"/>
        <v>470775.22170398617</v>
      </c>
      <c r="BQ81" s="40">
        <f t="shared" ca="1" si="316"/>
        <v>472975.46061878686</v>
      </c>
      <c r="BR81" s="40">
        <f t="shared" ref="BR81:BS81" ca="1" si="317">BR13+BR26-BR59-BR70</f>
        <v>477285.68758784753</v>
      </c>
      <c r="BS81" s="40">
        <f t="shared" ca="1" si="317"/>
        <v>482338.40320845513</v>
      </c>
    </row>
    <row r="82" spans="2:71" ht="25" customHeight="1" outlineLevel="1">
      <c r="B82" s="23" t="str">
        <f>B60</f>
        <v>MVLP3</v>
      </c>
      <c r="C82" s="40">
        <f t="shared" si="313"/>
        <v>0</v>
      </c>
      <c r="D82" s="40">
        <f t="shared" si="313"/>
        <v>0</v>
      </c>
      <c r="E82" s="40">
        <f t="shared" ref="E82:BQ82" si="318">E14+E27-E60-E71</f>
        <v>0</v>
      </c>
      <c r="F82" s="40">
        <f t="shared" si="318"/>
        <v>0</v>
      </c>
      <c r="G82" s="40">
        <f t="shared" si="318"/>
        <v>0</v>
      </c>
      <c r="H82" s="40">
        <f t="shared" si="318"/>
        <v>0</v>
      </c>
      <c r="I82" s="40">
        <f t="shared" si="318"/>
        <v>0</v>
      </c>
      <c r="J82" s="40">
        <f t="shared" si="318"/>
        <v>0</v>
      </c>
      <c r="K82" s="637" t="s">
        <v>529</v>
      </c>
      <c r="L82" s="40">
        <f t="shared" ca="1" si="318"/>
        <v>2912</v>
      </c>
      <c r="M82" s="40">
        <f t="shared" ca="1" si="318"/>
        <v>5471.4</v>
      </c>
      <c r="N82" s="40">
        <f t="shared" ca="1" si="318"/>
        <v>8334.83</v>
      </c>
      <c r="O82" s="40">
        <f t="shared" ca="1" si="318"/>
        <v>10930.0885</v>
      </c>
      <c r="P82" s="40">
        <f t="shared" ca="1" si="318"/>
        <v>13778.584075000001</v>
      </c>
      <c r="Q82" s="40">
        <f t="shared" ca="1" si="318"/>
        <v>17631.654871250001</v>
      </c>
      <c r="R82" s="40">
        <f t="shared" ca="1" si="318"/>
        <v>22649.072127687501</v>
      </c>
      <c r="S82" s="40">
        <f t="shared" ca="1" si="318"/>
        <v>27731.618521303128</v>
      </c>
      <c r="T82" s="40">
        <f t="shared" ca="1" si="318"/>
        <v>33015.037595237969</v>
      </c>
      <c r="U82" s="40">
        <f t="shared" ca="1" si="318"/>
        <v>37482.285715476071</v>
      </c>
      <c r="V82" s="40">
        <f t="shared" ca="1" si="318"/>
        <v>42965.17142970227</v>
      </c>
      <c r="W82" s="40">
        <f t="shared" ca="1" si="318"/>
        <v>49246.912858217154</v>
      </c>
      <c r="X82" s="40">
        <f t="shared" ca="1" si="318"/>
        <v>54076.567215306299</v>
      </c>
      <c r="Y82" s="40">
        <f t="shared" ca="1" si="318"/>
        <v>58572.738854540985</v>
      </c>
      <c r="Z82" s="40">
        <f t="shared" ca="1" si="318"/>
        <v>64402.10191181393</v>
      </c>
      <c r="AA82" s="40">
        <f t="shared" ca="1" si="318"/>
        <v>69866.996816223225</v>
      </c>
      <c r="AB82" s="40">
        <f t="shared" ca="1" si="318"/>
        <v>76306.646975412063</v>
      </c>
      <c r="AC82" s="40">
        <f t="shared" ca="1" si="318"/>
        <v>85742.314626641455</v>
      </c>
      <c r="AD82" s="40">
        <f t="shared" ca="1" si="318"/>
        <v>98307.198895309382</v>
      </c>
      <c r="AE82" s="40">
        <f t="shared" ca="1" si="318"/>
        <v>110490.83895054391</v>
      </c>
      <c r="AF82" s="40">
        <f t="shared" ca="1" si="318"/>
        <v>122376.29700301672</v>
      </c>
      <c r="AG82" s="40">
        <f t="shared" ca="1" si="318"/>
        <v>131224.48215286588</v>
      </c>
      <c r="AH82" s="40">
        <f t="shared" ca="1" si="318"/>
        <v>141372.25804522258</v>
      </c>
      <c r="AI82" s="40">
        <f t="shared" ca="1" si="318"/>
        <v>151974.64514296144</v>
      </c>
      <c r="AJ82" s="40">
        <f t="shared" ca="1" si="318"/>
        <v>158447.91288581336</v>
      </c>
      <c r="AK82" s="40">
        <f t="shared" ca="1" si="318"/>
        <v>163322.5172415227</v>
      </c>
      <c r="AL82" s="40">
        <f t="shared" ca="1" si="318"/>
        <v>169536.39137944658</v>
      </c>
      <c r="AM82" s="40">
        <f t="shared" ca="1" si="318"/>
        <v>174300.57181047424</v>
      </c>
      <c r="AN82" s="40">
        <f t="shared" ca="1" si="318"/>
        <v>179742.54321995052</v>
      </c>
      <c r="AO82" s="40">
        <f t="shared" ca="1" si="318"/>
        <v>188543.41605895298</v>
      </c>
      <c r="AP82" s="40">
        <f t="shared" ca="1" si="318"/>
        <v>200587.24525600532</v>
      </c>
      <c r="AQ82" s="40">
        <f t="shared" ca="1" si="318"/>
        <v>211391.88299320504</v>
      </c>
      <c r="AR82" s="40">
        <f t="shared" ca="1" si="318"/>
        <v>221252.28884354478</v>
      </c>
      <c r="AS82" s="40">
        <f t="shared" ca="1" si="318"/>
        <v>227212.67440136755</v>
      </c>
      <c r="AT82" s="40">
        <f t="shared" ca="1" si="318"/>
        <v>234375.04068129917</v>
      </c>
      <c r="AU82" s="40">
        <f t="shared" ca="1" si="318"/>
        <v>241840.28864723421</v>
      </c>
      <c r="AV82" s="40">
        <f t="shared" ca="1" si="318"/>
        <v>244768.27421487251</v>
      </c>
      <c r="AW82" s="40">
        <f t="shared" ca="1" si="318"/>
        <v>246004.86050412888</v>
      </c>
      <c r="AX82" s="40">
        <f t="shared" ca="1" si="318"/>
        <v>248683.61747892245</v>
      </c>
      <c r="AY82" s="40">
        <f t="shared" ca="1" si="318"/>
        <v>249923.43660497636</v>
      </c>
      <c r="AZ82" s="40">
        <f t="shared" ca="1" si="318"/>
        <v>251948.26477472755</v>
      </c>
      <c r="BA82" s="40">
        <f t="shared" ca="1" si="318"/>
        <v>257496.85153599115</v>
      </c>
      <c r="BB82" s="40">
        <f t="shared" ca="1" si="318"/>
        <v>266432.00895919162</v>
      </c>
      <c r="BC82" s="40">
        <f t="shared" ca="1" si="318"/>
        <v>274202.40851123206</v>
      </c>
      <c r="BD82" s="40">
        <f t="shared" ca="1" si="318"/>
        <v>281121.28808567044</v>
      </c>
      <c r="BE82" s="40">
        <f t="shared" ca="1" si="318"/>
        <v>284217.22368138691</v>
      </c>
      <c r="BF82" s="40">
        <f t="shared" ca="1" si="318"/>
        <v>288639.36249731755</v>
      </c>
      <c r="BG82" s="40">
        <f t="shared" ca="1" si="318"/>
        <v>293480.39437245164</v>
      </c>
      <c r="BH82" s="40">
        <f t="shared" ca="1" si="318"/>
        <v>293881.37465382909</v>
      </c>
      <c r="BI82" s="40">
        <f t="shared" ca="1" si="318"/>
        <v>292701.30592113762</v>
      </c>
      <c r="BJ82" s="40">
        <f t="shared" ca="1" si="318"/>
        <v>293079.24062508077</v>
      </c>
      <c r="BK82" s="40">
        <f t="shared" ca="1" si="318"/>
        <v>292123.27859382675</v>
      </c>
      <c r="BL82" s="40">
        <f t="shared" ca="1" si="318"/>
        <v>292058.11466413538</v>
      </c>
      <c r="BM82" s="40">
        <f t="shared" ca="1" si="318"/>
        <v>295621.20893092861</v>
      </c>
      <c r="BN82" s="40">
        <f t="shared" ca="1" si="318"/>
        <v>302669.1484843822</v>
      </c>
      <c r="BO82" s="40">
        <f t="shared" ca="1" si="318"/>
        <v>308641.69106016308</v>
      </c>
      <c r="BP82" s="40">
        <f t="shared" ca="1" si="318"/>
        <v>313849.60650715494</v>
      </c>
      <c r="BQ82" s="40">
        <f t="shared" ca="1" si="318"/>
        <v>315316.12618179718</v>
      </c>
      <c r="BR82" s="40">
        <f t="shared" ref="BR82:BS82" ca="1" si="319">BR14+BR27-BR60-BR71</f>
        <v>318189.3198727073</v>
      </c>
      <c r="BS82" s="40">
        <f t="shared" ca="1" si="319"/>
        <v>321557.85387907195</v>
      </c>
    </row>
    <row r="83" spans="2:71" ht="25" customHeight="1" outlineLevel="1">
      <c r="B83" s="23" t="str">
        <f>B61</f>
        <v>MVLP4</v>
      </c>
      <c r="C83" s="40">
        <f t="shared" si="313"/>
        <v>0</v>
      </c>
      <c r="D83" s="40">
        <f t="shared" si="313"/>
        <v>0</v>
      </c>
      <c r="E83" s="40">
        <f t="shared" ref="E83:BQ83" si="320">E15+E28-E61-E72</f>
        <v>0</v>
      </c>
      <c r="F83" s="40">
        <f t="shared" si="320"/>
        <v>0</v>
      </c>
      <c r="G83" s="40">
        <f t="shared" si="320"/>
        <v>0</v>
      </c>
      <c r="H83" s="40">
        <f t="shared" si="320"/>
        <v>0</v>
      </c>
      <c r="I83" s="40">
        <f t="shared" si="320"/>
        <v>0</v>
      </c>
      <c r="J83" s="40">
        <f t="shared" si="320"/>
        <v>0</v>
      </c>
      <c r="K83" s="637" t="s">
        <v>530</v>
      </c>
      <c r="L83" s="40">
        <f t="shared" ca="1" si="320"/>
        <v>1456</v>
      </c>
      <c r="M83" s="40">
        <f t="shared" ca="1" si="320"/>
        <v>2736.2</v>
      </c>
      <c r="N83" s="40">
        <f t="shared" ca="1" si="320"/>
        <v>4168.3899999999994</v>
      </c>
      <c r="O83" s="40">
        <f t="shared" ca="1" si="320"/>
        <v>5465.9704999999994</v>
      </c>
      <c r="P83" s="40">
        <f t="shared" ca="1" si="320"/>
        <v>6889.6719749999993</v>
      </c>
      <c r="Q83" s="40">
        <f t="shared" ca="1" si="320"/>
        <v>8816.1883762500001</v>
      </c>
      <c r="R83" s="40">
        <f t="shared" ca="1" si="320"/>
        <v>11324.378957437501</v>
      </c>
      <c r="S83" s="40">
        <f t="shared" ca="1" si="320"/>
        <v>13866.160009565625</v>
      </c>
      <c r="T83" s="40">
        <f t="shared" ca="1" si="320"/>
        <v>16507.852009087343</v>
      </c>
      <c r="U83" s="40">
        <f t="shared" ca="1" si="320"/>
        <v>18741.459408632974</v>
      </c>
      <c r="V83" s="40">
        <f t="shared" ca="1" si="320"/>
        <v>21482.386438201327</v>
      </c>
      <c r="W83" s="40">
        <f t="shared" ca="1" si="320"/>
        <v>24623.267116291259</v>
      </c>
      <c r="X83" s="40">
        <f t="shared" ca="1" si="320"/>
        <v>27038.103760476697</v>
      </c>
      <c r="Y83" s="40">
        <f t="shared" ca="1" si="320"/>
        <v>29286.198572452864</v>
      </c>
      <c r="Z83" s="40">
        <f t="shared" ca="1" si="320"/>
        <v>32200.888643830222</v>
      </c>
      <c r="AA83" s="40">
        <f t="shared" ca="1" si="320"/>
        <v>34932.844211638709</v>
      </c>
      <c r="AB83" s="40">
        <f t="shared" ca="1" si="320"/>
        <v>38153.202001056772</v>
      </c>
      <c r="AC83" s="40">
        <f t="shared" ca="1" si="320"/>
        <v>42871.541901003933</v>
      </c>
      <c r="AD83" s="40">
        <f t="shared" ca="1" si="320"/>
        <v>49153.964805953736</v>
      </c>
      <c r="AE83" s="40">
        <f t="shared" ca="1" si="320"/>
        <v>55245.266565656049</v>
      </c>
      <c r="AF83" s="40">
        <f t="shared" ca="1" si="320"/>
        <v>61188.003237373247</v>
      </c>
      <c r="AG83" s="40">
        <f t="shared" ca="1" si="320"/>
        <v>65611.603075504594</v>
      </c>
      <c r="AH83" s="40">
        <f t="shared" ca="1" si="320"/>
        <v>70686.022921729367</v>
      </c>
      <c r="AI83" s="40">
        <f t="shared" ca="1" si="320"/>
        <v>75987.721775642902</v>
      </c>
      <c r="AJ83" s="40">
        <f t="shared" ca="1" si="320"/>
        <v>79224.335686860752</v>
      </c>
      <c r="AK83" s="40">
        <f t="shared" ca="1" si="320"/>
        <v>81661.118902517715</v>
      </c>
      <c r="AL83" s="40">
        <f t="shared" ca="1" si="320"/>
        <v>84768.062957391827</v>
      </c>
      <c r="AM83" s="40">
        <f t="shared" ca="1" si="320"/>
        <v>87149.659809522243</v>
      </c>
      <c r="AN83" s="40">
        <f t="shared" ca="1" si="320"/>
        <v>89871.17681904613</v>
      </c>
      <c r="AO83" s="40">
        <f t="shared" ca="1" si="320"/>
        <v>94271.617978093826</v>
      </c>
      <c r="AP83" s="40">
        <f t="shared" ca="1" si="320"/>
        <v>100293.03707918913</v>
      </c>
      <c r="AQ83" s="40">
        <f t="shared" ca="1" si="320"/>
        <v>105695.38522522968</v>
      </c>
      <c r="AR83" s="40">
        <f t="shared" ca="1" si="320"/>
        <v>110625.6159639682</v>
      </c>
      <c r="AS83" s="40">
        <f t="shared" ca="1" si="320"/>
        <v>113605.33516576979</v>
      </c>
      <c r="AT83" s="40">
        <f t="shared" ca="1" si="320"/>
        <v>117186.0684074813</v>
      </c>
      <c r="AU83" s="40">
        <f t="shared" ca="1" si="320"/>
        <v>120918.76498710724</v>
      </c>
      <c r="AV83" s="40">
        <f t="shared" ca="1" si="320"/>
        <v>122382.82673775188</v>
      </c>
      <c r="AW83" s="40">
        <f t="shared" ca="1" si="320"/>
        <v>123001.68540086428</v>
      </c>
      <c r="AX83" s="40">
        <f t="shared" ca="1" si="320"/>
        <v>124340.60113082107</v>
      </c>
      <c r="AY83" s="40">
        <f t="shared" ca="1" si="320"/>
        <v>124960.57107428001</v>
      </c>
      <c r="AZ83" s="40">
        <f t="shared" ca="1" si="320"/>
        <v>125972.54252056601</v>
      </c>
      <c r="BA83" s="40">
        <f t="shared" ca="1" si="320"/>
        <v>128746.91539453773</v>
      </c>
      <c r="BB83" s="40">
        <f t="shared" ca="1" si="320"/>
        <v>133214.56962481086</v>
      </c>
      <c r="BC83" s="40">
        <f t="shared" ca="1" si="320"/>
        <v>137099.84114357032</v>
      </c>
      <c r="BD83" s="40">
        <f t="shared" ca="1" si="320"/>
        <v>140558.8490863918</v>
      </c>
      <c r="BE83" s="40">
        <f t="shared" ca="1" si="320"/>
        <v>142106.9066320722</v>
      </c>
      <c r="BF83" s="40">
        <f t="shared" ca="1" si="320"/>
        <v>144318.5613004686</v>
      </c>
      <c r="BG83" s="40">
        <f t="shared" ca="1" si="320"/>
        <v>146739.63323544516</v>
      </c>
      <c r="BH83" s="40">
        <f t="shared" ca="1" si="320"/>
        <v>146940.65157367289</v>
      </c>
      <c r="BI83" s="40">
        <f t="shared" ca="1" si="320"/>
        <v>146350.61899498926</v>
      </c>
      <c r="BJ83" s="40">
        <f t="shared" ca="1" si="320"/>
        <v>146539.0880452398</v>
      </c>
      <c r="BK83" s="40">
        <f t="shared" ca="1" si="320"/>
        <v>146061.1336429778</v>
      </c>
      <c r="BL83" s="40">
        <f t="shared" ca="1" si="320"/>
        <v>146029.07696082891</v>
      </c>
      <c r="BM83" s="40">
        <f t="shared" ca="1" si="320"/>
        <v>147810.62311278746</v>
      </c>
      <c r="BN83" s="40">
        <f t="shared" ca="1" si="320"/>
        <v>151334.09195714808</v>
      </c>
      <c r="BO83" s="40">
        <f t="shared" ca="1" si="320"/>
        <v>154320.38735929067</v>
      </c>
      <c r="BP83" s="40">
        <f t="shared" ca="1" si="320"/>
        <v>156924.36799132614</v>
      </c>
      <c r="BQ83" s="40">
        <f t="shared" ca="1" si="320"/>
        <v>157658.14959175984</v>
      </c>
      <c r="BR83" s="40">
        <f t="shared" ref="BR83:BS83" ca="1" si="321">BR15+BR28-BR61-BR72</f>
        <v>159095.24211217184</v>
      </c>
      <c r="BS83" s="40">
        <f t="shared" ca="1" si="321"/>
        <v>160779.48000656324</v>
      </c>
    </row>
    <row r="84" spans="2:71" ht="25" customHeight="1" outlineLevel="1">
      <c r="B84" s="23" t="str">
        <f t="shared" ref="B84:B88" si="322">B62</f>
        <v>MVLP5</v>
      </c>
      <c r="C84" s="40">
        <f t="shared" ref="C84:BO84" si="323">C16+C29-C62-C73</f>
        <v>0</v>
      </c>
      <c r="D84" s="40">
        <f t="shared" si="323"/>
        <v>0</v>
      </c>
      <c r="E84" s="40">
        <f t="shared" si="323"/>
        <v>0</v>
      </c>
      <c r="F84" s="40">
        <f t="shared" si="323"/>
        <v>0</v>
      </c>
      <c r="G84" s="40">
        <f t="shared" si="323"/>
        <v>0</v>
      </c>
      <c r="H84" s="40">
        <f t="shared" si="323"/>
        <v>0</v>
      </c>
      <c r="I84" s="40">
        <f t="shared" si="323"/>
        <v>0</v>
      </c>
      <c r="J84" s="40">
        <f t="shared" si="323"/>
        <v>0</v>
      </c>
      <c r="K84" s="637" t="s">
        <v>531</v>
      </c>
      <c r="L84" s="40">
        <f t="shared" ca="1" si="323"/>
        <v>1456</v>
      </c>
      <c r="M84" s="40">
        <f t="shared" ca="1" si="323"/>
        <v>2736.2</v>
      </c>
      <c r="N84" s="40">
        <f t="shared" ca="1" si="323"/>
        <v>4168.3899999999994</v>
      </c>
      <c r="O84" s="40">
        <f t="shared" ca="1" si="323"/>
        <v>5465.9704999999994</v>
      </c>
      <c r="P84" s="40">
        <f t="shared" ca="1" si="323"/>
        <v>6889.6719749999993</v>
      </c>
      <c r="Q84" s="40">
        <f t="shared" ca="1" si="323"/>
        <v>8816.1883762500001</v>
      </c>
      <c r="R84" s="40">
        <f t="shared" ca="1" si="323"/>
        <v>11324.378957437501</v>
      </c>
      <c r="S84" s="40">
        <f t="shared" ca="1" si="323"/>
        <v>13866.160009565625</v>
      </c>
      <c r="T84" s="40">
        <f t="shared" ca="1" si="323"/>
        <v>16507.852009087343</v>
      </c>
      <c r="U84" s="40">
        <f t="shared" ca="1" si="323"/>
        <v>18741.459408632974</v>
      </c>
      <c r="V84" s="40">
        <f t="shared" ca="1" si="323"/>
        <v>21482.386438201327</v>
      </c>
      <c r="W84" s="40">
        <f t="shared" ca="1" si="323"/>
        <v>24623.267116291259</v>
      </c>
      <c r="X84" s="40">
        <f t="shared" ca="1" si="323"/>
        <v>27038.103760476697</v>
      </c>
      <c r="Y84" s="40">
        <f t="shared" ca="1" si="323"/>
        <v>29286.198572452864</v>
      </c>
      <c r="Z84" s="40">
        <f t="shared" ca="1" si="323"/>
        <v>32200.888643830222</v>
      </c>
      <c r="AA84" s="40">
        <f t="shared" ca="1" si="323"/>
        <v>34932.844211638709</v>
      </c>
      <c r="AB84" s="40">
        <f t="shared" ca="1" si="323"/>
        <v>38153.202001056772</v>
      </c>
      <c r="AC84" s="40">
        <f t="shared" ca="1" si="323"/>
        <v>42871.541901003933</v>
      </c>
      <c r="AD84" s="40">
        <f t="shared" ca="1" si="323"/>
        <v>49153.964805953736</v>
      </c>
      <c r="AE84" s="40">
        <f t="shared" ca="1" si="323"/>
        <v>55245.266565656049</v>
      </c>
      <c r="AF84" s="40">
        <f t="shared" ca="1" si="323"/>
        <v>61188.003237373247</v>
      </c>
      <c r="AG84" s="40">
        <f t="shared" ca="1" si="323"/>
        <v>65611.603075504594</v>
      </c>
      <c r="AH84" s="40">
        <f t="shared" ca="1" si="323"/>
        <v>70686.022921729367</v>
      </c>
      <c r="AI84" s="40">
        <f t="shared" ca="1" si="323"/>
        <v>75987.721775642902</v>
      </c>
      <c r="AJ84" s="40">
        <f t="shared" ca="1" si="323"/>
        <v>79224.335686860752</v>
      </c>
      <c r="AK84" s="40">
        <f t="shared" ca="1" si="323"/>
        <v>81661.118902517715</v>
      </c>
      <c r="AL84" s="40">
        <f t="shared" ca="1" si="323"/>
        <v>84768.062957391827</v>
      </c>
      <c r="AM84" s="40">
        <f t="shared" ca="1" si="323"/>
        <v>87149.659809522243</v>
      </c>
      <c r="AN84" s="40">
        <f t="shared" ca="1" si="323"/>
        <v>89871.17681904613</v>
      </c>
      <c r="AO84" s="40">
        <f t="shared" ca="1" si="323"/>
        <v>94271.617978093826</v>
      </c>
      <c r="AP84" s="40">
        <f t="shared" ca="1" si="323"/>
        <v>100293.03707918913</v>
      </c>
      <c r="AQ84" s="40">
        <f t="shared" ca="1" si="323"/>
        <v>105695.38522522968</v>
      </c>
      <c r="AR84" s="40">
        <f t="shared" ca="1" si="323"/>
        <v>110625.6159639682</v>
      </c>
      <c r="AS84" s="40">
        <f t="shared" ca="1" si="323"/>
        <v>113605.33516576979</v>
      </c>
      <c r="AT84" s="40">
        <f t="shared" ca="1" si="323"/>
        <v>117186.0684074813</v>
      </c>
      <c r="AU84" s="40">
        <f t="shared" ca="1" si="323"/>
        <v>120918.76498710724</v>
      </c>
      <c r="AV84" s="40">
        <f t="shared" ca="1" si="323"/>
        <v>122382.82673775188</v>
      </c>
      <c r="AW84" s="40">
        <f t="shared" ca="1" si="323"/>
        <v>123001.68540086428</v>
      </c>
      <c r="AX84" s="40">
        <f t="shared" ca="1" si="323"/>
        <v>124340.60113082107</v>
      </c>
      <c r="AY84" s="40">
        <f t="shared" ca="1" si="323"/>
        <v>124960.57107428001</v>
      </c>
      <c r="AZ84" s="40">
        <f t="shared" ca="1" si="323"/>
        <v>125972.54252056601</v>
      </c>
      <c r="BA84" s="40">
        <f t="shared" ca="1" si="323"/>
        <v>128746.91539453773</v>
      </c>
      <c r="BB84" s="40">
        <f t="shared" ca="1" si="323"/>
        <v>133214.56962481086</v>
      </c>
      <c r="BC84" s="40">
        <f t="shared" ca="1" si="323"/>
        <v>137099.84114357032</v>
      </c>
      <c r="BD84" s="40">
        <f t="shared" ca="1" si="323"/>
        <v>140558.8490863918</v>
      </c>
      <c r="BE84" s="40">
        <f t="shared" ca="1" si="323"/>
        <v>142106.9066320722</v>
      </c>
      <c r="BF84" s="40">
        <f t="shared" ca="1" si="323"/>
        <v>144318.5613004686</v>
      </c>
      <c r="BG84" s="40">
        <f t="shared" ca="1" si="323"/>
        <v>146739.63323544516</v>
      </c>
      <c r="BH84" s="40">
        <f t="shared" ca="1" si="323"/>
        <v>146940.65157367289</v>
      </c>
      <c r="BI84" s="40">
        <f t="shared" ca="1" si="323"/>
        <v>146350.61899498926</v>
      </c>
      <c r="BJ84" s="40">
        <f t="shared" ca="1" si="323"/>
        <v>146539.0880452398</v>
      </c>
      <c r="BK84" s="40">
        <f t="shared" ca="1" si="323"/>
        <v>146061.1336429778</v>
      </c>
      <c r="BL84" s="40">
        <f t="shared" ca="1" si="323"/>
        <v>146029.07696082891</v>
      </c>
      <c r="BM84" s="40">
        <f t="shared" ca="1" si="323"/>
        <v>147810.62311278746</v>
      </c>
      <c r="BN84" s="40">
        <f t="shared" ca="1" si="323"/>
        <v>151334.09195714808</v>
      </c>
      <c r="BO84" s="40">
        <f t="shared" ca="1" si="323"/>
        <v>154320.38735929067</v>
      </c>
      <c r="BP84" s="40">
        <f t="shared" ref="BP84:BS84" ca="1" si="324">BP16+BP29-BP62-BP73</f>
        <v>156924.36799132614</v>
      </c>
      <c r="BQ84" s="40">
        <f t="shared" ca="1" si="324"/>
        <v>157658.14959175984</v>
      </c>
      <c r="BR84" s="40">
        <f t="shared" ca="1" si="324"/>
        <v>159095.24211217184</v>
      </c>
      <c r="BS84" s="40">
        <f t="shared" ca="1" si="324"/>
        <v>160779.48000656324</v>
      </c>
    </row>
    <row r="85" spans="2:71" ht="25" customHeight="1" outlineLevel="1">
      <c r="B85" s="23" t="str">
        <f t="shared" si="322"/>
        <v>MVLP6</v>
      </c>
      <c r="C85" s="40">
        <f t="shared" ref="C85:BO85" si="325">C17+C30-C63-C74</f>
        <v>0</v>
      </c>
      <c r="D85" s="40">
        <f t="shared" si="325"/>
        <v>0</v>
      </c>
      <c r="E85" s="40">
        <f t="shared" si="325"/>
        <v>0</v>
      </c>
      <c r="F85" s="40">
        <f t="shared" si="325"/>
        <v>0</v>
      </c>
      <c r="G85" s="40">
        <f t="shared" si="325"/>
        <v>0</v>
      </c>
      <c r="H85" s="40">
        <f t="shared" si="325"/>
        <v>0</v>
      </c>
      <c r="I85" s="40">
        <f t="shared" si="325"/>
        <v>0</v>
      </c>
      <c r="J85" s="40">
        <f t="shared" si="325"/>
        <v>0</v>
      </c>
      <c r="K85" s="637" t="s">
        <v>545</v>
      </c>
      <c r="L85" s="40">
        <f t="shared" ca="1" si="325"/>
        <v>910</v>
      </c>
      <c r="M85" s="40">
        <f t="shared" ca="1" si="325"/>
        <v>1707.2249999999999</v>
      </c>
      <c r="N85" s="40">
        <f t="shared" ca="1" si="325"/>
        <v>2597.5956875000002</v>
      </c>
      <c r="O85" s="40">
        <f t="shared" ca="1" si="325"/>
        <v>3402.2219139062504</v>
      </c>
      <c r="P85" s="40">
        <f t="shared" ca="1" si="325"/>
        <v>4284.6052634261723</v>
      </c>
      <c r="Q85" s="40">
        <f t="shared" ca="1" si="325"/>
        <v>5479.6634870962989</v>
      </c>
      <c r="R85" s="40">
        <f t="shared" ca="1" si="325"/>
        <v>7034.9811540237433</v>
      </c>
      <c r="S85" s="40">
        <f t="shared" ca="1" si="325"/>
        <v>8607.6446434374957</v>
      </c>
      <c r="T85" s="40">
        <f t="shared" ca="1" si="325"/>
        <v>10239.743299657028</v>
      </c>
      <c r="U85" s="40">
        <f t="shared" ca="1" si="325"/>
        <v>11614.156776425034</v>
      </c>
      <c r="V85" s="40">
        <f t="shared" ca="1" si="325"/>
        <v>13303.413545662719</v>
      </c>
      <c r="W85" s="40">
        <f t="shared" ca="1" si="325"/>
        <v>15238.984334515426</v>
      </c>
      <c r="X85" s="40">
        <f t="shared" ca="1" si="325"/>
        <v>16717.937656953367</v>
      </c>
      <c r="Y85" s="40">
        <f t="shared" ca="1" si="325"/>
        <v>18090.245929963316</v>
      </c>
      <c r="Z85" s="40">
        <f t="shared" ca="1" si="325"/>
        <v>19877.508018640241</v>
      </c>
      <c r="AA85" s="40">
        <f t="shared" ca="1" si="325"/>
        <v>21547.93884766163</v>
      </c>
      <c r="AB85" s="40">
        <f t="shared" ca="1" si="325"/>
        <v>23520.672058159395</v>
      </c>
      <c r="AC85" s="40">
        <f t="shared" ca="1" si="325"/>
        <v>26426.836775106025</v>
      </c>
      <c r="AD85" s="40">
        <f t="shared" ca="1" si="325"/>
        <v>30305.42784441296</v>
      </c>
      <c r="AE85" s="40">
        <f t="shared" ca="1" si="325"/>
        <v>34057.392882581284</v>
      </c>
      <c r="AF85" s="40">
        <f t="shared" ca="1" si="325"/>
        <v>37710.379756245762</v>
      </c>
      <c r="AG85" s="40">
        <f t="shared" ca="1" si="325"/>
        <v>40407.584819042859</v>
      </c>
      <c r="AH85" s="40">
        <f t="shared" ca="1" si="325"/>
        <v>43508.186616043109</v>
      </c>
      <c r="AI85" s="40">
        <f t="shared" ca="1" si="325"/>
        <v>46746.006818700844</v>
      </c>
      <c r="AJ85" s="40">
        <f t="shared" ca="1" si="325"/>
        <v>48688.84146071905</v>
      </c>
      <c r="AK85" s="40">
        <f t="shared" ca="1" si="325"/>
        <v>50131.677284031299</v>
      </c>
      <c r="AL85" s="40">
        <f t="shared" ca="1" si="325"/>
        <v>51993.764226619656</v>
      </c>
      <c r="AM85" s="40">
        <f t="shared" ca="1" si="325"/>
        <v>53402.091604722125</v>
      </c>
      <c r="AN85" s="40">
        <f t="shared" ca="1" si="325"/>
        <v>55022.481795474218</v>
      </c>
      <c r="AO85" s="40">
        <f t="shared" ca="1" si="325"/>
        <v>57692.801501211827</v>
      </c>
      <c r="AP85" s="40">
        <f t="shared" ca="1" si="325"/>
        <v>61373.929422398207</v>
      </c>
      <c r="AQ85" s="40">
        <f t="shared" ca="1" si="325"/>
        <v>64662.798127722308</v>
      </c>
      <c r="AR85" s="40">
        <f t="shared" ca="1" si="325"/>
        <v>67652.001226016888</v>
      </c>
      <c r="AS85" s="40">
        <f t="shared" ca="1" si="325"/>
        <v>69420.271161650991</v>
      </c>
      <c r="AT85" s="40">
        <f t="shared" ca="1" si="325"/>
        <v>71563.706925664315</v>
      </c>
      <c r="AU85" s="40">
        <f t="shared" ca="1" si="325"/>
        <v>73801.612312066936</v>
      </c>
      <c r="AV85" s="40">
        <f t="shared" ca="1" si="325"/>
        <v>74621.027665683418</v>
      </c>
      <c r="AW85" s="40">
        <f t="shared" ca="1" si="325"/>
        <v>74914.423713235039</v>
      </c>
      <c r="AX85" s="40">
        <f t="shared" ca="1" si="325"/>
        <v>75662.416468290205</v>
      </c>
      <c r="AY85" s="40">
        <f t="shared" ca="1" si="325"/>
        <v>75963.139603704956</v>
      </c>
      <c r="AZ85" s="40">
        <f t="shared" ca="1" si="325"/>
        <v>76513.074774510445</v>
      </c>
      <c r="BA85" s="40">
        <f t="shared" ca="1" si="325"/>
        <v>78167.138348848646</v>
      </c>
      <c r="BB85" s="40">
        <f t="shared" ca="1" si="325"/>
        <v>80879.363585534098</v>
      </c>
      <c r="BC85" s="40">
        <f t="shared" ca="1" si="325"/>
        <v>83224.196997293562</v>
      </c>
      <c r="BD85" s="40">
        <f t="shared" ca="1" si="325"/>
        <v>85301.926654935654</v>
      </c>
      <c r="BE85" s="40">
        <f t="shared" ca="1" si="325"/>
        <v>86183.575505551533</v>
      </c>
      <c r="BF85" s="40">
        <f t="shared" ca="1" si="325"/>
        <v>87481.937791510078</v>
      </c>
      <c r="BG85" s="40">
        <f t="shared" ca="1" si="325"/>
        <v>88912.136057455791</v>
      </c>
      <c r="BH85" s="40">
        <f t="shared" ca="1" si="325"/>
        <v>88955.248914439362</v>
      </c>
      <c r="BI85" s="40">
        <f t="shared" ca="1" si="325"/>
        <v>88508.098346431303</v>
      </c>
      <c r="BJ85" s="40">
        <f t="shared" ca="1" si="325"/>
        <v>88552.423183243664</v>
      </c>
      <c r="BK85" s="40">
        <f t="shared" ca="1" si="325"/>
        <v>88184.420966123376</v>
      </c>
      <c r="BL85" s="40">
        <f t="shared" ca="1" si="325"/>
        <v>88098.738865401901</v>
      </c>
      <c r="BM85" s="40">
        <f t="shared" ca="1" si="325"/>
        <v>89150.555074968303</v>
      </c>
      <c r="BN85" s="40">
        <f t="shared" ca="1" si="325"/>
        <v>91292.150933532466</v>
      </c>
      <c r="BO85" s="40">
        <f t="shared" ca="1" si="325"/>
        <v>93095.313009522011</v>
      </c>
      <c r="BP85" s="40">
        <f t="shared" ref="BP85:BS85" ca="1" si="326">BP17+BP30-BP63-BP74</f>
        <v>94657.809076522113</v>
      </c>
      <c r="BQ85" s="40">
        <f t="shared" ca="1" si="326"/>
        <v>95050.27410000471</v>
      </c>
      <c r="BR85" s="40">
        <f t="shared" ca="1" si="326"/>
        <v>95885.134709754464</v>
      </c>
      <c r="BS85" s="40">
        <f t="shared" ca="1" si="326"/>
        <v>96875.165137492353</v>
      </c>
    </row>
    <row r="86" spans="2:71" ht="25" customHeight="1" outlineLevel="1">
      <c r="B86" s="23" t="str">
        <f t="shared" si="322"/>
        <v>200 MB</v>
      </c>
      <c r="C86" s="40">
        <f t="shared" ref="C86:BO86" si="327">C18+C31-C64-C75</f>
        <v>0</v>
      </c>
      <c r="D86" s="40">
        <f t="shared" si="327"/>
        <v>0</v>
      </c>
      <c r="E86" s="40">
        <f t="shared" si="327"/>
        <v>0</v>
      </c>
      <c r="F86" s="40">
        <f t="shared" si="327"/>
        <v>0</v>
      </c>
      <c r="G86" s="40">
        <f t="shared" si="327"/>
        <v>0</v>
      </c>
      <c r="H86" s="40">
        <f t="shared" si="327"/>
        <v>0</v>
      </c>
      <c r="I86" s="40">
        <f t="shared" si="327"/>
        <v>0</v>
      </c>
      <c r="J86" s="40">
        <f t="shared" si="327"/>
        <v>0</v>
      </c>
      <c r="K86" s="40"/>
      <c r="L86" s="40">
        <f t="shared" ca="1" si="327"/>
        <v>0</v>
      </c>
      <c r="M86" s="40">
        <f t="shared" ca="1" si="327"/>
        <v>0</v>
      </c>
      <c r="N86" s="40">
        <f t="shared" ca="1" si="327"/>
        <v>0</v>
      </c>
      <c r="O86" s="40">
        <f t="shared" ca="1" si="327"/>
        <v>0</v>
      </c>
      <c r="P86" s="40">
        <f t="shared" ca="1" si="327"/>
        <v>0</v>
      </c>
      <c r="Q86" s="40">
        <f t="shared" ca="1" si="327"/>
        <v>0</v>
      </c>
      <c r="R86" s="40">
        <f t="shared" ca="1" si="327"/>
        <v>0</v>
      </c>
      <c r="S86" s="40">
        <f t="shared" ca="1" si="327"/>
        <v>0</v>
      </c>
      <c r="T86" s="40">
        <f t="shared" ca="1" si="327"/>
        <v>0</v>
      </c>
      <c r="U86" s="40">
        <f t="shared" ca="1" si="327"/>
        <v>0</v>
      </c>
      <c r="V86" s="40">
        <f t="shared" ca="1" si="327"/>
        <v>0</v>
      </c>
      <c r="W86" s="40">
        <f t="shared" ca="1" si="327"/>
        <v>0</v>
      </c>
      <c r="X86" s="40">
        <f t="shared" ca="1" si="327"/>
        <v>0</v>
      </c>
      <c r="Y86" s="40">
        <f t="shared" ca="1" si="327"/>
        <v>0</v>
      </c>
      <c r="Z86" s="40">
        <f t="shared" ca="1" si="327"/>
        <v>0</v>
      </c>
      <c r="AA86" s="40">
        <f t="shared" ca="1" si="327"/>
        <v>0</v>
      </c>
      <c r="AB86" s="40">
        <f t="shared" ca="1" si="327"/>
        <v>0</v>
      </c>
      <c r="AC86" s="40">
        <f t="shared" ca="1" si="327"/>
        <v>0</v>
      </c>
      <c r="AD86" s="40">
        <f t="shared" ca="1" si="327"/>
        <v>0</v>
      </c>
      <c r="AE86" s="40">
        <f t="shared" ca="1" si="327"/>
        <v>0</v>
      </c>
      <c r="AF86" s="40">
        <f t="shared" ca="1" si="327"/>
        <v>0</v>
      </c>
      <c r="AG86" s="40">
        <f t="shared" ca="1" si="327"/>
        <v>0</v>
      </c>
      <c r="AH86" s="40">
        <f t="shared" ca="1" si="327"/>
        <v>0</v>
      </c>
      <c r="AI86" s="40">
        <f t="shared" ca="1" si="327"/>
        <v>0</v>
      </c>
      <c r="AJ86" s="40">
        <f t="shared" ca="1" si="327"/>
        <v>0</v>
      </c>
      <c r="AK86" s="40">
        <f t="shared" ca="1" si="327"/>
        <v>0</v>
      </c>
      <c r="AL86" s="40">
        <f t="shared" ca="1" si="327"/>
        <v>0</v>
      </c>
      <c r="AM86" s="40">
        <f t="shared" ca="1" si="327"/>
        <v>0</v>
      </c>
      <c r="AN86" s="40">
        <f t="shared" ca="1" si="327"/>
        <v>0</v>
      </c>
      <c r="AO86" s="40">
        <f t="shared" ca="1" si="327"/>
        <v>0</v>
      </c>
      <c r="AP86" s="40">
        <f t="shared" ca="1" si="327"/>
        <v>0</v>
      </c>
      <c r="AQ86" s="40">
        <f t="shared" ca="1" si="327"/>
        <v>0</v>
      </c>
      <c r="AR86" s="40">
        <f t="shared" ca="1" si="327"/>
        <v>0</v>
      </c>
      <c r="AS86" s="40">
        <f t="shared" ca="1" si="327"/>
        <v>0</v>
      </c>
      <c r="AT86" s="40">
        <f t="shared" ca="1" si="327"/>
        <v>0</v>
      </c>
      <c r="AU86" s="40">
        <f t="shared" ca="1" si="327"/>
        <v>0</v>
      </c>
      <c r="AV86" s="40">
        <f t="shared" ca="1" si="327"/>
        <v>0</v>
      </c>
      <c r="AW86" s="40">
        <f t="shared" ca="1" si="327"/>
        <v>0</v>
      </c>
      <c r="AX86" s="40">
        <f t="shared" ca="1" si="327"/>
        <v>0</v>
      </c>
      <c r="AY86" s="40">
        <f t="shared" ca="1" si="327"/>
        <v>0</v>
      </c>
      <c r="AZ86" s="40">
        <f t="shared" ca="1" si="327"/>
        <v>0</v>
      </c>
      <c r="BA86" s="40">
        <f t="shared" ca="1" si="327"/>
        <v>0</v>
      </c>
      <c r="BB86" s="40">
        <f t="shared" ca="1" si="327"/>
        <v>0</v>
      </c>
      <c r="BC86" s="40">
        <f t="shared" ca="1" si="327"/>
        <v>0</v>
      </c>
      <c r="BD86" s="40">
        <f t="shared" ca="1" si="327"/>
        <v>0</v>
      </c>
      <c r="BE86" s="40">
        <f t="shared" ca="1" si="327"/>
        <v>0</v>
      </c>
      <c r="BF86" s="40">
        <f t="shared" ca="1" si="327"/>
        <v>0</v>
      </c>
      <c r="BG86" s="40">
        <f t="shared" ca="1" si="327"/>
        <v>0</v>
      </c>
      <c r="BH86" s="40">
        <f t="shared" ca="1" si="327"/>
        <v>0</v>
      </c>
      <c r="BI86" s="40">
        <f t="shared" ca="1" si="327"/>
        <v>0</v>
      </c>
      <c r="BJ86" s="40">
        <f t="shared" ca="1" si="327"/>
        <v>0</v>
      </c>
      <c r="BK86" s="40">
        <f t="shared" ca="1" si="327"/>
        <v>0</v>
      </c>
      <c r="BL86" s="40">
        <f t="shared" ca="1" si="327"/>
        <v>0</v>
      </c>
      <c r="BM86" s="40">
        <f t="shared" ca="1" si="327"/>
        <v>0</v>
      </c>
      <c r="BN86" s="40">
        <f t="shared" ca="1" si="327"/>
        <v>0</v>
      </c>
      <c r="BO86" s="40">
        <f t="shared" ca="1" si="327"/>
        <v>0</v>
      </c>
      <c r="BP86" s="40">
        <f t="shared" ref="BP86:BS86" ca="1" si="328">BP18+BP31-BP64-BP75</f>
        <v>0</v>
      </c>
      <c r="BQ86" s="40">
        <f t="shared" ca="1" si="328"/>
        <v>0</v>
      </c>
      <c r="BR86" s="40">
        <f t="shared" ca="1" si="328"/>
        <v>0</v>
      </c>
      <c r="BS86" s="40">
        <f t="shared" ca="1" si="328"/>
        <v>0</v>
      </c>
    </row>
    <row r="87" spans="2:71" ht="25" customHeight="1" outlineLevel="1">
      <c r="B87" s="23" t="str">
        <f t="shared" si="322"/>
        <v>500 MB</v>
      </c>
      <c r="C87" s="40">
        <f t="shared" ref="C87:BO87" si="329">C19+C32-C65-C76</f>
        <v>0</v>
      </c>
      <c r="D87" s="40">
        <f t="shared" si="329"/>
        <v>0</v>
      </c>
      <c r="E87" s="40">
        <f t="shared" si="329"/>
        <v>0</v>
      </c>
      <c r="F87" s="40">
        <f t="shared" si="329"/>
        <v>0</v>
      </c>
      <c r="G87" s="40">
        <f t="shared" si="329"/>
        <v>0</v>
      </c>
      <c r="H87" s="40">
        <f t="shared" si="329"/>
        <v>0</v>
      </c>
      <c r="I87" s="40">
        <f t="shared" si="329"/>
        <v>0</v>
      </c>
      <c r="J87" s="40">
        <f t="shared" si="329"/>
        <v>0</v>
      </c>
      <c r="K87" s="40"/>
      <c r="L87" s="40">
        <f t="shared" ca="1" si="329"/>
        <v>0</v>
      </c>
      <c r="M87" s="40">
        <f t="shared" ca="1" si="329"/>
        <v>0</v>
      </c>
      <c r="N87" s="40">
        <f t="shared" ca="1" si="329"/>
        <v>0</v>
      </c>
      <c r="O87" s="40">
        <f t="shared" ca="1" si="329"/>
        <v>0</v>
      </c>
      <c r="P87" s="40">
        <f t="shared" ca="1" si="329"/>
        <v>0</v>
      </c>
      <c r="Q87" s="40">
        <f t="shared" ca="1" si="329"/>
        <v>0</v>
      </c>
      <c r="R87" s="40">
        <f t="shared" ca="1" si="329"/>
        <v>0</v>
      </c>
      <c r="S87" s="40">
        <f t="shared" ca="1" si="329"/>
        <v>0</v>
      </c>
      <c r="T87" s="40">
        <f t="shared" ca="1" si="329"/>
        <v>0</v>
      </c>
      <c r="U87" s="40">
        <f t="shared" ca="1" si="329"/>
        <v>0</v>
      </c>
      <c r="V87" s="40">
        <f t="shared" ca="1" si="329"/>
        <v>0</v>
      </c>
      <c r="W87" s="40">
        <f t="shared" ca="1" si="329"/>
        <v>0</v>
      </c>
      <c r="X87" s="40">
        <f t="shared" ca="1" si="329"/>
        <v>0</v>
      </c>
      <c r="Y87" s="40">
        <f t="shared" ca="1" si="329"/>
        <v>0</v>
      </c>
      <c r="Z87" s="40">
        <f t="shared" ca="1" si="329"/>
        <v>0</v>
      </c>
      <c r="AA87" s="40">
        <f t="shared" ca="1" si="329"/>
        <v>0</v>
      </c>
      <c r="AB87" s="40">
        <f t="shared" ca="1" si="329"/>
        <v>0</v>
      </c>
      <c r="AC87" s="40">
        <f t="shared" ca="1" si="329"/>
        <v>0</v>
      </c>
      <c r="AD87" s="40">
        <f t="shared" ca="1" si="329"/>
        <v>0</v>
      </c>
      <c r="AE87" s="40">
        <f t="shared" ca="1" si="329"/>
        <v>0</v>
      </c>
      <c r="AF87" s="40">
        <f t="shared" ca="1" si="329"/>
        <v>0</v>
      </c>
      <c r="AG87" s="40">
        <f t="shared" ca="1" si="329"/>
        <v>0</v>
      </c>
      <c r="AH87" s="40">
        <f t="shared" ca="1" si="329"/>
        <v>0</v>
      </c>
      <c r="AI87" s="40">
        <f t="shared" ca="1" si="329"/>
        <v>0</v>
      </c>
      <c r="AJ87" s="40">
        <f t="shared" ca="1" si="329"/>
        <v>0</v>
      </c>
      <c r="AK87" s="40">
        <f t="shared" ca="1" si="329"/>
        <v>0</v>
      </c>
      <c r="AL87" s="40">
        <f t="shared" ca="1" si="329"/>
        <v>0</v>
      </c>
      <c r="AM87" s="40">
        <f t="shared" ca="1" si="329"/>
        <v>0</v>
      </c>
      <c r="AN87" s="40">
        <f t="shared" ca="1" si="329"/>
        <v>0</v>
      </c>
      <c r="AO87" s="40">
        <f t="shared" ca="1" si="329"/>
        <v>0</v>
      </c>
      <c r="AP87" s="40">
        <f t="shared" ca="1" si="329"/>
        <v>0</v>
      </c>
      <c r="AQ87" s="40">
        <f t="shared" ca="1" si="329"/>
        <v>0</v>
      </c>
      <c r="AR87" s="40">
        <f t="shared" ca="1" si="329"/>
        <v>0</v>
      </c>
      <c r="AS87" s="40">
        <f t="shared" ca="1" si="329"/>
        <v>0</v>
      </c>
      <c r="AT87" s="40">
        <f t="shared" ca="1" si="329"/>
        <v>0</v>
      </c>
      <c r="AU87" s="40">
        <f t="shared" ca="1" si="329"/>
        <v>0</v>
      </c>
      <c r="AV87" s="40">
        <f t="shared" ca="1" si="329"/>
        <v>0</v>
      </c>
      <c r="AW87" s="40">
        <f t="shared" ca="1" si="329"/>
        <v>0</v>
      </c>
      <c r="AX87" s="40">
        <f t="shared" ca="1" si="329"/>
        <v>0</v>
      </c>
      <c r="AY87" s="40">
        <f t="shared" ca="1" si="329"/>
        <v>0</v>
      </c>
      <c r="AZ87" s="40">
        <f t="shared" ca="1" si="329"/>
        <v>0</v>
      </c>
      <c r="BA87" s="40">
        <f t="shared" ca="1" si="329"/>
        <v>0</v>
      </c>
      <c r="BB87" s="40">
        <f t="shared" ca="1" si="329"/>
        <v>0</v>
      </c>
      <c r="BC87" s="40">
        <f t="shared" ca="1" si="329"/>
        <v>0</v>
      </c>
      <c r="BD87" s="40">
        <f t="shared" ca="1" si="329"/>
        <v>0</v>
      </c>
      <c r="BE87" s="40">
        <f t="shared" ca="1" si="329"/>
        <v>0</v>
      </c>
      <c r="BF87" s="40">
        <f t="shared" ca="1" si="329"/>
        <v>0</v>
      </c>
      <c r="BG87" s="40">
        <f t="shared" ca="1" si="329"/>
        <v>0</v>
      </c>
      <c r="BH87" s="40">
        <f t="shared" ca="1" si="329"/>
        <v>0</v>
      </c>
      <c r="BI87" s="40">
        <f t="shared" ca="1" si="329"/>
        <v>0</v>
      </c>
      <c r="BJ87" s="40">
        <f t="shared" ca="1" si="329"/>
        <v>0</v>
      </c>
      <c r="BK87" s="40">
        <f t="shared" ca="1" si="329"/>
        <v>0</v>
      </c>
      <c r="BL87" s="40">
        <f t="shared" ca="1" si="329"/>
        <v>0</v>
      </c>
      <c r="BM87" s="40">
        <f t="shared" ca="1" si="329"/>
        <v>0</v>
      </c>
      <c r="BN87" s="40">
        <f t="shared" ca="1" si="329"/>
        <v>0</v>
      </c>
      <c r="BO87" s="40">
        <f t="shared" ca="1" si="329"/>
        <v>0</v>
      </c>
      <c r="BP87" s="40">
        <f t="shared" ref="BP87:BS87" ca="1" si="330">BP19+BP32-BP65-BP76</f>
        <v>0</v>
      </c>
      <c r="BQ87" s="40">
        <f t="shared" ca="1" si="330"/>
        <v>0</v>
      </c>
      <c r="BR87" s="40">
        <f t="shared" ca="1" si="330"/>
        <v>0</v>
      </c>
      <c r="BS87" s="40">
        <f t="shared" ca="1" si="330"/>
        <v>0</v>
      </c>
    </row>
    <row r="88" spans="2:71" ht="25" customHeight="1" outlineLevel="1">
      <c r="B88" s="23" t="str">
        <f t="shared" si="322"/>
        <v>1.2 GB</v>
      </c>
      <c r="C88" s="40">
        <f t="shared" ref="C88:BO88" si="331">C20+C33-C66-C77</f>
        <v>0</v>
      </c>
      <c r="D88" s="40">
        <f t="shared" si="331"/>
        <v>0</v>
      </c>
      <c r="E88" s="40">
        <f t="shared" si="331"/>
        <v>0</v>
      </c>
      <c r="F88" s="40">
        <f t="shared" si="331"/>
        <v>0</v>
      </c>
      <c r="G88" s="40">
        <f t="shared" si="331"/>
        <v>0</v>
      </c>
      <c r="H88" s="40">
        <f t="shared" si="331"/>
        <v>0</v>
      </c>
      <c r="I88" s="40">
        <f t="shared" si="331"/>
        <v>0</v>
      </c>
      <c r="J88" s="40">
        <f t="shared" si="331"/>
        <v>0</v>
      </c>
      <c r="K88" s="40"/>
      <c r="L88" s="40">
        <f t="shared" ca="1" si="331"/>
        <v>0</v>
      </c>
      <c r="M88" s="40">
        <f t="shared" ca="1" si="331"/>
        <v>0</v>
      </c>
      <c r="N88" s="40">
        <f t="shared" ca="1" si="331"/>
        <v>0</v>
      </c>
      <c r="O88" s="40">
        <f t="shared" ca="1" si="331"/>
        <v>0</v>
      </c>
      <c r="P88" s="40">
        <f t="shared" ca="1" si="331"/>
        <v>0</v>
      </c>
      <c r="Q88" s="40">
        <f t="shared" ca="1" si="331"/>
        <v>0</v>
      </c>
      <c r="R88" s="40">
        <f t="shared" ca="1" si="331"/>
        <v>0</v>
      </c>
      <c r="S88" s="40">
        <f t="shared" ca="1" si="331"/>
        <v>0</v>
      </c>
      <c r="T88" s="40">
        <f t="shared" ca="1" si="331"/>
        <v>0</v>
      </c>
      <c r="U88" s="40">
        <f t="shared" ca="1" si="331"/>
        <v>0</v>
      </c>
      <c r="V88" s="40">
        <f t="shared" ca="1" si="331"/>
        <v>0</v>
      </c>
      <c r="W88" s="40">
        <f t="shared" ca="1" si="331"/>
        <v>0</v>
      </c>
      <c r="X88" s="40">
        <f t="shared" ca="1" si="331"/>
        <v>0</v>
      </c>
      <c r="Y88" s="40">
        <f t="shared" ca="1" si="331"/>
        <v>0</v>
      </c>
      <c r="Z88" s="40">
        <f t="shared" ca="1" si="331"/>
        <v>0</v>
      </c>
      <c r="AA88" s="40">
        <f t="shared" ca="1" si="331"/>
        <v>0</v>
      </c>
      <c r="AB88" s="40">
        <f t="shared" ca="1" si="331"/>
        <v>0</v>
      </c>
      <c r="AC88" s="40">
        <f t="shared" ca="1" si="331"/>
        <v>0</v>
      </c>
      <c r="AD88" s="40">
        <f t="shared" ca="1" si="331"/>
        <v>0</v>
      </c>
      <c r="AE88" s="40">
        <f t="shared" ca="1" si="331"/>
        <v>0</v>
      </c>
      <c r="AF88" s="40">
        <f t="shared" ca="1" si="331"/>
        <v>0</v>
      </c>
      <c r="AG88" s="40">
        <f t="shared" ca="1" si="331"/>
        <v>0</v>
      </c>
      <c r="AH88" s="40">
        <f t="shared" ca="1" si="331"/>
        <v>0</v>
      </c>
      <c r="AI88" s="40">
        <f t="shared" ca="1" si="331"/>
        <v>0</v>
      </c>
      <c r="AJ88" s="40">
        <f t="shared" ca="1" si="331"/>
        <v>0</v>
      </c>
      <c r="AK88" s="40">
        <f t="shared" ca="1" si="331"/>
        <v>0</v>
      </c>
      <c r="AL88" s="40">
        <f t="shared" ca="1" si="331"/>
        <v>0</v>
      </c>
      <c r="AM88" s="40">
        <f t="shared" ca="1" si="331"/>
        <v>0</v>
      </c>
      <c r="AN88" s="40">
        <f t="shared" ca="1" si="331"/>
        <v>0</v>
      </c>
      <c r="AO88" s="40">
        <f t="shared" ca="1" si="331"/>
        <v>0</v>
      </c>
      <c r="AP88" s="40">
        <f t="shared" ca="1" si="331"/>
        <v>0</v>
      </c>
      <c r="AQ88" s="40">
        <f t="shared" ca="1" si="331"/>
        <v>0</v>
      </c>
      <c r="AR88" s="40">
        <f t="shared" ca="1" si="331"/>
        <v>0</v>
      </c>
      <c r="AS88" s="40">
        <f t="shared" ca="1" si="331"/>
        <v>0</v>
      </c>
      <c r="AT88" s="40">
        <f t="shared" ca="1" si="331"/>
        <v>0</v>
      </c>
      <c r="AU88" s="40">
        <f t="shared" ca="1" si="331"/>
        <v>0</v>
      </c>
      <c r="AV88" s="40">
        <f t="shared" ca="1" si="331"/>
        <v>0</v>
      </c>
      <c r="AW88" s="40">
        <f t="shared" ca="1" si="331"/>
        <v>0</v>
      </c>
      <c r="AX88" s="40">
        <f t="shared" ca="1" si="331"/>
        <v>0</v>
      </c>
      <c r="AY88" s="40">
        <f t="shared" ca="1" si="331"/>
        <v>0</v>
      </c>
      <c r="AZ88" s="40">
        <f t="shared" ca="1" si="331"/>
        <v>0</v>
      </c>
      <c r="BA88" s="40">
        <f t="shared" ca="1" si="331"/>
        <v>0</v>
      </c>
      <c r="BB88" s="40">
        <f t="shared" ca="1" si="331"/>
        <v>0</v>
      </c>
      <c r="BC88" s="40">
        <f t="shared" ca="1" si="331"/>
        <v>0</v>
      </c>
      <c r="BD88" s="40">
        <f t="shared" ca="1" si="331"/>
        <v>0</v>
      </c>
      <c r="BE88" s="40">
        <f t="shared" ca="1" si="331"/>
        <v>0</v>
      </c>
      <c r="BF88" s="40">
        <f t="shared" ca="1" si="331"/>
        <v>0</v>
      </c>
      <c r="BG88" s="40">
        <f t="shared" ca="1" si="331"/>
        <v>0</v>
      </c>
      <c r="BH88" s="40">
        <f t="shared" ca="1" si="331"/>
        <v>0</v>
      </c>
      <c r="BI88" s="40">
        <f t="shared" ca="1" si="331"/>
        <v>0</v>
      </c>
      <c r="BJ88" s="40">
        <f t="shared" ca="1" si="331"/>
        <v>0</v>
      </c>
      <c r="BK88" s="40">
        <f t="shared" ca="1" si="331"/>
        <v>0</v>
      </c>
      <c r="BL88" s="40">
        <f t="shared" ca="1" si="331"/>
        <v>0</v>
      </c>
      <c r="BM88" s="40">
        <f t="shared" ca="1" si="331"/>
        <v>0</v>
      </c>
      <c r="BN88" s="40">
        <f t="shared" ca="1" si="331"/>
        <v>0</v>
      </c>
      <c r="BO88" s="40">
        <f t="shared" ca="1" si="331"/>
        <v>0</v>
      </c>
      <c r="BP88" s="40">
        <f t="shared" ref="BP88:BS88" ca="1" si="332">BP20+BP33-BP66-BP77</f>
        <v>0</v>
      </c>
      <c r="BQ88" s="40">
        <f t="shared" ca="1" si="332"/>
        <v>0</v>
      </c>
      <c r="BR88" s="40">
        <f t="shared" ca="1" si="332"/>
        <v>0</v>
      </c>
      <c r="BS88" s="40">
        <f t="shared" ca="1" si="332"/>
        <v>0</v>
      </c>
    </row>
    <row r="89" spans="2:71" ht="25" customHeight="1" outlineLevel="1">
      <c r="B89" s="23" t="str">
        <f>B67</f>
        <v>2.5 GB</v>
      </c>
      <c r="C89" s="40">
        <f t="shared" ref="C89:J89" si="333">C21+C34-C67-C78</f>
        <v>0</v>
      </c>
      <c r="D89" s="40">
        <f t="shared" si="333"/>
        <v>0</v>
      </c>
      <c r="E89" s="40">
        <f t="shared" si="333"/>
        <v>0</v>
      </c>
      <c r="F89" s="40">
        <f t="shared" si="333"/>
        <v>0</v>
      </c>
      <c r="G89" s="40">
        <f t="shared" si="333"/>
        <v>0</v>
      </c>
      <c r="H89" s="40">
        <f t="shared" si="333"/>
        <v>0</v>
      </c>
      <c r="I89" s="40">
        <f t="shared" si="333"/>
        <v>0</v>
      </c>
      <c r="J89" s="40">
        <f t="shared" si="333"/>
        <v>0</v>
      </c>
      <c r="K89" s="40"/>
      <c r="L89" s="40">
        <f t="shared" ref="L89:AQ89" ca="1" si="334">L21+L34-L67-L78</f>
        <v>0</v>
      </c>
      <c r="M89" s="40">
        <f t="shared" ca="1" si="334"/>
        <v>0</v>
      </c>
      <c r="N89" s="40">
        <f t="shared" ca="1" si="334"/>
        <v>0</v>
      </c>
      <c r="O89" s="40">
        <f t="shared" ca="1" si="334"/>
        <v>0</v>
      </c>
      <c r="P89" s="40">
        <f t="shared" ca="1" si="334"/>
        <v>0</v>
      </c>
      <c r="Q89" s="40">
        <f t="shared" ca="1" si="334"/>
        <v>0</v>
      </c>
      <c r="R89" s="40">
        <f t="shared" ca="1" si="334"/>
        <v>0</v>
      </c>
      <c r="S89" s="40">
        <f t="shared" ca="1" si="334"/>
        <v>0</v>
      </c>
      <c r="T89" s="40">
        <f t="shared" ca="1" si="334"/>
        <v>0</v>
      </c>
      <c r="U89" s="40">
        <f t="shared" ca="1" si="334"/>
        <v>0</v>
      </c>
      <c r="V89" s="40">
        <f t="shared" ca="1" si="334"/>
        <v>0</v>
      </c>
      <c r="W89" s="40">
        <f t="shared" ca="1" si="334"/>
        <v>0</v>
      </c>
      <c r="X89" s="40">
        <f t="shared" ca="1" si="334"/>
        <v>0</v>
      </c>
      <c r="Y89" s="40">
        <f t="shared" ca="1" si="334"/>
        <v>0</v>
      </c>
      <c r="Z89" s="40">
        <f t="shared" ca="1" si="334"/>
        <v>0</v>
      </c>
      <c r="AA89" s="40">
        <f t="shared" ca="1" si="334"/>
        <v>0</v>
      </c>
      <c r="AB89" s="40">
        <f t="shared" ca="1" si="334"/>
        <v>0</v>
      </c>
      <c r="AC89" s="40">
        <f t="shared" ca="1" si="334"/>
        <v>0</v>
      </c>
      <c r="AD89" s="40">
        <f t="shared" ca="1" si="334"/>
        <v>0</v>
      </c>
      <c r="AE89" s="40">
        <f t="shared" ca="1" si="334"/>
        <v>0</v>
      </c>
      <c r="AF89" s="40">
        <f t="shared" ca="1" si="334"/>
        <v>0</v>
      </c>
      <c r="AG89" s="40">
        <f t="shared" ca="1" si="334"/>
        <v>0</v>
      </c>
      <c r="AH89" s="40">
        <f t="shared" ca="1" si="334"/>
        <v>0</v>
      </c>
      <c r="AI89" s="40">
        <f t="shared" ca="1" si="334"/>
        <v>0</v>
      </c>
      <c r="AJ89" s="40">
        <f t="shared" ca="1" si="334"/>
        <v>0</v>
      </c>
      <c r="AK89" s="40">
        <f t="shared" ca="1" si="334"/>
        <v>0</v>
      </c>
      <c r="AL89" s="40">
        <f t="shared" ca="1" si="334"/>
        <v>0</v>
      </c>
      <c r="AM89" s="40">
        <f t="shared" ca="1" si="334"/>
        <v>0</v>
      </c>
      <c r="AN89" s="40">
        <f t="shared" ca="1" si="334"/>
        <v>0</v>
      </c>
      <c r="AO89" s="40">
        <f t="shared" ca="1" si="334"/>
        <v>0</v>
      </c>
      <c r="AP89" s="40">
        <f t="shared" ca="1" si="334"/>
        <v>0</v>
      </c>
      <c r="AQ89" s="40">
        <f t="shared" ca="1" si="334"/>
        <v>0</v>
      </c>
      <c r="AR89" s="40">
        <f t="shared" ref="AR89:BS89" ca="1" si="335">AR21+AR34-AR67-AR78</f>
        <v>0</v>
      </c>
      <c r="AS89" s="40">
        <f t="shared" ca="1" si="335"/>
        <v>0</v>
      </c>
      <c r="AT89" s="40">
        <f t="shared" ca="1" si="335"/>
        <v>0</v>
      </c>
      <c r="AU89" s="40">
        <f t="shared" ca="1" si="335"/>
        <v>0</v>
      </c>
      <c r="AV89" s="40">
        <f t="shared" ca="1" si="335"/>
        <v>0</v>
      </c>
      <c r="AW89" s="40">
        <f t="shared" ca="1" si="335"/>
        <v>0</v>
      </c>
      <c r="AX89" s="40">
        <f t="shared" ca="1" si="335"/>
        <v>0</v>
      </c>
      <c r="AY89" s="40">
        <f t="shared" ca="1" si="335"/>
        <v>0</v>
      </c>
      <c r="AZ89" s="40">
        <f t="shared" ca="1" si="335"/>
        <v>0</v>
      </c>
      <c r="BA89" s="40">
        <f t="shared" ca="1" si="335"/>
        <v>0</v>
      </c>
      <c r="BB89" s="40">
        <f t="shared" ca="1" si="335"/>
        <v>0</v>
      </c>
      <c r="BC89" s="40">
        <f t="shared" ca="1" si="335"/>
        <v>0</v>
      </c>
      <c r="BD89" s="40">
        <f t="shared" ca="1" si="335"/>
        <v>0</v>
      </c>
      <c r="BE89" s="40">
        <f t="shared" ca="1" si="335"/>
        <v>0</v>
      </c>
      <c r="BF89" s="40">
        <f t="shared" ca="1" si="335"/>
        <v>0</v>
      </c>
      <c r="BG89" s="40">
        <f t="shared" ca="1" si="335"/>
        <v>0</v>
      </c>
      <c r="BH89" s="40">
        <f t="shared" ca="1" si="335"/>
        <v>0</v>
      </c>
      <c r="BI89" s="40">
        <f t="shared" ca="1" si="335"/>
        <v>0</v>
      </c>
      <c r="BJ89" s="40">
        <f t="shared" ca="1" si="335"/>
        <v>0</v>
      </c>
      <c r="BK89" s="40">
        <f t="shared" ca="1" si="335"/>
        <v>0</v>
      </c>
      <c r="BL89" s="40">
        <f t="shared" ca="1" si="335"/>
        <v>0</v>
      </c>
      <c r="BM89" s="40">
        <f t="shared" ca="1" si="335"/>
        <v>0</v>
      </c>
      <c r="BN89" s="40">
        <f t="shared" ca="1" si="335"/>
        <v>0</v>
      </c>
      <c r="BO89" s="40">
        <f t="shared" ca="1" si="335"/>
        <v>0</v>
      </c>
      <c r="BP89" s="40">
        <f t="shared" ca="1" si="335"/>
        <v>0</v>
      </c>
      <c r="BQ89" s="40">
        <f t="shared" ca="1" si="335"/>
        <v>0</v>
      </c>
      <c r="BR89" s="40">
        <f t="shared" ca="1" si="335"/>
        <v>0</v>
      </c>
      <c r="BS89" s="40">
        <f t="shared" ca="1" si="335"/>
        <v>0</v>
      </c>
    </row>
    <row r="90" spans="2:71" ht="25" customHeight="1">
      <c r="B90" s="151" t="s">
        <v>385</v>
      </c>
      <c r="C90" s="154">
        <f>SUM(C91:C100)</f>
        <v>0</v>
      </c>
      <c r="D90" s="154">
        <f t="shared" ref="D90" si="336">SUM(D91:D100)</f>
        <v>0</v>
      </c>
      <c r="E90" s="154">
        <f t="shared" ref="E90" si="337">SUM(E91:E100)</f>
        <v>0</v>
      </c>
      <c r="F90" s="154">
        <f t="shared" ref="F90" si="338">SUM(F91:F100)</f>
        <v>0</v>
      </c>
      <c r="G90" s="154">
        <f t="shared" ref="G90" si="339">SUM(G91:G100)</f>
        <v>0</v>
      </c>
      <c r="H90" s="154">
        <f t="shared" ref="H90" si="340">SUM(H91:H100)</f>
        <v>0</v>
      </c>
      <c r="I90" s="154">
        <f t="shared" ref="I90" si="341">SUM(I91:I100)</f>
        <v>0</v>
      </c>
      <c r="J90" s="154">
        <f t="shared" ref="J90" si="342">SUM(J91:J100)</f>
        <v>0</v>
      </c>
      <c r="K90" s="154"/>
      <c r="L90" s="154">
        <f t="shared" ref="L90" ca="1" si="343">SUM(L91:L100)</f>
        <v>0</v>
      </c>
      <c r="M90" s="154">
        <f t="shared" ref="M90" ca="1" si="344">SUM(M91:M100)</f>
        <v>0</v>
      </c>
      <c r="N90" s="154">
        <f t="shared" ref="N90" ca="1" si="345">SUM(N91:N100)</f>
        <v>0</v>
      </c>
      <c r="O90" s="154">
        <f t="shared" ref="O90" ca="1" si="346">SUM(O91:O100)</f>
        <v>0</v>
      </c>
      <c r="P90" s="154">
        <f t="shared" ref="P90" ca="1" si="347">SUM(P91:P100)</f>
        <v>0</v>
      </c>
      <c r="Q90" s="154">
        <f t="shared" ref="Q90" ca="1" si="348">SUM(Q91:Q100)</f>
        <v>0</v>
      </c>
      <c r="R90" s="154">
        <f t="shared" ref="R90" ca="1" si="349">SUM(R91:R100)</f>
        <v>0</v>
      </c>
      <c r="S90" s="154">
        <f t="shared" ref="S90" ca="1" si="350">SUM(S91:S100)</f>
        <v>0</v>
      </c>
      <c r="T90" s="154">
        <f t="shared" ref="T90" ca="1" si="351">SUM(T91:T100)</f>
        <v>0</v>
      </c>
      <c r="U90" s="154">
        <f t="shared" ref="U90" ca="1" si="352">SUM(U91:U100)</f>
        <v>0</v>
      </c>
      <c r="V90" s="154">
        <f t="shared" ref="V90" ca="1" si="353">SUM(V91:V100)</f>
        <v>0</v>
      </c>
      <c r="W90" s="154">
        <f t="shared" ref="W90" ca="1" si="354">SUM(W91:W100)</f>
        <v>0</v>
      </c>
      <c r="X90" s="154">
        <f t="shared" ref="X90" ca="1" si="355">SUM(X91:X100)</f>
        <v>0</v>
      </c>
      <c r="Y90" s="154">
        <f t="shared" ref="Y90" ca="1" si="356">SUM(Y91:Y100)</f>
        <v>0</v>
      </c>
      <c r="Z90" s="154">
        <f t="shared" ref="Z90" ca="1" si="357">SUM(Z91:Z100)</f>
        <v>0</v>
      </c>
      <c r="AA90" s="154">
        <f t="shared" ref="AA90" ca="1" si="358">SUM(AA91:AA100)</f>
        <v>0</v>
      </c>
      <c r="AB90" s="154">
        <f t="shared" ref="AB90" ca="1" si="359">SUM(AB91:AB100)</f>
        <v>0</v>
      </c>
      <c r="AC90" s="154">
        <f t="shared" ref="AC90" ca="1" si="360">SUM(AC91:AC100)</f>
        <v>0</v>
      </c>
      <c r="AD90" s="154">
        <f t="shared" ref="AD90" ca="1" si="361">SUM(AD91:AD100)</f>
        <v>0</v>
      </c>
      <c r="AE90" s="154">
        <f t="shared" ref="AE90" ca="1" si="362">SUM(AE91:AE100)</f>
        <v>0</v>
      </c>
      <c r="AF90" s="154">
        <f t="shared" ref="AF90" ca="1" si="363">SUM(AF91:AF100)</f>
        <v>0</v>
      </c>
      <c r="AG90" s="154">
        <f t="shared" ref="AG90" ca="1" si="364">SUM(AG91:AG100)</f>
        <v>0</v>
      </c>
      <c r="AH90" s="154">
        <f t="shared" ref="AH90" ca="1" si="365">SUM(AH91:AH100)</f>
        <v>0</v>
      </c>
      <c r="AI90" s="154">
        <f t="shared" ref="AI90" ca="1" si="366">SUM(AI91:AI100)</f>
        <v>0</v>
      </c>
      <c r="AJ90" s="154">
        <f t="shared" ref="AJ90" ca="1" si="367">SUM(AJ91:AJ100)</f>
        <v>0</v>
      </c>
      <c r="AK90" s="154">
        <f t="shared" ref="AK90" ca="1" si="368">SUM(AK91:AK100)</f>
        <v>0</v>
      </c>
      <c r="AL90" s="154">
        <f t="shared" ref="AL90" ca="1" si="369">SUM(AL91:AL100)</f>
        <v>0</v>
      </c>
      <c r="AM90" s="154">
        <f t="shared" ref="AM90" ca="1" si="370">SUM(AM91:AM100)</f>
        <v>0</v>
      </c>
      <c r="AN90" s="154">
        <f t="shared" ref="AN90" ca="1" si="371">SUM(AN91:AN100)</f>
        <v>0</v>
      </c>
      <c r="AO90" s="154">
        <f t="shared" ref="AO90" ca="1" si="372">SUM(AO91:AO100)</f>
        <v>0</v>
      </c>
      <c r="AP90" s="154">
        <f t="shared" ref="AP90" ca="1" si="373">SUM(AP91:AP100)</f>
        <v>0</v>
      </c>
      <c r="AQ90" s="154">
        <f t="shared" ref="AQ90" ca="1" si="374">SUM(AQ91:AQ100)</f>
        <v>0</v>
      </c>
      <c r="AR90" s="154">
        <f t="shared" ref="AR90" ca="1" si="375">SUM(AR91:AR100)</f>
        <v>0</v>
      </c>
      <c r="AS90" s="154">
        <f t="shared" ref="AS90" ca="1" si="376">SUM(AS91:AS100)</f>
        <v>0</v>
      </c>
      <c r="AT90" s="154">
        <f t="shared" ref="AT90" ca="1" si="377">SUM(AT91:AT100)</f>
        <v>0</v>
      </c>
      <c r="AU90" s="154">
        <f t="shared" ref="AU90" ca="1" si="378">SUM(AU91:AU100)</f>
        <v>0</v>
      </c>
      <c r="AV90" s="154">
        <f t="shared" ref="AV90" ca="1" si="379">SUM(AV91:AV100)</f>
        <v>0</v>
      </c>
      <c r="AW90" s="154">
        <f t="shared" ref="AW90" ca="1" si="380">SUM(AW91:AW100)</f>
        <v>0</v>
      </c>
      <c r="AX90" s="154">
        <f t="shared" ref="AX90" ca="1" si="381">SUM(AX91:AX100)</f>
        <v>0</v>
      </c>
      <c r="AY90" s="154">
        <f t="shared" ref="AY90" ca="1" si="382">SUM(AY91:AY100)</f>
        <v>0</v>
      </c>
      <c r="AZ90" s="154">
        <f t="shared" ref="AZ90" ca="1" si="383">SUM(AZ91:AZ100)</f>
        <v>0</v>
      </c>
      <c r="BA90" s="154">
        <f t="shared" ref="BA90" ca="1" si="384">SUM(BA91:BA100)</f>
        <v>0</v>
      </c>
      <c r="BB90" s="154">
        <f t="shared" ref="BB90" ca="1" si="385">SUM(BB91:BB100)</f>
        <v>0</v>
      </c>
      <c r="BC90" s="154">
        <f t="shared" ref="BC90" ca="1" si="386">SUM(BC91:BC100)</f>
        <v>0</v>
      </c>
      <c r="BD90" s="154">
        <f t="shared" ref="BD90" ca="1" si="387">SUM(BD91:BD100)</f>
        <v>0</v>
      </c>
      <c r="BE90" s="154">
        <f t="shared" ref="BE90" ca="1" si="388">SUM(BE91:BE100)</f>
        <v>0</v>
      </c>
      <c r="BF90" s="154">
        <f t="shared" ref="BF90" ca="1" si="389">SUM(BF91:BF100)</f>
        <v>0</v>
      </c>
      <c r="BG90" s="154">
        <f t="shared" ref="BG90" ca="1" si="390">SUM(BG91:BG100)</f>
        <v>0</v>
      </c>
      <c r="BH90" s="154">
        <f t="shared" ref="BH90" ca="1" si="391">SUM(BH91:BH100)</f>
        <v>0</v>
      </c>
      <c r="BI90" s="154">
        <f t="shared" ref="BI90" ca="1" si="392">SUM(BI91:BI100)</f>
        <v>0</v>
      </c>
      <c r="BJ90" s="154">
        <f t="shared" ref="BJ90" ca="1" si="393">SUM(BJ91:BJ100)</f>
        <v>0</v>
      </c>
      <c r="BK90" s="154">
        <f t="shared" ref="BK90" ca="1" si="394">SUM(BK91:BK100)</f>
        <v>0</v>
      </c>
      <c r="BL90" s="154">
        <f t="shared" ref="BL90" ca="1" si="395">SUM(BL91:BL100)</f>
        <v>0</v>
      </c>
      <c r="BM90" s="154">
        <f t="shared" ref="BM90" ca="1" si="396">SUM(BM91:BM100)</f>
        <v>0</v>
      </c>
      <c r="BN90" s="154">
        <f t="shared" ref="BN90" ca="1" si="397">SUM(BN91:BN100)</f>
        <v>0</v>
      </c>
      <c r="BO90" s="154">
        <f t="shared" ref="BO90" ca="1" si="398">SUM(BO91:BO100)</f>
        <v>0</v>
      </c>
      <c r="BP90" s="154">
        <f t="shared" ref="BP90" ca="1" si="399">SUM(BP91:BP100)</f>
        <v>0</v>
      </c>
      <c r="BQ90" s="154">
        <f t="shared" ref="BQ90" ca="1" si="400">SUM(BQ91:BQ100)</f>
        <v>0</v>
      </c>
      <c r="BR90" s="154">
        <f t="shared" ref="BR90" ca="1" si="401">SUM(BR91:BR100)</f>
        <v>0</v>
      </c>
      <c r="BS90" s="155">
        <f t="shared" ref="BS90" ca="1" si="402">SUM(BS91:BS100)</f>
        <v>0</v>
      </c>
    </row>
    <row r="91" spans="2:71" ht="25" customHeight="1" outlineLevel="1">
      <c r="B91" s="23" t="str">
        <f>B69</f>
        <v>MVLP1</v>
      </c>
      <c r="C91" s="40">
        <f>C80*'MVLP INPUT'!$N82</f>
        <v>0</v>
      </c>
      <c r="D91" s="40">
        <f>D80*'MVLP INPUT'!$N82</f>
        <v>0</v>
      </c>
      <c r="E91" s="40">
        <f>E80*'MVLP INPUT'!$N82</f>
        <v>0</v>
      </c>
      <c r="F91" s="40">
        <f>F80*'MVLP INPUT'!$N82</f>
        <v>0</v>
      </c>
      <c r="G91" s="40">
        <f>G80*'MVLP INPUT'!$N82</f>
        <v>0</v>
      </c>
      <c r="H91" s="40">
        <f>H80*'MVLP INPUT'!$N82</f>
        <v>0</v>
      </c>
      <c r="I91" s="40">
        <f>I80*'MVLP INPUT'!$N82</f>
        <v>0</v>
      </c>
      <c r="J91" s="40">
        <f>J80*'MVLP INPUT'!$N82</f>
        <v>0</v>
      </c>
      <c r="K91" s="40"/>
      <c r="L91" s="40">
        <f ca="1">L80*'MVLP INPUT'!$N82</f>
        <v>0</v>
      </c>
      <c r="M91" s="40">
        <f ca="1">M80*'MVLP INPUT'!$N82</f>
        <v>0</v>
      </c>
      <c r="N91" s="40">
        <f ca="1">N80*'MVLP INPUT'!$N82</f>
        <v>0</v>
      </c>
      <c r="O91" s="40">
        <f ca="1">O80*'MVLP INPUT'!$N82</f>
        <v>0</v>
      </c>
      <c r="P91" s="40">
        <f ca="1">P80*'MVLP INPUT'!$N82</f>
        <v>0</v>
      </c>
      <c r="Q91" s="40">
        <f ca="1">Q80*'MVLP INPUT'!$N82</f>
        <v>0</v>
      </c>
      <c r="R91" s="40">
        <f ca="1">R80*'MVLP INPUT'!$N82</f>
        <v>0</v>
      </c>
      <c r="S91" s="40">
        <f ca="1">S80*'MVLP INPUT'!$N82</f>
        <v>0</v>
      </c>
      <c r="T91" s="40">
        <f ca="1">T80*'MVLP INPUT'!$N82</f>
        <v>0</v>
      </c>
      <c r="U91" s="40">
        <f ca="1">U80*'MVLP INPUT'!$N82</f>
        <v>0</v>
      </c>
      <c r="V91" s="40">
        <f ca="1">V80*'MVLP INPUT'!$N82</f>
        <v>0</v>
      </c>
      <c r="W91" s="40">
        <f ca="1">W80*'MVLP INPUT'!$N82</f>
        <v>0</v>
      </c>
      <c r="X91" s="40">
        <f ca="1">X80*'MVLP INPUT'!$N82</f>
        <v>0</v>
      </c>
      <c r="Y91" s="40">
        <f ca="1">Y80*'MVLP INPUT'!$N82</f>
        <v>0</v>
      </c>
      <c r="Z91" s="40">
        <f ca="1">Z80*'MVLP INPUT'!$N82</f>
        <v>0</v>
      </c>
      <c r="AA91" s="40">
        <f ca="1">AA80*'MVLP INPUT'!$N82</f>
        <v>0</v>
      </c>
      <c r="AB91" s="40">
        <f ca="1">AB80*'MVLP INPUT'!$N82</f>
        <v>0</v>
      </c>
      <c r="AC91" s="40">
        <f ca="1">AC80*'MVLP INPUT'!$N82</f>
        <v>0</v>
      </c>
      <c r="AD91" s="40">
        <f ca="1">AD80*'MVLP INPUT'!$N82</f>
        <v>0</v>
      </c>
      <c r="AE91" s="40">
        <f ca="1">AE80*'MVLP INPUT'!$N82</f>
        <v>0</v>
      </c>
      <c r="AF91" s="40">
        <f ca="1">AF80*'MVLP INPUT'!$N82</f>
        <v>0</v>
      </c>
      <c r="AG91" s="40">
        <f ca="1">AG80*'MVLP INPUT'!$N82</f>
        <v>0</v>
      </c>
      <c r="AH91" s="40">
        <f ca="1">AH80*'MVLP INPUT'!$N82</f>
        <v>0</v>
      </c>
      <c r="AI91" s="40">
        <f ca="1">AI80*'MVLP INPUT'!$N82</f>
        <v>0</v>
      </c>
      <c r="AJ91" s="40">
        <f ca="1">AJ80*'MVLP INPUT'!$N82</f>
        <v>0</v>
      </c>
      <c r="AK91" s="40">
        <f ca="1">AK80*'MVLP INPUT'!$N82</f>
        <v>0</v>
      </c>
      <c r="AL91" s="40">
        <f ca="1">AL80*'MVLP INPUT'!$N82</f>
        <v>0</v>
      </c>
      <c r="AM91" s="40">
        <f ca="1">AM80*'MVLP INPUT'!$N82</f>
        <v>0</v>
      </c>
      <c r="AN91" s="40">
        <f ca="1">AN80*'MVLP INPUT'!$N82</f>
        <v>0</v>
      </c>
      <c r="AO91" s="40">
        <f ca="1">AO80*'MVLP INPUT'!$N82</f>
        <v>0</v>
      </c>
      <c r="AP91" s="40">
        <f ca="1">AP80*'MVLP INPUT'!$N82</f>
        <v>0</v>
      </c>
      <c r="AQ91" s="40">
        <f ca="1">AQ80*'MVLP INPUT'!$N82</f>
        <v>0</v>
      </c>
      <c r="AR91" s="40">
        <f ca="1">AR80*'MVLP INPUT'!$N82</f>
        <v>0</v>
      </c>
      <c r="AS91" s="40">
        <f ca="1">AS80*'MVLP INPUT'!$N82</f>
        <v>0</v>
      </c>
      <c r="AT91" s="40">
        <f ca="1">AT80*'MVLP INPUT'!$N82</f>
        <v>0</v>
      </c>
      <c r="AU91" s="40">
        <f ca="1">AU80*'MVLP INPUT'!$N82</f>
        <v>0</v>
      </c>
      <c r="AV91" s="40">
        <f ca="1">AV80*'MVLP INPUT'!$N82</f>
        <v>0</v>
      </c>
      <c r="AW91" s="40">
        <f ca="1">AW80*'MVLP INPUT'!$N82</f>
        <v>0</v>
      </c>
      <c r="AX91" s="40">
        <f ca="1">AX80*'MVLP INPUT'!$N82</f>
        <v>0</v>
      </c>
      <c r="AY91" s="40">
        <f ca="1">AY80*'MVLP INPUT'!$N82</f>
        <v>0</v>
      </c>
      <c r="AZ91" s="40">
        <f ca="1">AZ80*'MVLP INPUT'!$N82</f>
        <v>0</v>
      </c>
      <c r="BA91" s="40">
        <f ca="1">BA80*'MVLP INPUT'!$N82</f>
        <v>0</v>
      </c>
      <c r="BB91" s="40">
        <f ca="1">BB80*'MVLP INPUT'!$N82</f>
        <v>0</v>
      </c>
      <c r="BC91" s="40">
        <f ca="1">BC80*'MVLP INPUT'!$N82</f>
        <v>0</v>
      </c>
      <c r="BD91" s="40">
        <f ca="1">BD80*'MVLP INPUT'!$N82</f>
        <v>0</v>
      </c>
      <c r="BE91" s="40">
        <f ca="1">BE80*'MVLP INPUT'!$N82</f>
        <v>0</v>
      </c>
      <c r="BF91" s="40">
        <f ca="1">BF80*'MVLP INPUT'!$N82</f>
        <v>0</v>
      </c>
      <c r="BG91" s="40">
        <f ca="1">BG80*'MVLP INPUT'!$N82</f>
        <v>0</v>
      </c>
      <c r="BH91" s="40">
        <f ca="1">BH80*'MVLP INPUT'!$N82</f>
        <v>0</v>
      </c>
      <c r="BI91" s="40">
        <f ca="1">BI80*'MVLP INPUT'!$N82</f>
        <v>0</v>
      </c>
      <c r="BJ91" s="40">
        <f ca="1">BJ80*'MVLP INPUT'!$N82</f>
        <v>0</v>
      </c>
      <c r="BK91" s="40">
        <f ca="1">BK80*'MVLP INPUT'!$N82</f>
        <v>0</v>
      </c>
      <c r="BL91" s="40">
        <f ca="1">BL80*'MVLP INPUT'!$N82</f>
        <v>0</v>
      </c>
      <c r="BM91" s="40">
        <f ca="1">BM80*'MVLP INPUT'!$N82</f>
        <v>0</v>
      </c>
      <c r="BN91" s="40">
        <f ca="1">BN80*'MVLP INPUT'!$N82</f>
        <v>0</v>
      </c>
      <c r="BO91" s="40">
        <f ca="1">BO80*'MVLP INPUT'!$N82</f>
        <v>0</v>
      </c>
      <c r="BP91" s="40">
        <f ca="1">BP80*'MVLP INPUT'!$N82</f>
        <v>0</v>
      </c>
      <c r="BQ91" s="40">
        <f ca="1">BQ80*'MVLP INPUT'!$N82</f>
        <v>0</v>
      </c>
      <c r="BR91" s="40">
        <f ca="1">BR80*'MVLP INPUT'!$N82</f>
        <v>0</v>
      </c>
      <c r="BS91" s="40">
        <f ca="1">BS80*'MVLP INPUT'!$N82</f>
        <v>0</v>
      </c>
    </row>
    <row r="92" spans="2:71" ht="25" customHeight="1" outlineLevel="1">
      <c r="B92" s="23" t="str">
        <f>B70</f>
        <v>MVLP2</v>
      </c>
      <c r="C92" s="40">
        <f>C81*'MVLP INPUT'!$N83</f>
        <v>0</v>
      </c>
      <c r="D92" s="40">
        <f>D81*'MVLP INPUT'!$N83</f>
        <v>0</v>
      </c>
      <c r="E92" s="40">
        <f>E81*'MVLP INPUT'!$N83</f>
        <v>0</v>
      </c>
      <c r="F92" s="40">
        <f>F81*'MVLP INPUT'!$N83</f>
        <v>0</v>
      </c>
      <c r="G92" s="40">
        <f>G81*'MVLP INPUT'!$N83</f>
        <v>0</v>
      </c>
      <c r="H92" s="40">
        <f>H81*'MVLP INPUT'!$N83</f>
        <v>0</v>
      </c>
      <c r="I92" s="40">
        <f>I81*'MVLP INPUT'!$N83</f>
        <v>0</v>
      </c>
      <c r="J92" s="40">
        <f>J81*'MVLP INPUT'!$N83</f>
        <v>0</v>
      </c>
      <c r="K92" s="40"/>
      <c r="L92" s="40">
        <f ca="1">L81*'MVLP INPUT'!$N83</f>
        <v>0</v>
      </c>
      <c r="M92" s="40">
        <f ca="1">M81*'MVLP INPUT'!$N83</f>
        <v>0</v>
      </c>
      <c r="N92" s="40">
        <f ca="1">N81*'MVLP INPUT'!$N83</f>
        <v>0</v>
      </c>
      <c r="O92" s="40">
        <f ca="1">O81*'MVLP INPUT'!$N83</f>
        <v>0</v>
      </c>
      <c r="P92" s="40">
        <f ca="1">P81*'MVLP INPUT'!$N83</f>
        <v>0</v>
      </c>
      <c r="Q92" s="40">
        <f ca="1">Q81*'MVLP INPUT'!$N83</f>
        <v>0</v>
      </c>
      <c r="R92" s="40">
        <f ca="1">R81*'MVLP INPUT'!$N83</f>
        <v>0</v>
      </c>
      <c r="S92" s="40">
        <f ca="1">S81*'MVLP INPUT'!$N83</f>
        <v>0</v>
      </c>
      <c r="T92" s="40">
        <f ca="1">T81*'MVLP INPUT'!$N83</f>
        <v>0</v>
      </c>
      <c r="U92" s="40">
        <f ca="1">U81*'MVLP INPUT'!$N83</f>
        <v>0</v>
      </c>
      <c r="V92" s="40">
        <f ca="1">V81*'MVLP INPUT'!$N83</f>
        <v>0</v>
      </c>
      <c r="W92" s="40">
        <f ca="1">W81*'MVLP INPUT'!$N83</f>
        <v>0</v>
      </c>
      <c r="X92" s="40">
        <f ca="1">X81*'MVLP INPUT'!$N83</f>
        <v>0</v>
      </c>
      <c r="Y92" s="40">
        <f ca="1">Y81*'MVLP INPUT'!$N83</f>
        <v>0</v>
      </c>
      <c r="Z92" s="40">
        <f ca="1">Z81*'MVLP INPUT'!$N83</f>
        <v>0</v>
      </c>
      <c r="AA92" s="40">
        <f ca="1">AA81*'MVLP INPUT'!$N83</f>
        <v>0</v>
      </c>
      <c r="AB92" s="40">
        <f ca="1">AB81*'MVLP INPUT'!$N83</f>
        <v>0</v>
      </c>
      <c r="AC92" s="40">
        <f ca="1">AC81*'MVLP INPUT'!$N83</f>
        <v>0</v>
      </c>
      <c r="AD92" s="40">
        <f ca="1">AD81*'MVLP INPUT'!$N83</f>
        <v>0</v>
      </c>
      <c r="AE92" s="40">
        <f ca="1">AE81*'MVLP INPUT'!$N83</f>
        <v>0</v>
      </c>
      <c r="AF92" s="40">
        <f ca="1">AF81*'MVLP INPUT'!$N83</f>
        <v>0</v>
      </c>
      <c r="AG92" s="40">
        <f ca="1">AG81*'MVLP INPUT'!$N83</f>
        <v>0</v>
      </c>
      <c r="AH92" s="40">
        <f ca="1">AH81*'MVLP INPUT'!$N83</f>
        <v>0</v>
      </c>
      <c r="AI92" s="40">
        <f ca="1">AI81*'MVLP INPUT'!$N83</f>
        <v>0</v>
      </c>
      <c r="AJ92" s="40">
        <f ca="1">AJ81*'MVLP INPUT'!$N83</f>
        <v>0</v>
      </c>
      <c r="AK92" s="40">
        <f ca="1">AK81*'MVLP INPUT'!$N83</f>
        <v>0</v>
      </c>
      <c r="AL92" s="40">
        <f ca="1">AL81*'MVLP INPUT'!$N83</f>
        <v>0</v>
      </c>
      <c r="AM92" s="40">
        <f ca="1">AM81*'MVLP INPUT'!$N83</f>
        <v>0</v>
      </c>
      <c r="AN92" s="40">
        <f ca="1">AN81*'MVLP INPUT'!$N83</f>
        <v>0</v>
      </c>
      <c r="AO92" s="40">
        <f ca="1">AO81*'MVLP INPUT'!$N83</f>
        <v>0</v>
      </c>
      <c r="AP92" s="40">
        <f ca="1">AP81*'MVLP INPUT'!$N83</f>
        <v>0</v>
      </c>
      <c r="AQ92" s="40">
        <f ca="1">AQ81*'MVLP INPUT'!$N83</f>
        <v>0</v>
      </c>
      <c r="AR92" s="40">
        <f ca="1">AR81*'MVLP INPUT'!$N83</f>
        <v>0</v>
      </c>
      <c r="AS92" s="40">
        <f ca="1">AS81*'MVLP INPUT'!$N83</f>
        <v>0</v>
      </c>
      <c r="AT92" s="40">
        <f ca="1">AT81*'MVLP INPUT'!$N83</f>
        <v>0</v>
      </c>
      <c r="AU92" s="40">
        <f ca="1">AU81*'MVLP INPUT'!$N83</f>
        <v>0</v>
      </c>
      <c r="AV92" s="40">
        <f ca="1">AV81*'MVLP INPUT'!$N83</f>
        <v>0</v>
      </c>
      <c r="AW92" s="40">
        <f ca="1">AW81*'MVLP INPUT'!$N83</f>
        <v>0</v>
      </c>
      <c r="AX92" s="40">
        <f ca="1">AX81*'MVLP INPUT'!$N83</f>
        <v>0</v>
      </c>
      <c r="AY92" s="40">
        <f ca="1">AY81*'MVLP INPUT'!$N83</f>
        <v>0</v>
      </c>
      <c r="AZ92" s="40">
        <f ca="1">AZ81*'MVLP INPUT'!$N83</f>
        <v>0</v>
      </c>
      <c r="BA92" s="40">
        <f ca="1">BA81*'MVLP INPUT'!$N83</f>
        <v>0</v>
      </c>
      <c r="BB92" s="40">
        <f ca="1">BB81*'MVLP INPUT'!$N83</f>
        <v>0</v>
      </c>
      <c r="BC92" s="40">
        <f ca="1">BC81*'MVLP INPUT'!$N83</f>
        <v>0</v>
      </c>
      <c r="BD92" s="40">
        <f ca="1">BD81*'MVLP INPUT'!$N83</f>
        <v>0</v>
      </c>
      <c r="BE92" s="40">
        <f ca="1">BE81*'MVLP INPUT'!$N83</f>
        <v>0</v>
      </c>
      <c r="BF92" s="40">
        <f ca="1">BF81*'MVLP INPUT'!$N83</f>
        <v>0</v>
      </c>
      <c r="BG92" s="40">
        <f ca="1">BG81*'MVLP INPUT'!$N83</f>
        <v>0</v>
      </c>
      <c r="BH92" s="40">
        <f ca="1">BH81*'MVLP INPUT'!$N83</f>
        <v>0</v>
      </c>
      <c r="BI92" s="40">
        <f ca="1">BI81*'MVLP INPUT'!$N83</f>
        <v>0</v>
      </c>
      <c r="BJ92" s="40">
        <f ca="1">BJ81*'MVLP INPUT'!$N83</f>
        <v>0</v>
      </c>
      <c r="BK92" s="40">
        <f ca="1">BK81*'MVLP INPUT'!$N83</f>
        <v>0</v>
      </c>
      <c r="BL92" s="40">
        <f ca="1">BL81*'MVLP INPUT'!$N83</f>
        <v>0</v>
      </c>
      <c r="BM92" s="40">
        <f ca="1">BM81*'MVLP INPUT'!$N83</f>
        <v>0</v>
      </c>
      <c r="BN92" s="40">
        <f ca="1">BN81*'MVLP INPUT'!$N83</f>
        <v>0</v>
      </c>
      <c r="BO92" s="40">
        <f ca="1">BO81*'MVLP INPUT'!$N83</f>
        <v>0</v>
      </c>
      <c r="BP92" s="40">
        <f ca="1">BP81*'MVLP INPUT'!$N83</f>
        <v>0</v>
      </c>
      <c r="BQ92" s="40">
        <f ca="1">BQ81*'MVLP INPUT'!$N83</f>
        <v>0</v>
      </c>
      <c r="BR92" s="40">
        <f ca="1">BR81*'MVLP INPUT'!$N83</f>
        <v>0</v>
      </c>
      <c r="BS92" s="40">
        <f ca="1">BS81*'MVLP INPUT'!$N83</f>
        <v>0</v>
      </c>
    </row>
    <row r="93" spans="2:71" ht="25" customHeight="1" outlineLevel="1">
      <c r="B93" s="23" t="str">
        <f>B71</f>
        <v>MVLP3</v>
      </c>
      <c r="C93" s="40">
        <f>C82*'MVLP INPUT'!$N84</f>
        <v>0</v>
      </c>
      <c r="D93" s="40">
        <f>D82*'MVLP INPUT'!$N84</f>
        <v>0</v>
      </c>
      <c r="E93" s="40">
        <f>E82*'MVLP INPUT'!$N84</f>
        <v>0</v>
      </c>
      <c r="F93" s="40">
        <f>F82*'MVLP INPUT'!$N84</f>
        <v>0</v>
      </c>
      <c r="G93" s="40">
        <f>G82*'MVLP INPUT'!$N84</f>
        <v>0</v>
      </c>
      <c r="H93" s="40">
        <f>H82*'MVLP INPUT'!$N84</f>
        <v>0</v>
      </c>
      <c r="I93" s="40">
        <f>I82*'MVLP INPUT'!$N84</f>
        <v>0</v>
      </c>
      <c r="J93" s="40">
        <f>J82*'MVLP INPUT'!$N84</f>
        <v>0</v>
      </c>
      <c r="K93" s="40"/>
      <c r="L93" s="40">
        <f ca="1">L82*'MVLP INPUT'!$N84</f>
        <v>0</v>
      </c>
      <c r="M93" s="40">
        <f ca="1">M82*'MVLP INPUT'!$N84</f>
        <v>0</v>
      </c>
      <c r="N93" s="40">
        <f ca="1">N82*'MVLP INPUT'!$N84</f>
        <v>0</v>
      </c>
      <c r="O93" s="40">
        <f ca="1">O82*'MVLP INPUT'!$N84</f>
        <v>0</v>
      </c>
      <c r="P93" s="40">
        <f ca="1">P82*'MVLP INPUT'!$N84</f>
        <v>0</v>
      </c>
      <c r="Q93" s="40">
        <f ca="1">Q82*'MVLP INPUT'!$N84</f>
        <v>0</v>
      </c>
      <c r="R93" s="40">
        <f ca="1">R82*'MVLP INPUT'!$N84</f>
        <v>0</v>
      </c>
      <c r="S93" s="40">
        <f ca="1">S82*'MVLP INPUT'!$N84</f>
        <v>0</v>
      </c>
      <c r="T93" s="40">
        <f ca="1">T82*'MVLP INPUT'!$N84</f>
        <v>0</v>
      </c>
      <c r="U93" s="40">
        <f ca="1">U82*'MVLP INPUT'!$N84</f>
        <v>0</v>
      </c>
      <c r="V93" s="40">
        <f ca="1">V82*'MVLP INPUT'!$N84</f>
        <v>0</v>
      </c>
      <c r="W93" s="40">
        <f ca="1">W82*'MVLP INPUT'!$N84</f>
        <v>0</v>
      </c>
      <c r="X93" s="40">
        <f ca="1">X82*'MVLP INPUT'!$N84</f>
        <v>0</v>
      </c>
      <c r="Y93" s="40">
        <f ca="1">Y82*'MVLP INPUT'!$N84</f>
        <v>0</v>
      </c>
      <c r="Z93" s="40">
        <f ca="1">Z82*'MVLP INPUT'!$N84</f>
        <v>0</v>
      </c>
      <c r="AA93" s="40">
        <f ca="1">AA82*'MVLP INPUT'!$N84</f>
        <v>0</v>
      </c>
      <c r="AB93" s="40">
        <f ca="1">AB82*'MVLP INPUT'!$N84</f>
        <v>0</v>
      </c>
      <c r="AC93" s="40">
        <f ca="1">AC82*'MVLP INPUT'!$N84</f>
        <v>0</v>
      </c>
      <c r="AD93" s="40">
        <f ca="1">AD82*'MVLP INPUT'!$N84</f>
        <v>0</v>
      </c>
      <c r="AE93" s="40">
        <f ca="1">AE82*'MVLP INPUT'!$N84</f>
        <v>0</v>
      </c>
      <c r="AF93" s="40">
        <f ca="1">AF82*'MVLP INPUT'!$N84</f>
        <v>0</v>
      </c>
      <c r="AG93" s="40">
        <f ca="1">AG82*'MVLP INPUT'!$N84</f>
        <v>0</v>
      </c>
      <c r="AH93" s="40">
        <f ca="1">AH82*'MVLP INPUT'!$N84</f>
        <v>0</v>
      </c>
      <c r="AI93" s="40">
        <f ca="1">AI82*'MVLP INPUT'!$N84</f>
        <v>0</v>
      </c>
      <c r="AJ93" s="40">
        <f ca="1">AJ82*'MVLP INPUT'!$N84</f>
        <v>0</v>
      </c>
      <c r="AK93" s="40">
        <f ca="1">AK82*'MVLP INPUT'!$N84</f>
        <v>0</v>
      </c>
      <c r="AL93" s="40">
        <f ca="1">AL82*'MVLP INPUT'!$N84</f>
        <v>0</v>
      </c>
      <c r="AM93" s="40">
        <f ca="1">AM82*'MVLP INPUT'!$N84</f>
        <v>0</v>
      </c>
      <c r="AN93" s="40">
        <f ca="1">AN82*'MVLP INPUT'!$N84</f>
        <v>0</v>
      </c>
      <c r="AO93" s="40">
        <f ca="1">AO82*'MVLP INPUT'!$N84</f>
        <v>0</v>
      </c>
      <c r="AP93" s="40">
        <f ca="1">AP82*'MVLP INPUT'!$N84</f>
        <v>0</v>
      </c>
      <c r="AQ93" s="40">
        <f ca="1">AQ82*'MVLP INPUT'!$N84</f>
        <v>0</v>
      </c>
      <c r="AR93" s="40">
        <f ca="1">AR82*'MVLP INPUT'!$N84</f>
        <v>0</v>
      </c>
      <c r="AS93" s="40">
        <f ca="1">AS82*'MVLP INPUT'!$N84</f>
        <v>0</v>
      </c>
      <c r="AT93" s="40">
        <f ca="1">AT82*'MVLP INPUT'!$N84</f>
        <v>0</v>
      </c>
      <c r="AU93" s="40">
        <f ca="1">AU82*'MVLP INPUT'!$N84</f>
        <v>0</v>
      </c>
      <c r="AV93" s="40">
        <f ca="1">AV82*'MVLP INPUT'!$N84</f>
        <v>0</v>
      </c>
      <c r="AW93" s="40">
        <f ca="1">AW82*'MVLP INPUT'!$N84</f>
        <v>0</v>
      </c>
      <c r="AX93" s="40">
        <f ca="1">AX82*'MVLP INPUT'!$N84</f>
        <v>0</v>
      </c>
      <c r="AY93" s="40">
        <f ca="1">AY82*'MVLP INPUT'!$N84</f>
        <v>0</v>
      </c>
      <c r="AZ93" s="40">
        <f ca="1">AZ82*'MVLP INPUT'!$N84</f>
        <v>0</v>
      </c>
      <c r="BA93" s="40">
        <f ca="1">BA82*'MVLP INPUT'!$N84</f>
        <v>0</v>
      </c>
      <c r="BB93" s="40">
        <f ca="1">BB82*'MVLP INPUT'!$N84</f>
        <v>0</v>
      </c>
      <c r="BC93" s="40">
        <f ca="1">BC82*'MVLP INPUT'!$N84</f>
        <v>0</v>
      </c>
      <c r="BD93" s="40">
        <f ca="1">BD82*'MVLP INPUT'!$N84</f>
        <v>0</v>
      </c>
      <c r="BE93" s="40">
        <f ca="1">BE82*'MVLP INPUT'!$N84</f>
        <v>0</v>
      </c>
      <c r="BF93" s="40">
        <f ca="1">BF82*'MVLP INPUT'!$N84</f>
        <v>0</v>
      </c>
      <c r="BG93" s="40">
        <f ca="1">BG82*'MVLP INPUT'!$N84</f>
        <v>0</v>
      </c>
      <c r="BH93" s="40">
        <f ca="1">BH82*'MVLP INPUT'!$N84</f>
        <v>0</v>
      </c>
      <c r="BI93" s="40">
        <f ca="1">BI82*'MVLP INPUT'!$N84</f>
        <v>0</v>
      </c>
      <c r="BJ93" s="40">
        <f ca="1">BJ82*'MVLP INPUT'!$N84</f>
        <v>0</v>
      </c>
      <c r="BK93" s="40">
        <f ca="1">BK82*'MVLP INPUT'!$N84</f>
        <v>0</v>
      </c>
      <c r="BL93" s="40">
        <f ca="1">BL82*'MVLP INPUT'!$N84</f>
        <v>0</v>
      </c>
      <c r="BM93" s="40">
        <f ca="1">BM82*'MVLP INPUT'!$N84</f>
        <v>0</v>
      </c>
      <c r="BN93" s="40">
        <f ca="1">BN82*'MVLP INPUT'!$N84</f>
        <v>0</v>
      </c>
      <c r="BO93" s="40">
        <f ca="1">BO82*'MVLP INPUT'!$N84</f>
        <v>0</v>
      </c>
      <c r="BP93" s="40">
        <f ca="1">BP82*'MVLP INPUT'!$N84</f>
        <v>0</v>
      </c>
      <c r="BQ93" s="40">
        <f ca="1">BQ82*'MVLP INPUT'!$N84</f>
        <v>0</v>
      </c>
      <c r="BR93" s="40">
        <f ca="1">BR82*'MVLP INPUT'!$N84</f>
        <v>0</v>
      </c>
      <c r="BS93" s="40">
        <f ca="1">BS82*'MVLP INPUT'!$N84</f>
        <v>0</v>
      </c>
    </row>
    <row r="94" spans="2:71" ht="25" customHeight="1" outlineLevel="1">
      <c r="B94" s="23" t="str">
        <f>B72</f>
        <v>MVLP4</v>
      </c>
      <c r="C94" s="40">
        <f>C83*'MVLP INPUT'!$N85</f>
        <v>0</v>
      </c>
      <c r="D94" s="40">
        <f>D83*'MVLP INPUT'!$N85</f>
        <v>0</v>
      </c>
      <c r="E94" s="40">
        <f>E83*'MVLP INPUT'!$N85</f>
        <v>0</v>
      </c>
      <c r="F94" s="40">
        <f>F83*'MVLP INPUT'!$N85</f>
        <v>0</v>
      </c>
      <c r="G94" s="40">
        <f>G83*'MVLP INPUT'!$N85</f>
        <v>0</v>
      </c>
      <c r="H94" s="40">
        <f>H83*'MVLP INPUT'!$N85</f>
        <v>0</v>
      </c>
      <c r="I94" s="40">
        <f>I83*'MVLP INPUT'!$N85</f>
        <v>0</v>
      </c>
      <c r="J94" s="40">
        <f>J83*'MVLP INPUT'!$N85</f>
        <v>0</v>
      </c>
      <c r="K94" s="40"/>
      <c r="L94" s="40">
        <f ca="1">L83*'MVLP INPUT'!$N85</f>
        <v>0</v>
      </c>
      <c r="M94" s="40">
        <f ca="1">M83*'MVLP INPUT'!$N85</f>
        <v>0</v>
      </c>
      <c r="N94" s="40">
        <f ca="1">N83*'MVLP INPUT'!$N85</f>
        <v>0</v>
      </c>
      <c r="O94" s="40">
        <f ca="1">O83*'MVLP INPUT'!$N85</f>
        <v>0</v>
      </c>
      <c r="P94" s="40">
        <f ca="1">P83*'MVLP INPUT'!$N85</f>
        <v>0</v>
      </c>
      <c r="Q94" s="40">
        <f ca="1">Q83*'MVLP INPUT'!$N85</f>
        <v>0</v>
      </c>
      <c r="R94" s="40">
        <f ca="1">R83*'MVLP INPUT'!$N85</f>
        <v>0</v>
      </c>
      <c r="S94" s="40">
        <f ca="1">S83*'MVLP INPUT'!$N85</f>
        <v>0</v>
      </c>
      <c r="T94" s="40">
        <f ca="1">T83*'MVLP INPUT'!$N85</f>
        <v>0</v>
      </c>
      <c r="U94" s="40">
        <f ca="1">U83*'MVLP INPUT'!$N85</f>
        <v>0</v>
      </c>
      <c r="V94" s="40">
        <f ca="1">V83*'MVLP INPUT'!$N85</f>
        <v>0</v>
      </c>
      <c r="W94" s="40">
        <f ca="1">W83*'MVLP INPUT'!$N85</f>
        <v>0</v>
      </c>
      <c r="X94" s="40">
        <f ca="1">X83*'MVLP INPUT'!$N85</f>
        <v>0</v>
      </c>
      <c r="Y94" s="40">
        <f ca="1">Y83*'MVLP INPUT'!$N85</f>
        <v>0</v>
      </c>
      <c r="Z94" s="40">
        <f ca="1">Z83*'MVLP INPUT'!$N85</f>
        <v>0</v>
      </c>
      <c r="AA94" s="40">
        <f ca="1">AA83*'MVLP INPUT'!$N85</f>
        <v>0</v>
      </c>
      <c r="AB94" s="40">
        <f ca="1">AB83*'MVLP INPUT'!$N85</f>
        <v>0</v>
      </c>
      <c r="AC94" s="40">
        <f ca="1">AC83*'MVLP INPUT'!$N85</f>
        <v>0</v>
      </c>
      <c r="AD94" s="40">
        <f ca="1">AD83*'MVLP INPUT'!$N85</f>
        <v>0</v>
      </c>
      <c r="AE94" s="40">
        <f ca="1">AE83*'MVLP INPUT'!$N85</f>
        <v>0</v>
      </c>
      <c r="AF94" s="40">
        <f ca="1">AF83*'MVLP INPUT'!$N85</f>
        <v>0</v>
      </c>
      <c r="AG94" s="40">
        <f ca="1">AG83*'MVLP INPUT'!$N85</f>
        <v>0</v>
      </c>
      <c r="AH94" s="40">
        <f ca="1">AH83*'MVLP INPUT'!$N85</f>
        <v>0</v>
      </c>
      <c r="AI94" s="40">
        <f ca="1">AI83*'MVLP INPUT'!$N85</f>
        <v>0</v>
      </c>
      <c r="AJ94" s="40">
        <f ca="1">AJ83*'MVLP INPUT'!$N85</f>
        <v>0</v>
      </c>
      <c r="AK94" s="40">
        <f ca="1">AK83*'MVLP INPUT'!$N85</f>
        <v>0</v>
      </c>
      <c r="AL94" s="40">
        <f ca="1">AL83*'MVLP INPUT'!$N85</f>
        <v>0</v>
      </c>
      <c r="AM94" s="40">
        <f ca="1">AM83*'MVLP INPUT'!$N85</f>
        <v>0</v>
      </c>
      <c r="AN94" s="40">
        <f ca="1">AN83*'MVLP INPUT'!$N85</f>
        <v>0</v>
      </c>
      <c r="AO94" s="40">
        <f ca="1">AO83*'MVLP INPUT'!$N85</f>
        <v>0</v>
      </c>
      <c r="AP94" s="40">
        <f ca="1">AP83*'MVLP INPUT'!$N85</f>
        <v>0</v>
      </c>
      <c r="AQ94" s="40">
        <f ca="1">AQ83*'MVLP INPUT'!$N85</f>
        <v>0</v>
      </c>
      <c r="AR94" s="40">
        <f ca="1">AR83*'MVLP INPUT'!$N85</f>
        <v>0</v>
      </c>
      <c r="AS94" s="40">
        <f ca="1">AS83*'MVLP INPUT'!$N85</f>
        <v>0</v>
      </c>
      <c r="AT94" s="40">
        <f ca="1">AT83*'MVLP INPUT'!$N85</f>
        <v>0</v>
      </c>
      <c r="AU94" s="40">
        <f ca="1">AU83*'MVLP INPUT'!$N85</f>
        <v>0</v>
      </c>
      <c r="AV94" s="40">
        <f ca="1">AV83*'MVLP INPUT'!$N85</f>
        <v>0</v>
      </c>
      <c r="AW94" s="40">
        <f ca="1">AW83*'MVLP INPUT'!$N85</f>
        <v>0</v>
      </c>
      <c r="AX94" s="40">
        <f ca="1">AX83*'MVLP INPUT'!$N85</f>
        <v>0</v>
      </c>
      <c r="AY94" s="40">
        <f ca="1">AY83*'MVLP INPUT'!$N85</f>
        <v>0</v>
      </c>
      <c r="AZ94" s="40">
        <f ca="1">AZ83*'MVLP INPUT'!$N85</f>
        <v>0</v>
      </c>
      <c r="BA94" s="40">
        <f ca="1">BA83*'MVLP INPUT'!$N85</f>
        <v>0</v>
      </c>
      <c r="BB94" s="40">
        <f ca="1">BB83*'MVLP INPUT'!$N85</f>
        <v>0</v>
      </c>
      <c r="BC94" s="40">
        <f ca="1">BC83*'MVLP INPUT'!$N85</f>
        <v>0</v>
      </c>
      <c r="BD94" s="40">
        <f ca="1">BD83*'MVLP INPUT'!$N85</f>
        <v>0</v>
      </c>
      <c r="BE94" s="40">
        <f ca="1">BE83*'MVLP INPUT'!$N85</f>
        <v>0</v>
      </c>
      <c r="BF94" s="40">
        <f ca="1">BF83*'MVLP INPUT'!$N85</f>
        <v>0</v>
      </c>
      <c r="BG94" s="40">
        <f ca="1">BG83*'MVLP INPUT'!$N85</f>
        <v>0</v>
      </c>
      <c r="BH94" s="40">
        <f ca="1">BH83*'MVLP INPUT'!$N85</f>
        <v>0</v>
      </c>
      <c r="BI94" s="40">
        <f ca="1">BI83*'MVLP INPUT'!$N85</f>
        <v>0</v>
      </c>
      <c r="BJ94" s="40">
        <f ca="1">BJ83*'MVLP INPUT'!$N85</f>
        <v>0</v>
      </c>
      <c r="BK94" s="40">
        <f ca="1">BK83*'MVLP INPUT'!$N85</f>
        <v>0</v>
      </c>
      <c r="BL94" s="40">
        <f ca="1">BL83*'MVLP INPUT'!$N85</f>
        <v>0</v>
      </c>
      <c r="BM94" s="40">
        <f ca="1">BM83*'MVLP INPUT'!$N85</f>
        <v>0</v>
      </c>
      <c r="BN94" s="40">
        <f ca="1">BN83*'MVLP INPUT'!$N85</f>
        <v>0</v>
      </c>
      <c r="BO94" s="40">
        <f ca="1">BO83*'MVLP INPUT'!$N85</f>
        <v>0</v>
      </c>
      <c r="BP94" s="40">
        <f ca="1">BP83*'MVLP INPUT'!$N85</f>
        <v>0</v>
      </c>
      <c r="BQ94" s="40">
        <f ca="1">BQ83*'MVLP INPUT'!$N85</f>
        <v>0</v>
      </c>
      <c r="BR94" s="40">
        <f ca="1">BR83*'MVLP INPUT'!$N85</f>
        <v>0</v>
      </c>
      <c r="BS94" s="40">
        <f ca="1">BS83*'MVLP INPUT'!$N85</f>
        <v>0</v>
      </c>
    </row>
    <row r="95" spans="2:71" ht="25" customHeight="1" outlineLevel="1">
      <c r="B95" s="23" t="str">
        <f t="shared" ref="B95:B99" si="403">B73</f>
        <v>MVLP5</v>
      </c>
      <c r="C95" s="40">
        <f>C84*'MVLP INPUT'!$N86</f>
        <v>0</v>
      </c>
      <c r="D95" s="40">
        <f>D84*'MVLP INPUT'!$N86</f>
        <v>0</v>
      </c>
      <c r="E95" s="40">
        <f>E84*'MVLP INPUT'!$N86</f>
        <v>0</v>
      </c>
      <c r="F95" s="40">
        <f>F84*'MVLP INPUT'!$N86</f>
        <v>0</v>
      </c>
      <c r="G95" s="40">
        <f>G84*'MVLP INPUT'!$N86</f>
        <v>0</v>
      </c>
      <c r="H95" s="40">
        <f>H84*'MVLP INPUT'!$N86</f>
        <v>0</v>
      </c>
      <c r="I95" s="40">
        <f>I84*'MVLP INPUT'!$N86</f>
        <v>0</v>
      </c>
      <c r="J95" s="40">
        <f>J84*'MVLP INPUT'!$N86</f>
        <v>0</v>
      </c>
      <c r="K95" s="40"/>
      <c r="L95" s="40">
        <f ca="1">L84*'MVLP INPUT'!$N86</f>
        <v>0</v>
      </c>
      <c r="M95" s="40">
        <f ca="1">M84*'MVLP INPUT'!$N86</f>
        <v>0</v>
      </c>
      <c r="N95" s="40">
        <f ca="1">N84*'MVLP INPUT'!$N86</f>
        <v>0</v>
      </c>
      <c r="O95" s="40">
        <f ca="1">O84*'MVLP INPUT'!$N86</f>
        <v>0</v>
      </c>
      <c r="P95" s="40">
        <f ca="1">P84*'MVLP INPUT'!$N86</f>
        <v>0</v>
      </c>
      <c r="Q95" s="40">
        <f ca="1">Q84*'MVLP INPUT'!$N86</f>
        <v>0</v>
      </c>
      <c r="R95" s="40">
        <f ca="1">R84*'MVLP INPUT'!$N86</f>
        <v>0</v>
      </c>
      <c r="S95" s="40">
        <f ca="1">S84*'MVLP INPUT'!$N86</f>
        <v>0</v>
      </c>
      <c r="T95" s="40">
        <f ca="1">T84*'MVLP INPUT'!$N86</f>
        <v>0</v>
      </c>
      <c r="U95" s="40">
        <f ca="1">U84*'MVLP INPUT'!$N86</f>
        <v>0</v>
      </c>
      <c r="V95" s="40">
        <f ca="1">V84*'MVLP INPUT'!$N86</f>
        <v>0</v>
      </c>
      <c r="W95" s="40">
        <f ca="1">W84*'MVLP INPUT'!$N86</f>
        <v>0</v>
      </c>
      <c r="X95" s="40">
        <f ca="1">X84*'MVLP INPUT'!$N86</f>
        <v>0</v>
      </c>
      <c r="Y95" s="40">
        <f ca="1">Y84*'MVLP INPUT'!$N86</f>
        <v>0</v>
      </c>
      <c r="Z95" s="40">
        <f ca="1">Z84*'MVLP INPUT'!$N86</f>
        <v>0</v>
      </c>
      <c r="AA95" s="40">
        <f ca="1">AA84*'MVLP INPUT'!$N86</f>
        <v>0</v>
      </c>
      <c r="AB95" s="40">
        <f ca="1">AB84*'MVLP INPUT'!$N86</f>
        <v>0</v>
      </c>
      <c r="AC95" s="40">
        <f ca="1">AC84*'MVLP INPUT'!$N86</f>
        <v>0</v>
      </c>
      <c r="AD95" s="40">
        <f ca="1">AD84*'MVLP INPUT'!$N86</f>
        <v>0</v>
      </c>
      <c r="AE95" s="40">
        <f ca="1">AE84*'MVLP INPUT'!$N86</f>
        <v>0</v>
      </c>
      <c r="AF95" s="40">
        <f ca="1">AF84*'MVLP INPUT'!$N86</f>
        <v>0</v>
      </c>
      <c r="AG95" s="40">
        <f ca="1">AG84*'MVLP INPUT'!$N86</f>
        <v>0</v>
      </c>
      <c r="AH95" s="40">
        <f ca="1">AH84*'MVLP INPUT'!$N86</f>
        <v>0</v>
      </c>
      <c r="AI95" s="40">
        <f ca="1">AI84*'MVLP INPUT'!$N86</f>
        <v>0</v>
      </c>
      <c r="AJ95" s="40">
        <f ca="1">AJ84*'MVLP INPUT'!$N86</f>
        <v>0</v>
      </c>
      <c r="AK95" s="40">
        <f ca="1">AK84*'MVLP INPUT'!$N86</f>
        <v>0</v>
      </c>
      <c r="AL95" s="40">
        <f ca="1">AL84*'MVLP INPUT'!$N86</f>
        <v>0</v>
      </c>
      <c r="AM95" s="40">
        <f ca="1">AM84*'MVLP INPUT'!$N86</f>
        <v>0</v>
      </c>
      <c r="AN95" s="40">
        <f ca="1">AN84*'MVLP INPUT'!$N86</f>
        <v>0</v>
      </c>
      <c r="AO95" s="40">
        <f ca="1">AO84*'MVLP INPUT'!$N86</f>
        <v>0</v>
      </c>
      <c r="AP95" s="40">
        <f ca="1">AP84*'MVLP INPUT'!$N86</f>
        <v>0</v>
      </c>
      <c r="AQ95" s="40">
        <f ca="1">AQ84*'MVLP INPUT'!$N86</f>
        <v>0</v>
      </c>
      <c r="AR95" s="40">
        <f ca="1">AR84*'MVLP INPUT'!$N86</f>
        <v>0</v>
      </c>
      <c r="AS95" s="40">
        <f ca="1">AS84*'MVLP INPUT'!$N86</f>
        <v>0</v>
      </c>
      <c r="AT95" s="40">
        <f ca="1">AT84*'MVLP INPUT'!$N86</f>
        <v>0</v>
      </c>
      <c r="AU95" s="40">
        <f ca="1">AU84*'MVLP INPUT'!$N86</f>
        <v>0</v>
      </c>
      <c r="AV95" s="40">
        <f ca="1">AV84*'MVLP INPUT'!$N86</f>
        <v>0</v>
      </c>
      <c r="AW95" s="40">
        <f ca="1">AW84*'MVLP INPUT'!$N86</f>
        <v>0</v>
      </c>
      <c r="AX95" s="40">
        <f ca="1">AX84*'MVLP INPUT'!$N86</f>
        <v>0</v>
      </c>
      <c r="AY95" s="40">
        <f ca="1">AY84*'MVLP INPUT'!$N86</f>
        <v>0</v>
      </c>
      <c r="AZ95" s="40">
        <f ca="1">AZ84*'MVLP INPUT'!$N86</f>
        <v>0</v>
      </c>
      <c r="BA95" s="40">
        <f ca="1">BA84*'MVLP INPUT'!$N86</f>
        <v>0</v>
      </c>
      <c r="BB95" s="40">
        <f ca="1">BB84*'MVLP INPUT'!$N86</f>
        <v>0</v>
      </c>
      <c r="BC95" s="40">
        <f ca="1">BC84*'MVLP INPUT'!$N86</f>
        <v>0</v>
      </c>
      <c r="BD95" s="40">
        <f ca="1">BD84*'MVLP INPUT'!$N86</f>
        <v>0</v>
      </c>
      <c r="BE95" s="40">
        <f ca="1">BE84*'MVLP INPUT'!$N86</f>
        <v>0</v>
      </c>
      <c r="BF95" s="40">
        <f ca="1">BF84*'MVLP INPUT'!$N86</f>
        <v>0</v>
      </c>
      <c r="BG95" s="40">
        <f ca="1">BG84*'MVLP INPUT'!$N86</f>
        <v>0</v>
      </c>
      <c r="BH95" s="40">
        <f ca="1">BH84*'MVLP INPUT'!$N86</f>
        <v>0</v>
      </c>
      <c r="BI95" s="40">
        <f ca="1">BI84*'MVLP INPUT'!$N86</f>
        <v>0</v>
      </c>
      <c r="BJ95" s="40">
        <f ca="1">BJ84*'MVLP INPUT'!$N86</f>
        <v>0</v>
      </c>
      <c r="BK95" s="40">
        <f ca="1">BK84*'MVLP INPUT'!$N86</f>
        <v>0</v>
      </c>
      <c r="BL95" s="40">
        <f ca="1">BL84*'MVLP INPUT'!$N86</f>
        <v>0</v>
      </c>
      <c r="BM95" s="40">
        <f ca="1">BM84*'MVLP INPUT'!$N86</f>
        <v>0</v>
      </c>
      <c r="BN95" s="40">
        <f ca="1">BN84*'MVLP INPUT'!$N86</f>
        <v>0</v>
      </c>
      <c r="BO95" s="40">
        <f ca="1">BO84*'MVLP INPUT'!$N86</f>
        <v>0</v>
      </c>
      <c r="BP95" s="40">
        <f ca="1">BP84*'MVLP INPUT'!$N86</f>
        <v>0</v>
      </c>
      <c r="BQ95" s="40">
        <f ca="1">BQ84*'MVLP INPUT'!$N86</f>
        <v>0</v>
      </c>
      <c r="BR95" s="40">
        <f ca="1">BR84*'MVLP INPUT'!$N86</f>
        <v>0</v>
      </c>
      <c r="BS95" s="40">
        <f ca="1">BS84*'MVLP INPUT'!$N86</f>
        <v>0</v>
      </c>
    </row>
    <row r="96" spans="2:71" ht="25" customHeight="1" outlineLevel="1">
      <c r="B96" s="23" t="str">
        <f t="shared" si="403"/>
        <v>MVLP6</v>
      </c>
      <c r="C96" s="40">
        <f>C85*'MVLP INPUT'!$N87</f>
        <v>0</v>
      </c>
      <c r="D96" s="40">
        <f>D85*'MVLP INPUT'!$N87</f>
        <v>0</v>
      </c>
      <c r="E96" s="40">
        <f>E85*'MVLP INPUT'!$N87</f>
        <v>0</v>
      </c>
      <c r="F96" s="40">
        <f>F85*'MVLP INPUT'!$N87</f>
        <v>0</v>
      </c>
      <c r="G96" s="40">
        <f>G85*'MVLP INPUT'!$N87</f>
        <v>0</v>
      </c>
      <c r="H96" s="40">
        <f>H85*'MVLP INPUT'!$N87</f>
        <v>0</v>
      </c>
      <c r="I96" s="40">
        <f>I85*'MVLP INPUT'!$N87</f>
        <v>0</v>
      </c>
      <c r="J96" s="40">
        <f>J85*'MVLP INPUT'!$N87</f>
        <v>0</v>
      </c>
      <c r="K96" s="40"/>
      <c r="L96" s="40">
        <f ca="1">L85*'MVLP INPUT'!$N87</f>
        <v>0</v>
      </c>
      <c r="M96" s="40">
        <f ca="1">M85*'MVLP INPUT'!$N87</f>
        <v>0</v>
      </c>
      <c r="N96" s="40">
        <f ca="1">N85*'MVLP INPUT'!$N87</f>
        <v>0</v>
      </c>
      <c r="O96" s="40">
        <f ca="1">O85*'MVLP INPUT'!$N87</f>
        <v>0</v>
      </c>
      <c r="P96" s="40">
        <f ca="1">P85*'MVLP INPUT'!$N87</f>
        <v>0</v>
      </c>
      <c r="Q96" s="40">
        <f ca="1">Q85*'MVLP INPUT'!$N87</f>
        <v>0</v>
      </c>
      <c r="R96" s="40">
        <f ca="1">R85*'MVLP INPUT'!$N87</f>
        <v>0</v>
      </c>
      <c r="S96" s="40">
        <f ca="1">S85*'MVLP INPUT'!$N87</f>
        <v>0</v>
      </c>
      <c r="T96" s="40">
        <f ca="1">T85*'MVLP INPUT'!$N87</f>
        <v>0</v>
      </c>
      <c r="U96" s="40">
        <f ca="1">U85*'MVLP INPUT'!$N87</f>
        <v>0</v>
      </c>
      <c r="V96" s="40">
        <f ca="1">V85*'MVLP INPUT'!$N87</f>
        <v>0</v>
      </c>
      <c r="W96" s="40">
        <f ca="1">W85*'MVLP INPUT'!$N87</f>
        <v>0</v>
      </c>
      <c r="X96" s="40">
        <f ca="1">X85*'MVLP INPUT'!$N87</f>
        <v>0</v>
      </c>
      <c r="Y96" s="40">
        <f ca="1">Y85*'MVLP INPUT'!$N87</f>
        <v>0</v>
      </c>
      <c r="Z96" s="40">
        <f ca="1">Z85*'MVLP INPUT'!$N87</f>
        <v>0</v>
      </c>
      <c r="AA96" s="40">
        <f ca="1">AA85*'MVLP INPUT'!$N87</f>
        <v>0</v>
      </c>
      <c r="AB96" s="40">
        <f ca="1">AB85*'MVLP INPUT'!$N87</f>
        <v>0</v>
      </c>
      <c r="AC96" s="40">
        <f ca="1">AC85*'MVLP INPUT'!$N87</f>
        <v>0</v>
      </c>
      <c r="AD96" s="40">
        <f ca="1">AD85*'MVLP INPUT'!$N87</f>
        <v>0</v>
      </c>
      <c r="AE96" s="40">
        <f ca="1">AE85*'MVLP INPUT'!$N87</f>
        <v>0</v>
      </c>
      <c r="AF96" s="40">
        <f ca="1">AF85*'MVLP INPUT'!$N87</f>
        <v>0</v>
      </c>
      <c r="AG96" s="40">
        <f ca="1">AG85*'MVLP INPUT'!$N87</f>
        <v>0</v>
      </c>
      <c r="AH96" s="40">
        <f ca="1">AH85*'MVLP INPUT'!$N87</f>
        <v>0</v>
      </c>
      <c r="AI96" s="40">
        <f ca="1">AI85*'MVLP INPUT'!$N87</f>
        <v>0</v>
      </c>
      <c r="AJ96" s="40">
        <f ca="1">AJ85*'MVLP INPUT'!$N87</f>
        <v>0</v>
      </c>
      <c r="AK96" s="40">
        <f ca="1">AK85*'MVLP INPUT'!$N87</f>
        <v>0</v>
      </c>
      <c r="AL96" s="40">
        <f ca="1">AL85*'MVLP INPUT'!$N87</f>
        <v>0</v>
      </c>
      <c r="AM96" s="40">
        <f ca="1">AM85*'MVLP INPUT'!$N87</f>
        <v>0</v>
      </c>
      <c r="AN96" s="40">
        <f ca="1">AN85*'MVLP INPUT'!$N87</f>
        <v>0</v>
      </c>
      <c r="AO96" s="40">
        <f ca="1">AO85*'MVLP INPUT'!$N87</f>
        <v>0</v>
      </c>
      <c r="AP96" s="40">
        <f ca="1">AP85*'MVLP INPUT'!$N87</f>
        <v>0</v>
      </c>
      <c r="AQ96" s="40">
        <f ca="1">AQ85*'MVLP INPUT'!$N87</f>
        <v>0</v>
      </c>
      <c r="AR96" s="40">
        <f ca="1">AR85*'MVLP INPUT'!$N87</f>
        <v>0</v>
      </c>
      <c r="AS96" s="40">
        <f ca="1">AS85*'MVLP INPUT'!$N87</f>
        <v>0</v>
      </c>
      <c r="AT96" s="40">
        <f ca="1">AT85*'MVLP INPUT'!$N87</f>
        <v>0</v>
      </c>
      <c r="AU96" s="40">
        <f ca="1">AU85*'MVLP INPUT'!$N87</f>
        <v>0</v>
      </c>
      <c r="AV96" s="40">
        <f ca="1">AV85*'MVLP INPUT'!$N87</f>
        <v>0</v>
      </c>
      <c r="AW96" s="40">
        <f ca="1">AW85*'MVLP INPUT'!$N87</f>
        <v>0</v>
      </c>
      <c r="AX96" s="40">
        <f ca="1">AX85*'MVLP INPUT'!$N87</f>
        <v>0</v>
      </c>
      <c r="AY96" s="40">
        <f ca="1">AY85*'MVLP INPUT'!$N87</f>
        <v>0</v>
      </c>
      <c r="AZ96" s="40">
        <f ca="1">AZ85*'MVLP INPUT'!$N87</f>
        <v>0</v>
      </c>
      <c r="BA96" s="40">
        <f ca="1">BA85*'MVLP INPUT'!$N87</f>
        <v>0</v>
      </c>
      <c r="BB96" s="40">
        <f ca="1">BB85*'MVLP INPUT'!$N87</f>
        <v>0</v>
      </c>
      <c r="BC96" s="40">
        <f ca="1">BC85*'MVLP INPUT'!$N87</f>
        <v>0</v>
      </c>
      <c r="BD96" s="40">
        <f ca="1">BD85*'MVLP INPUT'!$N87</f>
        <v>0</v>
      </c>
      <c r="BE96" s="40">
        <f ca="1">BE85*'MVLP INPUT'!$N87</f>
        <v>0</v>
      </c>
      <c r="BF96" s="40">
        <f ca="1">BF85*'MVLP INPUT'!$N87</f>
        <v>0</v>
      </c>
      <c r="BG96" s="40">
        <f ca="1">BG85*'MVLP INPUT'!$N87</f>
        <v>0</v>
      </c>
      <c r="BH96" s="40">
        <f ca="1">BH85*'MVLP INPUT'!$N87</f>
        <v>0</v>
      </c>
      <c r="BI96" s="40">
        <f ca="1">BI85*'MVLP INPUT'!$N87</f>
        <v>0</v>
      </c>
      <c r="BJ96" s="40">
        <f ca="1">BJ85*'MVLP INPUT'!$N87</f>
        <v>0</v>
      </c>
      <c r="BK96" s="40">
        <f ca="1">BK85*'MVLP INPUT'!$N87</f>
        <v>0</v>
      </c>
      <c r="BL96" s="40">
        <f ca="1">BL85*'MVLP INPUT'!$N87</f>
        <v>0</v>
      </c>
      <c r="BM96" s="40">
        <f ca="1">BM85*'MVLP INPUT'!$N87</f>
        <v>0</v>
      </c>
      <c r="BN96" s="40">
        <f ca="1">BN85*'MVLP INPUT'!$N87</f>
        <v>0</v>
      </c>
      <c r="BO96" s="40">
        <f ca="1">BO85*'MVLP INPUT'!$N87</f>
        <v>0</v>
      </c>
      <c r="BP96" s="40">
        <f ca="1">BP85*'MVLP INPUT'!$N87</f>
        <v>0</v>
      </c>
      <c r="BQ96" s="40">
        <f ca="1">BQ85*'MVLP INPUT'!$N87</f>
        <v>0</v>
      </c>
      <c r="BR96" s="40">
        <f ca="1">BR85*'MVLP INPUT'!$N87</f>
        <v>0</v>
      </c>
      <c r="BS96" s="40">
        <f ca="1">BS85*'MVLP INPUT'!$N87</f>
        <v>0</v>
      </c>
    </row>
    <row r="97" spans="2:71" ht="25" customHeight="1" outlineLevel="1">
      <c r="B97" s="23" t="str">
        <f t="shared" si="403"/>
        <v>200 MB</v>
      </c>
      <c r="C97" s="40">
        <f>C86*'MVLP INPUT'!$N88</f>
        <v>0</v>
      </c>
      <c r="D97" s="40">
        <f>D86*'MVLP INPUT'!$N88</f>
        <v>0</v>
      </c>
      <c r="E97" s="40">
        <f>E86*'MVLP INPUT'!$N88</f>
        <v>0</v>
      </c>
      <c r="F97" s="40">
        <f>F86*'MVLP INPUT'!$N88</f>
        <v>0</v>
      </c>
      <c r="G97" s="40">
        <f>G86*'MVLP INPUT'!$N88</f>
        <v>0</v>
      </c>
      <c r="H97" s="40">
        <f>H86*'MVLP INPUT'!$N88</f>
        <v>0</v>
      </c>
      <c r="I97" s="40">
        <f>I86*'MVLP INPUT'!$N88</f>
        <v>0</v>
      </c>
      <c r="J97" s="40">
        <f>J86*'MVLP INPUT'!$N88</f>
        <v>0</v>
      </c>
      <c r="K97" s="40"/>
      <c r="L97" s="40">
        <f ca="1">L86*'MVLP INPUT'!$N88</f>
        <v>0</v>
      </c>
      <c r="M97" s="40">
        <f ca="1">M86*'MVLP INPUT'!$N88</f>
        <v>0</v>
      </c>
      <c r="N97" s="40">
        <f ca="1">N86*'MVLP INPUT'!$N88</f>
        <v>0</v>
      </c>
      <c r="O97" s="40">
        <f ca="1">O86*'MVLP INPUT'!$N88</f>
        <v>0</v>
      </c>
      <c r="P97" s="40">
        <f ca="1">P86*'MVLP INPUT'!$N88</f>
        <v>0</v>
      </c>
      <c r="Q97" s="40">
        <f ca="1">Q86*'MVLP INPUT'!$N88</f>
        <v>0</v>
      </c>
      <c r="R97" s="40">
        <f ca="1">R86*'MVLP INPUT'!$N88</f>
        <v>0</v>
      </c>
      <c r="S97" s="40">
        <f ca="1">S86*'MVLP INPUT'!$N88</f>
        <v>0</v>
      </c>
      <c r="T97" s="40">
        <f ca="1">T86*'MVLP INPUT'!$N88</f>
        <v>0</v>
      </c>
      <c r="U97" s="40">
        <f ca="1">U86*'MVLP INPUT'!$N88</f>
        <v>0</v>
      </c>
      <c r="V97" s="40">
        <f ca="1">V86*'MVLP INPUT'!$N88</f>
        <v>0</v>
      </c>
      <c r="W97" s="40">
        <f ca="1">W86*'MVLP INPUT'!$N88</f>
        <v>0</v>
      </c>
      <c r="X97" s="40">
        <f ca="1">X86*'MVLP INPUT'!$N88</f>
        <v>0</v>
      </c>
      <c r="Y97" s="40">
        <f ca="1">Y86*'MVLP INPUT'!$N88</f>
        <v>0</v>
      </c>
      <c r="Z97" s="40">
        <f ca="1">Z86*'MVLP INPUT'!$N88</f>
        <v>0</v>
      </c>
      <c r="AA97" s="40">
        <f ca="1">AA86*'MVLP INPUT'!$N88</f>
        <v>0</v>
      </c>
      <c r="AB97" s="40">
        <f ca="1">AB86*'MVLP INPUT'!$N88</f>
        <v>0</v>
      </c>
      <c r="AC97" s="40">
        <f ca="1">AC86*'MVLP INPUT'!$N88</f>
        <v>0</v>
      </c>
      <c r="AD97" s="40">
        <f ca="1">AD86*'MVLP INPUT'!$N88</f>
        <v>0</v>
      </c>
      <c r="AE97" s="40">
        <f ca="1">AE86*'MVLP INPUT'!$N88</f>
        <v>0</v>
      </c>
      <c r="AF97" s="40">
        <f ca="1">AF86*'MVLP INPUT'!$N88</f>
        <v>0</v>
      </c>
      <c r="AG97" s="40">
        <f ca="1">AG86*'MVLP INPUT'!$N88</f>
        <v>0</v>
      </c>
      <c r="AH97" s="40">
        <f ca="1">AH86*'MVLP INPUT'!$N88</f>
        <v>0</v>
      </c>
      <c r="AI97" s="40">
        <f ca="1">AI86*'MVLP INPUT'!$N88</f>
        <v>0</v>
      </c>
      <c r="AJ97" s="40">
        <f ca="1">AJ86*'MVLP INPUT'!$N88</f>
        <v>0</v>
      </c>
      <c r="AK97" s="40">
        <f ca="1">AK86*'MVLP INPUT'!$N88</f>
        <v>0</v>
      </c>
      <c r="AL97" s="40">
        <f ca="1">AL86*'MVLP INPUT'!$N88</f>
        <v>0</v>
      </c>
      <c r="AM97" s="40">
        <f ca="1">AM86*'MVLP INPUT'!$N88</f>
        <v>0</v>
      </c>
      <c r="AN97" s="40">
        <f ca="1">AN86*'MVLP INPUT'!$N88</f>
        <v>0</v>
      </c>
      <c r="AO97" s="40">
        <f ca="1">AO86*'MVLP INPUT'!$N88</f>
        <v>0</v>
      </c>
      <c r="AP97" s="40">
        <f ca="1">AP86*'MVLP INPUT'!$N88</f>
        <v>0</v>
      </c>
      <c r="AQ97" s="40">
        <f ca="1">AQ86*'MVLP INPUT'!$N88</f>
        <v>0</v>
      </c>
      <c r="AR97" s="40">
        <f ca="1">AR86*'MVLP INPUT'!$N88</f>
        <v>0</v>
      </c>
      <c r="AS97" s="40">
        <f ca="1">AS86*'MVLP INPUT'!$N88</f>
        <v>0</v>
      </c>
      <c r="AT97" s="40">
        <f ca="1">AT86*'MVLP INPUT'!$N88</f>
        <v>0</v>
      </c>
      <c r="AU97" s="40">
        <f ca="1">AU86*'MVLP INPUT'!$N88</f>
        <v>0</v>
      </c>
      <c r="AV97" s="40">
        <f ca="1">AV86*'MVLP INPUT'!$N88</f>
        <v>0</v>
      </c>
      <c r="AW97" s="40">
        <f ca="1">AW86*'MVLP INPUT'!$N88</f>
        <v>0</v>
      </c>
      <c r="AX97" s="40">
        <f ca="1">AX86*'MVLP INPUT'!$N88</f>
        <v>0</v>
      </c>
      <c r="AY97" s="40">
        <f ca="1">AY86*'MVLP INPUT'!$N88</f>
        <v>0</v>
      </c>
      <c r="AZ97" s="40">
        <f ca="1">AZ86*'MVLP INPUT'!$N88</f>
        <v>0</v>
      </c>
      <c r="BA97" s="40">
        <f ca="1">BA86*'MVLP INPUT'!$N88</f>
        <v>0</v>
      </c>
      <c r="BB97" s="40">
        <f ca="1">BB86*'MVLP INPUT'!$N88</f>
        <v>0</v>
      </c>
      <c r="BC97" s="40">
        <f ca="1">BC86*'MVLP INPUT'!$N88</f>
        <v>0</v>
      </c>
      <c r="BD97" s="40">
        <f ca="1">BD86*'MVLP INPUT'!$N88</f>
        <v>0</v>
      </c>
      <c r="BE97" s="40">
        <f ca="1">BE86*'MVLP INPUT'!$N88</f>
        <v>0</v>
      </c>
      <c r="BF97" s="40">
        <f ca="1">BF86*'MVLP INPUT'!$N88</f>
        <v>0</v>
      </c>
      <c r="BG97" s="40">
        <f ca="1">BG86*'MVLP INPUT'!$N88</f>
        <v>0</v>
      </c>
      <c r="BH97" s="40">
        <f ca="1">BH86*'MVLP INPUT'!$N88</f>
        <v>0</v>
      </c>
      <c r="BI97" s="40">
        <f ca="1">BI86*'MVLP INPUT'!$N88</f>
        <v>0</v>
      </c>
      <c r="BJ97" s="40">
        <f ca="1">BJ86*'MVLP INPUT'!$N88</f>
        <v>0</v>
      </c>
      <c r="BK97" s="40">
        <f ca="1">BK86*'MVLP INPUT'!$N88</f>
        <v>0</v>
      </c>
      <c r="BL97" s="40">
        <f ca="1">BL86*'MVLP INPUT'!$N88</f>
        <v>0</v>
      </c>
      <c r="BM97" s="40">
        <f ca="1">BM86*'MVLP INPUT'!$N88</f>
        <v>0</v>
      </c>
      <c r="BN97" s="40">
        <f ca="1">BN86*'MVLP INPUT'!$N88</f>
        <v>0</v>
      </c>
      <c r="BO97" s="40">
        <f ca="1">BO86*'MVLP INPUT'!$N88</f>
        <v>0</v>
      </c>
      <c r="BP97" s="40">
        <f ca="1">BP86*'MVLP INPUT'!$N88</f>
        <v>0</v>
      </c>
      <c r="BQ97" s="40">
        <f ca="1">BQ86*'MVLP INPUT'!$N88</f>
        <v>0</v>
      </c>
      <c r="BR97" s="40">
        <f ca="1">BR86*'MVLP INPUT'!$N88</f>
        <v>0</v>
      </c>
      <c r="BS97" s="40">
        <f ca="1">BS86*'MVLP INPUT'!$N88</f>
        <v>0</v>
      </c>
    </row>
    <row r="98" spans="2:71" ht="25" customHeight="1" outlineLevel="1">
      <c r="B98" s="23" t="str">
        <f t="shared" si="403"/>
        <v>500 MB</v>
      </c>
      <c r="C98" s="40">
        <f>C87*'MVLP INPUT'!$N89</f>
        <v>0</v>
      </c>
      <c r="D98" s="40">
        <f>D87*'MVLP INPUT'!$N89</f>
        <v>0</v>
      </c>
      <c r="E98" s="40">
        <f>E87*'MVLP INPUT'!$N89</f>
        <v>0</v>
      </c>
      <c r="F98" s="40">
        <f>F87*'MVLP INPUT'!$N89</f>
        <v>0</v>
      </c>
      <c r="G98" s="40">
        <f>G87*'MVLP INPUT'!$N89</f>
        <v>0</v>
      </c>
      <c r="H98" s="40">
        <f>H87*'MVLP INPUT'!$N89</f>
        <v>0</v>
      </c>
      <c r="I98" s="40">
        <f>I87*'MVLP INPUT'!$N89</f>
        <v>0</v>
      </c>
      <c r="J98" s="40">
        <f>J87*'MVLP INPUT'!$N89</f>
        <v>0</v>
      </c>
      <c r="K98" s="40"/>
      <c r="L98" s="40">
        <f ca="1">L87*'MVLP INPUT'!$N89</f>
        <v>0</v>
      </c>
      <c r="M98" s="40">
        <f ca="1">M87*'MVLP INPUT'!$N89</f>
        <v>0</v>
      </c>
      <c r="N98" s="40">
        <f ca="1">N87*'MVLP INPUT'!$N89</f>
        <v>0</v>
      </c>
      <c r="O98" s="40">
        <f ca="1">O87*'MVLP INPUT'!$N89</f>
        <v>0</v>
      </c>
      <c r="P98" s="40">
        <f ca="1">P87*'MVLP INPUT'!$N89</f>
        <v>0</v>
      </c>
      <c r="Q98" s="40">
        <f ca="1">Q87*'MVLP INPUT'!$N89</f>
        <v>0</v>
      </c>
      <c r="R98" s="40">
        <f ca="1">R87*'MVLP INPUT'!$N89</f>
        <v>0</v>
      </c>
      <c r="S98" s="40">
        <f ca="1">S87*'MVLP INPUT'!$N89</f>
        <v>0</v>
      </c>
      <c r="T98" s="40">
        <f ca="1">T87*'MVLP INPUT'!$N89</f>
        <v>0</v>
      </c>
      <c r="U98" s="40">
        <f ca="1">U87*'MVLP INPUT'!$N89</f>
        <v>0</v>
      </c>
      <c r="V98" s="40">
        <f ca="1">V87*'MVLP INPUT'!$N89</f>
        <v>0</v>
      </c>
      <c r="W98" s="40">
        <f ca="1">W87*'MVLP INPUT'!$N89</f>
        <v>0</v>
      </c>
      <c r="X98" s="40">
        <f ca="1">X87*'MVLP INPUT'!$N89</f>
        <v>0</v>
      </c>
      <c r="Y98" s="40">
        <f ca="1">Y87*'MVLP INPUT'!$N89</f>
        <v>0</v>
      </c>
      <c r="Z98" s="40">
        <f ca="1">Z87*'MVLP INPUT'!$N89</f>
        <v>0</v>
      </c>
      <c r="AA98" s="40">
        <f ca="1">AA87*'MVLP INPUT'!$N89</f>
        <v>0</v>
      </c>
      <c r="AB98" s="40">
        <f ca="1">AB87*'MVLP INPUT'!$N89</f>
        <v>0</v>
      </c>
      <c r="AC98" s="40">
        <f ca="1">AC87*'MVLP INPUT'!$N89</f>
        <v>0</v>
      </c>
      <c r="AD98" s="40">
        <f ca="1">AD87*'MVLP INPUT'!$N89</f>
        <v>0</v>
      </c>
      <c r="AE98" s="40">
        <f ca="1">AE87*'MVLP INPUT'!$N89</f>
        <v>0</v>
      </c>
      <c r="AF98" s="40">
        <f ca="1">AF87*'MVLP INPUT'!$N89</f>
        <v>0</v>
      </c>
      <c r="AG98" s="40">
        <f ca="1">AG87*'MVLP INPUT'!$N89</f>
        <v>0</v>
      </c>
      <c r="AH98" s="40">
        <f ca="1">AH87*'MVLP INPUT'!$N89</f>
        <v>0</v>
      </c>
      <c r="AI98" s="40">
        <f ca="1">AI87*'MVLP INPUT'!$N89</f>
        <v>0</v>
      </c>
      <c r="AJ98" s="40">
        <f ca="1">AJ87*'MVLP INPUT'!$N89</f>
        <v>0</v>
      </c>
      <c r="AK98" s="40">
        <f ca="1">AK87*'MVLP INPUT'!$N89</f>
        <v>0</v>
      </c>
      <c r="AL98" s="40">
        <f ca="1">AL87*'MVLP INPUT'!$N89</f>
        <v>0</v>
      </c>
      <c r="AM98" s="40">
        <f ca="1">AM87*'MVLP INPUT'!$N89</f>
        <v>0</v>
      </c>
      <c r="AN98" s="40">
        <f ca="1">AN87*'MVLP INPUT'!$N89</f>
        <v>0</v>
      </c>
      <c r="AO98" s="40">
        <f ca="1">AO87*'MVLP INPUT'!$N89</f>
        <v>0</v>
      </c>
      <c r="AP98" s="40">
        <f ca="1">AP87*'MVLP INPUT'!$N89</f>
        <v>0</v>
      </c>
      <c r="AQ98" s="40">
        <f ca="1">AQ87*'MVLP INPUT'!$N89</f>
        <v>0</v>
      </c>
      <c r="AR98" s="40">
        <f ca="1">AR87*'MVLP INPUT'!$N89</f>
        <v>0</v>
      </c>
      <c r="AS98" s="40">
        <f ca="1">AS87*'MVLP INPUT'!$N89</f>
        <v>0</v>
      </c>
      <c r="AT98" s="40">
        <f ca="1">AT87*'MVLP INPUT'!$N89</f>
        <v>0</v>
      </c>
      <c r="AU98" s="40">
        <f ca="1">AU87*'MVLP INPUT'!$N89</f>
        <v>0</v>
      </c>
      <c r="AV98" s="40">
        <f ca="1">AV87*'MVLP INPUT'!$N89</f>
        <v>0</v>
      </c>
      <c r="AW98" s="40">
        <f ca="1">AW87*'MVLP INPUT'!$N89</f>
        <v>0</v>
      </c>
      <c r="AX98" s="40">
        <f ca="1">AX87*'MVLP INPUT'!$N89</f>
        <v>0</v>
      </c>
      <c r="AY98" s="40">
        <f ca="1">AY87*'MVLP INPUT'!$N89</f>
        <v>0</v>
      </c>
      <c r="AZ98" s="40">
        <f ca="1">AZ87*'MVLP INPUT'!$N89</f>
        <v>0</v>
      </c>
      <c r="BA98" s="40">
        <f ca="1">BA87*'MVLP INPUT'!$N89</f>
        <v>0</v>
      </c>
      <c r="BB98" s="40">
        <f ca="1">BB87*'MVLP INPUT'!$N89</f>
        <v>0</v>
      </c>
      <c r="BC98" s="40">
        <f ca="1">BC87*'MVLP INPUT'!$N89</f>
        <v>0</v>
      </c>
      <c r="BD98" s="40">
        <f ca="1">BD87*'MVLP INPUT'!$N89</f>
        <v>0</v>
      </c>
      <c r="BE98" s="40">
        <f ca="1">BE87*'MVLP INPUT'!$N89</f>
        <v>0</v>
      </c>
      <c r="BF98" s="40">
        <f ca="1">BF87*'MVLP INPUT'!$N89</f>
        <v>0</v>
      </c>
      <c r="BG98" s="40">
        <f ca="1">BG87*'MVLP INPUT'!$N89</f>
        <v>0</v>
      </c>
      <c r="BH98" s="40">
        <f ca="1">BH87*'MVLP INPUT'!$N89</f>
        <v>0</v>
      </c>
      <c r="BI98" s="40">
        <f ca="1">BI87*'MVLP INPUT'!$N89</f>
        <v>0</v>
      </c>
      <c r="BJ98" s="40">
        <f ca="1">BJ87*'MVLP INPUT'!$N89</f>
        <v>0</v>
      </c>
      <c r="BK98" s="40">
        <f ca="1">BK87*'MVLP INPUT'!$N89</f>
        <v>0</v>
      </c>
      <c r="BL98" s="40">
        <f ca="1">BL87*'MVLP INPUT'!$N89</f>
        <v>0</v>
      </c>
      <c r="BM98" s="40">
        <f ca="1">BM87*'MVLP INPUT'!$N89</f>
        <v>0</v>
      </c>
      <c r="BN98" s="40">
        <f ca="1">BN87*'MVLP INPUT'!$N89</f>
        <v>0</v>
      </c>
      <c r="BO98" s="40">
        <f ca="1">BO87*'MVLP INPUT'!$N89</f>
        <v>0</v>
      </c>
      <c r="BP98" s="40">
        <f ca="1">BP87*'MVLP INPUT'!$N89</f>
        <v>0</v>
      </c>
      <c r="BQ98" s="40">
        <f ca="1">BQ87*'MVLP INPUT'!$N89</f>
        <v>0</v>
      </c>
      <c r="BR98" s="40">
        <f ca="1">BR87*'MVLP INPUT'!$N89</f>
        <v>0</v>
      </c>
      <c r="BS98" s="40">
        <f ca="1">BS87*'MVLP INPUT'!$N89</f>
        <v>0</v>
      </c>
    </row>
    <row r="99" spans="2:71" ht="25" customHeight="1" outlineLevel="1">
      <c r="B99" s="23" t="str">
        <f t="shared" si="403"/>
        <v>1.2 GB</v>
      </c>
      <c r="C99" s="40">
        <f>C88*'MVLP INPUT'!$N90</f>
        <v>0</v>
      </c>
      <c r="D99" s="40">
        <f>D88*'MVLP INPUT'!$N90</f>
        <v>0</v>
      </c>
      <c r="E99" s="40">
        <f>E88*'MVLP INPUT'!$N90</f>
        <v>0</v>
      </c>
      <c r="F99" s="40">
        <f>F88*'MVLP INPUT'!$N90</f>
        <v>0</v>
      </c>
      <c r="G99" s="40">
        <f>G88*'MVLP INPUT'!$N90</f>
        <v>0</v>
      </c>
      <c r="H99" s="40">
        <f>H88*'MVLP INPUT'!$N90</f>
        <v>0</v>
      </c>
      <c r="I99" s="40">
        <f>I88*'MVLP INPUT'!$N90</f>
        <v>0</v>
      </c>
      <c r="J99" s="40">
        <f>J88*'MVLP INPUT'!$N90</f>
        <v>0</v>
      </c>
      <c r="K99" s="40"/>
      <c r="L99" s="40">
        <f ca="1">L88*'MVLP INPUT'!$N90</f>
        <v>0</v>
      </c>
      <c r="M99" s="40">
        <f ca="1">M88*'MVLP INPUT'!$N90</f>
        <v>0</v>
      </c>
      <c r="N99" s="40">
        <f ca="1">N88*'MVLP INPUT'!$N90</f>
        <v>0</v>
      </c>
      <c r="O99" s="40">
        <f ca="1">O88*'MVLP INPUT'!$N90</f>
        <v>0</v>
      </c>
      <c r="P99" s="40">
        <f ca="1">P88*'MVLP INPUT'!$N90</f>
        <v>0</v>
      </c>
      <c r="Q99" s="40">
        <f ca="1">Q88*'MVLP INPUT'!$N90</f>
        <v>0</v>
      </c>
      <c r="R99" s="40">
        <f ca="1">R88*'MVLP INPUT'!$N90</f>
        <v>0</v>
      </c>
      <c r="S99" s="40">
        <f ca="1">S88*'MVLP INPUT'!$N90</f>
        <v>0</v>
      </c>
      <c r="T99" s="40">
        <f ca="1">T88*'MVLP INPUT'!$N90</f>
        <v>0</v>
      </c>
      <c r="U99" s="40">
        <f ca="1">U88*'MVLP INPUT'!$N90</f>
        <v>0</v>
      </c>
      <c r="V99" s="40">
        <f ca="1">V88*'MVLP INPUT'!$N90</f>
        <v>0</v>
      </c>
      <c r="W99" s="40">
        <f ca="1">W88*'MVLP INPUT'!$N90</f>
        <v>0</v>
      </c>
      <c r="X99" s="40">
        <f ca="1">X88*'MVLP INPUT'!$N90</f>
        <v>0</v>
      </c>
      <c r="Y99" s="40">
        <f ca="1">Y88*'MVLP INPUT'!$N90</f>
        <v>0</v>
      </c>
      <c r="Z99" s="40">
        <f ca="1">Z88*'MVLP INPUT'!$N90</f>
        <v>0</v>
      </c>
      <c r="AA99" s="40">
        <f ca="1">AA88*'MVLP INPUT'!$N90</f>
        <v>0</v>
      </c>
      <c r="AB99" s="40">
        <f ca="1">AB88*'MVLP INPUT'!$N90</f>
        <v>0</v>
      </c>
      <c r="AC99" s="40">
        <f ca="1">AC88*'MVLP INPUT'!$N90</f>
        <v>0</v>
      </c>
      <c r="AD99" s="40">
        <f ca="1">AD88*'MVLP INPUT'!$N90</f>
        <v>0</v>
      </c>
      <c r="AE99" s="40">
        <f ca="1">AE88*'MVLP INPUT'!$N90</f>
        <v>0</v>
      </c>
      <c r="AF99" s="40">
        <f ca="1">AF88*'MVLP INPUT'!$N90</f>
        <v>0</v>
      </c>
      <c r="AG99" s="40">
        <f ca="1">AG88*'MVLP INPUT'!$N90</f>
        <v>0</v>
      </c>
      <c r="AH99" s="40">
        <f ca="1">AH88*'MVLP INPUT'!$N90</f>
        <v>0</v>
      </c>
      <c r="AI99" s="40">
        <f ca="1">AI88*'MVLP INPUT'!$N90</f>
        <v>0</v>
      </c>
      <c r="AJ99" s="40">
        <f ca="1">AJ88*'MVLP INPUT'!$N90</f>
        <v>0</v>
      </c>
      <c r="AK99" s="40">
        <f ca="1">AK88*'MVLP INPUT'!$N90</f>
        <v>0</v>
      </c>
      <c r="AL99" s="40">
        <f ca="1">AL88*'MVLP INPUT'!$N90</f>
        <v>0</v>
      </c>
      <c r="AM99" s="40">
        <f ca="1">AM88*'MVLP INPUT'!$N90</f>
        <v>0</v>
      </c>
      <c r="AN99" s="40">
        <f ca="1">AN88*'MVLP INPUT'!$N90</f>
        <v>0</v>
      </c>
      <c r="AO99" s="40">
        <f ca="1">AO88*'MVLP INPUT'!$N90</f>
        <v>0</v>
      </c>
      <c r="AP99" s="40">
        <f ca="1">AP88*'MVLP INPUT'!$N90</f>
        <v>0</v>
      </c>
      <c r="AQ99" s="40">
        <f ca="1">AQ88*'MVLP INPUT'!$N90</f>
        <v>0</v>
      </c>
      <c r="AR99" s="40">
        <f ca="1">AR88*'MVLP INPUT'!$N90</f>
        <v>0</v>
      </c>
      <c r="AS99" s="40">
        <f ca="1">AS88*'MVLP INPUT'!$N90</f>
        <v>0</v>
      </c>
      <c r="AT99" s="40">
        <f ca="1">AT88*'MVLP INPUT'!$N90</f>
        <v>0</v>
      </c>
      <c r="AU99" s="40">
        <f ca="1">AU88*'MVLP INPUT'!$N90</f>
        <v>0</v>
      </c>
      <c r="AV99" s="40">
        <f ca="1">AV88*'MVLP INPUT'!$N90</f>
        <v>0</v>
      </c>
      <c r="AW99" s="40">
        <f ca="1">AW88*'MVLP INPUT'!$N90</f>
        <v>0</v>
      </c>
      <c r="AX99" s="40">
        <f ca="1">AX88*'MVLP INPUT'!$N90</f>
        <v>0</v>
      </c>
      <c r="AY99" s="40">
        <f ca="1">AY88*'MVLP INPUT'!$N90</f>
        <v>0</v>
      </c>
      <c r="AZ99" s="40">
        <f ca="1">AZ88*'MVLP INPUT'!$N90</f>
        <v>0</v>
      </c>
      <c r="BA99" s="40">
        <f ca="1">BA88*'MVLP INPUT'!$N90</f>
        <v>0</v>
      </c>
      <c r="BB99" s="40">
        <f ca="1">BB88*'MVLP INPUT'!$N90</f>
        <v>0</v>
      </c>
      <c r="BC99" s="40">
        <f ca="1">BC88*'MVLP INPUT'!$N90</f>
        <v>0</v>
      </c>
      <c r="BD99" s="40">
        <f ca="1">BD88*'MVLP INPUT'!$N90</f>
        <v>0</v>
      </c>
      <c r="BE99" s="40">
        <f ca="1">BE88*'MVLP INPUT'!$N90</f>
        <v>0</v>
      </c>
      <c r="BF99" s="40">
        <f ca="1">BF88*'MVLP INPUT'!$N90</f>
        <v>0</v>
      </c>
      <c r="BG99" s="40">
        <f ca="1">BG88*'MVLP INPUT'!$N90</f>
        <v>0</v>
      </c>
      <c r="BH99" s="40">
        <f ca="1">BH88*'MVLP INPUT'!$N90</f>
        <v>0</v>
      </c>
      <c r="BI99" s="40">
        <f ca="1">BI88*'MVLP INPUT'!$N90</f>
        <v>0</v>
      </c>
      <c r="BJ99" s="40">
        <f ca="1">BJ88*'MVLP INPUT'!$N90</f>
        <v>0</v>
      </c>
      <c r="BK99" s="40">
        <f ca="1">BK88*'MVLP INPUT'!$N90</f>
        <v>0</v>
      </c>
      <c r="BL99" s="40">
        <f ca="1">BL88*'MVLP INPUT'!$N90</f>
        <v>0</v>
      </c>
      <c r="BM99" s="40">
        <f ca="1">BM88*'MVLP INPUT'!$N90</f>
        <v>0</v>
      </c>
      <c r="BN99" s="40">
        <f ca="1">BN88*'MVLP INPUT'!$N90</f>
        <v>0</v>
      </c>
      <c r="BO99" s="40">
        <f ca="1">BO88*'MVLP INPUT'!$N90</f>
        <v>0</v>
      </c>
      <c r="BP99" s="40">
        <f ca="1">BP88*'MVLP INPUT'!$N90</f>
        <v>0</v>
      </c>
      <c r="BQ99" s="40">
        <f ca="1">BQ88*'MVLP INPUT'!$N90</f>
        <v>0</v>
      </c>
      <c r="BR99" s="40">
        <f ca="1">BR88*'MVLP INPUT'!$N90</f>
        <v>0</v>
      </c>
      <c r="BS99" s="40">
        <f ca="1">BS88*'MVLP INPUT'!$N90</f>
        <v>0</v>
      </c>
    </row>
    <row r="100" spans="2:71" ht="25" customHeight="1" outlineLevel="1">
      <c r="B100" s="23" t="str">
        <f>B78</f>
        <v>2.5 GB</v>
      </c>
      <c r="C100" s="40">
        <f>C89*'MVLP INPUT'!$N91</f>
        <v>0</v>
      </c>
      <c r="D100" s="40">
        <f>D89*'MVLP INPUT'!$N91</f>
        <v>0</v>
      </c>
      <c r="E100" s="40">
        <f>E89*'MVLP INPUT'!$N91</f>
        <v>0</v>
      </c>
      <c r="F100" s="40">
        <f>F89*'MVLP INPUT'!$N91</f>
        <v>0</v>
      </c>
      <c r="G100" s="40">
        <f>G89*'MVLP INPUT'!$N91</f>
        <v>0</v>
      </c>
      <c r="H100" s="40">
        <f>H89*'MVLP INPUT'!$N91</f>
        <v>0</v>
      </c>
      <c r="I100" s="40">
        <f>I89*'MVLP INPUT'!$N91</f>
        <v>0</v>
      </c>
      <c r="J100" s="40">
        <f>J89*'MVLP INPUT'!$N91</f>
        <v>0</v>
      </c>
      <c r="K100" s="40"/>
      <c r="L100" s="40">
        <f ca="1">L89*'MVLP INPUT'!$N91</f>
        <v>0</v>
      </c>
      <c r="M100" s="40">
        <f ca="1">M89*'MVLP INPUT'!$N91</f>
        <v>0</v>
      </c>
      <c r="N100" s="40">
        <f ca="1">N89*'MVLP INPUT'!$N91</f>
        <v>0</v>
      </c>
      <c r="O100" s="40">
        <f ca="1">O89*'MVLP INPUT'!$N91</f>
        <v>0</v>
      </c>
      <c r="P100" s="40">
        <f ca="1">P89*'MVLP INPUT'!$N91</f>
        <v>0</v>
      </c>
      <c r="Q100" s="40">
        <f ca="1">Q89*'MVLP INPUT'!$N91</f>
        <v>0</v>
      </c>
      <c r="R100" s="40">
        <f ca="1">R89*'MVLP INPUT'!$N91</f>
        <v>0</v>
      </c>
      <c r="S100" s="40">
        <f ca="1">S89*'MVLP INPUT'!$N91</f>
        <v>0</v>
      </c>
      <c r="T100" s="40">
        <f ca="1">T89*'MVLP INPUT'!$N91</f>
        <v>0</v>
      </c>
      <c r="U100" s="40">
        <f ca="1">U89*'MVLP INPUT'!$N91</f>
        <v>0</v>
      </c>
      <c r="V100" s="40">
        <f ca="1">V89*'MVLP INPUT'!$N91</f>
        <v>0</v>
      </c>
      <c r="W100" s="40">
        <f ca="1">W89*'MVLP INPUT'!$N91</f>
        <v>0</v>
      </c>
      <c r="X100" s="40">
        <f ca="1">X89*'MVLP INPUT'!$N91</f>
        <v>0</v>
      </c>
      <c r="Y100" s="40">
        <f ca="1">Y89*'MVLP INPUT'!$N91</f>
        <v>0</v>
      </c>
      <c r="Z100" s="40">
        <f ca="1">Z89*'MVLP INPUT'!$N91</f>
        <v>0</v>
      </c>
      <c r="AA100" s="40">
        <f ca="1">AA89*'MVLP INPUT'!$N91</f>
        <v>0</v>
      </c>
      <c r="AB100" s="40">
        <f ca="1">AB89*'MVLP INPUT'!$N91</f>
        <v>0</v>
      </c>
      <c r="AC100" s="40">
        <f ca="1">AC89*'MVLP INPUT'!$N91</f>
        <v>0</v>
      </c>
      <c r="AD100" s="40">
        <f ca="1">AD89*'MVLP INPUT'!$N91</f>
        <v>0</v>
      </c>
      <c r="AE100" s="40">
        <f ca="1">AE89*'MVLP INPUT'!$N91</f>
        <v>0</v>
      </c>
      <c r="AF100" s="40">
        <f ca="1">AF89*'MVLP INPUT'!$N91</f>
        <v>0</v>
      </c>
      <c r="AG100" s="40">
        <f ca="1">AG89*'MVLP INPUT'!$N91</f>
        <v>0</v>
      </c>
      <c r="AH100" s="40">
        <f ca="1">AH89*'MVLP INPUT'!$N91</f>
        <v>0</v>
      </c>
      <c r="AI100" s="40">
        <f ca="1">AI89*'MVLP INPUT'!$N91</f>
        <v>0</v>
      </c>
      <c r="AJ100" s="40">
        <f ca="1">AJ89*'MVLP INPUT'!$N91</f>
        <v>0</v>
      </c>
      <c r="AK100" s="40">
        <f ca="1">AK89*'MVLP INPUT'!$N91</f>
        <v>0</v>
      </c>
      <c r="AL100" s="40">
        <f ca="1">AL89*'MVLP INPUT'!$N91</f>
        <v>0</v>
      </c>
      <c r="AM100" s="40">
        <f ca="1">AM89*'MVLP INPUT'!$N91</f>
        <v>0</v>
      </c>
      <c r="AN100" s="40">
        <f ca="1">AN89*'MVLP INPUT'!$N91</f>
        <v>0</v>
      </c>
      <c r="AO100" s="40">
        <f ca="1">AO89*'MVLP INPUT'!$N91</f>
        <v>0</v>
      </c>
      <c r="AP100" s="40">
        <f ca="1">AP89*'MVLP INPUT'!$N91</f>
        <v>0</v>
      </c>
      <c r="AQ100" s="40">
        <f ca="1">AQ89*'MVLP INPUT'!$N91</f>
        <v>0</v>
      </c>
      <c r="AR100" s="40">
        <f ca="1">AR89*'MVLP INPUT'!$N91</f>
        <v>0</v>
      </c>
      <c r="AS100" s="40">
        <f ca="1">AS89*'MVLP INPUT'!$N91</f>
        <v>0</v>
      </c>
      <c r="AT100" s="40">
        <f ca="1">AT89*'MVLP INPUT'!$N91</f>
        <v>0</v>
      </c>
      <c r="AU100" s="40">
        <f ca="1">AU89*'MVLP INPUT'!$N91</f>
        <v>0</v>
      </c>
      <c r="AV100" s="40">
        <f ca="1">AV89*'MVLP INPUT'!$N91</f>
        <v>0</v>
      </c>
      <c r="AW100" s="40">
        <f ca="1">AW89*'MVLP INPUT'!$N91</f>
        <v>0</v>
      </c>
      <c r="AX100" s="40">
        <f ca="1">AX89*'MVLP INPUT'!$N91</f>
        <v>0</v>
      </c>
      <c r="AY100" s="40">
        <f ca="1">AY89*'MVLP INPUT'!$N91</f>
        <v>0</v>
      </c>
      <c r="AZ100" s="40">
        <f ca="1">AZ89*'MVLP INPUT'!$N91</f>
        <v>0</v>
      </c>
      <c r="BA100" s="40">
        <f ca="1">BA89*'MVLP INPUT'!$N91</f>
        <v>0</v>
      </c>
      <c r="BB100" s="40">
        <f ca="1">BB89*'MVLP INPUT'!$N91</f>
        <v>0</v>
      </c>
      <c r="BC100" s="40">
        <f ca="1">BC89*'MVLP INPUT'!$N91</f>
        <v>0</v>
      </c>
      <c r="BD100" s="40">
        <f ca="1">BD89*'MVLP INPUT'!$N91</f>
        <v>0</v>
      </c>
      <c r="BE100" s="40">
        <f ca="1">BE89*'MVLP INPUT'!$N91</f>
        <v>0</v>
      </c>
      <c r="BF100" s="40">
        <f ca="1">BF89*'MVLP INPUT'!$N91</f>
        <v>0</v>
      </c>
      <c r="BG100" s="40">
        <f ca="1">BG89*'MVLP INPUT'!$N91</f>
        <v>0</v>
      </c>
      <c r="BH100" s="40">
        <f ca="1">BH89*'MVLP INPUT'!$N91</f>
        <v>0</v>
      </c>
      <c r="BI100" s="40">
        <f ca="1">BI89*'MVLP INPUT'!$N91</f>
        <v>0</v>
      </c>
      <c r="BJ100" s="40">
        <f ca="1">BJ89*'MVLP INPUT'!$N91</f>
        <v>0</v>
      </c>
      <c r="BK100" s="40">
        <f ca="1">BK89*'MVLP INPUT'!$N91</f>
        <v>0</v>
      </c>
      <c r="BL100" s="40">
        <f ca="1">BL89*'MVLP INPUT'!$N91</f>
        <v>0</v>
      </c>
      <c r="BM100" s="40">
        <f ca="1">BM89*'MVLP INPUT'!$N91</f>
        <v>0</v>
      </c>
      <c r="BN100" s="40">
        <f ca="1">BN89*'MVLP INPUT'!$N91</f>
        <v>0</v>
      </c>
      <c r="BO100" s="40">
        <f ca="1">BO89*'MVLP INPUT'!$N91</f>
        <v>0</v>
      </c>
      <c r="BP100" s="40">
        <f ca="1">BP89*'MVLP INPUT'!$N91</f>
        <v>0</v>
      </c>
      <c r="BQ100" s="40">
        <f ca="1">BQ89*'MVLP INPUT'!$N91</f>
        <v>0</v>
      </c>
      <c r="BR100" s="40">
        <f ca="1">BR89*'MVLP INPUT'!$N91</f>
        <v>0</v>
      </c>
      <c r="BS100" s="40">
        <f ca="1">BS89*'MVLP INPUT'!$N91</f>
        <v>0</v>
      </c>
    </row>
    <row r="101" spans="2:71" ht="25" customHeight="1">
      <c r="B101" s="151" t="s">
        <v>386</v>
      </c>
      <c r="C101" s="154">
        <f>SUM(C102:C111)</f>
        <v>0</v>
      </c>
      <c r="D101" s="154">
        <f t="shared" ref="D101" si="404">SUM(D102:D111)</f>
        <v>0</v>
      </c>
      <c r="E101" s="154">
        <f t="shared" ref="E101" si="405">SUM(E102:E111)</f>
        <v>0</v>
      </c>
      <c r="F101" s="154">
        <f t="shared" ref="F101" si="406">SUM(F102:F111)</f>
        <v>0</v>
      </c>
      <c r="G101" s="154">
        <f t="shared" ref="G101" si="407">SUM(G102:G111)</f>
        <v>0</v>
      </c>
      <c r="H101" s="154">
        <f t="shared" ref="H101" si="408">SUM(H102:H111)</f>
        <v>0</v>
      </c>
      <c r="I101" s="154">
        <f t="shared" ref="I101" si="409">SUM(I102:I111)</f>
        <v>0</v>
      </c>
      <c r="J101" s="154">
        <f t="shared" ref="J101" si="410">SUM(J102:J111)</f>
        <v>0</v>
      </c>
      <c r="K101" s="154"/>
      <c r="L101" s="154">
        <f t="shared" ref="L101" ca="1" si="411">SUM(L102:L111)</f>
        <v>18200</v>
      </c>
      <c r="M101" s="154">
        <f t="shared" ref="M101" ca="1" si="412">SUM(M102:M111)</f>
        <v>34195.724999999999</v>
      </c>
      <c r="N101" s="154">
        <f t="shared" ref="N101" ca="1" si="413">SUM(N102:N111)</f>
        <v>52089.670687499995</v>
      </c>
      <c r="O101" s="154">
        <f t="shared" ref="O101" ca="1" si="414">SUM(O102:O111)</f>
        <v>68305.693163906239</v>
      </c>
      <c r="P101" s="154">
        <f t="shared" ref="P101" ca="1" si="415">SUM(P102:P111)</f>
        <v>86097.902950926189</v>
      </c>
      <c r="Q101" s="154">
        <f t="shared" ref="Q101" ca="1" si="416">SUM(Q102:Q111)</f>
        <v>110172.29629022132</v>
      </c>
      <c r="R101" s="154">
        <f t="shared" ref="R101" ca="1" si="417">SUM(R102:R111)</f>
        <v>141516.98231699251</v>
      </c>
      <c r="S101" s="154">
        <f t="shared" ref="S101" ca="1" si="418">SUM(S102:S111)</f>
        <v>173268.54574825781</v>
      </c>
      <c r="T101" s="154">
        <f t="shared" ref="T101" ca="1" si="419">SUM(T102:T111)</f>
        <v>206270.59934923629</v>
      </c>
      <c r="U101" s="154">
        <f t="shared" ref="U101" ca="1" si="420">SUM(U102:U111)</f>
        <v>234171.47002352535</v>
      </c>
      <c r="V101" s="154">
        <f t="shared" ref="V101" ca="1" si="421">SUM(V102:V111)</f>
        <v>268412.86113040801</v>
      </c>
      <c r="W101" s="154">
        <f t="shared" ref="W101" ca="1" si="422">SUM(W102:W111)</f>
        <v>307643.95954002347</v>
      </c>
      <c r="X101" s="154">
        <f t="shared" ref="X101" ca="1" si="423">SUM(X102:X111)</f>
        <v>337798.66410218598</v>
      </c>
      <c r="Y101" s="154">
        <f t="shared" ref="Y101" ca="1" si="424">SUM(Y102:Y111)</f>
        <v>365868.93605293438</v>
      </c>
      <c r="Z101" s="154">
        <f t="shared" ref="Z101" ca="1" si="425">SUM(Z102:Z111)</f>
        <v>402270.26363546267</v>
      </c>
      <c r="AA101" s="154">
        <f t="shared" ref="AA101" ca="1" si="426">SUM(AA102:AA111)</f>
        <v>436386.05668364302</v>
      </c>
      <c r="AB101" s="154">
        <f t="shared" ref="AB101" ca="1" si="427">SUM(AB102:AB111)</f>
        <v>476595.88400234166</v>
      </c>
      <c r="AC101" s="154">
        <f t="shared" ref="AC101" ca="1" si="428">SUM(AC102:AC111)</f>
        <v>535528.2881220791</v>
      </c>
      <c r="AD101" s="154">
        <f t="shared" ref="AD101" ca="1" si="429">SUM(AD102:AD111)</f>
        <v>614012.80662403756</v>
      </c>
      <c r="AE101" s="154">
        <f t="shared" ref="AE101" ca="1" si="430">SUM(AE102:AE111)</f>
        <v>690103.4027232246</v>
      </c>
      <c r="AF101" s="154">
        <f t="shared" ref="AF101" ca="1" si="431">SUM(AF102:AF111)</f>
        <v>764328.08910485671</v>
      </c>
      <c r="AG101" s="154">
        <f t="shared" ref="AG101" ca="1" si="432">SUM(AG102:AG111)</f>
        <v>819559.40870022331</v>
      </c>
      <c r="AH101" s="154">
        <f t="shared" ref="AH101" ca="1" si="433">SUM(AH102:AH111)</f>
        <v>882914.4193031647</v>
      </c>
      <c r="AI101" s="154">
        <f t="shared" ref="AI101" ca="1" si="434">SUM(AI102:AI111)</f>
        <v>949105.92787146638</v>
      </c>
      <c r="AJ101" s="154">
        <f t="shared" ref="AJ101" ca="1" si="435">SUM(AJ102:AJ111)</f>
        <v>989482.76646084618</v>
      </c>
      <c r="AK101" s="154">
        <f t="shared" ref="AK101" ca="1" si="436">SUM(AK102:AK111)</f>
        <v>1019865.9060341521</v>
      </c>
      <c r="AL101" s="154">
        <f t="shared" ref="AL101" ca="1" si="437">SUM(AL102:AL111)</f>
        <v>1058620.2815392346</v>
      </c>
      <c r="AM101" s="154">
        <f t="shared" ref="AM101" ca="1" si="438">SUM(AM102:AM111)</f>
        <v>1088313.2830517062</v>
      </c>
      <c r="AN101" s="154">
        <f t="shared" ref="AN101" ca="1" si="439">SUM(AN102:AN111)</f>
        <v>1122247.1136701091</v>
      </c>
      <c r="AO101" s="154">
        <f t="shared" ref="AO101" ca="1" si="440">SUM(AO102:AO111)</f>
        <v>1177170.2017821148</v>
      </c>
      <c r="AP101" s="154">
        <f t="shared" ref="AP101" ca="1" si="441">SUM(AP102:AP111)</f>
        <v>1252359.4596892563</v>
      </c>
      <c r="AQ101" s="154">
        <f t="shared" ref="AQ101" ca="1" si="442">SUM(AQ102:AQ111)</f>
        <v>1319800.0518812372</v>
      </c>
      <c r="AR101" s="154">
        <f t="shared" ref="AR101" ca="1" si="443">SUM(AR102:AR111)</f>
        <v>1381336.3922918562</v>
      </c>
      <c r="AS101" s="154">
        <f t="shared" ref="AS101" ca="1" si="444">SUM(AS102:AS111)</f>
        <v>1418492.4426741984</v>
      </c>
      <c r="AT101" s="154">
        <f t="shared" ref="AT101" ca="1" si="445">SUM(AT102:AT111)</f>
        <v>1463160.2698625845</v>
      </c>
      <c r="AU101" s="154">
        <f t="shared" ref="AU101" ca="1" si="446">SUM(AU102:AU111)</f>
        <v>1509722.3471021405</v>
      </c>
      <c r="AV101" s="154">
        <f t="shared" ref="AV101" ca="1" si="447">SUM(AV102:AV111)</f>
        <v>1527927.7257162542</v>
      </c>
      <c r="AW101" s="154">
        <f t="shared" ref="AW101" ca="1" si="448">SUM(AW102:AW111)</f>
        <v>1535565.786861277</v>
      </c>
      <c r="AX101" s="154">
        <f t="shared" ref="AX101" ca="1" si="449">SUM(AX102:AX111)</f>
        <v>1552217.2114589298</v>
      </c>
      <c r="AY101" s="154">
        <f t="shared" ref="AY101" ca="1" si="450">SUM(AY102:AY111)</f>
        <v>1559879.1948448126</v>
      </c>
      <c r="AZ101" s="154">
        <f t="shared" ref="AZ101" ca="1" si="451">SUM(AZ102:AZ111)</f>
        <v>1572450.3272535629</v>
      </c>
      <c r="BA101" s="154">
        <f t="shared" ref="BA101" ca="1" si="452">SUM(BA102:BA111)</f>
        <v>1607049.5282039484</v>
      </c>
      <c r="BB101" s="154">
        <f t="shared" ref="BB101" ca="1" si="453">SUM(BB102:BB111)</f>
        <v>1662816.6339478793</v>
      </c>
      <c r="BC101" s="154">
        <f t="shared" ref="BC101" ca="1" si="454">SUM(BC102:BC111)</f>
        <v>1711298.6038415215</v>
      </c>
      <c r="BD101" s="154">
        <f t="shared" ref="BD101" ca="1" si="455">SUM(BD102:BD111)</f>
        <v>1754455.613156952</v>
      </c>
      <c r="BE101" s="154">
        <f t="shared" ref="BE101" ca="1" si="456">SUM(BE102:BE111)</f>
        <v>1773721.5776824672</v>
      </c>
      <c r="BF101" s="154">
        <f t="shared" ref="BF101" ca="1" si="457">SUM(BF102:BF111)</f>
        <v>1801279.0398595799</v>
      </c>
      <c r="BG101" s="154">
        <f t="shared" ref="BG101" ca="1" si="458">SUM(BG102:BG111)</f>
        <v>1831455.3830221221</v>
      </c>
      <c r="BH101" s="154">
        <f t="shared" ref="BH101" ca="1" si="459">SUM(BH102:BH111)</f>
        <v>1833881.3335308724</v>
      </c>
      <c r="BI101" s="154">
        <f t="shared" ref="BI101" ca="1" si="460">SUM(BI102:BI111)</f>
        <v>1826426.8787320426</v>
      </c>
      <c r="BJ101" s="154">
        <f t="shared" ref="BJ101" ca="1" si="461">SUM(BJ102:BJ111)</f>
        <v>1828712.2645495748</v>
      </c>
      <c r="BK101" s="154">
        <f t="shared" ref="BK101" ca="1" si="462">SUM(BK102:BK111)</f>
        <v>1822668.270264138</v>
      </c>
      <c r="BL101" s="154">
        <f t="shared" ref="BL101" ca="1" si="463">SUM(BL102:BL111)</f>
        <v>1822197.3956985155</v>
      </c>
      <c r="BM101" s="154">
        <f t="shared" ref="BM101" ca="1" si="464">SUM(BM102:BM111)</f>
        <v>1844404.2790664262</v>
      </c>
      <c r="BN101" s="154">
        <f t="shared" ref="BN101" ca="1" si="465">SUM(BN102:BN111)</f>
        <v>1888391.1887254179</v>
      </c>
      <c r="BO101" s="154">
        <f t="shared" ref="BO101" ca="1" si="466">SUM(BO102:BO111)</f>
        <v>1925656.3989118126</v>
      </c>
      <c r="BP101" s="154">
        <f t="shared" ref="BP101" ca="1" si="467">SUM(BP102:BP111)</f>
        <v>1958139.8406836984</v>
      </c>
      <c r="BQ101" s="154">
        <f t="shared" ref="BQ101" ca="1" si="468">SUM(BQ102:BQ111)</f>
        <v>1967242.2041268221</v>
      </c>
      <c r="BR101" s="154">
        <f t="shared" ref="BR101" ca="1" si="469">SUM(BR102:BR111)</f>
        <v>1985138.4682352312</v>
      </c>
      <c r="BS101" s="155">
        <f t="shared" ref="BS101" ca="1" si="470">SUM(BS102:BS111)</f>
        <v>2006129.8319866953</v>
      </c>
    </row>
    <row r="102" spans="2:71" ht="25" customHeight="1" outlineLevel="1">
      <c r="B102" s="23" t="str">
        <f>B80</f>
        <v>MVLP1</v>
      </c>
      <c r="C102" s="40">
        <f t="shared" ref="C102:AI102" si="471">C80-C91</f>
        <v>0</v>
      </c>
      <c r="D102" s="40">
        <f t="shared" si="471"/>
        <v>0</v>
      </c>
      <c r="E102" s="40">
        <f t="shared" si="471"/>
        <v>0</v>
      </c>
      <c r="F102" s="40">
        <f t="shared" si="471"/>
        <v>0</v>
      </c>
      <c r="G102" s="40">
        <f t="shared" si="471"/>
        <v>0</v>
      </c>
      <c r="H102" s="40">
        <f t="shared" si="471"/>
        <v>0</v>
      </c>
      <c r="I102" s="40">
        <f t="shared" si="471"/>
        <v>0</v>
      </c>
      <c r="J102" s="40">
        <f t="shared" si="471"/>
        <v>0</v>
      </c>
      <c r="K102" s="40"/>
      <c r="L102" s="40">
        <f t="shared" ca="1" si="471"/>
        <v>7098</v>
      </c>
      <c r="M102" s="40">
        <f t="shared" ca="1" si="471"/>
        <v>13337.1</v>
      </c>
      <c r="N102" s="40">
        <f t="shared" ca="1" si="471"/>
        <v>20317.244999999999</v>
      </c>
      <c r="O102" s="40">
        <f t="shared" ca="1" si="471"/>
        <v>26644.382750000001</v>
      </c>
      <c r="P102" s="40">
        <f t="shared" ca="1" si="471"/>
        <v>33586.163612500008</v>
      </c>
      <c r="Q102" s="40">
        <f t="shared" ca="1" si="471"/>
        <v>42978.85543187501</v>
      </c>
      <c r="R102" s="40">
        <f t="shared" ca="1" si="471"/>
        <v>55208.912660281261</v>
      </c>
      <c r="S102" s="40">
        <f t="shared" ca="1" si="471"/>
        <v>67597.467027267194</v>
      </c>
      <c r="T102" s="40">
        <f t="shared" ca="1" si="471"/>
        <v>80475.59367590383</v>
      </c>
      <c r="U102" s="40">
        <f t="shared" ca="1" si="471"/>
        <v>91365.81399210864</v>
      </c>
      <c r="V102" s="40">
        <f t="shared" ca="1" si="471"/>
        <v>104729.5232925032</v>
      </c>
      <c r="W102" s="40">
        <f t="shared" ca="1" si="471"/>
        <v>120040.04712787805</v>
      </c>
      <c r="X102" s="40">
        <f t="shared" ca="1" si="471"/>
        <v>131812.04477148416</v>
      </c>
      <c r="Y102" s="40">
        <f t="shared" ca="1" si="471"/>
        <v>142772.44253290995</v>
      </c>
      <c r="Z102" s="40">
        <f t="shared" ca="1" si="471"/>
        <v>156982.82040626445</v>
      </c>
      <c r="AA102" s="40">
        <f t="shared" ca="1" si="471"/>
        <v>170302.67938595123</v>
      </c>
      <c r="AB102" s="40">
        <f t="shared" ca="1" si="471"/>
        <v>185999.54541665368</v>
      </c>
      <c r="AC102" s="40">
        <f t="shared" ca="1" si="471"/>
        <v>208999.56814582099</v>
      </c>
      <c r="AD102" s="40">
        <f t="shared" ca="1" si="471"/>
        <v>239627.58973852993</v>
      </c>
      <c r="AE102" s="40">
        <f t="shared" ca="1" si="471"/>
        <v>269325.21025160345</v>
      </c>
      <c r="AF102" s="40">
        <f t="shared" ca="1" si="471"/>
        <v>298296.94973902329</v>
      </c>
      <c r="AG102" s="40">
        <f t="shared" ca="1" si="471"/>
        <v>319864.10225207213</v>
      </c>
      <c r="AH102" s="40">
        <f t="shared" ca="1" si="471"/>
        <v>344599.89713946852</v>
      </c>
      <c r="AI102" s="40">
        <f t="shared" ca="1" si="471"/>
        <v>370443.90228249511</v>
      </c>
      <c r="AJ102" s="40">
        <f t="shared" ref="AJ102:BS102" ca="1" si="472">AJ80-AJ91</f>
        <v>386221.70716837037</v>
      </c>
      <c r="AK102" s="40">
        <f t="shared" ca="1" si="472"/>
        <v>398102.62180995184</v>
      </c>
      <c r="AL102" s="40">
        <f t="shared" ca="1" si="472"/>
        <v>413247.49071945425</v>
      </c>
      <c r="AM102" s="40">
        <f t="shared" ca="1" si="472"/>
        <v>424859.11618348153</v>
      </c>
      <c r="AN102" s="40">
        <f t="shared" ca="1" si="472"/>
        <v>438124.16037430742</v>
      </c>
      <c r="AO102" s="40">
        <f t="shared" ca="1" si="472"/>
        <v>459574.95235559205</v>
      </c>
      <c r="AP102" s="40">
        <f t="shared" ca="1" si="472"/>
        <v>488931.20473781246</v>
      </c>
      <c r="AQ102" s="40">
        <f t="shared" ca="1" si="472"/>
        <v>515266.64450092189</v>
      </c>
      <c r="AR102" s="40">
        <f t="shared" ca="1" si="472"/>
        <v>539302.31227587583</v>
      </c>
      <c r="AS102" s="40">
        <f t="shared" ca="1" si="472"/>
        <v>553830.19666208199</v>
      </c>
      <c r="AT102" s="40">
        <f t="shared" ca="1" si="472"/>
        <v>571287.68682897789</v>
      </c>
      <c r="AU102" s="40">
        <f ca="1">AU80-AU91</f>
        <v>589483.302487529</v>
      </c>
      <c r="AV102" s="40">
        <f t="shared" ca="1" si="472"/>
        <v>596621.13736315258</v>
      </c>
      <c r="AW102" s="40">
        <f t="shared" ca="1" si="472"/>
        <v>599636.080494995</v>
      </c>
      <c r="AX102" s="40">
        <f t="shared" ca="1" si="472"/>
        <v>606165.27647024521</v>
      </c>
      <c r="AY102" s="40">
        <f t="shared" ca="1" si="472"/>
        <v>609187.01264673297</v>
      </c>
      <c r="AZ102" s="40">
        <f t="shared" ca="1" si="472"/>
        <v>614122.66201439628</v>
      </c>
      <c r="BA102" s="40">
        <f t="shared" ca="1" si="472"/>
        <v>627647.52891367651</v>
      </c>
      <c r="BB102" s="40">
        <f t="shared" ca="1" si="472"/>
        <v>649428.15246799274</v>
      </c>
      <c r="BC102" s="40">
        <f t="shared" ca="1" si="472"/>
        <v>668368.74484459311</v>
      </c>
      <c r="BD102" s="40">
        <f t="shared" ca="1" si="472"/>
        <v>685233.30760236341</v>
      </c>
      <c r="BE102" s="40">
        <f t="shared" ca="1" si="472"/>
        <v>692780.64222224522</v>
      </c>
      <c r="BF102" s="40">
        <f t="shared" ca="1" si="472"/>
        <v>703560.61011113296</v>
      </c>
      <c r="BG102" s="40">
        <f t="shared" ca="1" si="472"/>
        <v>715361.57960557635</v>
      </c>
      <c r="BH102" s="40">
        <f t="shared" ca="1" si="472"/>
        <v>716339.50062529754</v>
      </c>
      <c r="BI102" s="40">
        <f t="shared" ca="1" si="472"/>
        <v>713462.52559403272</v>
      </c>
      <c r="BJ102" s="40">
        <f t="shared" ca="1" si="472"/>
        <v>714382.39931433112</v>
      </c>
      <c r="BK102" s="40">
        <f t="shared" ca="1" si="472"/>
        <v>712052.27934861463</v>
      </c>
      <c r="BL102" s="40">
        <f t="shared" ca="1" si="472"/>
        <v>711893.66538118385</v>
      </c>
      <c r="BM102" s="40">
        <f t="shared" ca="1" si="472"/>
        <v>720577.98211212468</v>
      </c>
      <c r="BN102" s="40">
        <f t="shared" ca="1" si="472"/>
        <v>737757.08300651843</v>
      </c>
      <c r="BO102" s="40">
        <f t="shared" ca="1" si="472"/>
        <v>752315.22885619255</v>
      </c>
      <c r="BP102" s="40">
        <f t="shared" ca="1" si="472"/>
        <v>765008.46741338295</v>
      </c>
      <c r="BQ102" s="40">
        <f t="shared" ca="1" si="472"/>
        <v>768584.04404271382</v>
      </c>
      <c r="BR102" s="40">
        <f t="shared" ca="1" si="472"/>
        <v>775587.84184057813</v>
      </c>
      <c r="BS102" s="40">
        <f t="shared" ca="1" si="472"/>
        <v>783799.44974854926</v>
      </c>
    </row>
    <row r="103" spans="2:71" ht="25" customHeight="1" outlineLevel="1">
      <c r="B103" s="23" t="str">
        <f>B81</f>
        <v>MVLP2</v>
      </c>
      <c r="C103" s="40">
        <f t="shared" ref="C103:AI103" si="473">C81-C92</f>
        <v>0</v>
      </c>
      <c r="D103" s="40">
        <f t="shared" si="473"/>
        <v>0</v>
      </c>
      <c r="E103" s="40">
        <f t="shared" si="473"/>
        <v>0</v>
      </c>
      <c r="F103" s="40">
        <f t="shared" si="473"/>
        <v>0</v>
      </c>
      <c r="G103" s="40">
        <f t="shared" si="473"/>
        <v>0</v>
      </c>
      <c r="H103" s="40">
        <f t="shared" si="473"/>
        <v>0</v>
      </c>
      <c r="I103" s="40">
        <f t="shared" si="473"/>
        <v>0</v>
      </c>
      <c r="J103" s="40">
        <f t="shared" si="473"/>
        <v>0</v>
      </c>
      <c r="K103" s="40"/>
      <c r="L103" s="40">
        <f t="shared" ca="1" si="473"/>
        <v>4368</v>
      </c>
      <c r="M103" s="40">
        <f t="shared" ca="1" si="473"/>
        <v>8207.6</v>
      </c>
      <c r="N103" s="40">
        <f t="shared" ca="1" si="473"/>
        <v>12503.220000000001</v>
      </c>
      <c r="O103" s="40">
        <f t="shared" ca="1" si="473"/>
        <v>16397.059000000001</v>
      </c>
      <c r="P103" s="40">
        <f t="shared" ca="1" si="473"/>
        <v>20669.206050000001</v>
      </c>
      <c r="Q103" s="40">
        <f t="shared" ca="1" si="473"/>
        <v>26449.745747500001</v>
      </c>
      <c r="R103" s="40">
        <f t="shared" ca="1" si="473"/>
        <v>33975.258460124998</v>
      </c>
      <c r="S103" s="40">
        <f t="shared" ca="1" si="473"/>
        <v>41599.495537118746</v>
      </c>
      <c r="T103" s="40">
        <f t="shared" ca="1" si="473"/>
        <v>49524.520760262807</v>
      </c>
      <c r="U103" s="40">
        <f t="shared" ca="1" si="473"/>
        <v>56226.294722249666</v>
      </c>
      <c r="V103" s="40">
        <f t="shared" ca="1" si="473"/>
        <v>64449.979986137187</v>
      </c>
      <c r="W103" s="40">
        <f t="shared" ca="1" si="473"/>
        <v>73871.480986830327</v>
      </c>
      <c r="X103" s="40">
        <f t="shared" ca="1" si="473"/>
        <v>81115.906937488806</v>
      </c>
      <c r="Y103" s="40">
        <f t="shared" ca="1" si="473"/>
        <v>87861.111590614368</v>
      </c>
      <c r="Z103" s="40">
        <f t="shared" ca="1" si="473"/>
        <v>96606.056011083652</v>
      </c>
      <c r="AA103" s="40">
        <f t="shared" ca="1" si="473"/>
        <v>104802.75321052947</v>
      </c>
      <c r="AB103" s="40">
        <f t="shared" ca="1" si="473"/>
        <v>114462.615550003</v>
      </c>
      <c r="AC103" s="40">
        <f t="shared" ca="1" si="473"/>
        <v>128616.48477250287</v>
      </c>
      <c r="AD103" s="40">
        <f t="shared" ca="1" si="473"/>
        <v>147464.6605338777</v>
      </c>
      <c r="AE103" s="40">
        <f t="shared" ca="1" si="473"/>
        <v>165739.42750718381</v>
      </c>
      <c r="AF103" s="40">
        <f t="shared" ca="1" si="473"/>
        <v>183568.45613182461</v>
      </c>
      <c r="AG103" s="40">
        <f t="shared" ca="1" si="473"/>
        <v>196840.03332523338</v>
      </c>
      <c r="AH103" s="40">
        <f t="shared" ca="1" si="473"/>
        <v>212062.03165897171</v>
      </c>
      <c r="AI103" s="40">
        <f t="shared" ca="1" si="473"/>
        <v>227965.93007602313</v>
      </c>
      <c r="AJ103" s="40">
        <f t="shared" ref="AJ103:BS103" ca="1" si="474">AJ81-AJ92</f>
        <v>237675.63357222197</v>
      </c>
      <c r="AK103" s="40">
        <f t="shared" ca="1" si="474"/>
        <v>244986.85189361087</v>
      </c>
      <c r="AL103" s="40">
        <f t="shared" ca="1" si="474"/>
        <v>254306.50929893035</v>
      </c>
      <c r="AM103" s="40">
        <f t="shared" ca="1" si="474"/>
        <v>261452.18383398384</v>
      </c>
      <c r="AN103" s="40">
        <f t="shared" ca="1" si="474"/>
        <v>269615.57464228466</v>
      </c>
      <c r="AO103" s="40">
        <f t="shared" ca="1" si="474"/>
        <v>282815.79591017042</v>
      </c>
      <c r="AP103" s="40">
        <f t="shared" ca="1" si="474"/>
        <v>300881.00611466193</v>
      </c>
      <c r="AQ103" s="40">
        <f t="shared" ca="1" si="474"/>
        <v>317087.95580892882</v>
      </c>
      <c r="AR103" s="40">
        <f t="shared" ca="1" si="474"/>
        <v>331878.55801848241</v>
      </c>
      <c r="AS103" s="40">
        <f t="shared" ca="1" si="474"/>
        <v>340818.63011755829</v>
      </c>
      <c r="AT103" s="40">
        <f t="shared" ca="1" si="474"/>
        <v>351561.69861168036</v>
      </c>
      <c r="AU103" s="40">
        <f t="shared" ca="1" si="474"/>
        <v>362759.61368109635</v>
      </c>
      <c r="AV103" s="40">
        <f t="shared" ca="1" si="474"/>
        <v>367151.63299704151</v>
      </c>
      <c r="AW103" s="40">
        <f t="shared" ca="1" si="474"/>
        <v>369007.05134718947</v>
      </c>
      <c r="AX103" s="40">
        <f t="shared" ca="1" si="474"/>
        <v>373024.69877983001</v>
      </c>
      <c r="AY103" s="40">
        <f t="shared" ca="1" si="474"/>
        <v>374884.46384083852</v>
      </c>
      <c r="AZ103" s="40">
        <f t="shared" ca="1" si="474"/>
        <v>377921.24064879661</v>
      </c>
      <c r="BA103" s="40">
        <f t="shared" ca="1" si="474"/>
        <v>386244.1786163568</v>
      </c>
      <c r="BB103" s="40">
        <f t="shared" ca="1" si="474"/>
        <v>399647.96968553896</v>
      </c>
      <c r="BC103" s="40">
        <f t="shared" ca="1" si="474"/>
        <v>411303.57120126201</v>
      </c>
      <c r="BD103" s="40">
        <f t="shared" ca="1" si="474"/>
        <v>421681.39264119894</v>
      </c>
      <c r="BE103" s="40">
        <f t="shared" ca="1" si="474"/>
        <v>426326.32300913899</v>
      </c>
      <c r="BF103" s="40">
        <f t="shared" ca="1" si="474"/>
        <v>432960.00685868203</v>
      </c>
      <c r="BG103" s="40">
        <f t="shared" ca="1" si="474"/>
        <v>440222.00651574793</v>
      </c>
      <c r="BH103" s="40">
        <f t="shared" ca="1" si="474"/>
        <v>440823.90618996054</v>
      </c>
      <c r="BI103" s="40">
        <f t="shared" ca="1" si="474"/>
        <v>439053.71088046255</v>
      </c>
      <c r="BJ103" s="40">
        <f t="shared" ca="1" si="474"/>
        <v>439620.02533643943</v>
      </c>
      <c r="BK103" s="40">
        <f t="shared" ca="1" si="474"/>
        <v>438186.02406961744</v>
      </c>
      <c r="BL103" s="40">
        <f t="shared" ca="1" si="474"/>
        <v>438088.72286613658</v>
      </c>
      <c r="BM103" s="40">
        <f t="shared" ca="1" si="474"/>
        <v>443433.28672282974</v>
      </c>
      <c r="BN103" s="40">
        <f t="shared" ca="1" si="474"/>
        <v>454004.62238668825</v>
      </c>
      <c r="BO103" s="40">
        <f t="shared" ca="1" si="474"/>
        <v>462963.39126735384</v>
      </c>
      <c r="BP103" s="40">
        <f t="shared" ca="1" si="474"/>
        <v>470775.22170398617</v>
      </c>
      <c r="BQ103" s="40">
        <f t="shared" ca="1" si="474"/>
        <v>472975.46061878686</v>
      </c>
      <c r="BR103" s="40">
        <f t="shared" ca="1" si="474"/>
        <v>477285.68758784753</v>
      </c>
      <c r="BS103" s="40">
        <f t="shared" ca="1" si="474"/>
        <v>482338.40320845513</v>
      </c>
    </row>
    <row r="104" spans="2:71" ht="25" customHeight="1" outlineLevel="1">
      <c r="B104" s="23" t="str">
        <f>B82</f>
        <v>MVLP3</v>
      </c>
      <c r="C104" s="40">
        <f t="shared" ref="C104:AI104" si="475">C82-C93</f>
        <v>0</v>
      </c>
      <c r="D104" s="40">
        <f t="shared" si="475"/>
        <v>0</v>
      </c>
      <c r="E104" s="40">
        <f t="shared" si="475"/>
        <v>0</v>
      </c>
      <c r="F104" s="40">
        <f t="shared" si="475"/>
        <v>0</v>
      </c>
      <c r="G104" s="40">
        <f t="shared" si="475"/>
        <v>0</v>
      </c>
      <c r="H104" s="40">
        <f t="shared" si="475"/>
        <v>0</v>
      </c>
      <c r="I104" s="40">
        <f t="shared" si="475"/>
        <v>0</v>
      </c>
      <c r="J104" s="40">
        <f t="shared" si="475"/>
        <v>0</v>
      </c>
      <c r="K104" s="40"/>
      <c r="L104" s="40">
        <f t="shared" ca="1" si="475"/>
        <v>2912</v>
      </c>
      <c r="M104" s="40">
        <f t="shared" ca="1" si="475"/>
        <v>5471.4</v>
      </c>
      <c r="N104" s="40">
        <f t="shared" ca="1" si="475"/>
        <v>8334.83</v>
      </c>
      <c r="O104" s="40">
        <f t="shared" ca="1" si="475"/>
        <v>10930.0885</v>
      </c>
      <c r="P104" s="40">
        <f t="shared" ca="1" si="475"/>
        <v>13778.584075000001</v>
      </c>
      <c r="Q104" s="40">
        <f t="shared" ca="1" si="475"/>
        <v>17631.654871250001</v>
      </c>
      <c r="R104" s="40">
        <f t="shared" ca="1" si="475"/>
        <v>22649.072127687501</v>
      </c>
      <c r="S104" s="40">
        <f t="shared" ca="1" si="475"/>
        <v>27731.618521303128</v>
      </c>
      <c r="T104" s="40">
        <f t="shared" ca="1" si="475"/>
        <v>33015.037595237969</v>
      </c>
      <c r="U104" s="40">
        <f t="shared" ca="1" si="475"/>
        <v>37482.285715476071</v>
      </c>
      <c r="V104" s="40">
        <f t="shared" ca="1" si="475"/>
        <v>42965.17142970227</v>
      </c>
      <c r="W104" s="40">
        <f t="shared" ca="1" si="475"/>
        <v>49246.912858217154</v>
      </c>
      <c r="X104" s="40">
        <f t="shared" ca="1" si="475"/>
        <v>54076.567215306299</v>
      </c>
      <c r="Y104" s="40">
        <f t="shared" ca="1" si="475"/>
        <v>58572.738854540985</v>
      </c>
      <c r="Z104" s="40">
        <f t="shared" ca="1" si="475"/>
        <v>64402.10191181393</v>
      </c>
      <c r="AA104" s="40">
        <f t="shared" ca="1" si="475"/>
        <v>69866.996816223225</v>
      </c>
      <c r="AB104" s="40">
        <f t="shared" ca="1" si="475"/>
        <v>76306.646975412063</v>
      </c>
      <c r="AC104" s="40">
        <f t="shared" ca="1" si="475"/>
        <v>85742.314626641455</v>
      </c>
      <c r="AD104" s="40">
        <f t="shared" ca="1" si="475"/>
        <v>98307.198895309382</v>
      </c>
      <c r="AE104" s="40">
        <f t="shared" ca="1" si="475"/>
        <v>110490.83895054391</v>
      </c>
      <c r="AF104" s="40">
        <f t="shared" ca="1" si="475"/>
        <v>122376.29700301672</v>
      </c>
      <c r="AG104" s="40">
        <f t="shared" ca="1" si="475"/>
        <v>131224.48215286588</v>
      </c>
      <c r="AH104" s="40">
        <f t="shared" ca="1" si="475"/>
        <v>141372.25804522258</v>
      </c>
      <c r="AI104" s="40">
        <f t="shared" ca="1" si="475"/>
        <v>151974.64514296144</v>
      </c>
      <c r="AJ104" s="40">
        <f t="shared" ref="AJ104:BS104" ca="1" si="476">AJ82-AJ93</f>
        <v>158447.91288581336</v>
      </c>
      <c r="AK104" s="40">
        <f t="shared" ca="1" si="476"/>
        <v>163322.5172415227</v>
      </c>
      <c r="AL104" s="40">
        <f t="shared" ca="1" si="476"/>
        <v>169536.39137944658</v>
      </c>
      <c r="AM104" s="40">
        <f t="shared" ca="1" si="476"/>
        <v>174300.57181047424</v>
      </c>
      <c r="AN104" s="40">
        <f t="shared" ca="1" si="476"/>
        <v>179742.54321995052</v>
      </c>
      <c r="AO104" s="40">
        <f t="shared" ca="1" si="476"/>
        <v>188543.41605895298</v>
      </c>
      <c r="AP104" s="40">
        <f t="shared" ca="1" si="476"/>
        <v>200587.24525600532</v>
      </c>
      <c r="AQ104" s="40">
        <f t="shared" ca="1" si="476"/>
        <v>211391.88299320504</v>
      </c>
      <c r="AR104" s="40">
        <f t="shared" ca="1" si="476"/>
        <v>221252.28884354478</v>
      </c>
      <c r="AS104" s="40">
        <f t="shared" ca="1" si="476"/>
        <v>227212.67440136755</v>
      </c>
      <c r="AT104" s="40">
        <f t="shared" ca="1" si="476"/>
        <v>234375.04068129917</v>
      </c>
      <c r="AU104" s="40">
        <f t="shared" ca="1" si="476"/>
        <v>241840.28864723421</v>
      </c>
      <c r="AV104" s="40">
        <f t="shared" ca="1" si="476"/>
        <v>244768.27421487251</v>
      </c>
      <c r="AW104" s="40">
        <f t="shared" ca="1" si="476"/>
        <v>246004.86050412888</v>
      </c>
      <c r="AX104" s="40">
        <f t="shared" ca="1" si="476"/>
        <v>248683.61747892245</v>
      </c>
      <c r="AY104" s="40">
        <f t="shared" ca="1" si="476"/>
        <v>249923.43660497636</v>
      </c>
      <c r="AZ104" s="40">
        <f t="shared" ca="1" si="476"/>
        <v>251948.26477472755</v>
      </c>
      <c r="BA104" s="40">
        <f t="shared" ca="1" si="476"/>
        <v>257496.85153599115</v>
      </c>
      <c r="BB104" s="40">
        <f t="shared" ca="1" si="476"/>
        <v>266432.00895919162</v>
      </c>
      <c r="BC104" s="40">
        <f t="shared" ca="1" si="476"/>
        <v>274202.40851123206</v>
      </c>
      <c r="BD104" s="40">
        <f t="shared" ca="1" si="476"/>
        <v>281121.28808567044</v>
      </c>
      <c r="BE104" s="40">
        <f t="shared" ca="1" si="476"/>
        <v>284217.22368138691</v>
      </c>
      <c r="BF104" s="40">
        <f t="shared" ca="1" si="476"/>
        <v>288639.36249731755</v>
      </c>
      <c r="BG104" s="40">
        <f t="shared" ca="1" si="476"/>
        <v>293480.39437245164</v>
      </c>
      <c r="BH104" s="40">
        <f t="shared" ca="1" si="476"/>
        <v>293881.37465382909</v>
      </c>
      <c r="BI104" s="40">
        <f t="shared" ca="1" si="476"/>
        <v>292701.30592113762</v>
      </c>
      <c r="BJ104" s="40">
        <f t="shared" ca="1" si="476"/>
        <v>293079.24062508077</v>
      </c>
      <c r="BK104" s="40">
        <f t="shared" ca="1" si="476"/>
        <v>292123.27859382675</v>
      </c>
      <c r="BL104" s="40">
        <f t="shared" ca="1" si="476"/>
        <v>292058.11466413538</v>
      </c>
      <c r="BM104" s="40">
        <f t="shared" ca="1" si="476"/>
        <v>295621.20893092861</v>
      </c>
      <c r="BN104" s="40">
        <f t="shared" ca="1" si="476"/>
        <v>302669.1484843822</v>
      </c>
      <c r="BO104" s="40">
        <f t="shared" ca="1" si="476"/>
        <v>308641.69106016308</v>
      </c>
      <c r="BP104" s="40">
        <f t="shared" ca="1" si="476"/>
        <v>313849.60650715494</v>
      </c>
      <c r="BQ104" s="40">
        <f t="shared" ca="1" si="476"/>
        <v>315316.12618179718</v>
      </c>
      <c r="BR104" s="40">
        <f t="shared" ca="1" si="476"/>
        <v>318189.3198727073</v>
      </c>
      <c r="BS104" s="40">
        <f t="shared" ca="1" si="476"/>
        <v>321557.85387907195</v>
      </c>
    </row>
    <row r="105" spans="2:71" ht="25" customHeight="1" outlineLevel="1">
      <c r="B105" s="23" t="str">
        <f>B83</f>
        <v>MVLP4</v>
      </c>
      <c r="C105" s="40">
        <f t="shared" ref="C105:AI105" si="477">C83-C94</f>
        <v>0</v>
      </c>
      <c r="D105" s="40">
        <f t="shared" si="477"/>
        <v>0</v>
      </c>
      <c r="E105" s="40">
        <f t="shared" si="477"/>
        <v>0</v>
      </c>
      <c r="F105" s="40">
        <f t="shared" si="477"/>
        <v>0</v>
      </c>
      <c r="G105" s="40">
        <f t="shared" si="477"/>
        <v>0</v>
      </c>
      <c r="H105" s="40">
        <f t="shared" si="477"/>
        <v>0</v>
      </c>
      <c r="I105" s="40">
        <f t="shared" si="477"/>
        <v>0</v>
      </c>
      <c r="J105" s="40">
        <f t="shared" si="477"/>
        <v>0</v>
      </c>
      <c r="K105" s="40"/>
      <c r="L105" s="40">
        <f t="shared" ca="1" si="477"/>
        <v>1456</v>
      </c>
      <c r="M105" s="40">
        <f t="shared" ca="1" si="477"/>
        <v>2736.2</v>
      </c>
      <c r="N105" s="40">
        <f t="shared" ca="1" si="477"/>
        <v>4168.3899999999994</v>
      </c>
      <c r="O105" s="40">
        <f t="shared" ca="1" si="477"/>
        <v>5465.9704999999994</v>
      </c>
      <c r="P105" s="40">
        <f t="shared" ca="1" si="477"/>
        <v>6889.6719749999993</v>
      </c>
      <c r="Q105" s="40">
        <f t="shared" ca="1" si="477"/>
        <v>8816.1883762500001</v>
      </c>
      <c r="R105" s="40">
        <f t="shared" ca="1" si="477"/>
        <v>11324.378957437501</v>
      </c>
      <c r="S105" s="40">
        <f t="shared" ca="1" si="477"/>
        <v>13866.160009565625</v>
      </c>
      <c r="T105" s="40">
        <f t="shared" ca="1" si="477"/>
        <v>16507.852009087343</v>
      </c>
      <c r="U105" s="40">
        <f t="shared" ca="1" si="477"/>
        <v>18741.459408632974</v>
      </c>
      <c r="V105" s="40">
        <f t="shared" ca="1" si="477"/>
        <v>21482.386438201327</v>
      </c>
      <c r="W105" s="40">
        <f t="shared" ca="1" si="477"/>
        <v>24623.267116291259</v>
      </c>
      <c r="X105" s="40">
        <f t="shared" ca="1" si="477"/>
        <v>27038.103760476697</v>
      </c>
      <c r="Y105" s="40">
        <f t="shared" ca="1" si="477"/>
        <v>29286.198572452864</v>
      </c>
      <c r="Z105" s="40">
        <f t="shared" ca="1" si="477"/>
        <v>32200.888643830222</v>
      </c>
      <c r="AA105" s="40">
        <f t="shared" ca="1" si="477"/>
        <v>34932.844211638709</v>
      </c>
      <c r="AB105" s="40">
        <f t="shared" ca="1" si="477"/>
        <v>38153.202001056772</v>
      </c>
      <c r="AC105" s="40">
        <f t="shared" ca="1" si="477"/>
        <v>42871.541901003933</v>
      </c>
      <c r="AD105" s="40">
        <f t="shared" ca="1" si="477"/>
        <v>49153.964805953736</v>
      </c>
      <c r="AE105" s="40">
        <f t="shared" ca="1" si="477"/>
        <v>55245.266565656049</v>
      </c>
      <c r="AF105" s="40">
        <f t="shared" ca="1" si="477"/>
        <v>61188.003237373247</v>
      </c>
      <c r="AG105" s="40">
        <f t="shared" ca="1" si="477"/>
        <v>65611.603075504594</v>
      </c>
      <c r="AH105" s="40">
        <f t="shared" ca="1" si="477"/>
        <v>70686.022921729367</v>
      </c>
      <c r="AI105" s="40">
        <f t="shared" ca="1" si="477"/>
        <v>75987.721775642902</v>
      </c>
      <c r="AJ105" s="40">
        <f t="shared" ref="AJ105:BS105" ca="1" si="478">AJ83-AJ94</f>
        <v>79224.335686860752</v>
      </c>
      <c r="AK105" s="40">
        <f t="shared" ca="1" si="478"/>
        <v>81661.118902517715</v>
      </c>
      <c r="AL105" s="40">
        <f t="shared" ca="1" si="478"/>
        <v>84768.062957391827</v>
      </c>
      <c r="AM105" s="40">
        <f t="shared" ca="1" si="478"/>
        <v>87149.659809522243</v>
      </c>
      <c r="AN105" s="40">
        <f t="shared" ca="1" si="478"/>
        <v>89871.17681904613</v>
      </c>
      <c r="AO105" s="40">
        <f t="shared" ca="1" si="478"/>
        <v>94271.617978093826</v>
      </c>
      <c r="AP105" s="40">
        <f t="shared" ca="1" si="478"/>
        <v>100293.03707918913</v>
      </c>
      <c r="AQ105" s="40">
        <f t="shared" ca="1" si="478"/>
        <v>105695.38522522968</v>
      </c>
      <c r="AR105" s="40">
        <f t="shared" ca="1" si="478"/>
        <v>110625.6159639682</v>
      </c>
      <c r="AS105" s="40">
        <f t="shared" ca="1" si="478"/>
        <v>113605.33516576979</v>
      </c>
      <c r="AT105" s="40">
        <f t="shared" ca="1" si="478"/>
        <v>117186.0684074813</v>
      </c>
      <c r="AU105" s="40">
        <f t="shared" ca="1" si="478"/>
        <v>120918.76498710724</v>
      </c>
      <c r="AV105" s="40">
        <f t="shared" ca="1" si="478"/>
        <v>122382.82673775188</v>
      </c>
      <c r="AW105" s="40">
        <f t="shared" ca="1" si="478"/>
        <v>123001.68540086428</v>
      </c>
      <c r="AX105" s="40">
        <f t="shared" ca="1" si="478"/>
        <v>124340.60113082107</v>
      </c>
      <c r="AY105" s="40">
        <f t="shared" ca="1" si="478"/>
        <v>124960.57107428001</v>
      </c>
      <c r="AZ105" s="40">
        <f t="shared" ca="1" si="478"/>
        <v>125972.54252056601</v>
      </c>
      <c r="BA105" s="40">
        <f t="shared" ca="1" si="478"/>
        <v>128746.91539453773</v>
      </c>
      <c r="BB105" s="40">
        <f t="shared" ca="1" si="478"/>
        <v>133214.56962481086</v>
      </c>
      <c r="BC105" s="40">
        <f t="shared" ca="1" si="478"/>
        <v>137099.84114357032</v>
      </c>
      <c r="BD105" s="40">
        <f t="shared" ca="1" si="478"/>
        <v>140558.8490863918</v>
      </c>
      <c r="BE105" s="40">
        <f t="shared" ca="1" si="478"/>
        <v>142106.9066320722</v>
      </c>
      <c r="BF105" s="40">
        <f t="shared" ca="1" si="478"/>
        <v>144318.5613004686</v>
      </c>
      <c r="BG105" s="40">
        <f t="shared" ca="1" si="478"/>
        <v>146739.63323544516</v>
      </c>
      <c r="BH105" s="40">
        <f t="shared" ca="1" si="478"/>
        <v>146940.65157367289</v>
      </c>
      <c r="BI105" s="40">
        <f t="shared" ca="1" si="478"/>
        <v>146350.61899498926</v>
      </c>
      <c r="BJ105" s="40">
        <f t="shared" ca="1" si="478"/>
        <v>146539.0880452398</v>
      </c>
      <c r="BK105" s="40">
        <f t="shared" ca="1" si="478"/>
        <v>146061.1336429778</v>
      </c>
      <c r="BL105" s="40">
        <f t="shared" ca="1" si="478"/>
        <v>146029.07696082891</v>
      </c>
      <c r="BM105" s="40">
        <f t="shared" ca="1" si="478"/>
        <v>147810.62311278746</v>
      </c>
      <c r="BN105" s="40">
        <f t="shared" ca="1" si="478"/>
        <v>151334.09195714808</v>
      </c>
      <c r="BO105" s="40">
        <f t="shared" ca="1" si="478"/>
        <v>154320.38735929067</v>
      </c>
      <c r="BP105" s="40">
        <f t="shared" ca="1" si="478"/>
        <v>156924.36799132614</v>
      </c>
      <c r="BQ105" s="40">
        <f t="shared" ca="1" si="478"/>
        <v>157658.14959175984</v>
      </c>
      <c r="BR105" s="40">
        <f t="shared" ca="1" si="478"/>
        <v>159095.24211217184</v>
      </c>
      <c r="BS105" s="40">
        <f t="shared" ca="1" si="478"/>
        <v>160779.48000656324</v>
      </c>
    </row>
    <row r="106" spans="2:71" ht="25" customHeight="1" outlineLevel="1">
      <c r="B106" s="23" t="str">
        <f t="shared" ref="B106:B110" si="479">B84</f>
        <v>MVLP5</v>
      </c>
      <c r="C106" s="40">
        <f t="shared" ref="C106:BO106" si="480">C84-C95</f>
        <v>0</v>
      </c>
      <c r="D106" s="40">
        <f t="shared" si="480"/>
        <v>0</v>
      </c>
      <c r="E106" s="40">
        <f t="shared" si="480"/>
        <v>0</v>
      </c>
      <c r="F106" s="40">
        <f t="shared" si="480"/>
        <v>0</v>
      </c>
      <c r="G106" s="40">
        <f t="shared" si="480"/>
        <v>0</v>
      </c>
      <c r="H106" s="40">
        <f t="shared" si="480"/>
        <v>0</v>
      </c>
      <c r="I106" s="40">
        <f t="shared" si="480"/>
        <v>0</v>
      </c>
      <c r="J106" s="40">
        <f t="shared" si="480"/>
        <v>0</v>
      </c>
      <c r="K106" s="40"/>
      <c r="L106" s="40">
        <f t="shared" ca="1" si="480"/>
        <v>1456</v>
      </c>
      <c r="M106" s="40">
        <f t="shared" ca="1" si="480"/>
        <v>2736.2</v>
      </c>
      <c r="N106" s="40">
        <f t="shared" ca="1" si="480"/>
        <v>4168.3899999999994</v>
      </c>
      <c r="O106" s="40">
        <f t="shared" ca="1" si="480"/>
        <v>5465.9704999999994</v>
      </c>
      <c r="P106" s="40">
        <f t="shared" ca="1" si="480"/>
        <v>6889.6719749999993</v>
      </c>
      <c r="Q106" s="40">
        <f t="shared" ca="1" si="480"/>
        <v>8816.1883762500001</v>
      </c>
      <c r="R106" s="40">
        <f t="shared" ca="1" si="480"/>
        <v>11324.378957437501</v>
      </c>
      <c r="S106" s="40">
        <f t="shared" ca="1" si="480"/>
        <v>13866.160009565625</v>
      </c>
      <c r="T106" s="40">
        <f t="shared" ca="1" si="480"/>
        <v>16507.852009087343</v>
      </c>
      <c r="U106" s="40">
        <f t="shared" ca="1" si="480"/>
        <v>18741.459408632974</v>
      </c>
      <c r="V106" s="40">
        <f t="shared" ca="1" si="480"/>
        <v>21482.386438201327</v>
      </c>
      <c r="W106" s="40">
        <f t="shared" ca="1" si="480"/>
        <v>24623.267116291259</v>
      </c>
      <c r="X106" s="40">
        <f t="shared" ca="1" si="480"/>
        <v>27038.103760476697</v>
      </c>
      <c r="Y106" s="40">
        <f t="shared" ca="1" si="480"/>
        <v>29286.198572452864</v>
      </c>
      <c r="Z106" s="40">
        <f t="shared" ca="1" si="480"/>
        <v>32200.888643830222</v>
      </c>
      <c r="AA106" s="40">
        <f t="shared" ca="1" si="480"/>
        <v>34932.844211638709</v>
      </c>
      <c r="AB106" s="40">
        <f t="shared" ca="1" si="480"/>
        <v>38153.202001056772</v>
      </c>
      <c r="AC106" s="40">
        <f t="shared" ca="1" si="480"/>
        <v>42871.541901003933</v>
      </c>
      <c r="AD106" s="40">
        <f t="shared" ca="1" si="480"/>
        <v>49153.964805953736</v>
      </c>
      <c r="AE106" s="40">
        <f t="shared" ca="1" si="480"/>
        <v>55245.266565656049</v>
      </c>
      <c r="AF106" s="40">
        <f t="shared" ca="1" si="480"/>
        <v>61188.003237373247</v>
      </c>
      <c r="AG106" s="40">
        <f t="shared" ca="1" si="480"/>
        <v>65611.603075504594</v>
      </c>
      <c r="AH106" s="40">
        <f t="shared" ca="1" si="480"/>
        <v>70686.022921729367</v>
      </c>
      <c r="AI106" s="40">
        <f t="shared" ca="1" si="480"/>
        <v>75987.721775642902</v>
      </c>
      <c r="AJ106" s="40">
        <f t="shared" ca="1" si="480"/>
        <v>79224.335686860752</v>
      </c>
      <c r="AK106" s="40">
        <f t="shared" ca="1" si="480"/>
        <v>81661.118902517715</v>
      </c>
      <c r="AL106" s="40">
        <f t="shared" ca="1" si="480"/>
        <v>84768.062957391827</v>
      </c>
      <c r="AM106" s="40">
        <f t="shared" ca="1" si="480"/>
        <v>87149.659809522243</v>
      </c>
      <c r="AN106" s="40">
        <f t="shared" ca="1" si="480"/>
        <v>89871.17681904613</v>
      </c>
      <c r="AO106" s="40">
        <f t="shared" ca="1" si="480"/>
        <v>94271.617978093826</v>
      </c>
      <c r="AP106" s="40">
        <f t="shared" ca="1" si="480"/>
        <v>100293.03707918913</v>
      </c>
      <c r="AQ106" s="40">
        <f t="shared" ca="1" si="480"/>
        <v>105695.38522522968</v>
      </c>
      <c r="AR106" s="40">
        <f t="shared" ca="1" si="480"/>
        <v>110625.6159639682</v>
      </c>
      <c r="AS106" s="40">
        <f t="shared" ca="1" si="480"/>
        <v>113605.33516576979</v>
      </c>
      <c r="AT106" s="40">
        <f t="shared" ca="1" si="480"/>
        <v>117186.0684074813</v>
      </c>
      <c r="AU106" s="40">
        <f t="shared" ca="1" si="480"/>
        <v>120918.76498710724</v>
      </c>
      <c r="AV106" s="40">
        <f t="shared" ca="1" si="480"/>
        <v>122382.82673775188</v>
      </c>
      <c r="AW106" s="40">
        <f t="shared" ca="1" si="480"/>
        <v>123001.68540086428</v>
      </c>
      <c r="AX106" s="40">
        <f t="shared" ca="1" si="480"/>
        <v>124340.60113082107</v>
      </c>
      <c r="AY106" s="40">
        <f t="shared" ca="1" si="480"/>
        <v>124960.57107428001</v>
      </c>
      <c r="AZ106" s="40">
        <f t="shared" ca="1" si="480"/>
        <v>125972.54252056601</v>
      </c>
      <c r="BA106" s="40">
        <f t="shared" ca="1" si="480"/>
        <v>128746.91539453773</v>
      </c>
      <c r="BB106" s="40">
        <f t="shared" ca="1" si="480"/>
        <v>133214.56962481086</v>
      </c>
      <c r="BC106" s="40">
        <f t="shared" ca="1" si="480"/>
        <v>137099.84114357032</v>
      </c>
      <c r="BD106" s="40">
        <f t="shared" ca="1" si="480"/>
        <v>140558.8490863918</v>
      </c>
      <c r="BE106" s="40">
        <f t="shared" ca="1" si="480"/>
        <v>142106.9066320722</v>
      </c>
      <c r="BF106" s="40">
        <f t="shared" ca="1" si="480"/>
        <v>144318.5613004686</v>
      </c>
      <c r="BG106" s="40">
        <f t="shared" ca="1" si="480"/>
        <v>146739.63323544516</v>
      </c>
      <c r="BH106" s="40">
        <f t="shared" ca="1" si="480"/>
        <v>146940.65157367289</v>
      </c>
      <c r="BI106" s="40">
        <f t="shared" ca="1" si="480"/>
        <v>146350.61899498926</v>
      </c>
      <c r="BJ106" s="40">
        <f t="shared" ca="1" si="480"/>
        <v>146539.0880452398</v>
      </c>
      <c r="BK106" s="40">
        <f t="shared" ca="1" si="480"/>
        <v>146061.1336429778</v>
      </c>
      <c r="BL106" s="40">
        <f t="shared" ca="1" si="480"/>
        <v>146029.07696082891</v>
      </c>
      <c r="BM106" s="40">
        <f t="shared" ca="1" si="480"/>
        <v>147810.62311278746</v>
      </c>
      <c r="BN106" s="40">
        <f t="shared" ca="1" si="480"/>
        <v>151334.09195714808</v>
      </c>
      <c r="BO106" s="40">
        <f t="shared" ca="1" si="480"/>
        <v>154320.38735929067</v>
      </c>
      <c r="BP106" s="40">
        <f t="shared" ref="BP106:BS106" ca="1" si="481">BP84-BP95</f>
        <v>156924.36799132614</v>
      </c>
      <c r="BQ106" s="40">
        <f t="shared" ca="1" si="481"/>
        <v>157658.14959175984</v>
      </c>
      <c r="BR106" s="40">
        <f t="shared" ca="1" si="481"/>
        <v>159095.24211217184</v>
      </c>
      <c r="BS106" s="40">
        <f t="shared" ca="1" si="481"/>
        <v>160779.48000656324</v>
      </c>
    </row>
    <row r="107" spans="2:71" ht="25" customHeight="1" outlineLevel="1">
      <c r="B107" s="23" t="str">
        <f t="shared" si="479"/>
        <v>MVLP6</v>
      </c>
      <c r="C107" s="40">
        <f t="shared" ref="C107:BO107" si="482">C85-C96</f>
        <v>0</v>
      </c>
      <c r="D107" s="40">
        <f t="shared" si="482"/>
        <v>0</v>
      </c>
      <c r="E107" s="40">
        <f t="shared" si="482"/>
        <v>0</v>
      </c>
      <c r="F107" s="40">
        <f t="shared" si="482"/>
        <v>0</v>
      </c>
      <c r="G107" s="40">
        <f t="shared" si="482"/>
        <v>0</v>
      </c>
      <c r="H107" s="40">
        <f t="shared" si="482"/>
        <v>0</v>
      </c>
      <c r="I107" s="40">
        <f t="shared" si="482"/>
        <v>0</v>
      </c>
      <c r="J107" s="40">
        <f t="shared" si="482"/>
        <v>0</v>
      </c>
      <c r="K107" s="40"/>
      <c r="L107" s="40">
        <f t="shared" ca="1" si="482"/>
        <v>910</v>
      </c>
      <c r="M107" s="40">
        <f t="shared" ca="1" si="482"/>
        <v>1707.2249999999999</v>
      </c>
      <c r="N107" s="40">
        <f t="shared" ca="1" si="482"/>
        <v>2597.5956875000002</v>
      </c>
      <c r="O107" s="40">
        <f t="shared" ca="1" si="482"/>
        <v>3402.2219139062504</v>
      </c>
      <c r="P107" s="40">
        <f t="shared" ca="1" si="482"/>
        <v>4284.6052634261723</v>
      </c>
      <c r="Q107" s="40">
        <f t="shared" ca="1" si="482"/>
        <v>5479.6634870962989</v>
      </c>
      <c r="R107" s="40">
        <f t="shared" ca="1" si="482"/>
        <v>7034.9811540237433</v>
      </c>
      <c r="S107" s="40">
        <f t="shared" ca="1" si="482"/>
        <v>8607.6446434374957</v>
      </c>
      <c r="T107" s="40">
        <f t="shared" ca="1" si="482"/>
        <v>10239.743299657028</v>
      </c>
      <c r="U107" s="40">
        <f t="shared" ca="1" si="482"/>
        <v>11614.156776425034</v>
      </c>
      <c r="V107" s="40">
        <f t="shared" ca="1" si="482"/>
        <v>13303.413545662719</v>
      </c>
      <c r="W107" s="40">
        <f t="shared" ca="1" si="482"/>
        <v>15238.984334515426</v>
      </c>
      <c r="X107" s="40">
        <f t="shared" ca="1" si="482"/>
        <v>16717.937656953367</v>
      </c>
      <c r="Y107" s="40">
        <f t="shared" ca="1" si="482"/>
        <v>18090.245929963316</v>
      </c>
      <c r="Z107" s="40">
        <f t="shared" ca="1" si="482"/>
        <v>19877.508018640241</v>
      </c>
      <c r="AA107" s="40">
        <f t="shared" ca="1" si="482"/>
        <v>21547.93884766163</v>
      </c>
      <c r="AB107" s="40">
        <f t="shared" ca="1" si="482"/>
        <v>23520.672058159395</v>
      </c>
      <c r="AC107" s="40">
        <f t="shared" ca="1" si="482"/>
        <v>26426.836775106025</v>
      </c>
      <c r="AD107" s="40">
        <f t="shared" ca="1" si="482"/>
        <v>30305.42784441296</v>
      </c>
      <c r="AE107" s="40">
        <f t="shared" ca="1" si="482"/>
        <v>34057.392882581284</v>
      </c>
      <c r="AF107" s="40">
        <f t="shared" ca="1" si="482"/>
        <v>37710.379756245762</v>
      </c>
      <c r="AG107" s="40">
        <f t="shared" ca="1" si="482"/>
        <v>40407.584819042859</v>
      </c>
      <c r="AH107" s="40">
        <f t="shared" ca="1" si="482"/>
        <v>43508.186616043109</v>
      </c>
      <c r="AI107" s="40">
        <f t="shared" ca="1" si="482"/>
        <v>46746.006818700844</v>
      </c>
      <c r="AJ107" s="40">
        <f t="shared" ca="1" si="482"/>
        <v>48688.84146071905</v>
      </c>
      <c r="AK107" s="40">
        <f t="shared" ca="1" si="482"/>
        <v>50131.677284031299</v>
      </c>
      <c r="AL107" s="40">
        <f t="shared" ca="1" si="482"/>
        <v>51993.764226619656</v>
      </c>
      <c r="AM107" s="40">
        <f t="shared" ca="1" si="482"/>
        <v>53402.091604722125</v>
      </c>
      <c r="AN107" s="40">
        <f t="shared" ca="1" si="482"/>
        <v>55022.481795474218</v>
      </c>
      <c r="AO107" s="40">
        <f t="shared" ca="1" si="482"/>
        <v>57692.801501211827</v>
      </c>
      <c r="AP107" s="40">
        <f t="shared" ca="1" si="482"/>
        <v>61373.929422398207</v>
      </c>
      <c r="AQ107" s="40">
        <f t="shared" ca="1" si="482"/>
        <v>64662.798127722308</v>
      </c>
      <c r="AR107" s="40">
        <f t="shared" ca="1" si="482"/>
        <v>67652.001226016888</v>
      </c>
      <c r="AS107" s="40">
        <f t="shared" ca="1" si="482"/>
        <v>69420.271161650991</v>
      </c>
      <c r="AT107" s="40">
        <f t="shared" ca="1" si="482"/>
        <v>71563.706925664315</v>
      </c>
      <c r="AU107" s="40">
        <f t="shared" ca="1" si="482"/>
        <v>73801.612312066936</v>
      </c>
      <c r="AV107" s="40">
        <f t="shared" ca="1" si="482"/>
        <v>74621.027665683418</v>
      </c>
      <c r="AW107" s="40">
        <f t="shared" ca="1" si="482"/>
        <v>74914.423713235039</v>
      </c>
      <c r="AX107" s="40">
        <f t="shared" ca="1" si="482"/>
        <v>75662.416468290205</v>
      </c>
      <c r="AY107" s="40">
        <f t="shared" ca="1" si="482"/>
        <v>75963.139603704956</v>
      </c>
      <c r="AZ107" s="40">
        <f t="shared" ca="1" si="482"/>
        <v>76513.074774510445</v>
      </c>
      <c r="BA107" s="40">
        <f t="shared" ca="1" si="482"/>
        <v>78167.138348848646</v>
      </c>
      <c r="BB107" s="40">
        <f t="shared" ca="1" si="482"/>
        <v>80879.363585534098</v>
      </c>
      <c r="BC107" s="40">
        <f t="shared" ca="1" si="482"/>
        <v>83224.196997293562</v>
      </c>
      <c r="BD107" s="40">
        <f t="shared" ca="1" si="482"/>
        <v>85301.926654935654</v>
      </c>
      <c r="BE107" s="40">
        <f t="shared" ca="1" si="482"/>
        <v>86183.575505551533</v>
      </c>
      <c r="BF107" s="40">
        <f t="shared" ca="1" si="482"/>
        <v>87481.937791510078</v>
      </c>
      <c r="BG107" s="40">
        <f t="shared" ca="1" si="482"/>
        <v>88912.136057455791</v>
      </c>
      <c r="BH107" s="40">
        <f t="shared" ca="1" si="482"/>
        <v>88955.248914439362</v>
      </c>
      <c r="BI107" s="40">
        <f t="shared" ca="1" si="482"/>
        <v>88508.098346431303</v>
      </c>
      <c r="BJ107" s="40">
        <f t="shared" ca="1" si="482"/>
        <v>88552.423183243664</v>
      </c>
      <c r="BK107" s="40">
        <f t="shared" ca="1" si="482"/>
        <v>88184.420966123376</v>
      </c>
      <c r="BL107" s="40">
        <f t="shared" ca="1" si="482"/>
        <v>88098.738865401901</v>
      </c>
      <c r="BM107" s="40">
        <f t="shared" ca="1" si="482"/>
        <v>89150.555074968303</v>
      </c>
      <c r="BN107" s="40">
        <f t="shared" ca="1" si="482"/>
        <v>91292.150933532466</v>
      </c>
      <c r="BO107" s="40">
        <f t="shared" ca="1" si="482"/>
        <v>93095.313009522011</v>
      </c>
      <c r="BP107" s="40">
        <f t="shared" ref="BP107:BS107" ca="1" si="483">BP85-BP96</f>
        <v>94657.809076522113</v>
      </c>
      <c r="BQ107" s="40">
        <f t="shared" ca="1" si="483"/>
        <v>95050.27410000471</v>
      </c>
      <c r="BR107" s="40">
        <f t="shared" ca="1" si="483"/>
        <v>95885.134709754464</v>
      </c>
      <c r="BS107" s="40">
        <f t="shared" ca="1" si="483"/>
        <v>96875.165137492353</v>
      </c>
    </row>
    <row r="108" spans="2:71" ht="25" customHeight="1" outlineLevel="1">
      <c r="B108" s="23" t="str">
        <f t="shared" si="479"/>
        <v>200 MB</v>
      </c>
      <c r="C108" s="40">
        <f t="shared" ref="C108:BO108" si="484">C86-C97</f>
        <v>0</v>
      </c>
      <c r="D108" s="40">
        <f t="shared" si="484"/>
        <v>0</v>
      </c>
      <c r="E108" s="40">
        <f t="shared" si="484"/>
        <v>0</v>
      </c>
      <c r="F108" s="40">
        <f t="shared" si="484"/>
        <v>0</v>
      </c>
      <c r="G108" s="40">
        <f t="shared" si="484"/>
        <v>0</v>
      </c>
      <c r="H108" s="40">
        <f t="shared" si="484"/>
        <v>0</v>
      </c>
      <c r="I108" s="40">
        <f t="shared" si="484"/>
        <v>0</v>
      </c>
      <c r="J108" s="40">
        <f t="shared" si="484"/>
        <v>0</v>
      </c>
      <c r="K108" s="40"/>
      <c r="L108" s="40">
        <f t="shared" ca="1" si="484"/>
        <v>0</v>
      </c>
      <c r="M108" s="40">
        <f t="shared" ca="1" si="484"/>
        <v>0</v>
      </c>
      <c r="N108" s="40">
        <f t="shared" ca="1" si="484"/>
        <v>0</v>
      </c>
      <c r="O108" s="40">
        <f t="shared" ca="1" si="484"/>
        <v>0</v>
      </c>
      <c r="P108" s="40">
        <f t="shared" ca="1" si="484"/>
        <v>0</v>
      </c>
      <c r="Q108" s="40">
        <f t="shared" ca="1" si="484"/>
        <v>0</v>
      </c>
      <c r="R108" s="40">
        <f t="shared" ca="1" si="484"/>
        <v>0</v>
      </c>
      <c r="S108" s="40">
        <f t="shared" ca="1" si="484"/>
        <v>0</v>
      </c>
      <c r="T108" s="40">
        <f t="shared" ca="1" si="484"/>
        <v>0</v>
      </c>
      <c r="U108" s="40">
        <f t="shared" ca="1" si="484"/>
        <v>0</v>
      </c>
      <c r="V108" s="40">
        <f t="shared" ca="1" si="484"/>
        <v>0</v>
      </c>
      <c r="W108" s="40">
        <f t="shared" ca="1" si="484"/>
        <v>0</v>
      </c>
      <c r="X108" s="40">
        <f t="shared" ca="1" si="484"/>
        <v>0</v>
      </c>
      <c r="Y108" s="40">
        <f t="shared" ca="1" si="484"/>
        <v>0</v>
      </c>
      <c r="Z108" s="40">
        <f t="shared" ca="1" si="484"/>
        <v>0</v>
      </c>
      <c r="AA108" s="40">
        <f t="shared" ca="1" si="484"/>
        <v>0</v>
      </c>
      <c r="AB108" s="40">
        <f t="shared" ca="1" si="484"/>
        <v>0</v>
      </c>
      <c r="AC108" s="40">
        <f t="shared" ca="1" si="484"/>
        <v>0</v>
      </c>
      <c r="AD108" s="40">
        <f t="shared" ca="1" si="484"/>
        <v>0</v>
      </c>
      <c r="AE108" s="40">
        <f t="shared" ca="1" si="484"/>
        <v>0</v>
      </c>
      <c r="AF108" s="40">
        <f t="shared" ca="1" si="484"/>
        <v>0</v>
      </c>
      <c r="AG108" s="40">
        <f t="shared" ca="1" si="484"/>
        <v>0</v>
      </c>
      <c r="AH108" s="40">
        <f t="shared" ca="1" si="484"/>
        <v>0</v>
      </c>
      <c r="AI108" s="40">
        <f t="shared" ca="1" si="484"/>
        <v>0</v>
      </c>
      <c r="AJ108" s="40">
        <f t="shared" ca="1" si="484"/>
        <v>0</v>
      </c>
      <c r="AK108" s="40">
        <f t="shared" ca="1" si="484"/>
        <v>0</v>
      </c>
      <c r="AL108" s="40">
        <f t="shared" ca="1" si="484"/>
        <v>0</v>
      </c>
      <c r="AM108" s="40">
        <f t="shared" ca="1" si="484"/>
        <v>0</v>
      </c>
      <c r="AN108" s="40">
        <f t="shared" ca="1" si="484"/>
        <v>0</v>
      </c>
      <c r="AO108" s="40">
        <f t="shared" ca="1" si="484"/>
        <v>0</v>
      </c>
      <c r="AP108" s="40">
        <f t="shared" ca="1" si="484"/>
        <v>0</v>
      </c>
      <c r="AQ108" s="40">
        <f t="shared" ca="1" si="484"/>
        <v>0</v>
      </c>
      <c r="AR108" s="40">
        <f t="shared" ca="1" si="484"/>
        <v>0</v>
      </c>
      <c r="AS108" s="40">
        <f t="shared" ca="1" si="484"/>
        <v>0</v>
      </c>
      <c r="AT108" s="40">
        <f t="shared" ca="1" si="484"/>
        <v>0</v>
      </c>
      <c r="AU108" s="40">
        <f t="shared" ca="1" si="484"/>
        <v>0</v>
      </c>
      <c r="AV108" s="40">
        <f t="shared" ca="1" si="484"/>
        <v>0</v>
      </c>
      <c r="AW108" s="40">
        <f t="shared" ca="1" si="484"/>
        <v>0</v>
      </c>
      <c r="AX108" s="40">
        <f t="shared" ca="1" si="484"/>
        <v>0</v>
      </c>
      <c r="AY108" s="40">
        <f t="shared" ca="1" si="484"/>
        <v>0</v>
      </c>
      <c r="AZ108" s="40">
        <f t="shared" ca="1" si="484"/>
        <v>0</v>
      </c>
      <c r="BA108" s="40">
        <f t="shared" ca="1" si="484"/>
        <v>0</v>
      </c>
      <c r="BB108" s="40">
        <f t="shared" ca="1" si="484"/>
        <v>0</v>
      </c>
      <c r="BC108" s="40">
        <f t="shared" ca="1" si="484"/>
        <v>0</v>
      </c>
      <c r="BD108" s="40">
        <f t="shared" ca="1" si="484"/>
        <v>0</v>
      </c>
      <c r="BE108" s="40">
        <f t="shared" ca="1" si="484"/>
        <v>0</v>
      </c>
      <c r="BF108" s="40">
        <f t="shared" ca="1" si="484"/>
        <v>0</v>
      </c>
      <c r="BG108" s="40">
        <f t="shared" ca="1" si="484"/>
        <v>0</v>
      </c>
      <c r="BH108" s="40">
        <f t="shared" ca="1" si="484"/>
        <v>0</v>
      </c>
      <c r="BI108" s="40">
        <f t="shared" ca="1" si="484"/>
        <v>0</v>
      </c>
      <c r="BJ108" s="40">
        <f t="shared" ca="1" si="484"/>
        <v>0</v>
      </c>
      <c r="BK108" s="40">
        <f t="shared" ca="1" si="484"/>
        <v>0</v>
      </c>
      <c r="BL108" s="40">
        <f t="shared" ca="1" si="484"/>
        <v>0</v>
      </c>
      <c r="BM108" s="40">
        <f t="shared" ca="1" si="484"/>
        <v>0</v>
      </c>
      <c r="BN108" s="40">
        <f t="shared" ca="1" si="484"/>
        <v>0</v>
      </c>
      <c r="BO108" s="40">
        <f t="shared" ca="1" si="484"/>
        <v>0</v>
      </c>
      <c r="BP108" s="40">
        <f t="shared" ref="BP108:BS108" ca="1" si="485">BP86-BP97</f>
        <v>0</v>
      </c>
      <c r="BQ108" s="40">
        <f t="shared" ca="1" si="485"/>
        <v>0</v>
      </c>
      <c r="BR108" s="40">
        <f t="shared" ca="1" si="485"/>
        <v>0</v>
      </c>
      <c r="BS108" s="40">
        <f t="shared" ca="1" si="485"/>
        <v>0</v>
      </c>
    </row>
    <row r="109" spans="2:71" ht="25" customHeight="1" outlineLevel="1">
      <c r="B109" s="23" t="str">
        <f t="shared" si="479"/>
        <v>500 MB</v>
      </c>
      <c r="C109" s="40">
        <f t="shared" ref="C109:BO109" si="486">C87-C98</f>
        <v>0</v>
      </c>
      <c r="D109" s="40">
        <f t="shared" si="486"/>
        <v>0</v>
      </c>
      <c r="E109" s="40">
        <f t="shared" si="486"/>
        <v>0</v>
      </c>
      <c r="F109" s="40">
        <f t="shared" si="486"/>
        <v>0</v>
      </c>
      <c r="G109" s="40">
        <f t="shared" si="486"/>
        <v>0</v>
      </c>
      <c r="H109" s="40">
        <f t="shared" si="486"/>
        <v>0</v>
      </c>
      <c r="I109" s="40">
        <f t="shared" si="486"/>
        <v>0</v>
      </c>
      <c r="J109" s="40">
        <f t="shared" si="486"/>
        <v>0</v>
      </c>
      <c r="K109" s="40"/>
      <c r="L109" s="40">
        <f t="shared" ca="1" si="486"/>
        <v>0</v>
      </c>
      <c r="M109" s="40">
        <f t="shared" ca="1" si="486"/>
        <v>0</v>
      </c>
      <c r="N109" s="40">
        <f t="shared" ca="1" si="486"/>
        <v>0</v>
      </c>
      <c r="O109" s="40">
        <f t="shared" ca="1" si="486"/>
        <v>0</v>
      </c>
      <c r="P109" s="40">
        <f t="shared" ca="1" si="486"/>
        <v>0</v>
      </c>
      <c r="Q109" s="40">
        <f t="shared" ca="1" si="486"/>
        <v>0</v>
      </c>
      <c r="R109" s="40">
        <f t="shared" ca="1" si="486"/>
        <v>0</v>
      </c>
      <c r="S109" s="40">
        <f t="shared" ca="1" si="486"/>
        <v>0</v>
      </c>
      <c r="T109" s="40">
        <f t="shared" ca="1" si="486"/>
        <v>0</v>
      </c>
      <c r="U109" s="40">
        <f t="shared" ca="1" si="486"/>
        <v>0</v>
      </c>
      <c r="V109" s="40">
        <f t="shared" ca="1" si="486"/>
        <v>0</v>
      </c>
      <c r="W109" s="40">
        <f t="shared" ca="1" si="486"/>
        <v>0</v>
      </c>
      <c r="X109" s="40">
        <f t="shared" ca="1" si="486"/>
        <v>0</v>
      </c>
      <c r="Y109" s="40">
        <f t="shared" ca="1" si="486"/>
        <v>0</v>
      </c>
      <c r="Z109" s="40">
        <f t="shared" ca="1" si="486"/>
        <v>0</v>
      </c>
      <c r="AA109" s="40">
        <f t="shared" ca="1" si="486"/>
        <v>0</v>
      </c>
      <c r="AB109" s="40">
        <f t="shared" ca="1" si="486"/>
        <v>0</v>
      </c>
      <c r="AC109" s="40">
        <f t="shared" ca="1" si="486"/>
        <v>0</v>
      </c>
      <c r="AD109" s="40">
        <f t="shared" ca="1" si="486"/>
        <v>0</v>
      </c>
      <c r="AE109" s="40">
        <f t="shared" ca="1" si="486"/>
        <v>0</v>
      </c>
      <c r="AF109" s="40">
        <f t="shared" ca="1" si="486"/>
        <v>0</v>
      </c>
      <c r="AG109" s="40">
        <f t="shared" ca="1" si="486"/>
        <v>0</v>
      </c>
      <c r="AH109" s="40">
        <f t="shared" ca="1" si="486"/>
        <v>0</v>
      </c>
      <c r="AI109" s="40">
        <f t="shared" ca="1" si="486"/>
        <v>0</v>
      </c>
      <c r="AJ109" s="40">
        <f t="shared" ca="1" si="486"/>
        <v>0</v>
      </c>
      <c r="AK109" s="40">
        <f t="shared" ca="1" si="486"/>
        <v>0</v>
      </c>
      <c r="AL109" s="40">
        <f t="shared" ca="1" si="486"/>
        <v>0</v>
      </c>
      <c r="AM109" s="40">
        <f t="shared" ca="1" si="486"/>
        <v>0</v>
      </c>
      <c r="AN109" s="40">
        <f t="shared" ca="1" si="486"/>
        <v>0</v>
      </c>
      <c r="AO109" s="40">
        <f t="shared" ca="1" si="486"/>
        <v>0</v>
      </c>
      <c r="AP109" s="40">
        <f t="shared" ca="1" si="486"/>
        <v>0</v>
      </c>
      <c r="AQ109" s="40">
        <f t="shared" ca="1" si="486"/>
        <v>0</v>
      </c>
      <c r="AR109" s="40">
        <f t="shared" ca="1" si="486"/>
        <v>0</v>
      </c>
      <c r="AS109" s="40">
        <f t="shared" ca="1" si="486"/>
        <v>0</v>
      </c>
      <c r="AT109" s="40">
        <f t="shared" ca="1" si="486"/>
        <v>0</v>
      </c>
      <c r="AU109" s="40">
        <f t="shared" ca="1" si="486"/>
        <v>0</v>
      </c>
      <c r="AV109" s="40">
        <f t="shared" ca="1" si="486"/>
        <v>0</v>
      </c>
      <c r="AW109" s="40">
        <f t="shared" ca="1" si="486"/>
        <v>0</v>
      </c>
      <c r="AX109" s="40">
        <f t="shared" ca="1" si="486"/>
        <v>0</v>
      </c>
      <c r="AY109" s="40">
        <f t="shared" ca="1" si="486"/>
        <v>0</v>
      </c>
      <c r="AZ109" s="40">
        <f t="shared" ca="1" si="486"/>
        <v>0</v>
      </c>
      <c r="BA109" s="40">
        <f t="shared" ca="1" si="486"/>
        <v>0</v>
      </c>
      <c r="BB109" s="40">
        <f t="shared" ca="1" si="486"/>
        <v>0</v>
      </c>
      <c r="BC109" s="40">
        <f t="shared" ca="1" si="486"/>
        <v>0</v>
      </c>
      <c r="BD109" s="40">
        <f t="shared" ca="1" si="486"/>
        <v>0</v>
      </c>
      <c r="BE109" s="40">
        <f t="shared" ca="1" si="486"/>
        <v>0</v>
      </c>
      <c r="BF109" s="40">
        <f t="shared" ca="1" si="486"/>
        <v>0</v>
      </c>
      <c r="BG109" s="40">
        <f t="shared" ca="1" si="486"/>
        <v>0</v>
      </c>
      <c r="BH109" s="40">
        <f t="shared" ca="1" si="486"/>
        <v>0</v>
      </c>
      <c r="BI109" s="40">
        <f t="shared" ca="1" si="486"/>
        <v>0</v>
      </c>
      <c r="BJ109" s="40">
        <f t="shared" ca="1" si="486"/>
        <v>0</v>
      </c>
      <c r="BK109" s="40">
        <f t="shared" ca="1" si="486"/>
        <v>0</v>
      </c>
      <c r="BL109" s="40">
        <f t="shared" ca="1" si="486"/>
        <v>0</v>
      </c>
      <c r="BM109" s="40">
        <f t="shared" ca="1" si="486"/>
        <v>0</v>
      </c>
      <c r="BN109" s="40">
        <f t="shared" ca="1" si="486"/>
        <v>0</v>
      </c>
      <c r="BO109" s="40">
        <f t="shared" ca="1" si="486"/>
        <v>0</v>
      </c>
      <c r="BP109" s="40">
        <f t="shared" ref="BP109:BS109" ca="1" si="487">BP87-BP98</f>
        <v>0</v>
      </c>
      <c r="BQ109" s="40">
        <f t="shared" ca="1" si="487"/>
        <v>0</v>
      </c>
      <c r="BR109" s="40">
        <f t="shared" ca="1" si="487"/>
        <v>0</v>
      </c>
      <c r="BS109" s="40">
        <f t="shared" ca="1" si="487"/>
        <v>0</v>
      </c>
    </row>
    <row r="110" spans="2:71" ht="25" customHeight="1" outlineLevel="1">
      <c r="B110" s="23" t="str">
        <f t="shared" si="479"/>
        <v>1.2 GB</v>
      </c>
      <c r="C110" s="40">
        <f t="shared" ref="C110:BO110" si="488">C88-C99</f>
        <v>0</v>
      </c>
      <c r="D110" s="40">
        <f t="shared" si="488"/>
        <v>0</v>
      </c>
      <c r="E110" s="40">
        <f t="shared" si="488"/>
        <v>0</v>
      </c>
      <c r="F110" s="40">
        <f t="shared" si="488"/>
        <v>0</v>
      </c>
      <c r="G110" s="40">
        <f t="shared" si="488"/>
        <v>0</v>
      </c>
      <c r="H110" s="40">
        <f t="shared" si="488"/>
        <v>0</v>
      </c>
      <c r="I110" s="40">
        <f t="shared" si="488"/>
        <v>0</v>
      </c>
      <c r="J110" s="40">
        <f t="shared" si="488"/>
        <v>0</v>
      </c>
      <c r="K110" s="40"/>
      <c r="L110" s="40">
        <f t="shared" ca="1" si="488"/>
        <v>0</v>
      </c>
      <c r="M110" s="40">
        <f t="shared" ca="1" si="488"/>
        <v>0</v>
      </c>
      <c r="N110" s="40">
        <f t="shared" ca="1" si="488"/>
        <v>0</v>
      </c>
      <c r="O110" s="40">
        <f t="shared" ca="1" si="488"/>
        <v>0</v>
      </c>
      <c r="P110" s="40">
        <f t="shared" ca="1" si="488"/>
        <v>0</v>
      </c>
      <c r="Q110" s="40">
        <f t="shared" ca="1" si="488"/>
        <v>0</v>
      </c>
      <c r="R110" s="40">
        <f t="shared" ca="1" si="488"/>
        <v>0</v>
      </c>
      <c r="S110" s="40">
        <f t="shared" ca="1" si="488"/>
        <v>0</v>
      </c>
      <c r="T110" s="40">
        <f t="shared" ca="1" si="488"/>
        <v>0</v>
      </c>
      <c r="U110" s="40">
        <f t="shared" ca="1" si="488"/>
        <v>0</v>
      </c>
      <c r="V110" s="40">
        <f t="shared" ca="1" si="488"/>
        <v>0</v>
      </c>
      <c r="W110" s="40">
        <f t="shared" ca="1" si="488"/>
        <v>0</v>
      </c>
      <c r="X110" s="40">
        <f t="shared" ca="1" si="488"/>
        <v>0</v>
      </c>
      <c r="Y110" s="40">
        <f t="shared" ca="1" si="488"/>
        <v>0</v>
      </c>
      <c r="Z110" s="40">
        <f t="shared" ca="1" si="488"/>
        <v>0</v>
      </c>
      <c r="AA110" s="40">
        <f t="shared" ca="1" si="488"/>
        <v>0</v>
      </c>
      <c r="AB110" s="40">
        <f t="shared" ca="1" si="488"/>
        <v>0</v>
      </c>
      <c r="AC110" s="40">
        <f t="shared" ca="1" si="488"/>
        <v>0</v>
      </c>
      <c r="AD110" s="40">
        <f t="shared" ca="1" si="488"/>
        <v>0</v>
      </c>
      <c r="AE110" s="40">
        <f t="shared" ca="1" si="488"/>
        <v>0</v>
      </c>
      <c r="AF110" s="40">
        <f t="shared" ca="1" si="488"/>
        <v>0</v>
      </c>
      <c r="AG110" s="40">
        <f t="shared" ca="1" si="488"/>
        <v>0</v>
      </c>
      <c r="AH110" s="40">
        <f t="shared" ca="1" si="488"/>
        <v>0</v>
      </c>
      <c r="AI110" s="40">
        <f t="shared" ca="1" si="488"/>
        <v>0</v>
      </c>
      <c r="AJ110" s="40">
        <f t="shared" ca="1" si="488"/>
        <v>0</v>
      </c>
      <c r="AK110" s="40">
        <f t="shared" ca="1" si="488"/>
        <v>0</v>
      </c>
      <c r="AL110" s="40">
        <f t="shared" ca="1" si="488"/>
        <v>0</v>
      </c>
      <c r="AM110" s="40">
        <f t="shared" ca="1" si="488"/>
        <v>0</v>
      </c>
      <c r="AN110" s="40">
        <f t="shared" ca="1" si="488"/>
        <v>0</v>
      </c>
      <c r="AO110" s="40">
        <f t="shared" ca="1" si="488"/>
        <v>0</v>
      </c>
      <c r="AP110" s="40">
        <f t="shared" ca="1" si="488"/>
        <v>0</v>
      </c>
      <c r="AQ110" s="40">
        <f t="shared" ca="1" si="488"/>
        <v>0</v>
      </c>
      <c r="AR110" s="40">
        <f t="shared" ca="1" si="488"/>
        <v>0</v>
      </c>
      <c r="AS110" s="40">
        <f t="shared" ca="1" si="488"/>
        <v>0</v>
      </c>
      <c r="AT110" s="40">
        <f t="shared" ca="1" si="488"/>
        <v>0</v>
      </c>
      <c r="AU110" s="40">
        <f t="shared" ca="1" si="488"/>
        <v>0</v>
      </c>
      <c r="AV110" s="40">
        <f t="shared" ca="1" si="488"/>
        <v>0</v>
      </c>
      <c r="AW110" s="40">
        <f t="shared" ca="1" si="488"/>
        <v>0</v>
      </c>
      <c r="AX110" s="40">
        <f t="shared" ca="1" si="488"/>
        <v>0</v>
      </c>
      <c r="AY110" s="40">
        <f t="shared" ca="1" si="488"/>
        <v>0</v>
      </c>
      <c r="AZ110" s="40">
        <f t="shared" ca="1" si="488"/>
        <v>0</v>
      </c>
      <c r="BA110" s="40">
        <f t="shared" ca="1" si="488"/>
        <v>0</v>
      </c>
      <c r="BB110" s="40">
        <f t="shared" ca="1" si="488"/>
        <v>0</v>
      </c>
      <c r="BC110" s="40">
        <f t="shared" ca="1" si="488"/>
        <v>0</v>
      </c>
      <c r="BD110" s="40">
        <f t="shared" ca="1" si="488"/>
        <v>0</v>
      </c>
      <c r="BE110" s="40">
        <f t="shared" ca="1" si="488"/>
        <v>0</v>
      </c>
      <c r="BF110" s="40">
        <f t="shared" ca="1" si="488"/>
        <v>0</v>
      </c>
      <c r="BG110" s="40">
        <f t="shared" ca="1" si="488"/>
        <v>0</v>
      </c>
      <c r="BH110" s="40">
        <f t="shared" ca="1" si="488"/>
        <v>0</v>
      </c>
      <c r="BI110" s="40">
        <f t="shared" ca="1" si="488"/>
        <v>0</v>
      </c>
      <c r="BJ110" s="40">
        <f t="shared" ca="1" si="488"/>
        <v>0</v>
      </c>
      <c r="BK110" s="40">
        <f t="shared" ca="1" si="488"/>
        <v>0</v>
      </c>
      <c r="BL110" s="40">
        <f t="shared" ca="1" si="488"/>
        <v>0</v>
      </c>
      <c r="BM110" s="40">
        <f t="shared" ca="1" si="488"/>
        <v>0</v>
      </c>
      <c r="BN110" s="40">
        <f t="shared" ca="1" si="488"/>
        <v>0</v>
      </c>
      <c r="BO110" s="40">
        <f t="shared" ca="1" si="488"/>
        <v>0</v>
      </c>
      <c r="BP110" s="40">
        <f t="shared" ref="BP110:BS110" ca="1" si="489">BP88-BP99</f>
        <v>0</v>
      </c>
      <c r="BQ110" s="40">
        <f t="shared" ca="1" si="489"/>
        <v>0</v>
      </c>
      <c r="BR110" s="40">
        <f t="shared" ca="1" si="489"/>
        <v>0</v>
      </c>
      <c r="BS110" s="40">
        <f t="shared" ca="1" si="489"/>
        <v>0</v>
      </c>
    </row>
    <row r="111" spans="2:71" ht="25" customHeight="1" outlineLevel="1">
      <c r="B111" s="23" t="str">
        <f t="shared" ref="B111" si="490">B89</f>
        <v>2.5 GB</v>
      </c>
      <c r="C111" s="40">
        <f t="shared" ref="C111" si="491">C89-C100</f>
        <v>0</v>
      </c>
      <c r="D111" s="40">
        <f t="shared" ref="D111:BP111" si="492">D89-D100</f>
        <v>0</v>
      </c>
      <c r="E111" s="40">
        <f t="shared" si="492"/>
        <v>0</v>
      </c>
      <c r="F111" s="40">
        <f t="shared" si="492"/>
        <v>0</v>
      </c>
      <c r="G111" s="40">
        <f t="shared" si="492"/>
        <v>0</v>
      </c>
      <c r="H111" s="40">
        <f t="shared" si="492"/>
        <v>0</v>
      </c>
      <c r="I111" s="40">
        <f t="shared" si="492"/>
        <v>0</v>
      </c>
      <c r="J111" s="40">
        <f t="shared" si="492"/>
        <v>0</v>
      </c>
      <c r="K111" s="40"/>
      <c r="L111" s="40">
        <f t="shared" ca="1" si="492"/>
        <v>0</v>
      </c>
      <c r="M111" s="40">
        <f t="shared" ca="1" si="492"/>
        <v>0</v>
      </c>
      <c r="N111" s="40">
        <f t="shared" ca="1" si="492"/>
        <v>0</v>
      </c>
      <c r="O111" s="40">
        <f t="shared" ca="1" si="492"/>
        <v>0</v>
      </c>
      <c r="P111" s="40">
        <f t="shared" ca="1" si="492"/>
        <v>0</v>
      </c>
      <c r="Q111" s="40">
        <f t="shared" ca="1" si="492"/>
        <v>0</v>
      </c>
      <c r="R111" s="40">
        <f t="shared" ca="1" si="492"/>
        <v>0</v>
      </c>
      <c r="S111" s="40">
        <f t="shared" ca="1" si="492"/>
        <v>0</v>
      </c>
      <c r="T111" s="40">
        <f t="shared" ca="1" si="492"/>
        <v>0</v>
      </c>
      <c r="U111" s="40">
        <f t="shared" ca="1" si="492"/>
        <v>0</v>
      </c>
      <c r="V111" s="40">
        <f t="shared" ca="1" si="492"/>
        <v>0</v>
      </c>
      <c r="W111" s="40">
        <f t="shared" ca="1" si="492"/>
        <v>0</v>
      </c>
      <c r="X111" s="40">
        <f t="shared" ca="1" si="492"/>
        <v>0</v>
      </c>
      <c r="Y111" s="40">
        <f t="shared" ca="1" si="492"/>
        <v>0</v>
      </c>
      <c r="Z111" s="40">
        <f t="shared" ca="1" si="492"/>
        <v>0</v>
      </c>
      <c r="AA111" s="40">
        <f t="shared" ca="1" si="492"/>
        <v>0</v>
      </c>
      <c r="AB111" s="40">
        <f t="shared" ca="1" si="492"/>
        <v>0</v>
      </c>
      <c r="AC111" s="40">
        <f t="shared" ca="1" si="492"/>
        <v>0</v>
      </c>
      <c r="AD111" s="40">
        <f t="shared" ca="1" si="492"/>
        <v>0</v>
      </c>
      <c r="AE111" s="40">
        <f t="shared" ca="1" si="492"/>
        <v>0</v>
      </c>
      <c r="AF111" s="40">
        <f t="shared" ca="1" si="492"/>
        <v>0</v>
      </c>
      <c r="AG111" s="40">
        <f t="shared" ca="1" si="492"/>
        <v>0</v>
      </c>
      <c r="AH111" s="40">
        <f t="shared" ca="1" si="492"/>
        <v>0</v>
      </c>
      <c r="AI111" s="40">
        <f t="shared" ca="1" si="492"/>
        <v>0</v>
      </c>
      <c r="AJ111" s="40">
        <f t="shared" ca="1" si="492"/>
        <v>0</v>
      </c>
      <c r="AK111" s="40">
        <f t="shared" ca="1" si="492"/>
        <v>0</v>
      </c>
      <c r="AL111" s="40">
        <f t="shared" ca="1" si="492"/>
        <v>0</v>
      </c>
      <c r="AM111" s="40">
        <f t="shared" ca="1" si="492"/>
        <v>0</v>
      </c>
      <c r="AN111" s="40">
        <f t="shared" ca="1" si="492"/>
        <v>0</v>
      </c>
      <c r="AO111" s="40">
        <f t="shared" ca="1" si="492"/>
        <v>0</v>
      </c>
      <c r="AP111" s="40">
        <f t="shared" ca="1" si="492"/>
        <v>0</v>
      </c>
      <c r="AQ111" s="40">
        <f t="shared" ca="1" si="492"/>
        <v>0</v>
      </c>
      <c r="AR111" s="40">
        <f t="shared" ca="1" si="492"/>
        <v>0</v>
      </c>
      <c r="AS111" s="40">
        <f t="shared" ca="1" si="492"/>
        <v>0</v>
      </c>
      <c r="AT111" s="40">
        <f t="shared" ca="1" si="492"/>
        <v>0</v>
      </c>
      <c r="AU111" s="40">
        <f t="shared" ca="1" si="492"/>
        <v>0</v>
      </c>
      <c r="AV111" s="40">
        <f t="shared" ca="1" si="492"/>
        <v>0</v>
      </c>
      <c r="AW111" s="40">
        <f t="shared" ca="1" si="492"/>
        <v>0</v>
      </c>
      <c r="AX111" s="40">
        <f t="shared" ca="1" si="492"/>
        <v>0</v>
      </c>
      <c r="AY111" s="40">
        <f t="shared" ca="1" si="492"/>
        <v>0</v>
      </c>
      <c r="AZ111" s="40">
        <f t="shared" ca="1" si="492"/>
        <v>0</v>
      </c>
      <c r="BA111" s="40">
        <f t="shared" ca="1" si="492"/>
        <v>0</v>
      </c>
      <c r="BB111" s="40">
        <f t="shared" ca="1" si="492"/>
        <v>0</v>
      </c>
      <c r="BC111" s="40">
        <f t="shared" ca="1" si="492"/>
        <v>0</v>
      </c>
      <c r="BD111" s="40">
        <f t="shared" ca="1" si="492"/>
        <v>0</v>
      </c>
      <c r="BE111" s="40">
        <f t="shared" ca="1" si="492"/>
        <v>0</v>
      </c>
      <c r="BF111" s="40">
        <f t="shared" ca="1" si="492"/>
        <v>0</v>
      </c>
      <c r="BG111" s="40">
        <f t="shared" ca="1" si="492"/>
        <v>0</v>
      </c>
      <c r="BH111" s="40">
        <f t="shared" ca="1" si="492"/>
        <v>0</v>
      </c>
      <c r="BI111" s="40">
        <f t="shared" ca="1" si="492"/>
        <v>0</v>
      </c>
      <c r="BJ111" s="40">
        <f t="shared" ca="1" si="492"/>
        <v>0</v>
      </c>
      <c r="BK111" s="40">
        <f t="shared" ca="1" si="492"/>
        <v>0</v>
      </c>
      <c r="BL111" s="40">
        <f t="shared" ca="1" si="492"/>
        <v>0</v>
      </c>
      <c r="BM111" s="40">
        <f t="shared" ca="1" si="492"/>
        <v>0</v>
      </c>
      <c r="BN111" s="40">
        <f t="shared" ca="1" si="492"/>
        <v>0</v>
      </c>
      <c r="BO111" s="40">
        <f t="shared" ca="1" si="492"/>
        <v>0</v>
      </c>
      <c r="BP111" s="40">
        <f t="shared" ca="1" si="492"/>
        <v>0</v>
      </c>
      <c r="BQ111" s="40">
        <f t="shared" ref="BQ111:BS111" ca="1" si="493">BQ89-BQ100</f>
        <v>0</v>
      </c>
      <c r="BR111" s="40">
        <f t="shared" ca="1" si="493"/>
        <v>0</v>
      </c>
      <c r="BS111" s="40">
        <f t="shared" ca="1" si="493"/>
        <v>0</v>
      </c>
    </row>
    <row r="114" spans="2:83" ht="25" customHeight="1">
      <c r="B114" s="1" t="s">
        <v>510</v>
      </c>
      <c r="L114" s="1">
        <v>31067</v>
      </c>
      <c r="M114" s="1">
        <v>32978</v>
      </c>
      <c r="N114" s="1">
        <v>41198</v>
      </c>
      <c r="O114" s="1">
        <v>49505</v>
      </c>
      <c r="P114" s="1">
        <v>47864</v>
      </c>
      <c r="Q114" s="1">
        <v>46807</v>
      </c>
      <c r="R114" s="1">
        <v>38914</v>
      </c>
      <c r="S114" s="1">
        <v>43370</v>
      </c>
      <c r="T114" s="1">
        <v>43179</v>
      </c>
      <c r="U114" s="1">
        <v>34194</v>
      </c>
      <c r="V114" s="1">
        <v>30651</v>
      </c>
      <c r="W114" s="1">
        <v>34049</v>
      </c>
      <c r="X114" s="1">
        <v>31067</v>
      </c>
      <c r="Y114" s="1">
        <v>32978</v>
      </c>
      <c r="Z114" s="1">
        <v>41198</v>
      </c>
      <c r="AA114" s="1">
        <v>49505</v>
      </c>
      <c r="AB114" s="1">
        <v>47864</v>
      </c>
      <c r="AC114" s="1">
        <v>46807</v>
      </c>
      <c r="AD114" s="1">
        <v>38914</v>
      </c>
      <c r="AE114" s="1">
        <v>43370</v>
      </c>
      <c r="AF114" s="1">
        <v>43179</v>
      </c>
      <c r="AG114" s="1">
        <v>34194</v>
      </c>
      <c r="AH114" s="1">
        <v>30651</v>
      </c>
      <c r="AI114" s="1">
        <v>34049</v>
      </c>
      <c r="AJ114" s="1">
        <v>31067</v>
      </c>
      <c r="AK114" s="1">
        <v>32978</v>
      </c>
      <c r="AL114" s="1">
        <v>41198</v>
      </c>
      <c r="AM114" s="1">
        <v>49505</v>
      </c>
      <c r="AN114" s="1">
        <v>47864</v>
      </c>
      <c r="AO114" s="1">
        <v>46807</v>
      </c>
      <c r="AP114" s="1">
        <v>38914</v>
      </c>
      <c r="AQ114" s="1">
        <v>43370</v>
      </c>
      <c r="AR114" s="1">
        <v>43179</v>
      </c>
      <c r="AS114" s="1">
        <v>34194</v>
      </c>
      <c r="AT114" s="1">
        <v>30651</v>
      </c>
      <c r="AU114" s="1">
        <v>34049</v>
      </c>
      <c r="AV114" s="1">
        <v>31067</v>
      </c>
      <c r="AW114" s="1">
        <v>32978</v>
      </c>
      <c r="AX114" s="1">
        <v>41198</v>
      </c>
      <c r="AY114" s="1">
        <v>49505</v>
      </c>
      <c r="AZ114" s="1">
        <v>47864</v>
      </c>
      <c r="BA114" s="1">
        <v>46807</v>
      </c>
      <c r="BB114" s="1">
        <v>38914</v>
      </c>
      <c r="BC114" s="1">
        <v>43370</v>
      </c>
      <c r="BD114" s="1">
        <v>43179</v>
      </c>
      <c r="BE114" s="1">
        <v>34194</v>
      </c>
      <c r="BF114" s="1">
        <v>30651</v>
      </c>
      <c r="BG114" s="1">
        <v>34049</v>
      </c>
      <c r="BH114" s="1">
        <v>31067</v>
      </c>
      <c r="BI114" s="1">
        <v>32978</v>
      </c>
      <c r="BJ114" s="1">
        <v>41198</v>
      </c>
      <c r="BK114" s="1">
        <v>49505</v>
      </c>
      <c r="BL114" s="1">
        <v>47864</v>
      </c>
      <c r="BM114" s="1">
        <v>46807</v>
      </c>
      <c r="BN114" s="1">
        <v>38914</v>
      </c>
      <c r="BO114" s="1">
        <v>43370</v>
      </c>
      <c r="BP114" s="1">
        <v>43179</v>
      </c>
      <c r="BQ114" s="1">
        <v>34194</v>
      </c>
      <c r="BR114" s="1">
        <v>30651</v>
      </c>
      <c r="BS114" s="1">
        <v>34049</v>
      </c>
      <c r="BT114" s="1">
        <v>31067</v>
      </c>
      <c r="BU114" s="1">
        <v>32978</v>
      </c>
      <c r="BV114" s="1">
        <v>41198</v>
      </c>
      <c r="BW114" s="1">
        <v>49505</v>
      </c>
      <c r="BX114" s="1">
        <v>47864</v>
      </c>
      <c r="BY114" s="1">
        <v>46807</v>
      </c>
      <c r="BZ114" s="1">
        <v>38914</v>
      </c>
      <c r="CA114" s="1">
        <v>43370</v>
      </c>
      <c r="CB114" s="1">
        <v>43179</v>
      </c>
      <c r="CC114" s="1">
        <v>34194</v>
      </c>
      <c r="CD114" s="1">
        <v>30651</v>
      </c>
      <c r="CE114" s="1">
        <v>34049</v>
      </c>
    </row>
    <row r="115" spans="2:83" ht="25" customHeight="1">
      <c r="B115" s="1" t="s">
        <v>511</v>
      </c>
      <c r="L115" s="438">
        <v>2180</v>
      </c>
      <c r="M115" s="438">
        <v>3675</v>
      </c>
      <c r="N115" s="438">
        <v>2715</v>
      </c>
      <c r="O115" s="438">
        <v>2342</v>
      </c>
      <c r="P115" s="438">
        <v>2524</v>
      </c>
      <c r="Q115" s="438">
        <v>2453</v>
      </c>
      <c r="R115" s="438">
        <v>3580</v>
      </c>
      <c r="S115" s="438">
        <v>3768</v>
      </c>
      <c r="T115" s="438">
        <v>3274</v>
      </c>
      <c r="U115" s="438">
        <v>2128</v>
      </c>
      <c r="V115" s="438">
        <v>2027</v>
      </c>
      <c r="W115" s="438">
        <v>3045</v>
      </c>
      <c r="X115" s="438">
        <v>2180</v>
      </c>
      <c r="Y115" s="438">
        <v>3675</v>
      </c>
      <c r="Z115" s="438">
        <v>2715</v>
      </c>
      <c r="AA115" s="438">
        <v>2342</v>
      </c>
      <c r="AB115" s="438">
        <v>2524</v>
      </c>
      <c r="AC115" s="438">
        <v>2453</v>
      </c>
      <c r="AD115" s="438">
        <v>3580</v>
      </c>
      <c r="AE115" s="438">
        <v>3768</v>
      </c>
      <c r="AF115" s="438">
        <v>3274</v>
      </c>
      <c r="AG115" s="438">
        <v>2128</v>
      </c>
      <c r="AH115" s="438">
        <v>2027</v>
      </c>
      <c r="AI115" s="438">
        <v>3045</v>
      </c>
      <c r="AJ115" s="438">
        <v>2180</v>
      </c>
      <c r="AK115" s="438">
        <v>3675</v>
      </c>
      <c r="AL115" s="438">
        <v>2715</v>
      </c>
      <c r="AM115" s="438">
        <v>2342</v>
      </c>
      <c r="AN115" s="438">
        <v>2524</v>
      </c>
      <c r="AO115" s="438">
        <v>2453</v>
      </c>
      <c r="AP115" s="438">
        <v>3580</v>
      </c>
      <c r="AQ115" s="438">
        <v>3768</v>
      </c>
      <c r="AR115" s="438">
        <v>3274</v>
      </c>
      <c r="AS115" s="438">
        <v>2128</v>
      </c>
      <c r="AT115" s="438">
        <v>2027</v>
      </c>
      <c r="AU115" s="438">
        <v>3045</v>
      </c>
      <c r="AV115" s="438">
        <v>2180</v>
      </c>
      <c r="AW115" s="438">
        <v>3675</v>
      </c>
      <c r="AX115" s="438">
        <v>2715</v>
      </c>
      <c r="AY115" s="438">
        <v>2342</v>
      </c>
      <c r="AZ115" s="438">
        <v>2524</v>
      </c>
      <c r="BA115" s="438">
        <v>2453</v>
      </c>
      <c r="BB115" s="438">
        <v>3580</v>
      </c>
      <c r="BC115" s="438">
        <v>3768</v>
      </c>
      <c r="BD115" s="438">
        <v>3274</v>
      </c>
      <c r="BE115" s="438">
        <v>2128</v>
      </c>
      <c r="BF115" s="438">
        <v>2027</v>
      </c>
      <c r="BG115" s="438">
        <v>3045</v>
      </c>
      <c r="BH115" s="438">
        <v>2180</v>
      </c>
      <c r="BI115" s="438">
        <v>3675</v>
      </c>
      <c r="BJ115" s="438">
        <v>2715</v>
      </c>
      <c r="BK115" s="438">
        <v>2342</v>
      </c>
      <c r="BL115" s="438">
        <v>2524</v>
      </c>
      <c r="BM115" s="438">
        <v>2453</v>
      </c>
      <c r="BN115" s="438">
        <v>3580</v>
      </c>
      <c r="BO115" s="438">
        <v>3768</v>
      </c>
      <c r="BP115" s="438">
        <v>3274</v>
      </c>
      <c r="BQ115" s="438">
        <v>2128</v>
      </c>
      <c r="BR115" s="438">
        <v>2027</v>
      </c>
      <c r="BS115" s="438">
        <v>3045</v>
      </c>
      <c r="BT115" s="438">
        <v>2180</v>
      </c>
      <c r="BU115" s="438">
        <v>3675</v>
      </c>
      <c r="BV115" s="438">
        <v>2715</v>
      </c>
      <c r="BW115" s="438">
        <v>2342</v>
      </c>
      <c r="BX115" s="438">
        <v>2524</v>
      </c>
      <c r="BY115" s="438">
        <v>2453</v>
      </c>
      <c r="BZ115" s="438">
        <v>3580</v>
      </c>
      <c r="CA115" s="438">
        <v>3768</v>
      </c>
      <c r="CB115" s="438">
        <v>3274</v>
      </c>
      <c r="CC115" s="438">
        <v>2128</v>
      </c>
      <c r="CD115" s="438">
        <v>2027</v>
      </c>
      <c r="CE115" s="438">
        <v>3045</v>
      </c>
    </row>
    <row r="116" spans="2:83" ht="25" customHeight="1">
      <c r="B116" s="1" t="s">
        <v>512</v>
      </c>
      <c r="L116" s="427">
        <f>L114+L115</f>
        <v>33247</v>
      </c>
      <c r="M116" s="427">
        <f t="shared" ref="M116:BS116" si="494">M114+M115</f>
        <v>36653</v>
      </c>
      <c r="N116" s="427">
        <f t="shared" si="494"/>
        <v>43913</v>
      </c>
      <c r="O116" s="427">
        <f t="shared" si="494"/>
        <v>51847</v>
      </c>
      <c r="P116" s="427">
        <f t="shared" si="494"/>
        <v>50388</v>
      </c>
      <c r="Q116" s="427">
        <f t="shared" si="494"/>
        <v>49260</v>
      </c>
      <c r="R116" s="427">
        <f t="shared" si="494"/>
        <v>42494</v>
      </c>
      <c r="S116" s="427">
        <f t="shared" si="494"/>
        <v>47138</v>
      </c>
      <c r="T116" s="427">
        <f t="shared" si="494"/>
        <v>46453</v>
      </c>
      <c r="U116" s="427">
        <f t="shared" si="494"/>
        <v>36322</v>
      </c>
      <c r="V116" s="427">
        <f t="shared" si="494"/>
        <v>32678</v>
      </c>
      <c r="W116" s="427">
        <f t="shared" si="494"/>
        <v>37094</v>
      </c>
      <c r="X116" s="427">
        <f t="shared" si="494"/>
        <v>33247</v>
      </c>
      <c r="Y116" s="427">
        <f t="shared" si="494"/>
        <v>36653</v>
      </c>
      <c r="Z116" s="427">
        <f t="shared" si="494"/>
        <v>43913</v>
      </c>
      <c r="AA116" s="427">
        <f t="shared" si="494"/>
        <v>51847</v>
      </c>
      <c r="AB116" s="427">
        <f t="shared" si="494"/>
        <v>50388</v>
      </c>
      <c r="AC116" s="427">
        <f t="shared" si="494"/>
        <v>49260</v>
      </c>
      <c r="AD116" s="427">
        <f t="shared" si="494"/>
        <v>42494</v>
      </c>
      <c r="AE116" s="427">
        <f t="shared" si="494"/>
        <v>47138</v>
      </c>
      <c r="AF116" s="427">
        <f t="shared" si="494"/>
        <v>46453</v>
      </c>
      <c r="AG116" s="427">
        <f t="shared" si="494"/>
        <v>36322</v>
      </c>
      <c r="AH116" s="427">
        <f t="shared" si="494"/>
        <v>32678</v>
      </c>
      <c r="AI116" s="427">
        <f t="shared" si="494"/>
        <v>37094</v>
      </c>
      <c r="AJ116" s="427">
        <f t="shared" si="494"/>
        <v>33247</v>
      </c>
      <c r="AK116" s="427">
        <f t="shared" si="494"/>
        <v>36653</v>
      </c>
      <c r="AL116" s="427">
        <f t="shared" si="494"/>
        <v>43913</v>
      </c>
      <c r="AM116" s="427">
        <f t="shared" si="494"/>
        <v>51847</v>
      </c>
      <c r="AN116" s="427">
        <f t="shared" si="494"/>
        <v>50388</v>
      </c>
      <c r="AO116" s="427">
        <f t="shared" si="494"/>
        <v>49260</v>
      </c>
      <c r="AP116" s="427">
        <f t="shared" si="494"/>
        <v>42494</v>
      </c>
      <c r="AQ116" s="427">
        <f t="shared" si="494"/>
        <v>47138</v>
      </c>
      <c r="AR116" s="427">
        <f t="shared" si="494"/>
        <v>46453</v>
      </c>
      <c r="AS116" s="427">
        <f t="shared" si="494"/>
        <v>36322</v>
      </c>
      <c r="AT116" s="427">
        <f t="shared" si="494"/>
        <v>32678</v>
      </c>
      <c r="AU116" s="427">
        <f t="shared" si="494"/>
        <v>37094</v>
      </c>
      <c r="AV116" s="427">
        <f t="shared" si="494"/>
        <v>33247</v>
      </c>
      <c r="AW116" s="427">
        <f t="shared" si="494"/>
        <v>36653</v>
      </c>
      <c r="AX116" s="427">
        <f t="shared" si="494"/>
        <v>43913</v>
      </c>
      <c r="AY116" s="427">
        <f t="shared" si="494"/>
        <v>51847</v>
      </c>
      <c r="AZ116" s="427">
        <f t="shared" si="494"/>
        <v>50388</v>
      </c>
      <c r="BA116" s="427">
        <f t="shared" si="494"/>
        <v>49260</v>
      </c>
      <c r="BB116" s="427">
        <f t="shared" si="494"/>
        <v>42494</v>
      </c>
      <c r="BC116" s="427">
        <f t="shared" si="494"/>
        <v>47138</v>
      </c>
      <c r="BD116" s="427">
        <f t="shared" si="494"/>
        <v>46453</v>
      </c>
      <c r="BE116" s="427">
        <f t="shared" si="494"/>
        <v>36322</v>
      </c>
      <c r="BF116" s="427">
        <f t="shared" si="494"/>
        <v>32678</v>
      </c>
      <c r="BG116" s="427">
        <f t="shared" si="494"/>
        <v>37094</v>
      </c>
      <c r="BH116" s="427">
        <f t="shared" si="494"/>
        <v>33247</v>
      </c>
      <c r="BI116" s="427">
        <f t="shared" si="494"/>
        <v>36653</v>
      </c>
      <c r="BJ116" s="427">
        <f t="shared" si="494"/>
        <v>43913</v>
      </c>
      <c r="BK116" s="427">
        <f t="shared" si="494"/>
        <v>51847</v>
      </c>
      <c r="BL116" s="427">
        <f t="shared" si="494"/>
        <v>50388</v>
      </c>
      <c r="BM116" s="427">
        <f t="shared" si="494"/>
        <v>49260</v>
      </c>
      <c r="BN116" s="427">
        <f t="shared" si="494"/>
        <v>42494</v>
      </c>
      <c r="BO116" s="427">
        <f t="shared" si="494"/>
        <v>47138</v>
      </c>
      <c r="BP116" s="427">
        <f t="shared" si="494"/>
        <v>46453</v>
      </c>
      <c r="BQ116" s="427">
        <f t="shared" si="494"/>
        <v>36322</v>
      </c>
      <c r="BR116" s="427">
        <f t="shared" si="494"/>
        <v>32678</v>
      </c>
      <c r="BS116" s="427">
        <f t="shared" si="494"/>
        <v>37094</v>
      </c>
    </row>
    <row r="117" spans="2:83" ht="25" customHeight="1">
      <c r="L117" s="1">
        <v>31067</v>
      </c>
      <c r="M117" s="1">
        <v>32978</v>
      </c>
      <c r="N117" s="1">
        <v>41198</v>
      </c>
      <c r="O117" s="1">
        <v>49505</v>
      </c>
      <c r="P117" s="1">
        <v>47864</v>
      </c>
      <c r="Q117" s="1">
        <v>46807</v>
      </c>
      <c r="R117" s="1">
        <v>38914</v>
      </c>
      <c r="S117" s="1">
        <v>43370</v>
      </c>
      <c r="T117" s="1">
        <v>43179</v>
      </c>
      <c r="U117" s="1">
        <v>34194</v>
      </c>
      <c r="V117" s="1">
        <v>30651</v>
      </c>
      <c r="W117" s="1">
        <v>34049</v>
      </c>
      <c r="X117" s="1">
        <v>31067</v>
      </c>
      <c r="Y117" s="1">
        <v>32978</v>
      </c>
      <c r="Z117" s="1">
        <v>41198</v>
      </c>
      <c r="AA117" s="1">
        <v>49505</v>
      </c>
      <c r="AB117" s="1">
        <v>47864</v>
      </c>
      <c r="AC117" s="1">
        <v>46807</v>
      </c>
      <c r="AD117" s="1">
        <v>38914</v>
      </c>
      <c r="AE117" s="1">
        <v>43370</v>
      </c>
      <c r="AF117" s="1">
        <v>43179</v>
      </c>
      <c r="AG117" s="1">
        <v>34194</v>
      </c>
      <c r="AH117" s="1">
        <v>30651</v>
      </c>
      <c r="AI117" s="1">
        <v>34049</v>
      </c>
    </row>
    <row r="119" spans="2:83" ht="25" customHeight="1">
      <c r="B119" s="1" t="s">
        <v>513</v>
      </c>
      <c r="L119" s="439">
        <f ca="1">L25+L26+L27+L28+L29+L30+L31+L32</f>
        <v>18200</v>
      </c>
      <c r="M119" s="439">
        <f t="shared" ref="M119:BS119" ca="1" si="495">M25+M26+M27+M28+M29+M30+M31+M32</f>
        <v>16908</v>
      </c>
      <c r="N119" s="439">
        <f t="shared" ca="1" si="495"/>
        <v>19608</v>
      </c>
      <c r="O119" s="439">
        <f t="shared" ca="1" si="495"/>
        <v>18827</v>
      </c>
      <c r="P119" s="439">
        <f t="shared" ca="1" si="495"/>
        <v>21216</v>
      </c>
      <c r="Q119" s="439">
        <f t="shared" ca="1" si="495"/>
        <v>28390</v>
      </c>
      <c r="R119" s="439">
        <f t="shared" ca="1" si="495"/>
        <v>36867</v>
      </c>
      <c r="S119" s="439">
        <f t="shared" ca="1" si="495"/>
        <v>38845</v>
      </c>
      <c r="T119" s="439">
        <f t="shared" ca="1" si="495"/>
        <v>41687</v>
      </c>
      <c r="U119" s="439">
        <f t="shared" ca="1" si="495"/>
        <v>38240</v>
      </c>
      <c r="V119" s="439">
        <f t="shared" ca="1" si="495"/>
        <v>45979</v>
      </c>
      <c r="W119" s="439">
        <f t="shared" ca="1" si="495"/>
        <v>52685</v>
      </c>
      <c r="X119" s="439">
        <f t="shared" ca="1" si="495"/>
        <v>45575</v>
      </c>
      <c r="Y119" s="439">
        <f t="shared" ca="1" si="495"/>
        <v>45002</v>
      </c>
      <c r="Z119" s="439">
        <f t="shared" ca="1" si="495"/>
        <v>54740</v>
      </c>
      <c r="AA119" s="439">
        <f t="shared" ca="1" si="495"/>
        <v>54279</v>
      </c>
      <c r="AB119" s="439">
        <f t="shared" ca="1" si="495"/>
        <v>62083</v>
      </c>
      <c r="AC119" s="439">
        <f t="shared" ca="1" si="495"/>
        <v>82821</v>
      </c>
      <c r="AD119" s="439">
        <f t="shared" ca="1" si="495"/>
        <v>105327</v>
      </c>
      <c r="AE119" s="439">
        <f t="shared" ca="1" si="495"/>
        <v>106867</v>
      </c>
      <c r="AF119" s="439">
        <f t="shared" ca="1" si="495"/>
        <v>108815</v>
      </c>
      <c r="AG119" s="439">
        <f t="shared" ca="1" si="495"/>
        <v>93542</v>
      </c>
      <c r="AH119" s="439">
        <f t="shared" ca="1" si="495"/>
        <v>104434</v>
      </c>
      <c r="AI119" s="439">
        <f t="shared" ca="1" si="495"/>
        <v>110446</v>
      </c>
      <c r="AJ119" s="439">
        <f t="shared" ca="1" si="495"/>
        <v>87949</v>
      </c>
      <c r="AK119" s="439">
        <f t="shared" ca="1" si="495"/>
        <v>79979</v>
      </c>
      <c r="AL119" s="439">
        <f t="shared" ca="1" si="495"/>
        <v>89873</v>
      </c>
      <c r="AM119" s="439">
        <f t="shared" ca="1" si="495"/>
        <v>82754</v>
      </c>
      <c r="AN119" s="439">
        <f t="shared" ca="1" si="495"/>
        <v>88483</v>
      </c>
      <c r="AO119" s="439">
        <f t="shared" ca="1" si="495"/>
        <v>111173</v>
      </c>
      <c r="AP119" s="439">
        <f t="shared" ca="1" si="495"/>
        <v>134192</v>
      </c>
      <c r="AQ119" s="439">
        <f t="shared" ca="1" si="495"/>
        <v>130212</v>
      </c>
      <c r="AR119" s="439">
        <f t="shared" ca="1" si="495"/>
        <v>127688</v>
      </c>
      <c r="AS119" s="439">
        <f t="shared" ca="1" si="495"/>
        <v>106392</v>
      </c>
      <c r="AT119" s="439">
        <f t="shared" ca="1" si="495"/>
        <v>115766</v>
      </c>
      <c r="AU119" s="439">
        <f t="shared" ca="1" si="495"/>
        <v>119899</v>
      </c>
      <c r="AV119" s="439">
        <f t="shared" ca="1" si="495"/>
        <v>93876</v>
      </c>
      <c r="AW119" s="439">
        <f t="shared" ca="1" si="495"/>
        <v>84221</v>
      </c>
      <c r="AX119" s="439">
        <f t="shared" ca="1" si="495"/>
        <v>93617</v>
      </c>
      <c r="AY119" s="439">
        <f t="shared" ca="1" si="495"/>
        <v>85462</v>
      </c>
      <c r="AZ119" s="439">
        <f t="shared" ca="1" si="495"/>
        <v>90755</v>
      </c>
      <c r="BA119" s="439">
        <f t="shared" ca="1" si="495"/>
        <v>113413</v>
      </c>
      <c r="BB119" s="439">
        <f t="shared" ca="1" si="495"/>
        <v>136315</v>
      </c>
      <c r="BC119" s="439">
        <f t="shared" ca="1" si="495"/>
        <v>131825</v>
      </c>
      <c r="BD119" s="439">
        <f t="shared" ca="1" si="495"/>
        <v>128930</v>
      </c>
      <c r="BE119" s="439">
        <f t="shared" ca="1" si="495"/>
        <v>107202</v>
      </c>
      <c r="BF119" s="439">
        <f t="shared" ca="1" si="495"/>
        <v>116459</v>
      </c>
      <c r="BG119" s="439">
        <f t="shared" ca="1" si="495"/>
        <v>120459</v>
      </c>
      <c r="BH119" s="439">
        <f t="shared" ca="1" si="495"/>
        <v>94221</v>
      </c>
      <c r="BI119" s="439">
        <f t="shared" ca="1" si="495"/>
        <v>84462</v>
      </c>
      <c r="BJ119" s="439">
        <f t="shared" ca="1" si="495"/>
        <v>93828</v>
      </c>
      <c r="BK119" s="439">
        <f t="shared" ca="1" si="495"/>
        <v>85613</v>
      </c>
      <c r="BL119" s="439">
        <f t="shared" ca="1" si="495"/>
        <v>90883</v>
      </c>
      <c r="BM119" s="439">
        <f t="shared" ca="1" si="495"/>
        <v>113537</v>
      </c>
      <c r="BN119" s="439">
        <f t="shared" ca="1" si="495"/>
        <v>136430</v>
      </c>
      <c r="BO119" s="439">
        <f t="shared" ca="1" si="495"/>
        <v>131913</v>
      </c>
      <c r="BP119" s="439">
        <f t="shared" ca="1" si="495"/>
        <v>128999</v>
      </c>
      <c r="BQ119" s="439">
        <f t="shared" ca="1" si="495"/>
        <v>107246</v>
      </c>
      <c r="BR119" s="439">
        <f t="shared" ca="1" si="495"/>
        <v>116496</v>
      </c>
      <c r="BS119" s="439">
        <f t="shared" ca="1" si="495"/>
        <v>120488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B73-E464-E646-8259-357E563E6D8C}">
  <sheetPr>
    <tabColor theme="2" tint="-0.749992370372631"/>
  </sheetPr>
  <dimension ref="B1:BU152"/>
  <sheetViews>
    <sheetView zoomScaleNormal="100" workbookViewId="0">
      <pane xSplit="2" ySplit="7" topLeftCell="AH95" activePane="bottomRight" state="frozen"/>
      <selection pane="topRight" activeCell="C1" sqref="C1"/>
      <selection pane="bottomLeft" activeCell="A8" sqref="A8"/>
      <selection pane="bottomRight" activeCell="B16" sqref="B16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3" s="3" customFormat="1" ht="25" customHeight="1"/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3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3" s="567" customFormat="1" ht="25" customHeight="1">
      <c r="B4" s="563" t="s">
        <v>540</v>
      </c>
      <c r="C4" s="564"/>
      <c r="D4" s="564"/>
      <c r="E4" s="564"/>
      <c r="F4" s="564"/>
      <c r="G4" s="564"/>
      <c r="H4" s="561"/>
      <c r="I4" s="564"/>
      <c r="J4" s="564"/>
      <c r="K4" s="565">
        <v>5560</v>
      </c>
      <c r="L4" s="565">
        <v>10606.194166666666</v>
      </c>
      <c r="M4" s="565">
        <v>16370.379479861109</v>
      </c>
      <c r="N4" s="565">
        <v>21773.473319558449</v>
      </c>
      <c r="O4" s="565">
        <v>27795.064357977557</v>
      </c>
      <c r="P4" s="565">
        <v>35882.159131558372</v>
      </c>
      <c r="Q4" s="565">
        <v>46388.36822968757</v>
      </c>
      <c r="R4" s="565">
        <v>57276.873709738211</v>
      </c>
      <c r="S4" s="565">
        <v>68804.648629863863</v>
      </c>
      <c r="T4" s="565">
        <v>79037.266399630622</v>
      </c>
      <c r="U4" s="565">
        <v>91416.941013704258</v>
      </c>
      <c r="V4" s="565">
        <v>105585.56827226763</v>
      </c>
      <c r="W4" s="565">
        <v>117285.57070280721</v>
      </c>
      <c r="X4" s="565">
        <v>128565.81504142117</v>
      </c>
      <c r="Y4" s="565">
        <v>142581.1231026547</v>
      </c>
      <c r="Z4" s="565">
        <v>156162.03945331642</v>
      </c>
      <c r="AA4" s="565">
        <v>171841.69506364901</v>
      </c>
      <c r="AB4" s="565">
        <v>193524.00294867982</v>
      </c>
      <c r="AC4" s="565">
        <v>221624.86307813259</v>
      </c>
      <c r="AD4" s="565">
        <v>249606.43771710104</v>
      </c>
      <c r="AE4" s="565">
        <v>277594.24266774097</v>
      </c>
      <c r="AF4" s="565">
        <v>300331.15810361528</v>
      </c>
      <c r="AG4" s="565">
        <v>325915.50479533046</v>
      </c>
      <c r="AH4" s="565">
        <v>352798.46936186112</v>
      </c>
      <c r="AI4" s="565">
        <v>372247.77934520569</v>
      </c>
      <c r="AJ4" s="565">
        <v>388852.61221501278</v>
      </c>
      <c r="AK4" s="565">
        <v>408131.72951811046</v>
      </c>
      <c r="AL4" s="565">
        <v>424829.95439827244</v>
      </c>
      <c r="AM4" s="565">
        <v>442928.51114437822</v>
      </c>
      <c r="AN4" s="565">
        <v>467577.98373969854</v>
      </c>
      <c r="AO4" s="565">
        <v>498738.75299136352</v>
      </c>
      <c r="AP4" s="565">
        <v>528027.03424787323</v>
      </c>
      <c r="AQ4" s="565">
        <v>555931.17396618298</v>
      </c>
      <c r="AR4" s="565">
        <v>576745.2593719525</v>
      </c>
      <c r="AS4" s="565">
        <v>599986.2500182892</v>
      </c>
      <c r="AT4" s="565">
        <v>624000.16379888461</v>
      </c>
      <c r="AU4" s="565">
        <v>639562.76890485594</v>
      </c>
      <c r="AV4" s="565">
        <v>651849.61803902243</v>
      </c>
      <c r="AW4" s="565">
        <v>666747.53276821238</v>
      </c>
      <c r="AX4" s="565">
        <v>678843.65908809402</v>
      </c>
      <c r="AY4" s="565">
        <v>692301.85894486296</v>
      </c>
      <c r="AZ4" s="565">
        <v>712397.51819590118</v>
      </c>
      <c r="BA4" s="565">
        <v>739064.19687080942</v>
      </c>
      <c r="BB4" s="565">
        <v>763801.851221786</v>
      </c>
      <c r="BC4" s="565">
        <v>787136.01352100458</v>
      </c>
      <c r="BD4" s="565">
        <v>803344.1744187749</v>
      </c>
      <c r="BE4" s="565">
        <v>822036.04264809878</v>
      </c>
      <c r="BF4" s="565">
        <v>841558.44050139608</v>
      </c>
      <c r="BG4" s="565">
        <v>852657.92409544112</v>
      </c>
      <c r="BH4" s="565">
        <v>860543.44792217202</v>
      </c>
      <c r="BI4" s="565">
        <v>871125.52962234267</v>
      </c>
      <c r="BJ4" s="565">
        <v>878975.51798246009</v>
      </c>
      <c r="BK4" s="565">
        <v>888270.80972421728</v>
      </c>
      <c r="BL4" s="565">
        <v>904287.03881502734</v>
      </c>
      <c r="BM4" s="565">
        <v>926960.00864404428</v>
      </c>
      <c r="BN4" s="565">
        <v>947776.87249507778</v>
      </c>
      <c r="BO4" s="565">
        <v>967267.62929959979</v>
      </c>
      <c r="BP4" s="565">
        <v>979707.14114334795</v>
      </c>
      <c r="BQ4" s="565">
        <v>994708.54583864356</v>
      </c>
      <c r="BR4" s="562">
        <v>1010616.023632952</v>
      </c>
      <c r="BS4" s="566">
        <v>2948690.5288886335</v>
      </c>
      <c r="BT4" s="566">
        <v>2993988.4762034537</v>
      </c>
      <c r="BU4" s="566">
        <v>3042002.7162825479</v>
      </c>
    </row>
    <row r="5" spans="2:73" s="3" customFormat="1" ht="25" customHeight="1">
      <c r="B5" s="560" t="s">
        <v>539</v>
      </c>
      <c r="N5" s="559">
        <f ca="1">N123/N4</f>
        <v>3764.5271654044818</v>
      </c>
      <c r="O5" s="559">
        <f t="shared" ref="O5:BR5" ca="1" si="0">O123/O4</f>
        <v>3717.1161833074843</v>
      </c>
      <c r="P5" s="559">
        <f t="shared" ca="1" si="0"/>
        <v>3684.4704652120463</v>
      </c>
      <c r="Q5" s="559">
        <f t="shared" ca="1" si="0"/>
        <v>3660.8396729874526</v>
      </c>
      <c r="R5" s="559">
        <f t="shared" ca="1" si="0"/>
        <v>3630.1257633507753</v>
      </c>
      <c r="S5" s="559">
        <f t="shared" ca="1" si="0"/>
        <v>3597.4999385673532</v>
      </c>
      <c r="T5" s="559">
        <f t="shared" ca="1" si="0"/>
        <v>3555.3578309173872</v>
      </c>
      <c r="U5" s="559">
        <f t="shared" ca="1" si="0"/>
        <v>3523.3670016173974</v>
      </c>
      <c r="V5" s="559">
        <f t="shared" ca="1" si="0"/>
        <v>3496.4319223633192</v>
      </c>
      <c r="W5" s="559">
        <f t="shared" ca="1" si="0"/>
        <v>3456.1659588098087</v>
      </c>
      <c r="X5" s="559">
        <f t="shared" ca="1" si="0"/>
        <v>3414.9258348501971</v>
      </c>
      <c r="Y5" s="559">
        <f t="shared" ca="1" si="0"/>
        <v>3385.6116844794824</v>
      </c>
      <c r="Z5" s="559">
        <f t="shared" ca="1" si="0"/>
        <v>3353.3326655670189</v>
      </c>
      <c r="AA5" s="559">
        <f t="shared" ca="1" si="0"/>
        <v>3328.1507179673513</v>
      </c>
      <c r="AB5" s="559">
        <f t="shared" ca="1" si="0"/>
        <v>3320.6937431782744</v>
      </c>
      <c r="AC5" s="559">
        <f t="shared" ca="1" si="0"/>
        <v>3324.6060830687788</v>
      </c>
      <c r="AD5" s="559">
        <f t="shared" ca="1" si="0"/>
        <v>3317.7192497192273</v>
      </c>
      <c r="AE5" s="559">
        <f t="shared" ca="1" si="0"/>
        <v>3304.0804380933751</v>
      </c>
      <c r="AF5" s="559">
        <f t="shared" ca="1" si="0"/>
        <v>3274.6229084261959</v>
      </c>
      <c r="AG5" s="559">
        <f t="shared" ca="1" si="0"/>
        <v>3250.8343039069114</v>
      </c>
      <c r="AH5" s="559">
        <f t="shared" ca="1" si="0"/>
        <v>3228.2654613151844</v>
      </c>
      <c r="AI5" s="559">
        <f t="shared" ca="1" si="0"/>
        <v>3189.7552803179892</v>
      </c>
      <c r="AJ5" s="559">
        <f t="shared" ca="1" si="0"/>
        <v>3147.3083857394045</v>
      </c>
      <c r="AK5" s="559">
        <f t="shared" ca="1" si="0"/>
        <v>3112.5841143177054</v>
      </c>
      <c r="AL5" s="559">
        <f t="shared" ca="1" si="0"/>
        <v>3074.114539573432</v>
      </c>
      <c r="AM5" s="559">
        <f t="shared" ca="1" si="0"/>
        <v>3040.4376835546673</v>
      </c>
      <c r="AN5" s="559">
        <f t="shared" ca="1" si="0"/>
        <v>3021.1094004908005</v>
      </c>
      <c r="AO5" s="559">
        <f t="shared" ca="1" si="0"/>
        <v>3013.2636427655575</v>
      </c>
      <c r="AP5" s="559">
        <f t="shared" ca="1" si="0"/>
        <v>2999.3919999066106</v>
      </c>
      <c r="AQ5" s="559">
        <f t="shared" ca="1" si="0"/>
        <v>2981.6706606401945</v>
      </c>
      <c r="AR5" s="559">
        <f t="shared" ca="1" si="0"/>
        <v>2951.3739446469681</v>
      </c>
      <c r="AS5" s="559">
        <f t="shared" ca="1" si="0"/>
        <v>2926.3876026851949</v>
      </c>
      <c r="AT5" s="559">
        <f t="shared" ca="1" si="0"/>
        <v>2903.3114438515918</v>
      </c>
      <c r="AU5" s="559">
        <f t="shared" ca="1" si="0"/>
        <v>2866.8230234838229</v>
      </c>
      <c r="AV5" s="559">
        <f t="shared" ca="1" si="0"/>
        <v>2826.8467039635852</v>
      </c>
      <c r="AW5" s="559">
        <f t="shared" ca="1" si="0"/>
        <v>2793.6521129928951</v>
      </c>
      <c r="AX5" s="559">
        <f t="shared" ca="1" si="0"/>
        <v>2757.4169821786068</v>
      </c>
      <c r="AY5" s="559">
        <f t="shared" ca="1" si="0"/>
        <v>2725.6035330891077</v>
      </c>
      <c r="AZ5" s="559">
        <f t="shared" ca="1" si="0"/>
        <v>2706.9990905196191</v>
      </c>
      <c r="BA5" s="559">
        <f t="shared" ca="1" si="0"/>
        <v>2699.873663459648</v>
      </c>
      <c r="BB5" s="559">
        <f t="shared" ca="1" si="0"/>
        <v>2688.6008738063815</v>
      </c>
      <c r="BC5" s="559">
        <f t="shared" ca="1" si="0"/>
        <v>2674.6924287846241</v>
      </c>
      <c r="BD5" s="559">
        <f t="shared" ca="1" si="0"/>
        <v>2649.5068502350441</v>
      </c>
      <c r="BE5" s="559">
        <f t="shared" ca="1" si="0"/>
        <v>2629.4891412161796</v>
      </c>
      <c r="BF5" s="559">
        <f t="shared" ca="1" si="0"/>
        <v>2611.5197161080591</v>
      </c>
      <c r="BG5" s="559">
        <f t="shared" ca="1" si="0"/>
        <v>2580.938425654881</v>
      </c>
      <c r="BH5" s="559">
        <f t="shared" ca="1" si="0"/>
        <v>2546.8931984439105</v>
      </c>
      <c r="BI5" s="559">
        <f t="shared" ca="1" si="0"/>
        <v>2519.1027502211386</v>
      </c>
      <c r="BJ5" s="559">
        <f t="shared" ca="1" si="0"/>
        <v>2488.3536339411571</v>
      </c>
      <c r="BK5" s="559">
        <f t="shared" ca="1" si="0"/>
        <v>2461.6781851889368</v>
      </c>
      <c r="BL5" s="559">
        <f t="shared" ca="1" si="0"/>
        <v>2447.547117096788</v>
      </c>
      <c r="BM5" s="559">
        <f t="shared" ca="1" si="0"/>
        <v>2444.6248007886597</v>
      </c>
      <c r="BN5" s="559">
        <f t="shared" ca="1" si="0"/>
        <v>2438.1135958834834</v>
      </c>
      <c r="BO5" s="559">
        <f t="shared" ca="1" si="0"/>
        <v>2429.2840343700009</v>
      </c>
      <c r="BP5" s="559">
        <f t="shared" ca="1" si="0"/>
        <v>2409.5880756745219</v>
      </c>
      <c r="BQ5" s="559">
        <f t="shared" ca="1" si="0"/>
        <v>2394.8383391778957</v>
      </c>
      <c r="BR5" s="559">
        <f t="shared" ca="1" si="0"/>
        <v>2382.0677112659432</v>
      </c>
    </row>
    <row r="6" spans="2:73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3" s="3" customFormat="1" ht="25" customHeight="1">
      <c r="V7" s="482">
        <f ca="1">SUM(K8:V8)/'SUBSCRIBER BASE'!W23</f>
        <v>3489.022596571207</v>
      </c>
      <c r="AH7" s="482">
        <f ca="1">SUM(W8:AH8)/'SUBSCRIBER BASE'!AI23</f>
        <v>3079.8787718454432</v>
      </c>
      <c r="AT7" s="482">
        <f ca="1">SUM(AI8:AT8)/'SUBSCRIBER BASE'!AU23</f>
        <v>2860.2416047009415</v>
      </c>
      <c r="BF7" s="482">
        <f ca="1">SUM(AU8:BF8)/'SUBSCRIBER BASE'!BG23</f>
        <v>2964.4203249904836</v>
      </c>
      <c r="BR7" s="482">
        <f ca="1">SUM(BG8:BR8)/'SUBSCRIBER BASE'!BS23</f>
        <v>2977.6471742223616</v>
      </c>
    </row>
    <row r="8" spans="2:73" ht="25" customHeight="1">
      <c r="B8" s="185" t="s">
        <v>51</v>
      </c>
      <c r="C8" s="493">
        <f>SUM(C9:C14)</f>
        <v>0</v>
      </c>
      <c r="D8" s="493">
        <f t="shared" ref="D8:BO8" si="1">SUM(D9:D14)</f>
        <v>0</v>
      </c>
      <c r="E8" s="493">
        <f t="shared" si="1"/>
        <v>0</v>
      </c>
      <c r="F8" s="493">
        <f t="shared" si="1"/>
        <v>0</v>
      </c>
      <c r="G8" s="493">
        <f t="shared" si="1"/>
        <v>0</v>
      </c>
      <c r="H8" s="493">
        <f t="shared" si="1"/>
        <v>0</v>
      </c>
      <c r="I8" s="493">
        <f t="shared" si="1"/>
        <v>0</v>
      </c>
      <c r="J8" s="493">
        <f t="shared" si="1"/>
        <v>0</v>
      </c>
      <c r="K8" s="493">
        <f t="shared" ca="1" si="1"/>
        <v>109744879.76008295</v>
      </c>
      <c r="L8" s="493">
        <f t="shared" ca="1" si="1"/>
        <v>109744879.76008295</v>
      </c>
      <c r="M8" s="493">
        <f t="shared" ca="1" si="1"/>
        <v>109744879.76008295</v>
      </c>
      <c r="N8" s="493">
        <f t="shared" ca="1" si="1"/>
        <v>109744879.76008295</v>
      </c>
      <c r="O8" s="493">
        <f t="shared" ca="1" si="1"/>
        <v>109744879.76008295</v>
      </c>
      <c r="P8" s="493">
        <f t="shared" ca="1" si="1"/>
        <v>109744879.76008295</v>
      </c>
      <c r="Q8" s="493">
        <f t="shared" ca="1" si="1"/>
        <v>109744879.76008295</v>
      </c>
      <c r="R8" s="493">
        <f t="shared" ca="1" si="1"/>
        <v>109744879.76008295</v>
      </c>
      <c r="S8" s="493">
        <f t="shared" ca="1" si="1"/>
        <v>109744879.76008295</v>
      </c>
      <c r="T8" s="493">
        <f t="shared" ca="1" si="1"/>
        <v>109744879.76008295</v>
      </c>
      <c r="U8" s="493">
        <f t="shared" ca="1" si="1"/>
        <v>109744879.76008295</v>
      </c>
      <c r="V8" s="493">
        <f t="shared" ca="1" si="1"/>
        <v>109744879.76008295</v>
      </c>
      <c r="W8" s="493">
        <f t="shared" ca="1" si="1"/>
        <v>249965784.34518364</v>
      </c>
      <c r="X8" s="493">
        <f t="shared" ca="1" si="1"/>
        <v>249965784.34518364</v>
      </c>
      <c r="Y8" s="493">
        <f t="shared" ca="1" si="1"/>
        <v>249965784.34518364</v>
      </c>
      <c r="Z8" s="493">
        <f t="shared" ca="1" si="1"/>
        <v>249965784.34518364</v>
      </c>
      <c r="AA8" s="493">
        <f t="shared" ca="1" si="1"/>
        <v>249965784.34518364</v>
      </c>
      <c r="AB8" s="493">
        <f t="shared" ca="1" si="1"/>
        <v>249965784.34518364</v>
      </c>
      <c r="AC8" s="493">
        <f t="shared" ca="1" si="1"/>
        <v>249965784.34518364</v>
      </c>
      <c r="AD8" s="493">
        <f t="shared" ca="1" si="1"/>
        <v>249965784.34518364</v>
      </c>
      <c r="AE8" s="493">
        <f t="shared" ca="1" si="1"/>
        <v>249965784.34518364</v>
      </c>
      <c r="AF8" s="493">
        <f t="shared" ca="1" si="1"/>
        <v>249965784.34518364</v>
      </c>
      <c r="AG8" s="493">
        <f t="shared" ca="1" si="1"/>
        <v>249965784.34518364</v>
      </c>
      <c r="AH8" s="493">
        <f t="shared" ca="1" si="1"/>
        <v>249965784.34518364</v>
      </c>
      <c r="AI8" s="493">
        <f t="shared" ca="1" si="1"/>
        <v>303748124.28055775</v>
      </c>
      <c r="AJ8" s="493">
        <f t="shared" ca="1" si="1"/>
        <v>303748124.28055775</v>
      </c>
      <c r="AK8" s="493">
        <f t="shared" ca="1" si="1"/>
        <v>303748124.28055775</v>
      </c>
      <c r="AL8" s="493">
        <f t="shared" ca="1" si="1"/>
        <v>303748124.28055775</v>
      </c>
      <c r="AM8" s="493">
        <f t="shared" ca="1" si="1"/>
        <v>303748124.28055775</v>
      </c>
      <c r="AN8" s="493">
        <f t="shared" ca="1" si="1"/>
        <v>303748124.28055775</v>
      </c>
      <c r="AO8" s="493">
        <f t="shared" ca="1" si="1"/>
        <v>303748124.28055775</v>
      </c>
      <c r="AP8" s="493">
        <f t="shared" ca="1" si="1"/>
        <v>303748124.28055775</v>
      </c>
      <c r="AQ8" s="493">
        <f t="shared" ca="1" si="1"/>
        <v>303748124.28055775</v>
      </c>
      <c r="AR8" s="493">
        <f t="shared" ca="1" si="1"/>
        <v>303748124.28055775</v>
      </c>
      <c r="AS8" s="493">
        <f t="shared" ca="1" si="1"/>
        <v>303748124.28055775</v>
      </c>
      <c r="AT8" s="493">
        <f t="shared" ca="1" si="1"/>
        <v>303748124.28055775</v>
      </c>
      <c r="AU8" s="493">
        <f t="shared" ca="1" si="1"/>
        <v>321771521.96592957</v>
      </c>
      <c r="AV8" s="493">
        <f t="shared" ca="1" si="1"/>
        <v>321771521.96592957</v>
      </c>
      <c r="AW8" s="493">
        <f t="shared" ca="1" si="1"/>
        <v>321771521.96592957</v>
      </c>
      <c r="AX8" s="493">
        <f t="shared" ca="1" si="1"/>
        <v>321771521.96592957</v>
      </c>
      <c r="AY8" s="493">
        <f t="shared" ca="1" si="1"/>
        <v>321771521.96592957</v>
      </c>
      <c r="AZ8" s="493">
        <f t="shared" ca="1" si="1"/>
        <v>321771521.96592957</v>
      </c>
      <c r="BA8" s="493">
        <f t="shared" ca="1" si="1"/>
        <v>321771521.96592957</v>
      </c>
      <c r="BB8" s="493">
        <f t="shared" ca="1" si="1"/>
        <v>321771521.96592957</v>
      </c>
      <c r="BC8" s="493">
        <f t="shared" ca="1" si="1"/>
        <v>321771521.96592957</v>
      </c>
      <c r="BD8" s="493">
        <f t="shared" ca="1" si="1"/>
        <v>321771521.96592957</v>
      </c>
      <c r="BE8" s="493">
        <f t="shared" ca="1" si="1"/>
        <v>321771521.96592957</v>
      </c>
      <c r="BF8" s="493">
        <f t="shared" ca="1" si="1"/>
        <v>321771521.96592957</v>
      </c>
      <c r="BG8" s="493">
        <f t="shared" ca="1" si="1"/>
        <v>323599776.85484755</v>
      </c>
      <c r="BH8" s="493">
        <f t="shared" ca="1" si="1"/>
        <v>323599776.85484755</v>
      </c>
      <c r="BI8" s="493">
        <f t="shared" ca="1" si="1"/>
        <v>323599776.85484755</v>
      </c>
      <c r="BJ8" s="493">
        <f t="shared" ca="1" si="1"/>
        <v>323599776.85484755</v>
      </c>
      <c r="BK8" s="493">
        <f t="shared" ca="1" si="1"/>
        <v>323599776.85484755</v>
      </c>
      <c r="BL8" s="493">
        <f ca="1">SUM(BL9:BL14)</f>
        <v>323599776.85484755</v>
      </c>
      <c r="BM8" s="493">
        <f t="shared" ca="1" si="1"/>
        <v>323599776.85484755</v>
      </c>
      <c r="BN8" s="493">
        <f t="shared" ca="1" si="1"/>
        <v>323599776.85484755</v>
      </c>
      <c r="BO8" s="493">
        <f t="shared" ca="1" si="1"/>
        <v>323599776.85484755</v>
      </c>
      <c r="BP8" s="493">
        <f t="shared" ref="BP8:BR8" ca="1" si="2">SUM(BP9:BP14)</f>
        <v>323599776.85484755</v>
      </c>
      <c r="BQ8" s="493">
        <f t="shared" ca="1" si="2"/>
        <v>323599776.85484755</v>
      </c>
      <c r="BR8" s="493">
        <f t="shared" ca="1" si="2"/>
        <v>323599776.85484755</v>
      </c>
    </row>
    <row r="9" spans="2:73" ht="25" customHeight="1" outlineLevel="1">
      <c r="B9" s="181" t="s">
        <v>391</v>
      </c>
      <c r="C9" s="494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f ca="1">('&lt;&lt;KEY FINANCIAL INDICATORS&gt;&gt;'!$D$12*0.15)/12</f>
        <v>109744879.76008295</v>
      </c>
      <c r="L9" s="494">
        <f ca="1">('&lt;&lt;KEY FINANCIAL INDICATORS&gt;&gt;'!$D$12*0.15)/12</f>
        <v>109744879.76008295</v>
      </c>
      <c r="M9" s="494">
        <f ca="1">('&lt;&lt;KEY FINANCIAL INDICATORS&gt;&gt;'!$D$12*0.15)/12</f>
        <v>109744879.76008295</v>
      </c>
      <c r="N9" s="494">
        <f ca="1">('&lt;&lt;KEY FINANCIAL INDICATORS&gt;&gt;'!$D$12*0.15)/12</f>
        <v>109744879.76008295</v>
      </c>
      <c r="O9" s="494">
        <f ca="1">('&lt;&lt;KEY FINANCIAL INDICATORS&gt;&gt;'!$D$12*0.15)/12</f>
        <v>109744879.76008295</v>
      </c>
      <c r="P9" s="494">
        <f ca="1">('&lt;&lt;KEY FINANCIAL INDICATORS&gt;&gt;'!$D$12*0.15)/12</f>
        <v>109744879.76008295</v>
      </c>
      <c r="Q9" s="494">
        <f ca="1">('&lt;&lt;KEY FINANCIAL INDICATORS&gt;&gt;'!$D$12*0.15)/12</f>
        <v>109744879.76008295</v>
      </c>
      <c r="R9" s="494">
        <f ca="1">('&lt;&lt;KEY FINANCIAL INDICATORS&gt;&gt;'!$D$12*0.15)/12</f>
        <v>109744879.76008295</v>
      </c>
      <c r="S9" s="494">
        <f ca="1">('&lt;&lt;KEY FINANCIAL INDICATORS&gt;&gt;'!$D$12*0.15)/12</f>
        <v>109744879.76008295</v>
      </c>
      <c r="T9" s="494">
        <f ca="1">('&lt;&lt;KEY FINANCIAL INDICATORS&gt;&gt;'!$D$12*0.15)/12</f>
        <v>109744879.76008295</v>
      </c>
      <c r="U9" s="494">
        <f ca="1">('&lt;&lt;KEY FINANCIAL INDICATORS&gt;&gt;'!$D$12*0.15)/12</f>
        <v>109744879.76008295</v>
      </c>
      <c r="V9" s="494">
        <f ca="1">('&lt;&lt;KEY FINANCIAL INDICATORS&gt;&gt;'!$D$12*0.15)/12</f>
        <v>109744879.76008295</v>
      </c>
      <c r="W9" s="494">
        <f ca="1">('&lt;&lt;KEY FINANCIAL INDICATORS&gt;&gt;'!$E$12*0.08)/12</f>
        <v>249965784.34518364</v>
      </c>
      <c r="X9" s="494">
        <f ca="1">('&lt;&lt;KEY FINANCIAL INDICATORS&gt;&gt;'!$E$12*0.08)/12</f>
        <v>249965784.34518364</v>
      </c>
      <c r="Y9" s="494">
        <f ca="1">('&lt;&lt;KEY FINANCIAL INDICATORS&gt;&gt;'!$E$12*0.08)/12</f>
        <v>249965784.34518364</v>
      </c>
      <c r="Z9" s="494">
        <f ca="1">('&lt;&lt;KEY FINANCIAL INDICATORS&gt;&gt;'!$E$12*0.08)/12</f>
        <v>249965784.34518364</v>
      </c>
      <c r="AA9" s="494">
        <f ca="1">('&lt;&lt;KEY FINANCIAL INDICATORS&gt;&gt;'!$E$12*0.08)/12</f>
        <v>249965784.34518364</v>
      </c>
      <c r="AB9" s="494">
        <f ca="1">('&lt;&lt;KEY FINANCIAL INDICATORS&gt;&gt;'!$E$12*0.08)/12</f>
        <v>249965784.34518364</v>
      </c>
      <c r="AC9" s="494">
        <f ca="1">('&lt;&lt;KEY FINANCIAL INDICATORS&gt;&gt;'!$E$12*0.08)/12</f>
        <v>249965784.34518364</v>
      </c>
      <c r="AD9" s="494">
        <f ca="1">('&lt;&lt;KEY FINANCIAL INDICATORS&gt;&gt;'!$E$12*0.08)/12</f>
        <v>249965784.34518364</v>
      </c>
      <c r="AE9" s="494">
        <f ca="1">('&lt;&lt;KEY FINANCIAL INDICATORS&gt;&gt;'!$E$12*0.08)/12</f>
        <v>249965784.34518364</v>
      </c>
      <c r="AF9" s="494">
        <f ca="1">('&lt;&lt;KEY FINANCIAL INDICATORS&gt;&gt;'!$E$12*0.08)/12</f>
        <v>249965784.34518364</v>
      </c>
      <c r="AG9" s="494">
        <f ca="1">('&lt;&lt;KEY FINANCIAL INDICATORS&gt;&gt;'!$E$12*0.08)/12</f>
        <v>249965784.34518364</v>
      </c>
      <c r="AH9" s="494">
        <f ca="1">('&lt;&lt;KEY FINANCIAL INDICATORS&gt;&gt;'!$E$12*0.08)/12</f>
        <v>249965784.34518364</v>
      </c>
      <c r="AI9" s="494">
        <f ca="1">('&lt;&lt;KEY FINANCIAL INDICATORS&gt;&gt;'!$F$12*0.038)/12</f>
        <v>303748124.28055775</v>
      </c>
      <c r="AJ9" s="494">
        <f ca="1">('&lt;&lt;KEY FINANCIAL INDICATORS&gt;&gt;'!$F$12*0.038)/12</f>
        <v>303748124.28055775</v>
      </c>
      <c r="AK9" s="494">
        <f ca="1">('&lt;&lt;KEY FINANCIAL INDICATORS&gt;&gt;'!$F$12*0.038)/12</f>
        <v>303748124.28055775</v>
      </c>
      <c r="AL9" s="494">
        <f ca="1">('&lt;&lt;KEY FINANCIAL INDICATORS&gt;&gt;'!$F$12*0.038)/12</f>
        <v>303748124.28055775</v>
      </c>
      <c r="AM9" s="494">
        <f ca="1">('&lt;&lt;KEY FINANCIAL INDICATORS&gt;&gt;'!$F$12*0.038)/12</f>
        <v>303748124.28055775</v>
      </c>
      <c r="AN9" s="494">
        <f ca="1">('&lt;&lt;KEY FINANCIAL INDICATORS&gt;&gt;'!$F$12*0.038)/12</f>
        <v>303748124.28055775</v>
      </c>
      <c r="AO9" s="494">
        <f ca="1">('&lt;&lt;KEY FINANCIAL INDICATORS&gt;&gt;'!$F$12*0.038)/12</f>
        <v>303748124.28055775</v>
      </c>
      <c r="AP9" s="494">
        <f ca="1">('&lt;&lt;KEY FINANCIAL INDICATORS&gt;&gt;'!$F$12*0.038)/12</f>
        <v>303748124.28055775</v>
      </c>
      <c r="AQ9" s="494">
        <f ca="1">('&lt;&lt;KEY FINANCIAL INDICATORS&gt;&gt;'!$F$12*0.038)/12</f>
        <v>303748124.28055775</v>
      </c>
      <c r="AR9" s="494">
        <f ca="1">('&lt;&lt;KEY FINANCIAL INDICATORS&gt;&gt;'!$F$12*0.038)/12</f>
        <v>303748124.28055775</v>
      </c>
      <c r="AS9" s="494">
        <f ca="1">('&lt;&lt;KEY FINANCIAL INDICATORS&gt;&gt;'!$F$12*0.038)/12</f>
        <v>303748124.28055775</v>
      </c>
      <c r="AT9" s="494">
        <f ca="1">('&lt;&lt;KEY FINANCIAL INDICATORS&gt;&gt;'!$F$12*0.038)/12</f>
        <v>303748124.28055775</v>
      </c>
      <c r="AU9" s="494">
        <f ca="1">('&lt;&lt;KEY FINANCIAL INDICATORS&gt;&gt;'!$G$12*0.03)/12</f>
        <v>321771521.96592957</v>
      </c>
      <c r="AV9" s="494">
        <f ca="1">('&lt;&lt;KEY FINANCIAL INDICATORS&gt;&gt;'!$G$12*0.03)/12</f>
        <v>321771521.96592957</v>
      </c>
      <c r="AW9" s="494">
        <f ca="1">('&lt;&lt;KEY FINANCIAL INDICATORS&gt;&gt;'!$G$12*0.03)/12</f>
        <v>321771521.96592957</v>
      </c>
      <c r="AX9" s="494">
        <f ca="1">('&lt;&lt;KEY FINANCIAL INDICATORS&gt;&gt;'!$G$12*0.03)/12</f>
        <v>321771521.96592957</v>
      </c>
      <c r="AY9" s="494">
        <f ca="1">('&lt;&lt;KEY FINANCIAL INDICATORS&gt;&gt;'!$G$12*0.03)/12</f>
        <v>321771521.96592957</v>
      </c>
      <c r="AZ9" s="494">
        <f ca="1">('&lt;&lt;KEY FINANCIAL INDICATORS&gt;&gt;'!$G$12*0.03)/12</f>
        <v>321771521.96592957</v>
      </c>
      <c r="BA9" s="494">
        <f ca="1">('&lt;&lt;KEY FINANCIAL INDICATORS&gt;&gt;'!$G$12*0.03)/12</f>
        <v>321771521.96592957</v>
      </c>
      <c r="BB9" s="494">
        <f ca="1">('&lt;&lt;KEY FINANCIAL INDICATORS&gt;&gt;'!$G$12*0.03)/12</f>
        <v>321771521.96592957</v>
      </c>
      <c r="BC9" s="494">
        <f ca="1">('&lt;&lt;KEY FINANCIAL INDICATORS&gt;&gt;'!$G$12*0.03)/12</f>
        <v>321771521.96592957</v>
      </c>
      <c r="BD9" s="494">
        <f ca="1">('&lt;&lt;KEY FINANCIAL INDICATORS&gt;&gt;'!$G$12*0.03)/12</f>
        <v>321771521.96592957</v>
      </c>
      <c r="BE9" s="494">
        <f ca="1">('&lt;&lt;KEY FINANCIAL INDICATORS&gt;&gt;'!$G$12*0.03)/12</f>
        <v>321771521.96592957</v>
      </c>
      <c r="BF9" s="494">
        <f ca="1">('&lt;&lt;KEY FINANCIAL INDICATORS&gt;&gt;'!$G$12*0.03)/12</f>
        <v>321771521.96592957</v>
      </c>
      <c r="BG9" s="494">
        <f ca="1">('&lt;&lt;KEY FINANCIAL INDICATORS&gt;&gt;'!$H$12*0.024)/12</f>
        <v>323599776.85484755</v>
      </c>
      <c r="BH9" s="494">
        <f ca="1">('&lt;&lt;KEY FINANCIAL INDICATORS&gt;&gt;'!$H$12*0.024)/12</f>
        <v>323599776.85484755</v>
      </c>
      <c r="BI9" s="494">
        <f ca="1">('&lt;&lt;KEY FINANCIAL INDICATORS&gt;&gt;'!$H$12*0.024)/12</f>
        <v>323599776.85484755</v>
      </c>
      <c r="BJ9" s="494">
        <f ca="1">('&lt;&lt;KEY FINANCIAL INDICATORS&gt;&gt;'!$H$12*0.024)/12</f>
        <v>323599776.85484755</v>
      </c>
      <c r="BK9" s="494">
        <f ca="1">('&lt;&lt;KEY FINANCIAL INDICATORS&gt;&gt;'!$H$12*0.024)/12</f>
        <v>323599776.85484755</v>
      </c>
      <c r="BL9" s="494">
        <f ca="1">('&lt;&lt;KEY FINANCIAL INDICATORS&gt;&gt;'!$H$12*0.024)/12</f>
        <v>323599776.85484755</v>
      </c>
      <c r="BM9" s="494">
        <f ca="1">('&lt;&lt;KEY FINANCIAL INDICATORS&gt;&gt;'!$H$12*0.024)/12</f>
        <v>323599776.85484755</v>
      </c>
      <c r="BN9" s="494">
        <f ca="1">('&lt;&lt;KEY FINANCIAL INDICATORS&gt;&gt;'!$H$12*0.024)/12</f>
        <v>323599776.85484755</v>
      </c>
      <c r="BO9" s="494">
        <f ca="1">('&lt;&lt;KEY FINANCIAL INDICATORS&gt;&gt;'!$H$12*0.024)/12</f>
        <v>323599776.85484755</v>
      </c>
      <c r="BP9" s="494">
        <f ca="1">('&lt;&lt;KEY FINANCIAL INDICATORS&gt;&gt;'!$H$12*0.024)/12</f>
        <v>323599776.85484755</v>
      </c>
      <c r="BQ9" s="494">
        <f ca="1">('&lt;&lt;KEY FINANCIAL INDICATORS&gt;&gt;'!$H$12*0.024)/12</f>
        <v>323599776.85484755</v>
      </c>
      <c r="BR9" s="494">
        <f ca="1">('&lt;&lt;KEY FINANCIAL INDICATORS&gt;&gt;'!$H$12*0.024)/12</f>
        <v>323599776.85484755</v>
      </c>
    </row>
    <row r="10" spans="2:73" ht="25" customHeight="1" outlineLevel="1">
      <c r="B10" s="182" t="s">
        <v>392</v>
      </c>
      <c r="C10" s="494">
        <v>0</v>
      </c>
      <c r="D10" s="494">
        <v>0</v>
      </c>
      <c r="E10" s="494">
        <v>0</v>
      </c>
      <c r="F10" s="494">
        <v>0</v>
      </c>
      <c r="G10" s="494">
        <v>0</v>
      </c>
      <c r="H10" s="494">
        <v>0</v>
      </c>
      <c r="I10" s="494">
        <v>0</v>
      </c>
      <c r="J10" s="494">
        <v>0</v>
      </c>
      <c r="K10" s="494">
        <v>0</v>
      </c>
      <c r="L10" s="494">
        <v>0</v>
      </c>
      <c r="M10" s="494">
        <v>0</v>
      </c>
      <c r="N10" s="494">
        <v>0</v>
      </c>
      <c r="O10" s="494">
        <v>0</v>
      </c>
      <c r="P10" s="494">
        <v>0</v>
      </c>
      <c r="Q10" s="494">
        <v>0</v>
      </c>
      <c r="R10" s="494">
        <v>0</v>
      </c>
      <c r="S10" s="494">
        <v>0</v>
      </c>
      <c r="T10" s="494">
        <v>0</v>
      </c>
      <c r="U10" s="494">
        <v>0</v>
      </c>
      <c r="V10" s="494">
        <v>0</v>
      </c>
      <c r="W10" s="494">
        <v>0</v>
      </c>
      <c r="X10" s="494">
        <v>0</v>
      </c>
      <c r="Y10" s="494">
        <v>0</v>
      </c>
      <c r="Z10" s="494">
        <v>0</v>
      </c>
      <c r="AA10" s="494">
        <v>0</v>
      </c>
      <c r="AB10" s="494">
        <v>0</v>
      </c>
      <c r="AC10" s="494">
        <v>0</v>
      </c>
      <c r="AD10" s="494">
        <v>0</v>
      </c>
      <c r="AE10" s="494">
        <v>0</v>
      </c>
      <c r="AF10" s="494">
        <v>0</v>
      </c>
      <c r="AG10" s="494">
        <v>0</v>
      </c>
      <c r="AH10" s="494">
        <v>0</v>
      </c>
      <c r="AI10" s="494">
        <v>0</v>
      </c>
      <c r="AJ10" s="494">
        <v>0</v>
      </c>
      <c r="AK10" s="494">
        <v>0</v>
      </c>
      <c r="AL10" s="494">
        <v>0</v>
      </c>
      <c r="AM10" s="494">
        <v>0</v>
      </c>
      <c r="AN10" s="494">
        <v>0</v>
      </c>
      <c r="AO10" s="494">
        <v>0</v>
      </c>
      <c r="AP10" s="494">
        <v>0</v>
      </c>
      <c r="AQ10" s="494">
        <v>0</v>
      </c>
      <c r="AR10" s="494">
        <v>0</v>
      </c>
      <c r="AS10" s="494">
        <v>0</v>
      </c>
      <c r="AT10" s="494">
        <v>0</v>
      </c>
      <c r="AU10" s="494">
        <v>0</v>
      </c>
      <c r="AV10" s="494">
        <v>0</v>
      </c>
      <c r="AW10" s="494">
        <v>0</v>
      </c>
      <c r="AX10" s="494">
        <v>0</v>
      </c>
      <c r="AY10" s="494">
        <v>0</v>
      </c>
      <c r="AZ10" s="494">
        <v>0</v>
      </c>
      <c r="BA10" s="494">
        <v>0</v>
      </c>
      <c r="BB10" s="494">
        <v>0</v>
      </c>
      <c r="BC10" s="494">
        <v>0</v>
      </c>
      <c r="BD10" s="494">
        <v>0</v>
      </c>
      <c r="BE10" s="494">
        <v>0</v>
      </c>
      <c r="BF10" s="494">
        <v>0</v>
      </c>
      <c r="BG10" s="494">
        <v>0</v>
      </c>
      <c r="BH10" s="494">
        <v>0</v>
      </c>
      <c r="BI10" s="494">
        <v>0</v>
      </c>
      <c r="BJ10" s="494">
        <v>0</v>
      </c>
      <c r="BK10" s="494">
        <v>0</v>
      </c>
      <c r="BL10" s="494">
        <v>0</v>
      </c>
      <c r="BM10" s="494">
        <v>0</v>
      </c>
      <c r="BN10" s="494">
        <v>0</v>
      </c>
      <c r="BO10" s="494">
        <v>0</v>
      </c>
      <c r="BP10" s="494">
        <v>0</v>
      </c>
      <c r="BQ10" s="494">
        <v>0</v>
      </c>
      <c r="BR10" s="494">
        <v>0</v>
      </c>
    </row>
    <row r="11" spans="2:73" ht="25" customHeight="1" outlineLevel="1">
      <c r="B11" s="182" t="s">
        <v>393</v>
      </c>
      <c r="C11" s="494">
        <v>0</v>
      </c>
      <c r="D11" s="494">
        <v>0</v>
      </c>
      <c r="E11" s="494">
        <v>0</v>
      </c>
      <c r="F11" s="494">
        <v>0</v>
      </c>
      <c r="G11" s="494">
        <v>0</v>
      </c>
      <c r="H11" s="494">
        <v>0</v>
      </c>
      <c r="I11" s="494">
        <v>0</v>
      </c>
      <c r="J11" s="494">
        <v>0</v>
      </c>
      <c r="K11" s="494">
        <v>0</v>
      </c>
      <c r="L11" s="494">
        <v>0</v>
      </c>
      <c r="M11" s="494">
        <v>0</v>
      </c>
      <c r="N11" s="494">
        <v>0</v>
      </c>
      <c r="O11" s="494">
        <v>0</v>
      </c>
      <c r="P11" s="494">
        <v>0</v>
      </c>
      <c r="Q11" s="494">
        <v>0</v>
      </c>
      <c r="R11" s="494">
        <v>0</v>
      </c>
      <c r="S11" s="494">
        <v>0</v>
      </c>
      <c r="T11" s="494">
        <v>0</v>
      </c>
      <c r="U11" s="494">
        <v>0</v>
      </c>
      <c r="V11" s="494">
        <v>0</v>
      </c>
      <c r="W11" s="494">
        <v>0</v>
      </c>
      <c r="X11" s="494">
        <v>0</v>
      </c>
      <c r="Y11" s="494">
        <v>0</v>
      </c>
      <c r="Z11" s="494">
        <v>0</v>
      </c>
      <c r="AA11" s="494">
        <v>0</v>
      </c>
      <c r="AB11" s="494">
        <v>0</v>
      </c>
      <c r="AC11" s="494">
        <v>0</v>
      </c>
      <c r="AD11" s="494">
        <v>0</v>
      </c>
      <c r="AE11" s="494">
        <v>0</v>
      </c>
      <c r="AF11" s="494">
        <v>0</v>
      </c>
      <c r="AG11" s="494">
        <v>0</v>
      </c>
      <c r="AH11" s="494">
        <v>0</v>
      </c>
      <c r="AI11" s="494">
        <v>0</v>
      </c>
      <c r="AJ11" s="494">
        <v>0</v>
      </c>
      <c r="AK11" s="494">
        <v>0</v>
      </c>
      <c r="AL11" s="494">
        <v>0</v>
      </c>
      <c r="AM11" s="494">
        <v>0</v>
      </c>
      <c r="AN11" s="494">
        <v>0</v>
      </c>
      <c r="AO11" s="494">
        <v>0</v>
      </c>
      <c r="AP11" s="494">
        <v>0</v>
      </c>
      <c r="AQ11" s="494">
        <v>0</v>
      </c>
      <c r="AR11" s="494">
        <v>0</v>
      </c>
      <c r="AS11" s="494">
        <v>0</v>
      </c>
      <c r="AT11" s="494">
        <v>0</v>
      </c>
      <c r="AU11" s="494">
        <v>0</v>
      </c>
      <c r="AV11" s="494">
        <v>0</v>
      </c>
      <c r="AW11" s="494">
        <v>0</v>
      </c>
      <c r="AX11" s="494">
        <v>0</v>
      </c>
      <c r="AY11" s="494">
        <v>0</v>
      </c>
      <c r="AZ11" s="494">
        <v>0</v>
      </c>
      <c r="BA11" s="494">
        <v>0</v>
      </c>
      <c r="BB11" s="494">
        <v>0</v>
      </c>
      <c r="BC11" s="494">
        <v>0</v>
      </c>
      <c r="BD11" s="494">
        <v>0</v>
      </c>
      <c r="BE11" s="494">
        <v>0</v>
      </c>
      <c r="BF11" s="494">
        <v>0</v>
      </c>
      <c r="BG11" s="494">
        <v>0</v>
      </c>
      <c r="BH11" s="494">
        <v>0</v>
      </c>
      <c r="BI11" s="494">
        <v>0</v>
      </c>
      <c r="BJ11" s="494">
        <v>0</v>
      </c>
      <c r="BK11" s="494">
        <v>0</v>
      </c>
      <c r="BL11" s="494">
        <v>0</v>
      </c>
      <c r="BM11" s="494">
        <v>0</v>
      </c>
      <c r="BN11" s="494">
        <v>0</v>
      </c>
      <c r="BO11" s="494">
        <v>0</v>
      </c>
      <c r="BP11" s="494">
        <v>0</v>
      </c>
      <c r="BQ11" s="494">
        <v>0</v>
      </c>
      <c r="BR11" s="494">
        <v>0</v>
      </c>
    </row>
    <row r="12" spans="2:73" ht="25" customHeight="1" outlineLevel="1">
      <c r="B12" s="182" t="s">
        <v>394</v>
      </c>
      <c r="C12" s="494">
        <v>0</v>
      </c>
      <c r="D12" s="494">
        <v>0</v>
      </c>
      <c r="E12" s="494">
        <v>0</v>
      </c>
      <c r="F12" s="494">
        <v>0</v>
      </c>
      <c r="G12" s="494">
        <v>0</v>
      </c>
      <c r="H12" s="494">
        <v>0</v>
      </c>
      <c r="I12" s="494">
        <v>0</v>
      </c>
      <c r="J12" s="494">
        <v>0</v>
      </c>
      <c r="K12" s="494">
        <v>0</v>
      </c>
      <c r="L12" s="494">
        <v>0</v>
      </c>
      <c r="M12" s="494">
        <v>0</v>
      </c>
      <c r="N12" s="494">
        <v>0</v>
      </c>
      <c r="O12" s="494">
        <v>0</v>
      </c>
      <c r="P12" s="494">
        <v>0</v>
      </c>
      <c r="Q12" s="494">
        <v>0</v>
      </c>
      <c r="R12" s="494">
        <v>0</v>
      </c>
      <c r="S12" s="494">
        <v>0</v>
      </c>
      <c r="T12" s="494">
        <v>0</v>
      </c>
      <c r="U12" s="494">
        <v>0</v>
      </c>
      <c r="V12" s="494">
        <v>0</v>
      </c>
      <c r="W12" s="494">
        <v>0</v>
      </c>
      <c r="X12" s="494">
        <v>0</v>
      </c>
      <c r="Y12" s="494">
        <v>0</v>
      </c>
      <c r="Z12" s="494">
        <v>0</v>
      </c>
      <c r="AA12" s="494">
        <v>0</v>
      </c>
      <c r="AB12" s="494">
        <v>0</v>
      </c>
      <c r="AC12" s="494">
        <v>0</v>
      </c>
      <c r="AD12" s="494">
        <v>0</v>
      </c>
      <c r="AE12" s="494">
        <v>0</v>
      </c>
      <c r="AF12" s="494">
        <v>0</v>
      </c>
      <c r="AG12" s="494">
        <v>0</v>
      </c>
      <c r="AH12" s="494">
        <v>0</v>
      </c>
      <c r="AI12" s="494">
        <v>0</v>
      </c>
      <c r="AJ12" s="494">
        <v>0</v>
      </c>
      <c r="AK12" s="494">
        <v>0</v>
      </c>
      <c r="AL12" s="494">
        <v>0</v>
      </c>
      <c r="AM12" s="494">
        <v>0</v>
      </c>
      <c r="AN12" s="494">
        <v>0</v>
      </c>
      <c r="AO12" s="494">
        <v>0</v>
      </c>
      <c r="AP12" s="494">
        <v>0</v>
      </c>
      <c r="AQ12" s="494">
        <v>0</v>
      </c>
      <c r="AR12" s="494">
        <v>0</v>
      </c>
      <c r="AS12" s="494">
        <v>0</v>
      </c>
      <c r="AT12" s="494">
        <v>0</v>
      </c>
      <c r="AU12" s="494">
        <v>0</v>
      </c>
      <c r="AV12" s="494">
        <v>0</v>
      </c>
      <c r="AW12" s="494">
        <v>0</v>
      </c>
      <c r="AX12" s="494">
        <v>0</v>
      </c>
      <c r="AY12" s="494">
        <v>0</v>
      </c>
      <c r="AZ12" s="494">
        <v>0</v>
      </c>
      <c r="BA12" s="494">
        <v>0</v>
      </c>
      <c r="BB12" s="494">
        <v>0</v>
      </c>
      <c r="BC12" s="494">
        <v>0</v>
      </c>
      <c r="BD12" s="494">
        <v>0</v>
      </c>
      <c r="BE12" s="494">
        <v>0</v>
      </c>
      <c r="BF12" s="494">
        <v>0</v>
      </c>
      <c r="BG12" s="494">
        <v>0</v>
      </c>
      <c r="BH12" s="494">
        <v>0</v>
      </c>
      <c r="BI12" s="494">
        <v>0</v>
      </c>
      <c r="BJ12" s="494">
        <v>0</v>
      </c>
      <c r="BK12" s="494">
        <v>0</v>
      </c>
      <c r="BL12" s="494">
        <v>0</v>
      </c>
      <c r="BM12" s="494">
        <v>0</v>
      </c>
      <c r="BN12" s="494">
        <v>0</v>
      </c>
      <c r="BO12" s="494">
        <v>0</v>
      </c>
      <c r="BP12" s="494">
        <v>0</v>
      </c>
      <c r="BQ12" s="494">
        <v>0</v>
      </c>
      <c r="BR12" s="494">
        <v>0</v>
      </c>
    </row>
    <row r="13" spans="2:73" ht="25" customHeight="1" outlineLevel="1">
      <c r="B13" s="182" t="s">
        <v>395</v>
      </c>
      <c r="C13" s="494">
        <v>0</v>
      </c>
      <c r="D13" s="494">
        <v>0</v>
      </c>
      <c r="E13" s="494">
        <v>0</v>
      </c>
      <c r="F13" s="494">
        <v>0</v>
      </c>
      <c r="G13" s="494">
        <v>0</v>
      </c>
      <c r="H13" s="494">
        <v>0</v>
      </c>
      <c r="I13" s="494">
        <v>0</v>
      </c>
      <c r="J13" s="494">
        <v>0</v>
      </c>
      <c r="K13" s="494">
        <v>0</v>
      </c>
      <c r="L13" s="494">
        <v>0</v>
      </c>
      <c r="M13" s="494">
        <v>0</v>
      </c>
      <c r="N13" s="494">
        <v>0</v>
      </c>
      <c r="O13" s="494">
        <v>0</v>
      </c>
      <c r="P13" s="494">
        <v>0</v>
      </c>
      <c r="Q13" s="494">
        <v>0</v>
      </c>
      <c r="R13" s="494">
        <v>0</v>
      </c>
      <c r="S13" s="494">
        <v>0</v>
      </c>
      <c r="T13" s="494">
        <v>0</v>
      </c>
      <c r="U13" s="494">
        <v>0</v>
      </c>
      <c r="V13" s="494">
        <v>0</v>
      </c>
      <c r="W13" s="494">
        <v>0</v>
      </c>
      <c r="X13" s="494">
        <v>0</v>
      </c>
      <c r="Y13" s="494">
        <v>0</v>
      </c>
      <c r="Z13" s="494">
        <v>0</v>
      </c>
      <c r="AA13" s="494">
        <v>0</v>
      </c>
      <c r="AB13" s="494">
        <v>0</v>
      </c>
      <c r="AC13" s="494">
        <v>0</v>
      </c>
      <c r="AD13" s="494">
        <v>0</v>
      </c>
      <c r="AE13" s="494">
        <v>0</v>
      </c>
      <c r="AF13" s="494">
        <v>0</v>
      </c>
      <c r="AG13" s="494">
        <v>0</v>
      </c>
      <c r="AH13" s="494">
        <v>0</v>
      </c>
      <c r="AI13" s="494">
        <v>0</v>
      </c>
      <c r="AJ13" s="494">
        <v>0</v>
      </c>
      <c r="AK13" s="494">
        <v>0</v>
      </c>
      <c r="AL13" s="494">
        <v>0</v>
      </c>
      <c r="AM13" s="494">
        <v>0</v>
      </c>
      <c r="AN13" s="494">
        <v>0</v>
      </c>
      <c r="AO13" s="494">
        <v>0</v>
      </c>
      <c r="AP13" s="494">
        <v>0</v>
      </c>
      <c r="AQ13" s="494">
        <v>0</v>
      </c>
      <c r="AR13" s="494">
        <v>0</v>
      </c>
      <c r="AS13" s="494">
        <v>0</v>
      </c>
      <c r="AT13" s="494">
        <v>0</v>
      </c>
      <c r="AU13" s="494">
        <v>0</v>
      </c>
      <c r="AV13" s="494">
        <v>0</v>
      </c>
      <c r="AW13" s="494">
        <v>0</v>
      </c>
      <c r="AX13" s="494">
        <v>0</v>
      </c>
      <c r="AY13" s="494">
        <v>0</v>
      </c>
      <c r="AZ13" s="494">
        <v>0</v>
      </c>
      <c r="BA13" s="494">
        <v>0</v>
      </c>
      <c r="BB13" s="494">
        <v>0</v>
      </c>
      <c r="BC13" s="494">
        <v>0</v>
      </c>
      <c r="BD13" s="494">
        <v>0</v>
      </c>
      <c r="BE13" s="494">
        <v>0</v>
      </c>
      <c r="BF13" s="494">
        <v>0</v>
      </c>
      <c r="BG13" s="494">
        <v>0</v>
      </c>
      <c r="BH13" s="494">
        <v>0</v>
      </c>
      <c r="BI13" s="494">
        <v>0</v>
      </c>
      <c r="BJ13" s="494">
        <v>0</v>
      </c>
      <c r="BK13" s="494">
        <v>0</v>
      </c>
      <c r="BL13" s="494">
        <v>0</v>
      </c>
      <c r="BM13" s="494">
        <v>0</v>
      </c>
      <c r="BN13" s="494">
        <v>0</v>
      </c>
      <c r="BO13" s="494">
        <v>0</v>
      </c>
      <c r="BP13" s="494">
        <v>0</v>
      </c>
      <c r="BQ13" s="494">
        <v>0</v>
      </c>
      <c r="BR13" s="494">
        <v>0</v>
      </c>
    </row>
    <row r="14" spans="2:73" ht="25" customHeight="1" outlineLevel="1">
      <c r="B14" s="182" t="s">
        <v>396</v>
      </c>
      <c r="C14" s="494">
        <v>0</v>
      </c>
      <c r="D14" s="494">
        <v>0</v>
      </c>
      <c r="E14" s="494">
        <v>0</v>
      </c>
      <c r="F14" s="494">
        <v>0</v>
      </c>
      <c r="G14" s="494">
        <v>0</v>
      </c>
      <c r="H14" s="494">
        <v>0</v>
      </c>
      <c r="I14" s="494">
        <v>0</v>
      </c>
      <c r="J14" s="494">
        <v>0</v>
      </c>
      <c r="K14" s="494">
        <v>0</v>
      </c>
      <c r="L14" s="494">
        <v>0</v>
      </c>
      <c r="M14" s="494">
        <v>0</v>
      </c>
      <c r="N14" s="494">
        <v>0</v>
      </c>
      <c r="O14" s="494">
        <v>0</v>
      </c>
      <c r="P14" s="494">
        <v>0</v>
      </c>
      <c r="Q14" s="494">
        <v>0</v>
      </c>
      <c r="R14" s="494">
        <v>0</v>
      </c>
      <c r="S14" s="494">
        <v>0</v>
      </c>
      <c r="T14" s="494">
        <v>0</v>
      </c>
      <c r="U14" s="494">
        <v>0</v>
      </c>
      <c r="V14" s="494">
        <v>0</v>
      </c>
      <c r="W14" s="494">
        <v>0</v>
      </c>
      <c r="X14" s="494">
        <v>0</v>
      </c>
      <c r="Y14" s="494">
        <v>0</v>
      </c>
      <c r="Z14" s="494">
        <v>0</v>
      </c>
      <c r="AA14" s="494">
        <v>0</v>
      </c>
      <c r="AB14" s="494">
        <v>0</v>
      </c>
      <c r="AC14" s="494">
        <v>0</v>
      </c>
      <c r="AD14" s="494">
        <v>0</v>
      </c>
      <c r="AE14" s="494">
        <v>0</v>
      </c>
      <c r="AF14" s="494">
        <v>0</v>
      </c>
      <c r="AG14" s="494">
        <v>0</v>
      </c>
      <c r="AH14" s="494">
        <v>0</v>
      </c>
      <c r="AI14" s="494">
        <v>0</v>
      </c>
      <c r="AJ14" s="494">
        <v>0</v>
      </c>
      <c r="AK14" s="494">
        <v>0</v>
      </c>
      <c r="AL14" s="494">
        <v>0</v>
      </c>
      <c r="AM14" s="494">
        <v>0</v>
      </c>
      <c r="AN14" s="494">
        <v>0</v>
      </c>
      <c r="AO14" s="494">
        <v>0</v>
      </c>
      <c r="AP14" s="494">
        <v>0</v>
      </c>
      <c r="AQ14" s="494">
        <v>0</v>
      </c>
      <c r="AR14" s="494">
        <v>0</v>
      </c>
      <c r="AS14" s="494">
        <v>0</v>
      </c>
      <c r="AT14" s="494">
        <v>0</v>
      </c>
      <c r="AU14" s="494">
        <v>0</v>
      </c>
      <c r="AV14" s="494">
        <v>0</v>
      </c>
      <c r="AW14" s="494">
        <v>0</v>
      </c>
      <c r="AX14" s="494">
        <v>0</v>
      </c>
      <c r="AY14" s="494">
        <v>0</v>
      </c>
      <c r="AZ14" s="494">
        <v>0</v>
      </c>
      <c r="BA14" s="494">
        <v>0</v>
      </c>
      <c r="BB14" s="494">
        <v>0</v>
      </c>
      <c r="BC14" s="494">
        <v>0</v>
      </c>
      <c r="BD14" s="494">
        <v>0</v>
      </c>
      <c r="BE14" s="494">
        <v>0</v>
      </c>
      <c r="BF14" s="494">
        <v>0</v>
      </c>
      <c r="BG14" s="494">
        <v>0</v>
      </c>
      <c r="BH14" s="494">
        <v>0</v>
      </c>
      <c r="BI14" s="494">
        <v>0</v>
      </c>
      <c r="BJ14" s="494">
        <v>0</v>
      </c>
      <c r="BK14" s="494">
        <v>0</v>
      </c>
      <c r="BL14" s="494">
        <v>0</v>
      </c>
      <c r="BM14" s="494">
        <v>0</v>
      </c>
      <c r="BN14" s="494">
        <v>0</v>
      </c>
      <c r="BO14" s="494">
        <v>0</v>
      </c>
      <c r="BP14" s="494">
        <v>0</v>
      </c>
      <c r="BQ14" s="494">
        <v>0</v>
      </c>
      <c r="BR14" s="494">
        <v>0</v>
      </c>
    </row>
    <row r="15" spans="2:73" s="19" customFormat="1" ht="25" customHeight="1">
      <c r="B15" s="183" t="s">
        <v>52</v>
      </c>
      <c r="C15" s="495">
        <f>C16+C27</f>
        <v>0</v>
      </c>
      <c r="D15" s="495">
        <f>D16+D27</f>
        <v>0</v>
      </c>
      <c r="E15" s="495">
        <f t="shared" ref="E15:BP15" si="3">E16+E27</f>
        <v>0</v>
      </c>
      <c r="F15" s="495">
        <f t="shared" si="3"/>
        <v>0</v>
      </c>
      <c r="G15" s="495">
        <f t="shared" si="3"/>
        <v>0</v>
      </c>
      <c r="H15" s="495">
        <f t="shared" si="3"/>
        <v>0</v>
      </c>
      <c r="I15" s="495">
        <f t="shared" si="3"/>
        <v>0</v>
      </c>
      <c r="J15" s="495">
        <f t="shared" ca="1" si="3"/>
        <v>22500000</v>
      </c>
      <c r="K15" s="495">
        <f ca="1">K16+K27</f>
        <v>22500000</v>
      </c>
      <c r="L15" s="495">
        <f t="shared" ca="1" si="3"/>
        <v>0</v>
      </c>
      <c r="M15" s="495">
        <f t="shared" ca="1" si="3"/>
        <v>0</v>
      </c>
      <c r="N15" s="495">
        <f t="shared" ca="1" si="3"/>
        <v>22500000</v>
      </c>
      <c r="O15" s="495">
        <f t="shared" ca="1" si="3"/>
        <v>22500000</v>
      </c>
      <c r="P15" s="495">
        <f t="shared" ca="1" si="3"/>
        <v>22500000</v>
      </c>
      <c r="Q15" s="495">
        <f t="shared" ca="1" si="3"/>
        <v>0</v>
      </c>
      <c r="R15" s="495">
        <f t="shared" ca="1" si="3"/>
        <v>22500000</v>
      </c>
      <c r="S15" s="495">
        <f t="shared" ca="1" si="3"/>
        <v>22500000</v>
      </c>
      <c r="T15" s="495">
        <f t="shared" ca="1" si="3"/>
        <v>22500000</v>
      </c>
      <c r="U15" s="495">
        <f t="shared" ca="1" si="3"/>
        <v>22500000</v>
      </c>
      <c r="V15" s="495">
        <f t="shared" ca="1" si="3"/>
        <v>22500000</v>
      </c>
      <c r="W15" s="495">
        <f t="shared" ca="1" si="3"/>
        <v>22500000</v>
      </c>
      <c r="X15" s="495">
        <f t="shared" ca="1" si="3"/>
        <v>22500000</v>
      </c>
      <c r="Y15" s="495">
        <f t="shared" ca="1" si="3"/>
        <v>22500000</v>
      </c>
      <c r="Z15" s="495">
        <f t="shared" ca="1" si="3"/>
        <v>22500000</v>
      </c>
      <c r="AA15" s="495">
        <f t="shared" ca="1" si="3"/>
        <v>22500000</v>
      </c>
      <c r="AB15" s="495">
        <f t="shared" ca="1" si="3"/>
        <v>22500000</v>
      </c>
      <c r="AC15" s="495">
        <f t="shared" ca="1" si="3"/>
        <v>22500000</v>
      </c>
      <c r="AD15" s="495">
        <f t="shared" ca="1" si="3"/>
        <v>22500000</v>
      </c>
      <c r="AE15" s="495">
        <f t="shared" ca="1" si="3"/>
        <v>22500000</v>
      </c>
      <c r="AF15" s="495">
        <f t="shared" ca="1" si="3"/>
        <v>22500000</v>
      </c>
      <c r="AG15" s="495">
        <f t="shared" ca="1" si="3"/>
        <v>22500000</v>
      </c>
      <c r="AH15" s="495">
        <f t="shared" ca="1" si="3"/>
        <v>22500000</v>
      </c>
      <c r="AI15" s="495">
        <f t="shared" ca="1" si="3"/>
        <v>22500000</v>
      </c>
      <c r="AJ15" s="495">
        <f t="shared" ca="1" si="3"/>
        <v>22500000</v>
      </c>
      <c r="AK15" s="495">
        <f t="shared" ca="1" si="3"/>
        <v>22500000</v>
      </c>
      <c r="AL15" s="495">
        <f t="shared" ca="1" si="3"/>
        <v>22500000</v>
      </c>
      <c r="AM15" s="495">
        <f t="shared" ca="1" si="3"/>
        <v>22500000</v>
      </c>
      <c r="AN15" s="495">
        <f t="shared" ca="1" si="3"/>
        <v>22500000</v>
      </c>
      <c r="AO15" s="495">
        <f t="shared" ca="1" si="3"/>
        <v>22500000</v>
      </c>
      <c r="AP15" s="495">
        <f t="shared" ca="1" si="3"/>
        <v>22500000</v>
      </c>
      <c r="AQ15" s="495">
        <f t="shared" ca="1" si="3"/>
        <v>22500000</v>
      </c>
      <c r="AR15" s="495">
        <f t="shared" ca="1" si="3"/>
        <v>22500000</v>
      </c>
      <c r="AS15" s="495">
        <f t="shared" ca="1" si="3"/>
        <v>22500000</v>
      </c>
      <c r="AT15" s="495">
        <f t="shared" ca="1" si="3"/>
        <v>22500000</v>
      </c>
      <c r="AU15" s="495">
        <f t="shared" ca="1" si="3"/>
        <v>22500000</v>
      </c>
      <c r="AV15" s="495">
        <f t="shared" ca="1" si="3"/>
        <v>22500000</v>
      </c>
      <c r="AW15" s="495">
        <f ca="1">AW16+AW27</f>
        <v>22500000</v>
      </c>
      <c r="AX15" s="495">
        <f t="shared" ca="1" si="3"/>
        <v>22500000</v>
      </c>
      <c r="AY15" s="495">
        <f t="shared" ca="1" si="3"/>
        <v>22500000</v>
      </c>
      <c r="AZ15" s="495">
        <f t="shared" ca="1" si="3"/>
        <v>22500000</v>
      </c>
      <c r="BA15" s="495">
        <f t="shared" ca="1" si="3"/>
        <v>22500000</v>
      </c>
      <c r="BB15" s="495">
        <f t="shared" ca="1" si="3"/>
        <v>22500000</v>
      </c>
      <c r="BC15" s="495">
        <f t="shared" ca="1" si="3"/>
        <v>22500000</v>
      </c>
      <c r="BD15" s="495">
        <f t="shared" ca="1" si="3"/>
        <v>22500000</v>
      </c>
      <c r="BE15" s="495">
        <f t="shared" ca="1" si="3"/>
        <v>31500000</v>
      </c>
      <c r="BF15" s="495">
        <f t="shared" ca="1" si="3"/>
        <v>22500000</v>
      </c>
      <c r="BG15" s="495">
        <f t="shared" ca="1" si="3"/>
        <v>22500000</v>
      </c>
      <c r="BH15" s="495">
        <f t="shared" ca="1" si="3"/>
        <v>22500000</v>
      </c>
      <c r="BI15" s="495">
        <f t="shared" ca="1" si="3"/>
        <v>22500000</v>
      </c>
      <c r="BJ15" s="495">
        <f t="shared" ca="1" si="3"/>
        <v>22500000</v>
      </c>
      <c r="BK15" s="495">
        <f ca="1">BK16+BK27</f>
        <v>22500000</v>
      </c>
      <c r="BL15" s="495">
        <f t="shared" ca="1" si="3"/>
        <v>22500000</v>
      </c>
      <c r="BM15" s="495">
        <f t="shared" ca="1" si="3"/>
        <v>31500000</v>
      </c>
      <c r="BN15" s="495">
        <f t="shared" ca="1" si="3"/>
        <v>31500000</v>
      </c>
      <c r="BO15" s="495">
        <f t="shared" ca="1" si="3"/>
        <v>31500000</v>
      </c>
      <c r="BP15" s="495">
        <f t="shared" ca="1" si="3"/>
        <v>22500000</v>
      </c>
      <c r="BQ15" s="495">
        <f t="shared" ref="BQ15" ca="1" si="4">BQ16+BQ27</f>
        <v>22500000</v>
      </c>
      <c r="BR15" s="495">
        <f ca="1">BR16+BR27</f>
        <v>31500000</v>
      </c>
    </row>
    <row r="16" spans="2:73" s="19" customFormat="1" ht="25" customHeight="1" outlineLevel="1">
      <c r="B16" s="230" t="s">
        <v>397</v>
      </c>
      <c r="C16" s="496">
        <f>SUM(C17:C26)</f>
        <v>0</v>
      </c>
      <c r="D16" s="496">
        <f>SUM(D17:D26)</f>
        <v>0</v>
      </c>
      <c r="E16" s="496">
        <f t="shared" ref="E16:BO16" si="5">SUM(E17:E26)</f>
        <v>0</v>
      </c>
      <c r="F16" s="496">
        <f t="shared" si="5"/>
        <v>0</v>
      </c>
      <c r="G16" s="496">
        <f t="shared" si="5"/>
        <v>0</v>
      </c>
      <c r="H16" s="496">
        <f t="shared" si="5"/>
        <v>0</v>
      </c>
      <c r="I16" s="496">
        <f t="shared" si="5"/>
        <v>0</v>
      </c>
      <c r="J16" s="496">
        <f t="shared" ca="1" si="5"/>
        <v>22500000</v>
      </c>
      <c r="K16" s="496">
        <f ca="1">SUM(K17:K26)</f>
        <v>22500000</v>
      </c>
      <c r="L16" s="496">
        <f t="shared" ca="1" si="5"/>
        <v>0</v>
      </c>
      <c r="M16" s="496">
        <f t="shared" ca="1" si="5"/>
        <v>0</v>
      </c>
      <c r="N16" s="496">
        <f t="shared" ca="1" si="5"/>
        <v>22500000</v>
      </c>
      <c r="O16" s="496">
        <f t="shared" ca="1" si="5"/>
        <v>22500000</v>
      </c>
      <c r="P16" s="496">
        <f t="shared" ca="1" si="5"/>
        <v>22500000</v>
      </c>
      <c r="Q16" s="496">
        <f t="shared" ca="1" si="5"/>
        <v>0</v>
      </c>
      <c r="R16" s="496">
        <f t="shared" ca="1" si="5"/>
        <v>22500000</v>
      </c>
      <c r="S16" s="496">
        <f t="shared" ca="1" si="5"/>
        <v>22500000</v>
      </c>
      <c r="T16" s="496">
        <f t="shared" ca="1" si="5"/>
        <v>22500000</v>
      </c>
      <c r="U16" s="496">
        <f t="shared" ca="1" si="5"/>
        <v>22500000</v>
      </c>
      <c r="V16" s="496">
        <f t="shared" ca="1" si="5"/>
        <v>22500000</v>
      </c>
      <c r="W16" s="496">
        <f t="shared" ca="1" si="5"/>
        <v>22500000</v>
      </c>
      <c r="X16" s="496">
        <f t="shared" ca="1" si="5"/>
        <v>22500000</v>
      </c>
      <c r="Y16" s="496">
        <f t="shared" ca="1" si="5"/>
        <v>22500000</v>
      </c>
      <c r="Z16" s="496">
        <f t="shared" ca="1" si="5"/>
        <v>22500000</v>
      </c>
      <c r="AA16" s="496">
        <f t="shared" ca="1" si="5"/>
        <v>22500000</v>
      </c>
      <c r="AB16" s="496">
        <f t="shared" ca="1" si="5"/>
        <v>22500000</v>
      </c>
      <c r="AC16" s="496">
        <f t="shared" ca="1" si="5"/>
        <v>22500000</v>
      </c>
      <c r="AD16" s="496">
        <f t="shared" ca="1" si="5"/>
        <v>22500000</v>
      </c>
      <c r="AE16" s="496">
        <f t="shared" ca="1" si="5"/>
        <v>22500000</v>
      </c>
      <c r="AF16" s="496">
        <f t="shared" ca="1" si="5"/>
        <v>22500000</v>
      </c>
      <c r="AG16" s="496">
        <f t="shared" ca="1" si="5"/>
        <v>22500000</v>
      </c>
      <c r="AH16" s="496">
        <f t="shared" ca="1" si="5"/>
        <v>22500000</v>
      </c>
      <c r="AI16" s="496">
        <f t="shared" ca="1" si="5"/>
        <v>22500000</v>
      </c>
      <c r="AJ16" s="496">
        <f t="shared" ca="1" si="5"/>
        <v>22500000</v>
      </c>
      <c r="AK16" s="496">
        <f t="shared" ca="1" si="5"/>
        <v>22500000</v>
      </c>
      <c r="AL16" s="496">
        <f t="shared" ca="1" si="5"/>
        <v>22500000</v>
      </c>
      <c r="AM16" s="496">
        <f t="shared" ca="1" si="5"/>
        <v>22500000</v>
      </c>
      <c r="AN16" s="496">
        <f t="shared" ca="1" si="5"/>
        <v>22500000</v>
      </c>
      <c r="AO16" s="496">
        <f t="shared" ca="1" si="5"/>
        <v>22500000</v>
      </c>
      <c r="AP16" s="496">
        <f t="shared" ca="1" si="5"/>
        <v>22500000</v>
      </c>
      <c r="AQ16" s="496">
        <f t="shared" ca="1" si="5"/>
        <v>22500000</v>
      </c>
      <c r="AR16" s="496">
        <f t="shared" ca="1" si="5"/>
        <v>22500000</v>
      </c>
      <c r="AS16" s="496">
        <f t="shared" ca="1" si="5"/>
        <v>22500000</v>
      </c>
      <c r="AT16" s="496">
        <f t="shared" ca="1" si="5"/>
        <v>22500000</v>
      </c>
      <c r="AU16" s="496">
        <f t="shared" ca="1" si="5"/>
        <v>22500000</v>
      </c>
      <c r="AV16" s="496">
        <f t="shared" ca="1" si="5"/>
        <v>22500000</v>
      </c>
      <c r="AW16" s="496">
        <f ca="1">SUM(AW17:AW26)</f>
        <v>22500000</v>
      </c>
      <c r="AX16" s="496">
        <f t="shared" ca="1" si="5"/>
        <v>22500000</v>
      </c>
      <c r="AY16" s="496">
        <f t="shared" ca="1" si="5"/>
        <v>22500000</v>
      </c>
      <c r="AZ16" s="496">
        <f t="shared" ca="1" si="5"/>
        <v>22500000</v>
      </c>
      <c r="BA16" s="496">
        <f t="shared" ca="1" si="5"/>
        <v>22500000</v>
      </c>
      <c r="BB16" s="496">
        <f t="shared" ca="1" si="5"/>
        <v>22500000</v>
      </c>
      <c r="BC16" s="496">
        <f t="shared" ca="1" si="5"/>
        <v>22500000</v>
      </c>
      <c r="BD16" s="496">
        <f t="shared" ca="1" si="5"/>
        <v>22500000</v>
      </c>
      <c r="BE16" s="496">
        <f t="shared" ca="1" si="5"/>
        <v>31500000</v>
      </c>
      <c r="BF16" s="496">
        <f t="shared" ca="1" si="5"/>
        <v>22500000</v>
      </c>
      <c r="BG16" s="496">
        <f t="shared" ca="1" si="5"/>
        <v>22500000</v>
      </c>
      <c r="BH16" s="496">
        <f t="shared" ca="1" si="5"/>
        <v>22500000</v>
      </c>
      <c r="BI16" s="496">
        <f t="shared" ca="1" si="5"/>
        <v>22500000</v>
      </c>
      <c r="BJ16" s="496">
        <f t="shared" ca="1" si="5"/>
        <v>22500000</v>
      </c>
      <c r="BK16" s="496">
        <f ca="1">SUM(BK17:BK26)</f>
        <v>22500000</v>
      </c>
      <c r="BL16" s="496">
        <f t="shared" ca="1" si="5"/>
        <v>22500000</v>
      </c>
      <c r="BM16" s="496">
        <f t="shared" ca="1" si="5"/>
        <v>31500000</v>
      </c>
      <c r="BN16" s="496">
        <f t="shared" ca="1" si="5"/>
        <v>31500000</v>
      </c>
      <c r="BO16" s="496">
        <f t="shared" ca="1" si="5"/>
        <v>31500000</v>
      </c>
      <c r="BP16" s="496">
        <f t="shared" ref="BP16:BR16" ca="1" si="6">SUM(BP17:BP26)</f>
        <v>22500000</v>
      </c>
      <c r="BQ16" s="496">
        <f t="shared" ca="1" si="6"/>
        <v>22500000</v>
      </c>
      <c r="BR16" s="496">
        <f t="shared" ca="1" si="6"/>
        <v>31500000</v>
      </c>
    </row>
    <row r="17" spans="2:70" ht="25" customHeight="1" outlineLevel="1">
      <c r="B17" s="182" t="str">
        <f>B39</f>
        <v>MVLP1</v>
      </c>
      <c r="C17" s="494">
        <f>('SUBSCRIBER BASE'!C25*'COMMISSION ASSUMPTIONS'!$C9*'COMMISSION ASSUMPTIONS'!$G22*'ACQUISITION ASSUMPTIONS'!$C$31)+('SUBSCRIBER BASE'!C25*'COMMISSION ASSUMPTIONS'!$D9*'COMMISSION ASSUMPTIONS'!$G33*'ACQUISITION ASSUMPTIONS'!$C31)+('SUBSCRIBER BASE'!C25*'COMMISSION ASSUMPTIONS'!$E9*'COMMISSION ASSUMPTIONS'!$G44*'ACQUISITION ASSUMPTIONS'!$C31)+('SUBSCRIBER BASE'!C25*'COMMISSION ASSUMPTIONS'!$F9*'COMMISSION ASSUMPTIONS'!$G55*'ACQUISITION ASSUMPTIONS'!$C31)+('SUBSCRIBER BASE'!C25*'COMMISSION ASSUMPTIONS'!$G9*'COMMISSION ASSUMPTIONS'!$G66*'ACQUISITION ASSUMPTIONS'!$C31)</f>
        <v>0</v>
      </c>
      <c r="D17" s="494">
        <f>('SUBSCRIBER BASE'!D25*'COMMISSION ASSUMPTIONS'!$C9*'COMMISSION ASSUMPTIONS'!$G22*'ACQUISITION ASSUMPTIONS'!$C$31)+('SUBSCRIBER BASE'!D25*'COMMISSION ASSUMPTIONS'!$D9*'COMMISSION ASSUMPTIONS'!$G33*'ACQUISITION ASSUMPTIONS'!$C31)+('SUBSCRIBER BASE'!D25*'COMMISSION ASSUMPTIONS'!$E9*'COMMISSION ASSUMPTIONS'!$G44*'ACQUISITION ASSUMPTIONS'!$C31)+('SUBSCRIBER BASE'!D25*'COMMISSION ASSUMPTIONS'!$F9*'COMMISSION ASSUMPTIONS'!$G55*'ACQUISITION ASSUMPTIONS'!$C31)+('SUBSCRIBER BASE'!D25*'COMMISSION ASSUMPTIONS'!$G9*'COMMISSION ASSUMPTIONS'!$G66*'ACQUISITION ASSUMPTIONS'!$C31)</f>
        <v>0</v>
      </c>
      <c r="E17" s="494">
        <f>('SUBSCRIBER BASE'!E25*'COMMISSION ASSUMPTIONS'!$C9*'COMMISSION ASSUMPTIONS'!$G22*'ACQUISITION ASSUMPTIONS'!$C$31)+('SUBSCRIBER BASE'!E25*'COMMISSION ASSUMPTIONS'!$D9*'COMMISSION ASSUMPTIONS'!$G33*'ACQUISITION ASSUMPTIONS'!$C31)+('SUBSCRIBER BASE'!E25*'COMMISSION ASSUMPTIONS'!$E9*'COMMISSION ASSUMPTIONS'!$G44*'ACQUISITION ASSUMPTIONS'!$C31)+('SUBSCRIBER BASE'!E25*'COMMISSION ASSUMPTIONS'!$F9*'COMMISSION ASSUMPTIONS'!$G55*'ACQUISITION ASSUMPTIONS'!$C31)+('SUBSCRIBER BASE'!E25*'COMMISSION ASSUMPTIONS'!$G9*'COMMISSION ASSUMPTIONS'!$G66*'ACQUISITION ASSUMPTIONS'!$C31)</f>
        <v>0</v>
      </c>
      <c r="F17" s="494">
        <f>('SUBSCRIBER BASE'!F25*'COMMISSION ASSUMPTIONS'!$C9*'COMMISSION ASSUMPTIONS'!$G22*'ACQUISITION ASSUMPTIONS'!$C$31)+('SUBSCRIBER BASE'!F25*'COMMISSION ASSUMPTIONS'!$D9*'COMMISSION ASSUMPTIONS'!$G33*'ACQUISITION ASSUMPTIONS'!$C31)+('SUBSCRIBER BASE'!F25*'COMMISSION ASSUMPTIONS'!$E9*'COMMISSION ASSUMPTIONS'!$G44*'ACQUISITION ASSUMPTIONS'!$C31)+('SUBSCRIBER BASE'!F25*'COMMISSION ASSUMPTIONS'!$F9*'COMMISSION ASSUMPTIONS'!$G55*'ACQUISITION ASSUMPTIONS'!$C31)+('SUBSCRIBER BASE'!F25*'COMMISSION ASSUMPTIONS'!$G9*'COMMISSION ASSUMPTIONS'!$G66*'ACQUISITION ASSUMPTIONS'!$C31)</f>
        <v>0</v>
      </c>
      <c r="G17" s="494">
        <f>('SUBSCRIBER BASE'!G25*'COMMISSION ASSUMPTIONS'!$C9*'COMMISSION ASSUMPTIONS'!$G22*'ACQUISITION ASSUMPTIONS'!$C$31)+('SUBSCRIBER BASE'!G25*'COMMISSION ASSUMPTIONS'!$D9*'COMMISSION ASSUMPTIONS'!$G33*'ACQUISITION ASSUMPTIONS'!$C31)+('SUBSCRIBER BASE'!G25*'COMMISSION ASSUMPTIONS'!$E9*'COMMISSION ASSUMPTIONS'!$G44*'ACQUISITION ASSUMPTIONS'!$C31)+('SUBSCRIBER BASE'!G25*'COMMISSION ASSUMPTIONS'!$F9*'COMMISSION ASSUMPTIONS'!$G55*'ACQUISITION ASSUMPTIONS'!$C31)+('SUBSCRIBER BASE'!G25*'COMMISSION ASSUMPTIONS'!$G9*'COMMISSION ASSUMPTIONS'!$G66*'ACQUISITION ASSUMPTIONS'!$C31)</f>
        <v>0</v>
      </c>
      <c r="H17" s="494">
        <f>('SUBSCRIBER BASE'!H25*'COMMISSION ASSUMPTIONS'!$C9*'COMMISSION ASSUMPTIONS'!$G22*'ACQUISITION ASSUMPTIONS'!$C31)+('SUBSCRIBER BASE'!H25*'COMMISSION ASSUMPTIONS'!$D9*'COMMISSION ASSUMPTIONS'!$G35*'ACQUISITION ASSUMPTIONS'!$C31)+('SUBSCRIBER BASE'!H25*'COMMISSION ASSUMPTIONS'!$E9*'COMMISSION ASSUMPTIONS'!$G46*'ACQUISITION ASSUMPTIONS'!$C31)+('SUBSCRIBER BASE'!H25*'COMMISSION ASSUMPTIONS'!$F9*'COMMISSION ASSUMPTIONS'!$G57*'ACQUISITION ASSUMPTIONS'!$C31)+('SUBSCRIBER BASE'!H25*'COMMISSION ASSUMPTIONS'!$G9*'COMMISSION ASSUMPTIONS'!$G68*'ACQUISITION ASSUMPTIONS'!$C31)</f>
        <v>0</v>
      </c>
      <c r="I17" s="494">
        <f>('SUBSCRIBER BASE'!I25*'COMMISSION ASSUMPTIONS'!$C9*'COMMISSION ASSUMPTIONS'!$G22*'ACQUISITION ASSUMPTIONS'!$C31)+('SUBSCRIBER BASE'!I25*'COMMISSION ASSUMPTIONS'!$D9*'COMMISSION ASSUMPTIONS'!$G35*'ACQUISITION ASSUMPTIONS'!$C31)+('SUBSCRIBER BASE'!I25*'COMMISSION ASSUMPTIONS'!$E9*'COMMISSION ASSUMPTIONS'!$G46*'ACQUISITION ASSUMPTIONS'!$C31)+('SUBSCRIBER BASE'!I25*'COMMISSION ASSUMPTIONS'!$F9*'COMMISSION ASSUMPTIONS'!$G57*'ACQUISITION ASSUMPTIONS'!$C31)+('SUBSCRIBER BASE'!I25*'COMMISSION ASSUMPTIONS'!$G9*'COMMISSION ASSUMPTIONS'!$G68*'ACQUISITION ASSUMPTIONS'!$C31)</f>
        <v>0</v>
      </c>
      <c r="J17" s="494">
        <f ca="1">('SIM STOCK'!J12*'ACQUISITION ASSUMPTIONS'!$C$17)*'ACQUISITION ASSUMPTIONS'!$C$32</f>
        <v>8775000</v>
      </c>
      <c r="K17" s="494">
        <f ca="1">('SIM STOCK'!K12*'ACQUISITION ASSUMPTIONS'!$C$17)*'ACQUISITION ASSUMPTIONS'!$C$32</f>
        <v>8775000</v>
      </c>
      <c r="L17" s="494">
        <f ca="1">('SIM STOCK'!L12*'ACQUISITION ASSUMPTIONS'!$C$17)*'ACQUISITION ASSUMPTIONS'!$C$32</f>
        <v>0</v>
      </c>
      <c r="M17" s="494">
        <f ca="1">('SIM STOCK'!M12*'ACQUISITION ASSUMPTIONS'!$C$17)*'ACQUISITION ASSUMPTIONS'!$C$32</f>
        <v>0</v>
      </c>
      <c r="N17" s="494">
        <f ca="1">('SIM STOCK'!N12*'ACQUISITION ASSUMPTIONS'!$C$17)*'ACQUISITION ASSUMPTIONS'!$C$32</f>
        <v>8775000</v>
      </c>
      <c r="O17" s="494">
        <f ca="1">('SIM STOCK'!O12*'ACQUISITION ASSUMPTIONS'!$C$17)*'ACQUISITION ASSUMPTIONS'!$C$32</f>
        <v>8775000</v>
      </c>
      <c r="P17" s="494">
        <f ca="1">('SIM STOCK'!P12*'ACQUISITION ASSUMPTIONS'!$C$17)*'ACQUISITION ASSUMPTIONS'!$C$32</f>
        <v>8775000</v>
      </c>
      <c r="Q17" s="494">
        <f ca="1">('SIM STOCK'!Q12*'ACQUISITION ASSUMPTIONS'!$C$17)*'ACQUISITION ASSUMPTIONS'!$C$32</f>
        <v>0</v>
      </c>
      <c r="R17" s="494">
        <f ca="1">('SIM STOCK'!R12*'ACQUISITION ASSUMPTIONS'!$C$17)*'ACQUISITION ASSUMPTIONS'!$C$32</f>
        <v>8775000</v>
      </c>
      <c r="S17" s="494">
        <f ca="1">('SIM STOCK'!S12*'ACQUISITION ASSUMPTIONS'!$C$17)*'ACQUISITION ASSUMPTIONS'!$C$32</f>
        <v>8775000</v>
      </c>
      <c r="T17" s="494">
        <f ca="1">('SIM STOCK'!T12*'ACQUISITION ASSUMPTIONS'!$C$17)*'ACQUISITION ASSUMPTIONS'!$C$32</f>
        <v>8775000</v>
      </c>
      <c r="U17" s="494">
        <f ca="1">('SIM STOCK'!U12*'ACQUISITION ASSUMPTIONS'!$C$17)*'ACQUISITION ASSUMPTIONS'!$C$32</f>
        <v>8775000</v>
      </c>
      <c r="V17" s="494">
        <f ca="1">('SIM STOCK'!V12*'ACQUISITION ASSUMPTIONS'!$C$17)*'ACQUISITION ASSUMPTIONS'!$C$32</f>
        <v>8775000</v>
      </c>
      <c r="W17" s="494">
        <f ca="1">('SIM STOCK'!W12*'ACQUISITION ASSUMPTIONS'!$C$17)*'ACQUISITION ASSUMPTIONS'!$C$32</f>
        <v>8775000</v>
      </c>
      <c r="X17" s="494">
        <f ca="1">('SIM STOCK'!X12*'ACQUISITION ASSUMPTIONS'!$C$17)*'ACQUISITION ASSUMPTIONS'!$C$32</f>
        <v>8775000</v>
      </c>
      <c r="Y17" s="494">
        <f ca="1">('SIM STOCK'!Y12*'ACQUISITION ASSUMPTIONS'!$C$17)*'ACQUISITION ASSUMPTIONS'!$C$32</f>
        <v>8775000</v>
      </c>
      <c r="Z17" s="494">
        <f ca="1">('SIM STOCK'!Z12*'ACQUISITION ASSUMPTIONS'!$C$17)*'ACQUISITION ASSUMPTIONS'!$C$32</f>
        <v>8775000</v>
      </c>
      <c r="AA17" s="494">
        <f ca="1">('SIM STOCK'!AA12*'ACQUISITION ASSUMPTIONS'!$C$17)*'ACQUISITION ASSUMPTIONS'!$C$32</f>
        <v>8775000</v>
      </c>
      <c r="AB17" s="494">
        <f ca="1">('SIM STOCK'!AB12*'ACQUISITION ASSUMPTIONS'!$C$17)*'ACQUISITION ASSUMPTIONS'!$C$32</f>
        <v>8775000</v>
      </c>
      <c r="AC17" s="494">
        <f ca="1">('SIM STOCK'!AC12*'ACQUISITION ASSUMPTIONS'!$C$17)*'ACQUISITION ASSUMPTIONS'!$C$32</f>
        <v>8775000</v>
      </c>
      <c r="AD17" s="494">
        <f ca="1">('SIM STOCK'!AD12*'ACQUISITION ASSUMPTIONS'!$C$17)*'ACQUISITION ASSUMPTIONS'!$C$32</f>
        <v>8775000</v>
      </c>
      <c r="AE17" s="494">
        <f ca="1">('SIM STOCK'!AE12*'ACQUISITION ASSUMPTIONS'!$C$17)*'ACQUISITION ASSUMPTIONS'!$C$32</f>
        <v>8775000</v>
      </c>
      <c r="AF17" s="494">
        <f ca="1">('SIM STOCK'!AF12*'ACQUISITION ASSUMPTIONS'!$C$17)*'ACQUISITION ASSUMPTIONS'!$C$32</f>
        <v>8775000</v>
      </c>
      <c r="AG17" s="494">
        <f ca="1">('SIM STOCK'!AG12*'ACQUISITION ASSUMPTIONS'!$C$17)*'ACQUISITION ASSUMPTIONS'!$C$32</f>
        <v>8775000</v>
      </c>
      <c r="AH17" s="494">
        <f ca="1">('SIM STOCK'!AH12*'ACQUISITION ASSUMPTIONS'!$C$17)*'ACQUISITION ASSUMPTIONS'!$C$32</f>
        <v>8775000</v>
      </c>
      <c r="AI17" s="494">
        <f ca="1">('SIM STOCK'!AI12*'ACQUISITION ASSUMPTIONS'!$C$17)*'ACQUISITION ASSUMPTIONS'!$C$32</f>
        <v>8775000</v>
      </c>
      <c r="AJ17" s="494">
        <f ca="1">('SIM STOCK'!AJ12*'ACQUISITION ASSUMPTIONS'!$C$17)*'ACQUISITION ASSUMPTIONS'!$C$32</f>
        <v>8775000</v>
      </c>
      <c r="AK17" s="494">
        <f ca="1">('SIM STOCK'!AK12*'ACQUISITION ASSUMPTIONS'!$C$17)*'ACQUISITION ASSUMPTIONS'!$C$32</f>
        <v>8775000</v>
      </c>
      <c r="AL17" s="494">
        <f ca="1">('SIM STOCK'!AL12*'ACQUISITION ASSUMPTIONS'!$C$17)*'ACQUISITION ASSUMPTIONS'!$C$32</f>
        <v>8775000</v>
      </c>
      <c r="AM17" s="494">
        <f ca="1">('SIM STOCK'!AM12*'ACQUISITION ASSUMPTIONS'!$C$17)*'ACQUISITION ASSUMPTIONS'!$C$32</f>
        <v>8775000</v>
      </c>
      <c r="AN17" s="494">
        <f ca="1">('SIM STOCK'!AN12*'ACQUISITION ASSUMPTIONS'!$C$17)*'ACQUISITION ASSUMPTIONS'!$C$32</f>
        <v>8775000</v>
      </c>
      <c r="AO17" s="494">
        <f ca="1">('SIM STOCK'!AO12*'ACQUISITION ASSUMPTIONS'!$C$17)*'ACQUISITION ASSUMPTIONS'!$C$32</f>
        <v>8775000</v>
      </c>
      <c r="AP17" s="494">
        <f ca="1">('SIM STOCK'!AP12*'ACQUISITION ASSUMPTIONS'!$C$17)*'ACQUISITION ASSUMPTIONS'!$C$32</f>
        <v>8775000</v>
      </c>
      <c r="AQ17" s="494">
        <f ca="1">('SIM STOCK'!AQ12*'ACQUISITION ASSUMPTIONS'!$C$17)*'ACQUISITION ASSUMPTIONS'!$C$32</f>
        <v>8775000</v>
      </c>
      <c r="AR17" s="494">
        <f ca="1">('SIM STOCK'!AR12*'ACQUISITION ASSUMPTIONS'!$C$17)*'ACQUISITION ASSUMPTIONS'!$C$32</f>
        <v>8775000</v>
      </c>
      <c r="AS17" s="494">
        <f ca="1">('SIM STOCK'!AS12*'ACQUISITION ASSUMPTIONS'!$C$17)*'ACQUISITION ASSUMPTIONS'!$C$32</f>
        <v>8775000</v>
      </c>
      <c r="AT17" s="494">
        <f ca="1">('SIM STOCK'!AT12*'ACQUISITION ASSUMPTIONS'!$C$17)*'ACQUISITION ASSUMPTIONS'!$C$32</f>
        <v>8775000</v>
      </c>
      <c r="AU17" s="494">
        <f ca="1">('SIM STOCK'!AU12*'ACQUISITION ASSUMPTIONS'!$C$17)*'ACQUISITION ASSUMPTIONS'!$C$32</f>
        <v>8775000</v>
      </c>
      <c r="AV17" s="494">
        <f ca="1">('SIM STOCK'!AV12*'ACQUISITION ASSUMPTIONS'!$C$17)*'ACQUISITION ASSUMPTIONS'!$C$32</f>
        <v>8775000</v>
      </c>
      <c r="AW17" s="494">
        <f ca="1">('SIM STOCK'!AW12*'ACQUISITION ASSUMPTIONS'!$C$17)*'ACQUISITION ASSUMPTIONS'!$C$32</f>
        <v>8775000</v>
      </c>
      <c r="AX17" s="494">
        <f ca="1">('SIM STOCK'!AX12*'ACQUISITION ASSUMPTIONS'!$C$17)*'ACQUISITION ASSUMPTIONS'!$C$32</f>
        <v>8775000</v>
      </c>
      <c r="AY17" s="494">
        <f ca="1">('SIM STOCK'!AY12*'ACQUISITION ASSUMPTIONS'!$C$17)*'ACQUISITION ASSUMPTIONS'!$C$32</f>
        <v>8775000</v>
      </c>
      <c r="AZ17" s="494">
        <f ca="1">('SIM STOCK'!AZ12*'ACQUISITION ASSUMPTIONS'!$C$17)*'ACQUISITION ASSUMPTIONS'!$C$32</f>
        <v>8775000</v>
      </c>
      <c r="BA17" s="494">
        <f ca="1">('SIM STOCK'!BA12*'ACQUISITION ASSUMPTIONS'!$C$17)*'ACQUISITION ASSUMPTIONS'!$C$32</f>
        <v>8775000</v>
      </c>
      <c r="BB17" s="494">
        <f ca="1">('SIM STOCK'!BB12*'ACQUISITION ASSUMPTIONS'!$C$17)*'ACQUISITION ASSUMPTIONS'!$C$32</f>
        <v>8775000</v>
      </c>
      <c r="BC17" s="494">
        <f ca="1">('SIM STOCK'!BC12*'ACQUISITION ASSUMPTIONS'!$C$17)*'ACQUISITION ASSUMPTIONS'!$C$32</f>
        <v>8775000</v>
      </c>
      <c r="BD17" s="494">
        <f ca="1">('SIM STOCK'!BD12*'ACQUISITION ASSUMPTIONS'!$C$17)*'ACQUISITION ASSUMPTIONS'!$C$32</f>
        <v>8775000</v>
      </c>
      <c r="BE17" s="494">
        <f ca="1">('SIM STOCK'!BE12*'ACQUISITION ASSUMPTIONS'!$C$17)*'ACQUISITION ASSUMPTIONS'!$C$32</f>
        <v>12285000</v>
      </c>
      <c r="BF17" s="494">
        <f ca="1">('SIM STOCK'!BF12*'ACQUISITION ASSUMPTIONS'!$C$17)*'ACQUISITION ASSUMPTIONS'!$C$32</f>
        <v>8775000</v>
      </c>
      <c r="BG17" s="494">
        <f ca="1">('SIM STOCK'!BG12*'ACQUISITION ASSUMPTIONS'!$C$17)*'ACQUISITION ASSUMPTIONS'!$C$32</f>
        <v>8775000</v>
      </c>
      <c r="BH17" s="494">
        <f ca="1">('SIM STOCK'!BH12*'ACQUISITION ASSUMPTIONS'!$C$17)*'ACQUISITION ASSUMPTIONS'!$C$32</f>
        <v>8775000</v>
      </c>
      <c r="BI17" s="494">
        <f ca="1">('SIM STOCK'!BI12*'ACQUISITION ASSUMPTIONS'!$C$17)*'ACQUISITION ASSUMPTIONS'!$C$32</f>
        <v>8775000</v>
      </c>
      <c r="BJ17" s="494">
        <f ca="1">('SIM STOCK'!BJ12*'ACQUISITION ASSUMPTIONS'!$C$17)*'ACQUISITION ASSUMPTIONS'!$C$32</f>
        <v>8775000</v>
      </c>
      <c r="BK17" s="494">
        <f ca="1">('SIM STOCK'!BK12*'ACQUISITION ASSUMPTIONS'!$C$17)*'ACQUISITION ASSUMPTIONS'!$C$32</f>
        <v>8775000</v>
      </c>
      <c r="BL17" s="494">
        <f ca="1">('SIM STOCK'!BL12*'ACQUISITION ASSUMPTIONS'!$C$17)*'ACQUISITION ASSUMPTIONS'!$C$32</f>
        <v>8775000</v>
      </c>
      <c r="BM17" s="494">
        <f ca="1">('SIM STOCK'!BM12*'ACQUISITION ASSUMPTIONS'!$C$17)*'ACQUISITION ASSUMPTIONS'!$C$32</f>
        <v>12285000</v>
      </c>
      <c r="BN17" s="494">
        <f ca="1">('SIM STOCK'!BN12*'ACQUISITION ASSUMPTIONS'!$C$17)*'ACQUISITION ASSUMPTIONS'!$C$32</f>
        <v>12285000</v>
      </c>
      <c r="BO17" s="494">
        <f ca="1">('SIM STOCK'!BO12*'ACQUISITION ASSUMPTIONS'!$C$17)*'ACQUISITION ASSUMPTIONS'!$C$32</f>
        <v>12285000</v>
      </c>
      <c r="BP17" s="494">
        <f ca="1">('SIM STOCK'!BP12*'ACQUISITION ASSUMPTIONS'!$C$17)*'ACQUISITION ASSUMPTIONS'!$C$32</f>
        <v>8775000</v>
      </c>
      <c r="BQ17" s="494">
        <f ca="1">('SIM STOCK'!BQ12*'ACQUISITION ASSUMPTIONS'!$C$17)*'ACQUISITION ASSUMPTIONS'!$C$32</f>
        <v>8775000</v>
      </c>
      <c r="BR17" s="494">
        <f ca="1">('SIM STOCK'!BR12*'ACQUISITION ASSUMPTIONS'!$C$17)*'ACQUISITION ASSUMPTIONS'!$C$32</f>
        <v>12285000</v>
      </c>
    </row>
    <row r="18" spans="2:70" ht="25" customHeight="1" outlineLevel="1">
      <c r="B18" s="182" t="str">
        <f>B40</f>
        <v>MVLP2</v>
      </c>
      <c r="C18" s="494">
        <f>('SUBSCRIBER BASE'!C26*'COMMISSION ASSUMPTIONS'!$C10*'COMMISSION ASSUMPTIONS'!$G23*'ACQUISITION ASSUMPTIONS'!$C32)+('SUBSCRIBER BASE'!C26*'COMMISSION ASSUMPTIONS'!$D10*'COMMISSION ASSUMPTIONS'!$G36*'ACQUISITION ASSUMPTIONS'!$C32)+('SUBSCRIBER BASE'!C26*'COMMISSION ASSUMPTIONS'!$E10*'COMMISSION ASSUMPTIONS'!$G47*'ACQUISITION ASSUMPTIONS'!$C32)+('SUBSCRIBER BASE'!C26*'COMMISSION ASSUMPTIONS'!$F10*'COMMISSION ASSUMPTIONS'!$G58*'ACQUISITION ASSUMPTIONS'!$C32)+('SUBSCRIBER BASE'!C26*'COMMISSION ASSUMPTIONS'!$G10*'COMMISSION ASSUMPTIONS'!$G69*'ACQUISITION ASSUMPTIONS'!$C32)</f>
        <v>0</v>
      </c>
      <c r="D18" s="494">
        <f>('SUBSCRIBER BASE'!D26*'COMMISSION ASSUMPTIONS'!$C10*'COMMISSION ASSUMPTIONS'!$G23*'ACQUISITION ASSUMPTIONS'!$C32)+('SUBSCRIBER BASE'!D26*'COMMISSION ASSUMPTIONS'!$D10*'COMMISSION ASSUMPTIONS'!$G36*'ACQUISITION ASSUMPTIONS'!$C32)+('SUBSCRIBER BASE'!D26*'COMMISSION ASSUMPTIONS'!$E10*'COMMISSION ASSUMPTIONS'!$G47*'ACQUISITION ASSUMPTIONS'!$C32)+('SUBSCRIBER BASE'!D26*'COMMISSION ASSUMPTIONS'!$F10*'COMMISSION ASSUMPTIONS'!$G58*'ACQUISITION ASSUMPTIONS'!$C32)+('SUBSCRIBER BASE'!D26*'COMMISSION ASSUMPTIONS'!$G10*'COMMISSION ASSUMPTIONS'!$G69*'ACQUISITION ASSUMPTIONS'!$C32)</f>
        <v>0</v>
      </c>
      <c r="E18" s="494">
        <f>('SUBSCRIBER BASE'!E26*'COMMISSION ASSUMPTIONS'!$C10*'COMMISSION ASSUMPTIONS'!$G23*'ACQUISITION ASSUMPTIONS'!$C32)+('SUBSCRIBER BASE'!E26*'COMMISSION ASSUMPTIONS'!$D10*'COMMISSION ASSUMPTIONS'!$G36*'ACQUISITION ASSUMPTIONS'!$C32)+('SUBSCRIBER BASE'!E26*'COMMISSION ASSUMPTIONS'!$E10*'COMMISSION ASSUMPTIONS'!$G47*'ACQUISITION ASSUMPTIONS'!$C32)+('SUBSCRIBER BASE'!E26*'COMMISSION ASSUMPTIONS'!$F10*'COMMISSION ASSUMPTIONS'!$G58*'ACQUISITION ASSUMPTIONS'!$C32)+('SUBSCRIBER BASE'!E26*'COMMISSION ASSUMPTIONS'!$G10*'COMMISSION ASSUMPTIONS'!$G69*'ACQUISITION ASSUMPTIONS'!$C32)</f>
        <v>0</v>
      </c>
      <c r="F18" s="494">
        <f>('SUBSCRIBER BASE'!F26*'COMMISSION ASSUMPTIONS'!$C10*'COMMISSION ASSUMPTIONS'!$G23*'ACQUISITION ASSUMPTIONS'!$C32)+('SUBSCRIBER BASE'!F26*'COMMISSION ASSUMPTIONS'!$D10*'COMMISSION ASSUMPTIONS'!$G36*'ACQUISITION ASSUMPTIONS'!$C32)+('SUBSCRIBER BASE'!F26*'COMMISSION ASSUMPTIONS'!$E10*'COMMISSION ASSUMPTIONS'!$G47*'ACQUISITION ASSUMPTIONS'!$C32)+('SUBSCRIBER BASE'!F26*'COMMISSION ASSUMPTIONS'!$F10*'COMMISSION ASSUMPTIONS'!$G58*'ACQUISITION ASSUMPTIONS'!$C32)+('SUBSCRIBER BASE'!F26*'COMMISSION ASSUMPTIONS'!$G10*'COMMISSION ASSUMPTIONS'!$G69*'ACQUISITION ASSUMPTIONS'!$C32)</f>
        <v>0</v>
      </c>
      <c r="G18" s="494">
        <f>('SUBSCRIBER BASE'!G26*'COMMISSION ASSUMPTIONS'!$C10*'COMMISSION ASSUMPTIONS'!$G23*'ACQUISITION ASSUMPTIONS'!$C32)+('SUBSCRIBER BASE'!G26*'COMMISSION ASSUMPTIONS'!$D10*'COMMISSION ASSUMPTIONS'!$G36*'ACQUISITION ASSUMPTIONS'!$C32)+('SUBSCRIBER BASE'!G26*'COMMISSION ASSUMPTIONS'!$E10*'COMMISSION ASSUMPTIONS'!$G47*'ACQUISITION ASSUMPTIONS'!$C32)+('SUBSCRIBER BASE'!G26*'COMMISSION ASSUMPTIONS'!$F10*'COMMISSION ASSUMPTIONS'!$G58*'ACQUISITION ASSUMPTIONS'!$C32)+('SUBSCRIBER BASE'!G26*'COMMISSION ASSUMPTIONS'!$G10*'COMMISSION ASSUMPTIONS'!$G69*'ACQUISITION ASSUMPTIONS'!$C32)</f>
        <v>0</v>
      </c>
      <c r="H18" s="494">
        <f>('SUBSCRIBER BASE'!H26*'COMMISSION ASSUMPTIONS'!$C10*'COMMISSION ASSUMPTIONS'!$G23*'ACQUISITION ASSUMPTIONS'!$C32)+('SUBSCRIBER BASE'!H26*'COMMISSION ASSUMPTIONS'!$D10*'COMMISSION ASSUMPTIONS'!$G36*'ACQUISITION ASSUMPTIONS'!$C32)+('SUBSCRIBER BASE'!H26*'COMMISSION ASSUMPTIONS'!$E10*'COMMISSION ASSUMPTIONS'!$G47*'ACQUISITION ASSUMPTIONS'!$C32)+('SUBSCRIBER BASE'!H26*'COMMISSION ASSUMPTIONS'!$F10*'COMMISSION ASSUMPTIONS'!$G58*'ACQUISITION ASSUMPTIONS'!$C32)+('SUBSCRIBER BASE'!H26*'COMMISSION ASSUMPTIONS'!$G10*'COMMISSION ASSUMPTIONS'!$G69*'ACQUISITION ASSUMPTIONS'!$C32)</f>
        <v>0</v>
      </c>
      <c r="I18" s="494">
        <f>('SUBSCRIBER BASE'!I26*'COMMISSION ASSUMPTIONS'!$C10*'COMMISSION ASSUMPTIONS'!$G23*'ACQUISITION ASSUMPTIONS'!$C32)+('SUBSCRIBER BASE'!I26*'COMMISSION ASSUMPTIONS'!$D10*'COMMISSION ASSUMPTIONS'!$G36*'ACQUISITION ASSUMPTIONS'!$C32)+('SUBSCRIBER BASE'!I26*'COMMISSION ASSUMPTIONS'!$E10*'COMMISSION ASSUMPTIONS'!$G47*'ACQUISITION ASSUMPTIONS'!$C32)+('SUBSCRIBER BASE'!I26*'COMMISSION ASSUMPTIONS'!$F10*'COMMISSION ASSUMPTIONS'!$G58*'ACQUISITION ASSUMPTIONS'!$C32)+('SUBSCRIBER BASE'!I26*'COMMISSION ASSUMPTIONS'!$G10*'COMMISSION ASSUMPTIONS'!$G69*'ACQUISITION ASSUMPTIONS'!$C32)</f>
        <v>0</v>
      </c>
      <c r="J18" s="494">
        <f ca="1">('SIM STOCK'!J12*'ACQUISITION ASSUMPTIONS'!$C$18)*'ACQUISITION ASSUMPTIONS'!$C$32</f>
        <v>5400000</v>
      </c>
      <c r="K18" s="494">
        <f ca="1">('SIM STOCK'!K12*'ACQUISITION ASSUMPTIONS'!$C$18)*'ACQUISITION ASSUMPTIONS'!$C$32</f>
        <v>5400000</v>
      </c>
      <c r="L18" s="494">
        <f ca="1">('SIM STOCK'!L12*'ACQUISITION ASSUMPTIONS'!$C$18)*'ACQUISITION ASSUMPTIONS'!$C$32</f>
        <v>0</v>
      </c>
      <c r="M18" s="494">
        <f ca="1">('SIM STOCK'!M12*'ACQUISITION ASSUMPTIONS'!$C$18)*'ACQUISITION ASSUMPTIONS'!$C$32</f>
        <v>0</v>
      </c>
      <c r="N18" s="494">
        <f ca="1">('SIM STOCK'!N12*'ACQUISITION ASSUMPTIONS'!$C$18)*'ACQUISITION ASSUMPTIONS'!$C$32</f>
        <v>5400000</v>
      </c>
      <c r="O18" s="494">
        <f ca="1">('SIM STOCK'!O12*'ACQUISITION ASSUMPTIONS'!$C$18)*'ACQUISITION ASSUMPTIONS'!$C$32</f>
        <v>5400000</v>
      </c>
      <c r="P18" s="494">
        <f ca="1">('SIM STOCK'!P12*'ACQUISITION ASSUMPTIONS'!$C$18)*'ACQUISITION ASSUMPTIONS'!$C$32</f>
        <v>5400000</v>
      </c>
      <c r="Q18" s="494">
        <f ca="1">('SIM STOCK'!Q12*'ACQUISITION ASSUMPTIONS'!$C$18)*'ACQUISITION ASSUMPTIONS'!$C$32</f>
        <v>0</v>
      </c>
      <c r="R18" s="494">
        <f ca="1">('SIM STOCK'!R12*'ACQUISITION ASSUMPTIONS'!$C$18)*'ACQUISITION ASSUMPTIONS'!$C$32</f>
        <v>5400000</v>
      </c>
      <c r="S18" s="494">
        <f ca="1">('SIM STOCK'!S12*'ACQUISITION ASSUMPTIONS'!$C$18)*'ACQUISITION ASSUMPTIONS'!$C$32</f>
        <v>5400000</v>
      </c>
      <c r="T18" s="494">
        <f ca="1">('SIM STOCK'!T12*'ACQUISITION ASSUMPTIONS'!$C$18)*'ACQUISITION ASSUMPTIONS'!$C$32</f>
        <v>5400000</v>
      </c>
      <c r="U18" s="494">
        <f ca="1">('SIM STOCK'!U12*'ACQUISITION ASSUMPTIONS'!$C$18)*'ACQUISITION ASSUMPTIONS'!$C$32</f>
        <v>5400000</v>
      </c>
      <c r="V18" s="494">
        <f ca="1">('SIM STOCK'!V12*'ACQUISITION ASSUMPTIONS'!$C$18)*'ACQUISITION ASSUMPTIONS'!$C$32</f>
        <v>5400000</v>
      </c>
      <c r="W18" s="494">
        <f ca="1">('SIM STOCK'!W12*'ACQUISITION ASSUMPTIONS'!$C$18)*'ACQUISITION ASSUMPTIONS'!$C$32</f>
        <v>5400000</v>
      </c>
      <c r="X18" s="494">
        <f ca="1">('SIM STOCK'!X12*'ACQUISITION ASSUMPTIONS'!$C$18)*'ACQUISITION ASSUMPTIONS'!$C$32</f>
        <v>5400000</v>
      </c>
      <c r="Y18" s="494">
        <f ca="1">('SIM STOCK'!Y12*'ACQUISITION ASSUMPTIONS'!$C$18)*'ACQUISITION ASSUMPTIONS'!$C$32</f>
        <v>5400000</v>
      </c>
      <c r="Z18" s="494">
        <f ca="1">('SIM STOCK'!Z12*'ACQUISITION ASSUMPTIONS'!$C$18)*'ACQUISITION ASSUMPTIONS'!$C$32</f>
        <v>5400000</v>
      </c>
      <c r="AA18" s="494">
        <f ca="1">('SIM STOCK'!AA12*'ACQUISITION ASSUMPTIONS'!$C$18)*'ACQUISITION ASSUMPTIONS'!$C$32</f>
        <v>5400000</v>
      </c>
      <c r="AB18" s="494">
        <f ca="1">('SIM STOCK'!AB12*'ACQUISITION ASSUMPTIONS'!$C$18)*'ACQUISITION ASSUMPTIONS'!$C$32</f>
        <v>5400000</v>
      </c>
      <c r="AC18" s="494">
        <f ca="1">('SIM STOCK'!AC12*'ACQUISITION ASSUMPTIONS'!$C$18)*'ACQUISITION ASSUMPTIONS'!$C$32</f>
        <v>5400000</v>
      </c>
      <c r="AD18" s="494">
        <f ca="1">('SIM STOCK'!AD12*'ACQUISITION ASSUMPTIONS'!$C$18)*'ACQUISITION ASSUMPTIONS'!$C$32</f>
        <v>5400000</v>
      </c>
      <c r="AE18" s="494">
        <f ca="1">('SIM STOCK'!AE12*'ACQUISITION ASSUMPTIONS'!$C$18)*'ACQUISITION ASSUMPTIONS'!$C$32</f>
        <v>5400000</v>
      </c>
      <c r="AF18" s="494">
        <f ca="1">('SIM STOCK'!AF12*'ACQUISITION ASSUMPTIONS'!$C$18)*'ACQUISITION ASSUMPTIONS'!$C$32</f>
        <v>5400000</v>
      </c>
      <c r="AG18" s="494">
        <f ca="1">('SIM STOCK'!AG12*'ACQUISITION ASSUMPTIONS'!$C$18)*'ACQUISITION ASSUMPTIONS'!$C$32</f>
        <v>5400000</v>
      </c>
      <c r="AH18" s="494">
        <f ca="1">('SIM STOCK'!AH12*'ACQUISITION ASSUMPTIONS'!$C$18)*'ACQUISITION ASSUMPTIONS'!$C$32</f>
        <v>5400000</v>
      </c>
      <c r="AI18" s="494">
        <f ca="1">('SIM STOCK'!AI12*'ACQUISITION ASSUMPTIONS'!$C$18)*'ACQUISITION ASSUMPTIONS'!$C$32</f>
        <v>5400000</v>
      </c>
      <c r="AJ18" s="494">
        <f ca="1">('SIM STOCK'!AJ12*'ACQUISITION ASSUMPTIONS'!$C$18)*'ACQUISITION ASSUMPTIONS'!$C$32</f>
        <v>5400000</v>
      </c>
      <c r="AK18" s="494">
        <f ca="1">('SIM STOCK'!AK12*'ACQUISITION ASSUMPTIONS'!$C$18)*'ACQUISITION ASSUMPTIONS'!$C$32</f>
        <v>5400000</v>
      </c>
      <c r="AL18" s="494">
        <f ca="1">('SIM STOCK'!AL12*'ACQUISITION ASSUMPTIONS'!$C$18)*'ACQUISITION ASSUMPTIONS'!$C$32</f>
        <v>5400000</v>
      </c>
      <c r="AM18" s="494">
        <f ca="1">('SIM STOCK'!AM12*'ACQUISITION ASSUMPTIONS'!$C$18)*'ACQUISITION ASSUMPTIONS'!$C$32</f>
        <v>5400000</v>
      </c>
      <c r="AN18" s="494">
        <f ca="1">('SIM STOCK'!AN12*'ACQUISITION ASSUMPTIONS'!$C$18)*'ACQUISITION ASSUMPTIONS'!$C$32</f>
        <v>5400000</v>
      </c>
      <c r="AO18" s="494">
        <f ca="1">('SIM STOCK'!AO12*'ACQUISITION ASSUMPTIONS'!$C$18)*'ACQUISITION ASSUMPTIONS'!$C$32</f>
        <v>5400000</v>
      </c>
      <c r="AP18" s="494">
        <f ca="1">('SIM STOCK'!AP12*'ACQUISITION ASSUMPTIONS'!$C$18)*'ACQUISITION ASSUMPTIONS'!$C$32</f>
        <v>5400000</v>
      </c>
      <c r="AQ18" s="494">
        <f ca="1">('SIM STOCK'!AQ12*'ACQUISITION ASSUMPTIONS'!$C$18)*'ACQUISITION ASSUMPTIONS'!$C$32</f>
        <v>5400000</v>
      </c>
      <c r="AR18" s="494">
        <f ca="1">('SIM STOCK'!AR12*'ACQUISITION ASSUMPTIONS'!$C$18)*'ACQUISITION ASSUMPTIONS'!$C$32</f>
        <v>5400000</v>
      </c>
      <c r="AS18" s="494">
        <f ca="1">('SIM STOCK'!AS12*'ACQUISITION ASSUMPTIONS'!$C$18)*'ACQUISITION ASSUMPTIONS'!$C$32</f>
        <v>5400000</v>
      </c>
      <c r="AT18" s="494">
        <f ca="1">('SIM STOCK'!AT12*'ACQUISITION ASSUMPTIONS'!$C$18)*'ACQUISITION ASSUMPTIONS'!$C$32</f>
        <v>5400000</v>
      </c>
      <c r="AU18" s="494">
        <f ca="1">('SIM STOCK'!AU12*'ACQUISITION ASSUMPTIONS'!$C$18)*'ACQUISITION ASSUMPTIONS'!$C$32</f>
        <v>5400000</v>
      </c>
      <c r="AV18" s="494">
        <f ca="1">('SIM STOCK'!AV12*'ACQUISITION ASSUMPTIONS'!$C$18)*'ACQUISITION ASSUMPTIONS'!$C$32</f>
        <v>5400000</v>
      </c>
      <c r="AW18" s="494">
        <f ca="1">('SIM STOCK'!AW12*'ACQUISITION ASSUMPTIONS'!$C$18)*'ACQUISITION ASSUMPTIONS'!$C$32</f>
        <v>5400000</v>
      </c>
      <c r="AX18" s="494">
        <f ca="1">('SIM STOCK'!AX12*'ACQUISITION ASSUMPTIONS'!$C$18)*'ACQUISITION ASSUMPTIONS'!$C$32</f>
        <v>5400000</v>
      </c>
      <c r="AY18" s="494">
        <f ca="1">('SIM STOCK'!AY12*'ACQUISITION ASSUMPTIONS'!$C$18)*'ACQUISITION ASSUMPTIONS'!$C$32</f>
        <v>5400000</v>
      </c>
      <c r="AZ18" s="494">
        <f ca="1">('SIM STOCK'!AZ12*'ACQUISITION ASSUMPTIONS'!$C$18)*'ACQUISITION ASSUMPTIONS'!$C$32</f>
        <v>5400000</v>
      </c>
      <c r="BA18" s="494">
        <f ca="1">('SIM STOCK'!BA12*'ACQUISITION ASSUMPTIONS'!$C$18)*'ACQUISITION ASSUMPTIONS'!$C$32</f>
        <v>5400000</v>
      </c>
      <c r="BB18" s="494">
        <f ca="1">('SIM STOCK'!BB12*'ACQUISITION ASSUMPTIONS'!$C$18)*'ACQUISITION ASSUMPTIONS'!$C$32</f>
        <v>5400000</v>
      </c>
      <c r="BC18" s="494">
        <f ca="1">('SIM STOCK'!BC12*'ACQUISITION ASSUMPTIONS'!$C$18)*'ACQUISITION ASSUMPTIONS'!$C$32</f>
        <v>5400000</v>
      </c>
      <c r="BD18" s="494">
        <f ca="1">('SIM STOCK'!BD12*'ACQUISITION ASSUMPTIONS'!$C$18)*'ACQUISITION ASSUMPTIONS'!$C$32</f>
        <v>5400000</v>
      </c>
      <c r="BE18" s="494">
        <f ca="1">('SIM STOCK'!BE12*'ACQUISITION ASSUMPTIONS'!$C$18)*'ACQUISITION ASSUMPTIONS'!$C$32</f>
        <v>7560000</v>
      </c>
      <c r="BF18" s="494">
        <f ca="1">('SIM STOCK'!BF12*'ACQUISITION ASSUMPTIONS'!$C$18)*'ACQUISITION ASSUMPTIONS'!$C$32</f>
        <v>5400000</v>
      </c>
      <c r="BG18" s="494">
        <f ca="1">('SIM STOCK'!BG12*'ACQUISITION ASSUMPTIONS'!$C$18)*'ACQUISITION ASSUMPTIONS'!$C$32</f>
        <v>5400000</v>
      </c>
      <c r="BH18" s="494">
        <f ca="1">('SIM STOCK'!BH12*'ACQUISITION ASSUMPTIONS'!$C$18)*'ACQUISITION ASSUMPTIONS'!$C$32</f>
        <v>5400000</v>
      </c>
      <c r="BI18" s="494">
        <f ca="1">('SIM STOCK'!BI12*'ACQUISITION ASSUMPTIONS'!$C$18)*'ACQUISITION ASSUMPTIONS'!$C$32</f>
        <v>5400000</v>
      </c>
      <c r="BJ18" s="494">
        <f ca="1">('SIM STOCK'!BJ12*'ACQUISITION ASSUMPTIONS'!$C$18)*'ACQUISITION ASSUMPTIONS'!$C$32</f>
        <v>5400000</v>
      </c>
      <c r="BK18" s="494">
        <f ca="1">('SIM STOCK'!BK12*'ACQUISITION ASSUMPTIONS'!$C$18)*'ACQUISITION ASSUMPTIONS'!$C$32</f>
        <v>5400000</v>
      </c>
      <c r="BL18" s="494">
        <f ca="1">('SIM STOCK'!BL12*'ACQUISITION ASSUMPTIONS'!$C$18)*'ACQUISITION ASSUMPTIONS'!$C$32</f>
        <v>5400000</v>
      </c>
      <c r="BM18" s="494">
        <f ca="1">('SIM STOCK'!BM12*'ACQUISITION ASSUMPTIONS'!$C$18)*'ACQUISITION ASSUMPTIONS'!$C$32</f>
        <v>7560000</v>
      </c>
      <c r="BN18" s="494">
        <f ca="1">('SIM STOCK'!BN12*'ACQUISITION ASSUMPTIONS'!$C$18)*'ACQUISITION ASSUMPTIONS'!$C$32</f>
        <v>7560000</v>
      </c>
      <c r="BO18" s="494">
        <f ca="1">('SIM STOCK'!BO12*'ACQUISITION ASSUMPTIONS'!$C$18)*'ACQUISITION ASSUMPTIONS'!$C$32</f>
        <v>7560000</v>
      </c>
      <c r="BP18" s="494">
        <f ca="1">('SIM STOCK'!BP12*'ACQUISITION ASSUMPTIONS'!$C$18)*'ACQUISITION ASSUMPTIONS'!$C$32</f>
        <v>5400000</v>
      </c>
      <c r="BQ18" s="494">
        <f ca="1">('SIM STOCK'!BQ12*'ACQUISITION ASSUMPTIONS'!$C$18)*'ACQUISITION ASSUMPTIONS'!$C$32</f>
        <v>5400000</v>
      </c>
      <c r="BR18" s="494">
        <f ca="1">('SIM STOCK'!BR12*'ACQUISITION ASSUMPTIONS'!$C$18)*'ACQUISITION ASSUMPTIONS'!$C$32</f>
        <v>7560000</v>
      </c>
    </row>
    <row r="19" spans="2:70" ht="25" customHeight="1" outlineLevel="1">
      <c r="B19" s="182" t="str">
        <f>B41</f>
        <v>MVLP3</v>
      </c>
      <c r="C19" s="494">
        <f>('SUBSCRIBER BASE'!C27*'COMMISSION ASSUMPTIONS'!$C11*'COMMISSION ASSUMPTIONS'!$G24*'ACQUISITION ASSUMPTIONS'!$C33)+('SUBSCRIBER BASE'!C27*'COMMISSION ASSUMPTIONS'!$D11*'COMMISSION ASSUMPTIONS'!$G35*'ACQUISITION ASSUMPTIONS'!$C33)+('SUBSCRIBER BASE'!C27*'COMMISSION ASSUMPTIONS'!$E11*'COMMISSION ASSUMPTIONS'!$G46*'ACQUISITION ASSUMPTIONS'!$C33)+('SUBSCRIBER BASE'!C27*'COMMISSION ASSUMPTIONS'!$F11*'COMMISSION ASSUMPTIONS'!$G57*'ACQUISITION ASSUMPTIONS'!$C33)+('SUBSCRIBER BASE'!C27*'COMMISSION ASSUMPTIONS'!$G11*'COMMISSION ASSUMPTIONS'!$G68*'ACQUISITION ASSUMPTIONS'!$C33)</f>
        <v>0</v>
      </c>
      <c r="D19" s="494">
        <f>('SUBSCRIBER BASE'!D27*'COMMISSION ASSUMPTIONS'!$C11*'COMMISSION ASSUMPTIONS'!$G24*'ACQUISITION ASSUMPTIONS'!$C33)+('SUBSCRIBER BASE'!D27*'COMMISSION ASSUMPTIONS'!$D11*'COMMISSION ASSUMPTIONS'!$G35*'ACQUISITION ASSUMPTIONS'!$C33)+('SUBSCRIBER BASE'!D27*'COMMISSION ASSUMPTIONS'!$E11*'COMMISSION ASSUMPTIONS'!$G46*'ACQUISITION ASSUMPTIONS'!$C33)+('SUBSCRIBER BASE'!D27*'COMMISSION ASSUMPTIONS'!$F11*'COMMISSION ASSUMPTIONS'!$G57*'ACQUISITION ASSUMPTIONS'!$C33)+('SUBSCRIBER BASE'!D27*'COMMISSION ASSUMPTIONS'!$G11*'COMMISSION ASSUMPTIONS'!$G68*'ACQUISITION ASSUMPTIONS'!$C33)</f>
        <v>0</v>
      </c>
      <c r="E19" s="494">
        <f>('SUBSCRIBER BASE'!E27*'COMMISSION ASSUMPTIONS'!$C11*'COMMISSION ASSUMPTIONS'!$G24*'ACQUISITION ASSUMPTIONS'!$C33)+('SUBSCRIBER BASE'!E27*'COMMISSION ASSUMPTIONS'!$D11*'COMMISSION ASSUMPTIONS'!$G35*'ACQUISITION ASSUMPTIONS'!$C33)+('SUBSCRIBER BASE'!E27*'COMMISSION ASSUMPTIONS'!$E11*'COMMISSION ASSUMPTIONS'!$G46*'ACQUISITION ASSUMPTIONS'!$C33)+('SUBSCRIBER BASE'!E27*'COMMISSION ASSUMPTIONS'!$F11*'COMMISSION ASSUMPTIONS'!$G57*'ACQUISITION ASSUMPTIONS'!$C33)+('SUBSCRIBER BASE'!E27*'COMMISSION ASSUMPTIONS'!$G11*'COMMISSION ASSUMPTIONS'!$G68*'ACQUISITION ASSUMPTIONS'!$C33)</f>
        <v>0</v>
      </c>
      <c r="F19" s="494">
        <f>('SUBSCRIBER BASE'!F27*'COMMISSION ASSUMPTIONS'!$C11*'COMMISSION ASSUMPTIONS'!$G24*'ACQUISITION ASSUMPTIONS'!$C33)+('SUBSCRIBER BASE'!F27*'COMMISSION ASSUMPTIONS'!$D11*'COMMISSION ASSUMPTIONS'!$G35*'ACQUISITION ASSUMPTIONS'!$C33)+('SUBSCRIBER BASE'!F27*'COMMISSION ASSUMPTIONS'!$E11*'COMMISSION ASSUMPTIONS'!$G46*'ACQUISITION ASSUMPTIONS'!$C33)+('SUBSCRIBER BASE'!F27*'COMMISSION ASSUMPTIONS'!$F11*'COMMISSION ASSUMPTIONS'!$G57*'ACQUISITION ASSUMPTIONS'!$C33)+('SUBSCRIBER BASE'!F27*'COMMISSION ASSUMPTIONS'!$G11*'COMMISSION ASSUMPTIONS'!$G68*'ACQUISITION ASSUMPTIONS'!$C33)</f>
        <v>0</v>
      </c>
      <c r="G19" s="494">
        <f>('SUBSCRIBER BASE'!G27*'COMMISSION ASSUMPTIONS'!$C11*'COMMISSION ASSUMPTIONS'!$G24*'ACQUISITION ASSUMPTIONS'!$C33)+('SUBSCRIBER BASE'!G27*'COMMISSION ASSUMPTIONS'!$D11*'COMMISSION ASSUMPTIONS'!$G35*'ACQUISITION ASSUMPTIONS'!$C33)+('SUBSCRIBER BASE'!G27*'COMMISSION ASSUMPTIONS'!$E11*'COMMISSION ASSUMPTIONS'!$G46*'ACQUISITION ASSUMPTIONS'!$C33)+('SUBSCRIBER BASE'!G27*'COMMISSION ASSUMPTIONS'!$F11*'COMMISSION ASSUMPTIONS'!$G57*'ACQUISITION ASSUMPTIONS'!$C33)+('SUBSCRIBER BASE'!G27*'COMMISSION ASSUMPTIONS'!$G11*'COMMISSION ASSUMPTIONS'!$G68*'ACQUISITION ASSUMPTIONS'!$C33)</f>
        <v>0</v>
      </c>
      <c r="H19" s="494">
        <f>('SUBSCRIBER BASE'!H27*'COMMISSION ASSUMPTIONS'!$C11*'COMMISSION ASSUMPTIONS'!$G24*'ACQUISITION ASSUMPTIONS'!$C33)+('SUBSCRIBER BASE'!H27*'COMMISSION ASSUMPTIONS'!$D11*'COMMISSION ASSUMPTIONS'!$G35*'ACQUISITION ASSUMPTIONS'!$C33)+('SUBSCRIBER BASE'!H27*'COMMISSION ASSUMPTIONS'!$E11*'COMMISSION ASSUMPTIONS'!$G46*'ACQUISITION ASSUMPTIONS'!$C33)+('SUBSCRIBER BASE'!H27*'COMMISSION ASSUMPTIONS'!$F11*'COMMISSION ASSUMPTIONS'!$G57*'ACQUISITION ASSUMPTIONS'!$C33)+('SUBSCRIBER BASE'!H27*'COMMISSION ASSUMPTIONS'!$G11*'COMMISSION ASSUMPTIONS'!$G68*'ACQUISITION ASSUMPTIONS'!$C33)</f>
        <v>0</v>
      </c>
      <c r="I19" s="494">
        <f>('SUBSCRIBER BASE'!I27*'COMMISSION ASSUMPTIONS'!$C11*'COMMISSION ASSUMPTIONS'!$G24*'ACQUISITION ASSUMPTIONS'!$C33)+('SUBSCRIBER BASE'!I27*'COMMISSION ASSUMPTIONS'!$D11*'COMMISSION ASSUMPTIONS'!$G35*'ACQUISITION ASSUMPTIONS'!$C33)+('SUBSCRIBER BASE'!I27*'COMMISSION ASSUMPTIONS'!$E11*'COMMISSION ASSUMPTIONS'!$G46*'ACQUISITION ASSUMPTIONS'!$C33)+('SUBSCRIBER BASE'!I27*'COMMISSION ASSUMPTIONS'!$F11*'COMMISSION ASSUMPTIONS'!$G57*'ACQUISITION ASSUMPTIONS'!$C33)+('SUBSCRIBER BASE'!I27*'COMMISSION ASSUMPTIONS'!$G11*'COMMISSION ASSUMPTIONS'!$G68*'ACQUISITION ASSUMPTIONS'!$C33)</f>
        <v>0</v>
      </c>
      <c r="J19" s="494">
        <f ca="1">('SIM STOCK'!J12*'ACQUISITION ASSUMPTIONS'!$C$19)*'ACQUISITION ASSUMPTIONS'!$C$32</f>
        <v>3600000</v>
      </c>
      <c r="K19" s="494">
        <f ca="1">('SIM STOCK'!K12*'ACQUISITION ASSUMPTIONS'!$C$19)*'ACQUISITION ASSUMPTIONS'!$C$32</f>
        <v>3600000</v>
      </c>
      <c r="L19" s="494">
        <f ca="1">('SIM STOCK'!L12*'ACQUISITION ASSUMPTIONS'!$C$19)*'ACQUISITION ASSUMPTIONS'!$C$32</f>
        <v>0</v>
      </c>
      <c r="M19" s="494">
        <f ca="1">('SIM STOCK'!M12*'ACQUISITION ASSUMPTIONS'!$C$19)*'ACQUISITION ASSUMPTIONS'!$C$32</f>
        <v>0</v>
      </c>
      <c r="N19" s="494">
        <f ca="1">('SIM STOCK'!N12*'ACQUISITION ASSUMPTIONS'!$C$19)*'ACQUISITION ASSUMPTIONS'!$C$32</f>
        <v>3600000</v>
      </c>
      <c r="O19" s="494">
        <f ca="1">('SIM STOCK'!O12*'ACQUISITION ASSUMPTIONS'!$C$19)*'ACQUISITION ASSUMPTIONS'!$C$32</f>
        <v>3600000</v>
      </c>
      <c r="P19" s="494">
        <f ca="1">('SIM STOCK'!P12*'ACQUISITION ASSUMPTIONS'!$C$19)*'ACQUISITION ASSUMPTIONS'!$C$32</f>
        <v>3600000</v>
      </c>
      <c r="Q19" s="494">
        <f ca="1">('SIM STOCK'!Q12*'ACQUISITION ASSUMPTIONS'!$C$19)*'ACQUISITION ASSUMPTIONS'!$C$32</f>
        <v>0</v>
      </c>
      <c r="R19" s="494">
        <f ca="1">('SIM STOCK'!R12*'ACQUISITION ASSUMPTIONS'!$C$19)*'ACQUISITION ASSUMPTIONS'!$C$32</f>
        <v>3600000</v>
      </c>
      <c r="S19" s="494">
        <f ca="1">('SIM STOCK'!S12*'ACQUISITION ASSUMPTIONS'!$C$19)*'ACQUISITION ASSUMPTIONS'!$C$32</f>
        <v>3600000</v>
      </c>
      <c r="T19" s="494">
        <f ca="1">('SIM STOCK'!T12*'ACQUISITION ASSUMPTIONS'!$C$19)*'ACQUISITION ASSUMPTIONS'!$C$32</f>
        <v>3600000</v>
      </c>
      <c r="U19" s="494">
        <f ca="1">('SIM STOCK'!U12*'ACQUISITION ASSUMPTIONS'!$C$19)*'ACQUISITION ASSUMPTIONS'!$C$32</f>
        <v>3600000</v>
      </c>
      <c r="V19" s="494">
        <f ca="1">('SIM STOCK'!V12*'ACQUISITION ASSUMPTIONS'!$C$19)*'ACQUISITION ASSUMPTIONS'!$C$32</f>
        <v>3600000</v>
      </c>
      <c r="W19" s="494">
        <f ca="1">('SIM STOCK'!W12*'ACQUISITION ASSUMPTIONS'!$C$19)*'ACQUISITION ASSUMPTIONS'!$C$32</f>
        <v>3600000</v>
      </c>
      <c r="X19" s="494">
        <f ca="1">('SIM STOCK'!X12*'ACQUISITION ASSUMPTIONS'!$C$19)*'ACQUISITION ASSUMPTIONS'!$C$32</f>
        <v>3600000</v>
      </c>
      <c r="Y19" s="494">
        <f ca="1">('SIM STOCK'!Y12*'ACQUISITION ASSUMPTIONS'!$C$19)*'ACQUISITION ASSUMPTIONS'!$C$32</f>
        <v>3600000</v>
      </c>
      <c r="Z19" s="494">
        <f ca="1">('SIM STOCK'!Z12*'ACQUISITION ASSUMPTIONS'!$C$19)*'ACQUISITION ASSUMPTIONS'!$C$32</f>
        <v>3600000</v>
      </c>
      <c r="AA19" s="494">
        <f ca="1">('SIM STOCK'!AA12*'ACQUISITION ASSUMPTIONS'!$C$19)*'ACQUISITION ASSUMPTIONS'!$C$32</f>
        <v>3600000</v>
      </c>
      <c r="AB19" s="494">
        <f ca="1">('SIM STOCK'!AB12*'ACQUISITION ASSUMPTIONS'!$C$19)*'ACQUISITION ASSUMPTIONS'!$C$32</f>
        <v>3600000</v>
      </c>
      <c r="AC19" s="494">
        <f ca="1">('SIM STOCK'!AC12*'ACQUISITION ASSUMPTIONS'!$C$19)*'ACQUISITION ASSUMPTIONS'!$C$32</f>
        <v>3600000</v>
      </c>
      <c r="AD19" s="494">
        <f ca="1">('SIM STOCK'!AD12*'ACQUISITION ASSUMPTIONS'!$C$19)*'ACQUISITION ASSUMPTIONS'!$C$32</f>
        <v>3600000</v>
      </c>
      <c r="AE19" s="494">
        <f ca="1">('SIM STOCK'!AE12*'ACQUISITION ASSUMPTIONS'!$C$19)*'ACQUISITION ASSUMPTIONS'!$C$32</f>
        <v>3600000</v>
      </c>
      <c r="AF19" s="494">
        <f ca="1">('SIM STOCK'!AF12*'ACQUISITION ASSUMPTIONS'!$C$19)*'ACQUISITION ASSUMPTIONS'!$C$32</f>
        <v>3600000</v>
      </c>
      <c r="AG19" s="494">
        <f ca="1">('SIM STOCK'!AG12*'ACQUISITION ASSUMPTIONS'!$C$19)*'ACQUISITION ASSUMPTIONS'!$C$32</f>
        <v>3600000</v>
      </c>
      <c r="AH19" s="494">
        <f ca="1">('SIM STOCK'!AH12*'ACQUISITION ASSUMPTIONS'!$C$19)*'ACQUISITION ASSUMPTIONS'!$C$32</f>
        <v>3600000</v>
      </c>
      <c r="AI19" s="494">
        <f ca="1">('SIM STOCK'!AI12*'ACQUISITION ASSUMPTIONS'!$C$19)*'ACQUISITION ASSUMPTIONS'!$C$32</f>
        <v>3600000</v>
      </c>
      <c r="AJ19" s="494">
        <f ca="1">('SIM STOCK'!AJ12*'ACQUISITION ASSUMPTIONS'!$C$19)*'ACQUISITION ASSUMPTIONS'!$C$32</f>
        <v>3600000</v>
      </c>
      <c r="AK19" s="494">
        <f ca="1">('SIM STOCK'!AK12*'ACQUISITION ASSUMPTIONS'!$C$19)*'ACQUISITION ASSUMPTIONS'!$C$32</f>
        <v>3600000</v>
      </c>
      <c r="AL19" s="494">
        <f ca="1">('SIM STOCK'!AL12*'ACQUISITION ASSUMPTIONS'!$C$19)*'ACQUISITION ASSUMPTIONS'!$C$32</f>
        <v>3600000</v>
      </c>
      <c r="AM19" s="494">
        <f ca="1">('SIM STOCK'!AM12*'ACQUISITION ASSUMPTIONS'!$C$19)*'ACQUISITION ASSUMPTIONS'!$C$32</f>
        <v>3600000</v>
      </c>
      <c r="AN19" s="494">
        <f ca="1">('SIM STOCK'!AN12*'ACQUISITION ASSUMPTIONS'!$C$19)*'ACQUISITION ASSUMPTIONS'!$C$32</f>
        <v>3600000</v>
      </c>
      <c r="AO19" s="494">
        <f ca="1">('SIM STOCK'!AO12*'ACQUISITION ASSUMPTIONS'!$C$19)*'ACQUISITION ASSUMPTIONS'!$C$32</f>
        <v>3600000</v>
      </c>
      <c r="AP19" s="494">
        <f ca="1">('SIM STOCK'!AP12*'ACQUISITION ASSUMPTIONS'!$C$19)*'ACQUISITION ASSUMPTIONS'!$C$32</f>
        <v>3600000</v>
      </c>
      <c r="AQ19" s="494">
        <f ca="1">('SIM STOCK'!AQ12*'ACQUISITION ASSUMPTIONS'!$C$19)*'ACQUISITION ASSUMPTIONS'!$C$32</f>
        <v>3600000</v>
      </c>
      <c r="AR19" s="494">
        <f ca="1">('SIM STOCK'!AR12*'ACQUISITION ASSUMPTIONS'!$C$19)*'ACQUISITION ASSUMPTIONS'!$C$32</f>
        <v>3600000</v>
      </c>
      <c r="AS19" s="494">
        <f ca="1">('SIM STOCK'!AS12*'ACQUISITION ASSUMPTIONS'!$C$19)*'ACQUISITION ASSUMPTIONS'!$C$32</f>
        <v>3600000</v>
      </c>
      <c r="AT19" s="494">
        <f ca="1">('SIM STOCK'!AT12*'ACQUISITION ASSUMPTIONS'!$C$19)*'ACQUISITION ASSUMPTIONS'!$C$32</f>
        <v>3600000</v>
      </c>
      <c r="AU19" s="494">
        <f ca="1">('SIM STOCK'!AU12*'ACQUISITION ASSUMPTIONS'!$C$19)*'ACQUISITION ASSUMPTIONS'!$C$32</f>
        <v>3600000</v>
      </c>
      <c r="AV19" s="494">
        <f ca="1">('SIM STOCK'!AV12*'ACQUISITION ASSUMPTIONS'!$C$19)*'ACQUISITION ASSUMPTIONS'!$C$32</f>
        <v>3600000</v>
      </c>
      <c r="AW19" s="494">
        <f ca="1">('SIM STOCK'!AW12*'ACQUISITION ASSUMPTIONS'!$C$19)*'ACQUISITION ASSUMPTIONS'!$C$32</f>
        <v>3600000</v>
      </c>
      <c r="AX19" s="494">
        <f ca="1">('SIM STOCK'!AX12*'ACQUISITION ASSUMPTIONS'!$C$19)*'ACQUISITION ASSUMPTIONS'!$C$32</f>
        <v>3600000</v>
      </c>
      <c r="AY19" s="494">
        <f ca="1">('SIM STOCK'!AY12*'ACQUISITION ASSUMPTIONS'!$C$19)*'ACQUISITION ASSUMPTIONS'!$C$32</f>
        <v>3600000</v>
      </c>
      <c r="AZ19" s="494">
        <f ca="1">('SIM STOCK'!AZ12*'ACQUISITION ASSUMPTIONS'!$C$19)*'ACQUISITION ASSUMPTIONS'!$C$32</f>
        <v>3600000</v>
      </c>
      <c r="BA19" s="494">
        <f ca="1">('SIM STOCK'!BA12*'ACQUISITION ASSUMPTIONS'!$C$19)*'ACQUISITION ASSUMPTIONS'!$C$32</f>
        <v>3600000</v>
      </c>
      <c r="BB19" s="494">
        <f ca="1">('SIM STOCK'!BB12*'ACQUISITION ASSUMPTIONS'!$C$19)*'ACQUISITION ASSUMPTIONS'!$C$32</f>
        <v>3600000</v>
      </c>
      <c r="BC19" s="494">
        <f ca="1">('SIM STOCK'!BC12*'ACQUISITION ASSUMPTIONS'!$C$19)*'ACQUISITION ASSUMPTIONS'!$C$32</f>
        <v>3600000</v>
      </c>
      <c r="BD19" s="494">
        <f ca="1">('SIM STOCK'!BD12*'ACQUISITION ASSUMPTIONS'!$C$19)*'ACQUISITION ASSUMPTIONS'!$C$32</f>
        <v>3600000</v>
      </c>
      <c r="BE19" s="494">
        <f ca="1">('SIM STOCK'!BE12*'ACQUISITION ASSUMPTIONS'!$C$19)*'ACQUISITION ASSUMPTIONS'!$C$32</f>
        <v>5040000</v>
      </c>
      <c r="BF19" s="494">
        <f ca="1">('SIM STOCK'!BF12*'ACQUISITION ASSUMPTIONS'!$C$19)*'ACQUISITION ASSUMPTIONS'!$C$32</f>
        <v>3600000</v>
      </c>
      <c r="BG19" s="494">
        <f ca="1">('SIM STOCK'!BG12*'ACQUISITION ASSUMPTIONS'!$C$19)*'ACQUISITION ASSUMPTIONS'!$C$32</f>
        <v>3600000</v>
      </c>
      <c r="BH19" s="494">
        <f ca="1">('SIM STOCK'!BH12*'ACQUISITION ASSUMPTIONS'!$C$19)*'ACQUISITION ASSUMPTIONS'!$C$32</f>
        <v>3600000</v>
      </c>
      <c r="BI19" s="494">
        <f ca="1">('SIM STOCK'!BI12*'ACQUISITION ASSUMPTIONS'!$C$19)*'ACQUISITION ASSUMPTIONS'!$C$32</f>
        <v>3600000</v>
      </c>
      <c r="BJ19" s="494">
        <f ca="1">('SIM STOCK'!BJ12*'ACQUISITION ASSUMPTIONS'!$C$19)*'ACQUISITION ASSUMPTIONS'!$C$32</f>
        <v>3600000</v>
      </c>
      <c r="BK19" s="494">
        <f ca="1">('SIM STOCK'!BK12*'ACQUISITION ASSUMPTIONS'!$C$19)*'ACQUISITION ASSUMPTIONS'!$C$32</f>
        <v>3600000</v>
      </c>
      <c r="BL19" s="494">
        <f ca="1">('SIM STOCK'!BL12*'ACQUISITION ASSUMPTIONS'!$C$19)*'ACQUISITION ASSUMPTIONS'!$C$32</f>
        <v>3600000</v>
      </c>
      <c r="BM19" s="494">
        <f ca="1">('SIM STOCK'!BM12*'ACQUISITION ASSUMPTIONS'!$C$19)*'ACQUISITION ASSUMPTIONS'!$C$32</f>
        <v>5040000</v>
      </c>
      <c r="BN19" s="494">
        <f ca="1">('SIM STOCK'!BN12*'ACQUISITION ASSUMPTIONS'!$C$19)*'ACQUISITION ASSUMPTIONS'!$C$32</f>
        <v>5040000</v>
      </c>
      <c r="BO19" s="494">
        <f ca="1">('SIM STOCK'!BO12*'ACQUISITION ASSUMPTIONS'!$C$19)*'ACQUISITION ASSUMPTIONS'!$C$32</f>
        <v>5040000</v>
      </c>
      <c r="BP19" s="494">
        <f ca="1">('SIM STOCK'!BP12*'ACQUISITION ASSUMPTIONS'!$C$19)*'ACQUISITION ASSUMPTIONS'!$C$32</f>
        <v>3600000</v>
      </c>
      <c r="BQ19" s="494">
        <f ca="1">('SIM STOCK'!BQ12*'ACQUISITION ASSUMPTIONS'!$C$19)*'ACQUISITION ASSUMPTIONS'!$C$32</f>
        <v>3600000</v>
      </c>
      <c r="BR19" s="494">
        <f ca="1">('SIM STOCK'!BR12*'ACQUISITION ASSUMPTIONS'!$C$19)*'ACQUISITION ASSUMPTIONS'!$C$32</f>
        <v>5040000</v>
      </c>
    </row>
    <row r="20" spans="2:70" ht="25" customHeight="1" outlineLevel="1">
      <c r="B20" s="182" t="str">
        <f>B42</f>
        <v>MVLP4</v>
      </c>
      <c r="C20" s="494">
        <f>('SUBSCRIBER BASE'!C28*'COMMISSION ASSUMPTIONS'!$C12*'COMMISSION ASSUMPTIONS'!$G25*'ACQUISITION ASSUMPTIONS'!$C34)+('SUBSCRIBER BASE'!C28*'COMMISSION ASSUMPTIONS'!$D12*'COMMISSION ASSUMPTIONS'!$G36*'ACQUISITION ASSUMPTIONS'!$C34)+('SUBSCRIBER BASE'!C28*'COMMISSION ASSUMPTIONS'!$E12*'COMMISSION ASSUMPTIONS'!$G47*'ACQUISITION ASSUMPTIONS'!$C34)+('SUBSCRIBER BASE'!C28*'COMMISSION ASSUMPTIONS'!$F12*'COMMISSION ASSUMPTIONS'!$G58*'ACQUISITION ASSUMPTIONS'!$C34)+('SUBSCRIBER BASE'!C28*'COMMISSION ASSUMPTIONS'!$G12*'COMMISSION ASSUMPTIONS'!$G69*'ACQUISITION ASSUMPTIONS'!$C34)</f>
        <v>0</v>
      </c>
      <c r="D20" s="494">
        <f>('SUBSCRIBER BASE'!D28*'COMMISSION ASSUMPTIONS'!$C12*'COMMISSION ASSUMPTIONS'!$G25*'ACQUISITION ASSUMPTIONS'!$C34)+('SUBSCRIBER BASE'!D28*'COMMISSION ASSUMPTIONS'!$D12*'COMMISSION ASSUMPTIONS'!$G36*'ACQUISITION ASSUMPTIONS'!$C34)+('SUBSCRIBER BASE'!D28*'COMMISSION ASSUMPTIONS'!$E12*'COMMISSION ASSUMPTIONS'!$G47*'ACQUISITION ASSUMPTIONS'!$C34)+('SUBSCRIBER BASE'!D28*'COMMISSION ASSUMPTIONS'!$F12*'COMMISSION ASSUMPTIONS'!$G58*'ACQUISITION ASSUMPTIONS'!$C34)+('SUBSCRIBER BASE'!D28*'COMMISSION ASSUMPTIONS'!$G12*'COMMISSION ASSUMPTIONS'!$G69*'ACQUISITION ASSUMPTIONS'!$C34)</f>
        <v>0</v>
      </c>
      <c r="E20" s="494">
        <f>('SUBSCRIBER BASE'!E28*'COMMISSION ASSUMPTIONS'!$C12*'COMMISSION ASSUMPTIONS'!$G25*'ACQUISITION ASSUMPTIONS'!$C34)+('SUBSCRIBER BASE'!E28*'COMMISSION ASSUMPTIONS'!$D12*'COMMISSION ASSUMPTIONS'!$G36*'ACQUISITION ASSUMPTIONS'!$C34)+('SUBSCRIBER BASE'!E28*'COMMISSION ASSUMPTIONS'!$E12*'COMMISSION ASSUMPTIONS'!$G47*'ACQUISITION ASSUMPTIONS'!$C34)+('SUBSCRIBER BASE'!E28*'COMMISSION ASSUMPTIONS'!$F12*'COMMISSION ASSUMPTIONS'!$G58*'ACQUISITION ASSUMPTIONS'!$C34)+('SUBSCRIBER BASE'!E28*'COMMISSION ASSUMPTIONS'!$G12*'COMMISSION ASSUMPTIONS'!$G69*'ACQUISITION ASSUMPTIONS'!$C34)</f>
        <v>0</v>
      </c>
      <c r="F20" s="494">
        <f>('SUBSCRIBER BASE'!F28*'COMMISSION ASSUMPTIONS'!$C12*'COMMISSION ASSUMPTIONS'!$G25*'ACQUISITION ASSUMPTIONS'!$C34)+('SUBSCRIBER BASE'!F28*'COMMISSION ASSUMPTIONS'!$D12*'COMMISSION ASSUMPTIONS'!$G36*'ACQUISITION ASSUMPTIONS'!$C34)+('SUBSCRIBER BASE'!F28*'COMMISSION ASSUMPTIONS'!$E12*'COMMISSION ASSUMPTIONS'!$G47*'ACQUISITION ASSUMPTIONS'!$C34)+('SUBSCRIBER BASE'!F28*'COMMISSION ASSUMPTIONS'!$F12*'COMMISSION ASSUMPTIONS'!$G58*'ACQUISITION ASSUMPTIONS'!$C34)+('SUBSCRIBER BASE'!F28*'COMMISSION ASSUMPTIONS'!$G12*'COMMISSION ASSUMPTIONS'!$G69*'ACQUISITION ASSUMPTIONS'!$C34)</f>
        <v>0</v>
      </c>
      <c r="G20" s="494">
        <f>('SUBSCRIBER BASE'!G28*'COMMISSION ASSUMPTIONS'!$C12*'COMMISSION ASSUMPTIONS'!$G25*'ACQUISITION ASSUMPTIONS'!$C34)+('SUBSCRIBER BASE'!G28*'COMMISSION ASSUMPTIONS'!$D12*'COMMISSION ASSUMPTIONS'!$G36*'ACQUISITION ASSUMPTIONS'!$C34)+('SUBSCRIBER BASE'!G28*'COMMISSION ASSUMPTIONS'!$E12*'COMMISSION ASSUMPTIONS'!$G47*'ACQUISITION ASSUMPTIONS'!$C34)+('SUBSCRIBER BASE'!G28*'COMMISSION ASSUMPTIONS'!$F12*'COMMISSION ASSUMPTIONS'!$G58*'ACQUISITION ASSUMPTIONS'!$C34)+('SUBSCRIBER BASE'!G28*'COMMISSION ASSUMPTIONS'!$G12*'COMMISSION ASSUMPTIONS'!$G69*'ACQUISITION ASSUMPTIONS'!$C34)</f>
        <v>0</v>
      </c>
      <c r="H20" s="494">
        <f>('SUBSCRIBER BASE'!H28*'COMMISSION ASSUMPTIONS'!$C12*'COMMISSION ASSUMPTIONS'!$G25*'ACQUISITION ASSUMPTIONS'!$C34)+('SUBSCRIBER BASE'!H28*'COMMISSION ASSUMPTIONS'!$D12*'COMMISSION ASSUMPTIONS'!$G36*'ACQUISITION ASSUMPTIONS'!$C34)+('SUBSCRIBER BASE'!H28*'COMMISSION ASSUMPTIONS'!$E12*'COMMISSION ASSUMPTIONS'!$G47*'ACQUISITION ASSUMPTIONS'!$C34)+('SUBSCRIBER BASE'!H28*'COMMISSION ASSUMPTIONS'!$F12*'COMMISSION ASSUMPTIONS'!$G58*'ACQUISITION ASSUMPTIONS'!$C34)+('SUBSCRIBER BASE'!H28*'COMMISSION ASSUMPTIONS'!$G12*'COMMISSION ASSUMPTIONS'!$G69*'ACQUISITION ASSUMPTIONS'!$C34)</f>
        <v>0</v>
      </c>
      <c r="I20" s="494">
        <f>('SUBSCRIBER BASE'!I28*'COMMISSION ASSUMPTIONS'!$C12*'COMMISSION ASSUMPTIONS'!$G25*'ACQUISITION ASSUMPTIONS'!$C34)+('SUBSCRIBER BASE'!I28*'COMMISSION ASSUMPTIONS'!$D12*'COMMISSION ASSUMPTIONS'!$G36*'ACQUISITION ASSUMPTIONS'!$C34)+('SUBSCRIBER BASE'!I28*'COMMISSION ASSUMPTIONS'!$E12*'COMMISSION ASSUMPTIONS'!$G47*'ACQUISITION ASSUMPTIONS'!$C34)+('SUBSCRIBER BASE'!I28*'COMMISSION ASSUMPTIONS'!$F12*'COMMISSION ASSUMPTIONS'!$G58*'ACQUISITION ASSUMPTIONS'!$C34)+('SUBSCRIBER BASE'!I28*'COMMISSION ASSUMPTIONS'!$G12*'COMMISSION ASSUMPTIONS'!$G69*'ACQUISITION ASSUMPTIONS'!$C34)</f>
        <v>0</v>
      </c>
      <c r="J20" s="494">
        <f ca="1">('SIM STOCK'!J12*'ACQUISITION ASSUMPTIONS'!$C$20)*'ACQUISITION ASSUMPTIONS'!$C$32</f>
        <v>1800000</v>
      </c>
      <c r="K20" s="494">
        <f ca="1">('SIM STOCK'!K12*'ACQUISITION ASSUMPTIONS'!$C$20)*'ACQUISITION ASSUMPTIONS'!$C$32</f>
        <v>1800000</v>
      </c>
      <c r="L20" s="494">
        <f ca="1">('SIM STOCK'!L12*'ACQUISITION ASSUMPTIONS'!$C$20)*'ACQUISITION ASSUMPTIONS'!$C$32</f>
        <v>0</v>
      </c>
      <c r="M20" s="494">
        <f ca="1">('SIM STOCK'!M12*'ACQUISITION ASSUMPTIONS'!$C$20)*'ACQUISITION ASSUMPTIONS'!$C$32</f>
        <v>0</v>
      </c>
      <c r="N20" s="494">
        <f ca="1">('SIM STOCK'!N12*'ACQUISITION ASSUMPTIONS'!$C$20)*'ACQUISITION ASSUMPTIONS'!$C$32</f>
        <v>1800000</v>
      </c>
      <c r="O20" s="494">
        <f ca="1">('SIM STOCK'!O12*'ACQUISITION ASSUMPTIONS'!$C$20)*'ACQUISITION ASSUMPTIONS'!$C$32</f>
        <v>1800000</v>
      </c>
      <c r="P20" s="494">
        <f ca="1">('SIM STOCK'!P12*'ACQUISITION ASSUMPTIONS'!$C$20)*'ACQUISITION ASSUMPTIONS'!$C$32</f>
        <v>1800000</v>
      </c>
      <c r="Q20" s="494">
        <f ca="1">('SIM STOCK'!Q12*'ACQUISITION ASSUMPTIONS'!$C$20)*'ACQUISITION ASSUMPTIONS'!$C$32</f>
        <v>0</v>
      </c>
      <c r="R20" s="494">
        <f ca="1">('SIM STOCK'!R12*'ACQUISITION ASSUMPTIONS'!$C$20)*'ACQUISITION ASSUMPTIONS'!$C$32</f>
        <v>1800000</v>
      </c>
      <c r="S20" s="494">
        <f ca="1">('SIM STOCK'!S12*'ACQUISITION ASSUMPTIONS'!$C$20)*'ACQUISITION ASSUMPTIONS'!$C$32</f>
        <v>1800000</v>
      </c>
      <c r="T20" s="494">
        <f ca="1">('SIM STOCK'!T12*'ACQUISITION ASSUMPTIONS'!$C$20)*'ACQUISITION ASSUMPTIONS'!$C$32</f>
        <v>1800000</v>
      </c>
      <c r="U20" s="494">
        <f ca="1">('SIM STOCK'!U12*'ACQUISITION ASSUMPTIONS'!$C$20)*'ACQUISITION ASSUMPTIONS'!$C$32</f>
        <v>1800000</v>
      </c>
      <c r="V20" s="494">
        <f ca="1">('SIM STOCK'!V12*'ACQUISITION ASSUMPTIONS'!$C$20)*'ACQUISITION ASSUMPTIONS'!$C$32</f>
        <v>1800000</v>
      </c>
      <c r="W20" s="494">
        <f ca="1">('SIM STOCK'!W12*'ACQUISITION ASSUMPTIONS'!$C$20)*'ACQUISITION ASSUMPTIONS'!$C$32</f>
        <v>1800000</v>
      </c>
      <c r="X20" s="494">
        <f ca="1">('SIM STOCK'!X12*'ACQUISITION ASSUMPTIONS'!$C$20)*'ACQUISITION ASSUMPTIONS'!$C$32</f>
        <v>1800000</v>
      </c>
      <c r="Y20" s="494">
        <f ca="1">('SIM STOCK'!Y12*'ACQUISITION ASSUMPTIONS'!$C$20)*'ACQUISITION ASSUMPTIONS'!$C$32</f>
        <v>1800000</v>
      </c>
      <c r="Z20" s="494">
        <f ca="1">('SIM STOCK'!Z12*'ACQUISITION ASSUMPTIONS'!$C$20)*'ACQUISITION ASSUMPTIONS'!$C$32</f>
        <v>1800000</v>
      </c>
      <c r="AA20" s="494">
        <f ca="1">('SIM STOCK'!AA12*'ACQUISITION ASSUMPTIONS'!$C$20)*'ACQUISITION ASSUMPTIONS'!$C$32</f>
        <v>1800000</v>
      </c>
      <c r="AB20" s="494">
        <f ca="1">('SIM STOCK'!AB12*'ACQUISITION ASSUMPTIONS'!$C$20)*'ACQUISITION ASSUMPTIONS'!$C$32</f>
        <v>1800000</v>
      </c>
      <c r="AC20" s="494">
        <f ca="1">('SIM STOCK'!AC12*'ACQUISITION ASSUMPTIONS'!$C$20)*'ACQUISITION ASSUMPTIONS'!$C$32</f>
        <v>1800000</v>
      </c>
      <c r="AD20" s="494">
        <f ca="1">('SIM STOCK'!AD12*'ACQUISITION ASSUMPTIONS'!$C$20)*'ACQUISITION ASSUMPTIONS'!$C$32</f>
        <v>1800000</v>
      </c>
      <c r="AE20" s="494">
        <f ca="1">('SIM STOCK'!AE12*'ACQUISITION ASSUMPTIONS'!$C$20)*'ACQUISITION ASSUMPTIONS'!$C$32</f>
        <v>1800000</v>
      </c>
      <c r="AF20" s="494">
        <f ca="1">('SIM STOCK'!AF12*'ACQUISITION ASSUMPTIONS'!$C$20)*'ACQUISITION ASSUMPTIONS'!$C$32</f>
        <v>1800000</v>
      </c>
      <c r="AG20" s="494">
        <f ca="1">('SIM STOCK'!AG12*'ACQUISITION ASSUMPTIONS'!$C$20)*'ACQUISITION ASSUMPTIONS'!$C$32</f>
        <v>1800000</v>
      </c>
      <c r="AH20" s="494">
        <f ca="1">('SIM STOCK'!AH12*'ACQUISITION ASSUMPTIONS'!$C$20)*'ACQUISITION ASSUMPTIONS'!$C$32</f>
        <v>1800000</v>
      </c>
      <c r="AI20" s="494">
        <f ca="1">('SIM STOCK'!AI12*'ACQUISITION ASSUMPTIONS'!$C$20)*'ACQUISITION ASSUMPTIONS'!$C$32</f>
        <v>1800000</v>
      </c>
      <c r="AJ20" s="494">
        <f ca="1">('SIM STOCK'!AJ12*'ACQUISITION ASSUMPTIONS'!$C$20)*'ACQUISITION ASSUMPTIONS'!$C$32</f>
        <v>1800000</v>
      </c>
      <c r="AK20" s="494">
        <f ca="1">('SIM STOCK'!AK12*'ACQUISITION ASSUMPTIONS'!$C$20)*'ACQUISITION ASSUMPTIONS'!$C$32</f>
        <v>1800000</v>
      </c>
      <c r="AL20" s="494">
        <f ca="1">('SIM STOCK'!AL12*'ACQUISITION ASSUMPTIONS'!$C$20)*'ACQUISITION ASSUMPTIONS'!$C$32</f>
        <v>1800000</v>
      </c>
      <c r="AM20" s="494">
        <f ca="1">('SIM STOCK'!AM12*'ACQUISITION ASSUMPTIONS'!$C$20)*'ACQUISITION ASSUMPTIONS'!$C$32</f>
        <v>1800000</v>
      </c>
      <c r="AN20" s="494">
        <f ca="1">('SIM STOCK'!AN12*'ACQUISITION ASSUMPTIONS'!$C$20)*'ACQUISITION ASSUMPTIONS'!$C$32</f>
        <v>1800000</v>
      </c>
      <c r="AO20" s="494">
        <f ca="1">('SIM STOCK'!AO12*'ACQUISITION ASSUMPTIONS'!$C$20)*'ACQUISITION ASSUMPTIONS'!$C$32</f>
        <v>1800000</v>
      </c>
      <c r="AP20" s="494">
        <f ca="1">('SIM STOCK'!AP12*'ACQUISITION ASSUMPTIONS'!$C$20)*'ACQUISITION ASSUMPTIONS'!$C$32</f>
        <v>1800000</v>
      </c>
      <c r="AQ20" s="494">
        <f ca="1">('SIM STOCK'!AQ12*'ACQUISITION ASSUMPTIONS'!$C$20)*'ACQUISITION ASSUMPTIONS'!$C$32</f>
        <v>1800000</v>
      </c>
      <c r="AR20" s="494">
        <f ca="1">('SIM STOCK'!AR12*'ACQUISITION ASSUMPTIONS'!$C$20)*'ACQUISITION ASSUMPTIONS'!$C$32</f>
        <v>1800000</v>
      </c>
      <c r="AS20" s="494">
        <f ca="1">('SIM STOCK'!AS12*'ACQUISITION ASSUMPTIONS'!$C$20)*'ACQUISITION ASSUMPTIONS'!$C$32</f>
        <v>1800000</v>
      </c>
      <c r="AT20" s="494">
        <f ca="1">('SIM STOCK'!AT12*'ACQUISITION ASSUMPTIONS'!$C$20)*'ACQUISITION ASSUMPTIONS'!$C$32</f>
        <v>1800000</v>
      </c>
      <c r="AU20" s="494">
        <f ca="1">('SIM STOCK'!AU12*'ACQUISITION ASSUMPTIONS'!$C$20)*'ACQUISITION ASSUMPTIONS'!$C$32</f>
        <v>1800000</v>
      </c>
      <c r="AV20" s="494">
        <f ca="1">('SIM STOCK'!AV12*'ACQUISITION ASSUMPTIONS'!$C$20)*'ACQUISITION ASSUMPTIONS'!$C$32</f>
        <v>1800000</v>
      </c>
      <c r="AW20" s="494">
        <f ca="1">('SIM STOCK'!AW12*'ACQUISITION ASSUMPTIONS'!$C$20)*'ACQUISITION ASSUMPTIONS'!$C$32</f>
        <v>1800000</v>
      </c>
      <c r="AX20" s="494">
        <f ca="1">('SIM STOCK'!AX12*'ACQUISITION ASSUMPTIONS'!$C$20)*'ACQUISITION ASSUMPTIONS'!$C$32</f>
        <v>1800000</v>
      </c>
      <c r="AY20" s="494">
        <f ca="1">('SIM STOCK'!AY12*'ACQUISITION ASSUMPTIONS'!$C$20)*'ACQUISITION ASSUMPTIONS'!$C$32</f>
        <v>1800000</v>
      </c>
      <c r="AZ20" s="494">
        <f ca="1">('SIM STOCK'!AZ12*'ACQUISITION ASSUMPTIONS'!$C$20)*'ACQUISITION ASSUMPTIONS'!$C$32</f>
        <v>1800000</v>
      </c>
      <c r="BA20" s="494">
        <f ca="1">('SIM STOCK'!BA12*'ACQUISITION ASSUMPTIONS'!$C$20)*'ACQUISITION ASSUMPTIONS'!$C$32</f>
        <v>1800000</v>
      </c>
      <c r="BB20" s="494">
        <f ca="1">('SIM STOCK'!BB12*'ACQUISITION ASSUMPTIONS'!$C$20)*'ACQUISITION ASSUMPTIONS'!$C$32</f>
        <v>1800000</v>
      </c>
      <c r="BC20" s="494">
        <f ca="1">('SIM STOCK'!BC12*'ACQUISITION ASSUMPTIONS'!$C$20)*'ACQUISITION ASSUMPTIONS'!$C$32</f>
        <v>1800000</v>
      </c>
      <c r="BD20" s="494">
        <f ca="1">('SIM STOCK'!BD12*'ACQUISITION ASSUMPTIONS'!$C$20)*'ACQUISITION ASSUMPTIONS'!$C$32</f>
        <v>1800000</v>
      </c>
      <c r="BE20" s="494">
        <f ca="1">('SIM STOCK'!BE12*'ACQUISITION ASSUMPTIONS'!$C$20)*'ACQUISITION ASSUMPTIONS'!$C$32</f>
        <v>2520000</v>
      </c>
      <c r="BF20" s="494">
        <f ca="1">('SIM STOCK'!BF12*'ACQUISITION ASSUMPTIONS'!$C$20)*'ACQUISITION ASSUMPTIONS'!$C$32</f>
        <v>1800000</v>
      </c>
      <c r="BG20" s="494">
        <f ca="1">('SIM STOCK'!BG12*'ACQUISITION ASSUMPTIONS'!$C$20)*'ACQUISITION ASSUMPTIONS'!$C$32</f>
        <v>1800000</v>
      </c>
      <c r="BH20" s="494">
        <f ca="1">('SIM STOCK'!BH12*'ACQUISITION ASSUMPTIONS'!$C$20)*'ACQUISITION ASSUMPTIONS'!$C$32</f>
        <v>1800000</v>
      </c>
      <c r="BI20" s="494">
        <f ca="1">('SIM STOCK'!BI12*'ACQUISITION ASSUMPTIONS'!$C$20)*'ACQUISITION ASSUMPTIONS'!$C$32</f>
        <v>1800000</v>
      </c>
      <c r="BJ20" s="494">
        <f ca="1">('SIM STOCK'!BJ12*'ACQUISITION ASSUMPTIONS'!$C$20)*'ACQUISITION ASSUMPTIONS'!$C$32</f>
        <v>1800000</v>
      </c>
      <c r="BK20" s="494">
        <f ca="1">('SIM STOCK'!BK12*'ACQUISITION ASSUMPTIONS'!$C$20)*'ACQUISITION ASSUMPTIONS'!$C$32</f>
        <v>1800000</v>
      </c>
      <c r="BL20" s="494">
        <f ca="1">('SIM STOCK'!BL12*'ACQUISITION ASSUMPTIONS'!$C$20)*'ACQUISITION ASSUMPTIONS'!$C$32</f>
        <v>1800000</v>
      </c>
      <c r="BM20" s="494">
        <f ca="1">('SIM STOCK'!BM12*'ACQUISITION ASSUMPTIONS'!$C$20)*'ACQUISITION ASSUMPTIONS'!$C$32</f>
        <v>2520000</v>
      </c>
      <c r="BN20" s="494">
        <f ca="1">('SIM STOCK'!BN12*'ACQUISITION ASSUMPTIONS'!$C$20)*'ACQUISITION ASSUMPTIONS'!$C$32</f>
        <v>2520000</v>
      </c>
      <c r="BO20" s="494">
        <f ca="1">('SIM STOCK'!BO12*'ACQUISITION ASSUMPTIONS'!$C$20)*'ACQUISITION ASSUMPTIONS'!$C$32</f>
        <v>2520000</v>
      </c>
      <c r="BP20" s="494">
        <f ca="1">('SIM STOCK'!BP12*'ACQUISITION ASSUMPTIONS'!$C$20)*'ACQUISITION ASSUMPTIONS'!$C$32</f>
        <v>1800000</v>
      </c>
      <c r="BQ20" s="494">
        <f ca="1">('SIM STOCK'!BQ12*'ACQUISITION ASSUMPTIONS'!$C$20)*'ACQUISITION ASSUMPTIONS'!$C$32</f>
        <v>1800000</v>
      </c>
      <c r="BR20" s="494">
        <f ca="1">('SIM STOCK'!BR12*'ACQUISITION ASSUMPTIONS'!$C$20)*'ACQUISITION ASSUMPTIONS'!$C$32</f>
        <v>2520000</v>
      </c>
    </row>
    <row r="21" spans="2:70" ht="25" customHeight="1" outlineLevel="1">
      <c r="B21" s="182" t="str">
        <f t="shared" ref="B21:B25" si="7">B43</f>
        <v>MVLP5</v>
      </c>
      <c r="C21" s="494">
        <f>('SUBSCRIBER BASE'!C29*'COMMISSION ASSUMPTIONS'!$C13*'COMMISSION ASSUMPTIONS'!$G26*'ACQUISITION ASSUMPTIONS'!$C35)+('SUBSCRIBER BASE'!C29*'COMMISSION ASSUMPTIONS'!$D13*'COMMISSION ASSUMPTIONS'!$G37*'ACQUISITION ASSUMPTIONS'!$C35)+('SUBSCRIBER BASE'!C29*'COMMISSION ASSUMPTIONS'!$E13*'COMMISSION ASSUMPTIONS'!$G48*'ACQUISITION ASSUMPTIONS'!$C35)+('SUBSCRIBER BASE'!C29*'COMMISSION ASSUMPTIONS'!$F13*'COMMISSION ASSUMPTIONS'!$G59*'ACQUISITION ASSUMPTIONS'!$C35)+('SUBSCRIBER BASE'!C29*'COMMISSION ASSUMPTIONS'!$G13*'COMMISSION ASSUMPTIONS'!$G70*'ACQUISITION ASSUMPTIONS'!$C35)</f>
        <v>0</v>
      </c>
      <c r="D21" s="494">
        <f>('SUBSCRIBER BASE'!D29*'COMMISSION ASSUMPTIONS'!$C13*'COMMISSION ASSUMPTIONS'!$G26*'ACQUISITION ASSUMPTIONS'!$C35)+('SUBSCRIBER BASE'!D29*'COMMISSION ASSUMPTIONS'!$D13*'COMMISSION ASSUMPTIONS'!$G37*'ACQUISITION ASSUMPTIONS'!$C35)+('SUBSCRIBER BASE'!D29*'COMMISSION ASSUMPTIONS'!$E13*'COMMISSION ASSUMPTIONS'!$G48*'ACQUISITION ASSUMPTIONS'!$C35)+('SUBSCRIBER BASE'!D29*'COMMISSION ASSUMPTIONS'!$F13*'COMMISSION ASSUMPTIONS'!$G59*'ACQUISITION ASSUMPTIONS'!$C35)+('SUBSCRIBER BASE'!D29*'COMMISSION ASSUMPTIONS'!$G13*'COMMISSION ASSUMPTIONS'!$G70*'ACQUISITION ASSUMPTIONS'!$C35)</f>
        <v>0</v>
      </c>
      <c r="E21" s="494">
        <f>('SUBSCRIBER BASE'!E29*'COMMISSION ASSUMPTIONS'!$C13*'COMMISSION ASSUMPTIONS'!$G26*'ACQUISITION ASSUMPTIONS'!$C35)+('SUBSCRIBER BASE'!E29*'COMMISSION ASSUMPTIONS'!$D13*'COMMISSION ASSUMPTIONS'!$G37*'ACQUISITION ASSUMPTIONS'!$C35)+('SUBSCRIBER BASE'!E29*'COMMISSION ASSUMPTIONS'!$E13*'COMMISSION ASSUMPTIONS'!$G48*'ACQUISITION ASSUMPTIONS'!$C35)+('SUBSCRIBER BASE'!E29*'COMMISSION ASSUMPTIONS'!$F13*'COMMISSION ASSUMPTIONS'!$G59*'ACQUISITION ASSUMPTIONS'!$C35)+('SUBSCRIBER BASE'!E29*'COMMISSION ASSUMPTIONS'!$G13*'COMMISSION ASSUMPTIONS'!$G70*'ACQUISITION ASSUMPTIONS'!$C35)</f>
        <v>0</v>
      </c>
      <c r="F21" s="494">
        <f>('SUBSCRIBER BASE'!F29*'COMMISSION ASSUMPTIONS'!$C13*'COMMISSION ASSUMPTIONS'!$G26*'ACQUISITION ASSUMPTIONS'!$C35)+('SUBSCRIBER BASE'!F29*'COMMISSION ASSUMPTIONS'!$D13*'COMMISSION ASSUMPTIONS'!$G37*'ACQUISITION ASSUMPTIONS'!$C35)+('SUBSCRIBER BASE'!F29*'COMMISSION ASSUMPTIONS'!$E13*'COMMISSION ASSUMPTIONS'!$G48*'ACQUISITION ASSUMPTIONS'!$C35)+('SUBSCRIBER BASE'!F29*'COMMISSION ASSUMPTIONS'!$F13*'COMMISSION ASSUMPTIONS'!$G59*'ACQUISITION ASSUMPTIONS'!$C35)+('SUBSCRIBER BASE'!F29*'COMMISSION ASSUMPTIONS'!$G13*'COMMISSION ASSUMPTIONS'!$G70*'ACQUISITION ASSUMPTIONS'!$C35)</f>
        <v>0</v>
      </c>
      <c r="G21" s="494">
        <f>('SUBSCRIBER BASE'!G29*'COMMISSION ASSUMPTIONS'!$C13*'COMMISSION ASSUMPTIONS'!$G26*'ACQUISITION ASSUMPTIONS'!$C35)+('SUBSCRIBER BASE'!G29*'COMMISSION ASSUMPTIONS'!$D13*'COMMISSION ASSUMPTIONS'!$G37*'ACQUISITION ASSUMPTIONS'!$C35)+('SUBSCRIBER BASE'!G29*'COMMISSION ASSUMPTIONS'!$E13*'COMMISSION ASSUMPTIONS'!$G48*'ACQUISITION ASSUMPTIONS'!$C35)+('SUBSCRIBER BASE'!G29*'COMMISSION ASSUMPTIONS'!$F13*'COMMISSION ASSUMPTIONS'!$G59*'ACQUISITION ASSUMPTIONS'!$C35)+('SUBSCRIBER BASE'!G29*'COMMISSION ASSUMPTIONS'!$G13*'COMMISSION ASSUMPTIONS'!$G70*'ACQUISITION ASSUMPTIONS'!$C35)</f>
        <v>0</v>
      </c>
      <c r="H21" s="494">
        <f>('SUBSCRIBER BASE'!H29*'COMMISSION ASSUMPTIONS'!$C13*'COMMISSION ASSUMPTIONS'!$G26*'ACQUISITION ASSUMPTIONS'!$C35)+('SUBSCRIBER BASE'!H29*'COMMISSION ASSUMPTIONS'!$D13*'COMMISSION ASSUMPTIONS'!$G37*'ACQUISITION ASSUMPTIONS'!$C35)+('SUBSCRIBER BASE'!H29*'COMMISSION ASSUMPTIONS'!$E13*'COMMISSION ASSUMPTIONS'!$G48*'ACQUISITION ASSUMPTIONS'!$C35)+('SUBSCRIBER BASE'!H29*'COMMISSION ASSUMPTIONS'!$F13*'COMMISSION ASSUMPTIONS'!$G59*'ACQUISITION ASSUMPTIONS'!$C35)+('SUBSCRIBER BASE'!H29*'COMMISSION ASSUMPTIONS'!$G13*'COMMISSION ASSUMPTIONS'!$G70*'ACQUISITION ASSUMPTIONS'!$C35)</f>
        <v>0</v>
      </c>
      <c r="I21" s="494">
        <f>('SUBSCRIBER BASE'!I29*'COMMISSION ASSUMPTIONS'!$C13*'COMMISSION ASSUMPTIONS'!$G26*'ACQUISITION ASSUMPTIONS'!$C35)+('SUBSCRIBER BASE'!I29*'COMMISSION ASSUMPTIONS'!$D13*'COMMISSION ASSUMPTIONS'!$G37*'ACQUISITION ASSUMPTIONS'!$C35)+('SUBSCRIBER BASE'!I29*'COMMISSION ASSUMPTIONS'!$E13*'COMMISSION ASSUMPTIONS'!$G48*'ACQUISITION ASSUMPTIONS'!$C35)+('SUBSCRIBER BASE'!I29*'COMMISSION ASSUMPTIONS'!$F13*'COMMISSION ASSUMPTIONS'!$G59*'ACQUISITION ASSUMPTIONS'!$C35)+('SUBSCRIBER BASE'!I29*'COMMISSION ASSUMPTIONS'!$G13*'COMMISSION ASSUMPTIONS'!$G70*'ACQUISITION ASSUMPTIONS'!$C35)</f>
        <v>0</v>
      </c>
      <c r="J21" s="494">
        <f ca="1">('SIM STOCK'!J12*'ACQUISITION ASSUMPTIONS'!$C$21)*'ACQUISITION ASSUMPTIONS'!$C$32</f>
        <v>1800000</v>
      </c>
      <c r="K21" s="494">
        <f ca="1">('SIM STOCK'!K12*'ACQUISITION ASSUMPTIONS'!$C$21)*'ACQUISITION ASSUMPTIONS'!$C$32</f>
        <v>1800000</v>
      </c>
      <c r="L21" s="494">
        <f ca="1">('SIM STOCK'!L12*'ACQUISITION ASSUMPTIONS'!$C$21)*'ACQUISITION ASSUMPTIONS'!$C$32</f>
        <v>0</v>
      </c>
      <c r="M21" s="494">
        <f ca="1">('SIM STOCK'!M12*'ACQUISITION ASSUMPTIONS'!$C$21)*'ACQUISITION ASSUMPTIONS'!$C$32</f>
        <v>0</v>
      </c>
      <c r="N21" s="494">
        <f ca="1">('SIM STOCK'!N12*'ACQUISITION ASSUMPTIONS'!$C$21)*'ACQUISITION ASSUMPTIONS'!$C$32</f>
        <v>1800000</v>
      </c>
      <c r="O21" s="494">
        <f ca="1">('SIM STOCK'!O12*'ACQUISITION ASSUMPTIONS'!$C$21)*'ACQUISITION ASSUMPTIONS'!$C$32</f>
        <v>1800000</v>
      </c>
      <c r="P21" s="494">
        <f ca="1">('SIM STOCK'!P12*'ACQUISITION ASSUMPTIONS'!$C$21)*'ACQUISITION ASSUMPTIONS'!$C$32</f>
        <v>1800000</v>
      </c>
      <c r="Q21" s="494">
        <f ca="1">('SIM STOCK'!Q12*'ACQUISITION ASSUMPTIONS'!$C$21)*'ACQUISITION ASSUMPTIONS'!$C$32</f>
        <v>0</v>
      </c>
      <c r="R21" s="494">
        <f ca="1">('SIM STOCK'!R12*'ACQUISITION ASSUMPTIONS'!$C$21)*'ACQUISITION ASSUMPTIONS'!$C$32</f>
        <v>1800000</v>
      </c>
      <c r="S21" s="494">
        <f ca="1">('SIM STOCK'!S12*'ACQUISITION ASSUMPTIONS'!$C$21)*'ACQUISITION ASSUMPTIONS'!$C$32</f>
        <v>1800000</v>
      </c>
      <c r="T21" s="494">
        <f ca="1">('SIM STOCK'!T12*'ACQUISITION ASSUMPTIONS'!$C$21)*'ACQUISITION ASSUMPTIONS'!$C$32</f>
        <v>1800000</v>
      </c>
      <c r="U21" s="494">
        <f ca="1">('SIM STOCK'!U12*'ACQUISITION ASSUMPTIONS'!$C$21)*'ACQUISITION ASSUMPTIONS'!$C$32</f>
        <v>1800000</v>
      </c>
      <c r="V21" s="494">
        <f ca="1">('SIM STOCK'!V12*'ACQUISITION ASSUMPTIONS'!$C$21)*'ACQUISITION ASSUMPTIONS'!$C$32</f>
        <v>1800000</v>
      </c>
      <c r="W21" s="494">
        <f ca="1">('SIM STOCK'!W12*'ACQUISITION ASSUMPTIONS'!$C$21)*'ACQUISITION ASSUMPTIONS'!$C$32</f>
        <v>1800000</v>
      </c>
      <c r="X21" s="494">
        <f ca="1">('SIM STOCK'!X12*'ACQUISITION ASSUMPTIONS'!$C$21)*'ACQUISITION ASSUMPTIONS'!$C$32</f>
        <v>1800000</v>
      </c>
      <c r="Y21" s="494">
        <f ca="1">('SIM STOCK'!Y12*'ACQUISITION ASSUMPTIONS'!$C$21)*'ACQUISITION ASSUMPTIONS'!$C$32</f>
        <v>1800000</v>
      </c>
      <c r="Z21" s="494">
        <f ca="1">('SIM STOCK'!Z12*'ACQUISITION ASSUMPTIONS'!$C$21)*'ACQUISITION ASSUMPTIONS'!$C$32</f>
        <v>1800000</v>
      </c>
      <c r="AA21" s="494">
        <f ca="1">('SIM STOCK'!AA12*'ACQUISITION ASSUMPTIONS'!$C$21)*'ACQUISITION ASSUMPTIONS'!$C$32</f>
        <v>1800000</v>
      </c>
      <c r="AB21" s="494">
        <f ca="1">('SIM STOCK'!AB12*'ACQUISITION ASSUMPTIONS'!$C$21)*'ACQUISITION ASSUMPTIONS'!$C$32</f>
        <v>1800000</v>
      </c>
      <c r="AC21" s="494">
        <f ca="1">('SIM STOCK'!AC12*'ACQUISITION ASSUMPTIONS'!$C$21)*'ACQUISITION ASSUMPTIONS'!$C$32</f>
        <v>1800000</v>
      </c>
      <c r="AD21" s="494">
        <f ca="1">('SIM STOCK'!AD12*'ACQUISITION ASSUMPTIONS'!$C$21)*'ACQUISITION ASSUMPTIONS'!$C$32</f>
        <v>1800000</v>
      </c>
      <c r="AE21" s="494">
        <f ca="1">('SIM STOCK'!AE12*'ACQUISITION ASSUMPTIONS'!$C$21)*'ACQUISITION ASSUMPTIONS'!$C$32</f>
        <v>1800000</v>
      </c>
      <c r="AF21" s="494">
        <f ca="1">('SIM STOCK'!AF12*'ACQUISITION ASSUMPTIONS'!$C$21)*'ACQUISITION ASSUMPTIONS'!$C$32</f>
        <v>1800000</v>
      </c>
      <c r="AG21" s="494">
        <f ca="1">('SIM STOCK'!AG12*'ACQUISITION ASSUMPTIONS'!$C$21)*'ACQUISITION ASSUMPTIONS'!$C$32</f>
        <v>1800000</v>
      </c>
      <c r="AH21" s="494">
        <f ca="1">('SIM STOCK'!AH12*'ACQUISITION ASSUMPTIONS'!$C$21)*'ACQUISITION ASSUMPTIONS'!$C$32</f>
        <v>1800000</v>
      </c>
      <c r="AI21" s="494">
        <f ca="1">('SIM STOCK'!AI12*'ACQUISITION ASSUMPTIONS'!$C$21)*'ACQUISITION ASSUMPTIONS'!$C$32</f>
        <v>1800000</v>
      </c>
      <c r="AJ21" s="494">
        <f ca="1">('SIM STOCK'!AJ12*'ACQUISITION ASSUMPTIONS'!$C$21)*'ACQUISITION ASSUMPTIONS'!$C$32</f>
        <v>1800000</v>
      </c>
      <c r="AK21" s="494">
        <f ca="1">('SIM STOCK'!AK12*'ACQUISITION ASSUMPTIONS'!$C$21)*'ACQUISITION ASSUMPTIONS'!$C$32</f>
        <v>1800000</v>
      </c>
      <c r="AL21" s="494">
        <f ca="1">('SIM STOCK'!AL12*'ACQUISITION ASSUMPTIONS'!$C$21)*'ACQUISITION ASSUMPTIONS'!$C$32</f>
        <v>1800000</v>
      </c>
      <c r="AM21" s="494">
        <f ca="1">('SIM STOCK'!AM12*'ACQUISITION ASSUMPTIONS'!$C$21)*'ACQUISITION ASSUMPTIONS'!$C$32</f>
        <v>1800000</v>
      </c>
      <c r="AN21" s="494">
        <f ca="1">('SIM STOCK'!AN12*'ACQUISITION ASSUMPTIONS'!$C$21)*'ACQUISITION ASSUMPTIONS'!$C$32</f>
        <v>1800000</v>
      </c>
      <c r="AO21" s="494">
        <f ca="1">('SIM STOCK'!AO12*'ACQUISITION ASSUMPTIONS'!$C$21)*'ACQUISITION ASSUMPTIONS'!$C$32</f>
        <v>1800000</v>
      </c>
      <c r="AP21" s="494">
        <f ca="1">('SIM STOCK'!AP12*'ACQUISITION ASSUMPTIONS'!$C$21)*'ACQUISITION ASSUMPTIONS'!$C$32</f>
        <v>1800000</v>
      </c>
      <c r="AQ21" s="494">
        <f ca="1">('SIM STOCK'!AQ12*'ACQUISITION ASSUMPTIONS'!$C$21)*'ACQUISITION ASSUMPTIONS'!$C$32</f>
        <v>1800000</v>
      </c>
      <c r="AR21" s="494">
        <f ca="1">('SIM STOCK'!AR12*'ACQUISITION ASSUMPTIONS'!$C$21)*'ACQUISITION ASSUMPTIONS'!$C$32</f>
        <v>1800000</v>
      </c>
      <c r="AS21" s="494">
        <f ca="1">('SIM STOCK'!AS12*'ACQUISITION ASSUMPTIONS'!$C$21)*'ACQUISITION ASSUMPTIONS'!$C$32</f>
        <v>1800000</v>
      </c>
      <c r="AT21" s="494">
        <f ca="1">('SIM STOCK'!AT12*'ACQUISITION ASSUMPTIONS'!$C$21)*'ACQUISITION ASSUMPTIONS'!$C$32</f>
        <v>1800000</v>
      </c>
      <c r="AU21" s="494">
        <f ca="1">('SIM STOCK'!AU12*'ACQUISITION ASSUMPTIONS'!$C$21)*'ACQUISITION ASSUMPTIONS'!$C$32</f>
        <v>1800000</v>
      </c>
      <c r="AV21" s="494">
        <f ca="1">('SIM STOCK'!AV12*'ACQUISITION ASSUMPTIONS'!$C$21)*'ACQUISITION ASSUMPTIONS'!$C$32</f>
        <v>1800000</v>
      </c>
      <c r="AW21" s="494">
        <f ca="1">('SIM STOCK'!AW12*'ACQUISITION ASSUMPTIONS'!$C$21)*'ACQUISITION ASSUMPTIONS'!$C$32</f>
        <v>1800000</v>
      </c>
      <c r="AX21" s="494">
        <f ca="1">('SIM STOCK'!AX12*'ACQUISITION ASSUMPTIONS'!$C$21)*'ACQUISITION ASSUMPTIONS'!$C$32</f>
        <v>1800000</v>
      </c>
      <c r="AY21" s="494">
        <f ca="1">('SIM STOCK'!AY12*'ACQUISITION ASSUMPTIONS'!$C$21)*'ACQUISITION ASSUMPTIONS'!$C$32</f>
        <v>1800000</v>
      </c>
      <c r="AZ21" s="494">
        <f ca="1">('SIM STOCK'!AZ12*'ACQUISITION ASSUMPTIONS'!$C$21)*'ACQUISITION ASSUMPTIONS'!$C$32</f>
        <v>1800000</v>
      </c>
      <c r="BA21" s="494">
        <f ca="1">('SIM STOCK'!BA12*'ACQUISITION ASSUMPTIONS'!$C$21)*'ACQUISITION ASSUMPTIONS'!$C$32</f>
        <v>1800000</v>
      </c>
      <c r="BB21" s="494">
        <f ca="1">('SIM STOCK'!BB12*'ACQUISITION ASSUMPTIONS'!$C$21)*'ACQUISITION ASSUMPTIONS'!$C$32</f>
        <v>1800000</v>
      </c>
      <c r="BC21" s="494">
        <f ca="1">('SIM STOCK'!BC12*'ACQUISITION ASSUMPTIONS'!$C$21)*'ACQUISITION ASSUMPTIONS'!$C$32</f>
        <v>1800000</v>
      </c>
      <c r="BD21" s="494">
        <f ca="1">('SIM STOCK'!BD12*'ACQUISITION ASSUMPTIONS'!$C$21)*'ACQUISITION ASSUMPTIONS'!$C$32</f>
        <v>1800000</v>
      </c>
      <c r="BE21" s="494">
        <f ca="1">('SIM STOCK'!BE12*'ACQUISITION ASSUMPTIONS'!$C$21)*'ACQUISITION ASSUMPTIONS'!$C$32</f>
        <v>2520000</v>
      </c>
      <c r="BF21" s="494">
        <f ca="1">('SIM STOCK'!BF12*'ACQUISITION ASSUMPTIONS'!$C$21)*'ACQUISITION ASSUMPTIONS'!$C$32</f>
        <v>1800000</v>
      </c>
      <c r="BG21" s="494">
        <f ca="1">('SIM STOCK'!BG12*'ACQUISITION ASSUMPTIONS'!$C$21)*'ACQUISITION ASSUMPTIONS'!$C$32</f>
        <v>1800000</v>
      </c>
      <c r="BH21" s="494">
        <f ca="1">('SIM STOCK'!BH12*'ACQUISITION ASSUMPTIONS'!$C$21)*'ACQUISITION ASSUMPTIONS'!$C$32</f>
        <v>1800000</v>
      </c>
      <c r="BI21" s="494">
        <f ca="1">('SIM STOCK'!BI12*'ACQUISITION ASSUMPTIONS'!$C$21)*'ACQUISITION ASSUMPTIONS'!$C$32</f>
        <v>1800000</v>
      </c>
      <c r="BJ21" s="494">
        <f ca="1">('SIM STOCK'!BJ12*'ACQUISITION ASSUMPTIONS'!$C$21)*'ACQUISITION ASSUMPTIONS'!$C$32</f>
        <v>1800000</v>
      </c>
      <c r="BK21" s="494">
        <f ca="1">('SIM STOCK'!BK12*'ACQUISITION ASSUMPTIONS'!$C$21)*'ACQUISITION ASSUMPTIONS'!$C$32</f>
        <v>1800000</v>
      </c>
      <c r="BL21" s="494">
        <f ca="1">('SIM STOCK'!BL12*'ACQUISITION ASSUMPTIONS'!$C$21)*'ACQUISITION ASSUMPTIONS'!$C$32</f>
        <v>1800000</v>
      </c>
      <c r="BM21" s="494">
        <f ca="1">('SIM STOCK'!BM12*'ACQUISITION ASSUMPTIONS'!$C$21)*'ACQUISITION ASSUMPTIONS'!$C$32</f>
        <v>2520000</v>
      </c>
      <c r="BN21" s="494">
        <f ca="1">('SIM STOCK'!BN12*'ACQUISITION ASSUMPTIONS'!$C$21)*'ACQUISITION ASSUMPTIONS'!$C$32</f>
        <v>2520000</v>
      </c>
      <c r="BO21" s="494">
        <f ca="1">('SIM STOCK'!BO12*'ACQUISITION ASSUMPTIONS'!$C$21)*'ACQUISITION ASSUMPTIONS'!$C$32</f>
        <v>2520000</v>
      </c>
      <c r="BP21" s="494">
        <f ca="1">('SIM STOCK'!BP12*'ACQUISITION ASSUMPTIONS'!$C$21)*'ACQUISITION ASSUMPTIONS'!$C$32</f>
        <v>1800000</v>
      </c>
      <c r="BQ21" s="494">
        <f ca="1">('SIM STOCK'!BQ12*'ACQUISITION ASSUMPTIONS'!$C$21)*'ACQUISITION ASSUMPTIONS'!$C$32</f>
        <v>1800000</v>
      </c>
      <c r="BR21" s="494">
        <f ca="1">('SIM STOCK'!BR12*'ACQUISITION ASSUMPTIONS'!$C$21)*'ACQUISITION ASSUMPTIONS'!$C$32</f>
        <v>2520000</v>
      </c>
    </row>
    <row r="22" spans="2:70" ht="25" customHeight="1" outlineLevel="1">
      <c r="B22" s="182" t="str">
        <f t="shared" si="7"/>
        <v>MVLP6</v>
      </c>
      <c r="C22" s="494">
        <f>('SUBSCRIBER BASE'!C30*'COMMISSION ASSUMPTIONS'!$C14*'COMMISSION ASSUMPTIONS'!$G27*'ACQUISITION ASSUMPTIONS'!$C36)+('SUBSCRIBER BASE'!C30*'COMMISSION ASSUMPTIONS'!$D14*'COMMISSION ASSUMPTIONS'!$G38*'ACQUISITION ASSUMPTIONS'!$C36)+('SUBSCRIBER BASE'!C30*'COMMISSION ASSUMPTIONS'!$E14*'COMMISSION ASSUMPTIONS'!$G49*'ACQUISITION ASSUMPTIONS'!$C36)+('SUBSCRIBER BASE'!C30*'COMMISSION ASSUMPTIONS'!$F14*'COMMISSION ASSUMPTIONS'!$G60*'ACQUISITION ASSUMPTIONS'!$C36)+('SUBSCRIBER BASE'!C30*'COMMISSION ASSUMPTIONS'!$G14*'COMMISSION ASSUMPTIONS'!$G71*'ACQUISITION ASSUMPTIONS'!$C36)</f>
        <v>0</v>
      </c>
      <c r="D22" s="494">
        <f>('SUBSCRIBER BASE'!D30*'COMMISSION ASSUMPTIONS'!$C14*'COMMISSION ASSUMPTIONS'!$G27*'ACQUISITION ASSUMPTIONS'!$C36)+('SUBSCRIBER BASE'!D30*'COMMISSION ASSUMPTIONS'!$D14*'COMMISSION ASSUMPTIONS'!$G38*'ACQUISITION ASSUMPTIONS'!$C36)+('SUBSCRIBER BASE'!D30*'COMMISSION ASSUMPTIONS'!$E14*'COMMISSION ASSUMPTIONS'!$G49*'ACQUISITION ASSUMPTIONS'!$C36)+('SUBSCRIBER BASE'!D30*'COMMISSION ASSUMPTIONS'!$F14*'COMMISSION ASSUMPTIONS'!$G60*'ACQUISITION ASSUMPTIONS'!$C36)+('SUBSCRIBER BASE'!D30*'COMMISSION ASSUMPTIONS'!$G14*'COMMISSION ASSUMPTIONS'!$G71*'ACQUISITION ASSUMPTIONS'!$C36)</f>
        <v>0</v>
      </c>
      <c r="E22" s="494">
        <f>('SUBSCRIBER BASE'!E30*'COMMISSION ASSUMPTIONS'!$C14*'COMMISSION ASSUMPTIONS'!$G27*'ACQUISITION ASSUMPTIONS'!$C36)+('SUBSCRIBER BASE'!E30*'COMMISSION ASSUMPTIONS'!$D14*'COMMISSION ASSUMPTIONS'!$G38*'ACQUISITION ASSUMPTIONS'!$C36)+('SUBSCRIBER BASE'!E30*'COMMISSION ASSUMPTIONS'!$E14*'COMMISSION ASSUMPTIONS'!$G49*'ACQUISITION ASSUMPTIONS'!$C36)+('SUBSCRIBER BASE'!E30*'COMMISSION ASSUMPTIONS'!$F14*'COMMISSION ASSUMPTIONS'!$G60*'ACQUISITION ASSUMPTIONS'!$C36)+('SUBSCRIBER BASE'!E30*'COMMISSION ASSUMPTIONS'!$G14*'COMMISSION ASSUMPTIONS'!$G71*'ACQUISITION ASSUMPTIONS'!$C36)</f>
        <v>0</v>
      </c>
      <c r="F22" s="494">
        <f>('SUBSCRIBER BASE'!F30*'COMMISSION ASSUMPTIONS'!$C14*'COMMISSION ASSUMPTIONS'!$G27*'ACQUISITION ASSUMPTIONS'!$C36)+('SUBSCRIBER BASE'!F30*'COMMISSION ASSUMPTIONS'!$D14*'COMMISSION ASSUMPTIONS'!$G38*'ACQUISITION ASSUMPTIONS'!$C36)+('SUBSCRIBER BASE'!F30*'COMMISSION ASSUMPTIONS'!$E14*'COMMISSION ASSUMPTIONS'!$G49*'ACQUISITION ASSUMPTIONS'!$C36)+('SUBSCRIBER BASE'!F30*'COMMISSION ASSUMPTIONS'!$F14*'COMMISSION ASSUMPTIONS'!$G60*'ACQUISITION ASSUMPTIONS'!$C36)+('SUBSCRIBER BASE'!F30*'COMMISSION ASSUMPTIONS'!$G14*'COMMISSION ASSUMPTIONS'!$G71*'ACQUISITION ASSUMPTIONS'!$C36)</f>
        <v>0</v>
      </c>
      <c r="G22" s="494">
        <f>('SUBSCRIBER BASE'!G30*'COMMISSION ASSUMPTIONS'!$C14*'COMMISSION ASSUMPTIONS'!$G27*'ACQUISITION ASSUMPTIONS'!$C36)+('SUBSCRIBER BASE'!G30*'COMMISSION ASSUMPTIONS'!$D14*'COMMISSION ASSUMPTIONS'!$G38*'ACQUISITION ASSUMPTIONS'!$C36)+('SUBSCRIBER BASE'!G30*'COMMISSION ASSUMPTIONS'!$E14*'COMMISSION ASSUMPTIONS'!$G49*'ACQUISITION ASSUMPTIONS'!$C36)+('SUBSCRIBER BASE'!G30*'COMMISSION ASSUMPTIONS'!$F14*'COMMISSION ASSUMPTIONS'!$G60*'ACQUISITION ASSUMPTIONS'!$C36)+('SUBSCRIBER BASE'!G30*'COMMISSION ASSUMPTIONS'!$G14*'COMMISSION ASSUMPTIONS'!$G71*'ACQUISITION ASSUMPTIONS'!$C36)</f>
        <v>0</v>
      </c>
      <c r="H22" s="494">
        <f>('SUBSCRIBER BASE'!H30*'COMMISSION ASSUMPTIONS'!$C14*'COMMISSION ASSUMPTIONS'!$G27*'ACQUISITION ASSUMPTIONS'!$C36)+('SUBSCRIBER BASE'!H30*'COMMISSION ASSUMPTIONS'!$D14*'COMMISSION ASSUMPTIONS'!$G38*'ACQUISITION ASSUMPTIONS'!$C36)+('SUBSCRIBER BASE'!H30*'COMMISSION ASSUMPTIONS'!$E14*'COMMISSION ASSUMPTIONS'!$G49*'ACQUISITION ASSUMPTIONS'!$C36)+('SUBSCRIBER BASE'!H30*'COMMISSION ASSUMPTIONS'!$F14*'COMMISSION ASSUMPTIONS'!$G60*'ACQUISITION ASSUMPTIONS'!$C36)+('SUBSCRIBER BASE'!H30*'COMMISSION ASSUMPTIONS'!$G14*'COMMISSION ASSUMPTIONS'!$G71*'ACQUISITION ASSUMPTIONS'!$C36)</f>
        <v>0</v>
      </c>
      <c r="I22" s="494">
        <f>('SUBSCRIBER BASE'!I30*'COMMISSION ASSUMPTIONS'!$C14*'COMMISSION ASSUMPTIONS'!$G27*'ACQUISITION ASSUMPTIONS'!$C36)+('SUBSCRIBER BASE'!I30*'COMMISSION ASSUMPTIONS'!$D14*'COMMISSION ASSUMPTIONS'!$G38*'ACQUISITION ASSUMPTIONS'!$C36)+('SUBSCRIBER BASE'!I30*'COMMISSION ASSUMPTIONS'!$E14*'COMMISSION ASSUMPTIONS'!$G49*'ACQUISITION ASSUMPTIONS'!$C36)+('SUBSCRIBER BASE'!I30*'COMMISSION ASSUMPTIONS'!$F14*'COMMISSION ASSUMPTIONS'!$G60*'ACQUISITION ASSUMPTIONS'!$C36)+('SUBSCRIBER BASE'!I30*'COMMISSION ASSUMPTIONS'!$G14*'COMMISSION ASSUMPTIONS'!$G71*'ACQUISITION ASSUMPTIONS'!$C36)</f>
        <v>0</v>
      </c>
      <c r="J22" s="494">
        <f ca="1">('SIM STOCK'!J12*'ACQUISITION ASSUMPTIONS'!$C$22)*'ACQUISITION ASSUMPTIONS'!$C$32</f>
        <v>1125000</v>
      </c>
      <c r="K22" s="494">
        <f ca="1">('SIM STOCK'!K12*'ACQUISITION ASSUMPTIONS'!$C$22)*'ACQUISITION ASSUMPTIONS'!$C$32</f>
        <v>1125000</v>
      </c>
      <c r="L22" s="494">
        <f ca="1">('SIM STOCK'!L12*'ACQUISITION ASSUMPTIONS'!$C$22)*'ACQUISITION ASSUMPTIONS'!$C$32</f>
        <v>0</v>
      </c>
      <c r="M22" s="494">
        <f ca="1">('SIM STOCK'!M12*'ACQUISITION ASSUMPTIONS'!$C$22)*'ACQUISITION ASSUMPTIONS'!$C$32</f>
        <v>0</v>
      </c>
      <c r="N22" s="494">
        <f ca="1">('SIM STOCK'!N12*'ACQUISITION ASSUMPTIONS'!$C$22)*'ACQUISITION ASSUMPTIONS'!$C$32</f>
        <v>1125000</v>
      </c>
      <c r="O22" s="494">
        <f ca="1">('SIM STOCK'!O12*'ACQUISITION ASSUMPTIONS'!$C$22)*'ACQUISITION ASSUMPTIONS'!$C$32</f>
        <v>1125000</v>
      </c>
      <c r="P22" s="494">
        <f ca="1">('SIM STOCK'!P12*'ACQUISITION ASSUMPTIONS'!$C$22)*'ACQUISITION ASSUMPTIONS'!$C$32</f>
        <v>1125000</v>
      </c>
      <c r="Q22" s="494">
        <f ca="1">('SIM STOCK'!Q12*'ACQUISITION ASSUMPTIONS'!$C$22)*'ACQUISITION ASSUMPTIONS'!$C$32</f>
        <v>0</v>
      </c>
      <c r="R22" s="494">
        <f ca="1">('SIM STOCK'!R12*'ACQUISITION ASSUMPTIONS'!$C$22)*'ACQUISITION ASSUMPTIONS'!$C$32</f>
        <v>1125000</v>
      </c>
      <c r="S22" s="494">
        <f ca="1">('SIM STOCK'!S12*'ACQUISITION ASSUMPTIONS'!$C$22)*'ACQUISITION ASSUMPTIONS'!$C$32</f>
        <v>1125000</v>
      </c>
      <c r="T22" s="494">
        <f ca="1">('SIM STOCK'!T12*'ACQUISITION ASSUMPTIONS'!$C$22)*'ACQUISITION ASSUMPTIONS'!$C$32</f>
        <v>1125000</v>
      </c>
      <c r="U22" s="494">
        <f ca="1">('SIM STOCK'!U12*'ACQUISITION ASSUMPTIONS'!$C$22)*'ACQUISITION ASSUMPTIONS'!$C$32</f>
        <v>1125000</v>
      </c>
      <c r="V22" s="494">
        <f ca="1">('SIM STOCK'!V12*'ACQUISITION ASSUMPTIONS'!$C$22)*'ACQUISITION ASSUMPTIONS'!$C$32</f>
        <v>1125000</v>
      </c>
      <c r="W22" s="494">
        <f ca="1">('SIM STOCK'!W12*'ACQUISITION ASSUMPTIONS'!$C$22)*'ACQUISITION ASSUMPTIONS'!$C$32</f>
        <v>1125000</v>
      </c>
      <c r="X22" s="494">
        <f ca="1">('SIM STOCK'!X12*'ACQUISITION ASSUMPTIONS'!$C$22)*'ACQUISITION ASSUMPTIONS'!$C$32</f>
        <v>1125000</v>
      </c>
      <c r="Y22" s="494">
        <f ca="1">('SIM STOCK'!Y12*'ACQUISITION ASSUMPTIONS'!$C$22)*'ACQUISITION ASSUMPTIONS'!$C$32</f>
        <v>1125000</v>
      </c>
      <c r="Z22" s="494">
        <f ca="1">('SIM STOCK'!Z12*'ACQUISITION ASSUMPTIONS'!$C$22)*'ACQUISITION ASSUMPTIONS'!$C$32</f>
        <v>1125000</v>
      </c>
      <c r="AA22" s="494">
        <f ca="1">('SIM STOCK'!AA12*'ACQUISITION ASSUMPTIONS'!$C$22)*'ACQUISITION ASSUMPTIONS'!$C$32</f>
        <v>1125000</v>
      </c>
      <c r="AB22" s="494">
        <f ca="1">('SIM STOCK'!AB12*'ACQUISITION ASSUMPTIONS'!$C$22)*'ACQUISITION ASSUMPTIONS'!$C$32</f>
        <v>1125000</v>
      </c>
      <c r="AC22" s="494">
        <f ca="1">('SIM STOCK'!AC12*'ACQUISITION ASSUMPTIONS'!$C$22)*'ACQUISITION ASSUMPTIONS'!$C$32</f>
        <v>1125000</v>
      </c>
      <c r="AD22" s="494">
        <f ca="1">('SIM STOCK'!AD12*'ACQUISITION ASSUMPTIONS'!$C$22)*'ACQUISITION ASSUMPTIONS'!$C$32</f>
        <v>1125000</v>
      </c>
      <c r="AE22" s="494">
        <f ca="1">('SIM STOCK'!AE12*'ACQUISITION ASSUMPTIONS'!$C$22)*'ACQUISITION ASSUMPTIONS'!$C$32</f>
        <v>1125000</v>
      </c>
      <c r="AF22" s="494">
        <f ca="1">('SIM STOCK'!AF12*'ACQUISITION ASSUMPTIONS'!$C$22)*'ACQUISITION ASSUMPTIONS'!$C$32</f>
        <v>1125000</v>
      </c>
      <c r="AG22" s="494">
        <f ca="1">('SIM STOCK'!AG12*'ACQUISITION ASSUMPTIONS'!$C$22)*'ACQUISITION ASSUMPTIONS'!$C$32</f>
        <v>1125000</v>
      </c>
      <c r="AH22" s="494">
        <f ca="1">('SIM STOCK'!AH12*'ACQUISITION ASSUMPTIONS'!$C$22)*'ACQUISITION ASSUMPTIONS'!$C$32</f>
        <v>1125000</v>
      </c>
      <c r="AI22" s="494">
        <f ca="1">('SIM STOCK'!AI12*'ACQUISITION ASSUMPTIONS'!$C$22)*'ACQUISITION ASSUMPTIONS'!$C$32</f>
        <v>1125000</v>
      </c>
      <c r="AJ22" s="494">
        <f ca="1">('SIM STOCK'!AJ12*'ACQUISITION ASSUMPTIONS'!$C$22)*'ACQUISITION ASSUMPTIONS'!$C$32</f>
        <v>1125000</v>
      </c>
      <c r="AK22" s="494">
        <f ca="1">('SIM STOCK'!AK12*'ACQUISITION ASSUMPTIONS'!$C$22)*'ACQUISITION ASSUMPTIONS'!$C$32</f>
        <v>1125000</v>
      </c>
      <c r="AL22" s="494">
        <f ca="1">('SIM STOCK'!AL12*'ACQUISITION ASSUMPTIONS'!$C$22)*'ACQUISITION ASSUMPTIONS'!$C$32</f>
        <v>1125000</v>
      </c>
      <c r="AM22" s="494">
        <f ca="1">('SIM STOCK'!AM12*'ACQUISITION ASSUMPTIONS'!$C$22)*'ACQUISITION ASSUMPTIONS'!$C$32</f>
        <v>1125000</v>
      </c>
      <c r="AN22" s="494">
        <f ca="1">('SIM STOCK'!AN12*'ACQUISITION ASSUMPTIONS'!$C$22)*'ACQUISITION ASSUMPTIONS'!$C$32</f>
        <v>1125000</v>
      </c>
      <c r="AO22" s="494">
        <f ca="1">('SIM STOCK'!AO12*'ACQUISITION ASSUMPTIONS'!$C$22)*'ACQUISITION ASSUMPTIONS'!$C$32</f>
        <v>1125000</v>
      </c>
      <c r="AP22" s="494">
        <f ca="1">('SIM STOCK'!AP12*'ACQUISITION ASSUMPTIONS'!$C$22)*'ACQUISITION ASSUMPTIONS'!$C$32</f>
        <v>1125000</v>
      </c>
      <c r="AQ22" s="494">
        <f ca="1">('SIM STOCK'!AQ12*'ACQUISITION ASSUMPTIONS'!$C$22)*'ACQUISITION ASSUMPTIONS'!$C$32</f>
        <v>1125000</v>
      </c>
      <c r="AR22" s="494">
        <f ca="1">('SIM STOCK'!AR12*'ACQUISITION ASSUMPTIONS'!$C$22)*'ACQUISITION ASSUMPTIONS'!$C$32</f>
        <v>1125000</v>
      </c>
      <c r="AS22" s="494">
        <f ca="1">('SIM STOCK'!AS12*'ACQUISITION ASSUMPTIONS'!$C$22)*'ACQUISITION ASSUMPTIONS'!$C$32</f>
        <v>1125000</v>
      </c>
      <c r="AT22" s="494">
        <f ca="1">('SIM STOCK'!AT12*'ACQUISITION ASSUMPTIONS'!$C$22)*'ACQUISITION ASSUMPTIONS'!$C$32</f>
        <v>1125000</v>
      </c>
      <c r="AU22" s="494">
        <f ca="1">('SIM STOCK'!AU12*'ACQUISITION ASSUMPTIONS'!$C$22)*'ACQUISITION ASSUMPTIONS'!$C$32</f>
        <v>1125000</v>
      </c>
      <c r="AV22" s="494">
        <f ca="1">('SIM STOCK'!AV12*'ACQUISITION ASSUMPTIONS'!$C$22)*'ACQUISITION ASSUMPTIONS'!$C$32</f>
        <v>1125000</v>
      </c>
      <c r="AW22" s="494">
        <f ca="1">('SIM STOCK'!AW12*'ACQUISITION ASSUMPTIONS'!$C$22)*'ACQUISITION ASSUMPTIONS'!$C$32</f>
        <v>1125000</v>
      </c>
      <c r="AX22" s="494">
        <f ca="1">('SIM STOCK'!AX12*'ACQUISITION ASSUMPTIONS'!$C$22)*'ACQUISITION ASSUMPTIONS'!$C$32</f>
        <v>1125000</v>
      </c>
      <c r="AY22" s="494">
        <f ca="1">('SIM STOCK'!AY12*'ACQUISITION ASSUMPTIONS'!$C$22)*'ACQUISITION ASSUMPTIONS'!$C$32</f>
        <v>1125000</v>
      </c>
      <c r="AZ22" s="494">
        <f ca="1">('SIM STOCK'!AZ12*'ACQUISITION ASSUMPTIONS'!$C$22)*'ACQUISITION ASSUMPTIONS'!$C$32</f>
        <v>1125000</v>
      </c>
      <c r="BA22" s="494">
        <f ca="1">('SIM STOCK'!BA12*'ACQUISITION ASSUMPTIONS'!$C$22)*'ACQUISITION ASSUMPTIONS'!$C$32</f>
        <v>1125000</v>
      </c>
      <c r="BB22" s="494">
        <f ca="1">('SIM STOCK'!BB12*'ACQUISITION ASSUMPTIONS'!$C$22)*'ACQUISITION ASSUMPTIONS'!$C$32</f>
        <v>1125000</v>
      </c>
      <c r="BC22" s="494">
        <f ca="1">('SIM STOCK'!BC12*'ACQUISITION ASSUMPTIONS'!$C$22)*'ACQUISITION ASSUMPTIONS'!$C$32</f>
        <v>1125000</v>
      </c>
      <c r="BD22" s="494">
        <f ca="1">('SIM STOCK'!BD12*'ACQUISITION ASSUMPTIONS'!$C$22)*'ACQUISITION ASSUMPTIONS'!$C$32</f>
        <v>1125000</v>
      </c>
      <c r="BE22" s="494">
        <f ca="1">('SIM STOCK'!BE12*'ACQUISITION ASSUMPTIONS'!$C$22)*'ACQUISITION ASSUMPTIONS'!$C$32</f>
        <v>1575000</v>
      </c>
      <c r="BF22" s="494">
        <f ca="1">('SIM STOCK'!BF12*'ACQUISITION ASSUMPTIONS'!$C$22)*'ACQUISITION ASSUMPTIONS'!$C$32</f>
        <v>1125000</v>
      </c>
      <c r="BG22" s="494">
        <f ca="1">('SIM STOCK'!BG12*'ACQUISITION ASSUMPTIONS'!$C$22)*'ACQUISITION ASSUMPTIONS'!$C$32</f>
        <v>1125000</v>
      </c>
      <c r="BH22" s="494">
        <f ca="1">('SIM STOCK'!BH12*'ACQUISITION ASSUMPTIONS'!$C$22)*'ACQUISITION ASSUMPTIONS'!$C$32</f>
        <v>1125000</v>
      </c>
      <c r="BI22" s="494">
        <f ca="1">('SIM STOCK'!BI12*'ACQUISITION ASSUMPTIONS'!$C$22)*'ACQUISITION ASSUMPTIONS'!$C$32</f>
        <v>1125000</v>
      </c>
      <c r="BJ22" s="494">
        <f ca="1">('SIM STOCK'!BJ12*'ACQUISITION ASSUMPTIONS'!$C$22)*'ACQUISITION ASSUMPTIONS'!$C$32</f>
        <v>1125000</v>
      </c>
      <c r="BK22" s="494">
        <f ca="1">('SIM STOCK'!BK12*'ACQUISITION ASSUMPTIONS'!$C$22)*'ACQUISITION ASSUMPTIONS'!$C$32</f>
        <v>1125000</v>
      </c>
      <c r="BL22" s="494">
        <f ca="1">('SIM STOCK'!BL12*'ACQUISITION ASSUMPTIONS'!$C$22)*'ACQUISITION ASSUMPTIONS'!$C$32</f>
        <v>1125000</v>
      </c>
      <c r="BM22" s="494">
        <f ca="1">('SIM STOCK'!BM12*'ACQUISITION ASSUMPTIONS'!$C$22)*'ACQUISITION ASSUMPTIONS'!$C$32</f>
        <v>1575000</v>
      </c>
      <c r="BN22" s="494">
        <f ca="1">('SIM STOCK'!BN12*'ACQUISITION ASSUMPTIONS'!$C$22)*'ACQUISITION ASSUMPTIONS'!$C$32</f>
        <v>1575000</v>
      </c>
      <c r="BO22" s="494">
        <f ca="1">('SIM STOCK'!BO12*'ACQUISITION ASSUMPTIONS'!$C$22)*'ACQUISITION ASSUMPTIONS'!$C$32</f>
        <v>1575000</v>
      </c>
      <c r="BP22" s="494">
        <f ca="1">('SIM STOCK'!BP12*'ACQUISITION ASSUMPTIONS'!$C$22)*'ACQUISITION ASSUMPTIONS'!$C$32</f>
        <v>1125000</v>
      </c>
      <c r="BQ22" s="494">
        <f ca="1">('SIM STOCK'!BQ12*'ACQUISITION ASSUMPTIONS'!$C$22)*'ACQUISITION ASSUMPTIONS'!$C$32</f>
        <v>1125000</v>
      </c>
      <c r="BR22" s="494">
        <f ca="1">('SIM STOCK'!BR12*'ACQUISITION ASSUMPTIONS'!$C$22)*'ACQUISITION ASSUMPTIONS'!$C$32</f>
        <v>1575000</v>
      </c>
    </row>
    <row r="23" spans="2:70" ht="25" customHeight="1" outlineLevel="1">
      <c r="B23" s="182" t="str">
        <f t="shared" si="7"/>
        <v>200 MB</v>
      </c>
      <c r="C23" s="494">
        <f>('SUBSCRIBER BASE'!C31*'COMMISSION ASSUMPTIONS'!$C15*'COMMISSION ASSUMPTIONS'!$G28*'ACQUISITION ASSUMPTIONS'!$C37)+('SUBSCRIBER BASE'!C31*'COMMISSION ASSUMPTIONS'!$D15*'COMMISSION ASSUMPTIONS'!$G39*'ACQUISITION ASSUMPTIONS'!$C37)+('SUBSCRIBER BASE'!C31*'COMMISSION ASSUMPTIONS'!$E15*'COMMISSION ASSUMPTIONS'!$G50*'ACQUISITION ASSUMPTIONS'!$C37)+('SUBSCRIBER BASE'!C31*'COMMISSION ASSUMPTIONS'!$F15*'COMMISSION ASSUMPTIONS'!$G61*'ACQUISITION ASSUMPTIONS'!$C37)+('SUBSCRIBER BASE'!C31*'COMMISSION ASSUMPTIONS'!$G15*'COMMISSION ASSUMPTIONS'!$G72*'ACQUISITION ASSUMPTIONS'!$C37)</f>
        <v>0</v>
      </c>
      <c r="D23" s="494">
        <f>('SUBSCRIBER BASE'!D31*'COMMISSION ASSUMPTIONS'!$C15*'COMMISSION ASSUMPTIONS'!$G28*'ACQUISITION ASSUMPTIONS'!$C37)+('SUBSCRIBER BASE'!D31*'COMMISSION ASSUMPTIONS'!$D15*'COMMISSION ASSUMPTIONS'!$G39*'ACQUISITION ASSUMPTIONS'!$C37)+('SUBSCRIBER BASE'!D31*'COMMISSION ASSUMPTIONS'!$E15*'COMMISSION ASSUMPTIONS'!$G50*'ACQUISITION ASSUMPTIONS'!$C37)+('SUBSCRIBER BASE'!D31*'COMMISSION ASSUMPTIONS'!$F15*'COMMISSION ASSUMPTIONS'!$G61*'ACQUISITION ASSUMPTIONS'!$C37)+('SUBSCRIBER BASE'!D31*'COMMISSION ASSUMPTIONS'!$G15*'COMMISSION ASSUMPTIONS'!$G72*'ACQUISITION ASSUMPTIONS'!$C37)</f>
        <v>0</v>
      </c>
      <c r="E23" s="494">
        <f>('SUBSCRIBER BASE'!E31*'COMMISSION ASSUMPTIONS'!$C15*'COMMISSION ASSUMPTIONS'!$G28*'ACQUISITION ASSUMPTIONS'!$C37)+('SUBSCRIBER BASE'!E31*'COMMISSION ASSUMPTIONS'!$D15*'COMMISSION ASSUMPTIONS'!$G39*'ACQUISITION ASSUMPTIONS'!$C37)+('SUBSCRIBER BASE'!E31*'COMMISSION ASSUMPTIONS'!$E15*'COMMISSION ASSUMPTIONS'!$G50*'ACQUISITION ASSUMPTIONS'!$C37)+('SUBSCRIBER BASE'!E31*'COMMISSION ASSUMPTIONS'!$F15*'COMMISSION ASSUMPTIONS'!$G61*'ACQUISITION ASSUMPTIONS'!$C37)+('SUBSCRIBER BASE'!E31*'COMMISSION ASSUMPTIONS'!$G15*'COMMISSION ASSUMPTIONS'!$G72*'ACQUISITION ASSUMPTIONS'!$C37)</f>
        <v>0</v>
      </c>
      <c r="F23" s="494">
        <f>('SUBSCRIBER BASE'!F31*'COMMISSION ASSUMPTIONS'!$C15*'COMMISSION ASSUMPTIONS'!$G28*'ACQUISITION ASSUMPTIONS'!$C37)+('SUBSCRIBER BASE'!F31*'COMMISSION ASSUMPTIONS'!$D15*'COMMISSION ASSUMPTIONS'!$G39*'ACQUISITION ASSUMPTIONS'!$C37)+('SUBSCRIBER BASE'!F31*'COMMISSION ASSUMPTIONS'!$E15*'COMMISSION ASSUMPTIONS'!$G50*'ACQUISITION ASSUMPTIONS'!$C37)+('SUBSCRIBER BASE'!F31*'COMMISSION ASSUMPTIONS'!$F15*'COMMISSION ASSUMPTIONS'!$G61*'ACQUISITION ASSUMPTIONS'!$C37)+('SUBSCRIBER BASE'!F31*'COMMISSION ASSUMPTIONS'!$G15*'COMMISSION ASSUMPTIONS'!$G72*'ACQUISITION ASSUMPTIONS'!$C37)</f>
        <v>0</v>
      </c>
      <c r="G23" s="494">
        <f>('SUBSCRIBER BASE'!G31*'COMMISSION ASSUMPTIONS'!$C15*'COMMISSION ASSUMPTIONS'!$G28*'ACQUISITION ASSUMPTIONS'!$C37)+('SUBSCRIBER BASE'!G31*'COMMISSION ASSUMPTIONS'!$D15*'COMMISSION ASSUMPTIONS'!$G39*'ACQUISITION ASSUMPTIONS'!$C37)+('SUBSCRIBER BASE'!G31*'COMMISSION ASSUMPTIONS'!$E15*'COMMISSION ASSUMPTIONS'!$G50*'ACQUISITION ASSUMPTIONS'!$C37)+('SUBSCRIBER BASE'!G31*'COMMISSION ASSUMPTIONS'!$F15*'COMMISSION ASSUMPTIONS'!$G61*'ACQUISITION ASSUMPTIONS'!$C37)+('SUBSCRIBER BASE'!G31*'COMMISSION ASSUMPTIONS'!$G15*'COMMISSION ASSUMPTIONS'!$G72*'ACQUISITION ASSUMPTIONS'!$C37)</f>
        <v>0</v>
      </c>
      <c r="H23" s="494">
        <f>('SUBSCRIBER BASE'!H31*'COMMISSION ASSUMPTIONS'!$C15*'COMMISSION ASSUMPTIONS'!$G28*'ACQUISITION ASSUMPTIONS'!$C37)+('SUBSCRIBER BASE'!H31*'COMMISSION ASSUMPTIONS'!$D15*'COMMISSION ASSUMPTIONS'!$G39*'ACQUISITION ASSUMPTIONS'!$C37)+('SUBSCRIBER BASE'!H31*'COMMISSION ASSUMPTIONS'!$E15*'COMMISSION ASSUMPTIONS'!$G50*'ACQUISITION ASSUMPTIONS'!$C37)+('SUBSCRIBER BASE'!H31*'COMMISSION ASSUMPTIONS'!$F15*'COMMISSION ASSUMPTIONS'!$G61*'ACQUISITION ASSUMPTIONS'!$C37)+('SUBSCRIBER BASE'!H31*'COMMISSION ASSUMPTIONS'!$G15*'COMMISSION ASSUMPTIONS'!$G72*'ACQUISITION ASSUMPTIONS'!$C37)</f>
        <v>0</v>
      </c>
      <c r="I23" s="494">
        <f>('SUBSCRIBER BASE'!I31*'COMMISSION ASSUMPTIONS'!$C15*'COMMISSION ASSUMPTIONS'!$G28*'ACQUISITION ASSUMPTIONS'!$C37)+('SUBSCRIBER BASE'!I31*'COMMISSION ASSUMPTIONS'!$D15*'COMMISSION ASSUMPTIONS'!$G39*'ACQUISITION ASSUMPTIONS'!$C37)+('SUBSCRIBER BASE'!I31*'COMMISSION ASSUMPTIONS'!$E15*'COMMISSION ASSUMPTIONS'!$G50*'ACQUISITION ASSUMPTIONS'!$C37)+('SUBSCRIBER BASE'!I31*'COMMISSION ASSUMPTIONS'!$F15*'COMMISSION ASSUMPTIONS'!$G61*'ACQUISITION ASSUMPTIONS'!$C37)+('SUBSCRIBER BASE'!I31*'COMMISSION ASSUMPTIONS'!$G15*'COMMISSION ASSUMPTIONS'!$G72*'ACQUISITION ASSUMPTIONS'!$C37)</f>
        <v>0</v>
      </c>
      <c r="J23" s="494">
        <f>('SUBSCRIBER BASE'!J31*'COMMISSION ASSUMPTIONS'!$C15*'COMMISSION ASSUMPTIONS'!$G28*'ACQUISITION ASSUMPTIONS'!$C37)+('SUBSCRIBER BASE'!J31*'COMMISSION ASSUMPTIONS'!$D15*'COMMISSION ASSUMPTIONS'!$G39*'ACQUISITION ASSUMPTIONS'!$C37)+('SUBSCRIBER BASE'!J31*'COMMISSION ASSUMPTIONS'!$E15*'COMMISSION ASSUMPTIONS'!$G50*'ACQUISITION ASSUMPTIONS'!$C37)+('SUBSCRIBER BASE'!J31*'COMMISSION ASSUMPTIONS'!$F15*'COMMISSION ASSUMPTIONS'!$G61*'ACQUISITION ASSUMPTIONS'!$C37)+('SUBSCRIBER BASE'!J31*'COMMISSION ASSUMPTIONS'!$G15*'COMMISSION ASSUMPTIONS'!$G72*'ACQUISITION ASSUMPTIONS'!$C37)</f>
        <v>0</v>
      </c>
      <c r="K23" s="494">
        <f ca="1">('SUBSCRIBER BASE'!L31*'COMMISSION ASSUMPTIONS'!$C15*'COMMISSION ASSUMPTIONS'!$G28*'ACQUISITION ASSUMPTIONS'!$C37)+('SUBSCRIBER BASE'!L31*'COMMISSION ASSUMPTIONS'!$D15*'COMMISSION ASSUMPTIONS'!$G39*'ACQUISITION ASSUMPTIONS'!$C37)+('SUBSCRIBER BASE'!L31*'COMMISSION ASSUMPTIONS'!$E15*'COMMISSION ASSUMPTIONS'!$G50*'ACQUISITION ASSUMPTIONS'!$C37)+('SUBSCRIBER BASE'!L31*'COMMISSION ASSUMPTIONS'!$F15*'COMMISSION ASSUMPTIONS'!$G61*'ACQUISITION ASSUMPTIONS'!$C37)+('SUBSCRIBER BASE'!L31*'COMMISSION ASSUMPTIONS'!$G15*'COMMISSION ASSUMPTIONS'!$G72*'ACQUISITION ASSUMPTIONS'!$C37)</f>
        <v>0</v>
      </c>
      <c r="L23" s="494">
        <f ca="1">('SUBSCRIBER BASE'!M31*'COMMISSION ASSUMPTIONS'!$C15*'COMMISSION ASSUMPTIONS'!$G28*'ACQUISITION ASSUMPTIONS'!$C37)+('SUBSCRIBER BASE'!M31*'COMMISSION ASSUMPTIONS'!$D15*'COMMISSION ASSUMPTIONS'!$G39*'ACQUISITION ASSUMPTIONS'!$C37)+('SUBSCRIBER BASE'!M31*'COMMISSION ASSUMPTIONS'!$E15*'COMMISSION ASSUMPTIONS'!$G50*'ACQUISITION ASSUMPTIONS'!$C37)+('SUBSCRIBER BASE'!M31*'COMMISSION ASSUMPTIONS'!$F15*'COMMISSION ASSUMPTIONS'!$G61*'ACQUISITION ASSUMPTIONS'!$C37)+('SUBSCRIBER BASE'!M31*'COMMISSION ASSUMPTIONS'!$G15*'COMMISSION ASSUMPTIONS'!$G72*'ACQUISITION ASSUMPTIONS'!$C37)</f>
        <v>0</v>
      </c>
      <c r="M23" s="494">
        <f ca="1">('SUBSCRIBER BASE'!N31*'COMMISSION ASSUMPTIONS'!$C15*'COMMISSION ASSUMPTIONS'!$G28*'ACQUISITION ASSUMPTIONS'!$C37)+('SUBSCRIBER BASE'!N31*'COMMISSION ASSUMPTIONS'!$D15*'COMMISSION ASSUMPTIONS'!$G39*'ACQUISITION ASSUMPTIONS'!$C37)+('SUBSCRIBER BASE'!N31*'COMMISSION ASSUMPTIONS'!$E15*'COMMISSION ASSUMPTIONS'!$G50*'ACQUISITION ASSUMPTIONS'!$C37)+('SUBSCRIBER BASE'!N31*'COMMISSION ASSUMPTIONS'!$F15*'COMMISSION ASSUMPTIONS'!$G61*'ACQUISITION ASSUMPTIONS'!$C37)+('SUBSCRIBER BASE'!N31*'COMMISSION ASSUMPTIONS'!$G15*'COMMISSION ASSUMPTIONS'!$G72*'ACQUISITION ASSUMPTIONS'!$C37)</f>
        <v>0</v>
      </c>
      <c r="N23" s="494">
        <f ca="1">('SUBSCRIBER BASE'!O31*'COMMISSION ASSUMPTIONS'!$C15*'COMMISSION ASSUMPTIONS'!$G28*'ACQUISITION ASSUMPTIONS'!$C37)+('SUBSCRIBER BASE'!O31*'COMMISSION ASSUMPTIONS'!$D15*'COMMISSION ASSUMPTIONS'!$G39*'ACQUISITION ASSUMPTIONS'!$C37)+('SUBSCRIBER BASE'!O31*'COMMISSION ASSUMPTIONS'!$E15*'COMMISSION ASSUMPTIONS'!$G50*'ACQUISITION ASSUMPTIONS'!$C37)+('SUBSCRIBER BASE'!O31*'COMMISSION ASSUMPTIONS'!$F15*'COMMISSION ASSUMPTIONS'!$G61*'ACQUISITION ASSUMPTIONS'!$C37)+('SUBSCRIBER BASE'!O31*'COMMISSION ASSUMPTIONS'!$G15*'COMMISSION ASSUMPTIONS'!$G72*'ACQUISITION ASSUMPTIONS'!$C37)</f>
        <v>0</v>
      </c>
      <c r="O23" s="494">
        <f ca="1">('SUBSCRIBER BASE'!P31*'COMMISSION ASSUMPTIONS'!$C15*'COMMISSION ASSUMPTIONS'!$G28*'ACQUISITION ASSUMPTIONS'!$C37)+('SUBSCRIBER BASE'!P31*'COMMISSION ASSUMPTIONS'!$D15*'COMMISSION ASSUMPTIONS'!$G39*'ACQUISITION ASSUMPTIONS'!$C37)+('SUBSCRIBER BASE'!P31*'COMMISSION ASSUMPTIONS'!$E15*'COMMISSION ASSUMPTIONS'!$G50*'ACQUISITION ASSUMPTIONS'!$C37)+('SUBSCRIBER BASE'!P31*'COMMISSION ASSUMPTIONS'!$F15*'COMMISSION ASSUMPTIONS'!$G61*'ACQUISITION ASSUMPTIONS'!$C37)+('SUBSCRIBER BASE'!P31*'COMMISSION ASSUMPTIONS'!$G15*'COMMISSION ASSUMPTIONS'!$G72*'ACQUISITION ASSUMPTIONS'!$C37)</f>
        <v>0</v>
      </c>
      <c r="P23" s="494">
        <f ca="1">('SUBSCRIBER BASE'!Q31*'COMMISSION ASSUMPTIONS'!$C15*'COMMISSION ASSUMPTIONS'!$G28*'ACQUISITION ASSUMPTIONS'!$C37)+('SUBSCRIBER BASE'!Q31*'COMMISSION ASSUMPTIONS'!$D15*'COMMISSION ASSUMPTIONS'!$G39*'ACQUISITION ASSUMPTIONS'!$C37)+('SUBSCRIBER BASE'!Q31*'COMMISSION ASSUMPTIONS'!$E15*'COMMISSION ASSUMPTIONS'!$G50*'ACQUISITION ASSUMPTIONS'!$C37)+('SUBSCRIBER BASE'!Q31*'COMMISSION ASSUMPTIONS'!$F15*'COMMISSION ASSUMPTIONS'!$G61*'ACQUISITION ASSUMPTIONS'!$C37)+('SUBSCRIBER BASE'!Q31*'COMMISSION ASSUMPTIONS'!$G15*'COMMISSION ASSUMPTIONS'!$G72*'ACQUISITION ASSUMPTIONS'!$C37)</f>
        <v>0</v>
      </c>
      <c r="Q23" s="494">
        <f ca="1">('SUBSCRIBER BASE'!R31*'COMMISSION ASSUMPTIONS'!$C15*'COMMISSION ASSUMPTIONS'!$G28*'ACQUISITION ASSUMPTIONS'!$C37)+('SUBSCRIBER BASE'!R31*'COMMISSION ASSUMPTIONS'!$D15*'COMMISSION ASSUMPTIONS'!$G39*'ACQUISITION ASSUMPTIONS'!$C37)+('SUBSCRIBER BASE'!R31*'COMMISSION ASSUMPTIONS'!$E15*'COMMISSION ASSUMPTIONS'!$G50*'ACQUISITION ASSUMPTIONS'!$C37)+('SUBSCRIBER BASE'!R31*'COMMISSION ASSUMPTIONS'!$F15*'COMMISSION ASSUMPTIONS'!$G61*'ACQUISITION ASSUMPTIONS'!$C37)+('SUBSCRIBER BASE'!R31*'COMMISSION ASSUMPTIONS'!$G15*'COMMISSION ASSUMPTIONS'!$G72*'ACQUISITION ASSUMPTIONS'!$C37)</f>
        <v>0</v>
      </c>
      <c r="R23" s="494">
        <f ca="1">('SUBSCRIBER BASE'!S31*'COMMISSION ASSUMPTIONS'!$C15*'COMMISSION ASSUMPTIONS'!$G28*'ACQUISITION ASSUMPTIONS'!$C37)+('SUBSCRIBER BASE'!S31*'COMMISSION ASSUMPTIONS'!$D15*'COMMISSION ASSUMPTIONS'!$G39*'ACQUISITION ASSUMPTIONS'!$C37)+('SUBSCRIBER BASE'!S31*'COMMISSION ASSUMPTIONS'!$E15*'COMMISSION ASSUMPTIONS'!$G50*'ACQUISITION ASSUMPTIONS'!$C37)+('SUBSCRIBER BASE'!S31*'COMMISSION ASSUMPTIONS'!$F15*'COMMISSION ASSUMPTIONS'!$G61*'ACQUISITION ASSUMPTIONS'!$C37)+('SUBSCRIBER BASE'!S31*'COMMISSION ASSUMPTIONS'!$G15*'COMMISSION ASSUMPTIONS'!$G72*'ACQUISITION ASSUMPTIONS'!$C37)</f>
        <v>0</v>
      </c>
      <c r="S23" s="494">
        <f ca="1">('SUBSCRIBER BASE'!T31*'COMMISSION ASSUMPTIONS'!$C15*'COMMISSION ASSUMPTIONS'!$G28*'ACQUISITION ASSUMPTIONS'!$C37)+('SUBSCRIBER BASE'!T31*'COMMISSION ASSUMPTIONS'!$D15*'COMMISSION ASSUMPTIONS'!$G39*'ACQUISITION ASSUMPTIONS'!$C37)+('SUBSCRIBER BASE'!T31*'COMMISSION ASSUMPTIONS'!$E15*'COMMISSION ASSUMPTIONS'!$G50*'ACQUISITION ASSUMPTIONS'!$C37)+('SUBSCRIBER BASE'!T31*'COMMISSION ASSUMPTIONS'!$F15*'COMMISSION ASSUMPTIONS'!$G61*'ACQUISITION ASSUMPTIONS'!$C37)+('SUBSCRIBER BASE'!T31*'COMMISSION ASSUMPTIONS'!$G15*'COMMISSION ASSUMPTIONS'!$G72*'ACQUISITION ASSUMPTIONS'!$C37)</f>
        <v>0</v>
      </c>
      <c r="T23" s="494">
        <f ca="1">('SUBSCRIBER BASE'!U31*'COMMISSION ASSUMPTIONS'!$C15*'COMMISSION ASSUMPTIONS'!$G28*'ACQUISITION ASSUMPTIONS'!$C37)+('SUBSCRIBER BASE'!U31*'COMMISSION ASSUMPTIONS'!$D15*'COMMISSION ASSUMPTIONS'!$G39*'ACQUISITION ASSUMPTIONS'!$C37)+('SUBSCRIBER BASE'!U31*'COMMISSION ASSUMPTIONS'!$E15*'COMMISSION ASSUMPTIONS'!$G50*'ACQUISITION ASSUMPTIONS'!$C37)+('SUBSCRIBER BASE'!U31*'COMMISSION ASSUMPTIONS'!$F15*'COMMISSION ASSUMPTIONS'!$G61*'ACQUISITION ASSUMPTIONS'!$C37)+('SUBSCRIBER BASE'!U31*'COMMISSION ASSUMPTIONS'!$G15*'COMMISSION ASSUMPTIONS'!$G72*'ACQUISITION ASSUMPTIONS'!$C37)</f>
        <v>0</v>
      </c>
      <c r="U23" s="494">
        <f ca="1">('SUBSCRIBER BASE'!V31*'COMMISSION ASSUMPTIONS'!$C15*'COMMISSION ASSUMPTIONS'!$G28*'ACQUISITION ASSUMPTIONS'!$C37)+('SUBSCRIBER BASE'!V31*'COMMISSION ASSUMPTIONS'!$D15*'COMMISSION ASSUMPTIONS'!$G39*'ACQUISITION ASSUMPTIONS'!$C37)+('SUBSCRIBER BASE'!V31*'COMMISSION ASSUMPTIONS'!$E15*'COMMISSION ASSUMPTIONS'!$G50*'ACQUISITION ASSUMPTIONS'!$C37)+('SUBSCRIBER BASE'!V31*'COMMISSION ASSUMPTIONS'!$F15*'COMMISSION ASSUMPTIONS'!$G61*'ACQUISITION ASSUMPTIONS'!$C37)+('SUBSCRIBER BASE'!V31*'COMMISSION ASSUMPTIONS'!$G15*'COMMISSION ASSUMPTIONS'!$G72*'ACQUISITION ASSUMPTIONS'!$C37)</f>
        <v>0</v>
      </c>
      <c r="V23" s="494">
        <f ca="1">('SUBSCRIBER BASE'!W31*'COMMISSION ASSUMPTIONS'!$C15*'COMMISSION ASSUMPTIONS'!$G28*'ACQUISITION ASSUMPTIONS'!$C37)+('SUBSCRIBER BASE'!W31*'COMMISSION ASSUMPTIONS'!$D15*'COMMISSION ASSUMPTIONS'!$G39*'ACQUISITION ASSUMPTIONS'!$C37)+('SUBSCRIBER BASE'!W31*'COMMISSION ASSUMPTIONS'!$E15*'COMMISSION ASSUMPTIONS'!$G50*'ACQUISITION ASSUMPTIONS'!$C37)+('SUBSCRIBER BASE'!W31*'COMMISSION ASSUMPTIONS'!$F15*'COMMISSION ASSUMPTIONS'!$G61*'ACQUISITION ASSUMPTIONS'!$C37)+('SUBSCRIBER BASE'!W31*'COMMISSION ASSUMPTIONS'!$G15*'COMMISSION ASSUMPTIONS'!$G72*'ACQUISITION ASSUMPTIONS'!$C37)</f>
        <v>0</v>
      </c>
      <c r="W23" s="494">
        <f ca="1">('SUBSCRIBER BASE'!X31*'COMMISSION ASSUMPTIONS'!$C15*'COMMISSION ASSUMPTIONS'!$G28*'ACQUISITION ASSUMPTIONS'!$C37)+('SUBSCRIBER BASE'!X31*'COMMISSION ASSUMPTIONS'!$D15*'COMMISSION ASSUMPTIONS'!$G39*'ACQUISITION ASSUMPTIONS'!$C37)+('SUBSCRIBER BASE'!X31*'COMMISSION ASSUMPTIONS'!$E15*'COMMISSION ASSUMPTIONS'!$G50*'ACQUISITION ASSUMPTIONS'!$C37)+('SUBSCRIBER BASE'!X31*'COMMISSION ASSUMPTIONS'!$F15*'COMMISSION ASSUMPTIONS'!$G61*'ACQUISITION ASSUMPTIONS'!$C37)+('SUBSCRIBER BASE'!X31*'COMMISSION ASSUMPTIONS'!$G15*'COMMISSION ASSUMPTIONS'!$G72*'ACQUISITION ASSUMPTIONS'!$C37)</f>
        <v>0</v>
      </c>
      <c r="X23" s="494">
        <f ca="1">('SUBSCRIBER BASE'!Y31*'COMMISSION ASSUMPTIONS'!$C15*'COMMISSION ASSUMPTIONS'!$G28*'ACQUISITION ASSUMPTIONS'!$C37)+('SUBSCRIBER BASE'!Y31*'COMMISSION ASSUMPTIONS'!$D15*'COMMISSION ASSUMPTIONS'!$G39*'ACQUISITION ASSUMPTIONS'!$C37)+('SUBSCRIBER BASE'!Y31*'COMMISSION ASSUMPTIONS'!$E15*'COMMISSION ASSUMPTIONS'!$G50*'ACQUISITION ASSUMPTIONS'!$C37)+('SUBSCRIBER BASE'!Y31*'COMMISSION ASSUMPTIONS'!$F15*'COMMISSION ASSUMPTIONS'!$G61*'ACQUISITION ASSUMPTIONS'!$C37)+('SUBSCRIBER BASE'!Y31*'COMMISSION ASSUMPTIONS'!$G15*'COMMISSION ASSUMPTIONS'!$G72*'ACQUISITION ASSUMPTIONS'!$C37)</f>
        <v>0</v>
      </c>
      <c r="Y23" s="494">
        <f ca="1">('SUBSCRIBER BASE'!Z31*'COMMISSION ASSUMPTIONS'!$C15*'COMMISSION ASSUMPTIONS'!$G28*'ACQUISITION ASSUMPTIONS'!$C37)+('SUBSCRIBER BASE'!Z31*'COMMISSION ASSUMPTIONS'!$D15*'COMMISSION ASSUMPTIONS'!$G39*'ACQUISITION ASSUMPTIONS'!$C37)+('SUBSCRIBER BASE'!Z31*'COMMISSION ASSUMPTIONS'!$E15*'COMMISSION ASSUMPTIONS'!$G50*'ACQUISITION ASSUMPTIONS'!$C37)+('SUBSCRIBER BASE'!Z31*'COMMISSION ASSUMPTIONS'!$F15*'COMMISSION ASSUMPTIONS'!$G61*'ACQUISITION ASSUMPTIONS'!$C37)+('SUBSCRIBER BASE'!Z31*'COMMISSION ASSUMPTIONS'!$G15*'COMMISSION ASSUMPTIONS'!$G72*'ACQUISITION ASSUMPTIONS'!$C37)</f>
        <v>0</v>
      </c>
      <c r="Z23" s="494">
        <f ca="1">('SUBSCRIBER BASE'!AA31*'COMMISSION ASSUMPTIONS'!$C15*'COMMISSION ASSUMPTIONS'!$G28*'ACQUISITION ASSUMPTIONS'!$C37)+('SUBSCRIBER BASE'!AA31*'COMMISSION ASSUMPTIONS'!$D15*'COMMISSION ASSUMPTIONS'!$G39*'ACQUISITION ASSUMPTIONS'!$C37)+('SUBSCRIBER BASE'!AA31*'COMMISSION ASSUMPTIONS'!$E15*'COMMISSION ASSUMPTIONS'!$G50*'ACQUISITION ASSUMPTIONS'!$C37)+('SUBSCRIBER BASE'!AA31*'COMMISSION ASSUMPTIONS'!$F15*'COMMISSION ASSUMPTIONS'!$G61*'ACQUISITION ASSUMPTIONS'!$C37)+('SUBSCRIBER BASE'!AA31*'COMMISSION ASSUMPTIONS'!$G15*'COMMISSION ASSUMPTIONS'!$G72*'ACQUISITION ASSUMPTIONS'!$C37)</f>
        <v>0</v>
      </c>
      <c r="AA23" s="494">
        <f ca="1">('SUBSCRIBER BASE'!AB31*'COMMISSION ASSUMPTIONS'!$C15*'COMMISSION ASSUMPTIONS'!$G28*'ACQUISITION ASSUMPTIONS'!$C37)+('SUBSCRIBER BASE'!AB31*'COMMISSION ASSUMPTIONS'!$D15*'COMMISSION ASSUMPTIONS'!$G39*'ACQUISITION ASSUMPTIONS'!$C37)+('SUBSCRIBER BASE'!AB31*'COMMISSION ASSUMPTIONS'!$E15*'COMMISSION ASSUMPTIONS'!$G50*'ACQUISITION ASSUMPTIONS'!$C37)+('SUBSCRIBER BASE'!AB31*'COMMISSION ASSUMPTIONS'!$F15*'COMMISSION ASSUMPTIONS'!$G61*'ACQUISITION ASSUMPTIONS'!$C37)+('SUBSCRIBER BASE'!AB31*'COMMISSION ASSUMPTIONS'!$G15*'COMMISSION ASSUMPTIONS'!$G72*'ACQUISITION ASSUMPTIONS'!$C37)</f>
        <v>0</v>
      </c>
      <c r="AB23" s="494">
        <f ca="1">('SUBSCRIBER BASE'!AC31*'COMMISSION ASSUMPTIONS'!$C15*'COMMISSION ASSUMPTIONS'!$G28*'ACQUISITION ASSUMPTIONS'!$C37)+('SUBSCRIBER BASE'!AC31*'COMMISSION ASSUMPTIONS'!$D15*'COMMISSION ASSUMPTIONS'!$G39*'ACQUISITION ASSUMPTIONS'!$C37)+('SUBSCRIBER BASE'!AC31*'COMMISSION ASSUMPTIONS'!$E15*'COMMISSION ASSUMPTIONS'!$G50*'ACQUISITION ASSUMPTIONS'!$C37)+('SUBSCRIBER BASE'!AC31*'COMMISSION ASSUMPTIONS'!$F15*'COMMISSION ASSUMPTIONS'!$G61*'ACQUISITION ASSUMPTIONS'!$C37)+('SUBSCRIBER BASE'!AC31*'COMMISSION ASSUMPTIONS'!$G15*'COMMISSION ASSUMPTIONS'!$G72*'ACQUISITION ASSUMPTIONS'!$C37)</f>
        <v>0</v>
      </c>
      <c r="AC23" s="494">
        <f ca="1">('SUBSCRIBER BASE'!AD31*'COMMISSION ASSUMPTIONS'!$C15*'COMMISSION ASSUMPTIONS'!$G28*'ACQUISITION ASSUMPTIONS'!$C37)+('SUBSCRIBER BASE'!AD31*'COMMISSION ASSUMPTIONS'!$D15*'COMMISSION ASSUMPTIONS'!$G39*'ACQUISITION ASSUMPTIONS'!$C37)+('SUBSCRIBER BASE'!AD31*'COMMISSION ASSUMPTIONS'!$E15*'COMMISSION ASSUMPTIONS'!$G50*'ACQUISITION ASSUMPTIONS'!$C37)+('SUBSCRIBER BASE'!AD31*'COMMISSION ASSUMPTIONS'!$F15*'COMMISSION ASSUMPTIONS'!$G61*'ACQUISITION ASSUMPTIONS'!$C37)+('SUBSCRIBER BASE'!AD31*'COMMISSION ASSUMPTIONS'!$G15*'COMMISSION ASSUMPTIONS'!$G72*'ACQUISITION ASSUMPTIONS'!$C37)</f>
        <v>0</v>
      </c>
      <c r="AD23" s="494">
        <f ca="1">('SUBSCRIBER BASE'!AE31*'COMMISSION ASSUMPTIONS'!$C15*'COMMISSION ASSUMPTIONS'!$G28*'ACQUISITION ASSUMPTIONS'!$C37)+('SUBSCRIBER BASE'!AE31*'COMMISSION ASSUMPTIONS'!$D15*'COMMISSION ASSUMPTIONS'!$G39*'ACQUISITION ASSUMPTIONS'!$C37)+('SUBSCRIBER BASE'!AE31*'COMMISSION ASSUMPTIONS'!$E15*'COMMISSION ASSUMPTIONS'!$G50*'ACQUISITION ASSUMPTIONS'!$C37)+('SUBSCRIBER BASE'!AE31*'COMMISSION ASSUMPTIONS'!$F15*'COMMISSION ASSUMPTIONS'!$G61*'ACQUISITION ASSUMPTIONS'!$C37)+('SUBSCRIBER BASE'!AE31*'COMMISSION ASSUMPTIONS'!$G15*'COMMISSION ASSUMPTIONS'!$G72*'ACQUISITION ASSUMPTIONS'!$C37)</f>
        <v>0</v>
      </c>
      <c r="AE23" s="494">
        <f ca="1">('SUBSCRIBER BASE'!AF31*'COMMISSION ASSUMPTIONS'!$C15*'COMMISSION ASSUMPTIONS'!$G28*'ACQUISITION ASSUMPTIONS'!$C37)+('SUBSCRIBER BASE'!AF31*'COMMISSION ASSUMPTIONS'!$D15*'COMMISSION ASSUMPTIONS'!$G39*'ACQUISITION ASSUMPTIONS'!$C37)+('SUBSCRIBER BASE'!AF31*'COMMISSION ASSUMPTIONS'!$E15*'COMMISSION ASSUMPTIONS'!$G50*'ACQUISITION ASSUMPTIONS'!$C37)+('SUBSCRIBER BASE'!AF31*'COMMISSION ASSUMPTIONS'!$F15*'COMMISSION ASSUMPTIONS'!$G61*'ACQUISITION ASSUMPTIONS'!$C37)+('SUBSCRIBER BASE'!AF31*'COMMISSION ASSUMPTIONS'!$G15*'COMMISSION ASSUMPTIONS'!$G72*'ACQUISITION ASSUMPTIONS'!$C37)</f>
        <v>0</v>
      </c>
      <c r="AF23" s="494">
        <f ca="1">('SUBSCRIBER BASE'!AG31*'COMMISSION ASSUMPTIONS'!$C15*'COMMISSION ASSUMPTIONS'!$G28*'ACQUISITION ASSUMPTIONS'!$C37)+('SUBSCRIBER BASE'!AG31*'COMMISSION ASSUMPTIONS'!$D15*'COMMISSION ASSUMPTIONS'!$G39*'ACQUISITION ASSUMPTIONS'!$C37)+('SUBSCRIBER BASE'!AG31*'COMMISSION ASSUMPTIONS'!$E15*'COMMISSION ASSUMPTIONS'!$G50*'ACQUISITION ASSUMPTIONS'!$C37)+('SUBSCRIBER BASE'!AG31*'COMMISSION ASSUMPTIONS'!$F15*'COMMISSION ASSUMPTIONS'!$G61*'ACQUISITION ASSUMPTIONS'!$C37)+('SUBSCRIBER BASE'!AG31*'COMMISSION ASSUMPTIONS'!$G15*'COMMISSION ASSUMPTIONS'!$G72*'ACQUISITION ASSUMPTIONS'!$C37)</f>
        <v>0</v>
      </c>
      <c r="AG23" s="494">
        <f ca="1">('SUBSCRIBER BASE'!AH31*'COMMISSION ASSUMPTIONS'!$C15*'COMMISSION ASSUMPTIONS'!$G28*'ACQUISITION ASSUMPTIONS'!$C37)+('SUBSCRIBER BASE'!AH31*'COMMISSION ASSUMPTIONS'!$D15*'COMMISSION ASSUMPTIONS'!$G39*'ACQUISITION ASSUMPTIONS'!$C37)+('SUBSCRIBER BASE'!AH31*'COMMISSION ASSUMPTIONS'!$E15*'COMMISSION ASSUMPTIONS'!$G50*'ACQUISITION ASSUMPTIONS'!$C37)+('SUBSCRIBER BASE'!AH31*'COMMISSION ASSUMPTIONS'!$F15*'COMMISSION ASSUMPTIONS'!$G61*'ACQUISITION ASSUMPTIONS'!$C37)+('SUBSCRIBER BASE'!AH31*'COMMISSION ASSUMPTIONS'!$G15*'COMMISSION ASSUMPTIONS'!$G72*'ACQUISITION ASSUMPTIONS'!$C37)</f>
        <v>0</v>
      </c>
      <c r="AH23" s="494">
        <f ca="1">('SUBSCRIBER BASE'!AI31*'COMMISSION ASSUMPTIONS'!$C15*'COMMISSION ASSUMPTIONS'!$G28*'ACQUISITION ASSUMPTIONS'!$C37)+('SUBSCRIBER BASE'!AI31*'COMMISSION ASSUMPTIONS'!$D15*'COMMISSION ASSUMPTIONS'!$G39*'ACQUISITION ASSUMPTIONS'!$C37)+('SUBSCRIBER BASE'!AI31*'COMMISSION ASSUMPTIONS'!$E15*'COMMISSION ASSUMPTIONS'!$G50*'ACQUISITION ASSUMPTIONS'!$C37)+('SUBSCRIBER BASE'!AI31*'COMMISSION ASSUMPTIONS'!$F15*'COMMISSION ASSUMPTIONS'!$G61*'ACQUISITION ASSUMPTIONS'!$C37)+('SUBSCRIBER BASE'!AI31*'COMMISSION ASSUMPTIONS'!$G15*'COMMISSION ASSUMPTIONS'!$G72*'ACQUISITION ASSUMPTIONS'!$C37)</f>
        <v>0</v>
      </c>
      <c r="AI23" s="494">
        <f ca="1">('SUBSCRIBER BASE'!AJ31*'COMMISSION ASSUMPTIONS'!$C15*'COMMISSION ASSUMPTIONS'!$G28*'ACQUISITION ASSUMPTIONS'!$C37)+('SUBSCRIBER BASE'!AJ31*'COMMISSION ASSUMPTIONS'!$D15*'COMMISSION ASSUMPTIONS'!$G39*'ACQUISITION ASSUMPTIONS'!$C37)+('SUBSCRIBER BASE'!AJ31*'COMMISSION ASSUMPTIONS'!$E15*'COMMISSION ASSUMPTIONS'!$G50*'ACQUISITION ASSUMPTIONS'!$C37)+('SUBSCRIBER BASE'!AJ31*'COMMISSION ASSUMPTIONS'!$F15*'COMMISSION ASSUMPTIONS'!$G61*'ACQUISITION ASSUMPTIONS'!$C37)+('SUBSCRIBER BASE'!AJ31*'COMMISSION ASSUMPTIONS'!$G15*'COMMISSION ASSUMPTIONS'!$G72*'ACQUISITION ASSUMPTIONS'!$C37)</f>
        <v>0</v>
      </c>
      <c r="AJ23" s="494">
        <f ca="1">('SUBSCRIBER BASE'!AK31*'COMMISSION ASSUMPTIONS'!$C15*'COMMISSION ASSUMPTIONS'!$G28*'ACQUISITION ASSUMPTIONS'!$C37)+('SUBSCRIBER BASE'!AK31*'COMMISSION ASSUMPTIONS'!$D15*'COMMISSION ASSUMPTIONS'!$G39*'ACQUISITION ASSUMPTIONS'!$C37)+('SUBSCRIBER BASE'!AK31*'COMMISSION ASSUMPTIONS'!$E15*'COMMISSION ASSUMPTIONS'!$G50*'ACQUISITION ASSUMPTIONS'!$C37)+('SUBSCRIBER BASE'!AK31*'COMMISSION ASSUMPTIONS'!$F15*'COMMISSION ASSUMPTIONS'!$G61*'ACQUISITION ASSUMPTIONS'!$C37)+('SUBSCRIBER BASE'!AK31*'COMMISSION ASSUMPTIONS'!$G15*'COMMISSION ASSUMPTIONS'!$G72*'ACQUISITION ASSUMPTIONS'!$C37)</f>
        <v>0</v>
      </c>
      <c r="AK23" s="494">
        <f ca="1">('SUBSCRIBER BASE'!AL31*'COMMISSION ASSUMPTIONS'!$C15*'COMMISSION ASSUMPTIONS'!$G28*'ACQUISITION ASSUMPTIONS'!$C37)+('SUBSCRIBER BASE'!AL31*'COMMISSION ASSUMPTIONS'!$D15*'COMMISSION ASSUMPTIONS'!$G39*'ACQUISITION ASSUMPTIONS'!$C37)+('SUBSCRIBER BASE'!AL31*'COMMISSION ASSUMPTIONS'!$E15*'COMMISSION ASSUMPTIONS'!$G50*'ACQUISITION ASSUMPTIONS'!$C37)+('SUBSCRIBER BASE'!AL31*'COMMISSION ASSUMPTIONS'!$F15*'COMMISSION ASSUMPTIONS'!$G61*'ACQUISITION ASSUMPTIONS'!$C37)+('SUBSCRIBER BASE'!AL31*'COMMISSION ASSUMPTIONS'!$G15*'COMMISSION ASSUMPTIONS'!$G72*'ACQUISITION ASSUMPTIONS'!$C37)</f>
        <v>0</v>
      </c>
      <c r="AL23" s="494">
        <f ca="1">('SUBSCRIBER BASE'!AM31*'COMMISSION ASSUMPTIONS'!$C15*'COMMISSION ASSUMPTIONS'!$G28*'ACQUISITION ASSUMPTIONS'!$C37)+('SUBSCRIBER BASE'!AM31*'COMMISSION ASSUMPTIONS'!$D15*'COMMISSION ASSUMPTIONS'!$G39*'ACQUISITION ASSUMPTIONS'!$C37)+('SUBSCRIBER BASE'!AM31*'COMMISSION ASSUMPTIONS'!$E15*'COMMISSION ASSUMPTIONS'!$G50*'ACQUISITION ASSUMPTIONS'!$C37)+('SUBSCRIBER BASE'!AM31*'COMMISSION ASSUMPTIONS'!$F15*'COMMISSION ASSUMPTIONS'!$G61*'ACQUISITION ASSUMPTIONS'!$C37)+('SUBSCRIBER BASE'!AM31*'COMMISSION ASSUMPTIONS'!$G15*'COMMISSION ASSUMPTIONS'!$G72*'ACQUISITION ASSUMPTIONS'!$C37)</f>
        <v>0</v>
      </c>
      <c r="AM23" s="494">
        <f ca="1">('SUBSCRIBER BASE'!AN31*'COMMISSION ASSUMPTIONS'!$C15*'COMMISSION ASSUMPTIONS'!$G28*'ACQUISITION ASSUMPTIONS'!$C37)+('SUBSCRIBER BASE'!AN31*'COMMISSION ASSUMPTIONS'!$D15*'COMMISSION ASSUMPTIONS'!$G39*'ACQUISITION ASSUMPTIONS'!$C37)+('SUBSCRIBER BASE'!AN31*'COMMISSION ASSUMPTIONS'!$E15*'COMMISSION ASSUMPTIONS'!$G50*'ACQUISITION ASSUMPTIONS'!$C37)+('SUBSCRIBER BASE'!AN31*'COMMISSION ASSUMPTIONS'!$F15*'COMMISSION ASSUMPTIONS'!$G61*'ACQUISITION ASSUMPTIONS'!$C37)+('SUBSCRIBER BASE'!AN31*'COMMISSION ASSUMPTIONS'!$G15*'COMMISSION ASSUMPTIONS'!$G72*'ACQUISITION ASSUMPTIONS'!$C37)</f>
        <v>0</v>
      </c>
      <c r="AN23" s="494">
        <f ca="1">('SUBSCRIBER BASE'!AO31*'COMMISSION ASSUMPTIONS'!$C15*'COMMISSION ASSUMPTIONS'!$G28*'ACQUISITION ASSUMPTIONS'!$C37)+('SUBSCRIBER BASE'!AO31*'COMMISSION ASSUMPTIONS'!$D15*'COMMISSION ASSUMPTIONS'!$G39*'ACQUISITION ASSUMPTIONS'!$C37)+('SUBSCRIBER BASE'!AO31*'COMMISSION ASSUMPTIONS'!$E15*'COMMISSION ASSUMPTIONS'!$G50*'ACQUISITION ASSUMPTIONS'!$C37)+('SUBSCRIBER BASE'!AO31*'COMMISSION ASSUMPTIONS'!$F15*'COMMISSION ASSUMPTIONS'!$G61*'ACQUISITION ASSUMPTIONS'!$C37)+('SUBSCRIBER BASE'!AO31*'COMMISSION ASSUMPTIONS'!$G15*'COMMISSION ASSUMPTIONS'!$G72*'ACQUISITION ASSUMPTIONS'!$C37)</f>
        <v>0</v>
      </c>
      <c r="AO23" s="494">
        <f ca="1">('SUBSCRIBER BASE'!AP31*'COMMISSION ASSUMPTIONS'!$C15*'COMMISSION ASSUMPTIONS'!$G28*'ACQUISITION ASSUMPTIONS'!$C37)+('SUBSCRIBER BASE'!AP31*'COMMISSION ASSUMPTIONS'!$D15*'COMMISSION ASSUMPTIONS'!$G39*'ACQUISITION ASSUMPTIONS'!$C37)+('SUBSCRIBER BASE'!AP31*'COMMISSION ASSUMPTIONS'!$E15*'COMMISSION ASSUMPTIONS'!$G50*'ACQUISITION ASSUMPTIONS'!$C37)+('SUBSCRIBER BASE'!AP31*'COMMISSION ASSUMPTIONS'!$F15*'COMMISSION ASSUMPTIONS'!$G61*'ACQUISITION ASSUMPTIONS'!$C37)+('SUBSCRIBER BASE'!AP31*'COMMISSION ASSUMPTIONS'!$G15*'COMMISSION ASSUMPTIONS'!$G72*'ACQUISITION ASSUMPTIONS'!$C37)</f>
        <v>0</v>
      </c>
      <c r="AP23" s="494">
        <f ca="1">('SUBSCRIBER BASE'!AQ31*'COMMISSION ASSUMPTIONS'!$C15*'COMMISSION ASSUMPTIONS'!$G28*'ACQUISITION ASSUMPTIONS'!$C37)+('SUBSCRIBER BASE'!AQ31*'COMMISSION ASSUMPTIONS'!$D15*'COMMISSION ASSUMPTIONS'!$G39*'ACQUISITION ASSUMPTIONS'!$C37)+('SUBSCRIBER BASE'!AQ31*'COMMISSION ASSUMPTIONS'!$E15*'COMMISSION ASSUMPTIONS'!$G50*'ACQUISITION ASSUMPTIONS'!$C37)+('SUBSCRIBER BASE'!AQ31*'COMMISSION ASSUMPTIONS'!$F15*'COMMISSION ASSUMPTIONS'!$G61*'ACQUISITION ASSUMPTIONS'!$C37)+('SUBSCRIBER BASE'!AQ31*'COMMISSION ASSUMPTIONS'!$G15*'COMMISSION ASSUMPTIONS'!$G72*'ACQUISITION ASSUMPTIONS'!$C37)</f>
        <v>0</v>
      </c>
      <c r="AQ23" s="494">
        <f ca="1">('SUBSCRIBER BASE'!AR31*'COMMISSION ASSUMPTIONS'!$C15*'COMMISSION ASSUMPTIONS'!$G28*'ACQUISITION ASSUMPTIONS'!$C37)+('SUBSCRIBER BASE'!AR31*'COMMISSION ASSUMPTIONS'!$D15*'COMMISSION ASSUMPTIONS'!$G39*'ACQUISITION ASSUMPTIONS'!$C37)+('SUBSCRIBER BASE'!AR31*'COMMISSION ASSUMPTIONS'!$E15*'COMMISSION ASSUMPTIONS'!$G50*'ACQUISITION ASSUMPTIONS'!$C37)+('SUBSCRIBER BASE'!AR31*'COMMISSION ASSUMPTIONS'!$F15*'COMMISSION ASSUMPTIONS'!$G61*'ACQUISITION ASSUMPTIONS'!$C37)+('SUBSCRIBER BASE'!AR31*'COMMISSION ASSUMPTIONS'!$G15*'COMMISSION ASSUMPTIONS'!$G72*'ACQUISITION ASSUMPTIONS'!$C37)</f>
        <v>0</v>
      </c>
      <c r="AR23" s="494">
        <f ca="1">('SUBSCRIBER BASE'!AS31*'COMMISSION ASSUMPTIONS'!$C15*'COMMISSION ASSUMPTIONS'!$G28*'ACQUISITION ASSUMPTIONS'!$C37)+('SUBSCRIBER BASE'!AS31*'COMMISSION ASSUMPTIONS'!$D15*'COMMISSION ASSUMPTIONS'!$G39*'ACQUISITION ASSUMPTIONS'!$C37)+('SUBSCRIBER BASE'!AS31*'COMMISSION ASSUMPTIONS'!$E15*'COMMISSION ASSUMPTIONS'!$G50*'ACQUISITION ASSUMPTIONS'!$C37)+('SUBSCRIBER BASE'!AS31*'COMMISSION ASSUMPTIONS'!$F15*'COMMISSION ASSUMPTIONS'!$G61*'ACQUISITION ASSUMPTIONS'!$C37)+('SUBSCRIBER BASE'!AS31*'COMMISSION ASSUMPTIONS'!$G15*'COMMISSION ASSUMPTIONS'!$G72*'ACQUISITION ASSUMPTIONS'!$C37)</f>
        <v>0</v>
      </c>
      <c r="AS23" s="494">
        <f ca="1">('SUBSCRIBER BASE'!AT31*'COMMISSION ASSUMPTIONS'!$C15*'COMMISSION ASSUMPTIONS'!$G28*'ACQUISITION ASSUMPTIONS'!$C37)+('SUBSCRIBER BASE'!AT31*'COMMISSION ASSUMPTIONS'!$D15*'COMMISSION ASSUMPTIONS'!$G39*'ACQUISITION ASSUMPTIONS'!$C37)+('SUBSCRIBER BASE'!AT31*'COMMISSION ASSUMPTIONS'!$E15*'COMMISSION ASSUMPTIONS'!$G50*'ACQUISITION ASSUMPTIONS'!$C37)+('SUBSCRIBER BASE'!AT31*'COMMISSION ASSUMPTIONS'!$F15*'COMMISSION ASSUMPTIONS'!$G61*'ACQUISITION ASSUMPTIONS'!$C37)+('SUBSCRIBER BASE'!AT31*'COMMISSION ASSUMPTIONS'!$G15*'COMMISSION ASSUMPTIONS'!$G72*'ACQUISITION ASSUMPTIONS'!$C37)</f>
        <v>0</v>
      </c>
      <c r="AT23" s="494">
        <f ca="1">('SUBSCRIBER BASE'!AU31*'COMMISSION ASSUMPTIONS'!$C15*'COMMISSION ASSUMPTIONS'!$G28*'ACQUISITION ASSUMPTIONS'!$C37)+('SUBSCRIBER BASE'!AU31*'COMMISSION ASSUMPTIONS'!$D15*'COMMISSION ASSUMPTIONS'!$G39*'ACQUISITION ASSUMPTIONS'!$C37)+('SUBSCRIBER BASE'!AU31*'COMMISSION ASSUMPTIONS'!$E15*'COMMISSION ASSUMPTIONS'!$G50*'ACQUISITION ASSUMPTIONS'!$C37)+('SUBSCRIBER BASE'!AU31*'COMMISSION ASSUMPTIONS'!$F15*'COMMISSION ASSUMPTIONS'!$G61*'ACQUISITION ASSUMPTIONS'!$C37)+('SUBSCRIBER BASE'!AU31*'COMMISSION ASSUMPTIONS'!$G15*'COMMISSION ASSUMPTIONS'!$G72*'ACQUISITION ASSUMPTIONS'!$C37)</f>
        <v>0</v>
      </c>
      <c r="AU23" s="494">
        <f ca="1">('SUBSCRIBER BASE'!AV31*'COMMISSION ASSUMPTIONS'!$C15*'COMMISSION ASSUMPTIONS'!$G28*'ACQUISITION ASSUMPTIONS'!$C37)+('SUBSCRIBER BASE'!AV31*'COMMISSION ASSUMPTIONS'!$D15*'COMMISSION ASSUMPTIONS'!$G39*'ACQUISITION ASSUMPTIONS'!$C37)+('SUBSCRIBER BASE'!AV31*'COMMISSION ASSUMPTIONS'!$E15*'COMMISSION ASSUMPTIONS'!$G50*'ACQUISITION ASSUMPTIONS'!$C37)+('SUBSCRIBER BASE'!AV31*'COMMISSION ASSUMPTIONS'!$F15*'COMMISSION ASSUMPTIONS'!$G61*'ACQUISITION ASSUMPTIONS'!$C37)+('SUBSCRIBER BASE'!AV31*'COMMISSION ASSUMPTIONS'!$G15*'COMMISSION ASSUMPTIONS'!$G72*'ACQUISITION ASSUMPTIONS'!$C37)</f>
        <v>0</v>
      </c>
      <c r="AV23" s="494">
        <f ca="1">('SUBSCRIBER BASE'!AW31*'COMMISSION ASSUMPTIONS'!$C15*'COMMISSION ASSUMPTIONS'!$G28*'ACQUISITION ASSUMPTIONS'!$C37)+('SUBSCRIBER BASE'!AW31*'COMMISSION ASSUMPTIONS'!$D15*'COMMISSION ASSUMPTIONS'!$G39*'ACQUISITION ASSUMPTIONS'!$C37)+('SUBSCRIBER BASE'!AW31*'COMMISSION ASSUMPTIONS'!$E15*'COMMISSION ASSUMPTIONS'!$G50*'ACQUISITION ASSUMPTIONS'!$C37)+('SUBSCRIBER BASE'!AW31*'COMMISSION ASSUMPTIONS'!$F15*'COMMISSION ASSUMPTIONS'!$G61*'ACQUISITION ASSUMPTIONS'!$C37)+('SUBSCRIBER BASE'!AW31*'COMMISSION ASSUMPTIONS'!$G15*'COMMISSION ASSUMPTIONS'!$G72*'ACQUISITION ASSUMPTIONS'!$C37)</f>
        <v>0</v>
      </c>
      <c r="AW23" s="494">
        <f ca="1">('SUBSCRIBER BASE'!AX31*'COMMISSION ASSUMPTIONS'!$C15*'COMMISSION ASSUMPTIONS'!$G28*'ACQUISITION ASSUMPTIONS'!$C37)+('SUBSCRIBER BASE'!AX31*'COMMISSION ASSUMPTIONS'!$D15*'COMMISSION ASSUMPTIONS'!$G39*'ACQUISITION ASSUMPTIONS'!$C37)+('SUBSCRIBER BASE'!AX31*'COMMISSION ASSUMPTIONS'!$E15*'COMMISSION ASSUMPTIONS'!$G50*'ACQUISITION ASSUMPTIONS'!$C37)+('SUBSCRIBER BASE'!AX31*'COMMISSION ASSUMPTIONS'!$F15*'COMMISSION ASSUMPTIONS'!$G61*'ACQUISITION ASSUMPTIONS'!$C37)+('SUBSCRIBER BASE'!AX31*'COMMISSION ASSUMPTIONS'!$G15*'COMMISSION ASSUMPTIONS'!$G72*'ACQUISITION ASSUMPTIONS'!$C37)</f>
        <v>0</v>
      </c>
      <c r="AX23" s="494">
        <f ca="1">('SUBSCRIBER BASE'!AY31*'COMMISSION ASSUMPTIONS'!$C15*'COMMISSION ASSUMPTIONS'!$G28*'ACQUISITION ASSUMPTIONS'!$C37)+('SUBSCRIBER BASE'!AY31*'COMMISSION ASSUMPTIONS'!$D15*'COMMISSION ASSUMPTIONS'!$G39*'ACQUISITION ASSUMPTIONS'!$C37)+('SUBSCRIBER BASE'!AY31*'COMMISSION ASSUMPTIONS'!$E15*'COMMISSION ASSUMPTIONS'!$G50*'ACQUISITION ASSUMPTIONS'!$C37)+('SUBSCRIBER BASE'!AY31*'COMMISSION ASSUMPTIONS'!$F15*'COMMISSION ASSUMPTIONS'!$G61*'ACQUISITION ASSUMPTIONS'!$C37)+('SUBSCRIBER BASE'!AY31*'COMMISSION ASSUMPTIONS'!$G15*'COMMISSION ASSUMPTIONS'!$G72*'ACQUISITION ASSUMPTIONS'!$C37)</f>
        <v>0</v>
      </c>
      <c r="AY23" s="494">
        <f ca="1">('SUBSCRIBER BASE'!AZ31*'COMMISSION ASSUMPTIONS'!$C15*'COMMISSION ASSUMPTIONS'!$G28*'ACQUISITION ASSUMPTIONS'!$C37)+('SUBSCRIBER BASE'!AZ31*'COMMISSION ASSUMPTIONS'!$D15*'COMMISSION ASSUMPTIONS'!$G39*'ACQUISITION ASSUMPTIONS'!$C37)+('SUBSCRIBER BASE'!AZ31*'COMMISSION ASSUMPTIONS'!$E15*'COMMISSION ASSUMPTIONS'!$G50*'ACQUISITION ASSUMPTIONS'!$C37)+('SUBSCRIBER BASE'!AZ31*'COMMISSION ASSUMPTIONS'!$F15*'COMMISSION ASSUMPTIONS'!$G61*'ACQUISITION ASSUMPTIONS'!$C37)+('SUBSCRIBER BASE'!AZ31*'COMMISSION ASSUMPTIONS'!$G15*'COMMISSION ASSUMPTIONS'!$G72*'ACQUISITION ASSUMPTIONS'!$C37)</f>
        <v>0</v>
      </c>
      <c r="AZ23" s="494">
        <f ca="1">('SUBSCRIBER BASE'!BA31*'COMMISSION ASSUMPTIONS'!$C15*'COMMISSION ASSUMPTIONS'!$G28*'ACQUISITION ASSUMPTIONS'!$C37)+('SUBSCRIBER BASE'!BA31*'COMMISSION ASSUMPTIONS'!$D15*'COMMISSION ASSUMPTIONS'!$G39*'ACQUISITION ASSUMPTIONS'!$C37)+('SUBSCRIBER BASE'!BA31*'COMMISSION ASSUMPTIONS'!$E15*'COMMISSION ASSUMPTIONS'!$G50*'ACQUISITION ASSUMPTIONS'!$C37)+('SUBSCRIBER BASE'!BA31*'COMMISSION ASSUMPTIONS'!$F15*'COMMISSION ASSUMPTIONS'!$G61*'ACQUISITION ASSUMPTIONS'!$C37)+('SUBSCRIBER BASE'!BA31*'COMMISSION ASSUMPTIONS'!$G15*'COMMISSION ASSUMPTIONS'!$G72*'ACQUISITION ASSUMPTIONS'!$C37)</f>
        <v>0</v>
      </c>
      <c r="BA23" s="494">
        <f ca="1">('SUBSCRIBER BASE'!BB31*'COMMISSION ASSUMPTIONS'!$C15*'COMMISSION ASSUMPTIONS'!$G28*'ACQUISITION ASSUMPTIONS'!$C37)+('SUBSCRIBER BASE'!BB31*'COMMISSION ASSUMPTIONS'!$D15*'COMMISSION ASSUMPTIONS'!$G39*'ACQUISITION ASSUMPTIONS'!$C37)+('SUBSCRIBER BASE'!BB31*'COMMISSION ASSUMPTIONS'!$E15*'COMMISSION ASSUMPTIONS'!$G50*'ACQUISITION ASSUMPTIONS'!$C37)+('SUBSCRIBER BASE'!BB31*'COMMISSION ASSUMPTIONS'!$F15*'COMMISSION ASSUMPTIONS'!$G61*'ACQUISITION ASSUMPTIONS'!$C37)+('SUBSCRIBER BASE'!BB31*'COMMISSION ASSUMPTIONS'!$G15*'COMMISSION ASSUMPTIONS'!$G72*'ACQUISITION ASSUMPTIONS'!$C37)</f>
        <v>0</v>
      </c>
      <c r="BB23" s="494">
        <f ca="1">('SUBSCRIBER BASE'!BC31*'COMMISSION ASSUMPTIONS'!$C15*'COMMISSION ASSUMPTIONS'!$G28*'ACQUISITION ASSUMPTIONS'!$C37)+('SUBSCRIBER BASE'!BC31*'COMMISSION ASSUMPTIONS'!$D15*'COMMISSION ASSUMPTIONS'!$G39*'ACQUISITION ASSUMPTIONS'!$C37)+('SUBSCRIBER BASE'!BC31*'COMMISSION ASSUMPTIONS'!$E15*'COMMISSION ASSUMPTIONS'!$G50*'ACQUISITION ASSUMPTIONS'!$C37)+('SUBSCRIBER BASE'!BC31*'COMMISSION ASSUMPTIONS'!$F15*'COMMISSION ASSUMPTIONS'!$G61*'ACQUISITION ASSUMPTIONS'!$C37)+('SUBSCRIBER BASE'!BC31*'COMMISSION ASSUMPTIONS'!$G15*'COMMISSION ASSUMPTIONS'!$G72*'ACQUISITION ASSUMPTIONS'!$C37)</f>
        <v>0</v>
      </c>
      <c r="BC23" s="494">
        <f ca="1">('SUBSCRIBER BASE'!BD31*'COMMISSION ASSUMPTIONS'!$C15*'COMMISSION ASSUMPTIONS'!$G28*'ACQUISITION ASSUMPTIONS'!$C37)+('SUBSCRIBER BASE'!BD31*'COMMISSION ASSUMPTIONS'!$D15*'COMMISSION ASSUMPTIONS'!$G39*'ACQUISITION ASSUMPTIONS'!$C37)+('SUBSCRIBER BASE'!BD31*'COMMISSION ASSUMPTIONS'!$E15*'COMMISSION ASSUMPTIONS'!$G50*'ACQUISITION ASSUMPTIONS'!$C37)+('SUBSCRIBER BASE'!BD31*'COMMISSION ASSUMPTIONS'!$F15*'COMMISSION ASSUMPTIONS'!$G61*'ACQUISITION ASSUMPTIONS'!$C37)+('SUBSCRIBER BASE'!BD31*'COMMISSION ASSUMPTIONS'!$G15*'COMMISSION ASSUMPTIONS'!$G72*'ACQUISITION ASSUMPTIONS'!$C37)</f>
        <v>0</v>
      </c>
      <c r="BD23" s="494">
        <f ca="1">('SUBSCRIBER BASE'!BE31*'COMMISSION ASSUMPTIONS'!$C15*'COMMISSION ASSUMPTIONS'!$G28*'ACQUISITION ASSUMPTIONS'!$C37)+('SUBSCRIBER BASE'!BE31*'COMMISSION ASSUMPTIONS'!$D15*'COMMISSION ASSUMPTIONS'!$G39*'ACQUISITION ASSUMPTIONS'!$C37)+('SUBSCRIBER BASE'!BE31*'COMMISSION ASSUMPTIONS'!$E15*'COMMISSION ASSUMPTIONS'!$G50*'ACQUISITION ASSUMPTIONS'!$C37)+('SUBSCRIBER BASE'!BE31*'COMMISSION ASSUMPTIONS'!$F15*'COMMISSION ASSUMPTIONS'!$G61*'ACQUISITION ASSUMPTIONS'!$C37)+('SUBSCRIBER BASE'!BE31*'COMMISSION ASSUMPTIONS'!$G15*'COMMISSION ASSUMPTIONS'!$G72*'ACQUISITION ASSUMPTIONS'!$C37)</f>
        <v>0</v>
      </c>
      <c r="BE23" s="494">
        <f ca="1">('SUBSCRIBER BASE'!BF31*'COMMISSION ASSUMPTIONS'!$C15*'COMMISSION ASSUMPTIONS'!$G28*'ACQUISITION ASSUMPTIONS'!$C37)+('SUBSCRIBER BASE'!BF31*'COMMISSION ASSUMPTIONS'!$D15*'COMMISSION ASSUMPTIONS'!$G39*'ACQUISITION ASSUMPTIONS'!$C37)+('SUBSCRIBER BASE'!BF31*'COMMISSION ASSUMPTIONS'!$E15*'COMMISSION ASSUMPTIONS'!$G50*'ACQUISITION ASSUMPTIONS'!$C37)+('SUBSCRIBER BASE'!BF31*'COMMISSION ASSUMPTIONS'!$F15*'COMMISSION ASSUMPTIONS'!$G61*'ACQUISITION ASSUMPTIONS'!$C37)+('SUBSCRIBER BASE'!BF31*'COMMISSION ASSUMPTIONS'!$G15*'COMMISSION ASSUMPTIONS'!$G72*'ACQUISITION ASSUMPTIONS'!$C37)</f>
        <v>0</v>
      </c>
      <c r="BF23" s="494">
        <f ca="1">('SUBSCRIBER BASE'!BG31*'COMMISSION ASSUMPTIONS'!$C15*'COMMISSION ASSUMPTIONS'!$G28*'ACQUISITION ASSUMPTIONS'!$C37)+('SUBSCRIBER BASE'!BG31*'COMMISSION ASSUMPTIONS'!$D15*'COMMISSION ASSUMPTIONS'!$G39*'ACQUISITION ASSUMPTIONS'!$C37)+('SUBSCRIBER BASE'!BG31*'COMMISSION ASSUMPTIONS'!$E15*'COMMISSION ASSUMPTIONS'!$G50*'ACQUISITION ASSUMPTIONS'!$C37)+('SUBSCRIBER BASE'!BG31*'COMMISSION ASSUMPTIONS'!$F15*'COMMISSION ASSUMPTIONS'!$G61*'ACQUISITION ASSUMPTIONS'!$C37)+('SUBSCRIBER BASE'!BG31*'COMMISSION ASSUMPTIONS'!$G15*'COMMISSION ASSUMPTIONS'!$G72*'ACQUISITION ASSUMPTIONS'!$C37)</f>
        <v>0</v>
      </c>
      <c r="BG23" s="494">
        <f ca="1">('SUBSCRIBER BASE'!BH31*'COMMISSION ASSUMPTIONS'!$C15*'COMMISSION ASSUMPTIONS'!$G28*'ACQUISITION ASSUMPTIONS'!$C37)+('SUBSCRIBER BASE'!BH31*'COMMISSION ASSUMPTIONS'!$D15*'COMMISSION ASSUMPTIONS'!$G39*'ACQUISITION ASSUMPTIONS'!$C37)+('SUBSCRIBER BASE'!BH31*'COMMISSION ASSUMPTIONS'!$E15*'COMMISSION ASSUMPTIONS'!$G50*'ACQUISITION ASSUMPTIONS'!$C37)+('SUBSCRIBER BASE'!BH31*'COMMISSION ASSUMPTIONS'!$F15*'COMMISSION ASSUMPTIONS'!$G61*'ACQUISITION ASSUMPTIONS'!$C37)+('SUBSCRIBER BASE'!BH31*'COMMISSION ASSUMPTIONS'!$G15*'COMMISSION ASSUMPTIONS'!$G72*'ACQUISITION ASSUMPTIONS'!$C37)</f>
        <v>0</v>
      </c>
      <c r="BH23" s="494">
        <f ca="1">('SUBSCRIBER BASE'!BI31*'COMMISSION ASSUMPTIONS'!$C15*'COMMISSION ASSUMPTIONS'!$G28*'ACQUISITION ASSUMPTIONS'!$C37)+('SUBSCRIBER BASE'!BI31*'COMMISSION ASSUMPTIONS'!$D15*'COMMISSION ASSUMPTIONS'!$G39*'ACQUISITION ASSUMPTIONS'!$C37)+('SUBSCRIBER BASE'!BI31*'COMMISSION ASSUMPTIONS'!$E15*'COMMISSION ASSUMPTIONS'!$G50*'ACQUISITION ASSUMPTIONS'!$C37)+('SUBSCRIBER BASE'!BI31*'COMMISSION ASSUMPTIONS'!$F15*'COMMISSION ASSUMPTIONS'!$G61*'ACQUISITION ASSUMPTIONS'!$C37)+('SUBSCRIBER BASE'!BI31*'COMMISSION ASSUMPTIONS'!$G15*'COMMISSION ASSUMPTIONS'!$G72*'ACQUISITION ASSUMPTIONS'!$C37)</f>
        <v>0</v>
      </c>
      <c r="BI23" s="494">
        <f ca="1">('SUBSCRIBER BASE'!BJ31*'COMMISSION ASSUMPTIONS'!$C15*'COMMISSION ASSUMPTIONS'!$G28*'ACQUISITION ASSUMPTIONS'!$C37)+('SUBSCRIBER BASE'!BJ31*'COMMISSION ASSUMPTIONS'!$D15*'COMMISSION ASSUMPTIONS'!$G39*'ACQUISITION ASSUMPTIONS'!$C37)+('SUBSCRIBER BASE'!BJ31*'COMMISSION ASSUMPTIONS'!$E15*'COMMISSION ASSUMPTIONS'!$G50*'ACQUISITION ASSUMPTIONS'!$C37)+('SUBSCRIBER BASE'!BJ31*'COMMISSION ASSUMPTIONS'!$F15*'COMMISSION ASSUMPTIONS'!$G61*'ACQUISITION ASSUMPTIONS'!$C37)+('SUBSCRIBER BASE'!BJ31*'COMMISSION ASSUMPTIONS'!$G15*'COMMISSION ASSUMPTIONS'!$G72*'ACQUISITION ASSUMPTIONS'!$C37)</f>
        <v>0</v>
      </c>
      <c r="BJ23" s="494">
        <f ca="1">('SUBSCRIBER BASE'!BK31*'COMMISSION ASSUMPTIONS'!$C15*'COMMISSION ASSUMPTIONS'!$G28*'ACQUISITION ASSUMPTIONS'!$C37)+('SUBSCRIBER BASE'!BK31*'COMMISSION ASSUMPTIONS'!$D15*'COMMISSION ASSUMPTIONS'!$G39*'ACQUISITION ASSUMPTIONS'!$C37)+('SUBSCRIBER BASE'!BK31*'COMMISSION ASSUMPTIONS'!$E15*'COMMISSION ASSUMPTIONS'!$G50*'ACQUISITION ASSUMPTIONS'!$C37)+('SUBSCRIBER BASE'!BK31*'COMMISSION ASSUMPTIONS'!$F15*'COMMISSION ASSUMPTIONS'!$G61*'ACQUISITION ASSUMPTIONS'!$C37)+('SUBSCRIBER BASE'!BK31*'COMMISSION ASSUMPTIONS'!$G15*'COMMISSION ASSUMPTIONS'!$G72*'ACQUISITION ASSUMPTIONS'!$C37)</f>
        <v>0</v>
      </c>
      <c r="BK23" s="494">
        <f ca="1">('SUBSCRIBER BASE'!BL31*'COMMISSION ASSUMPTIONS'!$C15*'COMMISSION ASSUMPTIONS'!$G28*'ACQUISITION ASSUMPTIONS'!$C37)+('SUBSCRIBER BASE'!BL31*'COMMISSION ASSUMPTIONS'!$D15*'COMMISSION ASSUMPTIONS'!$G39*'ACQUISITION ASSUMPTIONS'!$C37)+('SUBSCRIBER BASE'!BL31*'COMMISSION ASSUMPTIONS'!$E15*'COMMISSION ASSUMPTIONS'!$G50*'ACQUISITION ASSUMPTIONS'!$C37)+('SUBSCRIBER BASE'!BL31*'COMMISSION ASSUMPTIONS'!$F15*'COMMISSION ASSUMPTIONS'!$G61*'ACQUISITION ASSUMPTIONS'!$C37)+('SUBSCRIBER BASE'!BL31*'COMMISSION ASSUMPTIONS'!$G15*'COMMISSION ASSUMPTIONS'!$G72*'ACQUISITION ASSUMPTIONS'!$C37)</f>
        <v>0</v>
      </c>
      <c r="BL23" s="494">
        <f ca="1">('SUBSCRIBER BASE'!BM31*'COMMISSION ASSUMPTIONS'!$C15*'COMMISSION ASSUMPTIONS'!$G28*'ACQUISITION ASSUMPTIONS'!$C37)+('SUBSCRIBER BASE'!BM31*'COMMISSION ASSUMPTIONS'!$D15*'COMMISSION ASSUMPTIONS'!$G39*'ACQUISITION ASSUMPTIONS'!$C37)+('SUBSCRIBER BASE'!BM31*'COMMISSION ASSUMPTIONS'!$E15*'COMMISSION ASSUMPTIONS'!$G50*'ACQUISITION ASSUMPTIONS'!$C37)+('SUBSCRIBER BASE'!BM31*'COMMISSION ASSUMPTIONS'!$F15*'COMMISSION ASSUMPTIONS'!$G61*'ACQUISITION ASSUMPTIONS'!$C37)+('SUBSCRIBER BASE'!BM31*'COMMISSION ASSUMPTIONS'!$G15*'COMMISSION ASSUMPTIONS'!$G72*'ACQUISITION ASSUMPTIONS'!$C37)</f>
        <v>0</v>
      </c>
      <c r="BM23" s="494">
        <f ca="1">('SUBSCRIBER BASE'!BN31*'COMMISSION ASSUMPTIONS'!$C15*'COMMISSION ASSUMPTIONS'!$G28*'ACQUISITION ASSUMPTIONS'!$C37)+('SUBSCRIBER BASE'!BN31*'COMMISSION ASSUMPTIONS'!$D15*'COMMISSION ASSUMPTIONS'!$G39*'ACQUISITION ASSUMPTIONS'!$C37)+('SUBSCRIBER BASE'!BN31*'COMMISSION ASSUMPTIONS'!$E15*'COMMISSION ASSUMPTIONS'!$G50*'ACQUISITION ASSUMPTIONS'!$C37)+('SUBSCRIBER BASE'!BN31*'COMMISSION ASSUMPTIONS'!$F15*'COMMISSION ASSUMPTIONS'!$G61*'ACQUISITION ASSUMPTIONS'!$C37)+('SUBSCRIBER BASE'!BN31*'COMMISSION ASSUMPTIONS'!$G15*'COMMISSION ASSUMPTIONS'!$G72*'ACQUISITION ASSUMPTIONS'!$C37)</f>
        <v>0</v>
      </c>
      <c r="BN23" s="494">
        <f ca="1">('SUBSCRIBER BASE'!BO31*'COMMISSION ASSUMPTIONS'!$C15*'COMMISSION ASSUMPTIONS'!$G28*'ACQUISITION ASSUMPTIONS'!$C37)+('SUBSCRIBER BASE'!BO31*'COMMISSION ASSUMPTIONS'!$D15*'COMMISSION ASSUMPTIONS'!$G39*'ACQUISITION ASSUMPTIONS'!$C37)+('SUBSCRIBER BASE'!BO31*'COMMISSION ASSUMPTIONS'!$E15*'COMMISSION ASSUMPTIONS'!$G50*'ACQUISITION ASSUMPTIONS'!$C37)+('SUBSCRIBER BASE'!BO31*'COMMISSION ASSUMPTIONS'!$F15*'COMMISSION ASSUMPTIONS'!$G61*'ACQUISITION ASSUMPTIONS'!$C37)+('SUBSCRIBER BASE'!BO31*'COMMISSION ASSUMPTIONS'!$G15*'COMMISSION ASSUMPTIONS'!$G72*'ACQUISITION ASSUMPTIONS'!$C37)</f>
        <v>0</v>
      </c>
      <c r="BO23" s="494">
        <f ca="1">('SUBSCRIBER BASE'!BP31*'COMMISSION ASSUMPTIONS'!$C15*'COMMISSION ASSUMPTIONS'!$G28*'ACQUISITION ASSUMPTIONS'!$C37)+('SUBSCRIBER BASE'!BP31*'COMMISSION ASSUMPTIONS'!$D15*'COMMISSION ASSUMPTIONS'!$G39*'ACQUISITION ASSUMPTIONS'!$C37)+('SUBSCRIBER BASE'!BP31*'COMMISSION ASSUMPTIONS'!$E15*'COMMISSION ASSUMPTIONS'!$G50*'ACQUISITION ASSUMPTIONS'!$C37)+('SUBSCRIBER BASE'!BP31*'COMMISSION ASSUMPTIONS'!$F15*'COMMISSION ASSUMPTIONS'!$G61*'ACQUISITION ASSUMPTIONS'!$C37)+('SUBSCRIBER BASE'!BP31*'COMMISSION ASSUMPTIONS'!$G15*'COMMISSION ASSUMPTIONS'!$G72*'ACQUISITION ASSUMPTIONS'!$C37)</f>
        <v>0</v>
      </c>
      <c r="BP23" s="494">
        <f ca="1">('SUBSCRIBER BASE'!BQ31*'COMMISSION ASSUMPTIONS'!$C15*'COMMISSION ASSUMPTIONS'!$G28*'ACQUISITION ASSUMPTIONS'!$C37)+('SUBSCRIBER BASE'!BQ31*'COMMISSION ASSUMPTIONS'!$D15*'COMMISSION ASSUMPTIONS'!$G39*'ACQUISITION ASSUMPTIONS'!$C37)+('SUBSCRIBER BASE'!BQ31*'COMMISSION ASSUMPTIONS'!$E15*'COMMISSION ASSUMPTIONS'!$G50*'ACQUISITION ASSUMPTIONS'!$C37)+('SUBSCRIBER BASE'!BQ31*'COMMISSION ASSUMPTIONS'!$F15*'COMMISSION ASSUMPTIONS'!$G61*'ACQUISITION ASSUMPTIONS'!$C37)+('SUBSCRIBER BASE'!BQ31*'COMMISSION ASSUMPTIONS'!$G15*'COMMISSION ASSUMPTIONS'!$G72*'ACQUISITION ASSUMPTIONS'!$C37)</f>
        <v>0</v>
      </c>
      <c r="BQ23" s="494">
        <f ca="1">('SUBSCRIBER BASE'!BR31*'COMMISSION ASSUMPTIONS'!$C15*'COMMISSION ASSUMPTIONS'!$G28*'ACQUISITION ASSUMPTIONS'!$C37)+('SUBSCRIBER BASE'!BR31*'COMMISSION ASSUMPTIONS'!$D15*'COMMISSION ASSUMPTIONS'!$G39*'ACQUISITION ASSUMPTIONS'!$C37)+('SUBSCRIBER BASE'!BR31*'COMMISSION ASSUMPTIONS'!$E15*'COMMISSION ASSUMPTIONS'!$G50*'ACQUISITION ASSUMPTIONS'!$C37)+('SUBSCRIBER BASE'!BR31*'COMMISSION ASSUMPTIONS'!$F15*'COMMISSION ASSUMPTIONS'!$G61*'ACQUISITION ASSUMPTIONS'!$C37)+('SUBSCRIBER BASE'!BR31*'COMMISSION ASSUMPTIONS'!$G15*'COMMISSION ASSUMPTIONS'!$G72*'ACQUISITION ASSUMPTIONS'!$C37)</f>
        <v>0</v>
      </c>
      <c r="BR23" s="494">
        <f ca="1">('SUBSCRIBER BASE'!BS31*'COMMISSION ASSUMPTIONS'!$C15*'COMMISSION ASSUMPTIONS'!$G28*'ACQUISITION ASSUMPTIONS'!$C37)+('SUBSCRIBER BASE'!BS31*'COMMISSION ASSUMPTIONS'!$D15*'COMMISSION ASSUMPTIONS'!$G39*'ACQUISITION ASSUMPTIONS'!$C37)+('SUBSCRIBER BASE'!BS31*'COMMISSION ASSUMPTIONS'!$E15*'COMMISSION ASSUMPTIONS'!$G50*'ACQUISITION ASSUMPTIONS'!$C37)+('SUBSCRIBER BASE'!BS31*'COMMISSION ASSUMPTIONS'!$F15*'COMMISSION ASSUMPTIONS'!$G61*'ACQUISITION ASSUMPTIONS'!$C37)+('SUBSCRIBER BASE'!BS31*'COMMISSION ASSUMPTIONS'!$G15*'COMMISSION ASSUMPTIONS'!$G72*'ACQUISITION ASSUMPTIONS'!$C37)</f>
        <v>0</v>
      </c>
    </row>
    <row r="24" spans="2:70" ht="25" customHeight="1" outlineLevel="1">
      <c r="B24" s="182" t="str">
        <f t="shared" si="7"/>
        <v>500 MB</v>
      </c>
      <c r="C24" s="494">
        <f>('SUBSCRIBER BASE'!C32*'COMMISSION ASSUMPTIONS'!$C16*'COMMISSION ASSUMPTIONS'!$G29*'ACQUISITION ASSUMPTIONS'!$C38)+('SUBSCRIBER BASE'!C32*'COMMISSION ASSUMPTIONS'!$D16*'COMMISSION ASSUMPTIONS'!$G40*'ACQUISITION ASSUMPTIONS'!$C38)+('SUBSCRIBER BASE'!C32*'COMMISSION ASSUMPTIONS'!$E16*'COMMISSION ASSUMPTIONS'!$G51*'ACQUISITION ASSUMPTIONS'!$C38)+('SUBSCRIBER BASE'!C32*'COMMISSION ASSUMPTIONS'!$F16*'COMMISSION ASSUMPTIONS'!$G62*'ACQUISITION ASSUMPTIONS'!$C38)+('SUBSCRIBER BASE'!C32*'COMMISSION ASSUMPTIONS'!$G16*'COMMISSION ASSUMPTIONS'!$G73*'ACQUISITION ASSUMPTIONS'!$C38)</f>
        <v>0</v>
      </c>
      <c r="D24" s="494">
        <f>('SUBSCRIBER BASE'!D32*'COMMISSION ASSUMPTIONS'!$C16*'COMMISSION ASSUMPTIONS'!$G29*'ACQUISITION ASSUMPTIONS'!$C38)+('SUBSCRIBER BASE'!D32*'COMMISSION ASSUMPTIONS'!$D16*'COMMISSION ASSUMPTIONS'!$G40*'ACQUISITION ASSUMPTIONS'!$C38)+('SUBSCRIBER BASE'!D32*'COMMISSION ASSUMPTIONS'!$E16*'COMMISSION ASSUMPTIONS'!$G51*'ACQUISITION ASSUMPTIONS'!$C38)+('SUBSCRIBER BASE'!D32*'COMMISSION ASSUMPTIONS'!$F16*'COMMISSION ASSUMPTIONS'!$G62*'ACQUISITION ASSUMPTIONS'!$C38)+('SUBSCRIBER BASE'!D32*'COMMISSION ASSUMPTIONS'!$G16*'COMMISSION ASSUMPTIONS'!$G73*'ACQUISITION ASSUMPTIONS'!$C38)</f>
        <v>0</v>
      </c>
      <c r="E24" s="494">
        <f>('SUBSCRIBER BASE'!E32*'COMMISSION ASSUMPTIONS'!$C16*'COMMISSION ASSUMPTIONS'!$G29*'ACQUISITION ASSUMPTIONS'!$C38)+('SUBSCRIBER BASE'!E32*'COMMISSION ASSUMPTIONS'!$D16*'COMMISSION ASSUMPTIONS'!$G40*'ACQUISITION ASSUMPTIONS'!$C38)+('SUBSCRIBER BASE'!E32*'COMMISSION ASSUMPTIONS'!$E16*'COMMISSION ASSUMPTIONS'!$G51*'ACQUISITION ASSUMPTIONS'!$C38)+('SUBSCRIBER BASE'!E32*'COMMISSION ASSUMPTIONS'!$F16*'COMMISSION ASSUMPTIONS'!$G62*'ACQUISITION ASSUMPTIONS'!$C38)+('SUBSCRIBER BASE'!E32*'COMMISSION ASSUMPTIONS'!$G16*'COMMISSION ASSUMPTIONS'!$G73*'ACQUISITION ASSUMPTIONS'!$C38)</f>
        <v>0</v>
      </c>
      <c r="F24" s="494">
        <f>('SUBSCRIBER BASE'!F32*'COMMISSION ASSUMPTIONS'!$C16*'COMMISSION ASSUMPTIONS'!$G29*'ACQUISITION ASSUMPTIONS'!$C38)+('SUBSCRIBER BASE'!F32*'COMMISSION ASSUMPTIONS'!$D16*'COMMISSION ASSUMPTIONS'!$G40*'ACQUISITION ASSUMPTIONS'!$C38)+('SUBSCRIBER BASE'!F32*'COMMISSION ASSUMPTIONS'!$E16*'COMMISSION ASSUMPTIONS'!$G51*'ACQUISITION ASSUMPTIONS'!$C38)+('SUBSCRIBER BASE'!F32*'COMMISSION ASSUMPTIONS'!$F16*'COMMISSION ASSUMPTIONS'!$G62*'ACQUISITION ASSUMPTIONS'!$C38)+('SUBSCRIBER BASE'!F32*'COMMISSION ASSUMPTIONS'!$G16*'COMMISSION ASSUMPTIONS'!$G73*'ACQUISITION ASSUMPTIONS'!$C38)</f>
        <v>0</v>
      </c>
      <c r="G24" s="494">
        <f>('SUBSCRIBER BASE'!G32*'COMMISSION ASSUMPTIONS'!$C16*'COMMISSION ASSUMPTIONS'!$G29*'ACQUISITION ASSUMPTIONS'!$C38)+('SUBSCRIBER BASE'!G32*'COMMISSION ASSUMPTIONS'!$D16*'COMMISSION ASSUMPTIONS'!$G40*'ACQUISITION ASSUMPTIONS'!$C38)+('SUBSCRIBER BASE'!G32*'COMMISSION ASSUMPTIONS'!$E16*'COMMISSION ASSUMPTIONS'!$G51*'ACQUISITION ASSUMPTIONS'!$C38)+('SUBSCRIBER BASE'!G32*'COMMISSION ASSUMPTIONS'!$F16*'COMMISSION ASSUMPTIONS'!$G62*'ACQUISITION ASSUMPTIONS'!$C38)+('SUBSCRIBER BASE'!G32*'COMMISSION ASSUMPTIONS'!$G16*'COMMISSION ASSUMPTIONS'!$G73*'ACQUISITION ASSUMPTIONS'!$C38)</f>
        <v>0</v>
      </c>
      <c r="H24" s="494">
        <f>('SUBSCRIBER BASE'!H32*'COMMISSION ASSUMPTIONS'!$C16*'COMMISSION ASSUMPTIONS'!$G29*'ACQUISITION ASSUMPTIONS'!$C38)+('SUBSCRIBER BASE'!H32*'COMMISSION ASSUMPTIONS'!$D16*'COMMISSION ASSUMPTIONS'!$G40*'ACQUISITION ASSUMPTIONS'!$C38)+('SUBSCRIBER BASE'!H32*'COMMISSION ASSUMPTIONS'!$E16*'COMMISSION ASSUMPTIONS'!$G51*'ACQUISITION ASSUMPTIONS'!$C38)+('SUBSCRIBER BASE'!H32*'COMMISSION ASSUMPTIONS'!$F16*'COMMISSION ASSUMPTIONS'!$G62*'ACQUISITION ASSUMPTIONS'!$C38)+('SUBSCRIBER BASE'!H32*'COMMISSION ASSUMPTIONS'!$G16*'COMMISSION ASSUMPTIONS'!$G73*'ACQUISITION ASSUMPTIONS'!$C38)</f>
        <v>0</v>
      </c>
      <c r="I24" s="494">
        <f>('SUBSCRIBER BASE'!I32*'COMMISSION ASSUMPTIONS'!$C16*'COMMISSION ASSUMPTIONS'!$G29*'ACQUISITION ASSUMPTIONS'!$C38)+('SUBSCRIBER BASE'!I32*'COMMISSION ASSUMPTIONS'!$D16*'COMMISSION ASSUMPTIONS'!$G40*'ACQUISITION ASSUMPTIONS'!$C38)+('SUBSCRIBER BASE'!I32*'COMMISSION ASSUMPTIONS'!$E16*'COMMISSION ASSUMPTIONS'!$G51*'ACQUISITION ASSUMPTIONS'!$C38)+('SUBSCRIBER BASE'!I32*'COMMISSION ASSUMPTIONS'!$F16*'COMMISSION ASSUMPTIONS'!$G62*'ACQUISITION ASSUMPTIONS'!$C38)+('SUBSCRIBER BASE'!I32*'COMMISSION ASSUMPTIONS'!$G16*'COMMISSION ASSUMPTIONS'!$G73*'ACQUISITION ASSUMPTIONS'!$C38)</f>
        <v>0</v>
      </c>
      <c r="J24" s="494">
        <f>('SUBSCRIBER BASE'!J32*'COMMISSION ASSUMPTIONS'!$C16*'COMMISSION ASSUMPTIONS'!$G29*'ACQUISITION ASSUMPTIONS'!$C38)+('SUBSCRIBER BASE'!J32*'COMMISSION ASSUMPTIONS'!$D16*'COMMISSION ASSUMPTIONS'!$G40*'ACQUISITION ASSUMPTIONS'!$C38)+('SUBSCRIBER BASE'!J32*'COMMISSION ASSUMPTIONS'!$E16*'COMMISSION ASSUMPTIONS'!$G51*'ACQUISITION ASSUMPTIONS'!$C38)+('SUBSCRIBER BASE'!J32*'COMMISSION ASSUMPTIONS'!$F16*'COMMISSION ASSUMPTIONS'!$G62*'ACQUISITION ASSUMPTIONS'!$C38)+('SUBSCRIBER BASE'!J32*'COMMISSION ASSUMPTIONS'!$G16*'COMMISSION ASSUMPTIONS'!$G73*'ACQUISITION ASSUMPTIONS'!$C38)</f>
        <v>0</v>
      </c>
      <c r="K24" s="494">
        <f ca="1">('SUBSCRIBER BASE'!L32*'COMMISSION ASSUMPTIONS'!$C16*'COMMISSION ASSUMPTIONS'!$G29*'ACQUISITION ASSUMPTIONS'!$C38)+('SUBSCRIBER BASE'!L32*'COMMISSION ASSUMPTIONS'!$D16*'COMMISSION ASSUMPTIONS'!$G40*'ACQUISITION ASSUMPTIONS'!$C38)+('SUBSCRIBER BASE'!L32*'COMMISSION ASSUMPTIONS'!$E16*'COMMISSION ASSUMPTIONS'!$G51*'ACQUISITION ASSUMPTIONS'!$C38)+('SUBSCRIBER BASE'!L32*'COMMISSION ASSUMPTIONS'!$F16*'COMMISSION ASSUMPTIONS'!$G62*'ACQUISITION ASSUMPTIONS'!$C38)+('SUBSCRIBER BASE'!L32*'COMMISSION ASSUMPTIONS'!$G16*'COMMISSION ASSUMPTIONS'!$G73*'ACQUISITION ASSUMPTIONS'!$C38)</f>
        <v>0</v>
      </c>
      <c r="L24" s="494">
        <f ca="1">('SUBSCRIBER BASE'!M32*'COMMISSION ASSUMPTIONS'!$C16*'COMMISSION ASSUMPTIONS'!$G29*'ACQUISITION ASSUMPTIONS'!$C38)+('SUBSCRIBER BASE'!M32*'COMMISSION ASSUMPTIONS'!$D16*'COMMISSION ASSUMPTIONS'!$G40*'ACQUISITION ASSUMPTIONS'!$C38)+('SUBSCRIBER BASE'!M32*'COMMISSION ASSUMPTIONS'!$E16*'COMMISSION ASSUMPTIONS'!$G51*'ACQUISITION ASSUMPTIONS'!$C38)+('SUBSCRIBER BASE'!M32*'COMMISSION ASSUMPTIONS'!$F16*'COMMISSION ASSUMPTIONS'!$G62*'ACQUISITION ASSUMPTIONS'!$C38)+('SUBSCRIBER BASE'!M32*'COMMISSION ASSUMPTIONS'!$G16*'COMMISSION ASSUMPTIONS'!$G73*'ACQUISITION ASSUMPTIONS'!$C38)</f>
        <v>0</v>
      </c>
      <c r="M24" s="494">
        <f ca="1">('SUBSCRIBER BASE'!N32*'COMMISSION ASSUMPTIONS'!$C16*'COMMISSION ASSUMPTIONS'!$G29*'ACQUISITION ASSUMPTIONS'!$C38)+('SUBSCRIBER BASE'!N32*'COMMISSION ASSUMPTIONS'!$D16*'COMMISSION ASSUMPTIONS'!$G40*'ACQUISITION ASSUMPTIONS'!$C38)+('SUBSCRIBER BASE'!N32*'COMMISSION ASSUMPTIONS'!$E16*'COMMISSION ASSUMPTIONS'!$G51*'ACQUISITION ASSUMPTIONS'!$C38)+('SUBSCRIBER BASE'!N32*'COMMISSION ASSUMPTIONS'!$F16*'COMMISSION ASSUMPTIONS'!$G62*'ACQUISITION ASSUMPTIONS'!$C38)+('SUBSCRIBER BASE'!N32*'COMMISSION ASSUMPTIONS'!$G16*'COMMISSION ASSUMPTIONS'!$G73*'ACQUISITION ASSUMPTIONS'!$C38)</f>
        <v>0</v>
      </c>
      <c r="N24" s="494">
        <f ca="1">('SUBSCRIBER BASE'!O32*'COMMISSION ASSUMPTIONS'!$C16*'COMMISSION ASSUMPTIONS'!$G29*'ACQUISITION ASSUMPTIONS'!$C38)+('SUBSCRIBER BASE'!O32*'COMMISSION ASSUMPTIONS'!$D16*'COMMISSION ASSUMPTIONS'!$G40*'ACQUISITION ASSUMPTIONS'!$C38)+('SUBSCRIBER BASE'!O32*'COMMISSION ASSUMPTIONS'!$E16*'COMMISSION ASSUMPTIONS'!$G51*'ACQUISITION ASSUMPTIONS'!$C38)+('SUBSCRIBER BASE'!O32*'COMMISSION ASSUMPTIONS'!$F16*'COMMISSION ASSUMPTIONS'!$G62*'ACQUISITION ASSUMPTIONS'!$C38)+('SUBSCRIBER BASE'!O32*'COMMISSION ASSUMPTIONS'!$G16*'COMMISSION ASSUMPTIONS'!$G73*'ACQUISITION ASSUMPTIONS'!$C38)</f>
        <v>0</v>
      </c>
      <c r="O24" s="494">
        <f ca="1">('SUBSCRIBER BASE'!P32*'COMMISSION ASSUMPTIONS'!$C16*'COMMISSION ASSUMPTIONS'!$G29*'ACQUISITION ASSUMPTIONS'!$C38)+('SUBSCRIBER BASE'!P32*'COMMISSION ASSUMPTIONS'!$D16*'COMMISSION ASSUMPTIONS'!$G40*'ACQUISITION ASSUMPTIONS'!$C38)+('SUBSCRIBER BASE'!P32*'COMMISSION ASSUMPTIONS'!$E16*'COMMISSION ASSUMPTIONS'!$G51*'ACQUISITION ASSUMPTIONS'!$C38)+('SUBSCRIBER BASE'!P32*'COMMISSION ASSUMPTIONS'!$F16*'COMMISSION ASSUMPTIONS'!$G62*'ACQUISITION ASSUMPTIONS'!$C38)+('SUBSCRIBER BASE'!P32*'COMMISSION ASSUMPTIONS'!$G16*'COMMISSION ASSUMPTIONS'!$G73*'ACQUISITION ASSUMPTIONS'!$C38)</f>
        <v>0</v>
      </c>
      <c r="P24" s="494">
        <f ca="1">('SUBSCRIBER BASE'!Q32*'COMMISSION ASSUMPTIONS'!$C16*'COMMISSION ASSUMPTIONS'!$G29*'ACQUISITION ASSUMPTIONS'!$C38)+('SUBSCRIBER BASE'!Q32*'COMMISSION ASSUMPTIONS'!$D16*'COMMISSION ASSUMPTIONS'!$G40*'ACQUISITION ASSUMPTIONS'!$C38)+('SUBSCRIBER BASE'!Q32*'COMMISSION ASSUMPTIONS'!$E16*'COMMISSION ASSUMPTIONS'!$G51*'ACQUISITION ASSUMPTIONS'!$C38)+('SUBSCRIBER BASE'!Q32*'COMMISSION ASSUMPTIONS'!$F16*'COMMISSION ASSUMPTIONS'!$G62*'ACQUISITION ASSUMPTIONS'!$C38)+('SUBSCRIBER BASE'!Q32*'COMMISSION ASSUMPTIONS'!$G16*'COMMISSION ASSUMPTIONS'!$G73*'ACQUISITION ASSUMPTIONS'!$C38)</f>
        <v>0</v>
      </c>
      <c r="Q24" s="494">
        <f ca="1">('SUBSCRIBER BASE'!R32*'COMMISSION ASSUMPTIONS'!$C16*'COMMISSION ASSUMPTIONS'!$G29*'ACQUISITION ASSUMPTIONS'!$C38)+('SUBSCRIBER BASE'!R32*'COMMISSION ASSUMPTIONS'!$D16*'COMMISSION ASSUMPTIONS'!$G40*'ACQUISITION ASSUMPTIONS'!$C38)+('SUBSCRIBER BASE'!R32*'COMMISSION ASSUMPTIONS'!$E16*'COMMISSION ASSUMPTIONS'!$G51*'ACQUISITION ASSUMPTIONS'!$C38)+('SUBSCRIBER BASE'!R32*'COMMISSION ASSUMPTIONS'!$F16*'COMMISSION ASSUMPTIONS'!$G62*'ACQUISITION ASSUMPTIONS'!$C38)+('SUBSCRIBER BASE'!R32*'COMMISSION ASSUMPTIONS'!$G16*'COMMISSION ASSUMPTIONS'!$G73*'ACQUISITION ASSUMPTIONS'!$C38)</f>
        <v>0</v>
      </c>
      <c r="R24" s="494">
        <f ca="1">('SUBSCRIBER BASE'!S32*'COMMISSION ASSUMPTIONS'!$C16*'COMMISSION ASSUMPTIONS'!$G29*'ACQUISITION ASSUMPTIONS'!$C38)+('SUBSCRIBER BASE'!S32*'COMMISSION ASSUMPTIONS'!$D16*'COMMISSION ASSUMPTIONS'!$G40*'ACQUISITION ASSUMPTIONS'!$C38)+('SUBSCRIBER BASE'!S32*'COMMISSION ASSUMPTIONS'!$E16*'COMMISSION ASSUMPTIONS'!$G51*'ACQUISITION ASSUMPTIONS'!$C38)+('SUBSCRIBER BASE'!S32*'COMMISSION ASSUMPTIONS'!$F16*'COMMISSION ASSUMPTIONS'!$G62*'ACQUISITION ASSUMPTIONS'!$C38)+('SUBSCRIBER BASE'!S32*'COMMISSION ASSUMPTIONS'!$G16*'COMMISSION ASSUMPTIONS'!$G73*'ACQUISITION ASSUMPTIONS'!$C38)</f>
        <v>0</v>
      </c>
      <c r="S24" s="494">
        <f ca="1">('SUBSCRIBER BASE'!T32*'COMMISSION ASSUMPTIONS'!$C16*'COMMISSION ASSUMPTIONS'!$G29*'ACQUISITION ASSUMPTIONS'!$C38)+('SUBSCRIBER BASE'!T32*'COMMISSION ASSUMPTIONS'!$D16*'COMMISSION ASSUMPTIONS'!$G40*'ACQUISITION ASSUMPTIONS'!$C38)+('SUBSCRIBER BASE'!T32*'COMMISSION ASSUMPTIONS'!$E16*'COMMISSION ASSUMPTIONS'!$G51*'ACQUISITION ASSUMPTIONS'!$C38)+('SUBSCRIBER BASE'!T32*'COMMISSION ASSUMPTIONS'!$F16*'COMMISSION ASSUMPTIONS'!$G62*'ACQUISITION ASSUMPTIONS'!$C38)+('SUBSCRIBER BASE'!T32*'COMMISSION ASSUMPTIONS'!$G16*'COMMISSION ASSUMPTIONS'!$G73*'ACQUISITION ASSUMPTIONS'!$C38)</f>
        <v>0</v>
      </c>
      <c r="T24" s="494">
        <f ca="1">('SUBSCRIBER BASE'!U32*'COMMISSION ASSUMPTIONS'!$C16*'COMMISSION ASSUMPTIONS'!$G29*'ACQUISITION ASSUMPTIONS'!$C38)+('SUBSCRIBER BASE'!U32*'COMMISSION ASSUMPTIONS'!$D16*'COMMISSION ASSUMPTIONS'!$G40*'ACQUISITION ASSUMPTIONS'!$C38)+('SUBSCRIBER BASE'!U32*'COMMISSION ASSUMPTIONS'!$E16*'COMMISSION ASSUMPTIONS'!$G51*'ACQUISITION ASSUMPTIONS'!$C38)+('SUBSCRIBER BASE'!U32*'COMMISSION ASSUMPTIONS'!$F16*'COMMISSION ASSUMPTIONS'!$G62*'ACQUISITION ASSUMPTIONS'!$C38)+('SUBSCRIBER BASE'!U32*'COMMISSION ASSUMPTIONS'!$G16*'COMMISSION ASSUMPTIONS'!$G73*'ACQUISITION ASSUMPTIONS'!$C38)</f>
        <v>0</v>
      </c>
      <c r="U24" s="494">
        <f ca="1">('SUBSCRIBER BASE'!V32*'COMMISSION ASSUMPTIONS'!$C16*'COMMISSION ASSUMPTIONS'!$G29*'ACQUISITION ASSUMPTIONS'!$C38)+('SUBSCRIBER BASE'!V32*'COMMISSION ASSUMPTIONS'!$D16*'COMMISSION ASSUMPTIONS'!$G40*'ACQUISITION ASSUMPTIONS'!$C38)+('SUBSCRIBER BASE'!V32*'COMMISSION ASSUMPTIONS'!$E16*'COMMISSION ASSUMPTIONS'!$G51*'ACQUISITION ASSUMPTIONS'!$C38)+('SUBSCRIBER BASE'!V32*'COMMISSION ASSUMPTIONS'!$F16*'COMMISSION ASSUMPTIONS'!$G62*'ACQUISITION ASSUMPTIONS'!$C38)+('SUBSCRIBER BASE'!V32*'COMMISSION ASSUMPTIONS'!$G16*'COMMISSION ASSUMPTIONS'!$G73*'ACQUISITION ASSUMPTIONS'!$C38)</f>
        <v>0</v>
      </c>
      <c r="V24" s="494">
        <f ca="1">('SUBSCRIBER BASE'!W32*'COMMISSION ASSUMPTIONS'!$C16*'COMMISSION ASSUMPTIONS'!$G29*'ACQUISITION ASSUMPTIONS'!$C38)+('SUBSCRIBER BASE'!W32*'COMMISSION ASSUMPTIONS'!$D16*'COMMISSION ASSUMPTIONS'!$G40*'ACQUISITION ASSUMPTIONS'!$C38)+('SUBSCRIBER BASE'!W32*'COMMISSION ASSUMPTIONS'!$E16*'COMMISSION ASSUMPTIONS'!$G51*'ACQUISITION ASSUMPTIONS'!$C38)+('SUBSCRIBER BASE'!W32*'COMMISSION ASSUMPTIONS'!$F16*'COMMISSION ASSUMPTIONS'!$G62*'ACQUISITION ASSUMPTIONS'!$C38)+('SUBSCRIBER BASE'!W32*'COMMISSION ASSUMPTIONS'!$G16*'COMMISSION ASSUMPTIONS'!$G73*'ACQUISITION ASSUMPTIONS'!$C38)</f>
        <v>0</v>
      </c>
      <c r="W24" s="494">
        <f ca="1">('SUBSCRIBER BASE'!X32*'COMMISSION ASSUMPTIONS'!$C16*'COMMISSION ASSUMPTIONS'!$G29*'ACQUISITION ASSUMPTIONS'!$C38)+('SUBSCRIBER BASE'!X32*'COMMISSION ASSUMPTIONS'!$D16*'COMMISSION ASSUMPTIONS'!$G40*'ACQUISITION ASSUMPTIONS'!$C38)+('SUBSCRIBER BASE'!X32*'COMMISSION ASSUMPTIONS'!$E16*'COMMISSION ASSUMPTIONS'!$G51*'ACQUISITION ASSUMPTIONS'!$C38)+('SUBSCRIBER BASE'!X32*'COMMISSION ASSUMPTIONS'!$F16*'COMMISSION ASSUMPTIONS'!$G62*'ACQUISITION ASSUMPTIONS'!$C38)+('SUBSCRIBER BASE'!X32*'COMMISSION ASSUMPTIONS'!$G16*'COMMISSION ASSUMPTIONS'!$G73*'ACQUISITION ASSUMPTIONS'!$C38)</f>
        <v>0</v>
      </c>
      <c r="X24" s="494">
        <f ca="1">('SUBSCRIBER BASE'!Y32*'COMMISSION ASSUMPTIONS'!$C16*'COMMISSION ASSUMPTIONS'!$G29*'ACQUISITION ASSUMPTIONS'!$C38)+('SUBSCRIBER BASE'!Y32*'COMMISSION ASSUMPTIONS'!$D16*'COMMISSION ASSUMPTIONS'!$G40*'ACQUISITION ASSUMPTIONS'!$C38)+('SUBSCRIBER BASE'!Y32*'COMMISSION ASSUMPTIONS'!$E16*'COMMISSION ASSUMPTIONS'!$G51*'ACQUISITION ASSUMPTIONS'!$C38)+('SUBSCRIBER BASE'!Y32*'COMMISSION ASSUMPTIONS'!$F16*'COMMISSION ASSUMPTIONS'!$G62*'ACQUISITION ASSUMPTIONS'!$C38)+('SUBSCRIBER BASE'!Y32*'COMMISSION ASSUMPTIONS'!$G16*'COMMISSION ASSUMPTIONS'!$G73*'ACQUISITION ASSUMPTIONS'!$C38)</f>
        <v>0</v>
      </c>
      <c r="Y24" s="494">
        <f ca="1">('SUBSCRIBER BASE'!Z32*'COMMISSION ASSUMPTIONS'!$C16*'COMMISSION ASSUMPTIONS'!$G29*'ACQUISITION ASSUMPTIONS'!$C38)+('SUBSCRIBER BASE'!Z32*'COMMISSION ASSUMPTIONS'!$D16*'COMMISSION ASSUMPTIONS'!$G40*'ACQUISITION ASSUMPTIONS'!$C38)+('SUBSCRIBER BASE'!Z32*'COMMISSION ASSUMPTIONS'!$E16*'COMMISSION ASSUMPTIONS'!$G51*'ACQUISITION ASSUMPTIONS'!$C38)+('SUBSCRIBER BASE'!Z32*'COMMISSION ASSUMPTIONS'!$F16*'COMMISSION ASSUMPTIONS'!$G62*'ACQUISITION ASSUMPTIONS'!$C38)+('SUBSCRIBER BASE'!Z32*'COMMISSION ASSUMPTIONS'!$G16*'COMMISSION ASSUMPTIONS'!$G73*'ACQUISITION ASSUMPTIONS'!$C38)</f>
        <v>0</v>
      </c>
      <c r="Z24" s="494">
        <f ca="1">('SUBSCRIBER BASE'!AA32*'COMMISSION ASSUMPTIONS'!$C16*'COMMISSION ASSUMPTIONS'!$G29*'ACQUISITION ASSUMPTIONS'!$C38)+('SUBSCRIBER BASE'!AA32*'COMMISSION ASSUMPTIONS'!$D16*'COMMISSION ASSUMPTIONS'!$G40*'ACQUISITION ASSUMPTIONS'!$C38)+('SUBSCRIBER BASE'!AA32*'COMMISSION ASSUMPTIONS'!$E16*'COMMISSION ASSUMPTIONS'!$G51*'ACQUISITION ASSUMPTIONS'!$C38)+('SUBSCRIBER BASE'!AA32*'COMMISSION ASSUMPTIONS'!$F16*'COMMISSION ASSUMPTIONS'!$G62*'ACQUISITION ASSUMPTIONS'!$C38)+('SUBSCRIBER BASE'!AA32*'COMMISSION ASSUMPTIONS'!$G16*'COMMISSION ASSUMPTIONS'!$G73*'ACQUISITION ASSUMPTIONS'!$C38)</f>
        <v>0</v>
      </c>
      <c r="AA24" s="494">
        <f ca="1">('SUBSCRIBER BASE'!AB32*'COMMISSION ASSUMPTIONS'!$C16*'COMMISSION ASSUMPTIONS'!$G29*'ACQUISITION ASSUMPTIONS'!$C38)+('SUBSCRIBER BASE'!AB32*'COMMISSION ASSUMPTIONS'!$D16*'COMMISSION ASSUMPTIONS'!$G40*'ACQUISITION ASSUMPTIONS'!$C38)+('SUBSCRIBER BASE'!AB32*'COMMISSION ASSUMPTIONS'!$E16*'COMMISSION ASSUMPTIONS'!$G51*'ACQUISITION ASSUMPTIONS'!$C38)+('SUBSCRIBER BASE'!AB32*'COMMISSION ASSUMPTIONS'!$F16*'COMMISSION ASSUMPTIONS'!$G62*'ACQUISITION ASSUMPTIONS'!$C38)+('SUBSCRIBER BASE'!AB32*'COMMISSION ASSUMPTIONS'!$G16*'COMMISSION ASSUMPTIONS'!$G73*'ACQUISITION ASSUMPTIONS'!$C38)</f>
        <v>0</v>
      </c>
      <c r="AB24" s="494">
        <f ca="1">('SUBSCRIBER BASE'!AC32*'COMMISSION ASSUMPTIONS'!$C16*'COMMISSION ASSUMPTIONS'!$G29*'ACQUISITION ASSUMPTIONS'!$C38)+('SUBSCRIBER BASE'!AC32*'COMMISSION ASSUMPTIONS'!$D16*'COMMISSION ASSUMPTIONS'!$G40*'ACQUISITION ASSUMPTIONS'!$C38)+('SUBSCRIBER BASE'!AC32*'COMMISSION ASSUMPTIONS'!$E16*'COMMISSION ASSUMPTIONS'!$G51*'ACQUISITION ASSUMPTIONS'!$C38)+('SUBSCRIBER BASE'!AC32*'COMMISSION ASSUMPTIONS'!$F16*'COMMISSION ASSUMPTIONS'!$G62*'ACQUISITION ASSUMPTIONS'!$C38)+('SUBSCRIBER BASE'!AC32*'COMMISSION ASSUMPTIONS'!$G16*'COMMISSION ASSUMPTIONS'!$G73*'ACQUISITION ASSUMPTIONS'!$C38)</f>
        <v>0</v>
      </c>
      <c r="AC24" s="494">
        <f ca="1">('SUBSCRIBER BASE'!AD32*'COMMISSION ASSUMPTIONS'!$C16*'COMMISSION ASSUMPTIONS'!$G29*'ACQUISITION ASSUMPTIONS'!$C38)+('SUBSCRIBER BASE'!AD32*'COMMISSION ASSUMPTIONS'!$D16*'COMMISSION ASSUMPTIONS'!$G40*'ACQUISITION ASSUMPTIONS'!$C38)+('SUBSCRIBER BASE'!AD32*'COMMISSION ASSUMPTIONS'!$E16*'COMMISSION ASSUMPTIONS'!$G51*'ACQUISITION ASSUMPTIONS'!$C38)+('SUBSCRIBER BASE'!AD32*'COMMISSION ASSUMPTIONS'!$F16*'COMMISSION ASSUMPTIONS'!$G62*'ACQUISITION ASSUMPTIONS'!$C38)+('SUBSCRIBER BASE'!AD32*'COMMISSION ASSUMPTIONS'!$G16*'COMMISSION ASSUMPTIONS'!$G73*'ACQUISITION ASSUMPTIONS'!$C38)</f>
        <v>0</v>
      </c>
      <c r="AD24" s="494">
        <f ca="1">('SUBSCRIBER BASE'!AE32*'COMMISSION ASSUMPTIONS'!$C16*'COMMISSION ASSUMPTIONS'!$G29*'ACQUISITION ASSUMPTIONS'!$C38)+('SUBSCRIBER BASE'!AE32*'COMMISSION ASSUMPTIONS'!$D16*'COMMISSION ASSUMPTIONS'!$G40*'ACQUISITION ASSUMPTIONS'!$C38)+('SUBSCRIBER BASE'!AE32*'COMMISSION ASSUMPTIONS'!$E16*'COMMISSION ASSUMPTIONS'!$G51*'ACQUISITION ASSUMPTIONS'!$C38)+('SUBSCRIBER BASE'!AE32*'COMMISSION ASSUMPTIONS'!$F16*'COMMISSION ASSUMPTIONS'!$G62*'ACQUISITION ASSUMPTIONS'!$C38)+('SUBSCRIBER BASE'!AE32*'COMMISSION ASSUMPTIONS'!$G16*'COMMISSION ASSUMPTIONS'!$G73*'ACQUISITION ASSUMPTIONS'!$C38)</f>
        <v>0</v>
      </c>
      <c r="AE24" s="494">
        <f ca="1">('SUBSCRIBER BASE'!AF32*'COMMISSION ASSUMPTIONS'!$C16*'COMMISSION ASSUMPTIONS'!$G29*'ACQUISITION ASSUMPTIONS'!$C38)+('SUBSCRIBER BASE'!AF32*'COMMISSION ASSUMPTIONS'!$D16*'COMMISSION ASSUMPTIONS'!$G40*'ACQUISITION ASSUMPTIONS'!$C38)+('SUBSCRIBER BASE'!AF32*'COMMISSION ASSUMPTIONS'!$E16*'COMMISSION ASSUMPTIONS'!$G51*'ACQUISITION ASSUMPTIONS'!$C38)+('SUBSCRIBER BASE'!AF32*'COMMISSION ASSUMPTIONS'!$F16*'COMMISSION ASSUMPTIONS'!$G62*'ACQUISITION ASSUMPTIONS'!$C38)+('SUBSCRIBER BASE'!AF32*'COMMISSION ASSUMPTIONS'!$G16*'COMMISSION ASSUMPTIONS'!$G73*'ACQUISITION ASSUMPTIONS'!$C38)</f>
        <v>0</v>
      </c>
      <c r="AF24" s="494">
        <f ca="1">('SUBSCRIBER BASE'!AG32*'COMMISSION ASSUMPTIONS'!$C16*'COMMISSION ASSUMPTIONS'!$G29*'ACQUISITION ASSUMPTIONS'!$C38)+('SUBSCRIBER BASE'!AG32*'COMMISSION ASSUMPTIONS'!$D16*'COMMISSION ASSUMPTIONS'!$G40*'ACQUISITION ASSUMPTIONS'!$C38)+('SUBSCRIBER BASE'!AG32*'COMMISSION ASSUMPTIONS'!$E16*'COMMISSION ASSUMPTIONS'!$G51*'ACQUISITION ASSUMPTIONS'!$C38)+('SUBSCRIBER BASE'!AG32*'COMMISSION ASSUMPTIONS'!$F16*'COMMISSION ASSUMPTIONS'!$G62*'ACQUISITION ASSUMPTIONS'!$C38)+('SUBSCRIBER BASE'!AG32*'COMMISSION ASSUMPTIONS'!$G16*'COMMISSION ASSUMPTIONS'!$G73*'ACQUISITION ASSUMPTIONS'!$C38)</f>
        <v>0</v>
      </c>
      <c r="AG24" s="494">
        <f ca="1">('SUBSCRIBER BASE'!AH32*'COMMISSION ASSUMPTIONS'!$C16*'COMMISSION ASSUMPTIONS'!$G29*'ACQUISITION ASSUMPTIONS'!$C38)+('SUBSCRIBER BASE'!AH32*'COMMISSION ASSUMPTIONS'!$D16*'COMMISSION ASSUMPTIONS'!$G40*'ACQUISITION ASSUMPTIONS'!$C38)+('SUBSCRIBER BASE'!AH32*'COMMISSION ASSUMPTIONS'!$E16*'COMMISSION ASSUMPTIONS'!$G51*'ACQUISITION ASSUMPTIONS'!$C38)+('SUBSCRIBER BASE'!AH32*'COMMISSION ASSUMPTIONS'!$F16*'COMMISSION ASSUMPTIONS'!$G62*'ACQUISITION ASSUMPTIONS'!$C38)+('SUBSCRIBER BASE'!AH32*'COMMISSION ASSUMPTIONS'!$G16*'COMMISSION ASSUMPTIONS'!$G73*'ACQUISITION ASSUMPTIONS'!$C38)</f>
        <v>0</v>
      </c>
      <c r="AH24" s="494">
        <f ca="1">('SUBSCRIBER BASE'!AI32*'COMMISSION ASSUMPTIONS'!$C16*'COMMISSION ASSUMPTIONS'!$G29*'ACQUISITION ASSUMPTIONS'!$C38)+('SUBSCRIBER BASE'!AI32*'COMMISSION ASSUMPTIONS'!$D16*'COMMISSION ASSUMPTIONS'!$G40*'ACQUISITION ASSUMPTIONS'!$C38)+('SUBSCRIBER BASE'!AI32*'COMMISSION ASSUMPTIONS'!$E16*'COMMISSION ASSUMPTIONS'!$G51*'ACQUISITION ASSUMPTIONS'!$C38)+('SUBSCRIBER BASE'!AI32*'COMMISSION ASSUMPTIONS'!$F16*'COMMISSION ASSUMPTIONS'!$G62*'ACQUISITION ASSUMPTIONS'!$C38)+('SUBSCRIBER BASE'!AI32*'COMMISSION ASSUMPTIONS'!$G16*'COMMISSION ASSUMPTIONS'!$G73*'ACQUISITION ASSUMPTIONS'!$C38)</f>
        <v>0</v>
      </c>
      <c r="AI24" s="494">
        <f ca="1">('SUBSCRIBER BASE'!AJ32*'COMMISSION ASSUMPTIONS'!$C16*'COMMISSION ASSUMPTIONS'!$G29*'ACQUISITION ASSUMPTIONS'!$C38)+('SUBSCRIBER BASE'!AJ32*'COMMISSION ASSUMPTIONS'!$D16*'COMMISSION ASSUMPTIONS'!$G40*'ACQUISITION ASSUMPTIONS'!$C38)+('SUBSCRIBER BASE'!AJ32*'COMMISSION ASSUMPTIONS'!$E16*'COMMISSION ASSUMPTIONS'!$G51*'ACQUISITION ASSUMPTIONS'!$C38)+('SUBSCRIBER BASE'!AJ32*'COMMISSION ASSUMPTIONS'!$F16*'COMMISSION ASSUMPTIONS'!$G62*'ACQUISITION ASSUMPTIONS'!$C38)+('SUBSCRIBER BASE'!AJ32*'COMMISSION ASSUMPTIONS'!$G16*'COMMISSION ASSUMPTIONS'!$G73*'ACQUISITION ASSUMPTIONS'!$C38)</f>
        <v>0</v>
      </c>
      <c r="AJ24" s="494">
        <f ca="1">('SUBSCRIBER BASE'!AK32*'COMMISSION ASSUMPTIONS'!$C16*'COMMISSION ASSUMPTIONS'!$G29*'ACQUISITION ASSUMPTIONS'!$C38)+('SUBSCRIBER BASE'!AK32*'COMMISSION ASSUMPTIONS'!$D16*'COMMISSION ASSUMPTIONS'!$G40*'ACQUISITION ASSUMPTIONS'!$C38)+('SUBSCRIBER BASE'!AK32*'COMMISSION ASSUMPTIONS'!$E16*'COMMISSION ASSUMPTIONS'!$G51*'ACQUISITION ASSUMPTIONS'!$C38)+('SUBSCRIBER BASE'!AK32*'COMMISSION ASSUMPTIONS'!$F16*'COMMISSION ASSUMPTIONS'!$G62*'ACQUISITION ASSUMPTIONS'!$C38)+('SUBSCRIBER BASE'!AK32*'COMMISSION ASSUMPTIONS'!$G16*'COMMISSION ASSUMPTIONS'!$G73*'ACQUISITION ASSUMPTIONS'!$C38)</f>
        <v>0</v>
      </c>
      <c r="AK24" s="494">
        <f ca="1">('SUBSCRIBER BASE'!AL32*'COMMISSION ASSUMPTIONS'!$C16*'COMMISSION ASSUMPTIONS'!$G29*'ACQUISITION ASSUMPTIONS'!$C38)+('SUBSCRIBER BASE'!AL32*'COMMISSION ASSUMPTIONS'!$D16*'COMMISSION ASSUMPTIONS'!$G40*'ACQUISITION ASSUMPTIONS'!$C38)+('SUBSCRIBER BASE'!AL32*'COMMISSION ASSUMPTIONS'!$E16*'COMMISSION ASSUMPTIONS'!$G51*'ACQUISITION ASSUMPTIONS'!$C38)+('SUBSCRIBER BASE'!AL32*'COMMISSION ASSUMPTIONS'!$F16*'COMMISSION ASSUMPTIONS'!$G62*'ACQUISITION ASSUMPTIONS'!$C38)+('SUBSCRIBER BASE'!AL32*'COMMISSION ASSUMPTIONS'!$G16*'COMMISSION ASSUMPTIONS'!$G73*'ACQUISITION ASSUMPTIONS'!$C38)</f>
        <v>0</v>
      </c>
      <c r="AL24" s="494">
        <f ca="1">('SUBSCRIBER BASE'!AM32*'COMMISSION ASSUMPTIONS'!$C16*'COMMISSION ASSUMPTIONS'!$G29*'ACQUISITION ASSUMPTIONS'!$C38)+('SUBSCRIBER BASE'!AM32*'COMMISSION ASSUMPTIONS'!$D16*'COMMISSION ASSUMPTIONS'!$G40*'ACQUISITION ASSUMPTIONS'!$C38)+('SUBSCRIBER BASE'!AM32*'COMMISSION ASSUMPTIONS'!$E16*'COMMISSION ASSUMPTIONS'!$G51*'ACQUISITION ASSUMPTIONS'!$C38)+('SUBSCRIBER BASE'!AM32*'COMMISSION ASSUMPTIONS'!$F16*'COMMISSION ASSUMPTIONS'!$G62*'ACQUISITION ASSUMPTIONS'!$C38)+('SUBSCRIBER BASE'!AM32*'COMMISSION ASSUMPTIONS'!$G16*'COMMISSION ASSUMPTIONS'!$G73*'ACQUISITION ASSUMPTIONS'!$C38)</f>
        <v>0</v>
      </c>
      <c r="AM24" s="494">
        <f ca="1">('SUBSCRIBER BASE'!AN32*'COMMISSION ASSUMPTIONS'!$C16*'COMMISSION ASSUMPTIONS'!$G29*'ACQUISITION ASSUMPTIONS'!$C38)+('SUBSCRIBER BASE'!AN32*'COMMISSION ASSUMPTIONS'!$D16*'COMMISSION ASSUMPTIONS'!$G40*'ACQUISITION ASSUMPTIONS'!$C38)+('SUBSCRIBER BASE'!AN32*'COMMISSION ASSUMPTIONS'!$E16*'COMMISSION ASSUMPTIONS'!$G51*'ACQUISITION ASSUMPTIONS'!$C38)+('SUBSCRIBER BASE'!AN32*'COMMISSION ASSUMPTIONS'!$F16*'COMMISSION ASSUMPTIONS'!$G62*'ACQUISITION ASSUMPTIONS'!$C38)+('SUBSCRIBER BASE'!AN32*'COMMISSION ASSUMPTIONS'!$G16*'COMMISSION ASSUMPTIONS'!$G73*'ACQUISITION ASSUMPTIONS'!$C38)</f>
        <v>0</v>
      </c>
      <c r="AN24" s="494">
        <f ca="1">('SUBSCRIBER BASE'!AO32*'COMMISSION ASSUMPTIONS'!$C16*'COMMISSION ASSUMPTIONS'!$G29*'ACQUISITION ASSUMPTIONS'!$C38)+('SUBSCRIBER BASE'!AO32*'COMMISSION ASSUMPTIONS'!$D16*'COMMISSION ASSUMPTIONS'!$G40*'ACQUISITION ASSUMPTIONS'!$C38)+('SUBSCRIBER BASE'!AO32*'COMMISSION ASSUMPTIONS'!$E16*'COMMISSION ASSUMPTIONS'!$G51*'ACQUISITION ASSUMPTIONS'!$C38)+('SUBSCRIBER BASE'!AO32*'COMMISSION ASSUMPTIONS'!$F16*'COMMISSION ASSUMPTIONS'!$G62*'ACQUISITION ASSUMPTIONS'!$C38)+('SUBSCRIBER BASE'!AO32*'COMMISSION ASSUMPTIONS'!$G16*'COMMISSION ASSUMPTIONS'!$G73*'ACQUISITION ASSUMPTIONS'!$C38)</f>
        <v>0</v>
      </c>
      <c r="AO24" s="494">
        <f ca="1">('SUBSCRIBER BASE'!AP32*'COMMISSION ASSUMPTIONS'!$C16*'COMMISSION ASSUMPTIONS'!$G29*'ACQUISITION ASSUMPTIONS'!$C38)+('SUBSCRIBER BASE'!AP32*'COMMISSION ASSUMPTIONS'!$D16*'COMMISSION ASSUMPTIONS'!$G40*'ACQUISITION ASSUMPTIONS'!$C38)+('SUBSCRIBER BASE'!AP32*'COMMISSION ASSUMPTIONS'!$E16*'COMMISSION ASSUMPTIONS'!$G51*'ACQUISITION ASSUMPTIONS'!$C38)+('SUBSCRIBER BASE'!AP32*'COMMISSION ASSUMPTIONS'!$F16*'COMMISSION ASSUMPTIONS'!$G62*'ACQUISITION ASSUMPTIONS'!$C38)+('SUBSCRIBER BASE'!AP32*'COMMISSION ASSUMPTIONS'!$G16*'COMMISSION ASSUMPTIONS'!$G73*'ACQUISITION ASSUMPTIONS'!$C38)</f>
        <v>0</v>
      </c>
      <c r="AP24" s="494">
        <f ca="1">('SUBSCRIBER BASE'!AQ32*'COMMISSION ASSUMPTIONS'!$C16*'COMMISSION ASSUMPTIONS'!$G29*'ACQUISITION ASSUMPTIONS'!$C38)+('SUBSCRIBER BASE'!AQ32*'COMMISSION ASSUMPTIONS'!$D16*'COMMISSION ASSUMPTIONS'!$G40*'ACQUISITION ASSUMPTIONS'!$C38)+('SUBSCRIBER BASE'!AQ32*'COMMISSION ASSUMPTIONS'!$E16*'COMMISSION ASSUMPTIONS'!$G51*'ACQUISITION ASSUMPTIONS'!$C38)+('SUBSCRIBER BASE'!AQ32*'COMMISSION ASSUMPTIONS'!$F16*'COMMISSION ASSUMPTIONS'!$G62*'ACQUISITION ASSUMPTIONS'!$C38)+('SUBSCRIBER BASE'!AQ32*'COMMISSION ASSUMPTIONS'!$G16*'COMMISSION ASSUMPTIONS'!$G73*'ACQUISITION ASSUMPTIONS'!$C38)</f>
        <v>0</v>
      </c>
      <c r="AQ24" s="494">
        <f ca="1">('SUBSCRIBER BASE'!AR32*'COMMISSION ASSUMPTIONS'!$C16*'COMMISSION ASSUMPTIONS'!$G29*'ACQUISITION ASSUMPTIONS'!$C38)+('SUBSCRIBER BASE'!AR32*'COMMISSION ASSUMPTIONS'!$D16*'COMMISSION ASSUMPTIONS'!$G40*'ACQUISITION ASSUMPTIONS'!$C38)+('SUBSCRIBER BASE'!AR32*'COMMISSION ASSUMPTIONS'!$E16*'COMMISSION ASSUMPTIONS'!$G51*'ACQUISITION ASSUMPTIONS'!$C38)+('SUBSCRIBER BASE'!AR32*'COMMISSION ASSUMPTIONS'!$F16*'COMMISSION ASSUMPTIONS'!$G62*'ACQUISITION ASSUMPTIONS'!$C38)+('SUBSCRIBER BASE'!AR32*'COMMISSION ASSUMPTIONS'!$G16*'COMMISSION ASSUMPTIONS'!$G73*'ACQUISITION ASSUMPTIONS'!$C38)</f>
        <v>0</v>
      </c>
      <c r="AR24" s="494">
        <f ca="1">('SUBSCRIBER BASE'!AS32*'COMMISSION ASSUMPTIONS'!$C16*'COMMISSION ASSUMPTIONS'!$G29*'ACQUISITION ASSUMPTIONS'!$C38)+('SUBSCRIBER BASE'!AS32*'COMMISSION ASSUMPTIONS'!$D16*'COMMISSION ASSUMPTIONS'!$G40*'ACQUISITION ASSUMPTIONS'!$C38)+('SUBSCRIBER BASE'!AS32*'COMMISSION ASSUMPTIONS'!$E16*'COMMISSION ASSUMPTIONS'!$G51*'ACQUISITION ASSUMPTIONS'!$C38)+('SUBSCRIBER BASE'!AS32*'COMMISSION ASSUMPTIONS'!$F16*'COMMISSION ASSUMPTIONS'!$G62*'ACQUISITION ASSUMPTIONS'!$C38)+('SUBSCRIBER BASE'!AS32*'COMMISSION ASSUMPTIONS'!$G16*'COMMISSION ASSUMPTIONS'!$G73*'ACQUISITION ASSUMPTIONS'!$C38)</f>
        <v>0</v>
      </c>
      <c r="AS24" s="494">
        <f ca="1">('SUBSCRIBER BASE'!AT32*'COMMISSION ASSUMPTIONS'!$C16*'COMMISSION ASSUMPTIONS'!$G29*'ACQUISITION ASSUMPTIONS'!$C38)+('SUBSCRIBER BASE'!AT32*'COMMISSION ASSUMPTIONS'!$D16*'COMMISSION ASSUMPTIONS'!$G40*'ACQUISITION ASSUMPTIONS'!$C38)+('SUBSCRIBER BASE'!AT32*'COMMISSION ASSUMPTIONS'!$E16*'COMMISSION ASSUMPTIONS'!$G51*'ACQUISITION ASSUMPTIONS'!$C38)+('SUBSCRIBER BASE'!AT32*'COMMISSION ASSUMPTIONS'!$F16*'COMMISSION ASSUMPTIONS'!$G62*'ACQUISITION ASSUMPTIONS'!$C38)+('SUBSCRIBER BASE'!AT32*'COMMISSION ASSUMPTIONS'!$G16*'COMMISSION ASSUMPTIONS'!$G73*'ACQUISITION ASSUMPTIONS'!$C38)</f>
        <v>0</v>
      </c>
      <c r="AT24" s="494">
        <f ca="1">('SUBSCRIBER BASE'!AU32*'COMMISSION ASSUMPTIONS'!$C16*'COMMISSION ASSUMPTIONS'!$G29*'ACQUISITION ASSUMPTIONS'!$C38)+('SUBSCRIBER BASE'!AU32*'COMMISSION ASSUMPTIONS'!$D16*'COMMISSION ASSUMPTIONS'!$G40*'ACQUISITION ASSUMPTIONS'!$C38)+('SUBSCRIBER BASE'!AU32*'COMMISSION ASSUMPTIONS'!$E16*'COMMISSION ASSUMPTIONS'!$G51*'ACQUISITION ASSUMPTIONS'!$C38)+('SUBSCRIBER BASE'!AU32*'COMMISSION ASSUMPTIONS'!$F16*'COMMISSION ASSUMPTIONS'!$G62*'ACQUISITION ASSUMPTIONS'!$C38)+('SUBSCRIBER BASE'!AU32*'COMMISSION ASSUMPTIONS'!$G16*'COMMISSION ASSUMPTIONS'!$G73*'ACQUISITION ASSUMPTIONS'!$C38)</f>
        <v>0</v>
      </c>
      <c r="AU24" s="494">
        <f ca="1">('SUBSCRIBER BASE'!AV32*'COMMISSION ASSUMPTIONS'!$C16*'COMMISSION ASSUMPTIONS'!$G29*'ACQUISITION ASSUMPTIONS'!$C38)+('SUBSCRIBER BASE'!AV32*'COMMISSION ASSUMPTIONS'!$D16*'COMMISSION ASSUMPTIONS'!$G40*'ACQUISITION ASSUMPTIONS'!$C38)+('SUBSCRIBER BASE'!AV32*'COMMISSION ASSUMPTIONS'!$E16*'COMMISSION ASSUMPTIONS'!$G51*'ACQUISITION ASSUMPTIONS'!$C38)+('SUBSCRIBER BASE'!AV32*'COMMISSION ASSUMPTIONS'!$F16*'COMMISSION ASSUMPTIONS'!$G62*'ACQUISITION ASSUMPTIONS'!$C38)+('SUBSCRIBER BASE'!AV32*'COMMISSION ASSUMPTIONS'!$G16*'COMMISSION ASSUMPTIONS'!$G73*'ACQUISITION ASSUMPTIONS'!$C38)</f>
        <v>0</v>
      </c>
      <c r="AV24" s="494">
        <f ca="1">('SUBSCRIBER BASE'!AW32*'COMMISSION ASSUMPTIONS'!$C16*'COMMISSION ASSUMPTIONS'!$G29*'ACQUISITION ASSUMPTIONS'!$C38)+('SUBSCRIBER BASE'!AW32*'COMMISSION ASSUMPTIONS'!$D16*'COMMISSION ASSUMPTIONS'!$G40*'ACQUISITION ASSUMPTIONS'!$C38)+('SUBSCRIBER BASE'!AW32*'COMMISSION ASSUMPTIONS'!$E16*'COMMISSION ASSUMPTIONS'!$G51*'ACQUISITION ASSUMPTIONS'!$C38)+('SUBSCRIBER BASE'!AW32*'COMMISSION ASSUMPTIONS'!$F16*'COMMISSION ASSUMPTIONS'!$G62*'ACQUISITION ASSUMPTIONS'!$C38)+('SUBSCRIBER BASE'!AW32*'COMMISSION ASSUMPTIONS'!$G16*'COMMISSION ASSUMPTIONS'!$G73*'ACQUISITION ASSUMPTIONS'!$C38)</f>
        <v>0</v>
      </c>
      <c r="AW24" s="494">
        <f ca="1">('SUBSCRIBER BASE'!AX32*'COMMISSION ASSUMPTIONS'!$C16*'COMMISSION ASSUMPTIONS'!$G29*'ACQUISITION ASSUMPTIONS'!$C38)+('SUBSCRIBER BASE'!AX32*'COMMISSION ASSUMPTIONS'!$D16*'COMMISSION ASSUMPTIONS'!$G40*'ACQUISITION ASSUMPTIONS'!$C38)+('SUBSCRIBER BASE'!AX32*'COMMISSION ASSUMPTIONS'!$E16*'COMMISSION ASSUMPTIONS'!$G51*'ACQUISITION ASSUMPTIONS'!$C38)+('SUBSCRIBER BASE'!AX32*'COMMISSION ASSUMPTIONS'!$F16*'COMMISSION ASSUMPTIONS'!$G62*'ACQUISITION ASSUMPTIONS'!$C38)+('SUBSCRIBER BASE'!AX32*'COMMISSION ASSUMPTIONS'!$G16*'COMMISSION ASSUMPTIONS'!$G73*'ACQUISITION ASSUMPTIONS'!$C38)</f>
        <v>0</v>
      </c>
      <c r="AX24" s="494">
        <f ca="1">('SUBSCRIBER BASE'!AY32*'COMMISSION ASSUMPTIONS'!$C16*'COMMISSION ASSUMPTIONS'!$G29*'ACQUISITION ASSUMPTIONS'!$C38)+('SUBSCRIBER BASE'!AY32*'COMMISSION ASSUMPTIONS'!$D16*'COMMISSION ASSUMPTIONS'!$G40*'ACQUISITION ASSUMPTIONS'!$C38)+('SUBSCRIBER BASE'!AY32*'COMMISSION ASSUMPTIONS'!$E16*'COMMISSION ASSUMPTIONS'!$G51*'ACQUISITION ASSUMPTIONS'!$C38)+('SUBSCRIBER BASE'!AY32*'COMMISSION ASSUMPTIONS'!$F16*'COMMISSION ASSUMPTIONS'!$G62*'ACQUISITION ASSUMPTIONS'!$C38)+('SUBSCRIBER BASE'!AY32*'COMMISSION ASSUMPTIONS'!$G16*'COMMISSION ASSUMPTIONS'!$G73*'ACQUISITION ASSUMPTIONS'!$C38)</f>
        <v>0</v>
      </c>
      <c r="AY24" s="494">
        <f ca="1">('SUBSCRIBER BASE'!AZ32*'COMMISSION ASSUMPTIONS'!$C16*'COMMISSION ASSUMPTIONS'!$G29*'ACQUISITION ASSUMPTIONS'!$C38)+('SUBSCRIBER BASE'!AZ32*'COMMISSION ASSUMPTIONS'!$D16*'COMMISSION ASSUMPTIONS'!$G40*'ACQUISITION ASSUMPTIONS'!$C38)+('SUBSCRIBER BASE'!AZ32*'COMMISSION ASSUMPTIONS'!$E16*'COMMISSION ASSUMPTIONS'!$G51*'ACQUISITION ASSUMPTIONS'!$C38)+('SUBSCRIBER BASE'!AZ32*'COMMISSION ASSUMPTIONS'!$F16*'COMMISSION ASSUMPTIONS'!$G62*'ACQUISITION ASSUMPTIONS'!$C38)+('SUBSCRIBER BASE'!AZ32*'COMMISSION ASSUMPTIONS'!$G16*'COMMISSION ASSUMPTIONS'!$G73*'ACQUISITION ASSUMPTIONS'!$C38)</f>
        <v>0</v>
      </c>
      <c r="AZ24" s="494">
        <f ca="1">('SUBSCRIBER BASE'!BA32*'COMMISSION ASSUMPTIONS'!$C16*'COMMISSION ASSUMPTIONS'!$G29*'ACQUISITION ASSUMPTIONS'!$C38)+('SUBSCRIBER BASE'!BA32*'COMMISSION ASSUMPTIONS'!$D16*'COMMISSION ASSUMPTIONS'!$G40*'ACQUISITION ASSUMPTIONS'!$C38)+('SUBSCRIBER BASE'!BA32*'COMMISSION ASSUMPTIONS'!$E16*'COMMISSION ASSUMPTIONS'!$G51*'ACQUISITION ASSUMPTIONS'!$C38)+('SUBSCRIBER BASE'!BA32*'COMMISSION ASSUMPTIONS'!$F16*'COMMISSION ASSUMPTIONS'!$G62*'ACQUISITION ASSUMPTIONS'!$C38)+('SUBSCRIBER BASE'!BA32*'COMMISSION ASSUMPTIONS'!$G16*'COMMISSION ASSUMPTIONS'!$G73*'ACQUISITION ASSUMPTIONS'!$C38)</f>
        <v>0</v>
      </c>
      <c r="BA24" s="494">
        <f ca="1">('SUBSCRIBER BASE'!BB32*'COMMISSION ASSUMPTIONS'!$C16*'COMMISSION ASSUMPTIONS'!$G29*'ACQUISITION ASSUMPTIONS'!$C38)+('SUBSCRIBER BASE'!BB32*'COMMISSION ASSUMPTIONS'!$D16*'COMMISSION ASSUMPTIONS'!$G40*'ACQUISITION ASSUMPTIONS'!$C38)+('SUBSCRIBER BASE'!BB32*'COMMISSION ASSUMPTIONS'!$E16*'COMMISSION ASSUMPTIONS'!$G51*'ACQUISITION ASSUMPTIONS'!$C38)+('SUBSCRIBER BASE'!BB32*'COMMISSION ASSUMPTIONS'!$F16*'COMMISSION ASSUMPTIONS'!$G62*'ACQUISITION ASSUMPTIONS'!$C38)+('SUBSCRIBER BASE'!BB32*'COMMISSION ASSUMPTIONS'!$G16*'COMMISSION ASSUMPTIONS'!$G73*'ACQUISITION ASSUMPTIONS'!$C38)</f>
        <v>0</v>
      </c>
      <c r="BB24" s="494">
        <f ca="1">('SUBSCRIBER BASE'!BC32*'COMMISSION ASSUMPTIONS'!$C16*'COMMISSION ASSUMPTIONS'!$G29*'ACQUISITION ASSUMPTIONS'!$C38)+('SUBSCRIBER BASE'!BC32*'COMMISSION ASSUMPTIONS'!$D16*'COMMISSION ASSUMPTIONS'!$G40*'ACQUISITION ASSUMPTIONS'!$C38)+('SUBSCRIBER BASE'!BC32*'COMMISSION ASSUMPTIONS'!$E16*'COMMISSION ASSUMPTIONS'!$G51*'ACQUISITION ASSUMPTIONS'!$C38)+('SUBSCRIBER BASE'!BC32*'COMMISSION ASSUMPTIONS'!$F16*'COMMISSION ASSUMPTIONS'!$G62*'ACQUISITION ASSUMPTIONS'!$C38)+('SUBSCRIBER BASE'!BC32*'COMMISSION ASSUMPTIONS'!$G16*'COMMISSION ASSUMPTIONS'!$G73*'ACQUISITION ASSUMPTIONS'!$C38)</f>
        <v>0</v>
      </c>
      <c r="BC24" s="494">
        <f ca="1">('SUBSCRIBER BASE'!BD32*'COMMISSION ASSUMPTIONS'!$C16*'COMMISSION ASSUMPTIONS'!$G29*'ACQUISITION ASSUMPTIONS'!$C38)+('SUBSCRIBER BASE'!BD32*'COMMISSION ASSUMPTIONS'!$D16*'COMMISSION ASSUMPTIONS'!$G40*'ACQUISITION ASSUMPTIONS'!$C38)+('SUBSCRIBER BASE'!BD32*'COMMISSION ASSUMPTIONS'!$E16*'COMMISSION ASSUMPTIONS'!$G51*'ACQUISITION ASSUMPTIONS'!$C38)+('SUBSCRIBER BASE'!BD32*'COMMISSION ASSUMPTIONS'!$F16*'COMMISSION ASSUMPTIONS'!$G62*'ACQUISITION ASSUMPTIONS'!$C38)+('SUBSCRIBER BASE'!BD32*'COMMISSION ASSUMPTIONS'!$G16*'COMMISSION ASSUMPTIONS'!$G73*'ACQUISITION ASSUMPTIONS'!$C38)</f>
        <v>0</v>
      </c>
      <c r="BD24" s="494">
        <f ca="1">('SUBSCRIBER BASE'!BE32*'COMMISSION ASSUMPTIONS'!$C16*'COMMISSION ASSUMPTIONS'!$G29*'ACQUISITION ASSUMPTIONS'!$C38)+('SUBSCRIBER BASE'!BE32*'COMMISSION ASSUMPTIONS'!$D16*'COMMISSION ASSUMPTIONS'!$G40*'ACQUISITION ASSUMPTIONS'!$C38)+('SUBSCRIBER BASE'!BE32*'COMMISSION ASSUMPTIONS'!$E16*'COMMISSION ASSUMPTIONS'!$G51*'ACQUISITION ASSUMPTIONS'!$C38)+('SUBSCRIBER BASE'!BE32*'COMMISSION ASSUMPTIONS'!$F16*'COMMISSION ASSUMPTIONS'!$G62*'ACQUISITION ASSUMPTIONS'!$C38)+('SUBSCRIBER BASE'!BE32*'COMMISSION ASSUMPTIONS'!$G16*'COMMISSION ASSUMPTIONS'!$G73*'ACQUISITION ASSUMPTIONS'!$C38)</f>
        <v>0</v>
      </c>
      <c r="BE24" s="494">
        <f ca="1">('SUBSCRIBER BASE'!BF32*'COMMISSION ASSUMPTIONS'!$C16*'COMMISSION ASSUMPTIONS'!$G29*'ACQUISITION ASSUMPTIONS'!$C38)+('SUBSCRIBER BASE'!BF32*'COMMISSION ASSUMPTIONS'!$D16*'COMMISSION ASSUMPTIONS'!$G40*'ACQUISITION ASSUMPTIONS'!$C38)+('SUBSCRIBER BASE'!BF32*'COMMISSION ASSUMPTIONS'!$E16*'COMMISSION ASSUMPTIONS'!$G51*'ACQUISITION ASSUMPTIONS'!$C38)+('SUBSCRIBER BASE'!BF32*'COMMISSION ASSUMPTIONS'!$F16*'COMMISSION ASSUMPTIONS'!$G62*'ACQUISITION ASSUMPTIONS'!$C38)+('SUBSCRIBER BASE'!BF32*'COMMISSION ASSUMPTIONS'!$G16*'COMMISSION ASSUMPTIONS'!$G73*'ACQUISITION ASSUMPTIONS'!$C38)</f>
        <v>0</v>
      </c>
      <c r="BF24" s="494">
        <f ca="1">('SUBSCRIBER BASE'!BG32*'COMMISSION ASSUMPTIONS'!$C16*'COMMISSION ASSUMPTIONS'!$G29*'ACQUISITION ASSUMPTIONS'!$C38)+('SUBSCRIBER BASE'!BG32*'COMMISSION ASSUMPTIONS'!$D16*'COMMISSION ASSUMPTIONS'!$G40*'ACQUISITION ASSUMPTIONS'!$C38)+('SUBSCRIBER BASE'!BG32*'COMMISSION ASSUMPTIONS'!$E16*'COMMISSION ASSUMPTIONS'!$G51*'ACQUISITION ASSUMPTIONS'!$C38)+('SUBSCRIBER BASE'!BG32*'COMMISSION ASSUMPTIONS'!$F16*'COMMISSION ASSUMPTIONS'!$G62*'ACQUISITION ASSUMPTIONS'!$C38)+('SUBSCRIBER BASE'!BG32*'COMMISSION ASSUMPTIONS'!$G16*'COMMISSION ASSUMPTIONS'!$G73*'ACQUISITION ASSUMPTIONS'!$C38)</f>
        <v>0</v>
      </c>
      <c r="BG24" s="494">
        <f ca="1">('SUBSCRIBER BASE'!BH32*'COMMISSION ASSUMPTIONS'!$C16*'COMMISSION ASSUMPTIONS'!$G29*'ACQUISITION ASSUMPTIONS'!$C38)+('SUBSCRIBER BASE'!BH32*'COMMISSION ASSUMPTIONS'!$D16*'COMMISSION ASSUMPTIONS'!$G40*'ACQUISITION ASSUMPTIONS'!$C38)+('SUBSCRIBER BASE'!BH32*'COMMISSION ASSUMPTIONS'!$E16*'COMMISSION ASSUMPTIONS'!$G51*'ACQUISITION ASSUMPTIONS'!$C38)+('SUBSCRIBER BASE'!BH32*'COMMISSION ASSUMPTIONS'!$F16*'COMMISSION ASSUMPTIONS'!$G62*'ACQUISITION ASSUMPTIONS'!$C38)+('SUBSCRIBER BASE'!BH32*'COMMISSION ASSUMPTIONS'!$G16*'COMMISSION ASSUMPTIONS'!$G73*'ACQUISITION ASSUMPTIONS'!$C38)</f>
        <v>0</v>
      </c>
      <c r="BH24" s="494">
        <f ca="1">('SUBSCRIBER BASE'!BI32*'COMMISSION ASSUMPTIONS'!$C16*'COMMISSION ASSUMPTIONS'!$G29*'ACQUISITION ASSUMPTIONS'!$C38)+('SUBSCRIBER BASE'!BI32*'COMMISSION ASSUMPTIONS'!$D16*'COMMISSION ASSUMPTIONS'!$G40*'ACQUISITION ASSUMPTIONS'!$C38)+('SUBSCRIBER BASE'!BI32*'COMMISSION ASSUMPTIONS'!$E16*'COMMISSION ASSUMPTIONS'!$G51*'ACQUISITION ASSUMPTIONS'!$C38)+('SUBSCRIBER BASE'!BI32*'COMMISSION ASSUMPTIONS'!$F16*'COMMISSION ASSUMPTIONS'!$G62*'ACQUISITION ASSUMPTIONS'!$C38)+('SUBSCRIBER BASE'!BI32*'COMMISSION ASSUMPTIONS'!$G16*'COMMISSION ASSUMPTIONS'!$G73*'ACQUISITION ASSUMPTIONS'!$C38)</f>
        <v>0</v>
      </c>
      <c r="BI24" s="494">
        <f ca="1">('SUBSCRIBER BASE'!BJ32*'COMMISSION ASSUMPTIONS'!$C16*'COMMISSION ASSUMPTIONS'!$G29*'ACQUISITION ASSUMPTIONS'!$C38)+('SUBSCRIBER BASE'!BJ32*'COMMISSION ASSUMPTIONS'!$D16*'COMMISSION ASSUMPTIONS'!$G40*'ACQUISITION ASSUMPTIONS'!$C38)+('SUBSCRIBER BASE'!BJ32*'COMMISSION ASSUMPTIONS'!$E16*'COMMISSION ASSUMPTIONS'!$G51*'ACQUISITION ASSUMPTIONS'!$C38)+('SUBSCRIBER BASE'!BJ32*'COMMISSION ASSUMPTIONS'!$F16*'COMMISSION ASSUMPTIONS'!$G62*'ACQUISITION ASSUMPTIONS'!$C38)+('SUBSCRIBER BASE'!BJ32*'COMMISSION ASSUMPTIONS'!$G16*'COMMISSION ASSUMPTIONS'!$G73*'ACQUISITION ASSUMPTIONS'!$C38)</f>
        <v>0</v>
      </c>
      <c r="BJ24" s="494">
        <f ca="1">('SUBSCRIBER BASE'!BK32*'COMMISSION ASSUMPTIONS'!$C16*'COMMISSION ASSUMPTIONS'!$G29*'ACQUISITION ASSUMPTIONS'!$C38)+('SUBSCRIBER BASE'!BK32*'COMMISSION ASSUMPTIONS'!$D16*'COMMISSION ASSUMPTIONS'!$G40*'ACQUISITION ASSUMPTIONS'!$C38)+('SUBSCRIBER BASE'!BK32*'COMMISSION ASSUMPTIONS'!$E16*'COMMISSION ASSUMPTIONS'!$G51*'ACQUISITION ASSUMPTIONS'!$C38)+('SUBSCRIBER BASE'!BK32*'COMMISSION ASSUMPTIONS'!$F16*'COMMISSION ASSUMPTIONS'!$G62*'ACQUISITION ASSUMPTIONS'!$C38)+('SUBSCRIBER BASE'!BK32*'COMMISSION ASSUMPTIONS'!$G16*'COMMISSION ASSUMPTIONS'!$G73*'ACQUISITION ASSUMPTIONS'!$C38)</f>
        <v>0</v>
      </c>
      <c r="BK24" s="494">
        <f ca="1">('SUBSCRIBER BASE'!BL32*'COMMISSION ASSUMPTIONS'!$C16*'COMMISSION ASSUMPTIONS'!$G29*'ACQUISITION ASSUMPTIONS'!$C38)+('SUBSCRIBER BASE'!BL32*'COMMISSION ASSUMPTIONS'!$D16*'COMMISSION ASSUMPTIONS'!$G40*'ACQUISITION ASSUMPTIONS'!$C38)+('SUBSCRIBER BASE'!BL32*'COMMISSION ASSUMPTIONS'!$E16*'COMMISSION ASSUMPTIONS'!$G51*'ACQUISITION ASSUMPTIONS'!$C38)+('SUBSCRIBER BASE'!BL32*'COMMISSION ASSUMPTIONS'!$F16*'COMMISSION ASSUMPTIONS'!$G62*'ACQUISITION ASSUMPTIONS'!$C38)+('SUBSCRIBER BASE'!BL32*'COMMISSION ASSUMPTIONS'!$G16*'COMMISSION ASSUMPTIONS'!$G73*'ACQUISITION ASSUMPTIONS'!$C38)</f>
        <v>0</v>
      </c>
      <c r="BL24" s="494">
        <f ca="1">('SUBSCRIBER BASE'!BM32*'COMMISSION ASSUMPTIONS'!$C16*'COMMISSION ASSUMPTIONS'!$G29*'ACQUISITION ASSUMPTIONS'!$C38)+('SUBSCRIBER BASE'!BM32*'COMMISSION ASSUMPTIONS'!$D16*'COMMISSION ASSUMPTIONS'!$G40*'ACQUISITION ASSUMPTIONS'!$C38)+('SUBSCRIBER BASE'!BM32*'COMMISSION ASSUMPTIONS'!$E16*'COMMISSION ASSUMPTIONS'!$G51*'ACQUISITION ASSUMPTIONS'!$C38)+('SUBSCRIBER BASE'!BM32*'COMMISSION ASSUMPTIONS'!$F16*'COMMISSION ASSUMPTIONS'!$G62*'ACQUISITION ASSUMPTIONS'!$C38)+('SUBSCRIBER BASE'!BM32*'COMMISSION ASSUMPTIONS'!$G16*'COMMISSION ASSUMPTIONS'!$G73*'ACQUISITION ASSUMPTIONS'!$C38)</f>
        <v>0</v>
      </c>
      <c r="BM24" s="494">
        <f ca="1">('SUBSCRIBER BASE'!BN32*'COMMISSION ASSUMPTIONS'!$C16*'COMMISSION ASSUMPTIONS'!$G29*'ACQUISITION ASSUMPTIONS'!$C38)+('SUBSCRIBER BASE'!BN32*'COMMISSION ASSUMPTIONS'!$D16*'COMMISSION ASSUMPTIONS'!$G40*'ACQUISITION ASSUMPTIONS'!$C38)+('SUBSCRIBER BASE'!BN32*'COMMISSION ASSUMPTIONS'!$E16*'COMMISSION ASSUMPTIONS'!$G51*'ACQUISITION ASSUMPTIONS'!$C38)+('SUBSCRIBER BASE'!BN32*'COMMISSION ASSUMPTIONS'!$F16*'COMMISSION ASSUMPTIONS'!$G62*'ACQUISITION ASSUMPTIONS'!$C38)+('SUBSCRIBER BASE'!BN32*'COMMISSION ASSUMPTIONS'!$G16*'COMMISSION ASSUMPTIONS'!$G73*'ACQUISITION ASSUMPTIONS'!$C38)</f>
        <v>0</v>
      </c>
      <c r="BN24" s="494">
        <f ca="1">('SUBSCRIBER BASE'!BO32*'COMMISSION ASSUMPTIONS'!$C16*'COMMISSION ASSUMPTIONS'!$G29*'ACQUISITION ASSUMPTIONS'!$C38)+('SUBSCRIBER BASE'!BO32*'COMMISSION ASSUMPTIONS'!$D16*'COMMISSION ASSUMPTIONS'!$G40*'ACQUISITION ASSUMPTIONS'!$C38)+('SUBSCRIBER BASE'!BO32*'COMMISSION ASSUMPTIONS'!$E16*'COMMISSION ASSUMPTIONS'!$G51*'ACQUISITION ASSUMPTIONS'!$C38)+('SUBSCRIBER BASE'!BO32*'COMMISSION ASSUMPTIONS'!$F16*'COMMISSION ASSUMPTIONS'!$G62*'ACQUISITION ASSUMPTIONS'!$C38)+('SUBSCRIBER BASE'!BO32*'COMMISSION ASSUMPTIONS'!$G16*'COMMISSION ASSUMPTIONS'!$G73*'ACQUISITION ASSUMPTIONS'!$C38)</f>
        <v>0</v>
      </c>
      <c r="BO24" s="494">
        <f ca="1">('SUBSCRIBER BASE'!BP32*'COMMISSION ASSUMPTIONS'!$C16*'COMMISSION ASSUMPTIONS'!$G29*'ACQUISITION ASSUMPTIONS'!$C38)+('SUBSCRIBER BASE'!BP32*'COMMISSION ASSUMPTIONS'!$D16*'COMMISSION ASSUMPTIONS'!$G40*'ACQUISITION ASSUMPTIONS'!$C38)+('SUBSCRIBER BASE'!BP32*'COMMISSION ASSUMPTIONS'!$E16*'COMMISSION ASSUMPTIONS'!$G51*'ACQUISITION ASSUMPTIONS'!$C38)+('SUBSCRIBER BASE'!BP32*'COMMISSION ASSUMPTIONS'!$F16*'COMMISSION ASSUMPTIONS'!$G62*'ACQUISITION ASSUMPTIONS'!$C38)+('SUBSCRIBER BASE'!BP32*'COMMISSION ASSUMPTIONS'!$G16*'COMMISSION ASSUMPTIONS'!$G73*'ACQUISITION ASSUMPTIONS'!$C38)</f>
        <v>0</v>
      </c>
      <c r="BP24" s="494">
        <f ca="1">('SUBSCRIBER BASE'!BQ32*'COMMISSION ASSUMPTIONS'!$C16*'COMMISSION ASSUMPTIONS'!$G29*'ACQUISITION ASSUMPTIONS'!$C38)+('SUBSCRIBER BASE'!BQ32*'COMMISSION ASSUMPTIONS'!$D16*'COMMISSION ASSUMPTIONS'!$G40*'ACQUISITION ASSUMPTIONS'!$C38)+('SUBSCRIBER BASE'!BQ32*'COMMISSION ASSUMPTIONS'!$E16*'COMMISSION ASSUMPTIONS'!$G51*'ACQUISITION ASSUMPTIONS'!$C38)+('SUBSCRIBER BASE'!BQ32*'COMMISSION ASSUMPTIONS'!$F16*'COMMISSION ASSUMPTIONS'!$G62*'ACQUISITION ASSUMPTIONS'!$C38)+('SUBSCRIBER BASE'!BQ32*'COMMISSION ASSUMPTIONS'!$G16*'COMMISSION ASSUMPTIONS'!$G73*'ACQUISITION ASSUMPTIONS'!$C38)</f>
        <v>0</v>
      </c>
      <c r="BQ24" s="494">
        <f ca="1">('SUBSCRIBER BASE'!BR32*'COMMISSION ASSUMPTIONS'!$C16*'COMMISSION ASSUMPTIONS'!$G29*'ACQUISITION ASSUMPTIONS'!$C38)+('SUBSCRIBER BASE'!BR32*'COMMISSION ASSUMPTIONS'!$D16*'COMMISSION ASSUMPTIONS'!$G40*'ACQUISITION ASSUMPTIONS'!$C38)+('SUBSCRIBER BASE'!BR32*'COMMISSION ASSUMPTIONS'!$E16*'COMMISSION ASSUMPTIONS'!$G51*'ACQUISITION ASSUMPTIONS'!$C38)+('SUBSCRIBER BASE'!BR32*'COMMISSION ASSUMPTIONS'!$F16*'COMMISSION ASSUMPTIONS'!$G62*'ACQUISITION ASSUMPTIONS'!$C38)+('SUBSCRIBER BASE'!BR32*'COMMISSION ASSUMPTIONS'!$G16*'COMMISSION ASSUMPTIONS'!$G73*'ACQUISITION ASSUMPTIONS'!$C38)</f>
        <v>0</v>
      </c>
      <c r="BR24" s="494">
        <f ca="1">('SUBSCRIBER BASE'!BS32*'COMMISSION ASSUMPTIONS'!$C16*'COMMISSION ASSUMPTIONS'!$G29*'ACQUISITION ASSUMPTIONS'!$C38)+('SUBSCRIBER BASE'!BS32*'COMMISSION ASSUMPTIONS'!$D16*'COMMISSION ASSUMPTIONS'!$G40*'ACQUISITION ASSUMPTIONS'!$C38)+('SUBSCRIBER BASE'!BS32*'COMMISSION ASSUMPTIONS'!$E16*'COMMISSION ASSUMPTIONS'!$G51*'ACQUISITION ASSUMPTIONS'!$C38)+('SUBSCRIBER BASE'!BS32*'COMMISSION ASSUMPTIONS'!$F16*'COMMISSION ASSUMPTIONS'!$G62*'ACQUISITION ASSUMPTIONS'!$C38)+('SUBSCRIBER BASE'!BS32*'COMMISSION ASSUMPTIONS'!$G16*'COMMISSION ASSUMPTIONS'!$G73*'ACQUISITION ASSUMPTIONS'!$C38)</f>
        <v>0</v>
      </c>
    </row>
    <row r="25" spans="2:70" ht="25" customHeight="1" outlineLevel="1">
      <c r="B25" s="182" t="str">
        <f t="shared" si="7"/>
        <v>1.2 GB</v>
      </c>
      <c r="C25" s="494">
        <f>('SUBSCRIBER BASE'!C33*'COMMISSION ASSUMPTIONS'!$C17*'COMMISSION ASSUMPTIONS'!$G30*'ACQUISITION ASSUMPTIONS'!$C39)+('SUBSCRIBER BASE'!C33*'COMMISSION ASSUMPTIONS'!$D17*'COMMISSION ASSUMPTIONS'!$G41*'ACQUISITION ASSUMPTIONS'!$C39)+('SUBSCRIBER BASE'!C33*'COMMISSION ASSUMPTIONS'!$E17*'COMMISSION ASSUMPTIONS'!$G52*'ACQUISITION ASSUMPTIONS'!$C39)+('SUBSCRIBER BASE'!C33*'COMMISSION ASSUMPTIONS'!$F17*'COMMISSION ASSUMPTIONS'!$G63*'ACQUISITION ASSUMPTIONS'!$C39)+('SUBSCRIBER BASE'!C33*'COMMISSION ASSUMPTIONS'!$G17*'COMMISSION ASSUMPTIONS'!$G74*'ACQUISITION ASSUMPTIONS'!$C39)</f>
        <v>0</v>
      </c>
      <c r="D25" s="494">
        <f>('SUBSCRIBER BASE'!D33*'COMMISSION ASSUMPTIONS'!$C17*'COMMISSION ASSUMPTIONS'!$G30*'ACQUISITION ASSUMPTIONS'!$C39)+('SUBSCRIBER BASE'!D33*'COMMISSION ASSUMPTIONS'!$D17*'COMMISSION ASSUMPTIONS'!$G41*'ACQUISITION ASSUMPTIONS'!$C39)+('SUBSCRIBER BASE'!D33*'COMMISSION ASSUMPTIONS'!$E17*'COMMISSION ASSUMPTIONS'!$G52*'ACQUISITION ASSUMPTIONS'!$C39)+('SUBSCRIBER BASE'!D33*'COMMISSION ASSUMPTIONS'!$F17*'COMMISSION ASSUMPTIONS'!$G63*'ACQUISITION ASSUMPTIONS'!$C39)+('SUBSCRIBER BASE'!D33*'COMMISSION ASSUMPTIONS'!$G17*'COMMISSION ASSUMPTIONS'!$G74*'ACQUISITION ASSUMPTIONS'!$C39)</f>
        <v>0</v>
      </c>
      <c r="E25" s="494">
        <f>('SUBSCRIBER BASE'!E33*'COMMISSION ASSUMPTIONS'!$C17*'COMMISSION ASSUMPTIONS'!$G30*'ACQUISITION ASSUMPTIONS'!$C39)+('SUBSCRIBER BASE'!E33*'COMMISSION ASSUMPTIONS'!$D17*'COMMISSION ASSUMPTIONS'!$G41*'ACQUISITION ASSUMPTIONS'!$C39)+('SUBSCRIBER BASE'!E33*'COMMISSION ASSUMPTIONS'!$E17*'COMMISSION ASSUMPTIONS'!$G52*'ACQUISITION ASSUMPTIONS'!$C39)+('SUBSCRIBER BASE'!E33*'COMMISSION ASSUMPTIONS'!$F17*'COMMISSION ASSUMPTIONS'!$G63*'ACQUISITION ASSUMPTIONS'!$C39)+('SUBSCRIBER BASE'!E33*'COMMISSION ASSUMPTIONS'!$G17*'COMMISSION ASSUMPTIONS'!$G74*'ACQUISITION ASSUMPTIONS'!$C39)</f>
        <v>0</v>
      </c>
      <c r="F25" s="494">
        <f>('SUBSCRIBER BASE'!F33*'COMMISSION ASSUMPTIONS'!$C17*'COMMISSION ASSUMPTIONS'!$G30*'ACQUISITION ASSUMPTIONS'!$C39)+('SUBSCRIBER BASE'!F33*'COMMISSION ASSUMPTIONS'!$D17*'COMMISSION ASSUMPTIONS'!$G41*'ACQUISITION ASSUMPTIONS'!$C39)+('SUBSCRIBER BASE'!F33*'COMMISSION ASSUMPTIONS'!$E17*'COMMISSION ASSUMPTIONS'!$G52*'ACQUISITION ASSUMPTIONS'!$C39)+('SUBSCRIBER BASE'!F33*'COMMISSION ASSUMPTIONS'!$F17*'COMMISSION ASSUMPTIONS'!$G63*'ACQUISITION ASSUMPTIONS'!$C39)+('SUBSCRIBER BASE'!F33*'COMMISSION ASSUMPTIONS'!$G17*'COMMISSION ASSUMPTIONS'!$G74*'ACQUISITION ASSUMPTIONS'!$C39)</f>
        <v>0</v>
      </c>
      <c r="G25" s="494">
        <f>('SUBSCRIBER BASE'!G33*'COMMISSION ASSUMPTIONS'!$C17*'COMMISSION ASSUMPTIONS'!$G30*'ACQUISITION ASSUMPTIONS'!$C39)+('SUBSCRIBER BASE'!G33*'COMMISSION ASSUMPTIONS'!$D17*'COMMISSION ASSUMPTIONS'!$G41*'ACQUISITION ASSUMPTIONS'!$C39)+('SUBSCRIBER BASE'!G33*'COMMISSION ASSUMPTIONS'!$E17*'COMMISSION ASSUMPTIONS'!$G52*'ACQUISITION ASSUMPTIONS'!$C39)+('SUBSCRIBER BASE'!G33*'COMMISSION ASSUMPTIONS'!$F17*'COMMISSION ASSUMPTIONS'!$G63*'ACQUISITION ASSUMPTIONS'!$C39)+('SUBSCRIBER BASE'!G33*'COMMISSION ASSUMPTIONS'!$G17*'COMMISSION ASSUMPTIONS'!$G74*'ACQUISITION ASSUMPTIONS'!$C39)</f>
        <v>0</v>
      </c>
      <c r="H25" s="494">
        <f>('SUBSCRIBER BASE'!H33*'COMMISSION ASSUMPTIONS'!$C17*'COMMISSION ASSUMPTIONS'!$G30*'ACQUISITION ASSUMPTIONS'!$C39)+('SUBSCRIBER BASE'!H33*'COMMISSION ASSUMPTIONS'!$D17*'COMMISSION ASSUMPTIONS'!$G41*'ACQUISITION ASSUMPTIONS'!$C39)+('SUBSCRIBER BASE'!H33*'COMMISSION ASSUMPTIONS'!$E17*'COMMISSION ASSUMPTIONS'!$G52*'ACQUISITION ASSUMPTIONS'!$C39)+('SUBSCRIBER BASE'!H33*'COMMISSION ASSUMPTIONS'!$F17*'COMMISSION ASSUMPTIONS'!$G63*'ACQUISITION ASSUMPTIONS'!$C39)+('SUBSCRIBER BASE'!H33*'COMMISSION ASSUMPTIONS'!$G17*'COMMISSION ASSUMPTIONS'!$G74*'ACQUISITION ASSUMPTIONS'!$C39)</f>
        <v>0</v>
      </c>
      <c r="I25" s="494">
        <f>('SUBSCRIBER BASE'!I33*'COMMISSION ASSUMPTIONS'!$C17*'COMMISSION ASSUMPTIONS'!$G30*'ACQUISITION ASSUMPTIONS'!$C39)+('SUBSCRIBER BASE'!I33*'COMMISSION ASSUMPTIONS'!$D17*'COMMISSION ASSUMPTIONS'!$G41*'ACQUISITION ASSUMPTIONS'!$C39)+('SUBSCRIBER BASE'!I33*'COMMISSION ASSUMPTIONS'!$E17*'COMMISSION ASSUMPTIONS'!$G52*'ACQUISITION ASSUMPTIONS'!$C39)+('SUBSCRIBER BASE'!I33*'COMMISSION ASSUMPTIONS'!$F17*'COMMISSION ASSUMPTIONS'!$G63*'ACQUISITION ASSUMPTIONS'!$C39)+('SUBSCRIBER BASE'!I33*'COMMISSION ASSUMPTIONS'!$G17*'COMMISSION ASSUMPTIONS'!$G74*'ACQUISITION ASSUMPTIONS'!$C39)</f>
        <v>0</v>
      </c>
      <c r="J25" s="494">
        <f>('SUBSCRIBER BASE'!J33*'COMMISSION ASSUMPTIONS'!$C17*'COMMISSION ASSUMPTIONS'!$G30*'ACQUISITION ASSUMPTIONS'!$C39)+('SUBSCRIBER BASE'!J33*'COMMISSION ASSUMPTIONS'!$D17*'COMMISSION ASSUMPTIONS'!$G41*'ACQUISITION ASSUMPTIONS'!$C39)+('SUBSCRIBER BASE'!J33*'COMMISSION ASSUMPTIONS'!$E17*'COMMISSION ASSUMPTIONS'!$G52*'ACQUISITION ASSUMPTIONS'!$C39)+('SUBSCRIBER BASE'!J33*'COMMISSION ASSUMPTIONS'!$F17*'COMMISSION ASSUMPTIONS'!$G63*'ACQUISITION ASSUMPTIONS'!$C39)+('SUBSCRIBER BASE'!J33*'COMMISSION ASSUMPTIONS'!$G17*'COMMISSION ASSUMPTIONS'!$G74*'ACQUISITION ASSUMPTIONS'!$C39)</f>
        <v>0</v>
      </c>
      <c r="K25" s="494">
        <f ca="1">('SUBSCRIBER BASE'!L33*'COMMISSION ASSUMPTIONS'!$C17*'COMMISSION ASSUMPTIONS'!$G30*'ACQUISITION ASSUMPTIONS'!$C39)+('SUBSCRIBER BASE'!L33*'COMMISSION ASSUMPTIONS'!$D17*'COMMISSION ASSUMPTIONS'!$G41*'ACQUISITION ASSUMPTIONS'!$C39)+('SUBSCRIBER BASE'!L33*'COMMISSION ASSUMPTIONS'!$E17*'COMMISSION ASSUMPTIONS'!$G52*'ACQUISITION ASSUMPTIONS'!$C39)+('SUBSCRIBER BASE'!L33*'COMMISSION ASSUMPTIONS'!$F17*'COMMISSION ASSUMPTIONS'!$G63*'ACQUISITION ASSUMPTIONS'!$C39)+('SUBSCRIBER BASE'!L33*'COMMISSION ASSUMPTIONS'!$G17*'COMMISSION ASSUMPTIONS'!$G74*'ACQUISITION ASSUMPTIONS'!$C39)</f>
        <v>0</v>
      </c>
      <c r="L25" s="494">
        <f ca="1">('SUBSCRIBER BASE'!M33*'COMMISSION ASSUMPTIONS'!$C17*'COMMISSION ASSUMPTIONS'!$G30*'ACQUISITION ASSUMPTIONS'!$C39)+('SUBSCRIBER BASE'!M33*'COMMISSION ASSUMPTIONS'!$D17*'COMMISSION ASSUMPTIONS'!$G41*'ACQUISITION ASSUMPTIONS'!$C39)+('SUBSCRIBER BASE'!M33*'COMMISSION ASSUMPTIONS'!$E17*'COMMISSION ASSUMPTIONS'!$G52*'ACQUISITION ASSUMPTIONS'!$C39)+('SUBSCRIBER BASE'!M33*'COMMISSION ASSUMPTIONS'!$F17*'COMMISSION ASSUMPTIONS'!$G63*'ACQUISITION ASSUMPTIONS'!$C39)+('SUBSCRIBER BASE'!M33*'COMMISSION ASSUMPTIONS'!$G17*'COMMISSION ASSUMPTIONS'!$G74*'ACQUISITION ASSUMPTIONS'!$C39)</f>
        <v>0</v>
      </c>
      <c r="M25" s="494">
        <f ca="1">('SUBSCRIBER BASE'!N33*'COMMISSION ASSUMPTIONS'!$C17*'COMMISSION ASSUMPTIONS'!$G30*'ACQUISITION ASSUMPTIONS'!$C39)+('SUBSCRIBER BASE'!N33*'COMMISSION ASSUMPTIONS'!$D17*'COMMISSION ASSUMPTIONS'!$G41*'ACQUISITION ASSUMPTIONS'!$C39)+('SUBSCRIBER BASE'!N33*'COMMISSION ASSUMPTIONS'!$E17*'COMMISSION ASSUMPTIONS'!$G52*'ACQUISITION ASSUMPTIONS'!$C39)+('SUBSCRIBER BASE'!N33*'COMMISSION ASSUMPTIONS'!$F17*'COMMISSION ASSUMPTIONS'!$G63*'ACQUISITION ASSUMPTIONS'!$C39)+('SUBSCRIBER BASE'!N33*'COMMISSION ASSUMPTIONS'!$G17*'COMMISSION ASSUMPTIONS'!$G74*'ACQUISITION ASSUMPTIONS'!$C39)</f>
        <v>0</v>
      </c>
      <c r="N25" s="494">
        <f ca="1">('SUBSCRIBER BASE'!O33*'COMMISSION ASSUMPTIONS'!$C17*'COMMISSION ASSUMPTIONS'!$G30*'ACQUISITION ASSUMPTIONS'!$C39)+('SUBSCRIBER BASE'!O33*'COMMISSION ASSUMPTIONS'!$D17*'COMMISSION ASSUMPTIONS'!$G41*'ACQUISITION ASSUMPTIONS'!$C39)+('SUBSCRIBER BASE'!O33*'COMMISSION ASSUMPTIONS'!$E17*'COMMISSION ASSUMPTIONS'!$G52*'ACQUISITION ASSUMPTIONS'!$C39)+('SUBSCRIBER BASE'!O33*'COMMISSION ASSUMPTIONS'!$F17*'COMMISSION ASSUMPTIONS'!$G63*'ACQUISITION ASSUMPTIONS'!$C39)+('SUBSCRIBER BASE'!O33*'COMMISSION ASSUMPTIONS'!$G17*'COMMISSION ASSUMPTIONS'!$G74*'ACQUISITION ASSUMPTIONS'!$C39)</f>
        <v>0</v>
      </c>
      <c r="O25" s="494">
        <f ca="1">('SUBSCRIBER BASE'!P33*'COMMISSION ASSUMPTIONS'!$C17*'COMMISSION ASSUMPTIONS'!$G30*'ACQUISITION ASSUMPTIONS'!$C39)+('SUBSCRIBER BASE'!P33*'COMMISSION ASSUMPTIONS'!$D17*'COMMISSION ASSUMPTIONS'!$G41*'ACQUISITION ASSUMPTIONS'!$C39)+('SUBSCRIBER BASE'!P33*'COMMISSION ASSUMPTIONS'!$E17*'COMMISSION ASSUMPTIONS'!$G52*'ACQUISITION ASSUMPTIONS'!$C39)+('SUBSCRIBER BASE'!P33*'COMMISSION ASSUMPTIONS'!$F17*'COMMISSION ASSUMPTIONS'!$G63*'ACQUISITION ASSUMPTIONS'!$C39)+('SUBSCRIBER BASE'!P33*'COMMISSION ASSUMPTIONS'!$G17*'COMMISSION ASSUMPTIONS'!$G74*'ACQUISITION ASSUMPTIONS'!$C39)</f>
        <v>0</v>
      </c>
      <c r="P25" s="494">
        <f ca="1">('SUBSCRIBER BASE'!Q33*'COMMISSION ASSUMPTIONS'!$C17*'COMMISSION ASSUMPTIONS'!$G30*'ACQUISITION ASSUMPTIONS'!$C39)+('SUBSCRIBER BASE'!Q33*'COMMISSION ASSUMPTIONS'!$D17*'COMMISSION ASSUMPTIONS'!$G41*'ACQUISITION ASSUMPTIONS'!$C39)+('SUBSCRIBER BASE'!Q33*'COMMISSION ASSUMPTIONS'!$E17*'COMMISSION ASSUMPTIONS'!$G52*'ACQUISITION ASSUMPTIONS'!$C39)+('SUBSCRIBER BASE'!Q33*'COMMISSION ASSUMPTIONS'!$F17*'COMMISSION ASSUMPTIONS'!$G63*'ACQUISITION ASSUMPTIONS'!$C39)+('SUBSCRIBER BASE'!Q33*'COMMISSION ASSUMPTIONS'!$G17*'COMMISSION ASSUMPTIONS'!$G74*'ACQUISITION ASSUMPTIONS'!$C39)</f>
        <v>0</v>
      </c>
      <c r="Q25" s="494">
        <f ca="1">('SUBSCRIBER BASE'!R33*'COMMISSION ASSUMPTIONS'!$C17*'COMMISSION ASSUMPTIONS'!$G30*'ACQUISITION ASSUMPTIONS'!$C39)+('SUBSCRIBER BASE'!R33*'COMMISSION ASSUMPTIONS'!$D17*'COMMISSION ASSUMPTIONS'!$G41*'ACQUISITION ASSUMPTIONS'!$C39)+('SUBSCRIBER BASE'!R33*'COMMISSION ASSUMPTIONS'!$E17*'COMMISSION ASSUMPTIONS'!$G52*'ACQUISITION ASSUMPTIONS'!$C39)+('SUBSCRIBER BASE'!R33*'COMMISSION ASSUMPTIONS'!$F17*'COMMISSION ASSUMPTIONS'!$G63*'ACQUISITION ASSUMPTIONS'!$C39)+('SUBSCRIBER BASE'!R33*'COMMISSION ASSUMPTIONS'!$G17*'COMMISSION ASSUMPTIONS'!$G74*'ACQUISITION ASSUMPTIONS'!$C39)</f>
        <v>0</v>
      </c>
      <c r="R25" s="494">
        <f ca="1">('SUBSCRIBER BASE'!S33*'COMMISSION ASSUMPTIONS'!$C17*'COMMISSION ASSUMPTIONS'!$G30*'ACQUISITION ASSUMPTIONS'!$C39)+('SUBSCRIBER BASE'!S33*'COMMISSION ASSUMPTIONS'!$D17*'COMMISSION ASSUMPTIONS'!$G41*'ACQUISITION ASSUMPTIONS'!$C39)+('SUBSCRIBER BASE'!S33*'COMMISSION ASSUMPTIONS'!$E17*'COMMISSION ASSUMPTIONS'!$G52*'ACQUISITION ASSUMPTIONS'!$C39)+('SUBSCRIBER BASE'!S33*'COMMISSION ASSUMPTIONS'!$F17*'COMMISSION ASSUMPTIONS'!$G63*'ACQUISITION ASSUMPTIONS'!$C39)+('SUBSCRIBER BASE'!S33*'COMMISSION ASSUMPTIONS'!$G17*'COMMISSION ASSUMPTIONS'!$G74*'ACQUISITION ASSUMPTIONS'!$C39)</f>
        <v>0</v>
      </c>
      <c r="S25" s="494">
        <f ca="1">('SUBSCRIBER BASE'!T33*'COMMISSION ASSUMPTIONS'!$C17*'COMMISSION ASSUMPTIONS'!$G30*'ACQUISITION ASSUMPTIONS'!$C39)+('SUBSCRIBER BASE'!T33*'COMMISSION ASSUMPTIONS'!$D17*'COMMISSION ASSUMPTIONS'!$G41*'ACQUISITION ASSUMPTIONS'!$C39)+('SUBSCRIBER BASE'!T33*'COMMISSION ASSUMPTIONS'!$E17*'COMMISSION ASSUMPTIONS'!$G52*'ACQUISITION ASSUMPTIONS'!$C39)+('SUBSCRIBER BASE'!T33*'COMMISSION ASSUMPTIONS'!$F17*'COMMISSION ASSUMPTIONS'!$G63*'ACQUISITION ASSUMPTIONS'!$C39)+('SUBSCRIBER BASE'!T33*'COMMISSION ASSUMPTIONS'!$G17*'COMMISSION ASSUMPTIONS'!$G74*'ACQUISITION ASSUMPTIONS'!$C39)</f>
        <v>0</v>
      </c>
      <c r="T25" s="494">
        <f ca="1">('SUBSCRIBER BASE'!U33*'COMMISSION ASSUMPTIONS'!$C17*'COMMISSION ASSUMPTIONS'!$G30*'ACQUISITION ASSUMPTIONS'!$C39)+('SUBSCRIBER BASE'!U33*'COMMISSION ASSUMPTIONS'!$D17*'COMMISSION ASSUMPTIONS'!$G41*'ACQUISITION ASSUMPTIONS'!$C39)+('SUBSCRIBER BASE'!U33*'COMMISSION ASSUMPTIONS'!$E17*'COMMISSION ASSUMPTIONS'!$G52*'ACQUISITION ASSUMPTIONS'!$C39)+('SUBSCRIBER BASE'!U33*'COMMISSION ASSUMPTIONS'!$F17*'COMMISSION ASSUMPTIONS'!$G63*'ACQUISITION ASSUMPTIONS'!$C39)+('SUBSCRIBER BASE'!U33*'COMMISSION ASSUMPTIONS'!$G17*'COMMISSION ASSUMPTIONS'!$G74*'ACQUISITION ASSUMPTIONS'!$C39)</f>
        <v>0</v>
      </c>
      <c r="U25" s="494">
        <f ca="1">('SUBSCRIBER BASE'!V33*'COMMISSION ASSUMPTIONS'!$C17*'COMMISSION ASSUMPTIONS'!$G30*'ACQUISITION ASSUMPTIONS'!$C39)+('SUBSCRIBER BASE'!V33*'COMMISSION ASSUMPTIONS'!$D17*'COMMISSION ASSUMPTIONS'!$G41*'ACQUISITION ASSUMPTIONS'!$C39)+('SUBSCRIBER BASE'!V33*'COMMISSION ASSUMPTIONS'!$E17*'COMMISSION ASSUMPTIONS'!$G52*'ACQUISITION ASSUMPTIONS'!$C39)+('SUBSCRIBER BASE'!V33*'COMMISSION ASSUMPTIONS'!$F17*'COMMISSION ASSUMPTIONS'!$G63*'ACQUISITION ASSUMPTIONS'!$C39)+('SUBSCRIBER BASE'!V33*'COMMISSION ASSUMPTIONS'!$G17*'COMMISSION ASSUMPTIONS'!$G74*'ACQUISITION ASSUMPTIONS'!$C39)</f>
        <v>0</v>
      </c>
      <c r="V25" s="494">
        <f ca="1">('SUBSCRIBER BASE'!W33*'COMMISSION ASSUMPTIONS'!$C17*'COMMISSION ASSUMPTIONS'!$G30*'ACQUISITION ASSUMPTIONS'!$C39)+('SUBSCRIBER BASE'!W33*'COMMISSION ASSUMPTIONS'!$D17*'COMMISSION ASSUMPTIONS'!$G41*'ACQUISITION ASSUMPTIONS'!$C39)+('SUBSCRIBER BASE'!W33*'COMMISSION ASSUMPTIONS'!$E17*'COMMISSION ASSUMPTIONS'!$G52*'ACQUISITION ASSUMPTIONS'!$C39)+('SUBSCRIBER BASE'!W33*'COMMISSION ASSUMPTIONS'!$F17*'COMMISSION ASSUMPTIONS'!$G63*'ACQUISITION ASSUMPTIONS'!$C39)+('SUBSCRIBER BASE'!W33*'COMMISSION ASSUMPTIONS'!$G17*'COMMISSION ASSUMPTIONS'!$G74*'ACQUISITION ASSUMPTIONS'!$C39)</f>
        <v>0</v>
      </c>
      <c r="W25" s="494">
        <f ca="1">('SUBSCRIBER BASE'!X33*'COMMISSION ASSUMPTIONS'!$C17*'COMMISSION ASSUMPTIONS'!$G30*'ACQUISITION ASSUMPTIONS'!$C39)+('SUBSCRIBER BASE'!X33*'COMMISSION ASSUMPTIONS'!$D17*'COMMISSION ASSUMPTIONS'!$G41*'ACQUISITION ASSUMPTIONS'!$C39)+('SUBSCRIBER BASE'!X33*'COMMISSION ASSUMPTIONS'!$E17*'COMMISSION ASSUMPTIONS'!$G52*'ACQUISITION ASSUMPTIONS'!$C39)+('SUBSCRIBER BASE'!X33*'COMMISSION ASSUMPTIONS'!$F17*'COMMISSION ASSUMPTIONS'!$G63*'ACQUISITION ASSUMPTIONS'!$C39)+('SUBSCRIBER BASE'!X33*'COMMISSION ASSUMPTIONS'!$G17*'COMMISSION ASSUMPTIONS'!$G74*'ACQUISITION ASSUMPTIONS'!$C39)</f>
        <v>0</v>
      </c>
      <c r="X25" s="494">
        <f ca="1">('SUBSCRIBER BASE'!Y33*'COMMISSION ASSUMPTIONS'!$C17*'COMMISSION ASSUMPTIONS'!$G30*'ACQUISITION ASSUMPTIONS'!$C39)+('SUBSCRIBER BASE'!Y33*'COMMISSION ASSUMPTIONS'!$D17*'COMMISSION ASSUMPTIONS'!$G41*'ACQUISITION ASSUMPTIONS'!$C39)+('SUBSCRIBER BASE'!Y33*'COMMISSION ASSUMPTIONS'!$E17*'COMMISSION ASSUMPTIONS'!$G52*'ACQUISITION ASSUMPTIONS'!$C39)+('SUBSCRIBER BASE'!Y33*'COMMISSION ASSUMPTIONS'!$F17*'COMMISSION ASSUMPTIONS'!$G63*'ACQUISITION ASSUMPTIONS'!$C39)+('SUBSCRIBER BASE'!Y33*'COMMISSION ASSUMPTIONS'!$G17*'COMMISSION ASSUMPTIONS'!$G74*'ACQUISITION ASSUMPTIONS'!$C39)</f>
        <v>0</v>
      </c>
      <c r="Y25" s="494">
        <f ca="1">('SUBSCRIBER BASE'!Z33*'COMMISSION ASSUMPTIONS'!$C17*'COMMISSION ASSUMPTIONS'!$G30*'ACQUISITION ASSUMPTIONS'!$C39)+('SUBSCRIBER BASE'!Z33*'COMMISSION ASSUMPTIONS'!$D17*'COMMISSION ASSUMPTIONS'!$G41*'ACQUISITION ASSUMPTIONS'!$C39)+('SUBSCRIBER BASE'!Z33*'COMMISSION ASSUMPTIONS'!$E17*'COMMISSION ASSUMPTIONS'!$G52*'ACQUISITION ASSUMPTIONS'!$C39)+('SUBSCRIBER BASE'!Z33*'COMMISSION ASSUMPTIONS'!$F17*'COMMISSION ASSUMPTIONS'!$G63*'ACQUISITION ASSUMPTIONS'!$C39)+('SUBSCRIBER BASE'!Z33*'COMMISSION ASSUMPTIONS'!$G17*'COMMISSION ASSUMPTIONS'!$G74*'ACQUISITION ASSUMPTIONS'!$C39)</f>
        <v>0</v>
      </c>
      <c r="Z25" s="494">
        <f ca="1">('SUBSCRIBER BASE'!AA33*'COMMISSION ASSUMPTIONS'!$C17*'COMMISSION ASSUMPTIONS'!$G30*'ACQUISITION ASSUMPTIONS'!$C39)+('SUBSCRIBER BASE'!AA33*'COMMISSION ASSUMPTIONS'!$D17*'COMMISSION ASSUMPTIONS'!$G41*'ACQUISITION ASSUMPTIONS'!$C39)+('SUBSCRIBER BASE'!AA33*'COMMISSION ASSUMPTIONS'!$E17*'COMMISSION ASSUMPTIONS'!$G52*'ACQUISITION ASSUMPTIONS'!$C39)+('SUBSCRIBER BASE'!AA33*'COMMISSION ASSUMPTIONS'!$F17*'COMMISSION ASSUMPTIONS'!$G63*'ACQUISITION ASSUMPTIONS'!$C39)+('SUBSCRIBER BASE'!AA33*'COMMISSION ASSUMPTIONS'!$G17*'COMMISSION ASSUMPTIONS'!$G74*'ACQUISITION ASSUMPTIONS'!$C39)</f>
        <v>0</v>
      </c>
      <c r="AA25" s="494">
        <f ca="1">('SUBSCRIBER BASE'!AB33*'COMMISSION ASSUMPTIONS'!$C17*'COMMISSION ASSUMPTIONS'!$G30*'ACQUISITION ASSUMPTIONS'!$C39)+('SUBSCRIBER BASE'!AB33*'COMMISSION ASSUMPTIONS'!$D17*'COMMISSION ASSUMPTIONS'!$G41*'ACQUISITION ASSUMPTIONS'!$C39)+('SUBSCRIBER BASE'!AB33*'COMMISSION ASSUMPTIONS'!$E17*'COMMISSION ASSUMPTIONS'!$G52*'ACQUISITION ASSUMPTIONS'!$C39)+('SUBSCRIBER BASE'!AB33*'COMMISSION ASSUMPTIONS'!$F17*'COMMISSION ASSUMPTIONS'!$G63*'ACQUISITION ASSUMPTIONS'!$C39)+('SUBSCRIBER BASE'!AB33*'COMMISSION ASSUMPTIONS'!$G17*'COMMISSION ASSUMPTIONS'!$G74*'ACQUISITION ASSUMPTIONS'!$C39)</f>
        <v>0</v>
      </c>
      <c r="AB25" s="494">
        <f ca="1">('SUBSCRIBER BASE'!AC33*'COMMISSION ASSUMPTIONS'!$C17*'COMMISSION ASSUMPTIONS'!$G30*'ACQUISITION ASSUMPTIONS'!$C39)+('SUBSCRIBER BASE'!AC33*'COMMISSION ASSUMPTIONS'!$D17*'COMMISSION ASSUMPTIONS'!$G41*'ACQUISITION ASSUMPTIONS'!$C39)+('SUBSCRIBER BASE'!AC33*'COMMISSION ASSUMPTIONS'!$E17*'COMMISSION ASSUMPTIONS'!$G52*'ACQUISITION ASSUMPTIONS'!$C39)+('SUBSCRIBER BASE'!AC33*'COMMISSION ASSUMPTIONS'!$F17*'COMMISSION ASSUMPTIONS'!$G63*'ACQUISITION ASSUMPTIONS'!$C39)+('SUBSCRIBER BASE'!AC33*'COMMISSION ASSUMPTIONS'!$G17*'COMMISSION ASSUMPTIONS'!$G74*'ACQUISITION ASSUMPTIONS'!$C39)</f>
        <v>0</v>
      </c>
      <c r="AC25" s="494">
        <f ca="1">('SUBSCRIBER BASE'!AD33*'COMMISSION ASSUMPTIONS'!$C17*'COMMISSION ASSUMPTIONS'!$G30*'ACQUISITION ASSUMPTIONS'!$C39)+('SUBSCRIBER BASE'!AD33*'COMMISSION ASSUMPTIONS'!$D17*'COMMISSION ASSUMPTIONS'!$G41*'ACQUISITION ASSUMPTIONS'!$C39)+('SUBSCRIBER BASE'!AD33*'COMMISSION ASSUMPTIONS'!$E17*'COMMISSION ASSUMPTIONS'!$G52*'ACQUISITION ASSUMPTIONS'!$C39)+('SUBSCRIBER BASE'!AD33*'COMMISSION ASSUMPTIONS'!$F17*'COMMISSION ASSUMPTIONS'!$G63*'ACQUISITION ASSUMPTIONS'!$C39)+('SUBSCRIBER BASE'!AD33*'COMMISSION ASSUMPTIONS'!$G17*'COMMISSION ASSUMPTIONS'!$G74*'ACQUISITION ASSUMPTIONS'!$C39)</f>
        <v>0</v>
      </c>
      <c r="AD25" s="494">
        <f ca="1">('SUBSCRIBER BASE'!AE33*'COMMISSION ASSUMPTIONS'!$C17*'COMMISSION ASSUMPTIONS'!$G30*'ACQUISITION ASSUMPTIONS'!$C39)+('SUBSCRIBER BASE'!AE33*'COMMISSION ASSUMPTIONS'!$D17*'COMMISSION ASSUMPTIONS'!$G41*'ACQUISITION ASSUMPTIONS'!$C39)+('SUBSCRIBER BASE'!AE33*'COMMISSION ASSUMPTIONS'!$E17*'COMMISSION ASSUMPTIONS'!$G52*'ACQUISITION ASSUMPTIONS'!$C39)+('SUBSCRIBER BASE'!AE33*'COMMISSION ASSUMPTIONS'!$F17*'COMMISSION ASSUMPTIONS'!$G63*'ACQUISITION ASSUMPTIONS'!$C39)+('SUBSCRIBER BASE'!AE33*'COMMISSION ASSUMPTIONS'!$G17*'COMMISSION ASSUMPTIONS'!$G74*'ACQUISITION ASSUMPTIONS'!$C39)</f>
        <v>0</v>
      </c>
      <c r="AE25" s="494">
        <f ca="1">('SUBSCRIBER BASE'!AF33*'COMMISSION ASSUMPTIONS'!$C17*'COMMISSION ASSUMPTIONS'!$G30*'ACQUISITION ASSUMPTIONS'!$C39)+('SUBSCRIBER BASE'!AF33*'COMMISSION ASSUMPTIONS'!$D17*'COMMISSION ASSUMPTIONS'!$G41*'ACQUISITION ASSUMPTIONS'!$C39)+('SUBSCRIBER BASE'!AF33*'COMMISSION ASSUMPTIONS'!$E17*'COMMISSION ASSUMPTIONS'!$G52*'ACQUISITION ASSUMPTIONS'!$C39)+('SUBSCRIBER BASE'!AF33*'COMMISSION ASSUMPTIONS'!$F17*'COMMISSION ASSUMPTIONS'!$G63*'ACQUISITION ASSUMPTIONS'!$C39)+('SUBSCRIBER BASE'!AF33*'COMMISSION ASSUMPTIONS'!$G17*'COMMISSION ASSUMPTIONS'!$G74*'ACQUISITION ASSUMPTIONS'!$C39)</f>
        <v>0</v>
      </c>
      <c r="AF25" s="494">
        <f ca="1">('SUBSCRIBER BASE'!AG33*'COMMISSION ASSUMPTIONS'!$C17*'COMMISSION ASSUMPTIONS'!$G30*'ACQUISITION ASSUMPTIONS'!$C39)+('SUBSCRIBER BASE'!AG33*'COMMISSION ASSUMPTIONS'!$D17*'COMMISSION ASSUMPTIONS'!$G41*'ACQUISITION ASSUMPTIONS'!$C39)+('SUBSCRIBER BASE'!AG33*'COMMISSION ASSUMPTIONS'!$E17*'COMMISSION ASSUMPTIONS'!$G52*'ACQUISITION ASSUMPTIONS'!$C39)+('SUBSCRIBER BASE'!AG33*'COMMISSION ASSUMPTIONS'!$F17*'COMMISSION ASSUMPTIONS'!$G63*'ACQUISITION ASSUMPTIONS'!$C39)+('SUBSCRIBER BASE'!AG33*'COMMISSION ASSUMPTIONS'!$G17*'COMMISSION ASSUMPTIONS'!$G74*'ACQUISITION ASSUMPTIONS'!$C39)</f>
        <v>0</v>
      </c>
      <c r="AG25" s="494">
        <f ca="1">('SUBSCRIBER BASE'!AH33*'COMMISSION ASSUMPTIONS'!$C17*'COMMISSION ASSUMPTIONS'!$G30*'ACQUISITION ASSUMPTIONS'!$C39)+('SUBSCRIBER BASE'!AH33*'COMMISSION ASSUMPTIONS'!$D17*'COMMISSION ASSUMPTIONS'!$G41*'ACQUISITION ASSUMPTIONS'!$C39)+('SUBSCRIBER BASE'!AH33*'COMMISSION ASSUMPTIONS'!$E17*'COMMISSION ASSUMPTIONS'!$G52*'ACQUISITION ASSUMPTIONS'!$C39)+('SUBSCRIBER BASE'!AH33*'COMMISSION ASSUMPTIONS'!$F17*'COMMISSION ASSUMPTIONS'!$G63*'ACQUISITION ASSUMPTIONS'!$C39)+('SUBSCRIBER BASE'!AH33*'COMMISSION ASSUMPTIONS'!$G17*'COMMISSION ASSUMPTIONS'!$G74*'ACQUISITION ASSUMPTIONS'!$C39)</f>
        <v>0</v>
      </c>
      <c r="AH25" s="494">
        <f ca="1">('SUBSCRIBER BASE'!AI33*'COMMISSION ASSUMPTIONS'!$C17*'COMMISSION ASSUMPTIONS'!$G30*'ACQUISITION ASSUMPTIONS'!$C39)+('SUBSCRIBER BASE'!AI33*'COMMISSION ASSUMPTIONS'!$D17*'COMMISSION ASSUMPTIONS'!$G41*'ACQUISITION ASSUMPTIONS'!$C39)+('SUBSCRIBER BASE'!AI33*'COMMISSION ASSUMPTIONS'!$E17*'COMMISSION ASSUMPTIONS'!$G52*'ACQUISITION ASSUMPTIONS'!$C39)+('SUBSCRIBER BASE'!AI33*'COMMISSION ASSUMPTIONS'!$F17*'COMMISSION ASSUMPTIONS'!$G63*'ACQUISITION ASSUMPTIONS'!$C39)+('SUBSCRIBER BASE'!AI33*'COMMISSION ASSUMPTIONS'!$G17*'COMMISSION ASSUMPTIONS'!$G74*'ACQUISITION ASSUMPTIONS'!$C39)</f>
        <v>0</v>
      </c>
      <c r="AI25" s="494">
        <f ca="1">('SUBSCRIBER BASE'!AJ33*'COMMISSION ASSUMPTIONS'!$C17*'COMMISSION ASSUMPTIONS'!$G30*'ACQUISITION ASSUMPTIONS'!$C39)+('SUBSCRIBER BASE'!AJ33*'COMMISSION ASSUMPTIONS'!$D17*'COMMISSION ASSUMPTIONS'!$G41*'ACQUISITION ASSUMPTIONS'!$C39)+('SUBSCRIBER BASE'!AJ33*'COMMISSION ASSUMPTIONS'!$E17*'COMMISSION ASSUMPTIONS'!$G52*'ACQUISITION ASSUMPTIONS'!$C39)+('SUBSCRIBER BASE'!AJ33*'COMMISSION ASSUMPTIONS'!$F17*'COMMISSION ASSUMPTIONS'!$G63*'ACQUISITION ASSUMPTIONS'!$C39)+('SUBSCRIBER BASE'!AJ33*'COMMISSION ASSUMPTIONS'!$G17*'COMMISSION ASSUMPTIONS'!$G74*'ACQUISITION ASSUMPTIONS'!$C39)</f>
        <v>0</v>
      </c>
      <c r="AJ25" s="494">
        <f ca="1">('SUBSCRIBER BASE'!AK33*'COMMISSION ASSUMPTIONS'!$C17*'COMMISSION ASSUMPTIONS'!$G30*'ACQUISITION ASSUMPTIONS'!$C39)+('SUBSCRIBER BASE'!AK33*'COMMISSION ASSUMPTIONS'!$D17*'COMMISSION ASSUMPTIONS'!$G41*'ACQUISITION ASSUMPTIONS'!$C39)+('SUBSCRIBER BASE'!AK33*'COMMISSION ASSUMPTIONS'!$E17*'COMMISSION ASSUMPTIONS'!$G52*'ACQUISITION ASSUMPTIONS'!$C39)+('SUBSCRIBER BASE'!AK33*'COMMISSION ASSUMPTIONS'!$F17*'COMMISSION ASSUMPTIONS'!$G63*'ACQUISITION ASSUMPTIONS'!$C39)+('SUBSCRIBER BASE'!AK33*'COMMISSION ASSUMPTIONS'!$G17*'COMMISSION ASSUMPTIONS'!$G74*'ACQUISITION ASSUMPTIONS'!$C39)</f>
        <v>0</v>
      </c>
      <c r="AK25" s="494">
        <f ca="1">('SUBSCRIBER BASE'!AL33*'COMMISSION ASSUMPTIONS'!$C17*'COMMISSION ASSUMPTIONS'!$G30*'ACQUISITION ASSUMPTIONS'!$C39)+('SUBSCRIBER BASE'!AL33*'COMMISSION ASSUMPTIONS'!$D17*'COMMISSION ASSUMPTIONS'!$G41*'ACQUISITION ASSUMPTIONS'!$C39)+('SUBSCRIBER BASE'!AL33*'COMMISSION ASSUMPTIONS'!$E17*'COMMISSION ASSUMPTIONS'!$G52*'ACQUISITION ASSUMPTIONS'!$C39)+('SUBSCRIBER BASE'!AL33*'COMMISSION ASSUMPTIONS'!$F17*'COMMISSION ASSUMPTIONS'!$G63*'ACQUISITION ASSUMPTIONS'!$C39)+('SUBSCRIBER BASE'!AL33*'COMMISSION ASSUMPTIONS'!$G17*'COMMISSION ASSUMPTIONS'!$G74*'ACQUISITION ASSUMPTIONS'!$C39)</f>
        <v>0</v>
      </c>
      <c r="AL25" s="494">
        <f ca="1">('SUBSCRIBER BASE'!AM33*'COMMISSION ASSUMPTIONS'!$C17*'COMMISSION ASSUMPTIONS'!$G30*'ACQUISITION ASSUMPTIONS'!$C39)+('SUBSCRIBER BASE'!AM33*'COMMISSION ASSUMPTIONS'!$D17*'COMMISSION ASSUMPTIONS'!$G41*'ACQUISITION ASSUMPTIONS'!$C39)+('SUBSCRIBER BASE'!AM33*'COMMISSION ASSUMPTIONS'!$E17*'COMMISSION ASSUMPTIONS'!$G52*'ACQUISITION ASSUMPTIONS'!$C39)+('SUBSCRIBER BASE'!AM33*'COMMISSION ASSUMPTIONS'!$F17*'COMMISSION ASSUMPTIONS'!$G63*'ACQUISITION ASSUMPTIONS'!$C39)+('SUBSCRIBER BASE'!AM33*'COMMISSION ASSUMPTIONS'!$G17*'COMMISSION ASSUMPTIONS'!$G74*'ACQUISITION ASSUMPTIONS'!$C39)</f>
        <v>0</v>
      </c>
      <c r="AM25" s="494">
        <f ca="1">('SUBSCRIBER BASE'!AN33*'COMMISSION ASSUMPTIONS'!$C17*'COMMISSION ASSUMPTIONS'!$G30*'ACQUISITION ASSUMPTIONS'!$C39)+('SUBSCRIBER BASE'!AN33*'COMMISSION ASSUMPTIONS'!$D17*'COMMISSION ASSUMPTIONS'!$G41*'ACQUISITION ASSUMPTIONS'!$C39)+('SUBSCRIBER BASE'!AN33*'COMMISSION ASSUMPTIONS'!$E17*'COMMISSION ASSUMPTIONS'!$G52*'ACQUISITION ASSUMPTIONS'!$C39)+('SUBSCRIBER BASE'!AN33*'COMMISSION ASSUMPTIONS'!$F17*'COMMISSION ASSUMPTIONS'!$G63*'ACQUISITION ASSUMPTIONS'!$C39)+('SUBSCRIBER BASE'!AN33*'COMMISSION ASSUMPTIONS'!$G17*'COMMISSION ASSUMPTIONS'!$G74*'ACQUISITION ASSUMPTIONS'!$C39)</f>
        <v>0</v>
      </c>
      <c r="AN25" s="494">
        <f ca="1">('SUBSCRIBER BASE'!AO33*'COMMISSION ASSUMPTIONS'!$C17*'COMMISSION ASSUMPTIONS'!$G30*'ACQUISITION ASSUMPTIONS'!$C39)+('SUBSCRIBER BASE'!AO33*'COMMISSION ASSUMPTIONS'!$D17*'COMMISSION ASSUMPTIONS'!$G41*'ACQUISITION ASSUMPTIONS'!$C39)+('SUBSCRIBER BASE'!AO33*'COMMISSION ASSUMPTIONS'!$E17*'COMMISSION ASSUMPTIONS'!$G52*'ACQUISITION ASSUMPTIONS'!$C39)+('SUBSCRIBER BASE'!AO33*'COMMISSION ASSUMPTIONS'!$F17*'COMMISSION ASSUMPTIONS'!$G63*'ACQUISITION ASSUMPTIONS'!$C39)+('SUBSCRIBER BASE'!AO33*'COMMISSION ASSUMPTIONS'!$G17*'COMMISSION ASSUMPTIONS'!$G74*'ACQUISITION ASSUMPTIONS'!$C39)</f>
        <v>0</v>
      </c>
      <c r="AO25" s="494">
        <f ca="1">('SUBSCRIBER BASE'!AP33*'COMMISSION ASSUMPTIONS'!$C17*'COMMISSION ASSUMPTIONS'!$G30*'ACQUISITION ASSUMPTIONS'!$C39)+('SUBSCRIBER BASE'!AP33*'COMMISSION ASSUMPTIONS'!$D17*'COMMISSION ASSUMPTIONS'!$G41*'ACQUISITION ASSUMPTIONS'!$C39)+('SUBSCRIBER BASE'!AP33*'COMMISSION ASSUMPTIONS'!$E17*'COMMISSION ASSUMPTIONS'!$G52*'ACQUISITION ASSUMPTIONS'!$C39)+('SUBSCRIBER BASE'!AP33*'COMMISSION ASSUMPTIONS'!$F17*'COMMISSION ASSUMPTIONS'!$G63*'ACQUISITION ASSUMPTIONS'!$C39)+('SUBSCRIBER BASE'!AP33*'COMMISSION ASSUMPTIONS'!$G17*'COMMISSION ASSUMPTIONS'!$G74*'ACQUISITION ASSUMPTIONS'!$C39)</f>
        <v>0</v>
      </c>
      <c r="AP25" s="494">
        <f ca="1">('SUBSCRIBER BASE'!AQ33*'COMMISSION ASSUMPTIONS'!$C17*'COMMISSION ASSUMPTIONS'!$G30*'ACQUISITION ASSUMPTIONS'!$C39)+('SUBSCRIBER BASE'!AQ33*'COMMISSION ASSUMPTIONS'!$D17*'COMMISSION ASSUMPTIONS'!$G41*'ACQUISITION ASSUMPTIONS'!$C39)+('SUBSCRIBER BASE'!AQ33*'COMMISSION ASSUMPTIONS'!$E17*'COMMISSION ASSUMPTIONS'!$G52*'ACQUISITION ASSUMPTIONS'!$C39)+('SUBSCRIBER BASE'!AQ33*'COMMISSION ASSUMPTIONS'!$F17*'COMMISSION ASSUMPTIONS'!$G63*'ACQUISITION ASSUMPTIONS'!$C39)+('SUBSCRIBER BASE'!AQ33*'COMMISSION ASSUMPTIONS'!$G17*'COMMISSION ASSUMPTIONS'!$G74*'ACQUISITION ASSUMPTIONS'!$C39)</f>
        <v>0</v>
      </c>
      <c r="AQ25" s="494">
        <f ca="1">('SUBSCRIBER BASE'!AR33*'COMMISSION ASSUMPTIONS'!$C17*'COMMISSION ASSUMPTIONS'!$G30*'ACQUISITION ASSUMPTIONS'!$C39)+('SUBSCRIBER BASE'!AR33*'COMMISSION ASSUMPTIONS'!$D17*'COMMISSION ASSUMPTIONS'!$G41*'ACQUISITION ASSUMPTIONS'!$C39)+('SUBSCRIBER BASE'!AR33*'COMMISSION ASSUMPTIONS'!$E17*'COMMISSION ASSUMPTIONS'!$G52*'ACQUISITION ASSUMPTIONS'!$C39)+('SUBSCRIBER BASE'!AR33*'COMMISSION ASSUMPTIONS'!$F17*'COMMISSION ASSUMPTIONS'!$G63*'ACQUISITION ASSUMPTIONS'!$C39)+('SUBSCRIBER BASE'!AR33*'COMMISSION ASSUMPTIONS'!$G17*'COMMISSION ASSUMPTIONS'!$G74*'ACQUISITION ASSUMPTIONS'!$C39)</f>
        <v>0</v>
      </c>
      <c r="AR25" s="494">
        <f ca="1">('SUBSCRIBER BASE'!AS33*'COMMISSION ASSUMPTIONS'!$C17*'COMMISSION ASSUMPTIONS'!$G30*'ACQUISITION ASSUMPTIONS'!$C39)+('SUBSCRIBER BASE'!AS33*'COMMISSION ASSUMPTIONS'!$D17*'COMMISSION ASSUMPTIONS'!$G41*'ACQUISITION ASSUMPTIONS'!$C39)+('SUBSCRIBER BASE'!AS33*'COMMISSION ASSUMPTIONS'!$E17*'COMMISSION ASSUMPTIONS'!$G52*'ACQUISITION ASSUMPTIONS'!$C39)+('SUBSCRIBER BASE'!AS33*'COMMISSION ASSUMPTIONS'!$F17*'COMMISSION ASSUMPTIONS'!$G63*'ACQUISITION ASSUMPTIONS'!$C39)+('SUBSCRIBER BASE'!AS33*'COMMISSION ASSUMPTIONS'!$G17*'COMMISSION ASSUMPTIONS'!$G74*'ACQUISITION ASSUMPTIONS'!$C39)</f>
        <v>0</v>
      </c>
      <c r="AS25" s="494">
        <f ca="1">('SUBSCRIBER BASE'!AT33*'COMMISSION ASSUMPTIONS'!$C17*'COMMISSION ASSUMPTIONS'!$G30*'ACQUISITION ASSUMPTIONS'!$C39)+('SUBSCRIBER BASE'!AT33*'COMMISSION ASSUMPTIONS'!$D17*'COMMISSION ASSUMPTIONS'!$G41*'ACQUISITION ASSUMPTIONS'!$C39)+('SUBSCRIBER BASE'!AT33*'COMMISSION ASSUMPTIONS'!$E17*'COMMISSION ASSUMPTIONS'!$G52*'ACQUISITION ASSUMPTIONS'!$C39)+('SUBSCRIBER BASE'!AT33*'COMMISSION ASSUMPTIONS'!$F17*'COMMISSION ASSUMPTIONS'!$G63*'ACQUISITION ASSUMPTIONS'!$C39)+('SUBSCRIBER BASE'!AT33*'COMMISSION ASSUMPTIONS'!$G17*'COMMISSION ASSUMPTIONS'!$G74*'ACQUISITION ASSUMPTIONS'!$C39)</f>
        <v>0</v>
      </c>
      <c r="AT25" s="494">
        <f ca="1">('SUBSCRIBER BASE'!AU33*'COMMISSION ASSUMPTIONS'!$C17*'COMMISSION ASSUMPTIONS'!$G30*'ACQUISITION ASSUMPTIONS'!$C39)+('SUBSCRIBER BASE'!AU33*'COMMISSION ASSUMPTIONS'!$D17*'COMMISSION ASSUMPTIONS'!$G41*'ACQUISITION ASSUMPTIONS'!$C39)+('SUBSCRIBER BASE'!AU33*'COMMISSION ASSUMPTIONS'!$E17*'COMMISSION ASSUMPTIONS'!$G52*'ACQUISITION ASSUMPTIONS'!$C39)+('SUBSCRIBER BASE'!AU33*'COMMISSION ASSUMPTIONS'!$F17*'COMMISSION ASSUMPTIONS'!$G63*'ACQUISITION ASSUMPTIONS'!$C39)+('SUBSCRIBER BASE'!AU33*'COMMISSION ASSUMPTIONS'!$G17*'COMMISSION ASSUMPTIONS'!$G74*'ACQUISITION ASSUMPTIONS'!$C39)</f>
        <v>0</v>
      </c>
      <c r="AU25" s="494">
        <f ca="1">('SUBSCRIBER BASE'!AV33*'COMMISSION ASSUMPTIONS'!$C17*'COMMISSION ASSUMPTIONS'!$G30*'ACQUISITION ASSUMPTIONS'!$C39)+('SUBSCRIBER BASE'!AV33*'COMMISSION ASSUMPTIONS'!$D17*'COMMISSION ASSUMPTIONS'!$G41*'ACQUISITION ASSUMPTIONS'!$C39)+('SUBSCRIBER BASE'!AV33*'COMMISSION ASSUMPTIONS'!$E17*'COMMISSION ASSUMPTIONS'!$G52*'ACQUISITION ASSUMPTIONS'!$C39)+('SUBSCRIBER BASE'!AV33*'COMMISSION ASSUMPTIONS'!$F17*'COMMISSION ASSUMPTIONS'!$G63*'ACQUISITION ASSUMPTIONS'!$C39)+('SUBSCRIBER BASE'!AV33*'COMMISSION ASSUMPTIONS'!$G17*'COMMISSION ASSUMPTIONS'!$G74*'ACQUISITION ASSUMPTIONS'!$C39)</f>
        <v>0</v>
      </c>
      <c r="AV25" s="494">
        <f ca="1">('SUBSCRIBER BASE'!AW33*'COMMISSION ASSUMPTIONS'!$C17*'COMMISSION ASSUMPTIONS'!$G30*'ACQUISITION ASSUMPTIONS'!$C39)+('SUBSCRIBER BASE'!AW33*'COMMISSION ASSUMPTIONS'!$D17*'COMMISSION ASSUMPTIONS'!$G41*'ACQUISITION ASSUMPTIONS'!$C39)+('SUBSCRIBER BASE'!AW33*'COMMISSION ASSUMPTIONS'!$E17*'COMMISSION ASSUMPTIONS'!$G52*'ACQUISITION ASSUMPTIONS'!$C39)+('SUBSCRIBER BASE'!AW33*'COMMISSION ASSUMPTIONS'!$F17*'COMMISSION ASSUMPTIONS'!$G63*'ACQUISITION ASSUMPTIONS'!$C39)+('SUBSCRIBER BASE'!AW33*'COMMISSION ASSUMPTIONS'!$G17*'COMMISSION ASSUMPTIONS'!$G74*'ACQUISITION ASSUMPTIONS'!$C39)</f>
        <v>0</v>
      </c>
      <c r="AW25" s="494">
        <f ca="1">('SUBSCRIBER BASE'!AX33*'COMMISSION ASSUMPTIONS'!$C17*'COMMISSION ASSUMPTIONS'!$G30*'ACQUISITION ASSUMPTIONS'!$C39)+('SUBSCRIBER BASE'!AX33*'COMMISSION ASSUMPTIONS'!$D17*'COMMISSION ASSUMPTIONS'!$G41*'ACQUISITION ASSUMPTIONS'!$C39)+('SUBSCRIBER BASE'!AX33*'COMMISSION ASSUMPTIONS'!$E17*'COMMISSION ASSUMPTIONS'!$G52*'ACQUISITION ASSUMPTIONS'!$C39)+('SUBSCRIBER BASE'!AX33*'COMMISSION ASSUMPTIONS'!$F17*'COMMISSION ASSUMPTIONS'!$G63*'ACQUISITION ASSUMPTIONS'!$C39)+('SUBSCRIBER BASE'!AX33*'COMMISSION ASSUMPTIONS'!$G17*'COMMISSION ASSUMPTIONS'!$G74*'ACQUISITION ASSUMPTIONS'!$C39)</f>
        <v>0</v>
      </c>
      <c r="AX25" s="494">
        <f ca="1">('SUBSCRIBER BASE'!AY33*'COMMISSION ASSUMPTIONS'!$C17*'COMMISSION ASSUMPTIONS'!$G30*'ACQUISITION ASSUMPTIONS'!$C39)+('SUBSCRIBER BASE'!AY33*'COMMISSION ASSUMPTIONS'!$D17*'COMMISSION ASSUMPTIONS'!$G41*'ACQUISITION ASSUMPTIONS'!$C39)+('SUBSCRIBER BASE'!AY33*'COMMISSION ASSUMPTIONS'!$E17*'COMMISSION ASSUMPTIONS'!$G52*'ACQUISITION ASSUMPTIONS'!$C39)+('SUBSCRIBER BASE'!AY33*'COMMISSION ASSUMPTIONS'!$F17*'COMMISSION ASSUMPTIONS'!$G63*'ACQUISITION ASSUMPTIONS'!$C39)+('SUBSCRIBER BASE'!AY33*'COMMISSION ASSUMPTIONS'!$G17*'COMMISSION ASSUMPTIONS'!$G74*'ACQUISITION ASSUMPTIONS'!$C39)</f>
        <v>0</v>
      </c>
      <c r="AY25" s="494">
        <f ca="1">('SUBSCRIBER BASE'!AZ33*'COMMISSION ASSUMPTIONS'!$C17*'COMMISSION ASSUMPTIONS'!$G30*'ACQUISITION ASSUMPTIONS'!$C39)+('SUBSCRIBER BASE'!AZ33*'COMMISSION ASSUMPTIONS'!$D17*'COMMISSION ASSUMPTIONS'!$G41*'ACQUISITION ASSUMPTIONS'!$C39)+('SUBSCRIBER BASE'!AZ33*'COMMISSION ASSUMPTIONS'!$E17*'COMMISSION ASSUMPTIONS'!$G52*'ACQUISITION ASSUMPTIONS'!$C39)+('SUBSCRIBER BASE'!AZ33*'COMMISSION ASSUMPTIONS'!$F17*'COMMISSION ASSUMPTIONS'!$G63*'ACQUISITION ASSUMPTIONS'!$C39)+('SUBSCRIBER BASE'!AZ33*'COMMISSION ASSUMPTIONS'!$G17*'COMMISSION ASSUMPTIONS'!$G74*'ACQUISITION ASSUMPTIONS'!$C39)</f>
        <v>0</v>
      </c>
      <c r="AZ25" s="494">
        <f ca="1">('SUBSCRIBER BASE'!BA33*'COMMISSION ASSUMPTIONS'!$C17*'COMMISSION ASSUMPTIONS'!$G30*'ACQUISITION ASSUMPTIONS'!$C39)+('SUBSCRIBER BASE'!BA33*'COMMISSION ASSUMPTIONS'!$D17*'COMMISSION ASSUMPTIONS'!$G41*'ACQUISITION ASSUMPTIONS'!$C39)+('SUBSCRIBER BASE'!BA33*'COMMISSION ASSUMPTIONS'!$E17*'COMMISSION ASSUMPTIONS'!$G52*'ACQUISITION ASSUMPTIONS'!$C39)+('SUBSCRIBER BASE'!BA33*'COMMISSION ASSUMPTIONS'!$F17*'COMMISSION ASSUMPTIONS'!$G63*'ACQUISITION ASSUMPTIONS'!$C39)+('SUBSCRIBER BASE'!BA33*'COMMISSION ASSUMPTIONS'!$G17*'COMMISSION ASSUMPTIONS'!$G74*'ACQUISITION ASSUMPTIONS'!$C39)</f>
        <v>0</v>
      </c>
      <c r="BA25" s="494">
        <f ca="1">('SUBSCRIBER BASE'!BB33*'COMMISSION ASSUMPTIONS'!$C17*'COMMISSION ASSUMPTIONS'!$G30*'ACQUISITION ASSUMPTIONS'!$C39)+('SUBSCRIBER BASE'!BB33*'COMMISSION ASSUMPTIONS'!$D17*'COMMISSION ASSUMPTIONS'!$G41*'ACQUISITION ASSUMPTIONS'!$C39)+('SUBSCRIBER BASE'!BB33*'COMMISSION ASSUMPTIONS'!$E17*'COMMISSION ASSUMPTIONS'!$G52*'ACQUISITION ASSUMPTIONS'!$C39)+('SUBSCRIBER BASE'!BB33*'COMMISSION ASSUMPTIONS'!$F17*'COMMISSION ASSUMPTIONS'!$G63*'ACQUISITION ASSUMPTIONS'!$C39)+('SUBSCRIBER BASE'!BB33*'COMMISSION ASSUMPTIONS'!$G17*'COMMISSION ASSUMPTIONS'!$G74*'ACQUISITION ASSUMPTIONS'!$C39)</f>
        <v>0</v>
      </c>
      <c r="BB25" s="494">
        <f ca="1">('SUBSCRIBER BASE'!BC33*'COMMISSION ASSUMPTIONS'!$C17*'COMMISSION ASSUMPTIONS'!$G30*'ACQUISITION ASSUMPTIONS'!$C39)+('SUBSCRIBER BASE'!BC33*'COMMISSION ASSUMPTIONS'!$D17*'COMMISSION ASSUMPTIONS'!$G41*'ACQUISITION ASSUMPTIONS'!$C39)+('SUBSCRIBER BASE'!BC33*'COMMISSION ASSUMPTIONS'!$E17*'COMMISSION ASSUMPTIONS'!$G52*'ACQUISITION ASSUMPTIONS'!$C39)+('SUBSCRIBER BASE'!BC33*'COMMISSION ASSUMPTIONS'!$F17*'COMMISSION ASSUMPTIONS'!$G63*'ACQUISITION ASSUMPTIONS'!$C39)+('SUBSCRIBER BASE'!BC33*'COMMISSION ASSUMPTIONS'!$G17*'COMMISSION ASSUMPTIONS'!$G74*'ACQUISITION ASSUMPTIONS'!$C39)</f>
        <v>0</v>
      </c>
      <c r="BC25" s="494">
        <f ca="1">('SUBSCRIBER BASE'!BD33*'COMMISSION ASSUMPTIONS'!$C17*'COMMISSION ASSUMPTIONS'!$G30*'ACQUISITION ASSUMPTIONS'!$C39)+('SUBSCRIBER BASE'!BD33*'COMMISSION ASSUMPTIONS'!$D17*'COMMISSION ASSUMPTIONS'!$G41*'ACQUISITION ASSUMPTIONS'!$C39)+('SUBSCRIBER BASE'!BD33*'COMMISSION ASSUMPTIONS'!$E17*'COMMISSION ASSUMPTIONS'!$G52*'ACQUISITION ASSUMPTIONS'!$C39)+('SUBSCRIBER BASE'!BD33*'COMMISSION ASSUMPTIONS'!$F17*'COMMISSION ASSUMPTIONS'!$G63*'ACQUISITION ASSUMPTIONS'!$C39)+('SUBSCRIBER BASE'!BD33*'COMMISSION ASSUMPTIONS'!$G17*'COMMISSION ASSUMPTIONS'!$G74*'ACQUISITION ASSUMPTIONS'!$C39)</f>
        <v>0</v>
      </c>
      <c r="BD25" s="494">
        <f ca="1">('SUBSCRIBER BASE'!BE33*'COMMISSION ASSUMPTIONS'!$C17*'COMMISSION ASSUMPTIONS'!$G30*'ACQUISITION ASSUMPTIONS'!$C39)+('SUBSCRIBER BASE'!BE33*'COMMISSION ASSUMPTIONS'!$D17*'COMMISSION ASSUMPTIONS'!$G41*'ACQUISITION ASSUMPTIONS'!$C39)+('SUBSCRIBER BASE'!BE33*'COMMISSION ASSUMPTIONS'!$E17*'COMMISSION ASSUMPTIONS'!$G52*'ACQUISITION ASSUMPTIONS'!$C39)+('SUBSCRIBER BASE'!BE33*'COMMISSION ASSUMPTIONS'!$F17*'COMMISSION ASSUMPTIONS'!$G63*'ACQUISITION ASSUMPTIONS'!$C39)+('SUBSCRIBER BASE'!BE33*'COMMISSION ASSUMPTIONS'!$G17*'COMMISSION ASSUMPTIONS'!$G74*'ACQUISITION ASSUMPTIONS'!$C39)</f>
        <v>0</v>
      </c>
      <c r="BE25" s="494">
        <f ca="1">('SUBSCRIBER BASE'!BF33*'COMMISSION ASSUMPTIONS'!$C17*'COMMISSION ASSUMPTIONS'!$G30*'ACQUISITION ASSUMPTIONS'!$C39)+('SUBSCRIBER BASE'!BF33*'COMMISSION ASSUMPTIONS'!$D17*'COMMISSION ASSUMPTIONS'!$G41*'ACQUISITION ASSUMPTIONS'!$C39)+('SUBSCRIBER BASE'!BF33*'COMMISSION ASSUMPTIONS'!$E17*'COMMISSION ASSUMPTIONS'!$G52*'ACQUISITION ASSUMPTIONS'!$C39)+('SUBSCRIBER BASE'!BF33*'COMMISSION ASSUMPTIONS'!$F17*'COMMISSION ASSUMPTIONS'!$G63*'ACQUISITION ASSUMPTIONS'!$C39)+('SUBSCRIBER BASE'!BF33*'COMMISSION ASSUMPTIONS'!$G17*'COMMISSION ASSUMPTIONS'!$G74*'ACQUISITION ASSUMPTIONS'!$C39)</f>
        <v>0</v>
      </c>
      <c r="BF25" s="494">
        <f ca="1">('SUBSCRIBER BASE'!BG33*'COMMISSION ASSUMPTIONS'!$C17*'COMMISSION ASSUMPTIONS'!$G30*'ACQUISITION ASSUMPTIONS'!$C39)+('SUBSCRIBER BASE'!BG33*'COMMISSION ASSUMPTIONS'!$D17*'COMMISSION ASSUMPTIONS'!$G41*'ACQUISITION ASSUMPTIONS'!$C39)+('SUBSCRIBER BASE'!BG33*'COMMISSION ASSUMPTIONS'!$E17*'COMMISSION ASSUMPTIONS'!$G52*'ACQUISITION ASSUMPTIONS'!$C39)+('SUBSCRIBER BASE'!BG33*'COMMISSION ASSUMPTIONS'!$F17*'COMMISSION ASSUMPTIONS'!$G63*'ACQUISITION ASSUMPTIONS'!$C39)+('SUBSCRIBER BASE'!BG33*'COMMISSION ASSUMPTIONS'!$G17*'COMMISSION ASSUMPTIONS'!$G74*'ACQUISITION ASSUMPTIONS'!$C39)</f>
        <v>0</v>
      </c>
      <c r="BG25" s="494">
        <f ca="1">('SUBSCRIBER BASE'!BH33*'COMMISSION ASSUMPTIONS'!$C17*'COMMISSION ASSUMPTIONS'!$G30*'ACQUISITION ASSUMPTIONS'!$C39)+('SUBSCRIBER BASE'!BH33*'COMMISSION ASSUMPTIONS'!$D17*'COMMISSION ASSUMPTIONS'!$G41*'ACQUISITION ASSUMPTIONS'!$C39)+('SUBSCRIBER BASE'!BH33*'COMMISSION ASSUMPTIONS'!$E17*'COMMISSION ASSUMPTIONS'!$G52*'ACQUISITION ASSUMPTIONS'!$C39)+('SUBSCRIBER BASE'!BH33*'COMMISSION ASSUMPTIONS'!$F17*'COMMISSION ASSUMPTIONS'!$G63*'ACQUISITION ASSUMPTIONS'!$C39)+('SUBSCRIBER BASE'!BH33*'COMMISSION ASSUMPTIONS'!$G17*'COMMISSION ASSUMPTIONS'!$G74*'ACQUISITION ASSUMPTIONS'!$C39)</f>
        <v>0</v>
      </c>
      <c r="BH25" s="494">
        <f ca="1">('SUBSCRIBER BASE'!BI33*'COMMISSION ASSUMPTIONS'!$C17*'COMMISSION ASSUMPTIONS'!$G30*'ACQUISITION ASSUMPTIONS'!$C39)+('SUBSCRIBER BASE'!BI33*'COMMISSION ASSUMPTIONS'!$D17*'COMMISSION ASSUMPTIONS'!$G41*'ACQUISITION ASSUMPTIONS'!$C39)+('SUBSCRIBER BASE'!BI33*'COMMISSION ASSUMPTIONS'!$E17*'COMMISSION ASSUMPTIONS'!$G52*'ACQUISITION ASSUMPTIONS'!$C39)+('SUBSCRIBER BASE'!BI33*'COMMISSION ASSUMPTIONS'!$F17*'COMMISSION ASSUMPTIONS'!$G63*'ACQUISITION ASSUMPTIONS'!$C39)+('SUBSCRIBER BASE'!BI33*'COMMISSION ASSUMPTIONS'!$G17*'COMMISSION ASSUMPTIONS'!$G74*'ACQUISITION ASSUMPTIONS'!$C39)</f>
        <v>0</v>
      </c>
      <c r="BI25" s="494">
        <f ca="1">('SUBSCRIBER BASE'!BJ33*'COMMISSION ASSUMPTIONS'!$C17*'COMMISSION ASSUMPTIONS'!$G30*'ACQUISITION ASSUMPTIONS'!$C39)+('SUBSCRIBER BASE'!BJ33*'COMMISSION ASSUMPTIONS'!$D17*'COMMISSION ASSUMPTIONS'!$G41*'ACQUISITION ASSUMPTIONS'!$C39)+('SUBSCRIBER BASE'!BJ33*'COMMISSION ASSUMPTIONS'!$E17*'COMMISSION ASSUMPTIONS'!$G52*'ACQUISITION ASSUMPTIONS'!$C39)+('SUBSCRIBER BASE'!BJ33*'COMMISSION ASSUMPTIONS'!$F17*'COMMISSION ASSUMPTIONS'!$G63*'ACQUISITION ASSUMPTIONS'!$C39)+('SUBSCRIBER BASE'!BJ33*'COMMISSION ASSUMPTIONS'!$G17*'COMMISSION ASSUMPTIONS'!$G74*'ACQUISITION ASSUMPTIONS'!$C39)</f>
        <v>0</v>
      </c>
      <c r="BJ25" s="494">
        <f ca="1">('SUBSCRIBER BASE'!BK33*'COMMISSION ASSUMPTIONS'!$C17*'COMMISSION ASSUMPTIONS'!$G30*'ACQUISITION ASSUMPTIONS'!$C39)+('SUBSCRIBER BASE'!BK33*'COMMISSION ASSUMPTIONS'!$D17*'COMMISSION ASSUMPTIONS'!$G41*'ACQUISITION ASSUMPTIONS'!$C39)+('SUBSCRIBER BASE'!BK33*'COMMISSION ASSUMPTIONS'!$E17*'COMMISSION ASSUMPTIONS'!$G52*'ACQUISITION ASSUMPTIONS'!$C39)+('SUBSCRIBER BASE'!BK33*'COMMISSION ASSUMPTIONS'!$F17*'COMMISSION ASSUMPTIONS'!$G63*'ACQUISITION ASSUMPTIONS'!$C39)+('SUBSCRIBER BASE'!BK33*'COMMISSION ASSUMPTIONS'!$G17*'COMMISSION ASSUMPTIONS'!$G74*'ACQUISITION ASSUMPTIONS'!$C39)</f>
        <v>0</v>
      </c>
      <c r="BK25" s="494">
        <f ca="1">('SUBSCRIBER BASE'!BL33*'COMMISSION ASSUMPTIONS'!$C17*'COMMISSION ASSUMPTIONS'!$G30*'ACQUISITION ASSUMPTIONS'!$C39)+('SUBSCRIBER BASE'!BL33*'COMMISSION ASSUMPTIONS'!$D17*'COMMISSION ASSUMPTIONS'!$G41*'ACQUISITION ASSUMPTIONS'!$C39)+('SUBSCRIBER BASE'!BL33*'COMMISSION ASSUMPTIONS'!$E17*'COMMISSION ASSUMPTIONS'!$G52*'ACQUISITION ASSUMPTIONS'!$C39)+('SUBSCRIBER BASE'!BL33*'COMMISSION ASSUMPTIONS'!$F17*'COMMISSION ASSUMPTIONS'!$G63*'ACQUISITION ASSUMPTIONS'!$C39)+('SUBSCRIBER BASE'!BL33*'COMMISSION ASSUMPTIONS'!$G17*'COMMISSION ASSUMPTIONS'!$G74*'ACQUISITION ASSUMPTIONS'!$C39)</f>
        <v>0</v>
      </c>
      <c r="BL25" s="494">
        <f ca="1">('SUBSCRIBER BASE'!BM33*'COMMISSION ASSUMPTIONS'!$C17*'COMMISSION ASSUMPTIONS'!$G30*'ACQUISITION ASSUMPTIONS'!$C39)+('SUBSCRIBER BASE'!BM33*'COMMISSION ASSUMPTIONS'!$D17*'COMMISSION ASSUMPTIONS'!$G41*'ACQUISITION ASSUMPTIONS'!$C39)+('SUBSCRIBER BASE'!BM33*'COMMISSION ASSUMPTIONS'!$E17*'COMMISSION ASSUMPTIONS'!$G52*'ACQUISITION ASSUMPTIONS'!$C39)+('SUBSCRIBER BASE'!BM33*'COMMISSION ASSUMPTIONS'!$F17*'COMMISSION ASSUMPTIONS'!$G63*'ACQUISITION ASSUMPTIONS'!$C39)+('SUBSCRIBER BASE'!BM33*'COMMISSION ASSUMPTIONS'!$G17*'COMMISSION ASSUMPTIONS'!$G74*'ACQUISITION ASSUMPTIONS'!$C39)</f>
        <v>0</v>
      </c>
      <c r="BM25" s="494">
        <f ca="1">('SUBSCRIBER BASE'!BN33*'COMMISSION ASSUMPTIONS'!$C17*'COMMISSION ASSUMPTIONS'!$G30*'ACQUISITION ASSUMPTIONS'!$C39)+('SUBSCRIBER BASE'!BN33*'COMMISSION ASSUMPTIONS'!$D17*'COMMISSION ASSUMPTIONS'!$G41*'ACQUISITION ASSUMPTIONS'!$C39)+('SUBSCRIBER BASE'!BN33*'COMMISSION ASSUMPTIONS'!$E17*'COMMISSION ASSUMPTIONS'!$G52*'ACQUISITION ASSUMPTIONS'!$C39)+('SUBSCRIBER BASE'!BN33*'COMMISSION ASSUMPTIONS'!$F17*'COMMISSION ASSUMPTIONS'!$G63*'ACQUISITION ASSUMPTIONS'!$C39)+('SUBSCRIBER BASE'!BN33*'COMMISSION ASSUMPTIONS'!$G17*'COMMISSION ASSUMPTIONS'!$G74*'ACQUISITION ASSUMPTIONS'!$C39)</f>
        <v>0</v>
      </c>
      <c r="BN25" s="494">
        <f ca="1">('SUBSCRIBER BASE'!BO33*'COMMISSION ASSUMPTIONS'!$C17*'COMMISSION ASSUMPTIONS'!$G30*'ACQUISITION ASSUMPTIONS'!$C39)+('SUBSCRIBER BASE'!BO33*'COMMISSION ASSUMPTIONS'!$D17*'COMMISSION ASSUMPTIONS'!$G41*'ACQUISITION ASSUMPTIONS'!$C39)+('SUBSCRIBER BASE'!BO33*'COMMISSION ASSUMPTIONS'!$E17*'COMMISSION ASSUMPTIONS'!$G52*'ACQUISITION ASSUMPTIONS'!$C39)+('SUBSCRIBER BASE'!BO33*'COMMISSION ASSUMPTIONS'!$F17*'COMMISSION ASSUMPTIONS'!$G63*'ACQUISITION ASSUMPTIONS'!$C39)+('SUBSCRIBER BASE'!BO33*'COMMISSION ASSUMPTIONS'!$G17*'COMMISSION ASSUMPTIONS'!$G74*'ACQUISITION ASSUMPTIONS'!$C39)</f>
        <v>0</v>
      </c>
      <c r="BO25" s="494">
        <f ca="1">('SUBSCRIBER BASE'!BP33*'COMMISSION ASSUMPTIONS'!$C17*'COMMISSION ASSUMPTIONS'!$G30*'ACQUISITION ASSUMPTIONS'!$C39)+('SUBSCRIBER BASE'!BP33*'COMMISSION ASSUMPTIONS'!$D17*'COMMISSION ASSUMPTIONS'!$G41*'ACQUISITION ASSUMPTIONS'!$C39)+('SUBSCRIBER BASE'!BP33*'COMMISSION ASSUMPTIONS'!$E17*'COMMISSION ASSUMPTIONS'!$G52*'ACQUISITION ASSUMPTIONS'!$C39)+('SUBSCRIBER BASE'!BP33*'COMMISSION ASSUMPTIONS'!$F17*'COMMISSION ASSUMPTIONS'!$G63*'ACQUISITION ASSUMPTIONS'!$C39)+('SUBSCRIBER BASE'!BP33*'COMMISSION ASSUMPTIONS'!$G17*'COMMISSION ASSUMPTIONS'!$G74*'ACQUISITION ASSUMPTIONS'!$C39)</f>
        <v>0</v>
      </c>
      <c r="BP25" s="494">
        <f ca="1">('SUBSCRIBER BASE'!BQ33*'COMMISSION ASSUMPTIONS'!$C17*'COMMISSION ASSUMPTIONS'!$G30*'ACQUISITION ASSUMPTIONS'!$C39)+('SUBSCRIBER BASE'!BQ33*'COMMISSION ASSUMPTIONS'!$D17*'COMMISSION ASSUMPTIONS'!$G41*'ACQUISITION ASSUMPTIONS'!$C39)+('SUBSCRIBER BASE'!BQ33*'COMMISSION ASSUMPTIONS'!$E17*'COMMISSION ASSUMPTIONS'!$G52*'ACQUISITION ASSUMPTIONS'!$C39)+('SUBSCRIBER BASE'!BQ33*'COMMISSION ASSUMPTIONS'!$F17*'COMMISSION ASSUMPTIONS'!$G63*'ACQUISITION ASSUMPTIONS'!$C39)+('SUBSCRIBER BASE'!BQ33*'COMMISSION ASSUMPTIONS'!$G17*'COMMISSION ASSUMPTIONS'!$G74*'ACQUISITION ASSUMPTIONS'!$C39)</f>
        <v>0</v>
      </c>
      <c r="BQ25" s="494">
        <f ca="1">('SUBSCRIBER BASE'!BR33*'COMMISSION ASSUMPTIONS'!$C17*'COMMISSION ASSUMPTIONS'!$G30*'ACQUISITION ASSUMPTIONS'!$C39)+('SUBSCRIBER BASE'!BR33*'COMMISSION ASSUMPTIONS'!$D17*'COMMISSION ASSUMPTIONS'!$G41*'ACQUISITION ASSUMPTIONS'!$C39)+('SUBSCRIBER BASE'!BR33*'COMMISSION ASSUMPTIONS'!$E17*'COMMISSION ASSUMPTIONS'!$G52*'ACQUISITION ASSUMPTIONS'!$C39)+('SUBSCRIBER BASE'!BR33*'COMMISSION ASSUMPTIONS'!$F17*'COMMISSION ASSUMPTIONS'!$G63*'ACQUISITION ASSUMPTIONS'!$C39)+('SUBSCRIBER BASE'!BR33*'COMMISSION ASSUMPTIONS'!$G17*'COMMISSION ASSUMPTIONS'!$G74*'ACQUISITION ASSUMPTIONS'!$C39)</f>
        <v>0</v>
      </c>
      <c r="BR25" s="494">
        <f ca="1">('SUBSCRIBER BASE'!BS33*'COMMISSION ASSUMPTIONS'!$C17*'COMMISSION ASSUMPTIONS'!$G30*'ACQUISITION ASSUMPTIONS'!$C39)+('SUBSCRIBER BASE'!BS33*'COMMISSION ASSUMPTIONS'!$D17*'COMMISSION ASSUMPTIONS'!$G41*'ACQUISITION ASSUMPTIONS'!$C39)+('SUBSCRIBER BASE'!BS33*'COMMISSION ASSUMPTIONS'!$E17*'COMMISSION ASSUMPTIONS'!$G52*'ACQUISITION ASSUMPTIONS'!$C39)+('SUBSCRIBER BASE'!BS33*'COMMISSION ASSUMPTIONS'!$F17*'COMMISSION ASSUMPTIONS'!$G63*'ACQUISITION ASSUMPTIONS'!$C39)+('SUBSCRIBER BASE'!BS33*'COMMISSION ASSUMPTIONS'!$G17*'COMMISSION ASSUMPTIONS'!$G74*'ACQUISITION ASSUMPTIONS'!$C39)</f>
        <v>0</v>
      </c>
    </row>
    <row r="26" spans="2:70" ht="25" customHeight="1" outlineLevel="1">
      <c r="B26" s="182" t="str">
        <f t="shared" ref="B26" si="8">B48</f>
        <v>2.5 GB</v>
      </c>
      <c r="C26" s="494">
        <f>('SUBSCRIBER BASE'!C34*'COMMISSION ASSUMPTIONS'!$C18*'COMMISSION ASSUMPTIONS'!$G31*'ACQUISITION ASSUMPTIONS'!$C40)+('SUBSCRIBER BASE'!C34*'COMMISSION ASSUMPTIONS'!$D18*'COMMISSION ASSUMPTIONS'!$G42*'ACQUISITION ASSUMPTIONS'!$C40)+('SUBSCRIBER BASE'!C34*'COMMISSION ASSUMPTIONS'!$E18*'COMMISSION ASSUMPTIONS'!$G53*'ACQUISITION ASSUMPTIONS'!$C40)+('SUBSCRIBER BASE'!C34*'COMMISSION ASSUMPTIONS'!$F18*'COMMISSION ASSUMPTIONS'!$G64*'ACQUISITION ASSUMPTIONS'!$C40)+('SUBSCRIBER BASE'!C34*'COMMISSION ASSUMPTIONS'!$G18*'COMMISSION ASSUMPTIONS'!$G75*'ACQUISITION ASSUMPTIONS'!$C40)</f>
        <v>0</v>
      </c>
      <c r="D26" s="494">
        <f>('SUBSCRIBER BASE'!D34*'COMMISSION ASSUMPTIONS'!$C18*'COMMISSION ASSUMPTIONS'!$G31*'ACQUISITION ASSUMPTIONS'!$C40)+('SUBSCRIBER BASE'!D34*'COMMISSION ASSUMPTIONS'!$D18*'COMMISSION ASSUMPTIONS'!$G42*'ACQUISITION ASSUMPTIONS'!$C40)+('SUBSCRIBER BASE'!D34*'COMMISSION ASSUMPTIONS'!$E18*'COMMISSION ASSUMPTIONS'!$G53*'ACQUISITION ASSUMPTIONS'!$C40)+('SUBSCRIBER BASE'!D34*'COMMISSION ASSUMPTIONS'!$F18*'COMMISSION ASSUMPTIONS'!$G64*'ACQUISITION ASSUMPTIONS'!$C40)+('SUBSCRIBER BASE'!D34*'COMMISSION ASSUMPTIONS'!$G18*'COMMISSION ASSUMPTIONS'!$G75*'ACQUISITION ASSUMPTIONS'!$C40)</f>
        <v>0</v>
      </c>
      <c r="E26" s="494">
        <f>('SUBSCRIBER BASE'!E34*'COMMISSION ASSUMPTIONS'!$C18*'COMMISSION ASSUMPTIONS'!$G31*'ACQUISITION ASSUMPTIONS'!$C40)+('SUBSCRIBER BASE'!E34*'COMMISSION ASSUMPTIONS'!$D18*'COMMISSION ASSUMPTIONS'!$G42*'ACQUISITION ASSUMPTIONS'!$C40)+('SUBSCRIBER BASE'!E34*'COMMISSION ASSUMPTIONS'!$E18*'COMMISSION ASSUMPTIONS'!$G53*'ACQUISITION ASSUMPTIONS'!$C40)+('SUBSCRIBER BASE'!E34*'COMMISSION ASSUMPTIONS'!$F18*'COMMISSION ASSUMPTIONS'!$G64*'ACQUISITION ASSUMPTIONS'!$C40)+('SUBSCRIBER BASE'!E34*'COMMISSION ASSUMPTIONS'!$G18*'COMMISSION ASSUMPTIONS'!$G75*'ACQUISITION ASSUMPTIONS'!$C40)</f>
        <v>0</v>
      </c>
      <c r="F26" s="494">
        <f>('SUBSCRIBER BASE'!F34*'COMMISSION ASSUMPTIONS'!$C18*'COMMISSION ASSUMPTIONS'!$G31*'ACQUISITION ASSUMPTIONS'!$C40)+('SUBSCRIBER BASE'!F34*'COMMISSION ASSUMPTIONS'!$D18*'COMMISSION ASSUMPTIONS'!$G42*'ACQUISITION ASSUMPTIONS'!$C40)+('SUBSCRIBER BASE'!F34*'COMMISSION ASSUMPTIONS'!$E18*'COMMISSION ASSUMPTIONS'!$G53*'ACQUISITION ASSUMPTIONS'!$C40)+('SUBSCRIBER BASE'!F34*'COMMISSION ASSUMPTIONS'!$F18*'COMMISSION ASSUMPTIONS'!$G64*'ACQUISITION ASSUMPTIONS'!$C40)+('SUBSCRIBER BASE'!F34*'COMMISSION ASSUMPTIONS'!$G18*'COMMISSION ASSUMPTIONS'!$G75*'ACQUISITION ASSUMPTIONS'!$C40)</f>
        <v>0</v>
      </c>
      <c r="G26" s="494">
        <f>('SUBSCRIBER BASE'!G34*'COMMISSION ASSUMPTIONS'!$C18*'COMMISSION ASSUMPTIONS'!$G31*'ACQUISITION ASSUMPTIONS'!$C40)+('SUBSCRIBER BASE'!G34*'COMMISSION ASSUMPTIONS'!$D18*'COMMISSION ASSUMPTIONS'!$G42*'ACQUISITION ASSUMPTIONS'!$C40)+('SUBSCRIBER BASE'!G34*'COMMISSION ASSUMPTIONS'!$E18*'COMMISSION ASSUMPTIONS'!$G53*'ACQUISITION ASSUMPTIONS'!$C40)+('SUBSCRIBER BASE'!G34*'COMMISSION ASSUMPTIONS'!$F18*'COMMISSION ASSUMPTIONS'!$G64*'ACQUISITION ASSUMPTIONS'!$C40)+('SUBSCRIBER BASE'!G34*'COMMISSION ASSUMPTIONS'!$G18*'COMMISSION ASSUMPTIONS'!$G75*'ACQUISITION ASSUMPTIONS'!$C40)</f>
        <v>0</v>
      </c>
      <c r="H26" s="494">
        <f>('SUBSCRIBER BASE'!H34*'COMMISSION ASSUMPTIONS'!$C18*'COMMISSION ASSUMPTIONS'!$G31*'ACQUISITION ASSUMPTIONS'!$C40)+('SUBSCRIBER BASE'!H34*'COMMISSION ASSUMPTIONS'!$D18*'COMMISSION ASSUMPTIONS'!$G42*'ACQUISITION ASSUMPTIONS'!$C40)+('SUBSCRIBER BASE'!H34*'COMMISSION ASSUMPTIONS'!$E18*'COMMISSION ASSUMPTIONS'!$G53*'ACQUISITION ASSUMPTIONS'!$C40)+('SUBSCRIBER BASE'!H34*'COMMISSION ASSUMPTIONS'!$F18*'COMMISSION ASSUMPTIONS'!$G64*'ACQUISITION ASSUMPTIONS'!$C40)+('SUBSCRIBER BASE'!H34*'COMMISSION ASSUMPTIONS'!$G18*'COMMISSION ASSUMPTIONS'!$G75*'ACQUISITION ASSUMPTIONS'!$C40)</f>
        <v>0</v>
      </c>
      <c r="I26" s="494">
        <f>('SUBSCRIBER BASE'!I34*'COMMISSION ASSUMPTIONS'!$C18*'COMMISSION ASSUMPTIONS'!$G31*'ACQUISITION ASSUMPTIONS'!$C40)+('SUBSCRIBER BASE'!I34*'COMMISSION ASSUMPTIONS'!$D18*'COMMISSION ASSUMPTIONS'!$G42*'ACQUISITION ASSUMPTIONS'!$C40)+('SUBSCRIBER BASE'!I34*'COMMISSION ASSUMPTIONS'!$E18*'COMMISSION ASSUMPTIONS'!$G53*'ACQUISITION ASSUMPTIONS'!$C40)+('SUBSCRIBER BASE'!I34*'COMMISSION ASSUMPTIONS'!$F18*'COMMISSION ASSUMPTIONS'!$G64*'ACQUISITION ASSUMPTIONS'!$C40)+('SUBSCRIBER BASE'!I34*'COMMISSION ASSUMPTIONS'!$G18*'COMMISSION ASSUMPTIONS'!$G75*'ACQUISITION ASSUMPTIONS'!$C40)</f>
        <v>0</v>
      </c>
      <c r="J26" s="494">
        <f>('SUBSCRIBER BASE'!J34*'COMMISSION ASSUMPTIONS'!$C18*'COMMISSION ASSUMPTIONS'!$G31*'ACQUISITION ASSUMPTIONS'!$C40)+('SUBSCRIBER BASE'!J34*'COMMISSION ASSUMPTIONS'!$D18*'COMMISSION ASSUMPTIONS'!$G42*'ACQUISITION ASSUMPTIONS'!$C40)+('SUBSCRIBER BASE'!J34*'COMMISSION ASSUMPTIONS'!$E18*'COMMISSION ASSUMPTIONS'!$G53*'ACQUISITION ASSUMPTIONS'!$C40)+('SUBSCRIBER BASE'!J34*'COMMISSION ASSUMPTIONS'!$F18*'COMMISSION ASSUMPTIONS'!$G64*'ACQUISITION ASSUMPTIONS'!$C40)+('SUBSCRIBER BASE'!J34*'COMMISSION ASSUMPTIONS'!$G18*'COMMISSION ASSUMPTIONS'!$G75*'ACQUISITION ASSUMPTIONS'!$C40)</f>
        <v>0</v>
      </c>
      <c r="K26" s="494">
        <f ca="1">('SUBSCRIBER BASE'!L34*'COMMISSION ASSUMPTIONS'!$C18*'COMMISSION ASSUMPTIONS'!$G31*'ACQUISITION ASSUMPTIONS'!$C40)+('SUBSCRIBER BASE'!L34*'COMMISSION ASSUMPTIONS'!$D18*'COMMISSION ASSUMPTIONS'!$G42*'ACQUISITION ASSUMPTIONS'!$C40)+('SUBSCRIBER BASE'!L34*'COMMISSION ASSUMPTIONS'!$E18*'COMMISSION ASSUMPTIONS'!$G53*'ACQUISITION ASSUMPTIONS'!$C40)+('SUBSCRIBER BASE'!L34*'COMMISSION ASSUMPTIONS'!$F18*'COMMISSION ASSUMPTIONS'!$G64*'ACQUISITION ASSUMPTIONS'!$C40)+('SUBSCRIBER BASE'!L34*'COMMISSION ASSUMPTIONS'!$G18*'COMMISSION ASSUMPTIONS'!$G75*'ACQUISITION ASSUMPTIONS'!$C40)</f>
        <v>0</v>
      </c>
      <c r="L26" s="494">
        <f ca="1">('SUBSCRIBER BASE'!M34*'COMMISSION ASSUMPTIONS'!$C18*'COMMISSION ASSUMPTIONS'!$G31*'ACQUISITION ASSUMPTIONS'!$C40)+('SUBSCRIBER BASE'!M34*'COMMISSION ASSUMPTIONS'!$D18*'COMMISSION ASSUMPTIONS'!$G42*'ACQUISITION ASSUMPTIONS'!$C40)+('SUBSCRIBER BASE'!M34*'COMMISSION ASSUMPTIONS'!$E18*'COMMISSION ASSUMPTIONS'!$G53*'ACQUISITION ASSUMPTIONS'!$C40)+('SUBSCRIBER BASE'!M34*'COMMISSION ASSUMPTIONS'!$F18*'COMMISSION ASSUMPTIONS'!$G64*'ACQUISITION ASSUMPTIONS'!$C40)+('SUBSCRIBER BASE'!M34*'COMMISSION ASSUMPTIONS'!$G18*'COMMISSION ASSUMPTIONS'!$G75*'ACQUISITION ASSUMPTIONS'!$C40)</f>
        <v>0</v>
      </c>
      <c r="M26" s="494">
        <f ca="1">('SUBSCRIBER BASE'!N34*'COMMISSION ASSUMPTIONS'!$C18*'COMMISSION ASSUMPTIONS'!$G31*'ACQUISITION ASSUMPTIONS'!$C40)+('SUBSCRIBER BASE'!N34*'COMMISSION ASSUMPTIONS'!$D18*'COMMISSION ASSUMPTIONS'!$G42*'ACQUISITION ASSUMPTIONS'!$C40)+('SUBSCRIBER BASE'!N34*'COMMISSION ASSUMPTIONS'!$E18*'COMMISSION ASSUMPTIONS'!$G53*'ACQUISITION ASSUMPTIONS'!$C40)+('SUBSCRIBER BASE'!N34*'COMMISSION ASSUMPTIONS'!$F18*'COMMISSION ASSUMPTIONS'!$G64*'ACQUISITION ASSUMPTIONS'!$C40)+('SUBSCRIBER BASE'!N34*'COMMISSION ASSUMPTIONS'!$G18*'COMMISSION ASSUMPTIONS'!$G75*'ACQUISITION ASSUMPTIONS'!$C40)</f>
        <v>0</v>
      </c>
      <c r="N26" s="494">
        <f ca="1">('SUBSCRIBER BASE'!O34*'COMMISSION ASSUMPTIONS'!$C18*'COMMISSION ASSUMPTIONS'!$G31*'ACQUISITION ASSUMPTIONS'!$C40)+('SUBSCRIBER BASE'!O34*'COMMISSION ASSUMPTIONS'!$D18*'COMMISSION ASSUMPTIONS'!$G42*'ACQUISITION ASSUMPTIONS'!$C40)+('SUBSCRIBER BASE'!O34*'COMMISSION ASSUMPTIONS'!$E18*'COMMISSION ASSUMPTIONS'!$G53*'ACQUISITION ASSUMPTIONS'!$C40)+('SUBSCRIBER BASE'!O34*'COMMISSION ASSUMPTIONS'!$F18*'COMMISSION ASSUMPTIONS'!$G64*'ACQUISITION ASSUMPTIONS'!$C40)+('SUBSCRIBER BASE'!O34*'COMMISSION ASSUMPTIONS'!$G18*'COMMISSION ASSUMPTIONS'!$G75*'ACQUISITION ASSUMPTIONS'!$C40)</f>
        <v>0</v>
      </c>
      <c r="O26" s="494">
        <f ca="1">('SUBSCRIBER BASE'!P34*'COMMISSION ASSUMPTIONS'!$C18*'COMMISSION ASSUMPTIONS'!$G31*'ACQUISITION ASSUMPTIONS'!$C40)+('SUBSCRIBER BASE'!P34*'COMMISSION ASSUMPTIONS'!$D18*'COMMISSION ASSUMPTIONS'!$G42*'ACQUISITION ASSUMPTIONS'!$C40)+('SUBSCRIBER BASE'!P34*'COMMISSION ASSUMPTIONS'!$E18*'COMMISSION ASSUMPTIONS'!$G53*'ACQUISITION ASSUMPTIONS'!$C40)+('SUBSCRIBER BASE'!P34*'COMMISSION ASSUMPTIONS'!$F18*'COMMISSION ASSUMPTIONS'!$G64*'ACQUISITION ASSUMPTIONS'!$C40)+('SUBSCRIBER BASE'!P34*'COMMISSION ASSUMPTIONS'!$G18*'COMMISSION ASSUMPTIONS'!$G75*'ACQUISITION ASSUMPTIONS'!$C40)</f>
        <v>0</v>
      </c>
      <c r="P26" s="494">
        <f ca="1">('SUBSCRIBER BASE'!Q34*'COMMISSION ASSUMPTIONS'!$C18*'COMMISSION ASSUMPTIONS'!$G31*'ACQUISITION ASSUMPTIONS'!$C40)+('SUBSCRIBER BASE'!Q34*'COMMISSION ASSUMPTIONS'!$D18*'COMMISSION ASSUMPTIONS'!$G42*'ACQUISITION ASSUMPTIONS'!$C40)+('SUBSCRIBER BASE'!Q34*'COMMISSION ASSUMPTIONS'!$E18*'COMMISSION ASSUMPTIONS'!$G53*'ACQUISITION ASSUMPTIONS'!$C40)+('SUBSCRIBER BASE'!Q34*'COMMISSION ASSUMPTIONS'!$F18*'COMMISSION ASSUMPTIONS'!$G64*'ACQUISITION ASSUMPTIONS'!$C40)+('SUBSCRIBER BASE'!Q34*'COMMISSION ASSUMPTIONS'!$G18*'COMMISSION ASSUMPTIONS'!$G75*'ACQUISITION ASSUMPTIONS'!$C40)</f>
        <v>0</v>
      </c>
      <c r="Q26" s="494">
        <f ca="1">('SUBSCRIBER BASE'!R34*'COMMISSION ASSUMPTIONS'!$C18*'COMMISSION ASSUMPTIONS'!$G31*'ACQUISITION ASSUMPTIONS'!$C40)+('SUBSCRIBER BASE'!R34*'COMMISSION ASSUMPTIONS'!$D18*'COMMISSION ASSUMPTIONS'!$G42*'ACQUISITION ASSUMPTIONS'!$C40)+('SUBSCRIBER BASE'!R34*'COMMISSION ASSUMPTIONS'!$E18*'COMMISSION ASSUMPTIONS'!$G53*'ACQUISITION ASSUMPTIONS'!$C40)+('SUBSCRIBER BASE'!R34*'COMMISSION ASSUMPTIONS'!$F18*'COMMISSION ASSUMPTIONS'!$G64*'ACQUISITION ASSUMPTIONS'!$C40)+('SUBSCRIBER BASE'!R34*'COMMISSION ASSUMPTIONS'!$G18*'COMMISSION ASSUMPTIONS'!$G75*'ACQUISITION ASSUMPTIONS'!$C40)</f>
        <v>0</v>
      </c>
      <c r="R26" s="494">
        <f ca="1">('SUBSCRIBER BASE'!S34*'COMMISSION ASSUMPTIONS'!$C18*'COMMISSION ASSUMPTIONS'!$G31*'ACQUISITION ASSUMPTIONS'!$C40)+('SUBSCRIBER BASE'!S34*'COMMISSION ASSUMPTIONS'!$D18*'COMMISSION ASSUMPTIONS'!$G42*'ACQUISITION ASSUMPTIONS'!$C40)+('SUBSCRIBER BASE'!S34*'COMMISSION ASSUMPTIONS'!$E18*'COMMISSION ASSUMPTIONS'!$G53*'ACQUISITION ASSUMPTIONS'!$C40)+('SUBSCRIBER BASE'!S34*'COMMISSION ASSUMPTIONS'!$F18*'COMMISSION ASSUMPTIONS'!$G64*'ACQUISITION ASSUMPTIONS'!$C40)+('SUBSCRIBER BASE'!S34*'COMMISSION ASSUMPTIONS'!$G18*'COMMISSION ASSUMPTIONS'!$G75*'ACQUISITION ASSUMPTIONS'!$C40)</f>
        <v>0</v>
      </c>
      <c r="S26" s="494">
        <f ca="1">('SUBSCRIBER BASE'!T34*'COMMISSION ASSUMPTIONS'!$C18*'COMMISSION ASSUMPTIONS'!$G31*'ACQUISITION ASSUMPTIONS'!$C40)+('SUBSCRIBER BASE'!T34*'COMMISSION ASSUMPTIONS'!$D18*'COMMISSION ASSUMPTIONS'!$G42*'ACQUISITION ASSUMPTIONS'!$C40)+('SUBSCRIBER BASE'!T34*'COMMISSION ASSUMPTIONS'!$E18*'COMMISSION ASSUMPTIONS'!$G53*'ACQUISITION ASSUMPTIONS'!$C40)+('SUBSCRIBER BASE'!T34*'COMMISSION ASSUMPTIONS'!$F18*'COMMISSION ASSUMPTIONS'!$G64*'ACQUISITION ASSUMPTIONS'!$C40)+('SUBSCRIBER BASE'!T34*'COMMISSION ASSUMPTIONS'!$G18*'COMMISSION ASSUMPTIONS'!$G75*'ACQUISITION ASSUMPTIONS'!$C40)</f>
        <v>0</v>
      </c>
      <c r="T26" s="494">
        <f ca="1">('SUBSCRIBER BASE'!U34*'COMMISSION ASSUMPTIONS'!$C18*'COMMISSION ASSUMPTIONS'!$G31*'ACQUISITION ASSUMPTIONS'!$C40)+('SUBSCRIBER BASE'!U34*'COMMISSION ASSUMPTIONS'!$D18*'COMMISSION ASSUMPTIONS'!$G42*'ACQUISITION ASSUMPTIONS'!$C40)+('SUBSCRIBER BASE'!U34*'COMMISSION ASSUMPTIONS'!$E18*'COMMISSION ASSUMPTIONS'!$G53*'ACQUISITION ASSUMPTIONS'!$C40)+('SUBSCRIBER BASE'!U34*'COMMISSION ASSUMPTIONS'!$F18*'COMMISSION ASSUMPTIONS'!$G64*'ACQUISITION ASSUMPTIONS'!$C40)+('SUBSCRIBER BASE'!U34*'COMMISSION ASSUMPTIONS'!$G18*'COMMISSION ASSUMPTIONS'!$G75*'ACQUISITION ASSUMPTIONS'!$C40)</f>
        <v>0</v>
      </c>
      <c r="U26" s="494">
        <f ca="1">('SUBSCRIBER BASE'!V34*'COMMISSION ASSUMPTIONS'!$C18*'COMMISSION ASSUMPTIONS'!$G31*'ACQUISITION ASSUMPTIONS'!$C40)+('SUBSCRIBER BASE'!V34*'COMMISSION ASSUMPTIONS'!$D18*'COMMISSION ASSUMPTIONS'!$G42*'ACQUISITION ASSUMPTIONS'!$C40)+('SUBSCRIBER BASE'!V34*'COMMISSION ASSUMPTIONS'!$E18*'COMMISSION ASSUMPTIONS'!$G53*'ACQUISITION ASSUMPTIONS'!$C40)+('SUBSCRIBER BASE'!V34*'COMMISSION ASSUMPTIONS'!$F18*'COMMISSION ASSUMPTIONS'!$G64*'ACQUISITION ASSUMPTIONS'!$C40)+('SUBSCRIBER BASE'!V34*'COMMISSION ASSUMPTIONS'!$G18*'COMMISSION ASSUMPTIONS'!$G75*'ACQUISITION ASSUMPTIONS'!$C40)</f>
        <v>0</v>
      </c>
      <c r="V26" s="494">
        <f ca="1">('SUBSCRIBER BASE'!W34*'COMMISSION ASSUMPTIONS'!$C18*'COMMISSION ASSUMPTIONS'!$G31*'ACQUISITION ASSUMPTIONS'!$C40)+('SUBSCRIBER BASE'!W34*'COMMISSION ASSUMPTIONS'!$D18*'COMMISSION ASSUMPTIONS'!$G42*'ACQUISITION ASSUMPTIONS'!$C40)+('SUBSCRIBER BASE'!W34*'COMMISSION ASSUMPTIONS'!$E18*'COMMISSION ASSUMPTIONS'!$G53*'ACQUISITION ASSUMPTIONS'!$C40)+('SUBSCRIBER BASE'!W34*'COMMISSION ASSUMPTIONS'!$F18*'COMMISSION ASSUMPTIONS'!$G64*'ACQUISITION ASSUMPTIONS'!$C40)+('SUBSCRIBER BASE'!W34*'COMMISSION ASSUMPTIONS'!$G18*'COMMISSION ASSUMPTIONS'!$G75*'ACQUISITION ASSUMPTIONS'!$C40)</f>
        <v>0</v>
      </c>
      <c r="W26" s="494">
        <f ca="1">('SUBSCRIBER BASE'!X34*'COMMISSION ASSUMPTIONS'!$C18*'COMMISSION ASSUMPTIONS'!$G31*'ACQUISITION ASSUMPTIONS'!$C40)+('SUBSCRIBER BASE'!X34*'COMMISSION ASSUMPTIONS'!$D18*'COMMISSION ASSUMPTIONS'!$G42*'ACQUISITION ASSUMPTIONS'!$C40)+('SUBSCRIBER BASE'!X34*'COMMISSION ASSUMPTIONS'!$E18*'COMMISSION ASSUMPTIONS'!$G53*'ACQUISITION ASSUMPTIONS'!$C40)+('SUBSCRIBER BASE'!X34*'COMMISSION ASSUMPTIONS'!$F18*'COMMISSION ASSUMPTIONS'!$G64*'ACQUISITION ASSUMPTIONS'!$C40)+('SUBSCRIBER BASE'!X34*'COMMISSION ASSUMPTIONS'!$G18*'COMMISSION ASSUMPTIONS'!$G75*'ACQUISITION ASSUMPTIONS'!$C40)</f>
        <v>0</v>
      </c>
      <c r="X26" s="494">
        <f ca="1">('SUBSCRIBER BASE'!Y34*'COMMISSION ASSUMPTIONS'!$C18*'COMMISSION ASSUMPTIONS'!$G31*'ACQUISITION ASSUMPTIONS'!$C40)+('SUBSCRIBER BASE'!Y34*'COMMISSION ASSUMPTIONS'!$D18*'COMMISSION ASSUMPTIONS'!$G42*'ACQUISITION ASSUMPTIONS'!$C40)+('SUBSCRIBER BASE'!Y34*'COMMISSION ASSUMPTIONS'!$E18*'COMMISSION ASSUMPTIONS'!$G53*'ACQUISITION ASSUMPTIONS'!$C40)+('SUBSCRIBER BASE'!Y34*'COMMISSION ASSUMPTIONS'!$F18*'COMMISSION ASSUMPTIONS'!$G64*'ACQUISITION ASSUMPTIONS'!$C40)+('SUBSCRIBER BASE'!Y34*'COMMISSION ASSUMPTIONS'!$G18*'COMMISSION ASSUMPTIONS'!$G75*'ACQUISITION ASSUMPTIONS'!$C40)</f>
        <v>0</v>
      </c>
      <c r="Y26" s="494">
        <f ca="1">('SUBSCRIBER BASE'!Z34*'COMMISSION ASSUMPTIONS'!$C18*'COMMISSION ASSUMPTIONS'!$G31*'ACQUISITION ASSUMPTIONS'!$C40)+('SUBSCRIBER BASE'!Z34*'COMMISSION ASSUMPTIONS'!$D18*'COMMISSION ASSUMPTIONS'!$G42*'ACQUISITION ASSUMPTIONS'!$C40)+('SUBSCRIBER BASE'!Z34*'COMMISSION ASSUMPTIONS'!$E18*'COMMISSION ASSUMPTIONS'!$G53*'ACQUISITION ASSUMPTIONS'!$C40)+('SUBSCRIBER BASE'!Z34*'COMMISSION ASSUMPTIONS'!$F18*'COMMISSION ASSUMPTIONS'!$G64*'ACQUISITION ASSUMPTIONS'!$C40)+('SUBSCRIBER BASE'!Z34*'COMMISSION ASSUMPTIONS'!$G18*'COMMISSION ASSUMPTIONS'!$G75*'ACQUISITION ASSUMPTIONS'!$C40)</f>
        <v>0</v>
      </c>
      <c r="Z26" s="494">
        <f ca="1">('SUBSCRIBER BASE'!AA34*'COMMISSION ASSUMPTIONS'!$C18*'COMMISSION ASSUMPTIONS'!$G31*'ACQUISITION ASSUMPTIONS'!$C40)+('SUBSCRIBER BASE'!AA34*'COMMISSION ASSUMPTIONS'!$D18*'COMMISSION ASSUMPTIONS'!$G42*'ACQUISITION ASSUMPTIONS'!$C40)+('SUBSCRIBER BASE'!AA34*'COMMISSION ASSUMPTIONS'!$E18*'COMMISSION ASSUMPTIONS'!$G53*'ACQUISITION ASSUMPTIONS'!$C40)+('SUBSCRIBER BASE'!AA34*'COMMISSION ASSUMPTIONS'!$F18*'COMMISSION ASSUMPTIONS'!$G64*'ACQUISITION ASSUMPTIONS'!$C40)+('SUBSCRIBER BASE'!AA34*'COMMISSION ASSUMPTIONS'!$G18*'COMMISSION ASSUMPTIONS'!$G75*'ACQUISITION ASSUMPTIONS'!$C40)</f>
        <v>0</v>
      </c>
      <c r="AA26" s="494">
        <f ca="1">('SUBSCRIBER BASE'!AB34*'COMMISSION ASSUMPTIONS'!$C18*'COMMISSION ASSUMPTIONS'!$G31*'ACQUISITION ASSUMPTIONS'!$C40)+('SUBSCRIBER BASE'!AB34*'COMMISSION ASSUMPTIONS'!$D18*'COMMISSION ASSUMPTIONS'!$G42*'ACQUISITION ASSUMPTIONS'!$C40)+('SUBSCRIBER BASE'!AB34*'COMMISSION ASSUMPTIONS'!$E18*'COMMISSION ASSUMPTIONS'!$G53*'ACQUISITION ASSUMPTIONS'!$C40)+('SUBSCRIBER BASE'!AB34*'COMMISSION ASSUMPTIONS'!$F18*'COMMISSION ASSUMPTIONS'!$G64*'ACQUISITION ASSUMPTIONS'!$C40)+('SUBSCRIBER BASE'!AB34*'COMMISSION ASSUMPTIONS'!$G18*'COMMISSION ASSUMPTIONS'!$G75*'ACQUISITION ASSUMPTIONS'!$C40)</f>
        <v>0</v>
      </c>
      <c r="AB26" s="494">
        <f ca="1">('SUBSCRIBER BASE'!AC34*'COMMISSION ASSUMPTIONS'!$C18*'COMMISSION ASSUMPTIONS'!$G31*'ACQUISITION ASSUMPTIONS'!$C40)+('SUBSCRIBER BASE'!AC34*'COMMISSION ASSUMPTIONS'!$D18*'COMMISSION ASSUMPTIONS'!$G42*'ACQUISITION ASSUMPTIONS'!$C40)+('SUBSCRIBER BASE'!AC34*'COMMISSION ASSUMPTIONS'!$E18*'COMMISSION ASSUMPTIONS'!$G53*'ACQUISITION ASSUMPTIONS'!$C40)+('SUBSCRIBER BASE'!AC34*'COMMISSION ASSUMPTIONS'!$F18*'COMMISSION ASSUMPTIONS'!$G64*'ACQUISITION ASSUMPTIONS'!$C40)+('SUBSCRIBER BASE'!AC34*'COMMISSION ASSUMPTIONS'!$G18*'COMMISSION ASSUMPTIONS'!$G75*'ACQUISITION ASSUMPTIONS'!$C40)</f>
        <v>0</v>
      </c>
      <c r="AC26" s="494">
        <f ca="1">('SUBSCRIBER BASE'!AD34*'COMMISSION ASSUMPTIONS'!$C18*'COMMISSION ASSUMPTIONS'!$G31*'ACQUISITION ASSUMPTIONS'!$C40)+('SUBSCRIBER BASE'!AD34*'COMMISSION ASSUMPTIONS'!$D18*'COMMISSION ASSUMPTIONS'!$G42*'ACQUISITION ASSUMPTIONS'!$C40)+('SUBSCRIBER BASE'!AD34*'COMMISSION ASSUMPTIONS'!$E18*'COMMISSION ASSUMPTIONS'!$G53*'ACQUISITION ASSUMPTIONS'!$C40)+('SUBSCRIBER BASE'!AD34*'COMMISSION ASSUMPTIONS'!$F18*'COMMISSION ASSUMPTIONS'!$G64*'ACQUISITION ASSUMPTIONS'!$C40)+('SUBSCRIBER BASE'!AD34*'COMMISSION ASSUMPTIONS'!$G18*'COMMISSION ASSUMPTIONS'!$G75*'ACQUISITION ASSUMPTIONS'!$C40)</f>
        <v>0</v>
      </c>
      <c r="AD26" s="494">
        <f ca="1">('SUBSCRIBER BASE'!AE34*'COMMISSION ASSUMPTIONS'!$C18*'COMMISSION ASSUMPTIONS'!$G31*'ACQUISITION ASSUMPTIONS'!$C40)+('SUBSCRIBER BASE'!AE34*'COMMISSION ASSUMPTIONS'!$D18*'COMMISSION ASSUMPTIONS'!$G42*'ACQUISITION ASSUMPTIONS'!$C40)+('SUBSCRIBER BASE'!AE34*'COMMISSION ASSUMPTIONS'!$E18*'COMMISSION ASSUMPTIONS'!$G53*'ACQUISITION ASSUMPTIONS'!$C40)+('SUBSCRIBER BASE'!AE34*'COMMISSION ASSUMPTIONS'!$F18*'COMMISSION ASSUMPTIONS'!$G64*'ACQUISITION ASSUMPTIONS'!$C40)+('SUBSCRIBER BASE'!AE34*'COMMISSION ASSUMPTIONS'!$G18*'COMMISSION ASSUMPTIONS'!$G75*'ACQUISITION ASSUMPTIONS'!$C40)</f>
        <v>0</v>
      </c>
      <c r="AE26" s="494">
        <f ca="1">('SUBSCRIBER BASE'!AF34*'COMMISSION ASSUMPTIONS'!$C18*'COMMISSION ASSUMPTIONS'!$G31*'ACQUISITION ASSUMPTIONS'!$C40)+('SUBSCRIBER BASE'!AF34*'COMMISSION ASSUMPTIONS'!$D18*'COMMISSION ASSUMPTIONS'!$G42*'ACQUISITION ASSUMPTIONS'!$C40)+('SUBSCRIBER BASE'!AF34*'COMMISSION ASSUMPTIONS'!$E18*'COMMISSION ASSUMPTIONS'!$G53*'ACQUISITION ASSUMPTIONS'!$C40)+('SUBSCRIBER BASE'!AF34*'COMMISSION ASSUMPTIONS'!$F18*'COMMISSION ASSUMPTIONS'!$G64*'ACQUISITION ASSUMPTIONS'!$C40)+('SUBSCRIBER BASE'!AF34*'COMMISSION ASSUMPTIONS'!$G18*'COMMISSION ASSUMPTIONS'!$G75*'ACQUISITION ASSUMPTIONS'!$C40)</f>
        <v>0</v>
      </c>
      <c r="AF26" s="494">
        <f ca="1">('SUBSCRIBER BASE'!AG34*'COMMISSION ASSUMPTIONS'!$C18*'COMMISSION ASSUMPTIONS'!$G31*'ACQUISITION ASSUMPTIONS'!$C40)+('SUBSCRIBER BASE'!AG34*'COMMISSION ASSUMPTIONS'!$D18*'COMMISSION ASSUMPTIONS'!$G42*'ACQUISITION ASSUMPTIONS'!$C40)+('SUBSCRIBER BASE'!AG34*'COMMISSION ASSUMPTIONS'!$E18*'COMMISSION ASSUMPTIONS'!$G53*'ACQUISITION ASSUMPTIONS'!$C40)+('SUBSCRIBER BASE'!AG34*'COMMISSION ASSUMPTIONS'!$F18*'COMMISSION ASSUMPTIONS'!$G64*'ACQUISITION ASSUMPTIONS'!$C40)+('SUBSCRIBER BASE'!AG34*'COMMISSION ASSUMPTIONS'!$G18*'COMMISSION ASSUMPTIONS'!$G75*'ACQUISITION ASSUMPTIONS'!$C40)</f>
        <v>0</v>
      </c>
      <c r="AG26" s="494">
        <f ca="1">('SUBSCRIBER BASE'!AH34*'COMMISSION ASSUMPTIONS'!$C18*'COMMISSION ASSUMPTIONS'!$G31*'ACQUISITION ASSUMPTIONS'!$C40)+('SUBSCRIBER BASE'!AH34*'COMMISSION ASSUMPTIONS'!$D18*'COMMISSION ASSUMPTIONS'!$G42*'ACQUISITION ASSUMPTIONS'!$C40)+('SUBSCRIBER BASE'!AH34*'COMMISSION ASSUMPTIONS'!$E18*'COMMISSION ASSUMPTIONS'!$G53*'ACQUISITION ASSUMPTIONS'!$C40)+('SUBSCRIBER BASE'!AH34*'COMMISSION ASSUMPTIONS'!$F18*'COMMISSION ASSUMPTIONS'!$G64*'ACQUISITION ASSUMPTIONS'!$C40)+('SUBSCRIBER BASE'!AH34*'COMMISSION ASSUMPTIONS'!$G18*'COMMISSION ASSUMPTIONS'!$G75*'ACQUISITION ASSUMPTIONS'!$C40)</f>
        <v>0</v>
      </c>
      <c r="AH26" s="494">
        <f ca="1">('SUBSCRIBER BASE'!AI34*'COMMISSION ASSUMPTIONS'!$C18*'COMMISSION ASSUMPTIONS'!$G31*'ACQUISITION ASSUMPTIONS'!$C40)+('SUBSCRIBER BASE'!AI34*'COMMISSION ASSUMPTIONS'!$D18*'COMMISSION ASSUMPTIONS'!$G42*'ACQUISITION ASSUMPTIONS'!$C40)+('SUBSCRIBER BASE'!AI34*'COMMISSION ASSUMPTIONS'!$E18*'COMMISSION ASSUMPTIONS'!$G53*'ACQUISITION ASSUMPTIONS'!$C40)+('SUBSCRIBER BASE'!AI34*'COMMISSION ASSUMPTIONS'!$F18*'COMMISSION ASSUMPTIONS'!$G64*'ACQUISITION ASSUMPTIONS'!$C40)+('SUBSCRIBER BASE'!AI34*'COMMISSION ASSUMPTIONS'!$G18*'COMMISSION ASSUMPTIONS'!$G75*'ACQUISITION ASSUMPTIONS'!$C40)</f>
        <v>0</v>
      </c>
      <c r="AI26" s="494">
        <f ca="1">('SUBSCRIBER BASE'!AJ34*'COMMISSION ASSUMPTIONS'!$C18*'COMMISSION ASSUMPTIONS'!$G31*'ACQUISITION ASSUMPTIONS'!$C40)+('SUBSCRIBER BASE'!AJ34*'COMMISSION ASSUMPTIONS'!$D18*'COMMISSION ASSUMPTIONS'!$G42*'ACQUISITION ASSUMPTIONS'!$C40)+('SUBSCRIBER BASE'!AJ34*'COMMISSION ASSUMPTIONS'!$E18*'COMMISSION ASSUMPTIONS'!$G53*'ACQUISITION ASSUMPTIONS'!$C40)+('SUBSCRIBER BASE'!AJ34*'COMMISSION ASSUMPTIONS'!$F18*'COMMISSION ASSUMPTIONS'!$G64*'ACQUISITION ASSUMPTIONS'!$C40)+('SUBSCRIBER BASE'!AJ34*'COMMISSION ASSUMPTIONS'!$G18*'COMMISSION ASSUMPTIONS'!$G75*'ACQUISITION ASSUMPTIONS'!$C40)</f>
        <v>0</v>
      </c>
      <c r="AJ26" s="494">
        <f ca="1">('SUBSCRIBER BASE'!AK34*'COMMISSION ASSUMPTIONS'!$C18*'COMMISSION ASSUMPTIONS'!$G31*'ACQUISITION ASSUMPTIONS'!$C40)+('SUBSCRIBER BASE'!AK34*'COMMISSION ASSUMPTIONS'!$D18*'COMMISSION ASSUMPTIONS'!$G42*'ACQUISITION ASSUMPTIONS'!$C40)+('SUBSCRIBER BASE'!AK34*'COMMISSION ASSUMPTIONS'!$E18*'COMMISSION ASSUMPTIONS'!$G53*'ACQUISITION ASSUMPTIONS'!$C40)+('SUBSCRIBER BASE'!AK34*'COMMISSION ASSUMPTIONS'!$F18*'COMMISSION ASSUMPTIONS'!$G64*'ACQUISITION ASSUMPTIONS'!$C40)+('SUBSCRIBER BASE'!AK34*'COMMISSION ASSUMPTIONS'!$G18*'COMMISSION ASSUMPTIONS'!$G75*'ACQUISITION ASSUMPTIONS'!$C40)</f>
        <v>0</v>
      </c>
      <c r="AK26" s="494">
        <f ca="1">('SUBSCRIBER BASE'!AL34*'COMMISSION ASSUMPTIONS'!$C18*'COMMISSION ASSUMPTIONS'!$G31*'ACQUISITION ASSUMPTIONS'!$C40)+('SUBSCRIBER BASE'!AL34*'COMMISSION ASSUMPTIONS'!$D18*'COMMISSION ASSUMPTIONS'!$G42*'ACQUISITION ASSUMPTIONS'!$C40)+('SUBSCRIBER BASE'!AL34*'COMMISSION ASSUMPTIONS'!$E18*'COMMISSION ASSUMPTIONS'!$G53*'ACQUISITION ASSUMPTIONS'!$C40)+('SUBSCRIBER BASE'!AL34*'COMMISSION ASSUMPTIONS'!$F18*'COMMISSION ASSUMPTIONS'!$G64*'ACQUISITION ASSUMPTIONS'!$C40)+('SUBSCRIBER BASE'!AL34*'COMMISSION ASSUMPTIONS'!$G18*'COMMISSION ASSUMPTIONS'!$G75*'ACQUISITION ASSUMPTIONS'!$C40)</f>
        <v>0</v>
      </c>
      <c r="AL26" s="494">
        <f ca="1">('SUBSCRIBER BASE'!AM34*'COMMISSION ASSUMPTIONS'!$C18*'COMMISSION ASSUMPTIONS'!$G31*'ACQUISITION ASSUMPTIONS'!$C40)+('SUBSCRIBER BASE'!AM34*'COMMISSION ASSUMPTIONS'!$D18*'COMMISSION ASSUMPTIONS'!$G42*'ACQUISITION ASSUMPTIONS'!$C40)+('SUBSCRIBER BASE'!AM34*'COMMISSION ASSUMPTIONS'!$E18*'COMMISSION ASSUMPTIONS'!$G53*'ACQUISITION ASSUMPTIONS'!$C40)+('SUBSCRIBER BASE'!AM34*'COMMISSION ASSUMPTIONS'!$F18*'COMMISSION ASSUMPTIONS'!$G64*'ACQUISITION ASSUMPTIONS'!$C40)+('SUBSCRIBER BASE'!AM34*'COMMISSION ASSUMPTIONS'!$G18*'COMMISSION ASSUMPTIONS'!$G75*'ACQUISITION ASSUMPTIONS'!$C40)</f>
        <v>0</v>
      </c>
      <c r="AM26" s="494">
        <f ca="1">('SUBSCRIBER BASE'!AN34*'COMMISSION ASSUMPTIONS'!$C18*'COMMISSION ASSUMPTIONS'!$G31*'ACQUISITION ASSUMPTIONS'!$C40)+('SUBSCRIBER BASE'!AN34*'COMMISSION ASSUMPTIONS'!$D18*'COMMISSION ASSUMPTIONS'!$G42*'ACQUISITION ASSUMPTIONS'!$C40)+('SUBSCRIBER BASE'!AN34*'COMMISSION ASSUMPTIONS'!$E18*'COMMISSION ASSUMPTIONS'!$G53*'ACQUISITION ASSUMPTIONS'!$C40)+('SUBSCRIBER BASE'!AN34*'COMMISSION ASSUMPTIONS'!$F18*'COMMISSION ASSUMPTIONS'!$G64*'ACQUISITION ASSUMPTIONS'!$C40)+('SUBSCRIBER BASE'!AN34*'COMMISSION ASSUMPTIONS'!$G18*'COMMISSION ASSUMPTIONS'!$G75*'ACQUISITION ASSUMPTIONS'!$C40)</f>
        <v>0</v>
      </c>
      <c r="AN26" s="494">
        <f ca="1">('SUBSCRIBER BASE'!AO34*'COMMISSION ASSUMPTIONS'!$C18*'COMMISSION ASSUMPTIONS'!$G31*'ACQUISITION ASSUMPTIONS'!$C40)+('SUBSCRIBER BASE'!AO34*'COMMISSION ASSUMPTIONS'!$D18*'COMMISSION ASSUMPTIONS'!$G42*'ACQUISITION ASSUMPTIONS'!$C40)+('SUBSCRIBER BASE'!AO34*'COMMISSION ASSUMPTIONS'!$E18*'COMMISSION ASSUMPTIONS'!$G53*'ACQUISITION ASSUMPTIONS'!$C40)+('SUBSCRIBER BASE'!AO34*'COMMISSION ASSUMPTIONS'!$F18*'COMMISSION ASSUMPTIONS'!$G64*'ACQUISITION ASSUMPTIONS'!$C40)+('SUBSCRIBER BASE'!AO34*'COMMISSION ASSUMPTIONS'!$G18*'COMMISSION ASSUMPTIONS'!$G75*'ACQUISITION ASSUMPTIONS'!$C40)</f>
        <v>0</v>
      </c>
      <c r="AO26" s="494">
        <f ca="1">('SUBSCRIBER BASE'!AP34*'COMMISSION ASSUMPTIONS'!$C18*'COMMISSION ASSUMPTIONS'!$G31*'ACQUISITION ASSUMPTIONS'!$C40)+('SUBSCRIBER BASE'!AP34*'COMMISSION ASSUMPTIONS'!$D18*'COMMISSION ASSUMPTIONS'!$G42*'ACQUISITION ASSUMPTIONS'!$C40)+('SUBSCRIBER BASE'!AP34*'COMMISSION ASSUMPTIONS'!$E18*'COMMISSION ASSUMPTIONS'!$G53*'ACQUISITION ASSUMPTIONS'!$C40)+('SUBSCRIBER BASE'!AP34*'COMMISSION ASSUMPTIONS'!$F18*'COMMISSION ASSUMPTIONS'!$G64*'ACQUISITION ASSUMPTIONS'!$C40)+('SUBSCRIBER BASE'!AP34*'COMMISSION ASSUMPTIONS'!$G18*'COMMISSION ASSUMPTIONS'!$G75*'ACQUISITION ASSUMPTIONS'!$C40)</f>
        <v>0</v>
      </c>
      <c r="AP26" s="494">
        <f ca="1">('SUBSCRIBER BASE'!AQ34*'COMMISSION ASSUMPTIONS'!$C18*'COMMISSION ASSUMPTIONS'!$G31*'ACQUISITION ASSUMPTIONS'!$C40)+('SUBSCRIBER BASE'!AQ34*'COMMISSION ASSUMPTIONS'!$D18*'COMMISSION ASSUMPTIONS'!$G42*'ACQUISITION ASSUMPTIONS'!$C40)+('SUBSCRIBER BASE'!AQ34*'COMMISSION ASSUMPTIONS'!$E18*'COMMISSION ASSUMPTIONS'!$G53*'ACQUISITION ASSUMPTIONS'!$C40)+('SUBSCRIBER BASE'!AQ34*'COMMISSION ASSUMPTIONS'!$F18*'COMMISSION ASSUMPTIONS'!$G64*'ACQUISITION ASSUMPTIONS'!$C40)+('SUBSCRIBER BASE'!AQ34*'COMMISSION ASSUMPTIONS'!$G18*'COMMISSION ASSUMPTIONS'!$G75*'ACQUISITION ASSUMPTIONS'!$C40)</f>
        <v>0</v>
      </c>
      <c r="AQ26" s="494">
        <f ca="1">('SUBSCRIBER BASE'!AR34*'COMMISSION ASSUMPTIONS'!$C18*'COMMISSION ASSUMPTIONS'!$G31*'ACQUISITION ASSUMPTIONS'!$C40)+('SUBSCRIBER BASE'!AR34*'COMMISSION ASSUMPTIONS'!$D18*'COMMISSION ASSUMPTIONS'!$G42*'ACQUISITION ASSUMPTIONS'!$C40)+('SUBSCRIBER BASE'!AR34*'COMMISSION ASSUMPTIONS'!$E18*'COMMISSION ASSUMPTIONS'!$G53*'ACQUISITION ASSUMPTIONS'!$C40)+('SUBSCRIBER BASE'!AR34*'COMMISSION ASSUMPTIONS'!$F18*'COMMISSION ASSUMPTIONS'!$G64*'ACQUISITION ASSUMPTIONS'!$C40)+('SUBSCRIBER BASE'!AR34*'COMMISSION ASSUMPTIONS'!$G18*'COMMISSION ASSUMPTIONS'!$G75*'ACQUISITION ASSUMPTIONS'!$C40)</f>
        <v>0</v>
      </c>
      <c r="AR26" s="494">
        <f ca="1">('SUBSCRIBER BASE'!AS34*'COMMISSION ASSUMPTIONS'!$C18*'COMMISSION ASSUMPTIONS'!$G31*'ACQUISITION ASSUMPTIONS'!$C40)+('SUBSCRIBER BASE'!AS34*'COMMISSION ASSUMPTIONS'!$D18*'COMMISSION ASSUMPTIONS'!$G42*'ACQUISITION ASSUMPTIONS'!$C40)+('SUBSCRIBER BASE'!AS34*'COMMISSION ASSUMPTIONS'!$E18*'COMMISSION ASSUMPTIONS'!$G53*'ACQUISITION ASSUMPTIONS'!$C40)+('SUBSCRIBER BASE'!AS34*'COMMISSION ASSUMPTIONS'!$F18*'COMMISSION ASSUMPTIONS'!$G64*'ACQUISITION ASSUMPTIONS'!$C40)+('SUBSCRIBER BASE'!AS34*'COMMISSION ASSUMPTIONS'!$G18*'COMMISSION ASSUMPTIONS'!$G75*'ACQUISITION ASSUMPTIONS'!$C40)</f>
        <v>0</v>
      </c>
      <c r="AS26" s="494">
        <f ca="1">('SUBSCRIBER BASE'!AT34*'COMMISSION ASSUMPTIONS'!$C18*'COMMISSION ASSUMPTIONS'!$G31*'ACQUISITION ASSUMPTIONS'!$C40)+('SUBSCRIBER BASE'!AT34*'COMMISSION ASSUMPTIONS'!$D18*'COMMISSION ASSUMPTIONS'!$G42*'ACQUISITION ASSUMPTIONS'!$C40)+('SUBSCRIBER BASE'!AT34*'COMMISSION ASSUMPTIONS'!$E18*'COMMISSION ASSUMPTIONS'!$G53*'ACQUISITION ASSUMPTIONS'!$C40)+('SUBSCRIBER BASE'!AT34*'COMMISSION ASSUMPTIONS'!$F18*'COMMISSION ASSUMPTIONS'!$G64*'ACQUISITION ASSUMPTIONS'!$C40)+('SUBSCRIBER BASE'!AT34*'COMMISSION ASSUMPTIONS'!$G18*'COMMISSION ASSUMPTIONS'!$G75*'ACQUISITION ASSUMPTIONS'!$C40)</f>
        <v>0</v>
      </c>
      <c r="AT26" s="494">
        <f ca="1">('SUBSCRIBER BASE'!AU34*'COMMISSION ASSUMPTIONS'!$C18*'COMMISSION ASSUMPTIONS'!$G31*'ACQUISITION ASSUMPTIONS'!$C40)+('SUBSCRIBER BASE'!AU34*'COMMISSION ASSUMPTIONS'!$D18*'COMMISSION ASSUMPTIONS'!$G42*'ACQUISITION ASSUMPTIONS'!$C40)+('SUBSCRIBER BASE'!AU34*'COMMISSION ASSUMPTIONS'!$E18*'COMMISSION ASSUMPTIONS'!$G53*'ACQUISITION ASSUMPTIONS'!$C40)+('SUBSCRIBER BASE'!AU34*'COMMISSION ASSUMPTIONS'!$F18*'COMMISSION ASSUMPTIONS'!$G64*'ACQUISITION ASSUMPTIONS'!$C40)+('SUBSCRIBER BASE'!AU34*'COMMISSION ASSUMPTIONS'!$G18*'COMMISSION ASSUMPTIONS'!$G75*'ACQUISITION ASSUMPTIONS'!$C40)</f>
        <v>0</v>
      </c>
      <c r="AU26" s="494">
        <f ca="1">('SUBSCRIBER BASE'!AV34*'COMMISSION ASSUMPTIONS'!$C18*'COMMISSION ASSUMPTIONS'!$G31*'ACQUISITION ASSUMPTIONS'!$C40)+('SUBSCRIBER BASE'!AV34*'COMMISSION ASSUMPTIONS'!$D18*'COMMISSION ASSUMPTIONS'!$G42*'ACQUISITION ASSUMPTIONS'!$C40)+('SUBSCRIBER BASE'!AV34*'COMMISSION ASSUMPTIONS'!$E18*'COMMISSION ASSUMPTIONS'!$G53*'ACQUISITION ASSUMPTIONS'!$C40)+('SUBSCRIBER BASE'!AV34*'COMMISSION ASSUMPTIONS'!$F18*'COMMISSION ASSUMPTIONS'!$G64*'ACQUISITION ASSUMPTIONS'!$C40)+('SUBSCRIBER BASE'!AV34*'COMMISSION ASSUMPTIONS'!$G18*'COMMISSION ASSUMPTIONS'!$G75*'ACQUISITION ASSUMPTIONS'!$C40)</f>
        <v>0</v>
      </c>
      <c r="AV26" s="494">
        <f ca="1">('SUBSCRIBER BASE'!AW34*'COMMISSION ASSUMPTIONS'!$C18*'COMMISSION ASSUMPTIONS'!$G31*'ACQUISITION ASSUMPTIONS'!$C40)+('SUBSCRIBER BASE'!AW34*'COMMISSION ASSUMPTIONS'!$D18*'COMMISSION ASSUMPTIONS'!$G42*'ACQUISITION ASSUMPTIONS'!$C40)+('SUBSCRIBER BASE'!AW34*'COMMISSION ASSUMPTIONS'!$E18*'COMMISSION ASSUMPTIONS'!$G53*'ACQUISITION ASSUMPTIONS'!$C40)+('SUBSCRIBER BASE'!AW34*'COMMISSION ASSUMPTIONS'!$F18*'COMMISSION ASSUMPTIONS'!$G64*'ACQUISITION ASSUMPTIONS'!$C40)+('SUBSCRIBER BASE'!AW34*'COMMISSION ASSUMPTIONS'!$G18*'COMMISSION ASSUMPTIONS'!$G75*'ACQUISITION ASSUMPTIONS'!$C40)</f>
        <v>0</v>
      </c>
      <c r="AW26" s="494">
        <f ca="1">('SUBSCRIBER BASE'!AX34*'COMMISSION ASSUMPTIONS'!$C18*'COMMISSION ASSUMPTIONS'!$G31*'ACQUISITION ASSUMPTIONS'!$C40)+('SUBSCRIBER BASE'!AX34*'COMMISSION ASSUMPTIONS'!$D18*'COMMISSION ASSUMPTIONS'!$G42*'ACQUISITION ASSUMPTIONS'!$C40)+('SUBSCRIBER BASE'!AX34*'COMMISSION ASSUMPTIONS'!$E18*'COMMISSION ASSUMPTIONS'!$G53*'ACQUISITION ASSUMPTIONS'!$C40)+('SUBSCRIBER BASE'!AX34*'COMMISSION ASSUMPTIONS'!$F18*'COMMISSION ASSUMPTIONS'!$G64*'ACQUISITION ASSUMPTIONS'!$C40)+('SUBSCRIBER BASE'!AX34*'COMMISSION ASSUMPTIONS'!$G18*'COMMISSION ASSUMPTIONS'!$G75*'ACQUISITION ASSUMPTIONS'!$C40)</f>
        <v>0</v>
      </c>
      <c r="AX26" s="494">
        <f ca="1">('SUBSCRIBER BASE'!AY34*'COMMISSION ASSUMPTIONS'!$C18*'COMMISSION ASSUMPTIONS'!$G31*'ACQUISITION ASSUMPTIONS'!$C40)+('SUBSCRIBER BASE'!AY34*'COMMISSION ASSUMPTIONS'!$D18*'COMMISSION ASSUMPTIONS'!$G42*'ACQUISITION ASSUMPTIONS'!$C40)+('SUBSCRIBER BASE'!AY34*'COMMISSION ASSUMPTIONS'!$E18*'COMMISSION ASSUMPTIONS'!$G53*'ACQUISITION ASSUMPTIONS'!$C40)+('SUBSCRIBER BASE'!AY34*'COMMISSION ASSUMPTIONS'!$F18*'COMMISSION ASSUMPTIONS'!$G64*'ACQUISITION ASSUMPTIONS'!$C40)+('SUBSCRIBER BASE'!AY34*'COMMISSION ASSUMPTIONS'!$G18*'COMMISSION ASSUMPTIONS'!$G75*'ACQUISITION ASSUMPTIONS'!$C40)</f>
        <v>0</v>
      </c>
      <c r="AY26" s="494">
        <f ca="1">('SUBSCRIBER BASE'!AZ34*'COMMISSION ASSUMPTIONS'!$C18*'COMMISSION ASSUMPTIONS'!$G31*'ACQUISITION ASSUMPTIONS'!$C40)+('SUBSCRIBER BASE'!AZ34*'COMMISSION ASSUMPTIONS'!$D18*'COMMISSION ASSUMPTIONS'!$G42*'ACQUISITION ASSUMPTIONS'!$C40)+('SUBSCRIBER BASE'!AZ34*'COMMISSION ASSUMPTIONS'!$E18*'COMMISSION ASSUMPTIONS'!$G53*'ACQUISITION ASSUMPTIONS'!$C40)+('SUBSCRIBER BASE'!AZ34*'COMMISSION ASSUMPTIONS'!$F18*'COMMISSION ASSUMPTIONS'!$G64*'ACQUISITION ASSUMPTIONS'!$C40)+('SUBSCRIBER BASE'!AZ34*'COMMISSION ASSUMPTIONS'!$G18*'COMMISSION ASSUMPTIONS'!$G75*'ACQUISITION ASSUMPTIONS'!$C40)</f>
        <v>0</v>
      </c>
      <c r="AZ26" s="494">
        <f ca="1">('SUBSCRIBER BASE'!BA34*'COMMISSION ASSUMPTIONS'!$C18*'COMMISSION ASSUMPTIONS'!$G31*'ACQUISITION ASSUMPTIONS'!$C40)+('SUBSCRIBER BASE'!BA34*'COMMISSION ASSUMPTIONS'!$D18*'COMMISSION ASSUMPTIONS'!$G42*'ACQUISITION ASSUMPTIONS'!$C40)+('SUBSCRIBER BASE'!BA34*'COMMISSION ASSUMPTIONS'!$E18*'COMMISSION ASSUMPTIONS'!$G53*'ACQUISITION ASSUMPTIONS'!$C40)+('SUBSCRIBER BASE'!BA34*'COMMISSION ASSUMPTIONS'!$F18*'COMMISSION ASSUMPTIONS'!$G64*'ACQUISITION ASSUMPTIONS'!$C40)+('SUBSCRIBER BASE'!BA34*'COMMISSION ASSUMPTIONS'!$G18*'COMMISSION ASSUMPTIONS'!$G75*'ACQUISITION ASSUMPTIONS'!$C40)</f>
        <v>0</v>
      </c>
      <c r="BA26" s="494">
        <f ca="1">('SUBSCRIBER BASE'!BB34*'COMMISSION ASSUMPTIONS'!$C18*'COMMISSION ASSUMPTIONS'!$G31*'ACQUISITION ASSUMPTIONS'!$C40)+('SUBSCRIBER BASE'!BB34*'COMMISSION ASSUMPTIONS'!$D18*'COMMISSION ASSUMPTIONS'!$G42*'ACQUISITION ASSUMPTIONS'!$C40)+('SUBSCRIBER BASE'!BB34*'COMMISSION ASSUMPTIONS'!$E18*'COMMISSION ASSUMPTIONS'!$G53*'ACQUISITION ASSUMPTIONS'!$C40)+('SUBSCRIBER BASE'!BB34*'COMMISSION ASSUMPTIONS'!$F18*'COMMISSION ASSUMPTIONS'!$G64*'ACQUISITION ASSUMPTIONS'!$C40)+('SUBSCRIBER BASE'!BB34*'COMMISSION ASSUMPTIONS'!$G18*'COMMISSION ASSUMPTIONS'!$G75*'ACQUISITION ASSUMPTIONS'!$C40)</f>
        <v>0</v>
      </c>
      <c r="BB26" s="494">
        <f ca="1">('SUBSCRIBER BASE'!BC34*'COMMISSION ASSUMPTIONS'!$C18*'COMMISSION ASSUMPTIONS'!$G31*'ACQUISITION ASSUMPTIONS'!$C40)+('SUBSCRIBER BASE'!BC34*'COMMISSION ASSUMPTIONS'!$D18*'COMMISSION ASSUMPTIONS'!$G42*'ACQUISITION ASSUMPTIONS'!$C40)+('SUBSCRIBER BASE'!BC34*'COMMISSION ASSUMPTIONS'!$E18*'COMMISSION ASSUMPTIONS'!$G53*'ACQUISITION ASSUMPTIONS'!$C40)+('SUBSCRIBER BASE'!BC34*'COMMISSION ASSUMPTIONS'!$F18*'COMMISSION ASSUMPTIONS'!$G64*'ACQUISITION ASSUMPTIONS'!$C40)+('SUBSCRIBER BASE'!BC34*'COMMISSION ASSUMPTIONS'!$G18*'COMMISSION ASSUMPTIONS'!$G75*'ACQUISITION ASSUMPTIONS'!$C40)</f>
        <v>0</v>
      </c>
      <c r="BC26" s="494">
        <f ca="1">('SUBSCRIBER BASE'!BD34*'COMMISSION ASSUMPTIONS'!$C18*'COMMISSION ASSUMPTIONS'!$G31*'ACQUISITION ASSUMPTIONS'!$C40)+('SUBSCRIBER BASE'!BD34*'COMMISSION ASSUMPTIONS'!$D18*'COMMISSION ASSUMPTIONS'!$G42*'ACQUISITION ASSUMPTIONS'!$C40)+('SUBSCRIBER BASE'!BD34*'COMMISSION ASSUMPTIONS'!$E18*'COMMISSION ASSUMPTIONS'!$G53*'ACQUISITION ASSUMPTIONS'!$C40)+('SUBSCRIBER BASE'!BD34*'COMMISSION ASSUMPTIONS'!$F18*'COMMISSION ASSUMPTIONS'!$G64*'ACQUISITION ASSUMPTIONS'!$C40)+('SUBSCRIBER BASE'!BD34*'COMMISSION ASSUMPTIONS'!$G18*'COMMISSION ASSUMPTIONS'!$G75*'ACQUISITION ASSUMPTIONS'!$C40)</f>
        <v>0</v>
      </c>
      <c r="BD26" s="494">
        <f ca="1">('SUBSCRIBER BASE'!BE34*'COMMISSION ASSUMPTIONS'!$C18*'COMMISSION ASSUMPTIONS'!$G31*'ACQUISITION ASSUMPTIONS'!$C40)+('SUBSCRIBER BASE'!BE34*'COMMISSION ASSUMPTIONS'!$D18*'COMMISSION ASSUMPTIONS'!$G42*'ACQUISITION ASSUMPTIONS'!$C40)+('SUBSCRIBER BASE'!BE34*'COMMISSION ASSUMPTIONS'!$E18*'COMMISSION ASSUMPTIONS'!$G53*'ACQUISITION ASSUMPTIONS'!$C40)+('SUBSCRIBER BASE'!BE34*'COMMISSION ASSUMPTIONS'!$F18*'COMMISSION ASSUMPTIONS'!$G64*'ACQUISITION ASSUMPTIONS'!$C40)+('SUBSCRIBER BASE'!BE34*'COMMISSION ASSUMPTIONS'!$G18*'COMMISSION ASSUMPTIONS'!$G75*'ACQUISITION ASSUMPTIONS'!$C40)</f>
        <v>0</v>
      </c>
      <c r="BE26" s="494">
        <f ca="1">('SUBSCRIBER BASE'!BF34*'COMMISSION ASSUMPTIONS'!$C18*'COMMISSION ASSUMPTIONS'!$G31*'ACQUISITION ASSUMPTIONS'!$C40)+('SUBSCRIBER BASE'!BF34*'COMMISSION ASSUMPTIONS'!$D18*'COMMISSION ASSUMPTIONS'!$G42*'ACQUISITION ASSUMPTIONS'!$C40)+('SUBSCRIBER BASE'!BF34*'COMMISSION ASSUMPTIONS'!$E18*'COMMISSION ASSUMPTIONS'!$G53*'ACQUISITION ASSUMPTIONS'!$C40)+('SUBSCRIBER BASE'!BF34*'COMMISSION ASSUMPTIONS'!$F18*'COMMISSION ASSUMPTIONS'!$G64*'ACQUISITION ASSUMPTIONS'!$C40)+('SUBSCRIBER BASE'!BF34*'COMMISSION ASSUMPTIONS'!$G18*'COMMISSION ASSUMPTIONS'!$G75*'ACQUISITION ASSUMPTIONS'!$C40)</f>
        <v>0</v>
      </c>
      <c r="BF26" s="494">
        <f ca="1">('SUBSCRIBER BASE'!BG34*'COMMISSION ASSUMPTIONS'!$C18*'COMMISSION ASSUMPTIONS'!$G31*'ACQUISITION ASSUMPTIONS'!$C40)+('SUBSCRIBER BASE'!BG34*'COMMISSION ASSUMPTIONS'!$D18*'COMMISSION ASSUMPTIONS'!$G42*'ACQUISITION ASSUMPTIONS'!$C40)+('SUBSCRIBER BASE'!BG34*'COMMISSION ASSUMPTIONS'!$E18*'COMMISSION ASSUMPTIONS'!$G53*'ACQUISITION ASSUMPTIONS'!$C40)+('SUBSCRIBER BASE'!BG34*'COMMISSION ASSUMPTIONS'!$F18*'COMMISSION ASSUMPTIONS'!$G64*'ACQUISITION ASSUMPTIONS'!$C40)+('SUBSCRIBER BASE'!BG34*'COMMISSION ASSUMPTIONS'!$G18*'COMMISSION ASSUMPTIONS'!$G75*'ACQUISITION ASSUMPTIONS'!$C40)</f>
        <v>0</v>
      </c>
      <c r="BG26" s="494">
        <f ca="1">('SUBSCRIBER BASE'!BH34*'COMMISSION ASSUMPTIONS'!$C18*'COMMISSION ASSUMPTIONS'!$G31*'ACQUISITION ASSUMPTIONS'!$C40)+('SUBSCRIBER BASE'!BH34*'COMMISSION ASSUMPTIONS'!$D18*'COMMISSION ASSUMPTIONS'!$G42*'ACQUISITION ASSUMPTIONS'!$C40)+('SUBSCRIBER BASE'!BH34*'COMMISSION ASSUMPTIONS'!$E18*'COMMISSION ASSUMPTIONS'!$G53*'ACQUISITION ASSUMPTIONS'!$C40)+('SUBSCRIBER BASE'!BH34*'COMMISSION ASSUMPTIONS'!$F18*'COMMISSION ASSUMPTIONS'!$G64*'ACQUISITION ASSUMPTIONS'!$C40)+('SUBSCRIBER BASE'!BH34*'COMMISSION ASSUMPTIONS'!$G18*'COMMISSION ASSUMPTIONS'!$G75*'ACQUISITION ASSUMPTIONS'!$C40)</f>
        <v>0</v>
      </c>
      <c r="BH26" s="494">
        <f ca="1">('SUBSCRIBER BASE'!BI34*'COMMISSION ASSUMPTIONS'!$C18*'COMMISSION ASSUMPTIONS'!$G31*'ACQUISITION ASSUMPTIONS'!$C40)+('SUBSCRIBER BASE'!BI34*'COMMISSION ASSUMPTIONS'!$D18*'COMMISSION ASSUMPTIONS'!$G42*'ACQUISITION ASSUMPTIONS'!$C40)+('SUBSCRIBER BASE'!BI34*'COMMISSION ASSUMPTIONS'!$E18*'COMMISSION ASSUMPTIONS'!$G53*'ACQUISITION ASSUMPTIONS'!$C40)+('SUBSCRIBER BASE'!BI34*'COMMISSION ASSUMPTIONS'!$F18*'COMMISSION ASSUMPTIONS'!$G64*'ACQUISITION ASSUMPTIONS'!$C40)+('SUBSCRIBER BASE'!BI34*'COMMISSION ASSUMPTIONS'!$G18*'COMMISSION ASSUMPTIONS'!$G75*'ACQUISITION ASSUMPTIONS'!$C40)</f>
        <v>0</v>
      </c>
      <c r="BI26" s="494">
        <f ca="1">('SUBSCRIBER BASE'!BJ34*'COMMISSION ASSUMPTIONS'!$C18*'COMMISSION ASSUMPTIONS'!$G31*'ACQUISITION ASSUMPTIONS'!$C40)+('SUBSCRIBER BASE'!BJ34*'COMMISSION ASSUMPTIONS'!$D18*'COMMISSION ASSUMPTIONS'!$G42*'ACQUISITION ASSUMPTIONS'!$C40)+('SUBSCRIBER BASE'!BJ34*'COMMISSION ASSUMPTIONS'!$E18*'COMMISSION ASSUMPTIONS'!$G53*'ACQUISITION ASSUMPTIONS'!$C40)+('SUBSCRIBER BASE'!BJ34*'COMMISSION ASSUMPTIONS'!$F18*'COMMISSION ASSUMPTIONS'!$G64*'ACQUISITION ASSUMPTIONS'!$C40)+('SUBSCRIBER BASE'!BJ34*'COMMISSION ASSUMPTIONS'!$G18*'COMMISSION ASSUMPTIONS'!$G75*'ACQUISITION ASSUMPTIONS'!$C40)</f>
        <v>0</v>
      </c>
      <c r="BJ26" s="494">
        <f ca="1">('SUBSCRIBER BASE'!BK34*'COMMISSION ASSUMPTIONS'!$C18*'COMMISSION ASSUMPTIONS'!$G31*'ACQUISITION ASSUMPTIONS'!$C40)+('SUBSCRIBER BASE'!BK34*'COMMISSION ASSUMPTIONS'!$D18*'COMMISSION ASSUMPTIONS'!$G42*'ACQUISITION ASSUMPTIONS'!$C40)+('SUBSCRIBER BASE'!BK34*'COMMISSION ASSUMPTIONS'!$E18*'COMMISSION ASSUMPTIONS'!$G53*'ACQUISITION ASSUMPTIONS'!$C40)+('SUBSCRIBER BASE'!BK34*'COMMISSION ASSUMPTIONS'!$F18*'COMMISSION ASSUMPTIONS'!$G64*'ACQUISITION ASSUMPTIONS'!$C40)+('SUBSCRIBER BASE'!BK34*'COMMISSION ASSUMPTIONS'!$G18*'COMMISSION ASSUMPTIONS'!$G75*'ACQUISITION ASSUMPTIONS'!$C40)</f>
        <v>0</v>
      </c>
      <c r="BK26" s="494">
        <f ca="1">('SUBSCRIBER BASE'!BL34*'COMMISSION ASSUMPTIONS'!$C18*'COMMISSION ASSUMPTIONS'!$G31*'ACQUISITION ASSUMPTIONS'!$C40)+('SUBSCRIBER BASE'!BL34*'COMMISSION ASSUMPTIONS'!$D18*'COMMISSION ASSUMPTIONS'!$G42*'ACQUISITION ASSUMPTIONS'!$C40)+('SUBSCRIBER BASE'!BL34*'COMMISSION ASSUMPTIONS'!$E18*'COMMISSION ASSUMPTIONS'!$G53*'ACQUISITION ASSUMPTIONS'!$C40)+('SUBSCRIBER BASE'!BL34*'COMMISSION ASSUMPTIONS'!$F18*'COMMISSION ASSUMPTIONS'!$G64*'ACQUISITION ASSUMPTIONS'!$C40)+('SUBSCRIBER BASE'!BL34*'COMMISSION ASSUMPTIONS'!$G18*'COMMISSION ASSUMPTIONS'!$G75*'ACQUISITION ASSUMPTIONS'!$C40)</f>
        <v>0</v>
      </c>
      <c r="BL26" s="494">
        <f ca="1">('SUBSCRIBER BASE'!BM34*'COMMISSION ASSUMPTIONS'!$C18*'COMMISSION ASSUMPTIONS'!$G31*'ACQUISITION ASSUMPTIONS'!$C40)+('SUBSCRIBER BASE'!BM34*'COMMISSION ASSUMPTIONS'!$D18*'COMMISSION ASSUMPTIONS'!$G42*'ACQUISITION ASSUMPTIONS'!$C40)+('SUBSCRIBER BASE'!BM34*'COMMISSION ASSUMPTIONS'!$E18*'COMMISSION ASSUMPTIONS'!$G53*'ACQUISITION ASSUMPTIONS'!$C40)+('SUBSCRIBER BASE'!BM34*'COMMISSION ASSUMPTIONS'!$F18*'COMMISSION ASSUMPTIONS'!$G64*'ACQUISITION ASSUMPTIONS'!$C40)+('SUBSCRIBER BASE'!BM34*'COMMISSION ASSUMPTIONS'!$G18*'COMMISSION ASSUMPTIONS'!$G75*'ACQUISITION ASSUMPTIONS'!$C40)</f>
        <v>0</v>
      </c>
      <c r="BM26" s="494">
        <f ca="1">('SUBSCRIBER BASE'!BN34*'COMMISSION ASSUMPTIONS'!$C18*'COMMISSION ASSUMPTIONS'!$G31*'ACQUISITION ASSUMPTIONS'!$C40)+('SUBSCRIBER BASE'!BN34*'COMMISSION ASSUMPTIONS'!$D18*'COMMISSION ASSUMPTIONS'!$G42*'ACQUISITION ASSUMPTIONS'!$C40)+('SUBSCRIBER BASE'!BN34*'COMMISSION ASSUMPTIONS'!$E18*'COMMISSION ASSUMPTIONS'!$G53*'ACQUISITION ASSUMPTIONS'!$C40)+('SUBSCRIBER BASE'!BN34*'COMMISSION ASSUMPTIONS'!$F18*'COMMISSION ASSUMPTIONS'!$G64*'ACQUISITION ASSUMPTIONS'!$C40)+('SUBSCRIBER BASE'!BN34*'COMMISSION ASSUMPTIONS'!$G18*'COMMISSION ASSUMPTIONS'!$G75*'ACQUISITION ASSUMPTIONS'!$C40)</f>
        <v>0</v>
      </c>
      <c r="BN26" s="494">
        <f ca="1">('SUBSCRIBER BASE'!BO34*'COMMISSION ASSUMPTIONS'!$C18*'COMMISSION ASSUMPTIONS'!$G31*'ACQUISITION ASSUMPTIONS'!$C40)+('SUBSCRIBER BASE'!BO34*'COMMISSION ASSUMPTIONS'!$D18*'COMMISSION ASSUMPTIONS'!$G42*'ACQUISITION ASSUMPTIONS'!$C40)+('SUBSCRIBER BASE'!BO34*'COMMISSION ASSUMPTIONS'!$E18*'COMMISSION ASSUMPTIONS'!$G53*'ACQUISITION ASSUMPTIONS'!$C40)+('SUBSCRIBER BASE'!BO34*'COMMISSION ASSUMPTIONS'!$F18*'COMMISSION ASSUMPTIONS'!$G64*'ACQUISITION ASSUMPTIONS'!$C40)+('SUBSCRIBER BASE'!BO34*'COMMISSION ASSUMPTIONS'!$G18*'COMMISSION ASSUMPTIONS'!$G75*'ACQUISITION ASSUMPTIONS'!$C40)</f>
        <v>0</v>
      </c>
      <c r="BO26" s="494">
        <f ca="1">('SUBSCRIBER BASE'!BP34*'COMMISSION ASSUMPTIONS'!$C18*'COMMISSION ASSUMPTIONS'!$G31*'ACQUISITION ASSUMPTIONS'!$C40)+('SUBSCRIBER BASE'!BP34*'COMMISSION ASSUMPTIONS'!$D18*'COMMISSION ASSUMPTIONS'!$G42*'ACQUISITION ASSUMPTIONS'!$C40)+('SUBSCRIBER BASE'!BP34*'COMMISSION ASSUMPTIONS'!$E18*'COMMISSION ASSUMPTIONS'!$G53*'ACQUISITION ASSUMPTIONS'!$C40)+('SUBSCRIBER BASE'!BP34*'COMMISSION ASSUMPTIONS'!$F18*'COMMISSION ASSUMPTIONS'!$G64*'ACQUISITION ASSUMPTIONS'!$C40)+('SUBSCRIBER BASE'!BP34*'COMMISSION ASSUMPTIONS'!$G18*'COMMISSION ASSUMPTIONS'!$G75*'ACQUISITION ASSUMPTIONS'!$C40)</f>
        <v>0</v>
      </c>
      <c r="BP26" s="494">
        <f ca="1">('SUBSCRIBER BASE'!BQ34*'COMMISSION ASSUMPTIONS'!$C18*'COMMISSION ASSUMPTIONS'!$G31*'ACQUISITION ASSUMPTIONS'!$C40)+('SUBSCRIBER BASE'!BQ34*'COMMISSION ASSUMPTIONS'!$D18*'COMMISSION ASSUMPTIONS'!$G42*'ACQUISITION ASSUMPTIONS'!$C40)+('SUBSCRIBER BASE'!BQ34*'COMMISSION ASSUMPTIONS'!$E18*'COMMISSION ASSUMPTIONS'!$G53*'ACQUISITION ASSUMPTIONS'!$C40)+('SUBSCRIBER BASE'!BQ34*'COMMISSION ASSUMPTIONS'!$F18*'COMMISSION ASSUMPTIONS'!$G64*'ACQUISITION ASSUMPTIONS'!$C40)+('SUBSCRIBER BASE'!BQ34*'COMMISSION ASSUMPTIONS'!$G18*'COMMISSION ASSUMPTIONS'!$G75*'ACQUISITION ASSUMPTIONS'!$C40)</f>
        <v>0</v>
      </c>
      <c r="BQ26" s="494">
        <f ca="1">('SUBSCRIBER BASE'!BR34*'COMMISSION ASSUMPTIONS'!$C18*'COMMISSION ASSUMPTIONS'!$G31*'ACQUISITION ASSUMPTIONS'!$C40)+('SUBSCRIBER BASE'!BR34*'COMMISSION ASSUMPTIONS'!$D18*'COMMISSION ASSUMPTIONS'!$G42*'ACQUISITION ASSUMPTIONS'!$C40)+('SUBSCRIBER BASE'!BR34*'COMMISSION ASSUMPTIONS'!$E18*'COMMISSION ASSUMPTIONS'!$G53*'ACQUISITION ASSUMPTIONS'!$C40)+('SUBSCRIBER BASE'!BR34*'COMMISSION ASSUMPTIONS'!$F18*'COMMISSION ASSUMPTIONS'!$G64*'ACQUISITION ASSUMPTIONS'!$C40)+('SUBSCRIBER BASE'!BR34*'COMMISSION ASSUMPTIONS'!$G18*'COMMISSION ASSUMPTIONS'!$G75*'ACQUISITION ASSUMPTIONS'!$C40)</f>
        <v>0</v>
      </c>
      <c r="BR26" s="494">
        <f ca="1">('SUBSCRIBER BASE'!BS34*'COMMISSION ASSUMPTIONS'!$C18*'COMMISSION ASSUMPTIONS'!$G31*'ACQUISITION ASSUMPTIONS'!$C40)+('SUBSCRIBER BASE'!BS34*'COMMISSION ASSUMPTIONS'!$D18*'COMMISSION ASSUMPTIONS'!$G42*'ACQUISITION ASSUMPTIONS'!$C40)+('SUBSCRIBER BASE'!BS34*'COMMISSION ASSUMPTIONS'!$E18*'COMMISSION ASSUMPTIONS'!$G53*'ACQUISITION ASSUMPTIONS'!$C40)+('SUBSCRIBER BASE'!BS34*'COMMISSION ASSUMPTIONS'!$F18*'COMMISSION ASSUMPTIONS'!$G64*'ACQUISITION ASSUMPTIONS'!$C40)+('SUBSCRIBER BASE'!BS34*'COMMISSION ASSUMPTIONS'!$G18*'COMMISSION ASSUMPTIONS'!$G75*'ACQUISITION ASSUMPTIONS'!$C40)</f>
        <v>0</v>
      </c>
    </row>
    <row r="27" spans="2:70" s="19" customFormat="1" ht="25" customHeight="1" outlineLevel="1">
      <c r="B27" s="230" t="s">
        <v>398</v>
      </c>
      <c r="C27" s="496">
        <f>SUM(C28:C37)</f>
        <v>0</v>
      </c>
      <c r="D27" s="496">
        <f>SUM(D28:D37)</f>
        <v>0</v>
      </c>
      <c r="E27" s="496">
        <f t="shared" ref="E27:BO27" si="9">SUM(E28:E37)</f>
        <v>0</v>
      </c>
      <c r="F27" s="496">
        <f t="shared" si="9"/>
        <v>0</v>
      </c>
      <c r="G27" s="496">
        <f t="shared" si="9"/>
        <v>0</v>
      </c>
      <c r="H27" s="496">
        <f t="shared" si="9"/>
        <v>0</v>
      </c>
      <c r="I27" s="496">
        <f t="shared" si="9"/>
        <v>0</v>
      </c>
      <c r="J27" s="496">
        <f t="shared" si="9"/>
        <v>0</v>
      </c>
      <c r="K27" s="496">
        <f ca="1">SUM(K28:K37)</f>
        <v>0</v>
      </c>
      <c r="L27" s="496">
        <f t="shared" ca="1" si="9"/>
        <v>0</v>
      </c>
      <c r="M27" s="496">
        <f t="shared" ca="1" si="9"/>
        <v>0</v>
      </c>
      <c r="N27" s="496">
        <f t="shared" ca="1" si="9"/>
        <v>0</v>
      </c>
      <c r="O27" s="496">
        <f t="shared" ca="1" si="9"/>
        <v>0</v>
      </c>
      <c r="P27" s="496">
        <f t="shared" ca="1" si="9"/>
        <v>0</v>
      </c>
      <c r="Q27" s="496">
        <f t="shared" ca="1" si="9"/>
        <v>0</v>
      </c>
      <c r="R27" s="496">
        <f t="shared" ca="1" si="9"/>
        <v>0</v>
      </c>
      <c r="S27" s="496">
        <f t="shared" ca="1" si="9"/>
        <v>0</v>
      </c>
      <c r="T27" s="496">
        <f t="shared" ca="1" si="9"/>
        <v>0</v>
      </c>
      <c r="U27" s="496">
        <f t="shared" ca="1" si="9"/>
        <v>0</v>
      </c>
      <c r="V27" s="496">
        <f t="shared" ca="1" si="9"/>
        <v>0</v>
      </c>
      <c r="W27" s="496">
        <f t="shared" ca="1" si="9"/>
        <v>0</v>
      </c>
      <c r="X27" s="496">
        <f t="shared" ca="1" si="9"/>
        <v>0</v>
      </c>
      <c r="Y27" s="496">
        <f t="shared" ca="1" si="9"/>
        <v>0</v>
      </c>
      <c r="Z27" s="496">
        <f t="shared" ca="1" si="9"/>
        <v>0</v>
      </c>
      <c r="AA27" s="496">
        <f t="shared" ca="1" si="9"/>
        <v>0</v>
      </c>
      <c r="AB27" s="496">
        <f t="shared" ca="1" si="9"/>
        <v>0</v>
      </c>
      <c r="AC27" s="496">
        <f t="shared" ca="1" si="9"/>
        <v>0</v>
      </c>
      <c r="AD27" s="496">
        <f t="shared" ca="1" si="9"/>
        <v>0</v>
      </c>
      <c r="AE27" s="496">
        <f t="shared" ca="1" si="9"/>
        <v>0</v>
      </c>
      <c r="AF27" s="496">
        <f t="shared" ca="1" si="9"/>
        <v>0</v>
      </c>
      <c r="AG27" s="496">
        <f t="shared" ca="1" si="9"/>
        <v>0</v>
      </c>
      <c r="AH27" s="496">
        <f t="shared" ca="1" si="9"/>
        <v>0</v>
      </c>
      <c r="AI27" s="496">
        <f t="shared" ca="1" si="9"/>
        <v>0</v>
      </c>
      <c r="AJ27" s="496">
        <f t="shared" ca="1" si="9"/>
        <v>0</v>
      </c>
      <c r="AK27" s="496">
        <f t="shared" ca="1" si="9"/>
        <v>0</v>
      </c>
      <c r="AL27" s="496">
        <f t="shared" ca="1" si="9"/>
        <v>0</v>
      </c>
      <c r="AM27" s="496">
        <f t="shared" ca="1" si="9"/>
        <v>0</v>
      </c>
      <c r="AN27" s="496">
        <f t="shared" ca="1" si="9"/>
        <v>0</v>
      </c>
      <c r="AO27" s="496">
        <f t="shared" ca="1" si="9"/>
        <v>0</v>
      </c>
      <c r="AP27" s="496">
        <f t="shared" ca="1" si="9"/>
        <v>0</v>
      </c>
      <c r="AQ27" s="496">
        <f t="shared" ca="1" si="9"/>
        <v>0</v>
      </c>
      <c r="AR27" s="496">
        <f t="shared" ca="1" si="9"/>
        <v>0</v>
      </c>
      <c r="AS27" s="496">
        <f t="shared" ca="1" si="9"/>
        <v>0</v>
      </c>
      <c r="AT27" s="496">
        <f t="shared" ca="1" si="9"/>
        <v>0</v>
      </c>
      <c r="AU27" s="496">
        <f t="shared" ca="1" si="9"/>
        <v>0</v>
      </c>
      <c r="AV27" s="496">
        <f t="shared" ca="1" si="9"/>
        <v>0</v>
      </c>
      <c r="AW27" s="496">
        <f ca="1">SUM(AW28:AW37)</f>
        <v>0</v>
      </c>
      <c r="AX27" s="496">
        <f t="shared" ca="1" si="9"/>
        <v>0</v>
      </c>
      <c r="AY27" s="496">
        <f t="shared" ca="1" si="9"/>
        <v>0</v>
      </c>
      <c r="AZ27" s="496">
        <f t="shared" ca="1" si="9"/>
        <v>0</v>
      </c>
      <c r="BA27" s="496">
        <f t="shared" ca="1" si="9"/>
        <v>0</v>
      </c>
      <c r="BB27" s="496">
        <f t="shared" ca="1" si="9"/>
        <v>0</v>
      </c>
      <c r="BC27" s="496">
        <f t="shared" ca="1" si="9"/>
        <v>0</v>
      </c>
      <c r="BD27" s="496">
        <f t="shared" ca="1" si="9"/>
        <v>0</v>
      </c>
      <c r="BE27" s="496">
        <f t="shared" ca="1" si="9"/>
        <v>0</v>
      </c>
      <c r="BF27" s="496">
        <f t="shared" ca="1" si="9"/>
        <v>0</v>
      </c>
      <c r="BG27" s="496">
        <f t="shared" ca="1" si="9"/>
        <v>0</v>
      </c>
      <c r="BH27" s="496">
        <f t="shared" ca="1" si="9"/>
        <v>0</v>
      </c>
      <c r="BI27" s="496">
        <f t="shared" ca="1" si="9"/>
        <v>0</v>
      </c>
      <c r="BJ27" s="496">
        <f t="shared" ca="1" si="9"/>
        <v>0</v>
      </c>
      <c r="BK27" s="496">
        <f ca="1">SUM(BK28:BK37)</f>
        <v>0</v>
      </c>
      <c r="BL27" s="496">
        <f t="shared" ca="1" si="9"/>
        <v>0</v>
      </c>
      <c r="BM27" s="496">
        <f t="shared" ca="1" si="9"/>
        <v>0</v>
      </c>
      <c r="BN27" s="496">
        <f t="shared" ca="1" si="9"/>
        <v>0</v>
      </c>
      <c r="BO27" s="496">
        <f t="shared" ca="1" si="9"/>
        <v>0</v>
      </c>
      <c r="BP27" s="496">
        <f t="shared" ref="BP27:BR27" ca="1" si="10">SUM(BP28:BP37)</f>
        <v>0</v>
      </c>
      <c r="BQ27" s="496">
        <f t="shared" ca="1" si="10"/>
        <v>0</v>
      </c>
      <c r="BR27" s="496">
        <f t="shared" ca="1" si="10"/>
        <v>0</v>
      </c>
    </row>
    <row r="28" spans="2:70" ht="25" customHeight="1" outlineLevel="1">
      <c r="B28" s="181" t="str">
        <f>B39</f>
        <v>MVLP1</v>
      </c>
      <c r="C28" s="497">
        <f>('SUBSCRIBER BASE'!C25*'COMMISSION ASSUMPTIONS'!$C9*'COMMISSION ASSUMPTIONS'!$H22*'ACQUISITION ASSUMPTIONS'!$D$31)+('SUBSCRIBER BASE'!C25*'COMMISSION ASSUMPTIONS'!$D9*'COMMISSION ASSUMPTIONS'!$H33*'ACQUISITION ASSUMPTIONS'!$D31)+('SUBSCRIBER BASE'!C25*'COMMISSION ASSUMPTIONS'!$E9*'COMMISSION ASSUMPTIONS'!$H44*'ACQUISITION ASSUMPTIONS'!$D31)+('SUBSCRIBER BASE'!C25*'COMMISSION ASSUMPTIONS'!$F9*'COMMISSION ASSUMPTIONS'!$H55*'ACQUISITION ASSUMPTIONS'!$D31)+('SUBSCRIBER BASE'!C25*'COMMISSION ASSUMPTIONS'!$G9*'COMMISSION ASSUMPTIONS'!$H66*'ACQUISITION ASSUMPTIONS'!$D31)</f>
        <v>0</v>
      </c>
      <c r="D28" s="497">
        <f>('SUBSCRIBER BASE'!D25*'COMMISSION ASSUMPTIONS'!$C9*'COMMISSION ASSUMPTIONS'!$H22*'ACQUISITION ASSUMPTIONS'!$D$31)+('SUBSCRIBER BASE'!D25*'COMMISSION ASSUMPTIONS'!$D9*'COMMISSION ASSUMPTIONS'!$H33*'ACQUISITION ASSUMPTIONS'!$D31)+('SUBSCRIBER BASE'!D25*'COMMISSION ASSUMPTIONS'!$E9*'COMMISSION ASSUMPTIONS'!$H44*'ACQUISITION ASSUMPTIONS'!$D31)+('SUBSCRIBER BASE'!D25*'COMMISSION ASSUMPTIONS'!$F9*'COMMISSION ASSUMPTIONS'!$H55*'ACQUISITION ASSUMPTIONS'!$D31)+('SUBSCRIBER BASE'!D25*'COMMISSION ASSUMPTIONS'!$G9*'COMMISSION ASSUMPTIONS'!$H66*'ACQUISITION ASSUMPTIONS'!$D31)</f>
        <v>0</v>
      </c>
      <c r="E28" s="497">
        <f>('SUBSCRIBER BASE'!E25*'COMMISSION ASSUMPTIONS'!$C9*'COMMISSION ASSUMPTIONS'!$H22*'ACQUISITION ASSUMPTIONS'!$D$31)+('SUBSCRIBER BASE'!E25*'COMMISSION ASSUMPTIONS'!$D9*'COMMISSION ASSUMPTIONS'!$H33*'ACQUISITION ASSUMPTIONS'!$D31)+('SUBSCRIBER BASE'!E25*'COMMISSION ASSUMPTIONS'!$E9*'COMMISSION ASSUMPTIONS'!$H44*'ACQUISITION ASSUMPTIONS'!$D31)+('SUBSCRIBER BASE'!E25*'COMMISSION ASSUMPTIONS'!$F9*'COMMISSION ASSUMPTIONS'!$H55*'ACQUISITION ASSUMPTIONS'!$D31)+('SUBSCRIBER BASE'!E25*'COMMISSION ASSUMPTIONS'!$G9*'COMMISSION ASSUMPTIONS'!$H66*'ACQUISITION ASSUMPTIONS'!$D31)</f>
        <v>0</v>
      </c>
      <c r="F28" s="497">
        <f>('SUBSCRIBER BASE'!F25*'COMMISSION ASSUMPTIONS'!$C9*'COMMISSION ASSUMPTIONS'!$H22*'ACQUISITION ASSUMPTIONS'!$D$31)+('SUBSCRIBER BASE'!F25*'COMMISSION ASSUMPTIONS'!$D9*'COMMISSION ASSUMPTIONS'!$H33*'ACQUISITION ASSUMPTIONS'!$D31)+('SUBSCRIBER BASE'!F25*'COMMISSION ASSUMPTIONS'!$E9*'COMMISSION ASSUMPTIONS'!$H44*'ACQUISITION ASSUMPTIONS'!$D31)+('SUBSCRIBER BASE'!F25*'COMMISSION ASSUMPTIONS'!$F9*'COMMISSION ASSUMPTIONS'!$H55*'ACQUISITION ASSUMPTIONS'!$D31)+('SUBSCRIBER BASE'!F25*'COMMISSION ASSUMPTIONS'!$G9*'COMMISSION ASSUMPTIONS'!$H66*'ACQUISITION ASSUMPTIONS'!$D31)</f>
        <v>0</v>
      </c>
      <c r="G28" s="497">
        <f>('SUBSCRIBER BASE'!G25*'COMMISSION ASSUMPTIONS'!$C9*'COMMISSION ASSUMPTIONS'!$H22*'ACQUISITION ASSUMPTIONS'!$D$31)+('SUBSCRIBER BASE'!G25*'COMMISSION ASSUMPTIONS'!$D9*'COMMISSION ASSUMPTIONS'!$H33*'ACQUISITION ASSUMPTIONS'!$D31)+('SUBSCRIBER BASE'!G25*'COMMISSION ASSUMPTIONS'!$E9*'COMMISSION ASSUMPTIONS'!$H44*'ACQUISITION ASSUMPTIONS'!$D31)+('SUBSCRIBER BASE'!G25*'COMMISSION ASSUMPTIONS'!$F9*'COMMISSION ASSUMPTIONS'!$H55*'ACQUISITION ASSUMPTIONS'!$D31)+('SUBSCRIBER BASE'!G25*'COMMISSION ASSUMPTIONS'!$G9*'COMMISSION ASSUMPTIONS'!$H66*'ACQUISITION ASSUMPTIONS'!$D31)</f>
        <v>0</v>
      </c>
      <c r="H28" s="497">
        <f>('SUBSCRIBER BASE'!H25*'COMMISSION ASSUMPTIONS'!$C9*'COMMISSION ASSUMPTIONS'!$H22*'ACQUISITION ASSUMPTIONS'!$D$31)+('SUBSCRIBER BASE'!H25*'COMMISSION ASSUMPTIONS'!$D9*'COMMISSION ASSUMPTIONS'!$H33*'ACQUISITION ASSUMPTIONS'!$D31)+('SUBSCRIBER BASE'!H25*'COMMISSION ASSUMPTIONS'!$E9*'COMMISSION ASSUMPTIONS'!$H44*'ACQUISITION ASSUMPTIONS'!$D31)+('SUBSCRIBER BASE'!H25*'COMMISSION ASSUMPTIONS'!$F9*'COMMISSION ASSUMPTIONS'!$H55*'ACQUISITION ASSUMPTIONS'!$D31)+('SUBSCRIBER BASE'!H25*'COMMISSION ASSUMPTIONS'!$G9*'COMMISSION ASSUMPTIONS'!$H66*'ACQUISITION ASSUMPTIONS'!$D31)</f>
        <v>0</v>
      </c>
      <c r="I28" s="497">
        <f>('SUBSCRIBER BASE'!I25*'COMMISSION ASSUMPTIONS'!$C9*'COMMISSION ASSUMPTIONS'!$H22*'ACQUISITION ASSUMPTIONS'!$D$31)+('SUBSCRIBER BASE'!I25*'COMMISSION ASSUMPTIONS'!$D9*'COMMISSION ASSUMPTIONS'!$H33*'ACQUISITION ASSUMPTIONS'!$D31)+('SUBSCRIBER BASE'!I25*'COMMISSION ASSUMPTIONS'!$E9*'COMMISSION ASSUMPTIONS'!$H44*'ACQUISITION ASSUMPTIONS'!$D31)+('SUBSCRIBER BASE'!I25*'COMMISSION ASSUMPTIONS'!$F9*'COMMISSION ASSUMPTIONS'!$H55*'ACQUISITION ASSUMPTIONS'!$D31)+('SUBSCRIBER BASE'!I25*'COMMISSION ASSUMPTIONS'!$G9*'COMMISSION ASSUMPTIONS'!$H66*'ACQUISITION ASSUMPTIONS'!$D31)</f>
        <v>0</v>
      </c>
      <c r="J28" s="497">
        <f>('SUBSCRIBER BASE'!J25*'COMMISSION ASSUMPTIONS'!$C9*'COMMISSION ASSUMPTIONS'!$H22*'ACQUISITION ASSUMPTIONS'!$D$31)+('SUBSCRIBER BASE'!J25*'COMMISSION ASSUMPTIONS'!$D9*'COMMISSION ASSUMPTIONS'!$H33*'ACQUISITION ASSUMPTIONS'!$D31)+('SUBSCRIBER BASE'!J25*'COMMISSION ASSUMPTIONS'!$E9*'COMMISSION ASSUMPTIONS'!$H44*'ACQUISITION ASSUMPTIONS'!$D31)+('SUBSCRIBER BASE'!J25*'COMMISSION ASSUMPTIONS'!$F9*'COMMISSION ASSUMPTIONS'!$H55*'ACQUISITION ASSUMPTIONS'!$D31)+('SUBSCRIBER BASE'!J25*'COMMISSION ASSUMPTIONS'!$G9*'COMMISSION ASSUMPTIONS'!$H66*'ACQUISITION ASSUMPTIONS'!$D31)</f>
        <v>0</v>
      </c>
      <c r="K28" s="497">
        <f ca="1">('SUBSCRIBER BASE'!L25*'COMMISSION ASSUMPTIONS'!$C9*'COMMISSION ASSUMPTIONS'!$H22*'ACQUISITION ASSUMPTIONS'!$D$31)+('SUBSCRIBER BASE'!L25*'COMMISSION ASSUMPTIONS'!$D9*'COMMISSION ASSUMPTIONS'!$H33*'ACQUISITION ASSUMPTIONS'!$D31)+('SUBSCRIBER BASE'!L25*'COMMISSION ASSUMPTIONS'!$E9*'COMMISSION ASSUMPTIONS'!$H44*'ACQUISITION ASSUMPTIONS'!$D31)+('SUBSCRIBER BASE'!L25*'COMMISSION ASSUMPTIONS'!$F9*'COMMISSION ASSUMPTIONS'!$H55*'ACQUISITION ASSUMPTIONS'!$D31)+('SUBSCRIBER BASE'!L25*'COMMISSION ASSUMPTIONS'!$G9*'COMMISSION ASSUMPTIONS'!$H66*'ACQUISITION ASSUMPTIONS'!$D31)</f>
        <v>0</v>
      </c>
      <c r="L28" s="497">
        <f ca="1">('SUBSCRIBER BASE'!M25*'COMMISSION ASSUMPTIONS'!$C9*'COMMISSION ASSUMPTIONS'!$H22*'ACQUISITION ASSUMPTIONS'!$D$31)+('SUBSCRIBER BASE'!M25*'COMMISSION ASSUMPTIONS'!$D9*'COMMISSION ASSUMPTIONS'!$H33*'ACQUISITION ASSUMPTIONS'!$D31)+('SUBSCRIBER BASE'!M25*'COMMISSION ASSUMPTIONS'!$E9*'COMMISSION ASSUMPTIONS'!$H44*'ACQUISITION ASSUMPTIONS'!$D31)+('SUBSCRIBER BASE'!M25*'COMMISSION ASSUMPTIONS'!$F9*'COMMISSION ASSUMPTIONS'!$H55*'ACQUISITION ASSUMPTIONS'!$D31)+('SUBSCRIBER BASE'!M25*'COMMISSION ASSUMPTIONS'!$G9*'COMMISSION ASSUMPTIONS'!$H66*'ACQUISITION ASSUMPTIONS'!$D31)</f>
        <v>0</v>
      </c>
      <c r="M28" s="497">
        <f ca="1">('SUBSCRIBER BASE'!N25*'COMMISSION ASSUMPTIONS'!$C9*'COMMISSION ASSUMPTIONS'!$H22*'ACQUISITION ASSUMPTIONS'!$D$31)+('SUBSCRIBER BASE'!N25*'COMMISSION ASSUMPTIONS'!$D9*'COMMISSION ASSUMPTIONS'!$H33*'ACQUISITION ASSUMPTIONS'!$D31)+('SUBSCRIBER BASE'!N25*'COMMISSION ASSUMPTIONS'!$E9*'COMMISSION ASSUMPTIONS'!$H44*'ACQUISITION ASSUMPTIONS'!$D31)+('SUBSCRIBER BASE'!N25*'COMMISSION ASSUMPTIONS'!$F9*'COMMISSION ASSUMPTIONS'!$H55*'ACQUISITION ASSUMPTIONS'!$D31)+('SUBSCRIBER BASE'!N25*'COMMISSION ASSUMPTIONS'!$G9*'COMMISSION ASSUMPTIONS'!$H66*'ACQUISITION ASSUMPTIONS'!$D31)</f>
        <v>0</v>
      </c>
      <c r="N28" s="497">
        <f ca="1">('SUBSCRIBER BASE'!O25*'COMMISSION ASSUMPTIONS'!$C9*'COMMISSION ASSUMPTIONS'!$H22*'ACQUISITION ASSUMPTIONS'!$D$31)+('SUBSCRIBER BASE'!O25*'COMMISSION ASSUMPTIONS'!$D9*'COMMISSION ASSUMPTIONS'!$H33*'ACQUISITION ASSUMPTIONS'!$D31)+('SUBSCRIBER BASE'!O25*'COMMISSION ASSUMPTIONS'!$E9*'COMMISSION ASSUMPTIONS'!$H44*'ACQUISITION ASSUMPTIONS'!$D31)+('SUBSCRIBER BASE'!O25*'COMMISSION ASSUMPTIONS'!$F9*'COMMISSION ASSUMPTIONS'!$H55*'ACQUISITION ASSUMPTIONS'!$D31)+('SUBSCRIBER BASE'!O25*'COMMISSION ASSUMPTIONS'!$G9*'COMMISSION ASSUMPTIONS'!$H66*'ACQUISITION ASSUMPTIONS'!$D31)</f>
        <v>0</v>
      </c>
      <c r="O28" s="497">
        <f ca="1">('SUBSCRIBER BASE'!P25*'COMMISSION ASSUMPTIONS'!$C9*'COMMISSION ASSUMPTIONS'!$H22*'ACQUISITION ASSUMPTIONS'!$D$31)+('SUBSCRIBER BASE'!P25*'COMMISSION ASSUMPTIONS'!$D9*'COMMISSION ASSUMPTIONS'!$H33*'ACQUISITION ASSUMPTIONS'!$D31)+('SUBSCRIBER BASE'!P25*'COMMISSION ASSUMPTIONS'!$E9*'COMMISSION ASSUMPTIONS'!$H44*'ACQUISITION ASSUMPTIONS'!$D31)+('SUBSCRIBER BASE'!P25*'COMMISSION ASSUMPTIONS'!$F9*'COMMISSION ASSUMPTIONS'!$H55*'ACQUISITION ASSUMPTIONS'!$D31)+('SUBSCRIBER BASE'!P25*'COMMISSION ASSUMPTIONS'!$G9*'COMMISSION ASSUMPTIONS'!$H66*'ACQUISITION ASSUMPTIONS'!$D31)</f>
        <v>0</v>
      </c>
      <c r="P28" s="497">
        <f ca="1">('SUBSCRIBER BASE'!Q25*'COMMISSION ASSUMPTIONS'!$C9*'COMMISSION ASSUMPTIONS'!$H22*'ACQUISITION ASSUMPTIONS'!$D$31)+('SUBSCRIBER BASE'!Q25*'COMMISSION ASSUMPTIONS'!$D9*'COMMISSION ASSUMPTIONS'!$H33*'ACQUISITION ASSUMPTIONS'!$D31)+('SUBSCRIBER BASE'!Q25*'COMMISSION ASSUMPTIONS'!$E9*'COMMISSION ASSUMPTIONS'!$H44*'ACQUISITION ASSUMPTIONS'!$D31)+('SUBSCRIBER BASE'!Q25*'COMMISSION ASSUMPTIONS'!$F9*'COMMISSION ASSUMPTIONS'!$H55*'ACQUISITION ASSUMPTIONS'!$D31)+('SUBSCRIBER BASE'!Q25*'COMMISSION ASSUMPTIONS'!$G9*'COMMISSION ASSUMPTIONS'!$H66*'ACQUISITION ASSUMPTIONS'!$D31)</f>
        <v>0</v>
      </c>
      <c r="Q28" s="497">
        <f ca="1">('SUBSCRIBER BASE'!R25*'COMMISSION ASSUMPTIONS'!$C9*'COMMISSION ASSUMPTIONS'!$H22*'ACQUISITION ASSUMPTIONS'!$D$31)+('SUBSCRIBER BASE'!R25*'COMMISSION ASSUMPTIONS'!$D9*'COMMISSION ASSUMPTIONS'!$H33*'ACQUISITION ASSUMPTIONS'!$D31)+('SUBSCRIBER BASE'!R25*'COMMISSION ASSUMPTIONS'!$E9*'COMMISSION ASSUMPTIONS'!$H44*'ACQUISITION ASSUMPTIONS'!$D31)+('SUBSCRIBER BASE'!R25*'COMMISSION ASSUMPTIONS'!$F9*'COMMISSION ASSUMPTIONS'!$H55*'ACQUISITION ASSUMPTIONS'!$D31)+('SUBSCRIBER BASE'!R25*'COMMISSION ASSUMPTIONS'!$G9*'COMMISSION ASSUMPTIONS'!$H66*'ACQUISITION ASSUMPTIONS'!$D31)</f>
        <v>0</v>
      </c>
      <c r="R28" s="497">
        <f ca="1">('SUBSCRIBER BASE'!S25*'COMMISSION ASSUMPTIONS'!$C9*'COMMISSION ASSUMPTIONS'!$H22*'ACQUISITION ASSUMPTIONS'!$D$31)+('SUBSCRIBER BASE'!S25*'COMMISSION ASSUMPTIONS'!$D9*'COMMISSION ASSUMPTIONS'!$H33*'ACQUISITION ASSUMPTIONS'!$D31)+('SUBSCRIBER BASE'!S25*'COMMISSION ASSUMPTIONS'!$E9*'COMMISSION ASSUMPTIONS'!$H44*'ACQUISITION ASSUMPTIONS'!$D31)+('SUBSCRIBER BASE'!S25*'COMMISSION ASSUMPTIONS'!$F9*'COMMISSION ASSUMPTIONS'!$H55*'ACQUISITION ASSUMPTIONS'!$D31)+('SUBSCRIBER BASE'!S25*'COMMISSION ASSUMPTIONS'!$G9*'COMMISSION ASSUMPTIONS'!$H66*'ACQUISITION ASSUMPTIONS'!$D31)</f>
        <v>0</v>
      </c>
      <c r="S28" s="497">
        <f ca="1">('SUBSCRIBER BASE'!T25*'COMMISSION ASSUMPTIONS'!$C9*'COMMISSION ASSUMPTIONS'!$H22*'ACQUISITION ASSUMPTIONS'!$D$31)+('SUBSCRIBER BASE'!T25*'COMMISSION ASSUMPTIONS'!$D9*'COMMISSION ASSUMPTIONS'!$H33*'ACQUISITION ASSUMPTIONS'!$D31)+('SUBSCRIBER BASE'!T25*'COMMISSION ASSUMPTIONS'!$E9*'COMMISSION ASSUMPTIONS'!$H44*'ACQUISITION ASSUMPTIONS'!$D31)+('SUBSCRIBER BASE'!T25*'COMMISSION ASSUMPTIONS'!$F9*'COMMISSION ASSUMPTIONS'!$H55*'ACQUISITION ASSUMPTIONS'!$D31)+('SUBSCRIBER BASE'!T25*'COMMISSION ASSUMPTIONS'!$G9*'COMMISSION ASSUMPTIONS'!$H66*'ACQUISITION ASSUMPTIONS'!$D31)</f>
        <v>0</v>
      </c>
      <c r="T28" s="497">
        <f ca="1">('SUBSCRIBER BASE'!U25*'COMMISSION ASSUMPTIONS'!$C9*'COMMISSION ASSUMPTIONS'!$H22*'ACQUISITION ASSUMPTIONS'!$D$31)+('SUBSCRIBER BASE'!U25*'COMMISSION ASSUMPTIONS'!$D9*'COMMISSION ASSUMPTIONS'!$H33*'ACQUISITION ASSUMPTIONS'!$D31)+('SUBSCRIBER BASE'!U25*'COMMISSION ASSUMPTIONS'!$E9*'COMMISSION ASSUMPTIONS'!$H44*'ACQUISITION ASSUMPTIONS'!$D31)+('SUBSCRIBER BASE'!U25*'COMMISSION ASSUMPTIONS'!$F9*'COMMISSION ASSUMPTIONS'!$H55*'ACQUISITION ASSUMPTIONS'!$D31)+('SUBSCRIBER BASE'!U25*'COMMISSION ASSUMPTIONS'!$G9*'COMMISSION ASSUMPTIONS'!$H66*'ACQUISITION ASSUMPTIONS'!$D31)</f>
        <v>0</v>
      </c>
      <c r="U28" s="497">
        <f ca="1">('SUBSCRIBER BASE'!V25*'COMMISSION ASSUMPTIONS'!$C9*'COMMISSION ASSUMPTIONS'!$H22*'ACQUISITION ASSUMPTIONS'!$D$31)+('SUBSCRIBER BASE'!V25*'COMMISSION ASSUMPTIONS'!$D9*'COMMISSION ASSUMPTIONS'!$H33*'ACQUISITION ASSUMPTIONS'!$D31)+('SUBSCRIBER BASE'!V25*'COMMISSION ASSUMPTIONS'!$E9*'COMMISSION ASSUMPTIONS'!$H44*'ACQUISITION ASSUMPTIONS'!$D31)+('SUBSCRIBER BASE'!V25*'COMMISSION ASSUMPTIONS'!$F9*'COMMISSION ASSUMPTIONS'!$H55*'ACQUISITION ASSUMPTIONS'!$D31)+('SUBSCRIBER BASE'!V25*'COMMISSION ASSUMPTIONS'!$G9*'COMMISSION ASSUMPTIONS'!$H66*'ACQUISITION ASSUMPTIONS'!$D31)</f>
        <v>0</v>
      </c>
      <c r="V28" s="497">
        <f ca="1">('SUBSCRIBER BASE'!W25*'COMMISSION ASSUMPTIONS'!$C9*'COMMISSION ASSUMPTIONS'!$H22*'ACQUISITION ASSUMPTIONS'!$D$31)+('SUBSCRIBER BASE'!W25*'COMMISSION ASSUMPTIONS'!$D9*'COMMISSION ASSUMPTIONS'!$H33*'ACQUISITION ASSUMPTIONS'!$D31)+('SUBSCRIBER BASE'!W25*'COMMISSION ASSUMPTIONS'!$E9*'COMMISSION ASSUMPTIONS'!$H44*'ACQUISITION ASSUMPTIONS'!$D31)+('SUBSCRIBER BASE'!W25*'COMMISSION ASSUMPTIONS'!$F9*'COMMISSION ASSUMPTIONS'!$H55*'ACQUISITION ASSUMPTIONS'!$D31)+('SUBSCRIBER BASE'!W25*'COMMISSION ASSUMPTIONS'!$G9*'COMMISSION ASSUMPTIONS'!$H66*'ACQUISITION ASSUMPTIONS'!$D31)</f>
        <v>0</v>
      </c>
      <c r="W28" s="497">
        <f ca="1">('SUBSCRIBER BASE'!X25*'COMMISSION ASSUMPTIONS'!$C9*'COMMISSION ASSUMPTIONS'!$H22*'ACQUISITION ASSUMPTIONS'!$D$31)+('SUBSCRIBER BASE'!X25*'COMMISSION ASSUMPTIONS'!$D9*'COMMISSION ASSUMPTIONS'!$H33*'ACQUISITION ASSUMPTIONS'!$D31)+('SUBSCRIBER BASE'!X25*'COMMISSION ASSUMPTIONS'!$E9*'COMMISSION ASSUMPTIONS'!$H44*'ACQUISITION ASSUMPTIONS'!$D31)+('SUBSCRIBER BASE'!X25*'COMMISSION ASSUMPTIONS'!$F9*'COMMISSION ASSUMPTIONS'!$H55*'ACQUISITION ASSUMPTIONS'!$D31)+('SUBSCRIBER BASE'!X25*'COMMISSION ASSUMPTIONS'!$G9*'COMMISSION ASSUMPTIONS'!$H66*'ACQUISITION ASSUMPTIONS'!$D31)</f>
        <v>0</v>
      </c>
      <c r="X28" s="497">
        <f ca="1">('SUBSCRIBER BASE'!Y25*'COMMISSION ASSUMPTIONS'!$C9*'COMMISSION ASSUMPTIONS'!$H22*'ACQUISITION ASSUMPTIONS'!$D$31)+('SUBSCRIBER BASE'!Y25*'COMMISSION ASSUMPTIONS'!$D9*'COMMISSION ASSUMPTIONS'!$H33*'ACQUISITION ASSUMPTIONS'!$D31)+('SUBSCRIBER BASE'!Y25*'COMMISSION ASSUMPTIONS'!$E9*'COMMISSION ASSUMPTIONS'!$H44*'ACQUISITION ASSUMPTIONS'!$D31)+('SUBSCRIBER BASE'!Y25*'COMMISSION ASSUMPTIONS'!$F9*'COMMISSION ASSUMPTIONS'!$H55*'ACQUISITION ASSUMPTIONS'!$D31)+('SUBSCRIBER BASE'!Y25*'COMMISSION ASSUMPTIONS'!$G9*'COMMISSION ASSUMPTIONS'!$H66*'ACQUISITION ASSUMPTIONS'!$D31)</f>
        <v>0</v>
      </c>
      <c r="Y28" s="497">
        <f ca="1">('SUBSCRIBER BASE'!Z25*'COMMISSION ASSUMPTIONS'!$C9*'COMMISSION ASSUMPTIONS'!$H22*'ACQUISITION ASSUMPTIONS'!$D$31)+('SUBSCRIBER BASE'!Z25*'COMMISSION ASSUMPTIONS'!$D9*'COMMISSION ASSUMPTIONS'!$H33*'ACQUISITION ASSUMPTIONS'!$D31)+('SUBSCRIBER BASE'!Z25*'COMMISSION ASSUMPTIONS'!$E9*'COMMISSION ASSUMPTIONS'!$H44*'ACQUISITION ASSUMPTIONS'!$D31)+('SUBSCRIBER BASE'!Z25*'COMMISSION ASSUMPTIONS'!$F9*'COMMISSION ASSUMPTIONS'!$H55*'ACQUISITION ASSUMPTIONS'!$D31)+('SUBSCRIBER BASE'!Z25*'COMMISSION ASSUMPTIONS'!$G9*'COMMISSION ASSUMPTIONS'!$H66*'ACQUISITION ASSUMPTIONS'!$D31)</f>
        <v>0</v>
      </c>
      <c r="Z28" s="497">
        <f ca="1">('SUBSCRIBER BASE'!AA25*'COMMISSION ASSUMPTIONS'!$C9*'COMMISSION ASSUMPTIONS'!$H22*'ACQUISITION ASSUMPTIONS'!$D$31)+('SUBSCRIBER BASE'!AA25*'COMMISSION ASSUMPTIONS'!$D9*'COMMISSION ASSUMPTIONS'!$H33*'ACQUISITION ASSUMPTIONS'!$D31)+('SUBSCRIBER BASE'!AA25*'COMMISSION ASSUMPTIONS'!$E9*'COMMISSION ASSUMPTIONS'!$H44*'ACQUISITION ASSUMPTIONS'!$D31)+('SUBSCRIBER BASE'!AA25*'COMMISSION ASSUMPTIONS'!$F9*'COMMISSION ASSUMPTIONS'!$H55*'ACQUISITION ASSUMPTIONS'!$D31)+('SUBSCRIBER BASE'!AA25*'COMMISSION ASSUMPTIONS'!$G9*'COMMISSION ASSUMPTIONS'!$H66*'ACQUISITION ASSUMPTIONS'!$D31)</f>
        <v>0</v>
      </c>
      <c r="AA28" s="497">
        <f ca="1">('SUBSCRIBER BASE'!AB25*'COMMISSION ASSUMPTIONS'!$C9*'COMMISSION ASSUMPTIONS'!$H22*'ACQUISITION ASSUMPTIONS'!$D$31)+('SUBSCRIBER BASE'!AB25*'COMMISSION ASSUMPTIONS'!$D9*'COMMISSION ASSUMPTIONS'!$H33*'ACQUISITION ASSUMPTIONS'!$D31)+('SUBSCRIBER BASE'!AB25*'COMMISSION ASSUMPTIONS'!$E9*'COMMISSION ASSUMPTIONS'!$H44*'ACQUISITION ASSUMPTIONS'!$D31)+('SUBSCRIBER BASE'!AB25*'COMMISSION ASSUMPTIONS'!$F9*'COMMISSION ASSUMPTIONS'!$H55*'ACQUISITION ASSUMPTIONS'!$D31)+('SUBSCRIBER BASE'!AB25*'COMMISSION ASSUMPTIONS'!$G9*'COMMISSION ASSUMPTIONS'!$H66*'ACQUISITION ASSUMPTIONS'!$D31)</f>
        <v>0</v>
      </c>
      <c r="AB28" s="497">
        <f ca="1">('SUBSCRIBER BASE'!AC25*'COMMISSION ASSUMPTIONS'!$C9*'COMMISSION ASSUMPTIONS'!$H22*'ACQUISITION ASSUMPTIONS'!$D$31)+('SUBSCRIBER BASE'!AC25*'COMMISSION ASSUMPTIONS'!$D9*'COMMISSION ASSUMPTIONS'!$H33*'ACQUISITION ASSUMPTIONS'!$D31)+('SUBSCRIBER BASE'!AC25*'COMMISSION ASSUMPTIONS'!$E9*'COMMISSION ASSUMPTIONS'!$H44*'ACQUISITION ASSUMPTIONS'!$D31)+('SUBSCRIBER BASE'!AC25*'COMMISSION ASSUMPTIONS'!$F9*'COMMISSION ASSUMPTIONS'!$H55*'ACQUISITION ASSUMPTIONS'!$D31)+('SUBSCRIBER BASE'!AC25*'COMMISSION ASSUMPTIONS'!$G9*'COMMISSION ASSUMPTIONS'!$H66*'ACQUISITION ASSUMPTIONS'!$D31)</f>
        <v>0</v>
      </c>
      <c r="AC28" s="497">
        <f ca="1">('SUBSCRIBER BASE'!AD25*'COMMISSION ASSUMPTIONS'!$C9*'COMMISSION ASSUMPTIONS'!$H22*'ACQUISITION ASSUMPTIONS'!$D$31)+('SUBSCRIBER BASE'!AD25*'COMMISSION ASSUMPTIONS'!$D9*'COMMISSION ASSUMPTIONS'!$H33*'ACQUISITION ASSUMPTIONS'!$D31)+('SUBSCRIBER BASE'!AD25*'COMMISSION ASSUMPTIONS'!$E9*'COMMISSION ASSUMPTIONS'!$H44*'ACQUISITION ASSUMPTIONS'!$D31)+('SUBSCRIBER BASE'!AD25*'COMMISSION ASSUMPTIONS'!$F9*'COMMISSION ASSUMPTIONS'!$H55*'ACQUISITION ASSUMPTIONS'!$D31)+('SUBSCRIBER BASE'!AD25*'COMMISSION ASSUMPTIONS'!$G9*'COMMISSION ASSUMPTIONS'!$H66*'ACQUISITION ASSUMPTIONS'!$D31)</f>
        <v>0</v>
      </c>
      <c r="AD28" s="497">
        <f ca="1">('SUBSCRIBER BASE'!AE25*'COMMISSION ASSUMPTIONS'!$C9*'COMMISSION ASSUMPTIONS'!$H22*'ACQUISITION ASSUMPTIONS'!$D$31)+('SUBSCRIBER BASE'!AE25*'COMMISSION ASSUMPTIONS'!$D9*'COMMISSION ASSUMPTIONS'!$H33*'ACQUISITION ASSUMPTIONS'!$D31)+('SUBSCRIBER BASE'!AE25*'COMMISSION ASSUMPTIONS'!$E9*'COMMISSION ASSUMPTIONS'!$H44*'ACQUISITION ASSUMPTIONS'!$D31)+('SUBSCRIBER BASE'!AE25*'COMMISSION ASSUMPTIONS'!$F9*'COMMISSION ASSUMPTIONS'!$H55*'ACQUISITION ASSUMPTIONS'!$D31)+('SUBSCRIBER BASE'!AE25*'COMMISSION ASSUMPTIONS'!$G9*'COMMISSION ASSUMPTIONS'!$H66*'ACQUISITION ASSUMPTIONS'!$D31)</f>
        <v>0</v>
      </c>
      <c r="AE28" s="497">
        <f ca="1">('SUBSCRIBER BASE'!AF25*'COMMISSION ASSUMPTIONS'!$C9*'COMMISSION ASSUMPTIONS'!$H22*'ACQUISITION ASSUMPTIONS'!$D$31)+('SUBSCRIBER BASE'!AF25*'COMMISSION ASSUMPTIONS'!$D9*'COMMISSION ASSUMPTIONS'!$H33*'ACQUISITION ASSUMPTIONS'!$D31)+('SUBSCRIBER BASE'!AF25*'COMMISSION ASSUMPTIONS'!$E9*'COMMISSION ASSUMPTIONS'!$H44*'ACQUISITION ASSUMPTIONS'!$D31)+('SUBSCRIBER BASE'!AF25*'COMMISSION ASSUMPTIONS'!$F9*'COMMISSION ASSUMPTIONS'!$H55*'ACQUISITION ASSUMPTIONS'!$D31)+('SUBSCRIBER BASE'!AF25*'COMMISSION ASSUMPTIONS'!$G9*'COMMISSION ASSUMPTIONS'!$H66*'ACQUISITION ASSUMPTIONS'!$D31)</f>
        <v>0</v>
      </c>
      <c r="AF28" s="497">
        <f ca="1">('SUBSCRIBER BASE'!AG25*'COMMISSION ASSUMPTIONS'!$C9*'COMMISSION ASSUMPTIONS'!$H22*'ACQUISITION ASSUMPTIONS'!$D$31)+('SUBSCRIBER BASE'!AG25*'COMMISSION ASSUMPTIONS'!$D9*'COMMISSION ASSUMPTIONS'!$H33*'ACQUISITION ASSUMPTIONS'!$D31)+('SUBSCRIBER BASE'!AG25*'COMMISSION ASSUMPTIONS'!$E9*'COMMISSION ASSUMPTIONS'!$H44*'ACQUISITION ASSUMPTIONS'!$D31)+('SUBSCRIBER BASE'!AG25*'COMMISSION ASSUMPTIONS'!$F9*'COMMISSION ASSUMPTIONS'!$H55*'ACQUISITION ASSUMPTIONS'!$D31)+('SUBSCRIBER BASE'!AG25*'COMMISSION ASSUMPTIONS'!$G9*'COMMISSION ASSUMPTIONS'!$H66*'ACQUISITION ASSUMPTIONS'!$D31)</f>
        <v>0</v>
      </c>
      <c r="AG28" s="497">
        <f ca="1">('SUBSCRIBER BASE'!AH25*'COMMISSION ASSUMPTIONS'!$C9*'COMMISSION ASSUMPTIONS'!$H22*'ACQUISITION ASSUMPTIONS'!$D$31)+('SUBSCRIBER BASE'!AH25*'COMMISSION ASSUMPTIONS'!$D9*'COMMISSION ASSUMPTIONS'!$H33*'ACQUISITION ASSUMPTIONS'!$D31)+('SUBSCRIBER BASE'!AH25*'COMMISSION ASSUMPTIONS'!$E9*'COMMISSION ASSUMPTIONS'!$H44*'ACQUISITION ASSUMPTIONS'!$D31)+('SUBSCRIBER BASE'!AH25*'COMMISSION ASSUMPTIONS'!$F9*'COMMISSION ASSUMPTIONS'!$H55*'ACQUISITION ASSUMPTIONS'!$D31)+('SUBSCRIBER BASE'!AH25*'COMMISSION ASSUMPTIONS'!$G9*'COMMISSION ASSUMPTIONS'!$H66*'ACQUISITION ASSUMPTIONS'!$D31)</f>
        <v>0</v>
      </c>
      <c r="AH28" s="497">
        <f ca="1">('SUBSCRIBER BASE'!AI25*'COMMISSION ASSUMPTIONS'!$C9*'COMMISSION ASSUMPTIONS'!$H22*'ACQUISITION ASSUMPTIONS'!$D$31)+('SUBSCRIBER BASE'!AI25*'COMMISSION ASSUMPTIONS'!$D9*'COMMISSION ASSUMPTIONS'!$H33*'ACQUISITION ASSUMPTIONS'!$D31)+('SUBSCRIBER BASE'!AI25*'COMMISSION ASSUMPTIONS'!$E9*'COMMISSION ASSUMPTIONS'!$H44*'ACQUISITION ASSUMPTIONS'!$D31)+('SUBSCRIBER BASE'!AI25*'COMMISSION ASSUMPTIONS'!$F9*'COMMISSION ASSUMPTIONS'!$H55*'ACQUISITION ASSUMPTIONS'!$D31)+('SUBSCRIBER BASE'!AI25*'COMMISSION ASSUMPTIONS'!$G9*'COMMISSION ASSUMPTIONS'!$H66*'ACQUISITION ASSUMPTIONS'!$D31)</f>
        <v>0</v>
      </c>
      <c r="AI28" s="497">
        <f ca="1">('SUBSCRIBER BASE'!AJ25*'COMMISSION ASSUMPTIONS'!$C9*'COMMISSION ASSUMPTIONS'!$H22*'ACQUISITION ASSUMPTIONS'!$D$31)+('SUBSCRIBER BASE'!AJ25*'COMMISSION ASSUMPTIONS'!$D9*'COMMISSION ASSUMPTIONS'!$H33*'ACQUISITION ASSUMPTIONS'!$D31)+('SUBSCRIBER BASE'!AJ25*'COMMISSION ASSUMPTIONS'!$E9*'COMMISSION ASSUMPTIONS'!$H44*'ACQUISITION ASSUMPTIONS'!$D31)+('SUBSCRIBER BASE'!AJ25*'COMMISSION ASSUMPTIONS'!$F9*'COMMISSION ASSUMPTIONS'!$H55*'ACQUISITION ASSUMPTIONS'!$D31)+('SUBSCRIBER BASE'!AJ25*'COMMISSION ASSUMPTIONS'!$G9*'COMMISSION ASSUMPTIONS'!$H66*'ACQUISITION ASSUMPTIONS'!$D31)</f>
        <v>0</v>
      </c>
      <c r="AJ28" s="497">
        <f ca="1">('SUBSCRIBER BASE'!AK25*'COMMISSION ASSUMPTIONS'!$C9*'COMMISSION ASSUMPTIONS'!$H22*'ACQUISITION ASSUMPTIONS'!$D$31)+('SUBSCRIBER BASE'!AK25*'COMMISSION ASSUMPTIONS'!$D9*'COMMISSION ASSUMPTIONS'!$H33*'ACQUISITION ASSUMPTIONS'!$D31)+('SUBSCRIBER BASE'!AK25*'COMMISSION ASSUMPTIONS'!$E9*'COMMISSION ASSUMPTIONS'!$H44*'ACQUISITION ASSUMPTIONS'!$D31)+('SUBSCRIBER BASE'!AK25*'COMMISSION ASSUMPTIONS'!$F9*'COMMISSION ASSUMPTIONS'!$H55*'ACQUISITION ASSUMPTIONS'!$D31)+('SUBSCRIBER BASE'!AK25*'COMMISSION ASSUMPTIONS'!$G9*'COMMISSION ASSUMPTIONS'!$H66*'ACQUISITION ASSUMPTIONS'!$D31)</f>
        <v>0</v>
      </c>
      <c r="AK28" s="497">
        <f ca="1">('SUBSCRIBER BASE'!AL25*'COMMISSION ASSUMPTIONS'!$C9*'COMMISSION ASSUMPTIONS'!$H22*'ACQUISITION ASSUMPTIONS'!$D$31)+('SUBSCRIBER BASE'!AL25*'COMMISSION ASSUMPTIONS'!$D9*'COMMISSION ASSUMPTIONS'!$H33*'ACQUISITION ASSUMPTIONS'!$D31)+('SUBSCRIBER BASE'!AL25*'COMMISSION ASSUMPTIONS'!$E9*'COMMISSION ASSUMPTIONS'!$H44*'ACQUISITION ASSUMPTIONS'!$D31)+('SUBSCRIBER BASE'!AL25*'COMMISSION ASSUMPTIONS'!$F9*'COMMISSION ASSUMPTIONS'!$H55*'ACQUISITION ASSUMPTIONS'!$D31)+('SUBSCRIBER BASE'!AL25*'COMMISSION ASSUMPTIONS'!$G9*'COMMISSION ASSUMPTIONS'!$H66*'ACQUISITION ASSUMPTIONS'!$D31)</f>
        <v>0</v>
      </c>
      <c r="AL28" s="497">
        <f ca="1">('SUBSCRIBER BASE'!AM25*'COMMISSION ASSUMPTIONS'!$C9*'COMMISSION ASSUMPTIONS'!$H22*'ACQUISITION ASSUMPTIONS'!$D$31)+('SUBSCRIBER BASE'!AM25*'COMMISSION ASSUMPTIONS'!$D9*'COMMISSION ASSUMPTIONS'!$H33*'ACQUISITION ASSUMPTIONS'!$D31)+('SUBSCRIBER BASE'!AM25*'COMMISSION ASSUMPTIONS'!$E9*'COMMISSION ASSUMPTIONS'!$H44*'ACQUISITION ASSUMPTIONS'!$D31)+('SUBSCRIBER BASE'!AM25*'COMMISSION ASSUMPTIONS'!$F9*'COMMISSION ASSUMPTIONS'!$H55*'ACQUISITION ASSUMPTIONS'!$D31)+('SUBSCRIBER BASE'!AM25*'COMMISSION ASSUMPTIONS'!$G9*'COMMISSION ASSUMPTIONS'!$H66*'ACQUISITION ASSUMPTIONS'!$D31)</f>
        <v>0</v>
      </c>
      <c r="AM28" s="497">
        <f ca="1">('SUBSCRIBER BASE'!AN25*'COMMISSION ASSUMPTIONS'!$C9*'COMMISSION ASSUMPTIONS'!$H22*'ACQUISITION ASSUMPTIONS'!$D$31)+('SUBSCRIBER BASE'!AN25*'COMMISSION ASSUMPTIONS'!$D9*'COMMISSION ASSUMPTIONS'!$H33*'ACQUISITION ASSUMPTIONS'!$D31)+('SUBSCRIBER BASE'!AN25*'COMMISSION ASSUMPTIONS'!$E9*'COMMISSION ASSUMPTIONS'!$H44*'ACQUISITION ASSUMPTIONS'!$D31)+('SUBSCRIBER BASE'!AN25*'COMMISSION ASSUMPTIONS'!$F9*'COMMISSION ASSUMPTIONS'!$H55*'ACQUISITION ASSUMPTIONS'!$D31)+('SUBSCRIBER BASE'!AN25*'COMMISSION ASSUMPTIONS'!$G9*'COMMISSION ASSUMPTIONS'!$H66*'ACQUISITION ASSUMPTIONS'!$D31)</f>
        <v>0</v>
      </c>
      <c r="AN28" s="497">
        <f ca="1">('SUBSCRIBER BASE'!AO25*'COMMISSION ASSUMPTIONS'!$C9*'COMMISSION ASSUMPTIONS'!$H22*'ACQUISITION ASSUMPTIONS'!$D$31)+('SUBSCRIBER BASE'!AO25*'COMMISSION ASSUMPTIONS'!$D9*'COMMISSION ASSUMPTIONS'!$H33*'ACQUISITION ASSUMPTIONS'!$D31)+('SUBSCRIBER BASE'!AO25*'COMMISSION ASSUMPTIONS'!$E9*'COMMISSION ASSUMPTIONS'!$H44*'ACQUISITION ASSUMPTIONS'!$D31)+('SUBSCRIBER BASE'!AO25*'COMMISSION ASSUMPTIONS'!$F9*'COMMISSION ASSUMPTIONS'!$H55*'ACQUISITION ASSUMPTIONS'!$D31)+('SUBSCRIBER BASE'!AO25*'COMMISSION ASSUMPTIONS'!$G9*'COMMISSION ASSUMPTIONS'!$H66*'ACQUISITION ASSUMPTIONS'!$D31)</f>
        <v>0</v>
      </c>
      <c r="AO28" s="497">
        <f ca="1">('SUBSCRIBER BASE'!AP25*'COMMISSION ASSUMPTIONS'!$C9*'COMMISSION ASSUMPTIONS'!$H22*'ACQUISITION ASSUMPTIONS'!$D$31)+('SUBSCRIBER BASE'!AP25*'COMMISSION ASSUMPTIONS'!$D9*'COMMISSION ASSUMPTIONS'!$H33*'ACQUISITION ASSUMPTIONS'!$D31)+('SUBSCRIBER BASE'!AP25*'COMMISSION ASSUMPTIONS'!$E9*'COMMISSION ASSUMPTIONS'!$H44*'ACQUISITION ASSUMPTIONS'!$D31)+('SUBSCRIBER BASE'!AP25*'COMMISSION ASSUMPTIONS'!$F9*'COMMISSION ASSUMPTIONS'!$H55*'ACQUISITION ASSUMPTIONS'!$D31)+('SUBSCRIBER BASE'!AP25*'COMMISSION ASSUMPTIONS'!$G9*'COMMISSION ASSUMPTIONS'!$H66*'ACQUISITION ASSUMPTIONS'!$D31)</f>
        <v>0</v>
      </c>
      <c r="AP28" s="497">
        <f ca="1">('SUBSCRIBER BASE'!AQ25*'COMMISSION ASSUMPTIONS'!$C9*'COMMISSION ASSUMPTIONS'!$H22*'ACQUISITION ASSUMPTIONS'!$D$31)+('SUBSCRIBER BASE'!AQ25*'COMMISSION ASSUMPTIONS'!$D9*'COMMISSION ASSUMPTIONS'!$H33*'ACQUISITION ASSUMPTIONS'!$D31)+('SUBSCRIBER BASE'!AQ25*'COMMISSION ASSUMPTIONS'!$E9*'COMMISSION ASSUMPTIONS'!$H44*'ACQUISITION ASSUMPTIONS'!$D31)+('SUBSCRIBER BASE'!AQ25*'COMMISSION ASSUMPTIONS'!$F9*'COMMISSION ASSUMPTIONS'!$H55*'ACQUISITION ASSUMPTIONS'!$D31)+('SUBSCRIBER BASE'!AQ25*'COMMISSION ASSUMPTIONS'!$G9*'COMMISSION ASSUMPTIONS'!$H66*'ACQUISITION ASSUMPTIONS'!$D31)</f>
        <v>0</v>
      </c>
      <c r="AQ28" s="497">
        <f ca="1">('SUBSCRIBER BASE'!AR25*'COMMISSION ASSUMPTIONS'!$C9*'COMMISSION ASSUMPTIONS'!$H22*'ACQUISITION ASSUMPTIONS'!$D$31)+('SUBSCRIBER BASE'!AR25*'COMMISSION ASSUMPTIONS'!$D9*'COMMISSION ASSUMPTIONS'!$H33*'ACQUISITION ASSUMPTIONS'!$D31)+('SUBSCRIBER BASE'!AR25*'COMMISSION ASSUMPTIONS'!$E9*'COMMISSION ASSUMPTIONS'!$H44*'ACQUISITION ASSUMPTIONS'!$D31)+('SUBSCRIBER BASE'!AR25*'COMMISSION ASSUMPTIONS'!$F9*'COMMISSION ASSUMPTIONS'!$H55*'ACQUISITION ASSUMPTIONS'!$D31)+('SUBSCRIBER BASE'!AR25*'COMMISSION ASSUMPTIONS'!$G9*'COMMISSION ASSUMPTIONS'!$H66*'ACQUISITION ASSUMPTIONS'!$D31)</f>
        <v>0</v>
      </c>
      <c r="AR28" s="497">
        <f ca="1">('SUBSCRIBER BASE'!AS25*'COMMISSION ASSUMPTIONS'!$C9*'COMMISSION ASSUMPTIONS'!$H22*'ACQUISITION ASSUMPTIONS'!$D$31)+('SUBSCRIBER BASE'!AS25*'COMMISSION ASSUMPTIONS'!$D9*'COMMISSION ASSUMPTIONS'!$H33*'ACQUISITION ASSUMPTIONS'!$D31)+('SUBSCRIBER BASE'!AS25*'COMMISSION ASSUMPTIONS'!$E9*'COMMISSION ASSUMPTIONS'!$H44*'ACQUISITION ASSUMPTIONS'!$D31)+('SUBSCRIBER BASE'!AS25*'COMMISSION ASSUMPTIONS'!$F9*'COMMISSION ASSUMPTIONS'!$H55*'ACQUISITION ASSUMPTIONS'!$D31)+('SUBSCRIBER BASE'!AS25*'COMMISSION ASSUMPTIONS'!$G9*'COMMISSION ASSUMPTIONS'!$H66*'ACQUISITION ASSUMPTIONS'!$D31)</f>
        <v>0</v>
      </c>
      <c r="AS28" s="497">
        <f ca="1">('SUBSCRIBER BASE'!AT25*'COMMISSION ASSUMPTIONS'!$C9*'COMMISSION ASSUMPTIONS'!$H22*'ACQUISITION ASSUMPTIONS'!$D$31)+('SUBSCRIBER BASE'!AT25*'COMMISSION ASSUMPTIONS'!$D9*'COMMISSION ASSUMPTIONS'!$H33*'ACQUISITION ASSUMPTIONS'!$D31)+('SUBSCRIBER BASE'!AT25*'COMMISSION ASSUMPTIONS'!$E9*'COMMISSION ASSUMPTIONS'!$H44*'ACQUISITION ASSUMPTIONS'!$D31)+('SUBSCRIBER BASE'!AT25*'COMMISSION ASSUMPTIONS'!$F9*'COMMISSION ASSUMPTIONS'!$H55*'ACQUISITION ASSUMPTIONS'!$D31)+('SUBSCRIBER BASE'!AT25*'COMMISSION ASSUMPTIONS'!$G9*'COMMISSION ASSUMPTIONS'!$H66*'ACQUISITION ASSUMPTIONS'!$D31)</f>
        <v>0</v>
      </c>
      <c r="AT28" s="497">
        <f ca="1">('SUBSCRIBER BASE'!AU25*'COMMISSION ASSUMPTIONS'!$C9*'COMMISSION ASSUMPTIONS'!$H22*'ACQUISITION ASSUMPTIONS'!$D$31)+('SUBSCRIBER BASE'!AU25*'COMMISSION ASSUMPTIONS'!$D9*'COMMISSION ASSUMPTIONS'!$H33*'ACQUISITION ASSUMPTIONS'!$D31)+('SUBSCRIBER BASE'!AU25*'COMMISSION ASSUMPTIONS'!$E9*'COMMISSION ASSUMPTIONS'!$H44*'ACQUISITION ASSUMPTIONS'!$D31)+('SUBSCRIBER BASE'!AU25*'COMMISSION ASSUMPTIONS'!$F9*'COMMISSION ASSUMPTIONS'!$H55*'ACQUISITION ASSUMPTIONS'!$D31)+('SUBSCRIBER BASE'!AU25*'COMMISSION ASSUMPTIONS'!$G9*'COMMISSION ASSUMPTIONS'!$H66*'ACQUISITION ASSUMPTIONS'!$D31)</f>
        <v>0</v>
      </c>
      <c r="AU28" s="497">
        <f ca="1">('SUBSCRIBER BASE'!AV25*'COMMISSION ASSUMPTIONS'!$C9*'COMMISSION ASSUMPTIONS'!$H22*'ACQUISITION ASSUMPTIONS'!$D$31)+('SUBSCRIBER BASE'!AV25*'COMMISSION ASSUMPTIONS'!$D9*'COMMISSION ASSUMPTIONS'!$H33*'ACQUISITION ASSUMPTIONS'!$D31)+('SUBSCRIBER BASE'!AV25*'COMMISSION ASSUMPTIONS'!$E9*'COMMISSION ASSUMPTIONS'!$H44*'ACQUISITION ASSUMPTIONS'!$D31)+('SUBSCRIBER BASE'!AV25*'COMMISSION ASSUMPTIONS'!$F9*'COMMISSION ASSUMPTIONS'!$H55*'ACQUISITION ASSUMPTIONS'!$D31)+('SUBSCRIBER BASE'!AV25*'COMMISSION ASSUMPTIONS'!$G9*'COMMISSION ASSUMPTIONS'!$H66*'ACQUISITION ASSUMPTIONS'!$D31)</f>
        <v>0</v>
      </c>
      <c r="AV28" s="497">
        <f ca="1">('SUBSCRIBER BASE'!AW25*'COMMISSION ASSUMPTIONS'!$C9*'COMMISSION ASSUMPTIONS'!$H22*'ACQUISITION ASSUMPTIONS'!$D$31)+('SUBSCRIBER BASE'!AW25*'COMMISSION ASSUMPTIONS'!$D9*'COMMISSION ASSUMPTIONS'!$H33*'ACQUISITION ASSUMPTIONS'!$D31)+('SUBSCRIBER BASE'!AW25*'COMMISSION ASSUMPTIONS'!$E9*'COMMISSION ASSUMPTIONS'!$H44*'ACQUISITION ASSUMPTIONS'!$D31)+('SUBSCRIBER BASE'!AW25*'COMMISSION ASSUMPTIONS'!$F9*'COMMISSION ASSUMPTIONS'!$H55*'ACQUISITION ASSUMPTIONS'!$D31)+('SUBSCRIBER BASE'!AW25*'COMMISSION ASSUMPTIONS'!$G9*'COMMISSION ASSUMPTIONS'!$H66*'ACQUISITION ASSUMPTIONS'!$D31)</f>
        <v>0</v>
      </c>
      <c r="AW28" s="497">
        <f ca="1">('SUBSCRIBER BASE'!AX25*'COMMISSION ASSUMPTIONS'!$C9*'COMMISSION ASSUMPTIONS'!$H22*'ACQUISITION ASSUMPTIONS'!$D$31)+('SUBSCRIBER BASE'!AX25*'COMMISSION ASSUMPTIONS'!$D9*'COMMISSION ASSUMPTIONS'!$H33*'ACQUISITION ASSUMPTIONS'!$D31)+('SUBSCRIBER BASE'!AX25*'COMMISSION ASSUMPTIONS'!$E9*'COMMISSION ASSUMPTIONS'!$H44*'ACQUISITION ASSUMPTIONS'!$D31)+('SUBSCRIBER BASE'!AX25*'COMMISSION ASSUMPTIONS'!$F9*'COMMISSION ASSUMPTIONS'!$H55*'ACQUISITION ASSUMPTIONS'!$D31)+('SUBSCRIBER BASE'!AX25*'COMMISSION ASSUMPTIONS'!$G9*'COMMISSION ASSUMPTIONS'!$H66*'ACQUISITION ASSUMPTIONS'!$D31)</f>
        <v>0</v>
      </c>
      <c r="AX28" s="497">
        <f ca="1">('SUBSCRIBER BASE'!AY25*'COMMISSION ASSUMPTIONS'!$C9*'COMMISSION ASSUMPTIONS'!$H22*'ACQUISITION ASSUMPTIONS'!$D$31)+('SUBSCRIBER BASE'!AY25*'COMMISSION ASSUMPTIONS'!$D9*'COMMISSION ASSUMPTIONS'!$H33*'ACQUISITION ASSUMPTIONS'!$D31)+('SUBSCRIBER BASE'!AY25*'COMMISSION ASSUMPTIONS'!$E9*'COMMISSION ASSUMPTIONS'!$H44*'ACQUISITION ASSUMPTIONS'!$D31)+('SUBSCRIBER BASE'!AY25*'COMMISSION ASSUMPTIONS'!$F9*'COMMISSION ASSUMPTIONS'!$H55*'ACQUISITION ASSUMPTIONS'!$D31)+('SUBSCRIBER BASE'!AY25*'COMMISSION ASSUMPTIONS'!$G9*'COMMISSION ASSUMPTIONS'!$H66*'ACQUISITION ASSUMPTIONS'!$D31)</f>
        <v>0</v>
      </c>
      <c r="AY28" s="497">
        <f ca="1">('SUBSCRIBER BASE'!AZ25*'COMMISSION ASSUMPTIONS'!$C9*'COMMISSION ASSUMPTIONS'!$H22*'ACQUISITION ASSUMPTIONS'!$D$31)+('SUBSCRIBER BASE'!AZ25*'COMMISSION ASSUMPTIONS'!$D9*'COMMISSION ASSUMPTIONS'!$H33*'ACQUISITION ASSUMPTIONS'!$D31)+('SUBSCRIBER BASE'!AZ25*'COMMISSION ASSUMPTIONS'!$E9*'COMMISSION ASSUMPTIONS'!$H44*'ACQUISITION ASSUMPTIONS'!$D31)+('SUBSCRIBER BASE'!AZ25*'COMMISSION ASSUMPTIONS'!$F9*'COMMISSION ASSUMPTIONS'!$H55*'ACQUISITION ASSUMPTIONS'!$D31)+('SUBSCRIBER BASE'!AZ25*'COMMISSION ASSUMPTIONS'!$G9*'COMMISSION ASSUMPTIONS'!$H66*'ACQUISITION ASSUMPTIONS'!$D31)</f>
        <v>0</v>
      </c>
      <c r="AZ28" s="497">
        <f ca="1">('SUBSCRIBER BASE'!BA25*'COMMISSION ASSUMPTIONS'!$C9*'COMMISSION ASSUMPTIONS'!$H22*'ACQUISITION ASSUMPTIONS'!$D$31)+('SUBSCRIBER BASE'!BA25*'COMMISSION ASSUMPTIONS'!$D9*'COMMISSION ASSUMPTIONS'!$H33*'ACQUISITION ASSUMPTIONS'!$D31)+('SUBSCRIBER BASE'!BA25*'COMMISSION ASSUMPTIONS'!$E9*'COMMISSION ASSUMPTIONS'!$H44*'ACQUISITION ASSUMPTIONS'!$D31)+('SUBSCRIBER BASE'!BA25*'COMMISSION ASSUMPTIONS'!$F9*'COMMISSION ASSUMPTIONS'!$H55*'ACQUISITION ASSUMPTIONS'!$D31)+('SUBSCRIBER BASE'!BA25*'COMMISSION ASSUMPTIONS'!$G9*'COMMISSION ASSUMPTIONS'!$H66*'ACQUISITION ASSUMPTIONS'!$D31)</f>
        <v>0</v>
      </c>
      <c r="BA28" s="497">
        <f ca="1">('SUBSCRIBER BASE'!BB25*'COMMISSION ASSUMPTIONS'!$C9*'COMMISSION ASSUMPTIONS'!$H22*'ACQUISITION ASSUMPTIONS'!$D$31)+('SUBSCRIBER BASE'!BB25*'COMMISSION ASSUMPTIONS'!$D9*'COMMISSION ASSUMPTIONS'!$H33*'ACQUISITION ASSUMPTIONS'!$D31)+('SUBSCRIBER BASE'!BB25*'COMMISSION ASSUMPTIONS'!$E9*'COMMISSION ASSUMPTIONS'!$H44*'ACQUISITION ASSUMPTIONS'!$D31)+('SUBSCRIBER BASE'!BB25*'COMMISSION ASSUMPTIONS'!$F9*'COMMISSION ASSUMPTIONS'!$H55*'ACQUISITION ASSUMPTIONS'!$D31)+('SUBSCRIBER BASE'!BB25*'COMMISSION ASSUMPTIONS'!$G9*'COMMISSION ASSUMPTIONS'!$H66*'ACQUISITION ASSUMPTIONS'!$D31)</f>
        <v>0</v>
      </c>
      <c r="BB28" s="497">
        <f ca="1">('SUBSCRIBER BASE'!BC25*'COMMISSION ASSUMPTIONS'!$C9*'COMMISSION ASSUMPTIONS'!$H22*'ACQUISITION ASSUMPTIONS'!$D$31)+('SUBSCRIBER BASE'!BC25*'COMMISSION ASSUMPTIONS'!$D9*'COMMISSION ASSUMPTIONS'!$H33*'ACQUISITION ASSUMPTIONS'!$D31)+('SUBSCRIBER BASE'!BC25*'COMMISSION ASSUMPTIONS'!$E9*'COMMISSION ASSUMPTIONS'!$H44*'ACQUISITION ASSUMPTIONS'!$D31)+('SUBSCRIBER BASE'!BC25*'COMMISSION ASSUMPTIONS'!$F9*'COMMISSION ASSUMPTIONS'!$H55*'ACQUISITION ASSUMPTIONS'!$D31)+('SUBSCRIBER BASE'!BC25*'COMMISSION ASSUMPTIONS'!$G9*'COMMISSION ASSUMPTIONS'!$H66*'ACQUISITION ASSUMPTIONS'!$D31)</f>
        <v>0</v>
      </c>
      <c r="BC28" s="497">
        <f ca="1">('SUBSCRIBER BASE'!BD25*'COMMISSION ASSUMPTIONS'!$C9*'COMMISSION ASSUMPTIONS'!$H22*'ACQUISITION ASSUMPTIONS'!$D$31)+('SUBSCRIBER BASE'!BD25*'COMMISSION ASSUMPTIONS'!$D9*'COMMISSION ASSUMPTIONS'!$H33*'ACQUISITION ASSUMPTIONS'!$D31)+('SUBSCRIBER BASE'!BD25*'COMMISSION ASSUMPTIONS'!$E9*'COMMISSION ASSUMPTIONS'!$H44*'ACQUISITION ASSUMPTIONS'!$D31)+('SUBSCRIBER BASE'!BD25*'COMMISSION ASSUMPTIONS'!$F9*'COMMISSION ASSUMPTIONS'!$H55*'ACQUISITION ASSUMPTIONS'!$D31)+('SUBSCRIBER BASE'!BD25*'COMMISSION ASSUMPTIONS'!$G9*'COMMISSION ASSUMPTIONS'!$H66*'ACQUISITION ASSUMPTIONS'!$D31)</f>
        <v>0</v>
      </c>
      <c r="BD28" s="497">
        <f ca="1">('SUBSCRIBER BASE'!BE25*'COMMISSION ASSUMPTIONS'!$C9*'COMMISSION ASSUMPTIONS'!$H22*'ACQUISITION ASSUMPTIONS'!$D$31)+('SUBSCRIBER BASE'!BE25*'COMMISSION ASSUMPTIONS'!$D9*'COMMISSION ASSUMPTIONS'!$H33*'ACQUISITION ASSUMPTIONS'!$D31)+('SUBSCRIBER BASE'!BE25*'COMMISSION ASSUMPTIONS'!$E9*'COMMISSION ASSUMPTIONS'!$H44*'ACQUISITION ASSUMPTIONS'!$D31)+('SUBSCRIBER BASE'!BE25*'COMMISSION ASSUMPTIONS'!$F9*'COMMISSION ASSUMPTIONS'!$H55*'ACQUISITION ASSUMPTIONS'!$D31)+('SUBSCRIBER BASE'!BE25*'COMMISSION ASSUMPTIONS'!$G9*'COMMISSION ASSUMPTIONS'!$H66*'ACQUISITION ASSUMPTIONS'!$D31)</f>
        <v>0</v>
      </c>
      <c r="BE28" s="497">
        <f ca="1">('SUBSCRIBER BASE'!BF25*'COMMISSION ASSUMPTIONS'!$C9*'COMMISSION ASSUMPTIONS'!$H22*'ACQUISITION ASSUMPTIONS'!$D$31)+('SUBSCRIBER BASE'!BF25*'COMMISSION ASSUMPTIONS'!$D9*'COMMISSION ASSUMPTIONS'!$H33*'ACQUISITION ASSUMPTIONS'!$D31)+('SUBSCRIBER BASE'!BF25*'COMMISSION ASSUMPTIONS'!$E9*'COMMISSION ASSUMPTIONS'!$H44*'ACQUISITION ASSUMPTIONS'!$D31)+('SUBSCRIBER BASE'!BF25*'COMMISSION ASSUMPTIONS'!$F9*'COMMISSION ASSUMPTIONS'!$H55*'ACQUISITION ASSUMPTIONS'!$D31)+('SUBSCRIBER BASE'!BF25*'COMMISSION ASSUMPTIONS'!$G9*'COMMISSION ASSUMPTIONS'!$H66*'ACQUISITION ASSUMPTIONS'!$D31)</f>
        <v>0</v>
      </c>
      <c r="BF28" s="497">
        <f ca="1">('SUBSCRIBER BASE'!BG25*'COMMISSION ASSUMPTIONS'!$C9*'COMMISSION ASSUMPTIONS'!$H22*'ACQUISITION ASSUMPTIONS'!$D$31)+('SUBSCRIBER BASE'!BG25*'COMMISSION ASSUMPTIONS'!$D9*'COMMISSION ASSUMPTIONS'!$H33*'ACQUISITION ASSUMPTIONS'!$D31)+('SUBSCRIBER BASE'!BG25*'COMMISSION ASSUMPTIONS'!$E9*'COMMISSION ASSUMPTIONS'!$H44*'ACQUISITION ASSUMPTIONS'!$D31)+('SUBSCRIBER BASE'!BG25*'COMMISSION ASSUMPTIONS'!$F9*'COMMISSION ASSUMPTIONS'!$H55*'ACQUISITION ASSUMPTIONS'!$D31)+('SUBSCRIBER BASE'!BG25*'COMMISSION ASSUMPTIONS'!$G9*'COMMISSION ASSUMPTIONS'!$H66*'ACQUISITION ASSUMPTIONS'!$D31)</f>
        <v>0</v>
      </c>
      <c r="BG28" s="497">
        <f ca="1">('SUBSCRIBER BASE'!BH25*'COMMISSION ASSUMPTIONS'!$C9*'COMMISSION ASSUMPTIONS'!$H22*'ACQUISITION ASSUMPTIONS'!$D$31)+('SUBSCRIBER BASE'!BH25*'COMMISSION ASSUMPTIONS'!$D9*'COMMISSION ASSUMPTIONS'!$H33*'ACQUISITION ASSUMPTIONS'!$D31)+('SUBSCRIBER BASE'!BH25*'COMMISSION ASSUMPTIONS'!$E9*'COMMISSION ASSUMPTIONS'!$H44*'ACQUISITION ASSUMPTIONS'!$D31)+('SUBSCRIBER BASE'!BH25*'COMMISSION ASSUMPTIONS'!$F9*'COMMISSION ASSUMPTIONS'!$H55*'ACQUISITION ASSUMPTIONS'!$D31)+('SUBSCRIBER BASE'!BH25*'COMMISSION ASSUMPTIONS'!$G9*'COMMISSION ASSUMPTIONS'!$H66*'ACQUISITION ASSUMPTIONS'!$D31)</f>
        <v>0</v>
      </c>
      <c r="BH28" s="497">
        <f ca="1">('SUBSCRIBER BASE'!BI25*'COMMISSION ASSUMPTIONS'!$C9*'COMMISSION ASSUMPTIONS'!$H22*'ACQUISITION ASSUMPTIONS'!$D$31)+('SUBSCRIBER BASE'!BI25*'COMMISSION ASSUMPTIONS'!$D9*'COMMISSION ASSUMPTIONS'!$H33*'ACQUISITION ASSUMPTIONS'!$D31)+('SUBSCRIBER BASE'!BI25*'COMMISSION ASSUMPTIONS'!$E9*'COMMISSION ASSUMPTIONS'!$H44*'ACQUISITION ASSUMPTIONS'!$D31)+('SUBSCRIBER BASE'!BI25*'COMMISSION ASSUMPTIONS'!$F9*'COMMISSION ASSUMPTIONS'!$H55*'ACQUISITION ASSUMPTIONS'!$D31)+('SUBSCRIBER BASE'!BI25*'COMMISSION ASSUMPTIONS'!$G9*'COMMISSION ASSUMPTIONS'!$H66*'ACQUISITION ASSUMPTIONS'!$D31)</f>
        <v>0</v>
      </c>
      <c r="BI28" s="497">
        <f ca="1">('SUBSCRIBER BASE'!BJ25*'COMMISSION ASSUMPTIONS'!$C9*'COMMISSION ASSUMPTIONS'!$H22*'ACQUISITION ASSUMPTIONS'!$D$31)+('SUBSCRIBER BASE'!BJ25*'COMMISSION ASSUMPTIONS'!$D9*'COMMISSION ASSUMPTIONS'!$H33*'ACQUISITION ASSUMPTIONS'!$D31)+('SUBSCRIBER BASE'!BJ25*'COMMISSION ASSUMPTIONS'!$E9*'COMMISSION ASSUMPTIONS'!$H44*'ACQUISITION ASSUMPTIONS'!$D31)+('SUBSCRIBER BASE'!BJ25*'COMMISSION ASSUMPTIONS'!$F9*'COMMISSION ASSUMPTIONS'!$H55*'ACQUISITION ASSUMPTIONS'!$D31)+('SUBSCRIBER BASE'!BJ25*'COMMISSION ASSUMPTIONS'!$G9*'COMMISSION ASSUMPTIONS'!$H66*'ACQUISITION ASSUMPTIONS'!$D31)</f>
        <v>0</v>
      </c>
      <c r="BJ28" s="497">
        <f ca="1">('SUBSCRIBER BASE'!BK25*'COMMISSION ASSUMPTIONS'!$C9*'COMMISSION ASSUMPTIONS'!$H22*'ACQUISITION ASSUMPTIONS'!$D$31)+('SUBSCRIBER BASE'!BK25*'COMMISSION ASSUMPTIONS'!$D9*'COMMISSION ASSUMPTIONS'!$H33*'ACQUISITION ASSUMPTIONS'!$D31)+('SUBSCRIBER BASE'!BK25*'COMMISSION ASSUMPTIONS'!$E9*'COMMISSION ASSUMPTIONS'!$H44*'ACQUISITION ASSUMPTIONS'!$D31)+('SUBSCRIBER BASE'!BK25*'COMMISSION ASSUMPTIONS'!$F9*'COMMISSION ASSUMPTIONS'!$H55*'ACQUISITION ASSUMPTIONS'!$D31)+('SUBSCRIBER BASE'!BK25*'COMMISSION ASSUMPTIONS'!$G9*'COMMISSION ASSUMPTIONS'!$H66*'ACQUISITION ASSUMPTIONS'!$D31)</f>
        <v>0</v>
      </c>
      <c r="BK28" s="497">
        <f ca="1">('SUBSCRIBER BASE'!BL25*'COMMISSION ASSUMPTIONS'!$C9*'COMMISSION ASSUMPTIONS'!$H22*'ACQUISITION ASSUMPTIONS'!$D$31)+('SUBSCRIBER BASE'!BL25*'COMMISSION ASSUMPTIONS'!$D9*'COMMISSION ASSUMPTIONS'!$H33*'ACQUISITION ASSUMPTIONS'!$D31)+('SUBSCRIBER BASE'!BL25*'COMMISSION ASSUMPTIONS'!$E9*'COMMISSION ASSUMPTIONS'!$H44*'ACQUISITION ASSUMPTIONS'!$D31)+('SUBSCRIBER BASE'!BL25*'COMMISSION ASSUMPTIONS'!$F9*'COMMISSION ASSUMPTIONS'!$H55*'ACQUISITION ASSUMPTIONS'!$D31)+('SUBSCRIBER BASE'!BL25*'COMMISSION ASSUMPTIONS'!$G9*'COMMISSION ASSUMPTIONS'!$H66*'ACQUISITION ASSUMPTIONS'!$D31)</f>
        <v>0</v>
      </c>
      <c r="BL28" s="497">
        <f ca="1">('SUBSCRIBER BASE'!BM25*'COMMISSION ASSUMPTIONS'!$C9*'COMMISSION ASSUMPTIONS'!$H22*'ACQUISITION ASSUMPTIONS'!$D$31)+('SUBSCRIBER BASE'!BM25*'COMMISSION ASSUMPTIONS'!$D9*'COMMISSION ASSUMPTIONS'!$H33*'ACQUISITION ASSUMPTIONS'!$D31)+('SUBSCRIBER BASE'!BM25*'COMMISSION ASSUMPTIONS'!$E9*'COMMISSION ASSUMPTIONS'!$H44*'ACQUISITION ASSUMPTIONS'!$D31)+('SUBSCRIBER BASE'!BM25*'COMMISSION ASSUMPTIONS'!$F9*'COMMISSION ASSUMPTIONS'!$H55*'ACQUISITION ASSUMPTIONS'!$D31)+('SUBSCRIBER BASE'!BM25*'COMMISSION ASSUMPTIONS'!$G9*'COMMISSION ASSUMPTIONS'!$H66*'ACQUISITION ASSUMPTIONS'!$D31)</f>
        <v>0</v>
      </c>
      <c r="BM28" s="497">
        <f ca="1">('SUBSCRIBER BASE'!BN25*'COMMISSION ASSUMPTIONS'!$C9*'COMMISSION ASSUMPTIONS'!$H22*'ACQUISITION ASSUMPTIONS'!$D$31)+('SUBSCRIBER BASE'!BN25*'COMMISSION ASSUMPTIONS'!$D9*'COMMISSION ASSUMPTIONS'!$H33*'ACQUISITION ASSUMPTIONS'!$D31)+('SUBSCRIBER BASE'!BN25*'COMMISSION ASSUMPTIONS'!$E9*'COMMISSION ASSUMPTIONS'!$H44*'ACQUISITION ASSUMPTIONS'!$D31)+('SUBSCRIBER BASE'!BN25*'COMMISSION ASSUMPTIONS'!$F9*'COMMISSION ASSUMPTIONS'!$H55*'ACQUISITION ASSUMPTIONS'!$D31)+('SUBSCRIBER BASE'!BN25*'COMMISSION ASSUMPTIONS'!$G9*'COMMISSION ASSUMPTIONS'!$H66*'ACQUISITION ASSUMPTIONS'!$D31)</f>
        <v>0</v>
      </c>
      <c r="BN28" s="497">
        <f ca="1">('SUBSCRIBER BASE'!BO25*'COMMISSION ASSUMPTIONS'!$C9*'COMMISSION ASSUMPTIONS'!$H22*'ACQUISITION ASSUMPTIONS'!$D$31)+('SUBSCRIBER BASE'!BO25*'COMMISSION ASSUMPTIONS'!$D9*'COMMISSION ASSUMPTIONS'!$H33*'ACQUISITION ASSUMPTIONS'!$D31)+('SUBSCRIBER BASE'!BO25*'COMMISSION ASSUMPTIONS'!$E9*'COMMISSION ASSUMPTIONS'!$H44*'ACQUISITION ASSUMPTIONS'!$D31)+('SUBSCRIBER BASE'!BO25*'COMMISSION ASSUMPTIONS'!$F9*'COMMISSION ASSUMPTIONS'!$H55*'ACQUISITION ASSUMPTIONS'!$D31)+('SUBSCRIBER BASE'!BO25*'COMMISSION ASSUMPTIONS'!$G9*'COMMISSION ASSUMPTIONS'!$H66*'ACQUISITION ASSUMPTIONS'!$D31)</f>
        <v>0</v>
      </c>
      <c r="BO28" s="497">
        <f ca="1">('SUBSCRIBER BASE'!BP25*'COMMISSION ASSUMPTIONS'!$C9*'COMMISSION ASSUMPTIONS'!$H22*'ACQUISITION ASSUMPTIONS'!$D$31)+('SUBSCRIBER BASE'!BP25*'COMMISSION ASSUMPTIONS'!$D9*'COMMISSION ASSUMPTIONS'!$H33*'ACQUISITION ASSUMPTIONS'!$D31)+('SUBSCRIBER BASE'!BP25*'COMMISSION ASSUMPTIONS'!$E9*'COMMISSION ASSUMPTIONS'!$H44*'ACQUISITION ASSUMPTIONS'!$D31)+('SUBSCRIBER BASE'!BP25*'COMMISSION ASSUMPTIONS'!$F9*'COMMISSION ASSUMPTIONS'!$H55*'ACQUISITION ASSUMPTIONS'!$D31)+('SUBSCRIBER BASE'!BP25*'COMMISSION ASSUMPTIONS'!$G9*'COMMISSION ASSUMPTIONS'!$H66*'ACQUISITION ASSUMPTIONS'!$D31)</f>
        <v>0</v>
      </c>
      <c r="BP28" s="497">
        <f ca="1">('SUBSCRIBER BASE'!BQ25*'COMMISSION ASSUMPTIONS'!$C9*'COMMISSION ASSUMPTIONS'!$H22*'ACQUISITION ASSUMPTIONS'!$D$31)+('SUBSCRIBER BASE'!BQ25*'COMMISSION ASSUMPTIONS'!$D9*'COMMISSION ASSUMPTIONS'!$H33*'ACQUISITION ASSUMPTIONS'!$D31)+('SUBSCRIBER BASE'!BQ25*'COMMISSION ASSUMPTIONS'!$E9*'COMMISSION ASSUMPTIONS'!$H44*'ACQUISITION ASSUMPTIONS'!$D31)+('SUBSCRIBER BASE'!BQ25*'COMMISSION ASSUMPTIONS'!$F9*'COMMISSION ASSUMPTIONS'!$H55*'ACQUISITION ASSUMPTIONS'!$D31)+('SUBSCRIBER BASE'!BQ25*'COMMISSION ASSUMPTIONS'!$G9*'COMMISSION ASSUMPTIONS'!$H66*'ACQUISITION ASSUMPTIONS'!$D31)</f>
        <v>0</v>
      </c>
      <c r="BQ28" s="497">
        <f ca="1">('SUBSCRIBER BASE'!BR25*'COMMISSION ASSUMPTIONS'!$C9*'COMMISSION ASSUMPTIONS'!$H22*'ACQUISITION ASSUMPTIONS'!$D$31)+('SUBSCRIBER BASE'!BR25*'COMMISSION ASSUMPTIONS'!$D9*'COMMISSION ASSUMPTIONS'!$H33*'ACQUISITION ASSUMPTIONS'!$D31)+('SUBSCRIBER BASE'!BR25*'COMMISSION ASSUMPTIONS'!$E9*'COMMISSION ASSUMPTIONS'!$H44*'ACQUISITION ASSUMPTIONS'!$D31)+('SUBSCRIBER BASE'!BR25*'COMMISSION ASSUMPTIONS'!$F9*'COMMISSION ASSUMPTIONS'!$H55*'ACQUISITION ASSUMPTIONS'!$D31)+('SUBSCRIBER BASE'!BR25*'COMMISSION ASSUMPTIONS'!$G9*'COMMISSION ASSUMPTIONS'!$H66*'ACQUISITION ASSUMPTIONS'!$D31)</f>
        <v>0</v>
      </c>
      <c r="BR28" s="497">
        <f ca="1">('SUBSCRIBER BASE'!BS25*'COMMISSION ASSUMPTIONS'!$C9*'COMMISSION ASSUMPTIONS'!$H22*'ACQUISITION ASSUMPTIONS'!$D$31)+('SUBSCRIBER BASE'!BS25*'COMMISSION ASSUMPTIONS'!$D9*'COMMISSION ASSUMPTIONS'!$H33*'ACQUISITION ASSUMPTIONS'!$D31)+('SUBSCRIBER BASE'!BS25*'COMMISSION ASSUMPTIONS'!$E9*'COMMISSION ASSUMPTIONS'!$H44*'ACQUISITION ASSUMPTIONS'!$D31)+('SUBSCRIBER BASE'!BS25*'COMMISSION ASSUMPTIONS'!$F9*'COMMISSION ASSUMPTIONS'!$H55*'ACQUISITION ASSUMPTIONS'!$D31)+('SUBSCRIBER BASE'!BS25*'COMMISSION ASSUMPTIONS'!$G9*'COMMISSION ASSUMPTIONS'!$H66*'ACQUISITION ASSUMPTIONS'!$D31)</f>
        <v>0</v>
      </c>
    </row>
    <row r="29" spans="2:70" ht="25" customHeight="1" outlineLevel="1">
      <c r="B29" s="181" t="str">
        <f>B40</f>
        <v>MVLP2</v>
      </c>
      <c r="C29" s="497">
        <f>('SUBSCRIBER BASE'!C26*'COMMISSION ASSUMPTIONS'!$C10*'COMMISSION ASSUMPTIONS'!$H23*'ACQUISITION ASSUMPTIONS'!$D32)+('SUBSCRIBER BASE'!C26*'COMMISSION ASSUMPTIONS'!$D10*'COMMISSION ASSUMPTIONS'!$H36*'ACQUISITION ASSUMPTIONS'!$D32)+('SUBSCRIBER BASE'!C26*'COMMISSION ASSUMPTIONS'!$E10*'COMMISSION ASSUMPTIONS'!$H47*'ACQUISITION ASSUMPTIONS'!$D32)+('SUBSCRIBER BASE'!C26*'COMMISSION ASSUMPTIONS'!$F10*'COMMISSION ASSUMPTIONS'!$H58*'ACQUISITION ASSUMPTIONS'!$D32)+('SUBSCRIBER BASE'!C26*'COMMISSION ASSUMPTIONS'!$G10*'COMMISSION ASSUMPTIONS'!$H69*'ACQUISITION ASSUMPTIONS'!$D32)</f>
        <v>0</v>
      </c>
      <c r="D29" s="497">
        <f>('SUBSCRIBER BASE'!D26*'COMMISSION ASSUMPTIONS'!$C10*'COMMISSION ASSUMPTIONS'!$H23*'ACQUISITION ASSUMPTIONS'!$D32)+('SUBSCRIBER BASE'!D26*'COMMISSION ASSUMPTIONS'!$D10*'COMMISSION ASSUMPTIONS'!$H36*'ACQUISITION ASSUMPTIONS'!$D32)+('SUBSCRIBER BASE'!D26*'COMMISSION ASSUMPTIONS'!$E10*'COMMISSION ASSUMPTIONS'!$H47*'ACQUISITION ASSUMPTIONS'!$D32)+('SUBSCRIBER BASE'!D26*'COMMISSION ASSUMPTIONS'!$F10*'COMMISSION ASSUMPTIONS'!$H58*'ACQUISITION ASSUMPTIONS'!$D32)+('SUBSCRIBER BASE'!D26*'COMMISSION ASSUMPTIONS'!$G10*'COMMISSION ASSUMPTIONS'!$H69*'ACQUISITION ASSUMPTIONS'!$D32)</f>
        <v>0</v>
      </c>
      <c r="E29" s="497">
        <f>('SUBSCRIBER BASE'!E26*'COMMISSION ASSUMPTIONS'!$C10*'COMMISSION ASSUMPTIONS'!$H23*'ACQUISITION ASSUMPTIONS'!$D32)+('SUBSCRIBER BASE'!E26*'COMMISSION ASSUMPTIONS'!$D10*'COMMISSION ASSUMPTIONS'!$H36*'ACQUISITION ASSUMPTIONS'!$D32)+('SUBSCRIBER BASE'!E26*'COMMISSION ASSUMPTIONS'!$E10*'COMMISSION ASSUMPTIONS'!$H47*'ACQUISITION ASSUMPTIONS'!$D32)+('SUBSCRIBER BASE'!E26*'COMMISSION ASSUMPTIONS'!$F10*'COMMISSION ASSUMPTIONS'!$H58*'ACQUISITION ASSUMPTIONS'!$D32)+('SUBSCRIBER BASE'!E26*'COMMISSION ASSUMPTIONS'!$G10*'COMMISSION ASSUMPTIONS'!$H69*'ACQUISITION ASSUMPTIONS'!$D32)</f>
        <v>0</v>
      </c>
      <c r="F29" s="497">
        <f>('SUBSCRIBER BASE'!F26*'COMMISSION ASSUMPTIONS'!$C10*'COMMISSION ASSUMPTIONS'!$H23*'ACQUISITION ASSUMPTIONS'!$D32)+('SUBSCRIBER BASE'!F26*'COMMISSION ASSUMPTIONS'!$D10*'COMMISSION ASSUMPTIONS'!$H36*'ACQUISITION ASSUMPTIONS'!$D32)+('SUBSCRIBER BASE'!F26*'COMMISSION ASSUMPTIONS'!$E10*'COMMISSION ASSUMPTIONS'!$H47*'ACQUISITION ASSUMPTIONS'!$D32)+('SUBSCRIBER BASE'!F26*'COMMISSION ASSUMPTIONS'!$F10*'COMMISSION ASSUMPTIONS'!$H58*'ACQUISITION ASSUMPTIONS'!$D32)+('SUBSCRIBER BASE'!F26*'COMMISSION ASSUMPTIONS'!$G10*'COMMISSION ASSUMPTIONS'!$H69*'ACQUISITION ASSUMPTIONS'!$D32)</f>
        <v>0</v>
      </c>
      <c r="G29" s="497">
        <f>('SUBSCRIBER BASE'!G26*'COMMISSION ASSUMPTIONS'!$C10*'COMMISSION ASSUMPTIONS'!$H23*'ACQUISITION ASSUMPTIONS'!$D32)+('SUBSCRIBER BASE'!G26*'COMMISSION ASSUMPTIONS'!$D10*'COMMISSION ASSUMPTIONS'!$H36*'ACQUISITION ASSUMPTIONS'!$D32)+('SUBSCRIBER BASE'!G26*'COMMISSION ASSUMPTIONS'!$E10*'COMMISSION ASSUMPTIONS'!$H47*'ACQUISITION ASSUMPTIONS'!$D32)+('SUBSCRIBER BASE'!G26*'COMMISSION ASSUMPTIONS'!$F10*'COMMISSION ASSUMPTIONS'!$H58*'ACQUISITION ASSUMPTIONS'!$D32)+('SUBSCRIBER BASE'!G26*'COMMISSION ASSUMPTIONS'!$G10*'COMMISSION ASSUMPTIONS'!$H69*'ACQUISITION ASSUMPTIONS'!$D32)</f>
        <v>0</v>
      </c>
      <c r="H29" s="497">
        <f>('SUBSCRIBER BASE'!H26*'COMMISSION ASSUMPTIONS'!$C10*'COMMISSION ASSUMPTIONS'!$H23*'ACQUISITION ASSUMPTIONS'!$D32)+('SUBSCRIBER BASE'!H26*'COMMISSION ASSUMPTIONS'!$D10*'COMMISSION ASSUMPTIONS'!$H36*'ACQUISITION ASSUMPTIONS'!$D32)+('SUBSCRIBER BASE'!H26*'COMMISSION ASSUMPTIONS'!$E10*'COMMISSION ASSUMPTIONS'!$H47*'ACQUISITION ASSUMPTIONS'!$D32)+('SUBSCRIBER BASE'!H26*'COMMISSION ASSUMPTIONS'!$F10*'COMMISSION ASSUMPTIONS'!$H58*'ACQUISITION ASSUMPTIONS'!$D32)+('SUBSCRIBER BASE'!H26*'COMMISSION ASSUMPTIONS'!$G10*'COMMISSION ASSUMPTIONS'!$H69*'ACQUISITION ASSUMPTIONS'!$D32)</f>
        <v>0</v>
      </c>
      <c r="I29" s="497">
        <f>('SUBSCRIBER BASE'!I26*'COMMISSION ASSUMPTIONS'!$C10*'COMMISSION ASSUMPTIONS'!$H23*'ACQUISITION ASSUMPTIONS'!$D32)+('SUBSCRIBER BASE'!I26*'COMMISSION ASSUMPTIONS'!$D10*'COMMISSION ASSUMPTIONS'!$H36*'ACQUISITION ASSUMPTIONS'!$D32)+('SUBSCRIBER BASE'!I26*'COMMISSION ASSUMPTIONS'!$E10*'COMMISSION ASSUMPTIONS'!$H47*'ACQUISITION ASSUMPTIONS'!$D32)+('SUBSCRIBER BASE'!I26*'COMMISSION ASSUMPTIONS'!$F10*'COMMISSION ASSUMPTIONS'!$H58*'ACQUISITION ASSUMPTIONS'!$D32)+('SUBSCRIBER BASE'!I26*'COMMISSION ASSUMPTIONS'!$G10*'COMMISSION ASSUMPTIONS'!$H69*'ACQUISITION ASSUMPTIONS'!$D32)</f>
        <v>0</v>
      </c>
      <c r="J29" s="497">
        <f>('SUBSCRIBER BASE'!J26*'COMMISSION ASSUMPTIONS'!$C10*'COMMISSION ASSUMPTIONS'!$H23*'ACQUISITION ASSUMPTIONS'!$D32)+('SUBSCRIBER BASE'!J26*'COMMISSION ASSUMPTIONS'!$D10*'COMMISSION ASSUMPTIONS'!$H36*'ACQUISITION ASSUMPTIONS'!$D32)+('SUBSCRIBER BASE'!J26*'COMMISSION ASSUMPTIONS'!$E10*'COMMISSION ASSUMPTIONS'!$H47*'ACQUISITION ASSUMPTIONS'!$D32)+('SUBSCRIBER BASE'!J26*'COMMISSION ASSUMPTIONS'!$F10*'COMMISSION ASSUMPTIONS'!$H58*'ACQUISITION ASSUMPTIONS'!$D32)+('SUBSCRIBER BASE'!J26*'COMMISSION ASSUMPTIONS'!$G10*'COMMISSION ASSUMPTIONS'!$H69*'ACQUISITION ASSUMPTIONS'!$D32)</f>
        <v>0</v>
      </c>
      <c r="K29" s="497">
        <f ca="1">('SUBSCRIBER BASE'!L26*'COMMISSION ASSUMPTIONS'!$C10*'COMMISSION ASSUMPTIONS'!$H23*'ACQUISITION ASSUMPTIONS'!$D32)+('SUBSCRIBER BASE'!L26*'COMMISSION ASSUMPTIONS'!$D10*'COMMISSION ASSUMPTIONS'!$H36*'ACQUISITION ASSUMPTIONS'!$D32)+('SUBSCRIBER BASE'!L26*'COMMISSION ASSUMPTIONS'!$E10*'COMMISSION ASSUMPTIONS'!$H47*'ACQUISITION ASSUMPTIONS'!$D32)+('SUBSCRIBER BASE'!L26*'COMMISSION ASSUMPTIONS'!$F10*'COMMISSION ASSUMPTIONS'!$H58*'ACQUISITION ASSUMPTIONS'!$D32)+('SUBSCRIBER BASE'!L26*'COMMISSION ASSUMPTIONS'!$G10*'COMMISSION ASSUMPTIONS'!$H69*'ACQUISITION ASSUMPTIONS'!$D32)</f>
        <v>0</v>
      </c>
      <c r="L29" s="497">
        <f ca="1">('SUBSCRIBER BASE'!M26*'COMMISSION ASSUMPTIONS'!$C10*'COMMISSION ASSUMPTIONS'!$H23*'ACQUISITION ASSUMPTIONS'!$D32)+('SUBSCRIBER BASE'!M26*'COMMISSION ASSUMPTIONS'!$D10*'COMMISSION ASSUMPTIONS'!$H36*'ACQUISITION ASSUMPTIONS'!$D32)+('SUBSCRIBER BASE'!M26*'COMMISSION ASSUMPTIONS'!$E10*'COMMISSION ASSUMPTIONS'!$H47*'ACQUISITION ASSUMPTIONS'!$D32)+('SUBSCRIBER BASE'!M26*'COMMISSION ASSUMPTIONS'!$F10*'COMMISSION ASSUMPTIONS'!$H58*'ACQUISITION ASSUMPTIONS'!$D32)+('SUBSCRIBER BASE'!M26*'COMMISSION ASSUMPTIONS'!$G10*'COMMISSION ASSUMPTIONS'!$H69*'ACQUISITION ASSUMPTIONS'!$D32)</f>
        <v>0</v>
      </c>
      <c r="M29" s="497">
        <f ca="1">('SUBSCRIBER BASE'!N26*'COMMISSION ASSUMPTIONS'!$C10*'COMMISSION ASSUMPTIONS'!$H23*'ACQUISITION ASSUMPTIONS'!$D32)+('SUBSCRIBER BASE'!N26*'COMMISSION ASSUMPTIONS'!$D10*'COMMISSION ASSUMPTIONS'!$H36*'ACQUISITION ASSUMPTIONS'!$D32)+('SUBSCRIBER BASE'!N26*'COMMISSION ASSUMPTIONS'!$E10*'COMMISSION ASSUMPTIONS'!$H47*'ACQUISITION ASSUMPTIONS'!$D32)+('SUBSCRIBER BASE'!N26*'COMMISSION ASSUMPTIONS'!$F10*'COMMISSION ASSUMPTIONS'!$H58*'ACQUISITION ASSUMPTIONS'!$D32)+('SUBSCRIBER BASE'!N26*'COMMISSION ASSUMPTIONS'!$G10*'COMMISSION ASSUMPTIONS'!$H69*'ACQUISITION ASSUMPTIONS'!$D32)</f>
        <v>0</v>
      </c>
      <c r="N29" s="497">
        <f ca="1">('SUBSCRIBER BASE'!O26*'COMMISSION ASSUMPTIONS'!$C10*'COMMISSION ASSUMPTIONS'!$H23*'ACQUISITION ASSUMPTIONS'!$D32)+('SUBSCRIBER BASE'!O26*'COMMISSION ASSUMPTIONS'!$D10*'COMMISSION ASSUMPTIONS'!$H36*'ACQUISITION ASSUMPTIONS'!$D32)+('SUBSCRIBER BASE'!O26*'COMMISSION ASSUMPTIONS'!$E10*'COMMISSION ASSUMPTIONS'!$H47*'ACQUISITION ASSUMPTIONS'!$D32)+('SUBSCRIBER BASE'!O26*'COMMISSION ASSUMPTIONS'!$F10*'COMMISSION ASSUMPTIONS'!$H58*'ACQUISITION ASSUMPTIONS'!$D32)+('SUBSCRIBER BASE'!O26*'COMMISSION ASSUMPTIONS'!$G10*'COMMISSION ASSUMPTIONS'!$H69*'ACQUISITION ASSUMPTIONS'!$D32)</f>
        <v>0</v>
      </c>
      <c r="O29" s="497">
        <f ca="1">('SUBSCRIBER BASE'!P26*'COMMISSION ASSUMPTIONS'!$C10*'COMMISSION ASSUMPTIONS'!$H23*'ACQUISITION ASSUMPTIONS'!$D32)+('SUBSCRIBER BASE'!P26*'COMMISSION ASSUMPTIONS'!$D10*'COMMISSION ASSUMPTIONS'!$H36*'ACQUISITION ASSUMPTIONS'!$D32)+('SUBSCRIBER BASE'!P26*'COMMISSION ASSUMPTIONS'!$E10*'COMMISSION ASSUMPTIONS'!$H47*'ACQUISITION ASSUMPTIONS'!$D32)+('SUBSCRIBER BASE'!P26*'COMMISSION ASSUMPTIONS'!$F10*'COMMISSION ASSUMPTIONS'!$H58*'ACQUISITION ASSUMPTIONS'!$D32)+('SUBSCRIBER BASE'!P26*'COMMISSION ASSUMPTIONS'!$G10*'COMMISSION ASSUMPTIONS'!$H69*'ACQUISITION ASSUMPTIONS'!$D32)</f>
        <v>0</v>
      </c>
      <c r="P29" s="497">
        <f ca="1">('SUBSCRIBER BASE'!Q26*'COMMISSION ASSUMPTIONS'!$C10*'COMMISSION ASSUMPTIONS'!$H23*'ACQUISITION ASSUMPTIONS'!$D32)+('SUBSCRIBER BASE'!Q26*'COMMISSION ASSUMPTIONS'!$D10*'COMMISSION ASSUMPTIONS'!$H36*'ACQUISITION ASSUMPTIONS'!$D32)+('SUBSCRIBER BASE'!Q26*'COMMISSION ASSUMPTIONS'!$E10*'COMMISSION ASSUMPTIONS'!$H47*'ACQUISITION ASSUMPTIONS'!$D32)+('SUBSCRIBER BASE'!Q26*'COMMISSION ASSUMPTIONS'!$F10*'COMMISSION ASSUMPTIONS'!$H58*'ACQUISITION ASSUMPTIONS'!$D32)+('SUBSCRIBER BASE'!Q26*'COMMISSION ASSUMPTIONS'!$G10*'COMMISSION ASSUMPTIONS'!$H69*'ACQUISITION ASSUMPTIONS'!$D32)</f>
        <v>0</v>
      </c>
      <c r="Q29" s="497">
        <f ca="1">('SUBSCRIBER BASE'!R26*'COMMISSION ASSUMPTIONS'!$C10*'COMMISSION ASSUMPTIONS'!$H23*'ACQUISITION ASSUMPTIONS'!$D32)+('SUBSCRIBER BASE'!R26*'COMMISSION ASSUMPTIONS'!$D10*'COMMISSION ASSUMPTIONS'!$H36*'ACQUISITION ASSUMPTIONS'!$D32)+('SUBSCRIBER BASE'!R26*'COMMISSION ASSUMPTIONS'!$E10*'COMMISSION ASSUMPTIONS'!$H47*'ACQUISITION ASSUMPTIONS'!$D32)+('SUBSCRIBER BASE'!R26*'COMMISSION ASSUMPTIONS'!$F10*'COMMISSION ASSUMPTIONS'!$H58*'ACQUISITION ASSUMPTIONS'!$D32)+('SUBSCRIBER BASE'!R26*'COMMISSION ASSUMPTIONS'!$G10*'COMMISSION ASSUMPTIONS'!$H69*'ACQUISITION ASSUMPTIONS'!$D32)</f>
        <v>0</v>
      </c>
      <c r="R29" s="497">
        <f ca="1">('SUBSCRIBER BASE'!S26*'COMMISSION ASSUMPTIONS'!$C10*'COMMISSION ASSUMPTIONS'!$H23*'ACQUISITION ASSUMPTIONS'!$D32)+('SUBSCRIBER BASE'!S26*'COMMISSION ASSUMPTIONS'!$D10*'COMMISSION ASSUMPTIONS'!$H36*'ACQUISITION ASSUMPTIONS'!$D32)+('SUBSCRIBER BASE'!S26*'COMMISSION ASSUMPTIONS'!$E10*'COMMISSION ASSUMPTIONS'!$H47*'ACQUISITION ASSUMPTIONS'!$D32)+('SUBSCRIBER BASE'!S26*'COMMISSION ASSUMPTIONS'!$F10*'COMMISSION ASSUMPTIONS'!$H58*'ACQUISITION ASSUMPTIONS'!$D32)+('SUBSCRIBER BASE'!S26*'COMMISSION ASSUMPTIONS'!$G10*'COMMISSION ASSUMPTIONS'!$H69*'ACQUISITION ASSUMPTIONS'!$D32)</f>
        <v>0</v>
      </c>
      <c r="S29" s="497">
        <f ca="1">('SUBSCRIBER BASE'!T26*'COMMISSION ASSUMPTIONS'!$C10*'COMMISSION ASSUMPTIONS'!$H23*'ACQUISITION ASSUMPTIONS'!$D32)+('SUBSCRIBER BASE'!T26*'COMMISSION ASSUMPTIONS'!$D10*'COMMISSION ASSUMPTIONS'!$H36*'ACQUISITION ASSUMPTIONS'!$D32)+('SUBSCRIBER BASE'!T26*'COMMISSION ASSUMPTIONS'!$E10*'COMMISSION ASSUMPTIONS'!$H47*'ACQUISITION ASSUMPTIONS'!$D32)+('SUBSCRIBER BASE'!T26*'COMMISSION ASSUMPTIONS'!$F10*'COMMISSION ASSUMPTIONS'!$H58*'ACQUISITION ASSUMPTIONS'!$D32)+('SUBSCRIBER BASE'!T26*'COMMISSION ASSUMPTIONS'!$G10*'COMMISSION ASSUMPTIONS'!$H69*'ACQUISITION ASSUMPTIONS'!$D32)</f>
        <v>0</v>
      </c>
      <c r="T29" s="497">
        <f ca="1">('SUBSCRIBER BASE'!U26*'COMMISSION ASSUMPTIONS'!$C10*'COMMISSION ASSUMPTIONS'!$H23*'ACQUISITION ASSUMPTIONS'!$D32)+('SUBSCRIBER BASE'!U26*'COMMISSION ASSUMPTIONS'!$D10*'COMMISSION ASSUMPTIONS'!$H36*'ACQUISITION ASSUMPTIONS'!$D32)+('SUBSCRIBER BASE'!U26*'COMMISSION ASSUMPTIONS'!$E10*'COMMISSION ASSUMPTIONS'!$H47*'ACQUISITION ASSUMPTIONS'!$D32)+('SUBSCRIBER BASE'!U26*'COMMISSION ASSUMPTIONS'!$F10*'COMMISSION ASSUMPTIONS'!$H58*'ACQUISITION ASSUMPTIONS'!$D32)+('SUBSCRIBER BASE'!U26*'COMMISSION ASSUMPTIONS'!$G10*'COMMISSION ASSUMPTIONS'!$H69*'ACQUISITION ASSUMPTIONS'!$D32)</f>
        <v>0</v>
      </c>
      <c r="U29" s="497">
        <f ca="1">('SUBSCRIBER BASE'!V26*'COMMISSION ASSUMPTIONS'!$C10*'COMMISSION ASSUMPTIONS'!$H23*'ACQUISITION ASSUMPTIONS'!$D32)+('SUBSCRIBER BASE'!V26*'COMMISSION ASSUMPTIONS'!$D10*'COMMISSION ASSUMPTIONS'!$H36*'ACQUISITION ASSUMPTIONS'!$D32)+('SUBSCRIBER BASE'!V26*'COMMISSION ASSUMPTIONS'!$E10*'COMMISSION ASSUMPTIONS'!$H47*'ACQUISITION ASSUMPTIONS'!$D32)+('SUBSCRIBER BASE'!V26*'COMMISSION ASSUMPTIONS'!$F10*'COMMISSION ASSUMPTIONS'!$H58*'ACQUISITION ASSUMPTIONS'!$D32)+('SUBSCRIBER BASE'!V26*'COMMISSION ASSUMPTIONS'!$G10*'COMMISSION ASSUMPTIONS'!$H69*'ACQUISITION ASSUMPTIONS'!$D32)</f>
        <v>0</v>
      </c>
      <c r="V29" s="497">
        <f ca="1">('SUBSCRIBER BASE'!W26*'COMMISSION ASSUMPTIONS'!$C10*'COMMISSION ASSUMPTIONS'!$H23*'ACQUISITION ASSUMPTIONS'!$D32)+('SUBSCRIBER BASE'!W26*'COMMISSION ASSUMPTIONS'!$D10*'COMMISSION ASSUMPTIONS'!$H36*'ACQUISITION ASSUMPTIONS'!$D32)+('SUBSCRIBER BASE'!W26*'COMMISSION ASSUMPTIONS'!$E10*'COMMISSION ASSUMPTIONS'!$H47*'ACQUISITION ASSUMPTIONS'!$D32)+('SUBSCRIBER BASE'!W26*'COMMISSION ASSUMPTIONS'!$F10*'COMMISSION ASSUMPTIONS'!$H58*'ACQUISITION ASSUMPTIONS'!$D32)+('SUBSCRIBER BASE'!W26*'COMMISSION ASSUMPTIONS'!$G10*'COMMISSION ASSUMPTIONS'!$H69*'ACQUISITION ASSUMPTIONS'!$D32)</f>
        <v>0</v>
      </c>
      <c r="W29" s="497">
        <f ca="1">('SUBSCRIBER BASE'!X26*'COMMISSION ASSUMPTIONS'!$C10*'COMMISSION ASSUMPTIONS'!$H23*'ACQUISITION ASSUMPTIONS'!$D32)+('SUBSCRIBER BASE'!X26*'COMMISSION ASSUMPTIONS'!$D10*'COMMISSION ASSUMPTIONS'!$H36*'ACQUISITION ASSUMPTIONS'!$D32)+('SUBSCRIBER BASE'!X26*'COMMISSION ASSUMPTIONS'!$E10*'COMMISSION ASSUMPTIONS'!$H47*'ACQUISITION ASSUMPTIONS'!$D32)+('SUBSCRIBER BASE'!X26*'COMMISSION ASSUMPTIONS'!$F10*'COMMISSION ASSUMPTIONS'!$H58*'ACQUISITION ASSUMPTIONS'!$D32)+('SUBSCRIBER BASE'!X26*'COMMISSION ASSUMPTIONS'!$G10*'COMMISSION ASSUMPTIONS'!$H69*'ACQUISITION ASSUMPTIONS'!$D32)</f>
        <v>0</v>
      </c>
      <c r="X29" s="497">
        <f ca="1">('SUBSCRIBER BASE'!Y26*'COMMISSION ASSUMPTIONS'!$C10*'COMMISSION ASSUMPTIONS'!$H23*'ACQUISITION ASSUMPTIONS'!$D32)+('SUBSCRIBER BASE'!Y26*'COMMISSION ASSUMPTIONS'!$D10*'COMMISSION ASSUMPTIONS'!$H36*'ACQUISITION ASSUMPTIONS'!$D32)+('SUBSCRIBER BASE'!Y26*'COMMISSION ASSUMPTIONS'!$E10*'COMMISSION ASSUMPTIONS'!$H47*'ACQUISITION ASSUMPTIONS'!$D32)+('SUBSCRIBER BASE'!Y26*'COMMISSION ASSUMPTIONS'!$F10*'COMMISSION ASSUMPTIONS'!$H58*'ACQUISITION ASSUMPTIONS'!$D32)+('SUBSCRIBER BASE'!Y26*'COMMISSION ASSUMPTIONS'!$G10*'COMMISSION ASSUMPTIONS'!$H69*'ACQUISITION ASSUMPTIONS'!$D32)</f>
        <v>0</v>
      </c>
      <c r="Y29" s="497">
        <f ca="1">('SUBSCRIBER BASE'!Z26*'COMMISSION ASSUMPTIONS'!$C10*'COMMISSION ASSUMPTIONS'!$H23*'ACQUISITION ASSUMPTIONS'!$D32)+('SUBSCRIBER BASE'!Z26*'COMMISSION ASSUMPTIONS'!$D10*'COMMISSION ASSUMPTIONS'!$H36*'ACQUISITION ASSUMPTIONS'!$D32)+('SUBSCRIBER BASE'!Z26*'COMMISSION ASSUMPTIONS'!$E10*'COMMISSION ASSUMPTIONS'!$H47*'ACQUISITION ASSUMPTIONS'!$D32)+('SUBSCRIBER BASE'!Z26*'COMMISSION ASSUMPTIONS'!$F10*'COMMISSION ASSUMPTIONS'!$H58*'ACQUISITION ASSUMPTIONS'!$D32)+('SUBSCRIBER BASE'!Z26*'COMMISSION ASSUMPTIONS'!$G10*'COMMISSION ASSUMPTIONS'!$H69*'ACQUISITION ASSUMPTIONS'!$D32)</f>
        <v>0</v>
      </c>
      <c r="Z29" s="497">
        <f ca="1">('SUBSCRIBER BASE'!AA26*'COMMISSION ASSUMPTIONS'!$C10*'COMMISSION ASSUMPTIONS'!$H23*'ACQUISITION ASSUMPTIONS'!$D32)+('SUBSCRIBER BASE'!AA26*'COMMISSION ASSUMPTIONS'!$D10*'COMMISSION ASSUMPTIONS'!$H36*'ACQUISITION ASSUMPTIONS'!$D32)+('SUBSCRIBER BASE'!AA26*'COMMISSION ASSUMPTIONS'!$E10*'COMMISSION ASSUMPTIONS'!$H47*'ACQUISITION ASSUMPTIONS'!$D32)+('SUBSCRIBER BASE'!AA26*'COMMISSION ASSUMPTIONS'!$F10*'COMMISSION ASSUMPTIONS'!$H58*'ACQUISITION ASSUMPTIONS'!$D32)+('SUBSCRIBER BASE'!AA26*'COMMISSION ASSUMPTIONS'!$G10*'COMMISSION ASSUMPTIONS'!$H69*'ACQUISITION ASSUMPTIONS'!$D32)</f>
        <v>0</v>
      </c>
      <c r="AA29" s="497">
        <f ca="1">('SUBSCRIBER BASE'!AB26*'COMMISSION ASSUMPTIONS'!$C10*'COMMISSION ASSUMPTIONS'!$H23*'ACQUISITION ASSUMPTIONS'!$D32)+('SUBSCRIBER BASE'!AB26*'COMMISSION ASSUMPTIONS'!$D10*'COMMISSION ASSUMPTIONS'!$H36*'ACQUISITION ASSUMPTIONS'!$D32)+('SUBSCRIBER BASE'!AB26*'COMMISSION ASSUMPTIONS'!$E10*'COMMISSION ASSUMPTIONS'!$H47*'ACQUISITION ASSUMPTIONS'!$D32)+('SUBSCRIBER BASE'!AB26*'COMMISSION ASSUMPTIONS'!$F10*'COMMISSION ASSUMPTIONS'!$H58*'ACQUISITION ASSUMPTIONS'!$D32)+('SUBSCRIBER BASE'!AB26*'COMMISSION ASSUMPTIONS'!$G10*'COMMISSION ASSUMPTIONS'!$H69*'ACQUISITION ASSUMPTIONS'!$D32)</f>
        <v>0</v>
      </c>
      <c r="AB29" s="497">
        <f ca="1">('SUBSCRIBER BASE'!AC26*'COMMISSION ASSUMPTIONS'!$C10*'COMMISSION ASSUMPTIONS'!$H23*'ACQUISITION ASSUMPTIONS'!$D32)+('SUBSCRIBER BASE'!AC26*'COMMISSION ASSUMPTIONS'!$D10*'COMMISSION ASSUMPTIONS'!$H36*'ACQUISITION ASSUMPTIONS'!$D32)+('SUBSCRIBER BASE'!AC26*'COMMISSION ASSUMPTIONS'!$E10*'COMMISSION ASSUMPTIONS'!$H47*'ACQUISITION ASSUMPTIONS'!$D32)+('SUBSCRIBER BASE'!AC26*'COMMISSION ASSUMPTIONS'!$F10*'COMMISSION ASSUMPTIONS'!$H58*'ACQUISITION ASSUMPTIONS'!$D32)+('SUBSCRIBER BASE'!AC26*'COMMISSION ASSUMPTIONS'!$G10*'COMMISSION ASSUMPTIONS'!$H69*'ACQUISITION ASSUMPTIONS'!$D32)</f>
        <v>0</v>
      </c>
      <c r="AC29" s="497">
        <f ca="1">('SUBSCRIBER BASE'!AD26*'COMMISSION ASSUMPTIONS'!$C10*'COMMISSION ASSUMPTIONS'!$H23*'ACQUISITION ASSUMPTIONS'!$D32)+('SUBSCRIBER BASE'!AD26*'COMMISSION ASSUMPTIONS'!$D10*'COMMISSION ASSUMPTIONS'!$H36*'ACQUISITION ASSUMPTIONS'!$D32)+('SUBSCRIBER BASE'!AD26*'COMMISSION ASSUMPTIONS'!$E10*'COMMISSION ASSUMPTIONS'!$H47*'ACQUISITION ASSUMPTIONS'!$D32)+('SUBSCRIBER BASE'!AD26*'COMMISSION ASSUMPTIONS'!$F10*'COMMISSION ASSUMPTIONS'!$H58*'ACQUISITION ASSUMPTIONS'!$D32)+('SUBSCRIBER BASE'!AD26*'COMMISSION ASSUMPTIONS'!$G10*'COMMISSION ASSUMPTIONS'!$H69*'ACQUISITION ASSUMPTIONS'!$D32)</f>
        <v>0</v>
      </c>
      <c r="AD29" s="497">
        <f ca="1">('SUBSCRIBER BASE'!AE26*'COMMISSION ASSUMPTIONS'!$C10*'COMMISSION ASSUMPTIONS'!$H23*'ACQUISITION ASSUMPTIONS'!$D32)+('SUBSCRIBER BASE'!AE26*'COMMISSION ASSUMPTIONS'!$D10*'COMMISSION ASSUMPTIONS'!$H36*'ACQUISITION ASSUMPTIONS'!$D32)+('SUBSCRIBER BASE'!AE26*'COMMISSION ASSUMPTIONS'!$E10*'COMMISSION ASSUMPTIONS'!$H47*'ACQUISITION ASSUMPTIONS'!$D32)+('SUBSCRIBER BASE'!AE26*'COMMISSION ASSUMPTIONS'!$F10*'COMMISSION ASSUMPTIONS'!$H58*'ACQUISITION ASSUMPTIONS'!$D32)+('SUBSCRIBER BASE'!AE26*'COMMISSION ASSUMPTIONS'!$G10*'COMMISSION ASSUMPTIONS'!$H69*'ACQUISITION ASSUMPTIONS'!$D32)</f>
        <v>0</v>
      </c>
      <c r="AE29" s="497">
        <f ca="1">('SUBSCRIBER BASE'!AF26*'COMMISSION ASSUMPTIONS'!$C10*'COMMISSION ASSUMPTIONS'!$H23*'ACQUISITION ASSUMPTIONS'!$D32)+('SUBSCRIBER BASE'!AF26*'COMMISSION ASSUMPTIONS'!$D10*'COMMISSION ASSUMPTIONS'!$H36*'ACQUISITION ASSUMPTIONS'!$D32)+('SUBSCRIBER BASE'!AF26*'COMMISSION ASSUMPTIONS'!$E10*'COMMISSION ASSUMPTIONS'!$H47*'ACQUISITION ASSUMPTIONS'!$D32)+('SUBSCRIBER BASE'!AF26*'COMMISSION ASSUMPTIONS'!$F10*'COMMISSION ASSUMPTIONS'!$H58*'ACQUISITION ASSUMPTIONS'!$D32)+('SUBSCRIBER BASE'!AF26*'COMMISSION ASSUMPTIONS'!$G10*'COMMISSION ASSUMPTIONS'!$H69*'ACQUISITION ASSUMPTIONS'!$D32)</f>
        <v>0</v>
      </c>
      <c r="AF29" s="497">
        <f ca="1">('SUBSCRIBER BASE'!AG26*'COMMISSION ASSUMPTIONS'!$C10*'COMMISSION ASSUMPTIONS'!$H23*'ACQUISITION ASSUMPTIONS'!$D32)+('SUBSCRIBER BASE'!AG26*'COMMISSION ASSUMPTIONS'!$D10*'COMMISSION ASSUMPTIONS'!$H36*'ACQUISITION ASSUMPTIONS'!$D32)+('SUBSCRIBER BASE'!AG26*'COMMISSION ASSUMPTIONS'!$E10*'COMMISSION ASSUMPTIONS'!$H47*'ACQUISITION ASSUMPTIONS'!$D32)+('SUBSCRIBER BASE'!AG26*'COMMISSION ASSUMPTIONS'!$F10*'COMMISSION ASSUMPTIONS'!$H58*'ACQUISITION ASSUMPTIONS'!$D32)+('SUBSCRIBER BASE'!AG26*'COMMISSION ASSUMPTIONS'!$G10*'COMMISSION ASSUMPTIONS'!$H69*'ACQUISITION ASSUMPTIONS'!$D32)</f>
        <v>0</v>
      </c>
      <c r="AG29" s="497">
        <f ca="1">('SUBSCRIBER BASE'!AH26*'COMMISSION ASSUMPTIONS'!$C10*'COMMISSION ASSUMPTIONS'!$H23*'ACQUISITION ASSUMPTIONS'!$D32)+('SUBSCRIBER BASE'!AH26*'COMMISSION ASSUMPTIONS'!$D10*'COMMISSION ASSUMPTIONS'!$H36*'ACQUISITION ASSUMPTIONS'!$D32)+('SUBSCRIBER BASE'!AH26*'COMMISSION ASSUMPTIONS'!$E10*'COMMISSION ASSUMPTIONS'!$H47*'ACQUISITION ASSUMPTIONS'!$D32)+('SUBSCRIBER BASE'!AH26*'COMMISSION ASSUMPTIONS'!$F10*'COMMISSION ASSUMPTIONS'!$H58*'ACQUISITION ASSUMPTIONS'!$D32)+('SUBSCRIBER BASE'!AH26*'COMMISSION ASSUMPTIONS'!$G10*'COMMISSION ASSUMPTIONS'!$H69*'ACQUISITION ASSUMPTIONS'!$D32)</f>
        <v>0</v>
      </c>
      <c r="AH29" s="497">
        <f ca="1">('SUBSCRIBER BASE'!AI26*'COMMISSION ASSUMPTIONS'!$C10*'COMMISSION ASSUMPTIONS'!$H23*'ACQUISITION ASSUMPTIONS'!$D32)+('SUBSCRIBER BASE'!AI26*'COMMISSION ASSUMPTIONS'!$D10*'COMMISSION ASSUMPTIONS'!$H36*'ACQUISITION ASSUMPTIONS'!$D32)+('SUBSCRIBER BASE'!AI26*'COMMISSION ASSUMPTIONS'!$E10*'COMMISSION ASSUMPTIONS'!$H47*'ACQUISITION ASSUMPTIONS'!$D32)+('SUBSCRIBER BASE'!AI26*'COMMISSION ASSUMPTIONS'!$F10*'COMMISSION ASSUMPTIONS'!$H58*'ACQUISITION ASSUMPTIONS'!$D32)+('SUBSCRIBER BASE'!AI26*'COMMISSION ASSUMPTIONS'!$G10*'COMMISSION ASSUMPTIONS'!$H69*'ACQUISITION ASSUMPTIONS'!$D32)</f>
        <v>0</v>
      </c>
      <c r="AI29" s="497">
        <f ca="1">('SUBSCRIBER BASE'!AJ26*'COMMISSION ASSUMPTIONS'!$C10*'COMMISSION ASSUMPTIONS'!$H23*'ACQUISITION ASSUMPTIONS'!$D32)+('SUBSCRIBER BASE'!AJ26*'COMMISSION ASSUMPTIONS'!$D10*'COMMISSION ASSUMPTIONS'!$H36*'ACQUISITION ASSUMPTIONS'!$D32)+('SUBSCRIBER BASE'!AJ26*'COMMISSION ASSUMPTIONS'!$E10*'COMMISSION ASSUMPTIONS'!$H47*'ACQUISITION ASSUMPTIONS'!$D32)+('SUBSCRIBER BASE'!AJ26*'COMMISSION ASSUMPTIONS'!$F10*'COMMISSION ASSUMPTIONS'!$H58*'ACQUISITION ASSUMPTIONS'!$D32)+('SUBSCRIBER BASE'!AJ26*'COMMISSION ASSUMPTIONS'!$G10*'COMMISSION ASSUMPTIONS'!$H69*'ACQUISITION ASSUMPTIONS'!$D32)</f>
        <v>0</v>
      </c>
      <c r="AJ29" s="497">
        <f ca="1">('SUBSCRIBER BASE'!AK26*'COMMISSION ASSUMPTIONS'!$C10*'COMMISSION ASSUMPTIONS'!$H23*'ACQUISITION ASSUMPTIONS'!$D32)+('SUBSCRIBER BASE'!AK26*'COMMISSION ASSUMPTIONS'!$D10*'COMMISSION ASSUMPTIONS'!$H36*'ACQUISITION ASSUMPTIONS'!$D32)+('SUBSCRIBER BASE'!AK26*'COMMISSION ASSUMPTIONS'!$E10*'COMMISSION ASSUMPTIONS'!$H47*'ACQUISITION ASSUMPTIONS'!$D32)+('SUBSCRIBER BASE'!AK26*'COMMISSION ASSUMPTIONS'!$F10*'COMMISSION ASSUMPTIONS'!$H58*'ACQUISITION ASSUMPTIONS'!$D32)+('SUBSCRIBER BASE'!AK26*'COMMISSION ASSUMPTIONS'!$G10*'COMMISSION ASSUMPTIONS'!$H69*'ACQUISITION ASSUMPTIONS'!$D32)</f>
        <v>0</v>
      </c>
      <c r="AK29" s="497">
        <f ca="1">('SUBSCRIBER BASE'!AL26*'COMMISSION ASSUMPTIONS'!$C10*'COMMISSION ASSUMPTIONS'!$H23*'ACQUISITION ASSUMPTIONS'!$D32)+('SUBSCRIBER BASE'!AL26*'COMMISSION ASSUMPTIONS'!$D10*'COMMISSION ASSUMPTIONS'!$H36*'ACQUISITION ASSUMPTIONS'!$D32)+('SUBSCRIBER BASE'!AL26*'COMMISSION ASSUMPTIONS'!$E10*'COMMISSION ASSUMPTIONS'!$H47*'ACQUISITION ASSUMPTIONS'!$D32)+('SUBSCRIBER BASE'!AL26*'COMMISSION ASSUMPTIONS'!$F10*'COMMISSION ASSUMPTIONS'!$H58*'ACQUISITION ASSUMPTIONS'!$D32)+('SUBSCRIBER BASE'!AL26*'COMMISSION ASSUMPTIONS'!$G10*'COMMISSION ASSUMPTIONS'!$H69*'ACQUISITION ASSUMPTIONS'!$D32)</f>
        <v>0</v>
      </c>
      <c r="AL29" s="497">
        <f ca="1">('SUBSCRIBER BASE'!AM26*'COMMISSION ASSUMPTIONS'!$C10*'COMMISSION ASSUMPTIONS'!$H23*'ACQUISITION ASSUMPTIONS'!$D32)+('SUBSCRIBER BASE'!AM26*'COMMISSION ASSUMPTIONS'!$D10*'COMMISSION ASSUMPTIONS'!$H36*'ACQUISITION ASSUMPTIONS'!$D32)+('SUBSCRIBER BASE'!AM26*'COMMISSION ASSUMPTIONS'!$E10*'COMMISSION ASSUMPTIONS'!$H47*'ACQUISITION ASSUMPTIONS'!$D32)+('SUBSCRIBER BASE'!AM26*'COMMISSION ASSUMPTIONS'!$F10*'COMMISSION ASSUMPTIONS'!$H58*'ACQUISITION ASSUMPTIONS'!$D32)+('SUBSCRIBER BASE'!AM26*'COMMISSION ASSUMPTIONS'!$G10*'COMMISSION ASSUMPTIONS'!$H69*'ACQUISITION ASSUMPTIONS'!$D32)</f>
        <v>0</v>
      </c>
      <c r="AM29" s="497">
        <f ca="1">('SUBSCRIBER BASE'!AN26*'COMMISSION ASSUMPTIONS'!$C10*'COMMISSION ASSUMPTIONS'!$H23*'ACQUISITION ASSUMPTIONS'!$D32)+('SUBSCRIBER BASE'!AN26*'COMMISSION ASSUMPTIONS'!$D10*'COMMISSION ASSUMPTIONS'!$H36*'ACQUISITION ASSUMPTIONS'!$D32)+('SUBSCRIBER BASE'!AN26*'COMMISSION ASSUMPTIONS'!$E10*'COMMISSION ASSUMPTIONS'!$H47*'ACQUISITION ASSUMPTIONS'!$D32)+('SUBSCRIBER BASE'!AN26*'COMMISSION ASSUMPTIONS'!$F10*'COMMISSION ASSUMPTIONS'!$H58*'ACQUISITION ASSUMPTIONS'!$D32)+('SUBSCRIBER BASE'!AN26*'COMMISSION ASSUMPTIONS'!$G10*'COMMISSION ASSUMPTIONS'!$H69*'ACQUISITION ASSUMPTIONS'!$D32)</f>
        <v>0</v>
      </c>
      <c r="AN29" s="497">
        <f ca="1">('SUBSCRIBER BASE'!AO26*'COMMISSION ASSUMPTIONS'!$C10*'COMMISSION ASSUMPTIONS'!$H23*'ACQUISITION ASSUMPTIONS'!$D32)+('SUBSCRIBER BASE'!AO26*'COMMISSION ASSUMPTIONS'!$D10*'COMMISSION ASSUMPTIONS'!$H36*'ACQUISITION ASSUMPTIONS'!$D32)+('SUBSCRIBER BASE'!AO26*'COMMISSION ASSUMPTIONS'!$E10*'COMMISSION ASSUMPTIONS'!$H47*'ACQUISITION ASSUMPTIONS'!$D32)+('SUBSCRIBER BASE'!AO26*'COMMISSION ASSUMPTIONS'!$F10*'COMMISSION ASSUMPTIONS'!$H58*'ACQUISITION ASSUMPTIONS'!$D32)+('SUBSCRIBER BASE'!AO26*'COMMISSION ASSUMPTIONS'!$G10*'COMMISSION ASSUMPTIONS'!$H69*'ACQUISITION ASSUMPTIONS'!$D32)</f>
        <v>0</v>
      </c>
      <c r="AO29" s="497">
        <f ca="1">('SUBSCRIBER BASE'!AP26*'COMMISSION ASSUMPTIONS'!$C10*'COMMISSION ASSUMPTIONS'!$H23*'ACQUISITION ASSUMPTIONS'!$D32)+('SUBSCRIBER BASE'!AP26*'COMMISSION ASSUMPTIONS'!$D10*'COMMISSION ASSUMPTIONS'!$H36*'ACQUISITION ASSUMPTIONS'!$D32)+('SUBSCRIBER BASE'!AP26*'COMMISSION ASSUMPTIONS'!$E10*'COMMISSION ASSUMPTIONS'!$H47*'ACQUISITION ASSUMPTIONS'!$D32)+('SUBSCRIBER BASE'!AP26*'COMMISSION ASSUMPTIONS'!$F10*'COMMISSION ASSUMPTIONS'!$H58*'ACQUISITION ASSUMPTIONS'!$D32)+('SUBSCRIBER BASE'!AP26*'COMMISSION ASSUMPTIONS'!$G10*'COMMISSION ASSUMPTIONS'!$H69*'ACQUISITION ASSUMPTIONS'!$D32)</f>
        <v>0</v>
      </c>
      <c r="AP29" s="497">
        <f ca="1">('SUBSCRIBER BASE'!AQ26*'COMMISSION ASSUMPTIONS'!$C10*'COMMISSION ASSUMPTIONS'!$H23*'ACQUISITION ASSUMPTIONS'!$D32)+('SUBSCRIBER BASE'!AQ26*'COMMISSION ASSUMPTIONS'!$D10*'COMMISSION ASSUMPTIONS'!$H36*'ACQUISITION ASSUMPTIONS'!$D32)+('SUBSCRIBER BASE'!AQ26*'COMMISSION ASSUMPTIONS'!$E10*'COMMISSION ASSUMPTIONS'!$H47*'ACQUISITION ASSUMPTIONS'!$D32)+('SUBSCRIBER BASE'!AQ26*'COMMISSION ASSUMPTIONS'!$F10*'COMMISSION ASSUMPTIONS'!$H58*'ACQUISITION ASSUMPTIONS'!$D32)+('SUBSCRIBER BASE'!AQ26*'COMMISSION ASSUMPTIONS'!$G10*'COMMISSION ASSUMPTIONS'!$H69*'ACQUISITION ASSUMPTIONS'!$D32)</f>
        <v>0</v>
      </c>
      <c r="AQ29" s="497">
        <f ca="1">('SUBSCRIBER BASE'!AR26*'COMMISSION ASSUMPTIONS'!$C10*'COMMISSION ASSUMPTIONS'!$H23*'ACQUISITION ASSUMPTIONS'!$D32)+('SUBSCRIBER BASE'!AR26*'COMMISSION ASSUMPTIONS'!$D10*'COMMISSION ASSUMPTIONS'!$H36*'ACQUISITION ASSUMPTIONS'!$D32)+('SUBSCRIBER BASE'!AR26*'COMMISSION ASSUMPTIONS'!$E10*'COMMISSION ASSUMPTIONS'!$H47*'ACQUISITION ASSUMPTIONS'!$D32)+('SUBSCRIBER BASE'!AR26*'COMMISSION ASSUMPTIONS'!$F10*'COMMISSION ASSUMPTIONS'!$H58*'ACQUISITION ASSUMPTIONS'!$D32)+('SUBSCRIBER BASE'!AR26*'COMMISSION ASSUMPTIONS'!$G10*'COMMISSION ASSUMPTIONS'!$H69*'ACQUISITION ASSUMPTIONS'!$D32)</f>
        <v>0</v>
      </c>
      <c r="AR29" s="497">
        <f ca="1">('SUBSCRIBER BASE'!AS26*'COMMISSION ASSUMPTIONS'!$C10*'COMMISSION ASSUMPTIONS'!$H23*'ACQUISITION ASSUMPTIONS'!$D32)+('SUBSCRIBER BASE'!AS26*'COMMISSION ASSUMPTIONS'!$D10*'COMMISSION ASSUMPTIONS'!$H36*'ACQUISITION ASSUMPTIONS'!$D32)+('SUBSCRIBER BASE'!AS26*'COMMISSION ASSUMPTIONS'!$E10*'COMMISSION ASSUMPTIONS'!$H47*'ACQUISITION ASSUMPTIONS'!$D32)+('SUBSCRIBER BASE'!AS26*'COMMISSION ASSUMPTIONS'!$F10*'COMMISSION ASSUMPTIONS'!$H58*'ACQUISITION ASSUMPTIONS'!$D32)+('SUBSCRIBER BASE'!AS26*'COMMISSION ASSUMPTIONS'!$G10*'COMMISSION ASSUMPTIONS'!$H69*'ACQUISITION ASSUMPTIONS'!$D32)</f>
        <v>0</v>
      </c>
      <c r="AS29" s="497">
        <f ca="1">('SUBSCRIBER BASE'!AT26*'COMMISSION ASSUMPTIONS'!$C10*'COMMISSION ASSUMPTIONS'!$H23*'ACQUISITION ASSUMPTIONS'!$D32)+('SUBSCRIBER BASE'!AT26*'COMMISSION ASSUMPTIONS'!$D10*'COMMISSION ASSUMPTIONS'!$H36*'ACQUISITION ASSUMPTIONS'!$D32)+('SUBSCRIBER BASE'!AT26*'COMMISSION ASSUMPTIONS'!$E10*'COMMISSION ASSUMPTIONS'!$H47*'ACQUISITION ASSUMPTIONS'!$D32)+('SUBSCRIBER BASE'!AT26*'COMMISSION ASSUMPTIONS'!$F10*'COMMISSION ASSUMPTIONS'!$H58*'ACQUISITION ASSUMPTIONS'!$D32)+('SUBSCRIBER BASE'!AT26*'COMMISSION ASSUMPTIONS'!$G10*'COMMISSION ASSUMPTIONS'!$H69*'ACQUISITION ASSUMPTIONS'!$D32)</f>
        <v>0</v>
      </c>
      <c r="AT29" s="497">
        <f ca="1">('SUBSCRIBER BASE'!AU26*'COMMISSION ASSUMPTIONS'!$C10*'COMMISSION ASSUMPTIONS'!$H23*'ACQUISITION ASSUMPTIONS'!$D32)+('SUBSCRIBER BASE'!AU26*'COMMISSION ASSUMPTIONS'!$D10*'COMMISSION ASSUMPTIONS'!$H36*'ACQUISITION ASSUMPTIONS'!$D32)+('SUBSCRIBER BASE'!AU26*'COMMISSION ASSUMPTIONS'!$E10*'COMMISSION ASSUMPTIONS'!$H47*'ACQUISITION ASSUMPTIONS'!$D32)+('SUBSCRIBER BASE'!AU26*'COMMISSION ASSUMPTIONS'!$F10*'COMMISSION ASSUMPTIONS'!$H58*'ACQUISITION ASSUMPTIONS'!$D32)+('SUBSCRIBER BASE'!AU26*'COMMISSION ASSUMPTIONS'!$G10*'COMMISSION ASSUMPTIONS'!$H69*'ACQUISITION ASSUMPTIONS'!$D32)</f>
        <v>0</v>
      </c>
      <c r="AU29" s="497">
        <f ca="1">('SUBSCRIBER BASE'!AV26*'COMMISSION ASSUMPTIONS'!$C10*'COMMISSION ASSUMPTIONS'!$H23*'ACQUISITION ASSUMPTIONS'!$D32)+('SUBSCRIBER BASE'!AV26*'COMMISSION ASSUMPTIONS'!$D10*'COMMISSION ASSUMPTIONS'!$H36*'ACQUISITION ASSUMPTIONS'!$D32)+('SUBSCRIBER BASE'!AV26*'COMMISSION ASSUMPTIONS'!$E10*'COMMISSION ASSUMPTIONS'!$H47*'ACQUISITION ASSUMPTIONS'!$D32)+('SUBSCRIBER BASE'!AV26*'COMMISSION ASSUMPTIONS'!$F10*'COMMISSION ASSUMPTIONS'!$H58*'ACQUISITION ASSUMPTIONS'!$D32)+('SUBSCRIBER BASE'!AV26*'COMMISSION ASSUMPTIONS'!$G10*'COMMISSION ASSUMPTIONS'!$H69*'ACQUISITION ASSUMPTIONS'!$D32)</f>
        <v>0</v>
      </c>
      <c r="AV29" s="497">
        <f ca="1">('SUBSCRIBER BASE'!AW26*'COMMISSION ASSUMPTIONS'!$C10*'COMMISSION ASSUMPTIONS'!$H23*'ACQUISITION ASSUMPTIONS'!$D32)+('SUBSCRIBER BASE'!AW26*'COMMISSION ASSUMPTIONS'!$D10*'COMMISSION ASSUMPTIONS'!$H36*'ACQUISITION ASSUMPTIONS'!$D32)+('SUBSCRIBER BASE'!AW26*'COMMISSION ASSUMPTIONS'!$E10*'COMMISSION ASSUMPTIONS'!$H47*'ACQUISITION ASSUMPTIONS'!$D32)+('SUBSCRIBER BASE'!AW26*'COMMISSION ASSUMPTIONS'!$F10*'COMMISSION ASSUMPTIONS'!$H58*'ACQUISITION ASSUMPTIONS'!$D32)+('SUBSCRIBER BASE'!AW26*'COMMISSION ASSUMPTIONS'!$G10*'COMMISSION ASSUMPTIONS'!$H69*'ACQUISITION ASSUMPTIONS'!$D32)</f>
        <v>0</v>
      </c>
      <c r="AW29" s="497">
        <f ca="1">('SUBSCRIBER BASE'!AX26*'COMMISSION ASSUMPTIONS'!$C10*'COMMISSION ASSUMPTIONS'!$H23*'ACQUISITION ASSUMPTIONS'!$D32)+('SUBSCRIBER BASE'!AX26*'COMMISSION ASSUMPTIONS'!$D10*'COMMISSION ASSUMPTIONS'!$H36*'ACQUISITION ASSUMPTIONS'!$D32)+('SUBSCRIBER BASE'!AX26*'COMMISSION ASSUMPTIONS'!$E10*'COMMISSION ASSUMPTIONS'!$H47*'ACQUISITION ASSUMPTIONS'!$D32)+('SUBSCRIBER BASE'!AX26*'COMMISSION ASSUMPTIONS'!$F10*'COMMISSION ASSUMPTIONS'!$H58*'ACQUISITION ASSUMPTIONS'!$D32)+('SUBSCRIBER BASE'!AX26*'COMMISSION ASSUMPTIONS'!$G10*'COMMISSION ASSUMPTIONS'!$H69*'ACQUISITION ASSUMPTIONS'!$D32)</f>
        <v>0</v>
      </c>
      <c r="AX29" s="497">
        <f ca="1">('SUBSCRIBER BASE'!AY26*'COMMISSION ASSUMPTIONS'!$C10*'COMMISSION ASSUMPTIONS'!$H23*'ACQUISITION ASSUMPTIONS'!$D32)+('SUBSCRIBER BASE'!AY26*'COMMISSION ASSUMPTIONS'!$D10*'COMMISSION ASSUMPTIONS'!$H36*'ACQUISITION ASSUMPTIONS'!$D32)+('SUBSCRIBER BASE'!AY26*'COMMISSION ASSUMPTIONS'!$E10*'COMMISSION ASSUMPTIONS'!$H47*'ACQUISITION ASSUMPTIONS'!$D32)+('SUBSCRIBER BASE'!AY26*'COMMISSION ASSUMPTIONS'!$F10*'COMMISSION ASSUMPTIONS'!$H58*'ACQUISITION ASSUMPTIONS'!$D32)+('SUBSCRIBER BASE'!AY26*'COMMISSION ASSUMPTIONS'!$G10*'COMMISSION ASSUMPTIONS'!$H69*'ACQUISITION ASSUMPTIONS'!$D32)</f>
        <v>0</v>
      </c>
      <c r="AY29" s="497">
        <f ca="1">('SUBSCRIBER BASE'!AZ26*'COMMISSION ASSUMPTIONS'!$C10*'COMMISSION ASSUMPTIONS'!$H23*'ACQUISITION ASSUMPTIONS'!$D32)+('SUBSCRIBER BASE'!AZ26*'COMMISSION ASSUMPTIONS'!$D10*'COMMISSION ASSUMPTIONS'!$H36*'ACQUISITION ASSUMPTIONS'!$D32)+('SUBSCRIBER BASE'!AZ26*'COMMISSION ASSUMPTIONS'!$E10*'COMMISSION ASSUMPTIONS'!$H47*'ACQUISITION ASSUMPTIONS'!$D32)+('SUBSCRIBER BASE'!AZ26*'COMMISSION ASSUMPTIONS'!$F10*'COMMISSION ASSUMPTIONS'!$H58*'ACQUISITION ASSUMPTIONS'!$D32)+('SUBSCRIBER BASE'!AZ26*'COMMISSION ASSUMPTIONS'!$G10*'COMMISSION ASSUMPTIONS'!$H69*'ACQUISITION ASSUMPTIONS'!$D32)</f>
        <v>0</v>
      </c>
      <c r="AZ29" s="497">
        <f ca="1">('SUBSCRIBER BASE'!BA26*'COMMISSION ASSUMPTIONS'!$C10*'COMMISSION ASSUMPTIONS'!$H23*'ACQUISITION ASSUMPTIONS'!$D32)+('SUBSCRIBER BASE'!BA26*'COMMISSION ASSUMPTIONS'!$D10*'COMMISSION ASSUMPTIONS'!$H36*'ACQUISITION ASSUMPTIONS'!$D32)+('SUBSCRIBER BASE'!BA26*'COMMISSION ASSUMPTIONS'!$E10*'COMMISSION ASSUMPTIONS'!$H47*'ACQUISITION ASSUMPTIONS'!$D32)+('SUBSCRIBER BASE'!BA26*'COMMISSION ASSUMPTIONS'!$F10*'COMMISSION ASSUMPTIONS'!$H58*'ACQUISITION ASSUMPTIONS'!$D32)+('SUBSCRIBER BASE'!BA26*'COMMISSION ASSUMPTIONS'!$G10*'COMMISSION ASSUMPTIONS'!$H69*'ACQUISITION ASSUMPTIONS'!$D32)</f>
        <v>0</v>
      </c>
      <c r="BA29" s="497">
        <f ca="1">('SUBSCRIBER BASE'!BB26*'COMMISSION ASSUMPTIONS'!$C10*'COMMISSION ASSUMPTIONS'!$H23*'ACQUISITION ASSUMPTIONS'!$D32)+('SUBSCRIBER BASE'!BB26*'COMMISSION ASSUMPTIONS'!$D10*'COMMISSION ASSUMPTIONS'!$H36*'ACQUISITION ASSUMPTIONS'!$D32)+('SUBSCRIBER BASE'!BB26*'COMMISSION ASSUMPTIONS'!$E10*'COMMISSION ASSUMPTIONS'!$H47*'ACQUISITION ASSUMPTIONS'!$D32)+('SUBSCRIBER BASE'!BB26*'COMMISSION ASSUMPTIONS'!$F10*'COMMISSION ASSUMPTIONS'!$H58*'ACQUISITION ASSUMPTIONS'!$D32)+('SUBSCRIBER BASE'!BB26*'COMMISSION ASSUMPTIONS'!$G10*'COMMISSION ASSUMPTIONS'!$H69*'ACQUISITION ASSUMPTIONS'!$D32)</f>
        <v>0</v>
      </c>
      <c r="BB29" s="497">
        <f ca="1">('SUBSCRIBER BASE'!BC26*'COMMISSION ASSUMPTIONS'!$C10*'COMMISSION ASSUMPTIONS'!$H23*'ACQUISITION ASSUMPTIONS'!$D32)+('SUBSCRIBER BASE'!BC26*'COMMISSION ASSUMPTIONS'!$D10*'COMMISSION ASSUMPTIONS'!$H36*'ACQUISITION ASSUMPTIONS'!$D32)+('SUBSCRIBER BASE'!BC26*'COMMISSION ASSUMPTIONS'!$E10*'COMMISSION ASSUMPTIONS'!$H47*'ACQUISITION ASSUMPTIONS'!$D32)+('SUBSCRIBER BASE'!BC26*'COMMISSION ASSUMPTIONS'!$F10*'COMMISSION ASSUMPTIONS'!$H58*'ACQUISITION ASSUMPTIONS'!$D32)+('SUBSCRIBER BASE'!BC26*'COMMISSION ASSUMPTIONS'!$G10*'COMMISSION ASSUMPTIONS'!$H69*'ACQUISITION ASSUMPTIONS'!$D32)</f>
        <v>0</v>
      </c>
      <c r="BC29" s="497">
        <f ca="1">('SUBSCRIBER BASE'!BD26*'COMMISSION ASSUMPTIONS'!$C10*'COMMISSION ASSUMPTIONS'!$H23*'ACQUISITION ASSUMPTIONS'!$D32)+('SUBSCRIBER BASE'!BD26*'COMMISSION ASSUMPTIONS'!$D10*'COMMISSION ASSUMPTIONS'!$H36*'ACQUISITION ASSUMPTIONS'!$D32)+('SUBSCRIBER BASE'!BD26*'COMMISSION ASSUMPTIONS'!$E10*'COMMISSION ASSUMPTIONS'!$H47*'ACQUISITION ASSUMPTIONS'!$D32)+('SUBSCRIBER BASE'!BD26*'COMMISSION ASSUMPTIONS'!$F10*'COMMISSION ASSUMPTIONS'!$H58*'ACQUISITION ASSUMPTIONS'!$D32)+('SUBSCRIBER BASE'!BD26*'COMMISSION ASSUMPTIONS'!$G10*'COMMISSION ASSUMPTIONS'!$H69*'ACQUISITION ASSUMPTIONS'!$D32)</f>
        <v>0</v>
      </c>
      <c r="BD29" s="497">
        <f ca="1">('SUBSCRIBER BASE'!BE26*'COMMISSION ASSUMPTIONS'!$C10*'COMMISSION ASSUMPTIONS'!$H23*'ACQUISITION ASSUMPTIONS'!$D32)+('SUBSCRIBER BASE'!BE26*'COMMISSION ASSUMPTIONS'!$D10*'COMMISSION ASSUMPTIONS'!$H36*'ACQUISITION ASSUMPTIONS'!$D32)+('SUBSCRIBER BASE'!BE26*'COMMISSION ASSUMPTIONS'!$E10*'COMMISSION ASSUMPTIONS'!$H47*'ACQUISITION ASSUMPTIONS'!$D32)+('SUBSCRIBER BASE'!BE26*'COMMISSION ASSUMPTIONS'!$F10*'COMMISSION ASSUMPTIONS'!$H58*'ACQUISITION ASSUMPTIONS'!$D32)+('SUBSCRIBER BASE'!BE26*'COMMISSION ASSUMPTIONS'!$G10*'COMMISSION ASSUMPTIONS'!$H69*'ACQUISITION ASSUMPTIONS'!$D32)</f>
        <v>0</v>
      </c>
      <c r="BE29" s="497">
        <f ca="1">('SUBSCRIBER BASE'!BF26*'COMMISSION ASSUMPTIONS'!$C10*'COMMISSION ASSUMPTIONS'!$H23*'ACQUISITION ASSUMPTIONS'!$D32)+('SUBSCRIBER BASE'!BF26*'COMMISSION ASSUMPTIONS'!$D10*'COMMISSION ASSUMPTIONS'!$H36*'ACQUISITION ASSUMPTIONS'!$D32)+('SUBSCRIBER BASE'!BF26*'COMMISSION ASSUMPTIONS'!$E10*'COMMISSION ASSUMPTIONS'!$H47*'ACQUISITION ASSUMPTIONS'!$D32)+('SUBSCRIBER BASE'!BF26*'COMMISSION ASSUMPTIONS'!$F10*'COMMISSION ASSUMPTIONS'!$H58*'ACQUISITION ASSUMPTIONS'!$D32)+('SUBSCRIBER BASE'!BF26*'COMMISSION ASSUMPTIONS'!$G10*'COMMISSION ASSUMPTIONS'!$H69*'ACQUISITION ASSUMPTIONS'!$D32)</f>
        <v>0</v>
      </c>
      <c r="BF29" s="497">
        <f ca="1">('SUBSCRIBER BASE'!BG26*'COMMISSION ASSUMPTIONS'!$C10*'COMMISSION ASSUMPTIONS'!$H23*'ACQUISITION ASSUMPTIONS'!$D32)+('SUBSCRIBER BASE'!BG26*'COMMISSION ASSUMPTIONS'!$D10*'COMMISSION ASSUMPTIONS'!$H36*'ACQUISITION ASSUMPTIONS'!$D32)+('SUBSCRIBER BASE'!BG26*'COMMISSION ASSUMPTIONS'!$E10*'COMMISSION ASSUMPTIONS'!$H47*'ACQUISITION ASSUMPTIONS'!$D32)+('SUBSCRIBER BASE'!BG26*'COMMISSION ASSUMPTIONS'!$F10*'COMMISSION ASSUMPTIONS'!$H58*'ACQUISITION ASSUMPTIONS'!$D32)+('SUBSCRIBER BASE'!BG26*'COMMISSION ASSUMPTIONS'!$G10*'COMMISSION ASSUMPTIONS'!$H69*'ACQUISITION ASSUMPTIONS'!$D32)</f>
        <v>0</v>
      </c>
      <c r="BG29" s="497">
        <f ca="1">('SUBSCRIBER BASE'!BH26*'COMMISSION ASSUMPTIONS'!$C10*'COMMISSION ASSUMPTIONS'!$H23*'ACQUISITION ASSUMPTIONS'!$D32)+('SUBSCRIBER BASE'!BH26*'COMMISSION ASSUMPTIONS'!$D10*'COMMISSION ASSUMPTIONS'!$H36*'ACQUISITION ASSUMPTIONS'!$D32)+('SUBSCRIBER BASE'!BH26*'COMMISSION ASSUMPTIONS'!$E10*'COMMISSION ASSUMPTIONS'!$H47*'ACQUISITION ASSUMPTIONS'!$D32)+('SUBSCRIBER BASE'!BH26*'COMMISSION ASSUMPTIONS'!$F10*'COMMISSION ASSUMPTIONS'!$H58*'ACQUISITION ASSUMPTIONS'!$D32)+('SUBSCRIBER BASE'!BH26*'COMMISSION ASSUMPTIONS'!$G10*'COMMISSION ASSUMPTIONS'!$H69*'ACQUISITION ASSUMPTIONS'!$D32)</f>
        <v>0</v>
      </c>
      <c r="BH29" s="497">
        <f ca="1">('SUBSCRIBER BASE'!BI26*'COMMISSION ASSUMPTIONS'!$C10*'COMMISSION ASSUMPTIONS'!$H23*'ACQUISITION ASSUMPTIONS'!$D32)+('SUBSCRIBER BASE'!BI26*'COMMISSION ASSUMPTIONS'!$D10*'COMMISSION ASSUMPTIONS'!$H36*'ACQUISITION ASSUMPTIONS'!$D32)+('SUBSCRIBER BASE'!BI26*'COMMISSION ASSUMPTIONS'!$E10*'COMMISSION ASSUMPTIONS'!$H47*'ACQUISITION ASSUMPTIONS'!$D32)+('SUBSCRIBER BASE'!BI26*'COMMISSION ASSUMPTIONS'!$F10*'COMMISSION ASSUMPTIONS'!$H58*'ACQUISITION ASSUMPTIONS'!$D32)+('SUBSCRIBER BASE'!BI26*'COMMISSION ASSUMPTIONS'!$G10*'COMMISSION ASSUMPTIONS'!$H69*'ACQUISITION ASSUMPTIONS'!$D32)</f>
        <v>0</v>
      </c>
      <c r="BI29" s="497">
        <f ca="1">('SUBSCRIBER BASE'!BJ26*'COMMISSION ASSUMPTIONS'!$C10*'COMMISSION ASSUMPTIONS'!$H23*'ACQUISITION ASSUMPTIONS'!$D32)+('SUBSCRIBER BASE'!BJ26*'COMMISSION ASSUMPTIONS'!$D10*'COMMISSION ASSUMPTIONS'!$H36*'ACQUISITION ASSUMPTIONS'!$D32)+('SUBSCRIBER BASE'!BJ26*'COMMISSION ASSUMPTIONS'!$E10*'COMMISSION ASSUMPTIONS'!$H47*'ACQUISITION ASSUMPTIONS'!$D32)+('SUBSCRIBER BASE'!BJ26*'COMMISSION ASSUMPTIONS'!$F10*'COMMISSION ASSUMPTIONS'!$H58*'ACQUISITION ASSUMPTIONS'!$D32)+('SUBSCRIBER BASE'!BJ26*'COMMISSION ASSUMPTIONS'!$G10*'COMMISSION ASSUMPTIONS'!$H69*'ACQUISITION ASSUMPTIONS'!$D32)</f>
        <v>0</v>
      </c>
      <c r="BJ29" s="497">
        <f ca="1">('SUBSCRIBER BASE'!BK26*'COMMISSION ASSUMPTIONS'!$C10*'COMMISSION ASSUMPTIONS'!$H23*'ACQUISITION ASSUMPTIONS'!$D32)+('SUBSCRIBER BASE'!BK26*'COMMISSION ASSUMPTIONS'!$D10*'COMMISSION ASSUMPTIONS'!$H36*'ACQUISITION ASSUMPTIONS'!$D32)+('SUBSCRIBER BASE'!BK26*'COMMISSION ASSUMPTIONS'!$E10*'COMMISSION ASSUMPTIONS'!$H47*'ACQUISITION ASSUMPTIONS'!$D32)+('SUBSCRIBER BASE'!BK26*'COMMISSION ASSUMPTIONS'!$F10*'COMMISSION ASSUMPTIONS'!$H58*'ACQUISITION ASSUMPTIONS'!$D32)+('SUBSCRIBER BASE'!BK26*'COMMISSION ASSUMPTIONS'!$G10*'COMMISSION ASSUMPTIONS'!$H69*'ACQUISITION ASSUMPTIONS'!$D32)</f>
        <v>0</v>
      </c>
      <c r="BK29" s="497">
        <f ca="1">('SUBSCRIBER BASE'!BL26*'COMMISSION ASSUMPTIONS'!$C10*'COMMISSION ASSUMPTIONS'!$H23*'ACQUISITION ASSUMPTIONS'!$D32)+('SUBSCRIBER BASE'!BL26*'COMMISSION ASSUMPTIONS'!$D10*'COMMISSION ASSUMPTIONS'!$H36*'ACQUISITION ASSUMPTIONS'!$D32)+('SUBSCRIBER BASE'!BL26*'COMMISSION ASSUMPTIONS'!$E10*'COMMISSION ASSUMPTIONS'!$H47*'ACQUISITION ASSUMPTIONS'!$D32)+('SUBSCRIBER BASE'!BL26*'COMMISSION ASSUMPTIONS'!$F10*'COMMISSION ASSUMPTIONS'!$H58*'ACQUISITION ASSUMPTIONS'!$D32)+('SUBSCRIBER BASE'!BL26*'COMMISSION ASSUMPTIONS'!$G10*'COMMISSION ASSUMPTIONS'!$H69*'ACQUISITION ASSUMPTIONS'!$D32)</f>
        <v>0</v>
      </c>
      <c r="BL29" s="497">
        <f ca="1">('SUBSCRIBER BASE'!BM26*'COMMISSION ASSUMPTIONS'!$C10*'COMMISSION ASSUMPTIONS'!$H23*'ACQUISITION ASSUMPTIONS'!$D32)+('SUBSCRIBER BASE'!BM26*'COMMISSION ASSUMPTIONS'!$D10*'COMMISSION ASSUMPTIONS'!$H36*'ACQUISITION ASSUMPTIONS'!$D32)+('SUBSCRIBER BASE'!BM26*'COMMISSION ASSUMPTIONS'!$E10*'COMMISSION ASSUMPTIONS'!$H47*'ACQUISITION ASSUMPTIONS'!$D32)+('SUBSCRIBER BASE'!BM26*'COMMISSION ASSUMPTIONS'!$F10*'COMMISSION ASSUMPTIONS'!$H58*'ACQUISITION ASSUMPTIONS'!$D32)+('SUBSCRIBER BASE'!BM26*'COMMISSION ASSUMPTIONS'!$G10*'COMMISSION ASSUMPTIONS'!$H69*'ACQUISITION ASSUMPTIONS'!$D32)</f>
        <v>0</v>
      </c>
      <c r="BM29" s="497">
        <f ca="1">('SUBSCRIBER BASE'!BN26*'COMMISSION ASSUMPTIONS'!$C10*'COMMISSION ASSUMPTIONS'!$H23*'ACQUISITION ASSUMPTIONS'!$D32)+('SUBSCRIBER BASE'!BN26*'COMMISSION ASSUMPTIONS'!$D10*'COMMISSION ASSUMPTIONS'!$H36*'ACQUISITION ASSUMPTIONS'!$D32)+('SUBSCRIBER BASE'!BN26*'COMMISSION ASSUMPTIONS'!$E10*'COMMISSION ASSUMPTIONS'!$H47*'ACQUISITION ASSUMPTIONS'!$D32)+('SUBSCRIBER BASE'!BN26*'COMMISSION ASSUMPTIONS'!$F10*'COMMISSION ASSUMPTIONS'!$H58*'ACQUISITION ASSUMPTIONS'!$D32)+('SUBSCRIBER BASE'!BN26*'COMMISSION ASSUMPTIONS'!$G10*'COMMISSION ASSUMPTIONS'!$H69*'ACQUISITION ASSUMPTIONS'!$D32)</f>
        <v>0</v>
      </c>
      <c r="BN29" s="497">
        <f ca="1">('SUBSCRIBER BASE'!BO26*'COMMISSION ASSUMPTIONS'!$C10*'COMMISSION ASSUMPTIONS'!$H23*'ACQUISITION ASSUMPTIONS'!$D32)+('SUBSCRIBER BASE'!BO26*'COMMISSION ASSUMPTIONS'!$D10*'COMMISSION ASSUMPTIONS'!$H36*'ACQUISITION ASSUMPTIONS'!$D32)+('SUBSCRIBER BASE'!BO26*'COMMISSION ASSUMPTIONS'!$E10*'COMMISSION ASSUMPTIONS'!$H47*'ACQUISITION ASSUMPTIONS'!$D32)+('SUBSCRIBER BASE'!BO26*'COMMISSION ASSUMPTIONS'!$F10*'COMMISSION ASSUMPTIONS'!$H58*'ACQUISITION ASSUMPTIONS'!$D32)+('SUBSCRIBER BASE'!BO26*'COMMISSION ASSUMPTIONS'!$G10*'COMMISSION ASSUMPTIONS'!$H69*'ACQUISITION ASSUMPTIONS'!$D32)</f>
        <v>0</v>
      </c>
      <c r="BO29" s="497">
        <f ca="1">('SUBSCRIBER BASE'!BP26*'COMMISSION ASSUMPTIONS'!$C10*'COMMISSION ASSUMPTIONS'!$H23*'ACQUISITION ASSUMPTIONS'!$D32)+('SUBSCRIBER BASE'!BP26*'COMMISSION ASSUMPTIONS'!$D10*'COMMISSION ASSUMPTIONS'!$H36*'ACQUISITION ASSUMPTIONS'!$D32)+('SUBSCRIBER BASE'!BP26*'COMMISSION ASSUMPTIONS'!$E10*'COMMISSION ASSUMPTIONS'!$H47*'ACQUISITION ASSUMPTIONS'!$D32)+('SUBSCRIBER BASE'!BP26*'COMMISSION ASSUMPTIONS'!$F10*'COMMISSION ASSUMPTIONS'!$H58*'ACQUISITION ASSUMPTIONS'!$D32)+('SUBSCRIBER BASE'!BP26*'COMMISSION ASSUMPTIONS'!$G10*'COMMISSION ASSUMPTIONS'!$H69*'ACQUISITION ASSUMPTIONS'!$D32)</f>
        <v>0</v>
      </c>
      <c r="BP29" s="497">
        <f ca="1">('SUBSCRIBER BASE'!BQ26*'COMMISSION ASSUMPTIONS'!$C10*'COMMISSION ASSUMPTIONS'!$H23*'ACQUISITION ASSUMPTIONS'!$D32)+('SUBSCRIBER BASE'!BQ26*'COMMISSION ASSUMPTIONS'!$D10*'COMMISSION ASSUMPTIONS'!$H36*'ACQUISITION ASSUMPTIONS'!$D32)+('SUBSCRIBER BASE'!BQ26*'COMMISSION ASSUMPTIONS'!$E10*'COMMISSION ASSUMPTIONS'!$H47*'ACQUISITION ASSUMPTIONS'!$D32)+('SUBSCRIBER BASE'!BQ26*'COMMISSION ASSUMPTIONS'!$F10*'COMMISSION ASSUMPTIONS'!$H58*'ACQUISITION ASSUMPTIONS'!$D32)+('SUBSCRIBER BASE'!BQ26*'COMMISSION ASSUMPTIONS'!$G10*'COMMISSION ASSUMPTIONS'!$H69*'ACQUISITION ASSUMPTIONS'!$D32)</f>
        <v>0</v>
      </c>
      <c r="BQ29" s="497">
        <f ca="1">('SUBSCRIBER BASE'!BR26*'COMMISSION ASSUMPTIONS'!$C10*'COMMISSION ASSUMPTIONS'!$H23*'ACQUISITION ASSUMPTIONS'!$D32)+('SUBSCRIBER BASE'!BR26*'COMMISSION ASSUMPTIONS'!$D10*'COMMISSION ASSUMPTIONS'!$H36*'ACQUISITION ASSUMPTIONS'!$D32)+('SUBSCRIBER BASE'!BR26*'COMMISSION ASSUMPTIONS'!$E10*'COMMISSION ASSUMPTIONS'!$H47*'ACQUISITION ASSUMPTIONS'!$D32)+('SUBSCRIBER BASE'!BR26*'COMMISSION ASSUMPTIONS'!$F10*'COMMISSION ASSUMPTIONS'!$H58*'ACQUISITION ASSUMPTIONS'!$D32)+('SUBSCRIBER BASE'!BR26*'COMMISSION ASSUMPTIONS'!$G10*'COMMISSION ASSUMPTIONS'!$H69*'ACQUISITION ASSUMPTIONS'!$D32)</f>
        <v>0</v>
      </c>
      <c r="BR29" s="497">
        <f ca="1">('SUBSCRIBER BASE'!BS26*'COMMISSION ASSUMPTIONS'!$C10*'COMMISSION ASSUMPTIONS'!$H23*'ACQUISITION ASSUMPTIONS'!$D32)+('SUBSCRIBER BASE'!BS26*'COMMISSION ASSUMPTIONS'!$D10*'COMMISSION ASSUMPTIONS'!$H36*'ACQUISITION ASSUMPTIONS'!$D32)+('SUBSCRIBER BASE'!BS26*'COMMISSION ASSUMPTIONS'!$E10*'COMMISSION ASSUMPTIONS'!$H47*'ACQUISITION ASSUMPTIONS'!$D32)+('SUBSCRIBER BASE'!BS26*'COMMISSION ASSUMPTIONS'!$F10*'COMMISSION ASSUMPTIONS'!$H58*'ACQUISITION ASSUMPTIONS'!$D32)+('SUBSCRIBER BASE'!BS26*'COMMISSION ASSUMPTIONS'!$G10*'COMMISSION ASSUMPTIONS'!$H69*'ACQUISITION ASSUMPTIONS'!$D32)</f>
        <v>0</v>
      </c>
    </row>
    <row r="30" spans="2:70" ht="25" customHeight="1" outlineLevel="1">
      <c r="B30" s="181" t="str">
        <f>B41</f>
        <v>MVLP3</v>
      </c>
      <c r="C30" s="497">
        <f>('SUBSCRIBER BASE'!C27*'COMMISSION ASSUMPTIONS'!$C11*'COMMISSION ASSUMPTIONS'!$H24*'ACQUISITION ASSUMPTIONS'!$D33)+('SUBSCRIBER BASE'!C27*'COMMISSION ASSUMPTIONS'!$D11*'COMMISSION ASSUMPTIONS'!$H35*'ACQUISITION ASSUMPTIONS'!$D33)+('SUBSCRIBER BASE'!C27*'COMMISSION ASSUMPTIONS'!$E11*'COMMISSION ASSUMPTIONS'!$H46*'ACQUISITION ASSUMPTIONS'!$D33)+('SUBSCRIBER BASE'!C27*'COMMISSION ASSUMPTIONS'!$F11*'COMMISSION ASSUMPTIONS'!$H57*'ACQUISITION ASSUMPTIONS'!$D33)+('SUBSCRIBER BASE'!C27*'COMMISSION ASSUMPTIONS'!$G11*'COMMISSION ASSUMPTIONS'!$H68*'ACQUISITION ASSUMPTIONS'!$D33)</f>
        <v>0</v>
      </c>
      <c r="D30" s="497">
        <f>('SUBSCRIBER BASE'!D27*'COMMISSION ASSUMPTIONS'!$C11*'COMMISSION ASSUMPTIONS'!$H24*'ACQUISITION ASSUMPTIONS'!$D33)+('SUBSCRIBER BASE'!D27*'COMMISSION ASSUMPTIONS'!$D11*'COMMISSION ASSUMPTIONS'!$H35*'ACQUISITION ASSUMPTIONS'!$D33)+('SUBSCRIBER BASE'!D27*'COMMISSION ASSUMPTIONS'!$E11*'COMMISSION ASSUMPTIONS'!$H46*'ACQUISITION ASSUMPTIONS'!$D33)+('SUBSCRIBER BASE'!D27*'COMMISSION ASSUMPTIONS'!$F11*'COMMISSION ASSUMPTIONS'!$H57*'ACQUISITION ASSUMPTIONS'!$D33)+('SUBSCRIBER BASE'!D27*'COMMISSION ASSUMPTIONS'!$G11*'COMMISSION ASSUMPTIONS'!$H68*'ACQUISITION ASSUMPTIONS'!$D33)</f>
        <v>0</v>
      </c>
      <c r="E30" s="497">
        <f>('SUBSCRIBER BASE'!E27*'COMMISSION ASSUMPTIONS'!$C11*'COMMISSION ASSUMPTIONS'!$H24*'ACQUISITION ASSUMPTIONS'!$D33)+('SUBSCRIBER BASE'!E27*'COMMISSION ASSUMPTIONS'!$D11*'COMMISSION ASSUMPTIONS'!$H35*'ACQUISITION ASSUMPTIONS'!$D33)+('SUBSCRIBER BASE'!E27*'COMMISSION ASSUMPTIONS'!$E11*'COMMISSION ASSUMPTIONS'!$H46*'ACQUISITION ASSUMPTIONS'!$D33)+('SUBSCRIBER BASE'!E27*'COMMISSION ASSUMPTIONS'!$F11*'COMMISSION ASSUMPTIONS'!$H57*'ACQUISITION ASSUMPTIONS'!$D33)+('SUBSCRIBER BASE'!E27*'COMMISSION ASSUMPTIONS'!$G11*'COMMISSION ASSUMPTIONS'!$H68*'ACQUISITION ASSUMPTIONS'!$D33)</f>
        <v>0</v>
      </c>
      <c r="F30" s="497">
        <f>('SUBSCRIBER BASE'!F27*'COMMISSION ASSUMPTIONS'!$C11*'COMMISSION ASSUMPTIONS'!$H24*'ACQUISITION ASSUMPTIONS'!$D33)+('SUBSCRIBER BASE'!F27*'COMMISSION ASSUMPTIONS'!$D11*'COMMISSION ASSUMPTIONS'!$H35*'ACQUISITION ASSUMPTIONS'!$D33)+('SUBSCRIBER BASE'!F27*'COMMISSION ASSUMPTIONS'!$E11*'COMMISSION ASSUMPTIONS'!$H46*'ACQUISITION ASSUMPTIONS'!$D33)+('SUBSCRIBER BASE'!F27*'COMMISSION ASSUMPTIONS'!$F11*'COMMISSION ASSUMPTIONS'!$H57*'ACQUISITION ASSUMPTIONS'!$D33)+('SUBSCRIBER BASE'!F27*'COMMISSION ASSUMPTIONS'!$G11*'COMMISSION ASSUMPTIONS'!$H68*'ACQUISITION ASSUMPTIONS'!$D33)</f>
        <v>0</v>
      </c>
      <c r="G30" s="497">
        <f>('SUBSCRIBER BASE'!G27*'COMMISSION ASSUMPTIONS'!$C11*'COMMISSION ASSUMPTIONS'!$H24*'ACQUISITION ASSUMPTIONS'!$D33)+('SUBSCRIBER BASE'!G27*'COMMISSION ASSUMPTIONS'!$D11*'COMMISSION ASSUMPTIONS'!$H35*'ACQUISITION ASSUMPTIONS'!$D33)+('SUBSCRIBER BASE'!G27*'COMMISSION ASSUMPTIONS'!$E11*'COMMISSION ASSUMPTIONS'!$H46*'ACQUISITION ASSUMPTIONS'!$D33)+('SUBSCRIBER BASE'!G27*'COMMISSION ASSUMPTIONS'!$F11*'COMMISSION ASSUMPTIONS'!$H57*'ACQUISITION ASSUMPTIONS'!$D33)+('SUBSCRIBER BASE'!G27*'COMMISSION ASSUMPTIONS'!$G11*'COMMISSION ASSUMPTIONS'!$H68*'ACQUISITION ASSUMPTIONS'!$D33)</f>
        <v>0</v>
      </c>
      <c r="H30" s="497">
        <f>('SUBSCRIBER BASE'!H27*'COMMISSION ASSUMPTIONS'!$C11*'COMMISSION ASSUMPTIONS'!$H24*'ACQUISITION ASSUMPTIONS'!$D33)+('SUBSCRIBER BASE'!H27*'COMMISSION ASSUMPTIONS'!$D11*'COMMISSION ASSUMPTIONS'!$H35*'ACQUISITION ASSUMPTIONS'!$D33)+('SUBSCRIBER BASE'!H27*'COMMISSION ASSUMPTIONS'!$E11*'COMMISSION ASSUMPTIONS'!$H46*'ACQUISITION ASSUMPTIONS'!$D33)+('SUBSCRIBER BASE'!H27*'COMMISSION ASSUMPTIONS'!$F11*'COMMISSION ASSUMPTIONS'!$H57*'ACQUISITION ASSUMPTIONS'!$D33)+('SUBSCRIBER BASE'!H27*'COMMISSION ASSUMPTIONS'!$G11*'COMMISSION ASSUMPTIONS'!$H68*'ACQUISITION ASSUMPTIONS'!$D33)</f>
        <v>0</v>
      </c>
      <c r="I30" s="497">
        <f>('SUBSCRIBER BASE'!I27*'COMMISSION ASSUMPTIONS'!$C11*'COMMISSION ASSUMPTIONS'!$H24*'ACQUISITION ASSUMPTIONS'!$D33)+('SUBSCRIBER BASE'!I27*'COMMISSION ASSUMPTIONS'!$D11*'COMMISSION ASSUMPTIONS'!$H35*'ACQUISITION ASSUMPTIONS'!$D33)+('SUBSCRIBER BASE'!I27*'COMMISSION ASSUMPTIONS'!$E11*'COMMISSION ASSUMPTIONS'!$H46*'ACQUISITION ASSUMPTIONS'!$D33)+('SUBSCRIBER BASE'!I27*'COMMISSION ASSUMPTIONS'!$F11*'COMMISSION ASSUMPTIONS'!$H57*'ACQUISITION ASSUMPTIONS'!$D33)+('SUBSCRIBER BASE'!I27*'COMMISSION ASSUMPTIONS'!$G11*'COMMISSION ASSUMPTIONS'!$H68*'ACQUISITION ASSUMPTIONS'!$D33)</f>
        <v>0</v>
      </c>
      <c r="J30" s="497">
        <f>('SUBSCRIBER BASE'!J27*'COMMISSION ASSUMPTIONS'!$C11*'COMMISSION ASSUMPTIONS'!$H24*'ACQUISITION ASSUMPTIONS'!$D33)+('SUBSCRIBER BASE'!J27*'COMMISSION ASSUMPTIONS'!$D11*'COMMISSION ASSUMPTIONS'!$H35*'ACQUISITION ASSUMPTIONS'!$D33)+('SUBSCRIBER BASE'!J27*'COMMISSION ASSUMPTIONS'!$E11*'COMMISSION ASSUMPTIONS'!$H46*'ACQUISITION ASSUMPTIONS'!$D33)+('SUBSCRIBER BASE'!J27*'COMMISSION ASSUMPTIONS'!$F11*'COMMISSION ASSUMPTIONS'!$H57*'ACQUISITION ASSUMPTIONS'!$D33)+('SUBSCRIBER BASE'!J27*'COMMISSION ASSUMPTIONS'!$G11*'COMMISSION ASSUMPTIONS'!$H68*'ACQUISITION ASSUMPTIONS'!$D33)</f>
        <v>0</v>
      </c>
      <c r="K30" s="497">
        <f ca="1">('SUBSCRIBER BASE'!L27*'COMMISSION ASSUMPTIONS'!$C11*'COMMISSION ASSUMPTIONS'!$H24*'ACQUISITION ASSUMPTIONS'!$D33)+('SUBSCRIBER BASE'!L27*'COMMISSION ASSUMPTIONS'!$D11*'COMMISSION ASSUMPTIONS'!$H35*'ACQUISITION ASSUMPTIONS'!$D33)+('SUBSCRIBER BASE'!L27*'COMMISSION ASSUMPTIONS'!$E11*'COMMISSION ASSUMPTIONS'!$H46*'ACQUISITION ASSUMPTIONS'!$D33)+('SUBSCRIBER BASE'!L27*'COMMISSION ASSUMPTIONS'!$F11*'COMMISSION ASSUMPTIONS'!$H57*'ACQUISITION ASSUMPTIONS'!$D33)+('SUBSCRIBER BASE'!L27*'COMMISSION ASSUMPTIONS'!$G11*'COMMISSION ASSUMPTIONS'!$H68*'ACQUISITION ASSUMPTIONS'!$D33)</f>
        <v>0</v>
      </c>
      <c r="L30" s="497">
        <f ca="1">('SUBSCRIBER BASE'!M27*'COMMISSION ASSUMPTIONS'!$C11*'COMMISSION ASSUMPTIONS'!$H24*'ACQUISITION ASSUMPTIONS'!$D33)+('SUBSCRIBER BASE'!M27*'COMMISSION ASSUMPTIONS'!$D11*'COMMISSION ASSUMPTIONS'!$H35*'ACQUISITION ASSUMPTIONS'!$D33)+('SUBSCRIBER BASE'!M27*'COMMISSION ASSUMPTIONS'!$E11*'COMMISSION ASSUMPTIONS'!$H46*'ACQUISITION ASSUMPTIONS'!$D33)+('SUBSCRIBER BASE'!M27*'COMMISSION ASSUMPTIONS'!$F11*'COMMISSION ASSUMPTIONS'!$H57*'ACQUISITION ASSUMPTIONS'!$D33)+('SUBSCRIBER BASE'!M27*'COMMISSION ASSUMPTIONS'!$G11*'COMMISSION ASSUMPTIONS'!$H68*'ACQUISITION ASSUMPTIONS'!$D33)</f>
        <v>0</v>
      </c>
      <c r="M30" s="497">
        <f ca="1">('SUBSCRIBER BASE'!N27*'COMMISSION ASSUMPTIONS'!$C11*'COMMISSION ASSUMPTIONS'!$H24*'ACQUISITION ASSUMPTIONS'!$D33)+('SUBSCRIBER BASE'!N27*'COMMISSION ASSUMPTIONS'!$D11*'COMMISSION ASSUMPTIONS'!$H35*'ACQUISITION ASSUMPTIONS'!$D33)+('SUBSCRIBER BASE'!N27*'COMMISSION ASSUMPTIONS'!$E11*'COMMISSION ASSUMPTIONS'!$H46*'ACQUISITION ASSUMPTIONS'!$D33)+('SUBSCRIBER BASE'!N27*'COMMISSION ASSUMPTIONS'!$F11*'COMMISSION ASSUMPTIONS'!$H57*'ACQUISITION ASSUMPTIONS'!$D33)+('SUBSCRIBER BASE'!N27*'COMMISSION ASSUMPTIONS'!$G11*'COMMISSION ASSUMPTIONS'!$H68*'ACQUISITION ASSUMPTIONS'!$D33)</f>
        <v>0</v>
      </c>
      <c r="N30" s="497">
        <f ca="1">('SUBSCRIBER BASE'!O27*'COMMISSION ASSUMPTIONS'!$C11*'COMMISSION ASSUMPTIONS'!$H24*'ACQUISITION ASSUMPTIONS'!$D33)+('SUBSCRIBER BASE'!O27*'COMMISSION ASSUMPTIONS'!$D11*'COMMISSION ASSUMPTIONS'!$H35*'ACQUISITION ASSUMPTIONS'!$D33)+('SUBSCRIBER BASE'!O27*'COMMISSION ASSUMPTIONS'!$E11*'COMMISSION ASSUMPTIONS'!$H46*'ACQUISITION ASSUMPTIONS'!$D33)+('SUBSCRIBER BASE'!O27*'COMMISSION ASSUMPTIONS'!$F11*'COMMISSION ASSUMPTIONS'!$H57*'ACQUISITION ASSUMPTIONS'!$D33)+('SUBSCRIBER BASE'!O27*'COMMISSION ASSUMPTIONS'!$G11*'COMMISSION ASSUMPTIONS'!$H68*'ACQUISITION ASSUMPTIONS'!$D33)</f>
        <v>0</v>
      </c>
      <c r="O30" s="497">
        <f ca="1">('SUBSCRIBER BASE'!P27*'COMMISSION ASSUMPTIONS'!$C11*'COMMISSION ASSUMPTIONS'!$H24*'ACQUISITION ASSUMPTIONS'!$D33)+('SUBSCRIBER BASE'!P27*'COMMISSION ASSUMPTIONS'!$D11*'COMMISSION ASSUMPTIONS'!$H35*'ACQUISITION ASSUMPTIONS'!$D33)+('SUBSCRIBER BASE'!P27*'COMMISSION ASSUMPTIONS'!$E11*'COMMISSION ASSUMPTIONS'!$H46*'ACQUISITION ASSUMPTIONS'!$D33)+('SUBSCRIBER BASE'!P27*'COMMISSION ASSUMPTIONS'!$F11*'COMMISSION ASSUMPTIONS'!$H57*'ACQUISITION ASSUMPTIONS'!$D33)+('SUBSCRIBER BASE'!P27*'COMMISSION ASSUMPTIONS'!$G11*'COMMISSION ASSUMPTIONS'!$H68*'ACQUISITION ASSUMPTIONS'!$D33)</f>
        <v>0</v>
      </c>
      <c r="P30" s="497">
        <f ca="1">('SUBSCRIBER BASE'!Q27*'COMMISSION ASSUMPTIONS'!$C11*'COMMISSION ASSUMPTIONS'!$H24*'ACQUISITION ASSUMPTIONS'!$D33)+('SUBSCRIBER BASE'!Q27*'COMMISSION ASSUMPTIONS'!$D11*'COMMISSION ASSUMPTIONS'!$H35*'ACQUISITION ASSUMPTIONS'!$D33)+('SUBSCRIBER BASE'!Q27*'COMMISSION ASSUMPTIONS'!$E11*'COMMISSION ASSUMPTIONS'!$H46*'ACQUISITION ASSUMPTIONS'!$D33)+('SUBSCRIBER BASE'!Q27*'COMMISSION ASSUMPTIONS'!$F11*'COMMISSION ASSUMPTIONS'!$H57*'ACQUISITION ASSUMPTIONS'!$D33)+('SUBSCRIBER BASE'!Q27*'COMMISSION ASSUMPTIONS'!$G11*'COMMISSION ASSUMPTIONS'!$H68*'ACQUISITION ASSUMPTIONS'!$D33)</f>
        <v>0</v>
      </c>
      <c r="Q30" s="497">
        <f ca="1">('SUBSCRIBER BASE'!R27*'COMMISSION ASSUMPTIONS'!$C11*'COMMISSION ASSUMPTIONS'!$H24*'ACQUISITION ASSUMPTIONS'!$D33)+('SUBSCRIBER BASE'!R27*'COMMISSION ASSUMPTIONS'!$D11*'COMMISSION ASSUMPTIONS'!$H35*'ACQUISITION ASSUMPTIONS'!$D33)+('SUBSCRIBER BASE'!R27*'COMMISSION ASSUMPTIONS'!$E11*'COMMISSION ASSUMPTIONS'!$H46*'ACQUISITION ASSUMPTIONS'!$D33)+('SUBSCRIBER BASE'!R27*'COMMISSION ASSUMPTIONS'!$F11*'COMMISSION ASSUMPTIONS'!$H57*'ACQUISITION ASSUMPTIONS'!$D33)+('SUBSCRIBER BASE'!R27*'COMMISSION ASSUMPTIONS'!$G11*'COMMISSION ASSUMPTIONS'!$H68*'ACQUISITION ASSUMPTIONS'!$D33)</f>
        <v>0</v>
      </c>
      <c r="R30" s="497">
        <f ca="1">('SUBSCRIBER BASE'!S27*'COMMISSION ASSUMPTIONS'!$C11*'COMMISSION ASSUMPTIONS'!$H24*'ACQUISITION ASSUMPTIONS'!$D33)+('SUBSCRIBER BASE'!S27*'COMMISSION ASSUMPTIONS'!$D11*'COMMISSION ASSUMPTIONS'!$H35*'ACQUISITION ASSUMPTIONS'!$D33)+('SUBSCRIBER BASE'!S27*'COMMISSION ASSUMPTIONS'!$E11*'COMMISSION ASSUMPTIONS'!$H46*'ACQUISITION ASSUMPTIONS'!$D33)+('SUBSCRIBER BASE'!S27*'COMMISSION ASSUMPTIONS'!$F11*'COMMISSION ASSUMPTIONS'!$H57*'ACQUISITION ASSUMPTIONS'!$D33)+('SUBSCRIBER BASE'!S27*'COMMISSION ASSUMPTIONS'!$G11*'COMMISSION ASSUMPTIONS'!$H68*'ACQUISITION ASSUMPTIONS'!$D33)</f>
        <v>0</v>
      </c>
      <c r="S30" s="497">
        <f ca="1">('SUBSCRIBER BASE'!T27*'COMMISSION ASSUMPTIONS'!$C11*'COMMISSION ASSUMPTIONS'!$H24*'ACQUISITION ASSUMPTIONS'!$D33)+('SUBSCRIBER BASE'!T27*'COMMISSION ASSUMPTIONS'!$D11*'COMMISSION ASSUMPTIONS'!$H35*'ACQUISITION ASSUMPTIONS'!$D33)+('SUBSCRIBER BASE'!T27*'COMMISSION ASSUMPTIONS'!$E11*'COMMISSION ASSUMPTIONS'!$H46*'ACQUISITION ASSUMPTIONS'!$D33)+('SUBSCRIBER BASE'!T27*'COMMISSION ASSUMPTIONS'!$F11*'COMMISSION ASSUMPTIONS'!$H57*'ACQUISITION ASSUMPTIONS'!$D33)+('SUBSCRIBER BASE'!T27*'COMMISSION ASSUMPTIONS'!$G11*'COMMISSION ASSUMPTIONS'!$H68*'ACQUISITION ASSUMPTIONS'!$D33)</f>
        <v>0</v>
      </c>
      <c r="T30" s="497">
        <f ca="1">('SUBSCRIBER BASE'!U27*'COMMISSION ASSUMPTIONS'!$C11*'COMMISSION ASSUMPTIONS'!$H24*'ACQUISITION ASSUMPTIONS'!$D33)+('SUBSCRIBER BASE'!U27*'COMMISSION ASSUMPTIONS'!$D11*'COMMISSION ASSUMPTIONS'!$H35*'ACQUISITION ASSUMPTIONS'!$D33)+('SUBSCRIBER BASE'!U27*'COMMISSION ASSUMPTIONS'!$E11*'COMMISSION ASSUMPTIONS'!$H46*'ACQUISITION ASSUMPTIONS'!$D33)+('SUBSCRIBER BASE'!U27*'COMMISSION ASSUMPTIONS'!$F11*'COMMISSION ASSUMPTIONS'!$H57*'ACQUISITION ASSUMPTIONS'!$D33)+('SUBSCRIBER BASE'!U27*'COMMISSION ASSUMPTIONS'!$G11*'COMMISSION ASSUMPTIONS'!$H68*'ACQUISITION ASSUMPTIONS'!$D33)</f>
        <v>0</v>
      </c>
      <c r="U30" s="497">
        <f ca="1">('SUBSCRIBER BASE'!V27*'COMMISSION ASSUMPTIONS'!$C11*'COMMISSION ASSUMPTIONS'!$H24*'ACQUISITION ASSUMPTIONS'!$D33)+('SUBSCRIBER BASE'!V27*'COMMISSION ASSUMPTIONS'!$D11*'COMMISSION ASSUMPTIONS'!$H35*'ACQUISITION ASSUMPTIONS'!$D33)+('SUBSCRIBER BASE'!V27*'COMMISSION ASSUMPTIONS'!$E11*'COMMISSION ASSUMPTIONS'!$H46*'ACQUISITION ASSUMPTIONS'!$D33)+('SUBSCRIBER BASE'!V27*'COMMISSION ASSUMPTIONS'!$F11*'COMMISSION ASSUMPTIONS'!$H57*'ACQUISITION ASSUMPTIONS'!$D33)+('SUBSCRIBER BASE'!V27*'COMMISSION ASSUMPTIONS'!$G11*'COMMISSION ASSUMPTIONS'!$H68*'ACQUISITION ASSUMPTIONS'!$D33)</f>
        <v>0</v>
      </c>
      <c r="V30" s="497">
        <f ca="1">('SUBSCRIBER BASE'!W27*'COMMISSION ASSUMPTIONS'!$C11*'COMMISSION ASSUMPTIONS'!$H24*'ACQUISITION ASSUMPTIONS'!$D33)+('SUBSCRIBER BASE'!W27*'COMMISSION ASSUMPTIONS'!$D11*'COMMISSION ASSUMPTIONS'!$H35*'ACQUISITION ASSUMPTIONS'!$D33)+('SUBSCRIBER BASE'!W27*'COMMISSION ASSUMPTIONS'!$E11*'COMMISSION ASSUMPTIONS'!$H46*'ACQUISITION ASSUMPTIONS'!$D33)+('SUBSCRIBER BASE'!W27*'COMMISSION ASSUMPTIONS'!$F11*'COMMISSION ASSUMPTIONS'!$H57*'ACQUISITION ASSUMPTIONS'!$D33)+('SUBSCRIBER BASE'!W27*'COMMISSION ASSUMPTIONS'!$G11*'COMMISSION ASSUMPTIONS'!$H68*'ACQUISITION ASSUMPTIONS'!$D33)</f>
        <v>0</v>
      </c>
      <c r="W30" s="497">
        <f ca="1">('SUBSCRIBER BASE'!X27*'COMMISSION ASSUMPTIONS'!$C11*'COMMISSION ASSUMPTIONS'!$H24*'ACQUISITION ASSUMPTIONS'!$D33)+('SUBSCRIBER BASE'!X27*'COMMISSION ASSUMPTIONS'!$D11*'COMMISSION ASSUMPTIONS'!$H35*'ACQUISITION ASSUMPTIONS'!$D33)+('SUBSCRIBER BASE'!X27*'COMMISSION ASSUMPTIONS'!$E11*'COMMISSION ASSUMPTIONS'!$H46*'ACQUISITION ASSUMPTIONS'!$D33)+('SUBSCRIBER BASE'!X27*'COMMISSION ASSUMPTIONS'!$F11*'COMMISSION ASSUMPTIONS'!$H57*'ACQUISITION ASSUMPTIONS'!$D33)+('SUBSCRIBER BASE'!X27*'COMMISSION ASSUMPTIONS'!$G11*'COMMISSION ASSUMPTIONS'!$H68*'ACQUISITION ASSUMPTIONS'!$D33)</f>
        <v>0</v>
      </c>
      <c r="X30" s="497">
        <f ca="1">('SUBSCRIBER BASE'!Y27*'COMMISSION ASSUMPTIONS'!$C11*'COMMISSION ASSUMPTIONS'!$H24*'ACQUISITION ASSUMPTIONS'!$D33)+('SUBSCRIBER BASE'!Y27*'COMMISSION ASSUMPTIONS'!$D11*'COMMISSION ASSUMPTIONS'!$H35*'ACQUISITION ASSUMPTIONS'!$D33)+('SUBSCRIBER BASE'!Y27*'COMMISSION ASSUMPTIONS'!$E11*'COMMISSION ASSUMPTIONS'!$H46*'ACQUISITION ASSUMPTIONS'!$D33)+('SUBSCRIBER BASE'!Y27*'COMMISSION ASSUMPTIONS'!$F11*'COMMISSION ASSUMPTIONS'!$H57*'ACQUISITION ASSUMPTIONS'!$D33)+('SUBSCRIBER BASE'!Y27*'COMMISSION ASSUMPTIONS'!$G11*'COMMISSION ASSUMPTIONS'!$H68*'ACQUISITION ASSUMPTIONS'!$D33)</f>
        <v>0</v>
      </c>
      <c r="Y30" s="497">
        <f ca="1">('SUBSCRIBER BASE'!Z27*'COMMISSION ASSUMPTIONS'!$C11*'COMMISSION ASSUMPTIONS'!$H24*'ACQUISITION ASSUMPTIONS'!$D33)+('SUBSCRIBER BASE'!Z27*'COMMISSION ASSUMPTIONS'!$D11*'COMMISSION ASSUMPTIONS'!$H35*'ACQUISITION ASSUMPTIONS'!$D33)+('SUBSCRIBER BASE'!Z27*'COMMISSION ASSUMPTIONS'!$E11*'COMMISSION ASSUMPTIONS'!$H46*'ACQUISITION ASSUMPTIONS'!$D33)+('SUBSCRIBER BASE'!Z27*'COMMISSION ASSUMPTIONS'!$F11*'COMMISSION ASSUMPTIONS'!$H57*'ACQUISITION ASSUMPTIONS'!$D33)+('SUBSCRIBER BASE'!Z27*'COMMISSION ASSUMPTIONS'!$G11*'COMMISSION ASSUMPTIONS'!$H68*'ACQUISITION ASSUMPTIONS'!$D33)</f>
        <v>0</v>
      </c>
      <c r="Z30" s="497">
        <f ca="1">('SUBSCRIBER BASE'!AA27*'COMMISSION ASSUMPTIONS'!$C11*'COMMISSION ASSUMPTIONS'!$H24*'ACQUISITION ASSUMPTIONS'!$D33)+('SUBSCRIBER BASE'!AA27*'COMMISSION ASSUMPTIONS'!$D11*'COMMISSION ASSUMPTIONS'!$H35*'ACQUISITION ASSUMPTIONS'!$D33)+('SUBSCRIBER BASE'!AA27*'COMMISSION ASSUMPTIONS'!$E11*'COMMISSION ASSUMPTIONS'!$H46*'ACQUISITION ASSUMPTIONS'!$D33)+('SUBSCRIBER BASE'!AA27*'COMMISSION ASSUMPTIONS'!$F11*'COMMISSION ASSUMPTIONS'!$H57*'ACQUISITION ASSUMPTIONS'!$D33)+('SUBSCRIBER BASE'!AA27*'COMMISSION ASSUMPTIONS'!$G11*'COMMISSION ASSUMPTIONS'!$H68*'ACQUISITION ASSUMPTIONS'!$D33)</f>
        <v>0</v>
      </c>
      <c r="AA30" s="497">
        <f ca="1">('SUBSCRIBER BASE'!AB27*'COMMISSION ASSUMPTIONS'!$C11*'COMMISSION ASSUMPTIONS'!$H24*'ACQUISITION ASSUMPTIONS'!$D33)+('SUBSCRIBER BASE'!AB27*'COMMISSION ASSUMPTIONS'!$D11*'COMMISSION ASSUMPTIONS'!$H35*'ACQUISITION ASSUMPTIONS'!$D33)+('SUBSCRIBER BASE'!AB27*'COMMISSION ASSUMPTIONS'!$E11*'COMMISSION ASSUMPTIONS'!$H46*'ACQUISITION ASSUMPTIONS'!$D33)+('SUBSCRIBER BASE'!AB27*'COMMISSION ASSUMPTIONS'!$F11*'COMMISSION ASSUMPTIONS'!$H57*'ACQUISITION ASSUMPTIONS'!$D33)+('SUBSCRIBER BASE'!AB27*'COMMISSION ASSUMPTIONS'!$G11*'COMMISSION ASSUMPTIONS'!$H68*'ACQUISITION ASSUMPTIONS'!$D33)</f>
        <v>0</v>
      </c>
      <c r="AB30" s="497">
        <f ca="1">('SUBSCRIBER BASE'!AC27*'COMMISSION ASSUMPTIONS'!$C11*'COMMISSION ASSUMPTIONS'!$H24*'ACQUISITION ASSUMPTIONS'!$D33)+('SUBSCRIBER BASE'!AC27*'COMMISSION ASSUMPTIONS'!$D11*'COMMISSION ASSUMPTIONS'!$H35*'ACQUISITION ASSUMPTIONS'!$D33)+('SUBSCRIBER BASE'!AC27*'COMMISSION ASSUMPTIONS'!$E11*'COMMISSION ASSUMPTIONS'!$H46*'ACQUISITION ASSUMPTIONS'!$D33)+('SUBSCRIBER BASE'!AC27*'COMMISSION ASSUMPTIONS'!$F11*'COMMISSION ASSUMPTIONS'!$H57*'ACQUISITION ASSUMPTIONS'!$D33)+('SUBSCRIBER BASE'!AC27*'COMMISSION ASSUMPTIONS'!$G11*'COMMISSION ASSUMPTIONS'!$H68*'ACQUISITION ASSUMPTIONS'!$D33)</f>
        <v>0</v>
      </c>
      <c r="AC30" s="497">
        <f ca="1">('SUBSCRIBER BASE'!AD27*'COMMISSION ASSUMPTIONS'!$C11*'COMMISSION ASSUMPTIONS'!$H24*'ACQUISITION ASSUMPTIONS'!$D33)+('SUBSCRIBER BASE'!AD27*'COMMISSION ASSUMPTIONS'!$D11*'COMMISSION ASSUMPTIONS'!$H35*'ACQUISITION ASSUMPTIONS'!$D33)+('SUBSCRIBER BASE'!AD27*'COMMISSION ASSUMPTIONS'!$E11*'COMMISSION ASSUMPTIONS'!$H46*'ACQUISITION ASSUMPTIONS'!$D33)+('SUBSCRIBER BASE'!AD27*'COMMISSION ASSUMPTIONS'!$F11*'COMMISSION ASSUMPTIONS'!$H57*'ACQUISITION ASSUMPTIONS'!$D33)+('SUBSCRIBER BASE'!AD27*'COMMISSION ASSUMPTIONS'!$G11*'COMMISSION ASSUMPTIONS'!$H68*'ACQUISITION ASSUMPTIONS'!$D33)</f>
        <v>0</v>
      </c>
      <c r="AD30" s="497">
        <f ca="1">('SUBSCRIBER BASE'!AE27*'COMMISSION ASSUMPTIONS'!$C11*'COMMISSION ASSUMPTIONS'!$H24*'ACQUISITION ASSUMPTIONS'!$D33)+('SUBSCRIBER BASE'!AE27*'COMMISSION ASSUMPTIONS'!$D11*'COMMISSION ASSUMPTIONS'!$H35*'ACQUISITION ASSUMPTIONS'!$D33)+('SUBSCRIBER BASE'!AE27*'COMMISSION ASSUMPTIONS'!$E11*'COMMISSION ASSUMPTIONS'!$H46*'ACQUISITION ASSUMPTIONS'!$D33)+('SUBSCRIBER BASE'!AE27*'COMMISSION ASSUMPTIONS'!$F11*'COMMISSION ASSUMPTIONS'!$H57*'ACQUISITION ASSUMPTIONS'!$D33)+('SUBSCRIBER BASE'!AE27*'COMMISSION ASSUMPTIONS'!$G11*'COMMISSION ASSUMPTIONS'!$H68*'ACQUISITION ASSUMPTIONS'!$D33)</f>
        <v>0</v>
      </c>
      <c r="AE30" s="497">
        <f ca="1">('SUBSCRIBER BASE'!AF27*'COMMISSION ASSUMPTIONS'!$C11*'COMMISSION ASSUMPTIONS'!$H24*'ACQUISITION ASSUMPTIONS'!$D33)+('SUBSCRIBER BASE'!AF27*'COMMISSION ASSUMPTIONS'!$D11*'COMMISSION ASSUMPTIONS'!$H35*'ACQUISITION ASSUMPTIONS'!$D33)+('SUBSCRIBER BASE'!AF27*'COMMISSION ASSUMPTIONS'!$E11*'COMMISSION ASSUMPTIONS'!$H46*'ACQUISITION ASSUMPTIONS'!$D33)+('SUBSCRIBER BASE'!AF27*'COMMISSION ASSUMPTIONS'!$F11*'COMMISSION ASSUMPTIONS'!$H57*'ACQUISITION ASSUMPTIONS'!$D33)+('SUBSCRIBER BASE'!AF27*'COMMISSION ASSUMPTIONS'!$G11*'COMMISSION ASSUMPTIONS'!$H68*'ACQUISITION ASSUMPTIONS'!$D33)</f>
        <v>0</v>
      </c>
      <c r="AF30" s="497">
        <f ca="1">('SUBSCRIBER BASE'!AG27*'COMMISSION ASSUMPTIONS'!$C11*'COMMISSION ASSUMPTIONS'!$H24*'ACQUISITION ASSUMPTIONS'!$D33)+('SUBSCRIBER BASE'!AG27*'COMMISSION ASSUMPTIONS'!$D11*'COMMISSION ASSUMPTIONS'!$H35*'ACQUISITION ASSUMPTIONS'!$D33)+('SUBSCRIBER BASE'!AG27*'COMMISSION ASSUMPTIONS'!$E11*'COMMISSION ASSUMPTIONS'!$H46*'ACQUISITION ASSUMPTIONS'!$D33)+('SUBSCRIBER BASE'!AG27*'COMMISSION ASSUMPTIONS'!$F11*'COMMISSION ASSUMPTIONS'!$H57*'ACQUISITION ASSUMPTIONS'!$D33)+('SUBSCRIBER BASE'!AG27*'COMMISSION ASSUMPTIONS'!$G11*'COMMISSION ASSUMPTIONS'!$H68*'ACQUISITION ASSUMPTIONS'!$D33)</f>
        <v>0</v>
      </c>
      <c r="AG30" s="497">
        <f ca="1">('SUBSCRIBER BASE'!AH27*'COMMISSION ASSUMPTIONS'!$C11*'COMMISSION ASSUMPTIONS'!$H24*'ACQUISITION ASSUMPTIONS'!$D33)+('SUBSCRIBER BASE'!AH27*'COMMISSION ASSUMPTIONS'!$D11*'COMMISSION ASSUMPTIONS'!$H35*'ACQUISITION ASSUMPTIONS'!$D33)+('SUBSCRIBER BASE'!AH27*'COMMISSION ASSUMPTIONS'!$E11*'COMMISSION ASSUMPTIONS'!$H46*'ACQUISITION ASSUMPTIONS'!$D33)+('SUBSCRIBER BASE'!AH27*'COMMISSION ASSUMPTIONS'!$F11*'COMMISSION ASSUMPTIONS'!$H57*'ACQUISITION ASSUMPTIONS'!$D33)+('SUBSCRIBER BASE'!AH27*'COMMISSION ASSUMPTIONS'!$G11*'COMMISSION ASSUMPTIONS'!$H68*'ACQUISITION ASSUMPTIONS'!$D33)</f>
        <v>0</v>
      </c>
      <c r="AH30" s="497">
        <f ca="1">('SUBSCRIBER BASE'!AI27*'COMMISSION ASSUMPTIONS'!$C11*'COMMISSION ASSUMPTIONS'!$H24*'ACQUISITION ASSUMPTIONS'!$D33)+('SUBSCRIBER BASE'!AI27*'COMMISSION ASSUMPTIONS'!$D11*'COMMISSION ASSUMPTIONS'!$H35*'ACQUISITION ASSUMPTIONS'!$D33)+('SUBSCRIBER BASE'!AI27*'COMMISSION ASSUMPTIONS'!$E11*'COMMISSION ASSUMPTIONS'!$H46*'ACQUISITION ASSUMPTIONS'!$D33)+('SUBSCRIBER BASE'!AI27*'COMMISSION ASSUMPTIONS'!$F11*'COMMISSION ASSUMPTIONS'!$H57*'ACQUISITION ASSUMPTIONS'!$D33)+('SUBSCRIBER BASE'!AI27*'COMMISSION ASSUMPTIONS'!$G11*'COMMISSION ASSUMPTIONS'!$H68*'ACQUISITION ASSUMPTIONS'!$D33)</f>
        <v>0</v>
      </c>
      <c r="AI30" s="497">
        <f ca="1">('SUBSCRIBER BASE'!AJ27*'COMMISSION ASSUMPTIONS'!$C11*'COMMISSION ASSUMPTIONS'!$H24*'ACQUISITION ASSUMPTIONS'!$D33)+('SUBSCRIBER BASE'!AJ27*'COMMISSION ASSUMPTIONS'!$D11*'COMMISSION ASSUMPTIONS'!$H35*'ACQUISITION ASSUMPTIONS'!$D33)+('SUBSCRIBER BASE'!AJ27*'COMMISSION ASSUMPTIONS'!$E11*'COMMISSION ASSUMPTIONS'!$H46*'ACQUISITION ASSUMPTIONS'!$D33)+('SUBSCRIBER BASE'!AJ27*'COMMISSION ASSUMPTIONS'!$F11*'COMMISSION ASSUMPTIONS'!$H57*'ACQUISITION ASSUMPTIONS'!$D33)+('SUBSCRIBER BASE'!AJ27*'COMMISSION ASSUMPTIONS'!$G11*'COMMISSION ASSUMPTIONS'!$H68*'ACQUISITION ASSUMPTIONS'!$D33)</f>
        <v>0</v>
      </c>
      <c r="AJ30" s="497">
        <f ca="1">('SUBSCRIBER BASE'!AK27*'COMMISSION ASSUMPTIONS'!$C11*'COMMISSION ASSUMPTIONS'!$H24*'ACQUISITION ASSUMPTIONS'!$D33)+('SUBSCRIBER BASE'!AK27*'COMMISSION ASSUMPTIONS'!$D11*'COMMISSION ASSUMPTIONS'!$H35*'ACQUISITION ASSUMPTIONS'!$D33)+('SUBSCRIBER BASE'!AK27*'COMMISSION ASSUMPTIONS'!$E11*'COMMISSION ASSUMPTIONS'!$H46*'ACQUISITION ASSUMPTIONS'!$D33)+('SUBSCRIBER BASE'!AK27*'COMMISSION ASSUMPTIONS'!$F11*'COMMISSION ASSUMPTIONS'!$H57*'ACQUISITION ASSUMPTIONS'!$D33)+('SUBSCRIBER BASE'!AK27*'COMMISSION ASSUMPTIONS'!$G11*'COMMISSION ASSUMPTIONS'!$H68*'ACQUISITION ASSUMPTIONS'!$D33)</f>
        <v>0</v>
      </c>
      <c r="AK30" s="497">
        <f ca="1">('SUBSCRIBER BASE'!AL27*'COMMISSION ASSUMPTIONS'!$C11*'COMMISSION ASSUMPTIONS'!$H24*'ACQUISITION ASSUMPTIONS'!$D33)+('SUBSCRIBER BASE'!AL27*'COMMISSION ASSUMPTIONS'!$D11*'COMMISSION ASSUMPTIONS'!$H35*'ACQUISITION ASSUMPTIONS'!$D33)+('SUBSCRIBER BASE'!AL27*'COMMISSION ASSUMPTIONS'!$E11*'COMMISSION ASSUMPTIONS'!$H46*'ACQUISITION ASSUMPTIONS'!$D33)+('SUBSCRIBER BASE'!AL27*'COMMISSION ASSUMPTIONS'!$F11*'COMMISSION ASSUMPTIONS'!$H57*'ACQUISITION ASSUMPTIONS'!$D33)+('SUBSCRIBER BASE'!AL27*'COMMISSION ASSUMPTIONS'!$G11*'COMMISSION ASSUMPTIONS'!$H68*'ACQUISITION ASSUMPTIONS'!$D33)</f>
        <v>0</v>
      </c>
      <c r="AL30" s="497">
        <f ca="1">('SUBSCRIBER BASE'!AM27*'COMMISSION ASSUMPTIONS'!$C11*'COMMISSION ASSUMPTIONS'!$H24*'ACQUISITION ASSUMPTIONS'!$D33)+('SUBSCRIBER BASE'!AM27*'COMMISSION ASSUMPTIONS'!$D11*'COMMISSION ASSUMPTIONS'!$H35*'ACQUISITION ASSUMPTIONS'!$D33)+('SUBSCRIBER BASE'!AM27*'COMMISSION ASSUMPTIONS'!$E11*'COMMISSION ASSUMPTIONS'!$H46*'ACQUISITION ASSUMPTIONS'!$D33)+('SUBSCRIBER BASE'!AM27*'COMMISSION ASSUMPTIONS'!$F11*'COMMISSION ASSUMPTIONS'!$H57*'ACQUISITION ASSUMPTIONS'!$D33)+('SUBSCRIBER BASE'!AM27*'COMMISSION ASSUMPTIONS'!$G11*'COMMISSION ASSUMPTIONS'!$H68*'ACQUISITION ASSUMPTIONS'!$D33)</f>
        <v>0</v>
      </c>
      <c r="AM30" s="497">
        <f ca="1">('SUBSCRIBER BASE'!AN27*'COMMISSION ASSUMPTIONS'!$C11*'COMMISSION ASSUMPTIONS'!$H24*'ACQUISITION ASSUMPTIONS'!$D33)+('SUBSCRIBER BASE'!AN27*'COMMISSION ASSUMPTIONS'!$D11*'COMMISSION ASSUMPTIONS'!$H35*'ACQUISITION ASSUMPTIONS'!$D33)+('SUBSCRIBER BASE'!AN27*'COMMISSION ASSUMPTIONS'!$E11*'COMMISSION ASSUMPTIONS'!$H46*'ACQUISITION ASSUMPTIONS'!$D33)+('SUBSCRIBER BASE'!AN27*'COMMISSION ASSUMPTIONS'!$F11*'COMMISSION ASSUMPTIONS'!$H57*'ACQUISITION ASSUMPTIONS'!$D33)+('SUBSCRIBER BASE'!AN27*'COMMISSION ASSUMPTIONS'!$G11*'COMMISSION ASSUMPTIONS'!$H68*'ACQUISITION ASSUMPTIONS'!$D33)</f>
        <v>0</v>
      </c>
      <c r="AN30" s="497">
        <f ca="1">('SUBSCRIBER BASE'!AO27*'COMMISSION ASSUMPTIONS'!$C11*'COMMISSION ASSUMPTIONS'!$H24*'ACQUISITION ASSUMPTIONS'!$D33)+('SUBSCRIBER BASE'!AO27*'COMMISSION ASSUMPTIONS'!$D11*'COMMISSION ASSUMPTIONS'!$H35*'ACQUISITION ASSUMPTIONS'!$D33)+('SUBSCRIBER BASE'!AO27*'COMMISSION ASSUMPTIONS'!$E11*'COMMISSION ASSUMPTIONS'!$H46*'ACQUISITION ASSUMPTIONS'!$D33)+('SUBSCRIBER BASE'!AO27*'COMMISSION ASSUMPTIONS'!$F11*'COMMISSION ASSUMPTIONS'!$H57*'ACQUISITION ASSUMPTIONS'!$D33)+('SUBSCRIBER BASE'!AO27*'COMMISSION ASSUMPTIONS'!$G11*'COMMISSION ASSUMPTIONS'!$H68*'ACQUISITION ASSUMPTIONS'!$D33)</f>
        <v>0</v>
      </c>
      <c r="AO30" s="497">
        <f ca="1">('SUBSCRIBER BASE'!AP27*'COMMISSION ASSUMPTIONS'!$C11*'COMMISSION ASSUMPTIONS'!$H24*'ACQUISITION ASSUMPTIONS'!$D33)+('SUBSCRIBER BASE'!AP27*'COMMISSION ASSUMPTIONS'!$D11*'COMMISSION ASSUMPTIONS'!$H35*'ACQUISITION ASSUMPTIONS'!$D33)+('SUBSCRIBER BASE'!AP27*'COMMISSION ASSUMPTIONS'!$E11*'COMMISSION ASSUMPTIONS'!$H46*'ACQUISITION ASSUMPTIONS'!$D33)+('SUBSCRIBER BASE'!AP27*'COMMISSION ASSUMPTIONS'!$F11*'COMMISSION ASSUMPTIONS'!$H57*'ACQUISITION ASSUMPTIONS'!$D33)+('SUBSCRIBER BASE'!AP27*'COMMISSION ASSUMPTIONS'!$G11*'COMMISSION ASSUMPTIONS'!$H68*'ACQUISITION ASSUMPTIONS'!$D33)</f>
        <v>0</v>
      </c>
      <c r="AP30" s="497">
        <f ca="1">('SUBSCRIBER BASE'!AQ27*'COMMISSION ASSUMPTIONS'!$C11*'COMMISSION ASSUMPTIONS'!$H24*'ACQUISITION ASSUMPTIONS'!$D33)+('SUBSCRIBER BASE'!AQ27*'COMMISSION ASSUMPTIONS'!$D11*'COMMISSION ASSUMPTIONS'!$H35*'ACQUISITION ASSUMPTIONS'!$D33)+('SUBSCRIBER BASE'!AQ27*'COMMISSION ASSUMPTIONS'!$E11*'COMMISSION ASSUMPTIONS'!$H46*'ACQUISITION ASSUMPTIONS'!$D33)+('SUBSCRIBER BASE'!AQ27*'COMMISSION ASSUMPTIONS'!$F11*'COMMISSION ASSUMPTIONS'!$H57*'ACQUISITION ASSUMPTIONS'!$D33)+('SUBSCRIBER BASE'!AQ27*'COMMISSION ASSUMPTIONS'!$G11*'COMMISSION ASSUMPTIONS'!$H68*'ACQUISITION ASSUMPTIONS'!$D33)</f>
        <v>0</v>
      </c>
      <c r="AQ30" s="497">
        <f ca="1">('SUBSCRIBER BASE'!AR27*'COMMISSION ASSUMPTIONS'!$C11*'COMMISSION ASSUMPTIONS'!$H24*'ACQUISITION ASSUMPTIONS'!$D33)+('SUBSCRIBER BASE'!AR27*'COMMISSION ASSUMPTIONS'!$D11*'COMMISSION ASSUMPTIONS'!$H35*'ACQUISITION ASSUMPTIONS'!$D33)+('SUBSCRIBER BASE'!AR27*'COMMISSION ASSUMPTIONS'!$E11*'COMMISSION ASSUMPTIONS'!$H46*'ACQUISITION ASSUMPTIONS'!$D33)+('SUBSCRIBER BASE'!AR27*'COMMISSION ASSUMPTIONS'!$F11*'COMMISSION ASSUMPTIONS'!$H57*'ACQUISITION ASSUMPTIONS'!$D33)+('SUBSCRIBER BASE'!AR27*'COMMISSION ASSUMPTIONS'!$G11*'COMMISSION ASSUMPTIONS'!$H68*'ACQUISITION ASSUMPTIONS'!$D33)</f>
        <v>0</v>
      </c>
      <c r="AR30" s="497">
        <f ca="1">('SUBSCRIBER BASE'!AS27*'COMMISSION ASSUMPTIONS'!$C11*'COMMISSION ASSUMPTIONS'!$H24*'ACQUISITION ASSUMPTIONS'!$D33)+('SUBSCRIBER BASE'!AS27*'COMMISSION ASSUMPTIONS'!$D11*'COMMISSION ASSUMPTIONS'!$H35*'ACQUISITION ASSUMPTIONS'!$D33)+('SUBSCRIBER BASE'!AS27*'COMMISSION ASSUMPTIONS'!$E11*'COMMISSION ASSUMPTIONS'!$H46*'ACQUISITION ASSUMPTIONS'!$D33)+('SUBSCRIBER BASE'!AS27*'COMMISSION ASSUMPTIONS'!$F11*'COMMISSION ASSUMPTIONS'!$H57*'ACQUISITION ASSUMPTIONS'!$D33)+('SUBSCRIBER BASE'!AS27*'COMMISSION ASSUMPTIONS'!$G11*'COMMISSION ASSUMPTIONS'!$H68*'ACQUISITION ASSUMPTIONS'!$D33)</f>
        <v>0</v>
      </c>
      <c r="AS30" s="497">
        <f ca="1">('SUBSCRIBER BASE'!AT27*'COMMISSION ASSUMPTIONS'!$C11*'COMMISSION ASSUMPTIONS'!$H24*'ACQUISITION ASSUMPTIONS'!$D33)+('SUBSCRIBER BASE'!AT27*'COMMISSION ASSUMPTIONS'!$D11*'COMMISSION ASSUMPTIONS'!$H35*'ACQUISITION ASSUMPTIONS'!$D33)+('SUBSCRIBER BASE'!AT27*'COMMISSION ASSUMPTIONS'!$E11*'COMMISSION ASSUMPTIONS'!$H46*'ACQUISITION ASSUMPTIONS'!$D33)+('SUBSCRIBER BASE'!AT27*'COMMISSION ASSUMPTIONS'!$F11*'COMMISSION ASSUMPTIONS'!$H57*'ACQUISITION ASSUMPTIONS'!$D33)+('SUBSCRIBER BASE'!AT27*'COMMISSION ASSUMPTIONS'!$G11*'COMMISSION ASSUMPTIONS'!$H68*'ACQUISITION ASSUMPTIONS'!$D33)</f>
        <v>0</v>
      </c>
      <c r="AT30" s="497">
        <f ca="1">('SUBSCRIBER BASE'!AU27*'COMMISSION ASSUMPTIONS'!$C11*'COMMISSION ASSUMPTIONS'!$H24*'ACQUISITION ASSUMPTIONS'!$D33)+('SUBSCRIBER BASE'!AU27*'COMMISSION ASSUMPTIONS'!$D11*'COMMISSION ASSUMPTIONS'!$H35*'ACQUISITION ASSUMPTIONS'!$D33)+('SUBSCRIBER BASE'!AU27*'COMMISSION ASSUMPTIONS'!$E11*'COMMISSION ASSUMPTIONS'!$H46*'ACQUISITION ASSUMPTIONS'!$D33)+('SUBSCRIBER BASE'!AU27*'COMMISSION ASSUMPTIONS'!$F11*'COMMISSION ASSUMPTIONS'!$H57*'ACQUISITION ASSUMPTIONS'!$D33)+('SUBSCRIBER BASE'!AU27*'COMMISSION ASSUMPTIONS'!$G11*'COMMISSION ASSUMPTIONS'!$H68*'ACQUISITION ASSUMPTIONS'!$D33)</f>
        <v>0</v>
      </c>
      <c r="AU30" s="497">
        <f ca="1">('SUBSCRIBER BASE'!AV27*'COMMISSION ASSUMPTIONS'!$C11*'COMMISSION ASSUMPTIONS'!$H24*'ACQUISITION ASSUMPTIONS'!$D33)+('SUBSCRIBER BASE'!AV27*'COMMISSION ASSUMPTIONS'!$D11*'COMMISSION ASSUMPTIONS'!$H35*'ACQUISITION ASSUMPTIONS'!$D33)+('SUBSCRIBER BASE'!AV27*'COMMISSION ASSUMPTIONS'!$E11*'COMMISSION ASSUMPTIONS'!$H46*'ACQUISITION ASSUMPTIONS'!$D33)+('SUBSCRIBER BASE'!AV27*'COMMISSION ASSUMPTIONS'!$F11*'COMMISSION ASSUMPTIONS'!$H57*'ACQUISITION ASSUMPTIONS'!$D33)+('SUBSCRIBER BASE'!AV27*'COMMISSION ASSUMPTIONS'!$G11*'COMMISSION ASSUMPTIONS'!$H68*'ACQUISITION ASSUMPTIONS'!$D33)</f>
        <v>0</v>
      </c>
      <c r="AV30" s="497">
        <f ca="1">('SUBSCRIBER BASE'!AW27*'COMMISSION ASSUMPTIONS'!$C11*'COMMISSION ASSUMPTIONS'!$H24*'ACQUISITION ASSUMPTIONS'!$D33)+('SUBSCRIBER BASE'!AW27*'COMMISSION ASSUMPTIONS'!$D11*'COMMISSION ASSUMPTIONS'!$H35*'ACQUISITION ASSUMPTIONS'!$D33)+('SUBSCRIBER BASE'!AW27*'COMMISSION ASSUMPTIONS'!$E11*'COMMISSION ASSUMPTIONS'!$H46*'ACQUISITION ASSUMPTIONS'!$D33)+('SUBSCRIBER BASE'!AW27*'COMMISSION ASSUMPTIONS'!$F11*'COMMISSION ASSUMPTIONS'!$H57*'ACQUISITION ASSUMPTIONS'!$D33)+('SUBSCRIBER BASE'!AW27*'COMMISSION ASSUMPTIONS'!$G11*'COMMISSION ASSUMPTIONS'!$H68*'ACQUISITION ASSUMPTIONS'!$D33)</f>
        <v>0</v>
      </c>
      <c r="AW30" s="497">
        <f ca="1">('SUBSCRIBER BASE'!AX27*'COMMISSION ASSUMPTIONS'!$C11*'COMMISSION ASSUMPTIONS'!$H24*'ACQUISITION ASSUMPTIONS'!$D33)+('SUBSCRIBER BASE'!AX27*'COMMISSION ASSUMPTIONS'!$D11*'COMMISSION ASSUMPTIONS'!$H35*'ACQUISITION ASSUMPTIONS'!$D33)+('SUBSCRIBER BASE'!AX27*'COMMISSION ASSUMPTIONS'!$E11*'COMMISSION ASSUMPTIONS'!$H46*'ACQUISITION ASSUMPTIONS'!$D33)+('SUBSCRIBER BASE'!AX27*'COMMISSION ASSUMPTIONS'!$F11*'COMMISSION ASSUMPTIONS'!$H57*'ACQUISITION ASSUMPTIONS'!$D33)+('SUBSCRIBER BASE'!AX27*'COMMISSION ASSUMPTIONS'!$G11*'COMMISSION ASSUMPTIONS'!$H68*'ACQUISITION ASSUMPTIONS'!$D33)</f>
        <v>0</v>
      </c>
      <c r="AX30" s="497">
        <f ca="1">('SUBSCRIBER BASE'!AY27*'COMMISSION ASSUMPTIONS'!$C11*'COMMISSION ASSUMPTIONS'!$H24*'ACQUISITION ASSUMPTIONS'!$D33)+('SUBSCRIBER BASE'!AY27*'COMMISSION ASSUMPTIONS'!$D11*'COMMISSION ASSUMPTIONS'!$H35*'ACQUISITION ASSUMPTIONS'!$D33)+('SUBSCRIBER BASE'!AY27*'COMMISSION ASSUMPTIONS'!$E11*'COMMISSION ASSUMPTIONS'!$H46*'ACQUISITION ASSUMPTIONS'!$D33)+('SUBSCRIBER BASE'!AY27*'COMMISSION ASSUMPTIONS'!$F11*'COMMISSION ASSUMPTIONS'!$H57*'ACQUISITION ASSUMPTIONS'!$D33)+('SUBSCRIBER BASE'!AY27*'COMMISSION ASSUMPTIONS'!$G11*'COMMISSION ASSUMPTIONS'!$H68*'ACQUISITION ASSUMPTIONS'!$D33)</f>
        <v>0</v>
      </c>
      <c r="AY30" s="497">
        <f ca="1">('SUBSCRIBER BASE'!AZ27*'COMMISSION ASSUMPTIONS'!$C11*'COMMISSION ASSUMPTIONS'!$H24*'ACQUISITION ASSUMPTIONS'!$D33)+('SUBSCRIBER BASE'!AZ27*'COMMISSION ASSUMPTIONS'!$D11*'COMMISSION ASSUMPTIONS'!$H35*'ACQUISITION ASSUMPTIONS'!$D33)+('SUBSCRIBER BASE'!AZ27*'COMMISSION ASSUMPTIONS'!$E11*'COMMISSION ASSUMPTIONS'!$H46*'ACQUISITION ASSUMPTIONS'!$D33)+('SUBSCRIBER BASE'!AZ27*'COMMISSION ASSUMPTIONS'!$F11*'COMMISSION ASSUMPTIONS'!$H57*'ACQUISITION ASSUMPTIONS'!$D33)+('SUBSCRIBER BASE'!AZ27*'COMMISSION ASSUMPTIONS'!$G11*'COMMISSION ASSUMPTIONS'!$H68*'ACQUISITION ASSUMPTIONS'!$D33)</f>
        <v>0</v>
      </c>
      <c r="AZ30" s="497">
        <f ca="1">('SUBSCRIBER BASE'!BA27*'COMMISSION ASSUMPTIONS'!$C11*'COMMISSION ASSUMPTIONS'!$H24*'ACQUISITION ASSUMPTIONS'!$D33)+('SUBSCRIBER BASE'!BA27*'COMMISSION ASSUMPTIONS'!$D11*'COMMISSION ASSUMPTIONS'!$H35*'ACQUISITION ASSUMPTIONS'!$D33)+('SUBSCRIBER BASE'!BA27*'COMMISSION ASSUMPTIONS'!$E11*'COMMISSION ASSUMPTIONS'!$H46*'ACQUISITION ASSUMPTIONS'!$D33)+('SUBSCRIBER BASE'!BA27*'COMMISSION ASSUMPTIONS'!$F11*'COMMISSION ASSUMPTIONS'!$H57*'ACQUISITION ASSUMPTIONS'!$D33)+('SUBSCRIBER BASE'!BA27*'COMMISSION ASSUMPTIONS'!$G11*'COMMISSION ASSUMPTIONS'!$H68*'ACQUISITION ASSUMPTIONS'!$D33)</f>
        <v>0</v>
      </c>
      <c r="BA30" s="497">
        <f ca="1">('SUBSCRIBER BASE'!BB27*'COMMISSION ASSUMPTIONS'!$C11*'COMMISSION ASSUMPTIONS'!$H24*'ACQUISITION ASSUMPTIONS'!$D33)+('SUBSCRIBER BASE'!BB27*'COMMISSION ASSUMPTIONS'!$D11*'COMMISSION ASSUMPTIONS'!$H35*'ACQUISITION ASSUMPTIONS'!$D33)+('SUBSCRIBER BASE'!BB27*'COMMISSION ASSUMPTIONS'!$E11*'COMMISSION ASSUMPTIONS'!$H46*'ACQUISITION ASSUMPTIONS'!$D33)+('SUBSCRIBER BASE'!BB27*'COMMISSION ASSUMPTIONS'!$F11*'COMMISSION ASSUMPTIONS'!$H57*'ACQUISITION ASSUMPTIONS'!$D33)+('SUBSCRIBER BASE'!BB27*'COMMISSION ASSUMPTIONS'!$G11*'COMMISSION ASSUMPTIONS'!$H68*'ACQUISITION ASSUMPTIONS'!$D33)</f>
        <v>0</v>
      </c>
      <c r="BB30" s="497">
        <f ca="1">('SUBSCRIBER BASE'!BC27*'COMMISSION ASSUMPTIONS'!$C11*'COMMISSION ASSUMPTIONS'!$H24*'ACQUISITION ASSUMPTIONS'!$D33)+('SUBSCRIBER BASE'!BC27*'COMMISSION ASSUMPTIONS'!$D11*'COMMISSION ASSUMPTIONS'!$H35*'ACQUISITION ASSUMPTIONS'!$D33)+('SUBSCRIBER BASE'!BC27*'COMMISSION ASSUMPTIONS'!$E11*'COMMISSION ASSUMPTIONS'!$H46*'ACQUISITION ASSUMPTIONS'!$D33)+('SUBSCRIBER BASE'!BC27*'COMMISSION ASSUMPTIONS'!$F11*'COMMISSION ASSUMPTIONS'!$H57*'ACQUISITION ASSUMPTIONS'!$D33)+('SUBSCRIBER BASE'!BC27*'COMMISSION ASSUMPTIONS'!$G11*'COMMISSION ASSUMPTIONS'!$H68*'ACQUISITION ASSUMPTIONS'!$D33)</f>
        <v>0</v>
      </c>
      <c r="BC30" s="497">
        <f ca="1">('SUBSCRIBER BASE'!BD27*'COMMISSION ASSUMPTIONS'!$C11*'COMMISSION ASSUMPTIONS'!$H24*'ACQUISITION ASSUMPTIONS'!$D33)+('SUBSCRIBER BASE'!BD27*'COMMISSION ASSUMPTIONS'!$D11*'COMMISSION ASSUMPTIONS'!$H35*'ACQUISITION ASSUMPTIONS'!$D33)+('SUBSCRIBER BASE'!BD27*'COMMISSION ASSUMPTIONS'!$E11*'COMMISSION ASSUMPTIONS'!$H46*'ACQUISITION ASSUMPTIONS'!$D33)+('SUBSCRIBER BASE'!BD27*'COMMISSION ASSUMPTIONS'!$F11*'COMMISSION ASSUMPTIONS'!$H57*'ACQUISITION ASSUMPTIONS'!$D33)+('SUBSCRIBER BASE'!BD27*'COMMISSION ASSUMPTIONS'!$G11*'COMMISSION ASSUMPTIONS'!$H68*'ACQUISITION ASSUMPTIONS'!$D33)</f>
        <v>0</v>
      </c>
      <c r="BD30" s="497">
        <f ca="1">('SUBSCRIBER BASE'!BE27*'COMMISSION ASSUMPTIONS'!$C11*'COMMISSION ASSUMPTIONS'!$H24*'ACQUISITION ASSUMPTIONS'!$D33)+('SUBSCRIBER BASE'!BE27*'COMMISSION ASSUMPTIONS'!$D11*'COMMISSION ASSUMPTIONS'!$H35*'ACQUISITION ASSUMPTIONS'!$D33)+('SUBSCRIBER BASE'!BE27*'COMMISSION ASSUMPTIONS'!$E11*'COMMISSION ASSUMPTIONS'!$H46*'ACQUISITION ASSUMPTIONS'!$D33)+('SUBSCRIBER BASE'!BE27*'COMMISSION ASSUMPTIONS'!$F11*'COMMISSION ASSUMPTIONS'!$H57*'ACQUISITION ASSUMPTIONS'!$D33)+('SUBSCRIBER BASE'!BE27*'COMMISSION ASSUMPTIONS'!$G11*'COMMISSION ASSUMPTIONS'!$H68*'ACQUISITION ASSUMPTIONS'!$D33)</f>
        <v>0</v>
      </c>
      <c r="BE30" s="497">
        <f ca="1">('SUBSCRIBER BASE'!BF27*'COMMISSION ASSUMPTIONS'!$C11*'COMMISSION ASSUMPTIONS'!$H24*'ACQUISITION ASSUMPTIONS'!$D33)+('SUBSCRIBER BASE'!BF27*'COMMISSION ASSUMPTIONS'!$D11*'COMMISSION ASSUMPTIONS'!$H35*'ACQUISITION ASSUMPTIONS'!$D33)+('SUBSCRIBER BASE'!BF27*'COMMISSION ASSUMPTIONS'!$E11*'COMMISSION ASSUMPTIONS'!$H46*'ACQUISITION ASSUMPTIONS'!$D33)+('SUBSCRIBER BASE'!BF27*'COMMISSION ASSUMPTIONS'!$F11*'COMMISSION ASSUMPTIONS'!$H57*'ACQUISITION ASSUMPTIONS'!$D33)+('SUBSCRIBER BASE'!BF27*'COMMISSION ASSUMPTIONS'!$G11*'COMMISSION ASSUMPTIONS'!$H68*'ACQUISITION ASSUMPTIONS'!$D33)</f>
        <v>0</v>
      </c>
      <c r="BF30" s="497">
        <f ca="1">('SUBSCRIBER BASE'!BG27*'COMMISSION ASSUMPTIONS'!$C11*'COMMISSION ASSUMPTIONS'!$H24*'ACQUISITION ASSUMPTIONS'!$D33)+('SUBSCRIBER BASE'!BG27*'COMMISSION ASSUMPTIONS'!$D11*'COMMISSION ASSUMPTIONS'!$H35*'ACQUISITION ASSUMPTIONS'!$D33)+('SUBSCRIBER BASE'!BG27*'COMMISSION ASSUMPTIONS'!$E11*'COMMISSION ASSUMPTIONS'!$H46*'ACQUISITION ASSUMPTIONS'!$D33)+('SUBSCRIBER BASE'!BG27*'COMMISSION ASSUMPTIONS'!$F11*'COMMISSION ASSUMPTIONS'!$H57*'ACQUISITION ASSUMPTIONS'!$D33)+('SUBSCRIBER BASE'!BG27*'COMMISSION ASSUMPTIONS'!$G11*'COMMISSION ASSUMPTIONS'!$H68*'ACQUISITION ASSUMPTIONS'!$D33)</f>
        <v>0</v>
      </c>
      <c r="BG30" s="497">
        <f ca="1">('SUBSCRIBER BASE'!BH27*'COMMISSION ASSUMPTIONS'!$C11*'COMMISSION ASSUMPTIONS'!$H24*'ACQUISITION ASSUMPTIONS'!$D33)+('SUBSCRIBER BASE'!BH27*'COMMISSION ASSUMPTIONS'!$D11*'COMMISSION ASSUMPTIONS'!$H35*'ACQUISITION ASSUMPTIONS'!$D33)+('SUBSCRIBER BASE'!BH27*'COMMISSION ASSUMPTIONS'!$E11*'COMMISSION ASSUMPTIONS'!$H46*'ACQUISITION ASSUMPTIONS'!$D33)+('SUBSCRIBER BASE'!BH27*'COMMISSION ASSUMPTIONS'!$F11*'COMMISSION ASSUMPTIONS'!$H57*'ACQUISITION ASSUMPTIONS'!$D33)+('SUBSCRIBER BASE'!BH27*'COMMISSION ASSUMPTIONS'!$G11*'COMMISSION ASSUMPTIONS'!$H68*'ACQUISITION ASSUMPTIONS'!$D33)</f>
        <v>0</v>
      </c>
      <c r="BH30" s="497">
        <f ca="1">('SUBSCRIBER BASE'!BI27*'COMMISSION ASSUMPTIONS'!$C11*'COMMISSION ASSUMPTIONS'!$H24*'ACQUISITION ASSUMPTIONS'!$D33)+('SUBSCRIBER BASE'!BI27*'COMMISSION ASSUMPTIONS'!$D11*'COMMISSION ASSUMPTIONS'!$H35*'ACQUISITION ASSUMPTIONS'!$D33)+('SUBSCRIBER BASE'!BI27*'COMMISSION ASSUMPTIONS'!$E11*'COMMISSION ASSUMPTIONS'!$H46*'ACQUISITION ASSUMPTIONS'!$D33)+('SUBSCRIBER BASE'!BI27*'COMMISSION ASSUMPTIONS'!$F11*'COMMISSION ASSUMPTIONS'!$H57*'ACQUISITION ASSUMPTIONS'!$D33)+('SUBSCRIBER BASE'!BI27*'COMMISSION ASSUMPTIONS'!$G11*'COMMISSION ASSUMPTIONS'!$H68*'ACQUISITION ASSUMPTIONS'!$D33)</f>
        <v>0</v>
      </c>
      <c r="BI30" s="497">
        <f ca="1">('SUBSCRIBER BASE'!BJ27*'COMMISSION ASSUMPTIONS'!$C11*'COMMISSION ASSUMPTIONS'!$H24*'ACQUISITION ASSUMPTIONS'!$D33)+('SUBSCRIBER BASE'!BJ27*'COMMISSION ASSUMPTIONS'!$D11*'COMMISSION ASSUMPTIONS'!$H35*'ACQUISITION ASSUMPTIONS'!$D33)+('SUBSCRIBER BASE'!BJ27*'COMMISSION ASSUMPTIONS'!$E11*'COMMISSION ASSUMPTIONS'!$H46*'ACQUISITION ASSUMPTIONS'!$D33)+('SUBSCRIBER BASE'!BJ27*'COMMISSION ASSUMPTIONS'!$F11*'COMMISSION ASSUMPTIONS'!$H57*'ACQUISITION ASSUMPTIONS'!$D33)+('SUBSCRIBER BASE'!BJ27*'COMMISSION ASSUMPTIONS'!$G11*'COMMISSION ASSUMPTIONS'!$H68*'ACQUISITION ASSUMPTIONS'!$D33)</f>
        <v>0</v>
      </c>
      <c r="BJ30" s="497">
        <f ca="1">('SUBSCRIBER BASE'!BK27*'COMMISSION ASSUMPTIONS'!$C11*'COMMISSION ASSUMPTIONS'!$H24*'ACQUISITION ASSUMPTIONS'!$D33)+('SUBSCRIBER BASE'!BK27*'COMMISSION ASSUMPTIONS'!$D11*'COMMISSION ASSUMPTIONS'!$H35*'ACQUISITION ASSUMPTIONS'!$D33)+('SUBSCRIBER BASE'!BK27*'COMMISSION ASSUMPTIONS'!$E11*'COMMISSION ASSUMPTIONS'!$H46*'ACQUISITION ASSUMPTIONS'!$D33)+('SUBSCRIBER BASE'!BK27*'COMMISSION ASSUMPTIONS'!$F11*'COMMISSION ASSUMPTIONS'!$H57*'ACQUISITION ASSUMPTIONS'!$D33)+('SUBSCRIBER BASE'!BK27*'COMMISSION ASSUMPTIONS'!$G11*'COMMISSION ASSUMPTIONS'!$H68*'ACQUISITION ASSUMPTIONS'!$D33)</f>
        <v>0</v>
      </c>
      <c r="BK30" s="497">
        <f ca="1">('SUBSCRIBER BASE'!BL27*'COMMISSION ASSUMPTIONS'!$C11*'COMMISSION ASSUMPTIONS'!$H24*'ACQUISITION ASSUMPTIONS'!$D33)+('SUBSCRIBER BASE'!BL27*'COMMISSION ASSUMPTIONS'!$D11*'COMMISSION ASSUMPTIONS'!$H35*'ACQUISITION ASSUMPTIONS'!$D33)+('SUBSCRIBER BASE'!BL27*'COMMISSION ASSUMPTIONS'!$E11*'COMMISSION ASSUMPTIONS'!$H46*'ACQUISITION ASSUMPTIONS'!$D33)+('SUBSCRIBER BASE'!BL27*'COMMISSION ASSUMPTIONS'!$F11*'COMMISSION ASSUMPTIONS'!$H57*'ACQUISITION ASSUMPTIONS'!$D33)+('SUBSCRIBER BASE'!BL27*'COMMISSION ASSUMPTIONS'!$G11*'COMMISSION ASSUMPTIONS'!$H68*'ACQUISITION ASSUMPTIONS'!$D33)</f>
        <v>0</v>
      </c>
      <c r="BL30" s="497">
        <f ca="1">('SUBSCRIBER BASE'!BM27*'COMMISSION ASSUMPTIONS'!$C11*'COMMISSION ASSUMPTIONS'!$H24*'ACQUISITION ASSUMPTIONS'!$D33)+('SUBSCRIBER BASE'!BM27*'COMMISSION ASSUMPTIONS'!$D11*'COMMISSION ASSUMPTIONS'!$H35*'ACQUISITION ASSUMPTIONS'!$D33)+('SUBSCRIBER BASE'!BM27*'COMMISSION ASSUMPTIONS'!$E11*'COMMISSION ASSUMPTIONS'!$H46*'ACQUISITION ASSUMPTIONS'!$D33)+('SUBSCRIBER BASE'!BM27*'COMMISSION ASSUMPTIONS'!$F11*'COMMISSION ASSUMPTIONS'!$H57*'ACQUISITION ASSUMPTIONS'!$D33)+('SUBSCRIBER BASE'!BM27*'COMMISSION ASSUMPTIONS'!$G11*'COMMISSION ASSUMPTIONS'!$H68*'ACQUISITION ASSUMPTIONS'!$D33)</f>
        <v>0</v>
      </c>
      <c r="BM30" s="497">
        <f ca="1">('SUBSCRIBER BASE'!BN27*'COMMISSION ASSUMPTIONS'!$C11*'COMMISSION ASSUMPTIONS'!$H24*'ACQUISITION ASSUMPTIONS'!$D33)+('SUBSCRIBER BASE'!BN27*'COMMISSION ASSUMPTIONS'!$D11*'COMMISSION ASSUMPTIONS'!$H35*'ACQUISITION ASSUMPTIONS'!$D33)+('SUBSCRIBER BASE'!BN27*'COMMISSION ASSUMPTIONS'!$E11*'COMMISSION ASSUMPTIONS'!$H46*'ACQUISITION ASSUMPTIONS'!$D33)+('SUBSCRIBER BASE'!BN27*'COMMISSION ASSUMPTIONS'!$F11*'COMMISSION ASSUMPTIONS'!$H57*'ACQUISITION ASSUMPTIONS'!$D33)+('SUBSCRIBER BASE'!BN27*'COMMISSION ASSUMPTIONS'!$G11*'COMMISSION ASSUMPTIONS'!$H68*'ACQUISITION ASSUMPTIONS'!$D33)</f>
        <v>0</v>
      </c>
      <c r="BN30" s="497">
        <f ca="1">('SUBSCRIBER BASE'!BO27*'COMMISSION ASSUMPTIONS'!$C11*'COMMISSION ASSUMPTIONS'!$H24*'ACQUISITION ASSUMPTIONS'!$D33)+('SUBSCRIBER BASE'!BO27*'COMMISSION ASSUMPTIONS'!$D11*'COMMISSION ASSUMPTIONS'!$H35*'ACQUISITION ASSUMPTIONS'!$D33)+('SUBSCRIBER BASE'!BO27*'COMMISSION ASSUMPTIONS'!$E11*'COMMISSION ASSUMPTIONS'!$H46*'ACQUISITION ASSUMPTIONS'!$D33)+('SUBSCRIBER BASE'!BO27*'COMMISSION ASSUMPTIONS'!$F11*'COMMISSION ASSUMPTIONS'!$H57*'ACQUISITION ASSUMPTIONS'!$D33)+('SUBSCRIBER BASE'!BO27*'COMMISSION ASSUMPTIONS'!$G11*'COMMISSION ASSUMPTIONS'!$H68*'ACQUISITION ASSUMPTIONS'!$D33)</f>
        <v>0</v>
      </c>
      <c r="BO30" s="497">
        <f ca="1">('SUBSCRIBER BASE'!BP27*'COMMISSION ASSUMPTIONS'!$C11*'COMMISSION ASSUMPTIONS'!$H24*'ACQUISITION ASSUMPTIONS'!$D33)+('SUBSCRIBER BASE'!BP27*'COMMISSION ASSUMPTIONS'!$D11*'COMMISSION ASSUMPTIONS'!$H35*'ACQUISITION ASSUMPTIONS'!$D33)+('SUBSCRIBER BASE'!BP27*'COMMISSION ASSUMPTIONS'!$E11*'COMMISSION ASSUMPTIONS'!$H46*'ACQUISITION ASSUMPTIONS'!$D33)+('SUBSCRIBER BASE'!BP27*'COMMISSION ASSUMPTIONS'!$F11*'COMMISSION ASSUMPTIONS'!$H57*'ACQUISITION ASSUMPTIONS'!$D33)+('SUBSCRIBER BASE'!BP27*'COMMISSION ASSUMPTIONS'!$G11*'COMMISSION ASSUMPTIONS'!$H68*'ACQUISITION ASSUMPTIONS'!$D33)</f>
        <v>0</v>
      </c>
      <c r="BP30" s="497">
        <f ca="1">('SUBSCRIBER BASE'!BQ27*'COMMISSION ASSUMPTIONS'!$C11*'COMMISSION ASSUMPTIONS'!$H24*'ACQUISITION ASSUMPTIONS'!$D33)+('SUBSCRIBER BASE'!BQ27*'COMMISSION ASSUMPTIONS'!$D11*'COMMISSION ASSUMPTIONS'!$H35*'ACQUISITION ASSUMPTIONS'!$D33)+('SUBSCRIBER BASE'!BQ27*'COMMISSION ASSUMPTIONS'!$E11*'COMMISSION ASSUMPTIONS'!$H46*'ACQUISITION ASSUMPTIONS'!$D33)+('SUBSCRIBER BASE'!BQ27*'COMMISSION ASSUMPTIONS'!$F11*'COMMISSION ASSUMPTIONS'!$H57*'ACQUISITION ASSUMPTIONS'!$D33)+('SUBSCRIBER BASE'!BQ27*'COMMISSION ASSUMPTIONS'!$G11*'COMMISSION ASSUMPTIONS'!$H68*'ACQUISITION ASSUMPTIONS'!$D33)</f>
        <v>0</v>
      </c>
      <c r="BQ30" s="497">
        <f ca="1">('SUBSCRIBER BASE'!BR27*'COMMISSION ASSUMPTIONS'!$C11*'COMMISSION ASSUMPTIONS'!$H24*'ACQUISITION ASSUMPTIONS'!$D33)+('SUBSCRIBER BASE'!BR27*'COMMISSION ASSUMPTIONS'!$D11*'COMMISSION ASSUMPTIONS'!$H35*'ACQUISITION ASSUMPTIONS'!$D33)+('SUBSCRIBER BASE'!BR27*'COMMISSION ASSUMPTIONS'!$E11*'COMMISSION ASSUMPTIONS'!$H46*'ACQUISITION ASSUMPTIONS'!$D33)+('SUBSCRIBER BASE'!BR27*'COMMISSION ASSUMPTIONS'!$F11*'COMMISSION ASSUMPTIONS'!$H57*'ACQUISITION ASSUMPTIONS'!$D33)+('SUBSCRIBER BASE'!BR27*'COMMISSION ASSUMPTIONS'!$G11*'COMMISSION ASSUMPTIONS'!$H68*'ACQUISITION ASSUMPTIONS'!$D33)</f>
        <v>0</v>
      </c>
      <c r="BR30" s="497">
        <f ca="1">('SUBSCRIBER BASE'!BS27*'COMMISSION ASSUMPTIONS'!$C11*'COMMISSION ASSUMPTIONS'!$H24*'ACQUISITION ASSUMPTIONS'!$D33)+('SUBSCRIBER BASE'!BS27*'COMMISSION ASSUMPTIONS'!$D11*'COMMISSION ASSUMPTIONS'!$H35*'ACQUISITION ASSUMPTIONS'!$D33)+('SUBSCRIBER BASE'!BS27*'COMMISSION ASSUMPTIONS'!$E11*'COMMISSION ASSUMPTIONS'!$H46*'ACQUISITION ASSUMPTIONS'!$D33)+('SUBSCRIBER BASE'!BS27*'COMMISSION ASSUMPTIONS'!$F11*'COMMISSION ASSUMPTIONS'!$H57*'ACQUISITION ASSUMPTIONS'!$D33)+('SUBSCRIBER BASE'!BS27*'COMMISSION ASSUMPTIONS'!$G11*'COMMISSION ASSUMPTIONS'!$H68*'ACQUISITION ASSUMPTIONS'!$D33)</f>
        <v>0</v>
      </c>
    </row>
    <row r="31" spans="2:70" ht="25" customHeight="1" outlineLevel="1">
      <c r="B31" s="181" t="str">
        <f>B42</f>
        <v>MVLP4</v>
      </c>
      <c r="C31" s="497">
        <f>('SUBSCRIBER BASE'!C28*'COMMISSION ASSUMPTIONS'!$C12*'COMMISSION ASSUMPTIONS'!$H25*'ACQUISITION ASSUMPTIONS'!$D34)+('SUBSCRIBER BASE'!C28*'COMMISSION ASSUMPTIONS'!$D12*'COMMISSION ASSUMPTIONS'!$H36*'ACQUISITION ASSUMPTIONS'!$D34)+('SUBSCRIBER BASE'!C28*'COMMISSION ASSUMPTIONS'!$E12*'COMMISSION ASSUMPTIONS'!$H47*'ACQUISITION ASSUMPTIONS'!$D34)+('SUBSCRIBER BASE'!C28*'COMMISSION ASSUMPTIONS'!$F12*'COMMISSION ASSUMPTIONS'!$H58*'ACQUISITION ASSUMPTIONS'!$D34)+('SUBSCRIBER BASE'!C28*'COMMISSION ASSUMPTIONS'!$G12*'COMMISSION ASSUMPTIONS'!$H69*'ACQUISITION ASSUMPTIONS'!$D34)</f>
        <v>0</v>
      </c>
      <c r="D31" s="497">
        <f>('SUBSCRIBER BASE'!D28*'COMMISSION ASSUMPTIONS'!$C12*'COMMISSION ASSUMPTIONS'!$H25*'ACQUISITION ASSUMPTIONS'!$D34)+('SUBSCRIBER BASE'!D28*'COMMISSION ASSUMPTIONS'!$D12*'COMMISSION ASSUMPTIONS'!$H36*'ACQUISITION ASSUMPTIONS'!$D34)+('SUBSCRIBER BASE'!D28*'COMMISSION ASSUMPTIONS'!$E12*'COMMISSION ASSUMPTIONS'!$H47*'ACQUISITION ASSUMPTIONS'!$D34)+('SUBSCRIBER BASE'!D28*'COMMISSION ASSUMPTIONS'!$F12*'COMMISSION ASSUMPTIONS'!$H58*'ACQUISITION ASSUMPTIONS'!$D34)+('SUBSCRIBER BASE'!D28*'COMMISSION ASSUMPTIONS'!$G12*'COMMISSION ASSUMPTIONS'!$H69*'ACQUISITION ASSUMPTIONS'!$D34)</f>
        <v>0</v>
      </c>
      <c r="E31" s="497">
        <f>('SUBSCRIBER BASE'!E28*'COMMISSION ASSUMPTIONS'!$C12*'COMMISSION ASSUMPTIONS'!$H25*'ACQUISITION ASSUMPTIONS'!$D34)+('SUBSCRIBER BASE'!E28*'COMMISSION ASSUMPTIONS'!$D12*'COMMISSION ASSUMPTIONS'!$H36*'ACQUISITION ASSUMPTIONS'!$D34)+('SUBSCRIBER BASE'!E28*'COMMISSION ASSUMPTIONS'!$E12*'COMMISSION ASSUMPTIONS'!$H47*'ACQUISITION ASSUMPTIONS'!$D34)+('SUBSCRIBER BASE'!E28*'COMMISSION ASSUMPTIONS'!$F12*'COMMISSION ASSUMPTIONS'!$H58*'ACQUISITION ASSUMPTIONS'!$D34)+('SUBSCRIBER BASE'!E28*'COMMISSION ASSUMPTIONS'!$G12*'COMMISSION ASSUMPTIONS'!$H69*'ACQUISITION ASSUMPTIONS'!$D34)</f>
        <v>0</v>
      </c>
      <c r="F31" s="497">
        <f>('SUBSCRIBER BASE'!F28*'COMMISSION ASSUMPTIONS'!$C12*'COMMISSION ASSUMPTIONS'!$H25*'ACQUISITION ASSUMPTIONS'!$D34)+('SUBSCRIBER BASE'!F28*'COMMISSION ASSUMPTIONS'!$D12*'COMMISSION ASSUMPTIONS'!$H36*'ACQUISITION ASSUMPTIONS'!$D34)+('SUBSCRIBER BASE'!F28*'COMMISSION ASSUMPTIONS'!$E12*'COMMISSION ASSUMPTIONS'!$H47*'ACQUISITION ASSUMPTIONS'!$D34)+('SUBSCRIBER BASE'!F28*'COMMISSION ASSUMPTIONS'!$F12*'COMMISSION ASSUMPTIONS'!$H58*'ACQUISITION ASSUMPTIONS'!$D34)+('SUBSCRIBER BASE'!F28*'COMMISSION ASSUMPTIONS'!$G12*'COMMISSION ASSUMPTIONS'!$H69*'ACQUISITION ASSUMPTIONS'!$D34)</f>
        <v>0</v>
      </c>
      <c r="G31" s="497">
        <f>('SUBSCRIBER BASE'!G28*'COMMISSION ASSUMPTIONS'!$C12*'COMMISSION ASSUMPTIONS'!$H25*'ACQUISITION ASSUMPTIONS'!$D34)+('SUBSCRIBER BASE'!G28*'COMMISSION ASSUMPTIONS'!$D12*'COMMISSION ASSUMPTIONS'!$H36*'ACQUISITION ASSUMPTIONS'!$D34)+('SUBSCRIBER BASE'!G28*'COMMISSION ASSUMPTIONS'!$E12*'COMMISSION ASSUMPTIONS'!$H47*'ACQUISITION ASSUMPTIONS'!$D34)+('SUBSCRIBER BASE'!G28*'COMMISSION ASSUMPTIONS'!$F12*'COMMISSION ASSUMPTIONS'!$H58*'ACQUISITION ASSUMPTIONS'!$D34)+('SUBSCRIBER BASE'!G28*'COMMISSION ASSUMPTIONS'!$G12*'COMMISSION ASSUMPTIONS'!$H69*'ACQUISITION ASSUMPTIONS'!$D34)</f>
        <v>0</v>
      </c>
      <c r="H31" s="497">
        <f>('SUBSCRIBER BASE'!H28*'COMMISSION ASSUMPTIONS'!$C12*'COMMISSION ASSUMPTIONS'!$H25*'ACQUISITION ASSUMPTIONS'!$D34)+('SUBSCRIBER BASE'!H28*'COMMISSION ASSUMPTIONS'!$D12*'COMMISSION ASSUMPTIONS'!$H36*'ACQUISITION ASSUMPTIONS'!$D34)+('SUBSCRIBER BASE'!H28*'COMMISSION ASSUMPTIONS'!$E12*'COMMISSION ASSUMPTIONS'!$H47*'ACQUISITION ASSUMPTIONS'!$D34)+('SUBSCRIBER BASE'!H28*'COMMISSION ASSUMPTIONS'!$F12*'COMMISSION ASSUMPTIONS'!$H58*'ACQUISITION ASSUMPTIONS'!$D34)+('SUBSCRIBER BASE'!H28*'COMMISSION ASSUMPTIONS'!$G12*'COMMISSION ASSUMPTIONS'!$H69*'ACQUISITION ASSUMPTIONS'!$D34)</f>
        <v>0</v>
      </c>
      <c r="I31" s="497">
        <f>('SUBSCRIBER BASE'!I28*'COMMISSION ASSUMPTIONS'!$C12*'COMMISSION ASSUMPTIONS'!$H25*'ACQUISITION ASSUMPTIONS'!$D34)+('SUBSCRIBER BASE'!I28*'COMMISSION ASSUMPTIONS'!$D12*'COMMISSION ASSUMPTIONS'!$H36*'ACQUISITION ASSUMPTIONS'!$D34)+('SUBSCRIBER BASE'!I28*'COMMISSION ASSUMPTIONS'!$E12*'COMMISSION ASSUMPTIONS'!$H47*'ACQUISITION ASSUMPTIONS'!$D34)+('SUBSCRIBER BASE'!I28*'COMMISSION ASSUMPTIONS'!$F12*'COMMISSION ASSUMPTIONS'!$H58*'ACQUISITION ASSUMPTIONS'!$D34)+('SUBSCRIBER BASE'!I28*'COMMISSION ASSUMPTIONS'!$G12*'COMMISSION ASSUMPTIONS'!$H69*'ACQUISITION ASSUMPTIONS'!$D34)</f>
        <v>0</v>
      </c>
      <c r="J31" s="497">
        <f>('SUBSCRIBER BASE'!J28*'COMMISSION ASSUMPTIONS'!$C12*'COMMISSION ASSUMPTIONS'!$H25*'ACQUISITION ASSUMPTIONS'!$D34)+('SUBSCRIBER BASE'!J28*'COMMISSION ASSUMPTIONS'!$D12*'COMMISSION ASSUMPTIONS'!$H36*'ACQUISITION ASSUMPTIONS'!$D34)+('SUBSCRIBER BASE'!J28*'COMMISSION ASSUMPTIONS'!$E12*'COMMISSION ASSUMPTIONS'!$H47*'ACQUISITION ASSUMPTIONS'!$D34)+('SUBSCRIBER BASE'!J28*'COMMISSION ASSUMPTIONS'!$F12*'COMMISSION ASSUMPTIONS'!$H58*'ACQUISITION ASSUMPTIONS'!$D34)+('SUBSCRIBER BASE'!J28*'COMMISSION ASSUMPTIONS'!$G12*'COMMISSION ASSUMPTIONS'!$H69*'ACQUISITION ASSUMPTIONS'!$D34)</f>
        <v>0</v>
      </c>
      <c r="K31" s="497">
        <f ca="1">('SUBSCRIBER BASE'!L28*'COMMISSION ASSUMPTIONS'!$C12*'COMMISSION ASSUMPTIONS'!$H25*'ACQUISITION ASSUMPTIONS'!$D34)+('SUBSCRIBER BASE'!L28*'COMMISSION ASSUMPTIONS'!$D12*'COMMISSION ASSUMPTIONS'!$H36*'ACQUISITION ASSUMPTIONS'!$D34)+('SUBSCRIBER BASE'!L28*'COMMISSION ASSUMPTIONS'!$E12*'COMMISSION ASSUMPTIONS'!$H47*'ACQUISITION ASSUMPTIONS'!$D34)+('SUBSCRIBER BASE'!L28*'COMMISSION ASSUMPTIONS'!$F12*'COMMISSION ASSUMPTIONS'!$H58*'ACQUISITION ASSUMPTIONS'!$D34)+('SUBSCRIBER BASE'!L28*'COMMISSION ASSUMPTIONS'!$G12*'COMMISSION ASSUMPTIONS'!$H69*'ACQUISITION ASSUMPTIONS'!$D34)</f>
        <v>0</v>
      </c>
      <c r="L31" s="497">
        <f ca="1">('SUBSCRIBER BASE'!M28*'COMMISSION ASSUMPTIONS'!$C12*'COMMISSION ASSUMPTIONS'!$H25*'ACQUISITION ASSUMPTIONS'!$D34)+('SUBSCRIBER BASE'!M28*'COMMISSION ASSUMPTIONS'!$D12*'COMMISSION ASSUMPTIONS'!$H36*'ACQUISITION ASSUMPTIONS'!$D34)+('SUBSCRIBER BASE'!M28*'COMMISSION ASSUMPTIONS'!$E12*'COMMISSION ASSUMPTIONS'!$H47*'ACQUISITION ASSUMPTIONS'!$D34)+('SUBSCRIBER BASE'!M28*'COMMISSION ASSUMPTIONS'!$F12*'COMMISSION ASSUMPTIONS'!$H58*'ACQUISITION ASSUMPTIONS'!$D34)+('SUBSCRIBER BASE'!M28*'COMMISSION ASSUMPTIONS'!$G12*'COMMISSION ASSUMPTIONS'!$H69*'ACQUISITION ASSUMPTIONS'!$D34)</f>
        <v>0</v>
      </c>
      <c r="M31" s="497">
        <f ca="1">('SUBSCRIBER BASE'!N28*'COMMISSION ASSUMPTIONS'!$C12*'COMMISSION ASSUMPTIONS'!$H25*'ACQUISITION ASSUMPTIONS'!$D34)+('SUBSCRIBER BASE'!N28*'COMMISSION ASSUMPTIONS'!$D12*'COMMISSION ASSUMPTIONS'!$H36*'ACQUISITION ASSUMPTIONS'!$D34)+('SUBSCRIBER BASE'!N28*'COMMISSION ASSUMPTIONS'!$E12*'COMMISSION ASSUMPTIONS'!$H47*'ACQUISITION ASSUMPTIONS'!$D34)+('SUBSCRIBER BASE'!N28*'COMMISSION ASSUMPTIONS'!$F12*'COMMISSION ASSUMPTIONS'!$H58*'ACQUISITION ASSUMPTIONS'!$D34)+('SUBSCRIBER BASE'!N28*'COMMISSION ASSUMPTIONS'!$G12*'COMMISSION ASSUMPTIONS'!$H69*'ACQUISITION ASSUMPTIONS'!$D34)</f>
        <v>0</v>
      </c>
      <c r="N31" s="497">
        <f ca="1">('SUBSCRIBER BASE'!O28*'COMMISSION ASSUMPTIONS'!$C12*'COMMISSION ASSUMPTIONS'!$H25*'ACQUISITION ASSUMPTIONS'!$D34)+('SUBSCRIBER BASE'!O28*'COMMISSION ASSUMPTIONS'!$D12*'COMMISSION ASSUMPTIONS'!$H36*'ACQUISITION ASSUMPTIONS'!$D34)+('SUBSCRIBER BASE'!O28*'COMMISSION ASSUMPTIONS'!$E12*'COMMISSION ASSUMPTIONS'!$H47*'ACQUISITION ASSUMPTIONS'!$D34)+('SUBSCRIBER BASE'!O28*'COMMISSION ASSUMPTIONS'!$F12*'COMMISSION ASSUMPTIONS'!$H58*'ACQUISITION ASSUMPTIONS'!$D34)+('SUBSCRIBER BASE'!O28*'COMMISSION ASSUMPTIONS'!$G12*'COMMISSION ASSUMPTIONS'!$H69*'ACQUISITION ASSUMPTIONS'!$D34)</f>
        <v>0</v>
      </c>
      <c r="O31" s="497">
        <f ca="1">('SUBSCRIBER BASE'!P28*'COMMISSION ASSUMPTIONS'!$C12*'COMMISSION ASSUMPTIONS'!$H25*'ACQUISITION ASSUMPTIONS'!$D34)+('SUBSCRIBER BASE'!P28*'COMMISSION ASSUMPTIONS'!$D12*'COMMISSION ASSUMPTIONS'!$H36*'ACQUISITION ASSUMPTIONS'!$D34)+('SUBSCRIBER BASE'!P28*'COMMISSION ASSUMPTIONS'!$E12*'COMMISSION ASSUMPTIONS'!$H47*'ACQUISITION ASSUMPTIONS'!$D34)+('SUBSCRIBER BASE'!P28*'COMMISSION ASSUMPTIONS'!$F12*'COMMISSION ASSUMPTIONS'!$H58*'ACQUISITION ASSUMPTIONS'!$D34)+('SUBSCRIBER BASE'!P28*'COMMISSION ASSUMPTIONS'!$G12*'COMMISSION ASSUMPTIONS'!$H69*'ACQUISITION ASSUMPTIONS'!$D34)</f>
        <v>0</v>
      </c>
      <c r="P31" s="497">
        <f ca="1">('SUBSCRIBER BASE'!Q28*'COMMISSION ASSUMPTIONS'!$C12*'COMMISSION ASSUMPTIONS'!$H25*'ACQUISITION ASSUMPTIONS'!$D34)+('SUBSCRIBER BASE'!Q28*'COMMISSION ASSUMPTIONS'!$D12*'COMMISSION ASSUMPTIONS'!$H36*'ACQUISITION ASSUMPTIONS'!$D34)+('SUBSCRIBER BASE'!Q28*'COMMISSION ASSUMPTIONS'!$E12*'COMMISSION ASSUMPTIONS'!$H47*'ACQUISITION ASSUMPTIONS'!$D34)+('SUBSCRIBER BASE'!Q28*'COMMISSION ASSUMPTIONS'!$F12*'COMMISSION ASSUMPTIONS'!$H58*'ACQUISITION ASSUMPTIONS'!$D34)+('SUBSCRIBER BASE'!Q28*'COMMISSION ASSUMPTIONS'!$G12*'COMMISSION ASSUMPTIONS'!$H69*'ACQUISITION ASSUMPTIONS'!$D34)</f>
        <v>0</v>
      </c>
      <c r="Q31" s="497">
        <f ca="1">('SUBSCRIBER BASE'!R28*'COMMISSION ASSUMPTIONS'!$C12*'COMMISSION ASSUMPTIONS'!$H25*'ACQUISITION ASSUMPTIONS'!$D34)+('SUBSCRIBER BASE'!R28*'COMMISSION ASSUMPTIONS'!$D12*'COMMISSION ASSUMPTIONS'!$H36*'ACQUISITION ASSUMPTIONS'!$D34)+('SUBSCRIBER BASE'!R28*'COMMISSION ASSUMPTIONS'!$E12*'COMMISSION ASSUMPTIONS'!$H47*'ACQUISITION ASSUMPTIONS'!$D34)+('SUBSCRIBER BASE'!R28*'COMMISSION ASSUMPTIONS'!$F12*'COMMISSION ASSUMPTIONS'!$H58*'ACQUISITION ASSUMPTIONS'!$D34)+('SUBSCRIBER BASE'!R28*'COMMISSION ASSUMPTIONS'!$G12*'COMMISSION ASSUMPTIONS'!$H69*'ACQUISITION ASSUMPTIONS'!$D34)</f>
        <v>0</v>
      </c>
      <c r="R31" s="497">
        <f ca="1">('SUBSCRIBER BASE'!S28*'COMMISSION ASSUMPTIONS'!$C12*'COMMISSION ASSUMPTIONS'!$H25*'ACQUISITION ASSUMPTIONS'!$D34)+('SUBSCRIBER BASE'!S28*'COMMISSION ASSUMPTIONS'!$D12*'COMMISSION ASSUMPTIONS'!$H36*'ACQUISITION ASSUMPTIONS'!$D34)+('SUBSCRIBER BASE'!S28*'COMMISSION ASSUMPTIONS'!$E12*'COMMISSION ASSUMPTIONS'!$H47*'ACQUISITION ASSUMPTIONS'!$D34)+('SUBSCRIBER BASE'!S28*'COMMISSION ASSUMPTIONS'!$F12*'COMMISSION ASSUMPTIONS'!$H58*'ACQUISITION ASSUMPTIONS'!$D34)+('SUBSCRIBER BASE'!S28*'COMMISSION ASSUMPTIONS'!$G12*'COMMISSION ASSUMPTIONS'!$H69*'ACQUISITION ASSUMPTIONS'!$D34)</f>
        <v>0</v>
      </c>
      <c r="S31" s="497">
        <f ca="1">('SUBSCRIBER BASE'!T28*'COMMISSION ASSUMPTIONS'!$C12*'COMMISSION ASSUMPTIONS'!$H25*'ACQUISITION ASSUMPTIONS'!$D34)+('SUBSCRIBER BASE'!T28*'COMMISSION ASSUMPTIONS'!$D12*'COMMISSION ASSUMPTIONS'!$H36*'ACQUISITION ASSUMPTIONS'!$D34)+('SUBSCRIBER BASE'!T28*'COMMISSION ASSUMPTIONS'!$E12*'COMMISSION ASSUMPTIONS'!$H47*'ACQUISITION ASSUMPTIONS'!$D34)+('SUBSCRIBER BASE'!T28*'COMMISSION ASSUMPTIONS'!$F12*'COMMISSION ASSUMPTIONS'!$H58*'ACQUISITION ASSUMPTIONS'!$D34)+('SUBSCRIBER BASE'!T28*'COMMISSION ASSUMPTIONS'!$G12*'COMMISSION ASSUMPTIONS'!$H69*'ACQUISITION ASSUMPTIONS'!$D34)</f>
        <v>0</v>
      </c>
      <c r="T31" s="497">
        <f ca="1">('SUBSCRIBER BASE'!U28*'COMMISSION ASSUMPTIONS'!$C12*'COMMISSION ASSUMPTIONS'!$H25*'ACQUISITION ASSUMPTIONS'!$D34)+('SUBSCRIBER BASE'!U28*'COMMISSION ASSUMPTIONS'!$D12*'COMMISSION ASSUMPTIONS'!$H36*'ACQUISITION ASSUMPTIONS'!$D34)+('SUBSCRIBER BASE'!U28*'COMMISSION ASSUMPTIONS'!$E12*'COMMISSION ASSUMPTIONS'!$H47*'ACQUISITION ASSUMPTIONS'!$D34)+('SUBSCRIBER BASE'!U28*'COMMISSION ASSUMPTIONS'!$F12*'COMMISSION ASSUMPTIONS'!$H58*'ACQUISITION ASSUMPTIONS'!$D34)+('SUBSCRIBER BASE'!U28*'COMMISSION ASSUMPTIONS'!$G12*'COMMISSION ASSUMPTIONS'!$H69*'ACQUISITION ASSUMPTIONS'!$D34)</f>
        <v>0</v>
      </c>
      <c r="U31" s="497">
        <f ca="1">('SUBSCRIBER BASE'!V28*'COMMISSION ASSUMPTIONS'!$C12*'COMMISSION ASSUMPTIONS'!$H25*'ACQUISITION ASSUMPTIONS'!$D34)+('SUBSCRIBER BASE'!V28*'COMMISSION ASSUMPTIONS'!$D12*'COMMISSION ASSUMPTIONS'!$H36*'ACQUISITION ASSUMPTIONS'!$D34)+('SUBSCRIBER BASE'!V28*'COMMISSION ASSUMPTIONS'!$E12*'COMMISSION ASSUMPTIONS'!$H47*'ACQUISITION ASSUMPTIONS'!$D34)+('SUBSCRIBER BASE'!V28*'COMMISSION ASSUMPTIONS'!$F12*'COMMISSION ASSUMPTIONS'!$H58*'ACQUISITION ASSUMPTIONS'!$D34)+('SUBSCRIBER BASE'!V28*'COMMISSION ASSUMPTIONS'!$G12*'COMMISSION ASSUMPTIONS'!$H69*'ACQUISITION ASSUMPTIONS'!$D34)</f>
        <v>0</v>
      </c>
      <c r="V31" s="497">
        <f ca="1">('SUBSCRIBER BASE'!W28*'COMMISSION ASSUMPTIONS'!$C12*'COMMISSION ASSUMPTIONS'!$H25*'ACQUISITION ASSUMPTIONS'!$D34)+('SUBSCRIBER BASE'!W28*'COMMISSION ASSUMPTIONS'!$D12*'COMMISSION ASSUMPTIONS'!$H36*'ACQUISITION ASSUMPTIONS'!$D34)+('SUBSCRIBER BASE'!W28*'COMMISSION ASSUMPTIONS'!$E12*'COMMISSION ASSUMPTIONS'!$H47*'ACQUISITION ASSUMPTIONS'!$D34)+('SUBSCRIBER BASE'!W28*'COMMISSION ASSUMPTIONS'!$F12*'COMMISSION ASSUMPTIONS'!$H58*'ACQUISITION ASSUMPTIONS'!$D34)+('SUBSCRIBER BASE'!W28*'COMMISSION ASSUMPTIONS'!$G12*'COMMISSION ASSUMPTIONS'!$H69*'ACQUISITION ASSUMPTIONS'!$D34)</f>
        <v>0</v>
      </c>
      <c r="W31" s="497">
        <f ca="1">('SUBSCRIBER BASE'!X28*'COMMISSION ASSUMPTIONS'!$C12*'COMMISSION ASSUMPTIONS'!$H25*'ACQUISITION ASSUMPTIONS'!$D34)+('SUBSCRIBER BASE'!X28*'COMMISSION ASSUMPTIONS'!$D12*'COMMISSION ASSUMPTIONS'!$H36*'ACQUISITION ASSUMPTIONS'!$D34)+('SUBSCRIBER BASE'!X28*'COMMISSION ASSUMPTIONS'!$E12*'COMMISSION ASSUMPTIONS'!$H47*'ACQUISITION ASSUMPTIONS'!$D34)+('SUBSCRIBER BASE'!X28*'COMMISSION ASSUMPTIONS'!$F12*'COMMISSION ASSUMPTIONS'!$H58*'ACQUISITION ASSUMPTIONS'!$D34)+('SUBSCRIBER BASE'!X28*'COMMISSION ASSUMPTIONS'!$G12*'COMMISSION ASSUMPTIONS'!$H69*'ACQUISITION ASSUMPTIONS'!$D34)</f>
        <v>0</v>
      </c>
      <c r="X31" s="497">
        <f ca="1">('SUBSCRIBER BASE'!Y28*'COMMISSION ASSUMPTIONS'!$C12*'COMMISSION ASSUMPTIONS'!$H25*'ACQUISITION ASSUMPTIONS'!$D34)+('SUBSCRIBER BASE'!Y28*'COMMISSION ASSUMPTIONS'!$D12*'COMMISSION ASSUMPTIONS'!$H36*'ACQUISITION ASSUMPTIONS'!$D34)+('SUBSCRIBER BASE'!Y28*'COMMISSION ASSUMPTIONS'!$E12*'COMMISSION ASSUMPTIONS'!$H47*'ACQUISITION ASSUMPTIONS'!$D34)+('SUBSCRIBER BASE'!Y28*'COMMISSION ASSUMPTIONS'!$F12*'COMMISSION ASSUMPTIONS'!$H58*'ACQUISITION ASSUMPTIONS'!$D34)+('SUBSCRIBER BASE'!Y28*'COMMISSION ASSUMPTIONS'!$G12*'COMMISSION ASSUMPTIONS'!$H69*'ACQUISITION ASSUMPTIONS'!$D34)</f>
        <v>0</v>
      </c>
      <c r="Y31" s="497">
        <f ca="1">('SUBSCRIBER BASE'!Z28*'COMMISSION ASSUMPTIONS'!$C12*'COMMISSION ASSUMPTIONS'!$H25*'ACQUISITION ASSUMPTIONS'!$D34)+('SUBSCRIBER BASE'!Z28*'COMMISSION ASSUMPTIONS'!$D12*'COMMISSION ASSUMPTIONS'!$H36*'ACQUISITION ASSUMPTIONS'!$D34)+('SUBSCRIBER BASE'!Z28*'COMMISSION ASSUMPTIONS'!$E12*'COMMISSION ASSUMPTIONS'!$H47*'ACQUISITION ASSUMPTIONS'!$D34)+('SUBSCRIBER BASE'!Z28*'COMMISSION ASSUMPTIONS'!$F12*'COMMISSION ASSUMPTIONS'!$H58*'ACQUISITION ASSUMPTIONS'!$D34)+('SUBSCRIBER BASE'!Z28*'COMMISSION ASSUMPTIONS'!$G12*'COMMISSION ASSUMPTIONS'!$H69*'ACQUISITION ASSUMPTIONS'!$D34)</f>
        <v>0</v>
      </c>
      <c r="Z31" s="497">
        <f ca="1">('SUBSCRIBER BASE'!AA28*'COMMISSION ASSUMPTIONS'!$C12*'COMMISSION ASSUMPTIONS'!$H25*'ACQUISITION ASSUMPTIONS'!$D34)+('SUBSCRIBER BASE'!AA28*'COMMISSION ASSUMPTIONS'!$D12*'COMMISSION ASSUMPTIONS'!$H36*'ACQUISITION ASSUMPTIONS'!$D34)+('SUBSCRIBER BASE'!AA28*'COMMISSION ASSUMPTIONS'!$E12*'COMMISSION ASSUMPTIONS'!$H47*'ACQUISITION ASSUMPTIONS'!$D34)+('SUBSCRIBER BASE'!AA28*'COMMISSION ASSUMPTIONS'!$F12*'COMMISSION ASSUMPTIONS'!$H58*'ACQUISITION ASSUMPTIONS'!$D34)+('SUBSCRIBER BASE'!AA28*'COMMISSION ASSUMPTIONS'!$G12*'COMMISSION ASSUMPTIONS'!$H69*'ACQUISITION ASSUMPTIONS'!$D34)</f>
        <v>0</v>
      </c>
      <c r="AA31" s="497">
        <f ca="1">('SUBSCRIBER BASE'!AB28*'COMMISSION ASSUMPTIONS'!$C12*'COMMISSION ASSUMPTIONS'!$H25*'ACQUISITION ASSUMPTIONS'!$D34)+('SUBSCRIBER BASE'!AB28*'COMMISSION ASSUMPTIONS'!$D12*'COMMISSION ASSUMPTIONS'!$H36*'ACQUISITION ASSUMPTIONS'!$D34)+('SUBSCRIBER BASE'!AB28*'COMMISSION ASSUMPTIONS'!$E12*'COMMISSION ASSUMPTIONS'!$H47*'ACQUISITION ASSUMPTIONS'!$D34)+('SUBSCRIBER BASE'!AB28*'COMMISSION ASSUMPTIONS'!$F12*'COMMISSION ASSUMPTIONS'!$H58*'ACQUISITION ASSUMPTIONS'!$D34)+('SUBSCRIBER BASE'!AB28*'COMMISSION ASSUMPTIONS'!$G12*'COMMISSION ASSUMPTIONS'!$H69*'ACQUISITION ASSUMPTIONS'!$D34)</f>
        <v>0</v>
      </c>
      <c r="AB31" s="497">
        <f ca="1">('SUBSCRIBER BASE'!AC28*'COMMISSION ASSUMPTIONS'!$C12*'COMMISSION ASSUMPTIONS'!$H25*'ACQUISITION ASSUMPTIONS'!$D34)+('SUBSCRIBER BASE'!AC28*'COMMISSION ASSUMPTIONS'!$D12*'COMMISSION ASSUMPTIONS'!$H36*'ACQUISITION ASSUMPTIONS'!$D34)+('SUBSCRIBER BASE'!AC28*'COMMISSION ASSUMPTIONS'!$E12*'COMMISSION ASSUMPTIONS'!$H47*'ACQUISITION ASSUMPTIONS'!$D34)+('SUBSCRIBER BASE'!AC28*'COMMISSION ASSUMPTIONS'!$F12*'COMMISSION ASSUMPTIONS'!$H58*'ACQUISITION ASSUMPTIONS'!$D34)+('SUBSCRIBER BASE'!AC28*'COMMISSION ASSUMPTIONS'!$G12*'COMMISSION ASSUMPTIONS'!$H69*'ACQUISITION ASSUMPTIONS'!$D34)</f>
        <v>0</v>
      </c>
      <c r="AC31" s="497">
        <f ca="1">('SUBSCRIBER BASE'!AD28*'COMMISSION ASSUMPTIONS'!$C12*'COMMISSION ASSUMPTIONS'!$H25*'ACQUISITION ASSUMPTIONS'!$D34)+('SUBSCRIBER BASE'!AD28*'COMMISSION ASSUMPTIONS'!$D12*'COMMISSION ASSUMPTIONS'!$H36*'ACQUISITION ASSUMPTIONS'!$D34)+('SUBSCRIBER BASE'!AD28*'COMMISSION ASSUMPTIONS'!$E12*'COMMISSION ASSUMPTIONS'!$H47*'ACQUISITION ASSUMPTIONS'!$D34)+('SUBSCRIBER BASE'!AD28*'COMMISSION ASSUMPTIONS'!$F12*'COMMISSION ASSUMPTIONS'!$H58*'ACQUISITION ASSUMPTIONS'!$D34)+('SUBSCRIBER BASE'!AD28*'COMMISSION ASSUMPTIONS'!$G12*'COMMISSION ASSUMPTIONS'!$H69*'ACQUISITION ASSUMPTIONS'!$D34)</f>
        <v>0</v>
      </c>
      <c r="AD31" s="497">
        <f ca="1">('SUBSCRIBER BASE'!AE28*'COMMISSION ASSUMPTIONS'!$C12*'COMMISSION ASSUMPTIONS'!$H25*'ACQUISITION ASSUMPTIONS'!$D34)+('SUBSCRIBER BASE'!AE28*'COMMISSION ASSUMPTIONS'!$D12*'COMMISSION ASSUMPTIONS'!$H36*'ACQUISITION ASSUMPTIONS'!$D34)+('SUBSCRIBER BASE'!AE28*'COMMISSION ASSUMPTIONS'!$E12*'COMMISSION ASSUMPTIONS'!$H47*'ACQUISITION ASSUMPTIONS'!$D34)+('SUBSCRIBER BASE'!AE28*'COMMISSION ASSUMPTIONS'!$F12*'COMMISSION ASSUMPTIONS'!$H58*'ACQUISITION ASSUMPTIONS'!$D34)+('SUBSCRIBER BASE'!AE28*'COMMISSION ASSUMPTIONS'!$G12*'COMMISSION ASSUMPTIONS'!$H69*'ACQUISITION ASSUMPTIONS'!$D34)</f>
        <v>0</v>
      </c>
      <c r="AE31" s="497">
        <f ca="1">('SUBSCRIBER BASE'!AF28*'COMMISSION ASSUMPTIONS'!$C12*'COMMISSION ASSUMPTIONS'!$H25*'ACQUISITION ASSUMPTIONS'!$D34)+('SUBSCRIBER BASE'!AF28*'COMMISSION ASSUMPTIONS'!$D12*'COMMISSION ASSUMPTIONS'!$H36*'ACQUISITION ASSUMPTIONS'!$D34)+('SUBSCRIBER BASE'!AF28*'COMMISSION ASSUMPTIONS'!$E12*'COMMISSION ASSUMPTIONS'!$H47*'ACQUISITION ASSUMPTIONS'!$D34)+('SUBSCRIBER BASE'!AF28*'COMMISSION ASSUMPTIONS'!$F12*'COMMISSION ASSUMPTIONS'!$H58*'ACQUISITION ASSUMPTIONS'!$D34)+('SUBSCRIBER BASE'!AF28*'COMMISSION ASSUMPTIONS'!$G12*'COMMISSION ASSUMPTIONS'!$H69*'ACQUISITION ASSUMPTIONS'!$D34)</f>
        <v>0</v>
      </c>
      <c r="AF31" s="497">
        <f ca="1">('SUBSCRIBER BASE'!AG28*'COMMISSION ASSUMPTIONS'!$C12*'COMMISSION ASSUMPTIONS'!$H25*'ACQUISITION ASSUMPTIONS'!$D34)+('SUBSCRIBER BASE'!AG28*'COMMISSION ASSUMPTIONS'!$D12*'COMMISSION ASSUMPTIONS'!$H36*'ACQUISITION ASSUMPTIONS'!$D34)+('SUBSCRIBER BASE'!AG28*'COMMISSION ASSUMPTIONS'!$E12*'COMMISSION ASSUMPTIONS'!$H47*'ACQUISITION ASSUMPTIONS'!$D34)+('SUBSCRIBER BASE'!AG28*'COMMISSION ASSUMPTIONS'!$F12*'COMMISSION ASSUMPTIONS'!$H58*'ACQUISITION ASSUMPTIONS'!$D34)+('SUBSCRIBER BASE'!AG28*'COMMISSION ASSUMPTIONS'!$G12*'COMMISSION ASSUMPTIONS'!$H69*'ACQUISITION ASSUMPTIONS'!$D34)</f>
        <v>0</v>
      </c>
      <c r="AG31" s="497">
        <f ca="1">('SUBSCRIBER BASE'!AH28*'COMMISSION ASSUMPTIONS'!$C12*'COMMISSION ASSUMPTIONS'!$H25*'ACQUISITION ASSUMPTIONS'!$D34)+('SUBSCRIBER BASE'!AH28*'COMMISSION ASSUMPTIONS'!$D12*'COMMISSION ASSUMPTIONS'!$H36*'ACQUISITION ASSUMPTIONS'!$D34)+('SUBSCRIBER BASE'!AH28*'COMMISSION ASSUMPTIONS'!$E12*'COMMISSION ASSUMPTIONS'!$H47*'ACQUISITION ASSUMPTIONS'!$D34)+('SUBSCRIBER BASE'!AH28*'COMMISSION ASSUMPTIONS'!$F12*'COMMISSION ASSUMPTIONS'!$H58*'ACQUISITION ASSUMPTIONS'!$D34)+('SUBSCRIBER BASE'!AH28*'COMMISSION ASSUMPTIONS'!$G12*'COMMISSION ASSUMPTIONS'!$H69*'ACQUISITION ASSUMPTIONS'!$D34)</f>
        <v>0</v>
      </c>
      <c r="AH31" s="497">
        <f ca="1">('SUBSCRIBER BASE'!AI28*'COMMISSION ASSUMPTIONS'!$C12*'COMMISSION ASSUMPTIONS'!$H25*'ACQUISITION ASSUMPTIONS'!$D34)+('SUBSCRIBER BASE'!AI28*'COMMISSION ASSUMPTIONS'!$D12*'COMMISSION ASSUMPTIONS'!$H36*'ACQUISITION ASSUMPTIONS'!$D34)+('SUBSCRIBER BASE'!AI28*'COMMISSION ASSUMPTIONS'!$E12*'COMMISSION ASSUMPTIONS'!$H47*'ACQUISITION ASSUMPTIONS'!$D34)+('SUBSCRIBER BASE'!AI28*'COMMISSION ASSUMPTIONS'!$F12*'COMMISSION ASSUMPTIONS'!$H58*'ACQUISITION ASSUMPTIONS'!$D34)+('SUBSCRIBER BASE'!AI28*'COMMISSION ASSUMPTIONS'!$G12*'COMMISSION ASSUMPTIONS'!$H69*'ACQUISITION ASSUMPTIONS'!$D34)</f>
        <v>0</v>
      </c>
      <c r="AI31" s="497">
        <f ca="1">('SUBSCRIBER BASE'!AJ28*'COMMISSION ASSUMPTIONS'!$C12*'COMMISSION ASSUMPTIONS'!$H25*'ACQUISITION ASSUMPTIONS'!$D34)+('SUBSCRIBER BASE'!AJ28*'COMMISSION ASSUMPTIONS'!$D12*'COMMISSION ASSUMPTIONS'!$H36*'ACQUISITION ASSUMPTIONS'!$D34)+('SUBSCRIBER BASE'!AJ28*'COMMISSION ASSUMPTIONS'!$E12*'COMMISSION ASSUMPTIONS'!$H47*'ACQUISITION ASSUMPTIONS'!$D34)+('SUBSCRIBER BASE'!AJ28*'COMMISSION ASSUMPTIONS'!$F12*'COMMISSION ASSUMPTIONS'!$H58*'ACQUISITION ASSUMPTIONS'!$D34)+('SUBSCRIBER BASE'!AJ28*'COMMISSION ASSUMPTIONS'!$G12*'COMMISSION ASSUMPTIONS'!$H69*'ACQUISITION ASSUMPTIONS'!$D34)</f>
        <v>0</v>
      </c>
      <c r="AJ31" s="497">
        <f ca="1">('SUBSCRIBER BASE'!AK28*'COMMISSION ASSUMPTIONS'!$C12*'COMMISSION ASSUMPTIONS'!$H25*'ACQUISITION ASSUMPTIONS'!$D34)+('SUBSCRIBER BASE'!AK28*'COMMISSION ASSUMPTIONS'!$D12*'COMMISSION ASSUMPTIONS'!$H36*'ACQUISITION ASSUMPTIONS'!$D34)+('SUBSCRIBER BASE'!AK28*'COMMISSION ASSUMPTIONS'!$E12*'COMMISSION ASSUMPTIONS'!$H47*'ACQUISITION ASSUMPTIONS'!$D34)+('SUBSCRIBER BASE'!AK28*'COMMISSION ASSUMPTIONS'!$F12*'COMMISSION ASSUMPTIONS'!$H58*'ACQUISITION ASSUMPTIONS'!$D34)+('SUBSCRIBER BASE'!AK28*'COMMISSION ASSUMPTIONS'!$G12*'COMMISSION ASSUMPTIONS'!$H69*'ACQUISITION ASSUMPTIONS'!$D34)</f>
        <v>0</v>
      </c>
      <c r="AK31" s="497">
        <f ca="1">('SUBSCRIBER BASE'!AL28*'COMMISSION ASSUMPTIONS'!$C12*'COMMISSION ASSUMPTIONS'!$H25*'ACQUISITION ASSUMPTIONS'!$D34)+('SUBSCRIBER BASE'!AL28*'COMMISSION ASSUMPTIONS'!$D12*'COMMISSION ASSUMPTIONS'!$H36*'ACQUISITION ASSUMPTIONS'!$D34)+('SUBSCRIBER BASE'!AL28*'COMMISSION ASSUMPTIONS'!$E12*'COMMISSION ASSUMPTIONS'!$H47*'ACQUISITION ASSUMPTIONS'!$D34)+('SUBSCRIBER BASE'!AL28*'COMMISSION ASSUMPTIONS'!$F12*'COMMISSION ASSUMPTIONS'!$H58*'ACQUISITION ASSUMPTIONS'!$D34)+('SUBSCRIBER BASE'!AL28*'COMMISSION ASSUMPTIONS'!$G12*'COMMISSION ASSUMPTIONS'!$H69*'ACQUISITION ASSUMPTIONS'!$D34)</f>
        <v>0</v>
      </c>
      <c r="AL31" s="497">
        <f ca="1">('SUBSCRIBER BASE'!AM28*'COMMISSION ASSUMPTIONS'!$C12*'COMMISSION ASSUMPTIONS'!$H25*'ACQUISITION ASSUMPTIONS'!$D34)+('SUBSCRIBER BASE'!AM28*'COMMISSION ASSUMPTIONS'!$D12*'COMMISSION ASSUMPTIONS'!$H36*'ACQUISITION ASSUMPTIONS'!$D34)+('SUBSCRIBER BASE'!AM28*'COMMISSION ASSUMPTIONS'!$E12*'COMMISSION ASSUMPTIONS'!$H47*'ACQUISITION ASSUMPTIONS'!$D34)+('SUBSCRIBER BASE'!AM28*'COMMISSION ASSUMPTIONS'!$F12*'COMMISSION ASSUMPTIONS'!$H58*'ACQUISITION ASSUMPTIONS'!$D34)+('SUBSCRIBER BASE'!AM28*'COMMISSION ASSUMPTIONS'!$G12*'COMMISSION ASSUMPTIONS'!$H69*'ACQUISITION ASSUMPTIONS'!$D34)</f>
        <v>0</v>
      </c>
      <c r="AM31" s="497">
        <f ca="1">('SUBSCRIBER BASE'!AN28*'COMMISSION ASSUMPTIONS'!$C12*'COMMISSION ASSUMPTIONS'!$H25*'ACQUISITION ASSUMPTIONS'!$D34)+('SUBSCRIBER BASE'!AN28*'COMMISSION ASSUMPTIONS'!$D12*'COMMISSION ASSUMPTIONS'!$H36*'ACQUISITION ASSUMPTIONS'!$D34)+('SUBSCRIBER BASE'!AN28*'COMMISSION ASSUMPTIONS'!$E12*'COMMISSION ASSUMPTIONS'!$H47*'ACQUISITION ASSUMPTIONS'!$D34)+('SUBSCRIBER BASE'!AN28*'COMMISSION ASSUMPTIONS'!$F12*'COMMISSION ASSUMPTIONS'!$H58*'ACQUISITION ASSUMPTIONS'!$D34)+('SUBSCRIBER BASE'!AN28*'COMMISSION ASSUMPTIONS'!$G12*'COMMISSION ASSUMPTIONS'!$H69*'ACQUISITION ASSUMPTIONS'!$D34)</f>
        <v>0</v>
      </c>
      <c r="AN31" s="497">
        <f ca="1">('SUBSCRIBER BASE'!AO28*'COMMISSION ASSUMPTIONS'!$C12*'COMMISSION ASSUMPTIONS'!$H25*'ACQUISITION ASSUMPTIONS'!$D34)+('SUBSCRIBER BASE'!AO28*'COMMISSION ASSUMPTIONS'!$D12*'COMMISSION ASSUMPTIONS'!$H36*'ACQUISITION ASSUMPTIONS'!$D34)+('SUBSCRIBER BASE'!AO28*'COMMISSION ASSUMPTIONS'!$E12*'COMMISSION ASSUMPTIONS'!$H47*'ACQUISITION ASSUMPTIONS'!$D34)+('SUBSCRIBER BASE'!AO28*'COMMISSION ASSUMPTIONS'!$F12*'COMMISSION ASSUMPTIONS'!$H58*'ACQUISITION ASSUMPTIONS'!$D34)+('SUBSCRIBER BASE'!AO28*'COMMISSION ASSUMPTIONS'!$G12*'COMMISSION ASSUMPTIONS'!$H69*'ACQUISITION ASSUMPTIONS'!$D34)</f>
        <v>0</v>
      </c>
      <c r="AO31" s="497">
        <f ca="1">('SUBSCRIBER BASE'!AP28*'COMMISSION ASSUMPTIONS'!$C12*'COMMISSION ASSUMPTIONS'!$H25*'ACQUISITION ASSUMPTIONS'!$D34)+('SUBSCRIBER BASE'!AP28*'COMMISSION ASSUMPTIONS'!$D12*'COMMISSION ASSUMPTIONS'!$H36*'ACQUISITION ASSUMPTIONS'!$D34)+('SUBSCRIBER BASE'!AP28*'COMMISSION ASSUMPTIONS'!$E12*'COMMISSION ASSUMPTIONS'!$H47*'ACQUISITION ASSUMPTIONS'!$D34)+('SUBSCRIBER BASE'!AP28*'COMMISSION ASSUMPTIONS'!$F12*'COMMISSION ASSUMPTIONS'!$H58*'ACQUISITION ASSUMPTIONS'!$D34)+('SUBSCRIBER BASE'!AP28*'COMMISSION ASSUMPTIONS'!$G12*'COMMISSION ASSUMPTIONS'!$H69*'ACQUISITION ASSUMPTIONS'!$D34)</f>
        <v>0</v>
      </c>
      <c r="AP31" s="497">
        <f ca="1">('SUBSCRIBER BASE'!AQ28*'COMMISSION ASSUMPTIONS'!$C12*'COMMISSION ASSUMPTIONS'!$H25*'ACQUISITION ASSUMPTIONS'!$D34)+('SUBSCRIBER BASE'!AQ28*'COMMISSION ASSUMPTIONS'!$D12*'COMMISSION ASSUMPTIONS'!$H36*'ACQUISITION ASSUMPTIONS'!$D34)+('SUBSCRIBER BASE'!AQ28*'COMMISSION ASSUMPTIONS'!$E12*'COMMISSION ASSUMPTIONS'!$H47*'ACQUISITION ASSUMPTIONS'!$D34)+('SUBSCRIBER BASE'!AQ28*'COMMISSION ASSUMPTIONS'!$F12*'COMMISSION ASSUMPTIONS'!$H58*'ACQUISITION ASSUMPTIONS'!$D34)+('SUBSCRIBER BASE'!AQ28*'COMMISSION ASSUMPTIONS'!$G12*'COMMISSION ASSUMPTIONS'!$H69*'ACQUISITION ASSUMPTIONS'!$D34)</f>
        <v>0</v>
      </c>
      <c r="AQ31" s="497">
        <f ca="1">('SUBSCRIBER BASE'!AR28*'COMMISSION ASSUMPTIONS'!$C12*'COMMISSION ASSUMPTIONS'!$H25*'ACQUISITION ASSUMPTIONS'!$D34)+('SUBSCRIBER BASE'!AR28*'COMMISSION ASSUMPTIONS'!$D12*'COMMISSION ASSUMPTIONS'!$H36*'ACQUISITION ASSUMPTIONS'!$D34)+('SUBSCRIBER BASE'!AR28*'COMMISSION ASSUMPTIONS'!$E12*'COMMISSION ASSUMPTIONS'!$H47*'ACQUISITION ASSUMPTIONS'!$D34)+('SUBSCRIBER BASE'!AR28*'COMMISSION ASSUMPTIONS'!$F12*'COMMISSION ASSUMPTIONS'!$H58*'ACQUISITION ASSUMPTIONS'!$D34)+('SUBSCRIBER BASE'!AR28*'COMMISSION ASSUMPTIONS'!$G12*'COMMISSION ASSUMPTIONS'!$H69*'ACQUISITION ASSUMPTIONS'!$D34)</f>
        <v>0</v>
      </c>
      <c r="AR31" s="497">
        <f ca="1">('SUBSCRIBER BASE'!AS28*'COMMISSION ASSUMPTIONS'!$C12*'COMMISSION ASSUMPTIONS'!$H25*'ACQUISITION ASSUMPTIONS'!$D34)+('SUBSCRIBER BASE'!AS28*'COMMISSION ASSUMPTIONS'!$D12*'COMMISSION ASSUMPTIONS'!$H36*'ACQUISITION ASSUMPTIONS'!$D34)+('SUBSCRIBER BASE'!AS28*'COMMISSION ASSUMPTIONS'!$E12*'COMMISSION ASSUMPTIONS'!$H47*'ACQUISITION ASSUMPTIONS'!$D34)+('SUBSCRIBER BASE'!AS28*'COMMISSION ASSUMPTIONS'!$F12*'COMMISSION ASSUMPTIONS'!$H58*'ACQUISITION ASSUMPTIONS'!$D34)+('SUBSCRIBER BASE'!AS28*'COMMISSION ASSUMPTIONS'!$G12*'COMMISSION ASSUMPTIONS'!$H69*'ACQUISITION ASSUMPTIONS'!$D34)</f>
        <v>0</v>
      </c>
      <c r="AS31" s="497">
        <f ca="1">('SUBSCRIBER BASE'!AT28*'COMMISSION ASSUMPTIONS'!$C12*'COMMISSION ASSUMPTIONS'!$H25*'ACQUISITION ASSUMPTIONS'!$D34)+('SUBSCRIBER BASE'!AT28*'COMMISSION ASSUMPTIONS'!$D12*'COMMISSION ASSUMPTIONS'!$H36*'ACQUISITION ASSUMPTIONS'!$D34)+('SUBSCRIBER BASE'!AT28*'COMMISSION ASSUMPTIONS'!$E12*'COMMISSION ASSUMPTIONS'!$H47*'ACQUISITION ASSUMPTIONS'!$D34)+('SUBSCRIBER BASE'!AT28*'COMMISSION ASSUMPTIONS'!$F12*'COMMISSION ASSUMPTIONS'!$H58*'ACQUISITION ASSUMPTIONS'!$D34)+('SUBSCRIBER BASE'!AT28*'COMMISSION ASSUMPTIONS'!$G12*'COMMISSION ASSUMPTIONS'!$H69*'ACQUISITION ASSUMPTIONS'!$D34)</f>
        <v>0</v>
      </c>
      <c r="AT31" s="497">
        <f ca="1">('SUBSCRIBER BASE'!AU28*'COMMISSION ASSUMPTIONS'!$C12*'COMMISSION ASSUMPTIONS'!$H25*'ACQUISITION ASSUMPTIONS'!$D34)+('SUBSCRIBER BASE'!AU28*'COMMISSION ASSUMPTIONS'!$D12*'COMMISSION ASSUMPTIONS'!$H36*'ACQUISITION ASSUMPTIONS'!$D34)+('SUBSCRIBER BASE'!AU28*'COMMISSION ASSUMPTIONS'!$E12*'COMMISSION ASSUMPTIONS'!$H47*'ACQUISITION ASSUMPTIONS'!$D34)+('SUBSCRIBER BASE'!AU28*'COMMISSION ASSUMPTIONS'!$F12*'COMMISSION ASSUMPTIONS'!$H58*'ACQUISITION ASSUMPTIONS'!$D34)+('SUBSCRIBER BASE'!AU28*'COMMISSION ASSUMPTIONS'!$G12*'COMMISSION ASSUMPTIONS'!$H69*'ACQUISITION ASSUMPTIONS'!$D34)</f>
        <v>0</v>
      </c>
      <c r="AU31" s="497">
        <f ca="1">('SUBSCRIBER BASE'!AV28*'COMMISSION ASSUMPTIONS'!$C12*'COMMISSION ASSUMPTIONS'!$H25*'ACQUISITION ASSUMPTIONS'!$D34)+('SUBSCRIBER BASE'!AV28*'COMMISSION ASSUMPTIONS'!$D12*'COMMISSION ASSUMPTIONS'!$H36*'ACQUISITION ASSUMPTIONS'!$D34)+('SUBSCRIBER BASE'!AV28*'COMMISSION ASSUMPTIONS'!$E12*'COMMISSION ASSUMPTIONS'!$H47*'ACQUISITION ASSUMPTIONS'!$D34)+('SUBSCRIBER BASE'!AV28*'COMMISSION ASSUMPTIONS'!$F12*'COMMISSION ASSUMPTIONS'!$H58*'ACQUISITION ASSUMPTIONS'!$D34)+('SUBSCRIBER BASE'!AV28*'COMMISSION ASSUMPTIONS'!$G12*'COMMISSION ASSUMPTIONS'!$H69*'ACQUISITION ASSUMPTIONS'!$D34)</f>
        <v>0</v>
      </c>
      <c r="AV31" s="497">
        <f ca="1">('SUBSCRIBER BASE'!AW28*'COMMISSION ASSUMPTIONS'!$C12*'COMMISSION ASSUMPTIONS'!$H25*'ACQUISITION ASSUMPTIONS'!$D34)+('SUBSCRIBER BASE'!AW28*'COMMISSION ASSUMPTIONS'!$D12*'COMMISSION ASSUMPTIONS'!$H36*'ACQUISITION ASSUMPTIONS'!$D34)+('SUBSCRIBER BASE'!AW28*'COMMISSION ASSUMPTIONS'!$E12*'COMMISSION ASSUMPTIONS'!$H47*'ACQUISITION ASSUMPTIONS'!$D34)+('SUBSCRIBER BASE'!AW28*'COMMISSION ASSUMPTIONS'!$F12*'COMMISSION ASSUMPTIONS'!$H58*'ACQUISITION ASSUMPTIONS'!$D34)+('SUBSCRIBER BASE'!AW28*'COMMISSION ASSUMPTIONS'!$G12*'COMMISSION ASSUMPTIONS'!$H69*'ACQUISITION ASSUMPTIONS'!$D34)</f>
        <v>0</v>
      </c>
      <c r="AW31" s="497">
        <f ca="1">('SUBSCRIBER BASE'!AX28*'COMMISSION ASSUMPTIONS'!$C12*'COMMISSION ASSUMPTIONS'!$H25*'ACQUISITION ASSUMPTIONS'!$D34)+('SUBSCRIBER BASE'!AX28*'COMMISSION ASSUMPTIONS'!$D12*'COMMISSION ASSUMPTIONS'!$H36*'ACQUISITION ASSUMPTIONS'!$D34)+('SUBSCRIBER BASE'!AX28*'COMMISSION ASSUMPTIONS'!$E12*'COMMISSION ASSUMPTIONS'!$H47*'ACQUISITION ASSUMPTIONS'!$D34)+('SUBSCRIBER BASE'!AX28*'COMMISSION ASSUMPTIONS'!$F12*'COMMISSION ASSUMPTIONS'!$H58*'ACQUISITION ASSUMPTIONS'!$D34)+('SUBSCRIBER BASE'!AX28*'COMMISSION ASSUMPTIONS'!$G12*'COMMISSION ASSUMPTIONS'!$H69*'ACQUISITION ASSUMPTIONS'!$D34)</f>
        <v>0</v>
      </c>
      <c r="AX31" s="497">
        <f ca="1">('SUBSCRIBER BASE'!AY28*'COMMISSION ASSUMPTIONS'!$C12*'COMMISSION ASSUMPTIONS'!$H25*'ACQUISITION ASSUMPTIONS'!$D34)+('SUBSCRIBER BASE'!AY28*'COMMISSION ASSUMPTIONS'!$D12*'COMMISSION ASSUMPTIONS'!$H36*'ACQUISITION ASSUMPTIONS'!$D34)+('SUBSCRIBER BASE'!AY28*'COMMISSION ASSUMPTIONS'!$E12*'COMMISSION ASSUMPTIONS'!$H47*'ACQUISITION ASSUMPTIONS'!$D34)+('SUBSCRIBER BASE'!AY28*'COMMISSION ASSUMPTIONS'!$F12*'COMMISSION ASSUMPTIONS'!$H58*'ACQUISITION ASSUMPTIONS'!$D34)+('SUBSCRIBER BASE'!AY28*'COMMISSION ASSUMPTIONS'!$G12*'COMMISSION ASSUMPTIONS'!$H69*'ACQUISITION ASSUMPTIONS'!$D34)</f>
        <v>0</v>
      </c>
      <c r="AY31" s="497">
        <f ca="1">('SUBSCRIBER BASE'!AZ28*'COMMISSION ASSUMPTIONS'!$C12*'COMMISSION ASSUMPTIONS'!$H25*'ACQUISITION ASSUMPTIONS'!$D34)+('SUBSCRIBER BASE'!AZ28*'COMMISSION ASSUMPTIONS'!$D12*'COMMISSION ASSUMPTIONS'!$H36*'ACQUISITION ASSUMPTIONS'!$D34)+('SUBSCRIBER BASE'!AZ28*'COMMISSION ASSUMPTIONS'!$E12*'COMMISSION ASSUMPTIONS'!$H47*'ACQUISITION ASSUMPTIONS'!$D34)+('SUBSCRIBER BASE'!AZ28*'COMMISSION ASSUMPTIONS'!$F12*'COMMISSION ASSUMPTIONS'!$H58*'ACQUISITION ASSUMPTIONS'!$D34)+('SUBSCRIBER BASE'!AZ28*'COMMISSION ASSUMPTIONS'!$G12*'COMMISSION ASSUMPTIONS'!$H69*'ACQUISITION ASSUMPTIONS'!$D34)</f>
        <v>0</v>
      </c>
      <c r="AZ31" s="497">
        <f ca="1">('SUBSCRIBER BASE'!BA28*'COMMISSION ASSUMPTIONS'!$C12*'COMMISSION ASSUMPTIONS'!$H25*'ACQUISITION ASSUMPTIONS'!$D34)+('SUBSCRIBER BASE'!BA28*'COMMISSION ASSUMPTIONS'!$D12*'COMMISSION ASSUMPTIONS'!$H36*'ACQUISITION ASSUMPTIONS'!$D34)+('SUBSCRIBER BASE'!BA28*'COMMISSION ASSUMPTIONS'!$E12*'COMMISSION ASSUMPTIONS'!$H47*'ACQUISITION ASSUMPTIONS'!$D34)+('SUBSCRIBER BASE'!BA28*'COMMISSION ASSUMPTIONS'!$F12*'COMMISSION ASSUMPTIONS'!$H58*'ACQUISITION ASSUMPTIONS'!$D34)+('SUBSCRIBER BASE'!BA28*'COMMISSION ASSUMPTIONS'!$G12*'COMMISSION ASSUMPTIONS'!$H69*'ACQUISITION ASSUMPTIONS'!$D34)</f>
        <v>0</v>
      </c>
      <c r="BA31" s="497">
        <f ca="1">('SUBSCRIBER BASE'!BB28*'COMMISSION ASSUMPTIONS'!$C12*'COMMISSION ASSUMPTIONS'!$H25*'ACQUISITION ASSUMPTIONS'!$D34)+('SUBSCRIBER BASE'!BB28*'COMMISSION ASSUMPTIONS'!$D12*'COMMISSION ASSUMPTIONS'!$H36*'ACQUISITION ASSUMPTIONS'!$D34)+('SUBSCRIBER BASE'!BB28*'COMMISSION ASSUMPTIONS'!$E12*'COMMISSION ASSUMPTIONS'!$H47*'ACQUISITION ASSUMPTIONS'!$D34)+('SUBSCRIBER BASE'!BB28*'COMMISSION ASSUMPTIONS'!$F12*'COMMISSION ASSUMPTIONS'!$H58*'ACQUISITION ASSUMPTIONS'!$D34)+('SUBSCRIBER BASE'!BB28*'COMMISSION ASSUMPTIONS'!$G12*'COMMISSION ASSUMPTIONS'!$H69*'ACQUISITION ASSUMPTIONS'!$D34)</f>
        <v>0</v>
      </c>
      <c r="BB31" s="497">
        <f ca="1">('SUBSCRIBER BASE'!BC28*'COMMISSION ASSUMPTIONS'!$C12*'COMMISSION ASSUMPTIONS'!$H25*'ACQUISITION ASSUMPTIONS'!$D34)+('SUBSCRIBER BASE'!BC28*'COMMISSION ASSUMPTIONS'!$D12*'COMMISSION ASSUMPTIONS'!$H36*'ACQUISITION ASSUMPTIONS'!$D34)+('SUBSCRIBER BASE'!BC28*'COMMISSION ASSUMPTIONS'!$E12*'COMMISSION ASSUMPTIONS'!$H47*'ACQUISITION ASSUMPTIONS'!$D34)+('SUBSCRIBER BASE'!BC28*'COMMISSION ASSUMPTIONS'!$F12*'COMMISSION ASSUMPTIONS'!$H58*'ACQUISITION ASSUMPTIONS'!$D34)+('SUBSCRIBER BASE'!BC28*'COMMISSION ASSUMPTIONS'!$G12*'COMMISSION ASSUMPTIONS'!$H69*'ACQUISITION ASSUMPTIONS'!$D34)</f>
        <v>0</v>
      </c>
      <c r="BC31" s="497">
        <f ca="1">('SUBSCRIBER BASE'!BD28*'COMMISSION ASSUMPTIONS'!$C12*'COMMISSION ASSUMPTIONS'!$H25*'ACQUISITION ASSUMPTIONS'!$D34)+('SUBSCRIBER BASE'!BD28*'COMMISSION ASSUMPTIONS'!$D12*'COMMISSION ASSUMPTIONS'!$H36*'ACQUISITION ASSUMPTIONS'!$D34)+('SUBSCRIBER BASE'!BD28*'COMMISSION ASSUMPTIONS'!$E12*'COMMISSION ASSUMPTIONS'!$H47*'ACQUISITION ASSUMPTIONS'!$D34)+('SUBSCRIBER BASE'!BD28*'COMMISSION ASSUMPTIONS'!$F12*'COMMISSION ASSUMPTIONS'!$H58*'ACQUISITION ASSUMPTIONS'!$D34)+('SUBSCRIBER BASE'!BD28*'COMMISSION ASSUMPTIONS'!$G12*'COMMISSION ASSUMPTIONS'!$H69*'ACQUISITION ASSUMPTIONS'!$D34)</f>
        <v>0</v>
      </c>
      <c r="BD31" s="497">
        <f ca="1">('SUBSCRIBER BASE'!BE28*'COMMISSION ASSUMPTIONS'!$C12*'COMMISSION ASSUMPTIONS'!$H25*'ACQUISITION ASSUMPTIONS'!$D34)+('SUBSCRIBER BASE'!BE28*'COMMISSION ASSUMPTIONS'!$D12*'COMMISSION ASSUMPTIONS'!$H36*'ACQUISITION ASSUMPTIONS'!$D34)+('SUBSCRIBER BASE'!BE28*'COMMISSION ASSUMPTIONS'!$E12*'COMMISSION ASSUMPTIONS'!$H47*'ACQUISITION ASSUMPTIONS'!$D34)+('SUBSCRIBER BASE'!BE28*'COMMISSION ASSUMPTIONS'!$F12*'COMMISSION ASSUMPTIONS'!$H58*'ACQUISITION ASSUMPTIONS'!$D34)+('SUBSCRIBER BASE'!BE28*'COMMISSION ASSUMPTIONS'!$G12*'COMMISSION ASSUMPTIONS'!$H69*'ACQUISITION ASSUMPTIONS'!$D34)</f>
        <v>0</v>
      </c>
      <c r="BE31" s="497">
        <f ca="1">('SUBSCRIBER BASE'!BF28*'COMMISSION ASSUMPTIONS'!$C12*'COMMISSION ASSUMPTIONS'!$H25*'ACQUISITION ASSUMPTIONS'!$D34)+('SUBSCRIBER BASE'!BF28*'COMMISSION ASSUMPTIONS'!$D12*'COMMISSION ASSUMPTIONS'!$H36*'ACQUISITION ASSUMPTIONS'!$D34)+('SUBSCRIBER BASE'!BF28*'COMMISSION ASSUMPTIONS'!$E12*'COMMISSION ASSUMPTIONS'!$H47*'ACQUISITION ASSUMPTIONS'!$D34)+('SUBSCRIBER BASE'!BF28*'COMMISSION ASSUMPTIONS'!$F12*'COMMISSION ASSUMPTIONS'!$H58*'ACQUISITION ASSUMPTIONS'!$D34)+('SUBSCRIBER BASE'!BF28*'COMMISSION ASSUMPTIONS'!$G12*'COMMISSION ASSUMPTIONS'!$H69*'ACQUISITION ASSUMPTIONS'!$D34)</f>
        <v>0</v>
      </c>
      <c r="BF31" s="497">
        <f ca="1">('SUBSCRIBER BASE'!BG28*'COMMISSION ASSUMPTIONS'!$C12*'COMMISSION ASSUMPTIONS'!$H25*'ACQUISITION ASSUMPTIONS'!$D34)+('SUBSCRIBER BASE'!BG28*'COMMISSION ASSUMPTIONS'!$D12*'COMMISSION ASSUMPTIONS'!$H36*'ACQUISITION ASSUMPTIONS'!$D34)+('SUBSCRIBER BASE'!BG28*'COMMISSION ASSUMPTIONS'!$E12*'COMMISSION ASSUMPTIONS'!$H47*'ACQUISITION ASSUMPTIONS'!$D34)+('SUBSCRIBER BASE'!BG28*'COMMISSION ASSUMPTIONS'!$F12*'COMMISSION ASSUMPTIONS'!$H58*'ACQUISITION ASSUMPTIONS'!$D34)+('SUBSCRIBER BASE'!BG28*'COMMISSION ASSUMPTIONS'!$G12*'COMMISSION ASSUMPTIONS'!$H69*'ACQUISITION ASSUMPTIONS'!$D34)</f>
        <v>0</v>
      </c>
      <c r="BG31" s="497">
        <f ca="1">('SUBSCRIBER BASE'!BH28*'COMMISSION ASSUMPTIONS'!$C12*'COMMISSION ASSUMPTIONS'!$H25*'ACQUISITION ASSUMPTIONS'!$D34)+('SUBSCRIBER BASE'!BH28*'COMMISSION ASSUMPTIONS'!$D12*'COMMISSION ASSUMPTIONS'!$H36*'ACQUISITION ASSUMPTIONS'!$D34)+('SUBSCRIBER BASE'!BH28*'COMMISSION ASSUMPTIONS'!$E12*'COMMISSION ASSUMPTIONS'!$H47*'ACQUISITION ASSUMPTIONS'!$D34)+('SUBSCRIBER BASE'!BH28*'COMMISSION ASSUMPTIONS'!$F12*'COMMISSION ASSUMPTIONS'!$H58*'ACQUISITION ASSUMPTIONS'!$D34)+('SUBSCRIBER BASE'!BH28*'COMMISSION ASSUMPTIONS'!$G12*'COMMISSION ASSUMPTIONS'!$H69*'ACQUISITION ASSUMPTIONS'!$D34)</f>
        <v>0</v>
      </c>
      <c r="BH31" s="497">
        <f ca="1">('SUBSCRIBER BASE'!BI28*'COMMISSION ASSUMPTIONS'!$C12*'COMMISSION ASSUMPTIONS'!$H25*'ACQUISITION ASSUMPTIONS'!$D34)+('SUBSCRIBER BASE'!BI28*'COMMISSION ASSUMPTIONS'!$D12*'COMMISSION ASSUMPTIONS'!$H36*'ACQUISITION ASSUMPTIONS'!$D34)+('SUBSCRIBER BASE'!BI28*'COMMISSION ASSUMPTIONS'!$E12*'COMMISSION ASSUMPTIONS'!$H47*'ACQUISITION ASSUMPTIONS'!$D34)+('SUBSCRIBER BASE'!BI28*'COMMISSION ASSUMPTIONS'!$F12*'COMMISSION ASSUMPTIONS'!$H58*'ACQUISITION ASSUMPTIONS'!$D34)+('SUBSCRIBER BASE'!BI28*'COMMISSION ASSUMPTIONS'!$G12*'COMMISSION ASSUMPTIONS'!$H69*'ACQUISITION ASSUMPTIONS'!$D34)</f>
        <v>0</v>
      </c>
      <c r="BI31" s="497">
        <f ca="1">('SUBSCRIBER BASE'!BJ28*'COMMISSION ASSUMPTIONS'!$C12*'COMMISSION ASSUMPTIONS'!$H25*'ACQUISITION ASSUMPTIONS'!$D34)+('SUBSCRIBER BASE'!BJ28*'COMMISSION ASSUMPTIONS'!$D12*'COMMISSION ASSUMPTIONS'!$H36*'ACQUISITION ASSUMPTIONS'!$D34)+('SUBSCRIBER BASE'!BJ28*'COMMISSION ASSUMPTIONS'!$E12*'COMMISSION ASSUMPTIONS'!$H47*'ACQUISITION ASSUMPTIONS'!$D34)+('SUBSCRIBER BASE'!BJ28*'COMMISSION ASSUMPTIONS'!$F12*'COMMISSION ASSUMPTIONS'!$H58*'ACQUISITION ASSUMPTIONS'!$D34)+('SUBSCRIBER BASE'!BJ28*'COMMISSION ASSUMPTIONS'!$G12*'COMMISSION ASSUMPTIONS'!$H69*'ACQUISITION ASSUMPTIONS'!$D34)</f>
        <v>0</v>
      </c>
      <c r="BJ31" s="497">
        <f ca="1">('SUBSCRIBER BASE'!BK28*'COMMISSION ASSUMPTIONS'!$C12*'COMMISSION ASSUMPTIONS'!$H25*'ACQUISITION ASSUMPTIONS'!$D34)+('SUBSCRIBER BASE'!BK28*'COMMISSION ASSUMPTIONS'!$D12*'COMMISSION ASSUMPTIONS'!$H36*'ACQUISITION ASSUMPTIONS'!$D34)+('SUBSCRIBER BASE'!BK28*'COMMISSION ASSUMPTIONS'!$E12*'COMMISSION ASSUMPTIONS'!$H47*'ACQUISITION ASSUMPTIONS'!$D34)+('SUBSCRIBER BASE'!BK28*'COMMISSION ASSUMPTIONS'!$F12*'COMMISSION ASSUMPTIONS'!$H58*'ACQUISITION ASSUMPTIONS'!$D34)+('SUBSCRIBER BASE'!BK28*'COMMISSION ASSUMPTIONS'!$G12*'COMMISSION ASSUMPTIONS'!$H69*'ACQUISITION ASSUMPTIONS'!$D34)</f>
        <v>0</v>
      </c>
      <c r="BK31" s="497">
        <f ca="1">('SUBSCRIBER BASE'!BL28*'COMMISSION ASSUMPTIONS'!$C12*'COMMISSION ASSUMPTIONS'!$H25*'ACQUISITION ASSUMPTIONS'!$D34)+('SUBSCRIBER BASE'!BL28*'COMMISSION ASSUMPTIONS'!$D12*'COMMISSION ASSUMPTIONS'!$H36*'ACQUISITION ASSUMPTIONS'!$D34)+('SUBSCRIBER BASE'!BL28*'COMMISSION ASSUMPTIONS'!$E12*'COMMISSION ASSUMPTIONS'!$H47*'ACQUISITION ASSUMPTIONS'!$D34)+('SUBSCRIBER BASE'!BL28*'COMMISSION ASSUMPTIONS'!$F12*'COMMISSION ASSUMPTIONS'!$H58*'ACQUISITION ASSUMPTIONS'!$D34)+('SUBSCRIBER BASE'!BL28*'COMMISSION ASSUMPTIONS'!$G12*'COMMISSION ASSUMPTIONS'!$H69*'ACQUISITION ASSUMPTIONS'!$D34)</f>
        <v>0</v>
      </c>
      <c r="BL31" s="497">
        <f ca="1">('SUBSCRIBER BASE'!BM28*'COMMISSION ASSUMPTIONS'!$C12*'COMMISSION ASSUMPTIONS'!$H25*'ACQUISITION ASSUMPTIONS'!$D34)+('SUBSCRIBER BASE'!BM28*'COMMISSION ASSUMPTIONS'!$D12*'COMMISSION ASSUMPTIONS'!$H36*'ACQUISITION ASSUMPTIONS'!$D34)+('SUBSCRIBER BASE'!BM28*'COMMISSION ASSUMPTIONS'!$E12*'COMMISSION ASSUMPTIONS'!$H47*'ACQUISITION ASSUMPTIONS'!$D34)+('SUBSCRIBER BASE'!BM28*'COMMISSION ASSUMPTIONS'!$F12*'COMMISSION ASSUMPTIONS'!$H58*'ACQUISITION ASSUMPTIONS'!$D34)+('SUBSCRIBER BASE'!BM28*'COMMISSION ASSUMPTIONS'!$G12*'COMMISSION ASSUMPTIONS'!$H69*'ACQUISITION ASSUMPTIONS'!$D34)</f>
        <v>0</v>
      </c>
      <c r="BM31" s="497">
        <f ca="1">('SUBSCRIBER BASE'!BN28*'COMMISSION ASSUMPTIONS'!$C12*'COMMISSION ASSUMPTIONS'!$H25*'ACQUISITION ASSUMPTIONS'!$D34)+('SUBSCRIBER BASE'!BN28*'COMMISSION ASSUMPTIONS'!$D12*'COMMISSION ASSUMPTIONS'!$H36*'ACQUISITION ASSUMPTIONS'!$D34)+('SUBSCRIBER BASE'!BN28*'COMMISSION ASSUMPTIONS'!$E12*'COMMISSION ASSUMPTIONS'!$H47*'ACQUISITION ASSUMPTIONS'!$D34)+('SUBSCRIBER BASE'!BN28*'COMMISSION ASSUMPTIONS'!$F12*'COMMISSION ASSUMPTIONS'!$H58*'ACQUISITION ASSUMPTIONS'!$D34)+('SUBSCRIBER BASE'!BN28*'COMMISSION ASSUMPTIONS'!$G12*'COMMISSION ASSUMPTIONS'!$H69*'ACQUISITION ASSUMPTIONS'!$D34)</f>
        <v>0</v>
      </c>
      <c r="BN31" s="497">
        <f ca="1">('SUBSCRIBER BASE'!BO28*'COMMISSION ASSUMPTIONS'!$C12*'COMMISSION ASSUMPTIONS'!$H25*'ACQUISITION ASSUMPTIONS'!$D34)+('SUBSCRIBER BASE'!BO28*'COMMISSION ASSUMPTIONS'!$D12*'COMMISSION ASSUMPTIONS'!$H36*'ACQUISITION ASSUMPTIONS'!$D34)+('SUBSCRIBER BASE'!BO28*'COMMISSION ASSUMPTIONS'!$E12*'COMMISSION ASSUMPTIONS'!$H47*'ACQUISITION ASSUMPTIONS'!$D34)+('SUBSCRIBER BASE'!BO28*'COMMISSION ASSUMPTIONS'!$F12*'COMMISSION ASSUMPTIONS'!$H58*'ACQUISITION ASSUMPTIONS'!$D34)+('SUBSCRIBER BASE'!BO28*'COMMISSION ASSUMPTIONS'!$G12*'COMMISSION ASSUMPTIONS'!$H69*'ACQUISITION ASSUMPTIONS'!$D34)</f>
        <v>0</v>
      </c>
      <c r="BO31" s="497">
        <f ca="1">('SUBSCRIBER BASE'!BP28*'COMMISSION ASSUMPTIONS'!$C12*'COMMISSION ASSUMPTIONS'!$H25*'ACQUISITION ASSUMPTIONS'!$D34)+('SUBSCRIBER BASE'!BP28*'COMMISSION ASSUMPTIONS'!$D12*'COMMISSION ASSUMPTIONS'!$H36*'ACQUISITION ASSUMPTIONS'!$D34)+('SUBSCRIBER BASE'!BP28*'COMMISSION ASSUMPTIONS'!$E12*'COMMISSION ASSUMPTIONS'!$H47*'ACQUISITION ASSUMPTIONS'!$D34)+('SUBSCRIBER BASE'!BP28*'COMMISSION ASSUMPTIONS'!$F12*'COMMISSION ASSUMPTIONS'!$H58*'ACQUISITION ASSUMPTIONS'!$D34)+('SUBSCRIBER BASE'!BP28*'COMMISSION ASSUMPTIONS'!$G12*'COMMISSION ASSUMPTIONS'!$H69*'ACQUISITION ASSUMPTIONS'!$D34)</f>
        <v>0</v>
      </c>
      <c r="BP31" s="497">
        <f ca="1">('SUBSCRIBER BASE'!BQ28*'COMMISSION ASSUMPTIONS'!$C12*'COMMISSION ASSUMPTIONS'!$H25*'ACQUISITION ASSUMPTIONS'!$D34)+('SUBSCRIBER BASE'!BQ28*'COMMISSION ASSUMPTIONS'!$D12*'COMMISSION ASSUMPTIONS'!$H36*'ACQUISITION ASSUMPTIONS'!$D34)+('SUBSCRIBER BASE'!BQ28*'COMMISSION ASSUMPTIONS'!$E12*'COMMISSION ASSUMPTIONS'!$H47*'ACQUISITION ASSUMPTIONS'!$D34)+('SUBSCRIBER BASE'!BQ28*'COMMISSION ASSUMPTIONS'!$F12*'COMMISSION ASSUMPTIONS'!$H58*'ACQUISITION ASSUMPTIONS'!$D34)+('SUBSCRIBER BASE'!BQ28*'COMMISSION ASSUMPTIONS'!$G12*'COMMISSION ASSUMPTIONS'!$H69*'ACQUISITION ASSUMPTIONS'!$D34)</f>
        <v>0</v>
      </c>
      <c r="BQ31" s="497">
        <f ca="1">('SUBSCRIBER BASE'!BR28*'COMMISSION ASSUMPTIONS'!$C12*'COMMISSION ASSUMPTIONS'!$H25*'ACQUISITION ASSUMPTIONS'!$D34)+('SUBSCRIBER BASE'!BR28*'COMMISSION ASSUMPTIONS'!$D12*'COMMISSION ASSUMPTIONS'!$H36*'ACQUISITION ASSUMPTIONS'!$D34)+('SUBSCRIBER BASE'!BR28*'COMMISSION ASSUMPTIONS'!$E12*'COMMISSION ASSUMPTIONS'!$H47*'ACQUISITION ASSUMPTIONS'!$D34)+('SUBSCRIBER BASE'!BR28*'COMMISSION ASSUMPTIONS'!$F12*'COMMISSION ASSUMPTIONS'!$H58*'ACQUISITION ASSUMPTIONS'!$D34)+('SUBSCRIBER BASE'!BR28*'COMMISSION ASSUMPTIONS'!$G12*'COMMISSION ASSUMPTIONS'!$H69*'ACQUISITION ASSUMPTIONS'!$D34)</f>
        <v>0</v>
      </c>
      <c r="BR31" s="497">
        <f ca="1">('SUBSCRIBER BASE'!BS28*'COMMISSION ASSUMPTIONS'!$C12*'COMMISSION ASSUMPTIONS'!$H25*'ACQUISITION ASSUMPTIONS'!$D34)+('SUBSCRIBER BASE'!BS28*'COMMISSION ASSUMPTIONS'!$D12*'COMMISSION ASSUMPTIONS'!$H36*'ACQUISITION ASSUMPTIONS'!$D34)+('SUBSCRIBER BASE'!BS28*'COMMISSION ASSUMPTIONS'!$E12*'COMMISSION ASSUMPTIONS'!$H47*'ACQUISITION ASSUMPTIONS'!$D34)+('SUBSCRIBER BASE'!BS28*'COMMISSION ASSUMPTIONS'!$F12*'COMMISSION ASSUMPTIONS'!$H58*'ACQUISITION ASSUMPTIONS'!$D34)+('SUBSCRIBER BASE'!BS28*'COMMISSION ASSUMPTIONS'!$G12*'COMMISSION ASSUMPTIONS'!$H69*'ACQUISITION ASSUMPTIONS'!$D34)</f>
        <v>0</v>
      </c>
    </row>
    <row r="32" spans="2:70" ht="25" customHeight="1" outlineLevel="1">
      <c r="B32" s="181" t="str">
        <f t="shared" ref="B32:B36" si="11">B43</f>
        <v>MVLP5</v>
      </c>
      <c r="C32" s="497">
        <f>('SUBSCRIBER BASE'!C29*'COMMISSION ASSUMPTIONS'!$C13*'COMMISSION ASSUMPTIONS'!$H26*'ACQUISITION ASSUMPTIONS'!$D35)+('SUBSCRIBER BASE'!C29*'COMMISSION ASSUMPTIONS'!$D13*'COMMISSION ASSUMPTIONS'!$H37*'ACQUISITION ASSUMPTIONS'!$D35)+('SUBSCRIBER BASE'!C29*'COMMISSION ASSUMPTIONS'!$E13*'COMMISSION ASSUMPTIONS'!$H48*'ACQUISITION ASSUMPTIONS'!$D35)+('SUBSCRIBER BASE'!C29*'COMMISSION ASSUMPTIONS'!$F13*'COMMISSION ASSUMPTIONS'!$H59*'ACQUISITION ASSUMPTIONS'!$D35)+('SUBSCRIBER BASE'!C29*'COMMISSION ASSUMPTIONS'!$G13*'COMMISSION ASSUMPTIONS'!$H70*'ACQUISITION ASSUMPTIONS'!$D35)</f>
        <v>0</v>
      </c>
      <c r="D32" s="497">
        <f>('SUBSCRIBER BASE'!D29*'COMMISSION ASSUMPTIONS'!$C13*'COMMISSION ASSUMPTIONS'!$H26*'ACQUISITION ASSUMPTIONS'!$D35)+('SUBSCRIBER BASE'!D29*'COMMISSION ASSUMPTIONS'!$D13*'COMMISSION ASSUMPTIONS'!$H37*'ACQUISITION ASSUMPTIONS'!$D35)+('SUBSCRIBER BASE'!D29*'COMMISSION ASSUMPTIONS'!$E13*'COMMISSION ASSUMPTIONS'!$H48*'ACQUISITION ASSUMPTIONS'!$D35)+('SUBSCRIBER BASE'!D29*'COMMISSION ASSUMPTIONS'!$F13*'COMMISSION ASSUMPTIONS'!$H59*'ACQUISITION ASSUMPTIONS'!$D35)+('SUBSCRIBER BASE'!D29*'COMMISSION ASSUMPTIONS'!$G13*'COMMISSION ASSUMPTIONS'!$H70*'ACQUISITION ASSUMPTIONS'!$D35)</f>
        <v>0</v>
      </c>
      <c r="E32" s="497">
        <f>('SUBSCRIBER BASE'!E29*'COMMISSION ASSUMPTIONS'!$C13*'COMMISSION ASSUMPTIONS'!$H26*'ACQUISITION ASSUMPTIONS'!$D35)+('SUBSCRIBER BASE'!E29*'COMMISSION ASSUMPTIONS'!$D13*'COMMISSION ASSUMPTIONS'!$H37*'ACQUISITION ASSUMPTIONS'!$D35)+('SUBSCRIBER BASE'!E29*'COMMISSION ASSUMPTIONS'!$E13*'COMMISSION ASSUMPTIONS'!$H48*'ACQUISITION ASSUMPTIONS'!$D35)+('SUBSCRIBER BASE'!E29*'COMMISSION ASSUMPTIONS'!$F13*'COMMISSION ASSUMPTIONS'!$H59*'ACQUISITION ASSUMPTIONS'!$D35)+('SUBSCRIBER BASE'!E29*'COMMISSION ASSUMPTIONS'!$G13*'COMMISSION ASSUMPTIONS'!$H70*'ACQUISITION ASSUMPTIONS'!$D35)</f>
        <v>0</v>
      </c>
      <c r="F32" s="497">
        <f>('SUBSCRIBER BASE'!F29*'COMMISSION ASSUMPTIONS'!$C13*'COMMISSION ASSUMPTIONS'!$H26*'ACQUISITION ASSUMPTIONS'!$D35)+('SUBSCRIBER BASE'!F29*'COMMISSION ASSUMPTIONS'!$D13*'COMMISSION ASSUMPTIONS'!$H37*'ACQUISITION ASSUMPTIONS'!$D35)+('SUBSCRIBER BASE'!F29*'COMMISSION ASSUMPTIONS'!$E13*'COMMISSION ASSUMPTIONS'!$H48*'ACQUISITION ASSUMPTIONS'!$D35)+('SUBSCRIBER BASE'!F29*'COMMISSION ASSUMPTIONS'!$F13*'COMMISSION ASSUMPTIONS'!$H59*'ACQUISITION ASSUMPTIONS'!$D35)+('SUBSCRIBER BASE'!F29*'COMMISSION ASSUMPTIONS'!$G13*'COMMISSION ASSUMPTIONS'!$H70*'ACQUISITION ASSUMPTIONS'!$D35)</f>
        <v>0</v>
      </c>
      <c r="G32" s="497">
        <f>('SUBSCRIBER BASE'!G29*'COMMISSION ASSUMPTIONS'!$C13*'COMMISSION ASSUMPTIONS'!$H26*'ACQUISITION ASSUMPTIONS'!$D35)+('SUBSCRIBER BASE'!G29*'COMMISSION ASSUMPTIONS'!$D13*'COMMISSION ASSUMPTIONS'!$H37*'ACQUISITION ASSUMPTIONS'!$D35)+('SUBSCRIBER BASE'!G29*'COMMISSION ASSUMPTIONS'!$E13*'COMMISSION ASSUMPTIONS'!$H48*'ACQUISITION ASSUMPTIONS'!$D35)+('SUBSCRIBER BASE'!G29*'COMMISSION ASSUMPTIONS'!$F13*'COMMISSION ASSUMPTIONS'!$H59*'ACQUISITION ASSUMPTIONS'!$D35)+('SUBSCRIBER BASE'!G29*'COMMISSION ASSUMPTIONS'!$G13*'COMMISSION ASSUMPTIONS'!$H70*'ACQUISITION ASSUMPTIONS'!$D35)</f>
        <v>0</v>
      </c>
      <c r="H32" s="497">
        <f>('SUBSCRIBER BASE'!H29*'COMMISSION ASSUMPTIONS'!$C13*'COMMISSION ASSUMPTIONS'!$H26*'ACQUISITION ASSUMPTIONS'!$D35)+('SUBSCRIBER BASE'!H29*'COMMISSION ASSUMPTIONS'!$D13*'COMMISSION ASSUMPTIONS'!$H37*'ACQUISITION ASSUMPTIONS'!$D35)+('SUBSCRIBER BASE'!H29*'COMMISSION ASSUMPTIONS'!$E13*'COMMISSION ASSUMPTIONS'!$H48*'ACQUISITION ASSUMPTIONS'!$D35)+('SUBSCRIBER BASE'!H29*'COMMISSION ASSUMPTIONS'!$F13*'COMMISSION ASSUMPTIONS'!$H59*'ACQUISITION ASSUMPTIONS'!$D35)+('SUBSCRIBER BASE'!H29*'COMMISSION ASSUMPTIONS'!$G13*'COMMISSION ASSUMPTIONS'!$H70*'ACQUISITION ASSUMPTIONS'!$D35)</f>
        <v>0</v>
      </c>
      <c r="I32" s="497">
        <f>('SUBSCRIBER BASE'!I29*'COMMISSION ASSUMPTIONS'!$C13*'COMMISSION ASSUMPTIONS'!$H26*'ACQUISITION ASSUMPTIONS'!$D35)+('SUBSCRIBER BASE'!I29*'COMMISSION ASSUMPTIONS'!$D13*'COMMISSION ASSUMPTIONS'!$H37*'ACQUISITION ASSUMPTIONS'!$D35)+('SUBSCRIBER BASE'!I29*'COMMISSION ASSUMPTIONS'!$E13*'COMMISSION ASSUMPTIONS'!$H48*'ACQUISITION ASSUMPTIONS'!$D35)+('SUBSCRIBER BASE'!I29*'COMMISSION ASSUMPTIONS'!$F13*'COMMISSION ASSUMPTIONS'!$H59*'ACQUISITION ASSUMPTIONS'!$D35)+('SUBSCRIBER BASE'!I29*'COMMISSION ASSUMPTIONS'!$G13*'COMMISSION ASSUMPTIONS'!$H70*'ACQUISITION ASSUMPTIONS'!$D35)</f>
        <v>0</v>
      </c>
      <c r="J32" s="497">
        <f>('SUBSCRIBER BASE'!J29*'COMMISSION ASSUMPTIONS'!$C13*'COMMISSION ASSUMPTIONS'!$H26*'ACQUISITION ASSUMPTIONS'!$D35)+('SUBSCRIBER BASE'!J29*'COMMISSION ASSUMPTIONS'!$D13*'COMMISSION ASSUMPTIONS'!$H37*'ACQUISITION ASSUMPTIONS'!$D35)+('SUBSCRIBER BASE'!J29*'COMMISSION ASSUMPTIONS'!$E13*'COMMISSION ASSUMPTIONS'!$H48*'ACQUISITION ASSUMPTIONS'!$D35)+('SUBSCRIBER BASE'!J29*'COMMISSION ASSUMPTIONS'!$F13*'COMMISSION ASSUMPTIONS'!$H59*'ACQUISITION ASSUMPTIONS'!$D35)+('SUBSCRIBER BASE'!J29*'COMMISSION ASSUMPTIONS'!$G13*'COMMISSION ASSUMPTIONS'!$H70*'ACQUISITION ASSUMPTIONS'!$D35)</f>
        <v>0</v>
      </c>
      <c r="K32" s="497">
        <f ca="1">('SUBSCRIBER BASE'!L29*'COMMISSION ASSUMPTIONS'!$C13*'COMMISSION ASSUMPTIONS'!$H26*'ACQUISITION ASSUMPTIONS'!$D35)+('SUBSCRIBER BASE'!L29*'COMMISSION ASSUMPTIONS'!$D13*'COMMISSION ASSUMPTIONS'!$H37*'ACQUISITION ASSUMPTIONS'!$D35)+('SUBSCRIBER BASE'!L29*'COMMISSION ASSUMPTIONS'!$E13*'COMMISSION ASSUMPTIONS'!$H48*'ACQUISITION ASSUMPTIONS'!$D35)+('SUBSCRIBER BASE'!L29*'COMMISSION ASSUMPTIONS'!$F13*'COMMISSION ASSUMPTIONS'!$H59*'ACQUISITION ASSUMPTIONS'!$D35)+('SUBSCRIBER BASE'!L29*'COMMISSION ASSUMPTIONS'!$G13*'COMMISSION ASSUMPTIONS'!$H70*'ACQUISITION ASSUMPTIONS'!$D35)</f>
        <v>0</v>
      </c>
      <c r="L32" s="497">
        <f ca="1">('SUBSCRIBER BASE'!M29*'COMMISSION ASSUMPTIONS'!$C13*'COMMISSION ASSUMPTIONS'!$H26*'ACQUISITION ASSUMPTIONS'!$D35)+('SUBSCRIBER BASE'!M29*'COMMISSION ASSUMPTIONS'!$D13*'COMMISSION ASSUMPTIONS'!$H37*'ACQUISITION ASSUMPTIONS'!$D35)+('SUBSCRIBER BASE'!M29*'COMMISSION ASSUMPTIONS'!$E13*'COMMISSION ASSUMPTIONS'!$H48*'ACQUISITION ASSUMPTIONS'!$D35)+('SUBSCRIBER BASE'!M29*'COMMISSION ASSUMPTIONS'!$F13*'COMMISSION ASSUMPTIONS'!$H59*'ACQUISITION ASSUMPTIONS'!$D35)+('SUBSCRIBER BASE'!M29*'COMMISSION ASSUMPTIONS'!$G13*'COMMISSION ASSUMPTIONS'!$H70*'ACQUISITION ASSUMPTIONS'!$D35)</f>
        <v>0</v>
      </c>
      <c r="M32" s="497">
        <f ca="1">('SUBSCRIBER BASE'!N29*'COMMISSION ASSUMPTIONS'!$C13*'COMMISSION ASSUMPTIONS'!$H26*'ACQUISITION ASSUMPTIONS'!$D35)+('SUBSCRIBER BASE'!N29*'COMMISSION ASSUMPTIONS'!$D13*'COMMISSION ASSUMPTIONS'!$H37*'ACQUISITION ASSUMPTIONS'!$D35)+('SUBSCRIBER BASE'!N29*'COMMISSION ASSUMPTIONS'!$E13*'COMMISSION ASSUMPTIONS'!$H48*'ACQUISITION ASSUMPTIONS'!$D35)+('SUBSCRIBER BASE'!N29*'COMMISSION ASSUMPTIONS'!$F13*'COMMISSION ASSUMPTIONS'!$H59*'ACQUISITION ASSUMPTIONS'!$D35)+('SUBSCRIBER BASE'!N29*'COMMISSION ASSUMPTIONS'!$G13*'COMMISSION ASSUMPTIONS'!$H70*'ACQUISITION ASSUMPTIONS'!$D35)</f>
        <v>0</v>
      </c>
      <c r="N32" s="497">
        <f ca="1">('SUBSCRIBER BASE'!O29*'COMMISSION ASSUMPTIONS'!$C13*'COMMISSION ASSUMPTIONS'!$H26*'ACQUISITION ASSUMPTIONS'!$D35)+('SUBSCRIBER BASE'!O29*'COMMISSION ASSUMPTIONS'!$D13*'COMMISSION ASSUMPTIONS'!$H37*'ACQUISITION ASSUMPTIONS'!$D35)+('SUBSCRIBER BASE'!O29*'COMMISSION ASSUMPTIONS'!$E13*'COMMISSION ASSUMPTIONS'!$H48*'ACQUISITION ASSUMPTIONS'!$D35)+('SUBSCRIBER BASE'!O29*'COMMISSION ASSUMPTIONS'!$F13*'COMMISSION ASSUMPTIONS'!$H59*'ACQUISITION ASSUMPTIONS'!$D35)+('SUBSCRIBER BASE'!O29*'COMMISSION ASSUMPTIONS'!$G13*'COMMISSION ASSUMPTIONS'!$H70*'ACQUISITION ASSUMPTIONS'!$D35)</f>
        <v>0</v>
      </c>
      <c r="O32" s="497">
        <f ca="1">('SUBSCRIBER BASE'!P29*'COMMISSION ASSUMPTIONS'!$C13*'COMMISSION ASSUMPTIONS'!$H26*'ACQUISITION ASSUMPTIONS'!$D35)+('SUBSCRIBER BASE'!P29*'COMMISSION ASSUMPTIONS'!$D13*'COMMISSION ASSUMPTIONS'!$H37*'ACQUISITION ASSUMPTIONS'!$D35)+('SUBSCRIBER BASE'!P29*'COMMISSION ASSUMPTIONS'!$E13*'COMMISSION ASSUMPTIONS'!$H48*'ACQUISITION ASSUMPTIONS'!$D35)+('SUBSCRIBER BASE'!P29*'COMMISSION ASSUMPTIONS'!$F13*'COMMISSION ASSUMPTIONS'!$H59*'ACQUISITION ASSUMPTIONS'!$D35)+('SUBSCRIBER BASE'!P29*'COMMISSION ASSUMPTIONS'!$G13*'COMMISSION ASSUMPTIONS'!$H70*'ACQUISITION ASSUMPTIONS'!$D35)</f>
        <v>0</v>
      </c>
      <c r="P32" s="497">
        <f ca="1">('SUBSCRIBER BASE'!Q29*'COMMISSION ASSUMPTIONS'!$C13*'COMMISSION ASSUMPTIONS'!$H26*'ACQUISITION ASSUMPTIONS'!$D35)+('SUBSCRIBER BASE'!Q29*'COMMISSION ASSUMPTIONS'!$D13*'COMMISSION ASSUMPTIONS'!$H37*'ACQUISITION ASSUMPTIONS'!$D35)+('SUBSCRIBER BASE'!Q29*'COMMISSION ASSUMPTIONS'!$E13*'COMMISSION ASSUMPTIONS'!$H48*'ACQUISITION ASSUMPTIONS'!$D35)+('SUBSCRIBER BASE'!Q29*'COMMISSION ASSUMPTIONS'!$F13*'COMMISSION ASSUMPTIONS'!$H59*'ACQUISITION ASSUMPTIONS'!$D35)+('SUBSCRIBER BASE'!Q29*'COMMISSION ASSUMPTIONS'!$G13*'COMMISSION ASSUMPTIONS'!$H70*'ACQUISITION ASSUMPTIONS'!$D35)</f>
        <v>0</v>
      </c>
      <c r="Q32" s="497">
        <f ca="1">('SUBSCRIBER BASE'!R29*'COMMISSION ASSUMPTIONS'!$C13*'COMMISSION ASSUMPTIONS'!$H26*'ACQUISITION ASSUMPTIONS'!$D35)+('SUBSCRIBER BASE'!R29*'COMMISSION ASSUMPTIONS'!$D13*'COMMISSION ASSUMPTIONS'!$H37*'ACQUISITION ASSUMPTIONS'!$D35)+('SUBSCRIBER BASE'!R29*'COMMISSION ASSUMPTIONS'!$E13*'COMMISSION ASSUMPTIONS'!$H48*'ACQUISITION ASSUMPTIONS'!$D35)+('SUBSCRIBER BASE'!R29*'COMMISSION ASSUMPTIONS'!$F13*'COMMISSION ASSUMPTIONS'!$H59*'ACQUISITION ASSUMPTIONS'!$D35)+('SUBSCRIBER BASE'!R29*'COMMISSION ASSUMPTIONS'!$G13*'COMMISSION ASSUMPTIONS'!$H70*'ACQUISITION ASSUMPTIONS'!$D35)</f>
        <v>0</v>
      </c>
      <c r="R32" s="497">
        <f ca="1">('SUBSCRIBER BASE'!S29*'COMMISSION ASSUMPTIONS'!$C13*'COMMISSION ASSUMPTIONS'!$H26*'ACQUISITION ASSUMPTIONS'!$D35)+('SUBSCRIBER BASE'!S29*'COMMISSION ASSUMPTIONS'!$D13*'COMMISSION ASSUMPTIONS'!$H37*'ACQUISITION ASSUMPTIONS'!$D35)+('SUBSCRIBER BASE'!S29*'COMMISSION ASSUMPTIONS'!$E13*'COMMISSION ASSUMPTIONS'!$H48*'ACQUISITION ASSUMPTIONS'!$D35)+('SUBSCRIBER BASE'!S29*'COMMISSION ASSUMPTIONS'!$F13*'COMMISSION ASSUMPTIONS'!$H59*'ACQUISITION ASSUMPTIONS'!$D35)+('SUBSCRIBER BASE'!S29*'COMMISSION ASSUMPTIONS'!$G13*'COMMISSION ASSUMPTIONS'!$H70*'ACQUISITION ASSUMPTIONS'!$D35)</f>
        <v>0</v>
      </c>
      <c r="S32" s="497">
        <f ca="1">('SUBSCRIBER BASE'!T29*'COMMISSION ASSUMPTIONS'!$C13*'COMMISSION ASSUMPTIONS'!$H26*'ACQUISITION ASSUMPTIONS'!$D35)+('SUBSCRIBER BASE'!T29*'COMMISSION ASSUMPTIONS'!$D13*'COMMISSION ASSUMPTIONS'!$H37*'ACQUISITION ASSUMPTIONS'!$D35)+('SUBSCRIBER BASE'!T29*'COMMISSION ASSUMPTIONS'!$E13*'COMMISSION ASSUMPTIONS'!$H48*'ACQUISITION ASSUMPTIONS'!$D35)+('SUBSCRIBER BASE'!T29*'COMMISSION ASSUMPTIONS'!$F13*'COMMISSION ASSUMPTIONS'!$H59*'ACQUISITION ASSUMPTIONS'!$D35)+('SUBSCRIBER BASE'!T29*'COMMISSION ASSUMPTIONS'!$G13*'COMMISSION ASSUMPTIONS'!$H70*'ACQUISITION ASSUMPTIONS'!$D35)</f>
        <v>0</v>
      </c>
      <c r="T32" s="497">
        <f ca="1">('SUBSCRIBER BASE'!U29*'COMMISSION ASSUMPTIONS'!$C13*'COMMISSION ASSUMPTIONS'!$H26*'ACQUISITION ASSUMPTIONS'!$D35)+('SUBSCRIBER BASE'!U29*'COMMISSION ASSUMPTIONS'!$D13*'COMMISSION ASSUMPTIONS'!$H37*'ACQUISITION ASSUMPTIONS'!$D35)+('SUBSCRIBER BASE'!U29*'COMMISSION ASSUMPTIONS'!$E13*'COMMISSION ASSUMPTIONS'!$H48*'ACQUISITION ASSUMPTIONS'!$D35)+('SUBSCRIBER BASE'!U29*'COMMISSION ASSUMPTIONS'!$F13*'COMMISSION ASSUMPTIONS'!$H59*'ACQUISITION ASSUMPTIONS'!$D35)+('SUBSCRIBER BASE'!U29*'COMMISSION ASSUMPTIONS'!$G13*'COMMISSION ASSUMPTIONS'!$H70*'ACQUISITION ASSUMPTIONS'!$D35)</f>
        <v>0</v>
      </c>
      <c r="U32" s="497">
        <f ca="1">('SUBSCRIBER BASE'!V29*'COMMISSION ASSUMPTIONS'!$C13*'COMMISSION ASSUMPTIONS'!$H26*'ACQUISITION ASSUMPTIONS'!$D35)+('SUBSCRIBER BASE'!V29*'COMMISSION ASSUMPTIONS'!$D13*'COMMISSION ASSUMPTIONS'!$H37*'ACQUISITION ASSUMPTIONS'!$D35)+('SUBSCRIBER BASE'!V29*'COMMISSION ASSUMPTIONS'!$E13*'COMMISSION ASSUMPTIONS'!$H48*'ACQUISITION ASSUMPTIONS'!$D35)+('SUBSCRIBER BASE'!V29*'COMMISSION ASSUMPTIONS'!$F13*'COMMISSION ASSUMPTIONS'!$H59*'ACQUISITION ASSUMPTIONS'!$D35)+('SUBSCRIBER BASE'!V29*'COMMISSION ASSUMPTIONS'!$G13*'COMMISSION ASSUMPTIONS'!$H70*'ACQUISITION ASSUMPTIONS'!$D35)</f>
        <v>0</v>
      </c>
      <c r="V32" s="497">
        <f ca="1">('SUBSCRIBER BASE'!W29*'COMMISSION ASSUMPTIONS'!$C13*'COMMISSION ASSUMPTIONS'!$H26*'ACQUISITION ASSUMPTIONS'!$D35)+('SUBSCRIBER BASE'!W29*'COMMISSION ASSUMPTIONS'!$D13*'COMMISSION ASSUMPTIONS'!$H37*'ACQUISITION ASSUMPTIONS'!$D35)+('SUBSCRIBER BASE'!W29*'COMMISSION ASSUMPTIONS'!$E13*'COMMISSION ASSUMPTIONS'!$H48*'ACQUISITION ASSUMPTIONS'!$D35)+('SUBSCRIBER BASE'!W29*'COMMISSION ASSUMPTIONS'!$F13*'COMMISSION ASSUMPTIONS'!$H59*'ACQUISITION ASSUMPTIONS'!$D35)+('SUBSCRIBER BASE'!W29*'COMMISSION ASSUMPTIONS'!$G13*'COMMISSION ASSUMPTIONS'!$H70*'ACQUISITION ASSUMPTIONS'!$D35)</f>
        <v>0</v>
      </c>
      <c r="W32" s="497">
        <f ca="1">('SUBSCRIBER BASE'!X29*'COMMISSION ASSUMPTIONS'!$C13*'COMMISSION ASSUMPTIONS'!$H26*'ACQUISITION ASSUMPTIONS'!$D35)+('SUBSCRIBER BASE'!X29*'COMMISSION ASSUMPTIONS'!$D13*'COMMISSION ASSUMPTIONS'!$H37*'ACQUISITION ASSUMPTIONS'!$D35)+('SUBSCRIBER BASE'!X29*'COMMISSION ASSUMPTIONS'!$E13*'COMMISSION ASSUMPTIONS'!$H48*'ACQUISITION ASSUMPTIONS'!$D35)+('SUBSCRIBER BASE'!X29*'COMMISSION ASSUMPTIONS'!$F13*'COMMISSION ASSUMPTIONS'!$H59*'ACQUISITION ASSUMPTIONS'!$D35)+('SUBSCRIBER BASE'!X29*'COMMISSION ASSUMPTIONS'!$G13*'COMMISSION ASSUMPTIONS'!$H70*'ACQUISITION ASSUMPTIONS'!$D35)</f>
        <v>0</v>
      </c>
      <c r="X32" s="497">
        <f ca="1">('SUBSCRIBER BASE'!Y29*'COMMISSION ASSUMPTIONS'!$C13*'COMMISSION ASSUMPTIONS'!$H26*'ACQUISITION ASSUMPTIONS'!$D35)+('SUBSCRIBER BASE'!Y29*'COMMISSION ASSUMPTIONS'!$D13*'COMMISSION ASSUMPTIONS'!$H37*'ACQUISITION ASSUMPTIONS'!$D35)+('SUBSCRIBER BASE'!Y29*'COMMISSION ASSUMPTIONS'!$E13*'COMMISSION ASSUMPTIONS'!$H48*'ACQUISITION ASSUMPTIONS'!$D35)+('SUBSCRIBER BASE'!Y29*'COMMISSION ASSUMPTIONS'!$F13*'COMMISSION ASSUMPTIONS'!$H59*'ACQUISITION ASSUMPTIONS'!$D35)+('SUBSCRIBER BASE'!Y29*'COMMISSION ASSUMPTIONS'!$G13*'COMMISSION ASSUMPTIONS'!$H70*'ACQUISITION ASSUMPTIONS'!$D35)</f>
        <v>0</v>
      </c>
      <c r="Y32" s="497">
        <f ca="1">('SUBSCRIBER BASE'!Z29*'COMMISSION ASSUMPTIONS'!$C13*'COMMISSION ASSUMPTIONS'!$H26*'ACQUISITION ASSUMPTIONS'!$D35)+('SUBSCRIBER BASE'!Z29*'COMMISSION ASSUMPTIONS'!$D13*'COMMISSION ASSUMPTIONS'!$H37*'ACQUISITION ASSUMPTIONS'!$D35)+('SUBSCRIBER BASE'!Z29*'COMMISSION ASSUMPTIONS'!$E13*'COMMISSION ASSUMPTIONS'!$H48*'ACQUISITION ASSUMPTIONS'!$D35)+('SUBSCRIBER BASE'!Z29*'COMMISSION ASSUMPTIONS'!$F13*'COMMISSION ASSUMPTIONS'!$H59*'ACQUISITION ASSUMPTIONS'!$D35)+('SUBSCRIBER BASE'!Z29*'COMMISSION ASSUMPTIONS'!$G13*'COMMISSION ASSUMPTIONS'!$H70*'ACQUISITION ASSUMPTIONS'!$D35)</f>
        <v>0</v>
      </c>
      <c r="Z32" s="497">
        <f ca="1">('SUBSCRIBER BASE'!AA29*'COMMISSION ASSUMPTIONS'!$C13*'COMMISSION ASSUMPTIONS'!$H26*'ACQUISITION ASSUMPTIONS'!$D35)+('SUBSCRIBER BASE'!AA29*'COMMISSION ASSUMPTIONS'!$D13*'COMMISSION ASSUMPTIONS'!$H37*'ACQUISITION ASSUMPTIONS'!$D35)+('SUBSCRIBER BASE'!AA29*'COMMISSION ASSUMPTIONS'!$E13*'COMMISSION ASSUMPTIONS'!$H48*'ACQUISITION ASSUMPTIONS'!$D35)+('SUBSCRIBER BASE'!AA29*'COMMISSION ASSUMPTIONS'!$F13*'COMMISSION ASSUMPTIONS'!$H59*'ACQUISITION ASSUMPTIONS'!$D35)+('SUBSCRIBER BASE'!AA29*'COMMISSION ASSUMPTIONS'!$G13*'COMMISSION ASSUMPTIONS'!$H70*'ACQUISITION ASSUMPTIONS'!$D35)</f>
        <v>0</v>
      </c>
      <c r="AA32" s="497">
        <f ca="1">('SUBSCRIBER BASE'!AB29*'COMMISSION ASSUMPTIONS'!$C13*'COMMISSION ASSUMPTIONS'!$H26*'ACQUISITION ASSUMPTIONS'!$D35)+('SUBSCRIBER BASE'!AB29*'COMMISSION ASSUMPTIONS'!$D13*'COMMISSION ASSUMPTIONS'!$H37*'ACQUISITION ASSUMPTIONS'!$D35)+('SUBSCRIBER BASE'!AB29*'COMMISSION ASSUMPTIONS'!$E13*'COMMISSION ASSUMPTIONS'!$H48*'ACQUISITION ASSUMPTIONS'!$D35)+('SUBSCRIBER BASE'!AB29*'COMMISSION ASSUMPTIONS'!$F13*'COMMISSION ASSUMPTIONS'!$H59*'ACQUISITION ASSUMPTIONS'!$D35)+('SUBSCRIBER BASE'!AB29*'COMMISSION ASSUMPTIONS'!$G13*'COMMISSION ASSUMPTIONS'!$H70*'ACQUISITION ASSUMPTIONS'!$D35)</f>
        <v>0</v>
      </c>
      <c r="AB32" s="497">
        <f ca="1">('SUBSCRIBER BASE'!AC29*'COMMISSION ASSUMPTIONS'!$C13*'COMMISSION ASSUMPTIONS'!$H26*'ACQUISITION ASSUMPTIONS'!$D35)+('SUBSCRIBER BASE'!AC29*'COMMISSION ASSUMPTIONS'!$D13*'COMMISSION ASSUMPTIONS'!$H37*'ACQUISITION ASSUMPTIONS'!$D35)+('SUBSCRIBER BASE'!AC29*'COMMISSION ASSUMPTIONS'!$E13*'COMMISSION ASSUMPTIONS'!$H48*'ACQUISITION ASSUMPTIONS'!$D35)+('SUBSCRIBER BASE'!AC29*'COMMISSION ASSUMPTIONS'!$F13*'COMMISSION ASSUMPTIONS'!$H59*'ACQUISITION ASSUMPTIONS'!$D35)+('SUBSCRIBER BASE'!AC29*'COMMISSION ASSUMPTIONS'!$G13*'COMMISSION ASSUMPTIONS'!$H70*'ACQUISITION ASSUMPTIONS'!$D35)</f>
        <v>0</v>
      </c>
      <c r="AC32" s="497">
        <f ca="1">('SUBSCRIBER BASE'!AD29*'COMMISSION ASSUMPTIONS'!$C13*'COMMISSION ASSUMPTIONS'!$H26*'ACQUISITION ASSUMPTIONS'!$D35)+('SUBSCRIBER BASE'!AD29*'COMMISSION ASSUMPTIONS'!$D13*'COMMISSION ASSUMPTIONS'!$H37*'ACQUISITION ASSUMPTIONS'!$D35)+('SUBSCRIBER BASE'!AD29*'COMMISSION ASSUMPTIONS'!$E13*'COMMISSION ASSUMPTIONS'!$H48*'ACQUISITION ASSUMPTIONS'!$D35)+('SUBSCRIBER BASE'!AD29*'COMMISSION ASSUMPTIONS'!$F13*'COMMISSION ASSUMPTIONS'!$H59*'ACQUISITION ASSUMPTIONS'!$D35)+('SUBSCRIBER BASE'!AD29*'COMMISSION ASSUMPTIONS'!$G13*'COMMISSION ASSUMPTIONS'!$H70*'ACQUISITION ASSUMPTIONS'!$D35)</f>
        <v>0</v>
      </c>
      <c r="AD32" s="497">
        <f ca="1">('SUBSCRIBER BASE'!AE29*'COMMISSION ASSUMPTIONS'!$C13*'COMMISSION ASSUMPTIONS'!$H26*'ACQUISITION ASSUMPTIONS'!$D35)+('SUBSCRIBER BASE'!AE29*'COMMISSION ASSUMPTIONS'!$D13*'COMMISSION ASSUMPTIONS'!$H37*'ACQUISITION ASSUMPTIONS'!$D35)+('SUBSCRIBER BASE'!AE29*'COMMISSION ASSUMPTIONS'!$E13*'COMMISSION ASSUMPTIONS'!$H48*'ACQUISITION ASSUMPTIONS'!$D35)+('SUBSCRIBER BASE'!AE29*'COMMISSION ASSUMPTIONS'!$F13*'COMMISSION ASSUMPTIONS'!$H59*'ACQUISITION ASSUMPTIONS'!$D35)+('SUBSCRIBER BASE'!AE29*'COMMISSION ASSUMPTIONS'!$G13*'COMMISSION ASSUMPTIONS'!$H70*'ACQUISITION ASSUMPTIONS'!$D35)</f>
        <v>0</v>
      </c>
      <c r="AE32" s="497">
        <f ca="1">('SUBSCRIBER BASE'!AF29*'COMMISSION ASSUMPTIONS'!$C13*'COMMISSION ASSUMPTIONS'!$H26*'ACQUISITION ASSUMPTIONS'!$D35)+('SUBSCRIBER BASE'!AF29*'COMMISSION ASSUMPTIONS'!$D13*'COMMISSION ASSUMPTIONS'!$H37*'ACQUISITION ASSUMPTIONS'!$D35)+('SUBSCRIBER BASE'!AF29*'COMMISSION ASSUMPTIONS'!$E13*'COMMISSION ASSUMPTIONS'!$H48*'ACQUISITION ASSUMPTIONS'!$D35)+('SUBSCRIBER BASE'!AF29*'COMMISSION ASSUMPTIONS'!$F13*'COMMISSION ASSUMPTIONS'!$H59*'ACQUISITION ASSUMPTIONS'!$D35)+('SUBSCRIBER BASE'!AF29*'COMMISSION ASSUMPTIONS'!$G13*'COMMISSION ASSUMPTIONS'!$H70*'ACQUISITION ASSUMPTIONS'!$D35)</f>
        <v>0</v>
      </c>
      <c r="AF32" s="497">
        <f ca="1">('SUBSCRIBER BASE'!AG29*'COMMISSION ASSUMPTIONS'!$C13*'COMMISSION ASSUMPTIONS'!$H26*'ACQUISITION ASSUMPTIONS'!$D35)+('SUBSCRIBER BASE'!AG29*'COMMISSION ASSUMPTIONS'!$D13*'COMMISSION ASSUMPTIONS'!$H37*'ACQUISITION ASSUMPTIONS'!$D35)+('SUBSCRIBER BASE'!AG29*'COMMISSION ASSUMPTIONS'!$E13*'COMMISSION ASSUMPTIONS'!$H48*'ACQUISITION ASSUMPTIONS'!$D35)+('SUBSCRIBER BASE'!AG29*'COMMISSION ASSUMPTIONS'!$F13*'COMMISSION ASSUMPTIONS'!$H59*'ACQUISITION ASSUMPTIONS'!$D35)+('SUBSCRIBER BASE'!AG29*'COMMISSION ASSUMPTIONS'!$G13*'COMMISSION ASSUMPTIONS'!$H70*'ACQUISITION ASSUMPTIONS'!$D35)</f>
        <v>0</v>
      </c>
      <c r="AG32" s="497">
        <f ca="1">('SUBSCRIBER BASE'!AH29*'COMMISSION ASSUMPTIONS'!$C13*'COMMISSION ASSUMPTIONS'!$H26*'ACQUISITION ASSUMPTIONS'!$D35)+('SUBSCRIBER BASE'!AH29*'COMMISSION ASSUMPTIONS'!$D13*'COMMISSION ASSUMPTIONS'!$H37*'ACQUISITION ASSUMPTIONS'!$D35)+('SUBSCRIBER BASE'!AH29*'COMMISSION ASSUMPTIONS'!$E13*'COMMISSION ASSUMPTIONS'!$H48*'ACQUISITION ASSUMPTIONS'!$D35)+('SUBSCRIBER BASE'!AH29*'COMMISSION ASSUMPTIONS'!$F13*'COMMISSION ASSUMPTIONS'!$H59*'ACQUISITION ASSUMPTIONS'!$D35)+('SUBSCRIBER BASE'!AH29*'COMMISSION ASSUMPTIONS'!$G13*'COMMISSION ASSUMPTIONS'!$H70*'ACQUISITION ASSUMPTIONS'!$D35)</f>
        <v>0</v>
      </c>
      <c r="AH32" s="497">
        <f ca="1">('SUBSCRIBER BASE'!AI29*'COMMISSION ASSUMPTIONS'!$C13*'COMMISSION ASSUMPTIONS'!$H26*'ACQUISITION ASSUMPTIONS'!$D35)+('SUBSCRIBER BASE'!AI29*'COMMISSION ASSUMPTIONS'!$D13*'COMMISSION ASSUMPTIONS'!$H37*'ACQUISITION ASSUMPTIONS'!$D35)+('SUBSCRIBER BASE'!AI29*'COMMISSION ASSUMPTIONS'!$E13*'COMMISSION ASSUMPTIONS'!$H48*'ACQUISITION ASSUMPTIONS'!$D35)+('SUBSCRIBER BASE'!AI29*'COMMISSION ASSUMPTIONS'!$F13*'COMMISSION ASSUMPTIONS'!$H59*'ACQUISITION ASSUMPTIONS'!$D35)+('SUBSCRIBER BASE'!AI29*'COMMISSION ASSUMPTIONS'!$G13*'COMMISSION ASSUMPTIONS'!$H70*'ACQUISITION ASSUMPTIONS'!$D35)</f>
        <v>0</v>
      </c>
      <c r="AI32" s="497">
        <f ca="1">('SUBSCRIBER BASE'!AJ29*'COMMISSION ASSUMPTIONS'!$C13*'COMMISSION ASSUMPTIONS'!$H26*'ACQUISITION ASSUMPTIONS'!$D35)+('SUBSCRIBER BASE'!AJ29*'COMMISSION ASSUMPTIONS'!$D13*'COMMISSION ASSUMPTIONS'!$H37*'ACQUISITION ASSUMPTIONS'!$D35)+('SUBSCRIBER BASE'!AJ29*'COMMISSION ASSUMPTIONS'!$E13*'COMMISSION ASSUMPTIONS'!$H48*'ACQUISITION ASSUMPTIONS'!$D35)+('SUBSCRIBER BASE'!AJ29*'COMMISSION ASSUMPTIONS'!$F13*'COMMISSION ASSUMPTIONS'!$H59*'ACQUISITION ASSUMPTIONS'!$D35)+('SUBSCRIBER BASE'!AJ29*'COMMISSION ASSUMPTIONS'!$G13*'COMMISSION ASSUMPTIONS'!$H70*'ACQUISITION ASSUMPTIONS'!$D35)</f>
        <v>0</v>
      </c>
      <c r="AJ32" s="497">
        <f ca="1">('SUBSCRIBER BASE'!AK29*'COMMISSION ASSUMPTIONS'!$C13*'COMMISSION ASSUMPTIONS'!$H26*'ACQUISITION ASSUMPTIONS'!$D35)+('SUBSCRIBER BASE'!AK29*'COMMISSION ASSUMPTIONS'!$D13*'COMMISSION ASSUMPTIONS'!$H37*'ACQUISITION ASSUMPTIONS'!$D35)+('SUBSCRIBER BASE'!AK29*'COMMISSION ASSUMPTIONS'!$E13*'COMMISSION ASSUMPTIONS'!$H48*'ACQUISITION ASSUMPTIONS'!$D35)+('SUBSCRIBER BASE'!AK29*'COMMISSION ASSUMPTIONS'!$F13*'COMMISSION ASSUMPTIONS'!$H59*'ACQUISITION ASSUMPTIONS'!$D35)+('SUBSCRIBER BASE'!AK29*'COMMISSION ASSUMPTIONS'!$G13*'COMMISSION ASSUMPTIONS'!$H70*'ACQUISITION ASSUMPTIONS'!$D35)</f>
        <v>0</v>
      </c>
      <c r="AK32" s="497">
        <f ca="1">('SUBSCRIBER BASE'!AL29*'COMMISSION ASSUMPTIONS'!$C13*'COMMISSION ASSUMPTIONS'!$H26*'ACQUISITION ASSUMPTIONS'!$D35)+('SUBSCRIBER BASE'!AL29*'COMMISSION ASSUMPTIONS'!$D13*'COMMISSION ASSUMPTIONS'!$H37*'ACQUISITION ASSUMPTIONS'!$D35)+('SUBSCRIBER BASE'!AL29*'COMMISSION ASSUMPTIONS'!$E13*'COMMISSION ASSUMPTIONS'!$H48*'ACQUISITION ASSUMPTIONS'!$D35)+('SUBSCRIBER BASE'!AL29*'COMMISSION ASSUMPTIONS'!$F13*'COMMISSION ASSUMPTIONS'!$H59*'ACQUISITION ASSUMPTIONS'!$D35)+('SUBSCRIBER BASE'!AL29*'COMMISSION ASSUMPTIONS'!$G13*'COMMISSION ASSUMPTIONS'!$H70*'ACQUISITION ASSUMPTIONS'!$D35)</f>
        <v>0</v>
      </c>
      <c r="AL32" s="497">
        <f ca="1">('SUBSCRIBER BASE'!AM29*'COMMISSION ASSUMPTIONS'!$C13*'COMMISSION ASSUMPTIONS'!$H26*'ACQUISITION ASSUMPTIONS'!$D35)+('SUBSCRIBER BASE'!AM29*'COMMISSION ASSUMPTIONS'!$D13*'COMMISSION ASSUMPTIONS'!$H37*'ACQUISITION ASSUMPTIONS'!$D35)+('SUBSCRIBER BASE'!AM29*'COMMISSION ASSUMPTIONS'!$E13*'COMMISSION ASSUMPTIONS'!$H48*'ACQUISITION ASSUMPTIONS'!$D35)+('SUBSCRIBER BASE'!AM29*'COMMISSION ASSUMPTIONS'!$F13*'COMMISSION ASSUMPTIONS'!$H59*'ACQUISITION ASSUMPTIONS'!$D35)+('SUBSCRIBER BASE'!AM29*'COMMISSION ASSUMPTIONS'!$G13*'COMMISSION ASSUMPTIONS'!$H70*'ACQUISITION ASSUMPTIONS'!$D35)</f>
        <v>0</v>
      </c>
      <c r="AM32" s="497">
        <f ca="1">('SUBSCRIBER BASE'!AN29*'COMMISSION ASSUMPTIONS'!$C13*'COMMISSION ASSUMPTIONS'!$H26*'ACQUISITION ASSUMPTIONS'!$D35)+('SUBSCRIBER BASE'!AN29*'COMMISSION ASSUMPTIONS'!$D13*'COMMISSION ASSUMPTIONS'!$H37*'ACQUISITION ASSUMPTIONS'!$D35)+('SUBSCRIBER BASE'!AN29*'COMMISSION ASSUMPTIONS'!$E13*'COMMISSION ASSUMPTIONS'!$H48*'ACQUISITION ASSUMPTIONS'!$D35)+('SUBSCRIBER BASE'!AN29*'COMMISSION ASSUMPTIONS'!$F13*'COMMISSION ASSUMPTIONS'!$H59*'ACQUISITION ASSUMPTIONS'!$D35)+('SUBSCRIBER BASE'!AN29*'COMMISSION ASSUMPTIONS'!$G13*'COMMISSION ASSUMPTIONS'!$H70*'ACQUISITION ASSUMPTIONS'!$D35)</f>
        <v>0</v>
      </c>
      <c r="AN32" s="497">
        <f ca="1">('SUBSCRIBER BASE'!AO29*'COMMISSION ASSUMPTIONS'!$C13*'COMMISSION ASSUMPTIONS'!$H26*'ACQUISITION ASSUMPTIONS'!$D35)+('SUBSCRIBER BASE'!AO29*'COMMISSION ASSUMPTIONS'!$D13*'COMMISSION ASSUMPTIONS'!$H37*'ACQUISITION ASSUMPTIONS'!$D35)+('SUBSCRIBER BASE'!AO29*'COMMISSION ASSUMPTIONS'!$E13*'COMMISSION ASSUMPTIONS'!$H48*'ACQUISITION ASSUMPTIONS'!$D35)+('SUBSCRIBER BASE'!AO29*'COMMISSION ASSUMPTIONS'!$F13*'COMMISSION ASSUMPTIONS'!$H59*'ACQUISITION ASSUMPTIONS'!$D35)+('SUBSCRIBER BASE'!AO29*'COMMISSION ASSUMPTIONS'!$G13*'COMMISSION ASSUMPTIONS'!$H70*'ACQUISITION ASSUMPTIONS'!$D35)</f>
        <v>0</v>
      </c>
      <c r="AO32" s="497">
        <f ca="1">('SUBSCRIBER BASE'!AP29*'COMMISSION ASSUMPTIONS'!$C13*'COMMISSION ASSUMPTIONS'!$H26*'ACQUISITION ASSUMPTIONS'!$D35)+('SUBSCRIBER BASE'!AP29*'COMMISSION ASSUMPTIONS'!$D13*'COMMISSION ASSUMPTIONS'!$H37*'ACQUISITION ASSUMPTIONS'!$D35)+('SUBSCRIBER BASE'!AP29*'COMMISSION ASSUMPTIONS'!$E13*'COMMISSION ASSUMPTIONS'!$H48*'ACQUISITION ASSUMPTIONS'!$D35)+('SUBSCRIBER BASE'!AP29*'COMMISSION ASSUMPTIONS'!$F13*'COMMISSION ASSUMPTIONS'!$H59*'ACQUISITION ASSUMPTIONS'!$D35)+('SUBSCRIBER BASE'!AP29*'COMMISSION ASSUMPTIONS'!$G13*'COMMISSION ASSUMPTIONS'!$H70*'ACQUISITION ASSUMPTIONS'!$D35)</f>
        <v>0</v>
      </c>
      <c r="AP32" s="497">
        <f ca="1">('SUBSCRIBER BASE'!AQ29*'COMMISSION ASSUMPTIONS'!$C13*'COMMISSION ASSUMPTIONS'!$H26*'ACQUISITION ASSUMPTIONS'!$D35)+('SUBSCRIBER BASE'!AQ29*'COMMISSION ASSUMPTIONS'!$D13*'COMMISSION ASSUMPTIONS'!$H37*'ACQUISITION ASSUMPTIONS'!$D35)+('SUBSCRIBER BASE'!AQ29*'COMMISSION ASSUMPTIONS'!$E13*'COMMISSION ASSUMPTIONS'!$H48*'ACQUISITION ASSUMPTIONS'!$D35)+('SUBSCRIBER BASE'!AQ29*'COMMISSION ASSUMPTIONS'!$F13*'COMMISSION ASSUMPTIONS'!$H59*'ACQUISITION ASSUMPTIONS'!$D35)+('SUBSCRIBER BASE'!AQ29*'COMMISSION ASSUMPTIONS'!$G13*'COMMISSION ASSUMPTIONS'!$H70*'ACQUISITION ASSUMPTIONS'!$D35)</f>
        <v>0</v>
      </c>
      <c r="AQ32" s="497">
        <f ca="1">('SUBSCRIBER BASE'!AR29*'COMMISSION ASSUMPTIONS'!$C13*'COMMISSION ASSUMPTIONS'!$H26*'ACQUISITION ASSUMPTIONS'!$D35)+('SUBSCRIBER BASE'!AR29*'COMMISSION ASSUMPTIONS'!$D13*'COMMISSION ASSUMPTIONS'!$H37*'ACQUISITION ASSUMPTIONS'!$D35)+('SUBSCRIBER BASE'!AR29*'COMMISSION ASSUMPTIONS'!$E13*'COMMISSION ASSUMPTIONS'!$H48*'ACQUISITION ASSUMPTIONS'!$D35)+('SUBSCRIBER BASE'!AR29*'COMMISSION ASSUMPTIONS'!$F13*'COMMISSION ASSUMPTIONS'!$H59*'ACQUISITION ASSUMPTIONS'!$D35)+('SUBSCRIBER BASE'!AR29*'COMMISSION ASSUMPTIONS'!$G13*'COMMISSION ASSUMPTIONS'!$H70*'ACQUISITION ASSUMPTIONS'!$D35)</f>
        <v>0</v>
      </c>
      <c r="AR32" s="497">
        <f ca="1">('SUBSCRIBER BASE'!AS29*'COMMISSION ASSUMPTIONS'!$C13*'COMMISSION ASSUMPTIONS'!$H26*'ACQUISITION ASSUMPTIONS'!$D35)+('SUBSCRIBER BASE'!AS29*'COMMISSION ASSUMPTIONS'!$D13*'COMMISSION ASSUMPTIONS'!$H37*'ACQUISITION ASSUMPTIONS'!$D35)+('SUBSCRIBER BASE'!AS29*'COMMISSION ASSUMPTIONS'!$E13*'COMMISSION ASSUMPTIONS'!$H48*'ACQUISITION ASSUMPTIONS'!$D35)+('SUBSCRIBER BASE'!AS29*'COMMISSION ASSUMPTIONS'!$F13*'COMMISSION ASSUMPTIONS'!$H59*'ACQUISITION ASSUMPTIONS'!$D35)+('SUBSCRIBER BASE'!AS29*'COMMISSION ASSUMPTIONS'!$G13*'COMMISSION ASSUMPTIONS'!$H70*'ACQUISITION ASSUMPTIONS'!$D35)</f>
        <v>0</v>
      </c>
      <c r="AS32" s="497">
        <f ca="1">('SUBSCRIBER BASE'!AT29*'COMMISSION ASSUMPTIONS'!$C13*'COMMISSION ASSUMPTIONS'!$H26*'ACQUISITION ASSUMPTIONS'!$D35)+('SUBSCRIBER BASE'!AT29*'COMMISSION ASSUMPTIONS'!$D13*'COMMISSION ASSUMPTIONS'!$H37*'ACQUISITION ASSUMPTIONS'!$D35)+('SUBSCRIBER BASE'!AT29*'COMMISSION ASSUMPTIONS'!$E13*'COMMISSION ASSUMPTIONS'!$H48*'ACQUISITION ASSUMPTIONS'!$D35)+('SUBSCRIBER BASE'!AT29*'COMMISSION ASSUMPTIONS'!$F13*'COMMISSION ASSUMPTIONS'!$H59*'ACQUISITION ASSUMPTIONS'!$D35)+('SUBSCRIBER BASE'!AT29*'COMMISSION ASSUMPTIONS'!$G13*'COMMISSION ASSUMPTIONS'!$H70*'ACQUISITION ASSUMPTIONS'!$D35)</f>
        <v>0</v>
      </c>
      <c r="AT32" s="497">
        <f ca="1">('SUBSCRIBER BASE'!AU29*'COMMISSION ASSUMPTIONS'!$C13*'COMMISSION ASSUMPTIONS'!$H26*'ACQUISITION ASSUMPTIONS'!$D35)+('SUBSCRIBER BASE'!AU29*'COMMISSION ASSUMPTIONS'!$D13*'COMMISSION ASSUMPTIONS'!$H37*'ACQUISITION ASSUMPTIONS'!$D35)+('SUBSCRIBER BASE'!AU29*'COMMISSION ASSUMPTIONS'!$E13*'COMMISSION ASSUMPTIONS'!$H48*'ACQUISITION ASSUMPTIONS'!$D35)+('SUBSCRIBER BASE'!AU29*'COMMISSION ASSUMPTIONS'!$F13*'COMMISSION ASSUMPTIONS'!$H59*'ACQUISITION ASSUMPTIONS'!$D35)+('SUBSCRIBER BASE'!AU29*'COMMISSION ASSUMPTIONS'!$G13*'COMMISSION ASSUMPTIONS'!$H70*'ACQUISITION ASSUMPTIONS'!$D35)</f>
        <v>0</v>
      </c>
      <c r="AU32" s="497">
        <f ca="1">('SUBSCRIBER BASE'!AV29*'COMMISSION ASSUMPTIONS'!$C13*'COMMISSION ASSUMPTIONS'!$H26*'ACQUISITION ASSUMPTIONS'!$D35)+('SUBSCRIBER BASE'!AV29*'COMMISSION ASSUMPTIONS'!$D13*'COMMISSION ASSUMPTIONS'!$H37*'ACQUISITION ASSUMPTIONS'!$D35)+('SUBSCRIBER BASE'!AV29*'COMMISSION ASSUMPTIONS'!$E13*'COMMISSION ASSUMPTIONS'!$H48*'ACQUISITION ASSUMPTIONS'!$D35)+('SUBSCRIBER BASE'!AV29*'COMMISSION ASSUMPTIONS'!$F13*'COMMISSION ASSUMPTIONS'!$H59*'ACQUISITION ASSUMPTIONS'!$D35)+('SUBSCRIBER BASE'!AV29*'COMMISSION ASSUMPTIONS'!$G13*'COMMISSION ASSUMPTIONS'!$H70*'ACQUISITION ASSUMPTIONS'!$D35)</f>
        <v>0</v>
      </c>
      <c r="AV32" s="497">
        <f ca="1">('SUBSCRIBER BASE'!AW29*'COMMISSION ASSUMPTIONS'!$C13*'COMMISSION ASSUMPTIONS'!$H26*'ACQUISITION ASSUMPTIONS'!$D35)+('SUBSCRIBER BASE'!AW29*'COMMISSION ASSUMPTIONS'!$D13*'COMMISSION ASSUMPTIONS'!$H37*'ACQUISITION ASSUMPTIONS'!$D35)+('SUBSCRIBER BASE'!AW29*'COMMISSION ASSUMPTIONS'!$E13*'COMMISSION ASSUMPTIONS'!$H48*'ACQUISITION ASSUMPTIONS'!$D35)+('SUBSCRIBER BASE'!AW29*'COMMISSION ASSUMPTIONS'!$F13*'COMMISSION ASSUMPTIONS'!$H59*'ACQUISITION ASSUMPTIONS'!$D35)+('SUBSCRIBER BASE'!AW29*'COMMISSION ASSUMPTIONS'!$G13*'COMMISSION ASSUMPTIONS'!$H70*'ACQUISITION ASSUMPTIONS'!$D35)</f>
        <v>0</v>
      </c>
      <c r="AW32" s="497">
        <f ca="1">('SUBSCRIBER BASE'!AX29*'COMMISSION ASSUMPTIONS'!$C13*'COMMISSION ASSUMPTIONS'!$H26*'ACQUISITION ASSUMPTIONS'!$D35)+('SUBSCRIBER BASE'!AX29*'COMMISSION ASSUMPTIONS'!$D13*'COMMISSION ASSUMPTIONS'!$H37*'ACQUISITION ASSUMPTIONS'!$D35)+('SUBSCRIBER BASE'!AX29*'COMMISSION ASSUMPTIONS'!$E13*'COMMISSION ASSUMPTIONS'!$H48*'ACQUISITION ASSUMPTIONS'!$D35)+('SUBSCRIBER BASE'!AX29*'COMMISSION ASSUMPTIONS'!$F13*'COMMISSION ASSUMPTIONS'!$H59*'ACQUISITION ASSUMPTIONS'!$D35)+('SUBSCRIBER BASE'!AX29*'COMMISSION ASSUMPTIONS'!$G13*'COMMISSION ASSUMPTIONS'!$H70*'ACQUISITION ASSUMPTIONS'!$D35)</f>
        <v>0</v>
      </c>
      <c r="AX32" s="497">
        <f ca="1">('SUBSCRIBER BASE'!AY29*'COMMISSION ASSUMPTIONS'!$C13*'COMMISSION ASSUMPTIONS'!$H26*'ACQUISITION ASSUMPTIONS'!$D35)+('SUBSCRIBER BASE'!AY29*'COMMISSION ASSUMPTIONS'!$D13*'COMMISSION ASSUMPTIONS'!$H37*'ACQUISITION ASSUMPTIONS'!$D35)+('SUBSCRIBER BASE'!AY29*'COMMISSION ASSUMPTIONS'!$E13*'COMMISSION ASSUMPTIONS'!$H48*'ACQUISITION ASSUMPTIONS'!$D35)+('SUBSCRIBER BASE'!AY29*'COMMISSION ASSUMPTIONS'!$F13*'COMMISSION ASSUMPTIONS'!$H59*'ACQUISITION ASSUMPTIONS'!$D35)+('SUBSCRIBER BASE'!AY29*'COMMISSION ASSUMPTIONS'!$G13*'COMMISSION ASSUMPTIONS'!$H70*'ACQUISITION ASSUMPTIONS'!$D35)</f>
        <v>0</v>
      </c>
      <c r="AY32" s="497">
        <f ca="1">('SUBSCRIBER BASE'!AZ29*'COMMISSION ASSUMPTIONS'!$C13*'COMMISSION ASSUMPTIONS'!$H26*'ACQUISITION ASSUMPTIONS'!$D35)+('SUBSCRIBER BASE'!AZ29*'COMMISSION ASSUMPTIONS'!$D13*'COMMISSION ASSUMPTIONS'!$H37*'ACQUISITION ASSUMPTIONS'!$D35)+('SUBSCRIBER BASE'!AZ29*'COMMISSION ASSUMPTIONS'!$E13*'COMMISSION ASSUMPTIONS'!$H48*'ACQUISITION ASSUMPTIONS'!$D35)+('SUBSCRIBER BASE'!AZ29*'COMMISSION ASSUMPTIONS'!$F13*'COMMISSION ASSUMPTIONS'!$H59*'ACQUISITION ASSUMPTIONS'!$D35)+('SUBSCRIBER BASE'!AZ29*'COMMISSION ASSUMPTIONS'!$G13*'COMMISSION ASSUMPTIONS'!$H70*'ACQUISITION ASSUMPTIONS'!$D35)</f>
        <v>0</v>
      </c>
      <c r="AZ32" s="497">
        <f ca="1">('SUBSCRIBER BASE'!BA29*'COMMISSION ASSUMPTIONS'!$C13*'COMMISSION ASSUMPTIONS'!$H26*'ACQUISITION ASSUMPTIONS'!$D35)+('SUBSCRIBER BASE'!BA29*'COMMISSION ASSUMPTIONS'!$D13*'COMMISSION ASSUMPTIONS'!$H37*'ACQUISITION ASSUMPTIONS'!$D35)+('SUBSCRIBER BASE'!BA29*'COMMISSION ASSUMPTIONS'!$E13*'COMMISSION ASSUMPTIONS'!$H48*'ACQUISITION ASSUMPTIONS'!$D35)+('SUBSCRIBER BASE'!BA29*'COMMISSION ASSUMPTIONS'!$F13*'COMMISSION ASSUMPTIONS'!$H59*'ACQUISITION ASSUMPTIONS'!$D35)+('SUBSCRIBER BASE'!BA29*'COMMISSION ASSUMPTIONS'!$G13*'COMMISSION ASSUMPTIONS'!$H70*'ACQUISITION ASSUMPTIONS'!$D35)</f>
        <v>0</v>
      </c>
      <c r="BA32" s="497">
        <f ca="1">('SUBSCRIBER BASE'!BB29*'COMMISSION ASSUMPTIONS'!$C13*'COMMISSION ASSUMPTIONS'!$H26*'ACQUISITION ASSUMPTIONS'!$D35)+('SUBSCRIBER BASE'!BB29*'COMMISSION ASSUMPTIONS'!$D13*'COMMISSION ASSUMPTIONS'!$H37*'ACQUISITION ASSUMPTIONS'!$D35)+('SUBSCRIBER BASE'!BB29*'COMMISSION ASSUMPTIONS'!$E13*'COMMISSION ASSUMPTIONS'!$H48*'ACQUISITION ASSUMPTIONS'!$D35)+('SUBSCRIBER BASE'!BB29*'COMMISSION ASSUMPTIONS'!$F13*'COMMISSION ASSUMPTIONS'!$H59*'ACQUISITION ASSUMPTIONS'!$D35)+('SUBSCRIBER BASE'!BB29*'COMMISSION ASSUMPTIONS'!$G13*'COMMISSION ASSUMPTIONS'!$H70*'ACQUISITION ASSUMPTIONS'!$D35)</f>
        <v>0</v>
      </c>
      <c r="BB32" s="497">
        <f ca="1">('SUBSCRIBER BASE'!BC29*'COMMISSION ASSUMPTIONS'!$C13*'COMMISSION ASSUMPTIONS'!$H26*'ACQUISITION ASSUMPTIONS'!$D35)+('SUBSCRIBER BASE'!BC29*'COMMISSION ASSUMPTIONS'!$D13*'COMMISSION ASSUMPTIONS'!$H37*'ACQUISITION ASSUMPTIONS'!$D35)+('SUBSCRIBER BASE'!BC29*'COMMISSION ASSUMPTIONS'!$E13*'COMMISSION ASSUMPTIONS'!$H48*'ACQUISITION ASSUMPTIONS'!$D35)+('SUBSCRIBER BASE'!BC29*'COMMISSION ASSUMPTIONS'!$F13*'COMMISSION ASSUMPTIONS'!$H59*'ACQUISITION ASSUMPTIONS'!$D35)+('SUBSCRIBER BASE'!BC29*'COMMISSION ASSUMPTIONS'!$G13*'COMMISSION ASSUMPTIONS'!$H70*'ACQUISITION ASSUMPTIONS'!$D35)</f>
        <v>0</v>
      </c>
      <c r="BC32" s="497">
        <f ca="1">('SUBSCRIBER BASE'!BD29*'COMMISSION ASSUMPTIONS'!$C13*'COMMISSION ASSUMPTIONS'!$H26*'ACQUISITION ASSUMPTIONS'!$D35)+('SUBSCRIBER BASE'!BD29*'COMMISSION ASSUMPTIONS'!$D13*'COMMISSION ASSUMPTIONS'!$H37*'ACQUISITION ASSUMPTIONS'!$D35)+('SUBSCRIBER BASE'!BD29*'COMMISSION ASSUMPTIONS'!$E13*'COMMISSION ASSUMPTIONS'!$H48*'ACQUISITION ASSUMPTIONS'!$D35)+('SUBSCRIBER BASE'!BD29*'COMMISSION ASSUMPTIONS'!$F13*'COMMISSION ASSUMPTIONS'!$H59*'ACQUISITION ASSUMPTIONS'!$D35)+('SUBSCRIBER BASE'!BD29*'COMMISSION ASSUMPTIONS'!$G13*'COMMISSION ASSUMPTIONS'!$H70*'ACQUISITION ASSUMPTIONS'!$D35)</f>
        <v>0</v>
      </c>
      <c r="BD32" s="497">
        <f ca="1">('SUBSCRIBER BASE'!BE29*'COMMISSION ASSUMPTIONS'!$C13*'COMMISSION ASSUMPTIONS'!$H26*'ACQUISITION ASSUMPTIONS'!$D35)+('SUBSCRIBER BASE'!BE29*'COMMISSION ASSUMPTIONS'!$D13*'COMMISSION ASSUMPTIONS'!$H37*'ACQUISITION ASSUMPTIONS'!$D35)+('SUBSCRIBER BASE'!BE29*'COMMISSION ASSUMPTIONS'!$E13*'COMMISSION ASSUMPTIONS'!$H48*'ACQUISITION ASSUMPTIONS'!$D35)+('SUBSCRIBER BASE'!BE29*'COMMISSION ASSUMPTIONS'!$F13*'COMMISSION ASSUMPTIONS'!$H59*'ACQUISITION ASSUMPTIONS'!$D35)+('SUBSCRIBER BASE'!BE29*'COMMISSION ASSUMPTIONS'!$G13*'COMMISSION ASSUMPTIONS'!$H70*'ACQUISITION ASSUMPTIONS'!$D35)</f>
        <v>0</v>
      </c>
      <c r="BE32" s="497">
        <f ca="1">('SUBSCRIBER BASE'!BF29*'COMMISSION ASSUMPTIONS'!$C13*'COMMISSION ASSUMPTIONS'!$H26*'ACQUISITION ASSUMPTIONS'!$D35)+('SUBSCRIBER BASE'!BF29*'COMMISSION ASSUMPTIONS'!$D13*'COMMISSION ASSUMPTIONS'!$H37*'ACQUISITION ASSUMPTIONS'!$D35)+('SUBSCRIBER BASE'!BF29*'COMMISSION ASSUMPTIONS'!$E13*'COMMISSION ASSUMPTIONS'!$H48*'ACQUISITION ASSUMPTIONS'!$D35)+('SUBSCRIBER BASE'!BF29*'COMMISSION ASSUMPTIONS'!$F13*'COMMISSION ASSUMPTIONS'!$H59*'ACQUISITION ASSUMPTIONS'!$D35)+('SUBSCRIBER BASE'!BF29*'COMMISSION ASSUMPTIONS'!$G13*'COMMISSION ASSUMPTIONS'!$H70*'ACQUISITION ASSUMPTIONS'!$D35)</f>
        <v>0</v>
      </c>
      <c r="BF32" s="497">
        <f ca="1">('SUBSCRIBER BASE'!BG29*'COMMISSION ASSUMPTIONS'!$C13*'COMMISSION ASSUMPTIONS'!$H26*'ACQUISITION ASSUMPTIONS'!$D35)+('SUBSCRIBER BASE'!BG29*'COMMISSION ASSUMPTIONS'!$D13*'COMMISSION ASSUMPTIONS'!$H37*'ACQUISITION ASSUMPTIONS'!$D35)+('SUBSCRIBER BASE'!BG29*'COMMISSION ASSUMPTIONS'!$E13*'COMMISSION ASSUMPTIONS'!$H48*'ACQUISITION ASSUMPTIONS'!$D35)+('SUBSCRIBER BASE'!BG29*'COMMISSION ASSUMPTIONS'!$F13*'COMMISSION ASSUMPTIONS'!$H59*'ACQUISITION ASSUMPTIONS'!$D35)+('SUBSCRIBER BASE'!BG29*'COMMISSION ASSUMPTIONS'!$G13*'COMMISSION ASSUMPTIONS'!$H70*'ACQUISITION ASSUMPTIONS'!$D35)</f>
        <v>0</v>
      </c>
      <c r="BG32" s="497">
        <f ca="1">('SUBSCRIBER BASE'!BH29*'COMMISSION ASSUMPTIONS'!$C13*'COMMISSION ASSUMPTIONS'!$H26*'ACQUISITION ASSUMPTIONS'!$D35)+('SUBSCRIBER BASE'!BH29*'COMMISSION ASSUMPTIONS'!$D13*'COMMISSION ASSUMPTIONS'!$H37*'ACQUISITION ASSUMPTIONS'!$D35)+('SUBSCRIBER BASE'!BH29*'COMMISSION ASSUMPTIONS'!$E13*'COMMISSION ASSUMPTIONS'!$H48*'ACQUISITION ASSUMPTIONS'!$D35)+('SUBSCRIBER BASE'!BH29*'COMMISSION ASSUMPTIONS'!$F13*'COMMISSION ASSUMPTIONS'!$H59*'ACQUISITION ASSUMPTIONS'!$D35)+('SUBSCRIBER BASE'!BH29*'COMMISSION ASSUMPTIONS'!$G13*'COMMISSION ASSUMPTIONS'!$H70*'ACQUISITION ASSUMPTIONS'!$D35)</f>
        <v>0</v>
      </c>
      <c r="BH32" s="497">
        <f ca="1">('SUBSCRIBER BASE'!BI29*'COMMISSION ASSUMPTIONS'!$C13*'COMMISSION ASSUMPTIONS'!$H26*'ACQUISITION ASSUMPTIONS'!$D35)+('SUBSCRIBER BASE'!BI29*'COMMISSION ASSUMPTIONS'!$D13*'COMMISSION ASSUMPTIONS'!$H37*'ACQUISITION ASSUMPTIONS'!$D35)+('SUBSCRIBER BASE'!BI29*'COMMISSION ASSUMPTIONS'!$E13*'COMMISSION ASSUMPTIONS'!$H48*'ACQUISITION ASSUMPTIONS'!$D35)+('SUBSCRIBER BASE'!BI29*'COMMISSION ASSUMPTIONS'!$F13*'COMMISSION ASSUMPTIONS'!$H59*'ACQUISITION ASSUMPTIONS'!$D35)+('SUBSCRIBER BASE'!BI29*'COMMISSION ASSUMPTIONS'!$G13*'COMMISSION ASSUMPTIONS'!$H70*'ACQUISITION ASSUMPTIONS'!$D35)</f>
        <v>0</v>
      </c>
      <c r="BI32" s="497">
        <f ca="1">('SUBSCRIBER BASE'!BJ29*'COMMISSION ASSUMPTIONS'!$C13*'COMMISSION ASSUMPTIONS'!$H26*'ACQUISITION ASSUMPTIONS'!$D35)+('SUBSCRIBER BASE'!BJ29*'COMMISSION ASSUMPTIONS'!$D13*'COMMISSION ASSUMPTIONS'!$H37*'ACQUISITION ASSUMPTIONS'!$D35)+('SUBSCRIBER BASE'!BJ29*'COMMISSION ASSUMPTIONS'!$E13*'COMMISSION ASSUMPTIONS'!$H48*'ACQUISITION ASSUMPTIONS'!$D35)+('SUBSCRIBER BASE'!BJ29*'COMMISSION ASSUMPTIONS'!$F13*'COMMISSION ASSUMPTIONS'!$H59*'ACQUISITION ASSUMPTIONS'!$D35)+('SUBSCRIBER BASE'!BJ29*'COMMISSION ASSUMPTIONS'!$G13*'COMMISSION ASSUMPTIONS'!$H70*'ACQUISITION ASSUMPTIONS'!$D35)</f>
        <v>0</v>
      </c>
      <c r="BJ32" s="497">
        <f ca="1">('SUBSCRIBER BASE'!BK29*'COMMISSION ASSUMPTIONS'!$C13*'COMMISSION ASSUMPTIONS'!$H26*'ACQUISITION ASSUMPTIONS'!$D35)+('SUBSCRIBER BASE'!BK29*'COMMISSION ASSUMPTIONS'!$D13*'COMMISSION ASSUMPTIONS'!$H37*'ACQUISITION ASSUMPTIONS'!$D35)+('SUBSCRIBER BASE'!BK29*'COMMISSION ASSUMPTIONS'!$E13*'COMMISSION ASSUMPTIONS'!$H48*'ACQUISITION ASSUMPTIONS'!$D35)+('SUBSCRIBER BASE'!BK29*'COMMISSION ASSUMPTIONS'!$F13*'COMMISSION ASSUMPTIONS'!$H59*'ACQUISITION ASSUMPTIONS'!$D35)+('SUBSCRIBER BASE'!BK29*'COMMISSION ASSUMPTIONS'!$G13*'COMMISSION ASSUMPTIONS'!$H70*'ACQUISITION ASSUMPTIONS'!$D35)</f>
        <v>0</v>
      </c>
      <c r="BK32" s="497">
        <f ca="1">('SUBSCRIBER BASE'!BL29*'COMMISSION ASSUMPTIONS'!$C13*'COMMISSION ASSUMPTIONS'!$H26*'ACQUISITION ASSUMPTIONS'!$D35)+('SUBSCRIBER BASE'!BL29*'COMMISSION ASSUMPTIONS'!$D13*'COMMISSION ASSUMPTIONS'!$H37*'ACQUISITION ASSUMPTIONS'!$D35)+('SUBSCRIBER BASE'!BL29*'COMMISSION ASSUMPTIONS'!$E13*'COMMISSION ASSUMPTIONS'!$H48*'ACQUISITION ASSUMPTIONS'!$D35)+('SUBSCRIBER BASE'!BL29*'COMMISSION ASSUMPTIONS'!$F13*'COMMISSION ASSUMPTIONS'!$H59*'ACQUISITION ASSUMPTIONS'!$D35)+('SUBSCRIBER BASE'!BL29*'COMMISSION ASSUMPTIONS'!$G13*'COMMISSION ASSUMPTIONS'!$H70*'ACQUISITION ASSUMPTIONS'!$D35)</f>
        <v>0</v>
      </c>
      <c r="BL32" s="497">
        <f ca="1">('SUBSCRIBER BASE'!BM29*'COMMISSION ASSUMPTIONS'!$C13*'COMMISSION ASSUMPTIONS'!$H26*'ACQUISITION ASSUMPTIONS'!$D35)+('SUBSCRIBER BASE'!BM29*'COMMISSION ASSUMPTIONS'!$D13*'COMMISSION ASSUMPTIONS'!$H37*'ACQUISITION ASSUMPTIONS'!$D35)+('SUBSCRIBER BASE'!BM29*'COMMISSION ASSUMPTIONS'!$E13*'COMMISSION ASSUMPTIONS'!$H48*'ACQUISITION ASSUMPTIONS'!$D35)+('SUBSCRIBER BASE'!BM29*'COMMISSION ASSUMPTIONS'!$F13*'COMMISSION ASSUMPTIONS'!$H59*'ACQUISITION ASSUMPTIONS'!$D35)+('SUBSCRIBER BASE'!BM29*'COMMISSION ASSUMPTIONS'!$G13*'COMMISSION ASSUMPTIONS'!$H70*'ACQUISITION ASSUMPTIONS'!$D35)</f>
        <v>0</v>
      </c>
      <c r="BM32" s="497">
        <f ca="1">('SUBSCRIBER BASE'!BN29*'COMMISSION ASSUMPTIONS'!$C13*'COMMISSION ASSUMPTIONS'!$H26*'ACQUISITION ASSUMPTIONS'!$D35)+('SUBSCRIBER BASE'!BN29*'COMMISSION ASSUMPTIONS'!$D13*'COMMISSION ASSUMPTIONS'!$H37*'ACQUISITION ASSUMPTIONS'!$D35)+('SUBSCRIBER BASE'!BN29*'COMMISSION ASSUMPTIONS'!$E13*'COMMISSION ASSUMPTIONS'!$H48*'ACQUISITION ASSUMPTIONS'!$D35)+('SUBSCRIBER BASE'!BN29*'COMMISSION ASSUMPTIONS'!$F13*'COMMISSION ASSUMPTIONS'!$H59*'ACQUISITION ASSUMPTIONS'!$D35)+('SUBSCRIBER BASE'!BN29*'COMMISSION ASSUMPTIONS'!$G13*'COMMISSION ASSUMPTIONS'!$H70*'ACQUISITION ASSUMPTIONS'!$D35)</f>
        <v>0</v>
      </c>
      <c r="BN32" s="497">
        <f ca="1">('SUBSCRIBER BASE'!BO29*'COMMISSION ASSUMPTIONS'!$C13*'COMMISSION ASSUMPTIONS'!$H26*'ACQUISITION ASSUMPTIONS'!$D35)+('SUBSCRIBER BASE'!BO29*'COMMISSION ASSUMPTIONS'!$D13*'COMMISSION ASSUMPTIONS'!$H37*'ACQUISITION ASSUMPTIONS'!$D35)+('SUBSCRIBER BASE'!BO29*'COMMISSION ASSUMPTIONS'!$E13*'COMMISSION ASSUMPTIONS'!$H48*'ACQUISITION ASSUMPTIONS'!$D35)+('SUBSCRIBER BASE'!BO29*'COMMISSION ASSUMPTIONS'!$F13*'COMMISSION ASSUMPTIONS'!$H59*'ACQUISITION ASSUMPTIONS'!$D35)+('SUBSCRIBER BASE'!BO29*'COMMISSION ASSUMPTIONS'!$G13*'COMMISSION ASSUMPTIONS'!$H70*'ACQUISITION ASSUMPTIONS'!$D35)</f>
        <v>0</v>
      </c>
      <c r="BO32" s="497">
        <f ca="1">('SUBSCRIBER BASE'!BP29*'COMMISSION ASSUMPTIONS'!$C13*'COMMISSION ASSUMPTIONS'!$H26*'ACQUISITION ASSUMPTIONS'!$D35)+('SUBSCRIBER BASE'!BP29*'COMMISSION ASSUMPTIONS'!$D13*'COMMISSION ASSUMPTIONS'!$H37*'ACQUISITION ASSUMPTIONS'!$D35)+('SUBSCRIBER BASE'!BP29*'COMMISSION ASSUMPTIONS'!$E13*'COMMISSION ASSUMPTIONS'!$H48*'ACQUISITION ASSUMPTIONS'!$D35)+('SUBSCRIBER BASE'!BP29*'COMMISSION ASSUMPTIONS'!$F13*'COMMISSION ASSUMPTIONS'!$H59*'ACQUISITION ASSUMPTIONS'!$D35)+('SUBSCRIBER BASE'!BP29*'COMMISSION ASSUMPTIONS'!$G13*'COMMISSION ASSUMPTIONS'!$H70*'ACQUISITION ASSUMPTIONS'!$D35)</f>
        <v>0</v>
      </c>
      <c r="BP32" s="497">
        <f ca="1">('SUBSCRIBER BASE'!BQ29*'COMMISSION ASSUMPTIONS'!$C13*'COMMISSION ASSUMPTIONS'!$H26*'ACQUISITION ASSUMPTIONS'!$D35)+('SUBSCRIBER BASE'!BQ29*'COMMISSION ASSUMPTIONS'!$D13*'COMMISSION ASSUMPTIONS'!$H37*'ACQUISITION ASSUMPTIONS'!$D35)+('SUBSCRIBER BASE'!BQ29*'COMMISSION ASSUMPTIONS'!$E13*'COMMISSION ASSUMPTIONS'!$H48*'ACQUISITION ASSUMPTIONS'!$D35)+('SUBSCRIBER BASE'!BQ29*'COMMISSION ASSUMPTIONS'!$F13*'COMMISSION ASSUMPTIONS'!$H59*'ACQUISITION ASSUMPTIONS'!$D35)+('SUBSCRIBER BASE'!BQ29*'COMMISSION ASSUMPTIONS'!$G13*'COMMISSION ASSUMPTIONS'!$H70*'ACQUISITION ASSUMPTIONS'!$D35)</f>
        <v>0</v>
      </c>
      <c r="BQ32" s="497">
        <f ca="1">('SUBSCRIBER BASE'!BR29*'COMMISSION ASSUMPTIONS'!$C13*'COMMISSION ASSUMPTIONS'!$H26*'ACQUISITION ASSUMPTIONS'!$D35)+('SUBSCRIBER BASE'!BR29*'COMMISSION ASSUMPTIONS'!$D13*'COMMISSION ASSUMPTIONS'!$H37*'ACQUISITION ASSUMPTIONS'!$D35)+('SUBSCRIBER BASE'!BR29*'COMMISSION ASSUMPTIONS'!$E13*'COMMISSION ASSUMPTIONS'!$H48*'ACQUISITION ASSUMPTIONS'!$D35)+('SUBSCRIBER BASE'!BR29*'COMMISSION ASSUMPTIONS'!$F13*'COMMISSION ASSUMPTIONS'!$H59*'ACQUISITION ASSUMPTIONS'!$D35)+('SUBSCRIBER BASE'!BR29*'COMMISSION ASSUMPTIONS'!$G13*'COMMISSION ASSUMPTIONS'!$H70*'ACQUISITION ASSUMPTIONS'!$D35)</f>
        <v>0</v>
      </c>
      <c r="BR32" s="497">
        <f ca="1">('SUBSCRIBER BASE'!BS29*'COMMISSION ASSUMPTIONS'!$C13*'COMMISSION ASSUMPTIONS'!$H26*'ACQUISITION ASSUMPTIONS'!$D35)+('SUBSCRIBER BASE'!BS29*'COMMISSION ASSUMPTIONS'!$D13*'COMMISSION ASSUMPTIONS'!$H37*'ACQUISITION ASSUMPTIONS'!$D35)+('SUBSCRIBER BASE'!BS29*'COMMISSION ASSUMPTIONS'!$E13*'COMMISSION ASSUMPTIONS'!$H48*'ACQUISITION ASSUMPTIONS'!$D35)+('SUBSCRIBER BASE'!BS29*'COMMISSION ASSUMPTIONS'!$F13*'COMMISSION ASSUMPTIONS'!$H59*'ACQUISITION ASSUMPTIONS'!$D35)+('SUBSCRIBER BASE'!BS29*'COMMISSION ASSUMPTIONS'!$G13*'COMMISSION ASSUMPTIONS'!$H70*'ACQUISITION ASSUMPTIONS'!$D35)</f>
        <v>0</v>
      </c>
    </row>
    <row r="33" spans="2:70" ht="25" customHeight="1" outlineLevel="1">
      <c r="B33" s="181" t="str">
        <f t="shared" si="11"/>
        <v>MVLP6</v>
      </c>
      <c r="C33" s="497">
        <f>('SUBSCRIBER BASE'!C30*'COMMISSION ASSUMPTIONS'!$C14*'COMMISSION ASSUMPTIONS'!$H27*'ACQUISITION ASSUMPTIONS'!$D36)+('SUBSCRIBER BASE'!C30*'COMMISSION ASSUMPTIONS'!$D14*'COMMISSION ASSUMPTIONS'!$H38*'ACQUISITION ASSUMPTIONS'!$D36)+('SUBSCRIBER BASE'!C30*'COMMISSION ASSUMPTIONS'!$E14*'COMMISSION ASSUMPTIONS'!$H49*'ACQUISITION ASSUMPTIONS'!$D36)+('SUBSCRIBER BASE'!C30*'COMMISSION ASSUMPTIONS'!$F14*'COMMISSION ASSUMPTIONS'!$H60*'ACQUISITION ASSUMPTIONS'!$D36)+('SUBSCRIBER BASE'!C30*'COMMISSION ASSUMPTIONS'!$G14*'COMMISSION ASSUMPTIONS'!$H71*'ACQUISITION ASSUMPTIONS'!$D36)</f>
        <v>0</v>
      </c>
      <c r="D33" s="497">
        <f>('SUBSCRIBER BASE'!D30*'COMMISSION ASSUMPTIONS'!$C14*'COMMISSION ASSUMPTIONS'!$H27*'ACQUISITION ASSUMPTIONS'!$D36)+('SUBSCRIBER BASE'!D30*'COMMISSION ASSUMPTIONS'!$D14*'COMMISSION ASSUMPTIONS'!$H38*'ACQUISITION ASSUMPTIONS'!$D36)+('SUBSCRIBER BASE'!D30*'COMMISSION ASSUMPTIONS'!$E14*'COMMISSION ASSUMPTIONS'!$H49*'ACQUISITION ASSUMPTIONS'!$D36)+('SUBSCRIBER BASE'!D30*'COMMISSION ASSUMPTIONS'!$F14*'COMMISSION ASSUMPTIONS'!$H60*'ACQUISITION ASSUMPTIONS'!$D36)+('SUBSCRIBER BASE'!D30*'COMMISSION ASSUMPTIONS'!$G14*'COMMISSION ASSUMPTIONS'!$H71*'ACQUISITION ASSUMPTIONS'!$D36)</f>
        <v>0</v>
      </c>
      <c r="E33" s="497">
        <f>('SUBSCRIBER BASE'!E30*'COMMISSION ASSUMPTIONS'!$C14*'COMMISSION ASSUMPTIONS'!$H27*'ACQUISITION ASSUMPTIONS'!$D36)+('SUBSCRIBER BASE'!E30*'COMMISSION ASSUMPTIONS'!$D14*'COMMISSION ASSUMPTIONS'!$H38*'ACQUISITION ASSUMPTIONS'!$D36)+('SUBSCRIBER BASE'!E30*'COMMISSION ASSUMPTIONS'!$E14*'COMMISSION ASSUMPTIONS'!$H49*'ACQUISITION ASSUMPTIONS'!$D36)+('SUBSCRIBER BASE'!E30*'COMMISSION ASSUMPTIONS'!$F14*'COMMISSION ASSUMPTIONS'!$H60*'ACQUISITION ASSUMPTIONS'!$D36)+('SUBSCRIBER BASE'!E30*'COMMISSION ASSUMPTIONS'!$G14*'COMMISSION ASSUMPTIONS'!$H71*'ACQUISITION ASSUMPTIONS'!$D36)</f>
        <v>0</v>
      </c>
      <c r="F33" s="497">
        <f>('SUBSCRIBER BASE'!F30*'COMMISSION ASSUMPTIONS'!$C14*'COMMISSION ASSUMPTIONS'!$H27*'ACQUISITION ASSUMPTIONS'!$D36)+('SUBSCRIBER BASE'!F30*'COMMISSION ASSUMPTIONS'!$D14*'COMMISSION ASSUMPTIONS'!$H38*'ACQUISITION ASSUMPTIONS'!$D36)+('SUBSCRIBER BASE'!F30*'COMMISSION ASSUMPTIONS'!$E14*'COMMISSION ASSUMPTIONS'!$H49*'ACQUISITION ASSUMPTIONS'!$D36)+('SUBSCRIBER BASE'!F30*'COMMISSION ASSUMPTIONS'!$F14*'COMMISSION ASSUMPTIONS'!$H60*'ACQUISITION ASSUMPTIONS'!$D36)+('SUBSCRIBER BASE'!F30*'COMMISSION ASSUMPTIONS'!$G14*'COMMISSION ASSUMPTIONS'!$H71*'ACQUISITION ASSUMPTIONS'!$D36)</f>
        <v>0</v>
      </c>
      <c r="G33" s="497">
        <f>('SUBSCRIBER BASE'!G30*'COMMISSION ASSUMPTIONS'!$C14*'COMMISSION ASSUMPTIONS'!$H27*'ACQUISITION ASSUMPTIONS'!$D36)+('SUBSCRIBER BASE'!G30*'COMMISSION ASSUMPTIONS'!$D14*'COMMISSION ASSUMPTIONS'!$H38*'ACQUISITION ASSUMPTIONS'!$D36)+('SUBSCRIBER BASE'!G30*'COMMISSION ASSUMPTIONS'!$E14*'COMMISSION ASSUMPTIONS'!$H49*'ACQUISITION ASSUMPTIONS'!$D36)+('SUBSCRIBER BASE'!G30*'COMMISSION ASSUMPTIONS'!$F14*'COMMISSION ASSUMPTIONS'!$H60*'ACQUISITION ASSUMPTIONS'!$D36)+('SUBSCRIBER BASE'!G30*'COMMISSION ASSUMPTIONS'!$G14*'COMMISSION ASSUMPTIONS'!$H71*'ACQUISITION ASSUMPTIONS'!$D36)</f>
        <v>0</v>
      </c>
      <c r="H33" s="497">
        <f>('SUBSCRIBER BASE'!H30*'COMMISSION ASSUMPTIONS'!$C14*'COMMISSION ASSUMPTIONS'!$H27*'ACQUISITION ASSUMPTIONS'!$D36)+('SUBSCRIBER BASE'!H30*'COMMISSION ASSUMPTIONS'!$D14*'COMMISSION ASSUMPTIONS'!$H38*'ACQUISITION ASSUMPTIONS'!$D36)+('SUBSCRIBER BASE'!H30*'COMMISSION ASSUMPTIONS'!$E14*'COMMISSION ASSUMPTIONS'!$H49*'ACQUISITION ASSUMPTIONS'!$D36)+('SUBSCRIBER BASE'!H30*'COMMISSION ASSUMPTIONS'!$F14*'COMMISSION ASSUMPTIONS'!$H60*'ACQUISITION ASSUMPTIONS'!$D36)+('SUBSCRIBER BASE'!H30*'COMMISSION ASSUMPTIONS'!$G14*'COMMISSION ASSUMPTIONS'!$H71*'ACQUISITION ASSUMPTIONS'!$D36)</f>
        <v>0</v>
      </c>
      <c r="I33" s="497">
        <f>('SUBSCRIBER BASE'!I30*'COMMISSION ASSUMPTIONS'!$C14*'COMMISSION ASSUMPTIONS'!$H27*'ACQUISITION ASSUMPTIONS'!$D36)+('SUBSCRIBER BASE'!I30*'COMMISSION ASSUMPTIONS'!$D14*'COMMISSION ASSUMPTIONS'!$H38*'ACQUISITION ASSUMPTIONS'!$D36)+('SUBSCRIBER BASE'!I30*'COMMISSION ASSUMPTIONS'!$E14*'COMMISSION ASSUMPTIONS'!$H49*'ACQUISITION ASSUMPTIONS'!$D36)+('SUBSCRIBER BASE'!I30*'COMMISSION ASSUMPTIONS'!$F14*'COMMISSION ASSUMPTIONS'!$H60*'ACQUISITION ASSUMPTIONS'!$D36)+('SUBSCRIBER BASE'!I30*'COMMISSION ASSUMPTIONS'!$G14*'COMMISSION ASSUMPTIONS'!$H71*'ACQUISITION ASSUMPTIONS'!$D36)</f>
        <v>0</v>
      </c>
      <c r="J33" s="497">
        <f>('SUBSCRIBER BASE'!J30*'COMMISSION ASSUMPTIONS'!$C14*'COMMISSION ASSUMPTIONS'!$H27*'ACQUISITION ASSUMPTIONS'!$D36)+('SUBSCRIBER BASE'!J30*'COMMISSION ASSUMPTIONS'!$D14*'COMMISSION ASSUMPTIONS'!$H38*'ACQUISITION ASSUMPTIONS'!$D36)+('SUBSCRIBER BASE'!J30*'COMMISSION ASSUMPTIONS'!$E14*'COMMISSION ASSUMPTIONS'!$H49*'ACQUISITION ASSUMPTIONS'!$D36)+('SUBSCRIBER BASE'!J30*'COMMISSION ASSUMPTIONS'!$F14*'COMMISSION ASSUMPTIONS'!$H60*'ACQUISITION ASSUMPTIONS'!$D36)+('SUBSCRIBER BASE'!J30*'COMMISSION ASSUMPTIONS'!$G14*'COMMISSION ASSUMPTIONS'!$H71*'ACQUISITION ASSUMPTIONS'!$D36)</f>
        <v>0</v>
      </c>
      <c r="K33" s="497">
        <f ca="1">('SUBSCRIBER BASE'!L30*'COMMISSION ASSUMPTIONS'!$C14*'COMMISSION ASSUMPTIONS'!$H27*'ACQUISITION ASSUMPTIONS'!$D36)+('SUBSCRIBER BASE'!L30*'COMMISSION ASSUMPTIONS'!$D14*'COMMISSION ASSUMPTIONS'!$H38*'ACQUISITION ASSUMPTIONS'!$D36)+('SUBSCRIBER BASE'!L30*'COMMISSION ASSUMPTIONS'!$E14*'COMMISSION ASSUMPTIONS'!$H49*'ACQUISITION ASSUMPTIONS'!$D36)+('SUBSCRIBER BASE'!L30*'COMMISSION ASSUMPTIONS'!$F14*'COMMISSION ASSUMPTIONS'!$H60*'ACQUISITION ASSUMPTIONS'!$D36)+('SUBSCRIBER BASE'!L30*'COMMISSION ASSUMPTIONS'!$G14*'COMMISSION ASSUMPTIONS'!$H71*'ACQUISITION ASSUMPTIONS'!$D36)</f>
        <v>0</v>
      </c>
      <c r="L33" s="497">
        <f ca="1">('SUBSCRIBER BASE'!M30*'COMMISSION ASSUMPTIONS'!$C14*'COMMISSION ASSUMPTIONS'!$H27*'ACQUISITION ASSUMPTIONS'!$D36)+('SUBSCRIBER BASE'!M30*'COMMISSION ASSUMPTIONS'!$D14*'COMMISSION ASSUMPTIONS'!$H38*'ACQUISITION ASSUMPTIONS'!$D36)+('SUBSCRIBER BASE'!M30*'COMMISSION ASSUMPTIONS'!$E14*'COMMISSION ASSUMPTIONS'!$H49*'ACQUISITION ASSUMPTIONS'!$D36)+('SUBSCRIBER BASE'!M30*'COMMISSION ASSUMPTIONS'!$F14*'COMMISSION ASSUMPTIONS'!$H60*'ACQUISITION ASSUMPTIONS'!$D36)+('SUBSCRIBER BASE'!M30*'COMMISSION ASSUMPTIONS'!$G14*'COMMISSION ASSUMPTIONS'!$H71*'ACQUISITION ASSUMPTIONS'!$D36)</f>
        <v>0</v>
      </c>
      <c r="M33" s="497">
        <f ca="1">('SUBSCRIBER BASE'!N30*'COMMISSION ASSUMPTIONS'!$C14*'COMMISSION ASSUMPTIONS'!$H27*'ACQUISITION ASSUMPTIONS'!$D36)+('SUBSCRIBER BASE'!N30*'COMMISSION ASSUMPTIONS'!$D14*'COMMISSION ASSUMPTIONS'!$H38*'ACQUISITION ASSUMPTIONS'!$D36)+('SUBSCRIBER BASE'!N30*'COMMISSION ASSUMPTIONS'!$E14*'COMMISSION ASSUMPTIONS'!$H49*'ACQUISITION ASSUMPTIONS'!$D36)+('SUBSCRIBER BASE'!N30*'COMMISSION ASSUMPTIONS'!$F14*'COMMISSION ASSUMPTIONS'!$H60*'ACQUISITION ASSUMPTIONS'!$D36)+('SUBSCRIBER BASE'!N30*'COMMISSION ASSUMPTIONS'!$G14*'COMMISSION ASSUMPTIONS'!$H71*'ACQUISITION ASSUMPTIONS'!$D36)</f>
        <v>0</v>
      </c>
      <c r="N33" s="497">
        <f ca="1">('SUBSCRIBER BASE'!O30*'COMMISSION ASSUMPTIONS'!$C14*'COMMISSION ASSUMPTIONS'!$H27*'ACQUISITION ASSUMPTIONS'!$D36)+('SUBSCRIBER BASE'!O30*'COMMISSION ASSUMPTIONS'!$D14*'COMMISSION ASSUMPTIONS'!$H38*'ACQUISITION ASSUMPTIONS'!$D36)+('SUBSCRIBER BASE'!O30*'COMMISSION ASSUMPTIONS'!$E14*'COMMISSION ASSUMPTIONS'!$H49*'ACQUISITION ASSUMPTIONS'!$D36)+('SUBSCRIBER BASE'!O30*'COMMISSION ASSUMPTIONS'!$F14*'COMMISSION ASSUMPTIONS'!$H60*'ACQUISITION ASSUMPTIONS'!$D36)+('SUBSCRIBER BASE'!O30*'COMMISSION ASSUMPTIONS'!$G14*'COMMISSION ASSUMPTIONS'!$H71*'ACQUISITION ASSUMPTIONS'!$D36)</f>
        <v>0</v>
      </c>
      <c r="O33" s="497">
        <f ca="1">('SUBSCRIBER BASE'!P30*'COMMISSION ASSUMPTIONS'!$C14*'COMMISSION ASSUMPTIONS'!$H27*'ACQUISITION ASSUMPTIONS'!$D36)+('SUBSCRIBER BASE'!P30*'COMMISSION ASSUMPTIONS'!$D14*'COMMISSION ASSUMPTIONS'!$H38*'ACQUISITION ASSUMPTIONS'!$D36)+('SUBSCRIBER BASE'!P30*'COMMISSION ASSUMPTIONS'!$E14*'COMMISSION ASSUMPTIONS'!$H49*'ACQUISITION ASSUMPTIONS'!$D36)+('SUBSCRIBER BASE'!P30*'COMMISSION ASSUMPTIONS'!$F14*'COMMISSION ASSUMPTIONS'!$H60*'ACQUISITION ASSUMPTIONS'!$D36)+('SUBSCRIBER BASE'!P30*'COMMISSION ASSUMPTIONS'!$G14*'COMMISSION ASSUMPTIONS'!$H71*'ACQUISITION ASSUMPTIONS'!$D36)</f>
        <v>0</v>
      </c>
      <c r="P33" s="497">
        <f ca="1">('SUBSCRIBER BASE'!Q30*'COMMISSION ASSUMPTIONS'!$C14*'COMMISSION ASSUMPTIONS'!$H27*'ACQUISITION ASSUMPTIONS'!$D36)+('SUBSCRIBER BASE'!Q30*'COMMISSION ASSUMPTIONS'!$D14*'COMMISSION ASSUMPTIONS'!$H38*'ACQUISITION ASSUMPTIONS'!$D36)+('SUBSCRIBER BASE'!Q30*'COMMISSION ASSUMPTIONS'!$E14*'COMMISSION ASSUMPTIONS'!$H49*'ACQUISITION ASSUMPTIONS'!$D36)+('SUBSCRIBER BASE'!Q30*'COMMISSION ASSUMPTIONS'!$F14*'COMMISSION ASSUMPTIONS'!$H60*'ACQUISITION ASSUMPTIONS'!$D36)+('SUBSCRIBER BASE'!Q30*'COMMISSION ASSUMPTIONS'!$G14*'COMMISSION ASSUMPTIONS'!$H71*'ACQUISITION ASSUMPTIONS'!$D36)</f>
        <v>0</v>
      </c>
      <c r="Q33" s="497">
        <f ca="1">('SUBSCRIBER BASE'!R30*'COMMISSION ASSUMPTIONS'!$C14*'COMMISSION ASSUMPTIONS'!$H27*'ACQUISITION ASSUMPTIONS'!$D36)+('SUBSCRIBER BASE'!R30*'COMMISSION ASSUMPTIONS'!$D14*'COMMISSION ASSUMPTIONS'!$H38*'ACQUISITION ASSUMPTIONS'!$D36)+('SUBSCRIBER BASE'!R30*'COMMISSION ASSUMPTIONS'!$E14*'COMMISSION ASSUMPTIONS'!$H49*'ACQUISITION ASSUMPTIONS'!$D36)+('SUBSCRIBER BASE'!R30*'COMMISSION ASSUMPTIONS'!$F14*'COMMISSION ASSUMPTIONS'!$H60*'ACQUISITION ASSUMPTIONS'!$D36)+('SUBSCRIBER BASE'!R30*'COMMISSION ASSUMPTIONS'!$G14*'COMMISSION ASSUMPTIONS'!$H71*'ACQUISITION ASSUMPTIONS'!$D36)</f>
        <v>0</v>
      </c>
      <c r="R33" s="497">
        <f ca="1">('SUBSCRIBER BASE'!S30*'COMMISSION ASSUMPTIONS'!$C14*'COMMISSION ASSUMPTIONS'!$H27*'ACQUISITION ASSUMPTIONS'!$D36)+('SUBSCRIBER BASE'!S30*'COMMISSION ASSUMPTIONS'!$D14*'COMMISSION ASSUMPTIONS'!$H38*'ACQUISITION ASSUMPTIONS'!$D36)+('SUBSCRIBER BASE'!S30*'COMMISSION ASSUMPTIONS'!$E14*'COMMISSION ASSUMPTIONS'!$H49*'ACQUISITION ASSUMPTIONS'!$D36)+('SUBSCRIBER BASE'!S30*'COMMISSION ASSUMPTIONS'!$F14*'COMMISSION ASSUMPTIONS'!$H60*'ACQUISITION ASSUMPTIONS'!$D36)+('SUBSCRIBER BASE'!S30*'COMMISSION ASSUMPTIONS'!$G14*'COMMISSION ASSUMPTIONS'!$H71*'ACQUISITION ASSUMPTIONS'!$D36)</f>
        <v>0</v>
      </c>
      <c r="S33" s="497">
        <f ca="1">('SUBSCRIBER BASE'!T30*'COMMISSION ASSUMPTIONS'!$C14*'COMMISSION ASSUMPTIONS'!$H27*'ACQUISITION ASSUMPTIONS'!$D36)+('SUBSCRIBER BASE'!T30*'COMMISSION ASSUMPTIONS'!$D14*'COMMISSION ASSUMPTIONS'!$H38*'ACQUISITION ASSUMPTIONS'!$D36)+('SUBSCRIBER BASE'!T30*'COMMISSION ASSUMPTIONS'!$E14*'COMMISSION ASSUMPTIONS'!$H49*'ACQUISITION ASSUMPTIONS'!$D36)+('SUBSCRIBER BASE'!T30*'COMMISSION ASSUMPTIONS'!$F14*'COMMISSION ASSUMPTIONS'!$H60*'ACQUISITION ASSUMPTIONS'!$D36)+('SUBSCRIBER BASE'!T30*'COMMISSION ASSUMPTIONS'!$G14*'COMMISSION ASSUMPTIONS'!$H71*'ACQUISITION ASSUMPTIONS'!$D36)</f>
        <v>0</v>
      </c>
      <c r="T33" s="497">
        <f ca="1">('SUBSCRIBER BASE'!U30*'COMMISSION ASSUMPTIONS'!$C14*'COMMISSION ASSUMPTIONS'!$H27*'ACQUISITION ASSUMPTIONS'!$D36)+('SUBSCRIBER BASE'!U30*'COMMISSION ASSUMPTIONS'!$D14*'COMMISSION ASSUMPTIONS'!$H38*'ACQUISITION ASSUMPTIONS'!$D36)+('SUBSCRIBER BASE'!U30*'COMMISSION ASSUMPTIONS'!$E14*'COMMISSION ASSUMPTIONS'!$H49*'ACQUISITION ASSUMPTIONS'!$D36)+('SUBSCRIBER BASE'!U30*'COMMISSION ASSUMPTIONS'!$F14*'COMMISSION ASSUMPTIONS'!$H60*'ACQUISITION ASSUMPTIONS'!$D36)+('SUBSCRIBER BASE'!U30*'COMMISSION ASSUMPTIONS'!$G14*'COMMISSION ASSUMPTIONS'!$H71*'ACQUISITION ASSUMPTIONS'!$D36)</f>
        <v>0</v>
      </c>
      <c r="U33" s="497">
        <f ca="1">('SUBSCRIBER BASE'!V30*'COMMISSION ASSUMPTIONS'!$C14*'COMMISSION ASSUMPTIONS'!$H27*'ACQUISITION ASSUMPTIONS'!$D36)+('SUBSCRIBER BASE'!V30*'COMMISSION ASSUMPTIONS'!$D14*'COMMISSION ASSUMPTIONS'!$H38*'ACQUISITION ASSUMPTIONS'!$D36)+('SUBSCRIBER BASE'!V30*'COMMISSION ASSUMPTIONS'!$E14*'COMMISSION ASSUMPTIONS'!$H49*'ACQUISITION ASSUMPTIONS'!$D36)+('SUBSCRIBER BASE'!V30*'COMMISSION ASSUMPTIONS'!$F14*'COMMISSION ASSUMPTIONS'!$H60*'ACQUISITION ASSUMPTIONS'!$D36)+('SUBSCRIBER BASE'!V30*'COMMISSION ASSUMPTIONS'!$G14*'COMMISSION ASSUMPTIONS'!$H71*'ACQUISITION ASSUMPTIONS'!$D36)</f>
        <v>0</v>
      </c>
      <c r="V33" s="497">
        <f ca="1">('SUBSCRIBER BASE'!W30*'COMMISSION ASSUMPTIONS'!$C14*'COMMISSION ASSUMPTIONS'!$H27*'ACQUISITION ASSUMPTIONS'!$D36)+('SUBSCRIBER BASE'!W30*'COMMISSION ASSUMPTIONS'!$D14*'COMMISSION ASSUMPTIONS'!$H38*'ACQUISITION ASSUMPTIONS'!$D36)+('SUBSCRIBER BASE'!W30*'COMMISSION ASSUMPTIONS'!$E14*'COMMISSION ASSUMPTIONS'!$H49*'ACQUISITION ASSUMPTIONS'!$D36)+('SUBSCRIBER BASE'!W30*'COMMISSION ASSUMPTIONS'!$F14*'COMMISSION ASSUMPTIONS'!$H60*'ACQUISITION ASSUMPTIONS'!$D36)+('SUBSCRIBER BASE'!W30*'COMMISSION ASSUMPTIONS'!$G14*'COMMISSION ASSUMPTIONS'!$H71*'ACQUISITION ASSUMPTIONS'!$D36)</f>
        <v>0</v>
      </c>
      <c r="W33" s="497">
        <f ca="1">('SUBSCRIBER BASE'!X30*'COMMISSION ASSUMPTIONS'!$C14*'COMMISSION ASSUMPTIONS'!$H27*'ACQUISITION ASSUMPTIONS'!$D36)+('SUBSCRIBER BASE'!X30*'COMMISSION ASSUMPTIONS'!$D14*'COMMISSION ASSUMPTIONS'!$H38*'ACQUISITION ASSUMPTIONS'!$D36)+('SUBSCRIBER BASE'!X30*'COMMISSION ASSUMPTIONS'!$E14*'COMMISSION ASSUMPTIONS'!$H49*'ACQUISITION ASSUMPTIONS'!$D36)+('SUBSCRIBER BASE'!X30*'COMMISSION ASSUMPTIONS'!$F14*'COMMISSION ASSUMPTIONS'!$H60*'ACQUISITION ASSUMPTIONS'!$D36)+('SUBSCRIBER BASE'!X30*'COMMISSION ASSUMPTIONS'!$G14*'COMMISSION ASSUMPTIONS'!$H71*'ACQUISITION ASSUMPTIONS'!$D36)</f>
        <v>0</v>
      </c>
      <c r="X33" s="497">
        <f ca="1">('SUBSCRIBER BASE'!Y30*'COMMISSION ASSUMPTIONS'!$C14*'COMMISSION ASSUMPTIONS'!$H27*'ACQUISITION ASSUMPTIONS'!$D36)+('SUBSCRIBER BASE'!Y30*'COMMISSION ASSUMPTIONS'!$D14*'COMMISSION ASSUMPTIONS'!$H38*'ACQUISITION ASSUMPTIONS'!$D36)+('SUBSCRIBER BASE'!Y30*'COMMISSION ASSUMPTIONS'!$E14*'COMMISSION ASSUMPTIONS'!$H49*'ACQUISITION ASSUMPTIONS'!$D36)+('SUBSCRIBER BASE'!Y30*'COMMISSION ASSUMPTIONS'!$F14*'COMMISSION ASSUMPTIONS'!$H60*'ACQUISITION ASSUMPTIONS'!$D36)+('SUBSCRIBER BASE'!Y30*'COMMISSION ASSUMPTIONS'!$G14*'COMMISSION ASSUMPTIONS'!$H71*'ACQUISITION ASSUMPTIONS'!$D36)</f>
        <v>0</v>
      </c>
      <c r="Y33" s="497">
        <f ca="1">('SUBSCRIBER BASE'!Z30*'COMMISSION ASSUMPTIONS'!$C14*'COMMISSION ASSUMPTIONS'!$H27*'ACQUISITION ASSUMPTIONS'!$D36)+('SUBSCRIBER BASE'!Z30*'COMMISSION ASSUMPTIONS'!$D14*'COMMISSION ASSUMPTIONS'!$H38*'ACQUISITION ASSUMPTIONS'!$D36)+('SUBSCRIBER BASE'!Z30*'COMMISSION ASSUMPTIONS'!$E14*'COMMISSION ASSUMPTIONS'!$H49*'ACQUISITION ASSUMPTIONS'!$D36)+('SUBSCRIBER BASE'!Z30*'COMMISSION ASSUMPTIONS'!$F14*'COMMISSION ASSUMPTIONS'!$H60*'ACQUISITION ASSUMPTIONS'!$D36)+('SUBSCRIBER BASE'!Z30*'COMMISSION ASSUMPTIONS'!$G14*'COMMISSION ASSUMPTIONS'!$H71*'ACQUISITION ASSUMPTIONS'!$D36)</f>
        <v>0</v>
      </c>
      <c r="Z33" s="497">
        <f ca="1">('SUBSCRIBER BASE'!AA30*'COMMISSION ASSUMPTIONS'!$C14*'COMMISSION ASSUMPTIONS'!$H27*'ACQUISITION ASSUMPTIONS'!$D36)+('SUBSCRIBER BASE'!AA30*'COMMISSION ASSUMPTIONS'!$D14*'COMMISSION ASSUMPTIONS'!$H38*'ACQUISITION ASSUMPTIONS'!$D36)+('SUBSCRIBER BASE'!AA30*'COMMISSION ASSUMPTIONS'!$E14*'COMMISSION ASSUMPTIONS'!$H49*'ACQUISITION ASSUMPTIONS'!$D36)+('SUBSCRIBER BASE'!AA30*'COMMISSION ASSUMPTIONS'!$F14*'COMMISSION ASSUMPTIONS'!$H60*'ACQUISITION ASSUMPTIONS'!$D36)+('SUBSCRIBER BASE'!AA30*'COMMISSION ASSUMPTIONS'!$G14*'COMMISSION ASSUMPTIONS'!$H71*'ACQUISITION ASSUMPTIONS'!$D36)</f>
        <v>0</v>
      </c>
      <c r="AA33" s="497">
        <f ca="1">('SUBSCRIBER BASE'!AB30*'COMMISSION ASSUMPTIONS'!$C14*'COMMISSION ASSUMPTIONS'!$H27*'ACQUISITION ASSUMPTIONS'!$D36)+('SUBSCRIBER BASE'!AB30*'COMMISSION ASSUMPTIONS'!$D14*'COMMISSION ASSUMPTIONS'!$H38*'ACQUISITION ASSUMPTIONS'!$D36)+('SUBSCRIBER BASE'!AB30*'COMMISSION ASSUMPTIONS'!$E14*'COMMISSION ASSUMPTIONS'!$H49*'ACQUISITION ASSUMPTIONS'!$D36)+('SUBSCRIBER BASE'!AB30*'COMMISSION ASSUMPTIONS'!$F14*'COMMISSION ASSUMPTIONS'!$H60*'ACQUISITION ASSUMPTIONS'!$D36)+('SUBSCRIBER BASE'!AB30*'COMMISSION ASSUMPTIONS'!$G14*'COMMISSION ASSUMPTIONS'!$H71*'ACQUISITION ASSUMPTIONS'!$D36)</f>
        <v>0</v>
      </c>
      <c r="AB33" s="497">
        <f ca="1">('SUBSCRIBER BASE'!AC30*'COMMISSION ASSUMPTIONS'!$C14*'COMMISSION ASSUMPTIONS'!$H27*'ACQUISITION ASSUMPTIONS'!$D36)+('SUBSCRIBER BASE'!AC30*'COMMISSION ASSUMPTIONS'!$D14*'COMMISSION ASSUMPTIONS'!$H38*'ACQUISITION ASSUMPTIONS'!$D36)+('SUBSCRIBER BASE'!AC30*'COMMISSION ASSUMPTIONS'!$E14*'COMMISSION ASSUMPTIONS'!$H49*'ACQUISITION ASSUMPTIONS'!$D36)+('SUBSCRIBER BASE'!AC30*'COMMISSION ASSUMPTIONS'!$F14*'COMMISSION ASSUMPTIONS'!$H60*'ACQUISITION ASSUMPTIONS'!$D36)+('SUBSCRIBER BASE'!AC30*'COMMISSION ASSUMPTIONS'!$G14*'COMMISSION ASSUMPTIONS'!$H71*'ACQUISITION ASSUMPTIONS'!$D36)</f>
        <v>0</v>
      </c>
      <c r="AC33" s="497">
        <f ca="1">('SUBSCRIBER BASE'!AD30*'COMMISSION ASSUMPTIONS'!$C14*'COMMISSION ASSUMPTIONS'!$H27*'ACQUISITION ASSUMPTIONS'!$D36)+('SUBSCRIBER BASE'!AD30*'COMMISSION ASSUMPTIONS'!$D14*'COMMISSION ASSUMPTIONS'!$H38*'ACQUISITION ASSUMPTIONS'!$D36)+('SUBSCRIBER BASE'!AD30*'COMMISSION ASSUMPTIONS'!$E14*'COMMISSION ASSUMPTIONS'!$H49*'ACQUISITION ASSUMPTIONS'!$D36)+('SUBSCRIBER BASE'!AD30*'COMMISSION ASSUMPTIONS'!$F14*'COMMISSION ASSUMPTIONS'!$H60*'ACQUISITION ASSUMPTIONS'!$D36)+('SUBSCRIBER BASE'!AD30*'COMMISSION ASSUMPTIONS'!$G14*'COMMISSION ASSUMPTIONS'!$H71*'ACQUISITION ASSUMPTIONS'!$D36)</f>
        <v>0</v>
      </c>
      <c r="AD33" s="497">
        <f ca="1">('SUBSCRIBER BASE'!AE30*'COMMISSION ASSUMPTIONS'!$C14*'COMMISSION ASSUMPTIONS'!$H27*'ACQUISITION ASSUMPTIONS'!$D36)+('SUBSCRIBER BASE'!AE30*'COMMISSION ASSUMPTIONS'!$D14*'COMMISSION ASSUMPTIONS'!$H38*'ACQUISITION ASSUMPTIONS'!$D36)+('SUBSCRIBER BASE'!AE30*'COMMISSION ASSUMPTIONS'!$E14*'COMMISSION ASSUMPTIONS'!$H49*'ACQUISITION ASSUMPTIONS'!$D36)+('SUBSCRIBER BASE'!AE30*'COMMISSION ASSUMPTIONS'!$F14*'COMMISSION ASSUMPTIONS'!$H60*'ACQUISITION ASSUMPTIONS'!$D36)+('SUBSCRIBER BASE'!AE30*'COMMISSION ASSUMPTIONS'!$G14*'COMMISSION ASSUMPTIONS'!$H71*'ACQUISITION ASSUMPTIONS'!$D36)</f>
        <v>0</v>
      </c>
      <c r="AE33" s="497">
        <f ca="1">('SUBSCRIBER BASE'!AF30*'COMMISSION ASSUMPTIONS'!$C14*'COMMISSION ASSUMPTIONS'!$H27*'ACQUISITION ASSUMPTIONS'!$D36)+('SUBSCRIBER BASE'!AF30*'COMMISSION ASSUMPTIONS'!$D14*'COMMISSION ASSUMPTIONS'!$H38*'ACQUISITION ASSUMPTIONS'!$D36)+('SUBSCRIBER BASE'!AF30*'COMMISSION ASSUMPTIONS'!$E14*'COMMISSION ASSUMPTIONS'!$H49*'ACQUISITION ASSUMPTIONS'!$D36)+('SUBSCRIBER BASE'!AF30*'COMMISSION ASSUMPTIONS'!$F14*'COMMISSION ASSUMPTIONS'!$H60*'ACQUISITION ASSUMPTIONS'!$D36)+('SUBSCRIBER BASE'!AF30*'COMMISSION ASSUMPTIONS'!$G14*'COMMISSION ASSUMPTIONS'!$H71*'ACQUISITION ASSUMPTIONS'!$D36)</f>
        <v>0</v>
      </c>
      <c r="AF33" s="497">
        <f ca="1">('SUBSCRIBER BASE'!AG30*'COMMISSION ASSUMPTIONS'!$C14*'COMMISSION ASSUMPTIONS'!$H27*'ACQUISITION ASSUMPTIONS'!$D36)+('SUBSCRIBER BASE'!AG30*'COMMISSION ASSUMPTIONS'!$D14*'COMMISSION ASSUMPTIONS'!$H38*'ACQUISITION ASSUMPTIONS'!$D36)+('SUBSCRIBER BASE'!AG30*'COMMISSION ASSUMPTIONS'!$E14*'COMMISSION ASSUMPTIONS'!$H49*'ACQUISITION ASSUMPTIONS'!$D36)+('SUBSCRIBER BASE'!AG30*'COMMISSION ASSUMPTIONS'!$F14*'COMMISSION ASSUMPTIONS'!$H60*'ACQUISITION ASSUMPTIONS'!$D36)+('SUBSCRIBER BASE'!AG30*'COMMISSION ASSUMPTIONS'!$G14*'COMMISSION ASSUMPTIONS'!$H71*'ACQUISITION ASSUMPTIONS'!$D36)</f>
        <v>0</v>
      </c>
      <c r="AG33" s="497">
        <f ca="1">('SUBSCRIBER BASE'!AH30*'COMMISSION ASSUMPTIONS'!$C14*'COMMISSION ASSUMPTIONS'!$H27*'ACQUISITION ASSUMPTIONS'!$D36)+('SUBSCRIBER BASE'!AH30*'COMMISSION ASSUMPTIONS'!$D14*'COMMISSION ASSUMPTIONS'!$H38*'ACQUISITION ASSUMPTIONS'!$D36)+('SUBSCRIBER BASE'!AH30*'COMMISSION ASSUMPTIONS'!$E14*'COMMISSION ASSUMPTIONS'!$H49*'ACQUISITION ASSUMPTIONS'!$D36)+('SUBSCRIBER BASE'!AH30*'COMMISSION ASSUMPTIONS'!$F14*'COMMISSION ASSUMPTIONS'!$H60*'ACQUISITION ASSUMPTIONS'!$D36)+('SUBSCRIBER BASE'!AH30*'COMMISSION ASSUMPTIONS'!$G14*'COMMISSION ASSUMPTIONS'!$H71*'ACQUISITION ASSUMPTIONS'!$D36)</f>
        <v>0</v>
      </c>
      <c r="AH33" s="497">
        <f ca="1">('SUBSCRIBER BASE'!AI30*'COMMISSION ASSUMPTIONS'!$C14*'COMMISSION ASSUMPTIONS'!$H27*'ACQUISITION ASSUMPTIONS'!$D36)+('SUBSCRIBER BASE'!AI30*'COMMISSION ASSUMPTIONS'!$D14*'COMMISSION ASSUMPTIONS'!$H38*'ACQUISITION ASSUMPTIONS'!$D36)+('SUBSCRIBER BASE'!AI30*'COMMISSION ASSUMPTIONS'!$E14*'COMMISSION ASSUMPTIONS'!$H49*'ACQUISITION ASSUMPTIONS'!$D36)+('SUBSCRIBER BASE'!AI30*'COMMISSION ASSUMPTIONS'!$F14*'COMMISSION ASSUMPTIONS'!$H60*'ACQUISITION ASSUMPTIONS'!$D36)+('SUBSCRIBER BASE'!AI30*'COMMISSION ASSUMPTIONS'!$G14*'COMMISSION ASSUMPTIONS'!$H71*'ACQUISITION ASSUMPTIONS'!$D36)</f>
        <v>0</v>
      </c>
      <c r="AI33" s="497">
        <f ca="1">('SUBSCRIBER BASE'!AJ30*'COMMISSION ASSUMPTIONS'!$C14*'COMMISSION ASSUMPTIONS'!$H27*'ACQUISITION ASSUMPTIONS'!$D36)+('SUBSCRIBER BASE'!AJ30*'COMMISSION ASSUMPTIONS'!$D14*'COMMISSION ASSUMPTIONS'!$H38*'ACQUISITION ASSUMPTIONS'!$D36)+('SUBSCRIBER BASE'!AJ30*'COMMISSION ASSUMPTIONS'!$E14*'COMMISSION ASSUMPTIONS'!$H49*'ACQUISITION ASSUMPTIONS'!$D36)+('SUBSCRIBER BASE'!AJ30*'COMMISSION ASSUMPTIONS'!$F14*'COMMISSION ASSUMPTIONS'!$H60*'ACQUISITION ASSUMPTIONS'!$D36)+('SUBSCRIBER BASE'!AJ30*'COMMISSION ASSUMPTIONS'!$G14*'COMMISSION ASSUMPTIONS'!$H71*'ACQUISITION ASSUMPTIONS'!$D36)</f>
        <v>0</v>
      </c>
      <c r="AJ33" s="497">
        <f ca="1">('SUBSCRIBER BASE'!AK30*'COMMISSION ASSUMPTIONS'!$C14*'COMMISSION ASSUMPTIONS'!$H27*'ACQUISITION ASSUMPTIONS'!$D36)+('SUBSCRIBER BASE'!AK30*'COMMISSION ASSUMPTIONS'!$D14*'COMMISSION ASSUMPTIONS'!$H38*'ACQUISITION ASSUMPTIONS'!$D36)+('SUBSCRIBER BASE'!AK30*'COMMISSION ASSUMPTIONS'!$E14*'COMMISSION ASSUMPTIONS'!$H49*'ACQUISITION ASSUMPTIONS'!$D36)+('SUBSCRIBER BASE'!AK30*'COMMISSION ASSUMPTIONS'!$F14*'COMMISSION ASSUMPTIONS'!$H60*'ACQUISITION ASSUMPTIONS'!$D36)+('SUBSCRIBER BASE'!AK30*'COMMISSION ASSUMPTIONS'!$G14*'COMMISSION ASSUMPTIONS'!$H71*'ACQUISITION ASSUMPTIONS'!$D36)</f>
        <v>0</v>
      </c>
      <c r="AK33" s="497">
        <f ca="1">('SUBSCRIBER BASE'!AL30*'COMMISSION ASSUMPTIONS'!$C14*'COMMISSION ASSUMPTIONS'!$H27*'ACQUISITION ASSUMPTIONS'!$D36)+('SUBSCRIBER BASE'!AL30*'COMMISSION ASSUMPTIONS'!$D14*'COMMISSION ASSUMPTIONS'!$H38*'ACQUISITION ASSUMPTIONS'!$D36)+('SUBSCRIBER BASE'!AL30*'COMMISSION ASSUMPTIONS'!$E14*'COMMISSION ASSUMPTIONS'!$H49*'ACQUISITION ASSUMPTIONS'!$D36)+('SUBSCRIBER BASE'!AL30*'COMMISSION ASSUMPTIONS'!$F14*'COMMISSION ASSUMPTIONS'!$H60*'ACQUISITION ASSUMPTIONS'!$D36)+('SUBSCRIBER BASE'!AL30*'COMMISSION ASSUMPTIONS'!$G14*'COMMISSION ASSUMPTIONS'!$H71*'ACQUISITION ASSUMPTIONS'!$D36)</f>
        <v>0</v>
      </c>
      <c r="AL33" s="497">
        <f ca="1">('SUBSCRIBER BASE'!AM30*'COMMISSION ASSUMPTIONS'!$C14*'COMMISSION ASSUMPTIONS'!$H27*'ACQUISITION ASSUMPTIONS'!$D36)+('SUBSCRIBER BASE'!AM30*'COMMISSION ASSUMPTIONS'!$D14*'COMMISSION ASSUMPTIONS'!$H38*'ACQUISITION ASSUMPTIONS'!$D36)+('SUBSCRIBER BASE'!AM30*'COMMISSION ASSUMPTIONS'!$E14*'COMMISSION ASSUMPTIONS'!$H49*'ACQUISITION ASSUMPTIONS'!$D36)+('SUBSCRIBER BASE'!AM30*'COMMISSION ASSUMPTIONS'!$F14*'COMMISSION ASSUMPTIONS'!$H60*'ACQUISITION ASSUMPTIONS'!$D36)+('SUBSCRIBER BASE'!AM30*'COMMISSION ASSUMPTIONS'!$G14*'COMMISSION ASSUMPTIONS'!$H71*'ACQUISITION ASSUMPTIONS'!$D36)</f>
        <v>0</v>
      </c>
      <c r="AM33" s="497">
        <f ca="1">('SUBSCRIBER BASE'!AN30*'COMMISSION ASSUMPTIONS'!$C14*'COMMISSION ASSUMPTIONS'!$H27*'ACQUISITION ASSUMPTIONS'!$D36)+('SUBSCRIBER BASE'!AN30*'COMMISSION ASSUMPTIONS'!$D14*'COMMISSION ASSUMPTIONS'!$H38*'ACQUISITION ASSUMPTIONS'!$D36)+('SUBSCRIBER BASE'!AN30*'COMMISSION ASSUMPTIONS'!$E14*'COMMISSION ASSUMPTIONS'!$H49*'ACQUISITION ASSUMPTIONS'!$D36)+('SUBSCRIBER BASE'!AN30*'COMMISSION ASSUMPTIONS'!$F14*'COMMISSION ASSUMPTIONS'!$H60*'ACQUISITION ASSUMPTIONS'!$D36)+('SUBSCRIBER BASE'!AN30*'COMMISSION ASSUMPTIONS'!$G14*'COMMISSION ASSUMPTIONS'!$H71*'ACQUISITION ASSUMPTIONS'!$D36)</f>
        <v>0</v>
      </c>
      <c r="AN33" s="497">
        <f ca="1">('SUBSCRIBER BASE'!AO30*'COMMISSION ASSUMPTIONS'!$C14*'COMMISSION ASSUMPTIONS'!$H27*'ACQUISITION ASSUMPTIONS'!$D36)+('SUBSCRIBER BASE'!AO30*'COMMISSION ASSUMPTIONS'!$D14*'COMMISSION ASSUMPTIONS'!$H38*'ACQUISITION ASSUMPTIONS'!$D36)+('SUBSCRIBER BASE'!AO30*'COMMISSION ASSUMPTIONS'!$E14*'COMMISSION ASSUMPTIONS'!$H49*'ACQUISITION ASSUMPTIONS'!$D36)+('SUBSCRIBER BASE'!AO30*'COMMISSION ASSUMPTIONS'!$F14*'COMMISSION ASSUMPTIONS'!$H60*'ACQUISITION ASSUMPTIONS'!$D36)+('SUBSCRIBER BASE'!AO30*'COMMISSION ASSUMPTIONS'!$G14*'COMMISSION ASSUMPTIONS'!$H71*'ACQUISITION ASSUMPTIONS'!$D36)</f>
        <v>0</v>
      </c>
      <c r="AO33" s="497">
        <f ca="1">('SUBSCRIBER BASE'!AP30*'COMMISSION ASSUMPTIONS'!$C14*'COMMISSION ASSUMPTIONS'!$H27*'ACQUISITION ASSUMPTIONS'!$D36)+('SUBSCRIBER BASE'!AP30*'COMMISSION ASSUMPTIONS'!$D14*'COMMISSION ASSUMPTIONS'!$H38*'ACQUISITION ASSUMPTIONS'!$D36)+('SUBSCRIBER BASE'!AP30*'COMMISSION ASSUMPTIONS'!$E14*'COMMISSION ASSUMPTIONS'!$H49*'ACQUISITION ASSUMPTIONS'!$D36)+('SUBSCRIBER BASE'!AP30*'COMMISSION ASSUMPTIONS'!$F14*'COMMISSION ASSUMPTIONS'!$H60*'ACQUISITION ASSUMPTIONS'!$D36)+('SUBSCRIBER BASE'!AP30*'COMMISSION ASSUMPTIONS'!$G14*'COMMISSION ASSUMPTIONS'!$H71*'ACQUISITION ASSUMPTIONS'!$D36)</f>
        <v>0</v>
      </c>
      <c r="AP33" s="497">
        <f ca="1">('SUBSCRIBER BASE'!AQ30*'COMMISSION ASSUMPTIONS'!$C14*'COMMISSION ASSUMPTIONS'!$H27*'ACQUISITION ASSUMPTIONS'!$D36)+('SUBSCRIBER BASE'!AQ30*'COMMISSION ASSUMPTIONS'!$D14*'COMMISSION ASSUMPTIONS'!$H38*'ACQUISITION ASSUMPTIONS'!$D36)+('SUBSCRIBER BASE'!AQ30*'COMMISSION ASSUMPTIONS'!$E14*'COMMISSION ASSUMPTIONS'!$H49*'ACQUISITION ASSUMPTIONS'!$D36)+('SUBSCRIBER BASE'!AQ30*'COMMISSION ASSUMPTIONS'!$F14*'COMMISSION ASSUMPTIONS'!$H60*'ACQUISITION ASSUMPTIONS'!$D36)+('SUBSCRIBER BASE'!AQ30*'COMMISSION ASSUMPTIONS'!$G14*'COMMISSION ASSUMPTIONS'!$H71*'ACQUISITION ASSUMPTIONS'!$D36)</f>
        <v>0</v>
      </c>
      <c r="AQ33" s="497">
        <f ca="1">('SUBSCRIBER BASE'!AR30*'COMMISSION ASSUMPTIONS'!$C14*'COMMISSION ASSUMPTIONS'!$H27*'ACQUISITION ASSUMPTIONS'!$D36)+('SUBSCRIBER BASE'!AR30*'COMMISSION ASSUMPTIONS'!$D14*'COMMISSION ASSUMPTIONS'!$H38*'ACQUISITION ASSUMPTIONS'!$D36)+('SUBSCRIBER BASE'!AR30*'COMMISSION ASSUMPTIONS'!$E14*'COMMISSION ASSUMPTIONS'!$H49*'ACQUISITION ASSUMPTIONS'!$D36)+('SUBSCRIBER BASE'!AR30*'COMMISSION ASSUMPTIONS'!$F14*'COMMISSION ASSUMPTIONS'!$H60*'ACQUISITION ASSUMPTIONS'!$D36)+('SUBSCRIBER BASE'!AR30*'COMMISSION ASSUMPTIONS'!$G14*'COMMISSION ASSUMPTIONS'!$H71*'ACQUISITION ASSUMPTIONS'!$D36)</f>
        <v>0</v>
      </c>
      <c r="AR33" s="497">
        <f ca="1">('SUBSCRIBER BASE'!AS30*'COMMISSION ASSUMPTIONS'!$C14*'COMMISSION ASSUMPTIONS'!$H27*'ACQUISITION ASSUMPTIONS'!$D36)+('SUBSCRIBER BASE'!AS30*'COMMISSION ASSUMPTIONS'!$D14*'COMMISSION ASSUMPTIONS'!$H38*'ACQUISITION ASSUMPTIONS'!$D36)+('SUBSCRIBER BASE'!AS30*'COMMISSION ASSUMPTIONS'!$E14*'COMMISSION ASSUMPTIONS'!$H49*'ACQUISITION ASSUMPTIONS'!$D36)+('SUBSCRIBER BASE'!AS30*'COMMISSION ASSUMPTIONS'!$F14*'COMMISSION ASSUMPTIONS'!$H60*'ACQUISITION ASSUMPTIONS'!$D36)+('SUBSCRIBER BASE'!AS30*'COMMISSION ASSUMPTIONS'!$G14*'COMMISSION ASSUMPTIONS'!$H71*'ACQUISITION ASSUMPTIONS'!$D36)</f>
        <v>0</v>
      </c>
      <c r="AS33" s="497">
        <f ca="1">('SUBSCRIBER BASE'!AT30*'COMMISSION ASSUMPTIONS'!$C14*'COMMISSION ASSUMPTIONS'!$H27*'ACQUISITION ASSUMPTIONS'!$D36)+('SUBSCRIBER BASE'!AT30*'COMMISSION ASSUMPTIONS'!$D14*'COMMISSION ASSUMPTIONS'!$H38*'ACQUISITION ASSUMPTIONS'!$D36)+('SUBSCRIBER BASE'!AT30*'COMMISSION ASSUMPTIONS'!$E14*'COMMISSION ASSUMPTIONS'!$H49*'ACQUISITION ASSUMPTIONS'!$D36)+('SUBSCRIBER BASE'!AT30*'COMMISSION ASSUMPTIONS'!$F14*'COMMISSION ASSUMPTIONS'!$H60*'ACQUISITION ASSUMPTIONS'!$D36)+('SUBSCRIBER BASE'!AT30*'COMMISSION ASSUMPTIONS'!$G14*'COMMISSION ASSUMPTIONS'!$H71*'ACQUISITION ASSUMPTIONS'!$D36)</f>
        <v>0</v>
      </c>
      <c r="AT33" s="497">
        <f ca="1">('SUBSCRIBER BASE'!AU30*'COMMISSION ASSUMPTIONS'!$C14*'COMMISSION ASSUMPTIONS'!$H27*'ACQUISITION ASSUMPTIONS'!$D36)+('SUBSCRIBER BASE'!AU30*'COMMISSION ASSUMPTIONS'!$D14*'COMMISSION ASSUMPTIONS'!$H38*'ACQUISITION ASSUMPTIONS'!$D36)+('SUBSCRIBER BASE'!AU30*'COMMISSION ASSUMPTIONS'!$E14*'COMMISSION ASSUMPTIONS'!$H49*'ACQUISITION ASSUMPTIONS'!$D36)+('SUBSCRIBER BASE'!AU30*'COMMISSION ASSUMPTIONS'!$F14*'COMMISSION ASSUMPTIONS'!$H60*'ACQUISITION ASSUMPTIONS'!$D36)+('SUBSCRIBER BASE'!AU30*'COMMISSION ASSUMPTIONS'!$G14*'COMMISSION ASSUMPTIONS'!$H71*'ACQUISITION ASSUMPTIONS'!$D36)</f>
        <v>0</v>
      </c>
      <c r="AU33" s="497">
        <f ca="1">('SUBSCRIBER BASE'!AV30*'COMMISSION ASSUMPTIONS'!$C14*'COMMISSION ASSUMPTIONS'!$H27*'ACQUISITION ASSUMPTIONS'!$D36)+('SUBSCRIBER BASE'!AV30*'COMMISSION ASSUMPTIONS'!$D14*'COMMISSION ASSUMPTIONS'!$H38*'ACQUISITION ASSUMPTIONS'!$D36)+('SUBSCRIBER BASE'!AV30*'COMMISSION ASSUMPTIONS'!$E14*'COMMISSION ASSUMPTIONS'!$H49*'ACQUISITION ASSUMPTIONS'!$D36)+('SUBSCRIBER BASE'!AV30*'COMMISSION ASSUMPTIONS'!$F14*'COMMISSION ASSUMPTIONS'!$H60*'ACQUISITION ASSUMPTIONS'!$D36)+('SUBSCRIBER BASE'!AV30*'COMMISSION ASSUMPTIONS'!$G14*'COMMISSION ASSUMPTIONS'!$H71*'ACQUISITION ASSUMPTIONS'!$D36)</f>
        <v>0</v>
      </c>
      <c r="AV33" s="497">
        <f ca="1">('SUBSCRIBER BASE'!AW30*'COMMISSION ASSUMPTIONS'!$C14*'COMMISSION ASSUMPTIONS'!$H27*'ACQUISITION ASSUMPTIONS'!$D36)+('SUBSCRIBER BASE'!AW30*'COMMISSION ASSUMPTIONS'!$D14*'COMMISSION ASSUMPTIONS'!$H38*'ACQUISITION ASSUMPTIONS'!$D36)+('SUBSCRIBER BASE'!AW30*'COMMISSION ASSUMPTIONS'!$E14*'COMMISSION ASSUMPTIONS'!$H49*'ACQUISITION ASSUMPTIONS'!$D36)+('SUBSCRIBER BASE'!AW30*'COMMISSION ASSUMPTIONS'!$F14*'COMMISSION ASSUMPTIONS'!$H60*'ACQUISITION ASSUMPTIONS'!$D36)+('SUBSCRIBER BASE'!AW30*'COMMISSION ASSUMPTIONS'!$G14*'COMMISSION ASSUMPTIONS'!$H71*'ACQUISITION ASSUMPTIONS'!$D36)</f>
        <v>0</v>
      </c>
      <c r="AW33" s="497">
        <f ca="1">('SUBSCRIBER BASE'!AX30*'COMMISSION ASSUMPTIONS'!$C14*'COMMISSION ASSUMPTIONS'!$H27*'ACQUISITION ASSUMPTIONS'!$D36)+('SUBSCRIBER BASE'!AX30*'COMMISSION ASSUMPTIONS'!$D14*'COMMISSION ASSUMPTIONS'!$H38*'ACQUISITION ASSUMPTIONS'!$D36)+('SUBSCRIBER BASE'!AX30*'COMMISSION ASSUMPTIONS'!$E14*'COMMISSION ASSUMPTIONS'!$H49*'ACQUISITION ASSUMPTIONS'!$D36)+('SUBSCRIBER BASE'!AX30*'COMMISSION ASSUMPTIONS'!$F14*'COMMISSION ASSUMPTIONS'!$H60*'ACQUISITION ASSUMPTIONS'!$D36)+('SUBSCRIBER BASE'!AX30*'COMMISSION ASSUMPTIONS'!$G14*'COMMISSION ASSUMPTIONS'!$H71*'ACQUISITION ASSUMPTIONS'!$D36)</f>
        <v>0</v>
      </c>
      <c r="AX33" s="497">
        <f ca="1">('SUBSCRIBER BASE'!AY30*'COMMISSION ASSUMPTIONS'!$C14*'COMMISSION ASSUMPTIONS'!$H27*'ACQUISITION ASSUMPTIONS'!$D36)+('SUBSCRIBER BASE'!AY30*'COMMISSION ASSUMPTIONS'!$D14*'COMMISSION ASSUMPTIONS'!$H38*'ACQUISITION ASSUMPTIONS'!$D36)+('SUBSCRIBER BASE'!AY30*'COMMISSION ASSUMPTIONS'!$E14*'COMMISSION ASSUMPTIONS'!$H49*'ACQUISITION ASSUMPTIONS'!$D36)+('SUBSCRIBER BASE'!AY30*'COMMISSION ASSUMPTIONS'!$F14*'COMMISSION ASSUMPTIONS'!$H60*'ACQUISITION ASSUMPTIONS'!$D36)+('SUBSCRIBER BASE'!AY30*'COMMISSION ASSUMPTIONS'!$G14*'COMMISSION ASSUMPTIONS'!$H71*'ACQUISITION ASSUMPTIONS'!$D36)</f>
        <v>0</v>
      </c>
      <c r="AY33" s="497">
        <f ca="1">('SUBSCRIBER BASE'!AZ30*'COMMISSION ASSUMPTIONS'!$C14*'COMMISSION ASSUMPTIONS'!$H27*'ACQUISITION ASSUMPTIONS'!$D36)+('SUBSCRIBER BASE'!AZ30*'COMMISSION ASSUMPTIONS'!$D14*'COMMISSION ASSUMPTIONS'!$H38*'ACQUISITION ASSUMPTIONS'!$D36)+('SUBSCRIBER BASE'!AZ30*'COMMISSION ASSUMPTIONS'!$E14*'COMMISSION ASSUMPTIONS'!$H49*'ACQUISITION ASSUMPTIONS'!$D36)+('SUBSCRIBER BASE'!AZ30*'COMMISSION ASSUMPTIONS'!$F14*'COMMISSION ASSUMPTIONS'!$H60*'ACQUISITION ASSUMPTIONS'!$D36)+('SUBSCRIBER BASE'!AZ30*'COMMISSION ASSUMPTIONS'!$G14*'COMMISSION ASSUMPTIONS'!$H71*'ACQUISITION ASSUMPTIONS'!$D36)</f>
        <v>0</v>
      </c>
      <c r="AZ33" s="497">
        <f ca="1">('SUBSCRIBER BASE'!BA30*'COMMISSION ASSUMPTIONS'!$C14*'COMMISSION ASSUMPTIONS'!$H27*'ACQUISITION ASSUMPTIONS'!$D36)+('SUBSCRIBER BASE'!BA30*'COMMISSION ASSUMPTIONS'!$D14*'COMMISSION ASSUMPTIONS'!$H38*'ACQUISITION ASSUMPTIONS'!$D36)+('SUBSCRIBER BASE'!BA30*'COMMISSION ASSUMPTIONS'!$E14*'COMMISSION ASSUMPTIONS'!$H49*'ACQUISITION ASSUMPTIONS'!$D36)+('SUBSCRIBER BASE'!BA30*'COMMISSION ASSUMPTIONS'!$F14*'COMMISSION ASSUMPTIONS'!$H60*'ACQUISITION ASSUMPTIONS'!$D36)+('SUBSCRIBER BASE'!BA30*'COMMISSION ASSUMPTIONS'!$G14*'COMMISSION ASSUMPTIONS'!$H71*'ACQUISITION ASSUMPTIONS'!$D36)</f>
        <v>0</v>
      </c>
      <c r="BA33" s="497">
        <f ca="1">('SUBSCRIBER BASE'!BB30*'COMMISSION ASSUMPTIONS'!$C14*'COMMISSION ASSUMPTIONS'!$H27*'ACQUISITION ASSUMPTIONS'!$D36)+('SUBSCRIBER BASE'!BB30*'COMMISSION ASSUMPTIONS'!$D14*'COMMISSION ASSUMPTIONS'!$H38*'ACQUISITION ASSUMPTIONS'!$D36)+('SUBSCRIBER BASE'!BB30*'COMMISSION ASSUMPTIONS'!$E14*'COMMISSION ASSUMPTIONS'!$H49*'ACQUISITION ASSUMPTIONS'!$D36)+('SUBSCRIBER BASE'!BB30*'COMMISSION ASSUMPTIONS'!$F14*'COMMISSION ASSUMPTIONS'!$H60*'ACQUISITION ASSUMPTIONS'!$D36)+('SUBSCRIBER BASE'!BB30*'COMMISSION ASSUMPTIONS'!$G14*'COMMISSION ASSUMPTIONS'!$H71*'ACQUISITION ASSUMPTIONS'!$D36)</f>
        <v>0</v>
      </c>
      <c r="BB33" s="497">
        <f ca="1">('SUBSCRIBER BASE'!BC30*'COMMISSION ASSUMPTIONS'!$C14*'COMMISSION ASSUMPTIONS'!$H27*'ACQUISITION ASSUMPTIONS'!$D36)+('SUBSCRIBER BASE'!BC30*'COMMISSION ASSUMPTIONS'!$D14*'COMMISSION ASSUMPTIONS'!$H38*'ACQUISITION ASSUMPTIONS'!$D36)+('SUBSCRIBER BASE'!BC30*'COMMISSION ASSUMPTIONS'!$E14*'COMMISSION ASSUMPTIONS'!$H49*'ACQUISITION ASSUMPTIONS'!$D36)+('SUBSCRIBER BASE'!BC30*'COMMISSION ASSUMPTIONS'!$F14*'COMMISSION ASSUMPTIONS'!$H60*'ACQUISITION ASSUMPTIONS'!$D36)+('SUBSCRIBER BASE'!BC30*'COMMISSION ASSUMPTIONS'!$G14*'COMMISSION ASSUMPTIONS'!$H71*'ACQUISITION ASSUMPTIONS'!$D36)</f>
        <v>0</v>
      </c>
      <c r="BC33" s="497">
        <f ca="1">('SUBSCRIBER BASE'!BD30*'COMMISSION ASSUMPTIONS'!$C14*'COMMISSION ASSUMPTIONS'!$H27*'ACQUISITION ASSUMPTIONS'!$D36)+('SUBSCRIBER BASE'!BD30*'COMMISSION ASSUMPTIONS'!$D14*'COMMISSION ASSUMPTIONS'!$H38*'ACQUISITION ASSUMPTIONS'!$D36)+('SUBSCRIBER BASE'!BD30*'COMMISSION ASSUMPTIONS'!$E14*'COMMISSION ASSUMPTIONS'!$H49*'ACQUISITION ASSUMPTIONS'!$D36)+('SUBSCRIBER BASE'!BD30*'COMMISSION ASSUMPTIONS'!$F14*'COMMISSION ASSUMPTIONS'!$H60*'ACQUISITION ASSUMPTIONS'!$D36)+('SUBSCRIBER BASE'!BD30*'COMMISSION ASSUMPTIONS'!$G14*'COMMISSION ASSUMPTIONS'!$H71*'ACQUISITION ASSUMPTIONS'!$D36)</f>
        <v>0</v>
      </c>
      <c r="BD33" s="497">
        <f ca="1">('SUBSCRIBER BASE'!BE30*'COMMISSION ASSUMPTIONS'!$C14*'COMMISSION ASSUMPTIONS'!$H27*'ACQUISITION ASSUMPTIONS'!$D36)+('SUBSCRIBER BASE'!BE30*'COMMISSION ASSUMPTIONS'!$D14*'COMMISSION ASSUMPTIONS'!$H38*'ACQUISITION ASSUMPTIONS'!$D36)+('SUBSCRIBER BASE'!BE30*'COMMISSION ASSUMPTIONS'!$E14*'COMMISSION ASSUMPTIONS'!$H49*'ACQUISITION ASSUMPTIONS'!$D36)+('SUBSCRIBER BASE'!BE30*'COMMISSION ASSUMPTIONS'!$F14*'COMMISSION ASSUMPTIONS'!$H60*'ACQUISITION ASSUMPTIONS'!$D36)+('SUBSCRIBER BASE'!BE30*'COMMISSION ASSUMPTIONS'!$G14*'COMMISSION ASSUMPTIONS'!$H71*'ACQUISITION ASSUMPTIONS'!$D36)</f>
        <v>0</v>
      </c>
      <c r="BE33" s="497">
        <f ca="1">('SUBSCRIBER BASE'!BF30*'COMMISSION ASSUMPTIONS'!$C14*'COMMISSION ASSUMPTIONS'!$H27*'ACQUISITION ASSUMPTIONS'!$D36)+('SUBSCRIBER BASE'!BF30*'COMMISSION ASSUMPTIONS'!$D14*'COMMISSION ASSUMPTIONS'!$H38*'ACQUISITION ASSUMPTIONS'!$D36)+('SUBSCRIBER BASE'!BF30*'COMMISSION ASSUMPTIONS'!$E14*'COMMISSION ASSUMPTIONS'!$H49*'ACQUISITION ASSUMPTIONS'!$D36)+('SUBSCRIBER BASE'!BF30*'COMMISSION ASSUMPTIONS'!$F14*'COMMISSION ASSUMPTIONS'!$H60*'ACQUISITION ASSUMPTIONS'!$D36)+('SUBSCRIBER BASE'!BF30*'COMMISSION ASSUMPTIONS'!$G14*'COMMISSION ASSUMPTIONS'!$H71*'ACQUISITION ASSUMPTIONS'!$D36)</f>
        <v>0</v>
      </c>
      <c r="BF33" s="497">
        <f ca="1">('SUBSCRIBER BASE'!BG30*'COMMISSION ASSUMPTIONS'!$C14*'COMMISSION ASSUMPTIONS'!$H27*'ACQUISITION ASSUMPTIONS'!$D36)+('SUBSCRIBER BASE'!BG30*'COMMISSION ASSUMPTIONS'!$D14*'COMMISSION ASSUMPTIONS'!$H38*'ACQUISITION ASSUMPTIONS'!$D36)+('SUBSCRIBER BASE'!BG30*'COMMISSION ASSUMPTIONS'!$E14*'COMMISSION ASSUMPTIONS'!$H49*'ACQUISITION ASSUMPTIONS'!$D36)+('SUBSCRIBER BASE'!BG30*'COMMISSION ASSUMPTIONS'!$F14*'COMMISSION ASSUMPTIONS'!$H60*'ACQUISITION ASSUMPTIONS'!$D36)+('SUBSCRIBER BASE'!BG30*'COMMISSION ASSUMPTIONS'!$G14*'COMMISSION ASSUMPTIONS'!$H71*'ACQUISITION ASSUMPTIONS'!$D36)</f>
        <v>0</v>
      </c>
      <c r="BG33" s="497">
        <f ca="1">('SUBSCRIBER BASE'!BH30*'COMMISSION ASSUMPTIONS'!$C14*'COMMISSION ASSUMPTIONS'!$H27*'ACQUISITION ASSUMPTIONS'!$D36)+('SUBSCRIBER BASE'!BH30*'COMMISSION ASSUMPTIONS'!$D14*'COMMISSION ASSUMPTIONS'!$H38*'ACQUISITION ASSUMPTIONS'!$D36)+('SUBSCRIBER BASE'!BH30*'COMMISSION ASSUMPTIONS'!$E14*'COMMISSION ASSUMPTIONS'!$H49*'ACQUISITION ASSUMPTIONS'!$D36)+('SUBSCRIBER BASE'!BH30*'COMMISSION ASSUMPTIONS'!$F14*'COMMISSION ASSUMPTIONS'!$H60*'ACQUISITION ASSUMPTIONS'!$D36)+('SUBSCRIBER BASE'!BH30*'COMMISSION ASSUMPTIONS'!$G14*'COMMISSION ASSUMPTIONS'!$H71*'ACQUISITION ASSUMPTIONS'!$D36)</f>
        <v>0</v>
      </c>
      <c r="BH33" s="497">
        <f ca="1">('SUBSCRIBER BASE'!BI30*'COMMISSION ASSUMPTIONS'!$C14*'COMMISSION ASSUMPTIONS'!$H27*'ACQUISITION ASSUMPTIONS'!$D36)+('SUBSCRIBER BASE'!BI30*'COMMISSION ASSUMPTIONS'!$D14*'COMMISSION ASSUMPTIONS'!$H38*'ACQUISITION ASSUMPTIONS'!$D36)+('SUBSCRIBER BASE'!BI30*'COMMISSION ASSUMPTIONS'!$E14*'COMMISSION ASSUMPTIONS'!$H49*'ACQUISITION ASSUMPTIONS'!$D36)+('SUBSCRIBER BASE'!BI30*'COMMISSION ASSUMPTIONS'!$F14*'COMMISSION ASSUMPTIONS'!$H60*'ACQUISITION ASSUMPTIONS'!$D36)+('SUBSCRIBER BASE'!BI30*'COMMISSION ASSUMPTIONS'!$G14*'COMMISSION ASSUMPTIONS'!$H71*'ACQUISITION ASSUMPTIONS'!$D36)</f>
        <v>0</v>
      </c>
      <c r="BI33" s="497">
        <f ca="1">('SUBSCRIBER BASE'!BJ30*'COMMISSION ASSUMPTIONS'!$C14*'COMMISSION ASSUMPTIONS'!$H27*'ACQUISITION ASSUMPTIONS'!$D36)+('SUBSCRIBER BASE'!BJ30*'COMMISSION ASSUMPTIONS'!$D14*'COMMISSION ASSUMPTIONS'!$H38*'ACQUISITION ASSUMPTIONS'!$D36)+('SUBSCRIBER BASE'!BJ30*'COMMISSION ASSUMPTIONS'!$E14*'COMMISSION ASSUMPTIONS'!$H49*'ACQUISITION ASSUMPTIONS'!$D36)+('SUBSCRIBER BASE'!BJ30*'COMMISSION ASSUMPTIONS'!$F14*'COMMISSION ASSUMPTIONS'!$H60*'ACQUISITION ASSUMPTIONS'!$D36)+('SUBSCRIBER BASE'!BJ30*'COMMISSION ASSUMPTIONS'!$G14*'COMMISSION ASSUMPTIONS'!$H71*'ACQUISITION ASSUMPTIONS'!$D36)</f>
        <v>0</v>
      </c>
      <c r="BJ33" s="497">
        <f ca="1">('SUBSCRIBER BASE'!BK30*'COMMISSION ASSUMPTIONS'!$C14*'COMMISSION ASSUMPTIONS'!$H27*'ACQUISITION ASSUMPTIONS'!$D36)+('SUBSCRIBER BASE'!BK30*'COMMISSION ASSUMPTIONS'!$D14*'COMMISSION ASSUMPTIONS'!$H38*'ACQUISITION ASSUMPTIONS'!$D36)+('SUBSCRIBER BASE'!BK30*'COMMISSION ASSUMPTIONS'!$E14*'COMMISSION ASSUMPTIONS'!$H49*'ACQUISITION ASSUMPTIONS'!$D36)+('SUBSCRIBER BASE'!BK30*'COMMISSION ASSUMPTIONS'!$F14*'COMMISSION ASSUMPTIONS'!$H60*'ACQUISITION ASSUMPTIONS'!$D36)+('SUBSCRIBER BASE'!BK30*'COMMISSION ASSUMPTIONS'!$G14*'COMMISSION ASSUMPTIONS'!$H71*'ACQUISITION ASSUMPTIONS'!$D36)</f>
        <v>0</v>
      </c>
      <c r="BK33" s="497">
        <f ca="1">('SUBSCRIBER BASE'!BL30*'COMMISSION ASSUMPTIONS'!$C14*'COMMISSION ASSUMPTIONS'!$H27*'ACQUISITION ASSUMPTIONS'!$D36)+('SUBSCRIBER BASE'!BL30*'COMMISSION ASSUMPTIONS'!$D14*'COMMISSION ASSUMPTIONS'!$H38*'ACQUISITION ASSUMPTIONS'!$D36)+('SUBSCRIBER BASE'!BL30*'COMMISSION ASSUMPTIONS'!$E14*'COMMISSION ASSUMPTIONS'!$H49*'ACQUISITION ASSUMPTIONS'!$D36)+('SUBSCRIBER BASE'!BL30*'COMMISSION ASSUMPTIONS'!$F14*'COMMISSION ASSUMPTIONS'!$H60*'ACQUISITION ASSUMPTIONS'!$D36)+('SUBSCRIBER BASE'!BL30*'COMMISSION ASSUMPTIONS'!$G14*'COMMISSION ASSUMPTIONS'!$H71*'ACQUISITION ASSUMPTIONS'!$D36)</f>
        <v>0</v>
      </c>
      <c r="BL33" s="497">
        <f ca="1">('SUBSCRIBER BASE'!BM30*'COMMISSION ASSUMPTIONS'!$C14*'COMMISSION ASSUMPTIONS'!$H27*'ACQUISITION ASSUMPTIONS'!$D36)+('SUBSCRIBER BASE'!BM30*'COMMISSION ASSUMPTIONS'!$D14*'COMMISSION ASSUMPTIONS'!$H38*'ACQUISITION ASSUMPTIONS'!$D36)+('SUBSCRIBER BASE'!BM30*'COMMISSION ASSUMPTIONS'!$E14*'COMMISSION ASSUMPTIONS'!$H49*'ACQUISITION ASSUMPTIONS'!$D36)+('SUBSCRIBER BASE'!BM30*'COMMISSION ASSUMPTIONS'!$F14*'COMMISSION ASSUMPTIONS'!$H60*'ACQUISITION ASSUMPTIONS'!$D36)+('SUBSCRIBER BASE'!BM30*'COMMISSION ASSUMPTIONS'!$G14*'COMMISSION ASSUMPTIONS'!$H71*'ACQUISITION ASSUMPTIONS'!$D36)</f>
        <v>0</v>
      </c>
      <c r="BM33" s="497">
        <f ca="1">('SUBSCRIBER BASE'!BN30*'COMMISSION ASSUMPTIONS'!$C14*'COMMISSION ASSUMPTIONS'!$H27*'ACQUISITION ASSUMPTIONS'!$D36)+('SUBSCRIBER BASE'!BN30*'COMMISSION ASSUMPTIONS'!$D14*'COMMISSION ASSUMPTIONS'!$H38*'ACQUISITION ASSUMPTIONS'!$D36)+('SUBSCRIBER BASE'!BN30*'COMMISSION ASSUMPTIONS'!$E14*'COMMISSION ASSUMPTIONS'!$H49*'ACQUISITION ASSUMPTIONS'!$D36)+('SUBSCRIBER BASE'!BN30*'COMMISSION ASSUMPTIONS'!$F14*'COMMISSION ASSUMPTIONS'!$H60*'ACQUISITION ASSUMPTIONS'!$D36)+('SUBSCRIBER BASE'!BN30*'COMMISSION ASSUMPTIONS'!$G14*'COMMISSION ASSUMPTIONS'!$H71*'ACQUISITION ASSUMPTIONS'!$D36)</f>
        <v>0</v>
      </c>
      <c r="BN33" s="497">
        <f ca="1">('SUBSCRIBER BASE'!BO30*'COMMISSION ASSUMPTIONS'!$C14*'COMMISSION ASSUMPTIONS'!$H27*'ACQUISITION ASSUMPTIONS'!$D36)+('SUBSCRIBER BASE'!BO30*'COMMISSION ASSUMPTIONS'!$D14*'COMMISSION ASSUMPTIONS'!$H38*'ACQUISITION ASSUMPTIONS'!$D36)+('SUBSCRIBER BASE'!BO30*'COMMISSION ASSUMPTIONS'!$E14*'COMMISSION ASSUMPTIONS'!$H49*'ACQUISITION ASSUMPTIONS'!$D36)+('SUBSCRIBER BASE'!BO30*'COMMISSION ASSUMPTIONS'!$F14*'COMMISSION ASSUMPTIONS'!$H60*'ACQUISITION ASSUMPTIONS'!$D36)+('SUBSCRIBER BASE'!BO30*'COMMISSION ASSUMPTIONS'!$G14*'COMMISSION ASSUMPTIONS'!$H71*'ACQUISITION ASSUMPTIONS'!$D36)</f>
        <v>0</v>
      </c>
      <c r="BO33" s="497">
        <f ca="1">('SUBSCRIBER BASE'!BP30*'COMMISSION ASSUMPTIONS'!$C14*'COMMISSION ASSUMPTIONS'!$H27*'ACQUISITION ASSUMPTIONS'!$D36)+('SUBSCRIBER BASE'!BP30*'COMMISSION ASSUMPTIONS'!$D14*'COMMISSION ASSUMPTIONS'!$H38*'ACQUISITION ASSUMPTIONS'!$D36)+('SUBSCRIBER BASE'!BP30*'COMMISSION ASSUMPTIONS'!$E14*'COMMISSION ASSUMPTIONS'!$H49*'ACQUISITION ASSUMPTIONS'!$D36)+('SUBSCRIBER BASE'!BP30*'COMMISSION ASSUMPTIONS'!$F14*'COMMISSION ASSUMPTIONS'!$H60*'ACQUISITION ASSUMPTIONS'!$D36)+('SUBSCRIBER BASE'!BP30*'COMMISSION ASSUMPTIONS'!$G14*'COMMISSION ASSUMPTIONS'!$H71*'ACQUISITION ASSUMPTIONS'!$D36)</f>
        <v>0</v>
      </c>
      <c r="BP33" s="497">
        <f ca="1">('SUBSCRIBER BASE'!BQ30*'COMMISSION ASSUMPTIONS'!$C14*'COMMISSION ASSUMPTIONS'!$H27*'ACQUISITION ASSUMPTIONS'!$D36)+('SUBSCRIBER BASE'!BQ30*'COMMISSION ASSUMPTIONS'!$D14*'COMMISSION ASSUMPTIONS'!$H38*'ACQUISITION ASSUMPTIONS'!$D36)+('SUBSCRIBER BASE'!BQ30*'COMMISSION ASSUMPTIONS'!$E14*'COMMISSION ASSUMPTIONS'!$H49*'ACQUISITION ASSUMPTIONS'!$D36)+('SUBSCRIBER BASE'!BQ30*'COMMISSION ASSUMPTIONS'!$F14*'COMMISSION ASSUMPTIONS'!$H60*'ACQUISITION ASSUMPTIONS'!$D36)+('SUBSCRIBER BASE'!BQ30*'COMMISSION ASSUMPTIONS'!$G14*'COMMISSION ASSUMPTIONS'!$H71*'ACQUISITION ASSUMPTIONS'!$D36)</f>
        <v>0</v>
      </c>
      <c r="BQ33" s="497">
        <f ca="1">('SUBSCRIBER BASE'!BR30*'COMMISSION ASSUMPTIONS'!$C14*'COMMISSION ASSUMPTIONS'!$H27*'ACQUISITION ASSUMPTIONS'!$D36)+('SUBSCRIBER BASE'!BR30*'COMMISSION ASSUMPTIONS'!$D14*'COMMISSION ASSUMPTIONS'!$H38*'ACQUISITION ASSUMPTIONS'!$D36)+('SUBSCRIBER BASE'!BR30*'COMMISSION ASSUMPTIONS'!$E14*'COMMISSION ASSUMPTIONS'!$H49*'ACQUISITION ASSUMPTIONS'!$D36)+('SUBSCRIBER BASE'!BR30*'COMMISSION ASSUMPTIONS'!$F14*'COMMISSION ASSUMPTIONS'!$H60*'ACQUISITION ASSUMPTIONS'!$D36)+('SUBSCRIBER BASE'!BR30*'COMMISSION ASSUMPTIONS'!$G14*'COMMISSION ASSUMPTIONS'!$H71*'ACQUISITION ASSUMPTIONS'!$D36)</f>
        <v>0</v>
      </c>
      <c r="BR33" s="497">
        <f ca="1">('SUBSCRIBER BASE'!BS30*'COMMISSION ASSUMPTIONS'!$C14*'COMMISSION ASSUMPTIONS'!$H27*'ACQUISITION ASSUMPTIONS'!$D36)+('SUBSCRIBER BASE'!BS30*'COMMISSION ASSUMPTIONS'!$D14*'COMMISSION ASSUMPTIONS'!$H38*'ACQUISITION ASSUMPTIONS'!$D36)+('SUBSCRIBER BASE'!BS30*'COMMISSION ASSUMPTIONS'!$E14*'COMMISSION ASSUMPTIONS'!$H49*'ACQUISITION ASSUMPTIONS'!$D36)+('SUBSCRIBER BASE'!BS30*'COMMISSION ASSUMPTIONS'!$F14*'COMMISSION ASSUMPTIONS'!$H60*'ACQUISITION ASSUMPTIONS'!$D36)+('SUBSCRIBER BASE'!BS30*'COMMISSION ASSUMPTIONS'!$G14*'COMMISSION ASSUMPTIONS'!$H71*'ACQUISITION ASSUMPTIONS'!$D36)</f>
        <v>0</v>
      </c>
    </row>
    <row r="34" spans="2:70" ht="25" customHeight="1" outlineLevel="1">
      <c r="B34" s="181" t="str">
        <f t="shared" si="11"/>
        <v>200 MB</v>
      </c>
      <c r="C34" s="497">
        <f>('SUBSCRIBER BASE'!C31*'COMMISSION ASSUMPTIONS'!$C15*'COMMISSION ASSUMPTIONS'!$H28*'ACQUISITION ASSUMPTIONS'!$D37)+('SUBSCRIBER BASE'!C31*'COMMISSION ASSUMPTIONS'!$D15*'COMMISSION ASSUMPTIONS'!$H39*'ACQUISITION ASSUMPTIONS'!$D37)+('SUBSCRIBER BASE'!C31*'COMMISSION ASSUMPTIONS'!$E15*'COMMISSION ASSUMPTIONS'!$H50*'ACQUISITION ASSUMPTIONS'!$D37)+('SUBSCRIBER BASE'!C31*'COMMISSION ASSUMPTIONS'!$F15*'COMMISSION ASSUMPTIONS'!$H61*'ACQUISITION ASSUMPTIONS'!$D37)+('SUBSCRIBER BASE'!C31*'COMMISSION ASSUMPTIONS'!$G15*'COMMISSION ASSUMPTIONS'!$H72*'ACQUISITION ASSUMPTIONS'!$D37)</f>
        <v>0</v>
      </c>
      <c r="D34" s="497">
        <f>('SUBSCRIBER BASE'!D31*'COMMISSION ASSUMPTIONS'!$C15*'COMMISSION ASSUMPTIONS'!$H28*'ACQUISITION ASSUMPTIONS'!$D37)+('SUBSCRIBER BASE'!D31*'COMMISSION ASSUMPTIONS'!$D15*'COMMISSION ASSUMPTIONS'!$H39*'ACQUISITION ASSUMPTIONS'!$D37)+('SUBSCRIBER BASE'!D31*'COMMISSION ASSUMPTIONS'!$E15*'COMMISSION ASSUMPTIONS'!$H50*'ACQUISITION ASSUMPTIONS'!$D37)+('SUBSCRIBER BASE'!D31*'COMMISSION ASSUMPTIONS'!$F15*'COMMISSION ASSUMPTIONS'!$H61*'ACQUISITION ASSUMPTIONS'!$D37)+('SUBSCRIBER BASE'!D31*'COMMISSION ASSUMPTIONS'!$G15*'COMMISSION ASSUMPTIONS'!$H72*'ACQUISITION ASSUMPTIONS'!$D37)</f>
        <v>0</v>
      </c>
      <c r="E34" s="497">
        <f>('SUBSCRIBER BASE'!E31*'COMMISSION ASSUMPTIONS'!$C15*'COMMISSION ASSUMPTIONS'!$H28*'ACQUISITION ASSUMPTIONS'!$D37)+('SUBSCRIBER BASE'!E31*'COMMISSION ASSUMPTIONS'!$D15*'COMMISSION ASSUMPTIONS'!$H39*'ACQUISITION ASSUMPTIONS'!$D37)+('SUBSCRIBER BASE'!E31*'COMMISSION ASSUMPTIONS'!$E15*'COMMISSION ASSUMPTIONS'!$H50*'ACQUISITION ASSUMPTIONS'!$D37)+('SUBSCRIBER BASE'!E31*'COMMISSION ASSUMPTIONS'!$F15*'COMMISSION ASSUMPTIONS'!$H61*'ACQUISITION ASSUMPTIONS'!$D37)+('SUBSCRIBER BASE'!E31*'COMMISSION ASSUMPTIONS'!$G15*'COMMISSION ASSUMPTIONS'!$H72*'ACQUISITION ASSUMPTIONS'!$D37)</f>
        <v>0</v>
      </c>
      <c r="F34" s="497">
        <f>('SUBSCRIBER BASE'!F31*'COMMISSION ASSUMPTIONS'!$C15*'COMMISSION ASSUMPTIONS'!$H28*'ACQUISITION ASSUMPTIONS'!$D37)+('SUBSCRIBER BASE'!F31*'COMMISSION ASSUMPTIONS'!$D15*'COMMISSION ASSUMPTIONS'!$H39*'ACQUISITION ASSUMPTIONS'!$D37)+('SUBSCRIBER BASE'!F31*'COMMISSION ASSUMPTIONS'!$E15*'COMMISSION ASSUMPTIONS'!$H50*'ACQUISITION ASSUMPTIONS'!$D37)+('SUBSCRIBER BASE'!F31*'COMMISSION ASSUMPTIONS'!$F15*'COMMISSION ASSUMPTIONS'!$H61*'ACQUISITION ASSUMPTIONS'!$D37)+('SUBSCRIBER BASE'!F31*'COMMISSION ASSUMPTIONS'!$G15*'COMMISSION ASSUMPTIONS'!$H72*'ACQUISITION ASSUMPTIONS'!$D37)</f>
        <v>0</v>
      </c>
      <c r="G34" s="497">
        <f>('SUBSCRIBER BASE'!G31*'COMMISSION ASSUMPTIONS'!$C15*'COMMISSION ASSUMPTIONS'!$H28*'ACQUISITION ASSUMPTIONS'!$D37)+('SUBSCRIBER BASE'!G31*'COMMISSION ASSUMPTIONS'!$D15*'COMMISSION ASSUMPTIONS'!$H39*'ACQUISITION ASSUMPTIONS'!$D37)+('SUBSCRIBER BASE'!G31*'COMMISSION ASSUMPTIONS'!$E15*'COMMISSION ASSUMPTIONS'!$H50*'ACQUISITION ASSUMPTIONS'!$D37)+('SUBSCRIBER BASE'!G31*'COMMISSION ASSUMPTIONS'!$F15*'COMMISSION ASSUMPTIONS'!$H61*'ACQUISITION ASSUMPTIONS'!$D37)+('SUBSCRIBER BASE'!G31*'COMMISSION ASSUMPTIONS'!$G15*'COMMISSION ASSUMPTIONS'!$H72*'ACQUISITION ASSUMPTIONS'!$D37)</f>
        <v>0</v>
      </c>
      <c r="H34" s="497">
        <f>('SUBSCRIBER BASE'!H31*'COMMISSION ASSUMPTIONS'!$C15*'COMMISSION ASSUMPTIONS'!$H28*'ACQUISITION ASSUMPTIONS'!$D37)+('SUBSCRIBER BASE'!H31*'COMMISSION ASSUMPTIONS'!$D15*'COMMISSION ASSUMPTIONS'!$H39*'ACQUISITION ASSUMPTIONS'!$D37)+('SUBSCRIBER BASE'!H31*'COMMISSION ASSUMPTIONS'!$E15*'COMMISSION ASSUMPTIONS'!$H50*'ACQUISITION ASSUMPTIONS'!$D37)+('SUBSCRIBER BASE'!H31*'COMMISSION ASSUMPTIONS'!$F15*'COMMISSION ASSUMPTIONS'!$H61*'ACQUISITION ASSUMPTIONS'!$D37)+('SUBSCRIBER BASE'!H31*'COMMISSION ASSUMPTIONS'!$G15*'COMMISSION ASSUMPTIONS'!$H72*'ACQUISITION ASSUMPTIONS'!$D37)</f>
        <v>0</v>
      </c>
      <c r="I34" s="497">
        <f>('SUBSCRIBER BASE'!I31*'COMMISSION ASSUMPTIONS'!$C15*'COMMISSION ASSUMPTIONS'!$H28*'ACQUISITION ASSUMPTIONS'!$D37)+('SUBSCRIBER BASE'!I31*'COMMISSION ASSUMPTIONS'!$D15*'COMMISSION ASSUMPTIONS'!$H39*'ACQUISITION ASSUMPTIONS'!$D37)+('SUBSCRIBER BASE'!I31*'COMMISSION ASSUMPTIONS'!$E15*'COMMISSION ASSUMPTIONS'!$H50*'ACQUISITION ASSUMPTIONS'!$D37)+('SUBSCRIBER BASE'!I31*'COMMISSION ASSUMPTIONS'!$F15*'COMMISSION ASSUMPTIONS'!$H61*'ACQUISITION ASSUMPTIONS'!$D37)+('SUBSCRIBER BASE'!I31*'COMMISSION ASSUMPTIONS'!$G15*'COMMISSION ASSUMPTIONS'!$H72*'ACQUISITION ASSUMPTIONS'!$D37)</f>
        <v>0</v>
      </c>
      <c r="J34" s="497">
        <f>('SUBSCRIBER BASE'!J31*'COMMISSION ASSUMPTIONS'!$C15*'COMMISSION ASSUMPTIONS'!$H28*'ACQUISITION ASSUMPTIONS'!$D37)+('SUBSCRIBER BASE'!J31*'COMMISSION ASSUMPTIONS'!$D15*'COMMISSION ASSUMPTIONS'!$H39*'ACQUISITION ASSUMPTIONS'!$D37)+('SUBSCRIBER BASE'!J31*'COMMISSION ASSUMPTIONS'!$E15*'COMMISSION ASSUMPTIONS'!$H50*'ACQUISITION ASSUMPTIONS'!$D37)+('SUBSCRIBER BASE'!J31*'COMMISSION ASSUMPTIONS'!$F15*'COMMISSION ASSUMPTIONS'!$H61*'ACQUISITION ASSUMPTIONS'!$D37)+('SUBSCRIBER BASE'!J31*'COMMISSION ASSUMPTIONS'!$G15*'COMMISSION ASSUMPTIONS'!$H72*'ACQUISITION ASSUMPTIONS'!$D37)</f>
        <v>0</v>
      </c>
      <c r="K34" s="497">
        <f ca="1">('SUBSCRIBER BASE'!L31*'COMMISSION ASSUMPTIONS'!$C15*'COMMISSION ASSUMPTIONS'!$H28*'ACQUISITION ASSUMPTIONS'!$D37)+('SUBSCRIBER BASE'!L31*'COMMISSION ASSUMPTIONS'!$D15*'COMMISSION ASSUMPTIONS'!$H39*'ACQUISITION ASSUMPTIONS'!$D37)+('SUBSCRIBER BASE'!L31*'COMMISSION ASSUMPTIONS'!$E15*'COMMISSION ASSUMPTIONS'!$H50*'ACQUISITION ASSUMPTIONS'!$D37)+('SUBSCRIBER BASE'!L31*'COMMISSION ASSUMPTIONS'!$F15*'COMMISSION ASSUMPTIONS'!$H61*'ACQUISITION ASSUMPTIONS'!$D37)+('SUBSCRIBER BASE'!L31*'COMMISSION ASSUMPTIONS'!$G15*'COMMISSION ASSUMPTIONS'!$H72*'ACQUISITION ASSUMPTIONS'!$D37)</f>
        <v>0</v>
      </c>
      <c r="L34" s="497">
        <f ca="1">('SUBSCRIBER BASE'!M31*'COMMISSION ASSUMPTIONS'!$C15*'COMMISSION ASSUMPTIONS'!$H28*'ACQUISITION ASSUMPTIONS'!$D37)+('SUBSCRIBER BASE'!M31*'COMMISSION ASSUMPTIONS'!$D15*'COMMISSION ASSUMPTIONS'!$H39*'ACQUISITION ASSUMPTIONS'!$D37)+('SUBSCRIBER BASE'!M31*'COMMISSION ASSUMPTIONS'!$E15*'COMMISSION ASSUMPTIONS'!$H50*'ACQUISITION ASSUMPTIONS'!$D37)+('SUBSCRIBER BASE'!M31*'COMMISSION ASSUMPTIONS'!$F15*'COMMISSION ASSUMPTIONS'!$H61*'ACQUISITION ASSUMPTIONS'!$D37)+('SUBSCRIBER BASE'!M31*'COMMISSION ASSUMPTIONS'!$G15*'COMMISSION ASSUMPTIONS'!$H72*'ACQUISITION ASSUMPTIONS'!$D37)</f>
        <v>0</v>
      </c>
      <c r="M34" s="497">
        <f ca="1">('SUBSCRIBER BASE'!N31*'COMMISSION ASSUMPTIONS'!$C15*'COMMISSION ASSUMPTIONS'!$H28*'ACQUISITION ASSUMPTIONS'!$D37)+('SUBSCRIBER BASE'!N31*'COMMISSION ASSUMPTIONS'!$D15*'COMMISSION ASSUMPTIONS'!$H39*'ACQUISITION ASSUMPTIONS'!$D37)+('SUBSCRIBER BASE'!N31*'COMMISSION ASSUMPTIONS'!$E15*'COMMISSION ASSUMPTIONS'!$H50*'ACQUISITION ASSUMPTIONS'!$D37)+('SUBSCRIBER BASE'!N31*'COMMISSION ASSUMPTIONS'!$F15*'COMMISSION ASSUMPTIONS'!$H61*'ACQUISITION ASSUMPTIONS'!$D37)+('SUBSCRIBER BASE'!N31*'COMMISSION ASSUMPTIONS'!$G15*'COMMISSION ASSUMPTIONS'!$H72*'ACQUISITION ASSUMPTIONS'!$D37)</f>
        <v>0</v>
      </c>
      <c r="N34" s="497">
        <f ca="1">('SUBSCRIBER BASE'!O31*'COMMISSION ASSUMPTIONS'!$C15*'COMMISSION ASSUMPTIONS'!$H28*'ACQUISITION ASSUMPTIONS'!$D37)+('SUBSCRIBER BASE'!O31*'COMMISSION ASSUMPTIONS'!$D15*'COMMISSION ASSUMPTIONS'!$H39*'ACQUISITION ASSUMPTIONS'!$D37)+('SUBSCRIBER BASE'!O31*'COMMISSION ASSUMPTIONS'!$E15*'COMMISSION ASSUMPTIONS'!$H50*'ACQUISITION ASSUMPTIONS'!$D37)+('SUBSCRIBER BASE'!O31*'COMMISSION ASSUMPTIONS'!$F15*'COMMISSION ASSUMPTIONS'!$H61*'ACQUISITION ASSUMPTIONS'!$D37)+('SUBSCRIBER BASE'!O31*'COMMISSION ASSUMPTIONS'!$G15*'COMMISSION ASSUMPTIONS'!$H72*'ACQUISITION ASSUMPTIONS'!$D37)</f>
        <v>0</v>
      </c>
      <c r="O34" s="497">
        <f ca="1">('SUBSCRIBER BASE'!P31*'COMMISSION ASSUMPTIONS'!$C15*'COMMISSION ASSUMPTIONS'!$H28*'ACQUISITION ASSUMPTIONS'!$D37)+('SUBSCRIBER BASE'!P31*'COMMISSION ASSUMPTIONS'!$D15*'COMMISSION ASSUMPTIONS'!$H39*'ACQUISITION ASSUMPTIONS'!$D37)+('SUBSCRIBER BASE'!P31*'COMMISSION ASSUMPTIONS'!$E15*'COMMISSION ASSUMPTIONS'!$H50*'ACQUISITION ASSUMPTIONS'!$D37)+('SUBSCRIBER BASE'!P31*'COMMISSION ASSUMPTIONS'!$F15*'COMMISSION ASSUMPTIONS'!$H61*'ACQUISITION ASSUMPTIONS'!$D37)+('SUBSCRIBER BASE'!P31*'COMMISSION ASSUMPTIONS'!$G15*'COMMISSION ASSUMPTIONS'!$H72*'ACQUISITION ASSUMPTIONS'!$D37)</f>
        <v>0</v>
      </c>
      <c r="P34" s="497">
        <f ca="1">('SUBSCRIBER BASE'!Q31*'COMMISSION ASSUMPTIONS'!$C15*'COMMISSION ASSUMPTIONS'!$H28*'ACQUISITION ASSUMPTIONS'!$D37)+('SUBSCRIBER BASE'!Q31*'COMMISSION ASSUMPTIONS'!$D15*'COMMISSION ASSUMPTIONS'!$H39*'ACQUISITION ASSUMPTIONS'!$D37)+('SUBSCRIBER BASE'!Q31*'COMMISSION ASSUMPTIONS'!$E15*'COMMISSION ASSUMPTIONS'!$H50*'ACQUISITION ASSUMPTIONS'!$D37)+('SUBSCRIBER BASE'!Q31*'COMMISSION ASSUMPTIONS'!$F15*'COMMISSION ASSUMPTIONS'!$H61*'ACQUISITION ASSUMPTIONS'!$D37)+('SUBSCRIBER BASE'!Q31*'COMMISSION ASSUMPTIONS'!$G15*'COMMISSION ASSUMPTIONS'!$H72*'ACQUISITION ASSUMPTIONS'!$D37)</f>
        <v>0</v>
      </c>
      <c r="Q34" s="497">
        <f ca="1">('SUBSCRIBER BASE'!R31*'COMMISSION ASSUMPTIONS'!$C15*'COMMISSION ASSUMPTIONS'!$H28*'ACQUISITION ASSUMPTIONS'!$D37)+('SUBSCRIBER BASE'!R31*'COMMISSION ASSUMPTIONS'!$D15*'COMMISSION ASSUMPTIONS'!$H39*'ACQUISITION ASSUMPTIONS'!$D37)+('SUBSCRIBER BASE'!R31*'COMMISSION ASSUMPTIONS'!$E15*'COMMISSION ASSUMPTIONS'!$H50*'ACQUISITION ASSUMPTIONS'!$D37)+('SUBSCRIBER BASE'!R31*'COMMISSION ASSUMPTIONS'!$F15*'COMMISSION ASSUMPTIONS'!$H61*'ACQUISITION ASSUMPTIONS'!$D37)+('SUBSCRIBER BASE'!R31*'COMMISSION ASSUMPTIONS'!$G15*'COMMISSION ASSUMPTIONS'!$H72*'ACQUISITION ASSUMPTIONS'!$D37)</f>
        <v>0</v>
      </c>
      <c r="R34" s="497">
        <f ca="1">('SUBSCRIBER BASE'!S31*'COMMISSION ASSUMPTIONS'!$C15*'COMMISSION ASSUMPTIONS'!$H28*'ACQUISITION ASSUMPTIONS'!$D37)+('SUBSCRIBER BASE'!S31*'COMMISSION ASSUMPTIONS'!$D15*'COMMISSION ASSUMPTIONS'!$H39*'ACQUISITION ASSUMPTIONS'!$D37)+('SUBSCRIBER BASE'!S31*'COMMISSION ASSUMPTIONS'!$E15*'COMMISSION ASSUMPTIONS'!$H50*'ACQUISITION ASSUMPTIONS'!$D37)+('SUBSCRIBER BASE'!S31*'COMMISSION ASSUMPTIONS'!$F15*'COMMISSION ASSUMPTIONS'!$H61*'ACQUISITION ASSUMPTIONS'!$D37)+('SUBSCRIBER BASE'!S31*'COMMISSION ASSUMPTIONS'!$G15*'COMMISSION ASSUMPTIONS'!$H72*'ACQUISITION ASSUMPTIONS'!$D37)</f>
        <v>0</v>
      </c>
      <c r="S34" s="497">
        <f ca="1">('SUBSCRIBER BASE'!T31*'COMMISSION ASSUMPTIONS'!$C15*'COMMISSION ASSUMPTIONS'!$H28*'ACQUISITION ASSUMPTIONS'!$D37)+('SUBSCRIBER BASE'!T31*'COMMISSION ASSUMPTIONS'!$D15*'COMMISSION ASSUMPTIONS'!$H39*'ACQUISITION ASSUMPTIONS'!$D37)+('SUBSCRIBER BASE'!T31*'COMMISSION ASSUMPTIONS'!$E15*'COMMISSION ASSUMPTIONS'!$H50*'ACQUISITION ASSUMPTIONS'!$D37)+('SUBSCRIBER BASE'!T31*'COMMISSION ASSUMPTIONS'!$F15*'COMMISSION ASSUMPTIONS'!$H61*'ACQUISITION ASSUMPTIONS'!$D37)+('SUBSCRIBER BASE'!T31*'COMMISSION ASSUMPTIONS'!$G15*'COMMISSION ASSUMPTIONS'!$H72*'ACQUISITION ASSUMPTIONS'!$D37)</f>
        <v>0</v>
      </c>
      <c r="T34" s="497">
        <f ca="1">('SUBSCRIBER BASE'!U31*'COMMISSION ASSUMPTIONS'!$C15*'COMMISSION ASSUMPTIONS'!$H28*'ACQUISITION ASSUMPTIONS'!$D37)+('SUBSCRIBER BASE'!U31*'COMMISSION ASSUMPTIONS'!$D15*'COMMISSION ASSUMPTIONS'!$H39*'ACQUISITION ASSUMPTIONS'!$D37)+('SUBSCRIBER BASE'!U31*'COMMISSION ASSUMPTIONS'!$E15*'COMMISSION ASSUMPTIONS'!$H50*'ACQUISITION ASSUMPTIONS'!$D37)+('SUBSCRIBER BASE'!U31*'COMMISSION ASSUMPTIONS'!$F15*'COMMISSION ASSUMPTIONS'!$H61*'ACQUISITION ASSUMPTIONS'!$D37)+('SUBSCRIBER BASE'!U31*'COMMISSION ASSUMPTIONS'!$G15*'COMMISSION ASSUMPTIONS'!$H72*'ACQUISITION ASSUMPTIONS'!$D37)</f>
        <v>0</v>
      </c>
      <c r="U34" s="497">
        <f ca="1">('SUBSCRIBER BASE'!V31*'COMMISSION ASSUMPTIONS'!$C15*'COMMISSION ASSUMPTIONS'!$H28*'ACQUISITION ASSUMPTIONS'!$D37)+('SUBSCRIBER BASE'!V31*'COMMISSION ASSUMPTIONS'!$D15*'COMMISSION ASSUMPTIONS'!$H39*'ACQUISITION ASSUMPTIONS'!$D37)+('SUBSCRIBER BASE'!V31*'COMMISSION ASSUMPTIONS'!$E15*'COMMISSION ASSUMPTIONS'!$H50*'ACQUISITION ASSUMPTIONS'!$D37)+('SUBSCRIBER BASE'!V31*'COMMISSION ASSUMPTIONS'!$F15*'COMMISSION ASSUMPTIONS'!$H61*'ACQUISITION ASSUMPTIONS'!$D37)+('SUBSCRIBER BASE'!V31*'COMMISSION ASSUMPTIONS'!$G15*'COMMISSION ASSUMPTIONS'!$H72*'ACQUISITION ASSUMPTIONS'!$D37)</f>
        <v>0</v>
      </c>
      <c r="V34" s="497">
        <f ca="1">('SUBSCRIBER BASE'!W31*'COMMISSION ASSUMPTIONS'!$C15*'COMMISSION ASSUMPTIONS'!$H28*'ACQUISITION ASSUMPTIONS'!$D37)+('SUBSCRIBER BASE'!W31*'COMMISSION ASSUMPTIONS'!$D15*'COMMISSION ASSUMPTIONS'!$H39*'ACQUISITION ASSUMPTIONS'!$D37)+('SUBSCRIBER BASE'!W31*'COMMISSION ASSUMPTIONS'!$E15*'COMMISSION ASSUMPTIONS'!$H50*'ACQUISITION ASSUMPTIONS'!$D37)+('SUBSCRIBER BASE'!W31*'COMMISSION ASSUMPTIONS'!$F15*'COMMISSION ASSUMPTIONS'!$H61*'ACQUISITION ASSUMPTIONS'!$D37)+('SUBSCRIBER BASE'!W31*'COMMISSION ASSUMPTIONS'!$G15*'COMMISSION ASSUMPTIONS'!$H72*'ACQUISITION ASSUMPTIONS'!$D37)</f>
        <v>0</v>
      </c>
      <c r="W34" s="497">
        <f ca="1">('SUBSCRIBER BASE'!X31*'COMMISSION ASSUMPTIONS'!$C15*'COMMISSION ASSUMPTIONS'!$H28*'ACQUISITION ASSUMPTIONS'!$D37)+('SUBSCRIBER BASE'!X31*'COMMISSION ASSUMPTIONS'!$D15*'COMMISSION ASSUMPTIONS'!$H39*'ACQUISITION ASSUMPTIONS'!$D37)+('SUBSCRIBER BASE'!X31*'COMMISSION ASSUMPTIONS'!$E15*'COMMISSION ASSUMPTIONS'!$H50*'ACQUISITION ASSUMPTIONS'!$D37)+('SUBSCRIBER BASE'!X31*'COMMISSION ASSUMPTIONS'!$F15*'COMMISSION ASSUMPTIONS'!$H61*'ACQUISITION ASSUMPTIONS'!$D37)+('SUBSCRIBER BASE'!X31*'COMMISSION ASSUMPTIONS'!$G15*'COMMISSION ASSUMPTIONS'!$H72*'ACQUISITION ASSUMPTIONS'!$D37)</f>
        <v>0</v>
      </c>
      <c r="X34" s="497">
        <f ca="1">('SUBSCRIBER BASE'!Y31*'COMMISSION ASSUMPTIONS'!$C15*'COMMISSION ASSUMPTIONS'!$H28*'ACQUISITION ASSUMPTIONS'!$D37)+('SUBSCRIBER BASE'!Y31*'COMMISSION ASSUMPTIONS'!$D15*'COMMISSION ASSUMPTIONS'!$H39*'ACQUISITION ASSUMPTIONS'!$D37)+('SUBSCRIBER BASE'!Y31*'COMMISSION ASSUMPTIONS'!$E15*'COMMISSION ASSUMPTIONS'!$H50*'ACQUISITION ASSUMPTIONS'!$D37)+('SUBSCRIBER BASE'!Y31*'COMMISSION ASSUMPTIONS'!$F15*'COMMISSION ASSUMPTIONS'!$H61*'ACQUISITION ASSUMPTIONS'!$D37)+('SUBSCRIBER BASE'!Y31*'COMMISSION ASSUMPTIONS'!$G15*'COMMISSION ASSUMPTIONS'!$H72*'ACQUISITION ASSUMPTIONS'!$D37)</f>
        <v>0</v>
      </c>
      <c r="Y34" s="497">
        <f ca="1">('SUBSCRIBER BASE'!Z31*'COMMISSION ASSUMPTIONS'!$C15*'COMMISSION ASSUMPTIONS'!$H28*'ACQUISITION ASSUMPTIONS'!$D37)+('SUBSCRIBER BASE'!Z31*'COMMISSION ASSUMPTIONS'!$D15*'COMMISSION ASSUMPTIONS'!$H39*'ACQUISITION ASSUMPTIONS'!$D37)+('SUBSCRIBER BASE'!Z31*'COMMISSION ASSUMPTIONS'!$E15*'COMMISSION ASSUMPTIONS'!$H50*'ACQUISITION ASSUMPTIONS'!$D37)+('SUBSCRIBER BASE'!Z31*'COMMISSION ASSUMPTIONS'!$F15*'COMMISSION ASSUMPTIONS'!$H61*'ACQUISITION ASSUMPTIONS'!$D37)+('SUBSCRIBER BASE'!Z31*'COMMISSION ASSUMPTIONS'!$G15*'COMMISSION ASSUMPTIONS'!$H72*'ACQUISITION ASSUMPTIONS'!$D37)</f>
        <v>0</v>
      </c>
      <c r="Z34" s="497">
        <f ca="1">('SUBSCRIBER BASE'!AA31*'COMMISSION ASSUMPTIONS'!$C15*'COMMISSION ASSUMPTIONS'!$H28*'ACQUISITION ASSUMPTIONS'!$D37)+('SUBSCRIBER BASE'!AA31*'COMMISSION ASSUMPTIONS'!$D15*'COMMISSION ASSUMPTIONS'!$H39*'ACQUISITION ASSUMPTIONS'!$D37)+('SUBSCRIBER BASE'!AA31*'COMMISSION ASSUMPTIONS'!$E15*'COMMISSION ASSUMPTIONS'!$H50*'ACQUISITION ASSUMPTIONS'!$D37)+('SUBSCRIBER BASE'!AA31*'COMMISSION ASSUMPTIONS'!$F15*'COMMISSION ASSUMPTIONS'!$H61*'ACQUISITION ASSUMPTIONS'!$D37)+('SUBSCRIBER BASE'!AA31*'COMMISSION ASSUMPTIONS'!$G15*'COMMISSION ASSUMPTIONS'!$H72*'ACQUISITION ASSUMPTIONS'!$D37)</f>
        <v>0</v>
      </c>
      <c r="AA34" s="497">
        <f ca="1">('SUBSCRIBER BASE'!AB31*'COMMISSION ASSUMPTIONS'!$C15*'COMMISSION ASSUMPTIONS'!$H28*'ACQUISITION ASSUMPTIONS'!$D37)+('SUBSCRIBER BASE'!AB31*'COMMISSION ASSUMPTIONS'!$D15*'COMMISSION ASSUMPTIONS'!$H39*'ACQUISITION ASSUMPTIONS'!$D37)+('SUBSCRIBER BASE'!AB31*'COMMISSION ASSUMPTIONS'!$E15*'COMMISSION ASSUMPTIONS'!$H50*'ACQUISITION ASSUMPTIONS'!$D37)+('SUBSCRIBER BASE'!AB31*'COMMISSION ASSUMPTIONS'!$F15*'COMMISSION ASSUMPTIONS'!$H61*'ACQUISITION ASSUMPTIONS'!$D37)+('SUBSCRIBER BASE'!AB31*'COMMISSION ASSUMPTIONS'!$G15*'COMMISSION ASSUMPTIONS'!$H72*'ACQUISITION ASSUMPTIONS'!$D37)</f>
        <v>0</v>
      </c>
      <c r="AB34" s="497">
        <f ca="1">('SUBSCRIBER BASE'!AC31*'COMMISSION ASSUMPTIONS'!$C15*'COMMISSION ASSUMPTIONS'!$H28*'ACQUISITION ASSUMPTIONS'!$D37)+('SUBSCRIBER BASE'!AC31*'COMMISSION ASSUMPTIONS'!$D15*'COMMISSION ASSUMPTIONS'!$H39*'ACQUISITION ASSUMPTIONS'!$D37)+('SUBSCRIBER BASE'!AC31*'COMMISSION ASSUMPTIONS'!$E15*'COMMISSION ASSUMPTIONS'!$H50*'ACQUISITION ASSUMPTIONS'!$D37)+('SUBSCRIBER BASE'!AC31*'COMMISSION ASSUMPTIONS'!$F15*'COMMISSION ASSUMPTIONS'!$H61*'ACQUISITION ASSUMPTIONS'!$D37)+('SUBSCRIBER BASE'!AC31*'COMMISSION ASSUMPTIONS'!$G15*'COMMISSION ASSUMPTIONS'!$H72*'ACQUISITION ASSUMPTIONS'!$D37)</f>
        <v>0</v>
      </c>
      <c r="AC34" s="497">
        <f ca="1">('SUBSCRIBER BASE'!AD31*'COMMISSION ASSUMPTIONS'!$C15*'COMMISSION ASSUMPTIONS'!$H28*'ACQUISITION ASSUMPTIONS'!$D37)+('SUBSCRIBER BASE'!AD31*'COMMISSION ASSUMPTIONS'!$D15*'COMMISSION ASSUMPTIONS'!$H39*'ACQUISITION ASSUMPTIONS'!$D37)+('SUBSCRIBER BASE'!AD31*'COMMISSION ASSUMPTIONS'!$E15*'COMMISSION ASSUMPTIONS'!$H50*'ACQUISITION ASSUMPTIONS'!$D37)+('SUBSCRIBER BASE'!AD31*'COMMISSION ASSUMPTIONS'!$F15*'COMMISSION ASSUMPTIONS'!$H61*'ACQUISITION ASSUMPTIONS'!$D37)+('SUBSCRIBER BASE'!AD31*'COMMISSION ASSUMPTIONS'!$G15*'COMMISSION ASSUMPTIONS'!$H72*'ACQUISITION ASSUMPTIONS'!$D37)</f>
        <v>0</v>
      </c>
      <c r="AD34" s="497">
        <f ca="1">('SUBSCRIBER BASE'!AE31*'COMMISSION ASSUMPTIONS'!$C15*'COMMISSION ASSUMPTIONS'!$H28*'ACQUISITION ASSUMPTIONS'!$D37)+('SUBSCRIBER BASE'!AE31*'COMMISSION ASSUMPTIONS'!$D15*'COMMISSION ASSUMPTIONS'!$H39*'ACQUISITION ASSUMPTIONS'!$D37)+('SUBSCRIBER BASE'!AE31*'COMMISSION ASSUMPTIONS'!$E15*'COMMISSION ASSUMPTIONS'!$H50*'ACQUISITION ASSUMPTIONS'!$D37)+('SUBSCRIBER BASE'!AE31*'COMMISSION ASSUMPTIONS'!$F15*'COMMISSION ASSUMPTIONS'!$H61*'ACQUISITION ASSUMPTIONS'!$D37)+('SUBSCRIBER BASE'!AE31*'COMMISSION ASSUMPTIONS'!$G15*'COMMISSION ASSUMPTIONS'!$H72*'ACQUISITION ASSUMPTIONS'!$D37)</f>
        <v>0</v>
      </c>
      <c r="AE34" s="497">
        <f ca="1">('SUBSCRIBER BASE'!AF31*'COMMISSION ASSUMPTIONS'!$C15*'COMMISSION ASSUMPTIONS'!$H28*'ACQUISITION ASSUMPTIONS'!$D37)+('SUBSCRIBER BASE'!AF31*'COMMISSION ASSUMPTIONS'!$D15*'COMMISSION ASSUMPTIONS'!$H39*'ACQUISITION ASSUMPTIONS'!$D37)+('SUBSCRIBER BASE'!AF31*'COMMISSION ASSUMPTIONS'!$E15*'COMMISSION ASSUMPTIONS'!$H50*'ACQUISITION ASSUMPTIONS'!$D37)+('SUBSCRIBER BASE'!AF31*'COMMISSION ASSUMPTIONS'!$F15*'COMMISSION ASSUMPTIONS'!$H61*'ACQUISITION ASSUMPTIONS'!$D37)+('SUBSCRIBER BASE'!AF31*'COMMISSION ASSUMPTIONS'!$G15*'COMMISSION ASSUMPTIONS'!$H72*'ACQUISITION ASSUMPTIONS'!$D37)</f>
        <v>0</v>
      </c>
      <c r="AF34" s="497">
        <f ca="1">('SUBSCRIBER BASE'!AG31*'COMMISSION ASSUMPTIONS'!$C15*'COMMISSION ASSUMPTIONS'!$H28*'ACQUISITION ASSUMPTIONS'!$D37)+('SUBSCRIBER BASE'!AG31*'COMMISSION ASSUMPTIONS'!$D15*'COMMISSION ASSUMPTIONS'!$H39*'ACQUISITION ASSUMPTIONS'!$D37)+('SUBSCRIBER BASE'!AG31*'COMMISSION ASSUMPTIONS'!$E15*'COMMISSION ASSUMPTIONS'!$H50*'ACQUISITION ASSUMPTIONS'!$D37)+('SUBSCRIBER BASE'!AG31*'COMMISSION ASSUMPTIONS'!$F15*'COMMISSION ASSUMPTIONS'!$H61*'ACQUISITION ASSUMPTIONS'!$D37)+('SUBSCRIBER BASE'!AG31*'COMMISSION ASSUMPTIONS'!$G15*'COMMISSION ASSUMPTIONS'!$H72*'ACQUISITION ASSUMPTIONS'!$D37)</f>
        <v>0</v>
      </c>
      <c r="AG34" s="497">
        <f ca="1">('SUBSCRIBER BASE'!AH31*'COMMISSION ASSUMPTIONS'!$C15*'COMMISSION ASSUMPTIONS'!$H28*'ACQUISITION ASSUMPTIONS'!$D37)+('SUBSCRIBER BASE'!AH31*'COMMISSION ASSUMPTIONS'!$D15*'COMMISSION ASSUMPTIONS'!$H39*'ACQUISITION ASSUMPTIONS'!$D37)+('SUBSCRIBER BASE'!AH31*'COMMISSION ASSUMPTIONS'!$E15*'COMMISSION ASSUMPTIONS'!$H50*'ACQUISITION ASSUMPTIONS'!$D37)+('SUBSCRIBER BASE'!AH31*'COMMISSION ASSUMPTIONS'!$F15*'COMMISSION ASSUMPTIONS'!$H61*'ACQUISITION ASSUMPTIONS'!$D37)+('SUBSCRIBER BASE'!AH31*'COMMISSION ASSUMPTIONS'!$G15*'COMMISSION ASSUMPTIONS'!$H72*'ACQUISITION ASSUMPTIONS'!$D37)</f>
        <v>0</v>
      </c>
      <c r="AH34" s="497">
        <f ca="1">('SUBSCRIBER BASE'!AI31*'COMMISSION ASSUMPTIONS'!$C15*'COMMISSION ASSUMPTIONS'!$H28*'ACQUISITION ASSUMPTIONS'!$D37)+('SUBSCRIBER BASE'!AI31*'COMMISSION ASSUMPTIONS'!$D15*'COMMISSION ASSUMPTIONS'!$H39*'ACQUISITION ASSUMPTIONS'!$D37)+('SUBSCRIBER BASE'!AI31*'COMMISSION ASSUMPTIONS'!$E15*'COMMISSION ASSUMPTIONS'!$H50*'ACQUISITION ASSUMPTIONS'!$D37)+('SUBSCRIBER BASE'!AI31*'COMMISSION ASSUMPTIONS'!$F15*'COMMISSION ASSUMPTIONS'!$H61*'ACQUISITION ASSUMPTIONS'!$D37)+('SUBSCRIBER BASE'!AI31*'COMMISSION ASSUMPTIONS'!$G15*'COMMISSION ASSUMPTIONS'!$H72*'ACQUISITION ASSUMPTIONS'!$D37)</f>
        <v>0</v>
      </c>
      <c r="AI34" s="497">
        <f ca="1">('SUBSCRIBER BASE'!AJ31*'COMMISSION ASSUMPTIONS'!$C15*'COMMISSION ASSUMPTIONS'!$H28*'ACQUISITION ASSUMPTIONS'!$D37)+('SUBSCRIBER BASE'!AJ31*'COMMISSION ASSUMPTIONS'!$D15*'COMMISSION ASSUMPTIONS'!$H39*'ACQUISITION ASSUMPTIONS'!$D37)+('SUBSCRIBER BASE'!AJ31*'COMMISSION ASSUMPTIONS'!$E15*'COMMISSION ASSUMPTIONS'!$H50*'ACQUISITION ASSUMPTIONS'!$D37)+('SUBSCRIBER BASE'!AJ31*'COMMISSION ASSUMPTIONS'!$F15*'COMMISSION ASSUMPTIONS'!$H61*'ACQUISITION ASSUMPTIONS'!$D37)+('SUBSCRIBER BASE'!AJ31*'COMMISSION ASSUMPTIONS'!$G15*'COMMISSION ASSUMPTIONS'!$H72*'ACQUISITION ASSUMPTIONS'!$D37)</f>
        <v>0</v>
      </c>
      <c r="AJ34" s="497">
        <f ca="1">('SUBSCRIBER BASE'!AK31*'COMMISSION ASSUMPTIONS'!$C15*'COMMISSION ASSUMPTIONS'!$H28*'ACQUISITION ASSUMPTIONS'!$D37)+('SUBSCRIBER BASE'!AK31*'COMMISSION ASSUMPTIONS'!$D15*'COMMISSION ASSUMPTIONS'!$H39*'ACQUISITION ASSUMPTIONS'!$D37)+('SUBSCRIBER BASE'!AK31*'COMMISSION ASSUMPTIONS'!$E15*'COMMISSION ASSUMPTIONS'!$H50*'ACQUISITION ASSUMPTIONS'!$D37)+('SUBSCRIBER BASE'!AK31*'COMMISSION ASSUMPTIONS'!$F15*'COMMISSION ASSUMPTIONS'!$H61*'ACQUISITION ASSUMPTIONS'!$D37)+('SUBSCRIBER BASE'!AK31*'COMMISSION ASSUMPTIONS'!$G15*'COMMISSION ASSUMPTIONS'!$H72*'ACQUISITION ASSUMPTIONS'!$D37)</f>
        <v>0</v>
      </c>
      <c r="AK34" s="497">
        <f ca="1">('SUBSCRIBER BASE'!AL31*'COMMISSION ASSUMPTIONS'!$C15*'COMMISSION ASSUMPTIONS'!$H28*'ACQUISITION ASSUMPTIONS'!$D37)+('SUBSCRIBER BASE'!AL31*'COMMISSION ASSUMPTIONS'!$D15*'COMMISSION ASSUMPTIONS'!$H39*'ACQUISITION ASSUMPTIONS'!$D37)+('SUBSCRIBER BASE'!AL31*'COMMISSION ASSUMPTIONS'!$E15*'COMMISSION ASSUMPTIONS'!$H50*'ACQUISITION ASSUMPTIONS'!$D37)+('SUBSCRIBER BASE'!AL31*'COMMISSION ASSUMPTIONS'!$F15*'COMMISSION ASSUMPTIONS'!$H61*'ACQUISITION ASSUMPTIONS'!$D37)+('SUBSCRIBER BASE'!AL31*'COMMISSION ASSUMPTIONS'!$G15*'COMMISSION ASSUMPTIONS'!$H72*'ACQUISITION ASSUMPTIONS'!$D37)</f>
        <v>0</v>
      </c>
      <c r="AL34" s="497">
        <f ca="1">('SUBSCRIBER BASE'!AM31*'COMMISSION ASSUMPTIONS'!$C15*'COMMISSION ASSUMPTIONS'!$H28*'ACQUISITION ASSUMPTIONS'!$D37)+('SUBSCRIBER BASE'!AM31*'COMMISSION ASSUMPTIONS'!$D15*'COMMISSION ASSUMPTIONS'!$H39*'ACQUISITION ASSUMPTIONS'!$D37)+('SUBSCRIBER BASE'!AM31*'COMMISSION ASSUMPTIONS'!$E15*'COMMISSION ASSUMPTIONS'!$H50*'ACQUISITION ASSUMPTIONS'!$D37)+('SUBSCRIBER BASE'!AM31*'COMMISSION ASSUMPTIONS'!$F15*'COMMISSION ASSUMPTIONS'!$H61*'ACQUISITION ASSUMPTIONS'!$D37)+('SUBSCRIBER BASE'!AM31*'COMMISSION ASSUMPTIONS'!$G15*'COMMISSION ASSUMPTIONS'!$H72*'ACQUISITION ASSUMPTIONS'!$D37)</f>
        <v>0</v>
      </c>
      <c r="AM34" s="497">
        <f ca="1">('SUBSCRIBER BASE'!AN31*'COMMISSION ASSUMPTIONS'!$C15*'COMMISSION ASSUMPTIONS'!$H28*'ACQUISITION ASSUMPTIONS'!$D37)+('SUBSCRIBER BASE'!AN31*'COMMISSION ASSUMPTIONS'!$D15*'COMMISSION ASSUMPTIONS'!$H39*'ACQUISITION ASSUMPTIONS'!$D37)+('SUBSCRIBER BASE'!AN31*'COMMISSION ASSUMPTIONS'!$E15*'COMMISSION ASSUMPTIONS'!$H50*'ACQUISITION ASSUMPTIONS'!$D37)+('SUBSCRIBER BASE'!AN31*'COMMISSION ASSUMPTIONS'!$F15*'COMMISSION ASSUMPTIONS'!$H61*'ACQUISITION ASSUMPTIONS'!$D37)+('SUBSCRIBER BASE'!AN31*'COMMISSION ASSUMPTIONS'!$G15*'COMMISSION ASSUMPTIONS'!$H72*'ACQUISITION ASSUMPTIONS'!$D37)</f>
        <v>0</v>
      </c>
      <c r="AN34" s="497">
        <f ca="1">('SUBSCRIBER BASE'!AO31*'COMMISSION ASSUMPTIONS'!$C15*'COMMISSION ASSUMPTIONS'!$H28*'ACQUISITION ASSUMPTIONS'!$D37)+('SUBSCRIBER BASE'!AO31*'COMMISSION ASSUMPTIONS'!$D15*'COMMISSION ASSUMPTIONS'!$H39*'ACQUISITION ASSUMPTIONS'!$D37)+('SUBSCRIBER BASE'!AO31*'COMMISSION ASSUMPTIONS'!$E15*'COMMISSION ASSUMPTIONS'!$H50*'ACQUISITION ASSUMPTIONS'!$D37)+('SUBSCRIBER BASE'!AO31*'COMMISSION ASSUMPTIONS'!$F15*'COMMISSION ASSUMPTIONS'!$H61*'ACQUISITION ASSUMPTIONS'!$D37)+('SUBSCRIBER BASE'!AO31*'COMMISSION ASSUMPTIONS'!$G15*'COMMISSION ASSUMPTIONS'!$H72*'ACQUISITION ASSUMPTIONS'!$D37)</f>
        <v>0</v>
      </c>
      <c r="AO34" s="497">
        <f ca="1">('SUBSCRIBER BASE'!AP31*'COMMISSION ASSUMPTIONS'!$C15*'COMMISSION ASSUMPTIONS'!$H28*'ACQUISITION ASSUMPTIONS'!$D37)+('SUBSCRIBER BASE'!AP31*'COMMISSION ASSUMPTIONS'!$D15*'COMMISSION ASSUMPTIONS'!$H39*'ACQUISITION ASSUMPTIONS'!$D37)+('SUBSCRIBER BASE'!AP31*'COMMISSION ASSUMPTIONS'!$E15*'COMMISSION ASSUMPTIONS'!$H50*'ACQUISITION ASSUMPTIONS'!$D37)+('SUBSCRIBER BASE'!AP31*'COMMISSION ASSUMPTIONS'!$F15*'COMMISSION ASSUMPTIONS'!$H61*'ACQUISITION ASSUMPTIONS'!$D37)+('SUBSCRIBER BASE'!AP31*'COMMISSION ASSUMPTIONS'!$G15*'COMMISSION ASSUMPTIONS'!$H72*'ACQUISITION ASSUMPTIONS'!$D37)</f>
        <v>0</v>
      </c>
      <c r="AP34" s="497">
        <f ca="1">('SUBSCRIBER BASE'!AQ31*'COMMISSION ASSUMPTIONS'!$C15*'COMMISSION ASSUMPTIONS'!$H28*'ACQUISITION ASSUMPTIONS'!$D37)+('SUBSCRIBER BASE'!AQ31*'COMMISSION ASSUMPTIONS'!$D15*'COMMISSION ASSUMPTIONS'!$H39*'ACQUISITION ASSUMPTIONS'!$D37)+('SUBSCRIBER BASE'!AQ31*'COMMISSION ASSUMPTIONS'!$E15*'COMMISSION ASSUMPTIONS'!$H50*'ACQUISITION ASSUMPTIONS'!$D37)+('SUBSCRIBER BASE'!AQ31*'COMMISSION ASSUMPTIONS'!$F15*'COMMISSION ASSUMPTIONS'!$H61*'ACQUISITION ASSUMPTIONS'!$D37)+('SUBSCRIBER BASE'!AQ31*'COMMISSION ASSUMPTIONS'!$G15*'COMMISSION ASSUMPTIONS'!$H72*'ACQUISITION ASSUMPTIONS'!$D37)</f>
        <v>0</v>
      </c>
      <c r="AQ34" s="497">
        <f ca="1">('SUBSCRIBER BASE'!AR31*'COMMISSION ASSUMPTIONS'!$C15*'COMMISSION ASSUMPTIONS'!$H28*'ACQUISITION ASSUMPTIONS'!$D37)+('SUBSCRIBER BASE'!AR31*'COMMISSION ASSUMPTIONS'!$D15*'COMMISSION ASSUMPTIONS'!$H39*'ACQUISITION ASSUMPTIONS'!$D37)+('SUBSCRIBER BASE'!AR31*'COMMISSION ASSUMPTIONS'!$E15*'COMMISSION ASSUMPTIONS'!$H50*'ACQUISITION ASSUMPTIONS'!$D37)+('SUBSCRIBER BASE'!AR31*'COMMISSION ASSUMPTIONS'!$F15*'COMMISSION ASSUMPTIONS'!$H61*'ACQUISITION ASSUMPTIONS'!$D37)+('SUBSCRIBER BASE'!AR31*'COMMISSION ASSUMPTIONS'!$G15*'COMMISSION ASSUMPTIONS'!$H72*'ACQUISITION ASSUMPTIONS'!$D37)</f>
        <v>0</v>
      </c>
      <c r="AR34" s="497">
        <f ca="1">('SUBSCRIBER BASE'!AS31*'COMMISSION ASSUMPTIONS'!$C15*'COMMISSION ASSUMPTIONS'!$H28*'ACQUISITION ASSUMPTIONS'!$D37)+('SUBSCRIBER BASE'!AS31*'COMMISSION ASSUMPTIONS'!$D15*'COMMISSION ASSUMPTIONS'!$H39*'ACQUISITION ASSUMPTIONS'!$D37)+('SUBSCRIBER BASE'!AS31*'COMMISSION ASSUMPTIONS'!$E15*'COMMISSION ASSUMPTIONS'!$H50*'ACQUISITION ASSUMPTIONS'!$D37)+('SUBSCRIBER BASE'!AS31*'COMMISSION ASSUMPTIONS'!$F15*'COMMISSION ASSUMPTIONS'!$H61*'ACQUISITION ASSUMPTIONS'!$D37)+('SUBSCRIBER BASE'!AS31*'COMMISSION ASSUMPTIONS'!$G15*'COMMISSION ASSUMPTIONS'!$H72*'ACQUISITION ASSUMPTIONS'!$D37)</f>
        <v>0</v>
      </c>
      <c r="AS34" s="497">
        <f ca="1">('SUBSCRIBER BASE'!AT31*'COMMISSION ASSUMPTIONS'!$C15*'COMMISSION ASSUMPTIONS'!$H28*'ACQUISITION ASSUMPTIONS'!$D37)+('SUBSCRIBER BASE'!AT31*'COMMISSION ASSUMPTIONS'!$D15*'COMMISSION ASSUMPTIONS'!$H39*'ACQUISITION ASSUMPTIONS'!$D37)+('SUBSCRIBER BASE'!AT31*'COMMISSION ASSUMPTIONS'!$E15*'COMMISSION ASSUMPTIONS'!$H50*'ACQUISITION ASSUMPTIONS'!$D37)+('SUBSCRIBER BASE'!AT31*'COMMISSION ASSUMPTIONS'!$F15*'COMMISSION ASSUMPTIONS'!$H61*'ACQUISITION ASSUMPTIONS'!$D37)+('SUBSCRIBER BASE'!AT31*'COMMISSION ASSUMPTIONS'!$G15*'COMMISSION ASSUMPTIONS'!$H72*'ACQUISITION ASSUMPTIONS'!$D37)</f>
        <v>0</v>
      </c>
      <c r="AT34" s="497">
        <f ca="1">('SUBSCRIBER BASE'!AU31*'COMMISSION ASSUMPTIONS'!$C15*'COMMISSION ASSUMPTIONS'!$H28*'ACQUISITION ASSUMPTIONS'!$D37)+('SUBSCRIBER BASE'!AU31*'COMMISSION ASSUMPTIONS'!$D15*'COMMISSION ASSUMPTIONS'!$H39*'ACQUISITION ASSUMPTIONS'!$D37)+('SUBSCRIBER BASE'!AU31*'COMMISSION ASSUMPTIONS'!$E15*'COMMISSION ASSUMPTIONS'!$H50*'ACQUISITION ASSUMPTIONS'!$D37)+('SUBSCRIBER BASE'!AU31*'COMMISSION ASSUMPTIONS'!$F15*'COMMISSION ASSUMPTIONS'!$H61*'ACQUISITION ASSUMPTIONS'!$D37)+('SUBSCRIBER BASE'!AU31*'COMMISSION ASSUMPTIONS'!$G15*'COMMISSION ASSUMPTIONS'!$H72*'ACQUISITION ASSUMPTIONS'!$D37)</f>
        <v>0</v>
      </c>
      <c r="AU34" s="497">
        <f ca="1">('SUBSCRIBER BASE'!AV31*'COMMISSION ASSUMPTIONS'!$C15*'COMMISSION ASSUMPTIONS'!$H28*'ACQUISITION ASSUMPTIONS'!$D37)+('SUBSCRIBER BASE'!AV31*'COMMISSION ASSUMPTIONS'!$D15*'COMMISSION ASSUMPTIONS'!$H39*'ACQUISITION ASSUMPTIONS'!$D37)+('SUBSCRIBER BASE'!AV31*'COMMISSION ASSUMPTIONS'!$E15*'COMMISSION ASSUMPTIONS'!$H50*'ACQUISITION ASSUMPTIONS'!$D37)+('SUBSCRIBER BASE'!AV31*'COMMISSION ASSUMPTIONS'!$F15*'COMMISSION ASSUMPTIONS'!$H61*'ACQUISITION ASSUMPTIONS'!$D37)+('SUBSCRIBER BASE'!AV31*'COMMISSION ASSUMPTIONS'!$G15*'COMMISSION ASSUMPTIONS'!$H72*'ACQUISITION ASSUMPTIONS'!$D37)</f>
        <v>0</v>
      </c>
      <c r="AV34" s="497">
        <f ca="1">('SUBSCRIBER BASE'!AW31*'COMMISSION ASSUMPTIONS'!$C15*'COMMISSION ASSUMPTIONS'!$H28*'ACQUISITION ASSUMPTIONS'!$D37)+('SUBSCRIBER BASE'!AW31*'COMMISSION ASSUMPTIONS'!$D15*'COMMISSION ASSUMPTIONS'!$H39*'ACQUISITION ASSUMPTIONS'!$D37)+('SUBSCRIBER BASE'!AW31*'COMMISSION ASSUMPTIONS'!$E15*'COMMISSION ASSUMPTIONS'!$H50*'ACQUISITION ASSUMPTIONS'!$D37)+('SUBSCRIBER BASE'!AW31*'COMMISSION ASSUMPTIONS'!$F15*'COMMISSION ASSUMPTIONS'!$H61*'ACQUISITION ASSUMPTIONS'!$D37)+('SUBSCRIBER BASE'!AW31*'COMMISSION ASSUMPTIONS'!$G15*'COMMISSION ASSUMPTIONS'!$H72*'ACQUISITION ASSUMPTIONS'!$D37)</f>
        <v>0</v>
      </c>
      <c r="AW34" s="497">
        <f ca="1">('SUBSCRIBER BASE'!AX31*'COMMISSION ASSUMPTIONS'!$C15*'COMMISSION ASSUMPTIONS'!$H28*'ACQUISITION ASSUMPTIONS'!$D37)+('SUBSCRIBER BASE'!AX31*'COMMISSION ASSUMPTIONS'!$D15*'COMMISSION ASSUMPTIONS'!$H39*'ACQUISITION ASSUMPTIONS'!$D37)+('SUBSCRIBER BASE'!AX31*'COMMISSION ASSUMPTIONS'!$E15*'COMMISSION ASSUMPTIONS'!$H50*'ACQUISITION ASSUMPTIONS'!$D37)+('SUBSCRIBER BASE'!AX31*'COMMISSION ASSUMPTIONS'!$F15*'COMMISSION ASSUMPTIONS'!$H61*'ACQUISITION ASSUMPTIONS'!$D37)+('SUBSCRIBER BASE'!AX31*'COMMISSION ASSUMPTIONS'!$G15*'COMMISSION ASSUMPTIONS'!$H72*'ACQUISITION ASSUMPTIONS'!$D37)</f>
        <v>0</v>
      </c>
      <c r="AX34" s="497">
        <f ca="1">('SUBSCRIBER BASE'!AY31*'COMMISSION ASSUMPTIONS'!$C15*'COMMISSION ASSUMPTIONS'!$H28*'ACQUISITION ASSUMPTIONS'!$D37)+('SUBSCRIBER BASE'!AY31*'COMMISSION ASSUMPTIONS'!$D15*'COMMISSION ASSUMPTIONS'!$H39*'ACQUISITION ASSUMPTIONS'!$D37)+('SUBSCRIBER BASE'!AY31*'COMMISSION ASSUMPTIONS'!$E15*'COMMISSION ASSUMPTIONS'!$H50*'ACQUISITION ASSUMPTIONS'!$D37)+('SUBSCRIBER BASE'!AY31*'COMMISSION ASSUMPTIONS'!$F15*'COMMISSION ASSUMPTIONS'!$H61*'ACQUISITION ASSUMPTIONS'!$D37)+('SUBSCRIBER BASE'!AY31*'COMMISSION ASSUMPTIONS'!$G15*'COMMISSION ASSUMPTIONS'!$H72*'ACQUISITION ASSUMPTIONS'!$D37)</f>
        <v>0</v>
      </c>
      <c r="AY34" s="497">
        <f ca="1">('SUBSCRIBER BASE'!AZ31*'COMMISSION ASSUMPTIONS'!$C15*'COMMISSION ASSUMPTIONS'!$H28*'ACQUISITION ASSUMPTIONS'!$D37)+('SUBSCRIBER BASE'!AZ31*'COMMISSION ASSUMPTIONS'!$D15*'COMMISSION ASSUMPTIONS'!$H39*'ACQUISITION ASSUMPTIONS'!$D37)+('SUBSCRIBER BASE'!AZ31*'COMMISSION ASSUMPTIONS'!$E15*'COMMISSION ASSUMPTIONS'!$H50*'ACQUISITION ASSUMPTIONS'!$D37)+('SUBSCRIBER BASE'!AZ31*'COMMISSION ASSUMPTIONS'!$F15*'COMMISSION ASSUMPTIONS'!$H61*'ACQUISITION ASSUMPTIONS'!$D37)+('SUBSCRIBER BASE'!AZ31*'COMMISSION ASSUMPTIONS'!$G15*'COMMISSION ASSUMPTIONS'!$H72*'ACQUISITION ASSUMPTIONS'!$D37)</f>
        <v>0</v>
      </c>
      <c r="AZ34" s="497">
        <f ca="1">('SUBSCRIBER BASE'!BA31*'COMMISSION ASSUMPTIONS'!$C15*'COMMISSION ASSUMPTIONS'!$H28*'ACQUISITION ASSUMPTIONS'!$D37)+('SUBSCRIBER BASE'!BA31*'COMMISSION ASSUMPTIONS'!$D15*'COMMISSION ASSUMPTIONS'!$H39*'ACQUISITION ASSUMPTIONS'!$D37)+('SUBSCRIBER BASE'!BA31*'COMMISSION ASSUMPTIONS'!$E15*'COMMISSION ASSUMPTIONS'!$H50*'ACQUISITION ASSUMPTIONS'!$D37)+('SUBSCRIBER BASE'!BA31*'COMMISSION ASSUMPTIONS'!$F15*'COMMISSION ASSUMPTIONS'!$H61*'ACQUISITION ASSUMPTIONS'!$D37)+('SUBSCRIBER BASE'!BA31*'COMMISSION ASSUMPTIONS'!$G15*'COMMISSION ASSUMPTIONS'!$H72*'ACQUISITION ASSUMPTIONS'!$D37)</f>
        <v>0</v>
      </c>
      <c r="BA34" s="497">
        <f ca="1">('SUBSCRIBER BASE'!BB31*'COMMISSION ASSUMPTIONS'!$C15*'COMMISSION ASSUMPTIONS'!$H28*'ACQUISITION ASSUMPTIONS'!$D37)+('SUBSCRIBER BASE'!BB31*'COMMISSION ASSUMPTIONS'!$D15*'COMMISSION ASSUMPTIONS'!$H39*'ACQUISITION ASSUMPTIONS'!$D37)+('SUBSCRIBER BASE'!BB31*'COMMISSION ASSUMPTIONS'!$E15*'COMMISSION ASSUMPTIONS'!$H50*'ACQUISITION ASSUMPTIONS'!$D37)+('SUBSCRIBER BASE'!BB31*'COMMISSION ASSUMPTIONS'!$F15*'COMMISSION ASSUMPTIONS'!$H61*'ACQUISITION ASSUMPTIONS'!$D37)+('SUBSCRIBER BASE'!BB31*'COMMISSION ASSUMPTIONS'!$G15*'COMMISSION ASSUMPTIONS'!$H72*'ACQUISITION ASSUMPTIONS'!$D37)</f>
        <v>0</v>
      </c>
      <c r="BB34" s="497">
        <f ca="1">('SUBSCRIBER BASE'!BC31*'COMMISSION ASSUMPTIONS'!$C15*'COMMISSION ASSUMPTIONS'!$H28*'ACQUISITION ASSUMPTIONS'!$D37)+('SUBSCRIBER BASE'!BC31*'COMMISSION ASSUMPTIONS'!$D15*'COMMISSION ASSUMPTIONS'!$H39*'ACQUISITION ASSUMPTIONS'!$D37)+('SUBSCRIBER BASE'!BC31*'COMMISSION ASSUMPTIONS'!$E15*'COMMISSION ASSUMPTIONS'!$H50*'ACQUISITION ASSUMPTIONS'!$D37)+('SUBSCRIBER BASE'!BC31*'COMMISSION ASSUMPTIONS'!$F15*'COMMISSION ASSUMPTIONS'!$H61*'ACQUISITION ASSUMPTIONS'!$D37)+('SUBSCRIBER BASE'!BC31*'COMMISSION ASSUMPTIONS'!$G15*'COMMISSION ASSUMPTIONS'!$H72*'ACQUISITION ASSUMPTIONS'!$D37)</f>
        <v>0</v>
      </c>
      <c r="BC34" s="497">
        <f ca="1">('SUBSCRIBER BASE'!BD31*'COMMISSION ASSUMPTIONS'!$C15*'COMMISSION ASSUMPTIONS'!$H28*'ACQUISITION ASSUMPTIONS'!$D37)+('SUBSCRIBER BASE'!BD31*'COMMISSION ASSUMPTIONS'!$D15*'COMMISSION ASSUMPTIONS'!$H39*'ACQUISITION ASSUMPTIONS'!$D37)+('SUBSCRIBER BASE'!BD31*'COMMISSION ASSUMPTIONS'!$E15*'COMMISSION ASSUMPTIONS'!$H50*'ACQUISITION ASSUMPTIONS'!$D37)+('SUBSCRIBER BASE'!BD31*'COMMISSION ASSUMPTIONS'!$F15*'COMMISSION ASSUMPTIONS'!$H61*'ACQUISITION ASSUMPTIONS'!$D37)+('SUBSCRIBER BASE'!BD31*'COMMISSION ASSUMPTIONS'!$G15*'COMMISSION ASSUMPTIONS'!$H72*'ACQUISITION ASSUMPTIONS'!$D37)</f>
        <v>0</v>
      </c>
      <c r="BD34" s="497">
        <f ca="1">('SUBSCRIBER BASE'!BE31*'COMMISSION ASSUMPTIONS'!$C15*'COMMISSION ASSUMPTIONS'!$H28*'ACQUISITION ASSUMPTIONS'!$D37)+('SUBSCRIBER BASE'!BE31*'COMMISSION ASSUMPTIONS'!$D15*'COMMISSION ASSUMPTIONS'!$H39*'ACQUISITION ASSUMPTIONS'!$D37)+('SUBSCRIBER BASE'!BE31*'COMMISSION ASSUMPTIONS'!$E15*'COMMISSION ASSUMPTIONS'!$H50*'ACQUISITION ASSUMPTIONS'!$D37)+('SUBSCRIBER BASE'!BE31*'COMMISSION ASSUMPTIONS'!$F15*'COMMISSION ASSUMPTIONS'!$H61*'ACQUISITION ASSUMPTIONS'!$D37)+('SUBSCRIBER BASE'!BE31*'COMMISSION ASSUMPTIONS'!$G15*'COMMISSION ASSUMPTIONS'!$H72*'ACQUISITION ASSUMPTIONS'!$D37)</f>
        <v>0</v>
      </c>
      <c r="BE34" s="497">
        <f ca="1">('SUBSCRIBER BASE'!BF31*'COMMISSION ASSUMPTIONS'!$C15*'COMMISSION ASSUMPTIONS'!$H28*'ACQUISITION ASSUMPTIONS'!$D37)+('SUBSCRIBER BASE'!BF31*'COMMISSION ASSUMPTIONS'!$D15*'COMMISSION ASSUMPTIONS'!$H39*'ACQUISITION ASSUMPTIONS'!$D37)+('SUBSCRIBER BASE'!BF31*'COMMISSION ASSUMPTIONS'!$E15*'COMMISSION ASSUMPTIONS'!$H50*'ACQUISITION ASSUMPTIONS'!$D37)+('SUBSCRIBER BASE'!BF31*'COMMISSION ASSUMPTIONS'!$F15*'COMMISSION ASSUMPTIONS'!$H61*'ACQUISITION ASSUMPTIONS'!$D37)+('SUBSCRIBER BASE'!BF31*'COMMISSION ASSUMPTIONS'!$G15*'COMMISSION ASSUMPTIONS'!$H72*'ACQUISITION ASSUMPTIONS'!$D37)</f>
        <v>0</v>
      </c>
      <c r="BF34" s="497">
        <f ca="1">('SUBSCRIBER BASE'!BG31*'COMMISSION ASSUMPTIONS'!$C15*'COMMISSION ASSUMPTIONS'!$H28*'ACQUISITION ASSUMPTIONS'!$D37)+('SUBSCRIBER BASE'!BG31*'COMMISSION ASSUMPTIONS'!$D15*'COMMISSION ASSUMPTIONS'!$H39*'ACQUISITION ASSUMPTIONS'!$D37)+('SUBSCRIBER BASE'!BG31*'COMMISSION ASSUMPTIONS'!$E15*'COMMISSION ASSUMPTIONS'!$H50*'ACQUISITION ASSUMPTIONS'!$D37)+('SUBSCRIBER BASE'!BG31*'COMMISSION ASSUMPTIONS'!$F15*'COMMISSION ASSUMPTIONS'!$H61*'ACQUISITION ASSUMPTIONS'!$D37)+('SUBSCRIBER BASE'!BG31*'COMMISSION ASSUMPTIONS'!$G15*'COMMISSION ASSUMPTIONS'!$H72*'ACQUISITION ASSUMPTIONS'!$D37)</f>
        <v>0</v>
      </c>
      <c r="BG34" s="497">
        <f ca="1">('SUBSCRIBER BASE'!BH31*'COMMISSION ASSUMPTIONS'!$C15*'COMMISSION ASSUMPTIONS'!$H28*'ACQUISITION ASSUMPTIONS'!$D37)+('SUBSCRIBER BASE'!BH31*'COMMISSION ASSUMPTIONS'!$D15*'COMMISSION ASSUMPTIONS'!$H39*'ACQUISITION ASSUMPTIONS'!$D37)+('SUBSCRIBER BASE'!BH31*'COMMISSION ASSUMPTIONS'!$E15*'COMMISSION ASSUMPTIONS'!$H50*'ACQUISITION ASSUMPTIONS'!$D37)+('SUBSCRIBER BASE'!BH31*'COMMISSION ASSUMPTIONS'!$F15*'COMMISSION ASSUMPTIONS'!$H61*'ACQUISITION ASSUMPTIONS'!$D37)+('SUBSCRIBER BASE'!BH31*'COMMISSION ASSUMPTIONS'!$G15*'COMMISSION ASSUMPTIONS'!$H72*'ACQUISITION ASSUMPTIONS'!$D37)</f>
        <v>0</v>
      </c>
      <c r="BH34" s="497">
        <f ca="1">('SUBSCRIBER BASE'!BI31*'COMMISSION ASSUMPTIONS'!$C15*'COMMISSION ASSUMPTIONS'!$H28*'ACQUISITION ASSUMPTIONS'!$D37)+('SUBSCRIBER BASE'!BI31*'COMMISSION ASSUMPTIONS'!$D15*'COMMISSION ASSUMPTIONS'!$H39*'ACQUISITION ASSUMPTIONS'!$D37)+('SUBSCRIBER BASE'!BI31*'COMMISSION ASSUMPTIONS'!$E15*'COMMISSION ASSUMPTIONS'!$H50*'ACQUISITION ASSUMPTIONS'!$D37)+('SUBSCRIBER BASE'!BI31*'COMMISSION ASSUMPTIONS'!$F15*'COMMISSION ASSUMPTIONS'!$H61*'ACQUISITION ASSUMPTIONS'!$D37)+('SUBSCRIBER BASE'!BI31*'COMMISSION ASSUMPTIONS'!$G15*'COMMISSION ASSUMPTIONS'!$H72*'ACQUISITION ASSUMPTIONS'!$D37)</f>
        <v>0</v>
      </c>
      <c r="BI34" s="497">
        <f ca="1">('SUBSCRIBER BASE'!BJ31*'COMMISSION ASSUMPTIONS'!$C15*'COMMISSION ASSUMPTIONS'!$H28*'ACQUISITION ASSUMPTIONS'!$D37)+('SUBSCRIBER BASE'!BJ31*'COMMISSION ASSUMPTIONS'!$D15*'COMMISSION ASSUMPTIONS'!$H39*'ACQUISITION ASSUMPTIONS'!$D37)+('SUBSCRIBER BASE'!BJ31*'COMMISSION ASSUMPTIONS'!$E15*'COMMISSION ASSUMPTIONS'!$H50*'ACQUISITION ASSUMPTIONS'!$D37)+('SUBSCRIBER BASE'!BJ31*'COMMISSION ASSUMPTIONS'!$F15*'COMMISSION ASSUMPTIONS'!$H61*'ACQUISITION ASSUMPTIONS'!$D37)+('SUBSCRIBER BASE'!BJ31*'COMMISSION ASSUMPTIONS'!$G15*'COMMISSION ASSUMPTIONS'!$H72*'ACQUISITION ASSUMPTIONS'!$D37)</f>
        <v>0</v>
      </c>
      <c r="BJ34" s="497">
        <f ca="1">('SUBSCRIBER BASE'!BK31*'COMMISSION ASSUMPTIONS'!$C15*'COMMISSION ASSUMPTIONS'!$H28*'ACQUISITION ASSUMPTIONS'!$D37)+('SUBSCRIBER BASE'!BK31*'COMMISSION ASSUMPTIONS'!$D15*'COMMISSION ASSUMPTIONS'!$H39*'ACQUISITION ASSUMPTIONS'!$D37)+('SUBSCRIBER BASE'!BK31*'COMMISSION ASSUMPTIONS'!$E15*'COMMISSION ASSUMPTIONS'!$H50*'ACQUISITION ASSUMPTIONS'!$D37)+('SUBSCRIBER BASE'!BK31*'COMMISSION ASSUMPTIONS'!$F15*'COMMISSION ASSUMPTIONS'!$H61*'ACQUISITION ASSUMPTIONS'!$D37)+('SUBSCRIBER BASE'!BK31*'COMMISSION ASSUMPTIONS'!$G15*'COMMISSION ASSUMPTIONS'!$H72*'ACQUISITION ASSUMPTIONS'!$D37)</f>
        <v>0</v>
      </c>
      <c r="BK34" s="497">
        <f ca="1">('SUBSCRIBER BASE'!BL31*'COMMISSION ASSUMPTIONS'!$C15*'COMMISSION ASSUMPTIONS'!$H28*'ACQUISITION ASSUMPTIONS'!$D37)+('SUBSCRIBER BASE'!BL31*'COMMISSION ASSUMPTIONS'!$D15*'COMMISSION ASSUMPTIONS'!$H39*'ACQUISITION ASSUMPTIONS'!$D37)+('SUBSCRIBER BASE'!BL31*'COMMISSION ASSUMPTIONS'!$E15*'COMMISSION ASSUMPTIONS'!$H50*'ACQUISITION ASSUMPTIONS'!$D37)+('SUBSCRIBER BASE'!BL31*'COMMISSION ASSUMPTIONS'!$F15*'COMMISSION ASSUMPTIONS'!$H61*'ACQUISITION ASSUMPTIONS'!$D37)+('SUBSCRIBER BASE'!BL31*'COMMISSION ASSUMPTIONS'!$G15*'COMMISSION ASSUMPTIONS'!$H72*'ACQUISITION ASSUMPTIONS'!$D37)</f>
        <v>0</v>
      </c>
      <c r="BL34" s="497">
        <f ca="1">('SUBSCRIBER BASE'!BM31*'COMMISSION ASSUMPTIONS'!$C15*'COMMISSION ASSUMPTIONS'!$H28*'ACQUISITION ASSUMPTIONS'!$D37)+('SUBSCRIBER BASE'!BM31*'COMMISSION ASSUMPTIONS'!$D15*'COMMISSION ASSUMPTIONS'!$H39*'ACQUISITION ASSUMPTIONS'!$D37)+('SUBSCRIBER BASE'!BM31*'COMMISSION ASSUMPTIONS'!$E15*'COMMISSION ASSUMPTIONS'!$H50*'ACQUISITION ASSUMPTIONS'!$D37)+('SUBSCRIBER BASE'!BM31*'COMMISSION ASSUMPTIONS'!$F15*'COMMISSION ASSUMPTIONS'!$H61*'ACQUISITION ASSUMPTIONS'!$D37)+('SUBSCRIBER BASE'!BM31*'COMMISSION ASSUMPTIONS'!$G15*'COMMISSION ASSUMPTIONS'!$H72*'ACQUISITION ASSUMPTIONS'!$D37)</f>
        <v>0</v>
      </c>
      <c r="BM34" s="497">
        <f ca="1">('SUBSCRIBER BASE'!BN31*'COMMISSION ASSUMPTIONS'!$C15*'COMMISSION ASSUMPTIONS'!$H28*'ACQUISITION ASSUMPTIONS'!$D37)+('SUBSCRIBER BASE'!BN31*'COMMISSION ASSUMPTIONS'!$D15*'COMMISSION ASSUMPTIONS'!$H39*'ACQUISITION ASSUMPTIONS'!$D37)+('SUBSCRIBER BASE'!BN31*'COMMISSION ASSUMPTIONS'!$E15*'COMMISSION ASSUMPTIONS'!$H50*'ACQUISITION ASSUMPTIONS'!$D37)+('SUBSCRIBER BASE'!BN31*'COMMISSION ASSUMPTIONS'!$F15*'COMMISSION ASSUMPTIONS'!$H61*'ACQUISITION ASSUMPTIONS'!$D37)+('SUBSCRIBER BASE'!BN31*'COMMISSION ASSUMPTIONS'!$G15*'COMMISSION ASSUMPTIONS'!$H72*'ACQUISITION ASSUMPTIONS'!$D37)</f>
        <v>0</v>
      </c>
      <c r="BN34" s="497">
        <f ca="1">('SUBSCRIBER BASE'!BO31*'COMMISSION ASSUMPTIONS'!$C15*'COMMISSION ASSUMPTIONS'!$H28*'ACQUISITION ASSUMPTIONS'!$D37)+('SUBSCRIBER BASE'!BO31*'COMMISSION ASSUMPTIONS'!$D15*'COMMISSION ASSUMPTIONS'!$H39*'ACQUISITION ASSUMPTIONS'!$D37)+('SUBSCRIBER BASE'!BO31*'COMMISSION ASSUMPTIONS'!$E15*'COMMISSION ASSUMPTIONS'!$H50*'ACQUISITION ASSUMPTIONS'!$D37)+('SUBSCRIBER BASE'!BO31*'COMMISSION ASSUMPTIONS'!$F15*'COMMISSION ASSUMPTIONS'!$H61*'ACQUISITION ASSUMPTIONS'!$D37)+('SUBSCRIBER BASE'!BO31*'COMMISSION ASSUMPTIONS'!$G15*'COMMISSION ASSUMPTIONS'!$H72*'ACQUISITION ASSUMPTIONS'!$D37)</f>
        <v>0</v>
      </c>
      <c r="BO34" s="497">
        <f ca="1">('SUBSCRIBER BASE'!BP31*'COMMISSION ASSUMPTIONS'!$C15*'COMMISSION ASSUMPTIONS'!$H28*'ACQUISITION ASSUMPTIONS'!$D37)+('SUBSCRIBER BASE'!BP31*'COMMISSION ASSUMPTIONS'!$D15*'COMMISSION ASSUMPTIONS'!$H39*'ACQUISITION ASSUMPTIONS'!$D37)+('SUBSCRIBER BASE'!BP31*'COMMISSION ASSUMPTIONS'!$E15*'COMMISSION ASSUMPTIONS'!$H50*'ACQUISITION ASSUMPTIONS'!$D37)+('SUBSCRIBER BASE'!BP31*'COMMISSION ASSUMPTIONS'!$F15*'COMMISSION ASSUMPTIONS'!$H61*'ACQUISITION ASSUMPTIONS'!$D37)+('SUBSCRIBER BASE'!BP31*'COMMISSION ASSUMPTIONS'!$G15*'COMMISSION ASSUMPTIONS'!$H72*'ACQUISITION ASSUMPTIONS'!$D37)</f>
        <v>0</v>
      </c>
      <c r="BP34" s="497">
        <f ca="1">('SUBSCRIBER BASE'!BQ31*'COMMISSION ASSUMPTIONS'!$C15*'COMMISSION ASSUMPTIONS'!$H28*'ACQUISITION ASSUMPTIONS'!$D37)+('SUBSCRIBER BASE'!BQ31*'COMMISSION ASSUMPTIONS'!$D15*'COMMISSION ASSUMPTIONS'!$H39*'ACQUISITION ASSUMPTIONS'!$D37)+('SUBSCRIBER BASE'!BQ31*'COMMISSION ASSUMPTIONS'!$E15*'COMMISSION ASSUMPTIONS'!$H50*'ACQUISITION ASSUMPTIONS'!$D37)+('SUBSCRIBER BASE'!BQ31*'COMMISSION ASSUMPTIONS'!$F15*'COMMISSION ASSUMPTIONS'!$H61*'ACQUISITION ASSUMPTIONS'!$D37)+('SUBSCRIBER BASE'!BQ31*'COMMISSION ASSUMPTIONS'!$G15*'COMMISSION ASSUMPTIONS'!$H72*'ACQUISITION ASSUMPTIONS'!$D37)</f>
        <v>0</v>
      </c>
      <c r="BQ34" s="497">
        <f ca="1">('SUBSCRIBER BASE'!BR31*'COMMISSION ASSUMPTIONS'!$C15*'COMMISSION ASSUMPTIONS'!$H28*'ACQUISITION ASSUMPTIONS'!$D37)+('SUBSCRIBER BASE'!BR31*'COMMISSION ASSUMPTIONS'!$D15*'COMMISSION ASSUMPTIONS'!$H39*'ACQUISITION ASSUMPTIONS'!$D37)+('SUBSCRIBER BASE'!BR31*'COMMISSION ASSUMPTIONS'!$E15*'COMMISSION ASSUMPTIONS'!$H50*'ACQUISITION ASSUMPTIONS'!$D37)+('SUBSCRIBER BASE'!BR31*'COMMISSION ASSUMPTIONS'!$F15*'COMMISSION ASSUMPTIONS'!$H61*'ACQUISITION ASSUMPTIONS'!$D37)+('SUBSCRIBER BASE'!BR31*'COMMISSION ASSUMPTIONS'!$G15*'COMMISSION ASSUMPTIONS'!$H72*'ACQUISITION ASSUMPTIONS'!$D37)</f>
        <v>0</v>
      </c>
      <c r="BR34" s="497">
        <f ca="1">('SUBSCRIBER BASE'!BS31*'COMMISSION ASSUMPTIONS'!$C15*'COMMISSION ASSUMPTIONS'!$H28*'ACQUISITION ASSUMPTIONS'!$D37)+('SUBSCRIBER BASE'!BS31*'COMMISSION ASSUMPTIONS'!$D15*'COMMISSION ASSUMPTIONS'!$H39*'ACQUISITION ASSUMPTIONS'!$D37)+('SUBSCRIBER BASE'!BS31*'COMMISSION ASSUMPTIONS'!$E15*'COMMISSION ASSUMPTIONS'!$H50*'ACQUISITION ASSUMPTIONS'!$D37)+('SUBSCRIBER BASE'!BS31*'COMMISSION ASSUMPTIONS'!$F15*'COMMISSION ASSUMPTIONS'!$H61*'ACQUISITION ASSUMPTIONS'!$D37)+('SUBSCRIBER BASE'!BS31*'COMMISSION ASSUMPTIONS'!$G15*'COMMISSION ASSUMPTIONS'!$H72*'ACQUISITION ASSUMPTIONS'!$D37)</f>
        <v>0</v>
      </c>
    </row>
    <row r="35" spans="2:70" ht="25" customHeight="1" outlineLevel="1">
      <c r="B35" s="181" t="str">
        <f t="shared" si="11"/>
        <v>500 MB</v>
      </c>
      <c r="C35" s="497">
        <f>('SUBSCRIBER BASE'!C32*'COMMISSION ASSUMPTIONS'!$C16*'COMMISSION ASSUMPTIONS'!$H29*'ACQUISITION ASSUMPTIONS'!$D38)+('SUBSCRIBER BASE'!C32*'COMMISSION ASSUMPTIONS'!$D16*'COMMISSION ASSUMPTIONS'!$H40*'ACQUISITION ASSUMPTIONS'!$D38)+('SUBSCRIBER BASE'!C32*'COMMISSION ASSUMPTIONS'!$E16*'COMMISSION ASSUMPTIONS'!$H51*'ACQUISITION ASSUMPTIONS'!$D38)+('SUBSCRIBER BASE'!C32*'COMMISSION ASSUMPTIONS'!$F16*'COMMISSION ASSUMPTIONS'!$H62*'ACQUISITION ASSUMPTIONS'!$D38)+('SUBSCRIBER BASE'!C32*'COMMISSION ASSUMPTIONS'!$G16*'COMMISSION ASSUMPTIONS'!$H73*'ACQUISITION ASSUMPTIONS'!$D38)</f>
        <v>0</v>
      </c>
      <c r="D35" s="497">
        <f>('SUBSCRIBER BASE'!D32*'COMMISSION ASSUMPTIONS'!$C16*'COMMISSION ASSUMPTIONS'!$H29*'ACQUISITION ASSUMPTIONS'!$D38)+('SUBSCRIBER BASE'!D32*'COMMISSION ASSUMPTIONS'!$D16*'COMMISSION ASSUMPTIONS'!$H40*'ACQUISITION ASSUMPTIONS'!$D38)+('SUBSCRIBER BASE'!D32*'COMMISSION ASSUMPTIONS'!$E16*'COMMISSION ASSUMPTIONS'!$H51*'ACQUISITION ASSUMPTIONS'!$D38)+('SUBSCRIBER BASE'!D32*'COMMISSION ASSUMPTIONS'!$F16*'COMMISSION ASSUMPTIONS'!$H62*'ACQUISITION ASSUMPTIONS'!$D38)+('SUBSCRIBER BASE'!D32*'COMMISSION ASSUMPTIONS'!$G16*'COMMISSION ASSUMPTIONS'!$H73*'ACQUISITION ASSUMPTIONS'!$D38)</f>
        <v>0</v>
      </c>
      <c r="E35" s="497">
        <f>('SUBSCRIBER BASE'!E32*'COMMISSION ASSUMPTIONS'!$C16*'COMMISSION ASSUMPTIONS'!$H29*'ACQUISITION ASSUMPTIONS'!$D38)+('SUBSCRIBER BASE'!E32*'COMMISSION ASSUMPTIONS'!$D16*'COMMISSION ASSUMPTIONS'!$H40*'ACQUISITION ASSUMPTIONS'!$D38)+('SUBSCRIBER BASE'!E32*'COMMISSION ASSUMPTIONS'!$E16*'COMMISSION ASSUMPTIONS'!$H51*'ACQUISITION ASSUMPTIONS'!$D38)+('SUBSCRIBER BASE'!E32*'COMMISSION ASSUMPTIONS'!$F16*'COMMISSION ASSUMPTIONS'!$H62*'ACQUISITION ASSUMPTIONS'!$D38)+('SUBSCRIBER BASE'!E32*'COMMISSION ASSUMPTIONS'!$G16*'COMMISSION ASSUMPTIONS'!$H73*'ACQUISITION ASSUMPTIONS'!$D38)</f>
        <v>0</v>
      </c>
      <c r="F35" s="497">
        <f>('SUBSCRIBER BASE'!F32*'COMMISSION ASSUMPTIONS'!$C16*'COMMISSION ASSUMPTIONS'!$H29*'ACQUISITION ASSUMPTIONS'!$D38)+('SUBSCRIBER BASE'!F32*'COMMISSION ASSUMPTIONS'!$D16*'COMMISSION ASSUMPTIONS'!$H40*'ACQUISITION ASSUMPTIONS'!$D38)+('SUBSCRIBER BASE'!F32*'COMMISSION ASSUMPTIONS'!$E16*'COMMISSION ASSUMPTIONS'!$H51*'ACQUISITION ASSUMPTIONS'!$D38)+('SUBSCRIBER BASE'!F32*'COMMISSION ASSUMPTIONS'!$F16*'COMMISSION ASSUMPTIONS'!$H62*'ACQUISITION ASSUMPTIONS'!$D38)+('SUBSCRIBER BASE'!F32*'COMMISSION ASSUMPTIONS'!$G16*'COMMISSION ASSUMPTIONS'!$H73*'ACQUISITION ASSUMPTIONS'!$D38)</f>
        <v>0</v>
      </c>
      <c r="G35" s="497">
        <f>('SUBSCRIBER BASE'!G32*'COMMISSION ASSUMPTIONS'!$C16*'COMMISSION ASSUMPTIONS'!$H29*'ACQUISITION ASSUMPTIONS'!$D38)+('SUBSCRIBER BASE'!G32*'COMMISSION ASSUMPTIONS'!$D16*'COMMISSION ASSUMPTIONS'!$H40*'ACQUISITION ASSUMPTIONS'!$D38)+('SUBSCRIBER BASE'!G32*'COMMISSION ASSUMPTIONS'!$E16*'COMMISSION ASSUMPTIONS'!$H51*'ACQUISITION ASSUMPTIONS'!$D38)+('SUBSCRIBER BASE'!G32*'COMMISSION ASSUMPTIONS'!$F16*'COMMISSION ASSUMPTIONS'!$H62*'ACQUISITION ASSUMPTIONS'!$D38)+('SUBSCRIBER BASE'!G32*'COMMISSION ASSUMPTIONS'!$G16*'COMMISSION ASSUMPTIONS'!$H73*'ACQUISITION ASSUMPTIONS'!$D38)</f>
        <v>0</v>
      </c>
      <c r="H35" s="497">
        <f>('SUBSCRIBER BASE'!H32*'COMMISSION ASSUMPTIONS'!$C16*'COMMISSION ASSUMPTIONS'!$H29*'ACQUISITION ASSUMPTIONS'!$D38)+('SUBSCRIBER BASE'!H32*'COMMISSION ASSUMPTIONS'!$D16*'COMMISSION ASSUMPTIONS'!$H40*'ACQUISITION ASSUMPTIONS'!$D38)+('SUBSCRIBER BASE'!H32*'COMMISSION ASSUMPTIONS'!$E16*'COMMISSION ASSUMPTIONS'!$H51*'ACQUISITION ASSUMPTIONS'!$D38)+('SUBSCRIBER BASE'!H32*'COMMISSION ASSUMPTIONS'!$F16*'COMMISSION ASSUMPTIONS'!$H62*'ACQUISITION ASSUMPTIONS'!$D38)+('SUBSCRIBER BASE'!H32*'COMMISSION ASSUMPTIONS'!$G16*'COMMISSION ASSUMPTIONS'!$H73*'ACQUISITION ASSUMPTIONS'!$D38)</f>
        <v>0</v>
      </c>
      <c r="I35" s="497">
        <f>('SUBSCRIBER BASE'!I32*'COMMISSION ASSUMPTIONS'!$C16*'COMMISSION ASSUMPTIONS'!$H29*'ACQUISITION ASSUMPTIONS'!$D38)+('SUBSCRIBER BASE'!I32*'COMMISSION ASSUMPTIONS'!$D16*'COMMISSION ASSUMPTIONS'!$H40*'ACQUISITION ASSUMPTIONS'!$D38)+('SUBSCRIBER BASE'!I32*'COMMISSION ASSUMPTIONS'!$E16*'COMMISSION ASSUMPTIONS'!$H51*'ACQUISITION ASSUMPTIONS'!$D38)+('SUBSCRIBER BASE'!I32*'COMMISSION ASSUMPTIONS'!$F16*'COMMISSION ASSUMPTIONS'!$H62*'ACQUISITION ASSUMPTIONS'!$D38)+('SUBSCRIBER BASE'!I32*'COMMISSION ASSUMPTIONS'!$G16*'COMMISSION ASSUMPTIONS'!$H73*'ACQUISITION ASSUMPTIONS'!$D38)</f>
        <v>0</v>
      </c>
      <c r="J35" s="497">
        <f>('SUBSCRIBER BASE'!J32*'COMMISSION ASSUMPTIONS'!$C16*'COMMISSION ASSUMPTIONS'!$H29*'ACQUISITION ASSUMPTIONS'!$D38)+('SUBSCRIBER BASE'!J32*'COMMISSION ASSUMPTIONS'!$D16*'COMMISSION ASSUMPTIONS'!$H40*'ACQUISITION ASSUMPTIONS'!$D38)+('SUBSCRIBER BASE'!J32*'COMMISSION ASSUMPTIONS'!$E16*'COMMISSION ASSUMPTIONS'!$H51*'ACQUISITION ASSUMPTIONS'!$D38)+('SUBSCRIBER BASE'!J32*'COMMISSION ASSUMPTIONS'!$F16*'COMMISSION ASSUMPTIONS'!$H62*'ACQUISITION ASSUMPTIONS'!$D38)+('SUBSCRIBER BASE'!J32*'COMMISSION ASSUMPTIONS'!$G16*'COMMISSION ASSUMPTIONS'!$H73*'ACQUISITION ASSUMPTIONS'!$D38)</f>
        <v>0</v>
      </c>
      <c r="K35" s="497">
        <f ca="1">('SUBSCRIBER BASE'!L32*'COMMISSION ASSUMPTIONS'!$C16*'COMMISSION ASSUMPTIONS'!$H29*'ACQUISITION ASSUMPTIONS'!$D38)+('SUBSCRIBER BASE'!L32*'COMMISSION ASSUMPTIONS'!$D16*'COMMISSION ASSUMPTIONS'!$H40*'ACQUISITION ASSUMPTIONS'!$D38)+('SUBSCRIBER BASE'!L32*'COMMISSION ASSUMPTIONS'!$E16*'COMMISSION ASSUMPTIONS'!$H51*'ACQUISITION ASSUMPTIONS'!$D38)+('SUBSCRIBER BASE'!L32*'COMMISSION ASSUMPTIONS'!$F16*'COMMISSION ASSUMPTIONS'!$H62*'ACQUISITION ASSUMPTIONS'!$D38)+('SUBSCRIBER BASE'!L32*'COMMISSION ASSUMPTIONS'!$G16*'COMMISSION ASSUMPTIONS'!$H73*'ACQUISITION ASSUMPTIONS'!$D38)</f>
        <v>0</v>
      </c>
      <c r="L35" s="497">
        <f ca="1">('SUBSCRIBER BASE'!M32*'COMMISSION ASSUMPTIONS'!$C16*'COMMISSION ASSUMPTIONS'!$H29*'ACQUISITION ASSUMPTIONS'!$D38)+('SUBSCRIBER BASE'!M32*'COMMISSION ASSUMPTIONS'!$D16*'COMMISSION ASSUMPTIONS'!$H40*'ACQUISITION ASSUMPTIONS'!$D38)+('SUBSCRIBER BASE'!M32*'COMMISSION ASSUMPTIONS'!$E16*'COMMISSION ASSUMPTIONS'!$H51*'ACQUISITION ASSUMPTIONS'!$D38)+('SUBSCRIBER BASE'!M32*'COMMISSION ASSUMPTIONS'!$F16*'COMMISSION ASSUMPTIONS'!$H62*'ACQUISITION ASSUMPTIONS'!$D38)+('SUBSCRIBER BASE'!M32*'COMMISSION ASSUMPTIONS'!$G16*'COMMISSION ASSUMPTIONS'!$H73*'ACQUISITION ASSUMPTIONS'!$D38)</f>
        <v>0</v>
      </c>
      <c r="M35" s="497">
        <f ca="1">('SUBSCRIBER BASE'!N32*'COMMISSION ASSUMPTIONS'!$C16*'COMMISSION ASSUMPTIONS'!$H29*'ACQUISITION ASSUMPTIONS'!$D38)+('SUBSCRIBER BASE'!N32*'COMMISSION ASSUMPTIONS'!$D16*'COMMISSION ASSUMPTIONS'!$H40*'ACQUISITION ASSUMPTIONS'!$D38)+('SUBSCRIBER BASE'!N32*'COMMISSION ASSUMPTIONS'!$E16*'COMMISSION ASSUMPTIONS'!$H51*'ACQUISITION ASSUMPTIONS'!$D38)+('SUBSCRIBER BASE'!N32*'COMMISSION ASSUMPTIONS'!$F16*'COMMISSION ASSUMPTIONS'!$H62*'ACQUISITION ASSUMPTIONS'!$D38)+('SUBSCRIBER BASE'!N32*'COMMISSION ASSUMPTIONS'!$G16*'COMMISSION ASSUMPTIONS'!$H73*'ACQUISITION ASSUMPTIONS'!$D38)</f>
        <v>0</v>
      </c>
      <c r="N35" s="497">
        <f ca="1">('SUBSCRIBER BASE'!O32*'COMMISSION ASSUMPTIONS'!$C16*'COMMISSION ASSUMPTIONS'!$H29*'ACQUISITION ASSUMPTIONS'!$D38)+('SUBSCRIBER BASE'!O32*'COMMISSION ASSUMPTIONS'!$D16*'COMMISSION ASSUMPTIONS'!$H40*'ACQUISITION ASSUMPTIONS'!$D38)+('SUBSCRIBER BASE'!O32*'COMMISSION ASSUMPTIONS'!$E16*'COMMISSION ASSUMPTIONS'!$H51*'ACQUISITION ASSUMPTIONS'!$D38)+('SUBSCRIBER BASE'!O32*'COMMISSION ASSUMPTIONS'!$F16*'COMMISSION ASSUMPTIONS'!$H62*'ACQUISITION ASSUMPTIONS'!$D38)+('SUBSCRIBER BASE'!O32*'COMMISSION ASSUMPTIONS'!$G16*'COMMISSION ASSUMPTIONS'!$H73*'ACQUISITION ASSUMPTIONS'!$D38)</f>
        <v>0</v>
      </c>
      <c r="O35" s="497">
        <f ca="1">('SUBSCRIBER BASE'!P32*'COMMISSION ASSUMPTIONS'!$C16*'COMMISSION ASSUMPTIONS'!$H29*'ACQUISITION ASSUMPTIONS'!$D38)+('SUBSCRIBER BASE'!P32*'COMMISSION ASSUMPTIONS'!$D16*'COMMISSION ASSUMPTIONS'!$H40*'ACQUISITION ASSUMPTIONS'!$D38)+('SUBSCRIBER BASE'!P32*'COMMISSION ASSUMPTIONS'!$E16*'COMMISSION ASSUMPTIONS'!$H51*'ACQUISITION ASSUMPTIONS'!$D38)+('SUBSCRIBER BASE'!P32*'COMMISSION ASSUMPTIONS'!$F16*'COMMISSION ASSUMPTIONS'!$H62*'ACQUISITION ASSUMPTIONS'!$D38)+('SUBSCRIBER BASE'!P32*'COMMISSION ASSUMPTIONS'!$G16*'COMMISSION ASSUMPTIONS'!$H73*'ACQUISITION ASSUMPTIONS'!$D38)</f>
        <v>0</v>
      </c>
      <c r="P35" s="497">
        <f ca="1">('SUBSCRIBER BASE'!Q32*'COMMISSION ASSUMPTIONS'!$C16*'COMMISSION ASSUMPTIONS'!$H29*'ACQUISITION ASSUMPTIONS'!$D38)+('SUBSCRIBER BASE'!Q32*'COMMISSION ASSUMPTIONS'!$D16*'COMMISSION ASSUMPTIONS'!$H40*'ACQUISITION ASSUMPTIONS'!$D38)+('SUBSCRIBER BASE'!Q32*'COMMISSION ASSUMPTIONS'!$E16*'COMMISSION ASSUMPTIONS'!$H51*'ACQUISITION ASSUMPTIONS'!$D38)+('SUBSCRIBER BASE'!Q32*'COMMISSION ASSUMPTIONS'!$F16*'COMMISSION ASSUMPTIONS'!$H62*'ACQUISITION ASSUMPTIONS'!$D38)+('SUBSCRIBER BASE'!Q32*'COMMISSION ASSUMPTIONS'!$G16*'COMMISSION ASSUMPTIONS'!$H73*'ACQUISITION ASSUMPTIONS'!$D38)</f>
        <v>0</v>
      </c>
      <c r="Q35" s="497">
        <f ca="1">('SUBSCRIBER BASE'!R32*'COMMISSION ASSUMPTIONS'!$C16*'COMMISSION ASSUMPTIONS'!$H29*'ACQUISITION ASSUMPTIONS'!$D38)+('SUBSCRIBER BASE'!R32*'COMMISSION ASSUMPTIONS'!$D16*'COMMISSION ASSUMPTIONS'!$H40*'ACQUISITION ASSUMPTIONS'!$D38)+('SUBSCRIBER BASE'!R32*'COMMISSION ASSUMPTIONS'!$E16*'COMMISSION ASSUMPTIONS'!$H51*'ACQUISITION ASSUMPTIONS'!$D38)+('SUBSCRIBER BASE'!R32*'COMMISSION ASSUMPTIONS'!$F16*'COMMISSION ASSUMPTIONS'!$H62*'ACQUISITION ASSUMPTIONS'!$D38)+('SUBSCRIBER BASE'!R32*'COMMISSION ASSUMPTIONS'!$G16*'COMMISSION ASSUMPTIONS'!$H73*'ACQUISITION ASSUMPTIONS'!$D38)</f>
        <v>0</v>
      </c>
      <c r="R35" s="497">
        <f ca="1">('SUBSCRIBER BASE'!S32*'COMMISSION ASSUMPTIONS'!$C16*'COMMISSION ASSUMPTIONS'!$H29*'ACQUISITION ASSUMPTIONS'!$D38)+('SUBSCRIBER BASE'!S32*'COMMISSION ASSUMPTIONS'!$D16*'COMMISSION ASSUMPTIONS'!$H40*'ACQUISITION ASSUMPTIONS'!$D38)+('SUBSCRIBER BASE'!S32*'COMMISSION ASSUMPTIONS'!$E16*'COMMISSION ASSUMPTIONS'!$H51*'ACQUISITION ASSUMPTIONS'!$D38)+('SUBSCRIBER BASE'!S32*'COMMISSION ASSUMPTIONS'!$F16*'COMMISSION ASSUMPTIONS'!$H62*'ACQUISITION ASSUMPTIONS'!$D38)+('SUBSCRIBER BASE'!S32*'COMMISSION ASSUMPTIONS'!$G16*'COMMISSION ASSUMPTIONS'!$H73*'ACQUISITION ASSUMPTIONS'!$D38)</f>
        <v>0</v>
      </c>
      <c r="S35" s="497">
        <f ca="1">('SUBSCRIBER BASE'!T32*'COMMISSION ASSUMPTIONS'!$C16*'COMMISSION ASSUMPTIONS'!$H29*'ACQUISITION ASSUMPTIONS'!$D38)+('SUBSCRIBER BASE'!T32*'COMMISSION ASSUMPTIONS'!$D16*'COMMISSION ASSUMPTIONS'!$H40*'ACQUISITION ASSUMPTIONS'!$D38)+('SUBSCRIBER BASE'!T32*'COMMISSION ASSUMPTIONS'!$E16*'COMMISSION ASSUMPTIONS'!$H51*'ACQUISITION ASSUMPTIONS'!$D38)+('SUBSCRIBER BASE'!T32*'COMMISSION ASSUMPTIONS'!$F16*'COMMISSION ASSUMPTIONS'!$H62*'ACQUISITION ASSUMPTIONS'!$D38)+('SUBSCRIBER BASE'!T32*'COMMISSION ASSUMPTIONS'!$G16*'COMMISSION ASSUMPTIONS'!$H73*'ACQUISITION ASSUMPTIONS'!$D38)</f>
        <v>0</v>
      </c>
      <c r="T35" s="497">
        <f ca="1">('SUBSCRIBER BASE'!U32*'COMMISSION ASSUMPTIONS'!$C16*'COMMISSION ASSUMPTIONS'!$H29*'ACQUISITION ASSUMPTIONS'!$D38)+('SUBSCRIBER BASE'!U32*'COMMISSION ASSUMPTIONS'!$D16*'COMMISSION ASSUMPTIONS'!$H40*'ACQUISITION ASSUMPTIONS'!$D38)+('SUBSCRIBER BASE'!U32*'COMMISSION ASSUMPTIONS'!$E16*'COMMISSION ASSUMPTIONS'!$H51*'ACQUISITION ASSUMPTIONS'!$D38)+('SUBSCRIBER BASE'!U32*'COMMISSION ASSUMPTIONS'!$F16*'COMMISSION ASSUMPTIONS'!$H62*'ACQUISITION ASSUMPTIONS'!$D38)+('SUBSCRIBER BASE'!U32*'COMMISSION ASSUMPTIONS'!$G16*'COMMISSION ASSUMPTIONS'!$H73*'ACQUISITION ASSUMPTIONS'!$D38)</f>
        <v>0</v>
      </c>
      <c r="U35" s="497">
        <f ca="1">('SUBSCRIBER BASE'!V32*'COMMISSION ASSUMPTIONS'!$C16*'COMMISSION ASSUMPTIONS'!$H29*'ACQUISITION ASSUMPTIONS'!$D38)+('SUBSCRIBER BASE'!V32*'COMMISSION ASSUMPTIONS'!$D16*'COMMISSION ASSUMPTIONS'!$H40*'ACQUISITION ASSUMPTIONS'!$D38)+('SUBSCRIBER BASE'!V32*'COMMISSION ASSUMPTIONS'!$E16*'COMMISSION ASSUMPTIONS'!$H51*'ACQUISITION ASSUMPTIONS'!$D38)+('SUBSCRIBER BASE'!V32*'COMMISSION ASSUMPTIONS'!$F16*'COMMISSION ASSUMPTIONS'!$H62*'ACQUISITION ASSUMPTIONS'!$D38)+('SUBSCRIBER BASE'!V32*'COMMISSION ASSUMPTIONS'!$G16*'COMMISSION ASSUMPTIONS'!$H73*'ACQUISITION ASSUMPTIONS'!$D38)</f>
        <v>0</v>
      </c>
      <c r="V35" s="497">
        <f ca="1">('SUBSCRIBER BASE'!W32*'COMMISSION ASSUMPTIONS'!$C16*'COMMISSION ASSUMPTIONS'!$H29*'ACQUISITION ASSUMPTIONS'!$D38)+('SUBSCRIBER BASE'!W32*'COMMISSION ASSUMPTIONS'!$D16*'COMMISSION ASSUMPTIONS'!$H40*'ACQUISITION ASSUMPTIONS'!$D38)+('SUBSCRIBER BASE'!W32*'COMMISSION ASSUMPTIONS'!$E16*'COMMISSION ASSUMPTIONS'!$H51*'ACQUISITION ASSUMPTIONS'!$D38)+('SUBSCRIBER BASE'!W32*'COMMISSION ASSUMPTIONS'!$F16*'COMMISSION ASSUMPTIONS'!$H62*'ACQUISITION ASSUMPTIONS'!$D38)+('SUBSCRIBER BASE'!W32*'COMMISSION ASSUMPTIONS'!$G16*'COMMISSION ASSUMPTIONS'!$H73*'ACQUISITION ASSUMPTIONS'!$D38)</f>
        <v>0</v>
      </c>
      <c r="W35" s="497">
        <f ca="1">('SUBSCRIBER BASE'!X32*'COMMISSION ASSUMPTIONS'!$C16*'COMMISSION ASSUMPTIONS'!$H29*'ACQUISITION ASSUMPTIONS'!$D38)+('SUBSCRIBER BASE'!X32*'COMMISSION ASSUMPTIONS'!$D16*'COMMISSION ASSUMPTIONS'!$H40*'ACQUISITION ASSUMPTIONS'!$D38)+('SUBSCRIBER BASE'!X32*'COMMISSION ASSUMPTIONS'!$E16*'COMMISSION ASSUMPTIONS'!$H51*'ACQUISITION ASSUMPTIONS'!$D38)+('SUBSCRIBER BASE'!X32*'COMMISSION ASSUMPTIONS'!$F16*'COMMISSION ASSUMPTIONS'!$H62*'ACQUISITION ASSUMPTIONS'!$D38)+('SUBSCRIBER BASE'!X32*'COMMISSION ASSUMPTIONS'!$G16*'COMMISSION ASSUMPTIONS'!$H73*'ACQUISITION ASSUMPTIONS'!$D38)</f>
        <v>0</v>
      </c>
      <c r="X35" s="497">
        <f ca="1">('SUBSCRIBER BASE'!Y32*'COMMISSION ASSUMPTIONS'!$C16*'COMMISSION ASSUMPTIONS'!$H29*'ACQUISITION ASSUMPTIONS'!$D38)+('SUBSCRIBER BASE'!Y32*'COMMISSION ASSUMPTIONS'!$D16*'COMMISSION ASSUMPTIONS'!$H40*'ACQUISITION ASSUMPTIONS'!$D38)+('SUBSCRIBER BASE'!Y32*'COMMISSION ASSUMPTIONS'!$E16*'COMMISSION ASSUMPTIONS'!$H51*'ACQUISITION ASSUMPTIONS'!$D38)+('SUBSCRIBER BASE'!Y32*'COMMISSION ASSUMPTIONS'!$F16*'COMMISSION ASSUMPTIONS'!$H62*'ACQUISITION ASSUMPTIONS'!$D38)+('SUBSCRIBER BASE'!Y32*'COMMISSION ASSUMPTIONS'!$G16*'COMMISSION ASSUMPTIONS'!$H73*'ACQUISITION ASSUMPTIONS'!$D38)</f>
        <v>0</v>
      </c>
      <c r="Y35" s="497">
        <f ca="1">('SUBSCRIBER BASE'!Z32*'COMMISSION ASSUMPTIONS'!$C16*'COMMISSION ASSUMPTIONS'!$H29*'ACQUISITION ASSUMPTIONS'!$D38)+('SUBSCRIBER BASE'!Z32*'COMMISSION ASSUMPTIONS'!$D16*'COMMISSION ASSUMPTIONS'!$H40*'ACQUISITION ASSUMPTIONS'!$D38)+('SUBSCRIBER BASE'!Z32*'COMMISSION ASSUMPTIONS'!$E16*'COMMISSION ASSUMPTIONS'!$H51*'ACQUISITION ASSUMPTIONS'!$D38)+('SUBSCRIBER BASE'!Z32*'COMMISSION ASSUMPTIONS'!$F16*'COMMISSION ASSUMPTIONS'!$H62*'ACQUISITION ASSUMPTIONS'!$D38)+('SUBSCRIBER BASE'!Z32*'COMMISSION ASSUMPTIONS'!$G16*'COMMISSION ASSUMPTIONS'!$H73*'ACQUISITION ASSUMPTIONS'!$D38)</f>
        <v>0</v>
      </c>
      <c r="Z35" s="497">
        <f ca="1">('SUBSCRIBER BASE'!AA32*'COMMISSION ASSUMPTIONS'!$C16*'COMMISSION ASSUMPTIONS'!$H29*'ACQUISITION ASSUMPTIONS'!$D38)+('SUBSCRIBER BASE'!AA32*'COMMISSION ASSUMPTIONS'!$D16*'COMMISSION ASSUMPTIONS'!$H40*'ACQUISITION ASSUMPTIONS'!$D38)+('SUBSCRIBER BASE'!AA32*'COMMISSION ASSUMPTIONS'!$E16*'COMMISSION ASSUMPTIONS'!$H51*'ACQUISITION ASSUMPTIONS'!$D38)+('SUBSCRIBER BASE'!AA32*'COMMISSION ASSUMPTIONS'!$F16*'COMMISSION ASSUMPTIONS'!$H62*'ACQUISITION ASSUMPTIONS'!$D38)+('SUBSCRIBER BASE'!AA32*'COMMISSION ASSUMPTIONS'!$G16*'COMMISSION ASSUMPTIONS'!$H73*'ACQUISITION ASSUMPTIONS'!$D38)</f>
        <v>0</v>
      </c>
      <c r="AA35" s="497">
        <f ca="1">('SUBSCRIBER BASE'!AB32*'COMMISSION ASSUMPTIONS'!$C16*'COMMISSION ASSUMPTIONS'!$H29*'ACQUISITION ASSUMPTIONS'!$D38)+('SUBSCRIBER BASE'!AB32*'COMMISSION ASSUMPTIONS'!$D16*'COMMISSION ASSUMPTIONS'!$H40*'ACQUISITION ASSUMPTIONS'!$D38)+('SUBSCRIBER BASE'!AB32*'COMMISSION ASSUMPTIONS'!$E16*'COMMISSION ASSUMPTIONS'!$H51*'ACQUISITION ASSUMPTIONS'!$D38)+('SUBSCRIBER BASE'!AB32*'COMMISSION ASSUMPTIONS'!$F16*'COMMISSION ASSUMPTIONS'!$H62*'ACQUISITION ASSUMPTIONS'!$D38)+('SUBSCRIBER BASE'!AB32*'COMMISSION ASSUMPTIONS'!$G16*'COMMISSION ASSUMPTIONS'!$H73*'ACQUISITION ASSUMPTIONS'!$D38)</f>
        <v>0</v>
      </c>
      <c r="AB35" s="497">
        <f ca="1">('SUBSCRIBER BASE'!AC32*'COMMISSION ASSUMPTIONS'!$C16*'COMMISSION ASSUMPTIONS'!$H29*'ACQUISITION ASSUMPTIONS'!$D38)+('SUBSCRIBER BASE'!AC32*'COMMISSION ASSUMPTIONS'!$D16*'COMMISSION ASSUMPTIONS'!$H40*'ACQUISITION ASSUMPTIONS'!$D38)+('SUBSCRIBER BASE'!AC32*'COMMISSION ASSUMPTIONS'!$E16*'COMMISSION ASSUMPTIONS'!$H51*'ACQUISITION ASSUMPTIONS'!$D38)+('SUBSCRIBER BASE'!AC32*'COMMISSION ASSUMPTIONS'!$F16*'COMMISSION ASSUMPTIONS'!$H62*'ACQUISITION ASSUMPTIONS'!$D38)+('SUBSCRIBER BASE'!AC32*'COMMISSION ASSUMPTIONS'!$G16*'COMMISSION ASSUMPTIONS'!$H73*'ACQUISITION ASSUMPTIONS'!$D38)</f>
        <v>0</v>
      </c>
      <c r="AC35" s="497">
        <f ca="1">('SUBSCRIBER BASE'!AD32*'COMMISSION ASSUMPTIONS'!$C16*'COMMISSION ASSUMPTIONS'!$H29*'ACQUISITION ASSUMPTIONS'!$D38)+('SUBSCRIBER BASE'!AD32*'COMMISSION ASSUMPTIONS'!$D16*'COMMISSION ASSUMPTIONS'!$H40*'ACQUISITION ASSUMPTIONS'!$D38)+('SUBSCRIBER BASE'!AD32*'COMMISSION ASSUMPTIONS'!$E16*'COMMISSION ASSUMPTIONS'!$H51*'ACQUISITION ASSUMPTIONS'!$D38)+('SUBSCRIBER BASE'!AD32*'COMMISSION ASSUMPTIONS'!$F16*'COMMISSION ASSUMPTIONS'!$H62*'ACQUISITION ASSUMPTIONS'!$D38)+('SUBSCRIBER BASE'!AD32*'COMMISSION ASSUMPTIONS'!$G16*'COMMISSION ASSUMPTIONS'!$H73*'ACQUISITION ASSUMPTIONS'!$D38)</f>
        <v>0</v>
      </c>
      <c r="AD35" s="497">
        <f ca="1">('SUBSCRIBER BASE'!AE32*'COMMISSION ASSUMPTIONS'!$C16*'COMMISSION ASSUMPTIONS'!$H29*'ACQUISITION ASSUMPTIONS'!$D38)+('SUBSCRIBER BASE'!AE32*'COMMISSION ASSUMPTIONS'!$D16*'COMMISSION ASSUMPTIONS'!$H40*'ACQUISITION ASSUMPTIONS'!$D38)+('SUBSCRIBER BASE'!AE32*'COMMISSION ASSUMPTIONS'!$E16*'COMMISSION ASSUMPTIONS'!$H51*'ACQUISITION ASSUMPTIONS'!$D38)+('SUBSCRIBER BASE'!AE32*'COMMISSION ASSUMPTIONS'!$F16*'COMMISSION ASSUMPTIONS'!$H62*'ACQUISITION ASSUMPTIONS'!$D38)+('SUBSCRIBER BASE'!AE32*'COMMISSION ASSUMPTIONS'!$G16*'COMMISSION ASSUMPTIONS'!$H73*'ACQUISITION ASSUMPTIONS'!$D38)</f>
        <v>0</v>
      </c>
      <c r="AE35" s="497">
        <f ca="1">('SUBSCRIBER BASE'!AF32*'COMMISSION ASSUMPTIONS'!$C16*'COMMISSION ASSUMPTIONS'!$H29*'ACQUISITION ASSUMPTIONS'!$D38)+('SUBSCRIBER BASE'!AF32*'COMMISSION ASSUMPTIONS'!$D16*'COMMISSION ASSUMPTIONS'!$H40*'ACQUISITION ASSUMPTIONS'!$D38)+('SUBSCRIBER BASE'!AF32*'COMMISSION ASSUMPTIONS'!$E16*'COMMISSION ASSUMPTIONS'!$H51*'ACQUISITION ASSUMPTIONS'!$D38)+('SUBSCRIBER BASE'!AF32*'COMMISSION ASSUMPTIONS'!$F16*'COMMISSION ASSUMPTIONS'!$H62*'ACQUISITION ASSUMPTIONS'!$D38)+('SUBSCRIBER BASE'!AF32*'COMMISSION ASSUMPTIONS'!$G16*'COMMISSION ASSUMPTIONS'!$H73*'ACQUISITION ASSUMPTIONS'!$D38)</f>
        <v>0</v>
      </c>
      <c r="AF35" s="497">
        <f ca="1">('SUBSCRIBER BASE'!AG32*'COMMISSION ASSUMPTIONS'!$C16*'COMMISSION ASSUMPTIONS'!$H29*'ACQUISITION ASSUMPTIONS'!$D38)+('SUBSCRIBER BASE'!AG32*'COMMISSION ASSUMPTIONS'!$D16*'COMMISSION ASSUMPTIONS'!$H40*'ACQUISITION ASSUMPTIONS'!$D38)+('SUBSCRIBER BASE'!AG32*'COMMISSION ASSUMPTIONS'!$E16*'COMMISSION ASSUMPTIONS'!$H51*'ACQUISITION ASSUMPTIONS'!$D38)+('SUBSCRIBER BASE'!AG32*'COMMISSION ASSUMPTIONS'!$F16*'COMMISSION ASSUMPTIONS'!$H62*'ACQUISITION ASSUMPTIONS'!$D38)+('SUBSCRIBER BASE'!AG32*'COMMISSION ASSUMPTIONS'!$G16*'COMMISSION ASSUMPTIONS'!$H73*'ACQUISITION ASSUMPTIONS'!$D38)</f>
        <v>0</v>
      </c>
      <c r="AG35" s="497">
        <f ca="1">('SUBSCRIBER BASE'!AH32*'COMMISSION ASSUMPTIONS'!$C16*'COMMISSION ASSUMPTIONS'!$H29*'ACQUISITION ASSUMPTIONS'!$D38)+('SUBSCRIBER BASE'!AH32*'COMMISSION ASSUMPTIONS'!$D16*'COMMISSION ASSUMPTIONS'!$H40*'ACQUISITION ASSUMPTIONS'!$D38)+('SUBSCRIBER BASE'!AH32*'COMMISSION ASSUMPTIONS'!$E16*'COMMISSION ASSUMPTIONS'!$H51*'ACQUISITION ASSUMPTIONS'!$D38)+('SUBSCRIBER BASE'!AH32*'COMMISSION ASSUMPTIONS'!$F16*'COMMISSION ASSUMPTIONS'!$H62*'ACQUISITION ASSUMPTIONS'!$D38)+('SUBSCRIBER BASE'!AH32*'COMMISSION ASSUMPTIONS'!$G16*'COMMISSION ASSUMPTIONS'!$H73*'ACQUISITION ASSUMPTIONS'!$D38)</f>
        <v>0</v>
      </c>
      <c r="AH35" s="497">
        <f ca="1">('SUBSCRIBER BASE'!AI32*'COMMISSION ASSUMPTIONS'!$C16*'COMMISSION ASSUMPTIONS'!$H29*'ACQUISITION ASSUMPTIONS'!$D38)+('SUBSCRIBER BASE'!AI32*'COMMISSION ASSUMPTIONS'!$D16*'COMMISSION ASSUMPTIONS'!$H40*'ACQUISITION ASSUMPTIONS'!$D38)+('SUBSCRIBER BASE'!AI32*'COMMISSION ASSUMPTIONS'!$E16*'COMMISSION ASSUMPTIONS'!$H51*'ACQUISITION ASSUMPTIONS'!$D38)+('SUBSCRIBER BASE'!AI32*'COMMISSION ASSUMPTIONS'!$F16*'COMMISSION ASSUMPTIONS'!$H62*'ACQUISITION ASSUMPTIONS'!$D38)+('SUBSCRIBER BASE'!AI32*'COMMISSION ASSUMPTIONS'!$G16*'COMMISSION ASSUMPTIONS'!$H73*'ACQUISITION ASSUMPTIONS'!$D38)</f>
        <v>0</v>
      </c>
      <c r="AI35" s="497">
        <f ca="1">('SUBSCRIBER BASE'!AJ32*'COMMISSION ASSUMPTIONS'!$C16*'COMMISSION ASSUMPTIONS'!$H29*'ACQUISITION ASSUMPTIONS'!$D38)+('SUBSCRIBER BASE'!AJ32*'COMMISSION ASSUMPTIONS'!$D16*'COMMISSION ASSUMPTIONS'!$H40*'ACQUISITION ASSUMPTIONS'!$D38)+('SUBSCRIBER BASE'!AJ32*'COMMISSION ASSUMPTIONS'!$E16*'COMMISSION ASSUMPTIONS'!$H51*'ACQUISITION ASSUMPTIONS'!$D38)+('SUBSCRIBER BASE'!AJ32*'COMMISSION ASSUMPTIONS'!$F16*'COMMISSION ASSUMPTIONS'!$H62*'ACQUISITION ASSUMPTIONS'!$D38)+('SUBSCRIBER BASE'!AJ32*'COMMISSION ASSUMPTIONS'!$G16*'COMMISSION ASSUMPTIONS'!$H73*'ACQUISITION ASSUMPTIONS'!$D38)</f>
        <v>0</v>
      </c>
      <c r="AJ35" s="497">
        <f ca="1">('SUBSCRIBER BASE'!AK32*'COMMISSION ASSUMPTIONS'!$C16*'COMMISSION ASSUMPTIONS'!$H29*'ACQUISITION ASSUMPTIONS'!$D38)+('SUBSCRIBER BASE'!AK32*'COMMISSION ASSUMPTIONS'!$D16*'COMMISSION ASSUMPTIONS'!$H40*'ACQUISITION ASSUMPTIONS'!$D38)+('SUBSCRIBER BASE'!AK32*'COMMISSION ASSUMPTIONS'!$E16*'COMMISSION ASSUMPTIONS'!$H51*'ACQUISITION ASSUMPTIONS'!$D38)+('SUBSCRIBER BASE'!AK32*'COMMISSION ASSUMPTIONS'!$F16*'COMMISSION ASSUMPTIONS'!$H62*'ACQUISITION ASSUMPTIONS'!$D38)+('SUBSCRIBER BASE'!AK32*'COMMISSION ASSUMPTIONS'!$G16*'COMMISSION ASSUMPTIONS'!$H73*'ACQUISITION ASSUMPTIONS'!$D38)</f>
        <v>0</v>
      </c>
      <c r="AK35" s="497">
        <f ca="1">('SUBSCRIBER BASE'!AL32*'COMMISSION ASSUMPTIONS'!$C16*'COMMISSION ASSUMPTIONS'!$H29*'ACQUISITION ASSUMPTIONS'!$D38)+('SUBSCRIBER BASE'!AL32*'COMMISSION ASSUMPTIONS'!$D16*'COMMISSION ASSUMPTIONS'!$H40*'ACQUISITION ASSUMPTIONS'!$D38)+('SUBSCRIBER BASE'!AL32*'COMMISSION ASSUMPTIONS'!$E16*'COMMISSION ASSUMPTIONS'!$H51*'ACQUISITION ASSUMPTIONS'!$D38)+('SUBSCRIBER BASE'!AL32*'COMMISSION ASSUMPTIONS'!$F16*'COMMISSION ASSUMPTIONS'!$H62*'ACQUISITION ASSUMPTIONS'!$D38)+('SUBSCRIBER BASE'!AL32*'COMMISSION ASSUMPTIONS'!$G16*'COMMISSION ASSUMPTIONS'!$H73*'ACQUISITION ASSUMPTIONS'!$D38)</f>
        <v>0</v>
      </c>
      <c r="AL35" s="497">
        <f ca="1">('SUBSCRIBER BASE'!AM32*'COMMISSION ASSUMPTIONS'!$C16*'COMMISSION ASSUMPTIONS'!$H29*'ACQUISITION ASSUMPTIONS'!$D38)+('SUBSCRIBER BASE'!AM32*'COMMISSION ASSUMPTIONS'!$D16*'COMMISSION ASSUMPTIONS'!$H40*'ACQUISITION ASSUMPTIONS'!$D38)+('SUBSCRIBER BASE'!AM32*'COMMISSION ASSUMPTIONS'!$E16*'COMMISSION ASSUMPTIONS'!$H51*'ACQUISITION ASSUMPTIONS'!$D38)+('SUBSCRIBER BASE'!AM32*'COMMISSION ASSUMPTIONS'!$F16*'COMMISSION ASSUMPTIONS'!$H62*'ACQUISITION ASSUMPTIONS'!$D38)+('SUBSCRIBER BASE'!AM32*'COMMISSION ASSUMPTIONS'!$G16*'COMMISSION ASSUMPTIONS'!$H73*'ACQUISITION ASSUMPTIONS'!$D38)</f>
        <v>0</v>
      </c>
      <c r="AM35" s="497">
        <f ca="1">('SUBSCRIBER BASE'!AN32*'COMMISSION ASSUMPTIONS'!$C16*'COMMISSION ASSUMPTIONS'!$H29*'ACQUISITION ASSUMPTIONS'!$D38)+('SUBSCRIBER BASE'!AN32*'COMMISSION ASSUMPTIONS'!$D16*'COMMISSION ASSUMPTIONS'!$H40*'ACQUISITION ASSUMPTIONS'!$D38)+('SUBSCRIBER BASE'!AN32*'COMMISSION ASSUMPTIONS'!$E16*'COMMISSION ASSUMPTIONS'!$H51*'ACQUISITION ASSUMPTIONS'!$D38)+('SUBSCRIBER BASE'!AN32*'COMMISSION ASSUMPTIONS'!$F16*'COMMISSION ASSUMPTIONS'!$H62*'ACQUISITION ASSUMPTIONS'!$D38)+('SUBSCRIBER BASE'!AN32*'COMMISSION ASSUMPTIONS'!$G16*'COMMISSION ASSUMPTIONS'!$H73*'ACQUISITION ASSUMPTIONS'!$D38)</f>
        <v>0</v>
      </c>
      <c r="AN35" s="497">
        <f ca="1">('SUBSCRIBER BASE'!AO32*'COMMISSION ASSUMPTIONS'!$C16*'COMMISSION ASSUMPTIONS'!$H29*'ACQUISITION ASSUMPTIONS'!$D38)+('SUBSCRIBER BASE'!AO32*'COMMISSION ASSUMPTIONS'!$D16*'COMMISSION ASSUMPTIONS'!$H40*'ACQUISITION ASSUMPTIONS'!$D38)+('SUBSCRIBER BASE'!AO32*'COMMISSION ASSUMPTIONS'!$E16*'COMMISSION ASSUMPTIONS'!$H51*'ACQUISITION ASSUMPTIONS'!$D38)+('SUBSCRIBER BASE'!AO32*'COMMISSION ASSUMPTIONS'!$F16*'COMMISSION ASSUMPTIONS'!$H62*'ACQUISITION ASSUMPTIONS'!$D38)+('SUBSCRIBER BASE'!AO32*'COMMISSION ASSUMPTIONS'!$G16*'COMMISSION ASSUMPTIONS'!$H73*'ACQUISITION ASSUMPTIONS'!$D38)</f>
        <v>0</v>
      </c>
      <c r="AO35" s="497">
        <f ca="1">('SUBSCRIBER BASE'!AP32*'COMMISSION ASSUMPTIONS'!$C16*'COMMISSION ASSUMPTIONS'!$H29*'ACQUISITION ASSUMPTIONS'!$D38)+('SUBSCRIBER BASE'!AP32*'COMMISSION ASSUMPTIONS'!$D16*'COMMISSION ASSUMPTIONS'!$H40*'ACQUISITION ASSUMPTIONS'!$D38)+('SUBSCRIBER BASE'!AP32*'COMMISSION ASSUMPTIONS'!$E16*'COMMISSION ASSUMPTIONS'!$H51*'ACQUISITION ASSUMPTIONS'!$D38)+('SUBSCRIBER BASE'!AP32*'COMMISSION ASSUMPTIONS'!$F16*'COMMISSION ASSUMPTIONS'!$H62*'ACQUISITION ASSUMPTIONS'!$D38)+('SUBSCRIBER BASE'!AP32*'COMMISSION ASSUMPTIONS'!$G16*'COMMISSION ASSUMPTIONS'!$H73*'ACQUISITION ASSUMPTIONS'!$D38)</f>
        <v>0</v>
      </c>
      <c r="AP35" s="497">
        <f ca="1">('SUBSCRIBER BASE'!AQ32*'COMMISSION ASSUMPTIONS'!$C16*'COMMISSION ASSUMPTIONS'!$H29*'ACQUISITION ASSUMPTIONS'!$D38)+('SUBSCRIBER BASE'!AQ32*'COMMISSION ASSUMPTIONS'!$D16*'COMMISSION ASSUMPTIONS'!$H40*'ACQUISITION ASSUMPTIONS'!$D38)+('SUBSCRIBER BASE'!AQ32*'COMMISSION ASSUMPTIONS'!$E16*'COMMISSION ASSUMPTIONS'!$H51*'ACQUISITION ASSUMPTIONS'!$D38)+('SUBSCRIBER BASE'!AQ32*'COMMISSION ASSUMPTIONS'!$F16*'COMMISSION ASSUMPTIONS'!$H62*'ACQUISITION ASSUMPTIONS'!$D38)+('SUBSCRIBER BASE'!AQ32*'COMMISSION ASSUMPTIONS'!$G16*'COMMISSION ASSUMPTIONS'!$H73*'ACQUISITION ASSUMPTIONS'!$D38)</f>
        <v>0</v>
      </c>
      <c r="AQ35" s="497">
        <f ca="1">('SUBSCRIBER BASE'!AR32*'COMMISSION ASSUMPTIONS'!$C16*'COMMISSION ASSUMPTIONS'!$H29*'ACQUISITION ASSUMPTIONS'!$D38)+('SUBSCRIBER BASE'!AR32*'COMMISSION ASSUMPTIONS'!$D16*'COMMISSION ASSUMPTIONS'!$H40*'ACQUISITION ASSUMPTIONS'!$D38)+('SUBSCRIBER BASE'!AR32*'COMMISSION ASSUMPTIONS'!$E16*'COMMISSION ASSUMPTIONS'!$H51*'ACQUISITION ASSUMPTIONS'!$D38)+('SUBSCRIBER BASE'!AR32*'COMMISSION ASSUMPTIONS'!$F16*'COMMISSION ASSUMPTIONS'!$H62*'ACQUISITION ASSUMPTIONS'!$D38)+('SUBSCRIBER BASE'!AR32*'COMMISSION ASSUMPTIONS'!$G16*'COMMISSION ASSUMPTIONS'!$H73*'ACQUISITION ASSUMPTIONS'!$D38)</f>
        <v>0</v>
      </c>
      <c r="AR35" s="497">
        <f ca="1">('SUBSCRIBER BASE'!AS32*'COMMISSION ASSUMPTIONS'!$C16*'COMMISSION ASSUMPTIONS'!$H29*'ACQUISITION ASSUMPTIONS'!$D38)+('SUBSCRIBER BASE'!AS32*'COMMISSION ASSUMPTIONS'!$D16*'COMMISSION ASSUMPTIONS'!$H40*'ACQUISITION ASSUMPTIONS'!$D38)+('SUBSCRIBER BASE'!AS32*'COMMISSION ASSUMPTIONS'!$E16*'COMMISSION ASSUMPTIONS'!$H51*'ACQUISITION ASSUMPTIONS'!$D38)+('SUBSCRIBER BASE'!AS32*'COMMISSION ASSUMPTIONS'!$F16*'COMMISSION ASSUMPTIONS'!$H62*'ACQUISITION ASSUMPTIONS'!$D38)+('SUBSCRIBER BASE'!AS32*'COMMISSION ASSUMPTIONS'!$G16*'COMMISSION ASSUMPTIONS'!$H73*'ACQUISITION ASSUMPTIONS'!$D38)</f>
        <v>0</v>
      </c>
      <c r="AS35" s="497">
        <f ca="1">('SUBSCRIBER BASE'!AT32*'COMMISSION ASSUMPTIONS'!$C16*'COMMISSION ASSUMPTIONS'!$H29*'ACQUISITION ASSUMPTIONS'!$D38)+('SUBSCRIBER BASE'!AT32*'COMMISSION ASSUMPTIONS'!$D16*'COMMISSION ASSUMPTIONS'!$H40*'ACQUISITION ASSUMPTIONS'!$D38)+('SUBSCRIBER BASE'!AT32*'COMMISSION ASSUMPTIONS'!$E16*'COMMISSION ASSUMPTIONS'!$H51*'ACQUISITION ASSUMPTIONS'!$D38)+('SUBSCRIBER BASE'!AT32*'COMMISSION ASSUMPTIONS'!$F16*'COMMISSION ASSUMPTIONS'!$H62*'ACQUISITION ASSUMPTIONS'!$D38)+('SUBSCRIBER BASE'!AT32*'COMMISSION ASSUMPTIONS'!$G16*'COMMISSION ASSUMPTIONS'!$H73*'ACQUISITION ASSUMPTIONS'!$D38)</f>
        <v>0</v>
      </c>
      <c r="AT35" s="497">
        <f ca="1">('SUBSCRIBER BASE'!AU32*'COMMISSION ASSUMPTIONS'!$C16*'COMMISSION ASSUMPTIONS'!$H29*'ACQUISITION ASSUMPTIONS'!$D38)+('SUBSCRIBER BASE'!AU32*'COMMISSION ASSUMPTIONS'!$D16*'COMMISSION ASSUMPTIONS'!$H40*'ACQUISITION ASSUMPTIONS'!$D38)+('SUBSCRIBER BASE'!AU32*'COMMISSION ASSUMPTIONS'!$E16*'COMMISSION ASSUMPTIONS'!$H51*'ACQUISITION ASSUMPTIONS'!$D38)+('SUBSCRIBER BASE'!AU32*'COMMISSION ASSUMPTIONS'!$F16*'COMMISSION ASSUMPTIONS'!$H62*'ACQUISITION ASSUMPTIONS'!$D38)+('SUBSCRIBER BASE'!AU32*'COMMISSION ASSUMPTIONS'!$G16*'COMMISSION ASSUMPTIONS'!$H73*'ACQUISITION ASSUMPTIONS'!$D38)</f>
        <v>0</v>
      </c>
      <c r="AU35" s="497">
        <f ca="1">('SUBSCRIBER BASE'!AV32*'COMMISSION ASSUMPTIONS'!$C16*'COMMISSION ASSUMPTIONS'!$H29*'ACQUISITION ASSUMPTIONS'!$D38)+('SUBSCRIBER BASE'!AV32*'COMMISSION ASSUMPTIONS'!$D16*'COMMISSION ASSUMPTIONS'!$H40*'ACQUISITION ASSUMPTIONS'!$D38)+('SUBSCRIBER BASE'!AV32*'COMMISSION ASSUMPTIONS'!$E16*'COMMISSION ASSUMPTIONS'!$H51*'ACQUISITION ASSUMPTIONS'!$D38)+('SUBSCRIBER BASE'!AV32*'COMMISSION ASSUMPTIONS'!$F16*'COMMISSION ASSUMPTIONS'!$H62*'ACQUISITION ASSUMPTIONS'!$D38)+('SUBSCRIBER BASE'!AV32*'COMMISSION ASSUMPTIONS'!$G16*'COMMISSION ASSUMPTIONS'!$H73*'ACQUISITION ASSUMPTIONS'!$D38)</f>
        <v>0</v>
      </c>
      <c r="AV35" s="497">
        <f ca="1">('SUBSCRIBER BASE'!AW32*'COMMISSION ASSUMPTIONS'!$C16*'COMMISSION ASSUMPTIONS'!$H29*'ACQUISITION ASSUMPTIONS'!$D38)+('SUBSCRIBER BASE'!AW32*'COMMISSION ASSUMPTIONS'!$D16*'COMMISSION ASSUMPTIONS'!$H40*'ACQUISITION ASSUMPTIONS'!$D38)+('SUBSCRIBER BASE'!AW32*'COMMISSION ASSUMPTIONS'!$E16*'COMMISSION ASSUMPTIONS'!$H51*'ACQUISITION ASSUMPTIONS'!$D38)+('SUBSCRIBER BASE'!AW32*'COMMISSION ASSUMPTIONS'!$F16*'COMMISSION ASSUMPTIONS'!$H62*'ACQUISITION ASSUMPTIONS'!$D38)+('SUBSCRIBER BASE'!AW32*'COMMISSION ASSUMPTIONS'!$G16*'COMMISSION ASSUMPTIONS'!$H73*'ACQUISITION ASSUMPTIONS'!$D38)</f>
        <v>0</v>
      </c>
      <c r="AW35" s="497">
        <f ca="1">('SUBSCRIBER BASE'!AX32*'COMMISSION ASSUMPTIONS'!$C16*'COMMISSION ASSUMPTIONS'!$H29*'ACQUISITION ASSUMPTIONS'!$D38)+('SUBSCRIBER BASE'!AX32*'COMMISSION ASSUMPTIONS'!$D16*'COMMISSION ASSUMPTIONS'!$H40*'ACQUISITION ASSUMPTIONS'!$D38)+('SUBSCRIBER BASE'!AX32*'COMMISSION ASSUMPTIONS'!$E16*'COMMISSION ASSUMPTIONS'!$H51*'ACQUISITION ASSUMPTIONS'!$D38)+('SUBSCRIBER BASE'!AX32*'COMMISSION ASSUMPTIONS'!$F16*'COMMISSION ASSUMPTIONS'!$H62*'ACQUISITION ASSUMPTIONS'!$D38)+('SUBSCRIBER BASE'!AX32*'COMMISSION ASSUMPTIONS'!$G16*'COMMISSION ASSUMPTIONS'!$H73*'ACQUISITION ASSUMPTIONS'!$D38)</f>
        <v>0</v>
      </c>
      <c r="AX35" s="497">
        <f ca="1">('SUBSCRIBER BASE'!AY32*'COMMISSION ASSUMPTIONS'!$C16*'COMMISSION ASSUMPTIONS'!$H29*'ACQUISITION ASSUMPTIONS'!$D38)+('SUBSCRIBER BASE'!AY32*'COMMISSION ASSUMPTIONS'!$D16*'COMMISSION ASSUMPTIONS'!$H40*'ACQUISITION ASSUMPTIONS'!$D38)+('SUBSCRIBER BASE'!AY32*'COMMISSION ASSUMPTIONS'!$E16*'COMMISSION ASSUMPTIONS'!$H51*'ACQUISITION ASSUMPTIONS'!$D38)+('SUBSCRIBER BASE'!AY32*'COMMISSION ASSUMPTIONS'!$F16*'COMMISSION ASSUMPTIONS'!$H62*'ACQUISITION ASSUMPTIONS'!$D38)+('SUBSCRIBER BASE'!AY32*'COMMISSION ASSUMPTIONS'!$G16*'COMMISSION ASSUMPTIONS'!$H73*'ACQUISITION ASSUMPTIONS'!$D38)</f>
        <v>0</v>
      </c>
      <c r="AY35" s="497">
        <f ca="1">('SUBSCRIBER BASE'!AZ32*'COMMISSION ASSUMPTIONS'!$C16*'COMMISSION ASSUMPTIONS'!$H29*'ACQUISITION ASSUMPTIONS'!$D38)+('SUBSCRIBER BASE'!AZ32*'COMMISSION ASSUMPTIONS'!$D16*'COMMISSION ASSUMPTIONS'!$H40*'ACQUISITION ASSUMPTIONS'!$D38)+('SUBSCRIBER BASE'!AZ32*'COMMISSION ASSUMPTIONS'!$E16*'COMMISSION ASSUMPTIONS'!$H51*'ACQUISITION ASSUMPTIONS'!$D38)+('SUBSCRIBER BASE'!AZ32*'COMMISSION ASSUMPTIONS'!$F16*'COMMISSION ASSUMPTIONS'!$H62*'ACQUISITION ASSUMPTIONS'!$D38)+('SUBSCRIBER BASE'!AZ32*'COMMISSION ASSUMPTIONS'!$G16*'COMMISSION ASSUMPTIONS'!$H73*'ACQUISITION ASSUMPTIONS'!$D38)</f>
        <v>0</v>
      </c>
      <c r="AZ35" s="497">
        <f ca="1">('SUBSCRIBER BASE'!BA32*'COMMISSION ASSUMPTIONS'!$C16*'COMMISSION ASSUMPTIONS'!$H29*'ACQUISITION ASSUMPTIONS'!$D38)+('SUBSCRIBER BASE'!BA32*'COMMISSION ASSUMPTIONS'!$D16*'COMMISSION ASSUMPTIONS'!$H40*'ACQUISITION ASSUMPTIONS'!$D38)+('SUBSCRIBER BASE'!BA32*'COMMISSION ASSUMPTIONS'!$E16*'COMMISSION ASSUMPTIONS'!$H51*'ACQUISITION ASSUMPTIONS'!$D38)+('SUBSCRIBER BASE'!BA32*'COMMISSION ASSUMPTIONS'!$F16*'COMMISSION ASSUMPTIONS'!$H62*'ACQUISITION ASSUMPTIONS'!$D38)+('SUBSCRIBER BASE'!BA32*'COMMISSION ASSUMPTIONS'!$G16*'COMMISSION ASSUMPTIONS'!$H73*'ACQUISITION ASSUMPTIONS'!$D38)</f>
        <v>0</v>
      </c>
      <c r="BA35" s="497">
        <f ca="1">('SUBSCRIBER BASE'!BB32*'COMMISSION ASSUMPTIONS'!$C16*'COMMISSION ASSUMPTIONS'!$H29*'ACQUISITION ASSUMPTIONS'!$D38)+('SUBSCRIBER BASE'!BB32*'COMMISSION ASSUMPTIONS'!$D16*'COMMISSION ASSUMPTIONS'!$H40*'ACQUISITION ASSUMPTIONS'!$D38)+('SUBSCRIBER BASE'!BB32*'COMMISSION ASSUMPTIONS'!$E16*'COMMISSION ASSUMPTIONS'!$H51*'ACQUISITION ASSUMPTIONS'!$D38)+('SUBSCRIBER BASE'!BB32*'COMMISSION ASSUMPTIONS'!$F16*'COMMISSION ASSUMPTIONS'!$H62*'ACQUISITION ASSUMPTIONS'!$D38)+('SUBSCRIBER BASE'!BB32*'COMMISSION ASSUMPTIONS'!$G16*'COMMISSION ASSUMPTIONS'!$H73*'ACQUISITION ASSUMPTIONS'!$D38)</f>
        <v>0</v>
      </c>
      <c r="BB35" s="497">
        <f ca="1">('SUBSCRIBER BASE'!BC32*'COMMISSION ASSUMPTIONS'!$C16*'COMMISSION ASSUMPTIONS'!$H29*'ACQUISITION ASSUMPTIONS'!$D38)+('SUBSCRIBER BASE'!BC32*'COMMISSION ASSUMPTIONS'!$D16*'COMMISSION ASSUMPTIONS'!$H40*'ACQUISITION ASSUMPTIONS'!$D38)+('SUBSCRIBER BASE'!BC32*'COMMISSION ASSUMPTIONS'!$E16*'COMMISSION ASSUMPTIONS'!$H51*'ACQUISITION ASSUMPTIONS'!$D38)+('SUBSCRIBER BASE'!BC32*'COMMISSION ASSUMPTIONS'!$F16*'COMMISSION ASSUMPTIONS'!$H62*'ACQUISITION ASSUMPTIONS'!$D38)+('SUBSCRIBER BASE'!BC32*'COMMISSION ASSUMPTIONS'!$G16*'COMMISSION ASSUMPTIONS'!$H73*'ACQUISITION ASSUMPTIONS'!$D38)</f>
        <v>0</v>
      </c>
      <c r="BC35" s="497">
        <f ca="1">('SUBSCRIBER BASE'!BD32*'COMMISSION ASSUMPTIONS'!$C16*'COMMISSION ASSUMPTIONS'!$H29*'ACQUISITION ASSUMPTIONS'!$D38)+('SUBSCRIBER BASE'!BD32*'COMMISSION ASSUMPTIONS'!$D16*'COMMISSION ASSUMPTIONS'!$H40*'ACQUISITION ASSUMPTIONS'!$D38)+('SUBSCRIBER BASE'!BD32*'COMMISSION ASSUMPTIONS'!$E16*'COMMISSION ASSUMPTIONS'!$H51*'ACQUISITION ASSUMPTIONS'!$D38)+('SUBSCRIBER BASE'!BD32*'COMMISSION ASSUMPTIONS'!$F16*'COMMISSION ASSUMPTIONS'!$H62*'ACQUISITION ASSUMPTIONS'!$D38)+('SUBSCRIBER BASE'!BD32*'COMMISSION ASSUMPTIONS'!$G16*'COMMISSION ASSUMPTIONS'!$H73*'ACQUISITION ASSUMPTIONS'!$D38)</f>
        <v>0</v>
      </c>
      <c r="BD35" s="497">
        <f ca="1">('SUBSCRIBER BASE'!BE32*'COMMISSION ASSUMPTIONS'!$C16*'COMMISSION ASSUMPTIONS'!$H29*'ACQUISITION ASSUMPTIONS'!$D38)+('SUBSCRIBER BASE'!BE32*'COMMISSION ASSUMPTIONS'!$D16*'COMMISSION ASSUMPTIONS'!$H40*'ACQUISITION ASSUMPTIONS'!$D38)+('SUBSCRIBER BASE'!BE32*'COMMISSION ASSUMPTIONS'!$E16*'COMMISSION ASSUMPTIONS'!$H51*'ACQUISITION ASSUMPTIONS'!$D38)+('SUBSCRIBER BASE'!BE32*'COMMISSION ASSUMPTIONS'!$F16*'COMMISSION ASSUMPTIONS'!$H62*'ACQUISITION ASSUMPTIONS'!$D38)+('SUBSCRIBER BASE'!BE32*'COMMISSION ASSUMPTIONS'!$G16*'COMMISSION ASSUMPTIONS'!$H73*'ACQUISITION ASSUMPTIONS'!$D38)</f>
        <v>0</v>
      </c>
      <c r="BE35" s="497">
        <f ca="1">('SUBSCRIBER BASE'!BF32*'COMMISSION ASSUMPTIONS'!$C16*'COMMISSION ASSUMPTIONS'!$H29*'ACQUISITION ASSUMPTIONS'!$D38)+('SUBSCRIBER BASE'!BF32*'COMMISSION ASSUMPTIONS'!$D16*'COMMISSION ASSUMPTIONS'!$H40*'ACQUISITION ASSUMPTIONS'!$D38)+('SUBSCRIBER BASE'!BF32*'COMMISSION ASSUMPTIONS'!$E16*'COMMISSION ASSUMPTIONS'!$H51*'ACQUISITION ASSUMPTIONS'!$D38)+('SUBSCRIBER BASE'!BF32*'COMMISSION ASSUMPTIONS'!$F16*'COMMISSION ASSUMPTIONS'!$H62*'ACQUISITION ASSUMPTIONS'!$D38)+('SUBSCRIBER BASE'!BF32*'COMMISSION ASSUMPTIONS'!$G16*'COMMISSION ASSUMPTIONS'!$H73*'ACQUISITION ASSUMPTIONS'!$D38)</f>
        <v>0</v>
      </c>
      <c r="BF35" s="497">
        <f ca="1">('SUBSCRIBER BASE'!BG32*'COMMISSION ASSUMPTIONS'!$C16*'COMMISSION ASSUMPTIONS'!$H29*'ACQUISITION ASSUMPTIONS'!$D38)+('SUBSCRIBER BASE'!BG32*'COMMISSION ASSUMPTIONS'!$D16*'COMMISSION ASSUMPTIONS'!$H40*'ACQUISITION ASSUMPTIONS'!$D38)+('SUBSCRIBER BASE'!BG32*'COMMISSION ASSUMPTIONS'!$E16*'COMMISSION ASSUMPTIONS'!$H51*'ACQUISITION ASSUMPTIONS'!$D38)+('SUBSCRIBER BASE'!BG32*'COMMISSION ASSUMPTIONS'!$F16*'COMMISSION ASSUMPTIONS'!$H62*'ACQUISITION ASSUMPTIONS'!$D38)+('SUBSCRIBER BASE'!BG32*'COMMISSION ASSUMPTIONS'!$G16*'COMMISSION ASSUMPTIONS'!$H73*'ACQUISITION ASSUMPTIONS'!$D38)</f>
        <v>0</v>
      </c>
      <c r="BG35" s="497">
        <f ca="1">('SUBSCRIBER BASE'!BH32*'COMMISSION ASSUMPTIONS'!$C16*'COMMISSION ASSUMPTIONS'!$H29*'ACQUISITION ASSUMPTIONS'!$D38)+('SUBSCRIBER BASE'!BH32*'COMMISSION ASSUMPTIONS'!$D16*'COMMISSION ASSUMPTIONS'!$H40*'ACQUISITION ASSUMPTIONS'!$D38)+('SUBSCRIBER BASE'!BH32*'COMMISSION ASSUMPTIONS'!$E16*'COMMISSION ASSUMPTIONS'!$H51*'ACQUISITION ASSUMPTIONS'!$D38)+('SUBSCRIBER BASE'!BH32*'COMMISSION ASSUMPTIONS'!$F16*'COMMISSION ASSUMPTIONS'!$H62*'ACQUISITION ASSUMPTIONS'!$D38)+('SUBSCRIBER BASE'!BH32*'COMMISSION ASSUMPTIONS'!$G16*'COMMISSION ASSUMPTIONS'!$H73*'ACQUISITION ASSUMPTIONS'!$D38)</f>
        <v>0</v>
      </c>
      <c r="BH35" s="497">
        <f ca="1">('SUBSCRIBER BASE'!BI32*'COMMISSION ASSUMPTIONS'!$C16*'COMMISSION ASSUMPTIONS'!$H29*'ACQUISITION ASSUMPTIONS'!$D38)+('SUBSCRIBER BASE'!BI32*'COMMISSION ASSUMPTIONS'!$D16*'COMMISSION ASSUMPTIONS'!$H40*'ACQUISITION ASSUMPTIONS'!$D38)+('SUBSCRIBER BASE'!BI32*'COMMISSION ASSUMPTIONS'!$E16*'COMMISSION ASSUMPTIONS'!$H51*'ACQUISITION ASSUMPTIONS'!$D38)+('SUBSCRIBER BASE'!BI32*'COMMISSION ASSUMPTIONS'!$F16*'COMMISSION ASSUMPTIONS'!$H62*'ACQUISITION ASSUMPTIONS'!$D38)+('SUBSCRIBER BASE'!BI32*'COMMISSION ASSUMPTIONS'!$G16*'COMMISSION ASSUMPTIONS'!$H73*'ACQUISITION ASSUMPTIONS'!$D38)</f>
        <v>0</v>
      </c>
      <c r="BI35" s="497">
        <f ca="1">('SUBSCRIBER BASE'!BJ32*'COMMISSION ASSUMPTIONS'!$C16*'COMMISSION ASSUMPTIONS'!$H29*'ACQUISITION ASSUMPTIONS'!$D38)+('SUBSCRIBER BASE'!BJ32*'COMMISSION ASSUMPTIONS'!$D16*'COMMISSION ASSUMPTIONS'!$H40*'ACQUISITION ASSUMPTIONS'!$D38)+('SUBSCRIBER BASE'!BJ32*'COMMISSION ASSUMPTIONS'!$E16*'COMMISSION ASSUMPTIONS'!$H51*'ACQUISITION ASSUMPTIONS'!$D38)+('SUBSCRIBER BASE'!BJ32*'COMMISSION ASSUMPTIONS'!$F16*'COMMISSION ASSUMPTIONS'!$H62*'ACQUISITION ASSUMPTIONS'!$D38)+('SUBSCRIBER BASE'!BJ32*'COMMISSION ASSUMPTIONS'!$G16*'COMMISSION ASSUMPTIONS'!$H73*'ACQUISITION ASSUMPTIONS'!$D38)</f>
        <v>0</v>
      </c>
      <c r="BJ35" s="497">
        <f ca="1">('SUBSCRIBER BASE'!BK32*'COMMISSION ASSUMPTIONS'!$C16*'COMMISSION ASSUMPTIONS'!$H29*'ACQUISITION ASSUMPTIONS'!$D38)+('SUBSCRIBER BASE'!BK32*'COMMISSION ASSUMPTIONS'!$D16*'COMMISSION ASSUMPTIONS'!$H40*'ACQUISITION ASSUMPTIONS'!$D38)+('SUBSCRIBER BASE'!BK32*'COMMISSION ASSUMPTIONS'!$E16*'COMMISSION ASSUMPTIONS'!$H51*'ACQUISITION ASSUMPTIONS'!$D38)+('SUBSCRIBER BASE'!BK32*'COMMISSION ASSUMPTIONS'!$F16*'COMMISSION ASSUMPTIONS'!$H62*'ACQUISITION ASSUMPTIONS'!$D38)+('SUBSCRIBER BASE'!BK32*'COMMISSION ASSUMPTIONS'!$G16*'COMMISSION ASSUMPTIONS'!$H73*'ACQUISITION ASSUMPTIONS'!$D38)</f>
        <v>0</v>
      </c>
      <c r="BK35" s="497">
        <f ca="1">('SUBSCRIBER BASE'!BL32*'COMMISSION ASSUMPTIONS'!$C16*'COMMISSION ASSUMPTIONS'!$H29*'ACQUISITION ASSUMPTIONS'!$D38)+('SUBSCRIBER BASE'!BL32*'COMMISSION ASSUMPTIONS'!$D16*'COMMISSION ASSUMPTIONS'!$H40*'ACQUISITION ASSUMPTIONS'!$D38)+('SUBSCRIBER BASE'!BL32*'COMMISSION ASSUMPTIONS'!$E16*'COMMISSION ASSUMPTIONS'!$H51*'ACQUISITION ASSUMPTIONS'!$D38)+('SUBSCRIBER BASE'!BL32*'COMMISSION ASSUMPTIONS'!$F16*'COMMISSION ASSUMPTIONS'!$H62*'ACQUISITION ASSUMPTIONS'!$D38)+('SUBSCRIBER BASE'!BL32*'COMMISSION ASSUMPTIONS'!$G16*'COMMISSION ASSUMPTIONS'!$H73*'ACQUISITION ASSUMPTIONS'!$D38)</f>
        <v>0</v>
      </c>
      <c r="BL35" s="497">
        <f ca="1">('SUBSCRIBER BASE'!BM32*'COMMISSION ASSUMPTIONS'!$C16*'COMMISSION ASSUMPTIONS'!$H29*'ACQUISITION ASSUMPTIONS'!$D38)+('SUBSCRIBER BASE'!BM32*'COMMISSION ASSUMPTIONS'!$D16*'COMMISSION ASSUMPTIONS'!$H40*'ACQUISITION ASSUMPTIONS'!$D38)+('SUBSCRIBER BASE'!BM32*'COMMISSION ASSUMPTIONS'!$E16*'COMMISSION ASSUMPTIONS'!$H51*'ACQUISITION ASSUMPTIONS'!$D38)+('SUBSCRIBER BASE'!BM32*'COMMISSION ASSUMPTIONS'!$F16*'COMMISSION ASSUMPTIONS'!$H62*'ACQUISITION ASSUMPTIONS'!$D38)+('SUBSCRIBER BASE'!BM32*'COMMISSION ASSUMPTIONS'!$G16*'COMMISSION ASSUMPTIONS'!$H73*'ACQUISITION ASSUMPTIONS'!$D38)</f>
        <v>0</v>
      </c>
      <c r="BM35" s="497">
        <f ca="1">('SUBSCRIBER BASE'!BN32*'COMMISSION ASSUMPTIONS'!$C16*'COMMISSION ASSUMPTIONS'!$H29*'ACQUISITION ASSUMPTIONS'!$D38)+('SUBSCRIBER BASE'!BN32*'COMMISSION ASSUMPTIONS'!$D16*'COMMISSION ASSUMPTIONS'!$H40*'ACQUISITION ASSUMPTIONS'!$D38)+('SUBSCRIBER BASE'!BN32*'COMMISSION ASSUMPTIONS'!$E16*'COMMISSION ASSUMPTIONS'!$H51*'ACQUISITION ASSUMPTIONS'!$D38)+('SUBSCRIBER BASE'!BN32*'COMMISSION ASSUMPTIONS'!$F16*'COMMISSION ASSUMPTIONS'!$H62*'ACQUISITION ASSUMPTIONS'!$D38)+('SUBSCRIBER BASE'!BN32*'COMMISSION ASSUMPTIONS'!$G16*'COMMISSION ASSUMPTIONS'!$H73*'ACQUISITION ASSUMPTIONS'!$D38)</f>
        <v>0</v>
      </c>
      <c r="BN35" s="497">
        <f ca="1">('SUBSCRIBER BASE'!BO32*'COMMISSION ASSUMPTIONS'!$C16*'COMMISSION ASSUMPTIONS'!$H29*'ACQUISITION ASSUMPTIONS'!$D38)+('SUBSCRIBER BASE'!BO32*'COMMISSION ASSUMPTIONS'!$D16*'COMMISSION ASSUMPTIONS'!$H40*'ACQUISITION ASSUMPTIONS'!$D38)+('SUBSCRIBER BASE'!BO32*'COMMISSION ASSUMPTIONS'!$E16*'COMMISSION ASSUMPTIONS'!$H51*'ACQUISITION ASSUMPTIONS'!$D38)+('SUBSCRIBER BASE'!BO32*'COMMISSION ASSUMPTIONS'!$F16*'COMMISSION ASSUMPTIONS'!$H62*'ACQUISITION ASSUMPTIONS'!$D38)+('SUBSCRIBER BASE'!BO32*'COMMISSION ASSUMPTIONS'!$G16*'COMMISSION ASSUMPTIONS'!$H73*'ACQUISITION ASSUMPTIONS'!$D38)</f>
        <v>0</v>
      </c>
      <c r="BO35" s="497">
        <f ca="1">('SUBSCRIBER BASE'!BP32*'COMMISSION ASSUMPTIONS'!$C16*'COMMISSION ASSUMPTIONS'!$H29*'ACQUISITION ASSUMPTIONS'!$D38)+('SUBSCRIBER BASE'!BP32*'COMMISSION ASSUMPTIONS'!$D16*'COMMISSION ASSUMPTIONS'!$H40*'ACQUISITION ASSUMPTIONS'!$D38)+('SUBSCRIBER BASE'!BP32*'COMMISSION ASSUMPTIONS'!$E16*'COMMISSION ASSUMPTIONS'!$H51*'ACQUISITION ASSUMPTIONS'!$D38)+('SUBSCRIBER BASE'!BP32*'COMMISSION ASSUMPTIONS'!$F16*'COMMISSION ASSUMPTIONS'!$H62*'ACQUISITION ASSUMPTIONS'!$D38)+('SUBSCRIBER BASE'!BP32*'COMMISSION ASSUMPTIONS'!$G16*'COMMISSION ASSUMPTIONS'!$H73*'ACQUISITION ASSUMPTIONS'!$D38)</f>
        <v>0</v>
      </c>
      <c r="BP35" s="497">
        <f ca="1">('SUBSCRIBER BASE'!BQ32*'COMMISSION ASSUMPTIONS'!$C16*'COMMISSION ASSUMPTIONS'!$H29*'ACQUISITION ASSUMPTIONS'!$D38)+('SUBSCRIBER BASE'!BQ32*'COMMISSION ASSUMPTIONS'!$D16*'COMMISSION ASSUMPTIONS'!$H40*'ACQUISITION ASSUMPTIONS'!$D38)+('SUBSCRIBER BASE'!BQ32*'COMMISSION ASSUMPTIONS'!$E16*'COMMISSION ASSUMPTIONS'!$H51*'ACQUISITION ASSUMPTIONS'!$D38)+('SUBSCRIBER BASE'!BQ32*'COMMISSION ASSUMPTIONS'!$F16*'COMMISSION ASSUMPTIONS'!$H62*'ACQUISITION ASSUMPTIONS'!$D38)+('SUBSCRIBER BASE'!BQ32*'COMMISSION ASSUMPTIONS'!$G16*'COMMISSION ASSUMPTIONS'!$H73*'ACQUISITION ASSUMPTIONS'!$D38)</f>
        <v>0</v>
      </c>
      <c r="BQ35" s="497">
        <f ca="1">('SUBSCRIBER BASE'!BR32*'COMMISSION ASSUMPTIONS'!$C16*'COMMISSION ASSUMPTIONS'!$H29*'ACQUISITION ASSUMPTIONS'!$D38)+('SUBSCRIBER BASE'!BR32*'COMMISSION ASSUMPTIONS'!$D16*'COMMISSION ASSUMPTIONS'!$H40*'ACQUISITION ASSUMPTIONS'!$D38)+('SUBSCRIBER BASE'!BR32*'COMMISSION ASSUMPTIONS'!$E16*'COMMISSION ASSUMPTIONS'!$H51*'ACQUISITION ASSUMPTIONS'!$D38)+('SUBSCRIBER BASE'!BR32*'COMMISSION ASSUMPTIONS'!$F16*'COMMISSION ASSUMPTIONS'!$H62*'ACQUISITION ASSUMPTIONS'!$D38)+('SUBSCRIBER BASE'!BR32*'COMMISSION ASSUMPTIONS'!$G16*'COMMISSION ASSUMPTIONS'!$H73*'ACQUISITION ASSUMPTIONS'!$D38)</f>
        <v>0</v>
      </c>
      <c r="BR35" s="497">
        <f ca="1">('SUBSCRIBER BASE'!BS32*'COMMISSION ASSUMPTIONS'!$C16*'COMMISSION ASSUMPTIONS'!$H29*'ACQUISITION ASSUMPTIONS'!$D38)+('SUBSCRIBER BASE'!BS32*'COMMISSION ASSUMPTIONS'!$D16*'COMMISSION ASSUMPTIONS'!$H40*'ACQUISITION ASSUMPTIONS'!$D38)+('SUBSCRIBER BASE'!BS32*'COMMISSION ASSUMPTIONS'!$E16*'COMMISSION ASSUMPTIONS'!$H51*'ACQUISITION ASSUMPTIONS'!$D38)+('SUBSCRIBER BASE'!BS32*'COMMISSION ASSUMPTIONS'!$F16*'COMMISSION ASSUMPTIONS'!$H62*'ACQUISITION ASSUMPTIONS'!$D38)+('SUBSCRIBER BASE'!BS32*'COMMISSION ASSUMPTIONS'!$G16*'COMMISSION ASSUMPTIONS'!$H73*'ACQUISITION ASSUMPTIONS'!$D38)</f>
        <v>0</v>
      </c>
    </row>
    <row r="36" spans="2:70" ht="25" customHeight="1" outlineLevel="1">
      <c r="B36" s="181" t="str">
        <f t="shared" si="11"/>
        <v>1.2 GB</v>
      </c>
      <c r="C36" s="497">
        <f>('SUBSCRIBER BASE'!C33*'COMMISSION ASSUMPTIONS'!$C17*'COMMISSION ASSUMPTIONS'!$H30*'ACQUISITION ASSUMPTIONS'!$D39)+('SUBSCRIBER BASE'!C33*'COMMISSION ASSUMPTIONS'!$D17*'COMMISSION ASSUMPTIONS'!$H41*'ACQUISITION ASSUMPTIONS'!$D39)+('SUBSCRIBER BASE'!C33*'COMMISSION ASSUMPTIONS'!$E17*'COMMISSION ASSUMPTIONS'!$H52*'ACQUISITION ASSUMPTIONS'!$D39)+('SUBSCRIBER BASE'!C33*'COMMISSION ASSUMPTIONS'!$F17*'COMMISSION ASSUMPTIONS'!$H63*'ACQUISITION ASSUMPTIONS'!$D39)+('SUBSCRIBER BASE'!C33*'COMMISSION ASSUMPTIONS'!$G17*'COMMISSION ASSUMPTIONS'!$H74*'ACQUISITION ASSUMPTIONS'!$D39)</f>
        <v>0</v>
      </c>
      <c r="D36" s="497">
        <f>('SUBSCRIBER BASE'!D33*'COMMISSION ASSUMPTIONS'!$C17*'COMMISSION ASSUMPTIONS'!$H30*'ACQUISITION ASSUMPTIONS'!$D39)+('SUBSCRIBER BASE'!D33*'COMMISSION ASSUMPTIONS'!$D17*'COMMISSION ASSUMPTIONS'!$H41*'ACQUISITION ASSUMPTIONS'!$D39)+('SUBSCRIBER BASE'!D33*'COMMISSION ASSUMPTIONS'!$E17*'COMMISSION ASSUMPTIONS'!$H52*'ACQUISITION ASSUMPTIONS'!$D39)+('SUBSCRIBER BASE'!D33*'COMMISSION ASSUMPTIONS'!$F17*'COMMISSION ASSUMPTIONS'!$H63*'ACQUISITION ASSUMPTIONS'!$D39)+('SUBSCRIBER BASE'!D33*'COMMISSION ASSUMPTIONS'!$G17*'COMMISSION ASSUMPTIONS'!$H74*'ACQUISITION ASSUMPTIONS'!$D39)</f>
        <v>0</v>
      </c>
      <c r="E36" s="497">
        <f>('SUBSCRIBER BASE'!E33*'COMMISSION ASSUMPTIONS'!$C17*'COMMISSION ASSUMPTIONS'!$H30*'ACQUISITION ASSUMPTIONS'!$D39)+('SUBSCRIBER BASE'!E33*'COMMISSION ASSUMPTIONS'!$D17*'COMMISSION ASSUMPTIONS'!$H41*'ACQUISITION ASSUMPTIONS'!$D39)+('SUBSCRIBER BASE'!E33*'COMMISSION ASSUMPTIONS'!$E17*'COMMISSION ASSUMPTIONS'!$H52*'ACQUISITION ASSUMPTIONS'!$D39)+('SUBSCRIBER BASE'!E33*'COMMISSION ASSUMPTIONS'!$F17*'COMMISSION ASSUMPTIONS'!$H63*'ACQUISITION ASSUMPTIONS'!$D39)+('SUBSCRIBER BASE'!E33*'COMMISSION ASSUMPTIONS'!$G17*'COMMISSION ASSUMPTIONS'!$H74*'ACQUISITION ASSUMPTIONS'!$D39)</f>
        <v>0</v>
      </c>
      <c r="F36" s="497">
        <f>('SUBSCRIBER BASE'!F33*'COMMISSION ASSUMPTIONS'!$C17*'COMMISSION ASSUMPTIONS'!$H30*'ACQUISITION ASSUMPTIONS'!$D39)+('SUBSCRIBER BASE'!F33*'COMMISSION ASSUMPTIONS'!$D17*'COMMISSION ASSUMPTIONS'!$H41*'ACQUISITION ASSUMPTIONS'!$D39)+('SUBSCRIBER BASE'!F33*'COMMISSION ASSUMPTIONS'!$E17*'COMMISSION ASSUMPTIONS'!$H52*'ACQUISITION ASSUMPTIONS'!$D39)+('SUBSCRIBER BASE'!F33*'COMMISSION ASSUMPTIONS'!$F17*'COMMISSION ASSUMPTIONS'!$H63*'ACQUISITION ASSUMPTIONS'!$D39)+('SUBSCRIBER BASE'!F33*'COMMISSION ASSUMPTIONS'!$G17*'COMMISSION ASSUMPTIONS'!$H74*'ACQUISITION ASSUMPTIONS'!$D39)</f>
        <v>0</v>
      </c>
      <c r="G36" s="497">
        <f>('SUBSCRIBER BASE'!G33*'COMMISSION ASSUMPTIONS'!$C17*'COMMISSION ASSUMPTIONS'!$H30*'ACQUISITION ASSUMPTIONS'!$D39)+('SUBSCRIBER BASE'!G33*'COMMISSION ASSUMPTIONS'!$D17*'COMMISSION ASSUMPTIONS'!$H41*'ACQUISITION ASSUMPTIONS'!$D39)+('SUBSCRIBER BASE'!G33*'COMMISSION ASSUMPTIONS'!$E17*'COMMISSION ASSUMPTIONS'!$H52*'ACQUISITION ASSUMPTIONS'!$D39)+('SUBSCRIBER BASE'!G33*'COMMISSION ASSUMPTIONS'!$F17*'COMMISSION ASSUMPTIONS'!$H63*'ACQUISITION ASSUMPTIONS'!$D39)+('SUBSCRIBER BASE'!G33*'COMMISSION ASSUMPTIONS'!$G17*'COMMISSION ASSUMPTIONS'!$H74*'ACQUISITION ASSUMPTIONS'!$D39)</f>
        <v>0</v>
      </c>
      <c r="H36" s="497">
        <f>('SUBSCRIBER BASE'!H33*'COMMISSION ASSUMPTIONS'!$C17*'COMMISSION ASSUMPTIONS'!$H30*'ACQUISITION ASSUMPTIONS'!$D39)+('SUBSCRIBER BASE'!H33*'COMMISSION ASSUMPTIONS'!$D17*'COMMISSION ASSUMPTIONS'!$H41*'ACQUISITION ASSUMPTIONS'!$D39)+('SUBSCRIBER BASE'!H33*'COMMISSION ASSUMPTIONS'!$E17*'COMMISSION ASSUMPTIONS'!$H52*'ACQUISITION ASSUMPTIONS'!$D39)+('SUBSCRIBER BASE'!H33*'COMMISSION ASSUMPTIONS'!$F17*'COMMISSION ASSUMPTIONS'!$H63*'ACQUISITION ASSUMPTIONS'!$D39)+('SUBSCRIBER BASE'!H33*'COMMISSION ASSUMPTIONS'!$G17*'COMMISSION ASSUMPTIONS'!$H74*'ACQUISITION ASSUMPTIONS'!$D39)</f>
        <v>0</v>
      </c>
      <c r="I36" s="497">
        <f>('SUBSCRIBER BASE'!I33*'COMMISSION ASSUMPTIONS'!$C17*'COMMISSION ASSUMPTIONS'!$H30*'ACQUISITION ASSUMPTIONS'!$D39)+('SUBSCRIBER BASE'!I33*'COMMISSION ASSUMPTIONS'!$D17*'COMMISSION ASSUMPTIONS'!$H41*'ACQUISITION ASSUMPTIONS'!$D39)+('SUBSCRIBER BASE'!I33*'COMMISSION ASSUMPTIONS'!$E17*'COMMISSION ASSUMPTIONS'!$H52*'ACQUISITION ASSUMPTIONS'!$D39)+('SUBSCRIBER BASE'!I33*'COMMISSION ASSUMPTIONS'!$F17*'COMMISSION ASSUMPTIONS'!$H63*'ACQUISITION ASSUMPTIONS'!$D39)+('SUBSCRIBER BASE'!I33*'COMMISSION ASSUMPTIONS'!$G17*'COMMISSION ASSUMPTIONS'!$H74*'ACQUISITION ASSUMPTIONS'!$D39)</f>
        <v>0</v>
      </c>
      <c r="J36" s="497">
        <f>('SUBSCRIBER BASE'!J33*'COMMISSION ASSUMPTIONS'!$C17*'COMMISSION ASSUMPTIONS'!$H30*'ACQUISITION ASSUMPTIONS'!$D39)+('SUBSCRIBER BASE'!J33*'COMMISSION ASSUMPTIONS'!$D17*'COMMISSION ASSUMPTIONS'!$H41*'ACQUISITION ASSUMPTIONS'!$D39)+('SUBSCRIBER BASE'!J33*'COMMISSION ASSUMPTIONS'!$E17*'COMMISSION ASSUMPTIONS'!$H52*'ACQUISITION ASSUMPTIONS'!$D39)+('SUBSCRIBER BASE'!J33*'COMMISSION ASSUMPTIONS'!$F17*'COMMISSION ASSUMPTIONS'!$H63*'ACQUISITION ASSUMPTIONS'!$D39)+('SUBSCRIBER BASE'!J33*'COMMISSION ASSUMPTIONS'!$G17*'COMMISSION ASSUMPTIONS'!$H74*'ACQUISITION ASSUMPTIONS'!$D39)</f>
        <v>0</v>
      </c>
      <c r="K36" s="497">
        <f ca="1">('SUBSCRIBER BASE'!L33*'COMMISSION ASSUMPTIONS'!$C17*'COMMISSION ASSUMPTIONS'!$H30*'ACQUISITION ASSUMPTIONS'!$D39)+('SUBSCRIBER BASE'!L33*'COMMISSION ASSUMPTIONS'!$D17*'COMMISSION ASSUMPTIONS'!$H41*'ACQUISITION ASSUMPTIONS'!$D39)+('SUBSCRIBER BASE'!L33*'COMMISSION ASSUMPTIONS'!$E17*'COMMISSION ASSUMPTIONS'!$H52*'ACQUISITION ASSUMPTIONS'!$D39)+('SUBSCRIBER BASE'!L33*'COMMISSION ASSUMPTIONS'!$F17*'COMMISSION ASSUMPTIONS'!$H63*'ACQUISITION ASSUMPTIONS'!$D39)+('SUBSCRIBER BASE'!L33*'COMMISSION ASSUMPTIONS'!$G17*'COMMISSION ASSUMPTIONS'!$H74*'ACQUISITION ASSUMPTIONS'!$D39)</f>
        <v>0</v>
      </c>
      <c r="L36" s="497">
        <f ca="1">('SUBSCRIBER BASE'!M33*'COMMISSION ASSUMPTIONS'!$C17*'COMMISSION ASSUMPTIONS'!$H30*'ACQUISITION ASSUMPTIONS'!$D39)+('SUBSCRIBER BASE'!M33*'COMMISSION ASSUMPTIONS'!$D17*'COMMISSION ASSUMPTIONS'!$H41*'ACQUISITION ASSUMPTIONS'!$D39)+('SUBSCRIBER BASE'!M33*'COMMISSION ASSUMPTIONS'!$E17*'COMMISSION ASSUMPTIONS'!$H52*'ACQUISITION ASSUMPTIONS'!$D39)+('SUBSCRIBER BASE'!M33*'COMMISSION ASSUMPTIONS'!$F17*'COMMISSION ASSUMPTIONS'!$H63*'ACQUISITION ASSUMPTIONS'!$D39)+('SUBSCRIBER BASE'!M33*'COMMISSION ASSUMPTIONS'!$G17*'COMMISSION ASSUMPTIONS'!$H74*'ACQUISITION ASSUMPTIONS'!$D39)</f>
        <v>0</v>
      </c>
      <c r="M36" s="497">
        <f ca="1">('SUBSCRIBER BASE'!N33*'COMMISSION ASSUMPTIONS'!$C17*'COMMISSION ASSUMPTIONS'!$H30*'ACQUISITION ASSUMPTIONS'!$D39)+('SUBSCRIBER BASE'!N33*'COMMISSION ASSUMPTIONS'!$D17*'COMMISSION ASSUMPTIONS'!$H41*'ACQUISITION ASSUMPTIONS'!$D39)+('SUBSCRIBER BASE'!N33*'COMMISSION ASSUMPTIONS'!$E17*'COMMISSION ASSUMPTIONS'!$H52*'ACQUISITION ASSUMPTIONS'!$D39)+('SUBSCRIBER BASE'!N33*'COMMISSION ASSUMPTIONS'!$F17*'COMMISSION ASSUMPTIONS'!$H63*'ACQUISITION ASSUMPTIONS'!$D39)+('SUBSCRIBER BASE'!N33*'COMMISSION ASSUMPTIONS'!$G17*'COMMISSION ASSUMPTIONS'!$H74*'ACQUISITION ASSUMPTIONS'!$D39)</f>
        <v>0</v>
      </c>
      <c r="N36" s="497">
        <f ca="1">('SUBSCRIBER BASE'!O33*'COMMISSION ASSUMPTIONS'!$C17*'COMMISSION ASSUMPTIONS'!$H30*'ACQUISITION ASSUMPTIONS'!$D39)+('SUBSCRIBER BASE'!O33*'COMMISSION ASSUMPTIONS'!$D17*'COMMISSION ASSUMPTIONS'!$H41*'ACQUISITION ASSUMPTIONS'!$D39)+('SUBSCRIBER BASE'!O33*'COMMISSION ASSUMPTIONS'!$E17*'COMMISSION ASSUMPTIONS'!$H52*'ACQUISITION ASSUMPTIONS'!$D39)+('SUBSCRIBER BASE'!O33*'COMMISSION ASSUMPTIONS'!$F17*'COMMISSION ASSUMPTIONS'!$H63*'ACQUISITION ASSUMPTIONS'!$D39)+('SUBSCRIBER BASE'!O33*'COMMISSION ASSUMPTIONS'!$G17*'COMMISSION ASSUMPTIONS'!$H74*'ACQUISITION ASSUMPTIONS'!$D39)</f>
        <v>0</v>
      </c>
      <c r="O36" s="497">
        <f ca="1">('SUBSCRIBER BASE'!P33*'COMMISSION ASSUMPTIONS'!$C17*'COMMISSION ASSUMPTIONS'!$H30*'ACQUISITION ASSUMPTIONS'!$D39)+('SUBSCRIBER BASE'!P33*'COMMISSION ASSUMPTIONS'!$D17*'COMMISSION ASSUMPTIONS'!$H41*'ACQUISITION ASSUMPTIONS'!$D39)+('SUBSCRIBER BASE'!P33*'COMMISSION ASSUMPTIONS'!$E17*'COMMISSION ASSUMPTIONS'!$H52*'ACQUISITION ASSUMPTIONS'!$D39)+('SUBSCRIBER BASE'!P33*'COMMISSION ASSUMPTIONS'!$F17*'COMMISSION ASSUMPTIONS'!$H63*'ACQUISITION ASSUMPTIONS'!$D39)+('SUBSCRIBER BASE'!P33*'COMMISSION ASSUMPTIONS'!$G17*'COMMISSION ASSUMPTIONS'!$H74*'ACQUISITION ASSUMPTIONS'!$D39)</f>
        <v>0</v>
      </c>
      <c r="P36" s="497">
        <f ca="1">('SUBSCRIBER BASE'!Q33*'COMMISSION ASSUMPTIONS'!$C17*'COMMISSION ASSUMPTIONS'!$H30*'ACQUISITION ASSUMPTIONS'!$D39)+('SUBSCRIBER BASE'!Q33*'COMMISSION ASSUMPTIONS'!$D17*'COMMISSION ASSUMPTIONS'!$H41*'ACQUISITION ASSUMPTIONS'!$D39)+('SUBSCRIBER BASE'!Q33*'COMMISSION ASSUMPTIONS'!$E17*'COMMISSION ASSUMPTIONS'!$H52*'ACQUISITION ASSUMPTIONS'!$D39)+('SUBSCRIBER BASE'!Q33*'COMMISSION ASSUMPTIONS'!$F17*'COMMISSION ASSUMPTIONS'!$H63*'ACQUISITION ASSUMPTIONS'!$D39)+('SUBSCRIBER BASE'!Q33*'COMMISSION ASSUMPTIONS'!$G17*'COMMISSION ASSUMPTIONS'!$H74*'ACQUISITION ASSUMPTIONS'!$D39)</f>
        <v>0</v>
      </c>
      <c r="Q36" s="497">
        <f ca="1">('SUBSCRIBER BASE'!R33*'COMMISSION ASSUMPTIONS'!$C17*'COMMISSION ASSUMPTIONS'!$H30*'ACQUISITION ASSUMPTIONS'!$D39)+('SUBSCRIBER BASE'!R33*'COMMISSION ASSUMPTIONS'!$D17*'COMMISSION ASSUMPTIONS'!$H41*'ACQUISITION ASSUMPTIONS'!$D39)+('SUBSCRIBER BASE'!R33*'COMMISSION ASSUMPTIONS'!$E17*'COMMISSION ASSUMPTIONS'!$H52*'ACQUISITION ASSUMPTIONS'!$D39)+('SUBSCRIBER BASE'!R33*'COMMISSION ASSUMPTIONS'!$F17*'COMMISSION ASSUMPTIONS'!$H63*'ACQUISITION ASSUMPTIONS'!$D39)+('SUBSCRIBER BASE'!R33*'COMMISSION ASSUMPTIONS'!$G17*'COMMISSION ASSUMPTIONS'!$H74*'ACQUISITION ASSUMPTIONS'!$D39)</f>
        <v>0</v>
      </c>
      <c r="R36" s="497">
        <f ca="1">('SUBSCRIBER BASE'!S33*'COMMISSION ASSUMPTIONS'!$C17*'COMMISSION ASSUMPTIONS'!$H30*'ACQUISITION ASSUMPTIONS'!$D39)+('SUBSCRIBER BASE'!S33*'COMMISSION ASSUMPTIONS'!$D17*'COMMISSION ASSUMPTIONS'!$H41*'ACQUISITION ASSUMPTIONS'!$D39)+('SUBSCRIBER BASE'!S33*'COMMISSION ASSUMPTIONS'!$E17*'COMMISSION ASSUMPTIONS'!$H52*'ACQUISITION ASSUMPTIONS'!$D39)+('SUBSCRIBER BASE'!S33*'COMMISSION ASSUMPTIONS'!$F17*'COMMISSION ASSUMPTIONS'!$H63*'ACQUISITION ASSUMPTIONS'!$D39)+('SUBSCRIBER BASE'!S33*'COMMISSION ASSUMPTIONS'!$G17*'COMMISSION ASSUMPTIONS'!$H74*'ACQUISITION ASSUMPTIONS'!$D39)</f>
        <v>0</v>
      </c>
      <c r="S36" s="497">
        <f ca="1">('SUBSCRIBER BASE'!T33*'COMMISSION ASSUMPTIONS'!$C17*'COMMISSION ASSUMPTIONS'!$H30*'ACQUISITION ASSUMPTIONS'!$D39)+('SUBSCRIBER BASE'!T33*'COMMISSION ASSUMPTIONS'!$D17*'COMMISSION ASSUMPTIONS'!$H41*'ACQUISITION ASSUMPTIONS'!$D39)+('SUBSCRIBER BASE'!T33*'COMMISSION ASSUMPTIONS'!$E17*'COMMISSION ASSUMPTIONS'!$H52*'ACQUISITION ASSUMPTIONS'!$D39)+('SUBSCRIBER BASE'!T33*'COMMISSION ASSUMPTIONS'!$F17*'COMMISSION ASSUMPTIONS'!$H63*'ACQUISITION ASSUMPTIONS'!$D39)+('SUBSCRIBER BASE'!T33*'COMMISSION ASSUMPTIONS'!$G17*'COMMISSION ASSUMPTIONS'!$H74*'ACQUISITION ASSUMPTIONS'!$D39)</f>
        <v>0</v>
      </c>
      <c r="T36" s="497">
        <f ca="1">('SUBSCRIBER BASE'!U33*'COMMISSION ASSUMPTIONS'!$C17*'COMMISSION ASSUMPTIONS'!$H30*'ACQUISITION ASSUMPTIONS'!$D39)+('SUBSCRIBER BASE'!U33*'COMMISSION ASSUMPTIONS'!$D17*'COMMISSION ASSUMPTIONS'!$H41*'ACQUISITION ASSUMPTIONS'!$D39)+('SUBSCRIBER BASE'!U33*'COMMISSION ASSUMPTIONS'!$E17*'COMMISSION ASSUMPTIONS'!$H52*'ACQUISITION ASSUMPTIONS'!$D39)+('SUBSCRIBER BASE'!U33*'COMMISSION ASSUMPTIONS'!$F17*'COMMISSION ASSUMPTIONS'!$H63*'ACQUISITION ASSUMPTIONS'!$D39)+('SUBSCRIBER BASE'!U33*'COMMISSION ASSUMPTIONS'!$G17*'COMMISSION ASSUMPTIONS'!$H74*'ACQUISITION ASSUMPTIONS'!$D39)</f>
        <v>0</v>
      </c>
      <c r="U36" s="497">
        <f ca="1">('SUBSCRIBER BASE'!V33*'COMMISSION ASSUMPTIONS'!$C17*'COMMISSION ASSUMPTIONS'!$H30*'ACQUISITION ASSUMPTIONS'!$D39)+('SUBSCRIBER BASE'!V33*'COMMISSION ASSUMPTIONS'!$D17*'COMMISSION ASSUMPTIONS'!$H41*'ACQUISITION ASSUMPTIONS'!$D39)+('SUBSCRIBER BASE'!V33*'COMMISSION ASSUMPTIONS'!$E17*'COMMISSION ASSUMPTIONS'!$H52*'ACQUISITION ASSUMPTIONS'!$D39)+('SUBSCRIBER BASE'!V33*'COMMISSION ASSUMPTIONS'!$F17*'COMMISSION ASSUMPTIONS'!$H63*'ACQUISITION ASSUMPTIONS'!$D39)+('SUBSCRIBER BASE'!V33*'COMMISSION ASSUMPTIONS'!$G17*'COMMISSION ASSUMPTIONS'!$H74*'ACQUISITION ASSUMPTIONS'!$D39)</f>
        <v>0</v>
      </c>
      <c r="V36" s="497">
        <f ca="1">('SUBSCRIBER BASE'!W33*'COMMISSION ASSUMPTIONS'!$C17*'COMMISSION ASSUMPTIONS'!$H30*'ACQUISITION ASSUMPTIONS'!$D39)+('SUBSCRIBER BASE'!W33*'COMMISSION ASSUMPTIONS'!$D17*'COMMISSION ASSUMPTIONS'!$H41*'ACQUISITION ASSUMPTIONS'!$D39)+('SUBSCRIBER BASE'!W33*'COMMISSION ASSUMPTIONS'!$E17*'COMMISSION ASSUMPTIONS'!$H52*'ACQUISITION ASSUMPTIONS'!$D39)+('SUBSCRIBER BASE'!W33*'COMMISSION ASSUMPTIONS'!$F17*'COMMISSION ASSUMPTIONS'!$H63*'ACQUISITION ASSUMPTIONS'!$D39)+('SUBSCRIBER BASE'!W33*'COMMISSION ASSUMPTIONS'!$G17*'COMMISSION ASSUMPTIONS'!$H74*'ACQUISITION ASSUMPTIONS'!$D39)</f>
        <v>0</v>
      </c>
      <c r="W36" s="497">
        <f ca="1">('SUBSCRIBER BASE'!X33*'COMMISSION ASSUMPTIONS'!$C17*'COMMISSION ASSUMPTIONS'!$H30*'ACQUISITION ASSUMPTIONS'!$D39)+('SUBSCRIBER BASE'!X33*'COMMISSION ASSUMPTIONS'!$D17*'COMMISSION ASSUMPTIONS'!$H41*'ACQUISITION ASSUMPTIONS'!$D39)+('SUBSCRIBER BASE'!X33*'COMMISSION ASSUMPTIONS'!$E17*'COMMISSION ASSUMPTIONS'!$H52*'ACQUISITION ASSUMPTIONS'!$D39)+('SUBSCRIBER BASE'!X33*'COMMISSION ASSUMPTIONS'!$F17*'COMMISSION ASSUMPTIONS'!$H63*'ACQUISITION ASSUMPTIONS'!$D39)+('SUBSCRIBER BASE'!X33*'COMMISSION ASSUMPTIONS'!$G17*'COMMISSION ASSUMPTIONS'!$H74*'ACQUISITION ASSUMPTIONS'!$D39)</f>
        <v>0</v>
      </c>
      <c r="X36" s="497">
        <f ca="1">('SUBSCRIBER BASE'!Y33*'COMMISSION ASSUMPTIONS'!$C17*'COMMISSION ASSUMPTIONS'!$H30*'ACQUISITION ASSUMPTIONS'!$D39)+('SUBSCRIBER BASE'!Y33*'COMMISSION ASSUMPTIONS'!$D17*'COMMISSION ASSUMPTIONS'!$H41*'ACQUISITION ASSUMPTIONS'!$D39)+('SUBSCRIBER BASE'!Y33*'COMMISSION ASSUMPTIONS'!$E17*'COMMISSION ASSUMPTIONS'!$H52*'ACQUISITION ASSUMPTIONS'!$D39)+('SUBSCRIBER BASE'!Y33*'COMMISSION ASSUMPTIONS'!$F17*'COMMISSION ASSUMPTIONS'!$H63*'ACQUISITION ASSUMPTIONS'!$D39)+('SUBSCRIBER BASE'!Y33*'COMMISSION ASSUMPTIONS'!$G17*'COMMISSION ASSUMPTIONS'!$H74*'ACQUISITION ASSUMPTIONS'!$D39)</f>
        <v>0</v>
      </c>
      <c r="Y36" s="497">
        <f ca="1">('SUBSCRIBER BASE'!Z33*'COMMISSION ASSUMPTIONS'!$C17*'COMMISSION ASSUMPTIONS'!$H30*'ACQUISITION ASSUMPTIONS'!$D39)+('SUBSCRIBER BASE'!Z33*'COMMISSION ASSUMPTIONS'!$D17*'COMMISSION ASSUMPTIONS'!$H41*'ACQUISITION ASSUMPTIONS'!$D39)+('SUBSCRIBER BASE'!Z33*'COMMISSION ASSUMPTIONS'!$E17*'COMMISSION ASSUMPTIONS'!$H52*'ACQUISITION ASSUMPTIONS'!$D39)+('SUBSCRIBER BASE'!Z33*'COMMISSION ASSUMPTIONS'!$F17*'COMMISSION ASSUMPTIONS'!$H63*'ACQUISITION ASSUMPTIONS'!$D39)+('SUBSCRIBER BASE'!Z33*'COMMISSION ASSUMPTIONS'!$G17*'COMMISSION ASSUMPTIONS'!$H74*'ACQUISITION ASSUMPTIONS'!$D39)</f>
        <v>0</v>
      </c>
      <c r="Z36" s="497">
        <f ca="1">('SUBSCRIBER BASE'!AA33*'COMMISSION ASSUMPTIONS'!$C17*'COMMISSION ASSUMPTIONS'!$H30*'ACQUISITION ASSUMPTIONS'!$D39)+('SUBSCRIBER BASE'!AA33*'COMMISSION ASSUMPTIONS'!$D17*'COMMISSION ASSUMPTIONS'!$H41*'ACQUISITION ASSUMPTIONS'!$D39)+('SUBSCRIBER BASE'!AA33*'COMMISSION ASSUMPTIONS'!$E17*'COMMISSION ASSUMPTIONS'!$H52*'ACQUISITION ASSUMPTIONS'!$D39)+('SUBSCRIBER BASE'!AA33*'COMMISSION ASSUMPTIONS'!$F17*'COMMISSION ASSUMPTIONS'!$H63*'ACQUISITION ASSUMPTIONS'!$D39)+('SUBSCRIBER BASE'!AA33*'COMMISSION ASSUMPTIONS'!$G17*'COMMISSION ASSUMPTIONS'!$H74*'ACQUISITION ASSUMPTIONS'!$D39)</f>
        <v>0</v>
      </c>
      <c r="AA36" s="497">
        <f ca="1">('SUBSCRIBER BASE'!AB33*'COMMISSION ASSUMPTIONS'!$C17*'COMMISSION ASSUMPTIONS'!$H30*'ACQUISITION ASSUMPTIONS'!$D39)+('SUBSCRIBER BASE'!AB33*'COMMISSION ASSUMPTIONS'!$D17*'COMMISSION ASSUMPTIONS'!$H41*'ACQUISITION ASSUMPTIONS'!$D39)+('SUBSCRIBER BASE'!AB33*'COMMISSION ASSUMPTIONS'!$E17*'COMMISSION ASSUMPTIONS'!$H52*'ACQUISITION ASSUMPTIONS'!$D39)+('SUBSCRIBER BASE'!AB33*'COMMISSION ASSUMPTIONS'!$F17*'COMMISSION ASSUMPTIONS'!$H63*'ACQUISITION ASSUMPTIONS'!$D39)+('SUBSCRIBER BASE'!AB33*'COMMISSION ASSUMPTIONS'!$G17*'COMMISSION ASSUMPTIONS'!$H74*'ACQUISITION ASSUMPTIONS'!$D39)</f>
        <v>0</v>
      </c>
      <c r="AB36" s="497">
        <f ca="1">('SUBSCRIBER BASE'!AC33*'COMMISSION ASSUMPTIONS'!$C17*'COMMISSION ASSUMPTIONS'!$H30*'ACQUISITION ASSUMPTIONS'!$D39)+('SUBSCRIBER BASE'!AC33*'COMMISSION ASSUMPTIONS'!$D17*'COMMISSION ASSUMPTIONS'!$H41*'ACQUISITION ASSUMPTIONS'!$D39)+('SUBSCRIBER BASE'!AC33*'COMMISSION ASSUMPTIONS'!$E17*'COMMISSION ASSUMPTIONS'!$H52*'ACQUISITION ASSUMPTIONS'!$D39)+('SUBSCRIBER BASE'!AC33*'COMMISSION ASSUMPTIONS'!$F17*'COMMISSION ASSUMPTIONS'!$H63*'ACQUISITION ASSUMPTIONS'!$D39)+('SUBSCRIBER BASE'!AC33*'COMMISSION ASSUMPTIONS'!$G17*'COMMISSION ASSUMPTIONS'!$H74*'ACQUISITION ASSUMPTIONS'!$D39)</f>
        <v>0</v>
      </c>
      <c r="AC36" s="497">
        <f ca="1">('SUBSCRIBER BASE'!AD33*'COMMISSION ASSUMPTIONS'!$C17*'COMMISSION ASSUMPTIONS'!$H30*'ACQUISITION ASSUMPTIONS'!$D39)+('SUBSCRIBER BASE'!AD33*'COMMISSION ASSUMPTIONS'!$D17*'COMMISSION ASSUMPTIONS'!$H41*'ACQUISITION ASSUMPTIONS'!$D39)+('SUBSCRIBER BASE'!AD33*'COMMISSION ASSUMPTIONS'!$E17*'COMMISSION ASSUMPTIONS'!$H52*'ACQUISITION ASSUMPTIONS'!$D39)+('SUBSCRIBER BASE'!AD33*'COMMISSION ASSUMPTIONS'!$F17*'COMMISSION ASSUMPTIONS'!$H63*'ACQUISITION ASSUMPTIONS'!$D39)+('SUBSCRIBER BASE'!AD33*'COMMISSION ASSUMPTIONS'!$G17*'COMMISSION ASSUMPTIONS'!$H74*'ACQUISITION ASSUMPTIONS'!$D39)</f>
        <v>0</v>
      </c>
      <c r="AD36" s="497">
        <f ca="1">('SUBSCRIBER BASE'!AE33*'COMMISSION ASSUMPTIONS'!$C17*'COMMISSION ASSUMPTIONS'!$H30*'ACQUISITION ASSUMPTIONS'!$D39)+('SUBSCRIBER BASE'!AE33*'COMMISSION ASSUMPTIONS'!$D17*'COMMISSION ASSUMPTIONS'!$H41*'ACQUISITION ASSUMPTIONS'!$D39)+('SUBSCRIBER BASE'!AE33*'COMMISSION ASSUMPTIONS'!$E17*'COMMISSION ASSUMPTIONS'!$H52*'ACQUISITION ASSUMPTIONS'!$D39)+('SUBSCRIBER BASE'!AE33*'COMMISSION ASSUMPTIONS'!$F17*'COMMISSION ASSUMPTIONS'!$H63*'ACQUISITION ASSUMPTIONS'!$D39)+('SUBSCRIBER BASE'!AE33*'COMMISSION ASSUMPTIONS'!$G17*'COMMISSION ASSUMPTIONS'!$H74*'ACQUISITION ASSUMPTIONS'!$D39)</f>
        <v>0</v>
      </c>
      <c r="AE36" s="497">
        <f ca="1">('SUBSCRIBER BASE'!AF33*'COMMISSION ASSUMPTIONS'!$C17*'COMMISSION ASSUMPTIONS'!$H30*'ACQUISITION ASSUMPTIONS'!$D39)+('SUBSCRIBER BASE'!AF33*'COMMISSION ASSUMPTIONS'!$D17*'COMMISSION ASSUMPTIONS'!$H41*'ACQUISITION ASSUMPTIONS'!$D39)+('SUBSCRIBER BASE'!AF33*'COMMISSION ASSUMPTIONS'!$E17*'COMMISSION ASSUMPTIONS'!$H52*'ACQUISITION ASSUMPTIONS'!$D39)+('SUBSCRIBER BASE'!AF33*'COMMISSION ASSUMPTIONS'!$F17*'COMMISSION ASSUMPTIONS'!$H63*'ACQUISITION ASSUMPTIONS'!$D39)+('SUBSCRIBER BASE'!AF33*'COMMISSION ASSUMPTIONS'!$G17*'COMMISSION ASSUMPTIONS'!$H74*'ACQUISITION ASSUMPTIONS'!$D39)</f>
        <v>0</v>
      </c>
      <c r="AF36" s="497">
        <f ca="1">('SUBSCRIBER BASE'!AG33*'COMMISSION ASSUMPTIONS'!$C17*'COMMISSION ASSUMPTIONS'!$H30*'ACQUISITION ASSUMPTIONS'!$D39)+('SUBSCRIBER BASE'!AG33*'COMMISSION ASSUMPTIONS'!$D17*'COMMISSION ASSUMPTIONS'!$H41*'ACQUISITION ASSUMPTIONS'!$D39)+('SUBSCRIBER BASE'!AG33*'COMMISSION ASSUMPTIONS'!$E17*'COMMISSION ASSUMPTIONS'!$H52*'ACQUISITION ASSUMPTIONS'!$D39)+('SUBSCRIBER BASE'!AG33*'COMMISSION ASSUMPTIONS'!$F17*'COMMISSION ASSUMPTIONS'!$H63*'ACQUISITION ASSUMPTIONS'!$D39)+('SUBSCRIBER BASE'!AG33*'COMMISSION ASSUMPTIONS'!$G17*'COMMISSION ASSUMPTIONS'!$H74*'ACQUISITION ASSUMPTIONS'!$D39)</f>
        <v>0</v>
      </c>
      <c r="AG36" s="497">
        <f ca="1">('SUBSCRIBER BASE'!AH33*'COMMISSION ASSUMPTIONS'!$C17*'COMMISSION ASSUMPTIONS'!$H30*'ACQUISITION ASSUMPTIONS'!$D39)+('SUBSCRIBER BASE'!AH33*'COMMISSION ASSUMPTIONS'!$D17*'COMMISSION ASSUMPTIONS'!$H41*'ACQUISITION ASSUMPTIONS'!$D39)+('SUBSCRIBER BASE'!AH33*'COMMISSION ASSUMPTIONS'!$E17*'COMMISSION ASSUMPTIONS'!$H52*'ACQUISITION ASSUMPTIONS'!$D39)+('SUBSCRIBER BASE'!AH33*'COMMISSION ASSUMPTIONS'!$F17*'COMMISSION ASSUMPTIONS'!$H63*'ACQUISITION ASSUMPTIONS'!$D39)+('SUBSCRIBER BASE'!AH33*'COMMISSION ASSUMPTIONS'!$G17*'COMMISSION ASSUMPTIONS'!$H74*'ACQUISITION ASSUMPTIONS'!$D39)</f>
        <v>0</v>
      </c>
      <c r="AH36" s="497">
        <f ca="1">('SUBSCRIBER BASE'!AI33*'COMMISSION ASSUMPTIONS'!$C17*'COMMISSION ASSUMPTIONS'!$H30*'ACQUISITION ASSUMPTIONS'!$D39)+('SUBSCRIBER BASE'!AI33*'COMMISSION ASSUMPTIONS'!$D17*'COMMISSION ASSUMPTIONS'!$H41*'ACQUISITION ASSUMPTIONS'!$D39)+('SUBSCRIBER BASE'!AI33*'COMMISSION ASSUMPTIONS'!$E17*'COMMISSION ASSUMPTIONS'!$H52*'ACQUISITION ASSUMPTIONS'!$D39)+('SUBSCRIBER BASE'!AI33*'COMMISSION ASSUMPTIONS'!$F17*'COMMISSION ASSUMPTIONS'!$H63*'ACQUISITION ASSUMPTIONS'!$D39)+('SUBSCRIBER BASE'!AI33*'COMMISSION ASSUMPTIONS'!$G17*'COMMISSION ASSUMPTIONS'!$H74*'ACQUISITION ASSUMPTIONS'!$D39)</f>
        <v>0</v>
      </c>
      <c r="AI36" s="497">
        <f ca="1">('SUBSCRIBER BASE'!AJ33*'COMMISSION ASSUMPTIONS'!$C17*'COMMISSION ASSUMPTIONS'!$H30*'ACQUISITION ASSUMPTIONS'!$D39)+('SUBSCRIBER BASE'!AJ33*'COMMISSION ASSUMPTIONS'!$D17*'COMMISSION ASSUMPTIONS'!$H41*'ACQUISITION ASSUMPTIONS'!$D39)+('SUBSCRIBER BASE'!AJ33*'COMMISSION ASSUMPTIONS'!$E17*'COMMISSION ASSUMPTIONS'!$H52*'ACQUISITION ASSUMPTIONS'!$D39)+('SUBSCRIBER BASE'!AJ33*'COMMISSION ASSUMPTIONS'!$F17*'COMMISSION ASSUMPTIONS'!$H63*'ACQUISITION ASSUMPTIONS'!$D39)+('SUBSCRIBER BASE'!AJ33*'COMMISSION ASSUMPTIONS'!$G17*'COMMISSION ASSUMPTIONS'!$H74*'ACQUISITION ASSUMPTIONS'!$D39)</f>
        <v>0</v>
      </c>
      <c r="AJ36" s="497">
        <f ca="1">('SUBSCRIBER BASE'!AK33*'COMMISSION ASSUMPTIONS'!$C17*'COMMISSION ASSUMPTIONS'!$H30*'ACQUISITION ASSUMPTIONS'!$D39)+('SUBSCRIBER BASE'!AK33*'COMMISSION ASSUMPTIONS'!$D17*'COMMISSION ASSUMPTIONS'!$H41*'ACQUISITION ASSUMPTIONS'!$D39)+('SUBSCRIBER BASE'!AK33*'COMMISSION ASSUMPTIONS'!$E17*'COMMISSION ASSUMPTIONS'!$H52*'ACQUISITION ASSUMPTIONS'!$D39)+('SUBSCRIBER BASE'!AK33*'COMMISSION ASSUMPTIONS'!$F17*'COMMISSION ASSUMPTIONS'!$H63*'ACQUISITION ASSUMPTIONS'!$D39)+('SUBSCRIBER BASE'!AK33*'COMMISSION ASSUMPTIONS'!$G17*'COMMISSION ASSUMPTIONS'!$H74*'ACQUISITION ASSUMPTIONS'!$D39)</f>
        <v>0</v>
      </c>
      <c r="AK36" s="497">
        <f ca="1">('SUBSCRIBER BASE'!AL33*'COMMISSION ASSUMPTIONS'!$C17*'COMMISSION ASSUMPTIONS'!$H30*'ACQUISITION ASSUMPTIONS'!$D39)+('SUBSCRIBER BASE'!AL33*'COMMISSION ASSUMPTIONS'!$D17*'COMMISSION ASSUMPTIONS'!$H41*'ACQUISITION ASSUMPTIONS'!$D39)+('SUBSCRIBER BASE'!AL33*'COMMISSION ASSUMPTIONS'!$E17*'COMMISSION ASSUMPTIONS'!$H52*'ACQUISITION ASSUMPTIONS'!$D39)+('SUBSCRIBER BASE'!AL33*'COMMISSION ASSUMPTIONS'!$F17*'COMMISSION ASSUMPTIONS'!$H63*'ACQUISITION ASSUMPTIONS'!$D39)+('SUBSCRIBER BASE'!AL33*'COMMISSION ASSUMPTIONS'!$G17*'COMMISSION ASSUMPTIONS'!$H74*'ACQUISITION ASSUMPTIONS'!$D39)</f>
        <v>0</v>
      </c>
      <c r="AL36" s="497">
        <f ca="1">('SUBSCRIBER BASE'!AM33*'COMMISSION ASSUMPTIONS'!$C17*'COMMISSION ASSUMPTIONS'!$H30*'ACQUISITION ASSUMPTIONS'!$D39)+('SUBSCRIBER BASE'!AM33*'COMMISSION ASSUMPTIONS'!$D17*'COMMISSION ASSUMPTIONS'!$H41*'ACQUISITION ASSUMPTIONS'!$D39)+('SUBSCRIBER BASE'!AM33*'COMMISSION ASSUMPTIONS'!$E17*'COMMISSION ASSUMPTIONS'!$H52*'ACQUISITION ASSUMPTIONS'!$D39)+('SUBSCRIBER BASE'!AM33*'COMMISSION ASSUMPTIONS'!$F17*'COMMISSION ASSUMPTIONS'!$H63*'ACQUISITION ASSUMPTIONS'!$D39)+('SUBSCRIBER BASE'!AM33*'COMMISSION ASSUMPTIONS'!$G17*'COMMISSION ASSUMPTIONS'!$H74*'ACQUISITION ASSUMPTIONS'!$D39)</f>
        <v>0</v>
      </c>
      <c r="AM36" s="497">
        <f ca="1">('SUBSCRIBER BASE'!AN33*'COMMISSION ASSUMPTIONS'!$C17*'COMMISSION ASSUMPTIONS'!$H30*'ACQUISITION ASSUMPTIONS'!$D39)+('SUBSCRIBER BASE'!AN33*'COMMISSION ASSUMPTIONS'!$D17*'COMMISSION ASSUMPTIONS'!$H41*'ACQUISITION ASSUMPTIONS'!$D39)+('SUBSCRIBER BASE'!AN33*'COMMISSION ASSUMPTIONS'!$E17*'COMMISSION ASSUMPTIONS'!$H52*'ACQUISITION ASSUMPTIONS'!$D39)+('SUBSCRIBER BASE'!AN33*'COMMISSION ASSUMPTIONS'!$F17*'COMMISSION ASSUMPTIONS'!$H63*'ACQUISITION ASSUMPTIONS'!$D39)+('SUBSCRIBER BASE'!AN33*'COMMISSION ASSUMPTIONS'!$G17*'COMMISSION ASSUMPTIONS'!$H74*'ACQUISITION ASSUMPTIONS'!$D39)</f>
        <v>0</v>
      </c>
      <c r="AN36" s="497">
        <f ca="1">('SUBSCRIBER BASE'!AO33*'COMMISSION ASSUMPTIONS'!$C17*'COMMISSION ASSUMPTIONS'!$H30*'ACQUISITION ASSUMPTIONS'!$D39)+('SUBSCRIBER BASE'!AO33*'COMMISSION ASSUMPTIONS'!$D17*'COMMISSION ASSUMPTIONS'!$H41*'ACQUISITION ASSUMPTIONS'!$D39)+('SUBSCRIBER BASE'!AO33*'COMMISSION ASSUMPTIONS'!$E17*'COMMISSION ASSUMPTIONS'!$H52*'ACQUISITION ASSUMPTIONS'!$D39)+('SUBSCRIBER BASE'!AO33*'COMMISSION ASSUMPTIONS'!$F17*'COMMISSION ASSUMPTIONS'!$H63*'ACQUISITION ASSUMPTIONS'!$D39)+('SUBSCRIBER BASE'!AO33*'COMMISSION ASSUMPTIONS'!$G17*'COMMISSION ASSUMPTIONS'!$H74*'ACQUISITION ASSUMPTIONS'!$D39)</f>
        <v>0</v>
      </c>
      <c r="AO36" s="497">
        <f ca="1">('SUBSCRIBER BASE'!AP33*'COMMISSION ASSUMPTIONS'!$C17*'COMMISSION ASSUMPTIONS'!$H30*'ACQUISITION ASSUMPTIONS'!$D39)+('SUBSCRIBER BASE'!AP33*'COMMISSION ASSUMPTIONS'!$D17*'COMMISSION ASSUMPTIONS'!$H41*'ACQUISITION ASSUMPTIONS'!$D39)+('SUBSCRIBER BASE'!AP33*'COMMISSION ASSUMPTIONS'!$E17*'COMMISSION ASSUMPTIONS'!$H52*'ACQUISITION ASSUMPTIONS'!$D39)+('SUBSCRIBER BASE'!AP33*'COMMISSION ASSUMPTIONS'!$F17*'COMMISSION ASSUMPTIONS'!$H63*'ACQUISITION ASSUMPTIONS'!$D39)+('SUBSCRIBER BASE'!AP33*'COMMISSION ASSUMPTIONS'!$G17*'COMMISSION ASSUMPTIONS'!$H74*'ACQUISITION ASSUMPTIONS'!$D39)</f>
        <v>0</v>
      </c>
      <c r="AP36" s="497">
        <f ca="1">('SUBSCRIBER BASE'!AQ33*'COMMISSION ASSUMPTIONS'!$C17*'COMMISSION ASSUMPTIONS'!$H30*'ACQUISITION ASSUMPTIONS'!$D39)+('SUBSCRIBER BASE'!AQ33*'COMMISSION ASSUMPTIONS'!$D17*'COMMISSION ASSUMPTIONS'!$H41*'ACQUISITION ASSUMPTIONS'!$D39)+('SUBSCRIBER BASE'!AQ33*'COMMISSION ASSUMPTIONS'!$E17*'COMMISSION ASSUMPTIONS'!$H52*'ACQUISITION ASSUMPTIONS'!$D39)+('SUBSCRIBER BASE'!AQ33*'COMMISSION ASSUMPTIONS'!$F17*'COMMISSION ASSUMPTIONS'!$H63*'ACQUISITION ASSUMPTIONS'!$D39)+('SUBSCRIBER BASE'!AQ33*'COMMISSION ASSUMPTIONS'!$G17*'COMMISSION ASSUMPTIONS'!$H74*'ACQUISITION ASSUMPTIONS'!$D39)</f>
        <v>0</v>
      </c>
      <c r="AQ36" s="497">
        <f ca="1">('SUBSCRIBER BASE'!AR33*'COMMISSION ASSUMPTIONS'!$C17*'COMMISSION ASSUMPTIONS'!$H30*'ACQUISITION ASSUMPTIONS'!$D39)+('SUBSCRIBER BASE'!AR33*'COMMISSION ASSUMPTIONS'!$D17*'COMMISSION ASSUMPTIONS'!$H41*'ACQUISITION ASSUMPTIONS'!$D39)+('SUBSCRIBER BASE'!AR33*'COMMISSION ASSUMPTIONS'!$E17*'COMMISSION ASSUMPTIONS'!$H52*'ACQUISITION ASSUMPTIONS'!$D39)+('SUBSCRIBER BASE'!AR33*'COMMISSION ASSUMPTIONS'!$F17*'COMMISSION ASSUMPTIONS'!$H63*'ACQUISITION ASSUMPTIONS'!$D39)+('SUBSCRIBER BASE'!AR33*'COMMISSION ASSUMPTIONS'!$G17*'COMMISSION ASSUMPTIONS'!$H74*'ACQUISITION ASSUMPTIONS'!$D39)</f>
        <v>0</v>
      </c>
      <c r="AR36" s="497">
        <f ca="1">('SUBSCRIBER BASE'!AS33*'COMMISSION ASSUMPTIONS'!$C17*'COMMISSION ASSUMPTIONS'!$H30*'ACQUISITION ASSUMPTIONS'!$D39)+('SUBSCRIBER BASE'!AS33*'COMMISSION ASSUMPTIONS'!$D17*'COMMISSION ASSUMPTIONS'!$H41*'ACQUISITION ASSUMPTIONS'!$D39)+('SUBSCRIBER BASE'!AS33*'COMMISSION ASSUMPTIONS'!$E17*'COMMISSION ASSUMPTIONS'!$H52*'ACQUISITION ASSUMPTIONS'!$D39)+('SUBSCRIBER BASE'!AS33*'COMMISSION ASSUMPTIONS'!$F17*'COMMISSION ASSUMPTIONS'!$H63*'ACQUISITION ASSUMPTIONS'!$D39)+('SUBSCRIBER BASE'!AS33*'COMMISSION ASSUMPTIONS'!$G17*'COMMISSION ASSUMPTIONS'!$H74*'ACQUISITION ASSUMPTIONS'!$D39)</f>
        <v>0</v>
      </c>
      <c r="AS36" s="497">
        <f ca="1">('SUBSCRIBER BASE'!AT33*'COMMISSION ASSUMPTIONS'!$C17*'COMMISSION ASSUMPTIONS'!$H30*'ACQUISITION ASSUMPTIONS'!$D39)+('SUBSCRIBER BASE'!AT33*'COMMISSION ASSUMPTIONS'!$D17*'COMMISSION ASSUMPTIONS'!$H41*'ACQUISITION ASSUMPTIONS'!$D39)+('SUBSCRIBER BASE'!AT33*'COMMISSION ASSUMPTIONS'!$E17*'COMMISSION ASSUMPTIONS'!$H52*'ACQUISITION ASSUMPTIONS'!$D39)+('SUBSCRIBER BASE'!AT33*'COMMISSION ASSUMPTIONS'!$F17*'COMMISSION ASSUMPTIONS'!$H63*'ACQUISITION ASSUMPTIONS'!$D39)+('SUBSCRIBER BASE'!AT33*'COMMISSION ASSUMPTIONS'!$G17*'COMMISSION ASSUMPTIONS'!$H74*'ACQUISITION ASSUMPTIONS'!$D39)</f>
        <v>0</v>
      </c>
      <c r="AT36" s="497">
        <f ca="1">('SUBSCRIBER BASE'!AU33*'COMMISSION ASSUMPTIONS'!$C17*'COMMISSION ASSUMPTIONS'!$H30*'ACQUISITION ASSUMPTIONS'!$D39)+('SUBSCRIBER BASE'!AU33*'COMMISSION ASSUMPTIONS'!$D17*'COMMISSION ASSUMPTIONS'!$H41*'ACQUISITION ASSUMPTIONS'!$D39)+('SUBSCRIBER BASE'!AU33*'COMMISSION ASSUMPTIONS'!$E17*'COMMISSION ASSUMPTIONS'!$H52*'ACQUISITION ASSUMPTIONS'!$D39)+('SUBSCRIBER BASE'!AU33*'COMMISSION ASSUMPTIONS'!$F17*'COMMISSION ASSUMPTIONS'!$H63*'ACQUISITION ASSUMPTIONS'!$D39)+('SUBSCRIBER BASE'!AU33*'COMMISSION ASSUMPTIONS'!$G17*'COMMISSION ASSUMPTIONS'!$H74*'ACQUISITION ASSUMPTIONS'!$D39)</f>
        <v>0</v>
      </c>
      <c r="AU36" s="497">
        <f ca="1">('SUBSCRIBER BASE'!AV33*'COMMISSION ASSUMPTIONS'!$C17*'COMMISSION ASSUMPTIONS'!$H30*'ACQUISITION ASSUMPTIONS'!$D39)+('SUBSCRIBER BASE'!AV33*'COMMISSION ASSUMPTIONS'!$D17*'COMMISSION ASSUMPTIONS'!$H41*'ACQUISITION ASSUMPTIONS'!$D39)+('SUBSCRIBER BASE'!AV33*'COMMISSION ASSUMPTIONS'!$E17*'COMMISSION ASSUMPTIONS'!$H52*'ACQUISITION ASSUMPTIONS'!$D39)+('SUBSCRIBER BASE'!AV33*'COMMISSION ASSUMPTIONS'!$F17*'COMMISSION ASSUMPTIONS'!$H63*'ACQUISITION ASSUMPTIONS'!$D39)+('SUBSCRIBER BASE'!AV33*'COMMISSION ASSUMPTIONS'!$G17*'COMMISSION ASSUMPTIONS'!$H74*'ACQUISITION ASSUMPTIONS'!$D39)</f>
        <v>0</v>
      </c>
      <c r="AV36" s="497">
        <f ca="1">('SUBSCRIBER BASE'!AW33*'COMMISSION ASSUMPTIONS'!$C17*'COMMISSION ASSUMPTIONS'!$H30*'ACQUISITION ASSUMPTIONS'!$D39)+('SUBSCRIBER BASE'!AW33*'COMMISSION ASSUMPTIONS'!$D17*'COMMISSION ASSUMPTIONS'!$H41*'ACQUISITION ASSUMPTIONS'!$D39)+('SUBSCRIBER BASE'!AW33*'COMMISSION ASSUMPTIONS'!$E17*'COMMISSION ASSUMPTIONS'!$H52*'ACQUISITION ASSUMPTIONS'!$D39)+('SUBSCRIBER BASE'!AW33*'COMMISSION ASSUMPTIONS'!$F17*'COMMISSION ASSUMPTIONS'!$H63*'ACQUISITION ASSUMPTIONS'!$D39)+('SUBSCRIBER BASE'!AW33*'COMMISSION ASSUMPTIONS'!$G17*'COMMISSION ASSUMPTIONS'!$H74*'ACQUISITION ASSUMPTIONS'!$D39)</f>
        <v>0</v>
      </c>
      <c r="AW36" s="497">
        <f ca="1">('SUBSCRIBER BASE'!AX33*'COMMISSION ASSUMPTIONS'!$C17*'COMMISSION ASSUMPTIONS'!$H30*'ACQUISITION ASSUMPTIONS'!$D39)+('SUBSCRIBER BASE'!AX33*'COMMISSION ASSUMPTIONS'!$D17*'COMMISSION ASSUMPTIONS'!$H41*'ACQUISITION ASSUMPTIONS'!$D39)+('SUBSCRIBER BASE'!AX33*'COMMISSION ASSUMPTIONS'!$E17*'COMMISSION ASSUMPTIONS'!$H52*'ACQUISITION ASSUMPTIONS'!$D39)+('SUBSCRIBER BASE'!AX33*'COMMISSION ASSUMPTIONS'!$F17*'COMMISSION ASSUMPTIONS'!$H63*'ACQUISITION ASSUMPTIONS'!$D39)+('SUBSCRIBER BASE'!AX33*'COMMISSION ASSUMPTIONS'!$G17*'COMMISSION ASSUMPTIONS'!$H74*'ACQUISITION ASSUMPTIONS'!$D39)</f>
        <v>0</v>
      </c>
      <c r="AX36" s="497">
        <f ca="1">('SUBSCRIBER BASE'!AY33*'COMMISSION ASSUMPTIONS'!$C17*'COMMISSION ASSUMPTIONS'!$H30*'ACQUISITION ASSUMPTIONS'!$D39)+('SUBSCRIBER BASE'!AY33*'COMMISSION ASSUMPTIONS'!$D17*'COMMISSION ASSUMPTIONS'!$H41*'ACQUISITION ASSUMPTIONS'!$D39)+('SUBSCRIBER BASE'!AY33*'COMMISSION ASSUMPTIONS'!$E17*'COMMISSION ASSUMPTIONS'!$H52*'ACQUISITION ASSUMPTIONS'!$D39)+('SUBSCRIBER BASE'!AY33*'COMMISSION ASSUMPTIONS'!$F17*'COMMISSION ASSUMPTIONS'!$H63*'ACQUISITION ASSUMPTIONS'!$D39)+('SUBSCRIBER BASE'!AY33*'COMMISSION ASSUMPTIONS'!$G17*'COMMISSION ASSUMPTIONS'!$H74*'ACQUISITION ASSUMPTIONS'!$D39)</f>
        <v>0</v>
      </c>
      <c r="AY36" s="497">
        <f ca="1">('SUBSCRIBER BASE'!AZ33*'COMMISSION ASSUMPTIONS'!$C17*'COMMISSION ASSUMPTIONS'!$H30*'ACQUISITION ASSUMPTIONS'!$D39)+('SUBSCRIBER BASE'!AZ33*'COMMISSION ASSUMPTIONS'!$D17*'COMMISSION ASSUMPTIONS'!$H41*'ACQUISITION ASSUMPTIONS'!$D39)+('SUBSCRIBER BASE'!AZ33*'COMMISSION ASSUMPTIONS'!$E17*'COMMISSION ASSUMPTIONS'!$H52*'ACQUISITION ASSUMPTIONS'!$D39)+('SUBSCRIBER BASE'!AZ33*'COMMISSION ASSUMPTIONS'!$F17*'COMMISSION ASSUMPTIONS'!$H63*'ACQUISITION ASSUMPTIONS'!$D39)+('SUBSCRIBER BASE'!AZ33*'COMMISSION ASSUMPTIONS'!$G17*'COMMISSION ASSUMPTIONS'!$H74*'ACQUISITION ASSUMPTIONS'!$D39)</f>
        <v>0</v>
      </c>
      <c r="AZ36" s="497">
        <f ca="1">('SUBSCRIBER BASE'!BA33*'COMMISSION ASSUMPTIONS'!$C17*'COMMISSION ASSUMPTIONS'!$H30*'ACQUISITION ASSUMPTIONS'!$D39)+('SUBSCRIBER BASE'!BA33*'COMMISSION ASSUMPTIONS'!$D17*'COMMISSION ASSUMPTIONS'!$H41*'ACQUISITION ASSUMPTIONS'!$D39)+('SUBSCRIBER BASE'!BA33*'COMMISSION ASSUMPTIONS'!$E17*'COMMISSION ASSUMPTIONS'!$H52*'ACQUISITION ASSUMPTIONS'!$D39)+('SUBSCRIBER BASE'!BA33*'COMMISSION ASSUMPTIONS'!$F17*'COMMISSION ASSUMPTIONS'!$H63*'ACQUISITION ASSUMPTIONS'!$D39)+('SUBSCRIBER BASE'!BA33*'COMMISSION ASSUMPTIONS'!$G17*'COMMISSION ASSUMPTIONS'!$H74*'ACQUISITION ASSUMPTIONS'!$D39)</f>
        <v>0</v>
      </c>
      <c r="BA36" s="497">
        <f ca="1">('SUBSCRIBER BASE'!BB33*'COMMISSION ASSUMPTIONS'!$C17*'COMMISSION ASSUMPTIONS'!$H30*'ACQUISITION ASSUMPTIONS'!$D39)+('SUBSCRIBER BASE'!BB33*'COMMISSION ASSUMPTIONS'!$D17*'COMMISSION ASSUMPTIONS'!$H41*'ACQUISITION ASSUMPTIONS'!$D39)+('SUBSCRIBER BASE'!BB33*'COMMISSION ASSUMPTIONS'!$E17*'COMMISSION ASSUMPTIONS'!$H52*'ACQUISITION ASSUMPTIONS'!$D39)+('SUBSCRIBER BASE'!BB33*'COMMISSION ASSUMPTIONS'!$F17*'COMMISSION ASSUMPTIONS'!$H63*'ACQUISITION ASSUMPTIONS'!$D39)+('SUBSCRIBER BASE'!BB33*'COMMISSION ASSUMPTIONS'!$G17*'COMMISSION ASSUMPTIONS'!$H74*'ACQUISITION ASSUMPTIONS'!$D39)</f>
        <v>0</v>
      </c>
      <c r="BB36" s="497">
        <f ca="1">('SUBSCRIBER BASE'!BC33*'COMMISSION ASSUMPTIONS'!$C17*'COMMISSION ASSUMPTIONS'!$H30*'ACQUISITION ASSUMPTIONS'!$D39)+('SUBSCRIBER BASE'!BC33*'COMMISSION ASSUMPTIONS'!$D17*'COMMISSION ASSUMPTIONS'!$H41*'ACQUISITION ASSUMPTIONS'!$D39)+('SUBSCRIBER BASE'!BC33*'COMMISSION ASSUMPTIONS'!$E17*'COMMISSION ASSUMPTIONS'!$H52*'ACQUISITION ASSUMPTIONS'!$D39)+('SUBSCRIBER BASE'!BC33*'COMMISSION ASSUMPTIONS'!$F17*'COMMISSION ASSUMPTIONS'!$H63*'ACQUISITION ASSUMPTIONS'!$D39)+('SUBSCRIBER BASE'!BC33*'COMMISSION ASSUMPTIONS'!$G17*'COMMISSION ASSUMPTIONS'!$H74*'ACQUISITION ASSUMPTIONS'!$D39)</f>
        <v>0</v>
      </c>
      <c r="BC36" s="497">
        <f ca="1">('SUBSCRIBER BASE'!BD33*'COMMISSION ASSUMPTIONS'!$C17*'COMMISSION ASSUMPTIONS'!$H30*'ACQUISITION ASSUMPTIONS'!$D39)+('SUBSCRIBER BASE'!BD33*'COMMISSION ASSUMPTIONS'!$D17*'COMMISSION ASSUMPTIONS'!$H41*'ACQUISITION ASSUMPTIONS'!$D39)+('SUBSCRIBER BASE'!BD33*'COMMISSION ASSUMPTIONS'!$E17*'COMMISSION ASSUMPTIONS'!$H52*'ACQUISITION ASSUMPTIONS'!$D39)+('SUBSCRIBER BASE'!BD33*'COMMISSION ASSUMPTIONS'!$F17*'COMMISSION ASSUMPTIONS'!$H63*'ACQUISITION ASSUMPTIONS'!$D39)+('SUBSCRIBER BASE'!BD33*'COMMISSION ASSUMPTIONS'!$G17*'COMMISSION ASSUMPTIONS'!$H74*'ACQUISITION ASSUMPTIONS'!$D39)</f>
        <v>0</v>
      </c>
      <c r="BD36" s="497">
        <f ca="1">('SUBSCRIBER BASE'!BE33*'COMMISSION ASSUMPTIONS'!$C17*'COMMISSION ASSUMPTIONS'!$H30*'ACQUISITION ASSUMPTIONS'!$D39)+('SUBSCRIBER BASE'!BE33*'COMMISSION ASSUMPTIONS'!$D17*'COMMISSION ASSUMPTIONS'!$H41*'ACQUISITION ASSUMPTIONS'!$D39)+('SUBSCRIBER BASE'!BE33*'COMMISSION ASSUMPTIONS'!$E17*'COMMISSION ASSUMPTIONS'!$H52*'ACQUISITION ASSUMPTIONS'!$D39)+('SUBSCRIBER BASE'!BE33*'COMMISSION ASSUMPTIONS'!$F17*'COMMISSION ASSUMPTIONS'!$H63*'ACQUISITION ASSUMPTIONS'!$D39)+('SUBSCRIBER BASE'!BE33*'COMMISSION ASSUMPTIONS'!$G17*'COMMISSION ASSUMPTIONS'!$H74*'ACQUISITION ASSUMPTIONS'!$D39)</f>
        <v>0</v>
      </c>
      <c r="BE36" s="497">
        <f ca="1">('SUBSCRIBER BASE'!BF33*'COMMISSION ASSUMPTIONS'!$C17*'COMMISSION ASSUMPTIONS'!$H30*'ACQUISITION ASSUMPTIONS'!$D39)+('SUBSCRIBER BASE'!BF33*'COMMISSION ASSUMPTIONS'!$D17*'COMMISSION ASSUMPTIONS'!$H41*'ACQUISITION ASSUMPTIONS'!$D39)+('SUBSCRIBER BASE'!BF33*'COMMISSION ASSUMPTIONS'!$E17*'COMMISSION ASSUMPTIONS'!$H52*'ACQUISITION ASSUMPTIONS'!$D39)+('SUBSCRIBER BASE'!BF33*'COMMISSION ASSUMPTIONS'!$F17*'COMMISSION ASSUMPTIONS'!$H63*'ACQUISITION ASSUMPTIONS'!$D39)+('SUBSCRIBER BASE'!BF33*'COMMISSION ASSUMPTIONS'!$G17*'COMMISSION ASSUMPTIONS'!$H74*'ACQUISITION ASSUMPTIONS'!$D39)</f>
        <v>0</v>
      </c>
      <c r="BF36" s="497">
        <f ca="1">('SUBSCRIBER BASE'!BG33*'COMMISSION ASSUMPTIONS'!$C17*'COMMISSION ASSUMPTIONS'!$H30*'ACQUISITION ASSUMPTIONS'!$D39)+('SUBSCRIBER BASE'!BG33*'COMMISSION ASSUMPTIONS'!$D17*'COMMISSION ASSUMPTIONS'!$H41*'ACQUISITION ASSUMPTIONS'!$D39)+('SUBSCRIBER BASE'!BG33*'COMMISSION ASSUMPTIONS'!$E17*'COMMISSION ASSUMPTIONS'!$H52*'ACQUISITION ASSUMPTIONS'!$D39)+('SUBSCRIBER BASE'!BG33*'COMMISSION ASSUMPTIONS'!$F17*'COMMISSION ASSUMPTIONS'!$H63*'ACQUISITION ASSUMPTIONS'!$D39)+('SUBSCRIBER BASE'!BG33*'COMMISSION ASSUMPTIONS'!$G17*'COMMISSION ASSUMPTIONS'!$H74*'ACQUISITION ASSUMPTIONS'!$D39)</f>
        <v>0</v>
      </c>
      <c r="BG36" s="497">
        <f ca="1">('SUBSCRIBER BASE'!BH33*'COMMISSION ASSUMPTIONS'!$C17*'COMMISSION ASSUMPTIONS'!$H30*'ACQUISITION ASSUMPTIONS'!$D39)+('SUBSCRIBER BASE'!BH33*'COMMISSION ASSUMPTIONS'!$D17*'COMMISSION ASSUMPTIONS'!$H41*'ACQUISITION ASSUMPTIONS'!$D39)+('SUBSCRIBER BASE'!BH33*'COMMISSION ASSUMPTIONS'!$E17*'COMMISSION ASSUMPTIONS'!$H52*'ACQUISITION ASSUMPTIONS'!$D39)+('SUBSCRIBER BASE'!BH33*'COMMISSION ASSUMPTIONS'!$F17*'COMMISSION ASSUMPTIONS'!$H63*'ACQUISITION ASSUMPTIONS'!$D39)+('SUBSCRIBER BASE'!BH33*'COMMISSION ASSUMPTIONS'!$G17*'COMMISSION ASSUMPTIONS'!$H74*'ACQUISITION ASSUMPTIONS'!$D39)</f>
        <v>0</v>
      </c>
      <c r="BH36" s="497">
        <f ca="1">('SUBSCRIBER BASE'!BI33*'COMMISSION ASSUMPTIONS'!$C17*'COMMISSION ASSUMPTIONS'!$H30*'ACQUISITION ASSUMPTIONS'!$D39)+('SUBSCRIBER BASE'!BI33*'COMMISSION ASSUMPTIONS'!$D17*'COMMISSION ASSUMPTIONS'!$H41*'ACQUISITION ASSUMPTIONS'!$D39)+('SUBSCRIBER BASE'!BI33*'COMMISSION ASSUMPTIONS'!$E17*'COMMISSION ASSUMPTIONS'!$H52*'ACQUISITION ASSUMPTIONS'!$D39)+('SUBSCRIBER BASE'!BI33*'COMMISSION ASSUMPTIONS'!$F17*'COMMISSION ASSUMPTIONS'!$H63*'ACQUISITION ASSUMPTIONS'!$D39)+('SUBSCRIBER BASE'!BI33*'COMMISSION ASSUMPTIONS'!$G17*'COMMISSION ASSUMPTIONS'!$H74*'ACQUISITION ASSUMPTIONS'!$D39)</f>
        <v>0</v>
      </c>
      <c r="BI36" s="497">
        <f ca="1">('SUBSCRIBER BASE'!BJ33*'COMMISSION ASSUMPTIONS'!$C17*'COMMISSION ASSUMPTIONS'!$H30*'ACQUISITION ASSUMPTIONS'!$D39)+('SUBSCRIBER BASE'!BJ33*'COMMISSION ASSUMPTIONS'!$D17*'COMMISSION ASSUMPTIONS'!$H41*'ACQUISITION ASSUMPTIONS'!$D39)+('SUBSCRIBER BASE'!BJ33*'COMMISSION ASSUMPTIONS'!$E17*'COMMISSION ASSUMPTIONS'!$H52*'ACQUISITION ASSUMPTIONS'!$D39)+('SUBSCRIBER BASE'!BJ33*'COMMISSION ASSUMPTIONS'!$F17*'COMMISSION ASSUMPTIONS'!$H63*'ACQUISITION ASSUMPTIONS'!$D39)+('SUBSCRIBER BASE'!BJ33*'COMMISSION ASSUMPTIONS'!$G17*'COMMISSION ASSUMPTIONS'!$H74*'ACQUISITION ASSUMPTIONS'!$D39)</f>
        <v>0</v>
      </c>
      <c r="BJ36" s="497">
        <f ca="1">('SUBSCRIBER BASE'!BK33*'COMMISSION ASSUMPTIONS'!$C17*'COMMISSION ASSUMPTIONS'!$H30*'ACQUISITION ASSUMPTIONS'!$D39)+('SUBSCRIBER BASE'!BK33*'COMMISSION ASSUMPTIONS'!$D17*'COMMISSION ASSUMPTIONS'!$H41*'ACQUISITION ASSUMPTIONS'!$D39)+('SUBSCRIBER BASE'!BK33*'COMMISSION ASSUMPTIONS'!$E17*'COMMISSION ASSUMPTIONS'!$H52*'ACQUISITION ASSUMPTIONS'!$D39)+('SUBSCRIBER BASE'!BK33*'COMMISSION ASSUMPTIONS'!$F17*'COMMISSION ASSUMPTIONS'!$H63*'ACQUISITION ASSUMPTIONS'!$D39)+('SUBSCRIBER BASE'!BK33*'COMMISSION ASSUMPTIONS'!$G17*'COMMISSION ASSUMPTIONS'!$H74*'ACQUISITION ASSUMPTIONS'!$D39)</f>
        <v>0</v>
      </c>
      <c r="BK36" s="497">
        <f ca="1">('SUBSCRIBER BASE'!BL33*'COMMISSION ASSUMPTIONS'!$C17*'COMMISSION ASSUMPTIONS'!$H30*'ACQUISITION ASSUMPTIONS'!$D39)+('SUBSCRIBER BASE'!BL33*'COMMISSION ASSUMPTIONS'!$D17*'COMMISSION ASSUMPTIONS'!$H41*'ACQUISITION ASSUMPTIONS'!$D39)+('SUBSCRIBER BASE'!BL33*'COMMISSION ASSUMPTIONS'!$E17*'COMMISSION ASSUMPTIONS'!$H52*'ACQUISITION ASSUMPTIONS'!$D39)+('SUBSCRIBER BASE'!BL33*'COMMISSION ASSUMPTIONS'!$F17*'COMMISSION ASSUMPTIONS'!$H63*'ACQUISITION ASSUMPTIONS'!$D39)+('SUBSCRIBER BASE'!BL33*'COMMISSION ASSUMPTIONS'!$G17*'COMMISSION ASSUMPTIONS'!$H74*'ACQUISITION ASSUMPTIONS'!$D39)</f>
        <v>0</v>
      </c>
      <c r="BL36" s="497">
        <f ca="1">('SUBSCRIBER BASE'!BM33*'COMMISSION ASSUMPTIONS'!$C17*'COMMISSION ASSUMPTIONS'!$H30*'ACQUISITION ASSUMPTIONS'!$D39)+('SUBSCRIBER BASE'!BM33*'COMMISSION ASSUMPTIONS'!$D17*'COMMISSION ASSUMPTIONS'!$H41*'ACQUISITION ASSUMPTIONS'!$D39)+('SUBSCRIBER BASE'!BM33*'COMMISSION ASSUMPTIONS'!$E17*'COMMISSION ASSUMPTIONS'!$H52*'ACQUISITION ASSUMPTIONS'!$D39)+('SUBSCRIBER BASE'!BM33*'COMMISSION ASSUMPTIONS'!$F17*'COMMISSION ASSUMPTIONS'!$H63*'ACQUISITION ASSUMPTIONS'!$D39)+('SUBSCRIBER BASE'!BM33*'COMMISSION ASSUMPTIONS'!$G17*'COMMISSION ASSUMPTIONS'!$H74*'ACQUISITION ASSUMPTIONS'!$D39)</f>
        <v>0</v>
      </c>
      <c r="BM36" s="497">
        <f ca="1">('SUBSCRIBER BASE'!BN33*'COMMISSION ASSUMPTIONS'!$C17*'COMMISSION ASSUMPTIONS'!$H30*'ACQUISITION ASSUMPTIONS'!$D39)+('SUBSCRIBER BASE'!BN33*'COMMISSION ASSUMPTIONS'!$D17*'COMMISSION ASSUMPTIONS'!$H41*'ACQUISITION ASSUMPTIONS'!$D39)+('SUBSCRIBER BASE'!BN33*'COMMISSION ASSUMPTIONS'!$E17*'COMMISSION ASSUMPTIONS'!$H52*'ACQUISITION ASSUMPTIONS'!$D39)+('SUBSCRIBER BASE'!BN33*'COMMISSION ASSUMPTIONS'!$F17*'COMMISSION ASSUMPTIONS'!$H63*'ACQUISITION ASSUMPTIONS'!$D39)+('SUBSCRIBER BASE'!BN33*'COMMISSION ASSUMPTIONS'!$G17*'COMMISSION ASSUMPTIONS'!$H74*'ACQUISITION ASSUMPTIONS'!$D39)</f>
        <v>0</v>
      </c>
      <c r="BN36" s="497">
        <f ca="1">('SUBSCRIBER BASE'!BO33*'COMMISSION ASSUMPTIONS'!$C17*'COMMISSION ASSUMPTIONS'!$H30*'ACQUISITION ASSUMPTIONS'!$D39)+('SUBSCRIBER BASE'!BO33*'COMMISSION ASSUMPTIONS'!$D17*'COMMISSION ASSUMPTIONS'!$H41*'ACQUISITION ASSUMPTIONS'!$D39)+('SUBSCRIBER BASE'!BO33*'COMMISSION ASSUMPTIONS'!$E17*'COMMISSION ASSUMPTIONS'!$H52*'ACQUISITION ASSUMPTIONS'!$D39)+('SUBSCRIBER BASE'!BO33*'COMMISSION ASSUMPTIONS'!$F17*'COMMISSION ASSUMPTIONS'!$H63*'ACQUISITION ASSUMPTIONS'!$D39)+('SUBSCRIBER BASE'!BO33*'COMMISSION ASSUMPTIONS'!$G17*'COMMISSION ASSUMPTIONS'!$H74*'ACQUISITION ASSUMPTIONS'!$D39)</f>
        <v>0</v>
      </c>
      <c r="BO36" s="497">
        <f ca="1">('SUBSCRIBER BASE'!BP33*'COMMISSION ASSUMPTIONS'!$C17*'COMMISSION ASSUMPTIONS'!$H30*'ACQUISITION ASSUMPTIONS'!$D39)+('SUBSCRIBER BASE'!BP33*'COMMISSION ASSUMPTIONS'!$D17*'COMMISSION ASSUMPTIONS'!$H41*'ACQUISITION ASSUMPTIONS'!$D39)+('SUBSCRIBER BASE'!BP33*'COMMISSION ASSUMPTIONS'!$E17*'COMMISSION ASSUMPTIONS'!$H52*'ACQUISITION ASSUMPTIONS'!$D39)+('SUBSCRIBER BASE'!BP33*'COMMISSION ASSUMPTIONS'!$F17*'COMMISSION ASSUMPTIONS'!$H63*'ACQUISITION ASSUMPTIONS'!$D39)+('SUBSCRIBER BASE'!BP33*'COMMISSION ASSUMPTIONS'!$G17*'COMMISSION ASSUMPTIONS'!$H74*'ACQUISITION ASSUMPTIONS'!$D39)</f>
        <v>0</v>
      </c>
      <c r="BP36" s="497">
        <f ca="1">('SUBSCRIBER BASE'!BQ33*'COMMISSION ASSUMPTIONS'!$C17*'COMMISSION ASSUMPTIONS'!$H30*'ACQUISITION ASSUMPTIONS'!$D39)+('SUBSCRIBER BASE'!BQ33*'COMMISSION ASSUMPTIONS'!$D17*'COMMISSION ASSUMPTIONS'!$H41*'ACQUISITION ASSUMPTIONS'!$D39)+('SUBSCRIBER BASE'!BQ33*'COMMISSION ASSUMPTIONS'!$E17*'COMMISSION ASSUMPTIONS'!$H52*'ACQUISITION ASSUMPTIONS'!$D39)+('SUBSCRIBER BASE'!BQ33*'COMMISSION ASSUMPTIONS'!$F17*'COMMISSION ASSUMPTIONS'!$H63*'ACQUISITION ASSUMPTIONS'!$D39)+('SUBSCRIBER BASE'!BQ33*'COMMISSION ASSUMPTIONS'!$G17*'COMMISSION ASSUMPTIONS'!$H74*'ACQUISITION ASSUMPTIONS'!$D39)</f>
        <v>0</v>
      </c>
      <c r="BQ36" s="497">
        <f ca="1">('SUBSCRIBER BASE'!BR33*'COMMISSION ASSUMPTIONS'!$C17*'COMMISSION ASSUMPTIONS'!$H30*'ACQUISITION ASSUMPTIONS'!$D39)+('SUBSCRIBER BASE'!BR33*'COMMISSION ASSUMPTIONS'!$D17*'COMMISSION ASSUMPTIONS'!$H41*'ACQUISITION ASSUMPTIONS'!$D39)+('SUBSCRIBER BASE'!BR33*'COMMISSION ASSUMPTIONS'!$E17*'COMMISSION ASSUMPTIONS'!$H52*'ACQUISITION ASSUMPTIONS'!$D39)+('SUBSCRIBER BASE'!BR33*'COMMISSION ASSUMPTIONS'!$F17*'COMMISSION ASSUMPTIONS'!$H63*'ACQUISITION ASSUMPTIONS'!$D39)+('SUBSCRIBER BASE'!BR33*'COMMISSION ASSUMPTIONS'!$G17*'COMMISSION ASSUMPTIONS'!$H74*'ACQUISITION ASSUMPTIONS'!$D39)</f>
        <v>0</v>
      </c>
      <c r="BR36" s="497">
        <f ca="1">('SUBSCRIBER BASE'!BS33*'COMMISSION ASSUMPTIONS'!$C17*'COMMISSION ASSUMPTIONS'!$H30*'ACQUISITION ASSUMPTIONS'!$D39)+('SUBSCRIBER BASE'!BS33*'COMMISSION ASSUMPTIONS'!$D17*'COMMISSION ASSUMPTIONS'!$H41*'ACQUISITION ASSUMPTIONS'!$D39)+('SUBSCRIBER BASE'!BS33*'COMMISSION ASSUMPTIONS'!$E17*'COMMISSION ASSUMPTIONS'!$H52*'ACQUISITION ASSUMPTIONS'!$D39)+('SUBSCRIBER BASE'!BS33*'COMMISSION ASSUMPTIONS'!$F17*'COMMISSION ASSUMPTIONS'!$H63*'ACQUISITION ASSUMPTIONS'!$D39)+('SUBSCRIBER BASE'!BS33*'COMMISSION ASSUMPTIONS'!$G17*'COMMISSION ASSUMPTIONS'!$H74*'ACQUISITION ASSUMPTIONS'!$D39)</f>
        <v>0</v>
      </c>
    </row>
    <row r="37" spans="2:70" ht="25" customHeight="1" outlineLevel="1">
      <c r="B37" s="181" t="str">
        <f>B48</f>
        <v>2.5 GB</v>
      </c>
      <c r="C37" s="497">
        <f>('SUBSCRIBER BASE'!C34*'COMMISSION ASSUMPTIONS'!$C18*'COMMISSION ASSUMPTIONS'!$H31*'ACQUISITION ASSUMPTIONS'!$D40)+('SUBSCRIBER BASE'!C34*'COMMISSION ASSUMPTIONS'!$D18*'COMMISSION ASSUMPTIONS'!$H42*'ACQUISITION ASSUMPTIONS'!$D40)+('SUBSCRIBER BASE'!C34*'COMMISSION ASSUMPTIONS'!$E18*'COMMISSION ASSUMPTIONS'!$H53*'ACQUISITION ASSUMPTIONS'!$D40)+('SUBSCRIBER BASE'!C34*'COMMISSION ASSUMPTIONS'!$F18*'COMMISSION ASSUMPTIONS'!$H64*'ACQUISITION ASSUMPTIONS'!$D40)+('SUBSCRIBER BASE'!C34*'COMMISSION ASSUMPTIONS'!$G18*'COMMISSION ASSUMPTIONS'!$H75*'ACQUISITION ASSUMPTIONS'!$D40)</f>
        <v>0</v>
      </c>
      <c r="D37" s="497">
        <f>('SUBSCRIBER BASE'!D34*'COMMISSION ASSUMPTIONS'!$C18*'COMMISSION ASSUMPTIONS'!$H31*'ACQUISITION ASSUMPTIONS'!$D40)+('SUBSCRIBER BASE'!D34*'COMMISSION ASSUMPTIONS'!$D18*'COMMISSION ASSUMPTIONS'!$H42*'ACQUISITION ASSUMPTIONS'!$D40)+('SUBSCRIBER BASE'!D34*'COMMISSION ASSUMPTIONS'!$E18*'COMMISSION ASSUMPTIONS'!$H53*'ACQUISITION ASSUMPTIONS'!$D40)+('SUBSCRIBER BASE'!D34*'COMMISSION ASSUMPTIONS'!$F18*'COMMISSION ASSUMPTIONS'!$H64*'ACQUISITION ASSUMPTIONS'!$D40)+('SUBSCRIBER BASE'!D34*'COMMISSION ASSUMPTIONS'!$G18*'COMMISSION ASSUMPTIONS'!$H75*'ACQUISITION ASSUMPTIONS'!$D40)</f>
        <v>0</v>
      </c>
      <c r="E37" s="497">
        <f>('SUBSCRIBER BASE'!E34*'COMMISSION ASSUMPTIONS'!$C18*'COMMISSION ASSUMPTIONS'!$H31*'ACQUISITION ASSUMPTIONS'!$D40)+('SUBSCRIBER BASE'!E34*'COMMISSION ASSUMPTIONS'!$D18*'COMMISSION ASSUMPTIONS'!$H42*'ACQUISITION ASSUMPTIONS'!$D40)+('SUBSCRIBER BASE'!E34*'COMMISSION ASSUMPTIONS'!$E18*'COMMISSION ASSUMPTIONS'!$H53*'ACQUISITION ASSUMPTIONS'!$D40)+('SUBSCRIBER BASE'!E34*'COMMISSION ASSUMPTIONS'!$F18*'COMMISSION ASSUMPTIONS'!$H64*'ACQUISITION ASSUMPTIONS'!$D40)+('SUBSCRIBER BASE'!E34*'COMMISSION ASSUMPTIONS'!$G18*'COMMISSION ASSUMPTIONS'!$H75*'ACQUISITION ASSUMPTIONS'!$D40)</f>
        <v>0</v>
      </c>
      <c r="F37" s="497">
        <f>('SUBSCRIBER BASE'!F34*'COMMISSION ASSUMPTIONS'!$C18*'COMMISSION ASSUMPTIONS'!$H31*'ACQUISITION ASSUMPTIONS'!$D40)+('SUBSCRIBER BASE'!F34*'COMMISSION ASSUMPTIONS'!$D18*'COMMISSION ASSUMPTIONS'!$H42*'ACQUISITION ASSUMPTIONS'!$D40)+('SUBSCRIBER BASE'!F34*'COMMISSION ASSUMPTIONS'!$E18*'COMMISSION ASSUMPTIONS'!$H53*'ACQUISITION ASSUMPTIONS'!$D40)+('SUBSCRIBER BASE'!F34*'COMMISSION ASSUMPTIONS'!$F18*'COMMISSION ASSUMPTIONS'!$H64*'ACQUISITION ASSUMPTIONS'!$D40)+('SUBSCRIBER BASE'!F34*'COMMISSION ASSUMPTIONS'!$G18*'COMMISSION ASSUMPTIONS'!$H75*'ACQUISITION ASSUMPTIONS'!$D40)</f>
        <v>0</v>
      </c>
      <c r="G37" s="497">
        <f>('SUBSCRIBER BASE'!G34*'COMMISSION ASSUMPTIONS'!$C18*'COMMISSION ASSUMPTIONS'!$H31*'ACQUISITION ASSUMPTIONS'!$D40)+('SUBSCRIBER BASE'!G34*'COMMISSION ASSUMPTIONS'!$D18*'COMMISSION ASSUMPTIONS'!$H42*'ACQUISITION ASSUMPTIONS'!$D40)+('SUBSCRIBER BASE'!G34*'COMMISSION ASSUMPTIONS'!$E18*'COMMISSION ASSUMPTIONS'!$H53*'ACQUISITION ASSUMPTIONS'!$D40)+('SUBSCRIBER BASE'!G34*'COMMISSION ASSUMPTIONS'!$F18*'COMMISSION ASSUMPTIONS'!$H64*'ACQUISITION ASSUMPTIONS'!$D40)+('SUBSCRIBER BASE'!G34*'COMMISSION ASSUMPTIONS'!$G18*'COMMISSION ASSUMPTIONS'!$H75*'ACQUISITION ASSUMPTIONS'!$D40)</f>
        <v>0</v>
      </c>
      <c r="H37" s="497">
        <f>('SUBSCRIBER BASE'!H34*'COMMISSION ASSUMPTIONS'!$C18*'COMMISSION ASSUMPTIONS'!$H31*'ACQUISITION ASSUMPTIONS'!$D40)+('SUBSCRIBER BASE'!H34*'COMMISSION ASSUMPTIONS'!$D18*'COMMISSION ASSUMPTIONS'!$H42*'ACQUISITION ASSUMPTIONS'!$D40)+('SUBSCRIBER BASE'!H34*'COMMISSION ASSUMPTIONS'!$E18*'COMMISSION ASSUMPTIONS'!$H53*'ACQUISITION ASSUMPTIONS'!$D40)+('SUBSCRIBER BASE'!H34*'COMMISSION ASSUMPTIONS'!$F18*'COMMISSION ASSUMPTIONS'!$H64*'ACQUISITION ASSUMPTIONS'!$D40)+('SUBSCRIBER BASE'!H34*'COMMISSION ASSUMPTIONS'!$G18*'COMMISSION ASSUMPTIONS'!$H75*'ACQUISITION ASSUMPTIONS'!$D40)</f>
        <v>0</v>
      </c>
      <c r="I37" s="497">
        <f>('SUBSCRIBER BASE'!I34*'COMMISSION ASSUMPTIONS'!$C18*'COMMISSION ASSUMPTIONS'!$H31*'ACQUISITION ASSUMPTIONS'!$D40)+('SUBSCRIBER BASE'!I34*'COMMISSION ASSUMPTIONS'!$D18*'COMMISSION ASSUMPTIONS'!$H42*'ACQUISITION ASSUMPTIONS'!$D40)+('SUBSCRIBER BASE'!I34*'COMMISSION ASSUMPTIONS'!$E18*'COMMISSION ASSUMPTIONS'!$H53*'ACQUISITION ASSUMPTIONS'!$D40)+('SUBSCRIBER BASE'!I34*'COMMISSION ASSUMPTIONS'!$F18*'COMMISSION ASSUMPTIONS'!$H64*'ACQUISITION ASSUMPTIONS'!$D40)+('SUBSCRIBER BASE'!I34*'COMMISSION ASSUMPTIONS'!$G18*'COMMISSION ASSUMPTIONS'!$H75*'ACQUISITION ASSUMPTIONS'!$D40)</f>
        <v>0</v>
      </c>
      <c r="J37" s="497">
        <f>('SUBSCRIBER BASE'!J34*'COMMISSION ASSUMPTIONS'!$C18*'COMMISSION ASSUMPTIONS'!$H31*'ACQUISITION ASSUMPTIONS'!$D40)+('SUBSCRIBER BASE'!J34*'COMMISSION ASSUMPTIONS'!$D18*'COMMISSION ASSUMPTIONS'!$H42*'ACQUISITION ASSUMPTIONS'!$D40)+('SUBSCRIBER BASE'!J34*'COMMISSION ASSUMPTIONS'!$E18*'COMMISSION ASSUMPTIONS'!$H53*'ACQUISITION ASSUMPTIONS'!$D40)+('SUBSCRIBER BASE'!J34*'COMMISSION ASSUMPTIONS'!$F18*'COMMISSION ASSUMPTIONS'!$H64*'ACQUISITION ASSUMPTIONS'!$D40)+('SUBSCRIBER BASE'!J34*'COMMISSION ASSUMPTIONS'!$G18*'COMMISSION ASSUMPTIONS'!$H75*'ACQUISITION ASSUMPTIONS'!$D40)</f>
        <v>0</v>
      </c>
      <c r="K37" s="497">
        <f ca="1">('SUBSCRIBER BASE'!L34*'COMMISSION ASSUMPTIONS'!$C18*'COMMISSION ASSUMPTIONS'!$H31*'ACQUISITION ASSUMPTIONS'!$D40)+('SUBSCRIBER BASE'!L34*'COMMISSION ASSUMPTIONS'!$D18*'COMMISSION ASSUMPTIONS'!$H42*'ACQUISITION ASSUMPTIONS'!$D40)+('SUBSCRIBER BASE'!L34*'COMMISSION ASSUMPTIONS'!$E18*'COMMISSION ASSUMPTIONS'!$H53*'ACQUISITION ASSUMPTIONS'!$D40)+('SUBSCRIBER BASE'!L34*'COMMISSION ASSUMPTIONS'!$F18*'COMMISSION ASSUMPTIONS'!$H64*'ACQUISITION ASSUMPTIONS'!$D40)+('SUBSCRIBER BASE'!L34*'COMMISSION ASSUMPTIONS'!$G18*'COMMISSION ASSUMPTIONS'!$H75*'ACQUISITION ASSUMPTIONS'!$D40)</f>
        <v>0</v>
      </c>
      <c r="L37" s="497">
        <f ca="1">('SUBSCRIBER BASE'!M34*'COMMISSION ASSUMPTIONS'!$C18*'COMMISSION ASSUMPTIONS'!$H31*'ACQUISITION ASSUMPTIONS'!$D40)+('SUBSCRIBER BASE'!M34*'COMMISSION ASSUMPTIONS'!$D18*'COMMISSION ASSUMPTIONS'!$H42*'ACQUISITION ASSUMPTIONS'!$D40)+('SUBSCRIBER BASE'!M34*'COMMISSION ASSUMPTIONS'!$E18*'COMMISSION ASSUMPTIONS'!$H53*'ACQUISITION ASSUMPTIONS'!$D40)+('SUBSCRIBER BASE'!M34*'COMMISSION ASSUMPTIONS'!$F18*'COMMISSION ASSUMPTIONS'!$H64*'ACQUISITION ASSUMPTIONS'!$D40)+('SUBSCRIBER BASE'!M34*'COMMISSION ASSUMPTIONS'!$G18*'COMMISSION ASSUMPTIONS'!$H75*'ACQUISITION ASSUMPTIONS'!$D40)</f>
        <v>0</v>
      </c>
      <c r="M37" s="497">
        <f ca="1">('SUBSCRIBER BASE'!N34*'COMMISSION ASSUMPTIONS'!$C18*'COMMISSION ASSUMPTIONS'!$H31*'ACQUISITION ASSUMPTIONS'!$D40)+('SUBSCRIBER BASE'!N34*'COMMISSION ASSUMPTIONS'!$D18*'COMMISSION ASSUMPTIONS'!$H42*'ACQUISITION ASSUMPTIONS'!$D40)+('SUBSCRIBER BASE'!N34*'COMMISSION ASSUMPTIONS'!$E18*'COMMISSION ASSUMPTIONS'!$H53*'ACQUISITION ASSUMPTIONS'!$D40)+('SUBSCRIBER BASE'!N34*'COMMISSION ASSUMPTIONS'!$F18*'COMMISSION ASSUMPTIONS'!$H64*'ACQUISITION ASSUMPTIONS'!$D40)+('SUBSCRIBER BASE'!N34*'COMMISSION ASSUMPTIONS'!$G18*'COMMISSION ASSUMPTIONS'!$H75*'ACQUISITION ASSUMPTIONS'!$D40)</f>
        <v>0</v>
      </c>
      <c r="N37" s="497">
        <f ca="1">('SUBSCRIBER BASE'!O34*'COMMISSION ASSUMPTIONS'!$C18*'COMMISSION ASSUMPTIONS'!$H31*'ACQUISITION ASSUMPTIONS'!$D40)+('SUBSCRIBER BASE'!O34*'COMMISSION ASSUMPTIONS'!$D18*'COMMISSION ASSUMPTIONS'!$H42*'ACQUISITION ASSUMPTIONS'!$D40)+('SUBSCRIBER BASE'!O34*'COMMISSION ASSUMPTIONS'!$E18*'COMMISSION ASSUMPTIONS'!$H53*'ACQUISITION ASSUMPTIONS'!$D40)+('SUBSCRIBER BASE'!O34*'COMMISSION ASSUMPTIONS'!$F18*'COMMISSION ASSUMPTIONS'!$H64*'ACQUISITION ASSUMPTIONS'!$D40)+('SUBSCRIBER BASE'!O34*'COMMISSION ASSUMPTIONS'!$G18*'COMMISSION ASSUMPTIONS'!$H75*'ACQUISITION ASSUMPTIONS'!$D40)</f>
        <v>0</v>
      </c>
      <c r="O37" s="497">
        <f ca="1">('SUBSCRIBER BASE'!P34*'COMMISSION ASSUMPTIONS'!$C18*'COMMISSION ASSUMPTIONS'!$H31*'ACQUISITION ASSUMPTIONS'!$D40)+('SUBSCRIBER BASE'!P34*'COMMISSION ASSUMPTIONS'!$D18*'COMMISSION ASSUMPTIONS'!$H42*'ACQUISITION ASSUMPTIONS'!$D40)+('SUBSCRIBER BASE'!P34*'COMMISSION ASSUMPTIONS'!$E18*'COMMISSION ASSUMPTIONS'!$H53*'ACQUISITION ASSUMPTIONS'!$D40)+('SUBSCRIBER BASE'!P34*'COMMISSION ASSUMPTIONS'!$F18*'COMMISSION ASSUMPTIONS'!$H64*'ACQUISITION ASSUMPTIONS'!$D40)+('SUBSCRIBER BASE'!P34*'COMMISSION ASSUMPTIONS'!$G18*'COMMISSION ASSUMPTIONS'!$H75*'ACQUISITION ASSUMPTIONS'!$D40)</f>
        <v>0</v>
      </c>
      <c r="P37" s="497">
        <f ca="1">('SUBSCRIBER BASE'!Q34*'COMMISSION ASSUMPTIONS'!$C18*'COMMISSION ASSUMPTIONS'!$H31*'ACQUISITION ASSUMPTIONS'!$D40)+('SUBSCRIBER BASE'!Q34*'COMMISSION ASSUMPTIONS'!$D18*'COMMISSION ASSUMPTIONS'!$H42*'ACQUISITION ASSUMPTIONS'!$D40)+('SUBSCRIBER BASE'!Q34*'COMMISSION ASSUMPTIONS'!$E18*'COMMISSION ASSUMPTIONS'!$H53*'ACQUISITION ASSUMPTIONS'!$D40)+('SUBSCRIBER BASE'!Q34*'COMMISSION ASSUMPTIONS'!$F18*'COMMISSION ASSUMPTIONS'!$H64*'ACQUISITION ASSUMPTIONS'!$D40)+('SUBSCRIBER BASE'!Q34*'COMMISSION ASSUMPTIONS'!$G18*'COMMISSION ASSUMPTIONS'!$H75*'ACQUISITION ASSUMPTIONS'!$D40)</f>
        <v>0</v>
      </c>
      <c r="Q37" s="497">
        <f ca="1">('SUBSCRIBER BASE'!R34*'COMMISSION ASSUMPTIONS'!$C18*'COMMISSION ASSUMPTIONS'!$H31*'ACQUISITION ASSUMPTIONS'!$D40)+('SUBSCRIBER BASE'!R34*'COMMISSION ASSUMPTIONS'!$D18*'COMMISSION ASSUMPTIONS'!$H42*'ACQUISITION ASSUMPTIONS'!$D40)+('SUBSCRIBER BASE'!R34*'COMMISSION ASSUMPTIONS'!$E18*'COMMISSION ASSUMPTIONS'!$H53*'ACQUISITION ASSUMPTIONS'!$D40)+('SUBSCRIBER BASE'!R34*'COMMISSION ASSUMPTIONS'!$F18*'COMMISSION ASSUMPTIONS'!$H64*'ACQUISITION ASSUMPTIONS'!$D40)+('SUBSCRIBER BASE'!R34*'COMMISSION ASSUMPTIONS'!$G18*'COMMISSION ASSUMPTIONS'!$H75*'ACQUISITION ASSUMPTIONS'!$D40)</f>
        <v>0</v>
      </c>
      <c r="R37" s="497">
        <f ca="1">('SUBSCRIBER BASE'!S34*'COMMISSION ASSUMPTIONS'!$C18*'COMMISSION ASSUMPTIONS'!$H31*'ACQUISITION ASSUMPTIONS'!$D40)+('SUBSCRIBER BASE'!S34*'COMMISSION ASSUMPTIONS'!$D18*'COMMISSION ASSUMPTIONS'!$H42*'ACQUISITION ASSUMPTIONS'!$D40)+('SUBSCRIBER BASE'!S34*'COMMISSION ASSUMPTIONS'!$E18*'COMMISSION ASSUMPTIONS'!$H53*'ACQUISITION ASSUMPTIONS'!$D40)+('SUBSCRIBER BASE'!S34*'COMMISSION ASSUMPTIONS'!$F18*'COMMISSION ASSUMPTIONS'!$H64*'ACQUISITION ASSUMPTIONS'!$D40)+('SUBSCRIBER BASE'!S34*'COMMISSION ASSUMPTIONS'!$G18*'COMMISSION ASSUMPTIONS'!$H75*'ACQUISITION ASSUMPTIONS'!$D40)</f>
        <v>0</v>
      </c>
      <c r="S37" s="497">
        <f ca="1">('SUBSCRIBER BASE'!T34*'COMMISSION ASSUMPTIONS'!$C18*'COMMISSION ASSUMPTIONS'!$H31*'ACQUISITION ASSUMPTIONS'!$D40)+('SUBSCRIBER BASE'!T34*'COMMISSION ASSUMPTIONS'!$D18*'COMMISSION ASSUMPTIONS'!$H42*'ACQUISITION ASSUMPTIONS'!$D40)+('SUBSCRIBER BASE'!T34*'COMMISSION ASSUMPTIONS'!$E18*'COMMISSION ASSUMPTIONS'!$H53*'ACQUISITION ASSUMPTIONS'!$D40)+('SUBSCRIBER BASE'!T34*'COMMISSION ASSUMPTIONS'!$F18*'COMMISSION ASSUMPTIONS'!$H64*'ACQUISITION ASSUMPTIONS'!$D40)+('SUBSCRIBER BASE'!T34*'COMMISSION ASSUMPTIONS'!$G18*'COMMISSION ASSUMPTIONS'!$H75*'ACQUISITION ASSUMPTIONS'!$D40)</f>
        <v>0</v>
      </c>
      <c r="T37" s="497">
        <f ca="1">('SUBSCRIBER BASE'!U34*'COMMISSION ASSUMPTIONS'!$C18*'COMMISSION ASSUMPTIONS'!$H31*'ACQUISITION ASSUMPTIONS'!$D40)+('SUBSCRIBER BASE'!U34*'COMMISSION ASSUMPTIONS'!$D18*'COMMISSION ASSUMPTIONS'!$H42*'ACQUISITION ASSUMPTIONS'!$D40)+('SUBSCRIBER BASE'!U34*'COMMISSION ASSUMPTIONS'!$E18*'COMMISSION ASSUMPTIONS'!$H53*'ACQUISITION ASSUMPTIONS'!$D40)+('SUBSCRIBER BASE'!U34*'COMMISSION ASSUMPTIONS'!$F18*'COMMISSION ASSUMPTIONS'!$H64*'ACQUISITION ASSUMPTIONS'!$D40)+('SUBSCRIBER BASE'!U34*'COMMISSION ASSUMPTIONS'!$G18*'COMMISSION ASSUMPTIONS'!$H75*'ACQUISITION ASSUMPTIONS'!$D40)</f>
        <v>0</v>
      </c>
      <c r="U37" s="497">
        <f ca="1">('SUBSCRIBER BASE'!V34*'COMMISSION ASSUMPTIONS'!$C18*'COMMISSION ASSUMPTIONS'!$H31*'ACQUISITION ASSUMPTIONS'!$D40)+('SUBSCRIBER BASE'!V34*'COMMISSION ASSUMPTIONS'!$D18*'COMMISSION ASSUMPTIONS'!$H42*'ACQUISITION ASSUMPTIONS'!$D40)+('SUBSCRIBER BASE'!V34*'COMMISSION ASSUMPTIONS'!$E18*'COMMISSION ASSUMPTIONS'!$H53*'ACQUISITION ASSUMPTIONS'!$D40)+('SUBSCRIBER BASE'!V34*'COMMISSION ASSUMPTIONS'!$F18*'COMMISSION ASSUMPTIONS'!$H64*'ACQUISITION ASSUMPTIONS'!$D40)+('SUBSCRIBER BASE'!V34*'COMMISSION ASSUMPTIONS'!$G18*'COMMISSION ASSUMPTIONS'!$H75*'ACQUISITION ASSUMPTIONS'!$D40)</f>
        <v>0</v>
      </c>
      <c r="V37" s="497">
        <f ca="1">('SUBSCRIBER BASE'!W34*'COMMISSION ASSUMPTIONS'!$C18*'COMMISSION ASSUMPTIONS'!$H31*'ACQUISITION ASSUMPTIONS'!$D40)+('SUBSCRIBER BASE'!W34*'COMMISSION ASSUMPTIONS'!$D18*'COMMISSION ASSUMPTIONS'!$H42*'ACQUISITION ASSUMPTIONS'!$D40)+('SUBSCRIBER BASE'!W34*'COMMISSION ASSUMPTIONS'!$E18*'COMMISSION ASSUMPTIONS'!$H53*'ACQUISITION ASSUMPTIONS'!$D40)+('SUBSCRIBER BASE'!W34*'COMMISSION ASSUMPTIONS'!$F18*'COMMISSION ASSUMPTIONS'!$H64*'ACQUISITION ASSUMPTIONS'!$D40)+('SUBSCRIBER BASE'!W34*'COMMISSION ASSUMPTIONS'!$G18*'COMMISSION ASSUMPTIONS'!$H75*'ACQUISITION ASSUMPTIONS'!$D40)</f>
        <v>0</v>
      </c>
      <c r="W37" s="497">
        <f ca="1">('SUBSCRIBER BASE'!X34*'COMMISSION ASSUMPTIONS'!$C18*'COMMISSION ASSUMPTIONS'!$H31*'ACQUISITION ASSUMPTIONS'!$D40)+('SUBSCRIBER BASE'!X34*'COMMISSION ASSUMPTIONS'!$D18*'COMMISSION ASSUMPTIONS'!$H42*'ACQUISITION ASSUMPTIONS'!$D40)+('SUBSCRIBER BASE'!X34*'COMMISSION ASSUMPTIONS'!$E18*'COMMISSION ASSUMPTIONS'!$H53*'ACQUISITION ASSUMPTIONS'!$D40)+('SUBSCRIBER BASE'!X34*'COMMISSION ASSUMPTIONS'!$F18*'COMMISSION ASSUMPTIONS'!$H64*'ACQUISITION ASSUMPTIONS'!$D40)+('SUBSCRIBER BASE'!X34*'COMMISSION ASSUMPTIONS'!$G18*'COMMISSION ASSUMPTIONS'!$H75*'ACQUISITION ASSUMPTIONS'!$D40)</f>
        <v>0</v>
      </c>
      <c r="X37" s="497">
        <f ca="1">('SUBSCRIBER BASE'!Y34*'COMMISSION ASSUMPTIONS'!$C18*'COMMISSION ASSUMPTIONS'!$H31*'ACQUISITION ASSUMPTIONS'!$D40)+('SUBSCRIBER BASE'!Y34*'COMMISSION ASSUMPTIONS'!$D18*'COMMISSION ASSUMPTIONS'!$H42*'ACQUISITION ASSUMPTIONS'!$D40)+('SUBSCRIBER BASE'!Y34*'COMMISSION ASSUMPTIONS'!$E18*'COMMISSION ASSUMPTIONS'!$H53*'ACQUISITION ASSUMPTIONS'!$D40)+('SUBSCRIBER BASE'!Y34*'COMMISSION ASSUMPTIONS'!$F18*'COMMISSION ASSUMPTIONS'!$H64*'ACQUISITION ASSUMPTIONS'!$D40)+('SUBSCRIBER BASE'!Y34*'COMMISSION ASSUMPTIONS'!$G18*'COMMISSION ASSUMPTIONS'!$H75*'ACQUISITION ASSUMPTIONS'!$D40)</f>
        <v>0</v>
      </c>
      <c r="Y37" s="497">
        <f ca="1">('SUBSCRIBER BASE'!Z34*'COMMISSION ASSUMPTIONS'!$C18*'COMMISSION ASSUMPTIONS'!$H31*'ACQUISITION ASSUMPTIONS'!$D40)+('SUBSCRIBER BASE'!Z34*'COMMISSION ASSUMPTIONS'!$D18*'COMMISSION ASSUMPTIONS'!$H42*'ACQUISITION ASSUMPTIONS'!$D40)+('SUBSCRIBER BASE'!Z34*'COMMISSION ASSUMPTIONS'!$E18*'COMMISSION ASSUMPTIONS'!$H53*'ACQUISITION ASSUMPTIONS'!$D40)+('SUBSCRIBER BASE'!Z34*'COMMISSION ASSUMPTIONS'!$F18*'COMMISSION ASSUMPTIONS'!$H64*'ACQUISITION ASSUMPTIONS'!$D40)+('SUBSCRIBER BASE'!Z34*'COMMISSION ASSUMPTIONS'!$G18*'COMMISSION ASSUMPTIONS'!$H75*'ACQUISITION ASSUMPTIONS'!$D40)</f>
        <v>0</v>
      </c>
      <c r="Z37" s="497">
        <f ca="1">('SUBSCRIBER BASE'!AA34*'COMMISSION ASSUMPTIONS'!$C18*'COMMISSION ASSUMPTIONS'!$H31*'ACQUISITION ASSUMPTIONS'!$D40)+('SUBSCRIBER BASE'!AA34*'COMMISSION ASSUMPTIONS'!$D18*'COMMISSION ASSUMPTIONS'!$H42*'ACQUISITION ASSUMPTIONS'!$D40)+('SUBSCRIBER BASE'!AA34*'COMMISSION ASSUMPTIONS'!$E18*'COMMISSION ASSUMPTIONS'!$H53*'ACQUISITION ASSUMPTIONS'!$D40)+('SUBSCRIBER BASE'!AA34*'COMMISSION ASSUMPTIONS'!$F18*'COMMISSION ASSUMPTIONS'!$H64*'ACQUISITION ASSUMPTIONS'!$D40)+('SUBSCRIBER BASE'!AA34*'COMMISSION ASSUMPTIONS'!$G18*'COMMISSION ASSUMPTIONS'!$H75*'ACQUISITION ASSUMPTIONS'!$D40)</f>
        <v>0</v>
      </c>
      <c r="AA37" s="497">
        <f ca="1">('SUBSCRIBER BASE'!AB34*'COMMISSION ASSUMPTIONS'!$C18*'COMMISSION ASSUMPTIONS'!$H31*'ACQUISITION ASSUMPTIONS'!$D40)+('SUBSCRIBER BASE'!AB34*'COMMISSION ASSUMPTIONS'!$D18*'COMMISSION ASSUMPTIONS'!$H42*'ACQUISITION ASSUMPTIONS'!$D40)+('SUBSCRIBER BASE'!AB34*'COMMISSION ASSUMPTIONS'!$E18*'COMMISSION ASSUMPTIONS'!$H53*'ACQUISITION ASSUMPTIONS'!$D40)+('SUBSCRIBER BASE'!AB34*'COMMISSION ASSUMPTIONS'!$F18*'COMMISSION ASSUMPTIONS'!$H64*'ACQUISITION ASSUMPTIONS'!$D40)+('SUBSCRIBER BASE'!AB34*'COMMISSION ASSUMPTIONS'!$G18*'COMMISSION ASSUMPTIONS'!$H75*'ACQUISITION ASSUMPTIONS'!$D40)</f>
        <v>0</v>
      </c>
      <c r="AB37" s="497">
        <f ca="1">('SUBSCRIBER BASE'!AC34*'COMMISSION ASSUMPTIONS'!$C18*'COMMISSION ASSUMPTIONS'!$H31*'ACQUISITION ASSUMPTIONS'!$D40)+('SUBSCRIBER BASE'!AC34*'COMMISSION ASSUMPTIONS'!$D18*'COMMISSION ASSUMPTIONS'!$H42*'ACQUISITION ASSUMPTIONS'!$D40)+('SUBSCRIBER BASE'!AC34*'COMMISSION ASSUMPTIONS'!$E18*'COMMISSION ASSUMPTIONS'!$H53*'ACQUISITION ASSUMPTIONS'!$D40)+('SUBSCRIBER BASE'!AC34*'COMMISSION ASSUMPTIONS'!$F18*'COMMISSION ASSUMPTIONS'!$H64*'ACQUISITION ASSUMPTIONS'!$D40)+('SUBSCRIBER BASE'!AC34*'COMMISSION ASSUMPTIONS'!$G18*'COMMISSION ASSUMPTIONS'!$H75*'ACQUISITION ASSUMPTIONS'!$D40)</f>
        <v>0</v>
      </c>
      <c r="AC37" s="497">
        <f ca="1">('SUBSCRIBER BASE'!AD34*'COMMISSION ASSUMPTIONS'!$C18*'COMMISSION ASSUMPTIONS'!$H31*'ACQUISITION ASSUMPTIONS'!$D40)+('SUBSCRIBER BASE'!AD34*'COMMISSION ASSUMPTIONS'!$D18*'COMMISSION ASSUMPTIONS'!$H42*'ACQUISITION ASSUMPTIONS'!$D40)+('SUBSCRIBER BASE'!AD34*'COMMISSION ASSUMPTIONS'!$E18*'COMMISSION ASSUMPTIONS'!$H53*'ACQUISITION ASSUMPTIONS'!$D40)+('SUBSCRIBER BASE'!AD34*'COMMISSION ASSUMPTIONS'!$F18*'COMMISSION ASSUMPTIONS'!$H64*'ACQUISITION ASSUMPTIONS'!$D40)+('SUBSCRIBER BASE'!AD34*'COMMISSION ASSUMPTIONS'!$G18*'COMMISSION ASSUMPTIONS'!$H75*'ACQUISITION ASSUMPTIONS'!$D40)</f>
        <v>0</v>
      </c>
      <c r="AD37" s="497">
        <f ca="1">('SUBSCRIBER BASE'!AE34*'COMMISSION ASSUMPTIONS'!$C18*'COMMISSION ASSUMPTIONS'!$H31*'ACQUISITION ASSUMPTIONS'!$D40)+('SUBSCRIBER BASE'!AE34*'COMMISSION ASSUMPTIONS'!$D18*'COMMISSION ASSUMPTIONS'!$H42*'ACQUISITION ASSUMPTIONS'!$D40)+('SUBSCRIBER BASE'!AE34*'COMMISSION ASSUMPTIONS'!$E18*'COMMISSION ASSUMPTIONS'!$H53*'ACQUISITION ASSUMPTIONS'!$D40)+('SUBSCRIBER BASE'!AE34*'COMMISSION ASSUMPTIONS'!$F18*'COMMISSION ASSUMPTIONS'!$H64*'ACQUISITION ASSUMPTIONS'!$D40)+('SUBSCRIBER BASE'!AE34*'COMMISSION ASSUMPTIONS'!$G18*'COMMISSION ASSUMPTIONS'!$H75*'ACQUISITION ASSUMPTIONS'!$D40)</f>
        <v>0</v>
      </c>
      <c r="AE37" s="497">
        <f ca="1">('SUBSCRIBER BASE'!AF34*'COMMISSION ASSUMPTIONS'!$C18*'COMMISSION ASSUMPTIONS'!$H31*'ACQUISITION ASSUMPTIONS'!$D40)+('SUBSCRIBER BASE'!AF34*'COMMISSION ASSUMPTIONS'!$D18*'COMMISSION ASSUMPTIONS'!$H42*'ACQUISITION ASSUMPTIONS'!$D40)+('SUBSCRIBER BASE'!AF34*'COMMISSION ASSUMPTIONS'!$E18*'COMMISSION ASSUMPTIONS'!$H53*'ACQUISITION ASSUMPTIONS'!$D40)+('SUBSCRIBER BASE'!AF34*'COMMISSION ASSUMPTIONS'!$F18*'COMMISSION ASSUMPTIONS'!$H64*'ACQUISITION ASSUMPTIONS'!$D40)+('SUBSCRIBER BASE'!AF34*'COMMISSION ASSUMPTIONS'!$G18*'COMMISSION ASSUMPTIONS'!$H75*'ACQUISITION ASSUMPTIONS'!$D40)</f>
        <v>0</v>
      </c>
      <c r="AF37" s="497">
        <f ca="1">('SUBSCRIBER BASE'!AG34*'COMMISSION ASSUMPTIONS'!$C18*'COMMISSION ASSUMPTIONS'!$H31*'ACQUISITION ASSUMPTIONS'!$D40)+('SUBSCRIBER BASE'!AG34*'COMMISSION ASSUMPTIONS'!$D18*'COMMISSION ASSUMPTIONS'!$H42*'ACQUISITION ASSUMPTIONS'!$D40)+('SUBSCRIBER BASE'!AG34*'COMMISSION ASSUMPTIONS'!$E18*'COMMISSION ASSUMPTIONS'!$H53*'ACQUISITION ASSUMPTIONS'!$D40)+('SUBSCRIBER BASE'!AG34*'COMMISSION ASSUMPTIONS'!$F18*'COMMISSION ASSUMPTIONS'!$H64*'ACQUISITION ASSUMPTIONS'!$D40)+('SUBSCRIBER BASE'!AG34*'COMMISSION ASSUMPTIONS'!$G18*'COMMISSION ASSUMPTIONS'!$H75*'ACQUISITION ASSUMPTIONS'!$D40)</f>
        <v>0</v>
      </c>
      <c r="AG37" s="497">
        <f ca="1">('SUBSCRIBER BASE'!AH34*'COMMISSION ASSUMPTIONS'!$C18*'COMMISSION ASSUMPTIONS'!$H31*'ACQUISITION ASSUMPTIONS'!$D40)+('SUBSCRIBER BASE'!AH34*'COMMISSION ASSUMPTIONS'!$D18*'COMMISSION ASSUMPTIONS'!$H42*'ACQUISITION ASSUMPTIONS'!$D40)+('SUBSCRIBER BASE'!AH34*'COMMISSION ASSUMPTIONS'!$E18*'COMMISSION ASSUMPTIONS'!$H53*'ACQUISITION ASSUMPTIONS'!$D40)+('SUBSCRIBER BASE'!AH34*'COMMISSION ASSUMPTIONS'!$F18*'COMMISSION ASSUMPTIONS'!$H64*'ACQUISITION ASSUMPTIONS'!$D40)+('SUBSCRIBER BASE'!AH34*'COMMISSION ASSUMPTIONS'!$G18*'COMMISSION ASSUMPTIONS'!$H75*'ACQUISITION ASSUMPTIONS'!$D40)</f>
        <v>0</v>
      </c>
      <c r="AH37" s="497">
        <f ca="1">('SUBSCRIBER BASE'!AI34*'COMMISSION ASSUMPTIONS'!$C18*'COMMISSION ASSUMPTIONS'!$H31*'ACQUISITION ASSUMPTIONS'!$D40)+('SUBSCRIBER BASE'!AI34*'COMMISSION ASSUMPTIONS'!$D18*'COMMISSION ASSUMPTIONS'!$H42*'ACQUISITION ASSUMPTIONS'!$D40)+('SUBSCRIBER BASE'!AI34*'COMMISSION ASSUMPTIONS'!$E18*'COMMISSION ASSUMPTIONS'!$H53*'ACQUISITION ASSUMPTIONS'!$D40)+('SUBSCRIBER BASE'!AI34*'COMMISSION ASSUMPTIONS'!$F18*'COMMISSION ASSUMPTIONS'!$H64*'ACQUISITION ASSUMPTIONS'!$D40)+('SUBSCRIBER BASE'!AI34*'COMMISSION ASSUMPTIONS'!$G18*'COMMISSION ASSUMPTIONS'!$H75*'ACQUISITION ASSUMPTIONS'!$D40)</f>
        <v>0</v>
      </c>
      <c r="AI37" s="497">
        <f ca="1">('SUBSCRIBER BASE'!AJ34*'COMMISSION ASSUMPTIONS'!$C18*'COMMISSION ASSUMPTIONS'!$H31*'ACQUISITION ASSUMPTIONS'!$D40)+('SUBSCRIBER BASE'!AJ34*'COMMISSION ASSUMPTIONS'!$D18*'COMMISSION ASSUMPTIONS'!$H42*'ACQUISITION ASSUMPTIONS'!$D40)+('SUBSCRIBER BASE'!AJ34*'COMMISSION ASSUMPTIONS'!$E18*'COMMISSION ASSUMPTIONS'!$H53*'ACQUISITION ASSUMPTIONS'!$D40)+('SUBSCRIBER BASE'!AJ34*'COMMISSION ASSUMPTIONS'!$F18*'COMMISSION ASSUMPTIONS'!$H64*'ACQUISITION ASSUMPTIONS'!$D40)+('SUBSCRIBER BASE'!AJ34*'COMMISSION ASSUMPTIONS'!$G18*'COMMISSION ASSUMPTIONS'!$H75*'ACQUISITION ASSUMPTIONS'!$D40)</f>
        <v>0</v>
      </c>
      <c r="AJ37" s="497">
        <f ca="1">('SUBSCRIBER BASE'!AK34*'COMMISSION ASSUMPTIONS'!$C18*'COMMISSION ASSUMPTIONS'!$H31*'ACQUISITION ASSUMPTIONS'!$D40)+('SUBSCRIBER BASE'!AK34*'COMMISSION ASSUMPTIONS'!$D18*'COMMISSION ASSUMPTIONS'!$H42*'ACQUISITION ASSUMPTIONS'!$D40)+('SUBSCRIBER BASE'!AK34*'COMMISSION ASSUMPTIONS'!$E18*'COMMISSION ASSUMPTIONS'!$H53*'ACQUISITION ASSUMPTIONS'!$D40)+('SUBSCRIBER BASE'!AK34*'COMMISSION ASSUMPTIONS'!$F18*'COMMISSION ASSUMPTIONS'!$H64*'ACQUISITION ASSUMPTIONS'!$D40)+('SUBSCRIBER BASE'!AK34*'COMMISSION ASSUMPTIONS'!$G18*'COMMISSION ASSUMPTIONS'!$H75*'ACQUISITION ASSUMPTIONS'!$D40)</f>
        <v>0</v>
      </c>
      <c r="AK37" s="497">
        <f ca="1">('SUBSCRIBER BASE'!AL34*'COMMISSION ASSUMPTIONS'!$C18*'COMMISSION ASSUMPTIONS'!$H31*'ACQUISITION ASSUMPTIONS'!$D40)+('SUBSCRIBER BASE'!AL34*'COMMISSION ASSUMPTIONS'!$D18*'COMMISSION ASSUMPTIONS'!$H42*'ACQUISITION ASSUMPTIONS'!$D40)+('SUBSCRIBER BASE'!AL34*'COMMISSION ASSUMPTIONS'!$E18*'COMMISSION ASSUMPTIONS'!$H53*'ACQUISITION ASSUMPTIONS'!$D40)+('SUBSCRIBER BASE'!AL34*'COMMISSION ASSUMPTIONS'!$F18*'COMMISSION ASSUMPTIONS'!$H64*'ACQUISITION ASSUMPTIONS'!$D40)+('SUBSCRIBER BASE'!AL34*'COMMISSION ASSUMPTIONS'!$G18*'COMMISSION ASSUMPTIONS'!$H75*'ACQUISITION ASSUMPTIONS'!$D40)</f>
        <v>0</v>
      </c>
      <c r="AL37" s="497">
        <f ca="1">('SUBSCRIBER BASE'!AM34*'COMMISSION ASSUMPTIONS'!$C18*'COMMISSION ASSUMPTIONS'!$H31*'ACQUISITION ASSUMPTIONS'!$D40)+('SUBSCRIBER BASE'!AM34*'COMMISSION ASSUMPTIONS'!$D18*'COMMISSION ASSUMPTIONS'!$H42*'ACQUISITION ASSUMPTIONS'!$D40)+('SUBSCRIBER BASE'!AM34*'COMMISSION ASSUMPTIONS'!$E18*'COMMISSION ASSUMPTIONS'!$H53*'ACQUISITION ASSUMPTIONS'!$D40)+('SUBSCRIBER BASE'!AM34*'COMMISSION ASSUMPTIONS'!$F18*'COMMISSION ASSUMPTIONS'!$H64*'ACQUISITION ASSUMPTIONS'!$D40)+('SUBSCRIBER BASE'!AM34*'COMMISSION ASSUMPTIONS'!$G18*'COMMISSION ASSUMPTIONS'!$H75*'ACQUISITION ASSUMPTIONS'!$D40)</f>
        <v>0</v>
      </c>
      <c r="AM37" s="497">
        <f ca="1">('SUBSCRIBER BASE'!AN34*'COMMISSION ASSUMPTIONS'!$C18*'COMMISSION ASSUMPTIONS'!$H31*'ACQUISITION ASSUMPTIONS'!$D40)+('SUBSCRIBER BASE'!AN34*'COMMISSION ASSUMPTIONS'!$D18*'COMMISSION ASSUMPTIONS'!$H42*'ACQUISITION ASSUMPTIONS'!$D40)+('SUBSCRIBER BASE'!AN34*'COMMISSION ASSUMPTIONS'!$E18*'COMMISSION ASSUMPTIONS'!$H53*'ACQUISITION ASSUMPTIONS'!$D40)+('SUBSCRIBER BASE'!AN34*'COMMISSION ASSUMPTIONS'!$F18*'COMMISSION ASSUMPTIONS'!$H64*'ACQUISITION ASSUMPTIONS'!$D40)+('SUBSCRIBER BASE'!AN34*'COMMISSION ASSUMPTIONS'!$G18*'COMMISSION ASSUMPTIONS'!$H75*'ACQUISITION ASSUMPTIONS'!$D40)</f>
        <v>0</v>
      </c>
      <c r="AN37" s="497">
        <f ca="1">('SUBSCRIBER BASE'!AO34*'COMMISSION ASSUMPTIONS'!$C18*'COMMISSION ASSUMPTIONS'!$H31*'ACQUISITION ASSUMPTIONS'!$D40)+('SUBSCRIBER BASE'!AO34*'COMMISSION ASSUMPTIONS'!$D18*'COMMISSION ASSUMPTIONS'!$H42*'ACQUISITION ASSUMPTIONS'!$D40)+('SUBSCRIBER BASE'!AO34*'COMMISSION ASSUMPTIONS'!$E18*'COMMISSION ASSUMPTIONS'!$H53*'ACQUISITION ASSUMPTIONS'!$D40)+('SUBSCRIBER BASE'!AO34*'COMMISSION ASSUMPTIONS'!$F18*'COMMISSION ASSUMPTIONS'!$H64*'ACQUISITION ASSUMPTIONS'!$D40)+('SUBSCRIBER BASE'!AO34*'COMMISSION ASSUMPTIONS'!$G18*'COMMISSION ASSUMPTIONS'!$H75*'ACQUISITION ASSUMPTIONS'!$D40)</f>
        <v>0</v>
      </c>
      <c r="AO37" s="497">
        <f ca="1">('SUBSCRIBER BASE'!AP34*'COMMISSION ASSUMPTIONS'!$C18*'COMMISSION ASSUMPTIONS'!$H31*'ACQUISITION ASSUMPTIONS'!$D40)+('SUBSCRIBER BASE'!AP34*'COMMISSION ASSUMPTIONS'!$D18*'COMMISSION ASSUMPTIONS'!$H42*'ACQUISITION ASSUMPTIONS'!$D40)+('SUBSCRIBER BASE'!AP34*'COMMISSION ASSUMPTIONS'!$E18*'COMMISSION ASSUMPTIONS'!$H53*'ACQUISITION ASSUMPTIONS'!$D40)+('SUBSCRIBER BASE'!AP34*'COMMISSION ASSUMPTIONS'!$F18*'COMMISSION ASSUMPTIONS'!$H64*'ACQUISITION ASSUMPTIONS'!$D40)+('SUBSCRIBER BASE'!AP34*'COMMISSION ASSUMPTIONS'!$G18*'COMMISSION ASSUMPTIONS'!$H75*'ACQUISITION ASSUMPTIONS'!$D40)</f>
        <v>0</v>
      </c>
      <c r="AP37" s="497">
        <f ca="1">('SUBSCRIBER BASE'!AQ34*'COMMISSION ASSUMPTIONS'!$C18*'COMMISSION ASSUMPTIONS'!$H31*'ACQUISITION ASSUMPTIONS'!$D40)+('SUBSCRIBER BASE'!AQ34*'COMMISSION ASSUMPTIONS'!$D18*'COMMISSION ASSUMPTIONS'!$H42*'ACQUISITION ASSUMPTIONS'!$D40)+('SUBSCRIBER BASE'!AQ34*'COMMISSION ASSUMPTIONS'!$E18*'COMMISSION ASSUMPTIONS'!$H53*'ACQUISITION ASSUMPTIONS'!$D40)+('SUBSCRIBER BASE'!AQ34*'COMMISSION ASSUMPTIONS'!$F18*'COMMISSION ASSUMPTIONS'!$H64*'ACQUISITION ASSUMPTIONS'!$D40)+('SUBSCRIBER BASE'!AQ34*'COMMISSION ASSUMPTIONS'!$G18*'COMMISSION ASSUMPTIONS'!$H75*'ACQUISITION ASSUMPTIONS'!$D40)</f>
        <v>0</v>
      </c>
      <c r="AQ37" s="497">
        <f ca="1">('SUBSCRIBER BASE'!AR34*'COMMISSION ASSUMPTIONS'!$C18*'COMMISSION ASSUMPTIONS'!$H31*'ACQUISITION ASSUMPTIONS'!$D40)+('SUBSCRIBER BASE'!AR34*'COMMISSION ASSUMPTIONS'!$D18*'COMMISSION ASSUMPTIONS'!$H42*'ACQUISITION ASSUMPTIONS'!$D40)+('SUBSCRIBER BASE'!AR34*'COMMISSION ASSUMPTIONS'!$E18*'COMMISSION ASSUMPTIONS'!$H53*'ACQUISITION ASSUMPTIONS'!$D40)+('SUBSCRIBER BASE'!AR34*'COMMISSION ASSUMPTIONS'!$F18*'COMMISSION ASSUMPTIONS'!$H64*'ACQUISITION ASSUMPTIONS'!$D40)+('SUBSCRIBER BASE'!AR34*'COMMISSION ASSUMPTIONS'!$G18*'COMMISSION ASSUMPTIONS'!$H75*'ACQUISITION ASSUMPTIONS'!$D40)</f>
        <v>0</v>
      </c>
      <c r="AR37" s="497">
        <f ca="1">('SUBSCRIBER BASE'!AS34*'COMMISSION ASSUMPTIONS'!$C18*'COMMISSION ASSUMPTIONS'!$H31*'ACQUISITION ASSUMPTIONS'!$D40)+('SUBSCRIBER BASE'!AS34*'COMMISSION ASSUMPTIONS'!$D18*'COMMISSION ASSUMPTIONS'!$H42*'ACQUISITION ASSUMPTIONS'!$D40)+('SUBSCRIBER BASE'!AS34*'COMMISSION ASSUMPTIONS'!$E18*'COMMISSION ASSUMPTIONS'!$H53*'ACQUISITION ASSUMPTIONS'!$D40)+('SUBSCRIBER BASE'!AS34*'COMMISSION ASSUMPTIONS'!$F18*'COMMISSION ASSUMPTIONS'!$H64*'ACQUISITION ASSUMPTIONS'!$D40)+('SUBSCRIBER BASE'!AS34*'COMMISSION ASSUMPTIONS'!$G18*'COMMISSION ASSUMPTIONS'!$H75*'ACQUISITION ASSUMPTIONS'!$D40)</f>
        <v>0</v>
      </c>
      <c r="AS37" s="497">
        <f ca="1">('SUBSCRIBER BASE'!AT34*'COMMISSION ASSUMPTIONS'!$C18*'COMMISSION ASSUMPTIONS'!$H31*'ACQUISITION ASSUMPTIONS'!$D40)+('SUBSCRIBER BASE'!AT34*'COMMISSION ASSUMPTIONS'!$D18*'COMMISSION ASSUMPTIONS'!$H42*'ACQUISITION ASSUMPTIONS'!$D40)+('SUBSCRIBER BASE'!AT34*'COMMISSION ASSUMPTIONS'!$E18*'COMMISSION ASSUMPTIONS'!$H53*'ACQUISITION ASSUMPTIONS'!$D40)+('SUBSCRIBER BASE'!AT34*'COMMISSION ASSUMPTIONS'!$F18*'COMMISSION ASSUMPTIONS'!$H64*'ACQUISITION ASSUMPTIONS'!$D40)+('SUBSCRIBER BASE'!AT34*'COMMISSION ASSUMPTIONS'!$G18*'COMMISSION ASSUMPTIONS'!$H75*'ACQUISITION ASSUMPTIONS'!$D40)</f>
        <v>0</v>
      </c>
      <c r="AT37" s="497">
        <f ca="1">('SUBSCRIBER BASE'!AU34*'COMMISSION ASSUMPTIONS'!$C18*'COMMISSION ASSUMPTIONS'!$H31*'ACQUISITION ASSUMPTIONS'!$D40)+('SUBSCRIBER BASE'!AU34*'COMMISSION ASSUMPTIONS'!$D18*'COMMISSION ASSUMPTIONS'!$H42*'ACQUISITION ASSUMPTIONS'!$D40)+('SUBSCRIBER BASE'!AU34*'COMMISSION ASSUMPTIONS'!$E18*'COMMISSION ASSUMPTIONS'!$H53*'ACQUISITION ASSUMPTIONS'!$D40)+('SUBSCRIBER BASE'!AU34*'COMMISSION ASSUMPTIONS'!$F18*'COMMISSION ASSUMPTIONS'!$H64*'ACQUISITION ASSUMPTIONS'!$D40)+('SUBSCRIBER BASE'!AU34*'COMMISSION ASSUMPTIONS'!$G18*'COMMISSION ASSUMPTIONS'!$H75*'ACQUISITION ASSUMPTIONS'!$D40)</f>
        <v>0</v>
      </c>
      <c r="AU37" s="497">
        <f ca="1">('SUBSCRIBER BASE'!AV34*'COMMISSION ASSUMPTIONS'!$C18*'COMMISSION ASSUMPTIONS'!$H31*'ACQUISITION ASSUMPTIONS'!$D40)+('SUBSCRIBER BASE'!AV34*'COMMISSION ASSUMPTIONS'!$D18*'COMMISSION ASSUMPTIONS'!$H42*'ACQUISITION ASSUMPTIONS'!$D40)+('SUBSCRIBER BASE'!AV34*'COMMISSION ASSUMPTIONS'!$E18*'COMMISSION ASSUMPTIONS'!$H53*'ACQUISITION ASSUMPTIONS'!$D40)+('SUBSCRIBER BASE'!AV34*'COMMISSION ASSUMPTIONS'!$F18*'COMMISSION ASSUMPTIONS'!$H64*'ACQUISITION ASSUMPTIONS'!$D40)+('SUBSCRIBER BASE'!AV34*'COMMISSION ASSUMPTIONS'!$G18*'COMMISSION ASSUMPTIONS'!$H75*'ACQUISITION ASSUMPTIONS'!$D40)</f>
        <v>0</v>
      </c>
      <c r="AV37" s="497">
        <f ca="1">('SUBSCRIBER BASE'!AW34*'COMMISSION ASSUMPTIONS'!$C18*'COMMISSION ASSUMPTIONS'!$H31*'ACQUISITION ASSUMPTIONS'!$D40)+('SUBSCRIBER BASE'!AW34*'COMMISSION ASSUMPTIONS'!$D18*'COMMISSION ASSUMPTIONS'!$H42*'ACQUISITION ASSUMPTIONS'!$D40)+('SUBSCRIBER BASE'!AW34*'COMMISSION ASSUMPTIONS'!$E18*'COMMISSION ASSUMPTIONS'!$H53*'ACQUISITION ASSUMPTIONS'!$D40)+('SUBSCRIBER BASE'!AW34*'COMMISSION ASSUMPTIONS'!$F18*'COMMISSION ASSUMPTIONS'!$H64*'ACQUISITION ASSUMPTIONS'!$D40)+('SUBSCRIBER BASE'!AW34*'COMMISSION ASSUMPTIONS'!$G18*'COMMISSION ASSUMPTIONS'!$H75*'ACQUISITION ASSUMPTIONS'!$D40)</f>
        <v>0</v>
      </c>
      <c r="AW37" s="497">
        <f ca="1">('SUBSCRIBER BASE'!AX34*'COMMISSION ASSUMPTIONS'!$C18*'COMMISSION ASSUMPTIONS'!$H31*'ACQUISITION ASSUMPTIONS'!$D40)+('SUBSCRIBER BASE'!AX34*'COMMISSION ASSUMPTIONS'!$D18*'COMMISSION ASSUMPTIONS'!$H42*'ACQUISITION ASSUMPTIONS'!$D40)+('SUBSCRIBER BASE'!AX34*'COMMISSION ASSUMPTIONS'!$E18*'COMMISSION ASSUMPTIONS'!$H53*'ACQUISITION ASSUMPTIONS'!$D40)+('SUBSCRIBER BASE'!AX34*'COMMISSION ASSUMPTIONS'!$F18*'COMMISSION ASSUMPTIONS'!$H64*'ACQUISITION ASSUMPTIONS'!$D40)+('SUBSCRIBER BASE'!AX34*'COMMISSION ASSUMPTIONS'!$G18*'COMMISSION ASSUMPTIONS'!$H75*'ACQUISITION ASSUMPTIONS'!$D40)</f>
        <v>0</v>
      </c>
      <c r="AX37" s="497">
        <f ca="1">('SUBSCRIBER BASE'!AY34*'COMMISSION ASSUMPTIONS'!$C18*'COMMISSION ASSUMPTIONS'!$H31*'ACQUISITION ASSUMPTIONS'!$D40)+('SUBSCRIBER BASE'!AY34*'COMMISSION ASSUMPTIONS'!$D18*'COMMISSION ASSUMPTIONS'!$H42*'ACQUISITION ASSUMPTIONS'!$D40)+('SUBSCRIBER BASE'!AY34*'COMMISSION ASSUMPTIONS'!$E18*'COMMISSION ASSUMPTIONS'!$H53*'ACQUISITION ASSUMPTIONS'!$D40)+('SUBSCRIBER BASE'!AY34*'COMMISSION ASSUMPTIONS'!$F18*'COMMISSION ASSUMPTIONS'!$H64*'ACQUISITION ASSUMPTIONS'!$D40)+('SUBSCRIBER BASE'!AY34*'COMMISSION ASSUMPTIONS'!$G18*'COMMISSION ASSUMPTIONS'!$H75*'ACQUISITION ASSUMPTIONS'!$D40)</f>
        <v>0</v>
      </c>
      <c r="AY37" s="497">
        <f ca="1">('SUBSCRIBER BASE'!AZ34*'COMMISSION ASSUMPTIONS'!$C18*'COMMISSION ASSUMPTIONS'!$H31*'ACQUISITION ASSUMPTIONS'!$D40)+('SUBSCRIBER BASE'!AZ34*'COMMISSION ASSUMPTIONS'!$D18*'COMMISSION ASSUMPTIONS'!$H42*'ACQUISITION ASSUMPTIONS'!$D40)+('SUBSCRIBER BASE'!AZ34*'COMMISSION ASSUMPTIONS'!$E18*'COMMISSION ASSUMPTIONS'!$H53*'ACQUISITION ASSUMPTIONS'!$D40)+('SUBSCRIBER BASE'!AZ34*'COMMISSION ASSUMPTIONS'!$F18*'COMMISSION ASSUMPTIONS'!$H64*'ACQUISITION ASSUMPTIONS'!$D40)+('SUBSCRIBER BASE'!AZ34*'COMMISSION ASSUMPTIONS'!$G18*'COMMISSION ASSUMPTIONS'!$H75*'ACQUISITION ASSUMPTIONS'!$D40)</f>
        <v>0</v>
      </c>
      <c r="AZ37" s="497">
        <f ca="1">('SUBSCRIBER BASE'!BA34*'COMMISSION ASSUMPTIONS'!$C18*'COMMISSION ASSUMPTIONS'!$H31*'ACQUISITION ASSUMPTIONS'!$D40)+('SUBSCRIBER BASE'!BA34*'COMMISSION ASSUMPTIONS'!$D18*'COMMISSION ASSUMPTIONS'!$H42*'ACQUISITION ASSUMPTIONS'!$D40)+('SUBSCRIBER BASE'!BA34*'COMMISSION ASSUMPTIONS'!$E18*'COMMISSION ASSUMPTIONS'!$H53*'ACQUISITION ASSUMPTIONS'!$D40)+('SUBSCRIBER BASE'!BA34*'COMMISSION ASSUMPTIONS'!$F18*'COMMISSION ASSUMPTIONS'!$H64*'ACQUISITION ASSUMPTIONS'!$D40)+('SUBSCRIBER BASE'!BA34*'COMMISSION ASSUMPTIONS'!$G18*'COMMISSION ASSUMPTIONS'!$H75*'ACQUISITION ASSUMPTIONS'!$D40)</f>
        <v>0</v>
      </c>
      <c r="BA37" s="497">
        <f ca="1">('SUBSCRIBER BASE'!BB34*'COMMISSION ASSUMPTIONS'!$C18*'COMMISSION ASSUMPTIONS'!$H31*'ACQUISITION ASSUMPTIONS'!$D40)+('SUBSCRIBER BASE'!BB34*'COMMISSION ASSUMPTIONS'!$D18*'COMMISSION ASSUMPTIONS'!$H42*'ACQUISITION ASSUMPTIONS'!$D40)+('SUBSCRIBER BASE'!BB34*'COMMISSION ASSUMPTIONS'!$E18*'COMMISSION ASSUMPTIONS'!$H53*'ACQUISITION ASSUMPTIONS'!$D40)+('SUBSCRIBER BASE'!BB34*'COMMISSION ASSUMPTIONS'!$F18*'COMMISSION ASSUMPTIONS'!$H64*'ACQUISITION ASSUMPTIONS'!$D40)+('SUBSCRIBER BASE'!BB34*'COMMISSION ASSUMPTIONS'!$G18*'COMMISSION ASSUMPTIONS'!$H75*'ACQUISITION ASSUMPTIONS'!$D40)</f>
        <v>0</v>
      </c>
      <c r="BB37" s="497">
        <f ca="1">('SUBSCRIBER BASE'!BC34*'COMMISSION ASSUMPTIONS'!$C18*'COMMISSION ASSUMPTIONS'!$H31*'ACQUISITION ASSUMPTIONS'!$D40)+('SUBSCRIBER BASE'!BC34*'COMMISSION ASSUMPTIONS'!$D18*'COMMISSION ASSUMPTIONS'!$H42*'ACQUISITION ASSUMPTIONS'!$D40)+('SUBSCRIBER BASE'!BC34*'COMMISSION ASSUMPTIONS'!$E18*'COMMISSION ASSUMPTIONS'!$H53*'ACQUISITION ASSUMPTIONS'!$D40)+('SUBSCRIBER BASE'!BC34*'COMMISSION ASSUMPTIONS'!$F18*'COMMISSION ASSUMPTIONS'!$H64*'ACQUISITION ASSUMPTIONS'!$D40)+('SUBSCRIBER BASE'!BC34*'COMMISSION ASSUMPTIONS'!$G18*'COMMISSION ASSUMPTIONS'!$H75*'ACQUISITION ASSUMPTIONS'!$D40)</f>
        <v>0</v>
      </c>
      <c r="BC37" s="497">
        <f ca="1">('SUBSCRIBER BASE'!BD34*'COMMISSION ASSUMPTIONS'!$C18*'COMMISSION ASSUMPTIONS'!$H31*'ACQUISITION ASSUMPTIONS'!$D40)+('SUBSCRIBER BASE'!BD34*'COMMISSION ASSUMPTIONS'!$D18*'COMMISSION ASSUMPTIONS'!$H42*'ACQUISITION ASSUMPTIONS'!$D40)+('SUBSCRIBER BASE'!BD34*'COMMISSION ASSUMPTIONS'!$E18*'COMMISSION ASSUMPTIONS'!$H53*'ACQUISITION ASSUMPTIONS'!$D40)+('SUBSCRIBER BASE'!BD34*'COMMISSION ASSUMPTIONS'!$F18*'COMMISSION ASSUMPTIONS'!$H64*'ACQUISITION ASSUMPTIONS'!$D40)+('SUBSCRIBER BASE'!BD34*'COMMISSION ASSUMPTIONS'!$G18*'COMMISSION ASSUMPTIONS'!$H75*'ACQUISITION ASSUMPTIONS'!$D40)</f>
        <v>0</v>
      </c>
      <c r="BD37" s="497">
        <f ca="1">('SUBSCRIBER BASE'!BE34*'COMMISSION ASSUMPTIONS'!$C18*'COMMISSION ASSUMPTIONS'!$H31*'ACQUISITION ASSUMPTIONS'!$D40)+('SUBSCRIBER BASE'!BE34*'COMMISSION ASSUMPTIONS'!$D18*'COMMISSION ASSUMPTIONS'!$H42*'ACQUISITION ASSUMPTIONS'!$D40)+('SUBSCRIBER BASE'!BE34*'COMMISSION ASSUMPTIONS'!$E18*'COMMISSION ASSUMPTIONS'!$H53*'ACQUISITION ASSUMPTIONS'!$D40)+('SUBSCRIBER BASE'!BE34*'COMMISSION ASSUMPTIONS'!$F18*'COMMISSION ASSUMPTIONS'!$H64*'ACQUISITION ASSUMPTIONS'!$D40)+('SUBSCRIBER BASE'!BE34*'COMMISSION ASSUMPTIONS'!$G18*'COMMISSION ASSUMPTIONS'!$H75*'ACQUISITION ASSUMPTIONS'!$D40)</f>
        <v>0</v>
      </c>
      <c r="BE37" s="497">
        <f ca="1">('SUBSCRIBER BASE'!BF34*'COMMISSION ASSUMPTIONS'!$C18*'COMMISSION ASSUMPTIONS'!$H31*'ACQUISITION ASSUMPTIONS'!$D40)+('SUBSCRIBER BASE'!BF34*'COMMISSION ASSUMPTIONS'!$D18*'COMMISSION ASSUMPTIONS'!$H42*'ACQUISITION ASSUMPTIONS'!$D40)+('SUBSCRIBER BASE'!BF34*'COMMISSION ASSUMPTIONS'!$E18*'COMMISSION ASSUMPTIONS'!$H53*'ACQUISITION ASSUMPTIONS'!$D40)+('SUBSCRIBER BASE'!BF34*'COMMISSION ASSUMPTIONS'!$F18*'COMMISSION ASSUMPTIONS'!$H64*'ACQUISITION ASSUMPTIONS'!$D40)+('SUBSCRIBER BASE'!BF34*'COMMISSION ASSUMPTIONS'!$G18*'COMMISSION ASSUMPTIONS'!$H75*'ACQUISITION ASSUMPTIONS'!$D40)</f>
        <v>0</v>
      </c>
      <c r="BF37" s="497">
        <f ca="1">('SUBSCRIBER BASE'!BG34*'COMMISSION ASSUMPTIONS'!$C18*'COMMISSION ASSUMPTIONS'!$H31*'ACQUISITION ASSUMPTIONS'!$D40)+('SUBSCRIBER BASE'!BG34*'COMMISSION ASSUMPTIONS'!$D18*'COMMISSION ASSUMPTIONS'!$H42*'ACQUISITION ASSUMPTIONS'!$D40)+('SUBSCRIBER BASE'!BG34*'COMMISSION ASSUMPTIONS'!$E18*'COMMISSION ASSUMPTIONS'!$H53*'ACQUISITION ASSUMPTIONS'!$D40)+('SUBSCRIBER BASE'!BG34*'COMMISSION ASSUMPTIONS'!$F18*'COMMISSION ASSUMPTIONS'!$H64*'ACQUISITION ASSUMPTIONS'!$D40)+('SUBSCRIBER BASE'!BG34*'COMMISSION ASSUMPTIONS'!$G18*'COMMISSION ASSUMPTIONS'!$H75*'ACQUISITION ASSUMPTIONS'!$D40)</f>
        <v>0</v>
      </c>
      <c r="BG37" s="497">
        <f ca="1">('SUBSCRIBER BASE'!BH34*'COMMISSION ASSUMPTIONS'!$C18*'COMMISSION ASSUMPTIONS'!$H31*'ACQUISITION ASSUMPTIONS'!$D40)+('SUBSCRIBER BASE'!BH34*'COMMISSION ASSUMPTIONS'!$D18*'COMMISSION ASSUMPTIONS'!$H42*'ACQUISITION ASSUMPTIONS'!$D40)+('SUBSCRIBER BASE'!BH34*'COMMISSION ASSUMPTIONS'!$E18*'COMMISSION ASSUMPTIONS'!$H53*'ACQUISITION ASSUMPTIONS'!$D40)+('SUBSCRIBER BASE'!BH34*'COMMISSION ASSUMPTIONS'!$F18*'COMMISSION ASSUMPTIONS'!$H64*'ACQUISITION ASSUMPTIONS'!$D40)+('SUBSCRIBER BASE'!BH34*'COMMISSION ASSUMPTIONS'!$G18*'COMMISSION ASSUMPTIONS'!$H75*'ACQUISITION ASSUMPTIONS'!$D40)</f>
        <v>0</v>
      </c>
      <c r="BH37" s="497">
        <f ca="1">('SUBSCRIBER BASE'!BI34*'COMMISSION ASSUMPTIONS'!$C18*'COMMISSION ASSUMPTIONS'!$H31*'ACQUISITION ASSUMPTIONS'!$D40)+('SUBSCRIBER BASE'!BI34*'COMMISSION ASSUMPTIONS'!$D18*'COMMISSION ASSUMPTIONS'!$H42*'ACQUISITION ASSUMPTIONS'!$D40)+('SUBSCRIBER BASE'!BI34*'COMMISSION ASSUMPTIONS'!$E18*'COMMISSION ASSUMPTIONS'!$H53*'ACQUISITION ASSUMPTIONS'!$D40)+('SUBSCRIBER BASE'!BI34*'COMMISSION ASSUMPTIONS'!$F18*'COMMISSION ASSUMPTIONS'!$H64*'ACQUISITION ASSUMPTIONS'!$D40)+('SUBSCRIBER BASE'!BI34*'COMMISSION ASSUMPTIONS'!$G18*'COMMISSION ASSUMPTIONS'!$H75*'ACQUISITION ASSUMPTIONS'!$D40)</f>
        <v>0</v>
      </c>
      <c r="BI37" s="497">
        <f ca="1">('SUBSCRIBER BASE'!BJ34*'COMMISSION ASSUMPTIONS'!$C18*'COMMISSION ASSUMPTIONS'!$H31*'ACQUISITION ASSUMPTIONS'!$D40)+('SUBSCRIBER BASE'!BJ34*'COMMISSION ASSUMPTIONS'!$D18*'COMMISSION ASSUMPTIONS'!$H42*'ACQUISITION ASSUMPTIONS'!$D40)+('SUBSCRIBER BASE'!BJ34*'COMMISSION ASSUMPTIONS'!$E18*'COMMISSION ASSUMPTIONS'!$H53*'ACQUISITION ASSUMPTIONS'!$D40)+('SUBSCRIBER BASE'!BJ34*'COMMISSION ASSUMPTIONS'!$F18*'COMMISSION ASSUMPTIONS'!$H64*'ACQUISITION ASSUMPTIONS'!$D40)+('SUBSCRIBER BASE'!BJ34*'COMMISSION ASSUMPTIONS'!$G18*'COMMISSION ASSUMPTIONS'!$H75*'ACQUISITION ASSUMPTIONS'!$D40)</f>
        <v>0</v>
      </c>
      <c r="BJ37" s="497">
        <f ca="1">('SUBSCRIBER BASE'!BK34*'COMMISSION ASSUMPTIONS'!$C18*'COMMISSION ASSUMPTIONS'!$H31*'ACQUISITION ASSUMPTIONS'!$D40)+('SUBSCRIBER BASE'!BK34*'COMMISSION ASSUMPTIONS'!$D18*'COMMISSION ASSUMPTIONS'!$H42*'ACQUISITION ASSUMPTIONS'!$D40)+('SUBSCRIBER BASE'!BK34*'COMMISSION ASSUMPTIONS'!$E18*'COMMISSION ASSUMPTIONS'!$H53*'ACQUISITION ASSUMPTIONS'!$D40)+('SUBSCRIBER BASE'!BK34*'COMMISSION ASSUMPTIONS'!$F18*'COMMISSION ASSUMPTIONS'!$H64*'ACQUISITION ASSUMPTIONS'!$D40)+('SUBSCRIBER BASE'!BK34*'COMMISSION ASSUMPTIONS'!$G18*'COMMISSION ASSUMPTIONS'!$H75*'ACQUISITION ASSUMPTIONS'!$D40)</f>
        <v>0</v>
      </c>
      <c r="BK37" s="497">
        <f ca="1">('SUBSCRIBER BASE'!BL34*'COMMISSION ASSUMPTIONS'!$C18*'COMMISSION ASSUMPTIONS'!$H31*'ACQUISITION ASSUMPTIONS'!$D40)+('SUBSCRIBER BASE'!BL34*'COMMISSION ASSUMPTIONS'!$D18*'COMMISSION ASSUMPTIONS'!$H42*'ACQUISITION ASSUMPTIONS'!$D40)+('SUBSCRIBER BASE'!BL34*'COMMISSION ASSUMPTIONS'!$E18*'COMMISSION ASSUMPTIONS'!$H53*'ACQUISITION ASSUMPTIONS'!$D40)+('SUBSCRIBER BASE'!BL34*'COMMISSION ASSUMPTIONS'!$F18*'COMMISSION ASSUMPTIONS'!$H64*'ACQUISITION ASSUMPTIONS'!$D40)+('SUBSCRIBER BASE'!BL34*'COMMISSION ASSUMPTIONS'!$G18*'COMMISSION ASSUMPTIONS'!$H75*'ACQUISITION ASSUMPTIONS'!$D40)</f>
        <v>0</v>
      </c>
      <c r="BL37" s="497">
        <f ca="1">('SUBSCRIBER BASE'!BM34*'COMMISSION ASSUMPTIONS'!$C18*'COMMISSION ASSUMPTIONS'!$H31*'ACQUISITION ASSUMPTIONS'!$D40)+('SUBSCRIBER BASE'!BM34*'COMMISSION ASSUMPTIONS'!$D18*'COMMISSION ASSUMPTIONS'!$H42*'ACQUISITION ASSUMPTIONS'!$D40)+('SUBSCRIBER BASE'!BM34*'COMMISSION ASSUMPTIONS'!$E18*'COMMISSION ASSUMPTIONS'!$H53*'ACQUISITION ASSUMPTIONS'!$D40)+('SUBSCRIBER BASE'!BM34*'COMMISSION ASSUMPTIONS'!$F18*'COMMISSION ASSUMPTIONS'!$H64*'ACQUISITION ASSUMPTIONS'!$D40)+('SUBSCRIBER BASE'!BM34*'COMMISSION ASSUMPTIONS'!$G18*'COMMISSION ASSUMPTIONS'!$H75*'ACQUISITION ASSUMPTIONS'!$D40)</f>
        <v>0</v>
      </c>
      <c r="BM37" s="497">
        <f ca="1">('SUBSCRIBER BASE'!BN34*'COMMISSION ASSUMPTIONS'!$C18*'COMMISSION ASSUMPTIONS'!$H31*'ACQUISITION ASSUMPTIONS'!$D40)+('SUBSCRIBER BASE'!BN34*'COMMISSION ASSUMPTIONS'!$D18*'COMMISSION ASSUMPTIONS'!$H42*'ACQUISITION ASSUMPTIONS'!$D40)+('SUBSCRIBER BASE'!BN34*'COMMISSION ASSUMPTIONS'!$E18*'COMMISSION ASSUMPTIONS'!$H53*'ACQUISITION ASSUMPTIONS'!$D40)+('SUBSCRIBER BASE'!BN34*'COMMISSION ASSUMPTIONS'!$F18*'COMMISSION ASSUMPTIONS'!$H64*'ACQUISITION ASSUMPTIONS'!$D40)+('SUBSCRIBER BASE'!BN34*'COMMISSION ASSUMPTIONS'!$G18*'COMMISSION ASSUMPTIONS'!$H75*'ACQUISITION ASSUMPTIONS'!$D40)</f>
        <v>0</v>
      </c>
      <c r="BN37" s="497">
        <f ca="1">('SUBSCRIBER BASE'!BO34*'COMMISSION ASSUMPTIONS'!$C18*'COMMISSION ASSUMPTIONS'!$H31*'ACQUISITION ASSUMPTIONS'!$D40)+('SUBSCRIBER BASE'!BO34*'COMMISSION ASSUMPTIONS'!$D18*'COMMISSION ASSUMPTIONS'!$H42*'ACQUISITION ASSUMPTIONS'!$D40)+('SUBSCRIBER BASE'!BO34*'COMMISSION ASSUMPTIONS'!$E18*'COMMISSION ASSUMPTIONS'!$H53*'ACQUISITION ASSUMPTIONS'!$D40)+('SUBSCRIBER BASE'!BO34*'COMMISSION ASSUMPTIONS'!$F18*'COMMISSION ASSUMPTIONS'!$H64*'ACQUISITION ASSUMPTIONS'!$D40)+('SUBSCRIBER BASE'!BO34*'COMMISSION ASSUMPTIONS'!$G18*'COMMISSION ASSUMPTIONS'!$H75*'ACQUISITION ASSUMPTIONS'!$D40)</f>
        <v>0</v>
      </c>
      <c r="BO37" s="497">
        <f ca="1">('SUBSCRIBER BASE'!BP34*'COMMISSION ASSUMPTIONS'!$C18*'COMMISSION ASSUMPTIONS'!$H31*'ACQUISITION ASSUMPTIONS'!$D40)+('SUBSCRIBER BASE'!BP34*'COMMISSION ASSUMPTIONS'!$D18*'COMMISSION ASSUMPTIONS'!$H42*'ACQUISITION ASSUMPTIONS'!$D40)+('SUBSCRIBER BASE'!BP34*'COMMISSION ASSUMPTIONS'!$E18*'COMMISSION ASSUMPTIONS'!$H53*'ACQUISITION ASSUMPTIONS'!$D40)+('SUBSCRIBER BASE'!BP34*'COMMISSION ASSUMPTIONS'!$F18*'COMMISSION ASSUMPTIONS'!$H64*'ACQUISITION ASSUMPTIONS'!$D40)+('SUBSCRIBER BASE'!BP34*'COMMISSION ASSUMPTIONS'!$G18*'COMMISSION ASSUMPTIONS'!$H75*'ACQUISITION ASSUMPTIONS'!$D40)</f>
        <v>0</v>
      </c>
      <c r="BP37" s="497">
        <f ca="1">('SUBSCRIBER BASE'!BQ34*'COMMISSION ASSUMPTIONS'!$C18*'COMMISSION ASSUMPTIONS'!$H31*'ACQUISITION ASSUMPTIONS'!$D40)+('SUBSCRIBER BASE'!BQ34*'COMMISSION ASSUMPTIONS'!$D18*'COMMISSION ASSUMPTIONS'!$H42*'ACQUISITION ASSUMPTIONS'!$D40)+('SUBSCRIBER BASE'!BQ34*'COMMISSION ASSUMPTIONS'!$E18*'COMMISSION ASSUMPTIONS'!$H53*'ACQUISITION ASSUMPTIONS'!$D40)+('SUBSCRIBER BASE'!BQ34*'COMMISSION ASSUMPTIONS'!$F18*'COMMISSION ASSUMPTIONS'!$H64*'ACQUISITION ASSUMPTIONS'!$D40)+('SUBSCRIBER BASE'!BQ34*'COMMISSION ASSUMPTIONS'!$G18*'COMMISSION ASSUMPTIONS'!$H75*'ACQUISITION ASSUMPTIONS'!$D40)</f>
        <v>0</v>
      </c>
      <c r="BQ37" s="497">
        <f ca="1">('SUBSCRIBER BASE'!BR34*'COMMISSION ASSUMPTIONS'!$C18*'COMMISSION ASSUMPTIONS'!$H31*'ACQUISITION ASSUMPTIONS'!$D40)+('SUBSCRIBER BASE'!BR34*'COMMISSION ASSUMPTIONS'!$D18*'COMMISSION ASSUMPTIONS'!$H42*'ACQUISITION ASSUMPTIONS'!$D40)+('SUBSCRIBER BASE'!BR34*'COMMISSION ASSUMPTIONS'!$E18*'COMMISSION ASSUMPTIONS'!$H53*'ACQUISITION ASSUMPTIONS'!$D40)+('SUBSCRIBER BASE'!BR34*'COMMISSION ASSUMPTIONS'!$F18*'COMMISSION ASSUMPTIONS'!$H64*'ACQUISITION ASSUMPTIONS'!$D40)+('SUBSCRIBER BASE'!BR34*'COMMISSION ASSUMPTIONS'!$G18*'COMMISSION ASSUMPTIONS'!$H75*'ACQUISITION ASSUMPTIONS'!$D40)</f>
        <v>0</v>
      </c>
      <c r="BR37" s="497">
        <f ca="1">('SUBSCRIBER BASE'!BS34*'COMMISSION ASSUMPTIONS'!$C18*'COMMISSION ASSUMPTIONS'!$H31*'ACQUISITION ASSUMPTIONS'!$D40)+('SUBSCRIBER BASE'!BS34*'COMMISSION ASSUMPTIONS'!$D18*'COMMISSION ASSUMPTIONS'!$H42*'ACQUISITION ASSUMPTIONS'!$D40)+('SUBSCRIBER BASE'!BS34*'COMMISSION ASSUMPTIONS'!$E18*'COMMISSION ASSUMPTIONS'!$H53*'ACQUISITION ASSUMPTIONS'!$D40)+('SUBSCRIBER BASE'!BS34*'COMMISSION ASSUMPTIONS'!$F18*'COMMISSION ASSUMPTIONS'!$H64*'ACQUISITION ASSUMPTIONS'!$D40)+('SUBSCRIBER BASE'!BS34*'COMMISSION ASSUMPTIONS'!$G18*'COMMISSION ASSUMPTIONS'!$H75*'ACQUISITION ASSUMPTIONS'!$D40)</f>
        <v>0</v>
      </c>
    </row>
    <row r="38" spans="2:70" s="19" customFormat="1" ht="25" customHeight="1">
      <c r="B38" s="183" t="s">
        <v>53</v>
      </c>
      <c r="C38" s="495">
        <f>('SIM STOCK'!C$12*'MVLP DASHBOARD'!$C110)</f>
        <v>0</v>
      </c>
      <c r="D38" s="495">
        <f>('SIM STOCK'!D$12*'MVLP DASHBOARD'!$C110)</f>
        <v>0</v>
      </c>
      <c r="E38" s="495">
        <f>('SIM STOCK'!E$12*'MVLP DASHBOARD'!$C110)</f>
        <v>0</v>
      </c>
      <c r="F38" s="495">
        <f>('SIM STOCK'!F$12*'MVLP DASHBOARD'!$C110)</f>
        <v>0</v>
      </c>
      <c r="G38" s="495">
        <f>('SIM STOCK'!G$12*'MVLP DASHBOARD'!$C110)</f>
        <v>0</v>
      </c>
      <c r="H38" s="495">
        <f>('SIM STOCK'!H$12*'MVLP DASHBOARD'!$C110)</f>
        <v>0</v>
      </c>
      <c r="I38" s="495">
        <f>('SIM STOCK'!I$12*'MVLP DASHBOARD'!$C110)</f>
        <v>0</v>
      </c>
      <c r="J38" s="495">
        <f ca="1">('SIM STOCK'!J$12*'MVLP DASHBOARD'!$C110)</f>
        <v>112500000</v>
      </c>
      <c r="K38" s="495">
        <f ca="1">('SIM STOCK'!K$12*'MVLP DASHBOARD'!$C110)</f>
        <v>112500000</v>
      </c>
      <c r="L38" s="495">
        <f ca="1">('SIM STOCK'!L$12*'MVLP DASHBOARD'!$C110)</f>
        <v>0</v>
      </c>
      <c r="M38" s="495">
        <f ca="1">('SIM STOCK'!M$12*'MVLP DASHBOARD'!$C110)</f>
        <v>0</v>
      </c>
      <c r="N38" s="495">
        <f ca="1">('SIM STOCK'!N$12*'MVLP DASHBOARD'!$C110)</f>
        <v>112500000</v>
      </c>
      <c r="O38" s="495">
        <f ca="1">('SIM STOCK'!O$12*'MVLP DASHBOARD'!$C110)</f>
        <v>112500000</v>
      </c>
      <c r="P38" s="495">
        <f ca="1">('SIM STOCK'!P$12*'MVLP DASHBOARD'!$C110)</f>
        <v>112500000</v>
      </c>
      <c r="Q38" s="495">
        <f ca="1">('SIM STOCK'!Q$12*'MVLP DASHBOARD'!$C110)</f>
        <v>0</v>
      </c>
      <c r="R38" s="495">
        <f ca="1">('SIM STOCK'!R$12*'MVLP DASHBOARD'!$C110)</f>
        <v>112500000</v>
      </c>
      <c r="S38" s="495">
        <f ca="1">('SIM STOCK'!S$12*'MVLP DASHBOARD'!$C110)</f>
        <v>112500000</v>
      </c>
      <c r="T38" s="495">
        <f ca="1">('SIM STOCK'!T$12*'MVLP DASHBOARD'!$C110)</f>
        <v>112500000</v>
      </c>
      <c r="U38" s="495">
        <f ca="1">('SIM STOCK'!U$12*'MVLP DASHBOARD'!$C110)</f>
        <v>112500000</v>
      </c>
      <c r="V38" s="495">
        <f ca="1">('SIM STOCK'!V$12*'MVLP DASHBOARD'!$C110)</f>
        <v>112500000</v>
      </c>
      <c r="W38" s="495">
        <f ca="1">('SIM STOCK'!W$12*'MVLP DASHBOARD'!$C110)</f>
        <v>112500000</v>
      </c>
      <c r="X38" s="495">
        <f ca="1">('SIM STOCK'!X$12*'MVLP DASHBOARD'!$C110)</f>
        <v>112500000</v>
      </c>
      <c r="Y38" s="495">
        <f ca="1">('SIM STOCK'!Y$12*'MVLP DASHBOARD'!$C110)</f>
        <v>112500000</v>
      </c>
      <c r="Z38" s="495">
        <f ca="1">('SIM STOCK'!Z$12*'MVLP DASHBOARD'!$C110)</f>
        <v>112500000</v>
      </c>
      <c r="AA38" s="495">
        <f ca="1">('SIM STOCK'!AA$12*'MVLP DASHBOARD'!$C110)</f>
        <v>112500000</v>
      </c>
      <c r="AB38" s="495">
        <f ca="1">('SIM STOCK'!AB$12*'MVLP DASHBOARD'!$C110)</f>
        <v>112500000</v>
      </c>
      <c r="AC38" s="495">
        <f ca="1">('SIM STOCK'!AC$12*'MVLP DASHBOARD'!$C110)</f>
        <v>112500000</v>
      </c>
      <c r="AD38" s="495">
        <f ca="1">('SIM STOCK'!AD$12*'MVLP DASHBOARD'!$C110)</f>
        <v>112500000</v>
      </c>
      <c r="AE38" s="495">
        <f ca="1">('SIM STOCK'!AE$12*'MVLP DASHBOARD'!$C110)</f>
        <v>112500000</v>
      </c>
      <c r="AF38" s="495">
        <f ca="1">('SIM STOCK'!AF$12*'MVLP DASHBOARD'!$C110)</f>
        <v>112500000</v>
      </c>
      <c r="AG38" s="495">
        <f ca="1">('SIM STOCK'!AG$12*'MVLP DASHBOARD'!$C110)</f>
        <v>112500000</v>
      </c>
      <c r="AH38" s="495">
        <f ca="1">('SIM STOCK'!AH$12*'MVLP DASHBOARD'!$C110)</f>
        <v>112500000</v>
      </c>
      <c r="AI38" s="495">
        <f ca="1">('SIM STOCK'!AI$12*'MVLP DASHBOARD'!$C110)</f>
        <v>112500000</v>
      </c>
      <c r="AJ38" s="495">
        <f ca="1">('SIM STOCK'!AJ$12*'MVLP DASHBOARD'!$C110)</f>
        <v>112500000</v>
      </c>
      <c r="AK38" s="495">
        <f ca="1">('SIM STOCK'!AK$12*'MVLP DASHBOARD'!$C110)</f>
        <v>112500000</v>
      </c>
      <c r="AL38" s="495">
        <f ca="1">('SIM STOCK'!AL$12*'MVLP DASHBOARD'!$C110)</f>
        <v>112500000</v>
      </c>
      <c r="AM38" s="495">
        <f ca="1">('SIM STOCK'!AM$12*'MVLP DASHBOARD'!$C110)</f>
        <v>112500000</v>
      </c>
      <c r="AN38" s="495">
        <f ca="1">('SIM STOCK'!AN$12*'MVLP DASHBOARD'!$C110)</f>
        <v>112500000</v>
      </c>
      <c r="AO38" s="495">
        <f ca="1">('SIM STOCK'!AO$12*'MVLP DASHBOARD'!$C110)</f>
        <v>112500000</v>
      </c>
      <c r="AP38" s="495">
        <f ca="1">('SIM STOCK'!AP$12*'MVLP DASHBOARD'!$C110)</f>
        <v>112500000</v>
      </c>
      <c r="AQ38" s="495">
        <f ca="1">('SIM STOCK'!AQ$12*'MVLP DASHBOARD'!$C110)</f>
        <v>112500000</v>
      </c>
      <c r="AR38" s="495">
        <f ca="1">('SIM STOCK'!AR$12*'MVLP DASHBOARD'!$C110)</f>
        <v>112500000</v>
      </c>
      <c r="AS38" s="495">
        <f ca="1">('SIM STOCK'!AS$12*'MVLP DASHBOARD'!$C110)</f>
        <v>112500000</v>
      </c>
      <c r="AT38" s="495">
        <f ca="1">('SIM STOCK'!AT$12*'MVLP DASHBOARD'!$C110)</f>
        <v>112500000</v>
      </c>
      <c r="AU38" s="495">
        <f ca="1">('SIM STOCK'!AU$12*'MVLP DASHBOARD'!$C110)</f>
        <v>112500000</v>
      </c>
      <c r="AV38" s="495">
        <f ca="1">('SIM STOCK'!AV$12*'MVLP DASHBOARD'!$C110)</f>
        <v>112500000</v>
      </c>
      <c r="AW38" s="495">
        <f ca="1">('SIM STOCK'!AW$12*'MVLP DASHBOARD'!$C110)</f>
        <v>112500000</v>
      </c>
      <c r="AX38" s="495">
        <f ca="1">('SIM STOCK'!AX$12*'MVLP DASHBOARD'!$C110)</f>
        <v>112500000</v>
      </c>
      <c r="AY38" s="495">
        <f ca="1">('SIM STOCK'!AY$12*'MVLP DASHBOARD'!$C110)</f>
        <v>112500000</v>
      </c>
      <c r="AZ38" s="495">
        <f ca="1">('SIM STOCK'!AZ$12*'MVLP DASHBOARD'!$C110)</f>
        <v>112500000</v>
      </c>
      <c r="BA38" s="495">
        <f ca="1">('SIM STOCK'!BA$12*'MVLP DASHBOARD'!$C110)</f>
        <v>112500000</v>
      </c>
      <c r="BB38" s="495">
        <f ca="1">('SIM STOCK'!BB$12*'MVLP DASHBOARD'!$C110)</f>
        <v>112500000</v>
      </c>
      <c r="BC38" s="495">
        <f ca="1">('SIM STOCK'!BC$12*'MVLP DASHBOARD'!$C110)</f>
        <v>112500000</v>
      </c>
      <c r="BD38" s="495">
        <f ca="1">('SIM STOCK'!BD$12*'MVLP DASHBOARD'!$C110)</f>
        <v>112500000</v>
      </c>
      <c r="BE38" s="495">
        <f ca="1">('SIM STOCK'!BE$12*'MVLP DASHBOARD'!$C110)</f>
        <v>157500000</v>
      </c>
      <c r="BF38" s="495">
        <f ca="1">('SIM STOCK'!BF$12*'MVLP DASHBOARD'!$C110)</f>
        <v>112500000</v>
      </c>
      <c r="BG38" s="495">
        <f ca="1">('SIM STOCK'!BG$12*'MVLP DASHBOARD'!$C110)</f>
        <v>112500000</v>
      </c>
      <c r="BH38" s="495">
        <f ca="1">('SIM STOCK'!BH$12*'MVLP DASHBOARD'!$C110)</f>
        <v>112500000</v>
      </c>
      <c r="BI38" s="495">
        <f ca="1">('SIM STOCK'!BI$12*'MVLP DASHBOARD'!$C110)</f>
        <v>112500000</v>
      </c>
      <c r="BJ38" s="495">
        <f ca="1">('SIM STOCK'!BJ$12*'MVLP DASHBOARD'!$C110)</f>
        <v>112500000</v>
      </c>
      <c r="BK38" s="495">
        <f ca="1">('SIM STOCK'!BK$12*'MVLP DASHBOARD'!$C110)</f>
        <v>112500000</v>
      </c>
      <c r="BL38" s="495">
        <f ca="1">('SIM STOCK'!BL$12*'MVLP DASHBOARD'!$C110)</f>
        <v>112500000</v>
      </c>
      <c r="BM38" s="495">
        <f ca="1">('SIM STOCK'!BM$12*'MVLP DASHBOARD'!$C110)</f>
        <v>157500000</v>
      </c>
      <c r="BN38" s="495">
        <f ca="1">('SIM STOCK'!BN$12*'MVLP DASHBOARD'!$C110)</f>
        <v>157500000</v>
      </c>
      <c r="BO38" s="495">
        <f ca="1">('SIM STOCK'!BO$12*'MVLP DASHBOARD'!$C110)</f>
        <v>157500000</v>
      </c>
      <c r="BP38" s="495">
        <f ca="1">('SIM STOCK'!BP$12*'MVLP DASHBOARD'!$C110)</f>
        <v>112500000</v>
      </c>
      <c r="BQ38" s="495">
        <f ca="1">('SIM STOCK'!BQ$12*'MVLP DASHBOARD'!$C110)</f>
        <v>112500000</v>
      </c>
      <c r="BR38" s="495">
        <f ca="1">('SIM STOCK'!BR$12*'MVLP DASHBOARD'!$C110)</f>
        <v>157500000</v>
      </c>
    </row>
    <row r="39" spans="2:70" ht="25" customHeight="1" outlineLevel="1">
      <c r="B39" s="182" t="str">
        <f>B50</f>
        <v>MVLP1</v>
      </c>
      <c r="C39" s="494">
        <f>('SIM STOCK'!C$12*'ACQUISITION ASSUMPTIONS'!$C17)*'MVLP DASHBOARD'!$C110</f>
        <v>0</v>
      </c>
      <c r="D39" s="494">
        <f>('SIM STOCK'!D$12*'ACQUISITION ASSUMPTIONS'!$C17)*'MVLP DASHBOARD'!$C110</f>
        <v>0</v>
      </c>
      <c r="E39" s="494">
        <f>('SIM STOCK'!E$12*'ACQUISITION ASSUMPTIONS'!$C17)*'MVLP DASHBOARD'!$C110</f>
        <v>0</v>
      </c>
      <c r="F39" s="494">
        <f>('SIM STOCK'!F$12*'ACQUISITION ASSUMPTIONS'!$C17)*'MVLP DASHBOARD'!$C110</f>
        <v>0</v>
      </c>
      <c r="G39" s="494">
        <f>('SIM STOCK'!G$12*'ACQUISITION ASSUMPTIONS'!$C17)*'MVLP DASHBOARD'!$C110</f>
        <v>0</v>
      </c>
      <c r="H39" s="494">
        <f>('SIM STOCK'!H$12*'ACQUISITION ASSUMPTIONS'!$C17)*'MVLP DASHBOARD'!$C110</f>
        <v>0</v>
      </c>
      <c r="I39" s="494">
        <f>('SIM STOCK'!I$12*'ACQUISITION ASSUMPTIONS'!$C17)*'MVLP DASHBOARD'!$C110</f>
        <v>0</v>
      </c>
      <c r="J39" s="494">
        <f ca="1">('SIM STOCK'!J$12*'ACQUISITION ASSUMPTIONS'!$C17)*'MVLP DASHBOARD'!$C110</f>
        <v>43875000</v>
      </c>
      <c r="K39" s="494">
        <f ca="1">('SIM STOCK'!K$12*'ACQUISITION ASSUMPTIONS'!$C17)*'MVLP DASHBOARD'!$C110</f>
        <v>43875000</v>
      </c>
      <c r="L39" s="494">
        <f ca="1">('SIM STOCK'!L$12*'ACQUISITION ASSUMPTIONS'!$C17)*'MVLP DASHBOARD'!$C110</f>
        <v>0</v>
      </c>
      <c r="M39" s="494">
        <f ca="1">('SIM STOCK'!M$12*'ACQUISITION ASSUMPTIONS'!$C17)*'MVLP DASHBOARD'!$C110</f>
        <v>0</v>
      </c>
      <c r="N39" s="494">
        <f ca="1">('SIM STOCK'!N$12*'ACQUISITION ASSUMPTIONS'!$C17)*'MVLP DASHBOARD'!$C110</f>
        <v>43875000</v>
      </c>
      <c r="O39" s="494">
        <f ca="1">('SIM STOCK'!O$12*'ACQUISITION ASSUMPTIONS'!$C17)*'MVLP DASHBOARD'!$C110</f>
        <v>43875000</v>
      </c>
      <c r="P39" s="494">
        <f ca="1">('SIM STOCK'!P$12*'ACQUISITION ASSUMPTIONS'!$C17)*'MVLP DASHBOARD'!$C110</f>
        <v>43875000</v>
      </c>
      <c r="Q39" s="494">
        <f ca="1">('SIM STOCK'!Q$12*'ACQUISITION ASSUMPTIONS'!$C17)*'MVLP DASHBOARD'!$C110</f>
        <v>0</v>
      </c>
      <c r="R39" s="494">
        <f ca="1">('SIM STOCK'!R$12*'ACQUISITION ASSUMPTIONS'!$C17)*'MVLP DASHBOARD'!$C110</f>
        <v>43875000</v>
      </c>
      <c r="S39" s="494">
        <f ca="1">('SIM STOCK'!S$12*'ACQUISITION ASSUMPTIONS'!$C17)*'MVLP DASHBOARD'!$C110</f>
        <v>43875000</v>
      </c>
      <c r="T39" s="494">
        <f ca="1">('SIM STOCK'!T$12*'ACQUISITION ASSUMPTIONS'!$C17)*'MVLP DASHBOARD'!$C110</f>
        <v>43875000</v>
      </c>
      <c r="U39" s="494">
        <f ca="1">('SIM STOCK'!U$12*'MVLP DASHBOARD'!$C110)</f>
        <v>112500000</v>
      </c>
      <c r="V39" s="494">
        <f ca="1">('SIM STOCK'!V$12*'ACQUISITION ASSUMPTIONS'!$C17)*'MVLP DASHBOARD'!$C110</f>
        <v>43875000</v>
      </c>
      <c r="W39" s="494">
        <f ca="1">('SIM STOCK'!W$12*'ACQUISITION ASSUMPTIONS'!$C17)*'MVLP DASHBOARD'!$C110</f>
        <v>43875000</v>
      </c>
      <c r="X39" s="494">
        <f ca="1">('SIM STOCK'!X$12*'ACQUISITION ASSUMPTIONS'!$C17)*'MVLP DASHBOARD'!$C110</f>
        <v>43875000</v>
      </c>
      <c r="Y39" s="494">
        <f ca="1">('SIM STOCK'!Y$12*'ACQUISITION ASSUMPTIONS'!$C17)*'MVLP DASHBOARD'!$C110</f>
        <v>43875000</v>
      </c>
      <c r="Z39" s="494">
        <f ca="1">('SIM STOCK'!Z$12*'ACQUISITION ASSUMPTIONS'!$C17)*'MVLP DASHBOARD'!$C110</f>
        <v>43875000</v>
      </c>
      <c r="AA39" s="494">
        <f ca="1">('SIM STOCK'!AA$12*'ACQUISITION ASSUMPTIONS'!$C17)*'MVLP DASHBOARD'!$C110</f>
        <v>43875000</v>
      </c>
      <c r="AB39" s="494">
        <f ca="1">('SIM STOCK'!AB$12*'ACQUISITION ASSUMPTIONS'!$C17)*'MVLP DASHBOARD'!$C110</f>
        <v>43875000</v>
      </c>
      <c r="AC39" s="494">
        <f ca="1">('SIM STOCK'!AC$12*'ACQUISITION ASSUMPTIONS'!$C17)*'MVLP DASHBOARD'!$C110</f>
        <v>43875000</v>
      </c>
      <c r="AD39" s="494">
        <f ca="1">('SIM STOCK'!AD$12*'ACQUISITION ASSUMPTIONS'!$C17)*'MVLP DASHBOARD'!$C110</f>
        <v>43875000</v>
      </c>
      <c r="AE39" s="494">
        <f ca="1">('SIM STOCK'!AE$12*'ACQUISITION ASSUMPTIONS'!$C17)*'MVLP DASHBOARD'!$C110</f>
        <v>43875000</v>
      </c>
      <c r="AF39" s="494">
        <f ca="1">('SIM STOCK'!AF$12*'ACQUISITION ASSUMPTIONS'!$C17)*'MVLP DASHBOARD'!$C110</f>
        <v>43875000</v>
      </c>
      <c r="AG39" s="494">
        <f ca="1">('SIM STOCK'!AG$12*'ACQUISITION ASSUMPTIONS'!$C17)*'MVLP DASHBOARD'!$C110</f>
        <v>43875000</v>
      </c>
      <c r="AH39" s="494">
        <f ca="1">('SIM STOCK'!AH$12*'ACQUISITION ASSUMPTIONS'!$C17)*'MVLP DASHBOARD'!$C110</f>
        <v>43875000</v>
      </c>
      <c r="AI39" s="494">
        <f ca="1">('SIM STOCK'!AI$12*'ACQUISITION ASSUMPTIONS'!$C17)*'MVLP DASHBOARD'!$C110</f>
        <v>43875000</v>
      </c>
      <c r="AJ39" s="494">
        <f ca="1">('SIM STOCK'!AJ$12*'ACQUISITION ASSUMPTIONS'!$C17)*'MVLP DASHBOARD'!$C110</f>
        <v>43875000</v>
      </c>
      <c r="AK39" s="494">
        <f ca="1">('SIM STOCK'!AK$12*'ACQUISITION ASSUMPTIONS'!$C17)*'MVLP DASHBOARD'!$C110</f>
        <v>43875000</v>
      </c>
      <c r="AL39" s="494">
        <f ca="1">('SIM STOCK'!AL$12*'ACQUISITION ASSUMPTIONS'!$C17)*'MVLP DASHBOARD'!$C110</f>
        <v>43875000</v>
      </c>
      <c r="AM39" s="494">
        <f ca="1">('SIM STOCK'!AM$12*'ACQUISITION ASSUMPTIONS'!$C17)*'MVLP DASHBOARD'!$C110</f>
        <v>43875000</v>
      </c>
      <c r="AN39" s="494">
        <f ca="1">('SIM STOCK'!AN$12*'ACQUISITION ASSUMPTIONS'!$C17)*'MVLP DASHBOARD'!$C110</f>
        <v>43875000</v>
      </c>
      <c r="AO39" s="494">
        <f ca="1">('SIM STOCK'!AO$12*'ACQUISITION ASSUMPTIONS'!$C17)*'MVLP DASHBOARD'!$C110</f>
        <v>43875000</v>
      </c>
      <c r="AP39" s="494">
        <f ca="1">('SIM STOCK'!AP$12*'ACQUISITION ASSUMPTIONS'!$C17)*'MVLP DASHBOARD'!$C110</f>
        <v>43875000</v>
      </c>
      <c r="AQ39" s="494">
        <f ca="1">('SIM STOCK'!AQ$12*'ACQUISITION ASSUMPTIONS'!$C17)*'MVLP DASHBOARD'!$C110</f>
        <v>43875000</v>
      </c>
      <c r="AR39" s="494">
        <f ca="1">('SIM STOCK'!AR$12*'ACQUISITION ASSUMPTIONS'!$C17)*'MVLP DASHBOARD'!$C110</f>
        <v>43875000</v>
      </c>
      <c r="AS39" s="494">
        <f ca="1">('SIM STOCK'!AS$12*'ACQUISITION ASSUMPTIONS'!$C17)*'MVLP DASHBOARD'!$C110</f>
        <v>43875000</v>
      </c>
      <c r="AT39" s="494">
        <f ca="1">('SIM STOCK'!AT$12*'ACQUISITION ASSUMPTIONS'!$C17)*'MVLP DASHBOARD'!$C110</f>
        <v>43875000</v>
      </c>
      <c r="AU39" s="494">
        <f ca="1">('SIM STOCK'!AU$12*'ACQUISITION ASSUMPTIONS'!$C17)*'MVLP DASHBOARD'!$C110</f>
        <v>43875000</v>
      </c>
      <c r="AV39" s="494">
        <f ca="1">('SIM STOCK'!AV$12*'ACQUISITION ASSUMPTIONS'!$C17)*'MVLP DASHBOARD'!$C110</f>
        <v>43875000</v>
      </c>
      <c r="AW39" s="494">
        <f ca="1">('SIM STOCK'!AW$12*'ACQUISITION ASSUMPTIONS'!$C17)*'MVLP DASHBOARD'!$C110</f>
        <v>43875000</v>
      </c>
      <c r="AX39" s="494">
        <f ca="1">('SIM STOCK'!AX$12*'ACQUISITION ASSUMPTIONS'!$C17)*'MVLP DASHBOARD'!$C110</f>
        <v>43875000</v>
      </c>
      <c r="AY39" s="494">
        <f ca="1">('SIM STOCK'!AY$12*'ACQUISITION ASSUMPTIONS'!$C17)*'MVLP DASHBOARD'!$C110</f>
        <v>43875000</v>
      </c>
      <c r="AZ39" s="494">
        <f ca="1">('SIM STOCK'!AZ$12*'ACQUISITION ASSUMPTIONS'!$C17)*'MVLP DASHBOARD'!$C110</f>
        <v>43875000</v>
      </c>
      <c r="BA39" s="494">
        <f ca="1">('SIM STOCK'!BA$12*'ACQUISITION ASSUMPTIONS'!$C17)*'MVLP DASHBOARD'!$C110</f>
        <v>43875000</v>
      </c>
      <c r="BB39" s="494">
        <f ca="1">('SIM STOCK'!BB$12*'ACQUISITION ASSUMPTIONS'!$C17)*'MVLP DASHBOARD'!$C110</f>
        <v>43875000</v>
      </c>
      <c r="BC39" s="494">
        <f ca="1">('SIM STOCK'!BC$12*'ACQUISITION ASSUMPTIONS'!$C17)*'MVLP DASHBOARD'!$C110</f>
        <v>43875000</v>
      </c>
      <c r="BD39" s="494">
        <f ca="1">('SIM STOCK'!BD$12*'ACQUISITION ASSUMPTIONS'!$C17)*'MVLP DASHBOARD'!$C110</f>
        <v>43875000</v>
      </c>
      <c r="BE39" s="494">
        <f ca="1">('SIM STOCK'!BE$12*'ACQUISITION ASSUMPTIONS'!$C17)*'MVLP DASHBOARD'!$C110</f>
        <v>61425000</v>
      </c>
      <c r="BF39" s="494">
        <f ca="1">('SIM STOCK'!BF$12*'ACQUISITION ASSUMPTIONS'!$C17)*'MVLP DASHBOARD'!$C110</f>
        <v>43875000</v>
      </c>
      <c r="BG39" s="494">
        <f ca="1">('SIM STOCK'!BG$12*'ACQUISITION ASSUMPTIONS'!$C17)*'MVLP DASHBOARD'!$C110</f>
        <v>43875000</v>
      </c>
      <c r="BH39" s="494">
        <f ca="1">('SIM STOCK'!BH$12*'ACQUISITION ASSUMPTIONS'!$C17)*'MVLP DASHBOARD'!$C110</f>
        <v>43875000</v>
      </c>
      <c r="BI39" s="494">
        <f ca="1">('SIM STOCK'!BI$12*'ACQUISITION ASSUMPTIONS'!$C17)*'MVLP DASHBOARD'!$C110</f>
        <v>43875000</v>
      </c>
      <c r="BJ39" s="494">
        <f ca="1">('SIM STOCK'!BJ$12*'ACQUISITION ASSUMPTIONS'!$C17)*'MVLP DASHBOARD'!$C110</f>
        <v>43875000</v>
      </c>
      <c r="BK39" s="494">
        <f ca="1">('SIM STOCK'!BK$12*'ACQUISITION ASSUMPTIONS'!$C17)*'MVLP DASHBOARD'!$C110</f>
        <v>43875000</v>
      </c>
      <c r="BL39" s="494">
        <f ca="1">('SIM STOCK'!BL$12*'ACQUISITION ASSUMPTIONS'!$C17)*'MVLP DASHBOARD'!$C110</f>
        <v>43875000</v>
      </c>
      <c r="BM39" s="494">
        <f ca="1">('SIM STOCK'!BM$12*'ACQUISITION ASSUMPTIONS'!$C17)*'MVLP DASHBOARD'!$C110</f>
        <v>61425000</v>
      </c>
      <c r="BN39" s="494">
        <f ca="1">('SIM STOCK'!BN$12*'ACQUISITION ASSUMPTIONS'!$C17)*'MVLP DASHBOARD'!$C110</f>
        <v>61425000</v>
      </c>
      <c r="BO39" s="494">
        <f ca="1">('SIM STOCK'!BO$12*'ACQUISITION ASSUMPTIONS'!$C17)*'MVLP DASHBOARD'!$C110</f>
        <v>61425000</v>
      </c>
      <c r="BP39" s="494">
        <f ca="1">('SIM STOCK'!BP$12*'ACQUISITION ASSUMPTIONS'!$C17)*'MVLP DASHBOARD'!$C110</f>
        <v>43875000</v>
      </c>
      <c r="BQ39" s="494">
        <f ca="1">('SIM STOCK'!BQ$12*'ACQUISITION ASSUMPTIONS'!$C17)*'MVLP DASHBOARD'!$C110</f>
        <v>43875000</v>
      </c>
      <c r="BR39" s="494">
        <f ca="1">('SIM STOCK'!BR$12*'ACQUISITION ASSUMPTIONS'!$C17)*'MVLP DASHBOARD'!$C110</f>
        <v>61425000</v>
      </c>
    </row>
    <row r="40" spans="2:70" ht="25" customHeight="1" outlineLevel="1">
      <c r="B40" s="182" t="str">
        <f>B51</f>
        <v>MVLP2</v>
      </c>
      <c r="C40" s="494">
        <f>('SIM STOCK'!C$12*'ACQUISITION ASSUMPTIONS'!$C18)*'MVLP DASHBOARD'!$C111</f>
        <v>0</v>
      </c>
      <c r="D40" s="494">
        <f>('SIM STOCK'!D$12*'ACQUISITION ASSUMPTIONS'!$C18)*'MVLP DASHBOARD'!$C111</f>
        <v>0</v>
      </c>
      <c r="E40" s="494">
        <f>('SIM STOCK'!E$12*'ACQUISITION ASSUMPTIONS'!$C18)*'MVLP DASHBOARD'!$C111</f>
        <v>0</v>
      </c>
      <c r="F40" s="494">
        <f>('SIM STOCK'!F$12*'ACQUISITION ASSUMPTIONS'!$C18)*'MVLP DASHBOARD'!$C111</f>
        <v>0</v>
      </c>
      <c r="G40" s="494">
        <f>('SIM STOCK'!G$12*'ACQUISITION ASSUMPTIONS'!$C18)*'MVLP DASHBOARD'!$C111</f>
        <v>0</v>
      </c>
      <c r="H40" s="494">
        <f>('SIM STOCK'!H$12*'ACQUISITION ASSUMPTIONS'!$C18)*'MVLP DASHBOARD'!$C111</f>
        <v>0</v>
      </c>
      <c r="I40" s="494">
        <f>('SIM STOCK'!I$12*'ACQUISITION ASSUMPTIONS'!$C18)*'MVLP DASHBOARD'!$C111</f>
        <v>0</v>
      </c>
      <c r="J40" s="494">
        <f ca="1">('SIM STOCK'!J$12*'ACQUISITION ASSUMPTIONS'!$C18)*'MVLP DASHBOARD'!$C111</f>
        <v>27000000</v>
      </c>
      <c r="K40" s="494">
        <f ca="1">('SIM STOCK'!K$12*'ACQUISITION ASSUMPTIONS'!$C18)*'MVLP DASHBOARD'!$C111</f>
        <v>27000000</v>
      </c>
      <c r="L40" s="494">
        <f ca="1">('SIM STOCK'!L$12*'ACQUISITION ASSUMPTIONS'!$C18)*'MVLP DASHBOARD'!$C111</f>
        <v>0</v>
      </c>
      <c r="M40" s="494">
        <f ca="1">('SIM STOCK'!M$12*'ACQUISITION ASSUMPTIONS'!$C18)*'MVLP DASHBOARD'!$C111</f>
        <v>0</v>
      </c>
      <c r="N40" s="494">
        <f ca="1">('SIM STOCK'!N$12*'ACQUISITION ASSUMPTIONS'!$C18)*'MVLP DASHBOARD'!$C111</f>
        <v>27000000</v>
      </c>
      <c r="O40" s="494">
        <f ca="1">('SIM STOCK'!O$12*'ACQUISITION ASSUMPTIONS'!$C18)*'MVLP DASHBOARD'!$C111</f>
        <v>27000000</v>
      </c>
      <c r="P40" s="494">
        <f ca="1">('SIM STOCK'!P$12*'ACQUISITION ASSUMPTIONS'!$C18)*'MVLP DASHBOARD'!$C111</f>
        <v>27000000</v>
      </c>
      <c r="Q40" s="494">
        <f ca="1">('SIM STOCK'!Q$12*'ACQUISITION ASSUMPTIONS'!$C18)*'MVLP DASHBOARD'!$C111</f>
        <v>0</v>
      </c>
      <c r="R40" s="494">
        <f ca="1">('SIM STOCK'!R$12*'ACQUISITION ASSUMPTIONS'!$C18)*'MVLP DASHBOARD'!$C111</f>
        <v>27000000</v>
      </c>
      <c r="S40" s="494">
        <f ca="1">('SIM STOCK'!S$12*'ACQUISITION ASSUMPTIONS'!$C18)*'MVLP DASHBOARD'!$C111</f>
        <v>27000000</v>
      </c>
      <c r="T40" s="494">
        <f ca="1">('SIM STOCK'!T$12*'ACQUISITION ASSUMPTIONS'!$C18)*'MVLP DASHBOARD'!$C111</f>
        <v>27000000</v>
      </c>
      <c r="U40" s="494">
        <f ca="1">('SIM STOCK'!U$12*'ACQUISITION ASSUMPTIONS'!$C18)*'MVLP DASHBOARD'!$C111</f>
        <v>27000000</v>
      </c>
      <c r="V40" s="494">
        <f ca="1">('SIM STOCK'!V$12*'ACQUISITION ASSUMPTIONS'!$C18)*'MVLP DASHBOARD'!$C111</f>
        <v>27000000</v>
      </c>
      <c r="W40" s="494">
        <f ca="1">('SIM STOCK'!W$12*'ACQUISITION ASSUMPTIONS'!$C18)*'MVLP DASHBOARD'!$C111</f>
        <v>27000000</v>
      </c>
      <c r="X40" s="494">
        <f ca="1">('SIM STOCK'!X$12*'ACQUISITION ASSUMPTIONS'!$C18)*'MVLP DASHBOARD'!$C111</f>
        <v>27000000</v>
      </c>
      <c r="Y40" s="494">
        <f ca="1">('SIM STOCK'!Y$12*'ACQUISITION ASSUMPTIONS'!$C18)*'MVLP DASHBOARD'!$C111</f>
        <v>27000000</v>
      </c>
      <c r="Z40" s="494">
        <f ca="1">('SIM STOCK'!Z$12*'ACQUISITION ASSUMPTIONS'!$C18)*'MVLP DASHBOARD'!$C111</f>
        <v>27000000</v>
      </c>
      <c r="AA40" s="494">
        <f ca="1">('SIM STOCK'!AA$12*'ACQUISITION ASSUMPTIONS'!$C18)*'MVLP DASHBOARD'!$C111</f>
        <v>27000000</v>
      </c>
      <c r="AB40" s="494">
        <f ca="1">('SIM STOCK'!AB$12*'ACQUISITION ASSUMPTIONS'!$C18)*'MVLP DASHBOARD'!$C111</f>
        <v>27000000</v>
      </c>
      <c r="AC40" s="494">
        <f ca="1">('SIM STOCK'!AC$12*'ACQUISITION ASSUMPTIONS'!$C18)*'MVLP DASHBOARD'!$C111</f>
        <v>27000000</v>
      </c>
      <c r="AD40" s="494">
        <f ca="1">('SIM STOCK'!AD$12*'ACQUISITION ASSUMPTIONS'!$C18)*'MVLP DASHBOARD'!$C111</f>
        <v>27000000</v>
      </c>
      <c r="AE40" s="494">
        <f ca="1">('SIM STOCK'!AE$12*'ACQUISITION ASSUMPTIONS'!$C18)*'MVLP DASHBOARD'!$C111</f>
        <v>27000000</v>
      </c>
      <c r="AF40" s="494">
        <f ca="1">('SIM STOCK'!AF$12*'ACQUISITION ASSUMPTIONS'!$C18)*'MVLP DASHBOARD'!$C111</f>
        <v>27000000</v>
      </c>
      <c r="AG40" s="494">
        <f ca="1">('SIM STOCK'!AG$12*'ACQUISITION ASSUMPTIONS'!$C18)*'MVLP DASHBOARD'!$C111</f>
        <v>27000000</v>
      </c>
      <c r="AH40" s="494">
        <f ca="1">('SIM STOCK'!AH$12*'ACQUISITION ASSUMPTIONS'!$C18)*'MVLP DASHBOARD'!$C111</f>
        <v>27000000</v>
      </c>
      <c r="AI40" s="494">
        <f ca="1">('SIM STOCK'!AI$12*'ACQUISITION ASSUMPTIONS'!$C18)*'MVLP DASHBOARD'!$C111</f>
        <v>27000000</v>
      </c>
      <c r="AJ40" s="494">
        <f ca="1">('SIM STOCK'!AJ$12*'ACQUISITION ASSUMPTIONS'!$C18)*'MVLP DASHBOARD'!$C111</f>
        <v>27000000</v>
      </c>
      <c r="AK40" s="494">
        <f ca="1">('SIM STOCK'!AK$12*'ACQUISITION ASSUMPTIONS'!$C18)*'MVLP DASHBOARD'!$C111</f>
        <v>27000000</v>
      </c>
      <c r="AL40" s="494">
        <f ca="1">('SIM STOCK'!AL$12*'ACQUISITION ASSUMPTIONS'!$C18)*'MVLP DASHBOARD'!$C111</f>
        <v>27000000</v>
      </c>
      <c r="AM40" s="494">
        <f ca="1">('SIM STOCK'!AM$12*'ACQUISITION ASSUMPTIONS'!$C18)*'MVLP DASHBOARD'!$C111</f>
        <v>27000000</v>
      </c>
      <c r="AN40" s="494">
        <f ca="1">('SIM STOCK'!AN$12*'ACQUISITION ASSUMPTIONS'!$C18)*'MVLP DASHBOARD'!$C111</f>
        <v>27000000</v>
      </c>
      <c r="AO40" s="494">
        <f ca="1">('SIM STOCK'!AO$12*'ACQUISITION ASSUMPTIONS'!$C18)*'MVLP DASHBOARD'!$C111</f>
        <v>27000000</v>
      </c>
      <c r="AP40" s="494">
        <f ca="1">('SIM STOCK'!AP$12*'ACQUISITION ASSUMPTIONS'!$C18)*'MVLP DASHBOARD'!$C111</f>
        <v>27000000</v>
      </c>
      <c r="AQ40" s="494">
        <f ca="1">('SIM STOCK'!AQ$12*'ACQUISITION ASSUMPTIONS'!$C18)*'MVLP DASHBOARD'!$C111</f>
        <v>27000000</v>
      </c>
      <c r="AR40" s="494">
        <f ca="1">('SIM STOCK'!AR$12*'ACQUISITION ASSUMPTIONS'!$C18)*'MVLP DASHBOARD'!$C111</f>
        <v>27000000</v>
      </c>
      <c r="AS40" s="494">
        <f ca="1">('SIM STOCK'!AS$12*'ACQUISITION ASSUMPTIONS'!$C18)*'MVLP DASHBOARD'!$C111</f>
        <v>27000000</v>
      </c>
      <c r="AT40" s="494">
        <f ca="1">('SIM STOCK'!AT$12*'ACQUISITION ASSUMPTIONS'!$C18)*'MVLP DASHBOARD'!$C111</f>
        <v>27000000</v>
      </c>
      <c r="AU40" s="494">
        <f ca="1">('SIM STOCK'!AU$12*'ACQUISITION ASSUMPTIONS'!$C18)*'MVLP DASHBOARD'!$C111</f>
        <v>27000000</v>
      </c>
      <c r="AV40" s="494">
        <f ca="1">('SIM STOCK'!AV$12*'ACQUISITION ASSUMPTIONS'!$C18)*'MVLP DASHBOARD'!$C111</f>
        <v>27000000</v>
      </c>
      <c r="AW40" s="494">
        <f ca="1">('SIM STOCK'!AW$12*'ACQUISITION ASSUMPTIONS'!$C18)*'MVLP DASHBOARD'!$C111</f>
        <v>27000000</v>
      </c>
      <c r="AX40" s="494">
        <f ca="1">('SIM STOCK'!AX$12*'ACQUISITION ASSUMPTIONS'!$C18)*'MVLP DASHBOARD'!$C111</f>
        <v>27000000</v>
      </c>
      <c r="AY40" s="494">
        <f ca="1">('SIM STOCK'!AY$12*'ACQUISITION ASSUMPTIONS'!$C18)*'MVLP DASHBOARD'!$C111</f>
        <v>27000000</v>
      </c>
      <c r="AZ40" s="494">
        <f ca="1">('SIM STOCK'!AZ$12*'ACQUISITION ASSUMPTIONS'!$C18)*'MVLP DASHBOARD'!$C111</f>
        <v>27000000</v>
      </c>
      <c r="BA40" s="494">
        <f ca="1">('SIM STOCK'!BA$12*'ACQUISITION ASSUMPTIONS'!$C18)*'MVLP DASHBOARD'!$C111</f>
        <v>27000000</v>
      </c>
      <c r="BB40" s="494">
        <f ca="1">('SIM STOCK'!BB$12*'ACQUISITION ASSUMPTIONS'!$C18)*'MVLP DASHBOARD'!$C111</f>
        <v>27000000</v>
      </c>
      <c r="BC40" s="494">
        <f ca="1">('SIM STOCK'!BC$12*'ACQUISITION ASSUMPTIONS'!$C18)*'MVLP DASHBOARD'!$C111</f>
        <v>27000000</v>
      </c>
      <c r="BD40" s="494">
        <f ca="1">('SIM STOCK'!BD$12*'ACQUISITION ASSUMPTIONS'!$C18)*'MVLP DASHBOARD'!$C111</f>
        <v>27000000</v>
      </c>
      <c r="BE40" s="494">
        <f ca="1">('SIM STOCK'!BE$12*'ACQUISITION ASSUMPTIONS'!$C18)*'MVLP DASHBOARD'!$C111</f>
        <v>37800000</v>
      </c>
      <c r="BF40" s="494">
        <f ca="1">('SIM STOCK'!BF$12*'ACQUISITION ASSUMPTIONS'!$C18)*'MVLP DASHBOARD'!$C111</f>
        <v>27000000</v>
      </c>
      <c r="BG40" s="494">
        <f ca="1">('SIM STOCK'!BG$12*'ACQUISITION ASSUMPTIONS'!$C18)*'MVLP DASHBOARD'!$C111</f>
        <v>27000000</v>
      </c>
      <c r="BH40" s="494">
        <f ca="1">('SIM STOCK'!BH$12*'ACQUISITION ASSUMPTIONS'!$C18)*'MVLP DASHBOARD'!$C111</f>
        <v>27000000</v>
      </c>
      <c r="BI40" s="494">
        <f ca="1">('SIM STOCK'!BI$12*'ACQUISITION ASSUMPTIONS'!$C18)*'MVLP DASHBOARD'!$C111</f>
        <v>27000000</v>
      </c>
      <c r="BJ40" s="494">
        <f ca="1">('SIM STOCK'!BJ$12*'ACQUISITION ASSUMPTIONS'!$C18)*'MVLP DASHBOARD'!$C111</f>
        <v>27000000</v>
      </c>
      <c r="BK40" s="494">
        <f ca="1">('SIM STOCK'!BK$12*'ACQUISITION ASSUMPTIONS'!$C18)*'MVLP DASHBOARD'!$C111</f>
        <v>27000000</v>
      </c>
      <c r="BL40" s="494">
        <f ca="1">('SIM STOCK'!BL$12*'ACQUISITION ASSUMPTIONS'!$C18)*'MVLP DASHBOARD'!$C111</f>
        <v>27000000</v>
      </c>
      <c r="BM40" s="494">
        <f ca="1">('SIM STOCK'!BM$12*'ACQUISITION ASSUMPTIONS'!$C18)*'MVLP DASHBOARD'!$C111</f>
        <v>37800000</v>
      </c>
      <c r="BN40" s="494">
        <f ca="1">('SIM STOCK'!BN$12*'ACQUISITION ASSUMPTIONS'!$C18)*'MVLP DASHBOARD'!$C111</f>
        <v>37800000</v>
      </c>
      <c r="BO40" s="494">
        <f ca="1">('SIM STOCK'!BO$12*'ACQUISITION ASSUMPTIONS'!$C18)*'MVLP DASHBOARD'!$C111</f>
        <v>37800000</v>
      </c>
      <c r="BP40" s="494">
        <f ca="1">('SIM STOCK'!BP$12*'ACQUISITION ASSUMPTIONS'!$C18)*'MVLP DASHBOARD'!$C111</f>
        <v>27000000</v>
      </c>
      <c r="BQ40" s="494">
        <f ca="1">('SIM STOCK'!BQ$12*'ACQUISITION ASSUMPTIONS'!$C18)*'MVLP DASHBOARD'!$C111</f>
        <v>27000000</v>
      </c>
      <c r="BR40" s="494">
        <f ca="1">('SIM STOCK'!BR$12*'ACQUISITION ASSUMPTIONS'!$C18)*'MVLP DASHBOARD'!$C111</f>
        <v>37800000</v>
      </c>
    </row>
    <row r="41" spans="2:70" ht="25" customHeight="1" outlineLevel="1">
      <c r="B41" s="182" t="str">
        <f>B52</f>
        <v>MVLP3</v>
      </c>
      <c r="C41" s="494">
        <f>('SIM STOCK'!C$12*'ACQUISITION ASSUMPTIONS'!$C19)*'MVLP DASHBOARD'!$C112</f>
        <v>0</v>
      </c>
      <c r="D41" s="494">
        <f>('SIM STOCK'!D$12*'ACQUISITION ASSUMPTIONS'!$C19)*'MVLP DASHBOARD'!$C112</f>
        <v>0</v>
      </c>
      <c r="E41" s="494">
        <f>('SIM STOCK'!E$12*'ACQUISITION ASSUMPTIONS'!$C19)*'MVLP DASHBOARD'!$C112</f>
        <v>0</v>
      </c>
      <c r="F41" s="494">
        <f>('SIM STOCK'!F$12*'ACQUISITION ASSUMPTIONS'!$C19)*'MVLP DASHBOARD'!$C112</f>
        <v>0</v>
      </c>
      <c r="G41" s="494">
        <f>('SIM STOCK'!G$12*'ACQUISITION ASSUMPTIONS'!$C19)*'MVLP DASHBOARD'!$C112</f>
        <v>0</v>
      </c>
      <c r="H41" s="494">
        <f>('SIM STOCK'!H$12*'ACQUISITION ASSUMPTIONS'!$C19)*'MVLP DASHBOARD'!$C112</f>
        <v>0</v>
      </c>
      <c r="I41" s="494">
        <f>('SIM STOCK'!I$12*'ACQUISITION ASSUMPTIONS'!$C19)*'MVLP DASHBOARD'!$C112</f>
        <v>0</v>
      </c>
      <c r="J41" s="494">
        <f ca="1">('SIM STOCK'!J$12*'ACQUISITION ASSUMPTIONS'!$C19)*'MVLP DASHBOARD'!$C112</f>
        <v>18000000</v>
      </c>
      <c r="K41" s="494">
        <f ca="1">('SIM STOCK'!K$12*'ACQUISITION ASSUMPTIONS'!$C19)*'MVLP DASHBOARD'!$C112</f>
        <v>18000000</v>
      </c>
      <c r="L41" s="494">
        <f ca="1">('SIM STOCK'!L$12*'ACQUISITION ASSUMPTIONS'!$C19)*'MVLP DASHBOARD'!$C112</f>
        <v>0</v>
      </c>
      <c r="M41" s="494">
        <f ca="1">('SIM STOCK'!M$12*'ACQUISITION ASSUMPTIONS'!$C19)*'MVLP DASHBOARD'!$C112</f>
        <v>0</v>
      </c>
      <c r="N41" s="494">
        <f ca="1">('SIM STOCK'!N$12*'ACQUISITION ASSUMPTIONS'!$C19)*'MVLP DASHBOARD'!$C112</f>
        <v>18000000</v>
      </c>
      <c r="O41" s="494">
        <f ca="1">('SIM STOCK'!O$12*'ACQUISITION ASSUMPTIONS'!$C19)*'MVLP DASHBOARD'!$C112</f>
        <v>18000000</v>
      </c>
      <c r="P41" s="494">
        <f ca="1">('SIM STOCK'!P$12*'ACQUISITION ASSUMPTIONS'!$C19)*'MVLP DASHBOARD'!$C112</f>
        <v>18000000</v>
      </c>
      <c r="Q41" s="494">
        <f ca="1">('SIM STOCK'!Q$12*'ACQUISITION ASSUMPTIONS'!$C19)*'MVLP DASHBOARD'!$C112</f>
        <v>0</v>
      </c>
      <c r="R41" s="494">
        <f ca="1">('SIM STOCK'!R$12*'ACQUISITION ASSUMPTIONS'!$C19)*'MVLP DASHBOARD'!$C112</f>
        <v>18000000</v>
      </c>
      <c r="S41" s="494">
        <f ca="1">('SIM STOCK'!S$12*'ACQUISITION ASSUMPTIONS'!$C19)*'MVLP DASHBOARD'!$C112</f>
        <v>18000000</v>
      </c>
      <c r="T41" s="494">
        <f ca="1">('SIM STOCK'!T$12*'ACQUISITION ASSUMPTIONS'!$C19)*'MVLP DASHBOARD'!$C112</f>
        <v>18000000</v>
      </c>
      <c r="U41" s="494">
        <f ca="1">('SIM STOCK'!U$12*'ACQUISITION ASSUMPTIONS'!$C19)*'MVLP DASHBOARD'!$C112</f>
        <v>18000000</v>
      </c>
      <c r="V41" s="494">
        <f ca="1">('SIM STOCK'!V$12*'ACQUISITION ASSUMPTIONS'!$C19)*'MVLP DASHBOARD'!$C112</f>
        <v>18000000</v>
      </c>
      <c r="W41" s="494">
        <f ca="1">('SIM STOCK'!W$12*'ACQUISITION ASSUMPTIONS'!$C19)*'MVLP DASHBOARD'!$C112</f>
        <v>18000000</v>
      </c>
      <c r="X41" s="494">
        <f ca="1">('SIM STOCK'!X$12*'ACQUISITION ASSUMPTIONS'!$C19)*'MVLP DASHBOARD'!$C112</f>
        <v>18000000</v>
      </c>
      <c r="Y41" s="494">
        <f ca="1">('SIM STOCK'!Y$12*'ACQUISITION ASSUMPTIONS'!$C19)*'MVLP DASHBOARD'!$C112</f>
        <v>18000000</v>
      </c>
      <c r="Z41" s="494">
        <f ca="1">('SIM STOCK'!Z$12*'ACQUISITION ASSUMPTIONS'!$C19)*'MVLP DASHBOARD'!$C112</f>
        <v>18000000</v>
      </c>
      <c r="AA41" s="494">
        <f ca="1">('SIM STOCK'!AA$12*'ACQUISITION ASSUMPTIONS'!$C19)*'MVLP DASHBOARD'!$C112</f>
        <v>18000000</v>
      </c>
      <c r="AB41" s="494">
        <f ca="1">('SIM STOCK'!AB$12*'ACQUISITION ASSUMPTIONS'!$C19)*'MVLP DASHBOARD'!$C112</f>
        <v>18000000</v>
      </c>
      <c r="AC41" s="494">
        <f ca="1">('SIM STOCK'!AC$12*'ACQUISITION ASSUMPTIONS'!$C19)*'MVLP DASHBOARD'!$C112</f>
        <v>18000000</v>
      </c>
      <c r="AD41" s="494">
        <f ca="1">('SIM STOCK'!AD$12*'ACQUISITION ASSUMPTIONS'!$C19)*'MVLP DASHBOARD'!$C112</f>
        <v>18000000</v>
      </c>
      <c r="AE41" s="494">
        <f ca="1">('SIM STOCK'!AE$12*'ACQUISITION ASSUMPTIONS'!$C19)*'MVLP DASHBOARD'!$C112</f>
        <v>18000000</v>
      </c>
      <c r="AF41" s="494">
        <f ca="1">('SIM STOCK'!AF$12*'ACQUISITION ASSUMPTIONS'!$C19)*'MVLP DASHBOARD'!$C112</f>
        <v>18000000</v>
      </c>
      <c r="AG41" s="494">
        <f ca="1">('SIM STOCK'!AG$12*'ACQUISITION ASSUMPTIONS'!$C19)*'MVLP DASHBOARD'!$C112</f>
        <v>18000000</v>
      </c>
      <c r="AH41" s="494">
        <f ca="1">('SIM STOCK'!AH$12*'ACQUISITION ASSUMPTIONS'!$C19)*'MVLP DASHBOARD'!$C112</f>
        <v>18000000</v>
      </c>
      <c r="AI41" s="494">
        <f ca="1">('SIM STOCK'!AI$12*'ACQUISITION ASSUMPTIONS'!$C19)*'MVLP DASHBOARD'!$C112</f>
        <v>18000000</v>
      </c>
      <c r="AJ41" s="494">
        <f ca="1">('SIM STOCK'!AJ$12*'ACQUISITION ASSUMPTIONS'!$C19)*'MVLP DASHBOARD'!$C112</f>
        <v>18000000</v>
      </c>
      <c r="AK41" s="494">
        <f ca="1">('SIM STOCK'!AK$12*'ACQUISITION ASSUMPTIONS'!$C19)*'MVLP DASHBOARD'!$C112</f>
        <v>18000000</v>
      </c>
      <c r="AL41" s="494">
        <f ca="1">('SIM STOCK'!AL$12*'ACQUISITION ASSUMPTIONS'!$C19)*'MVLP DASHBOARD'!$C112</f>
        <v>18000000</v>
      </c>
      <c r="AM41" s="494">
        <f ca="1">('SIM STOCK'!AM$12*'ACQUISITION ASSUMPTIONS'!$C19)*'MVLP DASHBOARD'!$C112</f>
        <v>18000000</v>
      </c>
      <c r="AN41" s="494">
        <f ca="1">('SIM STOCK'!AN$12*'ACQUISITION ASSUMPTIONS'!$C19)*'MVLP DASHBOARD'!$C112</f>
        <v>18000000</v>
      </c>
      <c r="AO41" s="494">
        <f ca="1">('SIM STOCK'!AO$12*'ACQUISITION ASSUMPTIONS'!$C19)*'MVLP DASHBOARD'!$C112</f>
        <v>18000000</v>
      </c>
      <c r="AP41" s="494">
        <f ca="1">('SIM STOCK'!AP$12*'ACQUISITION ASSUMPTIONS'!$C19)*'MVLP DASHBOARD'!$C112</f>
        <v>18000000</v>
      </c>
      <c r="AQ41" s="494">
        <f ca="1">('SIM STOCK'!AQ$12*'ACQUISITION ASSUMPTIONS'!$C19)*'MVLP DASHBOARD'!$C112</f>
        <v>18000000</v>
      </c>
      <c r="AR41" s="494">
        <f ca="1">('SIM STOCK'!AR$12*'ACQUISITION ASSUMPTIONS'!$C19)*'MVLP DASHBOARD'!$C112</f>
        <v>18000000</v>
      </c>
      <c r="AS41" s="494">
        <f ca="1">('SIM STOCK'!AS$12*'ACQUISITION ASSUMPTIONS'!$C19)*'MVLP DASHBOARD'!$C112</f>
        <v>18000000</v>
      </c>
      <c r="AT41" s="494">
        <f ca="1">('SIM STOCK'!AT$12*'ACQUISITION ASSUMPTIONS'!$C19)*'MVLP DASHBOARD'!$C112</f>
        <v>18000000</v>
      </c>
      <c r="AU41" s="494">
        <f ca="1">('SIM STOCK'!AU$12*'ACQUISITION ASSUMPTIONS'!$C19)*'MVLP DASHBOARD'!$C112</f>
        <v>18000000</v>
      </c>
      <c r="AV41" s="494">
        <f ca="1">('SIM STOCK'!AV$12*'ACQUISITION ASSUMPTIONS'!$C19)*'MVLP DASHBOARD'!$C112</f>
        <v>18000000</v>
      </c>
      <c r="AW41" s="494">
        <f ca="1">('SIM STOCK'!AW$12*'ACQUISITION ASSUMPTIONS'!$C19)*'MVLP DASHBOARD'!$C112</f>
        <v>18000000</v>
      </c>
      <c r="AX41" s="494">
        <f ca="1">('SIM STOCK'!AX$12*'ACQUISITION ASSUMPTIONS'!$C19)*'MVLP DASHBOARD'!$C112</f>
        <v>18000000</v>
      </c>
      <c r="AY41" s="494">
        <f ca="1">('SIM STOCK'!AY$12*'ACQUISITION ASSUMPTIONS'!$C19)*'MVLP DASHBOARD'!$C112</f>
        <v>18000000</v>
      </c>
      <c r="AZ41" s="494">
        <f ca="1">('SIM STOCK'!AZ$12*'ACQUISITION ASSUMPTIONS'!$C19)*'MVLP DASHBOARD'!$C112</f>
        <v>18000000</v>
      </c>
      <c r="BA41" s="494">
        <f ca="1">('SIM STOCK'!BA$12*'ACQUISITION ASSUMPTIONS'!$C19)*'MVLP DASHBOARD'!$C112</f>
        <v>18000000</v>
      </c>
      <c r="BB41" s="494">
        <f ca="1">('SIM STOCK'!BB$12*'ACQUISITION ASSUMPTIONS'!$C19)*'MVLP DASHBOARD'!$C112</f>
        <v>18000000</v>
      </c>
      <c r="BC41" s="494">
        <f ca="1">('SIM STOCK'!BC$12*'ACQUISITION ASSUMPTIONS'!$C19)*'MVLP DASHBOARD'!$C112</f>
        <v>18000000</v>
      </c>
      <c r="BD41" s="494">
        <f ca="1">('SIM STOCK'!BD$12*'ACQUISITION ASSUMPTIONS'!$C19)*'MVLP DASHBOARD'!$C112</f>
        <v>18000000</v>
      </c>
      <c r="BE41" s="494">
        <f ca="1">('SIM STOCK'!BE$12*'ACQUISITION ASSUMPTIONS'!$C19)*'MVLP DASHBOARD'!$C112</f>
        <v>25200000</v>
      </c>
      <c r="BF41" s="494">
        <f ca="1">('SIM STOCK'!BF$12*'ACQUISITION ASSUMPTIONS'!$C19)*'MVLP DASHBOARD'!$C112</f>
        <v>18000000</v>
      </c>
      <c r="BG41" s="494">
        <f ca="1">('SIM STOCK'!BG$12*'ACQUISITION ASSUMPTIONS'!$C19)*'MVLP DASHBOARD'!$C112</f>
        <v>18000000</v>
      </c>
      <c r="BH41" s="494">
        <f ca="1">('SIM STOCK'!BH$12*'ACQUISITION ASSUMPTIONS'!$C19)*'MVLP DASHBOARD'!$C112</f>
        <v>18000000</v>
      </c>
      <c r="BI41" s="494">
        <f ca="1">('SIM STOCK'!BI$12*'ACQUISITION ASSUMPTIONS'!$C19)*'MVLP DASHBOARD'!$C112</f>
        <v>18000000</v>
      </c>
      <c r="BJ41" s="494">
        <f ca="1">('SIM STOCK'!BJ$12*'ACQUISITION ASSUMPTIONS'!$C19)*'MVLP DASHBOARD'!$C112</f>
        <v>18000000</v>
      </c>
      <c r="BK41" s="494">
        <f ca="1">('SIM STOCK'!BK$12*'ACQUISITION ASSUMPTIONS'!$C19)*'MVLP DASHBOARD'!$C112</f>
        <v>18000000</v>
      </c>
      <c r="BL41" s="494">
        <f ca="1">('SIM STOCK'!BL$12*'ACQUISITION ASSUMPTIONS'!$C19)*'MVLP DASHBOARD'!$C112</f>
        <v>18000000</v>
      </c>
      <c r="BM41" s="494">
        <f ca="1">('SIM STOCK'!BM$12*'ACQUISITION ASSUMPTIONS'!$C19)*'MVLP DASHBOARD'!$C112</f>
        <v>25200000</v>
      </c>
      <c r="BN41" s="494">
        <f ca="1">('SIM STOCK'!BN$12*'ACQUISITION ASSUMPTIONS'!$C19)*'MVLP DASHBOARD'!$C112</f>
        <v>25200000</v>
      </c>
      <c r="BO41" s="494">
        <f ca="1">('SIM STOCK'!BO$12*'ACQUISITION ASSUMPTIONS'!$C19)*'MVLP DASHBOARD'!$C112</f>
        <v>25200000</v>
      </c>
      <c r="BP41" s="494">
        <f ca="1">('SIM STOCK'!BP$12*'ACQUISITION ASSUMPTIONS'!$C19)*'MVLP DASHBOARD'!$C112</f>
        <v>18000000</v>
      </c>
      <c r="BQ41" s="494">
        <f ca="1">('SIM STOCK'!BQ$12*'ACQUISITION ASSUMPTIONS'!$C19)*'MVLP DASHBOARD'!$C112</f>
        <v>18000000</v>
      </c>
      <c r="BR41" s="494">
        <f ca="1">('SIM STOCK'!BR$12*'ACQUISITION ASSUMPTIONS'!$C19)*'MVLP DASHBOARD'!$C112</f>
        <v>25200000</v>
      </c>
    </row>
    <row r="42" spans="2:70" ht="25" customHeight="1" outlineLevel="1">
      <c r="B42" s="182" t="str">
        <f>B53</f>
        <v>MVLP4</v>
      </c>
      <c r="C42" s="494">
        <f>('SIM STOCK'!C$12*'ACQUISITION ASSUMPTIONS'!$C20)*'MVLP DASHBOARD'!$C113</f>
        <v>0</v>
      </c>
      <c r="D42" s="494">
        <f>('SIM STOCK'!D$12*'ACQUISITION ASSUMPTIONS'!$C20)*'MVLP DASHBOARD'!$C113</f>
        <v>0</v>
      </c>
      <c r="E42" s="494">
        <f>('SIM STOCK'!E$12*'ACQUISITION ASSUMPTIONS'!$C20)*'MVLP DASHBOARD'!$C113</f>
        <v>0</v>
      </c>
      <c r="F42" s="494">
        <f>('SIM STOCK'!F$12*'ACQUISITION ASSUMPTIONS'!$C20)*'MVLP DASHBOARD'!$C113</f>
        <v>0</v>
      </c>
      <c r="G42" s="494">
        <f>('SIM STOCK'!G$12*'ACQUISITION ASSUMPTIONS'!$C20)*'MVLP DASHBOARD'!$C113</f>
        <v>0</v>
      </c>
      <c r="H42" s="494">
        <f>('SIM STOCK'!H$12*'ACQUISITION ASSUMPTIONS'!$C20)*'MVLP DASHBOARD'!$C113</f>
        <v>0</v>
      </c>
      <c r="I42" s="494">
        <f>('SIM STOCK'!I$12*'ACQUISITION ASSUMPTIONS'!$C20)*'MVLP DASHBOARD'!$C113</f>
        <v>0</v>
      </c>
      <c r="J42" s="494">
        <f ca="1">('SIM STOCK'!J$12*'ACQUISITION ASSUMPTIONS'!$C20)*'MVLP DASHBOARD'!$C113</f>
        <v>9000000</v>
      </c>
      <c r="K42" s="494">
        <f ca="1">('SIM STOCK'!K$12*'ACQUISITION ASSUMPTIONS'!$C20)*'MVLP DASHBOARD'!$C113</f>
        <v>9000000</v>
      </c>
      <c r="L42" s="494">
        <f ca="1">('SIM STOCK'!L$12*'ACQUISITION ASSUMPTIONS'!$C20)*'MVLP DASHBOARD'!$C113</f>
        <v>0</v>
      </c>
      <c r="M42" s="494">
        <f ca="1">('SIM STOCK'!M$12*'ACQUISITION ASSUMPTIONS'!$C20)*'MVLP DASHBOARD'!$C113</f>
        <v>0</v>
      </c>
      <c r="N42" s="494">
        <f ca="1">('SIM STOCK'!N$12*'ACQUISITION ASSUMPTIONS'!$C20)*'MVLP DASHBOARD'!$C113</f>
        <v>9000000</v>
      </c>
      <c r="O42" s="494">
        <f ca="1">('SIM STOCK'!O$12*'ACQUISITION ASSUMPTIONS'!$C20)*'MVLP DASHBOARD'!$C113</f>
        <v>9000000</v>
      </c>
      <c r="P42" s="494">
        <f ca="1">('SIM STOCK'!P$12*'ACQUISITION ASSUMPTIONS'!$C20)*'MVLP DASHBOARD'!$C113</f>
        <v>9000000</v>
      </c>
      <c r="Q42" s="494">
        <f ca="1">('SIM STOCK'!Q$12*'ACQUISITION ASSUMPTIONS'!$C20)*'MVLP DASHBOARD'!$C113</f>
        <v>0</v>
      </c>
      <c r="R42" s="494">
        <f ca="1">('SIM STOCK'!R$12*'ACQUISITION ASSUMPTIONS'!$C20)*'MVLP DASHBOARD'!$C113</f>
        <v>9000000</v>
      </c>
      <c r="S42" s="494">
        <f ca="1">('SIM STOCK'!S$12*'ACQUISITION ASSUMPTIONS'!$C20)*'MVLP DASHBOARD'!$C113</f>
        <v>9000000</v>
      </c>
      <c r="T42" s="494">
        <f ca="1">('SIM STOCK'!T$12*'ACQUISITION ASSUMPTIONS'!$C20)*'MVLP DASHBOARD'!$C113</f>
        <v>9000000</v>
      </c>
      <c r="U42" s="494">
        <f ca="1">('SIM STOCK'!U$12*'ACQUISITION ASSUMPTIONS'!$C20)*'MVLP DASHBOARD'!$C113</f>
        <v>9000000</v>
      </c>
      <c r="V42" s="494">
        <f ca="1">('SIM STOCK'!V$12*'ACQUISITION ASSUMPTIONS'!$C20)*'MVLP DASHBOARD'!$C113</f>
        <v>9000000</v>
      </c>
      <c r="W42" s="494">
        <f ca="1">('SIM STOCK'!W$12*'ACQUISITION ASSUMPTIONS'!$C20)*'MVLP DASHBOARD'!$C113</f>
        <v>9000000</v>
      </c>
      <c r="X42" s="494">
        <f ca="1">('SIM STOCK'!X$12*'ACQUISITION ASSUMPTIONS'!$C20)*'MVLP DASHBOARD'!$C113</f>
        <v>9000000</v>
      </c>
      <c r="Y42" s="494">
        <f ca="1">('SIM STOCK'!Y$12*'ACQUISITION ASSUMPTIONS'!$C20)*'MVLP DASHBOARD'!$C113</f>
        <v>9000000</v>
      </c>
      <c r="Z42" s="494">
        <f ca="1">('SIM STOCK'!Z$12*'ACQUISITION ASSUMPTIONS'!$C20)*'MVLP DASHBOARD'!$C113</f>
        <v>9000000</v>
      </c>
      <c r="AA42" s="494">
        <f ca="1">('SIM STOCK'!AA$12*'ACQUISITION ASSUMPTIONS'!$C20)*'MVLP DASHBOARD'!$C113</f>
        <v>9000000</v>
      </c>
      <c r="AB42" s="494">
        <f ca="1">('SIM STOCK'!AB$12*'ACQUISITION ASSUMPTIONS'!$C20)*'MVLP DASHBOARD'!$C113</f>
        <v>9000000</v>
      </c>
      <c r="AC42" s="494">
        <f ca="1">('SIM STOCK'!AC$12*'ACQUISITION ASSUMPTIONS'!$C20)*'MVLP DASHBOARD'!$C113</f>
        <v>9000000</v>
      </c>
      <c r="AD42" s="494">
        <f ca="1">('SIM STOCK'!AD$12*'ACQUISITION ASSUMPTIONS'!$C20)*'MVLP DASHBOARD'!$C113</f>
        <v>9000000</v>
      </c>
      <c r="AE42" s="494">
        <f ca="1">('SIM STOCK'!AE$12*'ACQUISITION ASSUMPTIONS'!$C20)*'MVLP DASHBOARD'!$C113</f>
        <v>9000000</v>
      </c>
      <c r="AF42" s="494">
        <f ca="1">('SIM STOCK'!AF$12*'ACQUISITION ASSUMPTIONS'!$C20)*'MVLP DASHBOARD'!$C113</f>
        <v>9000000</v>
      </c>
      <c r="AG42" s="494">
        <f ca="1">('SIM STOCK'!AG$12*'ACQUISITION ASSUMPTIONS'!$C20)*'MVLP DASHBOARD'!$C113</f>
        <v>9000000</v>
      </c>
      <c r="AH42" s="494">
        <f ca="1">('SIM STOCK'!AH$12*'ACQUISITION ASSUMPTIONS'!$C20)*'MVLP DASHBOARD'!$C113</f>
        <v>9000000</v>
      </c>
      <c r="AI42" s="494">
        <f ca="1">('SIM STOCK'!AI$12*'ACQUISITION ASSUMPTIONS'!$C20)*'MVLP DASHBOARD'!$C113</f>
        <v>9000000</v>
      </c>
      <c r="AJ42" s="494">
        <f ca="1">('SIM STOCK'!AJ$12*'ACQUISITION ASSUMPTIONS'!$C20)*'MVLP DASHBOARD'!$C113</f>
        <v>9000000</v>
      </c>
      <c r="AK42" s="494">
        <f ca="1">('SIM STOCK'!AK$12*'ACQUISITION ASSUMPTIONS'!$C20)*'MVLP DASHBOARD'!$C113</f>
        <v>9000000</v>
      </c>
      <c r="AL42" s="494">
        <f ca="1">('SIM STOCK'!AL$12*'ACQUISITION ASSUMPTIONS'!$C20)*'MVLP DASHBOARD'!$C113</f>
        <v>9000000</v>
      </c>
      <c r="AM42" s="494">
        <f ca="1">('SIM STOCK'!AM$12*'ACQUISITION ASSUMPTIONS'!$C20)*'MVLP DASHBOARD'!$C113</f>
        <v>9000000</v>
      </c>
      <c r="AN42" s="494">
        <f ca="1">('SIM STOCK'!AN$12*'ACQUISITION ASSUMPTIONS'!$C20)*'MVLP DASHBOARD'!$C113</f>
        <v>9000000</v>
      </c>
      <c r="AO42" s="494">
        <f ca="1">('SIM STOCK'!AO$12*'ACQUISITION ASSUMPTIONS'!$C20)*'MVLP DASHBOARD'!$C113</f>
        <v>9000000</v>
      </c>
      <c r="AP42" s="494">
        <f ca="1">('SIM STOCK'!AP$12*'ACQUISITION ASSUMPTIONS'!$C20)*'MVLP DASHBOARD'!$C113</f>
        <v>9000000</v>
      </c>
      <c r="AQ42" s="494">
        <f ca="1">('SIM STOCK'!AQ$12*'ACQUISITION ASSUMPTIONS'!$C20)*'MVLP DASHBOARD'!$C113</f>
        <v>9000000</v>
      </c>
      <c r="AR42" s="494">
        <f ca="1">('SIM STOCK'!AR$12*'ACQUISITION ASSUMPTIONS'!$C20)*'MVLP DASHBOARD'!$C113</f>
        <v>9000000</v>
      </c>
      <c r="AS42" s="494">
        <f ca="1">('SIM STOCK'!AS$12*'ACQUISITION ASSUMPTIONS'!$C20)*'MVLP DASHBOARD'!$C113</f>
        <v>9000000</v>
      </c>
      <c r="AT42" s="494">
        <f ca="1">('SIM STOCK'!AT$12*'ACQUISITION ASSUMPTIONS'!$C20)*'MVLP DASHBOARD'!$C113</f>
        <v>9000000</v>
      </c>
      <c r="AU42" s="494">
        <f ca="1">('SIM STOCK'!AU$12*'ACQUISITION ASSUMPTIONS'!$C20)*'MVLP DASHBOARD'!$C113</f>
        <v>9000000</v>
      </c>
      <c r="AV42" s="494">
        <f ca="1">('SIM STOCK'!AV$12*'ACQUISITION ASSUMPTIONS'!$C20)*'MVLP DASHBOARD'!$C113</f>
        <v>9000000</v>
      </c>
      <c r="AW42" s="494">
        <f ca="1">('SIM STOCK'!AW$12*'ACQUISITION ASSUMPTIONS'!$C20)*'MVLP DASHBOARD'!$C113</f>
        <v>9000000</v>
      </c>
      <c r="AX42" s="494">
        <f ca="1">('SIM STOCK'!AX$12*'ACQUISITION ASSUMPTIONS'!$C20)*'MVLP DASHBOARD'!$C113</f>
        <v>9000000</v>
      </c>
      <c r="AY42" s="494">
        <f ca="1">('SIM STOCK'!AY$12*'ACQUISITION ASSUMPTIONS'!$C20)*'MVLP DASHBOARD'!$C113</f>
        <v>9000000</v>
      </c>
      <c r="AZ42" s="494">
        <f ca="1">('SIM STOCK'!AZ$12*'ACQUISITION ASSUMPTIONS'!$C20)*'MVLP DASHBOARD'!$C113</f>
        <v>9000000</v>
      </c>
      <c r="BA42" s="494">
        <f ca="1">('SIM STOCK'!BA$12*'ACQUISITION ASSUMPTIONS'!$C20)*'MVLP DASHBOARD'!$C113</f>
        <v>9000000</v>
      </c>
      <c r="BB42" s="494">
        <f ca="1">('SIM STOCK'!BB$12*'ACQUISITION ASSUMPTIONS'!$C20)*'MVLP DASHBOARD'!$C113</f>
        <v>9000000</v>
      </c>
      <c r="BC42" s="494">
        <f ca="1">('SIM STOCK'!BC$12*'ACQUISITION ASSUMPTIONS'!$C20)*'MVLP DASHBOARD'!$C113</f>
        <v>9000000</v>
      </c>
      <c r="BD42" s="494">
        <f ca="1">('SIM STOCK'!BD$12*'ACQUISITION ASSUMPTIONS'!$C20)*'MVLP DASHBOARD'!$C113</f>
        <v>9000000</v>
      </c>
      <c r="BE42" s="494">
        <f ca="1">('SIM STOCK'!BE$12*'ACQUISITION ASSUMPTIONS'!$C20)*'MVLP DASHBOARD'!$C113</f>
        <v>12600000</v>
      </c>
      <c r="BF42" s="494">
        <f ca="1">('SIM STOCK'!BF$12*'ACQUISITION ASSUMPTIONS'!$C20)*'MVLP DASHBOARD'!$C113</f>
        <v>9000000</v>
      </c>
      <c r="BG42" s="494">
        <f ca="1">('SIM STOCK'!BG$12*'ACQUISITION ASSUMPTIONS'!$C20)*'MVLP DASHBOARD'!$C113</f>
        <v>9000000</v>
      </c>
      <c r="BH42" s="494">
        <f ca="1">('SIM STOCK'!BH$12*'ACQUISITION ASSUMPTIONS'!$C20)*'MVLP DASHBOARD'!$C113</f>
        <v>9000000</v>
      </c>
      <c r="BI42" s="494">
        <f ca="1">('SIM STOCK'!BI$12*'ACQUISITION ASSUMPTIONS'!$C20)*'MVLP DASHBOARD'!$C113</f>
        <v>9000000</v>
      </c>
      <c r="BJ42" s="494">
        <f ca="1">('SIM STOCK'!BJ$12*'ACQUISITION ASSUMPTIONS'!$C20)*'MVLP DASHBOARD'!$C113</f>
        <v>9000000</v>
      </c>
      <c r="BK42" s="494">
        <f ca="1">('SIM STOCK'!BK$12*'ACQUISITION ASSUMPTIONS'!$C20)*'MVLP DASHBOARD'!$C113</f>
        <v>9000000</v>
      </c>
      <c r="BL42" s="494">
        <f ca="1">('SIM STOCK'!BL$12*'ACQUISITION ASSUMPTIONS'!$C20)*'MVLP DASHBOARD'!$C113</f>
        <v>9000000</v>
      </c>
      <c r="BM42" s="494">
        <f ca="1">('SIM STOCK'!BM$12*'ACQUISITION ASSUMPTIONS'!$C20)*'MVLP DASHBOARD'!$C113</f>
        <v>12600000</v>
      </c>
      <c r="BN42" s="494">
        <f ca="1">('SIM STOCK'!BN$12*'ACQUISITION ASSUMPTIONS'!$C20)*'MVLP DASHBOARD'!$C113</f>
        <v>12600000</v>
      </c>
      <c r="BO42" s="494">
        <f ca="1">('SIM STOCK'!BO$12*'ACQUISITION ASSUMPTIONS'!$C20)*'MVLP DASHBOARD'!$C113</f>
        <v>12600000</v>
      </c>
      <c r="BP42" s="494">
        <f ca="1">('SIM STOCK'!BP$12*'ACQUISITION ASSUMPTIONS'!$C20)*'MVLP DASHBOARD'!$C113</f>
        <v>9000000</v>
      </c>
      <c r="BQ42" s="494">
        <f ca="1">('SIM STOCK'!BQ$12*'ACQUISITION ASSUMPTIONS'!$C20)*'MVLP DASHBOARD'!$C113</f>
        <v>9000000</v>
      </c>
      <c r="BR42" s="494">
        <f ca="1">('SIM STOCK'!BR$12*'ACQUISITION ASSUMPTIONS'!$C20)*'MVLP DASHBOARD'!$C113</f>
        <v>12600000</v>
      </c>
    </row>
    <row r="43" spans="2:70" ht="25" customHeight="1" outlineLevel="1">
      <c r="B43" s="182" t="str">
        <f t="shared" ref="B43:B47" si="12">B54</f>
        <v>MVLP5</v>
      </c>
      <c r="C43" s="494">
        <f>('SIM STOCK'!C$12*'ACQUISITION ASSUMPTIONS'!$C21)*'MVLP DASHBOARD'!$C114</f>
        <v>0</v>
      </c>
      <c r="D43" s="494">
        <f>('SIM STOCK'!D$12*'ACQUISITION ASSUMPTIONS'!$C21)*'MVLP DASHBOARD'!$C114</f>
        <v>0</v>
      </c>
      <c r="E43" s="494">
        <f>('SIM STOCK'!E$12*'ACQUISITION ASSUMPTIONS'!$C21)*'MVLP DASHBOARD'!$C114</f>
        <v>0</v>
      </c>
      <c r="F43" s="494">
        <f>('SIM STOCK'!F$12*'ACQUISITION ASSUMPTIONS'!$C21)*'MVLP DASHBOARD'!$C114</f>
        <v>0</v>
      </c>
      <c r="G43" s="494">
        <f>('SIM STOCK'!G$12*'ACQUISITION ASSUMPTIONS'!$C21)*'MVLP DASHBOARD'!$C114</f>
        <v>0</v>
      </c>
      <c r="H43" s="494">
        <f>('SIM STOCK'!H$12*'ACQUISITION ASSUMPTIONS'!$C21)*'MVLP DASHBOARD'!$C114</f>
        <v>0</v>
      </c>
      <c r="I43" s="494">
        <f>('SIM STOCK'!I$12*'ACQUISITION ASSUMPTIONS'!$C21)*'MVLP DASHBOARD'!$C114</f>
        <v>0</v>
      </c>
      <c r="J43" s="494">
        <f ca="1">('SIM STOCK'!J$12*'ACQUISITION ASSUMPTIONS'!$C21)*'MVLP DASHBOARD'!$C114</f>
        <v>9000000</v>
      </c>
      <c r="K43" s="494">
        <f ca="1">('SIM STOCK'!K$12*'ACQUISITION ASSUMPTIONS'!$C21)*'MVLP DASHBOARD'!$C114</f>
        <v>9000000</v>
      </c>
      <c r="L43" s="494">
        <f ca="1">('SIM STOCK'!L$12*'ACQUISITION ASSUMPTIONS'!$C21)*'MVLP DASHBOARD'!$C114</f>
        <v>0</v>
      </c>
      <c r="M43" s="494">
        <f ca="1">('SIM STOCK'!M$12*'ACQUISITION ASSUMPTIONS'!$C21)*'MVLP DASHBOARD'!$C114</f>
        <v>0</v>
      </c>
      <c r="N43" s="494">
        <f ca="1">('SIM STOCK'!N$12*'ACQUISITION ASSUMPTIONS'!$C21)*'MVLP DASHBOARD'!$C114</f>
        <v>9000000</v>
      </c>
      <c r="O43" s="494">
        <f ca="1">('SIM STOCK'!O$12*'ACQUISITION ASSUMPTIONS'!$C21)*'MVLP DASHBOARD'!$C114</f>
        <v>9000000</v>
      </c>
      <c r="P43" s="494">
        <f ca="1">('SIM STOCK'!P$12*'ACQUISITION ASSUMPTIONS'!$C21)*'MVLP DASHBOARD'!$C114</f>
        <v>9000000</v>
      </c>
      <c r="Q43" s="494">
        <f ca="1">('SIM STOCK'!Q$12*'ACQUISITION ASSUMPTIONS'!$C21)*'MVLP DASHBOARD'!$C114</f>
        <v>0</v>
      </c>
      <c r="R43" s="494">
        <f ca="1">('SIM STOCK'!R$12*'ACQUISITION ASSUMPTIONS'!$C21)*'MVLP DASHBOARD'!$C114</f>
        <v>9000000</v>
      </c>
      <c r="S43" s="494">
        <f ca="1">('SIM STOCK'!S$12*'ACQUISITION ASSUMPTIONS'!$C21)*'MVLP DASHBOARD'!$C114</f>
        <v>9000000</v>
      </c>
      <c r="T43" s="494">
        <f ca="1">('SIM STOCK'!T$12*'ACQUISITION ASSUMPTIONS'!$C21)*'MVLP DASHBOARD'!$C114</f>
        <v>9000000</v>
      </c>
      <c r="U43" s="494">
        <f ca="1">('SIM STOCK'!U$12*'ACQUISITION ASSUMPTIONS'!$C21)*'MVLP DASHBOARD'!$C114</f>
        <v>9000000</v>
      </c>
      <c r="V43" s="494">
        <f ca="1">('SIM STOCK'!V$12*'ACQUISITION ASSUMPTIONS'!$C21)*'MVLP DASHBOARD'!$C114</f>
        <v>9000000</v>
      </c>
      <c r="W43" s="494">
        <f ca="1">('SIM STOCK'!W$12*'ACQUISITION ASSUMPTIONS'!$C21)*'MVLP DASHBOARD'!$C114</f>
        <v>9000000</v>
      </c>
      <c r="X43" s="494">
        <f ca="1">('SIM STOCK'!X$12*'ACQUISITION ASSUMPTIONS'!$C21)*'MVLP DASHBOARD'!$C114</f>
        <v>9000000</v>
      </c>
      <c r="Y43" s="494">
        <f ca="1">('SIM STOCK'!Y$12*'ACQUISITION ASSUMPTIONS'!$C21)*'MVLP DASHBOARD'!$C114</f>
        <v>9000000</v>
      </c>
      <c r="Z43" s="494">
        <f ca="1">('SIM STOCK'!Z$12*'ACQUISITION ASSUMPTIONS'!$C21)*'MVLP DASHBOARD'!$C114</f>
        <v>9000000</v>
      </c>
      <c r="AA43" s="494">
        <f ca="1">('SIM STOCK'!AA$12*'ACQUISITION ASSUMPTIONS'!$C21)*'MVLP DASHBOARD'!$C114</f>
        <v>9000000</v>
      </c>
      <c r="AB43" s="494">
        <f ca="1">('SIM STOCK'!AB$12*'ACQUISITION ASSUMPTIONS'!$C21)*'MVLP DASHBOARD'!$C114</f>
        <v>9000000</v>
      </c>
      <c r="AC43" s="494">
        <f ca="1">('SIM STOCK'!AC$12*'ACQUISITION ASSUMPTIONS'!$C21)*'MVLP DASHBOARD'!$C114</f>
        <v>9000000</v>
      </c>
      <c r="AD43" s="494">
        <f ca="1">('SIM STOCK'!AD$12*'ACQUISITION ASSUMPTIONS'!$C21)*'MVLP DASHBOARD'!$C114</f>
        <v>9000000</v>
      </c>
      <c r="AE43" s="494">
        <f ca="1">('SIM STOCK'!AE$12*'ACQUISITION ASSUMPTIONS'!$C21)*'MVLP DASHBOARD'!$C114</f>
        <v>9000000</v>
      </c>
      <c r="AF43" s="494">
        <f ca="1">('SIM STOCK'!AF$12*'ACQUISITION ASSUMPTIONS'!$C21)*'MVLP DASHBOARD'!$C114</f>
        <v>9000000</v>
      </c>
      <c r="AG43" s="494">
        <f ca="1">('SIM STOCK'!AG$12*'ACQUISITION ASSUMPTIONS'!$C21)*'MVLP DASHBOARD'!$C114</f>
        <v>9000000</v>
      </c>
      <c r="AH43" s="494">
        <f ca="1">('SIM STOCK'!AH$12*'ACQUISITION ASSUMPTIONS'!$C21)*'MVLP DASHBOARD'!$C114</f>
        <v>9000000</v>
      </c>
      <c r="AI43" s="494">
        <f ca="1">('SIM STOCK'!AI$12*'ACQUISITION ASSUMPTIONS'!$C21)*'MVLP DASHBOARD'!$C114</f>
        <v>9000000</v>
      </c>
      <c r="AJ43" s="494">
        <f ca="1">('SIM STOCK'!AJ$12*'ACQUISITION ASSUMPTIONS'!$C21)*'MVLP DASHBOARD'!$C114</f>
        <v>9000000</v>
      </c>
      <c r="AK43" s="494">
        <f ca="1">('SIM STOCK'!AK$12*'ACQUISITION ASSUMPTIONS'!$C21)*'MVLP DASHBOARD'!$C114</f>
        <v>9000000</v>
      </c>
      <c r="AL43" s="494">
        <f ca="1">('SIM STOCK'!AL$12*'ACQUISITION ASSUMPTIONS'!$C21)*'MVLP DASHBOARD'!$C114</f>
        <v>9000000</v>
      </c>
      <c r="AM43" s="494">
        <f ca="1">('SIM STOCK'!AM$12*'ACQUISITION ASSUMPTIONS'!$C21)*'MVLP DASHBOARD'!$C114</f>
        <v>9000000</v>
      </c>
      <c r="AN43" s="494">
        <f ca="1">('SIM STOCK'!AN$12*'ACQUISITION ASSUMPTIONS'!$C21)*'MVLP DASHBOARD'!$C114</f>
        <v>9000000</v>
      </c>
      <c r="AO43" s="494">
        <f ca="1">('SIM STOCK'!AO$12*'ACQUISITION ASSUMPTIONS'!$C21)*'MVLP DASHBOARD'!$C114</f>
        <v>9000000</v>
      </c>
      <c r="AP43" s="494">
        <f ca="1">('SIM STOCK'!AP$12*'ACQUISITION ASSUMPTIONS'!$C21)*'MVLP DASHBOARD'!$C114</f>
        <v>9000000</v>
      </c>
      <c r="AQ43" s="494">
        <f ca="1">('SIM STOCK'!AQ$12*'ACQUISITION ASSUMPTIONS'!$C21)*'MVLP DASHBOARD'!$C114</f>
        <v>9000000</v>
      </c>
      <c r="AR43" s="494">
        <f ca="1">('SIM STOCK'!AR$12*'ACQUISITION ASSUMPTIONS'!$C21)*'MVLP DASHBOARD'!$C114</f>
        <v>9000000</v>
      </c>
      <c r="AS43" s="494">
        <f ca="1">('SIM STOCK'!AS$12*'ACQUISITION ASSUMPTIONS'!$C21)*'MVLP DASHBOARD'!$C114</f>
        <v>9000000</v>
      </c>
      <c r="AT43" s="494">
        <f ca="1">('SIM STOCK'!AT$12*'ACQUISITION ASSUMPTIONS'!$C21)*'MVLP DASHBOARD'!$C114</f>
        <v>9000000</v>
      </c>
      <c r="AU43" s="494">
        <f ca="1">('SIM STOCK'!AU$12*'ACQUISITION ASSUMPTIONS'!$C21)*'MVLP DASHBOARD'!$C114</f>
        <v>9000000</v>
      </c>
      <c r="AV43" s="494">
        <f ca="1">('SIM STOCK'!AV$12*'ACQUISITION ASSUMPTIONS'!$C21)*'MVLP DASHBOARD'!$C114</f>
        <v>9000000</v>
      </c>
      <c r="AW43" s="494">
        <f ca="1">('SIM STOCK'!AW$12*'ACQUISITION ASSUMPTIONS'!$C21)*'MVLP DASHBOARD'!$C114</f>
        <v>9000000</v>
      </c>
      <c r="AX43" s="494">
        <f ca="1">('SIM STOCK'!AX$12*'ACQUISITION ASSUMPTIONS'!$C21)*'MVLP DASHBOARD'!$C114</f>
        <v>9000000</v>
      </c>
      <c r="AY43" s="494">
        <f ca="1">('SIM STOCK'!AY$12*'ACQUISITION ASSUMPTIONS'!$C21)*'MVLP DASHBOARD'!$C114</f>
        <v>9000000</v>
      </c>
      <c r="AZ43" s="494">
        <f ca="1">('SIM STOCK'!AZ$12*'ACQUISITION ASSUMPTIONS'!$C21)*'MVLP DASHBOARD'!$C114</f>
        <v>9000000</v>
      </c>
      <c r="BA43" s="494">
        <f ca="1">('SIM STOCK'!BA$12*'ACQUISITION ASSUMPTIONS'!$C21)*'MVLP DASHBOARD'!$C114</f>
        <v>9000000</v>
      </c>
      <c r="BB43" s="494">
        <f ca="1">('SIM STOCK'!BB$12*'ACQUISITION ASSUMPTIONS'!$C21)*'MVLP DASHBOARD'!$C114</f>
        <v>9000000</v>
      </c>
      <c r="BC43" s="494">
        <f ca="1">('SIM STOCK'!BC$12*'ACQUISITION ASSUMPTIONS'!$C21)*'MVLP DASHBOARD'!$C114</f>
        <v>9000000</v>
      </c>
      <c r="BD43" s="494">
        <f ca="1">('SIM STOCK'!BD$12*'ACQUISITION ASSUMPTIONS'!$C21)*'MVLP DASHBOARD'!$C114</f>
        <v>9000000</v>
      </c>
      <c r="BE43" s="494">
        <f ca="1">('SIM STOCK'!BE$12*'ACQUISITION ASSUMPTIONS'!$C21)*'MVLP DASHBOARD'!$C114</f>
        <v>12600000</v>
      </c>
      <c r="BF43" s="494">
        <f ca="1">('SIM STOCK'!BF$12*'ACQUISITION ASSUMPTIONS'!$C21)*'MVLP DASHBOARD'!$C114</f>
        <v>9000000</v>
      </c>
      <c r="BG43" s="494">
        <f ca="1">('SIM STOCK'!BG$12*'ACQUISITION ASSUMPTIONS'!$C21)*'MVLP DASHBOARD'!$C114</f>
        <v>9000000</v>
      </c>
      <c r="BH43" s="494">
        <f ca="1">('SIM STOCK'!BH$12*'ACQUISITION ASSUMPTIONS'!$C21)*'MVLP DASHBOARD'!$C114</f>
        <v>9000000</v>
      </c>
      <c r="BI43" s="494">
        <f ca="1">('SIM STOCK'!BI$12*'ACQUISITION ASSUMPTIONS'!$C21)*'MVLP DASHBOARD'!$C114</f>
        <v>9000000</v>
      </c>
      <c r="BJ43" s="494">
        <f ca="1">('SIM STOCK'!BJ$12*'ACQUISITION ASSUMPTIONS'!$C21)*'MVLP DASHBOARD'!$C114</f>
        <v>9000000</v>
      </c>
      <c r="BK43" s="494">
        <f ca="1">('SIM STOCK'!BK$12*'ACQUISITION ASSUMPTIONS'!$C21)*'MVLP DASHBOARD'!$C114</f>
        <v>9000000</v>
      </c>
      <c r="BL43" s="494">
        <f ca="1">('SIM STOCK'!BL$12*'ACQUISITION ASSUMPTIONS'!$C21)*'MVLP DASHBOARD'!$C114</f>
        <v>9000000</v>
      </c>
      <c r="BM43" s="494">
        <f ca="1">('SIM STOCK'!BM$12*'ACQUISITION ASSUMPTIONS'!$C21)*'MVLP DASHBOARD'!$C114</f>
        <v>12600000</v>
      </c>
      <c r="BN43" s="494">
        <f ca="1">('SIM STOCK'!BN$12*'ACQUISITION ASSUMPTIONS'!$C21)*'MVLP DASHBOARD'!$C114</f>
        <v>12600000</v>
      </c>
      <c r="BO43" s="494">
        <f ca="1">('SIM STOCK'!BO$12*'ACQUISITION ASSUMPTIONS'!$C21)*'MVLP DASHBOARD'!$C114</f>
        <v>12600000</v>
      </c>
      <c r="BP43" s="494">
        <f ca="1">('SIM STOCK'!BP$12*'ACQUISITION ASSUMPTIONS'!$C21)*'MVLP DASHBOARD'!$C114</f>
        <v>9000000</v>
      </c>
      <c r="BQ43" s="494">
        <f ca="1">('SIM STOCK'!BQ$12*'ACQUISITION ASSUMPTIONS'!$C21)*'MVLP DASHBOARD'!$C114</f>
        <v>9000000</v>
      </c>
      <c r="BR43" s="494">
        <f ca="1">('SIM STOCK'!BR$12*'ACQUISITION ASSUMPTIONS'!$C21)*'MVLP DASHBOARD'!$C114</f>
        <v>12600000</v>
      </c>
    </row>
    <row r="44" spans="2:70" ht="25" customHeight="1" outlineLevel="1">
      <c r="B44" s="182" t="str">
        <f t="shared" si="12"/>
        <v>MVLP6</v>
      </c>
      <c r="C44" s="494">
        <f>('SIM STOCK'!C$12*'ACQUISITION ASSUMPTIONS'!$C22)*'MVLP DASHBOARD'!$C115</f>
        <v>0</v>
      </c>
      <c r="D44" s="494">
        <f>('SIM STOCK'!D$12*'ACQUISITION ASSUMPTIONS'!$C22)*'MVLP DASHBOARD'!$C115</f>
        <v>0</v>
      </c>
      <c r="E44" s="494">
        <f>('SIM STOCK'!E$12*'ACQUISITION ASSUMPTIONS'!$C22)*'MVLP DASHBOARD'!$C115</f>
        <v>0</v>
      </c>
      <c r="F44" s="494">
        <f>('SIM STOCK'!F$12*'ACQUISITION ASSUMPTIONS'!$C22)*'MVLP DASHBOARD'!$C115</f>
        <v>0</v>
      </c>
      <c r="G44" s="494">
        <f>('SIM STOCK'!G$12*'ACQUISITION ASSUMPTIONS'!$C22)*'MVLP DASHBOARD'!$C115</f>
        <v>0</v>
      </c>
      <c r="H44" s="494">
        <f>('SIM STOCK'!H$12*'ACQUISITION ASSUMPTIONS'!$C22)*'MVLP DASHBOARD'!$C115</f>
        <v>0</v>
      </c>
      <c r="I44" s="494">
        <f>('SIM STOCK'!I$12*'ACQUISITION ASSUMPTIONS'!$C22)*'MVLP DASHBOARD'!$C115</f>
        <v>0</v>
      </c>
      <c r="J44" s="494">
        <f ca="1">('SIM STOCK'!J$12*'ACQUISITION ASSUMPTIONS'!$C22)*'MVLP DASHBOARD'!$C115</f>
        <v>5625000</v>
      </c>
      <c r="K44" s="494">
        <f ca="1">('SIM STOCK'!K$12*'ACQUISITION ASSUMPTIONS'!$C22)*'MVLP DASHBOARD'!$C115</f>
        <v>5625000</v>
      </c>
      <c r="L44" s="494">
        <f ca="1">('SIM STOCK'!L$12*'ACQUISITION ASSUMPTIONS'!$C22)*'MVLP DASHBOARD'!$C115</f>
        <v>0</v>
      </c>
      <c r="M44" s="494">
        <f ca="1">('SIM STOCK'!M$12*'ACQUISITION ASSUMPTIONS'!$C22)*'MVLP DASHBOARD'!$C115</f>
        <v>0</v>
      </c>
      <c r="N44" s="494">
        <f ca="1">('SIM STOCK'!N$12*'ACQUISITION ASSUMPTIONS'!$C22)*'MVLP DASHBOARD'!$C115</f>
        <v>5625000</v>
      </c>
      <c r="O44" s="494">
        <f ca="1">('SIM STOCK'!O$12*'ACQUISITION ASSUMPTIONS'!$C22)*'MVLP DASHBOARD'!$C115</f>
        <v>5625000</v>
      </c>
      <c r="P44" s="494">
        <f ca="1">('SIM STOCK'!P$12*'ACQUISITION ASSUMPTIONS'!$C22)*'MVLP DASHBOARD'!$C115</f>
        <v>5625000</v>
      </c>
      <c r="Q44" s="494">
        <f ca="1">('SIM STOCK'!Q$12*'ACQUISITION ASSUMPTIONS'!$C22)*'MVLP DASHBOARD'!$C115</f>
        <v>0</v>
      </c>
      <c r="R44" s="494">
        <f ca="1">('SIM STOCK'!R$12*'ACQUISITION ASSUMPTIONS'!$C22)*'MVLP DASHBOARD'!$C115</f>
        <v>5625000</v>
      </c>
      <c r="S44" s="494">
        <f ca="1">('SIM STOCK'!S$12*'ACQUISITION ASSUMPTIONS'!$C22)*'MVLP DASHBOARD'!$C115</f>
        <v>5625000</v>
      </c>
      <c r="T44" s="494">
        <f ca="1">('SIM STOCK'!T$12*'ACQUISITION ASSUMPTIONS'!$C22)*'MVLP DASHBOARD'!$C115</f>
        <v>5625000</v>
      </c>
      <c r="U44" s="494">
        <f ca="1">('SIM STOCK'!U$12*'ACQUISITION ASSUMPTIONS'!$C22)*'MVLP DASHBOARD'!$C115</f>
        <v>5625000</v>
      </c>
      <c r="V44" s="494">
        <f ca="1">('SIM STOCK'!V$12*'ACQUISITION ASSUMPTIONS'!$C22)*'MVLP DASHBOARD'!$C115</f>
        <v>5625000</v>
      </c>
      <c r="W44" s="494">
        <f ca="1">('SIM STOCK'!W$12*'ACQUISITION ASSUMPTIONS'!$C22)*'MVLP DASHBOARD'!$C115</f>
        <v>5625000</v>
      </c>
      <c r="X44" s="494">
        <f ca="1">('SIM STOCK'!X$12*'ACQUISITION ASSUMPTIONS'!$C22)*'MVLP DASHBOARD'!$C115</f>
        <v>5625000</v>
      </c>
      <c r="Y44" s="494">
        <f ca="1">('SIM STOCK'!Y$12*'ACQUISITION ASSUMPTIONS'!$C22)*'MVLP DASHBOARD'!$C115</f>
        <v>5625000</v>
      </c>
      <c r="Z44" s="494">
        <f ca="1">('SIM STOCK'!Z$12*'ACQUISITION ASSUMPTIONS'!$C22)*'MVLP DASHBOARD'!$C115</f>
        <v>5625000</v>
      </c>
      <c r="AA44" s="494">
        <f ca="1">('SIM STOCK'!AA$12*'ACQUISITION ASSUMPTIONS'!$C22)*'MVLP DASHBOARD'!$C115</f>
        <v>5625000</v>
      </c>
      <c r="AB44" s="494">
        <f ca="1">('SIM STOCK'!AB$12*'ACQUISITION ASSUMPTIONS'!$C22)*'MVLP DASHBOARD'!$C115</f>
        <v>5625000</v>
      </c>
      <c r="AC44" s="494">
        <f ca="1">('SIM STOCK'!AC$12*'ACQUISITION ASSUMPTIONS'!$C22)*'MVLP DASHBOARD'!$C115</f>
        <v>5625000</v>
      </c>
      <c r="AD44" s="494">
        <f ca="1">('SIM STOCK'!AD$12*'ACQUISITION ASSUMPTIONS'!$C22)*'MVLP DASHBOARD'!$C115</f>
        <v>5625000</v>
      </c>
      <c r="AE44" s="494">
        <f ca="1">('SIM STOCK'!AE$12*'ACQUISITION ASSUMPTIONS'!$C22)*'MVLP DASHBOARD'!$C115</f>
        <v>5625000</v>
      </c>
      <c r="AF44" s="494">
        <f ca="1">('SIM STOCK'!AF$12*'ACQUISITION ASSUMPTIONS'!$C22)*'MVLP DASHBOARD'!$C115</f>
        <v>5625000</v>
      </c>
      <c r="AG44" s="494">
        <f ca="1">('SIM STOCK'!AG$12*'ACQUISITION ASSUMPTIONS'!$C22)*'MVLP DASHBOARD'!$C115</f>
        <v>5625000</v>
      </c>
      <c r="AH44" s="494">
        <f ca="1">('SIM STOCK'!AH$12*'ACQUISITION ASSUMPTIONS'!$C22)*'MVLP DASHBOARD'!$C115</f>
        <v>5625000</v>
      </c>
      <c r="AI44" s="494">
        <f ca="1">('SIM STOCK'!AI$12*'ACQUISITION ASSUMPTIONS'!$C22)*'MVLP DASHBOARD'!$C115</f>
        <v>5625000</v>
      </c>
      <c r="AJ44" s="494">
        <f ca="1">('SIM STOCK'!AJ$12*'ACQUISITION ASSUMPTIONS'!$C22)*'MVLP DASHBOARD'!$C115</f>
        <v>5625000</v>
      </c>
      <c r="AK44" s="494">
        <f ca="1">('SIM STOCK'!AK$12*'ACQUISITION ASSUMPTIONS'!$C22)*'MVLP DASHBOARD'!$C115</f>
        <v>5625000</v>
      </c>
      <c r="AL44" s="494">
        <f ca="1">('SIM STOCK'!AL$12*'ACQUISITION ASSUMPTIONS'!$C22)*'MVLP DASHBOARD'!$C115</f>
        <v>5625000</v>
      </c>
      <c r="AM44" s="494">
        <f ca="1">('SIM STOCK'!AM$12*'ACQUISITION ASSUMPTIONS'!$C22)*'MVLP DASHBOARD'!$C115</f>
        <v>5625000</v>
      </c>
      <c r="AN44" s="494">
        <f ca="1">('SIM STOCK'!AN$12*'ACQUISITION ASSUMPTIONS'!$C22)*'MVLP DASHBOARD'!$C115</f>
        <v>5625000</v>
      </c>
      <c r="AO44" s="494">
        <f ca="1">('SIM STOCK'!AO$12*'ACQUISITION ASSUMPTIONS'!$C22)*'MVLP DASHBOARD'!$C115</f>
        <v>5625000</v>
      </c>
      <c r="AP44" s="494">
        <f ca="1">('SIM STOCK'!AP$12*'ACQUISITION ASSUMPTIONS'!$C22)*'MVLP DASHBOARD'!$C115</f>
        <v>5625000</v>
      </c>
      <c r="AQ44" s="494">
        <f ca="1">('SIM STOCK'!AQ$12*'ACQUISITION ASSUMPTIONS'!$C22)*'MVLP DASHBOARD'!$C115</f>
        <v>5625000</v>
      </c>
      <c r="AR44" s="494">
        <f ca="1">('SIM STOCK'!AR$12*'ACQUISITION ASSUMPTIONS'!$C22)*'MVLP DASHBOARD'!$C115</f>
        <v>5625000</v>
      </c>
      <c r="AS44" s="494">
        <f ca="1">('SIM STOCK'!AS$12*'ACQUISITION ASSUMPTIONS'!$C22)*'MVLP DASHBOARD'!$C115</f>
        <v>5625000</v>
      </c>
      <c r="AT44" s="494">
        <f ca="1">('SIM STOCK'!AT$12*'ACQUISITION ASSUMPTIONS'!$C22)*'MVLP DASHBOARD'!$C115</f>
        <v>5625000</v>
      </c>
      <c r="AU44" s="494">
        <f ca="1">('SIM STOCK'!AU$12*'ACQUISITION ASSUMPTIONS'!$C22)*'MVLP DASHBOARD'!$C115</f>
        <v>5625000</v>
      </c>
      <c r="AV44" s="494">
        <f ca="1">('SIM STOCK'!AV$12*'ACQUISITION ASSUMPTIONS'!$C22)*'MVLP DASHBOARD'!$C115</f>
        <v>5625000</v>
      </c>
      <c r="AW44" s="494">
        <f ca="1">('SIM STOCK'!AW$12*'ACQUISITION ASSUMPTIONS'!$C22)*'MVLP DASHBOARD'!$C115</f>
        <v>5625000</v>
      </c>
      <c r="AX44" s="494">
        <f ca="1">('SIM STOCK'!AX$12*'ACQUISITION ASSUMPTIONS'!$C22)*'MVLP DASHBOARD'!$C115</f>
        <v>5625000</v>
      </c>
      <c r="AY44" s="494">
        <f ca="1">('SIM STOCK'!AY$12*'ACQUISITION ASSUMPTIONS'!$C22)*'MVLP DASHBOARD'!$C115</f>
        <v>5625000</v>
      </c>
      <c r="AZ44" s="494">
        <f ca="1">('SIM STOCK'!AZ$12*'ACQUISITION ASSUMPTIONS'!$C22)*'MVLP DASHBOARD'!$C115</f>
        <v>5625000</v>
      </c>
      <c r="BA44" s="494">
        <f ca="1">('SIM STOCK'!BA$12*'ACQUISITION ASSUMPTIONS'!$C22)*'MVLP DASHBOARD'!$C115</f>
        <v>5625000</v>
      </c>
      <c r="BB44" s="494">
        <f ca="1">('SIM STOCK'!BB$12*'ACQUISITION ASSUMPTIONS'!$C22)*'MVLP DASHBOARD'!$C115</f>
        <v>5625000</v>
      </c>
      <c r="BC44" s="494">
        <f ca="1">('SIM STOCK'!BC$12*'ACQUISITION ASSUMPTIONS'!$C22)*'MVLP DASHBOARD'!$C115</f>
        <v>5625000</v>
      </c>
      <c r="BD44" s="494">
        <f ca="1">('SIM STOCK'!BD$12*'ACQUISITION ASSUMPTIONS'!$C22)*'MVLP DASHBOARD'!$C115</f>
        <v>5625000</v>
      </c>
      <c r="BE44" s="494">
        <f ca="1">('SIM STOCK'!BE$12*'ACQUISITION ASSUMPTIONS'!$C22)*'MVLP DASHBOARD'!$C115</f>
        <v>7875000</v>
      </c>
      <c r="BF44" s="494">
        <f ca="1">('SIM STOCK'!BF$12*'ACQUISITION ASSUMPTIONS'!$C22)*'MVLP DASHBOARD'!$C115</f>
        <v>5625000</v>
      </c>
      <c r="BG44" s="494">
        <f ca="1">('SIM STOCK'!BG$12*'ACQUISITION ASSUMPTIONS'!$C22)*'MVLP DASHBOARD'!$C115</f>
        <v>5625000</v>
      </c>
      <c r="BH44" s="494">
        <f ca="1">('SIM STOCK'!BH$12*'ACQUISITION ASSUMPTIONS'!$C22)*'MVLP DASHBOARD'!$C115</f>
        <v>5625000</v>
      </c>
      <c r="BI44" s="494">
        <f ca="1">('SIM STOCK'!BI$12*'ACQUISITION ASSUMPTIONS'!$C22)*'MVLP DASHBOARD'!$C115</f>
        <v>5625000</v>
      </c>
      <c r="BJ44" s="494">
        <f ca="1">('SIM STOCK'!BJ$12*'ACQUISITION ASSUMPTIONS'!$C22)*'MVLP DASHBOARD'!$C115</f>
        <v>5625000</v>
      </c>
      <c r="BK44" s="494">
        <f ca="1">('SIM STOCK'!BK$12*'ACQUISITION ASSUMPTIONS'!$C22)*'MVLP DASHBOARD'!$C115</f>
        <v>5625000</v>
      </c>
      <c r="BL44" s="494">
        <f ca="1">('SIM STOCK'!BL$12*'ACQUISITION ASSUMPTIONS'!$C22)*'MVLP DASHBOARD'!$C115</f>
        <v>5625000</v>
      </c>
      <c r="BM44" s="494">
        <f ca="1">('SIM STOCK'!BM$12*'ACQUISITION ASSUMPTIONS'!$C22)*'MVLP DASHBOARD'!$C115</f>
        <v>7875000</v>
      </c>
      <c r="BN44" s="494">
        <f ca="1">('SIM STOCK'!BN$12*'ACQUISITION ASSUMPTIONS'!$C22)*'MVLP DASHBOARD'!$C115</f>
        <v>7875000</v>
      </c>
      <c r="BO44" s="494">
        <f ca="1">('SIM STOCK'!BO$12*'ACQUISITION ASSUMPTIONS'!$C22)*'MVLP DASHBOARD'!$C115</f>
        <v>7875000</v>
      </c>
      <c r="BP44" s="494">
        <f ca="1">('SIM STOCK'!BP$12*'ACQUISITION ASSUMPTIONS'!$C22)*'MVLP DASHBOARD'!$C115</f>
        <v>5625000</v>
      </c>
      <c r="BQ44" s="494">
        <f ca="1">('SIM STOCK'!BQ$12*'ACQUISITION ASSUMPTIONS'!$C22)*'MVLP DASHBOARD'!$C115</f>
        <v>5625000</v>
      </c>
      <c r="BR44" s="494">
        <f ca="1">('SIM STOCK'!BR$12*'ACQUISITION ASSUMPTIONS'!$C22)*'MVLP DASHBOARD'!$C115</f>
        <v>7875000</v>
      </c>
    </row>
    <row r="45" spans="2:70" ht="25" customHeight="1" outlineLevel="1">
      <c r="B45" s="182" t="str">
        <f t="shared" si="12"/>
        <v>200 MB</v>
      </c>
      <c r="C45" s="494">
        <f>('SIM STOCK'!C$12*'ACQUISITION ASSUMPTIONS'!$C23)*'MVLP DASHBOARD'!$C116</f>
        <v>0</v>
      </c>
      <c r="D45" s="494">
        <f>('SIM STOCK'!D$12*'ACQUISITION ASSUMPTIONS'!$C23)*'MVLP DASHBOARD'!$C116</f>
        <v>0</v>
      </c>
      <c r="E45" s="494">
        <f>('SIM STOCK'!E$12*'ACQUISITION ASSUMPTIONS'!$C23)*'MVLP DASHBOARD'!$C116</f>
        <v>0</v>
      </c>
      <c r="F45" s="494">
        <f>('SIM STOCK'!F$12*'ACQUISITION ASSUMPTIONS'!$C23)*'MVLP DASHBOARD'!$C116</f>
        <v>0</v>
      </c>
      <c r="G45" s="494">
        <f>('SIM STOCK'!G$12*'ACQUISITION ASSUMPTIONS'!$C23)*'MVLP DASHBOARD'!$C116</f>
        <v>0</v>
      </c>
      <c r="H45" s="494">
        <f>('SIM STOCK'!H$12*'ACQUISITION ASSUMPTIONS'!$C23)*'MVLP DASHBOARD'!$C116</f>
        <v>0</v>
      </c>
      <c r="I45" s="494">
        <f>('SIM STOCK'!I$12*'ACQUISITION ASSUMPTIONS'!$C23)*'MVLP DASHBOARD'!$C116</f>
        <v>0</v>
      </c>
      <c r="J45" s="494">
        <f ca="1">('SIM STOCK'!J$12*'ACQUISITION ASSUMPTIONS'!$C23)*'MVLP DASHBOARD'!$C116</f>
        <v>0</v>
      </c>
      <c r="K45" s="494">
        <f ca="1">('SIM STOCK'!K$12*'ACQUISITION ASSUMPTIONS'!$C23)*'MVLP DASHBOARD'!$C116</f>
        <v>0</v>
      </c>
      <c r="L45" s="494">
        <f ca="1">('SIM STOCK'!L$12*'ACQUISITION ASSUMPTIONS'!$C23)*'MVLP DASHBOARD'!$C116</f>
        <v>0</v>
      </c>
      <c r="M45" s="494">
        <f ca="1">('SIM STOCK'!M$12*'ACQUISITION ASSUMPTIONS'!$C23)*'MVLP DASHBOARD'!$C116</f>
        <v>0</v>
      </c>
      <c r="N45" s="494">
        <f ca="1">('SIM STOCK'!N$12*'ACQUISITION ASSUMPTIONS'!$C23)*'MVLP DASHBOARD'!$C116</f>
        <v>0</v>
      </c>
      <c r="O45" s="494">
        <f ca="1">('SIM STOCK'!O$12*'ACQUISITION ASSUMPTIONS'!$C23)*'MVLP DASHBOARD'!$C116</f>
        <v>0</v>
      </c>
      <c r="P45" s="494">
        <f ca="1">('SIM STOCK'!P$12*'ACQUISITION ASSUMPTIONS'!$C23)*'MVLP DASHBOARD'!$C116</f>
        <v>0</v>
      </c>
      <c r="Q45" s="494">
        <f ca="1">('SIM STOCK'!Q$12*'ACQUISITION ASSUMPTIONS'!$C23)*'MVLP DASHBOARD'!$C116</f>
        <v>0</v>
      </c>
      <c r="R45" s="494">
        <f ca="1">('SIM STOCK'!R$12*'ACQUISITION ASSUMPTIONS'!$C23)*'MVLP DASHBOARD'!$C116</f>
        <v>0</v>
      </c>
      <c r="S45" s="494">
        <f ca="1">('SIM STOCK'!S$12*'ACQUISITION ASSUMPTIONS'!$C23)*'MVLP DASHBOARD'!$C116</f>
        <v>0</v>
      </c>
      <c r="T45" s="494">
        <f ca="1">('SIM STOCK'!T$12*'ACQUISITION ASSUMPTIONS'!$C23)*'MVLP DASHBOARD'!$C116</f>
        <v>0</v>
      </c>
      <c r="U45" s="494">
        <f ca="1">('SIM STOCK'!U$12*'ACQUISITION ASSUMPTIONS'!$C23)*'MVLP DASHBOARD'!$C116</f>
        <v>0</v>
      </c>
      <c r="V45" s="494">
        <f ca="1">('SIM STOCK'!V$12*'ACQUISITION ASSUMPTIONS'!$C23)*'MVLP DASHBOARD'!$C116</f>
        <v>0</v>
      </c>
      <c r="W45" s="494">
        <f ca="1">('SIM STOCK'!W$12*'ACQUISITION ASSUMPTIONS'!$C23)*'MVLP DASHBOARD'!$C116</f>
        <v>0</v>
      </c>
      <c r="X45" s="494">
        <f ca="1">('SIM STOCK'!X$12*'ACQUISITION ASSUMPTIONS'!$C23)*'MVLP DASHBOARD'!$C116</f>
        <v>0</v>
      </c>
      <c r="Y45" s="494">
        <f ca="1">('SIM STOCK'!Y$12*'ACQUISITION ASSUMPTIONS'!$C23)*'MVLP DASHBOARD'!$C116</f>
        <v>0</v>
      </c>
      <c r="Z45" s="494">
        <f ca="1">('SIM STOCK'!Z$12*'ACQUISITION ASSUMPTIONS'!$C23)*'MVLP DASHBOARD'!$C116</f>
        <v>0</v>
      </c>
      <c r="AA45" s="494">
        <f ca="1">('SIM STOCK'!AA$12*'ACQUISITION ASSUMPTIONS'!$C23)*'MVLP DASHBOARD'!$C116</f>
        <v>0</v>
      </c>
      <c r="AB45" s="494">
        <f ca="1">('SIM STOCK'!AB$12*'ACQUISITION ASSUMPTIONS'!$C23)*'MVLP DASHBOARD'!$C116</f>
        <v>0</v>
      </c>
      <c r="AC45" s="494">
        <f ca="1">('SIM STOCK'!AC$12*'ACQUISITION ASSUMPTIONS'!$C23)*'MVLP DASHBOARD'!$C116</f>
        <v>0</v>
      </c>
      <c r="AD45" s="494">
        <f ca="1">('SIM STOCK'!AD$12*'ACQUISITION ASSUMPTIONS'!$C23)*'MVLP DASHBOARD'!$C116</f>
        <v>0</v>
      </c>
      <c r="AE45" s="494">
        <f ca="1">('SIM STOCK'!AE$12*'ACQUISITION ASSUMPTIONS'!$C23)*'MVLP DASHBOARD'!$C116</f>
        <v>0</v>
      </c>
      <c r="AF45" s="494">
        <f ca="1">('SIM STOCK'!AF$12*'ACQUISITION ASSUMPTIONS'!$C23)*'MVLP DASHBOARD'!$C116</f>
        <v>0</v>
      </c>
      <c r="AG45" s="494">
        <f ca="1">('SIM STOCK'!AG$12*'ACQUISITION ASSUMPTIONS'!$C23)*'MVLP DASHBOARD'!$C116</f>
        <v>0</v>
      </c>
      <c r="AH45" s="494">
        <f ca="1">('SIM STOCK'!AH$12*'ACQUISITION ASSUMPTIONS'!$C23)*'MVLP DASHBOARD'!$C116</f>
        <v>0</v>
      </c>
      <c r="AI45" s="494">
        <f ca="1">('SIM STOCK'!AI$12*'ACQUISITION ASSUMPTIONS'!$C23)*'MVLP DASHBOARD'!$C116</f>
        <v>0</v>
      </c>
      <c r="AJ45" s="494">
        <f ca="1">('SIM STOCK'!AJ$12*'ACQUISITION ASSUMPTIONS'!$C23)*'MVLP DASHBOARD'!$C116</f>
        <v>0</v>
      </c>
      <c r="AK45" s="494">
        <f ca="1">('SIM STOCK'!AK$12*'ACQUISITION ASSUMPTIONS'!$C23)*'MVLP DASHBOARD'!$C116</f>
        <v>0</v>
      </c>
      <c r="AL45" s="494">
        <f ca="1">('SIM STOCK'!AL$12*'ACQUISITION ASSUMPTIONS'!$C23)*'MVLP DASHBOARD'!$C116</f>
        <v>0</v>
      </c>
      <c r="AM45" s="494">
        <f ca="1">('SIM STOCK'!AM$12*'ACQUISITION ASSUMPTIONS'!$C23)*'MVLP DASHBOARD'!$C116</f>
        <v>0</v>
      </c>
      <c r="AN45" s="494">
        <f ca="1">('SIM STOCK'!AN$12*'ACQUISITION ASSUMPTIONS'!$C23)*'MVLP DASHBOARD'!$C116</f>
        <v>0</v>
      </c>
      <c r="AO45" s="494">
        <f ca="1">('SIM STOCK'!AO$12*'ACQUISITION ASSUMPTIONS'!$C23)*'MVLP DASHBOARD'!$C116</f>
        <v>0</v>
      </c>
      <c r="AP45" s="494">
        <f ca="1">('SIM STOCK'!AP$12*'ACQUISITION ASSUMPTIONS'!$C23)*'MVLP DASHBOARD'!$C116</f>
        <v>0</v>
      </c>
      <c r="AQ45" s="494">
        <f ca="1">('SIM STOCK'!AQ$12*'ACQUISITION ASSUMPTIONS'!$C23)*'MVLP DASHBOARD'!$C116</f>
        <v>0</v>
      </c>
      <c r="AR45" s="494">
        <f ca="1">('SIM STOCK'!AR$12*'ACQUISITION ASSUMPTIONS'!$C23)*'MVLP DASHBOARD'!$C116</f>
        <v>0</v>
      </c>
      <c r="AS45" s="494">
        <f ca="1">('SIM STOCK'!AS$12*'ACQUISITION ASSUMPTIONS'!$C23)*'MVLP DASHBOARD'!$C116</f>
        <v>0</v>
      </c>
      <c r="AT45" s="494">
        <f ca="1">('SIM STOCK'!AT$12*'ACQUISITION ASSUMPTIONS'!$C23)*'MVLP DASHBOARD'!$C116</f>
        <v>0</v>
      </c>
      <c r="AU45" s="494">
        <f ca="1">('SIM STOCK'!AU$12*'ACQUISITION ASSUMPTIONS'!$C23)*'MVLP DASHBOARD'!$C116</f>
        <v>0</v>
      </c>
      <c r="AV45" s="494">
        <f ca="1">('SIM STOCK'!AV$12*'ACQUISITION ASSUMPTIONS'!$C23)*'MVLP DASHBOARD'!$C116</f>
        <v>0</v>
      </c>
      <c r="AW45" s="494">
        <f ca="1">('SIM STOCK'!AW$12*'ACQUISITION ASSUMPTIONS'!$C23)*'MVLP DASHBOARD'!$C116</f>
        <v>0</v>
      </c>
      <c r="AX45" s="494">
        <f ca="1">('SIM STOCK'!AX$12*'ACQUISITION ASSUMPTIONS'!$C23)*'MVLP DASHBOARD'!$C116</f>
        <v>0</v>
      </c>
      <c r="AY45" s="494">
        <f ca="1">('SIM STOCK'!AY$12*'ACQUISITION ASSUMPTIONS'!$C23)*'MVLP DASHBOARD'!$C116</f>
        <v>0</v>
      </c>
      <c r="AZ45" s="494">
        <f ca="1">('SIM STOCK'!AZ$12*'ACQUISITION ASSUMPTIONS'!$C23)*'MVLP DASHBOARD'!$C116</f>
        <v>0</v>
      </c>
      <c r="BA45" s="494">
        <f ca="1">('SIM STOCK'!BA$12*'ACQUISITION ASSUMPTIONS'!$C23)*'MVLP DASHBOARD'!$C116</f>
        <v>0</v>
      </c>
      <c r="BB45" s="494">
        <f ca="1">('SIM STOCK'!BB$12*'ACQUISITION ASSUMPTIONS'!$C23)*'MVLP DASHBOARD'!$C116</f>
        <v>0</v>
      </c>
      <c r="BC45" s="494">
        <f ca="1">('SIM STOCK'!BC$12*'ACQUISITION ASSUMPTIONS'!$C23)*'MVLP DASHBOARD'!$C116</f>
        <v>0</v>
      </c>
      <c r="BD45" s="494">
        <f ca="1">('SIM STOCK'!BD$12*'ACQUISITION ASSUMPTIONS'!$C23)*'MVLP DASHBOARD'!$C116</f>
        <v>0</v>
      </c>
      <c r="BE45" s="494">
        <f ca="1">('SIM STOCK'!BE$12*'ACQUISITION ASSUMPTIONS'!$C23)*'MVLP DASHBOARD'!$C116</f>
        <v>0</v>
      </c>
      <c r="BF45" s="494">
        <f ca="1">('SIM STOCK'!BF$12*'ACQUISITION ASSUMPTIONS'!$C23)*'MVLP DASHBOARD'!$C116</f>
        <v>0</v>
      </c>
      <c r="BG45" s="494">
        <f ca="1">('SIM STOCK'!BG$12*'ACQUISITION ASSUMPTIONS'!$C23)*'MVLP DASHBOARD'!$C116</f>
        <v>0</v>
      </c>
      <c r="BH45" s="494">
        <f ca="1">('SIM STOCK'!BH$12*'ACQUISITION ASSUMPTIONS'!$C23)*'MVLP DASHBOARD'!$C116</f>
        <v>0</v>
      </c>
      <c r="BI45" s="494">
        <f ca="1">('SIM STOCK'!BI$12*'ACQUISITION ASSUMPTIONS'!$C23)*'MVLP DASHBOARD'!$C116</f>
        <v>0</v>
      </c>
      <c r="BJ45" s="494">
        <f ca="1">('SIM STOCK'!BJ$12*'ACQUISITION ASSUMPTIONS'!$C23)*'MVLP DASHBOARD'!$C116</f>
        <v>0</v>
      </c>
      <c r="BK45" s="494">
        <f ca="1">('SIM STOCK'!BK$12*'ACQUISITION ASSUMPTIONS'!$C23)*'MVLP DASHBOARD'!$C116</f>
        <v>0</v>
      </c>
      <c r="BL45" s="494">
        <f ca="1">('SIM STOCK'!BL$12*'ACQUISITION ASSUMPTIONS'!$C23)*'MVLP DASHBOARD'!$C116</f>
        <v>0</v>
      </c>
      <c r="BM45" s="494">
        <f ca="1">('SIM STOCK'!BM$12*'ACQUISITION ASSUMPTIONS'!$C23)*'MVLP DASHBOARD'!$C116</f>
        <v>0</v>
      </c>
      <c r="BN45" s="494">
        <f ca="1">('SIM STOCK'!BN$12*'ACQUISITION ASSUMPTIONS'!$C23)*'MVLP DASHBOARD'!$C116</f>
        <v>0</v>
      </c>
      <c r="BO45" s="494">
        <f ca="1">('SIM STOCK'!BO$12*'ACQUISITION ASSUMPTIONS'!$C23)*'MVLP DASHBOARD'!$C116</f>
        <v>0</v>
      </c>
      <c r="BP45" s="494">
        <f ca="1">('SIM STOCK'!BP$12*'ACQUISITION ASSUMPTIONS'!$C23)*'MVLP DASHBOARD'!$C116</f>
        <v>0</v>
      </c>
      <c r="BQ45" s="494">
        <f ca="1">('SIM STOCK'!BQ$12*'ACQUISITION ASSUMPTIONS'!$C23)*'MVLP DASHBOARD'!$C116</f>
        <v>0</v>
      </c>
      <c r="BR45" s="494">
        <f ca="1">('SIM STOCK'!BR$12*'ACQUISITION ASSUMPTIONS'!$C23)*'MVLP DASHBOARD'!$C116</f>
        <v>0</v>
      </c>
    </row>
    <row r="46" spans="2:70" ht="25" customHeight="1" outlineLevel="1">
      <c r="B46" s="182" t="str">
        <f t="shared" si="12"/>
        <v>500 MB</v>
      </c>
      <c r="C46" s="494">
        <f>('SIM STOCK'!C$12*'ACQUISITION ASSUMPTIONS'!$C24)*'MVLP DASHBOARD'!$C117</f>
        <v>0</v>
      </c>
      <c r="D46" s="494">
        <f>('SIM STOCK'!D$12*'ACQUISITION ASSUMPTIONS'!$C24)*'MVLP DASHBOARD'!$C117</f>
        <v>0</v>
      </c>
      <c r="E46" s="494">
        <f>('SIM STOCK'!E$12*'ACQUISITION ASSUMPTIONS'!$C24)*'MVLP DASHBOARD'!$C117</f>
        <v>0</v>
      </c>
      <c r="F46" s="494">
        <f>('SIM STOCK'!F$12*'ACQUISITION ASSUMPTIONS'!$C24)*'MVLP DASHBOARD'!$C117</f>
        <v>0</v>
      </c>
      <c r="G46" s="494">
        <f>('SIM STOCK'!G$12*'ACQUISITION ASSUMPTIONS'!$C24)*'MVLP DASHBOARD'!$C117</f>
        <v>0</v>
      </c>
      <c r="H46" s="494">
        <f>('SIM STOCK'!H$12*'ACQUISITION ASSUMPTIONS'!$C24)*'MVLP DASHBOARD'!$C117</f>
        <v>0</v>
      </c>
      <c r="I46" s="494">
        <f>('SIM STOCK'!I$12*'ACQUISITION ASSUMPTIONS'!$C24)*'MVLP DASHBOARD'!$C117</f>
        <v>0</v>
      </c>
      <c r="J46" s="494">
        <f ca="1">('SIM STOCK'!J$12*'ACQUISITION ASSUMPTIONS'!$C24)*'MVLP DASHBOARD'!$C117</f>
        <v>0</v>
      </c>
      <c r="K46" s="494">
        <f ca="1">('SIM STOCK'!K$12*'ACQUISITION ASSUMPTIONS'!$C24)*'MVLP DASHBOARD'!$C117</f>
        <v>0</v>
      </c>
      <c r="L46" s="494">
        <f ca="1">('SIM STOCK'!L$12*'ACQUISITION ASSUMPTIONS'!$C24)*'MVLP DASHBOARD'!$C117</f>
        <v>0</v>
      </c>
      <c r="M46" s="494">
        <f ca="1">('SIM STOCK'!M$12*'ACQUISITION ASSUMPTIONS'!$C24)*'MVLP DASHBOARD'!$C117</f>
        <v>0</v>
      </c>
      <c r="N46" s="494">
        <f ca="1">('SIM STOCK'!N$12*'ACQUISITION ASSUMPTIONS'!$C24)*'MVLP DASHBOARD'!$C117</f>
        <v>0</v>
      </c>
      <c r="O46" s="494">
        <f ca="1">('SIM STOCK'!O$12*'ACQUISITION ASSUMPTIONS'!$C24)*'MVLP DASHBOARD'!$C117</f>
        <v>0</v>
      </c>
      <c r="P46" s="494">
        <f ca="1">('SIM STOCK'!P$12*'ACQUISITION ASSUMPTIONS'!$C24)*'MVLP DASHBOARD'!$C117</f>
        <v>0</v>
      </c>
      <c r="Q46" s="494">
        <f ca="1">('SIM STOCK'!Q$12*'ACQUISITION ASSUMPTIONS'!$C24)*'MVLP DASHBOARD'!$C117</f>
        <v>0</v>
      </c>
      <c r="R46" s="494">
        <f ca="1">('SIM STOCK'!R$12*'ACQUISITION ASSUMPTIONS'!$C24)*'MVLP DASHBOARD'!$C117</f>
        <v>0</v>
      </c>
      <c r="S46" s="494">
        <f ca="1">('SIM STOCK'!S$12*'ACQUISITION ASSUMPTIONS'!$C24)*'MVLP DASHBOARD'!$C117</f>
        <v>0</v>
      </c>
      <c r="T46" s="494">
        <f ca="1">('SIM STOCK'!T$12*'ACQUISITION ASSUMPTIONS'!$C24)*'MVLP DASHBOARD'!$C117</f>
        <v>0</v>
      </c>
      <c r="U46" s="494">
        <f ca="1">('SIM STOCK'!U$12*'ACQUISITION ASSUMPTIONS'!$C24)*'MVLP DASHBOARD'!$C117</f>
        <v>0</v>
      </c>
      <c r="V46" s="494">
        <f ca="1">('SIM STOCK'!V$12*'ACQUISITION ASSUMPTIONS'!$C24)*'MVLP DASHBOARD'!$C117</f>
        <v>0</v>
      </c>
      <c r="W46" s="494">
        <f ca="1">('SIM STOCK'!W$12*'ACQUISITION ASSUMPTIONS'!$C24)*'MVLP DASHBOARD'!$C117</f>
        <v>0</v>
      </c>
      <c r="X46" s="494">
        <f ca="1">('SIM STOCK'!X$12*'ACQUISITION ASSUMPTIONS'!$C24)*'MVLP DASHBOARD'!$C117</f>
        <v>0</v>
      </c>
      <c r="Y46" s="494">
        <f ca="1">('SIM STOCK'!Y$12*'ACQUISITION ASSUMPTIONS'!$C24)*'MVLP DASHBOARD'!$C117</f>
        <v>0</v>
      </c>
      <c r="Z46" s="494">
        <f ca="1">('SIM STOCK'!Z$12*'ACQUISITION ASSUMPTIONS'!$C24)*'MVLP DASHBOARD'!$C117</f>
        <v>0</v>
      </c>
      <c r="AA46" s="494">
        <f ca="1">('SIM STOCK'!AA$12*'ACQUISITION ASSUMPTIONS'!$C24)*'MVLP DASHBOARD'!$C117</f>
        <v>0</v>
      </c>
      <c r="AB46" s="494">
        <f ca="1">('SIM STOCK'!AB$12*'ACQUISITION ASSUMPTIONS'!$C24)*'MVLP DASHBOARD'!$C117</f>
        <v>0</v>
      </c>
      <c r="AC46" s="494">
        <f ca="1">('SIM STOCK'!AC$12*'ACQUISITION ASSUMPTIONS'!$C24)*'MVLP DASHBOARD'!$C117</f>
        <v>0</v>
      </c>
      <c r="AD46" s="494">
        <f ca="1">('SIM STOCK'!AD$12*'ACQUISITION ASSUMPTIONS'!$C24)*'MVLP DASHBOARD'!$C117</f>
        <v>0</v>
      </c>
      <c r="AE46" s="494">
        <f ca="1">('SIM STOCK'!AE$12*'ACQUISITION ASSUMPTIONS'!$C24)*'MVLP DASHBOARD'!$C117</f>
        <v>0</v>
      </c>
      <c r="AF46" s="494">
        <f ca="1">('SIM STOCK'!AF$12*'ACQUISITION ASSUMPTIONS'!$C24)*'MVLP DASHBOARD'!$C117</f>
        <v>0</v>
      </c>
      <c r="AG46" s="494">
        <f ca="1">('SIM STOCK'!AG$12*'ACQUISITION ASSUMPTIONS'!$C24)*'MVLP DASHBOARD'!$C117</f>
        <v>0</v>
      </c>
      <c r="AH46" s="494">
        <f ca="1">('SIM STOCK'!AH$12*'ACQUISITION ASSUMPTIONS'!$C24)*'MVLP DASHBOARD'!$C117</f>
        <v>0</v>
      </c>
      <c r="AI46" s="494">
        <f ca="1">('SIM STOCK'!AI$12*'ACQUISITION ASSUMPTIONS'!$C24)*'MVLP DASHBOARD'!$C117</f>
        <v>0</v>
      </c>
      <c r="AJ46" s="494">
        <f ca="1">('SIM STOCK'!AJ$12*'ACQUISITION ASSUMPTIONS'!$C24)*'MVLP DASHBOARD'!$C117</f>
        <v>0</v>
      </c>
      <c r="AK46" s="494">
        <f ca="1">('SIM STOCK'!AK$12*'ACQUISITION ASSUMPTIONS'!$C24)*'MVLP DASHBOARD'!$C117</f>
        <v>0</v>
      </c>
      <c r="AL46" s="494">
        <f ca="1">('SIM STOCK'!AL$12*'ACQUISITION ASSUMPTIONS'!$C24)*'MVLP DASHBOARD'!$C117</f>
        <v>0</v>
      </c>
      <c r="AM46" s="494">
        <f ca="1">('SIM STOCK'!AM$12*'ACQUISITION ASSUMPTIONS'!$C24)*'MVLP DASHBOARD'!$C117</f>
        <v>0</v>
      </c>
      <c r="AN46" s="494">
        <f ca="1">('SIM STOCK'!AN$12*'ACQUISITION ASSUMPTIONS'!$C24)*'MVLP DASHBOARD'!$C117</f>
        <v>0</v>
      </c>
      <c r="AO46" s="494">
        <f ca="1">('SIM STOCK'!AO$12*'ACQUISITION ASSUMPTIONS'!$C24)*'MVLP DASHBOARD'!$C117</f>
        <v>0</v>
      </c>
      <c r="AP46" s="494">
        <f ca="1">('SIM STOCK'!AP$12*'ACQUISITION ASSUMPTIONS'!$C24)*'MVLP DASHBOARD'!$C117</f>
        <v>0</v>
      </c>
      <c r="AQ46" s="494">
        <f ca="1">('SIM STOCK'!AQ$12*'ACQUISITION ASSUMPTIONS'!$C24)*'MVLP DASHBOARD'!$C117</f>
        <v>0</v>
      </c>
      <c r="AR46" s="494">
        <f ca="1">('SIM STOCK'!AR$12*'ACQUISITION ASSUMPTIONS'!$C24)*'MVLP DASHBOARD'!$C117</f>
        <v>0</v>
      </c>
      <c r="AS46" s="494">
        <f ca="1">('SIM STOCK'!AS$12*'ACQUISITION ASSUMPTIONS'!$C24)*'MVLP DASHBOARD'!$C117</f>
        <v>0</v>
      </c>
      <c r="AT46" s="494">
        <f ca="1">('SIM STOCK'!AT$12*'ACQUISITION ASSUMPTIONS'!$C24)*'MVLP DASHBOARD'!$C117</f>
        <v>0</v>
      </c>
      <c r="AU46" s="494">
        <f ca="1">('SIM STOCK'!AU$12*'ACQUISITION ASSUMPTIONS'!$C24)*'MVLP DASHBOARD'!$C117</f>
        <v>0</v>
      </c>
      <c r="AV46" s="494">
        <f ca="1">('SIM STOCK'!AV$12*'ACQUISITION ASSUMPTIONS'!$C24)*'MVLP DASHBOARD'!$C117</f>
        <v>0</v>
      </c>
      <c r="AW46" s="494">
        <f ca="1">('SIM STOCK'!AW$12*'ACQUISITION ASSUMPTIONS'!$C24)*'MVLP DASHBOARD'!$C117</f>
        <v>0</v>
      </c>
      <c r="AX46" s="494">
        <f ca="1">('SIM STOCK'!AX$12*'ACQUISITION ASSUMPTIONS'!$C24)*'MVLP DASHBOARD'!$C117</f>
        <v>0</v>
      </c>
      <c r="AY46" s="494">
        <f ca="1">('SIM STOCK'!AY$12*'ACQUISITION ASSUMPTIONS'!$C24)*'MVLP DASHBOARD'!$C117</f>
        <v>0</v>
      </c>
      <c r="AZ46" s="494">
        <f ca="1">('SIM STOCK'!AZ$12*'ACQUISITION ASSUMPTIONS'!$C24)*'MVLP DASHBOARD'!$C117</f>
        <v>0</v>
      </c>
      <c r="BA46" s="494">
        <f ca="1">('SIM STOCK'!BA$12*'ACQUISITION ASSUMPTIONS'!$C24)*'MVLP DASHBOARD'!$C117</f>
        <v>0</v>
      </c>
      <c r="BB46" s="494">
        <f ca="1">('SIM STOCK'!BB$12*'ACQUISITION ASSUMPTIONS'!$C24)*'MVLP DASHBOARD'!$C117</f>
        <v>0</v>
      </c>
      <c r="BC46" s="494">
        <f ca="1">('SIM STOCK'!BC$12*'ACQUISITION ASSUMPTIONS'!$C24)*'MVLP DASHBOARD'!$C117</f>
        <v>0</v>
      </c>
      <c r="BD46" s="494">
        <f ca="1">('SIM STOCK'!BD$12*'ACQUISITION ASSUMPTIONS'!$C24)*'MVLP DASHBOARD'!$C117</f>
        <v>0</v>
      </c>
      <c r="BE46" s="494">
        <f ca="1">('SIM STOCK'!BE$12*'ACQUISITION ASSUMPTIONS'!$C24)*'MVLP DASHBOARD'!$C117</f>
        <v>0</v>
      </c>
      <c r="BF46" s="494">
        <f ca="1">('SIM STOCK'!BF$12*'ACQUISITION ASSUMPTIONS'!$C24)*'MVLP DASHBOARD'!$C117</f>
        <v>0</v>
      </c>
      <c r="BG46" s="494">
        <f ca="1">('SIM STOCK'!BG$12*'ACQUISITION ASSUMPTIONS'!$C24)*'MVLP DASHBOARD'!$C117</f>
        <v>0</v>
      </c>
      <c r="BH46" s="494">
        <f ca="1">('SIM STOCK'!BH$12*'ACQUISITION ASSUMPTIONS'!$C24)*'MVLP DASHBOARD'!$C117</f>
        <v>0</v>
      </c>
      <c r="BI46" s="494">
        <f ca="1">('SIM STOCK'!BI$12*'ACQUISITION ASSUMPTIONS'!$C24)*'MVLP DASHBOARD'!$C117</f>
        <v>0</v>
      </c>
      <c r="BJ46" s="494">
        <f ca="1">('SIM STOCK'!BJ$12*'ACQUISITION ASSUMPTIONS'!$C24)*'MVLP DASHBOARD'!$C117</f>
        <v>0</v>
      </c>
      <c r="BK46" s="494">
        <f ca="1">('SIM STOCK'!BK$12*'ACQUISITION ASSUMPTIONS'!$C24)*'MVLP DASHBOARD'!$C117</f>
        <v>0</v>
      </c>
      <c r="BL46" s="494">
        <f ca="1">('SIM STOCK'!BL$12*'ACQUISITION ASSUMPTIONS'!$C24)*'MVLP DASHBOARD'!$C117</f>
        <v>0</v>
      </c>
      <c r="BM46" s="494">
        <f ca="1">('SIM STOCK'!BM$12*'ACQUISITION ASSUMPTIONS'!$C24)*'MVLP DASHBOARD'!$C117</f>
        <v>0</v>
      </c>
      <c r="BN46" s="494">
        <f ca="1">('SIM STOCK'!BN$12*'ACQUISITION ASSUMPTIONS'!$C24)*'MVLP DASHBOARD'!$C117</f>
        <v>0</v>
      </c>
      <c r="BO46" s="494">
        <f ca="1">('SIM STOCK'!BO$12*'ACQUISITION ASSUMPTIONS'!$C24)*'MVLP DASHBOARD'!$C117</f>
        <v>0</v>
      </c>
      <c r="BP46" s="494">
        <f ca="1">('SIM STOCK'!BP$12*'ACQUISITION ASSUMPTIONS'!$C24)*'MVLP DASHBOARD'!$C117</f>
        <v>0</v>
      </c>
      <c r="BQ46" s="494">
        <f ca="1">('SIM STOCK'!BQ$12*'ACQUISITION ASSUMPTIONS'!$C24)*'MVLP DASHBOARD'!$C117</f>
        <v>0</v>
      </c>
      <c r="BR46" s="494">
        <f ca="1">('SIM STOCK'!BR$12*'ACQUISITION ASSUMPTIONS'!$C24)*'MVLP DASHBOARD'!$C117</f>
        <v>0</v>
      </c>
    </row>
    <row r="47" spans="2:70" ht="25" customHeight="1" outlineLevel="1">
      <c r="B47" s="182" t="str">
        <f t="shared" si="12"/>
        <v>1.2 GB</v>
      </c>
      <c r="C47" s="494">
        <f>('SIM STOCK'!C$12*'ACQUISITION ASSUMPTIONS'!$C25)*'MVLP DASHBOARD'!$C118</f>
        <v>0</v>
      </c>
      <c r="D47" s="494">
        <f>('SIM STOCK'!D$12*'ACQUISITION ASSUMPTIONS'!$C25)*'MVLP DASHBOARD'!$C118</f>
        <v>0</v>
      </c>
      <c r="E47" s="494">
        <f>('SIM STOCK'!E$12*'ACQUISITION ASSUMPTIONS'!$C25)*'MVLP DASHBOARD'!$C118</f>
        <v>0</v>
      </c>
      <c r="F47" s="494">
        <f>('SIM STOCK'!F$12*'ACQUISITION ASSUMPTIONS'!$C25)*'MVLP DASHBOARD'!$C118</f>
        <v>0</v>
      </c>
      <c r="G47" s="494">
        <f>('SIM STOCK'!G$12*'ACQUISITION ASSUMPTIONS'!$C25)*'MVLP DASHBOARD'!$C118</f>
        <v>0</v>
      </c>
      <c r="H47" s="494">
        <f>('SIM STOCK'!H$12*'ACQUISITION ASSUMPTIONS'!$C25)*'MVLP DASHBOARD'!$C118</f>
        <v>0</v>
      </c>
      <c r="I47" s="494">
        <f>('SIM STOCK'!I$12*'ACQUISITION ASSUMPTIONS'!$C25)*'MVLP DASHBOARD'!$C118</f>
        <v>0</v>
      </c>
      <c r="J47" s="494">
        <f ca="1">('SIM STOCK'!J$12*'ACQUISITION ASSUMPTIONS'!$C25)*'MVLP DASHBOARD'!$C118</f>
        <v>0</v>
      </c>
      <c r="K47" s="494">
        <f ca="1">('SIM STOCK'!K$12*'ACQUISITION ASSUMPTIONS'!$C25)*'MVLP DASHBOARD'!$C118</f>
        <v>0</v>
      </c>
      <c r="L47" s="494">
        <f ca="1">('SIM STOCK'!L$12*'ACQUISITION ASSUMPTIONS'!$C25)*'MVLP DASHBOARD'!$C118</f>
        <v>0</v>
      </c>
      <c r="M47" s="494">
        <f ca="1">('SIM STOCK'!M$12*'ACQUISITION ASSUMPTIONS'!$C25)*'MVLP DASHBOARD'!$C118</f>
        <v>0</v>
      </c>
      <c r="N47" s="494">
        <f ca="1">('SIM STOCK'!N$12*'ACQUISITION ASSUMPTIONS'!$C25)*'MVLP DASHBOARD'!$C118</f>
        <v>0</v>
      </c>
      <c r="O47" s="494">
        <f ca="1">('SIM STOCK'!O$12*'ACQUISITION ASSUMPTIONS'!$C25)*'MVLP DASHBOARD'!$C118</f>
        <v>0</v>
      </c>
      <c r="P47" s="494">
        <f ca="1">('SIM STOCK'!P$12*'ACQUISITION ASSUMPTIONS'!$C25)*'MVLP DASHBOARD'!$C118</f>
        <v>0</v>
      </c>
      <c r="Q47" s="494">
        <f ca="1">('SIM STOCK'!Q$12*'ACQUISITION ASSUMPTIONS'!$C25)*'MVLP DASHBOARD'!$C118</f>
        <v>0</v>
      </c>
      <c r="R47" s="494">
        <f ca="1">('SIM STOCK'!R$12*'ACQUISITION ASSUMPTIONS'!$C25)*'MVLP DASHBOARD'!$C118</f>
        <v>0</v>
      </c>
      <c r="S47" s="494">
        <f ca="1">('SIM STOCK'!S$12*'ACQUISITION ASSUMPTIONS'!$C25)*'MVLP DASHBOARD'!$C118</f>
        <v>0</v>
      </c>
      <c r="T47" s="494">
        <f ca="1">('SIM STOCK'!T$12*'ACQUISITION ASSUMPTIONS'!$C25)*'MVLP DASHBOARD'!$C118</f>
        <v>0</v>
      </c>
      <c r="U47" s="494">
        <f ca="1">('SIM STOCK'!U$12*'ACQUISITION ASSUMPTIONS'!$C25)*'MVLP DASHBOARD'!$C118</f>
        <v>0</v>
      </c>
      <c r="V47" s="494">
        <f ca="1">('SIM STOCK'!V$12*'ACQUISITION ASSUMPTIONS'!$C25)*'MVLP DASHBOARD'!$C118</f>
        <v>0</v>
      </c>
      <c r="W47" s="494">
        <f ca="1">('SIM STOCK'!W$12*'ACQUISITION ASSUMPTIONS'!$C25)*'MVLP DASHBOARD'!$C118</f>
        <v>0</v>
      </c>
      <c r="X47" s="494">
        <f ca="1">('SIM STOCK'!X$12*'ACQUISITION ASSUMPTIONS'!$C25)*'MVLP DASHBOARD'!$C118</f>
        <v>0</v>
      </c>
      <c r="Y47" s="494">
        <f ca="1">('SIM STOCK'!Y$12*'ACQUISITION ASSUMPTIONS'!$C25)*'MVLP DASHBOARD'!$C118</f>
        <v>0</v>
      </c>
      <c r="Z47" s="494">
        <f ca="1">('SIM STOCK'!Z$12*'ACQUISITION ASSUMPTIONS'!$C25)*'MVLP DASHBOARD'!$C118</f>
        <v>0</v>
      </c>
      <c r="AA47" s="494">
        <f ca="1">('SIM STOCK'!AA$12*'ACQUISITION ASSUMPTIONS'!$C25)*'MVLP DASHBOARD'!$C118</f>
        <v>0</v>
      </c>
      <c r="AB47" s="494">
        <f ca="1">('SIM STOCK'!AB$12*'ACQUISITION ASSUMPTIONS'!$C25)*'MVLP DASHBOARD'!$C118</f>
        <v>0</v>
      </c>
      <c r="AC47" s="494">
        <f ca="1">('SIM STOCK'!AC$12*'ACQUISITION ASSUMPTIONS'!$C25)*'MVLP DASHBOARD'!$C118</f>
        <v>0</v>
      </c>
      <c r="AD47" s="494">
        <f ca="1">('SIM STOCK'!AD$12*'ACQUISITION ASSUMPTIONS'!$C25)*'MVLP DASHBOARD'!$C118</f>
        <v>0</v>
      </c>
      <c r="AE47" s="494">
        <f ca="1">('SIM STOCK'!AE$12*'ACQUISITION ASSUMPTIONS'!$C25)*'MVLP DASHBOARD'!$C118</f>
        <v>0</v>
      </c>
      <c r="AF47" s="494">
        <f ca="1">('SIM STOCK'!AF$12*'ACQUISITION ASSUMPTIONS'!$C25)*'MVLP DASHBOARD'!$C118</f>
        <v>0</v>
      </c>
      <c r="AG47" s="494">
        <f ca="1">('SIM STOCK'!AG$12*'ACQUISITION ASSUMPTIONS'!$C25)*'MVLP DASHBOARD'!$C118</f>
        <v>0</v>
      </c>
      <c r="AH47" s="494">
        <f ca="1">('SIM STOCK'!AH$12*'ACQUISITION ASSUMPTIONS'!$C25)*'MVLP DASHBOARD'!$C118</f>
        <v>0</v>
      </c>
      <c r="AI47" s="494">
        <f ca="1">('SIM STOCK'!AI$12*'ACQUISITION ASSUMPTIONS'!$C25)*'MVLP DASHBOARD'!$C118</f>
        <v>0</v>
      </c>
      <c r="AJ47" s="494">
        <f ca="1">('SIM STOCK'!AJ$12*'ACQUISITION ASSUMPTIONS'!$C25)*'MVLP DASHBOARD'!$C118</f>
        <v>0</v>
      </c>
      <c r="AK47" s="494">
        <f ca="1">('SIM STOCK'!AK$12*'ACQUISITION ASSUMPTIONS'!$C25)*'MVLP DASHBOARD'!$C118</f>
        <v>0</v>
      </c>
      <c r="AL47" s="494">
        <f ca="1">('SIM STOCK'!AL$12*'ACQUISITION ASSUMPTIONS'!$C25)*'MVLP DASHBOARD'!$C118</f>
        <v>0</v>
      </c>
      <c r="AM47" s="494">
        <f ca="1">('SIM STOCK'!AM$12*'ACQUISITION ASSUMPTIONS'!$C25)*'MVLP DASHBOARD'!$C118</f>
        <v>0</v>
      </c>
      <c r="AN47" s="494">
        <f ca="1">('SIM STOCK'!AN$12*'ACQUISITION ASSUMPTIONS'!$C25)*'MVLP DASHBOARD'!$C118</f>
        <v>0</v>
      </c>
      <c r="AO47" s="494">
        <f ca="1">('SIM STOCK'!AO$12*'ACQUISITION ASSUMPTIONS'!$C25)*'MVLP DASHBOARD'!$C118</f>
        <v>0</v>
      </c>
      <c r="AP47" s="494">
        <f ca="1">('SIM STOCK'!AP$12*'ACQUISITION ASSUMPTIONS'!$C25)*'MVLP DASHBOARD'!$C118</f>
        <v>0</v>
      </c>
      <c r="AQ47" s="494">
        <f ca="1">('SIM STOCK'!AQ$12*'ACQUISITION ASSUMPTIONS'!$C25)*'MVLP DASHBOARD'!$C118</f>
        <v>0</v>
      </c>
      <c r="AR47" s="494">
        <f ca="1">('SIM STOCK'!AR$12*'ACQUISITION ASSUMPTIONS'!$C25)*'MVLP DASHBOARD'!$C118</f>
        <v>0</v>
      </c>
      <c r="AS47" s="494">
        <f ca="1">('SIM STOCK'!AS$12*'ACQUISITION ASSUMPTIONS'!$C25)*'MVLP DASHBOARD'!$C118</f>
        <v>0</v>
      </c>
      <c r="AT47" s="494">
        <f ca="1">('SIM STOCK'!AT$12*'ACQUISITION ASSUMPTIONS'!$C25)*'MVLP DASHBOARD'!$C118</f>
        <v>0</v>
      </c>
      <c r="AU47" s="494">
        <f ca="1">('SIM STOCK'!AU$12*'ACQUISITION ASSUMPTIONS'!$C25)*'MVLP DASHBOARD'!$C118</f>
        <v>0</v>
      </c>
      <c r="AV47" s="494">
        <f ca="1">('SIM STOCK'!AV$12*'ACQUISITION ASSUMPTIONS'!$C25)*'MVLP DASHBOARD'!$C118</f>
        <v>0</v>
      </c>
      <c r="AW47" s="494">
        <f ca="1">('SIM STOCK'!AW$12*'ACQUISITION ASSUMPTIONS'!$C25)*'MVLP DASHBOARD'!$C118</f>
        <v>0</v>
      </c>
      <c r="AX47" s="494">
        <f ca="1">('SIM STOCK'!AX$12*'ACQUISITION ASSUMPTIONS'!$C25)*'MVLP DASHBOARD'!$C118</f>
        <v>0</v>
      </c>
      <c r="AY47" s="494">
        <f ca="1">('SIM STOCK'!AY$12*'ACQUISITION ASSUMPTIONS'!$C25)*'MVLP DASHBOARD'!$C118</f>
        <v>0</v>
      </c>
      <c r="AZ47" s="494">
        <f ca="1">('SIM STOCK'!AZ$12*'ACQUISITION ASSUMPTIONS'!$C25)*'MVLP DASHBOARD'!$C118</f>
        <v>0</v>
      </c>
      <c r="BA47" s="494">
        <f ca="1">('SIM STOCK'!BA$12*'ACQUISITION ASSUMPTIONS'!$C25)*'MVLP DASHBOARD'!$C118</f>
        <v>0</v>
      </c>
      <c r="BB47" s="494">
        <f ca="1">('SIM STOCK'!BB$12*'ACQUISITION ASSUMPTIONS'!$C25)*'MVLP DASHBOARD'!$C118</f>
        <v>0</v>
      </c>
      <c r="BC47" s="494">
        <f ca="1">('SIM STOCK'!BC$12*'ACQUISITION ASSUMPTIONS'!$C25)*'MVLP DASHBOARD'!$C118</f>
        <v>0</v>
      </c>
      <c r="BD47" s="494">
        <f ca="1">('SIM STOCK'!BD$12*'ACQUISITION ASSUMPTIONS'!$C25)*'MVLP DASHBOARD'!$C118</f>
        <v>0</v>
      </c>
      <c r="BE47" s="494">
        <f ca="1">('SIM STOCK'!BE$12*'ACQUISITION ASSUMPTIONS'!$C25)*'MVLP DASHBOARD'!$C118</f>
        <v>0</v>
      </c>
      <c r="BF47" s="494">
        <f ca="1">('SIM STOCK'!BF$12*'ACQUISITION ASSUMPTIONS'!$C25)*'MVLP DASHBOARD'!$C118</f>
        <v>0</v>
      </c>
      <c r="BG47" s="494">
        <f ca="1">('SIM STOCK'!BG$12*'ACQUISITION ASSUMPTIONS'!$C25)*'MVLP DASHBOARD'!$C118</f>
        <v>0</v>
      </c>
      <c r="BH47" s="494">
        <f ca="1">('SIM STOCK'!BH$12*'ACQUISITION ASSUMPTIONS'!$C25)*'MVLP DASHBOARD'!$C118</f>
        <v>0</v>
      </c>
      <c r="BI47" s="494">
        <f ca="1">('SIM STOCK'!BI$12*'ACQUISITION ASSUMPTIONS'!$C25)*'MVLP DASHBOARD'!$C118</f>
        <v>0</v>
      </c>
      <c r="BJ47" s="494">
        <f ca="1">('SIM STOCK'!BJ$12*'ACQUISITION ASSUMPTIONS'!$C25)*'MVLP DASHBOARD'!$C118</f>
        <v>0</v>
      </c>
      <c r="BK47" s="494">
        <f ca="1">('SIM STOCK'!BK$12*'ACQUISITION ASSUMPTIONS'!$C25)*'MVLP DASHBOARD'!$C118</f>
        <v>0</v>
      </c>
      <c r="BL47" s="494">
        <f ca="1">('SIM STOCK'!BL$12*'ACQUISITION ASSUMPTIONS'!$C25)*'MVLP DASHBOARD'!$C118</f>
        <v>0</v>
      </c>
      <c r="BM47" s="494">
        <f ca="1">('SIM STOCK'!BM$12*'ACQUISITION ASSUMPTIONS'!$C25)*'MVLP DASHBOARD'!$C118</f>
        <v>0</v>
      </c>
      <c r="BN47" s="494">
        <f ca="1">('SIM STOCK'!BN$12*'ACQUISITION ASSUMPTIONS'!$C25)*'MVLP DASHBOARD'!$C118</f>
        <v>0</v>
      </c>
      <c r="BO47" s="494">
        <f ca="1">('SIM STOCK'!BO$12*'ACQUISITION ASSUMPTIONS'!$C25)*'MVLP DASHBOARD'!$C118</f>
        <v>0</v>
      </c>
      <c r="BP47" s="494">
        <f ca="1">('SIM STOCK'!BP$12*'ACQUISITION ASSUMPTIONS'!$C25)*'MVLP DASHBOARD'!$C118</f>
        <v>0</v>
      </c>
      <c r="BQ47" s="494">
        <f ca="1">('SIM STOCK'!BQ$12*'ACQUISITION ASSUMPTIONS'!$C25)*'MVLP DASHBOARD'!$C118</f>
        <v>0</v>
      </c>
      <c r="BR47" s="494">
        <f ca="1">('SIM STOCK'!BR$12*'ACQUISITION ASSUMPTIONS'!$C25)*'MVLP DASHBOARD'!$C118</f>
        <v>0</v>
      </c>
    </row>
    <row r="48" spans="2:70" ht="25" customHeight="1" outlineLevel="1">
      <c r="B48" s="182" t="str">
        <f t="shared" ref="B48" si="13">B59</f>
        <v>2.5 GB</v>
      </c>
      <c r="C48" s="494">
        <f>('SIM STOCK'!C$12*'ACQUISITION ASSUMPTIONS'!$C26)*'MVLP DASHBOARD'!$C119</f>
        <v>0</v>
      </c>
      <c r="D48" s="494">
        <f>('SIM STOCK'!D$12*'ACQUISITION ASSUMPTIONS'!$C26)*'MVLP DASHBOARD'!$C119</f>
        <v>0</v>
      </c>
      <c r="E48" s="494">
        <f>('SIM STOCK'!E$12*'ACQUISITION ASSUMPTIONS'!$C26)*'MVLP DASHBOARD'!$C119</f>
        <v>0</v>
      </c>
      <c r="F48" s="494">
        <f>('SIM STOCK'!F$12*'ACQUISITION ASSUMPTIONS'!$C26)*'MVLP DASHBOARD'!$C119</f>
        <v>0</v>
      </c>
      <c r="G48" s="494">
        <f>('SIM STOCK'!G$12*'ACQUISITION ASSUMPTIONS'!$C26)*'MVLP DASHBOARD'!$C119</f>
        <v>0</v>
      </c>
      <c r="H48" s="494">
        <f>('SIM STOCK'!H$12*'ACQUISITION ASSUMPTIONS'!$C26)*'MVLP DASHBOARD'!$C119</f>
        <v>0</v>
      </c>
      <c r="I48" s="494">
        <f>('SIM STOCK'!I$12*'ACQUISITION ASSUMPTIONS'!$C26)*'MVLP DASHBOARD'!$C119</f>
        <v>0</v>
      </c>
      <c r="J48" s="494">
        <f ca="1">('SIM STOCK'!J$12*'ACQUISITION ASSUMPTIONS'!$C26)*'MVLP DASHBOARD'!$C119</f>
        <v>0</v>
      </c>
      <c r="K48" s="494">
        <f ca="1">('SIM STOCK'!K$12*'ACQUISITION ASSUMPTIONS'!$C26)*'MVLP DASHBOARD'!$C119</f>
        <v>0</v>
      </c>
      <c r="L48" s="494">
        <f ca="1">('SIM STOCK'!L$12*'ACQUISITION ASSUMPTIONS'!$C26)*'MVLP DASHBOARD'!$C119</f>
        <v>0</v>
      </c>
      <c r="M48" s="494">
        <f ca="1">('SIM STOCK'!M$12*'ACQUISITION ASSUMPTIONS'!$C26)*'MVLP DASHBOARD'!$C119</f>
        <v>0</v>
      </c>
      <c r="N48" s="494">
        <f ca="1">('SIM STOCK'!N$12*'ACQUISITION ASSUMPTIONS'!$C26)*'MVLP DASHBOARD'!$C119</f>
        <v>0</v>
      </c>
      <c r="O48" s="494">
        <f ca="1">('SIM STOCK'!O$12*'ACQUISITION ASSUMPTIONS'!$C26)*'MVLP DASHBOARD'!$C119</f>
        <v>0</v>
      </c>
      <c r="P48" s="494">
        <f ca="1">('SIM STOCK'!P$12*'ACQUISITION ASSUMPTIONS'!$C26)*'MVLP DASHBOARD'!$C119</f>
        <v>0</v>
      </c>
      <c r="Q48" s="494">
        <f ca="1">('SIM STOCK'!Q$12*'ACQUISITION ASSUMPTIONS'!$C26)*'MVLP DASHBOARD'!$C119</f>
        <v>0</v>
      </c>
      <c r="R48" s="494">
        <f ca="1">('SIM STOCK'!R$12*'ACQUISITION ASSUMPTIONS'!$C26)*'MVLP DASHBOARD'!$C119</f>
        <v>0</v>
      </c>
      <c r="S48" s="494">
        <f ca="1">('SIM STOCK'!S$12*'ACQUISITION ASSUMPTIONS'!$C26)*'MVLP DASHBOARD'!$C119</f>
        <v>0</v>
      </c>
      <c r="T48" s="494">
        <f ca="1">('SIM STOCK'!T$12*'ACQUISITION ASSUMPTIONS'!$C26)*'MVLP DASHBOARD'!$C119</f>
        <v>0</v>
      </c>
      <c r="U48" s="494">
        <f ca="1">('SIM STOCK'!U$12*'ACQUISITION ASSUMPTIONS'!$C26)*'MVLP DASHBOARD'!$C119</f>
        <v>0</v>
      </c>
      <c r="V48" s="494">
        <f ca="1">('SIM STOCK'!V$12*'ACQUISITION ASSUMPTIONS'!$C26)*'MVLP DASHBOARD'!$C119</f>
        <v>0</v>
      </c>
      <c r="W48" s="494">
        <f ca="1">('SIM STOCK'!W$12*'ACQUISITION ASSUMPTIONS'!$C26)*'MVLP DASHBOARD'!$C119</f>
        <v>0</v>
      </c>
      <c r="X48" s="494">
        <f ca="1">('SIM STOCK'!X$12*'ACQUISITION ASSUMPTIONS'!$C26)*'MVLP DASHBOARD'!$C119</f>
        <v>0</v>
      </c>
      <c r="Y48" s="494">
        <f ca="1">('SIM STOCK'!Y$12*'ACQUISITION ASSUMPTIONS'!$C26)*'MVLP DASHBOARD'!$C119</f>
        <v>0</v>
      </c>
      <c r="Z48" s="494">
        <f ca="1">('SIM STOCK'!Z$12*'ACQUISITION ASSUMPTIONS'!$C26)*'MVLP DASHBOARD'!$C119</f>
        <v>0</v>
      </c>
      <c r="AA48" s="494">
        <f ca="1">('SIM STOCK'!AA$12*'ACQUISITION ASSUMPTIONS'!$C26)*'MVLP DASHBOARD'!$C119</f>
        <v>0</v>
      </c>
      <c r="AB48" s="494">
        <f ca="1">('SIM STOCK'!AB$12*'ACQUISITION ASSUMPTIONS'!$C26)*'MVLP DASHBOARD'!$C119</f>
        <v>0</v>
      </c>
      <c r="AC48" s="494">
        <f ca="1">('SIM STOCK'!AC$12*'ACQUISITION ASSUMPTIONS'!$C26)*'MVLP DASHBOARD'!$C119</f>
        <v>0</v>
      </c>
      <c r="AD48" s="494">
        <f ca="1">('SIM STOCK'!AD$12*'ACQUISITION ASSUMPTIONS'!$C26)*'MVLP DASHBOARD'!$C119</f>
        <v>0</v>
      </c>
      <c r="AE48" s="494">
        <f ca="1">('SIM STOCK'!AE$12*'ACQUISITION ASSUMPTIONS'!$C26)*'MVLP DASHBOARD'!$C119</f>
        <v>0</v>
      </c>
      <c r="AF48" s="494">
        <f ca="1">('SIM STOCK'!AF$12*'ACQUISITION ASSUMPTIONS'!$C26)*'MVLP DASHBOARD'!$C119</f>
        <v>0</v>
      </c>
      <c r="AG48" s="494">
        <f ca="1">('SIM STOCK'!AG$12*'ACQUISITION ASSUMPTIONS'!$C26)*'MVLP DASHBOARD'!$C119</f>
        <v>0</v>
      </c>
      <c r="AH48" s="494">
        <f ca="1">('SIM STOCK'!AH$12*'ACQUISITION ASSUMPTIONS'!$C26)*'MVLP DASHBOARD'!$C119</f>
        <v>0</v>
      </c>
      <c r="AI48" s="494">
        <f ca="1">('SIM STOCK'!AI$12*'ACQUISITION ASSUMPTIONS'!$C26)*'MVLP DASHBOARD'!$C119</f>
        <v>0</v>
      </c>
      <c r="AJ48" s="494">
        <f ca="1">('SIM STOCK'!AJ$12*'ACQUISITION ASSUMPTIONS'!$C26)*'MVLP DASHBOARD'!$C119</f>
        <v>0</v>
      </c>
      <c r="AK48" s="494">
        <f ca="1">('SIM STOCK'!AK$12*'ACQUISITION ASSUMPTIONS'!$C26)*'MVLP DASHBOARD'!$C119</f>
        <v>0</v>
      </c>
      <c r="AL48" s="494">
        <f ca="1">('SIM STOCK'!AL$12*'ACQUISITION ASSUMPTIONS'!$C26)*'MVLP DASHBOARD'!$C119</f>
        <v>0</v>
      </c>
      <c r="AM48" s="494">
        <f ca="1">('SIM STOCK'!AM$12*'ACQUISITION ASSUMPTIONS'!$C26)*'MVLP DASHBOARD'!$C119</f>
        <v>0</v>
      </c>
      <c r="AN48" s="494">
        <f ca="1">('SIM STOCK'!AN$12*'ACQUISITION ASSUMPTIONS'!$C26)*'MVLP DASHBOARD'!$C119</f>
        <v>0</v>
      </c>
      <c r="AO48" s="494">
        <f ca="1">('SIM STOCK'!AO$12*'ACQUISITION ASSUMPTIONS'!$C26)*'MVLP DASHBOARD'!$C119</f>
        <v>0</v>
      </c>
      <c r="AP48" s="494">
        <f ca="1">('SIM STOCK'!AP$12*'ACQUISITION ASSUMPTIONS'!$C26)*'MVLP DASHBOARD'!$C119</f>
        <v>0</v>
      </c>
      <c r="AQ48" s="494">
        <f ca="1">('SIM STOCK'!AQ$12*'ACQUISITION ASSUMPTIONS'!$C26)*'MVLP DASHBOARD'!$C119</f>
        <v>0</v>
      </c>
      <c r="AR48" s="494">
        <f ca="1">('SIM STOCK'!AR$12*'ACQUISITION ASSUMPTIONS'!$C26)*'MVLP DASHBOARD'!$C119</f>
        <v>0</v>
      </c>
      <c r="AS48" s="494">
        <f ca="1">('SIM STOCK'!AS$12*'ACQUISITION ASSUMPTIONS'!$C26)*'MVLP DASHBOARD'!$C119</f>
        <v>0</v>
      </c>
      <c r="AT48" s="494">
        <f ca="1">('SIM STOCK'!AT$12*'ACQUISITION ASSUMPTIONS'!$C26)*'MVLP DASHBOARD'!$C119</f>
        <v>0</v>
      </c>
      <c r="AU48" s="494">
        <f ca="1">('SIM STOCK'!AU$12*'ACQUISITION ASSUMPTIONS'!$C26)*'MVLP DASHBOARD'!$C119</f>
        <v>0</v>
      </c>
      <c r="AV48" s="494">
        <f ca="1">('SIM STOCK'!AV$12*'ACQUISITION ASSUMPTIONS'!$C26)*'MVLP DASHBOARD'!$C119</f>
        <v>0</v>
      </c>
      <c r="AW48" s="494">
        <f ca="1">('SIM STOCK'!AW$12*'ACQUISITION ASSUMPTIONS'!$C26)*'MVLP DASHBOARD'!$C119</f>
        <v>0</v>
      </c>
      <c r="AX48" s="494">
        <f ca="1">('SIM STOCK'!AX$12*'ACQUISITION ASSUMPTIONS'!$C26)*'MVLP DASHBOARD'!$C119</f>
        <v>0</v>
      </c>
      <c r="AY48" s="494">
        <f ca="1">('SIM STOCK'!AY$12*'ACQUISITION ASSUMPTIONS'!$C26)*'MVLP DASHBOARD'!$C119</f>
        <v>0</v>
      </c>
      <c r="AZ48" s="494">
        <f ca="1">('SIM STOCK'!AZ$12*'ACQUISITION ASSUMPTIONS'!$C26)*'MVLP DASHBOARD'!$C119</f>
        <v>0</v>
      </c>
      <c r="BA48" s="494">
        <f ca="1">('SIM STOCK'!BA$12*'ACQUISITION ASSUMPTIONS'!$C26)*'MVLP DASHBOARD'!$C119</f>
        <v>0</v>
      </c>
      <c r="BB48" s="494">
        <f ca="1">('SIM STOCK'!BB$12*'ACQUISITION ASSUMPTIONS'!$C26)*'MVLP DASHBOARD'!$C119</f>
        <v>0</v>
      </c>
      <c r="BC48" s="494">
        <f ca="1">('SIM STOCK'!BC$12*'ACQUISITION ASSUMPTIONS'!$C26)*'MVLP DASHBOARD'!$C119</f>
        <v>0</v>
      </c>
      <c r="BD48" s="494">
        <f ca="1">('SIM STOCK'!BD$12*'ACQUISITION ASSUMPTIONS'!$C26)*'MVLP DASHBOARD'!$C119</f>
        <v>0</v>
      </c>
      <c r="BE48" s="494">
        <f ca="1">('SIM STOCK'!BE$12*'ACQUISITION ASSUMPTIONS'!$C26)*'MVLP DASHBOARD'!$C119</f>
        <v>0</v>
      </c>
      <c r="BF48" s="494">
        <f ca="1">('SIM STOCK'!BF$12*'ACQUISITION ASSUMPTIONS'!$C26)*'MVLP DASHBOARD'!$C119</f>
        <v>0</v>
      </c>
      <c r="BG48" s="494">
        <f ca="1">('SIM STOCK'!BG$12*'ACQUISITION ASSUMPTIONS'!$C26)*'MVLP DASHBOARD'!$C119</f>
        <v>0</v>
      </c>
      <c r="BH48" s="494">
        <f ca="1">('SIM STOCK'!BH$12*'ACQUISITION ASSUMPTIONS'!$C26)*'MVLP DASHBOARD'!$C119</f>
        <v>0</v>
      </c>
      <c r="BI48" s="494">
        <f ca="1">('SIM STOCK'!BI$12*'ACQUISITION ASSUMPTIONS'!$C26)*'MVLP DASHBOARD'!$C119</f>
        <v>0</v>
      </c>
      <c r="BJ48" s="494">
        <f ca="1">('SIM STOCK'!BJ$12*'ACQUISITION ASSUMPTIONS'!$C26)*'MVLP DASHBOARD'!$C119</f>
        <v>0</v>
      </c>
      <c r="BK48" s="494">
        <f ca="1">('SIM STOCK'!BK$12*'ACQUISITION ASSUMPTIONS'!$C26)*'MVLP DASHBOARD'!$C119</f>
        <v>0</v>
      </c>
      <c r="BL48" s="494">
        <f ca="1">('SIM STOCK'!BL$12*'ACQUISITION ASSUMPTIONS'!$C26)*'MVLP DASHBOARD'!$C119</f>
        <v>0</v>
      </c>
      <c r="BM48" s="494">
        <f ca="1">('SIM STOCK'!BM$12*'ACQUISITION ASSUMPTIONS'!$C26)*'MVLP DASHBOARD'!$C119</f>
        <v>0</v>
      </c>
      <c r="BN48" s="494">
        <f ca="1">('SIM STOCK'!BN$12*'ACQUISITION ASSUMPTIONS'!$C26)*'MVLP DASHBOARD'!$C119</f>
        <v>0</v>
      </c>
      <c r="BO48" s="494">
        <f ca="1">('SIM STOCK'!BO$12*'ACQUISITION ASSUMPTIONS'!$C26)*'MVLP DASHBOARD'!$C119</f>
        <v>0</v>
      </c>
      <c r="BP48" s="494">
        <f ca="1">('SIM STOCK'!BP$12*'ACQUISITION ASSUMPTIONS'!$C26)*'MVLP DASHBOARD'!$C119</f>
        <v>0</v>
      </c>
      <c r="BQ48" s="494">
        <f ca="1">('SIM STOCK'!BQ$12*'ACQUISITION ASSUMPTIONS'!$C26)*'MVLP DASHBOARD'!$C119</f>
        <v>0</v>
      </c>
      <c r="BR48" s="494">
        <f ca="1">('SIM STOCK'!BR$12*'ACQUISITION ASSUMPTIONS'!$C26)*'MVLP DASHBOARD'!$C119</f>
        <v>0</v>
      </c>
    </row>
    <row r="49" spans="2:70" s="19" customFormat="1" ht="25" customHeight="1">
      <c r="B49" s="183" t="s">
        <v>399</v>
      </c>
      <c r="C49" s="495">
        <f>SUM(C50:C52)</f>
        <v>0</v>
      </c>
      <c r="D49" s="495">
        <f t="shared" ref="D49:BO49" si="14">SUM(D50:D52)</f>
        <v>0</v>
      </c>
      <c r="E49" s="495">
        <f t="shared" si="14"/>
        <v>0</v>
      </c>
      <c r="F49" s="495">
        <f t="shared" si="14"/>
        <v>0</v>
      </c>
      <c r="G49" s="495">
        <f t="shared" si="14"/>
        <v>0</v>
      </c>
      <c r="H49" s="495">
        <f t="shared" si="14"/>
        <v>0</v>
      </c>
      <c r="I49" s="495">
        <f t="shared" si="14"/>
        <v>0</v>
      </c>
      <c r="J49" s="495">
        <f t="shared" si="14"/>
        <v>0</v>
      </c>
      <c r="K49" s="495">
        <f t="shared" ca="1" si="14"/>
        <v>0</v>
      </c>
      <c r="L49" s="495">
        <f t="shared" ca="1" si="14"/>
        <v>0</v>
      </c>
      <c r="M49" s="495">
        <f t="shared" ca="1" si="14"/>
        <v>0</v>
      </c>
      <c r="N49" s="495">
        <f t="shared" ca="1" si="14"/>
        <v>0</v>
      </c>
      <c r="O49" s="495">
        <f t="shared" ca="1" si="14"/>
        <v>0</v>
      </c>
      <c r="P49" s="495">
        <f t="shared" ca="1" si="14"/>
        <v>0</v>
      </c>
      <c r="Q49" s="495">
        <f t="shared" ca="1" si="14"/>
        <v>0</v>
      </c>
      <c r="R49" s="495">
        <f t="shared" ca="1" si="14"/>
        <v>0</v>
      </c>
      <c r="S49" s="495">
        <f t="shared" ca="1" si="14"/>
        <v>0</v>
      </c>
      <c r="T49" s="495">
        <f t="shared" ca="1" si="14"/>
        <v>0</v>
      </c>
      <c r="U49" s="495">
        <f t="shared" ca="1" si="14"/>
        <v>0</v>
      </c>
      <c r="V49" s="495">
        <f t="shared" ca="1" si="14"/>
        <v>0</v>
      </c>
      <c r="W49" s="495">
        <f t="shared" ca="1" si="14"/>
        <v>0</v>
      </c>
      <c r="X49" s="495">
        <f t="shared" ca="1" si="14"/>
        <v>0</v>
      </c>
      <c r="Y49" s="495">
        <f t="shared" ca="1" si="14"/>
        <v>0</v>
      </c>
      <c r="Z49" s="495">
        <f t="shared" ca="1" si="14"/>
        <v>0</v>
      </c>
      <c r="AA49" s="495">
        <f t="shared" ca="1" si="14"/>
        <v>0</v>
      </c>
      <c r="AB49" s="495">
        <f t="shared" ca="1" si="14"/>
        <v>0</v>
      </c>
      <c r="AC49" s="495">
        <f t="shared" ca="1" si="14"/>
        <v>0</v>
      </c>
      <c r="AD49" s="495">
        <f t="shared" ca="1" si="14"/>
        <v>0</v>
      </c>
      <c r="AE49" s="495">
        <f t="shared" ca="1" si="14"/>
        <v>0</v>
      </c>
      <c r="AF49" s="495">
        <f t="shared" ca="1" si="14"/>
        <v>0</v>
      </c>
      <c r="AG49" s="495">
        <f t="shared" ca="1" si="14"/>
        <v>0</v>
      </c>
      <c r="AH49" s="495">
        <f t="shared" ca="1" si="14"/>
        <v>0</v>
      </c>
      <c r="AI49" s="495">
        <f t="shared" ca="1" si="14"/>
        <v>0</v>
      </c>
      <c r="AJ49" s="495">
        <f t="shared" ca="1" si="14"/>
        <v>0</v>
      </c>
      <c r="AK49" s="495">
        <f t="shared" ca="1" si="14"/>
        <v>0</v>
      </c>
      <c r="AL49" s="495">
        <f t="shared" ca="1" si="14"/>
        <v>0</v>
      </c>
      <c r="AM49" s="495">
        <f t="shared" ca="1" si="14"/>
        <v>0</v>
      </c>
      <c r="AN49" s="495">
        <f t="shared" ca="1" si="14"/>
        <v>0</v>
      </c>
      <c r="AO49" s="495">
        <f t="shared" ca="1" si="14"/>
        <v>0</v>
      </c>
      <c r="AP49" s="495">
        <f t="shared" ca="1" si="14"/>
        <v>0</v>
      </c>
      <c r="AQ49" s="495">
        <f t="shared" ca="1" si="14"/>
        <v>0</v>
      </c>
      <c r="AR49" s="495">
        <f t="shared" ca="1" si="14"/>
        <v>0</v>
      </c>
      <c r="AS49" s="495">
        <f t="shared" ca="1" si="14"/>
        <v>0</v>
      </c>
      <c r="AT49" s="495">
        <f t="shared" ca="1" si="14"/>
        <v>0</v>
      </c>
      <c r="AU49" s="495">
        <f t="shared" ca="1" si="14"/>
        <v>0</v>
      </c>
      <c r="AV49" s="495">
        <f t="shared" ca="1" si="14"/>
        <v>0</v>
      </c>
      <c r="AW49" s="495">
        <f t="shared" ca="1" si="14"/>
        <v>0</v>
      </c>
      <c r="AX49" s="495">
        <f t="shared" ca="1" si="14"/>
        <v>0</v>
      </c>
      <c r="AY49" s="495">
        <f t="shared" ca="1" si="14"/>
        <v>0</v>
      </c>
      <c r="AZ49" s="495">
        <f t="shared" ca="1" si="14"/>
        <v>0</v>
      </c>
      <c r="BA49" s="495">
        <f t="shared" ca="1" si="14"/>
        <v>0</v>
      </c>
      <c r="BB49" s="495">
        <f t="shared" ca="1" si="14"/>
        <v>0</v>
      </c>
      <c r="BC49" s="495">
        <f t="shared" ca="1" si="14"/>
        <v>0</v>
      </c>
      <c r="BD49" s="495">
        <f t="shared" ca="1" si="14"/>
        <v>0</v>
      </c>
      <c r="BE49" s="495">
        <f t="shared" ca="1" si="14"/>
        <v>0</v>
      </c>
      <c r="BF49" s="495">
        <f t="shared" ca="1" si="14"/>
        <v>0</v>
      </c>
      <c r="BG49" s="495">
        <f t="shared" ca="1" si="14"/>
        <v>0</v>
      </c>
      <c r="BH49" s="495">
        <f t="shared" ca="1" si="14"/>
        <v>0</v>
      </c>
      <c r="BI49" s="495">
        <f t="shared" ca="1" si="14"/>
        <v>0</v>
      </c>
      <c r="BJ49" s="495">
        <f t="shared" ca="1" si="14"/>
        <v>0</v>
      </c>
      <c r="BK49" s="495">
        <f t="shared" ca="1" si="14"/>
        <v>0</v>
      </c>
      <c r="BL49" s="495">
        <f t="shared" ca="1" si="14"/>
        <v>0</v>
      </c>
      <c r="BM49" s="495">
        <f t="shared" ca="1" si="14"/>
        <v>0</v>
      </c>
      <c r="BN49" s="495">
        <f t="shared" ca="1" si="14"/>
        <v>0</v>
      </c>
      <c r="BO49" s="495">
        <f t="shared" ca="1" si="14"/>
        <v>0</v>
      </c>
      <c r="BP49" s="495">
        <f t="shared" ref="BP49:BR49" ca="1" si="15">SUM(BP50:BP52)</f>
        <v>0</v>
      </c>
      <c r="BQ49" s="495">
        <f t="shared" ca="1" si="15"/>
        <v>0</v>
      </c>
      <c r="BR49" s="495">
        <f t="shared" ca="1" si="15"/>
        <v>0</v>
      </c>
    </row>
    <row r="50" spans="2:70" ht="25" customHeight="1" outlineLevel="1">
      <c r="B50" s="24" t="str">
        <f>'DEVICE ASSUMPTIONS'!B10</f>
        <v>MVLP1</v>
      </c>
      <c r="C50" s="494">
        <f>('SUBSCRIBER BASE'!C25*'DEVICE ASSUMPTIONS'!$F10)*'DEVICE ASSUMPTIONS'!$C10</f>
        <v>0</v>
      </c>
      <c r="D50" s="494">
        <f>('SUBSCRIBER BASE'!D25*'DEVICE ASSUMPTIONS'!$F10)*'DEVICE ASSUMPTIONS'!$C10</f>
        <v>0</v>
      </c>
      <c r="E50" s="494">
        <f>('SUBSCRIBER BASE'!E25*'DEVICE ASSUMPTIONS'!$F10)*'DEVICE ASSUMPTIONS'!$C10</f>
        <v>0</v>
      </c>
      <c r="F50" s="494">
        <f>('SUBSCRIBER BASE'!F25*'DEVICE ASSUMPTIONS'!$F10)*'DEVICE ASSUMPTIONS'!$C10</f>
        <v>0</v>
      </c>
      <c r="G50" s="494">
        <f>('SUBSCRIBER BASE'!G25*'DEVICE ASSUMPTIONS'!$F10)*'DEVICE ASSUMPTIONS'!$C10</f>
        <v>0</v>
      </c>
      <c r="H50" s="494">
        <f>('SUBSCRIBER BASE'!H25*'DEVICE ASSUMPTIONS'!$F10)*'DEVICE ASSUMPTIONS'!$C10</f>
        <v>0</v>
      </c>
      <c r="I50" s="494">
        <f>('SUBSCRIBER BASE'!I25*'DEVICE ASSUMPTIONS'!$F10)*'DEVICE ASSUMPTIONS'!$C10</f>
        <v>0</v>
      </c>
      <c r="J50" s="494">
        <f>('SUBSCRIBER BASE'!J25*'DEVICE ASSUMPTIONS'!$F10)*'DEVICE ASSUMPTIONS'!$C10</f>
        <v>0</v>
      </c>
      <c r="K50" s="494">
        <f ca="1">('SUBSCRIBER BASE'!L25*'DEVICE ASSUMPTIONS'!$F10)*'DEVICE ASSUMPTIONS'!$C10</f>
        <v>0</v>
      </c>
      <c r="L50" s="494">
        <f ca="1">('SUBSCRIBER BASE'!M25*'DEVICE ASSUMPTIONS'!$F10)*'DEVICE ASSUMPTIONS'!$C10</f>
        <v>0</v>
      </c>
      <c r="M50" s="494">
        <f ca="1">('SUBSCRIBER BASE'!N25*'DEVICE ASSUMPTIONS'!$F10)*'DEVICE ASSUMPTIONS'!$C10</f>
        <v>0</v>
      </c>
      <c r="N50" s="494">
        <f ca="1">('SUBSCRIBER BASE'!O25*'DEVICE ASSUMPTIONS'!$F10)*'DEVICE ASSUMPTIONS'!$C10</f>
        <v>0</v>
      </c>
      <c r="O50" s="494">
        <f ca="1">('SUBSCRIBER BASE'!P25*'DEVICE ASSUMPTIONS'!$F10)*'DEVICE ASSUMPTIONS'!$C10</f>
        <v>0</v>
      </c>
      <c r="P50" s="494">
        <f ca="1">('SUBSCRIBER BASE'!Q25*'DEVICE ASSUMPTIONS'!$F10)*'DEVICE ASSUMPTIONS'!$C10</f>
        <v>0</v>
      </c>
      <c r="Q50" s="494">
        <f ca="1">('SUBSCRIBER BASE'!R25*'DEVICE ASSUMPTIONS'!$F10)*'DEVICE ASSUMPTIONS'!$C10</f>
        <v>0</v>
      </c>
      <c r="R50" s="494">
        <f ca="1">('SUBSCRIBER BASE'!S25*'DEVICE ASSUMPTIONS'!$F10)*'DEVICE ASSUMPTIONS'!$C10</f>
        <v>0</v>
      </c>
      <c r="S50" s="494">
        <f ca="1">('SUBSCRIBER BASE'!T25*'DEVICE ASSUMPTIONS'!$F10)*'DEVICE ASSUMPTIONS'!$C10</f>
        <v>0</v>
      </c>
      <c r="T50" s="494">
        <f ca="1">('SUBSCRIBER BASE'!U25*'DEVICE ASSUMPTIONS'!$F10)*'DEVICE ASSUMPTIONS'!$C10</f>
        <v>0</v>
      </c>
      <c r="U50" s="494">
        <f ca="1">('SUBSCRIBER BASE'!V25*'DEVICE ASSUMPTIONS'!$F10)*'DEVICE ASSUMPTIONS'!$C10</f>
        <v>0</v>
      </c>
      <c r="V50" s="494">
        <f ca="1">('SUBSCRIBER BASE'!W25*'DEVICE ASSUMPTIONS'!$F10)*'DEVICE ASSUMPTIONS'!$C10</f>
        <v>0</v>
      </c>
      <c r="W50" s="494">
        <f ca="1">('SUBSCRIBER BASE'!X25*'DEVICE ASSUMPTIONS'!$F10)*'DEVICE ASSUMPTIONS'!$C10</f>
        <v>0</v>
      </c>
      <c r="X50" s="494">
        <f ca="1">('SUBSCRIBER BASE'!Y25*'DEVICE ASSUMPTIONS'!$F10)*'DEVICE ASSUMPTIONS'!$C10</f>
        <v>0</v>
      </c>
      <c r="Y50" s="494">
        <f ca="1">('SUBSCRIBER BASE'!Z25*'DEVICE ASSUMPTIONS'!$F10)*'DEVICE ASSUMPTIONS'!$C10</f>
        <v>0</v>
      </c>
      <c r="Z50" s="494">
        <f ca="1">('SUBSCRIBER BASE'!AA25*'DEVICE ASSUMPTIONS'!$F10)*'DEVICE ASSUMPTIONS'!$C10</f>
        <v>0</v>
      </c>
      <c r="AA50" s="494">
        <f ca="1">('SUBSCRIBER BASE'!AB25*'DEVICE ASSUMPTIONS'!$F10)*'DEVICE ASSUMPTIONS'!$C10</f>
        <v>0</v>
      </c>
      <c r="AB50" s="494">
        <f ca="1">('SUBSCRIBER BASE'!AC25*'DEVICE ASSUMPTIONS'!$F10)*'DEVICE ASSUMPTIONS'!$C10</f>
        <v>0</v>
      </c>
      <c r="AC50" s="494">
        <f ca="1">('SUBSCRIBER BASE'!AD25*'DEVICE ASSUMPTIONS'!$F10)*'DEVICE ASSUMPTIONS'!$C10</f>
        <v>0</v>
      </c>
      <c r="AD50" s="494">
        <f ca="1">('SUBSCRIBER BASE'!AE25*'DEVICE ASSUMPTIONS'!$F10)*'DEVICE ASSUMPTIONS'!$C10</f>
        <v>0</v>
      </c>
      <c r="AE50" s="494">
        <f ca="1">('SUBSCRIBER BASE'!AF25*'DEVICE ASSUMPTIONS'!$F10)*'DEVICE ASSUMPTIONS'!$C10</f>
        <v>0</v>
      </c>
      <c r="AF50" s="494">
        <f ca="1">('SUBSCRIBER BASE'!AG25*'DEVICE ASSUMPTIONS'!$F10)*'DEVICE ASSUMPTIONS'!$C10</f>
        <v>0</v>
      </c>
      <c r="AG50" s="494">
        <f ca="1">('SUBSCRIBER BASE'!AH25*'DEVICE ASSUMPTIONS'!$F10)*'DEVICE ASSUMPTIONS'!$C10</f>
        <v>0</v>
      </c>
      <c r="AH50" s="494">
        <f ca="1">('SUBSCRIBER BASE'!AI25*'DEVICE ASSUMPTIONS'!$F10)*'DEVICE ASSUMPTIONS'!$C10</f>
        <v>0</v>
      </c>
      <c r="AI50" s="494">
        <f ca="1">('SUBSCRIBER BASE'!AJ25*'DEVICE ASSUMPTIONS'!$F10)*'DEVICE ASSUMPTIONS'!$C10</f>
        <v>0</v>
      </c>
      <c r="AJ50" s="494">
        <f ca="1">('SUBSCRIBER BASE'!AK25*'DEVICE ASSUMPTIONS'!$F10)*'DEVICE ASSUMPTIONS'!$C10</f>
        <v>0</v>
      </c>
      <c r="AK50" s="494">
        <f ca="1">('SUBSCRIBER BASE'!AL25*'DEVICE ASSUMPTIONS'!$F10)*'DEVICE ASSUMPTIONS'!$C10</f>
        <v>0</v>
      </c>
      <c r="AL50" s="494">
        <f ca="1">('SUBSCRIBER BASE'!AM25*'DEVICE ASSUMPTIONS'!$F10)*'DEVICE ASSUMPTIONS'!$C10</f>
        <v>0</v>
      </c>
      <c r="AM50" s="494">
        <f ca="1">('SUBSCRIBER BASE'!AN25*'DEVICE ASSUMPTIONS'!$F10)*'DEVICE ASSUMPTIONS'!$C10</f>
        <v>0</v>
      </c>
      <c r="AN50" s="494">
        <f ca="1">('SUBSCRIBER BASE'!AO25*'DEVICE ASSUMPTIONS'!$F10)*'DEVICE ASSUMPTIONS'!$C10</f>
        <v>0</v>
      </c>
      <c r="AO50" s="494">
        <f ca="1">('SUBSCRIBER BASE'!AP25*'DEVICE ASSUMPTIONS'!$F10)*'DEVICE ASSUMPTIONS'!$C10</f>
        <v>0</v>
      </c>
      <c r="AP50" s="494">
        <f ca="1">('SUBSCRIBER BASE'!AQ25*'DEVICE ASSUMPTIONS'!$F10)*'DEVICE ASSUMPTIONS'!$C10</f>
        <v>0</v>
      </c>
      <c r="AQ50" s="494">
        <f ca="1">('SUBSCRIBER BASE'!AR25*'DEVICE ASSUMPTIONS'!$F10)*'DEVICE ASSUMPTIONS'!$C10</f>
        <v>0</v>
      </c>
      <c r="AR50" s="494">
        <f ca="1">('SUBSCRIBER BASE'!AS25*'DEVICE ASSUMPTIONS'!$F10)*'DEVICE ASSUMPTIONS'!$C10</f>
        <v>0</v>
      </c>
      <c r="AS50" s="494">
        <f ca="1">('SUBSCRIBER BASE'!AT25*'DEVICE ASSUMPTIONS'!$F10)*'DEVICE ASSUMPTIONS'!$C10</f>
        <v>0</v>
      </c>
      <c r="AT50" s="494">
        <f ca="1">('SUBSCRIBER BASE'!AU25*'DEVICE ASSUMPTIONS'!$F10)*'DEVICE ASSUMPTIONS'!$C10</f>
        <v>0</v>
      </c>
      <c r="AU50" s="494">
        <f ca="1">('SUBSCRIBER BASE'!AV25*'DEVICE ASSUMPTIONS'!$F10)*'DEVICE ASSUMPTIONS'!$C10</f>
        <v>0</v>
      </c>
      <c r="AV50" s="494">
        <f ca="1">('SUBSCRIBER BASE'!AW25*'DEVICE ASSUMPTIONS'!$F10)*'DEVICE ASSUMPTIONS'!$C10</f>
        <v>0</v>
      </c>
      <c r="AW50" s="494">
        <f ca="1">('SUBSCRIBER BASE'!AX25*'DEVICE ASSUMPTIONS'!$F10)*'DEVICE ASSUMPTIONS'!$C10</f>
        <v>0</v>
      </c>
      <c r="AX50" s="494">
        <f ca="1">('SUBSCRIBER BASE'!AY25*'DEVICE ASSUMPTIONS'!$F10)*'DEVICE ASSUMPTIONS'!$C10</f>
        <v>0</v>
      </c>
      <c r="AY50" s="494">
        <f ca="1">('SUBSCRIBER BASE'!AZ25*'DEVICE ASSUMPTIONS'!$F10)*'DEVICE ASSUMPTIONS'!$C10</f>
        <v>0</v>
      </c>
      <c r="AZ50" s="494">
        <f ca="1">('SUBSCRIBER BASE'!BA25*'DEVICE ASSUMPTIONS'!$F10)*'DEVICE ASSUMPTIONS'!$C10</f>
        <v>0</v>
      </c>
      <c r="BA50" s="494">
        <f ca="1">('SUBSCRIBER BASE'!BB25*'DEVICE ASSUMPTIONS'!$F10)*'DEVICE ASSUMPTIONS'!$C10</f>
        <v>0</v>
      </c>
      <c r="BB50" s="494">
        <f ca="1">('SUBSCRIBER BASE'!BC25*'DEVICE ASSUMPTIONS'!$F10)*'DEVICE ASSUMPTIONS'!$C10</f>
        <v>0</v>
      </c>
      <c r="BC50" s="494">
        <f ca="1">('SUBSCRIBER BASE'!BD25*'DEVICE ASSUMPTIONS'!$F10)*'DEVICE ASSUMPTIONS'!$C10</f>
        <v>0</v>
      </c>
      <c r="BD50" s="494">
        <f ca="1">('SUBSCRIBER BASE'!BE25*'DEVICE ASSUMPTIONS'!$F10)*'DEVICE ASSUMPTIONS'!$C10</f>
        <v>0</v>
      </c>
      <c r="BE50" s="494">
        <f ca="1">('SUBSCRIBER BASE'!BF25*'DEVICE ASSUMPTIONS'!$F10)*'DEVICE ASSUMPTIONS'!$C10</f>
        <v>0</v>
      </c>
      <c r="BF50" s="494">
        <f ca="1">('SUBSCRIBER BASE'!BG25*'DEVICE ASSUMPTIONS'!$F10)*'DEVICE ASSUMPTIONS'!$C10</f>
        <v>0</v>
      </c>
      <c r="BG50" s="494">
        <f ca="1">('SUBSCRIBER BASE'!BH25*'DEVICE ASSUMPTIONS'!$F10)*'DEVICE ASSUMPTIONS'!$C10</f>
        <v>0</v>
      </c>
      <c r="BH50" s="494">
        <f ca="1">('SUBSCRIBER BASE'!BI25*'DEVICE ASSUMPTIONS'!$F10)*'DEVICE ASSUMPTIONS'!$C10</f>
        <v>0</v>
      </c>
      <c r="BI50" s="494">
        <f ca="1">('SUBSCRIBER BASE'!BJ25*'DEVICE ASSUMPTIONS'!$F10)*'DEVICE ASSUMPTIONS'!$C10</f>
        <v>0</v>
      </c>
      <c r="BJ50" s="494">
        <f ca="1">('SUBSCRIBER BASE'!BK25*'DEVICE ASSUMPTIONS'!$F10)*'DEVICE ASSUMPTIONS'!$C10</f>
        <v>0</v>
      </c>
      <c r="BK50" s="494">
        <f ca="1">('SUBSCRIBER BASE'!BL25*'DEVICE ASSUMPTIONS'!$F10)*'DEVICE ASSUMPTIONS'!$C10</f>
        <v>0</v>
      </c>
      <c r="BL50" s="494">
        <f ca="1">('SUBSCRIBER BASE'!BM25*'DEVICE ASSUMPTIONS'!$F10)*'DEVICE ASSUMPTIONS'!$C10</f>
        <v>0</v>
      </c>
      <c r="BM50" s="494">
        <f ca="1">('SUBSCRIBER BASE'!BN25*'DEVICE ASSUMPTIONS'!$F10)*'DEVICE ASSUMPTIONS'!$C10</f>
        <v>0</v>
      </c>
      <c r="BN50" s="494">
        <f ca="1">('SUBSCRIBER BASE'!BO25*'DEVICE ASSUMPTIONS'!$F10)*'DEVICE ASSUMPTIONS'!$C10</f>
        <v>0</v>
      </c>
      <c r="BO50" s="494">
        <f ca="1">('SUBSCRIBER BASE'!BP25*'DEVICE ASSUMPTIONS'!$F10)*'DEVICE ASSUMPTIONS'!$C10</f>
        <v>0</v>
      </c>
      <c r="BP50" s="494">
        <f ca="1">('SUBSCRIBER BASE'!BQ25*'DEVICE ASSUMPTIONS'!$F10)*'DEVICE ASSUMPTIONS'!$C10</f>
        <v>0</v>
      </c>
      <c r="BQ50" s="494">
        <f ca="1">('SUBSCRIBER BASE'!BR25*'DEVICE ASSUMPTIONS'!$F10)*'DEVICE ASSUMPTIONS'!$C10</f>
        <v>0</v>
      </c>
      <c r="BR50" s="494">
        <f ca="1">('SUBSCRIBER BASE'!BS25*'DEVICE ASSUMPTIONS'!$F10)*'DEVICE ASSUMPTIONS'!$C10</f>
        <v>0</v>
      </c>
    </row>
    <row r="51" spans="2:70" ht="25" customHeight="1" outlineLevel="1">
      <c r="B51" s="24" t="str">
        <f>'DEVICE ASSUMPTIONS'!B11</f>
        <v>MVLP2</v>
      </c>
      <c r="C51" s="494">
        <f>('SUBSCRIBER BASE'!C26*'DEVICE ASSUMPTIONS'!$F11)*'DEVICE ASSUMPTIONS'!$C11</f>
        <v>0</v>
      </c>
      <c r="D51" s="494">
        <f>('SUBSCRIBER BASE'!D26*'DEVICE ASSUMPTIONS'!$F11)*'DEVICE ASSUMPTIONS'!$C11</f>
        <v>0</v>
      </c>
      <c r="E51" s="494">
        <f>('SUBSCRIBER BASE'!E26*'DEVICE ASSUMPTIONS'!$F11)*'DEVICE ASSUMPTIONS'!$C11</f>
        <v>0</v>
      </c>
      <c r="F51" s="494">
        <f>('SUBSCRIBER BASE'!F26*'DEVICE ASSUMPTIONS'!$F11)*'DEVICE ASSUMPTIONS'!$C11</f>
        <v>0</v>
      </c>
      <c r="G51" s="494">
        <f>('SUBSCRIBER BASE'!G26*'DEVICE ASSUMPTIONS'!$F11)*'DEVICE ASSUMPTIONS'!$C11</f>
        <v>0</v>
      </c>
      <c r="H51" s="494">
        <f>('SUBSCRIBER BASE'!H26*'DEVICE ASSUMPTIONS'!$F11)*'DEVICE ASSUMPTIONS'!$C11</f>
        <v>0</v>
      </c>
      <c r="I51" s="494">
        <f>('SUBSCRIBER BASE'!I26*'DEVICE ASSUMPTIONS'!$F11)*'DEVICE ASSUMPTIONS'!$C11</f>
        <v>0</v>
      </c>
      <c r="J51" s="494">
        <f>('SUBSCRIBER BASE'!J26*'DEVICE ASSUMPTIONS'!$F11)*'DEVICE ASSUMPTIONS'!$C11</f>
        <v>0</v>
      </c>
      <c r="K51" s="494">
        <f ca="1">('SUBSCRIBER BASE'!L26*'DEVICE ASSUMPTIONS'!$F11)*'DEVICE ASSUMPTIONS'!$C11</f>
        <v>0</v>
      </c>
      <c r="L51" s="494">
        <f ca="1">('SUBSCRIBER BASE'!M26*'DEVICE ASSUMPTIONS'!$F11)*'DEVICE ASSUMPTIONS'!$C11</f>
        <v>0</v>
      </c>
      <c r="M51" s="494">
        <f ca="1">('SUBSCRIBER BASE'!N26*'DEVICE ASSUMPTIONS'!$F11)*'DEVICE ASSUMPTIONS'!$C11</f>
        <v>0</v>
      </c>
      <c r="N51" s="494">
        <f ca="1">('SUBSCRIBER BASE'!O26*'DEVICE ASSUMPTIONS'!$F11)*'DEVICE ASSUMPTIONS'!$C11</f>
        <v>0</v>
      </c>
      <c r="O51" s="494">
        <f ca="1">('SUBSCRIBER BASE'!P26*'DEVICE ASSUMPTIONS'!$F11)*'DEVICE ASSUMPTIONS'!$C11</f>
        <v>0</v>
      </c>
      <c r="P51" s="494">
        <f ca="1">('SUBSCRIBER BASE'!Q26*'DEVICE ASSUMPTIONS'!$F11)*'DEVICE ASSUMPTIONS'!$C11</f>
        <v>0</v>
      </c>
      <c r="Q51" s="494">
        <f ca="1">('SUBSCRIBER BASE'!R26*'DEVICE ASSUMPTIONS'!$F11)*'DEVICE ASSUMPTIONS'!$C11</f>
        <v>0</v>
      </c>
      <c r="R51" s="494">
        <f ca="1">('SUBSCRIBER BASE'!S26*'DEVICE ASSUMPTIONS'!$F11)*'DEVICE ASSUMPTIONS'!$C11</f>
        <v>0</v>
      </c>
      <c r="S51" s="494">
        <f ca="1">('SUBSCRIBER BASE'!T26*'DEVICE ASSUMPTIONS'!$F11)*'DEVICE ASSUMPTIONS'!$C11</f>
        <v>0</v>
      </c>
      <c r="T51" s="494">
        <f ca="1">('SUBSCRIBER BASE'!U26*'DEVICE ASSUMPTIONS'!$F11)*'DEVICE ASSUMPTIONS'!$C11</f>
        <v>0</v>
      </c>
      <c r="U51" s="494">
        <f ca="1">('SUBSCRIBER BASE'!V26*'DEVICE ASSUMPTIONS'!$F11)*'DEVICE ASSUMPTIONS'!$C11</f>
        <v>0</v>
      </c>
      <c r="V51" s="494">
        <f ca="1">('SUBSCRIBER BASE'!W26*'DEVICE ASSUMPTIONS'!$F11)*'DEVICE ASSUMPTIONS'!$C11</f>
        <v>0</v>
      </c>
      <c r="W51" s="494">
        <f ca="1">('SUBSCRIBER BASE'!X26*'DEVICE ASSUMPTIONS'!$F11)*'DEVICE ASSUMPTIONS'!$C11</f>
        <v>0</v>
      </c>
      <c r="X51" s="494">
        <f ca="1">('SUBSCRIBER BASE'!Y26*'DEVICE ASSUMPTIONS'!$F11)*'DEVICE ASSUMPTIONS'!$C11</f>
        <v>0</v>
      </c>
      <c r="Y51" s="494">
        <f ca="1">('SUBSCRIBER BASE'!Z26*'DEVICE ASSUMPTIONS'!$F11)*'DEVICE ASSUMPTIONS'!$C11</f>
        <v>0</v>
      </c>
      <c r="Z51" s="494">
        <f ca="1">('SUBSCRIBER BASE'!AA26*'DEVICE ASSUMPTIONS'!$F11)*'DEVICE ASSUMPTIONS'!$C11</f>
        <v>0</v>
      </c>
      <c r="AA51" s="494">
        <f ca="1">('SUBSCRIBER BASE'!AB26*'DEVICE ASSUMPTIONS'!$F11)*'DEVICE ASSUMPTIONS'!$C11</f>
        <v>0</v>
      </c>
      <c r="AB51" s="494">
        <f ca="1">('SUBSCRIBER BASE'!AC26*'DEVICE ASSUMPTIONS'!$F11)*'DEVICE ASSUMPTIONS'!$C11</f>
        <v>0</v>
      </c>
      <c r="AC51" s="494">
        <f ca="1">('SUBSCRIBER BASE'!AD26*'DEVICE ASSUMPTIONS'!$F11)*'DEVICE ASSUMPTIONS'!$C11</f>
        <v>0</v>
      </c>
      <c r="AD51" s="494">
        <f ca="1">('SUBSCRIBER BASE'!AE26*'DEVICE ASSUMPTIONS'!$F11)*'DEVICE ASSUMPTIONS'!$C11</f>
        <v>0</v>
      </c>
      <c r="AE51" s="494">
        <f ca="1">('SUBSCRIBER BASE'!AF26*'DEVICE ASSUMPTIONS'!$F11)*'DEVICE ASSUMPTIONS'!$C11</f>
        <v>0</v>
      </c>
      <c r="AF51" s="494">
        <f ca="1">('SUBSCRIBER BASE'!AG26*'DEVICE ASSUMPTIONS'!$F11)*'DEVICE ASSUMPTIONS'!$C11</f>
        <v>0</v>
      </c>
      <c r="AG51" s="494">
        <f ca="1">('SUBSCRIBER BASE'!AH26*'DEVICE ASSUMPTIONS'!$F11)*'DEVICE ASSUMPTIONS'!$C11</f>
        <v>0</v>
      </c>
      <c r="AH51" s="494">
        <f ca="1">('SUBSCRIBER BASE'!AI26*'DEVICE ASSUMPTIONS'!$F11)*'DEVICE ASSUMPTIONS'!$C11</f>
        <v>0</v>
      </c>
      <c r="AI51" s="494">
        <f ca="1">('SUBSCRIBER BASE'!AJ26*'DEVICE ASSUMPTIONS'!$F11)*'DEVICE ASSUMPTIONS'!$C11</f>
        <v>0</v>
      </c>
      <c r="AJ51" s="494">
        <f ca="1">('SUBSCRIBER BASE'!AK26*'DEVICE ASSUMPTIONS'!$F11)*'DEVICE ASSUMPTIONS'!$C11</f>
        <v>0</v>
      </c>
      <c r="AK51" s="494">
        <f ca="1">('SUBSCRIBER BASE'!AL26*'DEVICE ASSUMPTIONS'!$F11)*'DEVICE ASSUMPTIONS'!$C11</f>
        <v>0</v>
      </c>
      <c r="AL51" s="494">
        <f ca="1">('SUBSCRIBER BASE'!AM26*'DEVICE ASSUMPTIONS'!$F11)*'DEVICE ASSUMPTIONS'!$C11</f>
        <v>0</v>
      </c>
      <c r="AM51" s="494">
        <f ca="1">('SUBSCRIBER BASE'!AN26*'DEVICE ASSUMPTIONS'!$F11)*'DEVICE ASSUMPTIONS'!$C11</f>
        <v>0</v>
      </c>
      <c r="AN51" s="494">
        <f ca="1">('SUBSCRIBER BASE'!AO26*'DEVICE ASSUMPTIONS'!$F11)*'DEVICE ASSUMPTIONS'!$C11</f>
        <v>0</v>
      </c>
      <c r="AO51" s="494">
        <f ca="1">('SUBSCRIBER BASE'!AP26*'DEVICE ASSUMPTIONS'!$F11)*'DEVICE ASSUMPTIONS'!$C11</f>
        <v>0</v>
      </c>
      <c r="AP51" s="494">
        <f ca="1">('SUBSCRIBER BASE'!AQ26*'DEVICE ASSUMPTIONS'!$F11)*'DEVICE ASSUMPTIONS'!$C11</f>
        <v>0</v>
      </c>
      <c r="AQ51" s="494">
        <f ca="1">('SUBSCRIBER BASE'!AR26*'DEVICE ASSUMPTIONS'!$F11)*'DEVICE ASSUMPTIONS'!$C11</f>
        <v>0</v>
      </c>
      <c r="AR51" s="494">
        <f ca="1">('SUBSCRIBER BASE'!AS26*'DEVICE ASSUMPTIONS'!$F11)*'DEVICE ASSUMPTIONS'!$C11</f>
        <v>0</v>
      </c>
      <c r="AS51" s="494">
        <f ca="1">('SUBSCRIBER BASE'!AT26*'DEVICE ASSUMPTIONS'!$F11)*'DEVICE ASSUMPTIONS'!$C11</f>
        <v>0</v>
      </c>
      <c r="AT51" s="494">
        <f ca="1">('SUBSCRIBER BASE'!AU26*'DEVICE ASSUMPTIONS'!$F11)*'DEVICE ASSUMPTIONS'!$C11</f>
        <v>0</v>
      </c>
      <c r="AU51" s="494">
        <f ca="1">('SUBSCRIBER BASE'!AV26*'DEVICE ASSUMPTIONS'!$F11)*'DEVICE ASSUMPTIONS'!$C11</f>
        <v>0</v>
      </c>
      <c r="AV51" s="494">
        <f ca="1">('SUBSCRIBER BASE'!AW26*'DEVICE ASSUMPTIONS'!$F11)*'DEVICE ASSUMPTIONS'!$C11</f>
        <v>0</v>
      </c>
      <c r="AW51" s="494">
        <f ca="1">('SUBSCRIBER BASE'!AX26*'DEVICE ASSUMPTIONS'!$F11)*'DEVICE ASSUMPTIONS'!$C11</f>
        <v>0</v>
      </c>
      <c r="AX51" s="494">
        <f ca="1">('SUBSCRIBER BASE'!AY26*'DEVICE ASSUMPTIONS'!$F11)*'DEVICE ASSUMPTIONS'!$C11</f>
        <v>0</v>
      </c>
      <c r="AY51" s="494">
        <f ca="1">('SUBSCRIBER BASE'!AZ26*'DEVICE ASSUMPTIONS'!$F11)*'DEVICE ASSUMPTIONS'!$C11</f>
        <v>0</v>
      </c>
      <c r="AZ51" s="494">
        <f ca="1">('SUBSCRIBER BASE'!BA26*'DEVICE ASSUMPTIONS'!$F11)*'DEVICE ASSUMPTIONS'!$C11</f>
        <v>0</v>
      </c>
      <c r="BA51" s="494">
        <f ca="1">('SUBSCRIBER BASE'!BB26*'DEVICE ASSUMPTIONS'!$F11)*'DEVICE ASSUMPTIONS'!$C11</f>
        <v>0</v>
      </c>
      <c r="BB51" s="494">
        <f ca="1">('SUBSCRIBER BASE'!BC26*'DEVICE ASSUMPTIONS'!$F11)*'DEVICE ASSUMPTIONS'!$C11</f>
        <v>0</v>
      </c>
      <c r="BC51" s="494">
        <f ca="1">('SUBSCRIBER BASE'!BD26*'DEVICE ASSUMPTIONS'!$F11)*'DEVICE ASSUMPTIONS'!$C11</f>
        <v>0</v>
      </c>
      <c r="BD51" s="494">
        <f ca="1">('SUBSCRIBER BASE'!BE26*'DEVICE ASSUMPTIONS'!$F11)*'DEVICE ASSUMPTIONS'!$C11</f>
        <v>0</v>
      </c>
      <c r="BE51" s="494">
        <f ca="1">('SUBSCRIBER BASE'!BF26*'DEVICE ASSUMPTIONS'!$F11)*'DEVICE ASSUMPTIONS'!$C11</f>
        <v>0</v>
      </c>
      <c r="BF51" s="494">
        <f ca="1">('SUBSCRIBER BASE'!BG26*'DEVICE ASSUMPTIONS'!$F11)*'DEVICE ASSUMPTIONS'!$C11</f>
        <v>0</v>
      </c>
      <c r="BG51" s="494">
        <f ca="1">('SUBSCRIBER BASE'!BH26*'DEVICE ASSUMPTIONS'!$F11)*'DEVICE ASSUMPTIONS'!$C11</f>
        <v>0</v>
      </c>
      <c r="BH51" s="494">
        <f ca="1">('SUBSCRIBER BASE'!BI26*'DEVICE ASSUMPTIONS'!$F11)*'DEVICE ASSUMPTIONS'!$C11</f>
        <v>0</v>
      </c>
      <c r="BI51" s="494">
        <f ca="1">('SUBSCRIBER BASE'!BJ26*'DEVICE ASSUMPTIONS'!$F11)*'DEVICE ASSUMPTIONS'!$C11</f>
        <v>0</v>
      </c>
      <c r="BJ51" s="494">
        <f ca="1">('SUBSCRIBER BASE'!BK26*'DEVICE ASSUMPTIONS'!$F11)*'DEVICE ASSUMPTIONS'!$C11</f>
        <v>0</v>
      </c>
      <c r="BK51" s="494">
        <f ca="1">('SUBSCRIBER BASE'!BL26*'DEVICE ASSUMPTIONS'!$F11)*'DEVICE ASSUMPTIONS'!$C11</f>
        <v>0</v>
      </c>
      <c r="BL51" s="494">
        <f ca="1">('SUBSCRIBER BASE'!BM26*'DEVICE ASSUMPTIONS'!$F11)*'DEVICE ASSUMPTIONS'!$C11</f>
        <v>0</v>
      </c>
      <c r="BM51" s="494">
        <f ca="1">('SUBSCRIBER BASE'!BN26*'DEVICE ASSUMPTIONS'!$F11)*'DEVICE ASSUMPTIONS'!$C11</f>
        <v>0</v>
      </c>
      <c r="BN51" s="494">
        <f ca="1">('SUBSCRIBER BASE'!BO26*'DEVICE ASSUMPTIONS'!$F11)*'DEVICE ASSUMPTIONS'!$C11</f>
        <v>0</v>
      </c>
      <c r="BO51" s="494">
        <f ca="1">('SUBSCRIBER BASE'!BP26*'DEVICE ASSUMPTIONS'!$F11)*'DEVICE ASSUMPTIONS'!$C11</f>
        <v>0</v>
      </c>
      <c r="BP51" s="494">
        <f ca="1">('SUBSCRIBER BASE'!BQ26*'DEVICE ASSUMPTIONS'!$F11)*'DEVICE ASSUMPTIONS'!$C11</f>
        <v>0</v>
      </c>
      <c r="BQ51" s="494">
        <f ca="1">('SUBSCRIBER BASE'!BR26*'DEVICE ASSUMPTIONS'!$F11)*'DEVICE ASSUMPTIONS'!$C11</f>
        <v>0</v>
      </c>
      <c r="BR51" s="494">
        <f ca="1">('SUBSCRIBER BASE'!BS26*'DEVICE ASSUMPTIONS'!$F11)*'DEVICE ASSUMPTIONS'!$C11</f>
        <v>0</v>
      </c>
    </row>
    <row r="52" spans="2:70" ht="25" customHeight="1" outlineLevel="1">
      <c r="B52" s="24" t="str">
        <f>'DEVICE ASSUMPTIONS'!B12</f>
        <v>MVLP3</v>
      </c>
      <c r="C52" s="494">
        <f>('SUBSCRIBER BASE'!C27*'DEVICE ASSUMPTIONS'!$F12)*'DEVICE ASSUMPTIONS'!$C12</f>
        <v>0</v>
      </c>
      <c r="D52" s="494">
        <f>('SUBSCRIBER BASE'!D27*'DEVICE ASSUMPTIONS'!$F12)*'DEVICE ASSUMPTIONS'!$C12</f>
        <v>0</v>
      </c>
      <c r="E52" s="494">
        <f>('SUBSCRIBER BASE'!E27*'DEVICE ASSUMPTIONS'!$F12)*'DEVICE ASSUMPTIONS'!$C12</f>
        <v>0</v>
      </c>
      <c r="F52" s="494">
        <f>('SUBSCRIBER BASE'!F27*'DEVICE ASSUMPTIONS'!$F12)*'DEVICE ASSUMPTIONS'!$C12</f>
        <v>0</v>
      </c>
      <c r="G52" s="494">
        <f>('SUBSCRIBER BASE'!G27*'DEVICE ASSUMPTIONS'!$F12)*'DEVICE ASSUMPTIONS'!$C12</f>
        <v>0</v>
      </c>
      <c r="H52" s="494">
        <f>('SUBSCRIBER BASE'!H27*'DEVICE ASSUMPTIONS'!$F12)*'DEVICE ASSUMPTIONS'!$C12</f>
        <v>0</v>
      </c>
      <c r="I52" s="494">
        <f>('SUBSCRIBER BASE'!I27*'DEVICE ASSUMPTIONS'!$F12)*'DEVICE ASSUMPTIONS'!$C12</f>
        <v>0</v>
      </c>
      <c r="J52" s="494">
        <f>('SUBSCRIBER BASE'!J27*'DEVICE ASSUMPTIONS'!$F12)*'DEVICE ASSUMPTIONS'!$C12</f>
        <v>0</v>
      </c>
      <c r="K52" s="494">
        <f ca="1">('SUBSCRIBER BASE'!L27*'DEVICE ASSUMPTIONS'!$F12)*'DEVICE ASSUMPTIONS'!$C12</f>
        <v>0</v>
      </c>
      <c r="L52" s="494">
        <f ca="1">('SUBSCRIBER BASE'!M27*'DEVICE ASSUMPTIONS'!$F12)*'DEVICE ASSUMPTIONS'!$C12</f>
        <v>0</v>
      </c>
      <c r="M52" s="494">
        <f ca="1">('SUBSCRIBER BASE'!N27*'DEVICE ASSUMPTIONS'!$F12)*'DEVICE ASSUMPTIONS'!$C12</f>
        <v>0</v>
      </c>
      <c r="N52" s="494">
        <f ca="1">('SUBSCRIBER BASE'!O27*'DEVICE ASSUMPTIONS'!$F12)*'DEVICE ASSUMPTIONS'!$C12</f>
        <v>0</v>
      </c>
      <c r="O52" s="494">
        <f ca="1">('SUBSCRIBER BASE'!P27*'DEVICE ASSUMPTIONS'!$F12)*'DEVICE ASSUMPTIONS'!$C12</f>
        <v>0</v>
      </c>
      <c r="P52" s="494">
        <f ca="1">('SUBSCRIBER BASE'!Q27*'DEVICE ASSUMPTIONS'!$F12)*'DEVICE ASSUMPTIONS'!$C12</f>
        <v>0</v>
      </c>
      <c r="Q52" s="494">
        <f ca="1">('SUBSCRIBER BASE'!R27*'DEVICE ASSUMPTIONS'!$F12)*'DEVICE ASSUMPTIONS'!$C12</f>
        <v>0</v>
      </c>
      <c r="R52" s="494">
        <f ca="1">('SUBSCRIBER BASE'!S27*'DEVICE ASSUMPTIONS'!$F12)*'DEVICE ASSUMPTIONS'!$C12</f>
        <v>0</v>
      </c>
      <c r="S52" s="494">
        <f ca="1">('SUBSCRIBER BASE'!T27*'DEVICE ASSUMPTIONS'!$F12)*'DEVICE ASSUMPTIONS'!$C12</f>
        <v>0</v>
      </c>
      <c r="T52" s="494">
        <f ca="1">('SUBSCRIBER BASE'!U27*'DEVICE ASSUMPTIONS'!$F12)*'DEVICE ASSUMPTIONS'!$C12</f>
        <v>0</v>
      </c>
      <c r="U52" s="494">
        <f ca="1">('SUBSCRIBER BASE'!V27*'DEVICE ASSUMPTIONS'!$F12)*'DEVICE ASSUMPTIONS'!$C12</f>
        <v>0</v>
      </c>
      <c r="V52" s="494">
        <f ca="1">('SUBSCRIBER BASE'!W27*'DEVICE ASSUMPTIONS'!$F12)*'DEVICE ASSUMPTIONS'!$C12</f>
        <v>0</v>
      </c>
      <c r="W52" s="494">
        <f ca="1">('SUBSCRIBER BASE'!X27*'DEVICE ASSUMPTIONS'!$F12)*'DEVICE ASSUMPTIONS'!$C12</f>
        <v>0</v>
      </c>
      <c r="X52" s="494">
        <f ca="1">('SUBSCRIBER BASE'!Y27*'DEVICE ASSUMPTIONS'!$F12)*'DEVICE ASSUMPTIONS'!$C12</f>
        <v>0</v>
      </c>
      <c r="Y52" s="494">
        <f ca="1">('SUBSCRIBER BASE'!Z27*'DEVICE ASSUMPTIONS'!$F12)*'DEVICE ASSUMPTIONS'!$C12</f>
        <v>0</v>
      </c>
      <c r="Z52" s="494">
        <f ca="1">('SUBSCRIBER BASE'!AA27*'DEVICE ASSUMPTIONS'!$F12)*'DEVICE ASSUMPTIONS'!$C12</f>
        <v>0</v>
      </c>
      <c r="AA52" s="494">
        <f ca="1">('SUBSCRIBER BASE'!AB27*'DEVICE ASSUMPTIONS'!$F12)*'DEVICE ASSUMPTIONS'!$C12</f>
        <v>0</v>
      </c>
      <c r="AB52" s="494">
        <f ca="1">('SUBSCRIBER BASE'!AC27*'DEVICE ASSUMPTIONS'!$F12)*'DEVICE ASSUMPTIONS'!$C12</f>
        <v>0</v>
      </c>
      <c r="AC52" s="494">
        <f ca="1">('SUBSCRIBER BASE'!AD27*'DEVICE ASSUMPTIONS'!$F12)*'DEVICE ASSUMPTIONS'!$C12</f>
        <v>0</v>
      </c>
      <c r="AD52" s="494">
        <f ca="1">('SUBSCRIBER BASE'!AE27*'DEVICE ASSUMPTIONS'!$F12)*'DEVICE ASSUMPTIONS'!$C12</f>
        <v>0</v>
      </c>
      <c r="AE52" s="494">
        <f ca="1">('SUBSCRIBER BASE'!AF27*'DEVICE ASSUMPTIONS'!$F12)*'DEVICE ASSUMPTIONS'!$C12</f>
        <v>0</v>
      </c>
      <c r="AF52" s="494">
        <f ca="1">('SUBSCRIBER BASE'!AG27*'DEVICE ASSUMPTIONS'!$F12)*'DEVICE ASSUMPTIONS'!$C12</f>
        <v>0</v>
      </c>
      <c r="AG52" s="494">
        <f ca="1">('SUBSCRIBER BASE'!AH27*'DEVICE ASSUMPTIONS'!$F12)*'DEVICE ASSUMPTIONS'!$C12</f>
        <v>0</v>
      </c>
      <c r="AH52" s="494">
        <f ca="1">('SUBSCRIBER BASE'!AI27*'DEVICE ASSUMPTIONS'!$F12)*'DEVICE ASSUMPTIONS'!$C12</f>
        <v>0</v>
      </c>
      <c r="AI52" s="494">
        <f ca="1">('SUBSCRIBER BASE'!AJ27*'DEVICE ASSUMPTIONS'!$F12)*'DEVICE ASSUMPTIONS'!$C12</f>
        <v>0</v>
      </c>
      <c r="AJ52" s="494">
        <f ca="1">('SUBSCRIBER BASE'!AK27*'DEVICE ASSUMPTIONS'!$F12)*'DEVICE ASSUMPTIONS'!$C12</f>
        <v>0</v>
      </c>
      <c r="AK52" s="494">
        <f ca="1">('SUBSCRIBER BASE'!AL27*'DEVICE ASSUMPTIONS'!$F12)*'DEVICE ASSUMPTIONS'!$C12</f>
        <v>0</v>
      </c>
      <c r="AL52" s="494">
        <f ca="1">('SUBSCRIBER BASE'!AM27*'DEVICE ASSUMPTIONS'!$F12)*'DEVICE ASSUMPTIONS'!$C12</f>
        <v>0</v>
      </c>
      <c r="AM52" s="494">
        <f ca="1">('SUBSCRIBER BASE'!AN27*'DEVICE ASSUMPTIONS'!$F12)*'DEVICE ASSUMPTIONS'!$C12</f>
        <v>0</v>
      </c>
      <c r="AN52" s="494">
        <f ca="1">('SUBSCRIBER BASE'!AO27*'DEVICE ASSUMPTIONS'!$F12)*'DEVICE ASSUMPTIONS'!$C12</f>
        <v>0</v>
      </c>
      <c r="AO52" s="494">
        <f ca="1">('SUBSCRIBER BASE'!AP27*'DEVICE ASSUMPTIONS'!$F12)*'DEVICE ASSUMPTIONS'!$C12</f>
        <v>0</v>
      </c>
      <c r="AP52" s="494">
        <f ca="1">('SUBSCRIBER BASE'!AQ27*'DEVICE ASSUMPTIONS'!$F12)*'DEVICE ASSUMPTIONS'!$C12</f>
        <v>0</v>
      </c>
      <c r="AQ52" s="494">
        <f ca="1">('SUBSCRIBER BASE'!AR27*'DEVICE ASSUMPTIONS'!$F12)*'DEVICE ASSUMPTIONS'!$C12</f>
        <v>0</v>
      </c>
      <c r="AR52" s="494">
        <f ca="1">('SUBSCRIBER BASE'!AS27*'DEVICE ASSUMPTIONS'!$F12)*'DEVICE ASSUMPTIONS'!$C12</f>
        <v>0</v>
      </c>
      <c r="AS52" s="494">
        <f ca="1">('SUBSCRIBER BASE'!AT27*'DEVICE ASSUMPTIONS'!$F12)*'DEVICE ASSUMPTIONS'!$C12</f>
        <v>0</v>
      </c>
      <c r="AT52" s="494">
        <f ca="1">('SUBSCRIBER BASE'!AU27*'DEVICE ASSUMPTIONS'!$F12)*'DEVICE ASSUMPTIONS'!$C12</f>
        <v>0</v>
      </c>
      <c r="AU52" s="494">
        <f ca="1">('SUBSCRIBER BASE'!AV27*'DEVICE ASSUMPTIONS'!$F12)*'DEVICE ASSUMPTIONS'!$C12</f>
        <v>0</v>
      </c>
      <c r="AV52" s="494">
        <f ca="1">('SUBSCRIBER BASE'!AW27*'DEVICE ASSUMPTIONS'!$F12)*'DEVICE ASSUMPTIONS'!$C12</f>
        <v>0</v>
      </c>
      <c r="AW52" s="494">
        <f ca="1">('SUBSCRIBER BASE'!AX27*'DEVICE ASSUMPTIONS'!$F12)*'DEVICE ASSUMPTIONS'!$C12</f>
        <v>0</v>
      </c>
      <c r="AX52" s="494">
        <f ca="1">('SUBSCRIBER BASE'!AY27*'DEVICE ASSUMPTIONS'!$F12)*'DEVICE ASSUMPTIONS'!$C12</f>
        <v>0</v>
      </c>
      <c r="AY52" s="494">
        <f ca="1">('SUBSCRIBER BASE'!AZ27*'DEVICE ASSUMPTIONS'!$F12)*'DEVICE ASSUMPTIONS'!$C12</f>
        <v>0</v>
      </c>
      <c r="AZ52" s="494">
        <f ca="1">('SUBSCRIBER BASE'!BA27*'DEVICE ASSUMPTIONS'!$F12)*'DEVICE ASSUMPTIONS'!$C12</f>
        <v>0</v>
      </c>
      <c r="BA52" s="494">
        <f ca="1">('SUBSCRIBER BASE'!BB27*'DEVICE ASSUMPTIONS'!$F12)*'DEVICE ASSUMPTIONS'!$C12</f>
        <v>0</v>
      </c>
      <c r="BB52" s="494">
        <f ca="1">('SUBSCRIBER BASE'!BC27*'DEVICE ASSUMPTIONS'!$F12)*'DEVICE ASSUMPTIONS'!$C12</f>
        <v>0</v>
      </c>
      <c r="BC52" s="494">
        <f ca="1">('SUBSCRIBER BASE'!BD27*'DEVICE ASSUMPTIONS'!$F12)*'DEVICE ASSUMPTIONS'!$C12</f>
        <v>0</v>
      </c>
      <c r="BD52" s="494">
        <f ca="1">('SUBSCRIBER BASE'!BE27*'DEVICE ASSUMPTIONS'!$F12)*'DEVICE ASSUMPTIONS'!$C12</f>
        <v>0</v>
      </c>
      <c r="BE52" s="494">
        <f ca="1">('SUBSCRIBER BASE'!BF27*'DEVICE ASSUMPTIONS'!$F12)*'DEVICE ASSUMPTIONS'!$C12</f>
        <v>0</v>
      </c>
      <c r="BF52" s="494">
        <f ca="1">('SUBSCRIBER BASE'!BG27*'DEVICE ASSUMPTIONS'!$F12)*'DEVICE ASSUMPTIONS'!$C12</f>
        <v>0</v>
      </c>
      <c r="BG52" s="494">
        <f ca="1">('SUBSCRIBER BASE'!BH27*'DEVICE ASSUMPTIONS'!$F12)*'DEVICE ASSUMPTIONS'!$C12</f>
        <v>0</v>
      </c>
      <c r="BH52" s="494">
        <f ca="1">('SUBSCRIBER BASE'!BI27*'DEVICE ASSUMPTIONS'!$F12)*'DEVICE ASSUMPTIONS'!$C12</f>
        <v>0</v>
      </c>
      <c r="BI52" s="494">
        <f ca="1">('SUBSCRIBER BASE'!BJ27*'DEVICE ASSUMPTIONS'!$F12)*'DEVICE ASSUMPTIONS'!$C12</f>
        <v>0</v>
      </c>
      <c r="BJ52" s="494">
        <f ca="1">('SUBSCRIBER BASE'!BK27*'DEVICE ASSUMPTIONS'!$F12)*'DEVICE ASSUMPTIONS'!$C12</f>
        <v>0</v>
      </c>
      <c r="BK52" s="494">
        <f ca="1">('SUBSCRIBER BASE'!BL27*'DEVICE ASSUMPTIONS'!$F12)*'DEVICE ASSUMPTIONS'!$C12</f>
        <v>0</v>
      </c>
      <c r="BL52" s="494">
        <f ca="1">('SUBSCRIBER BASE'!BM27*'DEVICE ASSUMPTIONS'!$F12)*'DEVICE ASSUMPTIONS'!$C12</f>
        <v>0</v>
      </c>
      <c r="BM52" s="494">
        <f ca="1">('SUBSCRIBER BASE'!BN27*'DEVICE ASSUMPTIONS'!$F12)*'DEVICE ASSUMPTIONS'!$C12</f>
        <v>0</v>
      </c>
      <c r="BN52" s="494">
        <f ca="1">('SUBSCRIBER BASE'!BO27*'DEVICE ASSUMPTIONS'!$F12)*'DEVICE ASSUMPTIONS'!$C12</f>
        <v>0</v>
      </c>
      <c r="BO52" s="494">
        <f ca="1">('SUBSCRIBER BASE'!BP27*'DEVICE ASSUMPTIONS'!$F12)*'DEVICE ASSUMPTIONS'!$C12</f>
        <v>0</v>
      </c>
      <c r="BP52" s="494">
        <f ca="1">('SUBSCRIBER BASE'!BQ27*'DEVICE ASSUMPTIONS'!$F12)*'DEVICE ASSUMPTIONS'!$C12</f>
        <v>0</v>
      </c>
      <c r="BQ52" s="494">
        <f ca="1">('SUBSCRIBER BASE'!BR27*'DEVICE ASSUMPTIONS'!$F12)*'DEVICE ASSUMPTIONS'!$C12</f>
        <v>0</v>
      </c>
      <c r="BR52" s="494">
        <f ca="1">('SUBSCRIBER BASE'!BS27*'DEVICE ASSUMPTIONS'!$F12)*'DEVICE ASSUMPTIONS'!$C12</f>
        <v>0</v>
      </c>
    </row>
    <row r="53" spans="2:70" ht="25" customHeight="1" outlineLevel="1">
      <c r="B53" s="24" t="str">
        <f>'DEVICE ASSUMPTIONS'!B13</f>
        <v>MVLP4</v>
      </c>
      <c r="C53" s="494">
        <f>('SUBSCRIBER BASE'!C28*'DEVICE ASSUMPTIONS'!$F13)*'DEVICE ASSUMPTIONS'!$C13</f>
        <v>0</v>
      </c>
      <c r="D53" s="494">
        <f>('SUBSCRIBER BASE'!D28*'DEVICE ASSUMPTIONS'!$F13)*'DEVICE ASSUMPTIONS'!$C13</f>
        <v>0</v>
      </c>
      <c r="E53" s="494">
        <f>('SUBSCRIBER BASE'!E28*'DEVICE ASSUMPTIONS'!$F13)*'DEVICE ASSUMPTIONS'!$C13</f>
        <v>0</v>
      </c>
      <c r="F53" s="494">
        <f>('SUBSCRIBER BASE'!F28*'DEVICE ASSUMPTIONS'!$F13)*'DEVICE ASSUMPTIONS'!$C13</f>
        <v>0</v>
      </c>
      <c r="G53" s="494">
        <f>('SUBSCRIBER BASE'!G28*'DEVICE ASSUMPTIONS'!$F13)*'DEVICE ASSUMPTIONS'!$C13</f>
        <v>0</v>
      </c>
      <c r="H53" s="494">
        <f>('SUBSCRIBER BASE'!H28*'DEVICE ASSUMPTIONS'!$F13)*'DEVICE ASSUMPTIONS'!$C13</f>
        <v>0</v>
      </c>
      <c r="I53" s="494">
        <f>('SUBSCRIBER BASE'!I28*'DEVICE ASSUMPTIONS'!$F13)*'DEVICE ASSUMPTIONS'!$C13</f>
        <v>0</v>
      </c>
      <c r="J53" s="494">
        <f>('SUBSCRIBER BASE'!J28*'DEVICE ASSUMPTIONS'!$F13)*'DEVICE ASSUMPTIONS'!$C13</f>
        <v>0</v>
      </c>
      <c r="K53" s="494">
        <f ca="1">('SUBSCRIBER BASE'!L28*'DEVICE ASSUMPTIONS'!$F13)*'DEVICE ASSUMPTIONS'!$C13</f>
        <v>0</v>
      </c>
      <c r="L53" s="494">
        <f ca="1">('SUBSCRIBER BASE'!M28*'DEVICE ASSUMPTIONS'!$F13)*'DEVICE ASSUMPTIONS'!$C13</f>
        <v>0</v>
      </c>
      <c r="M53" s="494">
        <f ca="1">('SUBSCRIBER BASE'!N28*'DEVICE ASSUMPTIONS'!$F13)*'DEVICE ASSUMPTIONS'!$C13</f>
        <v>0</v>
      </c>
      <c r="N53" s="494">
        <f ca="1">('SUBSCRIBER BASE'!O28*'DEVICE ASSUMPTIONS'!$F13)*'DEVICE ASSUMPTIONS'!$C13</f>
        <v>0</v>
      </c>
      <c r="O53" s="494">
        <f ca="1">('SUBSCRIBER BASE'!P28*'DEVICE ASSUMPTIONS'!$F13)*'DEVICE ASSUMPTIONS'!$C13</f>
        <v>0</v>
      </c>
      <c r="P53" s="494">
        <f ca="1">('SUBSCRIBER BASE'!Q28*'DEVICE ASSUMPTIONS'!$F13)*'DEVICE ASSUMPTIONS'!$C13</f>
        <v>0</v>
      </c>
      <c r="Q53" s="494">
        <f ca="1">('SUBSCRIBER BASE'!R28*'DEVICE ASSUMPTIONS'!$F13)*'DEVICE ASSUMPTIONS'!$C13</f>
        <v>0</v>
      </c>
      <c r="R53" s="494">
        <f ca="1">('SUBSCRIBER BASE'!S28*'DEVICE ASSUMPTIONS'!$F13)*'DEVICE ASSUMPTIONS'!$C13</f>
        <v>0</v>
      </c>
      <c r="S53" s="494">
        <f ca="1">('SUBSCRIBER BASE'!T28*'DEVICE ASSUMPTIONS'!$F13)*'DEVICE ASSUMPTIONS'!$C13</f>
        <v>0</v>
      </c>
      <c r="T53" s="494">
        <f ca="1">('SUBSCRIBER BASE'!U28*'DEVICE ASSUMPTIONS'!$F13)*'DEVICE ASSUMPTIONS'!$C13</f>
        <v>0</v>
      </c>
      <c r="U53" s="494">
        <f ca="1">('SUBSCRIBER BASE'!V28*'DEVICE ASSUMPTIONS'!$F13)*'DEVICE ASSUMPTIONS'!$C13</f>
        <v>0</v>
      </c>
      <c r="V53" s="494">
        <f ca="1">('SUBSCRIBER BASE'!W28*'DEVICE ASSUMPTIONS'!$F13)*'DEVICE ASSUMPTIONS'!$C13</f>
        <v>0</v>
      </c>
      <c r="W53" s="494">
        <f ca="1">('SUBSCRIBER BASE'!X28*'DEVICE ASSUMPTIONS'!$F13)*'DEVICE ASSUMPTIONS'!$C13</f>
        <v>0</v>
      </c>
      <c r="X53" s="494">
        <f ca="1">('SUBSCRIBER BASE'!Y28*'DEVICE ASSUMPTIONS'!$F13)*'DEVICE ASSUMPTIONS'!$C13</f>
        <v>0</v>
      </c>
      <c r="Y53" s="494">
        <f ca="1">('SUBSCRIBER BASE'!Z28*'DEVICE ASSUMPTIONS'!$F13)*'DEVICE ASSUMPTIONS'!$C13</f>
        <v>0</v>
      </c>
      <c r="Z53" s="494">
        <f ca="1">('SUBSCRIBER BASE'!AA28*'DEVICE ASSUMPTIONS'!$F13)*'DEVICE ASSUMPTIONS'!$C13</f>
        <v>0</v>
      </c>
      <c r="AA53" s="494">
        <f ca="1">('SUBSCRIBER BASE'!AB28*'DEVICE ASSUMPTIONS'!$F13)*'DEVICE ASSUMPTIONS'!$C13</f>
        <v>0</v>
      </c>
      <c r="AB53" s="494">
        <f ca="1">('SUBSCRIBER BASE'!AC28*'DEVICE ASSUMPTIONS'!$F13)*'DEVICE ASSUMPTIONS'!$C13</f>
        <v>0</v>
      </c>
      <c r="AC53" s="494">
        <f ca="1">('SUBSCRIBER BASE'!AD28*'DEVICE ASSUMPTIONS'!$F13)*'DEVICE ASSUMPTIONS'!$C13</f>
        <v>0</v>
      </c>
      <c r="AD53" s="494">
        <f ca="1">('SUBSCRIBER BASE'!AE28*'DEVICE ASSUMPTIONS'!$F13)*'DEVICE ASSUMPTIONS'!$C13</f>
        <v>0</v>
      </c>
      <c r="AE53" s="494">
        <f ca="1">('SUBSCRIBER BASE'!AF28*'DEVICE ASSUMPTIONS'!$F13)*'DEVICE ASSUMPTIONS'!$C13</f>
        <v>0</v>
      </c>
      <c r="AF53" s="494">
        <f ca="1">('SUBSCRIBER BASE'!AG28*'DEVICE ASSUMPTIONS'!$F13)*'DEVICE ASSUMPTIONS'!$C13</f>
        <v>0</v>
      </c>
      <c r="AG53" s="494">
        <f ca="1">('SUBSCRIBER BASE'!AH28*'DEVICE ASSUMPTIONS'!$F13)*'DEVICE ASSUMPTIONS'!$C13</f>
        <v>0</v>
      </c>
      <c r="AH53" s="494">
        <f ca="1">('SUBSCRIBER BASE'!AI28*'DEVICE ASSUMPTIONS'!$F13)*'DEVICE ASSUMPTIONS'!$C13</f>
        <v>0</v>
      </c>
      <c r="AI53" s="494">
        <f ca="1">('SUBSCRIBER BASE'!AJ28*'DEVICE ASSUMPTIONS'!$F13)*'DEVICE ASSUMPTIONS'!$C13</f>
        <v>0</v>
      </c>
      <c r="AJ53" s="494">
        <f ca="1">('SUBSCRIBER BASE'!AK28*'DEVICE ASSUMPTIONS'!$F13)*'DEVICE ASSUMPTIONS'!$C13</f>
        <v>0</v>
      </c>
      <c r="AK53" s="494">
        <f ca="1">('SUBSCRIBER BASE'!AL28*'DEVICE ASSUMPTIONS'!$F13)*'DEVICE ASSUMPTIONS'!$C13</f>
        <v>0</v>
      </c>
      <c r="AL53" s="494">
        <f ca="1">('SUBSCRIBER BASE'!AM28*'DEVICE ASSUMPTIONS'!$F13)*'DEVICE ASSUMPTIONS'!$C13</f>
        <v>0</v>
      </c>
      <c r="AM53" s="494">
        <f ca="1">('SUBSCRIBER BASE'!AN28*'DEVICE ASSUMPTIONS'!$F13)*'DEVICE ASSUMPTIONS'!$C13</f>
        <v>0</v>
      </c>
      <c r="AN53" s="494">
        <f ca="1">('SUBSCRIBER BASE'!AO28*'DEVICE ASSUMPTIONS'!$F13)*'DEVICE ASSUMPTIONS'!$C13</f>
        <v>0</v>
      </c>
      <c r="AO53" s="494">
        <f ca="1">('SUBSCRIBER BASE'!AP28*'DEVICE ASSUMPTIONS'!$F13)*'DEVICE ASSUMPTIONS'!$C13</f>
        <v>0</v>
      </c>
      <c r="AP53" s="494">
        <f ca="1">('SUBSCRIBER BASE'!AQ28*'DEVICE ASSUMPTIONS'!$F13)*'DEVICE ASSUMPTIONS'!$C13</f>
        <v>0</v>
      </c>
      <c r="AQ53" s="494">
        <f ca="1">('SUBSCRIBER BASE'!AR28*'DEVICE ASSUMPTIONS'!$F13)*'DEVICE ASSUMPTIONS'!$C13</f>
        <v>0</v>
      </c>
      <c r="AR53" s="494">
        <f ca="1">('SUBSCRIBER BASE'!AS28*'DEVICE ASSUMPTIONS'!$F13)*'DEVICE ASSUMPTIONS'!$C13</f>
        <v>0</v>
      </c>
      <c r="AS53" s="494">
        <f ca="1">('SUBSCRIBER BASE'!AT28*'DEVICE ASSUMPTIONS'!$F13)*'DEVICE ASSUMPTIONS'!$C13</f>
        <v>0</v>
      </c>
      <c r="AT53" s="494">
        <f ca="1">('SUBSCRIBER BASE'!AU28*'DEVICE ASSUMPTIONS'!$F13)*'DEVICE ASSUMPTIONS'!$C13</f>
        <v>0</v>
      </c>
      <c r="AU53" s="494">
        <f ca="1">('SUBSCRIBER BASE'!AV28*'DEVICE ASSUMPTIONS'!$F13)*'DEVICE ASSUMPTIONS'!$C13</f>
        <v>0</v>
      </c>
      <c r="AV53" s="494">
        <f ca="1">('SUBSCRIBER BASE'!AW28*'DEVICE ASSUMPTIONS'!$F13)*'DEVICE ASSUMPTIONS'!$C13</f>
        <v>0</v>
      </c>
      <c r="AW53" s="494">
        <f ca="1">('SUBSCRIBER BASE'!AX28*'DEVICE ASSUMPTIONS'!$F13)*'DEVICE ASSUMPTIONS'!$C13</f>
        <v>0</v>
      </c>
      <c r="AX53" s="494">
        <f ca="1">('SUBSCRIBER BASE'!AY28*'DEVICE ASSUMPTIONS'!$F13)*'DEVICE ASSUMPTIONS'!$C13</f>
        <v>0</v>
      </c>
      <c r="AY53" s="494">
        <f ca="1">('SUBSCRIBER BASE'!AZ28*'DEVICE ASSUMPTIONS'!$F13)*'DEVICE ASSUMPTIONS'!$C13</f>
        <v>0</v>
      </c>
      <c r="AZ53" s="494">
        <f ca="1">('SUBSCRIBER BASE'!BA28*'DEVICE ASSUMPTIONS'!$F13)*'DEVICE ASSUMPTIONS'!$C13</f>
        <v>0</v>
      </c>
      <c r="BA53" s="494">
        <f ca="1">('SUBSCRIBER BASE'!BB28*'DEVICE ASSUMPTIONS'!$F13)*'DEVICE ASSUMPTIONS'!$C13</f>
        <v>0</v>
      </c>
      <c r="BB53" s="494">
        <f ca="1">('SUBSCRIBER BASE'!BC28*'DEVICE ASSUMPTIONS'!$F13)*'DEVICE ASSUMPTIONS'!$C13</f>
        <v>0</v>
      </c>
      <c r="BC53" s="494">
        <f ca="1">('SUBSCRIBER BASE'!BD28*'DEVICE ASSUMPTIONS'!$F13)*'DEVICE ASSUMPTIONS'!$C13</f>
        <v>0</v>
      </c>
      <c r="BD53" s="494">
        <f ca="1">('SUBSCRIBER BASE'!BE28*'DEVICE ASSUMPTIONS'!$F13)*'DEVICE ASSUMPTIONS'!$C13</f>
        <v>0</v>
      </c>
      <c r="BE53" s="494">
        <f ca="1">('SUBSCRIBER BASE'!BF28*'DEVICE ASSUMPTIONS'!$F13)*'DEVICE ASSUMPTIONS'!$C13</f>
        <v>0</v>
      </c>
      <c r="BF53" s="494">
        <f ca="1">('SUBSCRIBER BASE'!BG28*'DEVICE ASSUMPTIONS'!$F13)*'DEVICE ASSUMPTIONS'!$C13</f>
        <v>0</v>
      </c>
      <c r="BG53" s="494">
        <f ca="1">('SUBSCRIBER BASE'!BH28*'DEVICE ASSUMPTIONS'!$F13)*'DEVICE ASSUMPTIONS'!$C13</f>
        <v>0</v>
      </c>
      <c r="BH53" s="494">
        <f ca="1">('SUBSCRIBER BASE'!BI28*'DEVICE ASSUMPTIONS'!$F13)*'DEVICE ASSUMPTIONS'!$C13</f>
        <v>0</v>
      </c>
      <c r="BI53" s="494">
        <f ca="1">('SUBSCRIBER BASE'!BJ28*'DEVICE ASSUMPTIONS'!$F13)*'DEVICE ASSUMPTIONS'!$C13</f>
        <v>0</v>
      </c>
      <c r="BJ53" s="494">
        <f ca="1">('SUBSCRIBER BASE'!BK28*'DEVICE ASSUMPTIONS'!$F13)*'DEVICE ASSUMPTIONS'!$C13</f>
        <v>0</v>
      </c>
      <c r="BK53" s="494">
        <f ca="1">('SUBSCRIBER BASE'!BL28*'DEVICE ASSUMPTIONS'!$F13)*'DEVICE ASSUMPTIONS'!$C13</f>
        <v>0</v>
      </c>
      <c r="BL53" s="494">
        <f ca="1">('SUBSCRIBER BASE'!BM28*'DEVICE ASSUMPTIONS'!$F13)*'DEVICE ASSUMPTIONS'!$C13</f>
        <v>0</v>
      </c>
      <c r="BM53" s="494">
        <f ca="1">('SUBSCRIBER BASE'!BN28*'DEVICE ASSUMPTIONS'!$F13)*'DEVICE ASSUMPTIONS'!$C13</f>
        <v>0</v>
      </c>
      <c r="BN53" s="494">
        <f ca="1">('SUBSCRIBER BASE'!BO28*'DEVICE ASSUMPTIONS'!$F13)*'DEVICE ASSUMPTIONS'!$C13</f>
        <v>0</v>
      </c>
      <c r="BO53" s="494">
        <f ca="1">('SUBSCRIBER BASE'!BP28*'DEVICE ASSUMPTIONS'!$F13)*'DEVICE ASSUMPTIONS'!$C13</f>
        <v>0</v>
      </c>
      <c r="BP53" s="494">
        <f ca="1">('SUBSCRIBER BASE'!BQ28*'DEVICE ASSUMPTIONS'!$F13)*'DEVICE ASSUMPTIONS'!$C13</f>
        <v>0</v>
      </c>
      <c r="BQ53" s="494">
        <f ca="1">('SUBSCRIBER BASE'!BR28*'DEVICE ASSUMPTIONS'!$F13)*'DEVICE ASSUMPTIONS'!$C13</f>
        <v>0</v>
      </c>
      <c r="BR53" s="494">
        <f ca="1">('SUBSCRIBER BASE'!BS28*'DEVICE ASSUMPTIONS'!$F13)*'DEVICE ASSUMPTIONS'!$C13</f>
        <v>0</v>
      </c>
    </row>
    <row r="54" spans="2:70" ht="25" customHeight="1" outlineLevel="1">
      <c r="B54" s="24" t="str">
        <f>'DEVICE ASSUMPTIONS'!B14</f>
        <v>MVLP5</v>
      </c>
      <c r="C54" s="494">
        <f>('SUBSCRIBER BASE'!C29*'DEVICE ASSUMPTIONS'!$F14)*'DEVICE ASSUMPTIONS'!$C14</f>
        <v>0</v>
      </c>
      <c r="D54" s="494">
        <f>('SUBSCRIBER BASE'!D29*'DEVICE ASSUMPTIONS'!$F14)*'DEVICE ASSUMPTIONS'!$C14</f>
        <v>0</v>
      </c>
      <c r="E54" s="494">
        <f>('SUBSCRIBER BASE'!E29*'DEVICE ASSUMPTIONS'!$F14)*'DEVICE ASSUMPTIONS'!$C14</f>
        <v>0</v>
      </c>
      <c r="F54" s="494">
        <f>('SUBSCRIBER BASE'!F29*'DEVICE ASSUMPTIONS'!$F14)*'DEVICE ASSUMPTIONS'!$C14</f>
        <v>0</v>
      </c>
      <c r="G54" s="494">
        <f>('SUBSCRIBER BASE'!G29*'DEVICE ASSUMPTIONS'!$F14)*'DEVICE ASSUMPTIONS'!$C14</f>
        <v>0</v>
      </c>
      <c r="H54" s="494">
        <f>('SUBSCRIBER BASE'!H29*'DEVICE ASSUMPTIONS'!$F14)*'DEVICE ASSUMPTIONS'!$C14</f>
        <v>0</v>
      </c>
      <c r="I54" s="494">
        <f>('SUBSCRIBER BASE'!I29*'DEVICE ASSUMPTIONS'!$F14)*'DEVICE ASSUMPTIONS'!$C14</f>
        <v>0</v>
      </c>
      <c r="J54" s="494">
        <f>('SUBSCRIBER BASE'!J29*'DEVICE ASSUMPTIONS'!$F14)*'DEVICE ASSUMPTIONS'!$C14</f>
        <v>0</v>
      </c>
      <c r="K54" s="494">
        <f ca="1">('SUBSCRIBER BASE'!L29*'DEVICE ASSUMPTIONS'!$F14)*'DEVICE ASSUMPTIONS'!$C14</f>
        <v>0</v>
      </c>
      <c r="L54" s="494">
        <f ca="1">('SUBSCRIBER BASE'!M29*'DEVICE ASSUMPTIONS'!$F14)*'DEVICE ASSUMPTIONS'!$C14</f>
        <v>0</v>
      </c>
      <c r="M54" s="494">
        <f ca="1">('SUBSCRIBER BASE'!N29*'DEVICE ASSUMPTIONS'!$F14)*'DEVICE ASSUMPTIONS'!$C14</f>
        <v>0</v>
      </c>
      <c r="N54" s="494">
        <f ca="1">('SUBSCRIBER BASE'!O29*'DEVICE ASSUMPTIONS'!$F14)*'DEVICE ASSUMPTIONS'!$C14</f>
        <v>0</v>
      </c>
      <c r="O54" s="494">
        <f ca="1">('SUBSCRIBER BASE'!P29*'DEVICE ASSUMPTIONS'!$F14)*'DEVICE ASSUMPTIONS'!$C14</f>
        <v>0</v>
      </c>
      <c r="P54" s="494">
        <f ca="1">('SUBSCRIBER BASE'!Q29*'DEVICE ASSUMPTIONS'!$F14)*'DEVICE ASSUMPTIONS'!$C14</f>
        <v>0</v>
      </c>
      <c r="Q54" s="494">
        <f ca="1">('SUBSCRIBER BASE'!R29*'DEVICE ASSUMPTIONS'!$F14)*'DEVICE ASSUMPTIONS'!$C14</f>
        <v>0</v>
      </c>
      <c r="R54" s="494">
        <f ca="1">('SUBSCRIBER BASE'!S29*'DEVICE ASSUMPTIONS'!$F14)*'DEVICE ASSUMPTIONS'!$C14</f>
        <v>0</v>
      </c>
      <c r="S54" s="494">
        <f ca="1">('SUBSCRIBER BASE'!T29*'DEVICE ASSUMPTIONS'!$F14)*'DEVICE ASSUMPTIONS'!$C14</f>
        <v>0</v>
      </c>
      <c r="T54" s="494">
        <f ca="1">('SUBSCRIBER BASE'!U29*'DEVICE ASSUMPTIONS'!$F14)*'DEVICE ASSUMPTIONS'!$C14</f>
        <v>0</v>
      </c>
      <c r="U54" s="494">
        <f ca="1">('SUBSCRIBER BASE'!V29*'DEVICE ASSUMPTIONS'!$F14)*'DEVICE ASSUMPTIONS'!$C14</f>
        <v>0</v>
      </c>
      <c r="V54" s="494">
        <f ca="1">('SUBSCRIBER BASE'!W29*'DEVICE ASSUMPTIONS'!$F14)*'DEVICE ASSUMPTIONS'!$C14</f>
        <v>0</v>
      </c>
      <c r="W54" s="494">
        <f ca="1">('SUBSCRIBER BASE'!X29*'DEVICE ASSUMPTIONS'!$F14)*'DEVICE ASSUMPTIONS'!$C14</f>
        <v>0</v>
      </c>
      <c r="X54" s="494">
        <f ca="1">('SUBSCRIBER BASE'!Y29*'DEVICE ASSUMPTIONS'!$F14)*'DEVICE ASSUMPTIONS'!$C14</f>
        <v>0</v>
      </c>
      <c r="Y54" s="494">
        <f ca="1">('SUBSCRIBER BASE'!Z29*'DEVICE ASSUMPTIONS'!$F14)*'DEVICE ASSUMPTIONS'!$C14</f>
        <v>0</v>
      </c>
      <c r="Z54" s="494">
        <f ca="1">('SUBSCRIBER BASE'!AA29*'DEVICE ASSUMPTIONS'!$F14)*'DEVICE ASSUMPTIONS'!$C14</f>
        <v>0</v>
      </c>
      <c r="AA54" s="494">
        <f ca="1">('SUBSCRIBER BASE'!AB29*'DEVICE ASSUMPTIONS'!$F14)*'DEVICE ASSUMPTIONS'!$C14</f>
        <v>0</v>
      </c>
      <c r="AB54" s="494">
        <f ca="1">('SUBSCRIBER BASE'!AC29*'DEVICE ASSUMPTIONS'!$F14)*'DEVICE ASSUMPTIONS'!$C14</f>
        <v>0</v>
      </c>
      <c r="AC54" s="494">
        <f ca="1">('SUBSCRIBER BASE'!AD29*'DEVICE ASSUMPTIONS'!$F14)*'DEVICE ASSUMPTIONS'!$C14</f>
        <v>0</v>
      </c>
      <c r="AD54" s="494">
        <f ca="1">('SUBSCRIBER BASE'!AE29*'DEVICE ASSUMPTIONS'!$F14)*'DEVICE ASSUMPTIONS'!$C14</f>
        <v>0</v>
      </c>
      <c r="AE54" s="494">
        <f ca="1">('SUBSCRIBER BASE'!AF29*'DEVICE ASSUMPTIONS'!$F14)*'DEVICE ASSUMPTIONS'!$C14</f>
        <v>0</v>
      </c>
      <c r="AF54" s="494">
        <f ca="1">('SUBSCRIBER BASE'!AG29*'DEVICE ASSUMPTIONS'!$F14)*'DEVICE ASSUMPTIONS'!$C14</f>
        <v>0</v>
      </c>
      <c r="AG54" s="494">
        <f ca="1">('SUBSCRIBER BASE'!AH29*'DEVICE ASSUMPTIONS'!$F14)*'DEVICE ASSUMPTIONS'!$C14</f>
        <v>0</v>
      </c>
      <c r="AH54" s="494">
        <f ca="1">('SUBSCRIBER BASE'!AI29*'DEVICE ASSUMPTIONS'!$F14)*'DEVICE ASSUMPTIONS'!$C14</f>
        <v>0</v>
      </c>
      <c r="AI54" s="494">
        <f ca="1">('SUBSCRIBER BASE'!AJ29*'DEVICE ASSUMPTIONS'!$F14)*'DEVICE ASSUMPTIONS'!$C14</f>
        <v>0</v>
      </c>
      <c r="AJ54" s="494">
        <f ca="1">('SUBSCRIBER BASE'!AK29*'DEVICE ASSUMPTIONS'!$F14)*'DEVICE ASSUMPTIONS'!$C14</f>
        <v>0</v>
      </c>
      <c r="AK54" s="494">
        <f ca="1">('SUBSCRIBER BASE'!AL29*'DEVICE ASSUMPTIONS'!$F14)*'DEVICE ASSUMPTIONS'!$C14</f>
        <v>0</v>
      </c>
      <c r="AL54" s="494">
        <f ca="1">('SUBSCRIBER BASE'!AM29*'DEVICE ASSUMPTIONS'!$F14)*'DEVICE ASSUMPTIONS'!$C14</f>
        <v>0</v>
      </c>
      <c r="AM54" s="494">
        <f ca="1">('SUBSCRIBER BASE'!AN29*'DEVICE ASSUMPTIONS'!$F14)*'DEVICE ASSUMPTIONS'!$C14</f>
        <v>0</v>
      </c>
      <c r="AN54" s="494">
        <f ca="1">('SUBSCRIBER BASE'!AO29*'DEVICE ASSUMPTIONS'!$F14)*'DEVICE ASSUMPTIONS'!$C14</f>
        <v>0</v>
      </c>
      <c r="AO54" s="494">
        <f ca="1">('SUBSCRIBER BASE'!AP29*'DEVICE ASSUMPTIONS'!$F14)*'DEVICE ASSUMPTIONS'!$C14</f>
        <v>0</v>
      </c>
      <c r="AP54" s="494">
        <f ca="1">('SUBSCRIBER BASE'!AQ29*'DEVICE ASSUMPTIONS'!$F14)*'DEVICE ASSUMPTIONS'!$C14</f>
        <v>0</v>
      </c>
      <c r="AQ54" s="494">
        <f ca="1">('SUBSCRIBER BASE'!AR29*'DEVICE ASSUMPTIONS'!$F14)*'DEVICE ASSUMPTIONS'!$C14</f>
        <v>0</v>
      </c>
      <c r="AR54" s="494">
        <f ca="1">('SUBSCRIBER BASE'!AS29*'DEVICE ASSUMPTIONS'!$F14)*'DEVICE ASSUMPTIONS'!$C14</f>
        <v>0</v>
      </c>
      <c r="AS54" s="494">
        <f ca="1">('SUBSCRIBER BASE'!AT29*'DEVICE ASSUMPTIONS'!$F14)*'DEVICE ASSUMPTIONS'!$C14</f>
        <v>0</v>
      </c>
      <c r="AT54" s="494">
        <f ca="1">('SUBSCRIBER BASE'!AU29*'DEVICE ASSUMPTIONS'!$F14)*'DEVICE ASSUMPTIONS'!$C14</f>
        <v>0</v>
      </c>
      <c r="AU54" s="494">
        <f ca="1">('SUBSCRIBER BASE'!AV29*'DEVICE ASSUMPTIONS'!$F14)*'DEVICE ASSUMPTIONS'!$C14</f>
        <v>0</v>
      </c>
      <c r="AV54" s="494">
        <f ca="1">('SUBSCRIBER BASE'!AW29*'DEVICE ASSUMPTIONS'!$F14)*'DEVICE ASSUMPTIONS'!$C14</f>
        <v>0</v>
      </c>
      <c r="AW54" s="494">
        <f ca="1">('SUBSCRIBER BASE'!AX29*'DEVICE ASSUMPTIONS'!$F14)*'DEVICE ASSUMPTIONS'!$C14</f>
        <v>0</v>
      </c>
      <c r="AX54" s="494">
        <f ca="1">('SUBSCRIBER BASE'!AY29*'DEVICE ASSUMPTIONS'!$F14)*'DEVICE ASSUMPTIONS'!$C14</f>
        <v>0</v>
      </c>
      <c r="AY54" s="494">
        <f ca="1">('SUBSCRIBER BASE'!AZ29*'DEVICE ASSUMPTIONS'!$F14)*'DEVICE ASSUMPTIONS'!$C14</f>
        <v>0</v>
      </c>
      <c r="AZ54" s="494">
        <f ca="1">('SUBSCRIBER BASE'!BA29*'DEVICE ASSUMPTIONS'!$F14)*'DEVICE ASSUMPTIONS'!$C14</f>
        <v>0</v>
      </c>
      <c r="BA54" s="494">
        <f ca="1">('SUBSCRIBER BASE'!BB29*'DEVICE ASSUMPTIONS'!$F14)*'DEVICE ASSUMPTIONS'!$C14</f>
        <v>0</v>
      </c>
      <c r="BB54" s="494">
        <f ca="1">('SUBSCRIBER BASE'!BC29*'DEVICE ASSUMPTIONS'!$F14)*'DEVICE ASSUMPTIONS'!$C14</f>
        <v>0</v>
      </c>
      <c r="BC54" s="494">
        <f ca="1">('SUBSCRIBER BASE'!BD29*'DEVICE ASSUMPTIONS'!$F14)*'DEVICE ASSUMPTIONS'!$C14</f>
        <v>0</v>
      </c>
      <c r="BD54" s="494">
        <f ca="1">('SUBSCRIBER BASE'!BE29*'DEVICE ASSUMPTIONS'!$F14)*'DEVICE ASSUMPTIONS'!$C14</f>
        <v>0</v>
      </c>
      <c r="BE54" s="494">
        <f ca="1">('SUBSCRIBER BASE'!BF29*'DEVICE ASSUMPTIONS'!$F14)*'DEVICE ASSUMPTIONS'!$C14</f>
        <v>0</v>
      </c>
      <c r="BF54" s="494">
        <f ca="1">('SUBSCRIBER BASE'!BG29*'DEVICE ASSUMPTIONS'!$F14)*'DEVICE ASSUMPTIONS'!$C14</f>
        <v>0</v>
      </c>
      <c r="BG54" s="494">
        <f ca="1">('SUBSCRIBER BASE'!BH29*'DEVICE ASSUMPTIONS'!$F14)*'DEVICE ASSUMPTIONS'!$C14</f>
        <v>0</v>
      </c>
      <c r="BH54" s="494">
        <f ca="1">('SUBSCRIBER BASE'!BI29*'DEVICE ASSUMPTIONS'!$F14)*'DEVICE ASSUMPTIONS'!$C14</f>
        <v>0</v>
      </c>
      <c r="BI54" s="494">
        <f ca="1">('SUBSCRIBER BASE'!BJ29*'DEVICE ASSUMPTIONS'!$F14)*'DEVICE ASSUMPTIONS'!$C14</f>
        <v>0</v>
      </c>
      <c r="BJ54" s="494">
        <f ca="1">('SUBSCRIBER BASE'!BK29*'DEVICE ASSUMPTIONS'!$F14)*'DEVICE ASSUMPTIONS'!$C14</f>
        <v>0</v>
      </c>
      <c r="BK54" s="494">
        <f ca="1">('SUBSCRIBER BASE'!BL29*'DEVICE ASSUMPTIONS'!$F14)*'DEVICE ASSUMPTIONS'!$C14</f>
        <v>0</v>
      </c>
      <c r="BL54" s="494">
        <f ca="1">('SUBSCRIBER BASE'!BM29*'DEVICE ASSUMPTIONS'!$F14)*'DEVICE ASSUMPTIONS'!$C14</f>
        <v>0</v>
      </c>
      <c r="BM54" s="494">
        <f ca="1">('SUBSCRIBER BASE'!BN29*'DEVICE ASSUMPTIONS'!$F14)*'DEVICE ASSUMPTIONS'!$C14</f>
        <v>0</v>
      </c>
      <c r="BN54" s="494">
        <f ca="1">('SUBSCRIBER BASE'!BO29*'DEVICE ASSUMPTIONS'!$F14)*'DEVICE ASSUMPTIONS'!$C14</f>
        <v>0</v>
      </c>
      <c r="BO54" s="494">
        <f ca="1">('SUBSCRIBER BASE'!BP29*'DEVICE ASSUMPTIONS'!$F14)*'DEVICE ASSUMPTIONS'!$C14</f>
        <v>0</v>
      </c>
      <c r="BP54" s="494">
        <f ca="1">('SUBSCRIBER BASE'!BQ29*'DEVICE ASSUMPTIONS'!$F14)*'DEVICE ASSUMPTIONS'!$C14</f>
        <v>0</v>
      </c>
      <c r="BQ54" s="494">
        <f ca="1">('SUBSCRIBER BASE'!BR29*'DEVICE ASSUMPTIONS'!$F14)*'DEVICE ASSUMPTIONS'!$C14</f>
        <v>0</v>
      </c>
      <c r="BR54" s="494">
        <f ca="1">('SUBSCRIBER BASE'!BS29*'DEVICE ASSUMPTIONS'!$F14)*'DEVICE ASSUMPTIONS'!$C14</f>
        <v>0</v>
      </c>
    </row>
    <row r="55" spans="2:70" ht="25" customHeight="1" outlineLevel="1">
      <c r="B55" s="24" t="str">
        <f>'DEVICE ASSUMPTIONS'!B15</f>
        <v>MVLP6</v>
      </c>
      <c r="C55" s="494">
        <f>('SUBSCRIBER BASE'!C30*'DEVICE ASSUMPTIONS'!$F15)*'DEVICE ASSUMPTIONS'!$C15</f>
        <v>0</v>
      </c>
      <c r="D55" s="494">
        <f>('SUBSCRIBER BASE'!D30*'DEVICE ASSUMPTIONS'!$F15)*'DEVICE ASSUMPTIONS'!$C15</f>
        <v>0</v>
      </c>
      <c r="E55" s="494">
        <f>('SUBSCRIBER BASE'!E30*'DEVICE ASSUMPTIONS'!$F15)*'DEVICE ASSUMPTIONS'!$C15</f>
        <v>0</v>
      </c>
      <c r="F55" s="494">
        <f>('SUBSCRIBER BASE'!F30*'DEVICE ASSUMPTIONS'!$F15)*'DEVICE ASSUMPTIONS'!$C15</f>
        <v>0</v>
      </c>
      <c r="G55" s="494">
        <f>('SUBSCRIBER BASE'!G30*'DEVICE ASSUMPTIONS'!$F15)*'DEVICE ASSUMPTIONS'!$C15</f>
        <v>0</v>
      </c>
      <c r="H55" s="494">
        <f>('SUBSCRIBER BASE'!H30*'DEVICE ASSUMPTIONS'!$F15)*'DEVICE ASSUMPTIONS'!$C15</f>
        <v>0</v>
      </c>
      <c r="I55" s="494">
        <f>('SUBSCRIBER BASE'!I30*'DEVICE ASSUMPTIONS'!$F15)*'DEVICE ASSUMPTIONS'!$C15</f>
        <v>0</v>
      </c>
      <c r="J55" s="494">
        <f>('SUBSCRIBER BASE'!J30*'DEVICE ASSUMPTIONS'!$F15)*'DEVICE ASSUMPTIONS'!$C15</f>
        <v>0</v>
      </c>
      <c r="K55" s="494">
        <f ca="1">('SUBSCRIBER BASE'!L30*'DEVICE ASSUMPTIONS'!$F15)*'DEVICE ASSUMPTIONS'!$C15</f>
        <v>0</v>
      </c>
      <c r="L55" s="494">
        <f ca="1">('SUBSCRIBER BASE'!M30*'DEVICE ASSUMPTIONS'!$F15)*'DEVICE ASSUMPTIONS'!$C15</f>
        <v>0</v>
      </c>
      <c r="M55" s="494">
        <f ca="1">('SUBSCRIBER BASE'!N30*'DEVICE ASSUMPTIONS'!$F15)*'DEVICE ASSUMPTIONS'!$C15</f>
        <v>0</v>
      </c>
      <c r="N55" s="494">
        <f ca="1">('SUBSCRIBER BASE'!O30*'DEVICE ASSUMPTIONS'!$F15)*'DEVICE ASSUMPTIONS'!$C15</f>
        <v>0</v>
      </c>
      <c r="O55" s="494">
        <f ca="1">('SUBSCRIBER BASE'!P30*'DEVICE ASSUMPTIONS'!$F15)*'DEVICE ASSUMPTIONS'!$C15</f>
        <v>0</v>
      </c>
      <c r="P55" s="494">
        <f ca="1">('SUBSCRIBER BASE'!Q30*'DEVICE ASSUMPTIONS'!$F15)*'DEVICE ASSUMPTIONS'!$C15</f>
        <v>0</v>
      </c>
      <c r="Q55" s="494">
        <f ca="1">('SUBSCRIBER BASE'!R30*'DEVICE ASSUMPTIONS'!$F15)*'DEVICE ASSUMPTIONS'!$C15</f>
        <v>0</v>
      </c>
      <c r="R55" s="494">
        <f ca="1">('SUBSCRIBER BASE'!S30*'DEVICE ASSUMPTIONS'!$F15)*'DEVICE ASSUMPTIONS'!$C15</f>
        <v>0</v>
      </c>
      <c r="S55" s="494">
        <f ca="1">('SUBSCRIBER BASE'!T30*'DEVICE ASSUMPTIONS'!$F15)*'DEVICE ASSUMPTIONS'!$C15</f>
        <v>0</v>
      </c>
      <c r="T55" s="494">
        <f ca="1">('SUBSCRIBER BASE'!U30*'DEVICE ASSUMPTIONS'!$F15)*'DEVICE ASSUMPTIONS'!$C15</f>
        <v>0</v>
      </c>
      <c r="U55" s="494">
        <f ca="1">('SUBSCRIBER BASE'!V30*'DEVICE ASSUMPTIONS'!$F15)*'DEVICE ASSUMPTIONS'!$C15</f>
        <v>0</v>
      </c>
      <c r="V55" s="494">
        <f ca="1">('SUBSCRIBER BASE'!W30*'DEVICE ASSUMPTIONS'!$F15)*'DEVICE ASSUMPTIONS'!$C15</f>
        <v>0</v>
      </c>
      <c r="W55" s="494">
        <f ca="1">('SUBSCRIBER BASE'!X30*'DEVICE ASSUMPTIONS'!$F15)*'DEVICE ASSUMPTIONS'!$C15</f>
        <v>0</v>
      </c>
      <c r="X55" s="494">
        <f ca="1">('SUBSCRIBER BASE'!Y30*'DEVICE ASSUMPTIONS'!$F15)*'DEVICE ASSUMPTIONS'!$C15</f>
        <v>0</v>
      </c>
      <c r="Y55" s="494">
        <f ca="1">('SUBSCRIBER BASE'!Z30*'DEVICE ASSUMPTIONS'!$F15)*'DEVICE ASSUMPTIONS'!$C15</f>
        <v>0</v>
      </c>
      <c r="Z55" s="494">
        <f ca="1">('SUBSCRIBER BASE'!AA30*'DEVICE ASSUMPTIONS'!$F15)*'DEVICE ASSUMPTIONS'!$C15</f>
        <v>0</v>
      </c>
      <c r="AA55" s="494">
        <f ca="1">('SUBSCRIBER BASE'!AB30*'DEVICE ASSUMPTIONS'!$F15)*'DEVICE ASSUMPTIONS'!$C15</f>
        <v>0</v>
      </c>
      <c r="AB55" s="494">
        <f ca="1">('SUBSCRIBER BASE'!AC30*'DEVICE ASSUMPTIONS'!$F15)*'DEVICE ASSUMPTIONS'!$C15</f>
        <v>0</v>
      </c>
      <c r="AC55" s="494">
        <f ca="1">('SUBSCRIBER BASE'!AD30*'DEVICE ASSUMPTIONS'!$F15)*'DEVICE ASSUMPTIONS'!$C15</f>
        <v>0</v>
      </c>
      <c r="AD55" s="494">
        <f ca="1">('SUBSCRIBER BASE'!AE30*'DEVICE ASSUMPTIONS'!$F15)*'DEVICE ASSUMPTIONS'!$C15</f>
        <v>0</v>
      </c>
      <c r="AE55" s="494">
        <f ca="1">('SUBSCRIBER BASE'!AF30*'DEVICE ASSUMPTIONS'!$F15)*'DEVICE ASSUMPTIONS'!$C15</f>
        <v>0</v>
      </c>
      <c r="AF55" s="494">
        <f ca="1">('SUBSCRIBER BASE'!AG30*'DEVICE ASSUMPTIONS'!$F15)*'DEVICE ASSUMPTIONS'!$C15</f>
        <v>0</v>
      </c>
      <c r="AG55" s="494">
        <f ca="1">('SUBSCRIBER BASE'!AH30*'DEVICE ASSUMPTIONS'!$F15)*'DEVICE ASSUMPTIONS'!$C15</f>
        <v>0</v>
      </c>
      <c r="AH55" s="494">
        <f ca="1">('SUBSCRIBER BASE'!AI30*'DEVICE ASSUMPTIONS'!$F15)*'DEVICE ASSUMPTIONS'!$C15</f>
        <v>0</v>
      </c>
      <c r="AI55" s="494">
        <f ca="1">('SUBSCRIBER BASE'!AJ30*'DEVICE ASSUMPTIONS'!$F15)*'DEVICE ASSUMPTIONS'!$C15</f>
        <v>0</v>
      </c>
      <c r="AJ55" s="494">
        <f ca="1">('SUBSCRIBER BASE'!AK30*'DEVICE ASSUMPTIONS'!$F15)*'DEVICE ASSUMPTIONS'!$C15</f>
        <v>0</v>
      </c>
      <c r="AK55" s="494">
        <f ca="1">('SUBSCRIBER BASE'!AL30*'DEVICE ASSUMPTIONS'!$F15)*'DEVICE ASSUMPTIONS'!$C15</f>
        <v>0</v>
      </c>
      <c r="AL55" s="494">
        <f ca="1">('SUBSCRIBER BASE'!AM30*'DEVICE ASSUMPTIONS'!$F15)*'DEVICE ASSUMPTIONS'!$C15</f>
        <v>0</v>
      </c>
      <c r="AM55" s="494">
        <f ca="1">('SUBSCRIBER BASE'!AN30*'DEVICE ASSUMPTIONS'!$F15)*'DEVICE ASSUMPTIONS'!$C15</f>
        <v>0</v>
      </c>
      <c r="AN55" s="494">
        <f ca="1">('SUBSCRIBER BASE'!AO30*'DEVICE ASSUMPTIONS'!$F15)*'DEVICE ASSUMPTIONS'!$C15</f>
        <v>0</v>
      </c>
      <c r="AO55" s="494">
        <f ca="1">('SUBSCRIBER BASE'!AP30*'DEVICE ASSUMPTIONS'!$F15)*'DEVICE ASSUMPTIONS'!$C15</f>
        <v>0</v>
      </c>
      <c r="AP55" s="494">
        <f ca="1">('SUBSCRIBER BASE'!AQ30*'DEVICE ASSUMPTIONS'!$F15)*'DEVICE ASSUMPTIONS'!$C15</f>
        <v>0</v>
      </c>
      <c r="AQ55" s="494">
        <f ca="1">('SUBSCRIBER BASE'!AR30*'DEVICE ASSUMPTIONS'!$F15)*'DEVICE ASSUMPTIONS'!$C15</f>
        <v>0</v>
      </c>
      <c r="AR55" s="494">
        <f ca="1">('SUBSCRIBER BASE'!AS30*'DEVICE ASSUMPTIONS'!$F15)*'DEVICE ASSUMPTIONS'!$C15</f>
        <v>0</v>
      </c>
      <c r="AS55" s="494">
        <f ca="1">('SUBSCRIBER BASE'!AT30*'DEVICE ASSUMPTIONS'!$F15)*'DEVICE ASSUMPTIONS'!$C15</f>
        <v>0</v>
      </c>
      <c r="AT55" s="494">
        <f ca="1">('SUBSCRIBER BASE'!AU30*'DEVICE ASSUMPTIONS'!$F15)*'DEVICE ASSUMPTIONS'!$C15</f>
        <v>0</v>
      </c>
      <c r="AU55" s="494">
        <f ca="1">('SUBSCRIBER BASE'!AV30*'DEVICE ASSUMPTIONS'!$F15)*'DEVICE ASSUMPTIONS'!$C15</f>
        <v>0</v>
      </c>
      <c r="AV55" s="494">
        <f ca="1">('SUBSCRIBER BASE'!AW30*'DEVICE ASSUMPTIONS'!$F15)*'DEVICE ASSUMPTIONS'!$C15</f>
        <v>0</v>
      </c>
      <c r="AW55" s="494">
        <f ca="1">('SUBSCRIBER BASE'!AX30*'DEVICE ASSUMPTIONS'!$F15)*'DEVICE ASSUMPTIONS'!$C15</f>
        <v>0</v>
      </c>
      <c r="AX55" s="494">
        <f ca="1">('SUBSCRIBER BASE'!AY30*'DEVICE ASSUMPTIONS'!$F15)*'DEVICE ASSUMPTIONS'!$C15</f>
        <v>0</v>
      </c>
      <c r="AY55" s="494">
        <f ca="1">('SUBSCRIBER BASE'!AZ30*'DEVICE ASSUMPTIONS'!$F15)*'DEVICE ASSUMPTIONS'!$C15</f>
        <v>0</v>
      </c>
      <c r="AZ55" s="494">
        <f ca="1">('SUBSCRIBER BASE'!BA30*'DEVICE ASSUMPTIONS'!$F15)*'DEVICE ASSUMPTIONS'!$C15</f>
        <v>0</v>
      </c>
      <c r="BA55" s="494">
        <f ca="1">('SUBSCRIBER BASE'!BB30*'DEVICE ASSUMPTIONS'!$F15)*'DEVICE ASSUMPTIONS'!$C15</f>
        <v>0</v>
      </c>
      <c r="BB55" s="494">
        <f ca="1">('SUBSCRIBER BASE'!BC30*'DEVICE ASSUMPTIONS'!$F15)*'DEVICE ASSUMPTIONS'!$C15</f>
        <v>0</v>
      </c>
      <c r="BC55" s="494">
        <f ca="1">('SUBSCRIBER BASE'!BD30*'DEVICE ASSUMPTIONS'!$F15)*'DEVICE ASSUMPTIONS'!$C15</f>
        <v>0</v>
      </c>
      <c r="BD55" s="494">
        <f ca="1">('SUBSCRIBER BASE'!BE30*'DEVICE ASSUMPTIONS'!$F15)*'DEVICE ASSUMPTIONS'!$C15</f>
        <v>0</v>
      </c>
      <c r="BE55" s="494">
        <f ca="1">('SUBSCRIBER BASE'!BF30*'DEVICE ASSUMPTIONS'!$F15)*'DEVICE ASSUMPTIONS'!$C15</f>
        <v>0</v>
      </c>
      <c r="BF55" s="494">
        <f ca="1">('SUBSCRIBER BASE'!BG30*'DEVICE ASSUMPTIONS'!$F15)*'DEVICE ASSUMPTIONS'!$C15</f>
        <v>0</v>
      </c>
      <c r="BG55" s="494">
        <f ca="1">('SUBSCRIBER BASE'!BH30*'DEVICE ASSUMPTIONS'!$F15)*'DEVICE ASSUMPTIONS'!$C15</f>
        <v>0</v>
      </c>
      <c r="BH55" s="494">
        <f ca="1">('SUBSCRIBER BASE'!BI30*'DEVICE ASSUMPTIONS'!$F15)*'DEVICE ASSUMPTIONS'!$C15</f>
        <v>0</v>
      </c>
      <c r="BI55" s="494">
        <f ca="1">('SUBSCRIBER BASE'!BJ30*'DEVICE ASSUMPTIONS'!$F15)*'DEVICE ASSUMPTIONS'!$C15</f>
        <v>0</v>
      </c>
      <c r="BJ55" s="494">
        <f ca="1">('SUBSCRIBER BASE'!BK30*'DEVICE ASSUMPTIONS'!$F15)*'DEVICE ASSUMPTIONS'!$C15</f>
        <v>0</v>
      </c>
      <c r="BK55" s="494">
        <f ca="1">('SUBSCRIBER BASE'!BL30*'DEVICE ASSUMPTIONS'!$F15)*'DEVICE ASSUMPTIONS'!$C15</f>
        <v>0</v>
      </c>
      <c r="BL55" s="494">
        <f ca="1">('SUBSCRIBER BASE'!BM30*'DEVICE ASSUMPTIONS'!$F15)*'DEVICE ASSUMPTIONS'!$C15</f>
        <v>0</v>
      </c>
      <c r="BM55" s="494">
        <f ca="1">('SUBSCRIBER BASE'!BN30*'DEVICE ASSUMPTIONS'!$F15)*'DEVICE ASSUMPTIONS'!$C15</f>
        <v>0</v>
      </c>
      <c r="BN55" s="494">
        <f ca="1">('SUBSCRIBER BASE'!BO30*'DEVICE ASSUMPTIONS'!$F15)*'DEVICE ASSUMPTIONS'!$C15</f>
        <v>0</v>
      </c>
      <c r="BO55" s="494">
        <f ca="1">('SUBSCRIBER BASE'!BP30*'DEVICE ASSUMPTIONS'!$F15)*'DEVICE ASSUMPTIONS'!$C15</f>
        <v>0</v>
      </c>
      <c r="BP55" s="494">
        <f ca="1">('SUBSCRIBER BASE'!BQ30*'DEVICE ASSUMPTIONS'!$F15)*'DEVICE ASSUMPTIONS'!$C15</f>
        <v>0</v>
      </c>
      <c r="BQ55" s="494">
        <f ca="1">('SUBSCRIBER BASE'!BR30*'DEVICE ASSUMPTIONS'!$F15)*'DEVICE ASSUMPTIONS'!$C15</f>
        <v>0</v>
      </c>
      <c r="BR55" s="494">
        <f ca="1">('SUBSCRIBER BASE'!BS30*'DEVICE ASSUMPTIONS'!$F15)*'DEVICE ASSUMPTIONS'!$C15</f>
        <v>0</v>
      </c>
    </row>
    <row r="56" spans="2:70" ht="25" customHeight="1" outlineLevel="1">
      <c r="B56" s="24" t="str">
        <f>'DEVICE ASSUMPTIONS'!B16</f>
        <v>200 MB</v>
      </c>
      <c r="C56" s="494">
        <f>('SUBSCRIBER BASE'!C31*'DEVICE ASSUMPTIONS'!$F16)*'DEVICE ASSUMPTIONS'!$C16</f>
        <v>0</v>
      </c>
      <c r="D56" s="494">
        <f>('SUBSCRIBER BASE'!D31*'DEVICE ASSUMPTIONS'!$F16)*'DEVICE ASSUMPTIONS'!$C16</f>
        <v>0</v>
      </c>
      <c r="E56" s="494">
        <f>('SUBSCRIBER BASE'!E31*'DEVICE ASSUMPTIONS'!$F16)*'DEVICE ASSUMPTIONS'!$C16</f>
        <v>0</v>
      </c>
      <c r="F56" s="494">
        <f>('SUBSCRIBER BASE'!F31*'DEVICE ASSUMPTIONS'!$F16)*'DEVICE ASSUMPTIONS'!$C16</f>
        <v>0</v>
      </c>
      <c r="G56" s="494">
        <f>('SUBSCRIBER BASE'!G31*'DEVICE ASSUMPTIONS'!$F16)*'DEVICE ASSUMPTIONS'!$C16</f>
        <v>0</v>
      </c>
      <c r="H56" s="494">
        <f>('SUBSCRIBER BASE'!H31*'DEVICE ASSUMPTIONS'!$F16)*'DEVICE ASSUMPTIONS'!$C16</f>
        <v>0</v>
      </c>
      <c r="I56" s="494">
        <f>('SUBSCRIBER BASE'!I31*'DEVICE ASSUMPTIONS'!$F16)*'DEVICE ASSUMPTIONS'!$C16</f>
        <v>0</v>
      </c>
      <c r="J56" s="494">
        <f>('SUBSCRIBER BASE'!J31*'DEVICE ASSUMPTIONS'!$F16)*'DEVICE ASSUMPTIONS'!$C16</f>
        <v>0</v>
      </c>
      <c r="K56" s="494">
        <f ca="1">('SUBSCRIBER BASE'!L31*'DEVICE ASSUMPTIONS'!$F16)*'DEVICE ASSUMPTIONS'!$C16</f>
        <v>0</v>
      </c>
      <c r="L56" s="494">
        <f ca="1">('SUBSCRIBER BASE'!M31*'DEVICE ASSUMPTIONS'!$F16)*'DEVICE ASSUMPTIONS'!$C16</f>
        <v>0</v>
      </c>
      <c r="M56" s="494">
        <f ca="1">('SUBSCRIBER BASE'!N31*'DEVICE ASSUMPTIONS'!$F16)*'DEVICE ASSUMPTIONS'!$C16</f>
        <v>0</v>
      </c>
      <c r="N56" s="494">
        <f ca="1">('SUBSCRIBER BASE'!O31*'DEVICE ASSUMPTIONS'!$F16)*'DEVICE ASSUMPTIONS'!$C16</f>
        <v>0</v>
      </c>
      <c r="O56" s="494">
        <f ca="1">('SUBSCRIBER BASE'!P31*'DEVICE ASSUMPTIONS'!$F16)*'DEVICE ASSUMPTIONS'!$C16</f>
        <v>0</v>
      </c>
      <c r="P56" s="494">
        <f ca="1">('SUBSCRIBER BASE'!Q31*'DEVICE ASSUMPTIONS'!$F16)*'DEVICE ASSUMPTIONS'!$C16</f>
        <v>0</v>
      </c>
      <c r="Q56" s="494">
        <f ca="1">('SUBSCRIBER BASE'!R31*'DEVICE ASSUMPTIONS'!$F16)*'DEVICE ASSUMPTIONS'!$C16</f>
        <v>0</v>
      </c>
      <c r="R56" s="494">
        <f ca="1">('SUBSCRIBER BASE'!S31*'DEVICE ASSUMPTIONS'!$F16)*'DEVICE ASSUMPTIONS'!$C16</f>
        <v>0</v>
      </c>
      <c r="S56" s="494">
        <f ca="1">('SUBSCRIBER BASE'!T31*'DEVICE ASSUMPTIONS'!$F16)*'DEVICE ASSUMPTIONS'!$C16</f>
        <v>0</v>
      </c>
      <c r="T56" s="494">
        <f ca="1">('SUBSCRIBER BASE'!U31*'DEVICE ASSUMPTIONS'!$F16)*'DEVICE ASSUMPTIONS'!$C16</f>
        <v>0</v>
      </c>
      <c r="U56" s="494">
        <f ca="1">('SUBSCRIBER BASE'!V31*'DEVICE ASSUMPTIONS'!$F16)*'DEVICE ASSUMPTIONS'!$C16</f>
        <v>0</v>
      </c>
      <c r="V56" s="494">
        <f ca="1">('SUBSCRIBER BASE'!W31*'DEVICE ASSUMPTIONS'!$F16)*'DEVICE ASSUMPTIONS'!$C16</f>
        <v>0</v>
      </c>
      <c r="W56" s="494">
        <f ca="1">('SUBSCRIBER BASE'!X31*'DEVICE ASSUMPTIONS'!$F16)*'DEVICE ASSUMPTIONS'!$C16</f>
        <v>0</v>
      </c>
      <c r="X56" s="494">
        <f ca="1">('SUBSCRIBER BASE'!Y31*'DEVICE ASSUMPTIONS'!$F16)*'DEVICE ASSUMPTIONS'!$C16</f>
        <v>0</v>
      </c>
      <c r="Y56" s="494">
        <f ca="1">('SUBSCRIBER BASE'!Z31*'DEVICE ASSUMPTIONS'!$F16)*'DEVICE ASSUMPTIONS'!$C16</f>
        <v>0</v>
      </c>
      <c r="Z56" s="494">
        <f ca="1">('SUBSCRIBER BASE'!AA31*'DEVICE ASSUMPTIONS'!$F16)*'DEVICE ASSUMPTIONS'!$C16</f>
        <v>0</v>
      </c>
      <c r="AA56" s="494">
        <f ca="1">('SUBSCRIBER BASE'!AB31*'DEVICE ASSUMPTIONS'!$F16)*'DEVICE ASSUMPTIONS'!$C16</f>
        <v>0</v>
      </c>
      <c r="AB56" s="494">
        <f ca="1">('SUBSCRIBER BASE'!AC31*'DEVICE ASSUMPTIONS'!$F16)*'DEVICE ASSUMPTIONS'!$C16</f>
        <v>0</v>
      </c>
      <c r="AC56" s="494">
        <f ca="1">('SUBSCRIBER BASE'!AD31*'DEVICE ASSUMPTIONS'!$F16)*'DEVICE ASSUMPTIONS'!$C16</f>
        <v>0</v>
      </c>
      <c r="AD56" s="494">
        <f ca="1">('SUBSCRIBER BASE'!AE31*'DEVICE ASSUMPTIONS'!$F16)*'DEVICE ASSUMPTIONS'!$C16</f>
        <v>0</v>
      </c>
      <c r="AE56" s="494">
        <f ca="1">('SUBSCRIBER BASE'!AF31*'DEVICE ASSUMPTIONS'!$F16)*'DEVICE ASSUMPTIONS'!$C16</f>
        <v>0</v>
      </c>
      <c r="AF56" s="494">
        <f ca="1">('SUBSCRIBER BASE'!AG31*'DEVICE ASSUMPTIONS'!$F16)*'DEVICE ASSUMPTIONS'!$C16</f>
        <v>0</v>
      </c>
      <c r="AG56" s="494">
        <f ca="1">('SUBSCRIBER BASE'!AH31*'DEVICE ASSUMPTIONS'!$F16)*'DEVICE ASSUMPTIONS'!$C16</f>
        <v>0</v>
      </c>
      <c r="AH56" s="494">
        <f ca="1">('SUBSCRIBER BASE'!AI31*'DEVICE ASSUMPTIONS'!$F16)*'DEVICE ASSUMPTIONS'!$C16</f>
        <v>0</v>
      </c>
      <c r="AI56" s="494">
        <f ca="1">('SUBSCRIBER BASE'!AJ31*'DEVICE ASSUMPTIONS'!$F16)*'DEVICE ASSUMPTIONS'!$C16</f>
        <v>0</v>
      </c>
      <c r="AJ56" s="494">
        <f ca="1">('SUBSCRIBER BASE'!AK31*'DEVICE ASSUMPTIONS'!$F16)*'DEVICE ASSUMPTIONS'!$C16</f>
        <v>0</v>
      </c>
      <c r="AK56" s="494">
        <f ca="1">('SUBSCRIBER BASE'!AL31*'DEVICE ASSUMPTIONS'!$F16)*'DEVICE ASSUMPTIONS'!$C16</f>
        <v>0</v>
      </c>
      <c r="AL56" s="494">
        <f ca="1">('SUBSCRIBER BASE'!AM31*'DEVICE ASSUMPTIONS'!$F16)*'DEVICE ASSUMPTIONS'!$C16</f>
        <v>0</v>
      </c>
      <c r="AM56" s="494">
        <f ca="1">('SUBSCRIBER BASE'!AN31*'DEVICE ASSUMPTIONS'!$F16)*'DEVICE ASSUMPTIONS'!$C16</f>
        <v>0</v>
      </c>
      <c r="AN56" s="494">
        <f ca="1">('SUBSCRIBER BASE'!AO31*'DEVICE ASSUMPTIONS'!$F16)*'DEVICE ASSUMPTIONS'!$C16</f>
        <v>0</v>
      </c>
      <c r="AO56" s="494">
        <f ca="1">('SUBSCRIBER BASE'!AP31*'DEVICE ASSUMPTIONS'!$F16)*'DEVICE ASSUMPTIONS'!$C16</f>
        <v>0</v>
      </c>
      <c r="AP56" s="494">
        <f ca="1">('SUBSCRIBER BASE'!AQ31*'DEVICE ASSUMPTIONS'!$F16)*'DEVICE ASSUMPTIONS'!$C16</f>
        <v>0</v>
      </c>
      <c r="AQ56" s="494">
        <f ca="1">('SUBSCRIBER BASE'!AR31*'DEVICE ASSUMPTIONS'!$F16)*'DEVICE ASSUMPTIONS'!$C16</f>
        <v>0</v>
      </c>
      <c r="AR56" s="494">
        <f ca="1">('SUBSCRIBER BASE'!AS31*'DEVICE ASSUMPTIONS'!$F16)*'DEVICE ASSUMPTIONS'!$C16</f>
        <v>0</v>
      </c>
      <c r="AS56" s="494">
        <f ca="1">('SUBSCRIBER BASE'!AT31*'DEVICE ASSUMPTIONS'!$F16)*'DEVICE ASSUMPTIONS'!$C16</f>
        <v>0</v>
      </c>
      <c r="AT56" s="494">
        <f ca="1">('SUBSCRIBER BASE'!AU31*'DEVICE ASSUMPTIONS'!$F16)*'DEVICE ASSUMPTIONS'!$C16</f>
        <v>0</v>
      </c>
      <c r="AU56" s="494">
        <f ca="1">('SUBSCRIBER BASE'!AV31*'DEVICE ASSUMPTIONS'!$F16)*'DEVICE ASSUMPTIONS'!$C16</f>
        <v>0</v>
      </c>
      <c r="AV56" s="494">
        <f ca="1">('SUBSCRIBER BASE'!AW31*'DEVICE ASSUMPTIONS'!$F16)*'DEVICE ASSUMPTIONS'!$C16</f>
        <v>0</v>
      </c>
      <c r="AW56" s="494">
        <f ca="1">('SUBSCRIBER BASE'!AX31*'DEVICE ASSUMPTIONS'!$F16)*'DEVICE ASSUMPTIONS'!$C16</f>
        <v>0</v>
      </c>
      <c r="AX56" s="494">
        <f ca="1">('SUBSCRIBER BASE'!AY31*'DEVICE ASSUMPTIONS'!$F16)*'DEVICE ASSUMPTIONS'!$C16</f>
        <v>0</v>
      </c>
      <c r="AY56" s="494">
        <f ca="1">('SUBSCRIBER BASE'!AZ31*'DEVICE ASSUMPTIONS'!$F16)*'DEVICE ASSUMPTIONS'!$C16</f>
        <v>0</v>
      </c>
      <c r="AZ56" s="494">
        <f ca="1">('SUBSCRIBER BASE'!BA31*'DEVICE ASSUMPTIONS'!$F16)*'DEVICE ASSUMPTIONS'!$C16</f>
        <v>0</v>
      </c>
      <c r="BA56" s="494">
        <f ca="1">('SUBSCRIBER BASE'!BB31*'DEVICE ASSUMPTIONS'!$F16)*'DEVICE ASSUMPTIONS'!$C16</f>
        <v>0</v>
      </c>
      <c r="BB56" s="494">
        <f ca="1">('SUBSCRIBER BASE'!BC31*'DEVICE ASSUMPTIONS'!$F16)*'DEVICE ASSUMPTIONS'!$C16</f>
        <v>0</v>
      </c>
      <c r="BC56" s="494">
        <f ca="1">('SUBSCRIBER BASE'!BD31*'DEVICE ASSUMPTIONS'!$F16)*'DEVICE ASSUMPTIONS'!$C16</f>
        <v>0</v>
      </c>
      <c r="BD56" s="494">
        <f ca="1">('SUBSCRIBER BASE'!BE31*'DEVICE ASSUMPTIONS'!$F16)*'DEVICE ASSUMPTIONS'!$C16</f>
        <v>0</v>
      </c>
      <c r="BE56" s="494">
        <f ca="1">('SUBSCRIBER BASE'!BF31*'DEVICE ASSUMPTIONS'!$F16)*'DEVICE ASSUMPTIONS'!$C16</f>
        <v>0</v>
      </c>
      <c r="BF56" s="494">
        <f ca="1">('SUBSCRIBER BASE'!BG31*'DEVICE ASSUMPTIONS'!$F16)*'DEVICE ASSUMPTIONS'!$C16</f>
        <v>0</v>
      </c>
      <c r="BG56" s="494">
        <f ca="1">('SUBSCRIBER BASE'!BH31*'DEVICE ASSUMPTIONS'!$F16)*'DEVICE ASSUMPTIONS'!$C16</f>
        <v>0</v>
      </c>
      <c r="BH56" s="494">
        <f ca="1">('SUBSCRIBER BASE'!BI31*'DEVICE ASSUMPTIONS'!$F16)*'DEVICE ASSUMPTIONS'!$C16</f>
        <v>0</v>
      </c>
      <c r="BI56" s="494">
        <f ca="1">('SUBSCRIBER BASE'!BJ31*'DEVICE ASSUMPTIONS'!$F16)*'DEVICE ASSUMPTIONS'!$C16</f>
        <v>0</v>
      </c>
      <c r="BJ56" s="494">
        <f ca="1">('SUBSCRIBER BASE'!BK31*'DEVICE ASSUMPTIONS'!$F16)*'DEVICE ASSUMPTIONS'!$C16</f>
        <v>0</v>
      </c>
      <c r="BK56" s="494">
        <f ca="1">('SUBSCRIBER BASE'!BL31*'DEVICE ASSUMPTIONS'!$F16)*'DEVICE ASSUMPTIONS'!$C16</f>
        <v>0</v>
      </c>
      <c r="BL56" s="494">
        <f ca="1">('SUBSCRIBER BASE'!BM31*'DEVICE ASSUMPTIONS'!$F16)*'DEVICE ASSUMPTIONS'!$C16</f>
        <v>0</v>
      </c>
      <c r="BM56" s="494">
        <f ca="1">('SUBSCRIBER BASE'!BN31*'DEVICE ASSUMPTIONS'!$F16)*'DEVICE ASSUMPTIONS'!$C16</f>
        <v>0</v>
      </c>
      <c r="BN56" s="494">
        <f ca="1">('SUBSCRIBER BASE'!BO31*'DEVICE ASSUMPTIONS'!$F16)*'DEVICE ASSUMPTIONS'!$C16</f>
        <v>0</v>
      </c>
      <c r="BO56" s="494">
        <f ca="1">('SUBSCRIBER BASE'!BP31*'DEVICE ASSUMPTIONS'!$F16)*'DEVICE ASSUMPTIONS'!$C16</f>
        <v>0</v>
      </c>
      <c r="BP56" s="494">
        <f ca="1">('SUBSCRIBER BASE'!BQ31*'DEVICE ASSUMPTIONS'!$F16)*'DEVICE ASSUMPTIONS'!$C16</f>
        <v>0</v>
      </c>
      <c r="BQ56" s="494">
        <f ca="1">('SUBSCRIBER BASE'!BR31*'DEVICE ASSUMPTIONS'!$F16)*'DEVICE ASSUMPTIONS'!$C16</f>
        <v>0</v>
      </c>
      <c r="BR56" s="494">
        <f ca="1">('SUBSCRIBER BASE'!BS31*'DEVICE ASSUMPTIONS'!$F16)*'DEVICE ASSUMPTIONS'!$C16</f>
        <v>0</v>
      </c>
    </row>
    <row r="57" spans="2:70" ht="25" customHeight="1" outlineLevel="1">
      <c r="B57" s="24" t="str">
        <f>'DEVICE ASSUMPTIONS'!B17</f>
        <v>500 MB</v>
      </c>
      <c r="C57" s="494">
        <f>('SUBSCRIBER BASE'!C32*'DEVICE ASSUMPTIONS'!$F17)*'DEVICE ASSUMPTIONS'!$C17</f>
        <v>0</v>
      </c>
      <c r="D57" s="494">
        <f>('SUBSCRIBER BASE'!D32*'DEVICE ASSUMPTIONS'!$F17)*'DEVICE ASSUMPTIONS'!$C17</f>
        <v>0</v>
      </c>
      <c r="E57" s="494">
        <f>('SUBSCRIBER BASE'!E32*'DEVICE ASSUMPTIONS'!$F17)*'DEVICE ASSUMPTIONS'!$C17</f>
        <v>0</v>
      </c>
      <c r="F57" s="494">
        <f>('SUBSCRIBER BASE'!F32*'DEVICE ASSUMPTIONS'!$F17)*'DEVICE ASSUMPTIONS'!$C17</f>
        <v>0</v>
      </c>
      <c r="G57" s="494">
        <f>('SUBSCRIBER BASE'!G32*'DEVICE ASSUMPTIONS'!$F17)*'DEVICE ASSUMPTIONS'!$C17</f>
        <v>0</v>
      </c>
      <c r="H57" s="494">
        <f>('SUBSCRIBER BASE'!H32*'DEVICE ASSUMPTIONS'!$F17)*'DEVICE ASSUMPTIONS'!$C17</f>
        <v>0</v>
      </c>
      <c r="I57" s="494">
        <f>('SUBSCRIBER BASE'!I32*'DEVICE ASSUMPTIONS'!$F17)*'DEVICE ASSUMPTIONS'!$C17</f>
        <v>0</v>
      </c>
      <c r="J57" s="494">
        <f>('SUBSCRIBER BASE'!J32*'DEVICE ASSUMPTIONS'!$F17)*'DEVICE ASSUMPTIONS'!$C17</f>
        <v>0</v>
      </c>
      <c r="K57" s="494">
        <f ca="1">('SUBSCRIBER BASE'!L32*'DEVICE ASSUMPTIONS'!$F17)*'DEVICE ASSUMPTIONS'!$C17</f>
        <v>0</v>
      </c>
      <c r="L57" s="494">
        <f ca="1">('SUBSCRIBER BASE'!M32*'DEVICE ASSUMPTIONS'!$F17)*'DEVICE ASSUMPTIONS'!$C17</f>
        <v>0</v>
      </c>
      <c r="M57" s="494">
        <f ca="1">('SUBSCRIBER BASE'!N32*'DEVICE ASSUMPTIONS'!$F17)*'DEVICE ASSUMPTIONS'!$C17</f>
        <v>0</v>
      </c>
      <c r="N57" s="494">
        <f ca="1">('SUBSCRIBER BASE'!O32*'DEVICE ASSUMPTIONS'!$F17)*'DEVICE ASSUMPTIONS'!$C17</f>
        <v>0</v>
      </c>
      <c r="O57" s="494">
        <f ca="1">('SUBSCRIBER BASE'!P32*'DEVICE ASSUMPTIONS'!$F17)*'DEVICE ASSUMPTIONS'!$C17</f>
        <v>0</v>
      </c>
      <c r="P57" s="494">
        <f ca="1">('SUBSCRIBER BASE'!Q32*'DEVICE ASSUMPTIONS'!$F17)*'DEVICE ASSUMPTIONS'!$C17</f>
        <v>0</v>
      </c>
      <c r="Q57" s="494">
        <f ca="1">('SUBSCRIBER BASE'!R32*'DEVICE ASSUMPTIONS'!$F17)*'DEVICE ASSUMPTIONS'!$C17</f>
        <v>0</v>
      </c>
      <c r="R57" s="494">
        <f ca="1">('SUBSCRIBER BASE'!S32*'DEVICE ASSUMPTIONS'!$F17)*'DEVICE ASSUMPTIONS'!$C17</f>
        <v>0</v>
      </c>
      <c r="S57" s="494">
        <f ca="1">('SUBSCRIBER BASE'!T32*'DEVICE ASSUMPTIONS'!$F17)*'DEVICE ASSUMPTIONS'!$C17</f>
        <v>0</v>
      </c>
      <c r="T57" s="494">
        <f ca="1">('SUBSCRIBER BASE'!U32*'DEVICE ASSUMPTIONS'!$F17)*'DEVICE ASSUMPTIONS'!$C17</f>
        <v>0</v>
      </c>
      <c r="U57" s="494">
        <f ca="1">('SUBSCRIBER BASE'!V32*'DEVICE ASSUMPTIONS'!$F17)*'DEVICE ASSUMPTIONS'!$C17</f>
        <v>0</v>
      </c>
      <c r="V57" s="494">
        <f ca="1">('SUBSCRIBER BASE'!W32*'DEVICE ASSUMPTIONS'!$F17)*'DEVICE ASSUMPTIONS'!$C17</f>
        <v>0</v>
      </c>
      <c r="W57" s="494">
        <f ca="1">('SUBSCRIBER BASE'!X32*'DEVICE ASSUMPTIONS'!$F17)*'DEVICE ASSUMPTIONS'!$C17</f>
        <v>0</v>
      </c>
      <c r="X57" s="494">
        <f ca="1">('SUBSCRIBER BASE'!Y32*'DEVICE ASSUMPTIONS'!$F17)*'DEVICE ASSUMPTIONS'!$C17</f>
        <v>0</v>
      </c>
      <c r="Y57" s="494">
        <f ca="1">('SUBSCRIBER BASE'!Z32*'DEVICE ASSUMPTIONS'!$F17)*'DEVICE ASSUMPTIONS'!$C17</f>
        <v>0</v>
      </c>
      <c r="Z57" s="494">
        <f ca="1">('SUBSCRIBER BASE'!AA32*'DEVICE ASSUMPTIONS'!$F17)*'DEVICE ASSUMPTIONS'!$C17</f>
        <v>0</v>
      </c>
      <c r="AA57" s="494">
        <f ca="1">('SUBSCRIBER BASE'!AB32*'DEVICE ASSUMPTIONS'!$F17)*'DEVICE ASSUMPTIONS'!$C17</f>
        <v>0</v>
      </c>
      <c r="AB57" s="494">
        <f ca="1">('SUBSCRIBER BASE'!AC32*'DEVICE ASSUMPTIONS'!$F17)*'DEVICE ASSUMPTIONS'!$C17</f>
        <v>0</v>
      </c>
      <c r="AC57" s="494">
        <f ca="1">('SUBSCRIBER BASE'!AD32*'DEVICE ASSUMPTIONS'!$F17)*'DEVICE ASSUMPTIONS'!$C17</f>
        <v>0</v>
      </c>
      <c r="AD57" s="494">
        <f ca="1">('SUBSCRIBER BASE'!AE32*'DEVICE ASSUMPTIONS'!$F17)*'DEVICE ASSUMPTIONS'!$C17</f>
        <v>0</v>
      </c>
      <c r="AE57" s="494">
        <f ca="1">('SUBSCRIBER BASE'!AF32*'DEVICE ASSUMPTIONS'!$F17)*'DEVICE ASSUMPTIONS'!$C17</f>
        <v>0</v>
      </c>
      <c r="AF57" s="494">
        <f ca="1">('SUBSCRIBER BASE'!AG32*'DEVICE ASSUMPTIONS'!$F17)*'DEVICE ASSUMPTIONS'!$C17</f>
        <v>0</v>
      </c>
      <c r="AG57" s="494">
        <f ca="1">('SUBSCRIBER BASE'!AH32*'DEVICE ASSUMPTIONS'!$F17)*'DEVICE ASSUMPTIONS'!$C17</f>
        <v>0</v>
      </c>
      <c r="AH57" s="494">
        <f ca="1">('SUBSCRIBER BASE'!AI32*'DEVICE ASSUMPTIONS'!$F17)*'DEVICE ASSUMPTIONS'!$C17</f>
        <v>0</v>
      </c>
      <c r="AI57" s="494">
        <f ca="1">('SUBSCRIBER BASE'!AJ32*'DEVICE ASSUMPTIONS'!$F17)*'DEVICE ASSUMPTIONS'!$C17</f>
        <v>0</v>
      </c>
      <c r="AJ57" s="494">
        <f ca="1">('SUBSCRIBER BASE'!AK32*'DEVICE ASSUMPTIONS'!$F17)*'DEVICE ASSUMPTIONS'!$C17</f>
        <v>0</v>
      </c>
      <c r="AK57" s="494">
        <f ca="1">('SUBSCRIBER BASE'!AL32*'DEVICE ASSUMPTIONS'!$F17)*'DEVICE ASSUMPTIONS'!$C17</f>
        <v>0</v>
      </c>
      <c r="AL57" s="494">
        <f ca="1">('SUBSCRIBER BASE'!AM32*'DEVICE ASSUMPTIONS'!$F17)*'DEVICE ASSUMPTIONS'!$C17</f>
        <v>0</v>
      </c>
      <c r="AM57" s="494">
        <f ca="1">('SUBSCRIBER BASE'!AN32*'DEVICE ASSUMPTIONS'!$F17)*'DEVICE ASSUMPTIONS'!$C17</f>
        <v>0</v>
      </c>
      <c r="AN57" s="494">
        <f ca="1">('SUBSCRIBER BASE'!AO32*'DEVICE ASSUMPTIONS'!$F17)*'DEVICE ASSUMPTIONS'!$C17</f>
        <v>0</v>
      </c>
      <c r="AO57" s="494">
        <f ca="1">('SUBSCRIBER BASE'!AP32*'DEVICE ASSUMPTIONS'!$F17)*'DEVICE ASSUMPTIONS'!$C17</f>
        <v>0</v>
      </c>
      <c r="AP57" s="494">
        <f ca="1">('SUBSCRIBER BASE'!AQ32*'DEVICE ASSUMPTIONS'!$F17)*'DEVICE ASSUMPTIONS'!$C17</f>
        <v>0</v>
      </c>
      <c r="AQ57" s="494">
        <f ca="1">('SUBSCRIBER BASE'!AR32*'DEVICE ASSUMPTIONS'!$F17)*'DEVICE ASSUMPTIONS'!$C17</f>
        <v>0</v>
      </c>
      <c r="AR57" s="494">
        <f ca="1">('SUBSCRIBER BASE'!AS32*'DEVICE ASSUMPTIONS'!$F17)*'DEVICE ASSUMPTIONS'!$C17</f>
        <v>0</v>
      </c>
      <c r="AS57" s="494">
        <f ca="1">('SUBSCRIBER BASE'!AT32*'DEVICE ASSUMPTIONS'!$F17)*'DEVICE ASSUMPTIONS'!$C17</f>
        <v>0</v>
      </c>
      <c r="AT57" s="494">
        <f ca="1">('SUBSCRIBER BASE'!AU32*'DEVICE ASSUMPTIONS'!$F17)*'DEVICE ASSUMPTIONS'!$C17</f>
        <v>0</v>
      </c>
      <c r="AU57" s="494">
        <f ca="1">('SUBSCRIBER BASE'!AV32*'DEVICE ASSUMPTIONS'!$F17)*'DEVICE ASSUMPTIONS'!$C17</f>
        <v>0</v>
      </c>
      <c r="AV57" s="494">
        <f ca="1">('SUBSCRIBER BASE'!AW32*'DEVICE ASSUMPTIONS'!$F17)*'DEVICE ASSUMPTIONS'!$C17</f>
        <v>0</v>
      </c>
      <c r="AW57" s="494">
        <f ca="1">('SUBSCRIBER BASE'!AX32*'DEVICE ASSUMPTIONS'!$F17)*'DEVICE ASSUMPTIONS'!$C17</f>
        <v>0</v>
      </c>
      <c r="AX57" s="494">
        <f ca="1">('SUBSCRIBER BASE'!AY32*'DEVICE ASSUMPTIONS'!$F17)*'DEVICE ASSUMPTIONS'!$C17</f>
        <v>0</v>
      </c>
      <c r="AY57" s="494">
        <f ca="1">('SUBSCRIBER BASE'!AZ32*'DEVICE ASSUMPTIONS'!$F17)*'DEVICE ASSUMPTIONS'!$C17</f>
        <v>0</v>
      </c>
      <c r="AZ57" s="494">
        <f ca="1">('SUBSCRIBER BASE'!BA32*'DEVICE ASSUMPTIONS'!$F17)*'DEVICE ASSUMPTIONS'!$C17</f>
        <v>0</v>
      </c>
      <c r="BA57" s="494">
        <f ca="1">('SUBSCRIBER BASE'!BB32*'DEVICE ASSUMPTIONS'!$F17)*'DEVICE ASSUMPTIONS'!$C17</f>
        <v>0</v>
      </c>
      <c r="BB57" s="494">
        <f ca="1">('SUBSCRIBER BASE'!BC32*'DEVICE ASSUMPTIONS'!$F17)*'DEVICE ASSUMPTIONS'!$C17</f>
        <v>0</v>
      </c>
      <c r="BC57" s="494">
        <f ca="1">('SUBSCRIBER BASE'!BD32*'DEVICE ASSUMPTIONS'!$F17)*'DEVICE ASSUMPTIONS'!$C17</f>
        <v>0</v>
      </c>
      <c r="BD57" s="494">
        <f ca="1">('SUBSCRIBER BASE'!BE32*'DEVICE ASSUMPTIONS'!$F17)*'DEVICE ASSUMPTIONS'!$C17</f>
        <v>0</v>
      </c>
      <c r="BE57" s="494">
        <f ca="1">('SUBSCRIBER BASE'!BF32*'DEVICE ASSUMPTIONS'!$F17)*'DEVICE ASSUMPTIONS'!$C17</f>
        <v>0</v>
      </c>
      <c r="BF57" s="494">
        <f ca="1">('SUBSCRIBER BASE'!BG32*'DEVICE ASSUMPTIONS'!$F17)*'DEVICE ASSUMPTIONS'!$C17</f>
        <v>0</v>
      </c>
      <c r="BG57" s="494">
        <f ca="1">('SUBSCRIBER BASE'!BH32*'DEVICE ASSUMPTIONS'!$F17)*'DEVICE ASSUMPTIONS'!$C17</f>
        <v>0</v>
      </c>
      <c r="BH57" s="494">
        <f ca="1">('SUBSCRIBER BASE'!BI32*'DEVICE ASSUMPTIONS'!$F17)*'DEVICE ASSUMPTIONS'!$C17</f>
        <v>0</v>
      </c>
      <c r="BI57" s="494">
        <f ca="1">('SUBSCRIBER BASE'!BJ32*'DEVICE ASSUMPTIONS'!$F17)*'DEVICE ASSUMPTIONS'!$C17</f>
        <v>0</v>
      </c>
      <c r="BJ57" s="494">
        <f ca="1">('SUBSCRIBER BASE'!BK32*'DEVICE ASSUMPTIONS'!$F17)*'DEVICE ASSUMPTIONS'!$C17</f>
        <v>0</v>
      </c>
      <c r="BK57" s="494">
        <f ca="1">('SUBSCRIBER BASE'!BL32*'DEVICE ASSUMPTIONS'!$F17)*'DEVICE ASSUMPTIONS'!$C17</f>
        <v>0</v>
      </c>
      <c r="BL57" s="494">
        <f ca="1">('SUBSCRIBER BASE'!BM32*'DEVICE ASSUMPTIONS'!$F17)*'DEVICE ASSUMPTIONS'!$C17</f>
        <v>0</v>
      </c>
      <c r="BM57" s="494">
        <f ca="1">('SUBSCRIBER BASE'!BN32*'DEVICE ASSUMPTIONS'!$F17)*'DEVICE ASSUMPTIONS'!$C17</f>
        <v>0</v>
      </c>
      <c r="BN57" s="494">
        <f ca="1">('SUBSCRIBER BASE'!BO32*'DEVICE ASSUMPTIONS'!$F17)*'DEVICE ASSUMPTIONS'!$C17</f>
        <v>0</v>
      </c>
      <c r="BO57" s="494">
        <f ca="1">('SUBSCRIBER BASE'!BP32*'DEVICE ASSUMPTIONS'!$F17)*'DEVICE ASSUMPTIONS'!$C17</f>
        <v>0</v>
      </c>
      <c r="BP57" s="494">
        <f ca="1">('SUBSCRIBER BASE'!BQ32*'DEVICE ASSUMPTIONS'!$F17)*'DEVICE ASSUMPTIONS'!$C17</f>
        <v>0</v>
      </c>
      <c r="BQ57" s="494">
        <f ca="1">('SUBSCRIBER BASE'!BR32*'DEVICE ASSUMPTIONS'!$F17)*'DEVICE ASSUMPTIONS'!$C17</f>
        <v>0</v>
      </c>
      <c r="BR57" s="494">
        <f ca="1">('SUBSCRIBER BASE'!BS32*'DEVICE ASSUMPTIONS'!$F17)*'DEVICE ASSUMPTIONS'!$C17</f>
        <v>0</v>
      </c>
    </row>
    <row r="58" spans="2:70" ht="25" customHeight="1" outlineLevel="1">
      <c r="B58" s="24" t="str">
        <f>'DEVICE ASSUMPTIONS'!B18</f>
        <v>1.2 GB</v>
      </c>
      <c r="C58" s="494">
        <f>('SUBSCRIBER BASE'!C33*'DEVICE ASSUMPTIONS'!$F18)*'DEVICE ASSUMPTIONS'!$C18</f>
        <v>0</v>
      </c>
      <c r="D58" s="494">
        <f>('SUBSCRIBER BASE'!D33*'DEVICE ASSUMPTIONS'!$F18)*'DEVICE ASSUMPTIONS'!$C18</f>
        <v>0</v>
      </c>
      <c r="E58" s="494">
        <f>('SUBSCRIBER BASE'!E33*'DEVICE ASSUMPTIONS'!$F18)*'DEVICE ASSUMPTIONS'!$C18</f>
        <v>0</v>
      </c>
      <c r="F58" s="494">
        <f>('SUBSCRIBER BASE'!F33*'DEVICE ASSUMPTIONS'!$F18)*'DEVICE ASSUMPTIONS'!$C18</f>
        <v>0</v>
      </c>
      <c r="G58" s="494">
        <f>('SUBSCRIBER BASE'!G33*'DEVICE ASSUMPTIONS'!$F18)*'DEVICE ASSUMPTIONS'!$C18</f>
        <v>0</v>
      </c>
      <c r="H58" s="494">
        <f>('SUBSCRIBER BASE'!H33*'DEVICE ASSUMPTIONS'!$F18)*'DEVICE ASSUMPTIONS'!$C18</f>
        <v>0</v>
      </c>
      <c r="I58" s="494">
        <f>('SUBSCRIBER BASE'!I33*'DEVICE ASSUMPTIONS'!$F18)*'DEVICE ASSUMPTIONS'!$C18</f>
        <v>0</v>
      </c>
      <c r="J58" s="494">
        <f>('SUBSCRIBER BASE'!J33*'DEVICE ASSUMPTIONS'!$F18)*'DEVICE ASSUMPTIONS'!$C18</f>
        <v>0</v>
      </c>
      <c r="K58" s="494">
        <f ca="1">('SUBSCRIBER BASE'!L33*'DEVICE ASSUMPTIONS'!$F18)*'DEVICE ASSUMPTIONS'!$C18</f>
        <v>0</v>
      </c>
      <c r="L58" s="494">
        <f ca="1">('SUBSCRIBER BASE'!M33*'DEVICE ASSUMPTIONS'!$F18)*'DEVICE ASSUMPTIONS'!$C18</f>
        <v>0</v>
      </c>
      <c r="M58" s="494">
        <f ca="1">('SUBSCRIBER BASE'!N33*'DEVICE ASSUMPTIONS'!$F18)*'DEVICE ASSUMPTIONS'!$C18</f>
        <v>0</v>
      </c>
      <c r="N58" s="494">
        <f ca="1">('SUBSCRIBER BASE'!O33*'DEVICE ASSUMPTIONS'!$F18)*'DEVICE ASSUMPTIONS'!$C18</f>
        <v>0</v>
      </c>
      <c r="O58" s="494">
        <f ca="1">('SUBSCRIBER BASE'!P33*'DEVICE ASSUMPTIONS'!$F18)*'DEVICE ASSUMPTIONS'!$C18</f>
        <v>0</v>
      </c>
      <c r="P58" s="494">
        <f ca="1">('SUBSCRIBER BASE'!Q33*'DEVICE ASSUMPTIONS'!$F18)*'DEVICE ASSUMPTIONS'!$C18</f>
        <v>0</v>
      </c>
      <c r="Q58" s="494">
        <f ca="1">('SUBSCRIBER BASE'!R33*'DEVICE ASSUMPTIONS'!$F18)*'DEVICE ASSUMPTIONS'!$C18</f>
        <v>0</v>
      </c>
      <c r="R58" s="494">
        <f ca="1">('SUBSCRIBER BASE'!S33*'DEVICE ASSUMPTIONS'!$F18)*'DEVICE ASSUMPTIONS'!$C18</f>
        <v>0</v>
      </c>
      <c r="S58" s="494">
        <f ca="1">('SUBSCRIBER BASE'!T33*'DEVICE ASSUMPTIONS'!$F18)*'DEVICE ASSUMPTIONS'!$C18</f>
        <v>0</v>
      </c>
      <c r="T58" s="494">
        <f ca="1">('SUBSCRIBER BASE'!U33*'DEVICE ASSUMPTIONS'!$F18)*'DEVICE ASSUMPTIONS'!$C18</f>
        <v>0</v>
      </c>
      <c r="U58" s="494">
        <f ca="1">('SUBSCRIBER BASE'!V33*'DEVICE ASSUMPTIONS'!$F18)*'DEVICE ASSUMPTIONS'!$C18</f>
        <v>0</v>
      </c>
      <c r="V58" s="494">
        <f ca="1">('SUBSCRIBER BASE'!W33*'DEVICE ASSUMPTIONS'!$F18)*'DEVICE ASSUMPTIONS'!$C18</f>
        <v>0</v>
      </c>
      <c r="W58" s="494">
        <f ca="1">('SUBSCRIBER BASE'!X33*'DEVICE ASSUMPTIONS'!$F18)*'DEVICE ASSUMPTIONS'!$C18</f>
        <v>0</v>
      </c>
      <c r="X58" s="494">
        <f ca="1">('SUBSCRIBER BASE'!Y33*'DEVICE ASSUMPTIONS'!$F18)*'DEVICE ASSUMPTIONS'!$C18</f>
        <v>0</v>
      </c>
      <c r="Y58" s="494">
        <f ca="1">('SUBSCRIBER BASE'!Z33*'DEVICE ASSUMPTIONS'!$F18)*'DEVICE ASSUMPTIONS'!$C18</f>
        <v>0</v>
      </c>
      <c r="Z58" s="494">
        <f ca="1">('SUBSCRIBER BASE'!AA33*'DEVICE ASSUMPTIONS'!$F18)*'DEVICE ASSUMPTIONS'!$C18</f>
        <v>0</v>
      </c>
      <c r="AA58" s="494">
        <f ca="1">('SUBSCRIBER BASE'!AB33*'DEVICE ASSUMPTIONS'!$F18)*'DEVICE ASSUMPTIONS'!$C18</f>
        <v>0</v>
      </c>
      <c r="AB58" s="494">
        <f ca="1">('SUBSCRIBER BASE'!AC33*'DEVICE ASSUMPTIONS'!$F18)*'DEVICE ASSUMPTIONS'!$C18</f>
        <v>0</v>
      </c>
      <c r="AC58" s="494">
        <f ca="1">('SUBSCRIBER BASE'!AD33*'DEVICE ASSUMPTIONS'!$F18)*'DEVICE ASSUMPTIONS'!$C18</f>
        <v>0</v>
      </c>
      <c r="AD58" s="494">
        <f ca="1">('SUBSCRIBER BASE'!AE33*'DEVICE ASSUMPTIONS'!$F18)*'DEVICE ASSUMPTIONS'!$C18</f>
        <v>0</v>
      </c>
      <c r="AE58" s="494">
        <f ca="1">('SUBSCRIBER BASE'!AF33*'DEVICE ASSUMPTIONS'!$F18)*'DEVICE ASSUMPTIONS'!$C18</f>
        <v>0</v>
      </c>
      <c r="AF58" s="494">
        <f ca="1">('SUBSCRIBER BASE'!AG33*'DEVICE ASSUMPTIONS'!$F18)*'DEVICE ASSUMPTIONS'!$C18</f>
        <v>0</v>
      </c>
      <c r="AG58" s="494">
        <f ca="1">('SUBSCRIBER BASE'!AH33*'DEVICE ASSUMPTIONS'!$F18)*'DEVICE ASSUMPTIONS'!$C18</f>
        <v>0</v>
      </c>
      <c r="AH58" s="494">
        <f ca="1">('SUBSCRIBER BASE'!AI33*'DEVICE ASSUMPTIONS'!$F18)*'DEVICE ASSUMPTIONS'!$C18</f>
        <v>0</v>
      </c>
      <c r="AI58" s="494">
        <f ca="1">('SUBSCRIBER BASE'!AJ33*'DEVICE ASSUMPTIONS'!$F18)*'DEVICE ASSUMPTIONS'!$C18</f>
        <v>0</v>
      </c>
      <c r="AJ58" s="494">
        <f ca="1">('SUBSCRIBER BASE'!AK33*'DEVICE ASSUMPTIONS'!$F18)*'DEVICE ASSUMPTIONS'!$C18</f>
        <v>0</v>
      </c>
      <c r="AK58" s="494">
        <f ca="1">('SUBSCRIBER BASE'!AL33*'DEVICE ASSUMPTIONS'!$F18)*'DEVICE ASSUMPTIONS'!$C18</f>
        <v>0</v>
      </c>
      <c r="AL58" s="494">
        <f ca="1">('SUBSCRIBER BASE'!AM33*'DEVICE ASSUMPTIONS'!$F18)*'DEVICE ASSUMPTIONS'!$C18</f>
        <v>0</v>
      </c>
      <c r="AM58" s="494">
        <f ca="1">('SUBSCRIBER BASE'!AN33*'DEVICE ASSUMPTIONS'!$F18)*'DEVICE ASSUMPTIONS'!$C18</f>
        <v>0</v>
      </c>
      <c r="AN58" s="494">
        <f ca="1">('SUBSCRIBER BASE'!AO33*'DEVICE ASSUMPTIONS'!$F18)*'DEVICE ASSUMPTIONS'!$C18</f>
        <v>0</v>
      </c>
      <c r="AO58" s="494">
        <f ca="1">('SUBSCRIBER BASE'!AP33*'DEVICE ASSUMPTIONS'!$F18)*'DEVICE ASSUMPTIONS'!$C18</f>
        <v>0</v>
      </c>
      <c r="AP58" s="494">
        <f ca="1">('SUBSCRIBER BASE'!AQ33*'DEVICE ASSUMPTIONS'!$F18)*'DEVICE ASSUMPTIONS'!$C18</f>
        <v>0</v>
      </c>
      <c r="AQ58" s="494">
        <f ca="1">('SUBSCRIBER BASE'!AR33*'DEVICE ASSUMPTIONS'!$F18)*'DEVICE ASSUMPTIONS'!$C18</f>
        <v>0</v>
      </c>
      <c r="AR58" s="494">
        <f ca="1">('SUBSCRIBER BASE'!AS33*'DEVICE ASSUMPTIONS'!$F18)*'DEVICE ASSUMPTIONS'!$C18</f>
        <v>0</v>
      </c>
      <c r="AS58" s="494">
        <f ca="1">('SUBSCRIBER BASE'!AT33*'DEVICE ASSUMPTIONS'!$F18)*'DEVICE ASSUMPTIONS'!$C18</f>
        <v>0</v>
      </c>
      <c r="AT58" s="494">
        <f ca="1">('SUBSCRIBER BASE'!AU33*'DEVICE ASSUMPTIONS'!$F18)*'DEVICE ASSUMPTIONS'!$C18</f>
        <v>0</v>
      </c>
      <c r="AU58" s="494">
        <f ca="1">('SUBSCRIBER BASE'!AV33*'DEVICE ASSUMPTIONS'!$F18)*'DEVICE ASSUMPTIONS'!$C18</f>
        <v>0</v>
      </c>
      <c r="AV58" s="494">
        <f ca="1">('SUBSCRIBER BASE'!AW33*'DEVICE ASSUMPTIONS'!$F18)*'DEVICE ASSUMPTIONS'!$C18</f>
        <v>0</v>
      </c>
      <c r="AW58" s="494">
        <f ca="1">('SUBSCRIBER BASE'!AX33*'DEVICE ASSUMPTIONS'!$F18)*'DEVICE ASSUMPTIONS'!$C18</f>
        <v>0</v>
      </c>
      <c r="AX58" s="494">
        <f ca="1">('SUBSCRIBER BASE'!AY33*'DEVICE ASSUMPTIONS'!$F18)*'DEVICE ASSUMPTIONS'!$C18</f>
        <v>0</v>
      </c>
      <c r="AY58" s="494">
        <f ca="1">('SUBSCRIBER BASE'!AZ33*'DEVICE ASSUMPTIONS'!$F18)*'DEVICE ASSUMPTIONS'!$C18</f>
        <v>0</v>
      </c>
      <c r="AZ58" s="494">
        <f ca="1">('SUBSCRIBER BASE'!BA33*'DEVICE ASSUMPTIONS'!$F18)*'DEVICE ASSUMPTIONS'!$C18</f>
        <v>0</v>
      </c>
      <c r="BA58" s="494">
        <f ca="1">('SUBSCRIBER BASE'!BB33*'DEVICE ASSUMPTIONS'!$F18)*'DEVICE ASSUMPTIONS'!$C18</f>
        <v>0</v>
      </c>
      <c r="BB58" s="494">
        <f ca="1">('SUBSCRIBER BASE'!BC33*'DEVICE ASSUMPTIONS'!$F18)*'DEVICE ASSUMPTIONS'!$C18</f>
        <v>0</v>
      </c>
      <c r="BC58" s="494">
        <f ca="1">('SUBSCRIBER BASE'!BD33*'DEVICE ASSUMPTIONS'!$F18)*'DEVICE ASSUMPTIONS'!$C18</f>
        <v>0</v>
      </c>
      <c r="BD58" s="494">
        <f ca="1">('SUBSCRIBER BASE'!BE33*'DEVICE ASSUMPTIONS'!$F18)*'DEVICE ASSUMPTIONS'!$C18</f>
        <v>0</v>
      </c>
      <c r="BE58" s="494">
        <f ca="1">('SUBSCRIBER BASE'!BF33*'DEVICE ASSUMPTIONS'!$F18)*'DEVICE ASSUMPTIONS'!$C18</f>
        <v>0</v>
      </c>
      <c r="BF58" s="494">
        <f ca="1">('SUBSCRIBER BASE'!BG33*'DEVICE ASSUMPTIONS'!$F18)*'DEVICE ASSUMPTIONS'!$C18</f>
        <v>0</v>
      </c>
      <c r="BG58" s="494">
        <f ca="1">('SUBSCRIBER BASE'!BH33*'DEVICE ASSUMPTIONS'!$F18)*'DEVICE ASSUMPTIONS'!$C18</f>
        <v>0</v>
      </c>
      <c r="BH58" s="494">
        <f ca="1">('SUBSCRIBER BASE'!BI33*'DEVICE ASSUMPTIONS'!$F18)*'DEVICE ASSUMPTIONS'!$C18</f>
        <v>0</v>
      </c>
      <c r="BI58" s="494">
        <f ca="1">('SUBSCRIBER BASE'!BJ33*'DEVICE ASSUMPTIONS'!$F18)*'DEVICE ASSUMPTIONS'!$C18</f>
        <v>0</v>
      </c>
      <c r="BJ58" s="494">
        <f ca="1">('SUBSCRIBER BASE'!BK33*'DEVICE ASSUMPTIONS'!$F18)*'DEVICE ASSUMPTIONS'!$C18</f>
        <v>0</v>
      </c>
      <c r="BK58" s="494">
        <f ca="1">('SUBSCRIBER BASE'!BL33*'DEVICE ASSUMPTIONS'!$F18)*'DEVICE ASSUMPTIONS'!$C18</f>
        <v>0</v>
      </c>
      <c r="BL58" s="494">
        <f ca="1">('SUBSCRIBER BASE'!BM33*'DEVICE ASSUMPTIONS'!$F18)*'DEVICE ASSUMPTIONS'!$C18</f>
        <v>0</v>
      </c>
      <c r="BM58" s="494">
        <f ca="1">('SUBSCRIBER BASE'!BN33*'DEVICE ASSUMPTIONS'!$F18)*'DEVICE ASSUMPTIONS'!$C18</f>
        <v>0</v>
      </c>
      <c r="BN58" s="494">
        <f ca="1">('SUBSCRIBER BASE'!BO33*'DEVICE ASSUMPTIONS'!$F18)*'DEVICE ASSUMPTIONS'!$C18</f>
        <v>0</v>
      </c>
      <c r="BO58" s="494">
        <f ca="1">('SUBSCRIBER BASE'!BP33*'DEVICE ASSUMPTIONS'!$F18)*'DEVICE ASSUMPTIONS'!$C18</f>
        <v>0</v>
      </c>
      <c r="BP58" s="494">
        <f ca="1">('SUBSCRIBER BASE'!BQ33*'DEVICE ASSUMPTIONS'!$F18)*'DEVICE ASSUMPTIONS'!$C18</f>
        <v>0</v>
      </c>
      <c r="BQ58" s="494">
        <f ca="1">('SUBSCRIBER BASE'!BR33*'DEVICE ASSUMPTIONS'!$F18)*'DEVICE ASSUMPTIONS'!$C18</f>
        <v>0</v>
      </c>
      <c r="BR58" s="494">
        <f ca="1">('SUBSCRIBER BASE'!BS33*'DEVICE ASSUMPTIONS'!$F18)*'DEVICE ASSUMPTIONS'!$C18</f>
        <v>0</v>
      </c>
    </row>
    <row r="59" spans="2:70" ht="25" customHeight="1" outlineLevel="1">
      <c r="B59" s="24" t="str">
        <f>'DEVICE ASSUMPTIONS'!B19</f>
        <v>2.5 GB</v>
      </c>
      <c r="C59" s="494">
        <f>('SUBSCRIBER BASE'!C34*'DEVICE ASSUMPTIONS'!$F19)*'DEVICE ASSUMPTIONS'!$C19</f>
        <v>0</v>
      </c>
      <c r="D59" s="494">
        <f>('SUBSCRIBER BASE'!D34*'DEVICE ASSUMPTIONS'!$F19)*'DEVICE ASSUMPTIONS'!$C19</f>
        <v>0</v>
      </c>
      <c r="E59" s="494">
        <f>('SUBSCRIBER BASE'!E34*'DEVICE ASSUMPTIONS'!$F19)*'DEVICE ASSUMPTIONS'!$C19</f>
        <v>0</v>
      </c>
      <c r="F59" s="494">
        <f>('SUBSCRIBER BASE'!F34*'DEVICE ASSUMPTIONS'!$F19)*'DEVICE ASSUMPTIONS'!$C19</f>
        <v>0</v>
      </c>
      <c r="G59" s="494">
        <f>('SUBSCRIBER BASE'!G34*'DEVICE ASSUMPTIONS'!$F19)*'DEVICE ASSUMPTIONS'!$C19</f>
        <v>0</v>
      </c>
      <c r="H59" s="494">
        <f>('SUBSCRIBER BASE'!H34*'DEVICE ASSUMPTIONS'!$F19)*'DEVICE ASSUMPTIONS'!$C19</f>
        <v>0</v>
      </c>
      <c r="I59" s="494">
        <f>('SUBSCRIBER BASE'!I34*'DEVICE ASSUMPTIONS'!$F19)*'DEVICE ASSUMPTIONS'!$C19</f>
        <v>0</v>
      </c>
      <c r="J59" s="494">
        <f>('SUBSCRIBER BASE'!J34*'DEVICE ASSUMPTIONS'!$F19)*'DEVICE ASSUMPTIONS'!$C19</f>
        <v>0</v>
      </c>
      <c r="K59" s="494">
        <f ca="1">('SUBSCRIBER BASE'!L34*'DEVICE ASSUMPTIONS'!$F19)*'DEVICE ASSUMPTIONS'!$C19</f>
        <v>0</v>
      </c>
      <c r="L59" s="494">
        <f ca="1">('SUBSCRIBER BASE'!M34*'DEVICE ASSUMPTIONS'!$F19)*'DEVICE ASSUMPTIONS'!$C19</f>
        <v>0</v>
      </c>
      <c r="M59" s="494">
        <f ca="1">('SUBSCRIBER BASE'!N34*'DEVICE ASSUMPTIONS'!$F19)*'DEVICE ASSUMPTIONS'!$C19</f>
        <v>0</v>
      </c>
      <c r="N59" s="494">
        <f ca="1">('SUBSCRIBER BASE'!O34*'DEVICE ASSUMPTIONS'!$F19)*'DEVICE ASSUMPTIONS'!$C19</f>
        <v>0</v>
      </c>
      <c r="O59" s="494">
        <f ca="1">('SUBSCRIBER BASE'!P34*'DEVICE ASSUMPTIONS'!$F19)*'DEVICE ASSUMPTIONS'!$C19</f>
        <v>0</v>
      </c>
      <c r="P59" s="494">
        <f ca="1">('SUBSCRIBER BASE'!Q34*'DEVICE ASSUMPTIONS'!$F19)*'DEVICE ASSUMPTIONS'!$C19</f>
        <v>0</v>
      </c>
      <c r="Q59" s="494">
        <f ca="1">('SUBSCRIBER BASE'!R34*'DEVICE ASSUMPTIONS'!$F19)*'DEVICE ASSUMPTIONS'!$C19</f>
        <v>0</v>
      </c>
      <c r="R59" s="494">
        <f ca="1">('SUBSCRIBER BASE'!S34*'DEVICE ASSUMPTIONS'!$F19)*'DEVICE ASSUMPTIONS'!$C19</f>
        <v>0</v>
      </c>
      <c r="S59" s="494">
        <f ca="1">('SUBSCRIBER BASE'!T34*'DEVICE ASSUMPTIONS'!$F19)*'DEVICE ASSUMPTIONS'!$C19</f>
        <v>0</v>
      </c>
      <c r="T59" s="494">
        <f ca="1">('SUBSCRIBER BASE'!U34*'DEVICE ASSUMPTIONS'!$F19)*'DEVICE ASSUMPTIONS'!$C19</f>
        <v>0</v>
      </c>
      <c r="U59" s="494">
        <f ca="1">('SUBSCRIBER BASE'!V34*'DEVICE ASSUMPTIONS'!$F19)*'DEVICE ASSUMPTIONS'!$C19</f>
        <v>0</v>
      </c>
      <c r="V59" s="494">
        <f ca="1">('SUBSCRIBER BASE'!W34*'DEVICE ASSUMPTIONS'!$F19)*'DEVICE ASSUMPTIONS'!$C19</f>
        <v>0</v>
      </c>
      <c r="W59" s="494">
        <f ca="1">('SUBSCRIBER BASE'!X34*'DEVICE ASSUMPTIONS'!$F19)*'DEVICE ASSUMPTIONS'!$C19</f>
        <v>0</v>
      </c>
      <c r="X59" s="494">
        <f ca="1">('SUBSCRIBER BASE'!Y34*'DEVICE ASSUMPTIONS'!$F19)*'DEVICE ASSUMPTIONS'!$C19</f>
        <v>0</v>
      </c>
      <c r="Y59" s="494">
        <f ca="1">('SUBSCRIBER BASE'!Z34*'DEVICE ASSUMPTIONS'!$F19)*'DEVICE ASSUMPTIONS'!$C19</f>
        <v>0</v>
      </c>
      <c r="Z59" s="494">
        <f ca="1">('SUBSCRIBER BASE'!AA34*'DEVICE ASSUMPTIONS'!$F19)*'DEVICE ASSUMPTIONS'!$C19</f>
        <v>0</v>
      </c>
      <c r="AA59" s="494">
        <f ca="1">('SUBSCRIBER BASE'!AB34*'DEVICE ASSUMPTIONS'!$F19)*'DEVICE ASSUMPTIONS'!$C19</f>
        <v>0</v>
      </c>
      <c r="AB59" s="494">
        <f ca="1">('SUBSCRIBER BASE'!AC34*'DEVICE ASSUMPTIONS'!$F19)*'DEVICE ASSUMPTIONS'!$C19</f>
        <v>0</v>
      </c>
      <c r="AC59" s="494">
        <f ca="1">('SUBSCRIBER BASE'!AD34*'DEVICE ASSUMPTIONS'!$F19)*'DEVICE ASSUMPTIONS'!$C19</f>
        <v>0</v>
      </c>
      <c r="AD59" s="494">
        <f ca="1">('SUBSCRIBER BASE'!AE34*'DEVICE ASSUMPTIONS'!$F19)*'DEVICE ASSUMPTIONS'!$C19</f>
        <v>0</v>
      </c>
      <c r="AE59" s="494">
        <f ca="1">('SUBSCRIBER BASE'!AF34*'DEVICE ASSUMPTIONS'!$F19)*'DEVICE ASSUMPTIONS'!$C19</f>
        <v>0</v>
      </c>
      <c r="AF59" s="494">
        <f ca="1">('SUBSCRIBER BASE'!AG34*'DEVICE ASSUMPTIONS'!$F19)*'DEVICE ASSUMPTIONS'!$C19</f>
        <v>0</v>
      </c>
      <c r="AG59" s="494">
        <f ca="1">('SUBSCRIBER BASE'!AH34*'DEVICE ASSUMPTIONS'!$F19)*'DEVICE ASSUMPTIONS'!$C19</f>
        <v>0</v>
      </c>
      <c r="AH59" s="494">
        <f ca="1">('SUBSCRIBER BASE'!AI34*'DEVICE ASSUMPTIONS'!$F19)*'DEVICE ASSUMPTIONS'!$C19</f>
        <v>0</v>
      </c>
      <c r="AI59" s="494">
        <f ca="1">('SUBSCRIBER BASE'!AJ34*'DEVICE ASSUMPTIONS'!$F19)*'DEVICE ASSUMPTIONS'!$C19</f>
        <v>0</v>
      </c>
      <c r="AJ59" s="494">
        <f ca="1">('SUBSCRIBER BASE'!AK34*'DEVICE ASSUMPTIONS'!$F19)*'DEVICE ASSUMPTIONS'!$C19</f>
        <v>0</v>
      </c>
      <c r="AK59" s="494">
        <f ca="1">('SUBSCRIBER BASE'!AL34*'DEVICE ASSUMPTIONS'!$F19)*'DEVICE ASSUMPTIONS'!$C19</f>
        <v>0</v>
      </c>
      <c r="AL59" s="494">
        <f ca="1">('SUBSCRIBER BASE'!AM34*'DEVICE ASSUMPTIONS'!$F19)*'DEVICE ASSUMPTIONS'!$C19</f>
        <v>0</v>
      </c>
      <c r="AM59" s="494">
        <f ca="1">('SUBSCRIBER BASE'!AN34*'DEVICE ASSUMPTIONS'!$F19)*'DEVICE ASSUMPTIONS'!$C19</f>
        <v>0</v>
      </c>
      <c r="AN59" s="494">
        <f ca="1">('SUBSCRIBER BASE'!AO34*'DEVICE ASSUMPTIONS'!$F19)*'DEVICE ASSUMPTIONS'!$C19</f>
        <v>0</v>
      </c>
      <c r="AO59" s="494">
        <f ca="1">('SUBSCRIBER BASE'!AP34*'DEVICE ASSUMPTIONS'!$F19)*'DEVICE ASSUMPTIONS'!$C19</f>
        <v>0</v>
      </c>
      <c r="AP59" s="494">
        <f ca="1">('SUBSCRIBER BASE'!AQ34*'DEVICE ASSUMPTIONS'!$F19)*'DEVICE ASSUMPTIONS'!$C19</f>
        <v>0</v>
      </c>
      <c r="AQ59" s="494">
        <f ca="1">('SUBSCRIBER BASE'!AR34*'DEVICE ASSUMPTIONS'!$F19)*'DEVICE ASSUMPTIONS'!$C19</f>
        <v>0</v>
      </c>
      <c r="AR59" s="494">
        <f ca="1">('SUBSCRIBER BASE'!AS34*'DEVICE ASSUMPTIONS'!$F19)*'DEVICE ASSUMPTIONS'!$C19</f>
        <v>0</v>
      </c>
      <c r="AS59" s="494">
        <f ca="1">('SUBSCRIBER BASE'!AT34*'DEVICE ASSUMPTIONS'!$F19)*'DEVICE ASSUMPTIONS'!$C19</f>
        <v>0</v>
      </c>
      <c r="AT59" s="494">
        <f ca="1">('SUBSCRIBER BASE'!AU34*'DEVICE ASSUMPTIONS'!$F19)*'DEVICE ASSUMPTIONS'!$C19</f>
        <v>0</v>
      </c>
      <c r="AU59" s="494">
        <f ca="1">('SUBSCRIBER BASE'!AV34*'DEVICE ASSUMPTIONS'!$F19)*'DEVICE ASSUMPTIONS'!$C19</f>
        <v>0</v>
      </c>
      <c r="AV59" s="494">
        <f ca="1">('SUBSCRIBER BASE'!AW34*'DEVICE ASSUMPTIONS'!$F19)*'DEVICE ASSUMPTIONS'!$C19</f>
        <v>0</v>
      </c>
      <c r="AW59" s="494">
        <f ca="1">('SUBSCRIBER BASE'!AX34*'DEVICE ASSUMPTIONS'!$F19)*'DEVICE ASSUMPTIONS'!$C19</f>
        <v>0</v>
      </c>
      <c r="AX59" s="494">
        <f ca="1">('SUBSCRIBER BASE'!AY34*'DEVICE ASSUMPTIONS'!$F19)*'DEVICE ASSUMPTIONS'!$C19</f>
        <v>0</v>
      </c>
      <c r="AY59" s="494">
        <f ca="1">('SUBSCRIBER BASE'!AZ34*'DEVICE ASSUMPTIONS'!$F19)*'DEVICE ASSUMPTIONS'!$C19</f>
        <v>0</v>
      </c>
      <c r="AZ59" s="494">
        <f ca="1">('SUBSCRIBER BASE'!BA34*'DEVICE ASSUMPTIONS'!$F19)*'DEVICE ASSUMPTIONS'!$C19</f>
        <v>0</v>
      </c>
      <c r="BA59" s="494">
        <f ca="1">('SUBSCRIBER BASE'!BB34*'DEVICE ASSUMPTIONS'!$F19)*'DEVICE ASSUMPTIONS'!$C19</f>
        <v>0</v>
      </c>
      <c r="BB59" s="494">
        <f ca="1">('SUBSCRIBER BASE'!BC34*'DEVICE ASSUMPTIONS'!$F19)*'DEVICE ASSUMPTIONS'!$C19</f>
        <v>0</v>
      </c>
      <c r="BC59" s="494">
        <f ca="1">('SUBSCRIBER BASE'!BD34*'DEVICE ASSUMPTIONS'!$F19)*'DEVICE ASSUMPTIONS'!$C19</f>
        <v>0</v>
      </c>
      <c r="BD59" s="494">
        <f ca="1">('SUBSCRIBER BASE'!BE34*'DEVICE ASSUMPTIONS'!$F19)*'DEVICE ASSUMPTIONS'!$C19</f>
        <v>0</v>
      </c>
      <c r="BE59" s="494">
        <f ca="1">('SUBSCRIBER BASE'!BF34*'DEVICE ASSUMPTIONS'!$F19)*'DEVICE ASSUMPTIONS'!$C19</f>
        <v>0</v>
      </c>
      <c r="BF59" s="494">
        <f ca="1">('SUBSCRIBER BASE'!BG34*'DEVICE ASSUMPTIONS'!$F19)*'DEVICE ASSUMPTIONS'!$C19</f>
        <v>0</v>
      </c>
      <c r="BG59" s="494">
        <f ca="1">('SUBSCRIBER BASE'!BH34*'DEVICE ASSUMPTIONS'!$F19)*'DEVICE ASSUMPTIONS'!$C19</f>
        <v>0</v>
      </c>
      <c r="BH59" s="494">
        <f ca="1">('SUBSCRIBER BASE'!BI34*'DEVICE ASSUMPTIONS'!$F19)*'DEVICE ASSUMPTIONS'!$C19</f>
        <v>0</v>
      </c>
      <c r="BI59" s="494">
        <f ca="1">('SUBSCRIBER BASE'!BJ34*'DEVICE ASSUMPTIONS'!$F19)*'DEVICE ASSUMPTIONS'!$C19</f>
        <v>0</v>
      </c>
      <c r="BJ59" s="494">
        <f ca="1">('SUBSCRIBER BASE'!BK34*'DEVICE ASSUMPTIONS'!$F19)*'DEVICE ASSUMPTIONS'!$C19</f>
        <v>0</v>
      </c>
      <c r="BK59" s="494">
        <f ca="1">('SUBSCRIBER BASE'!BL34*'DEVICE ASSUMPTIONS'!$F19)*'DEVICE ASSUMPTIONS'!$C19</f>
        <v>0</v>
      </c>
      <c r="BL59" s="494">
        <f ca="1">('SUBSCRIBER BASE'!BM34*'DEVICE ASSUMPTIONS'!$F19)*'DEVICE ASSUMPTIONS'!$C19</f>
        <v>0</v>
      </c>
      <c r="BM59" s="494">
        <f ca="1">('SUBSCRIBER BASE'!BN34*'DEVICE ASSUMPTIONS'!$F19)*'DEVICE ASSUMPTIONS'!$C19</f>
        <v>0</v>
      </c>
      <c r="BN59" s="494">
        <f ca="1">('SUBSCRIBER BASE'!BO34*'DEVICE ASSUMPTIONS'!$F19)*'DEVICE ASSUMPTIONS'!$C19</f>
        <v>0</v>
      </c>
      <c r="BO59" s="494">
        <f ca="1">('SUBSCRIBER BASE'!BP34*'DEVICE ASSUMPTIONS'!$F19)*'DEVICE ASSUMPTIONS'!$C19</f>
        <v>0</v>
      </c>
      <c r="BP59" s="494">
        <f ca="1">('SUBSCRIBER BASE'!BQ34*'DEVICE ASSUMPTIONS'!$F19)*'DEVICE ASSUMPTIONS'!$C19</f>
        <v>0</v>
      </c>
      <c r="BQ59" s="494">
        <f ca="1">('SUBSCRIBER BASE'!BR34*'DEVICE ASSUMPTIONS'!$F19)*'DEVICE ASSUMPTIONS'!$C19</f>
        <v>0</v>
      </c>
      <c r="BR59" s="494">
        <f ca="1">('SUBSCRIBER BASE'!BS34*'DEVICE ASSUMPTIONS'!$F19)*'DEVICE ASSUMPTIONS'!$C19</f>
        <v>0</v>
      </c>
    </row>
    <row r="60" spans="2:70" s="19" customFormat="1" ht="25" customHeight="1">
      <c r="B60" s="183" t="s">
        <v>400</v>
      </c>
      <c r="C60" s="495">
        <f>SUM(C61:C70)</f>
        <v>0</v>
      </c>
      <c r="D60" s="495">
        <f>SUM(D61:D70)</f>
        <v>0</v>
      </c>
      <c r="E60" s="495">
        <f t="shared" ref="E60:BO60" si="16">SUM(E61:E70)</f>
        <v>0</v>
      </c>
      <c r="F60" s="495">
        <f t="shared" si="16"/>
        <v>0</v>
      </c>
      <c r="G60" s="495">
        <f t="shared" si="16"/>
        <v>0</v>
      </c>
      <c r="H60" s="495">
        <f t="shared" si="16"/>
        <v>0</v>
      </c>
      <c r="I60" s="495">
        <f t="shared" si="16"/>
        <v>0</v>
      </c>
      <c r="J60" s="495">
        <f t="shared" si="16"/>
        <v>0</v>
      </c>
      <c r="K60" s="495">
        <f t="shared" ca="1" si="16"/>
        <v>0</v>
      </c>
      <c r="L60" s="495">
        <f t="shared" ca="1" si="16"/>
        <v>0</v>
      </c>
      <c r="M60" s="495">
        <f t="shared" ca="1" si="16"/>
        <v>0</v>
      </c>
      <c r="N60" s="495">
        <f t="shared" ca="1" si="16"/>
        <v>0</v>
      </c>
      <c r="O60" s="495">
        <f t="shared" ca="1" si="16"/>
        <v>0</v>
      </c>
      <c r="P60" s="495">
        <f t="shared" ca="1" si="16"/>
        <v>0</v>
      </c>
      <c r="Q60" s="495">
        <f t="shared" ca="1" si="16"/>
        <v>0</v>
      </c>
      <c r="R60" s="495">
        <f t="shared" ca="1" si="16"/>
        <v>0</v>
      </c>
      <c r="S60" s="495">
        <f t="shared" ca="1" si="16"/>
        <v>0</v>
      </c>
      <c r="T60" s="495">
        <f t="shared" ca="1" si="16"/>
        <v>0</v>
      </c>
      <c r="U60" s="495">
        <f t="shared" ca="1" si="16"/>
        <v>0</v>
      </c>
      <c r="V60" s="495">
        <f t="shared" ca="1" si="16"/>
        <v>0</v>
      </c>
      <c r="W60" s="495">
        <f t="shared" ca="1" si="16"/>
        <v>0</v>
      </c>
      <c r="X60" s="495">
        <f t="shared" ca="1" si="16"/>
        <v>0</v>
      </c>
      <c r="Y60" s="495">
        <f t="shared" ca="1" si="16"/>
        <v>0</v>
      </c>
      <c r="Z60" s="495">
        <f t="shared" ca="1" si="16"/>
        <v>0</v>
      </c>
      <c r="AA60" s="495">
        <f t="shared" ca="1" si="16"/>
        <v>0</v>
      </c>
      <c r="AB60" s="495">
        <f t="shared" ca="1" si="16"/>
        <v>0</v>
      </c>
      <c r="AC60" s="495">
        <f t="shared" ca="1" si="16"/>
        <v>0</v>
      </c>
      <c r="AD60" s="495">
        <f t="shared" ca="1" si="16"/>
        <v>0</v>
      </c>
      <c r="AE60" s="495">
        <f t="shared" ca="1" si="16"/>
        <v>0</v>
      </c>
      <c r="AF60" s="495">
        <f t="shared" ca="1" si="16"/>
        <v>0</v>
      </c>
      <c r="AG60" s="495">
        <f t="shared" ca="1" si="16"/>
        <v>0</v>
      </c>
      <c r="AH60" s="495">
        <f t="shared" ca="1" si="16"/>
        <v>0</v>
      </c>
      <c r="AI60" s="495">
        <f t="shared" ca="1" si="16"/>
        <v>0</v>
      </c>
      <c r="AJ60" s="495">
        <f t="shared" ca="1" si="16"/>
        <v>0</v>
      </c>
      <c r="AK60" s="495">
        <f t="shared" ca="1" si="16"/>
        <v>0</v>
      </c>
      <c r="AL60" s="495">
        <f t="shared" ca="1" si="16"/>
        <v>0</v>
      </c>
      <c r="AM60" s="495">
        <f t="shared" ca="1" si="16"/>
        <v>0</v>
      </c>
      <c r="AN60" s="495">
        <f t="shared" ca="1" si="16"/>
        <v>0</v>
      </c>
      <c r="AO60" s="495">
        <f t="shared" ca="1" si="16"/>
        <v>0</v>
      </c>
      <c r="AP60" s="495">
        <f t="shared" ca="1" si="16"/>
        <v>0</v>
      </c>
      <c r="AQ60" s="495">
        <f t="shared" ca="1" si="16"/>
        <v>0</v>
      </c>
      <c r="AR60" s="495">
        <f t="shared" ca="1" si="16"/>
        <v>0</v>
      </c>
      <c r="AS60" s="495">
        <f t="shared" ca="1" si="16"/>
        <v>0</v>
      </c>
      <c r="AT60" s="495">
        <f t="shared" ca="1" si="16"/>
        <v>0</v>
      </c>
      <c r="AU60" s="495">
        <f t="shared" ca="1" si="16"/>
        <v>0</v>
      </c>
      <c r="AV60" s="495">
        <f t="shared" ca="1" si="16"/>
        <v>0</v>
      </c>
      <c r="AW60" s="495">
        <f t="shared" ca="1" si="16"/>
        <v>0</v>
      </c>
      <c r="AX60" s="495">
        <f t="shared" ca="1" si="16"/>
        <v>0</v>
      </c>
      <c r="AY60" s="495">
        <f t="shared" ca="1" si="16"/>
        <v>0</v>
      </c>
      <c r="AZ60" s="495">
        <f t="shared" ca="1" si="16"/>
        <v>0</v>
      </c>
      <c r="BA60" s="495">
        <f t="shared" ca="1" si="16"/>
        <v>0</v>
      </c>
      <c r="BB60" s="495">
        <f t="shared" ca="1" si="16"/>
        <v>0</v>
      </c>
      <c r="BC60" s="495">
        <f t="shared" ca="1" si="16"/>
        <v>0</v>
      </c>
      <c r="BD60" s="495">
        <f t="shared" ca="1" si="16"/>
        <v>0</v>
      </c>
      <c r="BE60" s="495">
        <f t="shared" ca="1" si="16"/>
        <v>0</v>
      </c>
      <c r="BF60" s="495">
        <f t="shared" ca="1" si="16"/>
        <v>0</v>
      </c>
      <c r="BG60" s="495">
        <f t="shared" ca="1" si="16"/>
        <v>0</v>
      </c>
      <c r="BH60" s="495">
        <f t="shared" ca="1" si="16"/>
        <v>0</v>
      </c>
      <c r="BI60" s="495">
        <f t="shared" ca="1" si="16"/>
        <v>0</v>
      </c>
      <c r="BJ60" s="495">
        <f t="shared" ca="1" si="16"/>
        <v>0</v>
      </c>
      <c r="BK60" s="495">
        <f t="shared" ca="1" si="16"/>
        <v>0</v>
      </c>
      <c r="BL60" s="495">
        <f t="shared" ca="1" si="16"/>
        <v>0</v>
      </c>
      <c r="BM60" s="495">
        <f t="shared" ca="1" si="16"/>
        <v>0</v>
      </c>
      <c r="BN60" s="495">
        <f t="shared" ca="1" si="16"/>
        <v>0</v>
      </c>
      <c r="BO60" s="495">
        <f t="shared" ca="1" si="16"/>
        <v>0</v>
      </c>
      <c r="BP60" s="495">
        <f t="shared" ref="BP60:BR60" ca="1" si="17">SUM(BP61:BP70)</f>
        <v>0</v>
      </c>
      <c r="BQ60" s="495">
        <f t="shared" ca="1" si="17"/>
        <v>0</v>
      </c>
      <c r="BR60" s="495">
        <f t="shared" ca="1" si="17"/>
        <v>0</v>
      </c>
    </row>
    <row r="61" spans="2:70" ht="25" customHeight="1" outlineLevel="1">
      <c r="B61" s="24" t="str">
        <f>'DEVICE ASSUMPTIONS'!B10</f>
        <v>MVLP1</v>
      </c>
      <c r="C61" s="494">
        <f>('SUBSCRIBER BASE'!C25*'DEVICE ASSUMPTIONS'!$F25)*'DEVICE ASSUMPTIONS'!$C25</f>
        <v>0</v>
      </c>
      <c r="D61" s="494">
        <f>('SUBSCRIBER BASE'!D25*'DEVICE ASSUMPTIONS'!$F25)*'DEVICE ASSUMPTIONS'!$C25</f>
        <v>0</v>
      </c>
      <c r="E61" s="494">
        <f>('SUBSCRIBER BASE'!E25*'DEVICE ASSUMPTIONS'!$F25)*'DEVICE ASSUMPTIONS'!$C25</f>
        <v>0</v>
      </c>
      <c r="F61" s="494">
        <f>('SUBSCRIBER BASE'!F25*'DEVICE ASSUMPTIONS'!$F25)*'DEVICE ASSUMPTIONS'!$C25</f>
        <v>0</v>
      </c>
      <c r="G61" s="494">
        <f>('SUBSCRIBER BASE'!G25*'DEVICE ASSUMPTIONS'!$F25)*'DEVICE ASSUMPTIONS'!$C25</f>
        <v>0</v>
      </c>
      <c r="H61" s="494">
        <f>('SUBSCRIBER BASE'!H25*'DEVICE ASSUMPTIONS'!$F25)*'DEVICE ASSUMPTIONS'!$C25</f>
        <v>0</v>
      </c>
      <c r="I61" s="494">
        <f>('SUBSCRIBER BASE'!I25*'DEVICE ASSUMPTIONS'!$F25)*'DEVICE ASSUMPTIONS'!$C25</f>
        <v>0</v>
      </c>
      <c r="J61" s="494">
        <f>('SUBSCRIBER BASE'!J25*'DEVICE ASSUMPTIONS'!$F25)*'DEVICE ASSUMPTIONS'!$C25</f>
        <v>0</v>
      </c>
      <c r="K61" s="494">
        <f ca="1">('SUBSCRIBER BASE'!L25*'DEVICE ASSUMPTIONS'!$F25)*'DEVICE ASSUMPTIONS'!$C25</f>
        <v>0</v>
      </c>
      <c r="L61" s="494">
        <f ca="1">('SUBSCRIBER BASE'!M25*'DEVICE ASSUMPTIONS'!$F25)*'DEVICE ASSUMPTIONS'!$C25</f>
        <v>0</v>
      </c>
      <c r="M61" s="494">
        <f ca="1">('SUBSCRIBER BASE'!N25*'DEVICE ASSUMPTIONS'!$F25)*'DEVICE ASSUMPTIONS'!$C25</f>
        <v>0</v>
      </c>
      <c r="N61" s="494">
        <f ca="1">('SUBSCRIBER BASE'!O25*'DEVICE ASSUMPTIONS'!$F25)*'DEVICE ASSUMPTIONS'!$C25</f>
        <v>0</v>
      </c>
      <c r="O61" s="494">
        <f ca="1">('SUBSCRIBER BASE'!P25*'DEVICE ASSUMPTIONS'!$F25)*'DEVICE ASSUMPTIONS'!$C25</f>
        <v>0</v>
      </c>
      <c r="P61" s="494">
        <f ca="1">('SUBSCRIBER BASE'!Q25*'DEVICE ASSUMPTIONS'!$F25)*'DEVICE ASSUMPTIONS'!$C25</f>
        <v>0</v>
      </c>
      <c r="Q61" s="494">
        <f ca="1">('SUBSCRIBER BASE'!R25*'DEVICE ASSUMPTIONS'!$F25)*'DEVICE ASSUMPTIONS'!$C25</f>
        <v>0</v>
      </c>
      <c r="R61" s="494">
        <f ca="1">('SUBSCRIBER BASE'!S25*'DEVICE ASSUMPTIONS'!$F25)*'DEVICE ASSUMPTIONS'!$C25</f>
        <v>0</v>
      </c>
      <c r="S61" s="494">
        <f ca="1">('SUBSCRIBER BASE'!T25*'DEVICE ASSUMPTIONS'!$F25)*'DEVICE ASSUMPTIONS'!$C25</f>
        <v>0</v>
      </c>
      <c r="T61" s="494">
        <f ca="1">('SUBSCRIBER BASE'!U25*'DEVICE ASSUMPTIONS'!$F25)*'DEVICE ASSUMPTIONS'!$C25</f>
        <v>0</v>
      </c>
      <c r="U61" s="494">
        <f ca="1">('SUBSCRIBER BASE'!V25*'DEVICE ASSUMPTIONS'!$F25)*'DEVICE ASSUMPTIONS'!$C25</f>
        <v>0</v>
      </c>
      <c r="V61" s="494">
        <f ca="1">('SUBSCRIBER BASE'!W25*'DEVICE ASSUMPTIONS'!$F25)*'DEVICE ASSUMPTIONS'!$C25</f>
        <v>0</v>
      </c>
      <c r="W61" s="494">
        <f ca="1">('SUBSCRIBER BASE'!X25*'DEVICE ASSUMPTIONS'!$F25)*'DEVICE ASSUMPTIONS'!$C25</f>
        <v>0</v>
      </c>
      <c r="X61" s="494">
        <f ca="1">('SUBSCRIBER BASE'!Y25*'DEVICE ASSUMPTIONS'!$F25)*'DEVICE ASSUMPTIONS'!$C25</f>
        <v>0</v>
      </c>
      <c r="Y61" s="494">
        <f ca="1">('SUBSCRIBER BASE'!Z25*'DEVICE ASSUMPTIONS'!$F25)*'DEVICE ASSUMPTIONS'!$C25</f>
        <v>0</v>
      </c>
      <c r="Z61" s="494">
        <f ca="1">('SUBSCRIBER BASE'!AA25*'DEVICE ASSUMPTIONS'!$F25)*'DEVICE ASSUMPTIONS'!$C25</f>
        <v>0</v>
      </c>
      <c r="AA61" s="494">
        <f ca="1">('SUBSCRIBER BASE'!AB25*'DEVICE ASSUMPTIONS'!$F25)*'DEVICE ASSUMPTIONS'!$C25</f>
        <v>0</v>
      </c>
      <c r="AB61" s="494">
        <f ca="1">('SUBSCRIBER BASE'!AC25*'DEVICE ASSUMPTIONS'!$F25)*'DEVICE ASSUMPTIONS'!$C25</f>
        <v>0</v>
      </c>
      <c r="AC61" s="494">
        <f ca="1">('SUBSCRIBER BASE'!AD25*'DEVICE ASSUMPTIONS'!$F25)*'DEVICE ASSUMPTIONS'!$C25</f>
        <v>0</v>
      </c>
      <c r="AD61" s="494">
        <f ca="1">('SUBSCRIBER BASE'!AE25*'DEVICE ASSUMPTIONS'!$F25)*'DEVICE ASSUMPTIONS'!$C25</f>
        <v>0</v>
      </c>
      <c r="AE61" s="494">
        <f ca="1">('SUBSCRIBER BASE'!AF25*'DEVICE ASSUMPTIONS'!$F25)*'DEVICE ASSUMPTIONS'!$C25</f>
        <v>0</v>
      </c>
      <c r="AF61" s="494">
        <f ca="1">('SUBSCRIBER BASE'!AG25*'DEVICE ASSUMPTIONS'!$F25)*'DEVICE ASSUMPTIONS'!$C25</f>
        <v>0</v>
      </c>
      <c r="AG61" s="494">
        <f ca="1">('SUBSCRIBER BASE'!AH25*'DEVICE ASSUMPTIONS'!$F25)*'DEVICE ASSUMPTIONS'!$C25</f>
        <v>0</v>
      </c>
      <c r="AH61" s="494">
        <f ca="1">('SUBSCRIBER BASE'!AI25*'DEVICE ASSUMPTIONS'!$F25)*'DEVICE ASSUMPTIONS'!$C25</f>
        <v>0</v>
      </c>
      <c r="AI61" s="494">
        <f ca="1">('SUBSCRIBER BASE'!AJ25*'DEVICE ASSUMPTIONS'!$F25)*'DEVICE ASSUMPTIONS'!$C25</f>
        <v>0</v>
      </c>
      <c r="AJ61" s="494">
        <f ca="1">('SUBSCRIBER BASE'!AK25*'DEVICE ASSUMPTIONS'!$F25)*'DEVICE ASSUMPTIONS'!$C25</f>
        <v>0</v>
      </c>
      <c r="AK61" s="494">
        <f ca="1">('SUBSCRIBER BASE'!AL25*'DEVICE ASSUMPTIONS'!$F25)*'DEVICE ASSUMPTIONS'!$C25</f>
        <v>0</v>
      </c>
      <c r="AL61" s="494">
        <f ca="1">('SUBSCRIBER BASE'!AM25*'DEVICE ASSUMPTIONS'!$F25)*'DEVICE ASSUMPTIONS'!$C25</f>
        <v>0</v>
      </c>
      <c r="AM61" s="494">
        <f ca="1">('SUBSCRIBER BASE'!AN25*'DEVICE ASSUMPTIONS'!$F25)*'DEVICE ASSUMPTIONS'!$C25</f>
        <v>0</v>
      </c>
      <c r="AN61" s="494">
        <f ca="1">('SUBSCRIBER BASE'!AO25*'DEVICE ASSUMPTIONS'!$F25)*'DEVICE ASSUMPTIONS'!$C25</f>
        <v>0</v>
      </c>
      <c r="AO61" s="494">
        <f ca="1">('SUBSCRIBER BASE'!AP25*'DEVICE ASSUMPTIONS'!$F25)*'DEVICE ASSUMPTIONS'!$C25</f>
        <v>0</v>
      </c>
      <c r="AP61" s="494">
        <f ca="1">('SUBSCRIBER BASE'!AQ25*'DEVICE ASSUMPTIONS'!$F25)*'DEVICE ASSUMPTIONS'!$C25</f>
        <v>0</v>
      </c>
      <c r="AQ61" s="494">
        <f ca="1">('SUBSCRIBER BASE'!AR25*'DEVICE ASSUMPTIONS'!$F25)*'DEVICE ASSUMPTIONS'!$C25</f>
        <v>0</v>
      </c>
      <c r="AR61" s="494">
        <f ca="1">('SUBSCRIBER BASE'!AS25*'DEVICE ASSUMPTIONS'!$F25)*'DEVICE ASSUMPTIONS'!$C25</f>
        <v>0</v>
      </c>
      <c r="AS61" s="494">
        <f ca="1">('SUBSCRIBER BASE'!AT25*'DEVICE ASSUMPTIONS'!$F25)*'DEVICE ASSUMPTIONS'!$C25</f>
        <v>0</v>
      </c>
      <c r="AT61" s="494">
        <f ca="1">('SUBSCRIBER BASE'!AU25*'DEVICE ASSUMPTIONS'!$F25)*'DEVICE ASSUMPTIONS'!$C25</f>
        <v>0</v>
      </c>
      <c r="AU61" s="494">
        <f ca="1">('SUBSCRIBER BASE'!AV25*'DEVICE ASSUMPTIONS'!$F25)*'DEVICE ASSUMPTIONS'!$C25</f>
        <v>0</v>
      </c>
      <c r="AV61" s="494">
        <f ca="1">('SUBSCRIBER BASE'!AW25*'DEVICE ASSUMPTIONS'!$F25)*'DEVICE ASSUMPTIONS'!$C25</f>
        <v>0</v>
      </c>
      <c r="AW61" s="494">
        <f ca="1">('SUBSCRIBER BASE'!AX25*'DEVICE ASSUMPTIONS'!$F25)*'DEVICE ASSUMPTIONS'!$C25</f>
        <v>0</v>
      </c>
      <c r="AX61" s="494">
        <f ca="1">('SUBSCRIBER BASE'!AY25*'DEVICE ASSUMPTIONS'!$F25)*'DEVICE ASSUMPTIONS'!$C25</f>
        <v>0</v>
      </c>
      <c r="AY61" s="494">
        <f ca="1">('SUBSCRIBER BASE'!AZ25*'DEVICE ASSUMPTIONS'!$F25)*'DEVICE ASSUMPTIONS'!$C25</f>
        <v>0</v>
      </c>
      <c r="AZ61" s="494">
        <f ca="1">('SUBSCRIBER BASE'!BA25*'DEVICE ASSUMPTIONS'!$F25)*'DEVICE ASSUMPTIONS'!$C25</f>
        <v>0</v>
      </c>
      <c r="BA61" s="494">
        <f ca="1">('SUBSCRIBER BASE'!BB25*'DEVICE ASSUMPTIONS'!$F25)*'DEVICE ASSUMPTIONS'!$C25</f>
        <v>0</v>
      </c>
      <c r="BB61" s="494">
        <f ca="1">('SUBSCRIBER BASE'!BC25*'DEVICE ASSUMPTIONS'!$F25)*'DEVICE ASSUMPTIONS'!$C25</f>
        <v>0</v>
      </c>
      <c r="BC61" s="494">
        <f ca="1">('SUBSCRIBER BASE'!BD25*'DEVICE ASSUMPTIONS'!$F25)*'DEVICE ASSUMPTIONS'!$C25</f>
        <v>0</v>
      </c>
      <c r="BD61" s="494">
        <f ca="1">('SUBSCRIBER BASE'!BE25*'DEVICE ASSUMPTIONS'!$F25)*'DEVICE ASSUMPTIONS'!$C25</f>
        <v>0</v>
      </c>
      <c r="BE61" s="494">
        <f ca="1">('SUBSCRIBER BASE'!BF25*'DEVICE ASSUMPTIONS'!$F25)*'DEVICE ASSUMPTIONS'!$C25</f>
        <v>0</v>
      </c>
      <c r="BF61" s="494">
        <f ca="1">('SUBSCRIBER BASE'!BG25*'DEVICE ASSUMPTIONS'!$F25)*'DEVICE ASSUMPTIONS'!$C25</f>
        <v>0</v>
      </c>
      <c r="BG61" s="494">
        <f ca="1">('SUBSCRIBER BASE'!BH25*'DEVICE ASSUMPTIONS'!$F25)*'DEVICE ASSUMPTIONS'!$C25</f>
        <v>0</v>
      </c>
      <c r="BH61" s="494">
        <f ca="1">('SUBSCRIBER BASE'!BI25*'DEVICE ASSUMPTIONS'!$F25)*'DEVICE ASSUMPTIONS'!$C25</f>
        <v>0</v>
      </c>
      <c r="BI61" s="494">
        <f ca="1">('SUBSCRIBER BASE'!BJ25*'DEVICE ASSUMPTIONS'!$F25)*'DEVICE ASSUMPTIONS'!$C25</f>
        <v>0</v>
      </c>
      <c r="BJ61" s="494">
        <f ca="1">('SUBSCRIBER BASE'!BK25*'DEVICE ASSUMPTIONS'!$F25)*'DEVICE ASSUMPTIONS'!$C25</f>
        <v>0</v>
      </c>
      <c r="BK61" s="494">
        <f ca="1">('SUBSCRIBER BASE'!BL25*'DEVICE ASSUMPTIONS'!$F25)*'DEVICE ASSUMPTIONS'!$C25</f>
        <v>0</v>
      </c>
      <c r="BL61" s="494">
        <f ca="1">('SUBSCRIBER BASE'!BM25*'DEVICE ASSUMPTIONS'!$F25)*'DEVICE ASSUMPTIONS'!$C25</f>
        <v>0</v>
      </c>
      <c r="BM61" s="494">
        <f ca="1">('SUBSCRIBER BASE'!BN25*'DEVICE ASSUMPTIONS'!$F25)*'DEVICE ASSUMPTIONS'!$C25</f>
        <v>0</v>
      </c>
      <c r="BN61" s="494">
        <f ca="1">('SUBSCRIBER BASE'!BO25*'DEVICE ASSUMPTIONS'!$F25)*'DEVICE ASSUMPTIONS'!$C25</f>
        <v>0</v>
      </c>
      <c r="BO61" s="494">
        <f ca="1">('SUBSCRIBER BASE'!BP25*'DEVICE ASSUMPTIONS'!$F25)*'DEVICE ASSUMPTIONS'!$C25</f>
        <v>0</v>
      </c>
      <c r="BP61" s="494">
        <f ca="1">('SUBSCRIBER BASE'!BQ25*'DEVICE ASSUMPTIONS'!$F25)*'DEVICE ASSUMPTIONS'!$C25</f>
        <v>0</v>
      </c>
      <c r="BQ61" s="494">
        <f ca="1">('SUBSCRIBER BASE'!BR25*'DEVICE ASSUMPTIONS'!$F25)*'DEVICE ASSUMPTIONS'!$C25</f>
        <v>0</v>
      </c>
      <c r="BR61" s="494">
        <f ca="1">('SUBSCRIBER BASE'!BS25*'DEVICE ASSUMPTIONS'!$F25)*'DEVICE ASSUMPTIONS'!$C25</f>
        <v>0</v>
      </c>
    </row>
    <row r="62" spans="2:70" ht="25" customHeight="1" outlineLevel="1">
      <c r="B62" s="24" t="str">
        <f>'DEVICE ASSUMPTIONS'!B11</f>
        <v>MVLP2</v>
      </c>
      <c r="C62" s="494">
        <f>('SUBSCRIBER BASE'!C26*'DEVICE ASSUMPTIONS'!$F26)*'DEVICE ASSUMPTIONS'!$C26</f>
        <v>0</v>
      </c>
      <c r="D62" s="494">
        <f>('SUBSCRIBER BASE'!D26*'DEVICE ASSUMPTIONS'!$F26)*'DEVICE ASSUMPTIONS'!$C26</f>
        <v>0</v>
      </c>
      <c r="E62" s="494">
        <f>('SUBSCRIBER BASE'!E26*'DEVICE ASSUMPTIONS'!$F26)*'DEVICE ASSUMPTIONS'!$C26</f>
        <v>0</v>
      </c>
      <c r="F62" s="494">
        <f>('SUBSCRIBER BASE'!F26*'DEVICE ASSUMPTIONS'!$F26)*'DEVICE ASSUMPTIONS'!$C26</f>
        <v>0</v>
      </c>
      <c r="G62" s="494">
        <f>('SUBSCRIBER BASE'!G26*'DEVICE ASSUMPTIONS'!$F26)*'DEVICE ASSUMPTIONS'!$C26</f>
        <v>0</v>
      </c>
      <c r="H62" s="494">
        <f>('SUBSCRIBER BASE'!H26*'DEVICE ASSUMPTIONS'!$F26)*'DEVICE ASSUMPTIONS'!$C26</f>
        <v>0</v>
      </c>
      <c r="I62" s="494">
        <f>('SUBSCRIBER BASE'!I26*'DEVICE ASSUMPTIONS'!$F26)*'DEVICE ASSUMPTIONS'!$C26</f>
        <v>0</v>
      </c>
      <c r="J62" s="494">
        <f>('SUBSCRIBER BASE'!J26*'DEVICE ASSUMPTIONS'!$F26)*'DEVICE ASSUMPTIONS'!$C26</f>
        <v>0</v>
      </c>
      <c r="K62" s="494">
        <f ca="1">('SUBSCRIBER BASE'!L26*'DEVICE ASSUMPTIONS'!$F26)*'DEVICE ASSUMPTIONS'!$C26</f>
        <v>0</v>
      </c>
      <c r="L62" s="494">
        <f ca="1">('SUBSCRIBER BASE'!M26*'DEVICE ASSUMPTIONS'!$F26)*'DEVICE ASSUMPTIONS'!$C26</f>
        <v>0</v>
      </c>
      <c r="M62" s="494">
        <f ca="1">('SUBSCRIBER BASE'!N26*'DEVICE ASSUMPTIONS'!$F26)*'DEVICE ASSUMPTIONS'!$C26</f>
        <v>0</v>
      </c>
      <c r="N62" s="494">
        <f ca="1">('SUBSCRIBER BASE'!O26*'DEVICE ASSUMPTIONS'!$F26)*'DEVICE ASSUMPTIONS'!$C26</f>
        <v>0</v>
      </c>
      <c r="O62" s="494">
        <f ca="1">('SUBSCRIBER BASE'!P26*'DEVICE ASSUMPTIONS'!$F26)*'DEVICE ASSUMPTIONS'!$C26</f>
        <v>0</v>
      </c>
      <c r="P62" s="494">
        <f ca="1">('SUBSCRIBER BASE'!Q26*'DEVICE ASSUMPTIONS'!$F26)*'DEVICE ASSUMPTIONS'!$C26</f>
        <v>0</v>
      </c>
      <c r="Q62" s="494">
        <f ca="1">('SUBSCRIBER BASE'!R26*'DEVICE ASSUMPTIONS'!$F26)*'DEVICE ASSUMPTIONS'!$C26</f>
        <v>0</v>
      </c>
      <c r="R62" s="494">
        <f ca="1">('SUBSCRIBER BASE'!S26*'DEVICE ASSUMPTIONS'!$F26)*'DEVICE ASSUMPTIONS'!$C26</f>
        <v>0</v>
      </c>
      <c r="S62" s="494">
        <f ca="1">('SUBSCRIBER BASE'!T26*'DEVICE ASSUMPTIONS'!$F26)*'DEVICE ASSUMPTIONS'!$C26</f>
        <v>0</v>
      </c>
      <c r="T62" s="494">
        <f ca="1">('SUBSCRIBER BASE'!U26*'DEVICE ASSUMPTIONS'!$F26)*'DEVICE ASSUMPTIONS'!$C26</f>
        <v>0</v>
      </c>
      <c r="U62" s="494">
        <f ca="1">('SUBSCRIBER BASE'!V26*'DEVICE ASSUMPTIONS'!$F26)*'DEVICE ASSUMPTIONS'!$C26</f>
        <v>0</v>
      </c>
      <c r="V62" s="494">
        <f ca="1">('SUBSCRIBER BASE'!W26*'DEVICE ASSUMPTIONS'!$F26)*'DEVICE ASSUMPTIONS'!$C26</f>
        <v>0</v>
      </c>
      <c r="W62" s="494">
        <f ca="1">('SUBSCRIBER BASE'!X26*'DEVICE ASSUMPTIONS'!$F26)*'DEVICE ASSUMPTIONS'!$C26</f>
        <v>0</v>
      </c>
      <c r="X62" s="494">
        <f ca="1">('SUBSCRIBER BASE'!Y26*'DEVICE ASSUMPTIONS'!$F26)*'DEVICE ASSUMPTIONS'!$C26</f>
        <v>0</v>
      </c>
      <c r="Y62" s="494">
        <f ca="1">('SUBSCRIBER BASE'!Z26*'DEVICE ASSUMPTIONS'!$F26)*'DEVICE ASSUMPTIONS'!$C26</f>
        <v>0</v>
      </c>
      <c r="Z62" s="494">
        <f ca="1">('SUBSCRIBER BASE'!AA26*'DEVICE ASSUMPTIONS'!$F26)*'DEVICE ASSUMPTIONS'!$C26</f>
        <v>0</v>
      </c>
      <c r="AA62" s="494">
        <f ca="1">('SUBSCRIBER BASE'!AB26*'DEVICE ASSUMPTIONS'!$F26)*'DEVICE ASSUMPTIONS'!$C26</f>
        <v>0</v>
      </c>
      <c r="AB62" s="494">
        <f ca="1">('SUBSCRIBER BASE'!AC26*'DEVICE ASSUMPTIONS'!$F26)*'DEVICE ASSUMPTIONS'!$C26</f>
        <v>0</v>
      </c>
      <c r="AC62" s="494">
        <f ca="1">('SUBSCRIBER BASE'!AD26*'DEVICE ASSUMPTIONS'!$F26)*'DEVICE ASSUMPTIONS'!$C26</f>
        <v>0</v>
      </c>
      <c r="AD62" s="494">
        <f ca="1">('SUBSCRIBER BASE'!AE26*'DEVICE ASSUMPTIONS'!$F26)*'DEVICE ASSUMPTIONS'!$C26</f>
        <v>0</v>
      </c>
      <c r="AE62" s="494">
        <f ca="1">('SUBSCRIBER BASE'!AF26*'DEVICE ASSUMPTIONS'!$F26)*'DEVICE ASSUMPTIONS'!$C26</f>
        <v>0</v>
      </c>
      <c r="AF62" s="494">
        <f ca="1">('SUBSCRIBER BASE'!AG26*'DEVICE ASSUMPTIONS'!$F26)*'DEVICE ASSUMPTIONS'!$C26</f>
        <v>0</v>
      </c>
      <c r="AG62" s="494">
        <f ca="1">('SUBSCRIBER BASE'!AH26*'DEVICE ASSUMPTIONS'!$F26)*'DEVICE ASSUMPTIONS'!$C26</f>
        <v>0</v>
      </c>
      <c r="AH62" s="494">
        <f ca="1">('SUBSCRIBER BASE'!AI26*'DEVICE ASSUMPTIONS'!$F26)*'DEVICE ASSUMPTIONS'!$C26</f>
        <v>0</v>
      </c>
      <c r="AI62" s="494">
        <f ca="1">('SUBSCRIBER BASE'!AJ26*'DEVICE ASSUMPTIONS'!$F26)*'DEVICE ASSUMPTIONS'!$C26</f>
        <v>0</v>
      </c>
      <c r="AJ62" s="494">
        <f ca="1">('SUBSCRIBER BASE'!AK26*'DEVICE ASSUMPTIONS'!$F26)*'DEVICE ASSUMPTIONS'!$C26</f>
        <v>0</v>
      </c>
      <c r="AK62" s="494">
        <f ca="1">('SUBSCRIBER BASE'!AL26*'DEVICE ASSUMPTIONS'!$F26)*'DEVICE ASSUMPTIONS'!$C26</f>
        <v>0</v>
      </c>
      <c r="AL62" s="494">
        <f ca="1">('SUBSCRIBER BASE'!AM26*'DEVICE ASSUMPTIONS'!$F26)*'DEVICE ASSUMPTIONS'!$C26</f>
        <v>0</v>
      </c>
      <c r="AM62" s="494">
        <f ca="1">('SUBSCRIBER BASE'!AN26*'DEVICE ASSUMPTIONS'!$F26)*'DEVICE ASSUMPTIONS'!$C26</f>
        <v>0</v>
      </c>
      <c r="AN62" s="494">
        <f ca="1">('SUBSCRIBER BASE'!AO26*'DEVICE ASSUMPTIONS'!$F26)*'DEVICE ASSUMPTIONS'!$C26</f>
        <v>0</v>
      </c>
      <c r="AO62" s="494">
        <f ca="1">('SUBSCRIBER BASE'!AP26*'DEVICE ASSUMPTIONS'!$F26)*'DEVICE ASSUMPTIONS'!$C26</f>
        <v>0</v>
      </c>
      <c r="AP62" s="494">
        <f ca="1">('SUBSCRIBER BASE'!AQ26*'DEVICE ASSUMPTIONS'!$F26)*'DEVICE ASSUMPTIONS'!$C26</f>
        <v>0</v>
      </c>
      <c r="AQ62" s="494">
        <f ca="1">('SUBSCRIBER BASE'!AR26*'DEVICE ASSUMPTIONS'!$F26)*'DEVICE ASSUMPTIONS'!$C26</f>
        <v>0</v>
      </c>
      <c r="AR62" s="494">
        <f ca="1">('SUBSCRIBER BASE'!AS26*'DEVICE ASSUMPTIONS'!$F26)*'DEVICE ASSUMPTIONS'!$C26</f>
        <v>0</v>
      </c>
      <c r="AS62" s="494">
        <f ca="1">('SUBSCRIBER BASE'!AT26*'DEVICE ASSUMPTIONS'!$F26)*'DEVICE ASSUMPTIONS'!$C26</f>
        <v>0</v>
      </c>
      <c r="AT62" s="494">
        <f ca="1">('SUBSCRIBER BASE'!AU26*'DEVICE ASSUMPTIONS'!$F26)*'DEVICE ASSUMPTIONS'!$C26</f>
        <v>0</v>
      </c>
      <c r="AU62" s="494">
        <f ca="1">('SUBSCRIBER BASE'!AV26*'DEVICE ASSUMPTIONS'!$F26)*'DEVICE ASSUMPTIONS'!$C26</f>
        <v>0</v>
      </c>
      <c r="AV62" s="494">
        <f ca="1">('SUBSCRIBER BASE'!AW26*'DEVICE ASSUMPTIONS'!$F26)*'DEVICE ASSUMPTIONS'!$C26</f>
        <v>0</v>
      </c>
      <c r="AW62" s="494">
        <f ca="1">('SUBSCRIBER BASE'!AX26*'DEVICE ASSUMPTIONS'!$F26)*'DEVICE ASSUMPTIONS'!$C26</f>
        <v>0</v>
      </c>
      <c r="AX62" s="494">
        <f ca="1">('SUBSCRIBER BASE'!AY26*'DEVICE ASSUMPTIONS'!$F26)*'DEVICE ASSUMPTIONS'!$C26</f>
        <v>0</v>
      </c>
      <c r="AY62" s="494">
        <f ca="1">('SUBSCRIBER BASE'!AZ26*'DEVICE ASSUMPTIONS'!$F26)*'DEVICE ASSUMPTIONS'!$C26</f>
        <v>0</v>
      </c>
      <c r="AZ62" s="494">
        <f ca="1">('SUBSCRIBER BASE'!BA26*'DEVICE ASSUMPTIONS'!$F26)*'DEVICE ASSUMPTIONS'!$C26</f>
        <v>0</v>
      </c>
      <c r="BA62" s="494">
        <f ca="1">('SUBSCRIBER BASE'!BB26*'DEVICE ASSUMPTIONS'!$F26)*'DEVICE ASSUMPTIONS'!$C26</f>
        <v>0</v>
      </c>
      <c r="BB62" s="494">
        <f ca="1">('SUBSCRIBER BASE'!BC26*'DEVICE ASSUMPTIONS'!$F26)*'DEVICE ASSUMPTIONS'!$C26</f>
        <v>0</v>
      </c>
      <c r="BC62" s="494">
        <f ca="1">('SUBSCRIBER BASE'!BD26*'DEVICE ASSUMPTIONS'!$F26)*'DEVICE ASSUMPTIONS'!$C26</f>
        <v>0</v>
      </c>
      <c r="BD62" s="494">
        <f ca="1">('SUBSCRIBER BASE'!BE26*'DEVICE ASSUMPTIONS'!$F26)*'DEVICE ASSUMPTIONS'!$C26</f>
        <v>0</v>
      </c>
      <c r="BE62" s="494">
        <f ca="1">('SUBSCRIBER BASE'!BF26*'DEVICE ASSUMPTIONS'!$F26)*'DEVICE ASSUMPTIONS'!$C26</f>
        <v>0</v>
      </c>
      <c r="BF62" s="494">
        <f ca="1">('SUBSCRIBER BASE'!BG26*'DEVICE ASSUMPTIONS'!$F26)*'DEVICE ASSUMPTIONS'!$C26</f>
        <v>0</v>
      </c>
      <c r="BG62" s="494">
        <f ca="1">('SUBSCRIBER BASE'!BH26*'DEVICE ASSUMPTIONS'!$F26)*'DEVICE ASSUMPTIONS'!$C26</f>
        <v>0</v>
      </c>
      <c r="BH62" s="494">
        <f ca="1">('SUBSCRIBER BASE'!BI26*'DEVICE ASSUMPTIONS'!$F26)*'DEVICE ASSUMPTIONS'!$C26</f>
        <v>0</v>
      </c>
      <c r="BI62" s="494">
        <f ca="1">('SUBSCRIBER BASE'!BJ26*'DEVICE ASSUMPTIONS'!$F26)*'DEVICE ASSUMPTIONS'!$C26</f>
        <v>0</v>
      </c>
      <c r="BJ62" s="494">
        <f ca="1">('SUBSCRIBER BASE'!BK26*'DEVICE ASSUMPTIONS'!$F26)*'DEVICE ASSUMPTIONS'!$C26</f>
        <v>0</v>
      </c>
      <c r="BK62" s="494">
        <f ca="1">('SUBSCRIBER BASE'!BL26*'DEVICE ASSUMPTIONS'!$F26)*'DEVICE ASSUMPTIONS'!$C26</f>
        <v>0</v>
      </c>
      <c r="BL62" s="494">
        <f ca="1">('SUBSCRIBER BASE'!BM26*'DEVICE ASSUMPTIONS'!$F26)*'DEVICE ASSUMPTIONS'!$C26</f>
        <v>0</v>
      </c>
      <c r="BM62" s="494">
        <f ca="1">('SUBSCRIBER BASE'!BN26*'DEVICE ASSUMPTIONS'!$F26)*'DEVICE ASSUMPTIONS'!$C26</f>
        <v>0</v>
      </c>
      <c r="BN62" s="494">
        <f ca="1">('SUBSCRIBER BASE'!BO26*'DEVICE ASSUMPTIONS'!$F26)*'DEVICE ASSUMPTIONS'!$C26</f>
        <v>0</v>
      </c>
      <c r="BO62" s="494">
        <f ca="1">('SUBSCRIBER BASE'!BP26*'DEVICE ASSUMPTIONS'!$F26)*'DEVICE ASSUMPTIONS'!$C26</f>
        <v>0</v>
      </c>
      <c r="BP62" s="494">
        <f ca="1">('SUBSCRIBER BASE'!BQ26*'DEVICE ASSUMPTIONS'!$F26)*'DEVICE ASSUMPTIONS'!$C26</f>
        <v>0</v>
      </c>
      <c r="BQ62" s="494">
        <f ca="1">('SUBSCRIBER BASE'!BR26*'DEVICE ASSUMPTIONS'!$F26)*'DEVICE ASSUMPTIONS'!$C26</f>
        <v>0</v>
      </c>
      <c r="BR62" s="494">
        <f ca="1">('SUBSCRIBER BASE'!BS26*'DEVICE ASSUMPTIONS'!$F26)*'DEVICE ASSUMPTIONS'!$C26</f>
        <v>0</v>
      </c>
    </row>
    <row r="63" spans="2:70" ht="25" customHeight="1" outlineLevel="1">
      <c r="B63" s="24" t="str">
        <f>'DEVICE ASSUMPTIONS'!B12</f>
        <v>MVLP3</v>
      </c>
      <c r="C63" s="494">
        <f>('SUBSCRIBER BASE'!C27*'DEVICE ASSUMPTIONS'!$F27)*'DEVICE ASSUMPTIONS'!$C27</f>
        <v>0</v>
      </c>
      <c r="D63" s="494">
        <f>('SUBSCRIBER BASE'!D27*'DEVICE ASSUMPTIONS'!$F27)*'DEVICE ASSUMPTIONS'!$C27</f>
        <v>0</v>
      </c>
      <c r="E63" s="494">
        <f>('SUBSCRIBER BASE'!E27*'DEVICE ASSUMPTIONS'!$F27)*'DEVICE ASSUMPTIONS'!$C27</f>
        <v>0</v>
      </c>
      <c r="F63" s="494">
        <f>('SUBSCRIBER BASE'!F27*'DEVICE ASSUMPTIONS'!$F27)*'DEVICE ASSUMPTIONS'!$C27</f>
        <v>0</v>
      </c>
      <c r="G63" s="494">
        <f>('SUBSCRIBER BASE'!G27*'DEVICE ASSUMPTIONS'!$F27)*'DEVICE ASSUMPTIONS'!$C27</f>
        <v>0</v>
      </c>
      <c r="H63" s="494">
        <f>('SUBSCRIBER BASE'!H27*'DEVICE ASSUMPTIONS'!$F27)*'DEVICE ASSUMPTIONS'!$C27</f>
        <v>0</v>
      </c>
      <c r="I63" s="494">
        <f>('SUBSCRIBER BASE'!I27*'DEVICE ASSUMPTIONS'!$F27)*'DEVICE ASSUMPTIONS'!$C27</f>
        <v>0</v>
      </c>
      <c r="J63" s="494">
        <f>('SUBSCRIBER BASE'!J27*'DEVICE ASSUMPTIONS'!$F27)*'DEVICE ASSUMPTIONS'!$C27</f>
        <v>0</v>
      </c>
      <c r="K63" s="494">
        <f ca="1">('SUBSCRIBER BASE'!L27*'DEVICE ASSUMPTIONS'!$F27)*'DEVICE ASSUMPTIONS'!$C27</f>
        <v>0</v>
      </c>
      <c r="L63" s="494">
        <f ca="1">('SUBSCRIBER BASE'!M27*'DEVICE ASSUMPTIONS'!$F27)*'DEVICE ASSUMPTIONS'!$C27</f>
        <v>0</v>
      </c>
      <c r="M63" s="494">
        <f ca="1">('SUBSCRIBER BASE'!N27*'DEVICE ASSUMPTIONS'!$F27)*'DEVICE ASSUMPTIONS'!$C27</f>
        <v>0</v>
      </c>
      <c r="N63" s="494">
        <f ca="1">('SUBSCRIBER BASE'!O27*'DEVICE ASSUMPTIONS'!$F27)*'DEVICE ASSUMPTIONS'!$C27</f>
        <v>0</v>
      </c>
      <c r="O63" s="494">
        <f ca="1">('SUBSCRIBER BASE'!P27*'DEVICE ASSUMPTIONS'!$F27)*'DEVICE ASSUMPTIONS'!$C27</f>
        <v>0</v>
      </c>
      <c r="P63" s="494">
        <f ca="1">('SUBSCRIBER BASE'!Q27*'DEVICE ASSUMPTIONS'!$F27)*'DEVICE ASSUMPTIONS'!$C27</f>
        <v>0</v>
      </c>
      <c r="Q63" s="494">
        <f ca="1">('SUBSCRIBER BASE'!R27*'DEVICE ASSUMPTIONS'!$F27)*'DEVICE ASSUMPTIONS'!$C27</f>
        <v>0</v>
      </c>
      <c r="R63" s="494">
        <f ca="1">('SUBSCRIBER BASE'!S27*'DEVICE ASSUMPTIONS'!$F27)*'DEVICE ASSUMPTIONS'!$C27</f>
        <v>0</v>
      </c>
      <c r="S63" s="494">
        <f ca="1">('SUBSCRIBER BASE'!T27*'DEVICE ASSUMPTIONS'!$F27)*'DEVICE ASSUMPTIONS'!$C27</f>
        <v>0</v>
      </c>
      <c r="T63" s="494">
        <f ca="1">('SUBSCRIBER BASE'!U27*'DEVICE ASSUMPTIONS'!$F27)*'DEVICE ASSUMPTIONS'!$C27</f>
        <v>0</v>
      </c>
      <c r="U63" s="494">
        <f ca="1">('SUBSCRIBER BASE'!V27*'DEVICE ASSUMPTIONS'!$F27)*'DEVICE ASSUMPTIONS'!$C27</f>
        <v>0</v>
      </c>
      <c r="V63" s="494">
        <f ca="1">('SUBSCRIBER BASE'!W27*'DEVICE ASSUMPTIONS'!$F27)*'DEVICE ASSUMPTIONS'!$C27</f>
        <v>0</v>
      </c>
      <c r="W63" s="494">
        <f ca="1">('SUBSCRIBER BASE'!X27*'DEVICE ASSUMPTIONS'!$F27)*'DEVICE ASSUMPTIONS'!$C27</f>
        <v>0</v>
      </c>
      <c r="X63" s="494">
        <f ca="1">('SUBSCRIBER BASE'!Y27*'DEVICE ASSUMPTIONS'!$F27)*'DEVICE ASSUMPTIONS'!$C27</f>
        <v>0</v>
      </c>
      <c r="Y63" s="494">
        <f ca="1">('SUBSCRIBER BASE'!Z27*'DEVICE ASSUMPTIONS'!$F27)*'DEVICE ASSUMPTIONS'!$C27</f>
        <v>0</v>
      </c>
      <c r="Z63" s="494">
        <f ca="1">('SUBSCRIBER BASE'!AA27*'DEVICE ASSUMPTIONS'!$F27)*'DEVICE ASSUMPTIONS'!$C27</f>
        <v>0</v>
      </c>
      <c r="AA63" s="494">
        <f ca="1">('SUBSCRIBER BASE'!AB27*'DEVICE ASSUMPTIONS'!$F27)*'DEVICE ASSUMPTIONS'!$C27</f>
        <v>0</v>
      </c>
      <c r="AB63" s="494">
        <f ca="1">('SUBSCRIBER BASE'!AC27*'DEVICE ASSUMPTIONS'!$F27)*'DEVICE ASSUMPTIONS'!$C27</f>
        <v>0</v>
      </c>
      <c r="AC63" s="494">
        <f ca="1">('SUBSCRIBER BASE'!AD27*'DEVICE ASSUMPTIONS'!$F27)*'DEVICE ASSUMPTIONS'!$C27</f>
        <v>0</v>
      </c>
      <c r="AD63" s="494">
        <f ca="1">('SUBSCRIBER BASE'!AE27*'DEVICE ASSUMPTIONS'!$F27)*'DEVICE ASSUMPTIONS'!$C27</f>
        <v>0</v>
      </c>
      <c r="AE63" s="494">
        <f ca="1">('SUBSCRIBER BASE'!AF27*'DEVICE ASSUMPTIONS'!$F27)*'DEVICE ASSUMPTIONS'!$C27</f>
        <v>0</v>
      </c>
      <c r="AF63" s="494">
        <f ca="1">('SUBSCRIBER BASE'!AG27*'DEVICE ASSUMPTIONS'!$F27)*'DEVICE ASSUMPTIONS'!$C27</f>
        <v>0</v>
      </c>
      <c r="AG63" s="494">
        <f ca="1">('SUBSCRIBER BASE'!AH27*'DEVICE ASSUMPTIONS'!$F27)*'DEVICE ASSUMPTIONS'!$C27</f>
        <v>0</v>
      </c>
      <c r="AH63" s="494">
        <f ca="1">('SUBSCRIBER BASE'!AI27*'DEVICE ASSUMPTIONS'!$F27)*'DEVICE ASSUMPTIONS'!$C27</f>
        <v>0</v>
      </c>
      <c r="AI63" s="494">
        <f ca="1">('SUBSCRIBER BASE'!AJ27*'DEVICE ASSUMPTIONS'!$F27)*'DEVICE ASSUMPTIONS'!$C27</f>
        <v>0</v>
      </c>
      <c r="AJ63" s="494">
        <f ca="1">('SUBSCRIBER BASE'!AK27*'DEVICE ASSUMPTIONS'!$F27)*'DEVICE ASSUMPTIONS'!$C27</f>
        <v>0</v>
      </c>
      <c r="AK63" s="494">
        <f ca="1">('SUBSCRIBER BASE'!AL27*'DEVICE ASSUMPTIONS'!$F27)*'DEVICE ASSUMPTIONS'!$C27</f>
        <v>0</v>
      </c>
      <c r="AL63" s="494">
        <f ca="1">('SUBSCRIBER BASE'!AM27*'DEVICE ASSUMPTIONS'!$F27)*'DEVICE ASSUMPTIONS'!$C27</f>
        <v>0</v>
      </c>
      <c r="AM63" s="494">
        <f ca="1">('SUBSCRIBER BASE'!AN27*'DEVICE ASSUMPTIONS'!$F27)*'DEVICE ASSUMPTIONS'!$C27</f>
        <v>0</v>
      </c>
      <c r="AN63" s="494">
        <f ca="1">('SUBSCRIBER BASE'!AO27*'DEVICE ASSUMPTIONS'!$F27)*'DEVICE ASSUMPTIONS'!$C27</f>
        <v>0</v>
      </c>
      <c r="AO63" s="494">
        <f ca="1">('SUBSCRIBER BASE'!AP27*'DEVICE ASSUMPTIONS'!$F27)*'DEVICE ASSUMPTIONS'!$C27</f>
        <v>0</v>
      </c>
      <c r="AP63" s="494">
        <f ca="1">('SUBSCRIBER BASE'!AQ27*'DEVICE ASSUMPTIONS'!$F27)*'DEVICE ASSUMPTIONS'!$C27</f>
        <v>0</v>
      </c>
      <c r="AQ63" s="494">
        <f ca="1">('SUBSCRIBER BASE'!AR27*'DEVICE ASSUMPTIONS'!$F27)*'DEVICE ASSUMPTIONS'!$C27</f>
        <v>0</v>
      </c>
      <c r="AR63" s="494">
        <f ca="1">('SUBSCRIBER BASE'!AS27*'DEVICE ASSUMPTIONS'!$F27)*'DEVICE ASSUMPTIONS'!$C27</f>
        <v>0</v>
      </c>
      <c r="AS63" s="494">
        <f ca="1">('SUBSCRIBER BASE'!AT27*'DEVICE ASSUMPTIONS'!$F27)*'DEVICE ASSUMPTIONS'!$C27</f>
        <v>0</v>
      </c>
      <c r="AT63" s="494">
        <f ca="1">('SUBSCRIBER BASE'!AU27*'DEVICE ASSUMPTIONS'!$F27)*'DEVICE ASSUMPTIONS'!$C27</f>
        <v>0</v>
      </c>
      <c r="AU63" s="494">
        <f ca="1">('SUBSCRIBER BASE'!AV27*'DEVICE ASSUMPTIONS'!$F27)*'DEVICE ASSUMPTIONS'!$C27</f>
        <v>0</v>
      </c>
      <c r="AV63" s="494">
        <f ca="1">('SUBSCRIBER BASE'!AW27*'DEVICE ASSUMPTIONS'!$F27)*'DEVICE ASSUMPTIONS'!$C27</f>
        <v>0</v>
      </c>
      <c r="AW63" s="494">
        <f ca="1">('SUBSCRIBER BASE'!AX27*'DEVICE ASSUMPTIONS'!$F27)*'DEVICE ASSUMPTIONS'!$C27</f>
        <v>0</v>
      </c>
      <c r="AX63" s="494">
        <f ca="1">('SUBSCRIBER BASE'!AY27*'DEVICE ASSUMPTIONS'!$F27)*'DEVICE ASSUMPTIONS'!$C27</f>
        <v>0</v>
      </c>
      <c r="AY63" s="494">
        <f ca="1">('SUBSCRIBER BASE'!AZ27*'DEVICE ASSUMPTIONS'!$F27)*'DEVICE ASSUMPTIONS'!$C27</f>
        <v>0</v>
      </c>
      <c r="AZ63" s="494">
        <f ca="1">('SUBSCRIBER BASE'!BA27*'DEVICE ASSUMPTIONS'!$F27)*'DEVICE ASSUMPTIONS'!$C27</f>
        <v>0</v>
      </c>
      <c r="BA63" s="494">
        <f ca="1">('SUBSCRIBER BASE'!BB27*'DEVICE ASSUMPTIONS'!$F27)*'DEVICE ASSUMPTIONS'!$C27</f>
        <v>0</v>
      </c>
      <c r="BB63" s="494">
        <f ca="1">('SUBSCRIBER BASE'!BC27*'DEVICE ASSUMPTIONS'!$F27)*'DEVICE ASSUMPTIONS'!$C27</f>
        <v>0</v>
      </c>
      <c r="BC63" s="494">
        <f ca="1">('SUBSCRIBER BASE'!BD27*'DEVICE ASSUMPTIONS'!$F27)*'DEVICE ASSUMPTIONS'!$C27</f>
        <v>0</v>
      </c>
      <c r="BD63" s="494">
        <f ca="1">('SUBSCRIBER BASE'!BE27*'DEVICE ASSUMPTIONS'!$F27)*'DEVICE ASSUMPTIONS'!$C27</f>
        <v>0</v>
      </c>
      <c r="BE63" s="494">
        <f ca="1">('SUBSCRIBER BASE'!BF27*'DEVICE ASSUMPTIONS'!$F27)*'DEVICE ASSUMPTIONS'!$C27</f>
        <v>0</v>
      </c>
      <c r="BF63" s="494">
        <f ca="1">('SUBSCRIBER BASE'!BG27*'DEVICE ASSUMPTIONS'!$F27)*'DEVICE ASSUMPTIONS'!$C27</f>
        <v>0</v>
      </c>
      <c r="BG63" s="494">
        <f ca="1">('SUBSCRIBER BASE'!BH27*'DEVICE ASSUMPTIONS'!$F27)*'DEVICE ASSUMPTIONS'!$C27</f>
        <v>0</v>
      </c>
      <c r="BH63" s="494">
        <f ca="1">('SUBSCRIBER BASE'!BI27*'DEVICE ASSUMPTIONS'!$F27)*'DEVICE ASSUMPTIONS'!$C27</f>
        <v>0</v>
      </c>
      <c r="BI63" s="494">
        <f ca="1">('SUBSCRIBER BASE'!BJ27*'DEVICE ASSUMPTIONS'!$F27)*'DEVICE ASSUMPTIONS'!$C27</f>
        <v>0</v>
      </c>
      <c r="BJ63" s="494">
        <f ca="1">('SUBSCRIBER BASE'!BK27*'DEVICE ASSUMPTIONS'!$F27)*'DEVICE ASSUMPTIONS'!$C27</f>
        <v>0</v>
      </c>
      <c r="BK63" s="494">
        <f ca="1">('SUBSCRIBER BASE'!BL27*'DEVICE ASSUMPTIONS'!$F27)*'DEVICE ASSUMPTIONS'!$C27</f>
        <v>0</v>
      </c>
      <c r="BL63" s="494">
        <f ca="1">('SUBSCRIBER BASE'!BM27*'DEVICE ASSUMPTIONS'!$F27)*'DEVICE ASSUMPTIONS'!$C27</f>
        <v>0</v>
      </c>
      <c r="BM63" s="494">
        <f ca="1">('SUBSCRIBER BASE'!BN27*'DEVICE ASSUMPTIONS'!$F27)*'DEVICE ASSUMPTIONS'!$C27</f>
        <v>0</v>
      </c>
      <c r="BN63" s="494">
        <f ca="1">('SUBSCRIBER BASE'!BO27*'DEVICE ASSUMPTIONS'!$F27)*'DEVICE ASSUMPTIONS'!$C27</f>
        <v>0</v>
      </c>
      <c r="BO63" s="494">
        <f ca="1">('SUBSCRIBER BASE'!BP27*'DEVICE ASSUMPTIONS'!$F27)*'DEVICE ASSUMPTIONS'!$C27</f>
        <v>0</v>
      </c>
      <c r="BP63" s="494">
        <f ca="1">('SUBSCRIBER BASE'!BQ27*'DEVICE ASSUMPTIONS'!$F27)*'DEVICE ASSUMPTIONS'!$C27</f>
        <v>0</v>
      </c>
      <c r="BQ63" s="494">
        <f ca="1">('SUBSCRIBER BASE'!BR27*'DEVICE ASSUMPTIONS'!$F27)*'DEVICE ASSUMPTIONS'!$C27</f>
        <v>0</v>
      </c>
      <c r="BR63" s="494">
        <f ca="1">('SUBSCRIBER BASE'!BS27*'DEVICE ASSUMPTIONS'!$F27)*'DEVICE ASSUMPTIONS'!$C27</f>
        <v>0</v>
      </c>
    </row>
    <row r="64" spans="2:70" ht="25" customHeight="1" outlineLevel="1">
      <c r="B64" s="24" t="str">
        <f>'DEVICE ASSUMPTIONS'!B13</f>
        <v>MVLP4</v>
      </c>
      <c r="C64" s="494">
        <f>('SUBSCRIBER BASE'!C28*'DEVICE ASSUMPTIONS'!$F28)*'DEVICE ASSUMPTIONS'!$C28</f>
        <v>0</v>
      </c>
      <c r="D64" s="494">
        <f>('SUBSCRIBER BASE'!D28*'DEVICE ASSUMPTIONS'!$F28)*'DEVICE ASSUMPTIONS'!$C28</f>
        <v>0</v>
      </c>
      <c r="E64" s="494">
        <f>('SUBSCRIBER BASE'!E28*'DEVICE ASSUMPTIONS'!$F28)*'DEVICE ASSUMPTIONS'!$C28</f>
        <v>0</v>
      </c>
      <c r="F64" s="494">
        <f>('SUBSCRIBER BASE'!F28*'DEVICE ASSUMPTIONS'!$F28)*'DEVICE ASSUMPTIONS'!$C28</f>
        <v>0</v>
      </c>
      <c r="G64" s="494">
        <f>('SUBSCRIBER BASE'!G28*'DEVICE ASSUMPTIONS'!$F28)*'DEVICE ASSUMPTIONS'!$C28</f>
        <v>0</v>
      </c>
      <c r="H64" s="494">
        <f>('SUBSCRIBER BASE'!H28*'DEVICE ASSUMPTIONS'!$F28)*'DEVICE ASSUMPTIONS'!$C28</f>
        <v>0</v>
      </c>
      <c r="I64" s="494">
        <f>('SUBSCRIBER BASE'!I28*'DEVICE ASSUMPTIONS'!$F28)*'DEVICE ASSUMPTIONS'!$C28</f>
        <v>0</v>
      </c>
      <c r="J64" s="494">
        <f>('SUBSCRIBER BASE'!J28*'DEVICE ASSUMPTIONS'!$F28)*'DEVICE ASSUMPTIONS'!$C28</f>
        <v>0</v>
      </c>
      <c r="K64" s="494">
        <f ca="1">('SUBSCRIBER BASE'!L28*'DEVICE ASSUMPTIONS'!$F28)*'DEVICE ASSUMPTIONS'!$C28</f>
        <v>0</v>
      </c>
      <c r="L64" s="494">
        <f ca="1">('SUBSCRIBER BASE'!M28*'DEVICE ASSUMPTIONS'!$F28)*'DEVICE ASSUMPTIONS'!$C28</f>
        <v>0</v>
      </c>
      <c r="M64" s="494">
        <f ca="1">('SUBSCRIBER BASE'!N28*'DEVICE ASSUMPTIONS'!$F28)*'DEVICE ASSUMPTIONS'!$C28</f>
        <v>0</v>
      </c>
      <c r="N64" s="494">
        <f ca="1">('SUBSCRIBER BASE'!O28*'DEVICE ASSUMPTIONS'!$F28)*'DEVICE ASSUMPTIONS'!$C28</f>
        <v>0</v>
      </c>
      <c r="O64" s="494">
        <f ca="1">('SUBSCRIBER BASE'!P28*'DEVICE ASSUMPTIONS'!$F28)*'DEVICE ASSUMPTIONS'!$C28</f>
        <v>0</v>
      </c>
      <c r="P64" s="494">
        <f ca="1">('SUBSCRIBER BASE'!Q28*'DEVICE ASSUMPTIONS'!$F28)*'DEVICE ASSUMPTIONS'!$C28</f>
        <v>0</v>
      </c>
      <c r="Q64" s="494">
        <f ca="1">('SUBSCRIBER BASE'!R28*'DEVICE ASSUMPTIONS'!$F28)*'DEVICE ASSUMPTIONS'!$C28</f>
        <v>0</v>
      </c>
      <c r="R64" s="494">
        <f ca="1">('SUBSCRIBER BASE'!S28*'DEVICE ASSUMPTIONS'!$F28)*'DEVICE ASSUMPTIONS'!$C28</f>
        <v>0</v>
      </c>
      <c r="S64" s="494">
        <f ca="1">('SUBSCRIBER BASE'!T28*'DEVICE ASSUMPTIONS'!$F28)*'DEVICE ASSUMPTIONS'!$C28</f>
        <v>0</v>
      </c>
      <c r="T64" s="494">
        <f ca="1">('SUBSCRIBER BASE'!U28*'DEVICE ASSUMPTIONS'!$F28)*'DEVICE ASSUMPTIONS'!$C28</f>
        <v>0</v>
      </c>
      <c r="U64" s="494">
        <f ca="1">('SUBSCRIBER BASE'!V28*'DEVICE ASSUMPTIONS'!$F28)*'DEVICE ASSUMPTIONS'!$C28</f>
        <v>0</v>
      </c>
      <c r="V64" s="494">
        <f ca="1">('SUBSCRIBER BASE'!W28*'DEVICE ASSUMPTIONS'!$F28)*'DEVICE ASSUMPTIONS'!$C28</f>
        <v>0</v>
      </c>
      <c r="W64" s="494">
        <f ca="1">('SUBSCRIBER BASE'!X28*'DEVICE ASSUMPTIONS'!$F28)*'DEVICE ASSUMPTIONS'!$C28</f>
        <v>0</v>
      </c>
      <c r="X64" s="494">
        <f ca="1">('SUBSCRIBER BASE'!Y28*'DEVICE ASSUMPTIONS'!$F28)*'DEVICE ASSUMPTIONS'!$C28</f>
        <v>0</v>
      </c>
      <c r="Y64" s="494">
        <f ca="1">('SUBSCRIBER BASE'!Z28*'DEVICE ASSUMPTIONS'!$F28)*'DEVICE ASSUMPTIONS'!$C28</f>
        <v>0</v>
      </c>
      <c r="Z64" s="494">
        <f ca="1">('SUBSCRIBER BASE'!AA28*'DEVICE ASSUMPTIONS'!$F28)*'DEVICE ASSUMPTIONS'!$C28</f>
        <v>0</v>
      </c>
      <c r="AA64" s="494">
        <f ca="1">('SUBSCRIBER BASE'!AB28*'DEVICE ASSUMPTIONS'!$F28)*'DEVICE ASSUMPTIONS'!$C28</f>
        <v>0</v>
      </c>
      <c r="AB64" s="494">
        <f ca="1">('SUBSCRIBER BASE'!AC28*'DEVICE ASSUMPTIONS'!$F28)*'DEVICE ASSUMPTIONS'!$C28</f>
        <v>0</v>
      </c>
      <c r="AC64" s="494">
        <f ca="1">('SUBSCRIBER BASE'!AD28*'DEVICE ASSUMPTIONS'!$F28)*'DEVICE ASSUMPTIONS'!$C28</f>
        <v>0</v>
      </c>
      <c r="AD64" s="494">
        <f ca="1">('SUBSCRIBER BASE'!AE28*'DEVICE ASSUMPTIONS'!$F28)*'DEVICE ASSUMPTIONS'!$C28</f>
        <v>0</v>
      </c>
      <c r="AE64" s="494">
        <f ca="1">('SUBSCRIBER BASE'!AF28*'DEVICE ASSUMPTIONS'!$F28)*'DEVICE ASSUMPTIONS'!$C28</f>
        <v>0</v>
      </c>
      <c r="AF64" s="494">
        <f ca="1">('SUBSCRIBER BASE'!AG28*'DEVICE ASSUMPTIONS'!$F28)*'DEVICE ASSUMPTIONS'!$C28</f>
        <v>0</v>
      </c>
      <c r="AG64" s="494">
        <f ca="1">('SUBSCRIBER BASE'!AH28*'DEVICE ASSUMPTIONS'!$F28)*'DEVICE ASSUMPTIONS'!$C28</f>
        <v>0</v>
      </c>
      <c r="AH64" s="494">
        <f ca="1">('SUBSCRIBER BASE'!AI28*'DEVICE ASSUMPTIONS'!$F28)*'DEVICE ASSUMPTIONS'!$C28</f>
        <v>0</v>
      </c>
      <c r="AI64" s="494">
        <f ca="1">('SUBSCRIBER BASE'!AJ28*'DEVICE ASSUMPTIONS'!$F28)*'DEVICE ASSUMPTIONS'!$C28</f>
        <v>0</v>
      </c>
      <c r="AJ64" s="494">
        <f ca="1">('SUBSCRIBER BASE'!AK28*'DEVICE ASSUMPTIONS'!$F28)*'DEVICE ASSUMPTIONS'!$C28</f>
        <v>0</v>
      </c>
      <c r="AK64" s="494">
        <f ca="1">('SUBSCRIBER BASE'!AL28*'DEVICE ASSUMPTIONS'!$F28)*'DEVICE ASSUMPTIONS'!$C28</f>
        <v>0</v>
      </c>
      <c r="AL64" s="494">
        <f ca="1">('SUBSCRIBER BASE'!AM28*'DEVICE ASSUMPTIONS'!$F28)*'DEVICE ASSUMPTIONS'!$C28</f>
        <v>0</v>
      </c>
      <c r="AM64" s="494">
        <f ca="1">('SUBSCRIBER BASE'!AN28*'DEVICE ASSUMPTIONS'!$F28)*'DEVICE ASSUMPTIONS'!$C28</f>
        <v>0</v>
      </c>
      <c r="AN64" s="494">
        <f ca="1">('SUBSCRIBER BASE'!AO28*'DEVICE ASSUMPTIONS'!$F28)*'DEVICE ASSUMPTIONS'!$C28</f>
        <v>0</v>
      </c>
      <c r="AO64" s="494">
        <f ca="1">('SUBSCRIBER BASE'!AP28*'DEVICE ASSUMPTIONS'!$F28)*'DEVICE ASSUMPTIONS'!$C28</f>
        <v>0</v>
      </c>
      <c r="AP64" s="494">
        <f ca="1">('SUBSCRIBER BASE'!AQ28*'DEVICE ASSUMPTIONS'!$F28)*'DEVICE ASSUMPTIONS'!$C28</f>
        <v>0</v>
      </c>
      <c r="AQ64" s="494">
        <f ca="1">('SUBSCRIBER BASE'!AR28*'DEVICE ASSUMPTIONS'!$F28)*'DEVICE ASSUMPTIONS'!$C28</f>
        <v>0</v>
      </c>
      <c r="AR64" s="494">
        <f ca="1">('SUBSCRIBER BASE'!AS28*'DEVICE ASSUMPTIONS'!$F28)*'DEVICE ASSUMPTIONS'!$C28</f>
        <v>0</v>
      </c>
      <c r="AS64" s="494">
        <f ca="1">('SUBSCRIBER BASE'!AT28*'DEVICE ASSUMPTIONS'!$F28)*'DEVICE ASSUMPTIONS'!$C28</f>
        <v>0</v>
      </c>
      <c r="AT64" s="494">
        <f ca="1">('SUBSCRIBER BASE'!AU28*'DEVICE ASSUMPTIONS'!$F28)*'DEVICE ASSUMPTIONS'!$C28</f>
        <v>0</v>
      </c>
      <c r="AU64" s="494">
        <f ca="1">('SUBSCRIBER BASE'!AV28*'DEVICE ASSUMPTIONS'!$F28)*'DEVICE ASSUMPTIONS'!$C28</f>
        <v>0</v>
      </c>
      <c r="AV64" s="494">
        <f ca="1">('SUBSCRIBER BASE'!AW28*'DEVICE ASSUMPTIONS'!$F28)*'DEVICE ASSUMPTIONS'!$C28</f>
        <v>0</v>
      </c>
      <c r="AW64" s="494">
        <f ca="1">('SUBSCRIBER BASE'!AX28*'DEVICE ASSUMPTIONS'!$F28)*'DEVICE ASSUMPTIONS'!$C28</f>
        <v>0</v>
      </c>
      <c r="AX64" s="494">
        <f ca="1">('SUBSCRIBER BASE'!AY28*'DEVICE ASSUMPTIONS'!$F28)*'DEVICE ASSUMPTIONS'!$C28</f>
        <v>0</v>
      </c>
      <c r="AY64" s="494">
        <f ca="1">('SUBSCRIBER BASE'!AZ28*'DEVICE ASSUMPTIONS'!$F28)*'DEVICE ASSUMPTIONS'!$C28</f>
        <v>0</v>
      </c>
      <c r="AZ64" s="494">
        <f ca="1">('SUBSCRIBER BASE'!BA28*'DEVICE ASSUMPTIONS'!$F28)*'DEVICE ASSUMPTIONS'!$C28</f>
        <v>0</v>
      </c>
      <c r="BA64" s="494">
        <f ca="1">('SUBSCRIBER BASE'!BB28*'DEVICE ASSUMPTIONS'!$F28)*'DEVICE ASSUMPTIONS'!$C28</f>
        <v>0</v>
      </c>
      <c r="BB64" s="494">
        <f ca="1">('SUBSCRIBER BASE'!BC28*'DEVICE ASSUMPTIONS'!$F28)*'DEVICE ASSUMPTIONS'!$C28</f>
        <v>0</v>
      </c>
      <c r="BC64" s="494">
        <f ca="1">('SUBSCRIBER BASE'!BD28*'DEVICE ASSUMPTIONS'!$F28)*'DEVICE ASSUMPTIONS'!$C28</f>
        <v>0</v>
      </c>
      <c r="BD64" s="494">
        <f ca="1">('SUBSCRIBER BASE'!BE28*'DEVICE ASSUMPTIONS'!$F28)*'DEVICE ASSUMPTIONS'!$C28</f>
        <v>0</v>
      </c>
      <c r="BE64" s="494">
        <f ca="1">('SUBSCRIBER BASE'!BF28*'DEVICE ASSUMPTIONS'!$F28)*'DEVICE ASSUMPTIONS'!$C28</f>
        <v>0</v>
      </c>
      <c r="BF64" s="494">
        <f ca="1">('SUBSCRIBER BASE'!BG28*'DEVICE ASSUMPTIONS'!$F28)*'DEVICE ASSUMPTIONS'!$C28</f>
        <v>0</v>
      </c>
      <c r="BG64" s="494">
        <f ca="1">('SUBSCRIBER BASE'!BH28*'DEVICE ASSUMPTIONS'!$F28)*'DEVICE ASSUMPTIONS'!$C28</f>
        <v>0</v>
      </c>
      <c r="BH64" s="494">
        <f ca="1">('SUBSCRIBER BASE'!BI28*'DEVICE ASSUMPTIONS'!$F28)*'DEVICE ASSUMPTIONS'!$C28</f>
        <v>0</v>
      </c>
      <c r="BI64" s="494">
        <f ca="1">('SUBSCRIBER BASE'!BJ28*'DEVICE ASSUMPTIONS'!$F28)*'DEVICE ASSUMPTIONS'!$C28</f>
        <v>0</v>
      </c>
      <c r="BJ64" s="494">
        <f ca="1">('SUBSCRIBER BASE'!BK28*'DEVICE ASSUMPTIONS'!$F28)*'DEVICE ASSUMPTIONS'!$C28</f>
        <v>0</v>
      </c>
      <c r="BK64" s="494">
        <f ca="1">('SUBSCRIBER BASE'!BL28*'DEVICE ASSUMPTIONS'!$F28)*'DEVICE ASSUMPTIONS'!$C28</f>
        <v>0</v>
      </c>
      <c r="BL64" s="494">
        <f ca="1">('SUBSCRIBER BASE'!BM28*'DEVICE ASSUMPTIONS'!$F28)*'DEVICE ASSUMPTIONS'!$C28</f>
        <v>0</v>
      </c>
      <c r="BM64" s="494">
        <f ca="1">('SUBSCRIBER BASE'!BN28*'DEVICE ASSUMPTIONS'!$F28)*'DEVICE ASSUMPTIONS'!$C28</f>
        <v>0</v>
      </c>
      <c r="BN64" s="494">
        <f ca="1">('SUBSCRIBER BASE'!BO28*'DEVICE ASSUMPTIONS'!$F28)*'DEVICE ASSUMPTIONS'!$C28</f>
        <v>0</v>
      </c>
      <c r="BO64" s="494">
        <f ca="1">('SUBSCRIBER BASE'!BP28*'DEVICE ASSUMPTIONS'!$F28)*'DEVICE ASSUMPTIONS'!$C28</f>
        <v>0</v>
      </c>
      <c r="BP64" s="494">
        <f ca="1">('SUBSCRIBER BASE'!BQ28*'DEVICE ASSUMPTIONS'!$F28)*'DEVICE ASSUMPTIONS'!$C28</f>
        <v>0</v>
      </c>
      <c r="BQ64" s="494">
        <f ca="1">('SUBSCRIBER BASE'!BR28*'DEVICE ASSUMPTIONS'!$F28)*'DEVICE ASSUMPTIONS'!$C28</f>
        <v>0</v>
      </c>
      <c r="BR64" s="494">
        <f ca="1">('SUBSCRIBER BASE'!BS28*'DEVICE ASSUMPTIONS'!$F28)*'DEVICE ASSUMPTIONS'!$C28</f>
        <v>0</v>
      </c>
    </row>
    <row r="65" spans="2:70" ht="25" customHeight="1" outlineLevel="1">
      <c r="B65" s="24" t="str">
        <f>'DEVICE ASSUMPTIONS'!B14</f>
        <v>MVLP5</v>
      </c>
      <c r="C65" s="494">
        <f>('SUBSCRIBER BASE'!C29*'DEVICE ASSUMPTIONS'!$F29)*'DEVICE ASSUMPTIONS'!$C29</f>
        <v>0</v>
      </c>
      <c r="D65" s="494">
        <f>('SUBSCRIBER BASE'!D29*'DEVICE ASSUMPTIONS'!$F29)*'DEVICE ASSUMPTIONS'!$C29</f>
        <v>0</v>
      </c>
      <c r="E65" s="494">
        <f>('SUBSCRIBER BASE'!E29*'DEVICE ASSUMPTIONS'!$F29)*'DEVICE ASSUMPTIONS'!$C29</f>
        <v>0</v>
      </c>
      <c r="F65" s="494">
        <f>('SUBSCRIBER BASE'!F29*'DEVICE ASSUMPTIONS'!$F29)*'DEVICE ASSUMPTIONS'!$C29</f>
        <v>0</v>
      </c>
      <c r="G65" s="494">
        <f>('SUBSCRIBER BASE'!G29*'DEVICE ASSUMPTIONS'!$F29)*'DEVICE ASSUMPTIONS'!$C29</f>
        <v>0</v>
      </c>
      <c r="H65" s="494">
        <f>('SUBSCRIBER BASE'!H29*'DEVICE ASSUMPTIONS'!$F29)*'DEVICE ASSUMPTIONS'!$C29</f>
        <v>0</v>
      </c>
      <c r="I65" s="494">
        <f>('SUBSCRIBER BASE'!I29*'DEVICE ASSUMPTIONS'!$F29)*'DEVICE ASSUMPTIONS'!$C29</f>
        <v>0</v>
      </c>
      <c r="J65" s="494">
        <f>('SUBSCRIBER BASE'!J29*'DEVICE ASSUMPTIONS'!$F29)*'DEVICE ASSUMPTIONS'!$C29</f>
        <v>0</v>
      </c>
      <c r="K65" s="494">
        <f ca="1">('SUBSCRIBER BASE'!L29*'DEVICE ASSUMPTIONS'!$F29)*'DEVICE ASSUMPTIONS'!$C29</f>
        <v>0</v>
      </c>
      <c r="L65" s="494">
        <f ca="1">('SUBSCRIBER BASE'!M29*'DEVICE ASSUMPTIONS'!$F29)*'DEVICE ASSUMPTIONS'!$C29</f>
        <v>0</v>
      </c>
      <c r="M65" s="494">
        <f ca="1">('SUBSCRIBER BASE'!N29*'DEVICE ASSUMPTIONS'!$F29)*'DEVICE ASSUMPTIONS'!$C29</f>
        <v>0</v>
      </c>
      <c r="N65" s="494">
        <f ca="1">('SUBSCRIBER BASE'!O29*'DEVICE ASSUMPTIONS'!$F29)*'DEVICE ASSUMPTIONS'!$C29</f>
        <v>0</v>
      </c>
      <c r="O65" s="494">
        <f ca="1">('SUBSCRIBER BASE'!P29*'DEVICE ASSUMPTIONS'!$F29)*'DEVICE ASSUMPTIONS'!$C29</f>
        <v>0</v>
      </c>
      <c r="P65" s="494">
        <f ca="1">('SUBSCRIBER BASE'!Q29*'DEVICE ASSUMPTIONS'!$F29)*'DEVICE ASSUMPTIONS'!$C29</f>
        <v>0</v>
      </c>
      <c r="Q65" s="494">
        <f ca="1">('SUBSCRIBER BASE'!R29*'DEVICE ASSUMPTIONS'!$F29)*'DEVICE ASSUMPTIONS'!$C29</f>
        <v>0</v>
      </c>
      <c r="R65" s="494">
        <f ca="1">('SUBSCRIBER BASE'!S29*'DEVICE ASSUMPTIONS'!$F29)*'DEVICE ASSUMPTIONS'!$C29</f>
        <v>0</v>
      </c>
      <c r="S65" s="494">
        <f ca="1">('SUBSCRIBER BASE'!T29*'DEVICE ASSUMPTIONS'!$F29)*'DEVICE ASSUMPTIONS'!$C29</f>
        <v>0</v>
      </c>
      <c r="T65" s="494">
        <f ca="1">('SUBSCRIBER BASE'!U29*'DEVICE ASSUMPTIONS'!$F29)*'DEVICE ASSUMPTIONS'!$C29</f>
        <v>0</v>
      </c>
      <c r="U65" s="494">
        <f ca="1">('SUBSCRIBER BASE'!V29*'DEVICE ASSUMPTIONS'!$F29)*'DEVICE ASSUMPTIONS'!$C29</f>
        <v>0</v>
      </c>
      <c r="V65" s="494">
        <f ca="1">('SUBSCRIBER BASE'!W29*'DEVICE ASSUMPTIONS'!$F29)*'DEVICE ASSUMPTIONS'!$C29</f>
        <v>0</v>
      </c>
      <c r="W65" s="494">
        <f ca="1">('SUBSCRIBER BASE'!X29*'DEVICE ASSUMPTIONS'!$F29)*'DEVICE ASSUMPTIONS'!$C29</f>
        <v>0</v>
      </c>
      <c r="X65" s="494">
        <f ca="1">('SUBSCRIBER BASE'!Y29*'DEVICE ASSUMPTIONS'!$F29)*'DEVICE ASSUMPTIONS'!$C29</f>
        <v>0</v>
      </c>
      <c r="Y65" s="494">
        <f ca="1">('SUBSCRIBER BASE'!Z29*'DEVICE ASSUMPTIONS'!$F29)*'DEVICE ASSUMPTIONS'!$C29</f>
        <v>0</v>
      </c>
      <c r="Z65" s="494">
        <f ca="1">('SUBSCRIBER BASE'!AA29*'DEVICE ASSUMPTIONS'!$F29)*'DEVICE ASSUMPTIONS'!$C29</f>
        <v>0</v>
      </c>
      <c r="AA65" s="494">
        <f ca="1">('SUBSCRIBER BASE'!AB29*'DEVICE ASSUMPTIONS'!$F29)*'DEVICE ASSUMPTIONS'!$C29</f>
        <v>0</v>
      </c>
      <c r="AB65" s="494">
        <f ca="1">('SUBSCRIBER BASE'!AC29*'DEVICE ASSUMPTIONS'!$F29)*'DEVICE ASSUMPTIONS'!$C29</f>
        <v>0</v>
      </c>
      <c r="AC65" s="494">
        <f ca="1">('SUBSCRIBER BASE'!AD29*'DEVICE ASSUMPTIONS'!$F29)*'DEVICE ASSUMPTIONS'!$C29</f>
        <v>0</v>
      </c>
      <c r="AD65" s="494">
        <f ca="1">('SUBSCRIBER BASE'!AE29*'DEVICE ASSUMPTIONS'!$F29)*'DEVICE ASSUMPTIONS'!$C29</f>
        <v>0</v>
      </c>
      <c r="AE65" s="494">
        <f ca="1">('SUBSCRIBER BASE'!AF29*'DEVICE ASSUMPTIONS'!$F29)*'DEVICE ASSUMPTIONS'!$C29</f>
        <v>0</v>
      </c>
      <c r="AF65" s="494">
        <f ca="1">('SUBSCRIBER BASE'!AG29*'DEVICE ASSUMPTIONS'!$F29)*'DEVICE ASSUMPTIONS'!$C29</f>
        <v>0</v>
      </c>
      <c r="AG65" s="494">
        <f ca="1">('SUBSCRIBER BASE'!AH29*'DEVICE ASSUMPTIONS'!$F29)*'DEVICE ASSUMPTIONS'!$C29</f>
        <v>0</v>
      </c>
      <c r="AH65" s="494">
        <f ca="1">('SUBSCRIBER BASE'!AI29*'DEVICE ASSUMPTIONS'!$F29)*'DEVICE ASSUMPTIONS'!$C29</f>
        <v>0</v>
      </c>
      <c r="AI65" s="494">
        <f ca="1">('SUBSCRIBER BASE'!AJ29*'DEVICE ASSUMPTIONS'!$F29)*'DEVICE ASSUMPTIONS'!$C29</f>
        <v>0</v>
      </c>
      <c r="AJ65" s="494">
        <f ca="1">('SUBSCRIBER BASE'!AK29*'DEVICE ASSUMPTIONS'!$F29)*'DEVICE ASSUMPTIONS'!$C29</f>
        <v>0</v>
      </c>
      <c r="AK65" s="494">
        <f ca="1">('SUBSCRIBER BASE'!AL29*'DEVICE ASSUMPTIONS'!$F29)*'DEVICE ASSUMPTIONS'!$C29</f>
        <v>0</v>
      </c>
      <c r="AL65" s="494">
        <f ca="1">('SUBSCRIBER BASE'!AM29*'DEVICE ASSUMPTIONS'!$F29)*'DEVICE ASSUMPTIONS'!$C29</f>
        <v>0</v>
      </c>
      <c r="AM65" s="494">
        <f ca="1">('SUBSCRIBER BASE'!AN29*'DEVICE ASSUMPTIONS'!$F29)*'DEVICE ASSUMPTIONS'!$C29</f>
        <v>0</v>
      </c>
      <c r="AN65" s="494">
        <f ca="1">('SUBSCRIBER BASE'!AO29*'DEVICE ASSUMPTIONS'!$F29)*'DEVICE ASSUMPTIONS'!$C29</f>
        <v>0</v>
      </c>
      <c r="AO65" s="494">
        <f ca="1">('SUBSCRIBER BASE'!AP29*'DEVICE ASSUMPTIONS'!$F29)*'DEVICE ASSUMPTIONS'!$C29</f>
        <v>0</v>
      </c>
      <c r="AP65" s="494">
        <f ca="1">('SUBSCRIBER BASE'!AQ29*'DEVICE ASSUMPTIONS'!$F29)*'DEVICE ASSUMPTIONS'!$C29</f>
        <v>0</v>
      </c>
      <c r="AQ65" s="494">
        <f ca="1">('SUBSCRIBER BASE'!AR29*'DEVICE ASSUMPTIONS'!$F29)*'DEVICE ASSUMPTIONS'!$C29</f>
        <v>0</v>
      </c>
      <c r="AR65" s="494">
        <f ca="1">('SUBSCRIBER BASE'!AS29*'DEVICE ASSUMPTIONS'!$F29)*'DEVICE ASSUMPTIONS'!$C29</f>
        <v>0</v>
      </c>
      <c r="AS65" s="494">
        <f ca="1">('SUBSCRIBER BASE'!AT29*'DEVICE ASSUMPTIONS'!$F29)*'DEVICE ASSUMPTIONS'!$C29</f>
        <v>0</v>
      </c>
      <c r="AT65" s="494">
        <f ca="1">('SUBSCRIBER BASE'!AU29*'DEVICE ASSUMPTIONS'!$F29)*'DEVICE ASSUMPTIONS'!$C29</f>
        <v>0</v>
      </c>
      <c r="AU65" s="494">
        <f ca="1">('SUBSCRIBER BASE'!AV29*'DEVICE ASSUMPTIONS'!$F29)*'DEVICE ASSUMPTIONS'!$C29</f>
        <v>0</v>
      </c>
      <c r="AV65" s="494">
        <f ca="1">('SUBSCRIBER BASE'!AW29*'DEVICE ASSUMPTIONS'!$F29)*'DEVICE ASSUMPTIONS'!$C29</f>
        <v>0</v>
      </c>
      <c r="AW65" s="494">
        <f ca="1">('SUBSCRIBER BASE'!AX29*'DEVICE ASSUMPTIONS'!$F29)*'DEVICE ASSUMPTIONS'!$C29</f>
        <v>0</v>
      </c>
      <c r="AX65" s="494">
        <f ca="1">('SUBSCRIBER BASE'!AY29*'DEVICE ASSUMPTIONS'!$F29)*'DEVICE ASSUMPTIONS'!$C29</f>
        <v>0</v>
      </c>
      <c r="AY65" s="494">
        <f ca="1">('SUBSCRIBER BASE'!AZ29*'DEVICE ASSUMPTIONS'!$F29)*'DEVICE ASSUMPTIONS'!$C29</f>
        <v>0</v>
      </c>
      <c r="AZ65" s="494">
        <f ca="1">('SUBSCRIBER BASE'!BA29*'DEVICE ASSUMPTIONS'!$F29)*'DEVICE ASSUMPTIONS'!$C29</f>
        <v>0</v>
      </c>
      <c r="BA65" s="494">
        <f ca="1">('SUBSCRIBER BASE'!BB29*'DEVICE ASSUMPTIONS'!$F29)*'DEVICE ASSUMPTIONS'!$C29</f>
        <v>0</v>
      </c>
      <c r="BB65" s="494">
        <f ca="1">('SUBSCRIBER BASE'!BC29*'DEVICE ASSUMPTIONS'!$F29)*'DEVICE ASSUMPTIONS'!$C29</f>
        <v>0</v>
      </c>
      <c r="BC65" s="494">
        <f ca="1">('SUBSCRIBER BASE'!BD29*'DEVICE ASSUMPTIONS'!$F29)*'DEVICE ASSUMPTIONS'!$C29</f>
        <v>0</v>
      </c>
      <c r="BD65" s="494">
        <f ca="1">('SUBSCRIBER BASE'!BE29*'DEVICE ASSUMPTIONS'!$F29)*'DEVICE ASSUMPTIONS'!$C29</f>
        <v>0</v>
      </c>
      <c r="BE65" s="494">
        <f ca="1">('SUBSCRIBER BASE'!BF29*'DEVICE ASSUMPTIONS'!$F29)*'DEVICE ASSUMPTIONS'!$C29</f>
        <v>0</v>
      </c>
      <c r="BF65" s="494">
        <f ca="1">('SUBSCRIBER BASE'!BG29*'DEVICE ASSUMPTIONS'!$F29)*'DEVICE ASSUMPTIONS'!$C29</f>
        <v>0</v>
      </c>
      <c r="BG65" s="494">
        <f ca="1">('SUBSCRIBER BASE'!BH29*'DEVICE ASSUMPTIONS'!$F29)*'DEVICE ASSUMPTIONS'!$C29</f>
        <v>0</v>
      </c>
      <c r="BH65" s="494">
        <f ca="1">('SUBSCRIBER BASE'!BI29*'DEVICE ASSUMPTIONS'!$F29)*'DEVICE ASSUMPTIONS'!$C29</f>
        <v>0</v>
      </c>
      <c r="BI65" s="494">
        <f ca="1">('SUBSCRIBER BASE'!BJ29*'DEVICE ASSUMPTIONS'!$F29)*'DEVICE ASSUMPTIONS'!$C29</f>
        <v>0</v>
      </c>
      <c r="BJ65" s="494">
        <f ca="1">('SUBSCRIBER BASE'!BK29*'DEVICE ASSUMPTIONS'!$F29)*'DEVICE ASSUMPTIONS'!$C29</f>
        <v>0</v>
      </c>
      <c r="BK65" s="494">
        <f ca="1">('SUBSCRIBER BASE'!BL29*'DEVICE ASSUMPTIONS'!$F29)*'DEVICE ASSUMPTIONS'!$C29</f>
        <v>0</v>
      </c>
      <c r="BL65" s="494">
        <f ca="1">('SUBSCRIBER BASE'!BM29*'DEVICE ASSUMPTIONS'!$F29)*'DEVICE ASSUMPTIONS'!$C29</f>
        <v>0</v>
      </c>
      <c r="BM65" s="494">
        <f ca="1">('SUBSCRIBER BASE'!BN29*'DEVICE ASSUMPTIONS'!$F29)*'DEVICE ASSUMPTIONS'!$C29</f>
        <v>0</v>
      </c>
      <c r="BN65" s="494">
        <f ca="1">('SUBSCRIBER BASE'!BO29*'DEVICE ASSUMPTIONS'!$F29)*'DEVICE ASSUMPTIONS'!$C29</f>
        <v>0</v>
      </c>
      <c r="BO65" s="494">
        <f ca="1">('SUBSCRIBER BASE'!BP29*'DEVICE ASSUMPTIONS'!$F29)*'DEVICE ASSUMPTIONS'!$C29</f>
        <v>0</v>
      </c>
      <c r="BP65" s="494">
        <f ca="1">('SUBSCRIBER BASE'!BQ29*'DEVICE ASSUMPTIONS'!$F29)*'DEVICE ASSUMPTIONS'!$C29</f>
        <v>0</v>
      </c>
      <c r="BQ65" s="494">
        <f ca="1">('SUBSCRIBER BASE'!BR29*'DEVICE ASSUMPTIONS'!$F29)*'DEVICE ASSUMPTIONS'!$C29</f>
        <v>0</v>
      </c>
      <c r="BR65" s="494">
        <f ca="1">('SUBSCRIBER BASE'!BS29*'DEVICE ASSUMPTIONS'!$F29)*'DEVICE ASSUMPTIONS'!$C29</f>
        <v>0</v>
      </c>
    </row>
    <row r="66" spans="2:70" ht="25" customHeight="1" outlineLevel="1">
      <c r="B66" s="24" t="str">
        <f>'DEVICE ASSUMPTIONS'!B15</f>
        <v>MVLP6</v>
      </c>
      <c r="C66" s="494">
        <f>('SUBSCRIBER BASE'!C30*'DEVICE ASSUMPTIONS'!$F30)*'DEVICE ASSUMPTIONS'!$C30</f>
        <v>0</v>
      </c>
      <c r="D66" s="494">
        <f>('SUBSCRIBER BASE'!D30*'DEVICE ASSUMPTIONS'!$F30)*'DEVICE ASSUMPTIONS'!$C30</f>
        <v>0</v>
      </c>
      <c r="E66" s="494">
        <f>('SUBSCRIBER BASE'!E30*'DEVICE ASSUMPTIONS'!$F30)*'DEVICE ASSUMPTIONS'!$C30</f>
        <v>0</v>
      </c>
      <c r="F66" s="494">
        <f>('SUBSCRIBER BASE'!F30*'DEVICE ASSUMPTIONS'!$F30)*'DEVICE ASSUMPTIONS'!$C30</f>
        <v>0</v>
      </c>
      <c r="G66" s="494">
        <f>('SUBSCRIBER BASE'!G30*'DEVICE ASSUMPTIONS'!$F30)*'DEVICE ASSUMPTIONS'!$C30</f>
        <v>0</v>
      </c>
      <c r="H66" s="494">
        <f>('SUBSCRIBER BASE'!H30*'DEVICE ASSUMPTIONS'!$F30)*'DEVICE ASSUMPTIONS'!$C30</f>
        <v>0</v>
      </c>
      <c r="I66" s="494">
        <f>('SUBSCRIBER BASE'!I30*'DEVICE ASSUMPTIONS'!$F30)*'DEVICE ASSUMPTIONS'!$C30</f>
        <v>0</v>
      </c>
      <c r="J66" s="494">
        <f>('SUBSCRIBER BASE'!J30*'DEVICE ASSUMPTIONS'!$F30)*'DEVICE ASSUMPTIONS'!$C30</f>
        <v>0</v>
      </c>
      <c r="K66" s="494">
        <f ca="1">('SUBSCRIBER BASE'!L30*'DEVICE ASSUMPTIONS'!$F30)*'DEVICE ASSUMPTIONS'!$C30</f>
        <v>0</v>
      </c>
      <c r="L66" s="494">
        <f ca="1">('SUBSCRIBER BASE'!M30*'DEVICE ASSUMPTIONS'!$F30)*'DEVICE ASSUMPTIONS'!$C30</f>
        <v>0</v>
      </c>
      <c r="M66" s="494">
        <f ca="1">('SUBSCRIBER BASE'!N30*'DEVICE ASSUMPTIONS'!$F30)*'DEVICE ASSUMPTIONS'!$C30</f>
        <v>0</v>
      </c>
      <c r="N66" s="494">
        <f ca="1">('SUBSCRIBER BASE'!O30*'DEVICE ASSUMPTIONS'!$F30)*'DEVICE ASSUMPTIONS'!$C30</f>
        <v>0</v>
      </c>
      <c r="O66" s="494">
        <f ca="1">('SUBSCRIBER BASE'!P30*'DEVICE ASSUMPTIONS'!$F30)*'DEVICE ASSUMPTIONS'!$C30</f>
        <v>0</v>
      </c>
      <c r="P66" s="494">
        <f ca="1">('SUBSCRIBER BASE'!Q30*'DEVICE ASSUMPTIONS'!$F30)*'DEVICE ASSUMPTIONS'!$C30</f>
        <v>0</v>
      </c>
      <c r="Q66" s="494">
        <f ca="1">('SUBSCRIBER BASE'!R30*'DEVICE ASSUMPTIONS'!$F30)*'DEVICE ASSUMPTIONS'!$C30</f>
        <v>0</v>
      </c>
      <c r="R66" s="494">
        <f ca="1">('SUBSCRIBER BASE'!S30*'DEVICE ASSUMPTIONS'!$F30)*'DEVICE ASSUMPTIONS'!$C30</f>
        <v>0</v>
      </c>
      <c r="S66" s="494">
        <f ca="1">('SUBSCRIBER BASE'!T30*'DEVICE ASSUMPTIONS'!$F30)*'DEVICE ASSUMPTIONS'!$C30</f>
        <v>0</v>
      </c>
      <c r="T66" s="494">
        <f ca="1">('SUBSCRIBER BASE'!U30*'DEVICE ASSUMPTIONS'!$F30)*'DEVICE ASSUMPTIONS'!$C30</f>
        <v>0</v>
      </c>
      <c r="U66" s="494">
        <f ca="1">('SUBSCRIBER BASE'!V30*'DEVICE ASSUMPTIONS'!$F30)*'DEVICE ASSUMPTIONS'!$C30</f>
        <v>0</v>
      </c>
      <c r="V66" s="494">
        <f ca="1">('SUBSCRIBER BASE'!W30*'DEVICE ASSUMPTIONS'!$F30)*'DEVICE ASSUMPTIONS'!$C30</f>
        <v>0</v>
      </c>
      <c r="W66" s="494">
        <f ca="1">('SUBSCRIBER BASE'!X30*'DEVICE ASSUMPTIONS'!$F30)*'DEVICE ASSUMPTIONS'!$C30</f>
        <v>0</v>
      </c>
      <c r="X66" s="494">
        <f ca="1">('SUBSCRIBER BASE'!Y30*'DEVICE ASSUMPTIONS'!$F30)*'DEVICE ASSUMPTIONS'!$C30</f>
        <v>0</v>
      </c>
      <c r="Y66" s="494">
        <f ca="1">('SUBSCRIBER BASE'!Z30*'DEVICE ASSUMPTIONS'!$F30)*'DEVICE ASSUMPTIONS'!$C30</f>
        <v>0</v>
      </c>
      <c r="Z66" s="494">
        <f ca="1">('SUBSCRIBER BASE'!AA30*'DEVICE ASSUMPTIONS'!$F30)*'DEVICE ASSUMPTIONS'!$C30</f>
        <v>0</v>
      </c>
      <c r="AA66" s="494">
        <f ca="1">('SUBSCRIBER BASE'!AB30*'DEVICE ASSUMPTIONS'!$F30)*'DEVICE ASSUMPTIONS'!$C30</f>
        <v>0</v>
      </c>
      <c r="AB66" s="494">
        <f ca="1">('SUBSCRIBER BASE'!AC30*'DEVICE ASSUMPTIONS'!$F30)*'DEVICE ASSUMPTIONS'!$C30</f>
        <v>0</v>
      </c>
      <c r="AC66" s="494">
        <f ca="1">('SUBSCRIBER BASE'!AD30*'DEVICE ASSUMPTIONS'!$F30)*'DEVICE ASSUMPTIONS'!$C30</f>
        <v>0</v>
      </c>
      <c r="AD66" s="494">
        <f ca="1">('SUBSCRIBER BASE'!AE30*'DEVICE ASSUMPTIONS'!$F30)*'DEVICE ASSUMPTIONS'!$C30</f>
        <v>0</v>
      </c>
      <c r="AE66" s="494">
        <f ca="1">('SUBSCRIBER BASE'!AF30*'DEVICE ASSUMPTIONS'!$F30)*'DEVICE ASSUMPTIONS'!$C30</f>
        <v>0</v>
      </c>
      <c r="AF66" s="494">
        <f ca="1">('SUBSCRIBER BASE'!AG30*'DEVICE ASSUMPTIONS'!$F30)*'DEVICE ASSUMPTIONS'!$C30</f>
        <v>0</v>
      </c>
      <c r="AG66" s="494">
        <f ca="1">('SUBSCRIBER BASE'!AH30*'DEVICE ASSUMPTIONS'!$F30)*'DEVICE ASSUMPTIONS'!$C30</f>
        <v>0</v>
      </c>
      <c r="AH66" s="494">
        <f ca="1">('SUBSCRIBER BASE'!AI30*'DEVICE ASSUMPTIONS'!$F30)*'DEVICE ASSUMPTIONS'!$C30</f>
        <v>0</v>
      </c>
      <c r="AI66" s="494">
        <f ca="1">('SUBSCRIBER BASE'!AJ30*'DEVICE ASSUMPTIONS'!$F30)*'DEVICE ASSUMPTIONS'!$C30</f>
        <v>0</v>
      </c>
      <c r="AJ66" s="494">
        <f ca="1">('SUBSCRIBER BASE'!AK30*'DEVICE ASSUMPTIONS'!$F30)*'DEVICE ASSUMPTIONS'!$C30</f>
        <v>0</v>
      </c>
      <c r="AK66" s="494">
        <f ca="1">('SUBSCRIBER BASE'!AL30*'DEVICE ASSUMPTIONS'!$F30)*'DEVICE ASSUMPTIONS'!$C30</f>
        <v>0</v>
      </c>
      <c r="AL66" s="494">
        <f ca="1">('SUBSCRIBER BASE'!AM30*'DEVICE ASSUMPTIONS'!$F30)*'DEVICE ASSUMPTIONS'!$C30</f>
        <v>0</v>
      </c>
      <c r="AM66" s="494">
        <f ca="1">('SUBSCRIBER BASE'!AN30*'DEVICE ASSUMPTIONS'!$F30)*'DEVICE ASSUMPTIONS'!$C30</f>
        <v>0</v>
      </c>
      <c r="AN66" s="494">
        <f ca="1">('SUBSCRIBER BASE'!AO30*'DEVICE ASSUMPTIONS'!$F30)*'DEVICE ASSUMPTIONS'!$C30</f>
        <v>0</v>
      </c>
      <c r="AO66" s="494">
        <f ca="1">('SUBSCRIBER BASE'!AP30*'DEVICE ASSUMPTIONS'!$F30)*'DEVICE ASSUMPTIONS'!$C30</f>
        <v>0</v>
      </c>
      <c r="AP66" s="494">
        <f ca="1">('SUBSCRIBER BASE'!AQ30*'DEVICE ASSUMPTIONS'!$F30)*'DEVICE ASSUMPTIONS'!$C30</f>
        <v>0</v>
      </c>
      <c r="AQ66" s="494">
        <f ca="1">('SUBSCRIBER BASE'!AR30*'DEVICE ASSUMPTIONS'!$F30)*'DEVICE ASSUMPTIONS'!$C30</f>
        <v>0</v>
      </c>
      <c r="AR66" s="494">
        <f ca="1">('SUBSCRIBER BASE'!AS30*'DEVICE ASSUMPTIONS'!$F30)*'DEVICE ASSUMPTIONS'!$C30</f>
        <v>0</v>
      </c>
      <c r="AS66" s="494">
        <f ca="1">('SUBSCRIBER BASE'!AT30*'DEVICE ASSUMPTIONS'!$F30)*'DEVICE ASSUMPTIONS'!$C30</f>
        <v>0</v>
      </c>
      <c r="AT66" s="494">
        <f ca="1">('SUBSCRIBER BASE'!AU30*'DEVICE ASSUMPTIONS'!$F30)*'DEVICE ASSUMPTIONS'!$C30</f>
        <v>0</v>
      </c>
      <c r="AU66" s="494">
        <f ca="1">('SUBSCRIBER BASE'!AV30*'DEVICE ASSUMPTIONS'!$F30)*'DEVICE ASSUMPTIONS'!$C30</f>
        <v>0</v>
      </c>
      <c r="AV66" s="494">
        <f ca="1">('SUBSCRIBER BASE'!AW30*'DEVICE ASSUMPTIONS'!$F30)*'DEVICE ASSUMPTIONS'!$C30</f>
        <v>0</v>
      </c>
      <c r="AW66" s="494">
        <f ca="1">('SUBSCRIBER BASE'!AX30*'DEVICE ASSUMPTIONS'!$F30)*'DEVICE ASSUMPTIONS'!$C30</f>
        <v>0</v>
      </c>
      <c r="AX66" s="494">
        <f ca="1">('SUBSCRIBER BASE'!AY30*'DEVICE ASSUMPTIONS'!$F30)*'DEVICE ASSUMPTIONS'!$C30</f>
        <v>0</v>
      </c>
      <c r="AY66" s="494">
        <f ca="1">('SUBSCRIBER BASE'!AZ30*'DEVICE ASSUMPTIONS'!$F30)*'DEVICE ASSUMPTIONS'!$C30</f>
        <v>0</v>
      </c>
      <c r="AZ66" s="494">
        <f ca="1">('SUBSCRIBER BASE'!BA30*'DEVICE ASSUMPTIONS'!$F30)*'DEVICE ASSUMPTIONS'!$C30</f>
        <v>0</v>
      </c>
      <c r="BA66" s="494">
        <f ca="1">('SUBSCRIBER BASE'!BB30*'DEVICE ASSUMPTIONS'!$F30)*'DEVICE ASSUMPTIONS'!$C30</f>
        <v>0</v>
      </c>
      <c r="BB66" s="494">
        <f ca="1">('SUBSCRIBER BASE'!BC30*'DEVICE ASSUMPTIONS'!$F30)*'DEVICE ASSUMPTIONS'!$C30</f>
        <v>0</v>
      </c>
      <c r="BC66" s="494">
        <f ca="1">('SUBSCRIBER BASE'!BD30*'DEVICE ASSUMPTIONS'!$F30)*'DEVICE ASSUMPTIONS'!$C30</f>
        <v>0</v>
      </c>
      <c r="BD66" s="494">
        <f ca="1">('SUBSCRIBER BASE'!BE30*'DEVICE ASSUMPTIONS'!$F30)*'DEVICE ASSUMPTIONS'!$C30</f>
        <v>0</v>
      </c>
      <c r="BE66" s="494">
        <f ca="1">('SUBSCRIBER BASE'!BF30*'DEVICE ASSUMPTIONS'!$F30)*'DEVICE ASSUMPTIONS'!$C30</f>
        <v>0</v>
      </c>
      <c r="BF66" s="494">
        <f ca="1">('SUBSCRIBER BASE'!BG30*'DEVICE ASSUMPTIONS'!$F30)*'DEVICE ASSUMPTIONS'!$C30</f>
        <v>0</v>
      </c>
      <c r="BG66" s="494">
        <f ca="1">('SUBSCRIBER BASE'!BH30*'DEVICE ASSUMPTIONS'!$F30)*'DEVICE ASSUMPTIONS'!$C30</f>
        <v>0</v>
      </c>
      <c r="BH66" s="494">
        <f ca="1">('SUBSCRIBER BASE'!BI30*'DEVICE ASSUMPTIONS'!$F30)*'DEVICE ASSUMPTIONS'!$C30</f>
        <v>0</v>
      </c>
      <c r="BI66" s="494">
        <f ca="1">('SUBSCRIBER BASE'!BJ30*'DEVICE ASSUMPTIONS'!$F30)*'DEVICE ASSUMPTIONS'!$C30</f>
        <v>0</v>
      </c>
      <c r="BJ66" s="494">
        <f ca="1">('SUBSCRIBER BASE'!BK30*'DEVICE ASSUMPTIONS'!$F30)*'DEVICE ASSUMPTIONS'!$C30</f>
        <v>0</v>
      </c>
      <c r="BK66" s="494">
        <f ca="1">('SUBSCRIBER BASE'!BL30*'DEVICE ASSUMPTIONS'!$F30)*'DEVICE ASSUMPTIONS'!$C30</f>
        <v>0</v>
      </c>
      <c r="BL66" s="494">
        <f ca="1">('SUBSCRIBER BASE'!BM30*'DEVICE ASSUMPTIONS'!$F30)*'DEVICE ASSUMPTIONS'!$C30</f>
        <v>0</v>
      </c>
      <c r="BM66" s="494">
        <f ca="1">('SUBSCRIBER BASE'!BN30*'DEVICE ASSUMPTIONS'!$F30)*'DEVICE ASSUMPTIONS'!$C30</f>
        <v>0</v>
      </c>
      <c r="BN66" s="494">
        <f ca="1">('SUBSCRIBER BASE'!BO30*'DEVICE ASSUMPTIONS'!$F30)*'DEVICE ASSUMPTIONS'!$C30</f>
        <v>0</v>
      </c>
      <c r="BO66" s="494">
        <f ca="1">('SUBSCRIBER BASE'!BP30*'DEVICE ASSUMPTIONS'!$F30)*'DEVICE ASSUMPTIONS'!$C30</f>
        <v>0</v>
      </c>
      <c r="BP66" s="494">
        <f ca="1">('SUBSCRIBER BASE'!BQ30*'DEVICE ASSUMPTIONS'!$F30)*'DEVICE ASSUMPTIONS'!$C30</f>
        <v>0</v>
      </c>
      <c r="BQ66" s="494">
        <f ca="1">('SUBSCRIBER BASE'!BR30*'DEVICE ASSUMPTIONS'!$F30)*'DEVICE ASSUMPTIONS'!$C30</f>
        <v>0</v>
      </c>
      <c r="BR66" s="494">
        <f ca="1">('SUBSCRIBER BASE'!BS30*'DEVICE ASSUMPTIONS'!$F30)*'DEVICE ASSUMPTIONS'!$C30</f>
        <v>0</v>
      </c>
    </row>
    <row r="67" spans="2:70" ht="25" customHeight="1" outlineLevel="1">
      <c r="B67" s="24" t="str">
        <f>'DEVICE ASSUMPTIONS'!B16</f>
        <v>200 MB</v>
      </c>
      <c r="C67" s="494">
        <f>('SUBSCRIBER BASE'!C31*'DEVICE ASSUMPTIONS'!$F31)*'DEVICE ASSUMPTIONS'!$C31</f>
        <v>0</v>
      </c>
      <c r="D67" s="494">
        <f>('SUBSCRIBER BASE'!D31*'DEVICE ASSUMPTIONS'!$F31)*'DEVICE ASSUMPTIONS'!$C31</f>
        <v>0</v>
      </c>
      <c r="E67" s="494">
        <f>('SUBSCRIBER BASE'!E31*'DEVICE ASSUMPTIONS'!$F31)*'DEVICE ASSUMPTIONS'!$C31</f>
        <v>0</v>
      </c>
      <c r="F67" s="494">
        <f>('SUBSCRIBER BASE'!F31*'DEVICE ASSUMPTIONS'!$F31)*'DEVICE ASSUMPTIONS'!$C31</f>
        <v>0</v>
      </c>
      <c r="G67" s="494">
        <f>('SUBSCRIBER BASE'!G31*'DEVICE ASSUMPTIONS'!$F31)*'DEVICE ASSUMPTIONS'!$C31</f>
        <v>0</v>
      </c>
      <c r="H67" s="494">
        <f>('SUBSCRIBER BASE'!H31*'DEVICE ASSUMPTIONS'!$F31)*'DEVICE ASSUMPTIONS'!$C31</f>
        <v>0</v>
      </c>
      <c r="I67" s="494">
        <f>('SUBSCRIBER BASE'!I31*'DEVICE ASSUMPTIONS'!$F31)*'DEVICE ASSUMPTIONS'!$C31</f>
        <v>0</v>
      </c>
      <c r="J67" s="494">
        <f>('SUBSCRIBER BASE'!J31*'DEVICE ASSUMPTIONS'!$F31)*'DEVICE ASSUMPTIONS'!$C31</f>
        <v>0</v>
      </c>
      <c r="K67" s="494">
        <f ca="1">('SUBSCRIBER BASE'!L31*'DEVICE ASSUMPTIONS'!$F31)*'DEVICE ASSUMPTIONS'!$C31</f>
        <v>0</v>
      </c>
      <c r="L67" s="494">
        <f ca="1">('SUBSCRIBER BASE'!M31*'DEVICE ASSUMPTIONS'!$F31)*'DEVICE ASSUMPTIONS'!$C31</f>
        <v>0</v>
      </c>
      <c r="M67" s="494">
        <f ca="1">('SUBSCRIBER BASE'!N31*'DEVICE ASSUMPTIONS'!$F31)*'DEVICE ASSUMPTIONS'!$C31</f>
        <v>0</v>
      </c>
      <c r="N67" s="494">
        <f ca="1">('SUBSCRIBER BASE'!O31*'DEVICE ASSUMPTIONS'!$F31)*'DEVICE ASSUMPTIONS'!$C31</f>
        <v>0</v>
      </c>
      <c r="O67" s="494">
        <f ca="1">('SUBSCRIBER BASE'!P31*'DEVICE ASSUMPTIONS'!$F31)*'DEVICE ASSUMPTIONS'!$C31</f>
        <v>0</v>
      </c>
      <c r="P67" s="494">
        <f ca="1">('SUBSCRIBER BASE'!Q31*'DEVICE ASSUMPTIONS'!$F31)*'DEVICE ASSUMPTIONS'!$C31</f>
        <v>0</v>
      </c>
      <c r="Q67" s="494">
        <f ca="1">('SUBSCRIBER BASE'!R31*'DEVICE ASSUMPTIONS'!$F31)*'DEVICE ASSUMPTIONS'!$C31</f>
        <v>0</v>
      </c>
      <c r="R67" s="494">
        <f ca="1">('SUBSCRIBER BASE'!S31*'DEVICE ASSUMPTIONS'!$F31)*'DEVICE ASSUMPTIONS'!$C31</f>
        <v>0</v>
      </c>
      <c r="S67" s="494">
        <f ca="1">('SUBSCRIBER BASE'!T31*'DEVICE ASSUMPTIONS'!$F31)*'DEVICE ASSUMPTIONS'!$C31</f>
        <v>0</v>
      </c>
      <c r="T67" s="494">
        <f ca="1">('SUBSCRIBER BASE'!U31*'DEVICE ASSUMPTIONS'!$F31)*'DEVICE ASSUMPTIONS'!$C31</f>
        <v>0</v>
      </c>
      <c r="U67" s="494">
        <f ca="1">('SUBSCRIBER BASE'!V31*'DEVICE ASSUMPTIONS'!$F31)*'DEVICE ASSUMPTIONS'!$C31</f>
        <v>0</v>
      </c>
      <c r="V67" s="494">
        <f ca="1">('SUBSCRIBER BASE'!W31*'DEVICE ASSUMPTIONS'!$F31)*'DEVICE ASSUMPTIONS'!$C31</f>
        <v>0</v>
      </c>
      <c r="W67" s="494">
        <f ca="1">('SUBSCRIBER BASE'!X31*'DEVICE ASSUMPTIONS'!$F31)*'DEVICE ASSUMPTIONS'!$C31</f>
        <v>0</v>
      </c>
      <c r="X67" s="494">
        <f ca="1">('SUBSCRIBER BASE'!Y31*'DEVICE ASSUMPTIONS'!$F31)*'DEVICE ASSUMPTIONS'!$C31</f>
        <v>0</v>
      </c>
      <c r="Y67" s="494">
        <f ca="1">('SUBSCRIBER BASE'!Z31*'DEVICE ASSUMPTIONS'!$F31)*'DEVICE ASSUMPTIONS'!$C31</f>
        <v>0</v>
      </c>
      <c r="Z67" s="494">
        <f ca="1">('SUBSCRIBER BASE'!AA31*'DEVICE ASSUMPTIONS'!$F31)*'DEVICE ASSUMPTIONS'!$C31</f>
        <v>0</v>
      </c>
      <c r="AA67" s="494">
        <f ca="1">('SUBSCRIBER BASE'!AB31*'DEVICE ASSUMPTIONS'!$F31)*'DEVICE ASSUMPTIONS'!$C31</f>
        <v>0</v>
      </c>
      <c r="AB67" s="494">
        <f ca="1">('SUBSCRIBER BASE'!AC31*'DEVICE ASSUMPTIONS'!$F31)*'DEVICE ASSUMPTIONS'!$C31</f>
        <v>0</v>
      </c>
      <c r="AC67" s="494">
        <f ca="1">('SUBSCRIBER BASE'!AD31*'DEVICE ASSUMPTIONS'!$F31)*'DEVICE ASSUMPTIONS'!$C31</f>
        <v>0</v>
      </c>
      <c r="AD67" s="494">
        <f ca="1">('SUBSCRIBER BASE'!AE31*'DEVICE ASSUMPTIONS'!$F31)*'DEVICE ASSUMPTIONS'!$C31</f>
        <v>0</v>
      </c>
      <c r="AE67" s="494">
        <f ca="1">('SUBSCRIBER BASE'!AF31*'DEVICE ASSUMPTIONS'!$F31)*'DEVICE ASSUMPTIONS'!$C31</f>
        <v>0</v>
      </c>
      <c r="AF67" s="494">
        <f ca="1">('SUBSCRIBER BASE'!AG31*'DEVICE ASSUMPTIONS'!$F31)*'DEVICE ASSUMPTIONS'!$C31</f>
        <v>0</v>
      </c>
      <c r="AG67" s="494">
        <f ca="1">('SUBSCRIBER BASE'!AH31*'DEVICE ASSUMPTIONS'!$F31)*'DEVICE ASSUMPTIONS'!$C31</f>
        <v>0</v>
      </c>
      <c r="AH67" s="494">
        <f ca="1">('SUBSCRIBER BASE'!AI31*'DEVICE ASSUMPTIONS'!$F31)*'DEVICE ASSUMPTIONS'!$C31</f>
        <v>0</v>
      </c>
      <c r="AI67" s="494">
        <f ca="1">('SUBSCRIBER BASE'!AJ31*'DEVICE ASSUMPTIONS'!$F31)*'DEVICE ASSUMPTIONS'!$C31</f>
        <v>0</v>
      </c>
      <c r="AJ67" s="494">
        <f ca="1">('SUBSCRIBER BASE'!AK31*'DEVICE ASSUMPTIONS'!$F31)*'DEVICE ASSUMPTIONS'!$C31</f>
        <v>0</v>
      </c>
      <c r="AK67" s="494">
        <f ca="1">('SUBSCRIBER BASE'!AL31*'DEVICE ASSUMPTIONS'!$F31)*'DEVICE ASSUMPTIONS'!$C31</f>
        <v>0</v>
      </c>
      <c r="AL67" s="494">
        <f ca="1">('SUBSCRIBER BASE'!AM31*'DEVICE ASSUMPTIONS'!$F31)*'DEVICE ASSUMPTIONS'!$C31</f>
        <v>0</v>
      </c>
      <c r="AM67" s="494">
        <f ca="1">('SUBSCRIBER BASE'!AN31*'DEVICE ASSUMPTIONS'!$F31)*'DEVICE ASSUMPTIONS'!$C31</f>
        <v>0</v>
      </c>
      <c r="AN67" s="494">
        <f ca="1">('SUBSCRIBER BASE'!AO31*'DEVICE ASSUMPTIONS'!$F31)*'DEVICE ASSUMPTIONS'!$C31</f>
        <v>0</v>
      </c>
      <c r="AO67" s="494">
        <f ca="1">('SUBSCRIBER BASE'!AP31*'DEVICE ASSUMPTIONS'!$F31)*'DEVICE ASSUMPTIONS'!$C31</f>
        <v>0</v>
      </c>
      <c r="AP67" s="494">
        <f ca="1">('SUBSCRIBER BASE'!AQ31*'DEVICE ASSUMPTIONS'!$F31)*'DEVICE ASSUMPTIONS'!$C31</f>
        <v>0</v>
      </c>
      <c r="AQ67" s="494">
        <f ca="1">('SUBSCRIBER BASE'!AR31*'DEVICE ASSUMPTIONS'!$F31)*'DEVICE ASSUMPTIONS'!$C31</f>
        <v>0</v>
      </c>
      <c r="AR67" s="494">
        <f ca="1">('SUBSCRIBER BASE'!AS31*'DEVICE ASSUMPTIONS'!$F31)*'DEVICE ASSUMPTIONS'!$C31</f>
        <v>0</v>
      </c>
      <c r="AS67" s="494">
        <f ca="1">('SUBSCRIBER BASE'!AT31*'DEVICE ASSUMPTIONS'!$F31)*'DEVICE ASSUMPTIONS'!$C31</f>
        <v>0</v>
      </c>
      <c r="AT67" s="494">
        <f ca="1">('SUBSCRIBER BASE'!AU31*'DEVICE ASSUMPTIONS'!$F31)*'DEVICE ASSUMPTIONS'!$C31</f>
        <v>0</v>
      </c>
      <c r="AU67" s="494">
        <f ca="1">('SUBSCRIBER BASE'!AV31*'DEVICE ASSUMPTIONS'!$F31)*'DEVICE ASSUMPTIONS'!$C31</f>
        <v>0</v>
      </c>
      <c r="AV67" s="494">
        <f ca="1">('SUBSCRIBER BASE'!AW31*'DEVICE ASSUMPTIONS'!$F31)*'DEVICE ASSUMPTIONS'!$C31</f>
        <v>0</v>
      </c>
      <c r="AW67" s="494">
        <f ca="1">('SUBSCRIBER BASE'!AX31*'DEVICE ASSUMPTIONS'!$F31)*'DEVICE ASSUMPTIONS'!$C31</f>
        <v>0</v>
      </c>
      <c r="AX67" s="494">
        <f ca="1">('SUBSCRIBER BASE'!AY31*'DEVICE ASSUMPTIONS'!$F31)*'DEVICE ASSUMPTIONS'!$C31</f>
        <v>0</v>
      </c>
      <c r="AY67" s="494">
        <f ca="1">('SUBSCRIBER BASE'!AZ31*'DEVICE ASSUMPTIONS'!$F31)*'DEVICE ASSUMPTIONS'!$C31</f>
        <v>0</v>
      </c>
      <c r="AZ67" s="494">
        <f ca="1">('SUBSCRIBER BASE'!BA31*'DEVICE ASSUMPTIONS'!$F31)*'DEVICE ASSUMPTIONS'!$C31</f>
        <v>0</v>
      </c>
      <c r="BA67" s="494">
        <f ca="1">('SUBSCRIBER BASE'!BB31*'DEVICE ASSUMPTIONS'!$F31)*'DEVICE ASSUMPTIONS'!$C31</f>
        <v>0</v>
      </c>
      <c r="BB67" s="494">
        <f ca="1">('SUBSCRIBER BASE'!BC31*'DEVICE ASSUMPTIONS'!$F31)*'DEVICE ASSUMPTIONS'!$C31</f>
        <v>0</v>
      </c>
      <c r="BC67" s="494">
        <f ca="1">('SUBSCRIBER BASE'!BD31*'DEVICE ASSUMPTIONS'!$F31)*'DEVICE ASSUMPTIONS'!$C31</f>
        <v>0</v>
      </c>
      <c r="BD67" s="494">
        <f ca="1">('SUBSCRIBER BASE'!BE31*'DEVICE ASSUMPTIONS'!$F31)*'DEVICE ASSUMPTIONS'!$C31</f>
        <v>0</v>
      </c>
      <c r="BE67" s="494">
        <f ca="1">('SUBSCRIBER BASE'!BF31*'DEVICE ASSUMPTIONS'!$F31)*'DEVICE ASSUMPTIONS'!$C31</f>
        <v>0</v>
      </c>
      <c r="BF67" s="494">
        <f ca="1">('SUBSCRIBER BASE'!BG31*'DEVICE ASSUMPTIONS'!$F31)*'DEVICE ASSUMPTIONS'!$C31</f>
        <v>0</v>
      </c>
      <c r="BG67" s="494">
        <f ca="1">('SUBSCRIBER BASE'!BH31*'DEVICE ASSUMPTIONS'!$F31)*'DEVICE ASSUMPTIONS'!$C31</f>
        <v>0</v>
      </c>
      <c r="BH67" s="494">
        <f ca="1">('SUBSCRIBER BASE'!BI31*'DEVICE ASSUMPTIONS'!$F31)*'DEVICE ASSUMPTIONS'!$C31</f>
        <v>0</v>
      </c>
      <c r="BI67" s="494">
        <f ca="1">('SUBSCRIBER BASE'!BJ31*'DEVICE ASSUMPTIONS'!$F31)*'DEVICE ASSUMPTIONS'!$C31</f>
        <v>0</v>
      </c>
      <c r="BJ67" s="494">
        <f ca="1">('SUBSCRIBER BASE'!BK31*'DEVICE ASSUMPTIONS'!$F31)*'DEVICE ASSUMPTIONS'!$C31</f>
        <v>0</v>
      </c>
      <c r="BK67" s="494">
        <f ca="1">('SUBSCRIBER BASE'!BL31*'DEVICE ASSUMPTIONS'!$F31)*'DEVICE ASSUMPTIONS'!$C31</f>
        <v>0</v>
      </c>
      <c r="BL67" s="494">
        <f ca="1">('SUBSCRIBER BASE'!BM31*'DEVICE ASSUMPTIONS'!$F31)*'DEVICE ASSUMPTIONS'!$C31</f>
        <v>0</v>
      </c>
      <c r="BM67" s="494">
        <f ca="1">('SUBSCRIBER BASE'!BN31*'DEVICE ASSUMPTIONS'!$F31)*'DEVICE ASSUMPTIONS'!$C31</f>
        <v>0</v>
      </c>
      <c r="BN67" s="494">
        <f ca="1">('SUBSCRIBER BASE'!BO31*'DEVICE ASSUMPTIONS'!$F31)*'DEVICE ASSUMPTIONS'!$C31</f>
        <v>0</v>
      </c>
      <c r="BO67" s="494">
        <f ca="1">('SUBSCRIBER BASE'!BP31*'DEVICE ASSUMPTIONS'!$F31)*'DEVICE ASSUMPTIONS'!$C31</f>
        <v>0</v>
      </c>
      <c r="BP67" s="494">
        <f ca="1">('SUBSCRIBER BASE'!BQ31*'DEVICE ASSUMPTIONS'!$F31)*'DEVICE ASSUMPTIONS'!$C31</f>
        <v>0</v>
      </c>
      <c r="BQ67" s="494">
        <f ca="1">('SUBSCRIBER BASE'!BR31*'DEVICE ASSUMPTIONS'!$F31)*'DEVICE ASSUMPTIONS'!$C31</f>
        <v>0</v>
      </c>
      <c r="BR67" s="494">
        <f ca="1">('SUBSCRIBER BASE'!BS31*'DEVICE ASSUMPTIONS'!$F31)*'DEVICE ASSUMPTIONS'!$C31</f>
        <v>0</v>
      </c>
    </row>
    <row r="68" spans="2:70" ht="25" customHeight="1" outlineLevel="1">
      <c r="B68" s="24" t="str">
        <f>'DEVICE ASSUMPTIONS'!B17</f>
        <v>500 MB</v>
      </c>
      <c r="C68" s="494">
        <f>('SUBSCRIBER BASE'!C32*'DEVICE ASSUMPTIONS'!$F32)*'DEVICE ASSUMPTIONS'!$C32</f>
        <v>0</v>
      </c>
      <c r="D68" s="494">
        <f>('SUBSCRIBER BASE'!D32*'DEVICE ASSUMPTIONS'!$F32)*'DEVICE ASSUMPTIONS'!$C32</f>
        <v>0</v>
      </c>
      <c r="E68" s="494">
        <f>('SUBSCRIBER BASE'!E32*'DEVICE ASSUMPTIONS'!$F32)*'DEVICE ASSUMPTIONS'!$C32</f>
        <v>0</v>
      </c>
      <c r="F68" s="494">
        <f>('SUBSCRIBER BASE'!F32*'DEVICE ASSUMPTIONS'!$F32)*'DEVICE ASSUMPTIONS'!$C32</f>
        <v>0</v>
      </c>
      <c r="G68" s="494">
        <f>('SUBSCRIBER BASE'!G32*'DEVICE ASSUMPTIONS'!$F32)*'DEVICE ASSUMPTIONS'!$C32</f>
        <v>0</v>
      </c>
      <c r="H68" s="494">
        <f>('SUBSCRIBER BASE'!H32*'DEVICE ASSUMPTIONS'!$F32)*'DEVICE ASSUMPTIONS'!$C32</f>
        <v>0</v>
      </c>
      <c r="I68" s="494">
        <f>('SUBSCRIBER BASE'!I32*'DEVICE ASSUMPTIONS'!$F32)*'DEVICE ASSUMPTIONS'!$C32</f>
        <v>0</v>
      </c>
      <c r="J68" s="494">
        <f>('SUBSCRIBER BASE'!J32*'DEVICE ASSUMPTIONS'!$F32)*'DEVICE ASSUMPTIONS'!$C32</f>
        <v>0</v>
      </c>
      <c r="K68" s="494">
        <f ca="1">('SUBSCRIBER BASE'!L32*'DEVICE ASSUMPTIONS'!$F32)*'DEVICE ASSUMPTIONS'!$C32</f>
        <v>0</v>
      </c>
      <c r="L68" s="494">
        <f ca="1">('SUBSCRIBER BASE'!M32*'DEVICE ASSUMPTIONS'!$F32)*'DEVICE ASSUMPTIONS'!$C32</f>
        <v>0</v>
      </c>
      <c r="M68" s="494">
        <f ca="1">('SUBSCRIBER BASE'!N32*'DEVICE ASSUMPTIONS'!$F32)*'DEVICE ASSUMPTIONS'!$C32</f>
        <v>0</v>
      </c>
      <c r="N68" s="494">
        <f ca="1">('SUBSCRIBER BASE'!O32*'DEVICE ASSUMPTIONS'!$F32)*'DEVICE ASSUMPTIONS'!$C32</f>
        <v>0</v>
      </c>
      <c r="O68" s="494">
        <f ca="1">('SUBSCRIBER BASE'!P32*'DEVICE ASSUMPTIONS'!$F32)*'DEVICE ASSUMPTIONS'!$C32</f>
        <v>0</v>
      </c>
      <c r="P68" s="494">
        <f ca="1">('SUBSCRIBER BASE'!Q32*'DEVICE ASSUMPTIONS'!$F32)*'DEVICE ASSUMPTIONS'!$C32</f>
        <v>0</v>
      </c>
      <c r="Q68" s="494">
        <f ca="1">('SUBSCRIBER BASE'!R32*'DEVICE ASSUMPTIONS'!$F32)*'DEVICE ASSUMPTIONS'!$C32</f>
        <v>0</v>
      </c>
      <c r="R68" s="494">
        <f ca="1">('SUBSCRIBER BASE'!S32*'DEVICE ASSUMPTIONS'!$F32)*'DEVICE ASSUMPTIONS'!$C32</f>
        <v>0</v>
      </c>
      <c r="S68" s="494">
        <f ca="1">('SUBSCRIBER BASE'!T32*'DEVICE ASSUMPTIONS'!$F32)*'DEVICE ASSUMPTIONS'!$C32</f>
        <v>0</v>
      </c>
      <c r="T68" s="494">
        <f ca="1">('SUBSCRIBER BASE'!U32*'DEVICE ASSUMPTIONS'!$F32)*'DEVICE ASSUMPTIONS'!$C32</f>
        <v>0</v>
      </c>
      <c r="U68" s="494">
        <f ca="1">('SUBSCRIBER BASE'!V32*'DEVICE ASSUMPTIONS'!$F32)*'DEVICE ASSUMPTIONS'!$C32</f>
        <v>0</v>
      </c>
      <c r="V68" s="494">
        <f ca="1">('SUBSCRIBER BASE'!W32*'DEVICE ASSUMPTIONS'!$F32)*'DEVICE ASSUMPTIONS'!$C32</f>
        <v>0</v>
      </c>
      <c r="W68" s="494">
        <f ca="1">('SUBSCRIBER BASE'!X32*'DEVICE ASSUMPTIONS'!$F32)*'DEVICE ASSUMPTIONS'!$C32</f>
        <v>0</v>
      </c>
      <c r="X68" s="494">
        <f ca="1">('SUBSCRIBER BASE'!Y32*'DEVICE ASSUMPTIONS'!$F32)*'DEVICE ASSUMPTIONS'!$C32</f>
        <v>0</v>
      </c>
      <c r="Y68" s="494">
        <f ca="1">('SUBSCRIBER BASE'!Z32*'DEVICE ASSUMPTIONS'!$F32)*'DEVICE ASSUMPTIONS'!$C32</f>
        <v>0</v>
      </c>
      <c r="Z68" s="494">
        <f ca="1">('SUBSCRIBER BASE'!AA32*'DEVICE ASSUMPTIONS'!$F32)*'DEVICE ASSUMPTIONS'!$C32</f>
        <v>0</v>
      </c>
      <c r="AA68" s="494">
        <f ca="1">('SUBSCRIBER BASE'!AB32*'DEVICE ASSUMPTIONS'!$F32)*'DEVICE ASSUMPTIONS'!$C32</f>
        <v>0</v>
      </c>
      <c r="AB68" s="494">
        <f ca="1">('SUBSCRIBER BASE'!AC32*'DEVICE ASSUMPTIONS'!$F32)*'DEVICE ASSUMPTIONS'!$C32</f>
        <v>0</v>
      </c>
      <c r="AC68" s="494">
        <f ca="1">('SUBSCRIBER BASE'!AD32*'DEVICE ASSUMPTIONS'!$F32)*'DEVICE ASSUMPTIONS'!$C32</f>
        <v>0</v>
      </c>
      <c r="AD68" s="494">
        <f ca="1">('SUBSCRIBER BASE'!AE32*'DEVICE ASSUMPTIONS'!$F32)*'DEVICE ASSUMPTIONS'!$C32</f>
        <v>0</v>
      </c>
      <c r="AE68" s="494">
        <f ca="1">('SUBSCRIBER BASE'!AF32*'DEVICE ASSUMPTIONS'!$F32)*'DEVICE ASSUMPTIONS'!$C32</f>
        <v>0</v>
      </c>
      <c r="AF68" s="494">
        <f ca="1">('SUBSCRIBER BASE'!AG32*'DEVICE ASSUMPTIONS'!$F32)*'DEVICE ASSUMPTIONS'!$C32</f>
        <v>0</v>
      </c>
      <c r="AG68" s="494">
        <f ca="1">('SUBSCRIBER BASE'!AH32*'DEVICE ASSUMPTIONS'!$F32)*'DEVICE ASSUMPTIONS'!$C32</f>
        <v>0</v>
      </c>
      <c r="AH68" s="494">
        <f ca="1">('SUBSCRIBER BASE'!AI32*'DEVICE ASSUMPTIONS'!$F32)*'DEVICE ASSUMPTIONS'!$C32</f>
        <v>0</v>
      </c>
      <c r="AI68" s="494">
        <f ca="1">('SUBSCRIBER BASE'!AJ32*'DEVICE ASSUMPTIONS'!$F32)*'DEVICE ASSUMPTIONS'!$C32</f>
        <v>0</v>
      </c>
      <c r="AJ68" s="494">
        <f ca="1">('SUBSCRIBER BASE'!AK32*'DEVICE ASSUMPTIONS'!$F32)*'DEVICE ASSUMPTIONS'!$C32</f>
        <v>0</v>
      </c>
      <c r="AK68" s="494">
        <f ca="1">('SUBSCRIBER BASE'!AL32*'DEVICE ASSUMPTIONS'!$F32)*'DEVICE ASSUMPTIONS'!$C32</f>
        <v>0</v>
      </c>
      <c r="AL68" s="494">
        <f ca="1">('SUBSCRIBER BASE'!AM32*'DEVICE ASSUMPTIONS'!$F32)*'DEVICE ASSUMPTIONS'!$C32</f>
        <v>0</v>
      </c>
      <c r="AM68" s="494">
        <f ca="1">('SUBSCRIBER BASE'!AN32*'DEVICE ASSUMPTIONS'!$F32)*'DEVICE ASSUMPTIONS'!$C32</f>
        <v>0</v>
      </c>
      <c r="AN68" s="494">
        <f ca="1">('SUBSCRIBER BASE'!AO32*'DEVICE ASSUMPTIONS'!$F32)*'DEVICE ASSUMPTIONS'!$C32</f>
        <v>0</v>
      </c>
      <c r="AO68" s="494">
        <f ca="1">('SUBSCRIBER BASE'!AP32*'DEVICE ASSUMPTIONS'!$F32)*'DEVICE ASSUMPTIONS'!$C32</f>
        <v>0</v>
      </c>
      <c r="AP68" s="494">
        <f ca="1">('SUBSCRIBER BASE'!AQ32*'DEVICE ASSUMPTIONS'!$F32)*'DEVICE ASSUMPTIONS'!$C32</f>
        <v>0</v>
      </c>
      <c r="AQ68" s="494">
        <f ca="1">('SUBSCRIBER BASE'!AR32*'DEVICE ASSUMPTIONS'!$F32)*'DEVICE ASSUMPTIONS'!$C32</f>
        <v>0</v>
      </c>
      <c r="AR68" s="494">
        <f ca="1">('SUBSCRIBER BASE'!AS32*'DEVICE ASSUMPTIONS'!$F32)*'DEVICE ASSUMPTIONS'!$C32</f>
        <v>0</v>
      </c>
      <c r="AS68" s="494">
        <f ca="1">('SUBSCRIBER BASE'!AT32*'DEVICE ASSUMPTIONS'!$F32)*'DEVICE ASSUMPTIONS'!$C32</f>
        <v>0</v>
      </c>
      <c r="AT68" s="494">
        <f ca="1">('SUBSCRIBER BASE'!AU32*'DEVICE ASSUMPTIONS'!$F32)*'DEVICE ASSUMPTIONS'!$C32</f>
        <v>0</v>
      </c>
      <c r="AU68" s="494">
        <f ca="1">('SUBSCRIBER BASE'!AV32*'DEVICE ASSUMPTIONS'!$F32)*'DEVICE ASSUMPTIONS'!$C32</f>
        <v>0</v>
      </c>
      <c r="AV68" s="494">
        <f ca="1">('SUBSCRIBER BASE'!AW32*'DEVICE ASSUMPTIONS'!$F32)*'DEVICE ASSUMPTIONS'!$C32</f>
        <v>0</v>
      </c>
      <c r="AW68" s="494">
        <f ca="1">('SUBSCRIBER BASE'!AX32*'DEVICE ASSUMPTIONS'!$F32)*'DEVICE ASSUMPTIONS'!$C32</f>
        <v>0</v>
      </c>
      <c r="AX68" s="494">
        <f ca="1">('SUBSCRIBER BASE'!AY32*'DEVICE ASSUMPTIONS'!$F32)*'DEVICE ASSUMPTIONS'!$C32</f>
        <v>0</v>
      </c>
      <c r="AY68" s="494">
        <f ca="1">('SUBSCRIBER BASE'!AZ32*'DEVICE ASSUMPTIONS'!$F32)*'DEVICE ASSUMPTIONS'!$C32</f>
        <v>0</v>
      </c>
      <c r="AZ68" s="494">
        <f ca="1">('SUBSCRIBER BASE'!BA32*'DEVICE ASSUMPTIONS'!$F32)*'DEVICE ASSUMPTIONS'!$C32</f>
        <v>0</v>
      </c>
      <c r="BA68" s="494">
        <f ca="1">('SUBSCRIBER BASE'!BB32*'DEVICE ASSUMPTIONS'!$F32)*'DEVICE ASSUMPTIONS'!$C32</f>
        <v>0</v>
      </c>
      <c r="BB68" s="494">
        <f ca="1">('SUBSCRIBER BASE'!BC32*'DEVICE ASSUMPTIONS'!$F32)*'DEVICE ASSUMPTIONS'!$C32</f>
        <v>0</v>
      </c>
      <c r="BC68" s="494">
        <f ca="1">('SUBSCRIBER BASE'!BD32*'DEVICE ASSUMPTIONS'!$F32)*'DEVICE ASSUMPTIONS'!$C32</f>
        <v>0</v>
      </c>
      <c r="BD68" s="494">
        <f ca="1">('SUBSCRIBER BASE'!BE32*'DEVICE ASSUMPTIONS'!$F32)*'DEVICE ASSUMPTIONS'!$C32</f>
        <v>0</v>
      </c>
      <c r="BE68" s="494">
        <f ca="1">('SUBSCRIBER BASE'!BF32*'DEVICE ASSUMPTIONS'!$F32)*'DEVICE ASSUMPTIONS'!$C32</f>
        <v>0</v>
      </c>
      <c r="BF68" s="494">
        <f ca="1">('SUBSCRIBER BASE'!BG32*'DEVICE ASSUMPTIONS'!$F32)*'DEVICE ASSUMPTIONS'!$C32</f>
        <v>0</v>
      </c>
      <c r="BG68" s="494">
        <f ca="1">('SUBSCRIBER BASE'!BH32*'DEVICE ASSUMPTIONS'!$F32)*'DEVICE ASSUMPTIONS'!$C32</f>
        <v>0</v>
      </c>
      <c r="BH68" s="494">
        <f ca="1">('SUBSCRIBER BASE'!BI32*'DEVICE ASSUMPTIONS'!$F32)*'DEVICE ASSUMPTIONS'!$C32</f>
        <v>0</v>
      </c>
      <c r="BI68" s="494">
        <f ca="1">('SUBSCRIBER BASE'!BJ32*'DEVICE ASSUMPTIONS'!$F32)*'DEVICE ASSUMPTIONS'!$C32</f>
        <v>0</v>
      </c>
      <c r="BJ68" s="494">
        <f ca="1">('SUBSCRIBER BASE'!BK32*'DEVICE ASSUMPTIONS'!$F32)*'DEVICE ASSUMPTIONS'!$C32</f>
        <v>0</v>
      </c>
      <c r="BK68" s="494">
        <f ca="1">('SUBSCRIBER BASE'!BL32*'DEVICE ASSUMPTIONS'!$F32)*'DEVICE ASSUMPTIONS'!$C32</f>
        <v>0</v>
      </c>
      <c r="BL68" s="494">
        <f ca="1">('SUBSCRIBER BASE'!BM32*'DEVICE ASSUMPTIONS'!$F32)*'DEVICE ASSUMPTIONS'!$C32</f>
        <v>0</v>
      </c>
      <c r="BM68" s="494">
        <f ca="1">('SUBSCRIBER BASE'!BN32*'DEVICE ASSUMPTIONS'!$F32)*'DEVICE ASSUMPTIONS'!$C32</f>
        <v>0</v>
      </c>
      <c r="BN68" s="494">
        <f ca="1">('SUBSCRIBER BASE'!BO32*'DEVICE ASSUMPTIONS'!$F32)*'DEVICE ASSUMPTIONS'!$C32</f>
        <v>0</v>
      </c>
      <c r="BO68" s="494">
        <f ca="1">('SUBSCRIBER BASE'!BP32*'DEVICE ASSUMPTIONS'!$F32)*'DEVICE ASSUMPTIONS'!$C32</f>
        <v>0</v>
      </c>
      <c r="BP68" s="494">
        <f ca="1">('SUBSCRIBER BASE'!BQ32*'DEVICE ASSUMPTIONS'!$F32)*'DEVICE ASSUMPTIONS'!$C32</f>
        <v>0</v>
      </c>
      <c r="BQ68" s="494">
        <f ca="1">('SUBSCRIBER BASE'!BR32*'DEVICE ASSUMPTIONS'!$F32)*'DEVICE ASSUMPTIONS'!$C32</f>
        <v>0</v>
      </c>
      <c r="BR68" s="494">
        <f ca="1">('SUBSCRIBER BASE'!BS32*'DEVICE ASSUMPTIONS'!$F32)*'DEVICE ASSUMPTIONS'!$C32</f>
        <v>0</v>
      </c>
    </row>
    <row r="69" spans="2:70" ht="25" customHeight="1" outlineLevel="1">
      <c r="B69" s="24" t="str">
        <f>'DEVICE ASSUMPTIONS'!B18</f>
        <v>1.2 GB</v>
      </c>
      <c r="C69" s="494">
        <f>('SUBSCRIBER BASE'!C33*'DEVICE ASSUMPTIONS'!$F33)*'DEVICE ASSUMPTIONS'!$C33</f>
        <v>0</v>
      </c>
      <c r="D69" s="494">
        <f>('SUBSCRIBER BASE'!D33*'DEVICE ASSUMPTIONS'!$F33)*'DEVICE ASSUMPTIONS'!$C33</f>
        <v>0</v>
      </c>
      <c r="E69" s="494">
        <f>('SUBSCRIBER BASE'!E33*'DEVICE ASSUMPTIONS'!$F33)*'DEVICE ASSUMPTIONS'!$C33</f>
        <v>0</v>
      </c>
      <c r="F69" s="494">
        <f>('SUBSCRIBER BASE'!F33*'DEVICE ASSUMPTIONS'!$F33)*'DEVICE ASSUMPTIONS'!$C33</f>
        <v>0</v>
      </c>
      <c r="G69" s="494">
        <f>('SUBSCRIBER BASE'!G33*'DEVICE ASSUMPTIONS'!$F33)*'DEVICE ASSUMPTIONS'!$C33</f>
        <v>0</v>
      </c>
      <c r="H69" s="494">
        <f>('SUBSCRIBER BASE'!H33*'DEVICE ASSUMPTIONS'!$F33)*'DEVICE ASSUMPTIONS'!$C33</f>
        <v>0</v>
      </c>
      <c r="I69" s="494">
        <f>('SUBSCRIBER BASE'!I33*'DEVICE ASSUMPTIONS'!$F33)*'DEVICE ASSUMPTIONS'!$C33</f>
        <v>0</v>
      </c>
      <c r="J69" s="494">
        <f>('SUBSCRIBER BASE'!J33*'DEVICE ASSUMPTIONS'!$F33)*'DEVICE ASSUMPTIONS'!$C33</f>
        <v>0</v>
      </c>
      <c r="K69" s="494">
        <f ca="1">('SUBSCRIBER BASE'!L33*'DEVICE ASSUMPTIONS'!$F33)*'DEVICE ASSUMPTIONS'!$C33</f>
        <v>0</v>
      </c>
      <c r="L69" s="494">
        <f ca="1">('SUBSCRIBER BASE'!M33*'DEVICE ASSUMPTIONS'!$F33)*'DEVICE ASSUMPTIONS'!$C33</f>
        <v>0</v>
      </c>
      <c r="M69" s="494">
        <f ca="1">('SUBSCRIBER BASE'!N33*'DEVICE ASSUMPTIONS'!$F33)*'DEVICE ASSUMPTIONS'!$C33</f>
        <v>0</v>
      </c>
      <c r="N69" s="494">
        <f ca="1">('SUBSCRIBER BASE'!O33*'DEVICE ASSUMPTIONS'!$F33)*'DEVICE ASSUMPTIONS'!$C33</f>
        <v>0</v>
      </c>
      <c r="O69" s="494">
        <f ca="1">('SUBSCRIBER BASE'!P33*'DEVICE ASSUMPTIONS'!$F33)*'DEVICE ASSUMPTIONS'!$C33</f>
        <v>0</v>
      </c>
      <c r="P69" s="494">
        <f ca="1">('SUBSCRIBER BASE'!Q33*'DEVICE ASSUMPTIONS'!$F33)*'DEVICE ASSUMPTIONS'!$C33</f>
        <v>0</v>
      </c>
      <c r="Q69" s="494">
        <f ca="1">('SUBSCRIBER BASE'!R33*'DEVICE ASSUMPTIONS'!$F33)*'DEVICE ASSUMPTIONS'!$C33</f>
        <v>0</v>
      </c>
      <c r="R69" s="494">
        <f ca="1">('SUBSCRIBER BASE'!S33*'DEVICE ASSUMPTIONS'!$F33)*'DEVICE ASSUMPTIONS'!$C33</f>
        <v>0</v>
      </c>
      <c r="S69" s="494">
        <f ca="1">('SUBSCRIBER BASE'!T33*'DEVICE ASSUMPTIONS'!$F33)*'DEVICE ASSUMPTIONS'!$C33</f>
        <v>0</v>
      </c>
      <c r="T69" s="494">
        <f ca="1">('SUBSCRIBER BASE'!U33*'DEVICE ASSUMPTIONS'!$F33)*'DEVICE ASSUMPTIONS'!$C33</f>
        <v>0</v>
      </c>
      <c r="U69" s="494">
        <f ca="1">('SUBSCRIBER BASE'!V33*'DEVICE ASSUMPTIONS'!$F33)*'DEVICE ASSUMPTIONS'!$C33</f>
        <v>0</v>
      </c>
      <c r="V69" s="494">
        <f ca="1">('SUBSCRIBER BASE'!W33*'DEVICE ASSUMPTIONS'!$F33)*'DEVICE ASSUMPTIONS'!$C33</f>
        <v>0</v>
      </c>
      <c r="W69" s="494">
        <f ca="1">('SUBSCRIBER BASE'!X33*'DEVICE ASSUMPTIONS'!$F33)*'DEVICE ASSUMPTIONS'!$C33</f>
        <v>0</v>
      </c>
      <c r="X69" s="494">
        <f ca="1">('SUBSCRIBER BASE'!Y33*'DEVICE ASSUMPTIONS'!$F33)*'DEVICE ASSUMPTIONS'!$C33</f>
        <v>0</v>
      </c>
      <c r="Y69" s="494">
        <f ca="1">('SUBSCRIBER BASE'!Z33*'DEVICE ASSUMPTIONS'!$F33)*'DEVICE ASSUMPTIONS'!$C33</f>
        <v>0</v>
      </c>
      <c r="Z69" s="494">
        <f ca="1">('SUBSCRIBER BASE'!AA33*'DEVICE ASSUMPTIONS'!$F33)*'DEVICE ASSUMPTIONS'!$C33</f>
        <v>0</v>
      </c>
      <c r="AA69" s="494">
        <f ca="1">('SUBSCRIBER BASE'!AB33*'DEVICE ASSUMPTIONS'!$F33)*'DEVICE ASSUMPTIONS'!$C33</f>
        <v>0</v>
      </c>
      <c r="AB69" s="494">
        <f ca="1">('SUBSCRIBER BASE'!AC33*'DEVICE ASSUMPTIONS'!$F33)*'DEVICE ASSUMPTIONS'!$C33</f>
        <v>0</v>
      </c>
      <c r="AC69" s="494">
        <f ca="1">('SUBSCRIBER BASE'!AD33*'DEVICE ASSUMPTIONS'!$F33)*'DEVICE ASSUMPTIONS'!$C33</f>
        <v>0</v>
      </c>
      <c r="AD69" s="494">
        <f ca="1">('SUBSCRIBER BASE'!AE33*'DEVICE ASSUMPTIONS'!$F33)*'DEVICE ASSUMPTIONS'!$C33</f>
        <v>0</v>
      </c>
      <c r="AE69" s="494">
        <f ca="1">('SUBSCRIBER BASE'!AF33*'DEVICE ASSUMPTIONS'!$F33)*'DEVICE ASSUMPTIONS'!$C33</f>
        <v>0</v>
      </c>
      <c r="AF69" s="494">
        <f ca="1">('SUBSCRIBER BASE'!AG33*'DEVICE ASSUMPTIONS'!$F33)*'DEVICE ASSUMPTIONS'!$C33</f>
        <v>0</v>
      </c>
      <c r="AG69" s="494">
        <f ca="1">('SUBSCRIBER BASE'!AH33*'DEVICE ASSUMPTIONS'!$F33)*'DEVICE ASSUMPTIONS'!$C33</f>
        <v>0</v>
      </c>
      <c r="AH69" s="494">
        <f ca="1">('SUBSCRIBER BASE'!AI33*'DEVICE ASSUMPTIONS'!$F33)*'DEVICE ASSUMPTIONS'!$C33</f>
        <v>0</v>
      </c>
      <c r="AI69" s="494">
        <f ca="1">('SUBSCRIBER BASE'!AJ33*'DEVICE ASSUMPTIONS'!$F33)*'DEVICE ASSUMPTIONS'!$C33</f>
        <v>0</v>
      </c>
      <c r="AJ69" s="494">
        <f ca="1">('SUBSCRIBER BASE'!AK33*'DEVICE ASSUMPTIONS'!$F33)*'DEVICE ASSUMPTIONS'!$C33</f>
        <v>0</v>
      </c>
      <c r="AK69" s="494">
        <f ca="1">('SUBSCRIBER BASE'!AL33*'DEVICE ASSUMPTIONS'!$F33)*'DEVICE ASSUMPTIONS'!$C33</f>
        <v>0</v>
      </c>
      <c r="AL69" s="494">
        <f ca="1">('SUBSCRIBER BASE'!AM33*'DEVICE ASSUMPTIONS'!$F33)*'DEVICE ASSUMPTIONS'!$C33</f>
        <v>0</v>
      </c>
      <c r="AM69" s="494">
        <f ca="1">('SUBSCRIBER BASE'!AN33*'DEVICE ASSUMPTIONS'!$F33)*'DEVICE ASSUMPTIONS'!$C33</f>
        <v>0</v>
      </c>
      <c r="AN69" s="494">
        <f ca="1">('SUBSCRIBER BASE'!AO33*'DEVICE ASSUMPTIONS'!$F33)*'DEVICE ASSUMPTIONS'!$C33</f>
        <v>0</v>
      </c>
      <c r="AO69" s="494">
        <f ca="1">('SUBSCRIBER BASE'!AP33*'DEVICE ASSUMPTIONS'!$F33)*'DEVICE ASSUMPTIONS'!$C33</f>
        <v>0</v>
      </c>
      <c r="AP69" s="494">
        <f ca="1">('SUBSCRIBER BASE'!AQ33*'DEVICE ASSUMPTIONS'!$F33)*'DEVICE ASSUMPTIONS'!$C33</f>
        <v>0</v>
      </c>
      <c r="AQ69" s="494">
        <f ca="1">('SUBSCRIBER BASE'!AR33*'DEVICE ASSUMPTIONS'!$F33)*'DEVICE ASSUMPTIONS'!$C33</f>
        <v>0</v>
      </c>
      <c r="AR69" s="494">
        <f ca="1">('SUBSCRIBER BASE'!AS33*'DEVICE ASSUMPTIONS'!$F33)*'DEVICE ASSUMPTIONS'!$C33</f>
        <v>0</v>
      </c>
      <c r="AS69" s="494">
        <f ca="1">('SUBSCRIBER BASE'!AT33*'DEVICE ASSUMPTIONS'!$F33)*'DEVICE ASSUMPTIONS'!$C33</f>
        <v>0</v>
      </c>
      <c r="AT69" s="494">
        <f ca="1">('SUBSCRIBER BASE'!AU33*'DEVICE ASSUMPTIONS'!$F33)*'DEVICE ASSUMPTIONS'!$C33</f>
        <v>0</v>
      </c>
      <c r="AU69" s="494">
        <f ca="1">('SUBSCRIBER BASE'!AV33*'DEVICE ASSUMPTIONS'!$F33)*'DEVICE ASSUMPTIONS'!$C33</f>
        <v>0</v>
      </c>
      <c r="AV69" s="494">
        <f ca="1">('SUBSCRIBER BASE'!AW33*'DEVICE ASSUMPTIONS'!$F33)*'DEVICE ASSUMPTIONS'!$C33</f>
        <v>0</v>
      </c>
      <c r="AW69" s="494">
        <f ca="1">('SUBSCRIBER BASE'!AX33*'DEVICE ASSUMPTIONS'!$F33)*'DEVICE ASSUMPTIONS'!$C33</f>
        <v>0</v>
      </c>
      <c r="AX69" s="494">
        <f ca="1">('SUBSCRIBER BASE'!AY33*'DEVICE ASSUMPTIONS'!$F33)*'DEVICE ASSUMPTIONS'!$C33</f>
        <v>0</v>
      </c>
      <c r="AY69" s="494">
        <f ca="1">('SUBSCRIBER BASE'!AZ33*'DEVICE ASSUMPTIONS'!$F33)*'DEVICE ASSUMPTIONS'!$C33</f>
        <v>0</v>
      </c>
      <c r="AZ69" s="494">
        <f ca="1">('SUBSCRIBER BASE'!BA33*'DEVICE ASSUMPTIONS'!$F33)*'DEVICE ASSUMPTIONS'!$C33</f>
        <v>0</v>
      </c>
      <c r="BA69" s="494">
        <f ca="1">('SUBSCRIBER BASE'!BB33*'DEVICE ASSUMPTIONS'!$F33)*'DEVICE ASSUMPTIONS'!$C33</f>
        <v>0</v>
      </c>
      <c r="BB69" s="494">
        <f ca="1">('SUBSCRIBER BASE'!BC33*'DEVICE ASSUMPTIONS'!$F33)*'DEVICE ASSUMPTIONS'!$C33</f>
        <v>0</v>
      </c>
      <c r="BC69" s="494">
        <f ca="1">('SUBSCRIBER BASE'!BD33*'DEVICE ASSUMPTIONS'!$F33)*'DEVICE ASSUMPTIONS'!$C33</f>
        <v>0</v>
      </c>
      <c r="BD69" s="494">
        <f ca="1">('SUBSCRIBER BASE'!BE33*'DEVICE ASSUMPTIONS'!$F33)*'DEVICE ASSUMPTIONS'!$C33</f>
        <v>0</v>
      </c>
      <c r="BE69" s="494">
        <f ca="1">('SUBSCRIBER BASE'!BF33*'DEVICE ASSUMPTIONS'!$F33)*'DEVICE ASSUMPTIONS'!$C33</f>
        <v>0</v>
      </c>
      <c r="BF69" s="494">
        <f ca="1">('SUBSCRIBER BASE'!BG33*'DEVICE ASSUMPTIONS'!$F33)*'DEVICE ASSUMPTIONS'!$C33</f>
        <v>0</v>
      </c>
      <c r="BG69" s="494">
        <f ca="1">('SUBSCRIBER BASE'!BH33*'DEVICE ASSUMPTIONS'!$F33)*'DEVICE ASSUMPTIONS'!$C33</f>
        <v>0</v>
      </c>
      <c r="BH69" s="494">
        <f ca="1">('SUBSCRIBER BASE'!BI33*'DEVICE ASSUMPTIONS'!$F33)*'DEVICE ASSUMPTIONS'!$C33</f>
        <v>0</v>
      </c>
      <c r="BI69" s="494">
        <f ca="1">('SUBSCRIBER BASE'!BJ33*'DEVICE ASSUMPTIONS'!$F33)*'DEVICE ASSUMPTIONS'!$C33</f>
        <v>0</v>
      </c>
      <c r="BJ69" s="494">
        <f ca="1">('SUBSCRIBER BASE'!BK33*'DEVICE ASSUMPTIONS'!$F33)*'DEVICE ASSUMPTIONS'!$C33</f>
        <v>0</v>
      </c>
      <c r="BK69" s="494">
        <f ca="1">('SUBSCRIBER BASE'!BL33*'DEVICE ASSUMPTIONS'!$F33)*'DEVICE ASSUMPTIONS'!$C33</f>
        <v>0</v>
      </c>
      <c r="BL69" s="494">
        <f ca="1">('SUBSCRIBER BASE'!BM33*'DEVICE ASSUMPTIONS'!$F33)*'DEVICE ASSUMPTIONS'!$C33</f>
        <v>0</v>
      </c>
      <c r="BM69" s="494">
        <f ca="1">('SUBSCRIBER BASE'!BN33*'DEVICE ASSUMPTIONS'!$F33)*'DEVICE ASSUMPTIONS'!$C33</f>
        <v>0</v>
      </c>
      <c r="BN69" s="494">
        <f ca="1">('SUBSCRIBER BASE'!BO33*'DEVICE ASSUMPTIONS'!$F33)*'DEVICE ASSUMPTIONS'!$C33</f>
        <v>0</v>
      </c>
      <c r="BO69" s="494">
        <f ca="1">('SUBSCRIBER BASE'!BP33*'DEVICE ASSUMPTIONS'!$F33)*'DEVICE ASSUMPTIONS'!$C33</f>
        <v>0</v>
      </c>
      <c r="BP69" s="494">
        <f ca="1">('SUBSCRIBER BASE'!BQ33*'DEVICE ASSUMPTIONS'!$F33)*'DEVICE ASSUMPTIONS'!$C33</f>
        <v>0</v>
      </c>
      <c r="BQ69" s="494">
        <f ca="1">('SUBSCRIBER BASE'!BR33*'DEVICE ASSUMPTIONS'!$F33)*'DEVICE ASSUMPTIONS'!$C33</f>
        <v>0</v>
      </c>
      <c r="BR69" s="494">
        <f ca="1">('SUBSCRIBER BASE'!BS33*'DEVICE ASSUMPTIONS'!$F33)*'DEVICE ASSUMPTIONS'!$C33</f>
        <v>0</v>
      </c>
    </row>
    <row r="70" spans="2:70" ht="25" customHeight="1" outlineLevel="1">
      <c r="B70" s="24" t="str">
        <f>'DEVICE ASSUMPTIONS'!B19</f>
        <v>2.5 GB</v>
      </c>
      <c r="C70" s="494">
        <f>('SUBSCRIBER BASE'!C34*'DEVICE ASSUMPTIONS'!$F34)*'DEVICE ASSUMPTIONS'!$C34</f>
        <v>0</v>
      </c>
      <c r="D70" s="494">
        <f>('SUBSCRIBER BASE'!D34*'DEVICE ASSUMPTIONS'!$F34)*'DEVICE ASSUMPTIONS'!$C34</f>
        <v>0</v>
      </c>
      <c r="E70" s="494">
        <f>('SUBSCRIBER BASE'!E34*'DEVICE ASSUMPTIONS'!$F34)*'DEVICE ASSUMPTIONS'!$C34</f>
        <v>0</v>
      </c>
      <c r="F70" s="494">
        <f>('SUBSCRIBER BASE'!F34*'DEVICE ASSUMPTIONS'!$F34)*'DEVICE ASSUMPTIONS'!$C34</f>
        <v>0</v>
      </c>
      <c r="G70" s="494">
        <f>('SUBSCRIBER BASE'!G34*'DEVICE ASSUMPTIONS'!$F34)*'DEVICE ASSUMPTIONS'!$C34</f>
        <v>0</v>
      </c>
      <c r="H70" s="494">
        <f>('SUBSCRIBER BASE'!H34*'DEVICE ASSUMPTIONS'!$F34)*'DEVICE ASSUMPTIONS'!$C34</f>
        <v>0</v>
      </c>
      <c r="I70" s="494">
        <f>('SUBSCRIBER BASE'!I34*'DEVICE ASSUMPTIONS'!$F34)*'DEVICE ASSUMPTIONS'!$C34</f>
        <v>0</v>
      </c>
      <c r="J70" s="494">
        <f>('SUBSCRIBER BASE'!J34*'DEVICE ASSUMPTIONS'!$F34)*'DEVICE ASSUMPTIONS'!$C34</f>
        <v>0</v>
      </c>
      <c r="K70" s="494">
        <f ca="1">('SUBSCRIBER BASE'!L34*'DEVICE ASSUMPTIONS'!$F34)*'DEVICE ASSUMPTIONS'!$C34</f>
        <v>0</v>
      </c>
      <c r="L70" s="494">
        <f ca="1">('SUBSCRIBER BASE'!M34*'DEVICE ASSUMPTIONS'!$F34)*'DEVICE ASSUMPTIONS'!$C34</f>
        <v>0</v>
      </c>
      <c r="M70" s="494">
        <f ca="1">('SUBSCRIBER BASE'!N34*'DEVICE ASSUMPTIONS'!$F34)*'DEVICE ASSUMPTIONS'!$C34</f>
        <v>0</v>
      </c>
      <c r="N70" s="494">
        <f ca="1">('SUBSCRIBER BASE'!O34*'DEVICE ASSUMPTIONS'!$F34)*'DEVICE ASSUMPTIONS'!$C34</f>
        <v>0</v>
      </c>
      <c r="O70" s="494">
        <f ca="1">('SUBSCRIBER BASE'!P34*'DEVICE ASSUMPTIONS'!$F34)*'DEVICE ASSUMPTIONS'!$C34</f>
        <v>0</v>
      </c>
      <c r="P70" s="494">
        <f ca="1">('SUBSCRIBER BASE'!Q34*'DEVICE ASSUMPTIONS'!$F34)*'DEVICE ASSUMPTIONS'!$C34</f>
        <v>0</v>
      </c>
      <c r="Q70" s="494">
        <f ca="1">('SUBSCRIBER BASE'!R34*'DEVICE ASSUMPTIONS'!$F34)*'DEVICE ASSUMPTIONS'!$C34</f>
        <v>0</v>
      </c>
      <c r="R70" s="494">
        <f ca="1">('SUBSCRIBER BASE'!S34*'DEVICE ASSUMPTIONS'!$F34)*'DEVICE ASSUMPTIONS'!$C34</f>
        <v>0</v>
      </c>
      <c r="S70" s="494">
        <f ca="1">('SUBSCRIBER BASE'!T34*'DEVICE ASSUMPTIONS'!$F34)*'DEVICE ASSUMPTIONS'!$C34</f>
        <v>0</v>
      </c>
      <c r="T70" s="494">
        <f ca="1">('SUBSCRIBER BASE'!U34*'DEVICE ASSUMPTIONS'!$F34)*'DEVICE ASSUMPTIONS'!$C34</f>
        <v>0</v>
      </c>
      <c r="U70" s="494">
        <f ca="1">('SUBSCRIBER BASE'!V34*'DEVICE ASSUMPTIONS'!$F34)*'DEVICE ASSUMPTIONS'!$C34</f>
        <v>0</v>
      </c>
      <c r="V70" s="494">
        <f ca="1">('SUBSCRIBER BASE'!W34*'DEVICE ASSUMPTIONS'!$F34)*'DEVICE ASSUMPTIONS'!$C34</f>
        <v>0</v>
      </c>
      <c r="W70" s="494">
        <f ca="1">('SUBSCRIBER BASE'!X34*'DEVICE ASSUMPTIONS'!$F34)*'DEVICE ASSUMPTIONS'!$C34</f>
        <v>0</v>
      </c>
      <c r="X70" s="494">
        <f ca="1">('SUBSCRIBER BASE'!Y34*'DEVICE ASSUMPTIONS'!$F34)*'DEVICE ASSUMPTIONS'!$C34</f>
        <v>0</v>
      </c>
      <c r="Y70" s="494">
        <f ca="1">('SUBSCRIBER BASE'!Z34*'DEVICE ASSUMPTIONS'!$F34)*'DEVICE ASSUMPTIONS'!$C34</f>
        <v>0</v>
      </c>
      <c r="Z70" s="494">
        <f ca="1">('SUBSCRIBER BASE'!AA34*'DEVICE ASSUMPTIONS'!$F34)*'DEVICE ASSUMPTIONS'!$C34</f>
        <v>0</v>
      </c>
      <c r="AA70" s="494">
        <f ca="1">('SUBSCRIBER BASE'!AB34*'DEVICE ASSUMPTIONS'!$F34)*'DEVICE ASSUMPTIONS'!$C34</f>
        <v>0</v>
      </c>
      <c r="AB70" s="494">
        <f ca="1">('SUBSCRIBER BASE'!AC34*'DEVICE ASSUMPTIONS'!$F34)*'DEVICE ASSUMPTIONS'!$C34</f>
        <v>0</v>
      </c>
      <c r="AC70" s="494">
        <f ca="1">('SUBSCRIBER BASE'!AD34*'DEVICE ASSUMPTIONS'!$F34)*'DEVICE ASSUMPTIONS'!$C34</f>
        <v>0</v>
      </c>
      <c r="AD70" s="494">
        <f ca="1">('SUBSCRIBER BASE'!AE34*'DEVICE ASSUMPTIONS'!$F34)*'DEVICE ASSUMPTIONS'!$C34</f>
        <v>0</v>
      </c>
      <c r="AE70" s="494">
        <f ca="1">('SUBSCRIBER BASE'!AF34*'DEVICE ASSUMPTIONS'!$F34)*'DEVICE ASSUMPTIONS'!$C34</f>
        <v>0</v>
      </c>
      <c r="AF70" s="494">
        <f ca="1">('SUBSCRIBER BASE'!AG34*'DEVICE ASSUMPTIONS'!$F34)*'DEVICE ASSUMPTIONS'!$C34</f>
        <v>0</v>
      </c>
      <c r="AG70" s="494">
        <f ca="1">('SUBSCRIBER BASE'!AH34*'DEVICE ASSUMPTIONS'!$F34)*'DEVICE ASSUMPTIONS'!$C34</f>
        <v>0</v>
      </c>
      <c r="AH70" s="494">
        <f ca="1">('SUBSCRIBER BASE'!AI34*'DEVICE ASSUMPTIONS'!$F34)*'DEVICE ASSUMPTIONS'!$C34</f>
        <v>0</v>
      </c>
      <c r="AI70" s="494">
        <f ca="1">('SUBSCRIBER BASE'!AJ34*'DEVICE ASSUMPTIONS'!$F34)*'DEVICE ASSUMPTIONS'!$C34</f>
        <v>0</v>
      </c>
      <c r="AJ70" s="494">
        <f ca="1">('SUBSCRIBER BASE'!AK34*'DEVICE ASSUMPTIONS'!$F34)*'DEVICE ASSUMPTIONS'!$C34</f>
        <v>0</v>
      </c>
      <c r="AK70" s="494">
        <f ca="1">('SUBSCRIBER BASE'!AL34*'DEVICE ASSUMPTIONS'!$F34)*'DEVICE ASSUMPTIONS'!$C34</f>
        <v>0</v>
      </c>
      <c r="AL70" s="494">
        <f ca="1">('SUBSCRIBER BASE'!AM34*'DEVICE ASSUMPTIONS'!$F34)*'DEVICE ASSUMPTIONS'!$C34</f>
        <v>0</v>
      </c>
      <c r="AM70" s="494">
        <f ca="1">('SUBSCRIBER BASE'!AN34*'DEVICE ASSUMPTIONS'!$F34)*'DEVICE ASSUMPTIONS'!$C34</f>
        <v>0</v>
      </c>
      <c r="AN70" s="494">
        <f ca="1">('SUBSCRIBER BASE'!AO34*'DEVICE ASSUMPTIONS'!$F34)*'DEVICE ASSUMPTIONS'!$C34</f>
        <v>0</v>
      </c>
      <c r="AO70" s="494">
        <f ca="1">('SUBSCRIBER BASE'!AP34*'DEVICE ASSUMPTIONS'!$F34)*'DEVICE ASSUMPTIONS'!$C34</f>
        <v>0</v>
      </c>
      <c r="AP70" s="494">
        <f ca="1">('SUBSCRIBER BASE'!AQ34*'DEVICE ASSUMPTIONS'!$F34)*'DEVICE ASSUMPTIONS'!$C34</f>
        <v>0</v>
      </c>
      <c r="AQ70" s="494">
        <f ca="1">('SUBSCRIBER BASE'!AR34*'DEVICE ASSUMPTIONS'!$F34)*'DEVICE ASSUMPTIONS'!$C34</f>
        <v>0</v>
      </c>
      <c r="AR70" s="494">
        <f ca="1">('SUBSCRIBER BASE'!AS34*'DEVICE ASSUMPTIONS'!$F34)*'DEVICE ASSUMPTIONS'!$C34</f>
        <v>0</v>
      </c>
      <c r="AS70" s="494">
        <f ca="1">('SUBSCRIBER BASE'!AT34*'DEVICE ASSUMPTIONS'!$F34)*'DEVICE ASSUMPTIONS'!$C34</f>
        <v>0</v>
      </c>
      <c r="AT70" s="494">
        <f ca="1">('SUBSCRIBER BASE'!AU34*'DEVICE ASSUMPTIONS'!$F34)*'DEVICE ASSUMPTIONS'!$C34</f>
        <v>0</v>
      </c>
      <c r="AU70" s="494">
        <f ca="1">('SUBSCRIBER BASE'!AV34*'DEVICE ASSUMPTIONS'!$F34)*'DEVICE ASSUMPTIONS'!$C34</f>
        <v>0</v>
      </c>
      <c r="AV70" s="494">
        <f ca="1">('SUBSCRIBER BASE'!AW34*'DEVICE ASSUMPTIONS'!$F34)*'DEVICE ASSUMPTIONS'!$C34</f>
        <v>0</v>
      </c>
      <c r="AW70" s="494">
        <f ca="1">('SUBSCRIBER BASE'!AX34*'DEVICE ASSUMPTIONS'!$F34)*'DEVICE ASSUMPTIONS'!$C34</f>
        <v>0</v>
      </c>
      <c r="AX70" s="494">
        <f ca="1">('SUBSCRIBER BASE'!AY34*'DEVICE ASSUMPTIONS'!$F34)*'DEVICE ASSUMPTIONS'!$C34</f>
        <v>0</v>
      </c>
      <c r="AY70" s="494">
        <f ca="1">('SUBSCRIBER BASE'!AZ34*'DEVICE ASSUMPTIONS'!$F34)*'DEVICE ASSUMPTIONS'!$C34</f>
        <v>0</v>
      </c>
      <c r="AZ70" s="494">
        <f ca="1">('SUBSCRIBER BASE'!BA34*'DEVICE ASSUMPTIONS'!$F34)*'DEVICE ASSUMPTIONS'!$C34</f>
        <v>0</v>
      </c>
      <c r="BA70" s="494">
        <f ca="1">('SUBSCRIBER BASE'!BB34*'DEVICE ASSUMPTIONS'!$F34)*'DEVICE ASSUMPTIONS'!$C34</f>
        <v>0</v>
      </c>
      <c r="BB70" s="494">
        <f ca="1">('SUBSCRIBER BASE'!BC34*'DEVICE ASSUMPTIONS'!$F34)*'DEVICE ASSUMPTIONS'!$C34</f>
        <v>0</v>
      </c>
      <c r="BC70" s="494">
        <f ca="1">('SUBSCRIBER BASE'!BD34*'DEVICE ASSUMPTIONS'!$F34)*'DEVICE ASSUMPTIONS'!$C34</f>
        <v>0</v>
      </c>
      <c r="BD70" s="494">
        <f ca="1">('SUBSCRIBER BASE'!BE34*'DEVICE ASSUMPTIONS'!$F34)*'DEVICE ASSUMPTIONS'!$C34</f>
        <v>0</v>
      </c>
      <c r="BE70" s="494">
        <f ca="1">('SUBSCRIBER BASE'!BF34*'DEVICE ASSUMPTIONS'!$F34)*'DEVICE ASSUMPTIONS'!$C34</f>
        <v>0</v>
      </c>
      <c r="BF70" s="494">
        <f ca="1">('SUBSCRIBER BASE'!BG34*'DEVICE ASSUMPTIONS'!$F34)*'DEVICE ASSUMPTIONS'!$C34</f>
        <v>0</v>
      </c>
      <c r="BG70" s="494">
        <f ca="1">('SUBSCRIBER BASE'!BH34*'DEVICE ASSUMPTIONS'!$F34)*'DEVICE ASSUMPTIONS'!$C34</f>
        <v>0</v>
      </c>
      <c r="BH70" s="494">
        <f ca="1">('SUBSCRIBER BASE'!BI34*'DEVICE ASSUMPTIONS'!$F34)*'DEVICE ASSUMPTIONS'!$C34</f>
        <v>0</v>
      </c>
      <c r="BI70" s="494">
        <f ca="1">('SUBSCRIBER BASE'!BJ34*'DEVICE ASSUMPTIONS'!$F34)*'DEVICE ASSUMPTIONS'!$C34</f>
        <v>0</v>
      </c>
      <c r="BJ70" s="494">
        <f ca="1">('SUBSCRIBER BASE'!BK34*'DEVICE ASSUMPTIONS'!$F34)*'DEVICE ASSUMPTIONS'!$C34</f>
        <v>0</v>
      </c>
      <c r="BK70" s="494">
        <f ca="1">('SUBSCRIBER BASE'!BL34*'DEVICE ASSUMPTIONS'!$F34)*'DEVICE ASSUMPTIONS'!$C34</f>
        <v>0</v>
      </c>
      <c r="BL70" s="494">
        <f ca="1">('SUBSCRIBER BASE'!BM34*'DEVICE ASSUMPTIONS'!$F34)*'DEVICE ASSUMPTIONS'!$C34</f>
        <v>0</v>
      </c>
      <c r="BM70" s="494">
        <f ca="1">('SUBSCRIBER BASE'!BN34*'DEVICE ASSUMPTIONS'!$F34)*'DEVICE ASSUMPTIONS'!$C34</f>
        <v>0</v>
      </c>
      <c r="BN70" s="494">
        <f ca="1">('SUBSCRIBER BASE'!BO34*'DEVICE ASSUMPTIONS'!$F34)*'DEVICE ASSUMPTIONS'!$C34</f>
        <v>0</v>
      </c>
      <c r="BO70" s="494">
        <f ca="1">('SUBSCRIBER BASE'!BP34*'DEVICE ASSUMPTIONS'!$F34)*'DEVICE ASSUMPTIONS'!$C34</f>
        <v>0</v>
      </c>
      <c r="BP70" s="494">
        <f ca="1">('SUBSCRIBER BASE'!BQ34*'DEVICE ASSUMPTIONS'!$F34)*'DEVICE ASSUMPTIONS'!$C34</f>
        <v>0</v>
      </c>
      <c r="BQ70" s="494">
        <f ca="1">('SUBSCRIBER BASE'!BR34*'DEVICE ASSUMPTIONS'!$F34)*'DEVICE ASSUMPTIONS'!$C34</f>
        <v>0</v>
      </c>
      <c r="BR70" s="494">
        <f ca="1">('SUBSCRIBER BASE'!BS34*'DEVICE ASSUMPTIONS'!$F34)*'DEVICE ASSUMPTIONS'!$C34</f>
        <v>0</v>
      </c>
    </row>
    <row r="71" spans="2:70" s="19" customFormat="1" ht="25" customHeight="1">
      <c r="B71" s="183" t="s">
        <v>56</v>
      </c>
      <c r="C71" s="495">
        <f>SUM(C72:C81)</f>
        <v>0</v>
      </c>
      <c r="D71" s="495">
        <f t="shared" ref="D71" si="18">SUM(D72:D81)</f>
        <v>0</v>
      </c>
      <c r="E71" s="495">
        <f t="shared" ref="E71" si="19">SUM(E72:E81)</f>
        <v>0</v>
      </c>
      <c r="F71" s="495">
        <f t="shared" ref="F71" si="20">SUM(F72:F81)</f>
        <v>0</v>
      </c>
      <c r="G71" s="495">
        <f t="shared" ref="G71" si="21">SUM(G72:G81)</f>
        <v>0</v>
      </c>
      <c r="H71" s="495">
        <f t="shared" ref="H71" si="22">SUM(H72:H81)</f>
        <v>0</v>
      </c>
      <c r="I71" s="495">
        <f t="shared" ref="I71" si="23">SUM(I72:I81)</f>
        <v>0</v>
      </c>
      <c r="J71" s="495">
        <f t="shared" ref="J71" si="24">SUM(J72:J81)</f>
        <v>0</v>
      </c>
      <c r="K71" s="495">
        <f t="shared" ref="K71" si="25">SUM(K72:K81)</f>
        <v>0</v>
      </c>
      <c r="L71" s="495">
        <f t="shared" ref="L71" si="26">SUM(L72:L81)</f>
        <v>0</v>
      </c>
      <c r="M71" s="495">
        <f t="shared" ref="M71" si="27">SUM(M72:M81)</f>
        <v>0</v>
      </c>
      <c r="N71" s="495">
        <f t="shared" ref="N71" si="28">SUM(N72:N81)</f>
        <v>0</v>
      </c>
      <c r="O71" s="495">
        <f t="shared" ref="O71" si="29">SUM(O72:O81)</f>
        <v>0</v>
      </c>
      <c r="P71" s="495">
        <f t="shared" ref="P71" si="30">SUM(P72:P81)</f>
        <v>0</v>
      </c>
      <c r="Q71" s="495">
        <f t="shared" ref="Q71" si="31">SUM(Q72:Q81)</f>
        <v>0</v>
      </c>
      <c r="R71" s="495">
        <f t="shared" ref="R71" si="32">SUM(R72:R81)</f>
        <v>0</v>
      </c>
      <c r="S71" s="495">
        <f t="shared" ref="S71" si="33">SUM(S72:S81)</f>
        <v>0</v>
      </c>
      <c r="T71" s="495">
        <f t="shared" ref="T71" si="34">SUM(T72:T81)</f>
        <v>0</v>
      </c>
      <c r="U71" s="495">
        <f t="shared" ref="U71" si="35">SUM(U72:U81)</f>
        <v>0</v>
      </c>
      <c r="V71" s="495">
        <f t="shared" ref="V71" si="36">SUM(V72:V81)</f>
        <v>0</v>
      </c>
      <c r="W71" s="495">
        <f t="shared" ref="W71" si="37">SUM(W72:W81)</f>
        <v>0</v>
      </c>
      <c r="X71" s="495">
        <f t="shared" ref="X71" si="38">SUM(X72:X81)</f>
        <v>0</v>
      </c>
      <c r="Y71" s="495">
        <f t="shared" ref="Y71" si="39">SUM(Y72:Y81)</f>
        <v>0</v>
      </c>
      <c r="Z71" s="495">
        <f t="shared" ref="Z71" si="40">SUM(Z72:Z81)</f>
        <v>0</v>
      </c>
      <c r="AA71" s="495">
        <f t="shared" ref="AA71" si="41">SUM(AA72:AA81)</f>
        <v>0</v>
      </c>
      <c r="AB71" s="495">
        <f t="shared" ref="AB71" si="42">SUM(AB72:AB81)</f>
        <v>0</v>
      </c>
      <c r="AC71" s="495">
        <f t="shared" ref="AC71" si="43">SUM(AC72:AC81)</f>
        <v>0</v>
      </c>
      <c r="AD71" s="495">
        <f t="shared" ref="AD71" si="44">SUM(AD72:AD81)</f>
        <v>0</v>
      </c>
      <c r="AE71" s="495">
        <f t="shared" ref="AE71" si="45">SUM(AE72:AE81)</f>
        <v>0</v>
      </c>
      <c r="AF71" s="495">
        <f t="shared" ref="AF71" si="46">SUM(AF72:AF81)</f>
        <v>0</v>
      </c>
      <c r="AG71" s="495">
        <f t="shared" ref="AG71" si="47">SUM(AG72:AG81)</f>
        <v>0</v>
      </c>
      <c r="AH71" s="495">
        <f t="shared" ref="AH71" si="48">SUM(AH72:AH81)</f>
        <v>0</v>
      </c>
      <c r="AI71" s="495">
        <f t="shared" ref="AI71" ca="1" si="49">SUM(AI72:AI81)</f>
        <v>0</v>
      </c>
      <c r="AJ71" s="495">
        <f t="shared" ref="AJ71" ca="1" si="50">SUM(AJ72:AJ81)</f>
        <v>0</v>
      </c>
      <c r="AK71" s="495">
        <f t="shared" ref="AK71" ca="1" si="51">SUM(AK72:AK81)</f>
        <v>0</v>
      </c>
      <c r="AL71" s="495">
        <f t="shared" ref="AL71" ca="1" si="52">SUM(AL72:AL81)</f>
        <v>0</v>
      </c>
      <c r="AM71" s="495">
        <f t="shared" ref="AM71" ca="1" si="53">SUM(AM72:AM81)</f>
        <v>0</v>
      </c>
      <c r="AN71" s="495">
        <f t="shared" ref="AN71" ca="1" si="54">SUM(AN72:AN81)</f>
        <v>0</v>
      </c>
      <c r="AO71" s="495">
        <f t="shared" ref="AO71" ca="1" si="55">SUM(AO72:AO81)</f>
        <v>0</v>
      </c>
      <c r="AP71" s="495">
        <f t="shared" ref="AP71" ca="1" si="56">SUM(AP72:AP81)</f>
        <v>0</v>
      </c>
      <c r="AQ71" s="495">
        <f t="shared" ref="AQ71" ca="1" si="57">SUM(AQ72:AQ81)</f>
        <v>0</v>
      </c>
      <c r="AR71" s="495">
        <f t="shared" ref="AR71" ca="1" si="58">SUM(AR72:AR81)</f>
        <v>0</v>
      </c>
      <c r="AS71" s="495">
        <f t="shared" ref="AS71" ca="1" si="59">SUM(AS72:AS81)</f>
        <v>0</v>
      </c>
      <c r="AT71" s="495">
        <f t="shared" ref="AT71" ca="1" si="60">SUM(AT72:AT81)</f>
        <v>0</v>
      </c>
      <c r="AU71" s="495">
        <f t="shared" ref="AU71" ca="1" si="61">SUM(AU72:AU81)</f>
        <v>0</v>
      </c>
      <c r="AV71" s="495">
        <f t="shared" ref="AV71" ca="1" si="62">SUM(AV72:AV81)</f>
        <v>0</v>
      </c>
      <c r="AW71" s="495">
        <f t="shared" ref="AW71" ca="1" si="63">SUM(AW72:AW81)</f>
        <v>0</v>
      </c>
      <c r="AX71" s="495">
        <f t="shared" ref="AX71" ca="1" si="64">SUM(AX72:AX81)</f>
        <v>0</v>
      </c>
      <c r="AY71" s="495">
        <f t="shared" ref="AY71" ca="1" si="65">SUM(AY72:AY81)</f>
        <v>0</v>
      </c>
      <c r="AZ71" s="495">
        <f t="shared" ref="AZ71" ca="1" si="66">SUM(AZ72:AZ81)</f>
        <v>0</v>
      </c>
      <c r="BA71" s="495">
        <f t="shared" ref="BA71" ca="1" si="67">SUM(BA72:BA81)</f>
        <v>0</v>
      </c>
      <c r="BB71" s="495">
        <f t="shared" ref="BB71" ca="1" si="68">SUM(BB72:BB81)</f>
        <v>0</v>
      </c>
      <c r="BC71" s="495">
        <f t="shared" ref="BC71" ca="1" si="69">SUM(BC72:BC81)</f>
        <v>0</v>
      </c>
      <c r="BD71" s="495">
        <f t="shared" ref="BD71" ca="1" si="70">SUM(BD72:BD81)</f>
        <v>0</v>
      </c>
      <c r="BE71" s="495">
        <f t="shared" ref="BE71" ca="1" si="71">SUM(BE72:BE81)</f>
        <v>0</v>
      </c>
      <c r="BF71" s="495">
        <f t="shared" ref="BF71" ca="1" si="72">SUM(BF72:BF81)</f>
        <v>0</v>
      </c>
      <c r="BG71" s="495">
        <f t="shared" ref="BG71" ca="1" si="73">SUM(BG72:BG81)</f>
        <v>0</v>
      </c>
      <c r="BH71" s="495">
        <f t="shared" ref="BH71" ca="1" si="74">SUM(BH72:BH81)</f>
        <v>0</v>
      </c>
      <c r="BI71" s="495">
        <f t="shared" ref="BI71" ca="1" si="75">SUM(BI72:BI81)</f>
        <v>0</v>
      </c>
      <c r="BJ71" s="495">
        <f t="shared" ref="BJ71" ca="1" si="76">SUM(BJ72:BJ81)</f>
        <v>0</v>
      </c>
      <c r="BK71" s="495">
        <f t="shared" ref="BK71" ca="1" si="77">SUM(BK72:BK81)</f>
        <v>0</v>
      </c>
      <c r="BL71" s="495">
        <f t="shared" ref="BL71" ca="1" si="78">SUM(BL72:BL81)</f>
        <v>0</v>
      </c>
      <c r="BM71" s="495">
        <f t="shared" ref="BM71" ca="1" si="79">SUM(BM72:BM81)</f>
        <v>0</v>
      </c>
      <c r="BN71" s="495">
        <f t="shared" ref="BN71" ca="1" si="80">SUM(BN72:BN81)</f>
        <v>0</v>
      </c>
      <c r="BO71" s="495">
        <f t="shared" ref="BO71" ca="1" si="81">SUM(BO72:BO81)</f>
        <v>0</v>
      </c>
      <c r="BP71" s="495">
        <f t="shared" ref="BP71" ca="1" si="82">SUM(BP72:BP81)</f>
        <v>0</v>
      </c>
      <c r="BQ71" s="495">
        <f t="shared" ref="BQ71" ca="1" si="83">SUM(BQ72:BQ81)</f>
        <v>0</v>
      </c>
      <c r="BR71" s="495">
        <f t="shared" ref="BR71" ca="1" si="84">SUM(BR72:BR81)</f>
        <v>0</v>
      </c>
    </row>
    <row r="72" spans="2:70" ht="25" customHeight="1" outlineLevel="1">
      <c r="B72" s="24" t="str">
        <f>'DEVICE ASSUMPTIONS'!B25</f>
        <v>MVLP1</v>
      </c>
      <c r="C72" s="494">
        <f>('SUBSCRIBER BASE'!C36*'DEVICE ASSUMPTIONS'!$F25)*'DEVICE ASSUMPTIONS'!$C25</f>
        <v>0</v>
      </c>
      <c r="D72" s="494">
        <f>('SUBSCRIBER BASE'!D36*'DEVICE ASSUMPTIONS'!$F25)*'DEVICE ASSUMPTIONS'!$C25</f>
        <v>0</v>
      </c>
      <c r="E72" s="494">
        <f>('SUBSCRIBER BASE'!E36*'DEVICE ASSUMPTIONS'!$F25)*'DEVICE ASSUMPTIONS'!$C25</f>
        <v>0</v>
      </c>
      <c r="F72" s="494">
        <f>('SUBSCRIBER BASE'!F36*'DEVICE ASSUMPTIONS'!$F25)*'DEVICE ASSUMPTIONS'!$C25</f>
        <v>0</v>
      </c>
      <c r="G72" s="494">
        <f>('SUBSCRIBER BASE'!G36*'DEVICE ASSUMPTIONS'!$F25)*'DEVICE ASSUMPTIONS'!$C25</f>
        <v>0</v>
      </c>
      <c r="H72" s="494">
        <f>('SUBSCRIBER BASE'!H36*'DEVICE ASSUMPTIONS'!$F25)*'DEVICE ASSUMPTIONS'!$C25</f>
        <v>0</v>
      </c>
      <c r="I72" s="494">
        <f>('SUBSCRIBER BASE'!I36*'DEVICE ASSUMPTIONS'!$F25)*'DEVICE ASSUMPTIONS'!$C25</f>
        <v>0</v>
      </c>
      <c r="J72" s="494">
        <f>('SUBSCRIBER BASE'!J36*'DEVICE ASSUMPTIONS'!$F25)*'DEVICE ASSUMPTIONS'!$C25</f>
        <v>0</v>
      </c>
      <c r="K72" s="494">
        <f>('SUBSCRIBER BASE'!L36*'DEVICE ASSUMPTIONS'!$F25)*'DEVICE ASSUMPTIONS'!$C25</f>
        <v>0</v>
      </c>
      <c r="L72" s="494">
        <f>('SUBSCRIBER BASE'!M36*'DEVICE ASSUMPTIONS'!$F25)*'DEVICE ASSUMPTIONS'!$C25</f>
        <v>0</v>
      </c>
      <c r="M72" s="494">
        <f>('SUBSCRIBER BASE'!N36*'DEVICE ASSUMPTIONS'!$F25)*'DEVICE ASSUMPTIONS'!$C25</f>
        <v>0</v>
      </c>
      <c r="N72" s="494">
        <f>('SUBSCRIBER BASE'!O36*'DEVICE ASSUMPTIONS'!$F25)*'DEVICE ASSUMPTIONS'!$C25</f>
        <v>0</v>
      </c>
      <c r="O72" s="494">
        <f>('SUBSCRIBER BASE'!P36*'DEVICE ASSUMPTIONS'!$F25)*'DEVICE ASSUMPTIONS'!$C25</f>
        <v>0</v>
      </c>
      <c r="P72" s="494">
        <f>('SUBSCRIBER BASE'!Q36*'DEVICE ASSUMPTIONS'!$F25)*'DEVICE ASSUMPTIONS'!$C25</f>
        <v>0</v>
      </c>
      <c r="Q72" s="494">
        <f>('SUBSCRIBER BASE'!R36*'DEVICE ASSUMPTIONS'!$F25)*'DEVICE ASSUMPTIONS'!$C25</f>
        <v>0</v>
      </c>
      <c r="R72" s="494">
        <f>('SUBSCRIBER BASE'!S36*'DEVICE ASSUMPTIONS'!$F25)*'DEVICE ASSUMPTIONS'!$C25</f>
        <v>0</v>
      </c>
      <c r="S72" s="494">
        <f>('SUBSCRIBER BASE'!T36*'DEVICE ASSUMPTIONS'!$F25)*'DEVICE ASSUMPTIONS'!$C25</f>
        <v>0</v>
      </c>
      <c r="T72" s="494">
        <f>('SUBSCRIBER BASE'!U36*'DEVICE ASSUMPTIONS'!$F25)*'DEVICE ASSUMPTIONS'!$C25</f>
        <v>0</v>
      </c>
      <c r="U72" s="494">
        <f>('SUBSCRIBER BASE'!V36*'DEVICE ASSUMPTIONS'!$F25)*'DEVICE ASSUMPTIONS'!$C25</f>
        <v>0</v>
      </c>
      <c r="V72" s="494">
        <f>('SUBSCRIBER BASE'!W36*'DEVICE ASSUMPTIONS'!$F25)*'DEVICE ASSUMPTIONS'!$C25</f>
        <v>0</v>
      </c>
      <c r="W72" s="494">
        <f>('SUBSCRIBER BASE'!X36*'DEVICE ASSUMPTIONS'!$F25)*'DEVICE ASSUMPTIONS'!$C25</f>
        <v>0</v>
      </c>
      <c r="X72" s="494">
        <f>('SUBSCRIBER BASE'!Y36*'DEVICE ASSUMPTIONS'!$F25)*'DEVICE ASSUMPTIONS'!$C25</f>
        <v>0</v>
      </c>
      <c r="Y72" s="494">
        <f>('SUBSCRIBER BASE'!Z36*'DEVICE ASSUMPTIONS'!$F25)*'DEVICE ASSUMPTIONS'!$C25</f>
        <v>0</v>
      </c>
      <c r="Z72" s="494">
        <f>('SUBSCRIBER BASE'!AA36*'DEVICE ASSUMPTIONS'!$F25)*'DEVICE ASSUMPTIONS'!$C25</f>
        <v>0</v>
      </c>
      <c r="AA72" s="494">
        <f>('SUBSCRIBER BASE'!AB36*'DEVICE ASSUMPTIONS'!$F25)*'DEVICE ASSUMPTIONS'!$C25</f>
        <v>0</v>
      </c>
      <c r="AB72" s="494">
        <f>('SUBSCRIBER BASE'!AC36*'DEVICE ASSUMPTIONS'!$F25)*'DEVICE ASSUMPTIONS'!$C25</f>
        <v>0</v>
      </c>
      <c r="AC72" s="494">
        <f>('SUBSCRIBER BASE'!AD36*'DEVICE ASSUMPTIONS'!$F25)*'DEVICE ASSUMPTIONS'!$C25</f>
        <v>0</v>
      </c>
      <c r="AD72" s="494">
        <f>('SUBSCRIBER BASE'!AE36*'DEVICE ASSUMPTIONS'!$F25)*'DEVICE ASSUMPTIONS'!$C25</f>
        <v>0</v>
      </c>
      <c r="AE72" s="494">
        <f>('SUBSCRIBER BASE'!AF36*'DEVICE ASSUMPTIONS'!$F25)*'DEVICE ASSUMPTIONS'!$C25</f>
        <v>0</v>
      </c>
      <c r="AF72" s="494">
        <f>('SUBSCRIBER BASE'!AG36*'DEVICE ASSUMPTIONS'!$F25)*'DEVICE ASSUMPTIONS'!$C25</f>
        <v>0</v>
      </c>
      <c r="AG72" s="494">
        <f>('SUBSCRIBER BASE'!AH36*'DEVICE ASSUMPTIONS'!$F25)*'DEVICE ASSUMPTIONS'!$C25</f>
        <v>0</v>
      </c>
      <c r="AH72" s="494">
        <f>('SUBSCRIBER BASE'!AI36*'DEVICE ASSUMPTIONS'!$F25)*'DEVICE ASSUMPTIONS'!$C25</f>
        <v>0</v>
      </c>
      <c r="AI72" s="494">
        <f ca="1">('SUBSCRIBER BASE'!AJ36*'DEVICE ASSUMPTIONS'!$F25)*'DEVICE ASSUMPTIONS'!$C25</f>
        <v>0</v>
      </c>
      <c r="AJ72" s="494">
        <f ca="1">('SUBSCRIBER BASE'!AK36*'DEVICE ASSUMPTIONS'!$F25)*'DEVICE ASSUMPTIONS'!$C25</f>
        <v>0</v>
      </c>
      <c r="AK72" s="494">
        <f ca="1">('SUBSCRIBER BASE'!AL36*'DEVICE ASSUMPTIONS'!$F25)*'DEVICE ASSUMPTIONS'!$C25</f>
        <v>0</v>
      </c>
      <c r="AL72" s="494">
        <f ca="1">('SUBSCRIBER BASE'!AM36*'DEVICE ASSUMPTIONS'!$F25)*'DEVICE ASSUMPTIONS'!$C25</f>
        <v>0</v>
      </c>
      <c r="AM72" s="494">
        <f ca="1">('SUBSCRIBER BASE'!AN36*'DEVICE ASSUMPTIONS'!$F25)*'DEVICE ASSUMPTIONS'!$C25</f>
        <v>0</v>
      </c>
      <c r="AN72" s="494">
        <f ca="1">('SUBSCRIBER BASE'!AO36*'DEVICE ASSUMPTIONS'!$F25)*'DEVICE ASSUMPTIONS'!$C25</f>
        <v>0</v>
      </c>
      <c r="AO72" s="494">
        <f ca="1">('SUBSCRIBER BASE'!AP36*'DEVICE ASSUMPTIONS'!$F25)*'DEVICE ASSUMPTIONS'!$C25</f>
        <v>0</v>
      </c>
      <c r="AP72" s="494">
        <f ca="1">('SUBSCRIBER BASE'!AQ36*'DEVICE ASSUMPTIONS'!$F25)*'DEVICE ASSUMPTIONS'!$C25</f>
        <v>0</v>
      </c>
      <c r="AQ72" s="494">
        <f ca="1">('SUBSCRIBER BASE'!AR36*'DEVICE ASSUMPTIONS'!$F25)*'DEVICE ASSUMPTIONS'!$C25</f>
        <v>0</v>
      </c>
      <c r="AR72" s="494">
        <f ca="1">('SUBSCRIBER BASE'!AS36*'DEVICE ASSUMPTIONS'!$F25)*'DEVICE ASSUMPTIONS'!$C25</f>
        <v>0</v>
      </c>
      <c r="AS72" s="494">
        <f ca="1">('SUBSCRIBER BASE'!AT36*'DEVICE ASSUMPTIONS'!$F25)*'DEVICE ASSUMPTIONS'!$C25</f>
        <v>0</v>
      </c>
      <c r="AT72" s="494">
        <f ca="1">('SUBSCRIBER BASE'!AU36*'DEVICE ASSUMPTIONS'!$F25)*'DEVICE ASSUMPTIONS'!$C25</f>
        <v>0</v>
      </c>
      <c r="AU72" s="494">
        <f ca="1">('SUBSCRIBER BASE'!AV36*'DEVICE ASSUMPTIONS'!$F25)*'DEVICE ASSUMPTIONS'!$C25</f>
        <v>0</v>
      </c>
      <c r="AV72" s="494">
        <f ca="1">('SUBSCRIBER BASE'!AW36*'DEVICE ASSUMPTIONS'!$F25)*'DEVICE ASSUMPTIONS'!$C25</f>
        <v>0</v>
      </c>
      <c r="AW72" s="494">
        <f ca="1">('SUBSCRIBER BASE'!AX36*'DEVICE ASSUMPTIONS'!$F25)*'DEVICE ASSUMPTIONS'!$C25</f>
        <v>0</v>
      </c>
      <c r="AX72" s="494">
        <f ca="1">('SUBSCRIBER BASE'!AY36*'DEVICE ASSUMPTIONS'!$F25)*'DEVICE ASSUMPTIONS'!$C25</f>
        <v>0</v>
      </c>
      <c r="AY72" s="494">
        <f ca="1">('SUBSCRIBER BASE'!AZ36*'DEVICE ASSUMPTIONS'!$F25)*'DEVICE ASSUMPTIONS'!$C25</f>
        <v>0</v>
      </c>
      <c r="AZ72" s="494">
        <f ca="1">('SUBSCRIBER BASE'!BA36*'DEVICE ASSUMPTIONS'!$F25)*'DEVICE ASSUMPTIONS'!$C25</f>
        <v>0</v>
      </c>
      <c r="BA72" s="494">
        <f ca="1">('SUBSCRIBER BASE'!BB36*'DEVICE ASSUMPTIONS'!$F25)*'DEVICE ASSUMPTIONS'!$C25</f>
        <v>0</v>
      </c>
      <c r="BB72" s="494">
        <f ca="1">('SUBSCRIBER BASE'!BC36*'DEVICE ASSUMPTIONS'!$F25)*'DEVICE ASSUMPTIONS'!$C25</f>
        <v>0</v>
      </c>
      <c r="BC72" s="494">
        <f ca="1">('SUBSCRIBER BASE'!BD36*'DEVICE ASSUMPTIONS'!$F25)*'DEVICE ASSUMPTIONS'!$C25</f>
        <v>0</v>
      </c>
      <c r="BD72" s="494">
        <f ca="1">('SUBSCRIBER BASE'!BE36*'DEVICE ASSUMPTIONS'!$F25)*'DEVICE ASSUMPTIONS'!$C25</f>
        <v>0</v>
      </c>
      <c r="BE72" s="494">
        <f ca="1">('SUBSCRIBER BASE'!BF36*'DEVICE ASSUMPTIONS'!$F25)*'DEVICE ASSUMPTIONS'!$C25</f>
        <v>0</v>
      </c>
      <c r="BF72" s="494">
        <f ca="1">('SUBSCRIBER BASE'!BG36*'DEVICE ASSUMPTIONS'!$F25)*'DEVICE ASSUMPTIONS'!$C25</f>
        <v>0</v>
      </c>
      <c r="BG72" s="494">
        <f ca="1">('SUBSCRIBER BASE'!BH36*'DEVICE ASSUMPTIONS'!$F25)*'DEVICE ASSUMPTIONS'!$C25</f>
        <v>0</v>
      </c>
      <c r="BH72" s="494">
        <f ca="1">('SUBSCRIBER BASE'!BI36*'DEVICE ASSUMPTIONS'!$F25)*'DEVICE ASSUMPTIONS'!$C25</f>
        <v>0</v>
      </c>
      <c r="BI72" s="494">
        <f ca="1">('SUBSCRIBER BASE'!BJ36*'DEVICE ASSUMPTIONS'!$F25)*'DEVICE ASSUMPTIONS'!$C25</f>
        <v>0</v>
      </c>
      <c r="BJ72" s="494">
        <f ca="1">('SUBSCRIBER BASE'!BK36*'DEVICE ASSUMPTIONS'!$F25)*'DEVICE ASSUMPTIONS'!$C25</f>
        <v>0</v>
      </c>
      <c r="BK72" s="494">
        <f ca="1">('SUBSCRIBER BASE'!BL36*'DEVICE ASSUMPTIONS'!$F25)*'DEVICE ASSUMPTIONS'!$C25</f>
        <v>0</v>
      </c>
      <c r="BL72" s="494">
        <f ca="1">('SUBSCRIBER BASE'!BM36*'DEVICE ASSUMPTIONS'!$F25)*'DEVICE ASSUMPTIONS'!$C25</f>
        <v>0</v>
      </c>
      <c r="BM72" s="494">
        <f ca="1">('SUBSCRIBER BASE'!BN36*'DEVICE ASSUMPTIONS'!$F25)*'DEVICE ASSUMPTIONS'!$C25</f>
        <v>0</v>
      </c>
      <c r="BN72" s="494">
        <f ca="1">('SUBSCRIBER BASE'!BO36*'DEVICE ASSUMPTIONS'!$F25)*'DEVICE ASSUMPTIONS'!$C25</f>
        <v>0</v>
      </c>
      <c r="BO72" s="494">
        <f ca="1">('SUBSCRIBER BASE'!BP36*'DEVICE ASSUMPTIONS'!$F25)*'DEVICE ASSUMPTIONS'!$C25</f>
        <v>0</v>
      </c>
      <c r="BP72" s="494">
        <f ca="1">('SUBSCRIBER BASE'!BQ36*'DEVICE ASSUMPTIONS'!$F25)*'DEVICE ASSUMPTIONS'!$C25</f>
        <v>0</v>
      </c>
      <c r="BQ72" s="494">
        <f ca="1">('SUBSCRIBER BASE'!BR36*'DEVICE ASSUMPTIONS'!$F25)*'DEVICE ASSUMPTIONS'!$C25</f>
        <v>0</v>
      </c>
      <c r="BR72" s="494">
        <f ca="1">('SUBSCRIBER BASE'!BS36*'DEVICE ASSUMPTIONS'!$F25)*'DEVICE ASSUMPTIONS'!$C25</f>
        <v>0</v>
      </c>
    </row>
    <row r="73" spans="2:70" ht="25" customHeight="1" outlineLevel="1">
      <c r="B73" s="24" t="str">
        <f>'DEVICE ASSUMPTIONS'!B26</f>
        <v>MVLP2</v>
      </c>
      <c r="C73" s="494">
        <f>('SUBSCRIBER BASE'!C37*'DEVICE ASSUMPTIONS'!$F26)*'DEVICE ASSUMPTIONS'!$C26</f>
        <v>0</v>
      </c>
      <c r="D73" s="494">
        <f>('SUBSCRIBER BASE'!D37*'DEVICE ASSUMPTIONS'!$F26)*'DEVICE ASSUMPTIONS'!$C26</f>
        <v>0</v>
      </c>
      <c r="E73" s="494">
        <f>('SUBSCRIBER BASE'!E37*'DEVICE ASSUMPTIONS'!$F26)*'DEVICE ASSUMPTIONS'!$C26</f>
        <v>0</v>
      </c>
      <c r="F73" s="494">
        <f>('SUBSCRIBER BASE'!F37*'DEVICE ASSUMPTIONS'!$F26)*'DEVICE ASSUMPTIONS'!$C26</f>
        <v>0</v>
      </c>
      <c r="G73" s="494">
        <f>('SUBSCRIBER BASE'!G37*'DEVICE ASSUMPTIONS'!$F26)*'DEVICE ASSUMPTIONS'!$C26</f>
        <v>0</v>
      </c>
      <c r="H73" s="494">
        <f>('SUBSCRIBER BASE'!H37*'DEVICE ASSUMPTIONS'!$F26)*'DEVICE ASSUMPTIONS'!$C26</f>
        <v>0</v>
      </c>
      <c r="I73" s="494">
        <f>('SUBSCRIBER BASE'!I37*'DEVICE ASSUMPTIONS'!$F26)*'DEVICE ASSUMPTIONS'!$C26</f>
        <v>0</v>
      </c>
      <c r="J73" s="494">
        <f>('SUBSCRIBER BASE'!J37*'DEVICE ASSUMPTIONS'!$F26)*'DEVICE ASSUMPTIONS'!$C26</f>
        <v>0</v>
      </c>
      <c r="K73" s="494">
        <f>('SUBSCRIBER BASE'!L37*'DEVICE ASSUMPTIONS'!$F26)*'DEVICE ASSUMPTIONS'!$C26</f>
        <v>0</v>
      </c>
      <c r="L73" s="494">
        <f>('SUBSCRIBER BASE'!M37*'DEVICE ASSUMPTIONS'!$F26)*'DEVICE ASSUMPTIONS'!$C26</f>
        <v>0</v>
      </c>
      <c r="M73" s="494">
        <f>('SUBSCRIBER BASE'!N37*'DEVICE ASSUMPTIONS'!$F26)*'DEVICE ASSUMPTIONS'!$C26</f>
        <v>0</v>
      </c>
      <c r="N73" s="494">
        <f>('SUBSCRIBER BASE'!O37*'DEVICE ASSUMPTIONS'!$F26)*'DEVICE ASSUMPTIONS'!$C26</f>
        <v>0</v>
      </c>
      <c r="O73" s="494">
        <f>('SUBSCRIBER BASE'!P37*'DEVICE ASSUMPTIONS'!$F26)*'DEVICE ASSUMPTIONS'!$C26</f>
        <v>0</v>
      </c>
      <c r="P73" s="494">
        <f>('SUBSCRIBER BASE'!Q37*'DEVICE ASSUMPTIONS'!$F26)*'DEVICE ASSUMPTIONS'!$C26</f>
        <v>0</v>
      </c>
      <c r="Q73" s="494">
        <f>('SUBSCRIBER BASE'!R37*'DEVICE ASSUMPTIONS'!$F26)*'DEVICE ASSUMPTIONS'!$C26</f>
        <v>0</v>
      </c>
      <c r="R73" s="494">
        <f>('SUBSCRIBER BASE'!S37*'DEVICE ASSUMPTIONS'!$F26)*'DEVICE ASSUMPTIONS'!$C26</f>
        <v>0</v>
      </c>
      <c r="S73" s="494">
        <f>('SUBSCRIBER BASE'!T37*'DEVICE ASSUMPTIONS'!$F26)*'DEVICE ASSUMPTIONS'!$C26</f>
        <v>0</v>
      </c>
      <c r="T73" s="494">
        <f>('SUBSCRIBER BASE'!U37*'DEVICE ASSUMPTIONS'!$F26)*'DEVICE ASSUMPTIONS'!$C26</f>
        <v>0</v>
      </c>
      <c r="U73" s="494">
        <f>('SUBSCRIBER BASE'!V37*'DEVICE ASSUMPTIONS'!$F26)*'DEVICE ASSUMPTIONS'!$C26</f>
        <v>0</v>
      </c>
      <c r="V73" s="494">
        <f>('SUBSCRIBER BASE'!W37*'DEVICE ASSUMPTIONS'!$F26)*'DEVICE ASSUMPTIONS'!$C26</f>
        <v>0</v>
      </c>
      <c r="W73" s="494">
        <f>('SUBSCRIBER BASE'!X37*'DEVICE ASSUMPTIONS'!$F26)*'DEVICE ASSUMPTIONS'!$C26</f>
        <v>0</v>
      </c>
      <c r="X73" s="494">
        <f>('SUBSCRIBER BASE'!Y37*'DEVICE ASSUMPTIONS'!$F26)*'DEVICE ASSUMPTIONS'!$C26</f>
        <v>0</v>
      </c>
      <c r="Y73" s="494">
        <f>('SUBSCRIBER BASE'!Z37*'DEVICE ASSUMPTIONS'!$F26)*'DEVICE ASSUMPTIONS'!$C26</f>
        <v>0</v>
      </c>
      <c r="Z73" s="494">
        <f>('SUBSCRIBER BASE'!AA37*'DEVICE ASSUMPTIONS'!$F26)*'DEVICE ASSUMPTIONS'!$C26</f>
        <v>0</v>
      </c>
      <c r="AA73" s="494">
        <f>('SUBSCRIBER BASE'!AB37*'DEVICE ASSUMPTIONS'!$F26)*'DEVICE ASSUMPTIONS'!$C26</f>
        <v>0</v>
      </c>
      <c r="AB73" s="494">
        <f>('SUBSCRIBER BASE'!AC37*'DEVICE ASSUMPTIONS'!$F26)*'DEVICE ASSUMPTIONS'!$C26</f>
        <v>0</v>
      </c>
      <c r="AC73" s="494">
        <f>('SUBSCRIBER BASE'!AD37*'DEVICE ASSUMPTIONS'!$F26)*'DEVICE ASSUMPTIONS'!$C26</f>
        <v>0</v>
      </c>
      <c r="AD73" s="494">
        <f>('SUBSCRIBER BASE'!AE37*'DEVICE ASSUMPTIONS'!$F26)*'DEVICE ASSUMPTIONS'!$C26</f>
        <v>0</v>
      </c>
      <c r="AE73" s="494">
        <f>('SUBSCRIBER BASE'!AF37*'DEVICE ASSUMPTIONS'!$F26)*'DEVICE ASSUMPTIONS'!$C26</f>
        <v>0</v>
      </c>
      <c r="AF73" s="494">
        <f>('SUBSCRIBER BASE'!AG37*'DEVICE ASSUMPTIONS'!$F26)*'DEVICE ASSUMPTIONS'!$C26</f>
        <v>0</v>
      </c>
      <c r="AG73" s="494">
        <f>('SUBSCRIBER BASE'!AH37*'DEVICE ASSUMPTIONS'!$F26)*'DEVICE ASSUMPTIONS'!$C26</f>
        <v>0</v>
      </c>
      <c r="AH73" s="494">
        <f>('SUBSCRIBER BASE'!AI37*'DEVICE ASSUMPTIONS'!$F26)*'DEVICE ASSUMPTIONS'!$C26</f>
        <v>0</v>
      </c>
      <c r="AI73" s="494">
        <f ca="1">('SUBSCRIBER BASE'!AJ37*'DEVICE ASSUMPTIONS'!$F26)*'DEVICE ASSUMPTIONS'!$C26</f>
        <v>0</v>
      </c>
      <c r="AJ73" s="494">
        <f ca="1">('SUBSCRIBER BASE'!AK37*'DEVICE ASSUMPTIONS'!$F26)*'DEVICE ASSUMPTIONS'!$C26</f>
        <v>0</v>
      </c>
      <c r="AK73" s="494">
        <f ca="1">('SUBSCRIBER BASE'!AL37*'DEVICE ASSUMPTIONS'!$F26)*'DEVICE ASSUMPTIONS'!$C26</f>
        <v>0</v>
      </c>
      <c r="AL73" s="494">
        <f ca="1">('SUBSCRIBER BASE'!AM37*'DEVICE ASSUMPTIONS'!$F26)*'DEVICE ASSUMPTIONS'!$C26</f>
        <v>0</v>
      </c>
      <c r="AM73" s="494">
        <f ca="1">('SUBSCRIBER BASE'!AN37*'DEVICE ASSUMPTIONS'!$F26)*'DEVICE ASSUMPTIONS'!$C26</f>
        <v>0</v>
      </c>
      <c r="AN73" s="494">
        <f ca="1">('SUBSCRIBER BASE'!AO37*'DEVICE ASSUMPTIONS'!$F26)*'DEVICE ASSUMPTIONS'!$C26</f>
        <v>0</v>
      </c>
      <c r="AO73" s="494">
        <f ca="1">('SUBSCRIBER BASE'!AP37*'DEVICE ASSUMPTIONS'!$F26)*'DEVICE ASSUMPTIONS'!$C26</f>
        <v>0</v>
      </c>
      <c r="AP73" s="494">
        <f ca="1">('SUBSCRIBER BASE'!AQ37*'DEVICE ASSUMPTIONS'!$F26)*'DEVICE ASSUMPTIONS'!$C26</f>
        <v>0</v>
      </c>
      <c r="AQ73" s="494">
        <f ca="1">('SUBSCRIBER BASE'!AR37*'DEVICE ASSUMPTIONS'!$F26)*'DEVICE ASSUMPTIONS'!$C26</f>
        <v>0</v>
      </c>
      <c r="AR73" s="494">
        <f ca="1">('SUBSCRIBER BASE'!AS37*'DEVICE ASSUMPTIONS'!$F26)*'DEVICE ASSUMPTIONS'!$C26</f>
        <v>0</v>
      </c>
      <c r="AS73" s="494">
        <f ca="1">('SUBSCRIBER BASE'!AT37*'DEVICE ASSUMPTIONS'!$F26)*'DEVICE ASSUMPTIONS'!$C26</f>
        <v>0</v>
      </c>
      <c r="AT73" s="494">
        <f ca="1">('SUBSCRIBER BASE'!AU37*'DEVICE ASSUMPTIONS'!$F26)*'DEVICE ASSUMPTIONS'!$C26</f>
        <v>0</v>
      </c>
      <c r="AU73" s="494">
        <f ca="1">('SUBSCRIBER BASE'!AV37*'DEVICE ASSUMPTIONS'!$F26)*'DEVICE ASSUMPTIONS'!$C26</f>
        <v>0</v>
      </c>
      <c r="AV73" s="494">
        <f ca="1">('SUBSCRIBER BASE'!AW37*'DEVICE ASSUMPTIONS'!$F26)*'DEVICE ASSUMPTIONS'!$C26</f>
        <v>0</v>
      </c>
      <c r="AW73" s="494">
        <f ca="1">('SUBSCRIBER BASE'!AX37*'DEVICE ASSUMPTIONS'!$F26)*'DEVICE ASSUMPTIONS'!$C26</f>
        <v>0</v>
      </c>
      <c r="AX73" s="494">
        <f ca="1">('SUBSCRIBER BASE'!AY37*'DEVICE ASSUMPTIONS'!$F26)*'DEVICE ASSUMPTIONS'!$C26</f>
        <v>0</v>
      </c>
      <c r="AY73" s="494">
        <f ca="1">('SUBSCRIBER BASE'!AZ37*'DEVICE ASSUMPTIONS'!$F26)*'DEVICE ASSUMPTIONS'!$C26</f>
        <v>0</v>
      </c>
      <c r="AZ73" s="494">
        <f ca="1">('SUBSCRIBER BASE'!BA37*'DEVICE ASSUMPTIONS'!$F26)*'DEVICE ASSUMPTIONS'!$C26</f>
        <v>0</v>
      </c>
      <c r="BA73" s="494">
        <f ca="1">('SUBSCRIBER BASE'!BB37*'DEVICE ASSUMPTIONS'!$F26)*'DEVICE ASSUMPTIONS'!$C26</f>
        <v>0</v>
      </c>
      <c r="BB73" s="494">
        <f ca="1">('SUBSCRIBER BASE'!BC37*'DEVICE ASSUMPTIONS'!$F26)*'DEVICE ASSUMPTIONS'!$C26</f>
        <v>0</v>
      </c>
      <c r="BC73" s="494">
        <f ca="1">('SUBSCRIBER BASE'!BD37*'DEVICE ASSUMPTIONS'!$F26)*'DEVICE ASSUMPTIONS'!$C26</f>
        <v>0</v>
      </c>
      <c r="BD73" s="494">
        <f ca="1">('SUBSCRIBER BASE'!BE37*'DEVICE ASSUMPTIONS'!$F26)*'DEVICE ASSUMPTIONS'!$C26</f>
        <v>0</v>
      </c>
      <c r="BE73" s="494">
        <f ca="1">('SUBSCRIBER BASE'!BF37*'DEVICE ASSUMPTIONS'!$F26)*'DEVICE ASSUMPTIONS'!$C26</f>
        <v>0</v>
      </c>
      <c r="BF73" s="494">
        <f ca="1">('SUBSCRIBER BASE'!BG37*'DEVICE ASSUMPTIONS'!$F26)*'DEVICE ASSUMPTIONS'!$C26</f>
        <v>0</v>
      </c>
      <c r="BG73" s="494">
        <f ca="1">('SUBSCRIBER BASE'!BH37*'DEVICE ASSUMPTIONS'!$F26)*'DEVICE ASSUMPTIONS'!$C26</f>
        <v>0</v>
      </c>
      <c r="BH73" s="494">
        <f ca="1">('SUBSCRIBER BASE'!BI37*'DEVICE ASSUMPTIONS'!$F26)*'DEVICE ASSUMPTIONS'!$C26</f>
        <v>0</v>
      </c>
      <c r="BI73" s="494">
        <f ca="1">('SUBSCRIBER BASE'!BJ37*'DEVICE ASSUMPTIONS'!$F26)*'DEVICE ASSUMPTIONS'!$C26</f>
        <v>0</v>
      </c>
      <c r="BJ73" s="494">
        <f ca="1">('SUBSCRIBER BASE'!BK37*'DEVICE ASSUMPTIONS'!$F26)*'DEVICE ASSUMPTIONS'!$C26</f>
        <v>0</v>
      </c>
      <c r="BK73" s="494">
        <f ca="1">('SUBSCRIBER BASE'!BL37*'DEVICE ASSUMPTIONS'!$F26)*'DEVICE ASSUMPTIONS'!$C26</f>
        <v>0</v>
      </c>
      <c r="BL73" s="494">
        <f ca="1">('SUBSCRIBER BASE'!BM37*'DEVICE ASSUMPTIONS'!$F26)*'DEVICE ASSUMPTIONS'!$C26</f>
        <v>0</v>
      </c>
      <c r="BM73" s="494">
        <f ca="1">('SUBSCRIBER BASE'!BN37*'DEVICE ASSUMPTIONS'!$F26)*'DEVICE ASSUMPTIONS'!$C26</f>
        <v>0</v>
      </c>
      <c r="BN73" s="494">
        <f ca="1">('SUBSCRIBER BASE'!BO37*'DEVICE ASSUMPTIONS'!$F26)*'DEVICE ASSUMPTIONS'!$C26</f>
        <v>0</v>
      </c>
      <c r="BO73" s="494">
        <f ca="1">('SUBSCRIBER BASE'!BP37*'DEVICE ASSUMPTIONS'!$F26)*'DEVICE ASSUMPTIONS'!$C26</f>
        <v>0</v>
      </c>
      <c r="BP73" s="494">
        <f ca="1">('SUBSCRIBER BASE'!BQ37*'DEVICE ASSUMPTIONS'!$F26)*'DEVICE ASSUMPTIONS'!$C26</f>
        <v>0</v>
      </c>
      <c r="BQ73" s="494">
        <f ca="1">('SUBSCRIBER BASE'!BR37*'DEVICE ASSUMPTIONS'!$F26)*'DEVICE ASSUMPTIONS'!$C26</f>
        <v>0</v>
      </c>
      <c r="BR73" s="494">
        <f ca="1">('SUBSCRIBER BASE'!BS37*'DEVICE ASSUMPTIONS'!$F26)*'DEVICE ASSUMPTIONS'!$C26</f>
        <v>0</v>
      </c>
    </row>
    <row r="74" spans="2:70" ht="25" customHeight="1" outlineLevel="1">
      <c r="B74" s="24" t="str">
        <f>'DEVICE ASSUMPTIONS'!B27</f>
        <v>MVLP3</v>
      </c>
      <c r="C74" s="494">
        <f>('SUBSCRIBER BASE'!C38*'DEVICE ASSUMPTIONS'!$F27)*'DEVICE ASSUMPTIONS'!$C27</f>
        <v>0</v>
      </c>
      <c r="D74" s="494">
        <f>('SUBSCRIBER BASE'!D38*'DEVICE ASSUMPTIONS'!$F27)*'DEVICE ASSUMPTIONS'!$C27</f>
        <v>0</v>
      </c>
      <c r="E74" s="494">
        <f>('SUBSCRIBER BASE'!E38*'DEVICE ASSUMPTIONS'!$F27)*'DEVICE ASSUMPTIONS'!$C27</f>
        <v>0</v>
      </c>
      <c r="F74" s="494">
        <f>('SUBSCRIBER BASE'!F38*'DEVICE ASSUMPTIONS'!$F27)*'DEVICE ASSUMPTIONS'!$C27</f>
        <v>0</v>
      </c>
      <c r="G74" s="494">
        <f>('SUBSCRIBER BASE'!G38*'DEVICE ASSUMPTIONS'!$F27)*'DEVICE ASSUMPTIONS'!$C27</f>
        <v>0</v>
      </c>
      <c r="H74" s="494">
        <f>('SUBSCRIBER BASE'!H38*'DEVICE ASSUMPTIONS'!$F27)*'DEVICE ASSUMPTIONS'!$C27</f>
        <v>0</v>
      </c>
      <c r="I74" s="494">
        <f>('SUBSCRIBER BASE'!I38*'DEVICE ASSUMPTIONS'!$F27)*'DEVICE ASSUMPTIONS'!$C27</f>
        <v>0</v>
      </c>
      <c r="J74" s="494">
        <f>('SUBSCRIBER BASE'!J38*'DEVICE ASSUMPTIONS'!$F27)*'DEVICE ASSUMPTIONS'!$C27</f>
        <v>0</v>
      </c>
      <c r="K74" s="494">
        <f>('SUBSCRIBER BASE'!L38*'DEVICE ASSUMPTIONS'!$F27)*'DEVICE ASSUMPTIONS'!$C27</f>
        <v>0</v>
      </c>
      <c r="L74" s="494">
        <f>('SUBSCRIBER BASE'!M38*'DEVICE ASSUMPTIONS'!$F27)*'DEVICE ASSUMPTIONS'!$C27</f>
        <v>0</v>
      </c>
      <c r="M74" s="494">
        <f>('SUBSCRIBER BASE'!N38*'DEVICE ASSUMPTIONS'!$F27)*'DEVICE ASSUMPTIONS'!$C27</f>
        <v>0</v>
      </c>
      <c r="N74" s="494">
        <f>('SUBSCRIBER BASE'!O38*'DEVICE ASSUMPTIONS'!$F27)*'DEVICE ASSUMPTIONS'!$C27</f>
        <v>0</v>
      </c>
      <c r="O74" s="494">
        <f>('SUBSCRIBER BASE'!P38*'DEVICE ASSUMPTIONS'!$F27)*'DEVICE ASSUMPTIONS'!$C27</f>
        <v>0</v>
      </c>
      <c r="P74" s="494">
        <f>('SUBSCRIBER BASE'!Q38*'DEVICE ASSUMPTIONS'!$F27)*'DEVICE ASSUMPTIONS'!$C27</f>
        <v>0</v>
      </c>
      <c r="Q74" s="494">
        <f>('SUBSCRIBER BASE'!R38*'DEVICE ASSUMPTIONS'!$F27)*'DEVICE ASSUMPTIONS'!$C27</f>
        <v>0</v>
      </c>
      <c r="R74" s="494">
        <f>('SUBSCRIBER BASE'!S38*'DEVICE ASSUMPTIONS'!$F27)*'DEVICE ASSUMPTIONS'!$C27</f>
        <v>0</v>
      </c>
      <c r="S74" s="494">
        <f>('SUBSCRIBER BASE'!T38*'DEVICE ASSUMPTIONS'!$F27)*'DEVICE ASSUMPTIONS'!$C27</f>
        <v>0</v>
      </c>
      <c r="T74" s="494">
        <f>('SUBSCRIBER BASE'!U38*'DEVICE ASSUMPTIONS'!$F27)*'DEVICE ASSUMPTIONS'!$C27</f>
        <v>0</v>
      </c>
      <c r="U74" s="494">
        <f>('SUBSCRIBER BASE'!V38*'DEVICE ASSUMPTIONS'!$F27)*'DEVICE ASSUMPTIONS'!$C27</f>
        <v>0</v>
      </c>
      <c r="V74" s="494">
        <f>('SUBSCRIBER BASE'!W38*'DEVICE ASSUMPTIONS'!$F27)*'DEVICE ASSUMPTIONS'!$C27</f>
        <v>0</v>
      </c>
      <c r="W74" s="494">
        <f>('SUBSCRIBER BASE'!X38*'DEVICE ASSUMPTIONS'!$F27)*'DEVICE ASSUMPTIONS'!$C27</f>
        <v>0</v>
      </c>
      <c r="X74" s="494">
        <f>('SUBSCRIBER BASE'!Y38*'DEVICE ASSUMPTIONS'!$F27)*'DEVICE ASSUMPTIONS'!$C27</f>
        <v>0</v>
      </c>
      <c r="Y74" s="494">
        <f>('SUBSCRIBER BASE'!Z38*'DEVICE ASSUMPTIONS'!$F27)*'DEVICE ASSUMPTIONS'!$C27</f>
        <v>0</v>
      </c>
      <c r="Z74" s="494">
        <f>('SUBSCRIBER BASE'!AA38*'DEVICE ASSUMPTIONS'!$F27)*'DEVICE ASSUMPTIONS'!$C27</f>
        <v>0</v>
      </c>
      <c r="AA74" s="494">
        <f>('SUBSCRIBER BASE'!AB38*'DEVICE ASSUMPTIONS'!$F27)*'DEVICE ASSUMPTIONS'!$C27</f>
        <v>0</v>
      </c>
      <c r="AB74" s="494">
        <f>('SUBSCRIBER BASE'!AC38*'DEVICE ASSUMPTIONS'!$F27)*'DEVICE ASSUMPTIONS'!$C27</f>
        <v>0</v>
      </c>
      <c r="AC74" s="494">
        <f>('SUBSCRIBER BASE'!AD38*'DEVICE ASSUMPTIONS'!$F27)*'DEVICE ASSUMPTIONS'!$C27</f>
        <v>0</v>
      </c>
      <c r="AD74" s="494">
        <f>('SUBSCRIBER BASE'!AE38*'DEVICE ASSUMPTIONS'!$F27)*'DEVICE ASSUMPTIONS'!$C27</f>
        <v>0</v>
      </c>
      <c r="AE74" s="494">
        <f>('SUBSCRIBER BASE'!AF38*'DEVICE ASSUMPTIONS'!$F27)*'DEVICE ASSUMPTIONS'!$C27</f>
        <v>0</v>
      </c>
      <c r="AF74" s="494">
        <f>('SUBSCRIBER BASE'!AG38*'DEVICE ASSUMPTIONS'!$F27)*'DEVICE ASSUMPTIONS'!$C27</f>
        <v>0</v>
      </c>
      <c r="AG74" s="494">
        <f>('SUBSCRIBER BASE'!AH38*'DEVICE ASSUMPTIONS'!$F27)*'DEVICE ASSUMPTIONS'!$C27</f>
        <v>0</v>
      </c>
      <c r="AH74" s="494">
        <f>('SUBSCRIBER BASE'!AI38*'DEVICE ASSUMPTIONS'!$F27)*'DEVICE ASSUMPTIONS'!$C27</f>
        <v>0</v>
      </c>
      <c r="AI74" s="494">
        <f ca="1">('SUBSCRIBER BASE'!AJ38*'DEVICE ASSUMPTIONS'!$F27)*'DEVICE ASSUMPTIONS'!$C27</f>
        <v>0</v>
      </c>
      <c r="AJ74" s="494">
        <f ca="1">('SUBSCRIBER BASE'!AK38*'DEVICE ASSUMPTIONS'!$F27)*'DEVICE ASSUMPTIONS'!$C27</f>
        <v>0</v>
      </c>
      <c r="AK74" s="494">
        <f ca="1">('SUBSCRIBER BASE'!AL38*'DEVICE ASSUMPTIONS'!$F27)*'DEVICE ASSUMPTIONS'!$C27</f>
        <v>0</v>
      </c>
      <c r="AL74" s="494">
        <f ca="1">('SUBSCRIBER BASE'!AM38*'DEVICE ASSUMPTIONS'!$F27)*'DEVICE ASSUMPTIONS'!$C27</f>
        <v>0</v>
      </c>
      <c r="AM74" s="494">
        <f ca="1">('SUBSCRIBER BASE'!AN38*'DEVICE ASSUMPTIONS'!$F27)*'DEVICE ASSUMPTIONS'!$C27</f>
        <v>0</v>
      </c>
      <c r="AN74" s="494">
        <f ca="1">('SUBSCRIBER BASE'!AO38*'DEVICE ASSUMPTIONS'!$F27)*'DEVICE ASSUMPTIONS'!$C27</f>
        <v>0</v>
      </c>
      <c r="AO74" s="494">
        <f ca="1">('SUBSCRIBER BASE'!AP38*'DEVICE ASSUMPTIONS'!$F27)*'DEVICE ASSUMPTIONS'!$C27</f>
        <v>0</v>
      </c>
      <c r="AP74" s="494">
        <f ca="1">('SUBSCRIBER BASE'!AQ38*'DEVICE ASSUMPTIONS'!$F27)*'DEVICE ASSUMPTIONS'!$C27</f>
        <v>0</v>
      </c>
      <c r="AQ74" s="494">
        <f ca="1">('SUBSCRIBER BASE'!AR38*'DEVICE ASSUMPTIONS'!$F27)*'DEVICE ASSUMPTIONS'!$C27</f>
        <v>0</v>
      </c>
      <c r="AR74" s="494">
        <f ca="1">('SUBSCRIBER BASE'!AS38*'DEVICE ASSUMPTIONS'!$F27)*'DEVICE ASSUMPTIONS'!$C27</f>
        <v>0</v>
      </c>
      <c r="AS74" s="494">
        <f ca="1">('SUBSCRIBER BASE'!AT38*'DEVICE ASSUMPTIONS'!$F27)*'DEVICE ASSUMPTIONS'!$C27</f>
        <v>0</v>
      </c>
      <c r="AT74" s="494">
        <f ca="1">('SUBSCRIBER BASE'!AU38*'DEVICE ASSUMPTIONS'!$F27)*'DEVICE ASSUMPTIONS'!$C27</f>
        <v>0</v>
      </c>
      <c r="AU74" s="494">
        <f ca="1">('SUBSCRIBER BASE'!AV38*'DEVICE ASSUMPTIONS'!$F27)*'DEVICE ASSUMPTIONS'!$C27</f>
        <v>0</v>
      </c>
      <c r="AV74" s="494">
        <f ca="1">('SUBSCRIBER BASE'!AW38*'DEVICE ASSUMPTIONS'!$F27)*'DEVICE ASSUMPTIONS'!$C27</f>
        <v>0</v>
      </c>
      <c r="AW74" s="494">
        <f ca="1">('SUBSCRIBER BASE'!AX38*'DEVICE ASSUMPTIONS'!$F27)*'DEVICE ASSUMPTIONS'!$C27</f>
        <v>0</v>
      </c>
      <c r="AX74" s="494">
        <f ca="1">('SUBSCRIBER BASE'!AY38*'DEVICE ASSUMPTIONS'!$F27)*'DEVICE ASSUMPTIONS'!$C27</f>
        <v>0</v>
      </c>
      <c r="AY74" s="494">
        <f ca="1">('SUBSCRIBER BASE'!AZ38*'DEVICE ASSUMPTIONS'!$F27)*'DEVICE ASSUMPTIONS'!$C27</f>
        <v>0</v>
      </c>
      <c r="AZ74" s="494">
        <f ca="1">('SUBSCRIBER BASE'!BA38*'DEVICE ASSUMPTIONS'!$F27)*'DEVICE ASSUMPTIONS'!$C27</f>
        <v>0</v>
      </c>
      <c r="BA74" s="494">
        <f ca="1">('SUBSCRIBER BASE'!BB38*'DEVICE ASSUMPTIONS'!$F27)*'DEVICE ASSUMPTIONS'!$C27</f>
        <v>0</v>
      </c>
      <c r="BB74" s="494">
        <f ca="1">('SUBSCRIBER BASE'!BC38*'DEVICE ASSUMPTIONS'!$F27)*'DEVICE ASSUMPTIONS'!$C27</f>
        <v>0</v>
      </c>
      <c r="BC74" s="494">
        <f ca="1">('SUBSCRIBER BASE'!BD38*'DEVICE ASSUMPTIONS'!$F27)*'DEVICE ASSUMPTIONS'!$C27</f>
        <v>0</v>
      </c>
      <c r="BD74" s="494">
        <f ca="1">('SUBSCRIBER BASE'!BE38*'DEVICE ASSUMPTIONS'!$F27)*'DEVICE ASSUMPTIONS'!$C27</f>
        <v>0</v>
      </c>
      <c r="BE74" s="494">
        <f ca="1">('SUBSCRIBER BASE'!BF38*'DEVICE ASSUMPTIONS'!$F27)*'DEVICE ASSUMPTIONS'!$C27</f>
        <v>0</v>
      </c>
      <c r="BF74" s="494">
        <f ca="1">('SUBSCRIBER BASE'!BG38*'DEVICE ASSUMPTIONS'!$F27)*'DEVICE ASSUMPTIONS'!$C27</f>
        <v>0</v>
      </c>
      <c r="BG74" s="494">
        <f ca="1">('SUBSCRIBER BASE'!BH38*'DEVICE ASSUMPTIONS'!$F27)*'DEVICE ASSUMPTIONS'!$C27</f>
        <v>0</v>
      </c>
      <c r="BH74" s="494">
        <f ca="1">('SUBSCRIBER BASE'!BI38*'DEVICE ASSUMPTIONS'!$F27)*'DEVICE ASSUMPTIONS'!$C27</f>
        <v>0</v>
      </c>
      <c r="BI74" s="494">
        <f ca="1">('SUBSCRIBER BASE'!BJ38*'DEVICE ASSUMPTIONS'!$F27)*'DEVICE ASSUMPTIONS'!$C27</f>
        <v>0</v>
      </c>
      <c r="BJ74" s="494">
        <f ca="1">('SUBSCRIBER BASE'!BK38*'DEVICE ASSUMPTIONS'!$F27)*'DEVICE ASSUMPTIONS'!$C27</f>
        <v>0</v>
      </c>
      <c r="BK74" s="494">
        <f ca="1">('SUBSCRIBER BASE'!BL38*'DEVICE ASSUMPTIONS'!$F27)*'DEVICE ASSUMPTIONS'!$C27</f>
        <v>0</v>
      </c>
      <c r="BL74" s="494">
        <f ca="1">('SUBSCRIBER BASE'!BM38*'DEVICE ASSUMPTIONS'!$F27)*'DEVICE ASSUMPTIONS'!$C27</f>
        <v>0</v>
      </c>
      <c r="BM74" s="494">
        <f ca="1">('SUBSCRIBER BASE'!BN38*'DEVICE ASSUMPTIONS'!$F27)*'DEVICE ASSUMPTIONS'!$C27</f>
        <v>0</v>
      </c>
      <c r="BN74" s="494">
        <f ca="1">('SUBSCRIBER BASE'!BO38*'DEVICE ASSUMPTIONS'!$F27)*'DEVICE ASSUMPTIONS'!$C27</f>
        <v>0</v>
      </c>
      <c r="BO74" s="494">
        <f ca="1">('SUBSCRIBER BASE'!BP38*'DEVICE ASSUMPTIONS'!$F27)*'DEVICE ASSUMPTIONS'!$C27</f>
        <v>0</v>
      </c>
      <c r="BP74" s="494">
        <f ca="1">('SUBSCRIBER BASE'!BQ38*'DEVICE ASSUMPTIONS'!$F27)*'DEVICE ASSUMPTIONS'!$C27</f>
        <v>0</v>
      </c>
      <c r="BQ74" s="494">
        <f ca="1">('SUBSCRIBER BASE'!BR38*'DEVICE ASSUMPTIONS'!$F27)*'DEVICE ASSUMPTIONS'!$C27</f>
        <v>0</v>
      </c>
      <c r="BR74" s="494">
        <f ca="1">('SUBSCRIBER BASE'!BS38*'DEVICE ASSUMPTIONS'!$F27)*'DEVICE ASSUMPTIONS'!$C27</f>
        <v>0</v>
      </c>
    </row>
    <row r="75" spans="2:70" ht="25" customHeight="1" outlineLevel="1">
      <c r="B75" s="24" t="str">
        <f>'DEVICE ASSUMPTIONS'!B28</f>
        <v>MVLP4</v>
      </c>
      <c r="C75" s="494">
        <f>('SUBSCRIBER BASE'!C39*'DEVICE ASSUMPTIONS'!$F28)*'DEVICE ASSUMPTIONS'!$C28</f>
        <v>0</v>
      </c>
      <c r="D75" s="494">
        <f>('SUBSCRIBER BASE'!D39*'DEVICE ASSUMPTIONS'!$F28)*'DEVICE ASSUMPTIONS'!$C28</f>
        <v>0</v>
      </c>
      <c r="E75" s="494">
        <f>('SUBSCRIBER BASE'!E39*'DEVICE ASSUMPTIONS'!$F28)*'DEVICE ASSUMPTIONS'!$C28</f>
        <v>0</v>
      </c>
      <c r="F75" s="494">
        <f>('SUBSCRIBER BASE'!F39*'DEVICE ASSUMPTIONS'!$F28)*'DEVICE ASSUMPTIONS'!$C28</f>
        <v>0</v>
      </c>
      <c r="G75" s="494">
        <f>('SUBSCRIBER BASE'!G39*'DEVICE ASSUMPTIONS'!$F28)*'DEVICE ASSUMPTIONS'!$C28</f>
        <v>0</v>
      </c>
      <c r="H75" s="494">
        <f>('SUBSCRIBER BASE'!H39*'DEVICE ASSUMPTIONS'!$F28)*'DEVICE ASSUMPTIONS'!$C28</f>
        <v>0</v>
      </c>
      <c r="I75" s="494">
        <f>('SUBSCRIBER BASE'!I39*'DEVICE ASSUMPTIONS'!$F28)*'DEVICE ASSUMPTIONS'!$C28</f>
        <v>0</v>
      </c>
      <c r="J75" s="494">
        <f>('SUBSCRIBER BASE'!J39*'DEVICE ASSUMPTIONS'!$F28)*'DEVICE ASSUMPTIONS'!$C28</f>
        <v>0</v>
      </c>
      <c r="K75" s="494">
        <f>('SUBSCRIBER BASE'!L39*'DEVICE ASSUMPTIONS'!$F28)*'DEVICE ASSUMPTIONS'!$C28</f>
        <v>0</v>
      </c>
      <c r="L75" s="494">
        <f>('SUBSCRIBER BASE'!M39*'DEVICE ASSUMPTIONS'!$F28)*'DEVICE ASSUMPTIONS'!$C28</f>
        <v>0</v>
      </c>
      <c r="M75" s="494">
        <f>('SUBSCRIBER BASE'!N39*'DEVICE ASSUMPTIONS'!$F28)*'DEVICE ASSUMPTIONS'!$C28</f>
        <v>0</v>
      </c>
      <c r="N75" s="494">
        <f>('SUBSCRIBER BASE'!O39*'DEVICE ASSUMPTIONS'!$F28)*'DEVICE ASSUMPTIONS'!$C28</f>
        <v>0</v>
      </c>
      <c r="O75" s="494">
        <f>('SUBSCRIBER BASE'!P39*'DEVICE ASSUMPTIONS'!$F28)*'DEVICE ASSUMPTIONS'!$C28</f>
        <v>0</v>
      </c>
      <c r="P75" s="494">
        <f>('SUBSCRIBER BASE'!Q39*'DEVICE ASSUMPTIONS'!$F28)*'DEVICE ASSUMPTIONS'!$C28</f>
        <v>0</v>
      </c>
      <c r="Q75" s="494">
        <f>('SUBSCRIBER BASE'!R39*'DEVICE ASSUMPTIONS'!$F28)*'DEVICE ASSUMPTIONS'!$C28</f>
        <v>0</v>
      </c>
      <c r="R75" s="494">
        <f>('SUBSCRIBER BASE'!S39*'DEVICE ASSUMPTIONS'!$F28)*'DEVICE ASSUMPTIONS'!$C28</f>
        <v>0</v>
      </c>
      <c r="S75" s="494">
        <f>('SUBSCRIBER BASE'!T39*'DEVICE ASSUMPTIONS'!$F28)*'DEVICE ASSUMPTIONS'!$C28</f>
        <v>0</v>
      </c>
      <c r="T75" s="494">
        <f>('SUBSCRIBER BASE'!U39*'DEVICE ASSUMPTIONS'!$F28)*'DEVICE ASSUMPTIONS'!$C28</f>
        <v>0</v>
      </c>
      <c r="U75" s="494">
        <f>('SUBSCRIBER BASE'!V39*'DEVICE ASSUMPTIONS'!$F28)*'DEVICE ASSUMPTIONS'!$C28</f>
        <v>0</v>
      </c>
      <c r="V75" s="494">
        <f>('SUBSCRIBER BASE'!W39*'DEVICE ASSUMPTIONS'!$F28)*'DEVICE ASSUMPTIONS'!$C28</f>
        <v>0</v>
      </c>
      <c r="W75" s="494">
        <f>('SUBSCRIBER BASE'!X39*'DEVICE ASSUMPTIONS'!$F28)*'DEVICE ASSUMPTIONS'!$C28</f>
        <v>0</v>
      </c>
      <c r="X75" s="494">
        <f>('SUBSCRIBER BASE'!Y39*'DEVICE ASSUMPTIONS'!$F28)*'DEVICE ASSUMPTIONS'!$C28</f>
        <v>0</v>
      </c>
      <c r="Y75" s="494">
        <f>('SUBSCRIBER BASE'!Z39*'DEVICE ASSUMPTIONS'!$F28)*'DEVICE ASSUMPTIONS'!$C28</f>
        <v>0</v>
      </c>
      <c r="Z75" s="494">
        <f>('SUBSCRIBER BASE'!AA39*'DEVICE ASSUMPTIONS'!$F28)*'DEVICE ASSUMPTIONS'!$C28</f>
        <v>0</v>
      </c>
      <c r="AA75" s="494">
        <f>('SUBSCRIBER BASE'!AB39*'DEVICE ASSUMPTIONS'!$F28)*'DEVICE ASSUMPTIONS'!$C28</f>
        <v>0</v>
      </c>
      <c r="AB75" s="494">
        <f>('SUBSCRIBER BASE'!AC39*'DEVICE ASSUMPTIONS'!$F28)*'DEVICE ASSUMPTIONS'!$C28</f>
        <v>0</v>
      </c>
      <c r="AC75" s="494">
        <f>('SUBSCRIBER BASE'!AD39*'DEVICE ASSUMPTIONS'!$F28)*'DEVICE ASSUMPTIONS'!$C28</f>
        <v>0</v>
      </c>
      <c r="AD75" s="494">
        <f>('SUBSCRIBER BASE'!AE39*'DEVICE ASSUMPTIONS'!$F28)*'DEVICE ASSUMPTIONS'!$C28</f>
        <v>0</v>
      </c>
      <c r="AE75" s="494">
        <f>('SUBSCRIBER BASE'!AF39*'DEVICE ASSUMPTIONS'!$F28)*'DEVICE ASSUMPTIONS'!$C28</f>
        <v>0</v>
      </c>
      <c r="AF75" s="494">
        <f>('SUBSCRIBER BASE'!AG39*'DEVICE ASSUMPTIONS'!$F28)*'DEVICE ASSUMPTIONS'!$C28</f>
        <v>0</v>
      </c>
      <c r="AG75" s="494">
        <f>('SUBSCRIBER BASE'!AH39*'DEVICE ASSUMPTIONS'!$F28)*'DEVICE ASSUMPTIONS'!$C28</f>
        <v>0</v>
      </c>
      <c r="AH75" s="494">
        <f>('SUBSCRIBER BASE'!AI39*'DEVICE ASSUMPTIONS'!$F28)*'DEVICE ASSUMPTIONS'!$C28</f>
        <v>0</v>
      </c>
      <c r="AI75" s="494">
        <f ca="1">('SUBSCRIBER BASE'!AJ39*'DEVICE ASSUMPTIONS'!$F28)*'DEVICE ASSUMPTIONS'!$C28</f>
        <v>0</v>
      </c>
      <c r="AJ75" s="494">
        <f ca="1">('SUBSCRIBER BASE'!AK39*'DEVICE ASSUMPTIONS'!$F28)*'DEVICE ASSUMPTIONS'!$C28</f>
        <v>0</v>
      </c>
      <c r="AK75" s="494">
        <f ca="1">('SUBSCRIBER BASE'!AL39*'DEVICE ASSUMPTIONS'!$F28)*'DEVICE ASSUMPTIONS'!$C28</f>
        <v>0</v>
      </c>
      <c r="AL75" s="494">
        <f ca="1">('SUBSCRIBER BASE'!AM39*'DEVICE ASSUMPTIONS'!$F28)*'DEVICE ASSUMPTIONS'!$C28</f>
        <v>0</v>
      </c>
      <c r="AM75" s="494">
        <f ca="1">('SUBSCRIBER BASE'!AN39*'DEVICE ASSUMPTIONS'!$F28)*'DEVICE ASSUMPTIONS'!$C28</f>
        <v>0</v>
      </c>
      <c r="AN75" s="494">
        <f ca="1">('SUBSCRIBER BASE'!AO39*'DEVICE ASSUMPTIONS'!$F28)*'DEVICE ASSUMPTIONS'!$C28</f>
        <v>0</v>
      </c>
      <c r="AO75" s="494">
        <f ca="1">('SUBSCRIBER BASE'!AP39*'DEVICE ASSUMPTIONS'!$F28)*'DEVICE ASSUMPTIONS'!$C28</f>
        <v>0</v>
      </c>
      <c r="AP75" s="494">
        <f ca="1">('SUBSCRIBER BASE'!AQ39*'DEVICE ASSUMPTIONS'!$F28)*'DEVICE ASSUMPTIONS'!$C28</f>
        <v>0</v>
      </c>
      <c r="AQ75" s="494">
        <f ca="1">('SUBSCRIBER BASE'!AR39*'DEVICE ASSUMPTIONS'!$F28)*'DEVICE ASSUMPTIONS'!$C28</f>
        <v>0</v>
      </c>
      <c r="AR75" s="494">
        <f ca="1">('SUBSCRIBER BASE'!AS39*'DEVICE ASSUMPTIONS'!$F28)*'DEVICE ASSUMPTIONS'!$C28</f>
        <v>0</v>
      </c>
      <c r="AS75" s="494">
        <f ca="1">('SUBSCRIBER BASE'!AT39*'DEVICE ASSUMPTIONS'!$F28)*'DEVICE ASSUMPTIONS'!$C28</f>
        <v>0</v>
      </c>
      <c r="AT75" s="494">
        <f ca="1">('SUBSCRIBER BASE'!AU39*'DEVICE ASSUMPTIONS'!$F28)*'DEVICE ASSUMPTIONS'!$C28</f>
        <v>0</v>
      </c>
      <c r="AU75" s="494">
        <f ca="1">('SUBSCRIBER BASE'!AV39*'DEVICE ASSUMPTIONS'!$F28)*'DEVICE ASSUMPTIONS'!$C28</f>
        <v>0</v>
      </c>
      <c r="AV75" s="494">
        <f ca="1">('SUBSCRIBER BASE'!AW39*'DEVICE ASSUMPTIONS'!$F28)*'DEVICE ASSUMPTIONS'!$C28</f>
        <v>0</v>
      </c>
      <c r="AW75" s="494">
        <f ca="1">('SUBSCRIBER BASE'!AX39*'DEVICE ASSUMPTIONS'!$F28)*'DEVICE ASSUMPTIONS'!$C28</f>
        <v>0</v>
      </c>
      <c r="AX75" s="494">
        <f ca="1">('SUBSCRIBER BASE'!AY39*'DEVICE ASSUMPTIONS'!$F28)*'DEVICE ASSUMPTIONS'!$C28</f>
        <v>0</v>
      </c>
      <c r="AY75" s="494">
        <f ca="1">('SUBSCRIBER BASE'!AZ39*'DEVICE ASSUMPTIONS'!$F28)*'DEVICE ASSUMPTIONS'!$C28</f>
        <v>0</v>
      </c>
      <c r="AZ75" s="494">
        <f ca="1">('SUBSCRIBER BASE'!BA39*'DEVICE ASSUMPTIONS'!$F28)*'DEVICE ASSUMPTIONS'!$C28</f>
        <v>0</v>
      </c>
      <c r="BA75" s="494">
        <f ca="1">('SUBSCRIBER BASE'!BB39*'DEVICE ASSUMPTIONS'!$F28)*'DEVICE ASSUMPTIONS'!$C28</f>
        <v>0</v>
      </c>
      <c r="BB75" s="494">
        <f ca="1">('SUBSCRIBER BASE'!BC39*'DEVICE ASSUMPTIONS'!$F28)*'DEVICE ASSUMPTIONS'!$C28</f>
        <v>0</v>
      </c>
      <c r="BC75" s="494">
        <f ca="1">('SUBSCRIBER BASE'!BD39*'DEVICE ASSUMPTIONS'!$F28)*'DEVICE ASSUMPTIONS'!$C28</f>
        <v>0</v>
      </c>
      <c r="BD75" s="494">
        <f ca="1">('SUBSCRIBER BASE'!BE39*'DEVICE ASSUMPTIONS'!$F28)*'DEVICE ASSUMPTIONS'!$C28</f>
        <v>0</v>
      </c>
      <c r="BE75" s="494">
        <f ca="1">('SUBSCRIBER BASE'!BF39*'DEVICE ASSUMPTIONS'!$F28)*'DEVICE ASSUMPTIONS'!$C28</f>
        <v>0</v>
      </c>
      <c r="BF75" s="494">
        <f ca="1">('SUBSCRIBER BASE'!BG39*'DEVICE ASSUMPTIONS'!$F28)*'DEVICE ASSUMPTIONS'!$C28</f>
        <v>0</v>
      </c>
      <c r="BG75" s="494">
        <f ca="1">('SUBSCRIBER BASE'!BH39*'DEVICE ASSUMPTIONS'!$F28)*'DEVICE ASSUMPTIONS'!$C28</f>
        <v>0</v>
      </c>
      <c r="BH75" s="494">
        <f ca="1">('SUBSCRIBER BASE'!BI39*'DEVICE ASSUMPTIONS'!$F28)*'DEVICE ASSUMPTIONS'!$C28</f>
        <v>0</v>
      </c>
      <c r="BI75" s="494">
        <f ca="1">('SUBSCRIBER BASE'!BJ39*'DEVICE ASSUMPTIONS'!$F28)*'DEVICE ASSUMPTIONS'!$C28</f>
        <v>0</v>
      </c>
      <c r="BJ75" s="494">
        <f ca="1">('SUBSCRIBER BASE'!BK39*'DEVICE ASSUMPTIONS'!$F28)*'DEVICE ASSUMPTIONS'!$C28</f>
        <v>0</v>
      </c>
      <c r="BK75" s="494">
        <f ca="1">('SUBSCRIBER BASE'!BL39*'DEVICE ASSUMPTIONS'!$F28)*'DEVICE ASSUMPTIONS'!$C28</f>
        <v>0</v>
      </c>
      <c r="BL75" s="494">
        <f ca="1">('SUBSCRIBER BASE'!BM39*'DEVICE ASSUMPTIONS'!$F28)*'DEVICE ASSUMPTIONS'!$C28</f>
        <v>0</v>
      </c>
      <c r="BM75" s="494">
        <f ca="1">('SUBSCRIBER BASE'!BN39*'DEVICE ASSUMPTIONS'!$F28)*'DEVICE ASSUMPTIONS'!$C28</f>
        <v>0</v>
      </c>
      <c r="BN75" s="494">
        <f ca="1">('SUBSCRIBER BASE'!BO39*'DEVICE ASSUMPTIONS'!$F28)*'DEVICE ASSUMPTIONS'!$C28</f>
        <v>0</v>
      </c>
      <c r="BO75" s="494">
        <f ca="1">('SUBSCRIBER BASE'!BP39*'DEVICE ASSUMPTIONS'!$F28)*'DEVICE ASSUMPTIONS'!$C28</f>
        <v>0</v>
      </c>
      <c r="BP75" s="494">
        <f ca="1">('SUBSCRIBER BASE'!BQ39*'DEVICE ASSUMPTIONS'!$F28)*'DEVICE ASSUMPTIONS'!$C28</f>
        <v>0</v>
      </c>
      <c r="BQ75" s="494">
        <f ca="1">('SUBSCRIBER BASE'!BR39*'DEVICE ASSUMPTIONS'!$F28)*'DEVICE ASSUMPTIONS'!$C28</f>
        <v>0</v>
      </c>
      <c r="BR75" s="494">
        <f ca="1">('SUBSCRIBER BASE'!BS39*'DEVICE ASSUMPTIONS'!$F28)*'DEVICE ASSUMPTIONS'!$C28</f>
        <v>0</v>
      </c>
    </row>
    <row r="76" spans="2:70" ht="25" customHeight="1" outlineLevel="1">
      <c r="B76" s="24" t="str">
        <f>'DEVICE ASSUMPTIONS'!B29</f>
        <v>MVLP5</v>
      </c>
      <c r="C76" s="494">
        <f>('SUBSCRIBER BASE'!C40*'DEVICE ASSUMPTIONS'!$F29)*'DEVICE ASSUMPTIONS'!$C29</f>
        <v>0</v>
      </c>
      <c r="D76" s="494">
        <f>('SUBSCRIBER BASE'!D40*'DEVICE ASSUMPTIONS'!$F29)*'DEVICE ASSUMPTIONS'!$C29</f>
        <v>0</v>
      </c>
      <c r="E76" s="494">
        <f>('SUBSCRIBER BASE'!E40*'DEVICE ASSUMPTIONS'!$F29)*'DEVICE ASSUMPTIONS'!$C29</f>
        <v>0</v>
      </c>
      <c r="F76" s="494">
        <f>('SUBSCRIBER BASE'!F40*'DEVICE ASSUMPTIONS'!$F29)*'DEVICE ASSUMPTIONS'!$C29</f>
        <v>0</v>
      </c>
      <c r="G76" s="494">
        <f>('SUBSCRIBER BASE'!G40*'DEVICE ASSUMPTIONS'!$F29)*'DEVICE ASSUMPTIONS'!$C29</f>
        <v>0</v>
      </c>
      <c r="H76" s="494">
        <f>('SUBSCRIBER BASE'!H40*'DEVICE ASSUMPTIONS'!$F29)*'DEVICE ASSUMPTIONS'!$C29</f>
        <v>0</v>
      </c>
      <c r="I76" s="494">
        <f>('SUBSCRIBER BASE'!I40*'DEVICE ASSUMPTIONS'!$F29)*'DEVICE ASSUMPTIONS'!$C29</f>
        <v>0</v>
      </c>
      <c r="J76" s="494">
        <f>('SUBSCRIBER BASE'!J40*'DEVICE ASSUMPTIONS'!$F29)*'DEVICE ASSUMPTIONS'!$C29</f>
        <v>0</v>
      </c>
      <c r="K76" s="494">
        <f>('SUBSCRIBER BASE'!L40*'DEVICE ASSUMPTIONS'!$F29)*'DEVICE ASSUMPTIONS'!$C29</f>
        <v>0</v>
      </c>
      <c r="L76" s="494">
        <f>('SUBSCRIBER BASE'!M40*'DEVICE ASSUMPTIONS'!$F29)*'DEVICE ASSUMPTIONS'!$C29</f>
        <v>0</v>
      </c>
      <c r="M76" s="494">
        <f>('SUBSCRIBER BASE'!N40*'DEVICE ASSUMPTIONS'!$F29)*'DEVICE ASSUMPTIONS'!$C29</f>
        <v>0</v>
      </c>
      <c r="N76" s="494">
        <f>('SUBSCRIBER BASE'!O40*'DEVICE ASSUMPTIONS'!$F29)*'DEVICE ASSUMPTIONS'!$C29</f>
        <v>0</v>
      </c>
      <c r="O76" s="494">
        <f>('SUBSCRIBER BASE'!P40*'DEVICE ASSUMPTIONS'!$F29)*'DEVICE ASSUMPTIONS'!$C29</f>
        <v>0</v>
      </c>
      <c r="P76" s="494">
        <f>('SUBSCRIBER BASE'!Q40*'DEVICE ASSUMPTIONS'!$F29)*'DEVICE ASSUMPTIONS'!$C29</f>
        <v>0</v>
      </c>
      <c r="Q76" s="494">
        <f>('SUBSCRIBER BASE'!R40*'DEVICE ASSUMPTIONS'!$F29)*'DEVICE ASSUMPTIONS'!$C29</f>
        <v>0</v>
      </c>
      <c r="R76" s="494">
        <f>('SUBSCRIBER BASE'!S40*'DEVICE ASSUMPTIONS'!$F29)*'DEVICE ASSUMPTIONS'!$C29</f>
        <v>0</v>
      </c>
      <c r="S76" s="494">
        <f>('SUBSCRIBER BASE'!T40*'DEVICE ASSUMPTIONS'!$F29)*'DEVICE ASSUMPTIONS'!$C29</f>
        <v>0</v>
      </c>
      <c r="T76" s="494">
        <f>('SUBSCRIBER BASE'!U40*'DEVICE ASSUMPTIONS'!$F29)*'DEVICE ASSUMPTIONS'!$C29</f>
        <v>0</v>
      </c>
      <c r="U76" s="494">
        <f>('SUBSCRIBER BASE'!V40*'DEVICE ASSUMPTIONS'!$F29)*'DEVICE ASSUMPTIONS'!$C29</f>
        <v>0</v>
      </c>
      <c r="V76" s="494">
        <f>('SUBSCRIBER BASE'!W40*'DEVICE ASSUMPTIONS'!$F29)*'DEVICE ASSUMPTIONS'!$C29</f>
        <v>0</v>
      </c>
      <c r="W76" s="494">
        <f>('SUBSCRIBER BASE'!X40*'DEVICE ASSUMPTIONS'!$F29)*'DEVICE ASSUMPTIONS'!$C29</f>
        <v>0</v>
      </c>
      <c r="X76" s="494">
        <f>('SUBSCRIBER BASE'!Y40*'DEVICE ASSUMPTIONS'!$F29)*'DEVICE ASSUMPTIONS'!$C29</f>
        <v>0</v>
      </c>
      <c r="Y76" s="494">
        <f>('SUBSCRIBER BASE'!Z40*'DEVICE ASSUMPTIONS'!$F29)*'DEVICE ASSUMPTIONS'!$C29</f>
        <v>0</v>
      </c>
      <c r="Z76" s="494">
        <f>('SUBSCRIBER BASE'!AA40*'DEVICE ASSUMPTIONS'!$F29)*'DEVICE ASSUMPTIONS'!$C29</f>
        <v>0</v>
      </c>
      <c r="AA76" s="494">
        <f>('SUBSCRIBER BASE'!AB40*'DEVICE ASSUMPTIONS'!$F29)*'DEVICE ASSUMPTIONS'!$C29</f>
        <v>0</v>
      </c>
      <c r="AB76" s="494">
        <f>('SUBSCRIBER BASE'!AC40*'DEVICE ASSUMPTIONS'!$F29)*'DEVICE ASSUMPTIONS'!$C29</f>
        <v>0</v>
      </c>
      <c r="AC76" s="494">
        <f>('SUBSCRIBER BASE'!AD40*'DEVICE ASSUMPTIONS'!$F29)*'DEVICE ASSUMPTIONS'!$C29</f>
        <v>0</v>
      </c>
      <c r="AD76" s="494">
        <f>('SUBSCRIBER BASE'!AE40*'DEVICE ASSUMPTIONS'!$F29)*'DEVICE ASSUMPTIONS'!$C29</f>
        <v>0</v>
      </c>
      <c r="AE76" s="494">
        <f>('SUBSCRIBER BASE'!AF40*'DEVICE ASSUMPTIONS'!$F29)*'DEVICE ASSUMPTIONS'!$C29</f>
        <v>0</v>
      </c>
      <c r="AF76" s="494">
        <f>('SUBSCRIBER BASE'!AG40*'DEVICE ASSUMPTIONS'!$F29)*'DEVICE ASSUMPTIONS'!$C29</f>
        <v>0</v>
      </c>
      <c r="AG76" s="494">
        <f>('SUBSCRIBER BASE'!AH40*'DEVICE ASSUMPTIONS'!$F29)*'DEVICE ASSUMPTIONS'!$C29</f>
        <v>0</v>
      </c>
      <c r="AH76" s="494">
        <f>('SUBSCRIBER BASE'!AI40*'DEVICE ASSUMPTIONS'!$F29)*'DEVICE ASSUMPTIONS'!$C29</f>
        <v>0</v>
      </c>
      <c r="AI76" s="494">
        <f ca="1">('SUBSCRIBER BASE'!AJ40*'DEVICE ASSUMPTIONS'!$F29)*'DEVICE ASSUMPTIONS'!$C29</f>
        <v>0</v>
      </c>
      <c r="AJ76" s="494">
        <f ca="1">('SUBSCRIBER BASE'!AK40*'DEVICE ASSUMPTIONS'!$F29)*'DEVICE ASSUMPTIONS'!$C29</f>
        <v>0</v>
      </c>
      <c r="AK76" s="494">
        <f ca="1">('SUBSCRIBER BASE'!AL40*'DEVICE ASSUMPTIONS'!$F29)*'DEVICE ASSUMPTIONS'!$C29</f>
        <v>0</v>
      </c>
      <c r="AL76" s="494">
        <f ca="1">('SUBSCRIBER BASE'!AM40*'DEVICE ASSUMPTIONS'!$F29)*'DEVICE ASSUMPTIONS'!$C29</f>
        <v>0</v>
      </c>
      <c r="AM76" s="494">
        <f ca="1">('SUBSCRIBER BASE'!AN40*'DEVICE ASSUMPTIONS'!$F29)*'DEVICE ASSUMPTIONS'!$C29</f>
        <v>0</v>
      </c>
      <c r="AN76" s="494">
        <f ca="1">('SUBSCRIBER BASE'!AO40*'DEVICE ASSUMPTIONS'!$F29)*'DEVICE ASSUMPTIONS'!$C29</f>
        <v>0</v>
      </c>
      <c r="AO76" s="494">
        <f ca="1">('SUBSCRIBER BASE'!AP40*'DEVICE ASSUMPTIONS'!$F29)*'DEVICE ASSUMPTIONS'!$C29</f>
        <v>0</v>
      </c>
      <c r="AP76" s="494">
        <f ca="1">('SUBSCRIBER BASE'!AQ40*'DEVICE ASSUMPTIONS'!$F29)*'DEVICE ASSUMPTIONS'!$C29</f>
        <v>0</v>
      </c>
      <c r="AQ76" s="494">
        <f ca="1">('SUBSCRIBER BASE'!AR40*'DEVICE ASSUMPTIONS'!$F29)*'DEVICE ASSUMPTIONS'!$C29</f>
        <v>0</v>
      </c>
      <c r="AR76" s="494">
        <f ca="1">('SUBSCRIBER BASE'!AS40*'DEVICE ASSUMPTIONS'!$F29)*'DEVICE ASSUMPTIONS'!$C29</f>
        <v>0</v>
      </c>
      <c r="AS76" s="494">
        <f ca="1">('SUBSCRIBER BASE'!AT40*'DEVICE ASSUMPTIONS'!$F29)*'DEVICE ASSUMPTIONS'!$C29</f>
        <v>0</v>
      </c>
      <c r="AT76" s="494">
        <f ca="1">('SUBSCRIBER BASE'!AU40*'DEVICE ASSUMPTIONS'!$F29)*'DEVICE ASSUMPTIONS'!$C29</f>
        <v>0</v>
      </c>
      <c r="AU76" s="494">
        <f ca="1">('SUBSCRIBER BASE'!AV40*'DEVICE ASSUMPTIONS'!$F29)*'DEVICE ASSUMPTIONS'!$C29</f>
        <v>0</v>
      </c>
      <c r="AV76" s="494">
        <f ca="1">('SUBSCRIBER BASE'!AW40*'DEVICE ASSUMPTIONS'!$F29)*'DEVICE ASSUMPTIONS'!$C29</f>
        <v>0</v>
      </c>
      <c r="AW76" s="494">
        <f ca="1">('SUBSCRIBER BASE'!AX40*'DEVICE ASSUMPTIONS'!$F29)*'DEVICE ASSUMPTIONS'!$C29</f>
        <v>0</v>
      </c>
      <c r="AX76" s="494">
        <f ca="1">('SUBSCRIBER BASE'!AY40*'DEVICE ASSUMPTIONS'!$F29)*'DEVICE ASSUMPTIONS'!$C29</f>
        <v>0</v>
      </c>
      <c r="AY76" s="494">
        <f ca="1">('SUBSCRIBER BASE'!AZ40*'DEVICE ASSUMPTIONS'!$F29)*'DEVICE ASSUMPTIONS'!$C29</f>
        <v>0</v>
      </c>
      <c r="AZ76" s="494">
        <f ca="1">('SUBSCRIBER BASE'!BA40*'DEVICE ASSUMPTIONS'!$F29)*'DEVICE ASSUMPTIONS'!$C29</f>
        <v>0</v>
      </c>
      <c r="BA76" s="494">
        <f ca="1">('SUBSCRIBER BASE'!BB40*'DEVICE ASSUMPTIONS'!$F29)*'DEVICE ASSUMPTIONS'!$C29</f>
        <v>0</v>
      </c>
      <c r="BB76" s="494">
        <f ca="1">('SUBSCRIBER BASE'!BC40*'DEVICE ASSUMPTIONS'!$F29)*'DEVICE ASSUMPTIONS'!$C29</f>
        <v>0</v>
      </c>
      <c r="BC76" s="494">
        <f ca="1">('SUBSCRIBER BASE'!BD40*'DEVICE ASSUMPTIONS'!$F29)*'DEVICE ASSUMPTIONS'!$C29</f>
        <v>0</v>
      </c>
      <c r="BD76" s="494">
        <f ca="1">('SUBSCRIBER BASE'!BE40*'DEVICE ASSUMPTIONS'!$F29)*'DEVICE ASSUMPTIONS'!$C29</f>
        <v>0</v>
      </c>
      <c r="BE76" s="494">
        <f ca="1">('SUBSCRIBER BASE'!BF40*'DEVICE ASSUMPTIONS'!$F29)*'DEVICE ASSUMPTIONS'!$C29</f>
        <v>0</v>
      </c>
      <c r="BF76" s="494">
        <f ca="1">('SUBSCRIBER BASE'!BG40*'DEVICE ASSUMPTIONS'!$F29)*'DEVICE ASSUMPTIONS'!$C29</f>
        <v>0</v>
      </c>
      <c r="BG76" s="494">
        <f ca="1">('SUBSCRIBER BASE'!BH40*'DEVICE ASSUMPTIONS'!$F29)*'DEVICE ASSUMPTIONS'!$C29</f>
        <v>0</v>
      </c>
      <c r="BH76" s="494">
        <f ca="1">('SUBSCRIBER BASE'!BI40*'DEVICE ASSUMPTIONS'!$F29)*'DEVICE ASSUMPTIONS'!$C29</f>
        <v>0</v>
      </c>
      <c r="BI76" s="494">
        <f ca="1">('SUBSCRIBER BASE'!BJ40*'DEVICE ASSUMPTIONS'!$F29)*'DEVICE ASSUMPTIONS'!$C29</f>
        <v>0</v>
      </c>
      <c r="BJ76" s="494">
        <f ca="1">('SUBSCRIBER BASE'!BK40*'DEVICE ASSUMPTIONS'!$F29)*'DEVICE ASSUMPTIONS'!$C29</f>
        <v>0</v>
      </c>
      <c r="BK76" s="494">
        <f ca="1">('SUBSCRIBER BASE'!BL40*'DEVICE ASSUMPTIONS'!$F29)*'DEVICE ASSUMPTIONS'!$C29</f>
        <v>0</v>
      </c>
      <c r="BL76" s="494">
        <f ca="1">('SUBSCRIBER BASE'!BM40*'DEVICE ASSUMPTIONS'!$F29)*'DEVICE ASSUMPTIONS'!$C29</f>
        <v>0</v>
      </c>
      <c r="BM76" s="494">
        <f ca="1">('SUBSCRIBER BASE'!BN40*'DEVICE ASSUMPTIONS'!$F29)*'DEVICE ASSUMPTIONS'!$C29</f>
        <v>0</v>
      </c>
      <c r="BN76" s="494">
        <f ca="1">('SUBSCRIBER BASE'!BO40*'DEVICE ASSUMPTIONS'!$F29)*'DEVICE ASSUMPTIONS'!$C29</f>
        <v>0</v>
      </c>
      <c r="BO76" s="494">
        <f ca="1">('SUBSCRIBER BASE'!BP40*'DEVICE ASSUMPTIONS'!$F29)*'DEVICE ASSUMPTIONS'!$C29</f>
        <v>0</v>
      </c>
      <c r="BP76" s="494">
        <f ca="1">('SUBSCRIBER BASE'!BQ40*'DEVICE ASSUMPTIONS'!$F29)*'DEVICE ASSUMPTIONS'!$C29</f>
        <v>0</v>
      </c>
      <c r="BQ76" s="494">
        <f ca="1">('SUBSCRIBER BASE'!BR40*'DEVICE ASSUMPTIONS'!$F29)*'DEVICE ASSUMPTIONS'!$C29</f>
        <v>0</v>
      </c>
      <c r="BR76" s="494">
        <f ca="1">('SUBSCRIBER BASE'!BS40*'DEVICE ASSUMPTIONS'!$F29)*'DEVICE ASSUMPTIONS'!$C29</f>
        <v>0</v>
      </c>
    </row>
    <row r="77" spans="2:70" ht="25" customHeight="1" outlineLevel="1">
      <c r="B77" s="24" t="str">
        <f>'DEVICE ASSUMPTIONS'!B30</f>
        <v>MVLP6</v>
      </c>
      <c r="C77" s="494">
        <f>('SUBSCRIBER BASE'!C41*'DEVICE ASSUMPTIONS'!$F30)*'DEVICE ASSUMPTIONS'!$C30</f>
        <v>0</v>
      </c>
      <c r="D77" s="494">
        <f>('SUBSCRIBER BASE'!D41*'DEVICE ASSUMPTIONS'!$F30)*'DEVICE ASSUMPTIONS'!$C30</f>
        <v>0</v>
      </c>
      <c r="E77" s="494">
        <f>('SUBSCRIBER BASE'!E41*'DEVICE ASSUMPTIONS'!$F30)*'DEVICE ASSUMPTIONS'!$C30</f>
        <v>0</v>
      </c>
      <c r="F77" s="494">
        <f>('SUBSCRIBER BASE'!F41*'DEVICE ASSUMPTIONS'!$F30)*'DEVICE ASSUMPTIONS'!$C30</f>
        <v>0</v>
      </c>
      <c r="G77" s="494">
        <f>('SUBSCRIBER BASE'!G41*'DEVICE ASSUMPTIONS'!$F30)*'DEVICE ASSUMPTIONS'!$C30</f>
        <v>0</v>
      </c>
      <c r="H77" s="494">
        <f>('SUBSCRIBER BASE'!H41*'DEVICE ASSUMPTIONS'!$F30)*'DEVICE ASSUMPTIONS'!$C30</f>
        <v>0</v>
      </c>
      <c r="I77" s="494">
        <f>('SUBSCRIBER BASE'!I41*'DEVICE ASSUMPTIONS'!$F30)*'DEVICE ASSUMPTIONS'!$C30</f>
        <v>0</v>
      </c>
      <c r="J77" s="494">
        <f>('SUBSCRIBER BASE'!J41*'DEVICE ASSUMPTIONS'!$F30)*'DEVICE ASSUMPTIONS'!$C30</f>
        <v>0</v>
      </c>
      <c r="K77" s="494">
        <f>('SUBSCRIBER BASE'!L41*'DEVICE ASSUMPTIONS'!$F30)*'DEVICE ASSUMPTIONS'!$C30</f>
        <v>0</v>
      </c>
      <c r="L77" s="494">
        <f>('SUBSCRIBER BASE'!M41*'DEVICE ASSUMPTIONS'!$F30)*'DEVICE ASSUMPTIONS'!$C30</f>
        <v>0</v>
      </c>
      <c r="M77" s="494">
        <f>('SUBSCRIBER BASE'!N41*'DEVICE ASSUMPTIONS'!$F30)*'DEVICE ASSUMPTIONS'!$C30</f>
        <v>0</v>
      </c>
      <c r="N77" s="494">
        <f>('SUBSCRIBER BASE'!O41*'DEVICE ASSUMPTIONS'!$F30)*'DEVICE ASSUMPTIONS'!$C30</f>
        <v>0</v>
      </c>
      <c r="O77" s="494">
        <f>('SUBSCRIBER BASE'!P41*'DEVICE ASSUMPTIONS'!$F30)*'DEVICE ASSUMPTIONS'!$C30</f>
        <v>0</v>
      </c>
      <c r="P77" s="494">
        <f>('SUBSCRIBER BASE'!Q41*'DEVICE ASSUMPTIONS'!$F30)*'DEVICE ASSUMPTIONS'!$C30</f>
        <v>0</v>
      </c>
      <c r="Q77" s="494">
        <f>('SUBSCRIBER BASE'!R41*'DEVICE ASSUMPTIONS'!$F30)*'DEVICE ASSUMPTIONS'!$C30</f>
        <v>0</v>
      </c>
      <c r="R77" s="494">
        <f>('SUBSCRIBER BASE'!S41*'DEVICE ASSUMPTIONS'!$F30)*'DEVICE ASSUMPTIONS'!$C30</f>
        <v>0</v>
      </c>
      <c r="S77" s="494">
        <f>('SUBSCRIBER BASE'!T41*'DEVICE ASSUMPTIONS'!$F30)*'DEVICE ASSUMPTIONS'!$C30</f>
        <v>0</v>
      </c>
      <c r="T77" s="494">
        <f>('SUBSCRIBER BASE'!U41*'DEVICE ASSUMPTIONS'!$F30)*'DEVICE ASSUMPTIONS'!$C30</f>
        <v>0</v>
      </c>
      <c r="U77" s="494">
        <f>('SUBSCRIBER BASE'!V41*'DEVICE ASSUMPTIONS'!$F30)*'DEVICE ASSUMPTIONS'!$C30</f>
        <v>0</v>
      </c>
      <c r="V77" s="494">
        <f>('SUBSCRIBER BASE'!W41*'DEVICE ASSUMPTIONS'!$F30)*'DEVICE ASSUMPTIONS'!$C30</f>
        <v>0</v>
      </c>
      <c r="W77" s="494">
        <f>('SUBSCRIBER BASE'!X41*'DEVICE ASSUMPTIONS'!$F30)*'DEVICE ASSUMPTIONS'!$C30</f>
        <v>0</v>
      </c>
      <c r="X77" s="494">
        <f>('SUBSCRIBER BASE'!Y41*'DEVICE ASSUMPTIONS'!$F30)*'DEVICE ASSUMPTIONS'!$C30</f>
        <v>0</v>
      </c>
      <c r="Y77" s="494">
        <f>('SUBSCRIBER BASE'!Z41*'DEVICE ASSUMPTIONS'!$F30)*'DEVICE ASSUMPTIONS'!$C30</f>
        <v>0</v>
      </c>
      <c r="Z77" s="494">
        <f>('SUBSCRIBER BASE'!AA41*'DEVICE ASSUMPTIONS'!$F30)*'DEVICE ASSUMPTIONS'!$C30</f>
        <v>0</v>
      </c>
      <c r="AA77" s="494">
        <f>('SUBSCRIBER BASE'!AB41*'DEVICE ASSUMPTIONS'!$F30)*'DEVICE ASSUMPTIONS'!$C30</f>
        <v>0</v>
      </c>
      <c r="AB77" s="494">
        <f>('SUBSCRIBER BASE'!AC41*'DEVICE ASSUMPTIONS'!$F30)*'DEVICE ASSUMPTIONS'!$C30</f>
        <v>0</v>
      </c>
      <c r="AC77" s="494">
        <f>('SUBSCRIBER BASE'!AD41*'DEVICE ASSUMPTIONS'!$F30)*'DEVICE ASSUMPTIONS'!$C30</f>
        <v>0</v>
      </c>
      <c r="AD77" s="494">
        <f>('SUBSCRIBER BASE'!AE41*'DEVICE ASSUMPTIONS'!$F30)*'DEVICE ASSUMPTIONS'!$C30</f>
        <v>0</v>
      </c>
      <c r="AE77" s="494">
        <f>('SUBSCRIBER BASE'!AF41*'DEVICE ASSUMPTIONS'!$F30)*'DEVICE ASSUMPTIONS'!$C30</f>
        <v>0</v>
      </c>
      <c r="AF77" s="494">
        <f>('SUBSCRIBER BASE'!AG41*'DEVICE ASSUMPTIONS'!$F30)*'DEVICE ASSUMPTIONS'!$C30</f>
        <v>0</v>
      </c>
      <c r="AG77" s="494">
        <f>('SUBSCRIBER BASE'!AH41*'DEVICE ASSUMPTIONS'!$F30)*'DEVICE ASSUMPTIONS'!$C30</f>
        <v>0</v>
      </c>
      <c r="AH77" s="494">
        <f>('SUBSCRIBER BASE'!AI41*'DEVICE ASSUMPTIONS'!$F30)*'DEVICE ASSUMPTIONS'!$C30</f>
        <v>0</v>
      </c>
      <c r="AI77" s="494">
        <f ca="1">('SUBSCRIBER BASE'!AJ41*'DEVICE ASSUMPTIONS'!$F30)*'DEVICE ASSUMPTIONS'!$C30</f>
        <v>0</v>
      </c>
      <c r="AJ77" s="494">
        <f ca="1">('SUBSCRIBER BASE'!AK41*'DEVICE ASSUMPTIONS'!$F30)*'DEVICE ASSUMPTIONS'!$C30</f>
        <v>0</v>
      </c>
      <c r="AK77" s="494">
        <f ca="1">('SUBSCRIBER BASE'!AL41*'DEVICE ASSUMPTIONS'!$F30)*'DEVICE ASSUMPTIONS'!$C30</f>
        <v>0</v>
      </c>
      <c r="AL77" s="494">
        <f ca="1">('SUBSCRIBER BASE'!AM41*'DEVICE ASSUMPTIONS'!$F30)*'DEVICE ASSUMPTIONS'!$C30</f>
        <v>0</v>
      </c>
      <c r="AM77" s="494">
        <f ca="1">('SUBSCRIBER BASE'!AN41*'DEVICE ASSUMPTIONS'!$F30)*'DEVICE ASSUMPTIONS'!$C30</f>
        <v>0</v>
      </c>
      <c r="AN77" s="494">
        <f ca="1">('SUBSCRIBER BASE'!AO41*'DEVICE ASSUMPTIONS'!$F30)*'DEVICE ASSUMPTIONS'!$C30</f>
        <v>0</v>
      </c>
      <c r="AO77" s="494">
        <f ca="1">('SUBSCRIBER BASE'!AP41*'DEVICE ASSUMPTIONS'!$F30)*'DEVICE ASSUMPTIONS'!$C30</f>
        <v>0</v>
      </c>
      <c r="AP77" s="494">
        <f ca="1">('SUBSCRIBER BASE'!AQ41*'DEVICE ASSUMPTIONS'!$F30)*'DEVICE ASSUMPTIONS'!$C30</f>
        <v>0</v>
      </c>
      <c r="AQ77" s="494">
        <f ca="1">('SUBSCRIBER BASE'!AR41*'DEVICE ASSUMPTIONS'!$F30)*'DEVICE ASSUMPTIONS'!$C30</f>
        <v>0</v>
      </c>
      <c r="AR77" s="494">
        <f ca="1">('SUBSCRIBER BASE'!AS41*'DEVICE ASSUMPTIONS'!$F30)*'DEVICE ASSUMPTIONS'!$C30</f>
        <v>0</v>
      </c>
      <c r="AS77" s="494">
        <f ca="1">('SUBSCRIBER BASE'!AT41*'DEVICE ASSUMPTIONS'!$F30)*'DEVICE ASSUMPTIONS'!$C30</f>
        <v>0</v>
      </c>
      <c r="AT77" s="494">
        <f ca="1">('SUBSCRIBER BASE'!AU41*'DEVICE ASSUMPTIONS'!$F30)*'DEVICE ASSUMPTIONS'!$C30</f>
        <v>0</v>
      </c>
      <c r="AU77" s="494">
        <f ca="1">('SUBSCRIBER BASE'!AV41*'DEVICE ASSUMPTIONS'!$F30)*'DEVICE ASSUMPTIONS'!$C30</f>
        <v>0</v>
      </c>
      <c r="AV77" s="494">
        <f ca="1">('SUBSCRIBER BASE'!AW41*'DEVICE ASSUMPTIONS'!$F30)*'DEVICE ASSUMPTIONS'!$C30</f>
        <v>0</v>
      </c>
      <c r="AW77" s="494">
        <f ca="1">('SUBSCRIBER BASE'!AX41*'DEVICE ASSUMPTIONS'!$F30)*'DEVICE ASSUMPTIONS'!$C30</f>
        <v>0</v>
      </c>
      <c r="AX77" s="494">
        <f ca="1">('SUBSCRIBER BASE'!AY41*'DEVICE ASSUMPTIONS'!$F30)*'DEVICE ASSUMPTIONS'!$C30</f>
        <v>0</v>
      </c>
      <c r="AY77" s="494">
        <f ca="1">('SUBSCRIBER BASE'!AZ41*'DEVICE ASSUMPTIONS'!$F30)*'DEVICE ASSUMPTIONS'!$C30</f>
        <v>0</v>
      </c>
      <c r="AZ77" s="494">
        <f ca="1">('SUBSCRIBER BASE'!BA41*'DEVICE ASSUMPTIONS'!$F30)*'DEVICE ASSUMPTIONS'!$C30</f>
        <v>0</v>
      </c>
      <c r="BA77" s="494">
        <f ca="1">('SUBSCRIBER BASE'!BB41*'DEVICE ASSUMPTIONS'!$F30)*'DEVICE ASSUMPTIONS'!$C30</f>
        <v>0</v>
      </c>
      <c r="BB77" s="494">
        <f ca="1">('SUBSCRIBER BASE'!BC41*'DEVICE ASSUMPTIONS'!$F30)*'DEVICE ASSUMPTIONS'!$C30</f>
        <v>0</v>
      </c>
      <c r="BC77" s="494">
        <f ca="1">('SUBSCRIBER BASE'!BD41*'DEVICE ASSUMPTIONS'!$F30)*'DEVICE ASSUMPTIONS'!$C30</f>
        <v>0</v>
      </c>
      <c r="BD77" s="494">
        <f ca="1">('SUBSCRIBER BASE'!BE41*'DEVICE ASSUMPTIONS'!$F30)*'DEVICE ASSUMPTIONS'!$C30</f>
        <v>0</v>
      </c>
      <c r="BE77" s="494">
        <f ca="1">('SUBSCRIBER BASE'!BF41*'DEVICE ASSUMPTIONS'!$F30)*'DEVICE ASSUMPTIONS'!$C30</f>
        <v>0</v>
      </c>
      <c r="BF77" s="494">
        <f ca="1">('SUBSCRIBER BASE'!BG41*'DEVICE ASSUMPTIONS'!$F30)*'DEVICE ASSUMPTIONS'!$C30</f>
        <v>0</v>
      </c>
      <c r="BG77" s="494">
        <f ca="1">('SUBSCRIBER BASE'!BH41*'DEVICE ASSUMPTIONS'!$F30)*'DEVICE ASSUMPTIONS'!$C30</f>
        <v>0</v>
      </c>
      <c r="BH77" s="494">
        <f ca="1">('SUBSCRIBER BASE'!BI41*'DEVICE ASSUMPTIONS'!$F30)*'DEVICE ASSUMPTIONS'!$C30</f>
        <v>0</v>
      </c>
      <c r="BI77" s="494">
        <f ca="1">('SUBSCRIBER BASE'!BJ41*'DEVICE ASSUMPTIONS'!$F30)*'DEVICE ASSUMPTIONS'!$C30</f>
        <v>0</v>
      </c>
      <c r="BJ77" s="494">
        <f ca="1">('SUBSCRIBER BASE'!BK41*'DEVICE ASSUMPTIONS'!$F30)*'DEVICE ASSUMPTIONS'!$C30</f>
        <v>0</v>
      </c>
      <c r="BK77" s="494">
        <f ca="1">('SUBSCRIBER BASE'!BL41*'DEVICE ASSUMPTIONS'!$F30)*'DEVICE ASSUMPTIONS'!$C30</f>
        <v>0</v>
      </c>
      <c r="BL77" s="494">
        <f ca="1">('SUBSCRIBER BASE'!BM41*'DEVICE ASSUMPTIONS'!$F30)*'DEVICE ASSUMPTIONS'!$C30</f>
        <v>0</v>
      </c>
      <c r="BM77" s="494">
        <f ca="1">('SUBSCRIBER BASE'!BN41*'DEVICE ASSUMPTIONS'!$F30)*'DEVICE ASSUMPTIONS'!$C30</f>
        <v>0</v>
      </c>
      <c r="BN77" s="494">
        <f ca="1">('SUBSCRIBER BASE'!BO41*'DEVICE ASSUMPTIONS'!$F30)*'DEVICE ASSUMPTIONS'!$C30</f>
        <v>0</v>
      </c>
      <c r="BO77" s="494">
        <f ca="1">('SUBSCRIBER BASE'!BP41*'DEVICE ASSUMPTIONS'!$F30)*'DEVICE ASSUMPTIONS'!$C30</f>
        <v>0</v>
      </c>
      <c r="BP77" s="494">
        <f ca="1">('SUBSCRIBER BASE'!BQ41*'DEVICE ASSUMPTIONS'!$F30)*'DEVICE ASSUMPTIONS'!$C30</f>
        <v>0</v>
      </c>
      <c r="BQ77" s="494">
        <f ca="1">('SUBSCRIBER BASE'!BR41*'DEVICE ASSUMPTIONS'!$F30)*'DEVICE ASSUMPTIONS'!$C30</f>
        <v>0</v>
      </c>
      <c r="BR77" s="494">
        <f ca="1">('SUBSCRIBER BASE'!BS41*'DEVICE ASSUMPTIONS'!$F30)*'DEVICE ASSUMPTIONS'!$C30</f>
        <v>0</v>
      </c>
    </row>
    <row r="78" spans="2:70" ht="25" customHeight="1" outlineLevel="1">
      <c r="B78" s="24" t="str">
        <f>'DEVICE ASSUMPTIONS'!B31</f>
        <v>200 MB</v>
      </c>
      <c r="C78" s="494">
        <f>('SUBSCRIBER BASE'!C42*'DEVICE ASSUMPTIONS'!$F31)*'DEVICE ASSUMPTIONS'!$C31</f>
        <v>0</v>
      </c>
      <c r="D78" s="494">
        <f>('SUBSCRIBER BASE'!D42*'DEVICE ASSUMPTIONS'!$F31)*'DEVICE ASSUMPTIONS'!$C31</f>
        <v>0</v>
      </c>
      <c r="E78" s="494">
        <f>('SUBSCRIBER BASE'!E42*'DEVICE ASSUMPTIONS'!$F31)*'DEVICE ASSUMPTIONS'!$C31</f>
        <v>0</v>
      </c>
      <c r="F78" s="494">
        <f>('SUBSCRIBER BASE'!F42*'DEVICE ASSUMPTIONS'!$F31)*'DEVICE ASSUMPTIONS'!$C31</f>
        <v>0</v>
      </c>
      <c r="G78" s="494">
        <f>('SUBSCRIBER BASE'!G42*'DEVICE ASSUMPTIONS'!$F31)*'DEVICE ASSUMPTIONS'!$C31</f>
        <v>0</v>
      </c>
      <c r="H78" s="494">
        <f>('SUBSCRIBER BASE'!H42*'DEVICE ASSUMPTIONS'!$F31)*'DEVICE ASSUMPTIONS'!$C31</f>
        <v>0</v>
      </c>
      <c r="I78" s="494">
        <f>('SUBSCRIBER BASE'!I42*'DEVICE ASSUMPTIONS'!$F31)*'DEVICE ASSUMPTIONS'!$C31</f>
        <v>0</v>
      </c>
      <c r="J78" s="494">
        <f>('SUBSCRIBER BASE'!J42*'DEVICE ASSUMPTIONS'!$F31)*'DEVICE ASSUMPTIONS'!$C31</f>
        <v>0</v>
      </c>
      <c r="K78" s="494">
        <f>('SUBSCRIBER BASE'!L42*'DEVICE ASSUMPTIONS'!$F31)*'DEVICE ASSUMPTIONS'!$C31</f>
        <v>0</v>
      </c>
      <c r="L78" s="494">
        <f>('SUBSCRIBER BASE'!M42*'DEVICE ASSUMPTIONS'!$F31)*'DEVICE ASSUMPTIONS'!$C31</f>
        <v>0</v>
      </c>
      <c r="M78" s="494">
        <f>('SUBSCRIBER BASE'!N42*'DEVICE ASSUMPTIONS'!$F31)*'DEVICE ASSUMPTIONS'!$C31</f>
        <v>0</v>
      </c>
      <c r="N78" s="494">
        <f>('SUBSCRIBER BASE'!O42*'DEVICE ASSUMPTIONS'!$F31)*'DEVICE ASSUMPTIONS'!$C31</f>
        <v>0</v>
      </c>
      <c r="O78" s="494">
        <f>('SUBSCRIBER BASE'!P42*'DEVICE ASSUMPTIONS'!$F31)*'DEVICE ASSUMPTIONS'!$C31</f>
        <v>0</v>
      </c>
      <c r="P78" s="494">
        <f>('SUBSCRIBER BASE'!Q42*'DEVICE ASSUMPTIONS'!$F31)*'DEVICE ASSUMPTIONS'!$C31</f>
        <v>0</v>
      </c>
      <c r="Q78" s="494">
        <f>('SUBSCRIBER BASE'!R42*'DEVICE ASSUMPTIONS'!$F31)*'DEVICE ASSUMPTIONS'!$C31</f>
        <v>0</v>
      </c>
      <c r="R78" s="494">
        <f>('SUBSCRIBER BASE'!S42*'DEVICE ASSUMPTIONS'!$F31)*'DEVICE ASSUMPTIONS'!$C31</f>
        <v>0</v>
      </c>
      <c r="S78" s="494">
        <f>('SUBSCRIBER BASE'!T42*'DEVICE ASSUMPTIONS'!$F31)*'DEVICE ASSUMPTIONS'!$C31</f>
        <v>0</v>
      </c>
      <c r="T78" s="494">
        <f>('SUBSCRIBER BASE'!U42*'DEVICE ASSUMPTIONS'!$F31)*'DEVICE ASSUMPTIONS'!$C31</f>
        <v>0</v>
      </c>
      <c r="U78" s="494">
        <f>('SUBSCRIBER BASE'!V42*'DEVICE ASSUMPTIONS'!$F31)*'DEVICE ASSUMPTIONS'!$C31</f>
        <v>0</v>
      </c>
      <c r="V78" s="494">
        <f>('SUBSCRIBER BASE'!W42*'DEVICE ASSUMPTIONS'!$F31)*'DEVICE ASSUMPTIONS'!$C31</f>
        <v>0</v>
      </c>
      <c r="W78" s="494">
        <f>('SUBSCRIBER BASE'!X42*'DEVICE ASSUMPTIONS'!$F31)*'DEVICE ASSUMPTIONS'!$C31</f>
        <v>0</v>
      </c>
      <c r="X78" s="494">
        <f>('SUBSCRIBER BASE'!Y42*'DEVICE ASSUMPTIONS'!$F31)*'DEVICE ASSUMPTIONS'!$C31</f>
        <v>0</v>
      </c>
      <c r="Y78" s="494">
        <f>('SUBSCRIBER BASE'!Z42*'DEVICE ASSUMPTIONS'!$F31)*'DEVICE ASSUMPTIONS'!$C31</f>
        <v>0</v>
      </c>
      <c r="Z78" s="494">
        <f>('SUBSCRIBER BASE'!AA42*'DEVICE ASSUMPTIONS'!$F31)*'DEVICE ASSUMPTIONS'!$C31</f>
        <v>0</v>
      </c>
      <c r="AA78" s="494">
        <f>('SUBSCRIBER BASE'!AB42*'DEVICE ASSUMPTIONS'!$F31)*'DEVICE ASSUMPTIONS'!$C31</f>
        <v>0</v>
      </c>
      <c r="AB78" s="494">
        <f>('SUBSCRIBER BASE'!AC42*'DEVICE ASSUMPTIONS'!$F31)*'DEVICE ASSUMPTIONS'!$C31</f>
        <v>0</v>
      </c>
      <c r="AC78" s="494">
        <f>('SUBSCRIBER BASE'!AD42*'DEVICE ASSUMPTIONS'!$F31)*'DEVICE ASSUMPTIONS'!$C31</f>
        <v>0</v>
      </c>
      <c r="AD78" s="494">
        <f>('SUBSCRIBER BASE'!AE42*'DEVICE ASSUMPTIONS'!$F31)*'DEVICE ASSUMPTIONS'!$C31</f>
        <v>0</v>
      </c>
      <c r="AE78" s="494">
        <f>('SUBSCRIBER BASE'!AF42*'DEVICE ASSUMPTIONS'!$F31)*'DEVICE ASSUMPTIONS'!$C31</f>
        <v>0</v>
      </c>
      <c r="AF78" s="494">
        <f>('SUBSCRIBER BASE'!AG42*'DEVICE ASSUMPTIONS'!$F31)*'DEVICE ASSUMPTIONS'!$C31</f>
        <v>0</v>
      </c>
      <c r="AG78" s="494">
        <f>('SUBSCRIBER BASE'!AH42*'DEVICE ASSUMPTIONS'!$F31)*'DEVICE ASSUMPTIONS'!$C31</f>
        <v>0</v>
      </c>
      <c r="AH78" s="494">
        <f>('SUBSCRIBER BASE'!AI42*'DEVICE ASSUMPTIONS'!$F31)*'DEVICE ASSUMPTIONS'!$C31</f>
        <v>0</v>
      </c>
      <c r="AI78" s="494">
        <f ca="1">('SUBSCRIBER BASE'!AJ42*'DEVICE ASSUMPTIONS'!$F31)*'DEVICE ASSUMPTIONS'!$C31</f>
        <v>0</v>
      </c>
      <c r="AJ78" s="494">
        <f ca="1">('SUBSCRIBER BASE'!AK42*'DEVICE ASSUMPTIONS'!$F31)*'DEVICE ASSUMPTIONS'!$C31</f>
        <v>0</v>
      </c>
      <c r="AK78" s="494">
        <f ca="1">('SUBSCRIBER BASE'!AL42*'DEVICE ASSUMPTIONS'!$F31)*'DEVICE ASSUMPTIONS'!$C31</f>
        <v>0</v>
      </c>
      <c r="AL78" s="494">
        <f ca="1">('SUBSCRIBER BASE'!AM42*'DEVICE ASSUMPTIONS'!$F31)*'DEVICE ASSUMPTIONS'!$C31</f>
        <v>0</v>
      </c>
      <c r="AM78" s="494">
        <f ca="1">('SUBSCRIBER BASE'!AN42*'DEVICE ASSUMPTIONS'!$F31)*'DEVICE ASSUMPTIONS'!$C31</f>
        <v>0</v>
      </c>
      <c r="AN78" s="494">
        <f ca="1">('SUBSCRIBER BASE'!AO42*'DEVICE ASSUMPTIONS'!$F31)*'DEVICE ASSUMPTIONS'!$C31</f>
        <v>0</v>
      </c>
      <c r="AO78" s="494">
        <f ca="1">('SUBSCRIBER BASE'!AP42*'DEVICE ASSUMPTIONS'!$F31)*'DEVICE ASSUMPTIONS'!$C31</f>
        <v>0</v>
      </c>
      <c r="AP78" s="494">
        <f ca="1">('SUBSCRIBER BASE'!AQ42*'DEVICE ASSUMPTIONS'!$F31)*'DEVICE ASSUMPTIONS'!$C31</f>
        <v>0</v>
      </c>
      <c r="AQ78" s="494">
        <f ca="1">('SUBSCRIBER BASE'!AR42*'DEVICE ASSUMPTIONS'!$F31)*'DEVICE ASSUMPTIONS'!$C31</f>
        <v>0</v>
      </c>
      <c r="AR78" s="494">
        <f ca="1">('SUBSCRIBER BASE'!AS42*'DEVICE ASSUMPTIONS'!$F31)*'DEVICE ASSUMPTIONS'!$C31</f>
        <v>0</v>
      </c>
      <c r="AS78" s="494">
        <f ca="1">('SUBSCRIBER BASE'!AT42*'DEVICE ASSUMPTIONS'!$F31)*'DEVICE ASSUMPTIONS'!$C31</f>
        <v>0</v>
      </c>
      <c r="AT78" s="494">
        <f ca="1">('SUBSCRIBER BASE'!AU42*'DEVICE ASSUMPTIONS'!$F31)*'DEVICE ASSUMPTIONS'!$C31</f>
        <v>0</v>
      </c>
      <c r="AU78" s="494">
        <f ca="1">('SUBSCRIBER BASE'!AV42*'DEVICE ASSUMPTIONS'!$F31)*'DEVICE ASSUMPTIONS'!$C31</f>
        <v>0</v>
      </c>
      <c r="AV78" s="494">
        <f ca="1">('SUBSCRIBER BASE'!AW42*'DEVICE ASSUMPTIONS'!$F31)*'DEVICE ASSUMPTIONS'!$C31</f>
        <v>0</v>
      </c>
      <c r="AW78" s="494">
        <f ca="1">('SUBSCRIBER BASE'!AX42*'DEVICE ASSUMPTIONS'!$F31)*'DEVICE ASSUMPTIONS'!$C31</f>
        <v>0</v>
      </c>
      <c r="AX78" s="494">
        <f ca="1">('SUBSCRIBER BASE'!AY42*'DEVICE ASSUMPTIONS'!$F31)*'DEVICE ASSUMPTIONS'!$C31</f>
        <v>0</v>
      </c>
      <c r="AY78" s="494">
        <f ca="1">('SUBSCRIBER BASE'!AZ42*'DEVICE ASSUMPTIONS'!$F31)*'DEVICE ASSUMPTIONS'!$C31</f>
        <v>0</v>
      </c>
      <c r="AZ78" s="494">
        <f ca="1">('SUBSCRIBER BASE'!BA42*'DEVICE ASSUMPTIONS'!$F31)*'DEVICE ASSUMPTIONS'!$C31</f>
        <v>0</v>
      </c>
      <c r="BA78" s="494">
        <f ca="1">('SUBSCRIBER BASE'!BB42*'DEVICE ASSUMPTIONS'!$F31)*'DEVICE ASSUMPTIONS'!$C31</f>
        <v>0</v>
      </c>
      <c r="BB78" s="494">
        <f ca="1">('SUBSCRIBER BASE'!BC42*'DEVICE ASSUMPTIONS'!$F31)*'DEVICE ASSUMPTIONS'!$C31</f>
        <v>0</v>
      </c>
      <c r="BC78" s="494">
        <f ca="1">('SUBSCRIBER BASE'!BD42*'DEVICE ASSUMPTIONS'!$F31)*'DEVICE ASSUMPTIONS'!$C31</f>
        <v>0</v>
      </c>
      <c r="BD78" s="494">
        <f ca="1">('SUBSCRIBER BASE'!BE42*'DEVICE ASSUMPTIONS'!$F31)*'DEVICE ASSUMPTIONS'!$C31</f>
        <v>0</v>
      </c>
      <c r="BE78" s="494">
        <f ca="1">('SUBSCRIBER BASE'!BF42*'DEVICE ASSUMPTIONS'!$F31)*'DEVICE ASSUMPTIONS'!$C31</f>
        <v>0</v>
      </c>
      <c r="BF78" s="494">
        <f ca="1">('SUBSCRIBER BASE'!BG42*'DEVICE ASSUMPTIONS'!$F31)*'DEVICE ASSUMPTIONS'!$C31</f>
        <v>0</v>
      </c>
      <c r="BG78" s="494">
        <f ca="1">('SUBSCRIBER BASE'!BH42*'DEVICE ASSUMPTIONS'!$F31)*'DEVICE ASSUMPTIONS'!$C31</f>
        <v>0</v>
      </c>
      <c r="BH78" s="494">
        <f ca="1">('SUBSCRIBER BASE'!BI42*'DEVICE ASSUMPTIONS'!$F31)*'DEVICE ASSUMPTIONS'!$C31</f>
        <v>0</v>
      </c>
      <c r="BI78" s="494">
        <f ca="1">('SUBSCRIBER BASE'!BJ42*'DEVICE ASSUMPTIONS'!$F31)*'DEVICE ASSUMPTIONS'!$C31</f>
        <v>0</v>
      </c>
      <c r="BJ78" s="494">
        <f ca="1">('SUBSCRIBER BASE'!BK42*'DEVICE ASSUMPTIONS'!$F31)*'DEVICE ASSUMPTIONS'!$C31</f>
        <v>0</v>
      </c>
      <c r="BK78" s="494">
        <f ca="1">('SUBSCRIBER BASE'!BL42*'DEVICE ASSUMPTIONS'!$F31)*'DEVICE ASSUMPTIONS'!$C31</f>
        <v>0</v>
      </c>
      <c r="BL78" s="494">
        <f ca="1">('SUBSCRIBER BASE'!BM42*'DEVICE ASSUMPTIONS'!$F31)*'DEVICE ASSUMPTIONS'!$C31</f>
        <v>0</v>
      </c>
      <c r="BM78" s="494">
        <f ca="1">('SUBSCRIBER BASE'!BN42*'DEVICE ASSUMPTIONS'!$F31)*'DEVICE ASSUMPTIONS'!$C31</f>
        <v>0</v>
      </c>
      <c r="BN78" s="494">
        <f ca="1">('SUBSCRIBER BASE'!BO42*'DEVICE ASSUMPTIONS'!$F31)*'DEVICE ASSUMPTIONS'!$C31</f>
        <v>0</v>
      </c>
      <c r="BO78" s="494">
        <f ca="1">('SUBSCRIBER BASE'!BP42*'DEVICE ASSUMPTIONS'!$F31)*'DEVICE ASSUMPTIONS'!$C31</f>
        <v>0</v>
      </c>
      <c r="BP78" s="494">
        <f ca="1">('SUBSCRIBER BASE'!BQ42*'DEVICE ASSUMPTIONS'!$F31)*'DEVICE ASSUMPTIONS'!$C31</f>
        <v>0</v>
      </c>
      <c r="BQ78" s="494">
        <f ca="1">('SUBSCRIBER BASE'!BR42*'DEVICE ASSUMPTIONS'!$F31)*'DEVICE ASSUMPTIONS'!$C31</f>
        <v>0</v>
      </c>
      <c r="BR78" s="494">
        <f ca="1">('SUBSCRIBER BASE'!BS42*'DEVICE ASSUMPTIONS'!$F31)*'DEVICE ASSUMPTIONS'!$C31</f>
        <v>0</v>
      </c>
    </row>
    <row r="79" spans="2:70" ht="25" customHeight="1" outlineLevel="1">
      <c r="B79" s="24" t="str">
        <f>'DEVICE ASSUMPTIONS'!B32</f>
        <v>500 MB</v>
      </c>
      <c r="C79" s="494">
        <f>('SUBSCRIBER BASE'!C43*'DEVICE ASSUMPTIONS'!$F32)*'DEVICE ASSUMPTIONS'!$C32</f>
        <v>0</v>
      </c>
      <c r="D79" s="494">
        <f>('SUBSCRIBER BASE'!D43*'DEVICE ASSUMPTIONS'!$F32)*'DEVICE ASSUMPTIONS'!$C32</f>
        <v>0</v>
      </c>
      <c r="E79" s="494">
        <f>('SUBSCRIBER BASE'!E43*'DEVICE ASSUMPTIONS'!$F32)*'DEVICE ASSUMPTIONS'!$C32</f>
        <v>0</v>
      </c>
      <c r="F79" s="494">
        <f>('SUBSCRIBER BASE'!F43*'DEVICE ASSUMPTIONS'!$F32)*'DEVICE ASSUMPTIONS'!$C32</f>
        <v>0</v>
      </c>
      <c r="G79" s="494">
        <f>('SUBSCRIBER BASE'!G43*'DEVICE ASSUMPTIONS'!$F32)*'DEVICE ASSUMPTIONS'!$C32</f>
        <v>0</v>
      </c>
      <c r="H79" s="494">
        <f>('SUBSCRIBER BASE'!H43*'DEVICE ASSUMPTIONS'!$F32)*'DEVICE ASSUMPTIONS'!$C32</f>
        <v>0</v>
      </c>
      <c r="I79" s="494">
        <f>('SUBSCRIBER BASE'!I43*'DEVICE ASSUMPTIONS'!$F32)*'DEVICE ASSUMPTIONS'!$C32</f>
        <v>0</v>
      </c>
      <c r="J79" s="494">
        <f>('SUBSCRIBER BASE'!J43*'DEVICE ASSUMPTIONS'!$F32)*'DEVICE ASSUMPTIONS'!$C32</f>
        <v>0</v>
      </c>
      <c r="K79" s="494">
        <f>('SUBSCRIBER BASE'!L43*'DEVICE ASSUMPTIONS'!$F32)*'DEVICE ASSUMPTIONS'!$C32</f>
        <v>0</v>
      </c>
      <c r="L79" s="494">
        <f>('SUBSCRIBER BASE'!M43*'DEVICE ASSUMPTIONS'!$F32)*'DEVICE ASSUMPTIONS'!$C32</f>
        <v>0</v>
      </c>
      <c r="M79" s="494">
        <f>('SUBSCRIBER BASE'!N43*'DEVICE ASSUMPTIONS'!$F32)*'DEVICE ASSUMPTIONS'!$C32</f>
        <v>0</v>
      </c>
      <c r="N79" s="494">
        <f>('SUBSCRIBER BASE'!O43*'DEVICE ASSUMPTIONS'!$F32)*'DEVICE ASSUMPTIONS'!$C32</f>
        <v>0</v>
      </c>
      <c r="O79" s="494">
        <f>('SUBSCRIBER BASE'!P43*'DEVICE ASSUMPTIONS'!$F32)*'DEVICE ASSUMPTIONS'!$C32</f>
        <v>0</v>
      </c>
      <c r="P79" s="494">
        <f>('SUBSCRIBER BASE'!Q43*'DEVICE ASSUMPTIONS'!$F32)*'DEVICE ASSUMPTIONS'!$C32</f>
        <v>0</v>
      </c>
      <c r="Q79" s="494">
        <f>('SUBSCRIBER BASE'!R43*'DEVICE ASSUMPTIONS'!$F32)*'DEVICE ASSUMPTIONS'!$C32</f>
        <v>0</v>
      </c>
      <c r="R79" s="494">
        <f>('SUBSCRIBER BASE'!S43*'DEVICE ASSUMPTIONS'!$F32)*'DEVICE ASSUMPTIONS'!$C32</f>
        <v>0</v>
      </c>
      <c r="S79" s="494">
        <f>('SUBSCRIBER BASE'!T43*'DEVICE ASSUMPTIONS'!$F32)*'DEVICE ASSUMPTIONS'!$C32</f>
        <v>0</v>
      </c>
      <c r="T79" s="494">
        <f>('SUBSCRIBER BASE'!U43*'DEVICE ASSUMPTIONS'!$F32)*'DEVICE ASSUMPTIONS'!$C32</f>
        <v>0</v>
      </c>
      <c r="U79" s="494">
        <f>('SUBSCRIBER BASE'!V43*'DEVICE ASSUMPTIONS'!$F32)*'DEVICE ASSUMPTIONS'!$C32</f>
        <v>0</v>
      </c>
      <c r="V79" s="494">
        <f>('SUBSCRIBER BASE'!W43*'DEVICE ASSUMPTIONS'!$F32)*'DEVICE ASSUMPTIONS'!$C32</f>
        <v>0</v>
      </c>
      <c r="W79" s="494">
        <f>('SUBSCRIBER BASE'!X43*'DEVICE ASSUMPTIONS'!$F32)*'DEVICE ASSUMPTIONS'!$C32</f>
        <v>0</v>
      </c>
      <c r="X79" s="494">
        <f>('SUBSCRIBER BASE'!Y43*'DEVICE ASSUMPTIONS'!$F32)*'DEVICE ASSUMPTIONS'!$C32</f>
        <v>0</v>
      </c>
      <c r="Y79" s="494">
        <f>('SUBSCRIBER BASE'!Z43*'DEVICE ASSUMPTIONS'!$F32)*'DEVICE ASSUMPTIONS'!$C32</f>
        <v>0</v>
      </c>
      <c r="Z79" s="494">
        <f>('SUBSCRIBER BASE'!AA43*'DEVICE ASSUMPTIONS'!$F32)*'DEVICE ASSUMPTIONS'!$C32</f>
        <v>0</v>
      </c>
      <c r="AA79" s="494">
        <f>('SUBSCRIBER BASE'!AB43*'DEVICE ASSUMPTIONS'!$F32)*'DEVICE ASSUMPTIONS'!$C32</f>
        <v>0</v>
      </c>
      <c r="AB79" s="494">
        <f>('SUBSCRIBER BASE'!AC43*'DEVICE ASSUMPTIONS'!$F32)*'DEVICE ASSUMPTIONS'!$C32</f>
        <v>0</v>
      </c>
      <c r="AC79" s="494">
        <f>('SUBSCRIBER BASE'!AD43*'DEVICE ASSUMPTIONS'!$F32)*'DEVICE ASSUMPTIONS'!$C32</f>
        <v>0</v>
      </c>
      <c r="AD79" s="494">
        <f>('SUBSCRIBER BASE'!AE43*'DEVICE ASSUMPTIONS'!$F32)*'DEVICE ASSUMPTIONS'!$C32</f>
        <v>0</v>
      </c>
      <c r="AE79" s="494">
        <f>('SUBSCRIBER BASE'!AF43*'DEVICE ASSUMPTIONS'!$F32)*'DEVICE ASSUMPTIONS'!$C32</f>
        <v>0</v>
      </c>
      <c r="AF79" s="494">
        <f>('SUBSCRIBER BASE'!AG43*'DEVICE ASSUMPTIONS'!$F32)*'DEVICE ASSUMPTIONS'!$C32</f>
        <v>0</v>
      </c>
      <c r="AG79" s="494">
        <f>('SUBSCRIBER BASE'!AH43*'DEVICE ASSUMPTIONS'!$F32)*'DEVICE ASSUMPTIONS'!$C32</f>
        <v>0</v>
      </c>
      <c r="AH79" s="494">
        <f>('SUBSCRIBER BASE'!AI43*'DEVICE ASSUMPTIONS'!$F32)*'DEVICE ASSUMPTIONS'!$C32</f>
        <v>0</v>
      </c>
      <c r="AI79" s="494">
        <f ca="1">('SUBSCRIBER BASE'!AJ43*'DEVICE ASSUMPTIONS'!$F32)*'DEVICE ASSUMPTIONS'!$C32</f>
        <v>0</v>
      </c>
      <c r="AJ79" s="494">
        <f ca="1">('SUBSCRIBER BASE'!AK43*'DEVICE ASSUMPTIONS'!$F32)*'DEVICE ASSUMPTIONS'!$C32</f>
        <v>0</v>
      </c>
      <c r="AK79" s="494">
        <f ca="1">('SUBSCRIBER BASE'!AL43*'DEVICE ASSUMPTIONS'!$F32)*'DEVICE ASSUMPTIONS'!$C32</f>
        <v>0</v>
      </c>
      <c r="AL79" s="494">
        <f ca="1">('SUBSCRIBER BASE'!AM43*'DEVICE ASSUMPTIONS'!$F32)*'DEVICE ASSUMPTIONS'!$C32</f>
        <v>0</v>
      </c>
      <c r="AM79" s="494">
        <f ca="1">('SUBSCRIBER BASE'!AN43*'DEVICE ASSUMPTIONS'!$F32)*'DEVICE ASSUMPTIONS'!$C32</f>
        <v>0</v>
      </c>
      <c r="AN79" s="494">
        <f ca="1">('SUBSCRIBER BASE'!AO43*'DEVICE ASSUMPTIONS'!$F32)*'DEVICE ASSUMPTIONS'!$C32</f>
        <v>0</v>
      </c>
      <c r="AO79" s="494">
        <f ca="1">('SUBSCRIBER BASE'!AP43*'DEVICE ASSUMPTIONS'!$F32)*'DEVICE ASSUMPTIONS'!$C32</f>
        <v>0</v>
      </c>
      <c r="AP79" s="494">
        <f ca="1">('SUBSCRIBER BASE'!AQ43*'DEVICE ASSUMPTIONS'!$F32)*'DEVICE ASSUMPTIONS'!$C32</f>
        <v>0</v>
      </c>
      <c r="AQ79" s="494">
        <f ca="1">('SUBSCRIBER BASE'!AR43*'DEVICE ASSUMPTIONS'!$F32)*'DEVICE ASSUMPTIONS'!$C32</f>
        <v>0</v>
      </c>
      <c r="AR79" s="494">
        <f ca="1">('SUBSCRIBER BASE'!AS43*'DEVICE ASSUMPTIONS'!$F32)*'DEVICE ASSUMPTIONS'!$C32</f>
        <v>0</v>
      </c>
      <c r="AS79" s="494">
        <f ca="1">('SUBSCRIBER BASE'!AT43*'DEVICE ASSUMPTIONS'!$F32)*'DEVICE ASSUMPTIONS'!$C32</f>
        <v>0</v>
      </c>
      <c r="AT79" s="494">
        <f ca="1">('SUBSCRIBER BASE'!AU43*'DEVICE ASSUMPTIONS'!$F32)*'DEVICE ASSUMPTIONS'!$C32</f>
        <v>0</v>
      </c>
      <c r="AU79" s="494">
        <f ca="1">('SUBSCRIBER BASE'!AV43*'DEVICE ASSUMPTIONS'!$F32)*'DEVICE ASSUMPTIONS'!$C32</f>
        <v>0</v>
      </c>
      <c r="AV79" s="494">
        <f ca="1">('SUBSCRIBER BASE'!AW43*'DEVICE ASSUMPTIONS'!$F32)*'DEVICE ASSUMPTIONS'!$C32</f>
        <v>0</v>
      </c>
      <c r="AW79" s="494">
        <f ca="1">('SUBSCRIBER BASE'!AX43*'DEVICE ASSUMPTIONS'!$F32)*'DEVICE ASSUMPTIONS'!$C32</f>
        <v>0</v>
      </c>
      <c r="AX79" s="494">
        <f ca="1">('SUBSCRIBER BASE'!AY43*'DEVICE ASSUMPTIONS'!$F32)*'DEVICE ASSUMPTIONS'!$C32</f>
        <v>0</v>
      </c>
      <c r="AY79" s="494">
        <f ca="1">('SUBSCRIBER BASE'!AZ43*'DEVICE ASSUMPTIONS'!$F32)*'DEVICE ASSUMPTIONS'!$C32</f>
        <v>0</v>
      </c>
      <c r="AZ79" s="494">
        <f ca="1">('SUBSCRIBER BASE'!BA43*'DEVICE ASSUMPTIONS'!$F32)*'DEVICE ASSUMPTIONS'!$C32</f>
        <v>0</v>
      </c>
      <c r="BA79" s="494">
        <f ca="1">('SUBSCRIBER BASE'!BB43*'DEVICE ASSUMPTIONS'!$F32)*'DEVICE ASSUMPTIONS'!$C32</f>
        <v>0</v>
      </c>
      <c r="BB79" s="494">
        <f ca="1">('SUBSCRIBER BASE'!BC43*'DEVICE ASSUMPTIONS'!$F32)*'DEVICE ASSUMPTIONS'!$C32</f>
        <v>0</v>
      </c>
      <c r="BC79" s="494">
        <f ca="1">('SUBSCRIBER BASE'!BD43*'DEVICE ASSUMPTIONS'!$F32)*'DEVICE ASSUMPTIONS'!$C32</f>
        <v>0</v>
      </c>
      <c r="BD79" s="494">
        <f ca="1">('SUBSCRIBER BASE'!BE43*'DEVICE ASSUMPTIONS'!$F32)*'DEVICE ASSUMPTIONS'!$C32</f>
        <v>0</v>
      </c>
      <c r="BE79" s="494">
        <f ca="1">('SUBSCRIBER BASE'!BF43*'DEVICE ASSUMPTIONS'!$F32)*'DEVICE ASSUMPTIONS'!$C32</f>
        <v>0</v>
      </c>
      <c r="BF79" s="494">
        <f ca="1">('SUBSCRIBER BASE'!BG43*'DEVICE ASSUMPTIONS'!$F32)*'DEVICE ASSUMPTIONS'!$C32</f>
        <v>0</v>
      </c>
      <c r="BG79" s="494">
        <f ca="1">('SUBSCRIBER BASE'!BH43*'DEVICE ASSUMPTIONS'!$F32)*'DEVICE ASSUMPTIONS'!$C32</f>
        <v>0</v>
      </c>
      <c r="BH79" s="494">
        <f ca="1">('SUBSCRIBER BASE'!BI43*'DEVICE ASSUMPTIONS'!$F32)*'DEVICE ASSUMPTIONS'!$C32</f>
        <v>0</v>
      </c>
      <c r="BI79" s="494">
        <f ca="1">('SUBSCRIBER BASE'!BJ43*'DEVICE ASSUMPTIONS'!$F32)*'DEVICE ASSUMPTIONS'!$C32</f>
        <v>0</v>
      </c>
      <c r="BJ79" s="494">
        <f ca="1">('SUBSCRIBER BASE'!BK43*'DEVICE ASSUMPTIONS'!$F32)*'DEVICE ASSUMPTIONS'!$C32</f>
        <v>0</v>
      </c>
      <c r="BK79" s="494">
        <f ca="1">('SUBSCRIBER BASE'!BL43*'DEVICE ASSUMPTIONS'!$F32)*'DEVICE ASSUMPTIONS'!$C32</f>
        <v>0</v>
      </c>
      <c r="BL79" s="494">
        <f ca="1">('SUBSCRIBER BASE'!BM43*'DEVICE ASSUMPTIONS'!$F32)*'DEVICE ASSUMPTIONS'!$C32</f>
        <v>0</v>
      </c>
      <c r="BM79" s="494">
        <f ca="1">('SUBSCRIBER BASE'!BN43*'DEVICE ASSUMPTIONS'!$F32)*'DEVICE ASSUMPTIONS'!$C32</f>
        <v>0</v>
      </c>
      <c r="BN79" s="494">
        <f ca="1">('SUBSCRIBER BASE'!BO43*'DEVICE ASSUMPTIONS'!$F32)*'DEVICE ASSUMPTIONS'!$C32</f>
        <v>0</v>
      </c>
      <c r="BO79" s="494">
        <f ca="1">('SUBSCRIBER BASE'!BP43*'DEVICE ASSUMPTIONS'!$F32)*'DEVICE ASSUMPTIONS'!$C32</f>
        <v>0</v>
      </c>
      <c r="BP79" s="494">
        <f ca="1">('SUBSCRIBER BASE'!BQ43*'DEVICE ASSUMPTIONS'!$F32)*'DEVICE ASSUMPTIONS'!$C32</f>
        <v>0</v>
      </c>
      <c r="BQ79" s="494">
        <f ca="1">('SUBSCRIBER BASE'!BR43*'DEVICE ASSUMPTIONS'!$F32)*'DEVICE ASSUMPTIONS'!$C32</f>
        <v>0</v>
      </c>
      <c r="BR79" s="494">
        <f ca="1">('SUBSCRIBER BASE'!BS43*'DEVICE ASSUMPTIONS'!$F32)*'DEVICE ASSUMPTIONS'!$C32</f>
        <v>0</v>
      </c>
    </row>
    <row r="80" spans="2:70" ht="25" customHeight="1" outlineLevel="1">
      <c r="B80" s="24" t="str">
        <f>'DEVICE ASSUMPTIONS'!B33</f>
        <v>1.2 GB</v>
      </c>
      <c r="C80" s="494">
        <f>('SUBSCRIBER BASE'!C44*'DEVICE ASSUMPTIONS'!$F33)*'DEVICE ASSUMPTIONS'!$C33</f>
        <v>0</v>
      </c>
      <c r="D80" s="494">
        <f>('SUBSCRIBER BASE'!D44*'DEVICE ASSUMPTIONS'!$F33)*'DEVICE ASSUMPTIONS'!$C33</f>
        <v>0</v>
      </c>
      <c r="E80" s="494">
        <f>('SUBSCRIBER BASE'!E44*'DEVICE ASSUMPTIONS'!$F33)*'DEVICE ASSUMPTIONS'!$C33</f>
        <v>0</v>
      </c>
      <c r="F80" s="494">
        <f>('SUBSCRIBER BASE'!F44*'DEVICE ASSUMPTIONS'!$F33)*'DEVICE ASSUMPTIONS'!$C33</f>
        <v>0</v>
      </c>
      <c r="G80" s="494">
        <f>('SUBSCRIBER BASE'!G44*'DEVICE ASSUMPTIONS'!$F33)*'DEVICE ASSUMPTIONS'!$C33</f>
        <v>0</v>
      </c>
      <c r="H80" s="494">
        <f>('SUBSCRIBER BASE'!H44*'DEVICE ASSUMPTIONS'!$F33)*'DEVICE ASSUMPTIONS'!$C33</f>
        <v>0</v>
      </c>
      <c r="I80" s="494">
        <f>('SUBSCRIBER BASE'!I44*'DEVICE ASSUMPTIONS'!$F33)*'DEVICE ASSUMPTIONS'!$C33</f>
        <v>0</v>
      </c>
      <c r="J80" s="494">
        <f>('SUBSCRIBER BASE'!J44*'DEVICE ASSUMPTIONS'!$F33)*'DEVICE ASSUMPTIONS'!$C33</f>
        <v>0</v>
      </c>
      <c r="K80" s="494">
        <f>('SUBSCRIBER BASE'!L44*'DEVICE ASSUMPTIONS'!$F33)*'DEVICE ASSUMPTIONS'!$C33</f>
        <v>0</v>
      </c>
      <c r="L80" s="494">
        <f>('SUBSCRIBER BASE'!M44*'DEVICE ASSUMPTIONS'!$F33)*'DEVICE ASSUMPTIONS'!$C33</f>
        <v>0</v>
      </c>
      <c r="M80" s="494">
        <f>('SUBSCRIBER BASE'!N44*'DEVICE ASSUMPTIONS'!$F33)*'DEVICE ASSUMPTIONS'!$C33</f>
        <v>0</v>
      </c>
      <c r="N80" s="494">
        <f>('SUBSCRIBER BASE'!O44*'DEVICE ASSUMPTIONS'!$F33)*'DEVICE ASSUMPTIONS'!$C33</f>
        <v>0</v>
      </c>
      <c r="O80" s="494">
        <f>('SUBSCRIBER BASE'!P44*'DEVICE ASSUMPTIONS'!$F33)*'DEVICE ASSUMPTIONS'!$C33</f>
        <v>0</v>
      </c>
      <c r="P80" s="494">
        <f>('SUBSCRIBER BASE'!Q44*'DEVICE ASSUMPTIONS'!$F33)*'DEVICE ASSUMPTIONS'!$C33</f>
        <v>0</v>
      </c>
      <c r="Q80" s="494">
        <f>('SUBSCRIBER BASE'!R44*'DEVICE ASSUMPTIONS'!$F33)*'DEVICE ASSUMPTIONS'!$C33</f>
        <v>0</v>
      </c>
      <c r="R80" s="494">
        <f>('SUBSCRIBER BASE'!S44*'DEVICE ASSUMPTIONS'!$F33)*'DEVICE ASSUMPTIONS'!$C33</f>
        <v>0</v>
      </c>
      <c r="S80" s="494">
        <f>('SUBSCRIBER BASE'!T44*'DEVICE ASSUMPTIONS'!$F33)*'DEVICE ASSUMPTIONS'!$C33</f>
        <v>0</v>
      </c>
      <c r="T80" s="494">
        <f>('SUBSCRIBER BASE'!U44*'DEVICE ASSUMPTIONS'!$F33)*'DEVICE ASSUMPTIONS'!$C33</f>
        <v>0</v>
      </c>
      <c r="U80" s="494">
        <f>('SUBSCRIBER BASE'!V44*'DEVICE ASSUMPTIONS'!$F33)*'DEVICE ASSUMPTIONS'!$C33</f>
        <v>0</v>
      </c>
      <c r="V80" s="494">
        <f>('SUBSCRIBER BASE'!W44*'DEVICE ASSUMPTIONS'!$F33)*'DEVICE ASSUMPTIONS'!$C33</f>
        <v>0</v>
      </c>
      <c r="W80" s="494">
        <f>('SUBSCRIBER BASE'!X44*'DEVICE ASSUMPTIONS'!$F33)*'DEVICE ASSUMPTIONS'!$C33</f>
        <v>0</v>
      </c>
      <c r="X80" s="494">
        <f>('SUBSCRIBER BASE'!Y44*'DEVICE ASSUMPTIONS'!$F33)*'DEVICE ASSUMPTIONS'!$C33</f>
        <v>0</v>
      </c>
      <c r="Y80" s="494">
        <f>('SUBSCRIBER BASE'!Z44*'DEVICE ASSUMPTIONS'!$F33)*'DEVICE ASSUMPTIONS'!$C33</f>
        <v>0</v>
      </c>
      <c r="Z80" s="494">
        <f>('SUBSCRIBER BASE'!AA44*'DEVICE ASSUMPTIONS'!$F33)*'DEVICE ASSUMPTIONS'!$C33</f>
        <v>0</v>
      </c>
      <c r="AA80" s="494">
        <f>('SUBSCRIBER BASE'!AB44*'DEVICE ASSUMPTIONS'!$F33)*'DEVICE ASSUMPTIONS'!$C33</f>
        <v>0</v>
      </c>
      <c r="AB80" s="494">
        <f>('SUBSCRIBER BASE'!AC44*'DEVICE ASSUMPTIONS'!$F33)*'DEVICE ASSUMPTIONS'!$C33</f>
        <v>0</v>
      </c>
      <c r="AC80" s="494">
        <f>('SUBSCRIBER BASE'!AD44*'DEVICE ASSUMPTIONS'!$F33)*'DEVICE ASSUMPTIONS'!$C33</f>
        <v>0</v>
      </c>
      <c r="AD80" s="494">
        <f>('SUBSCRIBER BASE'!AE44*'DEVICE ASSUMPTIONS'!$F33)*'DEVICE ASSUMPTIONS'!$C33</f>
        <v>0</v>
      </c>
      <c r="AE80" s="494">
        <f>('SUBSCRIBER BASE'!AF44*'DEVICE ASSUMPTIONS'!$F33)*'DEVICE ASSUMPTIONS'!$C33</f>
        <v>0</v>
      </c>
      <c r="AF80" s="494">
        <f>('SUBSCRIBER BASE'!AG44*'DEVICE ASSUMPTIONS'!$F33)*'DEVICE ASSUMPTIONS'!$C33</f>
        <v>0</v>
      </c>
      <c r="AG80" s="494">
        <f>('SUBSCRIBER BASE'!AH44*'DEVICE ASSUMPTIONS'!$F33)*'DEVICE ASSUMPTIONS'!$C33</f>
        <v>0</v>
      </c>
      <c r="AH80" s="494">
        <f>('SUBSCRIBER BASE'!AI44*'DEVICE ASSUMPTIONS'!$F33)*'DEVICE ASSUMPTIONS'!$C33</f>
        <v>0</v>
      </c>
      <c r="AI80" s="494">
        <f ca="1">('SUBSCRIBER BASE'!AJ44*'DEVICE ASSUMPTIONS'!$F33)*'DEVICE ASSUMPTIONS'!$C33</f>
        <v>0</v>
      </c>
      <c r="AJ80" s="494">
        <f ca="1">('SUBSCRIBER BASE'!AK44*'DEVICE ASSUMPTIONS'!$F33)*'DEVICE ASSUMPTIONS'!$C33</f>
        <v>0</v>
      </c>
      <c r="AK80" s="494">
        <f ca="1">('SUBSCRIBER BASE'!AL44*'DEVICE ASSUMPTIONS'!$F33)*'DEVICE ASSUMPTIONS'!$C33</f>
        <v>0</v>
      </c>
      <c r="AL80" s="494">
        <f ca="1">('SUBSCRIBER BASE'!AM44*'DEVICE ASSUMPTIONS'!$F33)*'DEVICE ASSUMPTIONS'!$C33</f>
        <v>0</v>
      </c>
      <c r="AM80" s="494">
        <f ca="1">('SUBSCRIBER BASE'!AN44*'DEVICE ASSUMPTIONS'!$F33)*'DEVICE ASSUMPTIONS'!$C33</f>
        <v>0</v>
      </c>
      <c r="AN80" s="494">
        <f ca="1">('SUBSCRIBER BASE'!AO44*'DEVICE ASSUMPTIONS'!$F33)*'DEVICE ASSUMPTIONS'!$C33</f>
        <v>0</v>
      </c>
      <c r="AO80" s="494">
        <f ca="1">('SUBSCRIBER BASE'!AP44*'DEVICE ASSUMPTIONS'!$F33)*'DEVICE ASSUMPTIONS'!$C33</f>
        <v>0</v>
      </c>
      <c r="AP80" s="494">
        <f ca="1">('SUBSCRIBER BASE'!AQ44*'DEVICE ASSUMPTIONS'!$F33)*'DEVICE ASSUMPTIONS'!$C33</f>
        <v>0</v>
      </c>
      <c r="AQ80" s="494">
        <f ca="1">('SUBSCRIBER BASE'!AR44*'DEVICE ASSUMPTIONS'!$F33)*'DEVICE ASSUMPTIONS'!$C33</f>
        <v>0</v>
      </c>
      <c r="AR80" s="494">
        <f ca="1">('SUBSCRIBER BASE'!AS44*'DEVICE ASSUMPTIONS'!$F33)*'DEVICE ASSUMPTIONS'!$C33</f>
        <v>0</v>
      </c>
      <c r="AS80" s="494">
        <f ca="1">('SUBSCRIBER BASE'!AT44*'DEVICE ASSUMPTIONS'!$F33)*'DEVICE ASSUMPTIONS'!$C33</f>
        <v>0</v>
      </c>
      <c r="AT80" s="494">
        <f ca="1">('SUBSCRIBER BASE'!AU44*'DEVICE ASSUMPTIONS'!$F33)*'DEVICE ASSUMPTIONS'!$C33</f>
        <v>0</v>
      </c>
      <c r="AU80" s="494">
        <f ca="1">('SUBSCRIBER BASE'!AV44*'DEVICE ASSUMPTIONS'!$F33)*'DEVICE ASSUMPTIONS'!$C33</f>
        <v>0</v>
      </c>
      <c r="AV80" s="494">
        <f ca="1">('SUBSCRIBER BASE'!AW44*'DEVICE ASSUMPTIONS'!$F33)*'DEVICE ASSUMPTIONS'!$C33</f>
        <v>0</v>
      </c>
      <c r="AW80" s="494">
        <f ca="1">('SUBSCRIBER BASE'!AX44*'DEVICE ASSUMPTIONS'!$F33)*'DEVICE ASSUMPTIONS'!$C33</f>
        <v>0</v>
      </c>
      <c r="AX80" s="494">
        <f ca="1">('SUBSCRIBER BASE'!AY44*'DEVICE ASSUMPTIONS'!$F33)*'DEVICE ASSUMPTIONS'!$C33</f>
        <v>0</v>
      </c>
      <c r="AY80" s="494">
        <f ca="1">('SUBSCRIBER BASE'!AZ44*'DEVICE ASSUMPTIONS'!$F33)*'DEVICE ASSUMPTIONS'!$C33</f>
        <v>0</v>
      </c>
      <c r="AZ80" s="494">
        <f ca="1">('SUBSCRIBER BASE'!BA44*'DEVICE ASSUMPTIONS'!$F33)*'DEVICE ASSUMPTIONS'!$C33</f>
        <v>0</v>
      </c>
      <c r="BA80" s="494">
        <f ca="1">('SUBSCRIBER BASE'!BB44*'DEVICE ASSUMPTIONS'!$F33)*'DEVICE ASSUMPTIONS'!$C33</f>
        <v>0</v>
      </c>
      <c r="BB80" s="494">
        <f ca="1">('SUBSCRIBER BASE'!BC44*'DEVICE ASSUMPTIONS'!$F33)*'DEVICE ASSUMPTIONS'!$C33</f>
        <v>0</v>
      </c>
      <c r="BC80" s="494">
        <f ca="1">('SUBSCRIBER BASE'!BD44*'DEVICE ASSUMPTIONS'!$F33)*'DEVICE ASSUMPTIONS'!$C33</f>
        <v>0</v>
      </c>
      <c r="BD80" s="494">
        <f ca="1">('SUBSCRIBER BASE'!BE44*'DEVICE ASSUMPTIONS'!$F33)*'DEVICE ASSUMPTIONS'!$C33</f>
        <v>0</v>
      </c>
      <c r="BE80" s="494">
        <f ca="1">('SUBSCRIBER BASE'!BF44*'DEVICE ASSUMPTIONS'!$F33)*'DEVICE ASSUMPTIONS'!$C33</f>
        <v>0</v>
      </c>
      <c r="BF80" s="494">
        <f ca="1">('SUBSCRIBER BASE'!BG44*'DEVICE ASSUMPTIONS'!$F33)*'DEVICE ASSUMPTIONS'!$C33</f>
        <v>0</v>
      </c>
      <c r="BG80" s="494">
        <f ca="1">('SUBSCRIBER BASE'!BH44*'DEVICE ASSUMPTIONS'!$F33)*'DEVICE ASSUMPTIONS'!$C33</f>
        <v>0</v>
      </c>
      <c r="BH80" s="494">
        <f ca="1">('SUBSCRIBER BASE'!BI44*'DEVICE ASSUMPTIONS'!$F33)*'DEVICE ASSUMPTIONS'!$C33</f>
        <v>0</v>
      </c>
      <c r="BI80" s="494">
        <f ca="1">('SUBSCRIBER BASE'!BJ44*'DEVICE ASSUMPTIONS'!$F33)*'DEVICE ASSUMPTIONS'!$C33</f>
        <v>0</v>
      </c>
      <c r="BJ80" s="494">
        <f ca="1">('SUBSCRIBER BASE'!BK44*'DEVICE ASSUMPTIONS'!$F33)*'DEVICE ASSUMPTIONS'!$C33</f>
        <v>0</v>
      </c>
      <c r="BK80" s="494">
        <f ca="1">('SUBSCRIBER BASE'!BL44*'DEVICE ASSUMPTIONS'!$F33)*'DEVICE ASSUMPTIONS'!$C33</f>
        <v>0</v>
      </c>
      <c r="BL80" s="494">
        <f ca="1">('SUBSCRIBER BASE'!BM44*'DEVICE ASSUMPTIONS'!$F33)*'DEVICE ASSUMPTIONS'!$C33</f>
        <v>0</v>
      </c>
      <c r="BM80" s="494">
        <f ca="1">('SUBSCRIBER BASE'!BN44*'DEVICE ASSUMPTIONS'!$F33)*'DEVICE ASSUMPTIONS'!$C33</f>
        <v>0</v>
      </c>
      <c r="BN80" s="494">
        <f ca="1">('SUBSCRIBER BASE'!BO44*'DEVICE ASSUMPTIONS'!$F33)*'DEVICE ASSUMPTIONS'!$C33</f>
        <v>0</v>
      </c>
      <c r="BO80" s="494">
        <f ca="1">('SUBSCRIBER BASE'!BP44*'DEVICE ASSUMPTIONS'!$F33)*'DEVICE ASSUMPTIONS'!$C33</f>
        <v>0</v>
      </c>
      <c r="BP80" s="494">
        <f ca="1">('SUBSCRIBER BASE'!BQ44*'DEVICE ASSUMPTIONS'!$F33)*'DEVICE ASSUMPTIONS'!$C33</f>
        <v>0</v>
      </c>
      <c r="BQ80" s="494">
        <f ca="1">('SUBSCRIBER BASE'!BR44*'DEVICE ASSUMPTIONS'!$F33)*'DEVICE ASSUMPTIONS'!$C33</f>
        <v>0</v>
      </c>
      <c r="BR80" s="494">
        <f ca="1">('SUBSCRIBER BASE'!BS44*'DEVICE ASSUMPTIONS'!$F33)*'DEVICE ASSUMPTIONS'!$C33</f>
        <v>0</v>
      </c>
    </row>
    <row r="81" spans="2:70" ht="25" customHeight="1" outlineLevel="1">
      <c r="B81" s="24" t="str">
        <f>'DEVICE ASSUMPTIONS'!B34</f>
        <v>2.5 GB</v>
      </c>
      <c r="C81" s="494">
        <f>('SUBSCRIBER BASE'!C45*'DEVICE ASSUMPTIONS'!$F34)*'DEVICE ASSUMPTIONS'!$C34</f>
        <v>0</v>
      </c>
      <c r="D81" s="494">
        <f>('SUBSCRIBER BASE'!D45*'DEVICE ASSUMPTIONS'!$F34)*'DEVICE ASSUMPTIONS'!$C34</f>
        <v>0</v>
      </c>
      <c r="E81" s="494">
        <f>('SUBSCRIBER BASE'!E45*'DEVICE ASSUMPTIONS'!$F34)*'DEVICE ASSUMPTIONS'!$C34</f>
        <v>0</v>
      </c>
      <c r="F81" s="494">
        <f>('SUBSCRIBER BASE'!F45*'DEVICE ASSUMPTIONS'!$F34)*'DEVICE ASSUMPTIONS'!$C34</f>
        <v>0</v>
      </c>
      <c r="G81" s="494">
        <f>('SUBSCRIBER BASE'!G45*'DEVICE ASSUMPTIONS'!$F34)*'DEVICE ASSUMPTIONS'!$C34</f>
        <v>0</v>
      </c>
      <c r="H81" s="494">
        <f>('SUBSCRIBER BASE'!H45*'DEVICE ASSUMPTIONS'!$F34)*'DEVICE ASSUMPTIONS'!$C34</f>
        <v>0</v>
      </c>
      <c r="I81" s="494">
        <f>('SUBSCRIBER BASE'!I45*'DEVICE ASSUMPTIONS'!$F34)*'DEVICE ASSUMPTIONS'!$C34</f>
        <v>0</v>
      </c>
      <c r="J81" s="494">
        <f>('SUBSCRIBER BASE'!J45*'DEVICE ASSUMPTIONS'!$F34)*'DEVICE ASSUMPTIONS'!$C34</f>
        <v>0</v>
      </c>
      <c r="K81" s="494">
        <f>('SUBSCRIBER BASE'!L45*'DEVICE ASSUMPTIONS'!$F34)*'DEVICE ASSUMPTIONS'!$C34</f>
        <v>0</v>
      </c>
      <c r="L81" s="494">
        <f>('SUBSCRIBER BASE'!M45*'DEVICE ASSUMPTIONS'!$F34)*'DEVICE ASSUMPTIONS'!$C34</f>
        <v>0</v>
      </c>
      <c r="M81" s="494">
        <f>('SUBSCRIBER BASE'!N45*'DEVICE ASSUMPTIONS'!$F34)*'DEVICE ASSUMPTIONS'!$C34</f>
        <v>0</v>
      </c>
      <c r="N81" s="494">
        <f>('SUBSCRIBER BASE'!O45*'DEVICE ASSUMPTIONS'!$F34)*'DEVICE ASSUMPTIONS'!$C34</f>
        <v>0</v>
      </c>
      <c r="O81" s="494">
        <f>('SUBSCRIBER BASE'!P45*'DEVICE ASSUMPTIONS'!$F34)*'DEVICE ASSUMPTIONS'!$C34</f>
        <v>0</v>
      </c>
      <c r="P81" s="494">
        <f>('SUBSCRIBER BASE'!Q45*'DEVICE ASSUMPTIONS'!$F34)*'DEVICE ASSUMPTIONS'!$C34</f>
        <v>0</v>
      </c>
      <c r="Q81" s="494">
        <f>('SUBSCRIBER BASE'!R45*'DEVICE ASSUMPTIONS'!$F34)*'DEVICE ASSUMPTIONS'!$C34</f>
        <v>0</v>
      </c>
      <c r="R81" s="494">
        <f>('SUBSCRIBER BASE'!S45*'DEVICE ASSUMPTIONS'!$F34)*'DEVICE ASSUMPTIONS'!$C34</f>
        <v>0</v>
      </c>
      <c r="S81" s="494">
        <f>('SUBSCRIBER BASE'!T45*'DEVICE ASSUMPTIONS'!$F34)*'DEVICE ASSUMPTIONS'!$C34</f>
        <v>0</v>
      </c>
      <c r="T81" s="494">
        <f>('SUBSCRIBER BASE'!U45*'DEVICE ASSUMPTIONS'!$F34)*'DEVICE ASSUMPTIONS'!$C34</f>
        <v>0</v>
      </c>
      <c r="U81" s="494">
        <f>('SUBSCRIBER BASE'!V45*'DEVICE ASSUMPTIONS'!$F34)*'DEVICE ASSUMPTIONS'!$C34</f>
        <v>0</v>
      </c>
      <c r="V81" s="494">
        <f>('SUBSCRIBER BASE'!W45*'DEVICE ASSUMPTIONS'!$F34)*'DEVICE ASSUMPTIONS'!$C34</f>
        <v>0</v>
      </c>
      <c r="W81" s="494">
        <f>('SUBSCRIBER BASE'!X45*'DEVICE ASSUMPTIONS'!$F34)*'DEVICE ASSUMPTIONS'!$C34</f>
        <v>0</v>
      </c>
      <c r="X81" s="494">
        <f>('SUBSCRIBER BASE'!Y45*'DEVICE ASSUMPTIONS'!$F34)*'DEVICE ASSUMPTIONS'!$C34</f>
        <v>0</v>
      </c>
      <c r="Y81" s="494">
        <f>('SUBSCRIBER BASE'!Z45*'DEVICE ASSUMPTIONS'!$F34)*'DEVICE ASSUMPTIONS'!$C34</f>
        <v>0</v>
      </c>
      <c r="Z81" s="494">
        <f>('SUBSCRIBER BASE'!AA45*'DEVICE ASSUMPTIONS'!$F34)*'DEVICE ASSUMPTIONS'!$C34</f>
        <v>0</v>
      </c>
      <c r="AA81" s="494">
        <f>('SUBSCRIBER BASE'!AB45*'DEVICE ASSUMPTIONS'!$F34)*'DEVICE ASSUMPTIONS'!$C34</f>
        <v>0</v>
      </c>
      <c r="AB81" s="494">
        <f>('SUBSCRIBER BASE'!AC45*'DEVICE ASSUMPTIONS'!$F34)*'DEVICE ASSUMPTIONS'!$C34</f>
        <v>0</v>
      </c>
      <c r="AC81" s="494">
        <f>('SUBSCRIBER BASE'!AD45*'DEVICE ASSUMPTIONS'!$F34)*'DEVICE ASSUMPTIONS'!$C34</f>
        <v>0</v>
      </c>
      <c r="AD81" s="494">
        <f>('SUBSCRIBER BASE'!AE45*'DEVICE ASSUMPTIONS'!$F34)*'DEVICE ASSUMPTIONS'!$C34</f>
        <v>0</v>
      </c>
      <c r="AE81" s="494">
        <f>('SUBSCRIBER BASE'!AF45*'DEVICE ASSUMPTIONS'!$F34)*'DEVICE ASSUMPTIONS'!$C34</f>
        <v>0</v>
      </c>
      <c r="AF81" s="494">
        <f>('SUBSCRIBER BASE'!AG45*'DEVICE ASSUMPTIONS'!$F34)*'DEVICE ASSUMPTIONS'!$C34</f>
        <v>0</v>
      </c>
      <c r="AG81" s="494">
        <f>('SUBSCRIBER BASE'!AH45*'DEVICE ASSUMPTIONS'!$F34)*'DEVICE ASSUMPTIONS'!$C34</f>
        <v>0</v>
      </c>
      <c r="AH81" s="494">
        <f>('SUBSCRIBER BASE'!AI45*'DEVICE ASSUMPTIONS'!$F34)*'DEVICE ASSUMPTIONS'!$C34</f>
        <v>0</v>
      </c>
      <c r="AI81" s="494">
        <f ca="1">('SUBSCRIBER BASE'!AJ45*'DEVICE ASSUMPTIONS'!$F34)*'DEVICE ASSUMPTIONS'!$C34</f>
        <v>0</v>
      </c>
      <c r="AJ81" s="494">
        <f ca="1">('SUBSCRIBER BASE'!AK45*'DEVICE ASSUMPTIONS'!$F34)*'DEVICE ASSUMPTIONS'!$C34</f>
        <v>0</v>
      </c>
      <c r="AK81" s="494">
        <f ca="1">('SUBSCRIBER BASE'!AL45*'DEVICE ASSUMPTIONS'!$F34)*'DEVICE ASSUMPTIONS'!$C34</f>
        <v>0</v>
      </c>
      <c r="AL81" s="494">
        <f ca="1">('SUBSCRIBER BASE'!AM45*'DEVICE ASSUMPTIONS'!$F34)*'DEVICE ASSUMPTIONS'!$C34</f>
        <v>0</v>
      </c>
      <c r="AM81" s="494">
        <f ca="1">('SUBSCRIBER BASE'!AN45*'DEVICE ASSUMPTIONS'!$F34)*'DEVICE ASSUMPTIONS'!$C34</f>
        <v>0</v>
      </c>
      <c r="AN81" s="494">
        <f ca="1">('SUBSCRIBER BASE'!AO45*'DEVICE ASSUMPTIONS'!$F34)*'DEVICE ASSUMPTIONS'!$C34</f>
        <v>0</v>
      </c>
      <c r="AO81" s="494">
        <f ca="1">('SUBSCRIBER BASE'!AP45*'DEVICE ASSUMPTIONS'!$F34)*'DEVICE ASSUMPTIONS'!$C34</f>
        <v>0</v>
      </c>
      <c r="AP81" s="494">
        <f ca="1">('SUBSCRIBER BASE'!AQ45*'DEVICE ASSUMPTIONS'!$F34)*'DEVICE ASSUMPTIONS'!$C34</f>
        <v>0</v>
      </c>
      <c r="AQ81" s="494">
        <f ca="1">('SUBSCRIBER BASE'!AR45*'DEVICE ASSUMPTIONS'!$F34)*'DEVICE ASSUMPTIONS'!$C34</f>
        <v>0</v>
      </c>
      <c r="AR81" s="494">
        <f ca="1">('SUBSCRIBER BASE'!AS45*'DEVICE ASSUMPTIONS'!$F34)*'DEVICE ASSUMPTIONS'!$C34</f>
        <v>0</v>
      </c>
      <c r="AS81" s="494">
        <f ca="1">('SUBSCRIBER BASE'!AT45*'DEVICE ASSUMPTIONS'!$F34)*'DEVICE ASSUMPTIONS'!$C34</f>
        <v>0</v>
      </c>
      <c r="AT81" s="494">
        <f ca="1">('SUBSCRIBER BASE'!AU45*'DEVICE ASSUMPTIONS'!$F34)*'DEVICE ASSUMPTIONS'!$C34</f>
        <v>0</v>
      </c>
      <c r="AU81" s="494">
        <f ca="1">('SUBSCRIBER BASE'!AV45*'DEVICE ASSUMPTIONS'!$F34)*'DEVICE ASSUMPTIONS'!$C34</f>
        <v>0</v>
      </c>
      <c r="AV81" s="494">
        <f ca="1">('SUBSCRIBER BASE'!AW45*'DEVICE ASSUMPTIONS'!$F34)*'DEVICE ASSUMPTIONS'!$C34</f>
        <v>0</v>
      </c>
      <c r="AW81" s="494">
        <f ca="1">('SUBSCRIBER BASE'!AX45*'DEVICE ASSUMPTIONS'!$F34)*'DEVICE ASSUMPTIONS'!$C34</f>
        <v>0</v>
      </c>
      <c r="AX81" s="494">
        <f ca="1">('SUBSCRIBER BASE'!AY45*'DEVICE ASSUMPTIONS'!$F34)*'DEVICE ASSUMPTIONS'!$C34</f>
        <v>0</v>
      </c>
      <c r="AY81" s="494">
        <f ca="1">('SUBSCRIBER BASE'!AZ45*'DEVICE ASSUMPTIONS'!$F34)*'DEVICE ASSUMPTIONS'!$C34</f>
        <v>0</v>
      </c>
      <c r="AZ81" s="494">
        <f ca="1">('SUBSCRIBER BASE'!BA45*'DEVICE ASSUMPTIONS'!$F34)*'DEVICE ASSUMPTIONS'!$C34</f>
        <v>0</v>
      </c>
      <c r="BA81" s="494">
        <f ca="1">('SUBSCRIBER BASE'!BB45*'DEVICE ASSUMPTIONS'!$F34)*'DEVICE ASSUMPTIONS'!$C34</f>
        <v>0</v>
      </c>
      <c r="BB81" s="494">
        <f ca="1">('SUBSCRIBER BASE'!BC45*'DEVICE ASSUMPTIONS'!$F34)*'DEVICE ASSUMPTIONS'!$C34</f>
        <v>0</v>
      </c>
      <c r="BC81" s="494">
        <f ca="1">('SUBSCRIBER BASE'!BD45*'DEVICE ASSUMPTIONS'!$F34)*'DEVICE ASSUMPTIONS'!$C34</f>
        <v>0</v>
      </c>
      <c r="BD81" s="494">
        <f ca="1">('SUBSCRIBER BASE'!BE45*'DEVICE ASSUMPTIONS'!$F34)*'DEVICE ASSUMPTIONS'!$C34</f>
        <v>0</v>
      </c>
      <c r="BE81" s="494">
        <f ca="1">('SUBSCRIBER BASE'!BF45*'DEVICE ASSUMPTIONS'!$F34)*'DEVICE ASSUMPTIONS'!$C34</f>
        <v>0</v>
      </c>
      <c r="BF81" s="494">
        <f ca="1">('SUBSCRIBER BASE'!BG45*'DEVICE ASSUMPTIONS'!$F34)*'DEVICE ASSUMPTIONS'!$C34</f>
        <v>0</v>
      </c>
      <c r="BG81" s="494">
        <f ca="1">('SUBSCRIBER BASE'!BH45*'DEVICE ASSUMPTIONS'!$F34)*'DEVICE ASSUMPTIONS'!$C34</f>
        <v>0</v>
      </c>
      <c r="BH81" s="494">
        <f ca="1">('SUBSCRIBER BASE'!BI45*'DEVICE ASSUMPTIONS'!$F34)*'DEVICE ASSUMPTIONS'!$C34</f>
        <v>0</v>
      </c>
      <c r="BI81" s="494">
        <f ca="1">('SUBSCRIBER BASE'!BJ45*'DEVICE ASSUMPTIONS'!$F34)*'DEVICE ASSUMPTIONS'!$C34</f>
        <v>0</v>
      </c>
      <c r="BJ81" s="494">
        <f ca="1">('SUBSCRIBER BASE'!BK45*'DEVICE ASSUMPTIONS'!$F34)*'DEVICE ASSUMPTIONS'!$C34</f>
        <v>0</v>
      </c>
      <c r="BK81" s="494">
        <f ca="1">('SUBSCRIBER BASE'!BL45*'DEVICE ASSUMPTIONS'!$F34)*'DEVICE ASSUMPTIONS'!$C34</f>
        <v>0</v>
      </c>
      <c r="BL81" s="494">
        <f ca="1">('SUBSCRIBER BASE'!BM45*'DEVICE ASSUMPTIONS'!$F34)*'DEVICE ASSUMPTIONS'!$C34</f>
        <v>0</v>
      </c>
      <c r="BM81" s="494">
        <f ca="1">('SUBSCRIBER BASE'!BN45*'DEVICE ASSUMPTIONS'!$F34)*'DEVICE ASSUMPTIONS'!$C34</f>
        <v>0</v>
      </c>
      <c r="BN81" s="494">
        <f ca="1">('SUBSCRIBER BASE'!BO45*'DEVICE ASSUMPTIONS'!$F34)*'DEVICE ASSUMPTIONS'!$C34</f>
        <v>0</v>
      </c>
      <c r="BO81" s="494">
        <f ca="1">('SUBSCRIBER BASE'!BP45*'DEVICE ASSUMPTIONS'!$F34)*'DEVICE ASSUMPTIONS'!$C34</f>
        <v>0</v>
      </c>
      <c r="BP81" s="494">
        <f ca="1">('SUBSCRIBER BASE'!BQ45*'DEVICE ASSUMPTIONS'!$F34)*'DEVICE ASSUMPTIONS'!$C34</f>
        <v>0</v>
      </c>
      <c r="BQ81" s="494">
        <f ca="1">('SUBSCRIBER BASE'!BR45*'DEVICE ASSUMPTIONS'!$F34)*'DEVICE ASSUMPTIONS'!$C34</f>
        <v>0</v>
      </c>
      <c r="BR81" s="494">
        <f ca="1">('SUBSCRIBER BASE'!BS45*'DEVICE ASSUMPTIONS'!$F34)*'DEVICE ASSUMPTIONS'!$C34</f>
        <v>0</v>
      </c>
    </row>
    <row r="82" spans="2:70" s="19" customFormat="1" ht="25" customHeight="1">
      <c r="B82" s="183" t="s">
        <v>401</v>
      </c>
      <c r="C82" s="495">
        <f>'COMMISSION COSTS'!C36</f>
        <v>0</v>
      </c>
      <c r="D82" s="495">
        <f>'COMMISSION COSTS'!D36</f>
        <v>0</v>
      </c>
      <c r="E82" s="495">
        <f>'COMMISSION COSTS'!E36</f>
        <v>0</v>
      </c>
      <c r="F82" s="495">
        <f>'COMMISSION COSTS'!F36</f>
        <v>0</v>
      </c>
      <c r="G82" s="495">
        <f>'COMMISSION COSTS'!G36</f>
        <v>0</v>
      </c>
      <c r="H82" s="495">
        <f>'COMMISSION COSTS'!H36</f>
        <v>0</v>
      </c>
      <c r="I82" s="495">
        <f>'COMMISSION COSTS'!I36</f>
        <v>0</v>
      </c>
      <c r="J82" s="495">
        <f>'COMMISSION COSTS'!J36</f>
        <v>0</v>
      </c>
      <c r="K82" s="495">
        <f ca="1">'COMMISSION COSTS'!K36</f>
        <v>5484677.9661016949</v>
      </c>
      <c r="L82" s="495">
        <f ca="1">'COMMISSION COSTS'!L36</f>
        <v>10305084.584745763</v>
      </c>
      <c r="M82" s="495">
        <f ca="1">'COMMISSION COSTS'!M36</f>
        <v>15697531.268199153</v>
      </c>
      <c r="N82" s="495">
        <f ca="1">'COMMISSION COSTS'!N36</f>
        <v>20584325.838207677</v>
      </c>
      <c r="O82" s="495">
        <f ca="1">'COMMISSION COSTS'!O36</f>
        <v>25946113.804533351</v>
      </c>
      <c r="P82" s="495">
        <f ca="1">'COMMISSION COSTS'!P36</f>
        <v>33201075.051527712</v>
      </c>
      <c r="Q82" s="495">
        <f ca="1">'COMMISSION COSTS'!Q36</f>
        <v>42646982.128747918</v>
      </c>
      <c r="R82" s="495">
        <f ca="1">'COMMISSION COSTS'!R36</f>
        <v>52215504.125491939</v>
      </c>
      <c r="S82" s="495">
        <f ca="1">'COMMISSION COSTS'!S36</f>
        <v>62160868.753041036</v>
      </c>
      <c r="T82" s="495">
        <f ca="1">'COMMISSION COSTS'!T36</f>
        <v>70568961.644377634</v>
      </c>
      <c r="U82" s="495">
        <f ca="1">'COMMISSION COSTS'!U36</f>
        <v>80887807.981333137</v>
      </c>
      <c r="V82" s="495">
        <f ca="1">'COMMISSION COSTS'!V36</f>
        <v>92710332.213925734</v>
      </c>
      <c r="W82" s="495">
        <f ca="1">'COMMISSION COSTS'!W36</f>
        <v>101797631.31757402</v>
      </c>
      <c r="X82" s="495">
        <f ca="1">'COMMISSION COSTS'!X36</f>
        <v>110256774.28849447</v>
      </c>
      <c r="Y82" s="495">
        <f ca="1">'COMMISSION COSTS'!Y36</f>
        <v>121226530.29556826</v>
      </c>
      <c r="Z82" s="495">
        <f ca="1">'COMMISSION COSTS'!Z36</f>
        <v>131507526.91246058</v>
      </c>
      <c r="AA82" s="495">
        <f ca="1">'COMMISSION COSTS'!AA36</f>
        <v>143624996.90782434</v>
      </c>
      <c r="AB82" s="495">
        <f ca="1">'COMMISSION COSTS'!AB36</f>
        <v>161384626.48831469</v>
      </c>
      <c r="AC82" s="495">
        <f ca="1">'COMMISSION COSTS'!AC36</f>
        <v>185036401.72500661</v>
      </c>
      <c r="AD82" s="495">
        <f ca="1">'COMMISSION COSTS'!AD36</f>
        <v>207966754.24438873</v>
      </c>
      <c r="AE82" s="495">
        <f ca="1">'COMMISSION COSTS'!AE36</f>
        <v>230334803.80142972</v>
      </c>
      <c r="AF82" s="495">
        <f ca="1">'COMMISSION COSTS'!AF36</f>
        <v>246979089.60491478</v>
      </c>
      <c r="AG82" s="495">
        <f ca="1">'COMMISSION COSTS'!AG36</f>
        <v>266071497.88491982</v>
      </c>
      <c r="AH82" s="495">
        <f ca="1">'COMMISSION COSTS'!AH36</f>
        <v>286018701.65346903</v>
      </c>
      <c r="AI82" s="495">
        <f ca="1">'COMMISSION COSTS'!AI36</f>
        <v>390636056.57269931</v>
      </c>
      <c r="AJ82" s="495">
        <f ca="1">'COMMISSION COSTS'!AJ36</f>
        <v>402630959.59831339</v>
      </c>
      <c r="AK82" s="495">
        <f ca="1">'COMMISSION COSTS'!AK36</f>
        <v>417930727.25004447</v>
      </c>
      <c r="AL82" s="495">
        <f ca="1">'COMMISSION COSTS'!AL36</f>
        <v>429653171.95731974</v>
      </c>
      <c r="AM82" s="495">
        <f ca="1">'COMMISSION COSTS'!AM36</f>
        <v>443049845.68069524</v>
      </c>
      <c r="AN82" s="495">
        <f ca="1">'COMMISSION COSTS'!AN36</f>
        <v>464732829.23745614</v>
      </c>
      <c r="AO82" s="495">
        <f ca="1">'COMMISSION COSTS'!AO36</f>
        <v>494416656.18325436</v>
      </c>
      <c r="AP82" s="495">
        <f ca="1">'COMMISSION COSTS'!AP36</f>
        <v>521041401.83802915</v>
      </c>
      <c r="AQ82" s="495">
        <f ca="1">'COMMISSION COSTS'!AQ36</f>
        <v>545335218.93996716</v>
      </c>
      <c r="AR82" s="495">
        <f ca="1">'COMMISSION COSTS'!AR36</f>
        <v>560003986.79641986</v>
      </c>
      <c r="AS82" s="495">
        <f ca="1">'COMMISSION COSTS'!AS36</f>
        <v>577638315.01312292</v>
      </c>
      <c r="AT82" s="495">
        <f ca="1">'COMMISSION COSTS'!AT36</f>
        <v>596020470.67587471</v>
      </c>
      <c r="AU82" s="495">
        <f ca="1">'COMMISSION COSTS'!AU36</f>
        <v>603207738.15670943</v>
      </c>
      <c r="AV82" s="495">
        <f ca="1">'COMMISSION COSTS'!AV36</f>
        <v>606223154.07569993</v>
      </c>
      <c r="AW82" s="495">
        <f ca="1">'COMMISSION COSTS'!AW36</f>
        <v>612796938.94757843</v>
      </c>
      <c r="AX82" s="495">
        <f ca="1">'COMMISSION COSTS'!AX36</f>
        <v>615821799.0834372</v>
      </c>
      <c r="AY82" s="495">
        <f ca="1">'COMMISSION COSTS'!AY36</f>
        <v>620784733.00938332</v>
      </c>
      <c r="AZ82" s="495">
        <f ca="1">'COMMISSION COSTS'!AZ36</f>
        <v>634444087.04560125</v>
      </c>
      <c r="BA82" s="495">
        <f ca="1">'COMMISSION COSTS'!BA36</f>
        <v>656460278.74967766</v>
      </c>
      <c r="BB82" s="495">
        <f ca="1">'COMMISSION COSTS'!BB36</f>
        <v>675600385.25387537</v>
      </c>
      <c r="BC82" s="495">
        <f ca="1">'COMMISSION COSTS'!BC36</f>
        <v>692638260.49929333</v>
      </c>
      <c r="BD82" s="495">
        <f ca="1">'COMMISSION COSTS'!BD36</f>
        <v>700244234.71472657</v>
      </c>
      <c r="BE82" s="495">
        <f ca="1">'COMMISSION COSTS'!BE36</f>
        <v>711123593.8293097</v>
      </c>
      <c r="BF82" s="495">
        <f ca="1">'COMMISSION COSTS'!BF36</f>
        <v>723036856.08547091</v>
      </c>
      <c r="BG82" s="495">
        <f ca="1">'COMMISSION COSTS'!BG36</f>
        <v>723994592.56386185</v>
      </c>
      <c r="BH82" s="495">
        <f ca="1">'COMMISSION COSTS'!BH36</f>
        <v>721051662.25196791</v>
      </c>
      <c r="BI82" s="495">
        <f ca="1">'COMMISSION COSTS'!BI36</f>
        <v>721953905.45798254</v>
      </c>
      <c r="BJ82" s="495">
        <f ca="1">'COMMISSION COSTS'!BJ36</f>
        <v>719567808.22249889</v>
      </c>
      <c r="BK82" s="495">
        <f ca="1">'COMMISSION COSTS'!BK36</f>
        <v>719381912.53063858</v>
      </c>
      <c r="BL82" s="495">
        <f ca="1">'COMMISSION COSTS'!BL36</f>
        <v>728148926.61279213</v>
      </c>
      <c r="BM82" s="495">
        <f ca="1">'COMMISSION COSTS'!BM36</f>
        <v>745514436.66757298</v>
      </c>
      <c r="BN82" s="495">
        <f ca="1">'COMMISSION COSTS'!BN36</f>
        <v>760226299.51954913</v>
      </c>
      <c r="BO82" s="495">
        <f ca="1">'COMMISSION COSTS'!BO36</f>
        <v>773050376.93432295</v>
      </c>
      <c r="BP82" s="495">
        <f ca="1">'COMMISSION COSTS'!BP36</f>
        <v>776643882.02752554</v>
      </c>
      <c r="BQ82" s="495">
        <f ca="1">'COMMISSION COSTS'!BQ36</f>
        <v>783709114.76896822</v>
      </c>
      <c r="BR82" s="495">
        <f ca="1">'COMMISSION COSTS'!BR36</f>
        <v>791996256.12796783</v>
      </c>
    </row>
    <row r="83" spans="2:70" s="19" customFormat="1" ht="25" customHeight="1">
      <c r="B83" s="183" t="s">
        <v>402</v>
      </c>
      <c r="C83" s="495">
        <f>'COMMISSION COSTS'!C39</f>
        <v>0</v>
      </c>
      <c r="D83" s="495">
        <f>'COMMISSION COSTS'!D39</f>
        <v>0</v>
      </c>
      <c r="E83" s="495">
        <f>'COMMISSION COSTS'!E39</f>
        <v>0</v>
      </c>
      <c r="F83" s="495">
        <f>'COMMISSION COSTS'!F39</f>
        <v>0</v>
      </c>
      <c r="G83" s="495">
        <f>'COMMISSION COSTS'!G39</f>
        <v>0</v>
      </c>
      <c r="H83" s="495">
        <f>'COMMISSION COSTS'!H39</f>
        <v>0</v>
      </c>
      <c r="I83" s="495">
        <f>'COMMISSION COSTS'!I39</f>
        <v>0</v>
      </c>
      <c r="J83" s="495">
        <f>'COMMISSION COSTS'!J39</f>
        <v>0</v>
      </c>
      <c r="K83" s="495">
        <f ca="1">'COMMISSION COSTS'!K39</f>
        <v>0</v>
      </c>
      <c r="L83" s="495">
        <f ca="1">'COMMISSION COSTS'!L39</f>
        <v>0</v>
      </c>
      <c r="M83" s="495">
        <f ca="1">'COMMISSION COSTS'!M39</f>
        <v>0</v>
      </c>
      <c r="N83" s="495">
        <f ca="1">'COMMISSION COSTS'!N39</f>
        <v>0</v>
      </c>
      <c r="O83" s="495">
        <f ca="1">'COMMISSION COSTS'!O39</f>
        <v>0</v>
      </c>
      <c r="P83" s="495">
        <f ca="1">'COMMISSION COSTS'!P39</f>
        <v>0</v>
      </c>
      <c r="Q83" s="495">
        <f ca="1">'COMMISSION COSTS'!Q39</f>
        <v>0</v>
      </c>
      <c r="R83" s="495">
        <f ca="1">'COMMISSION COSTS'!R39</f>
        <v>0</v>
      </c>
      <c r="S83" s="495">
        <f ca="1">'COMMISSION COSTS'!S39</f>
        <v>0</v>
      </c>
      <c r="T83" s="495">
        <f ca="1">'COMMISSION COSTS'!T39</f>
        <v>0</v>
      </c>
      <c r="U83" s="495">
        <f ca="1">'COMMISSION COSTS'!U39</f>
        <v>0</v>
      </c>
      <c r="V83" s="495">
        <f ca="1">'COMMISSION COSTS'!V39</f>
        <v>0</v>
      </c>
      <c r="W83" s="495">
        <f ca="1">'COMMISSION COSTS'!W39</f>
        <v>0</v>
      </c>
      <c r="X83" s="495">
        <f ca="1">'COMMISSION COSTS'!X39</f>
        <v>0</v>
      </c>
      <c r="Y83" s="495">
        <f ca="1">'COMMISSION COSTS'!Y39</f>
        <v>0</v>
      </c>
      <c r="Z83" s="495">
        <f ca="1">'COMMISSION COSTS'!Z39</f>
        <v>0</v>
      </c>
      <c r="AA83" s="495">
        <f ca="1">'COMMISSION COSTS'!AA39</f>
        <v>0</v>
      </c>
      <c r="AB83" s="495">
        <f ca="1">'COMMISSION COSTS'!AB39</f>
        <v>0</v>
      </c>
      <c r="AC83" s="495">
        <f ca="1">'COMMISSION COSTS'!AC39</f>
        <v>0</v>
      </c>
      <c r="AD83" s="495">
        <f ca="1">'COMMISSION COSTS'!AD39</f>
        <v>0</v>
      </c>
      <c r="AE83" s="495">
        <f ca="1">'COMMISSION COSTS'!AE39</f>
        <v>0</v>
      </c>
      <c r="AF83" s="495">
        <f ca="1">'COMMISSION COSTS'!AF39</f>
        <v>0</v>
      </c>
      <c r="AG83" s="495">
        <f ca="1">'COMMISSION COSTS'!AG39</f>
        <v>0</v>
      </c>
      <c r="AH83" s="495">
        <f ca="1">'COMMISSION COSTS'!AH39</f>
        <v>0</v>
      </c>
      <c r="AI83" s="495">
        <f ca="1">'COMMISSION COSTS'!AI39</f>
        <v>0</v>
      </c>
      <c r="AJ83" s="495">
        <f ca="1">'COMMISSION COSTS'!AJ39</f>
        <v>0</v>
      </c>
      <c r="AK83" s="495">
        <f ca="1">'COMMISSION COSTS'!AK39</f>
        <v>0</v>
      </c>
      <c r="AL83" s="495">
        <f ca="1">'COMMISSION COSTS'!AL39</f>
        <v>0</v>
      </c>
      <c r="AM83" s="495">
        <f ca="1">'COMMISSION COSTS'!AM39</f>
        <v>0</v>
      </c>
      <c r="AN83" s="495">
        <f ca="1">'COMMISSION COSTS'!AN39</f>
        <v>0</v>
      </c>
      <c r="AO83" s="495">
        <f ca="1">'COMMISSION COSTS'!AO39</f>
        <v>0</v>
      </c>
      <c r="AP83" s="495">
        <f ca="1">'COMMISSION COSTS'!AP39</f>
        <v>0</v>
      </c>
      <c r="AQ83" s="495">
        <f ca="1">'COMMISSION COSTS'!AQ39</f>
        <v>0</v>
      </c>
      <c r="AR83" s="495">
        <f ca="1">'COMMISSION COSTS'!AR39</f>
        <v>0</v>
      </c>
      <c r="AS83" s="495">
        <f ca="1">'COMMISSION COSTS'!AS39</f>
        <v>0</v>
      </c>
      <c r="AT83" s="495">
        <f ca="1">'COMMISSION COSTS'!AT39</f>
        <v>0</v>
      </c>
      <c r="AU83" s="495">
        <f ca="1">'COMMISSION COSTS'!AU39</f>
        <v>0</v>
      </c>
      <c r="AV83" s="495">
        <f ca="1">'COMMISSION COSTS'!AV39</f>
        <v>0</v>
      </c>
      <c r="AW83" s="495">
        <f ca="1">'COMMISSION COSTS'!AW39</f>
        <v>0</v>
      </c>
      <c r="AX83" s="495">
        <f ca="1">'COMMISSION COSTS'!AX39</f>
        <v>0</v>
      </c>
      <c r="AY83" s="495">
        <f ca="1">'COMMISSION COSTS'!AY39</f>
        <v>0</v>
      </c>
      <c r="AZ83" s="495">
        <f ca="1">'COMMISSION COSTS'!AZ39</f>
        <v>0</v>
      </c>
      <c r="BA83" s="495">
        <f ca="1">'COMMISSION COSTS'!BA39</f>
        <v>0</v>
      </c>
      <c r="BB83" s="495">
        <f ca="1">'COMMISSION COSTS'!BB39</f>
        <v>0</v>
      </c>
      <c r="BC83" s="495">
        <f ca="1">'COMMISSION COSTS'!BC39</f>
        <v>0</v>
      </c>
      <c r="BD83" s="495">
        <f ca="1">'COMMISSION COSTS'!BD39</f>
        <v>0</v>
      </c>
      <c r="BE83" s="495">
        <f ca="1">'COMMISSION COSTS'!BE39</f>
        <v>0</v>
      </c>
      <c r="BF83" s="495">
        <f ca="1">'COMMISSION COSTS'!BF39</f>
        <v>0</v>
      </c>
      <c r="BG83" s="495">
        <f ca="1">'COMMISSION COSTS'!BG39</f>
        <v>0</v>
      </c>
      <c r="BH83" s="495">
        <f ca="1">'COMMISSION COSTS'!BH39</f>
        <v>0</v>
      </c>
      <c r="BI83" s="495">
        <f ca="1">'COMMISSION COSTS'!BI39</f>
        <v>0</v>
      </c>
      <c r="BJ83" s="495">
        <f ca="1">'COMMISSION COSTS'!BJ39</f>
        <v>0</v>
      </c>
      <c r="BK83" s="495">
        <f ca="1">'COMMISSION COSTS'!BK39</f>
        <v>0</v>
      </c>
      <c r="BL83" s="495">
        <f ca="1">'COMMISSION COSTS'!BL39</f>
        <v>0</v>
      </c>
      <c r="BM83" s="495">
        <f ca="1">'COMMISSION COSTS'!BM39</f>
        <v>0</v>
      </c>
      <c r="BN83" s="495">
        <f ca="1">'COMMISSION COSTS'!BN39</f>
        <v>0</v>
      </c>
      <c r="BO83" s="495">
        <f ca="1">'COMMISSION COSTS'!BO39</f>
        <v>0</v>
      </c>
      <c r="BP83" s="495">
        <f ca="1">'COMMISSION COSTS'!BP39</f>
        <v>0</v>
      </c>
      <c r="BQ83" s="495">
        <f ca="1">'COMMISSION COSTS'!BQ39</f>
        <v>0</v>
      </c>
      <c r="BR83" s="495">
        <f ca="1">'COMMISSION COSTS'!BR39</f>
        <v>0</v>
      </c>
    </row>
    <row r="84" spans="2:70" s="19" customFormat="1" ht="25" customHeight="1">
      <c r="B84" s="183" t="s">
        <v>403</v>
      </c>
      <c r="C84" s="495">
        <f>'COMMISSION COSTS'!C37</f>
        <v>0</v>
      </c>
      <c r="D84" s="495">
        <f>'COMMISSION COSTS'!D37</f>
        <v>0</v>
      </c>
      <c r="E84" s="495">
        <f>'COMMISSION COSTS'!E37</f>
        <v>0</v>
      </c>
      <c r="F84" s="495">
        <f>'COMMISSION COSTS'!F37</f>
        <v>0</v>
      </c>
      <c r="G84" s="495">
        <f>'COMMISSION COSTS'!G37</f>
        <v>0</v>
      </c>
      <c r="H84" s="495">
        <f>'COMMISSION COSTS'!H37</f>
        <v>0</v>
      </c>
      <c r="I84" s="495">
        <f>'COMMISSION COSTS'!I37</f>
        <v>0</v>
      </c>
      <c r="J84" s="495">
        <f>'COMMISSION COSTS'!J37</f>
        <v>0</v>
      </c>
      <c r="K84" s="495">
        <f ca="1">'COMMISSION COSTS'!K37</f>
        <v>0</v>
      </c>
      <c r="L84" s="495">
        <f ca="1">'COMMISSION COSTS'!L37</f>
        <v>0</v>
      </c>
      <c r="M84" s="495">
        <f ca="1">'COMMISSION COSTS'!M37</f>
        <v>0</v>
      </c>
      <c r="N84" s="495">
        <f ca="1">'COMMISSION COSTS'!N37</f>
        <v>0</v>
      </c>
      <c r="O84" s="495">
        <f ca="1">'COMMISSION COSTS'!O37</f>
        <v>0</v>
      </c>
      <c r="P84" s="495">
        <f ca="1">'COMMISSION COSTS'!P37</f>
        <v>0</v>
      </c>
      <c r="Q84" s="495">
        <f ca="1">'COMMISSION COSTS'!Q37</f>
        <v>0</v>
      </c>
      <c r="R84" s="495">
        <f ca="1">'COMMISSION COSTS'!R37</f>
        <v>0</v>
      </c>
      <c r="S84" s="495">
        <f ca="1">'COMMISSION COSTS'!S37</f>
        <v>0</v>
      </c>
      <c r="T84" s="495">
        <f ca="1">'COMMISSION COSTS'!T37</f>
        <v>0</v>
      </c>
      <c r="U84" s="495">
        <f ca="1">'COMMISSION COSTS'!U37</f>
        <v>0</v>
      </c>
      <c r="V84" s="495">
        <f ca="1">'COMMISSION COSTS'!V37</f>
        <v>0</v>
      </c>
      <c r="W84" s="495">
        <f ca="1">'COMMISSION COSTS'!W37</f>
        <v>0</v>
      </c>
      <c r="X84" s="495">
        <f ca="1">'COMMISSION COSTS'!X37</f>
        <v>0</v>
      </c>
      <c r="Y84" s="495">
        <f ca="1">'COMMISSION COSTS'!Y37</f>
        <v>0</v>
      </c>
      <c r="Z84" s="495">
        <f ca="1">'COMMISSION COSTS'!Z37</f>
        <v>0</v>
      </c>
      <c r="AA84" s="495">
        <f ca="1">'COMMISSION COSTS'!AA37</f>
        <v>0</v>
      </c>
      <c r="AB84" s="495">
        <f ca="1">'COMMISSION COSTS'!AB37</f>
        <v>0</v>
      </c>
      <c r="AC84" s="495">
        <f ca="1">'COMMISSION COSTS'!AC37</f>
        <v>0</v>
      </c>
      <c r="AD84" s="495">
        <f ca="1">'COMMISSION COSTS'!AD37</f>
        <v>0</v>
      </c>
      <c r="AE84" s="495">
        <f ca="1">'COMMISSION COSTS'!AE37</f>
        <v>0</v>
      </c>
      <c r="AF84" s="495">
        <f ca="1">'COMMISSION COSTS'!AF37</f>
        <v>0</v>
      </c>
      <c r="AG84" s="495">
        <f ca="1">'COMMISSION COSTS'!AG37</f>
        <v>0</v>
      </c>
      <c r="AH84" s="495">
        <f ca="1">'COMMISSION COSTS'!AH37</f>
        <v>0</v>
      </c>
      <c r="AI84" s="495">
        <f ca="1">'COMMISSION COSTS'!AI37</f>
        <v>0</v>
      </c>
      <c r="AJ84" s="495">
        <f ca="1">'COMMISSION COSTS'!AJ37</f>
        <v>0</v>
      </c>
      <c r="AK84" s="495">
        <f ca="1">'COMMISSION COSTS'!AK37</f>
        <v>0</v>
      </c>
      <c r="AL84" s="495">
        <f ca="1">'COMMISSION COSTS'!AL37</f>
        <v>0</v>
      </c>
      <c r="AM84" s="495">
        <f ca="1">'COMMISSION COSTS'!AM37</f>
        <v>0</v>
      </c>
      <c r="AN84" s="495">
        <f ca="1">'COMMISSION COSTS'!AN37</f>
        <v>0</v>
      </c>
      <c r="AO84" s="495">
        <f ca="1">'COMMISSION COSTS'!AO37</f>
        <v>0</v>
      </c>
      <c r="AP84" s="495">
        <f ca="1">'COMMISSION COSTS'!AP37</f>
        <v>0</v>
      </c>
      <c r="AQ84" s="495">
        <f ca="1">'COMMISSION COSTS'!AQ37</f>
        <v>0</v>
      </c>
      <c r="AR84" s="495">
        <f ca="1">'COMMISSION COSTS'!AR37</f>
        <v>0</v>
      </c>
      <c r="AS84" s="495">
        <f ca="1">'COMMISSION COSTS'!AS37</f>
        <v>0</v>
      </c>
      <c r="AT84" s="495">
        <f ca="1">'COMMISSION COSTS'!AT37</f>
        <v>0</v>
      </c>
      <c r="AU84" s="495">
        <f ca="1">'COMMISSION COSTS'!AU37</f>
        <v>0</v>
      </c>
      <c r="AV84" s="495">
        <f ca="1">'COMMISSION COSTS'!AV37</f>
        <v>0</v>
      </c>
      <c r="AW84" s="495">
        <f ca="1">'COMMISSION COSTS'!AW37</f>
        <v>0</v>
      </c>
      <c r="AX84" s="495">
        <f ca="1">'COMMISSION COSTS'!AX37</f>
        <v>0</v>
      </c>
      <c r="AY84" s="495">
        <f ca="1">'COMMISSION COSTS'!AY37</f>
        <v>0</v>
      </c>
      <c r="AZ84" s="495">
        <f ca="1">'COMMISSION COSTS'!AZ37</f>
        <v>0</v>
      </c>
      <c r="BA84" s="495">
        <f ca="1">'COMMISSION COSTS'!BA37</f>
        <v>0</v>
      </c>
      <c r="BB84" s="495">
        <f ca="1">'COMMISSION COSTS'!BB37</f>
        <v>0</v>
      </c>
      <c r="BC84" s="495">
        <f ca="1">'COMMISSION COSTS'!BC37</f>
        <v>0</v>
      </c>
      <c r="BD84" s="495">
        <f ca="1">'COMMISSION COSTS'!BD37</f>
        <v>0</v>
      </c>
      <c r="BE84" s="495">
        <f ca="1">'COMMISSION COSTS'!BE37</f>
        <v>0</v>
      </c>
      <c r="BF84" s="495">
        <f ca="1">'COMMISSION COSTS'!BF37</f>
        <v>0</v>
      </c>
      <c r="BG84" s="495">
        <f ca="1">'COMMISSION COSTS'!BG37</f>
        <v>0</v>
      </c>
      <c r="BH84" s="495">
        <f ca="1">'COMMISSION COSTS'!BH37</f>
        <v>0</v>
      </c>
      <c r="BI84" s="495">
        <f ca="1">'COMMISSION COSTS'!BI37</f>
        <v>0</v>
      </c>
      <c r="BJ84" s="495">
        <f ca="1">'COMMISSION COSTS'!BJ37</f>
        <v>0</v>
      </c>
      <c r="BK84" s="495">
        <f ca="1">'COMMISSION COSTS'!BK37</f>
        <v>0</v>
      </c>
      <c r="BL84" s="495">
        <f ca="1">'COMMISSION COSTS'!BL37</f>
        <v>0</v>
      </c>
      <c r="BM84" s="495">
        <f ca="1">'COMMISSION COSTS'!BM37</f>
        <v>0</v>
      </c>
      <c r="BN84" s="495">
        <f ca="1">'COMMISSION COSTS'!BN37</f>
        <v>0</v>
      </c>
      <c r="BO84" s="495">
        <f ca="1">'COMMISSION COSTS'!BO37</f>
        <v>0</v>
      </c>
      <c r="BP84" s="495">
        <f ca="1">'COMMISSION COSTS'!BP37</f>
        <v>0</v>
      </c>
      <c r="BQ84" s="495">
        <f ca="1">'COMMISSION COSTS'!BQ37</f>
        <v>0</v>
      </c>
      <c r="BR84" s="495">
        <f ca="1">'COMMISSION COSTS'!BR37</f>
        <v>0</v>
      </c>
    </row>
    <row r="85" spans="2:70" s="19" customFormat="1" ht="25" customHeight="1">
      <c r="B85" s="183" t="s">
        <v>404</v>
      </c>
      <c r="C85" s="495">
        <f>'COMMISSION COSTS'!C38</f>
        <v>0</v>
      </c>
      <c r="D85" s="495">
        <f>'COMMISSION COSTS'!D38</f>
        <v>0</v>
      </c>
      <c r="E85" s="495">
        <f>'COMMISSION COSTS'!E38</f>
        <v>0</v>
      </c>
      <c r="F85" s="495">
        <f>'COMMISSION COSTS'!F38</f>
        <v>0</v>
      </c>
      <c r="G85" s="495">
        <f>'COMMISSION COSTS'!G38</f>
        <v>0</v>
      </c>
      <c r="H85" s="495">
        <f>'COMMISSION COSTS'!H38</f>
        <v>0</v>
      </c>
      <c r="I85" s="495">
        <f>'COMMISSION COSTS'!I38</f>
        <v>0</v>
      </c>
      <c r="J85" s="495">
        <f>'COMMISSION COSTS'!J38</f>
        <v>0</v>
      </c>
      <c r="K85" s="495">
        <f ca="1">'COMMISSION COSTS'!K38</f>
        <v>0</v>
      </c>
      <c r="L85" s="495">
        <f ca="1">'COMMISSION COSTS'!L38</f>
        <v>0</v>
      </c>
      <c r="M85" s="495">
        <f ca="1">'COMMISSION COSTS'!M38</f>
        <v>0</v>
      </c>
      <c r="N85" s="495">
        <f ca="1">'COMMISSION COSTS'!N38</f>
        <v>0</v>
      </c>
      <c r="O85" s="495">
        <f ca="1">'COMMISSION COSTS'!O38</f>
        <v>0</v>
      </c>
      <c r="P85" s="495">
        <f ca="1">'COMMISSION COSTS'!P38</f>
        <v>0</v>
      </c>
      <c r="Q85" s="495">
        <f ca="1">'COMMISSION COSTS'!Q38</f>
        <v>0</v>
      </c>
      <c r="R85" s="495">
        <f ca="1">'COMMISSION COSTS'!R38</f>
        <v>0</v>
      </c>
      <c r="S85" s="495">
        <f ca="1">'COMMISSION COSTS'!S38</f>
        <v>0</v>
      </c>
      <c r="T85" s="495">
        <f ca="1">'COMMISSION COSTS'!T38</f>
        <v>0</v>
      </c>
      <c r="U85" s="495">
        <f ca="1">'COMMISSION COSTS'!U38</f>
        <v>0</v>
      </c>
      <c r="V85" s="495">
        <f ca="1">'COMMISSION COSTS'!V38</f>
        <v>0</v>
      </c>
      <c r="W85" s="495">
        <f ca="1">'COMMISSION COSTS'!W38</f>
        <v>0</v>
      </c>
      <c r="X85" s="495">
        <f ca="1">'COMMISSION COSTS'!X38</f>
        <v>0</v>
      </c>
      <c r="Y85" s="495">
        <f ca="1">'COMMISSION COSTS'!Y38</f>
        <v>0</v>
      </c>
      <c r="Z85" s="495">
        <f ca="1">'COMMISSION COSTS'!Z38</f>
        <v>0</v>
      </c>
      <c r="AA85" s="495">
        <f ca="1">'COMMISSION COSTS'!AA38</f>
        <v>0</v>
      </c>
      <c r="AB85" s="495">
        <f ca="1">'COMMISSION COSTS'!AB38</f>
        <v>0</v>
      </c>
      <c r="AC85" s="495">
        <f ca="1">'COMMISSION COSTS'!AC38</f>
        <v>0</v>
      </c>
      <c r="AD85" s="495">
        <f ca="1">'COMMISSION COSTS'!AD38</f>
        <v>0</v>
      </c>
      <c r="AE85" s="495">
        <f ca="1">'COMMISSION COSTS'!AE38</f>
        <v>0</v>
      </c>
      <c r="AF85" s="495">
        <f ca="1">'COMMISSION COSTS'!AF38</f>
        <v>0</v>
      </c>
      <c r="AG85" s="495">
        <f ca="1">'COMMISSION COSTS'!AG38</f>
        <v>0</v>
      </c>
      <c r="AH85" s="495">
        <f ca="1">'COMMISSION COSTS'!AH38</f>
        <v>0</v>
      </c>
      <c r="AI85" s="495">
        <f ca="1">'COMMISSION COSTS'!AI38</f>
        <v>0</v>
      </c>
      <c r="AJ85" s="495">
        <f ca="1">'COMMISSION COSTS'!AJ38</f>
        <v>0</v>
      </c>
      <c r="AK85" s="495">
        <f ca="1">'COMMISSION COSTS'!AK38</f>
        <v>0</v>
      </c>
      <c r="AL85" s="495">
        <f ca="1">'COMMISSION COSTS'!AL38</f>
        <v>0</v>
      </c>
      <c r="AM85" s="495">
        <f ca="1">'COMMISSION COSTS'!AM38</f>
        <v>0</v>
      </c>
      <c r="AN85" s="495">
        <f ca="1">'COMMISSION COSTS'!AN38</f>
        <v>0</v>
      </c>
      <c r="AO85" s="495">
        <f ca="1">'COMMISSION COSTS'!AO38</f>
        <v>0</v>
      </c>
      <c r="AP85" s="495">
        <f ca="1">'COMMISSION COSTS'!AP38</f>
        <v>0</v>
      </c>
      <c r="AQ85" s="495">
        <f ca="1">'COMMISSION COSTS'!AQ38</f>
        <v>0</v>
      </c>
      <c r="AR85" s="495">
        <f ca="1">'COMMISSION COSTS'!AR38</f>
        <v>0</v>
      </c>
      <c r="AS85" s="495">
        <f ca="1">'COMMISSION COSTS'!AS38</f>
        <v>0</v>
      </c>
      <c r="AT85" s="495">
        <f ca="1">'COMMISSION COSTS'!AT38</f>
        <v>0</v>
      </c>
      <c r="AU85" s="495">
        <f ca="1">'COMMISSION COSTS'!AU38</f>
        <v>0</v>
      </c>
      <c r="AV85" s="495">
        <f ca="1">'COMMISSION COSTS'!AV38</f>
        <v>0</v>
      </c>
      <c r="AW85" s="495">
        <f ca="1">'COMMISSION COSTS'!AW38</f>
        <v>0</v>
      </c>
      <c r="AX85" s="495">
        <f ca="1">'COMMISSION COSTS'!AX38</f>
        <v>0</v>
      </c>
      <c r="AY85" s="495">
        <f ca="1">'COMMISSION COSTS'!AY38</f>
        <v>0</v>
      </c>
      <c r="AZ85" s="495">
        <f ca="1">'COMMISSION COSTS'!AZ38</f>
        <v>0</v>
      </c>
      <c r="BA85" s="495">
        <f ca="1">'COMMISSION COSTS'!BA38</f>
        <v>0</v>
      </c>
      <c r="BB85" s="495">
        <f ca="1">'COMMISSION COSTS'!BB38</f>
        <v>0</v>
      </c>
      <c r="BC85" s="495">
        <f ca="1">'COMMISSION COSTS'!BC38</f>
        <v>0</v>
      </c>
      <c r="BD85" s="495">
        <f ca="1">'COMMISSION COSTS'!BD38</f>
        <v>0</v>
      </c>
      <c r="BE85" s="495">
        <f ca="1">'COMMISSION COSTS'!BE38</f>
        <v>0</v>
      </c>
      <c r="BF85" s="495">
        <f ca="1">'COMMISSION COSTS'!BF38</f>
        <v>0</v>
      </c>
      <c r="BG85" s="495">
        <f ca="1">'COMMISSION COSTS'!BG38</f>
        <v>0</v>
      </c>
      <c r="BH85" s="495">
        <f ca="1">'COMMISSION COSTS'!BH38</f>
        <v>0</v>
      </c>
      <c r="BI85" s="495">
        <f ca="1">'COMMISSION COSTS'!BI38</f>
        <v>0</v>
      </c>
      <c r="BJ85" s="495">
        <f ca="1">'COMMISSION COSTS'!BJ38</f>
        <v>0</v>
      </c>
      <c r="BK85" s="495">
        <f ca="1">'COMMISSION COSTS'!BK38</f>
        <v>0</v>
      </c>
      <c r="BL85" s="495">
        <f ca="1">'COMMISSION COSTS'!BL38</f>
        <v>0</v>
      </c>
      <c r="BM85" s="495">
        <f ca="1">'COMMISSION COSTS'!BM38</f>
        <v>0</v>
      </c>
      <c r="BN85" s="495">
        <f ca="1">'COMMISSION COSTS'!BN38</f>
        <v>0</v>
      </c>
      <c r="BO85" s="495">
        <f ca="1">'COMMISSION COSTS'!BO38</f>
        <v>0</v>
      </c>
      <c r="BP85" s="495">
        <f ca="1">'COMMISSION COSTS'!BP38</f>
        <v>0</v>
      </c>
      <c r="BQ85" s="495">
        <f ca="1">'COMMISSION COSTS'!BQ38</f>
        <v>0</v>
      </c>
      <c r="BR85" s="495">
        <f ca="1">'COMMISSION COSTS'!BR38</f>
        <v>0</v>
      </c>
    </row>
    <row r="86" spans="2:70" s="19" customFormat="1" ht="25" customHeight="1">
      <c r="B86" s="183" t="s">
        <v>57</v>
      </c>
      <c r="C86" s="495">
        <f>SUM(C87:C96)</f>
        <v>0</v>
      </c>
      <c r="D86" s="495">
        <f t="shared" ref="D86:BO86" si="85">SUM(D87:D96)</f>
        <v>0</v>
      </c>
      <c r="E86" s="495">
        <f t="shared" si="85"/>
        <v>0</v>
      </c>
      <c r="F86" s="495">
        <f t="shared" si="85"/>
        <v>0</v>
      </c>
      <c r="G86" s="495">
        <f t="shared" si="85"/>
        <v>0</v>
      </c>
      <c r="H86" s="495">
        <f t="shared" si="85"/>
        <v>0</v>
      </c>
      <c r="I86" s="495">
        <f t="shared" si="85"/>
        <v>0</v>
      </c>
      <c r="J86" s="495">
        <f t="shared" si="85"/>
        <v>0</v>
      </c>
      <c r="K86" s="495">
        <f t="shared" ca="1" si="85"/>
        <v>0</v>
      </c>
      <c r="L86" s="495">
        <f t="shared" ca="1" si="85"/>
        <v>0</v>
      </c>
      <c r="M86" s="495">
        <f t="shared" ca="1" si="85"/>
        <v>0</v>
      </c>
      <c r="N86" s="495">
        <f t="shared" ca="1" si="85"/>
        <v>0</v>
      </c>
      <c r="O86" s="495">
        <f t="shared" ca="1" si="85"/>
        <v>0</v>
      </c>
      <c r="P86" s="495">
        <f t="shared" ca="1" si="85"/>
        <v>0</v>
      </c>
      <c r="Q86" s="495">
        <f t="shared" ca="1" si="85"/>
        <v>0</v>
      </c>
      <c r="R86" s="495">
        <f t="shared" ca="1" si="85"/>
        <v>0</v>
      </c>
      <c r="S86" s="495">
        <f t="shared" ca="1" si="85"/>
        <v>0</v>
      </c>
      <c r="T86" s="495">
        <f t="shared" ca="1" si="85"/>
        <v>0</v>
      </c>
      <c r="U86" s="495">
        <f t="shared" ca="1" si="85"/>
        <v>0</v>
      </c>
      <c r="V86" s="495">
        <f t="shared" ca="1" si="85"/>
        <v>0</v>
      </c>
      <c r="W86" s="495">
        <f t="shared" ca="1" si="85"/>
        <v>0</v>
      </c>
      <c r="X86" s="495">
        <f t="shared" ca="1" si="85"/>
        <v>0</v>
      </c>
      <c r="Y86" s="495">
        <f t="shared" ca="1" si="85"/>
        <v>0</v>
      </c>
      <c r="Z86" s="495">
        <f t="shared" ca="1" si="85"/>
        <v>0</v>
      </c>
      <c r="AA86" s="495">
        <f t="shared" ca="1" si="85"/>
        <v>0</v>
      </c>
      <c r="AB86" s="495">
        <f t="shared" ca="1" si="85"/>
        <v>0</v>
      </c>
      <c r="AC86" s="495">
        <f t="shared" ca="1" si="85"/>
        <v>0</v>
      </c>
      <c r="AD86" s="495">
        <f t="shared" ca="1" si="85"/>
        <v>0</v>
      </c>
      <c r="AE86" s="495">
        <f t="shared" ca="1" si="85"/>
        <v>0</v>
      </c>
      <c r="AF86" s="495">
        <f t="shared" ca="1" si="85"/>
        <v>0</v>
      </c>
      <c r="AG86" s="495">
        <f t="shared" ca="1" si="85"/>
        <v>0</v>
      </c>
      <c r="AH86" s="495">
        <f t="shared" ca="1" si="85"/>
        <v>0</v>
      </c>
      <c r="AI86" s="495">
        <f t="shared" ca="1" si="85"/>
        <v>0</v>
      </c>
      <c r="AJ86" s="495">
        <f t="shared" ca="1" si="85"/>
        <v>0</v>
      </c>
      <c r="AK86" s="495">
        <f t="shared" ca="1" si="85"/>
        <v>0</v>
      </c>
      <c r="AL86" s="495">
        <f t="shared" ca="1" si="85"/>
        <v>0</v>
      </c>
      <c r="AM86" s="495">
        <f t="shared" ca="1" si="85"/>
        <v>0</v>
      </c>
      <c r="AN86" s="495">
        <f t="shared" ca="1" si="85"/>
        <v>0</v>
      </c>
      <c r="AO86" s="495">
        <f t="shared" ca="1" si="85"/>
        <v>0</v>
      </c>
      <c r="AP86" s="495">
        <f t="shared" ca="1" si="85"/>
        <v>0</v>
      </c>
      <c r="AQ86" s="495">
        <f t="shared" ca="1" si="85"/>
        <v>0</v>
      </c>
      <c r="AR86" s="495">
        <f t="shared" ca="1" si="85"/>
        <v>0</v>
      </c>
      <c r="AS86" s="495">
        <f t="shared" ca="1" si="85"/>
        <v>0</v>
      </c>
      <c r="AT86" s="495">
        <f t="shared" ca="1" si="85"/>
        <v>0</v>
      </c>
      <c r="AU86" s="495">
        <f t="shared" ca="1" si="85"/>
        <v>0</v>
      </c>
      <c r="AV86" s="495">
        <f t="shared" ca="1" si="85"/>
        <v>0</v>
      </c>
      <c r="AW86" s="495">
        <f t="shared" ca="1" si="85"/>
        <v>0</v>
      </c>
      <c r="AX86" s="495">
        <f t="shared" ca="1" si="85"/>
        <v>0</v>
      </c>
      <c r="AY86" s="495">
        <f t="shared" ca="1" si="85"/>
        <v>0</v>
      </c>
      <c r="AZ86" s="495">
        <f t="shared" ca="1" si="85"/>
        <v>0</v>
      </c>
      <c r="BA86" s="495">
        <f t="shared" ca="1" si="85"/>
        <v>0</v>
      </c>
      <c r="BB86" s="495">
        <f t="shared" ca="1" si="85"/>
        <v>0</v>
      </c>
      <c r="BC86" s="495">
        <f t="shared" ca="1" si="85"/>
        <v>0</v>
      </c>
      <c r="BD86" s="495">
        <f t="shared" ca="1" si="85"/>
        <v>0</v>
      </c>
      <c r="BE86" s="495">
        <f t="shared" ca="1" si="85"/>
        <v>0</v>
      </c>
      <c r="BF86" s="495">
        <f t="shared" ca="1" si="85"/>
        <v>0</v>
      </c>
      <c r="BG86" s="495">
        <f t="shared" ca="1" si="85"/>
        <v>0</v>
      </c>
      <c r="BH86" s="495">
        <f t="shared" ca="1" si="85"/>
        <v>0</v>
      </c>
      <c r="BI86" s="495">
        <f t="shared" ca="1" si="85"/>
        <v>0</v>
      </c>
      <c r="BJ86" s="495">
        <f t="shared" ca="1" si="85"/>
        <v>0</v>
      </c>
      <c r="BK86" s="495">
        <f t="shared" ca="1" si="85"/>
        <v>0</v>
      </c>
      <c r="BL86" s="495">
        <f t="shared" ca="1" si="85"/>
        <v>0</v>
      </c>
      <c r="BM86" s="495">
        <f t="shared" ca="1" si="85"/>
        <v>0</v>
      </c>
      <c r="BN86" s="495">
        <f t="shared" ca="1" si="85"/>
        <v>0</v>
      </c>
      <c r="BO86" s="495">
        <f t="shared" ca="1" si="85"/>
        <v>0</v>
      </c>
      <c r="BP86" s="495">
        <f t="shared" ref="BP86:BR86" ca="1" si="86">SUM(BP87:BP96)</f>
        <v>0</v>
      </c>
      <c r="BQ86" s="495">
        <f t="shared" ca="1" si="86"/>
        <v>0</v>
      </c>
      <c r="BR86" s="495">
        <f t="shared" ca="1" si="86"/>
        <v>0</v>
      </c>
    </row>
    <row r="87" spans="2:70" ht="25" customHeight="1" outlineLevel="1">
      <c r="B87" s="24" t="str">
        <f>'MVLP INPUT'!D106</f>
        <v>MVLP1</v>
      </c>
      <c r="C87" s="494">
        <f>('SUBSCRIBER BASE'!C80*'MVLP INPUT'!$H82)*'MVLP INPUT'!$G106</f>
        <v>0</v>
      </c>
      <c r="D87" s="494">
        <f>('SUBSCRIBER BASE'!D80*'MVLP INPUT'!$H82)*'MVLP INPUT'!$G106</f>
        <v>0</v>
      </c>
      <c r="E87" s="494">
        <f>('SUBSCRIBER BASE'!E80*'MVLP INPUT'!$H82)*'MVLP INPUT'!$G106</f>
        <v>0</v>
      </c>
      <c r="F87" s="494">
        <f>('SUBSCRIBER BASE'!F80*'MVLP INPUT'!$H82)*'MVLP INPUT'!$G106</f>
        <v>0</v>
      </c>
      <c r="G87" s="494">
        <f>('SUBSCRIBER BASE'!G80*'MVLP INPUT'!$H82)*'MVLP INPUT'!$G106</f>
        <v>0</v>
      </c>
      <c r="H87" s="494">
        <f>('SUBSCRIBER BASE'!H80*'MVLP INPUT'!$H82)*'MVLP INPUT'!$G106</f>
        <v>0</v>
      </c>
      <c r="I87" s="494">
        <f>('SUBSCRIBER BASE'!I80*'MVLP INPUT'!$H82)*'MVLP INPUT'!$G106</f>
        <v>0</v>
      </c>
      <c r="J87" s="494">
        <f>('SUBSCRIBER BASE'!J80*'MVLP INPUT'!$H82)*'MVLP INPUT'!$G106</f>
        <v>0</v>
      </c>
      <c r="K87" s="494">
        <f ca="1">('SUBSCRIBER BASE'!L80*'MVLP INPUT'!$H82)*'MVLP INPUT'!$G106</f>
        <v>0</v>
      </c>
      <c r="L87" s="494">
        <f ca="1">('SUBSCRIBER BASE'!M80*'MVLP INPUT'!$H82)*'MVLP INPUT'!$G106</f>
        <v>0</v>
      </c>
      <c r="M87" s="494">
        <f ca="1">('SUBSCRIBER BASE'!N80*'MVLP INPUT'!$H82)*'MVLP INPUT'!$G106</f>
        <v>0</v>
      </c>
      <c r="N87" s="494">
        <f ca="1">('SUBSCRIBER BASE'!O80*'MVLP INPUT'!$H82)*'MVLP INPUT'!$G106</f>
        <v>0</v>
      </c>
      <c r="O87" s="494">
        <f ca="1">('SUBSCRIBER BASE'!P80*'MVLP INPUT'!$H82)*'MVLP INPUT'!$G106</f>
        <v>0</v>
      </c>
      <c r="P87" s="494">
        <f ca="1">('SUBSCRIBER BASE'!Q80*'MVLP INPUT'!$H82)*'MVLP INPUT'!$G106</f>
        <v>0</v>
      </c>
      <c r="Q87" s="494">
        <f ca="1">('SUBSCRIBER BASE'!R80*'MVLP INPUT'!$H82)*'MVLP INPUT'!$G106</f>
        <v>0</v>
      </c>
      <c r="R87" s="494">
        <f ca="1">('SUBSCRIBER BASE'!S80*'MVLP INPUT'!$H82)*'MVLP INPUT'!$G106</f>
        <v>0</v>
      </c>
      <c r="S87" s="494">
        <f ca="1">('SUBSCRIBER BASE'!T80*'MVLP INPUT'!$H82)*'MVLP INPUT'!$G106</f>
        <v>0</v>
      </c>
      <c r="T87" s="494">
        <f ca="1">('SUBSCRIBER BASE'!U80*'MVLP INPUT'!$H82)*'MVLP INPUT'!$G106</f>
        <v>0</v>
      </c>
      <c r="U87" s="494">
        <f ca="1">('SUBSCRIBER BASE'!V80*'MVLP INPUT'!$H82)*'MVLP INPUT'!$G106</f>
        <v>0</v>
      </c>
      <c r="V87" s="494">
        <f ca="1">('SUBSCRIBER BASE'!W80*'MVLP INPUT'!$H82)*'MVLP INPUT'!$G106</f>
        <v>0</v>
      </c>
      <c r="W87" s="494">
        <f ca="1">('SUBSCRIBER BASE'!X80*'MVLP INPUT'!$H82)*'MVLP INPUT'!$G106</f>
        <v>0</v>
      </c>
      <c r="X87" s="494">
        <f ca="1">('SUBSCRIBER BASE'!Y80*'MVLP INPUT'!$H82)*'MVLP INPUT'!$G106</f>
        <v>0</v>
      </c>
      <c r="Y87" s="494">
        <f ca="1">('SUBSCRIBER BASE'!Z80*'MVLP INPUT'!$H82)*'MVLP INPUT'!$G106</f>
        <v>0</v>
      </c>
      <c r="Z87" s="494">
        <f ca="1">('SUBSCRIBER BASE'!AA80*'MVLP INPUT'!$H82)*'MVLP INPUT'!$G106</f>
        <v>0</v>
      </c>
      <c r="AA87" s="494">
        <f ca="1">('SUBSCRIBER BASE'!AB80*'MVLP INPUT'!$H82)*'MVLP INPUT'!$G106</f>
        <v>0</v>
      </c>
      <c r="AB87" s="494">
        <f ca="1">('SUBSCRIBER BASE'!AC80*'MVLP INPUT'!$H82)*'MVLP INPUT'!$G106</f>
        <v>0</v>
      </c>
      <c r="AC87" s="494">
        <f ca="1">('SUBSCRIBER BASE'!AD80*'MVLP INPUT'!$H82)*'MVLP INPUT'!$G106</f>
        <v>0</v>
      </c>
      <c r="AD87" s="494">
        <f ca="1">('SUBSCRIBER BASE'!AE80*'MVLP INPUT'!$H82)*'MVLP INPUT'!$G106</f>
        <v>0</v>
      </c>
      <c r="AE87" s="494">
        <f ca="1">('SUBSCRIBER BASE'!AF80*'MVLP INPUT'!$H82)*'MVLP INPUT'!$G106</f>
        <v>0</v>
      </c>
      <c r="AF87" s="494">
        <f ca="1">('SUBSCRIBER BASE'!AG80*'MVLP INPUT'!$H82)*'MVLP INPUT'!$G106</f>
        <v>0</v>
      </c>
      <c r="AG87" s="494">
        <f ca="1">('SUBSCRIBER BASE'!AH80*'MVLP INPUT'!$H82)*'MVLP INPUT'!$G106</f>
        <v>0</v>
      </c>
      <c r="AH87" s="494">
        <f ca="1">('SUBSCRIBER BASE'!AI80*'MVLP INPUT'!$H82)*'MVLP INPUT'!$G106</f>
        <v>0</v>
      </c>
      <c r="AI87" s="494">
        <f ca="1">('SUBSCRIBER BASE'!AJ80*'MVLP INPUT'!$H82)*'MVLP INPUT'!$G106</f>
        <v>0</v>
      </c>
      <c r="AJ87" s="494">
        <f ca="1">('SUBSCRIBER BASE'!AK80*'MVLP INPUT'!$H82)*'MVLP INPUT'!$G106</f>
        <v>0</v>
      </c>
      <c r="AK87" s="494">
        <f ca="1">('SUBSCRIBER BASE'!AL80*'MVLP INPUT'!$H82)*'MVLP INPUT'!$G106</f>
        <v>0</v>
      </c>
      <c r="AL87" s="494">
        <f ca="1">('SUBSCRIBER BASE'!AM80*'MVLP INPUT'!$H82)*'MVLP INPUT'!$G106</f>
        <v>0</v>
      </c>
      <c r="AM87" s="494">
        <f ca="1">('SUBSCRIBER BASE'!AN80*'MVLP INPUT'!$H82)*'MVLP INPUT'!$G106</f>
        <v>0</v>
      </c>
      <c r="AN87" s="494">
        <f ca="1">('SUBSCRIBER BASE'!AO80*'MVLP INPUT'!$H82)*'MVLP INPUT'!$G106</f>
        <v>0</v>
      </c>
      <c r="AO87" s="494">
        <f ca="1">('SUBSCRIBER BASE'!AP80*'MVLP INPUT'!$H82)*'MVLP INPUT'!$G106</f>
        <v>0</v>
      </c>
      <c r="AP87" s="494">
        <f ca="1">('SUBSCRIBER BASE'!AQ80*'MVLP INPUT'!$H82)*'MVLP INPUT'!$G106</f>
        <v>0</v>
      </c>
      <c r="AQ87" s="494">
        <f ca="1">('SUBSCRIBER BASE'!AR80*'MVLP INPUT'!$H82)*'MVLP INPUT'!$G106</f>
        <v>0</v>
      </c>
      <c r="AR87" s="494">
        <f ca="1">('SUBSCRIBER BASE'!AS80*'MVLP INPUT'!$H82)*'MVLP INPUT'!$G106</f>
        <v>0</v>
      </c>
      <c r="AS87" s="494">
        <f ca="1">('SUBSCRIBER BASE'!AT80*'MVLP INPUT'!$H82)*'MVLP INPUT'!$G106</f>
        <v>0</v>
      </c>
      <c r="AT87" s="494">
        <f ca="1">('SUBSCRIBER BASE'!AU80*'MVLP INPUT'!$H82)*'MVLP INPUT'!$G106</f>
        <v>0</v>
      </c>
      <c r="AU87" s="494">
        <f ca="1">('SUBSCRIBER BASE'!AV80*'MVLP INPUT'!$H82)*'MVLP INPUT'!$G106</f>
        <v>0</v>
      </c>
      <c r="AV87" s="494">
        <f ca="1">('SUBSCRIBER BASE'!AW80*'MVLP INPUT'!$H82)*'MVLP INPUT'!$G106</f>
        <v>0</v>
      </c>
      <c r="AW87" s="494">
        <f ca="1">('SUBSCRIBER BASE'!AX80*'MVLP INPUT'!$H82)*'MVLP INPUT'!$G106</f>
        <v>0</v>
      </c>
      <c r="AX87" s="494">
        <f ca="1">('SUBSCRIBER BASE'!AY80*'MVLP INPUT'!$H82)*'MVLP INPUT'!$G106</f>
        <v>0</v>
      </c>
      <c r="AY87" s="494">
        <f ca="1">('SUBSCRIBER BASE'!AZ80*'MVLP INPUT'!$H82)*'MVLP INPUT'!$G106</f>
        <v>0</v>
      </c>
      <c r="AZ87" s="494">
        <f ca="1">('SUBSCRIBER BASE'!BA80*'MVLP INPUT'!$H82)*'MVLP INPUT'!$G106</f>
        <v>0</v>
      </c>
      <c r="BA87" s="494">
        <f ca="1">('SUBSCRIBER BASE'!BB80*'MVLP INPUT'!$H82)*'MVLP INPUT'!$G106</f>
        <v>0</v>
      </c>
      <c r="BB87" s="494">
        <f ca="1">('SUBSCRIBER BASE'!BC80*'MVLP INPUT'!$H82)*'MVLP INPUT'!$G106</f>
        <v>0</v>
      </c>
      <c r="BC87" s="494">
        <f ca="1">('SUBSCRIBER BASE'!BD80*'MVLP INPUT'!$H82)*'MVLP INPUT'!$G106</f>
        <v>0</v>
      </c>
      <c r="BD87" s="494">
        <f ca="1">('SUBSCRIBER BASE'!BE80*'MVLP INPUT'!$H82)*'MVLP INPUT'!$G106</f>
        <v>0</v>
      </c>
      <c r="BE87" s="494">
        <f ca="1">('SUBSCRIBER BASE'!BF80*'MVLP INPUT'!$H82)*'MVLP INPUT'!$G106</f>
        <v>0</v>
      </c>
      <c r="BF87" s="494">
        <f ca="1">('SUBSCRIBER BASE'!BG80*'MVLP INPUT'!$H82)*'MVLP INPUT'!$G106</f>
        <v>0</v>
      </c>
      <c r="BG87" s="494">
        <f ca="1">('SUBSCRIBER BASE'!BH80*'MVLP INPUT'!$H82)*'MVLP INPUT'!$G106</f>
        <v>0</v>
      </c>
      <c r="BH87" s="494">
        <f ca="1">('SUBSCRIBER BASE'!BI80*'MVLP INPUT'!$H82)*'MVLP INPUT'!$G106</f>
        <v>0</v>
      </c>
      <c r="BI87" s="494">
        <f ca="1">('SUBSCRIBER BASE'!BJ80*'MVLP INPUT'!$H82)*'MVLP INPUT'!$G106</f>
        <v>0</v>
      </c>
      <c r="BJ87" s="494">
        <f ca="1">('SUBSCRIBER BASE'!BK80*'MVLP INPUT'!$H82)*'MVLP INPUT'!$G106</f>
        <v>0</v>
      </c>
      <c r="BK87" s="494">
        <f ca="1">('SUBSCRIBER BASE'!BL80*'MVLP INPUT'!$H82)*'MVLP INPUT'!$G106</f>
        <v>0</v>
      </c>
      <c r="BL87" s="494">
        <f ca="1">('SUBSCRIBER BASE'!BM80*'MVLP INPUT'!$H82)*'MVLP INPUT'!$G106</f>
        <v>0</v>
      </c>
      <c r="BM87" s="494">
        <f ca="1">('SUBSCRIBER BASE'!BN80*'MVLP INPUT'!$H82)*'MVLP INPUT'!$G106</f>
        <v>0</v>
      </c>
      <c r="BN87" s="494">
        <f ca="1">('SUBSCRIBER BASE'!BO80*'MVLP INPUT'!$H82)*'MVLP INPUT'!$G106</f>
        <v>0</v>
      </c>
      <c r="BO87" s="494">
        <f ca="1">('SUBSCRIBER BASE'!BP80*'MVLP INPUT'!$H82)*'MVLP INPUT'!$G106</f>
        <v>0</v>
      </c>
      <c r="BP87" s="494">
        <f ca="1">('SUBSCRIBER BASE'!BQ80*'MVLP INPUT'!$H82)*'MVLP INPUT'!$G106</f>
        <v>0</v>
      </c>
      <c r="BQ87" s="494">
        <f ca="1">('SUBSCRIBER BASE'!BR80*'MVLP INPUT'!$H82)*'MVLP INPUT'!$G106</f>
        <v>0</v>
      </c>
      <c r="BR87" s="494">
        <f ca="1">('SUBSCRIBER BASE'!BS80*'MVLP INPUT'!$H82)*'MVLP INPUT'!$G106</f>
        <v>0</v>
      </c>
    </row>
    <row r="88" spans="2:70" ht="25" customHeight="1" outlineLevel="1">
      <c r="B88" s="24" t="str">
        <f>'MVLP INPUT'!D107</f>
        <v>MVLP2</v>
      </c>
      <c r="C88" s="494">
        <f>('SUBSCRIBER BASE'!C81*'MVLP INPUT'!$H83)*'MVLP INPUT'!$G107</f>
        <v>0</v>
      </c>
      <c r="D88" s="494">
        <f>('SUBSCRIBER BASE'!D81*'MVLP INPUT'!$H83)*'MVLP INPUT'!$G107</f>
        <v>0</v>
      </c>
      <c r="E88" s="494">
        <f>('SUBSCRIBER BASE'!E81*'MVLP INPUT'!$H83)*'MVLP INPUT'!$G107</f>
        <v>0</v>
      </c>
      <c r="F88" s="494">
        <f>('SUBSCRIBER BASE'!F81*'MVLP INPUT'!$H83)*'MVLP INPUT'!$G107</f>
        <v>0</v>
      </c>
      <c r="G88" s="494">
        <f>('SUBSCRIBER BASE'!G81*'MVLP INPUT'!$H83)*'MVLP INPUT'!$G107</f>
        <v>0</v>
      </c>
      <c r="H88" s="494">
        <f>('SUBSCRIBER BASE'!H81*'MVLP INPUT'!$H83)*'MVLP INPUT'!$G107</f>
        <v>0</v>
      </c>
      <c r="I88" s="494">
        <f>('SUBSCRIBER BASE'!I81*'MVLP INPUT'!$H83)*'MVLP INPUT'!$G107</f>
        <v>0</v>
      </c>
      <c r="J88" s="494">
        <f>('SUBSCRIBER BASE'!J81*'MVLP INPUT'!$H83)*'MVLP INPUT'!$G107</f>
        <v>0</v>
      </c>
      <c r="K88" s="494">
        <f ca="1">('SUBSCRIBER BASE'!L81*'MVLP INPUT'!$H83)*'MVLP INPUT'!$G107</f>
        <v>0</v>
      </c>
      <c r="L88" s="494">
        <f ca="1">('SUBSCRIBER BASE'!M81*'MVLP INPUT'!$H83)*'MVLP INPUT'!$G107</f>
        <v>0</v>
      </c>
      <c r="M88" s="494">
        <f ca="1">('SUBSCRIBER BASE'!N81*'MVLP INPUT'!$H83)*'MVLP INPUT'!$G107</f>
        <v>0</v>
      </c>
      <c r="N88" s="494">
        <f ca="1">('SUBSCRIBER BASE'!O81*'MVLP INPUT'!$H83)*'MVLP INPUT'!$G107</f>
        <v>0</v>
      </c>
      <c r="O88" s="494">
        <f ca="1">('SUBSCRIBER BASE'!P81*'MVLP INPUT'!$H83)*'MVLP INPUT'!$G107</f>
        <v>0</v>
      </c>
      <c r="P88" s="494">
        <f ca="1">('SUBSCRIBER BASE'!Q81*'MVLP INPUT'!$H83)*'MVLP INPUT'!$G107</f>
        <v>0</v>
      </c>
      <c r="Q88" s="494">
        <f ca="1">('SUBSCRIBER BASE'!R81*'MVLP INPUT'!$H83)*'MVLP INPUT'!$G107</f>
        <v>0</v>
      </c>
      <c r="R88" s="494">
        <f ca="1">('SUBSCRIBER BASE'!S81*'MVLP INPUT'!$H83)*'MVLP INPUT'!$G107</f>
        <v>0</v>
      </c>
      <c r="S88" s="494">
        <f ca="1">('SUBSCRIBER BASE'!T81*'MVLP INPUT'!$H83)*'MVLP INPUT'!$G107</f>
        <v>0</v>
      </c>
      <c r="T88" s="494">
        <f ca="1">('SUBSCRIBER BASE'!U81*'MVLP INPUT'!$H83)*'MVLP INPUT'!$G107</f>
        <v>0</v>
      </c>
      <c r="U88" s="494">
        <f ca="1">('SUBSCRIBER BASE'!V81*'MVLP INPUT'!$H83)*'MVLP INPUT'!$G107</f>
        <v>0</v>
      </c>
      <c r="V88" s="494">
        <f ca="1">('SUBSCRIBER BASE'!W81*'MVLP INPUT'!$H83)*'MVLP INPUT'!$G107</f>
        <v>0</v>
      </c>
      <c r="W88" s="494">
        <f ca="1">('SUBSCRIBER BASE'!X81*'MVLP INPUT'!$H83)*'MVLP INPUT'!$G107</f>
        <v>0</v>
      </c>
      <c r="X88" s="494">
        <f ca="1">('SUBSCRIBER BASE'!Y81*'MVLP INPUT'!$H83)*'MVLP INPUT'!$G107</f>
        <v>0</v>
      </c>
      <c r="Y88" s="494">
        <f ca="1">('SUBSCRIBER BASE'!Z81*'MVLP INPUT'!$H83)*'MVLP INPUT'!$G107</f>
        <v>0</v>
      </c>
      <c r="Z88" s="494">
        <f ca="1">('SUBSCRIBER BASE'!AA81*'MVLP INPUT'!$H83)*'MVLP INPUT'!$G107</f>
        <v>0</v>
      </c>
      <c r="AA88" s="494">
        <f ca="1">('SUBSCRIBER BASE'!AB81*'MVLP INPUT'!$H83)*'MVLP INPUT'!$G107</f>
        <v>0</v>
      </c>
      <c r="AB88" s="494">
        <f ca="1">('SUBSCRIBER BASE'!AC81*'MVLP INPUT'!$H83)*'MVLP INPUT'!$G107</f>
        <v>0</v>
      </c>
      <c r="AC88" s="494">
        <f ca="1">('SUBSCRIBER BASE'!AD81*'MVLP INPUT'!$H83)*'MVLP INPUT'!$G107</f>
        <v>0</v>
      </c>
      <c r="AD88" s="494">
        <f ca="1">('SUBSCRIBER BASE'!AE81*'MVLP INPUT'!$H83)*'MVLP INPUT'!$G107</f>
        <v>0</v>
      </c>
      <c r="AE88" s="494">
        <f ca="1">('SUBSCRIBER BASE'!AF81*'MVLP INPUT'!$H83)*'MVLP INPUT'!$G107</f>
        <v>0</v>
      </c>
      <c r="AF88" s="494">
        <f ca="1">('SUBSCRIBER BASE'!AG81*'MVLP INPUT'!$H83)*'MVLP INPUT'!$G107</f>
        <v>0</v>
      </c>
      <c r="AG88" s="494">
        <f ca="1">('SUBSCRIBER BASE'!AH81*'MVLP INPUT'!$H83)*'MVLP INPUT'!$G107</f>
        <v>0</v>
      </c>
      <c r="AH88" s="494">
        <f ca="1">('SUBSCRIBER BASE'!AI81*'MVLP INPUT'!$H83)*'MVLP INPUT'!$G107</f>
        <v>0</v>
      </c>
      <c r="AI88" s="494">
        <f ca="1">('SUBSCRIBER BASE'!AJ81*'MVLP INPUT'!$H83)*'MVLP INPUT'!$G107</f>
        <v>0</v>
      </c>
      <c r="AJ88" s="494">
        <f ca="1">('SUBSCRIBER BASE'!AK81*'MVLP INPUT'!$H83)*'MVLP INPUT'!$G107</f>
        <v>0</v>
      </c>
      <c r="AK88" s="494">
        <f ca="1">('SUBSCRIBER BASE'!AL81*'MVLP INPUT'!$H83)*'MVLP INPUT'!$G107</f>
        <v>0</v>
      </c>
      <c r="AL88" s="494">
        <f ca="1">('SUBSCRIBER BASE'!AM81*'MVLP INPUT'!$H83)*'MVLP INPUT'!$G107</f>
        <v>0</v>
      </c>
      <c r="AM88" s="494">
        <f ca="1">('SUBSCRIBER BASE'!AN81*'MVLP INPUT'!$H83)*'MVLP INPUT'!$G107</f>
        <v>0</v>
      </c>
      <c r="AN88" s="494">
        <f ca="1">('SUBSCRIBER BASE'!AO81*'MVLP INPUT'!$H83)*'MVLP INPUT'!$G107</f>
        <v>0</v>
      </c>
      <c r="AO88" s="494">
        <f ca="1">('SUBSCRIBER BASE'!AP81*'MVLP INPUT'!$H83)*'MVLP INPUT'!$G107</f>
        <v>0</v>
      </c>
      <c r="AP88" s="494">
        <f ca="1">('SUBSCRIBER BASE'!AQ81*'MVLP INPUT'!$H83)*'MVLP INPUT'!$G107</f>
        <v>0</v>
      </c>
      <c r="AQ88" s="494">
        <f ca="1">('SUBSCRIBER BASE'!AR81*'MVLP INPUT'!$H83)*'MVLP INPUT'!$G107</f>
        <v>0</v>
      </c>
      <c r="AR88" s="494">
        <f ca="1">('SUBSCRIBER BASE'!AS81*'MVLP INPUT'!$H83)*'MVLP INPUT'!$G107</f>
        <v>0</v>
      </c>
      <c r="AS88" s="494">
        <f ca="1">('SUBSCRIBER BASE'!AT81*'MVLP INPUT'!$H83)*'MVLP INPUT'!$G107</f>
        <v>0</v>
      </c>
      <c r="AT88" s="494">
        <f ca="1">('SUBSCRIBER BASE'!AU81*'MVLP INPUT'!$H83)*'MVLP INPUT'!$G107</f>
        <v>0</v>
      </c>
      <c r="AU88" s="494">
        <f ca="1">('SUBSCRIBER BASE'!AV81*'MVLP INPUT'!$H83)*'MVLP INPUT'!$G107</f>
        <v>0</v>
      </c>
      <c r="AV88" s="494">
        <f ca="1">('SUBSCRIBER BASE'!AW81*'MVLP INPUT'!$H83)*'MVLP INPUT'!$G107</f>
        <v>0</v>
      </c>
      <c r="AW88" s="494">
        <f ca="1">('SUBSCRIBER BASE'!AX81*'MVLP INPUT'!$H83)*'MVLP INPUT'!$G107</f>
        <v>0</v>
      </c>
      <c r="AX88" s="494">
        <f ca="1">('SUBSCRIBER BASE'!AY81*'MVLP INPUT'!$H83)*'MVLP INPUT'!$G107</f>
        <v>0</v>
      </c>
      <c r="AY88" s="494">
        <f ca="1">('SUBSCRIBER BASE'!AZ81*'MVLP INPUT'!$H83)*'MVLP INPUT'!$G107</f>
        <v>0</v>
      </c>
      <c r="AZ88" s="494">
        <f ca="1">('SUBSCRIBER BASE'!BA81*'MVLP INPUT'!$H83)*'MVLP INPUT'!$G107</f>
        <v>0</v>
      </c>
      <c r="BA88" s="494">
        <f ca="1">('SUBSCRIBER BASE'!BB81*'MVLP INPUT'!$H83)*'MVLP INPUT'!$G107</f>
        <v>0</v>
      </c>
      <c r="BB88" s="494">
        <f ca="1">('SUBSCRIBER BASE'!BC81*'MVLP INPUT'!$H83)*'MVLP INPUT'!$G107</f>
        <v>0</v>
      </c>
      <c r="BC88" s="494">
        <f ca="1">('SUBSCRIBER BASE'!BD81*'MVLP INPUT'!$H83)*'MVLP INPUT'!$G107</f>
        <v>0</v>
      </c>
      <c r="BD88" s="494">
        <f ca="1">('SUBSCRIBER BASE'!BE81*'MVLP INPUT'!$H83)*'MVLP INPUT'!$G107</f>
        <v>0</v>
      </c>
      <c r="BE88" s="494">
        <f ca="1">('SUBSCRIBER BASE'!BF81*'MVLP INPUT'!$H83)*'MVLP INPUT'!$G107</f>
        <v>0</v>
      </c>
      <c r="BF88" s="494">
        <f ca="1">('SUBSCRIBER BASE'!BG81*'MVLP INPUT'!$H83)*'MVLP INPUT'!$G107</f>
        <v>0</v>
      </c>
      <c r="BG88" s="494">
        <f ca="1">('SUBSCRIBER BASE'!BH81*'MVLP INPUT'!$H83)*'MVLP INPUT'!$G107</f>
        <v>0</v>
      </c>
      <c r="BH88" s="494">
        <f ca="1">('SUBSCRIBER BASE'!BI81*'MVLP INPUT'!$H83)*'MVLP INPUT'!$G107</f>
        <v>0</v>
      </c>
      <c r="BI88" s="494">
        <f ca="1">('SUBSCRIBER BASE'!BJ81*'MVLP INPUT'!$H83)*'MVLP INPUT'!$G107</f>
        <v>0</v>
      </c>
      <c r="BJ88" s="494">
        <f ca="1">('SUBSCRIBER BASE'!BK81*'MVLP INPUT'!$H83)*'MVLP INPUT'!$G107</f>
        <v>0</v>
      </c>
      <c r="BK88" s="494">
        <f ca="1">('SUBSCRIBER BASE'!BL81*'MVLP INPUT'!$H83)*'MVLP INPUT'!$G107</f>
        <v>0</v>
      </c>
      <c r="BL88" s="494">
        <f ca="1">('SUBSCRIBER BASE'!BM81*'MVLP INPUT'!$H83)*'MVLP INPUT'!$G107</f>
        <v>0</v>
      </c>
      <c r="BM88" s="494">
        <f ca="1">('SUBSCRIBER BASE'!BN81*'MVLP INPUT'!$H83)*'MVLP INPUT'!$G107</f>
        <v>0</v>
      </c>
      <c r="BN88" s="494">
        <f ca="1">('SUBSCRIBER BASE'!BO81*'MVLP INPUT'!$H83)*'MVLP INPUT'!$G107</f>
        <v>0</v>
      </c>
      <c r="BO88" s="494">
        <f ca="1">('SUBSCRIBER BASE'!BP81*'MVLP INPUT'!$H83)*'MVLP INPUT'!$G107</f>
        <v>0</v>
      </c>
      <c r="BP88" s="494">
        <f ca="1">('SUBSCRIBER BASE'!BQ81*'MVLP INPUT'!$H83)*'MVLP INPUT'!$G107</f>
        <v>0</v>
      </c>
      <c r="BQ88" s="494">
        <f ca="1">('SUBSCRIBER BASE'!BR81*'MVLP INPUT'!$H83)*'MVLP INPUT'!$G107</f>
        <v>0</v>
      </c>
      <c r="BR88" s="494">
        <f ca="1">('SUBSCRIBER BASE'!BS81*'MVLP INPUT'!$H83)*'MVLP INPUT'!$G107</f>
        <v>0</v>
      </c>
    </row>
    <row r="89" spans="2:70" ht="25" customHeight="1" outlineLevel="1">
      <c r="B89" s="24" t="str">
        <f>'MVLP INPUT'!D108</f>
        <v>MVLP3</v>
      </c>
      <c r="C89" s="494">
        <f>('SUBSCRIBER BASE'!C82*'MVLP INPUT'!$H84)*'MVLP INPUT'!$G108</f>
        <v>0</v>
      </c>
      <c r="D89" s="494">
        <f>('SUBSCRIBER BASE'!D82*'MVLP INPUT'!$H84)*'MVLP INPUT'!$G108</f>
        <v>0</v>
      </c>
      <c r="E89" s="494">
        <f>('SUBSCRIBER BASE'!E82*'MVLP INPUT'!$H84)*'MVLP INPUT'!$G108</f>
        <v>0</v>
      </c>
      <c r="F89" s="494">
        <f>('SUBSCRIBER BASE'!F82*'MVLP INPUT'!$H84)*'MVLP INPUT'!$G108</f>
        <v>0</v>
      </c>
      <c r="G89" s="494">
        <f>('SUBSCRIBER BASE'!G82*'MVLP INPUT'!$H84)*'MVLP INPUT'!$G108</f>
        <v>0</v>
      </c>
      <c r="H89" s="494">
        <f>('SUBSCRIBER BASE'!H82*'MVLP INPUT'!$H84)*'MVLP INPUT'!$G108</f>
        <v>0</v>
      </c>
      <c r="I89" s="494">
        <f>('SUBSCRIBER BASE'!I82*'MVLP INPUT'!$H84)*'MVLP INPUT'!$G108</f>
        <v>0</v>
      </c>
      <c r="J89" s="494">
        <f>('SUBSCRIBER BASE'!J82*'MVLP INPUT'!$H84)*'MVLP INPUT'!$G108</f>
        <v>0</v>
      </c>
      <c r="K89" s="494">
        <f ca="1">('SUBSCRIBER BASE'!L82*'MVLP INPUT'!$H84)*'MVLP INPUT'!$G108</f>
        <v>0</v>
      </c>
      <c r="L89" s="494">
        <f ca="1">('SUBSCRIBER BASE'!M82*'MVLP INPUT'!$H84)*'MVLP INPUT'!$G108</f>
        <v>0</v>
      </c>
      <c r="M89" s="494">
        <f ca="1">('SUBSCRIBER BASE'!N82*'MVLP INPUT'!$H84)*'MVLP INPUT'!$G108</f>
        <v>0</v>
      </c>
      <c r="N89" s="494">
        <f ca="1">('SUBSCRIBER BASE'!O82*'MVLP INPUT'!$H84)*'MVLP INPUT'!$G108</f>
        <v>0</v>
      </c>
      <c r="O89" s="494">
        <f ca="1">('SUBSCRIBER BASE'!P82*'MVLP INPUT'!$H84)*'MVLP INPUT'!$G108</f>
        <v>0</v>
      </c>
      <c r="P89" s="494">
        <f ca="1">('SUBSCRIBER BASE'!Q82*'MVLP INPUT'!$H84)*'MVLP INPUT'!$G108</f>
        <v>0</v>
      </c>
      <c r="Q89" s="494">
        <f ca="1">('SUBSCRIBER BASE'!R82*'MVLP INPUT'!$H84)*'MVLP INPUT'!$G108</f>
        <v>0</v>
      </c>
      <c r="R89" s="494">
        <f ca="1">('SUBSCRIBER BASE'!S82*'MVLP INPUT'!$H84)*'MVLP INPUT'!$G108</f>
        <v>0</v>
      </c>
      <c r="S89" s="494">
        <f ca="1">('SUBSCRIBER BASE'!T82*'MVLP INPUT'!$H84)*'MVLP INPUT'!$G108</f>
        <v>0</v>
      </c>
      <c r="T89" s="494">
        <f ca="1">('SUBSCRIBER BASE'!U82*'MVLP INPUT'!$H84)*'MVLP INPUT'!$G108</f>
        <v>0</v>
      </c>
      <c r="U89" s="494">
        <f ca="1">('SUBSCRIBER BASE'!V82*'MVLP INPUT'!$H84)*'MVLP INPUT'!$G108</f>
        <v>0</v>
      </c>
      <c r="V89" s="494">
        <f ca="1">('SUBSCRIBER BASE'!W82*'MVLP INPUT'!$H84)*'MVLP INPUT'!$G108</f>
        <v>0</v>
      </c>
      <c r="W89" s="494">
        <f ca="1">('SUBSCRIBER BASE'!X82*'MVLP INPUT'!$H84)*'MVLP INPUT'!$G108</f>
        <v>0</v>
      </c>
      <c r="X89" s="494">
        <f ca="1">('SUBSCRIBER BASE'!Y82*'MVLP INPUT'!$H84)*'MVLP INPUT'!$G108</f>
        <v>0</v>
      </c>
      <c r="Y89" s="494">
        <f ca="1">('SUBSCRIBER BASE'!Z82*'MVLP INPUT'!$H84)*'MVLP INPUT'!$G108</f>
        <v>0</v>
      </c>
      <c r="Z89" s="494">
        <f ca="1">('SUBSCRIBER BASE'!AA82*'MVLP INPUT'!$H84)*'MVLP INPUT'!$G108</f>
        <v>0</v>
      </c>
      <c r="AA89" s="494">
        <f ca="1">('SUBSCRIBER BASE'!AB82*'MVLP INPUT'!$H84)*'MVLP INPUT'!$G108</f>
        <v>0</v>
      </c>
      <c r="AB89" s="494">
        <f ca="1">('SUBSCRIBER BASE'!AC82*'MVLP INPUT'!$H84)*'MVLP INPUT'!$G108</f>
        <v>0</v>
      </c>
      <c r="AC89" s="494">
        <f ca="1">('SUBSCRIBER BASE'!AD82*'MVLP INPUT'!$H84)*'MVLP INPUT'!$G108</f>
        <v>0</v>
      </c>
      <c r="AD89" s="494">
        <f ca="1">('SUBSCRIBER BASE'!AE82*'MVLP INPUT'!$H84)*'MVLP INPUT'!$G108</f>
        <v>0</v>
      </c>
      <c r="AE89" s="494">
        <f ca="1">('SUBSCRIBER BASE'!AF82*'MVLP INPUT'!$H84)*'MVLP INPUT'!$G108</f>
        <v>0</v>
      </c>
      <c r="AF89" s="494">
        <f ca="1">('SUBSCRIBER BASE'!AG82*'MVLP INPUT'!$H84)*'MVLP INPUT'!$G108</f>
        <v>0</v>
      </c>
      <c r="AG89" s="494">
        <f ca="1">('SUBSCRIBER BASE'!AH82*'MVLP INPUT'!$H84)*'MVLP INPUT'!$G108</f>
        <v>0</v>
      </c>
      <c r="AH89" s="494">
        <f ca="1">('SUBSCRIBER BASE'!AI82*'MVLP INPUT'!$H84)*'MVLP INPUT'!$G108</f>
        <v>0</v>
      </c>
      <c r="AI89" s="494">
        <f ca="1">('SUBSCRIBER BASE'!AJ82*'MVLP INPUT'!$H84)*'MVLP INPUT'!$G108</f>
        <v>0</v>
      </c>
      <c r="AJ89" s="494">
        <f ca="1">('SUBSCRIBER BASE'!AK82*'MVLP INPUT'!$H84)*'MVLP INPUT'!$G108</f>
        <v>0</v>
      </c>
      <c r="AK89" s="494">
        <f ca="1">('SUBSCRIBER BASE'!AL82*'MVLP INPUT'!$H84)*'MVLP INPUT'!$G108</f>
        <v>0</v>
      </c>
      <c r="AL89" s="494">
        <f ca="1">('SUBSCRIBER BASE'!AM82*'MVLP INPUT'!$H84)*'MVLP INPUT'!$G108</f>
        <v>0</v>
      </c>
      <c r="AM89" s="494">
        <f ca="1">('SUBSCRIBER BASE'!AN82*'MVLP INPUT'!$H84)*'MVLP INPUT'!$G108</f>
        <v>0</v>
      </c>
      <c r="AN89" s="494">
        <f ca="1">('SUBSCRIBER BASE'!AO82*'MVLP INPUT'!$H84)*'MVLP INPUT'!$G108</f>
        <v>0</v>
      </c>
      <c r="AO89" s="494">
        <f ca="1">('SUBSCRIBER BASE'!AP82*'MVLP INPUT'!$H84)*'MVLP INPUT'!$G108</f>
        <v>0</v>
      </c>
      <c r="AP89" s="494">
        <f ca="1">('SUBSCRIBER BASE'!AQ82*'MVLP INPUT'!$H84)*'MVLP INPUT'!$G108</f>
        <v>0</v>
      </c>
      <c r="AQ89" s="494">
        <f ca="1">('SUBSCRIBER BASE'!AR82*'MVLP INPUT'!$H84)*'MVLP INPUT'!$G108</f>
        <v>0</v>
      </c>
      <c r="AR89" s="494">
        <f ca="1">('SUBSCRIBER BASE'!AS82*'MVLP INPUT'!$H84)*'MVLP INPUT'!$G108</f>
        <v>0</v>
      </c>
      <c r="AS89" s="494">
        <f ca="1">('SUBSCRIBER BASE'!AT82*'MVLP INPUT'!$H84)*'MVLP INPUT'!$G108</f>
        <v>0</v>
      </c>
      <c r="AT89" s="494">
        <f ca="1">('SUBSCRIBER BASE'!AU82*'MVLP INPUT'!$H84)*'MVLP INPUT'!$G108</f>
        <v>0</v>
      </c>
      <c r="AU89" s="494">
        <f ca="1">('SUBSCRIBER BASE'!AV82*'MVLP INPUT'!$H84)*'MVLP INPUT'!$G108</f>
        <v>0</v>
      </c>
      <c r="AV89" s="494">
        <f ca="1">('SUBSCRIBER BASE'!AW82*'MVLP INPUT'!$H84)*'MVLP INPUT'!$G108</f>
        <v>0</v>
      </c>
      <c r="AW89" s="494">
        <f ca="1">('SUBSCRIBER BASE'!AX82*'MVLP INPUT'!$H84)*'MVLP INPUT'!$G108</f>
        <v>0</v>
      </c>
      <c r="AX89" s="494">
        <f ca="1">('SUBSCRIBER BASE'!AY82*'MVLP INPUT'!$H84)*'MVLP INPUT'!$G108</f>
        <v>0</v>
      </c>
      <c r="AY89" s="494">
        <f ca="1">('SUBSCRIBER BASE'!AZ82*'MVLP INPUT'!$H84)*'MVLP INPUT'!$G108</f>
        <v>0</v>
      </c>
      <c r="AZ89" s="494">
        <f ca="1">('SUBSCRIBER BASE'!BA82*'MVLP INPUT'!$H84)*'MVLP INPUT'!$G108</f>
        <v>0</v>
      </c>
      <c r="BA89" s="494">
        <f ca="1">('SUBSCRIBER BASE'!BB82*'MVLP INPUT'!$H84)*'MVLP INPUT'!$G108</f>
        <v>0</v>
      </c>
      <c r="BB89" s="494">
        <f ca="1">('SUBSCRIBER BASE'!BC82*'MVLP INPUT'!$H84)*'MVLP INPUT'!$G108</f>
        <v>0</v>
      </c>
      <c r="BC89" s="494">
        <f ca="1">('SUBSCRIBER BASE'!BD82*'MVLP INPUT'!$H84)*'MVLP INPUT'!$G108</f>
        <v>0</v>
      </c>
      <c r="BD89" s="494">
        <f ca="1">('SUBSCRIBER BASE'!BE82*'MVLP INPUT'!$H84)*'MVLP INPUT'!$G108</f>
        <v>0</v>
      </c>
      <c r="BE89" s="494">
        <f ca="1">('SUBSCRIBER BASE'!BF82*'MVLP INPUT'!$H84)*'MVLP INPUT'!$G108</f>
        <v>0</v>
      </c>
      <c r="BF89" s="494">
        <f ca="1">('SUBSCRIBER BASE'!BG82*'MVLP INPUT'!$H84)*'MVLP INPUT'!$G108</f>
        <v>0</v>
      </c>
      <c r="BG89" s="494">
        <f ca="1">('SUBSCRIBER BASE'!BH82*'MVLP INPUT'!$H84)*'MVLP INPUT'!$G108</f>
        <v>0</v>
      </c>
      <c r="BH89" s="494">
        <f ca="1">('SUBSCRIBER BASE'!BI82*'MVLP INPUT'!$H84)*'MVLP INPUT'!$G108</f>
        <v>0</v>
      </c>
      <c r="BI89" s="494">
        <f ca="1">('SUBSCRIBER BASE'!BJ82*'MVLP INPUT'!$H84)*'MVLP INPUT'!$G108</f>
        <v>0</v>
      </c>
      <c r="BJ89" s="494">
        <f ca="1">('SUBSCRIBER BASE'!BK82*'MVLP INPUT'!$H84)*'MVLP INPUT'!$G108</f>
        <v>0</v>
      </c>
      <c r="BK89" s="494">
        <f ca="1">('SUBSCRIBER BASE'!BL82*'MVLP INPUT'!$H84)*'MVLP INPUT'!$G108</f>
        <v>0</v>
      </c>
      <c r="BL89" s="494">
        <f ca="1">('SUBSCRIBER BASE'!BM82*'MVLP INPUT'!$H84)*'MVLP INPUT'!$G108</f>
        <v>0</v>
      </c>
      <c r="BM89" s="494">
        <f ca="1">('SUBSCRIBER BASE'!BN82*'MVLP INPUT'!$H84)*'MVLP INPUT'!$G108</f>
        <v>0</v>
      </c>
      <c r="BN89" s="494">
        <f ca="1">('SUBSCRIBER BASE'!BO82*'MVLP INPUT'!$H84)*'MVLP INPUT'!$G108</f>
        <v>0</v>
      </c>
      <c r="BO89" s="494">
        <f ca="1">('SUBSCRIBER BASE'!BP82*'MVLP INPUT'!$H84)*'MVLP INPUT'!$G108</f>
        <v>0</v>
      </c>
      <c r="BP89" s="494">
        <f ca="1">('SUBSCRIBER BASE'!BQ82*'MVLP INPUT'!$H84)*'MVLP INPUT'!$G108</f>
        <v>0</v>
      </c>
      <c r="BQ89" s="494">
        <f ca="1">('SUBSCRIBER BASE'!BR82*'MVLP INPUT'!$H84)*'MVLP INPUT'!$G108</f>
        <v>0</v>
      </c>
      <c r="BR89" s="494">
        <f ca="1">('SUBSCRIBER BASE'!BS82*'MVLP INPUT'!$H84)*'MVLP INPUT'!$G108</f>
        <v>0</v>
      </c>
    </row>
    <row r="90" spans="2:70" ht="25" customHeight="1" outlineLevel="1">
      <c r="B90" s="24" t="str">
        <f>'MVLP INPUT'!D109</f>
        <v>MVLP4</v>
      </c>
      <c r="C90" s="494">
        <f>('SUBSCRIBER BASE'!C83*'MVLP INPUT'!$H85)*'MVLP INPUT'!$G109</f>
        <v>0</v>
      </c>
      <c r="D90" s="494">
        <f>('SUBSCRIBER BASE'!D83*'MVLP INPUT'!$H85)*'MVLP INPUT'!$G109</f>
        <v>0</v>
      </c>
      <c r="E90" s="494">
        <f>('SUBSCRIBER BASE'!E83*'MVLP INPUT'!$H85)*'MVLP INPUT'!$G109</f>
        <v>0</v>
      </c>
      <c r="F90" s="494">
        <f>('SUBSCRIBER BASE'!F83*'MVLP INPUT'!$H85)*'MVLP INPUT'!$G109</f>
        <v>0</v>
      </c>
      <c r="G90" s="494">
        <f>('SUBSCRIBER BASE'!G83*'MVLP INPUT'!$H85)*'MVLP INPUT'!$G109</f>
        <v>0</v>
      </c>
      <c r="H90" s="494">
        <f>('SUBSCRIBER BASE'!H83*'MVLP INPUT'!$H85)*'MVLP INPUT'!$G109</f>
        <v>0</v>
      </c>
      <c r="I90" s="494">
        <f>('SUBSCRIBER BASE'!I83*'MVLP INPUT'!$H85)*'MVLP INPUT'!$G109</f>
        <v>0</v>
      </c>
      <c r="J90" s="494">
        <f>('SUBSCRIBER BASE'!J83*'MVLP INPUT'!$H85)*'MVLP INPUT'!$G109</f>
        <v>0</v>
      </c>
      <c r="K90" s="494">
        <f ca="1">('SUBSCRIBER BASE'!L83*'MVLP INPUT'!$H85)*'MVLP INPUT'!$G109</f>
        <v>0</v>
      </c>
      <c r="L90" s="494">
        <f ca="1">('SUBSCRIBER BASE'!M83*'MVLP INPUT'!$H85)*'MVLP INPUT'!$G109</f>
        <v>0</v>
      </c>
      <c r="M90" s="494">
        <f ca="1">('SUBSCRIBER BASE'!N83*'MVLP INPUT'!$H85)*'MVLP INPUT'!$G109</f>
        <v>0</v>
      </c>
      <c r="N90" s="494">
        <f ca="1">('SUBSCRIBER BASE'!O83*'MVLP INPUT'!$H85)*'MVLP INPUT'!$G109</f>
        <v>0</v>
      </c>
      <c r="O90" s="494">
        <f ca="1">('SUBSCRIBER BASE'!P83*'MVLP INPUT'!$H85)*'MVLP INPUT'!$G109</f>
        <v>0</v>
      </c>
      <c r="P90" s="494">
        <f ca="1">('SUBSCRIBER BASE'!Q83*'MVLP INPUT'!$H85)*'MVLP INPUT'!$G109</f>
        <v>0</v>
      </c>
      <c r="Q90" s="494">
        <f ca="1">('SUBSCRIBER BASE'!R83*'MVLP INPUT'!$H85)*'MVLP INPUT'!$G109</f>
        <v>0</v>
      </c>
      <c r="R90" s="494">
        <f ca="1">('SUBSCRIBER BASE'!S83*'MVLP INPUT'!$H85)*'MVLP INPUT'!$G109</f>
        <v>0</v>
      </c>
      <c r="S90" s="494">
        <f ca="1">('SUBSCRIBER BASE'!T83*'MVLP INPUT'!$H85)*'MVLP INPUT'!$G109</f>
        <v>0</v>
      </c>
      <c r="T90" s="494">
        <f ca="1">('SUBSCRIBER BASE'!U83*'MVLP INPUT'!$H85)*'MVLP INPUT'!$G109</f>
        <v>0</v>
      </c>
      <c r="U90" s="494">
        <f ca="1">('SUBSCRIBER BASE'!V83*'MVLP INPUT'!$H85)*'MVLP INPUT'!$G109</f>
        <v>0</v>
      </c>
      <c r="V90" s="494">
        <f ca="1">('SUBSCRIBER BASE'!W83*'MVLP INPUT'!$H85)*'MVLP INPUT'!$G109</f>
        <v>0</v>
      </c>
      <c r="W90" s="494">
        <f ca="1">('SUBSCRIBER BASE'!X83*'MVLP INPUT'!$H85)*'MVLP INPUT'!$G109</f>
        <v>0</v>
      </c>
      <c r="X90" s="494">
        <f ca="1">('SUBSCRIBER BASE'!Y83*'MVLP INPUT'!$H85)*'MVLP INPUT'!$G109</f>
        <v>0</v>
      </c>
      <c r="Y90" s="494">
        <f ca="1">('SUBSCRIBER BASE'!Z83*'MVLP INPUT'!$H85)*'MVLP INPUT'!$G109</f>
        <v>0</v>
      </c>
      <c r="Z90" s="494">
        <f ca="1">('SUBSCRIBER BASE'!AA83*'MVLP INPUT'!$H85)*'MVLP INPUT'!$G109</f>
        <v>0</v>
      </c>
      <c r="AA90" s="494">
        <f ca="1">('SUBSCRIBER BASE'!AB83*'MVLP INPUT'!$H85)*'MVLP INPUT'!$G109</f>
        <v>0</v>
      </c>
      <c r="AB90" s="494">
        <f ca="1">('SUBSCRIBER BASE'!AC83*'MVLP INPUT'!$H85)*'MVLP INPUT'!$G109</f>
        <v>0</v>
      </c>
      <c r="AC90" s="494">
        <f ca="1">('SUBSCRIBER BASE'!AD83*'MVLP INPUT'!$H85)*'MVLP INPUT'!$G109</f>
        <v>0</v>
      </c>
      <c r="AD90" s="494">
        <f ca="1">('SUBSCRIBER BASE'!AE83*'MVLP INPUT'!$H85)*'MVLP INPUT'!$G109</f>
        <v>0</v>
      </c>
      <c r="AE90" s="494">
        <f ca="1">('SUBSCRIBER BASE'!AF83*'MVLP INPUT'!$H85)*'MVLP INPUT'!$G109</f>
        <v>0</v>
      </c>
      <c r="AF90" s="494">
        <f ca="1">('SUBSCRIBER BASE'!AG83*'MVLP INPUT'!$H85)*'MVLP INPUT'!$G109</f>
        <v>0</v>
      </c>
      <c r="AG90" s="494">
        <f ca="1">('SUBSCRIBER BASE'!AH83*'MVLP INPUT'!$H85)*'MVLP INPUT'!$G109</f>
        <v>0</v>
      </c>
      <c r="AH90" s="494">
        <f ca="1">('SUBSCRIBER BASE'!AI83*'MVLP INPUT'!$H85)*'MVLP INPUT'!$G109</f>
        <v>0</v>
      </c>
      <c r="AI90" s="494">
        <f ca="1">('SUBSCRIBER BASE'!AJ83*'MVLP INPUT'!$H85)*'MVLP INPUT'!$G109</f>
        <v>0</v>
      </c>
      <c r="AJ90" s="494">
        <f ca="1">('SUBSCRIBER BASE'!AK83*'MVLP INPUT'!$H85)*'MVLP INPUT'!$G109</f>
        <v>0</v>
      </c>
      <c r="AK90" s="494">
        <f ca="1">('SUBSCRIBER BASE'!AL83*'MVLP INPUT'!$H85)*'MVLP INPUT'!$G109</f>
        <v>0</v>
      </c>
      <c r="AL90" s="494">
        <f ca="1">('SUBSCRIBER BASE'!AM83*'MVLP INPUT'!$H85)*'MVLP INPUT'!$G109</f>
        <v>0</v>
      </c>
      <c r="AM90" s="494">
        <f ca="1">('SUBSCRIBER BASE'!AN83*'MVLP INPUT'!$H85)*'MVLP INPUT'!$G109</f>
        <v>0</v>
      </c>
      <c r="AN90" s="494">
        <f ca="1">('SUBSCRIBER BASE'!AO83*'MVLP INPUT'!$H85)*'MVLP INPUT'!$G109</f>
        <v>0</v>
      </c>
      <c r="AO90" s="494">
        <f ca="1">('SUBSCRIBER BASE'!AP83*'MVLP INPUT'!$H85)*'MVLP INPUT'!$G109</f>
        <v>0</v>
      </c>
      <c r="AP90" s="494">
        <f ca="1">('SUBSCRIBER BASE'!AQ83*'MVLP INPUT'!$H85)*'MVLP INPUT'!$G109</f>
        <v>0</v>
      </c>
      <c r="AQ90" s="494">
        <f ca="1">('SUBSCRIBER BASE'!AR83*'MVLP INPUT'!$H85)*'MVLP INPUT'!$G109</f>
        <v>0</v>
      </c>
      <c r="AR90" s="494">
        <f ca="1">('SUBSCRIBER BASE'!AS83*'MVLP INPUT'!$H85)*'MVLP INPUT'!$G109</f>
        <v>0</v>
      </c>
      <c r="AS90" s="494">
        <f ca="1">('SUBSCRIBER BASE'!AT83*'MVLP INPUT'!$H85)*'MVLP INPUT'!$G109</f>
        <v>0</v>
      </c>
      <c r="AT90" s="494">
        <f ca="1">('SUBSCRIBER BASE'!AU83*'MVLP INPUT'!$H85)*'MVLP INPUT'!$G109</f>
        <v>0</v>
      </c>
      <c r="AU90" s="494">
        <f ca="1">('SUBSCRIBER BASE'!AV83*'MVLP INPUT'!$H85)*'MVLP INPUT'!$G109</f>
        <v>0</v>
      </c>
      <c r="AV90" s="494">
        <f ca="1">('SUBSCRIBER BASE'!AW83*'MVLP INPUT'!$H85)*'MVLP INPUT'!$G109</f>
        <v>0</v>
      </c>
      <c r="AW90" s="494">
        <f ca="1">('SUBSCRIBER BASE'!AX83*'MVLP INPUT'!$H85)*'MVLP INPUT'!$G109</f>
        <v>0</v>
      </c>
      <c r="AX90" s="494">
        <f ca="1">('SUBSCRIBER BASE'!AY83*'MVLP INPUT'!$H85)*'MVLP INPUT'!$G109</f>
        <v>0</v>
      </c>
      <c r="AY90" s="494">
        <f ca="1">('SUBSCRIBER BASE'!AZ83*'MVLP INPUT'!$H85)*'MVLP INPUT'!$G109</f>
        <v>0</v>
      </c>
      <c r="AZ90" s="494">
        <f ca="1">('SUBSCRIBER BASE'!BA83*'MVLP INPUT'!$H85)*'MVLP INPUT'!$G109</f>
        <v>0</v>
      </c>
      <c r="BA90" s="494">
        <f ca="1">('SUBSCRIBER BASE'!BB83*'MVLP INPUT'!$H85)*'MVLP INPUT'!$G109</f>
        <v>0</v>
      </c>
      <c r="BB90" s="494">
        <f ca="1">('SUBSCRIBER BASE'!BC83*'MVLP INPUT'!$H85)*'MVLP INPUT'!$G109</f>
        <v>0</v>
      </c>
      <c r="BC90" s="494">
        <f ca="1">('SUBSCRIBER BASE'!BD83*'MVLP INPUT'!$H85)*'MVLP INPUT'!$G109</f>
        <v>0</v>
      </c>
      <c r="BD90" s="494">
        <f ca="1">('SUBSCRIBER BASE'!BE83*'MVLP INPUT'!$H85)*'MVLP INPUT'!$G109</f>
        <v>0</v>
      </c>
      <c r="BE90" s="494">
        <f ca="1">('SUBSCRIBER BASE'!BF83*'MVLP INPUT'!$H85)*'MVLP INPUT'!$G109</f>
        <v>0</v>
      </c>
      <c r="BF90" s="494">
        <f ca="1">('SUBSCRIBER BASE'!BG83*'MVLP INPUT'!$H85)*'MVLP INPUT'!$G109</f>
        <v>0</v>
      </c>
      <c r="BG90" s="494">
        <f ca="1">('SUBSCRIBER BASE'!BH83*'MVLP INPUT'!$H85)*'MVLP INPUT'!$G109</f>
        <v>0</v>
      </c>
      <c r="BH90" s="494">
        <f ca="1">('SUBSCRIBER BASE'!BI83*'MVLP INPUT'!$H85)*'MVLP INPUT'!$G109</f>
        <v>0</v>
      </c>
      <c r="BI90" s="494">
        <f ca="1">('SUBSCRIBER BASE'!BJ83*'MVLP INPUT'!$H85)*'MVLP INPUT'!$G109</f>
        <v>0</v>
      </c>
      <c r="BJ90" s="494">
        <f ca="1">('SUBSCRIBER BASE'!BK83*'MVLP INPUT'!$H85)*'MVLP INPUT'!$G109</f>
        <v>0</v>
      </c>
      <c r="BK90" s="494">
        <f ca="1">('SUBSCRIBER BASE'!BL83*'MVLP INPUT'!$H85)*'MVLP INPUT'!$G109</f>
        <v>0</v>
      </c>
      <c r="BL90" s="494">
        <f ca="1">('SUBSCRIBER BASE'!BM83*'MVLP INPUT'!$H85)*'MVLP INPUT'!$G109</f>
        <v>0</v>
      </c>
      <c r="BM90" s="494">
        <f ca="1">('SUBSCRIBER BASE'!BN83*'MVLP INPUT'!$H85)*'MVLP INPUT'!$G109</f>
        <v>0</v>
      </c>
      <c r="BN90" s="494">
        <f ca="1">('SUBSCRIBER BASE'!BO83*'MVLP INPUT'!$H85)*'MVLP INPUT'!$G109</f>
        <v>0</v>
      </c>
      <c r="BO90" s="494">
        <f ca="1">('SUBSCRIBER BASE'!BP83*'MVLP INPUT'!$H85)*'MVLP INPUT'!$G109</f>
        <v>0</v>
      </c>
      <c r="BP90" s="494">
        <f ca="1">('SUBSCRIBER BASE'!BQ83*'MVLP INPUT'!$H85)*'MVLP INPUT'!$G109</f>
        <v>0</v>
      </c>
      <c r="BQ90" s="494">
        <f ca="1">('SUBSCRIBER BASE'!BR83*'MVLP INPUT'!$H85)*'MVLP INPUT'!$G109</f>
        <v>0</v>
      </c>
      <c r="BR90" s="494">
        <f ca="1">('SUBSCRIBER BASE'!BS83*'MVLP INPUT'!$H85)*'MVLP INPUT'!$G109</f>
        <v>0</v>
      </c>
    </row>
    <row r="91" spans="2:70" ht="25" customHeight="1" outlineLevel="1">
      <c r="B91" s="24" t="str">
        <f>'MVLP INPUT'!D110</f>
        <v>MVLP5</v>
      </c>
      <c r="C91" s="494">
        <f>('SUBSCRIBER BASE'!C84*'MVLP INPUT'!$H86)*'MVLP INPUT'!$G110</f>
        <v>0</v>
      </c>
      <c r="D91" s="494">
        <f>('SUBSCRIBER BASE'!D84*'MVLP INPUT'!$H86)*'MVLP INPUT'!$G110</f>
        <v>0</v>
      </c>
      <c r="E91" s="494">
        <f>('SUBSCRIBER BASE'!E84*'MVLP INPUT'!$H86)*'MVLP INPUT'!$G110</f>
        <v>0</v>
      </c>
      <c r="F91" s="494">
        <f>('SUBSCRIBER BASE'!F84*'MVLP INPUT'!$H86)*'MVLP INPUT'!$G110</f>
        <v>0</v>
      </c>
      <c r="G91" s="494">
        <f>('SUBSCRIBER BASE'!G84*'MVLP INPUT'!$H86)*'MVLP INPUT'!$G110</f>
        <v>0</v>
      </c>
      <c r="H91" s="494">
        <f>('SUBSCRIBER BASE'!H84*'MVLP INPUT'!$H86)*'MVLP INPUT'!$G110</f>
        <v>0</v>
      </c>
      <c r="I91" s="494">
        <f>('SUBSCRIBER BASE'!I84*'MVLP INPUT'!$H86)*'MVLP INPUT'!$G110</f>
        <v>0</v>
      </c>
      <c r="J91" s="494">
        <f>('SUBSCRIBER BASE'!J84*'MVLP INPUT'!$H86)*'MVLP INPUT'!$G110</f>
        <v>0</v>
      </c>
      <c r="K91" s="494">
        <f ca="1">('SUBSCRIBER BASE'!L84*'MVLP INPUT'!$H86)*'MVLP INPUT'!$G110</f>
        <v>0</v>
      </c>
      <c r="L91" s="494">
        <f ca="1">('SUBSCRIBER BASE'!M84*'MVLP INPUT'!$H86)*'MVLP INPUT'!$G110</f>
        <v>0</v>
      </c>
      <c r="M91" s="494">
        <f ca="1">('SUBSCRIBER BASE'!N84*'MVLP INPUT'!$H86)*'MVLP INPUT'!$G110</f>
        <v>0</v>
      </c>
      <c r="N91" s="494">
        <f ca="1">('SUBSCRIBER BASE'!O84*'MVLP INPUT'!$H86)*'MVLP INPUT'!$G110</f>
        <v>0</v>
      </c>
      <c r="O91" s="494">
        <f ca="1">('SUBSCRIBER BASE'!P84*'MVLP INPUT'!$H86)*'MVLP INPUT'!$G110</f>
        <v>0</v>
      </c>
      <c r="P91" s="494">
        <f ca="1">('SUBSCRIBER BASE'!Q84*'MVLP INPUT'!$H86)*'MVLP INPUT'!$G110</f>
        <v>0</v>
      </c>
      <c r="Q91" s="494">
        <f ca="1">('SUBSCRIBER BASE'!R84*'MVLP INPUT'!$H86)*'MVLP INPUT'!$G110</f>
        <v>0</v>
      </c>
      <c r="R91" s="494">
        <f ca="1">('SUBSCRIBER BASE'!S84*'MVLP INPUT'!$H86)*'MVLP INPUT'!$G110</f>
        <v>0</v>
      </c>
      <c r="S91" s="494">
        <f ca="1">('SUBSCRIBER BASE'!T84*'MVLP INPUT'!$H86)*'MVLP INPUT'!$G110</f>
        <v>0</v>
      </c>
      <c r="T91" s="494">
        <f ca="1">('SUBSCRIBER BASE'!U84*'MVLP INPUT'!$H86)*'MVLP INPUT'!$G110</f>
        <v>0</v>
      </c>
      <c r="U91" s="494">
        <f ca="1">('SUBSCRIBER BASE'!V84*'MVLP INPUT'!$H86)*'MVLP INPUT'!$G110</f>
        <v>0</v>
      </c>
      <c r="V91" s="494">
        <f ca="1">('SUBSCRIBER BASE'!W84*'MVLP INPUT'!$H86)*'MVLP INPUT'!$G110</f>
        <v>0</v>
      </c>
      <c r="W91" s="494">
        <f ca="1">('SUBSCRIBER BASE'!X84*'MVLP INPUT'!$H86)*'MVLP INPUT'!$G110</f>
        <v>0</v>
      </c>
      <c r="X91" s="494">
        <f ca="1">('SUBSCRIBER BASE'!Y84*'MVLP INPUT'!$H86)*'MVLP INPUT'!$G110</f>
        <v>0</v>
      </c>
      <c r="Y91" s="494">
        <f ca="1">('SUBSCRIBER BASE'!Z84*'MVLP INPUT'!$H86)*'MVLP INPUT'!$G110</f>
        <v>0</v>
      </c>
      <c r="Z91" s="494">
        <f ca="1">('SUBSCRIBER BASE'!AA84*'MVLP INPUT'!$H86)*'MVLP INPUT'!$G110</f>
        <v>0</v>
      </c>
      <c r="AA91" s="494">
        <f ca="1">('SUBSCRIBER BASE'!AB84*'MVLP INPUT'!$H86)*'MVLP INPUT'!$G110</f>
        <v>0</v>
      </c>
      <c r="AB91" s="494">
        <f ca="1">('SUBSCRIBER BASE'!AC84*'MVLP INPUT'!$H86)*'MVLP INPUT'!$G110</f>
        <v>0</v>
      </c>
      <c r="AC91" s="494">
        <f ca="1">('SUBSCRIBER BASE'!AD84*'MVLP INPUT'!$H86)*'MVLP INPUT'!$G110</f>
        <v>0</v>
      </c>
      <c r="AD91" s="494">
        <f ca="1">('SUBSCRIBER BASE'!AE84*'MVLP INPUT'!$H86)*'MVLP INPUT'!$G110</f>
        <v>0</v>
      </c>
      <c r="AE91" s="494">
        <f ca="1">('SUBSCRIBER BASE'!AF84*'MVLP INPUT'!$H86)*'MVLP INPUT'!$G110</f>
        <v>0</v>
      </c>
      <c r="AF91" s="494">
        <f ca="1">('SUBSCRIBER BASE'!AG84*'MVLP INPUT'!$H86)*'MVLP INPUT'!$G110</f>
        <v>0</v>
      </c>
      <c r="AG91" s="494">
        <f ca="1">('SUBSCRIBER BASE'!AH84*'MVLP INPUT'!$H86)*'MVLP INPUT'!$G110</f>
        <v>0</v>
      </c>
      <c r="AH91" s="494">
        <f ca="1">('SUBSCRIBER BASE'!AI84*'MVLP INPUT'!$H86)*'MVLP INPUT'!$G110</f>
        <v>0</v>
      </c>
      <c r="AI91" s="494">
        <f ca="1">('SUBSCRIBER BASE'!AJ84*'MVLP INPUT'!$H86)*'MVLP INPUT'!$G110</f>
        <v>0</v>
      </c>
      <c r="AJ91" s="494">
        <f ca="1">('SUBSCRIBER BASE'!AK84*'MVLP INPUT'!$H86)*'MVLP INPUT'!$G110</f>
        <v>0</v>
      </c>
      <c r="AK91" s="494">
        <f ca="1">('SUBSCRIBER BASE'!AL84*'MVLP INPUT'!$H86)*'MVLP INPUT'!$G110</f>
        <v>0</v>
      </c>
      <c r="AL91" s="494">
        <f ca="1">('SUBSCRIBER BASE'!AM84*'MVLP INPUT'!$H86)*'MVLP INPUT'!$G110</f>
        <v>0</v>
      </c>
      <c r="AM91" s="494">
        <f ca="1">('SUBSCRIBER BASE'!AN84*'MVLP INPUT'!$H86)*'MVLP INPUT'!$G110</f>
        <v>0</v>
      </c>
      <c r="AN91" s="494">
        <f ca="1">('SUBSCRIBER BASE'!AO84*'MVLP INPUT'!$H86)*'MVLP INPUT'!$G110</f>
        <v>0</v>
      </c>
      <c r="AO91" s="494">
        <f ca="1">('SUBSCRIBER BASE'!AP84*'MVLP INPUT'!$H86)*'MVLP INPUT'!$G110</f>
        <v>0</v>
      </c>
      <c r="AP91" s="494">
        <f ca="1">('SUBSCRIBER BASE'!AQ84*'MVLP INPUT'!$H86)*'MVLP INPUT'!$G110</f>
        <v>0</v>
      </c>
      <c r="AQ91" s="494">
        <f ca="1">('SUBSCRIBER BASE'!AR84*'MVLP INPUT'!$H86)*'MVLP INPUT'!$G110</f>
        <v>0</v>
      </c>
      <c r="AR91" s="494">
        <f ca="1">('SUBSCRIBER BASE'!AS84*'MVLP INPUT'!$H86)*'MVLP INPUT'!$G110</f>
        <v>0</v>
      </c>
      <c r="AS91" s="494">
        <f ca="1">('SUBSCRIBER BASE'!AT84*'MVLP INPUT'!$H86)*'MVLP INPUT'!$G110</f>
        <v>0</v>
      </c>
      <c r="AT91" s="494">
        <f ca="1">('SUBSCRIBER BASE'!AU84*'MVLP INPUT'!$H86)*'MVLP INPUT'!$G110</f>
        <v>0</v>
      </c>
      <c r="AU91" s="494">
        <f ca="1">('SUBSCRIBER BASE'!AV84*'MVLP INPUT'!$H86)*'MVLP INPUT'!$G110</f>
        <v>0</v>
      </c>
      <c r="AV91" s="494">
        <f ca="1">('SUBSCRIBER BASE'!AW84*'MVLP INPUT'!$H86)*'MVLP INPUT'!$G110</f>
        <v>0</v>
      </c>
      <c r="AW91" s="494">
        <f ca="1">('SUBSCRIBER BASE'!AX84*'MVLP INPUT'!$H86)*'MVLP INPUT'!$G110</f>
        <v>0</v>
      </c>
      <c r="AX91" s="494">
        <f ca="1">('SUBSCRIBER BASE'!AY84*'MVLP INPUT'!$H86)*'MVLP INPUT'!$G110</f>
        <v>0</v>
      </c>
      <c r="AY91" s="494">
        <f ca="1">('SUBSCRIBER BASE'!AZ84*'MVLP INPUT'!$H86)*'MVLP INPUT'!$G110</f>
        <v>0</v>
      </c>
      <c r="AZ91" s="494">
        <f ca="1">('SUBSCRIBER BASE'!BA84*'MVLP INPUT'!$H86)*'MVLP INPUT'!$G110</f>
        <v>0</v>
      </c>
      <c r="BA91" s="494">
        <f ca="1">('SUBSCRIBER BASE'!BB84*'MVLP INPUT'!$H86)*'MVLP INPUT'!$G110</f>
        <v>0</v>
      </c>
      <c r="BB91" s="494">
        <f ca="1">('SUBSCRIBER BASE'!BC84*'MVLP INPUT'!$H86)*'MVLP INPUT'!$G110</f>
        <v>0</v>
      </c>
      <c r="BC91" s="494">
        <f ca="1">('SUBSCRIBER BASE'!BD84*'MVLP INPUT'!$H86)*'MVLP INPUT'!$G110</f>
        <v>0</v>
      </c>
      <c r="BD91" s="494">
        <f ca="1">('SUBSCRIBER BASE'!BE84*'MVLP INPUT'!$H86)*'MVLP INPUT'!$G110</f>
        <v>0</v>
      </c>
      <c r="BE91" s="494">
        <f ca="1">('SUBSCRIBER BASE'!BF84*'MVLP INPUT'!$H86)*'MVLP INPUT'!$G110</f>
        <v>0</v>
      </c>
      <c r="BF91" s="494">
        <f ca="1">('SUBSCRIBER BASE'!BG84*'MVLP INPUT'!$H86)*'MVLP INPUT'!$G110</f>
        <v>0</v>
      </c>
      <c r="BG91" s="494">
        <f ca="1">('SUBSCRIBER BASE'!BH84*'MVLP INPUT'!$H86)*'MVLP INPUT'!$G110</f>
        <v>0</v>
      </c>
      <c r="BH91" s="494">
        <f ca="1">('SUBSCRIBER BASE'!BI84*'MVLP INPUT'!$H86)*'MVLP INPUT'!$G110</f>
        <v>0</v>
      </c>
      <c r="BI91" s="494">
        <f ca="1">('SUBSCRIBER BASE'!BJ84*'MVLP INPUT'!$H86)*'MVLP INPUT'!$G110</f>
        <v>0</v>
      </c>
      <c r="BJ91" s="494">
        <f ca="1">('SUBSCRIBER BASE'!BK84*'MVLP INPUT'!$H86)*'MVLP INPUT'!$G110</f>
        <v>0</v>
      </c>
      <c r="BK91" s="494">
        <f ca="1">('SUBSCRIBER BASE'!BL84*'MVLP INPUT'!$H86)*'MVLP INPUT'!$G110</f>
        <v>0</v>
      </c>
      <c r="BL91" s="494">
        <f ca="1">('SUBSCRIBER BASE'!BM84*'MVLP INPUT'!$H86)*'MVLP INPUT'!$G110</f>
        <v>0</v>
      </c>
      <c r="BM91" s="494">
        <f ca="1">('SUBSCRIBER BASE'!BN84*'MVLP INPUT'!$H86)*'MVLP INPUT'!$G110</f>
        <v>0</v>
      </c>
      <c r="BN91" s="494">
        <f ca="1">('SUBSCRIBER BASE'!BO84*'MVLP INPUT'!$H86)*'MVLP INPUT'!$G110</f>
        <v>0</v>
      </c>
      <c r="BO91" s="494">
        <f ca="1">('SUBSCRIBER BASE'!BP84*'MVLP INPUT'!$H86)*'MVLP INPUT'!$G110</f>
        <v>0</v>
      </c>
      <c r="BP91" s="494">
        <f ca="1">('SUBSCRIBER BASE'!BQ84*'MVLP INPUT'!$H86)*'MVLP INPUT'!$G110</f>
        <v>0</v>
      </c>
      <c r="BQ91" s="494">
        <f ca="1">('SUBSCRIBER BASE'!BR84*'MVLP INPUT'!$H86)*'MVLP INPUT'!$G110</f>
        <v>0</v>
      </c>
      <c r="BR91" s="494">
        <f ca="1">('SUBSCRIBER BASE'!BS84*'MVLP INPUT'!$H86)*'MVLP INPUT'!$G110</f>
        <v>0</v>
      </c>
    </row>
    <row r="92" spans="2:70" ht="25" customHeight="1" outlineLevel="1">
      <c r="B92" s="24" t="str">
        <f>'MVLP INPUT'!D111</f>
        <v>MVLP6</v>
      </c>
      <c r="C92" s="494">
        <f>('SUBSCRIBER BASE'!C85*'MVLP INPUT'!$H87)*'MVLP INPUT'!$G111</f>
        <v>0</v>
      </c>
      <c r="D92" s="494">
        <f>('SUBSCRIBER BASE'!D85*'MVLP INPUT'!$H87)*'MVLP INPUT'!$G111</f>
        <v>0</v>
      </c>
      <c r="E92" s="494">
        <f>('SUBSCRIBER BASE'!E85*'MVLP INPUT'!$H87)*'MVLP INPUT'!$G111</f>
        <v>0</v>
      </c>
      <c r="F92" s="494">
        <f>('SUBSCRIBER BASE'!F85*'MVLP INPUT'!$H87)*'MVLP INPUT'!$G111</f>
        <v>0</v>
      </c>
      <c r="G92" s="494">
        <f>('SUBSCRIBER BASE'!G85*'MVLP INPUT'!$H87)*'MVLP INPUT'!$G111</f>
        <v>0</v>
      </c>
      <c r="H92" s="494">
        <f>('SUBSCRIBER BASE'!H85*'MVLP INPUT'!$H87)*'MVLP INPUT'!$G111</f>
        <v>0</v>
      </c>
      <c r="I92" s="494">
        <f>('SUBSCRIBER BASE'!I85*'MVLP INPUT'!$H87)*'MVLP INPUT'!$G111</f>
        <v>0</v>
      </c>
      <c r="J92" s="494">
        <f>('SUBSCRIBER BASE'!J85*'MVLP INPUT'!$H87)*'MVLP INPUT'!$G111</f>
        <v>0</v>
      </c>
      <c r="K92" s="494">
        <f ca="1">('SUBSCRIBER BASE'!L85*'MVLP INPUT'!$H87)*'MVLP INPUT'!$G111</f>
        <v>0</v>
      </c>
      <c r="L92" s="494">
        <f ca="1">('SUBSCRIBER BASE'!M85*'MVLP INPUT'!$H87)*'MVLP INPUT'!$G111</f>
        <v>0</v>
      </c>
      <c r="M92" s="494">
        <f ca="1">('SUBSCRIBER BASE'!N85*'MVLP INPUT'!$H87)*'MVLP INPUT'!$G111</f>
        <v>0</v>
      </c>
      <c r="N92" s="494">
        <f ca="1">('SUBSCRIBER BASE'!O85*'MVLP INPUT'!$H87)*'MVLP INPUT'!$G111</f>
        <v>0</v>
      </c>
      <c r="O92" s="494">
        <f ca="1">('SUBSCRIBER BASE'!P85*'MVLP INPUT'!$H87)*'MVLP INPUT'!$G111</f>
        <v>0</v>
      </c>
      <c r="P92" s="494">
        <f ca="1">('SUBSCRIBER BASE'!Q85*'MVLP INPUT'!$H87)*'MVLP INPUT'!$G111</f>
        <v>0</v>
      </c>
      <c r="Q92" s="494">
        <f ca="1">('SUBSCRIBER BASE'!R85*'MVLP INPUT'!$H87)*'MVLP INPUT'!$G111</f>
        <v>0</v>
      </c>
      <c r="R92" s="494">
        <f ca="1">('SUBSCRIBER BASE'!S85*'MVLP INPUT'!$H87)*'MVLP INPUT'!$G111</f>
        <v>0</v>
      </c>
      <c r="S92" s="494">
        <f ca="1">('SUBSCRIBER BASE'!T85*'MVLP INPUT'!$H87)*'MVLP INPUT'!$G111</f>
        <v>0</v>
      </c>
      <c r="T92" s="494">
        <f ca="1">('SUBSCRIBER BASE'!U85*'MVLP INPUT'!$H87)*'MVLP INPUT'!$G111</f>
        <v>0</v>
      </c>
      <c r="U92" s="494">
        <f ca="1">('SUBSCRIBER BASE'!V85*'MVLP INPUT'!$H87)*'MVLP INPUT'!$G111</f>
        <v>0</v>
      </c>
      <c r="V92" s="494">
        <f ca="1">('SUBSCRIBER BASE'!W85*'MVLP INPUT'!$H87)*'MVLP INPUT'!$G111</f>
        <v>0</v>
      </c>
      <c r="W92" s="494">
        <f ca="1">('SUBSCRIBER BASE'!X85*'MVLP INPUT'!$H87)*'MVLP INPUT'!$G111</f>
        <v>0</v>
      </c>
      <c r="X92" s="494">
        <f ca="1">('SUBSCRIBER BASE'!Y85*'MVLP INPUT'!$H87)*'MVLP INPUT'!$G111</f>
        <v>0</v>
      </c>
      <c r="Y92" s="494">
        <f ca="1">('SUBSCRIBER BASE'!Z85*'MVLP INPUT'!$H87)*'MVLP INPUT'!$G111</f>
        <v>0</v>
      </c>
      <c r="Z92" s="494">
        <f ca="1">('SUBSCRIBER BASE'!AA85*'MVLP INPUT'!$H87)*'MVLP INPUT'!$G111</f>
        <v>0</v>
      </c>
      <c r="AA92" s="494">
        <f ca="1">('SUBSCRIBER BASE'!AB85*'MVLP INPUT'!$H87)*'MVLP INPUT'!$G111</f>
        <v>0</v>
      </c>
      <c r="AB92" s="494">
        <f ca="1">('SUBSCRIBER BASE'!AC85*'MVLP INPUT'!$H87)*'MVLP INPUT'!$G111</f>
        <v>0</v>
      </c>
      <c r="AC92" s="494">
        <f ca="1">('SUBSCRIBER BASE'!AD85*'MVLP INPUT'!$H87)*'MVLP INPUT'!$G111</f>
        <v>0</v>
      </c>
      <c r="AD92" s="494">
        <f ca="1">('SUBSCRIBER BASE'!AE85*'MVLP INPUT'!$H87)*'MVLP INPUT'!$G111</f>
        <v>0</v>
      </c>
      <c r="AE92" s="494">
        <f ca="1">('SUBSCRIBER BASE'!AF85*'MVLP INPUT'!$H87)*'MVLP INPUT'!$G111</f>
        <v>0</v>
      </c>
      <c r="AF92" s="494">
        <f ca="1">('SUBSCRIBER BASE'!AG85*'MVLP INPUT'!$H87)*'MVLP INPUT'!$G111</f>
        <v>0</v>
      </c>
      <c r="AG92" s="494">
        <f ca="1">('SUBSCRIBER BASE'!AH85*'MVLP INPUT'!$H87)*'MVLP INPUT'!$G111</f>
        <v>0</v>
      </c>
      <c r="AH92" s="494">
        <f ca="1">('SUBSCRIBER BASE'!AI85*'MVLP INPUT'!$H87)*'MVLP INPUT'!$G111</f>
        <v>0</v>
      </c>
      <c r="AI92" s="494">
        <f ca="1">('SUBSCRIBER BASE'!AJ85*'MVLP INPUT'!$H87)*'MVLP INPUT'!$G111</f>
        <v>0</v>
      </c>
      <c r="AJ92" s="494">
        <f ca="1">('SUBSCRIBER BASE'!AK85*'MVLP INPUT'!$H87)*'MVLP INPUT'!$G111</f>
        <v>0</v>
      </c>
      <c r="AK92" s="494">
        <f ca="1">('SUBSCRIBER BASE'!AL85*'MVLP INPUT'!$H87)*'MVLP INPUT'!$G111</f>
        <v>0</v>
      </c>
      <c r="AL92" s="494">
        <f ca="1">('SUBSCRIBER BASE'!AM85*'MVLP INPUT'!$H87)*'MVLP INPUT'!$G111</f>
        <v>0</v>
      </c>
      <c r="AM92" s="494">
        <f ca="1">('SUBSCRIBER BASE'!AN85*'MVLP INPUT'!$H87)*'MVLP INPUT'!$G111</f>
        <v>0</v>
      </c>
      <c r="AN92" s="494">
        <f ca="1">('SUBSCRIBER BASE'!AO85*'MVLP INPUT'!$H87)*'MVLP INPUT'!$G111</f>
        <v>0</v>
      </c>
      <c r="AO92" s="494">
        <f ca="1">('SUBSCRIBER BASE'!AP85*'MVLP INPUT'!$H87)*'MVLP INPUT'!$G111</f>
        <v>0</v>
      </c>
      <c r="AP92" s="494">
        <f ca="1">('SUBSCRIBER BASE'!AQ85*'MVLP INPUT'!$H87)*'MVLP INPUT'!$G111</f>
        <v>0</v>
      </c>
      <c r="AQ92" s="494">
        <f ca="1">('SUBSCRIBER BASE'!AR85*'MVLP INPUT'!$H87)*'MVLP INPUT'!$G111</f>
        <v>0</v>
      </c>
      <c r="AR92" s="494">
        <f ca="1">('SUBSCRIBER BASE'!AS85*'MVLP INPUT'!$H87)*'MVLP INPUT'!$G111</f>
        <v>0</v>
      </c>
      <c r="AS92" s="494">
        <f ca="1">('SUBSCRIBER BASE'!AT85*'MVLP INPUT'!$H87)*'MVLP INPUT'!$G111</f>
        <v>0</v>
      </c>
      <c r="AT92" s="494">
        <f ca="1">('SUBSCRIBER BASE'!AU85*'MVLP INPUT'!$H87)*'MVLP INPUT'!$G111</f>
        <v>0</v>
      </c>
      <c r="AU92" s="494">
        <f ca="1">('SUBSCRIBER BASE'!AV85*'MVLP INPUT'!$H87)*'MVLP INPUT'!$G111</f>
        <v>0</v>
      </c>
      <c r="AV92" s="494">
        <f ca="1">('SUBSCRIBER BASE'!AW85*'MVLP INPUT'!$H87)*'MVLP INPUT'!$G111</f>
        <v>0</v>
      </c>
      <c r="AW92" s="494">
        <f ca="1">('SUBSCRIBER BASE'!AX85*'MVLP INPUT'!$H87)*'MVLP INPUT'!$G111</f>
        <v>0</v>
      </c>
      <c r="AX92" s="494">
        <f ca="1">('SUBSCRIBER BASE'!AY85*'MVLP INPUT'!$H87)*'MVLP INPUT'!$G111</f>
        <v>0</v>
      </c>
      <c r="AY92" s="494">
        <f ca="1">('SUBSCRIBER BASE'!AZ85*'MVLP INPUT'!$H87)*'MVLP INPUT'!$G111</f>
        <v>0</v>
      </c>
      <c r="AZ92" s="494">
        <f ca="1">('SUBSCRIBER BASE'!BA85*'MVLP INPUT'!$H87)*'MVLP INPUT'!$G111</f>
        <v>0</v>
      </c>
      <c r="BA92" s="494">
        <f ca="1">('SUBSCRIBER BASE'!BB85*'MVLP INPUT'!$H87)*'MVLP INPUT'!$G111</f>
        <v>0</v>
      </c>
      <c r="BB92" s="494">
        <f ca="1">('SUBSCRIBER BASE'!BC85*'MVLP INPUT'!$H87)*'MVLP INPUT'!$G111</f>
        <v>0</v>
      </c>
      <c r="BC92" s="494">
        <f ca="1">('SUBSCRIBER BASE'!BD85*'MVLP INPUT'!$H87)*'MVLP INPUT'!$G111</f>
        <v>0</v>
      </c>
      <c r="BD92" s="494">
        <f ca="1">('SUBSCRIBER BASE'!BE85*'MVLP INPUT'!$H87)*'MVLP INPUT'!$G111</f>
        <v>0</v>
      </c>
      <c r="BE92" s="494">
        <f ca="1">('SUBSCRIBER BASE'!BF85*'MVLP INPUT'!$H87)*'MVLP INPUT'!$G111</f>
        <v>0</v>
      </c>
      <c r="BF92" s="494">
        <f ca="1">('SUBSCRIBER BASE'!BG85*'MVLP INPUT'!$H87)*'MVLP INPUT'!$G111</f>
        <v>0</v>
      </c>
      <c r="BG92" s="494">
        <f ca="1">('SUBSCRIBER BASE'!BH85*'MVLP INPUT'!$H87)*'MVLP INPUT'!$G111</f>
        <v>0</v>
      </c>
      <c r="BH92" s="494">
        <f ca="1">('SUBSCRIBER BASE'!BI85*'MVLP INPUT'!$H87)*'MVLP INPUT'!$G111</f>
        <v>0</v>
      </c>
      <c r="BI92" s="494">
        <f ca="1">('SUBSCRIBER BASE'!BJ85*'MVLP INPUT'!$H87)*'MVLP INPUT'!$G111</f>
        <v>0</v>
      </c>
      <c r="BJ92" s="494">
        <f ca="1">('SUBSCRIBER BASE'!BK85*'MVLP INPUT'!$H87)*'MVLP INPUT'!$G111</f>
        <v>0</v>
      </c>
      <c r="BK92" s="494">
        <f ca="1">('SUBSCRIBER BASE'!BL85*'MVLP INPUT'!$H87)*'MVLP INPUT'!$G111</f>
        <v>0</v>
      </c>
      <c r="BL92" s="494">
        <f ca="1">('SUBSCRIBER BASE'!BM85*'MVLP INPUT'!$H87)*'MVLP INPUT'!$G111</f>
        <v>0</v>
      </c>
      <c r="BM92" s="494">
        <f ca="1">('SUBSCRIBER BASE'!BN85*'MVLP INPUT'!$H87)*'MVLP INPUT'!$G111</f>
        <v>0</v>
      </c>
      <c r="BN92" s="494">
        <f ca="1">('SUBSCRIBER BASE'!BO85*'MVLP INPUT'!$H87)*'MVLP INPUT'!$G111</f>
        <v>0</v>
      </c>
      <c r="BO92" s="494">
        <f ca="1">('SUBSCRIBER BASE'!BP85*'MVLP INPUT'!$H87)*'MVLP INPUT'!$G111</f>
        <v>0</v>
      </c>
      <c r="BP92" s="494">
        <f ca="1">('SUBSCRIBER BASE'!BQ85*'MVLP INPUT'!$H87)*'MVLP INPUT'!$G111</f>
        <v>0</v>
      </c>
      <c r="BQ92" s="494">
        <f ca="1">('SUBSCRIBER BASE'!BR85*'MVLP INPUT'!$H87)*'MVLP INPUT'!$G111</f>
        <v>0</v>
      </c>
      <c r="BR92" s="494">
        <f ca="1">('SUBSCRIBER BASE'!BS85*'MVLP INPUT'!$H87)*'MVLP INPUT'!$G111</f>
        <v>0</v>
      </c>
    </row>
    <row r="93" spans="2:70" ht="25" customHeight="1" outlineLevel="1">
      <c r="B93" s="24" t="str">
        <f>'MVLP INPUT'!D112</f>
        <v>200 MB</v>
      </c>
      <c r="C93" s="494">
        <f>('SUBSCRIBER BASE'!C86*'MVLP INPUT'!$H88)*'MVLP INPUT'!$G112</f>
        <v>0</v>
      </c>
      <c r="D93" s="494">
        <f>('SUBSCRIBER BASE'!D86*'MVLP INPUT'!$H88)*'MVLP INPUT'!$G112</f>
        <v>0</v>
      </c>
      <c r="E93" s="494">
        <f>('SUBSCRIBER BASE'!E86*'MVLP INPUT'!$H88)*'MVLP INPUT'!$G112</f>
        <v>0</v>
      </c>
      <c r="F93" s="494">
        <f>('SUBSCRIBER BASE'!F86*'MVLP INPUT'!$H88)*'MVLP INPUT'!$G112</f>
        <v>0</v>
      </c>
      <c r="G93" s="494">
        <f>('SUBSCRIBER BASE'!G86*'MVLP INPUT'!$H88)*'MVLP INPUT'!$G112</f>
        <v>0</v>
      </c>
      <c r="H93" s="494">
        <f>('SUBSCRIBER BASE'!H86*'MVLP INPUT'!$H88)*'MVLP INPUT'!$G112</f>
        <v>0</v>
      </c>
      <c r="I93" s="494">
        <f>('SUBSCRIBER BASE'!I86*'MVLP INPUT'!$H88)*'MVLP INPUT'!$G112</f>
        <v>0</v>
      </c>
      <c r="J93" s="494">
        <f>('SUBSCRIBER BASE'!J86*'MVLP INPUT'!$H88)*'MVLP INPUT'!$G112</f>
        <v>0</v>
      </c>
      <c r="K93" s="494">
        <f ca="1">('SUBSCRIBER BASE'!L86*'MVLP INPUT'!$H88)*'MVLP INPUT'!$G112</f>
        <v>0</v>
      </c>
      <c r="L93" s="494">
        <f ca="1">('SUBSCRIBER BASE'!M86*'MVLP INPUT'!$H88)*'MVLP INPUT'!$G112</f>
        <v>0</v>
      </c>
      <c r="M93" s="494">
        <f ca="1">('SUBSCRIBER BASE'!N86*'MVLP INPUT'!$H88)*'MVLP INPUT'!$G112</f>
        <v>0</v>
      </c>
      <c r="N93" s="494">
        <f ca="1">('SUBSCRIBER BASE'!O86*'MVLP INPUT'!$H88)*'MVLP INPUT'!$G112</f>
        <v>0</v>
      </c>
      <c r="O93" s="494">
        <f ca="1">('SUBSCRIBER BASE'!P86*'MVLP INPUT'!$H88)*'MVLP INPUT'!$G112</f>
        <v>0</v>
      </c>
      <c r="P93" s="494">
        <f ca="1">('SUBSCRIBER BASE'!Q86*'MVLP INPUT'!$H88)*'MVLP INPUT'!$G112</f>
        <v>0</v>
      </c>
      <c r="Q93" s="494">
        <f ca="1">('SUBSCRIBER BASE'!R86*'MVLP INPUT'!$H88)*'MVLP INPUT'!$G112</f>
        <v>0</v>
      </c>
      <c r="R93" s="494">
        <f ca="1">('SUBSCRIBER BASE'!S86*'MVLP INPUT'!$H88)*'MVLP INPUT'!$G112</f>
        <v>0</v>
      </c>
      <c r="S93" s="494">
        <f ca="1">('SUBSCRIBER BASE'!T86*'MVLP INPUT'!$H88)*'MVLP INPUT'!$G112</f>
        <v>0</v>
      </c>
      <c r="T93" s="494">
        <f ca="1">('SUBSCRIBER BASE'!U86*'MVLP INPUT'!$H88)*'MVLP INPUT'!$G112</f>
        <v>0</v>
      </c>
      <c r="U93" s="494">
        <f ca="1">('SUBSCRIBER BASE'!V86*'MVLP INPUT'!$H88)*'MVLP INPUT'!$G112</f>
        <v>0</v>
      </c>
      <c r="V93" s="494">
        <f ca="1">('SUBSCRIBER BASE'!W86*'MVLP INPUT'!$H88)*'MVLP INPUT'!$G112</f>
        <v>0</v>
      </c>
      <c r="W93" s="494">
        <f ca="1">('SUBSCRIBER BASE'!X86*'MVLP INPUT'!$H88)*'MVLP INPUT'!$G112</f>
        <v>0</v>
      </c>
      <c r="X93" s="494">
        <f ca="1">('SUBSCRIBER BASE'!Y86*'MVLP INPUT'!$H88)*'MVLP INPUT'!$G112</f>
        <v>0</v>
      </c>
      <c r="Y93" s="494">
        <f ca="1">('SUBSCRIBER BASE'!Z86*'MVLP INPUT'!$H88)*'MVLP INPUT'!$G112</f>
        <v>0</v>
      </c>
      <c r="Z93" s="494">
        <f ca="1">('SUBSCRIBER BASE'!AA86*'MVLP INPUT'!$H88)*'MVLP INPUT'!$G112</f>
        <v>0</v>
      </c>
      <c r="AA93" s="494">
        <f ca="1">('SUBSCRIBER BASE'!AB86*'MVLP INPUT'!$H88)*'MVLP INPUT'!$G112</f>
        <v>0</v>
      </c>
      <c r="AB93" s="494">
        <f ca="1">('SUBSCRIBER BASE'!AC86*'MVLP INPUT'!$H88)*'MVLP INPUT'!$G112</f>
        <v>0</v>
      </c>
      <c r="AC93" s="494">
        <f ca="1">('SUBSCRIBER BASE'!AD86*'MVLP INPUT'!$H88)*'MVLP INPUT'!$G112</f>
        <v>0</v>
      </c>
      <c r="AD93" s="494">
        <f ca="1">('SUBSCRIBER BASE'!AE86*'MVLP INPUT'!$H88)*'MVLP INPUT'!$G112</f>
        <v>0</v>
      </c>
      <c r="AE93" s="494">
        <f ca="1">('SUBSCRIBER BASE'!AF86*'MVLP INPUT'!$H88)*'MVLP INPUT'!$G112</f>
        <v>0</v>
      </c>
      <c r="AF93" s="494">
        <f ca="1">('SUBSCRIBER BASE'!AG86*'MVLP INPUT'!$H88)*'MVLP INPUT'!$G112</f>
        <v>0</v>
      </c>
      <c r="AG93" s="494">
        <f ca="1">('SUBSCRIBER BASE'!AH86*'MVLP INPUT'!$H88)*'MVLP INPUT'!$G112</f>
        <v>0</v>
      </c>
      <c r="AH93" s="494">
        <f ca="1">('SUBSCRIBER BASE'!AI86*'MVLP INPUT'!$H88)*'MVLP INPUT'!$G112</f>
        <v>0</v>
      </c>
      <c r="AI93" s="494">
        <f ca="1">('SUBSCRIBER BASE'!AJ86*'MVLP INPUT'!$H88)*'MVLP INPUT'!$G112</f>
        <v>0</v>
      </c>
      <c r="AJ93" s="494">
        <f ca="1">('SUBSCRIBER BASE'!AK86*'MVLP INPUT'!$H88)*'MVLP INPUT'!$G112</f>
        <v>0</v>
      </c>
      <c r="AK93" s="494">
        <f ca="1">('SUBSCRIBER BASE'!AL86*'MVLP INPUT'!$H88)*'MVLP INPUT'!$G112</f>
        <v>0</v>
      </c>
      <c r="AL93" s="494">
        <f ca="1">('SUBSCRIBER BASE'!AM86*'MVLP INPUT'!$H88)*'MVLP INPUT'!$G112</f>
        <v>0</v>
      </c>
      <c r="AM93" s="494">
        <f ca="1">('SUBSCRIBER BASE'!AN86*'MVLP INPUT'!$H88)*'MVLP INPUT'!$G112</f>
        <v>0</v>
      </c>
      <c r="AN93" s="494">
        <f ca="1">('SUBSCRIBER BASE'!AO86*'MVLP INPUT'!$H88)*'MVLP INPUT'!$G112</f>
        <v>0</v>
      </c>
      <c r="AO93" s="494">
        <f ca="1">('SUBSCRIBER BASE'!AP86*'MVLP INPUT'!$H88)*'MVLP INPUT'!$G112</f>
        <v>0</v>
      </c>
      <c r="AP93" s="494">
        <f ca="1">('SUBSCRIBER BASE'!AQ86*'MVLP INPUT'!$H88)*'MVLP INPUT'!$G112</f>
        <v>0</v>
      </c>
      <c r="AQ93" s="494">
        <f ca="1">('SUBSCRIBER BASE'!AR86*'MVLP INPUT'!$H88)*'MVLP INPUT'!$G112</f>
        <v>0</v>
      </c>
      <c r="AR93" s="494">
        <f ca="1">('SUBSCRIBER BASE'!AS86*'MVLP INPUT'!$H88)*'MVLP INPUT'!$G112</f>
        <v>0</v>
      </c>
      <c r="AS93" s="494">
        <f ca="1">('SUBSCRIBER BASE'!AT86*'MVLP INPUT'!$H88)*'MVLP INPUT'!$G112</f>
        <v>0</v>
      </c>
      <c r="AT93" s="494">
        <f ca="1">('SUBSCRIBER BASE'!AU86*'MVLP INPUT'!$H88)*'MVLP INPUT'!$G112</f>
        <v>0</v>
      </c>
      <c r="AU93" s="494">
        <f ca="1">('SUBSCRIBER BASE'!AV86*'MVLP INPUT'!$H88)*'MVLP INPUT'!$G112</f>
        <v>0</v>
      </c>
      <c r="AV93" s="494">
        <f ca="1">('SUBSCRIBER BASE'!AW86*'MVLP INPUT'!$H88)*'MVLP INPUT'!$G112</f>
        <v>0</v>
      </c>
      <c r="AW93" s="494">
        <f ca="1">('SUBSCRIBER BASE'!AX86*'MVLP INPUT'!$H88)*'MVLP INPUT'!$G112</f>
        <v>0</v>
      </c>
      <c r="AX93" s="494">
        <f ca="1">('SUBSCRIBER BASE'!AY86*'MVLP INPUT'!$H88)*'MVLP INPUT'!$G112</f>
        <v>0</v>
      </c>
      <c r="AY93" s="494">
        <f ca="1">('SUBSCRIBER BASE'!AZ86*'MVLP INPUT'!$H88)*'MVLP INPUT'!$G112</f>
        <v>0</v>
      </c>
      <c r="AZ93" s="494">
        <f ca="1">('SUBSCRIBER BASE'!BA86*'MVLP INPUT'!$H88)*'MVLP INPUT'!$G112</f>
        <v>0</v>
      </c>
      <c r="BA93" s="494">
        <f ca="1">('SUBSCRIBER BASE'!BB86*'MVLP INPUT'!$H88)*'MVLP INPUT'!$G112</f>
        <v>0</v>
      </c>
      <c r="BB93" s="494">
        <f ca="1">('SUBSCRIBER BASE'!BC86*'MVLP INPUT'!$H88)*'MVLP INPUT'!$G112</f>
        <v>0</v>
      </c>
      <c r="BC93" s="494">
        <f ca="1">('SUBSCRIBER BASE'!BD86*'MVLP INPUT'!$H88)*'MVLP INPUT'!$G112</f>
        <v>0</v>
      </c>
      <c r="BD93" s="494">
        <f ca="1">('SUBSCRIBER BASE'!BE86*'MVLP INPUT'!$H88)*'MVLP INPUT'!$G112</f>
        <v>0</v>
      </c>
      <c r="BE93" s="494">
        <f ca="1">('SUBSCRIBER BASE'!BF86*'MVLP INPUT'!$H88)*'MVLP INPUT'!$G112</f>
        <v>0</v>
      </c>
      <c r="BF93" s="494">
        <f ca="1">('SUBSCRIBER BASE'!BG86*'MVLP INPUT'!$H88)*'MVLP INPUT'!$G112</f>
        <v>0</v>
      </c>
      <c r="BG93" s="494">
        <f ca="1">('SUBSCRIBER BASE'!BH86*'MVLP INPUT'!$H88)*'MVLP INPUT'!$G112</f>
        <v>0</v>
      </c>
      <c r="BH93" s="494">
        <f ca="1">('SUBSCRIBER BASE'!BI86*'MVLP INPUT'!$H88)*'MVLP INPUT'!$G112</f>
        <v>0</v>
      </c>
      <c r="BI93" s="494">
        <f ca="1">('SUBSCRIBER BASE'!BJ86*'MVLP INPUT'!$H88)*'MVLP INPUT'!$G112</f>
        <v>0</v>
      </c>
      <c r="BJ93" s="494">
        <f ca="1">('SUBSCRIBER BASE'!BK86*'MVLP INPUT'!$H88)*'MVLP INPUT'!$G112</f>
        <v>0</v>
      </c>
      <c r="BK93" s="494">
        <f ca="1">('SUBSCRIBER BASE'!BL86*'MVLP INPUT'!$H88)*'MVLP INPUT'!$G112</f>
        <v>0</v>
      </c>
      <c r="BL93" s="494">
        <f ca="1">('SUBSCRIBER BASE'!BM86*'MVLP INPUT'!$H88)*'MVLP INPUT'!$G112</f>
        <v>0</v>
      </c>
      <c r="BM93" s="494">
        <f ca="1">('SUBSCRIBER BASE'!BN86*'MVLP INPUT'!$H88)*'MVLP INPUT'!$G112</f>
        <v>0</v>
      </c>
      <c r="BN93" s="494">
        <f ca="1">('SUBSCRIBER BASE'!BO86*'MVLP INPUT'!$H88)*'MVLP INPUT'!$G112</f>
        <v>0</v>
      </c>
      <c r="BO93" s="494">
        <f ca="1">('SUBSCRIBER BASE'!BP86*'MVLP INPUT'!$H88)*'MVLP INPUT'!$G112</f>
        <v>0</v>
      </c>
      <c r="BP93" s="494">
        <f ca="1">('SUBSCRIBER BASE'!BQ86*'MVLP INPUT'!$H88)*'MVLP INPUT'!$G112</f>
        <v>0</v>
      </c>
      <c r="BQ93" s="494">
        <f ca="1">('SUBSCRIBER BASE'!BR86*'MVLP INPUT'!$H88)*'MVLP INPUT'!$G112</f>
        <v>0</v>
      </c>
      <c r="BR93" s="494">
        <f ca="1">('SUBSCRIBER BASE'!BS86*'MVLP INPUT'!$H88)*'MVLP INPUT'!$G112</f>
        <v>0</v>
      </c>
    </row>
    <row r="94" spans="2:70" ht="25" customHeight="1" outlineLevel="1">
      <c r="B94" s="24" t="str">
        <f>'MVLP INPUT'!D113</f>
        <v>500 MB</v>
      </c>
      <c r="C94" s="494">
        <f>('SUBSCRIBER BASE'!C87*'MVLP INPUT'!$H89)*'MVLP INPUT'!$G113</f>
        <v>0</v>
      </c>
      <c r="D94" s="494">
        <f>('SUBSCRIBER BASE'!D87*'MVLP INPUT'!$H89)*'MVLP INPUT'!$G113</f>
        <v>0</v>
      </c>
      <c r="E94" s="494">
        <f>('SUBSCRIBER BASE'!E87*'MVLP INPUT'!$H89)*'MVLP INPUT'!$G113</f>
        <v>0</v>
      </c>
      <c r="F94" s="494">
        <f>('SUBSCRIBER BASE'!F87*'MVLP INPUT'!$H89)*'MVLP INPUT'!$G113</f>
        <v>0</v>
      </c>
      <c r="G94" s="494">
        <f>('SUBSCRIBER BASE'!G87*'MVLP INPUT'!$H89)*'MVLP INPUT'!$G113</f>
        <v>0</v>
      </c>
      <c r="H94" s="494">
        <f>('SUBSCRIBER BASE'!H87*'MVLP INPUT'!$H89)*'MVLP INPUT'!$G113</f>
        <v>0</v>
      </c>
      <c r="I94" s="494">
        <f>('SUBSCRIBER BASE'!I87*'MVLP INPUT'!$H89)*'MVLP INPUT'!$G113</f>
        <v>0</v>
      </c>
      <c r="J94" s="494">
        <f>('SUBSCRIBER BASE'!J87*'MVLP INPUT'!$H89)*'MVLP INPUT'!$G113</f>
        <v>0</v>
      </c>
      <c r="K94" s="494">
        <f ca="1">('SUBSCRIBER BASE'!L87*'MVLP INPUT'!$H89)*'MVLP INPUT'!$G113</f>
        <v>0</v>
      </c>
      <c r="L94" s="494">
        <f ca="1">('SUBSCRIBER BASE'!M87*'MVLP INPUT'!$H89)*'MVLP INPUT'!$G113</f>
        <v>0</v>
      </c>
      <c r="M94" s="494">
        <f ca="1">('SUBSCRIBER BASE'!N87*'MVLP INPUT'!$H89)*'MVLP INPUT'!$G113</f>
        <v>0</v>
      </c>
      <c r="N94" s="494">
        <f ca="1">('SUBSCRIBER BASE'!O87*'MVLP INPUT'!$H89)*'MVLP INPUT'!$G113</f>
        <v>0</v>
      </c>
      <c r="O94" s="494">
        <f ca="1">('SUBSCRIBER BASE'!P87*'MVLP INPUT'!$H89)*'MVLP INPUT'!$G113</f>
        <v>0</v>
      </c>
      <c r="P94" s="494">
        <f ca="1">('SUBSCRIBER BASE'!Q87*'MVLP INPUT'!$H89)*'MVLP INPUT'!$G113</f>
        <v>0</v>
      </c>
      <c r="Q94" s="494">
        <f ca="1">('SUBSCRIBER BASE'!R87*'MVLP INPUT'!$H89)*'MVLP INPUT'!$G113</f>
        <v>0</v>
      </c>
      <c r="R94" s="494">
        <f ca="1">('SUBSCRIBER BASE'!S87*'MVLP INPUT'!$H89)*'MVLP INPUT'!$G113</f>
        <v>0</v>
      </c>
      <c r="S94" s="494">
        <f ca="1">('SUBSCRIBER BASE'!T87*'MVLP INPUT'!$H89)*'MVLP INPUT'!$G113</f>
        <v>0</v>
      </c>
      <c r="T94" s="494">
        <f ca="1">('SUBSCRIBER BASE'!U87*'MVLP INPUT'!$H89)*'MVLP INPUT'!$G113</f>
        <v>0</v>
      </c>
      <c r="U94" s="494">
        <f ca="1">('SUBSCRIBER BASE'!V87*'MVLP INPUT'!$H89)*'MVLP INPUT'!$G113</f>
        <v>0</v>
      </c>
      <c r="V94" s="494">
        <f ca="1">('SUBSCRIBER BASE'!W87*'MVLP INPUT'!$H89)*'MVLP INPUT'!$G113</f>
        <v>0</v>
      </c>
      <c r="W94" s="494">
        <f ca="1">('SUBSCRIBER BASE'!X87*'MVLP INPUT'!$H89)*'MVLP INPUT'!$G113</f>
        <v>0</v>
      </c>
      <c r="X94" s="494">
        <f ca="1">('SUBSCRIBER BASE'!Y87*'MVLP INPUT'!$H89)*'MVLP INPUT'!$G113</f>
        <v>0</v>
      </c>
      <c r="Y94" s="494">
        <f ca="1">('SUBSCRIBER BASE'!Z87*'MVLP INPUT'!$H89)*'MVLP INPUT'!$G113</f>
        <v>0</v>
      </c>
      <c r="Z94" s="494">
        <f ca="1">('SUBSCRIBER BASE'!AA87*'MVLP INPUT'!$H89)*'MVLP INPUT'!$G113</f>
        <v>0</v>
      </c>
      <c r="AA94" s="494">
        <f ca="1">('SUBSCRIBER BASE'!AB87*'MVLP INPUT'!$H89)*'MVLP INPUT'!$G113</f>
        <v>0</v>
      </c>
      <c r="AB94" s="494">
        <f ca="1">('SUBSCRIBER BASE'!AC87*'MVLP INPUT'!$H89)*'MVLP INPUT'!$G113</f>
        <v>0</v>
      </c>
      <c r="AC94" s="494">
        <f ca="1">('SUBSCRIBER BASE'!AD87*'MVLP INPUT'!$H89)*'MVLP INPUT'!$G113</f>
        <v>0</v>
      </c>
      <c r="AD94" s="494">
        <f ca="1">('SUBSCRIBER BASE'!AE87*'MVLP INPUT'!$H89)*'MVLP INPUT'!$G113</f>
        <v>0</v>
      </c>
      <c r="AE94" s="494">
        <f ca="1">('SUBSCRIBER BASE'!AF87*'MVLP INPUT'!$H89)*'MVLP INPUT'!$G113</f>
        <v>0</v>
      </c>
      <c r="AF94" s="494">
        <f ca="1">('SUBSCRIBER BASE'!AG87*'MVLP INPUT'!$H89)*'MVLP INPUT'!$G113</f>
        <v>0</v>
      </c>
      <c r="AG94" s="494">
        <f ca="1">('SUBSCRIBER BASE'!AH87*'MVLP INPUT'!$H89)*'MVLP INPUT'!$G113</f>
        <v>0</v>
      </c>
      <c r="AH94" s="494">
        <f ca="1">('SUBSCRIBER BASE'!AI87*'MVLP INPUT'!$H89)*'MVLP INPUT'!$G113</f>
        <v>0</v>
      </c>
      <c r="AI94" s="494">
        <f ca="1">('SUBSCRIBER BASE'!AJ87*'MVLP INPUT'!$H89)*'MVLP INPUT'!$G113</f>
        <v>0</v>
      </c>
      <c r="AJ94" s="494">
        <f ca="1">('SUBSCRIBER BASE'!AK87*'MVLP INPUT'!$H89)*'MVLP INPUT'!$G113</f>
        <v>0</v>
      </c>
      <c r="AK94" s="494">
        <f ca="1">('SUBSCRIBER BASE'!AL87*'MVLP INPUT'!$H89)*'MVLP INPUT'!$G113</f>
        <v>0</v>
      </c>
      <c r="AL94" s="494">
        <f ca="1">('SUBSCRIBER BASE'!AM87*'MVLP INPUT'!$H89)*'MVLP INPUT'!$G113</f>
        <v>0</v>
      </c>
      <c r="AM94" s="494">
        <f ca="1">('SUBSCRIBER BASE'!AN87*'MVLP INPUT'!$H89)*'MVLP INPUT'!$G113</f>
        <v>0</v>
      </c>
      <c r="AN94" s="494">
        <f ca="1">('SUBSCRIBER BASE'!AO87*'MVLP INPUT'!$H89)*'MVLP INPUT'!$G113</f>
        <v>0</v>
      </c>
      <c r="AO94" s="494">
        <f ca="1">('SUBSCRIBER BASE'!AP87*'MVLP INPUT'!$H89)*'MVLP INPUT'!$G113</f>
        <v>0</v>
      </c>
      <c r="AP94" s="494">
        <f ca="1">('SUBSCRIBER BASE'!AQ87*'MVLP INPUT'!$H89)*'MVLP INPUT'!$G113</f>
        <v>0</v>
      </c>
      <c r="AQ94" s="494">
        <f ca="1">('SUBSCRIBER BASE'!AR87*'MVLP INPUT'!$H89)*'MVLP INPUT'!$G113</f>
        <v>0</v>
      </c>
      <c r="AR94" s="494">
        <f ca="1">('SUBSCRIBER BASE'!AS87*'MVLP INPUT'!$H89)*'MVLP INPUT'!$G113</f>
        <v>0</v>
      </c>
      <c r="AS94" s="494">
        <f ca="1">('SUBSCRIBER BASE'!AT87*'MVLP INPUT'!$H89)*'MVLP INPUT'!$G113</f>
        <v>0</v>
      </c>
      <c r="AT94" s="494">
        <f ca="1">('SUBSCRIBER BASE'!AU87*'MVLP INPUT'!$H89)*'MVLP INPUT'!$G113</f>
        <v>0</v>
      </c>
      <c r="AU94" s="494">
        <f ca="1">('SUBSCRIBER BASE'!AV87*'MVLP INPUT'!$H89)*'MVLP INPUT'!$G113</f>
        <v>0</v>
      </c>
      <c r="AV94" s="494">
        <f ca="1">('SUBSCRIBER BASE'!AW87*'MVLP INPUT'!$H89)*'MVLP INPUT'!$G113</f>
        <v>0</v>
      </c>
      <c r="AW94" s="494">
        <f ca="1">('SUBSCRIBER BASE'!AX87*'MVLP INPUT'!$H89)*'MVLP INPUT'!$G113</f>
        <v>0</v>
      </c>
      <c r="AX94" s="494">
        <f ca="1">('SUBSCRIBER BASE'!AY87*'MVLP INPUT'!$H89)*'MVLP INPUT'!$G113</f>
        <v>0</v>
      </c>
      <c r="AY94" s="494">
        <f ca="1">('SUBSCRIBER BASE'!AZ87*'MVLP INPUT'!$H89)*'MVLP INPUT'!$G113</f>
        <v>0</v>
      </c>
      <c r="AZ94" s="494">
        <f ca="1">('SUBSCRIBER BASE'!BA87*'MVLP INPUT'!$H89)*'MVLP INPUT'!$G113</f>
        <v>0</v>
      </c>
      <c r="BA94" s="494">
        <f ca="1">('SUBSCRIBER BASE'!BB87*'MVLP INPUT'!$H89)*'MVLP INPUT'!$G113</f>
        <v>0</v>
      </c>
      <c r="BB94" s="494">
        <f ca="1">('SUBSCRIBER BASE'!BC87*'MVLP INPUT'!$H89)*'MVLP INPUT'!$G113</f>
        <v>0</v>
      </c>
      <c r="BC94" s="494">
        <f ca="1">('SUBSCRIBER BASE'!BD87*'MVLP INPUT'!$H89)*'MVLP INPUT'!$G113</f>
        <v>0</v>
      </c>
      <c r="BD94" s="494">
        <f ca="1">('SUBSCRIBER BASE'!BE87*'MVLP INPUT'!$H89)*'MVLP INPUT'!$G113</f>
        <v>0</v>
      </c>
      <c r="BE94" s="494">
        <f ca="1">('SUBSCRIBER BASE'!BF87*'MVLP INPUT'!$H89)*'MVLP INPUT'!$G113</f>
        <v>0</v>
      </c>
      <c r="BF94" s="494">
        <f ca="1">('SUBSCRIBER BASE'!BG87*'MVLP INPUT'!$H89)*'MVLP INPUT'!$G113</f>
        <v>0</v>
      </c>
      <c r="BG94" s="494">
        <f ca="1">('SUBSCRIBER BASE'!BH87*'MVLP INPUT'!$H89)*'MVLP INPUT'!$G113</f>
        <v>0</v>
      </c>
      <c r="BH94" s="494">
        <f ca="1">('SUBSCRIBER BASE'!BI87*'MVLP INPUT'!$H89)*'MVLP INPUT'!$G113</f>
        <v>0</v>
      </c>
      <c r="BI94" s="494">
        <f ca="1">('SUBSCRIBER BASE'!BJ87*'MVLP INPUT'!$H89)*'MVLP INPUT'!$G113</f>
        <v>0</v>
      </c>
      <c r="BJ94" s="494">
        <f ca="1">('SUBSCRIBER BASE'!BK87*'MVLP INPUT'!$H89)*'MVLP INPUT'!$G113</f>
        <v>0</v>
      </c>
      <c r="BK94" s="494">
        <f ca="1">('SUBSCRIBER BASE'!BL87*'MVLP INPUT'!$H89)*'MVLP INPUT'!$G113</f>
        <v>0</v>
      </c>
      <c r="BL94" s="494">
        <f ca="1">('SUBSCRIBER BASE'!BM87*'MVLP INPUT'!$H89)*'MVLP INPUT'!$G113</f>
        <v>0</v>
      </c>
      <c r="BM94" s="494">
        <f ca="1">('SUBSCRIBER BASE'!BN87*'MVLP INPUT'!$H89)*'MVLP INPUT'!$G113</f>
        <v>0</v>
      </c>
      <c r="BN94" s="494">
        <f ca="1">('SUBSCRIBER BASE'!BO87*'MVLP INPUT'!$H89)*'MVLP INPUT'!$G113</f>
        <v>0</v>
      </c>
      <c r="BO94" s="494">
        <f ca="1">('SUBSCRIBER BASE'!BP87*'MVLP INPUT'!$H89)*'MVLP INPUT'!$G113</f>
        <v>0</v>
      </c>
      <c r="BP94" s="494">
        <f ca="1">('SUBSCRIBER BASE'!BQ87*'MVLP INPUT'!$H89)*'MVLP INPUT'!$G113</f>
        <v>0</v>
      </c>
      <c r="BQ94" s="494">
        <f ca="1">('SUBSCRIBER BASE'!BR87*'MVLP INPUT'!$H89)*'MVLP INPUT'!$G113</f>
        <v>0</v>
      </c>
      <c r="BR94" s="494">
        <f ca="1">('SUBSCRIBER BASE'!BS87*'MVLP INPUT'!$H89)*'MVLP INPUT'!$G113</f>
        <v>0</v>
      </c>
    </row>
    <row r="95" spans="2:70" ht="25" customHeight="1" outlineLevel="1">
      <c r="B95" s="24" t="str">
        <f>'MVLP INPUT'!D114</f>
        <v>1.2 GB</v>
      </c>
      <c r="C95" s="494">
        <f>('SUBSCRIBER BASE'!C88*'MVLP INPUT'!$H90)*'MVLP INPUT'!$G114</f>
        <v>0</v>
      </c>
      <c r="D95" s="494">
        <f>('SUBSCRIBER BASE'!D88*'MVLP INPUT'!$H90)*'MVLP INPUT'!$G114</f>
        <v>0</v>
      </c>
      <c r="E95" s="494">
        <f>('SUBSCRIBER BASE'!E88*'MVLP INPUT'!$H90)*'MVLP INPUT'!$G114</f>
        <v>0</v>
      </c>
      <c r="F95" s="494">
        <f>('SUBSCRIBER BASE'!F88*'MVLP INPUT'!$H90)*'MVLP INPUT'!$G114</f>
        <v>0</v>
      </c>
      <c r="G95" s="494">
        <f>('SUBSCRIBER BASE'!G88*'MVLP INPUT'!$H90)*'MVLP INPUT'!$G114</f>
        <v>0</v>
      </c>
      <c r="H95" s="494">
        <f>('SUBSCRIBER BASE'!H88*'MVLP INPUT'!$H90)*'MVLP INPUT'!$G114</f>
        <v>0</v>
      </c>
      <c r="I95" s="494">
        <f>('SUBSCRIBER BASE'!I88*'MVLP INPUT'!$H90)*'MVLP INPUT'!$G114</f>
        <v>0</v>
      </c>
      <c r="J95" s="494">
        <f>('SUBSCRIBER BASE'!J88*'MVLP INPUT'!$H90)*'MVLP INPUT'!$G114</f>
        <v>0</v>
      </c>
      <c r="K95" s="494">
        <f ca="1">('SUBSCRIBER BASE'!L88*'MVLP INPUT'!$H90)*'MVLP INPUT'!$G114</f>
        <v>0</v>
      </c>
      <c r="L95" s="494">
        <f ca="1">('SUBSCRIBER BASE'!M88*'MVLP INPUT'!$H90)*'MVLP INPUT'!$G114</f>
        <v>0</v>
      </c>
      <c r="M95" s="494">
        <f ca="1">('SUBSCRIBER BASE'!N88*'MVLP INPUT'!$H90)*'MVLP INPUT'!$G114</f>
        <v>0</v>
      </c>
      <c r="N95" s="494">
        <f ca="1">('SUBSCRIBER BASE'!O88*'MVLP INPUT'!$H90)*'MVLP INPUT'!$G114</f>
        <v>0</v>
      </c>
      <c r="O95" s="494">
        <f ca="1">('SUBSCRIBER BASE'!P88*'MVLP INPUT'!$H90)*'MVLP INPUT'!$G114</f>
        <v>0</v>
      </c>
      <c r="P95" s="494">
        <f ca="1">('SUBSCRIBER BASE'!Q88*'MVLP INPUT'!$H90)*'MVLP INPUT'!$G114</f>
        <v>0</v>
      </c>
      <c r="Q95" s="494">
        <f ca="1">('SUBSCRIBER BASE'!R88*'MVLP INPUT'!$H90)*'MVLP INPUT'!$G114</f>
        <v>0</v>
      </c>
      <c r="R95" s="494">
        <f ca="1">('SUBSCRIBER BASE'!S88*'MVLP INPUT'!$H90)*'MVLP INPUT'!$G114</f>
        <v>0</v>
      </c>
      <c r="S95" s="494">
        <f ca="1">('SUBSCRIBER BASE'!T88*'MVLP INPUT'!$H90)*'MVLP INPUT'!$G114</f>
        <v>0</v>
      </c>
      <c r="T95" s="494">
        <f ca="1">('SUBSCRIBER BASE'!U88*'MVLP INPUT'!$H90)*'MVLP INPUT'!$G114</f>
        <v>0</v>
      </c>
      <c r="U95" s="494">
        <f ca="1">('SUBSCRIBER BASE'!V88*'MVLP INPUT'!$H90)*'MVLP INPUT'!$G114</f>
        <v>0</v>
      </c>
      <c r="V95" s="494">
        <f ca="1">('SUBSCRIBER BASE'!W88*'MVLP INPUT'!$H90)*'MVLP INPUT'!$G114</f>
        <v>0</v>
      </c>
      <c r="W95" s="494">
        <f ca="1">('SUBSCRIBER BASE'!X88*'MVLP INPUT'!$H90)*'MVLP INPUT'!$G114</f>
        <v>0</v>
      </c>
      <c r="X95" s="494">
        <f ca="1">('SUBSCRIBER BASE'!Y88*'MVLP INPUT'!$H90)*'MVLP INPUT'!$G114</f>
        <v>0</v>
      </c>
      <c r="Y95" s="494">
        <f ca="1">('SUBSCRIBER BASE'!Z88*'MVLP INPUT'!$H90)*'MVLP INPUT'!$G114</f>
        <v>0</v>
      </c>
      <c r="Z95" s="494">
        <f ca="1">('SUBSCRIBER BASE'!AA88*'MVLP INPUT'!$H90)*'MVLP INPUT'!$G114</f>
        <v>0</v>
      </c>
      <c r="AA95" s="494">
        <f ca="1">('SUBSCRIBER BASE'!AB88*'MVLP INPUT'!$H90)*'MVLP INPUT'!$G114</f>
        <v>0</v>
      </c>
      <c r="AB95" s="494">
        <f ca="1">('SUBSCRIBER BASE'!AC88*'MVLP INPUT'!$H90)*'MVLP INPUT'!$G114</f>
        <v>0</v>
      </c>
      <c r="AC95" s="494">
        <f ca="1">('SUBSCRIBER BASE'!AD88*'MVLP INPUT'!$H90)*'MVLP INPUT'!$G114</f>
        <v>0</v>
      </c>
      <c r="AD95" s="494">
        <f ca="1">('SUBSCRIBER BASE'!AE88*'MVLP INPUT'!$H90)*'MVLP INPUT'!$G114</f>
        <v>0</v>
      </c>
      <c r="AE95" s="494">
        <f ca="1">('SUBSCRIBER BASE'!AF88*'MVLP INPUT'!$H90)*'MVLP INPUT'!$G114</f>
        <v>0</v>
      </c>
      <c r="AF95" s="494">
        <f ca="1">('SUBSCRIBER BASE'!AG88*'MVLP INPUT'!$H90)*'MVLP INPUT'!$G114</f>
        <v>0</v>
      </c>
      <c r="AG95" s="494">
        <f ca="1">('SUBSCRIBER BASE'!AH88*'MVLP INPUT'!$H90)*'MVLP INPUT'!$G114</f>
        <v>0</v>
      </c>
      <c r="AH95" s="494">
        <f ca="1">('SUBSCRIBER BASE'!AI88*'MVLP INPUT'!$H90)*'MVLP INPUT'!$G114</f>
        <v>0</v>
      </c>
      <c r="AI95" s="494">
        <f ca="1">('SUBSCRIBER BASE'!AJ88*'MVLP INPUT'!$H90)*'MVLP INPUT'!$G114</f>
        <v>0</v>
      </c>
      <c r="AJ95" s="494">
        <f ca="1">('SUBSCRIBER BASE'!AK88*'MVLP INPUT'!$H90)*'MVLP INPUT'!$G114</f>
        <v>0</v>
      </c>
      <c r="AK95" s="494">
        <f ca="1">('SUBSCRIBER BASE'!AL88*'MVLP INPUT'!$H90)*'MVLP INPUT'!$G114</f>
        <v>0</v>
      </c>
      <c r="AL95" s="494">
        <f ca="1">('SUBSCRIBER BASE'!AM88*'MVLP INPUT'!$H90)*'MVLP INPUT'!$G114</f>
        <v>0</v>
      </c>
      <c r="AM95" s="494">
        <f ca="1">('SUBSCRIBER BASE'!AN88*'MVLP INPUT'!$H90)*'MVLP INPUT'!$G114</f>
        <v>0</v>
      </c>
      <c r="AN95" s="494">
        <f ca="1">('SUBSCRIBER BASE'!AO88*'MVLP INPUT'!$H90)*'MVLP INPUT'!$G114</f>
        <v>0</v>
      </c>
      <c r="AO95" s="494">
        <f ca="1">('SUBSCRIBER BASE'!AP88*'MVLP INPUT'!$H90)*'MVLP INPUT'!$G114</f>
        <v>0</v>
      </c>
      <c r="AP95" s="494">
        <f ca="1">('SUBSCRIBER BASE'!AQ88*'MVLP INPUT'!$H90)*'MVLP INPUT'!$G114</f>
        <v>0</v>
      </c>
      <c r="AQ95" s="494">
        <f ca="1">('SUBSCRIBER BASE'!AR88*'MVLP INPUT'!$H90)*'MVLP INPUT'!$G114</f>
        <v>0</v>
      </c>
      <c r="AR95" s="494">
        <f ca="1">('SUBSCRIBER BASE'!AS88*'MVLP INPUT'!$H90)*'MVLP INPUT'!$G114</f>
        <v>0</v>
      </c>
      <c r="AS95" s="494">
        <f ca="1">('SUBSCRIBER BASE'!AT88*'MVLP INPUT'!$H90)*'MVLP INPUT'!$G114</f>
        <v>0</v>
      </c>
      <c r="AT95" s="494">
        <f ca="1">('SUBSCRIBER BASE'!AU88*'MVLP INPUT'!$H90)*'MVLP INPUT'!$G114</f>
        <v>0</v>
      </c>
      <c r="AU95" s="494">
        <f ca="1">('SUBSCRIBER BASE'!AV88*'MVLP INPUT'!$H90)*'MVLP INPUT'!$G114</f>
        <v>0</v>
      </c>
      <c r="AV95" s="494">
        <f ca="1">('SUBSCRIBER BASE'!AW88*'MVLP INPUT'!$H90)*'MVLP INPUT'!$G114</f>
        <v>0</v>
      </c>
      <c r="AW95" s="494">
        <f ca="1">('SUBSCRIBER BASE'!AX88*'MVLP INPUT'!$H90)*'MVLP INPUT'!$G114</f>
        <v>0</v>
      </c>
      <c r="AX95" s="494">
        <f ca="1">('SUBSCRIBER BASE'!AY88*'MVLP INPUT'!$H90)*'MVLP INPUT'!$G114</f>
        <v>0</v>
      </c>
      <c r="AY95" s="494">
        <f ca="1">('SUBSCRIBER BASE'!AZ88*'MVLP INPUT'!$H90)*'MVLP INPUT'!$G114</f>
        <v>0</v>
      </c>
      <c r="AZ95" s="494">
        <f ca="1">('SUBSCRIBER BASE'!BA88*'MVLP INPUT'!$H90)*'MVLP INPUT'!$G114</f>
        <v>0</v>
      </c>
      <c r="BA95" s="494">
        <f ca="1">('SUBSCRIBER BASE'!BB88*'MVLP INPUT'!$H90)*'MVLP INPUT'!$G114</f>
        <v>0</v>
      </c>
      <c r="BB95" s="494">
        <f ca="1">('SUBSCRIBER BASE'!BC88*'MVLP INPUT'!$H90)*'MVLP INPUT'!$G114</f>
        <v>0</v>
      </c>
      <c r="BC95" s="494">
        <f ca="1">('SUBSCRIBER BASE'!BD88*'MVLP INPUT'!$H90)*'MVLP INPUT'!$G114</f>
        <v>0</v>
      </c>
      <c r="BD95" s="494">
        <f ca="1">('SUBSCRIBER BASE'!BE88*'MVLP INPUT'!$H90)*'MVLP INPUT'!$G114</f>
        <v>0</v>
      </c>
      <c r="BE95" s="494">
        <f ca="1">('SUBSCRIBER BASE'!BF88*'MVLP INPUT'!$H90)*'MVLP INPUT'!$G114</f>
        <v>0</v>
      </c>
      <c r="BF95" s="494">
        <f ca="1">('SUBSCRIBER BASE'!BG88*'MVLP INPUT'!$H90)*'MVLP INPUT'!$G114</f>
        <v>0</v>
      </c>
      <c r="BG95" s="494">
        <f ca="1">('SUBSCRIBER BASE'!BH88*'MVLP INPUT'!$H90)*'MVLP INPUT'!$G114</f>
        <v>0</v>
      </c>
      <c r="BH95" s="494">
        <f ca="1">('SUBSCRIBER BASE'!BI88*'MVLP INPUT'!$H90)*'MVLP INPUT'!$G114</f>
        <v>0</v>
      </c>
      <c r="BI95" s="494">
        <f ca="1">('SUBSCRIBER BASE'!BJ88*'MVLP INPUT'!$H90)*'MVLP INPUT'!$G114</f>
        <v>0</v>
      </c>
      <c r="BJ95" s="494">
        <f ca="1">('SUBSCRIBER BASE'!BK88*'MVLP INPUT'!$H90)*'MVLP INPUT'!$G114</f>
        <v>0</v>
      </c>
      <c r="BK95" s="494">
        <f ca="1">('SUBSCRIBER BASE'!BL88*'MVLP INPUT'!$H90)*'MVLP INPUT'!$G114</f>
        <v>0</v>
      </c>
      <c r="BL95" s="494">
        <f ca="1">('SUBSCRIBER BASE'!BM88*'MVLP INPUT'!$H90)*'MVLP INPUT'!$G114</f>
        <v>0</v>
      </c>
      <c r="BM95" s="494">
        <f ca="1">('SUBSCRIBER BASE'!BN88*'MVLP INPUT'!$H90)*'MVLP INPUT'!$G114</f>
        <v>0</v>
      </c>
      <c r="BN95" s="494">
        <f ca="1">('SUBSCRIBER BASE'!BO88*'MVLP INPUT'!$H90)*'MVLP INPUT'!$G114</f>
        <v>0</v>
      </c>
      <c r="BO95" s="494">
        <f ca="1">('SUBSCRIBER BASE'!BP88*'MVLP INPUT'!$H90)*'MVLP INPUT'!$G114</f>
        <v>0</v>
      </c>
      <c r="BP95" s="494">
        <f ca="1">('SUBSCRIBER BASE'!BQ88*'MVLP INPUT'!$H90)*'MVLP INPUT'!$G114</f>
        <v>0</v>
      </c>
      <c r="BQ95" s="494">
        <f ca="1">('SUBSCRIBER BASE'!BR88*'MVLP INPUT'!$H90)*'MVLP INPUT'!$G114</f>
        <v>0</v>
      </c>
      <c r="BR95" s="494">
        <f ca="1">('SUBSCRIBER BASE'!BS88*'MVLP INPUT'!$H90)*'MVLP INPUT'!$G114</f>
        <v>0</v>
      </c>
    </row>
    <row r="96" spans="2:70" ht="25" customHeight="1" outlineLevel="1">
      <c r="B96" s="24" t="str">
        <f>'MVLP INPUT'!D115</f>
        <v>2.5 GB</v>
      </c>
      <c r="C96" s="494">
        <f>('SUBSCRIBER BASE'!C89*'MVLP INPUT'!$H91)*'MVLP INPUT'!$G115</f>
        <v>0</v>
      </c>
      <c r="D96" s="494">
        <f>('SUBSCRIBER BASE'!D89*'MVLP INPUT'!$H91)*'MVLP INPUT'!$G115</f>
        <v>0</v>
      </c>
      <c r="E96" s="494">
        <f>('SUBSCRIBER BASE'!E89*'MVLP INPUT'!$H91)*'MVLP INPUT'!$G115</f>
        <v>0</v>
      </c>
      <c r="F96" s="494">
        <f>('SUBSCRIBER BASE'!F89*'MVLP INPUT'!$H91)*'MVLP INPUT'!$G115</f>
        <v>0</v>
      </c>
      <c r="G96" s="494">
        <f>('SUBSCRIBER BASE'!G89*'MVLP INPUT'!$H91)*'MVLP INPUT'!$G115</f>
        <v>0</v>
      </c>
      <c r="H96" s="494">
        <f>('SUBSCRIBER BASE'!H89*'MVLP INPUT'!$H91)*'MVLP INPUT'!$G115</f>
        <v>0</v>
      </c>
      <c r="I96" s="494">
        <f>('SUBSCRIBER BASE'!I89*'MVLP INPUT'!$H91)*'MVLP INPUT'!$G115</f>
        <v>0</v>
      </c>
      <c r="J96" s="494">
        <f>('SUBSCRIBER BASE'!J89*'MVLP INPUT'!$H91)*'MVLP INPUT'!$G115</f>
        <v>0</v>
      </c>
      <c r="K96" s="494">
        <f ca="1">('SUBSCRIBER BASE'!L89*'MVLP INPUT'!$H91)*'MVLP INPUT'!$G115</f>
        <v>0</v>
      </c>
      <c r="L96" s="494">
        <f ca="1">('SUBSCRIBER BASE'!M89*'MVLP INPUT'!$H91)*'MVLP INPUT'!$G115</f>
        <v>0</v>
      </c>
      <c r="M96" s="494">
        <f ca="1">('SUBSCRIBER BASE'!N89*'MVLP INPUT'!$H91)*'MVLP INPUT'!$G115</f>
        <v>0</v>
      </c>
      <c r="N96" s="494">
        <f ca="1">('SUBSCRIBER BASE'!O89*'MVLP INPUT'!$H91)*'MVLP INPUT'!$G115</f>
        <v>0</v>
      </c>
      <c r="O96" s="494">
        <f ca="1">('SUBSCRIBER BASE'!P89*'MVLP INPUT'!$H91)*'MVLP INPUT'!$G115</f>
        <v>0</v>
      </c>
      <c r="P96" s="494">
        <f ca="1">('SUBSCRIBER BASE'!Q89*'MVLP INPUT'!$H91)*'MVLP INPUT'!$G115</f>
        <v>0</v>
      </c>
      <c r="Q96" s="494">
        <f ca="1">('SUBSCRIBER BASE'!R89*'MVLP INPUT'!$H91)*'MVLP INPUT'!$G115</f>
        <v>0</v>
      </c>
      <c r="R96" s="494">
        <f ca="1">('SUBSCRIBER BASE'!S89*'MVLP INPUT'!$H91)*'MVLP INPUT'!$G115</f>
        <v>0</v>
      </c>
      <c r="S96" s="494">
        <f ca="1">('SUBSCRIBER BASE'!T89*'MVLP INPUT'!$H91)*'MVLP INPUT'!$G115</f>
        <v>0</v>
      </c>
      <c r="T96" s="494">
        <f ca="1">('SUBSCRIBER BASE'!U89*'MVLP INPUT'!$H91)*'MVLP INPUT'!$G115</f>
        <v>0</v>
      </c>
      <c r="U96" s="494">
        <f ca="1">('SUBSCRIBER BASE'!V89*'MVLP INPUT'!$H91)*'MVLP INPUT'!$G115</f>
        <v>0</v>
      </c>
      <c r="V96" s="494">
        <f ca="1">('SUBSCRIBER BASE'!W89*'MVLP INPUT'!$H91)*'MVLP INPUT'!$G115</f>
        <v>0</v>
      </c>
      <c r="W96" s="494">
        <f ca="1">('SUBSCRIBER BASE'!X89*'MVLP INPUT'!$H91)*'MVLP INPUT'!$G115</f>
        <v>0</v>
      </c>
      <c r="X96" s="494">
        <f ca="1">('SUBSCRIBER BASE'!Y89*'MVLP INPUT'!$H91)*'MVLP INPUT'!$G115</f>
        <v>0</v>
      </c>
      <c r="Y96" s="494">
        <f ca="1">('SUBSCRIBER BASE'!Z89*'MVLP INPUT'!$H91)*'MVLP INPUT'!$G115</f>
        <v>0</v>
      </c>
      <c r="Z96" s="494">
        <f ca="1">('SUBSCRIBER BASE'!AA89*'MVLP INPUT'!$H91)*'MVLP INPUT'!$G115</f>
        <v>0</v>
      </c>
      <c r="AA96" s="494">
        <f ca="1">('SUBSCRIBER BASE'!AB89*'MVLP INPUT'!$H91)*'MVLP INPUT'!$G115</f>
        <v>0</v>
      </c>
      <c r="AB96" s="494">
        <f ca="1">('SUBSCRIBER BASE'!AC89*'MVLP INPUT'!$H91)*'MVLP INPUT'!$G115</f>
        <v>0</v>
      </c>
      <c r="AC96" s="494">
        <f ca="1">('SUBSCRIBER BASE'!AD89*'MVLP INPUT'!$H91)*'MVLP INPUT'!$G115</f>
        <v>0</v>
      </c>
      <c r="AD96" s="494">
        <f ca="1">('SUBSCRIBER BASE'!AE89*'MVLP INPUT'!$H91)*'MVLP INPUT'!$G115</f>
        <v>0</v>
      </c>
      <c r="AE96" s="494">
        <f ca="1">('SUBSCRIBER BASE'!AF89*'MVLP INPUT'!$H91)*'MVLP INPUT'!$G115</f>
        <v>0</v>
      </c>
      <c r="AF96" s="494">
        <f ca="1">('SUBSCRIBER BASE'!AG89*'MVLP INPUT'!$H91)*'MVLP INPUT'!$G115</f>
        <v>0</v>
      </c>
      <c r="AG96" s="494">
        <f ca="1">('SUBSCRIBER BASE'!AH89*'MVLP INPUT'!$H91)*'MVLP INPUT'!$G115</f>
        <v>0</v>
      </c>
      <c r="AH96" s="494">
        <f ca="1">('SUBSCRIBER BASE'!AI89*'MVLP INPUT'!$H91)*'MVLP INPUT'!$G115</f>
        <v>0</v>
      </c>
      <c r="AI96" s="494">
        <f ca="1">('SUBSCRIBER BASE'!AJ89*'MVLP INPUT'!$H91)*'MVLP INPUT'!$G115</f>
        <v>0</v>
      </c>
      <c r="AJ96" s="494">
        <f ca="1">('SUBSCRIBER BASE'!AK89*'MVLP INPUT'!$H91)*'MVLP INPUT'!$G115</f>
        <v>0</v>
      </c>
      <c r="AK96" s="494">
        <f ca="1">('SUBSCRIBER BASE'!AL89*'MVLP INPUT'!$H91)*'MVLP INPUT'!$G115</f>
        <v>0</v>
      </c>
      <c r="AL96" s="494">
        <f ca="1">('SUBSCRIBER BASE'!AM89*'MVLP INPUT'!$H91)*'MVLP INPUT'!$G115</f>
        <v>0</v>
      </c>
      <c r="AM96" s="494">
        <f ca="1">('SUBSCRIBER BASE'!AN89*'MVLP INPUT'!$H91)*'MVLP INPUT'!$G115</f>
        <v>0</v>
      </c>
      <c r="AN96" s="494">
        <f ca="1">('SUBSCRIBER BASE'!AO89*'MVLP INPUT'!$H91)*'MVLP INPUT'!$G115</f>
        <v>0</v>
      </c>
      <c r="AO96" s="494">
        <f ca="1">('SUBSCRIBER BASE'!AP89*'MVLP INPUT'!$H91)*'MVLP INPUT'!$G115</f>
        <v>0</v>
      </c>
      <c r="AP96" s="494">
        <f ca="1">('SUBSCRIBER BASE'!AQ89*'MVLP INPUT'!$H91)*'MVLP INPUT'!$G115</f>
        <v>0</v>
      </c>
      <c r="AQ96" s="494">
        <f ca="1">('SUBSCRIBER BASE'!AR89*'MVLP INPUT'!$H91)*'MVLP INPUT'!$G115</f>
        <v>0</v>
      </c>
      <c r="AR96" s="494">
        <f ca="1">('SUBSCRIBER BASE'!AS89*'MVLP INPUT'!$H91)*'MVLP INPUT'!$G115</f>
        <v>0</v>
      </c>
      <c r="AS96" s="494">
        <f ca="1">('SUBSCRIBER BASE'!AT89*'MVLP INPUT'!$H91)*'MVLP INPUT'!$G115</f>
        <v>0</v>
      </c>
      <c r="AT96" s="494">
        <f ca="1">('SUBSCRIBER BASE'!AU89*'MVLP INPUT'!$H91)*'MVLP INPUT'!$G115</f>
        <v>0</v>
      </c>
      <c r="AU96" s="494">
        <f ca="1">('SUBSCRIBER BASE'!AV89*'MVLP INPUT'!$H91)*'MVLP INPUT'!$G115</f>
        <v>0</v>
      </c>
      <c r="AV96" s="494">
        <f ca="1">('SUBSCRIBER BASE'!AW89*'MVLP INPUT'!$H91)*'MVLP INPUT'!$G115</f>
        <v>0</v>
      </c>
      <c r="AW96" s="494">
        <f ca="1">('SUBSCRIBER BASE'!AX89*'MVLP INPUT'!$H91)*'MVLP INPUT'!$G115</f>
        <v>0</v>
      </c>
      <c r="AX96" s="494">
        <f ca="1">('SUBSCRIBER BASE'!AY89*'MVLP INPUT'!$H91)*'MVLP INPUT'!$G115</f>
        <v>0</v>
      </c>
      <c r="AY96" s="494">
        <f ca="1">('SUBSCRIBER BASE'!AZ89*'MVLP INPUT'!$H91)*'MVLP INPUT'!$G115</f>
        <v>0</v>
      </c>
      <c r="AZ96" s="494">
        <f ca="1">('SUBSCRIBER BASE'!BA89*'MVLP INPUT'!$H91)*'MVLP INPUT'!$G115</f>
        <v>0</v>
      </c>
      <c r="BA96" s="494">
        <f ca="1">('SUBSCRIBER BASE'!BB89*'MVLP INPUT'!$H91)*'MVLP INPUT'!$G115</f>
        <v>0</v>
      </c>
      <c r="BB96" s="494">
        <f ca="1">('SUBSCRIBER BASE'!BC89*'MVLP INPUT'!$H91)*'MVLP INPUT'!$G115</f>
        <v>0</v>
      </c>
      <c r="BC96" s="494">
        <f ca="1">('SUBSCRIBER BASE'!BD89*'MVLP INPUT'!$H91)*'MVLP INPUT'!$G115</f>
        <v>0</v>
      </c>
      <c r="BD96" s="494">
        <f ca="1">('SUBSCRIBER BASE'!BE89*'MVLP INPUT'!$H91)*'MVLP INPUT'!$G115</f>
        <v>0</v>
      </c>
      <c r="BE96" s="494">
        <f ca="1">('SUBSCRIBER BASE'!BF89*'MVLP INPUT'!$H91)*'MVLP INPUT'!$G115</f>
        <v>0</v>
      </c>
      <c r="BF96" s="494">
        <f ca="1">('SUBSCRIBER BASE'!BG89*'MVLP INPUT'!$H91)*'MVLP INPUT'!$G115</f>
        <v>0</v>
      </c>
      <c r="BG96" s="494">
        <f ca="1">('SUBSCRIBER BASE'!BH89*'MVLP INPUT'!$H91)*'MVLP INPUT'!$G115</f>
        <v>0</v>
      </c>
      <c r="BH96" s="494">
        <f ca="1">('SUBSCRIBER BASE'!BI89*'MVLP INPUT'!$H91)*'MVLP INPUT'!$G115</f>
        <v>0</v>
      </c>
      <c r="BI96" s="494">
        <f ca="1">('SUBSCRIBER BASE'!BJ89*'MVLP INPUT'!$H91)*'MVLP INPUT'!$G115</f>
        <v>0</v>
      </c>
      <c r="BJ96" s="494">
        <f ca="1">('SUBSCRIBER BASE'!BK89*'MVLP INPUT'!$H91)*'MVLP INPUT'!$G115</f>
        <v>0</v>
      </c>
      <c r="BK96" s="494">
        <f ca="1">('SUBSCRIBER BASE'!BL89*'MVLP INPUT'!$H91)*'MVLP INPUT'!$G115</f>
        <v>0</v>
      </c>
      <c r="BL96" s="494">
        <f ca="1">('SUBSCRIBER BASE'!BM89*'MVLP INPUT'!$H91)*'MVLP INPUT'!$G115</f>
        <v>0</v>
      </c>
      <c r="BM96" s="494">
        <f ca="1">('SUBSCRIBER BASE'!BN89*'MVLP INPUT'!$H91)*'MVLP INPUT'!$G115</f>
        <v>0</v>
      </c>
      <c r="BN96" s="494">
        <f ca="1">('SUBSCRIBER BASE'!BO89*'MVLP INPUT'!$H91)*'MVLP INPUT'!$G115</f>
        <v>0</v>
      </c>
      <c r="BO96" s="494">
        <f ca="1">('SUBSCRIBER BASE'!BP89*'MVLP INPUT'!$H91)*'MVLP INPUT'!$G115</f>
        <v>0</v>
      </c>
      <c r="BP96" s="494">
        <f ca="1">('SUBSCRIBER BASE'!BQ89*'MVLP INPUT'!$H91)*'MVLP INPUT'!$G115</f>
        <v>0</v>
      </c>
      <c r="BQ96" s="494">
        <f ca="1">('SUBSCRIBER BASE'!BR89*'MVLP INPUT'!$H91)*'MVLP INPUT'!$G115</f>
        <v>0</v>
      </c>
      <c r="BR96" s="494">
        <f ca="1">('SUBSCRIBER BASE'!BS89*'MVLP INPUT'!$H91)*'MVLP INPUT'!$G115</f>
        <v>0</v>
      </c>
    </row>
    <row r="97" spans="2:70" s="19" customFormat="1" ht="25" customHeight="1">
      <c r="B97" s="183" t="s">
        <v>58</v>
      </c>
      <c r="C97" s="495">
        <f>SUM(C98:C107)</f>
        <v>0</v>
      </c>
      <c r="D97" s="495">
        <f t="shared" ref="D97" si="87">SUM(D98:D107)</f>
        <v>0</v>
      </c>
      <c r="E97" s="495">
        <f t="shared" ref="E97" si="88">SUM(E98:E107)</f>
        <v>0</v>
      </c>
      <c r="F97" s="495">
        <f t="shared" ref="F97" si="89">SUM(F98:F107)</f>
        <v>0</v>
      </c>
      <c r="G97" s="495">
        <f t="shared" ref="G97" si="90">SUM(G98:G107)</f>
        <v>0</v>
      </c>
      <c r="H97" s="495">
        <f t="shared" ref="H97" si="91">SUM(H98:H107)</f>
        <v>0</v>
      </c>
      <c r="I97" s="495">
        <f t="shared" ref="I97" si="92">SUM(I98:I107)</f>
        <v>0</v>
      </c>
      <c r="J97" s="495">
        <f>SUM(J98:J107)</f>
        <v>0</v>
      </c>
      <c r="K97" s="495">
        <f t="shared" ref="K97" ca="1" si="93">SUM(K98:K107)</f>
        <v>0</v>
      </c>
      <c r="L97" s="495">
        <f t="shared" ref="L97" ca="1" si="94">SUM(L98:L107)</f>
        <v>0</v>
      </c>
      <c r="M97" s="495">
        <f t="shared" ref="M97" ca="1" si="95">SUM(M98:M107)</f>
        <v>0</v>
      </c>
      <c r="N97" s="495">
        <f t="shared" ref="N97" ca="1" si="96">SUM(N98:N107)</f>
        <v>0</v>
      </c>
      <c r="O97" s="495">
        <f t="shared" ref="O97" ca="1" si="97">SUM(O98:O107)</f>
        <v>0</v>
      </c>
      <c r="P97" s="495">
        <f t="shared" ref="P97" ca="1" si="98">SUM(P98:P107)</f>
        <v>0</v>
      </c>
      <c r="Q97" s="495">
        <f t="shared" ref="Q97" ca="1" si="99">SUM(Q98:Q107)</f>
        <v>0</v>
      </c>
      <c r="R97" s="495">
        <f t="shared" ref="R97" ca="1" si="100">SUM(R98:R107)</f>
        <v>0</v>
      </c>
      <c r="S97" s="495">
        <f t="shared" ref="S97" ca="1" si="101">SUM(S98:S107)</f>
        <v>0</v>
      </c>
      <c r="T97" s="495">
        <f t="shared" ref="T97" ca="1" si="102">SUM(T98:T107)</f>
        <v>0</v>
      </c>
      <c r="U97" s="495">
        <f t="shared" ref="U97" ca="1" si="103">SUM(U98:U107)</f>
        <v>0</v>
      </c>
      <c r="V97" s="495">
        <f t="shared" ref="V97" ca="1" si="104">SUM(V98:V107)</f>
        <v>0</v>
      </c>
      <c r="W97" s="495">
        <f t="shared" ref="W97" ca="1" si="105">SUM(W98:W107)</f>
        <v>0</v>
      </c>
      <c r="X97" s="495">
        <f t="shared" ref="X97" ca="1" si="106">SUM(X98:X107)</f>
        <v>0</v>
      </c>
      <c r="Y97" s="495">
        <f t="shared" ref="Y97" ca="1" si="107">SUM(Y98:Y107)</f>
        <v>0</v>
      </c>
      <c r="Z97" s="495">
        <f t="shared" ref="Z97" ca="1" si="108">SUM(Z98:Z107)</f>
        <v>0</v>
      </c>
      <c r="AA97" s="495">
        <f t="shared" ref="AA97" ca="1" si="109">SUM(AA98:AA107)</f>
        <v>0</v>
      </c>
      <c r="AB97" s="495">
        <f t="shared" ref="AB97" ca="1" si="110">SUM(AB98:AB107)</f>
        <v>0</v>
      </c>
      <c r="AC97" s="495">
        <f t="shared" ref="AC97" ca="1" si="111">SUM(AC98:AC107)</f>
        <v>0</v>
      </c>
      <c r="AD97" s="495">
        <f t="shared" ref="AD97" ca="1" si="112">SUM(AD98:AD107)</f>
        <v>0</v>
      </c>
      <c r="AE97" s="495">
        <f t="shared" ref="AE97" ca="1" si="113">SUM(AE98:AE107)</f>
        <v>0</v>
      </c>
      <c r="AF97" s="495">
        <f t="shared" ref="AF97" ca="1" si="114">SUM(AF98:AF107)</f>
        <v>0</v>
      </c>
      <c r="AG97" s="495">
        <f t="shared" ref="AG97" ca="1" si="115">SUM(AG98:AG107)</f>
        <v>0</v>
      </c>
      <c r="AH97" s="495">
        <f t="shared" ref="AH97" ca="1" si="116">SUM(AH98:AH107)</f>
        <v>0</v>
      </c>
      <c r="AI97" s="495">
        <f t="shared" ref="AI97" ca="1" si="117">SUM(AI98:AI107)</f>
        <v>0</v>
      </c>
      <c r="AJ97" s="495">
        <f t="shared" ref="AJ97" ca="1" si="118">SUM(AJ98:AJ107)</f>
        <v>0</v>
      </c>
      <c r="AK97" s="495">
        <f t="shared" ref="AK97" ca="1" si="119">SUM(AK98:AK107)</f>
        <v>0</v>
      </c>
      <c r="AL97" s="495">
        <f t="shared" ref="AL97" ca="1" si="120">SUM(AL98:AL107)</f>
        <v>0</v>
      </c>
      <c r="AM97" s="495">
        <f t="shared" ref="AM97" ca="1" si="121">SUM(AM98:AM107)</f>
        <v>0</v>
      </c>
      <c r="AN97" s="495">
        <f t="shared" ref="AN97" ca="1" si="122">SUM(AN98:AN107)</f>
        <v>0</v>
      </c>
      <c r="AO97" s="495">
        <f t="shared" ref="AO97" ca="1" si="123">SUM(AO98:AO107)</f>
        <v>0</v>
      </c>
      <c r="AP97" s="495">
        <f t="shared" ref="AP97" ca="1" si="124">SUM(AP98:AP107)</f>
        <v>0</v>
      </c>
      <c r="AQ97" s="495">
        <f t="shared" ref="AQ97" ca="1" si="125">SUM(AQ98:AQ107)</f>
        <v>0</v>
      </c>
      <c r="AR97" s="495">
        <f t="shared" ref="AR97" ca="1" si="126">SUM(AR98:AR107)</f>
        <v>0</v>
      </c>
      <c r="AS97" s="495">
        <f t="shared" ref="AS97" ca="1" si="127">SUM(AS98:AS107)</f>
        <v>0</v>
      </c>
      <c r="AT97" s="495">
        <f t="shared" ref="AT97" ca="1" si="128">SUM(AT98:AT107)</f>
        <v>0</v>
      </c>
      <c r="AU97" s="495">
        <f t="shared" ref="AU97" ca="1" si="129">SUM(AU98:AU107)</f>
        <v>0</v>
      </c>
      <c r="AV97" s="495">
        <f t="shared" ref="AV97" ca="1" si="130">SUM(AV98:AV107)</f>
        <v>0</v>
      </c>
      <c r="AW97" s="495">
        <f t="shared" ref="AW97" ca="1" si="131">SUM(AW98:AW107)</f>
        <v>0</v>
      </c>
      <c r="AX97" s="495">
        <f t="shared" ref="AX97" ca="1" si="132">SUM(AX98:AX107)</f>
        <v>0</v>
      </c>
      <c r="AY97" s="495">
        <f t="shared" ref="AY97" ca="1" si="133">SUM(AY98:AY107)</f>
        <v>0</v>
      </c>
      <c r="AZ97" s="495">
        <f t="shared" ref="AZ97" ca="1" si="134">SUM(AZ98:AZ107)</f>
        <v>0</v>
      </c>
      <c r="BA97" s="495">
        <f t="shared" ref="BA97" ca="1" si="135">SUM(BA98:BA107)</f>
        <v>0</v>
      </c>
      <c r="BB97" s="495">
        <f t="shared" ref="BB97" ca="1" si="136">SUM(BB98:BB107)</f>
        <v>0</v>
      </c>
      <c r="BC97" s="495">
        <f t="shared" ref="BC97" ca="1" si="137">SUM(BC98:BC107)</f>
        <v>0</v>
      </c>
      <c r="BD97" s="495">
        <f t="shared" ref="BD97" ca="1" si="138">SUM(BD98:BD107)</f>
        <v>0</v>
      </c>
      <c r="BE97" s="495">
        <f t="shared" ref="BE97" ca="1" si="139">SUM(BE98:BE107)</f>
        <v>0</v>
      </c>
      <c r="BF97" s="495">
        <f t="shared" ref="BF97" ca="1" si="140">SUM(BF98:BF107)</f>
        <v>0</v>
      </c>
      <c r="BG97" s="495">
        <f t="shared" ref="BG97" ca="1" si="141">SUM(BG98:BG107)</f>
        <v>0</v>
      </c>
      <c r="BH97" s="495">
        <f t="shared" ref="BH97" ca="1" si="142">SUM(BH98:BH107)</f>
        <v>0</v>
      </c>
      <c r="BI97" s="495">
        <f t="shared" ref="BI97" ca="1" si="143">SUM(BI98:BI107)</f>
        <v>0</v>
      </c>
      <c r="BJ97" s="495">
        <f t="shared" ref="BJ97" ca="1" si="144">SUM(BJ98:BJ107)</f>
        <v>0</v>
      </c>
      <c r="BK97" s="495">
        <f t="shared" ref="BK97" ca="1" si="145">SUM(BK98:BK107)</f>
        <v>0</v>
      </c>
      <c r="BL97" s="495">
        <f t="shared" ref="BL97" ca="1" si="146">SUM(BL98:BL107)</f>
        <v>0</v>
      </c>
      <c r="BM97" s="495">
        <f t="shared" ref="BM97" ca="1" si="147">SUM(BM98:BM107)</f>
        <v>0</v>
      </c>
      <c r="BN97" s="495">
        <f t="shared" ref="BN97" ca="1" si="148">SUM(BN98:BN107)</f>
        <v>0</v>
      </c>
      <c r="BO97" s="495">
        <f t="shared" ref="BO97" ca="1" si="149">SUM(BO98:BO107)</f>
        <v>0</v>
      </c>
      <c r="BP97" s="495">
        <f t="shared" ref="BP97" ca="1" si="150">SUM(BP98:BP107)</f>
        <v>0</v>
      </c>
      <c r="BQ97" s="495">
        <f t="shared" ref="BQ97" ca="1" si="151">SUM(BQ98:BQ107)</f>
        <v>0</v>
      </c>
      <c r="BR97" s="495">
        <f t="shared" ref="BR97" ca="1" si="152">SUM(BR98:BR107)</f>
        <v>0</v>
      </c>
    </row>
    <row r="98" spans="2:70" ht="25" customHeight="1" outlineLevel="1">
      <c r="B98" s="24" t="str">
        <f>'MVLP INPUT'!D106</f>
        <v>MVLP1</v>
      </c>
      <c r="C98" s="494">
        <f>('SUBSCRIBER BASE'!C80*'MVLP INPUT'!$I82)*'MVLP INPUT'!$H106</f>
        <v>0</v>
      </c>
      <c r="D98" s="494">
        <f>('SUBSCRIBER BASE'!D80*'MVLP INPUT'!$I82)*'MVLP INPUT'!$H106</f>
        <v>0</v>
      </c>
      <c r="E98" s="494">
        <f>('SUBSCRIBER BASE'!E80*'MVLP INPUT'!$I82)*'MVLP INPUT'!$H106</f>
        <v>0</v>
      </c>
      <c r="F98" s="494">
        <f>('SUBSCRIBER BASE'!F80*'MVLP INPUT'!$I82)*'MVLP INPUT'!$H106</f>
        <v>0</v>
      </c>
      <c r="G98" s="494">
        <f>('SUBSCRIBER BASE'!G80*'MVLP INPUT'!$I82)*'MVLP INPUT'!$H106</f>
        <v>0</v>
      </c>
      <c r="H98" s="494">
        <f>('SUBSCRIBER BASE'!H80*'MVLP INPUT'!$I82)*'MVLP INPUT'!$H106</f>
        <v>0</v>
      </c>
      <c r="I98" s="494">
        <f>('SUBSCRIBER BASE'!I80*'MVLP INPUT'!$I82)*'MVLP INPUT'!$H106</f>
        <v>0</v>
      </c>
      <c r="J98" s="494">
        <f>('SUBSCRIBER BASE'!J80*'MVLP INPUT'!$I82)*'MVLP INPUT'!$H106</f>
        <v>0</v>
      </c>
      <c r="K98" s="494">
        <f ca="1">('SUBSCRIBER BASE'!L80*'MVLP INPUT'!$I82)*'MVLP INPUT'!$H106</f>
        <v>0</v>
      </c>
      <c r="L98" s="494">
        <f ca="1">('SUBSCRIBER BASE'!M80*'MVLP INPUT'!$I82)*'MVLP INPUT'!$H106</f>
        <v>0</v>
      </c>
      <c r="M98" s="494">
        <f ca="1">('SUBSCRIBER BASE'!N80*'MVLP INPUT'!$I82)*'MVLP INPUT'!$H106</f>
        <v>0</v>
      </c>
      <c r="N98" s="494">
        <f ca="1">('SUBSCRIBER BASE'!O80*'MVLP INPUT'!$I82)*'MVLP INPUT'!$H106</f>
        <v>0</v>
      </c>
      <c r="O98" s="494">
        <f ca="1">('SUBSCRIBER BASE'!P80*'MVLP INPUT'!$I82)*'MVLP INPUT'!$H106</f>
        <v>0</v>
      </c>
      <c r="P98" s="494">
        <f ca="1">('SUBSCRIBER BASE'!Q80*'MVLP INPUT'!$I82)*'MVLP INPUT'!$H106</f>
        <v>0</v>
      </c>
      <c r="Q98" s="494">
        <f ca="1">('SUBSCRIBER BASE'!R80*'MVLP INPUT'!$I82)*'MVLP INPUT'!$H106</f>
        <v>0</v>
      </c>
      <c r="R98" s="494">
        <f ca="1">('SUBSCRIBER BASE'!S80*'MVLP INPUT'!$I82)*'MVLP INPUT'!$H106</f>
        <v>0</v>
      </c>
      <c r="S98" s="494">
        <f ca="1">('SUBSCRIBER BASE'!T80*'MVLP INPUT'!$I82)*'MVLP INPUT'!$H106</f>
        <v>0</v>
      </c>
      <c r="T98" s="494">
        <f ca="1">('SUBSCRIBER BASE'!U80*'MVLP INPUT'!$I82)*'MVLP INPUT'!$H106</f>
        <v>0</v>
      </c>
      <c r="U98" s="494">
        <f ca="1">('SUBSCRIBER BASE'!V80*'MVLP INPUT'!$I82)*'MVLP INPUT'!$H106</f>
        <v>0</v>
      </c>
      <c r="V98" s="494">
        <f ca="1">('SUBSCRIBER BASE'!W80*'MVLP INPUT'!$I82)*'MVLP INPUT'!$H106</f>
        <v>0</v>
      </c>
      <c r="W98" s="494">
        <f ca="1">('SUBSCRIBER BASE'!X80*'MVLP INPUT'!$I82)*'MVLP INPUT'!$H106</f>
        <v>0</v>
      </c>
      <c r="X98" s="494">
        <f ca="1">('SUBSCRIBER BASE'!Y80*'MVLP INPUT'!$I82)*'MVLP INPUT'!$H106</f>
        <v>0</v>
      </c>
      <c r="Y98" s="494">
        <f ca="1">('SUBSCRIBER BASE'!Z80*'MVLP INPUT'!$I82)*'MVLP INPUT'!$H106</f>
        <v>0</v>
      </c>
      <c r="Z98" s="494">
        <f ca="1">('SUBSCRIBER BASE'!AA80*'MVLP INPUT'!$I82)*'MVLP INPUT'!$H106</f>
        <v>0</v>
      </c>
      <c r="AA98" s="494">
        <f ca="1">('SUBSCRIBER BASE'!AB80*'MVLP INPUT'!$I82)*'MVLP INPUT'!$H106</f>
        <v>0</v>
      </c>
      <c r="AB98" s="494">
        <f ca="1">('SUBSCRIBER BASE'!AC80*'MVLP INPUT'!$I82)*'MVLP INPUT'!$H106</f>
        <v>0</v>
      </c>
      <c r="AC98" s="494">
        <f ca="1">('SUBSCRIBER BASE'!AD80*'MVLP INPUT'!$I82)*'MVLP INPUT'!$H106</f>
        <v>0</v>
      </c>
      <c r="AD98" s="494">
        <f ca="1">('SUBSCRIBER BASE'!AE80*'MVLP INPUT'!$I82)*'MVLP INPUT'!$H106</f>
        <v>0</v>
      </c>
      <c r="AE98" s="494">
        <f ca="1">('SUBSCRIBER BASE'!AF80*'MVLP INPUT'!$I82)*'MVLP INPUT'!$H106</f>
        <v>0</v>
      </c>
      <c r="AF98" s="494">
        <f ca="1">('SUBSCRIBER BASE'!AG80*'MVLP INPUT'!$I82)*'MVLP INPUT'!$H106</f>
        <v>0</v>
      </c>
      <c r="AG98" s="494">
        <f ca="1">('SUBSCRIBER BASE'!AH80*'MVLP INPUT'!$I82)*'MVLP INPUT'!$H106</f>
        <v>0</v>
      </c>
      <c r="AH98" s="494">
        <f ca="1">('SUBSCRIBER BASE'!AI80*'MVLP INPUT'!$I82)*'MVLP INPUT'!$H106</f>
        <v>0</v>
      </c>
      <c r="AI98" s="494">
        <f ca="1">('SUBSCRIBER BASE'!AJ80*'MVLP INPUT'!$I82)*'MVLP INPUT'!$H106</f>
        <v>0</v>
      </c>
      <c r="AJ98" s="494">
        <f ca="1">('SUBSCRIBER BASE'!AK80*'MVLP INPUT'!$I82)*'MVLP INPUT'!$H106</f>
        <v>0</v>
      </c>
      <c r="AK98" s="494">
        <f ca="1">('SUBSCRIBER BASE'!AL80*'MVLP INPUT'!$I82)*'MVLP INPUT'!$H106</f>
        <v>0</v>
      </c>
      <c r="AL98" s="494">
        <f ca="1">('SUBSCRIBER BASE'!AM80*'MVLP INPUT'!$I82)*'MVLP INPUT'!$H106</f>
        <v>0</v>
      </c>
      <c r="AM98" s="494">
        <f ca="1">('SUBSCRIBER BASE'!AN80*'MVLP INPUT'!$I82)*'MVLP INPUT'!$H106</f>
        <v>0</v>
      </c>
      <c r="AN98" s="494">
        <f ca="1">('SUBSCRIBER BASE'!AO80*'MVLP INPUT'!$I82)*'MVLP INPUT'!$H106</f>
        <v>0</v>
      </c>
      <c r="AO98" s="494">
        <f ca="1">('SUBSCRIBER BASE'!AP80*'MVLP INPUT'!$I82)*'MVLP INPUT'!$H106</f>
        <v>0</v>
      </c>
      <c r="AP98" s="494">
        <f ca="1">('SUBSCRIBER BASE'!AQ80*'MVLP INPUT'!$I82)*'MVLP INPUT'!$H106</f>
        <v>0</v>
      </c>
      <c r="AQ98" s="494">
        <f ca="1">('SUBSCRIBER BASE'!AR80*'MVLP INPUT'!$I82)*'MVLP INPUT'!$H106</f>
        <v>0</v>
      </c>
      <c r="AR98" s="494">
        <f ca="1">('SUBSCRIBER BASE'!AS80*'MVLP INPUT'!$I82)*'MVLP INPUT'!$H106</f>
        <v>0</v>
      </c>
      <c r="AS98" s="494">
        <f ca="1">('SUBSCRIBER BASE'!AT80*'MVLP INPUT'!$I82)*'MVLP INPUT'!$H106</f>
        <v>0</v>
      </c>
      <c r="AT98" s="494">
        <f ca="1">('SUBSCRIBER BASE'!AU80*'MVLP INPUT'!$I82)*'MVLP INPUT'!$H106</f>
        <v>0</v>
      </c>
      <c r="AU98" s="494">
        <f ca="1">('SUBSCRIBER BASE'!AV80*'MVLP INPUT'!$I82)*'MVLP INPUT'!$H106</f>
        <v>0</v>
      </c>
      <c r="AV98" s="494">
        <f ca="1">('SUBSCRIBER BASE'!AW80*'MVLP INPUT'!$I82)*'MVLP INPUT'!$H106</f>
        <v>0</v>
      </c>
      <c r="AW98" s="494">
        <f ca="1">('SUBSCRIBER BASE'!AX80*'MVLP INPUT'!$I82)*'MVLP INPUT'!$H106</f>
        <v>0</v>
      </c>
      <c r="AX98" s="494">
        <f ca="1">('SUBSCRIBER BASE'!AY80*'MVLP INPUT'!$I82)*'MVLP INPUT'!$H106</f>
        <v>0</v>
      </c>
      <c r="AY98" s="494">
        <f ca="1">('SUBSCRIBER BASE'!AZ80*'MVLP INPUT'!$I82)*'MVLP INPUT'!$H106</f>
        <v>0</v>
      </c>
      <c r="AZ98" s="494">
        <f ca="1">('SUBSCRIBER BASE'!BA80*'MVLP INPUT'!$I82)*'MVLP INPUT'!$H106</f>
        <v>0</v>
      </c>
      <c r="BA98" s="494">
        <f ca="1">('SUBSCRIBER BASE'!BB80*'MVLP INPUT'!$I82)*'MVLP INPUT'!$H106</f>
        <v>0</v>
      </c>
      <c r="BB98" s="494">
        <f ca="1">('SUBSCRIBER BASE'!BC80*'MVLP INPUT'!$I82)*'MVLP INPUT'!$H106</f>
        <v>0</v>
      </c>
      <c r="BC98" s="494">
        <f ca="1">('SUBSCRIBER BASE'!BD80*'MVLP INPUT'!$I82)*'MVLP INPUT'!$H106</f>
        <v>0</v>
      </c>
      <c r="BD98" s="494">
        <f ca="1">('SUBSCRIBER BASE'!BE80*'MVLP INPUT'!$I82)*'MVLP INPUT'!$H106</f>
        <v>0</v>
      </c>
      <c r="BE98" s="494">
        <f ca="1">('SUBSCRIBER BASE'!BF80*'MVLP INPUT'!$I82)*'MVLP INPUT'!$H106</f>
        <v>0</v>
      </c>
      <c r="BF98" s="494">
        <f ca="1">('SUBSCRIBER BASE'!BG80*'MVLP INPUT'!$I82)*'MVLP INPUT'!$H106</f>
        <v>0</v>
      </c>
      <c r="BG98" s="494">
        <f ca="1">('SUBSCRIBER BASE'!BH80*'MVLP INPUT'!$I82)*'MVLP INPUT'!$H106</f>
        <v>0</v>
      </c>
      <c r="BH98" s="494">
        <f ca="1">('SUBSCRIBER BASE'!BI80*'MVLP INPUT'!$I82)*'MVLP INPUT'!$H106</f>
        <v>0</v>
      </c>
      <c r="BI98" s="494">
        <f ca="1">('SUBSCRIBER BASE'!BJ80*'MVLP INPUT'!$I82)*'MVLP INPUT'!$H106</f>
        <v>0</v>
      </c>
      <c r="BJ98" s="494">
        <f ca="1">('SUBSCRIBER BASE'!BK80*'MVLP INPUT'!$I82)*'MVLP INPUT'!$H106</f>
        <v>0</v>
      </c>
      <c r="BK98" s="494">
        <f ca="1">('SUBSCRIBER BASE'!BL80*'MVLP INPUT'!$I82)*'MVLP INPUT'!$H106</f>
        <v>0</v>
      </c>
      <c r="BL98" s="494">
        <f ca="1">('SUBSCRIBER BASE'!BM80*'MVLP INPUT'!$I82)*'MVLP INPUT'!$H106</f>
        <v>0</v>
      </c>
      <c r="BM98" s="494">
        <f ca="1">('SUBSCRIBER BASE'!BN80*'MVLP INPUT'!$I82)*'MVLP INPUT'!$H106</f>
        <v>0</v>
      </c>
      <c r="BN98" s="494">
        <f ca="1">('SUBSCRIBER BASE'!BO80*'MVLP INPUT'!$I82)*'MVLP INPUT'!$H106</f>
        <v>0</v>
      </c>
      <c r="BO98" s="494">
        <f ca="1">('SUBSCRIBER BASE'!BP80*'MVLP INPUT'!$I82)*'MVLP INPUT'!$H106</f>
        <v>0</v>
      </c>
      <c r="BP98" s="494">
        <f ca="1">('SUBSCRIBER BASE'!BQ80*'MVLP INPUT'!$I82)*'MVLP INPUT'!$H106</f>
        <v>0</v>
      </c>
      <c r="BQ98" s="494">
        <f ca="1">('SUBSCRIBER BASE'!BR80*'MVLP INPUT'!$I82)*'MVLP INPUT'!$H106</f>
        <v>0</v>
      </c>
      <c r="BR98" s="494">
        <f ca="1">('SUBSCRIBER BASE'!BS80*'MVLP INPUT'!$I82)*'MVLP INPUT'!$H106</f>
        <v>0</v>
      </c>
    </row>
    <row r="99" spans="2:70" ht="25" customHeight="1" outlineLevel="1">
      <c r="B99" s="24" t="str">
        <f>'MVLP INPUT'!D107</f>
        <v>MVLP2</v>
      </c>
      <c r="C99" s="494">
        <f>('SUBSCRIBER BASE'!C81*'MVLP INPUT'!$I83)*'MVLP INPUT'!$H107</f>
        <v>0</v>
      </c>
      <c r="D99" s="494">
        <f>('SUBSCRIBER BASE'!D81*'MVLP INPUT'!$I83)*'MVLP INPUT'!$H107</f>
        <v>0</v>
      </c>
      <c r="E99" s="494">
        <f>('SUBSCRIBER BASE'!E81*'MVLP INPUT'!$I83)*'MVLP INPUT'!$H107</f>
        <v>0</v>
      </c>
      <c r="F99" s="494">
        <f>('SUBSCRIBER BASE'!F81*'MVLP INPUT'!$I83)*'MVLP INPUT'!$H107</f>
        <v>0</v>
      </c>
      <c r="G99" s="494">
        <f>('SUBSCRIBER BASE'!G81*'MVLP INPUT'!$I83)*'MVLP INPUT'!$H107</f>
        <v>0</v>
      </c>
      <c r="H99" s="494">
        <f>('SUBSCRIBER BASE'!H81*'MVLP INPUT'!$I83)*'MVLP INPUT'!$H107</f>
        <v>0</v>
      </c>
      <c r="I99" s="494">
        <f>('SUBSCRIBER BASE'!I81*'MVLP INPUT'!$I83)*'MVLP INPUT'!$H107</f>
        <v>0</v>
      </c>
      <c r="J99" s="494">
        <f>('SUBSCRIBER BASE'!J81*'MVLP INPUT'!$I83)*'MVLP INPUT'!$H107</f>
        <v>0</v>
      </c>
      <c r="K99" s="494">
        <f ca="1">('SUBSCRIBER BASE'!L81*'MVLP INPUT'!$I83)*'MVLP INPUT'!$H107</f>
        <v>0</v>
      </c>
      <c r="L99" s="494">
        <f ca="1">('SUBSCRIBER BASE'!M81*'MVLP INPUT'!$I83)*'MVLP INPUT'!$H107</f>
        <v>0</v>
      </c>
      <c r="M99" s="494">
        <f ca="1">('SUBSCRIBER BASE'!N81*'MVLP INPUT'!$I83)*'MVLP INPUT'!$H107</f>
        <v>0</v>
      </c>
      <c r="N99" s="494">
        <f ca="1">('SUBSCRIBER BASE'!O81*'MVLP INPUT'!$I83)*'MVLP INPUT'!$H107</f>
        <v>0</v>
      </c>
      <c r="O99" s="494">
        <f ca="1">('SUBSCRIBER BASE'!P81*'MVLP INPUT'!$I83)*'MVLP INPUT'!$H107</f>
        <v>0</v>
      </c>
      <c r="P99" s="494">
        <f ca="1">('SUBSCRIBER BASE'!Q81*'MVLP INPUT'!$I83)*'MVLP INPUT'!$H107</f>
        <v>0</v>
      </c>
      <c r="Q99" s="494">
        <f ca="1">('SUBSCRIBER BASE'!R81*'MVLP INPUT'!$I83)*'MVLP INPUT'!$H107</f>
        <v>0</v>
      </c>
      <c r="R99" s="494">
        <f ca="1">('SUBSCRIBER BASE'!S81*'MVLP INPUT'!$I83)*'MVLP INPUT'!$H107</f>
        <v>0</v>
      </c>
      <c r="S99" s="494">
        <f ca="1">('SUBSCRIBER BASE'!T81*'MVLP INPUT'!$I83)*'MVLP INPUT'!$H107</f>
        <v>0</v>
      </c>
      <c r="T99" s="494">
        <f ca="1">('SUBSCRIBER BASE'!U81*'MVLP INPUT'!$I83)*'MVLP INPUT'!$H107</f>
        <v>0</v>
      </c>
      <c r="U99" s="494">
        <f ca="1">('SUBSCRIBER BASE'!V81*'MVLP INPUT'!$I83)*'MVLP INPUT'!$H107</f>
        <v>0</v>
      </c>
      <c r="V99" s="494">
        <f ca="1">('SUBSCRIBER BASE'!W81*'MVLP INPUT'!$I83)*'MVLP INPUT'!$H107</f>
        <v>0</v>
      </c>
      <c r="W99" s="494">
        <f ca="1">('SUBSCRIBER BASE'!X81*'MVLP INPUT'!$I83)*'MVLP INPUT'!$H107</f>
        <v>0</v>
      </c>
      <c r="X99" s="494">
        <f ca="1">('SUBSCRIBER BASE'!Y81*'MVLP INPUT'!$I83)*'MVLP INPUT'!$H107</f>
        <v>0</v>
      </c>
      <c r="Y99" s="494">
        <f ca="1">('SUBSCRIBER BASE'!Z81*'MVLP INPUT'!$I83)*'MVLP INPUT'!$H107</f>
        <v>0</v>
      </c>
      <c r="Z99" s="494">
        <f ca="1">('SUBSCRIBER BASE'!AA81*'MVLP INPUT'!$I83)*'MVLP INPUT'!$H107</f>
        <v>0</v>
      </c>
      <c r="AA99" s="494">
        <f ca="1">('SUBSCRIBER BASE'!AB81*'MVLP INPUT'!$I83)*'MVLP INPUT'!$H107</f>
        <v>0</v>
      </c>
      <c r="AB99" s="494">
        <f ca="1">('SUBSCRIBER BASE'!AC81*'MVLP INPUT'!$I83)*'MVLP INPUT'!$H107</f>
        <v>0</v>
      </c>
      <c r="AC99" s="494">
        <f ca="1">('SUBSCRIBER BASE'!AD81*'MVLP INPUT'!$I83)*'MVLP INPUT'!$H107</f>
        <v>0</v>
      </c>
      <c r="AD99" s="494">
        <f ca="1">('SUBSCRIBER BASE'!AE81*'MVLP INPUT'!$I83)*'MVLP INPUT'!$H107</f>
        <v>0</v>
      </c>
      <c r="AE99" s="494">
        <f ca="1">('SUBSCRIBER BASE'!AF81*'MVLP INPUT'!$I83)*'MVLP INPUT'!$H107</f>
        <v>0</v>
      </c>
      <c r="AF99" s="494">
        <f ca="1">('SUBSCRIBER BASE'!AG81*'MVLP INPUT'!$I83)*'MVLP INPUT'!$H107</f>
        <v>0</v>
      </c>
      <c r="AG99" s="494">
        <f ca="1">('SUBSCRIBER BASE'!AH81*'MVLP INPUT'!$I83)*'MVLP INPUT'!$H107</f>
        <v>0</v>
      </c>
      <c r="AH99" s="494">
        <f ca="1">('SUBSCRIBER BASE'!AI81*'MVLP INPUT'!$I83)*'MVLP INPUT'!$H107</f>
        <v>0</v>
      </c>
      <c r="AI99" s="494">
        <f ca="1">('SUBSCRIBER BASE'!AJ81*'MVLP INPUT'!$I83)*'MVLP INPUT'!$H107</f>
        <v>0</v>
      </c>
      <c r="AJ99" s="494">
        <f ca="1">('SUBSCRIBER BASE'!AK81*'MVLP INPUT'!$I83)*'MVLP INPUT'!$H107</f>
        <v>0</v>
      </c>
      <c r="AK99" s="494">
        <f ca="1">('SUBSCRIBER BASE'!AL81*'MVLP INPUT'!$I83)*'MVLP INPUT'!$H107</f>
        <v>0</v>
      </c>
      <c r="AL99" s="494">
        <f ca="1">('SUBSCRIBER BASE'!AM81*'MVLP INPUT'!$I83)*'MVLP INPUT'!$H107</f>
        <v>0</v>
      </c>
      <c r="AM99" s="494">
        <f ca="1">('SUBSCRIBER BASE'!AN81*'MVLP INPUT'!$I83)*'MVLP INPUT'!$H107</f>
        <v>0</v>
      </c>
      <c r="AN99" s="494">
        <f ca="1">('SUBSCRIBER BASE'!AO81*'MVLP INPUT'!$I83)*'MVLP INPUT'!$H107</f>
        <v>0</v>
      </c>
      <c r="AO99" s="494">
        <f ca="1">('SUBSCRIBER BASE'!AP81*'MVLP INPUT'!$I83)*'MVLP INPUT'!$H107</f>
        <v>0</v>
      </c>
      <c r="AP99" s="494">
        <f ca="1">('SUBSCRIBER BASE'!AQ81*'MVLP INPUT'!$I83)*'MVLP INPUT'!$H107</f>
        <v>0</v>
      </c>
      <c r="AQ99" s="494">
        <f ca="1">('SUBSCRIBER BASE'!AR81*'MVLP INPUT'!$I83)*'MVLP INPUT'!$H107</f>
        <v>0</v>
      </c>
      <c r="AR99" s="494">
        <f ca="1">('SUBSCRIBER BASE'!AS81*'MVLP INPUT'!$I83)*'MVLP INPUT'!$H107</f>
        <v>0</v>
      </c>
      <c r="AS99" s="494">
        <f ca="1">('SUBSCRIBER BASE'!AT81*'MVLP INPUT'!$I83)*'MVLP INPUT'!$H107</f>
        <v>0</v>
      </c>
      <c r="AT99" s="494">
        <f ca="1">('SUBSCRIBER BASE'!AU81*'MVLP INPUT'!$I83)*'MVLP INPUT'!$H107</f>
        <v>0</v>
      </c>
      <c r="AU99" s="494">
        <f ca="1">('SUBSCRIBER BASE'!AV81*'MVLP INPUT'!$I83)*'MVLP INPUT'!$H107</f>
        <v>0</v>
      </c>
      <c r="AV99" s="494">
        <f ca="1">('SUBSCRIBER BASE'!AW81*'MVLP INPUT'!$I83)*'MVLP INPUT'!$H107</f>
        <v>0</v>
      </c>
      <c r="AW99" s="494">
        <f ca="1">('SUBSCRIBER BASE'!AX81*'MVLP INPUT'!$I83)*'MVLP INPUT'!$H107</f>
        <v>0</v>
      </c>
      <c r="AX99" s="494">
        <f ca="1">('SUBSCRIBER BASE'!AY81*'MVLP INPUT'!$I83)*'MVLP INPUT'!$H107</f>
        <v>0</v>
      </c>
      <c r="AY99" s="494">
        <f ca="1">('SUBSCRIBER BASE'!AZ81*'MVLP INPUT'!$I83)*'MVLP INPUT'!$H107</f>
        <v>0</v>
      </c>
      <c r="AZ99" s="494">
        <f ca="1">('SUBSCRIBER BASE'!BA81*'MVLP INPUT'!$I83)*'MVLP INPUT'!$H107</f>
        <v>0</v>
      </c>
      <c r="BA99" s="494">
        <f ca="1">('SUBSCRIBER BASE'!BB81*'MVLP INPUT'!$I83)*'MVLP INPUT'!$H107</f>
        <v>0</v>
      </c>
      <c r="BB99" s="494">
        <f ca="1">('SUBSCRIBER BASE'!BC81*'MVLP INPUT'!$I83)*'MVLP INPUT'!$H107</f>
        <v>0</v>
      </c>
      <c r="BC99" s="494">
        <f ca="1">('SUBSCRIBER BASE'!BD81*'MVLP INPUT'!$I83)*'MVLP INPUT'!$H107</f>
        <v>0</v>
      </c>
      <c r="BD99" s="494">
        <f ca="1">('SUBSCRIBER BASE'!BE81*'MVLP INPUT'!$I83)*'MVLP INPUT'!$H107</f>
        <v>0</v>
      </c>
      <c r="BE99" s="494">
        <f ca="1">('SUBSCRIBER BASE'!BF81*'MVLP INPUT'!$I83)*'MVLP INPUT'!$H107</f>
        <v>0</v>
      </c>
      <c r="BF99" s="494">
        <f ca="1">('SUBSCRIBER BASE'!BG81*'MVLP INPUT'!$I83)*'MVLP INPUT'!$H107</f>
        <v>0</v>
      </c>
      <c r="BG99" s="494">
        <f ca="1">('SUBSCRIBER BASE'!BH81*'MVLP INPUT'!$I83)*'MVLP INPUT'!$H107</f>
        <v>0</v>
      </c>
      <c r="BH99" s="494">
        <f ca="1">('SUBSCRIBER BASE'!BI81*'MVLP INPUT'!$I83)*'MVLP INPUT'!$H107</f>
        <v>0</v>
      </c>
      <c r="BI99" s="494">
        <f ca="1">('SUBSCRIBER BASE'!BJ81*'MVLP INPUT'!$I83)*'MVLP INPUT'!$H107</f>
        <v>0</v>
      </c>
      <c r="BJ99" s="494">
        <f ca="1">('SUBSCRIBER BASE'!BK81*'MVLP INPUT'!$I83)*'MVLP INPUT'!$H107</f>
        <v>0</v>
      </c>
      <c r="BK99" s="494">
        <f ca="1">('SUBSCRIBER BASE'!BL81*'MVLP INPUT'!$I83)*'MVLP INPUT'!$H107</f>
        <v>0</v>
      </c>
      <c r="BL99" s="494">
        <f ca="1">('SUBSCRIBER BASE'!BM81*'MVLP INPUT'!$I83)*'MVLP INPUT'!$H107</f>
        <v>0</v>
      </c>
      <c r="BM99" s="494">
        <f ca="1">('SUBSCRIBER BASE'!BN81*'MVLP INPUT'!$I83)*'MVLP INPUT'!$H107</f>
        <v>0</v>
      </c>
      <c r="BN99" s="494">
        <f ca="1">('SUBSCRIBER BASE'!BO81*'MVLP INPUT'!$I83)*'MVLP INPUT'!$H107</f>
        <v>0</v>
      </c>
      <c r="BO99" s="494">
        <f ca="1">('SUBSCRIBER BASE'!BP81*'MVLP INPUT'!$I83)*'MVLP INPUT'!$H107</f>
        <v>0</v>
      </c>
      <c r="BP99" s="494">
        <f ca="1">('SUBSCRIBER BASE'!BQ81*'MVLP INPUT'!$I83)*'MVLP INPUT'!$H107</f>
        <v>0</v>
      </c>
      <c r="BQ99" s="494">
        <f ca="1">('SUBSCRIBER BASE'!BR81*'MVLP INPUT'!$I83)*'MVLP INPUT'!$H107</f>
        <v>0</v>
      </c>
      <c r="BR99" s="494">
        <f ca="1">('SUBSCRIBER BASE'!BS81*'MVLP INPUT'!$I83)*'MVLP INPUT'!$H107</f>
        <v>0</v>
      </c>
    </row>
    <row r="100" spans="2:70" ht="25" customHeight="1" outlineLevel="1">
      <c r="B100" s="24" t="str">
        <f>'MVLP INPUT'!D108</f>
        <v>MVLP3</v>
      </c>
      <c r="C100" s="494">
        <f>('SUBSCRIBER BASE'!C82*'MVLP INPUT'!$I84)*'MVLP INPUT'!$H108</f>
        <v>0</v>
      </c>
      <c r="D100" s="494">
        <f>('SUBSCRIBER BASE'!D82*'MVLP INPUT'!$I84)*'MVLP INPUT'!$H108</f>
        <v>0</v>
      </c>
      <c r="E100" s="494">
        <f>('SUBSCRIBER BASE'!E82*'MVLP INPUT'!$I84)*'MVLP INPUT'!$H108</f>
        <v>0</v>
      </c>
      <c r="F100" s="494">
        <f>('SUBSCRIBER BASE'!F82*'MVLP INPUT'!$I84)*'MVLP INPUT'!$H108</f>
        <v>0</v>
      </c>
      <c r="G100" s="494">
        <f>('SUBSCRIBER BASE'!G82*'MVLP INPUT'!$I84)*'MVLP INPUT'!$H108</f>
        <v>0</v>
      </c>
      <c r="H100" s="494">
        <f>('SUBSCRIBER BASE'!H82*'MVLP INPUT'!$I84)*'MVLP INPUT'!$H108</f>
        <v>0</v>
      </c>
      <c r="I100" s="494">
        <f>('SUBSCRIBER BASE'!I82*'MVLP INPUT'!$I84)*'MVLP INPUT'!$H108</f>
        <v>0</v>
      </c>
      <c r="J100" s="494">
        <f>('SUBSCRIBER BASE'!J82*'MVLP INPUT'!$I84)*'MVLP INPUT'!$H108</f>
        <v>0</v>
      </c>
      <c r="K100" s="494">
        <f ca="1">('SUBSCRIBER BASE'!L82*'MVLP INPUT'!$I84)*'MVLP INPUT'!$H108</f>
        <v>0</v>
      </c>
      <c r="L100" s="494">
        <f ca="1">('SUBSCRIBER BASE'!M82*'MVLP INPUT'!$I84)*'MVLP INPUT'!$H108</f>
        <v>0</v>
      </c>
      <c r="M100" s="494">
        <f ca="1">('SUBSCRIBER BASE'!N82*'MVLP INPUT'!$I84)*'MVLP INPUT'!$H108</f>
        <v>0</v>
      </c>
      <c r="N100" s="494">
        <f ca="1">('SUBSCRIBER BASE'!O82*'MVLP INPUT'!$I84)*'MVLP INPUT'!$H108</f>
        <v>0</v>
      </c>
      <c r="O100" s="494">
        <f ca="1">('SUBSCRIBER BASE'!P82*'MVLP INPUT'!$I84)*'MVLP INPUT'!$H108</f>
        <v>0</v>
      </c>
      <c r="P100" s="494">
        <f ca="1">('SUBSCRIBER BASE'!Q82*'MVLP INPUT'!$I84)*'MVLP INPUT'!$H108</f>
        <v>0</v>
      </c>
      <c r="Q100" s="494">
        <f ca="1">('SUBSCRIBER BASE'!R82*'MVLP INPUT'!$I84)*'MVLP INPUT'!$H108</f>
        <v>0</v>
      </c>
      <c r="R100" s="494">
        <f ca="1">('SUBSCRIBER BASE'!S82*'MVLP INPUT'!$I84)*'MVLP INPUT'!$H108</f>
        <v>0</v>
      </c>
      <c r="S100" s="494">
        <f ca="1">('SUBSCRIBER BASE'!T82*'MVLP INPUT'!$I84)*'MVLP INPUT'!$H108</f>
        <v>0</v>
      </c>
      <c r="T100" s="494">
        <f ca="1">('SUBSCRIBER BASE'!U82*'MVLP INPUT'!$I84)*'MVLP INPUT'!$H108</f>
        <v>0</v>
      </c>
      <c r="U100" s="494">
        <f ca="1">('SUBSCRIBER BASE'!V82*'MVLP INPUT'!$I84)*'MVLP INPUT'!$H108</f>
        <v>0</v>
      </c>
      <c r="V100" s="494">
        <f ca="1">('SUBSCRIBER BASE'!W82*'MVLP INPUT'!$I84)*'MVLP INPUT'!$H108</f>
        <v>0</v>
      </c>
      <c r="W100" s="494">
        <f ca="1">('SUBSCRIBER BASE'!X82*'MVLP INPUT'!$I84)*'MVLP INPUT'!$H108</f>
        <v>0</v>
      </c>
      <c r="X100" s="494">
        <f ca="1">('SUBSCRIBER BASE'!Y82*'MVLP INPUT'!$I84)*'MVLP INPUT'!$H108</f>
        <v>0</v>
      </c>
      <c r="Y100" s="494">
        <f ca="1">('SUBSCRIBER BASE'!Z82*'MVLP INPUT'!$I84)*'MVLP INPUT'!$H108</f>
        <v>0</v>
      </c>
      <c r="Z100" s="494">
        <f ca="1">('SUBSCRIBER BASE'!AA82*'MVLP INPUT'!$I84)*'MVLP INPUT'!$H108</f>
        <v>0</v>
      </c>
      <c r="AA100" s="494">
        <f ca="1">('SUBSCRIBER BASE'!AB82*'MVLP INPUT'!$I84)*'MVLP INPUT'!$H108</f>
        <v>0</v>
      </c>
      <c r="AB100" s="494">
        <f ca="1">('SUBSCRIBER BASE'!AC82*'MVLP INPUT'!$I84)*'MVLP INPUT'!$H108</f>
        <v>0</v>
      </c>
      <c r="AC100" s="494">
        <f ca="1">('SUBSCRIBER BASE'!AD82*'MVLP INPUT'!$I84)*'MVLP INPUT'!$H108</f>
        <v>0</v>
      </c>
      <c r="AD100" s="494">
        <f ca="1">('SUBSCRIBER BASE'!AE82*'MVLP INPUT'!$I84)*'MVLP INPUT'!$H108</f>
        <v>0</v>
      </c>
      <c r="AE100" s="494">
        <f ca="1">('SUBSCRIBER BASE'!AF82*'MVLP INPUT'!$I84)*'MVLP INPUT'!$H108</f>
        <v>0</v>
      </c>
      <c r="AF100" s="494">
        <f ca="1">('SUBSCRIBER BASE'!AG82*'MVLP INPUT'!$I84)*'MVLP INPUT'!$H108</f>
        <v>0</v>
      </c>
      <c r="AG100" s="494">
        <f ca="1">('SUBSCRIBER BASE'!AH82*'MVLP INPUT'!$I84)*'MVLP INPUT'!$H108</f>
        <v>0</v>
      </c>
      <c r="AH100" s="494">
        <f ca="1">('SUBSCRIBER BASE'!AI82*'MVLP INPUT'!$I84)*'MVLP INPUT'!$H108</f>
        <v>0</v>
      </c>
      <c r="AI100" s="494">
        <f ca="1">('SUBSCRIBER BASE'!AJ82*'MVLP INPUT'!$I84)*'MVLP INPUT'!$H108</f>
        <v>0</v>
      </c>
      <c r="AJ100" s="494">
        <f ca="1">('SUBSCRIBER BASE'!AK82*'MVLP INPUT'!$I84)*'MVLP INPUT'!$H108</f>
        <v>0</v>
      </c>
      <c r="AK100" s="494">
        <f ca="1">('SUBSCRIBER BASE'!AL82*'MVLP INPUT'!$I84)*'MVLP INPUT'!$H108</f>
        <v>0</v>
      </c>
      <c r="AL100" s="494">
        <f ca="1">('SUBSCRIBER BASE'!AM82*'MVLP INPUT'!$I84)*'MVLP INPUT'!$H108</f>
        <v>0</v>
      </c>
      <c r="AM100" s="494">
        <f ca="1">('SUBSCRIBER BASE'!AN82*'MVLP INPUT'!$I84)*'MVLP INPUT'!$H108</f>
        <v>0</v>
      </c>
      <c r="AN100" s="494">
        <f ca="1">('SUBSCRIBER BASE'!AO82*'MVLP INPUT'!$I84)*'MVLP INPUT'!$H108</f>
        <v>0</v>
      </c>
      <c r="AO100" s="494">
        <f ca="1">('SUBSCRIBER BASE'!AP82*'MVLP INPUT'!$I84)*'MVLP INPUT'!$H108</f>
        <v>0</v>
      </c>
      <c r="AP100" s="494">
        <f ca="1">('SUBSCRIBER BASE'!AQ82*'MVLP INPUT'!$I84)*'MVLP INPUT'!$H108</f>
        <v>0</v>
      </c>
      <c r="AQ100" s="494">
        <f ca="1">('SUBSCRIBER BASE'!AR82*'MVLP INPUT'!$I84)*'MVLP INPUT'!$H108</f>
        <v>0</v>
      </c>
      <c r="AR100" s="494">
        <f ca="1">('SUBSCRIBER BASE'!AS82*'MVLP INPUT'!$I84)*'MVLP INPUT'!$H108</f>
        <v>0</v>
      </c>
      <c r="AS100" s="494">
        <f ca="1">('SUBSCRIBER BASE'!AT82*'MVLP INPUT'!$I84)*'MVLP INPUT'!$H108</f>
        <v>0</v>
      </c>
      <c r="AT100" s="494">
        <f ca="1">('SUBSCRIBER BASE'!AU82*'MVLP INPUT'!$I84)*'MVLP INPUT'!$H108</f>
        <v>0</v>
      </c>
      <c r="AU100" s="494">
        <f ca="1">('SUBSCRIBER BASE'!AV82*'MVLP INPUT'!$I84)*'MVLP INPUT'!$H108</f>
        <v>0</v>
      </c>
      <c r="AV100" s="494">
        <f ca="1">('SUBSCRIBER BASE'!AW82*'MVLP INPUT'!$I84)*'MVLP INPUT'!$H108</f>
        <v>0</v>
      </c>
      <c r="AW100" s="494">
        <f ca="1">('SUBSCRIBER BASE'!AX82*'MVLP INPUT'!$I84)*'MVLP INPUT'!$H108</f>
        <v>0</v>
      </c>
      <c r="AX100" s="494">
        <f ca="1">('SUBSCRIBER BASE'!AY82*'MVLP INPUT'!$I84)*'MVLP INPUT'!$H108</f>
        <v>0</v>
      </c>
      <c r="AY100" s="494">
        <f ca="1">('SUBSCRIBER BASE'!AZ82*'MVLP INPUT'!$I84)*'MVLP INPUT'!$H108</f>
        <v>0</v>
      </c>
      <c r="AZ100" s="494">
        <f ca="1">('SUBSCRIBER BASE'!BA82*'MVLP INPUT'!$I84)*'MVLP INPUT'!$H108</f>
        <v>0</v>
      </c>
      <c r="BA100" s="494">
        <f ca="1">('SUBSCRIBER BASE'!BB82*'MVLP INPUT'!$I84)*'MVLP INPUT'!$H108</f>
        <v>0</v>
      </c>
      <c r="BB100" s="494">
        <f ca="1">('SUBSCRIBER BASE'!BC82*'MVLP INPUT'!$I84)*'MVLP INPUT'!$H108</f>
        <v>0</v>
      </c>
      <c r="BC100" s="494">
        <f ca="1">('SUBSCRIBER BASE'!BD82*'MVLP INPUT'!$I84)*'MVLP INPUT'!$H108</f>
        <v>0</v>
      </c>
      <c r="BD100" s="494">
        <f ca="1">('SUBSCRIBER BASE'!BE82*'MVLP INPUT'!$I84)*'MVLP INPUT'!$H108</f>
        <v>0</v>
      </c>
      <c r="BE100" s="494">
        <f ca="1">('SUBSCRIBER BASE'!BF82*'MVLP INPUT'!$I84)*'MVLP INPUT'!$H108</f>
        <v>0</v>
      </c>
      <c r="BF100" s="494">
        <f ca="1">('SUBSCRIBER BASE'!BG82*'MVLP INPUT'!$I84)*'MVLP INPUT'!$H108</f>
        <v>0</v>
      </c>
      <c r="BG100" s="494">
        <f ca="1">('SUBSCRIBER BASE'!BH82*'MVLP INPUT'!$I84)*'MVLP INPUT'!$H108</f>
        <v>0</v>
      </c>
      <c r="BH100" s="494">
        <f ca="1">('SUBSCRIBER BASE'!BI82*'MVLP INPUT'!$I84)*'MVLP INPUT'!$H108</f>
        <v>0</v>
      </c>
      <c r="BI100" s="494">
        <f ca="1">('SUBSCRIBER BASE'!BJ82*'MVLP INPUT'!$I84)*'MVLP INPUT'!$H108</f>
        <v>0</v>
      </c>
      <c r="BJ100" s="494">
        <f ca="1">('SUBSCRIBER BASE'!BK82*'MVLP INPUT'!$I84)*'MVLP INPUT'!$H108</f>
        <v>0</v>
      </c>
      <c r="BK100" s="494">
        <f ca="1">('SUBSCRIBER BASE'!BL82*'MVLP INPUT'!$I84)*'MVLP INPUT'!$H108</f>
        <v>0</v>
      </c>
      <c r="BL100" s="494">
        <f ca="1">('SUBSCRIBER BASE'!BM82*'MVLP INPUT'!$I84)*'MVLP INPUT'!$H108</f>
        <v>0</v>
      </c>
      <c r="BM100" s="494">
        <f ca="1">('SUBSCRIBER BASE'!BN82*'MVLP INPUT'!$I84)*'MVLP INPUT'!$H108</f>
        <v>0</v>
      </c>
      <c r="BN100" s="494">
        <f ca="1">('SUBSCRIBER BASE'!BO82*'MVLP INPUT'!$I84)*'MVLP INPUT'!$H108</f>
        <v>0</v>
      </c>
      <c r="BO100" s="494">
        <f ca="1">('SUBSCRIBER BASE'!BP82*'MVLP INPUT'!$I84)*'MVLP INPUT'!$H108</f>
        <v>0</v>
      </c>
      <c r="BP100" s="494">
        <f ca="1">('SUBSCRIBER BASE'!BQ82*'MVLP INPUT'!$I84)*'MVLP INPUT'!$H108</f>
        <v>0</v>
      </c>
      <c r="BQ100" s="494">
        <f ca="1">('SUBSCRIBER BASE'!BR82*'MVLP INPUT'!$I84)*'MVLP INPUT'!$H108</f>
        <v>0</v>
      </c>
      <c r="BR100" s="494">
        <f ca="1">('SUBSCRIBER BASE'!BS82*'MVLP INPUT'!$I84)*'MVLP INPUT'!$H108</f>
        <v>0</v>
      </c>
    </row>
    <row r="101" spans="2:70" ht="25" customHeight="1" outlineLevel="1">
      <c r="B101" s="24" t="str">
        <f>'MVLP INPUT'!D109</f>
        <v>MVLP4</v>
      </c>
      <c r="C101" s="494">
        <f>('SUBSCRIBER BASE'!C83*'MVLP INPUT'!$I85)*'MVLP INPUT'!$H109</f>
        <v>0</v>
      </c>
      <c r="D101" s="494">
        <f>('SUBSCRIBER BASE'!D83*'MVLP INPUT'!$I85)*'MVLP INPUT'!$H109</f>
        <v>0</v>
      </c>
      <c r="E101" s="494">
        <f>('SUBSCRIBER BASE'!E83*'MVLP INPUT'!$I85)*'MVLP INPUT'!$H109</f>
        <v>0</v>
      </c>
      <c r="F101" s="494">
        <f>('SUBSCRIBER BASE'!F83*'MVLP INPUT'!$I85)*'MVLP INPUT'!$H109</f>
        <v>0</v>
      </c>
      <c r="G101" s="494">
        <f>('SUBSCRIBER BASE'!G83*'MVLP INPUT'!$I85)*'MVLP INPUT'!$H109</f>
        <v>0</v>
      </c>
      <c r="H101" s="494">
        <f>('SUBSCRIBER BASE'!H83*'MVLP INPUT'!$I85)*'MVLP INPUT'!$H109</f>
        <v>0</v>
      </c>
      <c r="I101" s="494">
        <f>('SUBSCRIBER BASE'!I83*'MVLP INPUT'!$I85)*'MVLP INPUT'!$H109</f>
        <v>0</v>
      </c>
      <c r="J101" s="494">
        <f>('SUBSCRIBER BASE'!J83*'MVLP INPUT'!$I85)*'MVLP INPUT'!$H109</f>
        <v>0</v>
      </c>
      <c r="K101" s="494">
        <f ca="1">('SUBSCRIBER BASE'!L83*'MVLP INPUT'!$I85)*'MVLP INPUT'!$H109</f>
        <v>0</v>
      </c>
      <c r="L101" s="494">
        <f ca="1">('SUBSCRIBER BASE'!M83*'MVLP INPUT'!$I85)*'MVLP INPUT'!$H109</f>
        <v>0</v>
      </c>
      <c r="M101" s="494">
        <f ca="1">('SUBSCRIBER BASE'!N83*'MVLP INPUT'!$I85)*'MVLP INPUT'!$H109</f>
        <v>0</v>
      </c>
      <c r="N101" s="494">
        <f ca="1">('SUBSCRIBER BASE'!O83*'MVLP INPUT'!$I85)*'MVLP INPUT'!$H109</f>
        <v>0</v>
      </c>
      <c r="O101" s="494">
        <f ca="1">('SUBSCRIBER BASE'!P83*'MVLP INPUT'!$I85)*'MVLP INPUT'!$H109</f>
        <v>0</v>
      </c>
      <c r="P101" s="494">
        <f ca="1">('SUBSCRIBER BASE'!Q83*'MVLP INPUT'!$I85)*'MVLP INPUT'!$H109</f>
        <v>0</v>
      </c>
      <c r="Q101" s="494">
        <f ca="1">('SUBSCRIBER BASE'!R83*'MVLP INPUT'!$I85)*'MVLP INPUT'!$H109</f>
        <v>0</v>
      </c>
      <c r="R101" s="494">
        <f ca="1">('SUBSCRIBER BASE'!S83*'MVLP INPUT'!$I85)*'MVLP INPUT'!$H109</f>
        <v>0</v>
      </c>
      <c r="S101" s="494">
        <f ca="1">('SUBSCRIBER BASE'!T83*'MVLP INPUT'!$I85)*'MVLP INPUT'!$H109</f>
        <v>0</v>
      </c>
      <c r="T101" s="494">
        <f ca="1">('SUBSCRIBER BASE'!U83*'MVLP INPUT'!$I85)*'MVLP INPUT'!$H109</f>
        <v>0</v>
      </c>
      <c r="U101" s="494">
        <f ca="1">('SUBSCRIBER BASE'!V83*'MVLP INPUT'!$I85)*'MVLP INPUT'!$H109</f>
        <v>0</v>
      </c>
      <c r="V101" s="494">
        <f ca="1">('SUBSCRIBER BASE'!W83*'MVLP INPUT'!$I85)*'MVLP INPUT'!$H109</f>
        <v>0</v>
      </c>
      <c r="W101" s="494">
        <f ca="1">('SUBSCRIBER BASE'!X83*'MVLP INPUT'!$I85)*'MVLP INPUT'!$H109</f>
        <v>0</v>
      </c>
      <c r="X101" s="494">
        <f ca="1">('SUBSCRIBER BASE'!Y83*'MVLP INPUT'!$I85)*'MVLP INPUT'!$H109</f>
        <v>0</v>
      </c>
      <c r="Y101" s="494">
        <f ca="1">('SUBSCRIBER BASE'!Z83*'MVLP INPUT'!$I85)*'MVLP INPUT'!$H109</f>
        <v>0</v>
      </c>
      <c r="Z101" s="494">
        <f ca="1">('SUBSCRIBER BASE'!AA83*'MVLP INPUT'!$I85)*'MVLP INPUT'!$H109</f>
        <v>0</v>
      </c>
      <c r="AA101" s="494">
        <f ca="1">('SUBSCRIBER BASE'!AB83*'MVLP INPUT'!$I85)*'MVLP INPUT'!$H109</f>
        <v>0</v>
      </c>
      <c r="AB101" s="494">
        <f ca="1">('SUBSCRIBER BASE'!AC83*'MVLP INPUT'!$I85)*'MVLP INPUT'!$H109</f>
        <v>0</v>
      </c>
      <c r="AC101" s="494">
        <f ca="1">('SUBSCRIBER BASE'!AD83*'MVLP INPUT'!$I85)*'MVLP INPUT'!$H109</f>
        <v>0</v>
      </c>
      <c r="AD101" s="494">
        <f ca="1">('SUBSCRIBER BASE'!AE83*'MVLP INPUT'!$I85)*'MVLP INPUT'!$H109</f>
        <v>0</v>
      </c>
      <c r="AE101" s="494">
        <f ca="1">('SUBSCRIBER BASE'!AF83*'MVLP INPUT'!$I85)*'MVLP INPUT'!$H109</f>
        <v>0</v>
      </c>
      <c r="AF101" s="494">
        <f ca="1">('SUBSCRIBER BASE'!AG83*'MVLP INPUT'!$I85)*'MVLP INPUT'!$H109</f>
        <v>0</v>
      </c>
      <c r="AG101" s="494">
        <f ca="1">('SUBSCRIBER BASE'!AH83*'MVLP INPUT'!$I85)*'MVLP INPUT'!$H109</f>
        <v>0</v>
      </c>
      <c r="AH101" s="494">
        <f ca="1">('SUBSCRIBER BASE'!AI83*'MVLP INPUT'!$I85)*'MVLP INPUT'!$H109</f>
        <v>0</v>
      </c>
      <c r="AI101" s="494">
        <f ca="1">('SUBSCRIBER BASE'!AJ83*'MVLP INPUT'!$I85)*'MVLP INPUT'!$H109</f>
        <v>0</v>
      </c>
      <c r="AJ101" s="494">
        <f ca="1">('SUBSCRIBER BASE'!AK83*'MVLP INPUT'!$I85)*'MVLP INPUT'!$H109</f>
        <v>0</v>
      </c>
      <c r="AK101" s="494">
        <f ca="1">('SUBSCRIBER BASE'!AL83*'MVLP INPUT'!$I85)*'MVLP INPUT'!$H109</f>
        <v>0</v>
      </c>
      <c r="AL101" s="494">
        <f ca="1">('SUBSCRIBER BASE'!AM83*'MVLP INPUT'!$I85)*'MVLP INPUT'!$H109</f>
        <v>0</v>
      </c>
      <c r="AM101" s="494">
        <f ca="1">('SUBSCRIBER BASE'!AN83*'MVLP INPUT'!$I85)*'MVLP INPUT'!$H109</f>
        <v>0</v>
      </c>
      <c r="AN101" s="494">
        <f ca="1">('SUBSCRIBER BASE'!AO83*'MVLP INPUT'!$I85)*'MVLP INPUT'!$H109</f>
        <v>0</v>
      </c>
      <c r="AO101" s="494">
        <f ca="1">('SUBSCRIBER BASE'!AP83*'MVLP INPUT'!$I85)*'MVLP INPUT'!$H109</f>
        <v>0</v>
      </c>
      <c r="AP101" s="494">
        <f ca="1">('SUBSCRIBER BASE'!AQ83*'MVLP INPUT'!$I85)*'MVLP INPUT'!$H109</f>
        <v>0</v>
      </c>
      <c r="AQ101" s="494">
        <f ca="1">('SUBSCRIBER BASE'!AR83*'MVLP INPUT'!$I85)*'MVLP INPUT'!$H109</f>
        <v>0</v>
      </c>
      <c r="AR101" s="494">
        <f ca="1">('SUBSCRIBER BASE'!AS83*'MVLP INPUT'!$I85)*'MVLP INPUT'!$H109</f>
        <v>0</v>
      </c>
      <c r="AS101" s="494">
        <f ca="1">('SUBSCRIBER BASE'!AT83*'MVLP INPUT'!$I85)*'MVLP INPUT'!$H109</f>
        <v>0</v>
      </c>
      <c r="AT101" s="494">
        <f ca="1">('SUBSCRIBER BASE'!AU83*'MVLP INPUT'!$I85)*'MVLP INPUT'!$H109</f>
        <v>0</v>
      </c>
      <c r="AU101" s="494">
        <f ca="1">('SUBSCRIBER BASE'!AV83*'MVLP INPUT'!$I85)*'MVLP INPUT'!$H109</f>
        <v>0</v>
      </c>
      <c r="AV101" s="494">
        <f ca="1">('SUBSCRIBER BASE'!AW83*'MVLP INPUT'!$I85)*'MVLP INPUT'!$H109</f>
        <v>0</v>
      </c>
      <c r="AW101" s="494">
        <f ca="1">('SUBSCRIBER BASE'!AX83*'MVLP INPUT'!$I85)*'MVLP INPUT'!$H109</f>
        <v>0</v>
      </c>
      <c r="AX101" s="494">
        <f ca="1">('SUBSCRIBER BASE'!AY83*'MVLP INPUT'!$I85)*'MVLP INPUT'!$H109</f>
        <v>0</v>
      </c>
      <c r="AY101" s="494">
        <f ca="1">('SUBSCRIBER BASE'!AZ83*'MVLP INPUT'!$I85)*'MVLP INPUT'!$H109</f>
        <v>0</v>
      </c>
      <c r="AZ101" s="494">
        <f ca="1">('SUBSCRIBER BASE'!BA83*'MVLP INPUT'!$I85)*'MVLP INPUT'!$H109</f>
        <v>0</v>
      </c>
      <c r="BA101" s="494">
        <f ca="1">('SUBSCRIBER BASE'!BB83*'MVLP INPUT'!$I85)*'MVLP INPUT'!$H109</f>
        <v>0</v>
      </c>
      <c r="BB101" s="494">
        <f ca="1">('SUBSCRIBER BASE'!BC83*'MVLP INPUT'!$I85)*'MVLP INPUT'!$H109</f>
        <v>0</v>
      </c>
      <c r="BC101" s="494">
        <f ca="1">('SUBSCRIBER BASE'!BD83*'MVLP INPUT'!$I85)*'MVLP INPUT'!$H109</f>
        <v>0</v>
      </c>
      <c r="BD101" s="494">
        <f ca="1">('SUBSCRIBER BASE'!BE83*'MVLP INPUT'!$I85)*'MVLP INPUT'!$H109</f>
        <v>0</v>
      </c>
      <c r="BE101" s="494">
        <f ca="1">('SUBSCRIBER BASE'!BF83*'MVLP INPUT'!$I85)*'MVLP INPUT'!$H109</f>
        <v>0</v>
      </c>
      <c r="BF101" s="494">
        <f ca="1">('SUBSCRIBER BASE'!BG83*'MVLP INPUT'!$I85)*'MVLP INPUT'!$H109</f>
        <v>0</v>
      </c>
      <c r="BG101" s="494">
        <f ca="1">('SUBSCRIBER BASE'!BH83*'MVLP INPUT'!$I85)*'MVLP INPUT'!$H109</f>
        <v>0</v>
      </c>
      <c r="BH101" s="494">
        <f ca="1">('SUBSCRIBER BASE'!BI83*'MVLP INPUT'!$I85)*'MVLP INPUT'!$H109</f>
        <v>0</v>
      </c>
      <c r="BI101" s="494">
        <f ca="1">('SUBSCRIBER BASE'!BJ83*'MVLP INPUT'!$I85)*'MVLP INPUT'!$H109</f>
        <v>0</v>
      </c>
      <c r="BJ101" s="494">
        <f ca="1">('SUBSCRIBER BASE'!BK83*'MVLP INPUT'!$I85)*'MVLP INPUT'!$H109</f>
        <v>0</v>
      </c>
      <c r="BK101" s="494">
        <f ca="1">('SUBSCRIBER BASE'!BL83*'MVLP INPUT'!$I85)*'MVLP INPUT'!$H109</f>
        <v>0</v>
      </c>
      <c r="BL101" s="494">
        <f ca="1">('SUBSCRIBER BASE'!BM83*'MVLP INPUT'!$I85)*'MVLP INPUT'!$H109</f>
        <v>0</v>
      </c>
      <c r="BM101" s="494">
        <f ca="1">('SUBSCRIBER BASE'!BN83*'MVLP INPUT'!$I85)*'MVLP INPUT'!$H109</f>
        <v>0</v>
      </c>
      <c r="BN101" s="494">
        <f ca="1">('SUBSCRIBER BASE'!BO83*'MVLP INPUT'!$I85)*'MVLP INPUT'!$H109</f>
        <v>0</v>
      </c>
      <c r="BO101" s="494">
        <f ca="1">('SUBSCRIBER BASE'!BP83*'MVLP INPUT'!$I85)*'MVLP INPUT'!$H109</f>
        <v>0</v>
      </c>
      <c r="BP101" s="494">
        <f ca="1">('SUBSCRIBER BASE'!BQ83*'MVLP INPUT'!$I85)*'MVLP INPUT'!$H109</f>
        <v>0</v>
      </c>
      <c r="BQ101" s="494">
        <f ca="1">('SUBSCRIBER BASE'!BR83*'MVLP INPUT'!$I85)*'MVLP INPUT'!$H109</f>
        <v>0</v>
      </c>
      <c r="BR101" s="494">
        <f ca="1">('SUBSCRIBER BASE'!BS83*'MVLP INPUT'!$I85)*'MVLP INPUT'!$H109</f>
        <v>0</v>
      </c>
    </row>
    <row r="102" spans="2:70" ht="25" customHeight="1" outlineLevel="1">
      <c r="B102" s="24" t="str">
        <f>'MVLP INPUT'!D110</f>
        <v>MVLP5</v>
      </c>
      <c r="C102" s="494">
        <f>('SUBSCRIBER BASE'!C84*'MVLP INPUT'!$I86)*'MVLP INPUT'!$H110</f>
        <v>0</v>
      </c>
      <c r="D102" s="494">
        <f>('SUBSCRIBER BASE'!D84*'MVLP INPUT'!$I86)*'MVLP INPUT'!$H110</f>
        <v>0</v>
      </c>
      <c r="E102" s="494">
        <f>('SUBSCRIBER BASE'!E84*'MVLP INPUT'!$I86)*'MVLP INPUT'!$H110</f>
        <v>0</v>
      </c>
      <c r="F102" s="494">
        <f>('SUBSCRIBER BASE'!F84*'MVLP INPUT'!$I86)*'MVLP INPUT'!$H110</f>
        <v>0</v>
      </c>
      <c r="G102" s="494">
        <f>('SUBSCRIBER BASE'!G84*'MVLP INPUT'!$I86)*'MVLP INPUT'!$H110</f>
        <v>0</v>
      </c>
      <c r="H102" s="494">
        <f>('SUBSCRIBER BASE'!H84*'MVLP INPUT'!$I86)*'MVLP INPUT'!$H110</f>
        <v>0</v>
      </c>
      <c r="I102" s="494">
        <f>('SUBSCRIBER BASE'!I84*'MVLP INPUT'!$I86)*'MVLP INPUT'!$H110</f>
        <v>0</v>
      </c>
      <c r="J102" s="494">
        <f>('SUBSCRIBER BASE'!J84*'MVLP INPUT'!$I86)*'MVLP INPUT'!$H110</f>
        <v>0</v>
      </c>
      <c r="K102" s="494">
        <f ca="1">('SUBSCRIBER BASE'!L84*'MVLP INPUT'!$I86)*'MVLP INPUT'!$H110</f>
        <v>0</v>
      </c>
      <c r="L102" s="494">
        <f ca="1">('SUBSCRIBER BASE'!M84*'MVLP INPUT'!$I86)*'MVLP INPUT'!$H110</f>
        <v>0</v>
      </c>
      <c r="M102" s="494">
        <f ca="1">('SUBSCRIBER BASE'!N84*'MVLP INPUT'!$I86)*'MVLP INPUT'!$H110</f>
        <v>0</v>
      </c>
      <c r="N102" s="494">
        <f ca="1">('SUBSCRIBER BASE'!O84*'MVLP INPUT'!$I86)*'MVLP INPUT'!$H110</f>
        <v>0</v>
      </c>
      <c r="O102" s="494">
        <f ca="1">('SUBSCRIBER BASE'!P84*'MVLP INPUT'!$I86)*'MVLP INPUT'!$H110</f>
        <v>0</v>
      </c>
      <c r="P102" s="494">
        <f ca="1">('SUBSCRIBER BASE'!Q84*'MVLP INPUT'!$I86)*'MVLP INPUT'!$H110</f>
        <v>0</v>
      </c>
      <c r="Q102" s="494">
        <f ca="1">('SUBSCRIBER BASE'!R84*'MVLP INPUT'!$I86)*'MVLP INPUT'!$H110</f>
        <v>0</v>
      </c>
      <c r="R102" s="494">
        <f ca="1">('SUBSCRIBER BASE'!S84*'MVLP INPUT'!$I86)*'MVLP INPUT'!$H110</f>
        <v>0</v>
      </c>
      <c r="S102" s="494">
        <f ca="1">('SUBSCRIBER BASE'!T84*'MVLP INPUT'!$I86)*'MVLP INPUT'!$H110</f>
        <v>0</v>
      </c>
      <c r="T102" s="494">
        <f ca="1">('SUBSCRIBER BASE'!U84*'MVLP INPUT'!$I86)*'MVLP INPUT'!$H110</f>
        <v>0</v>
      </c>
      <c r="U102" s="494">
        <f ca="1">('SUBSCRIBER BASE'!V84*'MVLP INPUT'!$I86)*'MVLP INPUT'!$H110</f>
        <v>0</v>
      </c>
      <c r="V102" s="494">
        <f ca="1">('SUBSCRIBER BASE'!W84*'MVLP INPUT'!$I86)*'MVLP INPUT'!$H110</f>
        <v>0</v>
      </c>
      <c r="W102" s="494">
        <f ca="1">('SUBSCRIBER BASE'!X84*'MVLP INPUT'!$I86)*'MVLP INPUT'!$H110</f>
        <v>0</v>
      </c>
      <c r="X102" s="494">
        <f ca="1">('SUBSCRIBER BASE'!Y84*'MVLP INPUT'!$I86)*'MVLP INPUT'!$H110</f>
        <v>0</v>
      </c>
      <c r="Y102" s="494">
        <f ca="1">('SUBSCRIBER BASE'!Z84*'MVLP INPUT'!$I86)*'MVLP INPUT'!$H110</f>
        <v>0</v>
      </c>
      <c r="Z102" s="494">
        <f ca="1">('SUBSCRIBER BASE'!AA84*'MVLP INPUT'!$I86)*'MVLP INPUT'!$H110</f>
        <v>0</v>
      </c>
      <c r="AA102" s="494">
        <f ca="1">('SUBSCRIBER BASE'!AB84*'MVLP INPUT'!$I86)*'MVLP INPUT'!$H110</f>
        <v>0</v>
      </c>
      <c r="AB102" s="494">
        <f ca="1">('SUBSCRIBER BASE'!AC84*'MVLP INPUT'!$I86)*'MVLP INPUT'!$H110</f>
        <v>0</v>
      </c>
      <c r="AC102" s="494">
        <f ca="1">('SUBSCRIBER BASE'!AD84*'MVLP INPUT'!$I86)*'MVLP INPUT'!$H110</f>
        <v>0</v>
      </c>
      <c r="AD102" s="494">
        <f ca="1">('SUBSCRIBER BASE'!AE84*'MVLP INPUT'!$I86)*'MVLP INPUT'!$H110</f>
        <v>0</v>
      </c>
      <c r="AE102" s="494">
        <f ca="1">('SUBSCRIBER BASE'!AF84*'MVLP INPUT'!$I86)*'MVLP INPUT'!$H110</f>
        <v>0</v>
      </c>
      <c r="AF102" s="494">
        <f ca="1">('SUBSCRIBER BASE'!AG84*'MVLP INPUT'!$I86)*'MVLP INPUT'!$H110</f>
        <v>0</v>
      </c>
      <c r="AG102" s="494">
        <f ca="1">('SUBSCRIBER BASE'!AH84*'MVLP INPUT'!$I86)*'MVLP INPUT'!$H110</f>
        <v>0</v>
      </c>
      <c r="AH102" s="494">
        <f ca="1">('SUBSCRIBER BASE'!AI84*'MVLP INPUT'!$I86)*'MVLP INPUT'!$H110</f>
        <v>0</v>
      </c>
      <c r="AI102" s="494">
        <f ca="1">('SUBSCRIBER BASE'!AJ84*'MVLP INPUT'!$I86)*'MVLP INPUT'!$H110</f>
        <v>0</v>
      </c>
      <c r="AJ102" s="494">
        <f ca="1">('SUBSCRIBER BASE'!AK84*'MVLP INPUT'!$I86)*'MVLP INPUT'!$H110</f>
        <v>0</v>
      </c>
      <c r="AK102" s="494">
        <f ca="1">('SUBSCRIBER BASE'!AL84*'MVLP INPUT'!$I86)*'MVLP INPUT'!$H110</f>
        <v>0</v>
      </c>
      <c r="AL102" s="494">
        <f ca="1">('SUBSCRIBER BASE'!AM84*'MVLP INPUT'!$I86)*'MVLP INPUT'!$H110</f>
        <v>0</v>
      </c>
      <c r="AM102" s="494">
        <f ca="1">('SUBSCRIBER BASE'!AN84*'MVLP INPUT'!$I86)*'MVLP INPUT'!$H110</f>
        <v>0</v>
      </c>
      <c r="AN102" s="494">
        <f ca="1">('SUBSCRIBER BASE'!AO84*'MVLP INPUT'!$I86)*'MVLP INPUT'!$H110</f>
        <v>0</v>
      </c>
      <c r="AO102" s="494">
        <f ca="1">('SUBSCRIBER BASE'!AP84*'MVLP INPUT'!$I86)*'MVLP INPUT'!$H110</f>
        <v>0</v>
      </c>
      <c r="AP102" s="494">
        <f ca="1">('SUBSCRIBER BASE'!AQ84*'MVLP INPUT'!$I86)*'MVLP INPUT'!$H110</f>
        <v>0</v>
      </c>
      <c r="AQ102" s="494">
        <f ca="1">('SUBSCRIBER BASE'!AR84*'MVLP INPUT'!$I86)*'MVLP INPUT'!$H110</f>
        <v>0</v>
      </c>
      <c r="AR102" s="494">
        <f ca="1">('SUBSCRIBER BASE'!AS84*'MVLP INPUT'!$I86)*'MVLP INPUT'!$H110</f>
        <v>0</v>
      </c>
      <c r="AS102" s="494">
        <f ca="1">('SUBSCRIBER BASE'!AT84*'MVLP INPUT'!$I86)*'MVLP INPUT'!$H110</f>
        <v>0</v>
      </c>
      <c r="AT102" s="494">
        <f ca="1">('SUBSCRIBER BASE'!AU84*'MVLP INPUT'!$I86)*'MVLP INPUT'!$H110</f>
        <v>0</v>
      </c>
      <c r="AU102" s="494">
        <f ca="1">('SUBSCRIBER BASE'!AV84*'MVLP INPUT'!$I86)*'MVLP INPUT'!$H110</f>
        <v>0</v>
      </c>
      <c r="AV102" s="494">
        <f ca="1">('SUBSCRIBER BASE'!AW84*'MVLP INPUT'!$I86)*'MVLP INPUT'!$H110</f>
        <v>0</v>
      </c>
      <c r="AW102" s="494">
        <f ca="1">('SUBSCRIBER BASE'!AX84*'MVLP INPUT'!$I86)*'MVLP INPUT'!$H110</f>
        <v>0</v>
      </c>
      <c r="AX102" s="494">
        <f ca="1">('SUBSCRIBER BASE'!AY84*'MVLP INPUT'!$I86)*'MVLP INPUT'!$H110</f>
        <v>0</v>
      </c>
      <c r="AY102" s="494">
        <f ca="1">('SUBSCRIBER BASE'!AZ84*'MVLP INPUT'!$I86)*'MVLP INPUT'!$H110</f>
        <v>0</v>
      </c>
      <c r="AZ102" s="494">
        <f ca="1">('SUBSCRIBER BASE'!BA84*'MVLP INPUT'!$I86)*'MVLP INPUT'!$H110</f>
        <v>0</v>
      </c>
      <c r="BA102" s="494">
        <f ca="1">('SUBSCRIBER BASE'!BB84*'MVLP INPUT'!$I86)*'MVLP INPUT'!$H110</f>
        <v>0</v>
      </c>
      <c r="BB102" s="494">
        <f ca="1">('SUBSCRIBER BASE'!BC84*'MVLP INPUT'!$I86)*'MVLP INPUT'!$H110</f>
        <v>0</v>
      </c>
      <c r="BC102" s="494">
        <f ca="1">('SUBSCRIBER BASE'!BD84*'MVLP INPUT'!$I86)*'MVLP INPUT'!$H110</f>
        <v>0</v>
      </c>
      <c r="BD102" s="494">
        <f ca="1">('SUBSCRIBER BASE'!BE84*'MVLP INPUT'!$I86)*'MVLP INPUT'!$H110</f>
        <v>0</v>
      </c>
      <c r="BE102" s="494">
        <f ca="1">('SUBSCRIBER BASE'!BF84*'MVLP INPUT'!$I86)*'MVLP INPUT'!$H110</f>
        <v>0</v>
      </c>
      <c r="BF102" s="494">
        <f ca="1">('SUBSCRIBER BASE'!BG84*'MVLP INPUT'!$I86)*'MVLP INPUT'!$H110</f>
        <v>0</v>
      </c>
      <c r="BG102" s="494">
        <f ca="1">('SUBSCRIBER BASE'!BH84*'MVLP INPUT'!$I86)*'MVLP INPUT'!$H110</f>
        <v>0</v>
      </c>
      <c r="BH102" s="494">
        <f ca="1">('SUBSCRIBER BASE'!BI84*'MVLP INPUT'!$I86)*'MVLP INPUT'!$H110</f>
        <v>0</v>
      </c>
      <c r="BI102" s="494">
        <f ca="1">('SUBSCRIBER BASE'!BJ84*'MVLP INPUT'!$I86)*'MVLP INPUT'!$H110</f>
        <v>0</v>
      </c>
      <c r="BJ102" s="494">
        <f ca="1">('SUBSCRIBER BASE'!BK84*'MVLP INPUT'!$I86)*'MVLP INPUT'!$H110</f>
        <v>0</v>
      </c>
      <c r="BK102" s="494">
        <f ca="1">('SUBSCRIBER BASE'!BL84*'MVLP INPUT'!$I86)*'MVLP INPUT'!$H110</f>
        <v>0</v>
      </c>
      <c r="BL102" s="494">
        <f ca="1">('SUBSCRIBER BASE'!BM84*'MVLP INPUT'!$I86)*'MVLP INPUT'!$H110</f>
        <v>0</v>
      </c>
      <c r="BM102" s="494">
        <f ca="1">('SUBSCRIBER BASE'!BN84*'MVLP INPUT'!$I86)*'MVLP INPUT'!$H110</f>
        <v>0</v>
      </c>
      <c r="BN102" s="494">
        <f ca="1">('SUBSCRIBER BASE'!BO84*'MVLP INPUT'!$I86)*'MVLP INPUT'!$H110</f>
        <v>0</v>
      </c>
      <c r="BO102" s="494">
        <f ca="1">('SUBSCRIBER BASE'!BP84*'MVLP INPUT'!$I86)*'MVLP INPUT'!$H110</f>
        <v>0</v>
      </c>
      <c r="BP102" s="494">
        <f ca="1">('SUBSCRIBER BASE'!BQ84*'MVLP INPUT'!$I86)*'MVLP INPUT'!$H110</f>
        <v>0</v>
      </c>
      <c r="BQ102" s="494">
        <f ca="1">('SUBSCRIBER BASE'!BR84*'MVLP INPUT'!$I86)*'MVLP INPUT'!$H110</f>
        <v>0</v>
      </c>
      <c r="BR102" s="494">
        <f ca="1">('SUBSCRIBER BASE'!BS84*'MVLP INPUT'!$I86)*'MVLP INPUT'!$H110</f>
        <v>0</v>
      </c>
    </row>
    <row r="103" spans="2:70" ht="25" customHeight="1" outlineLevel="1">
      <c r="B103" s="24" t="str">
        <f>'MVLP INPUT'!D111</f>
        <v>MVLP6</v>
      </c>
      <c r="C103" s="494">
        <f>('SUBSCRIBER BASE'!C85*'MVLP INPUT'!$I87)*'MVLP INPUT'!$H111</f>
        <v>0</v>
      </c>
      <c r="D103" s="494">
        <f>('SUBSCRIBER BASE'!D85*'MVLP INPUT'!$I87)*'MVLP INPUT'!$H111</f>
        <v>0</v>
      </c>
      <c r="E103" s="494">
        <f>('SUBSCRIBER BASE'!E85*'MVLP INPUT'!$I87)*'MVLP INPUT'!$H111</f>
        <v>0</v>
      </c>
      <c r="F103" s="494">
        <f>('SUBSCRIBER BASE'!F85*'MVLP INPUT'!$I87)*'MVLP INPUT'!$H111</f>
        <v>0</v>
      </c>
      <c r="G103" s="494">
        <f>('SUBSCRIBER BASE'!G85*'MVLP INPUT'!$I87)*'MVLP INPUT'!$H111</f>
        <v>0</v>
      </c>
      <c r="H103" s="494">
        <f>('SUBSCRIBER BASE'!H85*'MVLP INPUT'!$I87)*'MVLP INPUT'!$H111</f>
        <v>0</v>
      </c>
      <c r="I103" s="494">
        <f>('SUBSCRIBER BASE'!I85*'MVLP INPUT'!$I87)*'MVLP INPUT'!$H111</f>
        <v>0</v>
      </c>
      <c r="J103" s="494">
        <f>('SUBSCRIBER BASE'!J85*'MVLP INPUT'!$I87)*'MVLP INPUT'!$H111</f>
        <v>0</v>
      </c>
      <c r="K103" s="494">
        <f ca="1">('SUBSCRIBER BASE'!L85*'MVLP INPUT'!$I87)*'MVLP INPUT'!$H111</f>
        <v>0</v>
      </c>
      <c r="L103" s="494">
        <f ca="1">('SUBSCRIBER BASE'!M85*'MVLP INPUT'!$I87)*'MVLP INPUT'!$H111</f>
        <v>0</v>
      </c>
      <c r="M103" s="494">
        <f ca="1">('SUBSCRIBER BASE'!N85*'MVLP INPUT'!$I87)*'MVLP INPUT'!$H111</f>
        <v>0</v>
      </c>
      <c r="N103" s="494">
        <f ca="1">('SUBSCRIBER BASE'!O85*'MVLP INPUT'!$I87)*'MVLP INPUT'!$H111</f>
        <v>0</v>
      </c>
      <c r="O103" s="494">
        <f ca="1">('SUBSCRIBER BASE'!P85*'MVLP INPUT'!$I87)*'MVLP INPUT'!$H111</f>
        <v>0</v>
      </c>
      <c r="P103" s="494">
        <f ca="1">('SUBSCRIBER BASE'!Q85*'MVLP INPUT'!$I87)*'MVLP INPUT'!$H111</f>
        <v>0</v>
      </c>
      <c r="Q103" s="494">
        <f ca="1">('SUBSCRIBER BASE'!R85*'MVLP INPUT'!$I87)*'MVLP INPUT'!$H111</f>
        <v>0</v>
      </c>
      <c r="R103" s="494">
        <f ca="1">('SUBSCRIBER BASE'!S85*'MVLP INPUT'!$I87)*'MVLP INPUT'!$H111</f>
        <v>0</v>
      </c>
      <c r="S103" s="494">
        <f ca="1">('SUBSCRIBER BASE'!T85*'MVLP INPUT'!$I87)*'MVLP INPUT'!$H111</f>
        <v>0</v>
      </c>
      <c r="T103" s="494">
        <f ca="1">('SUBSCRIBER BASE'!U85*'MVLP INPUT'!$I87)*'MVLP INPUT'!$H111</f>
        <v>0</v>
      </c>
      <c r="U103" s="494">
        <f ca="1">('SUBSCRIBER BASE'!V85*'MVLP INPUT'!$I87)*'MVLP INPUT'!$H111</f>
        <v>0</v>
      </c>
      <c r="V103" s="494">
        <f ca="1">('SUBSCRIBER BASE'!W85*'MVLP INPUT'!$I87)*'MVLP INPUT'!$H111</f>
        <v>0</v>
      </c>
      <c r="W103" s="494">
        <f ca="1">('SUBSCRIBER BASE'!X85*'MVLP INPUT'!$I87)*'MVLP INPUT'!$H111</f>
        <v>0</v>
      </c>
      <c r="X103" s="494">
        <f ca="1">('SUBSCRIBER BASE'!Y85*'MVLP INPUT'!$I87)*'MVLP INPUT'!$H111</f>
        <v>0</v>
      </c>
      <c r="Y103" s="494">
        <f ca="1">('SUBSCRIBER BASE'!Z85*'MVLP INPUT'!$I87)*'MVLP INPUT'!$H111</f>
        <v>0</v>
      </c>
      <c r="Z103" s="494">
        <f ca="1">('SUBSCRIBER BASE'!AA85*'MVLP INPUT'!$I87)*'MVLP INPUT'!$H111</f>
        <v>0</v>
      </c>
      <c r="AA103" s="494">
        <f ca="1">('SUBSCRIBER BASE'!AB85*'MVLP INPUT'!$I87)*'MVLP INPUT'!$H111</f>
        <v>0</v>
      </c>
      <c r="AB103" s="494">
        <f ca="1">('SUBSCRIBER BASE'!AC85*'MVLP INPUT'!$I87)*'MVLP INPUT'!$H111</f>
        <v>0</v>
      </c>
      <c r="AC103" s="494">
        <f ca="1">('SUBSCRIBER BASE'!AD85*'MVLP INPUT'!$I87)*'MVLP INPUT'!$H111</f>
        <v>0</v>
      </c>
      <c r="AD103" s="494">
        <f ca="1">('SUBSCRIBER BASE'!AE85*'MVLP INPUT'!$I87)*'MVLP INPUT'!$H111</f>
        <v>0</v>
      </c>
      <c r="AE103" s="494">
        <f ca="1">('SUBSCRIBER BASE'!AF85*'MVLP INPUT'!$I87)*'MVLP INPUT'!$H111</f>
        <v>0</v>
      </c>
      <c r="AF103" s="494">
        <f ca="1">('SUBSCRIBER BASE'!AG85*'MVLP INPUT'!$I87)*'MVLP INPUT'!$H111</f>
        <v>0</v>
      </c>
      <c r="AG103" s="494">
        <f ca="1">('SUBSCRIBER BASE'!AH85*'MVLP INPUT'!$I87)*'MVLP INPUT'!$H111</f>
        <v>0</v>
      </c>
      <c r="AH103" s="494">
        <f ca="1">('SUBSCRIBER BASE'!AI85*'MVLP INPUT'!$I87)*'MVLP INPUT'!$H111</f>
        <v>0</v>
      </c>
      <c r="AI103" s="494">
        <f ca="1">('SUBSCRIBER BASE'!AJ85*'MVLP INPUT'!$I87)*'MVLP INPUT'!$H111</f>
        <v>0</v>
      </c>
      <c r="AJ103" s="494">
        <f ca="1">('SUBSCRIBER BASE'!AK85*'MVLP INPUT'!$I87)*'MVLP INPUT'!$H111</f>
        <v>0</v>
      </c>
      <c r="AK103" s="494">
        <f ca="1">('SUBSCRIBER BASE'!AL85*'MVLP INPUT'!$I87)*'MVLP INPUT'!$H111</f>
        <v>0</v>
      </c>
      <c r="AL103" s="494">
        <f ca="1">('SUBSCRIBER BASE'!AM85*'MVLP INPUT'!$I87)*'MVLP INPUT'!$H111</f>
        <v>0</v>
      </c>
      <c r="AM103" s="494">
        <f ca="1">('SUBSCRIBER BASE'!AN85*'MVLP INPUT'!$I87)*'MVLP INPUT'!$H111</f>
        <v>0</v>
      </c>
      <c r="AN103" s="494">
        <f ca="1">('SUBSCRIBER BASE'!AO85*'MVLP INPUT'!$I87)*'MVLP INPUT'!$H111</f>
        <v>0</v>
      </c>
      <c r="AO103" s="494">
        <f ca="1">('SUBSCRIBER BASE'!AP85*'MVLP INPUT'!$I87)*'MVLP INPUT'!$H111</f>
        <v>0</v>
      </c>
      <c r="AP103" s="494">
        <f ca="1">('SUBSCRIBER BASE'!AQ85*'MVLP INPUT'!$I87)*'MVLP INPUT'!$H111</f>
        <v>0</v>
      </c>
      <c r="AQ103" s="494">
        <f ca="1">('SUBSCRIBER BASE'!AR85*'MVLP INPUT'!$I87)*'MVLP INPUT'!$H111</f>
        <v>0</v>
      </c>
      <c r="AR103" s="494">
        <f ca="1">('SUBSCRIBER BASE'!AS85*'MVLP INPUT'!$I87)*'MVLP INPUT'!$H111</f>
        <v>0</v>
      </c>
      <c r="AS103" s="494">
        <f ca="1">('SUBSCRIBER BASE'!AT85*'MVLP INPUT'!$I87)*'MVLP INPUT'!$H111</f>
        <v>0</v>
      </c>
      <c r="AT103" s="494">
        <f ca="1">('SUBSCRIBER BASE'!AU85*'MVLP INPUT'!$I87)*'MVLP INPUT'!$H111</f>
        <v>0</v>
      </c>
      <c r="AU103" s="494">
        <f ca="1">('SUBSCRIBER BASE'!AV85*'MVLP INPUT'!$I87)*'MVLP INPUT'!$H111</f>
        <v>0</v>
      </c>
      <c r="AV103" s="494">
        <f ca="1">('SUBSCRIBER BASE'!AW85*'MVLP INPUT'!$I87)*'MVLP INPUT'!$H111</f>
        <v>0</v>
      </c>
      <c r="AW103" s="494">
        <f ca="1">('SUBSCRIBER BASE'!AX85*'MVLP INPUT'!$I87)*'MVLP INPUT'!$H111</f>
        <v>0</v>
      </c>
      <c r="AX103" s="494">
        <f ca="1">('SUBSCRIBER BASE'!AY85*'MVLP INPUT'!$I87)*'MVLP INPUT'!$H111</f>
        <v>0</v>
      </c>
      <c r="AY103" s="494">
        <f ca="1">('SUBSCRIBER BASE'!AZ85*'MVLP INPUT'!$I87)*'MVLP INPUT'!$H111</f>
        <v>0</v>
      </c>
      <c r="AZ103" s="494">
        <f ca="1">('SUBSCRIBER BASE'!BA85*'MVLP INPUT'!$I87)*'MVLP INPUT'!$H111</f>
        <v>0</v>
      </c>
      <c r="BA103" s="494">
        <f ca="1">('SUBSCRIBER BASE'!BB85*'MVLP INPUT'!$I87)*'MVLP INPUT'!$H111</f>
        <v>0</v>
      </c>
      <c r="BB103" s="494">
        <f ca="1">('SUBSCRIBER BASE'!BC85*'MVLP INPUT'!$I87)*'MVLP INPUT'!$H111</f>
        <v>0</v>
      </c>
      <c r="BC103" s="494">
        <f ca="1">('SUBSCRIBER BASE'!BD85*'MVLP INPUT'!$I87)*'MVLP INPUT'!$H111</f>
        <v>0</v>
      </c>
      <c r="BD103" s="494">
        <f ca="1">('SUBSCRIBER BASE'!BE85*'MVLP INPUT'!$I87)*'MVLP INPUT'!$H111</f>
        <v>0</v>
      </c>
      <c r="BE103" s="494">
        <f ca="1">('SUBSCRIBER BASE'!BF85*'MVLP INPUT'!$I87)*'MVLP INPUT'!$H111</f>
        <v>0</v>
      </c>
      <c r="BF103" s="494">
        <f ca="1">('SUBSCRIBER BASE'!BG85*'MVLP INPUT'!$I87)*'MVLP INPUT'!$H111</f>
        <v>0</v>
      </c>
      <c r="BG103" s="494">
        <f ca="1">('SUBSCRIBER BASE'!BH85*'MVLP INPUT'!$I87)*'MVLP INPUT'!$H111</f>
        <v>0</v>
      </c>
      <c r="BH103" s="494">
        <f ca="1">('SUBSCRIBER BASE'!BI85*'MVLP INPUT'!$I87)*'MVLP INPUT'!$H111</f>
        <v>0</v>
      </c>
      <c r="BI103" s="494">
        <f ca="1">('SUBSCRIBER BASE'!BJ85*'MVLP INPUT'!$I87)*'MVLP INPUT'!$H111</f>
        <v>0</v>
      </c>
      <c r="BJ103" s="494">
        <f ca="1">('SUBSCRIBER BASE'!BK85*'MVLP INPUT'!$I87)*'MVLP INPUT'!$H111</f>
        <v>0</v>
      </c>
      <c r="BK103" s="494">
        <f ca="1">('SUBSCRIBER BASE'!BL85*'MVLP INPUT'!$I87)*'MVLP INPUT'!$H111</f>
        <v>0</v>
      </c>
      <c r="BL103" s="494">
        <f ca="1">('SUBSCRIBER BASE'!BM85*'MVLP INPUT'!$I87)*'MVLP INPUT'!$H111</f>
        <v>0</v>
      </c>
      <c r="BM103" s="494">
        <f ca="1">('SUBSCRIBER BASE'!BN85*'MVLP INPUT'!$I87)*'MVLP INPUT'!$H111</f>
        <v>0</v>
      </c>
      <c r="BN103" s="494">
        <f ca="1">('SUBSCRIBER BASE'!BO85*'MVLP INPUT'!$I87)*'MVLP INPUT'!$H111</f>
        <v>0</v>
      </c>
      <c r="BO103" s="494">
        <f ca="1">('SUBSCRIBER BASE'!BP85*'MVLP INPUT'!$I87)*'MVLP INPUT'!$H111</f>
        <v>0</v>
      </c>
      <c r="BP103" s="494">
        <f ca="1">('SUBSCRIBER BASE'!BQ85*'MVLP INPUT'!$I87)*'MVLP INPUT'!$H111</f>
        <v>0</v>
      </c>
      <c r="BQ103" s="494">
        <f ca="1">('SUBSCRIBER BASE'!BR85*'MVLP INPUT'!$I87)*'MVLP INPUT'!$H111</f>
        <v>0</v>
      </c>
      <c r="BR103" s="494">
        <f ca="1">('SUBSCRIBER BASE'!BS85*'MVLP INPUT'!$I87)*'MVLP INPUT'!$H111</f>
        <v>0</v>
      </c>
    </row>
    <row r="104" spans="2:70" ht="25" customHeight="1" outlineLevel="1">
      <c r="B104" s="24" t="str">
        <f>'MVLP INPUT'!D112</f>
        <v>200 MB</v>
      </c>
      <c r="C104" s="494">
        <f>('SUBSCRIBER BASE'!C86*'MVLP INPUT'!$I88)*'MVLP INPUT'!$H112</f>
        <v>0</v>
      </c>
      <c r="D104" s="494">
        <f>('SUBSCRIBER BASE'!D86*'MVLP INPUT'!$I88)*'MVLP INPUT'!$H112</f>
        <v>0</v>
      </c>
      <c r="E104" s="494">
        <f>('SUBSCRIBER BASE'!E86*'MVLP INPUT'!$I88)*'MVLP INPUT'!$H112</f>
        <v>0</v>
      </c>
      <c r="F104" s="494">
        <f>('SUBSCRIBER BASE'!F86*'MVLP INPUT'!$I88)*'MVLP INPUT'!$H112</f>
        <v>0</v>
      </c>
      <c r="G104" s="494">
        <f>('SUBSCRIBER BASE'!G86*'MVLP INPUT'!$I88)*'MVLP INPUT'!$H112</f>
        <v>0</v>
      </c>
      <c r="H104" s="494">
        <f>('SUBSCRIBER BASE'!H86*'MVLP INPUT'!$I88)*'MVLP INPUT'!$H112</f>
        <v>0</v>
      </c>
      <c r="I104" s="494">
        <f>('SUBSCRIBER BASE'!I86*'MVLP INPUT'!$I88)*'MVLP INPUT'!$H112</f>
        <v>0</v>
      </c>
      <c r="J104" s="494">
        <f>('SUBSCRIBER BASE'!J86*'MVLP INPUT'!$I88)*'MVLP INPUT'!$H112</f>
        <v>0</v>
      </c>
      <c r="K104" s="494">
        <f ca="1">('SUBSCRIBER BASE'!L86*'MVLP INPUT'!$I88)*'MVLP INPUT'!$H112</f>
        <v>0</v>
      </c>
      <c r="L104" s="494">
        <f ca="1">('SUBSCRIBER BASE'!M86*'MVLP INPUT'!$I88)*'MVLP INPUT'!$H112</f>
        <v>0</v>
      </c>
      <c r="M104" s="494">
        <f ca="1">('SUBSCRIBER BASE'!N86*'MVLP INPUT'!$I88)*'MVLP INPUT'!$H112</f>
        <v>0</v>
      </c>
      <c r="N104" s="494">
        <f ca="1">('SUBSCRIBER BASE'!O86*'MVLP INPUT'!$I88)*'MVLP INPUT'!$H112</f>
        <v>0</v>
      </c>
      <c r="O104" s="494">
        <f ca="1">('SUBSCRIBER BASE'!P86*'MVLP INPUT'!$I88)*'MVLP INPUT'!$H112</f>
        <v>0</v>
      </c>
      <c r="P104" s="494">
        <f ca="1">('SUBSCRIBER BASE'!Q86*'MVLP INPUT'!$I88)*'MVLP INPUT'!$H112</f>
        <v>0</v>
      </c>
      <c r="Q104" s="494">
        <f ca="1">('SUBSCRIBER BASE'!R86*'MVLP INPUT'!$I88)*'MVLP INPUT'!$H112</f>
        <v>0</v>
      </c>
      <c r="R104" s="494">
        <f ca="1">('SUBSCRIBER BASE'!S86*'MVLP INPUT'!$I88)*'MVLP INPUT'!$H112</f>
        <v>0</v>
      </c>
      <c r="S104" s="494">
        <f ca="1">('SUBSCRIBER BASE'!T86*'MVLP INPUT'!$I88)*'MVLP INPUT'!$H112</f>
        <v>0</v>
      </c>
      <c r="T104" s="494">
        <f ca="1">('SUBSCRIBER BASE'!U86*'MVLP INPUT'!$I88)*'MVLP INPUT'!$H112</f>
        <v>0</v>
      </c>
      <c r="U104" s="494">
        <f ca="1">('SUBSCRIBER BASE'!V86*'MVLP INPUT'!$I88)*'MVLP INPUT'!$H112</f>
        <v>0</v>
      </c>
      <c r="V104" s="494">
        <f ca="1">('SUBSCRIBER BASE'!W86*'MVLP INPUT'!$I88)*'MVLP INPUT'!$H112</f>
        <v>0</v>
      </c>
      <c r="W104" s="494">
        <f ca="1">('SUBSCRIBER BASE'!X86*'MVLP INPUT'!$I88)*'MVLP INPUT'!$H112</f>
        <v>0</v>
      </c>
      <c r="X104" s="494">
        <f ca="1">('SUBSCRIBER BASE'!Y86*'MVLP INPUT'!$I88)*'MVLP INPUT'!$H112</f>
        <v>0</v>
      </c>
      <c r="Y104" s="494">
        <f ca="1">('SUBSCRIBER BASE'!Z86*'MVLP INPUT'!$I88)*'MVLP INPUT'!$H112</f>
        <v>0</v>
      </c>
      <c r="Z104" s="494">
        <f ca="1">('SUBSCRIBER BASE'!AA86*'MVLP INPUT'!$I88)*'MVLP INPUT'!$H112</f>
        <v>0</v>
      </c>
      <c r="AA104" s="494">
        <f ca="1">('SUBSCRIBER BASE'!AB86*'MVLP INPUT'!$I88)*'MVLP INPUT'!$H112</f>
        <v>0</v>
      </c>
      <c r="AB104" s="494">
        <f ca="1">('SUBSCRIBER BASE'!AC86*'MVLP INPUT'!$I88)*'MVLP INPUT'!$H112</f>
        <v>0</v>
      </c>
      <c r="AC104" s="494">
        <f ca="1">('SUBSCRIBER BASE'!AD86*'MVLP INPUT'!$I88)*'MVLP INPUT'!$H112</f>
        <v>0</v>
      </c>
      <c r="AD104" s="494">
        <f ca="1">('SUBSCRIBER BASE'!AE86*'MVLP INPUT'!$I88)*'MVLP INPUT'!$H112</f>
        <v>0</v>
      </c>
      <c r="AE104" s="494">
        <f ca="1">('SUBSCRIBER BASE'!AF86*'MVLP INPUT'!$I88)*'MVLP INPUT'!$H112</f>
        <v>0</v>
      </c>
      <c r="AF104" s="494">
        <f ca="1">('SUBSCRIBER BASE'!AG86*'MVLP INPUT'!$I88)*'MVLP INPUT'!$H112</f>
        <v>0</v>
      </c>
      <c r="AG104" s="494">
        <f ca="1">('SUBSCRIBER BASE'!AH86*'MVLP INPUT'!$I88)*'MVLP INPUT'!$H112</f>
        <v>0</v>
      </c>
      <c r="AH104" s="494">
        <f ca="1">('SUBSCRIBER BASE'!AI86*'MVLP INPUT'!$I88)*'MVLP INPUT'!$H112</f>
        <v>0</v>
      </c>
      <c r="AI104" s="494">
        <f ca="1">('SUBSCRIBER BASE'!AJ86*'MVLP INPUT'!$I88)*'MVLP INPUT'!$H112</f>
        <v>0</v>
      </c>
      <c r="AJ104" s="494">
        <f ca="1">('SUBSCRIBER BASE'!AK86*'MVLP INPUT'!$I88)*'MVLP INPUT'!$H112</f>
        <v>0</v>
      </c>
      <c r="AK104" s="494">
        <f ca="1">('SUBSCRIBER BASE'!AL86*'MVLP INPUT'!$I88)*'MVLP INPUT'!$H112</f>
        <v>0</v>
      </c>
      <c r="AL104" s="494">
        <f ca="1">('SUBSCRIBER BASE'!AM86*'MVLP INPUT'!$I88)*'MVLP INPUT'!$H112</f>
        <v>0</v>
      </c>
      <c r="AM104" s="494">
        <f ca="1">('SUBSCRIBER BASE'!AN86*'MVLP INPUT'!$I88)*'MVLP INPUT'!$H112</f>
        <v>0</v>
      </c>
      <c r="AN104" s="494">
        <f ca="1">('SUBSCRIBER BASE'!AO86*'MVLP INPUT'!$I88)*'MVLP INPUT'!$H112</f>
        <v>0</v>
      </c>
      <c r="AO104" s="494">
        <f ca="1">('SUBSCRIBER BASE'!AP86*'MVLP INPUT'!$I88)*'MVLP INPUT'!$H112</f>
        <v>0</v>
      </c>
      <c r="AP104" s="494">
        <f ca="1">('SUBSCRIBER BASE'!AQ86*'MVLP INPUT'!$I88)*'MVLP INPUT'!$H112</f>
        <v>0</v>
      </c>
      <c r="AQ104" s="494">
        <f ca="1">('SUBSCRIBER BASE'!AR86*'MVLP INPUT'!$I88)*'MVLP INPUT'!$H112</f>
        <v>0</v>
      </c>
      <c r="AR104" s="494">
        <f ca="1">('SUBSCRIBER BASE'!AS86*'MVLP INPUT'!$I88)*'MVLP INPUT'!$H112</f>
        <v>0</v>
      </c>
      <c r="AS104" s="494">
        <f ca="1">('SUBSCRIBER BASE'!AT86*'MVLP INPUT'!$I88)*'MVLP INPUT'!$H112</f>
        <v>0</v>
      </c>
      <c r="AT104" s="494">
        <f ca="1">('SUBSCRIBER BASE'!AU86*'MVLP INPUT'!$I88)*'MVLP INPUT'!$H112</f>
        <v>0</v>
      </c>
      <c r="AU104" s="494">
        <f ca="1">('SUBSCRIBER BASE'!AV86*'MVLP INPUT'!$I88)*'MVLP INPUT'!$H112</f>
        <v>0</v>
      </c>
      <c r="AV104" s="494">
        <f ca="1">('SUBSCRIBER BASE'!AW86*'MVLP INPUT'!$I88)*'MVLP INPUT'!$H112</f>
        <v>0</v>
      </c>
      <c r="AW104" s="494">
        <f ca="1">('SUBSCRIBER BASE'!AX86*'MVLP INPUT'!$I88)*'MVLP INPUT'!$H112</f>
        <v>0</v>
      </c>
      <c r="AX104" s="494">
        <f ca="1">('SUBSCRIBER BASE'!AY86*'MVLP INPUT'!$I88)*'MVLP INPUT'!$H112</f>
        <v>0</v>
      </c>
      <c r="AY104" s="494">
        <f ca="1">('SUBSCRIBER BASE'!AZ86*'MVLP INPUT'!$I88)*'MVLP INPUT'!$H112</f>
        <v>0</v>
      </c>
      <c r="AZ104" s="494">
        <f ca="1">('SUBSCRIBER BASE'!BA86*'MVLP INPUT'!$I88)*'MVLP INPUT'!$H112</f>
        <v>0</v>
      </c>
      <c r="BA104" s="494">
        <f ca="1">('SUBSCRIBER BASE'!BB86*'MVLP INPUT'!$I88)*'MVLP INPUT'!$H112</f>
        <v>0</v>
      </c>
      <c r="BB104" s="494">
        <f ca="1">('SUBSCRIBER BASE'!BC86*'MVLP INPUT'!$I88)*'MVLP INPUT'!$H112</f>
        <v>0</v>
      </c>
      <c r="BC104" s="494">
        <f ca="1">('SUBSCRIBER BASE'!BD86*'MVLP INPUT'!$I88)*'MVLP INPUT'!$H112</f>
        <v>0</v>
      </c>
      <c r="BD104" s="494">
        <f ca="1">('SUBSCRIBER BASE'!BE86*'MVLP INPUT'!$I88)*'MVLP INPUT'!$H112</f>
        <v>0</v>
      </c>
      <c r="BE104" s="494">
        <f ca="1">('SUBSCRIBER BASE'!BF86*'MVLP INPUT'!$I88)*'MVLP INPUT'!$H112</f>
        <v>0</v>
      </c>
      <c r="BF104" s="494">
        <f ca="1">('SUBSCRIBER BASE'!BG86*'MVLP INPUT'!$I88)*'MVLP INPUT'!$H112</f>
        <v>0</v>
      </c>
      <c r="BG104" s="494">
        <f ca="1">('SUBSCRIBER BASE'!BH86*'MVLP INPUT'!$I88)*'MVLP INPUT'!$H112</f>
        <v>0</v>
      </c>
      <c r="BH104" s="494">
        <f ca="1">('SUBSCRIBER BASE'!BI86*'MVLP INPUT'!$I88)*'MVLP INPUT'!$H112</f>
        <v>0</v>
      </c>
      <c r="BI104" s="494">
        <f ca="1">('SUBSCRIBER BASE'!BJ86*'MVLP INPUT'!$I88)*'MVLP INPUT'!$H112</f>
        <v>0</v>
      </c>
      <c r="BJ104" s="494">
        <f ca="1">('SUBSCRIBER BASE'!BK86*'MVLP INPUT'!$I88)*'MVLP INPUT'!$H112</f>
        <v>0</v>
      </c>
      <c r="BK104" s="494">
        <f ca="1">('SUBSCRIBER BASE'!BL86*'MVLP INPUT'!$I88)*'MVLP INPUT'!$H112</f>
        <v>0</v>
      </c>
      <c r="BL104" s="494">
        <f ca="1">('SUBSCRIBER BASE'!BM86*'MVLP INPUT'!$I88)*'MVLP INPUT'!$H112</f>
        <v>0</v>
      </c>
      <c r="BM104" s="494">
        <f ca="1">('SUBSCRIBER BASE'!BN86*'MVLP INPUT'!$I88)*'MVLP INPUT'!$H112</f>
        <v>0</v>
      </c>
      <c r="BN104" s="494">
        <f ca="1">('SUBSCRIBER BASE'!BO86*'MVLP INPUT'!$I88)*'MVLP INPUT'!$H112</f>
        <v>0</v>
      </c>
      <c r="BO104" s="494">
        <f ca="1">('SUBSCRIBER BASE'!BP86*'MVLP INPUT'!$I88)*'MVLP INPUT'!$H112</f>
        <v>0</v>
      </c>
      <c r="BP104" s="494">
        <f ca="1">('SUBSCRIBER BASE'!BQ86*'MVLP INPUT'!$I88)*'MVLP INPUT'!$H112</f>
        <v>0</v>
      </c>
      <c r="BQ104" s="494">
        <f ca="1">('SUBSCRIBER BASE'!BR86*'MVLP INPUT'!$I88)*'MVLP INPUT'!$H112</f>
        <v>0</v>
      </c>
      <c r="BR104" s="494">
        <f ca="1">('SUBSCRIBER BASE'!BS86*'MVLP INPUT'!$I88)*'MVLP INPUT'!$H112</f>
        <v>0</v>
      </c>
    </row>
    <row r="105" spans="2:70" ht="25" customHeight="1" outlineLevel="1">
      <c r="B105" s="24" t="str">
        <f>'MVLP INPUT'!D113</f>
        <v>500 MB</v>
      </c>
      <c r="C105" s="494">
        <f>('SUBSCRIBER BASE'!C87*'MVLP INPUT'!$I89)*'MVLP INPUT'!$H113</f>
        <v>0</v>
      </c>
      <c r="D105" s="494">
        <f>('SUBSCRIBER BASE'!D87*'MVLP INPUT'!$I89)*'MVLP INPUT'!$H113</f>
        <v>0</v>
      </c>
      <c r="E105" s="494">
        <f>('SUBSCRIBER BASE'!E87*'MVLP INPUT'!$I89)*'MVLP INPUT'!$H113</f>
        <v>0</v>
      </c>
      <c r="F105" s="494">
        <f>('SUBSCRIBER BASE'!F87*'MVLP INPUT'!$I89)*'MVLP INPUT'!$H113</f>
        <v>0</v>
      </c>
      <c r="G105" s="494">
        <f>('SUBSCRIBER BASE'!G87*'MVLP INPUT'!$I89)*'MVLP INPUT'!$H113</f>
        <v>0</v>
      </c>
      <c r="H105" s="494">
        <f>('SUBSCRIBER BASE'!H87*'MVLP INPUT'!$I89)*'MVLP INPUT'!$H113</f>
        <v>0</v>
      </c>
      <c r="I105" s="494">
        <f>('SUBSCRIBER BASE'!I87*'MVLP INPUT'!$I89)*'MVLP INPUT'!$H113</f>
        <v>0</v>
      </c>
      <c r="J105" s="494">
        <f>('SUBSCRIBER BASE'!J87*'MVLP INPUT'!$I89)*'MVLP INPUT'!$H113</f>
        <v>0</v>
      </c>
      <c r="K105" s="494">
        <f ca="1">('SUBSCRIBER BASE'!L87*'MVLP INPUT'!$I89)*'MVLP INPUT'!$H113</f>
        <v>0</v>
      </c>
      <c r="L105" s="494">
        <f ca="1">('SUBSCRIBER BASE'!M87*'MVLP INPUT'!$I89)*'MVLP INPUT'!$H113</f>
        <v>0</v>
      </c>
      <c r="M105" s="494">
        <f ca="1">('SUBSCRIBER BASE'!N87*'MVLP INPUT'!$I89)*'MVLP INPUT'!$H113</f>
        <v>0</v>
      </c>
      <c r="N105" s="494">
        <f ca="1">('SUBSCRIBER BASE'!O87*'MVLP INPUT'!$I89)*'MVLP INPUT'!$H113</f>
        <v>0</v>
      </c>
      <c r="O105" s="494">
        <f ca="1">('SUBSCRIBER BASE'!P87*'MVLP INPUT'!$I89)*'MVLP INPUT'!$H113</f>
        <v>0</v>
      </c>
      <c r="P105" s="494">
        <f ca="1">('SUBSCRIBER BASE'!Q87*'MVLP INPUT'!$I89)*'MVLP INPUT'!$H113</f>
        <v>0</v>
      </c>
      <c r="Q105" s="494">
        <f ca="1">('SUBSCRIBER BASE'!R87*'MVLP INPUT'!$I89)*'MVLP INPUT'!$H113</f>
        <v>0</v>
      </c>
      <c r="R105" s="494">
        <f ca="1">('SUBSCRIBER BASE'!S87*'MVLP INPUT'!$I89)*'MVLP INPUT'!$H113</f>
        <v>0</v>
      </c>
      <c r="S105" s="494">
        <f ca="1">('SUBSCRIBER BASE'!T87*'MVLP INPUT'!$I89)*'MVLP INPUT'!$H113</f>
        <v>0</v>
      </c>
      <c r="T105" s="494">
        <f ca="1">('SUBSCRIBER BASE'!U87*'MVLP INPUT'!$I89)*'MVLP INPUT'!$H113</f>
        <v>0</v>
      </c>
      <c r="U105" s="494">
        <f ca="1">('SUBSCRIBER BASE'!V87*'MVLP INPUT'!$I89)*'MVLP INPUT'!$H113</f>
        <v>0</v>
      </c>
      <c r="V105" s="494">
        <f ca="1">('SUBSCRIBER BASE'!W87*'MVLP INPUT'!$I89)*'MVLP INPUT'!$H113</f>
        <v>0</v>
      </c>
      <c r="W105" s="494">
        <f ca="1">('SUBSCRIBER BASE'!X87*'MVLP INPUT'!$I89)*'MVLP INPUT'!$H113</f>
        <v>0</v>
      </c>
      <c r="X105" s="494">
        <f ca="1">('SUBSCRIBER BASE'!Y87*'MVLP INPUT'!$I89)*'MVLP INPUT'!$H113</f>
        <v>0</v>
      </c>
      <c r="Y105" s="494">
        <f ca="1">('SUBSCRIBER BASE'!Z87*'MVLP INPUT'!$I89)*'MVLP INPUT'!$H113</f>
        <v>0</v>
      </c>
      <c r="Z105" s="494">
        <f ca="1">('SUBSCRIBER BASE'!AA87*'MVLP INPUT'!$I89)*'MVLP INPUT'!$H113</f>
        <v>0</v>
      </c>
      <c r="AA105" s="494">
        <f ca="1">('SUBSCRIBER BASE'!AB87*'MVLP INPUT'!$I89)*'MVLP INPUT'!$H113</f>
        <v>0</v>
      </c>
      <c r="AB105" s="494">
        <f ca="1">('SUBSCRIBER BASE'!AC87*'MVLP INPUT'!$I89)*'MVLP INPUT'!$H113</f>
        <v>0</v>
      </c>
      <c r="AC105" s="494">
        <f ca="1">('SUBSCRIBER BASE'!AD87*'MVLP INPUT'!$I89)*'MVLP INPUT'!$H113</f>
        <v>0</v>
      </c>
      <c r="AD105" s="494">
        <f ca="1">('SUBSCRIBER BASE'!AE87*'MVLP INPUT'!$I89)*'MVLP INPUT'!$H113</f>
        <v>0</v>
      </c>
      <c r="AE105" s="494">
        <f ca="1">('SUBSCRIBER BASE'!AF87*'MVLP INPUT'!$I89)*'MVLP INPUT'!$H113</f>
        <v>0</v>
      </c>
      <c r="AF105" s="494">
        <f ca="1">('SUBSCRIBER BASE'!AG87*'MVLP INPUT'!$I89)*'MVLP INPUT'!$H113</f>
        <v>0</v>
      </c>
      <c r="AG105" s="494">
        <f ca="1">('SUBSCRIBER BASE'!AH87*'MVLP INPUT'!$I89)*'MVLP INPUT'!$H113</f>
        <v>0</v>
      </c>
      <c r="AH105" s="494">
        <f ca="1">('SUBSCRIBER BASE'!AI87*'MVLP INPUT'!$I89)*'MVLP INPUT'!$H113</f>
        <v>0</v>
      </c>
      <c r="AI105" s="494">
        <f ca="1">('SUBSCRIBER BASE'!AJ87*'MVLP INPUT'!$I89)*'MVLP INPUT'!$H113</f>
        <v>0</v>
      </c>
      <c r="AJ105" s="494">
        <f ca="1">('SUBSCRIBER BASE'!AK87*'MVLP INPUT'!$I89)*'MVLP INPUT'!$H113</f>
        <v>0</v>
      </c>
      <c r="AK105" s="494">
        <f ca="1">('SUBSCRIBER BASE'!AL87*'MVLP INPUT'!$I89)*'MVLP INPUT'!$H113</f>
        <v>0</v>
      </c>
      <c r="AL105" s="494">
        <f ca="1">('SUBSCRIBER BASE'!AM87*'MVLP INPUT'!$I89)*'MVLP INPUT'!$H113</f>
        <v>0</v>
      </c>
      <c r="AM105" s="494">
        <f ca="1">('SUBSCRIBER BASE'!AN87*'MVLP INPUT'!$I89)*'MVLP INPUT'!$H113</f>
        <v>0</v>
      </c>
      <c r="AN105" s="494">
        <f ca="1">('SUBSCRIBER BASE'!AO87*'MVLP INPUT'!$I89)*'MVLP INPUT'!$H113</f>
        <v>0</v>
      </c>
      <c r="AO105" s="494">
        <f ca="1">('SUBSCRIBER BASE'!AP87*'MVLP INPUT'!$I89)*'MVLP INPUT'!$H113</f>
        <v>0</v>
      </c>
      <c r="AP105" s="494">
        <f ca="1">('SUBSCRIBER BASE'!AQ87*'MVLP INPUT'!$I89)*'MVLP INPUT'!$H113</f>
        <v>0</v>
      </c>
      <c r="AQ105" s="494">
        <f ca="1">('SUBSCRIBER BASE'!AR87*'MVLP INPUT'!$I89)*'MVLP INPUT'!$H113</f>
        <v>0</v>
      </c>
      <c r="AR105" s="494">
        <f ca="1">('SUBSCRIBER BASE'!AS87*'MVLP INPUT'!$I89)*'MVLP INPUT'!$H113</f>
        <v>0</v>
      </c>
      <c r="AS105" s="494">
        <f ca="1">('SUBSCRIBER BASE'!AT87*'MVLP INPUT'!$I89)*'MVLP INPUT'!$H113</f>
        <v>0</v>
      </c>
      <c r="AT105" s="494">
        <f ca="1">('SUBSCRIBER BASE'!AU87*'MVLP INPUT'!$I89)*'MVLP INPUT'!$H113</f>
        <v>0</v>
      </c>
      <c r="AU105" s="494">
        <f ca="1">('SUBSCRIBER BASE'!AV87*'MVLP INPUT'!$I89)*'MVLP INPUT'!$H113</f>
        <v>0</v>
      </c>
      <c r="AV105" s="494">
        <f ca="1">('SUBSCRIBER BASE'!AW87*'MVLP INPUT'!$I89)*'MVLP INPUT'!$H113</f>
        <v>0</v>
      </c>
      <c r="AW105" s="494">
        <f ca="1">('SUBSCRIBER BASE'!AX87*'MVLP INPUT'!$I89)*'MVLP INPUT'!$H113</f>
        <v>0</v>
      </c>
      <c r="AX105" s="494">
        <f ca="1">('SUBSCRIBER BASE'!AY87*'MVLP INPUT'!$I89)*'MVLP INPUT'!$H113</f>
        <v>0</v>
      </c>
      <c r="AY105" s="494">
        <f ca="1">('SUBSCRIBER BASE'!AZ87*'MVLP INPUT'!$I89)*'MVLP INPUT'!$H113</f>
        <v>0</v>
      </c>
      <c r="AZ105" s="494">
        <f ca="1">('SUBSCRIBER BASE'!BA87*'MVLP INPUT'!$I89)*'MVLP INPUT'!$H113</f>
        <v>0</v>
      </c>
      <c r="BA105" s="494">
        <f ca="1">('SUBSCRIBER BASE'!BB87*'MVLP INPUT'!$I89)*'MVLP INPUT'!$H113</f>
        <v>0</v>
      </c>
      <c r="BB105" s="494">
        <f ca="1">('SUBSCRIBER BASE'!BC87*'MVLP INPUT'!$I89)*'MVLP INPUT'!$H113</f>
        <v>0</v>
      </c>
      <c r="BC105" s="494">
        <f ca="1">('SUBSCRIBER BASE'!BD87*'MVLP INPUT'!$I89)*'MVLP INPUT'!$H113</f>
        <v>0</v>
      </c>
      <c r="BD105" s="494">
        <f ca="1">('SUBSCRIBER BASE'!BE87*'MVLP INPUT'!$I89)*'MVLP INPUT'!$H113</f>
        <v>0</v>
      </c>
      <c r="BE105" s="494">
        <f ca="1">('SUBSCRIBER BASE'!BF87*'MVLP INPUT'!$I89)*'MVLP INPUT'!$H113</f>
        <v>0</v>
      </c>
      <c r="BF105" s="494">
        <f ca="1">('SUBSCRIBER BASE'!BG87*'MVLP INPUT'!$I89)*'MVLP INPUT'!$H113</f>
        <v>0</v>
      </c>
      <c r="BG105" s="494">
        <f ca="1">('SUBSCRIBER BASE'!BH87*'MVLP INPUT'!$I89)*'MVLP INPUT'!$H113</f>
        <v>0</v>
      </c>
      <c r="BH105" s="494">
        <f ca="1">('SUBSCRIBER BASE'!BI87*'MVLP INPUT'!$I89)*'MVLP INPUT'!$H113</f>
        <v>0</v>
      </c>
      <c r="BI105" s="494">
        <f ca="1">('SUBSCRIBER BASE'!BJ87*'MVLP INPUT'!$I89)*'MVLP INPUT'!$H113</f>
        <v>0</v>
      </c>
      <c r="BJ105" s="494">
        <f ca="1">('SUBSCRIBER BASE'!BK87*'MVLP INPUT'!$I89)*'MVLP INPUT'!$H113</f>
        <v>0</v>
      </c>
      <c r="BK105" s="494">
        <f ca="1">('SUBSCRIBER BASE'!BL87*'MVLP INPUT'!$I89)*'MVLP INPUT'!$H113</f>
        <v>0</v>
      </c>
      <c r="BL105" s="494">
        <f ca="1">('SUBSCRIBER BASE'!BM87*'MVLP INPUT'!$I89)*'MVLP INPUT'!$H113</f>
        <v>0</v>
      </c>
      <c r="BM105" s="494">
        <f ca="1">('SUBSCRIBER BASE'!BN87*'MVLP INPUT'!$I89)*'MVLP INPUT'!$H113</f>
        <v>0</v>
      </c>
      <c r="BN105" s="494">
        <f ca="1">('SUBSCRIBER BASE'!BO87*'MVLP INPUT'!$I89)*'MVLP INPUT'!$H113</f>
        <v>0</v>
      </c>
      <c r="BO105" s="494">
        <f ca="1">('SUBSCRIBER BASE'!BP87*'MVLP INPUT'!$I89)*'MVLP INPUT'!$H113</f>
        <v>0</v>
      </c>
      <c r="BP105" s="494">
        <f ca="1">('SUBSCRIBER BASE'!BQ87*'MVLP INPUT'!$I89)*'MVLP INPUT'!$H113</f>
        <v>0</v>
      </c>
      <c r="BQ105" s="494">
        <f ca="1">('SUBSCRIBER BASE'!BR87*'MVLP INPUT'!$I89)*'MVLP INPUT'!$H113</f>
        <v>0</v>
      </c>
      <c r="BR105" s="494">
        <f ca="1">('SUBSCRIBER BASE'!BS87*'MVLP INPUT'!$I89)*'MVLP INPUT'!$H113</f>
        <v>0</v>
      </c>
    </row>
    <row r="106" spans="2:70" ht="25" customHeight="1" outlineLevel="1">
      <c r="B106" s="24" t="str">
        <f>'MVLP INPUT'!D114</f>
        <v>1.2 GB</v>
      </c>
      <c r="C106" s="494">
        <f>('SUBSCRIBER BASE'!C88*'MVLP INPUT'!$I90)*'MVLP INPUT'!$H114</f>
        <v>0</v>
      </c>
      <c r="D106" s="494">
        <f>('SUBSCRIBER BASE'!D88*'MVLP INPUT'!$I90)*'MVLP INPUT'!$H114</f>
        <v>0</v>
      </c>
      <c r="E106" s="494">
        <f>('SUBSCRIBER BASE'!E88*'MVLP INPUT'!$I90)*'MVLP INPUT'!$H114</f>
        <v>0</v>
      </c>
      <c r="F106" s="494">
        <f>('SUBSCRIBER BASE'!F88*'MVLP INPUT'!$I90)*'MVLP INPUT'!$H114</f>
        <v>0</v>
      </c>
      <c r="G106" s="494">
        <f>('SUBSCRIBER BASE'!G88*'MVLP INPUT'!$I90)*'MVLP INPUT'!$H114</f>
        <v>0</v>
      </c>
      <c r="H106" s="494">
        <f>('SUBSCRIBER BASE'!H88*'MVLP INPUT'!$I90)*'MVLP INPUT'!$H114</f>
        <v>0</v>
      </c>
      <c r="I106" s="494">
        <f>('SUBSCRIBER BASE'!I88*'MVLP INPUT'!$I90)*'MVLP INPUT'!$H114</f>
        <v>0</v>
      </c>
      <c r="J106" s="494">
        <f>('SUBSCRIBER BASE'!J88*'MVLP INPUT'!$I90)*'MVLP INPUT'!$H114</f>
        <v>0</v>
      </c>
      <c r="K106" s="494">
        <f ca="1">('SUBSCRIBER BASE'!L88*'MVLP INPUT'!$I90)*'MVLP INPUT'!$H114</f>
        <v>0</v>
      </c>
      <c r="L106" s="494">
        <f ca="1">('SUBSCRIBER BASE'!M88*'MVLP INPUT'!$I90)*'MVLP INPUT'!$H114</f>
        <v>0</v>
      </c>
      <c r="M106" s="494">
        <f ca="1">('SUBSCRIBER BASE'!N88*'MVLP INPUT'!$I90)*'MVLP INPUT'!$H114</f>
        <v>0</v>
      </c>
      <c r="N106" s="494">
        <f ca="1">('SUBSCRIBER BASE'!O88*'MVLP INPUT'!$I90)*'MVLP INPUT'!$H114</f>
        <v>0</v>
      </c>
      <c r="O106" s="494">
        <f ca="1">('SUBSCRIBER BASE'!P88*'MVLP INPUT'!$I90)*'MVLP INPUT'!$H114</f>
        <v>0</v>
      </c>
      <c r="P106" s="494">
        <f ca="1">('SUBSCRIBER BASE'!Q88*'MVLP INPUT'!$I90)*'MVLP INPUT'!$H114</f>
        <v>0</v>
      </c>
      <c r="Q106" s="494">
        <f ca="1">('SUBSCRIBER BASE'!R88*'MVLP INPUT'!$I90)*'MVLP INPUT'!$H114</f>
        <v>0</v>
      </c>
      <c r="R106" s="494">
        <f ca="1">('SUBSCRIBER BASE'!S88*'MVLP INPUT'!$I90)*'MVLP INPUT'!$H114</f>
        <v>0</v>
      </c>
      <c r="S106" s="494">
        <f ca="1">('SUBSCRIBER BASE'!T88*'MVLP INPUT'!$I90)*'MVLP INPUT'!$H114</f>
        <v>0</v>
      </c>
      <c r="T106" s="494">
        <f ca="1">('SUBSCRIBER BASE'!U88*'MVLP INPUT'!$I90)*'MVLP INPUT'!$H114</f>
        <v>0</v>
      </c>
      <c r="U106" s="494">
        <f ca="1">('SUBSCRIBER BASE'!V88*'MVLP INPUT'!$I90)*'MVLP INPUT'!$H114</f>
        <v>0</v>
      </c>
      <c r="V106" s="494">
        <f ca="1">('SUBSCRIBER BASE'!W88*'MVLP INPUT'!$I90)*'MVLP INPUT'!$H114</f>
        <v>0</v>
      </c>
      <c r="W106" s="494">
        <f ca="1">('SUBSCRIBER BASE'!X88*'MVLP INPUT'!$I90)*'MVLP INPUT'!$H114</f>
        <v>0</v>
      </c>
      <c r="X106" s="494">
        <f ca="1">('SUBSCRIBER BASE'!Y88*'MVLP INPUT'!$I90)*'MVLP INPUT'!$H114</f>
        <v>0</v>
      </c>
      <c r="Y106" s="494">
        <f ca="1">('SUBSCRIBER BASE'!Z88*'MVLP INPUT'!$I90)*'MVLP INPUT'!$H114</f>
        <v>0</v>
      </c>
      <c r="Z106" s="494">
        <f ca="1">('SUBSCRIBER BASE'!AA88*'MVLP INPUT'!$I90)*'MVLP INPUT'!$H114</f>
        <v>0</v>
      </c>
      <c r="AA106" s="494">
        <f ca="1">('SUBSCRIBER BASE'!AB88*'MVLP INPUT'!$I90)*'MVLP INPUT'!$H114</f>
        <v>0</v>
      </c>
      <c r="AB106" s="494">
        <f ca="1">('SUBSCRIBER BASE'!AC88*'MVLP INPUT'!$I90)*'MVLP INPUT'!$H114</f>
        <v>0</v>
      </c>
      <c r="AC106" s="494">
        <f ca="1">('SUBSCRIBER BASE'!AD88*'MVLP INPUT'!$I90)*'MVLP INPUT'!$H114</f>
        <v>0</v>
      </c>
      <c r="AD106" s="494">
        <f ca="1">('SUBSCRIBER BASE'!AE88*'MVLP INPUT'!$I90)*'MVLP INPUT'!$H114</f>
        <v>0</v>
      </c>
      <c r="AE106" s="494">
        <f ca="1">('SUBSCRIBER BASE'!AF88*'MVLP INPUT'!$I90)*'MVLP INPUT'!$H114</f>
        <v>0</v>
      </c>
      <c r="AF106" s="494">
        <f ca="1">('SUBSCRIBER BASE'!AG88*'MVLP INPUT'!$I90)*'MVLP INPUT'!$H114</f>
        <v>0</v>
      </c>
      <c r="AG106" s="494">
        <f ca="1">('SUBSCRIBER BASE'!AH88*'MVLP INPUT'!$I90)*'MVLP INPUT'!$H114</f>
        <v>0</v>
      </c>
      <c r="AH106" s="494">
        <f ca="1">('SUBSCRIBER BASE'!AI88*'MVLP INPUT'!$I90)*'MVLP INPUT'!$H114</f>
        <v>0</v>
      </c>
      <c r="AI106" s="494">
        <f ca="1">('SUBSCRIBER BASE'!AJ88*'MVLP INPUT'!$I90)*'MVLP INPUT'!$H114</f>
        <v>0</v>
      </c>
      <c r="AJ106" s="494">
        <f ca="1">('SUBSCRIBER BASE'!AK88*'MVLP INPUT'!$I90)*'MVLP INPUT'!$H114</f>
        <v>0</v>
      </c>
      <c r="AK106" s="494">
        <f ca="1">('SUBSCRIBER BASE'!AL88*'MVLP INPUT'!$I90)*'MVLP INPUT'!$H114</f>
        <v>0</v>
      </c>
      <c r="AL106" s="494">
        <f ca="1">('SUBSCRIBER BASE'!AM88*'MVLP INPUT'!$I90)*'MVLP INPUT'!$H114</f>
        <v>0</v>
      </c>
      <c r="AM106" s="494">
        <f ca="1">('SUBSCRIBER BASE'!AN88*'MVLP INPUT'!$I90)*'MVLP INPUT'!$H114</f>
        <v>0</v>
      </c>
      <c r="AN106" s="494">
        <f ca="1">('SUBSCRIBER BASE'!AO88*'MVLP INPUT'!$I90)*'MVLP INPUT'!$H114</f>
        <v>0</v>
      </c>
      <c r="AO106" s="494">
        <f ca="1">('SUBSCRIBER BASE'!AP88*'MVLP INPUT'!$I90)*'MVLP INPUT'!$H114</f>
        <v>0</v>
      </c>
      <c r="AP106" s="494">
        <f ca="1">('SUBSCRIBER BASE'!AQ88*'MVLP INPUT'!$I90)*'MVLP INPUT'!$H114</f>
        <v>0</v>
      </c>
      <c r="AQ106" s="494">
        <f ca="1">('SUBSCRIBER BASE'!AR88*'MVLP INPUT'!$I90)*'MVLP INPUT'!$H114</f>
        <v>0</v>
      </c>
      <c r="AR106" s="494">
        <f ca="1">('SUBSCRIBER BASE'!AS88*'MVLP INPUT'!$I90)*'MVLP INPUT'!$H114</f>
        <v>0</v>
      </c>
      <c r="AS106" s="494">
        <f ca="1">('SUBSCRIBER BASE'!AT88*'MVLP INPUT'!$I90)*'MVLP INPUT'!$H114</f>
        <v>0</v>
      </c>
      <c r="AT106" s="494">
        <f ca="1">('SUBSCRIBER BASE'!AU88*'MVLP INPUT'!$I90)*'MVLP INPUT'!$H114</f>
        <v>0</v>
      </c>
      <c r="AU106" s="494">
        <f ca="1">('SUBSCRIBER BASE'!AV88*'MVLP INPUT'!$I90)*'MVLP INPUT'!$H114</f>
        <v>0</v>
      </c>
      <c r="AV106" s="494">
        <f ca="1">('SUBSCRIBER BASE'!AW88*'MVLP INPUT'!$I90)*'MVLP INPUT'!$H114</f>
        <v>0</v>
      </c>
      <c r="AW106" s="494">
        <f ca="1">('SUBSCRIBER BASE'!AX88*'MVLP INPUT'!$I90)*'MVLP INPUT'!$H114</f>
        <v>0</v>
      </c>
      <c r="AX106" s="494">
        <f ca="1">('SUBSCRIBER BASE'!AY88*'MVLP INPUT'!$I90)*'MVLP INPUT'!$H114</f>
        <v>0</v>
      </c>
      <c r="AY106" s="494">
        <f ca="1">('SUBSCRIBER BASE'!AZ88*'MVLP INPUT'!$I90)*'MVLP INPUT'!$H114</f>
        <v>0</v>
      </c>
      <c r="AZ106" s="494">
        <f ca="1">('SUBSCRIBER BASE'!BA88*'MVLP INPUT'!$I90)*'MVLP INPUT'!$H114</f>
        <v>0</v>
      </c>
      <c r="BA106" s="494">
        <f ca="1">('SUBSCRIBER BASE'!BB88*'MVLP INPUT'!$I90)*'MVLP INPUT'!$H114</f>
        <v>0</v>
      </c>
      <c r="BB106" s="494">
        <f ca="1">('SUBSCRIBER BASE'!BC88*'MVLP INPUT'!$I90)*'MVLP INPUT'!$H114</f>
        <v>0</v>
      </c>
      <c r="BC106" s="494">
        <f ca="1">('SUBSCRIBER BASE'!BD88*'MVLP INPUT'!$I90)*'MVLP INPUT'!$H114</f>
        <v>0</v>
      </c>
      <c r="BD106" s="494">
        <f ca="1">('SUBSCRIBER BASE'!BE88*'MVLP INPUT'!$I90)*'MVLP INPUT'!$H114</f>
        <v>0</v>
      </c>
      <c r="BE106" s="494">
        <f ca="1">('SUBSCRIBER BASE'!BF88*'MVLP INPUT'!$I90)*'MVLP INPUT'!$H114</f>
        <v>0</v>
      </c>
      <c r="BF106" s="494">
        <f ca="1">('SUBSCRIBER BASE'!BG88*'MVLP INPUT'!$I90)*'MVLP INPUT'!$H114</f>
        <v>0</v>
      </c>
      <c r="BG106" s="494">
        <f ca="1">('SUBSCRIBER BASE'!BH88*'MVLP INPUT'!$I90)*'MVLP INPUT'!$H114</f>
        <v>0</v>
      </c>
      <c r="BH106" s="494">
        <f ca="1">('SUBSCRIBER BASE'!BI88*'MVLP INPUT'!$I90)*'MVLP INPUT'!$H114</f>
        <v>0</v>
      </c>
      <c r="BI106" s="494">
        <f ca="1">('SUBSCRIBER BASE'!BJ88*'MVLP INPUT'!$I90)*'MVLP INPUT'!$H114</f>
        <v>0</v>
      </c>
      <c r="BJ106" s="494">
        <f ca="1">('SUBSCRIBER BASE'!BK88*'MVLP INPUT'!$I90)*'MVLP INPUT'!$H114</f>
        <v>0</v>
      </c>
      <c r="BK106" s="494">
        <f ca="1">('SUBSCRIBER BASE'!BL88*'MVLP INPUT'!$I90)*'MVLP INPUT'!$H114</f>
        <v>0</v>
      </c>
      <c r="BL106" s="494">
        <f ca="1">('SUBSCRIBER BASE'!BM88*'MVLP INPUT'!$I90)*'MVLP INPUT'!$H114</f>
        <v>0</v>
      </c>
      <c r="BM106" s="494">
        <f ca="1">('SUBSCRIBER BASE'!BN88*'MVLP INPUT'!$I90)*'MVLP INPUT'!$H114</f>
        <v>0</v>
      </c>
      <c r="BN106" s="494">
        <f ca="1">('SUBSCRIBER BASE'!BO88*'MVLP INPUT'!$I90)*'MVLP INPUT'!$H114</f>
        <v>0</v>
      </c>
      <c r="BO106" s="494">
        <f ca="1">('SUBSCRIBER BASE'!BP88*'MVLP INPUT'!$I90)*'MVLP INPUT'!$H114</f>
        <v>0</v>
      </c>
      <c r="BP106" s="494">
        <f ca="1">('SUBSCRIBER BASE'!BQ88*'MVLP INPUT'!$I90)*'MVLP INPUT'!$H114</f>
        <v>0</v>
      </c>
      <c r="BQ106" s="494">
        <f ca="1">('SUBSCRIBER BASE'!BR88*'MVLP INPUT'!$I90)*'MVLP INPUT'!$H114</f>
        <v>0</v>
      </c>
      <c r="BR106" s="494">
        <f ca="1">('SUBSCRIBER BASE'!BS88*'MVLP INPUT'!$I90)*'MVLP INPUT'!$H114</f>
        <v>0</v>
      </c>
    </row>
    <row r="107" spans="2:70" ht="25" customHeight="1" outlineLevel="1">
      <c r="B107" s="24" t="str">
        <f>'MVLP INPUT'!D115</f>
        <v>2.5 GB</v>
      </c>
      <c r="C107" s="494">
        <f>('SUBSCRIBER BASE'!C89*'MVLP INPUT'!$I91)*'MVLP INPUT'!$H115</f>
        <v>0</v>
      </c>
      <c r="D107" s="494">
        <f>('SUBSCRIBER BASE'!D89*'MVLP INPUT'!$I91)*'MVLP INPUT'!$H115</f>
        <v>0</v>
      </c>
      <c r="E107" s="494">
        <f>('SUBSCRIBER BASE'!E89*'MVLP INPUT'!$I91)*'MVLP INPUT'!$H115</f>
        <v>0</v>
      </c>
      <c r="F107" s="494">
        <f>('SUBSCRIBER BASE'!F89*'MVLP INPUT'!$I91)*'MVLP INPUT'!$H115</f>
        <v>0</v>
      </c>
      <c r="G107" s="494">
        <f>('SUBSCRIBER BASE'!G89*'MVLP INPUT'!$I91)*'MVLP INPUT'!$H115</f>
        <v>0</v>
      </c>
      <c r="H107" s="494">
        <f>('SUBSCRIBER BASE'!H89*'MVLP INPUT'!$I91)*'MVLP INPUT'!$H115</f>
        <v>0</v>
      </c>
      <c r="I107" s="494">
        <f>('SUBSCRIBER BASE'!I89*'MVLP INPUT'!$I91)*'MVLP INPUT'!$H115</f>
        <v>0</v>
      </c>
      <c r="J107" s="494">
        <f>('SUBSCRIBER BASE'!J89*'MVLP INPUT'!$I91)*'MVLP INPUT'!$H115</f>
        <v>0</v>
      </c>
      <c r="K107" s="494">
        <f ca="1">('SUBSCRIBER BASE'!L89*'MVLP INPUT'!$I91)*'MVLP INPUT'!$H115</f>
        <v>0</v>
      </c>
      <c r="L107" s="494">
        <f ca="1">('SUBSCRIBER BASE'!M89*'MVLP INPUT'!$I91)*'MVLP INPUT'!$H115</f>
        <v>0</v>
      </c>
      <c r="M107" s="494">
        <f ca="1">('SUBSCRIBER BASE'!N89*'MVLP INPUT'!$I91)*'MVLP INPUT'!$H115</f>
        <v>0</v>
      </c>
      <c r="N107" s="494">
        <f ca="1">('SUBSCRIBER BASE'!O89*'MVLP INPUT'!$I91)*'MVLP INPUT'!$H115</f>
        <v>0</v>
      </c>
      <c r="O107" s="494">
        <f ca="1">('SUBSCRIBER BASE'!P89*'MVLP INPUT'!$I91)*'MVLP INPUT'!$H115</f>
        <v>0</v>
      </c>
      <c r="P107" s="494">
        <f ca="1">('SUBSCRIBER BASE'!Q89*'MVLP INPUT'!$I91)*'MVLP INPUT'!$H115</f>
        <v>0</v>
      </c>
      <c r="Q107" s="494">
        <f ca="1">('SUBSCRIBER BASE'!R89*'MVLP INPUT'!$I91)*'MVLP INPUT'!$H115</f>
        <v>0</v>
      </c>
      <c r="R107" s="494">
        <f ca="1">('SUBSCRIBER BASE'!S89*'MVLP INPUT'!$I91)*'MVLP INPUT'!$H115</f>
        <v>0</v>
      </c>
      <c r="S107" s="494">
        <f ca="1">('SUBSCRIBER BASE'!T89*'MVLP INPUT'!$I91)*'MVLP INPUT'!$H115</f>
        <v>0</v>
      </c>
      <c r="T107" s="494">
        <f ca="1">('SUBSCRIBER BASE'!U89*'MVLP INPUT'!$I91)*'MVLP INPUT'!$H115</f>
        <v>0</v>
      </c>
      <c r="U107" s="494">
        <f ca="1">('SUBSCRIBER BASE'!V89*'MVLP INPUT'!$I91)*'MVLP INPUT'!$H115</f>
        <v>0</v>
      </c>
      <c r="V107" s="494">
        <f ca="1">('SUBSCRIBER BASE'!W89*'MVLP INPUT'!$I91)*'MVLP INPUT'!$H115</f>
        <v>0</v>
      </c>
      <c r="W107" s="494">
        <f ca="1">('SUBSCRIBER BASE'!X89*'MVLP INPUT'!$I91)*'MVLP INPUT'!$H115</f>
        <v>0</v>
      </c>
      <c r="X107" s="494">
        <f ca="1">('SUBSCRIBER BASE'!Y89*'MVLP INPUT'!$I91)*'MVLP INPUT'!$H115</f>
        <v>0</v>
      </c>
      <c r="Y107" s="494">
        <f ca="1">('SUBSCRIBER BASE'!Z89*'MVLP INPUT'!$I91)*'MVLP INPUT'!$H115</f>
        <v>0</v>
      </c>
      <c r="Z107" s="494">
        <f ca="1">('SUBSCRIBER BASE'!AA89*'MVLP INPUT'!$I91)*'MVLP INPUT'!$H115</f>
        <v>0</v>
      </c>
      <c r="AA107" s="494">
        <f ca="1">('SUBSCRIBER BASE'!AB89*'MVLP INPUT'!$I91)*'MVLP INPUT'!$H115</f>
        <v>0</v>
      </c>
      <c r="AB107" s="494">
        <f ca="1">('SUBSCRIBER BASE'!AC89*'MVLP INPUT'!$I91)*'MVLP INPUT'!$H115</f>
        <v>0</v>
      </c>
      <c r="AC107" s="494">
        <f ca="1">('SUBSCRIBER BASE'!AD89*'MVLP INPUT'!$I91)*'MVLP INPUT'!$H115</f>
        <v>0</v>
      </c>
      <c r="AD107" s="494">
        <f ca="1">('SUBSCRIBER BASE'!AE89*'MVLP INPUT'!$I91)*'MVLP INPUT'!$H115</f>
        <v>0</v>
      </c>
      <c r="AE107" s="494">
        <f ca="1">('SUBSCRIBER BASE'!AF89*'MVLP INPUT'!$I91)*'MVLP INPUT'!$H115</f>
        <v>0</v>
      </c>
      <c r="AF107" s="494">
        <f ca="1">('SUBSCRIBER BASE'!AG89*'MVLP INPUT'!$I91)*'MVLP INPUT'!$H115</f>
        <v>0</v>
      </c>
      <c r="AG107" s="494">
        <f ca="1">('SUBSCRIBER BASE'!AH89*'MVLP INPUT'!$I91)*'MVLP INPUT'!$H115</f>
        <v>0</v>
      </c>
      <c r="AH107" s="494">
        <f ca="1">('SUBSCRIBER BASE'!AI89*'MVLP INPUT'!$I91)*'MVLP INPUT'!$H115</f>
        <v>0</v>
      </c>
      <c r="AI107" s="494">
        <f ca="1">('SUBSCRIBER BASE'!AJ89*'MVLP INPUT'!$I91)*'MVLP INPUT'!$H115</f>
        <v>0</v>
      </c>
      <c r="AJ107" s="494">
        <f ca="1">('SUBSCRIBER BASE'!AK89*'MVLP INPUT'!$I91)*'MVLP INPUT'!$H115</f>
        <v>0</v>
      </c>
      <c r="AK107" s="494">
        <f ca="1">('SUBSCRIBER BASE'!AL89*'MVLP INPUT'!$I91)*'MVLP INPUT'!$H115</f>
        <v>0</v>
      </c>
      <c r="AL107" s="494">
        <f ca="1">('SUBSCRIBER BASE'!AM89*'MVLP INPUT'!$I91)*'MVLP INPUT'!$H115</f>
        <v>0</v>
      </c>
      <c r="AM107" s="494">
        <f ca="1">('SUBSCRIBER BASE'!AN89*'MVLP INPUT'!$I91)*'MVLP INPUT'!$H115</f>
        <v>0</v>
      </c>
      <c r="AN107" s="494">
        <f ca="1">('SUBSCRIBER BASE'!AO89*'MVLP INPUT'!$I91)*'MVLP INPUT'!$H115</f>
        <v>0</v>
      </c>
      <c r="AO107" s="494">
        <f ca="1">('SUBSCRIBER BASE'!AP89*'MVLP INPUT'!$I91)*'MVLP INPUT'!$H115</f>
        <v>0</v>
      </c>
      <c r="AP107" s="494">
        <f ca="1">('SUBSCRIBER BASE'!AQ89*'MVLP INPUT'!$I91)*'MVLP INPUT'!$H115</f>
        <v>0</v>
      </c>
      <c r="AQ107" s="494">
        <f ca="1">('SUBSCRIBER BASE'!AR89*'MVLP INPUT'!$I91)*'MVLP INPUT'!$H115</f>
        <v>0</v>
      </c>
      <c r="AR107" s="494">
        <f ca="1">('SUBSCRIBER BASE'!AS89*'MVLP INPUT'!$I91)*'MVLP INPUT'!$H115</f>
        <v>0</v>
      </c>
      <c r="AS107" s="494">
        <f ca="1">('SUBSCRIBER BASE'!AT89*'MVLP INPUT'!$I91)*'MVLP INPUT'!$H115</f>
        <v>0</v>
      </c>
      <c r="AT107" s="494">
        <f ca="1">('SUBSCRIBER BASE'!AU89*'MVLP INPUT'!$I91)*'MVLP INPUT'!$H115</f>
        <v>0</v>
      </c>
      <c r="AU107" s="494">
        <f ca="1">('SUBSCRIBER BASE'!AV89*'MVLP INPUT'!$I91)*'MVLP INPUT'!$H115</f>
        <v>0</v>
      </c>
      <c r="AV107" s="494">
        <f ca="1">('SUBSCRIBER BASE'!AW89*'MVLP INPUT'!$I91)*'MVLP INPUT'!$H115</f>
        <v>0</v>
      </c>
      <c r="AW107" s="494">
        <f ca="1">('SUBSCRIBER BASE'!AX89*'MVLP INPUT'!$I91)*'MVLP INPUT'!$H115</f>
        <v>0</v>
      </c>
      <c r="AX107" s="494">
        <f ca="1">('SUBSCRIBER BASE'!AY89*'MVLP INPUT'!$I91)*'MVLP INPUT'!$H115</f>
        <v>0</v>
      </c>
      <c r="AY107" s="494">
        <f ca="1">('SUBSCRIBER BASE'!AZ89*'MVLP INPUT'!$I91)*'MVLP INPUT'!$H115</f>
        <v>0</v>
      </c>
      <c r="AZ107" s="494">
        <f ca="1">('SUBSCRIBER BASE'!BA89*'MVLP INPUT'!$I91)*'MVLP INPUT'!$H115</f>
        <v>0</v>
      </c>
      <c r="BA107" s="494">
        <f ca="1">('SUBSCRIBER BASE'!BB89*'MVLP INPUT'!$I91)*'MVLP INPUT'!$H115</f>
        <v>0</v>
      </c>
      <c r="BB107" s="494">
        <f ca="1">('SUBSCRIBER BASE'!BC89*'MVLP INPUT'!$I91)*'MVLP INPUT'!$H115</f>
        <v>0</v>
      </c>
      <c r="BC107" s="494">
        <f ca="1">('SUBSCRIBER BASE'!BD89*'MVLP INPUT'!$I91)*'MVLP INPUT'!$H115</f>
        <v>0</v>
      </c>
      <c r="BD107" s="494">
        <f ca="1">('SUBSCRIBER BASE'!BE89*'MVLP INPUT'!$I91)*'MVLP INPUT'!$H115</f>
        <v>0</v>
      </c>
      <c r="BE107" s="494">
        <f ca="1">('SUBSCRIBER BASE'!BF89*'MVLP INPUT'!$I91)*'MVLP INPUT'!$H115</f>
        <v>0</v>
      </c>
      <c r="BF107" s="494">
        <f ca="1">('SUBSCRIBER BASE'!BG89*'MVLP INPUT'!$I91)*'MVLP INPUT'!$H115</f>
        <v>0</v>
      </c>
      <c r="BG107" s="494">
        <f ca="1">('SUBSCRIBER BASE'!BH89*'MVLP INPUT'!$I91)*'MVLP INPUT'!$H115</f>
        <v>0</v>
      </c>
      <c r="BH107" s="494">
        <f ca="1">('SUBSCRIBER BASE'!BI89*'MVLP INPUT'!$I91)*'MVLP INPUT'!$H115</f>
        <v>0</v>
      </c>
      <c r="BI107" s="494">
        <f ca="1">('SUBSCRIBER BASE'!BJ89*'MVLP INPUT'!$I91)*'MVLP INPUT'!$H115</f>
        <v>0</v>
      </c>
      <c r="BJ107" s="494">
        <f ca="1">('SUBSCRIBER BASE'!BK89*'MVLP INPUT'!$I91)*'MVLP INPUT'!$H115</f>
        <v>0</v>
      </c>
      <c r="BK107" s="494">
        <f ca="1">('SUBSCRIBER BASE'!BL89*'MVLP INPUT'!$I91)*'MVLP INPUT'!$H115</f>
        <v>0</v>
      </c>
      <c r="BL107" s="494">
        <f ca="1">('SUBSCRIBER BASE'!BM89*'MVLP INPUT'!$I91)*'MVLP INPUT'!$H115</f>
        <v>0</v>
      </c>
      <c r="BM107" s="494">
        <f ca="1">('SUBSCRIBER BASE'!BN89*'MVLP INPUT'!$I91)*'MVLP INPUT'!$H115</f>
        <v>0</v>
      </c>
      <c r="BN107" s="494">
        <f ca="1">('SUBSCRIBER BASE'!BO89*'MVLP INPUT'!$I91)*'MVLP INPUT'!$H115</f>
        <v>0</v>
      </c>
      <c r="BO107" s="494">
        <f ca="1">('SUBSCRIBER BASE'!BP89*'MVLP INPUT'!$I91)*'MVLP INPUT'!$H115</f>
        <v>0</v>
      </c>
      <c r="BP107" s="494">
        <f ca="1">('SUBSCRIBER BASE'!BQ89*'MVLP INPUT'!$I91)*'MVLP INPUT'!$H115</f>
        <v>0</v>
      </c>
      <c r="BQ107" s="494">
        <f ca="1">('SUBSCRIBER BASE'!BR89*'MVLP INPUT'!$I91)*'MVLP INPUT'!$H115</f>
        <v>0</v>
      </c>
      <c r="BR107" s="494">
        <f ca="1">('SUBSCRIBER BASE'!BS89*'MVLP INPUT'!$I91)*'MVLP INPUT'!$H115</f>
        <v>0</v>
      </c>
    </row>
    <row r="108" spans="2:70" s="19" customFormat="1" ht="25" customHeight="1">
      <c r="B108" s="183" t="s">
        <v>59</v>
      </c>
      <c r="C108" s="495">
        <f>SUM(C109:C118)</f>
        <v>0</v>
      </c>
      <c r="D108" s="495">
        <f t="shared" ref="D108" si="153">SUM(D109:D118)</f>
        <v>0</v>
      </c>
      <c r="E108" s="495">
        <f t="shared" ref="E108" si="154">SUM(E109:E118)</f>
        <v>0</v>
      </c>
      <c r="F108" s="495">
        <f t="shared" ref="F108" si="155">SUM(F109:F118)</f>
        <v>0</v>
      </c>
      <c r="G108" s="495">
        <f t="shared" ref="G108" si="156">SUM(G109:G118)</f>
        <v>0</v>
      </c>
      <c r="H108" s="495">
        <f t="shared" ref="H108" si="157">SUM(H109:H118)</f>
        <v>0</v>
      </c>
      <c r="I108" s="495">
        <f t="shared" ref="I108" si="158">SUM(I109:I118)</f>
        <v>0</v>
      </c>
      <c r="J108" s="495">
        <f>SUM(J109:J118)</f>
        <v>0</v>
      </c>
      <c r="K108" s="495">
        <f ca="1">SUM(K109:K118)</f>
        <v>0</v>
      </c>
      <c r="L108" s="495">
        <f t="shared" ref="L108" ca="1" si="159">SUM(L109:L118)</f>
        <v>0</v>
      </c>
      <c r="M108" s="495">
        <f t="shared" ref="M108" ca="1" si="160">SUM(M109:M118)</f>
        <v>0</v>
      </c>
      <c r="N108" s="495">
        <f t="shared" ref="N108" ca="1" si="161">SUM(N109:N118)</f>
        <v>0</v>
      </c>
      <c r="O108" s="495">
        <f t="shared" ref="O108" ca="1" si="162">SUM(O109:O118)</f>
        <v>0</v>
      </c>
      <c r="P108" s="495">
        <f t="shared" ref="P108" ca="1" si="163">SUM(P109:P118)</f>
        <v>0</v>
      </c>
      <c r="Q108" s="495">
        <f t="shared" ref="Q108" ca="1" si="164">SUM(Q109:Q118)</f>
        <v>0</v>
      </c>
      <c r="R108" s="495">
        <f t="shared" ref="R108" ca="1" si="165">SUM(R109:R118)</f>
        <v>0</v>
      </c>
      <c r="S108" s="495">
        <f t="shared" ref="S108" ca="1" si="166">SUM(S109:S118)</f>
        <v>0</v>
      </c>
      <c r="T108" s="495">
        <f t="shared" ref="T108" ca="1" si="167">SUM(T109:T118)</f>
        <v>0</v>
      </c>
      <c r="U108" s="495">
        <f t="shared" ref="U108" ca="1" si="168">SUM(U109:U118)</f>
        <v>0</v>
      </c>
      <c r="V108" s="495">
        <f t="shared" ref="V108" ca="1" si="169">SUM(V109:V118)</f>
        <v>0</v>
      </c>
      <c r="W108" s="495">
        <f t="shared" ref="W108" ca="1" si="170">SUM(W109:W118)</f>
        <v>0</v>
      </c>
      <c r="X108" s="495">
        <f t="shared" ref="X108" ca="1" si="171">SUM(X109:X118)</f>
        <v>0</v>
      </c>
      <c r="Y108" s="495">
        <f t="shared" ref="Y108" ca="1" si="172">SUM(Y109:Y118)</f>
        <v>0</v>
      </c>
      <c r="Z108" s="495">
        <f t="shared" ref="Z108" ca="1" si="173">SUM(Z109:Z118)</f>
        <v>0</v>
      </c>
      <c r="AA108" s="495">
        <f t="shared" ref="AA108" ca="1" si="174">SUM(AA109:AA118)</f>
        <v>0</v>
      </c>
      <c r="AB108" s="495">
        <f t="shared" ref="AB108" ca="1" si="175">SUM(AB109:AB118)</f>
        <v>0</v>
      </c>
      <c r="AC108" s="495">
        <f t="shared" ref="AC108" ca="1" si="176">SUM(AC109:AC118)</f>
        <v>0</v>
      </c>
      <c r="AD108" s="495">
        <f t="shared" ref="AD108" ca="1" si="177">SUM(AD109:AD118)</f>
        <v>0</v>
      </c>
      <c r="AE108" s="495">
        <f t="shared" ref="AE108" ca="1" si="178">SUM(AE109:AE118)</f>
        <v>0</v>
      </c>
      <c r="AF108" s="495">
        <f t="shared" ref="AF108" ca="1" si="179">SUM(AF109:AF118)</f>
        <v>0</v>
      </c>
      <c r="AG108" s="495">
        <f t="shared" ref="AG108" ca="1" si="180">SUM(AG109:AG118)</f>
        <v>0</v>
      </c>
      <c r="AH108" s="495">
        <f t="shared" ref="AH108" ca="1" si="181">SUM(AH109:AH118)</f>
        <v>0</v>
      </c>
      <c r="AI108" s="495">
        <f t="shared" ref="AI108" ca="1" si="182">SUM(AI109:AI118)</f>
        <v>0</v>
      </c>
      <c r="AJ108" s="495">
        <f t="shared" ref="AJ108" ca="1" si="183">SUM(AJ109:AJ118)</f>
        <v>0</v>
      </c>
      <c r="AK108" s="495">
        <f t="shared" ref="AK108" ca="1" si="184">SUM(AK109:AK118)</f>
        <v>0</v>
      </c>
      <c r="AL108" s="495">
        <f t="shared" ref="AL108" ca="1" si="185">SUM(AL109:AL118)</f>
        <v>0</v>
      </c>
      <c r="AM108" s="495">
        <f t="shared" ref="AM108" ca="1" si="186">SUM(AM109:AM118)</f>
        <v>0</v>
      </c>
      <c r="AN108" s="495">
        <f t="shared" ref="AN108" ca="1" si="187">SUM(AN109:AN118)</f>
        <v>0</v>
      </c>
      <c r="AO108" s="495">
        <f t="shared" ref="AO108" ca="1" si="188">SUM(AO109:AO118)</f>
        <v>0</v>
      </c>
      <c r="AP108" s="495">
        <f t="shared" ref="AP108" ca="1" si="189">SUM(AP109:AP118)</f>
        <v>0</v>
      </c>
      <c r="AQ108" s="495">
        <f t="shared" ref="AQ108" ca="1" si="190">SUM(AQ109:AQ118)</f>
        <v>0</v>
      </c>
      <c r="AR108" s="495">
        <f t="shared" ref="AR108" ca="1" si="191">SUM(AR109:AR118)</f>
        <v>0</v>
      </c>
      <c r="AS108" s="495">
        <f t="shared" ref="AS108" ca="1" si="192">SUM(AS109:AS118)</f>
        <v>0</v>
      </c>
      <c r="AT108" s="495">
        <f t="shared" ref="AT108" ca="1" si="193">SUM(AT109:AT118)</f>
        <v>0</v>
      </c>
      <c r="AU108" s="495">
        <f t="shared" ref="AU108" ca="1" si="194">SUM(AU109:AU118)</f>
        <v>0</v>
      </c>
      <c r="AV108" s="495">
        <f t="shared" ref="AV108" ca="1" si="195">SUM(AV109:AV118)</f>
        <v>0</v>
      </c>
      <c r="AW108" s="495">
        <f t="shared" ref="AW108" ca="1" si="196">SUM(AW109:AW118)</f>
        <v>0</v>
      </c>
      <c r="AX108" s="495">
        <f t="shared" ref="AX108" ca="1" si="197">SUM(AX109:AX118)</f>
        <v>0</v>
      </c>
      <c r="AY108" s="495">
        <f t="shared" ref="AY108" ca="1" si="198">SUM(AY109:AY118)</f>
        <v>0</v>
      </c>
      <c r="AZ108" s="495">
        <f t="shared" ref="AZ108" ca="1" si="199">SUM(AZ109:AZ118)</f>
        <v>0</v>
      </c>
      <c r="BA108" s="495">
        <f t="shared" ref="BA108" ca="1" si="200">SUM(BA109:BA118)</f>
        <v>0</v>
      </c>
      <c r="BB108" s="495">
        <f t="shared" ref="BB108" ca="1" si="201">SUM(BB109:BB118)</f>
        <v>0</v>
      </c>
      <c r="BC108" s="495">
        <f t="shared" ref="BC108" ca="1" si="202">SUM(BC109:BC118)</f>
        <v>0</v>
      </c>
      <c r="BD108" s="495">
        <f t="shared" ref="BD108" ca="1" si="203">SUM(BD109:BD118)</f>
        <v>0</v>
      </c>
      <c r="BE108" s="495">
        <f t="shared" ref="BE108" ca="1" si="204">SUM(BE109:BE118)</f>
        <v>0</v>
      </c>
      <c r="BF108" s="495">
        <f t="shared" ref="BF108" ca="1" si="205">SUM(BF109:BF118)</f>
        <v>0</v>
      </c>
      <c r="BG108" s="495">
        <f t="shared" ref="BG108" ca="1" si="206">SUM(BG109:BG118)</f>
        <v>0</v>
      </c>
      <c r="BH108" s="495">
        <f t="shared" ref="BH108" ca="1" si="207">SUM(BH109:BH118)</f>
        <v>0</v>
      </c>
      <c r="BI108" s="495">
        <f t="shared" ref="BI108" ca="1" si="208">SUM(BI109:BI118)</f>
        <v>0</v>
      </c>
      <c r="BJ108" s="495">
        <f t="shared" ref="BJ108" ca="1" si="209">SUM(BJ109:BJ118)</f>
        <v>0</v>
      </c>
      <c r="BK108" s="495">
        <f t="shared" ref="BK108" ca="1" si="210">SUM(BK109:BK118)</f>
        <v>0</v>
      </c>
      <c r="BL108" s="495">
        <f t="shared" ref="BL108" ca="1" si="211">SUM(BL109:BL118)</f>
        <v>0</v>
      </c>
      <c r="BM108" s="495">
        <f t="shared" ref="BM108" ca="1" si="212">SUM(BM109:BM118)</f>
        <v>0</v>
      </c>
      <c r="BN108" s="495">
        <f t="shared" ref="BN108" ca="1" si="213">SUM(BN109:BN118)</f>
        <v>0</v>
      </c>
      <c r="BO108" s="495">
        <f t="shared" ref="BO108" ca="1" si="214">SUM(BO109:BO118)</f>
        <v>0</v>
      </c>
      <c r="BP108" s="495">
        <f t="shared" ref="BP108" ca="1" si="215">SUM(BP109:BP118)</f>
        <v>0</v>
      </c>
      <c r="BQ108" s="495">
        <f t="shared" ref="BQ108" ca="1" si="216">SUM(BQ109:BQ118)</f>
        <v>0</v>
      </c>
      <c r="BR108" s="495">
        <f t="shared" ref="BR108" ca="1" si="217">SUM(BR109:BR118)</f>
        <v>0</v>
      </c>
    </row>
    <row r="109" spans="2:70" ht="25" customHeight="1" outlineLevel="1">
      <c r="B109" s="24" t="str">
        <f>'MVLP INPUT'!D106</f>
        <v>MVLP1</v>
      </c>
      <c r="C109" s="494">
        <f>('SUBSCRIBER BASE'!C80*'MVLP INPUT'!$J82)*'MVLP INPUT'!$I106</f>
        <v>0</v>
      </c>
      <c r="D109" s="494">
        <f>('SUBSCRIBER BASE'!D80*'MVLP INPUT'!$J82)*'MVLP INPUT'!$I106</f>
        <v>0</v>
      </c>
      <c r="E109" s="494">
        <f>('SUBSCRIBER BASE'!E80*'MVLP INPUT'!$J82)*'MVLP INPUT'!$I106</f>
        <v>0</v>
      </c>
      <c r="F109" s="494">
        <f>('SUBSCRIBER BASE'!F80*'MVLP INPUT'!$J82)*'MVLP INPUT'!$I106</f>
        <v>0</v>
      </c>
      <c r="G109" s="494">
        <f>('SUBSCRIBER BASE'!G80*'MVLP INPUT'!$J82)*'MVLP INPUT'!$I106</f>
        <v>0</v>
      </c>
      <c r="H109" s="494">
        <f>('SUBSCRIBER BASE'!H80*'MVLP INPUT'!$J82)*'MVLP INPUT'!$I106</f>
        <v>0</v>
      </c>
      <c r="I109" s="494">
        <f>('SUBSCRIBER BASE'!I80*'MVLP INPUT'!$J82)*'MVLP INPUT'!$I106</f>
        <v>0</v>
      </c>
      <c r="J109" s="494">
        <f>('SUBSCRIBER BASE'!J80*'MVLP INPUT'!$J82)*'MVLP INPUT'!$I106</f>
        <v>0</v>
      </c>
      <c r="K109" s="494">
        <f ca="1">('SUBSCRIBER BASE'!L80*'MVLP INPUT'!$J82)*'MVLP INPUT'!$I106</f>
        <v>0</v>
      </c>
      <c r="L109" s="494">
        <f ca="1">('SUBSCRIBER BASE'!M80*'MVLP INPUT'!$J82)*'MVLP INPUT'!$I106</f>
        <v>0</v>
      </c>
      <c r="M109" s="494">
        <f ca="1">('SUBSCRIBER BASE'!N80*'MVLP INPUT'!$J82)*'MVLP INPUT'!$I106</f>
        <v>0</v>
      </c>
      <c r="N109" s="494">
        <f ca="1">('SUBSCRIBER BASE'!O80*'MVLP INPUT'!$J82)*'MVLP INPUT'!$I106</f>
        <v>0</v>
      </c>
      <c r="O109" s="494">
        <f ca="1">('SUBSCRIBER BASE'!P80*'MVLP INPUT'!$J82)*'MVLP INPUT'!$I106</f>
        <v>0</v>
      </c>
      <c r="P109" s="494">
        <f ca="1">('SUBSCRIBER BASE'!Q80*'MVLP INPUT'!$J82)*'MVLP INPUT'!$I106</f>
        <v>0</v>
      </c>
      <c r="Q109" s="494">
        <f ca="1">('SUBSCRIBER BASE'!R80*'MVLP INPUT'!$J82)*'MVLP INPUT'!$I106</f>
        <v>0</v>
      </c>
      <c r="R109" s="494">
        <f ca="1">('SUBSCRIBER BASE'!S80*'MVLP INPUT'!$J82)*'MVLP INPUT'!$I106</f>
        <v>0</v>
      </c>
      <c r="S109" s="494">
        <f ca="1">('SUBSCRIBER BASE'!T80*'MVLP INPUT'!$J82)*'MVLP INPUT'!$I106</f>
        <v>0</v>
      </c>
      <c r="T109" s="494">
        <f ca="1">('SUBSCRIBER BASE'!U80*'MVLP INPUT'!$J82)*'MVLP INPUT'!$I106</f>
        <v>0</v>
      </c>
      <c r="U109" s="494">
        <f ca="1">('SUBSCRIBER BASE'!V80*'MVLP INPUT'!$J82)*'MVLP INPUT'!$I106</f>
        <v>0</v>
      </c>
      <c r="V109" s="494">
        <f ca="1">('SUBSCRIBER BASE'!W80*'MVLP INPUT'!$J82)*'MVLP INPUT'!$I106</f>
        <v>0</v>
      </c>
      <c r="W109" s="494">
        <f ca="1">('SUBSCRIBER BASE'!X80*'MVLP INPUT'!$J82)*'MVLP INPUT'!$I106</f>
        <v>0</v>
      </c>
      <c r="X109" s="494">
        <f ca="1">('SUBSCRIBER BASE'!Y80*'MVLP INPUT'!$J82)*'MVLP INPUT'!$I106</f>
        <v>0</v>
      </c>
      <c r="Y109" s="494">
        <f ca="1">('SUBSCRIBER BASE'!Z80*'MVLP INPUT'!$J82)*'MVLP INPUT'!$I106</f>
        <v>0</v>
      </c>
      <c r="Z109" s="494">
        <f ca="1">('SUBSCRIBER BASE'!AA80*'MVLP INPUT'!$J82)*'MVLP INPUT'!$I106</f>
        <v>0</v>
      </c>
      <c r="AA109" s="494">
        <f ca="1">('SUBSCRIBER BASE'!AB80*'MVLP INPUT'!$J82)*'MVLP INPUT'!$I106</f>
        <v>0</v>
      </c>
      <c r="AB109" s="494">
        <f ca="1">('SUBSCRIBER BASE'!AC80*'MVLP INPUT'!$J82)*'MVLP INPUT'!$I106</f>
        <v>0</v>
      </c>
      <c r="AC109" s="494">
        <f ca="1">('SUBSCRIBER BASE'!AD80*'MVLP INPUT'!$J82)*'MVLP INPUT'!$I106</f>
        <v>0</v>
      </c>
      <c r="AD109" s="494">
        <f ca="1">('SUBSCRIBER BASE'!AE80*'MVLP INPUT'!$J82)*'MVLP INPUT'!$I106</f>
        <v>0</v>
      </c>
      <c r="AE109" s="494">
        <f ca="1">('SUBSCRIBER BASE'!AF80*'MVLP INPUT'!$J82)*'MVLP INPUT'!$I106</f>
        <v>0</v>
      </c>
      <c r="AF109" s="494">
        <f ca="1">('SUBSCRIBER BASE'!AG80*'MVLP INPUT'!$J82)*'MVLP INPUT'!$I106</f>
        <v>0</v>
      </c>
      <c r="AG109" s="494">
        <f ca="1">('SUBSCRIBER BASE'!AH80*'MVLP INPUT'!$J82)*'MVLP INPUT'!$I106</f>
        <v>0</v>
      </c>
      <c r="AH109" s="494">
        <f ca="1">('SUBSCRIBER BASE'!AI80*'MVLP INPUT'!$J82)*'MVLP INPUT'!$I106</f>
        <v>0</v>
      </c>
      <c r="AI109" s="494">
        <f ca="1">('SUBSCRIBER BASE'!AJ80*'MVLP INPUT'!$J82)*'MVLP INPUT'!$I106</f>
        <v>0</v>
      </c>
      <c r="AJ109" s="494">
        <f ca="1">('SUBSCRIBER BASE'!AK80*'MVLP INPUT'!$J82)*'MVLP INPUT'!$I106</f>
        <v>0</v>
      </c>
      <c r="AK109" s="494">
        <f ca="1">('SUBSCRIBER BASE'!AL80*'MVLP INPUT'!$J82)*'MVLP INPUT'!$I106</f>
        <v>0</v>
      </c>
      <c r="AL109" s="494">
        <f ca="1">('SUBSCRIBER BASE'!AM80*'MVLP INPUT'!$J82)*'MVLP INPUT'!$I106</f>
        <v>0</v>
      </c>
      <c r="AM109" s="494">
        <f ca="1">('SUBSCRIBER BASE'!AN80*'MVLP INPUT'!$J82)*'MVLP INPUT'!$I106</f>
        <v>0</v>
      </c>
      <c r="AN109" s="494">
        <f ca="1">('SUBSCRIBER BASE'!AO80*'MVLP INPUT'!$J82)*'MVLP INPUT'!$I106</f>
        <v>0</v>
      </c>
      <c r="AO109" s="494">
        <f ca="1">('SUBSCRIBER BASE'!AP80*'MVLP INPUT'!$J82)*'MVLP INPUT'!$I106</f>
        <v>0</v>
      </c>
      <c r="AP109" s="494">
        <f ca="1">('SUBSCRIBER BASE'!AQ80*'MVLP INPUT'!$J82)*'MVLP INPUT'!$I106</f>
        <v>0</v>
      </c>
      <c r="AQ109" s="494">
        <f ca="1">('SUBSCRIBER BASE'!AR80*'MVLP INPUT'!$J82)*'MVLP INPUT'!$I106</f>
        <v>0</v>
      </c>
      <c r="AR109" s="494">
        <f ca="1">('SUBSCRIBER BASE'!AS80*'MVLP INPUT'!$J82)*'MVLP INPUT'!$I106</f>
        <v>0</v>
      </c>
      <c r="AS109" s="494">
        <f ca="1">('SUBSCRIBER BASE'!AT80*'MVLP INPUT'!$J82)*'MVLP INPUT'!$I106</f>
        <v>0</v>
      </c>
      <c r="AT109" s="494">
        <f ca="1">('SUBSCRIBER BASE'!AU80*'MVLP INPUT'!$J82)*'MVLP INPUT'!$I106</f>
        <v>0</v>
      </c>
      <c r="AU109" s="494">
        <f ca="1">('SUBSCRIBER BASE'!AV80*'MVLP INPUT'!$J82)*'MVLP INPUT'!$I106</f>
        <v>0</v>
      </c>
      <c r="AV109" s="494">
        <f ca="1">('SUBSCRIBER BASE'!AW80*'MVLP INPUT'!$J82)*'MVLP INPUT'!$I106</f>
        <v>0</v>
      </c>
      <c r="AW109" s="494">
        <f ca="1">('SUBSCRIBER BASE'!AX80*'MVLP INPUT'!$J82)*'MVLP INPUT'!$I106</f>
        <v>0</v>
      </c>
      <c r="AX109" s="494">
        <f ca="1">('SUBSCRIBER BASE'!AY80*'MVLP INPUT'!$J82)*'MVLP INPUT'!$I106</f>
        <v>0</v>
      </c>
      <c r="AY109" s="494">
        <f ca="1">('SUBSCRIBER BASE'!AZ80*'MVLP INPUT'!$J82)*'MVLP INPUT'!$I106</f>
        <v>0</v>
      </c>
      <c r="AZ109" s="494">
        <f ca="1">('SUBSCRIBER BASE'!BA80*'MVLP INPUT'!$J82)*'MVLP INPUT'!$I106</f>
        <v>0</v>
      </c>
      <c r="BA109" s="494">
        <f ca="1">('SUBSCRIBER BASE'!BB80*'MVLP INPUT'!$J82)*'MVLP INPUT'!$I106</f>
        <v>0</v>
      </c>
      <c r="BB109" s="494">
        <f ca="1">('SUBSCRIBER BASE'!BC80*'MVLP INPUT'!$J82)*'MVLP INPUT'!$I106</f>
        <v>0</v>
      </c>
      <c r="BC109" s="494">
        <f ca="1">('SUBSCRIBER BASE'!BD80*'MVLP INPUT'!$J82)*'MVLP INPUT'!$I106</f>
        <v>0</v>
      </c>
      <c r="BD109" s="494">
        <f ca="1">('SUBSCRIBER BASE'!BE80*'MVLP INPUT'!$J82)*'MVLP INPUT'!$I106</f>
        <v>0</v>
      </c>
      <c r="BE109" s="494">
        <f ca="1">('SUBSCRIBER BASE'!BF80*'MVLP INPUT'!$J82)*'MVLP INPUT'!$I106</f>
        <v>0</v>
      </c>
      <c r="BF109" s="494">
        <f ca="1">('SUBSCRIBER BASE'!BG80*'MVLP INPUT'!$J82)*'MVLP INPUT'!$I106</f>
        <v>0</v>
      </c>
      <c r="BG109" s="494">
        <f ca="1">('SUBSCRIBER BASE'!BH80*'MVLP INPUT'!$J82)*'MVLP INPUT'!$I106</f>
        <v>0</v>
      </c>
      <c r="BH109" s="494">
        <f ca="1">('SUBSCRIBER BASE'!BI80*'MVLP INPUT'!$J82)*'MVLP INPUT'!$I106</f>
        <v>0</v>
      </c>
      <c r="BI109" s="494">
        <f ca="1">('SUBSCRIBER BASE'!BJ80*'MVLP INPUT'!$J82)*'MVLP INPUT'!$I106</f>
        <v>0</v>
      </c>
      <c r="BJ109" s="494">
        <f ca="1">('SUBSCRIBER BASE'!BK80*'MVLP INPUT'!$J82)*'MVLP INPUT'!$I106</f>
        <v>0</v>
      </c>
      <c r="BK109" s="494">
        <f ca="1">('SUBSCRIBER BASE'!BL80*'MVLP INPUT'!$J82)*'MVLP INPUT'!$I106</f>
        <v>0</v>
      </c>
      <c r="BL109" s="494">
        <f ca="1">('SUBSCRIBER BASE'!BM80*'MVLP INPUT'!$J82)*'MVLP INPUT'!$I106</f>
        <v>0</v>
      </c>
      <c r="BM109" s="494">
        <f ca="1">('SUBSCRIBER BASE'!BN80*'MVLP INPUT'!$J82)*'MVLP INPUT'!$I106</f>
        <v>0</v>
      </c>
      <c r="BN109" s="494">
        <f ca="1">('SUBSCRIBER BASE'!BO80*'MVLP INPUT'!$J82)*'MVLP INPUT'!$I106</f>
        <v>0</v>
      </c>
      <c r="BO109" s="494">
        <f ca="1">('SUBSCRIBER BASE'!BP80*'MVLP INPUT'!$J82)*'MVLP INPUT'!$I106</f>
        <v>0</v>
      </c>
      <c r="BP109" s="494">
        <f ca="1">('SUBSCRIBER BASE'!BQ80*'MVLP INPUT'!$J82)*'MVLP INPUT'!$I106</f>
        <v>0</v>
      </c>
      <c r="BQ109" s="494">
        <f ca="1">('SUBSCRIBER BASE'!BR80*'MVLP INPUT'!$J82)*'MVLP INPUT'!$I106</f>
        <v>0</v>
      </c>
      <c r="BR109" s="494">
        <f ca="1">('SUBSCRIBER BASE'!BS80*'MVLP INPUT'!$J82)*'MVLP INPUT'!$I106</f>
        <v>0</v>
      </c>
    </row>
    <row r="110" spans="2:70" ht="25" customHeight="1" outlineLevel="1">
      <c r="B110" s="24" t="str">
        <f>'MVLP INPUT'!D107</f>
        <v>MVLP2</v>
      </c>
      <c r="C110" s="494">
        <f>('SUBSCRIBER BASE'!C81*'MVLP INPUT'!$J83)*'MVLP INPUT'!$I107</f>
        <v>0</v>
      </c>
      <c r="D110" s="494">
        <f>('SUBSCRIBER BASE'!D81*'MVLP INPUT'!$J83)*'MVLP INPUT'!$I107</f>
        <v>0</v>
      </c>
      <c r="E110" s="494">
        <f>('SUBSCRIBER BASE'!E81*'MVLP INPUT'!$J83)*'MVLP INPUT'!$I107</f>
        <v>0</v>
      </c>
      <c r="F110" s="494">
        <f>('SUBSCRIBER BASE'!F81*'MVLP INPUT'!$J83)*'MVLP INPUT'!$I107</f>
        <v>0</v>
      </c>
      <c r="G110" s="494">
        <f>('SUBSCRIBER BASE'!G81*'MVLP INPUT'!$J83)*'MVLP INPUT'!$I107</f>
        <v>0</v>
      </c>
      <c r="H110" s="494">
        <f>('SUBSCRIBER BASE'!H81*'MVLP INPUT'!$J83)*'MVLP INPUT'!$I107</f>
        <v>0</v>
      </c>
      <c r="I110" s="494">
        <f>('SUBSCRIBER BASE'!I81*'MVLP INPUT'!$J83)*'MVLP INPUT'!$I107</f>
        <v>0</v>
      </c>
      <c r="J110" s="494">
        <f>('SUBSCRIBER BASE'!J81*'MVLP INPUT'!$J83)*'MVLP INPUT'!$I107</f>
        <v>0</v>
      </c>
      <c r="K110" s="494">
        <f ca="1">('SUBSCRIBER BASE'!L81*'MVLP INPUT'!$J83)*'MVLP INPUT'!$I107</f>
        <v>0</v>
      </c>
      <c r="L110" s="494">
        <f ca="1">('SUBSCRIBER BASE'!M81*'MVLP INPUT'!$J83)*'MVLP INPUT'!$I107</f>
        <v>0</v>
      </c>
      <c r="M110" s="494">
        <f ca="1">('SUBSCRIBER BASE'!N81*'MVLP INPUT'!$J83)*'MVLP INPUT'!$I107</f>
        <v>0</v>
      </c>
      <c r="N110" s="494">
        <f ca="1">('SUBSCRIBER BASE'!O81*'MVLP INPUT'!$J83)*'MVLP INPUT'!$I107</f>
        <v>0</v>
      </c>
      <c r="O110" s="494">
        <f ca="1">('SUBSCRIBER BASE'!P81*'MVLP INPUT'!$J83)*'MVLP INPUT'!$I107</f>
        <v>0</v>
      </c>
      <c r="P110" s="494">
        <f ca="1">('SUBSCRIBER BASE'!Q81*'MVLP INPUT'!$J83)*'MVLP INPUT'!$I107</f>
        <v>0</v>
      </c>
      <c r="Q110" s="494">
        <f ca="1">('SUBSCRIBER BASE'!R81*'MVLP INPUT'!$J83)*'MVLP INPUT'!$I107</f>
        <v>0</v>
      </c>
      <c r="R110" s="494">
        <f ca="1">('SUBSCRIBER BASE'!S81*'MVLP INPUT'!$J83)*'MVLP INPUT'!$I107</f>
        <v>0</v>
      </c>
      <c r="S110" s="494">
        <f ca="1">('SUBSCRIBER BASE'!T81*'MVLP INPUT'!$J83)*'MVLP INPUT'!$I107</f>
        <v>0</v>
      </c>
      <c r="T110" s="494">
        <f ca="1">('SUBSCRIBER BASE'!U81*'MVLP INPUT'!$J83)*'MVLP INPUT'!$I107</f>
        <v>0</v>
      </c>
      <c r="U110" s="494">
        <f ca="1">('SUBSCRIBER BASE'!V81*'MVLP INPUT'!$J83)*'MVLP INPUT'!$I107</f>
        <v>0</v>
      </c>
      <c r="V110" s="494">
        <f ca="1">('SUBSCRIBER BASE'!W81*'MVLP INPUT'!$J83)*'MVLP INPUT'!$I107</f>
        <v>0</v>
      </c>
      <c r="W110" s="494">
        <f ca="1">('SUBSCRIBER BASE'!X81*'MVLP INPUT'!$J83)*'MVLP INPUT'!$I107</f>
        <v>0</v>
      </c>
      <c r="X110" s="494">
        <f ca="1">('SUBSCRIBER BASE'!Y81*'MVLP INPUT'!$J83)*'MVLP INPUT'!$I107</f>
        <v>0</v>
      </c>
      <c r="Y110" s="494">
        <f ca="1">('SUBSCRIBER BASE'!Z81*'MVLP INPUT'!$J83)*'MVLP INPUT'!$I107</f>
        <v>0</v>
      </c>
      <c r="Z110" s="494">
        <f ca="1">('SUBSCRIBER BASE'!AA81*'MVLP INPUT'!$J83)*'MVLP INPUT'!$I107</f>
        <v>0</v>
      </c>
      <c r="AA110" s="494">
        <f ca="1">('SUBSCRIBER BASE'!AB81*'MVLP INPUT'!$J83)*'MVLP INPUT'!$I107</f>
        <v>0</v>
      </c>
      <c r="AB110" s="494">
        <f ca="1">('SUBSCRIBER BASE'!AC81*'MVLP INPUT'!$J83)*'MVLP INPUT'!$I107</f>
        <v>0</v>
      </c>
      <c r="AC110" s="494">
        <f ca="1">('SUBSCRIBER BASE'!AD81*'MVLP INPUT'!$J83)*'MVLP INPUT'!$I107</f>
        <v>0</v>
      </c>
      <c r="AD110" s="494">
        <f ca="1">('SUBSCRIBER BASE'!AE81*'MVLP INPUT'!$J83)*'MVLP INPUT'!$I107</f>
        <v>0</v>
      </c>
      <c r="AE110" s="494">
        <f ca="1">('SUBSCRIBER BASE'!AF81*'MVLP INPUT'!$J83)*'MVLP INPUT'!$I107</f>
        <v>0</v>
      </c>
      <c r="AF110" s="494">
        <f ca="1">('SUBSCRIBER BASE'!AG81*'MVLP INPUT'!$J83)*'MVLP INPUT'!$I107</f>
        <v>0</v>
      </c>
      <c r="AG110" s="494">
        <f ca="1">('SUBSCRIBER BASE'!AH81*'MVLP INPUT'!$J83)*'MVLP INPUT'!$I107</f>
        <v>0</v>
      </c>
      <c r="AH110" s="494">
        <f ca="1">('SUBSCRIBER BASE'!AI81*'MVLP INPUT'!$J83)*'MVLP INPUT'!$I107</f>
        <v>0</v>
      </c>
      <c r="AI110" s="494">
        <f ca="1">('SUBSCRIBER BASE'!AJ81*'MVLP INPUT'!$J83)*'MVLP INPUT'!$I107</f>
        <v>0</v>
      </c>
      <c r="AJ110" s="494">
        <f ca="1">('SUBSCRIBER BASE'!AK81*'MVLP INPUT'!$J83)*'MVLP INPUT'!$I107</f>
        <v>0</v>
      </c>
      <c r="AK110" s="494">
        <f ca="1">('SUBSCRIBER BASE'!AL81*'MVLP INPUT'!$J83)*'MVLP INPUT'!$I107</f>
        <v>0</v>
      </c>
      <c r="AL110" s="494">
        <f ca="1">('SUBSCRIBER BASE'!AM81*'MVLP INPUT'!$J83)*'MVLP INPUT'!$I107</f>
        <v>0</v>
      </c>
      <c r="AM110" s="494">
        <f ca="1">('SUBSCRIBER BASE'!AN81*'MVLP INPUT'!$J83)*'MVLP INPUT'!$I107</f>
        <v>0</v>
      </c>
      <c r="AN110" s="494">
        <f ca="1">('SUBSCRIBER BASE'!AO81*'MVLP INPUT'!$J83)*'MVLP INPUT'!$I107</f>
        <v>0</v>
      </c>
      <c r="AO110" s="494">
        <f ca="1">('SUBSCRIBER BASE'!AP81*'MVLP INPUT'!$J83)*'MVLP INPUT'!$I107</f>
        <v>0</v>
      </c>
      <c r="AP110" s="494">
        <f ca="1">('SUBSCRIBER BASE'!AQ81*'MVLP INPUT'!$J83)*'MVLP INPUT'!$I107</f>
        <v>0</v>
      </c>
      <c r="AQ110" s="494">
        <f ca="1">('SUBSCRIBER BASE'!AR81*'MVLP INPUT'!$J83)*'MVLP INPUT'!$I107</f>
        <v>0</v>
      </c>
      <c r="AR110" s="494">
        <f ca="1">('SUBSCRIBER BASE'!AS81*'MVLP INPUT'!$J83)*'MVLP INPUT'!$I107</f>
        <v>0</v>
      </c>
      <c r="AS110" s="494">
        <f ca="1">('SUBSCRIBER BASE'!AT81*'MVLP INPUT'!$J83)*'MVLP INPUT'!$I107</f>
        <v>0</v>
      </c>
      <c r="AT110" s="494">
        <f ca="1">('SUBSCRIBER BASE'!AU81*'MVLP INPUT'!$J83)*'MVLP INPUT'!$I107</f>
        <v>0</v>
      </c>
      <c r="AU110" s="494">
        <f ca="1">('SUBSCRIBER BASE'!AV81*'MVLP INPUT'!$J83)*'MVLP INPUT'!$I107</f>
        <v>0</v>
      </c>
      <c r="AV110" s="494">
        <f ca="1">('SUBSCRIBER BASE'!AW81*'MVLP INPUT'!$J83)*'MVLP INPUT'!$I107</f>
        <v>0</v>
      </c>
      <c r="AW110" s="494">
        <f ca="1">('SUBSCRIBER BASE'!AX81*'MVLP INPUT'!$J83)*'MVLP INPUT'!$I107</f>
        <v>0</v>
      </c>
      <c r="AX110" s="494">
        <f ca="1">('SUBSCRIBER BASE'!AY81*'MVLP INPUT'!$J83)*'MVLP INPUT'!$I107</f>
        <v>0</v>
      </c>
      <c r="AY110" s="494">
        <f ca="1">('SUBSCRIBER BASE'!AZ81*'MVLP INPUT'!$J83)*'MVLP INPUT'!$I107</f>
        <v>0</v>
      </c>
      <c r="AZ110" s="494">
        <f ca="1">('SUBSCRIBER BASE'!BA81*'MVLP INPUT'!$J83)*'MVLP INPUT'!$I107</f>
        <v>0</v>
      </c>
      <c r="BA110" s="494">
        <f ca="1">('SUBSCRIBER BASE'!BB81*'MVLP INPUT'!$J83)*'MVLP INPUT'!$I107</f>
        <v>0</v>
      </c>
      <c r="BB110" s="494">
        <f ca="1">('SUBSCRIBER BASE'!BC81*'MVLP INPUT'!$J83)*'MVLP INPUT'!$I107</f>
        <v>0</v>
      </c>
      <c r="BC110" s="494">
        <f ca="1">('SUBSCRIBER BASE'!BD81*'MVLP INPUT'!$J83)*'MVLP INPUT'!$I107</f>
        <v>0</v>
      </c>
      <c r="BD110" s="494">
        <f ca="1">('SUBSCRIBER BASE'!BE81*'MVLP INPUT'!$J83)*'MVLP INPUT'!$I107</f>
        <v>0</v>
      </c>
      <c r="BE110" s="494">
        <f ca="1">('SUBSCRIBER BASE'!BF81*'MVLP INPUT'!$J83)*'MVLP INPUT'!$I107</f>
        <v>0</v>
      </c>
      <c r="BF110" s="494">
        <f ca="1">('SUBSCRIBER BASE'!BG81*'MVLP INPUT'!$J83)*'MVLP INPUT'!$I107</f>
        <v>0</v>
      </c>
      <c r="BG110" s="494">
        <f ca="1">('SUBSCRIBER BASE'!BH81*'MVLP INPUT'!$J83)*'MVLP INPUT'!$I107</f>
        <v>0</v>
      </c>
      <c r="BH110" s="494">
        <f ca="1">('SUBSCRIBER BASE'!BI81*'MVLP INPUT'!$J83)*'MVLP INPUT'!$I107</f>
        <v>0</v>
      </c>
      <c r="BI110" s="494">
        <f ca="1">('SUBSCRIBER BASE'!BJ81*'MVLP INPUT'!$J83)*'MVLP INPUT'!$I107</f>
        <v>0</v>
      </c>
      <c r="BJ110" s="494">
        <f ca="1">('SUBSCRIBER BASE'!BK81*'MVLP INPUT'!$J83)*'MVLP INPUT'!$I107</f>
        <v>0</v>
      </c>
      <c r="BK110" s="494">
        <f ca="1">('SUBSCRIBER BASE'!BL81*'MVLP INPUT'!$J83)*'MVLP INPUT'!$I107</f>
        <v>0</v>
      </c>
      <c r="BL110" s="494">
        <f ca="1">('SUBSCRIBER BASE'!BM81*'MVLP INPUT'!$J83)*'MVLP INPUT'!$I107</f>
        <v>0</v>
      </c>
      <c r="BM110" s="494">
        <f ca="1">('SUBSCRIBER BASE'!BN81*'MVLP INPUT'!$J83)*'MVLP INPUT'!$I107</f>
        <v>0</v>
      </c>
      <c r="BN110" s="494">
        <f ca="1">('SUBSCRIBER BASE'!BO81*'MVLP INPUT'!$J83)*'MVLP INPUT'!$I107</f>
        <v>0</v>
      </c>
      <c r="BO110" s="494">
        <f ca="1">('SUBSCRIBER BASE'!BP81*'MVLP INPUT'!$J83)*'MVLP INPUT'!$I107</f>
        <v>0</v>
      </c>
      <c r="BP110" s="494">
        <f ca="1">('SUBSCRIBER BASE'!BQ81*'MVLP INPUT'!$J83)*'MVLP INPUT'!$I107</f>
        <v>0</v>
      </c>
      <c r="BQ110" s="494">
        <f ca="1">('SUBSCRIBER BASE'!BR81*'MVLP INPUT'!$J83)*'MVLP INPUT'!$I107</f>
        <v>0</v>
      </c>
      <c r="BR110" s="494">
        <f ca="1">('SUBSCRIBER BASE'!BS81*'MVLP INPUT'!$J83)*'MVLP INPUT'!$I107</f>
        <v>0</v>
      </c>
    </row>
    <row r="111" spans="2:70" ht="25" customHeight="1" outlineLevel="1">
      <c r="B111" s="24" t="str">
        <f>'MVLP INPUT'!D108</f>
        <v>MVLP3</v>
      </c>
      <c r="C111" s="494">
        <f>('SUBSCRIBER BASE'!C82*'MVLP INPUT'!$J84)*'MVLP INPUT'!$I108</f>
        <v>0</v>
      </c>
      <c r="D111" s="494">
        <f>('SUBSCRIBER BASE'!D82*'MVLP INPUT'!$J84)*'MVLP INPUT'!$I108</f>
        <v>0</v>
      </c>
      <c r="E111" s="494">
        <f>('SUBSCRIBER BASE'!E82*'MVLP INPUT'!$J84)*'MVLP INPUT'!$I108</f>
        <v>0</v>
      </c>
      <c r="F111" s="494">
        <f>('SUBSCRIBER BASE'!F82*'MVLP INPUT'!$J84)*'MVLP INPUT'!$I108</f>
        <v>0</v>
      </c>
      <c r="G111" s="494">
        <f>('SUBSCRIBER BASE'!G82*'MVLP INPUT'!$J84)*'MVLP INPUT'!$I108</f>
        <v>0</v>
      </c>
      <c r="H111" s="494">
        <f>('SUBSCRIBER BASE'!H82*'MVLP INPUT'!$J84)*'MVLP INPUT'!$I108</f>
        <v>0</v>
      </c>
      <c r="I111" s="494">
        <f>('SUBSCRIBER BASE'!I82*'MVLP INPUT'!$J84)*'MVLP INPUT'!$I108</f>
        <v>0</v>
      </c>
      <c r="J111" s="494">
        <f>('SUBSCRIBER BASE'!J82*'MVLP INPUT'!$J84)*'MVLP INPUT'!$I108</f>
        <v>0</v>
      </c>
      <c r="K111" s="494">
        <f ca="1">('SUBSCRIBER BASE'!L82*'MVLP INPUT'!$J84)*'MVLP INPUT'!$I108</f>
        <v>0</v>
      </c>
      <c r="L111" s="494">
        <f ca="1">('SUBSCRIBER BASE'!M82*'MVLP INPUT'!$J84)*'MVLP INPUT'!$I108</f>
        <v>0</v>
      </c>
      <c r="M111" s="494">
        <f ca="1">('SUBSCRIBER BASE'!N82*'MVLP INPUT'!$J84)*'MVLP INPUT'!$I108</f>
        <v>0</v>
      </c>
      <c r="N111" s="494">
        <f ca="1">('SUBSCRIBER BASE'!O82*'MVLP INPUT'!$J84)*'MVLP INPUT'!$I108</f>
        <v>0</v>
      </c>
      <c r="O111" s="494">
        <f ca="1">('SUBSCRIBER BASE'!P82*'MVLP INPUT'!$J84)*'MVLP INPUT'!$I108</f>
        <v>0</v>
      </c>
      <c r="P111" s="494">
        <f ca="1">('SUBSCRIBER BASE'!Q82*'MVLP INPUT'!$J84)*'MVLP INPUT'!$I108</f>
        <v>0</v>
      </c>
      <c r="Q111" s="494">
        <f ca="1">('SUBSCRIBER BASE'!R82*'MVLP INPUT'!$J84)*'MVLP INPUT'!$I108</f>
        <v>0</v>
      </c>
      <c r="R111" s="494">
        <f ca="1">('SUBSCRIBER BASE'!S82*'MVLP INPUT'!$J84)*'MVLP INPUT'!$I108</f>
        <v>0</v>
      </c>
      <c r="S111" s="494">
        <f ca="1">('SUBSCRIBER BASE'!T82*'MVLP INPUT'!$J84)*'MVLP INPUT'!$I108</f>
        <v>0</v>
      </c>
      <c r="T111" s="494">
        <f ca="1">('SUBSCRIBER BASE'!U82*'MVLP INPUT'!$J84)*'MVLP INPUT'!$I108</f>
        <v>0</v>
      </c>
      <c r="U111" s="494">
        <f ca="1">('SUBSCRIBER BASE'!V82*'MVLP INPUT'!$J84)*'MVLP INPUT'!$I108</f>
        <v>0</v>
      </c>
      <c r="V111" s="494">
        <f ca="1">('SUBSCRIBER BASE'!W82*'MVLP INPUT'!$J84)*'MVLP INPUT'!$I108</f>
        <v>0</v>
      </c>
      <c r="W111" s="494">
        <f ca="1">('SUBSCRIBER BASE'!X82*'MVLP INPUT'!$J84)*'MVLP INPUT'!$I108</f>
        <v>0</v>
      </c>
      <c r="X111" s="494">
        <f ca="1">('SUBSCRIBER BASE'!Y82*'MVLP INPUT'!$J84)*'MVLP INPUT'!$I108</f>
        <v>0</v>
      </c>
      <c r="Y111" s="494">
        <f ca="1">('SUBSCRIBER BASE'!Z82*'MVLP INPUT'!$J84)*'MVLP INPUT'!$I108</f>
        <v>0</v>
      </c>
      <c r="Z111" s="494">
        <f ca="1">('SUBSCRIBER BASE'!AA82*'MVLP INPUT'!$J84)*'MVLP INPUT'!$I108</f>
        <v>0</v>
      </c>
      <c r="AA111" s="494">
        <f ca="1">('SUBSCRIBER BASE'!AB82*'MVLP INPUT'!$J84)*'MVLP INPUT'!$I108</f>
        <v>0</v>
      </c>
      <c r="AB111" s="494">
        <f ca="1">('SUBSCRIBER BASE'!AC82*'MVLP INPUT'!$J84)*'MVLP INPUT'!$I108</f>
        <v>0</v>
      </c>
      <c r="AC111" s="494">
        <f ca="1">('SUBSCRIBER BASE'!AD82*'MVLP INPUT'!$J84)*'MVLP INPUT'!$I108</f>
        <v>0</v>
      </c>
      <c r="AD111" s="494">
        <f ca="1">('SUBSCRIBER BASE'!AE82*'MVLP INPUT'!$J84)*'MVLP INPUT'!$I108</f>
        <v>0</v>
      </c>
      <c r="AE111" s="494">
        <f ca="1">('SUBSCRIBER BASE'!AF82*'MVLP INPUT'!$J84)*'MVLP INPUT'!$I108</f>
        <v>0</v>
      </c>
      <c r="AF111" s="494">
        <f ca="1">('SUBSCRIBER BASE'!AG82*'MVLP INPUT'!$J84)*'MVLP INPUT'!$I108</f>
        <v>0</v>
      </c>
      <c r="AG111" s="494">
        <f ca="1">('SUBSCRIBER BASE'!AH82*'MVLP INPUT'!$J84)*'MVLP INPUT'!$I108</f>
        <v>0</v>
      </c>
      <c r="AH111" s="494">
        <f ca="1">('SUBSCRIBER BASE'!AI82*'MVLP INPUT'!$J84)*'MVLP INPUT'!$I108</f>
        <v>0</v>
      </c>
      <c r="AI111" s="494">
        <f ca="1">('SUBSCRIBER BASE'!AJ82*'MVLP INPUT'!$J84)*'MVLP INPUT'!$I108</f>
        <v>0</v>
      </c>
      <c r="AJ111" s="494">
        <f ca="1">('SUBSCRIBER BASE'!AK82*'MVLP INPUT'!$J84)*'MVLP INPUT'!$I108</f>
        <v>0</v>
      </c>
      <c r="AK111" s="494">
        <f ca="1">('SUBSCRIBER BASE'!AL82*'MVLP INPUT'!$J84)*'MVLP INPUT'!$I108</f>
        <v>0</v>
      </c>
      <c r="AL111" s="494">
        <f ca="1">('SUBSCRIBER BASE'!AM82*'MVLP INPUT'!$J84)*'MVLP INPUT'!$I108</f>
        <v>0</v>
      </c>
      <c r="AM111" s="494">
        <f ca="1">('SUBSCRIBER BASE'!AN82*'MVLP INPUT'!$J84)*'MVLP INPUT'!$I108</f>
        <v>0</v>
      </c>
      <c r="AN111" s="494">
        <f ca="1">('SUBSCRIBER BASE'!AO82*'MVLP INPUT'!$J84)*'MVLP INPUT'!$I108</f>
        <v>0</v>
      </c>
      <c r="AO111" s="494">
        <f ca="1">('SUBSCRIBER BASE'!AP82*'MVLP INPUT'!$J84)*'MVLP INPUT'!$I108</f>
        <v>0</v>
      </c>
      <c r="AP111" s="494">
        <f ca="1">('SUBSCRIBER BASE'!AQ82*'MVLP INPUT'!$J84)*'MVLP INPUT'!$I108</f>
        <v>0</v>
      </c>
      <c r="AQ111" s="494">
        <f ca="1">('SUBSCRIBER BASE'!AR82*'MVLP INPUT'!$J84)*'MVLP INPUT'!$I108</f>
        <v>0</v>
      </c>
      <c r="AR111" s="494">
        <f ca="1">('SUBSCRIBER BASE'!AS82*'MVLP INPUT'!$J84)*'MVLP INPUT'!$I108</f>
        <v>0</v>
      </c>
      <c r="AS111" s="494">
        <f ca="1">('SUBSCRIBER BASE'!AT82*'MVLP INPUT'!$J84)*'MVLP INPUT'!$I108</f>
        <v>0</v>
      </c>
      <c r="AT111" s="494">
        <f ca="1">('SUBSCRIBER BASE'!AU82*'MVLP INPUT'!$J84)*'MVLP INPUT'!$I108</f>
        <v>0</v>
      </c>
      <c r="AU111" s="494">
        <f ca="1">('SUBSCRIBER BASE'!AV82*'MVLP INPUT'!$J84)*'MVLP INPUT'!$I108</f>
        <v>0</v>
      </c>
      <c r="AV111" s="494">
        <f ca="1">('SUBSCRIBER BASE'!AW82*'MVLP INPUT'!$J84)*'MVLP INPUT'!$I108</f>
        <v>0</v>
      </c>
      <c r="AW111" s="494">
        <f ca="1">('SUBSCRIBER BASE'!AX82*'MVLP INPUT'!$J84)*'MVLP INPUT'!$I108</f>
        <v>0</v>
      </c>
      <c r="AX111" s="494">
        <f ca="1">('SUBSCRIBER BASE'!AY82*'MVLP INPUT'!$J84)*'MVLP INPUT'!$I108</f>
        <v>0</v>
      </c>
      <c r="AY111" s="494">
        <f ca="1">('SUBSCRIBER BASE'!AZ82*'MVLP INPUT'!$J84)*'MVLP INPUT'!$I108</f>
        <v>0</v>
      </c>
      <c r="AZ111" s="494">
        <f ca="1">('SUBSCRIBER BASE'!BA82*'MVLP INPUT'!$J84)*'MVLP INPUT'!$I108</f>
        <v>0</v>
      </c>
      <c r="BA111" s="494">
        <f ca="1">('SUBSCRIBER BASE'!BB82*'MVLP INPUT'!$J84)*'MVLP INPUT'!$I108</f>
        <v>0</v>
      </c>
      <c r="BB111" s="494">
        <f ca="1">('SUBSCRIBER BASE'!BC82*'MVLP INPUT'!$J84)*'MVLP INPUT'!$I108</f>
        <v>0</v>
      </c>
      <c r="BC111" s="494">
        <f ca="1">('SUBSCRIBER BASE'!BD82*'MVLP INPUT'!$J84)*'MVLP INPUT'!$I108</f>
        <v>0</v>
      </c>
      <c r="BD111" s="494">
        <f ca="1">('SUBSCRIBER BASE'!BE82*'MVLP INPUT'!$J84)*'MVLP INPUT'!$I108</f>
        <v>0</v>
      </c>
      <c r="BE111" s="494">
        <f ca="1">('SUBSCRIBER BASE'!BF82*'MVLP INPUT'!$J84)*'MVLP INPUT'!$I108</f>
        <v>0</v>
      </c>
      <c r="BF111" s="494">
        <f ca="1">('SUBSCRIBER BASE'!BG82*'MVLP INPUT'!$J84)*'MVLP INPUT'!$I108</f>
        <v>0</v>
      </c>
      <c r="BG111" s="494">
        <f ca="1">('SUBSCRIBER BASE'!BH82*'MVLP INPUT'!$J84)*'MVLP INPUT'!$I108</f>
        <v>0</v>
      </c>
      <c r="BH111" s="494">
        <f ca="1">('SUBSCRIBER BASE'!BI82*'MVLP INPUT'!$J84)*'MVLP INPUT'!$I108</f>
        <v>0</v>
      </c>
      <c r="BI111" s="494">
        <f ca="1">('SUBSCRIBER BASE'!BJ82*'MVLP INPUT'!$J84)*'MVLP INPUT'!$I108</f>
        <v>0</v>
      </c>
      <c r="BJ111" s="494">
        <f ca="1">('SUBSCRIBER BASE'!BK82*'MVLP INPUT'!$J84)*'MVLP INPUT'!$I108</f>
        <v>0</v>
      </c>
      <c r="BK111" s="494">
        <f ca="1">('SUBSCRIBER BASE'!BL82*'MVLP INPUT'!$J84)*'MVLP INPUT'!$I108</f>
        <v>0</v>
      </c>
      <c r="BL111" s="494">
        <f ca="1">('SUBSCRIBER BASE'!BM82*'MVLP INPUT'!$J84)*'MVLP INPUT'!$I108</f>
        <v>0</v>
      </c>
      <c r="BM111" s="494">
        <f ca="1">('SUBSCRIBER BASE'!BN82*'MVLP INPUT'!$J84)*'MVLP INPUT'!$I108</f>
        <v>0</v>
      </c>
      <c r="BN111" s="494">
        <f ca="1">('SUBSCRIBER BASE'!BO82*'MVLP INPUT'!$J84)*'MVLP INPUT'!$I108</f>
        <v>0</v>
      </c>
      <c r="BO111" s="494">
        <f ca="1">('SUBSCRIBER BASE'!BP82*'MVLP INPUT'!$J84)*'MVLP INPUT'!$I108</f>
        <v>0</v>
      </c>
      <c r="BP111" s="494">
        <f ca="1">('SUBSCRIBER BASE'!BQ82*'MVLP INPUT'!$J84)*'MVLP INPUT'!$I108</f>
        <v>0</v>
      </c>
      <c r="BQ111" s="494">
        <f ca="1">('SUBSCRIBER BASE'!BR82*'MVLP INPUT'!$J84)*'MVLP INPUT'!$I108</f>
        <v>0</v>
      </c>
      <c r="BR111" s="494">
        <f ca="1">('SUBSCRIBER BASE'!BS82*'MVLP INPUT'!$J84)*'MVLP INPUT'!$I108</f>
        <v>0</v>
      </c>
    </row>
    <row r="112" spans="2:70" ht="25" customHeight="1" outlineLevel="1">
      <c r="B112" s="24" t="str">
        <f>'MVLP INPUT'!D109</f>
        <v>MVLP4</v>
      </c>
      <c r="C112" s="494">
        <f>('SUBSCRIBER BASE'!C83*'MVLP INPUT'!$J85)*'MVLP INPUT'!$I109</f>
        <v>0</v>
      </c>
      <c r="D112" s="494">
        <f>('SUBSCRIBER BASE'!D83*'MVLP INPUT'!$J85)*'MVLP INPUT'!$I109</f>
        <v>0</v>
      </c>
      <c r="E112" s="494">
        <f>('SUBSCRIBER BASE'!E83*'MVLP INPUT'!$J85)*'MVLP INPUT'!$I109</f>
        <v>0</v>
      </c>
      <c r="F112" s="494">
        <f>('SUBSCRIBER BASE'!F83*'MVLP INPUT'!$J85)*'MVLP INPUT'!$I109</f>
        <v>0</v>
      </c>
      <c r="G112" s="494">
        <f>('SUBSCRIBER BASE'!G83*'MVLP INPUT'!$J85)*'MVLP INPUT'!$I109</f>
        <v>0</v>
      </c>
      <c r="H112" s="494">
        <f>('SUBSCRIBER BASE'!H83*'MVLP INPUT'!$J85)*'MVLP INPUT'!$I109</f>
        <v>0</v>
      </c>
      <c r="I112" s="494">
        <f>('SUBSCRIBER BASE'!I83*'MVLP INPUT'!$J85)*'MVLP INPUT'!$I109</f>
        <v>0</v>
      </c>
      <c r="J112" s="494">
        <f>('SUBSCRIBER BASE'!J83*'MVLP INPUT'!$J85)*'MVLP INPUT'!$I109</f>
        <v>0</v>
      </c>
      <c r="K112" s="494">
        <f ca="1">('SUBSCRIBER BASE'!L83*'MVLP INPUT'!$J85)*'MVLP INPUT'!$I109</f>
        <v>0</v>
      </c>
      <c r="L112" s="494">
        <f ca="1">('SUBSCRIBER BASE'!M83*'MVLP INPUT'!$J85)*'MVLP INPUT'!$I109</f>
        <v>0</v>
      </c>
      <c r="M112" s="494">
        <f ca="1">('SUBSCRIBER BASE'!N83*'MVLP INPUT'!$J85)*'MVLP INPUT'!$I109</f>
        <v>0</v>
      </c>
      <c r="N112" s="494">
        <f ca="1">('SUBSCRIBER BASE'!O83*'MVLP INPUT'!$J85)*'MVLP INPUT'!$I109</f>
        <v>0</v>
      </c>
      <c r="O112" s="494">
        <f ca="1">('SUBSCRIBER BASE'!P83*'MVLP INPUT'!$J85)*'MVLP INPUT'!$I109</f>
        <v>0</v>
      </c>
      <c r="P112" s="494">
        <f ca="1">('SUBSCRIBER BASE'!Q83*'MVLP INPUT'!$J85)*'MVLP INPUT'!$I109</f>
        <v>0</v>
      </c>
      <c r="Q112" s="494">
        <f ca="1">('SUBSCRIBER BASE'!R83*'MVLP INPUT'!$J85)*'MVLP INPUT'!$I109</f>
        <v>0</v>
      </c>
      <c r="R112" s="494">
        <f ca="1">('SUBSCRIBER BASE'!S83*'MVLP INPUT'!$J85)*'MVLP INPUT'!$I109</f>
        <v>0</v>
      </c>
      <c r="S112" s="494">
        <f ca="1">('SUBSCRIBER BASE'!T83*'MVLP INPUT'!$J85)*'MVLP INPUT'!$I109</f>
        <v>0</v>
      </c>
      <c r="T112" s="494">
        <f ca="1">('SUBSCRIBER BASE'!U83*'MVLP INPUT'!$J85)*'MVLP INPUT'!$I109</f>
        <v>0</v>
      </c>
      <c r="U112" s="494">
        <f ca="1">('SUBSCRIBER BASE'!V83*'MVLP INPUT'!$J85)*'MVLP INPUT'!$I109</f>
        <v>0</v>
      </c>
      <c r="V112" s="494">
        <f ca="1">('SUBSCRIBER BASE'!W83*'MVLP INPUT'!$J85)*'MVLP INPUT'!$I109</f>
        <v>0</v>
      </c>
      <c r="W112" s="494">
        <f ca="1">('SUBSCRIBER BASE'!X83*'MVLP INPUT'!$J85)*'MVLP INPUT'!$I109</f>
        <v>0</v>
      </c>
      <c r="X112" s="494">
        <f ca="1">('SUBSCRIBER BASE'!Y83*'MVLP INPUT'!$J85)*'MVLP INPUT'!$I109</f>
        <v>0</v>
      </c>
      <c r="Y112" s="494">
        <f ca="1">('SUBSCRIBER BASE'!Z83*'MVLP INPUT'!$J85)*'MVLP INPUT'!$I109</f>
        <v>0</v>
      </c>
      <c r="Z112" s="494">
        <f ca="1">('SUBSCRIBER BASE'!AA83*'MVLP INPUT'!$J85)*'MVLP INPUT'!$I109</f>
        <v>0</v>
      </c>
      <c r="AA112" s="494">
        <f ca="1">('SUBSCRIBER BASE'!AB83*'MVLP INPUT'!$J85)*'MVLP INPUT'!$I109</f>
        <v>0</v>
      </c>
      <c r="AB112" s="494">
        <f ca="1">('SUBSCRIBER BASE'!AC83*'MVLP INPUT'!$J85)*'MVLP INPUT'!$I109</f>
        <v>0</v>
      </c>
      <c r="AC112" s="494">
        <f ca="1">('SUBSCRIBER BASE'!AD83*'MVLP INPUT'!$J85)*'MVLP INPUT'!$I109</f>
        <v>0</v>
      </c>
      <c r="AD112" s="494">
        <f ca="1">('SUBSCRIBER BASE'!AE83*'MVLP INPUT'!$J85)*'MVLP INPUT'!$I109</f>
        <v>0</v>
      </c>
      <c r="AE112" s="494">
        <f ca="1">('SUBSCRIBER BASE'!AF83*'MVLP INPUT'!$J85)*'MVLP INPUT'!$I109</f>
        <v>0</v>
      </c>
      <c r="AF112" s="494">
        <f ca="1">('SUBSCRIBER BASE'!AG83*'MVLP INPUT'!$J85)*'MVLP INPUT'!$I109</f>
        <v>0</v>
      </c>
      <c r="AG112" s="494">
        <f ca="1">('SUBSCRIBER BASE'!AH83*'MVLP INPUT'!$J85)*'MVLP INPUT'!$I109</f>
        <v>0</v>
      </c>
      <c r="AH112" s="494">
        <f ca="1">('SUBSCRIBER BASE'!AI83*'MVLP INPUT'!$J85)*'MVLP INPUT'!$I109</f>
        <v>0</v>
      </c>
      <c r="AI112" s="494">
        <f ca="1">('SUBSCRIBER BASE'!AJ83*'MVLP INPUT'!$J85)*'MVLP INPUT'!$I109</f>
        <v>0</v>
      </c>
      <c r="AJ112" s="494">
        <f ca="1">('SUBSCRIBER BASE'!AK83*'MVLP INPUT'!$J85)*'MVLP INPUT'!$I109</f>
        <v>0</v>
      </c>
      <c r="AK112" s="494">
        <f ca="1">('SUBSCRIBER BASE'!AL83*'MVLP INPUT'!$J85)*'MVLP INPUT'!$I109</f>
        <v>0</v>
      </c>
      <c r="AL112" s="494">
        <f ca="1">('SUBSCRIBER BASE'!AM83*'MVLP INPUT'!$J85)*'MVLP INPUT'!$I109</f>
        <v>0</v>
      </c>
      <c r="AM112" s="494">
        <f ca="1">('SUBSCRIBER BASE'!AN83*'MVLP INPUT'!$J85)*'MVLP INPUT'!$I109</f>
        <v>0</v>
      </c>
      <c r="AN112" s="494">
        <f ca="1">('SUBSCRIBER BASE'!AO83*'MVLP INPUT'!$J85)*'MVLP INPUT'!$I109</f>
        <v>0</v>
      </c>
      <c r="AO112" s="494">
        <f ca="1">('SUBSCRIBER BASE'!AP83*'MVLP INPUT'!$J85)*'MVLP INPUT'!$I109</f>
        <v>0</v>
      </c>
      <c r="AP112" s="494">
        <f ca="1">('SUBSCRIBER BASE'!AQ83*'MVLP INPUT'!$J85)*'MVLP INPUT'!$I109</f>
        <v>0</v>
      </c>
      <c r="AQ112" s="494">
        <f ca="1">('SUBSCRIBER BASE'!AR83*'MVLP INPUT'!$J85)*'MVLP INPUT'!$I109</f>
        <v>0</v>
      </c>
      <c r="AR112" s="494">
        <f ca="1">('SUBSCRIBER BASE'!AS83*'MVLP INPUT'!$J85)*'MVLP INPUT'!$I109</f>
        <v>0</v>
      </c>
      <c r="AS112" s="494">
        <f ca="1">('SUBSCRIBER BASE'!AT83*'MVLP INPUT'!$J85)*'MVLP INPUT'!$I109</f>
        <v>0</v>
      </c>
      <c r="AT112" s="494">
        <f ca="1">('SUBSCRIBER BASE'!AU83*'MVLP INPUT'!$J85)*'MVLP INPUT'!$I109</f>
        <v>0</v>
      </c>
      <c r="AU112" s="494">
        <f ca="1">('SUBSCRIBER BASE'!AV83*'MVLP INPUT'!$J85)*'MVLP INPUT'!$I109</f>
        <v>0</v>
      </c>
      <c r="AV112" s="494">
        <f ca="1">('SUBSCRIBER BASE'!AW83*'MVLP INPUT'!$J85)*'MVLP INPUT'!$I109</f>
        <v>0</v>
      </c>
      <c r="AW112" s="494">
        <f ca="1">('SUBSCRIBER BASE'!AX83*'MVLP INPUT'!$J85)*'MVLP INPUT'!$I109</f>
        <v>0</v>
      </c>
      <c r="AX112" s="494">
        <f ca="1">('SUBSCRIBER BASE'!AY83*'MVLP INPUT'!$J85)*'MVLP INPUT'!$I109</f>
        <v>0</v>
      </c>
      <c r="AY112" s="494">
        <f ca="1">('SUBSCRIBER BASE'!AZ83*'MVLP INPUT'!$J85)*'MVLP INPUT'!$I109</f>
        <v>0</v>
      </c>
      <c r="AZ112" s="494">
        <f ca="1">('SUBSCRIBER BASE'!BA83*'MVLP INPUT'!$J85)*'MVLP INPUT'!$I109</f>
        <v>0</v>
      </c>
      <c r="BA112" s="494">
        <f ca="1">('SUBSCRIBER BASE'!BB83*'MVLP INPUT'!$J85)*'MVLP INPUT'!$I109</f>
        <v>0</v>
      </c>
      <c r="BB112" s="494">
        <f ca="1">('SUBSCRIBER BASE'!BC83*'MVLP INPUT'!$J85)*'MVLP INPUT'!$I109</f>
        <v>0</v>
      </c>
      <c r="BC112" s="494">
        <f ca="1">('SUBSCRIBER BASE'!BD83*'MVLP INPUT'!$J85)*'MVLP INPUT'!$I109</f>
        <v>0</v>
      </c>
      <c r="BD112" s="494">
        <f ca="1">('SUBSCRIBER BASE'!BE83*'MVLP INPUT'!$J85)*'MVLP INPUT'!$I109</f>
        <v>0</v>
      </c>
      <c r="BE112" s="494">
        <f ca="1">('SUBSCRIBER BASE'!BF83*'MVLP INPUT'!$J85)*'MVLP INPUT'!$I109</f>
        <v>0</v>
      </c>
      <c r="BF112" s="494">
        <f ca="1">('SUBSCRIBER BASE'!BG83*'MVLP INPUT'!$J85)*'MVLP INPUT'!$I109</f>
        <v>0</v>
      </c>
      <c r="BG112" s="494">
        <f ca="1">('SUBSCRIBER BASE'!BH83*'MVLP INPUT'!$J85)*'MVLP INPUT'!$I109</f>
        <v>0</v>
      </c>
      <c r="BH112" s="494">
        <f ca="1">('SUBSCRIBER BASE'!BI83*'MVLP INPUT'!$J85)*'MVLP INPUT'!$I109</f>
        <v>0</v>
      </c>
      <c r="BI112" s="494">
        <f ca="1">('SUBSCRIBER BASE'!BJ83*'MVLP INPUT'!$J85)*'MVLP INPUT'!$I109</f>
        <v>0</v>
      </c>
      <c r="BJ112" s="494">
        <f ca="1">('SUBSCRIBER BASE'!BK83*'MVLP INPUT'!$J85)*'MVLP INPUT'!$I109</f>
        <v>0</v>
      </c>
      <c r="BK112" s="494">
        <f ca="1">('SUBSCRIBER BASE'!BL83*'MVLP INPUT'!$J85)*'MVLP INPUT'!$I109</f>
        <v>0</v>
      </c>
      <c r="BL112" s="494">
        <f ca="1">('SUBSCRIBER BASE'!BM83*'MVLP INPUT'!$J85)*'MVLP INPUT'!$I109</f>
        <v>0</v>
      </c>
      <c r="BM112" s="494">
        <f ca="1">('SUBSCRIBER BASE'!BN83*'MVLP INPUT'!$J85)*'MVLP INPUT'!$I109</f>
        <v>0</v>
      </c>
      <c r="BN112" s="494">
        <f ca="1">('SUBSCRIBER BASE'!BO83*'MVLP INPUT'!$J85)*'MVLP INPUT'!$I109</f>
        <v>0</v>
      </c>
      <c r="BO112" s="494">
        <f ca="1">('SUBSCRIBER BASE'!BP83*'MVLP INPUT'!$J85)*'MVLP INPUT'!$I109</f>
        <v>0</v>
      </c>
      <c r="BP112" s="494">
        <f ca="1">('SUBSCRIBER BASE'!BQ83*'MVLP INPUT'!$J85)*'MVLP INPUT'!$I109</f>
        <v>0</v>
      </c>
      <c r="BQ112" s="494">
        <f ca="1">('SUBSCRIBER BASE'!BR83*'MVLP INPUT'!$J85)*'MVLP INPUT'!$I109</f>
        <v>0</v>
      </c>
      <c r="BR112" s="494">
        <f ca="1">('SUBSCRIBER BASE'!BS83*'MVLP INPUT'!$J85)*'MVLP INPUT'!$I109</f>
        <v>0</v>
      </c>
    </row>
    <row r="113" spans="2:71" ht="25" customHeight="1" outlineLevel="1">
      <c r="B113" s="24" t="str">
        <f>'MVLP INPUT'!D110</f>
        <v>MVLP5</v>
      </c>
      <c r="C113" s="494">
        <f>('SUBSCRIBER BASE'!C84*'MVLP INPUT'!$J86)*'MVLP INPUT'!$I110</f>
        <v>0</v>
      </c>
      <c r="D113" s="494">
        <f>('SUBSCRIBER BASE'!D84*'MVLP INPUT'!$J86)*'MVLP INPUT'!$I110</f>
        <v>0</v>
      </c>
      <c r="E113" s="494">
        <f>('SUBSCRIBER BASE'!E84*'MVLP INPUT'!$J86)*'MVLP INPUT'!$I110</f>
        <v>0</v>
      </c>
      <c r="F113" s="494">
        <f>('SUBSCRIBER BASE'!F84*'MVLP INPUT'!$J86)*'MVLP INPUT'!$I110</f>
        <v>0</v>
      </c>
      <c r="G113" s="494">
        <f>('SUBSCRIBER BASE'!G84*'MVLP INPUT'!$J86)*'MVLP INPUT'!$I110</f>
        <v>0</v>
      </c>
      <c r="H113" s="494">
        <f>('SUBSCRIBER BASE'!H84*'MVLP INPUT'!$J86)*'MVLP INPUT'!$I110</f>
        <v>0</v>
      </c>
      <c r="I113" s="494">
        <f>('SUBSCRIBER BASE'!I84*'MVLP INPUT'!$J86)*'MVLP INPUT'!$I110</f>
        <v>0</v>
      </c>
      <c r="J113" s="494">
        <f>('SUBSCRIBER BASE'!J84*'MVLP INPUT'!$J86)*'MVLP INPUT'!$I110</f>
        <v>0</v>
      </c>
      <c r="K113" s="494">
        <f ca="1">('SUBSCRIBER BASE'!L84*'MVLP INPUT'!$J86)*'MVLP INPUT'!$I110</f>
        <v>0</v>
      </c>
      <c r="L113" s="494">
        <f ca="1">('SUBSCRIBER BASE'!M84*'MVLP INPUT'!$J86)*'MVLP INPUT'!$I110</f>
        <v>0</v>
      </c>
      <c r="M113" s="494">
        <f ca="1">('SUBSCRIBER BASE'!N84*'MVLP INPUT'!$J86)*'MVLP INPUT'!$I110</f>
        <v>0</v>
      </c>
      <c r="N113" s="494">
        <f ca="1">('SUBSCRIBER BASE'!O84*'MVLP INPUT'!$J86)*'MVLP INPUT'!$I110</f>
        <v>0</v>
      </c>
      <c r="O113" s="494">
        <f ca="1">('SUBSCRIBER BASE'!P84*'MVLP INPUT'!$J86)*'MVLP INPUT'!$I110</f>
        <v>0</v>
      </c>
      <c r="P113" s="494">
        <f ca="1">('SUBSCRIBER BASE'!Q84*'MVLP INPUT'!$J86)*'MVLP INPUT'!$I110</f>
        <v>0</v>
      </c>
      <c r="Q113" s="494">
        <f ca="1">('SUBSCRIBER BASE'!R84*'MVLP INPUT'!$J86)*'MVLP INPUT'!$I110</f>
        <v>0</v>
      </c>
      <c r="R113" s="494">
        <f ca="1">('SUBSCRIBER BASE'!S84*'MVLP INPUT'!$J86)*'MVLP INPUT'!$I110</f>
        <v>0</v>
      </c>
      <c r="S113" s="494">
        <f ca="1">('SUBSCRIBER BASE'!T84*'MVLP INPUT'!$J86)*'MVLP INPUT'!$I110</f>
        <v>0</v>
      </c>
      <c r="T113" s="494">
        <f ca="1">('SUBSCRIBER BASE'!U84*'MVLP INPUT'!$J86)*'MVLP INPUT'!$I110</f>
        <v>0</v>
      </c>
      <c r="U113" s="494">
        <f ca="1">('SUBSCRIBER BASE'!V84*'MVLP INPUT'!$J86)*'MVLP INPUT'!$I110</f>
        <v>0</v>
      </c>
      <c r="V113" s="494">
        <f ca="1">('SUBSCRIBER BASE'!W84*'MVLP INPUT'!$J86)*'MVLP INPUT'!$I110</f>
        <v>0</v>
      </c>
      <c r="W113" s="494">
        <f ca="1">('SUBSCRIBER BASE'!X84*'MVLP INPUT'!$J86)*'MVLP INPUT'!$I110</f>
        <v>0</v>
      </c>
      <c r="X113" s="494">
        <f ca="1">('SUBSCRIBER BASE'!Y84*'MVLP INPUT'!$J86)*'MVLP INPUT'!$I110</f>
        <v>0</v>
      </c>
      <c r="Y113" s="494">
        <f ca="1">('SUBSCRIBER BASE'!Z84*'MVLP INPUT'!$J86)*'MVLP INPUT'!$I110</f>
        <v>0</v>
      </c>
      <c r="Z113" s="494">
        <f ca="1">('SUBSCRIBER BASE'!AA84*'MVLP INPUT'!$J86)*'MVLP INPUT'!$I110</f>
        <v>0</v>
      </c>
      <c r="AA113" s="494">
        <f ca="1">('SUBSCRIBER BASE'!AB84*'MVLP INPUT'!$J86)*'MVLP INPUT'!$I110</f>
        <v>0</v>
      </c>
      <c r="AB113" s="494">
        <f ca="1">('SUBSCRIBER BASE'!AC84*'MVLP INPUT'!$J86)*'MVLP INPUT'!$I110</f>
        <v>0</v>
      </c>
      <c r="AC113" s="494">
        <f ca="1">('SUBSCRIBER BASE'!AD84*'MVLP INPUT'!$J86)*'MVLP INPUT'!$I110</f>
        <v>0</v>
      </c>
      <c r="AD113" s="494">
        <f ca="1">('SUBSCRIBER BASE'!AE84*'MVLP INPUT'!$J86)*'MVLP INPUT'!$I110</f>
        <v>0</v>
      </c>
      <c r="AE113" s="494">
        <f ca="1">('SUBSCRIBER BASE'!AF84*'MVLP INPUT'!$J86)*'MVLP INPUT'!$I110</f>
        <v>0</v>
      </c>
      <c r="AF113" s="494">
        <f ca="1">('SUBSCRIBER BASE'!AG84*'MVLP INPUT'!$J86)*'MVLP INPUT'!$I110</f>
        <v>0</v>
      </c>
      <c r="AG113" s="494">
        <f ca="1">('SUBSCRIBER BASE'!AH84*'MVLP INPUT'!$J86)*'MVLP INPUT'!$I110</f>
        <v>0</v>
      </c>
      <c r="AH113" s="494">
        <f ca="1">('SUBSCRIBER BASE'!AI84*'MVLP INPUT'!$J86)*'MVLP INPUT'!$I110</f>
        <v>0</v>
      </c>
      <c r="AI113" s="494">
        <f ca="1">('SUBSCRIBER BASE'!AJ84*'MVLP INPUT'!$J86)*'MVLP INPUT'!$I110</f>
        <v>0</v>
      </c>
      <c r="AJ113" s="494">
        <f ca="1">('SUBSCRIBER BASE'!AK84*'MVLP INPUT'!$J86)*'MVLP INPUT'!$I110</f>
        <v>0</v>
      </c>
      <c r="AK113" s="494">
        <f ca="1">('SUBSCRIBER BASE'!AL84*'MVLP INPUT'!$J86)*'MVLP INPUT'!$I110</f>
        <v>0</v>
      </c>
      <c r="AL113" s="494">
        <f ca="1">('SUBSCRIBER BASE'!AM84*'MVLP INPUT'!$J86)*'MVLP INPUT'!$I110</f>
        <v>0</v>
      </c>
      <c r="AM113" s="494">
        <f ca="1">('SUBSCRIBER BASE'!AN84*'MVLP INPUT'!$J86)*'MVLP INPUT'!$I110</f>
        <v>0</v>
      </c>
      <c r="AN113" s="494">
        <f ca="1">('SUBSCRIBER BASE'!AO84*'MVLP INPUT'!$J86)*'MVLP INPUT'!$I110</f>
        <v>0</v>
      </c>
      <c r="AO113" s="494">
        <f ca="1">('SUBSCRIBER BASE'!AP84*'MVLP INPUT'!$J86)*'MVLP INPUT'!$I110</f>
        <v>0</v>
      </c>
      <c r="AP113" s="494">
        <f ca="1">('SUBSCRIBER BASE'!AQ84*'MVLP INPUT'!$J86)*'MVLP INPUT'!$I110</f>
        <v>0</v>
      </c>
      <c r="AQ113" s="494">
        <f ca="1">('SUBSCRIBER BASE'!AR84*'MVLP INPUT'!$J86)*'MVLP INPUT'!$I110</f>
        <v>0</v>
      </c>
      <c r="AR113" s="494">
        <f ca="1">('SUBSCRIBER BASE'!AS84*'MVLP INPUT'!$J86)*'MVLP INPUT'!$I110</f>
        <v>0</v>
      </c>
      <c r="AS113" s="494">
        <f ca="1">('SUBSCRIBER BASE'!AT84*'MVLP INPUT'!$J86)*'MVLP INPUT'!$I110</f>
        <v>0</v>
      </c>
      <c r="AT113" s="494">
        <f ca="1">('SUBSCRIBER BASE'!AU84*'MVLP INPUT'!$J86)*'MVLP INPUT'!$I110</f>
        <v>0</v>
      </c>
      <c r="AU113" s="494">
        <f ca="1">('SUBSCRIBER BASE'!AV84*'MVLP INPUT'!$J86)*'MVLP INPUT'!$I110</f>
        <v>0</v>
      </c>
      <c r="AV113" s="494">
        <f ca="1">('SUBSCRIBER BASE'!AW84*'MVLP INPUT'!$J86)*'MVLP INPUT'!$I110</f>
        <v>0</v>
      </c>
      <c r="AW113" s="494">
        <f ca="1">('SUBSCRIBER BASE'!AX84*'MVLP INPUT'!$J86)*'MVLP INPUT'!$I110</f>
        <v>0</v>
      </c>
      <c r="AX113" s="494">
        <f ca="1">('SUBSCRIBER BASE'!AY84*'MVLP INPUT'!$J86)*'MVLP INPUT'!$I110</f>
        <v>0</v>
      </c>
      <c r="AY113" s="494">
        <f ca="1">('SUBSCRIBER BASE'!AZ84*'MVLP INPUT'!$J86)*'MVLP INPUT'!$I110</f>
        <v>0</v>
      </c>
      <c r="AZ113" s="494">
        <f ca="1">('SUBSCRIBER BASE'!BA84*'MVLP INPUT'!$J86)*'MVLP INPUT'!$I110</f>
        <v>0</v>
      </c>
      <c r="BA113" s="494">
        <f ca="1">('SUBSCRIBER BASE'!BB84*'MVLP INPUT'!$J86)*'MVLP INPUT'!$I110</f>
        <v>0</v>
      </c>
      <c r="BB113" s="494">
        <f ca="1">('SUBSCRIBER BASE'!BC84*'MVLP INPUT'!$J86)*'MVLP INPUT'!$I110</f>
        <v>0</v>
      </c>
      <c r="BC113" s="494">
        <f ca="1">('SUBSCRIBER BASE'!BD84*'MVLP INPUT'!$J86)*'MVLP INPUT'!$I110</f>
        <v>0</v>
      </c>
      <c r="BD113" s="494">
        <f ca="1">('SUBSCRIBER BASE'!BE84*'MVLP INPUT'!$J86)*'MVLP INPUT'!$I110</f>
        <v>0</v>
      </c>
      <c r="BE113" s="494">
        <f ca="1">('SUBSCRIBER BASE'!BF84*'MVLP INPUT'!$J86)*'MVLP INPUT'!$I110</f>
        <v>0</v>
      </c>
      <c r="BF113" s="494">
        <f ca="1">('SUBSCRIBER BASE'!BG84*'MVLP INPUT'!$J86)*'MVLP INPUT'!$I110</f>
        <v>0</v>
      </c>
      <c r="BG113" s="494">
        <f ca="1">('SUBSCRIBER BASE'!BH84*'MVLP INPUT'!$J86)*'MVLP INPUT'!$I110</f>
        <v>0</v>
      </c>
      <c r="BH113" s="494">
        <f ca="1">('SUBSCRIBER BASE'!BI84*'MVLP INPUT'!$J86)*'MVLP INPUT'!$I110</f>
        <v>0</v>
      </c>
      <c r="BI113" s="494">
        <f ca="1">('SUBSCRIBER BASE'!BJ84*'MVLP INPUT'!$J86)*'MVLP INPUT'!$I110</f>
        <v>0</v>
      </c>
      <c r="BJ113" s="494">
        <f ca="1">('SUBSCRIBER BASE'!BK84*'MVLP INPUT'!$J86)*'MVLP INPUT'!$I110</f>
        <v>0</v>
      </c>
      <c r="BK113" s="494">
        <f ca="1">('SUBSCRIBER BASE'!BL84*'MVLP INPUT'!$J86)*'MVLP INPUT'!$I110</f>
        <v>0</v>
      </c>
      <c r="BL113" s="494">
        <f ca="1">('SUBSCRIBER BASE'!BM84*'MVLP INPUT'!$J86)*'MVLP INPUT'!$I110</f>
        <v>0</v>
      </c>
      <c r="BM113" s="494">
        <f ca="1">('SUBSCRIBER BASE'!BN84*'MVLP INPUT'!$J86)*'MVLP INPUT'!$I110</f>
        <v>0</v>
      </c>
      <c r="BN113" s="494">
        <f ca="1">('SUBSCRIBER BASE'!BO84*'MVLP INPUT'!$J86)*'MVLP INPUT'!$I110</f>
        <v>0</v>
      </c>
      <c r="BO113" s="494">
        <f ca="1">('SUBSCRIBER BASE'!BP84*'MVLP INPUT'!$J86)*'MVLP INPUT'!$I110</f>
        <v>0</v>
      </c>
      <c r="BP113" s="494">
        <f ca="1">('SUBSCRIBER BASE'!BQ84*'MVLP INPUT'!$J86)*'MVLP INPUT'!$I110</f>
        <v>0</v>
      </c>
      <c r="BQ113" s="494">
        <f ca="1">('SUBSCRIBER BASE'!BR84*'MVLP INPUT'!$J86)*'MVLP INPUT'!$I110</f>
        <v>0</v>
      </c>
      <c r="BR113" s="494">
        <f ca="1">('SUBSCRIBER BASE'!BS84*'MVLP INPUT'!$J86)*'MVLP INPUT'!$I110</f>
        <v>0</v>
      </c>
    </row>
    <row r="114" spans="2:71" ht="25" customHeight="1" outlineLevel="1">
      <c r="B114" s="24" t="str">
        <f>'MVLP INPUT'!D111</f>
        <v>MVLP6</v>
      </c>
      <c r="C114" s="494">
        <f>('SUBSCRIBER BASE'!C85*'MVLP INPUT'!$J87)*'MVLP INPUT'!$I111</f>
        <v>0</v>
      </c>
      <c r="D114" s="494">
        <f>('SUBSCRIBER BASE'!D85*'MVLP INPUT'!$J87)*'MVLP INPUT'!$I111</f>
        <v>0</v>
      </c>
      <c r="E114" s="494">
        <f>('SUBSCRIBER BASE'!E85*'MVLP INPUT'!$J87)*'MVLP INPUT'!$I111</f>
        <v>0</v>
      </c>
      <c r="F114" s="494">
        <f>('SUBSCRIBER BASE'!F85*'MVLP INPUT'!$J87)*'MVLP INPUT'!$I111</f>
        <v>0</v>
      </c>
      <c r="G114" s="494">
        <f>('SUBSCRIBER BASE'!G85*'MVLP INPUT'!$J87)*'MVLP INPUT'!$I111</f>
        <v>0</v>
      </c>
      <c r="H114" s="494">
        <f>('SUBSCRIBER BASE'!H85*'MVLP INPUT'!$J87)*'MVLP INPUT'!$I111</f>
        <v>0</v>
      </c>
      <c r="I114" s="494">
        <f>('SUBSCRIBER BASE'!I85*'MVLP INPUT'!$J87)*'MVLP INPUT'!$I111</f>
        <v>0</v>
      </c>
      <c r="J114" s="494">
        <f>('SUBSCRIBER BASE'!J85*'MVLP INPUT'!$J87)*'MVLP INPUT'!$I111</f>
        <v>0</v>
      </c>
      <c r="K114" s="494">
        <f ca="1">('SUBSCRIBER BASE'!L85*'MVLP INPUT'!$J87)*'MVLP INPUT'!$I111</f>
        <v>0</v>
      </c>
      <c r="L114" s="494">
        <f ca="1">('SUBSCRIBER BASE'!M85*'MVLP INPUT'!$J87)*'MVLP INPUT'!$I111</f>
        <v>0</v>
      </c>
      <c r="M114" s="494">
        <f ca="1">('SUBSCRIBER BASE'!N85*'MVLP INPUT'!$J87)*'MVLP INPUT'!$I111</f>
        <v>0</v>
      </c>
      <c r="N114" s="494">
        <f ca="1">('SUBSCRIBER BASE'!O85*'MVLP INPUT'!$J87)*'MVLP INPUT'!$I111</f>
        <v>0</v>
      </c>
      <c r="O114" s="494">
        <f ca="1">('SUBSCRIBER BASE'!P85*'MVLP INPUT'!$J87)*'MVLP INPUT'!$I111</f>
        <v>0</v>
      </c>
      <c r="P114" s="494">
        <f ca="1">('SUBSCRIBER BASE'!Q85*'MVLP INPUT'!$J87)*'MVLP INPUT'!$I111</f>
        <v>0</v>
      </c>
      <c r="Q114" s="494">
        <f ca="1">('SUBSCRIBER BASE'!R85*'MVLP INPUT'!$J87)*'MVLP INPUT'!$I111</f>
        <v>0</v>
      </c>
      <c r="R114" s="494">
        <f ca="1">('SUBSCRIBER BASE'!S85*'MVLP INPUT'!$J87)*'MVLP INPUT'!$I111</f>
        <v>0</v>
      </c>
      <c r="S114" s="494">
        <f ca="1">('SUBSCRIBER BASE'!T85*'MVLP INPUT'!$J87)*'MVLP INPUT'!$I111</f>
        <v>0</v>
      </c>
      <c r="T114" s="494">
        <f ca="1">('SUBSCRIBER BASE'!U85*'MVLP INPUT'!$J87)*'MVLP INPUT'!$I111</f>
        <v>0</v>
      </c>
      <c r="U114" s="494">
        <f ca="1">('SUBSCRIBER BASE'!V85*'MVLP INPUT'!$J87)*'MVLP INPUT'!$I111</f>
        <v>0</v>
      </c>
      <c r="V114" s="494">
        <f ca="1">('SUBSCRIBER BASE'!W85*'MVLP INPUT'!$J87)*'MVLP INPUT'!$I111</f>
        <v>0</v>
      </c>
      <c r="W114" s="494">
        <f ca="1">('SUBSCRIBER BASE'!X85*'MVLP INPUT'!$J87)*'MVLP INPUT'!$I111</f>
        <v>0</v>
      </c>
      <c r="X114" s="494">
        <f ca="1">('SUBSCRIBER BASE'!Y85*'MVLP INPUT'!$J87)*'MVLP INPUT'!$I111</f>
        <v>0</v>
      </c>
      <c r="Y114" s="494">
        <f ca="1">('SUBSCRIBER BASE'!Z85*'MVLP INPUT'!$J87)*'MVLP INPUT'!$I111</f>
        <v>0</v>
      </c>
      <c r="Z114" s="494">
        <f ca="1">('SUBSCRIBER BASE'!AA85*'MVLP INPUT'!$J87)*'MVLP INPUT'!$I111</f>
        <v>0</v>
      </c>
      <c r="AA114" s="494">
        <f ca="1">('SUBSCRIBER BASE'!AB85*'MVLP INPUT'!$J87)*'MVLP INPUT'!$I111</f>
        <v>0</v>
      </c>
      <c r="AB114" s="494">
        <f ca="1">('SUBSCRIBER BASE'!AC85*'MVLP INPUT'!$J87)*'MVLP INPUT'!$I111</f>
        <v>0</v>
      </c>
      <c r="AC114" s="494">
        <f ca="1">('SUBSCRIBER BASE'!AD85*'MVLP INPUT'!$J87)*'MVLP INPUT'!$I111</f>
        <v>0</v>
      </c>
      <c r="AD114" s="494">
        <f ca="1">('SUBSCRIBER BASE'!AE85*'MVLP INPUT'!$J87)*'MVLP INPUT'!$I111</f>
        <v>0</v>
      </c>
      <c r="AE114" s="494">
        <f ca="1">('SUBSCRIBER BASE'!AF85*'MVLP INPUT'!$J87)*'MVLP INPUT'!$I111</f>
        <v>0</v>
      </c>
      <c r="AF114" s="494">
        <f ca="1">('SUBSCRIBER BASE'!AG85*'MVLP INPUT'!$J87)*'MVLP INPUT'!$I111</f>
        <v>0</v>
      </c>
      <c r="AG114" s="494">
        <f ca="1">('SUBSCRIBER BASE'!AH85*'MVLP INPUT'!$J87)*'MVLP INPUT'!$I111</f>
        <v>0</v>
      </c>
      <c r="AH114" s="494">
        <f ca="1">('SUBSCRIBER BASE'!AI85*'MVLP INPUT'!$J87)*'MVLP INPUT'!$I111</f>
        <v>0</v>
      </c>
      <c r="AI114" s="494">
        <f ca="1">('SUBSCRIBER BASE'!AJ85*'MVLP INPUT'!$J87)*'MVLP INPUT'!$I111</f>
        <v>0</v>
      </c>
      <c r="AJ114" s="494">
        <f ca="1">('SUBSCRIBER BASE'!AK85*'MVLP INPUT'!$J87)*'MVLP INPUT'!$I111</f>
        <v>0</v>
      </c>
      <c r="AK114" s="494">
        <f ca="1">('SUBSCRIBER BASE'!AL85*'MVLP INPUT'!$J87)*'MVLP INPUT'!$I111</f>
        <v>0</v>
      </c>
      <c r="AL114" s="494">
        <f ca="1">('SUBSCRIBER BASE'!AM85*'MVLP INPUT'!$J87)*'MVLP INPUT'!$I111</f>
        <v>0</v>
      </c>
      <c r="AM114" s="494">
        <f ca="1">('SUBSCRIBER BASE'!AN85*'MVLP INPUT'!$J87)*'MVLP INPUT'!$I111</f>
        <v>0</v>
      </c>
      <c r="AN114" s="494">
        <f ca="1">('SUBSCRIBER BASE'!AO85*'MVLP INPUT'!$J87)*'MVLP INPUT'!$I111</f>
        <v>0</v>
      </c>
      <c r="AO114" s="494">
        <f ca="1">('SUBSCRIBER BASE'!AP85*'MVLP INPUT'!$J87)*'MVLP INPUT'!$I111</f>
        <v>0</v>
      </c>
      <c r="AP114" s="494">
        <f ca="1">('SUBSCRIBER BASE'!AQ85*'MVLP INPUT'!$J87)*'MVLP INPUT'!$I111</f>
        <v>0</v>
      </c>
      <c r="AQ114" s="494">
        <f ca="1">('SUBSCRIBER BASE'!AR85*'MVLP INPUT'!$J87)*'MVLP INPUT'!$I111</f>
        <v>0</v>
      </c>
      <c r="AR114" s="494">
        <f ca="1">('SUBSCRIBER BASE'!AS85*'MVLP INPUT'!$J87)*'MVLP INPUT'!$I111</f>
        <v>0</v>
      </c>
      <c r="AS114" s="494">
        <f ca="1">('SUBSCRIBER BASE'!AT85*'MVLP INPUT'!$J87)*'MVLP INPUT'!$I111</f>
        <v>0</v>
      </c>
      <c r="AT114" s="494">
        <f ca="1">('SUBSCRIBER BASE'!AU85*'MVLP INPUT'!$J87)*'MVLP INPUT'!$I111</f>
        <v>0</v>
      </c>
      <c r="AU114" s="494">
        <f ca="1">('SUBSCRIBER BASE'!AV85*'MVLP INPUT'!$J87)*'MVLP INPUT'!$I111</f>
        <v>0</v>
      </c>
      <c r="AV114" s="494">
        <f ca="1">('SUBSCRIBER BASE'!AW85*'MVLP INPUT'!$J87)*'MVLP INPUT'!$I111</f>
        <v>0</v>
      </c>
      <c r="AW114" s="494">
        <f ca="1">('SUBSCRIBER BASE'!AX85*'MVLP INPUT'!$J87)*'MVLP INPUT'!$I111</f>
        <v>0</v>
      </c>
      <c r="AX114" s="494">
        <f ca="1">('SUBSCRIBER BASE'!AY85*'MVLP INPUT'!$J87)*'MVLP INPUT'!$I111</f>
        <v>0</v>
      </c>
      <c r="AY114" s="494">
        <f ca="1">('SUBSCRIBER BASE'!AZ85*'MVLP INPUT'!$J87)*'MVLP INPUT'!$I111</f>
        <v>0</v>
      </c>
      <c r="AZ114" s="494">
        <f ca="1">('SUBSCRIBER BASE'!BA85*'MVLP INPUT'!$J87)*'MVLP INPUT'!$I111</f>
        <v>0</v>
      </c>
      <c r="BA114" s="494">
        <f ca="1">('SUBSCRIBER BASE'!BB85*'MVLP INPUT'!$J87)*'MVLP INPUT'!$I111</f>
        <v>0</v>
      </c>
      <c r="BB114" s="494">
        <f ca="1">('SUBSCRIBER BASE'!BC85*'MVLP INPUT'!$J87)*'MVLP INPUT'!$I111</f>
        <v>0</v>
      </c>
      <c r="BC114" s="494">
        <f ca="1">('SUBSCRIBER BASE'!BD85*'MVLP INPUT'!$J87)*'MVLP INPUT'!$I111</f>
        <v>0</v>
      </c>
      <c r="BD114" s="494">
        <f ca="1">('SUBSCRIBER BASE'!BE85*'MVLP INPUT'!$J87)*'MVLP INPUT'!$I111</f>
        <v>0</v>
      </c>
      <c r="BE114" s="494">
        <f ca="1">('SUBSCRIBER BASE'!BF85*'MVLP INPUT'!$J87)*'MVLP INPUT'!$I111</f>
        <v>0</v>
      </c>
      <c r="BF114" s="494">
        <f ca="1">('SUBSCRIBER BASE'!BG85*'MVLP INPUT'!$J87)*'MVLP INPUT'!$I111</f>
        <v>0</v>
      </c>
      <c r="BG114" s="494">
        <f ca="1">('SUBSCRIBER BASE'!BH85*'MVLP INPUT'!$J87)*'MVLP INPUT'!$I111</f>
        <v>0</v>
      </c>
      <c r="BH114" s="494">
        <f ca="1">('SUBSCRIBER BASE'!BI85*'MVLP INPUT'!$J87)*'MVLP INPUT'!$I111</f>
        <v>0</v>
      </c>
      <c r="BI114" s="494">
        <f ca="1">('SUBSCRIBER BASE'!BJ85*'MVLP INPUT'!$J87)*'MVLP INPUT'!$I111</f>
        <v>0</v>
      </c>
      <c r="BJ114" s="494">
        <f ca="1">('SUBSCRIBER BASE'!BK85*'MVLP INPUT'!$J87)*'MVLP INPUT'!$I111</f>
        <v>0</v>
      </c>
      <c r="BK114" s="494">
        <f ca="1">('SUBSCRIBER BASE'!BL85*'MVLP INPUT'!$J87)*'MVLP INPUT'!$I111</f>
        <v>0</v>
      </c>
      <c r="BL114" s="494">
        <f ca="1">('SUBSCRIBER BASE'!BM85*'MVLP INPUT'!$J87)*'MVLP INPUT'!$I111</f>
        <v>0</v>
      </c>
      <c r="BM114" s="494">
        <f ca="1">('SUBSCRIBER BASE'!BN85*'MVLP INPUT'!$J87)*'MVLP INPUT'!$I111</f>
        <v>0</v>
      </c>
      <c r="BN114" s="494">
        <f ca="1">('SUBSCRIBER BASE'!BO85*'MVLP INPUT'!$J87)*'MVLP INPUT'!$I111</f>
        <v>0</v>
      </c>
      <c r="BO114" s="494">
        <f ca="1">('SUBSCRIBER BASE'!BP85*'MVLP INPUT'!$J87)*'MVLP INPUT'!$I111</f>
        <v>0</v>
      </c>
      <c r="BP114" s="494">
        <f ca="1">('SUBSCRIBER BASE'!BQ85*'MVLP INPUT'!$J87)*'MVLP INPUT'!$I111</f>
        <v>0</v>
      </c>
      <c r="BQ114" s="494">
        <f ca="1">('SUBSCRIBER BASE'!BR85*'MVLP INPUT'!$J87)*'MVLP INPUT'!$I111</f>
        <v>0</v>
      </c>
      <c r="BR114" s="494">
        <f ca="1">('SUBSCRIBER BASE'!BS85*'MVLP INPUT'!$J87)*'MVLP INPUT'!$I111</f>
        <v>0</v>
      </c>
    </row>
    <row r="115" spans="2:71" ht="25" customHeight="1" outlineLevel="1">
      <c r="B115" s="24" t="str">
        <f>'MVLP INPUT'!D112</f>
        <v>200 MB</v>
      </c>
      <c r="C115" s="494">
        <f>('SUBSCRIBER BASE'!C86*'MVLP INPUT'!$J88)*'MVLP INPUT'!$I112</f>
        <v>0</v>
      </c>
      <c r="D115" s="494">
        <f>('SUBSCRIBER BASE'!D86*'MVLP INPUT'!$J88)*'MVLP INPUT'!$I112</f>
        <v>0</v>
      </c>
      <c r="E115" s="494">
        <f>('SUBSCRIBER BASE'!E86*'MVLP INPUT'!$J88)*'MVLP INPUT'!$I112</f>
        <v>0</v>
      </c>
      <c r="F115" s="494">
        <f>('SUBSCRIBER BASE'!F86*'MVLP INPUT'!$J88)*'MVLP INPUT'!$I112</f>
        <v>0</v>
      </c>
      <c r="G115" s="494">
        <f>('SUBSCRIBER BASE'!G86*'MVLP INPUT'!$J88)*'MVLP INPUT'!$I112</f>
        <v>0</v>
      </c>
      <c r="H115" s="494">
        <f>('SUBSCRIBER BASE'!H86*'MVLP INPUT'!$J88)*'MVLP INPUT'!$I112</f>
        <v>0</v>
      </c>
      <c r="I115" s="494">
        <f>('SUBSCRIBER BASE'!I86*'MVLP INPUT'!$J88)*'MVLP INPUT'!$I112</f>
        <v>0</v>
      </c>
      <c r="J115" s="494">
        <f>('SUBSCRIBER BASE'!J86*'MVLP INPUT'!$J88)*'MVLP INPUT'!$I112</f>
        <v>0</v>
      </c>
      <c r="K115" s="494">
        <f ca="1">('SUBSCRIBER BASE'!L86*'MVLP INPUT'!$J88)*'MVLP INPUT'!$I112</f>
        <v>0</v>
      </c>
      <c r="L115" s="494">
        <f ca="1">('SUBSCRIBER BASE'!M86*'MVLP INPUT'!$J88)*'MVLP INPUT'!$I112</f>
        <v>0</v>
      </c>
      <c r="M115" s="494">
        <f ca="1">('SUBSCRIBER BASE'!N86*'MVLP INPUT'!$J88)*'MVLP INPUT'!$I112</f>
        <v>0</v>
      </c>
      <c r="N115" s="494">
        <f ca="1">('SUBSCRIBER BASE'!O86*'MVLP INPUT'!$J88)*'MVLP INPUT'!$I112</f>
        <v>0</v>
      </c>
      <c r="O115" s="494">
        <f ca="1">('SUBSCRIBER BASE'!P86*'MVLP INPUT'!$J88)*'MVLP INPUT'!$I112</f>
        <v>0</v>
      </c>
      <c r="P115" s="494">
        <f ca="1">('SUBSCRIBER BASE'!Q86*'MVLP INPUT'!$J88)*'MVLP INPUT'!$I112</f>
        <v>0</v>
      </c>
      <c r="Q115" s="494">
        <f ca="1">('SUBSCRIBER BASE'!R86*'MVLP INPUT'!$J88)*'MVLP INPUT'!$I112</f>
        <v>0</v>
      </c>
      <c r="R115" s="494">
        <f ca="1">('SUBSCRIBER BASE'!S86*'MVLP INPUT'!$J88)*'MVLP INPUT'!$I112</f>
        <v>0</v>
      </c>
      <c r="S115" s="494">
        <f ca="1">('SUBSCRIBER BASE'!T86*'MVLP INPUT'!$J88)*'MVLP INPUT'!$I112</f>
        <v>0</v>
      </c>
      <c r="T115" s="494">
        <f ca="1">('SUBSCRIBER BASE'!U86*'MVLP INPUT'!$J88)*'MVLP INPUT'!$I112</f>
        <v>0</v>
      </c>
      <c r="U115" s="494">
        <f ca="1">('SUBSCRIBER BASE'!V86*'MVLP INPUT'!$J88)*'MVLP INPUT'!$I112</f>
        <v>0</v>
      </c>
      <c r="V115" s="494">
        <f ca="1">('SUBSCRIBER BASE'!W86*'MVLP INPUT'!$J88)*'MVLP INPUT'!$I112</f>
        <v>0</v>
      </c>
      <c r="W115" s="494">
        <f ca="1">('SUBSCRIBER BASE'!X86*'MVLP INPUT'!$J88)*'MVLP INPUT'!$I112</f>
        <v>0</v>
      </c>
      <c r="X115" s="494">
        <f ca="1">('SUBSCRIBER BASE'!Y86*'MVLP INPUT'!$J88)*'MVLP INPUT'!$I112</f>
        <v>0</v>
      </c>
      <c r="Y115" s="494">
        <f ca="1">('SUBSCRIBER BASE'!Z86*'MVLP INPUT'!$J88)*'MVLP INPUT'!$I112</f>
        <v>0</v>
      </c>
      <c r="Z115" s="494">
        <f ca="1">('SUBSCRIBER BASE'!AA86*'MVLP INPUT'!$J88)*'MVLP INPUT'!$I112</f>
        <v>0</v>
      </c>
      <c r="AA115" s="494">
        <f ca="1">('SUBSCRIBER BASE'!AB86*'MVLP INPUT'!$J88)*'MVLP INPUT'!$I112</f>
        <v>0</v>
      </c>
      <c r="AB115" s="494">
        <f ca="1">('SUBSCRIBER BASE'!AC86*'MVLP INPUT'!$J88)*'MVLP INPUT'!$I112</f>
        <v>0</v>
      </c>
      <c r="AC115" s="494">
        <f ca="1">('SUBSCRIBER BASE'!AD86*'MVLP INPUT'!$J88)*'MVLP INPUT'!$I112</f>
        <v>0</v>
      </c>
      <c r="AD115" s="494">
        <f ca="1">('SUBSCRIBER BASE'!AE86*'MVLP INPUT'!$J88)*'MVLP INPUT'!$I112</f>
        <v>0</v>
      </c>
      <c r="AE115" s="494">
        <f ca="1">('SUBSCRIBER BASE'!AF86*'MVLP INPUT'!$J88)*'MVLP INPUT'!$I112</f>
        <v>0</v>
      </c>
      <c r="AF115" s="494">
        <f ca="1">('SUBSCRIBER BASE'!AG86*'MVLP INPUT'!$J88)*'MVLP INPUT'!$I112</f>
        <v>0</v>
      </c>
      <c r="AG115" s="494">
        <f ca="1">('SUBSCRIBER BASE'!AH86*'MVLP INPUT'!$J88)*'MVLP INPUT'!$I112</f>
        <v>0</v>
      </c>
      <c r="AH115" s="494">
        <f ca="1">('SUBSCRIBER BASE'!AI86*'MVLP INPUT'!$J88)*'MVLP INPUT'!$I112</f>
        <v>0</v>
      </c>
      <c r="AI115" s="494">
        <f ca="1">('SUBSCRIBER BASE'!AJ86*'MVLP INPUT'!$J88)*'MVLP INPUT'!$I112</f>
        <v>0</v>
      </c>
      <c r="AJ115" s="494">
        <f ca="1">('SUBSCRIBER BASE'!AK86*'MVLP INPUT'!$J88)*'MVLP INPUT'!$I112</f>
        <v>0</v>
      </c>
      <c r="AK115" s="494">
        <f ca="1">('SUBSCRIBER BASE'!AL86*'MVLP INPUT'!$J88)*'MVLP INPUT'!$I112</f>
        <v>0</v>
      </c>
      <c r="AL115" s="494">
        <f ca="1">('SUBSCRIBER BASE'!AM86*'MVLP INPUT'!$J88)*'MVLP INPUT'!$I112</f>
        <v>0</v>
      </c>
      <c r="AM115" s="494">
        <f ca="1">('SUBSCRIBER BASE'!AN86*'MVLP INPUT'!$J88)*'MVLP INPUT'!$I112</f>
        <v>0</v>
      </c>
      <c r="AN115" s="494">
        <f ca="1">('SUBSCRIBER BASE'!AO86*'MVLP INPUT'!$J88)*'MVLP INPUT'!$I112</f>
        <v>0</v>
      </c>
      <c r="AO115" s="494">
        <f ca="1">('SUBSCRIBER BASE'!AP86*'MVLP INPUT'!$J88)*'MVLP INPUT'!$I112</f>
        <v>0</v>
      </c>
      <c r="AP115" s="494">
        <f ca="1">('SUBSCRIBER BASE'!AQ86*'MVLP INPUT'!$J88)*'MVLP INPUT'!$I112</f>
        <v>0</v>
      </c>
      <c r="AQ115" s="494">
        <f ca="1">('SUBSCRIBER BASE'!AR86*'MVLP INPUT'!$J88)*'MVLP INPUT'!$I112</f>
        <v>0</v>
      </c>
      <c r="AR115" s="494">
        <f ca="1">('SUBSCRIBER BASE'!AS86*'MVLP INPUT'!$J88)*'MVLP INPUT'!$I112</f>
        <v>0</v>
      </c>
      <c r="AS115" s="494">
        <f ca="1">('SUBSCRIBER BASE'!AT86*'MVLP INPUT'!$J88)*'MVLP INPUT'!$I112</f>
        <v>0</v>
      </c>
      <c r="AT115" s="494">
        <f ca="1">('SUBSCRIBER BASE'!AU86*'MVLP INPUT'!$J88)*'MVLP INPUT'!$I112</f>
        <v>0</v>
      </c>
      <c r="AU115" s="494">
        <f ca="1">('SUBSCRIBER BASE'!AV86*'MVLP INPUT'!$J88)*'MVLP INPUT'!$I112</f>
        <v>0</v>
      </c>
      <c r="AV115" s="494">
        <f ca="1">('SUBSCRIBER BASE'!AW86*'MVLP INPUT'!$J88)*'MVLP INPUT'!$I112</f>
        <v>0</v>
      </c>
      <c r="AW115" s="494">
        <f ca="1">('SUBSCRIBER BASE'!AX86*'MVLP INPUT'!$J88)*'MVLP INPUT'!$I112</f>
        <v>0</v>
      </c>
      <c r="AX115" s="494">
        <f ca="1">('SUBSCRIBER BASE'!AY86*'MVLP INPUT'!$J88)*'MVLP INPUT'!$I112</f>
        <v>0</v>
      </c>
      <c r="AY115" s="494">
        <f ca="1">('SUBSCRIBER BASE'!AZ86*'MVLP INPUT'!$J88)*'MVLP INPUT'!$I112</f>
        <v>0</v>
      </c>
      <c r="AZ115" s="494">
        <f ca="1">('SUBSCRIBER BASE'!BA86*'MVLP INPUT'!$J88)*'MVLP INPUT'!$I112</f>
        <v>0</v>
      </c>
      <c r="BA115" s="494">
        <f ca="1">('SUBSCRIBER BASE'!BB86*'MVLP INPUT'!$J88)*'MVLP INPUT'!$I112</f>
        <v>0</v>
      </c>
      <c r="BB115" s="494">
        <f ca="1">('SUBSCRIBER BASE'!BC86*'MVLP INPUT'!$J88)*'MVLP INPUT'!$I112</f>
        <v>0</v>
      </c>
      <c r="BC115" s="494">
        <f ca="1">('SUBSCRIBER BASE'!BD86*'MVLP INPUT'!$J88)*'MVLP INPUT'!$I112</f>
        <v>0</v>
      </c>
      <c r="BD115" s="494">
        <f ca="1">('SUBSCRIBER BASE'!BE86*'MVLP INPUT'!$J88)*'MVLP INPUT'!$I112</f>
        <v>0</v>
      </c>
      <c r="BE115" s="494">
        <f ca="1">('SUBSCRIBER BASE'!BF86*'MVLP INPUT'!$J88)*'MVLP INPUT'!$I112</f>
        <v>0</v>
      </c>
      <c r="BF115" s="494">
        <f ca="1">('SUBSCRIBER BASE'!BG86*'MVLP INPUT'!$J88)*'MVLP INPUT'!$I112</f>
        <v>0</v>
      </c>
      <c r="BG115" s="494">
        <f ca="1">('SUBSCRIBER BASE'!BH86*'MVLP INPUT'!$J88)*'MVLP INPUT'!$I112</f>
        <v>0</v>
      </c>
      <c r="BH115" s="494">
        <f ca="1">('SUBSCRIBER BASE'!BI86*'MVLP INPUT'!$J88)*'MVLP INPUT'!$I112</f>
        <v>0</v>
      </c>
      <c r="BI115" s="494">
        <f ca="1">('SUBSCRIBER BASE'!BJ86*'MVLP INPUT'!$J88)*'MVLP INPUT'!$I112</f>
        <v>0</v>
      </c>
      <c r="BJ115" s="494">
        <f ca="1">('SUBSCRIBER BASE'!BK86*'MVLP INPUT'!$J88)*'MVLP INPUT'!$I112</f>
        <v>0</v>
      </c>
      <c r="BK115" s="494">
        <f ca="1">('SUBSCRIBER BASE'!BL86*'MVLP INPUT'!$J88)*'MVLP INPUT'!$I112</f>
        <v>0</v>
      </c>
      <c r="BL115" s="494">
        <f ca="1">('SUBSCRIBER BASE'!BM86*'MVLP INPUT'!$J88)*'MVLP INPUT'!$I112</f>
        <v>0</v>
      </c>
      <c r="BM115" s="494">
        <f ca="1">('SUBSCRIBER BASE'!BN86*'MVLP INPUT'!$J88)*'MVLP INPUT'!$I112</f>
        <v>0</v>
      </c>
      <c r="BN115" s="494">
        <f ca="1">('SUBSCRIBER BASE'!BO86*'MVLP INPUT'!$J88)*'MVLP INPUT'!$I112</f>
        <v>0</v>
      </c>
      <c r="BO115" s="494">
        <f ca="1">('SUBSCRIBER BASE'!BP86*'MVLP INPUT'!$J88)*'MVLP INPUT'!$I112</f>
        <v>0</v>
      </c>
      <c r="BP115" s="494">
        <f ca="1">('SUBSCRIBER BASE'!BQ86*'MVLP INPUT'!$J88)*'MVLP INPUT'!$I112</f>
        <v>0</v>
      </c>
      <c r="BQ115" s="494">
        <f ca="1">('SUBSCRIBER BASE'!BR86*'MVLP INPUT'!$J88)*'MVLP INPUT'!$I112</f>
        <v>0</v>
      </c>
      <c r="BR115" s="494">
        <f ca="1">('SUBSCRIBER BASE'!BS86*'MVLP INPUT'!$J88)*'MVLP INPUT'!$I112</f>
        <v>0</v>
      </c>
    </row>
    <row r="116" spans="2:71" ht="25" customHeight="1" outlineLevel="1">
      <c r="B116" s="24" t="str">
        <f>'MVLP INPUT'!D113</f>
        <v>500 MB</v>
      </c>
      <c r="C116" s="494">
        <f>('SUBSCRIBER BASE'!C87*'MVLP INPUT'!$J89)*'MVLP INPUT'!$I113</f>
        <v>0</v>
      </c>
      <c r="D116" s="494">
        <f>('SUBSCRIBER BASE'!D87*'MVLP INPUT'!$J89)*'MVLP INPUT'!$I113</f>
        <v>0</v>
      </c>
      <c r="E116" s="494">
        <f>('SUBSCRIBER BASE'!E87*'MVLP INPUT'!$J89)*'MVLP INPUT'!$I113</f>
        <v>0</v>
      </c>
      <c r="F116" s="494">
        <f>('SUBSCRIBER BASE'!F87*'MVLP INPUT'!$J89)*'MVLP INPUT'!$I113</f>
        <v>0</v>
      </c>
      <c r="G116" s="494">
        <f>('SUBSCRIBER BASE'!G87*'MVLP INPUT'!$J89)*'MVLP INPUT'!$I113</f>
        <v>0</v>
      </c>
      <c r="H116" s="494">
        <f>('SUBSCRIBER BASE'!H87*'MVLP INPUT'!$J89)*'MVLP INPUT'!$I113</f>
        <v>0</v>
      </c>
      <c r="I116" s="494">
        <f>('SUBSCRIBER BASE'!I87*'MVLP INPUT'!$J89)*'MVLP INPUT'!$I113</f>
        <v>0</v>
      </c>
      <c r="J116" s="494">
        <f>('SUBSCRIBER BASE'!J87*'MVLP INPUT'!$J89)*'MVLP INPUT'!$I113</f>
        <v>0</v>
      </c>
      <c r="K116" s="494">
        <f ca="1">('SUBSCRIBER BASE'!L87*'MVLP INPUT'!$J89)*'MVLP INPUT'!$I113</f>
        <v>0</v>
      </c>
      <c r="L116" s="494">
        <f ca="1">('SUBSCRIBER BASE'!M87*'MVLP INPUT'!$J89)*'MVLP INPUT'!$I113</f>
        <v>0</v>
      </c>
      <c r="M116" s="494">
        <f ca="1">('SUBSCRIBER BASE'!N87*'MVLP INPUT'!$J89)*'MVLP INPUT'!$I113</f>
        <v>0</v>
      </c>
      <c r="N116" s="494">
        <f ca="1">('SUBSCRIBER BASE'!O87*'MVLP INPUT'!$J89)*'MVLP INPUT'!$I113</f>
        <v>0</v>
      </c>
      <c r="O116" s="494">
        <f ca="1">('SUBSCRIBER BASE'!P87*'MVLP INPUT'!$J89)*'MVLP INPUT'!$I113</f>
        <v>0</v>
      </c>
      <c r="P116" s="494">
        <f ca="1">('SUBSCRIBER BASE'!Q87*'MVLP INPUT'!$J89)*'MVLP INPUT'!$I113</f>
        <v>0</v>
      </c>
      <c r="Q116" s="494">
        <f ca="1">('SUBSCRIBER BASE'!R87*'MVLP INPUT'!$J89)*'MVLP INPUT'!$I113</f>
        <v>0</v>
      </c>
      <c r="R116" s="494">
        <f ca="1">('SUBSCRIBER BASE'!S87*'MVLP INPUT'!$J89)*'MVLP INPUT'!$I113</f>
        <v>0</v>
      </c>
      <c r="S116" s="494">
        <f ca="1">('SUBSCRIBER BASE'!T87*'MVLP INPUT'!$J89)*'MVLP INPUT'!$I113</f>
        <v>0</v>
      </c>
      <c r="T116" s="494">
        <f ca="1">('SUBSCRIBER BASE'!U87*'MVLP INPUT'!$J89)*'MVLP INPUT'!$I113</f>
        <v>0</v>
      </c>
      <c r="U116" s="494">
        <f ca="1">('SUBSCRIBER BASE'!V87*'MVLP INPUT'!$J89)*'MVLP INPUT'!$I113</f>
        <v>0</v>
      </c>
      <c r="V116" s="494">
        <f ca="1">('SUBSCRIBER BASE'!W87*'MVLP INPUT'!$J89)*'MVLP INPUT'!$I113</f>
        <v>0</v>
      </c>
      <c r="W116" s="494">
        <f ca="1">('SUBSCRIBER BASE'!X87*'MVLP INPUT'!$J89)*'MVLP INPUT'!$I113</f>
        <v>0</v>
      </c>
      <c r="X116" s="494">
        <f ca="1">('SUBSCRIBER BASE'!Y87*'MVLP INPUT'!$J89)*'MVLP INPUT'!$I113</f>
        <v>0</v>
      </c>
      <c r="Y116" s="494">
        <f ca="1">('SUBSCRIBER BASE'!Z87*'MVLP INPUT'!$J89)*'MVLP INPUT'!$I113</f>
        <v>0</v>
      </c>
      <c r="Z116" s="494">
        <f ca="1">('SUBSCRIBER BASE'!AA87*'MVLP INPUT'!$J89)*'MVLP INPUT'!$I113</f>
        <v>0</v>
      </c>
      <c r="AA116" s="494">
        <f ca="1">('SUBSCRIBER BASE'!AB87*'MVLP INPUT'!$J89)*'MVLP INPUT'!$I113</f>
        <v>0</v>
      </c>
      <c r="AB116" s="494">
        <f ca="1">('SUBSCRIBER BASE'!AC87*'MVLP INPUT'!$J89)*'MVLP INPUT'!$I113</f>
        <v>0</v>
      </c>
      <c r="AC116" s="494">
        <f ca="1">('SUBSCRIBER BASE'!AD87*'MVLP INPUT'!$J89)*'MVLP INPUT'!$I113</f>
        <v>0</v>
      </c>
      <c r="AD116" s="494">
        <f ca="1">('SUBSCRIBER BASE'!AE87*'MVLP INPUT'!$J89)*'MVLP INPUT'!$I113</f>
        <v>0</v>
      </c>
      <c r="AE116" s="494">
        <f ca="1">('SUBSCRIBER BASE'!AF87*'MVLP INPUT'!$J89)*'MVLP INPUT'!$I113</f>
        <v>0</v>
      </c>
      <c r="AF116" s="494">
        <f ca="1">('SUBSCRIBER BASE'!AG87*'MVLP INPUT'!$J89)*'MVLP INPUT'!$I113</f>
        <v>0</v>
      </c>
      <c r="AG116" s="494">
        <f ca="1">('SUBSCRIBER BASE'!AH87*'MVLP INPUT'!$J89)*'MVLP INPUT'!$I113</f>
        <v>0</v>
      </c>
      <c r="AH116" s="494">
        <f ca="1">('SUBSCRIBER BASE'!AI87*'MVLP INPUT'!$J89)*'MVLP INPUT'!$I113</f>
        <v>0</v>
      </c>
      <c r="AI116" s="494">
        <f ca="1">('SUBSCRIBER BASE'!AJ87*'MVLP INPUT'!$J89)*'MVLP INPUT'!$I113</f>
        <v>0</v>
      </c>
      <c r="AJ116" s="494">
        <f ca="1">('SUBSCRIBER BASE'!AK87*'MVLP INPUT'!$J89)*'MVLP INPUT'!$I113</f>
        <v>0</v>
      </c>
      <c r="AK116" s="494">
        <f ca="1">('SUBSCRIBER BASE'!AL87*'MVLP INPUT'!$J89)*'MVLP INPUT'!$I113</f>
        <v>0</v>
      </c>
      <c r="AL116" s="494">
        <f ca="1">('SUBSCRIBER BASE'!AM87*'MVLP INPUT'!$J89)*'MVLP INPUT'!$I113</f>
        <v>0</v>
      </c>
      <c r="AM116" s="494">
        <f ca="1">('SUBSCRIBER BASE'!AN87*'MVLP INPUT'!$J89)*'MVLP INPUT'!$I113</f>
        <v>0</v>
      </c>
      <c r="AN116" s="494">
        <f ca="1">('SUBSCRIBER BASE'!AO87*'MVLP INPUT'!$J89)*'MVLP INPUT'!$I113</f>
        <v>0</v>
      </c>
      <c r="AO116" s="494">
        <f ca="1">('SUBSCRIBER BASE'!AP87*'MVLP INPUT'!$J89)*'MVLP INPUT'!$I113</f>
        <v>0</v>
      </c>
      <c r="AP116" s="494">
        <f ca="1">('SUBSCRIBER BASE'!AQ87*'MVLP INPUT'!$J89)*'MVLP INPUT'!$I113</f>
        <v>0</v>
      </c>
      <c r="AQ116" s="494">
        <f ca="1">('SUBSCRIBER BASE'!AR87*'MVLP INPUT'!$J89)*'MVLP INPUT'!$I113</f>
        <v>0</v>
      </c>
      <c r="AR116" s="494">
        <f ca="1">('SUBSCRIBER BASE'!AS87*'MVLP INPUT'!$J89)*'MVLP INPUT'!$I113</f>
        <v>0</v>
      </c>
      <c r="AS116" s="494">
        <f ca="1">('SUBSCRIBER BASE'!AT87*'MVLP INPUT'!$J89)*'MVLP INPUT'!$I113</f>
        <v>0</v>
      </c>
      <c r="AT116" s="494">
        <f ca="1">('SUBSCRIBER BASE'!AU87*'MVLP INPUT'!$J89)*'MVLP INPUT'!$I113</f>
        <v>0</v>
      </c>
      <c r="AU116" s="494">
        <f ca="1">('SUBSCRIBER BASE'!AV87*'MVLP INPUT'!$J89)*'MVLP INPUT'!$I113</f>
        <v>0</v>
      </c>
      <c r="AV116" s="494">
        <f ca="1">('SUBSCRIBER BASE'!AW87*'MVLP INPUT'!$J89)*'MVLP INPUT'!$I113</f>
        <v>0</v>
      </c>
      <c r="AW116" s="494">
        <f ca="1">('SUBSCRIBER BASE'!AX87*'MVLP INPUT'!$J89)*'MVLP INPUT'!$I113</f>
        <v>0</v>
      </c>
      <c r="AX116" s="494">
        <f ca="1">('SUBSCRIBER BASE'!AY87*'MVLP INPUT'!$J89)*'MVLP INPUT'!$I113</f>
        <v>0</v>
      </c>
      <c r="AY116" s="494">
        <f ca="1">('SUBSCRIBER BASE'!AZ87*'MVLP INPUT'!$J89)*'MVLP INPUT'!$I113</f>
        <v>0</v>
      </c>
      <c r="AZ116" s="494">
        <f ca="1">('SUBSCRIBER BASE'!BA87*'MVLP INPUT'!$J89)*'MVLP INPUT'!$I113</f>
        <v>0</v>
      </c>
      <c r="BA116" s="494">
        <f ca="1">('SUBSCRIBER BASE'!BB87*'MVLP INPUT'!$J89)*'MVLP INPUT'!$I113</f>
        <v>0</v>
      </c>
      <c r="BB116" s="494">
        <f ca="1">('SUBSCRIBER BASE'!BC87*'MVLP INPUT'!$J89)*'MVLP INPUT'!$I113</f>
        <v>0</v>
      </c>
      <c r="BC116" s="494">
        <f ca="1">('SUBSCRIBER BASE'!BD87*'MVLP INPUT'!$J89)*'MVLP INPUT'!$I113</f>
        <v>0</v>
      </c>
      <c r="BD116" s="494">
        <f ca="1">('SUBSCRIBER BASE'!BE87*'MVLP INPUT'!$J89)*'MVLP INPUT'!$I113</f>
        <v>0</v>
      </c>
      <c r="BE116" s="494">
        <f ca="1">('SUBSCRIBER BASE'!BF87*'MVLP INPUT'!$J89)*'MVLP INPUT'!$I113</f>
        <v>0</v>
      </c>
      <c r="BF116" s="494">
        <f ca="1">('SUBSCRIBER BASE'!BG87*'MVLP INPUT'!$J89)*'MVLP INPUT'!$I113</f>
        <v>0</v>
      </c>
      <c r="BG116" s="494">
        <f ca="1">('SUBSCRIBER BASE'!BH87*'MVLP INPUT'!$J89)*'MVLP INPUT'!$I113</f>
        <v>0</v>
      </c>
      <c r="BH116" s="494">
        <f ca="1">('SUBSCRIBER BASE'!BI87*'MVLP INPUT'!$J89)*'MVLP INPUT'!$I113</f>
        <v>0</v>
      </c>
      <c r="BI116" s="494">
        <f ca="1">('SUBSCRIBER BASE'!BJ87*'MVLP INPUT'!$J89)*'MVLP INPUT'!$I113</f>
        <v>0</v>
      </c>
      <c r="BJ116" s="494">
        <f ca="1">('SUBSCRIBER BASE'!BK87*'MVLP INPUT'!$J89)*'MVLP INPUT'!$I113</f>
        <v>0</v>
      </c>
      <c r="BK116" s="494">
        <f ca="1">('SUBSCRIBER BASE'!BL87*'MVLP INPUT'!$J89)*'MVLP INPUT'!$I113</f>
        <v>0</v>
      </c>
      <c r="BL116" s="494">
        <f ca="1">('SUBSCRIBER BASE'!BM87*'MVLP INPUT'!$J89)*'MVLP INPUT'!$I113</f>
        <v>0</v>
      </c>
      <c r="BM116" s="494">
        <f ca="1">('SUBSCRIBER BASE'!BN87*'MVLP INPUT'!$J89)*'MVLP INPUT'!$I113</f>
        <v>0</v>
      </c>
      <c r="BN116" s="494">
        <f ca="1">('SUBSCRIBER BASE'!BO87*'MVLP INPUT'!$J89)*'MVLP INPUT'!$I113</f>
        <v>0</v>
      </c>
      <c r="BO116" s="494">
        <f ca="1">('SUBSCRIBER BASE'!BP87*'MVLP INPUT'!$J89)*'MVLP INPUT'!$I113</f>
        <v>0</v>
      </c>
      <c r="BP116" s="494">
        <f ca="1">('SUBSCRIBER BASE'!BQ87*'MVLP INPUT'!$J89)*'MVLP INPUT'!$I113</f>
        <v>0</v>
      </c>
      <c r="BQ116" s="494">
        <f ca="1">('SUBSCRIBER BASE'!BR87*'MVLP INPUT'!$J89)*'MVLP INPUT'!$I113</f>
        <v>0</v>
      </c>
      <c r="BR116" s="494">
        <f ca="1">('SUBSCRIBER BASE'!BS87*'MVLP INPUT'!$J89)*'MVLP INPUT'!$I113</f>
        <v>0</v>
      </c>
    </row>
    <row r="117" spans="2:71" ht="25" customHeight="1" outlineLevel="1">
      <c r="B117" s="24" t="str">
        <f>'MVLP INPUT'!D114</f>
        <v>1.2 GB</v>
      </c>
      <c r="C117" s="494">
        <f>('SUBSCRIBER BASE'!C88*'MVLP INPUT'!$J90)*'MVLP INPUT'!$I114</f>
        <v>0</v>
      </c>
      <c r="D117" s="494">
        <f>('SUBSCRIBER BASE'!D88*'MVLP INPUT'!$J90)*'MVLP INPUT'!$I114</f>
        <v>0</v>
      </c>
      <c r="E117" s="494">
        <f>('SUBSCRIBER BASE'!E88*'MVLP INPUT'!$J90)*'MVLP INPUT'!$I114</f>
        <v>0</v>
      </c>
      <c r="F117" s="494">
        <f>('SUBSCRIBER BASE'!F88*'MVLP INPUT'!$J90)*'MVLP INPUT'!$I114</f>
        <v>0</v>
      </c>
      <c r="G117" s="494">
        <f>('SUBSCRIBER BASE'!G88*'MVLP INPUT'!$J90)*'MVLP INPUT'!$I114</f>
        <v>0</v>
      </c>
      <c r="H117" s="494">
        <f>('SUBSCRIBER BASE'!H88*'MVLP INPUT'!$J90)*'MVLP INPUT'!$I114</f>
        <v>0</v>
      </c>
      <c r="I117" s="494">
        <f>('SUBSCRIBER BASE'!I88*'MVLP INPUT'!$J90)*'MVLP INPUT'!$I114</f>
        <v>0</v>
      </c>
      <c r="J117" s="494">
        <f>('SUBSCRIBER BASE'!J88*'MVLP INPUT'!$J90)*'MVLP INPUT'!$I114</f>
        <v>0</v>
      </c>
      <c r="K117" s="494">
        <f ca="1">('SUBSCRIBER BASE'!L88*'MVLP INPUT'!$J90)*'MVLP INPUT'!$I114</f>
        <v>0</v>
      </c>
      <c r="L117" s="494">
        <f ca="1">('SUBSCRIBER BASE'!M88*'MVLP INPUT'!$J90)*'MVLP INPUT'!$I114</f>
        <v>0</v>
      </c>
      <c r="M117" s="494">
        <f ca="1">('SUBSCRIBER BASE'!N88*'MVLP INPUT'!$J90)*'MVLP INPUT'!$I114</f>
        <v>0</v>
      </c>
      <c r="N117" s="494">
        <f ca="1">('SUBSCRIBER BASE'!O88*'MVLP INPUT'!$J90)*'MVLP INPUT'!$I114</f>
        <v>0</v>
      </c>
      <c r="O117" s="494">
        <f ca="1">('SUBSCRIBER BASE'!P88*'MVLP INPUT'!$J90)*'MVLP INPUT'!$I114</f>
        <v>0</v>
      </c>
      <c r="P117" s="494">
        <f ca="1">('SUBSCRIBER BASE'!Q88*'MVLP INPUT'!$J90)*'MVLP INPUT'!$I114</f>
        <v>0</v>
      </c>
      <c r="Q117" s="494">
        <f ca="1">('SUBSCRIBER BASE'!R88*'MVLP INPUT'!$J90)*'MVLP INPUT'!$I114</f>
        <v>0</v>
      </c>
      <c r="R117" s="494">
        <f ca="1">('SUBSCRIBER BASE'!S88*'MVLP INPUT'!$J90)*'MVLP INPUT'!$I114</f>
        <v>0</v>
      </c>
      <c r="S117" s="494">
        <f ca="1">('SUBSCRIBER BASE'!T88*'MVLP INPUT'!$J90)*'MVLP INPUT'!$I114</f>
        <v>0</v>
      </c>
      <c r="T117" s="494">
        <f ca="1">('SUBSCRIBER BASE'!U88*'MVLP INPUT'!$J90)*'MVLP INPUT'!$I114</f>
        <v>0</v>
      </c>
      <c r="U117" s="494">
        <f ca="1">('SUBSCRIBER BASE'!V88*'MVLP INPUT'!$J90)*'MVLP INPUT'!$I114</f>
        <v>0</v>
      </c>
      <c r="V117" s="494">
        <f ca="1">('SUBSCRIBER BASE'!W88*'MVLP INPUT'!$J90)*'MVLP INPUT'!$I114</f>
        <v>0</v>
      </c>
      <c r="W117" s="494">
        <f ca="1">('SUBSCRIBER BASE'!X88*'MVLP INPUT'!$J90)*'MVLP INPUT'!$I114</f>
        <v>0</v>
      </c>
      <c r="X117" s="494">
        <f ca="1">('SUBSCRIBER BASE'!Y88*'MVLP INPUT'!$J90)*'MVLP INPUT'!$I114</f>
        <v>0</v>
      </c>
      <c r="Y117" s="494">
        <f ca="1">('SUBSCRIBER BASE'!Z88*'MVLP INPUT'!$J90)*'MVLP INPUT'!$I114</f>
        <v>0</v>
      </c>
      <c r="Z117" s="494">
        <f ca="1">('SUBSCRIBER BASE'!AA88*'MVLP INPUT'!$J90)*'MVLP INPUT'!$I114</f>
        <v>0</v>
      </c>
      <c r="AA117" s="494">
        <f ca="1">('SUBSCRIBER BASE'!AB88*'MVLP INPUT'!$J90)*'MVLP INPUT'!$I114</f>
        <v>0</v>
      </c>
      <c r="AB117" s="494">
        <f ca="1">('SUBSCRIBER BASE'!AC88*'MVLP INPUT'!$J90)*'MVLP INPUT'!$I114</f>
        <v>0</v>
      </c>
      <c r="AC117" s="494">
        <f ca="1">('SUBSCRIBER BASE'!AD88*'MVLP INPUT'!$J90)*'MVLP INPUT'!$I114</f>
        <v>0</v>
      </c>
      <c r="AD117" s="494">
        <f ca="1">('SUBSCRIBER BASE'!AE88*'MVLP INPUT'!$J90)*'MVLP INPUT'!$I114</f>
        <v>0</v>
      </c>
      <c r="AE117" s="494">
        <f ca="1">('SUBSCRIBER BASE'!AF88*'MVLP INPUT'!$J90)*'MVLP INPUT'!$I114</f>
        <v>0</v>
      </c>
      <c r="AF117" s="494">
        <f ca="1">('SUBSCRIBER BASE'!AG88*'MVLP INPUT'!$J90)*'MVLP INPUT'!$I114</f>
        <v>0</v>
      </c>
      <c r="AG117" s="494">
        <f ca="1">('SUBSCRIBER BASE'!AH88*'MVLP INPUT'!$J90)*'MVLP INPUT'!$I114</f>
        <v>0</v>
      </c>
      <c r="AH117" s="494">
        <f ca="1">('SUBSCRIBER BASE'!AI88*'MVLP INPUT'!$J90)*'MVLP INPUT'!$I114</f>
        <v>0</v>
      </c>
      <c r="AI117" s="494">
        <f ca="1">('SUBSCRIBER BASE'!AJ88*'MVLP INPUT'!$J90)*'MVLP INPUT'!$I114</f>
        <v>0</v>
      </c>
      <c r="AJ117" s="494">
        <f ca="1">('SUBSCRIBER BASE'!AK88*'MVLP INPUT'!$J90)*'MVLP INPUT'!$I114</f>
        <v>0</v>
      </c>
      <c r="AK117" s="494">
        <f ca="1">('SUBSCRIBER BASE'!AL88*'MVLP INPUT'!$J90)*'MVLP INPUT'!$I114</f>
        <v>0</v>
      </c>
      <c r="AL117" s="494">
        <f ca="1">('SUBSCRIBER BASE'!AM88*'MVLP INPUT'!$J90)*'MVLP INPUT'!$I114</f>
        <v>0</v>
      </c>
      <c r="AM117" s="494">
        <f ca="1">('SUBSCRIBER BASE'!AN88*'MVLP INPUT'!$J90)*'MVLP INPUT'!$I114</f>
        <v>0</v>
      </c>
      <c r="AN117" s="494">
        <f ca="1">('SUBSCRIBER BASE'!AO88*'MVLP INPUT'!$J90)*'MVLP INPUT'!$I114</f>
        <v>0</v>
      </c>
      <c r="AO117" s="494">
        <f ca="1">('SUBSCRIBER BASE'!AP88*'MVLP INPUT'!$J90)*'MVLP INPUT'!$I114</f>
        <v>0</v>
      </c>
      <c r="AP117" s="494">
        <f ca="1">('SUBSCRIBER BASE'!AQ88*'MVLP INPUT'!$J90)*'MVLP INPUT'!$I114</f>
        <v>0</v>
      </c>
      <c r="AQ117" s="494">
        <f ca="1">('SUBSCRIBER BASE'!AR88*'MVLP INPUT'!$J90)*'MVLP INPUT'!$I114</f>
        <v>0</v>
      </c>
      <c r="AR117" s="494">
        <f ca="1">('SUBSCRIBER BASE'!AS88*'MVLP INPUT'!$J90)*'MVLP INPUT'!$I114</f>
        <v>0</v>
      </c>
      <c r="AS117" s="494">
        <f ca="1">('SUBSCRIBER BASE'!AT88*'MVLP INPUT'!$J90)*'MVLP INPUT'!$I114</f>
        <v>0</v>
      </c>
      <c r="AT117" s="494">
        <f ca="1">('SUBSCRIBER BASE'!AU88*'MVLP INPUT'!$J90)*'MVLP INPUT'!$I114</f>
        <v>0</v>
      </c>
      <c r="AU117" s="494">
        <f ca="1">('SUBSCRIBER BASE'!AV88*'MVLP INPUT'!$J90)*'MVLP INPUT'!$I114</f>
        <v>0</v>
      </c>
      <c r="AV117" s="494">
        <f ca="1">('SUBSCRIBER BASE'!AW88*'MVLP INPUT'!$J90)*'MVLP INPUT'!$I114</f>
        <v>0</v>
      </c>
      <c r="AW117" s="494">
        <f ca="1">('SUBSCRIBER BASE'!AX88*'MVLP INPUT'!$J90)*'MVLP INPUT'!$I114</f>
        <v>0</v>
      </c>
      <c r="AX117" s="494">
        <f ca="1">('SUBSCRIBER BASE'!AY88*'MVLP INPUT'!$J90)*'MVLP INPUT'!$I114</f>
        <v>0</v>
      </c>
      <c r="AY117" s="494">
        <f ca="1">('SUBSCRIBER BASE'!AZ88*'MVLP INPUT'!$J90)*'MVLP INPUT'!$I114</f>
        <v>0</v>
      </c>
      <c r="AZ117" s="494">
        <f ca="1">('SUBSCRIBER BASE'!BA88*'MVLP INPUT'!$J90)*'MVLP INPUT'!$I114</f>
        <v>0</v>
      </c>
      <c r="BA117" s="494">
        <f ca="1">('SUBSCRIBER BASE'!BB88*'MVLP INPUT'!$J90)*'MVLP INPUT'!$I114</f>
        <v>0</v>
      </c>
      <c r="BB117" s="494">
        <f ca="1">('SUBSCRIBER BASE'!BC88*'MVLP INPUT'!$J90)*'MVLP INPUT'!$I114</f>
        <v>0</v>
      </c>
      <c r="BC117" s="494">
        <f ca="1">('SUBSCRIBER BASE'!BD88*'MVLP INPUT'!$J90)*'MVLP INPUT'!$I114</f>
        <v>0</v>
      </c>
      <c r="BD117" s="494">
        <f ca="1">('SUBSCRIBER BASE'!BE88*'MVLP INPUT'!$J90)*'MVLP INPUT'!$I114</f>
        <v>0</v>
      </c>
      <c r="BE117" s="494">
        <f ca="1">('SUBSCRIBER BASE'!BF88*'MVLP INPUT'!$J90)*'MVLP INPUT'!$I114</f>
        <v>0</v>
      </c>
      <c r="BF117" s="494">
        <f ca="1">('SUBSCRIBER BASE'!BG88*'MVLP INPUT'!$J90)*'MVLP INPUT'!$I114</f>
        <v>0</v>
      </c>
      <c r="BG117" s="494">
        <f ca="1">('SUBSCRIBER BASE'!BH88*'MVLP INPUT'!$J90)*'MVLP INPUT'!$I114</f>
        <v>0</v>
      </c>
      <c r="BH117" s="494">
        <f ca="1">('SUBSCRIBER BASE'!BI88*'MVLP INPUT'!$J90)*'MVLP INPUT'!$I114</f>
        <v>0</v>
      </c>
      <c r="BI117" s="494">
        <f ca="1">('SUBSCRIBER BASE'!BJ88*'MVLP INPUT'!$J90)*'MVLP INPUT'!$I114</f>
        <v>0</v>
      </c>
      <c r="BJ117" s="494">
        <f ca="1">('SUBSCRIBER BASE'!BK88*'MVLP INPUT'!$J90)*'MVLP INPUT'!$I114</f>
        <v>0</v>
      </c>
      <c r="BK117" s="494">
        <f ca="1">('SUBSCRIBER BASE'!BL88*'MVLP INPUT'!$J90)*'MVLP INPUT'!$I114</f>
        <v>0</v>
      </c>
      <c r="BL117" s="494">
        <f ca="1">('SUBSCRIBER BASE'!BM88*'MVLP INPUT'!$J90)*'MVLP INPUT'!$I114</f>
        <v>0</v>
      </c>
      <c r="BM117" s="494">
        <f ca="1">('SUBSCRIBER BASE'!BN88*'MVLP INPUT'!$J90)*'MVLP INPUT'!$I114</f>
        <v>0</v>
      </c>
      <c r="BN117" s="494">
        <f ca="1">('SUBSCRIBER BASE'!BO88*'MVLP INPUT'!$J90)*'MVLP INPUT'!$I114</f>
        <v>0</v>
      </c>
      <c r="BO117" s="494">
        <f ca="1">('SUBSCRIBER BASE'!BP88*'MVLP INPUT'!$J90)*'MVLP INPUT'!$I114</f>
        <v>0</v>
      </c>
      <c r="BP117" s="494">
        <f ca="1">('SUBSCRIBER BASE'!BQ88*'MVLP INPUT'!$J90)*'MVLP INPUT'!$I114</f>
        <v>0</v>
      </c>
      <c r="BQ117" s="494">
        <f ca="1">('SUBSCRIBER BASE'!BR88*'MVLP INPUT'!$J90)*'MVLP INPUT'!$I114</f>
        <v>0</v>
      </c>
      <c r="BR117" s="494">
        <f ca="1">('SUBSCRIBER BASE'!BS88*'MVLP INPUT'!$J90)*'MVLP INPUT'!$I114</f>
        <v>0</v>
      </c>
    </row>
    <row r="118" spans="2:71" ht="25" customHeight="1" outlineLevel="1">
      <c r="B118" s="24" t="str">
        <f>'MVLP INPUT'!D115</f>
        <v>2.5 GB</v>
      </c>
      <c r="C118" s="494">
        <f>('SUBSCRIBER BASE'!C89*'MVLP INPUT'!$J91)*'MVLP INPUT'!$I115</f>
        <v>0</v>
      </c>
      <c r="D118" s="494">
        <f>('SUBSCRIBER BASE'!D89*'MVLP INPUT'!$J91)*'MVLP INPUT'!$I115</f>
        <v>0</v>
      </c>
      <c r="E118" s="494">
        <f>('SUBSCRIBER BASE'!E89*'MVLP INPUT'!$J91)*'MVLP INPUT'!$I115</f>
        <v>0</v>
      </c>
      <c r="F118" s="494">
        <f>('SUBSCRIBER BASE'!F89*'MVLP INPUT'!$J91)*'MVLP INPUT'!$I115</f>
        <v>0</v>
      </c>
      <c r="G118" s="494">
        <f>('SUBSCRIBER BASE'!G89*'MVLP INPUT'!$J91)*'MVLP INPUT'!$I115</f>
        <v>0</v>
      </c>
      <c r="H118" s="494">
        <f>('SUBSCRIBER BASE'!H89*'MVLP INPUT'!$J91)*'MVLP INPUT'!$I115</f>
        <v>0</v>
      </c>
      <c r="I118" s="494">
        <f>('SUBSCRIBER BASE'!I89*'MVLP INPUT'!$J91)*'MVLP INPUT'!$I115</f>
        <v>0</v>
      </c>
      <c r="J118" s="494">
        <f>('SUBSCRIBER BASE'!J89*'MVLP INPUT'!$J91)*'MVLP INPUT'!$I115</f>
        <v>0</v>
      </c>
      <c r="K118" s="494">
        <f ca="1">('SUBSCRIBER BASE'!L89*'MVLP INPUT'!$J91)*'MVLP INPUT'!$I115</f>
        <v>0</v>
      </c>
      <c r="L118" s="494">
        <f ca="1">('SUBSCRIBER BASE'!M89*'MVLP INPUT'!$J91)*'MVLP INPUT'!$I115</f>
        <v>0</v>
      </c>
      <c r="M118" s="494">
        <f ca="1">('SUBSCRIBER BASE'!N89*'MVLP INPUT'!$J91)*'MVLP INPUT'!$I115</f>
        <v>0</v>
      </c>
      <c r="N118" s="494">
        <f ca="1">('SUBSCRIBER BASE'!O89*'MVLP INPUT'!$J91)*'MVLP INPUT'!$I115</f>
        <v>0</v>
      </c>
      <c r="O118" s="494">
        <f ca="1">('SUBSCRIBER BASE'!P89*'MVLP INPUT'!$J91)*'MVLP INPUT'!$I115</f>
        <v>0</v>
      </c>
      <c r="P118" s="494">
        <f ca="1">('SUBSCRIBER BASE'!Q89*'MVLP INPUT'!$J91)*'MVLP INPUT'!$I115</f>
        <v>0</v>
      </c>
      <c r="Q118" s="494">
        <f ca="1">('SUBSCRIBER BASE'!R89*'MVLP INPUT'!$J91)*'MVLP INPUT'!$I115</f>
        <v>0</v>
      </c>
      <c r="R118" s="494">
        <f ca="1">('SUBSCRIBER BASE'!S89*'MVLP INPUT'!$J91)*'MVLP INPUT'!$I115</f>
        <v>0</v>
      </c>
      <c r="S118" s="494">
        <f ca="1">('SUBSCRIBER BASE'!T89*'MVLP INPUT'!$J91)*'MVLP INPUT'!$I115</f>
        <v>0</v>
      </c>
      <c r="T118" s="494">
        <f ca="1">('SUBSCRIBER BASE'!U89*'MVLP INPUT'!$J91)*'MVLP INPUT'!$I115</f>
        <v>0</v>
      </c>
      <c r="U118" s="494">
        <f ca="1">('SUBSCRIBER BASE'!V89*'MVLP INPUT'!$J91)*'MVLP INPUT'!$I115</f>
        <v>0</v>
      </c>
      <c r="V118" s="494">
        <f ca="1">('SUBSCRIBER BASE'!W89*'MVLP INPUT'!$J91)*'MVLP INPUT'!$I115</f>
        <v>0</v>
      </c>
      <c r="W118" s="494">
        <f ca="1">('SUBSCRIBER BASE'!X89*'MVLP INPUT'!$J91)*'MVLP INPUT'!$I115</f>
        <v>0</v>
      </c>
      <c r="X118" s="494">
        <f ca="1">('SUBSCRIBER BASE'!Y89*'MVLP INPUT'!$J91)*'MVLP INPUT'!$I115</f>
        <v>0</v>
      </c>
      <c r="Y118" s="494">
        <f ca="1">('SUBSCRIBER BASE'!Z89*'MVLP INPUT'!$J91)*'MVLP INPUT'!$I115</f>
        <v>0</v>
      </c>
      <c r="Z118" s="494">
        <f ca="1">('SUBSCRIBER BASE'!AA89*'MVLP INPUT'!$J91)*'MVLP INPUT'!$I115</f>
        <v>0</v>
      </c>
      <c r="AA118" s="494">
        <f ca="1">('SUBSCRIBER BASE'!AB89*'MVLP INPUT'!$J91)*'MVLP INPUT'!$I115</f>
        <v>0</v>
      </c>
      <c r="AB118" s="494">
        <f ca="1">('SUBSCRIBER BASE'!AC89*'MVLP INPUT'!$J91)*'MVLP INPUT'!$I115</f>
        <v>0</v>
      </c>
      <c r="AC118" s="494">
        <f ca="1">('SUBSCRIBER BASE'!AD89*'MVLP INPUT'!$J91)*'MVLP INPUT'!$I115</f>
        <v>0</v>
      </c>
      <c r="AD118" s="494">
        <f ca="1">('SUBSCRIBER BASE'!AE89*'MVLP INPUT'!$J91)*'MVLP INPUT'!$I115</f>
        <v>0</v>
      </c>
      <c r="AE118" s="494">
        <f ca="1">('SUBSCRIBER BASE'!AF89*'MVLP INPUT'!$J91)*'MVLP INPUT'!$I115</f>
        <v>0</v>
      </c>
      <c r="AF118" s="494">
        <f ca="1">('SUBSCRIBER BASE'!AG89*'MVLP INPUT'!$J91)*'MVLP INPUT'!$I115</f>
        <v>0</v>
      </c>
      <c r="AG118" s="494">
        <f ca="1">('SUBSCRIBER BASE'!AH89*'MVLP INPUT'!$J91)*'MVLP INPUT'!$I115</f>
        <v>0</v>
      </c>
      <c r="AH118" s="494">
        <f ca="1">('SUBSCRIBER BASE'!AI89*'MVLP INPUT'!$J91)*'MVLP INPUT'!$I115</f>
        <v>0</v>
      </c>
      <c r="AI118" s="494">
        <f ca="1">('SUBSCRIBER BASE'!AJ89*'MVLP INPUT'!$J91)*'MVLP INPUT'!$I115</f>
        <v>0</v>
      </c>
      <c r="AJ118" s="494">
        <f ca="1">('SUBSCRIBER BASE'!AK89*'MVLP INPUT'!$J91)*'MVLP INPUT'!$I115</f>
        <v>0</v>
      </c>
      <c r="AK118" s="494">
        <f ca="1">('SUBSCRIBER BASE'!AL89*'MVLP INPUT'!$J91)*'MVLP INPUT'!$I115</f>
        <v>0</v>
      </c>
      <c r="AL118" s="494">
        <f ca="1">('SUBSCRIBER BASE'!AM89*'MVLP INPUT'!$J91)*'MVLP INPUT'!$I115</f>
        <v>0</v>
      </c>
      <c r="AM118" s="494">
        <f ca="1">('SUBSCRIBER BASE'!AN89*'MVLP INPUT'!$J91)*'MVLP INPUT'!$I115</f>
        <v>0</v>
      </c>
      <c r="AN118" s="494">
        <f ca="1">('SUBSCRIBER BASE'!AO89*'MVLP INPUT'!$J91)*'MVLP INPUT'!$I115</f>
        <v>0</v>
      </c>
      <c r="AO118" s="494">
        <f ca="1">('SUBSCRIBER BASE'!AP89*'MVLP INPUT'!$J91)*'MVLP INPUT'!$I115</f>
        <v>0</v>
      </c>
      <c r="AP118" s="494">
        <f ca="1">('SUBSCRIBER BASE'!AQ89*'MVLP INPUT'!$J91)*'MVLP INPUT'!$I115</f>
        <v>0</v>
      </c>
      <c r="AQ118" s="494">
        <f ca="1">('SUBSCRIBER BASE'!AR89*'MVLP INPUT'!$J91)*'MVLP INPUT'!$I115</f>
        <v>0</v>
      </c>
      <c r="AR118" s="494">
        <f ca="1">('SUBSCRIBER BASE'!AS89*'MVLP INPUT'!$J91)*'MVLP INPUT'!$I115</f>
        <v>0</v>
      </c>
      <c r="AS118" s="494">
        <f ca="1">('SUBSCRIBER BASE'!AT89*'MVLP INPUT'!$J91)*'MVLP INPUT'!$I115</f>
        <v>0</v>
      </c>
      <c r="AT118" s="494">
        <f ca="1">('SUBSCRIBER BASE'!AU89*'MVLP INPUT'!$J91)*'MVLP INPUT'!$I115</f>
        <v>0</v>
      </c>
      <c r="AU118" s="494">
        <f ca="1">('SUBSCRIBER BASE'!AV89*'MVLP INPUT'!$J91)*'MVLP INPUT'!$I115</f>
        <v>0</v>
      </c>
      <c r="AV118" s="494">
        <f ca="1">('SUBSCRIBER BASE'!AW89*'MVLP INPUT'!$J91)*'MVLP INPUT'!$I115</f>
        <v>0</v>
      </c>
      <c r="AW118" s="494">
        <f ca="1">('SUBSCRIBER BASE'!AX89*'MVLP INPUT'!$J91)*'MVLP INPUT'!$I115</f>
        <v>0</v>
      </c>
      <c r="AX118" s="494">
        <f ca="1">('SUBSCRIBER BASE'!AY89*'MVLP INPUT'!$J91)*'MVLP INPUT'!$I115</f>
        <v>0</v>
      </c>
      <c r="AY118" s="494">
        <f ca="1">('SUBSCRIBER BASE'!AZ89*'MVLP INPUT'!$J91)*'MVLP INPUT'!$I115</f>
        <v>0</v>
      </c>
      <c r="AZ118" s="494">
        <f ca="1">('SUBSCRIBER BASE'!BA89*'MVLP INPUT'!$J91)*'MVLP INPUT'!$I115</f>
        <v>0</v>
      </c>
      <c r="BA118" s="494">
        <f ca="1">('SUBSCRIBER BASE'!BB89*'MVLP INPUT'!$J91)*'MVLP INPUT'!$I115</f>
        <v>0</v>
      </c>
      <c r="BB118" s="494">
        <f ca="1">('SUBSCRIBER BASE'!BC89*'MVLP INPUT'!$J91)*'MVLP INPUT'!$I115</f>
        <v>0</v>
      </c>
      <c r="BC118" s="494">
        <f ca="1">('SUBSCRIBER BASE'!BD89*'MVLP INPUT'!$J91)*'MVLP INPUT'!$I115</f>
        <v>0</v>
      </c>
      <c r="BD118" s="494">
        <f ca="1">('SUBSCRIBER BASE'!BE89*'MVLP INPUT'!$J91)*'MVLP INPUT'!$I115</f>
        <v>0</v>
      </c>
      <c r="BE118" s="494">
        <f ca="1">('SUBSCRIBER BASE'!BF89*'MVLP INPUT'!$J91)*'MVLP INPUT'!$I115</f>
        <v>0</v>
      </c>
      <c r="BF118" s="494">
        <f ca="1">('SUBSCRIBER BASE'!BG89*'MVLP INPUT'!$J91)*'MVLP INPUT'!$I115</f>
        <v>0</v>
      </c>
      <c r="BG118" s="494">
        <f ca="1">('SUBSCRIBER BASE'!BH89*'MVLP INPUT'!$J91)*'MVLP INPUT'!$I115</f>
        <v>0</v>
      </c>
      <c r="BH118" s="494">
        <f ca="1">('SUBSCRIBER BASE'!BI89*'MVLP INPUT'!$J91)*'MVLP INPUT'!$I115</f>
        <v>0</v>
      </c>
      <c r="BI118" s="494">
        <f ca="1">('SUBSCRIBER BASE'!BJ89*'MVLP INPUT'!$J91)*'MVLP INPUT'!$I115</f>
        <v>0</v>
      </c>
      <c r="BJ118" s="494">
        <f ca="1">('SUBSCRIBER BASE'!BK89*'MVLP INPUT'!$J91)*'MVLP INPUT'!$I115</f>
        <v>0</v>
      </c>
      <c r="BK118" s="494">
        <f ca="1">('SUBSCRIBER BASE'!BL89*'MVLP INPUT'!$J91)*'MVLP INPUT'!$I115</f>
        <v>0</v>
      </c>
      <c r="BL118" s="494">
        <f ca="1">('SUBSCRIBER BASE'!BM89*'MVLP INPUT'!$J91)*'MVLP INPUT'!$I115</f>
        <v>0</v>
      </c>
      <c r="BM118" s="494">
        <f ca="1">('SUBSCRIBER BASE'!BN89*'MVLP INPUT'!$J91)*'MVLP INPUT'!$I115</f>
        <v>0</v>
      </c>
      <c r="BN118" s="494">
        <f ca="1">('SUBSCRIBER BASE'!BO89*'MVLP INPUT'!$J91)*'MVLP INPUT'!$I115</f>
        <v>0</v>
      </c>
      <c r="BO118" s="494">
        <f ca="1">('SUBSCRIBER BASE'!BP89*'MVLP INPUT'!$J91)*'MVLP INPUT'!$I115</f>
        <v>0</v>
      </c>
      <c r="BP118" s="494">
        <f ca="1">('SUBSCRIBER BASE'!BQ89*'MVLP INPUT'!$J91)*'MVLP INPUT'!$I115</f>
        <v>0</v>
      </c>
      <c r="BQ118" s="494">
        <f ca="1">('SUBSCRIBER BASE'!BR89*'MVLP INPUT'!$J91)*'MVLP INPUT'!$I115</f>
        <v>0</v>
      </c>
      <c r="BR118" s="494">
        <f ca="1">('SUBSCRIBER BASE'!BS89*'MVLP INPUT'!$J91)*'MVLP INPUT'!$I115</f>
        <v>0</v>
      </c>
    </row>
    <row r="119" spans="2:71" s="19" customFormat="1" ht="25" customHeight="1">
      <c r="B119" s="183" t="s">
        <v>60</v>
      </c>
      <c r="C119" s="495">
        <f>SUM(C120:C122)</f>
        <v>0</v>
      </c>
      <c r="D119" s="495">
        <f t="shared" ref="D119:BO119" si="218">SUM(D120:D122)</f>
        <v>0</v>
      </c>
      <c r="E119" s="495">
        <f t="shared" si="218"/>
        <v>0</v>
      </c>
      <c r="F119" s="495">
        <f t="shared" si="218"/>
        <v>0</v>
      </c>
      <c r="G119" s="495">
        <f t="shared" si="218"/>
        <v>0</v>
      </c>
      <c r="H119" s="495">
        <f t="shared" si="218"/>
        <v>0</v>
      </c>
      <c r="I119" s="495">
        <f t="shared" si="218"/>
        <v>0</v>
      </c>
      <c r="J119" s="495">
        <f t="shared" si="218"/>
        <v>0</v>
      </c>
      <c r="K119" s="495">
        <f t="shared" ca="1" si="218"/>
        <v>49913677.372881353</v>
      </c>
      <c r="L119" s="495">
        <f t="shared" ca="1" si="218"/>
        <v>93749196.851694897</v>
      </c>
      <c r="M119" s="495">
        <f t="shared" ca="1" si="218"/>
        <v>142764912.21260595</v>
      </c>
      <c r="N119" s="495">
        <f t="shared" ca="1" si="218"/>
        <v>187144766.8912921</v>
      </c>
      <c r="O119" s="495">
        <f t="shared" ca="1" si="218"/>
        <v>235832826.52551585</v>
      </c>
      <c r="P119" s="495">
        <f t="shared" ca="1" si="218"/>
        <v>301729455.6157099</v>
      </c>
      <c r="Q119" s="495">
        <f t="shared" ca="1" si="218"/>
        <v>387515100.02931762</v>
      </c>
      <c r="R119" s="495">
        <f t="shared" ca="1" si="218"/>
        <v>474384274.68045032</v>
      </c>
      <c r="S119" s="495">
        <f t="shared" ca="1" si="218"/>
        <v>564633052.52637529</v>
      </c>
      <c r="T119" s="495">
        <f t="shared" ca="1" si="218"/>
        <v>640850202.6662302</v>
      </c>
      <c r="U119" s="495">
        <f t="shared" ca="1" si="218"/>
        <v>734424529.53946173</v>
      </c>
      <c r="V119" s="495">
        <f t="shared" ca="1" si="218"/>
        <v>841644365.52459908</v>
      </c>
      <c r="W119" s="495">
        <f t="shared" ca="1" si="218"/>
        <v>923929042.93958735</v>
      </c>
      <c r="X119" s="495">
        <f t="shared" ca="1" si="218"/>
        <v>1000458927.9426645</v>
      </c>
      <c r="Y119" s="495">
        <f t="shared" ca="1" si="218"/>
        <v>1099813160.2394896</v>
      </c>
      <c r="Z119" s="495">
        <f t="shared" ca="1" si="218"/>
        <v>1192862147.2259517</v>
      </c>
      <c r="AA119" s="495">
        <f t="shared" ca="1" si="218"/>
        <v>1302597977.1775789</v>
      </c>
      <c r="AB119" s="495">
        <f t="shared" ca="1" si="218"/>
        <v>1463640757.9104085</v>
      </c>
      <c r="AC119" s="495">
        <f t="shared" ca="1" si="218"/>
        <v>1678223380.4304683</v>
      </c>
      <c r="AD119" s="495">
        <f t="shared" ca="1" si="218"/>
        <v>1886138472.6809912</v>
      </c>
      <c r="AE119" s="495">
        <f t="shared" ca="1" si="218"/>
        <v>2088856993.6135402</v>
      </c>
      <c r="AF119" s="495">
        <f t="shared" ca="1" si="218"/>
        <v>2239395834.0268764</v>
      </c>
      <c r="AG119" s="495">
        <f t="shared" ca="1" si="218"/>
        <v>2412182539.4179997</v>
      </c>
      <c r="AH119" s="495">
        <f t="shared" ca="1" si="218"/>
        <v>2592681399.0139289</v>
      </c>
      <c r="AI119" s="495">
        <f t="shared" ca="1" si="218"/>
        <v>3301861291.7993684</v>
      </c>
      <c r="AJ119" s="495">
        <f t="shared" ca="1" si="218"/>
        <v>3402524837.042345</v>
      </c>
      <c r="AK119" s="495">
        <f t="shared" ca="1" si="218"/>
        <v>3531230275.9609685</v>
      </c>
      <c r="AL119" s="495">
        <f t="shared" ca="1" si="218"/>
        <v>3629583707.4832387</v>
      </c>
      <c r="AM119" s="495">
        <f t="shared" ca="1" si="218"/>
        <v>3742142920.4498682</v>
      </c>
      <c r="AN119" s="495">
        <f t="shared" ca="1" si="218"/>
        <v>3924976819.8480697</v>
      </c>
      <c r="AO119" s="495">
        <f t="shared" ca="1" si="218"/>
        <v>4175619292.1803346</v>
      </c>
      <c r="AP119" s="495">
        <f t="shared" ca="1" si="218"/>
        <v>4400258701.0941105</v>
      </c>
      <c r="AQ119" s="495">
        <f t="shared" ca="1" si="218"/>
        <v>4605066757.4266167</v>
      </c>
      <c r="AR119" s="495">
        <f t="shared" ca="1" si="218"/>
        <v>4728222861.0641584</v>
      </c>
      <c r="AS119" s="495">
        <f t="shared" ca="1" si="218"/>
        <v>4876522512.6158209</v>
      </c>
      <c r="AT119" s="495">
        <f t="shared" ca="1" si="218"/>
        <v>5031165784.1123371</v>
      </c>
      <c r="AU119" s="495">
        <f t="shared" ca="1" si="218"/>
        <v>5090861186.18993</v>
      </c>
      <c r="AV119" s="495">
        <f t="shared" ca="1" si="218"/>
        <v>5115215348.8310213</v>
      </c>
      <c r="AW119" s="495">
        <f t="shared" ca="1" si="218"/>
        <v>5169791698.0476093</v>
      </c>
      <c r="AX119" s="495">
        <f t="shared" ca="1" si="218"/>
        <v>5194307573.542161</v>
      </c>
      <c r="AY119" s="495">
        <f t="shared" ca="1" si="218"/>
        <v>5235305188.0485649</v>
      </c>
      <c r="AZ119" s="495">
        <f t="shared" ca="1" si="218"/>
        <v>5350093379.7091227</v>
      </c>
      <c r="BA119" s="495">
        <f t="shared" ca="1" si="218"/>
        <v>5535744684.1961012</v>
      </c>
      <c r="BB119" s="495">
        <f t="shared" ca="1" si="218"/>
        <v>5696964581.0889273</v>
      </c>
      <c r="BC119" s="495">
        <f t="shared" ca="1" si="218"/>
        <v>5840341122.4707479</v>
      </c>
      <c r="BD119" s="495">
        <f t="shared" ca="1" si="218"/>
        <v>5903713948.3398132</v>
      </c>
      <c r="BE119" s="495">
        <f t="shared" ca="1" si="218"/>
        <v>5994880578.2036085</v>
      </c>
      <c r="BF119" s="495">
        <f t="shared" ca="1" si="218"/>
        <v>6094827115.5735407</v>
      </c>
      <c r="BG119" s="495">
        <f t="shared" ca="1" si="218"/>
        <v>6588135053.9767227</v>
      </c>
      <c r="BH119" s="495">
        <f t="shared" ca="1" si="218"/>
        <v>6560198986.6922588</v>
      </c>
      <c r="BI119" s="495">
        <f t="shared" ca="1" si="218"/>
        <v>6567506876.0735703</v>
      </c>
      <c r="BJ119" s="495">
        <f t="shared" ca="1" si="218"/>
        <v>6544782422.856616</v>
      </c>
      <c r="BK119" s="495">
        <f t="shared" ca="1" si="218"/>
        <v>6542245332.5951338</v>
      </c>
      <c r="BL119" s="495">
        <f t="shared" ca="1" si="218"/>
        <v>6621680583.1979122</v>
      </c>
      <c r="BM119" s="495">
        <f t="shared" ca="1" si="218"/>
        <v>6779805147.5111809</v>
      </c>
      <c r="BN119" s="495">
        <f t="shared" ca="1" si="218"/>
        <v>6913618897.5181818</v>
      </c>
      <c r="BO119" s="495">
        <f t="shared" ca="1" si="218"/>
        <v>7030137828.5548363</v>
      </c>
      <c r="BP119" s="495">
        <f t="shared" ref="BP119:BQ119" ca="1" si="219">SUM(BP120:BP122)</f>
        <v>7062177643.3815775</v>
      </c>
      <c r="BQ119" s="495">
        <f t="shared" ca="1" si="219"/>
        <v>7126023743.1964588</v>
      </c>
      <c r="BR119" s="495">
        <f ca="1">SUM(BR120:BR122)</f>
        <v>7201051933.2266092</v>
      </c>
      <c r="BS119" s="368"/>
    </row>
    <row r="120" spans="2:71" ht="25" customHeight="1" outlineLevel="1">
      <c r="B120" s="24" t="s">
        <v>405</v>
      </c>
      <c r="C120" s="494">
        <f>'WHOLESALE COSTS'!F17</f>
        <v>0</v>
      </c>
      <c r="D120" s="494">
        <f>'WHOLESALE COSTS'!G17</f>
        <v>0</v>
      </c>
      <c r="E120" s="494">
        <f>'WHOLESALE COSTS'!H17</f>
        <v>0</v>
      </c>
      <c r="F120" s="494">
        <f>'WHOLESALE COSTS'!I17</f>
        <v>0</v>
      </c>
      <c r="G120" s="494">
        <f>'WHOLESALE COSTS'!J17</f>
        <v>0</v>
      </c>
      <c r="H120" s="494">
        <f>'WHOLESALE COSTS'!K17</f>
        <v>0</v>
      </c>
      <c r="I120" s="494">
        <f>'WHOLESALE COSTS'!L17</f>
        <v>0</v>
      </c>
      <c r="J120" s="494">
        <f>'WHOLESALE COSTS'!M17</f>
        <v>0</v>
      </c>
      <c r="K120" s="494">
        <f ca="1">'WHOLESALE COSTS'!N17</f>
        <v>2449480.9322033897</v>
      </c>
      <c r="L120" s="494">
        <f ca="1">'WHOLESALE COSTS'!O17</f>
        <v>4600695.4449152546</v>
      </c>
      <c r="M120" s="494">
        <f ca="1">'WHOLESALE COSTS'!P17</f>
        <v>7006213.6334745763</v>
      </c>
      <c r="N120" s="494">
        <f ca="1">'WHOLESALE COSTS'!Q17</f>
        <v>9184456.2651085816</v>
      </c>
      <c r="O120" s="494">
        <f ca="1">'WHOLESALE COSTS'!R17</f>
        <v>11574244.045661381</v>
      </c>
      <c r="P120" s="494">
        <f ca="1">'WHOLESALE COSTS'!S17</f>
        <v>14808516.706223477</v>
      </c>
      <c r="Q120" s="494">
        <f ca="1">'WHOLESALE COSTS'!T17</f>
        <v>19019067.148161482</v>
      </c>
      <c r="R120" s="494">
        <f ca="1">'WHOLESALE COSTS'!U17</f>
        <v>23282708.10634955</v>
      </c>
      <c r="S120" s="494">
        <f ca="1">'WHOLESALE COSTS'!V17</f>
        <v>27712461.726076365</v>
      </c>
      <c r="T120" s="494">
        <f ca="1">'WHOLESALE COSTS'!W17</f>
        <v>31453775.569921505</v>
      </c>
      <c r="U120" s="494">
        <f ca="1">'WHOLESALE COSTS'!X17</f>
        <v>36047060.856894106</v>
      </c>
      <c r="V120" s="494">
        <f ca="1">'WHOLESALE COSTS'!Y17</f>
        <v>41310003.211949624</v>
      </c>
      <c r="W120" s="494">
        <f ca="1">'WHOLESALE COSTS'!Z17</f>
        <v>45349428.716815993</v>
      </c>
      <c r="X120" s="494">
        <f ca="1">'WHOLESALE COSTS'!AA17</f>
        <v>49106584.094764903</v>
      </c>
      <c r="Y120" s="494">
        <f ca="1">'WHOLESALE COSTS'!AB17</f>
        <v>53983905.904143244</v>
      </c>
      <c r="Z120" s="494">
        <f ca="1">'WHOLESALE COSTS'!AC17</f>
        <v>58551999.258900553</v>
      </c>
      <c r="AA120" s="494">
        <f ca="1">'WHOLESALE COSTS'!AD17</f>
        <v>63938884.15832226</v>
      </c>
      <c r="AB120" s="494">
        <f ca="1">'WHOLESALE COSTS'!AE17</f>
        <v>71843759.643515587</v>
      </c>
      <c r="AC120" s="494">
        <f ca="1">'WHOLESALE COSTS'!AF17</f>
        <v>82376451.633590668</v>
      </c>
      <c r="AD120" s="494">
        <f ca="1">'WHOLESALE COSTS'!AG17</f>
        <v>92582348.575089172</v>
      </c>
      <c r="AE120" s="494">
        <f ca="1">'WHOLESALE COSTS'!AH17</f>
        <v>102533407.72770266</v>
      </c>
      <c r="AF120" s="494">
        <f ca="1">'WHOLESALE COSTS'!AI17</f>
        <v>109924153.9900874</v>
      </c>
      <c r="AG120" s="494">
        <f ca="1">'WHOLESALE COSTS'!AJ17</f>
        <v>118406612.97207214</v>
      </c>
      <c r="AH120" s="494">
        <f ca="1">'WHOLESALE COSTS'!AK17</f>
        <v>127267765.65407354</v>
      </c>
      <c r="AI120" s="494">
        <f ca="1">'WHOLESALE COSTS'!AL17</f>
        <v>182219883.4553431</v>
      </c>
      <c r="AJ120" s="494">
        <f ca="1">'WHOLESALE COSTS'!AM17</f>
        <v>187783327.93233305</v>
      </c>
      <c r="AK120" s="494">
        <f ca="1">'WHOLESALE COSTS'!AN17</f>
        <v>194892988.84597993</v>
      </c>
      <c r="AL120" s="494">
        <f ca="1">'WHOLESALE COSTS'!AO17</f>
        <v>200329018.66680813</v>
      </c>
      <c r="AM120" s="494">
        <f ca="1">'WHOLESALE COSTS'!AP17</f>
        <v>206548220.52489942</v>
      </c>
      <c r="AN120" s="494">
        <f ca="1">'WHOLESALE COSTS'!AQ17</f>
        <v>216643139.51218003</v>
      </c>
      <c r="AO120" s="494">
        <f ca="1">'WHOLESALE COSTS'!AR17</f>
        <v>230478337.36421701</v>
      </c>
      <c r="AP120" s="494">
        <f ca="1">'WHOLESALE COSTS'!AS17</f>
        <v>242880010.46109056</v>
      </c>
      <c r="AQ120" s="494">
        <f ca="1">'WHOLESALE COSTS'!AT17</f>
        <v>254188707.99245352</v>
      </c>
      <c r="AR120" s="494">
        <f ca="1">'WHOLESALE COSTS'!AU17</f>
        <v>260994650.13286602</v>
      </c>
      <c r="AS120" s="494">
        <f ca="1">'WHOLESALE COSTS'!AV17</f>
        <v>269187326.00748223</v>
      </c>
      <c r="AT120" s="494">
        <f ca="1">'WHOLESALE COSTS'!AW17</f>
        <v>277729723.82525831</v>
      </c>
      <c r="AU120" s="494">
        <f ca="1">'WHOLESALE COSTS'!AX17</f>
        <v>281035840.49187493</v>
      </c>
      <c r="AV120" s="494">
        <f ca="1">'WHOLESALE COSTS'!AY17</f>
        <v>282392345.23656273</v>
      </c>
      <c r="AW120" s="494">
        <f ca="1">'WHOLESALE COSTS'!AZ17</f>
        <v>285415316.99731535</v>
      </c>
      <c r="AX120" s="494">
        <f ca="1">'WHOLESALE COSTS'!BA17</f>
        <v>286779930.01435328</v>
      </c>
      <c r="AY120" s="494">
        <f ca="1">'WHOLESALE COSTS'!BB17</f>
        <v>289053122.4423573</v>
      </c>
      <c r="AZ120" s="494">
        <f ca="1">'WHOLESALE COSTS'!BC17</f>
        <v>295395335.45732194</v>
      </c>
      <c r="BA120" s="494">
        <f ca="1">'WHOLESALE COSTS'!BD17</f>
        <v>305645790.24268901</v>
      </c>
      <c r="BB120" s="494">
        <f ca="1">'WHOLESALE COSTS'!BE17</f>
        <v>314549260.41863298</v>
      </c>
      <c r="BC120" s="494">
        <f ca="1">'WHOLESALE COSTS'!BF17</f>
        <v>322468933.46274889</v>
      </c>
      <c r="BD120" s="494">
        <f ca="1">'WHOLESALE COSTS'!BG17</f>
        <v>325976478.87861687</v>
      </c>
      <c r="BE120" s="494">
        <f ca="1">'WHOLESALE COSTS'!BH17</f>
        <v>331016362.10003561</v>
      </c>
      <c r="BF120" s="494">
        <f ca="1">'WHOLESALE COSTS'!BI17</f>
        <v>336540334.79161781</v>
      </c>
      <c r="BG120" s="494">
        <f ca="1">'WHOLESALE COSTS'!BJ17</f>
        <v>382470816.13743359</v>
      </c>
      <c r="BH120" s="494">
        <f ca="1">'WHOLESALE COSTS'!BK17</f>
        <v>380866311.93220806</v>
      </c>
      <c r="BI120" s="494">
        <f ca="1">'WHOLESALE COSTS'!BL17</f>
        <v>381304167.33451343</v>
      </c>
      <c r="BJ120" s="494">
        <f ca="1">'WHOLESALE COSTS'!BM17</f>
        <v>380000066.63544679</v>
      </c>
      <c r="BK120" s="494">
        <f ca="1">'WHOLESALE COSTS'!BN17</f>
        <v>379865326.06030691</v>
      </c>
      <c r="BL120" s="494">
        <f ca="1">'WHOLESALE COSTS'!BO17</f>
        <v>384481998.60267532</v>
      </c>
      <c r="BM120" s="494">
        <f ca="1">'WHOLESALE COSTS'!BP17</f>
        <v>393660397.61413592</v>
      </c>
      <c r="BN120" s="494">
        <f ca="1">'WHOLESALE COSTS'!BQ17</f>
        <v>401429776.17444563</v>
      </c>
      <c r="BO120" s="494">
        <f ca="1">'WHOLESALE COSTS'!BR17</f>
        <v>408196823.84515435</v>
      </c>
      <c r="BP120" s="494">
        <f ca="1">'WHOLESALE COSTS'!BS17</f>
        <v>410066671.1525389</v>
      </c>
      <c r="BQ120" s="494">
        <f ca="1">'WHOLESALE COSTS'!BT17</f>
        <v>413779788.34345007</v>
      </c>
      <c r="BR120" s="494">
        <f ca="1">'WHOLESALE COSTS'!BU17</f>
        <v>418141272.18636489</v>
      </c>
      <c r="BS120" s="368"/>
    </row>
    <row r="121" spans="2:71" ht="25" customHeight="1" outlineLevel="1">
      <c r="B121" s="24" t="s">
        <v>406</v>
      </c>
      <c r="C121" s="494">
        <f>'WHOLESALE COSTS'!F39</f>
        <v>0</v>
      </c>
      <c r="D121" s="494">
        <f>'WHOLESALE COSTS'!G39</f>
        <v>0</v>
      </c>
      <c r="E121" s="494">
        <f>'WHOLESALE COSTS'!H39</f>
        <v>0</v>
      </c>
      <c r="F121" s="494">
        <f>'WHOLESALE COSTS'!I39</f>
        <v>0</v>
      </c>
      <c r="G121" s="494">
        <f>'WHOLESALE COSTS'!J39</f>
        <v>0</v>
      </c>
      <c r="H121" s="494">
        <f>'WHOLESALE COSTS'!K39</f>
        <v>0</v>
      </c>
      <c r="I121" s="494">
        <f>'WHOLESALE COSTS'!L39</f>
        <v>0</v>
      </c>
      <c r="J121" s="494">
        <f>'WHOLESALE COSTS'!M39</f>
        <v>0</v>
      </c>
      <c r="K121" s="494">
        <f ca="1">'WHOLESALE COSTS'!N39</f>
        <v>47137753.220338978</v>
      </c>
      <c r="L121" s="494">
        <f ca="1">'WHOLESALE COSTS'!O39</f>
        <v>88535302.169491515</v>
      </c>
      <c r="M121" s="494">
        <f ca="1">'WHOLESALE COSTS'!P39</f>
        <v>134824804.74915254</v>
      </c>
      <c r="N121" s="494">
        <f ca="1">'WHOLESALE COSTS'!Q39</f>
        <v>176735947.89366099</v>
      </c>
      <c r="O121" s="494">
        <f ca="1">'WHOLESALE COSTS'!R39</f>
        <v>222715531.5279671</v>
      </c>
      <c r="P121" s="494">
        <f ca="1">'WHOLESALE COSTS'!S39</f>
        <v>284946615.11212921</v>
      </c>
      <c r="Q121" s="494">
        <f ca="1">'WHOLESALE COSTS'!T39</f>
        <v>365960245.97221309</v>
      </c>
      <c r="R121" s="494">
        <f ca="1">'WHOLESALE COSTS'!U39</f>
        <v>447997169.324808</v>
      </c>
      <c r="S121" s="494">
        <f ca="1">'WHOLESALE COSTS'!V39</f>
        <v>533225358.09147471</v>
      </c>
      <c r="T121" s="494">
        <f ca="1">'WHOLESALE COSTS'!W39</f>
        <v>605202029.70279229</v>
      </c>
      <c r="U121" s="494">
        <f ca="1">'WHOLESALE COSTS'!X39</f>
        <v>693570308.26489198</v>
      </c>
      <c r="V121" s="494">
        <f ca="1">'WHOLESALE COSTS'!Y39</f>
        <v>794825123.27860999</v>
      </c>
      <c r="W121" s="494">
        <f ca="1">'WHOLESALE COSTS'!Z39</f>
        <v>872531270.84507394</v>
      </c>
      <c r="X121" s="494">
        <f ca="1">'WHOLESALE COSTS'!AA39</f>
        <v>944802441.398386</v>
      </c>
      <c r="Y121" s="494">
        <f ca="1">'WHOLESALE COSTS'!AB39</f>
        <v>1038628466.3348627</v>
      </c>
      <c r="Z121" s="494">
        <f ca="1">'WHOLESALE COSTS'!AC39</f>
        <v>1126499619.6541376</v>
      </c>
      <c r="AA121" s="494">
        <f ca="1">'WHOLESALE COSTS'!AD39</f>
        <v>1230129650.6865997</v>
      </c>
      <c r="AB121" s="494">
        <f ca="1">'WHOLESALE COSTS'!AE39</f>
        <v>1382212996.8230834</v>
      </c>
      <c r="AC121" s="494">
        <f ca="1">'WHOLESALE COSTS'!AF39</f>
        <v>1584858005.4237962</v>
      </c>
      <c r="AD121" s="494">
        <f ca="1">'WHOLESALE COSTS'!AG39</f>
        <v>1781205650.4788177</v>
      </c>
      <c r="AE121" s="494">
        <f ca="1">'WHOLESALE COSTS'!AH39</f>
        <v>1972645368.0701063</v>
      </c>
      <c r="AF121" s="494">
        <f ca="1">'WHOLESALE COSTS'!AI39</f>
        <v>2114806772.9723911</v>
      </c>
      <c r="AG121" s="494">
        <f ca="1">'WHOLESALE COSTS'!AJ39</f>
        <v>2277978773.3843975</v>
      </c>
      <c r="AH121" s="494">
        <f ca="1">'WHOLESALE COSTS'!AK39</f>
        <v>2448433642.4785104</v>
      </c>
      <c r="AI121" s="494">
        <f ca="1">'WHOLESALE COSTS'!AL39</f>
        <v>3094048719.499393</v>
      </c>
      <c r="AJ121" s="494">
        <f ca="1">'WHOLESALE COSTS'!AM39</f>
        <v>3188365740.2917881</v>
      </c>
      <c r="AK121" s="494">
        <f ca="1">'WHOLESALE COSTS'!AN39</f>
        <v>3308961530.1507173</v>
      </c>
      <c r="AL121" s="494">
        <f ca="1">'WHOLESALE COSTS'!AO39</f>
        <v>3401113726.9859247</v>
      </c>
      <c r="AM121" s="494">
        <f ca="1">'WHOLESALE COSTS'!AP39</f>
        <v>3506578658.6187091</v>
      </c>
      <c r="AN121" s="494">
        <f ca="1">'WHOLESALE COSTS'!AQ39</f>
        <v>3677898782.6698618</v>
      </c>
      <c r="AO121" s="494">
        <f ca="1">'WHOLESALE COSTS'!AR39</f>
        <v>3912762303.6268978</v>
      </c>
      <c r="AP121" s="494">
        <f ca="1">'WHOLESALE COSTS'!AS39</f>
        <v>4123257266.1847191</v>
      </c>
      <c r="AQ121" s="494">
        <f ca="1">'WHOLESALE COSTS'!AT39</f>
        <v>4315167075.9791059</v>
      </c>
      <c r="AR121" s="494">
        <f ca="1">'WHOLESALE COSTS'!AU39</f>
        <v>4430559395.2170191</v>
      </c>
      <c r="AS121" s="494">
        <f ca="1">'WHOLESALE COSTS'!AV39</f>
        <v>4569513940.968771</v>
      </c>
      <c r="AT121" s="494">
        <f ca="1">'WHOLESALE COSTS'!AW39</f>
        <v>4714413307.2973366</v>
      </c>
      <c r="AU121" s="494">
        <f ca="1">'WHOLESALE COSTS'!AX39</f>
        <v>4770335778.9703169</v>
      </c>
      <c r="AV121" s="494">
        <f ca="1">'WHOLESALE COSTS'!AY39</f>
        <v>4793140248.8736362</v>
      </c>
      <c r="AW121" s="494">
        <f ca="1">'WHOLESALE COSTS'!AZ39</f>
        <v>4844266734.1886787</v>
      </c>
      <c r="AX121" s="494">
        <f ca="1">'WHOLESALE COSTS'!BA39</f>
        <v>4867223860.4022446</v>
      </c>
      <c r="AY121" s="494">
        <f ca="1">'WHOLESALE COSTS'!BB39</f>
        <v>4905626787.4898129</v>
      </c>
      <c r="AZ121" s="494">
        <f ca="1">'WHOLESALE COSTS'!BC39</f>
        <v>5013180437.1953135</v>
      </c>
      <c r="BA121" s="494">
        <f ca="1">'WHOLESALE COSTS'!BD39</f>
        <v>5187140571.1532478</v>
      </c>
      <c r="BB121" s="494">
        <f ca="1">'WHOLESALE COSTS'!BE39</f>
        <v>5338205191.8548899</v>
      </c>
      <c r="BC121" s="494">
        <f ca="1">'WHOLESALE COSTS'!BF39</f>
        <v>5472548258.5353355</v>
      </c>
      <c r="BD121" s="494">
        <f ca="1">'WHOLESALE COSTS'!BG39</f>
        <v>5531918740.5405521</v>
      </c>
      <c r="BE121" s="494">
        <f ca="1">'WHOLESALE COSTS'!BH39</f>
        <v>5617335779.8192062</v>
      </c>
      <c r="BF121" s="494">
        <f ca="1">'WHOLESALE COSTS'!BI39</f>
        <v>5710980742.9524555</v>
      </c>
      <c r="BG121" s="494">
        <f ca="1">'WHOLESALE COSTS'!BJ39</f>
        <v>6154657088.5342274</v>
      </c>
      <c r="BH121" s="494">
        <f ca="1">'WHOLESALE COSTS'!BK39</f>
        <v>6128537214.2177048</v>
      </c>
      <c r="BI121" s="494">
        <f ca="1">'WHOLESALE COSTS'!BL39</f>
        <v>6135347066.4120722</v>
      </c>
      <c r="BJ121" s="494">
        <f ca="1">'WHOLESALE COSTS'!BM39</f>
        <v>6114098632.701396</v>
      </c>
      <c r="BK121" s="494">
        <f ca="1">'WHOLESALE COSTS'!BN39</f>
        <v>6111712573.8475819</v>
      </c>
      <c r="BL121" s="494">
        <f ca="1">'WHOLESALE COSTS'!BO39</f>
        <v>6185914778.810358</v>
      </c>
      <c r="BM121" s="494">
        <f ca="1">'WHOLESALE COSTS'!BP39</f>
        <v>6333637106.3292847</v>
      </c>
      <c r="BN121" s="494">
        <f ca="1">'WHOLESALE COSTS'!BQ39</f>
        <v>6458645219.8983984</v>
      </c>
      <c r="BO121" s="494">
        <f ca="1">'WHOLESALE COSTS'!BR39</f>
        <v>6567494274.1378193</v>
      </c>
      <c r="BP121" s="494">
        <f ca="1">'WHOLESALE COSTS'!BS39</f>
        <v>6597413571.412076</v>
      </c>
      <c r="BQ121" s="494">
        <f ca="1">'WHOLESALE COSTS'!BT39</f>
        <v>6657050479.4257698</v>
      </c>
      <c r="BR121" s="494">
        <f ca="1">'WHOLESALE COSTS'!BU39</f>
        <v>6727134784.0922565</v>
      </c>
      <c r="BS121" s="368"/>
    </row>
    <row r="122" spans="2:71" ht="25" customHeight="1" outlineLevel="1">
      <c r="B122" s="24" t="s">
        <v>350</v>
      </c>
      <c r="C122" s="494">
        <f>'WHOLESALE COSTS'!F72</f>
        <v>0</v>
      </c>
      <c r="D122" s="494">
        <f>'WHOLESALE COSTS'!G72</f>
        <v>0</v>
      </c>
      <c r="E122" s="494">
        <f>'WHOLESALE COSTS'!H72</f>
        <v>0</v>
      </c>
      <c r="F122" s="494">
        <f>'WHOLESALE COSTS'!I72</f>
        <v>0</v>
      </c>
      <c r="G122" s="494">
        <f>'WHOLESALE COSTS'!J72</f>
        <v>0</v>
      </c>
      <c r="H122" s="494">
        <f>'WHOLESALE COSTS'!K72</f>
        <v>0</v>
      </c>
      <c r="I122" s="494">
        <f>'WHOLESALE COSTS'!L72</f>
        <v>0</v>
      </c>
      <c r="J122" s="494">
        <f>'WHOLESALE COSTS'!M72</f>
        <v>0</v>
      </c>
      <c r="K122" s="494">
        <f ca="1">'WHOLESALE COSTS'!N72</f>
        <v>326443.22033898305</v>
      </c>
      <c r="L122" s="494">
        <f ca="1">'WHOLESALE COSTS'!O72</f>
        <v>613199.23728813557</v>
      </c>
      <c r="M122" s="494">
        <f ca="1">'WHOLESALE COSTS'!P72</f>
        <v>933893.82997881365</v>
      </c>
      <c r="N122" s="494">
        <f ca="1">'WHOLESALE COSTS'!Q72</f>
        <v>1224362.7325225107</v>
      </c>
      <c r="O122" s="494">
        <f ca="1">'WHOLESALE COSTS'!R72</f>
        <v>1543050.9518873775</v>
      </c>
      <c r="P122" s="494">
        <f ca="1">'WHOLESALE COSTS'!S72</f>
        <v>1974323.797357186</v>
      </c>
      <c r="Q122" s="494">
        <f ca="1">'WHOLESALE COSTS'!T72</f>
        <v>2535786.9089430585</v>
      </c>
      <c r="R122" s="494">
        <f ca="1">'WHOLESALE COSTS'!U72</f>
        <v>3104397.2492928081</v>
      </c>
      <c r="S122" s="494">
        <f ca="1">'WHOLESALE COSTS'!V72</f>
        <v>3695232.7088241214</v>
      </c>
      <c r="T122" s="494">
        <f ca="1">'WHOLESALE COSTS'!W72</f>
        <v>4194397.3935164548</v>
      </c>
      <c r="U122" s="494">
        <f ca="1">'WHOLESALE COSTS'!X72</f>
        <v>4807160.4176756367</v>
      </c>
      <c r="V122" s="494">
        <f ca="1">'WHOLESALE COSTS'!Y72</f>
        <v>5509239.0340395048</v>
      </c>
      <c r="W122" s="494">
        <f ca="1">'WHOLESALE COSTS'!Z72</f>
        <v>6048343.3776974734</v>
      </c>
      <c r="X122" s="494">
        <f ca="1">'WHOLESALE COSTS'!AA72</f>
        <v>6549902.4495136039</v>
      </c>
      <c r="Y122" s="494">
        <f ca="1">'WHOLESALE COSTS'!AB72</f>
        <v>7200788.0004834831</v>
      </c>
      <c r="Z122" s="494">
        <f ca="1">'WHOLESALE COSTS'!AC72</f>
        <v>7810528.3129133815</v>
      </c>
      <c r="AA122" s="494">
        <f ca="1">'WHOLESALE COSTS'!AD72</f>
        <v>8529442.3326569293</v>
      </c>
      <c r="AB122" s="494">
        <f ca="1">'WHOLESALE COSTS'!AE72</f>
        <v>9584001.4438096024</v>
      </c>
      <c r="AC122" s="494">
        <f ca="1">'WHOLESALE COSTS'!AF72</f>
        <v>10988923.373081496</v>
      </c>
      <c r="AD122" s="494">
        <f ca="1">'WHOLESALE COSTS'!AG72</f>
        <v>12350473.627084207</v>
      </c>
      <c r="AE122" s="494">
        <f ca="1">'WHOLESALE COSTS'!AH72</f>
        <v>13678217.815731201</v>
      </c>
      <c r="AF122" s="494">
        <f ca="1">'WHOLESALE COSTS'!AI72</f>
        <v>14664907.064397898</v>
      </c>
      <c r="AG122" s="494">
        <f ca="1">'WHOLESALE COSTS'!AJ72</f>
        <v>15797153.061530303</v>
      </c>
      <c r="AH122" s="494">
        <f ca="1">'WHOLESALE COSTS'!AK72</f>
        <v>16979990.881344803</v>
      </c>
      <c r="AI122" s="494">
        <f ca="1">'WHOLESALE COSTS'!AL72</f>
        <v>25592688.844632268</v>
      </c>
      <c r="AJ122" s="494">
        <f ca="1">'WHOLESALE COSTS'!AM72</f>
        <v>26375768.818223827</v>
      </c>
      <c r="AK122" s="494">
        <f ca="1">'WHOLESALE COSTS'!AN72</f>
        <v>27375756.964271195</v>
      </c>
      <c r="AL122" s="494">
        <f ca="1">'WHOLESALE COSTS'!AO72</f>
        <v>28140961.830505949</v>
      </c>
      <c r="AM122" s="494">
        <f ca="1">'WHOLESALE COSTS'!AP72</f>
        <v>29016041.306259412</v>
      </c>
      <c r="AN122" s="494">
        <f ca="1">'WHOLESALE COSTS'!AQ72</f>
        <v>30434897.666027814</v>
      </c>
      <c r="AO122" s="494">
        <f ca="1">'WHOLESALE COSTS'!AR72</f>
        <v>32378651.189219832</v>
      </c>
      <c r="AP122" s="494">
        <f ca="1">'WHOLESALE COSTS'!AS72</f>
        <v>34121424.448301181</v>
      </c>
      <c r="AQ122" s="494">
        <f ca="1">'WHOLESALE COSTS'!AT72</f>
        <v>35710973.455056682</v>
      </c>
      <c r="AR122" s="494">
        <f ca="1">'WHOLESALE COSTS'!AU72</f>
        <v>36668815.714273468</v>
      </c>
      <c r="AS122" s="494">
        <f ca="1">'WHOLESALE COSTS'!AV72</f>
        <v>37821245.639567107</v>
      </c>
      <c r="AT122" s="494">
        <f ca="1">'WHOLESALE COSTS'!AW72</f>
        <v>39022752.989742756</v>
      </c>
      <c r="AU122" s="494">
        <f ca="1">'WHOLESALE COSTS'!AX72</f>
        <v>39489566.727738485</v>
      </c>
      <c r="AV122" s="494">
        <f ca="1">'WHOLESALE COSTS'!AY72</f>
        <v>39682754.720822096</v>
      </c>
      <c r="AW122" s="494">
        <f ca="1">'WHOLESALE COSTS'!AZ72</f>
        <v>40109646.86161533</v>
      </c>
      <c r="AX122" s="494">
        <f ca="1">'WHOLESALE COSTS'!BA72</f>
        <v>40303783.125563912</v>
      </c>
      <c r="AY122" s="494">
        <f ca="1">'WHOLESALE COSTS'!BB72</f>
        <v>40625278.116395183</v>
      </c>
      <c r="AZ122" s="494">
        <f ca="1">'WHOLESALE COSTS'!BC72</f>
        <v>41517607.056487061</v>
      </c>
      <c r="BA122" s="494">
        <f ca="1">'WHOLESALE COSTS'!BD72</f>
        <v>42958322.800163984</v>
      </c>
      <c r="BB122" s="494">
        <f ca="1">'WHOLESALE COSTS'!BE72</f>
        <v>44210128.815404311</v>
      </c>
      <c r="BC122" s="494">
        <f ca="1">'WHOLESALE COSTS'!BF72</f>
        <v>45323930.472664274</v>
      </c>
      <c r="BD122" s="494">
        <f ca="1">'WHOLESALE COSTS'!BG72</f>
        <v>45818728.920643464</v>
      </c>
      <c r="BE122" s="494">
        <f ca="1">'WHOLESALE COSTS'!BH72</f>
        <v>46528436.2843666</v>
      </c>
      <c r="BF122" s="494">
        <f ca="1">'WHOLESALE COSTS'!BI72</f>
        <v>47306037.829467669</v>
      </c>
      <c r="BG122" s="494">
        <f ca="1">'WHOLESALE COSTS'!BJ72</f>
        <v>51007149.305061117</v>
      </c>
      <c r="BH122" s="494">
        <f ca="1">'WHOLESALE COSTS'!BK72</f>
        <v>50795460.542345576</v>
      </c>
      <c r="BI122" s="494">
        <f ca="1">'WHOLESALE COSTS'!BL72</f>
        <v>50855642.326984271</v>
      </c>
      <c r="BJ122" s="494">
        <f ca="1">'WHOLESALE COSTS'!BM72</f>
        <v>50683723.519773848</v>
      </c>
      <c r="BK122" s="494">
        <f ca="1">'WHOLESALE COSTS'!BN72</f>
        <v>50667432.687245011</v>
      </c>
      <c r="BL122" s="494">
        <f ca="1">'WHOLESALE COSTS'!BO72</f>
        <v>51283805.784878753</v>
      </c>
      <c r="BM122" s="494">
        <f ca="1">'WHOLESALE COSTS'!BP72</f>
        <v>52507643.567760356</v>
      </c>
      <c r="BN122" s="494">
        <f ca="1">'WHOLESALE COSTS'!BQ72</f>
        <v>53543901.445338391</v>
      </c>
      <c r="BO122" s="494">
        <f ca="1">'WHOLESALE COSTS'!BR72</f>
        <v>54446730.571862042</v>
      </c>
      <c r="BP122" s="494">
        <f ca="1">'WHOLESALE COSTS'!BS72</f>
        <v>54697400.816961966</v>
      </c>
      <c r="BQ122" s="494">
        <f ca="1">'WHOLESALE COSTS'!BT72</f>
        <v>55193475.427238874</v>
      </c>
      <c r="BR122" s="494">
        <f ca="1">'WHOLESALE COSTS'!BU72</f>
        <v>55775876.947987363</v>
      </c>
      <c r="BS122" s="368"/>
    </row>
    <row r="123" spans="2:71" s="19" customFormat="1" ht="25" customHeight="1">
      <c r="B123" s="183" t="s">
        <v>61</v>
      </c>
      <c r="C123" s="495">
        <v>0</v>
      </c>
      <c r="D123" s="495">
        <v>0</v>
      </c>
      <c r="E123" s="495">
        <v>0</v>
      </c>
      <c r="F123" s="495">
        <v>0</v>
      </c>
      <c r="G123" s="495">
        <v>0</v>
      </c>
      <c r="H123" s="495">
        <v>0</v>
      </c>
      <c r="I123" s="495">
        <f>IF('SUBSCRIBER BASE'!C79&gt;0,MAX(SUM(I125:I134,'BASIC INPUT ASSUMPTIONS'!$D$17)),0)</f>
        <v>0</v>
      </c>
      <c r="J123" s="495">
        <f>IF('SUBSCRIBER BASE'!D79&gt;0,MAX(SUM(J125:J134,'BASIC INPUT ASSUMPTIONS'!$D$17)),0)</f>
        <v>0</v>
      </c>
      <c r="K123" s="495">
        <f ca="1">IF('SUBSCRIBER BASE'!L79&gt;0,MAX(K124,'BASIC INPUT ASSUMPTIONS'!$D$17),0)</f>
        <v>40500000</v>
      </c>
      <c r="L123" s="495">
        <f ca="1">IF('SUBSCRIBER BASE'!M79&gt;0,MAX(L124,'BASIC INPUT ASSUMPTIONS'!$D$17),0)</f>
        <v>41034870</v>
      </c>
      <c r="M123" s="495">
        <f ca="1">IF('SUBSCRIBER BASE'!N79&gt;0,MAX(M124,'BASIC INPUT ASSUMPTIONS'!$D$17),0)</f>
        <v>62507604.825000003</v>
      </c>
      <c r="N123" s="495">
        <f ca="1">IF('SUBSCRIBER BASE'!O79&gt;0,MAX(N124,'BASIC INPUT ASSUMPTIONS'!$D$17),0)</f>
        <v>81966831.796687484</v>
      </c>
      <c r="O123" s="495">
        <f ca="1">IF('SUBSCRIBER BASE'!P79&gt;0,MAX(O124,'BASIC INPUT ASSUMPTIONS'!$D$17),0)</f>
        <v>103317483.54111142</v>
      </c>
      <c r="P123" s="495">
        <f ca="1">IF('SUBSCRIBER BASE'!Q79&gt;0,MAX(P124,'BASIC INPUT ASSUMPTIONS'!$D$17),0)</f>
        <v>132206755.54826555</v>
      </c>
      <c r="Q123" s="495">
        <f ca="1">IF('SUBSCRIBER BASE'!R79&gt;0,MAX(Q124,'BASIC INPUT ASSUMPTIONS'!$D$17),0)</f>
        <v>169820378.78039098</v>
      </c>
      <c r="R123" s="495">
        <f ca="1">IF('SUBSCRIBER BASE'!S79&gt;0,MAX(R124,'BASIC INPUT ASSUMPTIONS'!$D$17),0)</f>
        <v>207922254.89790937</v>
      </c>
      <c r="S123" s="495">
        <f ca="1">IF('SUBSCRIBER BASE'!T79&gt;0,MAX(S124,'BASIC INPUT ASSUMPTIONS'!$D$17),0)</f>
        <v>247524719.21908358</v>
      </c>
      <c r="T123" s="495">
        <f ca="1">IF('SUBSCRIBER BASE'!U79&gt;0,MAX(T124,'BASIC INPUT ASSUMPTIONS'!$D$17),0)</f>
        <v>281005764.02823043</v>
      </c>
      <c r="U123" s="495">
        <f ca="1">IF('SUBSCRIBER BASE'!V79&gt;0,MAX(U124,'BASIC INPUT ASSUMPTIONS'!$D$17),0)</f>
        <v>322095433.35648966</v>
      </c>
      <c r="V123" s="495">
        <f ca="1">IF('SUBSCRIBER BASE'!W79&gt;0,MAX(V124,'BASIC INPUT ASSUMPTIONS'!$D$17),0)</f>
        <v>369172751.44802821</v>
      </c>
      <c r="W123" s="495">
        <f ca="1">IF('SUBSCRIBER BASE'!X79&gt;0,MAX(W124,'BASIC INPUT ASSUMPTIONS'!$D$17),0)</f>
        <v>405358396.92262328</v>
      </c>
      <c r="X123" s="495">
        <f ca="1">IF('SUBSCRIBER BASE'!Y79&gt;0,MAX(X124,'BASIC INPUT ASSUMPTIONS'!$D$17),0)</f>
        <v>439042723.26352119</v>
      </c>
      <c r="Y123" s="495">
        <f ca="1">IF('SUBSCRIBER BASE'!Z79&gt;0,MAX(Y124,'BASIC INPUT ASSUMPTIONS'!$D$17),0)</f>
        <v>482724316.36255521</v>
      </c>
      <c r="Z123" s="495">
        <f ca="1">IF('SUBSCRIBER BASE'!AA79&gt;0,MAX(Z124,'BASIC INPUT ASSUMPTIONS'!$D$17),0)</f>
        <v>523663268.02037156</v>
      </c>
      <c r="AA123" s="495">
        <f ca="1">IF('SUBSCRIBER BASE'!AB79&gt;0,MAX(AA124,'BASIC INPUT ASSUMPTIONS'!$D$17),0)</f>
        <v>571915060.80281007</v>
      </c>
      <c r="AB123" s="495">
        <f ca="1">IF('SUBSCRIBER BASE'!AC79&gt;0,MAX(AB124,'BASIC INPUT ASSUMPTIONS'!$D$17),0)</f>
        <v>642633945.74649501</v>
      </c>
      <c r="AC123" s="495">
        <f ca="1">IF('SUBSCRIBER BASE'!AD79&gt;0,MAX(AC124,'BASIC INPUT ASSUMPTIONS'!$D$17),0)</f>
        <v>736815367.94884479</v>
      </c>
      <c r="AD123" s="495">
        <f ca="1">IF('SUBSCRIBER BASE'!AE79&gt;0,MAX(AD124,'BASIC INPUT ASSUMPTIONS'!$D$17),0)</f>
        <v>828124083.26786947</v>
      </c>
      <c r="AE123" s="495">
        <f ca="1">IF('SUBSCRIBER BASE'!AF79&gt;0,MAX(AE124,'BASIC INPUT ASSUMPTIONS'!$D$17),0)</f>
        <v>917193706.92582822</v>
      </c>
      <c r="AF123" s="495">
        <f ca="1">IF('SUBSCRIBER BASE'!AG79&gt;0,MAX(AF124,'BASIC INPUT ASSUMPTIONS'!$D$17),0)</f>
        <v>983471290.44026828</v>
      </c>
      <c r="AG123" s="495">
        <f ca="1">IF('SUBSCRIBER BASE'!AH79&gt;0,MAX(AG124,'BASIC INPUT ASSUMPTIONS'!$D$17),0)</f>
        <v>1059497303.1637977</v>
      </c>
      <c r="AH123" s="495">
        <f ca="1">IF('SUBSCRIBER BASE'!AI79&gt;0,MAX(AH124,'BASIC INPUT ASSUMPTIONS'!$D$17),0)</f>
        <v>1138927113.4457595</v>
      </c>
      <c r="AI123" s="495">
        <f ca="1">IF('SUBSCRIBER BASE'!AJ79&gt;0,MAX(AI124,'BASIC INPUT ASSUMPTIONS'!$D$17),0)</f>
        <v>1187379319.7530155</v>
      </c>
      <c r="AJ123" s="495">
        <f ca="1">IF('SUBSCRIBER BASE'!AK79&gt;0,MAX(AJ124,'BASIC INPUT ASSUMPTIONS'!$D$17),0)</f>
        <v>1223839087.2409825</v>
      </c>
      <c r="AK123" s="495">
        <f ca="1">IF('SUBSCRIBER BASE'!AL79&gt;0,MAX(AK124,'BASIC INPUT ASSUMPTIONS'!$D$17),0)</f>
        <v>1270344337.8470812</v>
      </c>
      <c r="AL123" s="495">
        <f ca="1">IF('SUBSCRIBER BASE'!AM79&gt;0,MAX(AL124,'BASIC INPUT ASSUMPTIONS'!$D$17),0)</f>
        <v>1305975939.6620474</v>
      </c>
      <c r="AM123" s="495">
        <f ca="1">IF('SUBSCRIBER BASE'!AN79&gt;0,MAX(AM124,'BASIC INPUT ASSUMPTIONS'!$D$17),0)</f>
        <v>1346696536.4041309</v>
      </c>
      <c r="AN123" s="495">
        <f ca="1">IF('SUBSCRIBER BASE'!AO79&gt;0,MAX(AN124,'BASIC INPUT ASSUMPTIONS'!$D$17),0)</f>
        <v>1412604242.1385379</v>
      </c>
      <c r="AO123" s="495">
        <f ca="1">IF('SUBSCRIBER BASE'!AP79&gt;0,MAX(AO124,'BASIC INPUT ASSUMPTIONS'!$D$17),0)</f>
        <v>1502831351.6271076</v>
      </c>
      <c r="AP123" s="495">
        <f ca="1">IF('SUBSCRIBER BASE'!AQ79&gt;0,MAX(AP124,'BASIC INPUT ASSUMPTIONS'!$D$17),0)</f>
        <v>1583760062.2574849</v>
      </c>
      <c r="AQ123" s="495">
        <f ca="1">IF('SUBSCRIBER BASE'!AR79&gt;0,MAX(AQ124,'BASIC INPUT ASSUMPTIONS'!$D$17),0)</f>
        <v>1657603670.7502277</v>
      </c>
      <c r="AR123" s="495">
        <f ca="1">IF('SUBSCRIBER BASE'!AS79&gt;0,MAX(AR124,'BASIC INPUT ASSUMPTIONS'!$D$17),0)</f>
        <v>1702190931.2090383</v>
      </c>
      <c r="AS123" s="495">
        <f ca="1">IF('SUBSCRIBER BASE'!AT79&gt;0,MAX(AS124,'BASIC INPUT ASSUMPTIONS'!$D$17),0)</f>
        <v>1755792323.8351014</v>
      </c>
      <c r="AT123" s="495">
        <f ca="1">IF('SUBSCRIBER BASE'!AU79&gt;0,MAX(AT124,'BASIC INPUT ASSUMPTIONS'!$D$17),0)</f>
        <v>1811666816.5225694</v>
      </c>
      <c r="AU123" s="495">
        <f ca="1">IF('SUBSCRIBER BASE'!AV79&gt;0,MAX(AU124,'BASIC INPUT ASSUMPTIONS'!$D$17),0)</f>
        <v>1833513270.8595047</v>
      </c>
      <c r="AV123" s="495">
        <f ca="1">IF('SUBSCRIBER BASE'!AW79&gt;0,MAX(AV124,'BASIC INPUT ASSUMPTIONS'!$D$17),0)</f>
        <v>1842678944.2335324</v>
      </c>
      <c r="AW123" s="495">
        <f ca="1">IF('SUBSCRIBER BASE'!AX79&gt;0,MAX(AW124,'BASIC INPUT ASSUMPTIONS'!$D$17),0)</f>
        <v>1862660653.7507162</v>
      </c>
      <c r="AX123" s="495">
        <f ca="1">IF('SUBSCRIBER BASE'!AY79&gt;0,MAX(AX124,'BASIC INPUT ASSUMPTIONS'!$D$17),0)</f>
        <v>1871855033.8137751</v>
      </c>
      <c r="AY123" s="495">
        <f ca="1">IF('SUBSCRIBER BASE'!AZ79&gt;0,MAX(AY124,'BASIC INPUT ASSUMPTIONS'!$D$17),0)</f>
        <v>1886940392.7042756</v>
      </c>
      <c r="AZ123" s="495">
        <f ca="1">IF('SUBSCRIBER BASE'!BA79&gt;0,MAX(AZ124,'BASIC INPUT ASSUMPTIONS'!$D$17),0)</f>
        <v>1928459433.8447382</v>
      </c>
      <c r="BA123" s="495">
        <f ca="1">IF('SUBSCRIBER BASE'!BB79&gt;0,MAX(BA124,'BASIC INPUT ASSUMPTIONS'!$D$17),0)</f>
        <v>1995379960.7374549</v>
      </c>
      <c r="BB123" s="495">
        <f ca="1">IF('SUBSCRIBER BASE'!BC79&gt;0,MAX(BB124,'BASIC INPUT ASSUMPTIONS'!$D$17),0)</f>
        <v>2053558324.6098256</v>
      </c>
      <c r="BC123" s="495">
        <f ca="1">IF('SUBSCRIBER BASE'!BD79&gt;0,MAX(BC124,'BASIC INPUT ASSUMPTIONS'!$D$17),0)</f>
        <v>2105346735.7883425</v>
      </c>
      <c r="BD123" s="495">
        <f ca="1">IF('SUBSCRIBER BASE'!BE79&gt;0,MAX(BD124,'BASIC INPUT ASSUMPTIONS'!$D$17),0)</f>
        <v>2128465893.2189603</v>
      </c>
      <c r="BE123" s="495">
        <f ca="1">IF('SUBSCRIBER BASE'!BF79&gt;0,MAX(BE124,'BASIC INPUT ASSUMPTIONS'!$D$17),0)</f>
        <v>2161534847.8314962</v>
      </c>
      <c r="BF123" s="495">
        <f ca="1">IF('SUBSCRIBER BASE'!BG79&gt;0,MAX(BF124,'BASIC INPUT ASSUMPTIONS'!$D$17),0)</f>
        <v>2197746459.6265469</v>
      </c>
      <c r="BG123" s="495">
        <f ca="1">IF('SUBSCRIBER BASE'!BH79&gt;0,MAX(BG124,'BASIC INPUT ASSUMPTIONS'!$D$17),0)</f>
        <v>2200657600.2370467</v>
      </c>
      <c r="BH123" s="495">
        <f ca="1">IF('SUBSCRIBER BASE'!BI79&gt;0,MAX(BH124,'BASIC INPUT ASSUMPTIONS'!$D$17),0)</f>
        <v>2191712254.4784513</v>
      </c>
      <c r="BI123" s="495">
        <f ca="1">IF('SUBSCRIBER BASE'!BJ79&gt;0,MAX(BI124,'BASIC INPUT ASSUMPTIONS'!$D$17),0)</f>
        <v>2194454717.4594893</v>
      </c>
      <c r="BJ123" s="495">
        <f ca="1">IF('SUBSCRIBER BASE'!BK79&gt;0,MAX(BJ124,'BASIC INPUT ASSUMPTIONS'!$D$17),0)</f>
        <v>2187201924.3169656</v>
      </c>
      <c r="BK123" s="495">
        <f ca="1">IF('SUBSCRIBER BASE'!BL79&gt;0,MAX(BK124,'BASIC INPUT ASSUMPTIONS'!$D$17),0)</f>
        <v>2186636874.8382187</v>
      </c>
      <c r="BL123" s="495">
        <f ca="1">IF('SUBSCRIBER BASE'!BM79&gt;0,MAX(BL124,'BASIC INPUT ASSUMPTIONS'!$D$17),0)</f>
        <v>2213285134.8797116</v>
      </c>
      <c r="BM123" s="495">
        <f ca="1">IF('SUBSCRIBER BASE'!BN79&gt;0,MAX(BM124,'BASIC INPUT ASSUMPTIONS'!$D$17),0)</f>
        <v>2266069426.4705009</v>
      </c>
      <c r="BN123" s="495">
        <f ca="1">IF('SUBSCRIBER BASE'!BO79&gt;0,MAX(BN124,'BASIC INPUT ASSUMPTIONS'!$D$17),0)</f>
        <v>2310787678.6941757</v>
      </c>
      <c r="BO123" s="495">
        <f ca="1">IF('SUBSCRIBER BASE'!BP79&gt;0,MAX(BO124,'BASIC INPUT ASSUMPTIONS'!$D$17),0)</f>
        <v>2349767808.8204384</v>
      </c>
      <c r="BP123" s="495">
        <f ca="1">IF('SUBSCRIBER BASE'!BQ79&gt;0,MAX(BP124,'BASIC INPUT ASSUMPTIONS'!$D$17),0)</f>
        <v>2360690644.9521871</v>
      </c>
      <c r="BQ123" s="495">
        <f ca="1">IF('SUBSCRIBER BASE'!BR79&gt;0,MAX(BQ124,'BASIC INPUT ASSUMPTIONS'!$D$17),0)</f>
        <v>2382166161.882277</v>
      </c>
      <c r="BR123" s="495">
        <f ca="1">IF('SUBSCRIBER BASE'!BS79&gt;0,MAX(BR124,'BASIC INPUT ASSUMPTIONS'!$D$17),0)</f>
        <v>2407355798.3840342</v>
      </c>
      <c r="BS123" s="368">
        <f ca="1">SUM(C123:BR123)/'BASIC INPUT ASSUMPTIONS'!D7</f>
        <v>531120346.79621297</v>
      </c>
    </row>
    <row r="124" spans="2:71" s="19" customFormat="1" ht="25" customHeight="1">
      <c r="B124" s="183"/>
      <c r="C124" s="495"/>
      <c r="D124" s="495"/>
      <c r="E124" s="495"/>
      <c r="F124" s="495"/>
      <c r="G124" s="495"/>
      <c r="H124" s="495"/>
      <c r="I124" s="495"/>
      <c r="J124" s="495"/>
      <c r="K124" s="495">
        <f t="shared" ref="K124" ca="1" si="220">SUM(K125:K134)</f>
        <v>21840000</v>
      </c>
      <c r="L124" s="495">
        <f ca="1">SUM(L125:L134)</f>
        <v>41034870</v>
      </c>
      <c r="M124" s="495">
        <f t="shared" ref="M124" ca="1" si="221">SUM(M125:M134)</f>
        <v>62507604.825000003</v>
      </c>
      <c r="N124" s="495">
        <f t="shared" ref="N124" ca="1" si="222">SUM(N125:N134)</f>
        <v>81966831.796687484</v>
      </c>
      <c r="O124" s="495">
        <f t="shared" ref="O124" ca="1" si="223">SUM(O125:O134)</f>
        <v>103317483.54111142</v>
      </c>
      <c r="P124" s="495">
        <f t="shared" ref="P124" ca="1" si="224">SUM(P125:P134)</f>
        <v>132206755.54826555</v>
      </c>
      <c r="Q124" s="495">
        <f t="shared" ref="Q124:BQ124" ca="1" si="225">SUM(Q125:Q134)</f>
        <v>169820378.78039098</v>
      </c>
      <c r="R124" s="495">
        <f t="shared" ca="1" si="225"/>
        <v>207922254.89790937</v>
      </c>
      <c r="S124" s="495">
        <f t="shared" ca="1" si="225"/>
        <v>247524719.21908358</v>
      </c>
      <c r="T124" s="495">
        <f t="shared" ca="1" si="225"/>
        <v>281005764.02823043</v>
      </c>
      <c r="U124" s="495">
        <f t="shared" ca="1" si="225"/>
        <v>322095433.35648966</v>
      </c>
      <c r="V124" s="495">
        <f t="shared" ca="1" si="225"/>
        <v>369172751.44802821</v>
      </c>
      <c r="W124" s="495">
        <f t="shared" ca="1" si="225"/>
        <v>405358396.92262328</v>
      </c>
      <c r="X124" s="495">
        <f t="shared" ca="1" si="225"/>
        <v>439042723.26352119</v>
      </c>
      <c r="Y124" s="495">
        <f t="shared" ca="1" si="225"/>
        <v>482724316.36255521</v>
      </c>
      <c r="Z124" s="495">
        <f t="shared" ca="1" si="225"/>
        <v>523663268.02037156</v>
      </c>
      <c r="AA124" s="495">
        <f t="shared" ca="1" si="225"/>
        <v>571915060.80281007</v>
      </c>
      <c r="AB124" s="495">
        <f t="shared" ca="1" si="225"/>
        <v>642633945.74649501</v>
      </c>
      <c r="AC124" s="495">
        <f t="shared" ca="1" si="225"/>
        <v>736815367.94884479</v>
      </c>
      <c r="AD124" s="495">
        <f t="shared" ca="1" si="225"/>
        <v>828124083.26786947</v>
      </c>
      <c r="AE124" s="495">
        <f t="shared" ca="1" si="225"/>
        <v>917193706.92582822</v>
      </c>
      <c r="AF124" s="495">
        <f t="shared" ca="1" si="225"/>
        <v>983471290.44026828</v>
      </c>
      <c r="AG124" s="495">
        <f t="shared" ca="1" si="225"/>
        <v>1059497303.1637977</v>
      </c>
      <c r="AH124" s="495">
        <f t="shared" ca="1" si="225"/>
        <v>1138927113.4457595</v>
      </c>
      <c r="AI124" s="495">
        <f t="shared" ca="1" si="225"/>
        <v>1187379319.7530155</v>
      </c>
      <c r="AJ124" s="495">
        <f t="shared" ca="1" si="225"/>
        <v>1223839087.2409825</v>
      </c>
      <c r="AK124" s="495">
        <f t="shared" ca="1" si="225"/>
        <v>1270344337.8470812</v>
      </c>
      <c r="AL124" s="495">
        <f t="shared" ca="1" si="225"/>
        <v>1305975939.6620474</v>
      </c>
      <c r="AM124" s="495">
        <f t="shared" ca="1" si="225"/>
        <v>1346696536.4041309</v>
      </c>
      <c r="AN124" s="495">
        <f t="shared" ca="1" si="225"/>
        <v>1412604242.1385379</v>
      </c>
      <c r="AO124" s="495">
        <f t="shared" ca="1" si="225"/>
        <v>1502831351.6271076</v>
      </c>
      <c r="AP124" s="495">
        <f t="shared" ca="1" si="225"/>
        <v>1583760062.2574849</v>
      </c>
      <c r="AQ124" s="495">
        <f t="shared" ca="1" si="225"/>
        <v>1657603670.7502277</v>
      </c>
      <c r="AR124" s="495">
        <f t="shared" ca="1" si="225"/>
        <v>1702190931.2090383</v>
      </c>
      <c r="AS124" s="495">
        <f t="shared" ca="1" si="225"/>
        <v>1755792323.8351014</v>
      </c>
      <c r="AT124" s="495">
        <f t="shared" ca="1" si="225"/>
        <v>1811666816.5225694</v>
      </c>
      <c r="AU124" s="495">
        <f t="shared" ca="1" si="225"/>
        <v>1833513270.8595047</v>
      </c>
      <c r="AV124" s="495">
        <f t="shared" ca="1" si="225"/>
        <v>1842678944.2335324</v>
      </c>
      <c r="AW124" s="495">
        <f t="shared" ca="1" si="225"/>
        <v>1862660653.7507162</v>
      </c>
      <c r="AX124" s="495">
        <f ca="1">SUM(AX125:AX134)</f>
        <v>1871855033.8137751</v>
      </c>
      <c r="AY124" s="495">
        <f t="shared" ca="1" si="225"/>
        <v>1886940392.7042756</v>
      </c>
      <c r="AZ124" s="495">
        <f ca="1">SUM(AZ125:AZ134)</f>
        <v>1928459433.8447382</v>
      </c>
      <c r="BA124" s="495">
        <f t="shared" ca="1" si="225"/>
        <v>1995379960.7374549</v>
      </c>
      <c r="BB124" s="495">
        <f t="shared" ca="1" si="225"/>
        <v>2053558324.6098256</v>
      </c>
      <c r="BC124" s="495">
        <f t="shared" ca="1" si="225"/>
        <v>2105346735.7883425</v>
      </c>
      <c r="BD124" s="495">
        <f t="shared" ca="1" si="225"/>
        <v>2128465893.2189603</v>
      </c>
      <c r="BE124" s="495">
        <f t="shared" ca="1" si="225"/>
        <v>2161534847.8314962</v>
      </c>
      <c r="BF124" s="495">
        <f t="shared" ca="1" si="225"/>
        <v>2197746459.6265469</v>
      </c>
      <c r="BG124" s="495">
        <f t="shared" ca="1" si="225"/>
        <v>2200657600.2370467</v>
      </c>
      <c r="BH124" s="495">
        <f t="shared" ca="1" si="225"/>
        <v>2191712254.4784513</v>
      </c>
      <c r="BI124" s="495">
        <f t="shared" ca="1" si="225"/>
        <v>2194454717.4594893</v>
      </c>
      <c r="BJ124" s="495">
        <f t="shared" ca="1" si="225"/>
        <v>2187201924.3169656</v>
      </c>
      <c r="BK124" s="495">
        <f t="shared" ca="1" si="225"/>
        <v>2186636874.8382187</v>
      </c>
      <c r="BL124" s="495">
        <f t="shared" ca="1" si="225"/>
        <v>2213285134.8797116</v>
      </c>
      <c r="BM124" s="495">
        <f t="shared" ca="1" si="225"/>
        <v>2266069426.4705009</v>
      </c>
      <c r="BN124" s="495">
        <f t="shared" ca="1" si="225"/>
        <v>2310787678.6941757</v>
      </c>
      <c r="BO124" s="495">
        <f t="shared" ca="1" si="225"/>
        <v>2349767808.8204384</v>
      </c>
      <c r="BP124" s="495">
        <f t="shared" ca="1" si="225"/>
        <v>2360690644.9521871</v>
      </c>
      <c r="BQ124" s="495">
        <f t="shared" ca="1" si="225"/>
        <v>2382166161.882277</v>
      </c>
      <c r="BR124" s="495">
        <f ca="1">SUM(BR125:BR134)</f>
        <v>2407355798.3840342</v>
      </c>
    </row>
    <row r="125" spans="2:71" ht="25" customHeight="1" outlineLevel="1">
      <c r="B125" s="24" t="str">
        <f>B109</f>
        <v>MVLP1</v>
      </c>
      <c r="C125" s="498">
        <f>'SUBSCRIBER BASE'!C80*'MVLP INPUT'!$M106</f>
        <v>0</v>
      </c>
      <c r="D125" s="498">
        <f>'SUBSCRIBER BASE'!D80*'MVLP INPUT'!$M106</f>
        <v>0</v>
      </c>
      <c r="E125" s="498">
        <f>'SUBSCRIBER BASE'!E80*'MVLP INPUT'!$M106</f>
        <v>0</v>
      </c>
      <c r="F125" s="498">
        <f>'SUBSCRIBER BASE'!F80*'MVLP INPUT'!$M106</f>
        <v>0</v>
      </c>
      <c r="G125" s="498">
        <f>'SUBSCRIBER BASE'!G80*'MVLP INPUT'!$M106</f>
        <v>0</v>
      </c>
      <c r="H125" s="498">
        <f>'SUBSCRIBER BASE'!H80*'MVLP INPUT'!$M106</f>
        <v>0</v>
      </c>
      <c r="I125" s="494">
        <f>'SUBSCRIBER BASE'!I80*'MVLP INPUT'!$M106</f>
        <v>0</v>
      </c>
      <c r="J125" s="494">
        <f>'SUBSCRIBER BASE'!J80*'MVLP INPUT'!$M106</f>
        <v>0</v>
      </c>
      <c r="K125" s="494">
        <f ca="1">'SUBSCRIBER BASE'!L80*'MVLP INPUT'!$M106</f>
        <v>8517600</v>
      </c>
      <c r="L125" s="494">
        <f ca="1">'SUBSCRIBER BASE'!M80*'MVLP INPUT'!$M106</f>
        <v>16004520</v>
      </c>
      <c r="M125" s="494">
        <f ca="1">'SUBSCRIBER BASE'!N80*'MVLP INPUT'!$M106</f>
        <v>24380694</v>
      </c>
      <c r="N125" s="494">
        <f ca="1">'SUBSCRIBER BASE'!O80*'MVLP INPUT'!$M106</f>
        <v>31973259.300000001</v>
      </c>
      <c r="O125" s="494">
        <f ca="1">'SUBSCRIBER BASE'!P80*'MVLP INPUT'!$M106</f>
        <v>40303396.335000008</v>
      </c>
      <c r="P125" s="494">
        <f ca="1">'SUBSCRIBER BASE'!Q80*'MVLP INPUT'!$M106</f>
        <v>51574626.518250011</v>
      </c>
      <c r="Q125" s="494">
        <f ca="1">'SUBSCRIBER BASE'!R80*'MVLP INPUT'!$M106</f>
        <v>66250695.192337513</v>
      </c>
      <c r="R125" s="494">
        <f ca="1">'SUBSCRIBER BASE'!S80*'MVLP INPUT'!$M106</f>
        <v>81116960.432720631</v>
      </c>
      <c r="S125" s="494">
        <f ca="1">'SUBSCRIBER BASE'!T80*'MVLP INPUT'!$M106</f>
        <v>96570712.411084592</v>
      </c>
      <c r="T125" s="494">
        <f ca="1">'SUBSCRIBER BASE'!U80*'MVLP INPUT'!$M106</f>
        <v>109638976.79053037</v>
      </c>
      <c r="U125" s="494">
        <f ca="1">'SUBSCRIBER BASE'!V80*'MVLP INPUT'!$M106</f>
        <v>125675427.95100385</v>
      </c>
      <c r="V125" s="494">
        <f ca="1">'SUBSCRIBER BASE'!W80*'MVLP INPUT'!$M106</f>
        <v>144048056.55345365</v>
      </c>
      <c r="W125" s="494">
        <f ca="1">'SUBSCRIBER BASE'!X80*'MVLP INPUT'!$M106</f>
        <v>158174453.72578099</v>
      </c>
      <c r="X125" s="494">
        <f ca="1">'SUBSCRIBER BASE'!Y80*'MVLP INPUT'!$M106</f>
        <v>171326931.03949192</v>
      </c>
      <c r="Y125" s="494">
        <f ca="1">'SUBSCRIBER BASE'!Z80*'MVLP INPUT'!$M106</f>
        <v>188379384.48751733</v>
      </c>
      <c r="Z125" s="494">
        <f ca="1">'SUBSCRIBER BASE'!AA80*'MVLP INPUT'!$M106</f>
        <v>204363215.26314148</v>
      </c>
      <c r="AA125" s="494">
        <f ca="1">'SUBSCRIBER BASE'!AB80*'MVLP INPUT'!$M106</f>
        <v>223199454.49998441</v>
      </c>
      <c r="AB125" s="494">
        <f ca="1">'SUBSCRIBER BASE'!AC80*'MVLP INPUT'!$M106</f>
        <v>250799481.77498519</v>
      </c>
      <c r="AC125" s="494">
        <f ca="1">'SUBSCRIBER BASE'!AD80*'MVLP INPUT'!$M106</f>
        <v>287553107.6862359</v>
      </c>
      <c r="AD125" s="494">
        <f ca="1">'SUBSCRIBER BASE'!AE80*'MVLP INPUT'!$M106</f>
        <v>323190252.30192417</v>
      </c>
      <c r="AE125" s="494">
        <f ca="1">'SUBSCRIBER BASE'!AF80*'MVLP INPUT'!$M106</f>
        <v>357956339.68682796</v>
      </c>
      <c r="AF125" s="494">
        <f ca="1">'SUBSCRIBER BASE'!AG80*'MVLP INPUT'!$M106</f>
        <v>383836922.70248657</v>
      </c>
      <c r="AG125" s="494">
        <f ca="1">'SUBSCRIBER BASE'!AH80*'MVLP INPUT'!$M106</f>
        <v>413519876.56736225</v>
      </c>
      <c r="AH125" s="494">
        <f ca="1">'SUBSCRIBER BASE'!AI80*'MVLP INPUT'!$M106</f>
        <v>444532682.73899412</v>
      </c>
      <c r="AI125" s="494">
        <f ca="1">'SUBSCRIBER BASE'!AJ80*'MVLP INPUT'!$M106</f>
        <v>463466048.60204446</v>
      </c>
      <c r="AJ125" s="494">
        <f ca="1">'SUBSCRIBER BASE'!AK80*'MVLP INPUT'!$M106</f>
        <v>477723146.17194223</v>
      </c>
      <c r="AK125" s="494">
        <f ca="1">'SUBSCRIBER BASE'!AL80*'MVLP INPUT'!$M106</f>
        <v>495896988.86334509</v>
      </c>
      <c r="AL125" s="494">
        <f ca="1">'SUBSCRIBER BASE'!AM80*'MVLP INPUT'!$M106</f>
        <v>509830939.42017782</v>
      </c>
      <c r="AM125" s="494">
        <f ca="1">'SUBSCRIBER BASE'!AN80*'MVLP INPUT'!$M106</f>
        <v>525748992.44916892</v>
      </c>
      <c r="AN125" s="494">
        <f ca="1">'SUBSCRIBER BASE'!AO80*'MVLP INPUT'!$M106</f>
        <v>551489942.82671046</v>
      </c>
      <c r="AO125" s="494">
        <f ca="1">'SUBSCRIBER BASE'!AP80*'MVLP INPUT'!$M106</f>
        <v>586717445.68537498</v>
      </c>
      <c r="AP125" s="494">
        <f ca="1">'SUBSCRIBER BASE'!AQ80*'MVLP INPUT'!$M106</f>
        <v>618319973.40110624</v>
      </c>
      <c r="AQ125" s="494">
        <f ca="1">'SUBSCRIBER BASE'!AR80*'MVLP INPUT'!$M106</f>
        <v>647162774.73105097</v>
      </c>
      <c r="AR125" s="494">
        <f ca="1">'SUBSCRIBER BASE'!AS80*'MVLP INPUT'!$M106</f>
        <v>664596235.99449837</v>
      </c>
      <c r="AS125" s="494">
        <f ca="1">'SUBSCRIBER BASE'!AT80*'MVLP INPUT'!$M106</f>
        <v>685545224.19477344</v>
      </c>
      <c r="AT125" s="494">
        <f ca="1">'SUBSCRIBER BASE'!AU80*'MVLP INPUT'!$M106</f>
        <v>707379962.98503482</v>
      </c>
      <c r="AU125" s="494">
        <f ca="1">'SUBSCRIBER BASE'!AV80*'MVLP INPUT'!$M106</f>
        <v>715945364.83578312</v>
      </c>
      <c r="AV125" s="494">
        <f ca="1">'SUBSCRIBER BASE'!AW80*'MVLP INPUT'!$M106</f>
        <v>719563296.59399402</v>
      </c>
      <c r="AW125" s="494">
        <f ca="1">'SUBSCRIBER BASE'!AX80*'MVLP INPUT'!$M106</f>
        <v>727398331.76429427</v>
      </c>
      <c r="AX125" s="494">
        <f ca="1">'SUBSCRIBER BASE'!AY80*'MVLP INPUT'!$M106</f>
        <v>731024415.17607951</v>
      </c>
      <c r="AY125" s="494">
        <f ca="1">'SUBSCRIBER BASE'!AZ80*'MVLP INPUT'!$M106</f>
        <v>736947194.41727555</v>
      </c>
      <c r="AZ125" s="494">
        <f ca="1">'SUBSCRIBER BASE'!BA80*'MVLP INPUT'!$M106</f>
        <v>753177034.69641185</v>
      </c>
      <c r="BA125" s="494">
        <f ca="1">'SUBSCRIBER BASE'!BB80*'MVLP INPUT'!$M106</f>
        <v>779313782.96159124</v>
      </c>
      <c r="BB125" s="494">
        <f ca="1">'SUBSCRIBER BASE'!BC80*'MVLP INPUT'!$M106</f>
        <v>802042493.81351173</v>
      </c>
      <c r="BC125" s="494">
        <f ca="1">'SUBSCRIBER BASE'!BD80*'MVLP INPUT'!$M106</f>
        <v>822279969.12283611</v>
      </c>
      <c r="BD125" s="494">
        <f ca="1">'SUBSCRIBER BASE'!BE80*'MVLP INPUT'!$M106</f>
        <v>831336770.66669428</v>
      </c>
      <c r="BE125" s="494">
        <f ca="1">'SUBSCRIBER BASE'!BF80*'MVLP INPUT'!$M106</f>
        <v>844272732.13335955</v>
      </c>
      <c r="BF125" s="494">
        <f ca="1">'SUBSCRIBER BASE'!BG80*'MVLP INPUT'!$M106</f>
        <v>858433895.52669168</v>
      </c>
      <c r="BG125" s="494">
        <f ca="1">'SUBSCRIBER BASE'!BH80*'MVLP INPUT'!$M106</f>
        <v>859607400.75035703</v>
      </c>
      <c r="BH125" s="494">
        <f ca="1">'SUBSCRIBER BASE'!BI80*'MVLP INPUT'!$M106</f>
        <v>856155030.71283925</v>
      </c>
      <c r="BI125" s="494">
        <f ca="1">'SUBSCRIBER BASE'!BJ80*'MVLP INPUT'!$M106</f>
        <v>857258879.17719734</v>
      </c>
      <c r="BJ125" s="494">
        <f ca="1">'SUBSCRIBER BASE'!BK80*'MVLP INPUT'!$M106</f>
        <v>854462735.21833754</v>
      </c>
      <c r="BK125" s="494">
        <f ca="1">'SUBSCRIBER BASE'!BL80*'MVLP INPUT'!$M106</f>
        <v>854272398.45742059</v>
      </c>
      <c r="BL125" s="494">
        <f ca="1">'SUBSCRIBER BASE'!BM80*'MVLP INPUT'!$M106</f>
        <v>864693578.53454959</v>
      </c>
      <c r="BM125" s="494">
        <f ca="1">'SUBSCRIBER BASE'!BN80*'MVLP INPUT'!$M106</f>
        <v>885308499.60782206</v>
      </c>
      <c r="BN125" s="494">
        <f ca="1">'SUBSCRIBER BASE'!BO80*'MVLP INPUT'!$M106</f>
        <v>902778274.62743104</v>
      </c>
      <c r="BO125" s="494">
        <f ca="1">'SUBSCRIBER BASE'!BP80*'MVLP INPUT'!$M106</f>
        <v>918010160.89605951</v>
      </c>
      <c r="BP125" s="494">
        <f ca="1">'SUBSCRIBER BASE'!BQ80*'MVLP INPUT'!$M106</f>
        <v>922300852.85125661</v>
      </c>
      <c r="BQ125" s="494">
        <f ca="1">'SUBSCRIBER BASE'!BR80*'MVLP INPUT'!$M106</f>
        <v>930705410.20869374</v>
      </c>
      <c r="BR125" s="494">
        <f ca="1">'SUBSCRIBER BASE'!BS80*'MVLP INPUT'!$M106</f>
        <v>940559339.69825912</v>
      </c>
    </row>
    <row r="126" spans="2:71" ht="25" customHeight="1" outlineLevel="1">
      <c r="B126" s="24" t="str">
        <f>B110</f>
        <v>MVLP2</v>
      </c>
      <c r="C126" s="498">
        <f>'SUBSCRIBER BASE'!C81*'MVLP INPUT'!$M107</f>
        <v>0</v>
      </c>
      <c r="D126" s="498">
        <f>'SUBSCRIBER BASE'!D81*'MVLP INPUT'!$M107</f>
        <v>0</v>
      </c>
      <c r="E126" s="498">
        <f>'SUBSCRIBER BASE'!E81*'MVLP INPUT'!$M107</f>
        <v>0</v>
      </c>
      <c r="F126" s="498">
        <f>'SUBSCRIBER BASE'!F81*'MVLP INPUT'!$M107</f>
        <v>0</v>
      </c>
      <c r="G126" s="498">
        <f>'SUBSCRIBER BASE'!G81*'MVLP INPUT'!$M107</f>
        <v>0</v>
      </c>
      <c r="H126" s="498">
        <f>'SUBSCRIBER BASE'!H81*'MVLP INPUT'!$M107</f>
        <v>0</v>
      </c>
      <c r="I126" s="494">
        <f>'SUBSCRIBER BASE'!I81*'MVLP INPUT'!$M107</f>
        <v>0</v>
      </c>
      <c r="J126" s="494">
        <f>'SUBSCRIBER BASE'!J81*'MVLP INPUT'!$M107</f>
        <v>0</v>
      </c>
      <c r="K126" s="494">
        <f ca="1">'SUBSCRIBER BASE'!L81*'MVLP INPUT'!$M107</f>
        <v>5241600</v>
      </c>
      <c r="L126" s="494">
        <f ca="1">'SUBSCRIBER BASE'!M81*'MVLP INPUT'!$M107</f>
        <v>9849120</v>
      </c>
      <c r="M126" s="494">
        <f ca="1">'SUBSCRIBER BASE'!N81*'MVLP INPUT'!$M107</f>
        <v>15003864.000000002</v>
      </c>
      <c r="N126" s="494">
        <f ca="1">'SUBSCRIBER BASE'!O81*'MVLP INPUT'!$M107</f>
        <v>19676470.800000001</v>
      </c>
      <c r="O126" s="494">
        <f ca="1">'SUBSCRIBER BASE'!P81*'MVLP INPUT'!$M107</f>
        <v>24803047.260000002</v>
      </c>
      <c r="P126" s="494">
        <f ca="1">'SUBSCRIBER BASE'!Q81*'MVLP INPUT'!$M107</f>
        <v>31739694.897</v>
      </c>
      <c r="Q126" s="494">
        <f ca="1">'SUBSCRIBER BASE'!R81*'MVLP INPUT'!$M107</f>
        <v>40770310.152149998</v>
      </c>
      <c r="R126" s="494">
        <f ca="1">'SUBSCRIBER BASE'!S81*'MVLP INPUT'!$M107</f>
        <v>49919394.644542493</v>
      </c>
      <c r="S126" s="494">
        <f ca="1">'SUBSCRIBER BASE'!T81*'MVLP INPUT'!$M107</f>
        <v>59429424.912315369</v>
      </c>
      <c r="T126" s="494">
        <f ca="1">'SUBSCRIBER BASE'!U81*'MVLP INPUT'!$M107</f>
        <v>67471553.666699603</v>
      </c>
      <c r="U126" s="494">
        <f ca="1">'SUBSCRIBER BASE'!V81*'MVLP INPUT'!$M107</f>
        <v>77339975.983364627</v>
      </c>
      <c r="V126" s="494">
        <f ca="1">'SUBSCRIBER BASE'!W81*'MVLP INPUT'!$M107</f>
        <v>88645777.184196398</v>
      </c>
      <c r="W126" s="494">
        <f ca="1">'SUBSCRIBER BASE'!X81*'MVLP INPUT'!$M107</f>
        <v>97339088.324986562</v>
      </c>
      <c r="X126" s="494">
        <f ca="1">'SUBSCRIBER BASE'!Y81*'MVLP INPUT'!$M107</f>
        <v>105433333.90873724</v>
      </c>
      <c r="Y126" s="494">
        <f ca="1">'SUBSCRIBER BASE'!Z81*'MVLP INPUT'!$M107</f>
        <v>115927267.21330038</v>
      </c>
      <c r="Z126" s="494">
        <f ca="1">'SUBSCRIBER BASE'!AA81*'MVLP INPUT'!$M107</f>
        <v>125763303.85263535</v>
      </c>
      <c r="AA126" s="494">
        <f ca="1">'SUBSCRIBER BASE'!AB81*'MVLP INPUT'!$M107</f>
        <v>137355138.6600036</v>
      </c>
      <c r="AB126" s="494">
        <f ca="1">'SUBSCRIBER BASE'!AC81*'MVLP INPUT'!$M107</f>
        <v>154339781.72700343</v>
      </c>
      <c r="AC126" s="494">
        <f ca="1">'SUBSCRIBER BASE'!AD81*'MVLP INPUT'!$M107</f>
        <v>176957592.64065325</v>
      </c>
      <c r="AD126" s="494">
        <f ca="1">'SUBSCRIBER BASE'!AE81*'MVLP INPUT'!$M107</f>
        <v>198887313.00862056</v>
      </c>
      <c r="AE126" s="494">
        <f ca="1">'SUBSCRIBER BASE'!AF81*'MVLP INPUT'!$M107</f>
        <v>220282147.35818952</v>
      </c>
      <c r="AF126" s="494">
        <f ca="1">'SUBSCRIBER BASE'!AG81*'MVLP INPUT'!$M107</f>
        <v>236208039.99028006</v>
      </c>
      <c r="AG126" s="494">
        <f ca="1">'SUBSCRIBER BASE'!AH81*'MVLP INPUT'!$M107</f>
        <v>254474437.99076605</v>
      </c>
      <c r="AH126" s="494">
        <f ca="1">'SUBSCRIBER BASE'!AI81*'MVLP INPUT'!$M107</f>
        <v>273559116.09122777</v>
      </c>
      <c r="AI126" s="494">
        <f ca="1">'SUBSCRIBER BASE'!AJ81*'MVLP INPUT'!$M107</f>
        <v>285210760.28666633</v>
      </c>
      <c r="AJ126" s="494">
        <f ca="1">'SUBSCRIBER BASE'!AK81*'MVLP INPUT'!$M107</f>
        <v>293984222.27233303</v>
      </c>
      <c r="AK126" s="494">
        <f ca="1">'SUBSCRIBER BASE'!AL81*'MVLP INPUT'!$M107</f>
        <v>305167811.15871644</v>
      </c>
      <c r="AL126" s="494">
        <f ca="1">'SUBSCRIBER BASE'!AM81*'MVLP INPUT'!$M107</f>
        <v>313742620.60078061</v>
      </c>
      <c r="AM126" s="494">
        <f ca="1">'SUBSCRIBER BASE'!AN81*'MVLP INPUT'!$M107</f>
        <v>323538689.57074159</v>
      </c>
      <c r="AN126" s="494">
        <f ca="1">'SUBSCRIBER BASE'!AO81*'MVLP INPUT'!$M107</f>
        <v>339378955.09220451</v>
      </c>
      <c r="AO126" s="494">
        <f ca="1">'SUBSCRIBER BASE'!AP81*'MVLP INPUT'!$M107</f>
        <v>361057207.33759433</v>
      </c>
      <c r="AP126" s="494">
        <f ca="1">'SUBSCRIBER BASE'!AQ81*'MVLP INPUT'!$M107</f>
        <v>380505546.97071457</v>
      </c>
      <c r="AQ126" s="494">
        <f ca="1">'SUBSCRIBER BASE'!AR81*'MVLP INPUT'!$M107</f>
        <v>398254269.62217891</v>
      </c>
      <c r="AR126" s="494">
        <f ca="1">'SUBSCRIBER BASE'!AS81*'MVLP INPUT'!$M107</f>
        <v>408982356.14106995</v>
      </c>
      <c r="AS126" s="494">
        <f ca="1">'SUBSCRIBER BASE'!AT81*'MVLP INPUT'!$M107</f>
        <v>421874038.33401644</v>
      </c>
      <c r="AT126" s="494">
        <f ca="1">'SUBSCRIBER BASE'!AU81*'MVLP INPUT'!$M107</f>
        <v>435311536.4173156</v>
      </c>
      <c r="AU126" s="494">
        <f ca="1">'SUBSCRIBER BASE'!AV81*'MVLP INPUT'!$M107</f>
        <v>440581959.59644979</v>
      </c>
      <c r="AV126" s="494">
        <f ca="1">'SUBSCRIBER BASE'!AW81*'MVLP INPUT'!$M107</f>
        <v>442808461.61662734</v>
      </c>
      <c r="AW126" s="494">
        <f ca="1">'SUBSCRIBER BASE'!AX81*'MVLP INPUT'!$M107</f>
        <v>447629638.53579599</v>
      </c>
      <c r="AX126" s="494">
        <f ca="1">'SUBSCRIBER BASE'!AY81*'MVLP INPUT'!$M107</f>
        <v>449861356.60900623</v>
      </c>
      <c r="AY126" s="494">
        <f ca="1">'SUBSCRIBER BASE'!AZ81*'MVLP INPUT'!$M107</f>
        <v>453505488.77855593</v>
      </c>
      <c r="AZ126" s="494">
        <f ca="1">'SUBSCRIBER BASE'!BA81*'MVLP INPUT'!$M107</f>
        <v>463493014.33962816</v>
      </c>
      <c r="BA126" s="494">
        <f ca="1">'SUBSCRIBER BASE'!BB81*'MVLP INPUT'!$M107</f>
        <v>479577563.62264675</v>
      </c>
      <c r="BB126" s="494">
        <f ca="1">'SUBSCRIBER BASE'!BC81*'MVLP INPUT'!$M107</f>
        <v>493564285.44151443</v>
      </c>
      <c r="BC126" s="494">
        <f ca="1">'SUBSCRIBER BASE'!BD81*'MVLP INPUT'!$M107</f>
        <v>506017671.16943872</v>
      </c>
      <c r="BD126" s="494">
        <f ca="1">'SUBSCRIBER BASE'!BE81*'MVLP INPUT'!$M107</f>
        <v>511591587.6109668</v>
      </c>
      <c r="BE126" s="494">
        <f ca="1">'SUBSCRIBER BASE'!BF81*'MVLP INPUT'!$M107</f>
        <v>519552008.23041844</v>
      </c>
      <c r="BF126" s="494">
        <f ca="1">'SUBSCRIBER BASE'!BG81*'MVLP INPUT'!$M107</f>
        <v>528266407.81889749</v>
      </c>
      <c r="BG126" s="494">
        <f ca="1">'SUBSCRIBER BASE'!BH81*'MVLP INPUT'!$M107</f>
        <v>528988687.42795265</v>
      </c>
      <c r="BH126" s="494">
        <f ca="1">'SUBSCRIBER BASE'!BI81*'MVLP INPUT'!$M107</f>
        <v>526864453.05655503</v>
      </c>
      <c r="BI126" s="494">
        <f ca="1">'SUBSCRIBER BASE'!BJ81*'MVLP INPUT'!$M107</f>
        <v>527544030.40372729</v>
      </c>
      <c r="BJ126" s="494">
        <f ca="1">'SUBSCRIBER BASE'!BK81*'MVLP INPUT'!$M107</f>
        <v>525823228.88354093</v>
      </c>
      <c r="BK126" s="494">
        <f ca="1">'SUBSCRIBER BASE'!BL81*'MVLP INPUT'!$M107</f>
        <v>525706467.4393639</v>
      </c>
      <c r="BL126" s="494">
        <f ca="1">'SUBSCRIBER BASE'!BM81*'MVLP INPUT'!$M107</f>
        <v>532119944.06739569</v>
      </c>
      <c r="BM126" s="494">
        <f ca="1">'SUBSCRIBER BASE'!BN81*'MVLP INPUT'!$M107</f>
        <v>544805546.86402595</v>
      </c>
      <c r="BN126" s="494">
        <f ca="1">'SUBSCRIBER BASE'!BO81*'MVLP INPUT'!$M107</f>
        <v>555556069.52082467</v>
      </c>
      <c r="BO126" s="494">
        <f ca="1">'SUBSCRIBER BASE'!BP81*'MVLP INPUT'!$M107</f>
        <v>564930266.04478335</v>
      </c>
      <c r="BP126" s="494">
        <f ca="1">'SUBSCRIBER BASE'!BQ81*'MVLP INPUT'!$M107</f>
        <v>567570552.74254429</v>
      </c>
      <c r="BQ126" s="494">
        <f ca="1">'SUBSCRIBER BASE'!BR81*'MVLP INPUT'!$M107</f>
        <v>572742825.10541701</v>
      </c>
      <c r="BR126" s="494">
        <f ca="1">'SUBSCRIBER BASE'!BS81*'MVLP INPUT'!$M107</f>
        <v>578806083.85014617</v>
      </c>
    </row>
    <row r="127" spans="2:71" ht="25" customHeight="1" outlineLevel="1">
      <c r="B127" s="24" t="str">
        <f>B111</f>
        <v>MVLP3</v>
      </c>
      <c r="C127" s="498">
        <f>'SUBSCRIBER BASE'!C82*'MVLP INPUT'!$M108</f>
        <v>0</v>
      </c>
      <c r="D127" s="498">
        <f>'SUBSCRIBER BASE'!D82*'MVLP INPUT'!$M108</f>
        <v>0</v>
      </c>
      <c r="E127" s="498">
        <f>'SUBSCRIBER BASE'!E82*'MVLP INPUT'!$M108</f>
        <v>0</v>
      </c>
      <c r="F127" s="498">
        <f>'SUBSCRIBER BASE'!F82*'MVLP INPUT'!$M108</f>
        <v>0</v>
      </c>
      <c r="G127" s="498">
        <f>'SUBSCRIBER BASE'!G82*'MVLP INPUT'!$M108</f>
        <v>0</v>
      </c>
      <c r="H127" s="498">
        <f>'SUBSCRIBER BASE'!H82*'MVLP INPUT'!$M108</f>
        <v>0</v>
      </c>
      <c r="I127" s="494">
        <f>'SUBSCRIBER BASE'!I82*'MVLP INPUT'!$M108</f>
        <v>0</v>
      </c>
      <c r="J127" s="494">
        <f>'SUBSCRIBER BASE'!J82*'MVLP INPUT'!$M108</f>
        <v>0</v>
      </c>
      <c r="K127" s="494">
        <f ca="1">'SUBSCRIBER BASE'!L82*'MVLP INPUT'!$M108</f>
        <v>3494400</v>
      </c>
      <c r="L127" s="494">
        <f ca="1">'SUBSCRIBER BASE'!M82*'MVLP INPUT'!$M108</f>
        <v>6565680</v>
      </c>
      <c r="M127" s="494">
        <f ca="1">'SUBSCRIBER BASE'!N82*'MVLP INPUT'!$M108</f>
        <v>10001796</v>
      </c>
      <c r="N127" s="494">
        <f ca="1">'SUBSCRIBER BASE'!O82*'MVLP INPUT'!$M108</f>
        <v>13116106.199999999</v>
      </c>
      <c r="O127" s="494">
        <f ca="1">'SUBSCRIBER BASE'!P82*'MVLP INPUT'!$M108</f>
        <v>16534300.890000001</v>
      </c>
      <c r="P127" s="494">
        <f ca="1">'SUBSCRIBER BASE'!Q82*'MVLP INPUT'!$M108</f>
        <v>21157985.8455</v>
      </c>
      <c r="Q127" s="494">
        <f ca="1">'SUBSCRIBER BASE'!R82*'MVLP INPUT'!$M108</f>
        <v>27178886.553224999</v>
      </c>
      <c r="R127" s="494">
        <f ca="1">'SUBSCRIBER BASE'!S82*'MVLP INPUT'!$M108</f>
        <v>33277942.225563753</v>
      </c>
      <c r="S127" s="494">
        <f ca="1">'SUBSCRIBER BASE'!T82*'MVLP INPUT'!$M108</f>
        <v>39618045.114285566</v>
      </c>
      <c r="T127" s="494">
        <f ca="1">'SUBSCRIBER BASE'!U82*'MVLP INPUT'!$M108</f>
        <v>44978742.858571284</v>
      </c>
      <c r="U127" s="494">
        <f ca="1">'SUBSCRIBER BASE'!V82*'MVLP INPUT'!$M108</f>
        <v>51558205.71564272</v>
      </c>
      <c r="V127" s="494">
        <f ca="1">'SUBSCRIBER BASE'!W82*'MVLP INPUT'!$M108</f>
        <v>59096295.429860584</v>
      </c>
      <c r="W127" s="494">
        <f ca="1">'SUBSCRIBER BASE'!X82*'MVLP INPUT'!$M108</f>
        <v>64891880.658367559</v>
      </c>
      <c r="X127" s="494">
        <f ca="1">'SUBSCRIBER BASE'!Y82*'MVLP INPUT'!$M108</f>
        <v>70287286.625449181</v>
      </c>
      <c r="Y127" s="494">
        <f ca="1">'SUBSCRIBER BASE'!Z82*'MVLP INPUT'!$M108</f>
        <v>77282522.294176713</v>
      </c>
      <c r="Z127" s="494">
        <f ca="1">'SUBSCRIBER BASE'!AA82*'MVLP INPUT'!$M108</f>
        <v>83840396.179467872</v>
      </c>
      <c r="AA127" s="494">
        <f ca="1">'SUBSCRIBER BASE'!AB82*'MVLP INPUT'!$M108</f>
        <v>91567976.37049447</v>
      </c>
      <c r="AB127" s="494">
        <f ca="1">'SUBSCRIBER BASE'!AC82*'MVLP INPUT'!$M108</f>
        <v>102890777.55196975</v>
      </c>
      <c r="AC127" s="494">
        <f ca="1">'SUBSCRIBER BASE'!AD82*'MVLP INPUT'!$M108</f>
        <v>117968638.67437126</v>
      </c>
      <c r="AD127" s="494">
        <f ca="1">'SUBSCRIBER BASE'!AE82*'MVLP INPUT'!$M108</f>
        <v>132589006.7406527</v>
      </c>
      <c r="AE127" s="494">
        <f ca="1">'SUBSCRIBER BASE'!AF82*'MVLP INPUT'!$M108</f>
        <v>146851556.40362006</v>
      </c>
      <c r="AF127" s="494">
        <f ca="1">'SUBSCRIBER BASE'!AG82*'MVLP INPUT'!$M108</f>
        <v>157469378.58343905</v>
      </c>
      <c r="AG127" s="494">
        <f ca="1">'SUBSCRIBER BASE'!AH82*'MVLP INPUT'!$M108</f>
        <v>169646709.6542671</v>
      </c>
      <c r="AH127" s="494">
        <f ca="1">'SUBSCRIBER BASE'!AI82*'MVLP INPUT'!$M108</f>
        <v>182369574.17155373</v>
      </c>
      <c r="AI127" s="494">
        <f ca="1">'SUBSCRIBER BASE'!AJ82*'MVLP INPUT'!$M108</f>
        <v>190137495.46297604</v>
      </c>
      <c r="AJ127" s="494">
        <f ca="1">'SUBSCRIBER BASE'!AK82*'MVLP INPUT'!$M108</f>
        <v>195987020.68982723</v>
      </c>
      <c r="AK127" s="494">
        <f ca="1">'SUBSCRIBER BASE'!AL82*'MVLP INPUT'!$M108</f>
        <v>203443669.6553359</v>
      </c>
      <c r="AL127" s="494">
        <f ca="1">'SUBSCRIBER BASE'!AM82*'MVLP INPUT'!$M108</f>
        <v>209160686.1725691</v>
      </c>
      <c r="AM127" s="494">
        <f ca="1">'SUBSCRIBER BASE'!AN82*'MVLP INPUT'!$M108</f>
        <v>215691051.86394063</v>
      </c>
      <c r="AN127" s="494">
        <f ca="1">'SUBSCRIBER BASE'!AO82*'MVLP INPUT'!$M108</f>
        <v>226252099.27074358</v>
      </c>
      <c r="AO127" s="494">
        <f ca="1">'SUBSCRIBER BASE'!AP82*'MVLP INPUT'!$M108</f>
        <v>240704694.30720639</v>
      </c>
      <c r="AP127" s="494">
        <f ca="1">'SUBSCRIBER BASE'!AQ82*'MVLP INPUT'!$M108</f>
        <v>253670259.59184605</v>
      </c>
      <c r="AQ127" s="494">
        <f ca="1">'SUBSCRIBER BASE'!AR82*'MVLP INPUT'!$M108</f>
        <v>265502746.61225373</v>
      </c>
      <c r="AR127" s="494">
        <f ca="1">'SUBSCRIBER BASE'!AS82*'MVLP INPUT'!$M108</f>
        <v>272655209.28164107</v>
      </c>
      <c r="AS127" s="494">
        <f ca="1">'SUBSCRIBER BASE'!AT82*'MVLP INPUT'!$M108</f>
        <v>281250048.817559</v>
      </c>
      <c r="AT127" s="494">
        <f ca="1">'SUBSCRIBER BASE'!AU82*'MVLP INPUT'!$M108</f>
        <v>290208346.37668103</v>
      </c>
      <c r="AU127" s="494">
        <f ca="1">'SUBSCRIBER BASE'!AV82*'MVLP INPUT'!$M108</f>
        <v>293721929.05784702</v>
      </c>
      <c r="AV127" s="494">
        <f ca="1">'SUBSCRIBER BASE'!AW82*'MVLP INPUT'!$M108</f>
        <v>295205832.60495466</v>
      </c>
      <c r="AW127" s="494">
        <f ca="1">'SUBSCRIBER BASE'!AX82*'MVLP INPUT'!$M108</f>
        <v>298420340.97470695</v>
      </c>
      <c r="AX127" s="494">
        <f ca="1">'SUBSCRIBER BASE'!AY82*'MVLP INPUT'!$M108</f>
        <v>299908123.92597163</v>
      </c>
      <c r="AY127" s="494">
        <f ca="1">'SUBSCRIBER BASE'!AZ82*'MVLP INPUT'!$M108</f>
        <v>302337917.72967303</v>
      </c>
      <c r="AZ127" s="494">
        <f ca="1">'SUBSCRIBER BASE'!BA82*'MVLP INPUT'!$M108</f>
        <v>308996221.84318936</v>
      </c>
      <c r="BA127" s="494">
        <f ca="1">'SUBSCRIBER BASE'!BB82*'MVLP INPUT'!$M108</f>
        <v>319718410.75102997</v>
      </c>
      <c r="BB127" s="494">
        <f ca="1">'SUBSCRIBER BASE'!BC82*'MVLP INPUT'!$M108</f>
        <v>329042890.21347845</v>
      </c>
      <c r="BC127" s="494">
        <f ca="1">'SUBSCRIBER BASE'!BD82*'MVLP INPUT'!$M108</f>
        <v>337345545.70280451</v>
      </c>
      <c r="BD127" s="494">
        <f ca="1">'SUBSCRIBER BASE'!BE82*'MVLP INPUT'!$M108</f>
        <v>341060668.41766429</v>
      </c>
      <c r="BE127" s="494">
        <f ca="1">'SUBSCRIBER BASE'!BF82*'MVLP INPUT'!$M108</f>
        <v>346367234.99678105</v>
      </c>
      <c r="BF127" s="494">
        <f ca="1">'SUBSCRIBER BASE'!BG82*'MVLP INPUT'!$M108</f>
        <v>352176473.24694198</v>
      </c>
      <c r="BG127" s="494">
        <f ca="1">'SUBSCRIBER BASE'!BH82*'MVLP INPUT'!$M108</f>
        <v>352657649.58459491</v>
      </c>
      <c r="BH127" s="494">
        <f ca="1">'SUBSCRIBER BASE'!BI82*'MVLP INPUT'!$M108</f>
        <v>351241567.10536516</v>
      </c>
      <c r="BI127" s="494">
        <f ca="1">'SUBSCRIBER BASE'!BJ82*'MVLP INPUT'!$M108</f>
        <v>351695088.75009692</v>
      </c>
      <c r="BJ127" s="494">
        <f ca="1">'SUBSCRIBER BASE'!BK82*'MVLP INPUT'!$M108</f>
        <v>350547934.31259209</v>
      </c>
      <c r="BK127" s="494">
        <f ca="1">'SUBSCRIBER BASE'!BL82*'MVLP INPUT'!$M108</f>
        <v>350469737.59696245</v>
      </c>
      <c r="BL127" s="494">
        <f ca="1">'SUBSCRIBER BASE'!BM82*'MVLP INPUT'!$M108</f>
        <v>354745450.71711433</v>
      </c>
      <c r="BM127" s="494">
        <f ca="1">'SUBSCRIBER BASE'!BN82*'MVLP INPUT'!$M108</f>
        <v>363202978.18125862</v>
      </c>
      <c r="BN127" s="494">
        <f ca="1">'SUBSCRIBER BASE'!BO82*'MVLP INPUT'!$M108</f>
        <v>370370029.2721957</v>
      </c>
      <c r="BO127" s="494">
        <f ca="1">'SUBSCRIBER BASE'!BP82*'MVLP INPUT'!$M108</f>
        <v>376619527.80858594</v>
      </c>
      <c r="BP127" s="494">
        <f ca="1">'SUBSCRIBER BASE'!BQ82*'MVLP INPUT'!$M108</f>
        <v>378379351.41815662</v>
      </c>
      <c r="BQ127" s="494">
        <f ca="1">'SUBSCRIBER BASE'!BR82*'MVLP INPUT'!$M108</f>
        <v>381827183.84724879</v>
      </c>
      <c r="BR127" s="494">
        <f ca="1">'SUBSCRIBER BASE'!BS82*'MVLP INPUT'!$M108</f>
        <v>385869424.65488636</v>
      </c>
    </row>
    <row r="128" spans="2:71" ht="25" customHeight="1" outlineLevel="1">
      <c r="B128" s="24" t="str">
        <f>B112</f>
        <v>MVLP4</v>
      </c>
      <c r="C128" s="498">
        <f>'SUBSCRIBER BASE'!C83*'MVLP INPUT'!$M109</f>
        <v>0</v>
      </c>
      <c r="D128" s="498">
        <f>'SUBSCRIBER BASE'!D83*'MVLP INPUT'!$M109</f>
        <v>0</v>
      </c>
      <c r="E128" s="498">
        <f>'SUBSCRIBER BASE'!E83*'MVLP INPUT'!$M109</f>
        <v>0</v>
      </c>
      <c r="F128" s="498">
        <f>'SUBSCRIBER BASE'!F83*'MVLP INPUT'!$M109</f>
        <v>0</v>
      </c>
      <c r="G128" s="498">
        <f>'SUBSCRIBER BASE'!G83*'MVLP INPUT'!$M109</f>
        <v>0</v>
      </c>
      <c r="H128" s="498">
        <f>'SUBSCRIBER BASE'!H83*'MVLP INPUT'!$M109</f>
        <v>0</v>
      </c>
      <c r="I128" s="494">
        <f>'SUBSCRIBER BASE'!I83*'MVLP INPUT'!$M109</f>
        <v>0</v>
      </c>
      <c r="J128" s="494">
        <f>'SUBSCRIBER BASE'!J83*'MVLP INPUT'!$M109</f>
        <v>0</v>
      </c>
      <c r="K128" s="494">
        <f ca="1">'SUBSCRIBER BASE'!L83*'MVLP INPUT'!$M109</f>
        <v>1747200</v>
      </c>
      <c r="L128" s="494">
        <f ca="1">'SUBSCRIBER BASE'!M83*'MVLP INPUT'!$M109</f>
        <v>3283440</v>
      </c>
      <c r="M128" s="494">
        <f ca="1">'SUBSCRIBER BASE'!N83*'MVLP INPUT'!$M109</f>
        <v>5002067.9999999991</v>
      </c>
      <c r="N128" s="494">
        <f ca="1">'SUBSCRIBER BASE'!O83*'MVLP INPUT'!$M109</f>
        <v>6559164.5999999996</v>
      </c>
      <c r="O128" s="494">
        <f ca="1">'SUBSCRIBER BASE'!P83*'MVLP INPUT'!$M109</f>
        <v>8267606.3699999992</v>
      </c>
      <c r="P128" s="494">
        <f ca="1">'SUBSCRIBER BASE'!Q83*'MVLP INPUT'!$M109</f>
        <v>10579426.0515</v>
      </c>
      <c r="Q128" s="494">
        <f ca="1">'SUBSCRIBER BASE'!R83*'MVLP INPUT'!$M109</f>
        <v>13589254.748925</v>
      </c>
      <c r="R128" s="494">
        <f ca="1">'SUBSCRIBER BASE'!S83*'MVLP INPUT'!$M109</f>
        <v>16639392.01147875</v>
      </c>
      <c r="S128" s="494">
        <f ca="1">'SUBSCRIBER BASE'!T83*'MVLP INPUT'!$M109</f>
        <v>19809422.41090481</v>
      </c>
      <c r="T128" s="494">
        <f ca="1">'SUBSCRIBER BASE'!U83*'MVLP INPUT'!$M109</f>
        <v>22489751.290359568</v>
      </c>
      <c r="U128" s="494">
        <f ca="1">'SUBSCRIBER BASE'!V83*'MVLP INPUT'!$M109</f>
        <v>25778863.725841593</v>
      </c>
      <c r="V128" s="494">
        <f ca="1">'SUBSCRIBER BASE'!W83*'MVLP INPUT'!$M109</f>
        <v>29547920.539549511</v>
      </c>
      <c r="W128" s="494">
        <f ca="1">'SUBSCRIBER BASE'!X83*'MVLP INPUT'!$M109</f>
        <v>32445724.512572035</v>
      </c>
      <c r="X128" s="494">
        <f ca="1">'SUBSCRIBER BASE'!Y83*'MVLP INPUT'!$M109</f>
        <v>35143438.286943436</v>
      </c>
      <c r="Y128" s="494">
        <f ca="1">'SUBSCRIBER BASE'!Z83*'MVLP INPUT'!$M109</f>
        <v>38641066.372596264</v>
      </c>
      <c r="Z128" s="494">
        <f ca="1">'SUBSCRIBER BASE'!AA83*'MVLP INPUT'!$M109</f>
        <v>41919413.053966448</v>
      </c>
      <c r="AA128" s="494">
        <f ca="1">'SUBSCRIBER BASE'!AB83*'MVLP INPUT'!$M109</f>
        <v>45783842.401268125</v>
      </c>
      <c r="AB128" s="494">
        <f ca="1">'SUBSCRIBER BASE'!AC83*'MVLP INPUT'!$M109</f>
        <v>51445850.281204723</v>
      </c>
      <c r="AC128" s="494">
        <f ca="1">'SUBSCRIBER BASE'!AD83*'MVLP INPUT'!$M109</f>
        <v>58984757.767144486</v>
      </c>
      <c r="AD128" s="494">
        <f ca="1">'SUBSCRIBER BASE'!AE83*'MVLP INPUT'!$M109</f>
        <v>66294319.878787257</v>
      </c>
      <c r="AE128" s="494">
        <f ca="1">'SUBSCRIBER BASE'!AF83*'MVLP INPUT'!$M109</f>
        <v>73425603.884847894</v>
      </c>
      <c r="AF128" s="494">
        <f ca="1">'SUBSCRIBER BASE'!AG83*'MVLP INPUT'!$M109</f>
        <v>78733923.690605506</v>
      </c>
      <c r="AG128" s="494">
        <f ca="1">'SUBSCRIBER BASE'!AH83*'MVLP INPUT'!$M109</f>
        <v>84823227.506075233</v>
      </c>
      <c r="AH128" s="494">
        <f ca="1">'SUBSCRIBER BASE'!AI83*'MVLP INPUT'!$M109</f>
        <v>91185266.130771488</v>
      </c>
      <c r="AI128" s="494">
        <f ca="1">'SUBSCRIBER BASE'!AJ83*'MVLP INPUT'!$M109</f>
        <v>95069202.824232906</v>
      </c>
      <c r="AJ128" s="494">
        <f ca="1">'SUBSCRIBER BASE'!AK83*'MVLP INPUT'!$M109</f>
        <v>97993342.683021262</v>
      </c>
      <c r="AK128" s="494">
        <f ca="1">'SUBSCRIBER BASE'!AL83*'MVLP INPUT'!$M109</f>
        <v>101721675.54887019</v>
      </c>
      <c r="AL128" s="494">
        <f ca="1">'SUBSCRIBER BASE'!AM83*'MVLP INPUT'!$M109</f>
        <v>104579591.77142669</v>
      </c>
      <c r="AM128" s="494">
        <f ca="1">'SUBSCRIBER BASE'!AN83*'MVLP INPUT'!$M109</f>
        <v>107845412.18285535</v>
      </c>
      <c r="AN128" s="494">
        <f ca="1">'SUBSCRIBER BASE'!AO83*'MVLP INPUT'!$M109</f>
        <v>113125941.57371259</v>
      </c>
      <c r="AO128" s="494">
        <f ca="1">'SUBSCRIBER BASE'!AP83*'MVLP INPUT'!$M109</f>
        <v>120351644.49502696</v>
      </c>
      <c r="AP128" s="494">
        <f ca="1">'SUBSCRIBER BASE'!AQ83*'MVLP INPUT'!$M109</f>
        <v>126834462.27027561</v>
      </c>
      <c r="AQ128" s="494">
        <f ca="1">'SUBSCRIBER BASE'!AR83*'MVLP INPUT'!$M109</f>
        <v>132750739.15676184</v>
      </c>
      <c r="AR128" s="494">
        <f ca="1">'SUBSCRIBER BASE'!AS83*'MVLP INPUT'!$M109</f>
        <v>136326402.19892377</v>
      </c>
      <c r="AS128" s="494">
        <f ca="1">'SUBSCRIBER BASE'!AT83*'MVLP INPUT'!$M109</f>
        <v>140623282.08897758</v>
      </c>
      <c r="AT128" s="494">
        <f ca="1">'SUBSCRIBER BASE'!AU83*'MVLP INPUT'!$M109</f>
        <v>145102517.98452869</v>
      </c>
      <c r="AU128" s="494">
        <f ca="1">'SUBSCRIBER BASE'!AV83*'MVLP INPUT'!$M109</f>
        <v>146859392.08530226</v>
      </c>
      <c r="AV128" s="494">
        <f ca="1">'SUBSCRIBER BASE'!AW83*'MVLP INPUT'!$M109</f>
        <v>147602022.48103714</v>
      </c>
      <c r="AW128" s="494">
        <f ca="1">'SUBSCRIBER BASE'!AX83*'MVLP INPUT'!$M109</f>
        <v>149208721.3569853</v>
      </c>
      <c r="AX128" s="494">
        <f ca="1">'SUBSCRIBER BASE'!AY83*'MVLP INPUT'!$M109</f>
        <v>149952685.28913602</v>
      </c>
      <c r="AY128" s="494">
        <f ca="1">'SUBSCRIBER BASE'!AZ83*'MVLP INPUT'!$M109</f>
        <v>151167051.02467921</v>
      </c>
      <c r="AZ128" s="494">
        <f ca="1">'SUBSCRIBER BASE'!BA83*'MVLP INPUT'!$M109</f>
        <v>154496298.47344527</v>
      </c>
      <c r="BA128" s="494">
        <f ca="1">'SUBSCRIBER BASE'!BB83*'MVLP INPUT'!$M109</f>
        <v>159857483.54977304</v>
      </c>
      <c r="BB128" s="494">
        <f ca="1">'SUBSCRIBER BASE'!BC83*'MVLP INPUT'!$M109</f>
        <v>164519809.37228438</v>
      </c>
      <c r="BC128" s="494">
        <f ca="1">'SUBSCRIBER BASE'!BD83*'MVLP INPUT'!$M109</f>
        <v>168670618.90367016</v>
      </c>
      <c r="BD128" s="494">
        <f ca="1">'SUBSCRIBER BASE'!BE83*'MVLP INPUT'!$M109</f>
        <v>170528287.95848665</v>
      </c>
      <c r="BE128" s="494">
        <f ca="1">'SUBSCRIBER BASE'!BF83*'MVLP INPUT'!$M109</f>
        <v>173182273.56056231</v>
      </c>
      <c r="BF128" s="494">
        <f ca="1">'SUBSCRIBER BASE'!BG83*'MVLP INPUT'!$M109</f>
        <v>176087559.88253418</v>
      </c>
      <c r="BG128" s="494">
        <f ca="1">'SUBSCRIBER BASE'!BH83*'MVLP INPUT'!$M109</f>
        <v>176328781.88840747</v>
      </c>
      <c r="BH128" s="494">
        <f ca="1">'SUBSCRIBER BASE'!BI83*'MVLP INPUT'!$M109</f>
        <v>175620742.7939871</v>
      </c>
      <c r="BI128" s="494">
        <f ca="1">'SUBSCRIBER BASE'!BJ83*'MVLP INPUT'!$M109</f>
        <v>175846905.65428776</v>
      </c>
      <c r="BJ128" s="494">
        <f ca="1">'SUBSCRIBER BASE'!BK83*'MVLP INPUT'!$M109</f>
        <v>175273360.37157336</v>
      </c>
      <c r="BK128" s="494">
        <f ca="1">'SUBSCRIBER BASE'!BL83*'MVLP INPUT'!$M109</f>
        <v>175234892.35299468</v>
      </c>
      <c r="BL128" s="494">
        <f ca="1">'SUBSCRIBER BASE'!BM83*'MVLP INPUT'!$M109</f>
        <v>177372747.73534495</v>
      </c>
      <c r="BM128" s="494">
        <f ca="1">'SUBSCRIBER BASE'!BN83*'MVLP INPUT'!$M109</f>
        <v>181600910.34857768</v>
      </c>
      <c r="BN128" s="494">
        <f ca="1">'SUBSCRIBER BASE'!BO83*'MVLP INPUT'!$M109</f>
        <v>185184464.8311488</v>
      </c>
      <c r="BO128" s="494">
        <f ca="1">'SUBSCRIBER BASE'!BP83*'MVLP INPUT'!$M109</f>
        <v>188309241.58959138</v>
      </c>
      <c r="BP128" s="494">
        <f ca="1">'SUBSCRIBER BASE'!BQ83*'MVLP INPUT'!$M109</f>
        <v>189189779.51011181</v>
      </c>
      <c r="BQ128" s="494">
        <f ca="1">'SUBSCRIBER BASE'!BR83*'MVLP INPUT'!$M109</f>
        <v>190914290.53460622</v>
      </c>
      <c r="BR128" s="494">
        <f ca="1">'SUBSCRIBER BASE'!BS83*'MVLP INPUT'!$M109</f>
        <v>192935376.00787589</v>
      </c>
    </row>
    <row r="129" spans="2:71" ht="25" customHeight="1" outlineLevel="1">
      <c r="B129" s="24" t="str">
        <f t="shared" ref="B129:B133" si="226">B113</f>
        <v>MVLP5</v>
      </c>
      <c r="C129" s="498">
        <f>'SUBSCRIBER BASE'!C84*'MVLP INPUT'!$M110</f>
        <v>0</v>
      </c>
      <c r="D129" s="498">
        <f>'SUBSCRIBER BASE'!D84*'MVLP INPUT'!$M110</f>
        <v>0</v>
      </c>
      <c r="E129" s="498">
        <f>'SUBSCRIBER BASE'!E84*'MVLP INPUT'!$M110</f>
        <v>0</v>
      </c>
      <c r="F129" s="498">
        <f>'SUBSCRIBER BASE'!F84*'MVLP INPUT'!$M110</f>
        <v>0</v>
      </c>
      <c r="G129" s="498">
        <f>'SUBSCRIBER BASE'!G84*'MVLP INPUT'!$M110</f>
        <v>0</v>
      </c>
      <c r="H129" s="498">
        <f>'SUBSCRIBER BASE'!H84*'MVLP INPUT'!$M110</f>
        <v>0</v>
      </c>
      <c r="I129" s="494">
        <f>'SUBSCRIBER BASE'!I84*'MVLP INPUT'!$M110</f>
        <v>0</v>
      </c>
      <c r="J129" s="494">
        <f>'SUBSCRIBER BASE'!J84*'MVLP INPUT'!$M110</f>
        <v>0</v>
      </c>
      <c r="K129" s="494">
        <f ca="1">'SUBSCRIBER BASE'!L84*'MVLP INPUT'!$M110</f>
        <v>1747200</v>
      </c>
      <c r="L129" s="494">
        <f ca="1">'SUBSCRIBER BASE'!M84*'MVLP INPUT'!$M110</f>
        <v>3283440</v>
      </c>
      <c r="M129" s="494">
        <f ca="1">'SUBSCRIBER BASE'!N84*'MVLP INPUT'!$M110</f>
        <v>5002067.9999999991</v>
      </c>
      <c r="N129" s="494">
        <f ca="1">'SUBSCRIBER BASE'!O84*'MVLP INPUT'!$M110</f>
        <v>6559164.5999999996</v>
      </c>
      <c r="O129" s="494">
        <f ca="1">'SUBSCRIBER BASE'!P84*'MVLP INPUT'!$M110</f>
        <v>8267606.3699999992</v>
      </c>
      <c r="P129" s="494">
        <f ca="1">'SUBSCRIBER BASE'!Q84*'MVLP INPUT'!$M110</f>
        <v>10579426.0515</v>
      </c>
      <c r="Q129" s="494">
        <f ca="1">'SUBSCRIBER BASE'!R84*'MVLP INPUT'!$M110</f>
        <v>13589254.748925</v>
      </c>
      <c r="R129" s="494">
        <f ca="1">'SUBSCRIBER BASE'!S84*'MVLP INPUT'!$M110</f>
        <v>16639392.01147875</v>
      </c>
      <c r="S129" s="494">
        <f ca="1">'SUBSCRIBER BASE'!T84*'MVLP INPUT'!$M110</f>
        <v>19809422.41090481</v>
      </c>
      <c r="T129" s="494">
        <f ca="1">'SUBSCRIBER BASE'!U84*'MVLP INPUT'!$M110</f>
        <v>22489751.290359568</v>
      </c>
      <c r="U129" s="494">
        <f ca="1">'SUBSCRIBER BASE'!V84*'MVLP INPUT'!$M110</f>
        <v>25778863.725841593</v>
      </c>
      <c r="V129" s="494">
        <f ca="1">'SUBSCRIBER BASE'!W84*'MVLP INPUT'!$M110</f>
        <v>29547920.539549511</v>
      </c>
      <c r="W129" s="494">
        <f ca="1">'SUBSCRIBER BASE'!X84*'MVLP INPUT'!$M110</f>
        <v>32445724.512572035</v>
      </c>
      <c r="X129" s="494">
        <f ca="1">'SUBSCRIBER BASE'!Y84*'MVLP INPUT'!$M110</f>
        <v>35143438.286943436</v>
      </c>
      <c r="Y129" s="494">
        <f ca="1">'SUBSCRIBER BASE'!Z84*'MVLP INPUT'!$M110</f>
        <v>38641066.372596264</v>
      </c>
      <c r="Z129" s="494">
        <f ca="1">'SUBSCRIBER BASE'!AA84*'MVLP INPUT'!$M110</f>
        <v>41919413.053966448</v>
      </c>
      <c r="AA129" s="494">
        <f ca="1">'SUBSCRIBER BASE'!AB84*'MVLP INPUT'!$M110</f>
        <v>45783842.401268125</v>
      </c>
      <c r="AB129" s="494">
        <f ca="1">'SUBSCRIBER BASE'!AC84*'MVLP INPUT'!$M110</f>
        <v>51445850.281204723</v>
      </c>
      <c r="AC129" s="494">
        <f ca="1">'SUBSCRIBER BASE'!AD84*'MVLP INPUT'!$M110</f>
        <v>58984757.767144486</v>
      </c>
      <c r="AD129" s="494">
        <f ca="1">'SUBSCRIBER BASE'!AE84*'MVLP INPUT'!$M110</f>
        <v>66294319.878787257</v>
      </c>
      <c r="AE129" s="494">
        <f ca="1">'SUBSCRIBER BASE'!AF84*'MVLP INPUT'!$M110</f>
        <v>73425603.884847894</v>
      </c>
      <c r="AF129" s="494">
        <f ca="1">'SUBSCRIBER BASE'!AG84*'MVLP INPUT'!$M110</f>
        <v>78733923.690605506</v>
      </c>
      <c r="AG129" s="494">
        <f ca="1">'SUBSCRIBER BASE'!AH84*'MVLP INPUT'!$M110</f>
        <v>84823227.506075233</v>
      </c>
      <c r="AH129" s="494">
        <f ca="1">'SUBSCRIBER BASE'!AI84*'MVLP INPUT'!$M110</f>
        <v>91185266.130771488</v>
      </c>
      <c r="AI129" s="494">
        <f ca="1">'SUBSCRIBER BASE'!AJ84*'MVLP INPUT'!$M110</f>
        <v>95069202.824232906</v>
      </c>
      <c r="AJ129" s="494">
        <f ca="1">'SUBSCRIBER BASE'!AK84*'MVLP INPUT'!$M110</f>
        <v>97993342.683021262</v>
      </c>
      <c r="AK129" s="494">
        <f ca="1">'SUBSCRIBER BASE'!AL84*'MVLP INPUT'!$M110</f>
        <v>101721675.54887019</v>
      </c>
      <c r="AL129" s="494">
        <f ca="1">'SUBSCRIBER BASE'!AM84*'MVLP INPUT'!$M110</f>
        <v>104579591.77142669</v>
      </c>
      <c r="AM129" s="494">
        <f ca="1">'SUBSCRIBER BASE'!AN84*'MVLP INPUT'!$M110</f>
        <v>107845412.18285535</v>
      </c>
      <c r="AN129" s="494">
        <f ca="1">'SUBSCRIBER BASE'!AO84*'MVLP INPUT'!$M110</f>
        <v>113125941.57371259</v>
      </c>
      <c r="AO129" s="494">
        <f ca="1">'SUBSCRIBER BASE'!AP84*'MVLP INPUT'!$M110</f>
        <v>120351644.49502696</v>
      </c>
      <c r="AP129" s="494">
        <f ca="1">'SUBSCRIBER BASE'!AQ84*'MVLP INPUT'!$M110</f>
        <v>126834462.27027561</v>
      </c>
      <c r="AQ129" s="494">
        <f ca="1">'SUBSCRIBER BASE'!AR84*'MVLP INPUT'!$M110</f>
        <v>132750739.15676184</v>
      </c>
      <c r="AR129" s="494">
        <f ca="1">'SUBSCRIBER BASE'!AS84*'MVLP INPUT'!$M110</f>
        <v>136326402.19892377</v>
      </c>
      <c r="AS129" s="494">
        <f ca="1">'SUBSCRIBER BASE'!AT84*'MVLP INPUT'!$M110</f>
        <v>140623282.08897758</v>
      </c>
      <c r="AT129" s="494">
        <f ca="1">'SUBSCRIBER BASE'!AU84*'MVLP INPUT'!$M110</f>
        <v>145102517.98452869</v>
      </c>
      <c r="AU129" s="494">
        <f ca="1">'SUBSCRIBER BASE'!AV84*'MVLP INPUT'!$M110</f>
        <v>146859392.08530226</v>
      </c>
      <c r="AV129" s="494">
        <f ca="1">'SUBSCRIBER BASE'!AW84*'MVLP INPUT'!$M110</f>
        <v>147602022.48103714</v>
      </c>
      <c r="AW129" s="494">
        <f ca="1">'SUBSCRIBER BASE'!AX84*'MVLP INPUT'!$M110</f>
        <v>149208721.3569853</v>
      </c>
      <c r="AX129" s="494">
        <f ca="1">'SUBSCRIBER BASE'!AY84*'MVLP INPUT'!$M110</f>
        <v>149952685.28913602</v>
      </c>
      <c r="AY129" s="494">
        <f ca="1">'SUBSCRIBER BASE'!AZ84*'MVLP INPUT'!$M110</f>
        <v>151167051.02467921</v>
      </c>
      <c r="AZ129" s="494">
        <f ca="1">'SUBSCRIBER BASE'!BA84*'MVLP INPUT'!$M110</f>
        <v>154496298.47344527</v>
      </c>
      <c r="BA129" s="494">
        <f ca="1">'SUBSCRIBER BASE'!BB84*'MVLP INPUT'!$M110</f>
        <v>159857483.54977304</v>
      </c>
      <c r="BB129" s="494">
        <f ca="1">'SUBSCRIBER BASE'!BC84*'MVLP INPUT'!$M110</f>
        <v>164519809.37228438</v>
      </c>
      <c r="BC129" s="494">
        <f ca="1">'SUBSCRIBER BASE'!BD84*'MVLP INPUT'!$M110</f>
        <v>168670618.90367016</v>
      </c>
      <c r="BD129" s="494">
        <f ca="1">'SUBSCRIBER BASE'!BE84*'MVLP INPUT'!$M110</f>
        <v>170528287.95848665</v>
      </c>
      <c r="BE129" s="494">
        <f ca="1">'SUBSCRIBER BASE'!BF84*'MVLP INPUT'!$M110</f>
        <v>173182273.56056231</v>
      </c>
      <c r="BF129" s="494">
        <f ca="1">'SUBSCRIBER BASE'!BG84*'MVLP INPUT'!$M110</f>
        <v>176087559.88253418</v>
      </c>
      <c r="BG129" s="494">
        <f ca="1">'SUBSCRIBER BASE'!BH84*'MVLP INPUT'!$M110</f>
        <v>176328781.88840747</v>
      </c>
      <c r="BH129" s="494">
        <f ca="1">'SUBSCRIBER BASE'!BI84*'MVLP INPUT'!$M110</f>
        <v>175620742.7939871</v>
      </c>
      <c r="BI129" s="494">
        <f ca="1">'SUBSCRIBER BASE'!BJ84*'MVLP INPUT'!$M110</f>
        <v>175846905.65428776</v>
      </c>
      <c r="BJ129" s="494">
        <f ca="1">'SUBSCRIBER BASE'!BK84*'MVLP INPUT'!$M110</f>
        <v>175273360.37157336</v>
      </c>
      <c r="BK129" s="494">
        <f ca="1">'SUBSCRIBER BASE'!BL84*'MVLP INPUT'!$M110</f>
        <v>175234892.35299468</v>
      </c>
      <c r="BL129" s="494">
        <f ca="1">'SUBSCRIBER BASE'!BM84*'MVLP INPUT'!$M110</f>
        <v>177372747.73534495</v>
      </c>
      <c r="BM129" s="494">
        <f ca="1">'SUBSCRIBER BASE'!BN84*'MVLP INPUT'!$M110</f>
        <v>181600910.34857768</v>
      </c>
      <c r="BN129" s="494">
        <f ca="1">'SUBSCRIBER BASE'!BO84*'MVLP INPUT'!$M110</f>
        <v>185184464.8311488</v>
      </c>
      <c r="BO129" s="494">
        <f ca="1">'SUBSCRIBER BASE'!BP84*'MVLP INPUT'!$M110</f>
        <v>188309241.58959138</v>
      </c>
      <c r="BP129" s="494">
        <f ca="1">'SUBSCRIBER BASE'!BQ84*'MVLP INPUT'!$M110</f>
        <v>189189779.51011181</v>
      </c>
      <c r="BQ129" s="494">
        <f ca="1">'SUBSCRIBER BASE'!BR84*'MVLP INPUT'!$M110</f>
        <v>190914290.53460622</v>
      </c>
      <c r="BR129" s="494">
        <f ca="1">'SUBSCRIBER BASE'!BS84*'MVLP INPUT'!$M110</f>
        <v>192935376.00787589</v>
      </c>
    </row>
    <row r="130" spans="2:71" ht="25" customHeight="1" outlineLevel="1">
      <c r="B130" s="24" t="str">
        <f t="shared" si="226"/>
        <v>MVLP6</v>
      </c>
      <c r="C130" s="498">
        <f>'SUBSCRIBER BASE'!C85*'MVLP INPUT'!$M111</f>
        <v>0</v>
      </c>
      <c r="D130" s="498">
        <f>'SUBSCRIBER BASE'!D85*'MVLP INPUT'!$M111</f>
        <v>0</v>
      </c>
      <c r="E130" s="498">
        <f>'SUBSCRIBER BASE'!E85*'MVLP INPUT'!$M111</f>
        <v>0</v>
      </c>
      <c r="F130" s="498">
        <f>'SUBSCRIBER BASE'!F85*'MVLP INPUT'!$M111</f>
        <v>0</v>
      </c>
      <c r="G130" s="498">
        <f>'SUBSCRIBER BASE'!G85*'MVLP INPUT'!$M111</f>
        <v>0</v>
      </c>
      <c r="H130" s="498">
        <f>'SUBSCRIBER BASE'!H85*'MVLP INPUT'!$M111</f>
        <v>0</v>
      </c>
      <c r="I130" s="494">
        <f>'SUBSCRIBER BASE'!I85*'MVLP INPUT'!$M111</f>
        <v>0</v>
      </c>
      <c r="J130" s="494">
        <f>'SUBSCRIBER BASE'!J85*'MVLP INPUT'!$M111</f>
        <v>0</v>
      </c>
      <c r="K130" s="494">
        <f ca="1">'SUBSCRIBER BASE'!L85*'MVLP INPUT'!$M111</f>
        <v>1092000</v>
      </c>
      <c r="L130" s="494">
        <f ca="1">'SUBSCRIBER BASE'!M85*'MVLP INPUT'!$M111</f>
        <v>2048670</v>
      </c>
      <c r="M130" s="494">
        <f ca="1">'SUBSCRIBER BASE'!N85*'MVLP INPUT'!$M111</f>
        <v>3117114.8250000002</v>
      </c>
      <c r="N130" s="494">
        <f ca="1">'SUBSCRIBER BASE'!O85*'MVLP INPUT'!$M111</f>
        <v>4082666.2966875006</v>
      </c>
      <c r="O130" s="494">
        <f ca="1">'SUBSCRIBER BASE'!P85*'MVLP INPUT'!$M111</f>
        <v>5141526.3161114063</v>
      </c>
      <c r="P130" s="494">
        <f ca="1">'SUBSCRIBER BASE'!Q85*'MVLP INPUT'!$M111</f>
        <v>6575596.1845155591</v>
      </c>
      <c r="Q130" s="494">
        <f ca="1">'SUBSCRIBER BASE'!R85*'MVLP INPUT'!$M111</f>
        <v>8441977.3848284911</v>
      </c>
      <c r="R130" s="494">
        <f ca="1">'SUBSCRIBER BASE'!S85*'MVLP INPUT'!$M111</f>
        <v>10329173.572124995</v>
      </c>
      <c r="S130" s="494">
        <f ca="1">'SUBSCRIBER BASE'!T85*'MVLP INPUT'!$M111</f>
        <v>12287691.959588433</v>
      </c>
      <c r="T130" s="494">
        <f ca="1">'SUBSCRIBER BASE'!U85*'MVLP INPUT'!$M111</f>
        <v>13936988.131710041</v>
      </c>
      <c r="U130" s="494">
        <f ca="1">'SUBSCRIBER BASE'!V85*'MVLP INPUT'!$M111</f>
        <v>15964096.254795263</v>
      </c>
      <c r="V130" s="494">
        <f ca="1">'SUBSCRIBER BASE'!W85*'MVLP INPUT'!$M111</f>
        <v>18286781.201418512</v>
      </c>
      <c r="W130" s="494">
        <f ca="1">'SUBSCRIBER BASE'!X85*'MVLP INPUT'!$M111</f>
        <v>20061525.188344039</v>
      </c>
      <c r="X130" s="494">
        <f ca="1">'SUBSCRIBER BASE'!Y85*'MVLP INPUT'!$M111</f>
        <v>21708295.115955979</v>
      </c>
      <c r="Y130" s="494">
        <f ca="1">'SUBSCRIBER BASE'!Z85*'MVLP INPUT'!$M111</f>
        <v>23853009.622368291</v>
      </c>
      <c r="Z130" s="494">
        <f ca="1">'SUBSCRIBER BASE'!AA85*'MVLP INPUT'!$M111</f>
        <v>25857526.617193956</v>
      </c>
      <c r="AA130" s="494">
        <f ca="1">'SUBSCRIBER BASE'!AB85*'MVLP INPUT'!$M111</f>
        <v>28224806.469791275</v>
      </c>
      <c r="AB130" s="494">
        <f ca="1">'SUBSCRIBER BASE'!AC85*'MVLP INPUT'!$M111</f>
        <v>31712204.130127229</v>
      </c>
      <c r="AC130" s="494">
        <f ca="1">'SUBSCRIBER BASE'!AD85*'MVLP INPUT'!$M111</f>
        <v>36366513.413295552</v>
      </c>
      <c r="AD130" s="494">
        <f ca="1">'SUBSCRIBER BASE'!AE85*'MVLP INPUT'!$M111</f>
        <v>40868871.459097542</v>
      </c>
      <c r="AE130" s="494">
        <f ca="1">'SUBSCRIBER BASE'!AF85*'MVLP INPUT'!$M111</f>
        <v>45252455.707494915</v>
      </c>
      <c r="AF130" s="494">
        <f ca="1">'SUBSCRIBER BASE'!AG85*'MVLP INPUT'!$M111</f>
        <v>48489101.782851428</v>
      </c>
      <c r="AG130" s="494">
        <f ca="1">'SUBSCRIBER BASE'!AH85*'MVLP INPUT'!$M111</f>
        <v>52209823.939251728</v>
      </c>
      <c r="AH130" s="494">
        <f ca="1">'SUBSCRIBER BASE'!AI85*'MVLP INPUT'!$M111</f>
        <v>56095208.182441011</v>
      </c>
      <c r="AI130" s="494">
        <f ca="1">'SUBSCRIBER BASE'!AJ85*'MVLP INPUT'!$M111</f>
        <v>58426609.752862863</v>
      </c>
      <c r="AJ130" s="494">
        <f ca="1">'SUBSCRIBER BASE'!AK85*'MVLP INPUT'!$M111</f>
        <v>60158012.740837559</v>
      </c>
      <c r="AK130" s="494">
        <f ca="1">'SUBSCRIBER BASE'!AL85*'MVLP INPUT'!$M111</f>
        <v>62392517.071943589</v>
      </c>
      <c r="AL130" s="494">
        <f ca="1">'SUBSCRIBER BASE'!AM85*'MVLP INPUT'!$M111</f>
        <v>64082509.925666548</v>
      </c>
      <c r="AM130" s="494">
        <f ca="1">'SUBSCRIBER BASE'!AN85*'MVLP INPUT'!$M111</f>
        <v>66026978.15456906</v>
      </c>
      <c r="AN130" s="494">
        <f ca="1">'SUBSCRIBER BASE'!AO85*'MVLP INPUT'!$M111</f>
        <v>69231361.801454186</v>
      </c>
      <c r="AO130" s="494">
        <f ca="1">'SUBSCRIBER BASE'!AP85*'MVLP INPUT'!$M111</f>
        <v>73648715.306877851</v>
      </c>
      <c r="AP130" s="494">
        <f ca="1">'SUBSCRIBER BASE'!AQ85*'MVLP INPUT'!$M111</f>
        <v>77595357.753266767</v>
      </c>
      <c r="AQ130" s="494">
        <f ca="1">'SUBSCRIBER BASE'!AR85*'MVLP INPUT'!$M111</f>
        <v>81182401.47122027</v>
      </c>
      <c r="AR130" s="494">
        <f ca="1">'SUBSCRIBER BASE'!AS85*'MVLP INPUT'!$M111</f>
        <v>83304325.393981189</v>
      </c>
      <c r="AS130" s="494">
        <f ca="1">'SUBSCRIBER BASE'!AT85*'MVLP INPUT'!$M111</f>
        <v>85876448.310797185</v>
      </c>
      <c r="AT130" s="494">
        <f ca="1">'SUBSCRIBER BASE'!AU85*'MVLP INPUT'!$M111</f>
        <v>88561934.774480328</v>
      </c>
      <c r="AU130" s="494">
        <f ca="1">'SUBSCRIBER BASE'!AV85*'MVLP INPUT'!$M111</f>
        <v>89545233.198820099</v>
      </c>
      <c r="AV130" s="494">
        <f ca="1">'SUBSCRIBER BASE'!AW85*'MVLP INPUT'!$M111</f>
        <v>89897308.455882043</v>
      </c>
      <c r="AW130" s="494">
        <f ca="1">'SUBSCRIBER BASE'!AX85*'MVLP INPUT'!$M111</f>
        <v>90794899.761948243</v>
      </c>
      <c r="AX130" s="494">
        <f ca="1">'SUBSCRIBER BASE'!AY85*'MVLP INPUT'!$M111</f>
        <v>91155767.524445951</v>
      </c>
      <c r="AY130" s="494">
        <f ca="1">'SUBSCRIBER BASE'!AZ85*'MVLP INPUT'!$M111</f>
        <v>91815689.729412541</v>
      </c>
      <c r="AZ130" s="494">
        <f ca="1">'SUBSCRIBER BASE'!BA85*'MVLP INPUT'!$M111</f>
        <v>93800566.018618375</v>
      </c>
      <c r="BA130" s="494">
        <f ca="1">'SUBSCRIBER BASE'!BB85*'MVLP INPUT'!$M111</f>
        <v>97055236.302640915</v>
      </c>
      <c r="BB130" s="494">
        <f ca="1">'SUBSCRIBER BASE'!BC85*'MVLP INPUT'!$M111</f>
        <v>99869036.396752268</v>
      </c>
      <c r="BC130" s="494">
        <f ca="1">'SUBSCRIBER BASE'!BD85*'MVLP INPUT'!$M111</f>
        <v>102362311.98592278</v>
      </c>
      <c r="BD130" s="494">
        <f ca="1">'SUBSCRIBER BASE'!BE85*'MVLP INPUT'!$M111</f>
        <v>103420290.60666184</v>
      </c>
      <c r="BE130" s="494">
        <f ca="1">'SUBSCRIBER BASE'!BF85*'MVLP INPUT'!$M111</f>
        <v>104978325.34981209</v>
      </c>
      <c r="BF130" s="494">
        <f ca="1">'SUBSCRIBER BASE'!BG85*'MVLP INPUT'!$M111</f>
        <v>106694563.26894695</v>
      </c>
      <c r="BG130" s="494">
        <f ca="1">'SUBSCRIBER BASE'!BH85*'MVLP INPUT'!$M111</f>
        <v>106746298.69732724</v>
      </c>
      <c r="BH130" s="494">
        <f ca="1">'SUBSCRIBER BASE'!BI85*'MVLP INPUT'!$M111</f>
        <v>106209718.01571757</v>
      </c>
      <c r="BI130" s="494">
        <f ca="1">'SUBSCRIBER BASE'!BJ85*'MVLP INPUT'!$M111</f>
        <v>106262907.81989239</v>
      </c>
      <c r="BJ130" s="494">
        <f ca="1">'SUBSCRIBER BASE'!BK85*'MVLP INPUT'!$M111</f>
        <v>105821305.15934806</v>
      </c>
      <c r="BK130" s="494">
        <f ca="1">'SUBSCRIBER BASE'!BL85*'MVLP INPUT'!$M111</f>
        <v>105718486.63848229</v>
      </c>
      <c r="BL130" s="494">
        <f ca="1">'SUBSCRIBER BASE'!BM85*'MVLP INPUT'!$M111</f>
        <v>106980666.08996196</v>
      </c>
      <c r="BM130" s="494">
        <f ca="1">'SUBSCRIBER BASE'!BN85*'MVLP INPUT'!$M111</f>
        <v>109550581.12023896</v>
      </c>
      <c r="BN130" s="494">
        <f ca="1">'SUBSCRIBER BASE'!BO85*'MVLP INPUT'!$M111</f>
        <v>111714375.61142641</v>
      </c>
      <c r="BO130" s="494">
        <f ca="1">'SUBSCRIBER BASE'!BP85*'MVLP INPUT'!$M111</f>
        <v>113589370.89182654</v>
      </c>
      <c r="BP130" s="494">
        <f ca="1">'SUBSCRIBER BASE'!BQ85*'MVLP INPUT'!$M111</f>
        <v>114060328.92000565</v>
      </c>
      <c r="BQ130" s="494">
        <f ca="1">'SUBSCRIBER BASE'!BR85*'MVLP INPUT'!$M111</f>
        <v>115062161.65170535</v>
      </c>
      <c r="BR130" s="494">
        <f ca="1">'SUBSCRIBER BASE'!BS85*'MVLP INPUT'!$M111</f>
        <v>116250198.16499083</v>
      </c>
    </row>
    <row r="131" spans="2:71" ht="25" customHeight="1" outlineLevel="1">
      <c r="B131" s="24" t="str">
        <f t="shared" si="226"/>
        <v>200 MB</v>
      </c>
      <c r="C131" s="498">
        <f>'SUBSCRIBER BASE'!C86*'MVLP INPUT'!$M112</f>
        <v>0</v>
      </c>
      <c r="D131" s="498">
        <f>'SUBSCRIBER BASE'!D86*'MVLP INPUT'!$M112</f>
        <v>0</v>
      </c>
      <c r="E131" s="498">
        <f>'SUBSCRIBER BASE'!E86*'MVLP INPUT'!$M112</f>
        <v>0</v>
      </c>
      <c r="F131" s="498">
        <f>'SUBSCRIBER BASE'!F86*'MVLP INPUT'!$M112</f>
        <v>0</v>
      </c>
      <c r="G131" s="498">
        <f>'SUBSCRIBER BASE'!G86*'MVLP INPUT'!$M112</f>
        <v>0</v>
      </c>
      <c r="H131" s="498">
        <f>'SUBSCRIBER BASE'!H86*'MVLP INPUT'!$M112</f>
        <v>0</v>
      </c>
      <c r="I131" s="494">
        <f>'SUBSCRIBER BASE'!I86*'MVLP INPUT'!$M112</f>
        <v>0</v>
      </c>
      <c r="J131" s="494">
        <f>'SUBSCRIBER BASE'!J86*'MVLP INPUT'!$M112</f>
        <v>0</v>
      </c>
      <c r="K131" s="494">
        <f ca="1">'SUBSCRIBER BASE'!L86*'MVLP INPUT'!$M112</f>
        <v>0</v>
      </c>
      <c r="L131" s="494">
        <f ca="1">'SUBSCRIBER BASE'!M86*'MVLP INPUT'!$M112</f>
        <v>0</v>
      </c>
      <c r="M131" s="494">
        <f ca="1">'SUBSCRIBER BASE'!N86*'MVLP INPUT'!$M112</f>
        <v>0</v>
      </c>
      <c r="N131" s="494">
        <f ca="1">'SUBSCRIBER BASE'!O86*'MVLP INPUT'!$M112</f>
        <v>0</v>
      </c>
      <c r="O131" s="494">
        <f ca="1">'SUBSCRIBER BASE'!P86*'MVLP INPUT'!$M112</f>
        <v>0</v>
      </c>
      <c r="P131" s="494">
        <f ca="1">'SUBSCRIBER BASE'!Q86*'MVLP INPUT'!$M112</f>
        <v>0</v>
      </c>
      <c r="Q131" s="494">
        <f ca="1">'SUBSCRIBER BASE'!R86*'MVLP INPUT'!$M112</f>
        <v>0</v>
      </c>
      <c r="R131" s="494">
        <f ca="1">'SUBSCRIBER BASE'!S86*'MVLP INPUT'!$M112</f>
        <v>0</v>
      </c>
      <c r="S131" s="494">
        <f ca="1">'SUBSCRIBER BASE'!T86*'MVLP INPUT'!$M112</f>
        <v>0</v>
      </c>
      <c r="T131" s="494">
        <f ca="1">'SUBSCRIBER BASE'!U86*'MVLP INPUT'!$M112</f>
        <v>0</v>
      </c>
      <c r="U131" s="494">
        <f ca="1">'SUBSCRIBER BASE'!V86*'MVLP INPUT'!$M112</f>
        <v>0</v>
      </c>
      <c r="V131" s="494">
        <f ca="1">'SUBSCRIBER BASE'!W86*'MVLP INPUT'!$M112</f>
        <v>0</v>
      </c>
      <c r="W131" s="494">
        <f ca="1">'SUBSCRIBER BASE'!X86*'MVLP INPUT'!$M112</f>
        <v>0</v>
      </c>
      <c r="X131" s="494">
        <f ca="1">'SUBSCRIBER BASE'!Y86*'MVLP INPUT'!$M112</f>
        <v>0</v>
      </c>
      <c r="Y131" s="494">
        <f ca="1">'SUBSCRIBER BASE'!Z86*'MVLP INPUT'!$M112</f>
        <v>0</v>
      </c>
      <c r="Z131" s="494">
        <f ca="1">'SUBSCRIBER BASE'!AA86*'MVLP INPUT'!$M112</f>
        <v>0</v>
      </c>
      <c r="AA131" s="494">
        <f ca="1">'SUBSCRIBER BASE'!AB86*'MVLP INPUT'!$M112</f>
        <v>0</v>
      </c>
      <c r="AB131" s="494">
        <f ca="1">'SUBSCRIBER BASE'!AC86*'MVLP INPUT'!$M112</f>
        <v>0</v>
      </c>
      <c r="AC131" s="494">
        <f ca="1">'SUBSCRIBER BASE'!AD86*'MVLP INPUT'!$M112</f>
        <v>0</v>
      </c>
      <c r="AD131" s="494">
        <f ca="1">'SUBSCRIBER BASE'!AE86*'MVLP INPUT'!$M112</f>
        <v>0</v>
      </c>
      <c r="AE131" s="494">
        <f ca="1">'SUBSCRIBER BASE'!AF86*'MVLP INPUT'!$M112</f>
        <v>0</v>
      </c>
      <c r="AF131" s="494">
        <f ca="1">'SUBSCRIBER BASE'!AG86*'MVLP INPUT'!$M112</f>
        <v>0</v>
      </c>
      <c r="AG131" s="494">
        <f ca="1">'SUBSCRIBER BASE'!AH86*'MVLP INPUT'!$M112</f>
        <v>0</v>
      </c>
      <c r="AH131" s="494">
        <f ca="1">'SUBSCRIBER BASE'!AI86*'MVLP INPUT'!$M112</f>
        <v>0</v>
      </c>
      <c r="AI131" s="494">
        <f ca="1">'SUBSCRIBER BASE'!AJ86*'MVLP INPUT'!$M112</f>
        <v>0</v>
      </c>
      <c r="AJ131" s="494">
        <f ca="1">'SUBSCRIBER BASE'!AK86*'MVLP INPUT'!$M112</f>
        <v>0</v>
      </c>
      <c r="AK131" s="494">
        <f ca="1">'SUBSCRIBER BASE'!AL86*'MVLP INPUT'!$M112</f>
        <v>0</v>
      </c>
      <c r="AL131" s="494">
        <f ca="1">'SUBSCRIBER BASE'!AM86*'MVLP INPUT'!$M112</f>
        <v>0</v>
      </c>
      <c r="AM131" s="494">
        <f ca="1">'SUBSCRIBER BASE'!AN86*'MVLP INPUT'!$M112</f>
        <v>0</v>
      </c>
      <c r="AN131" s="494">
        <f ca="1">'SUBSCRIBER BASE'!AO86*'MVLP INPUT'!$M112</f>
        <v>0</v>
      </c>
      <c r="AO131" s="494">
        <f ca="1">'SUBSCRIBER BASE'!AP86*'MVLP INPUT'!$M112</f>
        <v>0</v>
      </c>
      <c r="AP131" s="494">
        <f ca="1">'SUBSCRIBER BASE'!AQ86*'MVLP INPUT'!$M112</f>
        <v>0</v>
      </c>
      <c r="AQ131" s="494">
        <f ca="1">'SUBSCRIBER BASE'!AR86*'MVLP INPUT'!$M112</f>
        <v>0</v>
      </c>
      <c r="AR131" s="494">
        <f ca="1">'SUBSCRIBER BASE'!AS86*'MVLP INPUT'!$M112</f>
        <v>0</v>
      </c>
      <c r="AS131" s="494">
        <f ca="1">'SUBSCRIBER BASE'!AT86*'MVLP INPUT'!$M112</f>
        <v>0</v>
      </c>
      <c r="AT131" s="494">
        <f ca="1">'SUBSCRIBER BASE'!AU86*'MVLP INPUT'!$M112</f>
        <v>0</v>
      </c>
      <c r="AU131" s="494">
        <f ca="1">'SUBSCRIBER BASE'!AV86*'MVLP INPUT'!$M112</f>
        <v>0</v>
      </c>
      <c r="AV131" s="494">
        <f ca="1">'SUBSCRIBER BASE'!AW86*'MVLP INPUT'!$M112</f>
        <v>0</v>
      </c>
      <c r="AW131" s="494">
        <f ca="1">'SUBSCRIBER BASE'!AX86*'MVLP INPUT'!$M112</f>
        <v>0</v>
      </c>
      <c r="AX131" s="494">
        <f ca="1">'SUBSCRIBER BASE'!AY86*'MVLP INPUT'!$M112</f>
        <v>0</v>
      </c>
      <c r="AY131" s="494">
        <f ca="1">'SUBSCRIBER BASE'!AZ86*'MVLP INPUT'!$M112</f>
        <v>0</v>
      </c>
      <c r="AZ131" s="494">
        <f ca="1">'SUBSCRIBER BASE'!BA86*'MVLP INPUT'!$M112</f>
        <v>0</v>
      </c>
      <c r="BA131" s="494">
        <f ca="1">'SUBSCRIBER BASE'!BB86*'MVLP INPUT'!$M112</f>
        <v>0</v>
      </c>
      <c r="BB131" s="494">
        <f ca="1">'SUBSCRIBER BASE'!BC86*'MVLP INPUT'!$M112</f>
        <v>0</v>
      </c>
      <c r="BC131" s="494">
        <f ca="1">'SUBSCRIBER BASE'!BD86*'MVLP INPUT'!$M112</f>
        <v>0</v>
      </c>
      <c r="BD131" s="494">
        <f ca="1">'SUBSCRIBER BASE'!BE86*'MVLP INPUT'!$M112</f>
        <v>0</v>
      </c>
      <c r="BE131" s="494">
        <f ca="1">'SUBSCRIBER BASE'!BF86*'MVLP INPUT'!$M112</f>
        <v>0</v>
      </c>
      <c r="BF131" s="494">
        <f ca="1">'SUBSCRIBER BASE'!BG86*'MVLP INPUT'!$M112</f>
        <v>0</v>
      </c>
      <c r="BG131" s="494">
        <f ca="1">'SUBSCRIBER BASE'!BH86*'MVLP INPUT'!$M112</f>
        <v>0</v>
      </c>
      <c r="BH131" s="494">
        <f ca="1">'SUBSCRIBER BASE'!BI86*'MVLP INPUT'!$M112</f>
        <v>0</v>
      </c>
      <c r="BI131" s="494">
        <f ca="1">'SUBSCRIBER BASE'!BJ86*'MVLP INPUT'!$M112</f>
        <v>0</v>
      </c>
      <c r="BJ131" s="494">
        <f ca="1">'SUBSCRIBER BASE'!BK86*'MVLP INPUT'!$M112</f>
        <v>0</v>
      </c>
      <c r="BK131" s="494">
        <f ca="1">'SUBSCRIBER BASE'!BL86*'MVLP INPUT'!$M112</f>
        <v>0</v>
      </c>
      <c r="BL131" s="494">
        <f ca="1">'SUBSCRIBER BASE'!BM86*'MVLP INPUT'!$M112</f>
        <v>0</v>
      </c>
      <c r="BM131" s="494">
        <f ca="1">'SUBSCRIBER BASE'!BN86*'MVLP INPUT'!$M112</f>
        <v>0</v>
      </c>
      <c r="BN131" s="494">
        <f ca="1">'SUBSCRIBER BASE'!BO86*'MVLP INPUT'!$M112</f>
        <v>0</v>
      </c>
      <c r="BO131" s="494">
        <f ca="1">'SUBSCRIBER BASE'!BP86*'MVLP INPUT'!$M112</f>
        <v>0</v>
      </c>
      <c r="BP131" s="494">
        <f ca="1">'SUBSCRIBER BASE'!BQ86*'MVLP INPUT'!$M112</f>
        <v>0</v>
      </c>
      <c r="BQ131" s="494">
        <f ca="1">'SUBSCRIBER BASE'!BR86*'MVLP INPUT'!$M112</f>
        <v>0</v>
      </c>
      <c r="BR131" s="494">
        <f ca="1">'SUBSCRIBER BASE'!BS86*'MVLP INPUT'!$M112</f>
        <v>0</v>
      </c>
    </row>
    <row r="132" spans="2:71" ht="25" customHeight="1" outlineLevel="1">
      <c r="B132" s="24" t="str">
        <f t="shared" si="226"/>
        <v>500 MB</v>
      </c>
      <c r="C132" s="498">
        <f>'SUBSCRIBER BASE'!C87*'MVLP INPUT'!$M113</f>
        <v>0</v>
      </c>
      <c r="D132" s="498">
        <f>'SUBSCRIBER BASE'!D87*'MVLP INPUT'!$M113</f>
        <v>0</v>
      </c>
      <c r="E132" s="498">
        <f>'SUBSCRIBER BASE'!E87*'MVLP INPUT'!$M113</f>
        <v>0</v>
      </c>
      <c r="F132" s="498">
        <f>'SUBSCRIBER BASE'!F87*'MVLP INPUT'!$M113</f>
        <v>0</v>
      </c>
      <c r="G132" s="498">
        <f>'SUBSCRIBER BASE'!G87*'MVLP INPUT'!$M113</f>
        <v>0</v>
      </c>
      <c r="H132" s="498">
        <f>'SUBSCRIBER BASE'!H87*'MVLP INPUT'!$M113</f>
        <v>0</v>
      </c>
      <c r="I132" s="494">
        <f>'SUBSCRIBER BASE'!I87*'MVLP INPUT'!$M113</f>
        <v>0</v>
      </c>
      <c r="J132" s="494">
        <f>'SUBSCRIBER BASE'!J87*'MVLP INPUT'!$M113</f>
        <v>0</v>
      </c>
      <c r="K132" s="494">
        <f ca="1">'SUBSCRIBER BASE'!L87*'MVLP INPUT'!$M113</f>
        <v>0</v>
      </c>
      <c r="L132" s="494">
        <f ca="1">'SUBSCRIBER BASE'!M87*'MVLP INPUT'!$M113</f>
        <v>0</v>
      </c>
      <c r="M132" s="494">
        <f ca="1">'SUBSCRIBER BASE'!N87*'MVLP INPUT'!$M113</f>
        <v>0</v>
      </c>
      <c r="N132" s="494">
        <f ca="1">'SUBSCRIBER BASE'!O87*'MVLP INPUT'!$M113</f>
        <v>0</v>
      </c>
      <c r="O132" s="494">
        <f ca="1">'SUBSCRIBER BASE'!P87*'MVLP INPUT'!$M113</f>
        <v>0</v>
      </c>
      <c r="P132" s="494">
        <f ca="1">'SUBSCRIBER BASE'!Q87*'MVLP INPUT'!$M113</f>
        <v>0</v>
      </c>
      <c r="Q132" s="494">
        <f ca="1">'SUBSCRIBER BASE'!R87*'MVLP INPUT'!$M113</f>
        <v>0</v>
      </c>
      <c r="R132" s="494">
        <f ca="1">'SUBSCRIBER BASE'!S87*'MVLP INPUT'!$M113</f>
        <v>0</v>
      </c>
      <c r="S132" s="494">
        <f ca="1">'SUBSCRIBER BASE'!T87*'MVLP INPUT'!$M113</f>
        <v>0</v>
      </c>
      <c r="T132" s="494">
        <f ca="1">'SUBSCRIBER BASE'!U87*'MVLP INPUT'!$M113</f>
        <v>0</v>
      </c>
      <c r="U132" s="494">
        <f ca="1">'SUBSCRIBER BASE'!V87*'MVLP INPUT'!$M113</f>
        <v>0</v>
      </c>
      <c r="V132" s="494">
        <f ca="1">'SUBSCRIBER BASE'!W87*'MVLP INPUT'!$M113</f>
        <v>0</v>
      </c>
      <c r="W132" s="494">
        <f ca="1">'SUBSCRIBER BASE'!X87*'MVLP INPUT'!$M113</f>
        <v>0</v>
      </c>
      <c r="X132" s="494">
        <f ca="1">'SUBSCRIBER BASE'!Y87*'MVLP INPUT'!$M113</f>
        <v>0</v>
      </c>
      <c r="Y132" s="494">
        <f ca="1">'SUBSCRIBER BASE'!Z87*'MVLP INPUT'!$M113</f>
        <v>0</v>
      </c>
      <c r="Z132" s="494">
        <f ca="1">'SUBSCRIBER BASE'!AA87*'MVLP INPUT'!$M113</f>
        <v>0</v>
      </c>
      <c r="AA132" s="494">
        <f ca="1">'SUBSCRIBER BASE'!AB87*'MVLP INPUT'!$M113</f>
        <v>0</v>
      </c>
      <c r="AB132" s="494">
        <f ca="1">'SUBSCRIBER BASE'!AC87*'MVLP INPUT'!$M113</f>
        <v>0</v>
      </c>
      <c r="AC132" s="494">
        <f ca="1">'SUBSCRIBER BASE'!AD87*'MVLP INPUT'!$M113</f>
        <v>0</v>
      </c>
      <c r="AD132" s="494">
        <f ca="1">'SUBSCRIBER BASE'!AE87*'MVLP INPUT'!$M113</f>
        <v>0</v>
      </c>
      <c r="AE132" s="494">
        <f ca="1">'SUBSCRIBER BASE'!AF87*'MVLP INPUT'!$M113</f>
        <v>0</v>
      </c>
      <c r="AF132" s="494">
        <f ca="1">'SUBSCRIBER BASE'!AG87*'MVLP INPUT'!$M113</f>
        <v>0</v>
      </c>
      <c r="AG132" s="494">
        <f ca="1">'SUBSCRIBER BASE'!AH87*'MVLP INPUT'!$M113</f>
        <v>0</v>
      </c>
      <c r="AH132" s="494">
        <f ca="1">'SUBSCRIBER BASE'!AI87*'MVLP INPUT'!$M113</f>
        <v>0</v>
      </c>
      <c r="AI132" s="494">
        <f ca="1">'SUBSCRIBER BASE'!AJ87*'MVLP INPUT'!$M113</f>
        <v>0</v>
      </c>
      <c r="AJ132" s="494">
        <f ca="1">'SUBSCRIBER BASE'!AK87*'MVLP INPUT'!$M113</f>
        <v>0</v>
      </c>
      <c r="AK132" s="494">
        <f ca="1">'SUBSCRIBER BASE'!AL87*'MVLP INPUT'!$M113</f>
        <v>0</v>
      </c>
      <c r="AL132" s="494">
        <f ca="1">'SUBSCRIBER BASE'!AM87*'MVLP INPUT'!$M113</f>
        <v>0</v>
      </c>
      <c r="AM132" s="494">
        <f ca="1">'SUBSCRIBER BASE'!AN87*'MVLP INPUT'!$M113</f>
        <v>0</v>
      </c>
      <c r="AN132" s="494">
        <f ca="1">'SUBSCRIBER BASE'!AO87*'MVLP INPUT'!$M113</f>
        <v>0</v>
      </c>
      <c r="AO132" s="494">
        <f ca="1">'SUBSCRIBER BASE'!AP87*'MVLP INPUT'!$M113</f>
        <v>0</v>
      </c>
      <c r="AP132" s="494">
        <f ca="1">'SUBSCRIBER BASE'!AQ87*'MVLP INPUT'!$M113</f>
        <v>0</v>
      </c>
      <c r="AQ132" s="494">
        <f ca="1">'SUBSCRIBER BASE'!AR87*'MVLP INPUT'!$M113</f>
        <v>0</v>
      </c>
      <c r="AR132" s="494">
        <f ca="1">'SUBSCRIBER BASE'!AS87*'MVLP INPUT'!$M113</f>
        <v>0</v>
      </c>
      <c r="AS132" s="494">
        <f ca="1">'SUBSCRIBER BASE'!AT87*'MVLP INPUT'!$M113</f>
        <v>0</v>
      </c>
      <c r="AT132" s="494">
        <f ca="1">'SUBSCRIBER BASE'!AU87*'MVLP INPUT'!$M113</f>
        <v>0</v>
      </c>
      <c r="AU132" s="494">
        <f ca="1">'SUBSCRIBER BASE'!AV87*'MVLP INPUT'!$M113</f>
        <v>0</v>
      </c>
      <c r="AV132" s="494">
        <f ca="1">'SUBSCRIBER BASE'!AW87*'MVLP INPUT'!$M113</f>
        <v>0</v>
      </c>
      <c r="AW132" s="494">
        <f ca="1">'SUBSCRIBER BASE'!AX87*'MVLP INPUT'!$M113</f>
        <v>0</v>
      </c>
      <c r="AX132" s="494">
        <f ca="1">'SUBSCRIBER BASE'!AY87*'MVLP INPUT'!$M113</f>
        <v>0</v>
      </c>
      <c r="AY132" s="494">
        <f ca="1">'SUBSCRIBER BASE'!AZ87*'MVLP INPUT'!$M113</f>
        <v>0</v>
      </c>
      <c r="AZ132" s="494">
        <f ca="1">'SUBSCRIBER BASE'!BA87*'MVLP INPUT'!$M113</f>
        <v>0</v>
      </c>
      <c r="BA132" s="494">
        <f ca="1">'SUBSCRIBER BASE'!BB87*'MVLP INPUT'!$M113</f>
        <v>0</v>
      </c>
      <c r="BB132" s="494">
        <f ca="1">'SUBSCRIBER BASE'!BC87*'MVLP INPUT'!$M113</f>
        <v>0</v>
      </c>
      <c r="BC132" s="494">
        <f ca="1">'SUBSCRIBER BASE'!BD87*'MVLP INPUT'!$M113</f>
        <v>0</v>
      </c>
      <c r="BD132" s="494">
        <f ca="1">'SUBSCRIBER BASE'!BE87*'MVLP INPUT'!$M113</f>
        <v>0</v>
      </c>
      <c r="BE132" s="494">
        <f ca="1">'SUBSCRIBER BASE'!BF87*'MVLP INPUT'!$M113</f>
        <v>0</v>
      </c>
      <c r="BF132" s="494">
        <f ca="1">'SUBSCRIBER BASE'!BG87*'MVLP INPUT'!$M113</f>
        <v>0</v>
      </c>
      <c r="BG132" s="494">
        <f ca="1">'SUBSCRIBER BASE'!BH87*'MVLP INPUT'!$M113</f>
        <v>0</v>
      </c>
      <c r="BH132" s="494">
        <f ca="1">'SUBSCRIBER BASE'!BI87*'MVLP INPUT'!$M113</f>
        <v>0</v>
      </c>
      <c r="BI132" s="494">
        <f ca="1">'SUBSCRIBER BASE'!BJ87*'MVLP INPUT'!$M113</f>
        <v>0</v>
      </c>
      <c r="BJ132" s="494">
        <f ca="1">'SUBSCRIBER BASE'!BK87*'MVLP INPUT'!$M113</f>
        <v>0</v>
      </c>
      <c r="BK132" s="494">
        <f ca="1">'SUBSCRIBER BASE'!BL87*'MVLP INPUT'!$M113</f>
        <v>0</v>
      </c>
      <c r="BL132" s="494">
        <f ca="1">'SUBSCRIBER BASE'!BM87*'MVLP INPUT'!$M113</f>
        <v>0</v>
      </c>
      <c r="BM132" s="494">
        <f ca="1">'SUBSCRIBER BASE'!BN87*'MVLP INPUT'!$M113</f>
        <v>0</v>
      </c>
      <c r="BN132" s="494">
        <f ca="1">'SUBSCRIBER BASE'!BO87*'MVLP INPUT'!$M113</f>
        <v>0</v>
      </c>
      <c r="BO132" s="494">
        <f ca="1">'SUBSCRIBER BASE'!BP87*'MVLP INPUT'!$M113</f>
        <v>0</v>
      </c>
      <c r="BP132" s="494">
        <f ca="1">'SUBSCRIBER BASE'!BQ87*'MVLP INPUT'!$M113</f>
        <v>0</v>
      </c>
      <c r="BQ132" s="494">
        <f ca="1">'SUBSCRIBER BASE'!BR87*'MVLP INPUT'!$M113</f>
        <v>0</v>
      </c>
      <c r="BR132" s="494">
        <f ca="1">'SUBSCRIBER BASE'!BS87*'MVLP INPUT'!$M113</f>
        <v>0</v>
      </c>
    </row>
    <row r="133" spans="2:71" ht="25" customHeight="1" outlineLevel="1">
      <c r="B133" s="24" t="str">
        <f t="shared" si="226"/>
        <v>1.2 GB</v>
      </c>
      <c r="C133" s="498">
        <f>'SUBSCRIBER BASE'!C88*'MVLP INPUT'!$M114</f>
        <v>0</v>
      </c>
      <c r="D133" s="498">
        <f>'SUBSCRIBER BASE'!D88*'MVLP INPUT'!$M114</f>
        <v>0</v>
      </c>
      <c r="E133" s="498">
        <f>'SUBSCRIBER BASE'!E88*'MVLP INPUT'!$M114</f>
        <v>0</v>
      </c>
      <c r="F133" s="498">
        <f>'SUBSCRIBER BASE'!F88*'MVLP INPUT'!$M114</f>
        <v>0</v>
      </c>
      <c r="G133" s="498">
        <f>'SUBSCRIBER BASE'!G88*'MVLP INPUT'!$M114</f>
        <v>0</v>
      </c>
      <c r="H133" s="498">
        <f>'SUBSCRIBER BASE'!H88*'MVLP INPUT'!$M114</f>
        <v>0</v>
      </c>
      <c r="I133" s="494">
        <f>'SUBSCRIBER BASE'!I88*'MVLP INPUT'!$M114</f>
        <v>0</v>
      </c>
      <c r="J133" s="494">
        <f>'SUBSCRIBER BASE'!J88*'MVLP INPUT'!$M114</f>
        <v>0</v>
      </c>
      <c r="K133" s="494">
        <f ca="1">'SUBSCRIBER BASE'!L88*'MVLP INPUT'!$M114</f>
        <v>0</v>
      </c>
      <c r="L133" s="494">
        <f ca="1">'SUBSCRIBER BASE'!M88*'MVLP INPUT'!$M114</f>
        <v>0</v>
      </c>
      <c r="M133" s="494">
        <f ca="1">'SUBSCRIBER BASE'!N88*'MVLP INPUT'!$M114</f>
        <v>0</v>
      </c>
      <c r="N133" s="494">
        <f ca="1">'SUBSCRIBER BASE'!O88*'MVLP INPUT'!$M114</f>
        <v>0</v>
      </c>
      <c r="O133" s="494">
        <f ca="1">'SUBSCRIBER BASE'!P88*'MVLP INPUT'!$M114</f>
        <v>0</v>
      </c>
      <c r="P133" s="494">
        <f ca="1">'SUBSCRIBER BASE'!Q88*'MVLP INPUT'!$M114</f>
        <v>0</v>
      </c>
      <c r="Q133" s="494">
        <f ca="1">'SUBSCRIBER BASE'!R88*'MVLP INPUT'!$M114</f>
        <v>0</v>
      </c>
      <c r="R133" s="494">
        <f ca="1">'SUBSCRIBER BASE'!S88*'MVLP INPUT'!$M114</f>
        <v>0</v>
      </c>
      <c r="S133" s="494">
        <f ca="1">'SUBSCRIBER BASE'!T88*'MVLP INPUT'!$M114</f>
        <v>0</v>
      </c>
      <c r="T133" s="494">
        <f ca="1">'SUBSCRIBER BASE'!U88*'MVLP INPUT'!$M114</f>
        <v>0</v>
      </c>
      <c r="U133" s="494">
        <f ca="1">'SUBSCRIBER BASE'!V88*'MVLP INPUT'!$M114</f>
        <v>0</v>
      </c>
      <c r="V133" s="494">
        <f ca="1">'SUBSCRIBER BASE'!W88*'MVLP INPUT'!$M114</f>
        <v>0</v>
      </c>
      <c r="W133" s="494">
        <f ca="1">'SUBSCRIBER BASE'!X88*'MVLP INPUT'!$M114</f>
        <v>0</v>
      </c>
      <c r="X133" s="494">
        <f ca="1">'SUBSCRIBER BASE'!Y88*'MVLP INPUT'!$M114</f>
        <v>0</v>
      </c>
      <c r="Y133" s="494">
        <f ca="1">'SUBSCRIBER BASE'!Z88*'MVLP INPUT'!$M114</f>
        <v>0</v>
      </c>
      <c r="Z133" s="494">
        <f ca="1">'SUBSCRIBER BASE'!AA88*'MVLP INPUT'!$M114</f>
        <v>0</v>
      </c>
      <c r="AA133" s="494">
        <f ca="1">'SUBSCRIBER BASE'!AB88*'MVLP INPUT'!$M114</f>
        <v>0</v>
      </c>
      <c r="AB133" s="494">
        <f ca="1">'SUBSCRIBER BASE'!AC88*'MVLP INPUT'!$M114</f>
        <v>0</v>
      </c>
      <c r="AC133" s="494">
        <f ca="1">'SUBSCRIBER BASE'!AD88*'MVLP INPUT'!$M114</f>
        <v>0</v>
      </c>
      <c r="AD133" s="494">
        <f ca="1">'SUBSCRIBER BASE'!AE88*'MVLP INPUT'!$M114</f>
        <v>0</v>
      </c>
      <c r="AE133" s="494">
        <f ca="1">'SUBSCRIBER BASE'!AF88*'MVLP INPUT'!$M114</f>
        <v>0</v>
      </c>
      <c r="AF133" s="494">
        <f ca="1">'SUBSCRIBER BASE'!AG88*'MVLP INPUT'!$M114</f>
        <v>0</v>
      </c>
      <c r="AG133" s="494">
        <f ca="1">'SUBSCRIBER BASE'!AH88*'MVLP INPUT'!$M114</f>
        <v>0</v>
      </c>
      <c r="AH133" s="494">
        <f ca="1">'SUBSCRIBER BASE'!AI88*'MVLP INPUT'!$M114</f>
        <v>0</v>
      </c>
      <c r="AI133" s="494">
        <f ca="1">'SUBSCRIBER BASE'!AJ88*'MVLP INPUT'!$M114</f>
        <v>0</v>
      </c>
      <c r="AJ133" s="494">
        <f ca="1">'SUBSCRIBER BASE'!AK88*'MVLP INPUT'!$M114</f>
        <v>0</v>
      </c>
      <c r="AK133" s="494">
        <f ca="1">'SUBSCRIBER BASE'!AL88*'MVLP INPUT'!$M114</f>
        <v>0</v>
      </c>
      <c r="AL133" s="494">
        <f ca="1">'SUBSCRIBER BASE'!AM88*'MVLP INPUT'!$M114</f>
        <v>0</v>
      </c>
      <c r="AM133" s="494">
        <f ca="1">'SUBSCRIBER BASE'!AN88*'MVLP INPUT'!$M114</f>
        <v>0</v>
      </c>
      <c r="AN133" s="494">
        <f ca="1">'SUBSCRIBER BASE'!AO88*'MVLP INPUT'!$M114</f>
        <v>0</v>
      </c>
      <c r="AO133" s="494">
        <f ca="1">'SUBSCRIBER BASE'!AP88*'MVLP INPUT'!$M114</f>
        <v>0</v>
      </c>
      <c r="AP133" s="494">
        <f ca="1">'SUBSCRIBER BASE'!AQ88*'MVLP INPUT'!$M114</f>
        <v>0</v>
      </c>
      <c r="AQ133" s="494">
        <f ca="1">'SUBSCRIBER BASE'!AR88*'MVLP INPUT'!$M114</f>
        <v>0</v>
      </c>
      <c r="AR133" s="494">
        <f ca="1">'SUBSCRIBER BASE'!AS88*'MVLP INPUT'!$M114</f>
        <v>0</v>
      </c>
      <c r="AS133" s="494">
        <f ca="1">'SUBSCRIBER BASE'!AT88*'MVLP INPUT'!$M114</f>
        <v>0</v>
      </c>
      <c r="AT133" s="494">
        <f ca="1">'SUBSCRIBER BASE'!AU88*'MVLP INPUT'!$M114</f>
        <v>0</v>
      </c>
      <c r="AU133" s="494">
        <f ca="1">'SUBSCRIBER BASE'!AV88*'MVLP INPUT'!$M114</f>
        <v>0</v>
      </c>
      <c r="AV133" s="494">
        <f ca="1">'SUBSCRIBER BASE'!AW88*'MVLP INPUT'!$M114</f>
        <v>0</v>
      </c>
      <c r="AW133" s="494">
        <f ca="1">'SUBSCRIBER BASE'!AX88*'MVLP INPUT'!$M114</f>
        <v>0</v>
      </c>
      <c r="AX133" s="494">
        <f ca="1">'SUBSCRIBER BASE'!AY88*'MVLP INPUT'!$M114</f>
        <v>0</v>
      </c>
      <c r="AY133" s="494">
        <f ca="1">'SUBSCRIBER BASE'!AZ88*'MVLP INPUT'!$M114</f>
        <v>0</v>
      </c>
      <c r="AZ133" s="494">
        <f ca="1">'SUBSCRIBER BASE'!BA88*'MVLP INPUT'!$M114</f>
        <v>0</v>
      </c>
      <c r="BA133" s="494">
        <f ca="1">'SUBSCRIBER BASE'!BB88*'MVLP INPUT'!$M114</f>
        <v>0</v>
      </c>
      <c r="BB133" s="494">
        <f ca="1">'SUBSCRIBER BASE'!BC88*'MVLP INPUT'!$M114</f>
        <v>0</v>
      </c>
      <c r="BC133" s="494">
        <f ca="1">'SUBSCRIBER BASE'!BD88*'MVLP INPUT'!$M114</f>
        <v>0</v>
      </c>
      <c r="BD133" s="494">
        <f ca="1">'SUBSCRIBER BASE'!BE88*'MVLP INPUT'!$M114</f>
        <v>0</v>
      </c>
      <c r="BE133" s="494">
        <f ca="1">'SUBSCRIBER BASE'!BF88*'MVLP INPUT'!$M114</f>
        <v>0</v>
      </c>
      <c r="BF133" s="494">
        <f ca="1">'SUBSCRIBER BASE'!BG88*'MVLP INPUT'!$M114</f>
        <v>0</v>
      </c>
      <c r="BG133" s="494">
        <f ca="1">'SUBSCRIBER BASE'!BH88*'MVLP INPUT'!$M114</f>
        <v>0</v>
      </c>
      <c r="BH133" s="494">
        <f ca="1">'SUBSCRIBER BASE'!BI88*'MVLP INPUT'!$M114</f>
        <v>0</v>
      </c>
      <c r="BI133" s="494">
        <f ca="1">'SUBSCRIBER BASE'!BJ88*'MVLP INPUT'!$M114</f>
        <v>0</v>
      </c>
      <c r="BJ133" s="494">
        <f ca="1">'SUBSCRIBER BASE'!BK88*'MVLP INPUT'!$M114</f>
        <v>0</v>
      </c>
      <c r="BK133" s="494">
        <f ca="1">'SUBSCRIBER BASE'!BL88*'MVLP INPUT'!$M114</f>
        <v>0</v>
      </c>
      <c r="BL133" s="494">
        <f ca="1">'SUBSCRIBER BASE'!BM88*'MVLP INPUT'!$M114</f>
        <v>0</v>
      </c>
      <c r="BM133" s="494">
        <f ca="1">'SUBSCRIBER BASE'!BN88*'MVLP INPUT'!$M114</f>
        <v>0</v>
      </c>
      <c r="BN133" s="494">
        <f ca="1">'SUBSCRIBER BASE'!BO88*'MVLP INPUT'!$M114</f>
        <v>0</v>
      </c>
      <c r="BO133" s="494">
        <f ca="1">'SUBSCRIBER BASE'!BP88*'MVLP INPUT'!$M114</f>
        <v>0</v>
      </c>
      <c r="BP133" s="494">
        <f ca="1">'SUBSCRIBER BASE'!BQ88*'MVLP INPUT'!$M114</f>
        <v>0</v>
      </c>
      <c r="BQ133" s="494">
        <f ca="1">'SUBSCRIBER BASE'!BR88*'MVLP INPUT'!$M114</f>
        <v>0</v>
      </c>
      <c r="BR133" s="494">
        <f ca="1">'SUBSCRIBER BASE'!BS88*'MVLP INPUT'!$M114</f>
        <v>0</v>
      </c>
    </row>
    <row r="134" spans="2:71" ht="25" customHeight="1" outlineLevel="1">
      <c r="B134" s="24" t="str">
        <f>B118</f>
        <v>2.5 GB</v>
      </c>
      <c r="C134" s="498">
        <f>'SUBSCRIBER BASE'!C89*'MVLP INPUT'!$M115</f>
        <v>0</v>
      </c>
      <c r="D134" s="498">
        <f>'SUBSCRIBER BASE'!D89*'MVLP INPUT'!$M115</f>
        <v>0</v>
      </c>
      <c r="E134" s="498">
        <f>'SUBSCRIBER BASE'!E89*'MVLP INPUT'!$M115</f>
        <v>0</v>
      </c>
      <c r="F134" s="498">
        <f>'SUBSCRIBER BASE'!F89*'MVLP INPUT'!$M115</f>
        <v>0</v>
      </c>
      <c r="G134" s="498">
        <f>'SUBSCRIBER BASE'!G89*'MVLP INPUT'!$M115</f>
        <v>0</v>
      </c>
      <c r="H134" s="498">
        <f>'SUBSCRIBER BASE'!H89*'MVLP INPUT'!$M115</f>
        <v>0</v>
      </c>
      <c r="I134" s="494">
        <f>'SUBSCRIBER BASE'!I89*'MVLP INPUT'!$M115</f>
        <v>0</v>
      </c>
      <c r="J134" s="494">
        <f>'SUBSCRIBER BASE'!J89*'MVLP INPUT'!$M115</f>
        <v>0</v>
      </c>
      <c r="K134" s="494">
        <f ca="1">'SUBSCRIBER BASE'!L89*'MVLP INPUT'!$M115</f>
        <v>0</v>
      </c>
      <c r="L134" s="494">
        <f ca="1">'SUBSCRIBER BASE'!M89*'MVLP INPUT'!$M115</f>
        <v>0</v>
      </c>
      <c r="M134" s="494">
        <f ca="1">'SUBSCRIBER BASE'!N89*'MVLP INPUT'!$M115</f>
        <v>0</v>
      </c>
      <c r="N134" s="494">
        <f ca="1">'SUBSCRIBER BASE'!O89*'MVLP INPUT'!$M115</f>
        <v>0</v>
      </c>
      <c r="O134" s="494">
        <f ca="1">'SUBSCRIBER BASE'!P89*'MVLP INPUT'!$M115</f>
        <v>0</v>
      </c>
      <c r="P134" s="494">
        <f ca="1">'SUBSCRIBER BASE'!Q89*'MVLP INPUT'!$M115</f>
        <v>0</v>
      </c>
      <c r="Q134" s="494">
        <f ca="1">'SUBSCRIBER BASE'!R89*'MVLP INPUT'!$M115</f>
        <v>0</v>
      </c>
      <c r="R134" s="494">
        <f ca="1">'SUBSCRIBER BASE'!S89*'MVLP INPUT'!$M115</f>
        <v>0</v>
      </c>
      <c r="S134" s="494">
        <f ca="1">'SUBSCRIBER BASE'!T89*'MVLP INPUT'!$M115</f>
        <v>0</v>
      </c>
      <c r="T134" s="494">
        <f ca="1">'SUBSCRIBER BASE'!U89*'MVLP INPUT'!$M115</f>
        <v>0</v>
      </c>
      <c r="U134" s="494">
        <f ca="1">'SUBSCRIBER BASE'!V89*'MVLP INPUT'!$M115</f>
        <v>0</v>
      </c>
      <c r="V134" s="494">
        <f ca="1">'SUBSCRIBER BASE'!W89*'MVLP INPUT'!$M115</f>
        <v>0</v>
      </c>
      <c r="W134" s="494">
        <f ca="1">'SUBSCRIBER BASE'!X89*'MVLP INPUT'!$M115</f>
        <v>0</v>
      </c>
      <c r="X134" s="494">
        <f ca="1">'SUBSCRIBER BASE'!Y89*'MVLP INPUT'!$M115</f>
        <v>0</v>
      </c>
      <c r="Y134" s="494">
        <f ca="1">'SUBSCRIBER BASE'!Z89*'MVLP INPUT'!$M115</f>
        <v>0</v>
      </c>
      <c r="Z134" s="494">
        <f ca="1">'SUBSCRIBER BASE'!AA89*'MVLP INPUT'!$M115</f>
        <v>0</v>
      </c>
      <c r="AA134" s="494">
        <f ca="1">'SUBSCRIBER BASE'!AB89*'MVLP INPUT'!$M115</f>
        <v>0</v>
      </c>
      <c r="AB134" s="494">
        <f ca="1">'SUBSCRIBER BASE'!AC89*'MVLP INPUT'!$M115</f>
        <v>0</v>
      </c>
      <c r="AC134" s="494">
        <f ca="1">'SUBSCRIBER BASE'!AD89*'MVLP INPUT'!$M115</f>
        <v>0</v>
      </c>
      <c r="AD134" s="494">
        <f ca="1">'SUBSCRIBER BASE'!AE89*'MVLP INPUT'!$M115</f>
        <v>0</v>
      </c>
      <c r="AE134" s="494">
        <f ca="1">'SUBSCRIBER BASE'!AF89*'MVLP INPUT'!$M115</f>
        <v>0</v>
      </c>
      <c r="AF134" s="494">
        <f ca="1">'SUBSCRIBER BASE'!AG89*'MVLP INPUT'!$M115</f>
        <v>0</v>
      </c>
      <c r="AG134" s="494">
        <f ca="1">'SUBSCRIBER BASE'!AH89*'MVLP INPUT'!$M115</f>
        <v>0</v>
      </c>
      <c r="AH134" s="494">
        <f ca="1">'SUBSCRIBER BASE'!AI89*'MVLP INPUT'!$M115</f>
        <v>0</v>
      </c>
      <c r="AI134" s="494">
        <f ca="1">'SUBSCRIBER BASE'!AJ89*'MVLP INPUT'!$M115</f>
        <v>0</v>
      </c>
      <c r="AJ134" s="494">
        <f ca="1">'SUBSCRIBER BASE'!AK89*'MVLP INPUT'!$M115</f>
        <v>0</v>
      </c>
      <c r="AK134" s="494">
        <f ca="1">'SUBSCRIBER BASE'!AL89*'MVLP INPUT'!$M115</f>
        <v>0</v>
      </c>
      <c r="AL134" s="494">
        <f ca="1">'SUBSCRIBER BASE'!AM89*'MVLP INPUT'!$M115</f>
        <v>0</v>
      </c>
      <c r="AM134" s="494">
        <f ca="1">'SUBSCRIBER BASE'!AN89*'MVLP INPUT'!$M115</f>
        <v>0</v>
      </c>
      <c r="AN134" s="494">
        <f ca="1">'SUBSCRIBER BASE'!AO89*'MVLP INPUT'!$M115</f>
        <v>0</v>
      </c>
      <c r="AO134" s="494">
        <f ca="1">'SUBSCRIBER BASE'!AP89*'MVLP INPUT'!$M115</f>
        <v>0</v>
      </c>
      <c r="AP134" s="494">
        <f ca="1">'SUBSCRIBER BASE'!AQ89*'MVLP INPUT'!$M115</f>
        <v>0</v>
      </c>
      <c r="AQ134" s="494">
        <f ca="1">'SUBSCRIBER BASE'!AR89*'MVLP INPUT'!$M115</f>
        <v>0</v>
      </c>
      <c r="AR134" s="494">
        <f ca="1">'SUBSCRIBER BASE'!AS89*'MVLP INPUT'!$M115</f>
        <v>0</v>
      </c>
      <c r="AS134" s="494">
        <f ca="1">'SUBSCRIBER BASE'!AT89*'MVLP INPUT'!$M115</f>
        <v>0</v>
      </c>
      <c r="AT134" s="494">
        <f ca="1">'SUBSCRIBER BASE'!AU89*'MVLP INPUT'!$M115</f>
        <v>0</v>
      </c>
      <c r="AU134" s="494">
        <f ca="1">'SUBSCRIBER BASE'!AV89*'MVLP INPUT'!$M115</f>
        <v>0</v>
      </c>
      <c r="AV134" s="494">
        <f ca="1">'SUBSCRIBER BASE'!AW89*'MVLP INPUT'!$M115</f>
        <v>0</v>
      </c>
      <c r="AW134" s="494">
        <f ca="1">'SUBSCRIBER BASE'!AX89*'MVLP INPUT'!$M115</f>
        <v>0</v>
      </c>
      <c r="AX134" s="494">
        <f ca="1">'SUBSCRIBER BASE'!AY89*'MVLP INPUT'!$M115</f>
        <v>0</v>
      </c>
      <c r="AY134" s="494">
        <f ca="1">'SUBSCRIBER BASE'!AZ89*'MVLP INPUT'!$M115</f>
        <v>0</v>
      </c>
      <c r="AZ134" s="494">
        <f ca="1">'SUBSCRIBER BASE'!BA89*'MVLP INPUT'!$M115</f>
        <v>0</v>
      </c>
      <c r="BA134" s="494">
        <f ca="1">'SUBSCRIBER BASE'!BB89*'MVLP INPUT'!$M115</f>
        <v>0</v>
      </c>
      <c r="BB134" s="494">
        <f ca="1">'SUBSCRIBER BASE'!BC89*'MVLP INPUT'!$M115</f>
        <v>0</v>
      </c>
      <c r="BC134" s="494">
        <f ca="1">'SUBSCRIBER BASE'!BD89*'MVLP INPUT'!$M115</f>
        <v>0</v>
      </c>
      <c r="BD134" s="494">
        <f ca="1">'SUBSCRIBER BASE'!BE89*'MVLP INPUT'!$M115</f>
        <v>0</v>
      </c>
      <c r="BE134" s="494">
        <f ca="1">'SUBSCRIBER BASE'!BF89*'MVLP INPUT'!$M115</f>
        <v>0</v>
      </c>
      <c r="BF134" s="494">
        <f ca="1">'SUBSCRIBER BASE'!BG89*'MVLP INPUT'!$M115</f>
        <v>0</v>
      </c>
      <c r="BG134" s="494">
        <f ca="1">'SUBSCRIBER BASE'!BH89*'MVLP INPUT'!$M115</f>
        <v>0</v>
      </c>
      <c r="BH134" s="494">
        <f ca="1">'SUBSCRIBER BASE'!BI89*'MVLP INPUT'!$M115</f>
        <v>0</v>
      </c>
      <c r="BI134" s="494">
        <f ca="1">'SUBSCRIBER BASE'!BJ89*'MVLP INPUT'!$M115</f>
        <v>0</v>
      </c>
      <c r="BJ134" s="494">
        <f ca="1">'SUBSCRIBER BASE'!BK89*'MVLP INPUT'!$M115</f>
        <v>0</v>
      </c>
      <c r="BK134" s="494">
        <f ca="1">'SUBSCRIBER BASE'!BL89*'MVLP INPUT'!$M115</f>
        <v>0</v>
      </c>
      <c r="BL134" s="494">
        <f ca="1">'SUBSCRIBER BASE'!BM89*'MVLP INPUT'!$M115</f>
        <v>0</v>
      </c>
      <c r="BM134" s="494">
        <f ca="1">'SUBSCRIBER BASE'!BN89*'MVLP INPUT'!$M115</f>
        <v>0</v>
      </c>
      <c r="BN134" s="494">
        <f ca="1">'SUBSCRIBER BASE'!BO89*'MVLP INPUT'!$M115</f>
        <v>0</v>
      </c>
      <c r="BO134" s="494">
        <f ca="1">'SUBSCRIBER BASE'!BP89*'MVLP INPUT'!$M115</f>
        <v>0</v>
      </c>
      <c r="BP134" s="494">
        <f ca="1">'SUBSCRIBER BASE'!BQ89*'MVLP INPUT'!$M115</f>
        <v>0</v>
      </c>
      <c r="BQ134" s="494">
        <f ca="1">'SUBSCRIBER BASE'!BR89*'MVLP INPUT'!$M115</f>
        <v>0</v>
      </c>
      <c r="BR134" s="494">
        <f ca="1">'SUBSCRIBER BASE'!BS89*'MVLP INPUT'!$M115</f>
        <v>0</v>
      </c>
    </row>
    <row r="135" spans="2:71" s="19" customFormat="1" ht="25" customHeight="1">
      <c r="B135" s="183" t="s">
        <v>407</v>
      </c>
      <c r="C135" s="495">
        <v>0</v>
      </c>
      <c r="D135" s="495">
        <v>0</v>
      </c>
      <c r="E135" s="495">
        <v>0</v>
      </c>
      <c r="F135" s="495">
        <v>0</v>
      </c>
      <c r="G135" s="495">
        <v>0</v>
      </c>
      <c r="H135" s="495">
        <v>0</v>
      </c>
      <c r="I135" s="495">
        <f>SUM(I136:I145)</f>
        <v>0</v>
      </c>
      <c r="J135" s="495">
        <f t="shared" ref="J135:BQ135" si="227">SUM(J136:J145)</f>
        <v>0</v>
      </c>
      <c r="K135" s="495">
        <f t="shared" ca="1" si="227"/>
        <v>3944850</v>
      </c>
      <c r="L135" s="495">
        <f t="shared" ca="1" si="227"/>
        <v>7411923.3937499998</v>
      </c>
      <c r="M135" s="495">
        <f t="shared" ca="1" si="227"/>
        <v>11290436.121515626</v>
      </c>
      <c r="N135" s="495">
        <f t="shared" ca="1" si="227"/>
        <v>14805258.993276682</v>
      </c>
      <c r="O135" s="495">
        <f t="shared" ca="1" si="227"/>
        <v>18661720.464613251</v>
      </c>
      <c r="P135" s="495">
        <f t="shared" ca="1" si="227"/>
        <v>23879845.220905468</v>
      </c>
      <c r="Q135" s="495">
        <f t="shared" ca="1" si="227"/>
        <v>30673805.917208128</v>
      </c>
      <c r="R135" s="495">
        <f t="shared" ca="1" si="227"/>
        <v>37555957.290934876</v>
      </c>
      <c r="S135" s="495">
        <f t="shared" ca="1" si="227"/>
        <v>44709152.408946976</v>
      </c>
      <c r="T135" s="495">
        <f t="shared" ca="1" si="227"/>
        <v>50756666.127599128</v>
      </c>
      <c r="U135" s="495">
        <f t="shared" ca="1" si="227"/>
        <v>58178487.650015935</v>
      </c>
      <c r="V135" s="495">
        <f t="shared" ca="1" si="227"/>
        <v>66681828.230300091</v>
      </c>
      <c r="W135" s="495">
        <f t="shared" ca="1" si="227"/>
        <v>73217860.444148824</v>
      </c>
      <c r="X135" s="495">
        <f t="shared" ca="1" si="227"/>
        <v>79302091.889473513</v>
      </c>
      <c r="Y135" s="495">
        <f t="shared" ca="1" si="227"/>
        <v>87192079.642986551</v>
      </c>
      <c r="Z135" s="495">
        <f t="shared" ca="1" si="227"/>
        <v>94586677.786179617</v>
      </c>
      <c r="AA135" s="495">
        <f t="shared" ca="1" si="227"/>
        <v>103302157.85750757</v>
      </c>
      <c r="AB135" s="495">
        <f t="shared" ca="1" si="227"/>
        <v>116075756.45046067</v>
      </c>
      <c r="AC135" s="495">
        <f t="shared" ca="1" si="227"/>
        <v>133087275.8357601</v>
      </c>
      <c r="AD135" s="495">
        <f t="shared" ca="1" si="227"/>
        <v>149579912.54025891</v>
      </c>
      <c r="AE135" s="495">
        <f t="shared" ca="1" si="227"/>
        <v>165668113.31347775</v>
      </c>
      <c r="AF135" s="495">
        <f t="shared" ca="1" si="227"/>
        <v>177639501.83577341</v>
      </c>
      <c r="AG135" s="495">
        <f t="shared" ca="1" si="227"/>
        <v>191371700.38396096</v>
      </c>
      <c r="AH135" s="495">
        <f t="shared" ca="1" si="227"/>
        <v>205718709.86614031</v>
      </c>
      <c r="AI135" s="495">
        <f t="shared" ca="1" si="227"/>
        <v>214470389.63038844</v>
      </c>
      <c r="AJ135" s="495">
        <f t="shared" ca="1" si="227"/>
        <v>221055935.13290247</v>
      </c>
      <c r="AK135" s="495">
        <f t="shared" ca="1" si="227"/>
        <v>229455946.0236291</v>
      </c>
      <c r="AL135" s="495">
        <f t="shared" ca="1" si="227"/>
        <v>235891904.10145733</v>
      </c>
      <c r="AM135" s="495">
        <f t="shared" ca="1" si="227"/>
        <v>243247061.88799617</v>
      </c>
      <c r="AN135" s="495">
        <f t="shared" ca="1" si="227"/>
        <v>255151641.23627341</v>
      </c>
      <c r="AO135" s="495">
        <f t="shared" ca="1" si="227"/>
        <v>271448912.88764626</v>
      </c>
      <c r="AP135" s="495">
        <f t="shared" ca="1" si="227"/>
        <v>286066661.24525827</v>
      </c>
      <c r="AQ135" s="495">
        <f t="shared" ca="1" si="227"/>
        <v>299404663.0292598</v>
      </c>
      <c r="AR135" s="495">
        <f t="shared" ca="1" si="227"/>
        <v>307458236.94963253</v>
      </c>
      <c r="AS135" s="495">
        <f t="shared" ca="1" si="227"/>
        <v>317139988.49271518</v>
      </c>
      <c r="AT135" s="495">
        <f t="shared" ca="1" si="227"/>
        <v>327232318.73438913</v>
      </c>
      <c r="AU135" s="495">
        <f t="shared" ca="1" si="227"/>
        <v>331178334.548998</v>
      </c>
      <c r="AV135" s="495">
        <f t="shared" ca="1" si="227"/>
        <v>332833884.30218184</v>
      </c>
      <c r="AW135" s="495">
        <f t="shared" ca="1" si="227"/>
        <v>336443080.58372313</v>
      </c>
      <c r="AX135" s="495">
        <f t="shared" ca="1" si="227"/>
        <v>338103815.48261321</v>
      </c>
      <c r="AY135" s="495">
        <f t="shared" ca="1" si="227"/>
        <v>340828608.43220973</v>
      </c>
      <c r="AZ135" s="495">
        <f t="shared" ca="1" si="227"/>
        <v>348327985.23820585</v>
      </c>
      <c r="BA135" s="495">
        <f t="shared" ca="1" si="227"/>
        <v>360415505.40820283</v>
      </c>
      <c r="BB135" s="495">
        <f t="shared" ca="1" si="227"/>
        <v>370923972.38264984</v>
      </c>
      <c r="BC135" s="495">
        <f t="shared" ca="1" si="227"/>
        <v>380278254.1517694</v>
      </c>
      <c r="BD135" s="495">
        <f t="shared" ca="1" si="227"/>
        <v>384454151.96267474</v>
      </c>
      <c r="BE135" s="495">
        <f t="shared" ca="1" si="227"/>
        <v>390427231.88956386</v>
      </c>
      <c r="BF135" s="495">
        <f t="shared" ca="1" si="227"/>
        <v>396967954.27004498</v>
      </c>
      <c r="BG135" s="495">
        <f t="shared" ca="1" si="227"/>
        <v>397493779.04281652</v>
      </c>
      <c r="BH135" s="495">
        <f t="shared" ca="1" si="227"/>
        <v>395878025.96517026</v>
      </c>
      <c r="BI135" s="495">
        <f t="shared" ca="1" si="227"/>
        <v>396373383.34112036</v>
      </c>
      <c r="BJ135" s="495">
        <f t="shared" ca="1" si="227"/>
        <v>395063347.57975191</v>
      </c>
      <c r="BK135" s="495">
        <f t="shared" ca="1" si="227"/>
        <v>394961285.51765329</v>
      </c>
      <c r="BL135" s="495">
        <f t="shared" ca="1" si="227"/>
        <v>399774627.48764789</v>
      </c>
      <c r="BM135" s="495">
        <f t="shared" ca="1" si="227"/>
        <v>409308790.1562342</v>
      </c>
      <c r="BN135" s="495">
        <f t="shared" ca="1" si="227"/>
        <v>417386024.46413547</v>
      </c>
      <c r="BO135" s="495">
        <f t="shared" ca="1" si="227"/>
        <v>424426810.46819168</v>
      </c>
      <c r="BP135" s="495">
        <f t="shared" ca="1" si="227"/>
        <v>426399747.74448878</v>
      </c>
      <c r="BQ135" s="495">
        <f t="shared" ca="1" si="227"/>
        <v>430278762.98998636</v>
      </c>
      <c r="BR135" s="495">
        <f ca="1">SUM(BR136:BR145)</f>
        <v>434828641.08311623</v>
      </c>
      <c r="BS135" s="368"/>
    </row>
    <row r="136" spans="2:71" ht="25" customHeight="1" outlineLevel="1">
      <c r="B136" s="24" t="str">
        <f>B125</f>
        <v>MVLP1</v>
      </c>
      <c r="C136" s="498">
        <f>'SUBSCRIBER BASE'!C102*'MVLP INPUT'!$N106</f>
        <v>0</v>
      </c>
      <c r="D136" s="498">
        <f>'SUBSCRIBER BASE'!D102*'MVLP INPUT'!$N106</f>
        <v>0</v>
      </c>
      <c r="E136" s="498">
        <f>'SUBSCRIBER BASE'!E102*'MVLP INPUT'!$N106</f>
        <v>0</v>
      </c>
      <c r="F136" s="498">
        <f>'SUBSCRIBER BASE'!F102*'MVLP INPUT'!$N106</f>
        <v>0</v>
      </c>
      <c r="G136" s="498">
        <f>'SUBSCRIBER BASE'!G102*'MVLP INPUT'!$N106</f>
        <v>0</v>
      </c>
      <c r="H136" s="498">
        <f>'SUBSCRIBER BASE'!H102*'MVLP INPUT'!$N106</f>
        <v>0</v>
      </c>
      <c r="I136" s="498">
        <f>'SUBSCRIBER BASE'!I102*'MVLP INPUT'!$N106</f>
        <v>0</v>
      </c>
      <c r="J136" s="498">
        <f>'SUBSCRIBER BASE'!J102*'MVLP INPUT'!$N106</f>
        <v>0</v>
      </c>
      <c r="K136" s="498">
        <f ca="1">'SUBSCRIBER BASE'!L102*'MVLP INPUT'!$N106</f>
        <v>1538491.5</v>
      </c>
      <c r="L136" s="498">
        <f ca="1">'SUBSCRIBER BASE'!M102*'MVLP INPUT'!$N106</f>
        <v>2890816.4250000003</v>
      </c>
      <c r="M136" s="498">
        <f ca="1">'SUBSCRIBER BASE'!N102*'MVLP INPUT'!$N106</f>
        <v>4403762.8537499998</v>
      </c>
      <c r="N136" s="498">
        <f ca="1">'SUBSCRIBER BASE'!O102*'MVLP INPUT'!$N106</f>
        <v>5775169.9610625003</v>
      </c>
      <c r="O136" s="498">
        <f ca="1">'SUBSCRIBER BASE'!P102*'MVLP INPUT'!$N106</f>
        <v>7279800.963009377</v>
      </c>
      <c r="P136" s="498">
        <f ca="1">'SUBSCRIBER BASE'!Q102*'MVLP INPUT'!$N106</f>
        <v>9315666.9148589093</v>
      </c>
      <c r="Q136" s="498">
        <f ca="1">'SUBSCRIBER BASE'!R102*'MVLP INPUT'!$N106</f>
        <v>11966531.819115963</v>
      </c>
      <c r="R136" s="498">
        <f ca="1">'SUBSCRIBER BASE'!S102*'MVLP INPUT'!$N106</f>
        <v>14651750.978160163</v>
      </c>
      <c r="S136" s="498">
        <f ca="1">'SUBSCRIBER BASE'!T102*'MVLP INPUT'!$N106</f>
        <v>17443084.929252155</v>
      </c>
      <c r="T136" s="498">
        <f ca="1">'SUBSCRIBER BASE'!U102*'MVLP INPUT'!$N106</f>
        <v>19803540.182789549</v>
      </c>
      <c r="U136" s="498">
        <f ca="1">'SUBSCRIBER BASE'!V102*'MVLP INPUT'!$N106</f>
        <v>22700124.173650071</v>
      </c>
      <c r="V136" s="498">
        <f ca="1">'SUBSCRIBER BASE'!W102*'MVLP INPUT'!$N106</f>
        <v>26018680.214967567</v>
      </c>
      <c r="W136" s="498">
        <f ca="1">'SUBSCRIBER BASE'!X102*'MVLP INPUT'!$N106</f>
        <v>28570260.704219192</v>
      </c>
      <c r="X136" s="498">
        <f ca="1">'SUBSCRIBER BASE'!Y102*'MVLP INPUT'!$N106</f>
        <v>30945926.919008233</v>
      </c>
      <c r="Y136" s="498">
        <f ca="1">'SUBSCRIBER BASE'!Z102*'MVLP INPUT'!$N106</f>
        <v>34026026.323057823</v>
      </c>
      <c r="Z136" s="498">
        <f ca="1">'SUBSCRIBER BASE'!AA102*'MVLP INPUT'!$N106</f>
        <v>36913105.75690493</v>
      </c>
      <c r="AA136" s="498">
        <f ca="1">'SUBSCRIBER BASE'!AB102*'MVLP INPUT'!$N106</f>
        <v>40315401.469059683</v>
      </c>
      <c r="AB136" s="498">
        <f ca="1">'SUBSCRIBER BASE'!AC102*'MVLP INPUT'!$N106</f>
        <v>45300656.395606697</v>
      </c>
      <c r="AC136" s="498">
        <f ca="1">'SUBSCRIBER BASE'!AD102*'MVLP INPUT'!$N106</f>
        <v>51939280.075826362</v>
      </c>
      <c r="AD136" s="498">
        <f ca="1">'SUBSCRIBER BASE'!AE102*'MVLP INPUT'!$N106</f>
        <v>58376239.322035044</v>
      </c>
      <c r="AE136" s="498">
        <f ca="1">'SUBSCRIBER BASE'!AF102*'MVLP INPUT'!$N106</f>
        <v>64655863.855933294</v>
      </c>
      <c r="AF136" s="498">
        <f ca="1">'SUBSCRIBER BASE'!AG102*'MVLP INPUT'!$N106</f>
        <v>69330544.163136631</v>
      </c>
      <c r="AG136" s="498">
        <f ca="1">'SUBSCRIBER BASE'!AH102*'MVLP INPUT'!$N106</f>
        <v>74692027.704979807</v>
      </c>
      <c r="AH136" s="498">
        <f ca="1">'SUBSCRIBER BASE'!AI102*'MVLP INPUT'!$N106</f>
        <v>80293715.819730818</v>
      </c>
      <c r="AI136" s="498">
        <f ca="1">'SUBSCRIBER BASE'!AJ102*'MVLP INPUT'!$N106</f>
        <v>83713555.02874428</v>
      </c>
      <c r="AJ136" s="498">
        <f ca="1">'SUBSCRIBER BASE'!AK102*'MVLP INPUT'!$N106</f>
        <v>86288743.277307063</v>
      </c>
      <c r="AK136" s="498">
        <f ca="1">'SUBSCRIBER BASE'!AL102*'MVLP INPUT'!$N106</f>
        <v>89571393.613441706</v>
      </c>
      <c r="AL136" s="498">
        <f ca="1">'SUBSCRIBER BASE'!AM102*'MVLP INPUT'!$N106</f>
        <v>92088213.432769626</v>
      </c>
      <c r="AM136" s="498">
        <f ca="1">'SUBSCRIBER BASE'!AN102*'MVLP INPUT'!$N106</f>
        <v>94963411.761131138</v>
      </c>
      <c r="AN136" s="498">
        <f ca="1">'SUBSCRIBER BASE'!AO102*'MVLP INPUT'!$N106</f>
        <v>99612870.923074573</v>
      </c>
      <c r="AO136" s="498">
        <f ca="1">'SUBSCRIBER BASE'!AP102*'MVLP INPUT'!$N106</f>
        <v>105975838.62692085</v>
      </c>
      <c r="AP136" s="498">
        <f ca="1">'SUBSCRIBER BASE'!AQ102*'MVLP INPUT'!$N106</f>
        <v>111684045.19557482</v>
      </c>
      <c r="AQ136" s="498">
        <f ca="1">'SUBSCRIBER BASE'!AR102*'MVLP INPUT'!$N106</f>
        <v>116893776.18579608</v>
      </c>
      <c r="AR136" s="498">
        <f ca="1">'SUBSCRIBER BASE'!AS102*'MVLP INPUT'!$N106</f>
        <v>120042695.12650627</v>
      </c>
      <c r="AS136" s="498">
        <f ca="1">'SUBSCRIBER BASE'!AT102*'MVLP INPUT'!$N106</f>
        <v>123826606.12018096</v>
      </c>
      <c r="AT136" s="498">
        <f ca="1">'SUBSCRIBER BASE'!AU102*'MVLP INPUT'!$N106</f>
        <v>127770505.81417191</v>
      </c>
      <c r="AU136" s="498">
        <f ca="1">'SUBSCRIBER BASE'!AV102*'MVLP INPUT'!$N106</f>
        <v>129317631.52346332</v>
      </c>
      <c r="AV136" s="498">
        <f ca="1">'SUBSCRIBER BASE'!AW102*'MVLP INPUT'!$N106</f>
        <v>129971120.44729017</v>
      </c>
      <c r="AW136" s="498">
        <f ca="1">'SUBSCRIBER BASE'!AX102*'MVLP INPUT'!$N106</f>
        <v>131386323.67492566</v>
      </c>
      <c r="AX136" s="498">
        <f ca="1">'SUBSCRIBER BASE'!AY102*'MVLP INPUT'!$N106</f>
        <v>132041284.99117938</v>
      </c>
      <c r="AY136" s="498">
        <f ca="1">'SUBSCRIBER BASE'!AZ102*'MVLP INPUT'!$N106</f>
        <v>133111086.99162039</v>
      </c>
      <c r="AZ136" s="498">
        <f ca="1">'SUBSCRIBER BASE'!BA102*'MVLP INPUT'!$N106</f>
        <v>136042601.89203939</v>
      </c>
      <c r="BA136" s="498">
        <f ca="1">'SUBSCRIBER BASE'!BB102*'MVLP INPUT'!$N106</f>
        <v>140763552.04743743</v>
      </c>
      <c r="BB136" s="498">
        <f ca="1">'SUBSCRIBER BASE'!BC102*'MVLP INPUT'!$N106</f>
        <v>144868925.44506556</v>
      </c>
      <c r="BC136" s="498">
        <f ca="1">'SUBSCRIBER BASE'!BD102*'MVLP INPUT'!$N106</f>
        <v>148524319.42281228</v>
      </c>
      <c r="BD136" s="498">
        <f ca="1">'SUBSCRIBER BASE'!BE102*'MVLP INPUT'!$N106</f>
        <v>150160204.20167166</v>
      </c>
      <c r="BE136" s="498">
        <f ca="1">'SUBSCRIBER BASE'!BF102*'MVLP INPUT'!$N106</f>
        <v>152496762.24158806</v>
      </c>
      <c r="BF136" s="498">
        <f ca="1">'SUBSCRIBER BASE'!BG102*'MVLP INPUT'!$N106</f>
        <v>155054622.37950867</v>
      </c>
      <c r="BG136" s="498">
        <f ca="1">'SUBSCRIBER BASE'!BH102*'MVLP INPUT'!$N106</f>
        <v>155266586.76053324</v>
      </c>
      <c r="BH136" s="498">
        <f ca="1">'SUBSCRIBER BASE'!BI102*'MVLP INPUT'!$N106</f>
        <v>154643002.4225066</v>
      </c>
      <c r="BI136" s="498">
        <f ca="1">'SUBSCRIBER BASE'!BJ102*'MVLP INPUT'!$N106</f>
        <v>154842385.05138126</v>
      </c>
      <c r="BJ136" s="498">
        <f ca="1">'SUBSCRIBER BASE'!BK102*'MVLP INPUT'!$N106</f>
        <v>154337331.54881221</v>
      </c>
      <c r="BK136" s="498">
        <f ca="1">'SUBSCRIBER BASE'!BL102*'MVLP INPUT'!$N106</f>
        <v>154302951.97137159</v>
      </c>
      <c r="BL136" s="498">
        <f ca="1">'SUBSCRIBER BASE'!BM102*'MVLP INPUT'!$N106</f>
        <v>156185277.62280303</v>
      </c>
      <c r="BM136" s="498">
        <f ca="1">'SUBSCRIBER BASE'!BN102*'MVLP INPUT'!$N106</f>
        <v>159908847.74166286</v>
      </c>
      <c r="BN136" s="498">
        <f ca="1">'SUBSCRIBER BASE'!BO102*'MVLP INPUT'!$N106</f>
        <v>163064325.85457975</v>
      </c>
      <c r="BO136" s="498">
        <f ca="1">'SUBSCRIBER BASE'!BP102*'MVLP INPUT'!$N106</f>
        <v>165815585.31185076</v>
      </c>
      <c r="BP136" s="498">
        <f ca="1">'SUBSCRIBER BASE'!BQ102*'MVLP INPUT'!$N106</f>
        <v>166590591.54625821</v>
      </c>
      <c r="BQ136" s="498">
        <f ca="1">'SUBSCRIBER BASE'!BR102*'MVLP INPUT'!$N106</f>
        <v>168108664.71894529</v>
      </c>
      <c r="BR136" s="498">
        <f ca="1">'SUBSCRIBER BASE'!BS102*'MVLP INPUT'!$N106</f>
        <v>169888530.73299804</v>
      </c>
    </row>
    <row r="137" spans="2:71" ht="25" customHeight="1" outlineLevel="1">
      <c r="B137" s="24" t="str">
        <f>B126</f>
        <v>MVLP2</v>
      </c>
      <c r="C137" s="498">
        <f>'SUBSCRIBER BASE'!C103*'MVLP INPUT'!$N107</f>
        <v>0</v>
      </c>
      <c r="D137" s="498">
        <f>'SUBSCRIBER BASE'!D103*'MVLP INPUT'!$N107</f>
        <v>0</v>
      </c>
      <c r="E137" s="498">
        <f>'SUBSCRIBER BASE'!E103*'MVLP INPUT'!$N107</f>
        <v>0</v>
      </c>
      <c r="F137" s="498">
        <f>'SUBSCRIBER BASE'!F103*'MVLP INPUT'!$N107</f>
        <v>0</v>
      </c>
      <c r="G137" s="498">
        <f>'SUBSCRIBER BASE'!G103*'MVLP INPUT'!$N107</f>
        <v>0</v>
      </c>
      <c r="H137" s="498">
        <f>'SUBSCRIBER BASE'!H103*'MVLP INPUT'!$N107</f>
        <v>0</v>
      </c>
      <c r="I137" s="498">
        <f>'SUBSCRIBER BASE'!I103*'MVLP INPUT'!$N107</f>
        <v>0</v>
      </c>
      <c r="J137" s="498">
        <f>'SUBSCRIBER BASE'!J103*'MVLP INPUT'!$N107</f>
        <v>0</v>
      </c>
      <c r="K137" s="498">
        <f ca="1">'SUBSCRIBER BASE'!L103*'MVLP INPUT'!$N107</f>
        <v>946764</v>
      </c>
      <c r="L137" s="498">
        <f ca="1">'SUBSCRIBER BASE'!M103*'MVLP INPUT'!$N107</f>
        <v>1778997.3</v>
      </c>
      <c r="M137" s="498">
        <f ca="1">'SUBSCRIBER BASE'!N103*'MVLP INPUT'!$N107</f>
        <v>2710072.9350000001</v>
      </c>
      <c r="N137" s="498">
        <f ca="1">'SUBSCRIBER BASE'!O103*'MVLP INPUT'!$N107</f>
        <v>3554062.5382500002</v>
      </c>
      <c r="O137" s="498">
        <f ca="1">'SUBSCRIBER BASE'!P103*'MVLP INPUT'!$N107</f>
        <v>4480050.4113375004</v>
      </c>
      <c r="P137" s="498">
        <f ca="1">'SUBSCRIBER BASE'!Q103*'MVLP INPUT'!$N107</f>
        <v>5732982.3907706253</v>
      </c>
      <c r="Q137" s="498">
        <f ca="1">'SUBSCRIBER BASE'!R103*'MVLP INPUT'!$N107</f>
        <v>7364137.2712320937</v>
      </c>
      <c r="R137" s="498">
        <f ca="1">'SUBSCRIBER BASE'!S103*'MVLP INPUT'!$N107</f>
        <v>9016690.6576704886</v>
      </c>
      <c r="S137" s="498">
        <f ca="1">'SUBSCRIBER BASE'!T103*'MVLP INPUT'!$N107</f>
        <v>10734439.874786964</v>
      </c>
      <c r="T137" s="498">
        <f ca="1">'SUBSCRIBER BASE'!U103*'MVLP INPUT'!$N107</f>
        <v>12187049.381047616</v>
      </c>
      <c r="U137" s="498">
        <f ca="1">'SUBSCRIBER BASE'!V103*'MVLP INPUT'!$N107</f>
        <v>13969533.161995236</v>
      </c>
      <c r="V137" s="498">
        <f ca="1">'SUBSCRIBER BASE'!W103*'MVLP INPUT'!$N107</f>
        <v>16011643.503895473</v>
      </c>
      <c r="W137" s="498">
        <f ca="1">'SUBSCRIBER BASE'!X103*'MVLP INPUT'!$N107</f>
        <v>17581872.828700699</v>
      </c>
      <c r="X137" s="498">
        <f ca="1">'SUBSCRIBER BASE'!Y103*'MVLP INPUT'!$N107</f>
        <v>19043895.937265664</v>
      </c>
      <c r="Y137" s="498">
        <f ca="1">'SUBSCRIBER BASE'!Z103*'MVLP INPUT'!$N107</f>
        <v>20939362.64040238</v>
      </c>
      <c r="Z137" s="498">
        <f ca="1">'SUBSCRIBER BASE'!AA103*'MVLP INPUT'!$N107</f>
        <v>22715996.758382261</v>
      </c>
      <c r="AA137" s="498">
        <f ca="1">'SUBSCRIBER BASE'!AB103*'MVLP INPUT'!$N107</f>
        <v>24809771.920463149</v>
      </c>
      <c r="AB137" s="498">
        <f ca="1">'SUBSCRIBER BASE'!AC103*'MVLP INPUT'!$N107</f>
        <v>27877623.074439995</v>
      </c>
      <c r="AC137" s="498">
        <f ca="1">'SUBSCRIBER BASE'!AD103*'MVLP INPUT'!$N107</f>
        <v>31962965.170717992</v>
      </c>
      <c r="AD137" s="498">
        <f ca="1">'SUBSCRIBER BASE'!AE103*'MVLP INPUT'!$N107</f>
        <v>35924020.912182093</v>
      </c>
      <c r="AE137" s="498">
        <f ca="1">'SUBSCRIBER BASE'!AF103*'MVLP INPUT'!$N107</f>
        <v>39788462.866572984</v>
      </c>
      <c r="AF137" s="498">
        <f ca="1">'SUBSCRIBER BASE'!AG103*'MVLP INPUT'!$N107</f>
        <v>42665077.223244332</v>
      </c>
      <c r="AG137" s="498">
        <f ca="1">'SUBSCRIBER BASE'!AH103*'MVLP INPUT'!$N107</f>
        <v>45964445.362082116</v>
      </c>
      <c r="AH137" s="498">
        <f ca="1">'SUBSCRIBER BASE'!AI103*'MVLP INPUT'!$N107</f>
        <v>49411615.34397801</v>
      </c>
      <c r="AI137" s="498">
        <f ca="1">'SUBSCRIBER BASE'!AJ103*'MVLP INPUT'!$N107</f>
        <v>51516193.576779112</v>
      </c>
      <c r="AJ137" s="498">
        <f ca="1">'SUBSCRIBER BASE'!AK103*'MVLP INPUT'!$N107</f>
        <v>53100900.147940159</v>
      </c>
      <c r="AK137" s="498">
        <f ca="1">'SUBSCRIBER BASE'!AL103*'MVLP INPUT'!$N107</f>
        <v>55120935.890543155</v>
      </c>
      <c r="AL137" s="498">
        <f ca="1">'SUBSCRIBER BASE'!AM103*'MVLP INPUT'!$N107</f>
        <v>56669760.846015997</v>
      </c>
      <c r="AM137" s="498">
        <f ca="1">'SUBSCRIBER BASE'!AN103*'MVLP INPUT'!$N107</f>
        <v>58439175.803715199</v>
      </c>
      <c r="AN137" s="498">
        <f ca="1">'SUBSCRIBER BASE'!AO103*'MVLP INPUT'!$N107</f>
        <v>61300323.763529435</v>
      </c>
      <c r="AO137" s="498">
        <f ca="1">'SUBSCRIBER BASE'!AP103*'MVLP INPUT'!$N107</f>
        <v>65215958.075352974</v>
      </c>
      <c r="AP137" s="498">
        <f ca="1">'SUBSCRIBER BASE'!AQ103*'MVLP INPUT'!$N107</f>
        <v>68728814.421585321</v>
      </c>
      <c r="AQ137" s="498">
        <f ca="1">'SUBSCRIBER BASE'!AR103*'MVLP INPUT'!$N107</f>
        <v>71934677.450506061</v>
      </c>
      <c r="AR137" s="498">
        <f ca="1">'SUBSCRIBER BASE'!AS103*'MVLP INPUT'!$N107</f>
        <v>73872438.077980757</v>
      </c>
      <c r="AS137" s="498">
        <f ca="1">'SUBSCRIBER BASE'!AT103*'MVLP INPUT'!$N107</f>
        <v>76200998.174081713</v>
      </c>
      <c r="AT137" s="498">
        <f ca="1">'SUBSCRIBER BASE'!AU103*'MVLP INPUT'!$N107</f>
        <v>78628146.265377641</v>
      </c>
      <c r="AU137" s="498">
        <f ca="1">'SUBSCRIBER BASE'!AV103*'MVLP INPUT'!$N107</f>
        <v>79580116.452108741</v>
      </c>
      <c r="AV137" s="498">
        <f ca="1">'SUBSCRIBER BASE'!AW103*'MVLP INPUT'!$N107</f>
        <v>79982278.37950331</v>
      </c>
      <c r="AW137" s="498">
        <f ca="1">'SUBSCRIBER BASE'!AX103*'MVLP INPUT'!$N107</f>
        <v>80853103.46052815</v>
      </c>
      <c r="AX137" s="498">
        <f ca="1">'SUBSCRIBER BASE'!AY103*'MVLP INPUT'!$N107</f>
        <v>81256207.537501752</v>
      </c>
      <c r="AY137" s="498">
        <f ca="1">'SUBSCRIBER BASE'!AZ103*'MVLP INPUT'!$N107</f>
        <v>81914428.910626665</v>
      </c>
      <c r="AZ137" s="498">
        <f ca="1">'SUBSCRIBER BASE'!BA103*'MVLP INPUT'!$N107</f>
        <v>83718425.715095341</v>
      </c>
      <c r="BA137" s="498">
        <f ca="1">'SUBSCRIBER BASE'!BB103*'MVLP INPUT'!$N107</f>
        <v>86623697.429340571</v>
      </c>
      <c r="BB137" s="498">
        <f ca="1">'SUBSCRIBER BASE'!BC103*'MVLP INPUT'!$N107</f>
        <v>89150049.057873547</v>
      </c>
      <c r="BC137" s="498">
        <f ca="1">'SUBSCRIBER BASE'!BD103*'MVLP INPUT'!$N107</f>
        <v>91399441.854979873</v>
      </c>
      <c r="BD137" s="498">
        <f ca="1">'SUBSCRIBER BASE'!BE103*'MVLP INPUT'!$N107</f>
        <v>92406230.512230873</v>
      </c>
      <c r="BE137" s="498">
        <f ca="1">'SUBSCRIBER BASE'!BF103*'MVLP INPUT'!$N107</f>
        <v>93844081.486619323</v>
      </c>
      <c r="BF137" s="498">
        <f ca="1">'SUBSCRIBER BASE'!BG103*'MVLP INPUT'!$N107</f>
        <v>95418119.912288368</v>
      </c>
      <c r="BG137" s="498">
        <f ca="1">'SUBSCRIBER BASE'!BH103*'MVLP INPUT'!$N107</f>
        <v>95548581.666673943</v>
      </c>
      <c r="BH137" s="498">
        <f ca="1">'SUBSCRIBER BASE'!BI103*'MVLP INPUT'!$N107</f>
        <v>95164891.833340257</v>
      </c>
      <c r="BI137" s="498">
        <f ca="1">'SUBSCRIBER BASE'!BJ103*'MVLP INPUT'!$N107</f>
        <v>95287640.491673246</v>
      </c>
      <c r="BJ137" s="498">
        <f ca="1">'SUBSCRIBER BASE'!BK103*'MVLP INPUT'!$N107</f>
        <v>94976820.717089579</v>
      </c>
      <c r="BK137" s="498">
        <f ca="1">'SUBSCRIBER BASE'!BL103*'MVLP INPUT'!$N107</f>
        <v>94955730.681235105</v>
      </c>
      <c r="BL137" s="498">
        <f ca="1">'SUBSCRIBER BASE'!BM103*'MVLP INPUT'!$N107</f>
        <v>96114164.897173345</v>
      </c>
      <c r="BM137" s="498">
        <f ca="1">'SUBSCRIBER BASE'!BN103*'MVLP INPUT'!$N107</f>
        <v>98405501.902314678</v>
      </c>
      <c r="BN137" s="498">
        <f ca="1">'SUBSCRIBER BASE'!BO103*'MVLP INPUT'!$N107</f>
        <v>100347315.05719894</v>
      </c>
      <c r="BO137" s="498">
        <f ca="1">'SUBSCRIBER BASE'!BP103*'MVLP INPUT'!$N107</f>
        <v>102040529.30433901</v>
      </c>
      <c r="BP137" s="498">
        <f ca="1">'SUBSCRIBER BASE'!BQ103*'MVLP INPUT'!$N107</f>
        <v>102517431.08912206</v>
      </c>
      <c r="BQ137" s="498">
        <f ca="1">'SUBSCRIBER BASE'!BR103*'MVLP INPUT'!$N107</f>
        <v>103451672.78466596</v>
      </c>
      <c r="BR137" s="498">
        <f ca="1">'SUBSCRIBER BASE'!BS103*'MVLP INPUT'!$N107</f>
        <v>104546848.89543265</v>
      </c>
    </row>
    <row r="138" spans="2:71" ht="25" customHeight="1" outlineLevel="1">
      <c r="B138" s="24" t="str">
        <f>B127</f>
        <v>MVLP3</v>
      </c>
      <c r="C138" s="498">
        <f>'SUBSCRIBER BASE'!C104*'MVLP INPUT'!$N108</f>
        <v>0</v>
      </c>
      <c r="D138" s="498">
        <f>'SUBSCRIBER BASE'!D104*'MVLP INPUT'!$N108</f>
        <v>0</v>
      </c>
      <c r="E138" s="498">
        <f>'SUBSCRIBER BASE'!E104*'MVLP INPUT'!$N108</f>
        <v>0</v>
      </c>
      <c r="F138" s="498">
        <f>'SUBSCRIBER BASE'!F104*'MVLP INPUT'!$N108</f>
        <v>0</v>
      </c>
      <c r="G138" s="498">
        <f>'SUBSCRIBER BASE'!G104*'MVLP INPUT'!$N108</f>
        <v>0</v>
      </c>
      <c r="H138" s="498">
        <f>'SUBSCRIBER BASE'!H104*'MVLP INPUT'!$N108</f>
        <v>0</v>
      </c>
      <c r="I138" s="498">
        <f>'SUBSCRIBER BASE'!I104*'MVLP INPUT'!$N108</f>
        <v>0</v>
      </c>
      <c r="J138" s="498">
        <f>'SUBSCRIBER BASE'!J104*'MVLP INPUT'!$N108</f>
        <v>0</v>
      </c>
      <c r="K138" s="498">
        <f ca="1">'SUBSCRIBER BASE'!L104*'MVLP INPUT'!$N108</f>
        <v>631176</v>
      </c>
      <c r="L138" s="498">
        <f ca="1">'SUBSCRIBER BASE'!M104*'MVLP INPUT'!$N108</f>
        <v>1185925.95</v>
      </c>
      <c r="M138" s="498">
        <f ca="1">'SUBSCRIBER BASE'!N104*'MVLP INPUT'!$N108</f>
        <v>1806574.4025000001</v>
      </c>
      <c r="N138" s="498">
        <f ca="1">'SUBSCRIBER BASE'!O104*'MVLP INPUT'!$N108</f>
        <v>2369096.6823749999</v>
      </c>
      <c r="O138" s="498">
        <f ca="1">'SUBSCRIBER BASE'!P104*'MVLP INPUT'!$N108</f>
        <v>2986508.0982562499</v>
      </c>
      <c r="P138" s="498">
        <f ca="1">'SUBSCRIBER BASE'!Q104*'MVLP INPUT'!$N108</f>
        <v>3821661.1933434377</v>
      </c>
      <c r="Q138" s="498">
        <f ca="1">'SUBSCRIBER BASE'!R104*'MVLP INPUT'!$N108</f>
        <v>4909186.3836762663</v>
      </c>
      <c r="R138" s="498">
        <f ca="1">'SUBSCRIBER BASE'!S104*'MVLP INPUT'!$N108</f>
        <v>6010828.3144924529</v>
      </c>
      <c r="S138" s="498">
        <f ca="1">'SUBSCRIBER BASE'!T104*'MVLP INPUT'!$N108</f>
        <v>7156009.3987678299</v>
      </c>
      <c r="T138" s="498">
        <f ca="1">'SUBSCRIBER BASE'!U104*'MVLP INPUT'!$N108</f>
        <v>8124285.4288294381</v>
      </c>
      <c r="U138" s="498">
        <f ca="1">'SUBSCRIBER BASE'!V104*'MVLP INPUT'!$N108</f>
        <v>9312700.9073879663</v>
      </c>
      <c r="V138" s="498">
        <f ca="1">'SUBSCRIBER BASE'!W104*'MVLP INPUT'!$N108</f>
        <v>10674268.362018568</v>
      </c>
      <c r="W138" s="498">
        <f ca="1">'SUBSCRIBER BASE'!X104*'MVLP INPUT'!$N108</f>
        <v>11721095.94391764</v>
      </c>
      <c r="X138" s="498">
        <f ca="1">'SUBSCRIBER BASE'!Y104*'MVLP INPUT'!$N108</f>
        <v>12695641.146721758</v>
      </c>
      <c r="Y138" s="498">
        <f ca="1">'SUBSCRIBER BASE'!Z104*'MVLP INPUT'!$N108</f>
        <v>13959155.58938567</v>
      </c>
      <c r="Z138" s="498">
        <f ca="1">'SUBSCRIBER BASE'!AA104*'MVLP INPUT'!$N108</f>
        <v>15143671.559916385</v>
      </c>
      <c r="AA138" s="498">
        <f ca="1">'SUBSCRIBER BASE'!AB104*'MVLP INPUT'!$N108</f>
        <v>16539465.731920565</v>
      </c>
      <c r="AB138" s="498">
        <f ca="1">'SUBSCRIBER BASE'!AC104*'MVLP INPUT'!$N108</f>
        <v>18584646.695324536</v>
      </c>
      <c r="AC138" s="498">
        <f ca="1">'SUBSCRIBER BASE'!AD104*'MVLP INPUT'!$N108</f>
        <v>21308085.360558309</v>
      </c>
      <c r="AD138" s="498">
        <f ca="1">'SUBSCRIBER BASE'!AE104*'MVLP INPUT'!$N108</f>
        <v>23948889.342530392</v>
      </c>
      <c r="AE138" s="498">
        <f ca="1">'SUBSCRIBER BASE'!AF104*'MVLP INPUT'!$N108</f>
        <v>26525062.375403874</v>
      </c>
      <c r="AF138" s="498">
        <f ca="1">'SUBSCRIBER BASE'!AG104*'MVLP INPUT'!$N108</f>
        <v>28442906.50663368</v>
      </c>
      <c r="AG138" s="498">
        <f ca="1">'SUBSCRIBER BASE'!AH104*'MVLP INPUT'!$N108</f>
        <v>30642436.931301996</v>
      </c>
      <c r="AH138" s="498">
        <f ca="1">'SUBSCRIBER BASE'!AI104*'MVLP INPUT'!$N108</f>
        <v>32940504.334736891</v>
      </c>
      <c r="AI138" s="498">
        <f ca="1">'SUBSCRIBER BASE'!AJ104*'MVLP INPUT'!$N108</f>
        <v>34343585.118000045</v>
      </c>
      <c r="AJ138" s="498">
        <f ca="1">'SUBSCRIBER BASE'!AK104*'MVLP INPUT'!$N108</f>
        <v>35400155.612100042</v>
      </c>
      <c r="AK138" s="498">
        <f ca="1">'SUBSCRIBER BASE'!AL104*'MVLP INPUT'!$N108</f>
        <v>36747012.831495047</v>
      </c>
      <c r="AL138" s="498">
        <f ca="1">'SUBSCRIBER BASE'!AM104*'MVLP INPUT'!$N108</f>
        <v>37779648.939920291</v>
      </c>
      <c r="AM138" s="498">
        <f ca="1">'SUBSCRIBER BASE'!AN104*'MVLP INPUT'!$N108</f>
        <v>38959196.242924273</v>
      </c>
      <c r="AN138" s="498">
        <f ca="1">'SUBSCRIBER BASE'!AO104*'MVLP INPUT'!$N108</f>
        <v>40866785.430778056</v>
      </c>
      <c r="AO138" s="498">
        <f ca="1">'SUBSCRIBER BASE'!AP104*'MVLP INPUT'!$N108</f>
        <v>43477285.409239151</v>
      </c>
      <c r="AP138" s="498">
        <f ca="1">'SUBSCRIBER BASE'!AQ104*'MVLP INPUT'!$N108</f>
        <v>45819190.638777196</v>
      </c>
      <c r="AQ138" s="498">
        <f ca="1">'SUBSCRIBER BASE'!AR104*'MVLP INPUT'!$N108</f>
        <v>47956433.606838331</v>
      </c>
      <c r="AR138" s="498">
        <f ca="1">'SUBSCRIBER BASE'!AS104*'MVLP INPUT'!$N108</f>
        <v>49248347.176496416</v>
      </c>
      <c r="AS138" s="498">
        <f ca="1">'SUBSCRIBER BASE'!AT104*'MVLP INPUT'!$N108</f>
        <v>50800790.067671597</v>
      </c>
      <c r="AT138" s="498">
        <f ca="1">'SUBSCRIBER BASE'!AU104*'MVLP INPUT'!$N108</f>
        <v>52418882.564288013</v>
      </c>
      <c r="AU138" s="498">
        <f ca="1">'SUBSCRIBER BASE'!AV104*'MVLP INPUT'!$N108</f>
        <v>53053523.436073616</v>
      </c>
      <c r="AV138" s="498">
        <f ca="1">'SUBSCRIBER BASE'!AW104*'MVLP INPUT'!$N108</f>
        <v>53321553.514269933</v>
      </c>
      <c r="AW138" s="498">
        <f ca="1">'SUBSCRIBER BASE'!AX104*'MVLP INPUT'!$N108</f>
        <v>53902174.088556439</v>
      </c>
      <c r="AX138" s="498">
        <f ca="1">'SUBSCRIBER BASE'!AY104*'MVLP INPUT'!$N108</f>
        <v>54170904.88412863</v>
      </c>
      <c r="AY138" s="498">
        <f ca="1">'SUBSCRIBER BASE'!AZ104*'MVLP INPUT'!$N108</f>
        <v>54609786.389922194</v>
      </c>
      <c r="AZ138" s="498">
        <f ca="1">'SUBSCRIBER BASE'!BA104*'MVLP INPUT'!$N108</f>
        <v>55812442.570426084</v>
      </c>
      <c r="BA138" s="498">
        <f ca="1">'SUBSCRIBER BASE'!BB104*'MVLP INPUT'!$N108</f>
        <v>57749137.941904783</v>
      </c>
      <c r="BB138" s="498">
        <f ca="1">'SUBSCRIBER BASE'!BC104*'MVLP INPUT'!$N108</f>
        <v>59433372.04480955</v>
      </c>
      <c r="BC138" s="498">
        <f ca="1">'SUBSCRIBER BASE'!BD104*'MVLP INPUT'!$N108</f>
        <v>60933039.19256907</v>
      </c>
      <c r="BD138" s="498">
        <f ca="1">'SUBSCRIBER BASE'!BE104*'MVLP INPUT'!$N108</f>
        <v>61604083.232940614</v>
      </c>
      <c r="BE138" s="498">
        <f ca="1">'SUBSCRIBER BASE'!BF104*'MVLP INPUT'!$N108</f>
        <v>62562581.821293578</v>
      </c>
      <c r="BF138" s="498">
        <f ca="1">'SUBSCRIBER BASE'!BG104*'MVLP INPUT'!$N108</f>
        <v>63611875.480228893</v>
      </c>
      <c r="BG138" s="498">
        <f ca="1">'SUBSCRIBER BASE'!BH104*'MVLP INPUT'!$N108</f>
        <v>63698787.956217453</v>
      </c>
      <c r="BH138" s="498">
        <f ca="1">'SUBSCRIBER BASE'!BI104*'MVLP INPUT'!$N108</f>
        <v>63443008.058406577</v>
      </c>
      <c r="BI138" s="498">
        <f ca="1">'SUBSCRIBER BASE'!BJ104*'MVLP INPUT'!$N108</f>
        <v>63524925.405486256</v>
      </c>
      <c r="BJ138" s="498">
        <f ca="1">'SUBSCRIBER BASE'!BK104*'MVLP INPUT'!$N108</f>
        <v>63317720.635211945</v>
      </c>
      <c r="BK138" s="498">
        <f ca="1">'SUBSCRIBER BASE'!BL104*'MVLP INPUT'!$N108</f>
        <v>63303596.353451341</v>
      </c>
      <c r="BL138" s="498">
        <f ca="1">'SUBSCRIBER BASE'!BM104*'MVLP INPUT'!$N108</f>
        <v>64075897.035778776</v>
      </c>
      <c r="BM138" s="498">
        <f ca="1">'SUBSCRIBER BASE'!BN104*'MVLP INPUT'!$N108</f>
        <v>65603537.933989838</v>
      </c>
      <c r="BN138" s="498">
        <f ca="1">'SUBSCRIBER BASE'!BO104*'MVLP INPUT'!$N108</f>
        <v>66898086.53729035</v>
      </c>
      <c r="BO138" s="498">
        <f ca="1">'SUBSCRIBER BASE'!BP104*'MVLP INPUT'!$N108</f>
        <v>68026902.210425839</v>
      </c>
      <c r="BP138" s="498">
        <f ca="1">'SUBSCRIBER BASE'!BQ104*'MVLP INPUT'!$N108</f>
        <v>68344770.349904537</v>
      </c>
      <c r="BQ138" s="498">
        <f ca="1">'SUBSCRIBER BASE'!BR104*'MVLP INPUT'!$N108</f>
        <v>68967535.082409307</v>
      </c>
      <c r="BR138" s="498">
        <f ca="1">'SUBSCRIBER BASE'!BS104*'MVLP INPUT'!$N108</f>
        <v>69697664.828288838</v>
      </c>
    </row>
    <row r="139" spans="2:71" ht="25" customHeight="1" outlineLevel="1">
      <c r="B139" s="24" t="str">
        <f>B128</f>
        <v>MVLP4</v>
      </c>
      <c r="C139" s="498">
        <f>'SUBSCRIBER BASE'!C105*'MVLP INPUT'!$N109</f>
        <v>0</v>
      </c>
      <c r="D139" s="498">
        <f>'SUBSCRIBER BASE'!D105*'MVLP INPUT'!$N109</f>
        <v>0</v>
      </c>
      <c r="E139" s="498">
        <f>'SUBSCRIBER BASE'!E105*'MVLP INPUT'!$N109</f>
        <v>0</v>
      </c>
      <c r="F139" s="498">
        <f>'SUBSCRIBER BASE'!F105*'MVLP INPUT'!$N109</f>
        <v>0</v>
      </c>
      <c r="G139" s="498">
        <f>'SUBSCRIBER BASE'!G105*'MVLP INPUT'!$N109</f>
        <v>0</v>
      </c>
      <c r="H139" s="498">
        <f>'SUBSCRIBER BASE'!H105*'MVLP INPUT'!$N109</f>
        <v>0</v>
      </c>
      <c r="I139" s="498">
        <f>'SUBSCRIBER BASE'!I105*'MVLP INPUT'!$N109</f>
        <v>0</v>
      </c>
      <c r="J139" s="498">
        <f>'SUBSCRIBER BASE'!J105*'MVLP INPUT'!$N109</f>
        <v>0</v>
      </c>
      <c r="K139" s="498">
        <f ca="1">'SUBSCRIBER BASE'!L105*'MVLP INPUT'!$N109</f>
        <v>315588</v>
      </c>
      <c r="L139" s="498">
        <f ca="1">'SUBSCRIBER BASE'!M105*'MVLP INPUT'!$N109</f>
        <v>593071.35</v>
      </c>
      <c r="M139" s="498">
        <f ca="1">'SUBSCRIBER BASE'!N105*'MVLP INPUT'!$N109</f>
        <v>903498.53249999986</v>
      </c>
      <c r="N139" s="498">
        <f ca="1">'SUBSCRIBER BASE'!O105*'MVLP INPUT'!$N109</f>
        <v>1184749.1058749999</v>
      </c>
      <c r="O139" s="498">
        <f ca="1">'SUBSCRIBER BASE'!P105*'MVLP INPUT'!$N109</f>
        <v>1493336.4005812497</v>
      </c>
      <c r="P139" s="498">
        <f ca="1">'SUBSCRIBER BASE'!Q105*'MVLP INPUT'!$N109</f>
        <v>1910908.8305521875</v>
      </c>
      <c r="Q139" s="498">
        <f ca="1">'SUBSCRIBER BASE'!R105*'MVLP INPUT'!$N109</f>
        <v>2454559.139024578</v>
      </c>
      <c r="R139" s="498">
        <f ca="1">'SUBSCRIBER BASE'!S105*'MVLP INPUT'!$N109</f>
        <v>3005490.1820733491</v>
      </c>
      <c r="S139" s="498">
        <f ca="1">'SUBSCRIBER BASE'!T105*'MVLP INPUT'!$N109</f>
        <v>3578076.9229696817</v>
      </c>
      <c r="T139" s="498">
        <f ca="1">'SUBSCRIBER BASE'!U105*'MVLP INPUT'!$N109</f>
        <v>4062211.3268211973</v>
      </c>
      <c r="U139" s="498">
        <f ca="1">'SUBSCRIBER BASE'!V105*'MVLP INPUT'!$N109</f>
        <v>4656307.2604801375</v>
      </c>
      <c r="V139" s="498">
        <f ca="1">'SUBSCRIBER BASE'!W105*'MVLP INPUT'!$N109</f>
        <v>5337093.14745613</v>
      </c>
      <c r="W139" s="498">
        <f ca="1">'SUBSCRIBER BASE'!X105*'MVLP INPUT'!$N109</f>
        <v>5860508.9900833238</v>
      </c>
      <c r="X139" s="498">
        <f ca="1">'SUBSCRIBER BASE'!Y105*'MVLP INPUT'!$N109</f>
        <v>6347783.5405791579</v>
      </c>
      <c r="Y139" s="498">
        <f ca="1">'SUBSCRIBER BASE'!Z105*'MVLP INPUT'!$N109</f>
        <v>6979542.6135502001</v>
      </c>
      <c r="Z139" s="498">
        <f ca="1">'SUBSCRIBER BASE'!AA105*'MVLP INPUT'!$N109</f>
        <v>7571693.9828726901</v>
      </c>
      <c r="AA139" s="498">
        <f ca="1">'SUBSCRIBER BASE'!AB105*'MVLP INPUT'!$N109</f>
        <v>8269706.533729055</v>
      </c>
      <c r="AB139" s="498">
        <f ca="1">'SUBSCRIBER BASE'!AC105*'MVLP INPUT'!$N109</f>
        <v>9292406.7070426028</v>
      </c>
      <c r="AC139" s="498">
        <f ca="1">'SUBSCRIBER BASE'!AD105*'MVLP INPUT'!$N109</f>
        <v>10654121.871690473</v>
      </c>
      <c r="AD139" s="498">
        <f ca="1">'SUBSCRIBER BASE'!AE105*'MVLP INPUT'!$N109</f>
        <v>11974411.528105948</v>
      </c>
      <c r="AE139" s="498">
        <f ca="1">'SUBSCRIBER BASE'!AF105*'MVLP INPUT'!$N109</f>
        <v>13262499.701700652</v>
      </c>
      <c r="AF139" s="498">
        <f ca="1">'SUBSCRIBER BASE'!AG105*'MVLP INPUT'!$N109</f>
        <v>14221314.966615621</v>
      </c>
      <c r="AG139" s="498">
        <f ca="1">'SUBSCRIBER BASE'!AH105*'MVLP INPUT'!$N109</f>
        <v>15321195.46828484</v>
      </c>
      <c r="AH139" s="498">
        <f ca="1">'SUBSCRIBER BASE'!AI105*'MVLP INPUT'!$N109</f>
        <v>16470338.694870599</v>
      </c>
      <c r="AI139" s="498">
        <f ca="1">'SUBSCRIBER BASE'!AJ105*'MVLP INPUT'!$N109</f>
        <v>17171874.760127068</v>
      </c>
      <c r="AJ139" s="498">
        <f ca="1">'SUBSCRIBER BASE'!AK105*'MVLP INPUT'!$N109</f>
        <v>17700047.522120714</v>
      </c>
      <c r="AK139" s="498">
        <f ca="1">'SUBSCRIBER BASE'!AL105*'MVLP INPUT'!$N109</f>
        <v>18373477.646014679</v>
      </c>
      <c r="AL139" s="498">
        <f ca="1">'SUBSCRIBER BASE'!AM105*'MVLP INPUT'!$N109</f>
        <v>18889688.763713945</v>
      </c>
      <c r="AM139" s="498">
        <f ca="1">'SUBSCRIBER BASE'!AN105*'MVLP INPUT'!$N109</f>
        <v>19479577.575528249</v>
      </c>
      <c r="AN139" s="498">
        <f ca="1">'SUBSCRIBER BASE'!AO105*'MVLP INPUT'!$N109</f>
        <v>20433373.196751837</v>
      </c>
      <c r="AO139" s="498">
        <f ca="1">'SUBSCRIBER BASE'!AP105*'MVLP INPUT'!$N109</f>
        <v>21738515.786914244</v>
      </c>
      <c r="AP139" s="498">
        <f ca="1">'SUBSCRIBER BASE'!AQ105*'MVLP INPUT'!$N109</f>
        <v>22909474.747568533</v>
      </c>
      <c r="AQ139" s="498">
        <f ca="1">'SUBSCRIBER BASE'!AR105*'MVLP INPUT'!$N109</f>
        <v>23978102.260190107</v>
      </c>
      <c r="AR139" s="498">
        <f ca="1">'SUBSCRIBER BASE'!AS105*'MVLP INPUT'!$N109</f>
        <v>24623956.397180602</v>
      </c>
      <c r="AS139" s="498">
        <f ca="1">'SUBSCRIBER BASE'!AT105*'MVLP INPUT'!$N109</f>
        <v>25400080.327321574</v>
      </c>
      <c r="AT139" s="498">
        <f ca="1">'SUBSCRIBER BASE'!AU105*'MVLP INPUT'!$N109</f>
        <v>26209142.310955495</v>
      </c>
      <c r="AU139" s="498">
        <f ca="1">'SUBSCRIBER BASE'!AV105*'MVLP INPUT'!$N109</f>
        <v>26526477.695407718</v>
      </c>
      <c r="AV139" s="498">
        <f ca="1">'SUBSCRIBER BASE'!AW105*'MVLP INPUT'!$N109</f>
        <v>26660615.310637332</v>
      </c>
      <c r="AW139" s="498">
        <f ca="1">'SUBSCRIBER BASE'!AX105*'MVLP INPUT'!$N109</f>
        <v>26950825.295105468</v>
      </c>
      <c r="AX139" s="498">
        <f ca="1">'SUBSCRIBER BASE'!AY105*'MVLP INPUT'!$N109</f>
        <v>27085203.780350193</v>
      </c>
      <c r="AY139" s="498">
        <f ca="1">'SUBSCRIBER BASE'!AZ105*'MVLP INPUT'!$N109</f>
        <v>27304548.591332685</v>
      </c>
      <c r="AZ139" s="498">
        <f ca="1">'SUBSCRIBER BASE'!BA105*'MVLP INPUT'!$N109</f>
        <v>27905893.911766052</v>
      </c>
      <c r="BA139" s="498">
        <f ca="1">'SUBSCRIBER BASE'!BB105*'MVLP INPUT'!$N109</f>
        <v>28874257.966177754</v>
      </c>
      <c r="BB139" s="498">
        <f ca="1">'SUBSCRIBER BASE'!BC105*'MVLP INPUT'!$N109</f>
        <v>29716390.567868866</v>
      </c>
      <c r="BC139" s="498">
        <f ca="1">'SUBSCRIBER BASE'!BD105*'MVLP INPUT'!$N109</f>
        <v>30466130.539475422</v>
      </c>
      <c r="BD139" s="498">
        <f ca="1">'SUBSCRIBER BASE'!BE105*'MVLP INPUT'!$N109</f>
        <v>30801672.01250165</v>
      </c>
      <c r="BE139" s="498">
        <f ca="1">'SUBSCRIBER BASE'!BF105*'MVLP INPUT'!$N109</f>
        <v>31281048.16187657</v>
      </c>
      <c r="BF139" s="498">
        <f ca="1">'SUBSCRIBER BASE'!BG105*'MVLP INPUT'!$N109</f>
        <v>31805815.503782738</v>
      </c>
      <c r="BG139" s="498">
        <f ca="1">'SUBSCRIBER BASE'!BH105*'MVLP INPUT'!$N109</f>
        <v>31849386.228593599</v>
      </c>
      <c r="BH139" s="498">
        <f ca="1">'SUBSCRIBER BASE'!BI105*'MVLP INPUT'!$N109</f>
        <v>31721496.667163923</v>
      </c>
      <c r="BI139" s="498">
        <f ca="1">'SUBSCRIBER BASE'!BJ105*'MVLP INPUT'!$N109</f>
        <v>31762347.333805725</v>
      </c>
      <c r="BJ139" s="498">
        <f ca="1">'SUBSCRIBER BASE'!BK105*'MVLP INPUT'!$N109</f>
        <v>31658750.717115439</v>
      </c>
      <c r="BK139" s="498">
        <f ca="1">'SUBSCRIBER BASE'!BL105*'MVLP INPUT'!$N109</f>
        <v>31651802.431259666</v>
      </c>
      <c r="BL139" s="498">
        <f ca="1">'SUBSCRIBER BASE'!BM105*'MVLP INPUT'!$N109</f>
        <v>32037952.559696682</v>
      </c>
      <c r="BM139" s="498">
        <f ca="1">'SUBSCRIBER BASE'!BN105*'MVLP INPUT'!$N109</f>
        <v>32801664.431711845</v>
      </c>
      <c r="BN139" s="498">
        <f ca="1">'SUBSCRIBER BASE'!BO105*'MVLP INPUT'!$N109</f>
        <v>33448943.960126255</v>
      </c>
      <c r="BO139" s="498">
        <f ca="1">'SUBSCRIBER BASE'!BP105*'MVLP INPUT'!$N109</f>
        <v>34013356.762119941</v>
      </c>
      <c r="BP139" s="498">
        <f ca="1">'SUBSCRIBER BASE'!BQ105*'MVLP INPUT'!$N109</f>
        <v>34172403.924013942</v>
      </c>
      <c r="BQ139" s="498">
        <f ca="1">'SUBSCRIBER BASE'!BR105*'MVLP INPUT'!$N109</f>
        <v>34483893.727813244</v>
      </c>
      <c r="BR139" s="498">
        <f ca="1">'SUBSCRIBER BASE'!BS105*'MVLP INPUT'!$N109</f>
        <v>34848952.291422583</v>
      </c>
    </row>
    <row r="140" spans="2:71" ht="25" customHeight="1" outlineLevel="1">
      <c r="B140" s="24" t="str">
        <f t="shared" ref="B140:B144" si="228">B129</f>
        <v>MVLP5</v>
      </c>
      <c r="C140" s="498">
        <f>'SUBSCRIBER BASE'!C106*'MVLP INPUT'!$N110</f>
        <v>0</v>
      </c>
      <c r="D140" s="498">
        <f>'SUBSCRIBER BASE'!D106*'MVLP INPUT'!$N110</f>
        <v>0</v>
      </c>
      <c r="E140" s="498">
        <f>'SUBSCRIBER BASE'!E106*'MVLP INPUT'!$N110</f>
        <v>0</v>
      </c>
      <c r="F140" s="498">
        <f>'SUBSCRIBER BASE'!F106*'MVLP INPUT'!$N110</f>
        <v>0</v>
      </c>
      <c r="G140" s="498">
        <f>'SUBSCRIBER BASE'!G106*'MVLP INPUT'!$N110</f>
        <v>0</v>
      </c>
      <c r="H140" s="498">
        <f>'SUBSCRIBER BASE'!H106*'MVLP INPUT'!$N110</f>
        <v>0</v>
      </c>
      <c r="I140" s="498">
        <f>'SUBSCRIBER BASE'!I106*'MVLP INPUT'!$N110</f>
        <v>0</v>
      </c>
      <c r="J140" s="498">
        <f>'SUBSCRIBER BASE'!J106*'MVLP INPUT'!$N110</f>
        <v>0</v>
      </c>
      <c r="K140" s="498">
        <f ca="1">'SUBSCRIBER BASE'!L106*'MVLP INPUT'!$N110</f>
        <v>315588</v>
      </c>
      <c r="L140" s="498">
        <f ca="1">'SUBSCRIBER BASE'!M106*'MVLP INPUT'!$N110</f>
        <v>593071.35</v>
      </c>
      <c r="M140" s="498">
        <f ca="1">'SUBSCRIBER BASE'!N106*'MVLP INPUT'!$N110</f>
        <v>903498.53249999986</v>
      </c>
      <c r="N140" s="498">
        <f ca="1">'SUBSCRIBER BASE'!O106*'MVLP INPUT'!$N110</f>
        <v>1184749.1058749999</v>
      </c>
      <c r="O140" s="498">
        <f ca="1">'SUBSCRIBER BASE'!P106*'MVLP INPUT'!$N110</f>
        <v>1493336.4005812497</v>
      </c>
      <c r="P140" s="498">
        <f ca="1">'SUBSCRIBER BASE'!Q106*'MVLP INPUT'!$N110</f>
        <v>1910908.8305521875</v>
      </c>
      <c r="Q140" s="498">
        <f ca="1">'SUBSCRIBER BASE'!R106*'MVLP INPUT'!$N110</f>
        <v>2454559.139024578</v>
      </c>
      <c r="R140" s="498">
        <f ca="1">'SUBSCRIBER BASE'!S106*'MVLP INPUT'!$N110</f>
        <v>3005490.1820733491</v>
      </c>
      <c r="S140" s="498">
        <f ca="1">'SUBSCRIBER BASE'!T106*'MVLP INPUT'!$N110</f>
        <v>3578076.9229696817</v>
      </c>
      <c r="T140" s="498">
        <f ca="1">'SUBSCRIBER BASE'!U106*'MVLP INPUT'!$N110</f>
        <v>4062211.3268211973</v>
      </c>
      <c r="U140" s="498">
        <f ca="1">'SUBSCRIBER BASE'!V106*'MVLP INPUT'!$N110</f>
        <v>4656307.2604801375</v>
      </c>
      <c r="V140" s="498">
        <f ca="1">'SUBSCRIBER BASE'!W106*'MVLP INPUT'!$N110</f>
        <v>5337093.14745613</v>
      </c>
      <c r="W140" s="498">
        <f ca="1">'SUBSCRIBER BASE'!X106*'MVLP INPUT'!$N110</f>
        <v>5860508.9900833238</v>
      </c>
      <c r="X140" s="498">
        <f ca="1">'SUBSCRIBER BASE'!Y106*'MVLP INPUT'!$N110</f>
        <v>6347783.5405791579</v>
      </c>
      <c r="Y140" s="498">
        <f ca="1">'SUBSCRIBER BASE'!Z106*'MVLP INPUT'!$N110</f>
        <v>6979542.6135502001</v>
      </c>
      <c r="Z140" s="498">
        <f ca="1">'SUBSCRIBER BASE'!AA106*'MVLP INPUT'!$N110</f>
        <v>7571693.9828726901</v>
      </c>
      <c r="AA140" s="498">
        <f ca="1">'SUBSCRIBER BASE'!AB106*'MVLP INPUT'!$N110</f>
        <v>8269706.533729055</v>
      </c>
      <c r="AB140" s="498">
        <f ca="1">'SUBSCRIBER BASE'!AC106*'MVLP INPUT'!$N110</f>
        <v>9292406.7070426028</v>
      </c>
      <c r="AC140" s="498">
        <f ca="1">'SUBSCRIBER BASE'!AD106*'MVLP INPUT'!$N110</f>
        <v>10654121.871690473</v>
      </c>
      <c r="AD140" s="498">
        <f ca="1">'SUBSCRIBER BASE'!AE106*'MVLP INPUT'!$N110</f>
        <v>11974411.528105948</v>
      </c>
      <c r="AE140" s="498">
        <f ca="1">'SUBSCRIBER BASE'!AF106*'MVLP INPUT'!$N110</f>
        <v>13262499.701700652</v>
      </c>
      <c r="AF140" s="498">
        <f ca="1">'SUBSCRIBER BASE'!AG106*'MVLP INPUT'!$N110</f>
        <v>14221314.966615621</v>
      </c>
      <c r="AG140" s="498">
        <f ca="1">'SUBSCRIBER BASE'!AH106*'MVLP INPUT'!$N110</f>
        <v>15321195.46828484</v>
      </c>
      <c r="AH140" s="498">
        <f ca="1">'SUBSCRIBER BASE'!AI106*'MVLP INPUT'!$N110</f>
        <v>16470338.694870599</v>
      </c>
      <c r="AI140" s="498">
        <f ca="1">'SUBSCRIBER BASE'!AJ106*'MVLP INPUT'!$N110</f>
        <v>17171874.760127068</v>
      </c>
      <c r="AJ140" s="498">
        <f ca="1">'SUBSCRIBER BASE'!AK106*'MVLP INPUT'!$N110</f>
        <v>17700047.522120714</v>
      </c>
      <c r="AK140" s="498">
        <f ca="1">'SUBSCRIBER BASE'!AL106*'MVLP INPUT'!$N110</f>
        <v>18373477.646014679</v>
      </c>
      <c r="AL140" s="498">
        <f ca="1">'SUBSCRIBER BASE'!AM106*'MVLP INPUT'!$N110</f>
        <v>18889688.763713945</v>
      </c>
      <c r="AM140" s="498">
        <f ca="1">'SUBSCRIBER BASE'!AN106*'MVLP INPUT'!$N110</f>
        <v>19479577.575528249</v>
      </c>
      <c r="AN140" s="498">
        <f ca="1">'SUBSCRIBER BASE'!AO106*'MVLP INPUT'!$N110</f>
        <v>20433373.196751837</v>
      </c>
      <c r="AO140" s="498">
        <f ca="1">'SUBSCRIBER BASE'!AP106*'MVLP INPUT'!$N110</f>
        <v>21738515.786914244</v>
      </c>
      <c r="AP140" s="498">
        <f ca="1">'SUBSCRIBER BASE'!AQ106*'MVLP INPUT'!$N110</f>
        <v>22909474.747568533</v>
      </c>
      <c r="AQ140" s="498">
        <f ca="1">'SUBSCRIBER BASE'!AR106*'MVLP INPUT'!$N110</f>
        <v>23978102.260190107</v>
      </c>
      <c r="AR140" s="498">
        <f ca="1">'SUBSCRIBER BASE'!AS106*'MVLP INPUT'!$N110</f>
        <v>24623956.397180602</v>
      </c>
      <c r="AS140" s="498">
        <f ca="1">'SUBSCRIBER BASE'!AT106*'MVLP INPUT'!$N110</f>
        <v>25400080.327321574</v>
      </c>
      <c r="AT140" s="498">
        <f ca="1">'SUBSCRIBER BASE'!AU106*'MVLP INPUT'!$N110</f>
        <v>26209142.310955495</v>
      </c>
      <c r="AU140" s="498">
        <f ca="1">'SUBSCRIBER BASE'!AV106*'MVLP INPUT'!$N110</f>
        <v>26526477.695407718</v>
      </c>
      <c r="AV140" s="498">
        <f ca="1">'SUBSCRIBER BASE'!AW106*'MVLP INPUT'!$N110</f>
        <v>26660615.310637332</v>
      </c>
      <c r="AW140" s="498">
        <f ca="1">'SUBSCRIBER BASE'!AX106*'MVLP INPUT'!$N110</f>
        <v>26950825.295105468</v>
      </c>
      <c r="AX140" s="498">
        <f ca="1">'SUBSCRIBER BASE'!AY106*'MVLP INPUT'!$N110</f>
        <v>27085203.780350193</v>
      </c>
      <c r="AY140" s="498">
        <f ca="1">'SUBSCRIBER BASE'!AZ106*'MVLP INPUT'!$N110</f>
        <v>27304548.591332685</v>
      </c>
      <c r="AZ140" s="498">
        <f ca="1">'SUBSCRIBER BASE'!BA106*'MVLP INPUT'!$N110</f>
        <v>27905893.911766052</v>
      </c>
      <c r="BA140" s="498">
        <f ca="1">'SUBSCRIBER BASE'!BB106*'MVLP INPUT'!$N110</f>
        <v>28874257.966177754</v>
      </c>
      <c r="BB140" s="498">
        <f ca="1">'SUBSCRIBER BASE'!BC106*'MVLP INPUT'!$N110</f>
        <v>29716390.567868866</v>
      </c>
      <c r="BC140" s="498">
        <f ca="1">'SUBSCRIBER BASE'!BD106*'MVLP INPUT'!$N110</f>
        <v>30466130.539475422</v>
      </c>
      <c r="BD140" s="498">
        <f ca="1">'SUBSCRIBER BASE'!BE106*'MVLP INPUT'!$N110</f>
        <v>30801672.01250165</v>
      </c>
      <c r="BE140" s="498">
        <f ca="1">'SUBSCRIBER BASE'!BF106*'MVLP INPUT'!$N110</f>
        <v>31281048.16187657</v>
      </c>
      <c r="BF140" s="498">
        <f ca="1">'SUBSCRIBER BASE'!BG106*'MVLP INPUT'!$N110</f>
        <v>31805815.503782738</v>
      </c>
      <c r="BG140" s="498">
        <f ca="1">'SUBSCRIBER BASE'!BH106*'MVLP INPUT'!$N110</f>
        <v>31849386.228593599</v>
      </c>
      <c r="BH140" s="498">
        <f ca="1">'SUBSCRIBER BASE'!BI106*'MVLP INPUT'!$N110</f>
        <v>31721496.667163923</v>
      </c>
      <c r="BI140" s="498">
        <f ca="1">'SUBSCRIBER BASE'!BJ106*'MVLP INPUT'!$N110</f>
        <v>31762347.333805725</v>
      </c>
      <c r="BJ140" s="498">
        <f ca="1">'SUBSCRIBER BASE'!BK106*'MVLP INPUT'!$N110</f>
        <v>31658750.717115439</v>
      </c>
      <c r="BK140" s="498">
        <f ca="1">'SUBSCRIBER BASE'!BL106*'MVLP INPUT'!$N110</f>
        <v>31651802.431259666</v>
      </c>
      <c r="BL140" s="498">
        <f ca="1">'SUBSCRIBER BASE'!BM106*'MVLP INPUT'!$N110</f>
        <v>32037952.559696682</v>
      </c>
      <c r="BM140" s="498">
        <f ca="1">'SUBSCRIBER BASE'!BN106*'MVLP INPUT'!$N110</f>
        <v>32801664.431711845</v>
      </c>
      <c r="BN140" s="498">
        <f ca="1">'SUBSCRIBER BASE'!BO106*'MVLP INPUT'!$N110</f>
        <v>33448943.960126255</v>
      </c>
      <c r="BO140" s="498">
        <f ca="1">'SUBSCRIBER BASE'!BP106*'MVLP INPUT'!$N110</f>
        <v>34013356.762119941</v>
      </c>
      <c r="BP140" s="498">
        <f ca="1">'SUBSCRIBER BASE'!BQ106*'MVLP INPUT'!$N110</f>
        <v>34172403.924013942</v>
      </c>
      <c r="BQ140" s="498">
        <f ca="1">'SUBSCRIBER BASE'!BR106*'MVLP INPUT'!$N110</f>
        <v>34483893.727813244</v>
      </c>
      <c r="BR140" s="498">
        <f ca="1">'SUBSCRIBER BASE'!BS106*'MVLP INPUT'!$N110</f>
        <v>34848952.291422583</v>
      </c>
    </row>
    <row r="141" spans="2:71" ht="25" customHeight="1" outlineLevel="1">
      <c r="B141" s="24" t="str">
        <f t="shared" si="228"/>
        <v>MVLP6</v>
      </c>
      <c r="C141" s="498">
        <f>'SUBSCRIBER BASE'!C107*'MVLP INPUT'!$N111</f>
        <v>0</v>
      </c>
      <c r="D141" s="498">
        <f>'SUBSCRIBER BASE'!D107*'MVLP INPUT'!$N111</f>
        <v>0</v>
      </c>
      <c r="E141" s="498">
        <f>'SUBSCRIBER BASE'!E107*'MVLP INPUT'!$N111</f>
        <v>0</v>
      </c>
      <c r="F141" s="498">
        <f>'SUBSCRIBER BASE'!F107*'MVLP INPUT'!$N111</f>
        <v>0</v>
      </c>
      <c r="G141" s="498">
        <f>'SUBSCRIBER BASE'!G107*'MVLP INPUT'!$N111</f>
        <v>0</v>
      </c>
      <c r="H141" s="498">
        <f>'SUBSCRIBER BASE'!H107*'MVLP INPUT'!$N111</f>
        <v>0</v>
      </c>
      <c r="I141" s="498">
        <f>'SUBSCRIBER BASE'!I107*'MVLP INPUT'!$N111</f>
        <v>0</v>
      </c>
      <c r="J141" s="498">
        <f>'SUBSCRIBER BASE'!J107*'MVLP INPUT'!$N111</f>
        <v>0</v>
      </c>
      <c r="K141" s="498">
        <f ca="1">'SUBSCRIBER BASE'!L107*'MVLP INPUT'!$N111</f>
        <v>197242.5</v>
      </c>
      <c r="L141" s="498">
        <f ca="1">'SUBSCRIBER BASE'!M107*'MVLP INPUT'!$N111</f>
        <v>370041.01874999999</v>
      </c>
      <c r="M141" s="498">
        <f ca="1">'SUBSCRIBER BASE'!N107*'MVLP INPUT'!$N111</f>
        <v>563028.86526562506</v>
      </c>
      <c r="N141" s="498">
        <f ca="1">'SUBSCRIBER BASE'!O107*'MVLP INPUT'!$N111</f>
        <v>737431.59983917978</v>
      </c>
      <c r="O141" s="498">
        <f ca="1">'SUBSCRIBER BASE'!P107*'MVLP INPUT'!$N111</f>
        <v>928688.19084762281</v>
      </c>
      <c r="P141" s="498">
        <f ca="1">'SUBSCRIBER BASE'!Q107*'MVLP INPUT'!$N111</f>
        <v>1187717.0608281228</v>
      </c>
      <c r="Q141" s="498">
        <f ca="1">'SUBSCRIBER BASE'!R107*'MVLP INPUT'!$N111</f>
        <v>1524832.1651346465</v>
      </c>
      <c r="R141" s="498">
        <f ca="1">'SUBSCRIBER BASE'!S107*'MVLP INPUT'!$N111</f>
        <v>1865706.9764650771</v>
      </c>
      <c r="S141" s="498">
        <f ca="1">'SUBSCRIBER BASE'!T107*'MVLP INPUT'!$N111</f>
        <v>2219464.3602006608</v>
      </c>
      <c r="T141" s="498">
        <f ca="1">'SUBSCRIBER BASE'!U107*'MVLP INPUT'!$N111</f>
        <v>2517368.4812901262</v>
      </c>
      <c r="U141" s="498">
        <f ca="1">'SUBSCRIBER BASE'!V107*'MVLP INPUT'!$N111</f>
        <v>2883514.8860223945</v>
      </c>
      <c r="V141" s="498">
        <f ca="1">'SUBSCRIBER BASE'!W107*'MVLP INPUT'!$N111</f>
        <v>3303049.8545062183</v>
      </c>
      <c r="W141" s="498">
        <f ca="1">'SUBSCRIBER BASE'!X107*'MVLP INPUT'!$N111</f>
        <v>3623612.9871446425</v>
      </c>
      <c r="X141" s="498">
        <f ca="1">'SUBSCRIBER BASE'!Y107*'MVLP INPUT'!$N111</f>
        <v>3921060.8053195486</v>
      </c>
      <c r="Y141" s="498">
        <f ca="1">'SUBSCRIBER BASE'!Z107*'MVLP INPUT'!$N111</f>
        <v>4308449.8630402721</v>
      </c>
      <c r="Z141" s="498">
        <f ca="1">'SUBSCRIBER BASE'!AA107*'MVLP INPUT'!$N111</f>
        <v>4670515.745230658</v>
      </c>
      <c r="AA141" s="498">
        <f ca="1">'SUBSCRIBER BASE'!AB107*'MVLP INPUT'!$N111</f>
        <v>5098105.6686060484</v>
      </c>
      <c r="AB141" s="498">
        <f ca="1">'SUBSCRIBER BASE'!AC107*'MVLP INPUT'!$N111</f>
        <v>5728016.8710042313</v>
      </c>
      <c r="AC141" s="498">
        <f ca="1">'SUBSCRIBER BASE'!AD107*'MVLP INPUT'!$N111</f>
        <v>6568701.4852765091</v>
      </c>
      <c r="AD141" s="498">
        <f ca="1">'SUBSCRIBER BASE'!AE107*'MVLP INPUT'!$N111</f>
        <v>7381939.9072994934</v>
      </c>
      <c r="AE141" s="498">
        <f ca="1">'SUBSCRIBER BASE'!AF107*'MVLP INPUT'!$N111</f>
        <v>8173724.8121662689</v>
      </c>
      <c r="AF141" s="498">
        <f ca="1">'SUBSCRIBER BASE'!AG107*'MVLP INPUT'!$N111</f>
        <v>8758344.0095275398</v>
      </c>
      <c r="AG141" s="498">
        <f ca="1">'SUBSCRIBER BASE'!AH107*'MVLP INPUT'!$N111</f>
        <v>9430399.4490273446</v>
      </c>
      <c r="AH141" s="498">
        <f ca="1">'SUBSCRIBER BASE'!AI107*'MVLP INPUT'!$N111</f>
        <v>10132196.977953408</v>
      </c>
      <c r="AI141" s="498">
        <f ca="1">'SUBSCRIBER BASE'!AJ107*'MVLP INPUT'!$N111</f>
        <v>10553306.386610854</v>
      </c>
      <c r="AJ141" s="498">
        <f ca="1">'SUBSCRIBER BASE'!AK107*'MVLP INPUT'!$N111</f>
        <v>10866041.051313784</v>
      </c>
      <c r="AK141" s="498">
        <f ca="1">'SUBSCRIBER BASE'!AL107*'MVLP INPUT'!$N111</f>
        <v>11269648.396119811</v>
      </c>
      <c r="AL141" s="498">
        <f ca="1">'SUBSCRIBER BASE'!AM107*'MVLP INPUT'!$N111</f>
        <v>11574903.355323521</v>
      </c>
      <c r="AM141" s="498">
        <f ca="1">'SUBSCRIBER BASE'!AN107*'MVLP INPUT'!$N111</f>
        <v>11926122.929169036</v>
      </c>
      <c r="AN141" s="498">
        <f ca="1">'SUBSCRIBER BASE'!AO107*'MVLP INPUT'!$N111</f>
        <v>12504914.725387663</v>
      </c>
      <c r="AO141" s="498">
        <f ca="1">'SUBSCRIBER BASE'!AP107*'MVLP INPUT'!$N111</f>
        <v>13302799.202304812</v>
      </c>
      <c r="AP141" s="498">
        <f ca="1">'SUBSCRIBER BASE'!AQ107*'MVLP INPUT'!$N111</f>
        <v>14015661.49418381</v>
      </c>
      <c r="AQ141" s="498">
        <f ca="1">'SUBSCRIBER BASE'!AR107*'MVLP INPUT'!$N111</f>
        <v>14663571.26573916</v>
      </c>
      <c r="AR141" s="498">
        <f ca="1">'SUBSCRIBER BASE'!AS107*'MVLP INPUT'!$N111</f>
        <v>15046843.774287852</v>
      </c>
      <c r="AS141" s="498">
        <f ca="1">'SUBSCRIBER BASE'!AT107*'MVLP INPUT'!$N111</f>
        <v>15511433.476137741</v>
      </c>
      <c r="AT141" s="498">
        <f ca="1">'SUBSCRIBER BASE'!AU107*'MVLP INPUT'!$N111</f>
        <v>15996499.468640508</v>
      </c>
      <c r="AU141" s="498">
        <f ca="1">'SUBSCRIBER BASE'!AV107*'MVLP INPUT'!$N111</f>
        <v>16174107.746536881</v>
      </c>
      <c r="AV141" s="498">
        <f ca="1">'SUBSCRIBER BASE'!AW107*'MVLP INPUT'!$N111</f>
        <v>16237701.339843694</v>
      </c>
      <c r="AW141" s="498">
        <f ca="1">'SUBSCRIBER BASE'!AX107*'MVLP INPUT'!$N111</f>
        <v>16399828.769501902</v>
      </c>
      <c r="AX141" s="498">
        <f ca="1">'SUBSCRIBER BASE'!AY107*'MVLP INPUT'!$N111</f>
        <v>16465010.509103049</v>
      </c>
      <c r="AY141" s="498">
        <f ca="1">'SUBSCRIBER BASE'!AZ107*'MVLP INPUT'!$N111</f>
        <v>16584208.957375139</v>
      </c>
      <c r="AZ141" s="498">
        <f ca="1">'SUBSCRIBER BASE'!BA107*'MVLP INPUT'!$N111</f>
        <v>16942727.237112943</v>
      </c>
      <c r="BA141" s="498">
        <f ca="1">'SUBSCRIBER BASE'!BB107*'MVLP INPUT'!$N111</f>
        <v>17530602.057164516</v>
      </c>
      <c r="BB141" s="498">
        <f ca="1">'SUBSCRIBER BASE'!BC107*'MVLP INPUT'!$N111</f>
        <v>18038844.699163381</v>
      </c>
      <c r="BC141" s="498">
        <f ca="1">'SUBSCRIBER BASE'!BD107*'MVLP INPUT'!$N111</f>
        <v>18489192.602457304</v>
      </c>
      <c r="BD141" s="498">
        <f ca="1">'SUBSCRIBER BASE'!BE107*'MVLP INPUT'!$N111</f>
        <v>18680289.990828294</v>
      </c>
      <c r="BE141" s="498">
        <f ca="1">'SUBSCRIBER BASE'!BF107*'MVLP INPUT'!$N111</f>
        <v>18961710.016309809</v>
      </c>
      <c r="BF141" s="498">
        <f ca="1">'SUBSCRIBER BASE'!BG107*'MVLP INPUT'!$N111</f>
        <v>19271705.490453541</v>
      </c>
      <c r="BG141" s="498">
        <f ca="1">'SUBSCRIBER BASE'!BH107*'MVLP INPUT'!$N111</f>
        <v>19281050.20220473</v>
      </c>
      <c r="BH141" s="498">
        <f ca="1">'SUBSCRIBER BASE'!BI107*'MVLP INPUT'!$N111</f>
        <v>19184130.316588987</v>
      </c>
      <c r="BI141" s="498">
        <f ca="1">'SUBSCRIBER BASE'!BJ107*'MVLP INPUT'!$N111</f>
        <v>19193737.724968065</v>
      </c>
      <c r="BJ141" s="498">
        <f ca="1">'SUBSCRIBER BASE'!BK107*'MVLP INPUT'!$N111</f>
        <v>19113973.24440724</v>
      </c>
      <c r="BK141" s="498">
        <f ca="1">'SUBSCRIBER BASE'!BL107*'MVLP INPUT'!$N111</f>
        <v>19095401.649075862</v>
      </c>
      <c r="BL141" s="498">
        <f ca="1">'SUBSCRIBER BASE'!BM107*'MVLP INPUT'!$N111</f>
        <v>19323382.812499378</v>
      </c>
      <c r="BM141" s="498">
        <f ca="1">'SUBSCRIBER BASE'!BN107*'MVLP INPUT'!$N111</f>
        <v>19787573.714843161</v>
      </c>
      <c r="BN141" s="498">
        <f ca="1">'SUBSCRIBER BASE'!BO107*'MVLP INPUT'!$N111</f>
        <v>20178409.094813894</v>
      </c>
      <c r="BO141" s="498">
        <f ca="1">'SUBSCRIBER BASE'!BP107*'MVLP INPUT'!$N111</f>
        <v>20517080.117336169</v>
      </c>
      <c r="BP141" s="498">
        <f ca="1">'SUBSCRIBER BASE'!BQ107*'MVLP INPUT'!$N111</f>
        <v>20602146.911176022</v>
      </c>
      <c r="BQ141" s="498">
        <f ca="1">'SUBSCRIBER BASE'!BR107*'MVLP INPUT'!$N111</f>
        <v>20783102.94833928</v>
      </c>
      <c r="BR141" s="498">
        <f ca="1">'SUBSCRIBER BASE'!BS107*'MVLP INPUT'!$N111</f>
        <v>20997692.043551467</v>
      </c>
    </row>
    <row r="142" spans="2:71" ht="25" customHeight="1" outlineLevel="1">
      <c r="B142" s="24" t="str">
        <f t="shared" si="228"/>
        <v>200 MB</v>
      </c>
      <c r="C142" s="498">
        <f>'SUBSCRIBER BASE'!C108*'MVLP INPUT'!$N112</f>
        <v>0</v>
      </c>
      <c r="D142" s="498">
        <f>'SUBSCRIBER BASE'!D108*'MVLP INPUT'!$N112</f>
        <v>0</v>
      </c>
      <c r="E142" s="498">
        <f>'SUBSCRIBER BASE'!E108*'MVLP INPUT'!$N112</f>
        <v>0</v>
      </c>
      <c r="F142" s="498">
        <f>'SUBSCRIBER BASE'!F108*'MVLP INPUT'!$N112</f>
        <v>0</v>
      </c>
      <c r="G142" s="498">
        <f>'SUBSCRIBER BASE'!G108*'MVLP INPUT'!$N112</f>
        <v>0</v>
      </c>
      <c r="H142" s="498">
        <f>'SUBSCRIBER BASE'!H108*'MVLP INPUT'!$N112</f>
        <v>0</v>
      </c>
      <c r="I142" s="498">
        <f>'SUBSCRIBER BASE'!I108*'MVLP INPUT'!$N112</f>
        <v>0</v>
      </c>
      <c r="J142" s="498">
        <f>'SUBSCRIBER BASE'!J108*'MVLP INPUT'!$N112</f>
        <v>0</v>
      </c>
      <c r="K142" s="498">
        <f ca="1">'SUBSCRIBER BASE'!L108*'MVLP INPUT'!$N112</f>
        <v>0</v>
      </c>
      <c r="L142" s="498">
        <f ca="1">'SUBSCRIBER BASE'!M108*'MVLP INPUT'!$N112</f>
        <v>0</v>
      </c>
      <c r="M142" s="498">
        <f ca="1">'SUBSCRIBER BASE'!N108*'MVLP INPUT'!$N112</f>
        <v>0</v>
      </c>
      <c r="N142" s="498">
        <f ca="1">'SUBSCRIBER BASE'!O108*'MVLP INPUT'!$N112</f>
        <v>0</v>
      </c>
      <c r="O142" s="498">
        <f ca="1">'SUBSCRIBER BASE'!P108*'MVLP INPUT'!$N112</f>
        <v>0</v>
      </c>
      <c r="P142" s="498">
        <f ca="1">'SUBSCRIBER BASE'!Q108*'MVLP INPUT'!$N112</f>
        <v>0</v>
      </c>
      <c r="Q142" s="498">
        <f ca="1">'SUBSCRIBER BASE'!R108*'MVLP INPUT'!$N112</f>
        <v>0</v>
      </c>
      <c r="R142" s="498">
        <f ca="1">'SUBSCRIBER BASE'!S108*'MVLP INPUT'!$N112</f>
        <v>0</v>
      </c>
      <c r="S142" s="498">
        <f ca="1">'SUBSCRIBER BASE'!T108*'MVLP INPUT'!$N112</f>
        <v>0</v>
      </c>
      <c r="T142" s="498">
        <f ca="1">'SUBSCRIBER BASE'!U108*'MVLP INPUT'!$N112</f>
        <v>0</v>
      </c>
      <c r="U142" s="498">
        <f ca="1">'SUBSCRIBER BASE'!V108*'MVLP INPUT'!$N112</f>
        <v>0</v>
      </c>
      <c r="V142" s="498">
        <f ca="1">'SUBSCRIBER BASE'!W108*'MVLP INPUT'!$N112</f>
        <v>0</v>
      </c>
      <c r="W142" s="498">
        <f ca="1">'SUBSCRIBER BASE'!X108*'MVLP INPUT'!$N112</f>
        <v>0</v>
      </c>
      <c r="X142" s="498">
        <f ca="1">'SUBSCRIBER BASE'!Y108*'MVLP INPUT'!$N112</f>
        <v>0</v>
      </c>
      <c r="Y142" s="498">
        <f ca="1">'SUBSCRIBER BASE'!Z108*'MVLP INPUT'!$N112</f>
        <v>0</v>
      </c>
      <c r="Z142" s="498">
        <f ca="1">'SUBSCRIBER BASE'!AA108*'MVLP INPUT'!$N112</f>
        <v>0</v>
      </c>
      <c r="AA142" s="498">
        <f ca="1">'SUBSCRIBER BASE'!AB108*'MVLP INPUT'!$N112</f>
        <v>0</v>
      </c>
      <c r="AB142" s="498">
        <f ca="1">'SUBSCRIBER BASE'!AC108*'MVLP INPUT'!$N112</f>
        <v>0</v>
      </c>
      <c r="AC142" s="498">
        <f ca="1">'SUBSCRIBER BASE'!AD108*'MVLP INPUT'!$N112</f>
        <v>0</v>
      </c>
      <c r="AD142" s="498">
        <f ca="1">'SUBSCRIBER BASE'!AE108*'MVLP INPUT'!$N112</f>
        <v>0</v>
      </c>
      <c r="AE142" s="498">
        <f ca="1">'SUBSCRIBER BASE'!AF108*'MVLP INPUT'!$N112</f>
        <v>0</v>
      </c>
      <c r="AF142" s="498">
        <f ca="1">'SUBSCRIBER BASE'!AG108*'MVLP INPUT'!$N112</f>
        <v>0</v>
      </c>
      <c r="AG142" s="498">
        <f ca="1">'SUBSCRIBER BASE'!AH108*'MVLP INPUT'!$N112</f>
        <v>0</v>
      </c>
      <c r="AH142" s="498">
        <f ca="1">'SUBSCRIBER BASE'!AI108*'MVLP INPUT'!$N112</f>
        <v>0</v>
      </c>
      <c r="AI142" s="498">
        <f ca="1">'SUBSCRIBER BASE'!AJ108*'MVLP INPUT'!$N112</f>
        <v>0</v>
      </c>
      <c r="AJ142" s="498">
        <f ca="1">'SUBSCRIBER BASE'!AK108*'MVLP INPUT'!$N112</f>
        <v>0</v>
      </c>
      <c r="AK142" s="498">
        <f ca="1">'SUBSCRIBER BASE'!AL108*'MVLP INPUT'!$N112</f>
        <v>0</v>
      </c>
      <c r="AL142" s="498">
        <f ca="1">'SUBSCRIBER BASE'!AM108*'MVLP INPUT'!$N112</f>
        <v>0</v>
      </c>
      <c r="AM142" s="498">
        <f ca="1">'SUBSCRIBER BASE'!AN108*'MVLP INPUT'!$N112</f>
        <v>0</v>
      </c>
      <c r="AN142" s="498">
        <f ca="1">'SUBSCRIBER BASE'!AO108*'MVLP INPUT'!$N112</f>
        <v>0</v>
      </c>
      <c r="AO142" s="498">
        <f ca="1">'SUBSCRIBER BASE'!AP108*'MVLP INPUT'!$N112</f>
        <v>0</v>
      </c>
      <c r="AP142" s="498">
        <f ca="1">'SUBSCRIBER BASE'!AQ108*'MVLP INPUT'!$N112</f>
        <v>0</v>
      </c>
      <c r="AQ142" s="498">
        <f ca="1">'SUBSCRIBER BASE'!AR108*'MVLP INPUT'!$N112</f>
        <v>0</v>
      </c>
      <c r="AR142" s="498">
        <f ca="1">'SUBSCRIBER BASE'!AS108*'MVLP INPUT'!$N112</f>
        <v>0</v>
      </c>
      <c r="AS142" s="498">
        <f ca="1">'SUBSCRIBER BASE'!AT108*'MVLP INPUT'!$N112</f>
        <v>0</v>
      </c>
      <c r="AT142" s="498">
        <f ca="1">'SUBSCRIBER BASE'!AU108*'MVLP INPUT'!$N112</f>
        <v>0</v>
      </c>
      <c r="AU142" s="498">
        <f ca="1">'SUBSCRIBER BASE'!AV108*'MVLP INPUT'!$N112</f>
        <v>0</v>
      </c>
      <c r="AV142" s="498">
        <f ca="1">'SUBSCRIBER BASE'!AW108*'MVLP INPUT'!$N112</f>
        <v>0</v>
      </c>
      <c r="AW142" s="498">
        <f ca="1">'SUBSCRIBER BASE'!AX108*'MVLP INPUT'!$N112</f>
        <v>0</v>
      </c>
      <c r="AX142" s="498">
        <f ca="1">'SUBSCRIBER BASE'!AY108*'MVLP INPUT'!$N112</f>
        <v>0</v>
      </c>
      <c r="AY142" s="498">
        <f ca="1">'SUBSCRIBER BASE'!AZ108*'MVLP INPUT'!$N112</f>
        <v>0</v>
      </c>
      <c r="AZ142" s="498">
        <f ca="1">'SUBSCRIBER BASE'!BA108*'MVLP INPUT'!$N112</f>
        <v>0</v>
      </c>
      <c r="BA142" s="498">
        <f ca="1">'SUBSCRIBER BASE'!BB108*'MVLP INPUT'!$N112</f>
        <v>0</v>
      </c>
      <c r="BB142" s="498">
        <f ca="1">'SUBSCRIBER BASE'!BC108*'MVLP INPUT'!$N112</f>
        <v>0</v>
      </c>
      <c r="BC142" s="498">
        <f ca="1">'SUBSCRIBER BASE'!BD108*'MVLP INPUT'!$N112</f>
        <v>0</v>
      </c>
      <c r="BD142" s="498">
        <f ca="1">'SUBSCRIBER BASE'!BE108*'MVLP INPUT'!$N112</f>
        <v>0</v>
      </c>
      <c r="BE142" s="498">
        <f ca="1">'SUBSCRIBER BASE'!BF108*'MVLP INPUT'!$N112</f>
        <v>0</v>
      </c>
      <c r="BF142" s="498">
        <f ca="1">'SUBSCRIBER BASE'!BG108*'MVLP INPUT'!$N112</f>
        <v>0</v>
      </c>
      <c r="BG142" s="498">
        <f ca="1">'SUBSCRIBER BASE'!BH108*'MVLP INPUT'!$N112</f>
        <v>0</v>
      </c>
      <c r="BH142" s="498">
        <f ca="1">'SUBSCRIBER BASE'!BI108*'MVLP INPUT'!$N112</f>
        <v>0</v>
      </c>
      <c r="BI142" s="498">
        <f ca="1">'SUBSCRIBER BASE'!BJ108*'MVLP INPUT'!$N112</f>
        <v>0</v>
      </c>
      <c r="BJ142" s="498">
        <f ca="1">'SUBSCRIBER BASE'!BK108*'MVLP INPUT'!$N112</f>
        <v>0</v>
      </c>
      <c r="BK142" s="498">
        <f ca="1">'SUBSCRIBER BASE'!BL108*'MVLP INPUT'!$N112</f>
        <v>0</v>
      </c>
      <c r="BL142" s="498">
        <f ca="1">'SUBSCRIBER BASE'!BM108*'MVLP INPUT'!$N112</f>
        <v>0</v>
      </c>
      <c r="BM142" s="498">
        <f ca="1">'SUBSCRIBER BASE'!BN108*'MVLP INPUT'!$N112</f>
        <v>0</v>
      </c>
      <c r="BN142" s="498">
        <f ca="1">'SUBSCRIBER BASE'!BO108*'MVLP INPUT'!$N112</f>
        <v>0</v>
      </c>
      <c r="BO142" s="498">
        <f ca="1">'SUBSCRIBER BASE'!BP108*'MVLP INPUT'!$N112</f>
        <v>0</v>
      </c>
      <c r="BP142" s="498">
        <f ca="1">'SUBSCRIBER BASE'!BQ108*'MVLP INPUT'!$N112</f>
        <v>0</v>
      </c>
      <c r="BQ142" s="498">
        <f ca="1">'SUBSCRIBER BASE'!BR108*'MVLP INPUT'!$N112</f>
        <v>0</v>
      </c>
      <c r="BR142" s="498">
        <f ca="1">'SUBSCRIBER BASE'!BS108*'MVLP INPUT'!$N112</f>
        <v>0</v>
      </c>
    </row>
    <row r="143" spans="2:71" ht="25" customHeight="1" outlineLevel="1">
      <c r="B143" s="24" t="str">
        <f t="shared" si="228"/>
        <v>500 MB</v>
      </c>
      <c r="C143" s="498">
        <f>'SUBSCRIBER BASE'!C109*'MVLP INPUT'!$N113</f>
        <v>0</v>
      </c>
      <c r="D143" s="498">
        <f>'SUBSCRIBER BASE'!D109*'MVLP INPUT'!$N113</f>
        <v>0</v>
      </c>
      <c r="E143" s="498">
        <f>'SUBSCRIBER BASE'!E109*'MVLP INPUT'!$N113</f>
        <v>0</v>
      </c>
      <c r="F143" s="498">
        <f>'SUBSCRIBER BASE'!F109*'MVLP INPUT'!$N113</f>
        <v>0</v>
      </c>
      <c r="G143" s="498">
        <f>'SUBSCRIBER BASE'!G109*'MVLP INPUT'!$N113</f>
        <v>0</v>
      </c>
      <c r="H143" s="498">
        <f>'SUBSCRIBER BASE'!H109*'MVLP INPUT'!$N113</f>
        <v>0</v>
      </c>
      <c r="I143" s="498">
        <f>'SUBSCRIBER BASE'!I109*'MVLP INPUT'!$N113</f>
        <v>0</v>
      </c>
      <c r="J143" s="498">
        <f>'SUBSCRIBER BASE'!J109*'MVLP INPUT'!$N113</f>
        <v>0</v>
      </c>
      <c r="K143" s="498">
        <f ca="1">'SUBSCRIBER BASE'!L109*'MVLP INPUT'!$N113</f>
        <v>0</v>
      </c>
      <c r="L143" s="498">
        <f ca="1">'SUBSCRIBER BASE'!M109*'MVLP INPUT'!$N113</f>
        <v>0</v>
      </c>
      <c r="M143" s="498">
        <f ca="1">'SUBSCRIBER BASE'!N109*'MVLP INPUT'!$N113</f>
        <v>0</v>
      </c>
      <c r="N143" s="498">
        <f ca="1">'SUBSCRIBER BASE'!O109*'MVLP INPUT'!$N113</f>
        <v>0</v>
      </c>
      <c r="O143" s="498">
        <f ca="1">'SUBSCRIBER BASE'!P109*'MVLP INPUT'!$N113</f>
        <v>0</v>
      </c>
      <c r="P143" s="498">
        <f ca="1">'SUBSCRIBER BASE'!Q109*'MVLP INPUT'!$N113</f>
        <v>0</v>
      </c>
      <c r="Q143" s="498">
        <f ca="1">'SUBSCRIBER BASE'!R109*'MVLP INPUT'!$N113</f>
        <v>0</v>
      </c>
      <c r="R143" s="498">
        <f ca="1">'SUBSCRIBER BASE'!S109*'MVLP INPUT'!$N113</f>
        <v>0</v>
      </c>
      <c r="S143" s="498">
        <f ca="1">'SUBSCRIBER BASE'!T109*'MVLP INPUT'!$N113</f>
        <v>0</v>
      </c>
      <c r="T143" s="498">
        <f ca="1">'SUBSCRIBER BASE'!U109*'MVLP INPUT'!$N113</f>
        <v>0</v>
      </c>
      <c r="U143" s="498">
        <f ca="1">'SUBSCRIBER BASE'!V109*'MVLP INPUT'!$N113</f>
        <v>0</v>
      </c>
      <c r="V143" s="498">
        <f ca="1">'SUBSCRIBER BASE'!W109*'MVLP INPUT'!$N113</f>
        <v>0</v>
      </c>
      <c r="W143" s="498">
        <f ca="1">'SUBSCRIBER BASE'!X109*'MVLP INPUT'!$N113</f>
        <v>0</v>
      </c>
      <c r="X143" s="498">
        <f ca="1">'SUBSCRIBER BASE'!Y109*'MVLP INPUT'!$N113</f>
        <v>0</v>
      </c>
      <c r="Y143" s="498">
        <f ca="1">'SUBSCRIBER BASE'!Z109*'MVLP INPUT'!$N113</f>
        <v>0</v>
      </c>
      <c r="Z143" s="498">
        <f ca="1">'SUBSCRIBER BASE'!AA109*'MVLP INPUT'!$N113</f>
        <v>0</v>
      </c>
      <c r="AA143" s="498">
        <f ca="1">'SUBSCRIBER BASE'!AB109*'MVLP INPUT'!$N113</f>
        <v>0</v>
      </c>
      <c r="AB143" s="498">
        <f ca="1">'SUBSCRIBER BASE'!AC109*'MVLP INPUT'!$N113</f>
        <v>0</v>
      </c>
      <c r="AC143" s="498">
        <f ca="1">'SUBSCRIBER BASE'!AD109*'MVLP INPUT'!$N113</f>
        <v>0</v>
      </c>
      <c r="AD143" s="498">
        <f ca="1">'SUBSCRIBER BASE'!AE109*'MVLP INPUT'!$N113</f>
        <v>0</v>
      </c>
      <c r="AE143" s="498">
        <f ca="1">'SUBSCRIBER BASE'!AF109*'MVLP INPUT'!$N113</f>
        <v>0</v>
      </c>
      <c r="AF143" s="498">
        <f ca="1">'SUBSCRIBER BASE'!AG109*'MVLP INPUT'!$N113</f>
        <v>0</v>
      </c>
      <c r="AG143" s="498">
        <f ca="1">'SUBSCRIBER BASE'!AH109*'MVLP INPUT'!$N113</f>
        <v>0</v>
      </c>
      <c r="AH143" s="498">
        <f ca="1">'SUBSCRIBER BASE'!AI109*'MVLP INPUT'!$N113</f>
        <v>0</v>
      </c>
      <c r="AI143" s="498">
        <f ca="1">'SUBSCRIBER BASE'!AJ109*'MVLP INPUT'!$N113</f>
        <v>0</v>
      </c>
      <c r="AJ143" s="498">
        <f ca="1">'SUBSCRIBER BASE'!AK109*'MVLP INPUT'!$N113</f>
        <v>0</v>
      </c>
      <c r="AK143" s="498">
        <f ca="1">'SUBSCRIBER BASE'!AL109*'MVLP INPUT'!$N113</f>
        <v>0</v>
      </c>
      <c r="AL143" s="498">
        <f ca="1">'SUBSCRIBER BASE'!AM109*'MVLP INPUT'!$N113</f>
        <v>0</v>
      </c>
      <c r="AM143" s="498">
        <f ca="1">'SUBSCRIBER BASE'!AN109*'MVLP INPUT'!$N113</f>
        <v>0</v>
      </c>
      <c r="AN143" s="498">
        <f ca="1">'SUBSCRIBER BASE'!AO109*'MVLP INPUT'!$N113</f>
        <v>0</v>
      </c>
      <c r="AO143" s="498">
        <f ca="1">'SUBSCRIBER BASE'!AP109*'MVLP INPUT'!$N113</f>
        <v>0</v>
      </c>
      <c r="AP143" s="498">
        <f ca="1">'SUBSCRIBER BASE'!AQ109*'MVLP INPUT'!$N113</f>
        <v>0</v>
      </c>
      <c r="AQ143" s="498">
        <f ca="1">'SUBSCRIBER BASE'!AR109*'MVLP INPUT'!$N113</f>
        <v>0</v>
      </c>
      <c r="AR143" s="498">
        <f ca="1">'SUBSCRIBER BASE'!AS109*'MVLP INPUT'!$N113</f>
        <v>0</v>
      </c>
      <c r="AS143" s="498">
        <f ca="1">'SUBSCRIBER BASE'!AT109*'MVLP INPUT'!$N113</f>
        <v>0</v>
      </c>
      <c r="AT143" s="498">
        <f ca="1">'SUBSCRIBER BASE'!AU109*'MVLP INPUT'!$N113</f>
        <v>0</v>
      </c>
      <c r="AU143" s="498">
        <f ca="1">'SUBSCRIBER BASE'!AV109*'MVLP INPUT'!$N113</f>
        <v>0</v>
      </c>
      <c r="AV143" s="498">
        <f ca="1">'SUBSCRIBER BASE'!AW109*'MVLP INPUT'!$N113</f>
        <v>0</v>
      </c>
      <c r="AW143" s="498">
        <f ca="1">'SUBSCRIBER BASE'!AX109*'MVLP INPUT'!$N113</f>
        <v>0</v>
      </c>
      <c r="AX143" s="498">
        <f ca="1">'SUBSCRIBER BASE'!AY109*'MVLP INPUT'!$N113</f>
        <v>0</v>
      </c>
      <c r="AY143" s="498">
        <f ca="1">'SUBSCRIBER BASE'!AZ109*'MVLP INPUT'!$N113</f>
        <v>0</v>
      </c>
      <c r="AZ143" s="498">
        <f ca="1">'SUBSCRIBER BASE'!BA109*'MVLP INPUT'!$N113</f>
        <v>0</v>
      </c>
      <c r="BA143" s="498">
        <f ca="1">'SUBSCRIBER BASE'!BB109*'MVLP INPUT'!$N113</f>
        <v>0</v>
      </c>
      <c r="BB143" s="498">
        <f ca="1">'SUBSCRIBER BASE'!BC109*'MVLP INPUT'!$N113</f>
        <v>0</v>
      </c>
      <c r="BC143" s="498">
        <f ca="1">'SUBSCRIBER BASE'!BD109*'MVLP INPUT'!$N113</f>
        <v>0</v>
      </c>
      <c r="BD143" s="498">
        <f ca="1">'SUBSCRIBER BASE'!BE109*'MVLP INPUT'!$N113</f>
        <v>0</v>
      </c>
      <c r="BE143" s="498">
        <f ca="1">'SUBSCRIBER BASE'!BF109*'MVLP INPUT'!$N113</f>
        <v>0</v>
      </c>
      <c r="BF143" s="498">
        <f ca="1">'SUBSCRIBER BASE'!BG109*'MVLP INPUT'!$N113</f>
        <v>0</v>
      </c>
      <c r="BG143" s="498">
        <f ca="1">'SUBSCRIBER BASE'!BH109*'MVLP INPUT'!$N113</f>
        <v>0</v>
      </c>
      <c r="BH143" s="498">
        <f ca="1">'SUBSCRIBER BASE'!BI109*'MVLP INPUT'!$N113</f>
        <v>0</v>
      </c>
      <c r="BI143" s="498">
        <f ca="1">'SUBSCRIBER BASE'!BJ109*'MVLP INPUT'!$N113</f>
        <v>0</v>
      </c>
      <c r="BJ143" s="498">
        <f ca="1">'SUBSCRIBER BASE'!BK109*'MVLP INPUT'!$N113</f>
        <v>0</v>
      </c>
      <c r="BK143" s="498">
        <f ca="1">'SUBSCRIBER BASE'!BL109*'MVLP INPUT'!$N113</f>
        <v>0</v>
      </c>
      <c r="BL143" s="498">
        <f ca="1">'SUBSCRIBER BASE'!BM109*'MVLP INPUT'!$N113</f>
        <v>0</v>
      </c>
      <c r="BM143" s="498">
        <f ca="1">'SUBSCRIBER BASE'!BN109*'MVLP INPUT'!$N113</f>
        <v>0</v>
      </c>
      <c r="BN143" s="498">
        <f ca="1">'SUBSCRIBER BASE'!BO109*'MVLP INPUT'!$N113</f>
        <v>0</v>
      </c>
      <c r="BO143" s="498">
        <f ca="1">'SUBSCRIBER BASE'!BP109*'MVLP INPUT'!$N113</f>
        <v>0</v>
      </c>
      <c r="BP143" s="498">
        <f ca="1">'SUBSCRIBER BASE'!BQ109*'MVLP INPUT'!$N113</f>
        <v>0</v>
      </c>
      <c r="BQ143" s="498">
        <f ca="1">'SUBSCRIBER BASE'!BR109*'MVLP INPUT'!$N113</f>
        <v>0</v>
      </c>
      <c r="BR143" s="498">
        <f ca="1">'SUBSCRIBER BASE'!BS109*'MVLP INPUT'!$N113</f>
        <v>0</v>
      </c>
    </row>
    <row r="144" spans="2:71" ht="25" customHeight="1" outlineLevel="1">
      <c r="B144" s="24" t="str">
        <f t="shared" si="228"/>
        <v>1.2 GB</v>
      </c>
      <c r="C144" s="498">
        <f>'SUBSCRIBER BASE'!C110*'MVLP INPUT'!$N114</f>
        <v>0</v>
      </c>
      <c r="D144" s="498">
        <f>'SUBSCRIBER BASE'!D110*'MVLP INPUT'!$N114</f>
        <v>0</v>
      </c>
      <c r="E144" s="498">
        <f>'SUBSCRIBER BASE'!E110*'MVLP INPUT'!$N114</f>
        <v>0</v>
      </c>
      <c r="F144" s="498">
        <f>'SUBSCRIBER BASE'!F110*'MVLP INPUT'!$N114</f>
        <v>0</v>
      </c>
      <c r="G144" s="498">
        <f>'SUBSCRIBER BASE'!G110*'MVLP INPUT'!$N114</f>
        <v>0</v>
      </c>
      <c r="H144" s="498">
        <f>'SUBSCRIBER BASE'!H110*'MVLP INPUT'!$N114</f>
        <v>0</v>
      </c>
      <c r="I144" s="498">
        <f>'SUBSCRIBER BASE'!I110*'MVLP INPUT'!$N114</f>
        <v>0</v>
      </c>
      <c r="J144" s="498">
        <f>'SUBSCRIBER BASE'!J110*'MVLP INPUT'!$N114</f>
        <v>0</v>
      </c>
      <c r="K144" s="498">
        <f ca="1">'SUBSCRIBER BASE'!L110*'MVLP INPUT'!$N114</f>
        <v>0</v>
      </c>
      <c r="L144" s="498">
        <f ca="1">'SUBSCRIBER BASE'!M110*'MVLP INPUT'!$N114</f>
        <v>0</v>
      </c>
      <c r="M144" s="498">
        <f ca="1">'SUBSCRIBER BASE'!N110*'MVLP INPUT'!$N114</f>
        <v>0</v>
      </c>
      <c r="N144" s="498">
        <f ca="1">'SUBSCRIBER BASE'!O110*'MVLP INPUT'!$N114</f>
        <v>0</v>
      </c>
      <c r="O144" s="498">
        <f ca="1">'SUBSCRIBER BASE'!P110*'MVLP INPUT'!$N114</f>
        <v>0</v>
      </c>
      <c r="P144" s="498">
        <f ca="1">'SUBSCRIBER BASE'!Q110*'MVLP INPUT'!$N114</f>
        <v>0</v>
      </c>
      <c r="Q144" s="498">
        <f ca="1">'SUBSCRIBER BASE'!R110*'MVLP INPUT'!$N114</f>
        <v>0</v>
      </c>
      <c r="R144" s="498">
        <f ca="1">'SUBSCRIBER BASE'!S110*'MVLP INPUT'!$N114</f>
        <v>0</v>
      </c>
      <c r="S144" s="498">
        <f ca="1">'SUBSCRIBER BASE'!T110*'MVLP INPUT'!$N114</f>
        <v>0</v>
      </c>
      <c r="T144" s="498">
        <f ca="1">'SUBSCRIBER BASE'!U110*'MVLP INPUT'!$N114</f>
        <v>0</v>
      </c>
      <c r="U144" s="498">
        <f ca="1">'SUBSCRIBER BASE'!V110*'MVLP INPUT'!$N114</f>
        <v>0</v>
      </c>
      <c r="V144" s="498">
        <f ca="1">'SUBSCRIBER BASE'!W110*'MVLP INPUT'!$N114</f>
        <v>0</v>
      </c>
      <c r="W144" s="498">
        <f ca="1">'SUBSCRIBER BASE'!X110*'MVLP INPUT'!$N114</f>
        <v>0</v>
      </c>
      <c r="X144" s="498">
        <f ca="1">'SUBSCRIBER BASE'!Y110*'MVLP INPUT'!$N114</f>
        <v>0</v>
      </c>
      <c r="Y144" s="498">
        <f ca="1">'SUBSCRIBER BASE'!Z110*'MVLP INPUT'!$N114</f>
        <v>0</v>
      </c>
      <c r="Z144" s="498">
        <f ca="1">'SUBSCRIBER BASE'!AA110*'MVLP INPUT'!$N114</f>
        <v>0</v>
      </c>
      <c r="AA144" s="498">
        <f ca="1">'SUBSCRIBER BASE'!AB110*'MVLP INPUT'!$N114</f>
        <v>0</v>
      </c>
      <c r="AB144" s="498">
        <f ca="1">'SUBSCRIBER BASE'!AC110*'MVLP INPUT'!$N114</f>
        <v>0</v>
      </c>
      <c r="AC144" s="498">
        <f ca="1">'SUBSCRIBER BASE'!AD110*'MVLP INPUT'!$N114</f>
        <v>0</v>
      </c>
      <c r="AD144" s="498">
        <f ca="1">'SUBSCRIBER BASE'!AE110*'MVLP INPUT'!$N114</f>
        <v>0</v>
      </c>
      <c r="AE144" s="498">
        <f ca="1">'SUBSCRIBER BASE'!AF110*'MVLP INPUT'!$N114</f>
        <v>0</v>
      </c>
      <c r="AF144" s="498">
        <f ca="1">'SUBSCRIBER BASE'!AG110*'MVLP INPUT'!$N114</f>
        <v>0</v>
      </c>
      <c r="AG144" s="498">
        <f ca="1">'SUBSCRIBER BASE'!AH110*'MVLP INPUT'!$N114</f>
        <v>0</v>
      </c>
      <c r="AH144" s="498">
        <f ca="1">'SUBSCRIBER BASE'!AI110*'MVLP INPUT'!$N114</f>
        <v>0</v>
      </c>
      <c r="AI144" s="498">
        <f ca="1">'SUBSCRIBER BASE'!AJ110*'MVLP INPUT'!$N114</f>
        <v>0</v>
      </c>
      <c r="AJ144" s="498">
        <f ca="1">'SUBSCRIBER BASE'!AK110*'MVLP INPUT'!$N114</f>
        <v>0</v>
      </c>
      <c r="AK144" s="498">
        <f ca="1">'SUBSCRIBER BASE'!AL110*'MVLP INPUT'!$N114</f>
        <v>0</v>
      </c>
      <c r="AL144" s="498">
        <f ca="1">'SUBSCRIBER BASE'!AM110*'MVLP INPUT'!$N114</f>
        <v>0</v>
      </c>
      <c r="AM144" s="498">
        <f ca="1">'SUBSCRIBER BASE'!AN110*'MVLP INPUT'!$N114</f>
        <v>0</v>
      </c>
      <c r="AN144" s="498">
        <f ca="1">'SUBSCRIBER BASE'!AO110*'MVLP INPUT'!$N114</f>
        <v>0</v>
      </c>
      <c r="AO144" s="498">
        <f ca="1">'SUBSCRIBER BASE'!AP110*'MVLP INPUT'!$N114</f>
        <v>0</v>
      </c>
      <c r="AP144" s="498">
        <f ca="1">'SUBSCRIBER BASE'!AQ110*'MVLP INPUT'!$N114</f>
        <v>0</v>
      </c>
      <c r="AQ144" s="498">
        <f ca="1">'SUBSCRIBER BASE'!AR110*'MVLP INPUT'!$N114</f>
        <v>0</v>
      </c>
      <c r="AR144" s="498">
        <f ca="1">'SUBSCRIBER BASE'!AS110*'MVLP INPUT'!$N114</f>
        <v>0</v>
      </c>
      <c r="AS144" s="498">
        <f ca="1">'SUBSCRIBER BASE'!AT110*'MVLP INPUT'!$N114</f>
        <v>0</v>
      </c>
      <c r="AT144" s="498">
        <f ca="1">'SUBSCRIBER BASE'!AU110*'MVLP INPUT'!$N114</f>
        <v>0</v>
      </c>
      <c r="AU144" s="498">
        <f ca="1">'SUBSCRIBER BASE'!AV110*'MVLP INPUT'!$N114</f>
        <v>0</v>
      </c>
      <c r="AV144" s="498">
        <f ca="1">'SUBSCRIBER BASE'!AW110*'MVLP INPUT'!$N114</f>
        <v>0</v>
      </c>
      <c r="AW144" s="498">
        <f ca="1">'SUBSCRIBER BASE'!AX110*'MVLP INPUT'!$N114</f>
        <v>0</v>
      </c>
      <c r="AX144" s="498">
        <f ca="1">'SUBSCRIBER BASE'!AY110*'MVLP INPUT'!$N114</f>
        <v>0</v>
      </c>
      <c r="AY144" s="498">
        <f ca="1">'SUBSCRIBER BASE'!AZ110*'MVLP INPUT'!$N114</f>
        <v>0</v>
      </c>
      <c r="AZ144" s="498">
        <f ca="1">'SUBSCRIBER BASE'!BA110*'MVLP INPUT'!$N114</f>
        <v>0</v>
      </c>
      <c r="BA144" s="498">
        <f ca="1">'SUBSCRIBER BASE'!BB110*'MVLP INPUT'!$N114</f>
        <v>0</v>
      </c>
      <c r="BB144" s="498">
        <f ca="1">'SUBSCRIBER BASE'!BC110*'MVLP INPUT'!$N114</f>
        <v>0</v>
      </c>
      <c r="BC144" s="498">
        <f ca="1">'SUBSCRIBER BASE'!BD110*'MVLP INPUT'!$N114</f>
        <v>0</v>
      </c>
      <c r="BD144" s="498">
        <f ca="1">'SUBSCRIBER BASE'!BE110*'MVLP INPUT'!$N114</f>
        <v>0</v>
      </c>
      <c r="BE144" s="498">
        <f ca="1">'SUBSCRIBER BASE'!BF110*'MVLP INPUT'!$N114</f>
        <v>0</v>
      </c>
      <c r="BF144" s="498">
        <f ca="1">'SUBSCRIBER BASE'!BG110*'MVLP INPUT'!$N114</f>
        <v>0</v>
      </c>
      <c r="BG144" s="498">
        <f ca="1">'SUBSCRIBER BASE'!BH110*'MVLP INPUT'!$N114</f>
        <v>0</v>
      </c>
      <c r="BH144" s="498">
        <f ca="1">'SUBSCRIBER BASE'!BI110*'MVLP INPUT'!$N114</f>
        <v>0</v>
      </c>
      <c r="BI144" s="498">
        <f ca="1">'SUBSCRIBER BASE'!BJ110*'MVLP INPUT'!$N114</f>
        <v>0</v>
      </c>
      <c r="BJ144" s="498">
        <f ca="1">'SUBSCRIBER BASE'!BK110*'MVLP INPUT'!$N114</f>
        <v>0</v>
      </c>
      <c r="BK144" s="498">
        <f ca="1">'SUBSCRIBER BASE'!BL110*'MVLP INPUT'!$N114</f>
        <v>0</v>
      </c>
      <c r="BL144" s="498">
        <f ca="1">'SUBSCRIBER BASE'!BM110*'MVLP INPUT'!$N114</f>
        <v>0</v>
      </c>
      <c r="BM144" s="498">
        <f ca="1">'SUBSCRIBER BASE'!BN110*'MVLP INPUT'!$N114</f>
        <v>0</v>
      </c>
      <c r="BN144" s="498">
        <f ca="1">'SUBSCRIBER BASE'!BO110*'MVLP INPUT'!$N114</f>
        <v>0</v>
      </c>
      <c r="BO144" s="498">
        <f ca="1">'SUBSCRIBER BASE'!BP110*'MVLP INPUT'!$N114</f>
        <v>0</v>
      </c>
      <c r="BP144" s="498">
        <f ca="1">'SUBSCRIBER BASE'!BQ110*'MVLP INPUT'!$N114</f>
        <v>0</v>
      </c>
      <c r="BQ144" s="498">
        <f ca="1">'SUBSCRIBER BASE'!BR110*'MVLP INPUT'!$N114</f>
        <v>0</v>
      </c>
      <c r="BR144" s="498">
        <f ca="1">'SUBSCRIBER BASE'!BS110*'MVLP INPUT'!$N114</f>
        <v>0</v>
      </c>
    </row>
    <row r="145" spans="2:70" ht="25" customHeight="1" outlineLevel="1">
      <c r="B145" s="24" t="str">
        <f t="shared" ref="B145" si="229">B134</f>
        <v>2.5 GB</v>
      </c>
      <c r="C145" s="498">
        <f>'SUBSCRIBER BASE'!C111*'MVLP INPUT'!$N115</f>
        <v>0</v>
      </c>
      <c r="D145" s="498">
        <f>'SUBSCRIBER BASE'!D111*'MVLP INPUT'!$N115</f>
        <v>0</v>
      </c>
      <c r="E145" s="498">
        <f>'SUBSCRIBER BASE'!E111*'MVLP INPUT'!$N115</f>
        <v>0</v>
      </c>
      <c r="F145" s="498">
        <f>'SUBSCRIBER BASE'!F111*'MVLP INPUT'!$N115</f>
        <v>0</v>
      </c>
      <c r="G145" s="498">
        <f>'SUBSCRIBER BASE'!G111*'MVLP INPUT'!$N115</f>
        <v>0</v>
      </c>
      <c r="H145" s="498">
        <f>'SUBSCRIBER BASE'!H111*'MVLP INPUT'!$N115</f>
        <v>0</v>
      </c>
      <c r="I145" s="498">
        <f>'SUBSCRIBER BASE'!I111*'MVLP INPUT'!$N115</f>
        <v>0</v>
      </c>
      <c r="J145" s="498">
        <f>'SUBSCRIBER BASE'!J111*'MVLP INPUT'!$N115</f>
        <v>0</v>
      </c>
      <c r="K145" s="498">
        <f ca="1">'SUBSCRIBER BASE'!L111*'MVLP INPUT'!$N115</f>
        <v>0</v>
      </c>
      <c r="L145" s="498">
        <f ca="1">'SUBSCRIBER BASE'!M111*'MVLP INPUT'!$N115</f>
        <v>0</v>
      </c>
      <c r="M145" s="498">
        <f ca="1">'SUBSCRIBER BASE'!N111*'MVLP INPUT'!$N115</f>
        <v>0</v>
      </c>
      <c r="N145" s="498">
        <f ca="1">'SUBSCRIBER BASE'!O111*'MVLP INPUT'!$N115</f>
        <v>0</v>
      </c>
      <c r="O145" s="498">
        <f ca="1">'SUBSCRIBER BASE'!P111*'MVLP INPUT'!$N115</f>
        <v>0</v>
      </c>
      <c r="P145" s="498">
        <f ca="1">'SUBSCRIBER BASE'!Q111*'MVLP INPUT'!$N115</f>
        <v>0</v>
      </c>
      <c r="Q145" s="498">
        <f ca="1">'SUBSCRIBER BASE'!R111*'MVLP INPUT'!$N115</f>
        <v>0</v>
      </c>
      <c r="R145" s="498">
        <f ca="1">'SUBSCRIBER BASE'!S111*'MVLP INPUT'!$N115</f>
        <v>0</v>
      </c>
      <c r="S145" s="498">
        <f ca="1">'SUBSCRIBER BASE'!T111*'MVLP INPUT'!$N115</f>
        <v>0</v>
      </c>
      <c r="T145" s="498">
        <f ca="1">'SUBSCRIBER BASE'!U111*'MVLP INPUT'!$N115</f>
        <v>0</v>
      </c>
      <c r="U145" s="498">
        <f ca="1">'SUBSCRIBER BASE'!V111*'MVLP INPUT'!$N115</f>
        <v>0</v>
      </c>
      <c r="V145" s="498">
        <f ca="1">'SUBSCRIBER BASE'!W111*'MVLP INPUT'!$N115</f>
        <v>0</v>
      </c>
      <c r="W145" s="498">
        <f ca="1">'SUBSCRIBER BASE'!X111*'MVLP INPUT'!$N115</f>
        <v>0</v>
      </c>
      <c r="X145" s="498">
        <f ca="1">'SUBSCRIBER BASE'!Y111*'MVLP INPUT'!$N115</f>
        <v>0</v>
      </c>
      <c r="Y145" s="498">
        <f ca="1">'SUBSCRIBER BASE'!Z111*'MVLP INPUT'!$N115</f>
        <v>0</v>
      </c>
      <c r="Z145" s="498">
        <f ca="1">'SUBSCRIBER BASE'!AA111*'MVLP INPUT'!$N115</f>
        <v>0</v>
      </c>
      <c r="AA145" s="498">
        <f ca="1">'SUBSCRIBER BASE'!AB111*'MVLP INPUT'!$N115</f>
        <v>0</v>
      </c>
      <c r="AB145" s="498">
        <f ca="1">'SUBSCRIBER BASE'!AC111*'MVLP INPUT'!$N115</f>
        <v>0</v>
      </c>
      <c r="AC145" s="498">
        <f ca="1">'SUBSCRIBER BASE'!AD111*'MVLP INPUT'!$N115</f>
        <v>0</v>
      </c>
      <c r="AD145" s="498">
        <f ca="1">'SUBSCRIBER BASE'!AE111*'MVLP INPUT'!$N115</f>
        <v>0</v>
      </c>
      <c r="AE145" s="498">
        <f ca="1">'SUBSCRIBER BASE'!AF111*'MVLP INPUT'!$N115</f>
        <v>0</v>
      </c>
      <c r="AF145" s="498">
        <f ca="1">'SUBSCRIBER BASE'!AG111*'MVLP INPUT'!$N115</f>
        <v>0</v>
      </c>
      <c r="AG145" s="498">
        <f ca="1">'SUBSCRIBER BASE'!AH111*'MVLP INPUT'!$N115</f>
        <v>0</v>
      </c>
      <c r="AH145" s="498">
        <f ca="1">'SUBSCRIBER BASE'!AI111*'MVLP INPUT'!$N115</f>
        <v>0</v>
      </c>
      <c r="AI145" s="498">
        <f ca="1">'SUBSCRIBER BASE'!AJ111*'MVLP INPUT'!$N115</f>
        <v>0</v>
      </c>
      <c r="AJ145" s="498">
        <f ca="1">'SUBSCRIBER BASE'!AK111*'MVLP INPUT'!$N115</f>
        <v>0</v>
      </c>
      <c r="AK145" s="498">
        <f ca="1">'SUBSCRIBER BASE'!AL111*'MVLP INPUT'!$N115</f>
        <v>0</v>
      </c>
      <c r="AL145" s="498">
        <f ca="1">'SUBSCRIBER BASE'!AM111*'MVLP INPUT'!$N115</f>
        <v>0</v>
      </c>
      <c r="AM145" s="498">
        <f ca="1">'SUBSCRIBER BASE'!AN111*'MVLP INPUT'!$N115</f>
        <v>0</v>
      </c>
      <c r="AN145" s="498">
        <f ca="1">'SUBSCRIBER BASE'!AO111*'MVLP INPUT'!$N115</f>
        <v>0</v>
      </c>
      <c r="AO145" s="498">
        <f ca="1">'SUBSCRIBER BASE'!AP111*'MVLP INPUT'!$N115</f>
        <v>0</v>
      </c>
      <c r="AP145" s="498">
        <f ca="1">'SUBSCRIBER BASE'!AQ111*'MVLP INPUT'!$N115</f>
        <v>0</v>
      </c>
      <c r="AQ145" s="498">
        <f ca="1">'SUBSCRIBER BASE'!AR111*'MVLP INPUT'!$N115</f>
        <v>0</v>
      </c>
      <c r="AR145" s="498">
        <f ca="1">'SUBSCRIBER BASE'!AS111*'MVLP INPUT'!$N115</f>
        <v>0</v>
      </c>
      <c r="AS145" s="498">
        <f ca="1">'SUBSCRIBER BASE'!AT111*'MVLP INPUT'!$N115</f>
        <v>0</v>
      </c>
      <c r="AT145" s="498">
        <f ca="1">'SUBSCRIBER BASE'!AU111*'MVLP INPUT'!$N115</f>
        <v>0</v>
      </c>
      <c r="AU145" s="498">
        <f ca="1">'SUBSCRIBER BASE'!AV111*'MVLP INPUT'!$N115</f>
        <v>0</v>
      </c>
      <c r="AV145" s="498">
        <f ca="1">'SUBSCRIBER BASE'!AW111*'MVLP INPUT'!$N115</f>
        <v>0</v>
      </c>
      <c r="AW145" s="498">
        <f ca="1">'SUBSCRIBER BASE'!AX111*'MVLP INPUT'!$N115</f>
        <v>0</v>
      </c>
      <c r="AX145" s="498">
        <f ca="1">'SUBSCRIBER BASE'!AY111*'MVLP INPUT'!$N115</f>
        <v>0</v>
      </c>
      <c r="AY145" s="498">
        <f ca="1">'SUBSCRIBER BASE'!AZ111*'MVLP INPUT'!$N115</f>
        <v>0</v>
      </c>
      <c r="AZ145" s="498">
        <f ca="1">'SUBSCRIBER BASE'!BA111*'MVLP INPUT'!$N115</f>
        <v>0</v>
      </c>
      <c r="BA145" s="498">
        <f ca="1">'SUBSCRIBER BASE'!BB111*'MVLP INPUT'!$N115</f>
        <v>0</v>
      </c>
      <c r="BB145" s="498">
        <f ca="1">'SUBSCRIBER BASE'!BC111*'MVLP INPUT'!$N115</f>
        <v>0</v>
      </c>
      <c r="BC145" s="498">
        <f ca="1">'SUBSCRIBER BASE'!BD111*'MVLP INPUT'!$N115</f>
        <v>0</v>
      </c>
      <c r="BD145" s="498">
        <f ca="1">'SUBSCRIBER BASE'!BE111*'MVLP INPUT'!$N115</f>
        <v>0</v>
      </c>
      <c r="BE145" s="498">
        <f ca="1">'SUBSCRIBER BASE'!BF111*'MVLP INPUT'!$N115</f>
        <v>0</v>
      </c>
      <c r="BF145" s="498">
        <f ca="1">'SUBSCRIBER BASE'!BG111*'MVLP INPUT'!$N115</f>
        <v>0</v>
      </c>
      <c r="BG145" s="498">
        <f ca="1">'SUBSCRIBER BASE'!BH111*'MVLP INPUT'!$N115</f>
        <v>0</v>
      </c>
      <c r="BH145" s="498">
        <f ca="1">'SUBSCRIBER BASE'!BI111*'MVLP INPUT'!$N115</f>
        <v>0</v>
      </c>
      <c r="BI145" s="498">
        <f ca="1">'SUBSCRIBER BASE'!BJ111*'MVLP INPUT'!$N115</f>
        <v>0</v>
      </c>
      <c r="BJ145" s="498">
        <f ca="1">'SUBSCRIBER BASE'!BK111*'MVLP INPUT'!$N115</f>
        <v>0</v>
      </c>
      <c r="BK145" s="498">
        <f ca="1">'SUBSCRIBER BASE'!BL111*'MVLP INPUT'!$N115</f>
        <v>0</v>
      </c>
      <c r="BL145" s="498">
        <f ca="1">'SUBSCRIBER BASE'!BM111*'MVLP INPUT'!$N115</f>
        <v>0</v>
      </c>
      <c r="BM145" s="498">
        <f ca="1">'SUBSCRIBER BASE'!BN111*'MVLP INPUT'!$N115</f>
        <v>0</v>
      </c>
      <c r="BN145" s="498">
        <f ca="1">'SUBSCRIBER BASE'!BO111*'MVLP INPUT'!$N115</f>
        <v>0</v>
      </c>
      <c r="BO145" s="498">
        <f ca="1">'SUBSCRIBER BASE'!BP111*'MVLP INPUT'!$N115</f>
        <v>0</v>
      </c>
      <c r="BP145" s="498">
        <f ca="1">'SUBSCRIBER BASE'!BQ111*'MVLP INPUT'!$N115</f>
        <v>0</v>
      </c>
      <c r="BQ145" s="498">
        <f ca="1">'SUBSCRIBER BASE'!BR111*'MVLP INPUT'!$N115</f>
        <v>0</v>
      </c>
      <c r="BR145" s="498">
        <f ca="1">'SUBSCRIBER BASE'!BS111*'MVLP INPUT'!$N115</f>
        <v>0</v>
      </c>
    </row>
    <row r="146" spans="2:70" s="669" customFormat="1" ht="25" customHeight="1">
      <c r="B146" s="670" t="s">
        <v>621</v>
      </c>
      <c r="K146" s="671">
        <f t="shared" ref="K146:BQ146" ca="1" si="230">SUM(K147:K152)</f>
        <v>27300000</v>
      </c>
      <c r="L146" s="671">
        <f t="shared" ca="1" si="230"/>
        <v>25362000</v>
      </c>
      <c r="M146" s="671">
        <f t="shared" ca="1" si="230"/>
        <v>29412000</v>
      </c>
      <c r="N146" s="671">
        <f t="shared" ca="1" si="230"/>
        <v>28240500</v>
      </c>
      <c r="O146" s="671">
        <f t="shared" ca="1" si="230"/>
        <v>31824000</v>
      </c>
      <c r="P146" s="671">
        <f t="shared" ca="1" si="230"/>
        <v>42585000</v>
      </c>
      <c r="Q146" s="671">
        <f t="shared" ca="1" si="230"/>
        <v>55300500</v>
      </c>
      <c r="R146" s="671">
        <f t="shared" ca="1" si="230"/>
        <v>58267500</v>
      </c>
      <c r="S146" s="671">
        <f t="shared" ca="1" si="230"/>
        <v>62530500</v>
      </c>
      <c r="T146" s="671">
        <f t="shared" ca="1" si="230"/>
        <v>57360000</v>
      </c>
      <c r="U146" s="671">
        <f t="shared" ca="1" si="230"/>
        <v>68968500</v>
      </c>
      <c r="V146" s="671">
        <f t="shared" ca="1" si="230"/>
        <v>79027500</v>
      </c>
      <c r="W146" s="671">
        <f t="shared" ca="1" si="230"/>
        <v>68362500</v>
      </c>
      <c r="X146" s="671">
        <f t="shared" ca="1" si="230"/>
        <v>67503000</v>
      </c>
      <c r="Y146" s="671">
        <f t="shared" ca="1" si="230"/>
        <v>82110000</v>
      </c>
      <c r="Z146" s="671">
        <f t="shared" ca="1" si="230"/>
        <v>81418500</v>
      </c>
      <c r="AA146" s="671">
        <f t="shared" ca="1" si="230"/>
        <v>93124500</v>
      </c>
      <c r="AB146" s="671">
        <f t="shared" ca="1" si="230"/>
        <v>124231500</v>
      </c>
      <c r="AC146" s="671">
        <f t="shared" ca="1" si="230"/>
        <v>157990500</v>
      </c>
      <c r="AD146" s="671">
        <f t="shared" ca="1" si="230"/>
        <v>160300500</v>
      </c>
      <c r="AE146" s="671">
        <f t="shared" ca="1" si="230"/>
        <v>163222500</v>
      </c>
      <c r="AF146" s="671">
        <f t="shared" ca="1" si="230"/>
        <v>140313000</v>
      </c>
      <c r="AG146" s="671">
        <f t="shared" ca="1" si="230"/>
        <v>156651000</v>
      </c>
      <c r="AH146" s="671">
        <f t="shared" ca="1" si="230"/>
        <v>165669000</v>
      </c>
      <c r="AI146" s="671">
        <f t="shared" ca="1" si="230"/>
        <v>131923500</v>
      </c>
      <c r="AJ146" s="671">
        <f t="shared" ca="1" si="230"/>
        <v>119968500</v>
      </c>
      <c r="AK146" s="671">
        <f t="shared" ca="1" si="230"/>
        <v>134809500</v>
      </c>
      <c r="AL146" s="671">
        <f t="shared" ca="1" si="230"/>
        <v>124131000</v>
      </c>
      <c r="AM146" s="671">
        <f t="shared" ca="1" si="230"/>
        <v>132724500</v>
      </c>
      <c r="AN146" s="671">
        <f t="shared" ca="1" si="230"/>
        <v>166759500</v>
      </c>
      <c r="AO146" s="671">
        <f t="shared" ca="1" si="230"/>
        <v>201288000</v>
      </c>
      <c r="AP146" s="671">
        <f t="shared" ca="1" si="230"/>
        <v>195318000</v>
      </c>
      <c r="AQ146" s="671">
        <f t="shared" ca="1" si="230"/>
        <v>191532000</v>
      </c>
      <c r="AR146" s="671">
        <f t="shared" ca="1" si="230"/>
        <v>159588000</v>
      </c>
      <c r="AS146" s="671">
        <f t="shared" ca="1" si="230"/>
        <v>173649000</v>
      </c>
      <c r="AT146" s="671">
        <f t="shared" ca="1" si="230"/>
        <v>179848500</v>
      </c>
      <c r="AU146" s="671">
        <f t="shared" ca="1" si="230"/>
        <v>140814000</v>
      </c>
      <c r="AV146" s="671">
        <f t="shared" ca="1" si="230"/>
        <v>126331500</v>
      </c>
      <c r="AW146" s="671">
        <f t="shared" ca="1" si="230"/>
        <v>140425500</v>
      </c>
      <c r="AX146" s="671">
        <f t="shared" ca="1" si="230"/>
        <v>128193000</v>
      </c>
      <c r="AY146" s="671">
        <f t="shared" ca="1" si="230"/>
        <v>136132500</v>
      </c>
      <c r="AZ146" s="671">
        <f t="shared" ca="1" si="230"/>
        <v>170119500</v>
      </c>
      <c r="BA146" s="671">
        <f t="shared" ca="1" si="230"/>
        <v>204472500</v>
      </c>
      <c r="BB146" s="671">
        <f t="shared" ca="1" si="230"/>
        <v>197737500</v>
      </c>
      <c r="BC146" s="671">
        <f t="shared" ca="1" si="230"/>
        <v>193395000</v>
      </c>
      <c r="BD146" s="671">
        <f t="shared" ca="1" si="230"/>
        <v>160803000</v>
      </c>
      <c r="BE146" s="671">
        <f t="shared" ca="1" si="230"/>
        <v>174688500</v>
      </c>
      <c r="BF146" s="671">
        <f t="shared" ca="1" si="230"/>
        <v>180688500</v>
      </c>
      <c r="BG146" s="671">
        <f t="shared" ca="1" si="230"/>
        <v>141331500</v>
      </c>
      <c r="BH146" s="671">
        <f t="shared" ca="1" si="230"/>
        <v>126693000</v>
      </c>
      <c r="BI146" s="671">
        <f t="shared" ca="1" si="230"/>
        <v>140742000</v>
      </c>
      <c r="BJ146" s="671">
        <f t="shared" ca="1" si="230"/>
        <v>128419500</v>
      </c>
      <c r="BK146" s="671">
        <f t="shared" ca="1" si="230"/>
        <v>136324500</v>
      </c>
      <c r="BL146" s="671">
        <f t="shared" ca="1" si="230"/>
        <v>170305500</v>
      </c>
      <c r="BM146" s="671">
        <f t="shared" ca="1" si="230"/>
        <v>204645000</v>
      </c>
      <c r="BN146" s="671">
        <f t="shared" ca="1" si="230"/>
        <v>197869500</v>
      </c>
      <c r="BO146" s="671">
        <f t="shared" ca="1" si="230"/>
        <v>193498500</v>
      </c>
      <c r="BP146" s="671">
        <f t="shared" ca="1" si="230"/>
        <v>160869000</v>
      </c>
      <c r="BQ146" s="671">
        <f t="shared" ca="1" si="230"/>
        <v>174744000</v>
      </c>
      <c r="BR146" s="671">
        <f ca="1">SUM(BR147:BR152)</f>
        <v>180732000</v>
      </c>
    </row>
    <row r="147" spans="2:70" s="669" customFormat="1" ht="25" customHeight="1">
      <c r="B147" s="248" t="s">
        <v>527</v>
      </c>
      <c r="K147" s="672">
        <f ca="1">'SUBSCRIBER BASE'!L25*'[7]BASIC INPUT ASSUMPTIONS'!$D$25</f>
        <v>10647000</v>
      </c>
      <c r="L147" s="672">
        <f ca="1">'SUBSCRIBER BASE'!M25*'[7]BASIC INPUT ASSUMPTIONS'!$D$25</f>
        <v>9891000</v>
      </c>
      <c r="M147" s="672">
        <f ca="1">'SUBSCRIBER BASE'!N25*'[7]BASIC INPUT ASSUMPTIONS'!$D$25</f>
        <v>11470500</v>
      </c>
      <c r="N147" s="672">
        <f ca="1">'SUBSCRIBER BASE'!O25*'[7]BASIC INPUT ASSUMPTIONS'!$D$25</f>
        <v>11014500</v>
      </c>
      <c r="O147" s="672">
        <f ca="1">'SUBSCRIBER BASE'!P25*'[7]BASIC INPUT ASSUMPTIONS'!$D$25</f>
        <v>12411000</v>
      </c>
      <c r="P147" s="672">
        <f ca="1">'SUBSCRIBER BASE'!Q25*'[7]BASIC INPUT ASSUMPTIONS'!$D$25</f>
        <v>16608000</v>
      </c>
      <c r="Q147" s="672">
        <f ca="1">'SUBSCRIBER BASE'!R25*'[7]BASIC INPUT ASSUMPTIONS'!$D$25</f>
        <v>21568500</v>
      </c>
      <c r="R147" s="672">
        <f ca="1">'SUBSCRIBER BASE'!S25*'[7]BASIC INPUT ASSUMPTIONS'!$D$25</f>
        <v>22723500</v>
      </c>
      <c r="S147" s="672">
        <f ca="1">'SUBSCRIBER BASE'!T25*'[7]BASIC INPUT ASSUMPTIONS'!$D$25</f>
        <v>24387000</v>
      </c>
      <c r="T147" s="672">
        <f ca="1">'SUBSCRIBER BASE'!U25*'[7]BASIC INPUT ASSUMPTIONS'!$D$25</f>
        <v>22371000</v>
      </c>
      <c r="U147" s="672">
        <f ca="1">'SUBSCRIBER BASE'!V25*'[7]BASIC INPUT ASSUMPTIONS'!$D$25</f>
        <v>26898000</v>
      </c>
      <c r="V147" s="672">
        <f ca="1">'SUBSCRIBER BASE'!W25*'[7]BASIC INPUT ASSUMPTIONS'!$D$25</f>
        <v>30820500</v>
      </c>
      <c r="W147" s="672">
        <f ca="1">'SUBSCRIBER BASE'!X25*'[7]BASIC INPUT ASSUMPTIONS'!$D$25</f>
        <v>26661000</v>
      </c>
      <c r="X147" s="672">
        <f ca="1">'SUBSCRIBER BASE'!Y25*'[7]BASIC INPUT ASSUMPTIONS'!$D$25</f>
        <v>26326500</v>
      </c>
      <c r="Y147" s="672">
        <f ca="1">'SUBSCRIBER BASE'!Z25*'[7]BASIC INPUT ASSUMPTIONS'!$D$25</f>
        <v>32023500</v>
      </c>
      <c r="Z147" s="672">
        <f ca="1">'SUBSCRIBER BASE'!AA25*'[7]BASIC INPUT ASSUMPTIONS'!$D$25</f>
        <v>31753500</v>
      </c>
      <c r="AA147" s="672">
        <f ca="1">'SUBSCRIBER BASE'!AB25*'[7]BASIC INPUT ASSUMPTIONS'!$D$25</f>
        <v>36318000</v>
      </c>
      <c r="AB147" s="672">
        <f ca="1">'SUBSCRIBER BASE'!AC25*'[7]BASIC INPUT ASSUMPTIONS'!$D$25</f>
        <v>48450000</v>
      </c>
      <c r="AC147" s="672">
        <f ca="1">'SUBSCRIBER BASE'!AD25*'[7]BASIC INPUT ASSUMPTIONS'!$D$25</f>
        <v>61617000</v>
      </c>
      <c r="AD147" s="672">
        <f ca="1">'SUBSCRIBER BASE'!AE25*'[7]BASIC INPUT ASSUMPTIONS'!$D$25</f>
        <v>62518500</v>
      </c>
      <c r="AE147" s="672">
        <f ca="1">'SUBSCRIBER BASE'!AF25*'[7]BASIC INPUT ASSUMPTIONS'!$D$25</f>
        <v>63657000</v>
      </c>
      <c r="AF147" s="672">
        <f ca="1">'SUBSCRIBER BASE'!AG25*'[7]BASIC INPUT ASSUMPTIONS'!$D$25</f>
        <v>54723000</v>
      </c>
      <c r="AG147" s="672">
        <f ca="1">'SUBSCRIBER BASE'!AH25*'[7]BASIC INPUT ASSUMPTIONS'!$D$25</f>
        <v>61093500</v>
      </c>
      <c r="AH147" s="672">
        <f ca="1">'SUBSCRIBER BASE'!AI25*'[7]BASIC INPUT ASSUMPTIONS'!$D$25</f>
        <v>64611000</v>
      </c>
      <c r="AI147" s="672">
        <f ca="1">'SUBSCRIBER BASE'!AJ25*'[7]BASIC INPUT ASSUMPTIONS'!$D$25</f>
        <v>51450000</v>
      </c>
      <c r="AJ147" s="672">
        <f ca="1">'SUBSCRIBER BASE'!AK25*'[7]BASIC INPUT ASSUMPTIONS'!$D$25</f>
        <v>46788000</v>
      </c>
      <c r="AK147" s="672">
        <f ca="1">'SUBSCRIBER BASE'!AL25*'[7]BASIC INPUT ASSUMPTIONS'!$D$25</f>
        <v>52575000</v>
      </c>
      <c r="AL147" s="672">
        <f ca="1">'SUBSCRIBER BASE'!AM25*'[7]BASIC INPUT ASSUMPTIONS'!$D$25</f>
        <v>48411000</v>
      </c>
      <c r="AM147" s="672">
        <f ca="1">'SUBSCRIBER BASE'!AN25*'[7]BASIC INPUT ASSUMPTIONS'!$D$25</f>
        <v>51762000</v>
      </c>
      <c r="AN147" s="672">
        <f ca="1">'SUBSCRIBER BASE'!AO25*'[7]BASIC INPUT ASSUMPTIONS'!$D$25</f>
        <v>65035500</v>
      </c>
      <c r="AO147" s="672">
        <f ca="1">'SUBSCRIBER BASE'!AP25*'[7]BASIC INPUT ASSUMPTIONS'!$D$25</f>
        <v>78502500</v>
      </c>
      <c r="AP147" s="672">
        <f ca="1">'SUBSCRIBER BASE'!AQ25*'[7]BASIC INPUT ASSUMPTIONS'!$D$25</f>
        <v>76173000</v>
      </c>
      <c r="AQ147" s="672">
        <f ca="1">'SUBSCRIBER BASE'!AR25*'[7]BASIC INPUT ASSUMPTIONS'!$D$25</f>
        <v>74698500</v>
      </c>
      <c r="AR147" s="672">
        <f ca="1">'SUBSCRIBER BASE'!AS25*'[7]BASIC INPUT ASSUMPTIONS'!$D$25</f>
        <v>62239500</v>
      </c>
      <c r="AS147" s="672">
        <f ca="1">'SUBSCRIBER BASE'!AT25*'[7]BASIC INPUT ASSUMPTIONS'!$D$25</f>
        <v>67723500</v>
      </c>
      <c r="AT147" s="672">
        <f ca="1">'SUBSCRIBER BASE'!AU25*'[7]BASIC INPUT ASSUMPTIONS'!$D$25</f>
        <v>70140000</v>
      </c>
      <c r="AU147" s="672">
        <f ca="1">'SUBSCRIBER BASE'!AV25*'[7]BASIC INPUT ASSUMPTIONS'!$D$25</f>
        <v>54918000</v>
      </c>
      <c r="AV147" s="672">
        <f ca="1">'SUBSCRIBER BASE'!AW25*'[7]BASIC INPUT ASSUMPTIONS'!$D$25</f>
        <v>49269000</v>
      </c>
      <c r="AW147" s="672">
        <f ca="1">'SUBSCRIBER BASE'!AX25*'[7]BASIC INPUT ASSUMPTIONS'!$D$25</f>
        <v>54766500</v>
      </c>
      <c r="AX147" s="672">
        <f ca="1">'SUBSCRIBER BASE'!AY25*'[7]BASIC INPUT ASSUMPTIONS'!$D$25</f>
        <v>49995000</v>
      </c>
      <c r="AY147" s="672">
        <f ca="1">'SUBSCRIBER BASE'!AZ25*'[7]BASIC INPUT ASSUMPTIONS'!$D$25</f>
        <v>53092500</v>
      </c>
      <c r="AZ147" s="672">
        <f ca="1">'SUBSCRIBER BASE'!BA25*'[7]BASIC INPUT ASSUMPTIONS'!$D$25</f>
        <v>66346500</v>
      </c>
      <c r="BA147" s="672">
        <f ca="1">'SUBSCRIBER BASE'!BB25*'[7]BASIC INPUT ASSUMPTIONS'!$D$25</f>
        <v>79744500</v>
      </c>
      <c r="BB147" s="672">
        <f ca="1">'SUBSCRIBER BASE'!BC25*'[7]BASIC INPUT ASSUMPTIONS'!$D$25</f>
        <v>77118000</v>
      </c>
      <c r="BC147" s="672">
        <f ca="1">'SUBSCRIBER BASE'!BD25*'[7]BASIC INPUT ASSUMPTIONS'!$D$25</f>
        <v>75424500</v>
      </c>
      <c r="BD147" s="672">
        <f ca="1">'SUBSCRIBER BASE'!BE25*'[7]BASIC INPUT ASSUMPTIONS'!$D$25</f>
        <v>62713500</v>
      </c>
      <c r="BE147" s="672">
        <f ca="1">'SUBSCRIBER BASE'!BF25*'[7]BASIC INPUT ASSUMPTIONS'!$D$25</f>
        <v>68128500</v>
      </c>
      <c r="BF147" s="672">
        <f ca="1">'SUBSCRIBER BASE'!BG25*'[7]BASIC INPUT ASSUMPTIONS'!$D$25</f>
        <v>70468500</v>
      </c>
      <c r="BG147" s="672">
        <f ca="1">'SUBSCRIBER BASE'!BH25*'[7]BASIC INPUT ASSUMPTIONS'!$D$25</f>
        <v>55119000</v>
      </c>
      <c r="BH147" s="672">
        <f ca="1">'SUBSCRIBER BASE'!BI25*'[7]BASIC INPUT ASSUMPTIONS'!$D$25</f>
        <v>49410000</v>
      </c>
      <c r="BI147" s="672">
        <f ca="1">'SUBSCRIBER BASE'!BJ25*'[7]BASIC INPUT ASSUMPTIONS'!$D$25</f>
        <v>54889500</v>
      </c>
      <c r="BJ147" s="672">
        <f ca="1">'SUBSCRIBER BASE'!BK25*'[7]BASIC INPUT ASSUMPTIONS'!$D$25</f>
        <v>50083500</v>
      </c>
      <c r="BK147" s="672">
        <f ca="1">'SUBSCRIBER BASE'!BL25*'[7]BASIC INPUT ASSUMPTIONS'!$D$25</f>
        <v>53166000</v>
      </c>
      <c r="BL147" s="672">
        <f ca="1">'SUBSCRIBER BASE'!BM25*'[7]BASIC INPUT ASSUMPTIONS'!$D$25</f>
        <v>66418500</v>
      </c>
      <c r="BM147" s="672">
        <f ca="1">'SUBSCRIBER BASE'!BN25*'[7]BASIC INPUT ASSUMPTIONS'!$D$25</f>
        <v>79812000</v>
      </c>
      <c r="BN147" s="672">
        <f ca="1">'SUBSCRIBER BASE'!BO25*'[7]BASIC INPUT ASSUMPTIONS'!$D$25</f>
        <v>77169000</v>
      </c>
      <c r="BO147" s="672">
        <f ca="1">'SUBSCRIBER BASE'!BP25*'[7]BASIC INPUT ASSUMPTIONS'!$D$25</f>
        <v>75463500</v>
      </c>
      <c r="BP147" s="672">
        <f ca="1">'SUBSCRIBER BASE'!BQ25*'[7]BASIC INPUT ASSUMPTIONS'!$D$25</f>
        <v>62739000</v>
      </c>
      <c r="BQ147" s="672">
        <f ca="1">'SUBSCRIBER BASE'!BR25*'[7]BASIC INPUT ASSUMPTIONS'!$D$25</f>
        <v>68149500</v>
      </c>
      <c r="BR147" s="672">
        <f ca="1">'SUBSCRIBER BASE'!BS25*'[7]BASIC INPUT ASSUMPTIONS'!$D$25</f>
        <v>70486500</v>
      </c>
    </row>
    <row r="148" spans="2:70" s="669" customFormat="1" ht="25" customHeight="1">
      <c r="B148" s="248" t="s">
        <v>528</v>
      </c>
      <c r="K148" s="672">
        <f ca="1">'SUBSCRIBER BASE'!L26*'[7]BASIC INPUT ASSUMPTIONS'!$D$25</f>
        <v>6552000</v>
      </c>
      <c r="L148" s="672">
        <f ca="1">'SUBSCRIBER BASE'!M26*'[7]BASIC INPUT ASSUMPTIONS'!$D$25</f>
        <v>6087000</v>
      </c>
      <c r="M148" s="672">
        <f ca="1">'SUBSCRIBER BASE'!N26*'[7]BASIC INPUT ASSUMPTIONS'!$D$25</f>
        <v>7059000</v>
      </c>
      <c r="N148" s="672">
        <f ca="1">'SUBSCRIBER BASE'!O26*'[7]BASIC INPUT ASSUMPTIONS'!$D$25</f>
        <v>6778500</v>
      </c>
      <c r="O148" s="672">
        <f ca="1">'SUBSCRIBER BASE'!P26*'[7]BASIC INPUT ASSUMPTIONS'!$D$25</f>
        <v>7638000</v>
      </c>
      <c r="P148" s="672">
        <f ca="1">'SUBSCRIBER BASE'!Q26*'[7]BASIC INPUT ASSUMPTIONS'!$D$25</f>
        <v>10221000</v>
      </c>
      <c r="Q148" s="672">
        <f ca="1">'SUBSCRIBER BASE'!R26*'[7]BASIC INPUT ASSUMPTIONS'!$D$25</f>
        <v>13272000</v>
      </c>
      <c r="R148" s="672">
        <f ca="1">'SUBSCRIBER BASE'!S26*'[7]BASIC INPUT ASSUMPTIONS'!$D$25</f>
        <v>13984500</v>
      </c>
      <c r="S148" s="672">
        <f ca="1">'SUBSCRIBER BASE'!T26*'[7]BASIC INPUT ASSUMPTIONS'!$D$25</f>
        <v>15007500</v>
      </c>
      <c r="T148" s="672">
        <f ca="1">'SUBSCRIBER BASE'!U26*'[7]BASIC INPUT ASSUMPTIONS'!$D$25</f>
        <v>13767000</v>
      </c>
      <c r="U148" s="672">
        <f ca="1">'SUBSCRIBER BASE'!V26*'[7]BASIC INPUT ASSUMPTIONS'!$D$25</f>
        <v>16552500</v>
      </c>
      <c r="V148" s="672">
        <f ca="1">'SUBSCRIBER BASE'!W26*'[7]BASIC INPUT ASSUMPTIONS'!$D$25</f>
        <v>18966000</v>
      </c>
      <c r="W148" s="672">
        <f ca="1">'SUBSCRIBER BASE'!X26*'[7]BASIC INPUT ASSUMPTIONS'!$D$25</f>
        <v>16407000</v>
      </c>
      <c r="X148" s="672">
        <f ca="1">'SUBSCRIBER BASE'!Y26*'[7]BASIC INPUT ASSUMPTIONS'!$D$25</f>
        <v>16201500</v>
      </c>
      <c r="Y148" s="672">
        <f ca="1">'SUBSCRIBER BASE'!Z26*'[7]BASIC INPUT ASSUMPTIONS'!$D$25</f>
        <v>19707000</v>
      </c>
      <c r="Z148" s="672">
        <f ca="1">'SUBSCRIBER BASE'!AA26*'[7]BASIC INPUT ASSUMPTIONS'!$D$25</f>
        <v>19540500</v>
      </c>
      <c r="AA148" s="672">
        <f ca="1">'SUBSCRIBER BASE'!AB26*'[7]BASIC INPUT ASSUMPTIONS'!$D$25</f>
        <v>22350000</v>
      </c>
      <c r="AB148" s="672">
        <f ca="1">'SUBSCRIBER BASE'!AC26*'[7]BASIC INPUT ASSUMPTIONS'!$D$25</f>
        <v>29815500</v>
      </c>
      <c r="AC148" s="672">
        <f ca="1">'SUBSCRIBER BASE'!AD26*'[7]BASIC INPUT ASSUMPTIONS'!$D$25</f>
        <v>37918500</v>
      </c>
      <c r="AD148" s="672">
        <f ca="1">'SUBSCRIBER BASE'!AE26*'[7]BASIC INPUT ASSUMPTIONS'!$D$25</f>
        <v>38472000</v>
      </c>
      <c r="AE148" s="672">
        <f ca="1">'SUBSCRIBER BASE'!AF26*'[7]BASIC INPUT ASSUMPTIONS'!$D$25</f>
        <v>39174000</v>
      </c>
      <c r="AF148" s="672">
        <f ca="1">'SUBSCRIBER BASE'!AG26*'[7]BASIC INPUT ASSUMPTIONS'!$D$25</f>
        <v>33675000</v>
      </c>
      <c r="AG148" s="672">
        <f ca="1">'SUBSCRIBER BASE'!AH26*'[7]BASIC INPUT ASSUMPTIONS'!$D$25</f>
        <v>37596000</v>
      </c>
      <c r="AH148" s="672">
        <f ca="1">'SUBSCRIBER BASE'!AI26*'[7]BASIC INPUT ASSUMPTIONS'!$D$25</f>
        <v>39760500</v>
      </c>
      <c r="AI148" s="672">
        <f ca="1">'SUBSCRIBER BASE'!AJ26*'[7]BASIC INPUT ASSUMPTIONS'!$D$25</f>
        <v>31662000</v>
      </c>
      <c r="AJ148" s="672">
        <f ca="1">'SUBSCRIBER BASE'!AK26*'[7]BASIC INPUT ASSUMPTIONS'!$D$25</f>
        <v>28792500</v>
      </c>
      <c r="AK148" s="672">
        <f ca="1">'SUBSCRIBER BASE'!AL26*'[7]BASIC INPUT ASSUMPTIONS'!$D$25</f>
        <v>32353500</v>
      </c>
      <c r="AL148" s="672">
        <f ca="1">'SUBSCRIBER BASE'!AM26*'[7]BASIC INPUT ASSUMPTIONS'!$D$25</f>
        <v>29791500</v>
      </c>
      <c r="AM148" s="672">
        <f ca="1">'SUBSCRIBER BASE'!AN26*'[7]BASIC INPUT ASSUMPTIONS'!$D$25</f>
        <v>31854000</v>
      </c>
      <c r="AN148" s="672">
        <f ca="1">'SUBSCRIBER BASE'!AO26*'[7]BASIC INPUT ASSUMPTIONS'!$D$25</f>
        <v>40021500</v>
      </c>
      <c r="AO148" s="672">
        <f ca="1">'SUBSCRIBER BASE'!AP26*'[7]BASIC INPUT ASSUMPTIONS'!$D$25</f>
        <v>48309000</v>
      </c>
      <c r="AP148" s="672">
        <f ca="1">'SUBSCRIBER BASE'!AQ26*'[7]BASIC INPUT ASSUMPTIONS'!$D$25</f>
        <v>46876500</v>
      </c>
      <c r="AQ148" s="672">
        <f ca="1">'SUBSCRIBER BASE'!AR26*'[7]BASIC INPUT ASSUMPTIONS'!$D$25</f>
        <v>45967500</v>
      </c>
      <c r="AR148" s="672">
        <f ca="1">'SUBSCRIBER BASE'!AS26*'[7]BASIC INPUT ASSUMPTIONS'!$D$25</f>
        <v>38301000</v>
      </c>
      <c r="AS148" s="672">
        <f ca="1">'SUBSCRIBER BASE'!AT26*'[7]BASIC INPUT ASSUMPTIONS'!$D$25</f>
        <v>41676000</v>
      </c>
      <c r="AT148" s="672">
        <f ca="1">'SUBSCRIBER BASE'!AU26*'[7]BASIC INPUT ASSUMPTIONS'!$D$25</f>
        <v>43164000</v>
      </c>
      <c r="AU148" s="672">
        <f ca="1">'SUBSCRIBER BASE'!AV26*'[7]BASIC INPUT ASSUMPTIONS'!$D$25</f>
        <v>33795000</v>
      </c>
      <c r="AV148" s="672">
        <f ca="1">'SUBSCRIBER BASE'!AW26*'[7]BASIC INPUT ASSUMPTIONS'!$D$25</f>
        <v>30319500</v>
      </c>
      <c r="AW148" s="672">
        <f ca="1">'SUBSCRIBER BASE'!AX26*'[7]BASIC INPUT ASSUMPTIONS'!$D$25</f>
        <v>33702000</v>
      </c>
      <c r="AX148" s="672">
        <f ca="1">'SUBSCRIBER BASE'!AY26*'[7]BASIC INPUT ASSUMPTIONS'!$D$25</f>
        <v>30766500</v>
      </c>
      <c r="AY148" s="672">
        <f ca="1">'SUBSCRIBER BASE'!AZ26*'[7]BASIC INPUT ASSUMPTIONS'!$D$25</f>
        <v>32671500</v>
      </c>
      <c r="AZ148" s="672">
        <f ca="1">'SUBSCRIBER BASE'!BA26*'[7]BASIC INPUT ASSUMPTIONS'!$D$25</f>
        <v>40828500</v>
      </c>
      <c r="BA148" s="672">
        <f ca="1">'SUBSCRIBER BASE'!BB26*'[7]BASIC INPUT ASSUMPTIONS'!$D$25</f>
        <v>49074000</v>
      </c>
      <c r="BB148" s="672">
        <f ca="1">'SUBSCRIBER BASE'!BC26*'[7]BASIC INPUT ASSUMPTIONS'!$D$25</f>
        <v>47457000</v>
      </c>
      <c r="BC148" s="672">
        <f ca="1">'SUBSCRIBER BASE'!BD26*'[7]BASIC INPUT ASSUMPTIONS'!$D$25</f>
        <v>46414500</v>
      </c>
      <c r="BD148" s="672">
        <f ca="1">'SUBSCRIBER BASE'!BE26*'[7]BASIC INPUT ASSUMPTIONS'!$D$25</f>
        <v>38593500</v>
      </c>
      <c r="BE148" s="672">
        <f ca="1">'SUBSCRIBER BASE'!BF26*'[7]BASIC INPUT ASSUMPTIONS'!$D$25</f>
        <v>41925000</v>
      </c>
      <c r="BF148" s="672">
        <f ca="1">'SUBSCRIBER BASE'!BG26*'[7]BASIC INPUT ASSUMPTIONS'!$D$25</f>
        <v>43365000</v>
      </c>
      <c r="BG148" s="672">
        <f ca="1">'SUBSCRIBER BASE'!BH26*'[7]BASIC INPUT ASSUMPTIONS'!$D$25</f>
        <v>33919500</v>
      </c>
      <c r="BH148" s="672">
        <f ca="1">'SUBSCRIBER BASE'!BI26*'[7]BASIC INPUT ASSUMPTIONS'!$D$25</f>
        <v>30406500</v>
      </c>
      <c r="BI148" s="672">
        <f ca="1">'SUBSCRIBER BASE'!BJ26*'[7]BASIC INPUT ASSUMPTIONS'!$D$25</f>
        <v>33778500</v>
      </c>
      <c r="BJ148" s="672">
        <f ca="1">'SUBSCRIBER BASE'!BK26*'[7]BASIC INPUT ASSUMPTIONS'!$D$25</f>
        <v>30820500</v>
      </c>
      <c r="BK148" s="672">
        <f ca="1">'SUBSCRIBER BASE'!BL26*'[7]BASIC INPUT ASSUMPTIONS'!$D$25</f>
        <v>32718000</v>
      </c>
      <c r="BL148" s="672">
        <f ca="1">'SUBSCRIBER BASE'!BM26*'[7]BASIC INPUT ASSUMPTIONS'!$D$25</f>
        <v>40873500</v>
      </c>
      <c r="BM148" s="672">
        <f ca="1">'SUBSCRIBER BASE'!BN26*'[7]BASIC INPUT ASSUMPTIONS'!$D$25</f>
        <v>49114500</v>
      </c>
      <c r="BN148" s="672">
        <f ca="1">'SUBSCRIBER BASE'!BO26*'[7]BASIC INPUT ASSUMPTIONS'!$D$25</f>
        <v>47488500</v>
      </c>
      <c r="BO148" s="672">
        <f ca="1">'SUBSCRIBER BASE'!BP26*'[7]BASIC INPUT ASSUMPTIONS'!$D$25</f>
        <v>46440000</v>
      </c>
      <c r="BP148" s="672">
        <f ca="1">'SUBSCRIBER BASE'!BQ26*'[7]BASIC INPUT ASSUMPTIONS'!$D$25</f>
        <v>38608500</v>
      </c>
      <c r="BQ148" s="672">
        <f ca="1">'SUBSCRIBER BASE'!BR26*'[7]BASIC INPUT ASSUMPTIONS'!$D$25</f>
        <v>41938500</v>
      </c>
      <c r="BR148" s="672">
        <f ca="1">'SUBSCRIBER BASE'!BS26*'[7]BASIC INPUT ASSUMPTIONS'!$D$25</f>
        <v>43375500</v>
      </c>
    </row>
    <row r="149" spans="2:70" s="669" customFormat="1" ht="25" customHeight="1">
      <c r="B149" s="248" t="s">
        <v>529</v>
      </c>
      <c r="K149" s="672">
        <f ca="1">'SUBSCRIBER BASE'!L27*'[7]BASIC INPUT ASSUMPTIONS'!$D$25</f>
        <v>4368000</v>
      </c>
      <c r="L149" s="672">
        <f ca="1">'SUBSCRIBER BASE'!M27*'[7]BASIC INPUT ASSUMPTIONS'!$D$25</f>
        <v>4057500</v>
      </c>
      <c r="M149" s="672">
        <f ca="1">'SUBSCRIBER BASE'!N27*'[7]BASIC INPUT ASSUMPTIONS'!$D$25</f>
        <v>4705500</v>
      </c>
      <c r="N149" s="672">
        <f ca="1">'SUBSCRIBER BASE'!O27*'[7]BASIC INPUT ASSUMPTIONS'!$D$25</f>
        <v>4518000</v>
      </c>
      <c r="O149" s="672">
        <f ca="1">'SUBSCRIBER BASE'!P27*'[7]BASIC INPUT ASSUMPTIONS'!$D$25</f>
        <v>5092500</v>
      </c>
      <c r="P149" s="672">
        <f ca="1">'SUBSCRIBER BASE'!Q27*'[7]BASIC INPUT ASSUMPTIONS'!$D$25</f>
        <v>6813000</v>
      </c>
      <c r="Q149" s="672">
        <f ca="1">'SUBSCRIBER BASE'!R27*'[7]BASIC INPUT ASSUMPTIONS'!$D$25</f>
        <v>8848500</v>
      </c>
      <c r="R149" s="672">
        <f ca="1">'SUBSCRIBER BASE'!S27*'[7]BASIC INPUT ASSUMPTIONS'!$D$25</f>
        <v>9322500</v>
      </c>
      <c r="S149" s="672">
        <f ca="1">'SUBSCRIBER BASE'!T27*'[7]BASIC INPUT ASSUMPTIONS'!$D$25</f>
        <v>10005000</v>
      </c>
      <c r="T149" s="672">
        <f ca="1">'SUBSCRIBER BASE'!U27*'[7]BASIC INPUT ASSUMPTIONS'!$D$25</f>
        <v>9177000</v>
      </c>
      <c r="U149" s="672">
        <f ca="1">'SUBSCRIBER BASE'!V27*'[7]BASIC INPUT ASSUMPTIONS'!$D$25</f>
        <v>11035500</v>
      </c>
      <c r="V149" s="672">
        <f ca="1">'SUBSCRIBER BASE'!W27*'[7]BASIC INPUT ASSUMPTIONS'!$D$25</f>
        <v>12645000</v>
      </c>
      <c r="W149" s="672">
        <f ca="1">'SUBSCRIBER BASE'!X27*'[7]BASIC INPUT ASSUMPTIONS'!$D$25</f>
        <v>10938000</v>
      </c>
      <c r="X149" s="672">
        <f ca="1">'SUBSCRIBER BASE'!Y27*'[7]BASIC INPUT ASSUMPTIONS'!$D$25</f>
        <v>10800000</v>
      </c>
      <c r="Y149" s="672">
        <f ca="1">'SUBSCRIBER BASE'!Z27*'[7]BASIC INPUT ASSUMPTIONS'!$D$25</f>
        <v>13137000</v>
      </c>
      <c r="Z149" s="672">
        <f ca="1">'SUBSCRIBER BASE'!AA27*'[7]BASIC INPUT ASSUMPTIONS'!$D$25</f>
        <v>13027500</v>
      </c>
      <c r="AA149" s="672">
        <f ca="1">'SUBSCRIBER BASE'!AB27*'[7]BASIC INPUT ASSUMPTIONS'!$D$25</f>
        <v>14899500</v>
      </c>
      <c r="AB149" s="672">
        <f ca="1">'SUBSCRIBER BASE'!AC27*'[7]BASIC INPUT ASSUMPTIONS'!$D$25</f>
        <v>19876500</v>
      </c>
      <c r="AC149" s="672">
        <f ca="1">'SUBSCRIBER BASE'!AD27*'[7]BASIC INPUT ASSUMPTIONS'!$D$25</f>
        <v>25278000</v>
      </c>
      <c r="AD149" s="672">
        <f ca="1">'SUBSCRIBER BASE'!AE27*'[7]BASIC INPUT ASSUMPTIONS'!$D$25</f>
        <v>25648500</v>
      </c>
      <c r="AE149" s="672">
        <f ca="1">'SUBSCRIBER BASE'!AF27*'[7]BASIC INPUT ASSUMPTIONS'!$D$25</f>
        <v>26115000</v>
      </c>
      <c r="AF149" s="672">
        <f ca="1">'SUBSCRIBER BASE'!AG27*'[7]BASIC INPUT ASSUMPTIONS'!$D$25</f>
        <v>22450500</v>
      </c>
      <c r="AG149" s="672">
        <f ca="1">'SUBSCRIBER BASE'!AH27*'[7]BASIC INPUT ASSUMPTIONS'!$D$25</f>
        <v>25063500</v>
      </c>
      <c r="AH149" s="672">
        <f ca="1">'SUBSCRIBER BASE'!AI27*'[7]BASIC INPUT ASSUMPTIONS'!$D$25</f>
        <v>26506500</v>
      </c>
      <c r="AI149" s="672">
        <f ca="1">'SUBSCRIBER BASE'!AJ27*'[7]BASIC INPUT ASSUMPTIONS'!$D$25</f>
        <v>21108000</v>
      </c>
      <c r="AJ149" s="672">
        <f ca="1">'SUBSCRIBER BASE'!AK27*'[7]BASIC INPUT ASSUMPTIONS'!$D$25</f>
        <v>19195500</v>
      </c>
      <c r="AK149" s="672">
        <f ca="1">'SUBSCRIBER BASE'!AL27*'[7]BASIC INPUT ASSUMPTIONS'!$D$25</f>
        <v>21570000</v>
      </c>
      <c r="AL149" s="672">
        <f ca="1">'SUBSCRIBER BASE'!AM27*'[7]BASIC INPUT ASSUMPTIONS'!$D$25</f>
        <v>19861500</v>
      </c>
      <c r="AM149" s="672">
        <f ca="1">'SUBSCRIBER BASE'!AN27*'[7]BASIC INPUT ASSUMPTIONS'!$D$25</f>
        <v>21235500</v>
      </c>
      <c r="AN149" s="672">
        <f ca="1">'SUBSCRIBER BASE'!AO27*'[7]BASIC INPUT ASSUMPTIONS'!$D$25</f>
        <v>26682000</v>
      </c>
      <c r="AO149" s="672">
        <f ca="1">'SUBSCRIBER BASE'!AP27*'[7]BASIC INPUT ASSUMPTIONS'!$D$25</f>
        <v>32206500</v>
      </c>
      <c r="AP149" s="672">
        <f ca="1">'SUBSCRIBER BASE'!AQ27*'[7]BASIC INPUT ASSUMPTIONS'!$D$25</f>
        <v>31251000</v>
      </c>
      <c r="AQ149" s="672">
        <f ca="1">'SUBSCRIBER BASE'!AR27*'[7]BASIC INPUT ASSUMPTIONS'!$D$25</f>
        <v>30645000</v>
      </c>
      <c r="AR149" s="672">
        <f ca="1">'SUBSCRIBER BASE'!AS27*'[7]BASIC INPUT ASSUMPTIONS'!$D$25</f>
        <v>25534500</v>
      </c>
      <c r="AS149" s="672">
        <f ca="1">'SUBSCRIBER BASE'!AT27*'[7]BASIC INPUT ASSUMPTIONS'!$D$25</f>
        <v>27784500</v>
      </c>
      <c r="AT149" s="672">
        <f ca="1">'SUBSCRIBER BASE'!AU27*'[7]BASIC INPUT ASSUMPTIONS'!$D$25</f>
        <v>28776000</v>
      </c>
      <c r="AU149" s="672">
        <f ca="1">'SUBSCRIBER BASE'!AV27*'[7]BASIC INPUT ASSUMPTIONS'!$D$25</f>
        <v>22530000</v>
      </c>
      <c r="AV149" s="672">
        <f ca="1">'SUBSCRIBER BASE'!AW27*'[7]BASIC INPUT ASSUMPTIONS'!$D$25</f>
        <v>20212500</v>
      </c>
      <c r="AW149" s="672">
        <f ca="1">'SUBSCRIBER BASE'!AX27*'[7]BASIC INPUT ASSUMPTIONS'!$D$25</f>
        <v>22468500</v>
      </c>
      <c r="AX149" s="672">
        <f ca="1">'SUBSCRIBER BASE'!AY27*'[7]BASIC INPUT ASSUMPTIONS'!$D$25</f>
        <v>20511000</v>
      </c>
      <c r="AY149" s="672">
        <f ca="1">'SUBSCRIBER BASE'!AZ27*'[7]BASIC INPUT ASSUMPTIONS'!$D$25</f>
        <v>21781500</v>
      </c>
      <c r="AZ149" s="672">
        <f ca="1">'SUBSCRIBER BASE'!BA27*'[7]BASIC INPUT ASSUMPTIONS'!$D$25</f>
        <v>27219000</v>
      </c>
      <c r="BA149" s="672">
        <f ca="1">'SUBSCRIBER BASE'!BB27*'[7]BASIC INPUT ASSUMPTIONS'!$D$25</f>
        <v>32715000</v>
      </c>
      <c r="BB149" s="672">
        <f ca="1">'SUBSCRIBER BASE'!BC27*'[7]BASIC INPUT ASSUMPTIONS'!$D$25</f>
        <v>31638000</v>
      </c>
      <c r="BC149" s="672">
        <f ca="1">'SUBSCRIBER BASE'!BD27*'[7]BASIC INPUT ASSUMPTIONS'!$D$25</f>
        <v>30943500</v>
      </c>
      <c r="BD149" s="672">
        <f ca="1">'SUBSCRIBER BASE'!BE27*'[7]BASIC INPUT ASSUMPTIONS'!$D$25</f>
        <v>25728000</v>
      </c>
      <c r="BE149" s="672">
        <f ca="1">'SUBSCRIBER BASE'!BF27*'[7]BASIC INPUT ASSUMPTIONS'!$D$25</f>
        <v>27949500</v>
      </c>
      <c r="BF149" s="672">
        <f ca="1">'SUBSCRIBER BASE'!BG27*'[7]BASIC INPUT ASSUMPTIONS'!$D$25</f>
        <v>28909500</v>
      </c>
      <c r="BG149" s="672">
        <f ca="1">'SUBSCRIBER BASE'!BH27*'[7]BASIC INPUT ASSUMPTIONS'!$D$25</f>
        <v>22612500</v>
      </c>
      <c r="BH149" s="672">
        <f ca="1">'SUBSCRIBER BASE'!BI27*'[7]BASIC INPUT ASSUMPTIONS'!$D$25</f>
        <v>20271000</v>
      </c>
      <c r="BI149" s="672">
        <f ca="1">'SUBSCRIBER BASE'!BJ27*'[7]BASIC INPUT ASSUMPTIONS'!$D$25</f>
        <v>22519500</v>
      </c>
      <c r="BJ149" s="672">
        <f ca="1">'SUBSCRIBER BASE'!BK27*'[7]BASIC INPUT ASSUMPTIONS'!$D$25</f>
        <v>20547000</v>
      </c>
      <c r="BK149" s="672">
        <f ca="1">'SUBSCRIBER BASE'!BL27*'[7]BASIC INPUT ASSUMPTIONS'!$D$25</f>
        <v>21811500</v>
      </c>
      <c r="BL149" s="672">
        <f ca="1">'SUBSCRIBER BASE'!BM27*'[7]BASIC INPUT ASSUMPTIONS'!$D$25</f>
        <v>27249000</v>
      </c>
      <c r="BM149" s="672">
        <f ca="1">'SUBSCRIBER BASE'!BN27*'[7]BASIC INPUT ASSUMPTIONS'!$D$25</f>
        <v>32743500</v>
      </c>
      <c r="BN149" s="672">
        <f ca="1">'SUBSCRIBER BASE'!BO27*'[7]BASIC INPUT ASSUMPTIONS'!$D$25</f>
        <v>31659000</v>
      </c>
      <c r="BO149" s="672">
        <f ca="1">'SUBSCRIBER BASE'!BP27*'[7]BASIC INPUT ASSUMPTIONS'!$D$25</f>
        <v>30960000</v>
      </c>
      <c r="BP149" s="672">
        <f ca="1">'SUBSCRIBER BASE'!BQ27*'[7]BASIC INPUT ASSUMPTIONS'!$D$25</f>
        <v>25738500</v>
      </c>
      <c r="BQ149" s="672">
        <f ca="1">'SUBSCRIBER BASE'!BR27*'[7]BASIC INPUT ASSUMPTIONS'!$D$25</f>
        <v>27958500</v>
      </c>
      <c r="BR149" s="672">
        <f ca="1">'SUBSCRIBER BASE'!BS27*'[7]BASIC INPUT ASSUMPTIONS'!$D$25</f>
        <v>28917000</v>
      </c>
    </row>
    <row r="150" spans="2:70" s="669" customFormat="1" ht="25" customHeight="1">
      <c r="B150" s="248" t="s">
        <v>530</v>
      </c>
      <c r="K150" s="672">
        <f ca="1">'SUBSCRIBER BASE'!L28*'[7]BASIC INPUT ASSUMPTIONS'!$D$25</f>
        <v>2184000</v>
      </c>
      <c r="L150" s="672">
        <f ca="1">'SUBSCRIBER BASE'!M28*'[7]BASIC INPUT ASSUMPTIONS'!$D$25</f>
        <v>2029500</v>
      </c>
      <c r="M150" s="672">
        <f ca="1">'SUBSCRIBER BASE'!N28*'[7]BASIC INPUT ASSUMPTIONS'!$D$25</f>
        <v>2353500</v>
      </c>
      <c r="N150" s="672">
        <f ca="1">'SUBSCRIBER BASE'!O28*'[7]BASIC INPUT ASSUMPTIONS'!$D$25</f>
        <v>2259000</v>
      </c>
      <c r="O150" s="672">
        <f ca="1">'SUBSCRIBER BASE'!P28*'[7]BASIC INPUT ASSUMPTIONS'!$D$25</f>
        <v>2545500</v>
      </c>
      <c r="P150" s="672">
        <f ca="1">'SUBSCRIBER BASE'!Q28*'[7]BASIC INPUT ASSUMPTIONS'!$D$25</f>
        <v>3406500</v>
      </c>
      <c r="Q150" s="672">
        <f ca="1">'SUBSCRIBER BASE'!R28*'[7]BASIC INPUT ASSUMPTIONS'!$D$25</f>
        <v>4423500</v>
      </c>
      <c r="R150" s="672">
        <f ca="1">'SUBSCRIBER BASE'!S28*'[7]BASIC INPUT ASSUMPTIONS'!$D$25</f>
        <v>4662000</v>
      </c>
      <c r="S150" s="672">
        <f ca="1">'SUBSCRIBER BASE'!T28*'[7]BASIC INPUT ASSUMPTIONS'!$D$25</f>
        <v>5002500</v>
      </c>
      <c r="T150" s="672">
        <f ca="1">'SUBSCRIBER BASE'!U28*'[7]BASIC INPUT ASSUMPTIONS'!$D$25</f>
        <v>4588500</v>
      </c>
      <c r="U150" s="672">
        <f ca="1">'SUBSCRIBER BASE'!V28*'[7]BASIC INPUT ASSUMPTIONS'!$D$25</f>
        <v>5517000</v>
      </c>
      <c r="V150" s="672">
        <f ca="1">'SUBSCRIBER BASE'!W28*'[7]BASIC INPUT ASSUMPTIONS'!$D$25</f>
        <v>6322500</v>
      </c>
      <c r="W150" s="672">
        <f ca="1">'SUBSCRIBER BASE'!X28*'[7]BASIC INPUT ASSUMPTIONS'!$D$25</f>
        <v>5469000</v>
      </c>
      <c r="X150" s="672">
        <f ca="1">'SUBSCRIBER BASE'!Y28*'[7]BASIC INPUT ASSUMPTIONS'!$D$25</f>
        <v>5400000</v>
      </c>
      <c r="Y150" s="672">
        <f ca="1">'SUBSCRIBER BASE'!Z28*'[7]BASIC INPUT ASSUMPTIONS'!$D$25</f>
        <v>6568500</v>
      </c>
      <c r="Z150" s="672">
        <f ca="1">'SUBSCRIBER BASE'!AA28*'[7]BASIC INPUT ASSUMPTIONS'!$D$25</f>
        <v>6513000</v>
      </c>
      <c r="AA150" s="672">
        <f ca="1">'SUBSCRIBER BASE'!AB28*'[7]BASIC INPUT ASSUMPTIONS'!$D$25</f>
        <v>7450500</v>
      </c>
      <c r="AB150" s="672">
        <f ca="1">'SUBSCRIBER BASE'!AC28*'[7]BASIC INPUT ASSUMPTIONS'!$D$25</f>
        <v>9939000</v>
      </c>
      <c r="AC150" s="672">
        <f ca="1">'SUBSCRIBER BASE'!AD28*'[7]BASIC INPUT ASSUMPTIONS'!$D$25</f>
        <v>12639000</v>
      </c>
      <c r="AD150" s="672">
        <f ca="1">'SUBSCRIBER BASE'!AE28*'[7]BASIC INPUT ASSUMPTIONS'!$D$25</f>
        <v>12823500</v>
      </c>
      <c r="AE150" s="672">
        <f ca="1">'SUBSCRIBER BASE'!AF28*'[7]BASIC INPUT ASSUMPTIONS'!$D$25</f>
        <v>13057500</v>
      </c>
      <c r="AF150" s="672">
        <f ca="1">'SUBSCRIBER BASE'!AG28*'[7]BASIC INPUT ASSUMPTIONS'!$D$25</f>
        <v>11224500</v>
      </c>
      <c r="AG150" s="672">
        <f ca="1">'SUBSCRIBER BASE'!AH28*'[7]BASIC INPUT ASSUMPTIONS'!$D$25</f>
        <v>12532500</v>
      </c>
      <c r="AH150" s="672">
        <f ca="1">'SUBSCRIBER BASE'!AI28*'[7]BASIC INPUT ASSUMPTIONS'!$D$25</f>
        <v>13254000</v>
      </c>
      <c r="AI150" s="672">
        <f ca="1">'SUBSCRIBER BASE'!AJ28*'[7]BASIC INPUT ASSUMPTIONS'!$D$25</f>
        <v>10554000</v>
      </c>
      <c r="AJ150" s="672">
        <f ca="1">'SUBSCRIBER BASE'!AK28*'[7]BASIC INPUT ASSUMPTIONS'!$D$25</f>
        <v>9597000</v>
      </c>
      <c r="AK150" s="672">
        <f ca="1">'SUBSCRIBER BASE'!AL28*'[7]BASIC INPUT ASSUMPTIONS'!$D$25</f>
        <v>10785000</v>
      </c>
      <c r="AL150" s="672">
        <f ca="1">'SUBSCRIBER BASE'!AM28*'[7]BASIC INPUT ASSUMPTIONS'!$D$25</f>
        <v>9930000</v>
      </c>
      <c r="AM150" s="672">
        <f ca="1">'SUBSCRIBER BASE'!AN28*'[7]BASIC INPUT ASSUMPTIONS'!$D$25</f>
        <v>10618500</v>
      </c>
      <c r="AN150" s="672">
        <f ca="1">'SUBSCRIBER BASE'!AO28*'[7]BASIC INPUT ASSUMPTIONS'!$D$25</f>
        <v>13341000</v>
      </c>
      <c r="AO150" s="672">
        <f ca="1">'SUBSCRIBER BASE'!AP28*'[7]BASIC INPUT ASSUMPTIONS'!$D$25</f>
        <v>16102500</v>
      </c>
      <c r="AP150" s="672">
        <f ca="1">'SUBSCRIBER BASE'!AQ28*'[7]BASIC INPUT ASSUMPTIONS'!$D$25</f>
        <v>15625500</v>
      </c>
      <c r="AQ150" s="672">
        <f ca="1">'SUBSCRIBER BASE'!AR28*'[7]BASIC INPUT ASSUMPTIONS'!$D$25</f>
        <v>15322500</v>
      </c>
      <c r="AR150" s="672">
        <f ca="1">'SUBSCRIBER BASE'!AS28*'[7]BASIC INPUT ASSUMPTIONS'!$D$25</f>
        <v>12766500</v>
      </c>
      <c r="AS150" s="672">
        <f ca="1">'SUBSCRIBER BASE'!AT28*'[7]BASIC INPUT ASSUMPTIONS'!$D$25</f>
        <v>13891500</v>
      </c>
      <c r="AT150" s="672">
        <f ca="1">'SUBSCRIBER BASE'!AU28*'[7]BASIC INPUT ASSUMPTIONS'!$D$25</f>
        <v>14388000</v>
      </c>
      <c r="AU150" s="672">
        <f ca="1">'SUBSCRIBER BASE'!AV28*'[7]BASIC INPUT ASSUMPTIONS'!$D$25</f>
        <v>11265000</v>
      </c>
      <c r="AV150" s="672">
        <f ca="1">'SUBSCRIBER BASE'!AW28*'[7]BASIC INPUT ASSUMPTIONS'!$D$25</f>
        <v>10107000</v>
      </c>
      <c r="AW150" s="672">
        <f ca="1">'SUBSCRIBER BASE'!AX28*'[7]BASIC INPUT ASSUMPTIONS'!$D$25</f>
        <v>11233500</v>
      </c>
      <c r="AX150" s="672">
        <f ca="1">'SUBSCRIBER BASE'!AY28*'[7]BASIC INPUT ASSUMPTIONS'!$D$25</f>
        <v>10255500</v>
      </c>
      <c r="AY150" s="672">
        <f ca="1">'SUBSCRIBER BASE'!AZ28*'[7]BASIC INPUT ASSUMPTIONS'!$D$25</f>
        <v>10890000</v>
      </c>
      <c r="AZ150" s="672">
        <f ca="1">'SUBSCRIBER BASE'!BA28*'[7]BASIC INPUT ASSUMPTIONS'!$D$25</f>
        <v>13609500</v>
      </c>
      <c r="BA150" s="672">
        <f ca="1">'SUBSCRIBER BASE'!BB28*'[7]BASIC INPUT ASSUMPTIONS'!$D$25</f>
        <v>16357500</v>
      </c>
      <c r="BB150" s="672">
        <f ca="1">'SUBSCRIBER BASE'!BC28*'[7]BASIC INPUT ASSUMPTIONS'!$D$25</f>
        <v>15819000</v>
      </c>
      <c r="BC150" s="672">
        <f ca="1">'SUBSCRIBER BASE'!BD28*'[7]BASIC INPUT ASSUMPTIONS'!$D$25</f>
        <v>15471000</v>
      </c>
      <c r="BD150" s="672">
        <f ca="1">'SUBSCRIBER BASE'!BE28*'[7]BASIC INPUT ASSUMPTIONS'!$D$25</f>
        <v>12864000</v>
      </c>
      <c r="BE150" s="672">
        <f ca="1">'SUBSCRIBER BASE'!BF28*'[7]BASIC INPUT ASSUMPTIONS'!$D$25</f>
        <v>13975500</v>
      </c>
      <c r="BF150" s="672">
        <f ca="1">'SUBSCRIBER BASE'!BG28*'[7]BASIC INPUT ASSUMPTIONS'!$D$25</f>
        <v>14455500</v>
      </c>
      <c r="BG150" s="672">
        <f ca="1">'SUBSCRIBER BASE'!BH28*'[7]BASIC INPUT ASSUMPTIONS'!$D$25</f>
        <v>11307000</v>
      </c>
      <c r="BH150" s="672">
        <f ca="1">'SUBSCRIBER BASE'!BI28*'[7]BASIC INPUT ASSUMPTIONS'!$D$25</f>
        <v>10135500</v>
      </c>
      <c r="BI150" s="672">
        <f ca="1">'SUBSCRIBER BASE'!BJ28*'[7]BASIC INPUT ASSUMPTIONS'!$D$25</f>
        <v>11259000</v>
      </c>
      <c r="BJ150" s="672">
        <f ca="1">'SUBSCRIBER BASE'!BK28*'[7]BASIC INPUT ASSUMPTIONS'!$D$25</f>
        <v>10273500</v>
      </c>
      <c r="BK150" s="672">
        <f ca="1">'SUBSCRIBER BASE'!BL28*'[7]BASIC INPUT ASSUMPTIONS'!$D$25</f>
        <v>10906500</v>
      </c>
      <c r="BL150" s="672">
        <f ca="1">'SUBSCRIBER BASE'!BM28*'[7]BASIC INPUT ASSUMPTIONS'!$D$25</f>
        <v>13624500</v>
      </c>
      <c r="BM150" s="672">
        <f ca="1">'SUBSCRIBER BASE'!BN28*'[7]BASIC INPUT ASSUMPTIONS'!$D$25</f>
        <v>16371000</v>
      </c>
      <c r="BN150" s="672">
        <f ca="1">'SUBSCRIBER BASE'!BO28*'[7]BASIC INPUT ASSUMPTIONS'!$D$25</f>
        <v>15829500</v>
      </c>
      <c r="BO150" s="672">
        <f ca="1">'SUBSCRIBER BASE'!BP28*'[7]BASIC INPUT ASSUMPTIONS'!$D$25</f>
        <v>15480000</v>
      </c>
      <c r="BP150" s="672">
        <f ca="1">'SUBSCRIBER BASE'!BQ28*'[7]BASIC INPUT ASSUMPTIONS'!$D$25</f>
        <v>12870000</v>
      </c>
      <c r="BQ150" s="672">
        <f ca="1">'SUBSCRIBER BASE'!BR28*'[7]BASIC INPUT ASSUMPTIONS'!$D$25</f>
        <v>13980000</v>
      </c>
      <c r="BR150" s="672">
        <f ca="1">'SUBSCRIBER BASE'!BS28*'[7]BASIC INPUT ASSUMPTIONS'!$D$25</f>
        <v>14458500</v>
      </c>
    </row>
    <row r="151" spans="2:70" s="669" customFormat="1" ht="25" customHeight="1">
      <c r="B151" s="248" t="s">
        <v>531</v>
      </c>
      <c r="K151" s="672">
        <f ca="1">'SUBSCRIBER BASE'!L29*'[7]BASIC INPUT ASSUMPTIONS'!$D$25</f>
        <v>2184000</v>
      </c>
      <c r="L151" s="672">
        <f ca="1">'SUBSCRIBER BASE'!M29*'[7]BASIC INPUT ASSUMPTIONS'!$D$25</f>
        <v>2029500</v>
      </c>
      <c r="M151" s="672">
        <f ca="1">'SUBSCRIBER BASE'!N29*'[7]BASIC INPUT ASSUMPTIONS'!$D$25</f>
        <v>2353500</v>
      </c>
      <c r="N151" s="672">
        <f ca="1">'SUBSCRIBER BASE'!O29*'[7]BASIC INPUT ASSUMPTIONS'!$D$25</f>
        <v>2259000</v>
      </c>
      <c r="O151" s="672">
        <f ca="1">'SUBSCRIBER BASE'!P29*'[7]BASIC INPUT ASSUMPTIONS'!$D$25</f>
        <v>2545500</v>
      </c>
      <c r="P151" s="672">
        <f ca="1">'SUBSCRIBER BASE'!Q29*'[7]BASIC INPUT ASSUMPTIONS'!$D$25</f>
        <v>3406500</v>
      </c>
      <c r="Q151" s="672">
        <f ca="1">'SUBSCRIBER BASE'!R29*'[7]BASIC INPUT ASSUMPTIONS'!$D$25</f>
        <v>4423500</v>
      </c>
      <c r="R151" s="672">
        <f ca="1">'SUBSCRIBER BASE'!S29*'[7]BASIC INPUT ASSUMPTIONS'!$D$25</f>
        <v>4662000</v>
      </c>
      <c r="S151" s="672">
        <f ca="1">'SUBSCRIBER BASE'!T29*'[7]BASIC INPUT ASSUMPTIONS'!$D$25</f>
        <v>5002500</v>
      </c>
      <c r="T151" s="672">
        <f ca="1">'SUBSCRIBER BASE'!U29*'[7]BASIC INPUT ASSUMPTIONS'!$D$25</f>
        <v>4588500</v>
      </c>
      <c r="U151" s="672">
        <f ca="1">'SUBSCRIBER BASE'!V29*'[7]BASIC INPUT ASSUMPTIONS'!$D$25</f>
        <v>5517000</v>
      </c>
      <c r="V151" s="672">
        <f ca="1">'SUBSCRIBER BASE'!W29*'[7]BASIC INPUT ASSUMPTIONS'!$D$25</f>
        <v>6322500</v>
      </c>
      <c r="W151" s="672">
        <f ca="1">'SUBSCRIBER BASE'!X29*'[7]BASIC INPUT ASSUMPTIONS'!$D$25</f>
        <v>5469000</v>
      </c>
      <c r="X151" s="672">
        <f ca="1">'SUBSCRIBER BASE'!Y29*'[7]BASIC INPUT ASSUMPTIONS'!$D$25</f>
        <v>5400000</v>
      </c>
      <c r="Y151" s="672">
        <f ca="1">'SUBSCRIBER BASE'!Z29*'[7]BASIC INPUT ASSUMPTIONS'!$D$25</f>
        <v>6568500</v>
      </c>
      <c r="Z151" s="672">
        <f ca="1">'SUBSCRIBER BASE'!AA29*'[7]BASIC INPUT ASSUMPTIONS'!$D$25</f>
        <v>6513000</v>
      </c>
      <c r="AA151" s="672">
        <f ca="1">'SUBSCRIBER BASE'!AB29*'[7]BASIC INPUT ASSUMPTIONS'!$D$25</f>
        <v>7450500</v>
      </c>
      <c r="AB151" s="672">
        <f ca="1">'SUBSCRIBER BASE'!AC29*'[7]BASIC INPUT ASSUMPTIONS'!$D$25</f>
        <v>9939000</v>
      </c>
      <c r="AC151" s="672">
        <f ca="1">'SUBSCRIBER BASE'!AD29*'[7]BASIC INPUT ASSUMPTIONS'!$D$25</f>
        <v>12639000</v>
      </c>
      <c r="AD151" s="672">
        <f ca="1">'SUBSCRIBER BASE'!AE29*'[7]BASIC INPUT ASSUMPTIONS'!$D$25</f>
        <v>12823500</v>
      </c>
      <c r="AE151" s="672">
        <f ca="1">'SUBSCRIBER BASE'!AF29*'[7]BASIC INPUT ASSUMPTIONS'!$D$25</f>
        <v>13057500</v>
      </c>
      <c r="AF151" s="672">
        <f ca="1">'SUBSCRIBER BASE'!AG29*'[7]BASIC INPUT ASSUMPTIONS'!$D$25</f>
        <v>11224500</v>
      </c>
      <c r="AG151" s="672">
        <f ca="1">'SUBSCRIBER BASE'!AH29*'[7]BASIC INPUT ASSUMPTIONS'!$D$25</f>
        <v>12532500</v>
      </c>
      <c r="AH151" s="672">
        <f ca="1">'SUBSCRIBER BASE'!AI29*'[7]BASIC INPUT ASSUMPTIONS'!$D$25</f>
        <v>13254000</v>
      </c>
      <c r="AI151" s="672">
        <f ca="1">'SUBSCRIBER BASE'!AJ29*'[7]BASIC INPUT ASSUMPTIONS'!$D$25</f>
        <v>10554000</v>
      </c>
      <c r="AJ151" s="672">
        <f ca="1">'SUBSCRIBER BASE'!AK29*'[7]BASIC INPUT ASSUMPTIONS'!$D$25</f>
        <v>9597000</v>
      </c>
      <c r="AK151" s="672">
        <f ca="1">'SUBSCRIBER BASE'!AL29*'[7]BASIC INPUT ASSUMPTIONS'!$D$25</f>
        <v>10785000</v>
      </c>
      <c r="AL151" s="672">
        <f ca="1">'SUBSCRIBER BASE'!AM29*'[7]BASIC INPUT ASSUMPTIONS'!$D$25</f>
        <v>9930000</v>
      </c>
      <c r="AM151" s="672">
        <f ca="1">'SUBSCRIBER BASE'!AN29*'[7]BASIC INPUT ASSUMPTIONS'!$D$25</f>
        <v>10618500</v>
      </c>
      <c r="AN151" s="672">
        <f ca="1">'SUBSCRIBER BASE'!AO29*'[7]BASIC INPUT ASSUMPTIONS'!$D$25</f>
        <v>13341000</v>
      </c>
      <c r="AO151" s="672">
        <f ca="1">'SUBSCRIBER BASE'!AP29*'[7]BASIC INPUT ASSUMPTIONS'!$D$25</f>
        <v>16102500</v>
      </c>
      <c r="AP151" s="672">
        <f ca="1">'SUBSCRIBER BASE'!AQ29*'[7]BASIC INPUT ASSUMPTIONS'!$D$25</f>
        <v>15625500</v>
      </c>
      <c r="AQ151" s="672">
        <f ca="1">'SUBSCRIBER BASE'!AR29*'[7]BASIC INPUT ASSUMPTIONS'!$D$25</f>
        <v>15322500</v>
      </c>
      <c r="AR151" s="672">
        <f ca="1">'SUBSCRIBER BASE'!AS29*'[7]BASIC INPUT ASSUMPTIONS'!$D$25</f>
        <v>12766500</v>
      </c>
      <c r="AS151" s="672">
        <f ca="1">'SUBSCRIBER BASE'!AT29*'[7]BASIC INPUT ASSUMPTIONS'!$D$25</f>
        <v>13891500</v>
      </c>
      <c r="AT151" s="672">
        <f ca="1">'SUBSCRIBER BASE'!AU29*'[7]BASIC INPUT ASSUMPTIONS'!$D$25</f>
        <v>14388000</v>
      </c>
      <c r="AU151" s="672">
        <f ca="1">'SUBSCRIBER BASE'!AV29*'[7]BASIC INPUT ASSUMPTIONS'!$D$25</f>
        <v>11265000</v>
      </c>
      <c r="AV151" s="672">
        <f ca="1">'SUBSCRIBER BASE'!AW29*'[7]BASIC INPUT ASSUMPTIONS'!$D$25</f>
        <v>10107000</v>
      </c>
      <c r="AW151" s="672">
        <f ca="1">'SUBSCRIBER BASE'!AX29*'[7]BASIC INPUT ASSUMPTIONS'!$D$25</f>
        <v>11233500</v>
      </c>
      <c r="AX151" s="672">
        <f ca="1">'SUBSCRIBER BASE'!AY29*'[7]BASIC INPUT ASSUMPTIONS'!$D$25</f>
        <v>10255500</v>
      </c>
      <c r="AY151" s="672">
        <f ca="1">'SUBSCRIBER BASE'!AZ29*'[7]BASIC INPUT ASSUMPTIONS'!$D$25</f>
        <v>10890000</v>
      </c>
      <c r="AZ151" s="672">
        <f ca="1">'SUBSCRIBER BASE'!BA29*'[7]BASIC INPUT ASSUMPTIONS'!$D$25</f>
        <v>13609500</v>
      </c>
      <c r="BA151" s="672">
        <f ca="1">'SUBSCRIBER BASE'!BB29*'[7]BASIC INPUT ASSUMPTIONS'!$D$25</f>
        <v>16357500</v>
      </c>
      <c r="BB151" s="672">
        <f ca="1">'SUBSCRIBER BASE'!BC29*'[7]BASIC INPUT ASSUMPTIONS'!$D$25</f>
        <v>15819000</v>
      </c>
      <c r="BC151" s="672">
        <f ca="1">'SUBSCRIBER BASE'!BD29*'[7]BASIC INPUT ASSUMPTIONS'!$D$25</f>
        <v>15471000</v>
      </c>
      <c r="BD151" s="672">
        <f ca="1">'SUBSCRIBER BASE'!BE29*'[7]BASIC INPUT ASSUMPTIONS'!$D$25</f>
        <v>12864000</v>
      </c>
      <c r="BE151" s="672">
        <f ca="1">'SUBSCRIBER BASE'!BF29*'[7]BASIC INPUT ASSUMPTIONS'!$D$25</f>
        <v>13975500</v>
      </c>
      <c r="BF151" s="672">
        <f ca="1">'SUBSCRIBER BASE'!BG29*'[7]BASIC INPUT ASSUMPTIONS'!$D$25</f>
        <v>14455500</v>
      </c>
      <c r="BG151" s="672">
        <f ca="1">'SUBSCRIBER BASE'!BH29*'[7]BASIC INPUT ASSUMPTIONS'!$D$25</f>
        <v>11307000</v>
      </c>
      <c r="BH151" s="672">
        <f ca="1">'SUBSCRIBER BASE'!BI29*'[7]BASIC INPUT ASSUMPTIONS'!$D$25</f>
        <v>10135500</v>
      </c>
      <c r="BI151" s="672">
        <f ca="1">'SUBSCRIBER BASE'!BJ29*'[7]BASIC INPUT ASSUMPTIONS'!$D$25</f>
        <v>11259000</v>
      </c>
      <c r="BJ151" s="672">
        <f ca="1">'SUBSCRIBER BASE'!BK29*'[7]BASIC INPUT ASSUMPTIONS'!$D$25</f>
        <v>10273500</v>
      </c>
      <c r="BK151" s="672">
        <f ca="1">'SUBSCRIBER BASE'!BL29*'[7]BASIC INPUT ASSUMPTIONS'!$D$25</f>
        <v>10906500</v>
      </c>
      <c r="BL151" s="672">
        <f ca="1">'SUBSCRIBER BASE'!BM29*'[7]BASIC INPUT ASSUMPTIONS'!$D$25</f>
        <v>13624500</v>
      </c>
      <c r="BM151" s="672">
        <f ca="1">'SUBSCRIBER BASE'!BN29*'[7]BASIC INPUT ASSUMPTIONS'!$D$25</f>
        <v>16371000</v>
      </c>
      <c r="BN151" s="672">
        <f ca="1">'SUBSCRIBER BASE'!BO29*'[7]BASIC INPUT ASSUMPTIONS'!$D$25</f>
        <v>15829500</v>
      </c>
      <c r="BO151" s="672">
        <f ca="1">'SUBSCRIBER BASE'!BP29*'[7]BASIC INPUT ASSUMPTIONS'!$D$25</f>
        <v>15480000</v>
      </c>
      <c r="BP151" s="672">
        <f ca="1">'SUBSCRIBER BASE'!BQ29*'[7]BASIC INPUT ASSUMPTIONS'!$D$25</f>
        <v>12870000</v>
      </c>
      <c r="BQ151" s="672">
        <f ca="1">'SUBSCRIBER BASE'!BR29*'[7]BASIC INPUT ASSUMPTIONS'!$D$25</f>
        <v>13980000</v>
      </c>
      <c r="BR151" s="672">
        <f ca="1">'SUBSCRIBER BASE'!BS29*'[7]BASIC INPUT ASSUMPTIONS'!$D$25</f>
        <v>14458500</v>
      </c>
    </row>
    <row r="152" spans="2:70" s="669" customFormat="1" ht="25" customHeight="1">
      <c r="B152" s="248" t="s">
        <v>545</v>
      </c>
      <c r="K152" s="672">
        <f ca="1">'SUBSCRIBER BASE'!L30*'[7]BASIC INPUT ASSUMPTIONS'!$D$25</f>
        <v>1365000</v>
      </c>
      <c r="L152" s="672">
        <f ca="1">'SUBSCRIBER BASE'!M30*'[7]BASIC INPUT ASSUMPTIONS'!$D$25</f>
        <v>1267500</v>
      </c>
      <c r="M152" s="672">
        <f ca="1">'SUBSCRIBER BASE'!N30*'[7]BASIC INPUT ASSUMPTIONS'!$D$25</f>
        <v>1470000</v>
      </c>
      <c r="N152" s="672">
        <f ca="1">'SUBSCRIBER BASE'!O30*'[7]BASIC INPUT ASSUMPTIONS'!$D$25</f>
        <v>1411500</v>
      </c>
      <c r="O152" s="672">
        <f ca="1">'SUBSCRIBER BASE'!P30*'[7]BASIC INPUT ASSUMPTIONS'!$D$25</f>
        <v>1591500</v>
      </c>
      <c r="P152" s="672">
        <f ca="1">'SUBSCRIBER BASE'!Q30*'[7]BASIC INPUT ASSUMPTIONS'!$D$25</f>
        <v>2130000</v>
      </c>
      <c r="Q152" s="672">
        <f ca="1">'SUBSCRIBER BASE'!R30*'[7]BASIC INPUT ASSUMPTIONS'!$D$25</f>
        <v>2764500</v>
      </c>
      <c r="R152" s="672">
        <f ca="1">'SUBSCRIBER BASE'!S30*'[7]BASIC INPUT ASSUMPTIONS'!$D$25</f>
        <v>2913000</v>
      </c>
      <c r="S152" s="672">
        <f ca="1">'SUBSCRIBER BASE'!T30*'[7]BASIC INPUT ASSUMPTIONS'!$D$25</f>
        <v>3126000</v>
      </c>
      <c r="T152" s="672">
        <f ca="1">'SUBSCRIBER BASE'!U30*'[7]BASIC INPUT ASSUMPTIONS'!$D$25</f>
        <v>2868000</v>
      </c>
      <c r="U152" s="672">
        <f ca="1">'SUBSCRIBER BASE'!V30*'[7]BASIC INPUT ASSUMPTIONS'!$D$25</f>
        <v>3448500</v>
      </c>
      <c r="V152" s="672">
        <f ca="1">'SUBSCRIBER BASE'!W30*'[7]BASIC INPUT ASSUMPTIONS'!$D$25</f>
        <v>3951000</v>
      </c>
      <c r="W152" s="672">
        <f ca="1">'SUBSCRIBER BASE'!X30*'[7]BASIC INPUT ASSUMPTIONS'!$D$25</f>
        <v>3418500</v>
      </c>
      <c r="X152" s="672">
        <f ca="1">'SUBSCRIBER BASE'!Y30*'[7]BASIC INPUT ASSUMPTIONS'!$D$25</f>
        <v>3375000</v>
      </c>
      <c r="Y152" s="672">
        <f ca="1">'SUBSCRIBER BASE'!Z30*'[7]BASIC INPUT ASSUMPTIONS'!$D$25</f>
        <v>4105500</v>
      </c>
      <c r="Z152" s="672">
        <f ca="1">'SUBSCRIBER BASE'!AA30*'[7]BASIC INPUT ASSUMPTIONS'!$D$25</f>
        <v>4071000</v>
      </c>
      <c r="AA152" s="672">
        <f ca="1">'SUBSCRIBER BASE'!AB30*'[7]BASIC INPUT ASSUMPTIONS'!$D$25</f>
        <v>4656000</v>
      </c>
      <c r="AB152" s="672">
        <f ca="1">'SUBSCRIBER BASE'!AC30*'[7]BASIC INPUT ASSUMPTIONS'!$D$25</f>
        <v>6211500</v>
      </c>
      <c r="AC152" s="672">
        <f ca="1">'SUBSCRIBER BASE'!AD30*'[7]BASIC INPUT ASSUMPTIONS'!$D$25</f>
        <v>7899000</v>
      </c>
      <c r="AD152" s="672">
        <f ca="1">'SUBSCRIBER BASE'!AE30*'[7]BASIC INPUT ASSUMPTIONS'!$D$25</f>
        <v>8014500</v>
      </c>
      <c r="AE152" s="672">
        <f ca="1">'SUBSCRIBER BASE'!AF30*'[7]BASIC INPUT ASSUMPTIONS'!$D$25</f>
        <v>8161500</v>
      </c>
      <c r="AF152" s="672">
        <f ca="1">'SUBSCRIBER BASE'!AG30*'[7]BASIC INPUT ASSUMPTIONS'!$D$25</f>
        <v>7015500</v>
      </c>
      <c r="AG152" s="672">
        <f ca="1">'SUBSCRIBER BASE'!AH30*'[7]BASIC INPUT ASSUMPTIONS'!$D$25</f>
        <v>7833000</v>
      </c>
      <c r="AH152" s="672">
        <f ca="1">'SUBSCRIBER BASE'!AI30*'[7]BASIC INPUT ASSUMPTIONS'!$D$25</f>
        <v>8283000</v>
      </c>
      <c r="AI152" s="672">
        <f ca="1">'SUBSCRIBER BASE'!AJ30*'[7]BASIC INPUT ASSUMPTIONS'!$D$25</f>
        <v>6595500</v>
      </c>
      <c r="AJ152" s="672">
        <f ca="1">'SUBSCRIBER BASE'!AK30*'[7]BASIC INPUT ASSUMPTIONS'!$D$25</f>
        <v>5998500</v>
      </c>
      <c r="AK152" s="672">
        <f ca="1">'SUBSCRIBER BASE'!AL30*'[7]BASIC INPUT ASSUMPTIONS'!$D$25</f>
        <v>6741000</v>
      </c>
      <c r="AL152" s="672">
        <f ca="1">'SUBSCRIBER BASE'!AM30*'[7]BASIC INPUT ASSUMPTIONS'!$D$25</f>
        <v>6207000</v>
      </c>
      <c r="AM152" s="672">
        <f ca="1">'SUBSCRIBER BASE'!AN30*'[7]BASIC INPUT ASSUMPTIONS'!$D$25</f>
        <v>6636000</v>
      </c>
      <c r="AN152" s="672">
        <f ca="1">'SUBSCRIBER BASE'!AO30*'[7]BASIC INPUT ASSUMPTIONS'!$D$25</f>
        <v>8338500</v>
      </c>
      <c r="AO152" s="672">
        <f ca="1">'SUBSCRIBER BASE'!AP30*'[7]BASIC INPUT ASSUMPTIONS'!$D$25</f>
        <v>10065000</v>
      </c>
      <c r="AP152" s="672">
        <f ca="1">'SUBSCRIBER BASE'!AQ30*'[7]BASIC INPUT ASSUMPTIONS'!$D$25</f>
        <v>9766500</v>
      </c>
      <c r="AQ152" s="672">
        <f ca="1">'SUBSCRIBER BASE'!AR30*'[7]BASIC INPUT ASSUMPTIONS'!$D$25</f>
        <v>9576000</v>
      </c>
      <c r="AR152" s="672">
        <f ca="1">'SUBSCRIBER BASE'!AS30*'[7]BASIC INPUT ASSUMPTIONS'!$D$25</f>
        <v>7980000</v>
      </c>
      <c r="AS152" s="672">
        <f ca="1">'SUBSCRIBER BASE'!AT30*'[7]BASIC INPUT ASSUMPTIONS'!$D$25</f>
        <v>8682000</v>
      </c>
      <c r="AT152" s="672">
        <f ca="1">'SUBSCRIBER BASE'!AU30*'[7]BASIC INPUT ASSUMPTIONS'!$D$25</f>
        <v>8992500</v>
      </c>
      <c r="AU152" s="672">
        <f ca="1">'SUBSCRIBER BASE'!AV30*'[7]BASIC INPUT ASSUMPTIONS'!$D$25</f>
        <v>7041000</v>
      </c>
      <c r="AV152" s="672">
        <f ca="1">'SUBSCRIBER BASE'!AW30*'[7]BASIC INPUT ASSUMPTIONS'!$D$25</f>
        <v>6316500</v>
      </c>
      <c r="AW152" s="672">
        <f ca="1">'SUBSCRIBER BASE'!AX30*'[7]BASIC INPUT ASSUMPTIONS'!$D$25</f>
        <v>7021500</v>
      </c>
      <c r="AX152" s="672">
        <f ca="1">'SUBSCRIBER BASE'!AY30*'[7]BASIC INPUT ASSUMPTIONS'!$D$25</f>
        <v>6409500</v>
      </c>
      <c r="AY152" s="672">
        <f ca="1">'SUBSCRIBER BASE'!AZ30*'[7]BASIC INPUT ASSUMPTIONS'!$D$25</f>
        <v>6807000</v>
      </c>
      <c r="AZ152" s="672">
        <f ca="1">'SUBSCRIBER BASE'!BA30*'[7]BASIC INPUT ASSUMPTIONS'!$D$25</f>
        <v>8506500</v>
      </c>
      <c r="BA152" s="672">
        <f ca="1">'SUBSCRIBER BASE'!BB30*'[7]BASIC INPUT ASSUMPTIONS'!$D$25</f>
        <v>10224000</v>
      </c>
      <c r="BB152" s="672">
        <f ca="1">'SUBSCRIBER BASE'!BC30*'[7]BASIC INPUT ASSUMPTIONS'!$D$25</f>
        <v>9886500</v>
      </c>
      <c r="BC152" s="672">
        <f ca="1">'SUBSCRIBER BASE'!BD30*'[7]BASIC INPUT ASSUMPTIONS'!$D$25</f>
        <v>9670500</v>
      </c>
      <c r="BD152" s="672">
        <f ca="1">'SUBSCRIBER BASE'!BE30*'[7]BASIC INPUT ASSUMPTIONS'!$D$25</f>
        <v>8040000</v>
      </c>
      <c r="BE152" s="672">
        <f ca="1">'SUBSCRIBER BASE'!BF30*'[7]BASIC INPUT ASSUMPTIONS'!$D$25</f>
        <v>8734500</v>
      </c>
      <c r="BF152" s="672">
        <f ca="1">'SUBSCRIBER BASE'!BG30*'[7]BASIC INPUT ASSUMPTIONS'!$D$25</f>
        <v>9034500</v>
      </c>
      <c r="BG152" s="672">
        <f ca="1">'SUBSCRIBER BASE'!BH30*'[7]BASIC INPUT ASSUMPTIONS'!$D$25</f>
        <v>7066500</v>
      </c>
      <c r="BH152" s="672">
        <f ca="1">'SUBSCRIBER BASE'!BI30*'[7]BASIC INPUT ASSUMPTIONS'!$D$25</f>
        <v>6334500</v>
      </c>
      <c r="BI152" s="672">
        <f ca="1">'SUBSCRIBER BASE'!BJ30*'[7]BASIC INPUT ASSUMPTIONS'!$D$25</f>
        <v>7036500</v>
      </c>
      <c r="BJ152" s="672">
        <f ca="1">'SUBSCRIBER BASE'!BK30*'[7]BASIC INPUT ASSUMPTIONS'!$D$25</f>
        <v>6421500</v>
      </c>
      <c r="BK152" s="672">
        <f ca="1">'SUBSCRIBER BASE'!BL30*'[7]BASIC INPUT ASSUMPTIONS'!$D$25</f>
        <v>6816000</v>
      </c>
      <c r="BL152" s="672">
        <f ca="1">'SUBSCRIBER BASE'!BM30*'[7]BASIC INPUT ASSUMPTIONS'!$D$25</f>
        <v>8515500</v>
      </c>
      <c r="BM152" s="672">
        <f ca="1">'SUBSCRIBER BASE'!BN30*'[7]BASIC INPUT ASSUMPTIONS'!$D$25</f>
        <v>10233000</v>
      </c>
      <c r="BN152" s="672">
        <f ca="1">'SUBSCRIBER BASE'!BO30*'[7]BASIC INPUT ASSUMPTIONS'!$D$25</f>
        <v>9894000</v>
      </c>
      <c r="BO152" s="672">
        <f ca="1">'SUBSCRIBER BASE'!BP30*'[7]BASIC INPUT ASSUMPTIONS'!$D$25</f>
        <v>9675000</v>
      </c>
      <c r="BP152" s="672">
        <f ca="1">'SUBSCRIBER BASE'!BQ30*'[7]BASIC INPUT ASSUMPTIONS'!$D$25</f>
        <v>8043000</v>
      </c>
      <c r="BQ152" s="672">
        <f ca="1">'SUBSCRIBER BASE'!BR30*'[7]BASIC INPUT ASSUMPTIONS'!$D$25</f>
        <v>8737500</v>
      </c>
      <c r="BR152" s="672">
        <f ca="1">'SUBSCRIBER BASE'!BS30*'[7]BASIC INPUT ASSUMPTIONS'!$D$25</f>
        <v>9036000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147E-8636-2C47-B03F-A75022741CD7}">
  <sheetPr>
    <tabColor theme="2" tint="-0.749992370372631"/>
  </sheetPr>
  <dimension ref="A2:BR121"/>
  <sheetViews>
    <sheetView tabSelected="1" zoomScale="57" zoomScaleNormal="57" workbookViewId="0">
      <pane xSplit="2" ySplit="6" topLeftCell="F63" activePane="bottomRight" state="frozen"/>
      <selection activeCell="H27" sqref="H27"/>
      <selection pane="topRight" activeCell="H27" sqref="H27"/>
      <selection pane="bottomLeft" activeCell="H27" sqref="H27"/>
      <selection pane="bottomRight" activeCell="BR63" sqref="K63:BR69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489">
        <f>SUM(C9:C18)</f>
        <v>0</v>
      </c>
      <c r="D8" s="489">
        <f t="shared" ref="D8:BO8" si="0">SUM(D9:D18)</f>
        <v>0</v>
      </c>
      <c r="E8" s="489">
        <f>SUM(E9:E18)</f>
        <v>0</v>
      </c>
      <c r="F8" s="489">
        <f t="shared" si="0"/>
        <v>0</v>
      </c>
      <c r="G8" s="489">
        <f t="shared" si="0"/>
        <v>0</v>
      </c>
      <c r="H8" s="489">
        <f t="shared" si="0"/>
        <v>0</v>
      </c>
      <c r="I8" s="489">
        <f t="shared" si="0"/>
        <v>0</v>
      </c>
      <c r="J8" s="489">
        <f t="shared" si="0"/>
        <v>0</v>
      </c>
      <c r="K8" s="489">
        <f t="shared" ca="1" si="0"/>
        <v>0</v>
      </c>
      <c r="L8" s="489">
        <f t="shared" ca="1" si="0"/>
        <v>0</v>
      </c>
      <c r="M8" s="489">
        <f t="shared" ca="1" si="0"/>
        <v>0</v>
      </c>
      <c r="N8" s="489">
        <f t="shared" ca="1" si="0"/>
        <v>0</v>
      </c>
      <c r="O8" s="489">
        <f t="shared" ca="1" si="0"/>
        <v>0</v>
      </c>
      <c r="P8" s="489">
        <f t="shared" ca="1" si="0"/>
        <v>0</v>
      </c>
      <c r="Q8" s="489">
        <f t="shared" ca="1" si="0"/>
        <v>0</v>
      </c>
      <c r="R8" s="489">
        <f t="shared" ca="1" si="0"/>
        <v>0</v>
      </c>
      <c r="S8" s="489">
        <f t="shared" ca="1" si="0"/>
        <v>0</v>
      </c>
      <c r="T8" s="489">
        <f t="shared" ca="1" si="0"/>
        <v>0</v>
      </c>
      <c r="U8" s="489">
        <f t="shared" ca="1" si="0"/>
        <v>0</v>
      </c>
      <c r="V8" s="489">
        <f t="shared" ca="1" si="0"/>
        <v>0</v>
      </c>
      <c r="W8" s="489">
        <f t="shared" ca="1" si="0"/>
        <v>0</v>
      </c>
      <c r="X8" s="489">
        <f t="shared" ca="1" si="0"/>
        <v>0</v>
      </c>
      <c r="Y8" s="489">
        <f t="shared" ca="1" si="0"/>
        <v>0</v>
      </c>
      <c r="Z8" s="489">
        <f t="shared" ca="1" si="0"/>
        <v>0</v>
      </c>
      <c r="AA8" s="489">
        <f t="shared" ca="1" si="0"/>
        <v>0</v>
      </c>
      <c r="AB8" s="489">
        <f t="shared" ca="1" si="0"/>
        <v>0</v>
      </c>
      <c r="AC8" s="489">
        <f t="shared" ca="1" si="0"/>
        <v>0</v>
      </c>
      <c r="AD8" s="489">
        <f t="shared" ca="1" si="0"/>
        <v>0</v>
      </c>
      <c r="AE8" s="489">
        <f t="shared" ca="1" si="0"/>
        <v>0</v>
      </c>
      <c r="AF8" s="489">
        <f t="shared" ca="1" si="0"/>
        <v>0</v>
      </c>
      <c r="AG8" s="489">
        <f t="shared" ca="1" si="0"/>
        <v>0</v>
      </c>
      <c r="AH8" s="489">
        <f t="shared" ca="1" si="0"/>
        <v>0</v>
      </c>
      <c r="AI8" s="489">
        <f t="shared" ca="1" si="0"/>
        <v>0</v>
      </c>
      <c r="AJ8" s="489">
        <f t="shared" ca="1" si="0"/>
        <v>0</v>
      </c>
      <c r="AK8" s="489">
        <f t="shared" ca="1" si="0"/>
        <v>0</v>
      </c>
      <c r="AL8" s="489">
        <f t="shared" ca="1" si="0"/>
        <v>0</v>
      </c>
      <c r="AM8" s="489">
        <f t="shared" ca="1" si="0"/>
        <v>0</v>
      </c>
      <c r="AN8" s="489">
        <f t="shared" ca="1" si="0"/>
        <v>0</v>
      </c>
      <c r="AO8" s="489">
        <f t="shared" ca="1" si="0"/>
        <v>0</v>
      </c>
      <c r="AP8" s="489">
        <f t="shared" ca="1" si="0"/>
        <v>0</v>
      </c>
      <c r="AQ8" s="489">
        <f t="shared" ca="1" si="0"/>
        <v>0</v>
      </c>
      <c r="AR8" s="489">
        <f t="shared" ca="1" si="0"/>
        <v>0</v>
      </c>
      <c r="AS8" s="489">
        <f t="shared" ca="1" si="0"/>
        <v>0</v>
      </c>
      <c r="AT8" s="489">
        <f t="shared" ca="1" si="0"/>
        <v>0</v>
      </c>
      <c r="AU8" s="489">
        <f t="shared" ca="1" si="0"/>
        <v>0</v>
      </c>
      <c r="AV8" s="489">
        <f t="shared" ca="1" si="0"/>
        <v>0</v>
      </c>
      <c r="AW8" s="489">
        <f t="shared" ca="1" si="0"/>
        <v>0</v>
      </c>
      <c r="AX8" s="489">
        <f t="shared" ca="1" si="0"/>
        <v>0</v>
      </c>
      <c r="AY8" s="489">
        <f t="shared" ca="1" si="0"/>
        <v>0</v>
      </c>
      <c r="AZ8" s="489">
        <f t="shared" ca="1" si="0"/>
        <v>0</v>
      </c>
      <c r="BA8" s="489">
        <f t="shared" ca="1" si="0"/>
        <v>0</v>
      </c>
      <c r="BB8" s="489">
        <f t="shared" ca="1" si="0"/>
        <v>0</v>
      </c>
      <c r="BC8" s="489">
        <f t="shared" ca="1" si="0"/>
        <v>0</v>
      </c>
      <c r="BD8" s="489">
        <f t="shared" ca="1" si="0"/>
        <v>0</v>
      </c>
      <c r="BE8" s="489">
        <f t="shared" ca="1" si="0"/>
        <v>0</v>
      </c>
      <c r="BF8" s="489">
        <f t="shared" ca="1" si="0"/>
        <v>0</v>
      </c>
      <c r="BG8" s="489">
        <f t="shared" ca="1" si="0"/>
        <v>0</v>
      </c>
      <c r="BH8" s="489">
        <f t="shared" ca="1" si="0"/>
        <v>0</v>
      </c>
      <c r="BI8" s="489">
        <f t="shared" ca="1" si="0"/>
        <v>0</v>
      </c>
      <c r="BJ8" s="489">
        <f t="shared" ca="1" si="0"/>
        <v>0</v>
      </c>
      <c r="BK8" s="489">
        <f t="shared" ca="1" si="0"/>
        <v>0</v>
      </c>
      <c r="BL8" s="489">
        <f t="shared" ca="1" si="0"/>
        <v>0</v>
      </c>
      <c r="BM8" s="489">
        <f t="shared" ca="1" si="0"/>
        <v>0</v>
      </c>
      <c r="BN8" s="489">
        <f t="shared" ca="1" si="0"/>
        <v>0</v>
      </c>
      <c r="BO8" s="489">
        <f t="shared" ca="1" si="0"/>
        <v>0</v>
      </c>
      <c r="BP8" s="489">
        <f t="shared" ref="BP8:BR8" ca="1" si="1">SUM(BP9:BP18)</f>
        <v>0</v>
      </c>
      <c r="BQ8" s="489">
        <f t="shared" ca="1" si="1"/>
        <v>0</v>
      </c>
      <c r="BR8" s="490">
        <f t="shared" ca="1" si="1"/>
        <v>0</v>
      </c>
    </row>
    <row r="9" spans="2:70" ht="25" customHeight="1" outlineLevel="1">
      <c r="B9" s="168" t="str">
        <f>'MVLP INPUT'!D10</f>
        <v>MVLP1</v>
      </c>
      <c r="C9" s="491">
        <f>'SUBSCRIBER BASE'!C25*'MVLP INPUT'!$E34</f>
        <v>0</v>
      </c>
      <c r="D9" s="491">
        <f>'SUBSCRIBER BASE'!D25*'MVLP INPUT'!$E34</f>
        <v>0</v>
      </c>
      <c r="E9" s="491">
        <f>'SUBSCRIBER BASE'!E25*'MVLP INPUT'!$E34</f>
        <v>0</v>
      </c>
      <c r="F9" s="491">
        <f>'SUBSCRIBER BASE'!F25*'MVLP INPUT'!$E34</f>
        <v>0</v>
      </c>
      <c r="G9" s="491">
        <f>'SUBSCRIBER BASE'!G25*'MVLP INPUT'!$E34</f>
        <v>0</v>
      </c>
      <c r="H9" s="491">
        <f>'SUBSCRIBER BASE'!H25*'MVLP INPUT'!$E34</f>
        <v>0</v>
      </c>
      <c r="I9" s="491">
        <f>'SUBSCRIBER BASE'!I25*'MVLP INPUT'!$E34</f>
        <v>0</v>
      </c>
      <c r="J9" s="491">
        <f>'SUBSCRIBER BASE'!J25*'MVLP INPUT'!$E34</f>
        <v>0</v>
      </c>
      <c r="K9" s="491">
        <f ca="1">'SUBSCRIBER BASE'!L25*'MVLP INPUT'!$E34</f>
        <v>0</v>
      </c>
      <c r="L9" s="491">
        <f ca="1">'SUBSCRIBER BASE'!M25*'MVLP INPUT'!$E34</f>
        <v>0</v>
      </c>
      <c r="M9" s="491">
        <f ca="1">'SUBSCRIBER BASE'!N25*'MVLP INPUT'!$E34</f>
        <v>0</v>
      </c>
      <c r="N9" s="491">
        <f ca="1">'SUBSCRIBER BASE'!O25*'MVLP INPUT'!$E34</f>
        <v>0</v>
      </c>
      <c r="O9" s="491">
        <f ca="1">'SUBSCRIBER BASE'!P25*'MVLP INPUT'!$E34</f>
        <v>0</v>
      </c>
      <c r="P9" s="491">
        <f ca="1">'SUBSCRIBER BASE'!Q25*'MVLP INPUT'!$E34</f>
        <v>0</v>
      </c>
      <c r="Q9" s="491">
        <f ca="1">'SUBSCRIBER BASE'!R25*'MVLP INPUT'!$E34</f>
        <v>0</v>
      </c>
      <c r="R9" s="491">
        <f ca="1">'SUBSCRIBER BASE'!S25*'MVLP INPUT'!$E34</f>
        <v>0</v>
      </c>
      <c r="S9" s="491">
        <f ca="1">'SUBSCRIBER BASE'!T25*'MVLP INPUT'!$E34</f>
        <v>0</v>
      </c>
      <c r="T9" s="491">
        <f ca="1">'SUBSCRIBER BASE'!U25*'MVLP INPUT'!$E34</f>
        <v>0</v>
      </c>
      <c r="U9" s="491">
        <f ca="1">'SUBSCRIBER BASE'!V25*'MVLP INPUT'!$E34</f>
        <v>0</v>
      </c>
      <c r="V9" s="491">
        <f ca="1">'SUBSCRIBER BASE'!W25*'MVLP INPUT'!$E34</f>
        <v>0</v>
      </c>
      <c r="W9" s="491">
        <f ca="1">'SUBSCRIBER BASE'!X25*'MVLP INPUT'!$E34</f>
        <v>0</v>
      </c>
      <c r="X9" s="491">
        <f ca="1">'SUBSCRIBER BASE'!Y25*'MVLP INPUT'!$E34</f>
        <v>0</v>
      </c>
      <c r="Y9" s="491">
        <f ca="1">'SUBSCRIBER BASE'!Z25*'MVLP INPUT'!$E34</f>
        <v>0</v>
      </c>
      <c r="Z9" s="491">
        <f ca="1">'SUBSCRIBER BASE'!AA25*'MVLP INPUT'!$E34</f>
        <v>0</v>
      </c>
      <c r="AA9" s="491">
        <f ca="1">'SUBSCRIBER BASE'!AB25*'MVLP INPUT'!$E34</f>
        <v>0</v>
      </c>
      <c r="AB9" s="491">
        <f ca="1">'SUBSCRIBER BASE'!AC25*'MVLP INPUT'!$E34</f>
        <v>0</v>
      </c>
      <c r="AC9" s="491">
        <f ca="1">'SUBSCRIBER BASE'!AD25*'MVLP INPUT'!$E34</f>
        <v>0</v>
      </c>
      <c r="AD9" s="491">
        <f ca="1">'SUBSCRIBER BASE'!AE25*'MVLP INPUT'!$E34</f>
        <v>0</v>
      </c>
      <c r="AE9" s="491">
        <f ca="1">'SUBSCRIBER BASE'!AF25*'MVLP INPUT'!$E34</f>
        <v>0</v>
      </c>
      <c r="AF9" s="491">
        <f ca="1">'SUBSCRIBER BASE'!AG25*'MVLP INPUT'!$E34</f>
        <v>0</v>
      </c>
      <c r="AG9" s="491">
        <f ca="1">'SUBSCRIBER BASE'!AH25*'MVLP INPUT'!$E34</f>
        <v>0</v>
      </c>
      <c r="AH9" s="491">
        <f ca="1">'SUBSCRIBER BASE'!AI25*'MVLP INPUT'!$E34</f>
        <v>0</v>
      </c>
      <c r="AI9" s="491">
        <f ca="1">'SUBSCRIBER BASE'!AJ25*'MVLP INPUT'!$E34</f>
        <v>0</v>
      </c>
      <c r="AJ9" s="491">
        <f ca="1">'SUBSCRIBER BASE'!AK25*'MVLP INPUT'!$E34</f>
        <v>0</v>
      </c>
      <c r="AK9" s="491">
        <f ca="1">'SUBSCRIBER BASE'!AL25*'MVLP INPUT'!$E34</f>
        <v>0</v>
      </c>
      <c r="AL9" s="491">
        <f ca="1">'SUBSCRIBER BASE'!AM25*'MVLP INPUT'!$E34</f>
        <v>0</v>
      </c>
      <c r="AM9" s="491">
        <f ca="1">'SUBSCRIBER BASE'!AN25*'MVLP INPUT'!$E34</f>
        <v>0</v>
      </c>
      <c r="AN9" s="491">
        <f ca="1">'SUBSCRIBER BASE'!AO25*'MVLP INPUT'!$E34</f>
        <v>0</v>
      </c>
      <c r="AO9" s="491">
        <f ca="1">'SUBSCRIBER BASE'!AP25*'MVLP INPUT'!$E34</f>
        <v>0</v>
      </c>
      <c r="AP9" s="491">
        <f ca="1">'SUBSCRIBER BASE'!AQ25*'MVLP INPUT'!$E34</f>
        <v>0</v>
      </c>
      <c r="AQ9" s="491">
        <f ca="1">'SUBSCRIBER BASE'!AR25*'MVLP INPUT'!$E34</f>
        <v>0</v>
      </c>
      <c r="AR9" s="491">
        <f ca="1">'SUBSCRIBER BASE'!AS25*'MVLP INPUT'!$E34</f>
        <v>0</v>
      </c>
      <c r="AS9" s="491">
        <f ca="1">'SUBSCRIBER BASE'!AT25*'MVLP INPUT'!$E34</f>
        <v>0</v>
      </c>
      <c r="AT9" s="491">
        <f ca="1">'SUBSCRIBER BASE'!AU25*'MVLP INPUT'!$E34</f>
        <v>0</v>
      </c>
      <c r="AU9" s="491">
        <f ca="1">'SUBSCRIBER BASE'!AV25*'MVLP INPUT'!$E34</f>
        <v>0</v>
      </c>
      <c r="AV9" s="491">
        <f ca="1">'SUBSCRIBER BASE'!AW25*'MVLP INPUT'!$E34</f>
        <v>0</v>
      </c>
      <c r="AW9" s="491">
        <f ca="1">'SUBSCRIBER BASE'!AX25*'MVLP INPUT'!$E34</f>
        <v>0</v>
      </c>
      <c r="AX9" s="491">
        <f ca="1">'SUBSCRIBER BASE'!AY25*'MVLP INPUT'!$E34</f>
        <v>0</v>
      </c>
      <c r="AY9" s="491">
        <f ca="1">'SUBSCRIBER BASE'!AZ25*'MVLP INPUT'!$E34</f>
        <v>0</v>
      </c>
      <c r="AZ9" s="491">
        <f ca="1">'SUBSCRIBER BASE'!BA25*'MVLP INPUT'!$E34</f>
        <v>0</v>
      </c>
      <c r="BA9" s="491">
        <f ca="1">'SUBSCRIBER BASE'!BB25*'MVLP INPUT'!$E34</f>
        <v>0</v>
      </c>
      <c r="BB9" s="491">
        <f ca="1">'SUBSCRIBER BASE'!BC25*'MVLP INPUT'!$E34</f>
        <v>0</v>
      </c>
      <c r="BC9" s="491">
        <f ca="1">'SUBSCRIBER BASE'!BD25*'MVLP INPUT'!$E34</f>
        <v>0</v>
      </c>
      <c r="BD9" s="491">
        <f ca="1">'SUBSCRIBER BASE'!BE25*'MVLP INPUT'!$E34</f>
        <v>0</v>
      </c>
      <c r="BE9" s="491">
        <f ca="1">'SUBSCRIBER BASE'!BF25*'MVLP INPUT'!$E34</f>
        <v>0</v>
      </c>
      <c r="BF9" s="491">
        <f ca="1">'SUBSCRIBER BASE'!BG25*'MVLP INPUT'!$E34</f>
        <v>0</v>
      </c>
      <c r="BG9" s="491">
        <f ca="1">'SUBSCRIBER BASE'!BH25*'MVLP INPUT'!$E34</f>
        <v>0</v>
      </c>
      <c r="BH9" s="491">
        <f ca="1">'SUBSCRIBER BASE'!BI25*'MVLP INPUT'!$E34</f>
        <v>0</v>
      </c>
      <c r="BI9" s="491">
        <f ca="1">'SUBSCRIBER BASE'!BJ25*'MVLP INPUT'!$E34</f>
        <v>0</v>
      </c>
      <c r="BJ9" s="491">
        <f ca="1">'SUBSCRIBER BASE'!BK25*'MVLP INPUT'!$E34</f>
        <v>0</v>
      </c>
      <c r="BK9" s="491">
        <f ca="1">'SUBSCRIBER BASE'!BL25*'MVLP INPUT'!$E34</f>
        <v>0</v>
      </c>
      <c r="BL9" s="491">
        <f ca="1">'SUBSCRIBER BASE'!BM25*'MVLP INPUT'!$E34</f>
        <v>0</v>
      </c>
      <c r="BM9" s="491">
        <f ca="1">'SUBSCRIBER BASE'!BN25*'MVLP INPUT'!$E34</f>
        <v>0</v>
      </c>
      <c r="BN9" s="491">
        <f ca="1">'SUBSCRIBER BASE'!BO25*'MVLP INPUT'!$E34</f>
        <v>0</v>
      </c>
      <c r="BO9" s="491">
        <f ca="1">'SUBSCRIBER BASE'!BP25*'MVLP INPUT'!$E34</f>
        <v>0</v>
      </c>
      <c r="BP9" s="491">
        <f ca="1">'SUBSCRIBER BASE'!BQ25*'MVLP INPUT'!$E34</f>
        <v>0</v>
      </c>
      <c r="BQ9" s="491">
        <f ca="1">'SUBSCRIBER BASE'!BR25*'MVLP INPUT'!$E34</f>
        <v>0</v>
      </c>
      <c r="BR9" s="492">
        <f ca="1">'SUBSCRIBER BASE'!BS25*'MVLP INPUT'!$E34</f>
        <v>0</v>
      </c>
    </row>
    <row r="10" spans="2:70" ht="25" customHeight="1" outlineLevel="1">
      <c r="B10" s="168" t="str">
        <f>'MVLP INPUT'!D11</f>
        <v>MVLP2</v>
      </c>
      <c r="C10" s="491">
        <f>'SUBSCRIBER BASE'!C26*'MVLP INPUT'!$E35</f>
        <v>0</v>
      </c>
      <c r="D10" s="491">
        <f>'SUBSCRIBER BASE'!D26*'MVLP INPUT'!$E35</f>
        <v>0</v>
      </c>
      <c r="E10" s="491">
        <f>'SUBSCRIBER BASE'!E26*'MVLP INPUT'!$E35</f>
        <v>0</v>
      </c>
      <c r="F10" s="491">
        <f>'SUBSCRIBER BASE'!F26*'MVLP INPUT'!$E35</f>
        <v>0</v>
      </c>
      <c r="G10" s="491">
        <f>'SUBSCRIBER BASE'!G26*'MVLP INPUT'!$E35</f>
        <v>0</v>
      </c>
      <c r="H10" s="491">
        <f>'SUBSCRIBER BASE'!H26*'MVLP INPUT'!$E35</f>
        <v>0</v>
      </c>
      <c r="I10" s="491">
        <f>'SUBSCRIBER BASE'!I26*'MVLP INPUT'!$E35</f>
        <v>0</v>
      </c>
      <c r="J10" s="491">
        <f>'SUBSCRIBER BASE'!J26*'MVLP INPUT'!$E35</f>
        <v>0</v>
      </c>
      <c r="K10" s="491">
        <f ca="1">'SUBSCRIBER BASE'!L26*'MVLP INPUT'!$E35</f>
        <v>0</v>
      </c>
      <c r="L10" s="491">
        <f ca="1">'SUBSCRIBER BASE'!M26*'MVLP INPUT'!$E35</f>
        <v>0</v>
      </c>
      <c r="M10" s="491">
        <f ca="1">'SUBSCRIBER BASE'!N26*'MVLP INPUT'!$E35</f>
        <v>0</v>
      </c>
      <c r="N10" s="491">
        <f ca="1">'SUBSCRIBER BASE'!O26*'MVLP INPUT'!$E35</f>
        <v>0</v>
      </c>
      <c r="O10" s="491">
        <f ca="1">'SUBSCRIBER BASE'!P26*'MVLP INPUT'!$E35</f>
        <v>0</v>
      </c>
      <c r="P10" s="491">
        <f ca="1">'SUBSCRIBER BASE'!Q26*'MVLP INPUT'!$E35</f>
        <v>0</v>
      </c>
      <c r="Q10" s="491">
        <f ca="1">'SUBSCRIBER BASE'!R26*'MVLP INPUT'!$E35</f>
        <v>0</v>
      </c>
      <c r="R10" s="491">
        <f ca="1">'SUBSCRIBER BASE'!S26*'MVLP INPUT'!$E35</f>
        <v>0</v>
      </c>
      <c r="S10" s="491">
        <f ca="1">'SUBSCRIBER BASE'!T26*'MVLP INPUT'!$E35</f>
        <v>0</v>
      </c>
      <c r="T10" s="491">
        <f ca="1">'SUBSCRIBER BASE'!U26*'MVLP INPUT'!$E35</f>
        <v>0</v>
      </c>
      <c r="U10" s="491">
        <f ca="1">'SUBSCRIBER BASE'!V26*'MVLP INPUT'!$E35</f>
        <v>0</v>
      </c>
      <c r="V10" s="491">
        <f ca="1">'SUBSCRIBER BASE'!W26*'MVLP INPUT'!$E35</f>
        <v>0</v>
      </c>
      <c r="W10" s="491">
        <f ca="1">'SUBSCRIBER BASE'!X26*'MVLP INPUT'!$E35</f>
        <v>0</v>
      </c>
      <c r="X10" s="491">
        <f ca="1">'SUBSCRIBER BASE'!Y26*'MVLP INPUT'!$E35</f>
        <v>0</v>
      </c>
      <c r="Y10" s="491">
        <f ca="1">'SUBSCRIBER BASE'!Z26*'MVLP INPUT'!$E35</f>
        <v>0</v>
      </c>
      <c r="Z10" s="491">
        <f ca="1">'SUBSCRIBER BASE'!AA26*'MVLP INPUT'!$E35</f>
        <v>0</v>
      </c>
      <c r="AA10" s="491">
        <f ca="1">'SUBSCRIBER BASE'!AB26*'MVLP INPUT'!$E35</f>
        <v>0</v>
      </c>
      <c r="AB10" s="491">
        <f ca="1">'SUBSCRIBER BASE'!AC26*'MVLP INPUT'!$E35</f>
        <v>0</v>
      </c>
      <c r="AC10" s="491">
        <f ca="1">'SUBSCRIBER BASE'!AD26*'MVLP INPUT'!$E35</f>
        <v>0</v>
      </c>
      <c r="AD10" s="491">
        <f ca="1">'SUBSCRIBER BASE'!AE26*'MVLP INPUT'!$E35</f>
        <v>0</v>
      </c>
      <c r="AE10" s="491">
        <f ca="1">'SUBSCRIBER BASE'!AF26*'MVLP INPUT'!$E35</f>
        <v>0</v>
      </c>
      <c r="AF10" s="491">
        <f ca="1">'SUBSCRIBER BASE'!AG26*'MVLP INPUT'!$E35</f>
        <v>0</v>
      </c>
      <c r="AG10" s="491">
        <f ca="1">'SUBSCRIBER BASE'!AH26*'MVLP INPUT'!$E35</f>
        <v>0</v>
      </c>
      <c r="AH10" s="491">
        <f ca="1">'SUBSCRIBER BASE'!AI26*'MVLP INPUT'!$E35</f>
        <v>0</v>
      </c>
      <c r="AI10" s="491">
        <f ca="1">'SUBSCRIBER BASE'!AJ26*'MVLP INPUT'!$E35</f>
        <v>0</v>
      </c>
      <c r="AJ10" s="491">
        <f ca="1">'SUBSCRIBER BASE'!AK26*'MVLP INPUT'!$E35</f>
        <v>0</v>
      </c>
      <c r="AK10" s="491">
        <f ca="1">'SUBSCRIBER BASE'!AL26*'MVLP INPUT'!$E35</f>
        <v>0</v>
      </c>
      <c r="AL10" s="491">
        <f ca="1">'SUBSCRIBER BASE'!AM26*'MVLP INPUT'!$E35</f>
        <v>0</v>
      </c>
      <c r="AM10" s="491">
        <f ca="1">'SUBSCRIBER BASE'!AN26*'MVLP INPUT'!$E35</f>
        <v>0</v>
      </c>
      <c r="AN10" s="491">
        <f ca="1">'SUBSCRIBER BASE'!AO26*'MVLP INPUT'!$E35</f>
        <v>0</v>
      </c>
      <c r="AO10" s="491">
        <f ca="1">'SUBSCRIBER BASE'!AP26*'MVLP INPUT'!$E35</f>
        <v>0</v>
      </c>
      <c r="AP10" s="491">
        <f ca="1">'SUBSCRIBER BASE'!AQ26*'MVLP INPUT'!$E35</f>
        <v>0</v>
      </c>
      <c r="AQ10" s="491">
        <f ca="1">'SUBSCRIBER BASE'!AR26*'MVLP INPUT'!$E35</f>
        <v>0</v>
      </c>
      <c r="AR10" s="491">
        <f ca="1">'SUBSCRIBER BASE'!AS26*'MVLP INPUT'!$E35</f>
        <v>0</v>
      </c>
      <c r="AS10" s="491">
        <f ca="1">'SUBSCRIBER BASE'!AT26*'MVLP INPUT'!$E35</f>
        <v>0</v>
      </c>
      <c r="AT10" s="491">
        <f ca="1">'SUBSCRIBER BASE'!AU26*'MVLP INPUT'!$E35</f>
        <v>0</v>
      </c>
      <c r="AU10" s="491">
        <f ca="1">'SUBSCRIBER BASE'!AV26*'MVLP INPUT'!$E35</f>
        <v>0</v>
      </c>
      <c r="AV10" s="491">
        <f ca="1">'SUBSCRIBER BASE'!AW26*'MVLP INPUT'!$E35</f>
        <v>0</v>
      </c>
      <c r="AW10" s="491">
        <f ca="1">'SUBSCRIBER BASE'!AX26*'MVLP INPUT'!$E35</f>
        <v>0</v>
      </c>
      <c r="AX10" s="491">
        <f ca="1">'SUBSCRIBER BASE'!AY26*'MVLP INPUT'!$E35</f>
        <v>0</v>
      </c>
      <c r="AY10" s="491">
        <f ca="1">'SUBSCRIBER BASE'!AZ26*'MVLP INPUT'!$E35</f>
        <v>0</v>
      </c>
      <c r="AZ10" s="491">
        <f ca="1">'SUBSCRIBER BASE'!BA26*'MVLP INPUT'!$E35</f>
        <v>0</v>
      </c>
      <c r="BA10" s="491">
        <f ca="1">'SUBSCRIBER BASE'!BB26*'MVLP INPUT'!$E35</f>
        <v>0</v>
      </c>
      <c r="BB10" s="491">
        <f ca="1">'SUBSCRIBER BASE'!BC26*'MVLP INPUT'!$E35</f>
        <v>0</v>
      </c>
      <c r="BC10" s="491">
        <f ca="1">'SUBSCRIBER BASE'!BD26*'MVLP INPUT'!$E35</f>
        <v>0</v>
      </c>
      <c r="BD10" s="491">
        <f ca="1">'SUBSCRIBER BASE'!BE26*'MVLP INPUT'!$E35</f>
        <v>0</v>
      </c>
      <c r="BE10" s="491">
        <f ca="1">'SUBSCRIBER BASE'!BF26*'MVLP INPUT'!$E35</f>
        <v>0</v>
      </c>
      <c r="BF10" s="491">
        <f ca="1">'SUBSCRIBER BASE'!BG26*'MVLP INPUT'!$E35</f>
        <v>0</v>
      </c>
      <c r="BG10" s="491">
        <f ca="1">'SUBSCRIBER BASE'!BH26*'MVLP INPUT'!$E35</f>
        <v>0</v>
      </c>
      <c r="BH10" s="491">
        <f ca="1">'SUBSCRIBER BASE'!BI26*'MVLP INPUT'!$E35</f>
        <v>0</v>
      </c>
      <c r="BI10" s="491">
        <f ca="1">'SUBSCRIBER BASE'!BJ26*'MVLP INPUT'!$E35</f>
        <v>0</v>
      </c>
      <c r="BJ10" s="491">
        <f ca="1">'SUBSCRIBER BASE'!BK26*'MVLP INPUT'!$E35</f>
        <v>0</v>
      </c>
      <c r="BK10" s="491">
        <f ca="1">'SUBSCRIBER BASE'!BL26*'MVLP INPUT'!$E35</f>
        <v>0</v>
      </c>
      <c r="BL10" s="491">
        <f ca="1">'SUBSCRIBER BASE'!BM26*'MVLP INPUT'!$E35</f>
        <v>0</v>
      </c>
      <c r="BM10" s="491">
        <f ca="1">'SUBSCRIBER BASE'!BN26*'MVLP INPUT'!$E35</f>
        <v>0</v>
      </c>
      <c r="BN10" s="491">
        <f ca="1">'SUBSCRIBER BASE'!BO26*'MVLP INPUT'!$E35</f>
        <v>0</v>
      </c>
      <c r="BO10" s="491">
        <f ca="1">'SUBSCRIBER BASE'!BP26*'MVLP INPUT'!$E35</f>
        <v>0</v>
      </c>
      <c r="BP10" s="491">
        <f ca="1">'SUBSCRIBER BASE'!BQ26*'MVLP INPUT'!$E35</f>
        <v>0</v>
      </c>
      <c r="BQ10" s="491">
        <f ca="1">'SUBSCRIBER BASE'!BR26*'MVLP INPUT'!$E35</f>
        <v>0</v>
      </c>
      <c r="BR10" s="492">
        <f ca="1">'SUBSCRIBER BASE'!BS26*'MVLP INPUT'!$E35</f>
        <v>0</v>
      </c>
    </row>
    <row r="11" spans="2:70" ht="25" customHeight="1" outlineLevel="1">
      <c r="B11" s="168" t="str">
        <f>'MVLP INPUT'!D12</f>
        <v>MVLP3</v>
      </c>
      <c r="C11" s="491">
        <f>'SUBSCRIBER BASE'!C27*'MVLP INPUT'!$E36</f>
        <v>0</v>
      </c>
      <c r="D11" s="491">
        <f>'SUBSCRIBER BASE'!D27*'MVLP INPUT'!$E36</f>
        <v>0</v>
      </c>
      <c r="E11" s="491">
        <f>'SUBSCRIBER BASE'!E27*'MVLP INPUT'!$E36</f>
        <v>0</v>
      </c>
      <c r="F11" s="491">
        <f>'SUBSCRIBER BASE'!F27*'MVLP INPUT'!$E36</f>
        <v>0</v>
      </c>
      <c r="G11" s="491">
        <f>'SUBSCRIBER BASE'!G27*'MVLP INPUT'!$E36</f>
        <v>0</v>
      </c>
      <c r="H11" s="491">
        <f>'SUBSCRIBER BASE'!H27*'MVLP INPUT'!$E36</f>
        <v>0</v>
      </c>
      <c r="I11" s="491">
        <f>'SUBSCRIBER BASE'!I27*'MVLP INPUT'!$E36</f>
        <v>0</v>
      </c>
      <c r="J11" s="491">
        <f>'SUBSCRIBER BASE'!J27*'MVLP INPUT'!$E36</f>
        <v>0</v>
      </c>
      <c r="K11" s="491">
        <f ca="1">'SUBSCRIBER BASE'!L27*'MVLP INPUT'!$E36</f>
        <v>0</v>
      </c>
      <c r="L11" s="491">
        <f ca="1">'SUBSCRIBER BASE'!M27*'MVLP INPUT'!$E36</f>
        <v>0</v>
      </c>
      <c r="M11" s="491">
        <f ca="1">'SUBSCRIBER BASE'!N27*'MVLP INPUT'!$E36</f>
        <v>0</v>
      </c>
      <c r="N11" s="491">
        <f ca="1">'SUBSCRIBER BASE'!O27*'MVLP INPUT'!$E36</f>
        <v>0</v>
      </c>
      <c r="O11" s="491">
        <f ca="1">'SUBSCRIBER BASE'!P27*'MVLP INPUT'!$E36</f>
        <v>0</v>
      </c>
      <c r="P11" s="491">
        <f ca="1">'SUBSCRIBER BASE'!Q27*'MVLP INPUT'!$E36</f>
        <v>0</v>
      </c>
      <c r="Q11" s="491">
        <f ca="1">'SUBSCRIBER BASE'!R27*'MVLP INPUT'!$E36</f>
        <v>0</v>
      </c>
      <c r="R11" s="491">
        <f ca="1">'SUBSCRIBER BASE'!S27*'MVLP INPUT'!$E36</f>
        <v>0</v>
      </c>
      <c r="S11" s="491">
        <f ca="1">'SUBSCRIBER BASE'!T27*'MVLP INPUT'!$E36</f>
        <v>0</v>
      </c>
      <c r="T11" s="491">
        <f ca="1">'SUBSCRIBER BASE'!U27*'MVLP INPUT'!$E36</f>
        <v>0</v>
      </c>
      <c r="U11" s="491">
        <f ca="1">'SUBSCRIBER BASE'!V27*'MVLP INPUT'!$E36</f>
        <v>0</v>
      </c>
      <c r="V11" s="491">
        <f ca="1">'SUBSCRIBER BASE'!W27*'MVLP INPUT'!$E36</f>
        <v>0</v>
      </c>
      <c r="W11" s="491">
        <f ca="1">'SUBSCRIBER BASE'!X27*'MVLP INPUT'!$E36</f>
        <v>0</v>
      </c>
      <c r="X11" s="491">
        <f ca="1">'SUBSCRIBER BASE'!Y27*'MVLP INPUT'!$E36</f>
        <v>0</v>
      </c>
      <c r="Y11" s="491">
        <f ca="1">'SUBSCRIBER BASE'!Z27*'MVLP INPUT'!$E36</f>
        <v>0</v>
      </c>
      <c r="Z11" s="491">
        <f ca="1">'SUBSCRIBER BASE'!AA27*'MVLP INPUT'!$E36</f>
        <v>0</v>
      </c>
      <c r="AA11" s="491">
        <f ca="1">'SUBSCRIBER BASE'!AB27*'MVLP INPUT'!$E36</f>
        <v>0</v>
      </c>
      <c r="AB11" s="491">
        <f ca="1">'SUBSCRIBER BASE'!AC27*'MVLP INPUT'!$E36</f>
        <v>0</v>
      </c>
      <c r="AC11" s="491">
        <f ca="1">'SUBSCRIBER BASE'!AD27*'MVLP INPUT'!$E36</f>
        <v>0</v>
      </c>
      <c r="AD11" s="491">
        <f ca="1">'SUBSCRIBER BASE'!AE27*'MVLP INPUT'!$E36</f>
        <v>0</v>
      </c>
      <c r="AE11" s="491">
        <f ca="1">'SUBSCRIBER BASE'!AF27*'MVLP INPUT'!$E36</f>
        <v>0</v>
      </c>
      <c r="AF11" s="491">
        <f ca="1">'SUBSCRIBER BASE'!AG27*'MVLP INPUT'!$E36</f>
        <v>0</v>
      </c>
      <c r="AG11" s="491">
        <f ca="1">'SUBSCRIBER BASE'!AH27*'MVLP INPUT'!$E36</f>
        <v>0</v>
      </c>
      <c r="AH11" s="491">
        <f ca="1">'SUBSCRIBER BASE'!AI27*'MVLP INPUT'!$E36</f>
        <v>0</v>
      </c>
      <c r="AI11" s="491">
        <f ca="1">'SUBSCRIBER BASE'!AJ27*'MVLP INPUT'!$E36</f>
        <v>0</v>
      </c>
      <c r="AJ11" s="491">
        <f ca="1">'SUBSCRIBER BASE'!AK27*'MVLP INPUT'!$E36</f>
        <v>0</v>
      </c>
      <c r="AK11" s="491">
        <f ca="1">'SUBSCRIBER BASE'!AL27*'MVLP INPUT'!$E36</f>
        <v>0</v>
      </c>
      <c r="AL11" s="491">
        <f ca="1">'SUBSCRIBER BASE'!AM27*'MVLP INPUT'!$E36</f>
        <v>0</v>
      </c>
      <c r="AM11" s="491">
        <f ca="1">'SUBSCRIBER BASE'!AN27*'MVLP INPUT'!$E36</f>
        <v>0</v>
      </c>
      <c r="AN11" s="491">
        <f ca="1">'SUBSCRIBER BASE'!AO27*'MVLP INPUT'!$E36</f>
        <v>0</v>
      </c>
      <c r="AO11" s="491">
        <f ca="1">'SUBSCRIBER BASE'!AP27*'MVLP INPUT'!$E36</f>
        <v>0</v>
      </c>
      <c r="AP11" s="491">
        <f ca="1">'SUBSCRIBER BASE'!AQ27*'MVLP INPUT'!$E36</f>
        <v>0</v>
      </c>
      <c r="AQ11" s="491">
        <f ca="1">'SUBSCRIBER BASE'!AR27*'MVLP INPUT'!$E36</f>
        <v>0</v>
      </c>
      <c r="AR11" s="491">
        <f ca="1">'SUBSCRIBER BASE'!AS27*'MVLP INPUT'!$E36</f>
        <v>0</v>
      </c>
      <c r="AS11" s="491">
        <f ca="1">'SUBSCRIBER BASE'!AT27*'MVLP INPUT'!$E36</f>
        <v>0</v>
      </c>
      <c r="AT11" s="491">
        <f ca="1">'SUBSCRIBER BASE'!AU27*'MVLP INPUT'!$E36</f>
        <v>0</v>
      </c>
      <c r="AU11" s="491">
        <f ca="1">'SUBSCRIBER BASE'!AV27*'MVLP INPUT'!$E36</f>
        <v>0</v>
      </c>
      <c r="AV11" s="491">
        <f ca="1">'SUBSCRIBER BASE'!AW27*'MVLP INPUT'!$E36</f>
        <v>0</v>
      </c>
      <c r="AW11" s="491">
        <f ca="1">'SUBSCRIBER BASE'!AX27*'MVLP INPUT'!$E36</f>
        <v>0</v>
      </c>
      <c r="AX11" s="491">
        <f ca="1">'SUBSCRIBER BASE'!AY27*'MVLP INPUT'!$E36</f>
        <v>0</v>
      </c>
      <c r="AY11" s="491">
        <f ca="1">'SUBSCRIBER BASE'!AZ27*'MVLP INPUT'!$E36</f>
        <v>0</v>
      </c>
      <c r="AZ11" s="491">
        <f ca="1">'SUBSCRIBER BASE'!BA27*'MVLP INPUT'!$E36</f>
        <v>0</v>
      </c>
      <c r="BA11" s="491">
        <f ca="1">'SUBSCRIBER BASE'!BB27*'MVLP INPUT'!$E36</f>
        <v>0</v>
      </c>
      <c r="BB11" s="491">
        <f ca="1">'SUBSCRIBER BASE'!BC27*'MVLP INPUT'!$E36</f>
        <v>0</v>
      </c>
      <c r="BC11" s="491">
        <f ca="1">'SUBSCRIBER BASE'!BD27*'MVLP INPUT'!$E36</f>
        <v>0</v>
      </c>
      <c r="BD11" s="491">
        <f ca="1">'SUBSCRIBER BASE'!BE27*'MVLP INPUT'!$E36</f>
        <v>0</v>
      </c>
      <c r="BE11" s="491">
        <f ca="1">'SUBSCRIBER BASE'!BF27*'MVLP INPUT'!$E36</f>
        <v>0</v>
      </c>
      <c r="BF11" s="491">
        <f ca="1">'SUBSCRIBER BASE'!BG27*'MVLP INPUT'!$E36</f>
        <v>0</v>
      </c>
      <c r="BG11" s="491">
        <f ca="1">'SUBSCRIBER BASE'!BH27*'MVLP INPUT'!$E36</f>
        <v>0</v>
      </c>
      <c r="BH11" s="491">
        <f ca="1">'SUBSCRIBER BASE'!BI27*'MVLP INPUT'!$E36</f>
        <v>0</v>
      </c>
      <c r="BI11" s="491">
        <f ca="1">'SUBSCRIBER BASE'!BJ27*'MVLP INPUT'!$E36</f>
        <v>0</v>
      </c>
      <c r="BJ11" s="491">
        <f ca="1">'SUBSCRIBER BASE'!BK27*'MVLP INPUT'!$E36</f>
        <v>0</v>
      </c>
      <c r="BK11" s="491">
        <f ca="1">'SUBSCRIBER BASE'!BL27*'MVLP INPUT'!$E36</f>
        <v>0</v>
      </c>
      <c r="BL11" s="491">
        <f ca="1">'SUBSCRIBER BASE'!BM27*'MVLP INPUT'!$E36</f>
        <v>0</v>
      </c>
      <c r="BM11" s="491">
        <f ca="1">'SUBSCRIBER BASE'!BN27*'MVLP INPUT'!$E36</f>
        <v>0</v>
      </c>
      <c r="BN11" s="491">
        <f ca="1">'SUBSCRIBER BASE'!BO27*'MVLP INPUT'!$E36</f>
        <v>0</v>
      </c>
      <c r="BO11" s="491">
        <f ca="1">'SUBSCRIBER BASE'!BP27*'MVLP INPUT'!$E36</f>
        <v>0</v>
      </c>
      <c r="BP11" s="491">
        <f ca="1">'SUBSCRIBER BASE'!BQ27*'MVLP INPUT'!$E36</f>
        <v>0</v>
      </c>
      <c r="BQ11" s="491">
        <f ca="1">'SUBSCRIBER BASE'!BR27*'MVLP INPUT'!$E36</f>
        <v>0</v>
      </c>
      <c r="BR11" s="492">
        <f ca="1">'SUBSCRIBER BASE'!BS27*'MVLP INPUT'!$E36</f>
        <v>0</v>
      </c>
    </row>
    <row r="12" spans="2:70" ht="25" customHeight="1" outlineLevel="1">
      <c r="B12" s="168" t="str">
        <f>'MVLP INPUT'!D13</f>
        <v>MVLP4</v>
      </c>
      <c r="C12" s="491">
        <f>'SUBSCRIBER BASE'!C28*'MVLP INPUT'!$E37</f>
        <v>0</v>
      </c>
      <c r="D12" s="491">
        <f>'SUBSCRIBER BASE'!D28*'MVLP INPUT'!$E37</f>
        <v>0</v>
      </c>
      <c r="E12" s="491">
        <f>'SUBSCRIBER BASE'!E28*'MVLP INPUT'!$E37</f>
        <v>0</v>
      </c>
      <c r="F12" s="491">
        <f>'SUBSCRIBER BASE'!F28*'MVLP INPUT'!$E37</f>
        <v>0</v>
      </c>
      <c r="G12" s="491">
        <f>'SUBSCRIBER BASE'!G28*'MVLP INPUT'!$E37</f>
        <v>0</v>
      </c>
      <c r="H12" s="491">
        <f>'SUBSCRIBER BASE'!H28*'MVLP INPUT'!$E37</f>
        <v>0</v>
      </c>
      <c r="I12" s="491">
        <f>'SUBSCRIBER BASE'!I28*'MVLP INPUT'!$E37</f>
        <v>0</v>
      </c>
      <c r="J12" s="491">
        <f>'SUBSCRIBER BASE'!J28*'MVLP INPUT'!$E37</f>
        <v>0</v>
      </c>
      <c r="K12" s="491">
        <f ca="1">'SUBSCRIBER BASE'!L28*'MVLP INPUT'!$E37</f>
        <v>0</v>
      </c>
      <c r="L12" s="491">
        <f ca="1">'SUBSCRIBER BASE'!M28*'MVLP INPUT'!$E37</f>
        <v>0</v>
      </c>
      <c r="M12" s="491">
        <f ca="1">'SUBSCRIBER BASE'!N28*'MVLP INPUT'!$E37</f>
        <v>0</v>
      </c>
      <c r="N12" s="491">
        <f ca="1">'SUBSCRIBER BASE'!O28*'MVLP INPUT'!$E37</f>
        <v>0</v>
      </c>
      <c r="O12" s="491">
        <f ca="1">'SUBSCRIBER BASE'!P28*'MVLP INPUT'!$E37</f>
        <v>0</v>
      </c>
      <c r="P12" s="491">
        <f ca="1">'SUBSCRIBER BASE'!Q28*'MVLP INPUT'!$E37</f>
        <v>0</v>
      </c>
      <c r="Q12" s="491">
        <f ca="1">'SUBSCRIBER BASE'!R28*'MVLP INPUT'!$E37</f>
        <v>0</v>
      </c>
      <c r="R12" s="491">
        <f ca="1">'SUBSCRIBER BASE'!S28*'MVLP INPUT'!$E37</f>
        <v>0</v>
      </c>
      <c r="S12" s="491">
        <f ca="1">'SUBSCRIBER BASE'!T28*'MVLP INPUT'!$E37</f>
        <v>0</v>
      </c>
      <c r="T12" s="491">
        <f ca="1">'SUBSCRIBER BASE'!U28*'MVLP INPUT'!$E37</f>
        <v>0</v>
      </c>
      <c r="U12" s="491">
        <f ca="1">'SUBSCRIBER BASE'!V28*'MVLP INPUT'!$E37</f>
        <v>0</v>
      </c>
      <c r="V12" s="491">
        <f ca="1">'SUBSCRIBER BASE'!W28*'MVLP INPUT'!$E37</f>
        <v>0</v>
      </c>
      <c r="W12" s="491">
        <f ca="1">'SUBSCRIBER BASE'!X28*'MVLP INPUT'!$E37</f>
        <v>0</v>
      </c>
      <c r="X12" s="491">
        <f ca="1">'SUBSCRIBER BASE'!Y28*'MVLP INPUT'!$E37</f>
        <v>0</v>
      </c>
      <c r="Y12" s="491">
        <f ca="1">'SUBSCRIBER BASE'!Z28*'MVLP INPUT'!$E37</f>
        <v>0</v>
      </c>
      <c r="Z12" s="491">
        <f ca="1">'SUBSCRIBER BASE'!AA28*'MVLP INPUT'!$E37</f>
        <v>0</v>
      </c>
      <c r="AA12" s="491">
        <f ca="1">'SUBSCRIBER BASE'!AB28*'MVLP INPUT'!$E37</f>
        <v>0</v>
      </c>
      <c r="AB12" s="491">
        <f ca="1">'SUBSCRIBER BASE'!AC28*'MVLP INPUT'!$E37</f>
        <v>0</v>
      </c>
      <c r="AC12" s="491">
        <f ca="1">'SUBSCRIBER BASE'!AD28*'MVLP INPUT'!$E37</f>
        <v>0</v>
      </c>
      <c r="AD12" s="491">
        <f ca="1">'SUBSCRIBER BASE'!AE28*'MVLP INPUT'!$E37</f>
        <v>0</v>
      </c>
      <c r="AE12" s="491">
        <f ca="1">'SUBSCRIBER BASE'!AF28*'MVLP INPUT'!$E37</f>
        <v>0</v>
      </c>
      <c r="AF12" s="491">
        <f ca="1">'SUBSCRIBER BASE'!AG28*'MVLP INPUT'!$E37</f>
        <v>0</v>
      </c>
      <c r="AG12" s="491">
        <f ca="1">'SUBSCRIBER BASE'!AH28*'MVLP INPUT'!$E37</f>
        <v>0</v>
      </c>
      <c r="AH12" s="491">
        <f ca="1">'SUBSCRIBER BASE'!AI28*'MVLP INPUT'!$E37</f>
        <v>0</v>
      </c>
      <c r="AI12" s="491">
        <f ca="1">'SUBSCRIBER BASE'!AJ28*'MVLP INPUT'!$E37</f>
        <v>0</v>
      </c>
      <c r="AJ12" s="491">
        <f ca="1">'SUBSCRIBER BASE'!AK28*'MVLP INPUT'!$E37</f>
        <v>0</v>
      </c>
      <c r="AK12" s="491">
        <f ca="1">'SUBSCRIBER BASE'!AL28*'MVLP INPUT'!$E37</f>
        <v>0</v>
      </c>
      <c r="AL12" s="491">
        <f ca="1">'SUBSCRIBER BASE'!AM28*'MVLP INPUT'!$E37</f>
        <v>0</v>
      </c>
      <c r="AM12" s="491">
        <f ca="1">'SUBSCRIBER BASE'!AN28*'MVLP INPUT'!$E37</f>
        <v>0</v>
      </c>
      <c r="AN12" s="491">
        <f ca="1">'SUBSCRIBER BASE'!AO28*'MVLP INPUT'!$E37</f>
        <v>0</v>
      </c>
      <c r="AO12" s="491">
        <f ca="1">'SUBSCRIBER BASE'!AP28*'MVLP INPUT'!$E37</f>
        <v>0</v>
      </c>
      <c r="AP12" s="491">
        <f ca="1">'SUBSCRIBER BASE'!AQ28*'MVLP INPUT'!$E37</f>
        <v>0</v>
      </c>
      <c r="AQ12" s="491">
        <f ca="1">'SUBSCRIBER BASE'!AR28*'MVLP INPUT'!$E37</f>
        <v>0</v>
      </c>
      <c r="AR12" s="491">
        <f ca="1">'SUBSCRIBER BASE'!AS28*'MVLP INPUT'!$E37</f>
        <v>0</v>
      </c>
      <c r="AS12" s="491">
        <f ca="1">'SUBSCRIBER BASE'!AT28*'MVLP INPUT'!$E37</f>
        <v>0</v>
      </c>
      <c r="AT12" s="491">
        <f ca="1">'SUBSCRIBER BASE'!AU28*'MVLP INPUT'!$E37</f>
        <v>0</v>
      </c>
      <c r="AU12" s="491">
        <f ca="1">'SUBSCRIBER BASE'!AV28*'MVLP INPUT'!$E37</f>
        <v>0</v>
      </c>
      <c r="AV12" s="491">
        <f ca="1">'SUBSCRIBER BASE'!AW28*'MVLP INPUT'!$E37</f>
        <v>0</v>
      </c>
      <c r="AW12" s="491">
        <f ca="1">'SUBSCRIBER BASE'!AX28*'MVLP INPUT'!$E37</f>
        <v>0</v>
      </c>
      <c r="AX12" s="491">
        <f ca="1">'SUBSCRIBER BASE'!AY28*'MVLP INPUT'!$E37</f>
        <v>0</v>
      </c>
      <c r="AY12" s="491">
        <f ca="1">'SUBSCRIBER BASE'!AZ28*'MVLP INPUT'!$E37</f>
        <v>0</v>
      </c>
      <c r="AZ12" s="491">
        <f ca="1">'SUBSCRIBER BASE'!BA28*'MVLP INPUT'!$E37</f>
        <v>0</v>
      </c>
      <c r="BA12" s="491">
        <f ca="1">'SUBSCRIBER BASE'!BB28*'MVLP INPUT'!$E37</f>
        <v>0</v>
      </c>
      <c r="BB12" s="491">
        <f ca="1">'SUBSCRIBER BASE'!BC28*'MVLP INPUT'!$E37</f>
        <v>0</v>
      </c>
      <c r="BC12" s="491">
        <f ca="1">'SUBSCRIBER BASE'!BD28*'MVLP INPUT'!$E37</f>
        <v>0</v>
      </c>
      <c r="BD12" s="491">
        <f ca="1">'SUBSCRIBER BASE'!BE28*'MVLP INPUT'!$E37</f>
        <v>0</v>
      </c>
      <c r="BE12" s="491">
        <f ca="1">'SUBSCRIBER BASE'!BF28*'MVLP INPUT'!$E37</f>
        <v>0</v>
      </c>
      <c r="BF12" s="491">
        <f ca="1">'SUBSCRIBER BASE'!BG28*'MVLP INPUT'!$E37</f>
        <v>0</v>
      </c>
      <c r="BG12" s="491">
        <f ca="1">'SUBSCRIBER BASE'!BH28*'MVLP INPUT'!$E37</f>
        <v>0</v>
      </c>
      <c r="BH12" s="491">
        <f ca="1">'SUBSCRIBER BASE'!BI28*'MVLP INPUT'!$E37</f>
        <v>0</v>
      </c>
      <c r="BI12" s="491">
        <f ca="1">'SUBSCRIBER BASE'!BJ28*'MVLP INPUT'!$E37</f>
        <v>0</v>
      </c>
      <c r="BJ12" s="491">
        <f ca="1">'SUBSCRIBER BASE'!BK28*'MVLP INPUT'!$E37</f>
        <v>0</v>
      </c>
      <c r="BK12" s="491">
        <f ca="1">'SUBSCRIBER BASE'!BL28*'MVLP INPUT'!$E37</f>
        <v>0</v>
      </c>
      <c r="BL12" s="491">
        <f ca="1">'SUBSCRIBER BASE'!BM28*'MVLP INPUT'!$E37</f>
        <v>0</v>
      </c>
      <c r="BM12" s="491">
        <f ca="1">'SUBSCRIBER BASE'!BN28*'MVLP INPUT'!$E37</f>
        <v>0</v>
      </c>
      <c r="BN12" s="491">
        <f ca="1">'SUBSCRIBER BASE'!BO28*'MVLP INPUT'!$E37</f>
        <v>0</v>
      </c>
      <c r="BO12" s="491">
        <f ca="1">'SUBSCRIBER BASE'!BP28*'MVLP INPUT'!$E37</f>
        <v>0</v>
      </c>
      <c r="BP12" s="491">
        <f ca="1">'SUBSCRIBER BASE'!BQ28*'MVLP INPUT'!$E37</f>
        <v>0</v>
      </c>
      <c r="BQ12" s="491">
        <f ca="1">'SUBSCRIBER BASE'!BR28*'MVLP INPUT'!$E37</f>
        <v>0</v>
      </c>
      <c r="BR12" s="492">
        <f ca="1">'SUBSCRIBER BASE'!BS28*'MVLP INPUT'!$E37</f>
        <v>0</v>
      </c>
    </row>
    <row r="13" spans="2:70" ht="25" customHeight="1" outlineLevel="1">
      <c r="B13" s="168" t="str">
        <f>'MVLP INPUT'!D14</f>
        <v>MVLP5</v>
      </c>
      <c r="C13" s="491">
        <f>'SUBSCRIBER BASE'!C29*'MVLP INPUT'!$E38</f>
        <v>0</v>
      </c>
      <c r="D13" s="491">
        <f>'SUBSCRIBER BASE'!D29*'MVLP INPUT'!$E38</f>
        <v>0</v>
      </c>
      <c r="E13" s="491">
        <f>'SUBSCRIBER BASE'!E29*'MVLP INPUT'!$E38</f>
        <v>0</v>
      </c>
      <c r="F13" s="491">
        <f>'SUBSCRIBER BASE'!F29*'MVLP INPUT'!$E38</f>
        <v>0</v>
      </c>
      <c r="G13" s="491">
        <f>'SUBSCRIBER BASE'!G29*'MVLP INPUT'!$E38</f>
        <v>0</v>
      </c>
      <c r="H13" s="491">
        <f>'SUBSCRIBER BASE'!H29*'MVLP INPUT'!$E38</f>
        <v>0</v>
      </c>
      <c r="I13" s="491">
        <f>'SUBSCRIBER BASE'!I29*'MVLP INPUT'!$E38</f>
        <v>0</v>
      </c>
      <c r="J13" s="491">
        <f>'SUBSCRIBER BASE'!J29*'MVLP INPUT'!$E38</f>
        <v>0</v>
      </c>
      <c r="K13" s="491">
        <f ca="1">'SUBSCRIBER BASE'!L29*'MVLP INPUT'!$E38</f>
        <v>0</v>
      </c>
      <c r="L13" s="491">
        <f ca="1">'SUBSCRIBER BASE'!M29*'MVLP INPUT'!$E38</f>
        <v>0</v>
      </c>
      <c r="M13" s="491">
        <f ca="1">'SUBSCRIBER BASE'!N29*'MVLP INPUT'!$E38</f>
        <v>0</v>
      </c>
      <c r="N13" s="491">
        <f ca="1">'SUBSCRIBER BASE'!O29*'MVLP INPUT'!$E38</f>
        <v>0</v>
      </c>
      <c r="O13" s="491">
        <f ca="1">'SUBSCRIBER BASE'!P29*'MVLP INPUT'!$E38</f>
        <v>0</v>
      </c>
      <c r="P13" s="491">
        <f ca="1">'SUBSCRIBER BASE'!Q29*'MVLP INPUT'!$E38</f>
        <v>0</v>
      </c>
      <c r="Q13" s="491">
        <f ca="1">'SUBSCRIBER BASE'!R29*'MVLP INPUT'!$E38</f>
        <v>0</v>
      </c>
      <c r="R13" s="491">
        <f ca="1">'SUBSCRIBER BASE'!S29*'MVLP INPUT'!$E38</f>
        <v>0</v>
      </c>
      <c r="S13" s="491">
        <f ca="1">'SUBSCRIBER BASE'!T29*'MVLP INPUT'!$E38</f>
        <v>0</v>
      </c>
      <c r="T13" s="491">
        <f ca="1">'SUBSCRIBER BASE'!U29*'MVLP INPUT'!$E38</f>
        <v>0</v>
      </c>
      <c r="U13" s="491">
        <f ca="1">'SUBSCRIBER BASE'!V29*'MVLP INPUT'!$E38</f>
        <v>0</v>
      </c>
      <c r="V13" s="491">
        <f ca="1">'SUBSCRIBER BASE'!W29*'MVLP INPUT'!$E38</f>
        <v>0</v>
      </c>
      <c r="W13" s="491">
        <f ca="1">'SUBSCRIBER BASE'!X29*'MVLP INPUT'!$E38</f>
        <v>0</v>
      </c>
      <c r="X13" s="491">
        <f ca="1">'SUBSCRIBER BASE'!Y29*'MVLP INPUT'!$E38</f>
        <v>0</v>
      </c>
      <c r="Y13" s="491">
        <f ca="1">'SUBSCRIBER BASE'!Z29*'MVLP INPUT'!$E38</f>
        <v>0</v>
      </c>
      <c r="Z13" s="491">
        <f ca="1">'SUBSCRIBER BASE'!AA29*'MVLP INPUT'!$E38</f>
        <v>0</v>
      </c>
      <c r="AA13" s="491">
        <f ca="1">'SUBSCRIBER BASE'!AB29*'MVLP INPUT'!$E38</f>
        <v>0</v>
      </c>
      <c r="AB13" s="491">
        <f ca="1">'SUBSCRIBER BASE'!AC29*'MVLP INPUT'!$E38</f>
        <v>0</v>
      </c>
      <c r="AC13" s="491">
        <f ca="1">'SUBSCRIBER BASE'!AD29*'MVLP INPUT'!$E38</f>
        <v>0</v>
      </c>
      <c r="AD13" s="491">
        <f ca="1">'SUBSCRIBER BASE'!AE29*'MVLP INPUT'!$E38</f>
        <v>0</v>
      </c>
      <c r="AE13" s="491">
        <f ca="1">'SUBSCRIBER BASE'!AF29*'MVLP INPUT'!$E38</f>
        <v>0</v>
      </c>
      <c r="AF13" s="491">
        <f ca="1">'SUBSCRIBER BASE'!AG29*'MVLP INPUT'!$E38</f>
        <v>0</v>
      </c>
      <c r="AG13" s="491">
        <f ca="1">'SUBSCRIBER BASE'!AH29*'MVLP INPUT'!$E38</f>
        <v>0</v>
      </c>
      <c r="AH13" s="491">
        <f ca="1">'SUBSCRIBER BASE'!AI29*'MVLP INPUT'!$E38</f>
        <v>0</v>
      </c>
      <c r="AI13" s="491">
        <f ca="1">'SUBSCRIBER BASE'!AJ29*'MVLP INPUT'!$E38</f>
        <v>0</v>
      </c>
      <c r="AJ13" s="491">
        <f ca="1">'SUBSCRIBER BASE'!AK29*'MVLP INPUT'!$E38</f>
        <v>0</v>
      </c>
      <c r="AK13" s="491">
        <f ca="1">'SUBSCRIBER BASE'!AL29*'MVLP INPUT'!$E38</f>
        <v>0</v>
      </c>
      <c r="AL13" s="491">
        <f ca="1">'SUBSCRIBER BASE'!AM29*'MVLP INPUT'!$E38</f>
        <v>0</v>
      </c>
      <c r="AM13" s="491">
        <f ca="1">'SUBSCRIBER BASE'!AN29*'MVLP INPUT'!$E38</f>
        <v>0</v>
      </c>
      <c r="AN13" s="491">
        <f ca="1">'SUBSCRIBER BASE'!AO29*'MVLP INPUT'!$E38</f>
        <v>0</v>
      </c>
      <c r="AO13" s="491">
        <f ca="1">'SUBSCRIBER BASE'!AP29*'MVLP INPUT'!$E38</f>
        <v>0</v>
      </c>
      <c r="AP13" s="491">
        <f ca="1">'SUBSCRIBER BASE'!AQ29*'MVLP INPUT'!$E38</f>
        <v>0</v>
      </c>
      <c r="AQ13" s="491">
        <f ca="1">'SUBSCRIBER BASE'!AR29*'MVLP INPUT'!$E38</f>
        <v>0</v>
      </c>
      <c r="AR13" s="491">
        <f ca="1">'SUBSCRIBER BASE'!AS29*'MVLP INPUT'!$E38</f>
        <v>0</v>
      </c>
      <c r="AS13" s="491">
        <f ca="1">'SUBSCRIBER BASE'!AT29*'MVLP INPUT'!$E38</f>
        <v>0</v>
      </c>
      <c r="AT13" s="491">
        <f ca="1">'SUBSCRIBER BASE'!AU29*'MVLP INPUT'!$E38</f>
        <v>0</v>
      </c>
      <c r="AU13" s="491">
        <f ca="1">'SUBSCRIBER BASE'!AV29*'MVLP INPUT'!$E38</f>
        <v>0</v>
      </c>
      <c r="AV13" s="491">
        <f ca="1">'SUBSCRIBER BASE'!AW29*'MVLP INPUT'!$E38</f>
        <v>0</v>
      </c>
      <c r="AW13" s="491">
        <f ca="1">'SUBSCRIBER BASE'!AX29*'MVLP INPUT'!$E38</f>
        <v>0</v>
      </c>
      <c r="AX13" s="491">
        <f ca="1">'SUBSCRIBER BASE'!AY29*'MVLP INPUT'!$E38</f>
        <v>0</v>
      </c>
      <c r="AY13" s="491">
        <f ca="1">'SUBSCRIBER BASE'!AZ29*'MVLP INPUT'!$E38</f>
        <v>0</v>
      </c>
      <c r="AZ13" s="491">
        <f ca="1">'SUBSCRIBER BASE'!BA29*'MVLP INPUT'!$E38</f>
        <v>0</v>
      </c>
      <c r="BA13" s="491">
        <f ca="1">'SUBSCRIBER BASE'!BB29*'MVLP INPUT'!$E38</f>
        <v>0</v>
      </c>
      <c r="BB13" s="491">
        <f ca="1">'SUBSCRIBER BASE'!BC29*'MVLP INPUT'!$E38</f>
        <v>0</v>
      </c>
      <c r="BC13" s="491">
        <f ca="1">'SUBSCRIBER BASE'!BD29*'MVLP INPUT'!$E38</f>
        <v>0</v>
      </c>
      <c r="BD13" s="491">
        <f ca="1">'SUBSCRIBER BASE'!BE29*'MVLP INPUT'!$E38</f>
        <v>0</v>
      </c>
      <c r="BE13" s="491">
        <f ca="1">'SUBSCRIBER BASE'!BF29*'MVLP INPUT'!$E38</f>
        <v>0</v>
      </c>
      <c r="BF13" s="491">
        <f ca="1">'SUBSCRIBER BASE'!BG29*'MVLP INPUT'!$E38</f>
        <v>0</v>
      </c>
      <c r="BG13" s="491">
        <f ca="1">'SUBSCRIBER BASE'!BH29*'MVLP INPUT'!$E38</f>
        <v>0</v>
      </c>
      <c r="BH13" s="491">
        <f ca="1">'SUBSCRIBER BASE'!BI29*'MVLP INPUT'!$E38</f>
        <v>0</v>
      </c>
      <c r="BI13" s="491">
        <f ca="1">'SUBSCRIBER BASE'!BJ29*'MVLP INPUT'!$E38</f>
        <v>0</v>
      </c>
      <c r="BJ13" s="491">
        <f ca="1">'SUBSCRIBER BASE'!BK29*'MVLP INPUT'!$E38</f>
        <v>0</v>
      </c>
      <c r="BK13" s="491">
        <f ca="1">'SUBSCRIBER BASE'!BL29*'MVLP INPUT'!$E38</f>
        <v>0</v>
      </c>
      <c r="BL13" s="491">
        <f ca="1">'SUBSCRIBER BASE'!BM29*'MVLP INPUT'!$E38</f>
        <v>0</v>
      </c>
      <c r="BM13" s="491">
        <f ca="1">'SUBSCRIBER BASE'!BN29*'MVLP INPUT'!$E38</f>
        <v>0</v>
      </c>
      <c r="BN13" s="491">
        <f ca="1">'SUBSCRIBER BASE'!BO29*'MVLP INPUT'!$E38</f>
        <v>0</v>
      </c>
      <c r="BO13" s="491">
        <f ca="1">'SUBSCRIBER BASE'!BP29*'MVLP INPUT'!$E38</f>
        <v>0</v>
      </c>
      <c r="BP13" s="491">
        <f ca="1">'SUBSCRIBER BASE'!BQ29*'MVLP INPUT'!$E38</f>
        <v>0</v>
      </c>
      <c r="BQ13" s="491">
        <f ca="1">'SUBSCRIBER BASE'!BR29*'MVLP INPUT'!$E38</f>
        <v>0</v>
      </c>
      <c r="BR13" s="492">
        <f ca="1">'SUBSCRIBER BASE'!BS29*'MVLP INPUT'!$E38</f>
        <v>0</v>
      </c>
    </row>
    <row r="14" spans="2:70" ht="25" customHeight="1" outlineLevel="1">
      <c r="B14" s="168" t="str">
        <f>'MVLP INPUT'!D15</f>
        <v>MVLP6</v>
      </c>
      <c r="C14" s="491">
        <f>'SUBSCRIBER BASE'!C30*'MVLP INPUT'!$E39</f>
        <v>0</v>
      </c>
      <c r="D14" s="491">
        <f>'SUBSCRIBER BASE'!D30*'MVLP INPUT'!$E39</f>
        <v>0</v>
      </c>
      <c r="E14" s="491">
        <f>'SUBSCRIBER BASE'!E30*'MVLP INPUT'!$E39</f>
        <v>0</v>
      </c>
      <c r="F14" s="491">
        <f>'SUBSCRIBER BASE'!F30*'MVLP INPUT'!$E39</f>
        <v>0</v>
      </c>
      <c r="G14" s="491">
        <f>'SUBSCRIBER BASE'!G30*'MVLP INPUT'!$E39</f>
        <v>0</v>
      </c>
      <c r="H14" s="491">
        <f>'SUBSCRIBER BASE'!H30*'MVLP INPUT'!$E39</f>
        <v>0</v>
      </c>
      <c r="I14" s="491">
        <f>'SUBSCRIBER BASE'!I30*'MVLP INPUT'!$E39</f>
        <v>0</v>
      </c>
      <c r="J14" s="491">
        <f>'SUBSCRIBER BASE'!J30*'MVLP INPUT'!$E39</f>
        <v>0</v>
      </c>
      <c r="K14" s="491">
        <f ca="1">'SUBSCRIBER BASE'!L30*'MVLP INPUT'!$E39</f>
        <v>0</v>
      </c>
      <c r="L14" s="491">
        <f ca="1">'SUBSCRIBER BASE'!M30*'MVLP INPUT'!$E39</f>
        <v>0</v>
      </c>
      <c r="M14" s="491">
        <f ca="1">'SUBSCRIBER BASE'!N30*'MVLP INPUT'!$E39</f>
        <v>0</v>
      </c>
      <c r="N14" s="491">
        <f ca="1">'SUBSCRIBER BASE'!O30*'MVLP INPUT'!$E39</f>
        <v>0</v>
      </c>
      <c r="O14" s="491">
        <f ca="1">'SUBSCRIBER BASE'!P30*'MVLP INPUT'!$E39</f>
        <v>0</v>
      </c>
      <c r="P14" s="491">
        <f ca="1">'SUBSCRIBER BASE'!Q30*'MVLP INPUT'!$E39</f>
        <v>0</v>
      </c>
      <c r="Q14" s="491">
        <f ca="1">'SUBSCRIBER BASE'!R30*'MVLP INPUT'!$E39</f>
        <v>0</v>
      </c>
      <c r="R14" s="491">
        <f ca="1">'SUBSCRIBER BASE'!S30*'MVLP INPUT'!$E39</f>
        <v>0</v>
      </c>
      <c r="S14" s="491">
        <f ca="1">'SUBSCRIBER BASE'!T30*'MVLP INPUT'!$E39</f>
        <v>0</v>
      </c>
      <c r="T14" s="491">
        <f ca="1">'SUBSCRIBER BASE'!U30*'MVLP INPUT'!$E39</f>
        <v>0</v>
      </c>
      <c r="U14" s="491">
        <f ca="1">'SUBSCRIBER BASE'!V30*'MVLP INPUT'!$E39</f>
        <v>0</v>
      </c>
      <c r="V14" s="491">
        <f ca="1">'SUBSCRIBER BASE'!W30*'MVLP INPUT'!$E39</f>
        <v>0</v>
      </c>
      <c r="W14" s="491">
        <f ca="1">'SUBSCRIBER BASE'!X30*'MVLP INPUT'!$E39</f>
        <v>0</v>
      </c>
      <c r="X14" s="491">
        <f ca="1">'SUBSCRIBER BASE'!Y30*'MVLP INPUT'!$E39</f>
        <v>0</v>
      </c>
      <c r="Y14" s="491">
        <f ca="1">'SUBSCRIBER BASE'!Z30*'MVLP INPUT'!$E39</f>
        <v>0</v>
      </c>
      <c r="Z14" s="491">
        <f ca="1">'SUBSCRIBER BASE'!AA30*'MVLP INPUT'!$E39</f>
        <v>0</v>
      </c>
      <c r="AA14" s="491">
        <f ca="1">'SUBSCRIBER BASE'!AB30*'MVLP INPUT'!$E39</f>
        <v>0</v>
      </c>
      <c r="AB14" s="491">
        <f ca="1">'SUBSCRIBER BASE'!AC30*'MVLP INPUT'!$E39</f>
        <v>0</v>
      </c>
      <c r="AC14" s="491">
        <f ca="1">'SUBSCRIBER BASE'!AD30*'MVLP INPUT'!$E39</f>
        <v>0</v>
      </c>
      <c r="AD14" s="491">
        <f ca="1">'SUBSCRIBER BASE'!AE30*'MVLP INPUT'!$E39</f>
        <v>0</v>
      </c>
      <c r="AE14" s="491">
        <f ca="1">'SUBSCRIBER BASE'!AF30*'MVLP INPUT'!$E39</f>
        <v>0</v>
      </c>
      <c r="AF14" s="491">
        <f ca="1">'SUBSCRIBER BASE'!AG30*'MVLP INPUT'!$E39</f>
        <v>0</v>
      </c>
      <c r="AG14" s="491">
        <f ca="1">'SUBSCRIBER BASE'!AH30*'MVLP INPUT'!$E39</f>
        <v>0</v>
      </c>
      <c r="AH14" s="491">
        <f ca="1">'SUBSCRIBER BASE'!AI30*'MVLP INPUT'!$E39</f>
        <v>0</v>
      </c>
      <c r="AI14" s="491">
        <f ca="1">'SUBSCRIBER BASE'!AJ30*'MVLP INPUT'!$E39</f>
        <v>0</v>
      </c>
      <c r="AJ14" s="491">
        <f ca="1">'SUBSCRIBER BASE'!AK30*'MVLP INPUT'!$E39</f>
        <v>0</v>
      </c>
      <c r="AK14" s="491">
        <f ca="1">'SUBSCRIBER BASE'!AL30*'MVLP INPUT'!$E39</f>
        <v>0</v>
      </c>
      <c r="AL14" s="491">
        <f ca="1">'SUBSCRIBER BASE'!AM30*'MVLP INPUT'!$E39</f>
        <v>0</v>
      </c>
      <c r="AM14" s="491">
        <f ca="1">'SUBSCRIBER BASE'!AN30*'MVLP INPUT'!$E39</f>
        <v>0</v>
      </c>
      <c r="AN14" s="491">
        <f ca="1">'SUBSCRIBER BASE'!AO30*'MVLP INPUT'!$E39</f>
        <v>0</v>
      </c>
      <c r="AO14" s="491">
        <f ca="1">'SUBSCRIBER BASE'!AP30*'MVLP INPUT'!$E39</f>
        <v>0</v>
      </c>
      <c r="AP14" s="491">
        <f ca="1">'SUBSCRIBER BASE'!AQ30*'MVLP INPUT'!$E39</f>
        <v>0</v>
      </c>
      <c r="AQ14" s="491">
        <f ca="1">'SUBSCRIBER BASE'!AR30*'MVLP INPUT'!$E39</f>
        <v>0</v>
      </c>
      <c r="AR14" s="491">
        <f ca="1">'SUBSCRIBER BASE'!AS30*'MVLP INPUT'!$E39</f>
        <v>0</v>
      </c>
      <c r="AS14" s="491">
        <f ca="1">'SUBSCRIBER BASE'!AT30*'MVLP INPUT'!$E39</f>
        <v>0</v>
      </c>
      <c r="AT14" s="491">
        <f ca="1">'SUBSCRIBER BASE'!AU30*'MVLP INPUT'!$E39</f>
        <v>0</v>
      </c>
      <c r="AU14" s="491">
        <f ca="1">'SUBSCRIBER BASE'!AV30*'MVLP INPUT'!$E39</f>
        <v>0</v>
      </c>
      <c r="AV14" s="491">
        <f ca="1">'SUBSCRIBER BASE'!AW30*'MVLP INPUT'!$E39</f>
        <v>0</v>
      </c>
      <c r="AW14" s="491">
        <f ca="1">'SUBSCRIBER BASE'!AX30*'MVLP INPUT'!$E39</f>
        <v>0</v>
      </c>
      <c r="AX14" s="491">
        <f ca="1">'SUBSCRIBER BASE'!AY30*'MVLP INPUT'!$E39</f>
        <v>0</v>
      </c>
      <c r="AY14" s="491">
        <f ca="1">'SUBSCRIBER BASE'!AZ30*'MVLP INPUT'!$E39</f>
        <v>0</v>
      </c>
      <c r="AZ14" s="491">
        <f ca="1">'SUBSCRIBER BASE'!BA30*'MVLP INPUT'!$E39</f>
        <v>0</v>
      </c>
      <c r="BA14" s="491">
        <f ca="1">'SUBSCRIBER BASE'!BB30*'MVLP INPUT'!$E39</f>
        <v>0</v>
      </c>
      <c r="BB14" s="491">
        <f ca="1">'SUBSCRIBER BASE'!BC30*'MVLP INPUT'!$E39</f>
        <v>0</v>
      </c>
      <c r="BC14" s="491">
        <f ca="1">'SUBSCRIBER BASE'!BD30*'MVLP INPUT'!$E39</f>
        <v>0</v>
      </c>
      <c r="BD14" s="491">
        <f ca="1">'SUBSCRIBER BASE'!BE30*'MVLP INPUT'!$E39</f>
        <v>0</v>
      </c>
      <c r="BE14" s="491">
        <f ca="1">'SUBSCRIBER BASE'!BF30*'MVLP INPUT'!$E39</f>
        <v>0</v>
      </c>
      <c r="BF14" s="491">
        <f ca="1">'SUBSCRIBER BASE'!BG30*'MVLP INPUT'!$E39</f>
        <v>0</v>
      </c>
      <c r="BG14" s="491">
        <f ca="1">'SUBSCRIBER BASE'!BH30*'MVLP INPUT'!$E39</f>
        <v>0</v>
      </c>
      <c r="BH14" s="491">
        <f ca="1">'SUBSCRIBER BASE'!BI30*'MVLP INPUT'!$E39</f>
        <v>0</v>
      </c>
      <c r="BI14" s="491">
        <f ca="1">'SUBSCRIBER BASE'!BJ30*'MVLP INPUT'!$E39</f>
        <v>0</v>
      </c>
      <c r="BJ14" s="491">
        <f ca="1">'SUBSCRIBER BASE'!BK30*'MVLP INPUT'!$E39</f>
        <v>0</v>
      </c>
      <c r="BK14" s="491">
        <f ca="1">'SUBSCRIBER BASE'!BL30*'MVLP INPUT'!$E39</f>
        <v>0</v>
      </c>
      <c r="BL14" s="491">
        <f ca="1">'SUBSCRIBER BASE'!BM30*'MVLP INPUT'!$E39</f>
        <v>0</v>
      </c>
      <c r="BM14" s="491">
        <f ca="1">'SUBSCRIBER BASE'!BN30*'MVLP INPUT'!$E39</f>
        <v>0</v>
      </c>
      <c r="BN14" s="491">
        <f ca="1">'SUBSCRIBER BASE'!BO30*'MVLP INPUT'!$E39</f>
        <v>0</v>
      </c>
      <c r="BO14" s="491">
        <f ca="1">'SUBSCRIBER BASE'!BP30*'MVLP INPUT'!$E39</f>
        <v>0</v>
      </c>
      <c r="BP14" s="491">
        <f ca="1">'SUBSCRIBER BASE'!BQ30*'MVLP INPUT'!$E39</f>
        <v>0</v>
      </c>
      <c r="BQ14" s="491">
        <f ca="1">'SUBSCRIBER BASE'!BR30*'MVLP INPUT'!$E39</f>
        <v>0</v>
      </c>
      <c r="BR14" s="492">
        <f ca="1">'SUBSCRIBER BASE'!BS30*'MVLP INPUT'!$E39</f>
        <v>0</v>
      </c>
    </row>
    <row r="15" spans="2:70" ht="25" customHeight="1" outlineLevel="1">
      <c r="B15" s="168" t="str">
        <f>'MVLP INPUT'!D16</f>
        <v>200 MB</v>
      </c>
      <c r="C15" s="491">
        <f>'SUBSCRIBER BASE'!C31*'MVLP INPUT'!$E40</f>
        <v>0</v>
      </c>
      <c r="D15" s="491">
        <f>'SUBSCRIBER BASE'!D31*'MVLP INPUT'!$E40</f>
        <v>0</v>
      </c>
      <c r="E15" s="491">
        <f>'SUBSCRIBER BASE'!E31*'MVLP INPUT'!$E40</f>
        <v>0</v>
      </c>
      <c r="F15" s="491">
        <f>'SUBSCRIBER BASE'!F31*'MVLP INPUT'!$E40</f>
        <v>0</v>
      </c>
      <c r="G15" s="491">
        <f>'SUBSCRIBER BASE'!G31*'MVLP INPUT'!$E40</f>
        <v>0</v>
      </c>
      <c r="H15" s="491">
        <f>'SUBSCRIBER BASE'!H31*'MVLP INPUT'!$E40</f>
        <v>0</v>
      </c>
      <c r="I15" s="491">
        <f>'SUBSCRIBER BASE'!I31*'MVLP INPUT'!$E40</f>
        <v>0</v>
      </c>
      <c r="J15" s="491">
        <f>'SUBSCRIBER BASE'!J31*'MVLP INPUT'!$E40</f>
        <v>0</v>
      </c>
      <c r="K15" s="491">
        <f ca="1">'SUBSCRIBER BASE'!L31*'MVLP INPUT'!$E40</f>
        <v>0</v>
      </c>
      <c r="L15" s="491">
        <f ca="1">'SUBSCRIBER BASE'!M31*'MVLP INPUT'!$E40</f>
        <v>0</v>
      </c>
      <c r="M15" s="491">
        <f ca="1">'SUBSCRIBER BASE'!N31*'MVLP INPUT'!$E40</f>
        <v>0</v>
      </c>
      <c r="N15" s="491">
        <f ca="1">'SUBSCRIBER BASE'!O31*'MVLP INPUT'!$E40</f>
        <v>0</v>
      </c>
      <c r="O15" s="491">
        <f ca="1">'SUBSCRIBER BASE'!P31*'MVLP INPUT'!$E40</f>
        <v>0</v>
      </c>
      <c r="P15" s="491">
        <f ca="1">'SUBSCRIBER BASE'!Q31*'MVLP INPUT'!$E40</f>
        <v>0</v>
      </c>
      <c r="Q15" s="491">
        <f ca="1">'SUBSCRIBER BASE'!R31*'MVLP INPUT'!$E40</f>
        <v>0</v>
      </c>
      <c r="R15" s="491">
        <f ca="1">'SUBSCRIBER BASE'!S31*'MVLP INPUT'!$E40</f>
        <v>0</v>
      </c>
      <c r="S15" s="491">
        <f ca="1">'SUBSCRIBER BASE'!T31*'MVLP INPUT'!$E40</f>
        <v>0</v>
      </c>
      <c r="T15" s="491">
        <f ca="1">'SUBSCRIBER BASE'!U31*'MVLP INPUT'!$E40</f>
        <v>0</v>
      </c>
      <c r="U15" s="491">
        <f ca="1">'SUBSCRIBER BASE'!V31*'MVLP INPUT'!$E40</f>
        <v>0</v>
      </c>
      <c r="V15" s="491">
        <f ca="1">'SUBSCRIBER BASE'!W31*'MVLP INPUT'!$E40</f>
        <v>0</v>
      </c>
      <c r="W15" s="491">
        <f ca="1">'SUBSCRIBER BASE'!X31*'MVLP INPUT'!$E40</f>
        <v>0</v>
      </c>
      <c r="X15" s="491">
        <f ca="1">'SUBSCRIBER BASE'!Y31*'MVLP INPUT'!$E40</f>
        <v>0</v>
      </c>
      <c r="Y15" s="491">
        <f ca="1">'SUBSCRIBER BASE'!Z31*'MVLP INPUT'!$E40</f>
        <v>0</v>
      </c>
      <c r="Z15" s="491">
        <f ca="1">'SUBSCRIBER BASE'!AA31*'MVLP INPUT'!$E40</f>
        <v>0</v>
      </c>
      <c r="AA15" s="491">
        <f ca="1">'SUBSCRIBER BASE'!AB31*'MVLP INPUT'!$E40</f>
        <v>0</v>
      </c>
      <c r="AB15" s="491">
        <f ca="1">'SUBSCRIBER BASE'!AC31*'MVLP INPUT'!$E40</f>
        <v>0</v>
      </c>
      <c r="AC15" s="491">
        <f ca="1">'SUBSCRIBER BASE'!AD31*'MVLP INPUT'!$E40</f>
        <v>0</v>
      </c>
      <c r="AD15" s="491">
        <f ca="1">'SUBSCRIBER BASE'!AE31*'MVLP INPUT'!$E40</f>
        <v>0</v>
      </c>
      <c r="AE15" s="491">
        <f ca="1">'SUBSCRIBER BASE'!AF31*'MVLP INPUT'!$E40</f>
        <v>0</v>
      </c>
      <c r="AF15" s="491">
        <f ca="1">'SUBSCRIBER BASE'!AG31*'MVLP INPUT'!$E40</f>
        <v>0</v>
      </c>
      <c r="AG15" s="491">
        <f ca="1">'SUBSCRIBER BASE'!AH31*'MVLP INPUT'!$E40</f>
        <v>0</v>
      </c>
      <c r="AH15" s="491">
        <f ca="1">'SUBSCRIBER BASE'!AI31*'MVLP INPUT'!$E40</f>
        <v>0</v>
      </c>
      <c r="AI15" s="491">
        <f ca="1">'SUBSCRIBER BASE'!AJ31*'MVLP INPUT'!$E40</f>
        <v>0</v>
      </c>
      <c r="AJ15" s="491">
        <f ca="1">'SUBSCRIBER BASE'!AK31*'MVLP INPUT'!$E40</f>
        <v>0</v>
      </c>
      <c r="AK15" s="491">
        <f ca="1">'SUBSCRIBER BASE'!AL31*'MVLP INPUT'!$E40</f>
        <v>0</v>
      </c>
      <c r="AL15" s="491">
        <f ca="1">'SUBSCRIBER BASE'!AM31*'MVLP INPUT'!$E40</f>
        <v>0</v>
      </c>
      <c r="AM15" s="491">
        <f ca="1">'SUBSCRIBER BASE'!AN31*'MVLP INPUT'!$E40</f>
        <v>0</v>
      </c>
      <c r="AN15" s="491">
        <f ca="1">'SUBSCRIBER BASE'!AO31*'MVLP INPUT'!$E40</f>
        <v>0</v>
      </c>
      <c r="AO15" s="491">
        <f ca="1">'SUBSCRIBER BASE'!AP31*'MVLP INPUT'!$E40</f>
        <v>0</v>
      </c>
      <c r="AP15" s="491">
        <f ca="1">'SUBSCRIBER BASE'!AQ31*'MVLP INPUT'!$E40</f>
        <v>0</v>
      </c>
      <c r="AQ15" s="491">
        <f ca="1">'SUBSCRIBER BASE'!AR31*'MVLP INPUT'!$E40</f>
        <v>0</v>
      </c>
      <c r="AR15" s="491">
        <f ca="1">'SUBSCRIBER BASE'!AS31*'MVLP INPUT'!$E40</f>
        <v>0</v>
      </c>
      <c r="AS15" s="491">
        <f ca="1">'SUBSCRIBER BASE'!AT31*'MVLP INPUT'!$E40</f>
        <v>0</v>
      </c>
      <c r="AT15" s="491">
        <f ca="1">'SUBSCRIBER BASE'!AU31*'MVLP INPUT'!$E40</f>
        <v>0</v>
      </c>
      <c r="AU15" s="491">
        <f ca="1">'SUBSCRIBER BASE'!AV31*'MVLP INPUT'!$E40</f>
        <v>0</v>
      </c>
      <c r="AV15" s="491">
        <f ca="1">'SUBSCRIBER BASE'!AW31*'MVLP INPUT'!$E40</f>
        <v>0</v>
      </c>
      <c r="AW15" s="491">
        <f ca="1">'SUBSCRIBER BASE'!AX31*'MVLP INPUT'!$E40</f>
        <v>0</v>
      </c>
      <c r="AX15" s="491">
        <f ca="1">'SUBSCRIBER BASE'!AY31*'MVLP INPUT'!$E40</f>
        <v>0</v>
      </c>
      <c r="AY15" s="491">
        <f ca="1">'SUBSCRIBER BASE'!AZ31*'MVLP INPUT'!$E40</f>
        <v>0</v>
      </c>
      <c r="AZ15" s="491">
        <f ca="1">'SUBSCRIBER BASE'!BA31*'MVLP INPUT'!$E40</f>
        <v>0</v>
      </c>
      <c r="BA15" s="491">
        <f ca="1">'SUBSCRIBER BASE'!BB31*'MVLP INPUT'!$E40</f>
        <v>0</v>
      </c>
      <c r="BB15" s="491">
        <f ca="1">'SUBSCRIBER BASE'!BC31*'MVLP INPUT'!$E40</f>
        <v>0</v>
      </c>
      <c r="BC15" s="491">
        <f ca="1">'SUBSCRIBER BASE'!BD31*'MVLP INPUT'!$E40</f>
        <v>0</v>
      </c>
      <c r="BD15" s="491">
        <f ca="1">'SUBSCRIBER BASE'!BE31*'MVLP INPUT'!$E40</f>
        <v>0</v>
      </c>
      <c r="BE15" s="491">
        <f ca="1">'SUBSCRIBER BASE'!BF31*'MVLP INPUT'!$E40</f>
        <v>0</v>
      </c>
      <c r="BF15" s="491">
        <f ca="1">'SUBSCRIBER BASE'!BG31*'MVLP INPUT'!$E40</f>
        <v>0</v>
      </c>
      <c r="BG15" s="491">
        <f ca="1">'SUBSCRIBER BASE'!BH31*'MVLP INPUT'!$E40</f>
        <v>0</v>
      </c>
      <c r="BH15" s="491">
        <f ca="1">'SUBSCRIBER BASE'!BI31*'MVLP INPUT'!$E40</f>
        <v>0</v>
      </c>
      <c r="BI15" s="491">
        <f ca="1">'SUBSCRIBER BASE'!BJ31*'MVLP INPUT'!$E40</f>
        <v>0</v>
      </c>
      <c r="BJ15" s="491">
        <f ca="1">'SUBSCRIBER BASE'!BK31*'MVLP INPUT'!$E40</f>
        <v>0</v>
      </c>
      <c r="BK15" s="491">
        <f ca="1">'SUBSCRIBER BASE'!BL31*'MVLP INPUT'!$E40</f>
        <v>0</v>
      </c>
      <c r="BL15" s="491">
        <f ca="1">'SUBSCRIBER BASE'!BM31*'MVLP INPUT'!$E40</f>
        <v>0</v>
      </c>
      <c r="BM15" s="491">
        <f ca="1">'SUBSCRIBER BASE'!BN31*'MVLP INPUT'!$E40</f>
        <v>0</v>
      </c>
      <c r="BN15" s="491">
        <f ca="1">'SUBSCRIBER BASE'!BO31*'MVLP INPUT'!$E40</f>
        <v>0</v>
      </c>
      <c r="BO15" s="491">
        <f ca="1">'SUBSCRIBER BASE'!BP31*'MVLP INPUT'!$E40</f>
        <v>0</v>
      </c>
      <c r="BP15" s="491">
        <f ca="1">'SUBSCRIBER BASE'!BQ31*'MVLP INPUT'!$E40</f>
        <v>0</v>
      </c>
      <c r="BQ15" s="491">
        <f ca="1">'SUBSCRIBER BASE'!BR31*'MVLP INPUT'!$E40</f>
        <v>0</v>
      </c>
      <c r="BR15" s="492">
        <f ca="1">'SUBSCRIBER BASE'!BS31*'MVLP INPUT'!$E40</f>
        <v>0</v>
      </c>
    </row>
    <row r="16" spans="2:70" ht="25" customHeight="1" outlineLevel="1">
      <c r="B16" s="168" t="str">
        <f>'MVLP INPUT'!D17</f>
        <v>500 MB</v>
      </c>
      <c r="C16" s="491">
        <f>'SUBSCRIBER BASE'!C32*'MVLP INPUT'!$E41</f>
        <v>0</v>
      </c>
      <c r="D16" s="491">
        <f>'SUBSCRIBER BASE'!D32*'MVLP INPUT'!$E41</f>
        <v>0</v>
      </c>
      <c r="E16" s="491">
        <f>'SUBSCRIBER BASE'!E32*'MVLP INPUT'!$E41</f>
        <v>0</v>
      </c>
      <c r="F16" s="491">
        <f>'SUBSCRIBER BASE'!F32*'MVLP INPUT'!$E41</f>
        <v>0</v>
      </c>
      <c r="G16" s="491">
        <f>'SUBSCRIBER BASE'!G32*'MVLP INPUT'!$E41</f>
        <v>0</v>
      </c>
      <c r="H16" s="491">
        <f>'SUBSCRIBER BASE'!H32*'MVLP INPUT'!$E41</f>
        <v>0</v>
      </c>
      <c r="I16" s="491">
        <f>'SUBSCRIBER BASE'!I32*'MVLP INPUT'!$E41</f>
        <v>0</v>
      </c>
      <c r="J16" s="491">
        <f>'SUBSCRIBER BASE'!J32*'MVLP INPUT'!$E41</f>
        <v>0</v>
      </c>
      <c r="K16" s="491">
        <f ca="1">'SUBSCRIBER BASE'!L32*'MVLP INPUT'!$E41</f>
        <v>0</v>
      </c>
      <c r="L16" s="491">
        <f ca="1">'SUBSCRIBER BASE'!M32*'MVLP INPUT'!$E41</f>
        <v>0</v>
      </c>
      <c r="M16" s="491">
        <f ca="1">'SUBSCRIBER BASE'!N32*'MVLP INPUT'!$E41</f>
        <v>0</v>
      </c>
      <c r="N16" s="491">
        <f ca="1">'SUBSCRIBER BASE'!O32*'MVLP INPUT'!$E41</f>
        <v>0</v>
      </c>
      <c r="O16" s="491">
        <f ca="1">'SUBSCRIBER BASE'!P32*'MVLP INPUT'!$E41</f>
        <v>0</v>
      </c>
      <c r="P16" s="491">
        <f ca="1">'SUBSCRIBER BASE'!Q32*'MVLP INPUT'!$E41</f>
        <v>0</v>
      </c>
      <c r="Q16" s="491">
        <f ca="1">'SUBSCRIBER BASE'!R32*'MVLP INPUT'!$E41</f>
        <v>0</v>
      </c>
      <c r="R16" s="491">
        <f ca="1">'SUBSCRIBER BASE'!S32*'MVLP INPUT'!$E41</f>
        <v>0</v>
      </c>
      <c r="S16" s="491">
        <f ca="1">'SUBSCRIBER BASE'!T32*'MVLP INPUT'!$E41</f>
        <v>0</v>
      </c>
      <c r="T16" s="491">
        <f ca="1">'SUBSCRIBER BASE'!U32*'MVLP INPUT'!$E41</f>
        <v>0</v>
      </c>
      <c r="U16" s="491">
        <f ca="1">'SUBSCRIBER BASE'!V32*'MVLP INPUT'!$E41</f>
        <v>0</v>
      </c>
      <c r="V16" s="491">
        <f ca="1">'SUBSCRIBER BASE'!W32*'MVLP INPUT'!$E41</f>
        <v>0</v>
      </c>
      <c r="W16" s="491">
        <f ca="1">'SUBSCRIBER BASE'!X32*'MVLP INPUT'!$E41</f>
        <v>0</v>
      </c>
      <c r="X16" s="491">
        <f ca="1">'SUBSCRIBER BASE'!Y32*'MVLP INPUT'!$E41</f>
        <v>0</v>
      </c>
      <c r="Y16" s="491">
        <f ca="1">'SUBSCRIBER BASE'!Z32*'MVLP INPUT'!$E41</f>
        <v>0</v>
      </c>
      <c r="Z16" s="491">
        <f ca="1">'SUBSCRIBER BASE'!AA32*'MVLP INPUT'!$E41</f>
        <v>0</v>
      </c>
      <c r="AA16" s="491">
        <f ca="1">'SUBSCRIBER BASE'!AB32*'MVLP INPUT'!$E41</f>
        <v>0</v>
      </c>
      <c r="AB16" s="491">
        <f ca="1">'SUBSCRIBER BASE'!AC32*'MVLP INPUT'!$E41</f>
        <v>0</v>
      </c>
      <c r="AC16" s="491">
        <f ca="1">'SUBSCRIBER BASE'!AD32*'MVLP INPUT'!$E41</f>
        <v>0</v>
      </c>
      <c r="AD16" s="491">
        <f ca="1">'SUBSCRIBER BASE'!AE32*'MVLP INPUT'!$E41</f>
        <v>0</v>
      </c>
      <c r="AE16" s="491">
        <f ca="1">'SUBSCRIBER BASE'!AF32*'MVLP INPUT'!$E41</f>
        <v>0</v>
      </c>
      <c r="AF16" s="491">
        <f ca="1">'SUBSCRIBER BASE'!AG32*'MVLP INPUT'!$E41</f>
        <v>0</v>
      </c>
      <c r="AG16" s="491">
        <f ca="1">'SUBSCRIBER BASE'!AH32*'MVLP INPUT'!$E41</f>
        <v>0</v>
      </c>
      <c r="AH16" s="491">
        <f ca="1">'SUBSCRIBER BASE'!AI32*'MVLP INPUT'!$E41</f>
        <v>0</v>
      </c>
      <c r="AI16" s="491">
        <f ca="1">'SUBSCRIBER BASE'!AJ32*'MVLP INPUT'!$E41</f>
        <v>0</v>
      </c>
      <c r="AJ16" s="491">
        <f ca="1">'SUBSCRIBER BASE'!AK32*'MVLP INPUT'!$E41</f>
        <v>0</v>
      </c>
      <c r="AK16" s="491">
        <f ca="1">'SUBSCRIBER BASE'!AL32*'MVLP INPUT'!$E41</f>
        <v>0</v>
      </c>
      <c r="AL16" s="491">
        <f ca="1">'SUBSCRIBER BASE'!AM32*'MVLP INPUT'!$E41</f>
        <v>0</v>
      </c>
      <c r="AM16" s="491">
        <f ca="1">'SUBSCRIBER BASE'!AN32*'MVLP INPUT'!$E41</f>
        <v>0</v>
      </c>
      <c r="AN16" s="491">
        <f ca="1">'SUBSCRIBER BASE'!AO32*'MVLP INPUT'!$E41</f>
        <v>0</v>
      </c>
      <c r="AO16" s="491">
        <f ca="1">'SUBSCRIBER BASE'!AP32*'MVLP INPUT'!$E41</f>
        <v>0</v>
      </c>
      <c r="AP16" s="491">
        <f ca="1">'SUBSCRIBER BASE'!AQ32*'MVLP INPUT'!$E41</f>
        <v>0</v>
      </c>
      <c r="AQ16" s="491">
        <f ca="1">'SUBSCRIBER BASE'!AR32*'MVLP INPUT'!$E41</f>
        <v>0</v>
      </c>
      <c r="AR16" s="491">
        <f ca="1">'SUBSCRIBER BASE'!AS32*'MVLP INPUT'!$E41</f>
        <v>0</v>
      </c>
      <c r="AS16" s="491">
        <f ca="1">'SUBSCRIBER BASE'!AT32*'MVLP INPUT'!$E41</f>
        <v>0</v>
      </c>
      <c r="AT16" s="491">
        <f ca="1">'SUBSCRIBER BASE'!AU32*'MVLP INPUT'!$E41</f>
        <v>0</v>
      </c>
      <c r="AU16" s="491">
        <f ca="1">'SUBSCRIBER BASE'!AV32*'MVLP INPUT'!$E41</f>
        <v>0</v>
      </c>
      <c r="AV16" s="491">
        <f ca="1">'SUBSCRIBER BASE'!AW32*'MVLP INPUT'!$E41</f>
        <v>0</v>
      </c>
      <c r="AW16" s="491">
        <f ca="1">'SUBSCRIBER BASE'!AX32*'MVLP INPUT'!$E41</f>
        <v>0</v>
      </c>
      <c r="AX16" s="491">
        <f ca="1">'SUBSCRIBER BASE'!AY32*'MVLP INPUT'!$E41</f>
        <v>0</v>
      </c>
      <c r="AY16" s="491">
        <f ca="1">'SUBSCRIBER BASE'!AZ32*'MVLP INPUT'!$E41</f>
        <v>0</v>
      </c>
      <c r="AZ16" s="491">
        <f ca="1">'SUBSCRIBER BASE'!BA32*'MVLP INPUT'!$E41</f>
        <v>0</v>
      </c>
      <c r="BA16" s="491">
        <f ca="1">'SUBSCRIBER BASE'!BB32*'MVLP INPUT'!$E41</f>
        <v>0</v>
      </c>
      <c r="BB16" s="491">
        <f ca="1">'SUBSCRIBER BASE'!BC32*'MVLP INPUT'!$E41</f>
        <v>0</v>
      </c>
      <c r="BC16" s="491">
        <f ca="1">'SUBSCRIBER BASE'!BD32*'MVLP INPUT'!$E41</f>
        <v>0</v>
      </c>
      <c r="BD16" s="491">
        <f ca="1">'SUBSCRIBER BASE'!BE32*'MVLP INPUT'!$E41</f>
        <v>0</v>
      </c>
      <c r="BE16" s="491">
        <f ca="1">'SUBSCRIBER BASE'!BF32*'MVLP INPUT'!$E41</f>
        <v>0</v>
      </c>
      <c r="BF16" s="491">
        <f ca="1">'SUBSCRIBER BASE'!BG32*'MVLP INPUT'!$E41</f>
        <v>0</v>
      </c>
      <c r="BG16" s="491">
        <f ca="1">'SUBSCRIBER BASE'!BH32*'MVLP INPUT'!$E41</f>
        <v>0</v>
      </c>
      <c r="BH16" s="491">
        <f ca="1">'SUBSCRIBER BASE'!BI32*'MVLP INPUT'!$E41</f>
        <v>0</v>
      </c>
      <c r="BI16" s="491">
        <f ca="1">'SUBSCRIBER BASE'!BJ32*'MVLP INPUT'!$E41</f>
        <v>0</v>
      </c>
      <c r="BJ16" s="491">
        <f ca="1">'SUBSCRIBER BASE'!BK32*'MVLP INPUT'!$E41</f>
        <v>0</v>
      </c>
      <c r="BK16" s="491">
        <f ca="1">'SUBSCRIBER BASE'!BL32*'MVLP INPUT'!$E41</f>
        <v>0</v>
      </c>
      <c r="BL16" s="491">
        <f ca="1">'SUBSCRIBER BASE'!BM32*'MVLP INPUT'!$E41</f>
        <v>0</v>
      </c>
      <c r="BM16" s="491">
        <f ca="1">'SUBSCRIBER BASE'!BN32*'MVLP INPUT'!$E41</f>
        <v>0</v>
      </c>
      <c r="BN16" s="491">
        <f ca="1">'SUBSCRIBER BASE'!BO32*'MVLP INPUT'!$E41</f>
        <v>0</v>
      </c>
      <c r="BO16" s="491">
        <f ca="1">'SUBSCRIBER BASE'!BP32*'MVLP INPUT'!$E41</f>
        <v>0</v>
      </c>
      <c r="BP16" s="491">
        <f ca="1">'SUBSCRIBER BASE'!BQ32*'MVLP INPUT'!$E41</f>
        <v>0</v>
      </c>
      <c r="BQ16" s="491">
        <f ca="1">'SUBSCRIBER BASE'!BR32*'MVLP INPUT'!$E41</f>
        <v>0</v>
      </c>
      <c r="BR16" s="492">
        <f ca="1">'SUBSCRIBER BASE'!BS32*'MVLP INPUT'!$E41</f>
        <v>0</v>
      </c>
    </row>
    <row r="17" spans="2:70" ht="25" customHeight="1" outlineLevel="1">
      <c r="B17" s="168" t="str">
        <f>'MVLP INPUT'!D18</f>
        <v>1.2 GB</v>
      </c>
      <c r="C17" s="491">
        <f>'SUBSCRIBER BASE'!C33*'MVLP INPUT'!$E42</f>
        <v>0</v>
      </c>
      <c r="D17" s="491">
        <f>'SUBSCRIBER BASE'!D33*'MVLP INPUT'!$E42</f>
        <v>0</v>
      </c>
      <c r="E17" s="491">
        <f>'SUBSCRIBER BASE'!E33*'MVLP INPUT'!$E42</f>
        <v>0</v>
      </c>
      <c r="F17" s="491">
        <f>'SUBSCRIBER BASE'!F33*'MVLP INPUT'!$E42</f>
        <v>0</v>
      </c>
      <c r="G17" s="491">
        <f>'SUBSCRIBER BASE'!G33*'MVLP INPUT'!$E42</f>
        <v>0</v>
      </c>
      <c r="H17" s="491">
        <f>'SUBSCRIBER BASE'!H33*'MVLP INPUT'!$E42</f>
        <v>0</v>
      </c>
      <c r="I17" s="491">
        <f>'SUBSCRIBER BASE'!I33*'MVLP INPUT'!$E42</f>
        <v>0</v>
      </c>
      <c r="J17" s="491">
        <f>'SUBSCRIBER BASE'!J33*'MVLP INPUT'!$E42</f>
        <v>0</v>
      </c>
      <c r="K17" s="491">
        <f ca="1">'SUBSCRIBER BASE'!L33*'MVLP INPUT'!$E42</f>
        <v>0</v>
      </c>
      <c r="L17" s="491">
        <f ca="1">'SUBSCRIBER BASE'!M33*'MVLP INPUT'!$E42</f>
        <v>0</v>
      </c>
      <c r="M17" s="491">
        <f ca="1">'SUBSCRIBER BASE'!N33*'MVLP INPUT'!$E42</f>
        <v>0</v>
      </c>
      <c r="N17" s="491">
        <f ca="1">'SUBSCRIBER BASE'!O33*'MVLP INPUT'!$E42</f>
        <v>0</v>
      </c>
      <c r="O17" s="491">
        <f ca="1">'SUBSCRIBER BASE'!P33*'MVLP INPUT'!$E42</f>
        <v>0</v>
      </c>
      <c r="P17" s="491">
        <f ca="1">'SUBSCRIBER BASE'!Q33*'MVLP INPUT'!$E42</f>
        <v>0</v>
      </c>
      <c r="Q17" s="491">
        <f ca="1">'SUBSCRIBER BASE'!R33*'MVLP INPUT'!$E42</f>
        <v>0</v>
      </c>
      <c r="R17" s="491">
        <f ca="1">'SUBSCRIBER BASE'!S33*'MVLP INPUT'!$E42</f>
        <v>0</v>
      </c>
      <c r="S17" s="491">
        <f ca="1">'SUBSCRIBER BASE'!T33*'MVLP INPUT'!$E42</f>
        <v>0</v>
      </c>
      <c r="T17" s="491">
        <f ca="1">'SUBSCRIBER BASE'!U33*'MVLP INPUT'!$E42</f>
        <v>0</v>
      </c>
      <c r="U17" s="491">
        <f ca="1">'SUBSCRIBER BASE'!V33*'MVLP INPUT'!$E42</f>
        <v>0</v>
      </c>
      <c r="V17" s="491">
        <f ca="1">'SUBSCRIBER BASE'!W33*'MVLP INPUT'!$E42</f>
        <v>0</v>
      </c>
      <c r="W17" s="491">
        <f ca="1">'SUBSCRIBER BASE'!X33*'MVLP INPUT'!$E42</f>
        <v>0</v>
      </c>
      <c r="X17" s="491">
        <f ca="1">'SUBSCRIBER BASE'!Y33*'MVLP INPUT'!$E42</f>
        <v>0</v>
      </c>
      <c r="Y17" s="491">
        <f ca="1">'SUBSCRIBER BASE'!Z33*'MVLP INPUT'!$E42</f>
        <v>0</v>
      </c>
      <c r="Z17" s="491">
        <f ca="1">'SUBSCRIBER BASE'!AA33*'MVLP INPUT'!$E42</f>
        <v>0</v>
      </c>
      <c r="AA17" s="491">
        <f ca="1">'SUBSCRIBER BASE'!AB33*'MVLP INPUT'!$E42</f>
        <v>0</v>
      </c>
      <c r="AB17" s="491">
        <f ca="1">'SUBSCRIBER BASE'!AC33*'MVLP INPUT'!$E42</f>
        <v>0</v>
      </c>
      <c r="AC17" s="491">
        <f ca="1">'SUBSCRIBER BASE'!AD33*'MVLP INPUT'!$E42</f>
        <v>0</v>
      </c>
      <c r="AD17" s="491">
        <f ca="1">'SUBSCRIBER BASE'!AE33*'MVLP INPUT'!$E42</f>
        <v>0</v>
      </c>
      <c r="AE17" s="491">
        <f ca="1">'SUBSCRIBER BASE'!AF33*'MVLP INPUT'!$E42</f>
        <v>0</v>
      </c>
      <c r="AF17" s="491">
        <f ca="1">'SUBSCRIBER BASE'!AG33*'MVLP INPUT'!$E42</f>
        <v>0</v>
      </c>
      <c r="AG17" s="491">
        <f ca="1">'SUBSCRIBER BASE'!AH33*'MVLP INPUT'!$E42</f>
        <v>0</v>
      </c>
      <c r="AH17" s="491">
        <f ca="1">'SUBSCRIBER BASE'!AI33*'MVLP INPUT'!$E42</f>
        <v>0</v>
      </c>
      <c r="AI17" s="491">
        <f ca="1">'SUBSCRIBER BASE'!AJ33*'MVLP INPUT'!$E42</f>
        <v>0</v>
      </c>
      <c r="AJ17" s="491">
        <f ca="1">'SUBSCRIBER BASE'!AK33*'MVLP INPUT'!$E42</f>
        <v>0</v>
      </c>
      <c r="AK17" s="491">
        <f ca="1">'SUBSCRIBER BASE'!AL33*'MVLP INPUT'!$E42</f>
        <v>0</v>
      </c>
      <c r="AL17" s="491">
        <f ca="1">'SUBSCRIBER BASE'!AM33*'MVLP INPUT'!$E42</f>
        <v>0</v>
      </c>
      <c r="AM17" s="491">
        <f ca="1">'SUBSCRIBER BASE'!AN33*'MVLP INPUT'!$E42</f>
        <v>0</v>
      </c>
      <c r="AN17" s="491">
        <f ca="1">'SUBSCRIBER BASE'!AO33*'MVLP INPUT'!$E42</f>
        <v>0</v>
      </c>
      <c r="AO17" s="491">
        <f ca="1">'SUBSCRIBER BASE'!AP33*'MVLP INPUT'!$E42</f>
        <v>0</v>
      </c>
      <c r="AP17" s="491">
        <f ca="1">'SUBSCRIBER BASE'!AQ33*'MVLP INPUT'!$E42</f>
        <v>0</v>
      </c>
      <c r="AQ17" s="491">
        <f ca="1">'SUBSCRIBER BASE'!AR33*'MVLP INPUT'!$E42</f>
        <v>0</v>
      </c>
      <c r="AR17" s="491">
        <f ca="1">'SUBSCRIBER BASE'!AS33*'MVLP INPUT'!$E42</f>
        <v>0</v>
      </c>
      <c r="AS17" s="491">
        <f ca="1">'SUBSCRIBER BASE'!AT33*'MVLP INPUT'!$E42</f>
        <v>0</v>
      </c>
      <c r="AT17" s="491">
        <f ca="1">'SUBSCRIBER BASE'!AU33*'MVLP INPUT'!$E42</f>
        <v>0</v>
      </c>
      <c r="AU17" s="491">
        <f ca="1">'SUBSCRIBER BASE'!AV33*'MVLP INPUT'!$E42</f>
        <v>0</v>
      </c>
      <c r="AV17" s="491">
        <f ca="1">'SUBSCRIBER BASE'!AW33*'MVLP INPUT'!$E42</f>
        <v>0</v>
      </c>
      <c r="AW17" s="491">
        <f ca="1">'SUBSCRIBER BASE'!AX33*'MVLP INPUT'!$E42</f>
        <v>0</v>
      </c>
      <c r="AX17" s="491">
        <f ca="1">'SUBSCRIBER BASE'!AY33*'MVLP INPUT'!$E42</f>
        <v>0</v>
      </c>
      <c r="AY17" s="491">
        <f ca="1">'SUBSCRIBER BASE'!AZ33*'MVLP INPUT'!$E42</f>
        <v>0</v>
      </c>
      <c r="AZ17" s="491">
        <f ca="1">'SUBSCRIBER BASE'!BA33*'MVLP INPUT'!$E42</f>
        <v>0</v>
      </c>
      <c r="BA17" s="491">
        <f ca="1">'SUBSCRIBER BASE'!BB33*'MVLP INPUT'!$E42</f>
        <v>0</v>
      </c>
      <c r="BB17" s="491">
        <f ca="1">'SUBSCRIBER BASE'!BC33*'MVLP INPUT'!$E42</f>
        <v>0</v>
      </c>
      <c r="BC17" s="491">
        <f ca="1">'SUBSCRIBER BASE'!BD33*'MVLP INPUT'!$E42</f>
        <v>0</v>
      </c>
      <c r="BD17" s="491">
        <f ca="1">'SUBSCRIBER BASE'!BE33*'MVLP INPUT'!$E42</f>
        <v>0</v>
      </c>
      <c r="BE17" s="491">
        <f ca="1">'SUBSCRIBER BASE'!BF33*'MVLP INPUT'!$E42</f>
        <v>0</v>
      </c>
      <c r="BF17" s="491">
        <f ca="1">'SUBSCRIBER BASE'!BG33*'MVLP INPUT'!$E42</f>
        <v>0</v>
      </c>
      <c r="BG17" s="491">
        <f ca="1">'SUBSCRIBER BASE'!BH33*'MVLP INPUT'!$E42</f>
        <v>0</v>
      </c>
      <c r="BH17" s="491">
        <f ca="1">'SUBSCRIBER BASE'!BI33*'MVLP INPUT'!$E42</f>
        <v>0</v>
      </c>
      <c r="BI17" s="491">
        <f ca="1">'SUBSCRIBER BASE'!BJ33*'MVLP INPUT'!$E42</f>
        <v>0</v>
      </c>
      <c r="BJ17" s="491">
        <f ca="1">'SUBSCRIBER BASE'!BK33*'MVLP INPUT'!$E42</f>
        <v>0</v>
      </c>
      <c r="BK17" s="491">
        <f ca="1">'SUBSCRIBER BASE'!BL33*'MVLP INPUT'!$E42</f>
        <v>0</v>
      </c>
      <c r="BL17" s="491">
        <f ca="1">'SUBSCRIBER BASE'!BM33*'MVLP INPUT'!$E42</f>
        <v>0</v>
      </c>
      <c r="BM17" s="491">
        <f ca="1">'SUBSCRIBER BASE'!BN33*'MVLP INPUT'!$E42</f>
        <v>0</v>
      </c>
      <c r="BN17" s="491">
        <f ca="1">'SUBSCRIBER BASE'!BO33*'MVLP INPUT'!$E42</f>
        <v>0</v>
      </c>
      <c r="BO17" s="491">
        <f ca="1">'SUBSCRIBER BASE'!BP33*'MVLP INPUT'!$E42</f>
        <v>0</v>
      </c>
      <c r="BP17" s="491">
        <f ca="1">'SUBSCRIBER BASE'!BQ33*'MVLP INPUT'!$E42</f>
        <v>0</v>
      </c>
      <c r="BQ17" s="491">
        <f ca="1">'SUBSCRIBER BASE'!BR33*'MVLP INPUT'!$E42</f>
        <v>0</v>
      </c>
      <c r="BR17" s="492">
        <f ca="1">'SUBSCRIBER BASE'!BS33*'MVLP INPUT'!$E42</f>
        <v>0</v>
      </c>
    </row>
    <row r="18" spans="2:70" ht="25" customHeight="1" outlineLevel="1">
      <c r="B18" s="168" t="str">
        <f>'MVLP INPUT'!D19</f>
        <v>2.5 GB</v>
      </c>
      <c r="C18" s="491">
        <f>'SUBSCRIBER BASE'!C34*'MVLP INPUT'!$E43</f>
        <v>0</v>
      </c>
      <c r="D18" s="491">
        <f>'SUBSCRIBER BASE'!D34*'MVLP INPUT'!$E43</f>
        <v>0</v>
      </c>
      <c r="E18" s="491">
        <f>'SUBSCRIBER BASE'!E34*'MVLP INPUT'!$E43</f>
        <v>0</v>
      </c>
      <c r="F18" s="491">
        <f>'SUBSCRIBER BASE'!F34*'MVLP INPUT'!$E43</f>
        <v>0</v>
      </c>
      <c r="G18" s="491">
        <f>'SUBSCRIBER BASE'!G34*'MVLP INPUT'!$E43</f>
        <v>0</v>
      </c>
      <c r="H18" s="491">
        <f>'SUBSCRIBER BASE'!H34*'MVLP INPUT'!$E43</f>
        <v>0</v>
      </c>
      <c r="I18" s="491">
        <f>'SUBSCRIBER BASE'!I34*'MVLP INPUT'!$E43</f>
        <v>0</v>
      </c>
      <c r="J18" s="491">
        <f>'SUBSCRIBER BASE'!J34*'MVLP INPUT'!$E43</f>
        <v>0</v>
      </c>
      <c r="K18" s="491">
        <f ca="1">'SUBSCRIBER BASE'!L34*'MVLP INPUT'!$E43</f>
        <v>0</v>
      </c>
      <c r="L18" s="491">
        <f ca="1">'SUBSCRIBER BASE'!M34*'MVLP INPUT'!$E43</f>
        <v>0</v>
      </c>
      <c r="M18" s="491">
        <f ca="1">'SUBSCRIBER BASE'!N34*'MVLP INPUT'!$E43</f>
        <v>0</v>
      </c>
      <c r="N18" s="491">
        <f ca="1">'SUBSCRIBER BASE'!O34*'MVLP INPUT'!$E43</f>
        <v>0</v>
      </c>
      <c r="O18" s="491">
        <f ca="1">'SUBSCRIBER BASE'!P34*'MVLP INPUT'!$E43</f>
        <v>0</v>
      </c>
      <c r="P18" s="491">
        <f ca="1">'SUBSCRIBER BASE'!Q34*'MVLP INPUT'!$E43</f>
        <v>0</v>
      </c>
      <c r="Q18" s="491">
        <f ca="1">'SUBSCRIBER BASE'!R34*'MVLP INPUT'!$E43</f>
        <v>0</v>
      </c>
      <c r="R18" s="491">
        <f ca="1">'SUBSCRIBER BASE'!S34*'MVLP INPUT'!$E43</f>
        <v>0</v>
      </c>
      <c r="S18" s="491">
        <f ca="1">'SUBSCRIBER BASE'!T34*'MVLP INPUT'!$E43</f>
        <v>0</v>
      </c>
      <c r="T18" s="491">
        <f ca="1">'SUBSCRIBER BASE'!U34*'MVLP INPUT'!$E43</f>
        <v>0</v>
      </c>
      <c r="U18" s="491">
        <f ca="1">'SUBSCRIBER BASE'!V34*'MVLP INPUT'!$E43</f>
        <v>0</v>
      </c>
      <c r="V18" s="491">
        <f ca="1">'SUBSCRIBER BASE'!W34*'MVLP INPUT'!$E43</f>
        <v>0</v>
      </c>
      <c r="W18" s="491">
        <f ca="1">'SUBSCRIBER BASE'!X34*'MVLP INPUT'!$E43</f>
        <v>0</v>
      </c>
      <c r="X18" s="491">
        <f ca="1">'SUBSCRIBER BASE'!Y34*'MVLP INPUT'!$E43</f>
        <v>0</v>
      </c>
      <c r="Y18" s="491">
        <f ca="1">'SUBSCRIBER BASE'!Z34*'MVLP INPUT'!$E43</f>
        <v>0</v>
      </c>
      <c r="Z18" s="491">
        <f ca="1">'SUBSCRIBER BASE'!AA34*'MVLP INPUT'!$E43</f>
        <v>0</v>
      </c>
      <c r="AA18" s="491">
        <f ca="1">'SUBSCRIBER BASE'!AB34*'MVLP INPUT'!$E43</f>
        <v>0</v>
      </c>
      <c r="AB18" s="491">
        <f ca="1">'SUBSCRIBER BASE'!AC34*'MVLP INPUT'!$E43</f>
        <v>0</v>
      </c>
      <c r="AC18" s="491">
        <f ca="1">'SUBSCRIBER BASE'!AD34*'MVLP INPUT'!$E43</f>
        <v>0</v>
      </c>
      <c r="AD18" s="491">
        <f ca="1">'SUBSCRIBER BASE'!AE34*'MVLP INPUT'!$E43</f>
        <v>0</v>
      </c>
      <c r="AE18" s="491">
        <f ca="1">'SUBSCRIBER BASE'!AF34*'MVLP INPUT'!$E43</f>
        <v>0</v>
      </c>
      <c r="AF18" s="491">
        <f ca="1">'SUBSCRIBER BASE'!AG34*'MVLP INPUT'!$E43</f>
        <v>0</v>
      </c>
      <c r="AG18" s="491">
        <f ca="1">'SUBSCRIBER BASE'!AH34*'MVLP INPUT'!$E43</f>
        <v>0</v>
      </c>
      <c r="AH18" s="491">
        <f ca="1">'SUBSCRIBER BASE'!AI34*'MVLP INPUT'!$E43</f>
        <v>0</v>
      </c>
      <c r="AI18" s="491">
        <f ca="1">'SUBSCRIBER BASE'!AJ34*'MVLP INPUT'!$E43</f>
        <v>0</v>
      </c>
      <c r="AJ18" s="491">
        <f ca="1">'SUBSCRIBER BASE'!AK34*'MVLP INPUT'!$E43</f>
        <v>0</v>
      </c>
      <c r="AK18" s="491">
        <f ca="1">'SUBSCRIBER BASE'!AL34*'MVLP INPUT'!$E43</f>
        <v>0</v>
      </c>
      <c r="AL18" s="491">
        <f ca="1">'SUBSCRIBER BASE'!AM34*'MVLP INPUT'!$E43</f>
        <v>0</v>
      </c>
      <c r="AM18" s="491">
        <f ca="1">'SUBSCRIBER BASE'!AN34*'MVLP INPUT'!$E43</f>
        <v>0</v>
      </c>
      <c r="AN18" s="491">
        <f ca="1">'SUBSCRIBER BASE'!AO34*'MVLP INPUT'!$E43</f>
        <v>0</v>
      </c>
      <c r="AO18" s="491">
        <f ca="1">'SUBSCRIBER BASE'!AP34*'MVLP INPUT'!$E43</f>
        <v>0</v>
      </c>
      <c r="AP18" s="491">
        <f ca="1">'SUBSCRIBER BASE'!AQ34*'MVLP INPUT'!$E43</f>
        <v>0</v>
      </c>
      <c r="AQ18" s="491">
        <f ca="1">'SUBSCRIBER BASE'!AR34*'MVLP INPUT'!$E43</f>
        <v>0</v>
      </c>
      <c r="AR18" s="491">
        <f ca="1">'SUBSCRIBER BASE'!AS34*'MVLP INPUT'!$E43</f>
        <v>0</v>
      </c>
      <c r="AS18" s="491">
        <f ca="1">'SUBSCRIBER BASE'!AT34*'MVLP INPUT'!$E43</f>
        <v>0</v>
      </c>
      <c r="AT18" s="491">
        <f ca="1">'SUBSCRIBER BASE'!AU34*'MVLP INPUT'!$E43</f>
        <v>0</v>
      </c>
      <c r="AU18" s="491">
        <f ca="1">'SUBSCRIBER BASE'!AV34*'MVLP INPUT'!$E43</f>
        <v>0</v>
      </c>
      <c r="AV18" s="491">
        <f ca="1">'SUBSCRIBER BASE'!AW34*'MVLP INPUT'!$E43</f>
        <v>0</v>
      </c>
      <c r="AW18" s="491">
        <f ca="1">'SUBSCRIBER BASE'!AX34*'MVLP INPUT'!$E43</f>
        <v>0</v>
      </c>
      <c r="AX18" s="491">
        <f ca="1">'SUBSCRIBER BASE'!AY34*'MVLP INPUT'!$E43</f>
        <v>0</v>
      </c>
      <c r="AY18" s="491">
        <f ca="1">'SUBSCRIBER BASE'!AZ34*'MVLP INPUT'!$E43</f>
        <v>0</v>
      </c>
      <c r="AZ18" s="491">
        <f ca="1">'SUBSCRIBER BASE'!BA34*'MVLP INPUT'!$E43</f>
        <v>0</v>
      </c>
      <c r="BA18" s="491">
        <f ca="1">'SUBSCRIBER BASE'!BB34*'MVLP INPUT'!$E43</f>
        <v>0</v>
      </c>
      <c r="BB18" s="491">
        <f ca="1">'SUBSCRIBER BASE'!BC34*'MVLP INPUT'!$E43</f>
        <v>0</v>
      </c>
      <c r="BC18" s="491">
        <f ca="1">'SUBSCRIBER BASE'!BD34*'MVLP INPUT'!$E43</f>
        <v>0</v>
      </c>
      <c r="BD18" s="491">
        <f ca="1">'SUBSCRIBER BASE'!BE34*'MVLP INPUT'!$E43</f>
        <v>0</v>
      </c>
      <c r="BE18" s="491">
        <f ca="1">'SUBSCRIBER BASE'!BF34*'MVLP INPUT'!$E43</f>
        <v>0</v>
      </c>
      <c r="BF18" s="491">
        <f ca="1">'SUBSCRIBER BASE'!BG34*'MVLP INPUT'!$E43</f>
        <v>0</v>
      </c>
      <c r="BG18" s="491">
        <f ca="1">'SUBSCRIBER BASE'!BH34*'MVLP INPUT'!$E43</f>
        <v>0</v>
      </c>
      <c r="BH18" s="491">
        <f ca="1">'SUBSCRIBER BASE'!BI34*'MVLP INPUT'!$E43</f>
        <v>0</v>
      </c>
      <c r="BI18" s="491">
        <f ca="1">'SUBSCRIBER BASE'!BJ34*'MVLP INPUT'!$E43</f>
        <v>0</v>
      </c>
      <c r="BJ18" s="491">
        <f ca="1">'SUBSCRIBER BASE'!BK34*'MVLP INPUT'!$E43</f>
        <v>0</v>
      </c>
      <c r="BK18" s="491">
        <f ca="1">'SUBSCRIBER BASE'!BL34*'MVLP INPUT'!$E43</f>
        <v>0</v>
      </c>
      <c r="BL18" s="491">
        <f ca="1">'SUBSCRIBER BASE'!BM34*'MVLP INPUT'!$E43</f>
        <v>0</v>
      </c>
      <c r="BM18" s="491">
        <f ca="1">'SUBSCRIBER BASE'!BN34*'MVLP INPUT'!$E43</f>
        <v>0</v>
      </c>
      <c r="BN18" s="491">
        <f ca="1">'SUBSCRIBER BASE'!BO34*'MVLP INPUT'!$E43</f>
        <v>0</v>
      </c>
      <c r="BO18" s="491">
        <f ca="1">'SUBSCRIBER BASE'!BP34*'MVLP INPUT'!$E43</f>
        <v>0</v>
      </c>
      <c r="BP18" s="491">
        <f ca="1">'SUBSCRIBER BASE'!BQ34*'MVLP INPUT'!$E43</f>
        <v>0</v>
      </c>
      <c r="BQ18" s="491">
        <f ca="1">'SUBSCRIBER BASE'!BR34*'MVLP INPUT'!$E43</f>
        <v>0</v>
      </c>
      <c r="BR18" s="492">
        <f ca="1">'SUBSCRIBER BASE'!BS34*'MVLP INPUT'!$E43</f>
        <v>0</v>
      </c>
    </row>
    <row r="19" spans="2:70" ht="25" customHeight="1">
      <c r="B19" s="173" t="s">
        <v>41</v>
      </c>
      <c r="C19" s="489">
        <f>SUM(C20:C29)</f>
        <v>0</v>
      </c>
      <c r="D19" s="489">
        <f t="shared" ref="D19:BO19" si="2">SUM(D20:D29)</f>
        <v>0</v>
      </c>
      <c r="E19" s="489">
        <f>SUM(E20:E29)</f>
        <v>0</v>
      </c>
      <c r="F19" s="489">
        <f t="shared" si="2"/>
        <v>0</v>
      </c>
      <c r="G19" s="489">
        <f t="shared" si="2"/>
        <v>0</v>
      </c>
      <c r="H19" s="489">
        <f t="shared" si="2"/>
        <v>0</v>
      </c>
      <c r="I19" s="489">
        <f t="shared" si="2"/>
        <v>0</v>
      </c>
      <c r="J19" s="489">
        <f t="shared" si="2"/>
        <v>0</v>
      </c>
      <c r="K19" s="489">
        <f t="shared" ca="1" si="2"/>
        <v>0</v>
      </c>
      <c r="L19" s="489">
        <f t="shared" ca="1" si="2"/>
        <v>0</v>
      </c>
      <c r="M19" s="489">
        <f t="shared" ca="1" si="2"/>
        <v>0</v>
      </c>
      <c r="N19" s="489">
        <f t="shared" ca="1" si="2"/>
        <v>0</v>
      </c>
      <c r="O19" s="489">
        <f t="shared" ca="1" si="2"/>
        <v>0</v>
      </c>
      <c r="P19" s="489">
        <f t="shared" ca="1" si="2"/>
        <v>0</v>
      </c>
      <c r="Q19" s="489">
        <f t="shared" ca="1" si="2"/>
        <v>0</v>
      </c>
      <c r="R19" s="489">
        <f t="shared" ca="1" si="2"/>
        <v>0</v>
      </c>
      <c r="S19" s="489">
        <f t="shared" ca="1" si="2"/>
        <v>0</v>
      </c>
      <c r="T19" s="489">
        <f t="shared" ca="1" si="2"/>
        <v>0</v>
      </c>
      <c r="U19" s="489">
        <f t="shared" ca="1" si="2"/>
        <v>0</v>
      </c>
      <c r="V19" s="489">
        <f t="shared" ca="1" si="2"/>
        <v>0</v>
      </c>
      <c r="W19" s="489">
        <f t="shared" ca="1" si="2"/>
        <v>0</v>
      </c>
      <c r="X19" s="489">
        <f t="shared" ca="1" si="2"/>
        <v>0</v>
      </c>
      <c r="Y19" s="489">
        <f t="shared" ca="1" si="2"/>
        <v>0</v>
      </c>
      <c r="Z19" s="489">
        <f t="shared" ca="1" si="2"/>
        <v>0</v>
      </c>
      <c r="AA19" s="489">
        <f t="shared" ca="1" si="2"/>
        <v>0</v>
      </c>
      <c r="AB19" s="489">
        <f t="shared" ca="1" si="2"/>
        <v>0</v>
      </c>
      <c r="AC19" s="489">
        <f t="shared" ca="1" si="2"/>
        <v>0</v>
      </c>
      <c r="AD19" s="489">
        <f t="shared" ca="1" si="2"/>
        <v>0</v>
      </c>
      <c r="AE19" s="489">
        <f t="shared" ca="1" si="2"/>
        <v>0</v>
      </c>
      <c r="AF19" s="489">
        <f t="shared" ca="1" si="2"/>
        <v>0</v>
      </c>
      <c r="AG19" s="489">
        <f t="shared" ca="1" si="2"/>
        <v>0</v>
      </c>
      <c r="AH19" s="489">
        <f t="shared" ca="1" si="2"/>
        <v>0</v>
      </c>
      <c r="AI19" s="489">
        <f t="shared" ca="1" si="2"/>
        <v>0</v>
      </c>
      <c r="AJ19" s="489">
        <f t="shared" ca="1" si="2"/>
        <v>0</v>
      </c>
      <c r="AK19" s="489">
        <f t="shared" ca="1" si="2"/>
        <v>0</v>
      </c>
      <c r="AL19" s="489">
        <f t="shared" ca="1" si="2"/>
        <v>0</v>
      </c>
      <c r="AM19" s="489">
        <f t="shared" ca="1" si="2"/>
        <v>0</v>
      </c>
      <c r="AN19" s="489">
        <f t="shared" ca="1" si="2"/>
        <v>0</v>
      </c>
      <c r="AO19" s="489">
        <f t="shared" ca="1" si="2"/>
        <v>0</v>
      </c>
      <c r="AP19" s="489">
        <f t="shared" ca="1" si="2"/>
        <v>0</v>
      </c>
      <c r="AQ19" s="489">
        <f t="shared" ca="1" si="2"/>
        <v>0</v>
      </c>
      <c r="AR19" s="489">
        <f t="shared" ca="1" si="2"/>
        <v>0</v>
      </c>
      <c r="AS19" s="489">
        <f t="shared" ca="1" si="2"/>
        <v>0</v>
      </c>
      <c r="AT19" s="489">
        <f t="shared" ca="1" si="2"/>
        <v>0</v>
      </c>
      <c r="AU19" s="489">
        <f t="shared" ca="1" si="2"/>
        <v>0</v>
      </c>
      <c r="AV19" s="489">
        <f t="shared" ca="1" si="2"/>
        <v>0</v>
      </c>
      <c r="AW19" s="489">
        <f t="shared" ca="1" si="2"/>
        <v>0</v>
      </c>
      <c r="AX19" s="489">
        <f t="shared" ca="1" si="2"/>
        <v>0</v>
      </c>
      <c r="AY19" s="489">
        <f t="shared" ca="1" si="2"/>
        <v>0</v>
      </c>
      <c r="AZ19" s="489">
        <f t="shared" ca="1" si="2"/>
        <v>0</v>
      </c>
      <c r="BA19" s="489">
        <f t="shared" ca="1" si="2"/>
        <v>0</v>
      </c>
      <c r="BB19" s="489">
        <f t="shared" ca="1" si="2"/>
        <v>0</v>
      </c>
      <c r="BC19" s="489">
        <f t="shared" ca="1" si="2"/>
        <v>0</v>
      </c>
      <c r="BD19" s="489">
        <f t="shared" ca="1" si="2"/>
        <v>0</v>
      </c>
      <c r="BE19" s="489">
        <f t="shared" ca="1" si="2"/>
        <v>0</v>
      </c>
      <c r="BF19" s="489">
        <f t="shared" ca="1" si="2"/>
        <v>0</v>
      </c>
      <c r="BG19" s="489">
        <f t="shared" ca="1" si="2"/>
        <v>0</v>
      </c>
      <c r="BH19" s="489">
        <f t="shared" ca="1" si="2"/>
        <v>0</v>
      </c>
      <c r="BI19" s="489">
        <f t="shared" ca="1" si="2"/>
        <v>0</v>
      </c>
      <c r="BJ19" s="489">
        <f t="shared" ca="1" si="2"/>
        <v>0</v>
      </c>
      <c r="BK19" s="489">
        <f t="shared" ca="1" si="2"/>
        <v>0</v>
      </c>
      <c r="BL19" s="489">
        <f t="shared" ca="1" si="2"/>
        <v>0</v>
      </c>
      <c r="BM19" s="489">
        <f t="shared" ca="1" si="2"/>
        <v>0</v>
      </c>
      <c r="BN19" s="489">
        <f t="shared" ca="1" si="2"/>
        <v>0</v>
      </c>
      <c r="BO19" s="489">
        <f t="shared" ca="1" si="2"/>
        <v>0</v>
      </c>
      <c r="BP19" s="489">
        <f t="shared" ref="BP19:BR19" ca="1" si="3">SUM(BP20:BP29)</f>
        <v>0</v>
      </c>
      <c r="BQ19" s="489">
        <f t="shared" ca="1" si="3"/>
        <v>0</v>
      </c>
      <c r="BR19" s="489">
        <f t="shared" ca="1" si="3"/>
        <v>0</v>
      </c>
    </row>
    <row r="20" spans="2:70" ht="25" customHeight="1" outlineLevel="1">
      <c r="B20" s="168" t="str">
        <f>B9</f>
        <v>MVLP1</v>
      </c>
      <c r="C20" s="491">
        <f>'SUBSCRIBER BASE'!C25*'MVLP INPUT'!$F34</f>
        <v>0</v>
      </c>
      <c r="D20" s="491">
        <f>'SUBSCRIBER BASE'!D25*'MVLP INPUT'!$F34</f>
        <v>0</v>
      </c>
      <c r="E20" s="491">
        <f>'SUBSCRIBER BASE'!E25*'MVLP INPUT'!$F34</f>
        <v>0</v>
      </c>
      <c r="F20" s="491">
        <f>'SUBSCRIBER BASE'!F25*'MVLP INPUT'!$F34</f>
        <v>0</v>
      </c>
      <c r="G20" s="491">
        <f>'SUBSCRIBER BASE'!G25*'MVLP INPUT'!$F34</f>
        <v>0</v>
      </c>
      <c r="H20" s="491">
        <f>'SUBSCRIBER BASE'!H25*'MVLP INPUT'!$F34</f>
        <v>0</v>
      </c>
      <c r="I20" s="491">
        <f>'SUBSCRIBER BASE'!I25*'MVLP INPUT'!$F34</f>
        <v>0</v>
      </c>
      <c r="J20" s="491">
        <f>'SUBSCRIBER BASE'!J25*'MVLP INPUT'!$F34</f>
        <v>0</v>
      </c>
      <c r="K20" s="491">
        <f ca="1">'SUBSCRIBER BASE'!L25*'MVLP INPUT'!$G34</f>
        <v>0</v>
      </c>
      <c r="L20" s="491">
        <f ca="1">'SUBSCRIBER BASE'!M25*'MVLP INPUT'!$G34</f>
        <v>0</v>
      </c>
      <c r="M20" s="491">
        <f ca="1">'SUBSCRIBER BASE'!N25*'MVLP INPUT'!$G34</f>
        <v>0</v>
      </c>
      <c r="N20" s="491">
        <f ca="1">'SUBSCRIBER BASE'!O25*'MVLP INPUT'!$G34</f>
        <v>0</v>
      </c>
      <c r="O20" s="491">
        <f ca="1">'SUBSCRIBER BASE'!P25*'MVLP INPUT'!$G34</f>
        <v>0</v>
      </c>
      <c r="P20" s="491">
        <f ca="1">'SUBSCRIBER BASE'!Q25*'MVLP INPUT'!$G34</f>
        <v>0</v>
      </c>
      <c r="Q20" s="491">
        <f ca="1">'SUBSCRIBER BASE'!R25*'MVLP INPUT'!$G34</f>
        <v>0</v>
      </c>
      <c r="R20" s="491">
        <f ca="1">'SUBSCRIBER BASE'!S25*'MVLP INPUT'!$G34</f>
        <v>0</v>
      </c>
      <c r="S20" s="491">
        <f ca="1">'SUBSCRIBER BASE'!T25*'MVLP INPUT'!$G34</f>
        <v>0</v>
      </c>
      <c r="T20" s="491">
        <f ca="1">'SUBSCRIBER BASE'!U25*'MVLP INPUT'!$G34</f>
        <v>0</v>
      </c>
      <c r="U20" s="491">
        <f ca="1">'SUBSCRIBER BASE'!V25*'MVLP INPUT'!$G34</f>
        <v>0</v>
      </c>
      <c r="V20" s="491">
        <f ca="1">'SUBSCRIBER BASE'!W25*'MVLP INPUT'!$G34</f>
        <v>0</v>
      </c>
      <c r="W20" s="491">
        <f ca="1">'SUBSCRIBER BASE'!X25*'MVLP INPUT'!$G34</f>
        <v>0</v>
      </c>
      <c r="X20" s="491">
        <f ca="1">'SUBSCRIBER BASE'!Y25*'MVLP INPUT'!$G34</f>
        <v>0</v>
      </c>
      <c r="Y20" s="491">
        <f ca="1">'SUBSCRIBER BASE'!Z25*'MVLP INPUT'!$G34</f>
        <v>0</v>
      </c>
      <c r="Z20" s="491">
        <f ca="1">'SUBSCRIBER BASE'!AA25*'MVLP INPUT'!$G34</f>
        <v>0</v>
      </c>
      <c r="AA20" s="491">
        <f ca="1">'SUBSCRIBER BASE'!AB25*'MVLP INPUT'!$G34</f>
        <v>0</v>
      </c>
      <c r="AB20" s="491">
        <f ca="1">'SUBSCRIBER BASE'!AC25*'MVLP INPUT'!$G34</f>
        <v>0</v>
      </c>
      <c r="AC20" s="491">
        <f ca="1">'SUBSCRIBER BASE'!AD25*'MVLP INPUT'!$G34</f>
        <v>0</v>
      </c>
      <c r="AD20" s="491">
        <f ca="1">'SUBSCRIBER BASE'!AE25*'MVLP INPUT'!$G34</f>
        <v>0</v>
      </c>
      <c r="AE20" s="491">
        <f ca="1">'SUBSCRIBER BASE'!AF25*'MVLP INPUT'!$G34</f>
        <v>0</v>
      </c>
      <c r="AF20" s="491">
        <f ca="1">'SUBSCRIBER BASE'!AG25*'MVLP INPUT'!$G34</f>
        <v>0</v>
      </c>
      <c r="AG20" s="491">
        <f ca="1">'SUBSCRIBER BASE'!AH25*'MVLP INPUT'!$G34</f>
        <v>0</v>
      </c>
      <c r="AH20" s="491">
        <f ca="1">'SUBSCRIBER BASE'!AI25*'MVLP INPUT'!$G34</f>
        <v>0</v>
      </c>
      <c r="AI20" s="491">
        <f ca="1">'SUBSCRIBER BASE'!AJ25*'MVLP INPUT'!$G34</f>
        <v>0</v>
      </c>
      <c r="AJ20" s="491">
        <f ca="1">'SUBSCRIBER BASE'!AK25*'MVLP INPUT'!$G34</f>
        <v>0</v>
      </c>
      <c r="AK20" s="491">
        <f ca="1">'SUBSCRIBER BASE'!AL25*'MVLP INPUT'!$G34</f>
        <v>0</v>
      </c>
      <c r="AL20" s="491">
        <f ca="1">'SUBSCRIBER BASE'!AM25*'MVLP INPUT'!$G34</f>
        <v>0</v>
      </c>
      <c r="AM20" s="491">
        <f ca="1">'SUBSCRIBER BASE'!AN25*'MVLP INPUT'!$G34</f>
        <v>0</v>
      </c>
      <c r="AN20" s="491">
        <f ca="1">'SUBSCRIBER BASE'!AO25*'MVLP INPUT'!$G34</f>
        <v>0</v>
      </c>
      <c r="AO20" s="491">
        <f ca="1">'SUBSCRIBER BASE'!AP25*'MVLP INPUT'!$G34</f>
        <v>0</v>
      </c>
      <c r="AP20" s="491">
        <f ca="1">'SUBSCRIBER BASE'!AQ25*'MVLP INPUT'!$G34</f>
        <v>0</v>
      </c>
      <c r="AQ20" s="491">
        <f ca="1">'SUBSCRIBER BASE'!AR25*'MVLP INPUT'!$G34</f>
        <v>0</v>
      </c>
      <c r="AR20" s="491">
        <f ca="1">'SUBSCRIBER BASE'!AS25*'MVLP INPUT'!$G34</f>
        <v>0</v>
      </c>
      <c r="AS20" s="491">
        <f ca="1">'SUBSCRIBER BASE'!AT25*'MVLP INPUT'!$G34</f>
        <v>0</v>
      </c>
      <c r="AT20" s="491">
        <f ca="1">'SUBSCRIBER BASE'!AU25*'MVLP INPUT'!$G34</f>
        <v>0</v>
      </c>
      <c r="AU20" s="491">
        <f ca="1">'SUBSCRIBER BASE'!AV25*'MVLP INPUT'!$G34</f>
        <v>0</v>
      </c>
      <c r="AV20" s="491">
        <f ca="1">'SUBSCRIBER BASE'!AW25*'MVLP INPUT'!$G34</f>
        <v>0</v>
      </c>
      <c r="AW20" s="491">
        <f ca="1">'SUBSCRIBER BASE'!AX25*'MVLP INPUT'!$G34</f>
        <v>0</v>
      </c>
      <c r="AX20" s="491">
        <f ca="1">'SUBSCRIBER BASE'!AY25*'MVLP INPUT'!$G34</f>
        <v>0</v>
      </c>
      <c r="AY20" s="491">
        <f ca="1">'SUBSCRIBER BASE'!AZ25*'MVLP INPUT'!$G34</f>
        <v>0</v>
      </c>
      <c r="AZ20" s="491">
        <f ca="1">'SUBSCRIBER BASE'!BA25*'MVLP INPUT'!$G34</f>
        <v>0</v>
      </c>
      <c r="BA20" s="491">
        <f ca="1">'SUBSCRIBER BASE'!BB25*'MVLP INPUT'!$G34</f>
        <v>0</v>
      </c>
      <c r="BB20" s="491">
        <f ca="1">'SUBSCRIBER BASE'!BC25*'MVLP INPUT'!$G34</f>
        <v>0</v>
      </c>
      <c r="BC20" s="491">
        <f ca="1">'SUBSCRIBER BASE'!BD25*'MVLP INPUT'!$G34</f>
        <v>0</v>
      </c>
      <c r="BD20" s="491">
        <f ca="1">'SUBSCRIBER BASE'!BE25*'MVLP INPUT'!$G34</f>
        <v>0</v>
      </c>
      <c r="BE20" s="491">
        <f ca="1">'SUBSCRIBER BASE'!BF25*'MVLP INPUT'!$G34</f>
        <v>0</v>
      </c>
      <c r="BF20" s="491">
        <f ca="1">'SUBSCRIBER BASE'!BG25*'MVLP INPUT'!$G34</f>
        <v>0</v>
      </c>
      <c r="BG20" s="491">
        <f ca="1">'SUBSCRIBER BASE'!BH25*'MVLP INPUT'!$G34</f>
        <v>0</v>
      </c>
      <c r="BH20" s="491">
        <f ca="1">'SUBSCRIBER BASE'!BI25*'MVLP INPUT'!$G34</f>
        <v>0</v>
      </c>
      <c r="BI20" s="491">
        <f ca="1">'SUBSCRIBER BASE'!BJ25*'MVLP INPUT'!$G34</f>
        <v>0</v>
      </c>
      <c r="BJ20" s="491">
        <f ca="1">'SUBSCRIBER BASE'!BK25*'MVLP INPUT'!$G34</f>
        <v>0</v>
      </c>
      <c r="BK20" s="491">
        <f ca="1">'SUBSCRIBER BASE'!BL25*'MVLP INPUT'!$G34</f>
        <v>0</v>
      </c>
      <c r="BL20" s="491">
        <f ca="1">'SUBSCRIBER BASE'!BM25*'MVLP INPUT'!$G34</f>
        <v>0</v>
      </c>
      <c r="BM20" s="491">
        <f ca="1">'SUBSCRIBER BASE'!BN25*'MVLP INPUT'!$G34</f>
        <v>0</v>
      </c>
      <c r="BN20" s="491">
        <f ca="1">'SUBSCRIBER BASE'!BO25*'MVLP INPUT'!$G34</f>
        <v>0</v>
      </c>
      <c r="BO20" s="491">
        <f ca="1">'SUBSCRIBER BASE'!BP25*'MVLP INPUT'!$G34</f>
        <v>0</v>
      </c>
      <c r="BP20" s="491">
        <f ca="1">'SUBSCRIBER BASE'!BQ25*'MVLP INPUT'!$G34</f>
        <v>0</v>
      </c>
      <c r="BQ20" s="491">
        <f ca="1">'SUBSCRIBER BASE'!BR25*'MVLP INPUT'!$G34</f>
        <v>0</v>
      </c>
      <c r="BR20" s="491">
        <f ca="1">'SUBSCRIBER BASE'!BS25*'MVLP INPUT'!$G34</f>
        <v>0</v>
      </c>
    </row>
    <row r="21" spans="2:70" ht="25" customHeight="1" outlineLevel="1">
      <c r="B21" s="168" t="str">
        <f>B10</f>
        <v>MVLP2</v>
      </c>
      <c r="C21" s="491">
        <f>'SUBSCRIBER BASE'!C26*'MVLP INPUT'!$F35</f>
        <v>0</v>
      </c>
      <c r="D21" s="491">
        <f>'SUBSCRIBER BASE'!D26*'MVLP INPUT'!$F35</f>
        <v>0</v>
      </c>
      <c r="E21" s="491">
        <f>'SUBSCRIBER BASE'!E26*'MVLP INPUT'!$F35</f>
        <v>0</v>
      </c>
      <c r="F21" s="491">
        <f>'SUBSCRIBER BASE'!F26*'MVLP INPUT'!$F35</f>
        <v>0</v>
      </c>
      <c r="G21" s="491">
        <f>'SUBSCRIBER BASE'!G26*'MVLP INPUT'!$F35</f>
        <v>0</v>
      </c>
      <c r="H21" s="491">
        <f>'SUBSCRIBER BASE'!H26*'MVLP INPUT'!$F35</f>
        <v>0</v>
      </c>
      <c r="I21" s="491">
        <f>'SUBSCRIBER BASE'!I26*'MVLP INPUT'!$F35</f>
        <v>0</v>
      </c>
      <c r="J21" s="491">
        <f>'SUBSCRIBER BASE'!J26*'MVLP INPUT'!$F35</f>
        <v>0</v>
      </c>
      <c r="K21" s="491">
        <f ca="1">'SUBSCRIBER BASE'!L26*'MVLP INPUT'!$G35</f>
        <v>0</v>
      </c>
      <c r="L21" s="491">
        <f ca="1">'SUBSCRIBER BASE'!M26*'MVLP INPUT'!$G35</f>
        <v>0</v>
      </c>
      <c r="M21" s="491">
        <f ca="1">'SUBSCRIBER BASE'!N26*'MVLP INPUT'!$G35</f>
        <v>0</v>
      </c>
      <c r="N21" s="491">
        <f ca="1">'SUBSCRIBER BASE'!O26*'MVLP INPUT'!$G35</f>
        <v>0</v>
      </c>
      <c r="O21" s="491">
        <f ca="1">'SUBSCRIBER BASE'!P26*'MVLP INPUT'!$G35</f>
        <v>0</v>
      </c>
      <c r="P21" s="491">
        <f ca="1">'SUBSCRIBER BASE'!Q26*'MVLP INPUT'!$G35</f>
        <v>0</v>
      </c>
      <c r="Q21" s="491">
        <f ca="1">'SUBSCRIBER BASE'!R26*'MVLP INPUT'!$G35</f>
        <v>0</v>
      </c>
      <c r="R21" s="491">
        <f ca="1">'SUBSCRIBER BASE'!S26*'MVLP INPUT'!$G35</f>
        <v>0</v>
      </c>
      <c r="S21" s="491">
        <f ca="1">'SUBSCRIBER BASE'!T26*'MVLP INPUT'!$G35</f>
        <v>0</v>
      </c>
      <c r="T21" s="491">
        <f ca="1">'SUBSCRIBER BASE'!U26*'MVLP INPUT'!$G35</f>
        <v>0</v>
      </c>
      <c r="U21" s="491">
        <f ca="1">'SUBSCRIBER BASE'!V26*'MVLP INPUT'!$G35</f>
        <v>0</v>
      </c>
      <c r="V21" s="491">
        <f ca="1">'SUBSCRIBER BASE'!W26*'MVLP INPUT'!$G35</f>
        <v>0</v>
      </c>
      <c r="W21" s="491">
        <f ca="1">'SUBSCRIBER BASE'!X26*'MVLP INPUT'!$G35</f>
        <v>0</v>
      </c>
      <c r="X21" s="491">
        <f ca="1">'SUBSCRIBER BASE'!Y26*'MVLP INPUT'!$G35</f>
        <v>0</v>
      </c>
      <c r="Y21" s="491">
        <f ca="1">'SUBSCRIBER BASE'!Z26*'MVLP INPUT'!$G35</f>
        <v>0</v>
      </c>
      <c r="Z21" s="491">
        <f ca="1">'SUBSCRIBER BASE'!AA26*'MVLP INPUT'!$G35</f>
        <v>0</v>
      </c>
      <c r="AA21" s="491">
        <f ca="1">'SUBSCRIBER BASE'!AB26*'MVLP INPUT'!$G35</f>
        <v>0</v>
      </c>
      <c r="AB21" s="491">
        <f ca="1">'SUBSCRIBER BASE'!AC26*'MVLP INPUT'!$G35</f>
        <v>0</v>
      </c>
      <c r="AC21" s="491">
        <f ca="1">'SUBSCRIBER BASE'!AD26*'MVLP INPUT'!$G35</f>
        <v>0</v>
      </c>
      <c r="AD21" s="491">
        <f ca="1">'SUBSCRIBER BASE'!AE26*'MVLP INPUT'!$G35</f>
        <v>0</v>
      </c>
      <c r="AE21" s="491">
        <f ca="1">'SUBSCRIBER BASE'!AF26*'MVLP INPUT'!$G35</f>
        <v>0</v>
      </c>
      <c r="AF21" s="491">
        <f ca="1">'SUBSCRIBER BASE'!AG26*'MVLP INPUT'!$G35</f>
        <v>0</v>
      </c>
      <c r="AG21" s="491">
        <f ca="1">'SUBSCRIBER BASE'!AH26*'MVLP INPUT'!$G35</f>
        <v>0</v>
      </c>
      <c r="AH21" s="491">
        <f ca="1">'SUBSCRIBER BASE'!AI26*'MVLP INPUT'!$G35</f>
        <v>0</v>
      </c>
      <c r="AI21" s="491">
        <f ca="1">'SUBSCRIBER BASE'!AJ26*'MVLP INPUT'!$G35</f>
        <v>0</v>
      </c>
      <c r="AJ21" s="491">
        <f ca="1">'SUBSCRIBER BASE'!AK26*'MVLP INPUT'!$G35</f>
        <v>0</v>
      </c>
      <c r="AK21" s="491">
        <f ca="1">'SUBSCRIBER BASE'!AL26*'MVLP INPUT'!$G35</f>
        <v>0</v>
      </c>
      <c r="AL21" s="491">
        <f ca="1">'SUBSCRIBER BASE'!AM26*'MVLP INPUT'!$G35</f>
        <v>0</v>
      </c>
      <c r="AM21" s="491">
        <f ca="1">'SUBSCRIBER BASE'!AN26*'MVLP INPUT'!$G35</f>
        <v>0</v>
      </c>
      <c r="AN21" s="491">
        <f ca="1">'SUBSCRIBER BASE'!AO26*'MVLP INPUT'!$G35</f>
        <v>0</v>
      </c>
      <c r="AO21" s="491">
        <f ca="1">'SUBSCRIBER BASE'!AP26*'MVLP INPUT'!$G35</f>
        <v>0</v>
      </c>
      <c r="AP21" s="491">
        <f ca="1">'SUBSCRIBER BASE'!AQ26*'MVLP INPUT'!$G35</f>
        <v>0</v>
      </c>
      <c r="AQ21" s="491">
        <f ca="1">'SUBSCRIBER BASE'!AR26*'MVLP INPUT'!$G35</f>
        <v>0</v>
      </c>
      <c r="AR21" s="491">
        <f ca="1">'SUBSCRIBER BASE'!AS26*'MVLP INPUT'!$G35</f>
        <v>0</v>
      </c>
      <c r="AS21" s="491">
        <f ca="1">'SUBSCRIBER BASE'!AT26*'MVLP INPUT'!$G35</f>
        <v>0</v>
      </c>
      <c r="AT21" s="491">
        <f ca="1">'SUBSCRIBER BASE'!AU26*'MVLP INPUT'!$G35</f>
        <v>0</v>
      </c>
      <c r="AU21" s="491">
        <f ca="1">'SUBSCRIBER BASE'!AV26*'MVLP INPUT'!$G35</f>
        <v>0</v>
      </c>
      <c r="AV21" s="491">
        <f ca="1">'SUBSCRIBER BASE'!AW26*'MVLP INPUT'!$G35</f>
        <v>0</v>
      </c>
      <c r="AW21" s="491">
        <f ca="1">'SUBSCRIBER BASE'!AX26*'MVLP INPUT'!$G35</f>
        <v>0</v>
      </c>
      <c r="AX21" s="491">
        <f ca="1">'SUBSCRIBER BASE'!AY26*'MVLP INPUT'!$G35</f>
        <v>0</v>
      </c>
      <c r="AY21" s="491">
        <f ca="1">'SUBSCRIBER BASE'!AZ26*'MVLP INPUT'!$G35</f>
        <v>0</v>
      </c>
      <c r="AZ21" s="491">
        <f ca="1">'SUBSCRIBER BASE'!BA26*'MVLP INPUT'!$G35</f>
        <v>0</v>
      </c>
      <c r="BA21" s="491">
        <f ca="1">'SUBSCRIBER BASE'!BB26*'MVLP INPUT'!$G35</f>
        <v>0</v>
      </c>
      <c r="BB21" s="491">
        <f ca="1">'SUBSCRIBER BASE'!BC26*'MVLP INPUT'!$G35</f>
        <v>0</v>
      </c>
      <c r="BC21" s="491">
        <f ca="1">'SUBSCRIBER BASE'!BD26*'MVLP INPUT'!$G35</f>
        <v>0</v>
      </c>
      <c r="BD21" s="491">
        <f ca="1">'SUBSCRIBER BASE'!BE26*'MVLP INPUT'!$G35</f>
        <v>0</v>
      </c>
      <c r="BE21" s="491">
        <f ca="1">'SUBSCRIBER BASE'!BF26*'MVLP INPUT'!$G35</f>
        <v>0</v>
      </c>
      <c r="BF21" s="491">
        <f ca="1">'SUBSCRIBER BASE'!BG26*'MVLP INPUT'!$G35</f>
        <v>0</v>
      </c>
      <c r="BG21" s="491">
        <f ca="1">'SUBSCRIBER BASE'!BH26*'MVLP INPUT'!$G35</f>
        <v>0</v>
      </c>
      <c r="BH21" s="491">
        <f ca="1">'SUBSCRIBER BASE'!BI26*'MVLP INPUT'!$G35</f>
        <v>0</v>
      </c>
      <c r="BI21" s="491">
        <f ca="1">'SUBSCRIBER BASE'!BJ26*'MVLP INPUT'!$G35</f>
        <v>0</v>
      </c>
      <c r="BJ21" s="491">
        <f ca="1">'SUBSCRIBER BASE'!BK26*'MVLP INPUT'!$G35</f>
        <v>0</v>
      </c>
      <c r="BK21" s="491">
        <f ca="1">'SUBSCRIBER BASE'!BL26*'MVLP INPUT'!$G35</f>
        <v>0</v>
      </c>
      <c r="BL21" s="491">
        <f ca="1">'SUBSCRIBER BASE'!BM26*'MVLP INPUT'!$G35</f>
        <v>0</v>
      </c>
      <c r="BM21" s="491">
        <f ca="1">'SUBSCRIBER BASE'!BN26*'MVLP INPUT'!$G35</f>
        <v>0</v>
      </c>
      <c r="BN21" s="491">
        <f ca="1">'SUBSCRIBER BASE'!BO26*'MVLP INPUT'!$G35</f>
        <v>0</v>
      </c>
      <c r="BO21" s="491">
        <f ca="1">'SUBSCRIBER BASE'!BP26*'MVLP INPUT'!$G35</f>
        <v>0</v>
      </c>
      <c r="BP21" s="491">
        <f ca="1">'SUBSCRIBER BASE'!BQ26*'MVLP INPUT'!$G35</f>
        <v>0</v>
      </c>
      <c r="BQ21" s="491">
        <f ca="1">'SUBSCRIBER BASE'!BR26*'MVLP INPUT'!$G35</f>
        <v>0</v>
      </c>
      <c r="BR21" s="491">
        <f ca="1">'SUBSCRIBER BASE'!BS26*'MVLP INPUT'!$G35</f>
        <v>0</v>
      </c>
    </row>
    <row r="22" spans="2:70" ht="25" customHeight="1" outlineLevel="1">
      <c r="B22" s="168" t="str">
        <f>B11</f>
        <v>MVLP3</v>
      </c>
      <c r="C22" s="491">
        <f>'SUBSCRIBER BASE'!C27*'MVLP INPUT'!$F36</f>
        <v>0</v>
      </c>
      <c r="D22" s="491">
        <f>'SUBSCRIBER BASE'!D27*'MVLP INPUT'!$F36</f>
        <v>0</v>
      </c>
      <c r="E22" s="491">
        <f>'SUBSCRIBER BASE'!E27*'MVLP INPUT'!$F36</f>
        <v>0</v>
      </c>
      <c r="F22" s="491">
        <f>'SUBSCRIBER BASE'!F27*'MVLP INPUT'!$F36</f>
        <v>0</v>
      </c>
      <c r="G22" s="491">
        <f>'SUBSCRIBER BASE'!G27*'MVLP INPUT'!$F36</f>
        <v>0</v>
      </c>
      <c r="H22" s="491">
        <f>'SUBSCRIBER BASE'!H27*'MVLP INPUT'!$F36</f>
        <v>0</v>
      </c>
      <c r="I22" s="491">
        <f>'SUBSCRIBER BASE'!I27*'MVLP INPUT'!$F36</f>
        <v>0</v>
      </c>
      <c r="J22" s="491">
        <f>'SUBSCRIBER BASE'!J27*'MVLP INPUT'!$F36</f>
        <v>0</v>
      </c>
      <c r="K22" s="491">
        <f ca="1">'SUBSCRIBER BASE'!L27*'MVLP INPUT'!$G36</f>
        <v>0</v>
      </c>
      <c r="L22" s="491">
        <f ca="1">'SUBSCRIBER BASE'!M27*'MVLP INPUT'!$G36</f>
        <v>0</v>
      </c>
      <c r="M22" s="491">
        <f ca="1">'SUBSCRIBER BASE'!N27*'MVLP INPUT'!$G36</f>
        <v>0</v>
      </c>
      <c r="N22" s="491">
        <f ca="1">'SUBSCRIBER BASE'!O27*'MVLP INPUT'!$G36</f>
        <v>0</v>
      </c>
      <c r="O22" s="491">
        <f ca="1">'SUBSCRIBER BASE'!P27*'MVLP INPUT'!$G36</f>
        <v>0</v>
      </c>
      <c r="P22" s="491">
        <f ca="1">'SUBSCRIBER BASE'!Q27*'MVLP INPUT'!$G36</f>
        <v>0</v>
      </c>
      <c r="Q22" s="491">
        <f ca="1">'SUBSCRIBER BASE'!R27*'MVLP INPUT'!$G36</f>
        <v>0</v>
      </c>
      <c r="R22" s="491">
        <f ca="1">'SUBSCRIBER BASE'!S27*'MVLP INPUT'!$G36</f>
        <v>0</v>
      </c>
      <c r="S22" s="491">
        <f ca="1">'SUBSCRIBER BASE'!T27*'MVLP INPUT'!$G36</f>
        <v>0</v>
      </c>
      <c r="T22" s="491">
        <f ca="1">'SUBSCRIBER BASE'!U27*'MVLP INPUT'!$G36</f>
        <v>0</v>
      </c>
      <c r="U22" s="491">
        <f ca="1">'SUBSCRIBER BASE'!V27*'MVLP INPUT'!$G36</f>
        <v>0</v>
      </c>
      <c r="V22" s="491">
        <f ca="1">'SUBSCRIBER BASE'!W27*'MVLP INPUT'!$G36</f>
        <v>0</v>
      </c>
      <c r="W22" s="491">
        <f ca="1">'SUBSCRIBER BASE'!X27*'MVLP INPUT'!$G36</f>
        <v>0</v>
      </c>
      <c r="X22" s="491">
        <f ca="1">'SUBSCRIBER BASE'!Y27*'MVLP INPUT'!$G36</f>
        <v>0</v>
      </c>
      <c r="Y22" s="491">
        <f ca="1">'SUBSCRIBER BASE'!Z27*'MVLP INPUT'!$G36</f>
        <v>0</v>
      </c>
      <c r="Z22" s="491">
        <f ca="1">'SUBSCRIBER BASE'!AA27*'MVLP INPUT'!$G36</f>
        <v>0</v>
      </c>
      <c r="AA22" s="491">
        <f ca="1">'SUBSCRIBER BASE'!AB27*'MVLP INPUT'!$G36</f>
        <v>0</v>
      </c>
      <c r="AB22" s="491">
        <f ca="1">'SUBSCRIBER BASE'!AC27*'MVLP INPUT'!$G36</f>
        <v>0</v>
      </c>
      <c r="AC22" s="491">
        <f ca="1">'SUBSCRIBER BASE'!AD27*'MVLP INPUT'!$G36</f>
        <v>0</v>
      </c>
      <c r="AD22" s="491">
        <f ca="1">'SUBSCRIBER BASE'!AE27*'MVLP INPUT'!$G36</f>
        <v>0</v>
      </c>
      <c r="AE22" s="491">
        <f ca="1">'SUBSCRIBER BASE'!AF27*'MVLP INPUT'!$G36</f>
        <v>0</v>
      </c>
      <c r="AF22" s="491">
        <f ca="1">'SUBSCRIBER BASE'!AG27*'MVLP INPUT'!$G36</f>
        <v>0</v>
      </c>
      <c r="AG22" s="491">
        <f ca="1">'SUBSCRIBER BASE'!AH27*'MVLP INPUT'!$G36</f>
        <v>0</v>
      </c>
      <c r="AH22" s="491">
        <f ca="1">'SUBSCRIBER BASE'!AI27*'MVLP INPUT'!$G36</f>
        <v>0</v>
      </c>
      <c r="AI22" s="491">
        <f ca="1">'SUBSCRIBER BASE'!AJ27*'MVLP INPUT'!$G36</f>
        <v>0</v>
      </c>
      <c r="AJ22" s="491">
        <f ca="1">'SUBSCRIBER BASE'!AK27*'MVLP INPUT'!$G36</f>
        <v>0</v>
      </c>
      <c r="AK22" s="491">
        <f ca="1">'SUBSCRIBER BASE'!AL27*'MVLP INPUT'!$G36</f>
        <v>0</v>
      </c>
      <c r="AL22" s="491">
        <f ca="1">'SUBSCRIBER BASE'!AM27*'MVLP INPUT'!$G36</f>
        <v>0</v>
      </c>
      <c r="AM22" s="491">
        <f ca="1">'SUBSCRIBER BASE'!AN27*'MVLP INPUT'!$G36</f>
        <v>0</v>
      </c>
      <c r="AN22" s="491">
        <f ca="1">'SUBSCRIBER BASE'!AO27*'MVLP INPUT'!$G36</f>
        <v>0</v>
      </c>
      <c r="AO22" s="491">
        <f ca="1">'SUBSCRIBER BASE'!AP27*'MVLP INPUT'!$G36</f>
        <v>0</v>
      </c>
      <c r="AP22" s="491">
        <f ca="1">'SUBSCRIBER BASE'!AQ27*'MVLP INPUT'!$G36</f>
        <v>0</v>
      </c>
      <c r="AQ22" s="491">
        <f ca="1">'SUBSCRIBER BASE'!AR27*'MVLP INPUT'!$G36</f>
        <v>0</v>
      </c>
      <c r="AR22" s="491">
        <f ca="1">'SUBSCRIBER BASE'!AS27*'MVLP INPUT'!$G36</f>
        <v>0</v>
      </c>
      <c r="AS22" s="491">
        <f ca="1">'SUBSCRIBER BASE'!AT27*'MVLP INPUT'!$G36</f>
        <v>0</v>
      </c>
      <c r="AT22" s="491">
        <f ca="1">'SUBSCRIBER BASE'!AU27*'MVLP INPUT'!$G36</f>
        <v>0</v>
      </c>
      <c r="AU22" s="491">
        <f ca="1">'SUBSCRIBER BASE'!AV27*'MVLP INPUT'!$G36</f>
        <v>0</v>
      </c>
      <c r="AV22" s="491">
        <f ca="1">'SUBSCRIBER BASE'!AW27*'MVLP INPUT'!$G36</f>
        <v>0</v>
      </c>
      <c r="AW22" s="491">
        <f ca="1">'SUBSCRIBER BASE'!AX27*'MVLP INPUT'!$G36</f>
        <v>0</v>
      </c>
      <c r="AX22" s="491">
        <f ca="1">'SUBSCRIBER BASE'!AY27*'MVLP INPUT'!$G36</f>
        <v>0</v>
      </c>
      <c r="AY22" s="491">
        <f ca="1">'SUBSCRIBER BASE'!AZ27*'MVLP INPUT'!$G36</f>
        <v>0</v>
      </c>
      <c r="AZ22" s="491">
        <f ca="1">'SUBSCRIBER BASE'!BA27*'MVLP INPUT'!$G36</f>
        <v>0</v>
      </c>
      <c r="BA22" s="491">
        <f ca="1">'SUBSCRIBER BASE'!BB27*'MVLP INPUT'!$G36</f>
        <v>0</v>
      </c>
      <c r="BB22" s="491">
        <f ca="1">'SUBSCRIBER BASE'!BC27*'MVLP INPUT'!$G36</f>
        <v>0</v>
      </c>
      <c r="BC22" s="491">
        <f ca="1">'SUBSCRIBER BASE'!BD27*'MVLP INPUT'!$G36</f>
        <v>0</v>
      </c>
      <c r="BD22" s="491">
        <f ca="1">'SUBSCRIBER BASE'!BE27*'MVLP INPUT'!$G36</f>
        <v>0</v>
      </c>
      <c r="BE22" s="491">
        <f ca="1">'SUBSCRIBER BASE'!BF27*'MVLP INPUT'!$G36</f>
        <v>0</v>
      </c>
      <c r="BF22" s="491">
        <f ca="1">'SUBSCRIBER BASE'!BG27*'MVLP INPUT'!$G36</f>
        <v>0</v>
      </c>
      <c r="BG22" s="491">
        <f ca="1">'SUBSCRIBER BASE'!BH27*'MVLP INPUT'!$G36</f>
        <v>0</v>
      </c>
      <c r="BH22" s="491">
        <f ca="1">'SUBSCRIBER BASE'!BI27*'MVLP INPUT'!$G36</f>
        <v>0</v>
      </c>
      <c r="BI22" s="491">
        <f ca="1">'SUBSCRIBER BASE'!BJ27*'MVLP INPUT'!$G36</f>
        <v>0</v>
      </c>
      <c r="BJ22" s="491">
        <f ca="1">'SUBSCRIBER BASE'!BK27*'MVLP INPUT'!$G36</f>
        <v>0</v>
      </c>
      <c r="BK22" s="491">
        <f ca="1">'SUBSCRIBER BASE'!BL27*'MVLP INPUT'!$G36</f>
        <v>0</v>
      </c>
      <c r="BL22" s="491">
        <f ca="1">'SUBSCRIBER BASE'!BM27*'MVLP INPUT'!$G36</f>
        <v>0</v>
      </c>
      <c r="BM22" s="491">
        <f ca="1">'SUBSCRIBER BASE'!BN27*'MVLP INPUT'!$G36</f>
        <v>0</v>
      </c>
      <c r="BN22" s="491">
        <f ca="1">'SUBSCRIBER BASE'!BO27*'MVLP INPUT'!$G36</f>
        <v>0</v>
      </c>
      <c r="BO22" s="491">
        <f ca="1">'SUBSCRIBER BASE'!BP27*'MVLP INPUT'!$G36</f>
        <v>0</v>
      </c>
      <c r="BP22" s="491">
        <f ca="1">'SUBSCRIBER BASE'!BQ27*'MVLP INPUT'!$G36</f>
        <v>0</v>
      </c>
      <c r="BQ22" s="491">
        <f ca="1">'SUBSCRIBER BASE'!BR27*'MVLP INPUT'!$G36</f>
        <v>0</v>
      </c>
      <c r="BR22" s="491">
        <f ca="1">'SUBSCRIBER BASE'!BS27*'MVLP INPUT'!$G36</f>
        <v>0</v>
      </c>
    </row>
    <row r="23" spans="2:70" ht="25" customHeight="1" outlineLevel="1">
      <c r="B23" s="168" t="str">
        <f>B12</f>
        <v>MVLP4</v>
      </c>
      <c r="C23" s="491">
        <f>'SUBSCRIBER BASE'!C28*'MVLP INPUT'!$F37</f>
        <v>0</v>
      </c>
      <c r="D23" s="491">
        <f>'SUBSCRIBER BASE'!D28*'MVLP INPUT'!$F37</f>
        <v>0</v>
      </c>
      <c r="E23" s="491">
        <f>'SUBSCRIBER BASE'!E28*'MVLP INPUT'!$F37</f>
        <v>0</v>
      </c>
      <c r="F23" s="491">
        <f>'SUBSCRIBER BASE'!F28*'MVLP INPUT'!$F37</f>
        <v>0</v>
      </c>
      <c r="G23" s="491">
        <f>'SUBSCRIBER BASE'!G28*'MVLP INPUT'!$F37</f>
        <v>0</v>
      </c>
      <c r="H23" s="491">
        <f>'SUBSCRIBER BASE'!H28*'MVLP INPUT'!$F37</f>
        <v>0</v>
      </c>
      <c r="I23" s="491">
        <f>'SUBSCRIBER BASE'!I28*'MVLP INPUT'!$F37</f>
        <v>0</v>
      </c>
      <c r="J23" s="491">
        <f>'SUBSCRIBER BASE'!J28*'MVLP INPUT'!$F37</f>
        <v>0</v>
      </c>
      <c r="K23" s="491">
        <f ca="1">'SUBSCRIBER BASE'!L28*'MVLP INPUT'!$G37</f>
        <v>0</v>
      </c>
      <c r="L23" s="491">
        <f ca="1">'SUBSCRIBER BASE'!M28*'MVLP INPUT'!$G37</f>
        <v>0</v>
      </c>
      <c r="M23" s="491">
        <f ca="1">'SUBSCRIBER BASE'!N28*'MVLP INPUT'!$G37</f>
        <v>0</v>
      </c>
      <c r="N23" s="491">
        <f ca="1">'SUBSCRIBER BASE'!O28*'MVLP INPUT'!$G37</f>
        <v>0</v>
      </c>
      <c r="O23" s="491">
        <f ca="1">'SUBSCRIBER BASE'!P28*'MVLP INPUT'!$G37</f>
        <v>0</v>
      </c>
      <c r="P23" s="491">
        <f ca="1">'SUBSCRIBER BASE'!Q28*'MVLP INPUT'!$G37</f>
        <v>0</v>
      </c>
      <c r="Q23" s="491">
        <f ca="1">'SUBSCRIBER BASE'!R28*'MVLP INPUT'!$G37</f>
        <v>0</v>
      </c>
      <c r="R23" s="491">
        <f ca="1">'SUBSCRIBER BASE'!S28*'MVLP INPUT'!$G37</f>
        <v>0</v>
      </c>
      <c r="S23" s="491">
        <f ca="1">'SUBSCRIBER BASE'!T28*'MVLP INPUT'!$G37</f>
        <v>0</v>
      </c>
      <c r="T23" s="491">
        <f ca="1">'SUBSCRIBER BASE'!U28*'MVLP INPUT'!$G37</f>
        <v>0</v>
      </c>
      <c r="U23" s="491">
        <f ca="1">'SUBSCRIBER BASE'!V28*'MVLP INPUT'!$G37</f>
        <v>0</v>
      </c>
      <c r="V23" s="491">
        <f ca="1">'SUBSCRIBER BASE'!W28*'MVLP INPUT'!$G37</f>
        <v>0</v>
      </c>
      <c r="W23" s="491">
        <f ca="1">'SUBSCRIBER BASE'!X28*'MVLP INPUT'!$G37</f>
        <v>0</v>
      </c>
      <c r="X23" s="491">
        <f ca="1">'SUBSCRIBER BASE'!Y28*'MVLP INPUT'!$G37</f>
        <v>0</v>
      </c>
      <c r="Y23" s="491">
        <f ca="1">'SUBSCRIBER BASE'!Z28*'MVLP INPUT'!$G37</f>
        <v>0</v>
      </c>
      <c r="Z23" s="491">
        <f ca="1">'SUBSCRIBER BASE'!AA28*'MVLP INPUT'!$G37</f>
        <v>0</v>
      </c>
      <c r="AA23" s="491">
        <f ca="1">'SUBSCRIBER BASE'!AB28*'MVLP INPUT'!$G37</f>
        <v>0</v>
      </c>
      <c r="AB23" s="491">
        <f ca="1">'SUBSCRIBER BASE'!AC28*'MVLP INPUT'!$G37</f>
        <v>0</v>
      </c>
      <c r="AC23" s="491">
        <f ca="1">'SUBSCRIBER BASE'!AD28*'MVLP INPUT'!$G37</f>
        <v>0</v>
      </c>
      <c r="AD23" s="491">
        <f ca="1">'SUBSCRIBER BASE'!AE28*'MVLP INPUT'!$G37</f>
        <v>0</v>
      </c>
      <c r="AE23" s="491">
        <f ca="1">'SUBSCRIBER BASE'!AF28*'MVLP INPUT'!$G37</f>
        <v>0</v>
      </c>
      <c r="AF23" s="491">
        <f ca="1">'SUBSCRIBER BASE'!AG28*'MVLP INPUT'!$G37</f>
        <v>0</v>
      </c>
      <c r="AG23" s="491">
        <f ca="1">'SUBSCRIBER BASE'!AH28*'MVLP INPUT'!$G37</f>
        <v>0</v>
      </c>
      <c r="AH23" s="491">
        <f ca="1">'SUBSCRIBER BASE'!AI28*'MVLP INPUT'!$G37</f>
        <v>0</v>
      </c>
      <c r="AI23" s="491">
        <f ca="1">'SUBSCRIBER BASE'!AJ28*'MVLP INPUT'!$G37</f>
        <v>0</v>
      </c>
      <c r="AJ23" s="491">
        <f ca="1">'SUBSCRIBER BASE'!AK28*'MVLP INPUT'!$G37</f>
        <v>0</v>
      </c>
      <c r="AK23" s="491">
        <f ca="1">'SUBSCRIBER BASE'!AL28*'MVLP INPUT'!$G37</f>
        <v>0</v>
      </c>
      <c r="AL23" s="491">
        <f ca="1">'SUBSCRIBER BASE'!AM28*'MVLP INPUT'!$G37</f>
        <v>0</v>
      </c>
      <c r="AM23" s="491">
        <f ca="1">'SUBSCRIBER BASE'!AN28*'MVLP INPUT'!$G37</f>
        <v>0</v>
      </c>
      <c r="AN23" s="491">
        <f ca="1">'SUBSCRIBER BASE'!AO28*'MVLP INPUT'!$G37</f>
        <v>0</v>
      </c>
      <c r="AO23" s="491">
        <f ca="1">'SUBSCRIBER BASE'!AP28*'MVLP INPUT'!$G37</f>
        <v>0</v>
      </c>
      <c r="AP23" s="491">
        <f ca="1">'SUBSCRIBER BASE'!AQ28*'MVLP INPUT'!$G37</f>
        <v>0</v>
      </c>
      <c r="AQ23" s="491">
        <f ca="1">'SUBSCRIBER BASE'!AR28*'MVLP INPUT'!$G37</f>
        <v>0</v>
      </c>
      <c r="AR23" s="491">
        <f ca="1">'SUBSCRIBER BASE'!AS28*'MVLP INPUT'!$G37</f>
        <v>0</v>
      </c>
      <c r="AS23" s="491">
        <f ca="1">'SUBSCRIBER BASE'!AT28*'MVLP INPUT'!$G37</f>
        <v>0</v>
      </c>
      <c r="AT23" s="491">
        <f ca="1">'SUBSCRIBER BASE'!AU28*'MVLP INPUT'!$G37</f>
        <v>0</v>
      </c>
      <c r="AU23" s="491">
        <f ca="1">'SUBSCRIBER BASE'!AV28*'MVLP INPUT'!$G37</f>
        <v>0</v>
      </c>
      <c r="AV23" s="491">
        <f ca="1">'SUBSCRIBER BASE'!AW28*'MVLP INPUT'!$G37</f>
        <v>0</v>
      </c>
      <c r="AW23" s="491">
        <f ca="1">'SUBSCRIBER BASE'!AX28*'MVLP INPUT'!$G37</f>
        <v>0</v>
      </c>
      <c r="AX23" s="491">
        <f ca="1">'SUBSCRIBER BASE'!AY28*'MVLP INPUT'!$G37</f>
        <v>0</v>
      </c>
      <c r="AY23" s="491">
        <f ca="1">'SUBSCRIBER BASE'!AZ28*'MVLP INPUT'!$G37</f>
        <v>0</v>
      </c>
      <c r="AZ23" s="491">
        <f ca="1">'SUBSCRIBER BASE'!BA28*'MVLP INPUT'!$G37</f>
        <v>0</v>
      </c>
      <c r="BA23" s="491">
        <f ca="1">'SUBSCRIBER BASE'!BB28*'MVLP INPUT'!$G37</f>
        <v>0</v>
      </c>
      <c r="BB23" s="491">
        <f ca="1">'SUBSCRIBER BASE'!BC28*'MVLP INPUT'!$G37</f>
        <v>0</v>
      </c>
      <c r="BC23" s="491">
        <f ca="1">'SUBSCRIBER BASE'!BD28*'MVLP INPUT'!$G37</f>
        <v>0</v>
      </c>
      <c r="BD23" s="491">
        <f ca="1">'SUBSCRIBER BASE'!BE28*'MVLP INPUT'!$G37</f>
        <v>0</v>
      </c>
      <c r="BE23" s="491">
        <f ca="1">'SUBSCRIBER BASE'!BF28*'MVLP INPUT'!$G37</f>
        <v>0</v>
      </c>
      <c r="BF23" s="491">
        <f ca="1">'SUBSCRIBER BASE'!BG28*'MVLP INPUT'!$G37</f>
        <v>0</v>
      </c>
      <c r="BG23" s="491">
        <f ca="1">'SUBSCRIBER BASE'!BH28*'MVLP INPUT'!$G37</f>
        <v>0</v>
      </c>
      <c r="BH23" s="491">
        <f ca="1">'SUBSCRIBER BASE'!BI28*'MVLP INPUT'!$G37</f>
        <v>0</v>
      </c>
      <c r="BI23" s="491">
        <f ca="1">'SUBSCRIBER BASE'!BJ28*'MVLP INPUT'!$G37</f>
        <v>0</v>
      </c>
      <c r="BJ23" s="491">
        <f ca="1">'SUBSCRIBER BASE'!BK28*'MVLP INPUT'!$G37</f>
        <v>0</v>
      </c>
      <c r="BK23" s="491">
        <f ca="1">'SUBSCRIBER BASE'!BL28*'MVLP INPUT'!$G37</f>
        <v>0</v>
      </c>
      <c r="BL23" s="491">
        <f ca="1">'SUBSCRIBER BASE'!BM28*'MVLP INPUT'!$G37</f>
        <v>0</v>
      </c>
      <c r="BM23" s="491">
        <f ca="1">'SUBSCRIBER BASE'!BN28*'MVLP INPUT'!$G37</f>
        <v>0</v>
      </c>
      <c r="BN23" s="491">
        <f ca="1">'SUBSCRIBER BASE'!BO28*'MVLP INPUT'!$G37</f>
        <v>0</v>
      </c>
      <c r="BO23" s="491">
        <f ca="1">'SUBSCRIBER BASE'!BP28*'MVLP INPUT'!$G37</f>
        <v>0</v>
      </c>
      <c r="BP23" s="491">
        <f ca="1">'SUBSCRIBER BASE'!BQ28*'MVLP INPUT'!$G37</f>
        <v>0</v>
      </c>
      <c r="BQ23" s="491">
        <f ca="1">'SUBSCRIBER BASE'!BR28*'MVLP INPUT'!$G37</f>
        <v>0</v>
      </c>
      <c r="BR23" s="491">
        <f ca="1">'SUBSCRIBER BASE'!BS28*'MVLP INPUT'!$G37</f>
        <v>0</v>
      </c>
    </row>
    <row r="24" spans="2:70" ht="25" customHeight="1" outlineLevel="1">
      <c r="B24" s="168" t="str">
        <f t="shared" ref="B24:B28" si="4">B13</f>
        <v>MVLP5</v>
      </c>
      <c r="C24" s="491">
        <f>'SUBSCRIBER BASE'!C29*'MVLP INPUT'!$F38</f>
        <v>0</v>
      </c>
      <c r="D24" s="491">
        <f>'SUBSCRIBER BASE'!D29*'MVLP INPUT'!$F38</f>
        <v>0</v>
      </c>
      <c r="E24" s="491">
        <f>'SUBSCRIBER BASE'!E29*'MVLP INPUT'!$F38</f>
        <v>0</v>
      </c>
      <c r="F24" s="491">
        <f>'SUBSCRIBER BASE'!F29*'MVLP INPUT'!$F38</f>
        <v>0</v>
      </c>
      <c r="G24" s="491">
        <f>'SUBSCRIBER BASE'!G29*'MVLP INPUT'!$F38</f>
        <v>0</v>
      </c>
      <c r="H24" s="491">
        <f>'SUBSCRIBER BASE'!H29*'MVLP INPUT'!$F38</f>
        <v>0</v>
      </c>
      <c r="I24" s="491">
        <f>'SUBSCRIBER BASE'!I29*'MVLP INPUT'!$F38</f>
        <v>0</v>
      </c>
      <c r="J24" s="491">
        <f>'SUBSCRIBER BASE'!J29*'MVLP INPUT'!$F38</f>
        <v>0</v>
      </c>
      <c r="K24" s="491">
        <f ca="1">'SUBSCRIBER BASE'!L29*'MVLP INPUT'!$G38</f>
        <v>0</v>
      </c>
      <c r="L24" s="491">
        <f ca="1">'SUBSCRIBER BASE'!M29*'MVLP INPUT'!$G38</f>
        <v>0</v>
      </c>
      <c r="M24" s="491">
        <f ca="1">'SUBSCRIBER BASE'!N29*'MVLP INPUT'!$G38</f>
        <v>0</v>
      </c>
      <c r="N24" s="491">
        <f ca="1">'SUBSCRIBER BASE'!O29*'MVLP INPUT'!$G38</f>
        <v>0</v>
      </c>
      <c r="O24" s="491">
        <f ca="1">'SUBSCRIBER BASE'!P29*'MVLP INPUT'!$G38</f>
        <v>0</v>
      </c>
      <c r="P24" s="491">
        <f ca="1">'SUBSCRIBER BASE'!Q29*'MVLP INPUT'!$G38</f>
        <v>0</v>
      </c>
      <c r="Q24" s="491">
        <f ca="1">'SUBSCRIBER BASE'!R29*'MVLP INPUT'!$G38</f>
        <v>0</v>
      </c>
      <c r="R24" s="491">
        <f ca="1">'SUBSCRIBER BASE'!S29*'MVLP INPUT'!$G38</f>
        <v>0</v>
      </c>
      <c r="S24" s="491">
        <f ca="1">'SUBSCRIBER BASE'!T29*'MVLP INPUT'!$G38</f>
        <v>0</v>
      </c>
      <c r="T24" s="491">
        <f ca="1">'SUBSCRIBER BASE'!U29*'MVLP INPUT'!$G38</f>
        <v>0</v>
      </c>
      <c r="U24" s="491">
        <f ca="1">'SUBSCRIBER BASE'!V29*'MVLP INPUT'!$G38</f>
        <v>0</v>
      </c>
      <c r="V24" s="491">
        <f ca="1">'SUBSCRIBER BASE'!W29*'MVLP INPUT'!$G38</f>
        <v>0</v>
      </c>
      <c r="W24" s="491">
        <f ca="1">'SUBSCRIBER BASE'!X29*'MVLP INPUT'!$G38</f>
        <v>0</v>
      </c>
      <c r="X24" s="491">
        <f ca="1">'SUBSCRIBER BASE'!Y29*'MVLP INPUT'!$G38</f>
        <v>0</v>
      </c>
      <c r="Y24" s="491">
        <f ca="1">'SUBSCRIBER BASE'!Z29*'MVLP INPUT'!$G38</f>
        <v>0</v>
      </c>
      <c r="Z24" s="491">
        <f ca="1">'SUBSCRIBER BASE'!AA29*'MVLP INPUT'!$G38</f>
        <v>0</v>
      </c>
      <c r="AA24" s="491">
        <f ca="1">'SUBSCRIBER BASE'!AB29*'MVLP INPUT'!$G38</f>
        <v>0</v>
      </c>
      <c r="AB24" s="491">
        <f ca="1">'SUBSCRIBER BASE'!AC29*'MVLP INPUT'!$G38</f>
        <v>0</v>
      </c>
      <c r="AC24" s="491">
        <f ca="1">'SUBSCRIBER BASE'!AD29*'MVLP INPUT'!$G38</f>
        <v>0</v>
      </c>
      <c r="AD24" s="491">
        <f ca="1">'SUBSCRIBER BASE'!AE29*'MVLP INPUT'!$G38</f>
        <v>0</v>
      </c>
      <c r="AE24" s="491">
        <f ca="1">'SUBSCRIBER BASE'!AF29*'MVLP INPUT'!$G38</f>
        <v>0</v>
      </c>
      <c r="AF24" s="491">
        <f ca="1">'SUBSCRIBER BASE'!AG29*'MVLP INPUT'!$G38</f>
        <v>0</v>
      </c>
      <c r="AG24" s="491">
        <f ca="1">'SUBSCRIBER BASE'!AH29*'MVLP INPUT'!$G38</f>
        <v>0</v>
      </c>
      <c r="AH24" s="491">
        <f ca="1">'SUBSCRIBER BASE'!AI29*'MVLP INPUT'!$G38</f>
        <v>0</v>
      </c>
      <c r="AI24" s="491">
        <f ca="1">'SUBSCRIBER BASE'!AJ29*'MVLP INPUT'!$G38</f>
        <v>0</v>
      </c>
      <c r="AJ24" s="491">
        <f ca="1">'SUBSCRIBER BASE'!AK29*'MVLP INPUT'!$G38</f>
        <v>0</v>
      </c>
      <c r="AK24" s="491">
        <f ca="1">'SUBSCRIBER BASE'!AL29*'MVLP INPUT'!$G38</f>
        <v>0</v>
      </c>
      <c r="AL24" s="491">
        <f ca="1">'SUBSCRIBER BASE'!AM29*'MVLP INPUT'!$G38</f>
        <v>0</v>
      </c>
      <c r="AM24" s="491">
        <f ca="1">'SUBSCRIBER BASE'!AN29*'MVLP INPUT'!$G38</f>
        <v>0</v>
      </c>
      <c r="AN24" s="491">
        <f ca="1">'SUBSCRIBER BASE'!AO29*'MVLP INPUT'!$G38</f>
        <v>0</v>
      </c>
      <c r="AO24" s="491">
        <f ca="1">'SUBSCRIBER BASE'!AP29*'MVLP INPUT'!$G38</f>
        <v>0</v>
      </c>
      <c r="AP24" s="491">
        <f ca="1">'SUBSCRIBER BASE'!AQ29*'MVLP INPUT'!$G38</f>
        <v>0</v>
      </c>
      <c r="AQ24" s="491">
        <f ca="1">'SUBSCRIBER BASE'!AR29*'MVLP INPUT'!$G38</f>
        <v>0</v>
      </c>
      <c r="AR24" s="491">
        <f ca="1">'SUBSCRIBER BASE'!AS29*'MVLP INPUT'!$G38</f>
        <v>0</v>
      </c>
      <c r="AS24" s="491">
        <f ca="1">'SUBSCRIBER BASE'!AT29*'MVLP INPUT'!$G38</f>
        <v>0</v>
      </c>
      <c r="AT24" s="491">
        <f ca="1">'SUBSCRIBER BASE'!AU29*'MVLP INPUT'!$G38</f>
        <v>0</v>
      </c>
      <c r="AU24" s="491">
        <f ca="1">'SUBSCRIBER BASE'!AV29*'MVLP INPUT'!$G38</f>
        <v>0</v>
      </c>
      <c r="AV24" s="491">
        <f ca="1">'SUBSCRIBER BASE'!AW29*'MVLP INPUT'!$G38</f>
        <v>0</v>
      </c>
      <c r="AW24" s="491">
        <f ca="1">'SUBSCRIBER BASE'!AX29*'MVLP INPUT'!$G38</f>
        <v>0</v>
      </c>
      <c r="AX24" s="491">
        <f ca="1">'SUBSCRIBER BASE'!AY29*'MVLP INPUT'!$G38</f>
        <v>0</v>
      </c>
      <c r="AY24" s="491">
        <f ca="1">'SUBSCRIBER BASE'!AZ29*'MVLP INPUT'!$G38</f>
        <v>0</v>
      </c>
      <c r="AZ24" s="491">
        <f ca="1">'SUBSCRIBER BASE'!BA29*'MVLP INPUT'!$G38</f>
        <v>0</v>
      </c>
      <c r="BA24" s="491">
        <f ca="1">'SUBSCRIBER BASE'!BB29*'MVLP INPUT'!$G38</f>
        <v>0</v>
      </c>
      <c r="BB24" s="491">
        <f ca="1">'SUBSCRIBER BASE'!BC29*'MVLP INPUT'!$G38</f>
        <v>0</v>
      </c>
      <c r="BC24" s="491">
        <f ca="1">'SUBSCRIBER BASE'!BD29*'MVLP INPUT'!$G38</f>
        <v>0</v>
      </c>
      <c r="BD24" s="491">
        <f ca="1">'SUBSCRIBER BASE'!BE29*'MVLP INPUT'!$G38</f>
        <v>0</v>
      </c>
      <c r="BE24" s="491">
        <f ca="1">'SUBSCRIBER BASE'!BF29*'MVLP INPUT'!$G38</f>
        <v>0</v>
      </c>
      <c r="BF24" s="491">
        <f ca="1">'SUBSCRIBER BASE'!BG29*'MVLP INPUT'!$G38</f>
        <v>0</v>
      </c>
      <c r="BG24" s="491">
        <f ca="1">'SUBSCRIBER BASE'!BH29*'MVLP INPUT'!$G38</f>
        <v>0</v>
      </c>
      <c r="BH24" s="491">
        <f ca="1">'SUBSCRIBER BASE'!BI29*'MVLP INPUT'!$G38</f>
        <v>0</v>
      </c>
      <c r="BI24" s="491">
        <f ca="1">'SUBSCRIBER BASE'!BJ29*'MVLP INPUT'!$G38</f>
        <v>0</v>
      </c>
      <c r="BJ24" s="491">
        <f ca="1">'SUBSCRIBER BASE'!BK29*'MVLP INPUT'!$G38</f>
        <v>0</v>
      </c>
      <c r="BK24" s="491">
        <f ca="1">'SUBSCRIBER BASE'!BL29*'MVLP INPUT'!$G38</f>
        <v>0</v>
      </c>
      <c r="BL24" s="491">
        <f ca="1">'SUBSCRIBER BASE'!BM29*'MVLP INPUT'!$G38</f>
        <v>0</v>
      </c>
      <c r="BM24" s="491">
        <f ca="1">'SUBSCRIBER BASE'!BN29*'MVLP INPUT'!$G38</f>
        <v>0</v>
      </c>
      <c r="BN24" s="491">
        <f ca="1">'SUBSCRIBER BASE'!BO29*'MVLP INPUT'!$G38</f>
        <v>0</v>
      </c>
      <c r="BO24" s="491">
        <f ca="1">'SUBSCRIBER BASE'!BP29*'MVLP INPUT'!$G38</f>
        <v>0</v>
      </c>
      <c r="BP24" s="491">
        <f ca="1">'SUBSCRIBER BASE'!BQ29*'MVLP INPUT'!$G38</f>
        <v>0</v>
      </c>
      <c r="BQ24" s="491">
        <f ca="1">'SUBSCRIBER BASE'!BR29*'MVLP INPUT'!$G38</f>
        <v>0</v>
      </c>
      <c r="BR24" s="491">
        <f ca="1">'SUBSCRIBER BASE'!BS29*'MVLP INPUT'!$G38</f>
        <v>0</v>
      </c>
    </row>
    <row r="25" spans="2:70" ht="25" customHeight="1" outlineLevel="1">
      <c r="B25" s="168" t="str">
        <f t="shared" si="4"/>
        <v>MVLP6</v>
      </c>
      <c r="C25" s="491">
        <f>'SUBSCRIBER BASE'!C30*'MVLP INPUT'!$F39</f>
        <v>0</v>
      </c>
      <c r="D25" s="491">
        <f>'SUBSCRIBER BASE'!D30*'MVLP INPUT'!$F39</f>
        <v>0</v>
      </c>
      <c r="E25" s="491">
        <f>'SUBSCRIBER BASE'!E30*'MVLP INPUT'!$F39</f>
        <v>0</v>
      </c>
      <c r="F25" s="491">
        <f>'SUBSCRIBER BASE'!F30*'MVLP INPUT'!$F39</f>
        <v>0</v>
      </c>
      <c r="G25" s="491">
        <f>'SUBSCRIBER BASE'!G30*'MVLP INPUT'!$F39</f>
        <v>0</v>
      </c>
      <c r="H25" s="491">
        <f>'SUBSCRIBER BASE'!H30*'MVLP INPUT'!$F39</f>
        <v>0</v>
      </c>
      <c r="I25" s="491">
        <f>'SUBSCRIBER BASE'!I30*'MVLP INPUT'!$F39</f>
        <v>0</v>
      </c>
      <c r="J25" s="491">
        <f>'SUBSCRIBER BASE'!J30*'MVLP INPUT'!$F39</f>
        <v>0</v>
      </c>
      <c r="K25" s="491">
        <f ca="1">'SUBSCRIBER BASE'!L30*'MVLP INPUT'!$G39</f>
        <v>0</v>
      </c>
      <c r="L25" s="491">
        <f ca="1">'SUBSCRIBER BASE'!M30*'MVLP INPUT'!$G39</f>
        <v>0</v>
      </c>
      <c r="M25" s="491">
        <f ca="1">'SUBSCRIBER BASE'!N30*'MVLP INPUT'!$G39</f>
        <v>0</v>
      </c>
      <c r="N25" s="491">
        <f ca="1">'SUBSCRIBER BASE'!O30*'MVLP INPUT'!$G39</f>
        <v>0</v>
      </c>
      <c r="O25" s="491">
        <f ca="1">'SUBSCRIBER BASE'!P30*'MVLP INPUT'!$G39</f>
        <v>0</v>
      </c>
      <c r="P25" s="491">
        <f ca="1">'SUBSCRIBER BASE'!Q30*'MVLP INPUT'!$G39</f>
        <v>0</v>
      </c>
      <c r="Q25" s="491">
        <f ca="1">'SUBSCRIBER BASE'!R30*'MVLP INPUT'!$G39</f>
        <v>0</v>
      </c>
      <c r="R25" s="491">
        <f ca="1">'SUBSCRIBER BASE'!S30*'MVLP INPUT'!$G39</f>
        <v>0</v>
      </c>
      <c r="S25" s="491">
        <f ca="1">'SUBSCRIBER BASE'!T30*'MVLP INPUT'!$G39</f>
        <v>0</v>
      </c>
      <c r="T25" s="491">
        <f ca="1">'SUBSCRIBER BASE'!U30*'MVLP INPUT'!$G39</f>
        <v>0</v>
      </c>
      <c r="U25" s="491">
        <f ca="1">'SUBSCRIBER BASE'!V30*'MVLP INPUT'!$G39</f>
        <v>0</v>
      </c>
      <c r="V25" s="491">
        <f ca="1">'SUBSCRIBER BASE'!W30*'MVLP INPUT'!$G39</f>
        <v>0</v>
      </c>
      <c r="W25" s="491">
        <f ca="1">'SUBSCRIBER BASE'!X30*'MVLP INPUT'!$G39</f>
        <v>0</v>
      </c>
      <c r="X25" s="491">
        <f ca="1">'SUBSCRIBER BASE'!Y30*'MVLP INPUT'!$G39</f>
        <v>0</v>
      </c>
      <c r="Y25" s="491">
        <f ca="1">'SUBSCRIBER BASE'!Z30*'MVLP INPUT'!$G39</f>
        <v>0</v>
      </c>
      <c r="Z25" s="491">
        <f ca="1">'SUBSCRIBER BASE'!AA30*'MVLP INPUT'!$G39</f>
        <v>0</v>
      </c>
      <c r="AA25" s="491">
        <f ca="1">'SUBSCRIBER BASE'!AB30*'MVLP INPUT'!$G39</f>
        <v>0</v>
      </c>
      <c r="AB25" s="491">
        <f ca="1">'SUBSCRIBER BASE'!AC30*'MVLP INPUT'!$G39</f>
        <v>0</v>
      </c>
      <c r="AC25" s="491">
        <f ca="1">'SUBSCRIBER BASE'!AD30*'MVLP INPUT'!$G39</f>
        <v>0</v>
      </c>
      <c r="AD25" s="491">
        <f ca="1">'SUBSCRIBER BASE'!AE30*'MVLP INPUT'!$G39</f>
        <v>0</v>
      </c>
      <c r="AE25" s="491">
        <f ca="1">'SUBSCRIBER BASE'!AF30*'MVLP INPUT'!$G39</f>
        <v>0</v>
      </c>
      <c r="AF25" s="491">
        <f ca="1">'SUBSCRIBER BASE'!AG30*'MVLP INPUT'!$G39</f>
        <v>0</v>
      </c>
      <c r="AG25" s="491">
        <f ca="1">'SUBSCRIBER BASE'!AH30*'MVLP INPUT'!$G39</f>
        <v>0</v>
      </c>
      <c r="AH25" s="491">
        <f ca="1">'SUBSCRIBER BASE'!AI30*'MVLP INPUT'!$G39</f>
        <v>0</v>
      </c>
      <c r="AI25" s="491">
        <f ca="1">'SUBSCRIBER BASE'!AJ30*'MVLP INPUT'!$G39</f>
        <v>0</v>
      </c>
      <c r="AJ25" s="491">
        <f ca="1">'SUBSCRIBER BASE'!AK30*'MVLP INPUT'!$G39</f>
        <v>0</v>
      </c>
      <c r="AK25" s="491">
        <f ca="1">'SUBSCRIBER BASE'!AL30*'MVLP INPUT'!$G39</f>
        <v>0</v>
      </c>
      <c r="AL25" s="491">
        <f ca="1">'SUBSCRIBER BASE'!AM30*'MVLP INPUT'!$G39</f>
        <v>0</v>
      </c>
      <c r="AM25" s="491">
        <f ca="1">'SUBSCRIBER BASE'!AN30*'MVLP INPUT'!$G39</f>
        <v>0</v>
      </c>
      <c r="AN25" s="491">
        <f ca="1">'SUBSCRIBER BASE'!AO30*'MVLP INPUT'!$G39</f>
        <v>0</v>
      </c>
      <c r="AO25" s="491">
        <f ca="1">'SUBSCRIBER BASE'!AP30*'MVLP INPUT'!$G39</f>
        <v>0</v>
      </c>
      <c r="AP25" s="491">
        <f ca="1">'SUBSCRIBER BASE'!AQ30*'MVLP INPUT'!$G39</f>
        <v>0</v>
      </c>
      <c r="AQ25" s="491">
        <f ca="1">'SUBSCRIBER BASE'!AR30*'MVLP INPUT'!$G39</f>
        <v>0</v>
      </c>
      <c r="AR25" s="491">
        <f ca="1">'SUBSCRIBER BASE'!AS30*'MVLP INPUT'!$G39</f>
        <v>0</v>
      </c>
      <c r="AS25" s="491">
        <f ca="1">'SUBSCRIBER BASE'!AT30*'MVLP INPUT'!$G39</f>
        <v>0</v>
      </c>
      <c r="AT25" s="491">
        <f ca="1">'SUBSCRIBER BASE'!AU30*'MVLP INPUT'!$G39</f>
        <v>0</v>
      </c>
      <c r="AU25" s="491">
        <f ca="1">'SUBSCRIBER BASE'!AV30*'MVLP INPUT'!$G39</f>
        <v>0</v>
      </c>
      <c r="AV25" s="491">
        <f ca="1">'SUBSCRIBER BASE'!AW30*'MVLP INPUT'!$G39</f>
        <v>0</v>
      </c>
      <c r="AW25" s="491">
        <f ca="1">'SUBSCRIBER BASE'!AX30*'MVLP INPUT'!$G39</f>
        <v>0</v>
      </c>
      <c r="AX25" s="491">
        <f ca="1">'SUBSCRIBER BASE'!AY30*'MVLP INPUT'!$G39</f>
        <v>0</v>
      </c>
      <c r="AY25" s="491">
        <f ca="1">'SUBSCRIBER BASE'!AZ30*'MVLP INPUT'!$G39</f>
        <v>0</v>
      </c>
      <c r="AZ25" s="491">
        <f ca="1">'SUBSCRIBER BASE'!BA30*'MVLP INPUT'!$G39</f>
        <v>0</v>
      </c>
      <c r="BA25" s="491">
        <f ca="1">'SUBSCRIBER BASE'!BB30*'MVLP INPUT'!$G39</f>
        <v>0</v>
      </c>
      <c r="BB25" s="491">
        <f ca="1">'SUBSCRIBER BASE'!BC30*'MVLP INPUT'!$G39</f>
        <v>0</v>
      </c>
      <c r="BC25" s="491">
        <f ca="1">'SUBSCRIBER BASE'!BD30*'MVLP INPUT'!$G39</f>
        <v>0</v>
      </c>
      <c r="BD25" s="491">
        <f ca="1">'SUBSCRIBER BASE'!BE30*'MVLP INPUT'!$G39</f>
        <v>0</v>
      </c>
      <c r="BE25" s="491">
        <f ca="1">'SUBSCRIBER BASE'!BF30*'MVLP INPUT'!$G39</f>
        <v>0</v>
      </c>
      <c r="BF25" s="491">
        <f ca="1">'SUBSCRIBER BASE'!BG30*'MVLP INPUT'!$G39</f>
        <v>0</v>
      </c>
      <c r="BG25" s="491">
        <f ca="1">'SUBSCRIBER BASE'!BH30*'MVLP INPUT'!$G39</f>
        <v>0</v>
      </c>
      <c r="BH25" s="491">
        <f ca="1">'SUBSCRIBER BASE'!BI30*'MVLP INPUT'!$G39</f>
        <v>0</v>
      </c>
      <c r="BI25" s="491">
        <f ca="1">'SUBSCRIBER BASE'!BJ30*'MVLP INPUT'!$G39</f>
        <v>0</v>
      </c>
      <c r="BJ25" s="491">
        <f ca="1">'SUBSCRIBER BASE'!BK30*'MVLP INPUT'!$G39</f>
        <v>0</v>
      </c>
      <c r="BK25" s="491">
        <f ca="1">'SUBSCRIBER BASE'!BL30*'MVLP INPUT'!$G39</f>
        <v>0</v>
      </c>
      <c r="BL25" s="491">
        <f ca="1">'SUBSCRIBER BASE'!BM30*'MVLP INPUT'!$G39</f>
        <v>0</v>
      </c>
      <c r="BM25" s="491">
        <f ca="1">'SUBSCRIBER BASE'!BN30*'MVLP INPUT'!$G39</f>
        <v>0</v>
      </c>
      <c r="BN25" s="491">
        <f ca="1">'SUBSCRIBER BASE'!BO30*'MVLP INPUT'!$G39</f>
        <v>0</v>
      </c>
      <c r="BO25" s="491">
        <f ca="1">'SUBSCRIBER BASE'!BP30*'MVLP INPUT'!$G39</f>
        <v>0</v>
      </c>
      <c r="BP25" s="491">
        <f ca="1">'SUBSCRIBER BASE'!BQ30*'MVLP INPUT'!$G39</f>
        <v>0</v>
      </c>
      <c r="BQ25" s="491">
        <f ca="1">'SUBSCRIBER BASE'!BR30*'MVLP INPUT'!$G39</f>
        <v>0</v>
      </c>
      <c r="BR25" s="491">
        <f ca="1">'SUBSCRIBER BASE'!BS30*'MVLP INPUT'!$G39</f>
        <v>0</v>
      </c>
    </row>
    <row r="26" spans="2:70" ht="25" customHeight="1" outlineLevel="1">
      <c r="B26" s="168" t="str">
        <f t="shared" si="4"/>
        <v>200 MB</v>
      </c>
      <c r="C26" s="491">
        <f>'SUBSCRIBER BASE'!C31*'MVLP INPUT'!$F40</f>
        <v>0</v>
      </c>
      <c r="D26" s="491">
        <f>'SUBSCRIBER BASE'!D31*'MVLP INPUT'!$F40</f>
        <v>0</v>
      </c>
      <c r="E26" s="491">
        <f>'SUBSCRIBER BASE'!E31*'MVLP INPUT'!$F40</f>
        <v>0</v>
      </c>
      <c r="F26" s="491">
        <f>'SUBSCRIBER BASE'!F31*'MVLP INPUT'!$F40</f>
        <v>0</v>
      </c>
      <c r="G26" s="491">
        <f>'SUBSCRIBER BASE'!G31*'MVLP INPUT'!$F40</f>
        <v>0</v>
      </c>
      <c r="H26" s="491">
        <f>'SUBSCRIBER BASE'!H31*'MVLP INPUT'!$F40</f>
        <v>0</v>
      </c>
      <c r="I26" s="491">
        <f>'SUBSCRIBER BASE'!I31*'MVLP INPUT'!$F40</f>
        <v>0</v>
      </c>
      <c r="J26" s="491">
        <f>'SUBSCRIBER BASE'!J31*'MVLP INPUT'!$F40</f>
        <v>0</v>
      </c>
      <c r="K26" s="491">
        <f ca="1">'SUBSCRIBER BASE'!L31*'MVLP INPUT'!$G40</f>
        <v>0</v>
      </c>
      <c r="L26" s="491">
        <f ca="1">'SUBSCRIBER BASE'!M31*'MVLP INPUT'!$G40</f>
        <v>0</v>
      </c>
      <c r="M26" s="491">
        <f ca="1">'SUBSCRIBER BASE'!N31*'MVLP INPUT'!$G40</f>
        <v>0</v>
      </c>
      <c r="N26" s="491">
        <f ca="1">'SUBSCRIBER BASE'!O31*'MVLP INPUT'!$G40</f>
        <v>0</v>
      </c>
      <c r="O26" s="491">
        <f ca="1">'SUBSCRIBER BASE'!P31*'MVLP INPUT'!$G40</f>
        <v>0</v>
      </c>
      <c r="P26" s="491">
        <f ca="1">'SUBSCRIBER BASE'!Q31*'MVLP INPUT'!$G40</f>
        <v>0</v>
      </c>
      <c r="Q26" s="491">
        <f ca="1">'SUBSCRIBER BASE'!R31*'MVLP INPUT'!$G40</f>
        <v>0</v>
      </c>
      <c r="R26" s="491">
        <f ca="1">'SUBSCRIBER BASE'!S31*'MVLP INPUT'!$G40</f>
        <v>0</v>
      </c>
      <c r="S26" s="491">
        <f ca="1">'SUBSCRIBER BASE'!T31*'MVLP INPUT'!$G40</f>
        <v>0</v>
      </c>
      <c r="T26" s="491">
        <f ca="1">'SUBSCRIBER BASE'!U31*'MVLP INPUT'!$G40</f>
        <v>0</v>
      </c>
      <c r="U26" s="491">
        <f ca="1">'SUBSCRIBER BASE'!V31*'MVLP INPUT'!$G40</f>
        <v>0</v>
      </c>
      <c r="V26" s="491">
        <f ca="1">'SUBSCRIBER BASE'!W31*'MVLP INPUT'!$G40</f>
        <v>0</v>
      </c>
      <c r="W26" s="491">
        <f ca="1">'SUBSCRIBER BASE'!X31*'MVLP INPUT'!$G40</f>
        <v>0</v>
      </c>
      <c r="X26" s="491">
        <f ca="1">'SUBSCRIBER BASE'!Y31*'MVLP INPUT'!$G40</f>
        <v>0</v>
      </c>
      <c r="Y26" s="491">
        <f ca="1">'SUBSCRIBER BASE'!Z31*'MVLP INPUT'!$G40</f>
        <v>0</v>
      </c>
      <c r="Z26" s="491">
        <f ca="1">'SUBSCRIBER BASE'!AA31*'MVLP INPUT'!$G40</f>
        <v>0</v>
      </c>
      <c r="AA26" s="491">
        <f ca="1">'SUBSCRIBER BASE'!AB31*'MVLP INPUT'!$G40</f>
        <v>0</v>
      </c>
      <c r="AB26" s="491">
        <f ca="1">'SUBSCRIBER BASE'!AC31*'MVLP INPUT'!$G40</f>
        <v>0</v>
      </c>
      <c r="AC26" s="491">
        <f ca="1">'SUBSCRIBER BASE'!AD31*'MVLP INPUT'!$G40</f>
        <v>0</v>
      </c>
      <c r="AD26" s="491">
        <f ca="1">'SUBSCRIBER BASE'!AE31*'MVLP INPUT'!$G40</f>
        <v>0</v>
      </c>
      <c r="AE26" s="491">
        <f ca="1">'SUBSCRIBER BASE'!AF31*'MVLP INPUT'!$G40</f>
        <v>0</v>
      </c>
      <c r="AF26" s="491">
        <f ca="1">'SUBSCRIBER BASE'!AG31*'MVLP INPUT'!$G40</f>
        <v>0</v>
      </c>
      <c r="AG26" s="491">
        <f ca="1">'SUBSCRIBER BASE'!AH31*'MVLP INPUT'!$G40</f>
        <v>0</v>
      </c>
      <c r="AH26" s="491">
        <f ca="1">'SUBSCRIBER BASE'!AI31*'MVLP INPUT'!$G40</f>
        <v>0</v>
      </c>
      <c r="AI26" s="491">
        <f ca="1">'SUBSCRIBER BASE'!AJ31*'MVLP INPUT'!$G40</f>
        <v>0</v>
      </c>
      <c r="AJ26" s="491">
        <f ca="1">'SUBSCRIBER BASE'!AK31*'MVLP INPUT'!$G40</f>
        <v>0</v>
      </c>
      <c r="AK26" s="491">
        <f ca="1">'SUBSCRIBER BASE'!AL31*'MVLP INPUT'!$G40</f>
        <v>0</v>
      </c>
      <c r="AL26" s="491">
        <f ca="1">'SUBSCRIBER BASE'!AM31*'MVLP INPUT'!$G40</f>
        <v>0</v>
      </c>
      <c r="AM26" s="491">
        <f ca="1">'SUBSCRIBER BASE'!AN31*'MVLP INPUT'!$G40</f>
        <v>0</v>
      </c>
      <c r="AN26" s="491">
        <f ca="1">'SUBSCRIBER BASE'!AO31*'MVLP INPUT'!$G40</f>
        <v>0</v>
      </c>
      <c r="AO26" s="491">
        <f ca="1">'SUBSCRIBER BASE'!AP31*'MVLP INPUT'!$G40</f>
        <v>0</v>
      </c>
      <c r="AP26" s="491">
        <f ca="1">'SUBSCRIBER BASE'!AQ31*'MVLP INPUT'!$G40</f>
        <v>0</v>
      </c>
      <c r="AQ26" s="491">
        <f ca="1">'SUBSCRIBER BASE'!AR31*'MVLP INPUT'!$G40</f>
        <v>0</v>
      </c>
      <c r="AR26" s="491">
        <f ca="1">'SUBSCRIBER BASE'!AS31*'MVLP INPUT'!$G40</f>
        <v>0</v>
      </c>
      <c r="AS26" s="491">
        <f ca="1">'SUBSCRIBER BASE'!AT31*'MVLP INPUT'!$G40</f>
        <v>0</v>
      </c>
      <c r="AT26" s="491">
        <f ca="1">'SUBSCRIBER BASE'!AU31*'MVLP INPUT'!$G40</f>
        <v>0</v>
      </c>
      <c r="AU26" s="491">
        <f ca="1">'SUBSCRIBER BASE'!AV31*'MVLP INPUT'!$G40</f>
        <v>0</v>
      </c>
      <c r="AV26" s="491">
        <f ca="1">'SUBSCRIBER BASE'!AW31*'MVLP INPUT'!$G40</f>
        <v>0</v>
      </c>
      <c r="AW26" s="491">
        <f ca="1">'SUBSCRIBER BASE'!AX31*'MVLP INPUT'!$G40</f>
        <v>0</v>
      </c>
      <c r="AX26" s="491">
        <f ca="1">'SUBSCRIBER BASE'!AY31*'MVLP INPUT'!$G40</f>
        <v>0</v>
      </c>
      <c r="AY26" s="491">
        <f ca="1">'SUBSCRIBER BASE'!AZ31*'MVLP INPUT'!$G40</f>
        <v>0</v>
      </c>
      <c r="AZ26" s="491">
        <f ca="1">'SUBSCRIBER BASE'!BA31*'MVLP INPUT'!$G40</f>
        <v>0</v>
      </c>
      <c r="BA26" s="491">
        <f ca="1">'SUBSCRIBER BASE'!BB31*'MVLP INPUT'!$G40</f>
        <v>0</v>
      </c>
      <c r="BB26" s="491">
        <f ca="1">'SUBSCRIBER BASE'!BC31*'MVLP INPUT'!$G40</f>
        <v>0</v>
      </c>
      <c r="BC26" s="491">
        <f ca="1">'SUBSCRIBER BASE'!BD31*'MVLP INPUT'!$G40</f>
        <v>0</v>
      </c>
      <c r="BD26" s="491">
        <f ca="1">'SUBSCRIBER BASE'!BE31*'MVLP INPUT'!$G40</f>
        <v>0</v>
      </c>
      <c r="BE26" s="491">
        <f ca="1">'SUBSCRIBER BASE'!BF31*'MVLP INPUT'!$G40</f>
        <v>0</v>
      </c>
      <c r="BF26" s="491">
        <f ca="1">'SUBSCRIBER BASE'!BG31*'MVLP INPUT'!$G40</f>
        <v>0</v>
      </c>
      <c r="BG26" s="491">
        <f ca="1">'SUBSCRIBER BASE'!BH31*'MVLP INPUT'!$G40</f>
        <v>0</v>
      </c>
      <c r="BH26" s="491">
        <f ca="1">'SUBSCRIBER BASE'!BI31*'MVLP INPUT'!$G40</f>
        <v>0</v>
      </c>
      <c r="BI26" s="491">
        <f ca="1">'SUBSCRIBER BASE'!BJ31*'MVLP INPUT'!$G40</f>
        <v>0</v>
      </c>
      <c r="BJ26" s="491">
        <f ca="1">'SUBSCRIBER BASE'!BK31*'MVLP INPUT'!$G40</f>
        <v>0</v>
      </c>
      <c r="BK26" s="491">
        <f ca="1">'SUBSCRIBER BASE'!BL31*'MVLP INPUT'!$G40</f>
        <v>0</v>
      </c>
      <c r="BL26" s="491">
        <f ca="1">'SUBSCRIBER BASE'!BM31*'MVLP INPUT'!$G40</f>
        <v>0</v>
      </c>
      <c r="BM26" s="491">
        <f ca="1">'SUBSCRIBER BASE'!BN31*'MVLP INPUT'!$G40</f>
        <v>0</v>
      </c>
      <c r="BN26" s="491">
        <f ca="1">'SUBSCRIBER BASE'!BO31*'MVLP INPUT'!$G40</f>
        <v>0</v>
      </c>
      <c r="BO26" s="491">
        <f ca="1">'SUBSCRIBER BASE'!BP31*'MVLP INPUT'!$G40</f>
        <v>0</v>
      </c>
      <c r="BP26" s="491">
        <f ca="1">'SUBSCRIBER BASE'!BQ31*'MVLP INPUT'!$G40</f>
        <v>0</v>
      </c>
      <c r="BQ26" s="491">
        <f ca="1">'SUBSCRIBER BASE'!BR31*'MVLP INPUT'!$G40</f>
        <v>0</v>
      </c>
      <c r="BR26" s="491">
        <f ca="1">'SUBSCRIBER BASE'!BS31*'MVLP INPUT'!$G40</f>
        <v>0</v>
      </c>
    </row>
    <row r="27" spans="2:70" ht="25" customHeight="1" outlineLevel="1">
      <c r="B27" s="168" t="str">
        <f t="shared" si="4"/>
        <v>500 MB</v>
      </c>
      <c r="C27" s="491">
        <f>'SUBSCRIBER BASE'!C32*'MVLP INPUT'!$F41</f>
        <v>0</v>
      </c>
      <c r="D27" s="491">
        <f>'SUBSCRIBER BASE'!D32*'MVLP INPUT'!$F41</f>
        <v>0</v>
      </c>
      <c r="E27" s="491">
        <f>'SUBSCRIBER BASE'!E32*'MVLP INPUT'!$F41</f>
        <v>0</v>
      </c>
      <c r="F27" s="491">
        <f>'SUBSCRIBER BASE'!F32*'MVLP INPUT'!$F41</f>
        <v>0</v>
      </c>
      <c r="G27" s="491">
        <f>'SUBSCRIBER BASE'!G32*'MVLP INPUT'!$F41</f>
        <v>0</v>
      </c>
      <c r="H27" s="491">
        <f>'SUBSCRIBER BASE'!H32*'MVLP INPUT'!$F41</f>
        <v>0</v>
      </c>
      <c r="I27" s="491">
        <f>'SUBSCRIBER BASE'!I32*'MVLP INPUT'!$F41</f>
        <v>0</v>
      </c>
      <c r="J27" s="491">
        <f>'SUBSCRIBER BASE'!J32*'MVLP INPUT'!$F41</f>
        <v>0</v>
      </c>
      <c r="K27" s="491">
        <f ca="1">'SUBSCRIBER BASE'!L32*'MVLP INPUT'!$G41</f>
        <v>0</v>
      </c>
      <c r="L27" s="491">
        <f ca="1">'SUBSCRIBER BASE'!M32*'MVLP INPUT'!$G41</f>
        <v>0</v>
      </c>
      <c r="M27" s="491">
        <f ca="1">'SUBSCRIBER BASE'!N32*'MVLP INPUT'!$G41</f>
        <v>0</v>
      </c>
      <c r="N27" s="491">
        <f ca="1">'SUBSCRIBER BASE'!O32*'MVLP INPUT'!$G41</f>
        <v>0</v>
      </c>
      <c r="O27" s="491">
        <f ca="1">'SUBSCRIBER BASE'!P32*'MVLP INPUT'!$G41</f>
        <v>0</v>
      </c>
      <c r="P27" s="491">
        <f ca="1">'SUBSCRIBER BASE'!Q32*'MVLP INPUT'!$G41</f>
        <v>0</v>
      </c>
      <c r="Q27" s="491">
        <f ca="1">'SUBSCRIBER BASE'!R32*'MVLP INPUT'!$G41</f>
        <v>0</v>
      </c>
      <c r="R27" s="491">
        <f ca="1">'SUBSCRIBER BASE'!S32*'MVLP INPUT'!$G41</f>
        <v>0</v>
      </c>
      <c r="S27" s="491">
        <f ca="1">'SUBSCRIBER BASE'!T32*'MVLP INPUT'!$G41</f>
        <v>0</v>
      </c>
      <c r="T27" s="491">
        <f ca="1">'SUBSCRIBER BASE'!U32*'MVLP INPUT'!$G41</f>
        <v>0</v>
      </c>
      <c r="U27" s="491">
        <f ca="1">'SUBSCRIBER BASE'!V32*'MVLP INPUT'!$G41</f>
        <v>0</v>
      </c>
      <c r="V27" s="491">
        <f ca="1">'SUBSCRIBER BASE'!W32*'MVLP INPUT'!$G41</f>
        <v>0</v>
      </c>
      <c r="W27" s="491">
        <f ca="1">'SUBSCRIBER BASE'!X32*'MVLP INPUT'!$G41</f>
        <v>0</v>
      </c>
      <c r="X27" s="491">
        <f ca="1">'SUBSCRIBER BASE'!Y32*'MVLP INPUT'!$G41</f>
        <v>0</v>
      </c>
      <c r="Y27" s="491">
        <f ca="1">'SUBSCRIBER BASE'!Z32*'MVLP INPUT'!$G41</f>
        <v>0</v>
      </c>
      <c r="Z27" s="491">
        <f ca="1">'SUBSCRIBER BASE'!AA32*'MVLP INPUT'!$G41</f>
        <v>0</v>
      </c>
      <c r="AA27" s="491">
        <f ca="1">'SUBSCRIBER BASE'!AB32*'MVLP INPUT'!$G41</f>
        <v>0</v>
      </c>
      <c r="AB27" s="491">
        <f ca="1">'SUBSCRIBER BASE'!AC32*'MVLP INPUT'!$G41</f>
        <v>0</v>
      </c>
      <c r="AC27" s="491">
        <f ca="1">'SUBSCRIBER BASE'!AD32*'MVLP INPUT'!$G41</f>
        <v>0</v>
      </c>
      <c r="AD27" s="491">
        <f ca="1">'SUBSCRIBER BASE'!AE32*'MVLP INPUT'!$G41</f>
        <v>0</v>
      </c>
      <c r="AE27" s="491">
        <f ca="1">'SUBSCRIBER BASE'!AF32*'MVLP INPUT'!$G41</f>
        <v>0</v>
      </c>
      <c r="AF27" s="491">
        <f ca="1">'SUBSCRIBER BASE'!AG32*'MVLP INPUT'!$G41</f>
        <v>0</v>
      </c>
      <c r="AG27" s="491">
        <f ca="1">'SUBSCRIBER BASE'!AH32*'MVLP INPUT'!$G41</f>
        <v>0</v>
      </c>
      <c r="AH27" s="491">
        <f ca="1">'SUBSCRIBER BASE'!AI32*'MVLP INPUT'!$G41</f>
        <v>0</v>
      </c>
      <c r="AI27" s="491">
        <f ca="1">'SUBSCRIBER BASE'!AJ32*'MVLP INPUT'!$G41</f>
        <v>0</v>
      </c>
      <c r="AJ27" s="491">
        <f ca="1">'SUBSCRIBER BASE'!AK32*'MVLP INPUT'!$G41</f>
        <v>0</v>
      </c>
      <c r="AK27" s="491">
        <f ca="1">'SUBSCRIBER BASE'!AL32*'MVLP INPUT'!$G41</f>
        <v>0</v>
      </c>
      <c r="AL27" s="491">
        <f ca="1">'SUBSCRIBER BASE'!AM32*'MVLP INPUT'!$G41</f>
        <v>0</v>
      </c>
      <c r="AM27" s="491">
        <f ca="1">'SUBSCRIBER BASE'!AN32*'MVLP INPUT'!$G41</f>
        <v>0</v>
      </c>
      <c r="AN27" s="491">
        <f ca="1">'SUBSCRIBER BASE'!AO32*'MVLP INPUT'!$G41</f>
        <v>0</v>
      </c>
      <c r="AO27" s="491">
        <f ca="1">'SUBSCRIBER BASE'!AP32*'MVLP INPUT'!$G41</f>
        <v>0</v>
      </c>
      <c r="AP27" s="491">
        <f ca="1">'SUBSCRIBER BASE'!AQ32*'MVLP INPUT'!$G41</f>
        <v>0</v>
      </c>
      <c r="AQ27" s="491">
        <f ca="1">'SUBSCRIBER BASE'!AR32*'MVLP INPUT'!$G41</f>
        <v>0</v>
      </c>
      <c r="AR27" s="491">
        <f ca="1">'SUBSCRIBER BASE'!AS32*'MVLP INPUT'!$G41</f>
        <v>0</v>
      </c>
      <c r="AS27" s="491">
        <f ca="1">'SUBSCRIBER BASE'!AT32*'MVLP INPUT'!$G41</f>
        <v>0</v>
      </c>
      <c r="AT27" s="491">
        <f ca="1">'SUBSCRIBER BASE'!AU32*'MVLP INPUT'!$G41</f>
        <v>0</v>
      </c>
      <c r="AU27" s="491">
        <f ca="1">'SUBSCRIBER BASE'!AV32*'MVLP INPUT'!$G41</f>
        <v>0</v>
      </c>
      <c r="AV27" s="491">
        <f ca="1">'SUBSCRIBER BASE'!AW32*'MVLP INPUT'!$G41</f>
        <v>0</v>
      </c>
      <c r="AW27" s="491">
        <f ca="1">'SUBSCRIBER BASE'!AX32*'MVLP INPUT'!$G41</f>
        <v>0</v>
      </c>
      <c r="AX27" s="491">
        <f ca="1">'SUBSCRIBER BASE'!AY32*'MVLP INPUT'!$G41</f>
        <v>0</v>
      </c>
      <c r="AY27" s="491">
        <f ca="1">'SUBSCRIBER BASE'!AZ32*'MVLP INPUT'!$G41</f>
        <v>0</v>
      </c>
      <c r="AZ27" s="491">
        <f ca="1">'SUBSCRIBER BASE'!BA32*'MVLP INPUT'!$G41</f>
        <v>0</v>
      </c>
      <c r="BA27" s="491">
        <f ca="1">'SUBSCRIBER BASE'!BB32*'MVLP INPUT'!$G41</f>
        <v>0</v>
      </c>
      <c r="BB27" s="491">
        <f ca="1">'SUBSCRIBER BASE'!BC32*'MVLP INPUT'!$G41</f>
        <v>0</v>
      </c>
      <c r="BC27" s="491">
        <f ca="1">'SUBSCRIBER BASE'!BD32*'MVLP INPUT'!$G41</f>
        <v>0</v>
      </c>
      <c r="BD27" s="491">
        <f ca="1">'SUBSCRIBER BASE'!BE32*'MVLP INPUT'!$G41</f>
        <v>0</v>
      </c>
      <c r="BE27" s="491">
        <f ca="1">'SUBSCRIBER BASE'!BF32*'MVLP INPUT'!$G41</f>
        <v>0</v>
      </c>
      <c r="BF27" s="491">
        <f ca="1">'SUBSCRIBER BASE'!BG32*'MVLP INPUT'!$G41</f>
        <v>0</v>
      </c>
      <c r="BG27" s="491">
        <f ca="1">'SUBSCRIBER BASE'!BH32*'MVLP INPUT'!$G41</f>
        <v>0</v>
      </c>
      <c r="BH27" s="491">
        <f ca="1">'SUBSCRIBER BASE'!BI32*'MVLP INPUT'!$G41</f>
        <v>0</v>
      </c>
      <c r="BI27" s="491">
        <f ca="1">'SUBSCRIBER BASE'!BJ32*'MVLP INPUT'!$G41</f>
        <v>0</v>
      </c>
      <c r="BJ27" s="491">
        <f ca="1">'SUBSCRIBER BASE'!BK32*'MVLP INPUT'!$G41</f>
        <v>0</v>
      </c>
      <c r="BK27" s="491">
        <f ca="1">'SUBSCRIBER BASE'!BL32*'MVLP INPUT'!$G41</f>
        <v>0</v>
      </c>
      <c r="BL27" s="491">
        <f ca="1">'SUBSCRIBER BASE'!BM32*'MVLP INPUT'!$G41</f>
        <v>0</v>
      </c>
      <c r="BM27" s="491">
        <f ca="1">'SUBSCRIBER BASE'!BN32*'MVLP INPUT'!$G41</f>
        <v>0</v>
      </c>
      <c r="BN27" s="491">
        <f ca="1">'SUBSCRIBER BASE'!BO32*'MVLP INPUT'!$G41</f>
        <v>0</v>
      </c>
      <c r="BO27" s="491">
        <f ca="1">'SUBSCRIBER BASE'!BP32*'MVLP INPUT'!$G41</f>
        <v>0</v>
      </c>
      <c r="BP27" s="491">
        <f ca="1">'SUBSCRIBER BASE'!BQ32*'MVLP INPUT'!$G41</f>
        <v>0</v>
      </c>
      <c r="BQ27" s="491">
        <f ca="1">'SUBSCRIBER BASE'!BR32*'MVLP INPUT'!$G41</f>
        <v>0</v>
      </c>
      <c r="BR27" s="491">
        <f ca="1">'SUBSCRIBER BASE'!BS32*'MVLP INPUT'!$G41</f>
        <v>0</v>
      </c>
    </row>
    <row r="28" spans="2:70" ht="25" customHeight="1" outlineLevel="1">
      <c r="B28" s="168" t="str">
        <f t="shared" si="4"/>
        <v>1.2 GB</v>
      </c>
      <c r="C28" s="491">
        <f>'SUBSCRIBER BASE'!C33*'MVLP INPUT'!$F42</f>
        <v>0</v>
      </c>
      <c r="D28" s="491">
        <f>'SUBSCRIBER BASE'!D33*'MVLP INPUT'!$F42</f>
        <v>0</v>
      </c>
      <c r="E28" s="491">
        <f>'SUBSCRIBER BASE'!E33*'MVLP INPUT'!$F42</f>
        <v>0</v>
      </c>
      <c r="F28" s="491">
        <f>'SUBSCRIBER BASE'!F33*'MVLP INPUT'!$F42</f>
        <v>0</v>
      </c>
      <c r="G28" s="491">
        <f>'SUBSCRIBER BASE'!G33*'MVLP INPUT'!$F42</f>
        <v>0</v>
      </c>
      <c r="H28" s="491">
        <f>'SUBSCRIBER BASE'!H33*'MVLP INPUT'!$F42</f>
        <v>0</v>
      </c>
      <c r="I28" s="491">
        <f>'SUBSCRIBER BASE'!I33*'MVLP INPUT'!$F42</f>
        <v>0</v>
      </c>
      <c r="J28" s="491">
        <f>'SUBSCRIBER BASE'!J33*'MVLP INPUT'!$F42</f>
        <v>0</v>
      </c>
      <c r="K28" s="491">
        <f ca="1">'SUBSCRIBER BASE'!L33*'MVLP INPUT'!$G42</f>
        <v>0</v>
      </c>
      <c r="L28" s="491">
        <f ca="1">'SUBSCRIBER BASE'!M33*'MVLP INPUT'!$G42</f>
        <v>0</v>
      </c>
      <c r="M28" s="491">
        <f ca="1">'SUBSCRIBER BASE'!N33*'MVLP INPUT'!$G42</f>
        <v>0</v>
      </c>
      <c r="N28" s="491">
        <f ca="1">'SUBSCRIBER BASE'!O33*'MVLP INPUT'!$G42</f>
        <v>0</v>
      </c>
      <c r="O28" s="491">
        <f ca="1">'SUBSCRIBER BASE'!P33*'MVLP INPUT'!$G42</f>
        <v>0</v>
      </c>
      <c r="P28" s="491">
        <f ca="1">'SUBSCRIBER BASE'!Q33*'MVLP INPUT'!$G42</f>
        <v>0</v>
      </c>
      <c r="Q28" s="491">
        <f ca="1">'SUBSCRIBER BASE'!R33*'MVLP INPUT'!$G42</f>
        <v>0</v>
      </c>
      <c r="R28" s="491">
        <f ca="1">'SUBSCRIBER BASE'!S33*'MVLP INPUT'!$G42</f>
        <v>0</v>
      </c>
      <c r="S28" s="491">
        <f ca="1">'SUBSCRIBER BASE'!T33*'MVLP INPUT'!$G42</f>
        <v>0</v>
      </c>
      <c r="T28" s="491">
        <f ca="1">'SUBSCRIBER BASE'!U33*'MVLP INPUT'!$G42</f>
        <v>0</v>
      </c>
      <c r="U28" s="491">
        <f ca="1">'SUBSCRIBER BASE'!V33*'MVLP INPUT'!$G42</f>
        <v>0</v>
      </c>
      <c r="V28" s="491">
        <f ca="1">'SUBSCRIBER BASE'!W33*'MVLP INPUT'!$G42</f>
        <v>0</v>
      </c>
      <c r="W28" s="491">
        <f ca="1">'SUBSCRIBER BASE'!X33*'MVLP INPUT'!$G42</f>
        <v>0</v>
      </c>
      <c r="X28" s="491">
        <f ca="1">'SUBSCRIBER BASE'!Y33*'MVLP INPUT'!$G42</f>
        <v>0</v>
      </c>
      <c r="Y28" s="491">
        <f ca="1">'SUBSCRIBER BASE'!Z33*'MVLP INPUT'!$G42</f>
        <v>0</v>
      </c>
      <c r="Z28" s="491">
        <f ca="1">'SUBSCRIBER BASE'!AA33*'MVLP INPUT'!$G42</f>
        <v>0</v>
      </c>
      <c r="AA28" s="491">
        <f ca="1">'SUBSCRIBER BASE'!AB33*'MVLP INPUT'!$G42</f>
        <v>0</v>
      </c>
      <c r="AB28" s="491">
        <f ca="1">'SUBSCRIBER BASE'!AC33*'MVLP INPUT'!$G42</f>
        <v>0</v>
      </c>
      <c r="AC28" s="491">
        <f ca="1">'SUBSCRIBER BASE'!AD33*'MVLP INPUT'!$G42</f>
        <v>0</v>
      </c>
      <c r="AD28" s="491">
        <f ca="1">'SUBSCRIBER BASE'!AE33*'MVLP INPUT'!$G42</f>
        <v>0</v>
      </c>
      <c r="AE28" s="491">
        <f ca="1">'SUBSCRIBER BASE'!AF33*'MVLP INPUT'!$G42</f>
        <v>0</v>
      </c>
      <c r="AF28" s="491">
        <f ca="1">'SUBSCRIBER BASE'!AG33*'MVLP INPUT'!$G42</f>
        <v>0</v>
      </c>
      <c r="AG28" s="491">
        <f ca="1">'SUBSCRIBER BASE'!AH33*'MVLP INPUT'!$G42</f>
        <v>0</v>
      </c>
      <c r="AH28" s="491">
        <f ca="1">'SUBSCRIBER BASE'!AI33*'MVLP INPUT'!$G42</f>
        <v>0</v>
      </c>
      <c r="AI28" s="491">
        <f ca="1">'SUBSCRIBER BASE'!AJ33*'MVLP INPUT'!$G42</f>
        <v>0</v>
      </c>
      <c r="AJ28" s="491">
        <f ca="1">'SUBSCRIBER BASE'!AK33*'MVLP INPUT'!$G42</f>
        <v>0</v>
      </c>
      <c r="AK28" s="491">
        <f ca="1">'SUBSCRIBER BASE'!AL33*'MVLP INPUT'!$G42</f>
        <v>0</v>
      </c>
      <c r="AL28" s="491">
        <f ca="1">'SUBSCRIBER BASE'!AM33*'MVLP INPUT'!$G42</f>
        <v>0</v>
      </c>
      <c r="AM28" s="491">
        <f ca="1">'SUBSCRIBER BASE'!AN33*'MVLP INPUT'!$G42</f>
        <v>0</v>
      </c>
      <c r="AN28" s="491">
        <f ca="1">'SUBSCRIBER BASE'!AO33*'MVLP INPUT'!$G42</f>
        <v>0</v>
      </c>
      <c r="AO28" s="491">
        <f ca="1">'SUBSCRIBER BASE'!AP33*'MVLP INPUT'!$G42</f>
        <v>0</v>
      </c>
      <c r="AP28" s="491">
        <f ca="1">'SUBSCRIBER BASE'!AQ33*'MVLP INPUT'!$G42</f>
        <v>0</v>
      </c>
      <c r="AQ28" s="491">
        <f ca="1">'SUBSCRIBER BASE'!AR33*'MVLP INPUT'!$G42</f>
        <v>0</v>
      </c>
      <c r="AR28" s="491">
        <f ca="1">'SUBSCRIBER BASE'!AS33*'MVLP INPUT'!$G42</f>
        <v>0</v>
      </c>
      <c r="AS28" s="491">
        <f ca="1">'SUBSCRIBER BASE'!AT33*'MVLP INPUT'!$G42</f>
        <v>0</v>
      </c>
      <c r="AT28" s="491">
        <f ca="1">'SUBSCRIBER BASE'!AU33*'MVLP INPUT'!$G42</f>
        <v>0</v>
      </c>
      <c r="AU28" s="491">
        <f ca="1">'SUBSCRIBER BASE'!AV33*'MVLP INPUT'!$G42</f>
        <v>0</v>
      </c>
      <c r="AV28" s="491">
        <f ca="1">'SUBSCRIBER BASE'!AW33*'MVLP INPUT'!$G42</f>
        <v>0</v>
      </c>
      <c r="AW28" s="491">
        <f ca="1">'SUBSCRIBER BASE'!AX33*'MVLP INPUT'!$G42</f>
        <v>0</v>
      </c>
      <c r="AX28" s="491">
        <f ca="1">'SUBSCRIBER BASE'!AY33*'MVLP INPUT'!$G42</f>
        <v>0</v>
      </c>
      <c r="AY28" s="491">
        <f ca="1">'SUBSCRIBER BASE'!AZ33*'MVLP INPUT'!$G42</f>
        <v>0</v>
      </c>
      <c r="AZ28" s="491">
        <f ca="1">'SUBSCRIBER BASE'!BA33*'MVLP INPUT'!$G42</f>
        <v>0</v>
      </c>
      <c r="BA28" s="491">
        <f ca="1">'SUBSCRIBER BASE'!BB33*'MVLP INPUT'!$G42</f>
        <v>0</v>
      </c>
      <c r="BB28" s="491">
        <f ca="1">'SUBSCRIBER BASE'!BC33*'MVLP INPUT'!$G42</f>
        <v>0</v>
      </c>
      <c r="BC28" s="491">
        <f ca="1">'SUBSCRIBER BASE'!BD33*'MVLP INPUT'!$G42</f>
        <v>0</v>
      </c>
      <c r="BD28" s="491">
        <f ca="1">'SUBSCRIBER BASE'!BE33*'MVLP INPUT'!$G42</f>
        <v>0</v>
      </c>
      <c r="BE28" s="491">
        <f ca="1">'SUBSCRIBER BASE'!BF33*'MVLP INPUT'!$G42</f>
        <v>0</v>
      </c>
      <c r="BF28" s="491">
        <f ca="1">'SUBSCRIBER BASE'!BG33*'MVLP INPUT'!$G42</f>
        <v>0</v>
      </c>
      <c r="BG28" s="491">
        <f ca="1">'SUBSCRIBER BASE'!BH33*'MVLP INPUT'!$G42</f>
        <v>0</v>
      </c>
      <c r="BH28" s="491">
        <f ca="1">'SUBSCRIBER BASE'!BI33*'MVLP INPUT'!$G42</f>
        <v>0</v>
      </c>
      <c r="BI28" s="491">
        <f ca="1">'SUBSCRIBER BASE'!BJ33*'MVLP INPUT'!$G42</f>
        <v>0</v>
      </c>
      <c r="BJ28" s="491">
        <f ca="1">'SUBSCRIBER BASE'!BK33*'MVLP INPUT'!$G42</f>
        <v>0</v>
      </c>
      <c r="BK28" s="491">
        <f ca="1">'SUBSCRIBER BASE'!BL33*'MVLP INPUT'!$G42</f>
        <v>0</v>
      </c>
      <c r="BL28" s="491">
        <f ca="1">'SUBSCRIBER BASE'!BM33*'MVLP INPUT'!$G42</f>
        <v>0</v>
      </c>
      <c r="BM28" s="491">
        <f ca="1">'SUBSCRIBER BASE'!BN33*'MVLP INPUT'!$G42</f>
        <v>0</v>
      </c>
      <c r="BN28" s="491">
        <f ca="1">'SUBSCRIBER BASE'!BO33*'MVLP INPUT'!$G42</f>
        <v>0</v>
      </c>
      <c r="BO28" s="491">
        <f ca="1">'SUBSCRIBER BASE'!BP33*'MVLP INPUT'!$G42</f>
        <v>0</v>
      </c>
      <c r="BP28" s="491">
        <f ca="1">'SUBSCRIBER BASE'!BQ33*'MVLP INPUT'!$G42</f>
        <v>0</v>
      </c>
      <c r="BQ28" s="491">
        <f ca="1">'SUBSCRIBER BASE'!BR33*'MVLP INPUT'!$G42</f>
        <v>0</v>
      </c>
      <c r="BR28" s="491">
        <f ca="1">'SUBSCRIBER BASE'!BS33*'MVLP INPUT'!$G42</f>
        <v>0</v>
      </c>
    </row>
    <row r="29" spans="2:70" ht="25" customHeight="1" outlineLevel="1">
      <c r="B29" s="168" t="str">
        <f t="shared" ref="B29" si="5">B18</f>
        <v>2.5 GB</v>
      </c>
      <c r="C29" s="491">
        <f>'SUBSCRIBER BASE'!C34*'MVLP INPUT'!$F43</f>
        <v>0</v>
      </c>
      <c r="D29" s="491">
        <f>'SUBSCRIBER BASE'!D34*'MVLP INPUT'!$F43</f>
        <v>0</v>
      </c>
      <c r="E29" s="491">
        <f>'SUBSCRIBER BASE'!E34*'MVLP INPUT'!$F43</f>
        <v>0</v>
      </c>
      <c r="F29" s="491">
        <f>'SUBSCRIBER BASE'!F34*'MVLP INPUT'!$F43</f>
        <v>0</v>
      </c>
      <c r="G29" s="491">
        <f>'SUBSCRIBER BASE'!G34*'MVLP INPUT'!$F43</f>
        <v>0</v>
      </c>
      <c r="H29" s="491">
        <f>'SUBSCRIBER BASE'!H34*'MVLP INPUT'!$F43</f>
        <v>0</v>
      </c>
      <c r="I29" s="491">
        <f>'SUBSCRIBER BASE'!I34*'MVLP INPUT'!$F43</f>
        <v>0</v>
      </c>
      <c r="J29" s="491">
        <f>'SUBSCRIBER BASE'!J34*'MVLP INPUT'!$F43</f>
        <v>0</v>
      </c>
      <c r="K29" s="491">
        <f ca="1">'SUBSCRIBER BASE'!L34*'MVLP INPUT'!$G43</f>
        <v>0</v>
      </c>
      <c r="L29" s="491">
        <f ca="1">'SUBSCRIBER BASE'!M34*'MVLP INPUT'!$G43</f>
        <v>0</v>
      </c>
      <c r="M29" s="491">
        <f ca="1">'SUBSCRIBER BASE'!N34*'MVLP INPUT'!$G43</f>
        <v>0</v>
      </c>
      <c r="N29" s="491">
        <f ca="1">'SUBSCRIBER BASE'!O34*'MVLP INPUT'!$G43</f>
        <v>0</v>
      </c>
      <c r="O29" s="491">
        <f ca="1">'SUBSCRIBER BASE'!P34*'MVLP INPUT'!$G43</f>
        <v>0</v>
      </c>
      <c r="P29" s="491">
        <f ca="1">'SUBSCRIBER BASE'!Q34*'MVLP INPUT'!$G43</f>
        <v>0</v>
      </c>
      <c r="Q29" s="491">
        <f ca="1">'SUBSCRIBER BASE'!R34*'MVLP INPUT'!$G43</f>
        <v>0</v>
      </c>
      <c r="R29" s="491">
        <f ca="1">'SUBSCRIBER BASE'!S34*'MVLP INPUT'!$G43</f>
        <v>0</v>
      </c>
      <c r="S29" s="491">
        <f ca="1">'SUBSCRIBER BASE'!T34*'MVLP INPUT'!$G43</f>
        <v>0</v>
      </c>
      <c r="T29" s="491">
        <f ca="1">'SUBSCRIBER BASE'!U34*'MVLP INPUT'!$G43</f>
        <v>0</v>
      </c>
      <c r="U29" s="491">
        <f ca="1">'SUBSCRIBER BASE'!V34*'MVLP INPUT'!$G43</f>
        <v>0</v>
      </c>
      <c r="V29" s="491">
        <f ca="1">'SUBSCRIBER BASE'!W34*'MVLP INPUT'!$G43</f>
        <v>0</v>
      </c>
      <c r="W29" s="491">
        <f ca="1">'SUBSCRIBER BASE'!X34*'MVLP INPUT'!$G43</f>
        <v>0</v>
      </c>
      <c r="X29" s="491">
        <f ca="1">'SUBSCRIBER BASE'!Y34*'MVLP INPUT'!$G43</f>
        <v>0</v>
      </c>
      <c r="Y29" s="491">
        <f ca="1">'SUBSCRIBER BASE'!Z34*'MVLP INPUT'!$G43</f>
        <v>0</v>
      </c>
      <c r="Z29" s="491">
        <f ca="1">'SUBSCRIBER BASE'!AA34*'MVLP INPUT'!$G43</f>
        <v>0</v>
      </c>
      <c r="AA29" s="491">
        <f ca="1">'SUBSCRIBER BASE'!AB34*'MVLP INPUT'!$G43</f>
        <v>0</v>
      </c>
      <c r="AB29" s="491">
        <f ca="1">'SUBSCRIBER BASE'!AC34*'MVLP INPUT'!$G43</f>
        <v>0</v>
      </c>
      <c r="AC29" s="491">
        <f ca="1">'SUBSCRIBER BASE'!AD34*'MVLP INPUT'!$G43</f>
        <v>0</v>
      </c>
      <c r="AD29" s="491">
        <f ca="1">'SUBSCRIBER BASE'!AE34*'MVLP INPUT'!$G43</f>
        <v>0</v>
      </c>
      <c r="AE29" s="491">
        <f ca="1">'SUBSCRIBER BASE'!AF34*'MVLP INPUT'!$G43</f>
        <v>0</v>
      </c>
      <c r="AF29" s="491">
        <f ca="1">'SUBSCRIBER BASE'!AG34*'MVLP INPUT'!$G43</f>
        <v>0</v>
      </c>
      <c r="AG29" s="491">
        <f ca="1">'SUBSCRIBER BASE'!AH34*'MVLP INPUT'!$G43</f>
        <v>0</v>
      </c>
      <c r="AH29" s="491">
        <f ca="1">'SUBSCRIBER BASE'!AI34*'MVLP INPUT'!$G43</f>
        <v>0</v>
      </c>
      <c r="AI29" s="491">
        <f ca="1">'SUBSCRIBER BASE'!AJ34*'MVLP INPUT'!$G43</f>
        <v>0</v>
      </c>
      <c r="AJ29" s="491">
        <f ca="1">'SUBSCRIBER BASE'!AK34*'MVLP INPUT'!$G43</f>
        <v>0</v>
      </c>
      <c r="AK29" s="491">
        <f ca="1">'SUBSCRIBER BASE'!AL34*'MVLP INPUT'!$G43</f>
        <v>0</v>
      </c>
      <c r="AL29" s="491">
        <f ca="1">'SUBSCRIBER BASE'!AM34*'MVLP INPUT'!$G43</f>
        <v>0</v>
      </c>
      <c r="AM29" s="491">
        <f ca="1">'SUBSCRIBER BASE'!AN34*'MVLP INPUT'!$G43</f>
        <v>0</v>
      </c>
      <c r="AN29" s="491">
        <f ca="1">'SUBSCRIBER BASE'!AO34*'MVLP INPUT'!$G43</f>
        <v>0</v>
      </c>
      <c r="AO29" s="491">
        <f ca="1">'SUBSCRIBER BASE'!AP34*'MVLP INPUT'!$G43</f>
        <v>0</v>
      </c>
      <c r="AP29" s="491">
        <f ca="1">'SUBSCRIBER BASE'!AQ34*'MVLP INPUT'!$G43</f>
        <v>0</v>
      </c>
      <c r="AQ29" s="491">
        <f ca="1">'SUBSCRIBER BASE'!AR34*'MVLP INPUT'!$G43</f>
        <v>0</v>
      </c>
      <c r="AR29" s="491">
        <f ca="1">'SUBSCRIBER BASE'!AS34*'MVLP INPUT'!$G43</f>
        <v>0</v>
      </c>
      <c r="AS29" s="491">
        <f ca="1">'SUBSCRIBER BASE'!AT34*'MVLP INPUT'!$G43</f>
        <v>0</v>
      </c>
      <c r="AT29" s="491">
        <f ca="1">'SUBSCRIBER BASE'!AU34*'MVLP INPUT'!$G43</f>
        <v>0</v>
      </c>
      <c r="AU29" s="491">
        <f ca="1">'SUBSCRIBER BASE'!AV34*'MVLP INPUT'!$G43</f>
        <v>0</v>
      </c>
      <c r="AV29" s="491">
        <f ca="1">'SUBSCRIBER BASE'!AW34*'MVLP INPUT'!$G43</f>
        <v>0</v>
      </c>
      <c r="AW29" s="491">
        <f ca="1">'SUBSCRIBER BASE'!AX34*'MVLP INPUT'!$G43</f>
        <v>0</v>
      </c>
      <c r="AX29" s="491">
        <f ca="1">'SUBSCRIBER BASE'!AY34*'MVLP INPUT'!$G43</f>
        <v>0</v>
      </c>
      <c r="AY29" s="491">
        <f ca="1">'SUBSCRIBER BASE'!AZ34*'MVLP INPUT'!$G43</f>
        <v>0</v>
      </c>
      <c r="AZ29" s="491">
        <f ca="1">'SUBSCRIBER BASE'!BA34*'MVLP INPUT'!$G43</f>
        <v>0</v>
      </c>
      <c r="BA29" s="491">
        <f ca="1">'SUBSCRIBER BASE'!BB34*'MVLP INPUT'!$G43</f>
        <v>0</v>
      </c>
      <c r="BB29" s="491">
        <f ca="1">'SUBSCRIBER BASE'!BC34*'MVLP INPUT'!$G43</f>
        <v>0</v>
      </c>
      <c r="BC29" s="491">
        <f ca="1">'SUBSCRIBER BASE'!BD34*'MVLP INPUT'!$G43</f>
        <v>0</v>
      </c>
      <c r="BD29" s="491">
        <f ca="1">'SUBSCRIBER BASE'!BE34*'MVLP INPUT'!$G43</f>
        <v>0</v>
      </c>
      <c r="BE29" s="491">
        <f ca="1">'SUBSCRIBER BASE'!BF34*'MVLP INPUT'!$G43</f>
        <v>0</v>
      </c>
      <c r="BF29" s="491">
        <f ca="1">'SUBSCRIBER BASE'!BG34*'MVLP INPUT'!$G43</f>
        <v>0</v>
      </c>
      <c r="BG29" s="491">
        <f ca="1">'SUBSCRIBER BASE'!BH34*'MVLP INPUT'!$G43</f>
        <v>0</v>
      </c>
      <c r="BH29" s="491">
        <f ca="1">'SUBSCRIBER BASE'!BI34*'MVLP INPUT'!$G43</f>
        <v>0</v>
      </c>
      <c r="BI29" s="491">
        <f ca="1">'SUBSCRIBER BASE'!BJ34*'MVLP INPUT'!$G43</f>
        <v>0</v>
      </c>
      <c r="BJ29" s="491">
        <f ca="1">'SUBSCRIBER BASE'!BK34*'MVLP INPUT'!$G43</f>
        <v>0</v>
      </c>
      <c r="BK29" s="491">
        <f ca="1">'SUBSCRIBER BASE'!BL34*'MVLP INPUT'!$G43</f>
        <v>0</v>
      </c>
      <c r="BL29" s="491">
        <f ca="1">'SUBSCRIBER BASE'!BM34*'MVLP INPUT'!$G43</f>
        <v>0</v>
      </c>
      <c r="BM29" s="491">
        <f ca="1">'SUBSCRIBER BASE'!BN34*'MVLP INPUT'!$G43</f>
        <v>0</v>
      </c>
      <c r="BN29" s="491">
        <f ca="1">'SUBSCRIBER BASE'!BO34*'MVLP INPUT'!$G43</f>
        <v>0</v>
      </c>
      <c r="BO29" s="491">
        <f ca="1">'SUBSCRIBER BASE'!BP34*'MVLP INPUT'!$G43</f>
        <v>0</v>
      </c>
      <c r="BP29" s="491">
        <f ca="1">'SUBSCRIBER BASE'!BQ34*'MVLP INPUT'!$G43</f>
        <v>0</v>
      </c>
      <c r="BQ29" s="491">
        <f ca="1">'SUBSCRIBER BASE'!BR34*'MVLP INPUT'!$G43</f>
        <v>0</v>
      </c>
      <c r="BR29" s="491">
        <f ca="1">'SUBSCRIBER BASE'!BS34*'MVLP INPUT'!$G43</f>
        <v>0</v>
      </c>
    </row>
    <row r="30" spans="2:70" ht="25" customHeight="1">
      <c r="B30" s="173" t="s">
        <v>42</v>
      </c>
      <c r="C30" s="489">
        <f>SUM(C31:C40)</f>
        <v>0</v>
      </c>
      <c r="D30" s="489">
        <f t="shared" ref="D30:BO30" si="6">SUM(D31:D40)</f>
        <v>0</v>
      </c>
      <c r="E30" s="489">
        <f>SUM(E31:E40)</f>
        <v>0</v>
      </c>
      <c r="F30" s="489">
        <f t="shared" si="6"/>
        <v>0</v>
      </c>
      <c r="G30" s="489">
        <f t="shared" si="6"/>
        <v>0</v>
      </c>
      <c r="H30" s="489">
        <f t="shared" si="6"/>
        <v>0</v>
      </c>
      <c r="I30" s="489">
        <f t="shared" si="6"/>
        <v>0</v>
      </c>
      <c r="J30" s="489">
        <f t="shared" si="6"/>
        <v>0</v>
      </c>
      <c r="K30" s="489">
        <f t="shared" ca="1" si="6"/>
        <v>0</v>
      </c>
      <c r="L30" s="489">
        <f t="shared" ca="1" si="6"/>
        <v>0</v>
      </c>
      <c r="M30" s="489">
        <f t="shared" ca="1" si="6"/>
        <v>0</v>
      </c>
      <c r="N30" s="489">
        <f t="shared" ca="1" si="6"/>
        <v>0</v>
      </c>
      <c r="O30" s="489">
        <f t="shared" ca="1" si="6"/>
        <v>0</v>
      </c>
      <c r="P30" s="489">
        <f t="shared" ca="1" si="6"/>
        <v>0</v>
      </c>
      <c r="Q30" s="489">
        <f t="shared" ca="1" si="6"/>
        <v>0</v>
      </c>
      <c r="R30" s="489">
        <f t="shared" ca="1" si="6"/>
        <v>0</v>
      </c>
      <c r="S30" s="489">
        <f t="shared" ca="1" si="6"/>
        <v>0</v>
      </c>
      <c r="T30" s="489">
        <f t="shared" ca="1" si="6"/>
        <v>0</v>
      </c>
      <c r="U30" s="489">
        <f t="shared" ca="1" si="6"/>
        <v>0</v>
      </c>
      <c r="V30" s="489">
        <f t="shared" ca="1" si="6"/>
        <v>0</v>
      </c>
      <c r="W30" s="489">
        <f t="shared" ca="1" si="6"/>
        <v>0</v>
      </c>
      <c r="X30" s="489">
        <f t="shared" ca="1" si="6"/>
        <v>0</v>
      </c>
      <c r="Y30" s="489">
        <f t="shared" ca="1" si="6"/>
        <v>0</v>
      </c>
      <c r="Z30" s="489">
        <f t="shared" ca="1" si="6"/>
        <v>0</v>
      </c>
      <c r="AA30" s="489">
        <f t="shared" ca="1" si="6"/>
        <v>0</v>
      </c>
      <c r="AB30" s="489">
        <f t="shared" ca="1" si="6"/>
        <v>0</v>
      </c>
      <c r="AC30" s="489">
        <f t="shared" ca="1" si="6"/>
        <v>0</v>
      </c>
      <c r="AD30" s="489">
        <f t="shared" ca="1" si="6"/>
        <v>0</v>
      </c>
      <c r="AE30" s="489">
        <f t="shared" ca="1" si="6"/>
        <v>0</v>
      </c>
      <c r="AF30" s="489">
        <f t="shared" ca="1" si="6"/>
        <v>0</v>
      </c>
      <c r="AG30" s="489">
        <f t="shared" ca="1" si="6"/>
        <v>0</v>
      </c>
      <c r="AH30" s="489">
        <f t="shared" ca="1" si="6"/>
        <v>0</v>
      </c>
      <c r="AI30" s="489">
        <f t="shared" ca="1" si="6"/>
        <v>0</v>
      </c>
      <c r="AJ30" s="489">
        <f t="shared" ca="1" si="6"/>
        <v>0</v>
      </c>
      <c r="AK30" s="489">
        <f t="shared" ca="1" si="6"/>
        <v>0</v>
      </c>
      <c r="AL30" s="489">
        <f t="shared" ca="1" si="6"/>
        <v>0</v>
      </c>
      <c r="AM30" s="489">
        <f t="shared" ca="1" si="6"/>
        <v>0</v>
      </c>
      <c r="AN30" s="489">
        <f t="shared" ca="1" si="6"/>
        <v>0</v>
      </c>
      <c r="AO30" s="489">
        <f t="shared" ca="1" si="6"/>
        <v>0</v>
      </c>
      <c r="AP30" s="489">
        <f t="shared" ca="1" si="6"/>
        <v>0</v>
      </c>
      <c r="AQ30" s="489">
        <f t="shared" ca="1" si="6"/>
        <v>0</v>
      </c>
      <c r="AR30" s="489">
        <f t="shared" ca="1" si="6"/>
        <v>0</v>
      </c>
      <c r="AS30" s="489">
        <f t="shared" ca="1" si="6"/>
        <v>0</v>
      </c>
      <c r="AT30" s="489">
        <f t="shared" ca="1" si="6"/>
        <v>0</v>
      </c>
      <c r="AU30" s="489">
        <f t="shared" ca="1" si="6"/>
        <v>0</v>
      </c>
      <c r="AV30" s="489">
        <f t="shared" ca="1" si="6"/>
        <v>0</v>
      </c>
      <c r="AW30" s="489">
        <f t="shared" ca="1" si="6"/>
        <v>0</v>
      </c>
      <c r="AX30" s="489">
        <f t="shared" ca="1" si="6"/>
        <v>0</v>
      </c>
      <c r="AY30" s="489">
        <f t="shared" ca="1" si="6"/>
        <v>0</v>
      </c>
      <c r="AZ30" s="489">
        <f t="shared" ca="1" si="6"/>
        <v>0</v>
      </c>
      <c r="BA30" s="489">
        <f t="shared" ca="1" si="6"/>
        <v>0</v>
      </c>
      <c r="BB30" s="489">
        <f t="shared" ca="1" si="6"/>
        <v>0</v>
      </c>
      <c r="BC30" s="489">
        <f t="shared" ca="1" si="6"/>
        <v>0</v>
      </c>
      <c r="BD30" s="489">
        <f t="shared" ca="1" si="6"/>
        <v>0</v>
      </c>
      <c r="BE30" s="489">
        <f t="shared" ca="1" si="6"/>
        <v>0</v>
      </c>
      <c r="BF30" s="489">
        <f t="shared" ca="1" si="6"/>
        <v>0</v>
      </c>
      <c r="BG30" s="489">
        <f t="shared" ca="1" si="6"/>
        <v>0</v>
      </c>
      <c r="BH30" s="489">
        <f t="shared" ca="1" si="6"/>
        <v>0</v>
      </c>
      <c r="BI30" s="489">
        <f t="shared" ca="1" si="6"/>
        <v>0</v>
      </c>
      <c r="BJ30" s="489">
        <f t="shared" ca="1" si="6"/>
        <v>0</v>
      </c>
      <c r="BK30" s="489">
        <f t="shared" ca="1" si="6"/>
        <v>0</v>
      </c>
      <c r="BL30" s="489">
        <f t="shared" ca="1" si="6"/>
        <v>0</v>
      </c>
      <c r="BM30" s="489">
        <f t="shared" ca="1" si="6"/>
        <v>0</v>
      </c>
      <c r="BN30" s="489">
        <f t="shared" ca="1" si="6"/>
        <v>0</v>
      </c>
      <c r="BO30" s="489">
        <f t="shared" ca="1" si="6"/>
        <v>0</v>
      </c>
      <c r="BP30" s="489">
        <f t="shared" ref="BP30:BQ30" ca="1" si="7">SUM(BP31:BP40)</f>
        <v>0</v>
      </c>
      <c r="BQ30" s="489">
        <f t="shared" ca="1" si="7"/>
        <v>0</v>
      </c>
      <c r="BR30" s="489">
        <f ca="1">SUM(BR31:BR40)</f>
        <v>0</v>
      </c>
    </row>
    <row r="31" spans="2:70" ht="25" customHeight="1" outlineLevel="1">
      <c r="B31" s="168" t="str">
        <f>B20</f>
        <v>MVLP1</v>
      </c>
      <c r="C31" s="491">
        <f>('SUBSCRIBER BASE'!C25*'DEVICE ASSUMPTIONS'!$F10)*'DEVICE ASSUMPTIONS'!$E10</f>
        <v>0</v>
      </c>
      <c r="D31" s="491">
        <f>('SUBSCRIBER BASE'!D25*'DEVICE ASSUMPTIONS'!$F10)*'DEVICE ASSUMPTIONS'!$E10</f>
        <v>0</v>
      </c>
      <c r="E31" s="491">
        <f>('SUBSCRIBER BASE'!E25*'DEVICE ASSUMPTIONS'!$F10)*'DEVICE ASSUMPTIONS'!$E10</f>
        <v>0</v>
      </c>
      <c r="F31" s="491">
        <f>('SUBSCRIBER BASE'!F25*'DEVICE ASSUMPTIONS'!$F10)*'DEVICE ASSUMPTIONS'!$E10</f>
        <v>0</v>
      </c>
      <c r="G31" s="491">
        <f>('SUBSCRIBER BASE'!G25*'DEVICE ASSUMPTIONS'!$F10)*'DEVICE ASSUMPTIONS'!$E10</f>
        <v>0</v>
      </c>
      <c r="H31" s="491">
        <f>('SUBSCRIBER BASE'!H25*'DEVICE ASSUMPTIONS'!$F10)*'DEVICE ASSUMPTIONS'!$E10</f>
        <v>0</v>
      </c>
      <c r="I31" s="491">
        <f>('SUBSCRIBER BASE'!I25*'DEVICE ASSUMPTIONS'!$F10)*'DEVICE ASSUMPTIONS'!$E10</f>
        <v>0</v>
      </c>
      <c r="J31" s="491">
        <f>('SUBSCRIBER BASE'!J25*'DEVICE ASSUMPTIONS'!$F10)*'DEVICE ASSUMPTIONS'!$E10</f>
        <v>0</v>
      </c>
      <c r="K31" s="491">
        <f ca="1">('SUBSCRIBER BASE'!L25*'DEVICE ASSUMPTIONS'!$F10)*'DEVICE ASSUMPTIONS'!$E10</f>
        <v>0</v>
      </c>
      <c r="L31" s="491">
        <f ca="1">('SUBSCRIBER BASE'!M25*'DEVICE ASSUMPTIONS'!$F10)*'DEVICE ASSUMPTIONS'!$E10</f>
        <v>0</v>
      </c>
      <c r="M31" s="491">
        <f ca="1">('SUBSCRIBER BASE'!N25*'DEVICE ASSUMPTIONS'!$F10)*'DEVICE ASSUMPTIONS'!$E10</f>
        <v>0</v>
      </c>
      <c r="N31" s="491">
        <f ca="1">('SUBSCRIBER BASE'!O25*'DEVICE ASSUMPTIONS'!$F10)*'DEVICE ASSUMPTIONS'!$E10</f>
        <v>0</v>
      </c>
      <c r="O31" s="491">
        <f ca="1">('SUBSCRIBER BASE'!P25*'DEVICE ASSUMPTIONS'!$F10)*'DEVICE ASSUMPTIONS'!$E10</f>
        <v>0</v>
      </c>
      <c r="P31" s="491">
        <f ca="1">('SUBSCRIBER BASE'!Q25*'DEVICE ASSUMPTIONS'!$F10)*'DEVICE ASSUMPTIONS'!$E10</f>
        <v>0</v>
      </c>
      <c r="Q31" s="491">
        <f ca="1">('SUBSCRIBER BASE'!R25*'DEVICE ASSUMPTIONS'!$F10)*'DEVICE ASSUMPTIONS'!$E10</f>
        <v>0</v>
      </c>
      <c r="R31" s="491">
        <f ca="1">('SUBSCRIBER BASE'!S25*'DEVICE ASSUMPTIONS'!$F10)*'DEVICE ASSUMPTIONS'!$E10</f>
        <v>0</v>
      </c>
      <c r="S31" s="491">
        <f ca="1">('SUBSCRIBER BASE'!T25*'DEVICE ASSUMPTIONS'!$F10)*'DEVICE ASSUMPTIONS'!$E10</f>
        <v>0</v>
      </c>
      <c r="T31" s="491">
        <f ca="1">('SUBSCRIBER BASE'!U25*'DEVICE ASSUMPTIONS'!$F10)*'DEVICE ASSUMPTIONS'!$E10</f>
        <v>0</v>
      </c>
      <c r="U31" s="491">
        <f ca="1">('SUBSCRIBER BASE'!V25*'DEVICE ASSUMPTIONS'!$F10)*'DEVICE ASSUMPTIONS'!$E10</f>
        <v>0</v>
      </c>
      <c r="V31" s="491">
        <f ca="1">('SUBSCRIBER BASE'!W25*'DEVICE ASSUMPTIONS'!$F10)*'DEVICE ASSUMPTIONS'!$E10</f>
        <v>0</v>
      </c>
      <c r="W31" s="491">
        <f ca="1">('SUBSCRIBER BASE'!X25*'DEVICE ASSUMPTIONS'!$F10)*'DEVICE ASSUMPTIONS'!$E10</f>
        <v>0</v>
      </c>
      <c r="X31" s="491">
        <f ca="1">('SUBSCRIBER BASE'!Y25*'DEVICE ASSUMPTIONS'!$F10)*'DEVICE ASSUMPTIONS'!$E10</f>
        <v>0</v>
      </c>
      <c r="Y31" s="491">
        <f ca="1">('SUBSCRIBER BASE'!Z25*'DEVICE ASSUMPTIONS'!$F10)*'DEVICE ASSUMPTIONS'!$E10</f>
        <v>0</v>
      </c>
      <c r="Z31" s="491">
        <f ca="1">('SUBSCRIBER BASE'!AA25*'DEVICE ASSUMPTIONS'!$F10)*'DEVICE ASSUMPTIONS'!$E10</f>
        <v>0</v>
      </c>
      <c r="AA31" s="491">
        <f ca="1">('SUBSCRIBER BASE'!AB25*'DEVICE ASSUMPTIONS'!$F10)*'DEVICE ASSUMPTIONS'!$E10</f>
        <v>0</v>
      </c>
      <c r="AB31" s="491">
        <f ca="1">('SUBSCRIBER BASE'!AC25*'DEVICE ASSUMPTIONS'!$F10)*'DEVICE ASSUMPTIONS'!$E10</f>
        <v>0</v>
      </c>
      <c r="AC31" s="491">
        <f ca="1">('SUBSCRIBER BASE'!AD25*'DEVICE ASSUMPTIONS'!$F10)*'DEVICE ASSUMPTIONS'!$E10</f>
        <v>0</v>
      </c>
      <c r="AD31" s="491">
        <f ca="1">('SUBSCRIBER BASE'!AE25*'DEVICE ASSUMPTIONS'!$F10)*'DEVICE ASSUMPTIONS'!$E10</f>
        <v>0</v>
      </c>
      <c r="AE31" s="491">
        <f ca="1">('SUBSCRIBER BASE'!AF25*'DEVICE ASSUMPTIONS'!$F10)*'DEVICE ASSUMPTIONS'!$E10</f>
        <v>0</v>
      </c>
      <c r="AF31" s="491">
        <f ca="1">('SUBSCRIBER BASE'!AG25*'DEVICE ASSUMPTIONS'!$F10)*'DEVICE ASSUMPTIONS'!$E10</f>
        <v>0</v>
      </c>
      <c r="AG31" s="491">
        <f ca="1">('SUBSCRIBER BASE'!AH25*'DEVICE ASSUMPTIONS'!$F10)*'DEVICE ASSUMPTIONS'!$E10</f>
        <v>0</v>
      </c>
      <c r="AH31" s="491">
        <f ca="1">('SUBSCRIBER BASE'!AI25*'DEVICE ASSUMPTIONS'!$F10)*'DEVICE ASSUMPTIONS'!$E10</f>
        <v>0</v>
      </c>
      <c r="AI31" s="491">
        <f ca="1">('SUBSCRIBER BASE'!AJ25*'DEVICE ASSUMPTIONS'!$F10)*'DEVICE ASSUMPTIONS'!$E10</f>
        <v>0</v>
      </c>
      <c r="AJ31" s="491">
        <f ca="1">('SUBSCRIBER BASE'!AK25*'DEVICE ASSUMPTIONS'!$F10)*'DEVICE ASSUMPTIONS'!$E10</f>
        <v>0</v>
      </c>
      <c r="AK31" s="491">
        <f ca="1">('SUBSCRIBER BASE'!AL25*'DEVICE ASSUMPTIONS'!$F10)*'DEVICE ASSUMPTIONS'!$E10</f>
        <v>0</v>
      </c>
      <c r="AL31" s="491">
        <f ca="1">('SUBSCRIBER BASE'!AM25*'DEVICE ASSUMPTIONS'!$F10)*'DEVICE ASSUMPTIONS'!$E10</f>
        <v>0</v>
      </c>
      <c r="AM31" s="491">
        <f ca="1">('SUBSCRIBER BASE'!AN25*'DEVICE ASSUMPTIONS'!$F10)*'DEVICE ASSUMPTIONS'!$E10</f>
        <v>0</v>
      </c>
      <c r="AN31" s="491">
        <f ca="1">('SUBSCRIBER BASE'!AO25*'DEVICE ASSUMPTIONS'!$F10)*'DEVICE ASSUMPTIONS'!$E10</f>
        <v>0</v>
      </c>
      <c r="AO31" s="491">
        <f ca="1">('SUBSCRIBER BASE'!AP25*'DEVICE ASSUMPTIONS'!$F10)*'DEVICE ASSUMPTIONS'!$E10</f>
        <v>0</v>
      </c>
      <c r="AP31" s="491">
        <f ca="1">('SUBSCRIBER BASE'!AQ25*'DEVICE ASSUMPTIONS'!$F10)*'DEVICE ASSUMPTIONS'!$E10</f>
        <v>0</v>
      </c>
      <c r="AQ31" s="491">
        <f ca="1">('SUBSCRIBER BASE'!AR25*'DEVICE ASSUMPTIONS'!$F10)*'DEVICE ASSUMPTIONS'!$E10</f>
        <v>0</v>
      </c>
      <c r="AR31" s="491">
        <f ca="1">('SUBSCRIBER BASE'!AS25*'DEVICE ASSUMPTIONS'!$F10)*'DEVICE ASSUMPTIONS'!$E10</f>
        <v>0</v>
      </c>
      <c r="AS31" s="491">
        <f ca="1">('SUBSCRIBER BASE'!AT25*'DEVICE ASSUMPTIONS'!$F10)*'DEVICE ASSUMPTIONS'!$E10</f>
        <v>0</v>
      </c>
      <c r="AT31" s="491">
        <f ca="1">('SUBSCRIBER BASE'!AU25*'DEVICE ASSUMPTIONS'!$F10)*'DEVICE ASSUMPTIONS'!$E10</f>
        <v>0</v>
      </c>
      <c r="AU31" s="491">
        <f ca="1">('SUBSCRIBER BASE'!AV25*'DEVICE ASSUMPTIONS'!$F10)*'DEVICE ASSUMPTIONS'!$E10</f>
        <v>0</v>
      </c>
      <c r="AV31" s="491">
        <f ca="1">('SUBSCRIBER BASE'!AW25*'DEVICE ASSUMPTIONS'!$F10)*'DEVICE ASSUMPTIONS'!$E10</f>
        <v>0</v>
      </c>
      <c r="AW31" s="491">
        <f ca="1">('SUBSCRIBER BASE'!AX25*'DEVICE ASSUMPTIONS'!$F10)*'DEVICE ASSUMPTIONS'!$E10</f>
        <v>0</v>
      </c>
      <c r="AX31" s="491">
        <f ca="1">('SUBSCRIBER BASE'!AY25*'DEVICE ASSUMPTIONS'!$F10)*'DEVICE ASSUMPTIONS'!$E10</f>
        <v>0</v>
      </c>
      <c r="AY31" s="491">
        <f ca="1">('SUBSCRIBER BASE'!AZ25*'DEVICE ASSUMPTIONS'!$F10)*'DEVICE ASSUMPTIONS'!$E10</f>
        <v>0</v>
      </c>
      <c r="AZ31" s="491">
        <f ca="1">('SUBSCRIBER BASE'!BA25*'DEVICE ASSUMPTIONS'!$F10)*'DEVICE ASSUMPTIONS'!$E10</f>
        <v>0</v>
      </c>
      <c r="BA31" s="491">
        <f ca="1">('SUBSCRIBER BASE'!BB25*'DEVICE ASSUMPTIONS'!$F10)*'DEVICE ASSUMPTIONS'!$E10</f>
        <v>0</v>
      </c>
      <c r="BB31" s="491">
        <f ca="1">('SUBSCRIBER BASE'!BC25*'DEVICE ASSUMPTIONS'!$F10)*'DEVICE ASSUMPTIONS'!$E10</f>
        <v>0</v>
      </c>
      <c r="BC31" s="491">
        <f ca="1">('SUBSCRIBER BASE'!BD25*'DEVICE ASSUMPTIONS'!$F10)*'DEVICE ASSUMPTIONS'!$E10</f>
        <v>0</v>
      </c>
      <c r="BD31" s="491">
        <f ca="1">('SUBSCRIBER BASE'!BE25*'DEVICE ASSUMPTIONS'!$F10)*'DEVICE ASSUMPTIONS'!$E10</f>
        <v>0</v>
      </c>
      <c r="BE31" s="491">
        <f ca="1">('SUBSCRIBER BASE'!BF25*'DEVICE ASSUMPTIONS'!$F10)*'DEVICE ASSUMPTIONS'!$E10</f>
        <v>0</v>
      </c>
      <c r="BF31" s="491">
        <f ca="1">('SUBSCRIBER BASE'!BG25*'DEVICE ASSUMPTIONS'!$F10)*'DEVICE ASSUMPTIONS'!$E10</f>
        <v>0</v>
      </c>
      <c r="BG31" s="491">
        <f ca="1">('SUBSCRIBER BASE'!BH25*'DEVICE ASSUMPTIONS'!$F10)*'DEVICE ASSUMPTIONS'!$E10</f>
        <v>0</v>
      </c>
      <c r="BH31" s="491">
        <f ca="1">('SUBSCRIBER BASE'!BI25*'DEVICE ASSUMPTIONS'!$F10)*'DEVICE ASSUMPTIONS'!$E10</f>
        <v>0</v>
      </c>
      <c r="BI31" s="491">
        <f ca="1">('SUBSCRIBER BASE'!BJ25*'DEVICE ASSUMPTIONS'!$F10)*'DEVICE ASSUMPTIONS'!$E10</f>
        <v>0</v>
      </c>
      <c r="BJ31" s="491">
        <f ca="1">('SUBSCRIBER BASE'!BK25*'DEVICE ASSUMPTIONS'!$F10)*'DEVICE ASSUMPTIONS'!$E10</f>
        <v>0</v>
      </c>
      <c r="BK31" s="491">
        <f ca="1">('SUBSCRIBER BASE'!BL25*'DEVICE ASSUMPTIONS'!$F10)*'DEVICE ASSUMPTIONS'!$E10</f>
        <v>0</v>
      </c>
      <c r="BL31" s="491">
        <f ca="1">('SUBSCRIBER BASE'!BM25*'DEVICE ASSUMPTIONS'!$F10)*'DEVICE ASSUMPTIONS'!$E10</f>
        <v>0</v>
      </c>
      <c r="BM31" s="491">
        <f ca="1">('SUBSCRIBER BASE'!BN25*'DEVICE ASSUMPTIONS'!$F10)*'DEVICE ASSUMPTIONS'!$E10</f>
        <v>0</v>
      </c>
      <c r="BN31" s="491">
        <f ca="1">('SUBSCRIBER BASE'!BO25*'DEVICE ASSUMPTIONS'!$F10)*'DEVICE ASSUMPTIONS'!$E10</f>
        <v>0</v>
      </c>
      <c r="BO31" s="491">
        <f ca="1">('SUBSCRIBER BASE'!BP25*'DEVICE ASSUMPTIONS'!$F10)*'DEVICE ASSUMPTIONS'!$E10</f>
        <v>0</v>
      </c>
      <c r="BP31" s="491">
        <f ca="1">('SUBSCRIBER BASE'!BQ25*'DEVICE ASSUMPTIONS'!$F10)*'DEVICE ASSUMPTIONS'!$E10</f>
        <v>0</v>
      </c>
      <c r="BQ31" s="491">
        <f ca="1">('SUBSCRIBER BASE'!BR25*'DEVICE ASSUMPTIONS'!$F10)*'DEVICE ASSUMPTIONS'!$E10</f>
        <v>0</v>
      </c>
      <c r="BR31" s="491">
        <f ca="1">('SUBSCRIBER BASE'!BS25*'DEVICE ASSUMPTIONS'!$F10)*'DEVICE ASSUMPTIONS'!$E10</f>
        <v>0</v>
      </c>
    </row>
    <row r="32" spans="2:70" ht="25" customHeight="1" outlineLevel="1">
      <c r="B32" s="168" t="str">
        <f>B21</f>
        <v>MVLP2</v>
      </c>
      <c r="C32" s="491">
        <f>('SUBSCRIBER BASE'!C26*'DEVICE ASSUMPTIONS'!$F11)*'DEVICE ASSUMPTIONS'!$E11</f>
        <v>0</v>
      </c>
      <c r="D32" s="491">
        <f>('SUBSCRIBER BASE'!D26*'DEVICE ASSUMPTIONS'!$F11)*'DEVICE ASSUMPTIONS'!$E11</f>
        <v>0</v>
      </c>
      <c r="E32" s="491">
        <f>('SUBSCRIBER BASE'!E26*'DEVICE ASSUMPTIONS'!$F11)*'DEVICE ASSUMPTIONS'!$E11</f>
        <v>0</v>
      </c>
      <c r="F32" s="491">
        <f>('SUBSCRIBER BASE'!F26*'DEVICE ASSUMPTIONS'!$F11)*'DEVICE ASSUMPTIONS'!$E11</f>
        <v>0</v>
      </c>
      <c r="G32" s="491">
        <f>('SUBSCRIBER BASE'!G26*'DEVICE ASSUMPTIONS'!$F11)*'DEVICE ASSUMPTIONS'!$E11</f>
        <v>0</v>
      </c>
      <c r="H32" s="491">
        <f>('SUBSCRIBER BASE'!H26*'DEVICE ASSUMPTIONS'!$F11)*'DEVICE ASSUMPTIONS'!$E11</f>
        <v>0</v>
      </c>
      <c r="I32" s="491">
        <f>('SUBSCRIBER BASE'!I26*'DEVICE ASSUMPTIONS'!$F11)*'DEVICE ASSUMPTIONS'!$E11</f>
        <v>0</v>
      </c>
      <c r="J32" s="491">
        <f>('SUBSCRIBER BASE'!J26*'DEVICE ASSUMPTIONS'!$F11)*'DEVICE ASSUMPTIONS'!$E11</f>
        <v>0</v>
      </c>
      <c r="K32" s="491">
        <f ca="1">('SUBSCRIBER BASE'!L26*'DEVICE ASSUMPTIONS'!$F11)*'DEVICE ASSUMPTIONS'!$E11</f>
        <v>0</v>
      </c>
      <c r="L32" s="491">
        <f ca="1">('SUBSCRIBER BASE'!M26*'DEVICE ASSUMPTIONS'!$F11)*'DEVICE ASSUMPTIONS'!$E11</f>
        <v>0</v>
      </c>
      <c r="M32" s="491">
        <f ca="1">('SUBSCRIBER BASE'!N26*'DEVICE ASSUMPTIONS'!$F11)*'DEVICE ASSUMPTIONS'!$E11</f>
        <v>0</v>
      </c>
      <c r="N32" s="491">
        <f ca="1">('SUBSCRIBER BASE'!O26*'DEVICE ASSUMPTIONS'!$F11)*'DEVICE ASSUMPTIONS'!$E11</f>
        <v>0</v>
      </c>
      <c r="O32" s="491">
        <f ca="1">('SUBSCRIBER BASE'!P26*'DEVICE ASSUMPTIONS'!$F11)*'DEVICE ASSUMPTIONS'!$E11</f>
        <v>0</v>
      </c>
      <c r="P32" s="491">
        <f ca="1">('SUBSCRIBER BASE'!Q26*'DEVICE ASSUMPTIONS'!$F11)*'DEVICE ASSUMPTIONS'!$E11</f>
        <v>0</v>
      </c>
      <c r="Q32" s="491">
        <f ca="1">('SUBSCRIBER BASE'!R26*'DEVICE ASSUMPTIONS'!$F11)*'DEVICE ASSUMPTIONS'!$E11</f>
        <v>0</v>
      </c>
      <c r="R32" s="491">
        <f ca="1">('SUBSCRIBER BASE'!S26*'DEVICE ASSUMPTIONS'!$F11)*'DEVICE ASSUMPTIONS'!$E11</f>
        <v>0</v>
      </c>
      <c r="S32" s="491">
        <f ca="1">('SUBSCRIBER BASE'!T26*'DEVICE ASSUMPTIONS'!$F11)*'DEVICE ASSUMPTIONS'!$E11</f>
        <v>0</v>
      </c>
      <c r="T32" s="491">
        <f ca="1">('SUBSCRIBER BASE'!U26*'DEVICE ASSUMPTIONS'!$F11)*'DEVICE ASSUMPTIONS'!$E11</f>
        <v>0</v>
      </c>
      <c r="U32" s="491">
        <f ca="1">('SUBSCRIBER BASE'!V26*'DEVICE ASSUMPTIONS'!$F11)*'DEVICE ASSUMPTIONS'!$E11</f>
        <v>0</v>
      </c>
      <c r="V32" s="491">
        <f ca="1">('SUBSCRIBER BASE'!W26*'DEVICE ASSUMPTIONS'!$F11)*'DEVICE ASSUMPTIONS'!$E11</f>
        <v>0</v>
      </c>
      <c r="W32" s="491">
        <f ca="1">('SUBSCRIBER BASE'!X26*'DEVICE ASSUMPTIONS'!$F11)*'DEVICE ASSUMPTIONS'!$E11</f>
        <v>0</v>
      </c>
      <c r="X32" s="491">
        <f ca="1">('SUBSCRIBER BASE'!Y26*'DEVICE ASSUMPTIONS'!$F11)*'DEVICE ASSUMPTIONS'!$E11</f>
        <v>0</v>
      </c>
      <c r="Y32" s="491">
        <f ca="1">('SUBSCRIBER BASE'!Z26*'DEVICE ASSUMPTIONS'!$F11)*'DEVICE ASSUMPTIONS'!$E11</f>
        <v>0</v>
      </c>
      <c r="Z32" s="491">
        <f ca="1">('SUBSCRIBER BASE'!AA26*'DEVICE ASSUMPTIONS'!$F11)*'DEVICE ASSUMPTIONS'!$E11</f>
        <v>0</v>
      </c>
      <c r="AA32" s="491">
        <f ca="1">('SUBSCRIBER BASE'!AB26*'DEVICE ASSUMPTIONS'!$F11)*'DEVICE ASSUMPTIONS'!$E11</f>
        <v>0</v>
      </c>
      <c r="AB32" s="491">
        <f ca="1">('SUBSCRIBER BASE'!AC26*'DEVICE ASSUMPTIONS'!$F11)*'DEVICE ASSUMPTIONS'!$E11</f>
        <v>0</v>
      </c>
      <c r="AC32" s="491">
        <f ca="1">('SUBSCRIBER BASE'!AD26*'DEVICE ASSUMPTIONS'!$F11)*'DEVICE ASSUMPTIONS'!$E11</f>
        <v>0</v>
      </c>
      <c r="AD32" s="491">
        <f ca="1">('SUBSCRIBER BASE'!AE26*'DEVICE ASSUMPTIONS'!$F11)*'DEVICE ASSUMPTIONS'!$E11</f>
        <v>0</v>
      </c>
      <c r="AE32" s="491">
        <f ca="1">('SUBSCRIBER BASE'!AF26*'DEVICE ASSUMPTIONS'!$F11)*'DEVICE ASSUMPTIONS'!$E11</f>
        <v>0</v>
      </c>
      <c r="AF32" s="491">
        <f ca="1">('SUBSCRIBER BASE'!AG26*'DEVICE ASSUMPTIONS'!$F11)*'DEVICE ASSUMPTIONS'!$E11</f>
        <v>0</v>
      </c>
      <c r="AG32" s="491">
        <f ca="1">('SUBSCRIBER BASE'!AH26*'DEVICE ASSUMPTIONS'!$F11)*'DEVICE ASSUMPTIONS'!$E11</f>
        <v>0</v>
      </c>
      <c r="AH32" s="491">
        <f ca="1">('SUBSCRIBER BASE'!AI26*'DEVICE ASSUMPTIONS'!$F11)*'DEVICE ASSUMPTIONS'!$E11</f>
        <v>0</v>
      </c>
      <c r="AI32" s="491">
        <f ca="1">('SUBSCRIBER BASE'!AJ26*'DEVICE ASSUMPTIONS'!$F11)*'DEVICE ASSUMPTIONS'!$E11</f>
        <v>0</v>
      </c>
      <c r="AJ32" s="491">
        <f ca="1">('SUBSCRIBER BASE'!AK26*'DEVICE ASSUMPTIONS'!$F11)*'DEVICE ASSUMPTIONS'!$E11</f>
        <v>0</v>
      </c>
      <c r="AK32" s="491">
        <f ca="1">('SUBSCRIBER BASE'!AL26*'DEVICE ASSUMPTIONS'!$F11)*'DEVICE ASSUMPTIONS'!$E11</f>
        <v>0</v>
      </c>
      <c r="AL32" s="491">
        <f ca="1">('SUBSCRIBER BASE'!AM26*'DEVICE ASSUMPTIONS'!$F11)*'DEVICE ASSUMPTIONS'!$E11</f>
        <v>0</v>
      </c>
      <c r="AM32" s="491">
        <f ca="1">('SUBSCRIBER BASE'!AN26*'DEVICE ASSUMPTIONS'!$F11)*'DEVICE ASSUMPTIONS'!$E11</f>
        <v>0</v>
      </c>
      <c r="AN32" s="491">
        <f ca="1">('SUBSCRIBER BASE'!AO26*'DEVICE ASSUMPTIONS'!$F11)*'DEVICE ASSUMPTIONS'!$E11</f>
        <v>0</v>
      </c>
      <c r="AO32" s="491">
        <f ca="1">('SUBSCRIBER BASE'!AP26*'DEVICE ASSUMPTIONS'!$F11)*'DEVICE ASSUMPTIONS'!$E11</f>
        <v>0</v>
      </c>
      <c r="AP32" s="491">
        <f ca="1">('SUBSCRIBER BASE'!AQ26*'DEVICE ASSUMPTIONS'!$F11)*'DEVICE ASSUMPTIONS'!$E11</f>
        <v>0</v>
      </c>
      <c r="AQ32" s="491">
        <f ca="1">('SUBSCRIBER BASE'!AR26*'DEVICE ASSUMPTIONS'!$F11)*'DEVICE ASSUMPTIONS'!$E11</f>
        <v>0</v>
      </c>
      <c r="AR32" s="491">
        <f ca="1">('SUBSCRIBER BASE'!AS26*'DEVICE ASSUMPTIONS'!$F11)*'DEVICE ASSUMPTIONS'!$E11</f>
        <v>0</v>
      </c>
      <c r="AS32" s="491">
        <f ca="1">('SUBSCRIBER BASE'!AT26*'DEVICE ASSUMPTIONS'!$F11)*'DEVICE ASSUMPTIONS'!$E11</f>
        <v>0</v>
      </c>
      <c r="AT32" s="491">
        <f ca="1">('SUBSCRIBER BASE'!AU26*'DEVICE ASSUMPTIONS'!$F11)*'DEVICE ASSUMPTIONS'!$E11</f>
        <v>0</v>
      </c>
      <c r="AU32" s="491">
        <f ca="1">('SUBSCRIBER BASE'!AV26*'DEVICE ASSUMPTIONS'!$F11)*'DEVICE ASSUMPTIONS'!$E11</f>
        <v>0</v>
      </c>
      <c r="AV32" s="491">
        <f ca="1">('SUBSCRIBER BASE'!AW26*'DEVICE ASSUMPTIONS'!$F11)*'DEVICE ASSUMPTIONS'!$E11</f>
        <v>0</v>
      </c>
      <c r="AW32" s="491">
        <f ca="1">('SUBSCRIBER BASE'!AX26*'DEVICE ASSUMPTIONS'!$F11)*'DEVICE ASSUMPTIONS'!$E11</f>
        <v>0</v>
      </c>
      <c r="AX32" s="491">
        <f ca="1">('SUBSCRIBER BASE'!AY26*'DEVICE ASSUMPTIONS'!$F11)*'DEVICE ASSUMPTIONS'!$E11</f>
        <v>0</v>
      </c>
      <c r="AY32" s="491">
        <f ca="1">('SUBSCRIBER BASE'!AZ26*'DEVICE ASSUMPTIONS'!$F11)*'DEVICE ASSUMPTIONS'!$E11</f>
        <v>0</v>
      </c>
      <c r="AZ32" s="491">
        <f ca="1">('SUBSCRIBER BASE'!BA26*'DEVICE ASSUMPTIONS'!$F11)*'DEVICE ASSUMPTIONS'!$E11</f>
        <v>0</v>
      </c>
      <c r="BA32" s="491">
        <f ca="1">('SUBSCRIBER BASE'!BB26*'DEVICE ASSUMPTIONS'!$F11)*'DEVICE ASSUMPTIONS'!$E11</f>
        <v>0</v>
      </c>
      <c r="BB32" s="491">
        <f ca="1">('SUBSCRIBER BASE'!BC26*'DEVICE ASSUMPTIONS'!$F11)*'DEVICE ASSUMPTIONS'!$E11</f>
        <v>0</v>
      </c>
      <c r="BC32" s="491">
        <f ca="1">('SUBSCRIBER BASE'!BD26*'DEVICE ASSUMPTIONS'!$F11)*'DEVICE ASSUMPTIONS'!$E11</f>
        <v>0</v>
      </c>
      <c r="BD32" s="491">
        <f ca="1">('SUBSCRIBER BASE'!BE26*'DEVICE ASSUMPTIONS'!$F11)*'DEVICE ASSUMPTIONS'!$E11</f>
        <v>0</v>
      </c>
      <c r="BE32" s="491">
        <f ca="1">('SUBSCRIBER BASE'!BF26*'DEVICE ASSUMPTIONS'!$F11)*'DEVICE ASSUMPTIONS'!$E11</f>
        <v>0</v>
      </c>
      <c r="BF32" s="491">
        <f ca="1">('SUBSCRIBER BASE'!BG26*'DEVICE ASSUMPTIONS'!$F11)*'DEVICE ASSUMPTIONS'!$E11</f>
        <v>0</v>
      </c>
      <c r="BG32" s="491">
        <f ca="1">('SUBSCRIBER BASE'!BH26*'DEVICE ASSUMPTIONS'!$F11)*'DEVICE ASSUMPTIONS'!$E11</f>
        <v>0</v>
      </c>
      <c r="BH32" s="491">
        <f ca="1">('SUBSCRIBER BASE'!BI26*'DEVICE ASSUMPTIONS'!$F11)*'DEVICE ASSUMPTIONS'!$E11</f>
        <v>0</v>
      </c>
      <c r="BI32" s="491">
        <f ca="1">('SUBSCRIBER BASE'!BJ26*'DEVICE ASSUMPTIONS'!$F11)*'DEVICE ASSUMPTIONS'!$E11</f>
        <v>0</v>
      </c>
      <c r="BJ32" s="491">
        <f ca="1">('SUBSCRIBER BASE'!BK26*'DEVICE ASSUMPTIONS'!$F11)*'DEVICE ASSUMPTIONS'!$E11</f>
        <v>0</v>
      </c>
      <c r="BK32" s="491">
        <f ca="1">('SUBSCRIBER BASE'!BL26*'DEVICE ASSUMPTIONS'!$F11)*'DEVICE ASSUMPTIONS'!$E11</f>
        <v>0</v>
      </c>
      <c r="BL32" s="491">
        <f ca="1">('SUBSCRIBER BASE'!BM26*'DEVICE ASSUMPTIONS'!$F11)*'DEVICE ASSUMPTIONS'!$E11</f>
        <v>0</v>
      </c>
      <c r="BM32" s="491">
        <f ca="1">('SUBSCRIBER BASE'!BN26*'DEVICE ASSUMPTIONS'!$F11)*'DEVICE ASSUMPTIONS'!$E11</f>
        <v>0</v>
      </c>
      <c r="BN32" s="491">
        <f ca="1">('SUBSCRIBER BASE'!BO26*'DEVICE ASSUMPTIONS'!$F11)*'DEVICE ASSUMPTIONS'!$E11</f>
        <v>0</v>
      </c>
      <c r="BO32" s="491">
        <f ca="1">('SUBSCRIBER BASE'!BP26*'DEVICE ASSUMPTIONS'!$F11)*'DEVICE ASSUMPTIONS'!$E11</f>
        <v>0</v>
      </c>
      <c r="BP32" s="491">
        <f ca="1">('SUBSCRIBER BASE'!BQ26*'DEVICE ASSUMPTIONS'!$F11)*'DEVICE ASSUMPTIONS'!$E11</f>
        <v>0</v>
      </c>
      <c r="BQ32" s="491">
        <f ca="1">('SUBSCRIBER BASE'!BR26*'DEVICE ASSUMPTIONS'!$F11)*'DEVICE ASSUMPTIONS'!$E11</f>
        <v>0</v>
      </c>
      <c r="BR32" s="491">
        <f ca="1">('SUBSCRIBER BASE'!BS26*'DEVICE ASSUMPTIONS'!$F11)*'DEVICE ASSUMPTIONS'!$E11</f>
        <v>0</v>
      </c>
    </row>
    <row r="33" spans="2:70" ht="25" customHeight="1" outlineLevel="1">
      <c r="B33" s="168" t="str">
        <f>B22</f>
        <v>MVLP3</v>
      </c>
      <c r="C33" s="491">
        <f>('SUBSCRIBER BASE'!C27*'DEVICE ASSUMPTIONS'!$F12)*'DEVICE ASSUMPTIONS'!$E12</f>
        <v>0</v>
      </c>
      <c r="D33" s="491">
        <f>('SUBSCRIBER BASE'!D27*'DEVICE ASSUMPTIONS'!$F12)*'DEVICE ASSUMPTIONS'!$E12</f>
        <v>0</v>
      </c>
      <c r="E33" s="491">
        <f>('SUBSCRIBER BASE'!E27*'DEVICE ASSUMPTIONS'!$F12)*'DEVICE ASSUMPTIONS'!$E12</f>
        <v>0</v>
      </c>
      <c r="F33" s="491">
        <f>('SUBSCRIBER BASE'!F27*'DEVICE ASSUMPTIONS'!$F12)*'DEVICE ASSUMPTIONS'!$E12</f>
        <v>0</v>
      </c>
      <c r="G33" s="491">
        <f>('SUBSCRIBER BASE'!G27*'DEVICE ASSUMPTIONS'!$F12)*'DEVICE ASSUMPTIONS'!$E12</f>
        <v>0</v>
      </c>
      <c r="H33" s="491">
        <f>('SUBSCRIBER BASE'!H27*'DEVICE ASSUMPTIONS'!$F12)*'DEVICE ASSUMPTIONS'!$E12</f>
        <v>0</v>
      </c>
      <c r="I33" s="491">
        <f>('SUBSCRIBER BASE'!I27*'DEVICE ASSUMPTIONS'!$F12)*'DEVICE ASSUMPTIONS'!$E12</f>
        <v>0</v>
      </c>
      <c r="J33" s="491">
        <f>('SUBSCRIBER BASE'!J27*'DEVICE ASSUMPTIONS'!$F12)*'DEVICE ASSUMPTIONS'!$E12</f>
        <v>0</v>
      </c>
      <c r="K33" s="491">
        <f ca="1">('SUBSCRIBER BASE'!L27*'DEVICE ASSUMPTIONS'!$F12)*'DEVICE ASSUMPTIONS'!$E12</f>
        <v>0</v>
      </c>
      <c r="L33" s="491">
        <f ca="1">('SUBSCRIBER BASE'!M27*'DEVICE ASSUMPTIONS'!$F12)*'DEVICE ASSUMPTIONS'!$E12</f>
        <v>0</v>
      </c>
      <c r="M33" s="491">
        <f ca="1">('SUBSCRIBER BASE'!N27*'DEVICE ASSUMPTIONS'!$F12)*'DEVICE ASSUMPTIONS'!$E12</f>
        <v>0</v>
      </c>
      <c r="N33" s="491">
        <f ca="1">('SUBSCRIBER BASE'!O27*'DEVICE ASSUMPTIONS'!$F12)*'DEVICE ASSUMPTIONS'!$E12</f>
        <v>0</v>
      </c>
      <c r="O33" s="491">
        <f ca="1">('SUBSCRIBER BASE'!P27*'DEVICE ASSUMPTIONS'!$F12)*'DEVICE ASSUMPTIONS'!$E12</f>
        <v>0</v>
      </c>
      <c r="P33" s="491">
        <f ca="1">('SUBSCRIBER BASE'!Q27*'DEVICE ASSUMPTIONS'!$F12)*'DEVICE ASSUMPTIONS'!$E12</f>
        <v>0</v>
      </c>
      <c r="Q33" s="491">
        <f ca="1">('SUBSCRIBER BASE'!R27*'DEVICE ASSUMPTIONS'!$F12)*'DEVICE ASSUMPTIONS'!$E12</f>
        <v>0</v>
      </c>
      <c r="R33" s="491">
        <f ca="1">('SUBSCRIBER BASE'!S27*'DEVICE ASSUMPTIONS'!$F12)*'DEVICE ASSUMPTIONS'!$E12</f>
        <v>0</v>
      </c>
      <c r="S33" s="491">
        <f ca="1">('SUBSCRIBER BASE'!T27*'DEVICE ASSUMPTIONS'!$F12)*'DEVICE ASSUMPTIONS'!$E12</f>
        <v>0</v>
      </c>
      <c r="T33" s="491">
        <f ca="1">('SUBSCRIBER BASE'!U27*'DEVICE ASSUMPTIONS'!$F12)*'DEVICE ASSUMPTIONS'!$E12</f>
        <v>0</v>
      </c>
      <c r="U33" s="491">
        <f ca="1">('SUBSCRIBER BASE'!V27*'DEVICE ASSUMPTIONS'!$F12)*'DEVICE ASSUMPTIONS'!$E12</f>
        <v>0</v>
      </c>
      <c r="V33" s="491">
        <f ca="1">('SUBSCRIBER BASE'!W27*'DEVICE ASSUMPTIONS'!$F12)*'DEVICE ASSUMPTIONS'!$E12</f>
        <v>0</v>
      </c>
      <c r="W33" s="491">
        <f ca="1">('SUBSCRIBER BASE'!X27*'DEVICE ASSUMPTIONS'!$F12)*'DEVICE ASSUMPTIONS'!$E12</f>
        <v>0</v>
      </c>
      <c r="X33" s="491">
        <f ca="1">('SUBSCRIBER BASE'!Y27*'DEVICE ASSUMPTIONS'!$F12)*'DEVICE ASSUMPTIONS'!$E12</f>
        <v>0</v>
      </c>
      <c r="Y33" s="491">
        <f ca="1">('SUBSCRIBER BASE'!Z27*'DEVICE ASSUMPTIONS'!$F12)*'DEVICE ASSUMPTIONS'!$E12</f>
        <v>0</v>
      </c>
      <c r="Z33" s="491">
        <f ca="1">('SUBSCRIBER BASE'!AA27*'DEVICE ASSUMPTIONS'!$F12)*'DEVICE ASSUMPTIONS'!$E12</f>
        <v>0</v>
      </c>
      <c r="AA33" s="491">
        <f ca="1">('SUBSCRIBER BASE'!AB27*'DEVICE ASSUMPTIONS'!$F12)*'DEVICE ASSUMPTIONS'!$E12</f>
        <v>0</v>
      </c>
      <c r="AB33" s="491">
        <f ca="1">('SUBSCRIBER BASE'!AC27*'DEVICE ASSUMPTIONS'!$F12)*'DEVICE ASSUMPTIONS'!$E12</f>
        <v>0</v>
      </c>
      <c r="AC33" s="491">
        <f ca="1">('SUBSCRIBER BASE'!AD27*'DEVICE ASSUMPTIONS'!$F12)*'DEVICE ASSUMPTIONS'!$E12</f>
        <v>0</v>
      </c>
      <c r="AD33" s="491">
        <f ca="1">('SUBSCRIBER BASE'!AE27*'DEVICE ASSUMPTIONS'!$F12)*'DEVICE ASSUMPTIONS'!$E12</f>
        <v>0</v>
      </c>
      <c r="AE33" s="491">
        <f ca="1">('SUBSCRIBER BASE'!AF27*'DEVICE ASSUMPTIONS'!$F12)*'DEVICE ASSUMPTIONS'!$E12</f>
        <v>0</v>
      </c>
      <c r="AF33" s="491">
        <f ca="1">('SUBSCRIBER BASE'!AG27*'DEVICE ASSUMPTIONS'!$F12)*'DEVICE ASSUMPTIONS'!$E12</f>
        <v>0</v>
      </c>
      <c r="AG33" s="491">
        <f ca="1">('SUBSCRIBER BASE'!AH27*'DEVICE ASSUMPTIONS'!$F12)*'DEVICE ASSUMPTIONS'!$E12</f>
        <v>0</v>
      </c>
      <c r="AH33" s="491">
        <f ca="1">('SUBSCRIBER BASE'!AI27*'DEVICE ASSUMPTIONS'!$F12)*'DEVICE ASSUMPTIONS'!$E12</f>
        <v>0</v>
      </c>
      <c r="AI33" s="491">
        <f ca="1">('SUBSCRIBER BASE'!AJ27*'DEVICE ASSUMPTIONS'!$F12)*'DEVICE ASSUMPTIONS'!$E12</f>
        <v>0</v>
      </c>
      <c r="AJ33" s="491">
        <f ca="1">('SUBSCRIBER BASE'!AK27*'DEVICE ASSUMPTIONS'!$F12)*'DEVICE ASSUMPTIONS'!$E12</f>
        <v>0</v>
      </c>
      <c r="AK33" s="491">
        <f ca="1">('SUBSCRIBER BASE'!AL27*'DEVICE ASSUMPTIONS'!$F12)*'DEVICE ASSUMPTIONS'!$E12</f>
        <v>0</v>
      </c>
      <c r="AL33" s="491">
        <f ca="1">('SUBSCRIBER BASE'!AM27*'DEVICE ASSUMPTIONS'!$F12)*'DEVICE ASSUMPTIONS'!$E12</f>
        <v>0</v>
      </c>
      <c r="AM33" s="491">
        <f ca="1">('SUBSCRIBER BASE'!AN27*'DEVICE ASSUMPTIONS'!$F12)*'DEVICE ASSUMPTIONS'!$E12</f>
        <v>0</v>
      </c>
      <c r="AN33" s="491">
        <f ca="1">('SUBSCRIBER BASE'!AO27*'DEVICE ASSUMPTIONS'!$F12)*'DEVICE ASSUMPTIONS'!$E12</f>
        <v>0</v>
      </c>
      <c r="AO33" s="491">
        <f ca="1">('SUBSCRIBER BASE'!AP27*'DEVICE ASSUMPTIONS'!$F12)*'DEVICE ASSUMPTIONS'!$E12</f>
        <v>0</v>
      </c>
      <c r="AP33" s="491">
        <f ca="1">('SUBSCRIBER BASE'!AQ27*'DEVICE ASSUMPTIONS'!$F12)*'DEVICE ASSUMPTIONS'!$E12</f>
        <v>0</v>
      </c>
      <c r="AQ33" s="491">
        <f ca="1">('SUBSCRIBER BASE'!AR27*'DEVICE ASSUMPTIONS'!$F12)*'DEVICE ASSUMPTIONS'!$E12</f>
        <v>0</v>
      </c>
      <c r="AR33" s="491">
        <f ca="1">('SUBSCRIBER BASE'!AS27*'DEVICE ASSUMPTIONS'!$F12)*'DEVICE ASSUMPTIONS'!$E12</f>
        <v>0</v>
      </c>
      <c r="AS33" s="491">
        <f ca="1">('SUBSCRIBER BASE'!AT27*'DEVICE ASSUMPTIONS'!$F12)*'DEVICE ASSUMPTIONS'!$E12</f>
        <v>0</v>
      </c>
      <c r="AT33" s="491">
        <f ca="1">('SUBSCRIBER BASE'!AU27*'DEVICE ASSUMPTIONS'!$F12)*'DEVICE ASSUMPTIONS'!$E12</f>
        <v>0</v>
      </c>
      <c r="AU33" s="491">
        <f ca="1">('SUBSCRIBER BASE'!AV27*'DEVICE ASSUMPTIONS'!$F12)*'DEVICE ASSUMPTIONS'!$E12</f>
        <v>0</v>
      </c>
      <c r="AV33" s="491">
        <f ca="1">('SUBSCRIBER BASE'!AW27*'DEVICE ASSUMPTIONS'!$F12)*'DEVICE ASSUMPTIONS'!$E12</f>
        <v>0</v>
      </c>
      <c r="AW33" s="491">
        <f ca="1">('SUBSCRIBER BASE'!AX27*'DEVICE ASSUMPTIONS'!$F12)*'DEVICE ASSUMPTIONS'!$E12</f>
        <v>0</v>
      </c>
      <c r="AX33" s="491">
        <f ca="1">('SUBSCRIBER BASE'!AY27*'DEVICE ASSUMPTIONS'!$F12)*'DEVICE ASSUMPTIONS'!$E12</f>
        <v>0</v>
      </c>
      <c r="AY33" s="491">
        <f ca="1">('SUBSCRIBER BASE'!AZ27*'DEVICE ASSUMPTIONS'!$F12)*'DEVICE ASSUMPTIONS'!$E12</f>
        <v>0</v>
      </c>
      <c r="AZ33" s="491">
        <f ca="1">('SUBSCRIBER BASE'!BA27*'DEVICE ASSUMPTIONS'!$F12)*'DEVICE ASSUMPTIONS'!$E12</f>
        <v>0</v>
      </c>
      <c r="BA33" s="491">
        <f ca="1">('SUBSCRIBER BASE'!BB27*'DEVICE ASSUMPTIONS'!$F12)*'DEVICE ASSUMPTIONS'!$E12</f>
        <v>0</v>
      </c>
      <c r="BB33" s="491">
        <f ca="1">('SUBSCRIBER BASE'!BC27*'DEVICE ASSUMPTIONS'!$F12)*'DEVICE ASSUMPTIONS'!$E12</f>
        <v>0</v>
      </c>
      <c r="BC33" s="491">
        <f ca="1">('SUBSCRIBER BASE'!BD27*'DEVICE ASSUMPTIONS'!$F12)*'DEVICE ASSUMPTIONS'!$E12</f>
        <v>0</v>
      </c>
      <c r="BD33" s="491">
        <f ca="1">('SUBSCRIBER BASE'!BE27*'DEVICE ASSUMPTIONS'!$F12)*'DEVICE ASSUMPTIONS'!$E12</f>
        <v>0</v>
      </c>
      <c r="BE33" s="491">
        <f ca="1">('SUBSCRIBER BASE'!BF27*'DEVICE ASSUMPTIONS'!$F12)*'DEVICE ASSUMPTIONS'!$E12</f>
        <v>0</v>
      </c>
      <c r="BF33" s="491">
        <f ca="1">('SUBSCRIBER BASE'!BG27*'DEVICE ASSUMPTIONS'!$F12)*'DEVICE ASSUMPTIONS'!$E12</f>
        <v>0</v>
      </c>
      <c r="BG33" s="491">
        <f ca="1">('SUBSCRIBER BASE'!BH27*'DEVICE ASSUMPTIONS'!$F12)*'DEVICE ASSUMPTIONS'!$E12</f>
        <v>0</v>
      </c>
      <c r="BH33" s="491">
        <f ca="1">('SUBSCRIBER BASE'!BI27*'DEVICE ASSUMPTIONS'!$F12)*'DEVICE ASSUMPTIONS'!$E12</f>
        <v>0</v>
      </c>
      <c r="BI33" s="491">
        <f ca="1">('SUBSCRIBER BASE'!BJ27*'DEVICE ASSUMPTIONS'!$F12)*'DEVICE ASSUMPTIONS'!$E12</f>
        <v>0</v>
      </c>
      <c r="BJ33" s="491">
        <f ca="1">('SUBSCRIBER BASE'!BK27*'DEVICE ASSUMPTIONS'!$F12)*'DEVICE ASSUMPTIONS'!$E12</f>
        <v>0</v>
      </c>
      <c r="BK33" s="491">
        <f ca="1">('SUBSCRIBER BASE'!BL27*'DEVICE ASSUMPTIONS'!$F12)*'DEVICE ASSUMPTIONS'!$E12</f>
        <v>0</v>
      </c>
      <c r="BL33" s="491">
        <f ca="1">('SUBSCRIBER BASE'!BM27*'DEVICE ASSUMPTIONS'!$F12)*'DEVICE ASSUMPTIONS'!$E12</f>
        <v>0</v>
      </c>
      <c r="BM33" s="491">
        <f ca="1">('SUBSCRIBER BASE'!BN27*'DEVICE ASSUMPTIONS'!$F12)*'DEVICE ASSUMPTIONS'!$E12</f>
        <v>0</v>
      </c>
      <c r="BN33" s="491">
        <f ca="1">('SUBSCRIBER BASE'!BO27*'DEVICE ASSUMPTIONS'!$F12)*'DEVICE ASSUMPTIONS'!$E12</f>
        <v>0</v>
      </c>
      <c r="BO33" s="491">
        <f ca="1">('SUBSCRIBER BASE'!BP27*'DEVICE ASSUMPTIONS'!$F12)*'DEVICE ASSUMPTIONS'!$E12</f>
        <v>0</v>
      </c>
      <c r="BP33" s="491">
        <f ca="1">('SUBSCRIBER BASE'!BQ27*'DEVICE ASSUMPTIONS'!$F12)*'DEVICE ASSUMPTIONS'!$E12</f>
        <v>0</v>
      </c>
      <c r="BQ33" s="491">
        <f ca="1">('SUBSCRIBER BASE'!BR27*'DEVICE ASSUMPTIONS'!$F12)*'DEVICE ASSUMPTIONS'!$E12</f>
        <v>0</v>
      </c>
      <c r="BR33" s="491">
        <f ca="1">('SUBSCRIBER BASE'!BS27*'DEVICE ASSUMPTIONS'!$F12)*'DEVICE ASSUMPTIONS'!$E12</f>
        <v>0</v>
      </c>
    </row>
    <row r="34" spans="2:70" ht="24.65" customHeight="1" outlineLevel="1">
      <c r="B34" s="168" t="str">
        <f>B23</f>
        <v>MVLP4</v>
      </c>
      <c r="C34" s="491">
        <f>('SUBSCRIBER BASE'!C28*'DEVICE ASSUMPTIONS'!$F13)*'DEVICE ASSUMPTIONS'!$E13</f>
        <v>0</v>
      </c>
      <c r="D34" s="491">
        <f>('SUBSCRIBER BASE'!D28*'DEVICE ASSUMPTIONS'!$F13)*'DEVICE ASSUMPTIONS'!$E13</f>
        <v>0</v>
      </c>
      <c r="E34" s="491">
        <f>('SUBSCRIBER BASE'!E28*'DEVICE ASSUMPTIONS'!$F13)*'DEVICE ASSUMPTIONS'!$E13</f>
        <v>0</v>
      </c>
      <c r="F34" s="491">
        <f>('SUBSCRIBER BASE'!F28*'DEVICE ASSUMPTIONS'!$F13)*'DEVICE ASSUMPTIONS'!$E13</f>
        <v>0</v>
      </c>
      <c r="G34" s="491">
        <f>('SUBSCRIBER BASE'!G28*'DEVICE ASSUMPTIONS'!$F13)*'DEVICE ASSUMPTIONS'!$E13</f>
        <v>0</v>
      </c>
      <c r="H34" s="491">
        <f>('SUBSCRIBER BASE'!H28*'DEVICE ASSUMPTIONS'!$F13)*'DEVICE ASSUMPTIONS'!$E13</f>
        <v>0</v>
      </c>
      <c r="I34" s="491">
        <f>('SUBSCRIBER BASE'!I28*'DEVICE ASSUMPTIONS'!$F13)*'DEVICE ASSUMPTIONS'!$E13</f>
        <v>0</v>
      </c>
      <c r="J34" s="491">
        <f>('SUBSCRIBER BASE'!J28*'DEVICE ASSUMPTIONS'!$F13)*'DEVICE ASSUMPTIONS'!$E13</f>
        <v>0</v>
      </c>
      <c r="K34" s="491">
        <f ca="1">('SUBSCRIBER BASE'!L28*'DEVICE ASSUMPTIONS'!$F13)*'DEVICE ASSUMPTIONS'!$E13</f>
        <v>0</v>
      </c>
      <c r="L34" s="491">
        <f ca="1">('SUBSCRIBER BASE'!M28*'DEVICE ASSUMPTIONS'!$F13)*'DEVICE ASSUMPTIONS'!$E13</f>
        <v>0</v>
      </c>
      <c r="M34" s="491">
        <f ca="1">('SUBSCRIBER BASE'!N28*'DEVICE ASSUMPTIONS'!$F13)*'DEVICE ASSUMPTIONS'!$E13</f>
        <v>0</v>
      </c>
      <c r="N34" s="491">
        <f ca="1">('SUBSCRIBER BASE'!O28*'DEVICE ASSUMPTIONS'!$F13)*'DEVICE ASSUMPTIONS'!$E13</f>
        <v>0</v>
      </c>
      <c r="O34" s="491">
        <f ca="1">('SUBSCRIBER BASE'!P28*'DEVICE ASSUMPTIONS'!$F13)*'DEVICE ASSUMPTIONS'!$E13</f>
        <v>0</v>
      </c>
      <c r="P34" s="491">
        <f ca="1">('SUBSCRIBER BASE'!Q28*'DEVICE ASSUMPTIONS'!$F13)*'DEVICE ASSUMPTIONS'!$E13</f>
        <v>0</v>
      </c>
      <c r="Q34" s="491">
        <f ca="1">('SUBSCRIBER BASE'!R28*'DEVICE ASSUMPTIONS'!$F13)*'DEVICE ASSUMPTIONS'!$E13</f>
        <v>0</v>
      </c>
      <c r="R34" s="491">
        <f ca="1">('SUBSCRIBER BASE'!S28*'DEVICE ASSUMPTIONS'!$F13)*'DEVICE ASSUMPTIONS'!$E13</f>
        <v>0</v>
      </c>
      <c r="S34" s="491">
        <f ca="1">('SUBSCRIBER BASE'!T28*'DEVICE ASSUMPTIONS'!$F13)*'DEVICE ASSUMPTIONS'!$E13</f>
        <v>0</v>
      </c>
      <c r="T34" s="491">
        <f ca="1">('SUBSCRIBER BASE'!U28*'DEVICE ASSUMPTIONS'!$F13)*'DEVICE ASSUMPTIONS'!$E13</f>
        <v>0</v>
      </c>
      <c r="U34" s="491">
        <f ca="1">('SUBSCRIBER BASE'!V28*'DEVICE ASSUMPTIONS'!$F13)*'DEVICE ASSUMPTIONS'!$E13</f>
        <v>0</v>
      </c>
      <c r="V34" s="491">
        <f ca="1">('SUBSCRIBER BASE'!W28*'DEVICE ASSUMPTIONS'!$F13)*'DEVICE ASSUMPTIONS'!$E13</f>
        <v>0</v>
      </c>
      <c r="W34" s="491">
        <f ca="1">('SUBSCRIBER BASE'!X28*'DEVICE ASSUMPTIONS'!$F13)*'DEVICE ASSUMPTIONS'!$E13</f>
        <v>0</v>
      </c>
      <c r="X34" s="491">
        <f ca="1">('SUBSCRIBER BASE'!Y28*'DEVICE ASSUMPTIONS'!$F13)*'DEVICE ASSUMPTIONS'!$E13</f>
        <v>0</v>
      </c>
      <c r="Y34" s="491">
        <f ca="1">('SUBSCRIBER BASE'!Z28*'DEVICE ASSUMPTIONS'!$F13)*'DEVICE ASSUMPTIONS'!$E13</f>
        <v>0</v>
      </c>
      <c r="Z34" s="491">
        <f ca="1">('SUBSCRIBER BASE'!AA28*'DEVICE ASSUMPTIONS'!$F13)*'DEVICE ASSUMPTIONS'!$E13</f>
        <v>0</v>
      </c>
      <c r="AA34" s="491">
        <f ca="1">('SUBSCRIBER BASE'!AB28*'DEVICE ASSUMPTIONS'!$F13)*'DEVICE ASSUMPTIONS'!$E13</f>
        <v>0</v>
      </c>
      <c r="AB34" s="491">
        <f ca="1">('SUBSCRIBER BASE'!AC28*'DEVICE ASSUMPTIONS'!$F13)*'DEVICE ASSUMPTIONS'!$E13</f>
        <v>0</v>
      </c>
      <c r="AC34" s="491">
        <f ca="1">('SUBSCRIBER BASE'!AD28*'DEVICE ASSUMPTIONS'!$F13)*'DEVICE ASSUMPTIONS'!$E13</f>
        <v>0</v>
      </c>
      <c r="AD34" s="491">
        <f ca="1">('SUBSCRIBER BASE'!AE28*'DEVICE ASSUMPTIONS'!$F13)*'DEVICE ASSUMPTIONS'!$E13</f>
        <v>0</v>
      </c>
      <c r="AE34" s="491">
        <f ca="1">('SUBSCRIBER BASE'!AF28*'DEVICE ASSUMPTIONS'!$F13)*'DEVICE ASSUMPTIONS'!$E13</f>
        <v>0</v>
      </c>
      <c r="AF34" s="491">
        <f ca="1">('SUBSCRIBER BASE'!AG28*'DEVICE ASSUMPTIONS'!$F13)*'DEVICE ASSUMPTIONS'!$E13</f>
        <v>0</v>
      </c>
      <c r="AG34" s="491">
        <f ca="1">('SUBSCRIBER BASE'!AH28*'DEVICE ASSUMPTIONS'!$F13)*'DEVICE ASSUMPTIONS'!$E13</f>
        <v>0</v>
      </c>
      <c r="AH34" s="491">
        <f ca="1">('SUBSCRIBER BASE'!AI28*'DEVICE ASSUMPTIONS'!$F13)*'DEVICE ASSUMPTIONS'!$E13</f>
        <v>0</v>
      </c>
      <c r="AI34" s="491">
        <f ca="1">('SUBSCRIBER BASE'!AJ28*'DEVICE ASSUMPTIONS'!$F13)*'DEVICE ASSUMPTIONS'!$E13</f>
        <v>0</v>
      </c>
      <c r="AJ34" s="491">
        <f ca="1">('SUBSCRIBER BASE'!AK28*'DEVICE ASSUMPTIONS'!$F13)*'DEVICE ASSUMPTIONS'!$E13</f>
        <v>0</v>
      </c>
      <c r="AK34" s="491">
        <f ca="1">('SUBSCRIBER BASE'!AL28*'DEVICE ASSUMPTIONS'!$F13)*'DEVICE ASSUMPTIONS'!$E13</f>
        <v>0</v>
      </c>
      <c r="AL34" s="491">
        <f ca="1">('SUBSCRIBER BASE'!AM28*'DEVICE ASSUMPTIONS'!$F13)*'DEVICE ASSUMPTIONS'!$E13</f>
        <v>0</v>
      </c>
      <c r="AM34" s="491">
        <f ca="1">('SUBSCRIBER BASE'!AN28*'DEVICE ASSUMPTIONS'!$F13)*'DEVICE ASSUMPTIONS'!$E13</f>
        <v>0</v>
      </c>
      <c r="AN34" s="491">
        <f ca="1">('SUBSCRIBER BASE'!AO28*'DEVICE ASSUMPTIONS'!$F13)*'DEVICE ASSUMPTIONS'!$E13</f>
        <v>0</v>
      </c>
      <c r="AO34" s="491">
        <f ca="1">('SUBSCRIBER BASE'!AP28*'DEVICE ASSUMPTIONS'!$F13)*'DEVICE ASSUMPTIONS'!$E13</f>
        <v>0</v>
      </c>
      <c r="AP34" s="491">
        <f ca="1">('SUBSCRIBER BASE'!AQ28*'DEVICE ASSUMPTIONS'!$F13)*'DEVICE ASSUMPTIONS'!$E13</f>
        <v>0</v>
      </c>
      <c r="AQ34" s="491">
        <f ca="1">('SUBSCRIBER BASE'!AR28*'DEVICE ASSUMPTIONS'!$F13)*'DEVICE ASSUMPTIONS'!$E13</f>
        <v>0</v>
      </c>
      <c r="AR34" s="491">
        <f ca="1">('SUBSCRIBER BASE'!AS28*'DEVICE ASSUMPTIONS'!$F13)*'DEVICE ASSUMPTIONS'!$E13</f>
        <v>0</v>
      </c>
      <c r="AS34" s="491">
        <f ca="1">('SUBSCRIBER BASE'!AT28*'DEVICE ASSUMPTIONS'!$F13)*'DEVICE ASSUMPTIONS'!$E13</f>
        <v>0</v>
      </c>
      <c r="AT34" s="491">
        <f ca="1">('SUBSCRIBER BASE'!AU28*'DEVICE ASSUMPTIONS'!$F13)*'DEVICE ASSUMPTIONS'!$E13</f>
        <v>0</v>
      </c>
      <c r="AU34" s="491">
        <f ca="1">('SUBSCRIBER BASE'!AV28*'DEVICE ASSUMPTIONS'!$F13)*'DEVICE ASSUMPTIONS'!$E13</f>
        <v>0</v>
      </c>
      <c r="AV34" s="491">
        <f ca="1">('SUBSCRIBER BASE'!AW28*'DEVICE ASSUMPTIONS'!$F13)*'DEVICE ASSUMPTIONS'!$E13</f>
        <v>0</v>
      </c>
      <c r="AW34" s="491">
        <f ca="1">('SUBSCRIBER BASE'!AX28*'DEVICE ASSUMPTIONS'!$F13)*'DEVICE ASSUMPTIONS'!$E13</f>
        <v>0</v>
      </c>
      <c r="AX34" s="491">
        <f ca="1">('SUBSCRIBER BASE'!AY28*'DEVICE ASSUMPTIONS'!$F13)*'DEVICE ASSUMPTIONS'!$E13</f>
        <v>0</v>
      </c>
      <c r="AY34" s="491">
        <f ca="1">('SUBSCRIBER BASE'!AZ28*'DEVICE ASSUMPTIONS'!$F13)*'DEVICE ASSUMPTIONS'!$E13</f>
        <v>0</v>
      </c>
      <c r="AZ34" s="491">
        <f ca="1">('SUBSCRIBER BASE'!BA28*'DEVICE ASSUMPTIONS'!$F13)*'DEVICE ASSUMPTIONS'!$E13</f>
        <v>0</v>
      </c>
      <c r="BA34" s="491">
        <f ca="1">('SUBSCRIBER BASE'!BB28*'DEVICE ASSUMPTIONS'!$F13)*'DEVICE ASSUMPTIONS'!$E13</f>
        <v>0</v>
      </c>
      <c r="BB34" s="491">
        <f ca="1">('SUBSCRIBER BASE'!BC28*'DEVICE ASSUMPTIONS'!$F13)*'DEVICE ASSUMPTIONS'!$E13</f>
        <v>0</v>
      </c>
      <c r="BC34" s="491">
        <f ca="1">('SUBSCRIBER BASE'!BD28*'DEVICE ASSUMPTIONS'!$F13)*'DEVICE ASSUMPTIONS'!$E13</f>
        <v>0</v>
      </c>
      <c r="BD34" s="491">
        <f ca="1">('SUBSCRIBER BASE'!BE28*'DEVICE ASSUMPTIONS'!$F13)*'DEVICE ASSUMPTIONS'!$E13</f>
        <v>0</v>
      </c>
      <c r="BE34" s="491">
        <f ca="1">('SUBSCRIBER BASE'!BF28*'DEVICE ASSUMPTIONS'!$F13)*'DEVICE ASSUMPTIONS'!$E13</f>
        <v>0</v>
      </c>
      <c r="BF34" s="491">
        <f ca="1">('SUBSCRIBER BASE'!BG28*'DEVICE ASSUMPTIONS'!$F13)*'DEVICE ASSUMPTIONS'!$E13</f>
        <v>0</v>
      </c>
      <c r="BG34" s="491">
        <f ca="1">('SUBSCRIBER BASE'!BH28*'DEVICE ASSUMPTIONS'!$F13)*'DEVICE ASSUMPTIONS'!$E13</f>
        <v>0</v>
      </c>
      <c r="BH34" s="491">
        <f ca="1">('SUBSCRIBER BASE'!BI28*'DEVICE ASSUMPTIONS'!$F13)*'DEVICE ASSUMPTIONS'!$E13</f>
        <v>0</v>
      </c>
      <c r="BI34" s="491">
        <f ca="1">('SUBSCRIBER BASE'!BJ28*'DEVICE ASSUMPTIONS'!$F13)*'DEVICE ASSUMPTIONS'!$E13</f>
        <v>0</v>
      </c>
      <c r="BJ34" s="491">
        <f ca="1">('SUBSCRIBER BASE'!BK28*'DEVICE ASSUMPTIONS'!$F13)*'DEVICE ASSUMPTIONS'!$E13</f>
        <v>0</v>
      </c>
      <c r="BK34" s="491">
        <f ca="1">('SUBSCRIBER BASE'!BL28*'DEVICE ASSUMPTIONS'!$F13)*'DEVICE ASSUMPTIONS'!$E13</f>
        <v>0</v>
      </c>
      <c r="BL34" s="491">
        <f ca="1">('SUBSCRIBER BASE'!BM28*'DEVICE ASSUMPTIONS'!$F13)*'DEVICE ASSUMPTIONS'!$E13</f>
        <v>0</v>
      </c>
      <c r="BM34" s="491">
        <f ca="1">('SUBSCRIBER BASE'!BN28*'DEVICE ASSUMPTIONS'!$F13)*'DEVICE ASSUMPTIONS'!$E13</f>
        <v>0</v>
      </c>
      <c r="BN34" s="491">
        <f ca="1">('SUBSCRIBER BASE'!BO28*'DEVICE ASSUMPTIONS'!$F13)*'DEVICE ASSUMPTIONS'!$E13</f>
        <v>0</v>
      </c>
      <c r="BO34" s="491">
        <f ca="1">('SUBSCRIBER BASE'!BP28*'DEVICE ASSUMPTIONS'!$F13)*'DEVICE ASSUMPTIONS'!$E13</f>
        <v>0</v>
      </c>
      <c r="BP34" s="491">
        <f ca="1">('SUBSCRIBER BASE'!BQ28*'DEVICE ASSUMPTIONS'!$F13)*'DEVICE ASSUMPTIONS'!$E13</f>
        <v>0</v>
      </c>
      <c r="BQ34" s="491">
        <f ca="1">('SUBSCRIBER BASE'!BR28*'DEVICE ASSUMPTIONS'!$F13)*'DEVICE ASSUMPTIONS'!$E13</f>
        <v>0</v>
      </c>
      <c r="BR34" s="491">
        <f ca="1">('SUBSCRIBER BASE'!BS28*'DEVICE ASSUMPTIONS'!$F13)*'DEVICE ASSUMPTIONS'!$E13</f>
        <v>0</v>
      </c>
    </row>
    <row r="35" spans="2:70" ht="24.65" customHeight="1" outlineLevel="1">
      <c r="B35" s="168" t="str">
        <f t="shared" ref="B35:B39" si="8">B24</f>
        <v>MVLP5</v>
      </c>
      <c r="C35" s="491">
        <f>('SUBSCRIBER BASE'!C29*'DEVICE ASSUMPTIONS'!$F14)*'DEVICE ASSUMPTIONS'!$E14</f>
        <v>0</v>
      </c>
      <c r="D35" s="491">
        <f>('SUBSCRIBER BASE'!D29*'DEVICE ASSUMPTIONS'!$F14)*'DEVICE ASSUMPTIONS'!$E14</f>
        <v>0</v>
      </c>
      <c r="E35" s="491">
        <f>('SUBSCRIBER BASE'!E29*'DEVICE ASSUMPTIONS'!$F14)*'DEVICE ASSUMPTIONS'!$E14</f>
        <v>0</v>
      </c>
      <c r="F35" s="491">
        <f>('SUBSCRIBER BASE'!F29*'DEVICE ASSUMPTIONS'!$F14)*'DEVICE ASSUMPTIONS'!$E14</f>
        <v>0</v>
      </c>
      <c r="G35" s="491">
        <f>('SUBSCRIBER BASE'!G29*'DEVICE ASSUMPTIONS'!$F14)*'DEVICE ASSUMPTIONS'!$E14</f>
        <v>0</v>
      </c>
      <c r="H35" s="491">
        <f>('SUBSCRIBER BASE'!H29*'DEVICE ASSUMPTIONS'!$F14)*'DEVICE ASSUMPTIONS'!$E14</f>
        <v>0</v>
      </c>
      <c r="I35" s="491">
        <f>('SUBSCRIBER BASE'!I29*'DEVICE ASSUMPTIONS'!$F14)*'DEVICE ASSUMPTIONS'!$E14</f>
        <v>0</v>
      </c>
      <c r="J35" s="491">
        <f>('SUBSCRIBER BASE'!J29*'DEVICE ASSUMPTIONS'!$F14)*'DEVICE ASSUMPTIONS'!$E14</f>
        <v>0</v>
      </c>
      <c r="K35" s="491">
        <f ca="1">('SUBSCRIBER BASE'!L29*'DEVICE ASSUMPTIONS'!$F14)*'DEVICE ASSUMPTIONS'!$E14</f>
        <v>0</v>
      </c>
      <c r="L35" s="491">
        <f ca="1">('SUBSCRIBER BASE'!M29*'DEVICE ASSUMPTIONS'!$F14)*'DEVICE ASSUMPTIONS'!$E14</f>
        <v>0</v>
      </c>
      <c r="M35" s="491">
        <f ca="1">('SUBSCRIBER BASE'!N29*'DEVICE ASSUMPTIONS'!$F14)*'DEVICE ASSUMPTIONS'!$E14</f>
        <v>0</v>
      </c>
      <c r="N35" s="491">
        <f ca="1">('SUBSCRIBER BASE'!O29*'DEVICE ASSUMPTIONS'!$F14)*'DEVICE ASSUMPTIONS'!$E14</f>
        <v>0</v>
      </c>
      <c r="O35" s="491">
        <f ca="1">('SUBSCRIBER BASE'!P29*'DEVICE ASSUMPTIONS'!$F14)*'DEVICE ASSUMPTIONS'!$E14</f>
        <v>0</v>
      </c>
      <c r="P35" s="491">
        <f ca="1">('SUBSCRIBER BASE'!Q29*'DEVICE ASSUMPTIONS'!$F14)*'DEVICE ASSUMPTIONS'!$E14</f>
        <v>0</v>
      </c>
      <c r="Q35" s="491">
        <f ca="1">('SUBSCRIBER BASE'!R29*'DEVICE ASSUMPTIONS'!$F14)*'DEVICE ASSUMPTIONS'!$E14</f>
        <v>0</v>
      </c>
      <c r="R35" s="491">
        <f ca="1">('SUBSCRIBER BASE'!S29*'DEVICE ASSUMPTIONS'!$F14)*'DEVICE ASSUMPTIONS'!$E14</f>
        <v>0</v>
      </c>
      <c r="S35" s="491">
        <f ca="1">('SUBSCRIBER BASE'!T29*'DEVICE ASSUMPTIONS'!$F14)*'DEVICE ASSUMPTIONS'!$E14</f>
        <v>0</v>
      </c>
      <c r="T35" s="491">
        <f ca="1">('SUBSCRIBER BASE'!U29*'DEVICE ASSUMPTIONS'!$F14)*'DEVICE ASSUMPTIONS'!$E14</f>
        <v>0</v>
      </c>
      <c r="U35" s="491">
        <f ca="1">('SUBSCRIBER BASE'!V29*'DEVICE ASSUMPTIONS'!$F14)*'DEVICE ASSUMPTIONS'!$E14</f>
        <v>0</v>
      </c>
      <c r="V35" s="491">
        <f ca="1">('SUBSCRIBER BASE'!W29*'DEVICE ASSUMPTIONS'!$F14)*'DEVICE ASSUMPTIONS'!$E14</f>
        <v>0</v>
      </c>
      <c r="W35" s="491">
        <f ca="1">('SUBSCRIBER BASE'!X29*'DEVICE ASSUMPTIONS'!$F14)*'DEVICE ASSUMPTIONS'!$E14</f>
        <v>0</v>
      </c>
      <c r="X35" s="491">
        <f ca="1">('SUBSCRIBER BASE'!Y29*'DEVICE ASSUMPTIONS'!$F14)*'DEVICE ASSUMPTIONS'!$E14</f>
        <v>0</v>
      </c>
      <c r="Y35" s="491">
        <f ca="1">('SUBSCRIBER BASE'!Z29*'DEVICE ASSUMPTIONS'!$F14)*'DEVICE ASSUMPTIONS'!$E14</f>
        <v>0</v>
      </c>
      <c r="Z35" s="491">
        <f ca="1">('SUBSCRIBER BASE'!AA29*'DEVICE ASSUMPTIONS'!$F14)*'DEVICE ASSUMPTIONS'!$E14</f>
        <v>0</v>
      </c>
      <c r="AA35" s="491">
        <f ca="1">('SUBSCRIBER BASE'!AB29*'DEVICE ASSUMPTIONS'!$F14)*'DEVICE ASSUMPTIONS'!$E14</f>
        <v>0</v>
      </c>
      <c r="AB35" s="491">
        <f ca="1">('SUBSCRIBER BASE'!AC29*'DEVICE ASSUMPTIONS'!$F14)*'DEVICE ASSUMPTIONS'!$E14</f>
        <v>0</v>
      </c>
      <c r="AC35" s="491">
        <f ca="1">('SUBSCRIBER BASE'!AD29*'DEVICE ASSUMPTIONS'!$F14)*'DEVICE ASSUMPTIONS'!$E14</f>
        <v>0</v>
      </c>
      <c r="AD35" s="491">
        <f ca="1">('SUBSCRIBER BASE'!AE29*'DEVICE ASSUMPTIONS'!$F14)*'DEVICE ASSUMPTIONS'!$E14</f>
        <v>0</v>
      </c>
      <c r="AE35" s="491">
        <f ca="1">('SUBSCRIBER BASE'!AF29*'DEVICE ASSUMPTIONS'!$F14)*'DEVICE ASSUMPTIONS'!$E14</f>
        <v>0</v>
      </c>
      <c r="AF35" s="491">
        <f ca="1">('SUBSCRIBER BASE'!AG29*'DEVICE ASSUMPTIONS'!$F14)*'DEVICE ASSUMPTIONS'!$E14</f>
        <v>0</v>
      </c>
      <c r="AG35" s="491">
        <f ca="1">('SUBSCRIBER BASE'!AH29*'DEVICE ASSUMPTIONS'!$F14)*'DEVICE ASSUMPTIONS'!$E14</f>
        <v>0</v>
      </c>
      <c r="AH35" s="491">
        <f ca="1">('SUBSCRIBER BASE'!AI29*'DEVICE ASSUMPTIONS'!$F14)*'DEVICE ASSUMPTIONS'!$E14</f>
        <v>0</v>
      </c>
      <c r="AI35" s="491">
        <f ca="1">('SUBSCRIBER BASE'!AJ29*'DEVICE ASSUMPTIONS'!$F14)*'DEVICE ASSUMPTIONS'!$E14</f>
        <v>0</v>
      </c>
      <c r="AJ35" s="491">
        <f ca="1">('SUBSCRIBER BASE'!AK29*'DEVICE ASSUMPTIONS'!$F14)*'DEVICE ASSUMPTIONS'!$E14</f>
        <v>0</v>
      </c>
      <c r="AK35" s="491">
        <f ca="1">('SUBSCRIBER BASE'!AL29*'DEVICE ASSUMPTIONS'!$F14)*'DEVICE ASSUMPTIONS'!$E14</f>
        <v>0</v>
      </c>
      <c r="AL35" s="491">
        <f ca="1">('SUBSCRIBER BASE'!AM29*'DEVICE ASSUMPTIONS'!$F14)*'DEVICE ASSUMPTIONS'!$E14</f>
        <v>0</v>
      </c>
      <c r="AM35" s="491">
        <f ca="1">('SUBSCRIBER BASE'!AN29*'DEVICE ASSUMPTIONS'!$F14)*'DEVICE ASSUMPTIONS'!$E14</f>
        <v>0</v>
      </c>
      <c r="AN35" s="491">
        <f ca="1">('SUBSCRIBER BASE'!AO29*'DEVICE ASSUMPTIONS'!$F14)*'DEVICE ASSUMPTIONS'!$E14</f>
        <v>0</v>
      </c>
      <c r="AO35" s="491">
        <f ca="1">('SUBSCRIBER BASE'!AP29*'DEVICE ASSUMPTIONS'!$F14)*'DEVICE ASSUMPTIONS'!$E14</f>
        <v>0</v>
      </c>
      <c r="AP35" s="491">
        <f ca="1">('SUBSCRIBER BASE'!AQ29*'DEVICE ASSUMPTIONS'!$F14)*'DEVICE ASSUMPTIONS'!$E14</f>
        <v>0</v>
      </c>
      <c r="AQ35" s="491">
        <f ca="1">('SUBSCRIBER BASE'!AR29*'DEVICE ASSUMPTIONS'!$F14)*'DEVICE ASSUMPTIONS'!$E14</f>
        <v>0</v>
      </c>
      <c r="AR35" s="491">
        <f ca="1">('SUBSCRIBER BASE'!AS29*'DEVICE ASSUMPTIONS'!$F14)*'DEVICE ASSUMPTIONS'!$E14</f>
        <v>0</v>
      </c>
      <c r="AS35" s="491">
        <f ca="1">('SUBSCRIBER BASE'!AT29*'DEVICE ASSUMPTIONS'!$F14)*'DEVICE ASSUMPTIONS'!$E14</f>
        <v>0</v>
      </c>
      <c r="AT35" s="491">
        <f ca="1">('SUBSCRIBER BASE'!AU29*'DEVICE ASSUMPTIONS'!$F14)*'DEVICE ASSUMPTIONS'!$E14</f>
        <v>0</v>
      </c>
      <c r="AU35" s="491">
        <f ca="1">('SUBSCRIBER BASE'!AV29*'DEVICE ASSUMPTIONS'!$F14)*'DEVICE ASSUMPTIONS'!$E14</f>
        <v>0</v>
      </c>
      <c r="AV35" s="491">
        <f ca="1">('SUBSCRIBER BASE'!AW29*'DEVICE ASSUMPTIONS'!$F14)*'DEVICE ASSUMPTIONS'!$E14</f>
        <v>0</v>
      </c>
      <c r="AW35" s="491">
        <f ca="1">('SUBSCRIBER BASE'!AX29*'DEVICE ASSUMPTIONS'!$F14)*'DEVICE ASSUMPTIONS'!$E14</f>
        <v>0</v>
      </c>
      <c r="AX35" s="491">
        <f ca="1">('SUBSCRIBER BASE'!AY29*'DEVICE ASSUMPTIONS'!$F14)*'DEVICE ASSUMPTIONS'!$E14</f>
        <v>0</v>
      </c>
      <c r="AY35" s="491">
        <f ca="1">('SUBSCRIBER BASE'!AZ29*'DEVICE ASSUMPTIONS'!$F14)*'DEVICE ASSUMPTIONS'!$E14</f>
        <v>0</v>
      </c>
      <c r="AZ35" s="491">
        <f ca="1">('SUBSCRIBER BASE'!BA29*'DEVICE ASSUMPTIONS'!$F14)*'DEVICE ASSUMPTIONS'!$E14</f>
        <v>0</v>
      </c>
      <c r="BA35" s="491">
        <f ca="1">('SUBSCRIBER BASE'!BB29*'DEVICE ASSUMPTIONS'!$F14)*'DEVICE ASSUMPTIONS'!$E14</f>
        <v>0</v>
      </c>
      <c r="BB35" s="491">
        <f ca="1">('SUBSCRIBER BASE'!BC29*'DEVICE ASSUMPTIONS'!$F14)*'DEVICE ASSUMPTIONS'!$E14</f>
        <v>0</v>
      </c>
      <c r="BC35" s="491">
        <f ca="1">('SUBSCRIBER BASE'!BD29*'DEVICE ASSUMPTIONS'!$F14)*'DEVICE ASSUMPTIONS'!$E14</f>
        <v>0</v>
      </c>
      <c r="BD35" s="491">
        <f ca="1">('SUBSCRIBER BASE'!BE29*'DEVICE ASSUMPTIONS'!$F14)*'DEVICE ASSUMPTIONS'!$E14</f>
        <v>0</v>
      </c>
      <c r="BE35" s="491">
        <f ca="1">('SUBSCRIBER BASE'!BF29*'DEVICE ASSUMPTIONS'!$F14)*'DEVICE ASSUMPTIONS'!$E14</f>
        <v>0</v>
      </c>
      <c r="BF35" s="491">
        <f ca="1">('SUBSCRIBER BASE'!BG29*'DEVICE ASSUMPTIONS'!$F14)*'DEVICE ASSUMPTIONS'!$E14</f>
        <v>0</v>
      </c>
      <c r="BG35" s="491">
        <f ca="1">('SUBSCRIBER BASE'!BH29*'DEVICE ASSUMPTIONS'!$F14)*'DEVICE ASSUMPTIONS'!$E14</f>
        <v>0</v>
      </c>
      <c r="BH35" s="491">
        <f ca="1">('SUBSCRIBER BASE'!BI29*'DEVICE ASSUMPTIONS'!$F14)*'DEVICE ASSUMPTIONS'!$E14</f>
        <v>0</v>
      </c>
      <c r="BI35" s="491">
        <f ca="1">('SUBSCRIBER BASE'!BJ29*'DEVICE ASSUMPTIONS'!$F14)*'DEVICE ASSUMPTIONS'!$E14</f>
        <v>0</v>
      </c>
      <c r="BJ35" s="491">
        <f ca="1">('SUBSCRIBER BASE'!BK29*'DEVICE ASSUMPTIONS'!$F14)*'DEVICE ASSUMPTIONS'!$E14</f>
        <v>0</v>
      </c>
      <c r="BK35" s="491">
        <f ca="1">('SUBSCRIBER BASE'!BL29*'DEVICE ASSUMPTIONS'!$F14)*'DEVICE ASSUMPTIONS'!$E14</f>
        <v>0</v>
      </c>
      <c r="BL35" s="491">
        <f ca="1">('SUBSCRIBER BASE'!BM29*'DEVICE ASSUMPTIONS'!$F14)*'DEVICE ASSUMPTIONS'!$E14</f>
        <v>0</v>
      </c>
      <c r="BM35" s="491">
        <f ca="1">('SUBSCRIBER BASE'!BN29*'DEVICE ASSUMPTIONS'!$F14)*'DEVICE ASSUMPTIONS'!$E14</f>
        <v>0</v>
      </c>
      <c r="BN35" s="491">
        <f ca="1">('SUBSCRIBER BASE'!BO29*'DEVICE ASSUMPTIONS'!$F14)*'DEVICE ASSUMPTIONS'!$E14</f>
        <v>0</v>
      </c>
      <c r="BO35" s="491">
        <f ca="1">('SUBSCRIBER BASE'!BP29*'DEVICE ASSUMPTIONS'!$F14)*'DEVICE ASSUMPTIONS'!$E14</f>
        <v>0</v>
      </c>
      <c r="BP35" s="491">
        <f ca="1">('SUBSCRIBER BASE'!BQ29*'DEVICE ASSUMPTIONS'!$F14)*'DEVICE ASSUMPTIONS'!$E14</f>
        <v>0</v>
      </c>
      <c r="BQ35" s="491">
        <f ca="1">('SUBSCRIBER BASE'!BR29*'DEVICE ASSUMPTIONS'!$F14)*'DEVICE ASSUMPTIONS'!$E14</f>
        <v>0</v>
      </c>
      <c r="BR35" s="491">
        <f ca="1">('SUBSCRIBER BASE'!BS29*'DEVICE ASSUMPTIONS'!$F14)*'DEVICE ASSUMPTIONS'!$E14</f>
        <v>0</v>
      </c>
    </row>
    <row r="36" spans="2:70" ht="24.65" customHeight="1" outlineLevel="1">
      <c r="B36" s="168" t="str">
        <f t="shared" si="8"/>
        <v>MVLP6</v>
      </c>
      <c r="C36" s="491">
        <f>('SUBSCRIBER BASE'!C30*'DEVICE ASSUMPTIONS'!$F15)*'DEVICE ASSUMPTIONS'!$E15</f>
        <v>0</v>
      </c>
      <c r="D36" s="491">
        <f>('SUBSCRIBER BASE'!D30*'DEVICE ASSUMPTIONS'!$F15)*'DEVICE ASSUMPTIONS'!$E15</f>
        <v>0</v>
      </c>
      <c r="E36" s="491">
        <f>('SUBSCRIBER BASE'!E30*'DEVICE ASSUMPTIONS'!$F15)*'DEVICE ASSUMPTIONS'!$E15</f>
        <v>0</v>
      </c>
      <c r="F36" s="491">
        <f>('SUBSCRIBER BASE'!F30*'DEVICE ASSUMPTIONS'!$F15)*'DEVICE ASSUMPTIONS'!$E15</f>
        <v>0</v>
      </c>
      <c r="G36" s="491">
        <f>('SUBSCRIBER BASE'!G30*'DEVICE ASSUMPTIONS'!$F15)*'DEVICE ASSUMPTIONS'!$E15</f>
        <v>0</v>
      </c>
      <c r="H36" s="491">
        <f>('SUBSCRIBER BASE'!H30*'DEVICE ASSUMPTIONS'!$F15)*'DEVICE ASSUMPTIONS'!$E15</f>
        <v>0</v>
      </c>
      <c r="I36" s="491">
        <f>('SUBSCRIBER BASE'!I30*'DEVICE ASSUMPTIONS'!$F15)*'DEVICE ASSUMPTIONS'!$E15</f>
        <v>0</v>
      </c>
      <c r="J36" s="491">
        <f>('SUBSCRIBER BASE'!J30*'DEVICE ASSUMPTIONS'!$F15)*'DEVICE ASSUMPTIONS'!$E15</f>
        <v>0</v>
      </c>
      <c r="K36" s="491">
        <f ca="1">('SUBSCRIBER BASE'!L30*'DEVICE ASSUMPTIONS'!$F15)*'DEVICE ASSUMPTIONS'!$E15</f>
        <v>0</v>
      </c>
      <c r="L36" s="491">
        <f ca="1">('SUBSCRIBER BASE'!M30*'DEVICE ASSUMPTIONS'!$F15)*'DEVICE ASSUMPTIONS'!$E15</f>
        <v>0</v>
      </c>
      <c r="M36" s="491">
        <f ca="1">('SUBSCRIBER BASE'!N30*'DEVICE ASSUMPTIONS'!$F15)*'DEVICE ASSUMPTIONS'!$E15</f>
        <v>0</v>
      </c>
      <c r="N36" s="491">
        <f ca="1">('SUBSCRIBER BASE'!O30*'DEVICE ASSUMPTIONS'!$F15)*'DEVICE ASSUMPTIONS'!$E15</f>
        <v>0</v>
      </c>
      <c r="O36" s="491">
        <f ca="1">('SUBSCRIBER BASE'!P30*'DEVICE ASSUMPTIONS'!$F15)*'DEVICE ASSUMPTIONS'!$E15</f>
        <v>0</v>
      </c>
      <c r="P36" s="491">
        <f ca="1">('SUBSCRIBER BASE'!Q30*'DEVICE ASSUMPTIONS'!$F15)*'DEVICE ASSUMPTIONS'!$E15</f>
        <v>0</v>
      </c>
      <c r="Q36" s="491">
        <f ca="1">('SUBSCRIBER BASE'!R30*'DEVICE ASSUMPTIONS'!$F15)*'DEVICE ASSUMPTIONS'!$E15</f>
        <v>0</v>
      </c>
      <c r="R36" s="491">
        <f ca="1">('SUBSCRIBER BASE'!S30*'DEVICE ASSUMPTIONS'!$F15)*'DEVICE ASSUMPTIONS'!$E15</f>
        <v>0</v>
      </c>
      <c r="S36" s="491">
        <f ca="1">('SUBSCRIBER BASE'!T30*'DEVICE ASSUMPTIONS'!$F15)*'DEVICE ASSUMPTIONS'!$E15</f>
        <v>0</v>
      </c>
      <c r="T36" s="491">
        <f ca="1">('SUBSCRIBER BASE'!U30*'DEVICE ASSUMPTIONS'!$F15)*'DEVICE ASSUMPTIONS'!$E15</f>
        <v>0</v>
      </c>
      <c r="U36" s="491">
        <f ca="1">('SUBSCRIBER BASE'!V30*'DEVICE ASSUMPTIONS'!$F15)*'DEVICE ASSUMPTIONS'!$E15</f>
        <v>0</v>
      </c>
      <c r="V36" s="491">
        <f ca="1">('SUBSCRIBER BASE'!W30*'DEVICE ASSUMPTIONS'!$F15)*'DEVICE ASSUMPTIONS'!$E15</f>
        <v>0</v>
      </c>
      <c r="W36" s="491">
        <f ca="1">('SUBSCRIBER BASE'!X30*'DEVICE ASSUMPTIONS'!$F15)*'DEVICE ASSUMPTIONS'!$E15</f>
        <v>0</v>
      </c>
      <c r="X36" s="491">
        <f ca="1">('SUBSCRIBER BASE'!Y30*'DEVICE ASSUMPTIONS'!$F15)*'DEVICE ASSUMPTIONS'!$E15</f>
        <v>0</v>
      </c>
      <c r="Y36" s="491">
        <f ca="1">('SUBSCRIBER BASE'!Z30*'DEVICE ASSUMPTIONS'!$F15)*'DEVICE ASSUMPTIONS'!$E15</f>
        <v>0</v>
      </c>
      <c r="Z36" s="491">
        <f ca="1">('SUBSCRIBER BASE'!AA30*'DEVICE ASSUMPTIONS'!$F15)*'DEVICE ASSUMPTIONS'!$E15</f>
        <v>0</v>
      </c>
      <c r="AA36" s="491">
        <f ca="1">('SUBSCRIBER BASE'!AB30*'DEVICE ASSUMPTIONS'!$F15)*'DEVICE ASSUMPTIONS'!$E15</f>
        <v>0</v>
      </c>
      <c r="AB36" s="491">
        <f ca="1">('SUBSCRIBER BASE'!AC30*'DEVICE ASSUMPTIONS'!$F15)*'DEVICE ASSUMPTIONS'!$E15</f>
        <v>0</v>
      </c>
      <c r="AC36" s="491">
        <f ca="1">('SUBSCRIBER BASE'!AD30*'DEVICE ASSUMPTIONS'!$F15)*'DEVICE ASSUMPTIONS'!$E15</f>
        <v>0</v>
      </c>
      <c r="AD36" s="491">
        <f ca="1">('SUBSCRIBER BASE'!AE30*'DEVICE ASSUMPTIONS'!$F15)*'DEVICE ASSUMPTIONS'!$E15</f>
        <v>0</v>
      </c>
      <c r="AE36" s="491">
        <f ca="1">('SUBSCRIBER BASE'!AF30*'DEVICE ASSUMPTIONS'!$F15)*'DEVICE ASSUMPTIONS'!$E15</f>
        <v>0</v>
      </c>
      <c r="AF36" s="491">
        <f ca="1">('SUBSCRIBER BASE'!AG30*'DEVICE ASSUMPTIONS'!$F15)*'DEVICE ASSUMPTIONS'!$E15</f>
        <v>0</v>
      </c>
      <c r="AG36" s="491">
        <f ca="1">('SUBSCRIBER BASE'!AH30*'DEVICE ASSUMPTIONS'!$F15)*'DEVICE ASSUMPTIONS'!$E15</f>
        <v>0</v>
      </c>
      <c r="AH36" s="491">
        <f ca="1">('SUBSCRIBER BASE'!AI30*'DEVICE ASSUMPTIONS'!$F15)*'DEVICE ASSUMPTIONS'!$E15</f>
        <v>0</v>
      </c>
      <c r="AI36" s="491">
        <f ca="1">('SUBSCRIBER BASE'!AJ30*'DEVICE ASSUMPTIONS'!$F15)*'DEVICE ASSUMPTIONS'!$E15</f>
        <v>0</v>
      </c>
      <c r="AJ36" s="491">
        <f ca="1">('SUBSCRIBER BASE'!AK30*'DEVICE ASSUMPTIONS'!$F15)*'DEVICE ASSUMPTIONS'!$E15</f>
        <v>0</v>
      </c>
      <c r="AK36" s="491">
        <f ca="1">('SUBSCRIBER BASE'!AL30*'DEVICE ASSUMPTIONS'!$F15)*'DEVICE ASSUMPTIONS'!$E15</f>
        <v>0</v>
      </c>
      <c r="AL36" s="491">
        <f ca="1">('SUBSCRIBER BASE'!AM30*'DEVICE ASSUMPTIONS'!$F15)*'DEVICE ASSUMPTIONS'!$E15</f>
        <v>0</v>
      </c>
      <c r="AM36" s="491">
        <f ca="1">('SUBSCRIBER BASE'!AN30*'DEVICE ASSUMPTIONS'!$F15)*'DEVICE ASSUMPTIONS'!$E15</f>
        <v>0</v>
      </c>
      <c r="AN36" s="491">
        <f ca="1">('SUBSCRIBER BASE'!AO30*'DEVICE ASSUMPTIONS'!$F15)*'DEVICE ASSUMPTIONS'!$E15</f>
        <v>0</v>
      </c>
      <c r="AO36" s="491">
        <f ca="1">('SUBSCRIBER BASE'!AP30*'DEVICE ASSUMPTIONS'!$F15)*'DEVICE ASSUMPTIONS'!$E15</f>
        <v>0</v>
      </c>
      <c r="AP36" s="491">
        <f ca="1">('SUBSCRIBER BASE'!AQ30*'DEVICE ASSUMPTIONS'!$F15)*'DEVICE ASSUMPTIONS'!$E15</f>
        <v>0</v>
      </c>
      <c r="AQ36" s="491">
        <f ca="1">('SUBSCRIBER BASE'!AR30*'DEVICE ASSUMPTIONS'!$F15)*'DEVICE ASSUMPTIONS'!$E15</f>
        <v>0</v>
      </c>
      <c r="AR36" s="491">
        <f ca="1">('SUBSCRIBER BASE'!AS30*'DEVICE ASSUMPTIONS'!$F15)*'DEVICE ASSUMPTIONS'!$E15</f>
        <v>0</v>
      </c>
      <c r="AS36" s="491">
        <f ca="1">('SUBSCRIBER BASE'!AT30*'DEVICE ASSUMPTIONS'!$F15)*'DEVICE ASSUMPTIONS'!$E15</f>
        <v>0</v>
      </c>
      <c r="AT36" s="491">
        <f ca="1">('SUBSCRIBER BASE'!AU30*'DEVICE ASSUMPTIONS'!$F15)*'DEVICE ASSUMPTIONS'!$E15</f>
        <v>0</v>
      </c>
      <c r="AU36" s="491">
        <f ca="1">('SUBSCRIBER BASE'!AV30*'DEVICE ASSUMPTIONS'!$F15)*'DEVICE ASSUMPTIONS'!$E15</f>
        <v>0</v>
      </c>
      <c r="AV36" s="491">
        <f ca="1">('SUBSCRIBER BASE'!AW30*'DEVICE ASSUMPTIONS'!$F15)*'DEVICE ASSUMPTIONS'!$E15</f>
        <v>0</v>
      </c>
      <c r="AW36" s="491">
        <f ca="1">('SUBSCRIBER BASE'!AX30*'DEVICE ASSUMPTIONS'!$F15)*'DEVICE ASSUMPTIONS'!$E15</f>
        <v>0</v>
      </c>
      <c r="AX36" s="491">
        <f ca="1">('SUBSCRIBER BASE'!AY30*'DEVICE ASSUMPTIONS'!$F15)*'DEVICE ASSUMPTIONS'!$E15</f>
        <v>0</v>
      </c>
      <c r="AY36" s="491">
        <f ca="1">('SUBSCRIBER BASE'!AZ30*'DEVICE ASSUMPTIONS'!$F15)*'DEVICE ASSUMPTIONS'!$E15</f>
        <v>0</v>
      </c>
      <c r="AZ36" s="491">
        <f ca="1">('SUBSCRIBER BASE'!BA30*'DEVICE ASSUMPTIONS'!$F15)*'DEVICE ASSUMPTIONS'!$E15</f>
        <v>0</v>
      </c>
      <c r="BA36" s="491">
        <f ca="1">('SUBSCRIBER BASE'!BB30*'DEVICE ASSUMPTIONS'!$F15)*'DEVICE ASSUMPTIONS'!$E15</f>
        <v>0</v>
      </c>
      <c r="BB36" s="491">
        <f ca="1">('SUBSCRIBER BASE'!BC30*'DEVICE ASSUMPTIONS'!$F15)*'DEVICE ASSUMPTIONS'!$E15</f>
        <v>0</v>
      </c>
      <c r="BC36" s="491">
        <f ca="1">('SUBSCRIBER BASE'!BD30*'DEVICE ASSUMPTIONS'!$F15)*'DEVICE ASSUMPTIONS'!$E15</f>
        <v>0</v>
      </c>
      <c r="BD36" s="491">
        <f ca="1">('SUBSCRIBER BASE'!BE30*'DEVICE ASSUMPTIONS'!$F15)*'DEVICE ASSUMPTIONS'!$E15</f>
        <v>0</v>
      </c>
      <c r="BE36" s="491">
        <f ca="1">('SUBSCRIBER BASE'!BF30*'DEVICE ASSUMPTIONS'!$F15)*'DEVICE ASSUMPTIONS'!$E15</f>
        <v>0</v>
      </c>
      <c r="BF36" s="491">
        <f ca="1">('SUBSCRIBER BASE'!BG30*'DEVICE ASSUMPTIONS'!$F15)*'DEVICE ASSUMPTIONS'!$E15</f>
        <v>0</v>
      </c>
      <c r="BG36" s="491">
        <f ca="1">('SUBSCRIBER BASE'!BH30*'DEVICE ASSUMPTIONS'!$F15)*'DEVICE ASSUMPTIONS'!$E15</f>
        <v>0</v>
      </c>
      <c r="BH36" s="491">
        <f ca="1">('SUBSCRIBER BASE'!BI30*'DEVICE ASSUMPTIONS'!$F15)*'DEVICE ASSUMPTIONS'!$E15</f>
        <v>0</v>
      </c>
      <c r="BI36" s="491">
        <f ca="1">('SUBSCRIBER BASE'!BJ30*'DEVICE ASSUMPTIONS'!$F15)*'DEVICE ASSUMPTIONS'!$E15</f>
        <v>0</v>
      </c>
      <c r="BJ36" s="491">
        <f ca="1">('SUBSCRIBER BASE'!BK30*'DEVICE ASSUMPTIONS'!$F15)*'DEVICE ASSUMPTIONS'!$E15</f>
        <v>0</v>
      </c>
      <c r="BK36" s="491">
        <f ca="1">('SUBSCRIBER BASE'!BL30*'DEVICE ASSUMPTIONS'!$F15)*'DEVICE ASSUMPTIONS'!$E15</f>
        <v>0</v>
      </c>
      <c r="BL36" s="491">
        <f ca="1">('SUBSCRIBER BASE'!BM30*'DEVICE ASSUMPTIONS'!$F15)*'DEVICE ASSUMPTIONS'!$E15</f>
        <v>0</v>
      </c>
      <c r="BM36" s="491">
        <f ca="1">('SUBSCRIBER BASE'!BN30*'DEVICE ASSUMPTIONS'!$F15)*'DEVICE ASSUMPTIONS'!$E15</f>
        <v>0</v>
      </c>
      <c r="BN36" s="491">
        <f ca="1">('SUBSCRIBER BASE'!BO30*'DEVICE ASSUMPTIONS'!$F15)*'DEVICE ASSUMPTIONS'!$E15</f>
        <v>0</v>
      </c>
      <c r="BO36" s="491">
        <f ca="1">('SUBSCRIBER BASE'!BP30*'DEVICE ASSUMPTIONS'!$F15)*'DEVICE ASSUMPTIONS'!$E15</f>
        <v>0</v>
      </c>
      <c r="BP36" s="491">
        <f ca="1">('SUBSCRIBER BASE'!BQ30*'DEVICE ASSUMPTIONS'!$F15)*'DEVICE ASSUMPTIONS'!$E15</f>
        <v>0</v>
      </c>
      <c r="BQ36" s="491">
        <f ca="1">('SUBSCRIBER BASE'!BR30*'DEVICE ASSUMPTIONS'!$F15)*'DEVICE ASSUMPTIONS'!$E15</f>
        <v>0</v>
      </c>
      <c r="BR36" s="491">
        <f ca="1">('SUBSCRIBER BASE'!BS30*'DEVICE ASSUMPTIONS'!$F15)*'DEVICE ASSUMPTIONS'!$E15</f>
        <v>0</v>
      </c>
    </row>
    <row r="37" spans="2:70" ht="24.65" customHeight="1" outlineLevel="1">
      <c r="B37" s="168" t="str">
        <f t="shared" si="8"/>
        <v>200 MB</v>
      </c>
      <c r="C37" s="491">
        <f>('SUBSCRIBER BASE'!C31*'DEVICE ASSUMPTIONS'!$F16)*'DEVICE ASSUMPTIONS'!$E16</f>
        <v>0</v>
      </c>
      <c r="D37" s="491">
        <f>('SUBSCRIBER BASE'!D31*'DEVICE ASSUMPTIONS'!$F16)*'DEVICE ASSUMPTIONS'!$E16</f>
        <v>0</v>
      </c>
      <c r="E37" s="491">
        <f>('SUBSCRIBER BASE'!E31*'DEVICE ASSUMPTIONS'!$F16)*'DEVICE ASSUMPTIONS'!$E16</f>
        <v>0</v>
      </c>
      <c r="F37" s="491">
        <f>('SUBSCRIBER BASE'!F31*'DEVICE ASSUMPTIONS'!$F16)*'DEVICE ASSUMPTIONS'!$E16</f>
        <v>0</v>
      </c>
      <c r="G37" s="491">
        <f>('SUBSCRIBER BASE'!G31*'DEVICE ASSUMPTIONS'!$F16)*'DEVICE ASSUMPTIONS'!$E16</f>
        <v>0</v>
      </c>
      <c r="H37" s="491">
        <f>('SUBSCRIBER BASE'!H31*'DEVICE ASSUMPTIONS'!$F16)*'DEVICE ASSUMPTIONS'!$E16</f>
        <v>0</v>
      </c>
      <c r="I37" s="491">
        <f>('SUBSCRIBER BASE'!I31*'DEVICE ASSUMPTIONS'!$F16)*'DEVICE ASSUMPTIONS'!$E16</f>
        <v>0</v>
      </c>
      <c r="J37" s="491">
        <f>('SUBSCRIBER BASE'!J31*'DEVICE ASSUMPTIONS'!$F16)*'DEVICE ASSUMPTIONS'!$E16</f>
        <v>0</v>
      </c>
      <c r="K37" s="491">
        <f ca="1">('SUBSCRIBER BASE'!L31*'DEVICE ASSUMPTIONS'!$F16)*'DEVICE ASSUMPTIONS'!$E16</f>
        <v>0</v>
      </c>
      <c r="L37" s="491">
        <f ca="1">('SUBSCRIBER BASE'!M31*'DEVICE ASSUMPTIONS'!$F16)*'DEVICE ASSUMPTIONS'!$E16</f>
        <v>0</v>
      </c>
      <c r="M37" s="491">
        <f ca="1">('SUBSCRIBER BASE'!N31*'DEVICE ASSUMPTIONS'!$F16)*'DEVICE ASSUMPTIONS'!$E16</f>
        <v>0</v>
      </c>
      <c r="N37" s="491">
        <f ca="1">('SUBSCRIBER BASE'!O31*'DEVICE ASSUMPTIONS'!$F16)*'DEVICE ASSUMPTIONS'!$E16</f>
        <v>0</v>
      </c>
      <c r="O37" s="491">
        <f ca="1">('SUBSCRIBER BASE'!P31*'DEVICE ASSUMPTIONS'!$F16)*'DEVICE ASSUMPTIONS'!$E16</f>
        <v>0</v>
      </c>
      <c r="P37" s="491">
        <f ca="1">('SUBSCRIBER BASE'!Q31*'DEVICE ASSUMPTIONS'!$F16)*'DEVICE ASSUMPTIONS'!$E16</f>
        <v>0</v>
      </c>
      <c r="Q37" s="491">
        <f ca="1">('SUBSCRIBER BASE'!R31*'DEVICE ASSUMPTIONS'!$F16)*'DEVICE ASSUMPTIONS'!$E16</f>
        <v>0</v>
      </c>
      <c r="R37" s="491">
        <f ca="1">('SUBSCRIBER BASE'!S31*'DEVICE ASSUMPTIONS'!$F16)*'DEVICE ASSUMPTIONS'!$E16</f>
        <v>0</v>
      </c>
      <c r="S37" s="491">
        <f ca="1">('SUBSCRIBER BASE'!T31*'DEVICE ASSUMPTIONS'!$F16)*'DEVICE ASSUMPTIONS'!$E16</f>
        <v>0</v>
      </c>
      <c r="T37" s="491">
        <f ca="1">('SUBSCRIBER BASE'!U31*'DEVICE ASSUMPTIONS'!$F16)*'DEVICE ASSUMPTIONS'!$E16</f>
        <v>0</v>
      </c>
      <c r="U37" s="491">
        <f ca="1">('SUBSCRIBER BASE'!V31*'DEVICE ASSUMPTIONS'!$F16)*'DEVICE ASSUMPTIONS'!$E16</f>
        <v>0</v>
      </c>
      <c r="V37" s="491">
        <f ca="1">('SUBSCRIBER BASE'!W31*'DEVICE ASSUMPTIONS'!$F16)*'DEVICE ASSUMPTIONS'!$E16</f>
        <v>0</v>
      </c>
      <c r="W37" s="491">
        <f ca="1">('SUBSCRIBER BASE'!X31*'DEVICE ASSUMPTIONS'!$F16)*'DEVICE ASSUMPTIONS'!$E16</f>
        <v>0</v>
      </c>
      <c r="X37" s="491">
        <f ca="1">('SUBSCRIBER BASE'!Y31*'DEVICE ASSUMPTIONS'!$F16)*'DEVICE ASSUMPTIONS'!$E16</f>
        <v>0</v>
      </c>
      <c r="Y37" s="491">
        <f ca="1">('SUBSCRIBER BASE'!Z31*'DEVICE ASSUMPTIONS'!$F16)*'DEVICE ASSUMPTIONS'!$E16</f>
        <v>0</v>
      </c>
      <c r="Z37" s="491">
        <f ca="1">('SUBSCRIBER BASE'!AA31*'DEVICE ASSUMPTIONS'!$F16)*'DEVICE ASSUMPTIONS'!$E16</f>
        <v>0</v>
      </c>
      <c r="AA37" s="491">
        <f ca="1">('SUBSCRIBER BASE'!AB31*'DEVICE ASSUMPTIONS'!$F16)*'DEVICE ASSUMPTIONS'!$E16</f>
        <v>0</v>
      </c>
      <c r="AB37" s="491">
        <f ca="1">('SUBSCRIBER BASE'!AC31*'DEVICE ASSUMPTIONS'!$F16)*'DEVICE ASSUMPTIONS'!$E16</f>
        <v>0</v>
      </c>
      <c r="AC37" s="491">
        <f ca="1">('SUBSCRIBER BASE'!AD31*'DEVICE ASSUMPTIONS'!$F16)*'DEVICE ASSUMPTIONS'!$E16</f>
        <v>0</v>
      </c>
      <c r="AD37" s="491">
        <f ca="1">('SUBSCRIBER BASE'!AE31*'DEVICE ASSUMPTIONS'!$F16)*'DEVICE ASSUMPTIONS'!$E16</f>
        <v>0</v>
      </c>
      <c r="AE37" s="491">
        <f ca="1">('SUBSCRIBER BASE'!AF31*'DEVICE ASSUMPTIONS'!$F16)*'DEVICE ASSUMPTIONS'!$E16</f>
        <v>0</v>
      </c>
      <c r="AF37" s="491">
        <f ca="1">('SUBSCRIBER BASE'!AG31*'DEVICE ASSUMPTIONS'!$F16)*'DEVICE ASSUMPTIONS'!$E16</f>
        <v>0</v>
      </c>
      <c r="AG37" s="491">
        <f ca="1">('SUBSCRIBER BASE'!AH31*'DEVICE ASSUMPTIONS'!$F16)*'DEVICE ASSUMPTIONS'!$E16</f>
        <v>0</v>
      </c>
      <c r="AH37" s="491">
        <f ca="1">('SUBSCRIBER BASE'!AI31*'DEVICE ASSUMPTIONS'!$F16)*'DEVICE ASSUMPTIONS'!$E16</f>
        <v>0</v>
      </c>
      <c r="AI37" s="491">
        <f ca="1">('SUBSCRIBER BASE'!AJ31*'DEVICE ASSUMPTIONS'!$F16)*'DEVICE ASSUMPTIONS'!$E16</f>
        <v>0</v>
      </c>
      <c r="AJ37" s="491">
        <f ca="1">('SUBSCRIBER BASE'!AK31*'DEVICE ASSUMPTIONS'!$F16)*'DEVICE ASSUMPTIONS'!$E16</f>
        <v>0</v>
      </c>
      <c r="AK37" s="491">
        <f ca="1">('SUBSCRIBER BASE'!AL31*'DEVICE ASSUMPTIONS'!$F16)*'DEVICE ASSUMPTIONS'!$E16</f>
        <v>0</v>
      </c>
      <c r="AL37" s="491">
        <f ca="1">('SUBSCRIBER BASE'!AM31*'DEVICE ASSUMPTIONS'!$F16)*'DEVICE ASSUMPTIONS'!$E16</f>
        <v>0</v>
      </c>
      <c r="AM37" s="491">
        <f ca="1">('SUBSCRIBER BASE'!AN31*'DEVICE ASSUMPTIONS'!$F16)*'DEVICE ASSUMPTIONS'!$E16</f>
        <v>0</v>
      </c>
      <c r="AN37" s="491">
        <f ca="1">('SUBSCRIBER BASE'!AO31*'DEVICE ASSUMPTIONS'!$F16)*'DEVICE ASSUMPTIONS'!$E16</f>
        <v>0</v>
      </c>
      <c r="AO37" s="491">
        <f ca="1">('SUBSCRIBER BASE'!AP31*'DEVICE ASSUMPTIONS'!$F16)*'DEVICE ASSUMPTIONS'!$E16</f>
        <v>0</v>
      </c>
      <c r="AP37" s="491">
        <f ca="1">('SUBSCRIBER BASE'!AQ31*'DEVICE ASSUMPTIONS'!$F16)*'DEVICE ASSUMPTIONS'!$E16</f>
        <v>0</v>
      </c>
      <c r="AQ37" s="491">
        <f ca="1">('SUBSCRIBER BASE'!AR31*'DEVICE ASSUMPTIONS'!$F16)*'DEVICE ASSUMPTIONS'!$E16</f>
        <v>0</v>
      </c>
      <c r="AR37" s="491">
        <f ca="1">('SUBSCRIBER BASE'!AS31*'DEVICE ASSUMPTIONS'!$F16)*'DEVICE ASSUMPTIONS'!$E16</f>
        <v>0</v>
      </c>
      <c r="AS37" s="491">
        <f ca="1">('SUBSCRIBER BASE'!AT31*'DEVICE ASSUMPTIONS'!$F16)*'DEVICE ASSUMPTIONS'!$E16</f>
        <v>0</v>
      </c>
      <c r="AT37" s="491">
        <f ca="1">('SUBSCRIBER BASE'!AU31*'DEVICE ASSUMPTIONS'!$F16)*'DEVICE ASSUMPTIONS'!$E16</f>
        <v>0</v>
      </c>
      <c r="AU37" s="491">
        <f ca="1">('SUBSCRIBER BASE'!AV31*'DEVICE ASSUMPTIONS'!$F16)*'DEVICE ASSUMPTIONS'!$E16</f>
        <v>0</v>
      </c>
      <c r="AV37" s="491">
        <f ca="1">('SUBSCRIBER BASE'!AW31*'DEVICE ASSUMPTIONS'!$F16)*'DEVICE ASSUMPTIONS'!$E16</f>
        <v>0</v>
      </c>
      <c r="AW37" s="491">
        <f ca="1">('SUBSCRIBER BASE'!AX31*'DEVICE ASSUMPTIONS'!$F16)*'DEVICE ASSUMPTIONS'!$E16</f>
        <v>0</v>
      </c>
      <c r="AX37" s="491">
        <f ca="1">('SUBSCRIBER BASE'!AY31*'DEVICE ASSUMPTIONS'!$F16)*'DEVICE ASSUMPTIONS'!$E16</f>
        <v>0</v>
      </c>
      <c r="AY37" s="491">
        <f ca="1">('SUBSCRIBER BASE'!AZ31*'DEVICE ASSUMPTIONS'!$F16)*'DEVICE ASSUMPTIONS'!$E16</f>
        <v>0</v>
      </c>
      <c r="AZ37" s="491">
        <f ca="1">('SUBSCRIBER BASE'!BA31*'DEVICE ASSUMPTIONS'!$F16)*'DEVICE ASSUMPTIONS'!$E16</f>
        <v>0</v>
      </c>
      <c r="BA37" s="491">
        <f ca="1">('SUBSCRIBER BASE'!BB31*'DEVICE ASSUMPTIONS'!$F16)*'DEVICE ASSUMPTIONS'!$E16</f>
        <v>0</v>
      </c>
      <c r="BB37" s="491">
        <f ca="1">('SUBSCRIBER BASE'!BC31*'DEVICE ASSUMPTIONS'!$F16)*'DEVICE ASSUMPTIONS'!$E16</f>
        <v>0</v>
      </c>
      <c r="BC37" s="491">
        <f ca="1">('SUBSCRIBER BASE'!BD31*'DEVICE ASSUMPTIONS'!$F16)*'DEVICE ASSUMPTIONS'!$E16</f>
        <v>0</v>
      </c>
      <c r="BD37" s="491">
        <f ca="1">('SUBSCRIBER BASE'!BE31*'DEVICE ASSUMPTIONS'!$F16)*'DEVICE ASSUMPTIONS'!$E16</f>
        <v>0</v>
      </c>
      <c r="BE37" s="491">
        <f ca="1">('SUBSCRIBER BASE'!BF31*'DEVICE ASSUMPTIONS'!$F16)*'DEVICE ASSUMPTIONS'!$E16</f>
        <v>0</v>
      </c>
      <c r="BF37" s="491">
        <f ca="1">('SUBSCRIBER BASE'!BG31*'DEVICE ASSUMPTIONS'!$F16)*'DEVICE ASSUMPTIONS'!$E16</f>
        <v>0</v>
      </c>
      <c r="BG37" s="491">
        <f ca="1">('SUBSCRIBER BASE'!BH31*'DEVICE ASSUMPTIONS'!$F16)*'DEVICE ASSUMPTIONS'!$E16</f>
        <v>0</v>
      </c>
      <c r="BH37" s="491">
        <f ca="1">('SUBSCRIBER BASE'!BI31*'DEVICE ASSUMPTIONS'!$F16)*'DEVICE ASSUMPTIONS'!$E16</f>
        <v>0</v>
      </c>
      <c r="BI37" s="491">
        <f ca="1">('SUBSCRIBER BASE'!BJ31*'DEVICE ASSUMPTIONS'!$F16)*'DEVICE ASSUMPTIONS'!$E16</f>
        <v>0</v>
      </c>
      <c r="BJ37" s="491">
        <f ca="1">('SUBSCRIBER BASE'!BK31*'DEVICE ASSUMPTIONS'!$F16)*'DEVICE ASSUMPTIONS'!$E16</f>
        <v>0</v>
      </c>
      <c r="BK37" s="491">
        <f ca="1">('SUBSCRIBER BASE'!BL31*'DEVICE ASSUMPTIONS'!$F16)*'DEVICE ASSUMPTIONS'!$E16</f>
        <v>0</v>
      </c>
      <c r="BL37" s="491">
        <f ca="1">('SUBSCRIBER BASE'!BM31*'DEVICE ASSUMPTIONS'!$F16)*'DEVICE ASSUMPTIONS'!$E16</f>
        <v>0</v>
      </c>
      <c r="BM37" s="491">
        <f ca="1">('SUBSCRIBER BASE'!BN31*'DEVICE ASSUMPTIONS'!$F16)*'DEVICE ASSUMPTIONS'!$E16</f>
        <v>0</v>
      </c>
      <c r="BN37" s="491">
        <f ca="1">('SUBSCRIBER BASE'!BO31*'DEVICE ASSUMPTIONS'!$F16)*'DEVICE ASSUMPTIONS'!$E16</f>
        <v>0</v>
      </c>
      <c r="BO37" s="491">
        <f ca="1">('SUBSCRIBER BASE'!BP31*'DEVICE ASSUMPTIONS'!$F16)*'DEVICE ASSUMPTIONS'!$E16</f>
        <v>0</v>
      </c>
      <c r="BP37" s="491">
        <f ca="1">('SUBSCRIBER BASE'!BQ31*'DEVICE ASSUMPTIONS'!$F16)*'DEVICE ASSUMPTIONS'!$E16</f>
        <v>0</v>
      </c>
      <c r="BQ37" s="491">
        <f ca="1">('SUBSCRIBER BASE'!BR31*'DEVICE ASSUMPTIONS'!$F16)*'DEVICE ASSUMPTIONS'!$E16</f>
        <v>0</v>
      </c>
      <c r="BR37" s="491">
        <f ca="1">('SUBSCRIBER BASE'!BS31*'DEVICE ASSUMPTIONS'!$F16)*'DEVICE ASSUMPTIONS'!$E16</f>
        <v>0</v>
      </c>
    </row>
    <row r="38" spans="2:70" ht="24.65" customHeight="1" outlineLevel="1">
      <c r="B38" s="168" t="str">
        <f t="shared" si="8"/>
        <v>500 MB</v>
      </c>
      <c r="C38" s="491">
        <f>('SUBSCRIBER BASE'!C32*'DEVICE ASSUMPTIONS'!$F17)*'DEVICE ASSUMPTIONS'!$E17</f>
        <v>0</v>
      </c>
      <c r="D38" s="491">
        <f>('SUBSCRIBER BASE'!D32*'DEVICE ASSUMPTIONS'!$F17)*'DEVICE ASSUMPTIONS'!$E17</f>
        <v>0</v>
      </c>
      <c r="E38" s="491">
        <f>('SUBSCRIBER BASE'!E32*'DEVICE ASSUMPTIONS'!$F17)*'DEVICE ASSUMPTIONS'!$E17</f>
        <v>0</v>
      </c>
      <c r="F38" s="491">
        <f>('SUBSCRIBER BASE'!F32*'DEVICE ASSUMPTIONS'!$F17)*'DEVICE ASSUMPTIONS'!$E17</f>
        <v>0</v>
      </c>
      <c r="G38" s="491">
        <f>('SUBSCRIBER BASE'!G32*'DEVICE ASSUMPTIONS'!$F17)*'DEVICE ASSUMPTIONS'!$E17</f>
        <v>0</v>
      </c>
      <c r="H38" s="491">
        <f>('SUBSCRIBER BASE'!H32*'DEVICE ASSUMPTIONS'!$F17)*'DEVICE ASSUMPTIONS'!$E17</f>
        <v>0</v>
      </c>
      <c r="I38" s="491">
        <f>('SUBSCRIBER BASE'!I32*'DEVICE ASSUMPTIONS'!$F17)*'DEVICE ASSUMPTIONS'!$E17</f>
        <v>0</v>
      </c>
      <c r="J38" s="491">
        <f>('SUBSCRIBER BASE'!J32*'DEVICE ASSUMPTIONS'!$F17)*'DEVICE ASSUMPTIONS'!$E17</f>
        <v>0</v>
      </c>
      <c r="K38" s="491">
        <f ca="1">('SUBSCRIBER BASE'!L32*'DEVICE ASSUMPTIONS'!$F17)*'DEVICE ASSUMPTIONS'!$E17</f>
        <v>0</v>
      </c>
      <c r="L38" s="491">
        <f ca="1">('SUBSCRIBER BASE'!M32*'DEVICE ASSUMPTIONS'!$F17)*'DEVICE ASSUMPTIONS'!$E17</f>
        <v>0</v>
      </c>
      <c r="M38" s="491">
        <f ca="1">('SUBSCRIBER BASE'!N32*'DEVICE ASSUMPTIONS'!$F17)*'DEVICE ASSUMPTIONS'!$E17</f>
        <v>0</v>
      </c>
      <c r="N38" s="491">
        <f ca="1">('SUBSCRIBER BASE'!O32*'DEVICE ASSUMPTIONS'!$F17)*'DEVICE ASSUMPTIONS'!$E17</f>
        <v>0</v>
      </c>
      <c r="O38" s="491">
        <f ca="1">('SUBSCRIBER BASE'!P32*'DEVICE ASSUMPTIONS'!$F17)*'DEVICE ASSUMPTIONS'!$E17</f>
        <v>0</v>
      </c>
      <c r="P38" s="491">
        <f ca="1">('SUBSCRIBER BASE'!Q32*'DEVICE ASSUMPTIONS'!$F17)*'DEVICE ASSUMPTIONS'!$E17</f>
        <v>0</v>
      </c>
      <c r="Q38" s="491">
        <f ca="1">('SUBSCRIBER BASE'!R32*'DEVICE ASSUMPTIONS'!$F17)*'DEVICE ASSUMPTIONS'!$E17</f>
        <v>0</v>
      </c>
      <c r="R38" s="491">
        <f ca="1">('SUBSCRIBER BASE'!S32*'DEVICE ASSUMPTIONS'!$F17)*'DEVICE ASSUMPTIONS'!$E17</f>
        <v>0</v>
      </c>
      <c r="S38" s="491">
        <f ca="1">('SUBSCRIBER BASE'!T32*'DEVICE ASSUMPTIONS'!$F17)*'DEVICE ASSUMPTIONS'!$E17</f>
        <v>0</v>
      </c>
      <c r="T38" s="491">
        <f ca="1">('SUBSCRIBER BASE'!U32*'DEVICE ASSUMPTIONS'!$F17)*'DEVICE ASSUMPTIONS'!$E17</f>
        <v>0</v>
      </c>
      <c r="U38" s="491">
        <f ca="1">('SUBSCRIBER BASE'!V32*'DEVICE ASSUMPTIONS'!$F17)*'DEVICE ASSUMPTIONS'!$E17</f>
        <v>0</v>
      </c>
      <c r="V38" s="491">
        <f ca="1">('SUBSCRIBER BASE'!W32*'DEVICE ASSUMPTIONS'!$F17)*'DEVICE ASSUMPTIONS'!$E17</f>
        <v>0</v>
      </c>
      <c r="W38" s="491">
        <f ca="1">('SUBSCRIBER BASE'!X32*'DEVICE ASSUMPTIONS'!$F17)*'DEVICE ASSUMPTIONS'!$E17</f>
        <v>0</v>
      </c>
      <c r="X38" s="491">
        <f ca="1">('SUBSCRIBER BASE'!Y32*'DEVICE ASSUMPTIONS'!$F17)*'DEVICE ASSUMPTIONS'!$E17</f>
        <v>0</v>
      </c>
      <c r="Y38" s="491">
        <f ca="1">('SUBSCRIBER BASE'!Z32*'DEVICE ASSUMPTIONS'!$F17)*'DEVICE ASSUMPTIONS'!$E17</f>
        <v>0</v>
      </c>
      <c r="Z38" s="491">
        <f ca="1">('SUBSCRIBER BASE'!AA32*'DEVICE ASSUMPTIONS'!$F17)*'DEVICE ASSUMPTIONS'!$E17</f>
        <v>0</v>
      </c>
      <c r="AA38" s="491">
        <f ca="1">('SUBSCRIBER BASE'!AB32*'DEVICE ASSUMPTIONS'!$F17)*'DEVICE ASSUMPTIONS'!$E17</f>
        <v>0</v>
      </c>
      <c r="AB38" s="491">
        <f ca="1">('SUBSCRIBER BASE'!AC32*'DEVICE ASSUMPTIONS'!$F17)*'DEVICE ASSUMPTIONS'!$E17</f>
        <v>0</v>
      </c>
      <c r="AC38" s="491">
        <f ca="1">('SUBSCRIBER BASE'!AD32*'DEVICE ASSUMPTIONS'!$F17)*'DEVICE ASSUMPTIONS'!$E17</f>
        <v>0</v>
      </c>
      <c r="AD38" s="491">
        <f ca="1">('SUBSCRIBER BASE'!AE32*'DEVICE ASSUMPTIONS'!$F17)*'DEVICE ASSUMPTIONS'!$E17</f>
        <v>0</v>
      </c>
      <c r="AE38" s="491">
        <f ca="1">('SUBSCRIBER BASE'!AF32*'DEVICE ASSUMPTIONS'!$F17)*'DEVICE ASSUMPTIONS'!$E17</f>
        <v>0</v>
      </c>
      <c r="AF38" s="491">
        <f ca="1">('SUBSCRIBER BASE'!AG32*'DEVICE ASSUMPTIONS'!$F17)*'DEVICE ASSUMPTIONS'!$E17</f>
        <v>0</v>
      </c>
      <c r="AG38" s="491">
        <f ca="1">('SUBSCRIBER BASE'!AH32*'DEVICE ASSUMPTIONS'!$F17)*'DEVICE ASSUMPTIONS'!$E17</f>
        <v>0</v>
      </c>
      <c r="AH38" s="491">
        <f ca="1">('SUBSCRIBER BASE'!AI32*'DEVICE ASSUMPTIONS'!$F17)*'DEVICE ASSUMPTIONS'!$E17</f>
        <v>0</v>
      </c>
      <c r="AI38" s="491">
        <f ca="1">('SUBSCRIBER BASE'!AJ32*'DEVICE ASSUMPTIONS'!$F17)*'DEVICE ASSUMPTIONS'!$E17</f>
        <v>0</v>
      </c>
      <c r="AJ38" s="491">
        <f ca="1">('SUBSCRIBER BASE'!AK32*'DEVICE ASSUMPTIONS'!$F17)*'DEVICE ASSUMPTIONS'!$E17</f>
        <v>0</v>
      </c>
      <c r="AK38" s="491">
        <f ca="1">('SUBSCRIBER BASE'!AL32*'DEVICE ASSUMPTIONS'!$F17)*'DEVICE ASSUMPTIONS'!$E17</f>
        <v>0</v>
      </c>
      <c r="AL38" s="491">
        <f ca="1">('SUBSCRIBER BASE'!AM32*'DEVICE ASSUMPTIONS'!$F17)*'DEVICE ASSUMPTIONS'!$E17</f>
        <v>0</v>
      </c>
      <c r="AM38" s="491">
        <f ca="1">('SUBSCRIBER BASE'!AN32*'DEVICE ASSUMPTIONS'!$F17)*'DEVICE ASSUMPTIONS'!$E17</f>
        <v>0</v>
      </c>
      <c r="AN38" s="491">
        <f ca="1">('SUBSCRIBER BASE'!AO32*'DEVICE ASSUMPTIONS'!$F17)*'DEVICE ASSUMPTIONS'!$E17</f>
        <v>0</v>
      </c>
      <c r="AO38" s="491">
        <f ca="1">('SUBSCRIBER BASE'!AP32*'DEVICE ASSUMPTIONS'!$F17)*'DEVICE ASSUMPTIONS'!$E17</f>
        <v>0</v>
      </c>
      <c r="AP38" s="491">
        <f ca="1">('SUBSCRIBER BASE'!AQ32*'DEVICE ASSUMPTIONS'!$F17)*'DEVICE ASSUMPTIONS'!$E17</f>
        <v>0</v>
      </c>
      <c r="AQ38" s="491">
        <f ca="1">('SUBSCRIBER BASE'!AR32*'DEVICE ASSUMPTIONS'!$F17)*'DEVICE ASSUMPTIONS'!$E17</f>
        <v>0</v>
      </c>
      <c r="AR38" s="491">
        <f ca="1">('SUBSCRIBER BASE'!AS32*'DEVICE ASSUMPTIONS'!$F17)*'DEVICE ASSUMPTIONS'!$E17</f>
        <v>0</v>
      </c>
      <c r="AS38" s="491">
        <f ca="1">('SUBSCRIBER BASE'!AT32*'DEVICE ASSUMPTIONS'!$F17)*'DEVICE ASSUMPTIONS'!$E17</f>
        <v>0</v>
      </c>
      <c r="AT38" s="491">
        <f ca="1">('SUBSCRIBER BASE'!AU32*'DEVICE ASSUMPTIONS'!$F17)*'DEVICE ASSUMPTIONS'!$E17</f>
        <v>0</v>
      </c>
      <c r="AU38" s="491">
        <f ca="1">('SUBSCRIBER BASE'!AV32*'DEVICE ASSUMPTIONS'!$F17)*'DEVICE ASSUMPTIONS'!$E17</f>
        <v>0</v>
      </c>
      <c r="AV38" s="491">
        <f ca="1">('SUBSCRIBER BASE'!AW32*'DEVICE ASSUMPTIONS'!$F17)*'DEVICE ASSUMPTIONS'!$E17</f>
        <v>0</v>
      </c>
      <c r="AW38" s="491">
        <f ca="1">('SUBSCRIBER BASE'!AX32*'DEVICE ASSUMPTIONS'!$F17)*'DEVICE ASSUMPTIONS'!$E17</f>
        <v>0</v>
      </c>
      <c r="AX38" s="491">
        <f ca="1">('SUBSCRIBER BASE'!AY32*'DEVICE ASSUMPTIONS'!$F17)*'DEVICE ASSUMPTIONS'!$E17</f>
        <v>0</v>
      </c>
      <c r="AY38" s="491">
        <f ca="1">('SUBSCRIBER BASE'!AZ32*'DEVICE ASSUMPTIONS'!$F17)*'DEVICE ASSUMPTIONS'!$E17</f>
        <v>0</v>
      </c>
      <c r="AZ38" s="491">
        <f ca="1">('SUBSCRIBER BASE'!BA32*'DEVICE ASSUMPTIONS'!$F17)*'DEVICE ASSUMPTIONS'!$E17</f>
        <v>0</v>
      </c>
      <c r="BA38" s="491">
        <f ca="1">('SUBSCRIBER BASE'!BB32*'DEVICE ASSUMPTIONS'!$F17)*'DEVICE ASSUMPTIONS'!$E17</f>
        <v>0</v>
      </c>
      <c r="BB38" s="491">
        <f ca="1">('SUBSCRIBER BASE'!BC32*'DEVICE ASSUMPTIONS'!$F17)*'DEVICE ASSUMPTIONS'!$E17</f>
        <v>0</v>
      </c>
      <c r="BC38" s="491">
        <f ca="1">('SUBSCRIBER BASE'!BD32*'DEVICE ASSUMPTIONS'!$F17)*'DEVICE ASSUMPTIONS'!$E17</f>
        <v>0</v>
      </c>
      <c r="BD38" s="491">
        <f ca="1">('SUBSCRIBER BASE'!BE32*'DEVICE ASSUMPTIONS'!$F17)*'DEVICE ASSUMPTIONS'!$E17</f>
        <v>0</v>
      </c>
      <c r="BE38" s="491">
        <f ca="1">('SUBSCRIBER BASE'!BF32*'DEVICE ASSUMPTIONS'!$F17)*'DEVICE ASSUMPTIONS'!$E17</f>
        <v>0</v>
      </c>
      <c r="BF38" s="491">
        <f ca="1">('SUBSCRIBER BASE'!BG32*'DEVICE ASSUMPTIONS'!$F17)*'DEVICE ASSUMPTIONS'!$E17</f>
        <v>0</v>
      </c>
      <c r="BG38" s="491">
        <f ca="1">('SUBSCRIBER BASE'!BH32*'DEVICE ASSUMPTIONS'!$F17)*'DEVICE ASSUMPTIONS'!$E17</f>
        <v>0</v>
      </c>
      <c r="BH38" s="491">
        <f ca="1">('SUBSCRIBER BASE'!BI32*'DEVICE ASSUMPTIONS'!$F17)*'DEVICE ASSUMPTIONS'!$E17</f>
        <v>0</v>
      </c>
      <c r="BI38" s="491">
        <f ca="1">('SUBSCRIBER BASE'!BJ32*'DEVICE ASSUMPTIONS'!$F17)*'DEVICE ASSUMPTIONS'!$E17</f>
        <v>0</v>
      </c>
      <c r="BJ38" s="491">
        <f ca="1">('SUBSCRIBER BASE'!BK32*'DEVICE ASSUMPTIONS'!$F17)*'DEVICE ASSUMPTIONS'!$E17</f>
        <v>0</v>
      </c>
      <c r="BK38" s="491">
        <f ca="1">('SUBSCRIBER BASE'!BL32*'DEVICE ASSUMPTIONS'!$F17)*'DEVICE ASSUMPTIONS'!$E17</f>
        <v>0</v>
      </c>
      <c r="BL38" s="491">
        <f ca="1">('SUBSCRIBER BASE'!BM32*'DEVICE ASSUMPTIONS'!$F17)*'DEVICE ASSUMPTIONS'!$E17</f>
        <v>0</v>
      </c>
      <c r="BM38" s="491">
        <f ca="1">('SUBSCRIBER BASE'!BN32*'DEVICE ASSUMPTIONS'!$F17)*'DEVICE ASSUMPTIONS'!$E17</f>
        <v>0</v>
      </c>
      <c r="BN38" s="491">
        <f ca="1">('SUBSCRIBER BASE'!BO32*'DEVICE ASSUMPTIONS'!$F17)*'DEVICE ASSUMPTIONS'!$E17</f>
        <v>0</v>
      </c>
      <c r="BO38" s="491">
        <f ca="1">('SUBSCRIBER BASE'!BP32*'DEVICE ASSUMPTIONS'!$F17)*'DEVICE ASSUMPTIONS'!$E17</f>
        <v>0</v>
      </c>
      <c r="BP38" s="491">
        <f ca="1">('SUBSCRIBER BASE'!BQ32*'DEVICE ASSUMPTIONS'!$F17)*'DEVICE ASSUMPTIONS'!$E17</f>
        <v>0</v>
      </c>
      <c r="BQ38" s="491">
        <f ca="1">('SUBSCRIBER BASE'!BR32*'DEVICE ASSUMPTIONS'!$F17)*'DEVICE ASSUMPTIONS'!$E17</f>
        <v>0</v>
      </c>
      <c r="BR38" s="491">
        <f ca="1">('SUBSCRIBER BASE'!BS32*'DEVICE ASSUMPTIONS'!$F17)*'DEVICE ASSUMPTIONS'!$E17</f>
        <v>0</v>
      </c>
    </row>
    <row r="39" spans="2:70" ht="24.65" customHeight="1" outlineLevel="1">
      <c r="B39" s="168" t="str">
        <f t="shared" si="8"/>
        <v>1.2 GB</v>
      </c>
      <c r="C39" s="491">
        <f>('SUBSCRIBER BASE'!C33*'DEVICE ASSUMPTIONS'!$F18)*'DEVICE ASSUMPTIONS'!$E18</f>
        <v>0</v>
      </c>
      <c r="D39" s="491">
        <f>('SUBSCRIBER BASE'!D33*'DEVICE ASSUMPTIONS'!$F18)*'DEVICE ASSUMPTIONS'!$E18</f>
        <v>0</v>
      </c>
      <c r="E39" s="491">
        <f>('SUBSCRIBER BASE'!E33*'DEVICE ASSUMPTIONS'!$F18)*'DEVICE ASSUMPTIONS'!$E18</f>
        <v>0</v>
      </c>
      <c r="F39" s="491">
        <f>('SUBSCRIBER BASE'!F33*'DEVICE ASSUMPTIONS'!$F18)*'DEVICE ASSUMPTIONS'!$E18</f>
        <v>0</v>
      </c>
      <c r="G39" s="491">
        <f>('SUBSCRIBER BASE'!G33*'DEVICE ASSUMPTIONS'!$F18)*'DEVICE ASSUMPTIONS'!$E18</f>
        <v>0</v>
      </c>
      <c r="H39" s="491">
        <f>('SUBSCRIBER BASE'!H33*'DEVICE ASSUMPTIONS'!$F18)*'DEVICE ASSUMPTIONS'!$E18</f>
        <v>0</v>
      </c>
      <c r="I39" s="491">
        <f>('SUBSCRIBER BASE'!I33*'DEVICE ASSUMPTIONS'!$F18)*'DEVICE ASSUMPTIONS'!$E18</f>
        <v>0</v>
      </c>
      <c r="J39" s="491">
        <f>('SUBSCRIBER BASE'!J33*'DEVICE ASSUMPTIONS'!$F18)*'DEVICE ASSUMPTIONS'!$E18</f>
        <v>0</v>
      </c>
      <c r="K39" s="491">
        <f ca="1">('SUBSCRIBER BASE'!L33*'DEVICE ASSUMPTIONS'!$F18)*'DEVICE ASSUMPTIONS'!$E18</f>
        <v>0</v>
      </c>
      <c r="L39" s="491">
        <f ca="1">('SUBSCRIBER BASE'!M33*'DEVICE ASSUMPTIONS'!$F18)*'DEVICE ASSUMPTIONS'!$E18</f>
        <v>0</v>
      </c>
      <c r="M39" s="491">
        <f ca="1">('SUBSCRIBER BASE'!N33*'DEVICE ASSUMPTIONS'!$F18)*'DEVICE ASSUMPTIONS'!$E18</f>
        <v>0</v>
      </c>
      <c r="N39" s="491">
        <f ca="1">('SUBSCRIBER BASE'!O33*'DEVICE ASSUMPTIONS'!$F18)*'DEVICE ASSUMPTIONS'!$E18</f>
        <v>0</v>
      </c>
      <c r="O39" s="491">
        <f ca="1">('SUBSCRIBER BASE'!P33*'DEVICE ASSUMPTIONS'!$F18)*'DEVICE ASSUMPTIONS'!$E18</f>
        <v>0</v>
      </c>
      <c r="P39" s="491">
        <f ca="1">('SUBSCRIBER BASE'!Q33*'DEVICE ASSUMPTIONS'!$F18)*'DEVICE ASSUMPTIONS'!$E18</f>
        <v>0</v>
      </c>
      <c r="Q39" s="491">
        <f ca="1">('SUBSCRIBER BASE'!R33*'DEVICE ASSUMPTIONS'!$F18)*'DEVICE ASSUMPTIONS'!$E18</f>
        <v>0</v>
      </c>
      <c r="R39" s="491">
        <f ca="1">('SUBSCRIBER BASE'!S33*'DEVICE ASSUMPTIONS'!$F18)*'DEVICE ASSUMPTIONS'!$E18</f>
        <v>0</v>
      </c>
      <c r="S39" s="491">
        <f ca="1">('SUBSCRIBER BASE'!T33*'DEVICE ASSUMPTIONS'!$F18)*'DEVICE ASSUMPTIONS'!$E18</f>
        <v>0</v>
      </c>
      <c r="T39" s="491">
        <f ca="1">('SUBSCRIBER BASE'!U33*'DEVICE ASSUMPTIONS'!$F18)*'DEVICE ASSUMPTIONS'!$E18</f>
        <v>0</v>
      </c>
      <c r="U39" s="491">
        <f ca="1">('SUBSCRIBER BASE'!V33*'DEVICE ASSUMPTIONS'!$F18)*'DEVICE ASSUMPTIONS'!$E18</f>
        <v>0</v>
      </c>
      <c r="V39" s="491">
        <f ca="1">('SUBSCRIBER BASE'!W33*'DEVICE ASSUMPTIONS'!$F18)*'DEVICE ASSUMPTIONS'!$E18</f>
        <v>0</v>
      </c>
      <c r="W39" s="491">
        <f ca="1">('SUBSCRIBER BASE'!X33*'DEVICE ASSUMPTIONS'!$F18)*'DEVICE ASSUMPTIONS'!$E18</f>
        <v>0</v>
      </c>
      <c r="X39" s="491">
        <f ca="1">('SUBSCRIBER BASE'!Y33*'DEVICE ASSUMPTIONS'!$F18)*'DEVICE ASSUMPTIONS'!$E18</f>
        <v>0</v>
      </c>
      <c r="Y39" s="491">
        <f ca="1">('SUBSCRIBER BASE'!Z33*'DEVICE ASSUMPTIONS'!$F18)*'DEVICE ASSUMPTIONS'!$E18</f>
        <v>0</v>
      </c>
      <c r="Z39" s="491">
        <f ca="1">('SUBSCRIBER BASE'!AA33*'DEVICE ASSUMPTIONS'!$F18)*'DEVICE ASSUMPTIONS'!$E18</f>
        <v>0</v>
      </c>
      <c r="AA39" s="491">
        <f ca="1">('SUBSCRIBER BASE'!AB33*'DEVICE ASSUMPTIONS'!$F18)*'DEVICE ASSUMPTIONS'!$E18</f>
        <v>0</v>
      </c>
      <c r="AB39" s="491">
        <f ca="1">('SUBSCRIBER BASE'!AC33*'DEVICE ASSUMPTIONS'!$F18)*'DEVICE ASSUMPTIONS'!$E18</f>
        <v>0</v>
      </c>
      <c r="AC39" s="491">
        <f ca="1">('SUBSCRIBER BASE'!AD33*'DEVICE ASSUMPTIONS'!$F18)*'DEVICE ASSUMPTIONS'!$E18</f>
        <v>0</v>
      </c>
      <c r="AD39" s="491">
        <f ca="1">('SUBSCRIBER BASE'!AE33*'DEVICE ASSUMPTIONS'!$F18)*'DEVICE ASSUMPTIONS'!$E18</f>
        <v>0</v>
      </c>
      <c r="AE39" s="491">
        <f ca="1">('SUBSCRIBER BASE'!AF33*'DEVICE ASSUMPTIONS'!$F18)*'DEVICE ASSUMPTIONS'!$E18</f>
        <v>0</v>
      </c>
      <c r="AF39" s="491">
        <f ca="1">('SUBSCRIBER BASE'!AG33*'DEVICE ASSUMPTIONS'!$F18)*'DEVICE ASSUMPTIONS'!$E18</f>
        <v>0</v>
      </c>
      <c r="AG39" s="491">
        <f ca="1">('SUBSCRIBER BASE'!AH33*'DEVICE ASSUMPTIONS'!$F18)*'DEVICE ASSUMPTIONS'!$E18</f>
        <v>0</v>
      </c>
      <c r="AH39" s="491">
        <f ca="1">('SUBSCRIBER BASE'!AI33*'DEVICE ASSUMPTIONS'!$F18)*'DEVICE ASSUMPTIONS'!$E18</f>
        <v>0</v>
      </c>
      <c r="AI39" s="491">
        <f ca="1">('SUBSCRIBER BASE'!AJ33*'DEVICE ASSUMPTIONS'!$F18)*'DEVICE ASSUMPTIONS'!$E18</f>
        <v>0</v>
      </c>
      <c r="AJ39" s="491">
        <f ca="1">('SUBSCRIBER BASE'!AK33*'DEVICE ASSUMPTIONS'!$F18)*'DEVICE ASSUMPTIONS'!$E18</f>
        <v>0</v>
      </c>
      <c r="AK39" s="491">
        <f ca="1">('SUBSCRIBER BASE'!AL33*'DEVICE ASSUMPTIONS'!$F18)*'DEVICE ASSUMPTIONS'!$E18</f>
        <v>0</v>
      </c>
      <c r="AL39" s="491">
        <f ca="1">('SUBSCRIBER BASE'!AM33*'DEVICE ASSUMPTIONS'!$F18)*'DEVICE ASSUMPTIONS'!$E18</f>
        <v>0</v>
      </c>
      <c r="AM39" s="491">
        <f ca="1">('SUBSCRIBER BASE'!AN33*'DEVICE ASSUMPTIONS'!$F18)*'DEVICE ASSUMPTIONS'!$E18</f>
        <v>0</v>
      </c>
      <c r="AN39" s="491">
        <f ca="1">('SUBSCRIBER BASE'!AO33*'DEVICE ASSUMPTIONS'!$F18)*'DEVICE ASSUMPTIONS'!$E18</f>
        <v>0</v>
      </c>
      <c r="AO39" s="491">
        <f ca="1">('SUBSCRIBER BASE'!AP33*'DEVICE ASSUMPTIONS'!$F18)*'DEVICE ASSUMPTIONS'!$E18</f>
        <v>0</v>
      </c>
      <c r="AP39" s="491">
        <f ca="1">('SUBSCRIBER BASE'!AQ33*'DEVICE ASSUMPTIONS'!$F18)*'DEVICE ASSUMPTIONS'!$E18</f>
        <v>0</v>
      </c>
      <c r="AQ39" s="491">
        <f ca="1">('SUBSCRIBER BASE'!AR33*'DEVICE ASSUMPTIONS'!$F18)*'DEVICE ASSUMPTIONS'!$E18</f>
        <v>0</v>
      </c>
      <c r="AR39" s="491">
        <f ca="1">('SUBSCRIBER BASE'!AS33*'DEVICE ASSUMPTIONS'!$F18)*'DEVICE ASSUMPTIONS'!$E18</f>
        <v>0</v>
      </c>
      <c r="AS39" s="491">
        <f ca="1">('SUBSCRIBER BASE'!AT33*'DEVICE ASSUMPTIONS'!$F18)*'DEVICE ASSUMPTIONS'!$E18</f>
        <v>0</v>
      </c>
      <c r="AT39" s="491">
        <f ca="1">('SUBSCRIBER BASE'!AU33*'DEVICE ASSUMPTIONS'!$F18)*'DEVICE ASSUMPTIONS'!$E18</f>
        <v>0</v>
      </c>
      <c r="AU39" s="491">
        <f ca="1">('SUBSCRIBER BASE'!AV33*'DEVICE ASSUMPTIONS'!$F18)*'DEVICE ASSUMPTIONS'!$E18</f>
        <v>0</v>
      </c>
      <c r="AV39" s="491">
        <f ca="1">('SUBSCRIBER BASE'!AW33*'DEVICE ASSUMPTIONS'!$F18)*'DEVICE ASSUMPTIONS'!$E18</f>
        <v>0</v>
      </c>
      <c r="AW39" s="491">
        <f ca="1">('SUBSCRIBER BASE'!AX33*'DEVICE ASSUMPTIONS'!$F18)*'DEVICE ASSUMPTIONS'!$E18</f>
        <v>0</v>
      </c>
      <c r="AX39" s="491">
        <f ca="1">('SUBSCRIBER BASE'!AY33*'DEVICE ASSUMPTIONS'!$F18)*'DEVICE ASSUMPTIONS'!$E18</f>
        <v>0</v>
      </c>
      <c r="AY39" s="491">
        <f ca="1">('SUBSCRIBER BASE'!AZ33*'DEVICE ASSUMPTIONS'!$F18)*'DEVICE ASSUMPTIONS'!$E18</f>
        <v>0</v>
      </c>
      <c r="AZ39" s="491">
        <f ca="1">('SUBSCRIBER BASE'!BA33*'DEVICE ASSUMPTIONS'!$F18)*'DEVICE ASSUMPTIONS'!$E18</f>
        <v>0</v>
      </c>
      <c r="BA39" s="491">
        <f ca="1">('SUBSCRIBER BASE'!BB33*'DEVICE ASSUMPTIONS'!$F18)*'DEVICE ASSUMPTIONS'!$E18</f>
        <v>0</v>
      </c>
      <c r="BB39" s="491">
        <f ca="1">('SUBSCRIBER BASE'!BC33*'DEVICE ASSUMPTIONS'!$F18)*'DEVICE ASSUMPTIONS'!$E18</f>
        <v>0</v>
      </c>
      <c r="BC39" s="491">
        <f ca="1">('SUBSCRIBER BASE'!BD33*'DEVICE ASSUMPTIONS'!$F18)*'DEVICE ASSUMPTIONS'!$E18</f>
        <v>0</v>
      </c>
      <c r="BD39" s="491">
        <f ca="1">('SUBSCRIBER BASE'!BE33*'DEVICE ASSUMPTIONS'!$F18)*'DEVICE ASSUMPTIONS'!$E18</f>
        <v>0</v>
      </c>
      <c r="BE39" s="491">
        <f ca="1">('SUBSCRIBER BASE'!BF33*'DEVICE ASSUMPTIONS'!$F18)*'DEVICE ASSUMPTIONS'!$E18</f>
        <v>0</v>
      </c>
      <c r="BF39" s="491">
        <f ca="1">('SUBSCRIBER BASE'!BG33*'DEVICE ASSUMPTIONS'!$F18)*'DEVICE ASSUMPTIONS'!$E18</f>
        <v>0</v>
      </c>
      <c r="BG39" s="491">
        <f ca="1">('SUBSCRIBER BASE'!BH33*'DEVICE ASSUMPTIONS'!$F18)*'DEVICE ASSUMPTIONS'!$E18</f>
        <v>0</v>
      </c>
      <c r="BH39" s="491">
        <f ca="1">('SUBSCRIBER BASE'!BI33*'DEVICE ASSUMPTIONS'!$F18)*'DEVICE ASSUMPTIONS'!$E18</f>
        <v>0</v>
      </c>
      <c r="BI39" s="491">
        <f ca="1">('SUBSCRIBER BASE'!BJ33*'DEVICE ASSUMPTIONS'!$F18)*'DEVICE ASSUMPTIONS'!$E18</f>
        <v>0</v>
      </c>
      <c r="BJ39" s="491">
        <f ca="1">('SUBSCRIBER BASE'!BK33*'DEVICE ASSUMPTIONS'!$F18)*'DEVICE ASSUMPTIONS'!$E18</f>
        <v>0</v>
      </c>
      <c r="BK39" s="491">
        <f ca="1">('SUBSCRIBER BASE'!BL33*'DEVICE ASSUMPTIONS'!$F18)*'DEVICE ASSUMPTIONS'!$E18</f>
        <v>0</v>
      </c>
      <c r="BL39" s="491">
        <f ca="1">('SUBSCRIBER BASE'!BM33*'DEVICE ASSUMPTIONS'!$F18)*'DEVICE ASSUMPTIONS'!$E18</f>
        <v>0</v>
      </c>
      <c r="BM39" s="491">
        <f ca="1">('SUBSCRIBER BASE'!BN33*'DEVICE ASSUMPTIONS'!$F18)*'DEVICE ASSUMPTIONS'!$E18</f>
        <v>0</v>
      </c>
      <c r="BN39" s="491">
        <f ca="1">('SUBSCRIBER BASE'!BO33*'DEVICE ASSUMPTIONS'!$F18)*'DEVICE ASSUMPTIONS'!$E18</f>
        <v>0</v>
      </c>
      <c r="BO39" s="491">
        <f ca="1">('SUBSCRIBER BASE'!BP33*'DEVICE ASSUMPTIONS'!$F18)*'DEVICE ASSUMPTIONS'!$E18</f>
        <v>0</v>
      </c>
      <c r="BP39" s="491">
        <f ca="1">('SUBSCRIBER BASE'!BQ33*'DEVICE ASSUMPTIONS'!$F18)*'DEVICE ASSUMPTIONS'!$E18</f>
        <v>0</v>
      </c>
      <c r="BQ39" s="491">
        <f ca="1">('SUBSCRIBER BASE'!BR33*'DEVICE ASSUMPTIONS'!$F18)*'DEVICE ASSUMPTIONS'!$E18</f>
        <v>0</v>
      </c>
      <c r="BR39" s="491">
        <f ca="1">('SUBSCRIBER BASE'!BS33*'DEVICE ASSUMPTIONS'!$F18)*'DEVICE ASSUMPTIONS'!$E18</f>
        <v>0</v>
      </c>
    </row>
    <row r="40" spans="2:70" ht="25" customHeight="1" outlineLevel="1">
      <c r="B40" s="168" t="str">
        <f>B29</f>
        <v>2.5 GB</v>
      </c>
      <c r="C40" s="491">
        <f>('SUBSCRIBER BASE'!C34*'DEVICE ASSUMPTIONS'!$F19)*'DEVICE ASSUMPTIONS'!$E19</f>
        <v>0</v>
      </c>
      <c r="D40" s="491">
        <f>('SUBSCRIBER BASE'!D34*'DEVICE ASSUMPTIONS'!$F19)*'DEVICE ASSUMPTIONS'!$E19</f>
        <v>0</v>
      </c>
      <c r="E40" s="491">
        <f>('SUBSCRIBER BASE'!E34*'DEVICE ASSUMPTIONS'!$F19)*'DEVICE ASSUMPTIONS'!$E19</f>
        <v>0</v>
      </c>
      <c r="F40" s="491">
        <f>('SUBSCRIBER BASE'!F34*'DEVICE ASSUMPTIONS'!$F19)*'DEVICE ASSUMPTIONS'!$E19</f>
        <v>0</v>
      </c>
      <c r="G40" s="491">
        <f>('SUBSCRIBER BASE'!G34*'DEVICE ASSUMPTIONS'!$F19)*'DEVICE ASSUMPTIONS'!$E19</f>
        <v>0</v>
      </c>
      <c r="H40" s="491">
        <f>('SUBSCRIBER BASE'!H34*'DEVICE ASSUMPTIONS'!$F19)*'DEVICE ASSUMPTIONS'!$E19</f>
        <v>0</v>
      </c>
      <c r="I40" s="491">
        <f>('SUBSCRIBER BASE'!I34*'DEVICE ASSUMPTIONS'!$F19)*'DEVICE ASSUMPTIONS'!$E19</f>
        <v>0</v>
      </c>
      <c r="J40" s="491">
        <f>('SUBSCRIBER BASE'!J34*'DEVICE ASSUMPTIONS'!$F19)*'DEVICE ASSUMPTIONS'!$E19</f>
        <v>0</v>
      </c>
      <c r="K40" s="491">
        <f ca="1">('SUBSCRIBER BASE'!L34*'DEVICE ASSUMPTIONS'!$F19)*'DEVICE ASSUMPTIONS'!$E19</f>
        <v>0</v>
      </c>
      <c r="L40" s="491">
        <f ca="1">('SUBSCRIBER BASE'!M34*'DEVICE ASSUMPTIONS'!$F19)*'DEVICE ASSUMPTIONS'!$E19</f>
        <v>0</v>
      </c>
      <c r="M40" s="491">
        <f ca="1">('SUBSCRIBER BASE'!N34*'DEVICE ASSUMPTIONS'!$F19)*'DEVICE ASSUMPTIONS'!$E19</f>
        <v>0</v>
      </c>
      <c r="N40" s="491">
        <f ca="1">('SUBSCRIBER BASE'!O34*'DEVICE ASSUMPTIONS'!$F19)*'DEVICE ASSUMPTIONS'!$E19</f>
        <v>0</v>
      </c>
      <c r="O40" s="491">
        <f ca="1">('SUBSCRIBER BASE'!P34*'DEVICE ASSUMPTIONS'!$F19)*'DEVICE ASSUMPTIONS'!$E19</f>
        <v>0</v>
      </c>
      <c r="P40" s="491">
        <f ca="1">('SUBSCRIBER BASE'!Q34*'DEVICE ASSUMPTIONS'!$F19)*'DEVICE ASSUMPTIONS'!$E19</f>
        <v>0</v>
      </c>
      <c r="Q40" s="491">
        <f ca="1">('SUBSCRIBER BASE'!R34*'DEVICE ASSUMPTIONS'!$F19)*'DEVICE ASSUMPTIONS'!$E19</f>
        <v>0</v>
      </c>
      <c r="R40" s="491">
        <f ca="1">('SUBSCRIBER BASE'!S34*'DEVICE ASSUMPTIONS'!$F19)*'DEVICE ASSUMPTIONS'!$E19</f>
        <v>0</v>
      </c>
      <c r="S40" s="491">
        <f ca="1">('SUBSCRIBER BASE'!T34*'DEVICE ASSUMPTIONS'!$F19)*'DEVICE ASSUMPTIONS'!$E19</f>
        <v>0</v>
      </c>
      <c r="T40" s="491">
        <f ca="1">('SUBSCRIBER BASE'!U34*'DEVICE ASSUMPTIONS'!$F19)*'DEVICE ASSUMPTIONS'!$E19</f>
        <v>0</v>
      </c>
      <c r="U40" s="491">
        <f ca="1">('SUBSCRIBER BASE'!V34*'DEVICE ASSUMPTIONS'!$F19)*'DEVICE ASSUMPTIONS'!$E19</f>
        <v>0</v>
      </c>
      <c r="V40" s="491">
        <f ca="1">('SUBSCRIBER BASE'!W34*'DEVICE ASSUMPTIONS'!$F19)*'DEVICE ASSUMPTIONS'!$E19</f>
        <v>0</v>
      </c>
      <c r="W40" s="491">
        <f ca="1">('SUBSCRIBER BASE'!X34*'DEVICE ASSUMPTIONS'!$F19)*'DEVICE ASSUMPTIONS'!$E19</f>
        <v>0</v>
      </c>
      <c r="X40" s="491">
        <f ca="1">('SUBSCRIBER BASE'!Y34*'DEVICE ASSUMPTIONS'!$F19)*'DEVICE ASSUMPTIONS'!$E19</f>
        <v>0</v>
      </c>
      <c r="Y40" s="491">
        <f ca="1">('SUBSCRIBER BASE'!Z34*'DEVICE ASSUMPTIONS'!$F19)*'DEVICE ASSUMPTIONS'!$E19</f>
        <v>0</v>
      </c>
      <c r="Z40" s="491">
        <f ca="1">('SUBSCRIBER BASE'!AA34*'DEVICE ASSUMPTIONS'!$F19)*'DEVICE ASSUMPTIONS'!$E19</f>
        <v>0</v>
      </c>
      <c r="AA40" s="491">
        <f ca="1">('SUBSCRIBER BASE'!AB34*'DEVICE ASSUMPTIONS'!$F19)*'DEVICE ASSUMPTIONS'!$E19</f>
        <v>0</v>
      </c>
      <c r="AB40" s="491">
        <f ca="1">('SUBSCRIBER BASE'!AC34*'DEVICE ASSUMPTIONS'!$F19)*'DEVICE ASSUMPTIONS'!$E19</f>
        <v>0</v>
      </c>
      <c r="AC40" s="491">
        <f ca="1">('SUBSCRIBER BASE'!AD34*'DEVICE ASSUMPTIONS'!$F19)*'DEVICE ASSUMPTIONS'!$E19</f>
        <v>0</v>
      </c>
      <c r="AD40" s="491">
        <f ca="1">('SUBSCRIBER BASE'!AE34*'DEVICE ASSUMPTIONS'!$F19)*'DEVICE ASSUMPTIONS'!$E19</f>
        <v>0</v>
      </c>
      <c r="AE40" s="491">
        <f ca="1">('SUBSCRIBER BASE'!AF34*'DEVICE ASSUMPTIONS'!$F19)*'DEVICE ASSUMPTIONS'!$E19</f>
        <v>0</v>
      </c>
      <c r="AF40" s="491">
        <f ca="1">('SUBSCRIBER BASE'!AG34*'DEVICE ASSUMPTIONS'!$F19)*'DEVICE ASSUMPTIONS'!$E19</f>
        <v>0</v>
      </c>
      <c r="AG40" s="491">
        <f ca="1">('SUBSCRIBER BASE'!AH34*'DEVICE ASSUMPTIONS'!$F19)*'DEVICE ASSUMPTIONS'!$E19</f>
        <v>0</v>
      </c>
      <c r="AH40" s="491">
        <f ca="1">('SUBSCRIBER BASE'!AI34*'DEVICE ASSUMPTIONS'!$F19)*'DEVICE ASSUMPTIONS'!$E19</f>
        <v>0</v>
      </c>
      <c r="AI40" s="491">
        <f ca="1">('SUBSCRIBER BASE'!AJ34*'DEVICE ASSUMPTIONS'!$F19)*'DEVICE ASSUMPTIONS'!$E19</f>
        <v>0</v>
      </c>
      <c r="AJ40" s="491">
        <f ca="1">('SUBSCRIBER BASE'!AK34*'DEVICE ASSUMPTIONS'!$F19)*'DEVICE ASSUMPTIONS'!$E19</f>
        <v>0</v>
      </c>
      <c r="AK40" s="491">
        <f ca="1">('SUBSCRIBER BASE'!AL34*'DEVICE ASSUMPTIONS'!$F19)*'DEVICE ASSUMPTIONS'!$E19</f>
        <v>0</v>
      </c>
      <c r="AL40" s="491">
        <f ca="1">('SUBSCRIBER BASE'!AM34*'DEVICE ASSUMPTIONS'!$F19)*'DEVICE ASSUMPTIONS'!$E19</f>
        <v>0</v>
      </c>
      <c r="AM40" s="491">
        <f ca="1">('SUBSCRIBER BASE'!AN34*'DEVICE ASSUMPTIONS'!$F19)*'DEVICE ASSUMPTIONS'!$E19</f>
        <v>0</v>
      </c>
      <c r="AN40" s="491">
        <f ca="1">('SUBSCRIBER BASE'!AO34*'DEVICE ASSUMPTIONS'!$F19)*'DEVICE ASSUMPTIONS'!$E19</f>
        <v>0</v>
      </c>
      <c r="AO40" s="491">
        <f ca="1">('SUBSCRIBER BASE'!AP34*'DEVICE ASSUMPTIONS'!$F19)*'DEVICE ASSUMPTIONS'!$E19</f>
        <v>0</v>
      </c>
      <c r="AP40" s="491">
        <f ca="1">('SUBSCRIBER BASE'!AQ34*'DEVICE ASSUMPTIONS'!$F19)*'DEVICE ASSUMPTIONS'!$E19</f>
        <v>0</v>
      </c>
      <c r="AQ40" s="491">
        <f ca="1">('SUBSCRIBER BASE'!AR34*'DEVICE ASSUMPTIONS'!$F19)*'DEVICE ASSUMPTIONS'!$E19</f>
        <v>0</v>
      </c>
      <c r="AR40" s="491">
        <f ca="1">('SUBSCRIBER BASE'!AS34*'DEVICE ASSUMPTIONS'!$F19)*'DEVICE ASSUMPTIONS'!$E19</f>
        <v>0</v>
      </c>
      <c r="AS40" s="491">
        <f ca="1">('SUBSCRIBER BASE'!AT34*'DEVICE ASSUMPTIONS'!$F19)*'DEVICE ASSUMPTIONS'!$E19</f>
        <v>0</v>
      </c>
      <c r="AT40" s="491">
        <f ca="1">('SUBSCRIBER BASE'!AU34*'DEVICE ASSUMPTIONS'!$F19)*'DEVICE ASSUMPTIONS'!$E19</f>
        <v>0</v>
      </c>
      <c r="AU40" s="491">
        <f ca="1">('SUBSCRIBER BASE'!AV34*'DEVICE ASSUMPTIONS'!$F19)*'DEVICE ASSUMPTIONS'!$E19</f>
        <v>0</v>
      </c>
      <c r="AV40" s="491">
        <f ca="1">('SUBSCRIBER BASE'!AW34*'DEVICE ASSUMPTIONS'!$F19)*'DEVICE ASSUMPTIONS'!$E19</f>
        <v>0</v>
      </c>
      <c r="AW40" s="491">
        <f ca="1">('SUBSCRIBER BASE'!AX34*'DEVICE ASSUMPTIONS'!$F19)*'DEVICE ASSUMPTIONS'!$E19</f>
        <v>0</v>
      </c>
      <c r="AX40" s="491">
        <f ca="1">('SUBSCRIBER BASE'!AY34*'DEVICE ASSUMPTIONS'!$F19)*'DEVICE ASSUMPTIONS'!$E19</f>
        <v>0</v>
      </c>
      <c r="AY40" s="491">
        <f ca="1">('SUBSCRIBER BASE'!AZ34*'DEVICE ASSUMPTIONS'!$F19)*'DEVICE ASSUMPTIONS'!$E19</f>
        <v>0</v>
      </c>
      <c r="AZ40" s="491">
        <f ca="1">('SUBSCRIBER BASE'!BA34*'DEVICE ASSUMPTIONS'!$F19)*'DEVICE ASSUMPTIONS'!$E19</f>
        <v>0</v>
      </c>
      <c r="BA40" s="491">
        <f ca="1">('SUBSCRIBER BASE'!BB34*'DEVICE ASSUMPTIONS'!$F19)*'DEVICE ASSUMPTIONS'!$E19</f>
        <v>0</v>
      </c>
      <c r="BB40" s="491">
        <f ca="1">('SUBSCRIBER BASE'!BC34*'DEVICE ASSUMPTIONS'!$F19)*'DEVICE ASSUMPTIONS'!$E19</f>
        <v>0</v>
      </c>
      <c r="BC40" s="491">
        <f ca="1">('SUBSCRIBER BASE'!BD34*'DEVICE ASSUMPTIONS'!$F19)*'DEVICE ASSUMPTIONS'!$E19</f>
        <v>0</v>
      </c>
      <c r="BD40" s="491">
        <f ca="1">('SUBSCRIBER BASE'!BE34*'DEVICE ASSUMPTIONS'!$F19)*'DEVICE ASSUMPTIONS'!$E19</f>
        <v>0</v>
      </c>
      <c r="BE40" s="491">
        <f ca="1">('SUBSCRIBER BASE'!BF34*'DEVICE ASSUMPTIONS'!$F19)*'DEVICE ASSUMPTIONS'!$E19</f>
        <v>0</v>
      </c>
      <c r="BF40" s="491">
        <f ca="1">('SUBSCRIBER BASE'!BG34*'DEVICE ASSUMPTIONS'!$F19)*'DEVICE ASSUMPTIONS'!$E19</f>
        <v>0</v>
      </c>
      <c r="BG40" s="491">
        <f ca="1">('SUBSCRIBER BASE'!BH34*'DEVICE ASSUMPTIONS'!$F19)*'DEVICE ASSUMPTIONS'!$E19</f>
        <v>0</v>
      </c>
      <c r="BH40" s="491">
        <f ca="1">('SUBSCRIBER BASE'!BI34*'DEVICE ASSUMPTIONS'!$F19)*'DEVICE ASSUMPTIONS'!$E19</f>
        <v>0</v>
      </c>
      <c r="BI40" s="491">
        <f ca="1">('SUBSCRIBER BASE'!BJ34*'DEVICE ASSUMPTIONS'!$F19)*'DEVICE ASSUMPTIONS'!$E19</f>
        <v>0</v>
      </c>
      <c r="BJ40" s="491">
        <f ca="1">('SUBSCRIBER BASE'!BK34*'DEVICE ASSUMPTIONS'!$F19)*'DEVICE ASSUMPTIONS'!$E19</f>
        <v>0</v>
      </c>
      <c r="BK40" s="491">
        <f ca="1">('SUBSCRIBER BASE'!BL34*'DEVICE ASSUMPTIONS'!$F19)*'DEVICE ASSUMPTIONS'!$E19</f>
        <v>0</v>
      </c>
      <c r="BL40" s="491">
        <f ca="1">('SUBSCRIBER BASE'!BM34*'DEVICE ASSUMPTIONS'!$F19)*'DEVICE ASSUMPTIONS'!$E19</f>
        <v>0</v>
      </c>
      <c r="BM40" s="491">
        <f ca="1">('SUBSCRIBER BASE'!BN34*'DEVICE ASSUMPTIONS'!$F19)*'DEVICE ASSUMPTIONS'!$E19</f>
        <v>0</v>
      </c>
      <c r="BN40" s="491">
        <f ca="1">('SUBSCRIBER BASE'!BO34*'DEVICE ASSUMPTIONS'!$F19)*'DEVICE ASSUMPTIONS'!$E19</f>
        <v>0</v>
      </c>
      <c r="BO40" s="491">
        <f ca="1">('SUBSCRIBER BASE'!BP34*'DEVICE ASSUMPTIONS'!$F19)*'DEVICE ASSUMPTIONS'!$E19</f>
        <v>0</v>
      </c>
      <c r="BP40" s="491">
        <f ca="1">('SUBSCRIBER BASE'!BQ34*'DEVICE ASSUMPTIONS'!$F19)*'DEVICE ASSUMPTIONS'!$E19</f>
        <v>0</v>
      </c>
      <c r="BQ40" s="491">
        <f ca="1">('SUBSCRIBER BASE'!BR34*'DEVICE ASSUMPTIONS'!$F19)*'DEVICE ASSUMPTIONS'!$E19</f>
        <v>0</v>
      </c>
      <c r="BR40" s="491">
        <f ca="1">('SUBSCRIBER BASE'!BS34*'DEVICE ASSUMPTIONS'!$F19)*'DEVICE ASSUMPTIONS'!$E19</f>
        <v>0</v>
      </c>
    </row>
    <row r="41" spans="2:70" ht="25" customHeight="1">
      <c r="B41" s="173" t="s">
        <v>43</v>
      </c>
      <c r="C41" s="489">
        <f>SUM(C42:C51)</f>
        <v>0</v>
      </c>
      <c r="D41" s="489">
        <f t="shared" ref="D41:BO41" si="9">SUM(D42:D51)</f>
        <v>0</v>
      </c>
      <c r="E41" s="489">
        <f t="shared" si="9"/>
        <v>0</v>
      </c>
      <c r="F41" s="489">
        <f t="shared" si="9"/>
        <v>0</v>
      </c>
      <c r="G41" s="489">
        <f t="shared" si="9"/>
        <v>0</v>
      </c>
      <c r="H41" s="489">
        <f t="shared" si="9"/>
        <v>0</v>
      </c>
      <c r="I41" s="489">
        <f t="shared" si="9"/>
        <v>0</v>
      </c>
      <c r="J41" s="489">
        <f t="shared" si="9"/>
        <v>0</v>
      </c>
      <c r="K41" s="489">
        <f t="shared" ca="1" si="9"/>
        <v>0</v>
      </c>
      <c r="L41" s="489">
        <f t="shared" ca="1" si="9"/>
        <v>0</v>
      </c>
      <c r="M41" s="489">
        <f t="shared" ca="1" si="9"/>
        <v>0</v>
      </c>
      <c r="N41" s="489">
        <f t="shared" ca="1" si="9"/>
        <v>0</v>
      </c>
      <c r="O41" s="489">
        <f t="shared" ca="1" si="9"/>
        <v>0</v>
      </c>
      <c r="P41" s="489">
        <f t="shared" ca="1" si="9"/>
        <v>0</v>
      </c>
      <c r="Q41" s="489">
        <f t="shared" ca="1" si="9"/>
        <v>0</v>
      </c>
      <c r="R41" s="489">
        <f t="shared" ca="1" si="9"/>
        <v>0</v>
      </c>
      <c r="S41" s="489">
        <f t="shared" ca="1" si="9"/>
        <v>0</v>
      </c>
      <c r="T41" s="489">
        <f t="shared" ca="1" si="9"/>
        <v>0</v>
      </c>
      <c r="U41" s="489">
        <f t="shared" ca="1" si="9"/>
        <v>0</v>
      </c>
      <c r="V41" s="489">
        <f t="shared" ca="1" si="9"/>
        <v>0</v>
      </c>
      <c r="W41" s="489">
        <f t="shared" ca="1" si="9"/>
        <v>0</v>
      </c>
      <c r="X41" s="489">
        <f t="shared" ca="1" si="9"/>
        <v>0</v>
      </c>
      <c r="Y41" s="489">
        <f t="shared" ca="1" si="9"/>
        <v>0</v>
      </c>
      <c r="Z41" s="489">
        <f t="shared" ca="1" si="9"/>
        <v>0</v>
      </c>
      <c r="AA41" s="489">
        <f t="shared" ca="1" si="9"/>
        <v>0</v>
      </c>
      <c r="AB41" s="489">
        <f t="shared" ca="1" si="9"/>
        <v>0</v>
      </c>
      <c r="AC41" s="489">
        <f t="shared" ca="1" si="9"/>
        <v>0</v>
      </c>
      <c r="AD41" s="489">
        <f t="shared" ca="1" si="9"/>
        <v>0</v>
      </c>
      <c r="AE41" s="489">
        <f t="shared" ca="1" si="9"/>
        <v>0</v>
      </c>
      <c r="AF41" s="489">
        <f t="shared" ca="1" si="9"/>
        <v>0</v>
      </c>
      <c r="AG41" s="489">
        <f t="shared" ca="1" si="9"/>
        <v>0</v>
      </c>
      <c r="AH41" s="489">
        <f t="shared" ca="1" si="9"/>
        <v>0</v>
      </c>
      <c r="AI41" s="489">
        <f t="shared" ca="1" si="9"/>
        <v>0</v>
      </c>
      <c r="AJ41" s="489">
        <f t="shared" ca="1" si="9"/>
        <v>0</v>
      </c>
      <c r="AK41" s="489">
        <f t="shared" ca="1" si="9"/>
        <v>0</v>
      </c>
      <c r="AL41" s="489">
        <f t="shared" ca="1" si="9"/>
        <v>0</v>
      </c>
      <c r="AM41" s="489">
        <f t="shared" ca="1" si="9"/>
        <v>0</v>
      </c>
      <c r="AN41" s="489">
        <f t="shared" ca="1" si="9"/>
        <v>0</v>
      </c>
      <c r="AO41" s="489">
        <f t="shared" ca="1" si="9"/>
        <v>0</v>
      </c>
      <c r="AP41" s="489">
        <f t="shared" ca="1" si="9"/>
        <v>0</v>
      </c>
      <c r="AQ41" s="489">
        <f t="shared" ca="1" si="9"/>
        <v>0</v>
      </c>
      <c r="AR41" s="489">
        <f t="shared" ca="1" si="9"/>
        <v>0</v>
      </c>
      <c r="AS41" s="489">
        <f t="shared" ca="1" si="9"/>
        <v>0</v>
      </c>
      <c r="AT41" s="489">
        <f t="shared" ca="1" si="9"/>
        <v>0</v>
      </c>
      <c r="AU41" s="489">
        <f t="shared" ca="1" si="9"/>
        <v>0</v>
      </c>
      <c r="AV41" s="489">
        <f t="shared" ca="1" si="9"/>
        <v>0</v>
      </c>
      <c r="AW41" s="489">
        <f t="shared" ca="1" si="9"/>
        <v>0</v>
      </c>
      <c r="AX41" s="489">
        <f t="shared" ca="1" si="9"/>
        <v>0</v>
      </c>
      <c r="AY41" s="489">
        <f t="shared" ca="1" si="9"/>
        <v>0</v>
      </c>
      <c r="AZ41" s="489">
        <f t="shared" ca="1" si="9"/>
        <v>0</v>
      </c>
      <c r="BA41" s="489">
        <f t="shared" ca="1" si="9"/>
        <v>0</v>
      </c>
      <c r="BB41" s="489">
        <f t="shared" ca="1" si="9"/>
        <v>0</v>
      </c>
      <c r="BC41" s="489">
        <f t="shared" ca="1" si="9"/>
        <v>0</v>
      </c>
      <c r="BD41" s="489">
        <f t="shared" ca="1" si="9"/>
        <v>0</v>
      </c>
      <c r="BE41" s="489">
        <f t="shared" ca="1" si="9"/>
        <v>0</v>
      </c>
      <c r="BF41" s="489">
        <f t="shared" ca="1" si="9"/>
        <v>0</v>
      </c>
      <c r="BG41" s="489">
        <f t="shared" ca="1" si="9"/>
        <v>0</v>
      </c>
      <c r="BH41" s="489">
        <f t="shared" ca="1" si="9"/>
        <v>0</v>
      </c>
      <c r="BI41" s="489">
        <f t="shared" ca="1" si="9"/>
        <v>0</v>
      </c>
      <c r="BJ41" s="489">
        <f t="shared" ca="1" si="9"/>
        <v>0</v>
      </c>
      <c r="BK41" s="489">
        <f t="shared" ca="1" si="9"/>
        <v>0</v>
      </c>
      <c r="BL41" s="489">
        <f t="shared" ca="1" si="9"/>
        <v>0</v>
      </c>
      <c r="BM41" s="489">
        <f t="shared" ca="1" si="9"/>
        <v>0</v>
      </c>
      <c r="BN41" s="489">
        <f t="shared" ca="1" si="9"/>
        <v>0</v>
      </c>
      <c r="BO41" s="489">
        <f t="shared" ca="1" si="9"/>
        <v>0</v>
      </c>
      <c r="BP41" s="489">
        <f t="shared" ref="BP41:BR41" ca="1" si="10">SUM(BP42:BP51)</f>
        <v>0</v>
      </c>
      <c r="BQ41" s="489">
        <f t="shared" ca="1" si="10"/>
        <v>0</v>
      </c>
      <c r="BR41" s="489">
        <f t="shared" ca="1" si="10"/>
        <v>0</v>
      </c>
    </row>
    <row r="42" spans="2:70" ht="25" customHeight="1" outlineLevel="1">
      <c r="B42" s="168" t="str">
        <f>B31</f>
        <v>MVLP1</v>
      </c>
      <c r="C42" s="491">
        <f>('SUBSCRIBER BASE'!C25*'DEVICE ASSUMPTIONS'!$F25)*'DEVICE ASSUMPTIONS'!$G25</f>
        <v>0</v>
      </c>
      <c r="D42" s="491">
        <f>('SUBSCRIBER BASE'!D25*'DEVICE ASSUMPTIONS'!$F25)*'DEVICE ASSUMPTIONS'!$G25</f>
        <v>0</v>
      </c>
      <c r="E42" s="491">
        <f>('SUBSCRIBER BASE'!E25*'DEVICE ASSUMPTIONS'!$F25)*'DEVICE ASSUMPTIONS'!$G25</f>
        <v>0</v>
      </c>
      <c r="F42" s="491">
        <f>('SUBSCRIBER BASE'!F25*'DEVICE ASSUMPTIONS'!$F25)*'DEVICE ASSUMPTIONS'!$G25</f>
        <v>0</v>
      </c>
      <c r="G42" s="491">
        <f>('SUBSCRIBER BASE'!G25*'DEVICE ASSUMPTIONS'!$F25)*'DEVICE ASSUMPTIONS'!$G25</f>
        <v>0</v>
      </c>
      <c r="H42" s="491">
        <f>('SUBSCRIBER BASE'!H25*'DEVICE ASSUMPTIONS'!$F25)*'DEVICE ASSUMPTIONS'!$G25</f>
        <v>0</v>
      </c>
      <c r="I42" s="491">
        <f>('SUBSCRIBER BASE'!I25*'DEVICE ASSUMPTIONS'!$F25)*'DEVICE ASSUMPTIONS'!$G25</f>
        <v>0</v>
      </c>
      <c r="J42" s="491">
        <f>('SUBSCRIBER BASE'!J25*'DEVICE ASSUMPTIONS'!$F25)*'DEVICE ASSUMPTIONS'!$G25</f>
        <v>0</v>
      </c>
      <c r="K42" s="491">
        <f ca="1">('SUBSCRIBER BASE'!L25*'DEVICE ASSUMPTIONS'!$F25)*'DEVICE ASSUMPTIONS'!$G25</f>
        <v>0</v>
      </c>
      <c r="L42" s="491">
        <f ca="1">('SUBSCRIBER BASE'!M25*'DEVICE ASSUMPTIONS'!$F25)*'DEVICE ASSUMPTIONS'!$G25</f>
        <v>0</v>
      </c>
      <c r="M42" s="491">
        <f ca="1">('SUBSCRIBER BASE'!N25*'DEVICE ASSUMPTIONS'!$F25)*'DEVICE ASSUMPTIONS'!$G25</f>
        <v>0</v>
      </c>
      <c r="N42" s="491">
        <f ca="1">('SUBSCRIBER BASE'!O25*'DEVICE ASSUMPTIONS'!$F25)*'DEVICE ASSUMPTIONS'!$G25</f>
        <v>0</v>
      </c>
      <c r="O42" s="491">
        <f ca="1">('SUBSCRIBER BASE'!P25*'DEVICE ASSUMPTIONS'!$F25)*'DEVICE ASSUMPTIONS'!$G25</f>
        <v>0</v>
      </c>
      <c r="P42" s="491">
        <f ca="1">('SUBSCRIBER BASE'!Q25*'DEVICE ASSUMPTIONS'!$F25)*'DEVICE ASSUMPTIONS'!$G25</f>
        <v>0</v>
      </c>
      <c r="Q42" s="491">
        <f ca="1">('SUBSCRIBER BASE'!R25*'DEVICE ASSUMPTIONS'!$F25)*'DEVICE ASSUMPTIONS'!$G25</f>
        <v>0</v>
      </c>
      <c r="R42" s="491">
        <f ca="1">('SUBSCRIBER BASE'!S25*'DEVICE ASSUMPTIONS'!$F25)*'DEVICE ASSUMPTIONS'!$G25</f>
        <v>0</v>
      </c>
      <c r="S42" s="491">
        <f ca="1">('SUBSCRIBER BASE'!T25*'DEVICE ASSUMPTIONS'!$F25)*'DEVICE ASSUMPTIONS'!$G25</f>
        <v>0</v>
      </c>
      <c r="T42" s="491">
        <f ca="1">('SUBSCRIBER BASE'!U25*'DEVICE ASSUMPTIONS'!$F25)*'DEVICE ASSUMPTIONS'!$G25</f>
        <v>0</v>
      </c>
      <c r="U42" s="491">
        <f ca="1">('SUBSCRIBER BASE'!V25*'DEVICE ASSUMPTIONS'!$F25)*'DEVICE ASSUMPTIONS'!$G25</f>
        <v>0</v>
      </c>
      <c r="V42" s="491">
        <f ca="1">('SUBSCRIBER BASE'!W25*'DEVICE ASSUMPTIONS'!$F25)*'DEVICE ASSUMPTIONS'!$G25</f>
        <v>0</v>
      </c>
      <c r="W42" s="491">
        <f ca="1">('SUBSCRIBER BASE'!X25*'DEVICE ASSUMPTIONS'!$F25)*'DEVICE ASSUMPTIONS'!$G25</f>
        <v>0</v>
      </c>
      <c r="X42" s="491">
        <f ca="1">('SUBSCRIBER BASE'!Y25*'DEVICE ASSUMPTIONS'!$F25)*'DEVICE ASSUMPTIONS'!$G25</f>
        <v>0</v>
      </c>
      <c r="Y42" s="491">
        <f ca="1">('SUBSCRIBER BASE'!Z25*'DEVICE ASSUMPTIONS'!$F25)*'DEVICE ASSUMPTIONS'!$G25</f>
        <v>0</v>
      </c>
      <c r="Z42" s="491">
        <f ca="1">('SUBSCRIBER BASE'!AA25*'DEVICE ASSUMPTIONS'!$F25)*'DEVICE ASSUMPTIONS'!$G25</f>
        <v>0</v>
      </c>
      <c r="AA42" s="491">
        <f ca="1">('SUBSCRIBER BASE'!AB25*'DEVICE ASSUMPTIONS'!$F25)*'DEVICE ASSUMPTIONS'!$G25</f>
        <v>0</v>
      </c>
      <c r="AB42" s="491">
        <f ca="1">('SUBSCRIBER BASE'!AC25*'DEVICE ASSUMPTIONS'!$F25)*'DEVICE ASSUMPTIONS'!$G25</f>
        <v>0</v>
      </c>
      <c r="AC42" s="491">
        <f ca="1">('SUBSCRIBER BASE'!AD25*'DEVICE ASSUMPTIONS'!$F25)*'DEVICE ASSUMPTIONS'!$G25</f>
        <v>0</v>
      </c>
      <c r="AD42" s="491">
        <f ca="1">('SUBSCRIBER BASE'!AE25*'DEVICE ASSUMPTIONS'!$F25)*'DEVICE ASSUMPTIONS'!$G25</f>
        <v>0</v>
      </c>
      <c r="AE42" s="491">
        <f ca="1">('SUBSCRIBER BASE'!AF25*'DEVICE ASSUMPTIONS'!$F25)*'DEVICE ASSUMPTIONS'!$G25</f>
        <v>0</v>
      </c>
      <c r="AF42" s="491">
        <f ca="1">('SUBSCRIBER BASE'!AG25*'DEVICE ASSUMPTIONS'!$F25)*'DEVICE ASSUMPTIONS'!$G25</f>
        <v>0</v>
      </c>
      <c r="AG42" s="491">
        <f ca="1">('SUBSCRIBER BASE'!AH25*'DEVICE ASSUMPTIONS'!$F25)*'DEVICE ASSUMPTIONS'!$G25</f>
        <v>0</v>
      </c>
      <c r="AH42" s="491">
        <f ca="1">('SUBSCRIBER BASE'!AI25*'DEVICE ASSUMPTIONS'!$F25)*'DEVICE ASSUMPTIONS'!$G25</f>
        <v>0</v>
      </c>
      <c r="AI42" s="491">
        <f ca="1">('SUBSCRIBER BASE'!AJ25*'DEVICE ASSUMPTIONS'!$F25)*'DEVICE ASSUMPTIONS'!$G25</f>
        <v>0</v>
      </c>
      <c r="AJ42" s="491">
        <f ca="1">('SUBSCRIBER BASE'!AK25*'DEVICE ASSUMPTIONS'!$F25)*'DEVICE ASSUMPTIONS'!$G25</f>
        <v>0</v>
      </c>
      <c r="AK42" s="491">
        <f ca="1">('SUBSCRIBER BASE'!AL25*'DEVICE ASSUMPTIONS'!$F25)*'DEVICE ASSUMPTIONS'!$G25</f>
        <v>0</v>
      </c>
      <c r="AL42" s="491">
        <f ca="1">('SUBSCRIBER BASE'!AM25*'DEVICE ASSUMPTIONS'!$F25)*'DEVICE ASSUMPTIONS'!$G25</f>
        <v>0</v>
      </c>
      <c r="AM42" s="491">
        <f ca="1">('SUBSCRIBER BASE'!AN25*'DEVICE ASSUMPTIONS'!$F25)*'DEVICE ASSUMPTIONS'!$G25</f>
        <v>0</v>
      </c>
      <c r="AN42" s="491">
        <f ca="1">('SUBSCRIBER BASE'!AO25*'DEVICE ASSUMPTIONS'!$F25)*'DEVICE ASSUMPTIONS'!$G25</f>
        <v>0</v>
      </c>
      <c r="AO42" s="491">
        <f ca="1">('SUBSCRIBER BASE'!AP25*'DEVICE ASSUMPTIONS'!$F25)*'DEVICE ASSUMPTIONS'!$G25</f>
        <v>0</v>
      </c>
      <c r="AP42" s="491">
        <f ca="1">('SUBSCRIBER BASE'!AQ25*'DEVICE ASSUMPTIONS'!$F25)*'DEVICE ASSUMPTIONS'!$G25</f>
        <v>0</v>
      </c>
      <c r="AQ42" s="491">
        <f ca="1">('SUBSCRIBER BASE'!AR25*'DEVICE ASSUMPTIONS'!$F25)*'DEVICE ASSUMPTIONS'!$G25</f>
        <v>0</v>
      </c>
      <c r="AR42" s="491">
        <f ca="1">('SUBSCRIBER BASE'!AS25*'DEVICE ASSUMPTIONS'!$F25)*'DEVICE ASSUMPTIONS'!$G25</f>
        <v>0</v>
      </c>
      <c r="AS42" s="491">
        <f ca="1">('SUBSCRIBER BASE'!AT25*'DEVICE ASSUMPTIONS'!$F25)*'DEVICE ASSUMPTIONS'!$G25</f>
        <v>0</v>
      </c>
      <c r="AT42" s="491">
        <f ca="1">('SUBSCRIBER BASE'!AU25*'DEVICE ASSUMPTIONS'!$F25)*'DEVICE ASSUMPTIONS'!$G25</f>
        <v>0</v>
      </c>
      <c r="AU42" s="491">
        <f ca="1">('SUBSCRIBER BASE'!AV25*'DEVICE ASSUMPTIONS'!$F25)*'DEVICE ASSUMPTIONS'!$G25</f>
        <v>0</v>
      </c>
      <c r="AV42" s="491">
        <f ca="1">('SUBSCRIBER BASE'!AW25*'DEVICE ASSUMPTIONS'!$F25)*'DEVICE ASSUMPTIONS'!$G25</f>
        <v>0</v>
      </c>
      <c r="AW42" s="491">
        <f ca="1">('SUBSCRIBER BASE'!AX25*'DEVICE ASSUMPTIONS'!$F25)*'DEVICE ASSUMPTIONS'!$G25</f>
        <v>0</v>
      </c>
      <c r="AX42" s="491">
        <f ca="1">('SUBSCRIBER BASE'!AY25*'DEVICE ASSUMPTIONS'!$F25)*'DEVICE ASSUMPTIONS'!$G25</f>
        <v>0</v>
      </c>
      <c r="AY42" s="491">
        <f ca="1">('SUBSCRIBER BASE'!AZ25*'DEVICE ASSUMPTIONS'!$F25)*'DEVICE ASSUMPTIONS'!$G25</f>
        <v>0</v>
      </c>
      <c r="AZ42" s="491">
        <f ca="1">('SUBSCRIBER BASE'!BA25*'DEVICE ASSUMPTIONS'!$F25)*'DEVICE ASSUMPTIONS'!$G25</f>
        <v>0</v>
      </c>
      <c r="BA42" s="491">
        <f ca="1">('SUBSCRIBER BASE'!BB25*'DEVICE ASSUMPTIONS'!$F25)*'DEVICE ASSUMPTIONS'!$G25</f>
        <v>0</v>
      </c>
      <c r="BB42" s="491">
        <f ca="1">('SUBSCRIBER BASE'!BC25*'DEVICE ASSUMPTIONS'!$F25)*'DEVICE ASSUMPTIONS'!$G25</f>
        <v>0</v>
      </c>
      <c r="BC42" s="491">
        <f ca="1">('SUBSCRIBER BASE'!BD25*'DEVICE ASSUMPTIONS'!$F25)*'DEVICE ASSUMPTIONS'!$G25</f>
        <v>0</v>
      </c>
      <c r="BD42" s="491">
        <f ca="1">('SUBSCRIBER BASE'!BE25*'DEVICE ASSUMPTIONS'!$F25)*'DEVICE ASSUMPTIONS'!$G25</f>
        <v>0</v>
      </c>
      <c r="BE42" s="491">
        <f ca="1">('SUBSCRIBER BASE'!BF25*'DEVICE ASSUMPTIONS'!$F25)*'DEVICE ASSUMPTIONS'!$G25</f>
        <v>0</v>
      </c>
      <c r="BF42" s="491">
        <f ca="1">('SUBSCRIBER BASE'!BG25*'DEVICE ASSUMPTIONS'!$F25)*'DEVICE ASSUMPTIONS'!$G25</f>
        <v>0</v>
      </c>
      <c r="BG42" s="491">
        <f ca="1">('SUBSCRIBER BASE'!BH25*'DEVICE ASSUMPTIONS'!$F25)*'DEVICE ASSUMPTIONS'!$G25</f>
        <v>0</v>
      </c>
      <c r="BH42" s="491">
        <f ca="1">('SUBSCRIBER BASE'!BI25*'DEVICE ASSUMPTIONS'!$F25)*'DEVICE ASSUMPTIONS'!$G25</f>
        <v>0</v>
      </c>
      <c r="BI42" s="491">
        <f ca="1">('SUBSCRIBER BASE'!BJ25*'DEVICE ASSUMPTIONS'!$F25)*'DEVICE ASSUMPTIONS'!$G25</f>
        <v>0</v>
      </c>
      <c r="BJ42" s="491">
        <f ca="1">('SUBSCRIBER BASE'!BK25*'DEVICE ASSUMPTIONS'!$F25)*'DEVICE ASSUMPTIONS'!$G25</f>
        <v>0</v>
      </c>
      <c r="BK42" s="491">
        <f ca="1">('SUBSCRIBER BASE'!BL25*'DEVICE ASSUMPTIONS'!$F25)*'DEVICE ASSUMPTIONS'!$G25</f>
        <v>0</v>
      </c>
      <c r="BL42" s="491">
        <f ca="1">('SUBSCRIBER BASE'!BM25*'DEVICE ASSUMPTIONS'!$F25)*'DEVICE ASSUMPTIONS'!$G25</f>
        <v>0</v>
      </c>
      <c r="BM42" s="491">
        <f ca="1">('SUBSCRIBER BASE'!BN25*'DEVICE ASSUMPTIONS'!$F25)*'DEVICE ASSUMPTIONS'!$G25</f>
        <v>0</v>
      </c>
      <c r="BN42" s="491">
        <f ca="1">('SUBSCRIBER BASE'!BO25*'DEVICE ASSUMPTIONS'!$F25)*'DEVICE ASSUMPTIONS'!$G25</f>
        <v>0</v>
      </c>
      <c r="BO42" s="491">
        <f ca="1">('SUBSCRIBER BASE'!BP25*'DEVICE ASSUMPTIONS'!$F25)*'DEVICE ASSUMPTIONS'!$G25</f>
        <v>0</v>
      </c>
      <c r="BP42" s="491">
        <f ca="1">('SUBSCRIBER BASE'!BQ25*'DEVICE ASSUMPTIONS'!$F25)*'DEVICE ASSUMPTIONS'!$G25</f>
        <v>0</v>
      </c>
      <c r="BQ42" s="491">
        <f ca="1">('SUBSCRIBER BASE'!BR25*'DEVICE ASSUMPTIONS'!$F25)*'DEVICE ASSUMPTIONS'!$G25</f>
        <v>0</v>
      </c>
      <c r="BR42" s="491">
        <f ca="1">('SUBSCRIBER BASE'!BS25*'DEVICE ASSUMPTIONS'!$F25)*'DEVICE ASSUMPTIONS'!$G25</f>
        <v>0</v>
      </c>
    </row>
    <row r="43" spans="2:70" ht="25" customHeight="1" outlineLevel="1">
      <c r="B43" s="168" t="str">
        <f>B32</f>
        <v>MVLP2</v>
      </c>
      <c r="C43" s="491">
        <f>('SUBSCRIBER BASE'!C26*'DEVICE ASSUMPTIONS'!$F26)*'DEVICE ASSUMPTIONS'!$G26</f>
        <v>0</v>
      </c>
      <c r="D43" s="491">
        <f>('SUBSCRIBER BASE'!D26*'DEVICE ASSUMPTIONS'!$F26)*'DEVICE ASSUMPTIONS'!$G26</f>
        <v>0</v>
      </c>
      <c r="E43" s="491">
        <f>('SUBSCRIBER BASE'!E26*'DEVICE ASSUMPTIONS'!$F26)*'DEVICE ASSUMPTIONS'!$G26</f>
        <v>0</v>
      </c>
      <c r="F43" s="491">
        <f>('SUBSCRIBER BASE'!F26*'DEVICE ASSUMPTIONS'!$F26)*'DEVICE ASSUMPTIONS'!$G26</f>
        <v>0</v>
      </c>
      <c r="G43" s="491">
        <f>('SUBSCRIBER BASE'!G26*'DEVICE ASSUMPTIONS'!$F26)*'DEVICE ASSUMPTIONS'!$G26</f>
        <v>0</v>
      </c>
      <c r="H43" s="491">
        <f>('SUBSCRIBER BASE'!H26*'DEVICE ASSUMPTIONS'!$F26)*'DEVICE ASSUMPTIONS'!$G26</f>
        <v>0</v>
      </c>
      <c r="I43" s="491">
        <f>('SUBSCRIBER BASE'!I26*'DEVICE ASSUMPTIONS'!$F26)*'DEVICE ASSUMPTIONS'!$G26</f>
        <v>0</v>
      </c>
      <c r="J43" s="491">
        <f>('SUBSCRIBER BASE'!J26*'DEVICE ASSUMPTIONS'!$F26)*'DEVICE ASSUMPTIONS'!$G26</f>
        <v>0</v>
      </c>
      <c r="K43" s="491">
        <f ca="1">('SUBSCRIBER BASE'!L26*'DEVICE ASSUMPTIONS'!$F26)*'DEVICE ASSUMPTIONS'!$G26</f>
        <v>0</v>
      </c>
      <c r="L43" s="491">
        <f ca="1">('SUBSCRIBER BASE'!M26*'DEVICE ASSUMPTIONS'!$F26)*'DEVICE ASSUMPTIONS'!$G26</f>
        <v>0</v>
      </c>
      <c r="M43" s="491">
        <f ca="1">('SUBSCRIBER BASE'!N26*'DEVICE ASSUMPTIONS'!$F26)*'DEVICE ASSUMPTIONS'!$G26</f>
        <v>0</v>
      </c>
      <c r="N43" s="491">
        <f ca="1">('SUBSCRIBER BASE'!O26*'DEVICE ASSUMPTIONS'!$F26)*'DEVICE ASSUMPTIONS'!$G26</f>
        <v>0</v>
      </c>
      <c r="O43" s="491">
        <f ca="1">('SUBSCRIBER BASE'!P26*'DEVICE ASSUMPTIONS'!$F26)*'DEVICE ASSUMPTIONS'!$G26</f>
        <v>0</v>
      </c>
      <c r="P43" s="491">
        <f ca="1">('SUBSCRIBER BASE'!Q26*'DEVICE ASSUMPTIONS'!$F26)*'DEVICE ASSUMPTIONS'!$G26</f>
        <v>0</v>
      </c>
      <c r="Q43" s="491">
        <f ca="1">('SUBSCRIBER BASE'!R26*'DEVICE ASSUMPTIONS'!$F26)*'DEVICE ASSUMPTIONS'!$G26</f>
        <v>0</v>
      </c>
      <c r="R43" s="491">
        <f ca="1">('SUBSCRIBER BASE'!S26*'DEVICE ASSUMPTIONS'!$F26)*'DEVICE ASSUMPTIONS'!$G26</f>
        <v>0</v>
      </c>
      <c r="S43" s="491">
        <f ca="1">('SUBSCRIBER BASE'!T26*'DEVICE ASSUMPTIONS'!$F26)*'DEVICE ASSUMPTIONS'!$G26</f>
        <v>0</v>
      </c>
      <c r="T43" s="491">
        <f ca="1">('SUBSCRIBER BASE'!U26*'DEVICE ASSUMPTIONS'!$F26)*'DEVICE ASSUMPTIONS'!$G26</f>
        <v>0</v>
      </c>
      <c r="U43" s="491">
        <f ca="1">('SUBSCRIBER BASE'!V26*'DEVICE ASSUMPTIONS'!$F26)*'DEVICE ASSUMPTIONS'!$G26</f>
        <v>0</v>
      </c>
      <c r="V43" s="491">
        <f ca="1">('SUBSCRIBER BASE'!W26*'DEVICE ASSUMPTIONS'!$F26)*'DEVICE ASSUMPTIONS'!$G26</f>
        <v>0</v>
      </c>
      <c r="W43" s="491">
        <f ca="1">('SUBSCRIBER BASE'!X26*'DEVICE ASSUMPTIONS'!$F26)*'DEVICE ASSUMPTIONS'!$G26</f>
        <v>0</v>
      </c>
      <c r="X43" s="491">
        <f ca="1">('SUBSCRIBER BASE'!Y26*'DEVICE ASSUMPTIONS'!$F26)*'DEVICE ASSUMPTIONS'!$G26</f>
        <v>0</v>
      </c>
      <c r="Y43" s="491">
        <f ca="1">('SUBSCRIBER BASE'!Z26*'DEVICE ASSUMPTIONS'!$F26)*'DEVICE ASSUMPTIONS'!$G26</f>
        <v>0</v>
      </c>
      <c r="Z43" s="491">
        <f ca="1">('SUBSCRIBER BASE'!AA26*'DEVICE ASSUMPTIONS'!$F26)*'DEVICE ASSUMPTIONS'!$G26</f>
        <v>0</v>
      </c>
      <c r="AA43" s="491">
        <f ca="1">('SUBSCRIBER BASE'!AB26*'DEVICE ASSUMPTIONS'!$F26)*'DEVICE ASSUMPTIONS'!$G26</f>
        <v>0</v>
      </c>
      <c r="AB43" s="491">
        <f ca="1">('SUBSCRIBER BASE'!AC26*'DEVICE ASSUMPTIONS'!$F26)*'DEVICE ASSUMPTIONS'!$G26</f>
        <v>0</v>
      </c>
      <c r="AC43" s="491">
        <f ca="1">('SUBSCRIBER BASE'!AD26*'DEVICE ASSUMPTIONS'!$F26)*'DEVICE ASSUMPTIONS'!$G26</f>
        <v>0</v>
      </c>
      <c r="AD43" s="491">
        <f ca="1">('SUBSCRIBER BASE'!AE26*'DEVICE ASSUMPTIONS'!$F26)*'DEVICE ASSUMPTIONS'!$G26</f>
        <v>0</v>
      </c>
      <c r="AE43" s="491">
        <f ca="1">('SUBSCRIBER BASE'!AF26*'DEVICE ASSUMPTIONS'!$F26)*'DEVICE ASSUMPTIONS'!$G26</f>
        <v>0</v>
      </c>
      <c r="AF43" s="491">
        <f ca="1">('SUBSCRIBER BASE'!AG26*'DEVICE ASSUMPTIONS'!$F26)*'DEVICE ASSUMPTIONS'!$G26</f>
        <v>0</v>
      </c>
      <c r="AG43" s="491">
        <f ca="1">('SUBSCRIBER BASE'!AH26*'DEVICE ASSUMPTIONS'!$F26)*'DEVICE ASSUMPTIONS'!$G26</f>
        <v>0</v>
      </c>
      <c r="AH43" s="491">
        <f ca="1">('SUBSCRIBER BASE'!AI26*'DEVICE ASSUMPTIONS'!$F26)*'DEVICE ASSUMPTIONS'!$G26</f>
        <v>0</v>
      </c>
      <c r="AI43" s="491">
        <f ca="1">('SUBSCRIBER BASE'!AJ26*'DEVICE ASSUMPTIONS'!$F26)*'DEVICE ASSUMPTIONS'!$G26</f>
        <v>0</v>
      </c>
      <c r="AJ43" s="491">
        <f ca="1">('SUBSCRIBER BASE'!AK26*'DEVICE ASSUMPTIONS'!$F26)*'DEVICE ASSUMPTIONS'!$G26</f>
        <v>0</v>
      </c>
      <c r="AK43" s="491">
        <f ca="1">('SUBSCRIBER BASE'!AL26*'DEVICE ASSUMPTIONS'!$F26)*'DEVICE ASSUMPTIONS'!$G26</f>
        <v>0</v>
      </c>
      <c r="AL43" s="491">
        <f ca="1">('SUBSCRIBER BASE'!AM26*'DEVICE ASSUMPTIONS'!$F26)*'DEVICE ASSUMPTIONS'!$G26</f>
        <v>0</v>
      </c>
      <c r="AM43" s="491">
        <f ca="1">('SUBSCRIBER BASE'!AN26*'DEVICE ASSUMPTIONS'!$F26)*'DEVICE ASSUMPTIONS'!$G26</f>
        <v>0</v>
      </c>
      <c r="AN43" s="491">
        <f ca="1">('SUBSCRIBER BASE'!AO26*'DEVICE ASSUMPTIONS'!$F26)*'DEVICE ASSUMPTIONS'!$G26</f>
        <v>0</v>
      </c>
      <c r="AO43" s="491">
        <f ca="1">('SUBSCRIBER BASE'!AP26*'DEVICE ASSUMPTIONS'!$F26)*'DEVICE ASSUMPTIONS'!$G26</f>
        <v>0</v>
      </c>
      <c r="AP43" s="491">
        <f ca="1">('SUBSCRIBER BASE'!AQ26*'DEVICE ASSUMPTIONS'!$F26)*'DEVICE ASSUMPTIONS'!$G26</f>
        <v>0</v>
      </c>
      <c r="AQ43" s="491">
        <f ca="1">('SUBSCRIBER BASE'!AR26*'DEVICE ASSUMPTIONS'!$F26)*'DEVICE ASSUMPTIONS'!$G26</f>
        <v>0</v>
      </c>
      <c r="AR43" s="491">
        <f ca="1">('SUBSCRIBER BASE'!AS26*'DEVICE ASSUMPTIONS'!$F26)*'DEVICE ASSUMPTIONS'!$G26</f>
        <v>0</v>
      </c>
      <c r="AS43" s="491">
        <f ca="1">('SUBSCRIBER BASE'!AT26*'DEVICE ASSUMPTIONS'!$F26)*'DEVICE ASSUMPTIONS'!$G26</f>
        <v>0</v>
      </c>
      <c r="AT43" s="491">
        <f ca="1">('SUBSCRIBER BASE'!AU26*'DEVICE ASSUMPTIONS'!$F26)*'DEVICE ASSUMPTIONS'!$G26</f>
        <v>0</v>
      </c>
      <c r="AU43" s="491">
        <f ca="1">('SUBSCRIBER BASE'!AV26*'DEVICE ASSUMPTIONS'!$F26)*'DEVICE ASSUMPTIONS'!$G26</f>
        <v>0</v>
      </c>
      <c r="AV43" s="491">
        <f ca="1">('SUBSCRIBER BASE'!AW26*'DEVICE ASSUMPTIONS'!$F26)*'DEVICE ASSUMPTIONS'!$G26</f>
        <v>0</v>
      </c>
      <c r="AW43" s="491">
        <f ca="1">('SUBSCRIBER BASE'!AX26*'DEVICE ASSUMPTIONS'!$F26)*'DEVICE ASSUMPTIONS'!$G26</f>
        <v>0</v>
      </c>
      <c r="AX43" s="491">
        <f ca="1">('SUBSCRIBER BASE'!AY26*'DEVICE ASSUMPTIONS'!$F26)*'DEVICE ASSUMPTIONS'!$G26</f>
        <v>0</v>
      </c>
      <c r="AY43" s="491">
        <f ca="1">('SUBSCRIBER BASE'!AZ26*'DEVICE ASSUMPTIONS'!$F26)*'DEVICE ASSUMPTIONS'!$G26</f>
        <v>0</v>
      </c>
      <c r="AZ43" s="491">
        <f ca="1">('SUBSCRIBER BASE'!BA26*'DEVICE ASSUMPTIONS'!$F26)*'DEVICE ASSUMPTIONS'!$G26</f>
        <v>0</v>
      </c>
      <c r="BA43" s="491">
        <f ca="1">('SUBSCRIBER BASE'!BB26*'DEVICE ASSUMPTIONS'!$F26)*'DEVICE ASSUMPTIONS'!$G26</f>
        <v>0</v>
      </c>
      <c r="BB43" s="491">
        <f ca="1">('SUBSCRIBER BASE'!BC26*'DEVICE ASSUMPTIONS'!$F26)*'DEVICE ASSUMPTIONS'!$G26</f>
        <v>0</v>
      </c>
      <c r="BC43" s="491">
        <f ca="1">('SUBSCRIBER BASE'!BD26*'DEVICE ASSUMPTIONS'!$F26)*'DEVICE ASSUMPTIONS'!$G26</f>
        <v>0</v>
      </c>
      <c r="BD43" s="491">
        <f ca="1">('SUBSCRIBER BASE'!BE26*'DEVICE ASSUMPTIONS'!$F26)*'DEVICE ASSUMPTIONS'!$G26</f>
        <v>0</v>
      </c>
      <c r="BE43" s="491">
        <f ca="1">('SUBSCRIBER BASE'!BF26*'DEVICE ASSUMPTIONS'!$F26)*'DEVICE ASSUMPTIONS'!$G26</f>
        <v>0</v>
      </c>
      <c r="BF43" s="491">
        <f ca="1">('SUBSCRIBER BASE'!BG26*'DEVICE ASSUMPTIONS'!$F26)*'DEVICE ASSUMPTIONS'!$G26</f>
        <v>0</v>
      </c>
      <c r="BG43" s="491">
        <f ca="1">('SUBSCRIBER BASE'!BH26*'DEVICE ASSUMPTIONS'!$F26)*'DEVICE ASSUMPTIONS'!$G26</f>
        <v>0</v>
      </c>
      <c r="BH43" s="491">
        <f ca="1">('SUBSCRIBER BASE'!BI26*'DEVICE ASSUMPTIONS'!$F26)*'DEVICE ASSUMPTIONS'!$G26</f>
        <v>0</v>
      </c>
      <c r="BI43" s="491">
        <f ca="1">('SUBSCRIBER BASE'!BJ26*'DEVICE ASSUMPTIONS'!$F26)*'DEVICE ASSUMPTIONS'!$G26</f>
        <v>0</v>
      </c>
      <c r="BJ43" s="491">
        <f ca="1">('SUBSCRIBER BASE'!BK26*'DEVICE ASSUMPTIONS'!$F26)*'DEVICE ASSUMPTIONS'!$G26</f>
        <v>0</v>
      </c>
      <c r="BK43" s="491">
        <f ca="1">('SUBSCRIBER BASE'!BL26*'DEVICE ASSUMPTIONS'!$F26)*'DEVICE ASSUMPTIONS'!$G26</f>
        <v>0</v>
      </c>
      <c r="BL43" s="491">
        <f ca="1">('SUBSCRIBER BASE'!BM26*'DEVICE ASSUMPTIONS'!$F26)*'DEVICE ASSUMPTIONS'!$G26</f>
        <v>0</v>
      </c>
      <c r="BM43" s="491">
        <f ca="1">('SUBSCRIBER BASE'!BN26*'DEVICE ASSUMPTIONS'!$F26)*'DEVICE ASSUMPTIONS'!$G26</f>
        <v>0</v>
      </c>
      <c r="BN43" s="491">
        <f ca="1">('SUBSCRIBER BASE'!BO26*'DEVICE ASSUMPTIONS'!$F26)*'DEVICE ASSUMPTIONS'!$G26</f>
        <v>0</v>
      </c>
      <c r="BO43" s="491">
        <f ca="1">('SUBSCRIBER BASE'!BP26*'DEVICE ASSUMPTIONS'!$F26)*'DEVICE ASSUMPTIONS'!$G26</f>
        <v>0</v>
      </c>
      <c r="BP43" s="491">
        <f ca="1">('SUBSCRIBER BASE'!BQ26*'DEVICE ASSUMPTIONS'!$F26)*'DEVICE ASSUMPTIONS'!$G26</f>
        <v>0</v>
      </c>
      <c r="BQ43" s="491">
        <f ca="1">('SUBSCRIBER BASE'!BR26*'DEVICE ASSUMPTIONS'!$F26)*'DEVICE ASSUMPTIONS'!$G26</f>
        <v>0</v>
      </c>
      <c r="BR43" s="491">
        <f ca="1">('SUBSCRIBER BASE'!BS26*'DEVICE ASSUMPTIONS'!$F26)*'DEVICE ASSUMPTIONS'!$G26</f>
        <v>0</v>
      </c>
    </row>
    <row r="44" spans="2:70" ht="25" customHeight="1" outlineLevel="1">
      <c r="B44" s="168" t="str">
        <f>B33</f>
        <v>MVLP3</v>
      </c>
      <c r="C44" s="491">
        <f>('SUBSCRIBER BASE'!C27*'DEVICE ASSUMPTIONS'!$F27)*'DEVICE ASSUMPTIONS'!$G27</f>
        <v>0</v>
      </c>
      <c r="D44" s="491">
        <f>('SUBSCRIBER BASE'!D27*'DEVICE ASSUMPTIONS'!$F27)*'DEVICE ASSUMPTIONS'!$G27</f>
        <v>0</v>
      </c>
      <c r="E44" s="491">
        <f>('SUBSCRIBER BASE'!E27*'DEVICE ASSUMPTIONS'!$F27)*'DEVICE ASSUMPTIONS'!$G27</f>
        <v>0</v>
      </c>
      <c r="F44" s="491">
        <f>('SUBSCRIBER BASE'!F27*'DEVICE ASSUMPTIONS'!$F27)*'DEVICE ASSUMPTIONS'!$G27</f>
        <v>0</v>
      </c>
      <c r="G44" s="491">
        <f>('SUBSCRIBER BASE'!G27*'DEVICE ASSUMPTIONS'!$F27)*'DEVICE ASSUMPTIONS'!$G27</f>
        <v>0</v>
      </c>
      <c r="H44" s="491">
        <f>('SUBSCRIBER BASE'!H27*'DEVICE ASSUMPTIONS'!$F27)*'DEVICE ASSUMPTIONS'!$G27</f>
        <v>0</v>
      </c>
      <c r="I44" s="491">
        <f>('SUBSCRIBER BASE'!I27*'DEVICE ASSUMPTIONS'!$F27)*'DEVICE ASSUMPTIONS'!$G27</f>
        <v>0</v>
      </c>
      <c r="J44" s="491">
        <f>('SUBSCRIBER BASE'!J27*'DEVICE ASSUMPTIONS'!$F27)*'DEVICE ASSUMPTIONS'!$G27</f>
        <v>0</v>
      </c>
      <c r="K44" s="491">
        <f ca="1">('SUBSCRIBER BASE'!L27*'DEVICE ASSUMPTIONS'!$F27)*'DEVICE ASSUMPTIONS'!$G27</f>
        <v>0</v>
      </c>
      <c r="L44" s="491">
        <f ca="1">('SUBSCRIBER BASE'!M27*'DEVICE ASSUMPTIONS'!$F27)*'DEVICE ASSUMPTIONS'!$G27</f>
        <v>0</v>
      </c>
      <c r="M44" s="491">
        <f ca="1">('SUBSCRIBER BASE'!N27*'DEVICE ASSUMPTIONS'!$F27)*'DEVICE ASSUMPTIONS'!$G27</f>
        <v>0</v>
      </c>
      <c r="N44" s="491">
        <f ca="1">('SUBSCRIBER BASE'!O27*'DEVICE ASSUMPTIONS'!$F27)*'DEVICE ASSUMPTIONS'!$G27</f>
        <v>0</v>
      </c>
      <c r="O44" s="491">
        <f ca="1">('SUBSCRIBER BASE'!P27*'DEVICE ASSUMPTIONS'!$F27)*'DEVICE ASSUMPTIONS'!$G27</f>
        <v>0</v>
      </c>
      <c r="P44" s="491">
        <f ca="1">('SUBSCRIBER BASE'!Q27*'DEVICE ASSUMPTIONS'!$F27)*'DEVICE ASSUMPTIONS'!$G27</f>
        <v>0</v>
      </c>
      <c r="Q44" s="491">
        <f ca="1">('SUBSCRIBER BASE'!R27*'DEVICE ASSUMPTIONS'!$F27)*'DEVICE ASSUMPTIONS'!$G27</f>
        <v>0</v>
      </c>
      <c r="R44" s="491">
        <f ca="1">('SUBSCRIBER BASE'!S27*'DEVICE ASSUMPTIONS'!$F27)*'DEVICE ASSUMPTIONS'!$G27</f>
        <v>0</v>
      </c>
      <c r="S44" s="491">
        <f ca="1">('SUBSCRIBER BASE'!T27*'DEVICE ASSUMPTIONS'!$F27)*'DEVICE ASSUMPTIONS'!$G27</f>
        <v>0</v>
      </c>
      <c r="T44" s="491">
        <f ca="1">('SUBSCRIBER BASE'!U27*'DEVICE ASSUMPTIONS'!$F27)*'DEVICE ASSUMPTIONS'!$G27</f>
        <v>0</v>
      </c>
      <c r="U44" s="491">
        <f ca="1">('SUBSCRIBER BASE'!V27*'DEVICE ASSUMPTIONS'!$F27)*'DEVICE ASSUMPTIONS'!$G27</f>
        <v>0</v>
      </c>
      <c r="V44" s="491">
        <f ca="1">('SUBSCRIBER BASE'!W27*'DEVICE ASSUMPTIONS'!$F27)*'DEVICE ASSUMPTIONS'!$G27</f>
        <v>0</v>
      </c>
      <c r="W44" s="491">
        <f ca="1">('SUBSCRIBER BASE'!X27*'DEVICE ASSUMPTIONS'!$F27)*'DEVICE ASSUMPTIONS'!$G27</f>
        <v>0</v>
      </c>
      <c r="X44" s="491">
        <f ca="1">('SUBSCRIBER BASE'!Y27*'DEVICE ASSUMPTIONS'!$F27)*'DEVICE ASSUMPTIONS'!$G27</f>
        <v>0</v>
      </c>
      <c r="Y44" s="491">
        <f ca="1">('SUBSCRIBER BASE'!Z27*'DEVICE ASSUMPTIONS'!$F27)*'DEVICE ASSUMPTIONS'!$G27</f>
        <v>0</v>
      </c>
      <c r="Z44" s="491">
        <f ca="1">('SUBSCRIBER BASE'!AA27*'DEVICE ASSUMPTIONS'!$F27)*'DEVICE ASSUMPTIONS'!$G27</f>
        <v>0</v>
      </c>
      <c r="AA44" s="491">
        <f ca="1">('SUBSCRIBER BASE'!AB27*'DEVICE ASSUMPTIONS'!$F27)*'DEVICE ASSUMPTIONS'!$G27</f>
        <v>0</v>
      </c>
      <c r="AB44" s="491">
        <f ca="1">('SUBSCRIBER BASE'!AC27*'DEVICE ASSUMPTIONS'!$F27)*'DEVICE ASSUMPTIONS'!$G27</f>
        <v>0</v>
      </c>
      <c r="AC44" s="491">
        <f ca="1">('SUBSCRIBER BASE'!AD27*'DEVICE ASSUMPTIONS'!$F27)*'DEVICE ASSUMPTIONS'!$G27</f>
        <v>0</v>
      </c>
      <c r="AD44" s="491">
        <f ca="1">('SUBSCRIBER BASE'!AE27*'DEVICE ASSUMPTIONS'!$F27)*'DEVICE ASSUMPTIONS'!$G27</f>
        <v>0</v>
      </c>
      <c r="AE44" s="491">
        <f ca="1">('SUBSCRIBER BASE'!AF27*'DEVICE ASSUMPTIONS'!$F27)*'DEVICE ASSUMPTIONS'!$G27</f>
        <v>0</v>
      </c>
      <c r="AF44" s="491">
        <f ca="1">('SUBSCRIBER BASE'!AG27*'DEVICE ASSUMPTIONS'!$F27)*'DEVICE ASSUMPTIONS'!$G27</f>
        <v>0</v>
      </c>
      <c r="AG44" s="491">
        <f ca="1">('SUBSCRIBER BASE'!AH27*'DEVICE ASSUMPTIONS'!$F27)*'DEVICE ASSUMPTIONS'!$G27</f>
        <v>0</v>
      </c>
      <c r="AH44" s="491">
        <f ca="1">('SUBSCRIBER BASE'!AI27*'DEVICE ASSUMPTIONS'!$F27)*'DEVICE ASSUMPTIONS'!$G27</f>
        <v>0</v>
      </c>
      <c r="AI44" s="491">
        <f ca="1">('SUBSCRIBER BASE'!AJ27*'DEVICE ASSUMPTIONS'!$F27)*'DEVICE ASSUMPTIONS'!$G27</f>
        <v>0</v>
      </c>
      <c r="AJ44" s="491">
        <f ca="1">('SUBSCRIBER BASE'!AK27*'DEVICE ASSUMPTIONS'!$F27)*'DEVICE ASSUMPTIONS'!$G27</f>
        <v>0</v>
      </c>
      <c r="AK44" s="491">
        <f ca="1">('SUBSCRIBER BASE'!AL27*'DEVICE ASSUMPTIONS'!$F27)*'DEVICE ASSUMPTIONS'!$G27</f>
        <v>0</v>
      </c>
      <c r="AL44" s="491">
        <f ca="1">('SUBSCRIBER BASE'!AM27*'DEVICE ASSUMPTIONS'!$F27)*'DEVICE ASSUMPTIONS'!$G27</f>
        <v>0</v>
      </c>
      <c r="AM44" s="491">
        <f ca="1">('SUBSCRIBER BASE'!AN27*'DEVICE ASSUMPTIONS'!$F27)*'DEVICE ASSUMPTIONS'!$G27</f>
        <v>0</v>
      </c>
      <c r="AN44" s="491">
        <f ca="1">('SUBSCRIBER BASE'!AO27*'DEVICE ASSUMPTIONS'!$F27)*'DEVICE ASSUMPTIONS'!$G27</f>
        <v>0</v>
      </c>
      <c r="AO44" s="491">
        <f ca="1">('SUBSCRIBER BASE'!AP27*'DEVICE ASSUMPTIONS'!$F27)*'DEVICE ASSUMPTIONS'!$G27</f>
        <v>0</v>
      </c>
      <c r="AP44" s="491">
        <f ca="1">('SUBSCRIBER BASE'!AQ27*'DEVICE ASSUMPTIONS'!$F27)*'DEVICE ASSUMPTIONS'!$G27</f>
        <v>0</v>
      </c>
      <c r="AQ44" s="491">
        <f ca="1">('SUBSCRIBER BASE'!AR27*'DEVICE ASSUMPTIONS'!$F27)*'DEVICE ASSUMPTIONS'!$G27</f>
        <v>0</v>
      </c>
      <c r="AR44" s="491">
        <f ca="1">('SUBSCRIBER BASE'!AS27*'DEVICE ASSUMPTIONS'!$F27)*'DEVICE ASSUMPTIONS'!$G27</f>
        <v>0</v>
      </c>
      <c r="AS44" s="491">
        <f ca="1">('SUBSCRIBER BASE'!AT27*'DEVICE ASSUMPTIONS'!$F27)*'DEVICE ASSUMPTIONS'!$G27</f>
        <v>0</v>
      </c>
      <c r="AT44" s="491">
        <f ca="1">('SUBSCRIBER BASE'!AU27*'DEVICE ASSUMPTIONS'!$F27)*'DEVICE ASSUMPTIONS'!$G27</f>
        <v>0</v>
      </c>
      <c r="AU44" s="491">
        <f ca="1">('SUBSCRIBER BASE'!AV27*'DEVICE ASSUMPTIONS'!$F27)*'DEVICE ASSUMPTIONS'!$G27</f>
        <v>0</v>
      </c>
      <c r="AV44" s="491">
        <f ca="1">('SUBSCRIBER BASE'!AW27*'DEVICE ASSUMPTIONS'!$F27)*'DEVICE ASSUMPTIONS'!$G27</f>
        <v>0</v>
      </c>
      <c r="AW44" s="491">
        <f ca="1">('SUBSCRIBER BASE'!AX27*'DEVICE ASSUMPTIONS'!$F27)*'DEVICE ASSUMPTIONS'!$G27</f>
        <v>0</v>
      </c>
      <c r="AX44" s="491">
        <f ca="1">('SUBSCRIBER BASE'!AY27*'DEVICE ASSUMPTIONS'!$F27)*'DEVICE ASSUMPTIONS'!$G27</f>
        <v>0</v>
      </c>
      <c r="AY44" s="491">
        <f ca="1">('SUBSCRIBER BASE'!AZ27*'DEVICE ASSUMPTIONS'!$F27)*'DEVICE ASSUMPTIONS'!$G27</f>
        <v>0</v>
      </c>
      <c r="AZ44" s="491">
        <f ca="1">('SUBSCRIBER BASE'!BA27*'DEVICE ASSUMPTIONS'!$F27)*'DEVICE ASSUMPTIONS'!$G27</f>
        <v>0</v>
      </c>
      <c r="BA44" s="491">
        <f ca="1">('SUBSCRIBER BASE'!BB27*'DEVICE ASSUMPTIONS'!$F27)*'DEVICE ASSUMPTIONS'!$G27</f>
        <v>0</v>
      </c>
      <c r="BB44" s="491">
        <f ca="1">('SUBSCRIBER BASE'!BC27*'DEVICE ASSUMPTIONS'!$F27)*'DEVICE ASSUMPTIONS'!$G27</f>
        <v>0</v>
      </c>
      <c r="BC44" s="491">
        <f ca="1">('SUBSCRIBER BASE'!BD27*'DEVICE ASSUMPTIONS'!$F27)*'DEVICE ASSUMPTIONS'!$G27</f>
        <v>0</v>
      </c>
      <c r="BD44" s="491">
        <f ca="1">('SUBSCRIBER BASE'!BE27*'DEVICE ASSUMPTIONS'!$F27)*'DEVICE ASSUMPTIONS'!$G27</f>
        <v>0</v>
      </c>
      <c r="BE44" s="491">
        <f ca="1">('SUBSCRIBER BASE'!BF27*'DEVICE ASSUMPTIONS'!$F27)*'DEVICE ASSUMPTIONS'!$G27</f>
        <v>0</v>
      </c>
      <c r="BF44" s="491">
        <f ca="1">('SUBSCRIBER BASE'!BG27*'DEVICE ASSUMPTIONS'!$F27)*'DEVICE ASSUMPTIONS'!$G27</f>
        <v>0</v>
      </c>
      <c r="BG44" s="491">
        <f ca="1">('SUBSCRIBER BASE'!BH27*'DEVICE ASSUMPTIONS'!$F27)*'DEVICE ASSUMPTIONS'!$G27</f>
        <v>0</v>
      </c>
      <c r="BH44" s="491">
        <f ca="1">('SUBSCRIBER BASE'!BI27*'DEVICE ASSUMPTIONS'!$F27)*'DEVICE ASSUMPTIONS'!$G27</f>
        <v>0</v>
      </c>
      <c r="BI44" s="491">
        <f ca="1">('SUBSCRIBER BASE'!BJ27*'DEVICE ASSUMPTIONS'!$F27)*'DEVICE ASSUMPTIONS'!$G27</f>
        <v>0</v>
      </c>
      <c r="BJ44" s="491">
        <f ca="1">('SUBSCRIBER BASE'!BK27*'DEVICE ASSUMPTIONS'!$F27)*'DEVICE ASSUMPTIONS'!$G27</f>
        <v>0</v>
      </c>
      <c r="BK44" s="491">
        <f ca="1">('SUBSCRIBER BASE'!BL27*'DEVICE ASSUMPTIONS'!$F27)*'DEVICE ASSUMPTIONS'!$G27</f>
        <v>0</v>
      </c>
      <c r="BL44" s="491">
        <f ca="1">('SUBSCRIBER BASE'!BM27*'DEVICE ASSUMPTIONS'!$F27)*'DEVICE ASSUMPTIONS'!$G27</f>
        <v>0</v>
      </c>
      <c r="BM44" s="491">
        <f ca="1">('SUBSCRIBER BASE'!BN27*'DEVICE ASSUMPTIONS'!$F27)*'DEVICE ASSUMPTIONS'!$G27</f>
        <v>0</v>
      </c>
      <c r="BN44" s="491">
        <f ca="1">('SUBSCRIBER BASE'!BO27*'DEVICE ASSUMPTIONS'!$F27)*'DEVICE ASSUMPTIONS'!$G27</f>
        <v>0</v>
      </c>
      <c r="BO44" s="491">
        <f ca="1">('SUBSCRIBER BASE'!BP27*'DEVICE ASSUMPTIONS'!$F27)*'DEVICE ASSUMPTIONS'!$G27</f>
        <v>0</v>
      </c>
      <c r="BP44" s="491">
        <f ca="1">('SUBSCRIBER BASE'!BQ27*'DEVICE ASSUMPTIONS'!$F27)*'DEVICE ASSUMPTIONS'!$G27</f>
        <v>0</v>
      </c>
      <c r="BQ44" s="491">
        <f ca="1">('SUBSCRIBER BASE'!BR27*'DEVICE ASSUMPTIONS'!$F27)*'DEVICE ASSUMPTIONS'!$G27</f>
        <v>0</v>
      </c>
      <c r="BR44" s="491">
        <f ca="1">('SUBSCRIBER BASE'!BS27*'DEVICE ASSUMPTIONS'!$F27)*'DEVICE ASSUMPTIONS'!$G27</f>
        <v>0</v>
      </c>
    </row>
    <row r="45" spans="2:70" ht="25" customHeight="1" outlineLevel="1">
      <c r="B45" s="168" t="str">
        <f>B34</f>
        <v>MVLP4</v>
      </c>
      <c r="C45" s="491">
        <f>('SUBSCRIBER BASE'!C28*'DEVICE ASSUMPTIONS'!$F28)*'DEVICE ASSUMPTIONS'!$G28</f>
        <v>0</v>
      </c>
      <c r="D45" s="491">
        <f>('SUBSCRIBER BASE'!D28*'DEVICE ASSUMPTIONS'!$F28)*'DEVICE ASSUMPTIONS'!$G28</f>
        <v>0</v>
      </c>
      <c r="E45" s="491">
        <f>('SUBSCRIBER BASE'!E28*'DEVICE ASSUMPTIONS'!$F28)*'DEVICE ASSUMPTIONS'!$G28</f>
        <v>0</v>
      </c>
      <c r="F45" s="491">
        <f>('SUBSCRIBER BASE'!F28*'DEVICE ASSUMPTIONS'!$F28)*'DEVICE ASSUMPTIONS'!$G28</f>
        <v>0</v>
      </c>
      <c r="G45" s="491">
        <f>('SUBSCRIBER BASE'!G28*'DEVICE ASSUMPTIONS'!$F28)*'DEVICE ASSUMPTIONS'!$G28</f>
        <v>0</v>
      </c>
      <c r="H45" s="491">
        <f>('SUBSCRIBER BASE'!H28*'DEVICE ASSUMPTIONS'!$F28)*'DEVICE ASSUMPTIONS'!$G28</f>
        <v>0</v>
      </c>
      <c r="I45" s="491">
        <f>('SUBSCRIBER BASE'!I28*'DEVICE ASSUMPTIONS'!$F28)*'DEVICE ASSUMPTIONS'!$G28</f>
        <v>0</v>
      </c>
      <c r="J45" s="491">
        <f>('SUBSCRIBER BASE'!J28*'DEVICE ASSUMPTIONS'!$F28)*'DEVICE ASSUMPTIONS'!$G28</f>
        <v>0</v>
      </c>
      <c r="K45" s="491">
        <f ca="1">('SUBSCRIBER BASE'!L28*'DEVICE ASSUMPTIONS'!$F28)*'DEVICE ASSUMPTIONS'!$G28</f>
        <v>0</v>
      </c>
      <c r="L45" s="491">
        <f ca="1">('SUBSCRIBER BASE'!M28*'DEVICE ASSUMPTIONS'!$F28)*'DEVICE ASSUMPTIONS'!$G28</f>
        <v>0</v>
      </c>
      <c r="M45" s="491">
        <f ca="1">('SUBSCRIBER BASE'!N28*'DEVICE ASSUMPTIONS'!$F28)*'DEVICE ASSUMPTIONS'!$G28</f>
        <v>0</v>
      </c>
      <c r="N45" s="491">
        <f ca="1">('SUBSCRIBER BASE'!O28*'DEVICE ASSUMPTIONS'!$F28)*'DEVICE ASSUMPTIONS'!$G28</f>
        <v>0</v>
      </c>
      <c r="O45" s="491">
        <f ca="1">('SUBSCRIBER BASE'!P28*'DEVICE ASSUMPTIONS'!$F28)*'DEVICE ASSUMPTIONS'!$G28</f>
        <v>0</v>
      </c>
      <c r="P45" s="491">
        <f ca="1">('SUBSCRIBER BASE'!Q28*'DEVICE ASSUMPTIONS'!$F28)*'DEVICE ASSUMPTIONS'!$G28</f>
        <v>0</v>
      </c>
      <c r="Q45" s="491">
        <f ca="1">('SUBSCRIBER BASE'!R28*'DEVICE ASSUMPTIONS'!$F28)*'DEVICE ASSUMPTIONS'!$G28</f>
        <v>0</v>
      </c>
      <c r="R45" s="491">
        <f ca="1">('SUBSCRIBER BASE'!S28*'DEVICE ASSUMPTIONS'!$F28)*'DEVICE ASSUMPTIONS'!$G28</f>
        <v>0</v>
      </c>
      <c r="S45" s="491">
        <f ca="1">('SUBSCRIBER BASE'!T28*'DEVICE ASSUMPTIONS'!$F28)*'DEVICE ASSUMPTIONS'!$G28</f>
        <v>0</v>
      </c>
      <c r="T45" s="491">
        <f ca="1">('SUBSCRIBER BASE'!U28*'DEVICE ASSUMPTIONS'!$F28)*'DEVICE ASSUMPTIONS'!$G28</f>
        <v>0</v>
      </c>
      <c r="U45" s="491">
        <f ca="1">('SUBSCRIBER BASE'!V28*'DEVICE ASSUMPTIONS'!$F28)*'DEVICE ASSUMPTIONS'!$G28</f>
        <v>0</v>
      </c>
      <c r="V45" s="491">
        <f ca="1">('SUBSCRIBER BASE'!W28*'DEVICE ASSUMPTIONS'!$F28)*'DEVICE ASSUMPTIONS'!$G28</f>
        <v>0</v>
      </c>
      <c r="W45" s="491">
        <f ca="1">('SUBSCRIBER BASE'!X28*'DEVICE ASSUMPTIONS'!$F28)*'DEVICE ASSUMPTIONS'!$G28</f>
        <v>0</v>
      </c>
      <c r="X45" s="491">
        <f ca="1">('SUBSCRIBER BASE'!Y28*'DEVICE ASSUMPTIONS'!$F28)*'DEVICE ASSUMPTIONS'!$G28</f>
        <v>0</v>
      </c>
      <c r="Y45" s="491">
        <f ca="1">('SUBSCRIBER BASE'!Z28*'DEVICE ASSUMPTIONS'!$F28)*'DEVICE ASSUMPTIONS'!$G28</f>
        <v>0</v>
      </c>
      <c r="Z45" s="491">
        <f ca="1">('SUBSCRIBER BASE'!AA28*'DEVICE ASSUMPTIONS'!$F28)*'DEVICE ASSUMPTIONS'!$G28</f>
        <v>0</v>
      </c>
      <c r="AA45" s="491">
        <f ca="1">('SUBSCRIBER BASE'!AB28*'DEVICE ASSUMPTIONS'!$F28)*'DEVICE ASSUMPTIONS'!$G28</f>
        <v>0</v>
      </c>
      <c r="AB45" s="491">
        <f ca="1">('SUBSCRIBER BASE'!AC28*'DEVICE ASSUMPTIONS'!$F28)*'DEVICE ASSUMPTIONS'!$G28</f>
        <v>0</v>
      </c>
      <c r="AC45" s="491">
        <f ca="1">('SUBSCRIBER BASE'!AD28*'DEVICE ASSUMPTIONS'!$F28)*'DEVICE ASSUMPTIONS'!$G28</f>
        <v>0</v>
      </c>
      <c r="AD45" s="491">
        <f ca="1">('SUBSCRIBER BASE'!AE28*'DEVICE ASSUMPTIONS'!$F28)*'DEVICE ASSUMPTIONS'!$G28</f>
        <v>0</v>
      </c>
      <c r="AE45" s="491">
        <f ca="1">('SUBSCRIBER BASE'!AF28*'DEVICE ASSUMPTIONS'!$F28)*'DEVICE ASSUMPTIONS'!$G28</f>
        <v>0</v>
      </c>
      <c r="AF45" s="491">
        <f ca="1">('SUBSCRIBER BASE'!AG28*'DEVICE ASSUMPTIONS'!$F28)*'DEVICE ASSUMPTIONS'!$G28</f>
        <v>0</v>
      </c>
      <c r="AG45" s="491">
        <f ca="1">('SUBSCRIBER BASE'!AH28*'DEVICE ASSUMPTIONS'!$F28)*'DEVICE ASSUMPTIONS'!$G28</f>
        <v>0</v>
      </c>
      <c r="AH45" s="491">
        <f ca="1">('SUBSCRIBER BASE'!AI28*'DEVICE ASSUMPTIONS'!$F28)*'DEVICE ASSUMPTIONS'!$G28</f>
        <v>0</v>
      </c>
      <c r="AI45" s="491">
        <f ca="1">('SUBSCRIBER BASE'!AJ28*'DEVICE ASSUMPTIONS'!$F28)*'DEVICE ASSUMPTIONS'!$G28</f>
        <v>0</v>
      </c>
      <c r="AJ45" s="491">
        <f ca="1">('SUBSCRIBER BASE'!AK28*'DEVICE ASSUMPTIONS'!$F28)*'DEVICE ASSUMPTIONS'!$G28</f>
        <v>0</v>
      </c>
      <c r="AK45" s="491">
        <f ca="1">('SUBSCRIBER BASE'!AL28*'DEVICE ASSUMPTIONS'!$F28)*'DEVICE ASSUMPTIONS'!$G28</f>
        <v>0</v>
      </c>
      <c r="AL45" s="491">
        <f ca="1">('SUBSCRIBER BASE'!AM28*'DEVICE ASSUMPTIONS'!$F28)*'DEVICE ASSUMPTIONS'!$G28</f>
        <v>0</v>
      </c>
      <c r="AM45" s="491">
        <f ca="1">('SUBSCRIBER BASE'!AN28*'DEVICE ASSUMPTIONS'!$F28)*'DEVICE ASSUMPTIONS'!$G28</f>
        <v>0</v>
      </c>
      <c r="AN45" s="491">
        <f ca="1">('SUBSCRIBER BASE'!AO28*'DEVICE ASSUMPTIONS'!$F28)*'DEVICE ASSUMPTIONS'!$G28</f>
        <v>0</v>
      </c>
      <c r="AO45" s="491">
        <f ca="1">('SUBSCRIBER BASE'!AP28*'DEVICE ASSUMPTIONS'!$F28)*'DEVICE ASSUMPTIONS'!$G28</f>
        <v>0</v>
      </c>
      <c r="AP45" s="491">
        <f ca="1">('SUBSCRIBER BASE'!AQ28*'DEVICE ASSUMPTIONS'!$F28)*'DEVICE ASSUMPTIONS'!$G28</f>
        <v>0</v>
      </c>
      <c r="AQ45" s="491">
        <f ca="1">('SUBSCRIBER BASE'!AR28*'DEVICE ASSUMPTIONS'!$F28)*'DEVICE ASSUMPTIONS'!$G28</f>
        <v>0</v>
      </c>
      <c r="AR45" s="491">
        <f ca="1">('SUBSCRIBER BASE'!AS28*'DEVICE ASSUMPTIONS'!$F28)*'DEVICE ASSUMPTIONS'!$G28</f>
        <v>0</v>
      </c>
      <c r="AS45" s="491">
        <f ca="1">('SUBSCRIBER BASE'!AT28*'DEVICE ASSUMPTIONS'!$F28)*'DEVICE ASSUMPTIONS'!$G28</f>
        <v>0</v>
      </c>
      <c r="AT45" s="491">
        <f ca="1">('SUBSCRIBER BASE'!AU28*'DEVICE ASSUMPTIONS'!$F28)*'DEVICE ASSUMPTIONS'!$G28</f>
        <v>0</v>
      </c>
      <c r="AU45" s="491">
        <f ca="1">('SUBSCRIBER BASE'!AV28*'DEVICE ASSUMPTIONS'!$F28)*'DEVICE ASSUMPTIONS'!$G28</f>
        <v>0</v>
      </c>
      <c r="AV45" s="491">
        <f ca="1">('SUBSCRIBER BASE'!AW28*'DEVICE ASSUMPTIONS'!$F28)*'DEVICE ASSUMPTIONS'!$G28</f>
        <v>0</v>
      </c>
      <c r="AW45" s="491">
        <f ca="1">('SUBSCRIBER BASE'!AX28*'DEVICE ASSUMPTIONS'!$F28)*'DEVICE ASSUMPTIONS'!$G28</f>
        <v>0</v>
      </c>
      <c r="AX45" s="491">
        <f ca="1">('SUBSCRIBER BASE'!AY28*'DEVICE ASSUMPTIONS'!$F28)*'DEVICE ASSUMPTIONS'!$G28</f>
        <v>0</v>
      </c>
      <c r="AY45" s="491">
        <f ca="1">('SUBSCRIBER BASE'!AZ28*'DEVICE ASSUMPTIONS'!$F28)*'DEVICE ASSUMPTIONS'!$G28</f>
        <v>0</v>
      </c>
      <c r="AZ45" s="491">
        <f ca="1">('SUBSCRIBER BASE'!BA28*'DEVICE ASSUMPTIONS'!$F28)*'DEVICE ASSUMPTIONS'!$G28</f>
        <v>0</v>
      </c>
      <c r="BA45" s="491">
        <f ca="1">('SUBSCRIBER BASE'!BB28*'DEVICE ASSUMPTIONS'!$F28)*'DEVICE ASSUMPTIONS'!$G28</f>
        <v>0</v>
      </c>
      <c r="BB45" s="491">
        <f ca="1">('SUBSCRIBER BASE'!BC28*'DEVICE ASSUMPTIONS'!$F28)*'DEVICE ASSUMPTIONS'!$G28</f>
        <v>0</v>
      </c>
      <c r="BC45" s="491">
        <f ca="1">('SUBSCRIBER BASE'!BD28*'DEVICE ASSUMPTIONS'!$F28)*'DEVICE ASSUMPTIONS'!$G28</f>
        <v>0</v>
      </c>
      <c r="BD45" s="491">
        <f ca="1">('SUBSCRIBER BASE'!BE28*'DEVICE ASSUMPTIONS'!$F28)*'DEVICE ASSUMPTIONS'!$G28</f>
        <v>0</v>
      </c>
      <c r="BE45" s="491">
        <f ca="1">('SUBSCRIBER BASE'!BF28*'DEVICE ASSUMPTIONS'!$F28)*'DEVICE ASSUMPTIONS'!$G28</f>
        <v>0</v>
      </c>
      <c r="BF45" s="491">
        <f ca="1">('SUBSCRIBER BASE'!BG28*'DEVICE ASSUMPTIONS'!$F28)*'DEVICE ASSUMPTIONS'!$G28</f>
        <v>0</v>
      </c>
      <c r="BG45" s="491">
        <f ca="1">('SUBSCRIBER BASE'!BH28*'DEVICE ASSUMPTIONS'!$F28)*'DEVICE ASSUMPTIONS'!$G28</f>
        <v>0</v>
      </c>
      <c r="BH45" s="491">
        <f ca="1">('SUBSCRIBER BASE'!BI28*'DEVICE ASSUMPTIONS'!$F28)*'DEVICE ASSUMPTIONS'!$G28</f>
        <v>0</v>
      </c>
      <c r="BI45" s="491">
        <f ca="1">('SUBSCRIBER BASE'!BJ28*'DEVICE ASSUMPTIONS'!$F28)*'DEVICE ASSUMPTIONS'!$G28</f>
        <v>0</v>
      </c>
      <c r="BJ45" s="491">
        <f ca="1">('SUBSCRIBER BASE'!BK28*'DEVICE ASSUMPTIONS'!$F28)*'DEVICE ASSUMPTIONS'!$G28</f>
        <v>0</v>
      </c>
      <c r="BK45" s="491">
        <f ca="1">('SUBSCRIBER BASE'!BL28*'DEVICE ASSUMPTIONS'!$F28)*'DEVICE ASSUMPTIONS'!$G28</f>
        <v>0</v>
      </c>
      <c r="BL45" s="491">
        <f ca="1">('SUBSCRIBER BASE'!BM28*'DEVICE ASSUMPTIONS'!$F28)*'DEVICE ASSUMPTIONS'!$G28</f>
        <v>0</v>
      </c>
      <c r="BM45" s="491">
        <f ca="1">('SUBSCRIBER BASE'!BN28*'DEVICE ASSUMPTIONS'!$F28)*'DEVICE ASSUMPTIONS'!$G28</f>
        <v>0</v>
      </c>
      <c r="BN45" s="491">
        <f ca="1">('SUBSCRIBER BASE'!BO28*'DEVICE ASSUMPTIONS'!$F28)*'DEVICE ASSUMPTIONS'!$G28</f>
        <v>0</v>
      </c>
      <c r="BO45" s="491">
        <f ca="1">('SUBSCRIBER BASE'!BP28*'DEVICE ASSUMPTIONS'!$F28)*'DEVICE ASSUMPTIONS'!$G28</f>
        <v>0</v>
      </c>
      <c r="BP45" s="491">
        <f ca="1">('SUBSCRIBER BASE'!BQ28*'DEVICE ASSUMPTIONS'!$F28)*'DEVICE ASSUMPTIONS'!$G28</f>
        <v>0</v>
      </c>
      <c r="BQ45" s="491">
        <f ca="1">('SUBSCRIBER BASE'!BR28*'DEVICE ASSUMPTIONS'!$F28)*'DEVICE ASSUMPTIONS'!$G28</f>
        <v>0</v>
      </c>
      <c r="BR45" s="491">
        <f ca="1">('SUBSCRIBER BASE'!BS28*'DEVICE ASSUMPTIONS'!$F28)*'DEVICE ASSUMPTIONS'!$G28</f>
        <v>0</v>
      </c>
    </row>
    <row r="46" spans="2:70" ht="25" customHeight="1" outlineLevel="1">
      <c r="B46" s="168" t="str">
        <f t="shared" ref="B46:B50" si="11">B35</f>
        <v>MVLP5</v>
      </c>
      <c r="C46" s="491">
        <f>('SUBSCRIBER BASE'!C29*'DEVICE ASSUMPTIONS'!$F29)*'DEVICE ASSUMPTIONS'!$G29</f>
        <v>0</v>
      </c>
      <c r="D46" s="491">
        <f>('SUBSCRIBER BASE'!D29*'DEVICE ASSUMPTIONS'!$F29)*'DEVICE ASSUMPTIONS'!$G29</f>
        <v>0</v>
      </c>
      <c r="E46" s="491">
        <f>('SUBSCRIBER BASE'!E29*'DEVICE ASSUMPTIONS'!$F29)*'DEVICE ASSUMPTIONS'!$G29</f>
        <v>0</v>
      </c>
      <c r="F46" s="491">
        <f>('SUBSCRIBER BASE'!F29*'DEVICE ASSUMPTIONS'!$F29)*'DEVICE ASSUMPTIONS'!$G29</f>
        <v>0</v>
      </c>
      <c r="G46" s="491">
        <f>('SUBSCRIBER BASE'!G29*'DEVICE ASSUMPTIONS'!$F29)*'DEVICE ASSUMPTIONS'!$G29</f>
        <v>0</v>
      </c>
      <c r="H46" s="491">
        <f>('SUBSCRIBER BASE'!H29*'DEVICE ASSUMPTIONS'!$F29)*'DEVICE ASSUMPTIONS'!$G29</f>
        <v>0</v>
      </c>
      <c r="I46" s="491">
        <f>('SUBSCRIBER BASE'!I29*'DEVICE ASSUMPTIONS'!$F29)*'DEVICE ASSUMPTIONS'!$G29</f>
        <v>0</v>
      </c>
      <c r="J46" s="491">
        <f>('SUBSCRIBER BASE'!J29*'DEVICE ASSUMPTIONS'!$F29)*'DEVICE ASSUMPTIONS'!$G29</f>
        <v>0</v>
      </c>
      <c r="K46" s="491">
        <f ca="1">('SUBSCRIBER BASE'!L29*'DEVICE ASSUMPTIONS'!$F29)*'DEVICE ASSUMPTIONS'!$G29</f>
        <v>0</v>
      </c>
      <c r="L46" s="491">
        <f ca="1">('SUBSCRIBER BASE'!M29*'DEVICE ASSUMPTIONS'!$F29)*'DEVICE ASSUMPTIONS'!$G29</f>
        <v>0</v>
      </c>
      <c r="M46" s="491">
        <f ca="1">('SUBSCRIBER BASE'!N29*'DEVICE ASSUMPTIONS'!$F29)*'DEVICE ASSUMPTIONS'!$G29</f>
        <v>0</v>
      </c>
      <c r="N46" s="491">
        <f ca="1">('SUBSCRIBER BASE'!O29*'DEVICE ASSUMPTIONS'!$F29)*'DEVICE ASSUMPTIONS'!$G29</f>
        <v>0</v>
      </c>
      <c r="O46" s="491">
        <f ca="1">('SUBSCRIBER BASE'!P29*'DEVICE ASSUMPTIONS'!$F29)*'DEVICE ASSUMPTIONS'!$G29</f>
        <v>0</v>
      </c>
      <c r="P46" s="491">
        <f ca="1">('SUBSCRIBER BASE'!Q29*'DEVICE ASSUMPTIONS'!$F29)*'DEVICE ASSUMPTIONS'!$G29</f>
        <v>0</v>
      </c>
      <c r="Q46" s="491">
        <f ca="1">('SUBSCRIBER BASE'!R29*'DEVICE ASSUMPTIONS'!$F29)*'DEVICE ASSUMPTIONS'!$G29</f>
        <v>0</v>
      </c>
      <c r="R46" s="491">
        <f ca="1">('SUBSCRIBER BASE'!S29*'DEVICE ASSUMPTIONS'!$F29)*'DEVICE ASSUMPTIONS'!$G29</f>
        <v>0</v>
      </c>
      <c r="S46" s="491">
        <f ca="1">('SUBSCRIBER BASE'!T29*'DEVICE ASSUMPTIONS'!$F29)*'DEVICE ASSUMPTIONS'!$G29</f>
        <v>0</v>
      </c>
      <c r="T46" s="491">
        <f ca="1">('SUBSCRIBER BASE'!U29*'DEVICE ASSUMPTIONS'!$F29)*'DEVICE ASSUMPTIONS'!$G29</f>
        <v>0</v>
      </c>
      <c r="U46" s="491">
        <f ca="1">('SUBSCRIBER BASE'!V29*'DEVICE ASSUMPTIONS'!$F29)*'DEVICE ASSUMPTIONS'!$G29</f>
        <v>0</v>
      </c>
      <c r="V46" s="491">
        <f ca="1">('SUBSCRIBER BASE'!W29*'DEVICE ASSUMPTIONS'!$F29)*'DEVICE ASSUMPTIONS'!$G29</f>
        <v>0</v>
      </c>
      <c r="W46" s="491">
        <f ca="1">('SUBSCRIBER BASE'!X29*'DEVICE ASSUMPTIONS'!$F29)*'DEVICE ASSUMPTIONS'!$G29</f>
        <v>0</v>
      </c>
      <c r="X46" s="491">
        <f ca="1">('SUBSCRIBER BASE'!Y29*'DEVICE ASSUMPTIONS'!$F29)*'DEVICE ASSUMPTIONS'!$G29</f>
        <v>0</v>
      </c>
      <c r="Y46" s="491">
        <f ca="1">('SUBSCRIBER BASE'!Z29*'DEVICE ASSUMPTIONS'!$F29)*'DEVICE ASSUMPTIONS'!$G29</f>
        <v>0</v>
      </c>
      <c r="Z46" s="491">
        <f ca="1">('SUBSCRIBER BASE'!AA29*'DEVICE ASSUMPTIONS'!$F29)*'DEVICE ASSUMPTIONS'!$G29</f>
        <v>0</v>
      </c>
      <c r="AA46" s="491">
        <f ca="1">('SUBSCRIBER BASE'!AB29*'DEVICE ASSUMPTIONS'!$F29)*'DEVICE ASSUMPTIONS'!$G29</f>
        <v>0</v>
      </c>
      <c r="AB46" s="491">
        <f ca="1">('SUBSCRIBER BASE'!AC29*'DEVICE ASSUMPTIONS'!$F29)*'DEVICE ASSUMPTIONS'!$G29</f>
        <v>0</v>
      </c>
      <c r="AC46" s="491">
        <f ca="1">('SUBSCRIBER BASE'!AD29*'DEVICE ASSUMPTIONS'!$F29)*'DEVICE ASSUMPTIONS'!$G29</f>
        <v>0</v>
      </c>
      <c r="AD46" s="491">
        <f ca="1">('SUBSCRIBER BASE'!AE29*'DEVICE ASSUMPTIONS'!$F29)*'DEVICE ASSUMPTIONS'!$G29</f>
        <v>0</v>
      </c>
      <c r="AE46" s="491">
        <f ca="1">('SUBSCRIBER BASE'!AF29*'DEVICE ASSUMPTIONS'!$F29)*'DEVICE ASSUMPTIONS'!$G29</f>
        <v>0</v>
      </c>
      <c r="AF46" s="491">
        <f ca="1">('SUBSCRIBER BASE'!AG29*'DEVICE ASSUMPTIONS'!$F29)*'DEVICE ASSUMPTIONS'!$G29</f>
        <v>0</v>
      </c>
      <c r="AG46" s="491">
        <f ca="1">('SUBSCRIBER BASE'!AH29*'DEVICE ASSUMPTIONS'!$F29)*'DEVICE ASSUMPTIONS'!$G29</f>
        <v>0</v>
      </c>
      <c r="AH46" s="491">
        <f ca="1">('SUBSCRIBER BASE'!AI29*'DEVICE ASSUMPTIONS'!$F29)*'DEVICE ASSUMPTIONS'!$G29</f>
        <v>0</v>
      </c>
      <c r="AI46" s="491">
        <f ca="1">('SUBSCRIBER BASE'!AJ29*'DEVICE ASSUMPTIONS'!$F29)*'DEVICE ASSUMPTIONS'!$G29</f>
        <v>0</v>
      </c>
      <c r="AJ46" s="491">
        <f ca="1">('SUBSCRIBER BASE'!AK29*'DEVICE ASSUMPTIONS'!$F29)*'DEVICE ASSUMPTIONS'!$G29</f>
        <v>0</v>
      </c>
      <c r="AK46" s="491">
        <f ca="1">('SUBSCRIBER BASE'!AL29*'DEVICE ASSUMPTIONS'!$F29)*'DEVICE ASSUMPTIONS'!$G29</f>
        <v>0</v>
      </c>
      <c r="AL46" s="491">
        <f ca="1">('SUBSCRIBER BASE'!AM29*'DEVICE ASSUMPTIONS'!$F29)*'DEVICE ASSUMPTIONS'!$G29</f>
        <v>0</v>
      </c>
      <c r="AM46" s="491">
        <f ca="1">('SUBSCRIBER BASE'!AN29*'DEVICE ASSUMPTIONS'!$F29)*'DEVICE ASSUMPTIONS'!$G29</f>
        <v>0</v>
      </c>
      <c r="AN46" s="491">
        <f ca="1">('SUBSCRIBER BASE'!AO29*'DEVICE ASSUMPTIONS'!$F29)*'DEVICE ASSUMPTIONS'!$G29</f>
        <v>0</v>
      </c>
      <c r="AO46" s="491">
        <f ca="1">('SUBSCRIBER BASE'!AP29*'DEVICE ASSUMPTIONS'!$F29)*'DEVICE ASSUMPTIONS'!$G29</f>
        <v>0</v>
      </c>
      <c r="AP46" s="491">
        <f ca="1">('SUBSCRIBER BASE'!AQ29*'DEVICE ASSUMPTIONS'!$F29)*'DEVICE ASSUMPTIONS'!$G29</f>
        <v>0</v>
      </c>
      <c r="AQ46" s="491">
        <f ca="1">('SUBSCRIBER BASE'!AR29*'DEVICE ASSUMPTIONS'!$F29)*'DEVICE ASSUMPTIONS'!$G29</f>
        <v>0</v>
      </c>
      <c r="AR46" s="491">
        <f ca="1">('SUBSCRIBER BASE'!AS29*'DEVICE ASSUMPTIONS'!$F29)*'DEVICE ASSUMPTIONS'!$G29</f>
        <v>0</v>
      </c>
      <c r="AS46" s="491">
        <f ca="1">('SUBSCRIBER BASE'!AT29*'DEVICE ASSUMPTIONS'!$F29)*'DEVICE ASSUMPTIONS'!$G29</f>
        <v>0</v>
      </c>
      <c r="AT46" s="491">
        <f ca="1">('SUBSCRIBER BASE'!AU29*'DEVICE ASSUMPTIONS'!$F29)*'DEVICE ASSUMPTIONS'!$G29</f>
        <v>0</v>
      </c>
      <c r="AU46" s="491">
        <f ca="1">('SUBSCRIBER BASE'!AV29*'DEVICE ASSUMPTIONS'!$F29)*'DEVICE ASSUMPTIONS'!$G29</f>
        <v>0</v>
      </c>
      <c r="AV46" s="491">
        <f ca="1">('SUBSCRIBER BASE'!AW29*'DEVICE ASSUMPTIONS'!$F29)*'DEVICE ASSUMPTIONS'!$G29</f>
        <v>0</v>
      </c>
      <c r="AW46" s="491">
        <f ca="1">('SUBSCRIBER BASE'!AX29*'DEVICE ASSUMPTIONS'!$F29)*'DEVICE ASSUMPTIONS'!$G29</f>
        <v>0</v>
      </c>
      <c r="AX46" s="491">
        <f ca="1">('SUBSCRIBER BASE'!AY29*'DEVICE ASSUMPTIONS'!$F29)*'DEVICE ASSUMPTIONS'!$G29</f>
        <v>0</v>
      </c>
      <c r="AY46" s="491">
        <f ca="1">('SUBSCRIBER BASE'!AZ29*'DEVICE ASSUMPTIONS'!$F29)*'DEVICE ASSUMPTIONS'!$G29</f>
        <v>0</v>
      </c>
      <c r="AZ46" s="491">
        <f ca="1">('SUBSCRIBER BASE'!BA29*'DEVICE ASSUMPTIONS'!$F29)*'DEVICE ASSUMPTIONS'!$G29</f>
        <v>0</v>
      </c>
      <c r="BA46" s="491">
        <f ca="1">('SUBSCRIBER BASE'!BB29*'DEVICE ASSUMPTIONS'!$F29)*'DEVICE ASSUMPTIONS'!$G29</f>
        <v>0</v>
      </c>
      <c r="BB46" s="491">
        <f ca="1">('SUBSCRIBER BASE'!BC29*'DEVICE ASSUMPTIONS'!$F29)*'DEVICE ASSUMPTIONS'!$G29</f>
        <v>0</v>
      </c>
      <c r="BC46" s="491">
        <f ca="1">('SUBSCRIBER BASE'!BD29*'DEVICE ASSUMPTIONS'!$F29)*'DEVICE ASSUMPTIONS'!$G29</f>
        <v>0</v>
      </c>
      <c r="BD46" s="491">
        <f ca="1">('SUBSCRIBER BASE'!BE29*'DEVICE ASSUMPTIONS'!$F29)*'DEVICE ASSUMPTIONS'!$G29</f>
        <v>0</v>
      </c>
      <c r="BE46" s="491">
        <f ca="1">('SUBSCRIBER BASE'!BF29*'DEVICE ASSUMPTIONS'!$F29)*'DEVICE ASSUMPTIONS'!$G29</f>
        <v>0</v>
      </c>
      <c r="BF46" s="491">
        <f ca="1">('SUBSCRIBER BASE'!BG29*'DEVICE ASSUMPTIONS'!$F29)*'DEVICE ASSUMPTIONS'!$G29</f>
        <v>0</v>
      </c>
      <c r="BG46" s="491">
        <f ca="1">('SUBSCRIBER BASE'!BH29*'DEVICE ASSUMPTIONS'!$F29)*'DEVICE ASSUMPTIONS'!$G29</f>
        <v>0</v>
      </c>
      <c r="BH46" s="491">
        <f ca="1">('SUBSCRIBER BASE'!BI29*'DEVICE ASSUMPTIONS'!$F29)*'DEVICE ASSUMPTIONS'!$G29</f>
        <v>0</v>
      </c>
      <c r="BI46" s="491">
        <f ca="1">('SUBSCRIBER BASE'!BJ29*'DEVICE ASSUMPTIONS'!$F29)*'DEVICE ASSUMPTIONS'!$G29</f>
        <v>0</v>
      </c>
      <c r="BJ46" s="491">
        <f ca="1">('SUBSCRIBER BASE'!BK29*'DEVICE ASSUMPTIONS'!$F29)*'DEVICE ASSUMPTIONS'!$G29</f>
        <v>0</v>
      </c>
      <c r="BK46" s="491">
        <f ca="1">('SUBSCRIBER BASE'!BL29*'DEVICE ASSUMPTIONS'!$F29)*'DEVICE ASSUMPTIONS'!$G29</f>
        <v>0</v>
      </c>
      <c r="BL46" s="491">
        <f ca="1">('SUBSCRIBER BASE'!BM29*'DEVICE ASSUMPTIONS'!$F29)*'DEVICE ASSUMPTIONS'!$G29</f>
        <v>0</v>
      </c>
      <c r="BM46" s="491">
        <f ca="1">('SUBSCRIBER BASE'!BN29*'DEVICE ASSUMPTIONS'!$F29)*'DEVICE ASSUMPTIONS'!$G29</f>
        <v>0</v>
      </c>
      <c r="BN46" s="491">
        <f ca="1">('SUBSCRIBER BASE'!BO29*'DEVICE ASSUMPTIONS'!$F29)*'DEVICE ASSUMPTIONS'!$G29</f>
        <v>0</v>
      </c>
      <c r="BO46" s="491">
        <f ca="1">('SUBSCRIBER BASE'!BP29*'DEVICE ASSUMPTIONS'!$F29)*'DEVICE ASSUMPTIONS'!$G29</f>
        <v>0</v>
      </c>
      <c r="BP46" s="491">
        <f ca="1">('SUBSCRIBER BASE'!BQ29*'DEVICE ASSUMPTIONS'!$F29)*'DEVICE ASSUMPTIONS'!$G29</f>
        <v>0</v>
      </c>
      <c r="BQ46" s="491">
        <f ca="1">('SUBSCRIBER BASE'!BR29*'DEVICE ASSUMPTIONS'!$F29)*'DEVICE ASSUMPTIONS'!$G29</f>
        <v>0</v>
      </c>
      <c r="BR46" s="491">
        <f ca="1">('SUBSCRIBER BASE'!BS29*'DEVICE ASSUMPTIONS'!$F29)*'DEVICE ASSUMPTIONS'!$G29</f>
        <v>0</v>
      </c>
    </row>
    <row r="47" spans="2:70" ht="25" customHeight="1" outlineLevel="1">
      <c r="B47" s="168" t="str">
        <f t="shared" si="11"/>
        <v>MVLP6</v>
      </c>
      <c r="C47" s="491">
        <f>('SUBSCRIBER BASE'!C30*'DEVICE ASSUMPTIONS'!$F30)*'DEVICE ASSUMPTIONS'!$G30</f>
        <v>0</v>
      </c>
      <c r="D47" s="491">
        <f>('SUBSCRIBER BASE'!D30*'DEVICE ASSUMPTIONS'!$F30)*'DEVICE ASSUMPTIONS'!$G30</f>
        <v>0</v>
      </c>
      <c r="E47" s="491">
        <f>('SUBSCRIBER BASE'!E30*'DEVICE ASSUMPTIONS'!$F30)*'DEVICE ASSUMPTIONS'!$G30</f>
        <v>0</v>
      </c>
      <c r="F47" s="491">
        <f>('SUBSCRIBER BASE'!F30*'DEVICE ASSUMPTIONS'!$F30)*'DEVICE ASSUMPTIONS'!$G30</f>
        <v>0</v>
      </c>
      <c r="G47" s="491">
        <f>('SUBSCRIBER BASE'!G30*'DEVICE ASSUMPTIONS'!$F30)*'DEVICE ASSUMPTIONS'!$G30</f>
        <v>0</v>
      </c>
      <c r="H47" s="491">
        <f>('SUBSCRIBER BASE'!H30*'DEVICE ASSUMPTIONS'!$F30)*'DEVICE ASSUMPTIONS'!$G30</f>
        <v>0</v>
      </c>
      <c r="I47" s="491">
        <f>('SUBSCRIBER BASE'!I30*'DEVICE ASSUMPTIONS'!$F30)*'DEVICE ASSUMPTIONS'!$G30</f>
        <v>0</v>
      </c>
      <c r="J47" s="491">
        <f>('SUBSCRIBER BASE'!J30*'DEVICE ASSUMPTIONS'!$F30)*'DEVICE ASSUMPTIONS'!$G30</f>
        <v>0</v>
      </c>
      <c r="K47" s="491">
        <f ca="1">('SUBSCRIBER BASE'!L30*'DEVICE ASSUMPTIONS'!$F30)*'DEVICE ASSUMPTIONS'!$G30</f>
        <v>0</v>
      </c>
      <c r="L47" s="491">
        <f ca="1">('SUBSCRIBER BASE'!M30*'DEVICE ASSUMPTIONS'!$F30)*'DEVICE ASSUMPTIONS'!$G30</f>
        <v>0</v>
      </c>
      <c r="M47" s="491">
        <f ca="1">('SUBSCRIBER BASE'!N30*'DEVICE ASSUMPTIONS'!$F30)*'DEVICE ASSUMPTIONS'!$G30</f>
        <v>0</v>
      </c>
      <c r="N47" s="491">
        <f ca="1">('SUBSCRIBER BASE'!O30*'DEVICE ASSUMPTIONS'!$F30)*'DEVICE ASSUMPTIONS'!$G30</f>
        <v>0</v>
      </c>
      <c r="O47" s="491">
        <f ca="1">('SUBSCRIBER BASE'!P30*'DEVICE ASSUMPTIONS'!$F30)*'DEVICE ASSUMPTIONS'!$G30</f>
        <v>0</v>
      </c>
      <c r="P47" s="491">
        <f ca="1">('SUBSCRIBER BASE'!Q30*'DEVICE ASSUMPTIONS'!$F30)*'DEVICE ASSUMPTIONS'!$G30</f>
        <v>0</v>
      </c>
      <c r="Q47" s="491">
        <f ca="1">('SUBSCRIBER BASE'!R30*'DEVICE ASSUMPTIONS'!$F30)*'DEVICE ASSUMPTIONS'!$G30</f>
        <v>0</v>
      </c>
      <c r="R47" s="491">
        <f ca="1">('SUBSCRIBER BASE'!S30*'DEVICE ASSUMPTIONS'!$F30)*'DEVICE ASSUMPTIONS'!$G30</f>
        <v>0</v>
      </c>
      <c r="S47" s="491">
        <f ca="1">('SUBSCRIBER BASE'!T30*'DEVICE ASSUMPTIONS'!$F30)*'DEVICE ASSUMPTIONS'!$G30</f>
        <v>0</v>
      </c>
      <c r="T47" s="491">
        <f ca="1">('SUBSCRIBER BASE'!U30*'DEVICE ASSUMPTIONS'!$F30)*'DEVICE ASSUMPTIONS'!$G30</f>
        <v>0</v>
      </c>
      <c r="U47" s="491">
        <f ca="1">('SUBSCRIBER BASE'!V30*'DEVICE ASSUMPTIONS'!$F30)*'DEVICE ASSUMPTIONS'!$G30</f>
        <v>0</v>
      </c>
      <c r="V47" s="491">
        <f ca="1">('SUBSCRIBER BASE'!W30*'DEVICE ASSUMPTIONS'!$F30)*'DEVICE ASSUMPTIONS'!$G30</f>
        <v>0</v>
      </c>
      <c r="W47" s="491">
        <f ca="1">('SUBSCRIBER BASE'!X30*'DEVICE ASSUMPTIONS'!$F30)*'DEVICE ASSUMPTIONS'!$G30</f>
        <v>0</v>
      </c>
      <c r="X47" s="491">
        <f ca="1">('SUBSCRIBER BASE'!Y30*'DEVICE ASSUMPTIONS'!$F30)*'DEVICE ASSUMPTIONS'!$G30</f>
        <v>0</v>
      </c>
      <c r="Y47" s="491">
        <f ca="1">('SUBSCRIBER BASE'!Z30*'DEVICE ASSUMPTIONS'!$F30)*'DEVICE ASSUMPTIONS'!$G30</f>
        <v>0</v>
      </c>
      <c r="Z47" s="491">
        <f ca="1">('SUBSCRIBER BASE'!AA30*'DEVICE ASSUMPTIONS'!$F30)*'DEVICE ASSUMPTIONS'!$G30</f>
        <v>0</v>
      </c>
      <c r="AA47" s="491">
        <f ca="1">('SUBSCRIBER BASE'!AB30*'DEVICE ASSUMPTIONS'!$F30)*'DEVICE ASSUMPTIONS'!$G30</f>
        <v>0</v>
      </c>
      <c r="AB47" s="491">
        <f ca="1">('SUBSCRIBER BASE'!AC30*'DEVICE ASSUMPTIONS'!$F30)*'DEVICE ASSUMPTIONS'!$G30</f>
        <v>0</v>
      </c>
      <c r="AC47" s="491">
        <f ca="1">('SUBSCRIBER BASE'!AD30*'DEVICE ASSUMPTIONS'!$F30)*'DEVICE ASSUMPTIONS'!$G30</f>
        <v>0</v>
      </c>
      <c r="AD47" s="491">
        <f ca="1">('SUBSCRIBER BASE'!AE30*'DEVICE ASSUMPTIONS'!$F30)*'DEVICE ASSUMPTIONS'!$G30</f>
        <v>0</v>
      </c>
      <c r="AE47" s="491">
        <f ca="1">('SUBSCRIBER BASE'!AF30*'DEVICE ASSUMPTIONS'!$F30)*'DEVICE ASSUMPTIONS'!$G30</f>
        <v>0</v>
      </c>
      <c r="AF47" s="491">
        <f ca="1">('SUBSCRIBER BASE'!AG30*'DEVICE ASSUMPTIONS'!$F30)*'DEVICE ASSUMPTIONS'!$G30</f>
        <v>0</v>
      </c>
      <c r="AG47" s="491">
        <f ca="1">('SUBSCRIBER BASE'!AH30*'DEVICE ASSUMPTIONS'!$F30)*'DEVICE ASSUMPTIONS'!$G30</f>
        <v>0</v>
      </c>
      <c r="AH47" s="491">
        <f ca="1">('SUBSCRIBER BASE'!AI30*'DEVICE ASSUMPTIONS'!$F30)*'DEVICE ASSUMPTIONS'!$G30</f>
        <v>0</v>
      </c>
      <c r="AI47" s="491">
        <f ca="1">('SUBSCRIBER BASE'!AJ30*'DEVICE ASSUMPTIONS'!$F30)*'DEVICE ASSUMPTIONS'!$G30</f>
        <v>0</v>
      </c>
      <c r="AJ47" s="491">
        <f ca="1">('SUBSCRIBER BASE'!AK30*'DEVICE ASSUMPTIONS'!$F30)*'DEVICE ASSUMPTIONS'!$G30</f>
        <v>0</v>
      </c>
      <c r="AK47" s="491">
        <f ca="1">('SUBSCRIBER BASE'!AL30*'DEVICE ASSUMPTIONS'!$F30)*'DEVICE ASSUMPTIONS'!$G30</f>
        <v>0</v>
      </c>
      <c r="AL47" s="491">
        <f ca="1">('SUBSCRIBER BASE'!AM30*'DEVICE ASSUMPTIONS'!$F30)*'DEVICE ASSUMPTIONS'!$G30</f>
        <v>0</v>
      </c>
      <c r="AM47" s="491">
        <f ca="1">('SUBSCRIBER BASE'!AN30*'DEVICE ASSUMPTIONS'!$F30)*'DEVICE ASSUMPTIONS'!$G30</f>
        <v>0</v>
      </c>
      <c r="AN47" s="491">
        <f ca="1">('SUBSCRIBER BASE'!AO30*'DEVICE ASSUMPTIONS'!$F30)*'DEVICE ASSUMPTIONS'!$G30</f>
        <v>0</v>
      </c>
      <c r="AO47" s="491">
        <f ca="1">('SUBSCRIBER BASE'!AP30*'DEVICE ASSUMPTIONS'!$F30)*'DEVICE ASSUMPTIONS'!$G30</f>
        <v>0</v>
      </c>
      <c r="AP47" s="491">
        <f ca="1">('SUBSCRIBER BASE'!AQ30*'DEVICE ASSUMPTIONS'!$F30)*'DEVICE ASSUMPTIONS'!$G30</f>
        <v>0</v>
      </c>
      <c r="AQ47" s="491">
        <f ca="1">('SUBSCRIBER BASE'!AR30*'DEVICE ASSUMPTIONS'!$F30)*'DEVICE ASSUMPTIONS'!$G30</f>
        <v>0</v>
      </c>
      <c r="AR47" s="491">
        <f ca="1">('SUBSCRIBER BASE'!AS30*'DEVICE ASSUMPTIONS'!$F30)*'DEVICE ASSUMPTIONS'!$G30</f>
        <v>0</v>
      </c>
      <c r="AS47" s="491">
        <f ca="1">('SUBSCRIBER BASE'!AT30*'DEVICE ASSUMPTIONS'!$F30)*'DEVICE ASSUMPTIONS'!$G30</f>
        <v>0</v>
      </c>
      <c r="AT47" s="491">
        <f ca="1">('SUBSCRIBER BASE'!AU30*'DEVICE ASSUMPTIONS'!$F30)*'DEVICE ASSUMPTIONS'!$G30</f>
        <v>0</v>
      </c>
      <c r="AU47" s="491">
        <f ca="1">('SUBSCRIBER BASE'!AV30*'DEVICE ASSUMPTIONS'!$F30)*'DEVICE ASSUMPTIONS'!$G30</f>
        <v>0</v>
      </c>
      <c r="AV47" s="491">
        <f ca="1">('SUBSCRIBER BASE'!AW30*'DEVICE ASSUMPTIONS'!$F30)*'DEVICE ASSUMPTIONS'!$G30</f>
        <v>0</v>
      </c>
      <c r="AW47" s="491">
        <f ca="1">('SUBSCRIBER BASE'!AX30*'DEVICE ASSUMPTIONS'!$F30)*'DEVICE ASSUMPTIONS'!$G30</f>
        <v>0</v>
      </c>
      <c r="AX47" s="491">
        <f ca="1">('SUBSCRIBER BASE'!AY30*'DEVICE ASSUMPTIONS'!$F30)*'DEVICE ASSUMPTIONS'!$G30</f>
        <v>0</v>
      </c>
      <c r="AY47" s="491">
        <f ca="1">('SUBSCRIBER BASE'!AZ30*'DEVICE ASSUMPTIONS'!$F30)*'DEVICE ASSUMPTIONS'!$G30</f>
        <v>0</v>
      </c>
      <c r="AZ47" s="491">
        <f ca="1">('SUBSCRIBER BASE'!BA30*'DEVICE ASSUMPTIONS'!$F30)*'DEVICE ASSUMPTIONS'!$G30</f>
        <v>0</v>
      </c>
      <c r="BA47" s="491">
        <f ca="1">('SUBSCRIBER BASE'!BB30*'DEVICE ASSUMPTIONS'!$F30)*'DEVICE ASSUMPTIONS'!$G30</f>
        <v>0</v>
      </c>
      <c r="BB47" s="491">
        <f ca="1">('SUBSCRIBER BASE'!BC30*'DEVICE ASSUMPTIONS'!$F30)*'DEVICE ASSUMPTIONS'!$G30</f>
        <v>0</v>
      </c>
      <c r="BC47" s="491">
        <f ca="1">('SUBSCRIBER BASE'!BD30*'DEVICE ASSUMPTIONS'!$F30)*'DEVICE ASSUMPTIONS'!$G30</f>
        <v>0</v>
      </c>
      <c r="BD47" s="491">
        <f ca="1">('SUBSCRIBER BASE'!BE30*'DEVICE ASSUMPTIONS'!$F30)*'DEVICE ASSUMPTIONS'!$G30</f>
        <v>0</v>
      </c>
      <c r="BE47" s="491">
        <f ca="1">('SUBSCRIBER BASE'!BF30*'DEVICE ASSUMPTIONS'!$F30)*'DEVICE ASSUMPTIONS'!$G30</f>
        <v>0</v>
      </c>
      <c r="BF47" s="491">
        <f ca="1">('SUBSCRIBER BASE'!BG30*'DEVICE ASSUMPTIONS'!$F30)*'DEVICE ASSUMPTIONS'!$G30</f>
        <v>0</v>
      </c>
      <c r="BG47" s="491">
        <f ca="1">('SUBSCRIBER BASE'!BH30*'DEVICE ASSUMPTIONS'!$F30)*'DEVICE ASSUMPTIONS'!$G30</f>
        <v>0</v>
      </c>
      <c r="BH47" s="491">
        <f ca="1">('SUBSCRIBER BASE'!BI30*'DEVICE ASSUMPTIONS'!$F30)*'DEVICE ASSUMPTIONS'!$G30</f>
        <v>0</v>
      </c>
      <c r="BI47" s="491">
        <f ca="1">('SUBSCRIBER BASE'!BJ30*'DEVICE ASSUMPTIONS'!$F30)*'DEVICE ASSUMPTIONS'!$G30</f>
        <v>0</v>
      </c>
      <c r="BJ47" s="491">
        <f ca="1">('SUBSCRIBER BASE'!BK30*'DEVICE ASSUMPTIONS'!$F30)*'DEVICE ASSUMPTIONS'!$G30</f>
        <v>0</v>
      </c>
      <c r="BK47" s="491">
        <f ca="1">('SUBSCRIBER BASE'!BL30*'DEVICE ASSUMPTIONS'!$F30)*'DEVICE ASSUMPTIONS'!$G30</f>
        <v>0</v>
      </c>
      <c r="BL47" s="491">
        <f ca="1">('SUBSCRIBER BASE'!BM30*'DEVICE ASSUMPTIONS'!$F30)*'DEVICE ASSUMPTIONS'!$G30</f>
        <v>0</v>
      </c>
      <c r="BM47" s="491">
        <f ca="1">('SUBSCRIBER BASE'!BN30*'DEVICE ASSUMPTIONS'!$F30)*'DEVICE ASSUMPTIONS'!$G30</f>
        <v>0</v>
      </c>
      <c r="BN47" s="491">
        <f ca="1">('SUBSCRIBER BASE'!BO30*'DEVICE ASSUMPTIONS'!$F30)*'DEVICE ASSUMPTIONS'!$G30</f>
        <v>0</v>
      </c>
      <c r="BO47" s="491">
        <f ca="1">('SUBSCRIBER BASE'!BP30*'DEVICE ASSUMPTIONS'!$F30)*'DEVICE ASSUMPTIONS'!$G30</f>
        <v>0</v>
      </c>
      <c r="BP47" s="491">
        <f ca="1">('SUBSCRIBER BASE'!BQ30*'DEVICE ASSUMPTIONS'!$F30)*'DEVICE ASSUMPTIONS'!$G30</f>
        <v>0</v>
      </c>
      <c r="BQ47" s="491">
        <f ca="1">('SUBSCRIBER BASE'!BR30*'DEVICE ASSUMPTIONS'!$F30)*'DEVICE ASSUMPTIONS'!$G30</f>
        <v>0</v>
      </c>
      <c r="BR47" s="491">
        <f ca="1">('SUBSCRIBER BASE'!BS30*'DEVICE ASSUMPTIONS'!$F30)*'DEVICE ASSUMPTIONS'!$G30</f>
        <v>0</v>
      </c>
    </row>
    <row r="48" spans="2:70" ht="25" customHeight="1" outlineLevel="1">
      <c r="B48" s="168" t="str">
        <f t="shared" si="11"/>
        <v>200 MB</v>
      </c>
      <c r="C48" s="491">
        <f>('SUBSCRIBER BASE'!C31*'DEVICE ASSUMPTIONS'!$F31)*'DEVICE ASSUMPTIONS'!$G31</f>
        <v>0</v>
      </c>
      <c r="D48" s="491">
        <f>('SUBSCRIBER BASE'!D31*'DEVICE ASSUMPTIONS'!$F31)*'DEVICE ASSUMPTIONS'!$G31</f>
        <v>0</v>
      </c>
      <c r="E48" s="491">
        <f>('SUBSCRIBER BASE'!E31*'DEVICE ASSUMPTIONS'!$F31)*'DEVICE ASSUMPTIONS'!$G31</f>
        <v>0</v>
      </c>
      <c r="F48" s="491">
        <f>('SUBSCRIBER BASE'!F31*'DEVICE ASSUMPTIONS'!$F31)*'DEVICE ASSUMPTIONS'!$G31</f>
        <v>0</v>
      </c>
      <c r="G48" s="491">
        <f>('SUBSCRIBER BASE'!G31*'DEVICE ASSUMPTIONS'!$F31)*'DEVICE ASSUMPTIONS'!$G31</f>
        <v>0</v>
      </c>
      <c r="H48" s="491">
        <f>('SUBSCRIBER BASE'!H31*'DEVICE ASSUMPTIONS'!$F31)*'DEVICE ASSUMPTIONS'!$G31</f>
        <v>0</v>
      </c>
      <c r="I48" s="491">
        <f>('SUBSCRIBER BASE'!I31*'DEVICE ASSUMPTIONS'!$F31)*'DEVICE ASSUMPTIONS'!$G31</f>
        <v>0</v>
      </c>
      <c r="J48" s="491">
        <f>('SUBSCRIBER BASE'!J31*'DEVICE ASSUMPTIONS'!$F31)*'DEVICE ASSUMPTIONS'!$G31</f>
        <v>0</v>
      </c>
      <c r="K48" s="491">
        <f ca="1">('SUBSCRIBER BASE'!L31*'DEVICE ASSUMPTIONS'!$F31)*'DEVICE ASSUMPTIONS'!$G31</f>
        <v>0</v>
      </c>
      <c r="L48" s="491">
        <f ca="1">('SUBSCRIBER BASE'!M31*'DEVICE ASSUMPTIONS'!$F31)*'DEVICE ASSUMPTIONS'!$G31</f>
        <v>0</v>
      </c>
      <c r="M48" s="491">
        <f ca="1">('SUBSCRIBER BASE'!N31*'DEVICE ASSUMPTIONS'!$F31)*'DEVICE ASSUMPTIONS'!$G31</f>
        <v>0</v>
      </c>
      <c r="N48" s="491">
        <f ca="1">('SUBSCRIBER BASE'!O31*'DEVICE ASSUMPTIONS'!$F31)*'DEVICE ASSUMPTIONS'!$G31</f>
        <v>0</v>
      </c>
      <c r="O48" s="491">
        <f ca="1">('SUBSCRIBER BASE'!P31*'DEVICE ASSUMPTIONS'!$F31)*'DEVICE ASSUMPTIONS'!$G31</f>
        <v>0</v>
      </c>
      <c r="P48" s="491">
        <f ca="1">('SUBSCRIBER BASE'!Q31*'DEVICE ASSUMPTIONS'!$F31)*'DEVICE ASSUMPTIONS'!$G31</f>
        <v>0</v>
      </c>
      <c r="Q48" s="491">
        <f ca="1">('SUBSCRIBER BASE'!R31*'DEVICE ASSUMPTIONS'!$F31)*'DEVICE ASSUMPTIONS'!$G31</f>
        <v>0</v>
      </c>
      <c r="R48" s="491">
        <f ca="1">('SUBSCRIBER BASE'!S31*'DEVICE ASSUMPTIONS'!$F31)*'DEVICE ASSUMPTIONS'!$G31</f>
        <v>0</v>
      </c>
      <c r="S48" s="491">
        <f ca="1">('SUBSCRIBER BASE'!T31*'DEVICE ASSUMPTIONS'!$F31)*'DEVICE ASSUMPTIONS'!$G31</f>
        <v>0</v>
      </c>
      <c r="T48" s="491">
        <f ca="1">('SUBSCRIBER BASE'!U31*'DEVICE ASSUMPTIONS'!$F31)*'DEVICE ASSUMPTIONS'!$G31</f>
        <v>0</v>
      </c>
      <c r="U48" s="491">
        <f ca="1">('SUBSCRIBER BASE'!V31*'DEVICE ASSUMPTIONS'!$F31)*'DEVICE ASSUMPTIONS'!$G31</f>
        <v>0</v>
      </c>
      <c r="V48" s="491">
        <f ca="1">('SUBSCRIBER BASE'!W31*'DEVICE ASSUMPTIONS'!$F31)*'DEVICE ASSUMPTIONS'!$G31</f>
        <v>0</v>
      </c>
      <c r="W48" s="491">
        <f ca="1">('SUBSCRIBER BASE'!X31*'DEVICE ASSUMPTIONS'!$F31)*'DEVICE ASSUMPTIONS'!$G31</f>
        <v>0</v>
      </c>
      <c r="X48" s="491">
        <f ca="1">('SUBSCRIBER BASE'!Y31*'DEVICE ASSUMPTIONS'!$F31)*'DEVICE ASSUMPTIONS'!$G31</f>
        <v>0</v>
      </c>
      <c r="Y48" s="491">
        <f ca="1">('SUBSCRIBER BASE'!Z31*'DEVICE ASSUMPTIONS'!$F31)*'DEVICE ASSUMPTIONS'!$G31</f>
        <v>0</v>
      </c>
      <c r="Z48" s="491">
        <f ca="1">('SUBSCRIBER BASE'!AA31*'DEVICE ASSUMPTIONS'!$F31)*'DEVICE ASSUMPTIONS'!$G31</f>
        <v>0</v>
      </c>
      <c r="AA48" s="491">
        <f ca="1">('SUBSCRIBER BASE'!AB31*'DEVICE ASSUMPTIONS'!$F31)*'DEVICE ASSUMPTIONS'!$G31</f>
        <v>0</v>
      </c>
      <c r="AB48" s="491">
        <f ca="1">('SUBSCRIBER BASE'!AC31*'DEVICE ASSUMPTIONS'!$F31)*'DEVICE ASSUMPTIONS'!$G31</f>
        <v>0</v>
      </c>
      <c r="AC48" s="491">
        <f ca="1">('SUBSCRIBER BASE'!AD31*'DEVICE ASSUMPTIONS'!$F31)*'DEVICE ASSUMPTIONS'!$G31</f>
        <v>0</v>
      </c>
      <c r="AD48" s="491">
        <f ca="1">('SUBSCRIBER BASE'!AE31*'DEVICE ASSUMPTIONS'!$F31)*'DEVICE ASSUMPTIONS'!$G31</f>
        <v>0</v>
      </c>
      <c r="AE48" s="491">
        <f ca="1">('SUBSCRIBER BASE'!AF31*'DEVICE ASSUMPTIONS'!$F31)*'DEVICE ASSUMPTIONS'!$G31</f>
        <v>0</v>
      </c>
      <c r="AF48" s="491">
        <f ca="1">('SUBSCRIBER BASE'!AG31*'DEVICE ASSUMPTIONS'!$F31)*'DEVICE ASSUMPTIONS'!$G31</f>
        <v>0</v>
      </c>
      <c r="AG48" s="491">
        <f ca="1">('SUBSCRIBER BASE'!AH31*'DEVICE ASSUMPTIONS'!$F31)*'DEVICE ASSUMPTIONS'!$G31</f>
        <v>0</v>
      </c>
      <c r="AH48" s="491">
        <f ca="1">('SUBSCRIBER BASE'!AI31*'DEVICE ASSUMPTIONS'!$F31)*'DEVICE ASSUMPTIONS'!$G31</f>
        <v>0</v>
      </c>
      <c r="AI48" s="491">
        <f ca="1">('SUBSCRIBER BASE'!AJ31*'DEVICE ASSUMPTIONS'!$F31)*'DEVICE ASSUMPTIONS'!$G31</f>
        <v>0</v>
      </c>
      <c r="AJ48" s="491">
        <f ca="1">('SUBSCRIBER BASE'!AK31*'DEVICE ASSUMPTIONS'!$F31)*'DEVICE ASSUMPTIONS'!$G31</f>
        <v>0</v>
      </c>
      <c r="AK48" s="491">
        <f ca="1">('SUBSCRIBER BASE'!AL31*'DEVICE ASSUMPTIONS'!$F31)*'DEVICE ASSUMPTIONS'!$G31</f>
        <v>0</v>
      </c>
      <c r="AL48" s="491">
        <f ca="1">('SUBSCRIBER BASE'!AM31*'DEVICE ASSUMPTIONS'!$F31)*'DEVICE ASSUMPTIONS'!$G31</f>
        <v>0</v>
      </c>
      <c r="AM48" s="491">
        <f ca="1">('SUBSCRIBER BASE'!AN31*'DEVICE ASSUMPTIONS'!$F31)*'DEVICE ASSUMPTIONS'!$G31</f>
        <v>0</v>
      </c>
      <c r="AN48" s="491">
        <f ca="1">('SUBSCRIBER BASE'!AO31*'DEVICE ASSUMPTIONS'!$F31)*'DEVICE ASSUMPTIONS'!$G31</f>
        <v>0</v>
      </c>
      <c r="AO48" s="491">
        <f ca="1">('SUBSCRIBER BASE'!AP31*'DEVICE ASSUMPTIONS'!$F31)*'DEVICE ASSUMPTIONS'!$G31</f>
        <v>0</v>
      </c>
      <c r="AP48" s="491">
        <f ca="1">('SUBSCRIBER BASE'!AQ31*'DEVICE ASSUMPTIONS'!$F31)*'DEVICE ASSUMPTIONS'!$G31</f>
        <v>0</v>
      </c>
      <c r="AQ48" s="491">
        <f ca="1">('SUBSCRIBER BASE'!AR31*'DEVICE ASSUMPTIONS'!$F31)*'DEVICE ASSUMPTIONS'!$G31</f>
        <v>0</v>
      </c>
      <c r="AR48" s="491">
        <f ca="1">('SUBSCRIBER BASE'!AS31*'DEVICE ASSUMPTIONS'!$F31)*'DEVICE ASSUMPTIONS'!$G31</f>
        <v>0</v>
      </c>
      <c r="AS48" s="491">
        <f ca="1">('SUBSCRIBER BASE'!AT31*'DEVICE ASSUMPTIONS'!$F31)*'DEVICE ASSUMPTIONS'!$G31</f>
        <v>0</v>
      </c>
      <c r="AT48" s="491">
        <f ca="1">('SUBSCRIBER BASE'!AU31*'DEVICE ASSUMPTIONS'!$F31)*'DEVICE ASSUMPTIONS'!$G31</f>
        <v>0</v>
      </c>
      <c r="AU48" s="491">
        <f ca="1">('SUBSCRIBER BASE'!AV31*'DEVICE ASSUMPTIONS'!$F31)*'DEVICE ASSUMPTIONS'!$G31</f>
        <v>0</v>
      </c>
      <c r="AV48" s="491">
        <f ca="1">('SUBSCRIBER BASE'!AW31*'DEVICE ASSUMPTIONS'!$F31)*'DEVICE ASSUMPTIONS'!$G31</f>
        <v>0</v>
      </c>
      <c r="AW48" s="491">
        <f ca="1">('SUBSCRIBER BASE'!AX31*'DEVICE ASSUMPTIONS'!$F31)*'DEVICE ASSUMPTIONS'!$G31</f>
        <v>0</v>
      </c>
      <c r="AX48" s="491">
        <f ca="1">('SUBSCRIBER BASE'!AY31*'DEVICE ASSUMPTIONS'!$F31)*'DEVICE ASSUMPTIONS'!$G31</f>
        <v>0</v>
      </c>
      <c r="AY48" s="491">
        <f ca="1">('SUBSCRIBER BASE'!AZ31*'DEVICE ASSUMPTIONS'!$F31)*'DEVICE ASSUMPTIONS'!$G31</f>
        <v>0</v>
      </c>
      <c r="AZ48" s="491">
        <f ca="1">('SUBSCRIBER BASE'!BA31*'DEVICE ASSUMPTIONS'!$F31)*'DEVICE ASSUMPTIONS'!$G31</f>
        <v>0</v>
      </c>
      <c r="BA48" s="491">
        <f ca="1">('SUBSCRIBER BASE'!BB31*'DEVICE ASSUMPTIONS'!$F31)*'DEVICE ASSUMPTIONS'!$G31</f>
        <v>0</v>
      </c>
      <c r="BB48" s="491">
        <f ca="1">('SUBSCRIBER BASE'!BC31*'DEVICE ASSUMPTIONS'!$F31)*'DEVICE ASSUMPTIONS'!$G31</f>
        <v>0</v>
      </c>
      <c r="BC48" s="491">
        <f ca="1">('SUBSCRIBER BASE'!BD31*'DEVICE ASSUMPTIONS'!$F31)*'DEVICE ASSUMPTIONS'!$G31</f>
        <v>0</v>
      </c>
      <c r="BD48" s="491">
        <f ca="1">('SUBSCRIBER BASE'!BE31*'DEVICE ASSUMPTIONS'!$F31)*'DEVICE ASSUMPTIONS'!$G31</f>
        <v>0</v>
      </c>
      <c r="BE48" s="491">
        <f ca="1">('SUBSCRIBER BASE'!BF31*'DEVICE ASSUMPTIONS'!$F31)*'DEVICE ASSUMPTIONS'!$G31</f>
        <v>0</v>
      </c>
      <c r="BF48" s="491">
        <f ca="1">('SUBSCRIBER BASE'!BG31*'DEVICE ASSUMPTIONS'!$F31)*'DEVICE ASSUMPTIONS'!$G31</f>
        <v>0</v>
      </c>
      <c r="BG48" s="491">
        <f ca="1">('SUBSCRIBER BASE'!BH31*'DEVICE ASSUMPTIONS'!$F31)*'DEVICE ASSUMPTIONS'!$G31</f>
        <v>0</v>
      </c>
      <c r="BH48" s="491">
        <f ca="1">('SUBSCRIBER BASE'!BI31*'DEVICE ASSUMPTIONS'!$F31)*'DEVICE ASSUMPTIONS'!$G31</f>
        <v>0</v>
      </c>
      <c r="BI48" s="491">
        <f ca="1">('SUBSCRIBER BASE'!BJ31*'DEVICE ASSUMPTIONS'!$F31)*'DEVICE ASSUMPTIONS'!$G31</f>
        <v>0</v>
      </c>
      <c r="BJ48" s="491">
        <f ca="1">('SUBSCRIBER BASE'!BK31*'DEVICE ASSUMPTIONS'!$F31)*'DEVICE ASSUMPTIONS'!$G31</f>
        <v>0</v>
      </c>
      <c r="BK48" s="491">
        <f ca="1">('SUBSCRIBER BASE'!BL31*'DEVICE ASSUMPTIONS'!$F31)*'DEVICE ASSUMPTIONS'!$G31</f>
        <v>0</v>
      </c>
      <c r="BL48" s="491">
        <f ca="1">('SUBSCRIBER BASE'!BM31*'DEVICE ASSUMPTIONS'!$F31)*'DEVICE ASSUMPTIONS'!$G31</f>
        <v>0</v>
      </c>
      <c r="BM48" s="491">
        <f ca="1">('SUBSCRIBER BASE'!BN31*'DEVICE ASSUMPTIONS'!$F31)*'DEVICE ASSUMPTIONS'!$G31</f>
        <v>0</v>
      </c>
      <c r="BN48" s="491">
        <f ca="1">('SUBSCRIBER BASE'!BO31*'DEVICE ASSUMPTIONS'!$F31)*'DEVICE ASSUMPTIONS'!$G31</f>
        <v>0</v>
      </c>
      <c r="BO48" s="491">
        <f ca="1">('SUBSCRIBER BASE'!BP31*'DEVICE ASSUMPTIONS'!$F31)*'DEVICE ASSUMPTIONS'!$G31</f>
        <v>0</v>
      </c>
      <c r="BP48" s="491">
        <f ca="1">('SUBSCRIBER BASE'!BQ31*'DEVICE ASSUMPTIONS'!$F31)*'DEVICE ASSUMPTIONS'!$G31</f>
        <v>0</v>
      </c>
      <c r="BQ48" s="491">
        <f ca="1">('SUBSCRIBER BASE'!BR31*'DEVICE ASSUMPTIONS'!$F31)*'DEVICE ASSUMPTIONS'!$G31</f>
        <v>0</v>
      </c>
      <c r="BR48" s="491">
        <f ca="1">('SUBSCRIBER BASE'!BS31*'DEVICE ASSUMPTIONS'!$F31)*'DEVICE ASSUMPTIONS'!$G31</f>
        <v>0</v>
      </c>
    </row>
    <row r="49" spans="1:70" ht="25" customHeight="1" outlineLevel="1">
      <c r="B49" s="168" t="str">
        <f t="shared" si="11"/>
        <v>500 MB</v>
      </c>
      <c r="C49" s="491">
        <f>('SUBSCRIBER BASE'!C32*'DEVICE ASSUMPTIONS'!$F32)*'DEVICE ASSUMPTIONS'!$G32</f>
        <v>0</v>
      </c>
      <c r="D49" s="491">
        <f>('SUBSCRIBER BASE'!D32*'DEVICE ASSUMPTIONS'!$F32)*'DEVICE ASSUMPTIONS'!$G32</f>
        <v>0</v>
      </c>
      <c r="E49" s="491">
        <f>('SUBSCRIBER BASE'!E32*'DEVICE ASSUMPTIONS'!$F32)*'DEVICE ASSUMPTIONS'!$G32</f>
        <v>0</v>
      </c>
      <c r="F49" s="491">
        <f>('SUBSCRIBER BASE'!F32*'DEVICE ASSUMPTIONS'!$F32)*'DEVICE ASSUMPTIONS'!$G32</f>
        <v>0</v>
      </c>
      <c r="G49" s="491">
        <f>('SUBSCRIBER BASE'!G32*'DEVICE ASSUMPTIONS'!$F32)*'DEVICE ASSUMPTIONS'!$G32</f>
        <v>0</v>
      </c>
      <c r="H49" s="491">
        <f>('SUBSCRIBER BASE'!H32*'DEVICE ASSUMPTIONS'!$F32)*'DEVICE ASSUMPTIONS'!$G32</f>
        <v>0</v>
      </c>
      <c r="I49" s="491">
        <f>('SUBSCRIBER BASE'!I32*'DEVICE ASSUMPTIONS'!$F32)*'DEVICE ASSUMPTIONS'!$G32</f>
        <v>0</v>
      </c>
      <c r="J49" s="491">
        <f>('SUBSCRIBER BASE'!J32*'DEVICE ASSUMPTIONS'!$F32)*'DEVICE ASSUMPTIONS'!$G32</f>
        <v>0</v>
      </c>
      <c r="K49" s="491">
        <f ca="1">('SUBSCRIBER BASE'!L32*'DEVICE ASSUMPTIONS'!$F32)*'DEVICE ASSUMPTIONS'!$G32</f>
        <v>0</v>
      </c>
      <c r="L49" s="491">
        <f ca="1">('SUBSCRIBER BASE'!M32*'DEVICE ASSUMPTIONS'!$F32)*'DEVICE ASSUMPTIONS'!$G32</f>
        <v>0</v>
      </c>
      <c r="M49" s="491">
        <f ca="1">('SUBSCRIBER BASE'!N32*'DEVICE ASSUMPTIONS'!$F32)*'DEVICE ASSUMPTIONS'!$G32</f>
        <v>0</v>
      </c>
      <c r="N49" s="491">
        <f ca="1">('SUBSCRIBER BASE'!O32*'DEVICE ASSUMPTIONS'!$F32)*'DEVICE ASSUMPTIONS'!$G32</f>
        <v>0</v>
      </c>
      <c r="O49" s="491">
        <f ca="1">('SUBSCRIBER BASE'!P32*'DEVICE ASSUMPTIONS'!$F32)*'DEVICE ASSUMPTIONS'!$G32</f>
        <v>0</v>
      </c>
      <c r="P49" s="491">
        <f ca="1">('SUBSCRIBER BASE'!Q32*'DEVICE ASSUMPTIONS'!$F32)*'DEVICE ASSUMPTIONS'!$G32</f>
        <v>0</v>
      </c>
      <c r="Q49" s="491">
        <f ca="1">('SUBSCRIBER BASE'!R32*'DEVICE ASSUMPTIONS'!$F32)*'DEVICE ASSUMPTIONS'!$G32</f>
        <v>0</v>
      </c>
      <c r="R49" s="491">
        <f ca="1">('SUBSCRIBER BASE'!S32*'DEVICE ASSUMPTIONS'!$F32)*'DEVICE ASSUMPTIONS'!$G32</f>
        <v>0</v>
      </c>
      <c r="S49" s="491">
        <f ca="1">('SUBSCRIBER BASE'!T32*'DEVICE ASSUMPTIONS'!$F32)*'DEVICE ASSUMPTIONS'!$G32</f>
        <v>0</v>
      </c>
      <c r="T49" s="491">
        <f ca="1">('SUBSCRIBER BASE'!U32*'DEVICE ASSUMPTIONS'!$F32)*'DEVICE ASSUMPTIONS'!$G32</f>
        <v>0</v>
      </c>
      <c r="U49" s="491">
        <f ca="1">('SUBSCRIBER BASE'!V32*'DEVICE ASSUMPTIONS'!$F32)*'DEVICE ASSUMPTIONS'!$G32</f>
        <v>0</v>
      </c>
      <c r="V49" s="491">
        <f ca="1">('SUBSCRIBER BASE'!W32*'DEVICE ASSUMPTIONS'!$F32)*'DEVICE ASSUMPTIONS'!$G32</f>
        <v>0</v>
      </c>
      <c r="W49" s="491">
        <f ca="1">('SUBSCRIBER BASE'!X32*'DEVICE ASSUMPTIONS'!$F32)*'DEVICE ASSUMPTIONS'!$G32</f>
        <v>0</v>
      </c>
      <c r="X49" s="491">
        <f ca="1">('SUBSCRIBER BASE'!Y32*'DEVICE ASSUMPTIONS'!$F32)*'DEVICE ASSUMPTIONS'!$G32</f>
        <v>0</v>
      </c>
      <c r="Y49" s="491">
        <f ca="1">('SUBSCRIBER BASE'!Z32*'DEVICE ASSUMPTIONS'!$F32)*'DEVICE ASSUMPTIONS'!$G32</f>
        <v>0</v>
      </c>
      <c r="Z49" s="491">
        <f ca="1">('SUBSCRIBER BASE'!AA32*'DEVICE ASSUMPTIONS'!$F32)*'DEVICE ASSUMPTIONS'!$G32</f>
        <v>0</v>
      </c>
      <c r="AA49" s="491">
        <f ca="1">('SUBSCRIBER BASE'!AB32*'DEVICE ASSUMPTIONS'!$F32)*'DEVICE ASSUMPTIONS'!$G32</f>
        <v>0</v>
      </c>
      <c r="AB49" s="491">
        <f ca="1">('SUBSCRIBER BASE'!AC32*'DEVICE ASSUMPTIONS'!$F32)*'DEVICE ASSUMPTIONS'!$G32</f>
        <v>0</v>
      </c>
      <c r="AC49" s="491">
        <f ca="1">('SUBSCRIBER BASE'!AD32*'DEVICE ASSUMPTIONS'!$F32)*'DEVICE ASSUMPTIONS'!$G32</f>
        <v>0</v>
      </c>
      <c r="AD49" s="491">
        <f ca="1">('SUBSCRIBER BASE'!AE32*'DEVICE ASSUMPTIONS'!$F32)*'DEVICE ASSUMPTIONS'!$G32</f>
        <v>0</v>
      </c>
      <c r="AE49" s="491">
        <f ca="1">('SUBSCRIBER BASE'!AF32*'DEVICE ASSUMPTIONS'!$F32)*'DEVICE ASSUMPTIONS'!$G32</f>
        <v>0</v>
      </c>
      <c r="AF49" s="491">
        <f ca="1">('SUBSCRIBER BASE'!AG32*'DEVICE ASSUMPTIONS'!$F32)*'DEVICE ASSUMPTIONS'!$G32</f>
        <v>0</v>
      </c>
      <c r="AG49" s="491">
        <f ca="1">('SUBSCRIBER BASE'!AH32*'DEVICE ASSUMPTIONS'!$F32)*'DEVICE ASSUMPTIONS'!$G32</f>
        <v>0</v>
      </c>
      <c r="AH49" s="491">
        <f ca="1">('SUBSCRIBER BASE'!AI32*'DEVICE ASSUMPTIONS'!$F32)*'DEVICE ASSUMPTIONS'!$G32</f>
        <v>0</v>
      </c>
      <c r="AI49" s="491">
        <f ca="1">('SUBSCRIBER BASE'!AJ32*'DEVICE ASSUMPTIONS'!$F32)*'DEVICE ASSUMPTIONS'!$G32</f>
        <v>0</v>
      </c>
      <c r="AJ49" s="491">
        <f ca="1">('SUBSCRIBER BASE'!AK32*'DEVICE ASSUMPTIONS'!$F32)*'DEVICE ASSUMPTIONS'!$G32</f>
        <v>0</v>
      </c>
      <c r="AK49" s="491">
        <f ca="1">('SUBSCRIBER BASE'!AL32*'DEVICE ASSUMPTIONS'!$F32)*'DEVICE ASSUMPTIONS'!$G32</f>
        <v>0</v>
      </c>
      <c r="AL49" s="491">
        <f ca="1">('SUBSCRIBER BASE'!AM32*'DEVICE ASSUMPTIONS'!$F32)*'DEVICE ASSUMPTIONS'!$G32</f>
        <v>0</v>
      </c>
      <c r="AM49" s="491">
        <f ca="1">('SUBSCRIBER BASE'!AN32*'DEVICE ASSUMPTIONS'!$F32)*'DEVICE ASSUMPTIONS'!$G32</f>
        <v>0</v>
      </c>
      <c r="AN49" s="491">
        <f ca="1">('SUBSCRIBER BASE'!AO32*'DEVICE ASSUMPTIONS'!$F32)*'DEVICE ASSUMPTIONS'!$G32</f>
        <v>0</v>
      </c>
      <c r="AO49" s="491">
        <f ca="1">('SUBSCRIBER BASE'!AP32*'DEVICE ASSUMPTIONS'!$F32)*'DEVICE ASSUMPTIONS'!$G32</f>
        <v>0</v>
      </c>
      <c r="AP49" s="491">
        <f ca="1">('SUBSCRIBER BASE'!AQ32*'DEVICE ASSUMPTIONS'!$F32)*'DEVICE ASSUMPTIONS'!$G32</f>
        <v>0</v>
      </c>
      <c r="AQ49" s="491">
        <f ca="1">('SUBSCRIBER BASE'!AR32*'DEVICE ASSUMPTIONS'!$F32)*'DEVICE ASSUMPTIONS'!$G32</f>
        <v>0</v>
      </c>
      <c r="AR49" s="491">
        <f ca="1">('SUBSCRIBER BASE'!AS32*'DEVICE ASSUMPTIONS'!$F32)*'DEVICE ASSUMPTIONS'!$G32</f>
        <v>0</v>
      </c>
      <c r="AS49" s="491">
        <f ca="1">('SUBSCRIBER BASE'!AT32*'DEVICE ASSUMPTIONS'!$F32)*'DEVICE ASSUMPTIONS'!$G32</f>
        <v>0</v>
      </c>
      <c r="AT49" s="491">
        <f ca="1">('SUBSCRIBER BASE'!AU32*'DEVICE ASSUMPTIONS'!$F32)*'DEVICE ASSUMPTIONS'!$G32</f>
        <v>0</v>
      </c>
      <c r="AU49" s="491">
        <f ca="1">('SUBSCRIBER BASE'!AV32*'DEVICE ASSUMPTIONS'!$F32)*'DEVICE ASSUMPTIONS'!$G32</f>
        <v>0</v>
      </c>
      <c r="AV49" s="491">
        <f ca="1">('SUBSCRIBER BASE'!AW32*'DEVICE ASSUMPTIONS'!$F32)*'DEVICE ASSUMPTIONS'!$G32</f>
        <v>0</v>
      </c>
      <c r="AW49" s="491">
        <f ca="1">('SUBSCRIBER BASE'!AX32*'DEVICE ASSUMPTIONS'!$F32)*'DEVICE ASSUMPTIONS'!$G32</f>
        <v>0</v>
      </c>
      <c r="AX49" s="491">
        <f ca="1">('SUBSCRIBER BASE'!AY32*'DEVICE ASSUMPTIONS'!$F32)*'DEVICE ASSUMPTIONS'!$G32</f>
        <v>0</v>
      </c>
      <c r="AY49" s="491">
        <f ca="1">('SUBSCRIBER BASE'!AZ32*'DEVICE ASSUMPTIONS'!$F32)*'DEVICE ASSUMPTIONS'!$G32</f>
        <v>0</v>
      </c>
      <c r="AZ49" s="491">
        <f ca="1">('SUBSCRIBER BASE'!BA32*'DEVICE ASSUMPTIONS'!$F32)*'DEVICE ASSUMPTIONS'!$G32</f>
        <v>0</v>
      </c>
      <c r="BA49" s="491">
        <f ca="1">('SUBSCRIBER BASE'!BB32*'DEVICE ASSUMPTIONS'!$F32)*'DEVICE ASSUMPTIONS'!$G32</f>
        <v>0</v>
      </c>
      <c r="BB49" s="491">
        <f ca="1">('SUBSCRIBER BASE'!BC32*'DEVICE ASSUMPTIONS'!$F32)*'DEVICE ASSUMPTIONS'!$G32</f>
        <v>0</v>
      </c>
      <c r="BC49" s="491">
        <f ca="1">('SUBSCRIBER BASE'!BD32*'DEVICE ASSUMPTIONS'!$F32)*'DEVICE ASSUMPTIONS'!$G32</f>
        <v>0</v>
      </c>
      <c r="BD49" s="491">
        <f ca="1">('SUBSCRIBER BASE'!BE32*'DEVICE ASSUMPTIONS'!$F32)*'DEVICE ASSUMPTIONS'!$G32</f>
        <v>0</v>
      </c>
      <c r="BE49" s="491">
        <f ca="1">('SUBSCRIBER BASE'!BF32*'DEVICE ASSUMPTIONS'!$F32)*'DEVICE ASSUMPTIONS'!$G32</f>
        <v>0</v>
      </c>
      <c r="BF49" s="491">
        <f ca="1">('SUBSCRIBER BASE'!BG32*'DEVICE ASSUMPTIONS'!$F32)*'DEVICE ASSUMPTIONS'!$G32</f>
        <v>0</v>
      </c>
      <c r="BG49" s="491">
        <f ca="1">('SUBSCRIBER BASE'!BH32*'DEVICE ASSUMPTIONS'!$F32)*'DEVICE ASSUMPTIONS'!$G32</f>
        <v>0</v>
      </c>
      <c r="BH49" s="491">
        <f ca="1">('SUBSCRIBER BASE'!BI32*'DEVICE ASSUMPTIONS'!$F32)*'DEVICE ASSUMPTIONS'!$G32</f>
        <v>0</v>
      </c>
      <c r="BI49" s="491">
        <f ca="1">('SUBSCRIBER BASE'!BJ32*'DEVICE ASSUMPTIONS'!$F32)*'DEVICE ASSUMPTIONS'!$G32</f>
        <v>0</v>
      </c>
      <c r="BJ49" s="491">
        <f ca="1">('SUBSCRIBER BASE'!BK32*'DEVICE ASSUMPTIONS'!$F32)*'DEVICE ASSUMPTIONS'!$G32</f>
        <v>0</v>
      </c>
      <c r="BK49" s="491">
        <f ca="1">('SUBSCRIBER BASE'!BL32*'DEVICE ASSUMPTIONS'!$F32)*'DEVICE ASSUMPTIONS'!$G32</f>
        <v>0</v>
      </c>
      <c r="BL49" s="491">
        <f ca="1">('SUBSCRIBER BASE'!BM32*'DEVICE ASSUMPTIONS'!$F32)*'DEVICE ASSUMPTIONS'!$G32</f>
        <v>0</v>
      </c>
      <c r="BM49" s="491">
        <f ca="1">('SUBSCRIBER BASE'!BN32*'DEVICE ASSUMPTIONS'!$F32)*'DEVICE ASSUMPTIONS'!$G32</f>
        <v>0</v>
      </c>
      <c r="BN49" s="491">
        <f ca="1">('SUBSCRIBER BASE'!BO32*'DEVICE ASSUMPTIONS'!$F32)*'DEVICE ASSUMPTIONS'!$G32</f>
        <v>0</v>
      </c>
      <c r="BO49" s="491">
        <f ca="1">('SUBSCRIBER BASE'!BP32*'DEVICE ASSUMPTIONS'!$F32)*'DEVICE ASSUMPTIONS'!$G32</f>
        <v>0</v>
      </c>
      <c r="BP49" s="491">
        <f ca="1">('SUBSCRIBER BASE'!BQ32*'DEVICE ASSUMPTIONS'!$F32)*'DEVICE ASSUMPTIONS'!$G32</f>
        <v>0</v>
      </c>
      <c r="BQ49" s="491">
        <f ca="1">('SUBSCRIBER BASE'!BR32*'DEVICE ASSUMPTIONS'!$F32)*'DEVICE ASSUMPTIONS'!$G32</f>
        <v>0</v>
      </c>
      <c r="BR49" s="491">
        <f ca="1">('SUBSCRIBER BASE'!BS32*'DEVICE ASSUMPTIONS'!$F32)*'DEVICE ASSUMPTIONS'!$G32</f>
        <v>0</v>
      </c>
    </row>
    <row r="50" spans="1:70" ht="25" customHeight="1" outlineLevel="1">
      <c r="B50" s="168" t="str">
        <f t="shared" si="11"/>
        <v>1.2 GB</v>
      </c>
      <c r="C50" s="491">
        <f>('SUBSCRIBER BASE'!C33*'DEVICE ASSUMPTIONS'!$F33)*'DEVICE ASSUMPTIONS'!$G33</f>
        <v>0</v>
      </c>
      <c r="D50" s="491">
        <f>('SUBSCRIBER BASE'!D33*'DEVICE ASSUMPTIONS'!$F33)*'DEVICE ASSUMPTIONS'!$G33</f>
        <v>0</v>
      </c>
      <c r="E50" s="491">
        <f>('SUBSCRIBER BASE'!E33*'DEVICE ASSUMPTIONS'!$F33)*'DEVICE ASSUMPTIONS'!$G33</f>
        <v>0</v>
      </c>
      <c r="F50" s="491">
        <f>('SUBSCRIBER BASE'!F33*'DEVICE ASSUMPTIONS'!$F33)*'DEVICE ASSUMPTIONS'!$G33</f>
        <v>0</v>
      </c>
      <c r="G50" s="491">
        <f>('SUBSCRIBER BASE'!G33*'DEVICE ASSUMPTIONS'!$F33)*'DEVICE ASSUMPTIONS'!$G33</f>
        <v>0</v>
      </c>
      <c r="H50" s="491">
        <f>('SUBSCRIBER BASE'!H33*'DEVICE ASSUMPTIONS'!$F33)*'DEVICE ASSUMPTIONS'!$G33</f>
        <v>0</v>
      </c>
      <c r="I50" s="491">
        <f>('SUBSCRIBER BASE'!I33*'DEVICE ASSUMPTIONS'!$F33)*'DEVICE ASSUMPTIONS'!$G33</f>
        <v>0</v>
      </c>
      <c r="J50" s="491">
        <f>('SUBSCRIBER BASE'!J33*'DEVICE ASSUMPTIONS'!$F33)*'DEVICE ASSUMPTIONS'!$G33</f>
        <v>0</v>
      </c>
      <c r="K50" s="491">
        <f ca="1">('SUBSCRIBER BASE'!L33*'DEVICE ASSUMPTIONS'!$F33)*'DEVICE ASSUMPTIONS'!$G33</f>
        <v>0</v>
      </c>
      <c r="L50" s="491">
        <f ca="1">('SUBSCRIBER BASE'!M33*'DEVICE ASSUMPTIONS'!$F33)*'DEVICE ASSUMPTIONS'!$G33</f>
        <v>0</v>
      </c>
      <c r="M50" s="491">
        <f ca="1">('SUBSCRIBER BASE'!N33*'DEVICE ASSUMPTIONS'!$F33)*'DEVICE ASSUMPTIONS'!$G33</f>
        <v>0</v>
      </c>
      <c r="N50" s="491">
        <f ca="1">('SUBSCRIBER BASE'!O33*'DEVICE ASSUMPTIONS'!$F33)*'DEVICE ASSUMPTIONS'!$G33</f>
        <v>0</v>
      </c>
      <c r="O50" s="491">
        <f ca="1">('SUBSCRIBER BASE'!P33*'DEVICE ASSUMPTIONS'!$F33)*'DEVICE ASSUMPTIONS'!$G33</f>
        <v>0</v>
      </c>
      <c r="P50" s="491">
        <f ca="1">('SUBSCRIBER BASE'!Q33*'DEVICE ASSUMPTIONS'!$F33)*'DEVICE ASSUMPTIONS'!$G33</f>
        <v>0</v>
      </c>
      <c r="Q50" s="491">
        <f ca="1">('SUBSCRIBER BASE'!R33*'DEVICE ASSUMPTIONS'!$F33)*'DEVICE ASSUMPTIONS'!$G33</f>
        <v>0</v>
      </c>
      <c r="R50" s="491">
        <f ca="1">('SUBSCRIBER BASE'!S33*'DEVICE ASSUMPTIONS'!$F33)*'DEVICE ASSUMPTIONS'!$G33</f>
        <v>0</v>
      </c>
      <c r="S50" s="491">
        <f ca="1">('SUBSCRIBER BASE'!T33*'DEVICE ASSUMPTIONS'!$F33)*'DEVICE ASSUMPTIONS'!$G33</f>
        <v>0</v>
      </c>
      <c r="T50" s="491">
        <f ca="1">('SUBSCRIBER BASE'!U33*'DEVICE ASSUMPTIONS'!$F33)*'DEVICE ASSUMPTIONS'!$G33</f>
        <v>0</v>
      </c>
      <c r="U50" s="491">
        <f ca="1">('SUBSCRIBER BASE'!V33*'DEVICE ASSUMPTIONS'!$F33)*'DEVICE ASSUMPTIONS'!$G33</f>
        <v>0</v>
      </c>
      <c r="V50" s="491">
        <f ca="1">('SUBSCRIBER BASE'!W33*'DEVICE ASSUMPTIONS'!$F33)*'DEVICE ASSUMPTIONS'!$G33</f>
        <v>0</v>
      </c>
      <c r="W50" s="491">
        <f ca="1">('SUBSCRIBER BASE'!X33*'DEVICE ASSUMPTIONS'!$F33)*'DEVICE ASSUMPTIONS'!$G33</f>
        <v>0</v>
      </c>
      <c r="X50" s="491">
        <f ca="1">('SUBSCRIBER BASE'!Y33*'DEVICE ASSUMPTIONS'!$F33)*'DEVICE ASSUMPTIONS'!$G33</f>
        <v>0</v>
      </c>
      <c r="Y50" s="491">
        <f ca="1">('SUBSCRIBER BASE'!Z33*'DEVICE ASSUMPTIONS'!$F33)*'DEVICE ASSUMPTIONS'!$G33</f>
        <v>0</v>
      </c>
      <c r="Z50" s="491">
        <f ca="1">('SUBSCRIBER BASE'!AA33*'DEVICE ASSUMPTIONS'!$F33)*'DEVICE ASSUMPTIONS'!$G33</f>
        <v>0</v>
      </c>
      <c r="AA50" s="491">
        <f ca="1">('SUBSCRIBER BASE'!AB33*'DEVICE ASSUMPTIONS'!$F33)*'DEVICE ASSUMPTIONS'!$G33</f>
        <v>0</v>
      </c>
      <c r="AB50" s="491">
        <f ca="1">('SUBSCRIBER BASE'!AC33*'DEVICE ASSUMPTIONS'!$F33)*'DEVICE ASSUMPTIONS'!$G33</f>
        <v>0</v>
      </c>
      <c r="AC50" s="491">
        <f ca="1">('SUBSCRIBER BASE'!AD33*'DEVICE ASSUMPTIONS'!$F33)*'DEVICE ASSUMPTIONS'!$G33</f>
        <v>0</v>
      </c>
      <c r="AD50" s="491">
        <f ca="1">('SUBSCRIBER BASE'!AE33*'DEVICE ASSUMPTIONS'!$F33)*'DEVICE ASSUMPTIONS'!$G33</f>
        <v>0</v>
      </c>
      <c r="AE50" s="491">
        <f ca="1">('SUBSCRIBER BASE'!AF33*'DEVICE ASSUMPTIONS'!$F33)*'DEVICE ASSUMPTIONS'!$G33</f>
        <v>0</v>
      </c>
      <c r="AF50" s="491">
        <f ca="1">('SUBSCRIBER BASE'!AG33*'DEVICE ASSUMPTIONS'!$F33)*'DEVICE ASSUMPTIONS'!$G33</f>
        <v>0</v>
      </c>
      <c r="AG50" s="491">
        <f ca="1">('SUBSCRIBER BASE'!AH33*'DEVICE ASSUMPTIONS'!$F33)*'DEVICE ASSUMPTIONS'!$G33</f>
        <v>0</v>
      </c>
      <c r="AH50" s="491">
        <f ca="1">('SUBSCRIBER BASE'!AI33*'DEVICE ASSUMPTIONS'!$F33)*'DEVICE ASSUMPTIONS'!$G33</f>
        <v>0</v>
      </c>
      <c r="AI50" s="491">
        <f ca="1">('SUBSCRIBER BASE'!AJ33*'DEVICE ASSUMPTIONS'!$F33)*'DEVICE ASSUMPTIONS'!$G33</f>
        <v>0</v>
      </c>
      <c r="AJ50" s="491">
        <f ca="1">('SUBSCRIBER BASE'!AK33*'DEVICE ASSUMPTIONS'!$F33)*'DEVICE ASSUMPTIONS'!$G33</f>
        <v>0</v>
      </c>
      <c r="AK50" s="491">
        <f ca="1">('SUBSCRIBER BASE'!AL33*'DEVICE ASSUMPTIONS'!$F33)*'DEVICE ASSUMPTIONS'!$G33</f>
        <v>0</v>
      </c>
      <c r="AL50" s="491">
        <f ca="1">('SUBSCRIBER BASE'!AM33*'DEVICE ASSUMPTIONS'!$F33)*'DEVICE ASSUMPTIONS'!$G33</f>
        <v>0</v>
      </c>
      <c r="AM50" s="491">
        <f ca="1">('SUBSCRIBER BASE'!AN33*'DEVICE ASSUMPTIONS'!$F33)*'DEVICE ASSUMPTIONS'!$G33</f>
        <v>0</v>
      </c>
      <c r="AN50" s="491">
        <f ca="1">('SUBSCRIBER BASE'!AO33*'DEVICE ASSUMPTIONS'!$F33)*'DEVICE ASSUMPTIONS'!$G33</f>
        <v>0</v>
      </c>
      <c r="AO50" s="491">
        <f ca="1">('SUBSCRIBER BASE'!AP33*'DEVICE ASSUMPTIONS'!$F33)*'DEVICE ASSUMPTIONS'!$G33</f>
        <v>0</v>
      </c>
      <c r="AP50" s="491">
        <f ca="1">('SUBSCRIBER BASE'!AQ33*'DEVICE ASSUMPTIONS'!$F33)*'DEVICE ASSUMPTIONS'!$G33</f>
        <v>0</v>
      </c>
      <c r="AQ50" s="491">
        <f ca="1">('SUBSCRIBER BASE'!AR33*'DEVICE ASSUMPTIONS'!$F33)*'DEVICE ASSUMPTIONS'!$G33</f>
        <v>0</v>
      </c>
      <c r="AR50" s="491">
        <f ca="1">('SUBSCRIBER BASE'!AS33*'DEVICE ASSUMPTIONS'!$F33)*'DEVICE ASSUMPTIONS'!$G33</f>
        <v>0</v>
      </c>
      <c r="AS50" s="491">
        <f ca="1">('SUBSCRIBER BASE'!AT33*'DEVICE ASSUMPTIONS'!$F33)*'DEVICE ASSUMPTIONS'!$G33</f>
        <v>0</v>
      </c>
      <c r="AT50" s="491">
        <f ca="1">('SUBSCRIBER BASE'!AU33*'DEVICE ASSUMPTIONS'!$F33)*'DEVICE ASSUMPTIONS'!$G33</f>
        <v>0</v>
      </c>
      <c r="AU50" s="491">
        <f ca="1">('SUBSCRIBER BASE'!AV33*'DEVICE ASSUMPTIONS'!$F33)*'DEVICE ASSUMPTIONS'!$G33</f>
        <v>0</v>
      </c>
      <c r="AV50" s="491">
        <f ca="1">('SUBSCRIBER BASE'!AW33*'DEVICE ASSUMPTIONS'!$F33)*'DEVICE ASSUMPTIONS'!$G33</f>
        <v>0</v>
      </c>
      <c r="AW50" s="491">
        <f ca="1">('SUBSCRIBER BASE'!AX33*'DEVICE ASSUMPTIONS'!$F33)*'DEVICE ASSUMPTIONS'!$G33</f>
        <v>0</v>
      </c>
      <c r="AX50" s="491">
        <f ca="1">('SUBSCRIBER BASE'!AY33*'DEVICE ASSUMPTIONS'!$F33)*'DEVICE ASSUMPTIONS'!$G33</f>
        <v>0</v>
      </c>
      <c r="AY50" s="491">
        <f ca="1">('SUBSCRIBER BASE'!AZ33*'DEVICE ASSUMPTIONS'!$F33)*'DEVICE ASSUMPTIONS'!$G33</f>
        <v>0</v>
      </c>
      <c r="AZ50" s="491">
        <f ca="1">('SUBSCRIBER BASE'!BA33*'DEVICE ASSUMPTIONS'!$F33)*'DEVICE ASSUMPTIONS'!$G33</f>
        <v>0</v>
      </c>
      <c r="BA50" s="491">
        <f ca="1">('SUBSCRIBER BASE'!BB33*'DEVICE ASSUMPTIONS'!$F33)*'DEVICE ASSUMPTIONS'!$G33</f>
        <v>0</v>
      </c>
      <c r="BB50" s="491">
        <f ca="1">('SUBSCRIBER BASE'!BC33*'DEVICE ASSUMPTIONS'!$F33)*'DEVICE ASSUMPTIONS'!$G33</f>
        <v>0</v>
      </c>
      <c r="BC50" s="491">
        <f ca="1">('SUBSCRIBER BASE'!BD33*'DEVICE ASSUMPTIONS'!$F33)*'DEVICE ASSUMPTIONS'!$G33</f>
        <v>0</v>
      </c>
      <c r="BD50" s="491">
        <f ca="1">('SUBSCRIBER BASE'!BE33*'DEVICE ASSUMPTIONS'!$F33)*'DEVICE ASSUMPTIONS'!$G33</f>
        <v>0</v>
      </c>
      <c r="BE50" s="491">
        <f ca="1">('SUBSCRIBER BASE'!BF33*'DEVICE ASSUMPTIONS'!$F33)*'DEVICE ASSUMPTIONS'!$G33</f>
        <v>0</v>
      </c>
      <c r="BF50" s="491">
        <f ca="1">('SUBSCRIBER BASE'!BG33*'DEVICE ASSUMPTIONS'!$F33)*'DEVICE ASSUMPTIONS'!$G33</f>
        <v>0</v>
      </c>
      <c r="BG50" s="491">
        <f ca="1">('SUBSCRIBER BASE'!BH33*'DEVICE ASSUMPTIONS'!$F33)*'DEVICE ASSUMPTIONS'!$G33</f>
        <v>0</v>
      </c>
      <c r="BH50" s="491">
        <f ca="1">('SUBSCRIBER BASE'!BI33*'DEVICE ASSUMPTIONS'!$F33)*'DEVICE ASSUMPTIONS'!$G33</f>
        <v>0</v>
      </c>
      <c r="BI50" s="491">
        <f ca="1">('SUBSCRIBER BASE'!BJ33*'DEVICE ASSUMPTIONS'!$F33)*'DEVICE ASSUMPTIONS'!$G33</f>
        <v>0</v>
      </c>
      <c r="BJ50" s="491">
        <f ca="1">('SUBSCRIBER BASE'!BK33*'DEVICE ASSUMPTIONS'!$F33)*'DEVICE ASSUMPTIONS'!$G33</f>
        <v>0</v>
      </c>
      <c r="BK50" s="491">
        <f ca="1">('SUBSCRIBER BASE'!BL33*'DEVICE ASSUMPTIONS'!$F33)*'DEVICE ASSUMPTIONS'!$G33</f>
        <v>0</v>
      </c>
      <c r="BL50" s="491">
        <f ca="1">('SUBSCRIBER BASE'!BM33*'DEVICE ASSUMPTIONS'!$F33)*'DEVICE ASSUMPTIONS'!$G33</f>
        <v>0</v>
      </c>
      <c r="BM50" s="491">
        <f ca="1">('SUBSCRIBER BASE'!BN33*'DEVICE ASSUMPTIONS'!$F33)*'DEVICE ASSUMPTIONS'!$G33</f>
        <v>0</v>
      </c>
      <c r="BN50" s="491">
        <f ca="1">('SUBSCRIBER BASE'!BO33*'DEVICE ASSUMPTIONS'!$F33)*'DEVICE ASSUMPTIONS'!$G33</f>
        <v>0</v>
      </c>
      <c r="BO50" s="491">
        <f ca="1">('SUBSCRIBER BASE'!BP33*'DEVICE ASSUMPTIONS'!$F33)*'DEVICE ASSUMPTIONS'!$G33</f>
        <v>0</v>
      </c>
      <c r="BP50" s="491">
        <f ca="1">('SUBSCRIBER BASE'!BQ33*'DEVICE ASSUMPTIONS'!$F33)*'DEVICE ASSUMPTIONS'!$G33</f>
        <v>0</v>
      </c>
      <c r="BQ50" s="491">
        <f ca="1">('SUBSCRIBER BASE'!BR33*'DEVICE ASSUMPTIONS'!$F33)*'DEVICE ASSUMPTIONS'!$G33</f>
        <v>0</v>
      </c>
      <c r="BR50" s="491">
        <f ca="1">('SUBSCRIBER BASE'!BS33*'DEVICE ASSUMPTIONS'!$F33)*'DEVICE ASSUMPTIONS'!$G33</f>
        <v>0</v>
      </c>
    </row>
    <row r="51" spans="1:70" ht="25" customHeight="1" outlineLevel="1">
      <c r="B51" s="168" t="str">
        <f t="shared" ref="B51" si="12">B40</f>
        <v>2.5 GB</v>
      </c>
      <c r="C51" s="491">
        <f>('SUBSCRIBER BASE'!C34*'DEVICE ASSUMPTIONS'!$F34)*'DEVICE ASSUMPTIONS'!$G34</f>
        <v>0</v>
      </c>
      <c r="D51" s="491">
        <f>('SUBSCRIBER BASE'!D34*'DEVICE ASSUMPTIONS'!$F34)*'DEVICE ASSUMPTIONS'!$G34</f>
        <v>0</v>
      </c>
      <c r="E51" s="491">
        <f>('SUBSCRIBER BASE'!E34*'DEVICE ASSUMPTIONS'!$F34)*'DEVICE ASSUMPTIONS'!$G34</f>
        <v>0</v>
      </c>
      <c r="F51" s="491">
        <f>('SUBSCRIBER BASE'!F34*'DEVICE ASSUMPTIONS'!$F34)*'DEVICE ASSUMPTIONS'!$G34</f>
        <v>0</v>
      </c>
      <c r="G51" s="491">
        <f>('SUBSCRIBER BASE'!G34*'DEVICE ASSUMPTIONS'!$F34)*'DEVICE ASSUMPTIONS'!$G34</f>
        <v>0</v>
      </c>
      <c r="H51" s="491">
        <f>('SUBSCRIBER BASE'!H34*'DEVICE ASSUMPTIONS'!$F34)*'DEVICE ASSUMPTIONS'!$G34</f>
        <v>0</v>
      </c>
      <c r="I51" s="491">
        <f>('SUBSCRIBER BASE'!I34*'DEVICE ASSUMPTIONS'!$F34)*'DEVICE ASSUMPTIONS'!$G34</f>
        <v>0</v>
      </c>
      <c r="J51" s="491">
        <f>('SUBSCRIBER BASE'!J34*'DEVICE ASSUMPTIONS'!$F34)*'DEVICE ASSUMPTIONS'!$G34</f>
        <v>0</v>
      </c>
      <c r="K51" s="491">
        <f ca="1">('SUBSCRIBER BASE'!L34*'DEVICE ASSUMPTIONS'!$F34)*'DEVICE ASSUMPTIONS'!$G34</f>
        <v>0</v>
      </c>
      <c r="L51" s="491">
        <f ca="1">('SUBSCRIBER BASE'!M34*'DEVICE ASSUMPTIONS'!$F34)*'DEVICE ASSUMPTIONS'!$G34</f>
        <v>0</v>
      </c>
      <c r="M51" s="491">
        <f ca="1">('SUBSCRIBER BASE'!N34*'DEVICE ASSUMPTIONS'!$F34)*'DEVICE ASSUMPTIONS'!$G34</f>
        <v>0</v>
      </c>
      <c r="N51" s="491">
        <f ca="1">('SUBSCRIBER BASE'!O34*'DEVICE ASSUMPTIONS'!$F34)*'DEVICE ASSUMPTIONS'!$G34</f>
        <v>0</v>
      </c>
      <c r="O51" s="491">
        <f ca="1">('SUBSCRIBER BASE'!P34*'DEVICE ASSUMPTIONS'!$F34)*'DEVICE ASSUMPTIONS'!$G34</f>
        <v>0</v>
      </c>
      <c r="P51" s="491">
        <f ca="1">('SUBSCRIBER BASE'!Q34*'DEVICE ASSUMPTIONS'!$F34)*'DEVICE ASSUMPTIONS'!$G34</f>
        <v>0</v>
      </c>
      <c r="Q51" s="491">
        <f ca="1">('SUBSCRIBER BASE'!R34*'DEVICE ASSUMPTIONS'!$F34)*'DEVICE ASSUMPTIONS'!$G34</f>
        <v>0</v>
      </c>
      <c r="R51" s="491">
        <f ca="1">('SUBSCRIBER BASE'!S34*'DEVICE ASSUMPTIONS'!$F34)*'DEVICE ASSUMPTIONS'!$G34</f>
        <v>0</v>
      </c>
      <c r="S51" s="491">
        <f ca="1">('SUBSCRIBER BASE'!T34*'DEVICE ASSUMPTIONS'!$F34)*'DEVICE ASSUMPTIONS'!$G34</f>
        <v>0</v>
      </c>
      <c r="T51" s="491">
        <f ca="1">('SUBSCRIBER BASE'!U34*'DEVICE ASSUMPTIONS'!$F34)*'DEVICE ASSUMPTIONS'!$G34</f>
        <v>0</v>
      </c>
      <c r="U51" s="491">
        <f ca="1">('SUBSCRIBER BASE'!V34*'DEVICE ASSUMPTIONS'!$F34)*'DEVICE ASSUMPTIONS'!$G34</f>
        <v>0</v>
      </c>
      <c r="V51" s="491">
        <f ca="1">('SUBSCRIBER BASE'!W34*'DEVICE ASSUMPTIONS'!$F34)*'DEVICE ASSUMPTIONS'!$G34</f>
        <v>0</v>
      </c>
      <c r="W51" s="491">
        <f ca="1">('SUBSCRIBER BASE'!X34*'DEVICE ASSUMPTIONS'!$F34)*'DEVICE ASSUMPTIONS'!$G34</f>
        <v>0</v>
      </c>
      <c r="X51" s="491">
        <f ca="1">('SUBSCRIBER BASE'!Y34*'DEVICE ASSUMPTIONS'!$F34)*'DEVICE ASSUMPTIONS'!$G34</f>
        <v>0</v>
      </c>
      <c r="Y51" s="491">
        <f ca="1">('SUBSCRIBER BASE'!Z34*'DEVICE ASSUMPTIONS'!$F34)*'DEVICE ASSUMPTIONS'!$G34</f>
        <v>0</v>
      </c>
      <c r="Z51" s="491">
        <f ca="1">('SUBSCRIBER BASE'!AA34*'DEVICE ASSUMPTIONS'!$F34)*'DEVICE ASSUMPTIONS'!$G34</f>
        <v>0</v>
      </c>
      <c r="AA51" s="491">
        <f ca="1">('SUBSCRIBER BASE'!AB34*'DEVICE ASSUMPTIONS'!$F34)*'DEVICE ASSUMPTIONS'!$G34</f>
        <v>0</v>
      </c>
      <c r="AB51" s="491">
        <f ca="1">('SUBSCRIBER BASE'!AC34*'DEVICE ASSUMPTIONS'!$F34)*'DEVICE ASSUMPTIONS'!$G34</f>
        <v>0</v>
      </c>
      <c r="AC51" s="491">
        <f ca="1">('SUBSCRIBER BASE'!AD34*'DEVICE ASSUMPTIONS'!$F34)*'DEVICE ASSUMPTIONS'!$G34</f>
        <v>0</v>
      </c>
      <c r="AD51" s="491">
        <f ca="1">('SUBSCRIBER BASE'!AE34*'DEVICE ASSUMPTIONS'!$F34)*'DEVICE ASSUMPTIONS'!$G34</f>
        <v>0</v>
      </c>
      <c r="AE51" s="491">
        <f ca="1">('SUBSCRIBER BASE'!AF34*'DEVICE ASSUMPTIONS'!$F34)*'DEVICE ASSUMPTIONS'!$G34</f>
        <v>0</v>
      </c>
      <c r="AF51" s="491">
        <f ca="1">('SUBSCRIBER BASE'!AG34*'DEVICE ASSUMPTIONS'!$F34)*'DEVICE ASSUMPTIONS'!$G34</f>
        <v>0</v>
      </c>
      <c r="AG51" s="491">
        <f ca="1">('SUBSCRIBER BASE'!AH34*'DEVICE ASSUMPTIONS'!$F34)*'DEVICE ASSUMPTIONS'!$G34</f>
        <v>0</v>
      </c>
      <c r="AH51" s="491">
        <f ca="1">('SUBSCRIBER BASE'!AI34*'DEVICE ASSUMPTIONS'!$F34)*'DEVICE ASSUMPTIONS'!$G34</f>
        <v>0</v>
      </c>
      <c r="AI51" s="491">
        <f ca="1">('SUBSCRIBER BASE'!AJ34*'DEVICE ASSUMPTIONS'!$F34)*'DEVICE ASSUMPTIONS'!$G34</f>
        <v>0</v>
      </c>
      <c r="AJ51" s="491">
        <f ca="1">('SUBSCRIBER BASE'!AK34*'DEVICE ASSUMPTIONS'!$F34)*'DEVICE ASSUMPTIONS'!$G34</f>
        <v>0</v>
      </c>
      <c r="AK51" s="491">
        <f ca="1">('SUBSCRIBER BASE'!AL34*'DEVICE ASSUMPTIONS'!$F34)*'DEVICE ASSUMPTIONS'!$G34</f>
        <v>0</v>
      </c>
      <c r="AL51" s="491">
        <f ca="1">('SUBSCRIBER BASE'!AM34*'DEVICE ASSUMPTIONS'!$F34)*'DEVICE ASSUMPTIONS'!$G34</f>
        <v>0</v>
      </c>
      <c r="AM51" s="491">
        <f ca="1">('SUBSCRIBER BASE'!AN34*'DEVICE ASSUMPTIONS'!$F34)*'DEVICE ASSUMPTIONS'!$G34</f>
        <v>0</v>
      </c>
      <c r="AN51" s="491">
        <f ca="1">('SUBSCRIBER BASE'!AO34*'DEVICE ASSUMPTIONS'!$F34)*'DEVICE ASSUMPTIONS'!$G34</f>
        <v>0</v>
      </c>
      <c r="AO51" s="491">
        <f ca="1">('SUBSCRIBER BASE'!AP34*'DEVICE ASSUMPTIONS'!$F34)*'DEVICE ASSUMPTIONS'!$G34</f>
        <v>0</v>
      </c>
      <c r="AP51" s="491">
        <f ca="1">('SUBSCRIBER BASE'!AQ34*'DEVICE ASSUMPTIONS'!$F34)*'DEVICE ASSUMPTIONS'!$G34</f>
        <v>0</v>
      </c>
      <c r="AQ51" s="491">
        <f ca="1">('SUBSCRIBER BASE'!AR34*'DEVICE ASSUMPTIONS'!$F34)*'DEVICE ASSUMPTIONS'!$G34</f>
        <v>0</v>
      </c>
      <c r="AR51" s="491">
        <f ca="1">('SUBSCRIBER BASE'!AS34*'DEVICE ASSUMPTIONS'!$F34)*'DEVICE ASSUMPTIONS'!$G34</f>
        <v>0</v>
      </c>
      <c r="AS51" s="491">
        <f ca="1">('SUBSCRIBER BASE'!AT34*'DEVICE ASSUMPTIONS'!$F34)*'DEVICE ASSUMPTIONS'!$G34</f>
        <v>0</v>
      </c>
      <c r="AT51" s="491">
        <f ca="1">('SUBSCRIBER BASE'!AU34*'DEVICE ASSUMPTIONS'!$F34)*'DEVICE ASSUMPTIONS'!$G34</f>
        <v>0</v>
      </c>
      <c r="AU51" s="491">
        <f ca="1">('SUBSCRIBER BASE'!AV34*'DEVICE ASSUMPTIONS'!$F34)*'DEVICE ASSUMPTIONS'!$G34</f>
        <v>0</v>
      </c>
      <c r="AV51" s="491">
        <f ca="1">('SUBSCRIBER BASE'!AW34*'DEVICE ASSUMPTIONS'!$F34)*'DEVICE ASSUMPTIONS'!$G34</f>
        <v>0</v>
      </c>
      <c r="AW51" s="491">
        <f ca="1">('SUBSCRIBER BASE'!AX34*'DEVICE ASSUMPTIONS'!$F34)*'DEVICE ASSUMPTIONS'!$G34</f>
        <v>0</v>
      </c>
      <c r="AX51" s="491">
        <f ca="1">('SUBSCRIBER BASE'!AY34*'DEVICE ASSUMPTIONS'!$F34)*'DEVICE ASSUMPTIONS'!$G34</f>
        <v>0</v>
      </c>
      <c r="AY51" s="491">
        <f ca="1">('SUBSCRIBER BASE'!AZ34*'DEVICE ASSUMPTIONS'!$F34)*'DEVICE ASSUMPTIONS'!$G34</f>
        <v>0</v>
      </c>
      <c r="AZ51" s="491">
        <f ca="1">('SUBSCRIBER BASE'!BA34*'DEVICE ASSUMPTIONS'!$F34)*'DEVICE ASSUMPTIONS'!$G34</f>
        <v>0</v>
      </c>
      <c r="BA51" s="491">
        <f ca="1">('SUBSCRIBER BASE'!BB34*'DEVICE ASSUMPTIONS'!$F34)*'DEVICE ASSUMPTIONS'!$G34</f>
        <v>0</v>
      </c>
      <c r="BB51" s="491">
        <f ca="1">('SUBSCRIBER BASE'!BC34*'DEVICE ASSUMPTIONS'!$F34)*'DEVICE ASSUMPTIONS'!$G34</f>
        <v>0</v>
      </c>
      <c r="BC51" s="491">
        <f ca="1">('SUBSCRIBER BASE'!BD34*'DEVICE ASSUMPTIONS'!$F34)*'DEVICE ASSUMPTIONS'!$G34</f>
        <v>0</v>
      </c>
      <c r="BD51" s="491">
        <f ca="1">('SUBSCRIBER BASE'!BE34*'DEVICE ASSUMPTIONS'!$F34)*'DEVICE ASSUMPTIONS'!$G34</f>
        <v>0</v>
      </c>
      <c r="BE51" s="491">
        <f ca="1">('SUBSCRIBER BASE'!BF34*'DEVICE ASSUMPTIONS'!$F34)*'DEVICE ASSUMPTIONS'!$G34</f>
        <v>0</v>
      </c>
      <c r="BF51" s="491">
        <f ca="1">('SUBSCRIBER BASE'!BG34*'DEVICE ASSUMPTIONS'!$F34)*'DEVICE ASSUMPTIONS'!$G34</f>
        <v>0</v>
      </c>
      <c r="BG51" s="491">
        <f ca="1">('SUBSCRIBER BASE'!BH34*'DEVICE ASSUMPTIONS'!$F34)*'DEVICE ASSUMPTIONS'!$G34</f>
        <v>0</v>
      </c>
      <c r="BH51" s="491">
        <f ca="1">('SUBSCRIBER BASE'!BI34*'DEVICE ASSUMPTIONS'!$F34)*'DEVICE ASSUMPTIONS'!$G34</f>
        <v>0</v>
      </c>
      <c r="BI51" s="491">
        <f ca="1">('SUBSCRIBER BASE'!BJ34*'DEVICE ASSUMPTIONS'!$F34)*'DEVICE ASSUMPTIONS'!$G34</f>
        <v>0</v>
      </c>
      <c r="BJ51" s="491">
        <f ca="1">('SUBSCRIBER BASE'!BK34*'DEVICE ASSUMPTIONS'!$F34)*'DEVICE ASSUMPTIONS'!$G34</f>
        <v>0</v>
      </c>
      <c r="BK51" s="491">
        <f ca="1">('SUBSCRIBER BASE'!BL34*'DEVICE ASSUMPTIONS'!$F34)*'DEVICE ASSUMPTIONS'!$G34</f>
        <v>0</v>
      </c>
      <c r="BL51" s="491">
        <f ca="1">('SUBSCRIBER BASE'!BM34*'DEVICE ASSUMPTIONS'!$F34)*'DEVICE ASSUMPTIONS'!$G34</f>
        <v>0</v>
      </c>
      <c r="BM51" s="491">
        <f ca="1">('SUBSCRIBER BASE'!BN34*'DEVICE ASSUMPTIONS'!$F34)*'DEVICE ASSUMPTIONS'!$G34</f>
        <v>0</v>
      </c>
      <c r="BN51" s="491">
        <f ca="1">('SUBSCRIBER BASE'!BO34*'DEVICE ASSUMPTIONS'!$F34)*'DEVICE ASSUMPTIONS'!$G34</f>
        <v>0</v>
      </c>
      <c r="BO51" s="491">
        <f ca="1">('SUBSCRIBER BASE'!BP34*'DEVICE ASSUMPTIONS'!$F34)*'DEVICE ASSUMPTIONS'!$G34</f>
        <v>0</v>
      </c>
      <c r="BP51" s="491">
        <f ca="1">('SUBSCRIBER BASE'!BQ34*'DEVICE ASSUMPTIONS'!$F34)*'DEVICE ASSUMPTIONS'!$G34</f>
        <v>0</v>
      </c>
      <c r="BQ51" s="491">
        <f ca="1">('SUBSCRIBER BASE'!BR34*'DEVICE ASSUMPTIONS'!$F34)*'DEVICE ASSUMPTIONS'!$G34</f>
        <v>0</v>
      </c>
      <c r="BR51" s="491">
        <f ca="1">('SUBSCRIBER BASE'!BS34*'DEVICE ASSUMPTIONS'!$F34)*'DEVICE ASSUMPTIONS'!$G34</f>
        <v>0</v>
      </c>
    </row>
    <row r="52" spans="1:70" ht="25" customHeight="1">
      <c r="B52" s="173" t="s">
        <v>387</v>
      </c>
      <c r="C52" s="489">
        <f>SUM(C53:C62)</f>
        <v>0</v>
      </c>
      <c r="D52" s="489">
        <f t="shared" ref="D52" si="13">SUM(D53:D62)</f>
        <v>0</v>
      </c>
      <c r="E52" s="489">
        <f t="shared" ref="E52" si="14">SUM(E53:E62)</f>
        <v>0</v>
      </c>
      <c r="F52" s="489">
        <f t="shared" ref="F52" si="15">SUM(F53:F62)</f>
        <v>0</v>
      </c>
      <c r="G52" s="489">
        <f t="shared" ref="G52" si="16">SUM(G53:G62)</f>
        <v>0</v>
      </c>
      <c r="H52" s="489">
        <f t="shared" ref="H52" si="17">SUM(H53:H62)</f>
        <v>0</v>
      </c>
      <c r="I52" s="489">
        <f t="shared" ref="I52" si="18">SUM(I53:I62)</f>
        <v>0</v>
      </c>
      <c r="J52" s="489">
        <f t="shared" ref="J52" si="19">SUM(J53:J62)</f>
        <v>0</v>
      </c>
      <c r="K52" s="489">
        <f t="shared" ref="K52" ca="1" si="20">SUM(K53:K62)</f>
        <v>0</v>
      </c>
      <c r="L52" s="489">
        <f t="shared" ref="L52" ca="1" si="21">SUM(L53:L62)</f>
        <v>0</v>
      </c>
      <c r="M52" s="489">
        <f t="shared" ref="M52" ca="1" si="22">SUM(M53:M62)</f>
        <v>0</v>
      </c>
      <c r="N52" s="489">
        <f t="shared" ref="N52" ca="1" si="23">SUM(N53:N62)</f>
        <v>0</v>
      </c>
      <c r="O52" s="489">
        <f t="shared" ref="O52" ca="1" si="24">SUM(O53:O62)</f>
        <v>0</v>
      </c>
      <c r="P52" s="489">
        <f t="shared" ref="P52" ca="1" si="25">SUM(P53:P62)</f>
        <v>0</v>
      </c>
      <c r="Q52" s="489">
        <f t="shared" ref="Q52" ca="1" si="26">SUM(Q53:Q62)</f>
        <v>0</v>
      </c>
      <c r="R52" s="489">
        <f t="shared" ref="R52" ca="1" si="27">SUM(R53:R62)</f>
        <v>0</v>
      </c>
      <c r="S52" s="489">
        <f t="shared" ref="S52" ca="1" si="28">SUM(S53:S62)</f>
        <v>0</v>
      </c>
      <c r="T52" s="489">
        <f t="shared" ref="T52" ca="1" si="29">SUM(T53:T62)</f>
        <v>0</v>
      </c>
      <c r="U52" s="489">
        <f t="shared" ref="U52" ca="1" si="30">SUM(U53:U62)</f>
        <v>0</v>
      </c>
      <c r="V52" s="489">
        <f t="shared" ref="V52" ca="1" si="31">SUM(V53:V62)</f>
        <v>0</v>
      </c>
      <c r="W52" s="489">
        <f t="shared" ref="W52" ca="1" si="32">SUM(W53:W62)</f>
        <v>0</v>
      </c>
      <c r="X52" s="489">
        <f t="shared" ref="X52" ca="1" si="33">SUM(X53:X62)</f>
        <v>0</v>
      </c>
      <c r="Y52" s="489">
        <f t="shared" ref="Y52" ca="1" si="34">SUM(Y53:Y62)</f>
        <v>0</v>
      </c>
      <c r="Z52" s="489">
        <f t="shared" ref="Z52" ca="1" si="35">SUM(Z53:Z62)</f>
        <v>0</v>
      </c>
      <c r="AA52" s="489">
        <f t="shared" ref="AA52" ca="1" si="36">SUM(AA53:AA62)</f>
        <v>0</v>
      </c>
      <c r="AB52" s="489">
        <f t="shared" ref="AB52" ca="1" si="37">SUM(AB53:AB62)</f>
        <v>0</v>
      </c>
      <c r="AC52" s="489">
        <f t="shared" ref="AC52" ca="1" si="38">SUM(AC53:AC62)</f>
        <v>0</v>
      </c>
      <c r="AD52" s="489">
        <f t="shared" ref="AD52" ca="1" si="39">SUM(AD53:AD62)</f>
        <v>0</v>
      </c>
      <c r="AE52" s="489">
        <f t="shared" ref="AE52" ca="1" si="40">SUM(AE53:AE62)</f>
        <v>0</v>
      </c>
      <c r="AF52" s="489">
        <f t="shared" ref="AF52" ca="1" si="41">SUM(AF53:AF62)</f>
        <v>0</v>
      </c>
      <c r="AG52" s="489">
        <f t="shared" ref="AG52" ca="1" si="42">SUM(AG53:AG62)</f>
        <v>0</v>
      </c>
      <c r="AH52" s="489">
        <f t="shared" ref="AH52" ca="1" si="43">SUM(AH53:AH62)</f>
        <v>0</v>
      </c>
      <c r="AI52" s="489">
        <f t="shared" ref="AI52" ca="1" si="44">SUM(AI53:AI62)</f>
        <v>0</v>
      </c>
      <c r="AJ52" s="489">
        <f t="shared" ref="AJ52" ca="1" si="45">SUM(AJ53:AJ62)</f>
        <v>0</v>
      </c>
      <c r="AK52" s="489">
        <f t="shared" ref="AK52" ca="1" si="46">SUM(AK53:AK62)</f>
        <v>0</v>
      </c>
      <c r="AL52" s="489">
        <f t="shared" ref="AL52" ca="1" si="47">SUM(AL53:AL62)</f>
        <v>0</v>
      </c>
      <c r="AM52" s="489">
        <f t="shared" ref="AM52" ca="1" si="48">SUM(AM53:AM62)</f>
        <v>0</v>
      </c>
      <c r="AN52" s="489">
        <f t="shared" ref="AN52" ca="1" si="49">SUM(AN53:AN62)</f>
        <v>0</v>
      </c>
      <c r="AO52" s="489">
        <f t="shared" ref="AO52" ca="1" si="50">SUM(AO53:AO62)</f>
        <v>0</v>
      </c>
      <c r="AP52" s="489">
        <f t="shared" ref="AP52" ca="1" si="51">SUM(AP53:AP62)</f>
        <v>0</v>
      </c>
      <c r="AQ52" s="489">
        <f t="shared" ref="AQ52" ca="1" si="52">SUM(AQ53:AQ62)</f>
        <v>0</v>
      </c>
      <c r="AR52" s="489">
        <f t="shared" ref="AR52" ca="1" si="53">SUM(AR53:AR62)</f>
        <v>0</v>
      </c>
      <c r="AS52" s="489">
        <f t="shared" ref="AS52" ca="1" si="54">SUM(AS53:AS62)</f>
        <v>0</v>
      </c>
      <c r="AT52" s="489">
        <f t="shared" ref="AT52" ca="1" si="55">SUM(AT53:AT62)</f>
        <v>0</v>
      </c>
      <c r="AU52" s="489">
        <f t="shared" ref="AU52" ca="1" si="56">SUM(AU53:AU62)</f>
        <v>0</v>
      </c>
      <c r="AV52" s="489">
        <f t="shared" ref="AV52" ca="1" si="57">SUM(AV53:AV62)</f>
        <v>0</v>
      </c>
      <c r="AW52" s="489">
        <f t="shared" ref="AW52" ca="1" si="58">SUM(AW53:AW62)</f>
        <v>0</v>
      </c>
      <c r="AX52" s="489">
        <f t="shared" ref="AX52" ca="1" si="59">SUM(AX53:AX62)</f>
        <v>0</v>
      </c>
      <c r="AY52" s="489">
        <f t="shared" ref="AY52" ca="1" si="60">SUM(AY53:AY62)</f>
        <v>0</v>
      </c>
      <c r="AZ52" s="489">
        <f t="shared" ref="AZ52" ca="1" si="61">SUM(AZ53:AZ62)</f>
        <v>0</v>
      </c>
      <c r="BA52" s="489">
        <f t="shared" ref="BA52" ca="1" si="62">SUM(BA53:BA62)</f>
        <v>0</v>
      </c>
      <c r="BB52" s="489">
        <f t="shared" ref="BB52" ca="1" si="63">SUM(BB53:BB62)</f>
        <v>0</v>
      </c>
      <c r="BC52" s="489">
        <f t="shared" ref="BC52" ca="1" si="64">SUM(BC53:BC62)</f>
        <v>0</v>
      </c>
      <c r="BD52" s="489">
        <f t="shared" ref="BD52" ca="1" si="65">SUM(BD53:BD62)</f>
        <v>0</v>
      </c>
      <c r="BE52" s="489">
        <f t="shared" ref="BE52" ca="1" si="66">SUM(BE53:BE62)</f>
        <v>0</v>
      </c>
      <c r="BF52" s="489">
        <f t="shared" ref="BF52" ca="1" si="67">SUM(BF53:BF62)</f>
        <v>0</v>
      </c>
      <c r="BG52" s="489">
        <f t="shared" ref="BG52" ca="1" si="68">SUM(BG53:BG62)</f>
        <v>0</v>
      </c>
      <c r="BH52" s="489">
        <f t="shared" ref="BH52" ca="1" si="69">SUM(BH53:BH62)</f>
        <v>0</v>
      </c>
      <c r="BI52" s="489">
        <f t="shared" ref="BI52" ca="1" si="70">SUM(BI53:BI62)</f>
        <v>0</v>
      </c>
      <c r="BJ52" s="489">
        <f t="shared" ref="BJ52" ca="1" si="71">SUM(BJ53:BJ62)</f>
        <v>0</v>
      </c>
      <c r="BK52" s="489">
        <f t="shared" ref="BK52" ca="1" si="72">SUM(BK53:BK62)</f>
        <v>0</v>
      </c>
      <c r="BL52" s="489">
        <f t="shared" ref="BL52" ca="1" si="73">SUM(BL53:BL62)</f>
        <v>0</v>
      </c>
      <c r="BM52" s="489">
        <f t="shared" ref="BM52" ca="1" si="74">SUM(BM53:BM62)</f>
        <v>0</v>
      </c>
      <c r="BN52" s="489">
        <f t="shared" ref="BN52" ca="1" si="75">SUM(BN53:BN62)</f>
        <v>0</v>
      </c>
      <c r="BO52" s="489">
        <f t="shared" ref="BO52" ca="1" si="76">SUM(BO53:BO62)</f>
        <v>0</v>
      </c>
      <c r="BP52" s="489">
        <f t="shared" ref="BP52" ca="1" si="77">SUM(BP53:BP62)</f>
        <v>0</v>
      </c>
      <c r="BQ52" s="489">
        <f t="shared" ref="BQ52" ca="1" si="78">SUM(BQ53:BQ62)</f>
        <v>0</v>
      </c>
      <c r="BR52" s="489">
        <f ca="1">SUM(BR53:BR62)</f>
        <v>0</v>
      </c>
    </row>
    <row r="53" spans="1:70" ht="25" customHeight="1" outlineLevel="1">
      <c r="B53" s="168" t="str">
        <f>B75</f>
        <v>MVLP1</v>
      </c>
      <c r="C53" s="491">
        <f>('SUBSCRIBER BASE'!C80*(100%-'DEVICE ASSUMPTIONS'!$F25))*'DEVICE ASSUMPTIONS'!$H25</f>
        <v>0</v>
      </c>
      <c r="D53" s="491">
        <f>('SUBSCRIBER BASE'!D80*(100%-'DEVICE ASSUMPTIONS'!$F25))*'DEVICE ASSUMPTIONS'!$H25</f>
        <v>0</v>
      </c>
      <c r="E53" s="491">
        <f>('SUBSCRIBER BASE'!E80*(100%-'DEVICE ASSUMPTIONS'!$F25))*'DEVICE ASSUMPTIONS'!$H25</f>
        <v>0</v>
      </c>
      <c r="F53" s="491">
        <f>('SUBSCRIBER BASE'!F80*(100%-'DEVICE ASSUMPTIONS'!$F25))*'DEVICE ASSUMPTIONS'!$H25</f>
        <v>0</v>
      </c>
      <c r="G53" s="491">
        <f>('SUBSCRIBER BASE'!G80*(100%-'DEVICE ASSUMPTIONS'!$F25))*'DEVICE ASSUMPTIONS'!$H25</f>
        <v>0</v>
      </c>
      <c r="H53" s="491">
        <f>('SUBSCRIBER BASE'!H80*(100%-'DEVICE ASSUMPTIONS'!$F25))*'DEVICE ASSUMPTIONS'!$H25</f>
        <v>0</v>
      </c>
      <c r="I53" s="491">
        <f>('SUBSCRIBER BASE'!I80*(100%-'DEVICE ASSUMPTIONS'!$F25))*'DEVICE ASSUMPTIONS'!$H25</f>
        <v>0</v>
      </c>
      <c r="J53" s="491">
        <f>('SUBSCRIBER BASE'!J80*(100%-'DEVICE ASSUMPTIONS'!$F25))*'DEVICE ASSUMPTIONS'!$H25</f>
        <v>0</v>
      </c>
      <c r="K53" s="491">
        <f ca="1">('SUBSCRIBER BASE'!L80*(100%-'DEVICE ASSUMPTIONS'!$F25))*'DEVICE ASSUMPTIONS'!$H25</f>
        <v>0</v>
      </c>
      <c r="L53" s="491">
        <f ca="1">('SUBSCRIBER BASE'!M80*(100%-'DEVICE ASSUMPTIONS'!$F25))*'DEVICE ASSUMPTIONS'!$H25</f>
        <v>0</v>
      </c>
      <c r="M53" s="491">
        <f ca="1">('SUBSCRIBER BASE'!N80*(100%-'DEVICE ASSUMPTIONS'!$F25))*'DEVICE ASSUMPTIONS'!$H25</f>
        <v>0</v>
      </c>
      <c r="N53" s="491">
        <f ca="1">('SUBSCRIBER BASE'!O80*(100%-'DEVICE ASSUMPTIONS'!$F25))*'DEVICE ASSUMPTIONS'!$H25</f>
        <v>0</v>
      </c>
      <c r="O53" s="491">
        <f ca="1">('SUBSCRIBER BASE'!P80*(100%-'DEVICE ASSUMPTIONS'!$F25))*'DEVICE ASSUMPTIONS'!$H25</f>
        <v>0</v>
      </c>
      <c r="P53" s="491">
        <f ca="1">('SUBSCRIBER BASE'!Q80*(100%-'DEVICE ASSUMPTIONS'!$F25))*'DEVICE ASSUMPTIONS'!$H25</f>
        <v>0</v>
      </c>
      <c r="Q53" s="491">
        <f ca="1">('SUBSCRIBER BASE'!R80*(100%-'DEVICE ASSUMPTIONS'!$F25))*'DEVICE ASSUMPTIONS'!$H25</f>
        <v>0</v>
      </c>
      <c r="R53" s="491">
        <f ca="1">('SUBSCRIBER BASE'!S80*(100%-'DEVICE ASSUMPTIONS'!$F25))*'DEVICE ASSUMPTIONS'!$H25</f>
        <v>0</v>
      </c>
      <c r="S53" s="491">
        <f ca="1">('SUBSCRIBER BASE'!T80*(100%-'DEVICE ASSUMPTIONS'!$F25))*'DEVICE ASSUMPTIONS'!$H25</f>
        <v>0</v>
      </c>
      <c r="T53" s="491">
        <f ca="1">('SUBSCRIBER BASE'!U80*(100%-'DEVICE ASSUMPTIONS'!$F25))*'DEVICE ASSUMPTIONS'!$H25</f>
        <v>0</v>
      </c>
      <c r="U53" s="491">
        <f ca="1">('SUBSCRIBER BASE'!V80*(100%-'DEVICE ASSUMPTIONS'!$F25))*'DEVICE ASSUMPTIONS'!$H25</f>
        <v>0</v>
      </c>
      <c r="V53" s="491">
        <f ca="1">('SUBSCRIBER BASE'!W80*(100%-'DEVICE ASSUMPTIONS'!$F25))*'DEVICE ASSUMPTIONS'!$H25</f>
        <v>0</v>
      </c>
      <c r="W53" s="491">
        <f ca="1">('SUBSCRIBER BASE'!X80*(100%-'DEVICE ASSUMPTIONS'!$F25))*'DEVICE ASSUMPTIONS'!$H25</f>
        <v>0</v>
      </c>
      <c r="X53" s="491">
        <f ca="1">('SUBSCRIBER BASE'!Y80*(100%-'DEVICE ASSUMPTIONS'!$F25))*'DEVICE ASSUMPTIONS'!$H25</f>
        <v>0</v>
      </c>
      <c r="Y53" s="491">
        <f ca="1">('SUBSCRIBER BASE'!Z80*(100%-'DEVICE ASSUMPTIONS'!$F25))*'DEVICE ASSUMPTIONS'!$H25</f>
        <v>0</v>
      </c>
      <c r="Z53" s="491">
        <f ca="1">('SUBSCRIBER BASE'!AA80*(100%-'DEVICE ASSUMPTIONS'!$F25))*'DEVICE ASSUMPTIONS'!$H25</f>
        <v>0</v>
      </c>
      <c r="AA53" s="491">
        <f ca="1">('SUBSCRIBER BASE'!AB80*(100%-'DEVICE ASSUMPTIONS'!$F25))*'DEVICE ASSUMPTIONS'!$H25</f>
        <v>0</v>
      </c>
      <c r="AB53" s="491">
        <f ca="1">('SUBSCRIBER BASE'!AC80*(100%-'DEVICE ASSUMPTIONS'!$F25))*'DEVICE ASSUMPTIONS'!$H25</f>
        <v>0</v>
      </c>
      <c r="AC53" s="491">
        <f ca="1">('SUBSCRIBER BASE'!AD80*(100%-'DEVICE ASSUMPTIONS'!$F25))*'DEVICE ASSUMPTIONS'!$H25</f>
        <v>0</v>
      </c>
      <c r="AD53" s="491">
        <f ca="1">('SUBSCRIBER BASE'!AE80*(100%-'DEVICE ASSUMPTIONS'!$F25))*'DEVICE ASSUMPTIONS'!$H25</f>
        <v>0</v>
      </c>
      <c r="AE53" s="491">
        <f ca="1">('SUBSCRIBER BASE'!AF80*(100%-'DEVICE ASSUMPTIONS'!$F25))*'DEVICE ASSUMPTIONS'!$H25</f>
        <v>0</v>
      </c>
      <c r="AF53" s="491">
        <f ca="1">('SUBSCRIBER BASE'!AG80*(100%-'DEVICE ASSUMPTIONS'!$F25))*'DEVICE ASSUMPTIONS'!$H25</f>
        <v>0</v>
      </c>
      <c r="AG53" s="491">
        <f ca="1">('SUBSCRIBER BASE'!AH80*(100%-'DEVICE ASSUMPTIONS'!$F25))*'DEVICE ASSUMPTIONS'!$H25</f>
        <v>0</v>
      </c>
      <c r="AH53" s="491">
        <f ca="1">('SUBSCRIBER BASE'!AI80*(100%-'DEVICE ASSUMPTIONS'!$F25))*'DEVICE ASSUMPTIONS'!$H25</f>
        <v>0</v>
      </c>
      <c r="AI53" s="491">
        <f ca="1">('SUBSCRIBER BASE'!AJ80*(100%-'DEVICE ASSUMPTIONS'!$F25))*'DEVICE ASSUMPTIONS'!$H25</f>
        <v>0</v>
      </c>
      <c r="AJ53" s="491">
        <f ca="1">('SUBSCRIBER BASE'!AK80*(100%-'DEVICE ASSUMPTIONS'!$F25))*'DEVICE ASSUMPTIONS'!$H25</f>
        <v>0</v>
      </c>
      <c r="AK53" s="491">
        <f ca="1">('SUBSCRIBER BASE'!AL80*(100%-'DEVICE ASSUMPTIONS'!$F25))*'DEVICE ASSUMPTIONS'!$H25</f>
        <v>0</v>
      </c>
      <c r="AL53" s="491">
        <f ca="1">('SUBSCRIBER BASE'!AM80*(100%-'DEVICE ASSUMPTIONS'!$F25))*'DEVICE ASSUMPTIONS'!$H25</f>
        <v>0</v>
      </c>
      <c r="AM53" s="491">
        <f ca="1">('SUBSCRIBER BASE'!AN80*(100%-'DEVICE ASSUMPTIONS'!$F25))*'DEVICE ASSUMPTIONS'!$H25</f>
        <v>0</v>
      </c>
      <c r="AN53" s="491">
        <f ca="1">('SUBSCRIBER BASE'!AO80*(100%-'DEVICE ASSUMPTIONS'!$F25))*'DEVICE ASSUMPTIONS'!$H25</f>
        <v>0</v>
      </c>
      <c r="AO53" s="491">
        <f ca="1">('SUBSCRIBER BASE'!AP80*(100%-'DEVICE ASSUMPTIONS'!$F25))*'DEVICE ASSUMPTIONS'!$H25</f>
        <v>0</v>
      </c>
      <c r="AP53" s="491">
        <f ca="1">('SUBSCRIBER BASE'!AQ80*(100%-'DEVICE ASSUMPTIONS'!$F25))*'DEVICE ASSUMPTIONS'!$H25</f>
        <v>0</v>
      </c>
      <c r="AQ53" s="491">
        <f ca="1">('SUBSCRIBER BASE'!AR80*(100%-'DEVICE ASSUMPTIONS'!$F25))*'DEVICE ASSUMPTIONS'!$H25</f>
        <v>0</v>
      </c>
      <c r="AR53" s="491">
        <f ca="1">('SUBSCRIBER BASE'!AS80*(100%-'DEVICE ASSUMPTIONS'!$F25))*'DEVICE ASSUMPTIONS'!$H25</f>
        <v>0</v>
      </c>
      <c r="AS53" s="491">
        <f ca="1">('SUBSCRIBER BASE'!AT80*(100%-'DEVICE ASSUMPTIONS'!$F25))*'DEVICE ASSUMPTIONS'!$H25</f>
        <v>0</v>
      </c>
      <c r="AT53" s="491">
        <f ca="1">('SUBSCRIBER BASE'!AU80*(100%-'DEVICE ASSUMPTIONS'!$F25))*'DEVICE ASSUMPTIONS'!$H25</f>
        <v>0</v>
      </c>
      <c r="AU53" s="491">
        <f ca="1">('SUBSCRIBER BASE'!AV80*(100%-'DEVICE ASSUMPTIONS'!$F25))*'DEVICE ASSUMPTIONS'!$H25</f>
        <v>0</v>
      </c>
      <c r="AV53" s="491">
        <f ca="1">('SUBSCRIBER BASE'!AW80*(100%-'DEVICE ASSUMPTIONS'!$F25))*'DEVICE ASSUMPTIONS'!$H25</f>
        <v>0</v>
      </c>
      <c r="AW53" s="491">
        <f ca="1">('SUBSCRIBER BASE'!AX80*(100%-'DEVICE ASSUMPTIONS'!$F25))*'DEVICE ASSUMPTIONS'!$H25</f>
        <v>0</v>
      </c>
      <c r="AX53" s="491">
        <f ca="1">('SUBSCRIBER BASE'!AY80*(100%-'DEVICE ASSUMPTIONS'!$F25))*'DEVICE ASSUMPTIONS'!$H25</f>
        <v>0</v>
      </c>
      <c r="AY53" s="491">
        <f ca="1">('SUBSCRIBER BASE'!AZ80*(100%-'DEVICE ASSUMPTIONS'!$F25))*'DEVICE ASSUMPTIONS'!$H25</f>
        <v>0</v>
      </c>
      <c r="AZ53" s="491">
        <f ca="1">('SUBSCRIBER BASE'!BA80*(100%-'DEVICE ASSUMPTIONS'!$F25))*'DEVICE ASSUMPTIONS'!$H25</f>
        <v>0</v>
      </c>
      <c r="BA53" s="491">
        <f ca="1">('SUBSCRIBER BASE'!BB80*(100%-'DEVICE ASSUMPTIONS'!$F25))*'DEVICE ASSUMPTIONS'!$H25</f>
        <v>0</v>
      </c>
      <c r="BB53" s="491">
        <f ca="1">('SUBSCRIBER BASE'!BC80*(100%-'DEVICE ASSUMPTIONS'!$F25))*'DEVICE ASSUMPTIONS'!$H25</f>
        <v>0</v>
      </c>
      <c r="BC53" s="491">
        <f ca="1">('SUBSCRIBER BASE'!BD80*(100%-'DEVICE ASSUMPTIONS'!$F25))*'DEVICE ASSUMPTIONS'!$H25</f>
        <v>0</v>
      </c>
      <c r="BD53" s="491">
        <f ca="1">('SUBSCRIBER BASE'!BE80*(100%-'DEVICE ASSUMPTIONS'!$F25))*'DEVICE ASSUMPTIONS'!$H25</f>
        <v>0</v>
      </c>
      <c r="BE53" s="491">
        <f ca="1">('SUBSCRIBER BASE'!BF80*(100%-'DEVICE ASSUMPTIONS'!$F25))*'DEVICE ASSUMPTIONS'!$H25</f>
        <v>0</v>
      </c>
      <c r="BF53" s="491">
        <f ca="1">('SUBSCRIBER BASE'!BG80*(100%-'DEVICE ASSUMPTIONS'!$F25))*'DEVICE ASSUMPTIONS'!$H25</f>
        <v>0</v>
      </c>
      <c r="BG53" s="491">
        <f ca="1">('SUBSCRIBER BASE'!BH80*(100%-'DEVICE ASSUMPTIONS'!$F25))*'DEVICE ASSUMPTIONS'!$H25</f>
        <v>0</v>
      </c>
      <c r="BH53" s="491">
        <f ca="1">('SUBSCRIBER BASE'!BI80*(100%-'DEVICE ASSUMPTIONS'!$F25))*'DEVICE ASSUMPTIONS'!$H25</f>
        <v>0</v>
      </c>
      <c r="BI53" s="491">
        <f ca="1">('SUBSCRIBER BASE'!BJ80*(100%-'DEVICE ASSUMPTIONS'!$F25))*'DEVICE ASSUMPTIONS'!$H25</f>
        <v>0</v>
      </c>
      <c r="BJ53" s="491">
        <f ca="1">('SUBSCRIBER BASE'!BK80*(100%-'DEVICE ASSUMPTIONS'!$F25))*'DEVICE ASSUMPTIONS'!$H25</f>
        <v>0</v>
      </c>
      <c r="BK53" s="491">
        <f ca="1">('SUBSCRIBER BASE'!BL80*(100%-'DEVICE ASSUMPTIONS'!$F25))*'DEVICE ASSUMPTIONS'!$H25</f>
        <v>0</v>
      </c>
      <c r="BL53" s="491">
        <f ca="1">('SUBSCRIBER BASE'!BM80*(100%-'DEVICE ASSUMPTIONS'!$F25))*'DEVICE ASSUMPTIONS'!$H25</f>
        <v>0</v>
      </c>
      <c r="BM53" s="491">
        <f ca="1">('SUBSCRIBER BASE'!BN80*(100%-'DEVICE ASSUMPTIONS'!$F25))*'DEVICE ASSUMPTIONS'!$H25</f>
        <v>0</v>
      </c>
      <c r="BN53" s="491">
        <f ca="1">('SUBSCRIBER BASE'!BO80*(100%-'DEVICE ASSUMPTIONS'!$F25))*'DEVICE ASSUMPTIONS'!$H25</f>
        <v>0</v>
      </c>
      <c r="BO53" s="491">
        <f ca="1">('SUBSCRIBER BASE'!BP80*(100%-'DEVICE ASSUMPTIONS'!$F25))*'DEVICE ASSUMPTIONS'!$H25</f>
        <v>0</v>
      </c>
      <c r="BP53" s="491">
        <f ca="1">('SUBSCRIBER BASE'!BQ80*(100%-'DEVICE ASSUMPTIONS'!$F25))*'DEVICE ASSUMPTIONS'!$H25</f>
        <v>0</v>
      </c>
      <c r="BQ53" s="491">
        <f ca="1">('SUBSCRIBER BASE'!BR80*(100%-'DEVICE ASSUMPTIONS'!$F25))*'DEVICE ASSUMPTIONS'!$H25</f>
        <v>0</v>
      </c>
      <c r="BR53" s="491">
        <f ca="1">('SUBSCRIBER BASE'!BS80*(100%-'DEVICE ASSUMPTIONS'!$F25))*'DEVICE ASSUMPTIONS'!$H25</f>
        <v>0</v>
      </c>
    </row>
    <row r="54" spans="1:70" ht="25" customHeight="1" outlineLevel="1">
      <c r="B54" s="168" t="str">
        <f>B76</f>
        <v>MVLP2</v>
      </c>
      <c r="C54" s="491">
        <f>('SUBSCRIBER BASE'!C81*(100%-'DEVICE ASSUMPTIONS'!$F26))*'DEVICE ASSUMPTIONS'!$H26</f>
        <v>0</v>
      </c>
      <c r="D54" s="491">
        <f>('SUBSCRIBER BASE'!D81*(100%-'DEVICE ASSUMPTIONS'!$F26))*'DEVICE ASSUMPTIONS'!$H26</f>
        <v>0</v>
      </c>
      <c r="E54" s="491">
        <f>('SUBSCRIBER BASE'!E81*(100%-'DEVICE ASSUMPTIONS'!$F26))*'DEVICE ASSUMPTIONS'!$H26</f>
        <v>0</v>
      </c>
      <c r="F54" s="491">
        <f>('SUBSCRIBER BASE'!F81*(100%-'DEVICE ASSUMPTIONS'!$F26))*'DEVICE ASSUMPTIONS'!$H26</f>
        <v>0</v>
      </c>
      <c r="G54" s="491">
        <f>('SUBSCRIBER BASE'!G81*(100%-'DEVICE ASSUMPTIONS'!$F26))*'DEVICE ASSUMPTIONS'!$H26</f>
        <v>0</v>
      </c>
      <c r="H54" s="491">
        <f>('SUBSCRIBER BASE'!H81*(100%-'DEVICE ASSUMPTIONS'!$F26))*'DEVICE ASSUMPTIONS'!$H26</f>
        <v>0</v>
      </c>
      <c r="I54" s="491">
        <f>('SUBSCRIBER BASE'!I81*(100%-'DEVICE ASSUMPTIONS'!$F26))*'DEVICE ASSUMPTIONS'!$H26</f>
        <v>0</v>
      </c>
      <c r="J54" s="491">
        <f>('SUBSCRIBER BASE'!J81*(100%-'DEVICE ASSUMPTIONS'!$F26))*'DEVICE ASSUMPTIONS'!$H26</f>
        <v>0</v>
      </c>
      <c r="K54" s="491">
        <f ca="1">('SUBSCRIBER BASE'!L81*(100%-'DEVICE ASSUMPTIONS'!$F26))*'DEVICE ASSUMPTIONS'!$H26</f>
        <v>0</v>
      </c>
      <c r="L54" s="491">
        <f ca="1">('SUBSCRIBER BASE'!M81*(100%-'DEVICE ASSUMPTIONS'!$F26))*'DEVICE ASSUMPTIONS'!$H26</f>
        <v>0</v>
      </c>
      <c r="M54" s="491">
        <f ca="1">('SUBSCRIBER BASE'!N81*(100%-'DEVICE ASSUMPTIONS'!$F26))*'DEVICE ASSUMPTIONS'!$H26</f>
        <v>0</v>
      </c>
      <c r="N54" s="491">
        <f ca="1">('SUBSCRIBER BASE'!O81*(100%-'DEVICE ASSUMPTIONS'!$F26))*'DEVICE ASSUMPTIONS'!$H26</f>
        <v>0</v>
      </c>
      <c r="O54" s="491">
        <f ca="1">('SUBSCRIBER BASE'!P81*(100%-'DEVICE ASSUMPTIONS'!$F26))*'DEVICE ASSUMPTIONS'!$H26</f>
        <v>0</v>
      </c>
      <c r="P54" s="491">
        <f ca="1">('SUBSCRIBER BASE'!Q81*(100%-'DEVICE ASSUMPTIONS'!$F26))*'DEVICE ASSUMPTIONS'!$H26</f>
        <v>0</v>
      </c>
      <c r="Q54" s="491">
        <f ca="1">('SUBSCRIBER BASE'!R81*(100%-'DEVICE ASSUMPTIONS'!$F26))*'DEVICE ASSUMPTIONS'!$H26</f>
        <v>0</v>
      </c>
      <c r="R54" s="491">
        <f ca="1">('SUBSCRIBER BASE'!S81*(100%-'DEVICE ASSUMPTIONS'!$F26))*'DEVICE ASSUMPTIONS'!$H26</f>
        <v>0</v>
      </c>
      <c r="S54" s="491">
        <f ca="1">('SUBSCRIBER BASE'!T81*(100%-'DEVICE ASSUMPTIONS'!$F26))*'DEVICE ASSUMPTIONS'!$H26</f>
        <v>0</v>
      </c>
      <c r="T54" s="491">
        <f ca="1">('SUBSCRIBER BASE'!U81*(100%-'DEVICE ASSUMPTIONS'!$F26))*'DEVICE ASSUMPTIONS'!$H26</f>
        <v>0</v>
      </c>
      <c r="U54" s="491">
        <f ca="1">('SUBSCRIBER BASE'!V81*(100%-'DEVICE ASSUMPTIONS'!$F26))*'DEVICE ASSUMPTIONS'!$H26</f>
        <v>0</v>
      </c>
      <c r="V54" s="491">
        <f ca="1">('SUBSCRIBER BASE'!W81*(100%-'DEVICE ASSUMPTIONS'!$F26))*'DEVICE ASSUMPTIONS'!$H26</f>
        <v>0</v>
      </c>
      <c r="W54" s="491">
        <f ca="1">('SUBSCRIBER BASE'!X81*(100%-'DEVICE ASSUMPTIONS'!$F26))*'DEVICE ASSUMPTIONS'!$H26</f>
        <v>0</v>
      </c>
      <c r="X54" s="491">
        <f ca="1">('SUBSCRIBER BASE'!Y81*(100%-'DEVICE ASSUMPTIONS'!$F26))*'DEVICE ASSUMPTIONS'!$H26</f>
        <v>0</v>
      </c>
      <c r="Y54" s="491">
        <f ca="1">('SUBSCRIBER BASE'!Z81*(100%-'DEVICE ASSUMPTIONS'!$F26))*'DEVICE ASSUMPTIONS'!$H26</f>
        <v>0</v>
      </c>
      <c r="Z54" s="491">
        <f ca="1">('SUBSCRIBER BASE'!AA81*(100%-'DEVICE ASSUMPTIONS'!$F26))*'DEVICE ASSUMPTIONS'!$H26</f>
        <v>0</v>
      </c>
      <c r="AA54" s="491">
        <f ca="1">('SUBSCRIBER BASE'!AB81*(100%-'DEVICE ASSUMPTIONS'!$F26))*'DEVICE ASSUMPTIONS'!$H26</f>
        <v>0</v>
      </c>
      <c r="AB54" s="491">
        <f ca="1">('SUBSCRIBER BASE'!AC81*(100%-'DEVICE ASSUMPTIONS'!$F26))*'DEVICE ASSUMPTIONS'!$H26</f>
        <v>0</v>
      </c>
      <c r="AC54" s="491">
        <f ca="1">('SUBSCRIBER BASE'!AD81*(100%-'DEVICE ASSUMPTIONS'!$F26))*'DEVICE ASSUMPTIONS'!$H26</f>
        <v>0</v>
      </c>
      <c r="AD54" s="491">
        <f ca="1">('SUBSCRIBER BASE'!AE81*(100%-'DEVICE ASSUMPTIONS'!$F26))*'DEVICE ASSUMPTIONS'!$H26</f>
        <v>0</v>
      </c>
      <c r="AE54" s="491">
        <f ca="1">('SUBSCRIBER BASE'!AF81*(100%-'DEVICE ASSUMPTIONS'!$F26))*'DEVICE ASSUMPTIONS'!$H26</f>
        <v>0</v>
      </c>
      <c r="AF54" s="491">
        <f ca="1">('SUBSCRIBER BASE'!AG81*(100%-'DEVICE ASSUMPTIONS'!$F26))*'DEVICE ASSUMPTIONS'!$H26</f>
        <v>0</v>
      </c>
      <c r="AG54" s="491">
        <f ca="1">('SUBSCRIBER BASE'!AH81*(100%-'DEVICE ASSUMPTIONS'!$F26))*'DEVICE ASSUMPTIONS'!$H26</f>
        <v>0</v>
      </c>
      <c r="AH54" s="491">
        <f ca="1">('SUBSCRIBER BASE'!AI81*(100%-'DEVICE ASSUMPTIONS'!$F26))*'DEVICE ASSUMPTIONS'!$H26</f>
        <v>0</v>
      </c>
      <c r="AI54" s="491">
        <f ca="1">('SUBSCRIBER BASE'!AJ81*(100%-'DEVICE ASSUMPTIONS'!$F26))*'DEVICE ASSUMPTIONS'!$H26</f>
        <v>0</v>
      </c>
      <c r="AJ54" s="491">
        <f ca="1">('SUBSCRIBER BASE'!AK81*(100%-'DEVICE ASSUMPTIONS'!$F26))*'DEVICE ASSUMPTIONS'!$H26</f>
        <v>0</v>
      </c>
      <c r="AK54" s="491">
        <f ca="1">('SUBSCRIBER BASE'!AL81*(100%-'DEVICE ASSUMPTIONS'!$F26))*'DEVICE ASSUMPTIONS'!$H26</f>
        <v>0</v>
      </c>
      <c r="AL54" s="491">
        <f ca="1">('SUBSCRIBER BASE'!AM81*(100%-'DEVICE ASSUMPTIONS'!$F26))*'DEVICE ASSUMPTIONS'!$H26</f>
        <v>0</v>
      </c>
      <c r="AM54" s="491">
        <f ca="1">('SUBSCRIBER BASE'!AN81*(100%-'DEVICE ASSUMPTIONS'!$F26))*'DEVICE ASSUMPTIONS'!$H26</f>
        <v>0</v>
      </c>
      <c r="AN54" s="491">
        <f ca="1">('SUBSCRIBER BASE'!AO81*(100%-'DEVICE ASSUMPTIONS'!$F26))*'DEVICE ASSUMPTIONS'!$H26</f>
        <v>0</v>
      </c>
      <c r="AO54" s="491">
        <f ca="1">('SUBSCRIBER BASE'!AP81*(100%-'DEVICE ASSUMPTIONS'!$F26))*'DEVICE ASSUMPTIONS'!$H26</f>
        <v>0</v>
      </c>
      <c r="AP54" s="491">
        <f ca="1">('SUBSCRIBER BASE'!AQ81*(100%-'DEVICE ASSUMPTIONS'!$F26))*'DEVICE ASSUMPTIONS'!$H26</f>
        <v>0</v>
      </c>
      <c r="AQ54" s="491">
        <f ca="1">('SUBSCRIBER BASE'!AR81*(100%-'DEVICE ASSUMPTIONS'!$F26))*'DEVICE ASSUMPTIONS'!$H26</f>
        <v>0</v>
      </c>
      <c r="AR54" s="491">
        <f ca="1">('SUBSCRIBER BASE'!AS81*(100%-'DEVICE ASSUMPTIONS'!$F26))*'DEVICE ASSUMPTIONS'!$H26</f>
        <v>0</v>
      </c>
      <c r="AS54" s="491">
        <f ca="1">('SUBSCRIBER BASE'!AT81*(100%-'DEVICE ASSUMPTIONS'!$F26))*'DEVICE ASSUMPTIONS'!$H26</f>
        <v>0</v>
      </c>
      <c r="AT54" s="491">
        <f ca="1">('SUBSCRIBER BASE'!AU81*(100%-'DEVICE ASSUMPTIONS'!$F26))*'DEVICE ASSUMPTIONS'!$H26</f>
        <v>0</v>
      </c>
      <c r="AU54" s="491">
        <f ca="1">('SUBSCRIBER BASE'!AV81*(100%-'DEVICE ASSUMPTIONS'!$F26))*'DEVICE ASSUMPTIONS'!$H26</f>
        <v>0</v>
      </c>
      <c r="AV54" s="491">
        <f ca="1">('SUBSCRIBER BASE'!AW81*(100%-'DEVICE ASSUMPTIONS'!$F26))*'DEVICE ASSUMPTIONS'!$H26</f>
        <v>0</v>
      </c>
      <c r="AW54" s="491">
        <f ca="1">('SUBSCRIBER BASE'!AX81*(100%-'DEVICE ASSUMPTIONS'!$F26))*'DEVICE ASSUMPTIONS'!$H26</f>
        <v>0</v>
      </c>
      <c r="AX54" s="491">
        <f ca="1">('SUBSCRIBER BASE'!AY81*(100%-'DEVICE ASSUMPTIONS'!$F26))*'DEVICE ASSUMPTIONS'!$H26</f>
        <v>0</v>
      </c>
      <c r="AY54" s="491">
        <f ca="1">('SUBSCRIBER BASE'!AZ81*(100%-'DEVICE ASSUMPTIONS'!$F26))*'DEVICE ASSUMPTIONS'!$H26</f>
        <v>0</v>
      </c>
      <c r="AZ54" s="491">
        <f ca="1">('SUBSCRIBER BASE'!BA81*(100%-'DEVICE ASSUMPTIONS'!$F26))*'DEVICE ASSUMPTIONS'!$H26</f>
        <v>0</v>
      </c>
      <c r="BA54" s="491">
        <f ca="1">('SUBSCRIBER BASE'!BB81*(100%-'DEVICE ASSUMPTIONS'!$F26))*'DEVICE ASSUMPTIONS'!$H26</f>
        <v>0</v>
      </c>
      <c r="BB54" s="491">
        <f ca="1">('SUBSCRIBER BASE'!BC81*(100%-'DEVICE ASSUMPTIONS'!$F26))*'DEVICE ASSUMPTIONS'!$H26</f>
        <v>0</v>
      </c>
      <c r="BC54" s="491">
        <f ca="1">('SUBSCRIBER BASE'!BD81*(100%-'DEVICE ASSUMPTIONS'!$F26))*'DEVICE ASSUMPTIONS'!$H26</f>
        <v>0</v>
      </c>
      <c r="BD54" s="491">
        <f ca="1">('SUBSCRIBER BASE'!BE81*(100%-'DEVICE ASSUMPTIONS'!$F26))*'DEVICE ASSUMPTIONS'!$H26</f>
        <v>0</v>
      </c>
      <c r="BE54" s="491">
        <f ca="1">('SUBSCRIBER BASE'!BF81*(100%-'DEVICE ASSUMPTIONS'!$F26))*'DEVICE ASSUMPTIONS'!$H26</f>
        <v>0</v>
      </c>
      <c r="BF54" s="491">
        <f ca="1">('SUBSCRIBER BASE'!BG81*(100%-'DEVICE ASSUMPTIONS'!$F26))*'DEVICE ASSUMPTIONS'!$H26</f>
        <v>0</v>
      </c>
      <c r="BG54" s="491">
        <f ca="1">('SUBSCRIBER BASE'!BH81*(100%-'DEVICE ASSUMPTIONS'!$F26))*'DEVICE ASSUMPTIONS'!$H26</f>
        <v>0</v>
      </c>
      <c r="BH54" s="491">
        <f ca="1">('SUBSCRIBER BASE'!BI81*(100%-'DEVICE ASSUMPTIONS'!$F26))*'DEVICE ASSUMPTIONS'!$H26</f>
        <v>0</v>
      </c>
      <c r="BI54" s="491">
        <f ca="1">('SUBSCRIBER BASE'!BJ81*(100%-'DEVICE ASSUMPTIONS'!$F26))*'DEVICE ASSUMPTIONS'!$H26</f>
        <v>0</v>
      </c>
      <c r="BJ54" s="491">
        <f ca="1">('SUBSCRIBER BASE'!BK81*(100%-'DEVICE ASSUMPTIONS'!$F26))*'DEVICE ASSUMPTIONS'!$H26</f>
        <v>0</v>
      </c>
      <c r="BK54" s="491">
        <f ca="1">('SUBSCRIBER BASE'!BL81*(100%-'DEVICE ASSUMPTIONS'!$F26))*'DEVICE ASSUMPTIONS'!$H26</f>
        <v>0</v>
      </c>
      <c r="BL54" s="491">
        <f ca="1">('SUBSCRIBER BASE'!BM81*(100%-'DEVICE ASSUMPTIONS'!$F26))*'DEVICE ASSUMPTIONS'!$H26</f>
        <v>0</v>
      </c>
      <c r="BM54" s="491">
        <f ca="1">('SUBSCRIBER BASE'!BN81*(100%-'DEVICE ASSUMPTIONS'!$F26))*'DEVICE ASSUMPTIONS'!$H26</f>
        <v>0</v>
      </c>
      <c r="BN54" s="491">
        <f ca="1">('SUBSCRIBER BASE'!BO81*(100%-'DEVICE ASSUMPTIONS'!$F26))*'DEVICE ASSUMPTIONS'!$H26</f>
        <v>0</v>
      </c>
      <c r="BO54" s="491">
        <f ca="1">('SUBSCRIBER BASE'!BP81*(100%-'DEVICE ASSUMPTIONS'!$F26))*'DEVICE ASSUMPTIONS'!$H26</f>
        <v>0</v>
      </c>
      <c r="BP54" s="491">
        <f ca="1">('SUBSCRIBER BASE'!BQ81*(100%-'DEVICE ASSUMPTIONS'!$F26))*'DEVICE ASSUMPTIONS'!$H26</f>
        <v>0</v>
      </c>
      <c r="BQ54" s="491">
        <f ca="1">('SUBSCRIBER BASE'!BR81*(100%-'DEVICE ASSUMPTIONS'!$F26))*'DEVICE ASSUMPTIONS'!$H26</f>
        <v>0</v>
      </c>
      <c r="BR54" s="491">
        <f ca="1">('SUBSCRIBER BASE'!BS81*(100%-'DEVICE ASSUMPTIONS'!$F26))*'DEVICE ASSUMPTIONS'!$H26</f>
        <v>0</v>
      </c>
    </row>
    <row r="55" spans="1:70" ht="25" customHeight="1" outlineLevel="1">
      <c r="B55" s="168" t="str">
        <f>B77</f>
        <v>MVLP3</v>
      </c>
      <c r="C55" s="491">
        <f>('SUBSCRIBER BASE'!C82*(100%-'DEVICE ASSUMPTIONS'!$F27))*'DEVICE ASSUMPTIONS'!$H27</f>
        <v>0</v>
      </c>
      <c r="D55" s="491">
        <f>('SUBSCRIBER BASE'!D82*(100%-'DEVICE ASSUMPTIONS'!$F27))*'DEVICE ASSUMPTIONS'!$H27</f>
        <v>0</v>
      </c>
      <c r="E55" s="491">
        <f>('SUBSCRIBER BASE'!E82*(100%-'DEVICE ASSUMPTIONS'!$F27))*'DEVICE ASSUMPTIONS'!$H27</f>
        <v>0</v>
      </c>
      <c r="F55" s="491">
        <f>('SUBSCRIBER BASE'!F82*(100%-'DEVICE ASSUMPTIONS'!$F27))*'DEVICE ASSUMPTIONS'!$H27</f>
        <v>0</v>
      </c>
      <c r="G55" s="491">
        <f>('SUBSCRIBER BASE'!G82*(100%-'DEVICE ASSUMPTIONS'!$F27))*'DEVICE ASSUMPTIONS'!$H27</f>
        <v>0</v>
      </c>
      <c r="H55" s="491">
        <f>('SUBSCRIBER BASE'!H82*(100%-'DEVICE ASSUMPTIONS'!$F27))*'DEVICE ASSUMPTIONS'!$H27</f>
        <v>0</v>
      </c>
      <c r="I55" s="491">
        <f>('SUBSCRIBER BASE'!I82*(100%-'DEVICE ASSUMPTIONS'!$F27))*'DEVICE ASSUMPTIONS'!$H27</f>
        <v>0</v>
      </c>
      <c r="J55" s="491">
        <f>('SUBSCRIBER BASE'!J82*(100%-'DEVICE ASSUMPTIONS'!$F27))*'DEVICE ASSUMPTIONS'!$H27</f>
        <v>0</v>
      </c>
      <c r="K55" s="491">
        <f ca="1">('SUBSCRIBER BASE'!L82*(100%-'DEVICE ASSUMPTIONS'!$F27))*'DEVICE ASSUMPTIONS'!$H27</f>
        <v>0</v>
      </c>
      <c r="L55" s="491">
        <f ca="1">('SUBSCRIBER BASE'!M82*(100%-'DEVICE ASSUMPTIONS'!$F27))*'DEVICE ASSUMPTIONS'!$H27</f>
        <v>0</v>
      </c>
      <c r="M55" s="491">
        <f ca="1">('SUBSCRIBER BASE'!N82*(100%-'DEVICE ASSUMPTIONS'!$F27))*'DEVICE ASSUMPTIONS'!$H27</f>
        <v>0</v>
      </c>
      <c r="N55" s="491">
        <f ca="1">('SUBSCRIBER BASE'!O82*(100%-'DEVICE ASSUMPTIONS'!$F27))*'DEVICE ASSUMPTIONS'!$H27</f>
        <v>0</v>
      </c>
      <c r="O55" s="491">
        <f ca="1">('SUBSCRIBER BASE'!P82*(100%-'DEVICE ASSUMPTIONS'!$F27))*'DEVICE ASSUMPTIONS'!$H27</f>
        <v>0</v>
      </c>
      <c r="P55" s="491">
        <f ca="1">('SUBSCRIBER BASE'!Q82*(100%-'DEVICE ASSUMPTIONS'!$F27))*'DEVICE ASSUMPTIONS'!$H27</f>
        <v>0</v>
      </c>
      <c r="Q55" s="491">
        <f ca="1">('SUBSCRIBER BASE'!R82*(100%-'DEVICE ASSUMPTIONS'!$F27))*'DEVICE ASSUMPTIONS'!$H27</f>
        <v>0</v>
      </c>
      <c r="R55" s="491">
        <f ca="1">('SUBSCRIBER BASE'!S82*(100%-'DEVICE ASSUMPTIONS'!$F27))*'DEVICE ASSUMPTIONS'!$H27</f>
        <v>0</v>
      </c>
      <c r="S55" s="491">
        <f ca="1">('SUBSCRIBER BASE'!T82*(100%-'DEVICE ASSUMPTIONS'!$F27))*'DEVICE ASSUMPTIONS'!$H27</f>
        <v>0</v>
      </c>
      <c r="T55" s="491">
        <f ca="1">('SUBSCRIBER BASE'!U82*(100%-'DEVICE ASSUMPTIONS'!$F27))*'DEVICE ASSUMPTIONS'!$H27</f>
        <v>0</v>
      </c>
      <c r="U55" s="491">
        <f ca="1">('SUBSCRIBER BASE'!V82*(100%-'DEVICE ASSUMPTIONS'!$F27))*'DEVICE ASSUMPTIONS'!$H27</f>
        <v>0</v>
      </c>
      <c r="V55" s="491">
        <f ca="1">('SUBSCRIBER BASE'!W82*(100%-'DEVICE ASSUMPTIONS'!$F27))*'DEVICE ASSUMPTIONS'!$H27</f>
        <v>0</v>
      </c>
      <c r="W55" s="491">
        <f ca="1">('SUBSCRIBER BASE'!X82*(100%-'DEVICE ASSUMPTIONS'!$F27))*'DEVICE ASSUMPTIONS'!$H27</f>
        <v>0</v>
      </c>
      <c r="X55" s="491">
        <f ca="1">('SUBSCRIBER BASE'!Y82*(100%-'DEVICE ASSUMPTIONS'!$F27))*'DEVICE ASSUMPTIONS'!$H27</f>
        <v>0</v>
      </c>
      <c r="Y55" s="491">
        <f ca="1">('SUBSCRIBER BASE'!Z82*(100%-'DEVICE ASSUMPTIONS'!$F27))*'DEVICE ASSUMPTIONS'!$H27</f>
        <v>0</v>
      </c>
      <c r="Z55" s="491">
        <f ca="1">('SUBSCRIBER BASE'!AA82*(100%-'DEVICE ASSUMPTIONS'!$F27))*'DEVICE ASSUMPTIONS'!$H27</f>
        <v>0</v>
      </c>
      <c r="AA55" s="491">
        <f ca="1">('SUBSCRIBER BASE'!AB82*(100%-'DEVICE ASSUMPTIONS'!$F27))*'DEVICE ASSUMPTIONS'!$H27</f>
        <v>0</v>
      </c>
      <c r="AB55" s="491">
        <f ca="1">('SUBSCRIBER BASE'!AC82*(100%-'DEVICE ASSUMPTIONS'!$F27))*'DEVICE ASSUMPTIONS'!$H27</f>
        <v>0</v>
      </c>
      <c r="AC55" s="491">
        <f ca="1">('SUBSCRIBER BASE'!AD82*(100%-'DEVICE ASSUMPTIONS'!$F27))*'DEVICE ASSUMPTIONS'!$H27</f>
        <v>0</v>
      </c>
      <c r="AD55" s="491">
        <f ca="1">('SUBSCRIBER BASE'!AE82*(100%-'DEVICE ASSUMPTIONS'!$F27))*'DEVICE ASSUMPTIONS'!$H27</f>
        <v>0</v>
      </c>
      <c r="AE55" s="491">
        <f ca="1">('SUBSCRIBER BASE'!AF82*(100%-'DEVICE ASSUMPTIONS'!$F27))*'DEVICE ASSUMPTIONS'!$H27</f>
        <v>0</v>
      </c>
      <c r="AF55" s="491">
        <f ca="1">('SUBSCRIBER BASE'!AG82*(100%-'DEVICE ASSUMPTIONS'!$F27))*'DEVICE ASSUMPTIONS'!$H27</f>
        <v>0</v>
      </c>
      <c r="AG55" s="491">
        <f ca="1">('SUBSCRIBER BASE'!AH82*(100%-'DEVICE ASSUMPTIONS'!$F27))*'DEVICE ASSUMPTIONS'!$H27</f>
        <v>0</v>
      </c>
      <c r="AH55" s="491">
        <f ca="1">('SUBSCRIBER BASE'!AI82*(100%-'DEVICE ASSUMPTIONS'!$F27))*'DEVICE ASSUMPTIONS'!$H27</f>
        <v>0</v>
      </c>
      <c r="AI55" s="491">
        <f ca="1">('SUBSCRIBER BASE'!AJ82*(100%-'DEVICE ASSUMPTIONS'!$F27))*'DEVICE ASSUMPTIONS'!$H27</f>
        <v>0</v>
      </c>
      <c r="AJ55" s="491">
        <f ca="1">('SUBSCRIBER BASE'!AK82*(100%-'DEVICE ASSUMPTIONS'!$F27))*'DEVICE ASSUMPTIONS'!$H27</f>
        <v>0</v>
      </c>
      <c r="AK55" s="491">
        <f ca="1">('SUBSCRIBER BASE'!AL82*(100%-'DEVICE ASSUMPTIONS'!$F27))*'DEVICE ASSUMPTIONS'!$H27</f>
        <v>0</v>
      </c>
      <c r="AL55" s="491">
        <f ca="1">('SUBSCRIBER BASE'!AM82*(100%-'DEVICE ASSUMPTIONS'!$F27))*'DEVICE ASSUMPTIONS'!$H27</f>
        <v>0</v>
      </c>
      <c r="AM55" s="491">
        <f ca="1">('SUBSCRIBER BASE'!AN82*(100%-'DEVICE ASSUMPTIONS'!$F27))*'DEVICE ASSUMPTIONS'!$H27</f>
        <v>0</v>
      </c>
      <c r="AN55" s="491">
        <f ca="1">('SUBSCRIBER BASE'!AO82*(100%-'DEVICE ASSUMPTIONS'!$F27))*'DEVICE ASSUMPTIONS'!$H27</f>
        <v>0</v>
      </c>
      <c r="AO55" s="491">
        <f ca="1">('SUBSCRIBER BASE'!AP82*(100%-'DEVICE ASSUMPTIONS'!$F27))*'DEVICE ASSUMPTIONS'!$H27</f>
        <v>0</v>
      </c>
      <c r="AP55" s="491">
        <f ca="1">('SUBSCRIBER BASE'!AQ82*(100%-'DEVICE ASSUMPTIONS'!$F27))*'DEVICE ASSUMPTIONS'!$H27</f>
        <v>0</v>
      </c>
      <c r="AQ55" s="491">
        <f ca="1">('SUBSCRIBER BASE'!AR82*(100%-'DEVICE ASSUMPTIONS'!$F27))*'DEVICE ASSUMPTIONS'!$H27</f>
        <v>0</v>
      </c>
      <c r="AR55" s="491">
        <f ca="1">('SUBSCRIBER BASE'!AS82*(100%-'DEVICE ASSUMPTIONS'!$F27))*'DEVICE ASSUMPTIONS'!$H27</f>
        <v>0</v>
      </c>
      <c r="AS55" s="491">
        <f ca="1">('SUBSCRIBER BASE'!AT82*(100%-'DEVICE ASSUMPTIONS'!$F27))*'DEVICE ASSUMPTIONS'!$H27</f>
        <v>0</v>
      </c>
      <c r="AT55" s="491">
        <f ca="1">('SUBSCRIBER BASE'!AU82*(100%-'DEVICE ASSUMPTIONS'!$F27))*'DEVICE ASSUMPTIONS'!$H27</f>
        <v>0</v>
      </c>
      <c r="AU55" s="491">
        <f ca="1">('SUBSCRIBER BASE'!AV82*(100%-'DEVICE ASSUMPTIONS'!$F27))*'DEVICE ASSUMPTIONS'!$H27</f>
        <v>0</v>
      </c>
      <c r="AV55" s="491">
        <f ca="1">('SUBSCRIBER BASE'!AW82*(100%-'DEVICE ASSUMPTIONS'!$F27))*'DEVICE ASSUMPTIONS'!$H27</f>
        <v>0</v>
      </c>
      <c r="AW55" s="491">
        <f ca="1">('SUBSCRIBER BASE'!AX82*(100%-'DEVICE ASSUMPTIONS'!$F27))*'DEVICE ASSUMPTIONS'!$H27</f>
        <v>0</v>
      </c>
      <c r="AX55" s="491">
        <f ca="1">('SUBSCRIBER BASE'!AY82*(100%-'DEVICE ASSUMPTIONS'!$F27))*'DEVICE ASSUMPTIONS'!$H27</f>
        <v>0</v>
      </c>
      <c r="AY55" s="491">
        <f ca="1">('SUBSCRIBER BASE'!AZ82*(100%-'DEVICE ASSUMPTIONS'!$F27))*'DEVICE ASSUMPTIONS'!$H27</f>
        <v>0</v>
      </c>
      <c r="AZ55" s="491">
        <f ca="1">('SUBSCRIBER BASE'!BA82*(100%-'DEVICE ASSUMPTIONS'!$F27))*'DEVICE ASSUMPTIONS'!$H27</f>
        <v>0</v>
      </c>
      <c r="BA55" s="491">
        <f ca="1">('SUBSCRIBER BASE'!BB82*(100%-'DEVICE ASSUMPTIONS'!$F27))*'DEVICE ASSUMPTIONS'!$H27</f>
        <v>0</v>
      </c>
      <c r="BB55" s="491">
        <f ca="1">('SUBSCRIBER BASE'!BC82*(100%-'DEVICE ASSUMPTIONS'!$F27))*'DEVICE ASSUMPTIONS'!$H27</f>
        <v>0</v>
      </c>
      <c r="BC55" s="491">
        <f ca="1">('SUBSCRIBER BASE'!BD82*(100%-'DEVICE ASSUMPTIONS'!$F27))*'DEVICE ASSUMPTIONS'!$H27</f>
        <v>0</v>
      </c>
      <c r="BD55" s="491">
        <f ca="1">('SUBSCRIBER BASE'!BE82*(100%-'DEVICE ASSUMPTIONS'!$F27))*'DEVICE ASSUMPTIONS'!$H27</f>
        <v>0</v>
      </c>
      <c r="BE55" s="491">
        <f ca="1">('SUBSCRIBER BASE'!BF82*(100%-'DEVICE ASSUMPTIONS'!$F27))*'DEVICE ASSUMPTIONS'!$H27</f>
        <v>0</v>
      </c>
      <c r="BF55" s="491">
        <f ca="1">('SUBSCRIBER BASE'!BG82*(100%-'DEVICE ASSUMPTIONS'!$F27))*'DEVICE ASSUMPTIONS'!$H27</f>
        <v>0</v>
      </c>
      <c r="BG55" s="491">
        <f ca="1">('SUBSCRIBER BASE'!BH82*(100%-'DEVICE ASSUMPTIONS'!$F27))*'DEVICE ASSUMPTIONS'!$H27</f>
        <v>0</v>
      </c>
      <c r="BH55" s="491">
        <f ca="1">('SUBSCRIBER BASE'!BI82*(100%-'DEVICE ASSUMPTIONS'!$F27))*'DEVICE ASSUMPTIONS'!$H27</f>
        <v>0</v>
      </c>
      <c r="BI55" s="491">
        <f ca="1">('SUBSCRIBER BASE'!BJ82*(100%-'DEVICE ASSUMPTIONS'!$F27))*'DEVICE ASSUMPTIONS'!$H27</f>
        <v>0</v>
      </c>
      <c r="BJ55" s="491">
        <f ca="1">('SUBSCRIBER BASE'!BK82*(100%-'DEVICE ASSUMPTIONS'!$F27))*'DEVICE ASSUMPTIONS'!$H27</f>
        <v>0</v>
      </c>
      <c r="BK55" s="491">
        <f ca="1">('SUBSCRIBER BASE'!BL82*(100%-'DEVICE ASSUMPTIONS'!$F27))*'DEVICE ASSUMPTIONS'!$H27</f>
        <v>0</v>
      </c>
      <c r="BL55" s="491">
        <f ca="1">('SUBSCRIBER BASE'!BM82*(100%-'DEVICE ASSUMPTIONS'!$F27))*'DEVICE ASSUMPTIONS'!$H27</f>
        <v>0</v>
      </c>
      <c r="BM55" s="491">
        <f ca="1">('SUBSCRIBER BASE'!BN82*(100%-'DEVICE ASSUMPTIONS'!$F27))*'DEVICE ASSUMPTIONS'!$H27</f>
        <v>0</v>
      </c>
      <c r="BN55" s="491">
        <f ca="1">('SUBSCRIBER BASE'!BO82*(100%-'DEVICE ASSUMPTIONS'!$F27))*'DEVICE ASSUMPTIONS'!$H27</f>
        <v>0</v>
      </c>
      <c r="BO55" s="491">
        <f ca="1">('SUBSCRIBER BASE'!BP82*(100%-'DEVICE ASSUMPTIONS'!$F27))*'DEVICE ASSUMPTIONS'!$H27</f>
        <v>0</v>
      </c>
      <c r="BP55" s="491">
        <f ca="1">('SUBSCRIBER BASE'!BQ82*(100%-'DEVICE ASSUMPTIONS'!$F27))*'DEVICE ASSUMPTIONS'!$H27</f>
        <v>0</v>
      </c>
      <c r="BQ55" s="491">
        <f ca="1">('SUBSCRIBER BASE'!BR82*(100%-'DEVICE ASSUMPTIONS'!$F27))*'DEVICE ASSUMPTIONS'!$H27</f>
        <v>0</v>
      </c>
      <c r="BR55" s="491">
        <f ca="1">('SUBSCRIBER BASE'!BS82*(100%-'DEVICE ASSUMPTIONS'!$F27))*'DEVICE ASSUMPTIONS'!$H27</f>
        <v>0</v>
      </c>
    </row>
    <row r="56" spans="1:70" ht="25" customHeight="1" outlineLevel="1">
      <c r="B56" s="168" t="str">
        <f>B78</f>
        <v>MVLP4</v>
      </c>
      <c r="C56" s="491">
        <f>('SUBSCRIBER BASE'!C83*(100%-'DEVICE ASSUMPTIONS'!$F28))*'DEVICE ASSUMPTIONS'!$H28</f>
        <v>0</v>
      </c>
      <c r="D56" s="491">
        <f>('SUBSCRIBER BASE'!D83*(100%-'DEVICE ASSUMPTIONS'!$F28))*'DEVICE ASSUMPTIONS'!$H28</f>
        <v>0</v>
      </c>
      <c r="E56" s="491">
        <f>('SUBSCRIBER BASE'!E83*(100%-'DEVICE ASSUMPTIONS'!$F28))*'DEVICE ASSUMPTIONS'!$H28</f>
        <v>0</v>
      </c>
      <c r="F56" s="491">
        <f>('SUBSCRIBER BASE'!F83*(100%-'DEVICE ASSUMPTIONS'!$F28))*'DEVICE ASSUMPTIONS'!$H28</f>
        <v>0</v>
      </c>
      <c r="G56" s="491">
        <f>('SUBSCRIBER BASE'!G83*(100%-'DEVICE ASSUMPTIONS'!$F28))*'DEVICE ASSUMPTIONS'!$H28</f>
        <v>0</v>
      </c>
      <c r="H56" s="491">
        <f>('SUBSCRIBER BASE'!H83*(100%-'DEVICE ASSUMPTIONS'!$F28))*'DEVICE ASSUMPTIONS'!$H28</f>
        <v>0</v>
      </c>
      <c r="I56" s="491">
        <f>('SUBSCRIBER BASE'!I83*(100%-'DEVICE ASSUMPTIONS'!$F28))*'DEVICE ASSUMPTIONS'!$H28</f>
        <v>0</v>
      </c>
      <c r="J56" s="491">
        <f>('SUBSCRIBER BASE'!J83*(100%-'DEVICE ASSUMPTIONS'!$F28))*'DEVICE ASSUMPTIONS'!$H28</f>
        <v>0</v>
      </c>
      <c r="K56" s="491">
        <f ca="1">('SUBSCRIBER BASE'!L83*(100%-'DEVICE ASSUMPTIONS'!$F28))*'DEVICE ASSUMPTIONS'!$H28</f>
        <v>0</v>
      </c>
      <c r="L56" s="491">
        <f ca="1">('SUBSCRIBER BASE'!M83*(100%-'DEVICE ASSUMPTIONS'!$F28))*'DEVICE ASSUMPTIONS'!$H28</f>
        <v>0</v>
      </c>
      <c r="M56" s="491">
        <f ca="1">('SUBSCRIBER BASE'!N83*(100%-'DEVICE ASSUMPTIONS'!$F28))*'DEVICE ASSUMPTIONS'!$H28</f>
        <v>0</v>
      </c>
      <c r="N56" s="491">
        <f ca="1">('SUBSCRIBER BASE'!O83*(100%-'DEVICE ASSUMPTIONS'!$F28))*'DEVICE ASSUMPTIONS'!$H28</f>
        <v>0</v>
      </c>
      <c r="O56" s="491">
        <f ca="1">('SUBSCRIBER BASE'!P83*(100%-'DEVICE ASSUMPTIONS'!$F28))*'DEVICE ASSUMPTIONS'!$H28</f>
        <v>0</v>
      </c>
      <c r="P56" s="491">
        <f ca="1">('SUBSCRIBER BASE'!Q83*(100%-'DEVICE ASSUMPTIONS'!$F28))*'DEVICE ASSUMPTIONS'!$H28</f>
        <v>0</v>
      </c>
      <c r="Q56" s="491">
        <f ca="1">('SUBSCRIBER BASE'!R83*(100%-'DEVICE ASSUMPTIONS'!$F28))*'DEVICE ASSUMPTIONS'!$H28</f>
        <v>0</v>
      </c>
      <c r="R56" s="491">
        <f ca="1">('SUBSCRIBER BASE'!S83*(100%-'DEVICE ASSUMPTIONS'!$F28))*'DEVICE ASSUMPTIONS'!$H28</f>
        <v>0</v>
      </c>
      <c r="S56" s="491">
        <f ca="1">('SUBSCRIBER BASE'!T83*(100%-'DEVICE ASSUMPTIONS'!$F28))*'DEVICE ASSUMPTIONS'!$H28</f>
        <v>0</v>
      </c>
      <c r="T56" s="491">
        <f ca="1">('SUBSCRIBER BASE'!U83*(100%-'DEVICE ASSUMPTIONS'!$F28))*'DEVICE ASSUMPTIONS'!$H28</f>
        <v>0</v>
      </c>
      <c r="U56" s="491">
        <f ca="1">('SUBSCRIBER BASE'!V83*(100%-'DEVICE ASSUMPTIONS'!$F28))*'DEVICE ASSUMPTIONS'!$H28</f>
        <v>0</v>
      </c>
      <c r="V56" s="491">
        <f ca="1">('SUBSCRIBER BASE'!W83*(100%-'DEVICE ASSUMPTIONS'!$F28))*'DEVICE ASSUMPTIONS'!$H28</f>
        <v>0</v>
      </c>
      <c r="W56" s="491">
        <f ca="1">('SUBSCRIBER BASE'!X83*(100%-'DEVICE ASSUMPTIONS'!$F28))*'DEVICE ASSUMPTIONS'!$H28</f>
        <v>0</v>
      </c>
      <c r="X56" s="491">
        <f ca="1">('SUBSCRIBER BASE'!Y83*(100%-'DEVICE ASSUMPTIONS'!$F28))*'DEVICE ASSUMPTIONS'!$H28</f>
        <v>0</v>
      </c>
      <c r="Y56" s="491">
        <f ca="1">('SUBSCRIBER BASE'!Z83*(100%-'DEVICE ASSUMPTIONS'!$F28))*'DEVICE ASSUMPTIONS'!$H28</f>
        <v>0</v>
      </c>
      <c r="Z56" s="491">
        <f ca="1">('SUBSCRIBER BASE'!AA83*(100%-'DEVICE ASSUMPTIONS'!$F28))*'DEVICE ASSUMPTIONS'!$H28</f>
        <v>0</v>
      </c>
      <c r="AA56" s="491">
        <f ca="1">('SUBSCRIBER BASE'!AB83*(100%-'DEVICE ASSUMPTIONS'!$F28))*'DEVICE ASSUMPTIONS'!$H28</f>
        <v>0</v>
      </c>
      <c r="AB56" s="491">
        <f ca="1">('SUBSCRIBER BASE'!AC83*(100%-'DEVICE ASSUMPTIONS'!$F28))*'DEVICE ASSUMPTIONS'!$H28</f>
        <v>0</v>
      </c>
      <c r="AC56" s="491">
        <f ca="1">('SUBSCRIBER BASE'!AD83*(100%-'DEVICE ASSUMPTIONS'!$F28))*'DEVICE ASSUMPTIONS'!$H28</f>
        <v>0</v>
      </c>
      <c r="AD56" s="491">
        <f ca="1">('SUBSCRIBER BASE'!AE83*(100%-'DEVICE ASSUMPTIONS'!$F28))*'DEVICE ASSUMPTIONS'!$H28</f>
        <v>0</v>
      </c>
      <c r="AE56" s="491">
        <f ca="1">('SUBSCRIBER BASE'!AF83*(100%-'DEVICE ASSUMPTIONS'!$F28))*'DEVICE ASSUMPTIONS'!$H28</f>
        <v>0</v>
      </c>
      <c r="AF56" s="491">
        <f ca="1">('SUBSCRIBER BASE'!AG83*(100%-'DEVICE ASSUMPTIONS'!$F28))*'DEVICE ASSUMPTIONS'!$H28</f>
        <v>0</v>
      </c>
      <c r="AG56" s="491">
        <f ca="1">('SUBSCRIBER BASE'!AH83*(100%-'DEVICE ASSUMPTIONS'!$F28))*'DEVICE ASSUMPTIONS'!$H28</f>
        <v>0</v>
      </c>
      <c r="AH56" s="491">
        <f ca="1">('SUBSCRIBER BASE'!AI83*(100%-'DEVICE ASSUMPTIONS'!$F28))*'DEVICE ASSUMPTIONS'!$H28</f>
        <v>0</v>
      </c>
      <c r="AI56" s="491">
        <f ca="1">('SUBSCRIBER BASE'!AJ83*(100%-'DEVICE ASSUMPTIONS'!$F28))*'DEVICE ASSUMPTIONS'!$H28</f>
        <v>0</v>
      </c>
      <c r="AJ56" s="491">
        <f ca="1">('SUBSCRIBER BASE'!AK83*(100%-'DEVICE ASSUMPTIONS'!$F28))*'DEVICE ASSUMPTIONS'!$H28</f>
        <v>0</v>
      </c>
      <c r="AK56" s="491">
        <f ca="1">('SUBSCRIBER BASE'!AL83*(100%-'DEVICE ASSUMPTIONS'!$F28))*'DEVICE ASSUMPTIONS'!$H28</f>
        <v>0</v>
      </c>
      <c r="AL56" s="491">
        <f ca="1">('SUBSCRIBER BASE'!AM83*(100%-'DEVICE ASSUMPTIONS'!$F28))*'DEVICE ASSUMPTIONS'!$H28</f>
        <v>0</v>
      </c>
      <c r="AM56" s="491">
        <f ca="1">('SUBSCRIBER BASE'!AN83*(100%-'DEVICE ASSUMPTIONS'!$F28))*'DEVICE ASSUMPTIONS'!$H28</f>
        <v>0</v>
      </c>
      <c r="AN56" s="491">
        <f ca="1">('SUBSCRIBER BASE'!AO83*(100%-'DEVICE ASSUMPTIONS'!$F28))*'DEVICE ASSUMPTIONS'!$H28</f>
        <v>0</v>
      </c>
      <c r="AO56" s="491">
        <f ca="1">('SUBSCRIBER BASE'!AP83*(100%-'DEVICE ASSUMPTIONS'!$F28))*'DEVICE ASSUMPTIONS'!$H28</f>
        <v>0</v>
      </c>
      <c r="AP56" s="491">
        <f ca="1">('SUBSCRIBER BASE'!AQ83*(100%-'DEVICE ASSUMPTIONS'!$F28))*'DEVICE ASSUMPTIONS'!$H28</f>
        <v>0</v>
      </c>
      <c r="AQ56" s="491">
        <f ca="1">('SUBSCRIBER BASE'!AR83*(100%-'DEVICE ASSUMPTIONS'!$F28))*'DEVICE ASSUMPTIONS'!$H28</f>
        <v>0</v>
      </c>
      <c r="AR56" s="491">
        <f ca="1">('SUBSCRIBER BASE'!AS83*(100%-'DEVICE ASSUMPTIONS'!$F28))*'DEVICE ASSUMPTIONS'!$H28</f>
        <v>0</v>
      </c>
      <c r="AS56" s="491">
        <f ca="1">('SUBSCRIBER BASE'!AT83*(100%-'DEVICE ASSUMPTIONS'!$F28))*'DEVICE ASSUMPTIONS'!$H28</f>
        <v>0</v>
      </c>
      <c r="AT56" s="491">
        <f ca="1">('SUBSCRIBER BASE'!AU83*(100%-'DEVICE ASSUMPTIONS'!$F28))*'DEVICE ASSUMPTIONS'!$H28</f>
        <v>0</v>
      </c>
      <c r="AU56" s="491">
        <f ca="1">('SUBSCRIBER BASE'!AV83*(100%-'DEVICE ASSUMPTIONS'!$F28))*'DEVICE ASSUMPTIONS'!$H28</f>
        <v>0</v>
      </c>
      <c r="AV56" s="491">
        <f ca="1">('SUBSCRIBER BASE'!AW83*(100%-'DEVICE ASSUMPTIONS'!$F28))*'DEVICE ASSUMPTIONS'!$H28</f>
        <v>0</v>
      </c>
      <c r="AW56" s="491">
        <f ca="1">('SUBSCRIBER BASE'!AX83*(100%-'DEVICE ASSUMPTIONS'!$F28))*'DEVICE ASSUMPTIONS'!$H28</f>
        <v>0</v>
      </c>
      <c r="AX56" s="491">
        <f ca="1">('SUBSCRIBER BASE'!AY83*(100%-'DEVICE ASSUMPTIONS'!$F28))*'DEVICE ASSUMPTIONS'!$H28</f>
        <v>0</v>
      </c>
      <c r="AY56" s="491">
        <f ca="1">('SUBSCRIBER BASE'!AZ83*(100%-'DEVICE ASSUMPTIONS'!$F28))*'DEVICE ASSUMPTIONS'!$H28</f>
        <v>0</v>
      </c>
      <c r="AZ56" s="491">
        <f ca="1">('SUBSCRIBER BASE'!BA83*(100%-'DEVICE ASSUMPTIONS'!$F28))*'DEVICE ASSUMPTIONS'!$H28</f>
        <v>0</v>
      </c>
      <c r="BA56" s="491">
        <f ca="1">('SUBSCRIBER BASE'!BB83*(100%-'DEVICE ASSUMPTIONS'!$F28))*'DEVICE ASSUMPTIONS'!$H28</f>
        <v>0</v>
      </c>
      <c r="BB56" s="491">
        <f ca="1">('SUBSCRIBER BASE'!BC83*(100%-'DEVICE ASSUMPTIONS'!$F28))*'DEVICE ASSUMPTIONS'!$H28</f>
        <v>0</v>
      </c>
      <c r="BC56" s="491">
        <f ca="1">('SUBSCRIBER BASE'!BD83*(100%-'DEVICE ASSUMPTIONS'!$F28))*'DEVICE ASSUMPTIONS'!$H28</f>
        <v>0</v>
      </c>
      <c r="BD56" s="491">
        <f ca="1">('SUBSCRIBER BASE'!BE83*(100%-'DEVICE ASSUMPTIONS'!$F28))*'DEVICE ASSUMPTIONS'!$H28</f>
        <v>0</v>
      </c>
      <c r="BE56" s="491">
        <f ca="1">('SUBSCRIBER BASE'!BF83*(100%-'DEVICE ASSUMPTIONS'!$F28))*'DEVICE ASSUMPTIONS'!$H28</f>
        <v>0</v>
      </c>
      <c r="BF56" s="491">
        <f ca="1">('SUBSCRIBER BASE'!BG83*(100%-'DEVICE ASSUMPTIONS'!$F28))*'DEVICE ASSUMPTIONS'!$H28</f>
        <v>0</v>
      </c>
      <c r="BG56" s="491">
        <f ca="1">('SUBSCRIBER BASE'!BH83*(100%-'DEVICE ASSUMPTIONS'!$F28))*'DEVICE ASSUMPTIONS'!$H28</f>
        <v>0</v>
      </c>
      <c r="BH56" s="491">
        <f ca="1">('SUBSCRIBER BASE'!BI83*(100%-'DEVICE ASSUMPTIONS'!$F28))*'DEVICE ASSUMPTIONS'!$H28</f>
        <v>0</v>
      </c>
      <c r="BI56" s="491">
        <f ca="1">('SUBSCRIBER BASE'!BJ83*(100%-'DEVICE ASSUMPTIONS'!$F28))*'DEVICE ASSUMPTIONS'!$H28</f>
        <v>0</v>
      </c>
      <c r="BJ56" s="491">
        <f ca="1">('SUBSCRIBER BASE'!BK83*(100%-'DEVICE ASSUMPTIONS'!$F28))*'DEVICE ASSUMPTIONS'!$H28</f>
        <v>0</v>
      </c>
      <c r="BK56" s="491">
        <f ca="1">('SUBSCRIBER BASE'!BL83*(100%-'DEVICE ASSUMPTIONS'!$F28))*'DEVICE ASSUMPTIONS'!$H28</f>
        <v>0</v>
      </c>
      <c r="BL56" s="491">
        <f ca="1">('SUBSCRIBER BASE'!BM83*(100%-'DEVICE ASSUMPTIONS'!$F28))*'DEVICE ASSUMPTIONS'!$H28</f>
        <v>0</v>
      </c>
      <c r="BM56" s="491">
        <f ca="1">('SUBSCRIBER BASE'!BN83*(100%-'DEVICE ASSUMPTIONS'!$F28))*'DEVICE ASSUMPTIONS'!$H28</f>
        <v>0</v>
      </c>
      <c r="BN56" s="491">
        <f ca="1">('SUBSCRIBER BASE'!BO83*(100%-'DEVICE ASSUMPTIONS'!$F28))*'DEVICE ASSUMPTIONS'!$H28</f>
        <v>0</v>
      </c>
      <c r="BO56" s="491">
        <f ca="1">('SUBSCRIBER BASE'!BP83*(100%-'DEVICE ASSUMPTIONS'!$F28))*'DEVICE ASSUMPTIONS'!$H28</f>
        <v>0</v>
      </c>
      <c r="BP56" s="491">
        <f ca="1">('SUBSCRIBER BASE'!BQ83*(100%-'DEVICE ASSUMPTIONS'!$F28))*'DEVICE ASSUMPTIONS'!$H28</f>
        <v>0</v>
      </c>
      <c r="BQ56" s="491">
        <f ca="1">('SUBSCRIBER BASE'!BR83*(100%-'DEVICE ASSUMPTIONS'!$F28))*'DEVICE ASSUMPTIONS'!$H28</f>
        <v>0</v>
      </c>
      <c r="BR56" s="491">
        <f ca="1">('SUBSCRIBER BASE'!BS83*(100%-'DEVICE ASSUMPTIONS'!$F28))*'DEVICE ASSUMPTIONS'!$H28</f>
        <v>0</v>
      </c>
    </row>
    <row r="57" spans="1:70" ht="25" customHeight="1" outlineLevel="1">
      <c r="B57" s="168" t="str">
        <f t="shared" ref="B57:B61" si="79">B79</f>
        <v>MVLP5</v>
      </c>
      <c r="C57" s="491">
        <f>('SUBSCRIBER BASE'!C84*(100%-'DEVICE ASSUMPTIONS'!$F29))*'DEVICE ASSUMPTIONS'!$H29</f>
        <v>0</v>
      </c>
      <c r="D57" s="491">
        <f>('SUBSCRIBER BASE'!D84*(100%-'DEVICE ASSUMPTIONS'!$F29))*'DEVICE ASSUMPTIONS'!$H29</f>
        <v>0</v>
      </c>
      <c r="E57" s="491">
        <f>('SUBSCRIBER BASE'!E84*(100%-'DEVICE ASSUMPTIONS'!$F29))*'DEVICE ASSUMPTIONS'!$H29</f>
        <v>0</v>
      </c>
      <c r="F57" s="491">
        <f>('SUBSCRIBER BASE'!F84*(100%-'DEVICE ASSUMPTIONS'!$F29))*'DEVICE ASSUMPTIONS'!$H29</f>
        <v>0</v>
      </c>
      <c r="G57" s="491">
        <f>('SUBSCRIBER BASE'!G84*(100%-'DEVICE ASSUMPTIONS'!$F29))*'DEVICE ASSUMPTIONS'!$H29</f>
        <v>0</v>
      </c>
      <c r="H57" s="491">
        <f>('SUBSCRIBER BASE'!H84*(100%-'DEVICE ASSUMPTIONS'!$F29))*'DEVICE ASSUMPTIONS'!$H29</f>
        <v>0</v>
      </c>
      <c r="I57" s="491">
        <f>('SUBSCRIBER BASE'!I84*(100%-'DEVICE ASSUMPTIONS'!$F29))*'DEVICE ASSUMPTIONS'!$H29</f>
        <v>0</v>
      </c>
      <c r="J57" s="491">
        <f>('SUBSCRIBER BASE'!J84*(100%-'DEVICE ASSUMPTIONS'!$F29))*'DEVICE ASSUMPTIONS'!$H29</f>
        <v>0</v>
      </c>
      <c r="K57" s="491">
        <f ca="1">('SUBSCRIBER BASE'!L84*(100%-'DEVICE ASSUMPTIONS'!$F29))*'DEVICE ASSUMPTIONS'!$H29</f>
        <v>0</v>
      </c>
      <c r="L57" s="491">
        <f ca="1">('SUBSCRIBER BASE'!M84*(100%-'DEVICE ASSUMPTIONS'!$F29))*'DEVICE ASSUMPTIONS'!$H29</f>
        <v>0</v>
      </c>
      <c r="M57" s="491">
        <f ca="1">('SUBSCRIBER BASE'!N84*(100%-'DEVICE ASSUMPTIONS'!$F29))*'DEVICE ASSUMPTIONS'!$H29</f>
        <v>0</v>
      </c>
      <c r="N57" s="491">
        <f ca="1">('SUBSCRIBER BASE'!O84*(100%-'DEVICE ASSUMPTIONS'!$F29))*'DEVICE ASSUMPTIONS'!$H29</f>
        <v>0</v>
      </c>
      <c r="O57" s="491">
        <f ca="1">('SUBSCRIBER BASE'!P84*(100%-'DEVICE ASSUMPTIONS'!$F29))*'DEVICE ASSUMPTIONS'!$H29</f>
        <v>0</v>
      </c>
      <c r="P57" s="491">
        <f ca="1">('SUBSCRIBER BASE'!Q84*(100%-'DEVICE ASSUMPTIONS'!$F29))*'DEVICE ASSUMPTIONS'!$H29</f>
        <v>0</v>
      </c>
      <c r="Q57" s="491">
        <f ca="1">('SUBSCRIBER BASE'!R84*(100%-'DEVICE ASSUMPTIONS'!$F29))*'DEVICE ASSUMPTIONS'!$H29</f>
        <v>0</v>
      </c>
      <c r="R57" s="491">
        <f ca="1">('SUBSCRIBER BASE'!S84*(100%-'DEVICE ASSUMPTIONS'!$F29))*'DEVICE ASSUMPTIONS'!$H29</f>
        <v>0</v>
      </c>
      <c r="S57" s="491">
        <f ca="1">('SUBSCRIBER BASE'!T84*(100%-'DEVICE ASSUMPTIONS'!$F29))*'DEVICE ASSUMPTIONS'!$H29</f>
        <v>0</v>
      </c>
      <c r="T57" s="491">
        <f ca="1">('SUBSCRIBER BASE'!U84*(100%-'DEVICE ASSUMPTIONS'!$F29))*'DEVICE ASSUMPTIONS'!$H29</f>
        <v>0</v>
      </c>
      <c r="U57" s="491">
        <f ca="1">('SUBSCRIBER BASE'!V84*(100%-'DEVICE ASSUMPTIONS'!$F29))*'DEVICE ASSUMPTIONS'!$H29</f>
        <v>0</v>
      </c>
      <c r="V57" s="491">
        <f ca="1">('SUBSCRIBER BASE'!W84*(100%-'DEVICE ASSUMPTIONS'!$F29))*'DEVICE ASSUMPTIONS'!$H29</f>
        <v>0</v>
      </c>
      <c r="W57" s="491">
        <f ca="1">('SUBSCRIBER BASE'!X84*(100%-'DEVICE ASSUMPTIONS'!$F29))*'DEVICE ASSUMPTIONS'!$H29</f>
        <v>0</v>
      </c>
      <c r="X57" s="491">
        <f ca="1">('SUBSCRIBER BASE'!Y84*(100%-'DEVICE ASSUMPTIONS'!$F29))*'DEVICE ASSUMPTIONS'!$H29</f>
        <v>0</v>
      </c>
      <c r="Y57" s="491">
        <f ca="1">('SUBSCRIBER BASE'!Z84*(100%-'DEVICE ASSUMPTIONS'!$F29))*'DEVICE ASSUMPTIONS'!$H29</f>
        <v>0</v>
      </c>
      <c r="Z57" s="491">
        <f ca="1">('SUBSCRIBER BASE'!AA84*(100%-'DEVICE ASSUMPTIONS'!$F29))*'DEVICE ASSUMPTIONS'!$H29</f>
        <v>0</v>
      </c>
      <c r="AA57" s="491">
        <f ca="1">('SUBSCRIBER BASE'!AB84*(100%-'DEVICE ASSUMPTIONS'!$F29))*'DEVICE ASSUMPTIONS'!$H29</f>
        <v>0</v>
      </c>
      <c r="AB57" s="491">
        <f ca="1">('SUBSCRIBER BASE'!AC84*(100%-'DEVICE ASSUMPTIONS'!$F29))*'DEVICE ASSUMPTIONS'!$H29</f>
        <v>0</v>
      </c>
      <c r="AC57" s="491">
        <f ca="1">('SUBSCRIBER BASE'!AD84*(100%-'DEVICE ASSUMPTIONS'!$F29))*'DEVICE ASSUMPTIONS'!$H29</f>
        <v>0</v>
      </c>
      <c r="AD57" s="491">
        <f ca="1">('SUBSCRIBER BASE'!AE84*(100%-'DEVICE ASSUMPTIONS'!$F29))*'DEVICE ASSUMPTIONS'!$H29</f>
        <v>0</v>
      </c>
      <c r="AE57" s="491">
        <f ca="1">('SUBSCRIBER BASE'!AF84*(100%-'DEVICE ASSUMPTIONS'!$F29))*'DEVICE ASSUMPTIONS'!$H29</f>
        <v>0</v>
      </c>
      <c r="AF57" s="491">
        <f ca="1">('SUBSCRIBER BASE'!AG84*(100%-'DEVICE ASSUMPTIONS'!$F29))*'DEVICE ASSUMPTIONS'!$H29</f>
        <v>0</v>
      </c>
      <c r="AG57" s="491">
        <f ca="1">('SUBSCRIBER BASE'!AH84*(100%-'DEVICE ASSUMPTIONS'!$F29))*'DEVICE ASSUMPTIONS'!$H29</f>
        <v>0</v>
      </c>
      <c r="AH57" s="491">
        <f ca="1">('SUBSCRIBER BASE'!AI84*(100%-'DEVICE ASSUMPTIONS'!$F29))*'DEVICE ASSUMPTIONS'!$H29</f>
        <v>0</v>
      </c>
      <c r="AI57" s="491">
        <f ca="1">('SUBSCRIBER BASE'!AJ84*(100%-'DEVICE ASSUMPTIONS'!$F29))*'DEVICE ASSUMPTIONS'!$H29</f>
        <v>0</v>
      </c>
      <c r="AJ57" s="491">
        <f ca="1">('SUBSCRIBER BASE'!AK84*(100%-'DEVICE ASSUMPTIONS'!$F29))*'DEVICE ASSUMPTIONS'!$H29</f>
        <v>0</v>
      </c>
      <c r="AK57" s="491">
        <f ca="1">('SUBSCRIBER BASE'!AL84*(100%-'DEVICE ASSUMPTIONS'!$F29))*'DEVICE ASSUMPTIONS'!$H29</f>
        <v>0</v>
      </c>
      <c r="AL57" s="491">
        <f ca="1">('SUBSCRIBER BASE'!AM84*(100%-'DEVICE ASSUMPTIONS'!$F29))*'DEVICE ASSUMPTIONS'!$H29</f>
        <v>0</v>
      </c>
      <c r="AM57" s="491">
        <f ca="1">('SUBSCRIBER BASE'!AN84*(100%-'DEVICE ASSUMPTIONS'!$F29))*'DEVICE ASSUMPTIONS'!$H29</f>
        <v>0</v>
      </c>
      <c r="AN57" s="491">
        <f ca="1">('SUBSCRIBER BASE'!AO84*(100%-'DEVICE ASSUMPTIONS'!$F29))*'DEVICE ASSUMPTIONS'!$H29</f>
        <v>0</v>
      </c>
      <c r="AO57" s="491">
        <f ca="1">('SUBSCRIBER BASE'!AP84*(100%-'DEVICE ASSUMPTIONS'!$F29))*'DEVICE ASSUMPTIONS'!$H29</f>
        <v>0</v>
      </c>
      <c r="AP57" s="491">
        <f ca="1">('SUBSCRIBER BASE'!AQ84*(100%-'DEVICE ASSUMPTIONS'!$F29))*'DEVICE ASSUMPTIONS'!$H29</f>
        <v>0</v>
      </c>
      <c r="AQ57" s="491">
        <f ca="1">('SUBSCRIBER BASE'!AR84*(100%-'DEVICE ASSUMPTIONS'!$F29))*'DEVICE ASSUMPTIONS'!$H29</f>
        <v>0</v>
      </c>
      <c r="AR57" s="491">
        <f ca="1">('SUBSCRIBER BASE'!AS84*(100%-'DEVICE ASSUMPTIONS'!$F29))*'DEVICE ASSUMPTIONS'!$H29</f>
        <v>0</v>
      </c>
      <c r="AS57" s="491">
        <f ca="1">('SUBSCRIBER BASE'!AT84*(100%-'DEVICE ASSUMPTIONS'!$F29))*'DEVICE ASSUMPTIONS'!$H29</f>
        <v>0</v>
      </c>
      <c r="AT57" s="491">
        <f ca="1">('SUBSCRIBER BASE'!AU84*(100%-'DEVICE ASSUMPTIONS'!$F29))*'DEVICE ASSUMPTIONS'!$H29</f>
        <v>0</v>
      </c>
      <c r="AU57" s="491">
        <f ca="1">('SUBSCRIBER BASE'!AV84*(100%-'DEVICE ASSUMPTIONS'!$F29))*'DEVICE ASSUMPTIONS'!$H29</f>
        <v>0</v>
      </c>
      <c r="AV57" s="491">
        <f ca="1">('SUBSCRIBER BASE'!AW84*(100%-'DEVICE ASSUMPTIONS'!$F29))*'DEVICE ASSUMPTIONS'!$H29</f>
        <v>0</v>
      </c>
      <c r="AW57" s="491">
        <f ca="1">('SUBSCRIBER BASE'!AX84*(100%-'DEVICE ASSUMPTIONS'!$F29))*'DEVICE ASSUMPTIONS'!$H29</f>
        <v>0</v>
      </c>
      <c r="AX57" s="491">
        <f ca="1">('SUBSCRIBER BASE'!AY84*(100%-'DEVICE ASSUMPTIONS'!$F29))*'DEVICE ASSUMPTIONS'!$H29</f>
        <v>0</v>
      </c>
      <c r="AY57" s="491">
        <f ca="1">('SUBSCRIBER BASE'!AZ84*(100%-'DEVICE ASSUMPTIONS'!$F29))*'DEVICE ASSUMPTIONS'!$H29</f>
        <v>0</v>
      </c>
      <c r="AZ57" s="491">
        <f ca="1">('SUBSCRIBER BASE'!BA84*(100%-'DEVICE ASSUMPTIONS'!$F29))*'DEVICE ASSUMPTIONS'!$H29</f>
        <v>0</v>
      </c>
      <c r="BA57" s="491">
        <f ca="1">('SUBSCRIBER BASE'!BB84*(100%-'DEVICE ASSUMPTIONS'!$F29))*'DEVICE ASSUMPTIONS'!$H29</f>
        <v>0</v>
      </c>
      <c r="BB57" s="491">
        <f ca="1">('SUBSCRIBER BASE'!BC84*(100%-'DEVICE ASSUMPTIONS'!$F29))*'DEVICE ASSUMPTIONS'!$H29</f>
        <v>0</v>
      </c>
      <c r="BC57" s="491">
        <f ca="1">('SUBSCRIBER BASE'!BD84*(100%-'DEVICE ASSUMPTIONS'!$F29))*'DEVICE ASSUMPTIONS'!$H29</f>
        <v>0</v>
      </c>
      <c r="BD57" s="491">
        <f ca="1">('SUBSCRIBER BASE'!BE84*(100%-'DEVICE ASSUMPTIONS'!$F29))*'DEVICE ASSUMPTIONS'!$H29</f>
        <v>0</v>
      </c>
      <c r="BE57" s="491">
        <f ca="1">('SUBSCRIBER BASE'!BF84*(100%-'DEVICE ASSUMPTIONS'!$F29))*'DEVICE ASSUMPTIONS'!$H29</f>
        <v>0</v>
      </c>
      <c r="BF57" s="491">
        <f ca="1">('SUBSCRIBER BASE'!BG84*(100%-'DEVICE ASSUMPTIONS'!$F29))*'DEVICE ASSUMPTIONS'!$H29</f>
        <v>0</v>
      </c>
      <c r="BG57" s="491">
        <f ca="1">('SUBSCRIBER BASE'!BH84*(100%-'DEVICE ASSUMPTIONS'!$F29))*'DEVICE ASSUMPTIONS'!$H29</f>
        <v>0</v>
      </c>
      <c r="BH57" s="491">
        <f ca="1">('SUBSCRIBER BASE'!BI84*(100%-'DEVICE ASSUMPTIONS'!$F29))*'DEVICE ASSUMPTIONS'!$H29</f>
        <v>0</v>
      </c>
      <c r="BI57" s="491">
        <f ca="1">('SUBSCRIBER BASE'!BJ84*(100%-'DEVICE ASSUMPTIONS'!$F29))*'DEVICE ASSUMPTIONS'!$H29</f>
        <v>0</v>
      </c>
      <c r="BJ57" s="491">
        <f ca="1">('SUBSCRIBER BASE'!BK84*(100%-'DEVICE ASSUMPTIONS'!$F29))*'DEVICE ASSUMPTIONS'!$H29</f>
        <v>0</v>
      </c>
      <c r="BK57" s="491">
        <f ca="1">('SUBSCRIBER BASE'!BL84*(100%-'DEVICE ASSUMPTIONS'!$F29))*'DEVICE ASSUMPTIONS'!$H29</f>
        <v>0</v>
      </c>
      <c r="BL57" s="491">
        <f ca="1">('SUBSCRIBER BASE'!BM84*(100%-'DEVICE ASSUMPTIONS'!$F29))*'DEVICE ASSUMPTIONS'!$H29</f>
        <v>0</v>
      </c>
      <c r="BM57" s="491">
        <f ca="1">('SUBSCRIBER BASE'!BN84*(100%-'DEVICE ASSUMPTIONS'!$F29))*'DEVICE ASSUMPTIONS'!$H29</f>
        <v>0</v>
      </c>
      <c r="BN57" s="491">
        <f ca="1">('SUBSCRIBER BASE'!BO84*(100%-'DEVICE ASSUMPTIONS'!$F29))*'DEVICE ASSUMPTIONS'!$H29</f>
        <v>0</v>
      </c>
      <c r="BO57" s="491">
        <f ca="1">('SUBSCRIBER BASE'!BP84*(100%-'DEVICE ASSUMPTIONS'!$F29))*'DEVICE ASSUMPTIONS'!$H29</f>
        <v>0</v>
      </c>
      <c r="BP57" s="491">
        <f ca="1">('SUBSCRIBER BASE'!BQ84*(100%-'DEVICE ASSUMPTIONS'!$F29))*'DEVICE ASSUMPTIONS'!$H29</f>
        <v>0</v>
      </c>
      <c r="BQ57" s="491">
        <f ca="1">('SUBSCRIBER BASE'!BR84*(100%-'DEVICE ASSUMPTIONS'!$F29))*'DEVICE ASSUMPTIONS'!$H29</f>
        <v>0</v>
      </c>
      <c r="BR57" s="491">
        <f ca="1">('SUBSCRIBER BASE'!BS84*(100%-'DEVICE ASSUMPTIONS'!$F29))*'DEVICE ASSUMPTIONS'!$H29</f>
        <v>0</v>
      </c>
    </row>
    <row r="58" spans="1:70" ht="25" customHeight="1" outlineLevel="1">
      <c r="B58" s="168" t="str">
        <f t="shared" si="79"/>
        <v>MVLP6</v>
      </c>
      <c r="C58" s="491">
        <f>('SUBSCRIBER BASE'!C85*(100%-'DEVICE ASSUMPTIONS'!$F30))*'DEVICE ASSUMPTIONS'!$H30</f>
        <v>0</v>
      </c>
      <c r="D58" s="491">
        <f>('SUBSCRIBER BASE'!D85*(100%-'DEVICE ASSUMPTIONS'!$F30))*'DEVICE ASSUMPTIONS'!$H30</f>
        <v>0</v>
      </c>
      <c r="E58" s="491">
        <f>('SUBSCRIBER BASE'!E85*(100%-'DEVICE ASSUMPTIONS'!$F30))*'DEVICE ASSUMPTIONS'!$H30</f>
        <v>0</v>
      </c>
      <c r="F58" s="491">
        <f>('SUBSCRIBER BASE'!F85*(100%-'DEVICE ASSUMPTIONS'!$F30))*'DEVICE ASSUMPTIONS'!$H30</f>
        <v>0</v>
      </c>
      <c r="G58" s="491">
        <f>('SUBSCRIBER BASE'!G85*(100%-'DEVICE ASSUMPTIONS'!$F30))*'DEVICE ASSUMPTIONS'!$H30</f>
        <v>0</v>
      </c>
      <c r="H58" s="491">
        <f>('SUBSCRIBER BASE'!H85*(100%-'DEVICE ASSUMPTIONS'!$F30))*'DEVICE ASSUMPTIONS'!$H30</f>
        <v>0</v>
      </c>
      <c r="I58" s="491">
        <f>('SUBSCRIBER BASE'!I85*(100%-'DEVICE ASSUMPTIONS'!$F30))*'DEVICE ASSUMPTIONS'!$H30</f>
        <v>0</v>
      </c>
      <c r="J58" s="491">
        <f>('SUBSCRIBER BASE'!J85*(100%-'DEVICE ASSUMPTIONS'!$F30))*'DEVICE ASSUMPTIONS'!$H30</f>
        <v>0</v>
      </c>
      <c r="K58" s="491">
        <f ca="1">('SUBSCRIBER BASE'!L85*(100%-'DEVICE ASSUMPTIONS'!$F30))*'DEVICE ASSUMPTIONS'!$H30</f>
        <v>0</v>
      </c>
      <c r="L58" s="491">
        <f ca="1">('SUBSCRIBER BASE'!M85*(100%-'DEVICE ASSUMPTIONS'!$F30))*'DEVICE ASSUMPTIONS'!$H30</f>
        <v>0</v>
      </c>
      <c r="M58" s="491">
        <f ca="1">('SUBSCRIBER BASE'!N85*(100%-'DEVICE ASSUMPTIONS'!$F30))*'DEVICE ASSUMPTIONS'!$H30</f>
        <v>0</v>
      </c>
      <c r="N58" s="491">
        <f ca="1">('SUBSCRIBER BASE'!O85*(100%-'DEVICE ASSUMPTIONS'!$F30))*'DEVICE ASSUMPTIONS'!$H30</f>
        <v>0</v>
      </c>
      <c r="O58" s="491">
        <f ca="1">('SUBSCRIBER BASE'!P85*(100%-'DEVICE ASSUMPTIONS'!$F30))*'DEVICE ASSUMPTIONS'!$H30</f>
        <v>0</v>
      </c>
      <c r="P58" s="491">
        <f ca="1">('SUBSCRIBER BASE'!Q85*(100%-'DEVICE ASSUMPTIONS'!$F30))*'DEVICE ASSUMPTIONS'!$H30</f>
        <v>0</v>
      </c>
      <c r="Q58" s="491">
        <f ca="1">('SUBSCRIBER BASE'!R85*(100%-'DEVICE ASSUMPTIONS'!$F30))*'DEVICE ASSUMPTIONS'!$H30</f>
        <v>0</v>
      </c>
      <c r="R58" s="491">
        <f ca="1">('SUBSCRIBER BASE'!S85*(100%-'DEVICE ASSUMPTIONS'!$F30))*'DEVICE ASSUMPTIONS'!$H30</f>
        <v>0</v>
      </c>
      <c r="S58" s="491">
        <f ca="1">('SUBSCRIBER BASE'!T85*(100%-'DEVICE ASSUMPTIONS'!$F30))*'DEVICE ASSUMPTIONS'!$H30</f>
        <v>0</v>
      </c>
      <c r="T58" s="491">
        <f ca="1">('SUBSCRIBER BASE'!U85*(100%-'DEVICE ASSUMPTIONS'!$F30))*'DEVICE ASSUMPTIONS'!$H30</f>
        <v>0</v>
      </c>
      <c r="U58" s="491">
        <f ca="1">('SUBSCRIBER BASE'!V85*(100%-'DEVICE ASSUMPTIONS'!$F30))*'DEVICE ASSUMPTIONS'!$H30</f>
        <v>0</v>
      </c>
      <c r="V58" s="491">
        <f ca="1">('SUBSCRIBER BASE'!W85*(100%-'DEVICE ASSUMPTIONS'!$F30))*'DEVICE ASSUMPTIONS'!$H30</f>
        <v>0</v>
      </c>
      <c r="W58" s="491">
        <f ca="1">('SUBSCRIBER BASE'!X85*(100%-'DEVICE ASSUMPTIONS'!$F30))*'DEVICE ASSUMPTIONS'!$H30</f>
        <v>0</v>
      </c>
      <c r="X58" s="491">
        <f ca="1">('SUBSCRIBER BASE'!Y85*(100%-'DEVICE ASSUMPTIONS'!$F30))*'DEVICE ASSUMPTIONS'!$H30</f>
        <v>0</v>
      </c>
      <c r="Y58" s="491">
        <f ca="1">('SUBSCRIBER BASE'!Z85*(100%-'DEVICE ASSUMPTIONS'!$F30))*'DEVICE ASSUMPTIONS'!$H30</f>
        <v>0</v>
      </c>
      <c r="Z58" s="491">
        <f ca="1">('SUBSCRIBER BASE'!AA85*(100%-'DEVICE ASSUMPTIONS'!$F30))*'DEVICE ASSUMPTIONS'!$H30</f>
        <v>0</v>
      </c>
      <c r="AA58" s="491">
        <f ca="1">('SUBSCRIBER BASE'!AB85*(100%-'DEVICE ASSUMPTIONS'!$F30))*'DEVICE ASSUMPTIONS'!$H30</f>
        <v>0</v>
      </c>
      <c r="AB58" s="491">
        <f ca="1">('SUBSCRIBER BASE'!AC85*(100%-'DEVICE ASSUMPTIONS'!$F30))*'DEVICE ASSUMPTIONS'!$H30</f>
        <v>0</v>
      </c>
      <c r="AC58" s="491">
        <f ca="1">('SUBSCRIBER BASE'!AD85*(100%-'DEVICE ASSUMPTIONS'!$F30))*'DEVICE ASSUMPTIONS'!$H30</f>
        <v>0</v>
      </c>
      <c r="AD58" s="491">
        <f ca="1">('SUBSCRIBER BASE'!AE85*(100%-'DEVICE ASSUMPTIONS'!$F30))*'DEVICE ASSUMPTIONS'!$H30</f>
        <v>0</v>
      </c>
      <c r="AE58" s="491">
        <f ca="1">('SUBSCRIBER BASE'!AF85*(100%-'DEVICE ASSUMPTIONS'!$F30))*'DEVICE ASSUMPTIONS'!$H30</f>
        <v>0</v>
      </c>
      <c r="AF58" s="491">
        <f ca="1">('SUBSCRIBER BASE'!AG85*(100%-'DEVICE ASSUMPTIONS'!$F30))*'DEVICE ASSUMPTIONS'!$H30</f>
        <v>0</v>
      </c>
      <c r="AG58" s="491">
        <f ca="1">('SUBSCRIBER BASE'!AH85*(100%-'DEVICE ASSUMPTIONS'!$F30))*'DEVICE ASSUMPTIONS'!$H30</f>
        <v>0</v>
      </c>
      <c r="AH58" s="491">
        <f ca="1">('SUBSCRIBER BASE'!AI85*(100%-'DEVICE ASSUMPTIONS'!$F30))*'DEVICE ASSUMPTIONS'!$H30</f>
        <v>0</v>
      </c>
      <c r="AI58" s="491">
        <f ca="1">('SUBSCRIBER BASE'!AJ85*(100%-'DEVICE ASSUMPTIONS'!$F30))*'DEVICE ASSUMPTIONS'!$H30</f>
        <v>0</v>
      </c>
      <c r="AJ58" s="491">
        <f ca="1">('SUBSCRIBER BASE'!AK85*(100%-'DEVICE ASSUMPTIONS'!$F30))*'DEVICE ASSUMPTIONS'!$H30</f>
        <v>0</v>
      </c>
      <c r="AK58" s="491">
        <f ca="1">('SUBSCRIBER BASE'!AL85*(100%-'DEVICE ASSUMPTIONS'!$F30))*'DEVICE ASSUMPTIONS'!$H30</f>
        <v>0</v>
      </c>
      <c r="AL58" s="491">
        <f ca="1">('SUBSCRIBER BASE'!AM85*(100%-'DEVICE ASSUMPTIONS'!$F30))*'DEVICE ASSUMPTIONS'!$H30</f>
        <v>0</v>
      </c>
      <c r="AM58" s="491">
        <f ca="1">('SUBSCRIBER BASE'!AN85*(100%-'DEVICE ASSUMPTIONS'!$F30))*'DEVICE ASSUMPTIONS'!$H30</f>
        <v>0</v>
      </c>
      <c r="AN58" s="491">
        <f ca="1">('SUBSCRIBER BASE'!AO85*(100%-'DEVICE ASSUMPTIONS'!$F30))*'DEVICE ASSUMPTIONS'!$H30</f>
        <v>0</v>
      </c>
      <c r="AO58" s="491">
        <f ca="1">('SUBSCRIBER BASE'!AP85*(100%-'DEVICE ASSUMPTIONS'!$F30))*'DEVICE ASSUMPTIONS'!$H30</f>
        <v>0</v>
      </c>
      <c r="AP58" s="491">
        <f ca="1">('SUBSCRIBER BASE'!AQ85*(100%-'DEVICE ASSUMPTIONS'!$F30))*'DEVICE ASSUMPTIONS'!$H30</f>
        <v>0</v>
      </c>
      <c r="AQ58" s="491">
        <f ca="1">('SUBSCRIBER BASE'!AR85*(100%-'DEVICE ASSUMPTIONS'!$F30))*'DEVICE ASSUMPTIONS'!$H30</f>
        <v>0</v>
      </c>
      <c r="AR58" s="491">
        <f ca="1">('SUBSCRIBER BASE'!AS85*(100%-'DEVICE ASSUMPTIONS'!$F30))*'DEVICE ASSUMPTIONS'!$H30</f>
        <v>0</v>
      </c>
      <c r="AS58" s="491">
        <f ca="1">('SUBSCRIBER BASE'!AT85*(100%-'DEVICE ASSUMPTIONS'!$F30))*'DEVICE ASSUMPTIONS'!$H30</f>
        <v>0</v>
      </c>
      <c r="AT58" s="491">
        <f ca="1">('SUBSCRIBER BASE'!AU85*(100%-'DEVICE ASSUMPTIONS'!$F30))*'DEVICE ASSUMPTIONS'!$H30</f>
        <v>0</v>
      </c>
      <c r="AU58" s="491">
        <f ca="1">('SUBSCRIBER BASE'!AV85*(100%-'DEVICE ASSUMPTIONS'!$F30))*'DEVICE ASSUMPTIONS'!$H30</f>
        <v>0</v>
      </c>
      <c r="AV58" s="491">
        <f ca="1">('SUBSCRIBER BASE'!AW85*(100%-'DEVICE ASSUMPTIONS'!$F30))*'DEVICE ASSUMPTIONS'!$H30</f>
        <v>0</v>
      </c>
      <c r="AW58" s="491">
        <f ca="1">('SUBSCRIBER BASE'!AX85*(100%-'DEVICE ASSUMPTIONS'!$F30))*'DEVICE ASSUMPTIONS'!$H30</f>
        <v>0</v>
      </c>
      <c r="AX58" s="491">
        <f ca="1">('SUBSCRIBER BASE'!AY85*(100%-'DEVICE ASSUMPTIONS'!$F30))*'DEVICE ASSUMPTIONS'!$H30</f>
        <v>0</v>
      </c>
      <c r="AY58" s="491">
        <f ca="1">('SUBSCRIBER BASE'!AZ85*(100%-'DEVICE ASSUMPTIONS'!$F30))*'DEVICE ASSUMPTIONS'!$H30</f>
        <v>0</v>
      </c>
      <c r="AZ58" s="491">
        <f ca="1">('SUBSCRIBER BASE'!BA85*(100%-'DEVICE ASSUMPTIONS'!$F30))*'DEVICE ASSUMPTIONS'!$H30</f>
        <v>0</v>
      </c>
      <c r="BA58" s="491">
        <f ca="1">('SUBSCRIBER BASE'!BB85*(100%-'DEVICE ASSUMPTIONS'!$F30))*'DEVICE ASSUMPTIONS'!$H30</f>
        <v>0</v>
      </c>
      <c r="BB58" s="491">
        <f ca="1">('SUBSCRIBER BASE'!BC85*(100%-'DEVICE ASSUMPTIONS'!$F30))*'DEVICE ASSUMPTIONS'!$H30</f>
        <v>0</v>
      </c>
      <c r="BC58" s="491">
        <f ca="1">('SUBSCRIBER BASE'!BD85*(100%-'DEVICE ASSUMPTIONS'!$F30))*'DEVICE ASSUMPTIONS'!$H30</f>
        <v>0</v>
      </c>
      <c r="BD58" s="491">
        <f ca="1">('SUBSCRIBER BASE'!BE85*(100%-'DEVICE ASSUMPTIONS'!$F30))*'DEVICE ASSUMPTIONS'!$H30</f>
        <v>0</v>
      </c>
      <c r="BE58" s="491">
        <f ca="1">('SUBSCRIBER BASE'!BF85*(100%-'DEVICE ASSUMPTIONS'!$F30))*'DEVICE ASSUMPTIONS'!$H30</f>
        <v>0</v>
      </c>
      <c r="BF58" s="491">
        <f ca="1">('SUBSCRIBER BASE'!BG85*(100%-'DEVICE ASSUMPTIONS'!$F30))*'DEVICE ASSUMPTIONS'!$H30</f>
        <v>0</v>
      </c>
      <c r="BG58" s="491">
        <f ca="1">('SUBSCRIBER BASE'!BH85*(100%-'DEVICE ASSUMPTIONS'!$F30))*'DEVICE ASSUMPTIONS'!$H30</f>
        <v>0</v>
      </c>
      <c r="BH58" s="491">
        <f ca="1">('SUBSCRIBER BASE'!BI85*(100%-'DEVICE ASSUMPTIONS'!$F30))*'DEVICE ASSUMPTIONS'!$H30</f>
        <v>0</v>
      </c>
      <c r="BI58" s="491">
        <f ca="1">('SUBSCRIBER BASE'!BJ85*(100%-'DEVICE ASSUMPTIONS'!$F30))*'DEVICE ASSUMPTIONS'!$H30</f>
        <v>0</v>
      </c>
      <c r="BJ58" s="491">
        <f ca="1">('SUBSCRIBER BASE'!BK85*(100%-'DEVICE ASSUMPTIONS'!$F30))*'DEVICE ASSUMPTIONS'!$H30</f>
        <v>0</v>
      </c>
      <c r="BK58" s="491">
        <f ca="1">('SUBSCRIBER BASE'!BL85*(100%-'DEVICE ASSUMPTIONS'!$F30))*'DEVICE ASSUMPTIONS'!$H30</f>
        <v>0</v>
      </c>
      <c r="BL58" s="491">
        <f ca="1">('SUBSCRIBER BASE'!BM85*(100%-'DEVICE ASSUMPTIONS'!$F30))*'DEVICE ASSUMPTIONS'!$H30</f>
        <v>0</v>
      </c>
      <c r="BM58" s="491">
        <f ca="1">('SUBSCRIBER BASE'!BN85*(100%-'DEVICE ASSUMPTIONS'!$F30))*'DEVICE ASSUMPTIONS'!$H30</f>
        <v>0</v>
      </c>
      <c r="BN58" s="491">
        <f ca="1">('SUBSCRIBER BASE'!BO85*(100%-'DEVICE ASSUMPTIONS'!$F30))*'DEVICE ASSUMPTIONS'!$H30</f>
        <v>0</v>
      </c>
      <c r="BO58" s="491">
        <f ca="1">('SUBSCRIBER BASE'!BP85*(100%-'DEVICE ASSUMPTIONS'!$F30))*'DEVICE ASSUMPTIONS'!$H30</f>
        <v>0</v>
      </c>
      <c r="BP58" s="491">
        <f ca="1">('SUBSCRIBER BASE'!BQ85*(100%-'DEVICE ASSUMPTIONS'!$F30))*'DEVICE ASSUMPTIONS'!$H30</f>
        <v>0</v>
      </c>
      <c r="BQ58" s="491">
        <f ca="1">('SUBSCRIBER BASE'!BR85*(100%-'DEVICE ASSUMPTIONS'!$F30))*'DEVICE ASSUMPTIONS'!$H30</f>
        <v>0</v>
      </c>
      <c r="BR58" s="491">
        <f ca="1">('SUBSCRIBER BASE'!BS85*(100%-'DEVICE ASSUMPTIONS'!$F30))*'DEVICE ASSUMPTIONS'!$H30</f>
        <v>0</v>
      </c>
    </row>
    <row r="59" spans="1:70" ht="25" customHeight="1" outlineLevel="1">
      <c r="B59" s="168" t="str">
        <f t="shared" si="79"/>
        <v>200 MB</v>
      </c>
      <c r="C59" s="491">
        <f>('SUBSCRIBER BASE'!C86*(100%-'DEVICE ASSUMPTIONS'!$F31))*'DEVICE ASSUMPTIONS'!$H31</f>
        <v>0</v>
      </c>
      <c r="D59" s="491">
        <f>('SUBSCRIBER BASE'!D86*(100%-'DEVICE ASSUMPTIONS'!$F31))*'DEVICE ASSUMPTIONS'!$H31</f>
        <v>0</v>
      </c>
      <c r="E59" s="491">
        <f>('SUBSCRIBER BASE'!E86*(100%-'DEVICE ASSUMPTIONS'!$F31))*'DEVICE ASSUMPTIONS'!$H31</f>
        <v>0</v>
      </c>
      <c r="F59" s="491">
        <f>('SUBSCRIBER BASE'!F86*(100%-'DEVICE ASSUMPTIONS'!$F31))*'DEVICE ASSUMPTIONS'!$H31</f>
        <v>0</v>
      </c>
      <c r="G59" s="491">
        <f>('SUBSCRIBER BASE'!G86*(100%-'DEVICE ASSUMPTIONS'!$F31))*'DEVICE ASSUMPTIONS'!$H31</f>
        <v>0</v>
      </c>
      <c r="H59" s="491">
        <f>('SUBSCRIBER BASE'!H86*(100%-'DEVICE ASSUMPTIONS'!$F31))*'DEVICE ASSUMPTIONS'!$H31</f>
        <v>0</v>
      </c>
      <c r="I59" s="491">
        <f>('SUBSCRIBER BASE'!I86*(100%-'DEVICE ASSUMPTIONS'!$F31))*'DEVICE ASSUMPTIONS'!$H31</f>
        <v>0</v>
      </c>
      <c r="J59" s="491">
        <f>('SUBSCRIBER BASE'!J86*(100%-'DEVICE ASSUMPTIONS'!$F31))*'DEVICE ASSUMPTIONS'!$H31</f>
        <v>0</v>
      </c>
      <c r="K59" s="491">
        <f ca="1">('SUBSCRIBER BASE'!L86*(100%-'DEVICE ASSUMPTIONS'!$F31))*'DEVICE ASSUMPTIONS'!$H31</f>
        <v>0</v>
      </c>
      <c r="L59" s="491">
        <f ca="1">('SUBSCRIBER BASE'!M86*(100%-'DEVICE ASSUMPTIONS'!$F31))*'DEVICE ASSUMPTIONS'!$H31</f>
        <v>0</v>
      </c>
      <c r="M59" s="491">
        <f ca="1">('SUBSCRIBER BASE'!N86*(100%-'DEVICE ASSUMPTIONS'!$F31))*'DEVICE ASSUMPTIONS'!$H31</f>
        <v>0</v>
      </c>
      <c r="N59" s="491">
        <f ca="1">('SUBSCRIBER BASE'!O86*(100%-'DEVICE ASSUMPTIONS'!$F31))*'DEVICE ASSUMPTIONS'!$H31</f>
        <v>0</v>
      </c>
      <c r="O59" s="491">
        <f ca="1">('SUBSCRIBER BASE'!P86*(100%-'DEVICE ASSUMPTIONS'!$F31))*'DEVICE ASSUMPTIONS'!$H31</f>
        <v>0</v>
      </c>
      <c r="P59" s="491">
        <f ca="1">('SUBSCRIBER BASE'!Q86*(100%-'DEVICE ASSUMPTIONS'!$F31))*'DEVICE ASSUMPTIONS'!$H31</f>
        <v>0</v>
      </c>
      <c r="Q59" s="491">
        <f ca="1">('SUBSCRIBER BASE'!R86*(100%-'DEVICE ASSUMPTIONS'!$F31))*'DEVICE ASSUMPTIONS'!$H31</f>
        <v>0</v>
      </c>
      <c r="R59" s="491">
        <f ca="1">('SUBSCRIBER BASE'!S86*(100%-'DEVICE ASSUMPTIONS'!$F31))*'DEVICE ASSUMPTIONS'!$H31</f>
        <v>0</v>
      </c>
      <c r="S59" s="491">
        <f ca="1">('SUBSCRIBER BASE'!T86*(100%-'DEVICE ASSUMPTIONS'!$F31))*'DEVICE ASSUMPTIONS'!$H31</f>
        <v>0</v>
      </c>
      <c r="T59" s="491">
        <f ca="1">('SUBSCRIBER BASE'!U86*(100%-'DEVICE ASSUMPTIONS'!$F31))*'DEVICE ASSUMPTIONS'!$H31</f>
        <v>0</v>
      </c>
      <c r="U59" s="491">
        <f ca="1">('SUBSCRIBER BASE'!V86*(100%-'DEVICE ASSUMPTIONS'!$F31))*'DEVICE ASSUMPTIONS'!$H31</f>
        <v>0</v>
      </c>
      <c r="V59" s="491">
        <f ca="1">('SUBSCRIBER BASE'!W86*(100%-'DEVICE ASSUMPTIONS'!$F31))*'DEVICE ASSUMPTIONS'!$H31</f>
        <v>0</v>
      </c>
      <c r="W59" s="491">
        <f ca="1">('SUBSCRIBER BASE'!X86*(100%-'DEVICE ASSUMPTIONS'!$F31))*'DEVICE ASSUMPTIONS'!$H31</f>
        <v>0</v>
      </c>
      <c r="X59" s="491">
        <f ca="1">('SUBSCRIBER BASE'!Y86*(100%-'DEVICE ASSUMPTIONS'!$F31))*'DEVICE ASSUMPTIONS'!$H31</f>
        <v>0</v>
      </c>
      <c r="Y59" s="491">
        <f ca="1">('SUBSCRIBER BASE'!Z86*(100%-'DEVICE ASSUMPTIONS'!$F31))*'DEVICE ASSUMPTIONS'!$H31</f>
        <v>0</v>
      </c>
      <c r="Z59" s="491">
        <f ca="1">('SUBSCRIBER BASE'!AA86*(100%-'DEVICE ASSUMPTIONS'!$F31))*'DEVICE ASSUMPTIONS'!$H31</f>
        <v>0</v>
      </c>
      <c r="AA59" s="491">
        <f ca="1">('SUBSCRIBER BASE'!AB86*(100%-'DEVICE ASSUMPTIONS'!$F31))*'DEVICE ASSUMPTIONS'!$H31</f>
        <v>0</v>
      </c>
      <c r="AB59" s="491">
        <f ca="1">('SUBSCRIBER BASE'!AC86*(100%-'DEVICE ASSUMPTIONS'!$F31))*'DEVICE ASSUMPTIONS'!$H31</f>
        <v>0</v>
      </c>
      <c r="AC59" s="491">
        <f ca="1">('SUBSCRIBER BASE'!AD86*(100%-'DEVICE ASSUMPTIONS'!$F31))*'DEVICE ASSUMPTIONS'!$H31</f>
        <v>0</v>
      </c>
      <c r="AD59" s="491">
        <f ca="1">('SUBSCRIBER BASE'!AE86*(100%-'DEVICE ASSUMPTIONS'!$F31))*'DEVICE ASSUMPTIONS'!$H31</f>
        <v>0</v>
      </c>
      <c r="AE59" s="491">
        <f ca="1">('SUBSCRIBER BASE'!AF86*(100%-'DEVICE ASSUMPTIONS'!$F31))*'DEVICE ASSUMPTIONS'!$H31</f>
        <v>0</v>
      </c>
      <c r="AF59" s="491">
        <f ca="1">('SUBSCRIBER BASE'!AG86*(100%-'DEVICE ASSUMPTIONS'!$F31))*'DEVICE ASSUMPTIONS'!$H31</f>
        <v>0</v>
      </c>
      <c r="AG59" s="491">
        <f ca="1">('SUBSCRIBER BASE'!AH86*(100%-'DEVICE ASSUMPTIONS'!$F31))*'DEVICE ASSUMPTIONS'!$H31</f>
        <v>0</v>
      </c>
      <c r="AH59" s="491">
        <f ca="1">('SUBSCRIBER BASE'!AI86*(100%-'DEVICE ASSUMPTIONS'!$F31))*'DEVICE ASSUMPTIONS'!$H31</f>
        <v>0</v>
      </c>
      <c r="AI59" s="491">
        <f ca="1">('SUBSCRIBER BASE'!AJ86*(100%-'DEVICE ASSUMPTIONS'!$F31))*'DEVICE ASSUMPTIONS'!$H31</f>
        <v>0</v>
      </c>
      <c r="AJ59" s="491">
        <f ca="1">('SUBSCRIBER BASE'!AK86*(100%-'DEVICE ASSUMPTIONS'!$F31))*'DEVICE ASSUMPTIONS'!$H31</f>
        <v>0</v>
      </c>
      <c r="AK59" s="491">
        <f ca="1">('SUBSCRIBER BASE'!AL86*(100%-'DEVICE ASSUMPTIONS'!$F31))*'DEVICE ASSUMPTIONS'!$H31</f>
        <v>0</v>
      </c>
      <c r="AL59" s="491">
        <f ca="1">('SUBSCRIBER BASE'!AM86*(100%-'DEVICE ASSUMPTIONS'!$F31))*'DEVICE ASSUMPTIONS'!$H31</f>
        <v>0</v>
      </c>
      <c r="AM59" s="491">
        <f ca="1">('SUBSCRIBER BASE'!AN86*(100%-'DEVICE ASSUMPTIONS'!$F31))*'DEVICE ASSUMPTIONS'!$H31</f>
        <v>0</v>
      </c>
      <c r="AN59" s="491">
        <f ca="1">('SUBSCRIBER BASE'!AO86*(100%-'DEVICE ASSUMPTIONS'!$F31))*'DEVICE ASSUMPTIONS'!$H31</f>
        <v>0</v>
      </c>
      <c r="AO59" s="491">
        <f ca="1">('SUBSCRIBER BASE'!AP86*(100%-'DEVICE ASSUMPTIONS'!$F31))*'DEVICE ASSUMPTIONS'!$H31</f>
        <v>0</v>
      </c>
      <c r="AP59" s="491">
        <f ca="1">('SUBSCRIBER BASE'!AQ86*(100%-'DEVICE ASSUMPTIONS'!$F31))*'DEVICE ASSUMPTIONS'!$H31</f>
        <v>0</v>
      </c>
      <c r="AQ59" s="491">
        <f ca="1">('SUBSCRIBER BASE'!AR86*(100%-'DEVICE ASSUMPTIONS'!$F31))*'DEVICE ASSUMPTIONS'!$H31</f>
        <v>0</v>
      </c>
      <c r="AR59" s="491">
        <f ca="1">('SUBSCRIBER BASE'!AS86*(100%-'DEVICE ASSUMPTIONS'!$F31))*'DEVICE ASSUMPTIONS'!$H31</f>
        <v>0</v>
      </c>
      <c r="AS59" s="491">
        <f ca="1">('SUBSCRIBER BASE'!AT86*(100%-'DEVICE ASSUMPTIONS'!$F31))*'DEVICE ASSUMPTIONS'!$H31</f>
        <v>0</v>
      </c>
      <c r="AT59" s="491">
        <f ca="1">('SUBSCRIBER BASE'!AU86*(100%-'DEVICE ASSUMPTIONS'!$F31))*'DEVICE ASSUMPTIONS'!$H31</f>
        <v>0</v>
      </c>
      <c r="AU59" s="491">
        <f ca="1">('SUBSCRIBER BASE'!AV86*(100%-'DEVICE ASSUMPTIONS'!$F31))*'DEVICE ASSUMPTIONS'!$H31</f>
        <v>0</v>
      </c>
      <c r="AV59" s="491">
        <f ca="1">('SUBSCRIBER BASE'!AW86*(100%-'DEVICE ASSUMPTIONS'!$F31))*'DEVICE ASSUMPTIONS'!$H31</f>
        <v>0</v>
      </c>
      <c r="AW59" s="491">
        <f ca="1">('SUBSCRIBER BASE'!AX86*(100%-'DEVICE ASSUMPTIONS'!$F31))*'DEVICE ASSUMPTIONS'!$H31</f>
        <v>0</v>
      </c>
      <c r="AX59" s="491">
        <f ca="1">('SUBSCRIBER BASE'!AY86*(100%-'DEVICE ASSUMPTIONS'!$F31))*'DEVICE ASSUMPTIONS'!$H31</f>
        <v>0</v>
      </c>
      <c r="AY59" s="491">
        <f ca="1">('SUBSCRIBER BASE'!AZ86*(100%-'DEVICE ASSUMPTIONS'!$F31))*'DEVICE ASSUMPTIONS'!$H31</f>
        <v>0</v>
      </c>
      <c r="AZ59" s="491">
        <f ca="1">('SUBSCRIBER BASE'!BA86*(100%-'DEVICE ASSUMPTIONS'!$F31))*'DEVICE ASSUMPTIONS'!$H31</f>
        <v>0</v>
      </c>
      <c r="BA59" s="491">
        <f ca="1">('SUBSCRIBER BASE'!BB86*(100%-'DEVICE ASSUMPTIONS'!$F31))*'DEVICE ASSUMPTIONS'!$H31</f>
        <v>0</v>
      </c>
      <c r="BB59" s="491">
        <f ca="1">('SUBSCRIBER BASE'!BC86*(100%-'DEVICE ASSUMPTIONS'!$F31))*'DEVICE ASSUMPTIONS'!$H31</f>
        <v>0</v>
      </c>
      <c r="BC59" s="491">
        <f ca="1">('SUBSCRIBER BASE'!BD86*(100%-'DEVICE ASSUMPTIONS'!$F31))*'DEVICE ASSUMPTIONS'!$H31</f>
        <v>0</v>
      </c>
      <c r="BD59" s="491">
        <f ca="1">('SUBSCRIBER BASE'!BE86*(100%-'DEVICE ASSUMPTIONS'!$F31))*'DEVICE ASSUMPTIONS'!$H31</f>
        <v>0</v>
      </c>
      <c r="BE59" s="491">
        <f ca="1">('SUBSCRIBER BASE'!BF86*(100%-'DEVICE ASSUMPTIONS'!$F31))*'DEVICE ASSUMPTIONS'!$H31</f>
        <v>0</v>
      </c>
      <c r="BF59" s="491">
        <f ca="1">('SUBSCRIBER BASE'!BG86*(100%-'DEVICE ASSUMPTIONS'!$F31))*'DEVICE ASSUMPTIONS'!$H31</f>
        <v>0</v>
      </c>
      <c r="BG59" s="491">
        <f ca="1">('SUBSCRIBER BASE'!BH86*(100%-'DEVICE ASSUMPTIONS'!$F31))*'DEVICE ASSUMPTIONS'!$H31</f>
        <v>0</v>
      </c>
      <c r="BH59" s="491">
        <f ca="1">('SUBSCRIBER BASE'!BI86*(100%-'DEVICE ASSUMPTIONS'!$F31))*'DEVICE ASSUMPTIONS'!$H31</f>
        <v>0</v>
      </c>
      <c r="BI59" s="491">
        <f ca="1">('SUBSCRIBER BASE'!BJ86*(100%-'DEVICE ASSUMPTIONS'!$F31))*'DEVICE ASSUMPTIONS'!$H31</f>
        <v>0</v>
      </c>
      <c r="BJ59" s="491">
        <f ca="1">('SUBSCRIBER BASE'!BK86*(100%-'DEVICE ASSUMPTIONS'!$F31))*'DEVICE ASSUMPTIONS'!$H31</f>
        <v>0</v>
      </c>
      <c r="BK59" s="491">
        <f ca="1">('SUBSCRIBER BASE'!BL86*(100%-'DEVICE ASSUMPTIONS'!$F31))*'DEVICE ASSUMPTIONS'!$H31</f>
        <v>0</v>
      </c>
      <c r="BL59" s="491">
        <f ca="1">('SUBSCRIBER BASE'!BM86*(100%-'DEVICE ASSUMPTIONS'!$F31))*'DEVICE ASSUMPTIONS'!$H31</f>
        <v>0</v>
      </c>
      <c r="BM59" s="491">
        <f ca="1">('SUBSCRIBER BASE'!BN86*(100%-'DEVICE ASSUMPTIONS'!$F31))*'DEVICE ASSUMPTIONS'!$H31</f>
        <v>0</v>
      </c>
      <c r="BN59" s="491">
        <f ca="1">('SUBSCRIBER BASE'!BO86*(100%-'DEVICE ASSUMPTIONS'!$F31))*'DEVICE ASSUMPTIONS'!$H31</f>
        <v>0</v>
      </c>
      <c r="BO59" s="491">
        <f ca="1">('SUBSCRIBER BASE'!BP86*(100%-'DEVICE ASSUMPTIONS'!$F31))*'DEVICE ASSUMPTIONS'!$H31</f>
        <v>0</v>
      </c>
      <c r="BP59" s="491">
        <f ca="1">('SUBSCRIBER BASE'!BQ86*(100%-'DEVICE ASSUMPTIONS'!$F31))*'DEVICE ASSUMPTIONS'!$H31</f>
        <v>0</v>
      </c>
      <c r="BQ59" s="491">
        <f ca="1">('SUBSCRIBER BASE'!BR86*(100%-'DEVICE ASSUMPTIONS'!$F31))*'DEVICE ASSUMPTIONS'!$H31</f>
        <v>0</v>
      </c>
      <c r="BR59" s="491">
        <f ca="1">('SUBSCRIBER BASE'!BS86*(100%-'DEVICE ASSUMPTIONS'!$F31))*'DEVICE ASSUMPTIONS'!$H31</f>
        <v>0</v>
      </c>
    </row>
    <row r="60" spans="1:70" ht="25" customHeight="1" outlineLevel="1">
      <c r="B60" s="168" t="str">
        <f t="shared" si="79"/>
        <v>500 MB</v>
      </c>
      <c r="C60" s="491">
        <f>('SUBSCRIBER BASE'!C87*(100%-'DEVICE ASSUMPTIONS'!$F32))*'DEVICE ASSUMPTIONS'!$H32</f>
        <v>0</v>
      </c>
      <c r="D60" s="491">
        <f>('SUBSCRIBER BASE'!D87*(100%-'DEVICE ASSUMPTIONS'!$F32))*'DEVICE ASSUMPTIONS'!$H32</f>
        <v>0</v>
      </c>
      <c r="E60" s="491">
        <f>('SUBSCRIBER BASE'!E87*(100%-'DEVICE ASSUMPTIONS'!$F32))*'DEVICE ASSUMPTIONS'!$H32</f>
        <v>0</v>
      </c>
      <c r="F60" s="491">
        <f>('SUBSCRIBER BASE'!F87*(100%-'DEVICE ASSUMPTIONS'!$F32))*'DEVICE ASSUMPTIONS'!$H32</f>
        <v>0</v>
      </c>
      <c r="G60" s="491">
        <f>('SUBSCRIBER BASE'!G87*(100%-'DEVICE ASSUMPTIONS'!$F32))*'DEVICE ASSUMPTIONS'!$H32</f>
        <v>0</v>
      </c>
      <c r="H60" s="491">
        <f>('SUBSCRIBER BASE'!H87*(100%-'DEVICE ASSUMPTIONS'!$F32))*'DEVICE ASSUMPTIONS'!$H32</f>
        <v>0</v>
      </c>
      <c r="I60" s="491">
        <f>('SUBSCRIBER BASE'!I87*(100%-'DEVICE ASSUMPTIONS'!$F32))*'DEVICE ASSUMPTIONS'!$H32</f>
        <v>0</v>
      </c>
      <c r="J60" s="491">
        <f>('SUBSCRIBER BASE'!J87*(100%-'DEVICE ASSUMPTIONS'!$F32))*'DEVICE ASSUMPTIONS'!$H32</f>
        <v>0</v>
      </c>
      <c r="K60" s="491">
        <f ca="1">('SUBSCRIBER BASE'!L87*(100%-'DEVICE ASSUMPTIONS'!$F32))*'DEVICE ASSUMPTIONS'!$H32</f>
        <v>0</v>
      </c>
      <c r="L60" s="491">
        <f ca="1">('SUBSCRIBER BASE'!M87*(100%-'DEVICE ASSUMPTIONS'!$F32))*'DEVICE ASSUMPTIONS'!$H32</f>
        <v>0</v>
      </c>
      <c r="M60" s="491">
        <f ca="1">('SUBSCRIBER BASE'!N87*(100%-'DEVICE ASSUMPTIONS'!$F32))*'DEVICE ASSUMPTIONS'!$H32</f>
        <v>0</v>
      </c>
      <c r="N60" s="491">
        <f ca="1">('SUBSCRIBER BASE'!O87*(100%-'DEVICE ASSUMPTIONS'!$F32))*'DEVICE ASSUMPTIONS'!$H32</f>
        <v>0</v>
      </c>
      <c r="O60" s="491">
        <f ca="1">('SUBSCRIBER BASE'!P87*(100%-'DEVICE ASSUMPTIONS'!$F32))*'DEVICE ASSUMPTIONS'!$H32</f>
        <v>0</v>
      </c>
      <c r="P60" s="491">
        <f ca="1">('SUBSCRIBER BASE'!Q87*(100%-'DEVICE ASSUMPTIONS'!$F32))*'DEVICE ASSUMPTIONS'!$H32</f>
        <v>0</v>
      </c>
      <c r="Q60" s="491">
        <f ca="1">('SUBSCRIBER BASE'!R87*(100%-'DEVICE ASSUMPTIONS'!$F32))*'DEVICE ASSUMPTIONS'!$H32</f>
        <v>0</v>
      </c>
      <c r="R60" s="491">
        <f ca="1">('SUBSCRIBER BASE'!S87*(100%-'DEVICE ASSUMPTIONS'!$F32))*'DEVICE ASSUMPTIONS'!$H32</f>
        <v>0</v>
      </c>
      <c r="S60" s="491">
        <f ca="1">('SUBSCRIBER BASE'!T87*(100%-'DEVICE ASSUMPTIONS'!$F32))*'DEVICE ASSUMPTIONS'!$H32</f>
        <v>0</v>
      </c>
      <c r="T60" s="491">
        <f ca="1">('SUBSCRIBER BASE'!U87*(100%-'DEVICE ASSUMPTIONS'!$F32))*'DEVICE ASSUMPTIONS'!$H32</f>
        <v>0</v>
      </c>
      <c r="U60" s="491">
        <f ca="1">('SUBSCRIBER BASE'!V87*(100%-'DEVICE ASSUMPTIONS'!$F32))*'DEVICE ASSUMPTIONS'!$H32</f>
        <v>0</v>
      </c>
      <c r="V60" s="491">
        <f ca="1">('SUBSCRIBER BASE'!W87*(100%-'DEVICE ASSUMPTIONS'!$F32))*'DEVICE ASSUMPTIONS'!$H32</f>
        <v>0</v>
      </c>
      <c r="W60" s="491">
        <f ca="1">('SUBSCRIBER BASE'!X87*(100%-'DEVICE ASSUMPTIONS'!$F32))*'DEVICE ASSUMPTIONS'!$H32</f>
        <v>0</v>
      </c>
      <c r="X60" s="491">
        <f ca="1">('SUBSCRIBER BASE'!Y87*(100%-'DEVICE ASSUMPTIONS'!$F32))*'DEVICE ASSUMPTIONS'!$H32</f>
        <v>0</v>
      </c>
      <c r="Y60" s="491">
        <f ca="1">('SUBSCRIBER BASE'!Z87*(100%-'DEVICE ASSUMPTIONS'!$F32))*'DEVICE ASSUMPTIONS'!$H32</f>
        <v>0</v>
      </c>
      <c r="Z60" s="491">
        <f ca="1">('SUBSCRIBER BASE'!AA87*(100%-'DEVICE ASSUMPTIONS'!$F32))*'DEVICE ASSUMPTIONS'!$H32</f>
        <v>0</v>
      </c>
      <c r="AA60" s="491">
        <f ca="1">('SUBSCRIBER BASE'!AB87*(100%-'DEVICE ASSUMPTIONS'!$F32))*'DEVICE ASSUMPTIONS'!$H32</f>
        <v>0</v>
      </c>
      <c r="AB60" s="491">
        <f ca="1">('SUBSCRIBER BASE'!AC87*(100%-'DEVICE ASSUMPTIONS'!$F32))*'DEVICE ASSUMPTIONS'!$H32</f>
        <v>0</v>
      </c>
      <c r="AC60" s="491">
        <f ca="1">('SUBSCRIBER BASE'!AD87*(100%-'DEVICE ASSUMPTIONS'!$F32))*'DEVICE ASSUMPTIONS'!$H32</f>
        <v>0</v>
      </c>
      <c r="AD60" s="491">
        <f ca="1">('SUBSCRIBER BASE'!AE87*(100%-'DEVICE ASSUMPTIONS'!$F32))*'DEVICE ASSUMPTIONS'!$H32</f>
        <v>0</v>
      </c>
      <c r="AE60" s="491">
        <f ca="1">('SUBSCRIBER BASE'!AF87*(100%-'DEVICE ASSUMPTIONS'!$F32))*'DEVICE ASSUMPTIONS'!$H32</f>
        <v>0</v>
      </c>
      <c r="AF60" s="491">
        <f ca="1">('SUBSCRIBER BASE'!AG87*(100%-'DEVICE ASSUMPTIONS'!$F32))*'DEVICE ASSUMPTIONS'!$H32</f>
        <v>0</v>
      </c>
      <c r="AG60" s="491">
        <f ca="1">('SUBSCRIBER BASE'!AH87*(100%-'DEVICE ASSUMPTIONS'!$F32))*'DEVICE ASSUMPTIONS'!$H32</f>
        <v>0</v>
      </c>
      <c r="AH60" s="491">
        <f ca="1">('SUBSCRIBER BASE'!AI87*(100%-'DEVICE ASSUMPTIONS'!$F32))*'DEVICE ASSUMPTIONS'!$H32</f>
        <v>0</v>
      </c>
      <c r="AI60" s="491">
        <f ca="1">('SUBSCRIBER BASE'!AJ87*(100%-'DEVICE ASSUMPTIONS'!$F32))*'DEVICE ASSUMPTIONS'!$H32</f>
        <v>0</v>
      </c>
      <c r="AJ60" s="491">
        <f ca="1">('SUBSCRIBER BASE'!AK87*(100%-'DEVICE ASSUMPTIONS'!$F32))*'DEVICE ASSUMPTIONS'!$H32</f>
        <v>0</v>
      </c>
      <c r="AK60" s="491">
        <f ca="1">('SUBSCRIBER BASE'!AL87*(100%-'DEVICE ASSUMPTIONS'!$F32))*'DEVICE ASSUMPTIONS'!$H32</f>
        <v>0</v>
      </c>
      <c r="AL60" s="491">
        <f ca="1">('SUBSCRIBER BASE'!AM87*(100%-'DEVICE ASSUMPTIONS'!$F32))*'DEVICE ASSUMPTIONS'!$H32</f>
        <v>0</v>
      </c>
      <c r="AM60" s="491">
        <f ca="1">('SUBSCRIBER BASE'!AN87*(100%-'DEVICE ASSUMPTIONS'!$F32))*'DEVICE ASSUMPTIONS'!$H32</f>
        <v>0</v>
      </c>
      <c r="AN60" s="491">
        <f ca="1">('SUBSCRIBER BASE'!AO87*(100%-'DEVICE ASSUMPTIONS'!$F32))*'DEVICE ASSUMPTIONS'!$H32</f>
        <v>0</v>
      </c>
      <c r="AO60" s="491">
        <f ca="1">('SUBSCRIBER BASE'!AP87*(100%-'DEVICE ASSUMPTIONS'!$F32))*'DEVICE ASSUMPTIONS'!$H32</f>
        <v>0</v>
      </c>
      <c r="AP60" s="491">
        <f ca="1">('SUBSCRIBER BASE'!AQ87*(100%-'DEVICE ASSUMPTIONS'!$F32))*'DEVICE ASSUMPTIONS'!$H32</f>
        <v>0</v>
      </c>
      <c r="AQ60" s="491">
        <f ca="1">('SUBSCRIBER BASE'!AR87*(100%-'DEVICE ASSUMPTIONS'!$F32))*'DEVICE ASSUMPTIONS'!$H32</f>
        <v>0</v>
      </c>
      <c r="AR60" s="491">
        <f ca="1">('SUBSCRIBER BASE'!AS87*(100%-'DEVICE ASSUMPTIONS'!$F32))*'DEVICE ASSUMPTIONS'!$H32</f>
        <v>0</v>
      </c>
      <c r="AS60" s="491">
        <f ca="1">('SUBSCRIBER BASE'!AT87*(100%-'DEVICE ASSUMPTIONS'!$F32))*'DEVICE ASSUMPTIONS'!$H32</f>
        <v>0</v>
      </c>
      <c r="AT60" s="491">
        <f ca="1">('SUBSCRIBER BASE'!AU87*(100%-'DEVICE ASSUMPTIONS'!$F32))*'DEVICE ASSUMPTIONS'!$H32</f>
        <v>0</v>
      </c>
      <c r="AU60" s="491">
        <f ca="1">('SUBSCRIBER BASE'!AV87*(100%-'DEVICE ASSUMPTIONS'!$F32))*'DEVICE ASSUMPTIONS'!$H32</f>
        <v>0</v>
      </c>
      <c r="AV60" s="491">
        <f ca="1">('SUBSCRIBER BASE'!AW87*(100%-'DEVICE ASSUMPTIONS'!$F32))*'DEVICE ASSUMPTIONS'!$H32</f>
        <v>0</v>
      </c>
      <c r="AW60" s="491">
        <f ca="1">('SUBSCRIBER BASE'!AX87*(100%-'DEVICE ASSUMPTIONS'!$F32))*'DEVICE ASSUMPTIONS'!$H32</f>
        <v>0</v>
      </c>
      <c r="AX60" s="491">
        <f ca="1">('SUBSCRIBER BASE'!AY87*(100%-'DEVICE ASSUMPTIONS'!$F32))*'DEVICE ASSUMPTIONS'!$H32</f>
        <v>0</v>
      </c>
      <c r="AY60" s="491">
        <f ca="1">('SUBSCRIBER BASE'!AZ87*(100%-'DEVICE ASSUMPTIONS'!$F32))*'DEVICE ASSUMPTIONS'!$H32</f>
        <v>0</v>
      </c>
      <c r="AZ60" s="491">
        <f ca="1">('SUBSCRIBER BASE'!BA87*(100%-'DEVICE ASSUMPTIONS'!$F32))*'DEVICE ASSUMPTIONS'!$H32</f>
        <v>0</v>
      </c>
      <c r="BA60" s="491">
        <f ca="1">('SUBSCRIBER BASE'!BB87*(100%-'DEVICE ASSUMPTIONS'!$F32))*'DEVICE ASSUMPTIONS'!$H32</f>
        <v>0</v>
      </c>
      <c r="BB60" s="491">
        <f ca="1">('SUBSCRIBER BASE'!BC87*(100%-'DEVICE ASSUMPTIONS'!$F32))*'DEVICE ASSUMPTIONS'!$H32</f>
        <v>0</v>
      </c>
      <c r="BC60" s="491">
        <f ca="1">('SUBSCRIBER BASE'!BD87*(100%-'DEVICE ASSUMPTIONS'!$F32))*'DEVICE ASSUMPTIONS'!$H32</f>
        <v>0</v>
      </c>
      <c r="BD60" s="491">
        <f ca="1">('SUBSCRIBER BASE'!BE87*(100%-'DEVICE ASSUMPTIONS'!$F32))*'DEVICE ASSUMPTIONS'!$H32</f>
        <v>0</v>
      </c>
      <c r="BE60" s="491">
        <f ca="1">('SUBSCRIBER BASE'!BF87*(100%-'DEVICE ASSUMPTIONS'!$F32))*'DEVICE ASSUMPTIONS'!$H32</f>
        <v>0</v>
      </c>
      <c r="BF60" s="491">
        <f ca="1">('SUBSCRIBER BASE'!BG87*(100%-'DEVICE ASSUMPTIONS'!$F32))*'DEVICE ASSUMPTIONS'!$H32</f>
        <v>0</v>
      </c>
      <c r="BG60" s="491">
        <f ca="1">('SUBSCRIBER BASE'!BH87*(100%-'DEVICE ASSUMPTIONS'!$F32))*'DEVICE ASSUMPTIONS'!$H32</f>
        <v>0</v>
      </c>
      <c r="BH60" s="491">
        <f ca="1">('SUBSCRIBER BASE'!BI87*(100%-'DEVICE ASSUMPTIONS'!$F32))*'DEVICE ASSUMPTIONS'!$H32</f>
        <v>0</v>
      </c>
      <c r="BI60" s="491">
        <f ca="1">('SUBSCRIBER BASE'!BJ87*(100%-'DEVICE ASSUMPTIONS'!$F32))*'DEVICE ASSUMPTIONS'!$H32</f>
        <v>0</v>
      </c>
      <c r="BJ60" s="491">
        <f ca="1">('SUBSCRIBER BASE'!BK87*(100%-'DEVICE ASSUMPTIONS'!$F32))*'DEVICE ASSUMPTIONS'!$H32</f>
        <v>0</v>
      </c>
      <c r="BK60" s="491">
        <f ca="1">('SUBSCRIBER BASE'!BL87*(100%-'DEVICE ASSUMPTIONS'!$F32))*'DEVICE ASSUMPTIONS'!$H32</f>
        <v>0</v>
      </c>
      <c r="BL60" s="491">
        <f ca="1">('SUBSCRIBER BASE'!BM87*(100%-'DEVICE ASSUMPTIONS'!$F32))*'DEVICE ASSUMPTIONS'!$H32</f>
        <v>0</v>
      </c>
      <c r="BM60" s="491">
        <f ca="1">('SUBSCRIBER BASE'!BN87*(100%-'DEVICE ASSUMPTIONS'!$F32))*'DEVICE ASSUMPTIONS'!$H32</f>
        <v>0</v>
      </c>
      <c r="BN60" s="491">
        <f ca="1">('SUBSCRIBER BASE'!BO87*(100%-'DEVICE ASSUMPTIONS'!$F32))*'DEVICE ASSUMPTIONS'!$H32</f>
        <v>0</v>
      </c>
      <c r="BO60" s="491">
        <f ca="1">('SUBSCRIBER BASE'!BP87*(100%-'DEVICE ASSUMPTIONS'!$F32))*'DEVICE ASSUMPTIONS'!$H32</f>
        <v>0</v>
      </c>
      <c r="BP60" s="491">
        <f ca="1">('SUBSCRIBER BASE'!BQ87*(100%-'DEVICE ASSUMPTIONS'!$F32))*'DEVICE ASSUMPTIONS'!$H32</f>
        <v>0</v>
      </c>
      <c r="BQ60" s="491">
        <f ca="1">('SUBSCRIBER BASE'!BR87*(100%-'DEVICE ASSUMPTIONS'!$F32))*'DEVICE ASSUMPTIONS'!$H32</f>
        <v>0</v>
      </c>
      <c r="BR60" s="491">
        <f ca="1">('SUBSCRIBER BASE'!BS87*(100%-'DEVICE ASSUMPTIONS'!$F32))*'DEVICE ASSUMPTIONS'!$H32</f>
        <v>0</v>
      </c>
    </row>
    <row r="61" spans="1:70" ht="25" customHeight="1" outlineLevel="1">
      <c r="B61" s="168" t="str">
        <f t="shared" si="79"/>
        <v>1.2 GB</v>
      </c>
      <c r="C61" s="491">
        <f>('SUBSCRIBER BASE'!C88*(100%-'DEVICE ASSUMPTIONS'!$F33))*'DEVICE ASSUMPTIONS'!$H33</f>
        <v>0</v>
      </c>
      <c r="D61" s="491">
        <f>('SUBSCRIBER BASE'!D88*(100%-'DEVICE ASSUMPTIONS'!$F33))*'DEVICE ASSUMPTIONS'!$H33</f>
        <v>0</v>
      </c>
      <c r="E61" s="491">
        <f>('SUBSCRIBER BASE'!E88*(100%-'DEVICE ASSUMPTIONS'!$F33))*'DEVICE ASSUMPTIONS'!$H33</f>
        <v>0</v>
      </c>
      <c r="F61" s="491">
        <f>('SUBSCRIBER BASE'!F88*(100%-'DEVICE ASSUMPTIONS'!$F33))*'DEVICE ASSUMPTIONS'!$H33</f>
        <v>0</v>
      </c>
      <c r="G61" s="491">
        <f>('SUBSCRIBER BASE'!G88*(100%-'DEVICE ASSUMPTIONS'!$F33))*'DEVICE ASSUMPTIONS'!$H33</f>
        <v>0</v>
      </c>
      <c r="H61" s="491">
        <f>('SUBSCRIBER BASE'!H88*(100%-'DEVICE ASSUMPTIONS'!$F33))*'DEVICE ASSUMPTIONS'!$H33</f>
        <v>0</v>
      </c>
      <c r="I61" s="491">
        <f>('SUBSCRIBER BASE'!I88*(100%-'DEVICE ASSUMPTIONS'!$F33))*'DEVICE ASSUMPTIONS'!$H33</f>
        <v>0</v>
      </c>
      <c r="J61" s="491">
        <f>('SUBSCRIBER BASE'!J88*(100%-'DEVICE ASSUMPTIONS'!$F33))*'DEVICE ASSUMPTIONS'!$H33</f>
        <v>0</v>
      </c>
      <c r="K61" s="491">
        <f ca="1">('SUBSCRIBER BASE'!L88*(100%-'DEVICE ASSUMPTIONS'!$F33))*'DEVICE ASSUMPTIONS'!$H33</f>
        <v>0</v>
      </c>
      <c r="L61" s="491">
        <f ca="1">('SUBSCRIBER BASE'!M88*(100%-'DEVICE ASSUMPTIONS'!$F33))*'DEVICE ASSUMPTIONS'!$H33</f>
        <v>0</v>
      </c>
      <c r="M61" s="491">
        <f ca="1">('SUBSCRIBER BASE'!N88*(100%-'DEVICE ASSUMPTIONS'!$F33))*'DEVICE ASSUMPTIONS'!$H33</f>
        <v>0</v>
      </c>
      <c r="N61" s="491">
        <f ca="1">('SUBSCRIBER BASE'!O88*(100%-'DEVICE ASSUMPTIONS'!$F33))*'DEVICE ASSUMPTIONS'!$H33</f>
        <v>0</v>
      </c>
      <c r="O61" s="491">
        <f ca="1">('SUBSCRIBER BASE'!P88*(100%-'DEVICE ASSUMPTIONS'!$F33))*'DEVICE ASSUMPTIONS'!$H33</f>
        <v>0</v>
      </c>
      <c r="P61" s="491">
        <f ca="1">('SUBSCRIBER BASE'!Q88*(100%-'DEVICE ASSUMPTIONS'!$F33))*'DEVICE ASSUMPTIONS'!$H33</f>
        <v>0</v>
      </c>
      <c r="Q61" s="491">
        <f ca="1">('SUBSCRIBER BASE'!R88*(100%-'DEVICE ASSUMPTIONS'!$F33))*'DEVICE ASSUMPTIONS'!$H33</f>
        <v>0</v>
      </c>
      <c r="R61" s="491">
        <f ca="1">('SUBSCRIBER BASE'!S88*(100%-'DEVICE ASSUMPTIONS'!$F33))*'DEVICE ASSUMPTIONS'!$H33</f>
        <v>0</v>
      </c>
      <c r="S61" s="491">
        <f ca="1">('SUBSCRIBER BASE'!T88*(100%-'DEVICE ASSUMPTIONS'!$F33))*'DEVICE ASSUMPTIONS'!$H33</f>
        <v>0</v>
      </c>
      <c r="T61" s="491">
        <f ca="1">('SUBSCRIBER BASE'!U88*(100%-'DEVICE ASSUMPTIONS'!$F33))*'DEVICE ASSUMPTIONS'!$H33</f>
        <v>0</v>
      </c>
      <c r="U61" s="491">
        <f ca="1">('SUBSCRIBER BASE'!V88*(100%-'DEVICE ASSUMPTIONS'!$F33))*'DEVICE ASSUMPTIONS'!$H33</f>
        <v>0</v>
      </c>
      <c r="V61" s="491">
        <f ca="1">('SUBSCRIBER BASE'!W88*(100%-'DEVICE ASSUMPTIONS'!$F33))*'DEVICE ASSUMPTIONS'!$H33</f>
        <v>0</v>
      </c>
      <c r="W61" s="491">
        <f ca="1">('SUBSCRIBER BASE'!X88*(100%-'DEVICE ASSUMPTIONS'!$F33))*'DEVICE ASSUMPTIONS'!$H33</f>
        <v>0</v>
      </c>
      <c r="X61" s="491">
        <f ca="1">('SUBSCRIBER BASE'!Y88*(100%-'DEVICE ASSUMPTIONS'!$F33))*'DEVICE ASSUMPTIONS'!$H33</f>
        <v>0</v>
      </c>
      <c r="Y61" s="491">
        <f ca="1">('SUBSCRIBER BASE'!Z88*(100%-'DEVICE ASSUMPTIONS'!$F33))*'DEVICE ASSUMPTIONS'!$H33</f>
        <v>0</v>
      </c>
      <c r="Z61" s="491">
        <f ca="1">('SUBSCRIBER BASE'!AA88*(100%-'DEVICE ASSUMPTIONS'!$F33))*'DEVICE ASSUMPTIONS'!$H33</f>
        <v>0</v>
      </c>
      <c r="AA61" s="491">
        <f ca="1">('SUBSCRIBER BASE'!AB88*(100%-'DEVICE ASSUMPTIONS'!$F33))*'DEVICE ASSUMPTIONS'!$H33</f>
        <v>0</v>
      </c>
      <c r="AB61" s="491">
        <f ca="1">('SUBSCRIBER BASE'!AC88*(100%-'DEVICE ASSUMPTIONS'!$F33))*'DEVICE ASSUMPTIONS'!$H33</f>
        <v>0</v>
      </c>
      <c r="AC61" s="491">
        <f ca="1">('SUBSCRIBER BASE'!AD88*(100%-'DEVICE ASSUMPTIONS'!$F33))*'DEVICE ASSUMPTIONS'!$H33</f>
        <v>0</v>
      </c>
      <c r="AD61" s="491">
        <f ca="1">('SUBSCRIBER BASE'!AE88*(100%-'DEVICE ASSUMPTIONS'!$F33))*'DEVICE ASSUMPTIONS'!$H33</f>
        <v>0</v>
      </c>
      <c r="AE61" s="491">
        <f ca="1">('SUBSCRIBER BASE'!AF88*(100%-'DEVICE ASSUMPTIONS'!$F33))*'DEVICE ASSUMPTIONS'!$H33</f>
        <v>0</v>
      </c>
      <c r="AF61" s="491">
        <f ca="1">('SUBSCRIBER BASE'!AG88*(100%-'DEVICE ASSUMPTIONS'!$F33))*'DEVICE ASSUMPTIONS'!$H33</f>
        <v>0</v>
      </c>
      <c r="AG61" s="491">
        <f ca="1">('SUBSCRIBER BASE'!AH88*(100%-'DEVICE ASSUMPTIONS'!$F33))*'DEVICE ASSUMPTIONS'!$H33</f>
        <v>0</v>
      </c>
      <c r="AH61" s="491">
        <f ca="1">('SUBSCRIBER BASE'!AI88*(100%-'DEVICE ASSUMPTIONS'!$F33))*'DEVICE ASSUMPTIONS'!$H33</f>
        <v>0</v>
      </c>
      <c r="AI61" s="491">
        <f ca="1">('SUBSCRIBER BASE'!AJ88*(100%-'DEVICE ASSUMPTIONS'!$F33))*'DEVICE ASSUMPTIONS'!$H33</f>
        <v>0</v>
      </c>
      <c r="AJ61" s="491">
        <f ca="1">('SUBSCRIBER BASE'!AK88*(100%-'DEVICE ASSUMPTIONS'!$F33))*'DEVICE ASSUMPTIONS'!$H33</f>
        <v>0</v>
      </c>
      <c r="AK61" s="491">
        <f ca="1">('SUBSCRIBER BASE'!AL88*(100%-'DEVICE ASSUMPTIONS'!$F33))*'DEVICE ASSUMPTIONS'!$H33</f>
        <v>0</v>
      </c>
      <c r="AL61" s="491">
        <f ca="1">('SUBSCRIBER BASE'!AM88*(100%-'DEVICE ASSUMPTIONS'!$F33))*'DEVICE ASSUMPTIONS'!$H33</f>
        <v>0</v>
      </c>
      <c r="AM61" s="491">
        <f ca="1">('SUBSCRIBER BASE'!AN88*(100%-'DEVICE ASSUMPTIONS'!$F33))*'DEVICE ASSUMPTIONS'!$H33</f>
        <v>0</v>
      </c>
      <c r="AN61" s="491">
        <f ca="1">('SUBSCRIBER BASE'!AO88*(100%-'DEVICE ASSUMPTIONS'!$F33))*'DEVICE ASSUMPTIONS'!$H33</f>
        <v>0</v>
      </c>
      <c r="AO61" s="491">
        <f ca="1">('SUBSCRIBER BASE'!AP88*(100%-'DEVICE ASSUMPTIONS'!$F33))*'DEVICE ASSUMPTIONS'!$H33</f>
        <v>0</v>
      </c>
      <c r="AP61" s="491">
        <f ca="1">('SUBSCRIBER BASE'!AQ88*(100%-'DEVICE ASSUMPTIONS'!$F33))*'DEVICE ASSUMPTIONS'!$H33</f>
        <v>0</v>
      </c>
      <c r="AQ61" s="491">
        <f ca="1">('SUBSCRIBER BASE'!AR88*(100%-'DEVICE ASSUMPTIONS'!$F33))*'DEVICE ASSUMPTIONS'!$H33</f>
        <v>0</v>
      </c>
      <c r="AR61" s="491">
        <f ca="1">('SUBSCRIBER BASE'!AS88*(100%-'DEVICE ASSUMPTIONS'!$F33))*'DEVICE ASSUMPTIONS'!$H33</f>
        <v>0</v>
      </c>
      <c r="AS61" s="491">
        <f ca="1">('SUBSCRIBER BASE'!AT88*(100%-'DEVICE ASSUMPTIONS'!$F33))*'DEVICE ASSUMPTIONS'!$H33</f>
        <v>0</v>
      </c>
      <c r="AT61" s="491">
        <f ca="1">('SUBSCRIBER BASE'!AU88*(100%-'DEVICE ASSUMPTIONS'!$F33))*'DEVICE ASSUMPTIONS'!$H33</f>
        <v>0</v>
      </c>
      <c r="AU61" s="491">
        <f ca="1">('SUBSCRIBER BASE'!AV88*(100%-'DEVICE ASSUMPTIONS'!$F33))*'DEVICE ASSUMPTIONS'!$H33</f>
        <v>0</v>
      </c>
      <c r="AV61" s="491">
        <f ca="1">('SUBSCRIBER BASE'!AW88*(100%-'DEVICE ASSUMPTIONS'!$F33))*'DEVICE ASSUMPTIONS'!$H33</f>
        <v>0</v>
      </c>
      <c r="AW61" s="491">
        <f ca="1">('SUBSCRIBER BASE'!AX88*(100%-'DEVICE ASSUMPTIONS'!$F33))*'DEVICE ASSUMPTIONS'!$H33</f>
        <v>0</v>
      </c>
      <c r="AX61" s="491">
        <f ca="1">('SUBSCRIBER BASE'!AY88*(100%-'DEVICE ASSUMPTIONS'!$F33))*'DEVICE ASSUMPTIONS'!$H33</f>
        <v>0</v>
      </c>
      <c r="AY61" s="491">
        <f ca="1">('SUBSCRIBER BASE'!AZ88*(100%-'DEVICE ASSUMPTIONS'!$F33))*'DEVICE ASSUMPTIONS'!$H33</f>
        <v>0</v>
      </c>
      <c r="AZ61" s="491">
        <f ca="1">('SUBSCRIBER BASE'!BA88*(100%-'DEVICE ASSUMPTIONS'!$F33))*'DEVICE ASSUMPTIONS'!$H33</f>
        <v>0</v>
      </c>
      <c r="BA61" s="491">
        <f ca="1">('SUBSCRIBER BASE'!BB88*(100%-'DEVICE ASSUMPTIONS'!$F33))*'DEVICE ASSUMPTIONS'!$H33</f>
        <v>0</v>
      </c>
      <c r="BB61" s="491">
        <f ca="1">('SUBSCRIBER BASE'!BC88*(100%-'DEVICE ASSUMPTIONS'!$F33))*'DEVICE ASSUMPTIONS'!$H33</f>
        <v>0</v>
      </c>
      <c r="BC61" s="491">
        <f ca="1">('SUBSCRIBER BASE'!BD88*(100%-'DEVICE ASSUMPTIONS'!$F33))*'DEVICE ASSUMPTIONS'!$H33</f>
        <v>0</v>
      </c>
      <c r="BD61" s="491">
        <f ca="1">('SUBSCRIBER BASE'!BE88*(100%-'DEVICE ASSUMPTIONS'!$F33))*'DEVICE ASSUMPTIONS'!$H33</f>
        <v>0</v>
      </c>
      <c r="BE61" s="491">
        <f ca="1">('SUBSCRIBER BASE'!BF88*(100%-'DEVICE ASSUMPTIONS'!$F33))*'DEVICE ASSUMPTIONS'!$H33</f>
        <v>0</v>
      </c>
      <c r="BF61" s="491">
        <f ca="1">('SUBSCRIBER BASE'!BG88*(100%-'DEVICE ASSUMPTIONS'!$F33))*'DEVICE ASSUMPTIONS'!$H33</f>
        <v>0</v>
      </c>
      <c r="BG61" s="491">
        <f ca="1">('SUBSCRIBER BASE'!BH88*(100%-'DEVICE ASSUMPTIONS'!$F33))*'DEVICE ASSUMPTIONS'!$H33</f>
        <v>0</v>
      </c>
      <c r="BH61" s="491">
        <f ca="1">('SUBSCRIBER BASE'!BI88*(100%-'DEVICE ASSUMPTIONS'!$F33))*'DEVICE ASSUMPTIONS'!$H33</f>
        <v>0</v>
      </c>
      <c r="BI61" s="491">
        <f ca="1">('SUBSCRIBER BASE'!BJ88*(100%-'DEVICE ASSUMPTIONS'!$F33))*'DEVICE ASSUMPTIONS'!$H33</f>
        <v>0</v>
      </c>
      <c r="BJ61" s="491">
        <f ca="1">('SUBSCRIBER BASE'!BK88*(100%-'DEVICE ASSUMPTIONS'!$F33))*'DEVICE ASSUMPTIONS'!$H33</f>
        <v>0</v>
      </c>
      <c r="BK61" s="491">
        <f ca="1">('SUBSCRIBER BASE'!BL88*(100%-'DEVICE ASSUMPTIONS'!$F33))*'DEVICE ASSUMPTIONS'!$H33</f>
        <v>0</v>
      </c>
      <c r="BL61" s="491">
        <f ca="1">('SUBSCRIBER BASE'!BM88*(100%-'DEVICE ASSUMPTIONS'!$F33))*'DEVICE ASSUMPTIONS'!$H33</f>
        <v>0</v>
      </c>
      <c r="BM61" s="491">
        <f ca="1">('SUBSCRIBER BASE'!BN88*(100%-'DEVICE ASSUMPTIONS'!$F33))*'DEVICE ASSUMPTIONS'!$H33</f>
        <v>0</v>
      </c>
      <c r="BN61" s="491">
        <f ca="1">('SUBSCRIBER BASE'!BO88*(100%-'DEVICE ASSUMPTIONS'!$F33))*'DEVICE ASSUMPTIONS'!$H33</f>
        <v>0</v>
      </c>
      <c r="BO61" s="491">
        <f ca="1">('SUBSCRIBER BASE'!BP88*(100%-'DEVICE ASSUMPTIONS'!$F33))*'DEVICE ASSUMPTIONS'!$H33</f>
        <v>0</v>
      </c>
      <c r="BP61" s="491">
        <f ca="1">('SUBSCRIBER BASE'!BQ88*(100%-'DEVICE ASSUMPTIONS'!$F33))*'DEVICE ASSUMPTIONS'!$H33</f>
        <v>0</v>
      </c>
      <c r="BQ61" s="491">
        <f ca="1">('SUBSCRIBER BASE'!BR88*(100%-'DEVICE ASSUMPTIONS'!$F33))*'DEVICE ASSUMPTIONS'!$H33</f>
        <v>0</v>
      </c>
      <c r="BR61" s="491">
        <f ca="1">('SUBSCRIBER BASE'!BS88*(100%-'DEVICE ASSUMPTIONS'!$F33))*'DEVICE ASSUMPTIONS'!$H33</f>
        <v>0</v>
      </c>
    </row>
    <row r="62" spans="1:70" ht="25" customHeight="1" outlineLevel="1">
      <c r="B62" s="168" t="str">
        <f>B84</f>
        <v>2.5 GB</v>
      </c>
      <c r="C62" s="491">
        <f>('SUBSCRIBER BASE'!C89*(100%-'DEVICE ASSUMPTIONS'!$F34))*'DEVICE ASSUMPTIONS'!$H34</f>
        <v>0</v>
      </c>
      <c r="D62" s="491">
        <f>('SUBSCRIBER BASE'!D89*(100%-'DEVICE ASSUMPTIONS'!$F34))*'DEVICE ASSUMPTIONS'!$H34</f>
        <v>0</v>
      </c>
      <c r="E62" s="491">
        <f>('SUBSCRIBER BASE'!E89*(100%-'DEVICE ASSUMPTIONS'!$F34))*'DEVICE ASSUMPTIONS'!$H34</f>
        <v>0</v>
      </c>
      <c r="F62" s="491">
        <f>('SUBSCRIBER BASE'!F89*(100%-'DEVICE ASSUMPTIONS'!$F34))*'DEVICE ASSUMPTIONS'!$H34</f>
        <v>0</v>
      </c>
      <c r="G62" s="491">
        <f>('SUBSCRIBER BASE'!G89*(100%-'DEVICE ASSUMPTIONS'!$F34))*'DEVICE ASSUMPTIONS'!$H34</f>
        <v>0</v>
      </c>
      <c r="H62" s="491">
        <f>('SUBSCRIBER BASE'!H89*(100%-'DEVICE ASSUMPTIONS'!$F34))*'DEVICE ASSUMPTIONS'!$H34</f>
        <v>0</v>
      </c>
      <c r="I62" s="491">
        <f>('SUBSCRIBER BASE'!I89*(100%-'DEVICE ASSUMPTIONS'!$F34))*'DEVICE ASSUMPTIONS'!$H34</f>
        <v>0</v>
      </c>
      <c r="J62" s="491">
        <f>('SUBSCRIBER BASE'!J89*(100%-'DEVICE ASSUMPTIONS'!$F34))*'DEVICE ASSUMPTIONS'!$H34</f>
        <v>0</v>
      </c>
      <c r="K62" s="491">
        <f ca="1">('SUBSCRIBER BASE'!L89*(100%-'DEVICE ASSUMPTIONS'!$F34))*'DEVICE ASSUMPTIONS'!$H34</f>
        <v>0</v>
      </c>
      <c r="L62" s="491">
        <f ca="1">('SUBSCRIBER BASE'!M89*(100%-'DEVICE ASSUMPTIONS'!$F34))*'DEVICE ASSUMPTIONS'!$H34</f>
        <v>0</v>
      </c>
      <c r="M62" s="491">
        <f ca="1">('SUBSCRIBER BASE'!N89*(100%-'DEVICE ASSUMPTIONS'!$F34))*'DEVICE ASSUMPTIONS'!$H34</f>
        <v>0</v>
      </c>
      <c r="N62" s="491">
        <f ca="1">('SUBSCRIBER BASE'!O89*(100%-'DEVICE ASSUMPTIONS'!$F34))*'DEVICE ASSUMPTIONS'!$H34</f>
        <v>0</v>
      </c>
      <c r="O62" s="491">
        <f ca="1">('SUBSCRIBER BASE'!P89*(100%-'DEVICE ASSUMPTIONS'!$F34))*'DEVICE ASSUMPTIONS'!$H34</f>
        <v>0</v>
      </c>
      <c r="P62" s="491">
        <f ca="1">('SUBSCRIBER BASE'!Q89*(100%-'DEVICE ASSUMPTIONS'!$F34))*'DEVICE ASSUMPTIONS'!$H34</f>
        <v>0</v>
      </c>
      <c r="Q62" s="491">
        <f ca="1">('SUBSCRIBER BASE'!R89*(100%-'DEVICE ASSUMPTIONS'!$F34))*'DEVICE ASSUMPTIONS'!$H34</f>
        <v>0</v>
      </c>
      <c r="R62" s="491">
        <f ca="1">('SUBSCRIBER BASE'!S89*(100%-'DEVICE ASSUMPTIONS'!$F34))*'DEVICE ASSUMPTIONS'!$H34</f>
        <v>0</v>
      </c>
      <c r="S62" s="491">
        <f ca="1">('SUBSCRIBER BASE'!T89*(100%-'DEVICE ASSUMPTIONS'!$F34))*'DEVICE ASSUMPTIONS'!$H34</f>
        <v>0</v>
      </c>
      <c r="T62" s="491">
        <f ca="1">('SUBSCRIBER BASE'!U89*(100%-'DEVICE ASSUMPTIONS'!$F34))*'DEVICE ASSUMPTIONS'!$H34</f>
        <v>0</v>
      </c>
      <c r="U62" s="491">
        <f ca="1">('SUBSCRIBER BASE'!V89*(100%-'DEVICE ASSUMPTIONS'!$F34))*'DEVICE ASSUMPTIONS'!$H34</f>
        <v>0</v>
      </c>
      <c r="V62" s="491">
        <f ca="1">('SUBSCRIBER BASE'!W89*(100%-'DEVICE ASSUMPTIONS'!$F34))*'DEVICE ASSUMPTIONS'!$H34</f>
        <v>0</v>
      </c>
      <c r="W62" s="491">
        <f ca="1">('SUBSCRIBER BASE'!X89*(100%-'DEVICE ASSUMPTIONS'!$F34))*'DEVICE ASSUMPTIONS'!$H34</f>
        <v>0</v>
      </c>
      <c r="X62" s="491">
        <f ca="1">('SUBSCRIBER BASE'!Y89*(100%-'DEVICE ASSUMPTIONS'!$F34))*'DEVICE ASSUMPTIONS'!$H34</f>
        <v>0</v>
      </c>
      <c r="Y62" s="491">
        <f ca="1">('SUBSCRIBER BASE'!Z89*(100%-'DEVICE ASSUMPTIONS'!$F34))*'DEVICE ASSUMPTIONS'!$H34</f>
        <v>0</v>
      </c>
      <c r="Z62" s="491">
        <f ca="1">('SUBSCRIBER BASE'!AA89*(100%-'DEVICE ASSUMPTIONS'!$F34))*'DEVICE ASSUMPTIONS'!$H34</f>
        <v>0</v>
      </c>
      <c r="AA62" s="491">
        <f ca="1">('SUBSCRIBER BASE'!AB89*(100%-'DEVICE ASSUMPTIONS'!$F34))*'DEVICE ASSUMPTIONS'!$H34</f>
        <v>0</v>
      </c>
      <c r="AB62" s="491">
        <f ca="1">('SUBSCRIBER BASE'!AC89*(100%-'DEVICE ASSUMPTIONS'!$F34))*'DEVICE ASSUMPTIONS'!$H34</f>
        <v>0</v>
      </c>
      <c r="AC62" s="491">
        <f ca="1">('SUBSCRIBER BASE'!AD89*(100%-'DEVICE ASSUMPTIONS'!$F34))*'DEVICE ASSUMPTIONS'!$H34</f>
        <v>0</v>
      </c>
      <c r="AD62" s="491">
        <f ca="1">('SUBSCRIBER BASE'!AE89*(100%-'DEVICE ASSUMPTIONS'!$F34))*'DEVICE ASSUMPTIONS'!$H34</f>
        <v>0</v>
      </c>
      <c r="AE62" s="491">
        <f ca="1">('SUBSCRIBER BASE'!AF89*(100%-'DEVICE ASSUMPTIONS'!$F34))*'DEVICE ASSUMPTIONS'!$H34</f>
        <v>0</v>
      </c>
      <c r="AF62" s="491">
        <f ca="1">('SUBSCRIBER BASE'!AG89*(100%-'DEVICE ASSUMPTIONS'!$F34))*'DEVICE ASSUMPTIONS'!$H34</f>
        <v>0</v>
      </c>
      <c r="AG62" s="491">
        <f ca="1">('SUBSCRIBER BASE'!AH89*(100%-'DEVICE ASSUMPTIONS'!$F34))*'DEVICE ASSUMPTIONS'!$H34</f>
        <v>0</v>
      </c>
      <c r="AH62" s="491">
        <f ca="1">('SUBSCRIBER BASE'!AI89*(100%-'DEVICE ASSUMPTIONS'!$F34))*'DEVICE ASSUMPTIONS'!$H34</f>
        <v>0</v>
      </c>
      <c r="AI62" s="491">
        <f ca="1">('SUBSCRIBER BASE'!AJ89*(100%-'DEVICE ASSUMPTIONS'!$F34))*'DEVICE ASSUMPTIONS'!$H34</f>
        <v>0</v>
      </c>
      <c r="AJ62" s="491">
        <f ca="1">('SUBSCRIBER BASE'!AK89*(100%-'DEVICE ASSUMPTIONS'!$F34))*'DEVICE ASSUMPTIONS'!$H34</f>
        <v>0</v>
      </c>
      <c r="AK62" s="491">
        <f ca="1">('SUBSCRIBER BASE'!AL89*(100%-'DEVICE ASSUMPTIONS'!$F34))*'DEVICE ASSUMPTIONS'!$H34</f>
        <v>0</v>
      </c>
      <c r="AL62" s="491">
        <f ca="1">('SUBSCRIBER BASE'!AM89*(100%-'DEVICE ASSUMPTIONS'!$F34))*'DEVICE ASSUMPTIONS'!$H34</f>
        <v>0</v>
      </c>
      <c r="AM62" s="491">
        <f ca="1">('SUBSCRIBER BASE'!AN89*(100%-'DEVICE ASSUMPTIONS'!$F34))*'DEVICE ASSUMPTIONS'!$H34</f>
        <v>0</v>
      </c>
      <c r="AN62" s="491">
        <f ca="1">('SUBSCRIBER BASE'!AO89*(100%-'DEVICE ASSUMPTIONS'!$F34))*'DEVICE ASSUMPTIONS'!$H34</f>
        <v>0</v>
      </c>
      <c r="AO62" s="491">
        <f ca="1">('SUBSCRIBER BASE'!AP89*(100%-'DEVICE ASSUMPTIONS'!$F34))*'DEVICE ASSUMPTIONS'!$H34</f>
        <v>0</v>
      </c>
      <c r="AP62" s="491">
        <f ca="1">('SUBSCRIBER BASE'!AQ89*(100%-'DEVICE ASSUMPTIONS'!$F34))*'DEVICE ASSUMPTIONS'!$H34</f>
        <v>0</v>
      </c>
      <c r="AQ62" s="491">
        <f ca="1">('SUBSCRIBER BASE'!AR89*(100%-'DEVICE ASSUMPTIONS'!$F34))*'DEVICE ASSUMPTIONS'!$H34</f>
        <v>0</v>
      </c>
      <c r="AR62" s="491">
        <f ca="1">('SUBSCRIBER BASE'!AS89*(100%-'DEVICE ASSUMPTIONS'!$F34))*'DEVICE ASSUMPTIONS'!$H34</f>
        <v>0</v>
      </c>
      <c r="AS62" s="491">
        <f ca="1">('SUBSCRIBER BASE'!AT89*(100%-'DEVICE ASSUMPTIONS'!$F34))*'DEVICE ASSUMPTIONS'!$H34</f>
        <v>0</v>
      </c>
      <c r="AT62" s="491">
        <f ca="1">('SUBSCRIBER BASE'!AU89*(100%-'DEVICE ASSUMPTIONS'!$F34))*'DEVICE ASSUMPTIONS'!$H34</f>
        <v>0</v>
      </c>
      <c r="AU62" s="491">
        <f ca="1">('SUBSCRIBER BASE'!AV89*(100%-'DEVICE ASSUMPTIONS'!$F34))*'DEVICE ASSUMPTIONS'!$H34</f>
        <v>0</v>
      </c>
      <c r="AV62" s="491">
        <f ca="1">('SUBSCRIBER BASE'!AW89*(100%-'DEVICE ASSUMPTIONS'!$F34))*'DEVICE ASSUMPTIONS'!$H34</f>
        <v>0</v>
      </c>
      <c r="AW62" s="491">
        <f ca="1">('SUBSCRIBER BASE'!AX89*(100%-'DEVICE ASSUMPTIONS'!$F34))*'DEVICE ASSUMPTIONS'!$H34</f>
        <v>0</v>
      </c>
      <c r="AX62" s="491">
        <f ca="1">('SUBSCRIBER BASE'!AY89*(100%-'DEVICE ASSUMPTIONS'!$F34))*'DEVICE ASSUMPTIONS'!$H34</f>
        <v>0</v>
      </c>
      <c r="AY62" s="491">
        <f ca="1">('SUBSCRIBER BASE'!AZ89*(100%-'DEVICE ASSUMPTIONS'!$F34))*'DEVICE ASSUMPTIONS'!$H34</f>
        <v>0</v>
      </c>
      <c r="AZ62" s="491">
        <f ca="1">('SUBSCRIBER BASE'!BA89*(100%-'DEVICE ASSUMPTIONS'!$F34))*'DEVICE ASSUMPTIONS'!$H34</f>
        <v>0</v>
      </c>
      <c r="BA62" s="491">
        <f ca="1">('SUBSCRIBER BASE'!BB89*(100%-'DEVICE ASSUMPTIONS'!$F34))*'DEVICE ASSUMPTIONS'!$H34</f>
        <v>0</v>
      </c>
      <c r="BB62" s="491">
        <f ca="1">('SUBSCRIBER BASE'!BC89*(100%-'DEVICE ASSUMPTIONS'!$F34))*'DEVICE ASSUMPTIONS'!$H34</f>
        <v>0</v>
      </c>
      <c r="BC62" s="491">
        <f ca="1">('SUBSCRIBER BASE'!BD89*(100%-'DEVICE ASSUMPTIONS'!$F34))*'DEVICE ASSUMPTIONS'!$H34</f>
        <v>0</v>
      </c>
      <c r="BD62" s="491">
        <f ca="1">('SUBSCRIBER BASE'!BE89*(100%-'DEVICE ASSUMPTIONS'!$F34))*'DEVICE ASSUMPTIONS'!$H34</f>
        <v>0</v>
      </c>
      <c r="BE62" s="491">
        <f ca="1">('SUBSCRIBER BASE'!BF89*(100%-'DEVICE ASSUMPTIONS'!$F34))*'DEVICE ASSUMPTIONS'!$H34</f>
        <v>0</v>
      </c>
      <c r="BF62" s="491">
        <f ca="1">('SUBSCRIBER BASE'!BG89*(100%-'DEVICE ASSUMPTIONS'!$F34))*'DEVICE ASSUMPTIONS'!$H34</f>
        <v>0</v>
      </c>
      <c r="BG62" s="491">
        <f ca="1">('SUBSCRIBER BASE'!BH89*(100%-'DEVICE ASSUMPTIONS'!$F34))*'DEVICE ASSUMPTIONS'!$H34</f>
        <v>0</v>
      </c>
      <c r="BH62" s="491">
        <f ca="1">('SUBSCRIBER BASE'!BI89*(100%-'DEVICE ASSUMPTIONS'!$F34))*'DEVICE ASSUMPTIONS'!$H34</f>
        <v>0</v>
      </c>
      <c r="BI62" s="491">
        <f ca="1">('SUBSCRIBER BASE'!BJ89*(100%-'DEVICE ASSUMPTIONS'!$F34))*'DEVICE ASSUMPTIONS'!$H34</f>
        <v>0</v>
      </c>
      <c r="BJ62" s="491">
        <f ca="1">('SUBSCRIBER BASE'!BK89*(100%-'DEVICE ASSUMPTIONS'!$F34))*'DEVICE ASSUMPTIONS'!$H34</f>
        <v>0</v>
      </c>
      <c r="BK62" s="491">
        <f ca="1">('SUBSCRIBER BASE'!BL89*(100%-'DEVICE ASSUMPTIONS'!$F34))*'DEVICE ASSUMPTIONS'!$H34</f>
        <v>0</v>
      </c>
      <c r="BL62" s="491">
        <f ca="1">('SUBSCRIBER BASE'!BM89*(100%-'DEVICE ASSUMPTIONS'!$F34))*'DEVICE ASSUMPTIONS'!$H34</f>
        <v>0</v>
      </c>
      <c r="BM62" s="491">
        <f ca="1">('SUBSCRIBER BASE'!BN89*(100%-'DEVICE ASSUMPTIONS'!$F34))*'DEVICE ASSUMPTIONS'!$H34</f>
        <v>0</v>
      </c>
      <c r="BN62" s="491">
        <f ca="1">('SUBSCRIBER BASE'!BO89*(100%-'DEVICE ASSUMPTIONS'!$F34))*'DEVICE ASSUMPTIONS'!$H34</f>
        <v>0</v>
      </c>
      <c r="BO62" s="491">
        <f ca="1">('SUBSCRIBER BASE'!BP89*(100%-'DEVICE ASSUMPTIONS'!$F34))*'DEVICE ASSUMPTIONS'!$H34</f>
        <v>0</v>
      </c>
      <c r="BP62" s="491">
        <f ca="1">('SUBSCRIBER BASE'!BQ89*(100%-'DEVICE ASSUMPTIONS'!$F34))*'DEVICE ASSUMPTIONS'!$H34</f>
        <v>0</v>
      </c>
      <c r="BQ62" s="491">
        <f ca="1">('SUBSCRIBER BASE'!BR89*(100%-'DEVICE ASSUMPTIONS'!$F34))*'DEVICE ASSUMPTIONS'!$H34</f>
        <v>0</v>
      </c>
      <c r="BR62" s="491">
        <f ca="1">('SUBSCRIBER BASE'!BS89*(100%-'DEVICE ASSUMPTIONS'!$F34))*'DEVICE ASSUMPTIONS'!$H34</f>
        <v>0</v>
      </c>
    </row>
    <row r="63" spans="1:70" ht="25" customHeight="1">
      <c r="B63" s="173" t="s">
        <v>45</v>
      </c>
      <c r="C63" s="489">
        <f>SUM(C64:C73)</f>
        <v>0</v>
      </c>
      <c r="D63" s="489">
        <f t="shared" ref="D63:BO63" si="80">SUM(D64:D73)</f>
        <v>0</v>
      </c>
      <c r="E63" s="489">
        <f t="shared" si="80"/>
        <v>0</v>
      </c>
      <c r="F63" s="489">
        <f t="shared" si="80"/>
        <v>0</v>
      </c>
      <c r="G63" s="489">
        <f t="shared" si="80"/>
        <v>0</v>
      </c>
      <c r="H63" s="489">
        <f t="shared" si="80"/>
        <v>0</v>
      </c>
      <c r="I63" s="489">
        <f t="shared" si="80"/>
        <v>0</v>
      </c>
      <c r="J63" s="489">
        <f t="shared" si="80"/>
        <v>0</v>
      </c>
      <c r="K63" s="489">
        <f t="shared" ca="1" si="80"/>
        <v>94161864.406779662</v>
      </c>
      <c r="L63" s="489">
        <f t="shared" ca="1" si="80"/>
        <v>176851038.13559321</v>
      </c>
      <c r="M63" s="489">
        <f t="shared" ca="1" si="80"/>
        <v>269308948.56991524</v>
      </c>
      <c r="N63" s="489">
        <f t="shared" ca="1" si="80"/>
        <v>353018699.80283368</v>
      </c>
      <c r="O63" s="489">
        <f t="shared" ca="1" si="80"/>
        <v>444854021.90031421</v>
      </c>
      <c r="P63" s="489">
        <f t="shared" ca="1" si="80"/>
        <v>569149669.09921026</v>
      </c>
      <c r="Q63" s="489">
        <f t="shared" ca="1" si="80"/>
        <v>730959755.82222283</v>
      </c>
      <c r="R63" s="489">
        <f t="shared" ca="1" si="80"/>
        <v>894805487.80863929</v>
      </c>
      <c r="S63" s="489">
        <f t="shared" ca="1" si="80"/>
        <v>1065021361.424364</v>
      </c>
      <c r="T63" s="489">
        <f t="shared" ca="1" si="80"/>
        <v>1208761501.0042334</v>
      </c>
      <c r="U63" s="489">
        <f t="shared" ca="1" si="80"/>
        <v>1385241747.7458003</v>
      </c>
      <c r="V63" s="489">
        <f t="shared" ca="1" si="80"/>
        <v>1587456285.0867286</v>
      </c>
      <c r="W63" s="489">
        <f t="shared" ca="1" si="80"/>
        <v>1742625164.9233963</v>
      </c>
      <c r="X63" s="489">
        <f t="shared" ca="1" si="80"/>
        <v>1886932890.6420121</v>
      </c>
      <c r="Y63" s="489">
        <f t="shared" ca="1" si="80"/>
        <v>2074295314.7724781</v>
      </c>
      <c r="Z63" s="489">
        <f t="shared" ca="1" si="80"/>
        <v>2249758043.074687</v>
      </c>
      <c r="AA63" s="489">
        <f t="shared" ca="1" si="80"/>
        <v>2456693510.3805737</v>
      </c>
      <c r="AB63" s="489">
        <f t="shared" ca="1" si="80"/>
        <v>2760413694.5855532</v>
      </c>
      <c r="AC63" s="489">
        <f t="shared" ca="1" si="80"/>
        <v>3165126809.3600273</v>
      </c>
      <c r="AD63" s="489">
        <f t="shared" ca="1" si="80"/>
        <v>3557247774.6421695</v>
      </c>
      <c r="AE63" s="489">
        <f t="shared" ca="1" si="80"/>
        <v>3939552677.5998478</v>
      </c>
      <c r="AF63" s="489">
        <f t="shared" ca="1" si="80"/>
        <v>4223408719.9688101</v>
      </c>
      <c r="AG63" s="489">
        <f t="shared" ca="1" si="80"/>
        <v>4549227487.7671013</v>
      </c>
      <c r="AH63" s="489">
        <f t="shared" ca="1" si="80"/>
        <v>4889585564.060894</v>
      </c>
      <c r="AI63" s="489">
        <f t="shared" ca="1" si="80"/>
        <v>6418072909.7448473</v>
      </c>
      <c r="AJ63" s="489">
        <f t="shared" ca="1" si="80"/>
        <v>6613683109.9843683</v>
      </c>
      <c r="AK63" s="489">
        <f t="shared" ca="1" si="80"/>
        <v>6863806718.4383755</v>
      </c>
      <c r="AL63" s="489">
        <f t="shared" ca="1" si="80"/>
        <v>7054925796.0655289</v>
      </c>
      <c r="AM63" s="489">
        <f t="shared" ca="1" si="80"/>
        <v>7273658994.4559317</v>
      </c>
      <c r="AN63" s="489">
        <f t="shared" ca="1" si="80"/>
        <v>7629010204.0763044</v>
      </c>
      <c r="AO63" s="489">
        <f t="shared" ca="1" si="80"/>
        <v>8116182958.1552286</v>
      </c>
      <c r="AP63" s="489">
        <f t="shared" ca="1" si="80"/>
        <v>8552797574.5536671</v>
      </c>
      <c r="AQ63" s="489">
        <f t="shared" ca="1" si="80"/>
        <v>8950855473.0993309</v>
      </c>
      <c r="AR63" s="489">
        <f t="shared" ca="1" si="80"/>
        <v>9190177470.529501</v>
      </c>
      <c r="AS63" s="489">
        <f t="shared" ca="1" si="80"/>
        <v>9478378786.4621277</v>
      </c>
      <c r="AT63" s="489">
        <f t="shared" ca="1" si="80"/>
        <v>9778910303.5582981</v>
      </c>
      <c r="AU63" s="489">
        <f t="shared" ca="1" si="80"/>
        <v>9894859994.1427345</v>
      </c>
      <c r="AV63" s="489">
        <f t="shared" ca="1" si="80"/>
        <v>9942105934.9462719</v>
      </c>
      <c r="AW63" s="489">
        <f t="shared" ca="1" si="80"/>
        <v>10048111946.409094</v>
      </c>
      <c r="AX63" s="489">
        <f t="shared" ca="1" si="80"/>
        <v>10095680005.35503</v>
      </c>
      <c r="AY63" s="489">
        <f t="shared" ca="1" si="80"/>
        <v>10175295237.196293</v>
      </c>
      <c r="AZ63" s="489">
        <f t="shared" ca="1" si="80"/>
        <v>10398363505.175026</v>
      </c>
      <c r="BA63" s="489">
        <f t="shared" ca="1" si="80"/>
        <v>10759192536.705248</v>
      </c>
      <c r="BB63" s="489">
        <f t="shared" ca="1" si="80"/>
        <v>11072522114.997452</v>
      </c>
      <c r="BC63" s="489">
        <f t="shared" ca="1" si="80"/>
        <v>11351163925.173653</v>
      </c>
      <c r="BD63" s="489">
        <f t="shared" ca="1" si="80"/>
        <v>11474272730.737972</v>
      </c>
      <c r="BE63" s="489">
        <f t="shared" ca="1" si="80"/>
        <v>11651414688.597862</v>
      </c>
      <c r="BF63" s="489">
        <f t="shared" ca="1" si="80"/>
        <v>11845626166.935192</v>
      </c>
      <c r="BG63" s="489">
        <f t="shared" ca="1" si="80"/>
        <v>13073372458.575716</v>
      </c>
      <c r="BH63" s="489">
        <f t="shared" ca="1" si="80"/>
        <v>13017901177.367985</v>
      </c>
      <c r="BI63" s="489">
        <f t="shared" ca="1" si="80"/>
        <v>13032376423.932827</v>
      </c>
      <c r="BJ63" s="489">
        <f t="shared" ca="1" si="80"/>
        <v>12987251788.108755</v>
      </c>
      <c r="BK63" s="489">
        <f t="shared" ca="1" si="80"/>
        <v>12982189638.49637</v>
      </c>
      <c r="BL63" s="489">
        <f t="shared" ca="1" si="80"/>
        <v>13139808438.741573</v>
      </c>
      <c r="BM63" s="489">
        <f t="shared" ca="1" si="80"/>
        <v>13453592865.008045</v>
      </c>
      <c r="BN63" s="489">
        <f t="shared" ca="1" si="80"/>
        <v>13719128488.947456</v>
      </c>
      <c r="BO63" s="489">
        <f t="shared" ca="1" si="80"/>
        <v>13950340036.518366</v>
      </c>
      <c r="BP63" s="489">
        <f t="shared" ref="BP63:BR63" ca="1" si="81">SUM(BP64:BP73)</f>
        <v>14013897919.111973</v>
      </c>
      <c r="BQ63" s="489">
        <f t="shared" ca="1" si="81"/>
        <v>14140577682.71167</v>
      </c>
      <c r="BR63" s="489">
        <f t="shared" ca="1" si="81"/>
        <v>14289451509.903034</v>
      </c>
    </row>
    <row r="64" spans="1:70" ht="25" customHeight="1" outlineLevel="1">
      <c r="A64" s="643" t="s">
        <v>605</v>
      </c>
      <c r="B64" s="644" t="str">
        <f>B42</f>
        <v>MVLP1</v>
      </c>
      <c r="C64" s="491">
        <f>'SUBSCRIBER BASE'!C80*'MVLP INPUT'!$F34</f>
        <v>0</v>
      </c>
      <c r="D64" s="491">
        <f>'SUBSCRIBER BASE'!D80*'MVLP INPUT'!$F34</f>
        <v>0</v>
      </c>
      <c r="E64" s="491">
        <f>'SUBSCRIBER BASE'!E80*'MVLP INPUT'!$F34</f>
        <v>0</v>
      </c>
      <c r="F64" s="491">
        <f>'SUBSCRIBER BASE'!F80*'MVLP INPUT'!$F34</f>
        <v>0</v>
      </c>
      <c r="G64" s="491">
        <f>'SUBSCRIBER BASE'!G80*'MVLP INPUT'!$F34</f>
        <v>0</v>
      </c>
      <c r="H64" s="491">
        <f>'SUBSCRIBER BASE'!H80*'MVLP INPUT'!$F34</f>
        <v>0</v>
      </c>
      <c r="I64" s="491">
        <f>'SUBSCRIBER BASE'!I80*'MVLP INPUT'!$F34</f>
        <v>0</v>
      </c>
      <c r="J64" s="491">
        <f>'SUBSCRIBER BASE'!J80*'MVLP INPUT'!$F34</f>
        <v>0</v>
      </c>
      <c r="K64" s="645">
        <f ca="1">('SUBSCRIBER BASE'!L80*'MVLP INPUT'!$F34)*1</f>
        <v>3007627.118644068</v>
      </c>
      <c r="L64" s="645">
        <f ca="1">('SUBSCRIBER BASE'!M80*'MVLP INPUT'!$F34)*1</f>
        <v>5651313.5593220349</v>
      </c>
      <c r="M64" s="645">
        <f ca="1">('SUBSCRIBER BASE'!N80*'MVLP INPUT'!$F34)*1</f>
        <v>8609002.118644068</v>
      </c>
      <c r="N64" s="645">
        <f ca="1">('SUBSCRIBER BASE'!O80*'MVLP INPUT'!$F34)*1</f>
        <v>11289992.690677967</v>
      </c>
      <c r="O64" s="645">
        <f ca="1">('SUBSCRIBER BASE'!P80*'MVLP INPUT'!$F34)*1</f>
        <v>14231425.259533903</v>
      </c>
      <c r="P64" s="645">
        <f ca="1">('SUBSCRIBER BASE'!Q80*'MVLP INPUT'!$F34)*1</f>
        <v>18211379.420286022</v>
      </c>
      <c r="Q64" s="645">
        <f ca="1">('SUBSCRIBER BASE'!R80*'MVLP INPUT'!$F34)*1</f>
        <v>23393607.059441216</v>
      </c>
      <c r="R64" s="645">
        <f ca="1">('SUBSCRIBER BASE'!S80*'MVLP INPUT'!$F34)*1</f>
        <v>28642994.503079321</v>
      </c>
      <c r="S64" s="645">
        <f ca="1">('SUBSCRIBER BASE'!T80*'MVLP INPUT'!$F34)*1</f>
        <v>34099827.828772813</v>
      </c>
      <c r="T64" s="645">
        <f ca="1">('SUBSCRIBER BASE'!U80*'MVLP INPUT'!$F34)*1</f>
        <v>38714327.9627579</v>
      </c>
      <c r="U64" s="645">
        <f ca="1">('SUBSCRIBER BASE'!V80*'MVLP INPUT'!$F34)*1</f>
        <v>44376916.649365768</v>
      </c>
      <c r="V64" s="645">
        <f ca="1">('SUBSCRIBER BASE'!W80*'MVLP INPUT'!$F34)*1</f>
        <v>50864426.749100871</v>
      </c>
      <c r="W64" s="645">
        <f ca="1">('SUBSCRIBER BASE'!X80*'MVLP INPUT'!$F34)*1</f>
        <v>55852561.343849227</v>
      </c>
      <c r="X64" s="645">
        <f ca="1">('SUBSCRIBER BASE'!Y80*'MVLP INPUT'!$F34)*1</f>
        <v>60496797.683436424</v>
      </c>
      <c r="Y64" s="645">
        <f ca="1">('SUBSCRIBER BASE'!Z80*'MVLP INPUT'!$F34)*1</f>
        <v>66518144.239942573</v>
      </c>
      <c r="Z64" s="645">
        <f ca="1">('SUBSCRIBER BASE'!AA80*'MVLP INPUT'!$F34)*1</f>
        <v>72162152.282182723</v>
      </c>
      <c r="AA64" s="645">
        <f ca="1">('SUBSCRIBER BASE'!AB80*'MVLP INPUT'!$F34)*1</f>
        <v>78813366.701971903</v>
      </c>
      <c r="AB64" s="645">
        <f ca="1">('SUBSCRIBER BASE'!AC80*'MVLP INPUT'!$F34)*1</f>
        <v>88559139.044839412</v>
      </c>
      <c r="AC64" s="645">
        <f ca="1">('SUBSCRIBER BASE'!AD80*'MVLP INPUT'!$F34)*1</f>
        <v>101537114.29598726</v>
      </c>
      <c r="AD64" s="645">
        <f ca="1">('SUBSCRIBER BASE'!AE80*'MVLP INPUT'!$F34)*1</f>
        <v>114120851.8015269</v>
      </c>
      <c r="AE64" s="645">
        <f ca="1">('SUBSCRIBER BASE'!AF80*'MVLP INPUT'!$F34)*1</f>
        <v>126397012.60128106</v>
      </c>
      <c r="AF64" s="645">
        <f ca="1">('SUBSCRIBER BASE'!AG80*'MVLP INPUT'!$F34)*1</f>
        <v>135535636.54748821</v>
      </c>
      <c r="AG64" s="645">
        <f ca="1">('SUBSCRIBER BASE'!AH80*'MVLP INPUT'!$F34)*1</f>
        <v>146016905.56757143</v>
      </c>
      <c r="AH64" s="645">
        <f ca="1">('SUBSCRIBER BASE'!AI80*'MVLP INPUT'!$F34)*1</f>
        <v>156967755.20444709</v>
      </c>
      <c r="AI64" s="645">
        <f ca="1">('SUBSCRIBER BASE'!AJ80*'MVLP INPUT'!$F34)*6</f>
        <v>981919594.49585688</v>
      </c>
      <c r="AJ64" s="645">
        <f ca="1">('SUBSCRIBER BASE'!AK80*'MVLP INPUT'!$F34)*6</f>
        <v>1012125309.6863183</v>
      </c>
      <c r="AK64" s="645">
        <f ca="1">('SUBSCRIBER BASE'!AL80*'MVLP INPUT'!$F34)*6</f>
        <v>1050629213.6935279</v>
      </c>
      <c r="AL64" s="645">
        <f ca="1">('SUBSCRIBER BASE'!AM80*'MVLP INPUT'!$F34)*6</f>
        <v>1080150295.3817329</v>
      </c>
      <c r="AM64" s="645">
        <f ca="1">('SUBSCRIBER BASE'!AN80*'MVLP INPUT'!$F34)*6</f>
        <v>1113874984.0024767</v>
      </c>
      <c r="AN64" s="645">
        <f ca="1">('SUBSCRIBER BASE'!AO80*'MVLP INPUT'!$F34)*6</f>
        <v>1168410895.8193021</v>
      </c>
      <c r="AO64" s="645">
        <f ca="1">('SUBSCRIBER BASE'!AP80*'MVLP INPUT'!$F34)*6</f>
        <v>1243045435.7740996</v>
      </c>
      <c r="AP64" s="645">
        <f ca="1">('SUBSCRIBER BASE'!AQ80*'MVLP INPUT'!$F34)*6</f>
        <v>1309999943.6464117</v>
      </c>
      <c r="AQ64" s="645">
        <f ca="1">('SUBSCRIBER BASE'!AR80*'MVLP INPUT'!$F34)*6</f>
        <v>1371107573.5827353</v>
      </c>
      <c r="AR64" s="645">
        <f ca="1">('SUBSCRIBER BASE'!AS80*'MVLP INPUT'!$F34)*6</f>
        <v>1408042872.8697002</v>
      </c>
      <c r="AS64" s="645">
        <f ca="1">('SUBSCRIBER BASE'!AT80*'MVLP INPUT'!$F34)*6</f>
        <v>1452426322.4465542</v>
      </c>
      <c r="AT64" s="645">
        <f ca="1">('SUBSCRIBER BASE'!AU80*'MVLP INPUT'!$F34)*6</f>
        <v>1498686362.2564297</v>
      </c>
      <c r="AU64" s="645">
        <f ca="1">('SUBSCRIBER BASE'!AV80*'MVLP INPUT'!$F34)*6</f>
        <v>1516833400.0758119</v>
      </c>
      <c r="AV64" s="645">
        <f ca="1">('SUBSCRIBER BASE'!AW80*'MVLP INPUT'!$F34)*6</f>
        <v>1524498509.7330384</v>
      </c>
      <c r="AW64" s="645">
        <f ca="1">('SUBSCRIBER BASE'!AX80*'MVLP INPUT'!$F34)*6</f>
        <v>1541098160.5175726</v>
      </c>
      <c r="AX64" s="645">
        <f ca="1">('SUBSCRIBER BASE'!AY80*'MVLP INPUT'!$F34)*6</f>
        <v>1548780540.6272874</v>
      </c>
      <c r="AY64" s="645">
        <f ca="1">('SUBSCRIBER BASE'!AZ80*'MVLP INPUT'!$F34)*6</f>
        <v>1561328801.7315161</v>
      </c>
      <c r="AZ64" s="645">
        <f ca="1">('SUBSCRIBER BASE'!BA80*'MVLP INPUT'!$F34)*6</f>
        <v>1595714056.5601947</v>
      </c>
      <c r="BA64" s="645">
        <f ca="1">('SUBSCRIBER BASE'!BB80*'MVLP INPUT'!$F34)*6</f>
        <v>1651088523.2237105</v>
      </c>
      <c r="BB64" s="645">
        <f ca="1">('SUBSCRIBER BASE'!BC80*'MVLP INPUT'!$F34)*6</f>
        <v>1699242571.6387961</v>
      </c>
      <c r="BC64" s="645">
        <f ca="1">('SUBSCRIBER BASE'!BD80*'MVLP INPUT'!$F34)*6</f>
        <v>1742118578.6500764</v>
      </c>
      <c r="BD64" s="645">
        <f ca="1">('SUBSCRIBER BASE'!BE80*'MVLP INPUT'!$F34)*6</f>
        <v>1761306717.514183</v>
      </c>
      <c r="BE64" s="645">
        <f ca="1">('SUBSCRIBER BASE'!BF80*'MVLP INPUT'!$F34)*6</f>
        <v>1788713415.5367789</v>
      </c>
      <c r="BF64" s="645">
        <f ca="1">('SUBSCRIBER BASE'!BG80*'MVLP INPUT'!$F34)*6</f>
        <v>1818715880.3531604</v>
      </c>
      <c r="BG64" s="645">
        <f ca="1">('SUBSCRIBER BASE'!BH80*'MVLP INPUT'!$F34)*10</f>
        <v>3035336867.0563459</v>
      </c>
      <c r="BH64" s="645">
        <f ca="1">('SUBSCRIBER BASE'!BI80*'MVLP INPUT'!$F34)*10</f>
        <v>3023146294.8899693</v>
      </c>
      <c r="BI64" s="645">
        <f ca="1">('SUBSCRIBER BASE'!BJ80*'MVLP INPUT'!$F34)*10</f>
        <v>3027044064.8912339</v>
      </c>
      <c r="BJ64" s="645">
        <f ca="1">('SUBSCRIBER BASE'!BK80*'MVLP INPUT'!$F34)*10</f>
        <v>3017170675.2059941</v>
      </c>
      <c r="BK64" s="645">
        <f ca="1">('SUBSCRIBER BASE'!BL80*'MVLP INPUT'!$F34)*10</f>
        <v>3016498582.1236606</v>
      </c>
      <c r="BL64" s="645">
        <f ca="1">('SUBSCRIBER BASE'!BM80*'MVLP INPUT'!$F34)*10</f>
        <v>3053296534.3734097</v>
      </c>
      <c r="BM64" s="645">
        <f ca="1">('SUBSCRIBER BASE'!BN80*'MVLP INPUT'!$F34)*10</f>
        <v>3126089334.7733836</v>
      </c>
      <c r="BN64" s="645">
        <f ca="1">('SUBSCRIBER BASE'!BO80*'MVLP INPUT'!$F34)*10</f>
        <v>3187776393.4584432</v>
      </c>
      <c r="BO64" s="645">
        <f ca="1">('SUBSCRIBER BASE'!BP80*'MVLP INPUT'!$F34)*10</f>
        <v>3241561302.599081</v>
      </c>
      <c r="BP64" s="645">
        <f ca="1">('SUBSCRIBER BASE'!BQ80*'MVLP INPUT'!$F34)*10</f>
        <v>3256712051.0284491</v>
      </c>
      <c r="BQ64" s="645">
        <f ca="1">('SUBSCRIBER BASE'!BR80*'MVLP INPUT'!$F34)*10</f>
        <v>3286389160.3414335</v>
      </c>
      <c r="BR64" s="645">
        <f ca="1">('SUBSCRIBER BASE'!BS80*'MVLP INPUT'!$F34)*10</f>
        <v>3321184109.1040225</v>
      </c>
    </row>
    <row r="65" spans="1:70" ht="25" customHeight="1" outlineLevel="1">
      <c r="A65" s="643" t="s">
        <v>627</v>
      </c>
      <c r="B65" s="644" t="str">
        <f>B43</f>
        <v>MVLP2</v>
      </c>
      <c r="C65" s="491">
        <f>'SUBSCRIBER BASE'!C81*'MVLP INPUT'!$F35</f>
        <v>0</v>
      </c>
      <c r="D65" s="491">
        <f>'SUBSCRIBER BASE'!D81*'MVLP INPUT'!$F35</f>
        <v>0</v>
      </c>
      <c r="E65" s="491">
        <f>'SUBSCRIBER BASE'!E81*'MVLP INPUT'!$F35</f>
        <v>0</v>
      </c>
      <c r="F65" s="491">
        <f>'SUBSCRIBER BASE'!F81*'MVLP INPUT'!$F35</f>
        <v>0</v>
      </c>
      <c r="G65" s="491">
        <f>'SUBSCRIBER BASE'!G81*'MVLP INPUT'!$F35</f>
        <v>0</v>
      </c>
      <c r="H65" s="491">
        <f>'SUBSCRIBER BASE'!H81*'MVLP INPUT'!$F35</f>
        <v>0</v>
      </c>
      <c r="I65" s="491">
        <f>'SUBSCRIBER BASE'!I81*'MVLP INPUT'!$F35</f>
        <v>0</v>
      </c>
      <c r="J65" s="491">
        <f>'SUBSCRIBER BASE'!J81*'MVLP INPUT'!$F35</f>
        <v>0</v>
      </c>
      <c r="K65" s="645">
        <f ca="1">('SUBSCRIBER BASE'!L81*'MVLP INPUT'!$F35)*1</f>
        <v>9254237.2881355938</v>
      </c>
      <c r="L65" s="645">
        <f ca="1">('SUBSCRIBER BASE'!M81*'MVLP INPUT'!$F35)*1</f>
        <v>17388983.05084746</v>
      </c>
      <c r="M65" s="645">
        <f ca="1">('SUBSCRIBER BASE'!N81*'MVLP INPUT'!$F35)*1</f>
        <v>26489872.881355934</v>
      </c>
      <c r="N65" s="645">
        <f ca="1">('SUBSCRIBER BASE'!O81*'MVLP INPUT'!$F35)*1</f>
        <v>34739531.779661022</v>
      </c>
      <c r="O65" s="645">
        <f ca="1">('SUBSCRIBER BASE'!P81*'MVLP INPUT'!$F35)*1</f>
        <v>43790690.783898309</v>
      </c>
      <c r="P65" s="645">
        <f ca="1">('SUBSCRIBER BASE'!Q81*'MVLP INPUT'!$F35)*1</f>
        <v>56037596.922669493</v>
      </c>
      <c r="Q65" s="645">
        <f ca="1">('SUBSCRIBER BASE'!R81*'MVLP INPUT'!$F35)*1</f>
        <v>71981479.788400427</v>
      </c>
      <c r="R65" s="645">
        <f ca="1">('SUBSCRIBER BASE'!S81*'MVLP INPUT'!$F35)*1</f>
        <v>88134524.443048194</v>
      </c>
      <c r="S65" s="645">
        <f ca="1">('SUBSCRIBER BASE'!T81*'MVLP INPUT'!$F35)*1</f>
        <v>104924832.11920087</v>
      </c>
      <c r="T65" s="645">
        <f ca="1">('SUBSCRIBER BASE'!U81*'MVLP INPUT'!$F35)*1</f>
        <v>119123505.76747811</v>
      </c>
      <c r="U65" s="645">
        <f ca="1">('SUBSCRIBER BASE'!V81*'MVLP INPUT'!$F35)*1</f>
        <v>136546567.76723981</v>
      </c>
      <c r="V65" s="645">
        <f ca="1">('SUBSCRIBER BASE'!W81*'MVLP INPUT'!$F35)*1</f>
        <v>156507374.97209814</v>
      </c>
      <c r="W65" s="645">
        <f ca="1">('SUBSCRIBER BASE'!X81*'MVLP INPUT'!$F35)*1</f>
        <v>171855735.03705257</v>
      </c>
      <c r="X65" s="645">
        <f ca="1">('SUBSCRIBER BASE'!Y81*'MVLP INPUT'!$F35)*1</f>
        <v>186146422.86147112</v>
      </c>
      <c r="Y65" s="645">
        <f ca="1">('SUBSCRIBER BASE'!Z81*'MVLP INPUT'!$F35)*1</f>
        <v>204673847.48110944</v>
      </c>
      <c r="Z65" s="645">
        <f ca="1">('SUBSCRIBER BASE'!AA81*'MVLP INPUT'!$F35)*1</f>
        <v>222039731.37824041</v>
      </c>
      <c r="AA65" s="645">
        <f ca="1">('SUBSCRIBER BASE'!AB81*'MVLP INPUT'!$F35)*1</f>
        <v>242505541.41949788</v>
      </c>
      <c r="AB65" s="645">
        <f ca="1">('SUBSCRIBER BASE'!AC81*'MVLP INPUT'!$F35)*1</f>
        <v>272492552.48411626</v>
      </c>
      <c r="AC65" s="645">
        <f ca="1">('SUBSCRIBER BASE'!AD81*'MVLP INPUT'!$F35)*1</f>
        <v>312425128.2497409</v>
      </c>
      <c r="AD65" s="645">
        <f ca="1">('SUBSCRIBER BASE'!AE81*'MVLP INPUT'!$F35)*1</f>
        <v>351142854.88810128</v>
      </c>
      <c r="AE65" s="645">
        <f ca="1">('SUBSCRIBER BASE'!AF81*'MVLP INPUT'!$F35)*1</f>
        <v>388916220.61827248</v>
      </c>
      <c r="AF65" s="645">
        <f ca="1">('SUBSCRIBER BASE'!AG81*'MVLP INPUT'!$F35)*1</f>
        <v>417033968.90939277</v>
      </c>
      <c r="AG65" s="645">
        <f ca="1">('SUBSCRIBER BASE'!AH81*'MVLP INPUT'!$F35)*1</f>
        <v>449283965.37917739</v>
      </c>
      <c r="AH65" s="645">
        <f ca="1">('SUBSCRIBER BASE'!AI81*'MVLP INPUT'!$F35)*1</f>
        <v>482978665.41530323</v>
      </c>
      <c r="AI65" s="645">
        <f ca="1">('SUBSCRIBER BASE'!AJ81*'MVLP INPUT'!$F35)*2</f>
        <v>1007100142.2551779</v>
      </c>
      <c r="AJ65" s="645">
        <f ca="1">('SUBSCRIBER BASE'!AK81*'MVLP INPUT'!$F35)*2</f>
        <v>1038079880.9051309</v>
      </c>
      <c r="AK65" s="645">
        <f ca="1">('SUBSCRIBER BASE'!AL81*'MVLP INPUT'!$F35)*2</f>
        <v>1077569954.6564846</v>
      </c>
      <c r="AL65" s="645">
        <f ca="1">('SUBSCRIBER BASE'!AM81*'MVLP INPUT'!$F35)*2</f>
        <v>1107848236.5846772</v>
      </c>
      <c r="AM65" s="645">
        <f ca="1">('SUBSCRIBER BASE'!AN81*'MVLP INPUT'!$F35)*2</f>
        <v>1142438875.6029012</v>
      </c>
      <c r="AN65" s="645">
        <f ca="1">('SUBSCRIBER BASE'!AO81*'MVLP INPUT'!$F35)*2</f>
        <v>1198372016.5685186</v>
      </c>
      <c r="AO65" s="645">
        <f ca="1">('SUBSCRIBER BASE'!AP81*'MVLP INPUT'!$F35)*2</f>
        <v>1274919517.4350083</v>
      </c>
      <c r="AP65" s="645">
        <f ca="1">('SUBSCRIBER BASE'!AQ81*'MVLP INPUT'!$F35)*2</f>
        <v>1343593033.0886815</v>
      </c>
      <c r="AQ65" s="645">
        <f ca="1">('SUBSCRIBER BASE'!AR81*'MVLP INPUT'!$F35)*2</f>
        <v>1406265076.3495018</v>
      </c>
      <c r="AR65" s="645">
        <f ca="1">('SUBSCRIBER BASE'!AS81*'MVLP INPUT'!$F35)*2</f>
        <v>1444146737.7862639</v>
      </c>
      <c r="AS65" s="645">
        <f ca="1">('SUBSCRIBER BASE'!AT81*'MVLP INPUT'!$F35)*2</f>
        <v>1489668214.4562728</v>
      </c>
      <c r="AT65" s="645">
        <f ca="1">('SUBSCRIBER BASE'!AU81*'MVLP INPUT'!$F35)*2</f>
        <v>1537117007.1232896</v>
      </c>
      <c r="AU65" s="645">
        <f ca="1">('SUBSCRIBER BASE'!AV81*'MVLP INPUT'!$F35)*2</f>
        <v>1555727258.4620404</v>
      </c>
      <c r="AV65" s="645">
        <f ca="1">('SUBSCRIBER BASE'!AW81*'MVLP INPUT'!$F35)*2</f>
        <v>1563589200.6236842</v>
      </c>
      <c r="AW65" s="645">
        <f ca="1">('SUBSCRIBER BASE'!AX81*'MVLP INPUT'!$F35)*2</f>
        <v>1580613130.4230084</v>
      </c>
      <c r="AX65" s="645">
        <f ca="1">('SUBSCRIBER BASE'!AY81*'MVLP INPUT'!$F35)*2</f>
        <v>1588493490.8510108</v>
      </c>
      <c r="AY65" s="645">
        <f ca="1">('SUBSCRIBER BASE'!AZ81*'MVLP INPUT'!$F35)*2</f>
        <v>1601361189.1898162</v>
      </c>
      <c r="AZ65" s="645">
        <f ca="1">('SUBSCRIBER BASE'!BA81*'MVLP INPUT'!$F35)*2</f>
        <v>1636627875.4930372</v>
      </c>
      <c r="BA65" s="645">
        <f ca="1">('SUBSCRIBER BASE'!BB81*'MVLP INPUT'!$F35)*2</f>
        <v>1693423600.3624532</v>
      </c>
      <c r="BB65" s="645">
        <f ca="1">('SUBSCRIBER BASE'!BC81*'MVLP INPUT'!$F35)*2</f>
        <v>1742811742.3782289</v>
      </c>
      <c r="BC65" s="645">
        <f ca="1">('SUBSCRIBER BASE'!BD81*'MVLP INPUT'!$F35)*2</f>
        <v>1786785562.0389786</v>
      </c>
      <c r="BD65" s="645">
        <f ca="1">('SUBSCRIBER BASE'!BE81*'MVLP INPUT'!$F35)*2</f>
        <v>1806467470.3777077</v>
      </c>
      <c r="BE65" s="645">
        <f ca="1">('SUBSCRIBER BASE'!BF81*'MVLP INPUT'!$F35)*2</f>
        <v>1834576300.2486527</v>
      </c>
      <c r="BF65" s="645">
        <f ca="1">('SUBSCRIBER BASE'!BG81*'MVLP INPUT'!$F35)*2</f>
        <v>1865347485.2362201</v>
      </c>
      <c r="BG65" s="645">
        <f ca="1">('SUBSCRIBER BASE'!BH81*'MVLP INPUT'!$F35)*2</f>
        <v>1867897907.5845785</v>
      </c>
      <c r="BH65" s="645">
        <f ca="1">('SUBSCRIBER BASE'!BI81*'MVLP INPUT'!$F35)*2</f>
        <v>1860397080.00196</v>
      </c>
      <c r="BI65" s="645">
        <f ca="1">('SUBSCRIBER BASE'!BJ81*'MVLP INPUT'!$F35)*2</f>
        <v>1862796717.5272858</v>
      </c>
      <c r="BJ65" s="645">
        <f ca="1">('SUBSCRIBER BASE'!BK81*'MVLP INPUT'!$F35)*2</f>
        <v>1856720440.9729552</v>
      </c>
      <c r="BK65" s="645">
        <f ca="1">('SUBSCRIBER BASE'!BL81*'MVLP INPUT'!$F35)*2</f>
        <v>1856308147.7378669</v>
      </c>
      <c r="BL65" s="645">
        <f ca="1">('SUBSCRIBER BASE'!BM81*'MVLP INPUT'!$F35)*2</f>
        <v>1878954604.7577531</v>
      </c>
      <c r="BM65" s="645">
        <f ca="1">('SUBSCRIBER BASE'!BN81*'MVLP INPUT'!$F35)*2</f>
        <v>1923748399.9435942</v>
      </c>
      <c r="BN65" s="645">
        <f ca="1">('SUBSCRIBER BASE'!BO81*'MVLP INPUT'!$F35)*2</f>
        <v>1961709285.0311604</v>
      </c>
      <c r="BO65" s="645">
        <f ca="1">('SUBSCRIBER BASE'!BP81*'MVLP INPUT'!$F35)*2</f>
        <v>1994810261.4575686</v>
      </c>
      <c r="BP65" s="645">
        <f ca="1">('SUBSCRIBER BASE'!BQ81*'MVLP INPUT'!$F35)*2</f>
        <v>2004133307.7067239</v>
      </c>
      <c r="BQ65" s="645">
        <f ca="1">('SUBSCRIBER BASE'!BR81*'MVLP INPUT'!$F35)*2</f>
        <v>2022396981.3044388</v>
      </c>
      <c r="BR65" s="645">
        <f ca="1">('SUBSCRIBER BASE'!BS81*'MVLP INPUT'!$F35)*2</f>
        <v>2043806793.2561657</v>
      </c>
    </row>
    <row r="66" spans="1:70" ht="25" customHeight="1" outlineLevel="1">
      <c r="B66" s="168" t="str">
        <f>B44</f>
        <v>MVLP3</v>
      </c>
      <c r="C66" s="491">
        <f>'SUBSCRIBER BASE'!C82*'MVLP INPUT'!$F36</f>
        <v>0</v>
      </c>
      <c r="D66" s="491">
        <f>'SUBSCRIBER BASE'!D82*'MVLP INPUT'!$F36</f>
        <v>0</v>
      </c>
      <c r="E66" s="491">
        <f>'SUBSCRIBER BASE'!E82*'MVLP INPUT'!$F36</f>
        <v>0</v>
      </c>
      <c r="F66" s="491">
        <f>'SUBSCRIBER BASE'!F82*'MVLP INPUT'!$F36</f>
        <v>0</v>
      </c>
      <c r="G66" s="491">
        <f>'SUBSCRIBER BASE'!G82*'MVLP INPUT'!$F36</f>
        <v>0</v>
      </c>
      <c r="H66" s="491">
        <f>'SUBSCRIBER BASE'!H82*'MVLP INPUT'!$F36</f>
        <v>0</v>
      </c>
      <c r="I66" s="491">
        <f>'SUBSCRIBER BASE'!I82*'MVLP INPUT'!$F36</f>
        <v>0</v>
      </c>
      <c r="J66" s="491">
        <f>'SUBSCRIBER BASE'!J82*'MVLP INPUT'!$F36</f>
        <v>0</v>
      </c>
      <c r="K66" s="491">
        <f ca="1">'SUBSCRIBER BASE'!L82*'MVLP INPUT'!$F36</f>
        <v>13572881.355932206</v>
      </c>
      <c r="L66" s="491">
        <f ca="1">'SUBSCRIBER BASE'!M82*'MVLP INPUT'!$F36</f>
        <v>25502288.135593221</v>
      </c>
      <c r="M66" s="491">
        <f ca="1">'SUBSCRIBER BASE'!N82*'MVLP INPUT'!$F36</f>
        <v>38848783.898305088</v>
      </c>
      <c r="N66" s="491">
        <f ca="1">'SUBSCRIBER BASE'!O82*'MVLP INPUT'!$F36</f>
        <v>50945327.754237294</v>
      </c>
      <c r="O66" s="491">
        <f ca="1">'SUBSCRIBER BASE'!P82*'MVLP INPUT'!$F36</f>
        <v>64222213.908898316</v>
      </c>
      <c r="P66" s="491">
        <f ca="1">'SUBSCRIBER BASE'!Q82*'MVLP INPUT'!$F36</f>
        <v>82181442.19650425</v>
      </c>
      <c r="Q66" s="491">
        <f ca="1">'SUBSCRIBER BASE'!R82*'MVLP INPUT'!$F36</f>
        <v>105567709.06972989</v>
      </c>
      <c r="R66" s="491">
        <f ca="1">'SUBSCRIBER BASE'!S82*'MVLP INPUT'!$F36</f>
        <v>129257543.95522647</v>
      </c>
      <c r="S66" s="491">
        <f ca="1">'SUBSCRIBER BASE'!T82*'MVLP INPUT'!$F36</f>
        <v>153883649.80831259</v>
      </c>
      <c r="T66" s="491">
        <f ca="1">'SUBSCRIBER BASE'!U82*'MVLP INPUT'!$F36</f>
        <v>174705569.01281223</v>
      </c>
      <c r="U66" s="491">
        <f ca="1">'SUBSCRIBER BASE'!V82*'MVLP INPUT'!$F36</f>
        <v>200261392.25708687</v>
      </c>
      <c r="V66" s="491">
        <f ca="1">'SUBSCRIBER BASE'!W82*'MVLP INPUT'!$F36</f>
        <v>229540695.52558845</v>
      </c>
      <c r="W66" s="491">
        <f ca="1">'SUBSCRIBER BASE'!X82*'MVLP INPUT'!$F36</f>
        <v>252051796.34252939</v>
      </c>
      <c r="X66" s="491">
        <f ca="1">'SUBSCRIBER BASE'!Y82*'MVLP INPUT'!$F36</f>
        <v>273008528.55930126</v>
      </c>
      <c r="Y66" s="491">
        <f ca="1">'SUBSCRIBER BASE'!Z82*'MVLP INPUT'!$F36</f>
        <v>300179288.57201409</v>
      </c>
      <c r="Z66" s="491">
        <f ca="1">'SUBSCRIBER BASE'!AA82*'MVLP INPUT'!$F36</f>
        <v>325651256.34680319</v>
      </c>
      <c r="AA66" s="491">
        <f ca="1">'SUBSCRIBER BASE'!AB82*'MVLP INPUT'!$F36</f>
        <v>355666574.88539523</v>
      </c>
      <c r="AB66" s="491">
        <f ca="1">'SUBSCRIBER BASE'!AC82*'MVLP INPUT'!$F36</f>
        <v>399646381.73434579</v>
      </c>
      <c r="AC66" s="491">
        <f ca="1">'SUBSCRIBER BASE'!AD82*'MVLP INPUT'!$F36</f>
        <v>458211520.27474719</v>
      </c>
      <c r="AD66" s="491">
        <f ca="1">'SUBSCRIBER BASE'!AE82*'MVLP INPUT'!$F36</f>
        <v>514999673.07456917</v>
      </c>
      <c r="AE66" s="491">
        <f ca="1">'SUBSCRIBER BASE'!AF82*'MVLP INPUT'!$F36</f>
        <v>570397994.5055865</v>
      </c>
      <c r="AF66" s="491">
        <f ca="1">'SUBSCRIBER BASE'!AG82*'MVLP INPUT'!$F36</f>
        <v>611639535.45827329</v>
      </c>
      <c r="AG66" s="491">
        <f ca="1">'SUBSCRIBER BASE'!AH82*'MVLP INPUT'!$F36</f>
        <v>658938490.88874936</v>
      </c>
      <c r="AH66" s="491">
        <f ca="1">'SUBSCRIBER BASE'!AI82*'MVLP INPUT'!$F36</f>
        <v>708356396.85278642</v>
      </c>
      <c r="AI66" s="491">
        <f ca="1">'SUBSCRIBER BASE'!AJ82*'MVLP INPUT'!$F36</f>
        <v>738528407.51862168</v>
      </c>
      <c r="AJ66" s="491">
        <f ca="1">'SUBSCRIBER BASE'!AK82*'MVLP INPUT'!$F36</f>
        <v>761249021.04099572</v>
      </c>
      <c r="AK66" s="491">
        <f ca="1">'SUBSCRIBER BASE'!AL82*'MVLP INPUT'!$F36</f>
        <v>790211993.71775961</v>
      </c>
      <c r="AL66" s="491">
        <f ca="1">'SUBSCRIBER BASE'!AM82*'MVLP INPUT'!$F36</f>
        <v>812417919.45560038</v>
      </c>
      <c r="AM66" s="491">
        <f ca="1">'SUBSCRIBER BASE'!AN82*'MVLP INPUT'!$F36</f>
        <v>837783040.43197286</v>
      </c>
      <c r="AN66" s="491">
        <f ca="1">'SUBSCRIBER BASE'!AO82*'MVLP INPUT'!$F36</f>
        <v>878804057.90189958</v>
      </c>
      <c r="AO66" s="491">
        <f ca="1">'SUBSCRIBER BASE'!AP82*'MVLP INPUT'!$F36</f>
        <v>934940549.92205882</v>
      </c>
      <c r="AP66" s="491">
        <f ca="1">'SUBSCRIBER BASE'!AQ82*'MVLP INPUT'!$F36</f>
        <v>985301149.54459989</v>
      </c>
      <c r="AQ66" s="491">
        <f ca="1">'SUBSCRIBER BASE'!AR82*'MVLP INPUT'!$F36</f>
        <v>1031260668.3385563</v>
      </c>
      <c r="AR66" s="491">
        <f ca="1">'SUBSCRIBER BASE'!AS82*'MVLP INPUT'!$F36</f>
        <v>1059042126.4470522</v>
      </c>
      <c r="AS66" s="491">
        <f ca="1">'SUBSCRIBER BASE'!AT82*'MVLP INPUT'!$F36</f>
        <v>1092426037.0738523</v>
      </c>
      <c r="AT66" s="491">
        <f ca="1">'SUBSCRIBER BASE'!AU82*'MVLP INPUT'!$F36</f>
        <v>1127221684.3727019</v>
      </c>
      <c r="AU66" s="491">
        <f ca="1">'SUBSCRIBER BASE'!AV82*'MVLP INPUT'!$F36</f>
        <v>1140869074.7303381</v>
      </c>
      <c r="AV66" s="491">
        <f ca="1">'SUBSCRIBER BASE'!AW82*'MVLP INPUT'!$F36</f>
        <v>1146632824.3836517</v>
      </c>
      <c r="AW66" s="491">
        <f ca="1">'SUBSCRIBER BASE'!AX82*'MVLP INPUT'!$F36</f>
        <v>1159118556.045825</v>
      </c>
      <c r="AX66" s="491">
        <f ca="1">'SUBSCRIBER BASE'!AY82*'MVLP INPUT'!$F36</f>
        <v>1164897374.0062459</v>
      </c>
      <c r="AY66" s="491">
        <f ca="1">'SUBSCRIBER BASE'!AZ82*'MVLP INPUT'!$F36</f>
        <v>1174335132.4245777</v>
      </c>
      <c r="AZ66" s="491">
        <f ca="1">'SUBSCRIBER BASE'!BA82*'MVLP INPUT'!$F36</f>
        <v>1200197189.3626709</v>
      </c>
      <c r="BA66" s="491">
        <f ca="1">'SUBSCRIBER BASE'!BB82*'MVLP INPUT'!$F36</f>
        <v>1241844109.5555544</v>
      </c>
      <c r="BB66" s="491">
        <f ca="1">'SUBSCRIBER BASE'!BC82*'MVLP INPUT'!$F36</f>
        <v>1278062073.5693021</v>
      </c>
      <c r="BC66" s="491">
        <f ca="1">'SUBSCRIBER BASE'!BD82*'MVLP INPUT'!$F36</f>
        <v>1310311088.5349047</v>
      </c>
      <c r="BD66" s="491">
        <f ca="1">'SUBSCRIBER BASE'!BE82*'MVLP INPUT'!$F36</f>
        <v>1324741296.820024</v>
      </c>
      <c r="BE66" s="491">
        <f ca="1">'SUBSCRIBER BASE'!BF82*'MVLP INPUT'!$F36</f>
        <v>1345352960.792582</v>
      </c>
      <c r="BF66" s="491">
        <f ca="1">'SUBSCRIBER BASE'!BG82*'MVLP INPUT'!$F36</f>
        <v>1367917092.4139698</v>
      </c>
      <c r="BG66" s="491">
        <f ca="1">'SUBSCRIBER BASE'!BH82*'MVLP INPUT'!$F36</f>
        <v>1369786068.3017459</v>
      </c>
      <c r="BH66" s="491">
        <f ca="1">'SUBSCRIBER BASE'!BI82*'MVLP INPUT'!$F36</f>
        <v>1364285747.937506</v>
      </c>
      <c r="BI66" s="491">
        <f ca="1">'SUBSCRIBER BASE'!BJ82*'MVLP INPUT'!$F36</f>
        <v>1366047307.9982581</v>
      </c>
      <c r="BJ66" s="491">
        <f ca="1">'SUBSCRIBER BASE'!BK82*'MVLP INPUT'!$F36</f>
        <v>1361591552.7678368</v>
      </c>
      <c r="BK66" s="491">
        <f ca="1">'SUBSCRIBER BASE'!BL82*'MVLP INPUT'!$F36</f>
        <v>1361287822.5870719</v>
      </c>
      <c r="BL66" s="491">
        <f ca="1">'SUBSCRIBER BASE'!BM82*'MVLP INPUT'!$F36</f>
        <v>1377895465.3560233</v>
      </c>
      <c r="BM66" s="491">
        <f ca="1">'SUBSCRIBER BASE'!BN82*'MVLP INPUT'!$F36</f>
        <v>1410746031.0712731</v>
      </c>
      <c r="BN66" s="491">
        <f ca="1">'SUBSCRIBER BASE'!BO82*'MVLP INPUT'!$F36</f>
        <v>1438584153.2465231</v>
      </c>
      <c r="BO66" s="491">
        <f ca="1">'SUBSCRIBER BASE'!BP82*'MVLP INPUT'!$F36</f>
        <v>1462858335.4147055</v>
      </c>
      <c r="BP66" s="491">
        <f ca="1">'SUBSCRIBER BASE'!BQ82*'MVLP INPUT'!$F36</f>
        <v>1469693808.4744785</v>
      </c>
      <c r="BQ66" s="491">
        <f ca="1">'SUBSCRIBER BASE'!BR82*'MVLP INPUT'!$F36</f>
        <v>1483085812.9660089</v>
      </c>
      <c r="BR66" s="491">
        <f ca="1">'SUBSCRIBER BASE'!BS82*'MVLP INPUT'!$F36</f>
        <v>1498786607.0634711</v>
      </c>
    </row>
    <row r="67" spans="1:70" ht="25" customHeight="1" outlineLevel="1">
      <c r="B67" s="168" t="str">
        <f>B45</f>
        <v>MVLP4</v>
      </c>
      <c r="C67" s="491">
        <f>'SUBSCRIBER BASE'!C83*'MVLP INPUT'!$F37</f>
        <v>0</v>
      </c>
      <c r="D67" s="491">
        <f>'SUBSCRIBER BASE'!D83*'MVLP INPUT'!$F37</f>
        <v>0</v>
      </c>
      <c r="E67" s="491">
        <f>'SUBSCRIBER BASE'!E83*'MVLP INPUT'!$F37</f>
        <v>0</v>
      </c>
      <c r="F67" s="491">
        <f>'SUBSCRIBER BASE'!F83*'MVLP INPUT'!$F37</f>
        <v>0</v>
      </c>
      <c r="G67" s="491">
        <f>'SUBSCRIBER BASE'!G83*'MVLP INPUT'!$F37</f>
        <v>0</v>
      </c>
      <c r="H67" s="491">
        <f>'SUBSCRIBER BASE'!H83*'MVLP INPUT'!$F37</f>
        <v>0</v>
      </c>
      <c r="I67" s="491">
        <f>'SUBSCRIBER BASE'!I83*'MVLP INPUT'!$F37</f>
        <v>0</v>
      </c>
      <c r="J67" s="491">
        <f>'SUBSCRIBER BASE'!J83*'MVLP INPUT'!$F37</f>
        <v>0</v>
      </c>
      <c r="K67" s="491">
        <f ca="1">'SUBSCRIBER BASE'!L83*'MVLP INPUT'!$F37</f>
        <v>15423728.813559322</v>
      </c>
      <c r="L67" s="491">
        <f ca="1">'SUBSCRIBER BASE'!M83*'MVLP INPUT'!$F37</f>
        <v>28985169.491525419</v>
      </c>
      <c r="M67" s="491">
        <f ca="1">'SUBSCRIBER BASE'!N83*'MVLP INPUT'!$F37</f>
        <v>44156673.728813551</v>
      </c>
      <c r="N67" s="491">
        <f ca="1">'SUBSCRIBER BASE'!O83*'MVLP INPUT'!$F37</f>
        <v>57902229.872881345</v>
      </c>
      <c r="O67" s="491">
        <f ca="1">'SUBSCRIBER BASE'!P83*'MVLP INPUT'!$F37</f>
        <v>72983813.294491515</v>
      </c>
      <c r="P67" s="491">
        <f ca="1">'SUBSCRIBER BASE'!Q83*'MVLP INPUT'!$F37</f>
        <v>93391826.019597456</v>
      </c>
      <c r="Q67" s="491">
        <f ca="1">'SUBSCRIBER BASE'!R83*'MVLP INPUT'!$F37</f>
        <v>119961641.4982786</v>
      </c>
      <c r="R67" s="491">
        <f ca="1">'SUBSCRIBER BASE'!S83*'MVLP INPUT'!$F37</f>
        <v>146887288.23692399</v>
      </c>
      <c r="S67" s="491">
        <f ca="1">'SUBSCRIBER BASE'!T83*'MVLP INPUT'!$F37</f>
        <v>174871313.65558624</v>
      </c>
      <c r="T67" s="491">
        <f ca="1">'SUBSCRIBER BASE'!U83*'MVLP INPUT'!$F37</f>
        <v>198532408.98975608</v>
      </c>
      <c r="U67" s="491">
        <f ca="1">'SUBSCRIBER BASE'!V83*'MVLP INPUT'!$F37</f>
        <v>227567652.94704795</v>
      </c>
      <c r="V67" s="491">
        <f ca="1">'SUBSCRIBER BASE'!W83*'MVLP INPUT'!$F37</f>
        <v>260839694.02850908</v>
      </c>
      <c r="W67" s="491">
        <f ca="1">'SUBSCRIBER BASE'!X83*'MVLP INPUT'!$F37</f>
        <v>286420590.68301582</v>
      </c>
      <c r="X67" s="491">
        <f ca="1">'SUBSCRIBER BASE'!Y83*'MVLP INPUT'!$F37</f>
        <v>310235154.36920404</v>
      </c>
      <c r="Y67" s="491">
        <f ca="1">'SUBSCRIBER BASE'!Z83*'MVLP INPUT'!$F37</f>
        <v>341111108.51515061</v>
      </c>
      <c r="Z67" s="491">
        <f ca="1">'SUBSCRIBER BASE'!AA83*'MVLP INPUT'!$F37</f>
        <v>370051315.80125749</v>
      </c>
      <c r="AA67" s="491">
        <f ca="1">'SUBSCRIBER BASE'!AB83*'MVLP INPUT'!$F37</f>
        <v>404165275.43492341</v>
      </c>
      <c r="AB67" s="491">
        <f ca="1">'SUBSCRIBER BASE'!AC83*'MVLP INPUT'!$F37</f>
        <v>454147689.6292789</v>
      </c>
      <c r="AC67" s="491">
        <f ca="1">'SUBSCRIBER BASE'!AD83*'MVLP INPUT'!$F37</f>
        <v>520698779.72408617</v>
      </c>
      <c r="AD67" s="491">
        <f ca="1">'SUBSCRIBER BASE'!AE83*'MVLP INPUT'!$F37</f>
        <v>585225281.4158479</v>
      </c>
      <c r="AE67" s="491">
        <f ca="1">'SUBSCRIBER BASE'!AF83*'MVLP INPUT'!$F37</f>
        <v>648178000.39590299</v>
      </c>
      <c r="AF67" s="491">
        <f ca="1">'SUBSCRIBER BASE'!AG83*'MVLP INPUT'!$F37</f>
        <v>695038168.17271817</v>
      </c>
      <c r="AG67" s="491">
        <f ca="1">'SUBSCRIBER BASE'!AH83*'MVLP INPUT'!$F37</f>
        <v>748792615.69628561</v>
      </c>
      <c r="AH67" s="491">
        <f ca="1">'SUBSCRIBER BASE'!AI83*'MVLP INPUT'!$F37</f>
        <v>804954679.8267256</v>
      </c>
      <c r="AI67" s="491">
        <f ca="1">'SUBSCRIBER BASE'!AJ83*'MVLP INPUT'!$F37</f>
        <v>839240844.14047396</v>
      </c>
      <c r="AJ67" s="491">
        <f ca="1">'SUBSCRIBER BASE'!AK83*'MVLP INPUT'!$F37</f>
        <v>865054225.66226387</v>
      </c>
      <c r="AK67" s="491">
        <f ca="1">'SUBSCRIBER BASE'!AL83*'MVLP INPUT'!$F37</f>
        <v>897966768.61643875</v>
      </c>
      <c r="AL67" s="491">
        <f ca="1">'SUBSCRIBER BASE'!AM83*'MVLP INPUT'!$F37</f>
        <v>923195548.82968473</v>
      </c>
      <c r="AM67" s="491">
        <f ca="1">'SUBSCRIBER BASE'!AN83*'MVLP INPUT'!$F37</f>
        <v>952025178.16786146</v>
      </c>
      <c r="AN67" s="491">
        <f ca="1">'SUBSCRIBER BASE'!AO83*'MVLP INPUT'!$F37</f>
        <v>998640020.95438373</v>
      </c>
      <c r="AO67" s="491">
        <f ca="1">'SUBSCRIBER BASE'!AP83*'MVLP INPUT'!$F37</f>
        <v>1062426240.2456475</v>
      </c>
      <c r="AP67" s="491">
        <f ca="1">'SUBSCRIBER BASE'!AQ83*'MVLP INPUT'!$F37</f>
        <v>1119654504.5045516</v>
      </c>
      <c r="AQ67" s="491">
        <f ca="1">'SUBSCRIBER BASE'!AR83*'MVLP INPUT'!$F37</f>
        <v>1171881525.0420361</v>
      </c>
      <c r="AR67" s="491">
        <f ca="1">'SUBSCRIBER BASE'!AS83*'MVLP INPUT'!$F37</f>
        <v>1203446347.0950189</v>
      </c>
      <c r="AS67" s="491">
        <f ca="1">'SUBSCRIBER BASE'!AT83*'MVLP INPUT'!$F37</f>
        <v>1241377843.2995901</v>
      </c>
      <c r="AT67" s="491">
        <f ca="1">'SUBSCRIBER BASE'!AU83*'MVLP INPUT'!$F37</f>
        <v>1280919120.6261358</v>
      </c>
      <c r="AU67" s="491">
        <f ca="1">'SUBSCRIBER BASE'!AV83*'MVLP INPUT'!$F37</f>
        <v>1296428249.3405919</v>
      </c>
      <c r="AV67" s="491">
        <f ca="1">'SUBSCRIBER BASE'!AW83*'MVLP INPUT'!$F37</f>
        <v>1302983955.5176301</v>
      </c>
      <c r="AW67" s="491">
        <f ca="1">'SUBSCRIBER BASE'!AX83*'MVLP INPUT'!$F37</f>
        <v>1317167384.8603926</v>
      </c>
      <c r="AX67" s="491">
        <f ca="1">'SUBSCRIBER BASE'!AY83*'MVLP INPUT'!$F37</f>
        <v>1323734863.075</v>
      </c>
      <c r="AY67" s="491">
        <f ca="1">'SUBSCRIBER BASE'!AZ83*'MVLP INPUT'!$F37</f>
        <v>1334454899.582267</v>
      </c>
      <c r="AZ67" s="491">
        <f ca="1">'SUBSCRIBER BASE'!BA83*'MVLP INPUT'!$F37</f>
        <v>1363844442.7387471</v>
      </c>
      <c r="BA67" s="491">
        <f ca="1">'SUBSCRIBER BASE'!BB83*'MVLP INPUT'!$F37</f>
        <v>1411171288.3984201</v>
      </c>
      <c r="BB67" s="491">
        <f ca="1">'SUBSCRIBER BASE'!BC83*'MVLP INPUT'!$F37</f>
        <v>1452328825.6734142</v>
      </c>
      <c r="BC67" s="491">
        <f ca="1">'SUBSCRIBER BASE'!BD83*'MVLP INPUT'!$F37</f>
        <v>1488970858.9660146</v>
      </c>
      <c r="BD67" s="491">
        <f ca="1">'SUBSCRIBER BASE'!BE83*'MVLP INPUT'!$F37</f>
        <v>1505369773.6448326</v>
      </c>
      <c r="BE67" s="491">
        <f ca="1">'SUBSCRIBER BASE'!BF83*'MVLP INPUT'!$F37</f>
        <v>1528798318.8608961</v>
      </c>
      <c r="BF67" s="491">
        <f ca="1">'SUBSCRIBER BASE'!BG83*'MVLP INPUT'!$F37</f>
        <v>1554445267.3246307</v>
      </c>
      <c r="BG67" s="491">
        <f ca="1">'SUBSCRIBER BASE'!BH83*'MVLP INPUT'!$F37</f>
        <v>1556574698.8736534</v>
      </c>
      <c r="BH67" s="491">
        <f ca="1">'SUBSCRIBER BASE'!BI83*'MVLP INPUT'!$F37</f>
        <v>1550324353.7604792</v>
      </c>
      <c r="BI67" s="491">
        <f ca="1">'SUBSCRIBER BASE'!BJ83*'MVLP INPUT'!$F37</f>
        <v>1552320847.9368622</v>
      </c>
      <c r="BJ67" s="491">
        <f ca="1">'SUBSCRIBER BASE'!BK83*'MVLP INPUT'!$F37</f>
        <v>1547257771.6417139</v>
      </c>
      <c r="BK67" s="491">
        <f ca="1">'SUBSCRIBER BASE'!BL83*'MVLP INPUT'!$F37</f>
        <v>1546918188.1443739</v>
      </c>
      <c r="BL67" s="491">
        <f ca="1">'SUBSCRIBER BASE'!BM83*'MVLP INPUT'!$F37</f>
        <v>1565790499.0761383</v>
      </c>
      <c r="BM67" s="491">
        <f ca="1">'SUBSCRIBER BASE'!BN83*'MVLP INPUT'!$F37</f>
        <v>1603115380.9019923</v>
      </c>
      <c r="BN67" s="491">
        <f ca="1">'SUBSCRIBER BASE'!BO83*'MVLP INPUT'!$F37</f>
        <v>1634749866.0941808</v>
      </c>
      <c r="BO67" s="491">
        <f ca="1">'SUBSCRIBER BASE'!BP83*'MVLP INPUT'!$F37</f>
        <v>1662334406.6877768</v>
      </c>
      <c r="BP67" s="491">
        <f ca="1">'SUBSCRIBER BASE'!BQ83*'MVLP INPUT'!$F37</f>
        <v>1670107516.8618627</v>
      </c>
      <c r="BQ67" s="491">
        <f ca="1">'SUBSCRIBER BASE'!BR83*'MVLP INPUT'!$F37</f>
        <v>1685330954.5780914</v>
      </c>
      <c r="BR67" s="491">
        <f ca="1">'SUBSCRIBER BASE'!BS83*'MVLP INPUT'!$F37</f>
        <v>1703172457.6966445</v>
      </c>
    </row>
    <row r="68" spans="1:70" ht="25" customHeight="1" outlineLevel="1">
      <c r="B68" s="168" t="str">
        <f t="shared" ref="B68:B72" si="82">B46</f>
        <v>MVLP5</v>
      </c>
      <c r="C68" s="491">
        <f>'SUBSCRIBER BASE'!C84*'MVLP INPUT'!$F38</f>
        <v>0</v>
      </c>
      <c r="D68" s="491">
        <f>'SUBSCRIBER BASE'!D84*'MVLP INPUT'!$F38</f>
        <v>0</v>
      </c>
      <c r="E68" s="491">
        <f>'SUBSCRIBER BASE'!E84*'MVLP INPUT'!$F38</f>
        <v>0</v>
      </c>
      <c r="F68" s="491">
        <f>'SUBSCRIBER BASE'!F84*'MVLP INPUT'!$F38</f>
        <v>0</v>
      </c>
      <c r="G68" s="491">
        <f>'SUBSCRIBER BASE'!G84*'MVLP INPUT'!$F38</f>
        <v>0</v>
      </c>
      <c r="H68" s="491">
        <f>'SUBSCRIBER BASE'!H84*'MVLP INPUT'!$F38</f>
        <v>0</v>
      </c>
      <c r="I68" s="491">
        <f>'SUBSCRIBER BASE'!I84*'MVLP INPUT'!$F38</f>
        <v>0</v>
      </c>
      <c r="J68" s="491">
        <f>'SUBSCRIBER BASE'!J84*'MVLP INPUT'!$F38</f>
        <v>0</v>
      </c>
      <c r="K68" s="491">
        <f ca="1">'SUBSCRIBER BASE'!L84*'MVLP INPUT'!$F38</f>
        <v>22827118.644067794</v>
      </c>
      <c r="L68" s="491">
        <f ca="1">'SUBSCRIBER BASE'!M84*'MVLP INPUT'!$F38</f>
        <v>42898050.847457618</v>
      </c>
      <c r="M68" s="491">
        <f ca="1">'SUBSCRIBER BASE'!N84*'MVLP INPUT'!$F38</f>
        <v>65351877.118644051</v>
      </c>
      <c r="N68" s="491">
        <f ca="1">'SUBSCRIBER BASE'!O84*'MVLP INPUT'!$F38</f>
        <v>85695300.211864397</v>
      </c>
      <c r="O68" s="491">
        <f ca="1">'SUBSCRIBER BASE'!P84*'MVLP INPUT'!$F38</f>
        <v>108016043.67584744</v>
      </c>
      <c r="P68" s="491">
        <f ca="1">'SUBSCRIBER BASE'!Q84*'MVLP INPUT'!$F38</f>
        <v>138219902.50900424</v>
      </c>
      <c r="Q68" s="491">
        <f ca="1">'SUBSCRIBER BASE'!R84*'MVLP INPUT'!$F38</f>
        <v>177543229.41745234</v>
      </c>
      <c r="R68" s="491">
        <f ca="1">'SUBSCRIBER BASE'!S84*'MVLP INPUT'!$F38</f>
        <v>217393186.59064749</v>
      </c>
      <c r="S68" s="491">
        <f ca="1">'SUBSCRIBER BASE'!T84*'MVLP INPUT'!$F38</f>
        <v>258809544.21026763</v>
      </c>
      <c r="T68" s="491">
        <f ca="1">'SUBSCRIBER BASE'!U84*'MVLP INPUT'!$F38</f>
        <v>293827965.30483896</v>
      </c>
      <c r="U68" s="491">
        <f ca="1">'SUBSCRIBER BASE'!V84*'MVLP INPUT'!$F38</f>
        <v>336800126.36163098</v>
      </c>
      <c r="V68" s="491">
        <f ca="1">'SUBSCRIBER BASE'!W84*'MVLP INPUT'!$F38</f>
        <v>386042747.16219342</v>
      </c>
      <c r="W68" s="491">
        <f ca="1">'SUBSCRIBER BASE'!X84*'MVLP INPUT'!$F38</f>
        <v>423902474.21086341</v>
      </c>
      <c r="X68" s="491">
        <f ca="1">'SUBSCRIBER BASE'!Y84*'MVLP INPUT'!$F38</f>
        <v>459148028.46642196</v>
      </c>
      <c r="Y68" s="491">
        <f ca="1">'SUBSCRIBER BASE'!Z84*'MVLP INPUT'!$F38</f>
        <v>504844440.60242295</v>
      </c>
      <c r="Z68" s="491">
        <f ca="1">'SUBSCRIBER BASE'!AA84*'MVLP INPUT'!$F38</f>
        <v>547675947.38586104</v>
      </c>
      <c r="AA68" s="491">
        <f ca="1">'SUBSCRIBER BASE'!AB84*'MVLP INPUT'!$F38</f>
        <v>598164607.64368665</v>
      </c>
      <c r="AB68" s="491">
        <f ca="1">'SUBSCRIBER BASE'!AC84*'MVLP INPUT'!$F38</f>
        <v>672138580.65133274</v>
      </c>
      <c r="AC68" s="491">
        <f ca="1">'SUBSCRIBER BASE'!AD84*'MVLP INPUT'!$F38</f>
        <v>770634193.99164748</v>
      </c>
      <c r="AD68" s="491">
        <f ca="1">'SUBSCRIBER BASE'!AE84*'MVLP INPUT'!$F38</f>
        <v>866133416.49545491</v>
      </c>
      <c r="AE68" s="491">
        <f ca="1">'SUBSCRIBER BASE'!AF84*'MVLP INPUT'!$F38</f>
        <v>959303440.58593643</v>
      </c>
      <c r="AF68" s="491">
        <f ca="1">'SUBSCRIBER BASE'!AG84*'MVLP INPUT'!$F38</f>
        <v>1028656488.8956227</v>
      </c>
      <c r="AG68" s="491">
        <f ca="1">'SUBSCRIBER BASE'!AH84*'MVLP INPUT'!$F38</f>
        <v>1108213071.2305026</v>
      </c>
      <c r="AH68" s="491">
        <f ca="1">'SUBSCRIBER BASE'!AI84*'MVLP INPUT'!$F38</f>
        <v>1191332926.143554</v>
      </c>
      <c r="AI68" s="491">
        <f ca="1">'SUBSCRIBER BASE'!AJ84*'MVLP INPUT'!$F38</f>
        <v>1242076449.3279016</v>
      </c>
      <c r="AJ68" s="491">
        <f ca="1">'SUBSCRIBER BASE'!AK84*'MVLP INPUT'!$F38</f>
        <v>1280280253.9801505</v>
      </c>
      <c r="AK68" s="491">
        <f ca="1">'SUBSCRIBER BASE'!AL84*'MVLP INPUT'!$F38</f>
        <v>1328990817.5523293</v>
      </c>
      <c r="AL68" s="491">
        <f ca="1">'SUBSCRIBER BASE'!AM84*'MVLP INPUT'!$F38</f>
        <v>1366329412.2679334</v>
      </c>
      <c r="AM68" s="491">
        <f ca="1">'SUBSCRIBER BASE'!AN84*'MVLP INPUT'!$F38</f>
        <v>1408997263.6884351</v>
      </c>
      <c r="AN68" s="491">
        <f ca="1">'SUBSCRIBER BASE'!AO84*'MVLP INPUT'!$F38</f>
        <v>1477987231.0124879</v>
      </c>
      <c r="AO68" s="491">
        <f ca="1">'SUBSCRIBER BASE'!AP84*'MVLP INPUT'!$F38</f>
        <v>1572390835.5635583</v>
      </c>
      <c r="AP68" s="491">
        <f ca="1">'SUBSCRIBER BASE'!AQ84*'MVLP INPUT'!$F38</f>
        <v>1657088666.6667364</v>
      </c>
      <c r="AQ68" s="491">
        <f ca="1">'SUBSCRIBER BASE'!AR84*'MVLP INPUT'!$F38</f>
        <v>1734384657.0622132</v>
      </c>
      <c r="AR68" s="491">
        <f ca="1">'SUBSCRIBER BASE'!AS84*'MVLP INPUT'!$F38</f>
        <v>1781100593.700628</v>
      </c>
      <c r="AS68" s="491">
        <f ca="1">'SUBSCRIBER BASE'!AT84*'MVLP INPUT'!$F38</f>
        <v>1837239208.0833931</v>
      </c>
      <c r="AT68" s="491">
        <f ca="1">'SUBSCRIBER BASE'!AU84*'MVLP INPUT'!$F38</f>
        <v>1895760298.5266812</v>
      </c>
      <c r="AU68" s="491">
        <f ca="1">'SUBSCRIBER BASE'!AV84*'MVLP INPUT'!$F38</f>
        <v>1918713809.024076</v>
      </c>
      <c r="AV68" s="491">
        <f ca="1">'SUBSCRIBER BASE'!AW84*'MVLP INPUT'!$F38</f>
        <v>1928416254.1660924</v>
      </c>
      <c r="AW68" s="491">
        <f ca="1">'SUBSCRIBER BASE'!AX84*'MVLP INPUT'!$F38</f>
        <v>1949407729.5933812</v>
      </c>
      <c r="AX68" s="491">
        <f ca="1">'SUBSCRIBER BASE'!AY84*'MVLP INPUT'!$F38</f>
        <v>1959127597.3510001</v>
      </c>
      <c r="AY68" s="491">
        <f ca="1">'SUBSCRIBER BASE'!AZ84*'MVLP INPUT'!$F38</f>
        <v>1974993251.3817551</v>
      </c>
      <c r="AZ68" s="491">
        <f ca="1">'SUBSCRIBER BASE'!BA84*'MVLP INPUT'!$F38</f>
        <v>2018489775.2533457</v>
      </c>
      <c r="BA68" s="491">
        <f ca="1">'SUBSCRIBER BASE'!BB84*'MVLP INPUT'!$F38</f>
        <v>2088533506.8296616</v>
      </c>
      <c r="BB68" s="491">
        <f ca="1">'SUBSCRIBER BASE'!BC84*'MVLP INPUT'!$F38</f>
        <v>2149446661.9966531</v>
      </c>
      <c r="BC68" s="491">
        <f ca="1">'SUBSCRIBER BASE'!BD84*'MVLP INPUT'!$F38</f>
        <v>2203676871.269702</v>
      </c>
      <c r="BD68" s="491">
        <f ca="1">'SUBSCRIBER BASE'!BE84*'MVLP INPUT'!$F38</f>
        <v>2227947264.9943523</v>
      </c>
      <c r="BE68" s="491">
        <f ca="1">'SUBSCRIBER BASE'!BF84*'MVLP INPUT'!$F38</f>
        <v>2262621511.9141264</v>
      </c>
      <c r="BF68" s="491">
        <f ca="1">'SUBSCRIBER BASE'!BG84*'MVLP INPUT'!$F38</f>
        <v>2300578995.6404533</v>
      </c>
      <c r="BG68" s="491">
        <f ca="1">'SUBSCRIBER BASE'!BH84*'MVLP INPUT'!$F38</f>
        <v>2303730554.3330069</v>
      </c>
      <c r="BH68" s="491">
        <f ca="1">'SUBSCRIBER BASE'!BI84*'MVLP INPUT'!$F38</f>
        <v>2294480043.5655093</v>
      </c>
      <c r="BI68" s="491">
        <f ca="1">'SUBSCRIBER BASE'!BJ84*'MVLP INPUT'!$F38</f>
        <v>2297434854.9465561</v>
      </c>
      <c r="BJ68" s="491">
        <f ca="1">'SUBSCRIBER BASE'!BK84*'MVLP INPUT'!$F38</f>
        <v>2289941502.0297365</v>
      </c>
      <c r="BK68" s="491">
        <f ca="1">'SUBSCRIBER BASE'!BL84*'MVLP INPUT'!$F38</f>
        <v>2289438918.4536734</v>
      </c>
      <c r="BL68" s="491">
        <f ca="1">'SUBSCRIBER BASE'!BM84*'MVLP INPUT'!$F38</f>
        <v>2317369938.6326847</v>
      </c>
      <c r="BM68" s="491">
        <f ca="1">'SUBSCRIBER BASE'!BN84*'MVLP INPUT'!$F38</f>
        <v>2372610763.7349486</v>
      </c>
      <c r="BN68" s="491">
        <f ca="1">'SUBSCRIBER BASE'!BO84*'MVLP INPUT'!$F38</f>
        <v>2419429801.8193874</v>
      </c>
      <c r="BO68" s="491">
        <f ca="1">'SUBSCRIBER BASE'!BP84*'MVLP INPUT'!$F38</f>
        <v>2460254921.8979096</v>
      </c>
      <c r="BP68" s="491">
        <f ca="1">'SUBSCRIBER BASE'!BQ84*'MVLP INPUT'!$F38</f>
        <v>2471759124.9555564</v>
      </c>
      <c r="BQ68" s="491">
        <f ca="1">'SUBSCRIBER BASE'!BR84*'MVLP INPUT'!$F38</f>
        <v>2494289812.7755752</v>
      </c>
      <c r="BR68" s="491">
        <f ca="1">'SUBSCRIBER BASE'!BS84*'MVLP INPUT'!$F38</f>
        <v>2520695237.3910336</v>
      </c>
    </row>
    <row r="69" spans="1:70" ht="25" customHeight="1" outlineLevel="1">
      <c r="B69" s="168" t="str">
        <f t="shared" si="82"/>
        <v>MVLP6</v>
      </c>
      <c r="C69" s="491">
        <f>'SUBSCRIBER BASE'!C85*'MVLP INPUT'!$F39</f>
        <v>0</v>
      </c>
      <c r="D69" s="491">
        <f>'SUBSCRIBER BASE'!D85*'MVLP INPUT'!$F39</f>
        <v>0</v>
      </c>
      <c r="E69" s="491">
        <f>'SUBSCRIBER BASE'!E85*'MVLP INPUT'!$F39</f>
        <v>0</v>
      </c>
      <c r="F69" s="491">
        <f>'SUBSCRIBER BASE'!F85*'MVLP INPUT'!$F39</f>
        <v>0</v>
      </c>
      <c r="G69" s="491">
        <f>'SUBSCRIBER BASE'!G85*'MVLP INPUT'!$F39</f>
        <v>0</v>
      </c>
      <c r="H69" s="491">
        <f>'SUBSCRIBER BASE'!H85*'MVLP INPUT'!$F39</f>
        <v>0</v>
      </c>
      <c r="I69" s="491">
        <f>'SUBSCRIBER BASE'!I85*'MVLP INPUT'!$F39</f>
        <v>0</v>
      </c>
      <c r="J69" s="491">
        <f>'SUBSCRIBER BASE'!J85*'MVLP INPUT'!$F39</f>
        <v>0</v>
      </c>
      <c r="K69" s="491">
        <f ca="1">'SUBSCRIBER BASE'!L85*'MVLP INPUT'!$F39</f>
        <v>30076271.186440676</v>
      </c>
      <c r="L69" s="491">
        <f ca="1">'SUBSCRIBER BASE'!M85*'MVLP INPUT'!$F39</f>
        <v>56425233.050847456</v>
      </c>
      <c r="M69" s="491">
        <f ca="1">'SUBSCRIBER BASE'!N85*'MVLP INPUT'!$F39</f>
        <v>85852738.824152544</v>
      </c>
      <c r="N69" s="491">
        <f ca="1">'SUBSCRIBER BASE'!O85*'MVLP INPUT'!$F39</f>
        <v>112446317.49351166</v>
      </c>
      <c r="O69" s="491">
        <f ca="1">'SUBSCRIBER BASE'!P85*'MVLP INPUT'!$F39</f>
        <v>141609834.97764468</v>
      </c>
      <c r="P69" s="491">
        <f ca="1">'SUBSCRIBER BASE'!Q85*'MVLP INPUT'!$F39</f>
        <v>181107522.03114885</v>
      </c>
      <c r="Q69" s="491">
        <f ca="1">'SUBSCRIBER BASE'!R85*'MVLP INPUT'!$F39</f>
        <v>232512088.98892033</v>
      </c>
      <c r="R69" s="491">
        <f ca="1">'SUBSCRIBER BASE'!S85*'MVLP INPUT'!$F39</f>
        <v>284489950.07971382</v>
      </c>
      <c r="S69" s="491">
        <f ca="1">'SUBSCRIBER BASE'!T85*'MVLP INPUT'!$F39</f>
        <v>338432193.8022238</v>
      </c>
      <c r="T69" s="491">
        <f ca="1">'SUBSCRIBER BASE'!U85*'MVLP INPUT'!$F39</f>
        <v>383857723.96659011</v>
      </c>
      <c r="U69" s="491">
        <f ca="1">'SUBSCRIBER BASE'!V85*'MVLP INPUT'!$F39</f>
        <v>439689091.76342887</v>
      </c>
      <c r="V69" s="491">
        <f ca="1">'SUBSCRIBER BASE'!W85*'MVLP INPUT'!$F39</f>
        <v>503661346.64923865</v>
      </c>
      <c r="W69" s="491">
        <f ca="1">'SUBSCRIBER BASE'!X85*'MVLP INPUT'!$F39</f>
        <v>552542007.30608582</v>
      </c>
      <c r="X69" s="491">
        <f ca="1">'SUBSCRIBER BASE'!Y85*'MVLP INPUT'!$F39</f>
        <v>597897958.70217741</v>
      </c>
      <c r="Y69" s="491">
        <f ca="1">'SUBSCRIBER BASE'!Z85*'MVLP INPUT'!$F39</f>
        <v>656968485.36183846</v>
      </c>
      <c r="Z69" s="491">
        <f ca="1">'SUBSCRIBER BASE'!AA85*'MVLP INPUT'!$F39</f>
        <v>712177639.88034201</v>
      </c>
      <c r="AA69" s="491">
        <f ca="1">'SUBSCRIBER BASE'!AB85*'MVLP INPUT'!$F39</f>
        <v>777378144.29509866</v>
      </c>
      <c r="AB69" s="491">
        <f ca="1">'SUBSCRIBER BASE'!AC85*'MVLP INPUT'!$F39</f>
        <v>873429351.0416398</v>
      </c>
      <c r="AC69" s="491">
        <f ca="1">'SUBSCRIBER BASE'!AD85*'MVLP INPUT'!$F39</f>
        <v>1001620072.8238181</v>
      </c>
      <c r="AD69" s="491">
        <f ca="1">'SUBSCRIBER BASE'!AE85*'MVLP INPUT'!$F39</f>
        <v>1125625696.9666696</v>
      </c>
      <c r="AE69" s="491">
        <f ca="1">'SUBSCRIBER BASE'!AF85*'MVLP INPUT'!$F39</f>
        <v>1246360008.8928683</v>
      </c>
      <c r="AF69" s="491">
        <f ca="1">'SUBSCRIBER BASE'!AG85*'MVLP INPUT'!$F39</f>
        <v>1335504921.9853148</v>
      </c>
      <c r="AG69" s="491">
        <f ca="1">'SUBSCRIBER BASE'!AH85*'MVLP INPUT'!$F39</f>
        <v>1437982439.0048146</v>
      </c>
      <c r="AH69" s="491">
        <f ca="1">'SUBSCRIBER BASE'!AI85*'MVLP INPUT'!$F39</f>
        <v>1544995140.6180787</v>
      </c>
      <c r="AI69" s="491">
        <f ca="1">'SUBSCRIBER BASE'!AJ85*'MVLP INPUT'!$F39</f>
        <v>1609207472.0068161</v>
      </c>
      <c r="AJ69" s="491">
        <f ca="1">'SUBSCRIBER BASE'!AK85*'MVLP INPUT'!$F39</f>
        <v>1656894418.7095089</v>
      </c>
      <c r="AK69" s="491">
        <f ca="1">'SUBSCRIBER BASE'!AL85*'MVLP INPUT'!$F39</f>
        <v>1718437970.2018361</v>
      </c>
      <c r="AL69" s="491">
        <f ca="1">'SUBSCRIBER BASE'!AM85*'MVLP INPUT'!$F39</f>
        <v>1764984383.5459008</v>
      </c>
      <c r="AM69" s="491">
        <f ca="1">'SUBSCRIBER BASE'!AN85*'MVLP INPUT'!$F39</f>
        <v>1818539652.5622835</v>
      </c>
      <c r="AN69" s="491">
        <f ca="1">'SUBSCRIBER BASE'!AO85*'MVLP INPUT'!$F39</f>
        <v>1906795981.8197129</v>
      </c>
      <c r="AO69" s="491">
        <f ca="1">'SUBSCRIBER BASE'!AP85*'MVLP INPUT'!$F39</f>
        <v>2028460379.2148559</v>
      </c>
      <c r="AP69" s="491">
        <f ca="1">'SUBSCRIBER BASE'!AQ85*'MVLP INPUT'!$F39</f>
        <v>2137160277.1026864</v>
      </c>
      <c r="AQ69" s="491">
        <f ca="1">'SUBSCRIBER BASE'!AR85*'MVLP INPUT'!$F39</f>
        <v>2235955972.724287</v>
      </c>
      <c r="AR69" s="491">
        <f ca="1">'SUBSCRIBER BASE'!AS85*'MVLP INPUT'!$F39</f>
        <v>2294398792.6308379</v>
      </c>
      <c r="AS69" s="491">
        <f ca="1">'SUBSCRIBER BASE'!AT85*'MVLP INPUT'!$F39</f>
        <v>2365241161.1024647</v>
      </c>
      <c r="AT69" s="491">
        <f ca="1">'SUBSCRIBER BASE'!AU85*'MVLP INPUT'!$F39</f>
        <v>2439205830.65306</v>
      </c>
      <c r="AU69" s="491">
        <f ca="1">'SUBSCRIBER BASE'!AV85*'MVLP INPUT'!$F39</f>
        <v>2466288202.5098758</v>
      </c>
      <c r="AV69" s="491">
        <f ca="1">'SUBSCRIBER BASE'!AW85*'MVLP INPUT'!$F39</f>
        <v>2475985190.5221748</v>
      </c>
      <c r="AW69" s="491">
        <f ca="1">'SUBSCRIBER BASE'!AX85*'MVLP INPUT'!$F39</f>
        <v>2500706984.9689136</v>
      </c>
      <c r="AX69" s="491">
        <f ca="1">'SUBSCRIBER BASE'!AY85*'MVLP INPUT'!$F39</f>
        <v>2510646139.4444857</v>
      </c>
      <c r="AY69" s="491">
        <f ca="1">'SUBSCRIBER BASE'!AZ85*'MVLP INPUT'!$F39</f>
        <v>2528821962.8863621</v>
      </c>
      <c r="AZ69" s="491">
        <f ca="1">'SUBSCRIBER BASE'!BA85*'MVLP INPUT'!$F39</f>
        <v>2583490165.7670317</v>
      </c>
      <c r="BA69" s="491">
        <f ca="1">'SUBSCRIBER BASE'!BB85*'MVLP INPUT'!$F39</f>
        <v>2673131508.3354487</v>
      </c>
      <c r="BB69" s="491">
        <f ca="1">'SUBSCRIBER BASE'!BC85*'MVLP INPUT'!$F39</f>
        <v>2750630239.7410583</v>
      </c>
      <c r="BC69" s="491">
        <f ca="1">'SUBSCRIBER BASE'!BD85*'MVLP INPUT'!$F39</f>
        <v>2819300965.713975</v>
      </c>
      <c r="BD69" s="491">
        <f ca="1">'SUBSCRIBER BASE'!BE85*'MVLP INPUT'!$F39</f>
        <v>2848440207.3868728</v>
      </c>
      <c r="BE69" s="491">
        <f ca="1">'SUBSCRIBER BASE'!BF85*'MVLP INPUT'!$F39</f>
        <v>2891352181.2448244</v>
      </c>
      <c r="BF69" s="491">
        <f ca="1">'SUBSCRIBER BASE'!BG85*'MVLP INPUT'!$F39</f>
        <v>2938621445.9667592</v>
      </c>
      <c r="BG69" s="491">
        <f ca="1">'SUBSCRIBER BASE'!BH85*'MVLP INPUT'!$F39</f>
        <v>2940046362.4263859</v>
      </c>
      <c r="BH69" s="491">
        <f ca="1">'SUBSCRIBER BASE'!BI85*'MVLP INPUT'!$F39</f>
        <v>2925267657.2125602</v>
      </c>
      <c r="BI69" s="491">
        <f ca="1">'SUBSCRIBER BASE'!BJ85*'MVLP INPUT'!$F39</f>
        <v>2926732630.6326294</v>
      </c>
      <c r="BJ69" s="491">
        <f ca="1">'SUBSCRIBER BASE'!BK85*'MVLP INPUT'!$F39</f>
        <v>2914569845.4905186</v>
      </c>
      <c r="BK69" s="491">
        <f ca="1">'SUBSCRIBER BASE'!BL85*'MVLP INPUT'!$F39</f>
        <v>2911737979.4497237</v>
      </c>
      <c r="BL69" s="491">
        <f ca="1">'SUBSCRIBER BASE'!BM85*'MVLP INPUT'!$F39</f>
        <v>2946501396.5455627</v>
      </c>
      <c r="BM69" s="491">
        <f ca="1">'SUBSCRIBER BASE'!BN85*'MVLP INPUT'!$F39</f>
        <v>3017282954.5828528</v>
      </c>
      <c r="BN69" s="491">
        <f ca="1">'SUBSCRIBER BASE'!BO85*'MVLP INPUT'!$F39</f>
        <v>3076878989.2977614</v>
      </c>
      <c r="BO69" s="491">
        <f ca="1">'SUBSCRIBER BASE'!BP85*'MVLP INPUT'!$F39</f>
        <v>3128520808.4613242</v>
      </c>
      <c r="BP69" s="491">
        <f ca="1">'SUBSCRIBER BASE'!BQ85*'MVLP INPUT'!$F39</f>
        <v>3141492110.0849013</v>
      </c>
      <c r="BQ69" s="491">
        <f ca="1">'SUBSCRIBER BASE'!BR85*'MVLP INPUT'!$F39</f>
        <v>3169084960.7461219</v>
      </c>
      <c r="BR69" s="491">
        <f ca="1">'SUBSCRIBER BASE'!BS85*'MVLP INPUT'!$F39</f>
        <v>3201806305.3916965</v>
      </c>
    </row>
    <row r="70" spans="1:70" ht="25" customHeight="1" outlineLevel="1">
      <c r="B70" s="168" t="str">
        <f t="shared" si="82"/>
        <v>200 MB</v>
      </c>
      <c r="C70" s="491">
        <f>'SUBSCRIBER BASE'!C86*'MVLP INPUT'!$F40</f>
        <v>0</v>
      </c>
      <c r="D70" s="491">
        <f>'SUBSCRIBER BASE'!D86*'MVLP INPUT'!$F40</f>
        <v>0</v>
      </c>
      <c r="E70" s="491">
        <f>'SUBSCRIBER BASE'!E86*'MVLP INPUT'!$F40</f>
        <v>0</v>
      </c>
      <c r="F70" s="491">
        <f>'SUBSCRIBER BASE'!F86*'MVLP INPUT'!$F40</f>
        <v>0</v>
      </c>
      <c r="G70" s="491">
        <f>'SUBSCRIBER BASE'!G86*'MVLP INPUT'!$F40</f>
        <v>0</v>
      </c>
      <c r="H70" s="491">
        <f>'SUBSCRIBER BASE'!H86*'MVLP INPUT'!$F40</f>
        <v>0</v>
      </c>
      <c r="I70" s="491">
        <f>'SUBSCRIBER BASE'!I86*'MVLP INPUT'!$F40</f>
        <v>0</v>
      </c>
      <c r="J70" s="491">
        <f>'SUBSCRIBER BASE'!J86*'MVLP INPUT'!$F40</f>
        <v>0</v>
      </c>
      <c r="K70" s="491">
        <f ca="1">'SUBSCRIBER BASE'!L86*'MVLP INPUT'!$F40</f>
        <v>0</v>
      </c>
      <c r="L70" s="491">
        <f ca="1">'SUBSCRIBER BASE'!M86*'MVLP INPUT'!$F40</f>
        <v>0</v>
      </c>
      <c r="M70" s="491">
        <f ca="1">'SUBSCRIBER BASE'!N86*'MVLP INPUT'!$F40</f>
        <v>0</v>
      </c>
      <c r="N70" s="491">
        <f ca="1">'SUBSCRIBER BASE'!O86*'MVLP INPUT'!$F40</f>
        <v>0</v>
      </c>
      <c r="O70" s="491">
        <f ca="1">'SUBSCRIBER BASE'!P86*'MVLP INPUT'!$F40</f>
        <v>0</v>
      </c>
      <c r="P70" s="491">
        <f ca="1">'SUBSCRIBER BASE'!Q86*'MVLP INPUT'!$F40</f>
        <v>0</v>
      </c>
      <c r="Q70" s="491">
        <f ca="1">'SUBSCRIBER BASE'!R86*'MVLP INPUT'!$F40</f>
        <v>0</v>
      </c>
      <c r="R70" s="491">
        <f ca="1">'SUBSCRIBER BASE'!S86*'MVLP INPUT'!$F40</f>
        <v>0</v>
      </c>
      <c r="S70" s="491">
        <f ca="1">'SUBSCRIBER BASE'!T86*'MVLP INPUT'!$F40</f>
        <v>0</v>
      </c>
      <c r="T70" s="491">
        <f ca="1">'SUBSCRIBER BASE'!U86*'MVLP INPUT'!$F40</f>
        <v>0</v>
      </c>
      <c r="U70" s="491">
        <f ca="1">'SUBSCRIBER BASE'!V86*'MVLP INPUT'!$F40</f>
        <v>0</v>
      </c>
      <c r="V70" s="491">
        <f ca="1">'SUBSCRIBER BASE'!W86*'MVLP INPUT'!$F40</f>
        <v>0</v>
      </c>
      <c r="W70" s="491">
        <f ca="1">'SUBSCRIBER BASE'!X86*'MVLP INPUT'!$F40</f>
        <v>0</v>
      </c>
      <c r="X70" s="491">
        <f ca="1">'SUBSCRIBER BASE'!Y86*'MVLP INPUT'!$F40</f>
        <v>0</v>
      </c>
      <c r="Y70" s="491">
        <f ca="1">'SUBSCRIBER BASE'!Z86*'MVLP INPUT'!$F40</f>
        <v>0</v>
      </c>
      <c r="Z70" s="491">
        <f ca="1">'SUBSCRIBER BASE'!AA86*'MVLP INPUT'!$F40</f>
        <v>0</v>
      </c>
      <c r="AA70" s="491">
        <f ca="1">'SUBSCRIBER BASE'!AB86*'MVLP INPUT'!$F40</f>
        <v>0</v>
      </c>
      <c r="AB70" s="491">
        <f ca="1">'SUBSCRIBER BASE'!AC86*'MVLP INPUT'!$F40</f>
        <v>0</v>
      </c>
      <c r="AC70" s="491">
        <f ca="1">'SUBSCRIBER BASE'!AD86*'MVLP INPUT'!$F40</f>
        <v>0</v>
      </c>
      <c r="AD70" s="491">
        <f ca="1">'SUBSCRIBER BASE'!AE86*'MVLP INPUT'!$F40</f>
        <v>0</v>
      </c>
      <c r="AE70" s="491">
        <f ca="1">'SUBSCRIBER BASE'!AF86*'MVLP INPUT'!$F40</f>
        <v>0</v>
      </c>
      <c r="AF70" s="491">
        <f ca="1">'SUBSCRIBER BASE'!AG86*'MVLP INPUT'!$F40</f>
        <v>0</v>
      </c>
      <c r="AG70" s="491">
        <f ca="1">'SUBSCRIBER BASE'!AH86*'MVLP INPUT'!$F40</f>
        <v>0</v>
      </c>
      <c r="AH70" s="491">
        <f ca="1">'SUBSCRIBER BASE'!AI86*'MVLP INPUT'!$F40</f>
        <v>0</v>
      </c>
      <c r="AI70" s="491">
        <f ca="1">'SUBSCRIBER BASE'!AJ86*'MVLP INPUT'!$F40</f>
        <v>0</v>
      </c>
      <c r="AJ70" s="491">
        <f ca="1">'SUBSCRIBER BASE'!AK86*'MVLP INPUT'!$F40</f>
        <v>0</v>
      </c>
      <c r="AK70" s="491">
        <f ca="1">'SUBSCRIBER BASE'!AL86*'MVLP INPUT'!$F40</f>
        <v>0</v>
      </c>
      <c r="AL70" s="491">
        <f ca="1">'SUBSCRIBER BASE'!AM86*'MVLP INPUT'!$F40</f>
        <v>0</v>
      </c>
      <c r="AM70" s="491">
        <f ca="1">'SUBSCRIBER BASE'!AN86*'MVLP INPUT'!$F40</f>
        <v>0</v>
      </c>
      <c r="AN70" s="491">
        <f ca="1">'SUBSCRIBER BASE'!AO86*'MVLP INPUT'!$F40</f>
        <v>0</v>
      </c>
      <c r="AO70" s="491">
        <f ca="1">'SUBSCRIBER BASE'!AP86*'MVLP INPUT'!$F40</f>
        <v>0</v>
      </c>
      <c r="AP70" s="491">
        <f ca="1">'SUBSCRIBER BASE'!AQ86*'MVLP INPUT'!$F40</f>
        <v>0</v>
      </c>
      <c r="AQ70" s="491">
        <f ca="1">'SUBSCRIBER BASE'!AR86*'MVLP INPUT'!$F40</f>
        <v>0</v>
      </c>
      <c r="AR70" s="491">
        <f ca="1">'SUBSCRIBER BASE'!AS86*'MVLP INPUT'!$F40</f>
        <v>0</v>
      </c>
      <c r="AS70" s="491">
        <f ca="1">'SUBSCRIBER BASE'!AT86*'MVLP INPUT'!$F40</f>
        <v>0</v>
      </c>
      <c r="AT70" s="491">
        <f ca="1">'SUBSCRIBER BASE'!AU86*'MVLP INPUT'!$F40</f>
        <v>0</v>
      </c>
      <c r="AU70" s="491">
        <f ca="1">'SUBSCRIBER BASE'!AV86*'MVLP INPUT'!$F40</f>
        <v>0</v>
      </c>
      <c r="AV70" s="491">
        <f ca="1">'SUBSCRIBER BASE'!AW86*'MVLP INPUT'!$F40</f>
        <v>0</v>
      </c>
      <c r="AW70" s="491">
        <f ca="1">'SUBSCRIBER BASE'!AX86*'MVLP INPUT'!$F40</f>
        <v>0</v>
      </c>
      <c r="AX70" s="491">
        <f ca="1">'SUBSCRIBER BASE'!AY86*'MVLP INPUT'!$F40</f>
        <v>0</v>
      </c>
      <c r="AY70" s="491">
        <f ca="1">'SUBSCRIBER BASE'!AZ86*'MVLP INPUT'!$F40</f>
        <v>0</v>
      </c>
      <c r="AZ70" s="491">
        <f ca="1">'SUBSCRIBER BASE'!BA86*'MVLP INPUT'!$F40</f>
        <v>0</v>
      </c>
      <c r="BA70" s="491">
        <f ca="1">'SUBSCRIBER BASE'!BB86*'MVLP INPUT'!$F40</f>
        <v>0</v>
      </c>
      <c r="BB70" s="491">
        <f ca="1">'SUBSCRIBER BASE'!BC86*'MVLP INPUT'!$F40</f>
        <v>0</v>
      </c>
      <c r="BC70" s="491">
        <f ca="1">'SUBSCRIBER BASE'!BD86*'MVLP INPUT'!$F40</f>
        <v>0</v>
      </c>
      <c r="BD70" s="491">
        <f ca="1">'SUBSCRIBER BASE'!BE86*'MVLP INPUT'!$F40</f>
        <v>0</v>
      </c>
      <c r="BE70" s="491">
        <f ca="1">'SUBSCRIBER BASE'!BF86*'MVLP INPUT'!$F40</f>
        <v>0</v>
      </c>
      <c r="BF70" s="491">
        <f ca="1">'SUBSCRIBER BASE'!BG86*'MVLP INPUT'!$F40</f>
        <v>0</v>
      </c>
      <c r="BG70" s="491">
        <f ca="1">'SUBSCRIBER BASE'!BH86*'MVLP INPUT'!$F40</f>
        <v>0</v>
      </c>
      <c r="BH70" s="491">
        <f ca="1">'SUBSCRIBER BASE'!BI86*'MVLP INPUT'!$F40</f>
        <v>0</v>
      </c>
      <c r="BI70" s="491">
        <f ca="1">'SUBSCRIBER BASE'!BJ86*'MVLP INPUT'!$F40</f>
        <v>0</v>
      </c>
      <c r="BJ70" s="491">
        <f ca="1">'SUBSCRIBER BASE'!BK86*'MVLP INPUT'!$F40</f>
        <v>0</v>
      </c>
      <c r="BK70" s="491">
        <f ca="1">'SUBSCRIBER BASE'!BL86*'MVLP INPUT'!$F40</f>
        <v>0</v>
      </c>
      <c r="BL70" s="491">
        <f ca="1">'SUBSCRIBER BASE'!BM86*'MVLP INPUT'!$F40</f>
        <v>0</v>
      </c>
      <c r="BM70" s="491">
        <f ca="1">'SUBSCRIBER BASE'!BN86*'MVLP INPUT'!$F40</f>
        <v>0</v>
      </c>
      <c r="BN70" s="491">
        <f ca="1">'SUBSCRIBER BASE'!BO86*'MVLP INPUT'!$F40</f>
        <v>0</v>
      </c>
      <c r="BO70" s="491">
        <f ca="1">'SUBSCRIBER BASE'!BP86*'MVLP INPUT'!$F40</f>
        <v>0</v>
      </c>
      <c r="BP70" s="491">
        <f ca="1">'SUBSCRIBER BASE'!BQ86*'MVLP INPUT'!$F40</f>
        <v>0</v>
      </c>
      <c r="BQ70" s="491">
        <f ca="1">'SUBSCRIBER BASE'!BR86*'MVLP INPUT'!$F40</f>
        <v>0</v>
      </c>
      <c r="BR70" s="491">
        <f ca="1">'SUBSCRIBER BASE'!BS86*'MVLP INPUT'!$F40</f>
        <v>0</v>
      </c>
    </row>
    <row r="71" spans="1:70" ht="25" customHeight="1" outlineLevel="1">
      <c r="B71" s="168" t="str">
        <f t="shared" si="82"/>
        <v>500 MB</v>
      </c>
      <c r="C71" s="491">
        <f>'SUBSCRIBER BASE'!C87*'MVLP INPUT'!$F41</f>
        <v>0</v>
      </c>
      <c r="D71" s="491">
        <f>'SUBSCRIBER BASE'!D87*'MVLP INPUT'!$F41</f>
        <v>0</v>
      </c>
      <c r="E71" s="491">
        <f>'SUBSCRIBER BASE'!E87*'MVLP INPUT'!$F41</f>
        <v>0</v>
      </c>
      <c r="F71" s="491">
        <f>'SUBSCRIBER BASE'!F87*'MVLP INPUT'!$F41</f>
        <v>0</v>
      </c>
      <c r="G71" s="491">
        <f>'SUBSCRIBER BASE'!G87*'MVLP INPUT'!$F41</f>
        <v>0</v>
      </c>
      <c r="H71" s="491">
        <f>'SUBSCRIBER BASE'!H87*'MVLP INPUT'!$F41</f>
        <v>0</v>
      </c>
      <c r="I71" s="491">
        <f>'SUBSCRIBER BASE'!I87*'MVLP INPUT'!$F41</f>
        <v>0</v>
      </c>
      <c r="J71" s="491">
        <f>'SUBSCRIBER BASE'!J87*'MVLP INPUT'!$F41</f>
        <v>0</v>
      </c>
      <c r="K71" s="491">
        <f ca="1">'SUBSCRIBER BASE'!L87*'MVLP INPUT'!$F41</f>
        <v>0</v>
      </c>
      <c r="L71" s="491">
        <f ca="1">'SUBSCRIBER BASE'!M87*'MVLP INPUT'!$F41</f>
        <v>0</v>
      </c>
      <c r="M71" s="491">
        <f ca="1">'SUBSCRIBER BASE'!N87*'MVLP INPUT'!$F41</f>
        <v>0</v>
      </c>
      <c r="N71" s="491">
        <f ca="1">'SUBSCRIBER BASE'!O87*'MVLP INPUT'!$F41</f>
        <v>0</v>
      </c>
      <c r="O71" s="491">
        <f ca="1">'SUBSCRIBER BASE'!P87*'MVLP INPUT'!$F41</f>
        <v>0</v>
      </c>
      <c r="P71" s="491">
        <f ca="1">'SUBSCRIBER BASE'!Q87*'MVLP INPUT'!$F41</f>
        <v>0</v>
      </c>
      <c r="Q71" s="491">
        <f ca="1">'SUBSCRIBER BASE'!R87*'MVLP INPUT'!$F41</f>
        <v>0</v>
      </c>
      <c r="R71" s="491">
        <f ca="1">'SUBSCRIBER BASE'!S87*'MVLP INPUT'!$F41</f>
        <v>0</v>
      </c>
      <c r="S71" s="491">
        <f ca="1">'SUBSCRIBER BASE'!T87*'MVLP INPUT'!$F41</f>
        <v>0</v>
      </c>
      <c r="T71" s="491">
        <f ca="1">'SUBSCRIBER BASE'!U87*'MVLP INPUT'!$F41</f>
        <v>0</v>
      </c>
      <c r="U71" s="491">
        <f ca="1">'SUBSCRIBER BASE'!V87*'MVLP INPUT'!$F41</f>
        <v>0</v>
      </c>
      <c r="V71" s="491">
        <f ca="1">'SUBSCRIBER BASE'!W87*'MVLP INPUT'!$F41</f>
        <v>0</v>
      </c>
      <c r="W71" s="491">
        <f ca="1">'SUBSCRIBER BASE'!X87*'MVLP INPUT'!$F41</f>
        <v>0</v>
      </c>
      <c r="X71" s="491">
        <f ca="1">'SUBSCRIBER BASE'!Y87*'MVLP INPUT'!$F41</f>
        <v>0</v>
      </c>
      <c r="Y71" s="491">
        <f ca="1">'SUBSCRIBER BASE'!Z87*'MVLP INPUT'!$F41</f>
        <v>0</v>
      </c>
      <c r="Z71" s="491">
        <f ca="1">'SUBSCRIBER BASE'!AA87*'MVLP INPUT'!$F41</f>
        <v>0</v>
      </c>
      <c r="AA71" s="491">
        <f ca="1">'SUBSCRIBER BASE'!AB87*'MVLP INPUT'!$F41</f>
        <v>0</v>
      </c>
      <c r="AB71" s="491">
        <f ca="1">'SUBSCRIBER BASE'!AC87*'MVLP INPUT'!$F41</f>
        <v>0</v>
      </c>
      <c r="AC71" s="491">
        <f ca="1">'SUBSCRIBER BASE'!AD87*'MVLP INPUT'!$F41</f>
        <v>0</v>
      </c>
      <c r="AD71" s="491">
        <f ca="1">'SUBSCRIBER BASE'!AE87*'MVLP INPUT'!$F41</f>
        <v>0</v>
      </c>
      <c r="AE71" s="491">
        <f ca="1">'SUBSCRIBER BASE'!AF87*'MVLP INPUT'!$F41</f>
        <v>0</v>
      </c>
      <c r="AF71" s="491">
        <f ca="1">'SUBSCRIBER BASE'!AG87*'MVLP INPUT'!$F41</f>
        <v>0</v>
      </c>
      <c r="AG71" s="491">
        <f ca="1">'SUBSCRIBER BASE'!AH87*'MVLP INPUT'!$F41</f>
        <v>0</v>
      </c>
      <c r="AH71" s="491">
        <f ca="1">'SUBSCRIBER BASE'!AI87*'MVLP INPUT'!$F41</f>
        <v>0</v>
      </c>
      <c r="AI71" s="491">
        <f ca="1">'SUBSCRIBER BASE'!AJ87*'MVLP INPUT'!$F41</f>
        <v>0</v>
      </c>
      <c r="AJ71" s="491">
        <f ca="1">'SUBSCRIBER BASE'!AK87*'MVLP INPUT'!$F41</f>
        <v>0</v>
      </c>
      <c r="AK71" s="491">
        <f ca="1">'SUBSCRIBER BASE'!AL87*'MVLP INPUT'!$F41</f>
        <v>0</v>
      </c>
      <c r="AL71" s="491">
        <f ca="1">'SUBSCRIBER BASE'!AM87*'MVLP INPUT'!$F41</f>
        <v>0</v>
      </c>
      <c r="AM71" s="491">
        <f ca="1">'SUBSCRIBER BASE'!AN87*'MVLP INPUT'!$F41</f>
        <v>0</v>
      </c>
      <c r="AN71" s="491">
        <f ca="1">'SUBSCRIBER BASE'!AO87*'MVLP INPUT'!$F41</f>
        <v>0</v>
      </c>
      <c r="AO71" s="491">
        <f ca="1">'SUBSCRIBER BASE'!AP87*'MVLP INPUT'!$F41</f>
        <v>0</v>
      </c>
      <c r="AP71" s="491">
        <f ca="1">'SUBSCRIBER BASE'!AQ87*'MVLP INPUT'!$F41</f>
        <v>0</v>
      </c>
      <c r="AQ71" s="491">
        <f ca="1">'SUBSCRIBER BASE'!AR87*'MVLP INPUT'!$F41</f>
        <v>0</v>
      </c>
      <c r="AR71" s="491">
        <f ca="1">'SUBSCRIBER BASE'!AS87*'MVLP INPUT'!$F41</f>
        <v>0</v>
      </c>
      <c r="AS71" s="491">
        <f ca="1">'SUBSCRIBER BASE'!AT87*'MVLP INPUT'!$F41</f>
        <v>0</v>
      </c>
      <c r="AT71" s="491">
        <f ca="1">'SUBSCRIBER BASE'!AU87*'MVLP INPUT'!$F41</f>
        <v>0</v>
      </c>
      <c r="AU71" s="491">
        <f ca="1">'SUBSCRIBER BASE'!AV87*'MVLP INPUT'!$F41</f>
        <v>0</v>
      </c>
      <c r="AV71" s="491">
        <f ca="1">'SUBSCRIBER BASE'!AW87*'MVLP INPUT'!$F41</f>
        <v>0</v>
      </c>
      <c r="AW71" s="491">
        <f ca="1">'SUBSCRIBER BASE'!AX87*'MVLP INPUT'!$F41</f>
        <v>0</v>
      </c>
      <c r="AX71" s="491">
        <f ca="1">'SUBSCRIBER BASE'!AY87*'MVLP INPUT'!$F41</f>
        <v>0</v>
      </c>
      <c r="AY71" s="491">
        <f ca="1">'SUBSCRIBER BASE'!AZ87*'MVLP INPUT'!$F41</f>
        <v>0</v>
      </c>
      <c r="AZ71" s="491">
        <f ca="1">'SUBSCRIBER BASE'!BA87*'MVLP INPUT'!$F41</f>
        <v>0</v>
      </c>
      <c r="BA71" s="491">
        <f ca="1">'SUBSCRIBER BASE'!BB87*'MVLP INPUT'!$F41</f>
        <v>0</v>
      </c>
      <c r="BB71" s="491">
        <f ca="1">'SUBSCRIBER BASE'!BC87*'MVLP INPUT'!$F41</f>
        <v>0</v>
      </c>
      <c r="BC71" s="491">
        <f ca="1">'SUBSCRIBER BASE'!BD87*'MVLP INPUT'!$F41</f>
        <v>0</v>
      </c>
      <c r="BD71" s="491">
        <f ca="1">'SUBSCRIBER BASE'!BE87*'MVLP INPUT'!$F41</f>
        <v>0</v>
      </c>
      <c r="BE71" s="491">
        <f ca="1">'SUBSCRIBER BASE'!BF87*'MVLP INPUT'!$F41</f>
        <v>0</v>
      </c>
      <c r="BF71" s="491">
        <f ca="1">'SUBSCRIBER BASE'!BG87*'MVLP INPUT'!$F41</f>
        <v>0</v>
      </c>
      <c r="BG71" s="491">
        <f ca="1">'SUBSCRIBER BASE'!BH87*'MVLP INPUT'!$F41</f>
        <v>0</v>
      </c>
      <c r="BH71" s="491">
        <f ca="1">'SUBSCRIBER BASE'!BI87*'MVLP INPUT'!$F41</f>
        <v>0</v>
      </c>
      <c r="BI71" s="491">
        <f ca="1">'SUBSCRIBER BASE'!BJ87*'MVLP INPUT'!$F41</f>
        <v>0</v>
      </c>
      <c r="BJ71" s="491">
        <f ca="1">'SUBSCRIBER BASE'!BK87*'MVLP INPUT'!$F41</f>
        <v>0</v>
      </c>
      <c r="BK71" s="491">
        <f ca="1">'SUBSCRIBER BASE'!BL87*'MVLP INPUT'!$F41</f>
        <v>0</v>
      </c>
      <c r="BL71" s="491">
        <f ca="1">'SUBSCRIBER BASE'!BM87*'MVLP INPUT'!$F41</f>
        <v>0</v>
      </c>
      <c r="BM71" s="491">
        <f ca="1">'SUBSCRIBER BASE'!BN87*'MVLP INPUT'!$F41</f>
        <v>0</v>
      </c>
      <c r="BN71" s="491">
        <f ca="1">'SUBSCRIBER BASE'!BO87*'MVLP INPUT'!$F41</f>
        <v>0</v>
      </c>
      <c r="BO71" s="491">
        <f ca="1">'SUBSCRIBER BASE'!BP87*'MVLP INPUT'!$F41</f>
        <v>0</v>
      </c>
      <c r="BP71" s="491">
        <f ca="1">'SUBSCRIBER BASE'!BQ87*'MVLP INPUT'!$F41</f>
        <v>0</v>
      </c>
      <c r="BQ71" s="491">
        <f ca="1">'SUBSCRIBER BASE'!BR87*'MVLP INPUT'!$F41</f>
        <v>0</v>
      </c>
      <c r="BR71" s="491">
        <f ca="1">'SUBSCRIBER BASE'!BS87*'MVLP INPUT'!$F41</f>
        <v>0</v>
      </c>
    </row>
    <row r="72" spans="1:70" ht="25" customHeight="1" outlineLevel="1">
      <c r="B72" s="168" t="str">
        <f t="shared" si="82"/>
        <v>1.2 GB</v>
      </c>
      <c r="C72" s="491">
        <f>'SUBSCRIBER BASE'!C88*'MVLP INPUT'!$F42</f>
        <v>0</v>
      </c>
      <c r="D72" s="491">
        <f>'SUBSCRIBER BASE'!D88*'MVLP INPUT'!$F42</f>
        <v>0</v>
      </c>
      <c r="E72" s="491">
        <f>'SUBSCRIBER BASE'!E88*'MVLP INPUT'!$F42</f>
        <v>0</v>
      </c>
      <c r="F72" s="491">
        <f>'SUBSCRIBER BASE'!F88*'MVLP INPUT'!$F42</f>
        <v>0</v>
      </c>
      <c r="G72" s="491">
        <f>'SUBSCRIBER BASE'!G88*'MVLP INPUT'!$F42</f>
        <v>0</v>
      </c>
      <c r="H72" s="491">
        <f>'SUBSCRIBER BASE'!H88*'MVLP INPUT'!$F42</f>
        <v>0</v>
      </c>
      <c r="I72" s="491">
        <f>'SUBSCRIBER BASE'!I88*'MVLP INPUT'!$F42</f>
        <v>0</v>
      </c>
      <c r="J72" s="491">
        <f>'SUBSCRIBER BASE'!J88*'MVLP INPUT'!$F42</f>
        <v>0</v>
      </c>
      <c r="K72" s="491">
        <f ca="1">'SUBSCRIBER BASE'!L88*'MVLP INPUT'!$F42</f>
        <v>0</v>
      </c>
      <c r="L72" s="491">
        <f ca="1">'SUBSCRIBER BASE'!M88*'MVLP INPUT'!$F42</f>
        <v>0</v>
      </c>
      <c r="M72" s="491">
        <f ca="1">'SUBSCRIBER BASE'!N88*'MVLP INPUT'!$F42</f>
        <v>0</v>
      </c>
      <c r="N72" s="491">
        <f ca="1">'SUBSCRIBER BASE'!O88*'MVLP INPUT'!$F42</f>
        <v>0</v>
      </c>
      <c r="O72" s="491">
        <f ca="1">'SUBSCRIBER BASE'!P88*'MVLP INPUT'!$F42</f>
        <v>0</v>
      </c>
      <c r="P72" s="491">
        <f ca="1">'SUBSCRIBER BASE'!Q88*'MVLP INPUT'!$F42</f>
        <v>0</v>
      </c>
      <c r="Q72" s="491">
        <f ca="1">'SUBSCRIBER BASE'!R88*'MVLP INPUT'!$F42</f>
        <v>0</v>
      </c>
      <c r="R72" s="491">
        <f ca="1">'SUBSCRIBER BASE'!S88*'MVLP INPUT'!$F42</f>
        <v>0</v>
      </c>
      <c r="S72" s="491">
        <f ca="1">'SUBSCRIBER BASE'!T88*'MVLP INPUT'!$F42</f>
        <v>0</v>
      </c>
      <c r="T72" s="491">
        <f ca="1">'SUBSCRIBER BASE'!U88*'MVLP INPUT'!$F42</f>
        <v>0</v>
      </c>
      <c r="U72" s="491">
        <f ca="1">'SUBSCRIBER BASE'!V88*'MVLP INPUT'!$F42</f>
        <v>0</v>
      </c>
      <c r="V72" s="491">
        <f ca="1">'SUBSCRIBER BASE'!W88*'MVLP INPUT'!$F42</f>
        <v>0</v>
      </c>
      <c r="W72" s="491">
        <f ca="1">'SUBSCRIBER BASE'!X88*'MVLP INPUT'!$F42</f>
        <v>0</v>
      </c>
      <c r="X72" s="491">
        <f ca="1">'SUBSCRIBER BASE'!Y88*'MVLP INPUT'!$F42</f>
        <v>0</v>
      </c>
      <c r="Y72" s="491">
        <f ca="1">'SUBSCRIBER BASE'!Z88*'MVLP INPUT'!$F42</f>
        <v>0</v>
      </c>
      <c r="Z72" s="491">
        <f ca="1">'SUBSCRIBER BASE'!AA88*'MVLP INPUT'!$F42</f>
        <v>0</v>
      </c>
      <c r="AA72" s="491">
        <f ca="1">'SUBSCRIBER BASE'!AB88*'MVLP INPUT'!$F42</f>
        <v>0</v>
      </c>
      <c r="AB72" s="491">
        <f ca="1">'SUBSCRIBER BASE'!AC88*'MVLP INPUT'!$F42</f>
        <v>0</v>
      </c>
      <c r="AC72" s="491">
        <f ca="1">'SUBSCRIBER BASE'!AD88*'MVLP INPUT'!$F42</f>
        <v>0</v>
      </c>
      <c r="AD72" s="491">
        <f ca="1">'SUBSCRIBER BASE'!AE88*'MVLP INPUT'!$F42</f>
        <v>0</v>
      </c>
      <c r="AE72" s="491">
        <f ca="1">'SUBSCRIBER BASE'!AF88*'MVLP INPUT'!$F42</f>
        <v>0</v>
      </c>
      <c r="AF72" s="491">
        <f ca="1">'SUBSCRIBER BASE'!AG88*'MVLP INPUT'!$F42</f>
        <v>0</v>
      </c>
      <c r="AG72" s="491">
        <f ca="1">'SUBSCRIBER BASE'!AH88*'MVLP INPUT'!$F42</f>
        <v>0</v>
      </c>
      <c r="AH72" s="491">
        <f ca="1">'SUBSCRIBER BASE'!AI88*'MVLP INPUT'!$F42</f>
        <v>0</v>
      </c>
      <c r="AI72" s="491">
        <f ca="1">'SUBSCRIBER BASE'!AJ88*'MVLP INPUT'!$F42</f>
        <v>0</v>
      </c>
      <c r="AJ72" s="491">
        <f ca="1">'SUBSCRIBER BASE'!AK88*'MVLP INPUT'!$F42</f>
        <v>0</v>
      </c>
      <c r="AK72" s="491">
        <f ca="1">'SUBSCRIBER BASE'!AL88*'MVLP INPUT'!$F42</f>
        <v>0</v>
      </c>
      <c r="AL72" s="491">
        <f ca="1">'SUBSCRIBER BASE'!AM88*'MVLP INPUT'!$F42</f>
        <v>0</v>
      </c>
      <c r="AM72" s="491">
        <f ca="1">'SUBSCRIBER BASE'!AN88*'MVLP INPUT'!$F42</f>
        <v>0</v>
      </c>
      <c r="AN72" s="491">
        <f ca="1">'SUBSCRIBER BASE'!AO88*'MVLP INPUT'!$F42</f>
        <v>0</v>
      </c>
      <c r="AO72" s="491">
        <f ca="1">'SUBSCRIBER BASE'!AP88*'MVLP INPUT'!$F42</f>
        <v>0</v>
      </c>
      <c r="AP72" s="491">
        <f ca="1">'SUBSCRIBER BASE'!AQ88*'MVLP INPUT'!$F42</f>
        <v>0</v>
      </c>
      <c r="AQ72" s="491">
        <f ca="1">'SUBSCRIBER BASE'!AR88*'MVLP INPUT'!$F42</f>
        <v>0</v>
      </c>
      <c r="AR72" s="491">
        <f ca="1">'SUBSCRIBER BASE'!AS88*'MVLP INPUT'!$F42</f>
        <v>0</v>
      </c>
      <c r="AS72" s="491">
        <f ca="1">'SUBSCRIBER BASE'!AT88*'MVLP INPUT'!$F42</f>
        <v>0</v>
      </c>
      <c r="AT72" s="491">
        <f ca="1">'SUBSCRIBER BASE'!AU88*'MVLP INPUT'!$F42</f>
        <v>0</v>
      </c>
      <c r="AU72" s="491">
        <f ca="1">'SUBSCRIBER BASE'!AV88*'MVLP INPUT'!$F42</f>
        <v>0</v>
      </c>
      <c r="AV72" s="491">
        <f ca="1">'SUBSCRIBER BASE'!AW88*'MVLP INPUT'!$F42</f>
        <v>0</v>
      </c>
      <c r="AW72" s="491">
        <f ca="1">'SUBSCRIBER BASE'!AX88*'MVLP INPUT'!$F42</f>
        <v>0</v>
      </c>
      <c r="AX72" s="491">
        <f ca="1">'SUBSCRIBER BASE'!AY88*'MVLP INPUT'!$F42</f>
        <v>0</v>
      </c>
      <c r="AY72" s="491">
        <f ca="1">'SUBSCRIBER BASE'!AZ88*'MVLP INPUT'!$F42</f>
        <v>0</v>
      </c>
      <c r="AZ72" s="491">
        <f ca="1">'SUBSCRIBER BASE'!BA88*'MVLP INPUT'!$F42</f>
        <v>0</v>
      </c>
      <c r="BA72" s="491">
        <f ca="1">'SUBSCRIBER BASE'!BB88*'MVLP INPUT'!$F42</f>
        <v>0</v>
      </c>
      <c r="BB72" s="491">
        <f ca="1">'SUBSCRIBER BASE'!BC88*'MVLP INPUT'!$F42</f>
        <v>0</v>
      </c>
      <c r="BC72" s="491">
        <f ca="1">'SUBSCRIBER BASE'!BD88*'MVLP INPUT'!$F42</f>
        <v>0</v>
      </c>
      <c r="BD72" s="491">
        <f ca="1">'SUBSCRIBER BASE'!BE88*'MVLP INPUT'!$F42</f>
        <v>0</v>
      </c>
      <c r="BE72" s="491">
        <f ca="1">'SUBSCRIBER BASE'!BF88*'MVLP INPUT'!$F42</f>
        <v>0</v>
      </c>
      <c r="BF72" s="491">
        <f ca="1">'SUBSCRIBER BASE'!BG88*'MVLP INPUT'!$F42</f>
        <v>0</v>
      </c>
      <c r="BG72" s="491">
        <f ca="1">'SUBSCRIBER BASE'!BH88*'MVLP INPUT'!$F42</f>
        <v>0</v>
      </c>
      <c r="BH72" s="491">
        <f ca="1">'SUBSCRIBER BASE'!BI88*'MVLP INPUT'!$F42</f>
        <v>0</v>
      </c>
      <c r="BI72" s="491">
        <f ca="1">'SUBSCRIBER BASE'!BJ88*'MVLP INPUT'!$F42</f>
        <v>0</v>
      </c>
      <c r="BJ72" s="491">
        <f ca="1">'SUBSCRIBER BASE'!BK88*'MVLP INPUT'!$F42</f>
        <v>0</v>
      </c>
      <c r="BK72" s="491">
        <f ca="1">'SUBSCRIBER BASE'!BL88*'MVLP INPUT'!$F42</f>
        <v>0</v>
      </c>
      <c r="BL72" s="491">
        <f ca="1">'SUBSCRIBER BASE'!BM88*'MVLP INPUT'!$F42</f>
        <v>0</v>
      </c>
      <c r="BM72" s="491">
        <f ca="1">'SUBSCRIBER BASE'!BN88*'MVLP INPUT'!$F42</f>
        <v>0</v>
      </c>
      <c r="BN72" s="491">
        <f ca="1">'SUBSCRIBER BASE'!BO88*'MVLP INPUT'!$F42</f>
        <v>0</v>
      </c>
      <c r="BO72" s="491">
        <f ca="1">'SUBSCRIBER BASE'!BP88*'MVLP INPUT'!$F42</f>
        <v>0</v>
      </c>
      <c r="BP72" s="491">
        <f ca="1">'SUBSCRIBER BASE'!BQ88*'MVLP INPUT'!$F42</f>
        <v>0</v>
      </c>
      <c r="BQ72" s="491">
        <f ca="1">'SUBSCRIBER BASE'!BR88*'MVLP INPUT'!$F42</f>
        <v>0</v>
      </c>
      <c r="BR72" s="491">
        <f ca="1">'SUBSCRIBER BASE'!BS88*'MVLP INPUT'!$F42</f>
        <v>0</v>
      </c>
    </row>
    <row r="73" spans="1:70" ht="25" customHeight="1" outlineLevel="1">
      <c r="B73" s="168" t="str">
        <f>B51</f>
        <v>2.5 GB</v>
      </c>
      <c r="C73" s="491">
        <f>'SUBSCRIBER BASE'!C89*'MVLP INPUT'!$F43</f>
        <v>0</v>
      </c>
      <c r="D73" s="491">
        <f>'SUBSCRIBER BASE'!D89*'MVLP INPUT'!$F43</f>
        <v>0</v>
      </c>
      <c r="E73" s="491">
        <f>'SUBSCRIBER BASE'!E89*'MVLP INPUT'!$F43</f>
        <v>0</v>
      </c>
      <c r="F73" s="491">
        <f>'SUBSCRIBER BASE'!F89*'MVLP INPUT'!$F43</f>
        <v>0</v>
      </c>
      <c r="G73" s="491">
        <f>'SUBSCRIBER BASE'!G89*'MVLP INPUT'!$F43</f>
        <v>0</v>
      </c>
      <c r="H73" s="491">
        <f>'SUBSCRIBER BASE'!H89*'MVLP INPUT'!$F43</f>
        <v>0</v>
      </c>
      <c r="I73" s="491">
        <f>'SUBSCRIBER BASE'!I89*'MVLP INPUT'!$F43</f>
        <v>0</v>
      </c>
      <c r="J73" s="491">
        <f>'SUBSCRIBER BASE'!J89*'MVLP INPUT'!$F43</f>
        <v>0</v>
      </c>
      <c r="K73" s="491">
        <f ca="1">'SUBSCRIBER BASE'!L89*'MVLP INPUT'!$F43</f>
        <v>0</v>
      </c>
      <c r="L73" s="491">
        <f ca="1">'SUBSCRIBER BASE'!M89*'MVLP INPUT'!$F43</f>
        <v>0</v>
      </c>
      <c r="M73" s="491">
        <f ca="1">'SUBSCRIBER BASE'!N89*'MVLP INPUT'!$F43</f>
        <v>0</v>
      </c>
      <c r="N73" s="491">
        <f ca="1">'SUBSCRIBER BASE'!O89*'MVLP INPUT'!$F43</f>
        <v>0</v>
      </c>
      <c r="O73" s="491">
        <f ca="1">'SUBSCRIBER BASE'!P89*'MVLP INPUT'!$F43</f>
        <v>0</v>
      </c>
      <c r="P73" s="491">
        <f ca="1">'SUBSCRIBER BASE'!Q89*'MVLP INPUT'!$F43</f>
        <v>0</v>
      </c>
      <c r="Q73" s="491">
        <f ca="1">'SUBSCRIBER BASE'!R89*'MVLP INPUT'!$F43</f>
        <v>0</v>
      </c>
      <c r="R73" s="491">
        <f ca="1">'SUBSCRIBER BASE'!S89*'MVLP INPUT'!$F43</f>
        <v>0</v>
      </c>
      <c r="S73" s="491">
        <f ca="1">'SUBSCRIBER BASE'!T89*'MVLP INPUT'!$F43</f>
        <v>0</v>
      </c>
      <c r="T73" s="491">
        <f ca="1">'SUBSCRIBER BASE'!U89*'MVLP INPUT'!$F43</f>
        <v>0</v>
      </c>
      <c r="U73" s="491">
        <f ca="1">'SUBSCRIBER BASE'!V89*'MVLP INPUT'!$F43</f>
        <v>0</v>
      </c>
      <c r="V73" s="491">
        <f ca="1">'SUBSCRIBER BASE'!W89*'MVLP INPUT'!$F43</f>
        <v>0</v>
      </c>
      <c r="W73" s="491">
        <f ca="1">'SUBSCRIBER BASE'!X89*'MVLP INPUT'!$F43</f>
        <v>0</v>
      </c>
      <c r="X73" s="491">
        <f ca="1">'SUBSCRIBER BASE'!Y89*'MVLP INPUT'!$F43</f>
        <v>0</v>
      </c>
      <c r="Y73" s="491">
        <f ca="1">'SUBSCRIBER BASE'!Z89*'MVLP INPUT'!$F43</f>
        <v>0</v>
      </c>
      <c r="Z73" s="491">
        <f ca="1">'SUBSCRIBER BASE'!AA89*'MVLP INPUT'!$F43</f>
        <v>0</v>
      </c>
      <c r="AA73" s="491">
        <f ca="1">'SUBSCRIBER BASE'!AB89*'MVLP INPUT'!$F43</f>
        <v>0</v>
      </c>
      <c r="AB73" s="491">
        <f ca="1">'SUBSCRIBER BASE'!AC89*'MVLP INPUT'!$F43</f>
        <v>0</v>
      </c>
      <c r="AC73" s="491">
        <f ca="1">'SUBSCRIBER BASE'!AD89*'MVLP INPUT'!$F43</f>
        <v>0</v>
      </c>
      <c r="AD73" s="491">
        <f ca="1">'SUBSCRIBER BASE'!AE89*'MVLP INPUT'!$F43</f>
        <v>0</v>
      </c>
      <c r="AE73" s="491">
        <f ca="1">'SUBSCRIBER BASE'!AF89*'MVLP INPUT'!$F43</f>
        <v>0</v>
      </c>
      <c r="AF73" s="491">
        <f ca="1">'SUBSCRIBER BASE'!AG89*'MVLP INPUT'!$F43</f>
        <v>0</v>
      </c>
      <c r="AG73" s="491">
        <f ca="1">'SUBSCRIBER BASE'!AH89*'MVLP INPUT'!$F43</f>
        <v>0</v>
      </c>
      <c r="AH73" s="491">
        <f ca="1">'SUBSCRIBER BASE'!AI89*'MVLP INPUT'!$F43</f>
        <v>0</v>
      </c>
      <c r="AI73" s="491">
        <f ca="1">'SUBSCRIBER BASE'!AJ89*'MVLP INPUT'!$F43</f>
        <v>0</v>
      </c>
      <c r="AJ73" s="491">
        <f ca="1">'SUBSCRIBER BASE'!AK89*'MVLP INPUT'!$F43</f>
        <v>0</v>
      </c>
      <c r="AK73" s="491">
        <f ca="1">'SUBSCRIBER BASE'!AL89*'MVLP INPUT'!$F43</f>
        <v>0</v>
      </c>
      <c r="AL73" s="491">
        <f ca="1">'SUBSCRIBER BASE'!AM89*'MVLP INPUT'!$F43</f>
        <v>0</v>
      </c>
      <c r="AM73" s="491">
        <f ca="1">'SUBSCRIBER BASE'!AN89*'MVLP INPUT'!$F43</f>
        <v>0</v>
      </c>
      <c r="AN73" s="491">
        <f ca="1">'SUBSCRIBER BASE'!AO89*'MVLP INPUT'!$F43</f>
        <v>0</v>
      </c>
      <c r="AO73" s="491">
        <f ca="1">'SUBSCRIBER BASE'!AP89*'MVLP INPUT'!$F43</f>
        <v>0</v>
      </c>
      <c r="AP73" s="491">
        <f ca="1">'SUBSCRIBER BASE'!AQ89*'MVLP INPUT'!$F43</f>
        <v>0</v>
      </c>
      <c r="AQ73" s="491">
        <f ca="1">'SUBSCRIBER BASE'!AR89*'MVLP INPUT'!$F43</f>
        <v>0</v>
      </c>
      <c r="AR73" s="491">
        <f ca="1">'SUBSCRIBER BASE'!AS89*'MVLP INPUT'!$F43</f>
        <v>0</v>
      </c>
      <c r="AS73" s="491">
        <f ca="1">'SUBSCRIBER BASE'!AT89*'MVLP INPUT'!$F43</f>
        <v>0</v>
      </c>
      <c r="AT73" s="491">
        <f ca="1">'SUBSCRIBER BASE'!AU89*'MVLP INPUT'!$F43</f>
        <v>0</v>
      </c>
      <c r="AU73" s="491">
        <f ca="1">'SUBSCRIBER BASE'!AV89*'MVLP INPUT'!$F43</f>
        <v>0</v>
      </c>
      <c r="AV73" s="491">
        <f ca="1">'SUBSCRIBER BASE'!AW89*'MVLP INPUT'!$F43</f>
        <v>0</v>
      </c>
      <c r="AW73" s="491">
        <f ca="1">'SUBSCRIBER BASE'!AX89*'MVLP INPUT'!$F43</f>
        <v>0</v>
      </c>
      <c r="AX73" s="491">
        <f ca="1">'SUBSCRIBER BASE'!AY89*'MVLP INPUT'!$F43</f>
        <v>0</v>
      </c>
      <c r="AY73" s="491">
        <f ca="1">'SUBSCRIBER BASE'!AZ89*'MVLP INPUT'!$F43</f>
        <v>0</v>
      </c>
      <c r="AZ73" s="491">
        <f ca="1">'SUBSCRIBER BASE'!BA89*'MVLP INPUT'!$F43</f>
        <v>0</v>
      </c>
      <c r="BA73" s="491">
        <f ca="1">'SUBSCRIBER BASE'!BB89*'MVLP INPUT'!$F43</f>
        <v>0</v>
      </c>
      <c r="BB73" s="491">
        <f ca="1">'SUBSCRIBER BASE'!BC89*'MVLP INPUT'!$F43</f>
        <v>0</v>
      </c>
      <c r="BC73" s="491">
        <f ca="1">'SUBSCRIBER BASE'!BD89*'MVLP INPUT'!$F43</f>
        <v>0</v>
      </c>
      <c r="BD73" s="491">
        <f ca="1">'SUBSCRIBER BASE'!BE89*'MVLP INPUT'!$F43</f>
        <v>0</v>
      </c>
      <c r="BE73" s="491">
        <f ca="1">'SUBSCRIBER BASE'!BF89*'MVLP INPUT'!$F43</f>
        <v>0</v>
      </c>
      <c r="BF73" s="491">
        <f ca="1">'SUBSCRIBER BASE'!BG89*'MVLP INPUT'!$F43</f>
        <v>0</v>
      </c>
      <c r="BG73" s="491">
        <f ca="1">'SUBSCRIBER BASE'!BH89*'MVLP INPUT'!$F43</f>
        <v>0</v>
      </c>
      <c r="BH73" s="491">
        <f ca="1">'SUBSCRIBER BASE'!BI89*'MVLP INPUT'!$F43</f>
        <v>0</v>
      </c>
      <c r="BI73" s="491">
        <f ca="1">'SUBSCRIBER BASE'!BJ89*'MVLP INPUT'!$F43</f>
        <v>0</v>
      </c>
      <c r="BJ73" s="491">
        <f ca="1">'SUBSCRIBER BASE'!BK89*'MVLP INPUT'!$F43</f>
        <v>0</v>
      </c>
      <c r="BK73" s="491">
        <f ca="1">'SUBSCRIBER BASE'!BL89*'MVLP INPUT'!$F43</f>
        <v>0</v>
      </c>
      <c r="BL73" s="491">
        <f ca="1">'SUBSCRIBER BASE'!BM89*'MVLP INPUT'!$F43</f>
        <v>0</v>
      </c>
      <c r="BM73" s="491">
        <f ca="1">'SUBSCRIBER BASE'!BN89*'MVLP INPUT'!$F43</f>
        <v>0</v>
      </c>
      <c r="BN73" s="491">
        <f ca="1">'SUBSCRIBER BASE'!BO89*'MVLP INPUT'!$F43</f>
        <v>0</v>
      </c>
      <c r="BO73" s="491">
        <f ca="1">'SUBSCRIBER BASE'!BP89*'MVLP INPUT'!$F43</f>
        <v>0</v>
      </c>
      <c r="BP73" s="491">
        <f ca="1">'SUBSCRIBER BASE'!BQ89*'MVLP INPUT'!$F43</f>
        <v>0</v>
      </c>
      <c r="BQ73" s="491">
        <f ca="1">'SUBSCRIBER BASE'!BR89*'MVLP INPUT'!$F43</f>
        <v>0</v>
      </c>
      <c r="BR73" s="491">
        <f ca="1">'SUBSCRIBER BASE'!BS89*'MVLP INPUT'!$F43</f>
        <v>0</v>
      </c>
    </row>
    <row r="74" spans="1:70" ht="25" customHeight="1">
      <c r="B74" s="173" t="s">
        <v>46</v>
      </c>
      <c r="C74" s="489">
        <f>SUM(C75:C84)</f>
        <v>0</v>
      </c>
      <c r="D74" s="489">
        <f t="shared" ref="D74:BO74" si="83">SUM(D75:D84)</f>
        <v>0</v>
      </c>
      <c r="E74" s="489">
        <f t="shared" si="83"/>
        <v>0</v>
      </c>
      <c r="F74" s="489">
        <f t="shared" si="83"/>
        <v>0</v>
      </c>
      <c r="G74" s="489">
        <f t="shared" si="83"/>
        <v>0</v>
      </c>
      <c r="H74" s="489">
        <f t="shared" si="83"/>
        <v>0</v>
      </c>
      <c r="I74" s="489">
        <f t="shared" si="83"/>
        <v>0</v>
      </c>
      <c r="J74" s="489">
        <f t="shared" si="83"/>
        <v>0</v>
      </c>
      <c r="K74" s="489">
        <f t="shared" ca="1" si="83"/>
        <v>0</v>
      </c>
      <c r="L74" s="489">
        <f t="shared" ca="1" si="83"/>
        <v>0</v>
      </c>
      <c r="M74" s="489">
        <f t="shared" ca="1" si="83"/>
        <v>0</v>
      </c>
      <c r="N74" s="489">
        <f t="shared" ca="1" si="83"/>
        <v>0</v>
      </c>
      <c r="O74" s="489">
        <f t="shared" ca="1" si="83"/>
        <v>0</v>
      </c>
      <c r="P74" s="489">
        <f t="shared" ca="1" si="83"/>
        <v>0</v>
      </c>
      <c r="Q74" s="489">
        <f t="shared" ca="1" si="83"/>
        <v>0</v>
      </c>
      <c r="R74" s="489">
        <f t="shared" ca="1" si="83"/>
        <v>0</v>
      </c>
      <c r="S74" s="489">
        <f t="shared" ca="1" si="83"/>
        <v>0</v>
      </c>
      <c r="T74" s="489">
        <f t="shared" ca="1" si="83"/>
        <v>0</v>
      </c>
      <c r="U74" s="489">
        <f t="shared" ca="1" si="83"/>
        <v>0</v>
      </c>
      <c r="V74" s="489">
        <f t="shared" ca="1" si="83"/>
        <v>0</v>
      </c>
      <c r="W74" s="489">
        <f t="shared" ca="1" si="83"/>
        <v>0</v>
      </c>
      <c r="X74" s="489">
        <f t="shared" ca="1" si="83"/>
        <v>0</v>
      </c>
      <c r="Y74" s="489">
        <f t="shared" ca="1" si="83"/>
        <v>0</v>
      </c>
      <c r="Z74" s="489">
        <f t="shared" ca="1" si="83"/>
        <v>0</v>
      </c>
      <c r="AA74" s="489">
        <f t="shared" ca="1" si="83"/>
        <v>0</v>
      </c>
      <c r="AB74" s="489">
        <f t="shared" ca="1" si="83"/>
        <v>0</v>
      </c>
      <c r="AC74" s="489">
        <f t="shared" ca="1" si="83"/>
        <v>0</v>
      </c>
      <c r="AD74" s="489">
        <f t="shared" ca="1" si="83"/>
        <v>0</v>
      </c>
      <c r="AE74" s="489">
        <f t="shared" ca="1" si="83"/>
        <v>0</v>
      </c>
      <c r="AF74" s="489">
        <f t="shared" ca="1" si="83"/>
        <v>0</v>
      </c>
      <c r="AG74" s="489">
        <f t="shared" ca="1" si="83"/>
        <v>0</v>
      </c>
      <c r="AH74" s="489">
        <f t="shared" ca="1" si="83"/>
        <v>0</v>
      </c>
      <c r="AI74" s="489">
        <f t="shared" ca="1" si="83"/>
        <v>0</v>
      </c>
      <c r="AJ74" s="489">
        <f t="shared" ca="1" si="83"/>
        <v>0</v>
      </c>
      <c r="AK74" s="489">
        <f t="shared" ca="1" si="83"/>
        <v>0</v>
      </c>
      <c r="AL74" s="489">
        <f t="shared" ca="1" si="83"/>
        <v>0</v>
      </c>
      <c r="AM74" s="489">
        <f t="shared" ca="1" si="83"/>
        <v>0</v>
      </c>
      <c r="AN74" s="489">
        <f t="shared" ca="1" si="83"/>
        <v>0</v>
      </c>
      <c r="AO74" s="489">
        <f t="shared" ca="1" si="83"/>
        <v>0</v>
      </c>
      <c r="AP74" s="489">
        <f t="shared" ca="1" si="83"/>
        <v>0</v>
      </c>
      <c r="AQ74" s="489">
        <f t="shared" ca="1" si="83"/>
        <v>0</v>
      </c>
      <c r="AR74" s="489">
        <f t="shared" ca="1" si="83"/>
        <v>0</v>
      </c>
      <c r="AS74" s="489">
        <f t="shared" ca="1" si="83"/>
        <v>0</v>
      </c>
      <c r="AT74" s="489">
        <f t="shared" ca="1" si="83"/>
        <v>0</v>
      </c>
      <c r="AU74" s="489">
        <f t="shared" ca="1" si="83"/>
        <v>0</v>
      </c>
      <c r="AV74" s="489">
        <f t="shared" ca="1" si="83"/>
        <v>0</v>
      </c>
      <c r="AW74" s="489">
        <f t="shared" ca="1" si="83"/>
        <v>0</v>
      </c>
      <c r="AX74" s="489">
        <f t="shared" ca="1" si="83"/>
        <v>0</v>
      </c>
      <c r="AY74" s="489">
        <f t="shared" ca="1" si="83"/>
        <v>0</v>
      </c>
      <c r="AZ74" s="489">
        <f t="shared" ca="1" si="83"/>
        <v>0</v>
      </c>
      <c r="BA74" s="489">
        <f t="shared" ca="1" si="83"/>
        <v>0</v>
      </c>
      <c r="BB74" s="489">
        <f t="shared" ca="1" si="83"/>
        <v>0</v>
      </c>
      <c r="BC74" s="489">
        <f t="shared" ca="1" si="83"/>
        <v>0</v>
      </c>
      <c r="BD74" s="489">
        <f t="shared" ca="1" si="83"/>
        <v>0</v>
      </c>
      <c r="BE74" s="489">
        <f t="shared" ca="1" si="83"/>
        <v>0</v>
      </c>
      <c r="BF74" s="489">
        <f t="shared" ca="1" si="83"/>
        <v>0</v>
      </c>
      <c r="BG74" s="489">
        <f t="shared" ca="1" si="83"/>
        <v>0</v>
      </c>
      <c r="BH74" s="489">
        <f t="shared" ca="1" si="83"/>
        <v>0</v>
      </c>
      <c r="BI74" s="489">
        <f t="shared" ca="1" si="83"/>
        <v>0</v>
      </c>
      <c r="BJ74" s="489">
        <f t="shared" ca="1" si="83"/>
        <v>0</v>
      </c>
      <c r="BK74" s="489">
        <f t="shared" ca="1" si="83"/>
        <v>0</v>
      </c>
      <c r="BL74" s="489">
        <f t="shared" ca="1" si="83"/>
        <v>0</v>
      </c>
      <c r="BM74" s="489">
        <f t="shared" ca="1" si="83"/>
        <v>0</v>
      </c>
      <c r="BN74" s="489">
        <f t="shared" ca="1" si="83"/>
        <v>0</v>
      </c>
      <c r="BO74" s="489">
        <f t="shared" ca="1" si="83"/>
        <v>0</v>
      </c>
      <c r="BP74" s="489">
        <f t="shared" ref="BP74:BR74" ca="1" si="84">SUM(BP75:BP84)</f>
        <v>0</v>
      </c>
      <c r="BQ74" s="489">
        <f t="shared" ca="1" si="84"/>
        <v>0</v>
      </c>
      <c r="BR74" s="489">
        <f t="shared" ca="1" si="84"/>
        <v>0</v>
      </c>
    </row>
    <row r="75" spans="1:70" ht="25" customHeight="1" outlineLevel="1">
      <c r="B75" s="168" t="str">
        <f>B64</f>
        <v>MVLP1</v>
      </c>
      <c r="C75" s="491">
        <f>'SUBSCRIBER BASE'!C80*('MVLP DASHBOARD'!$I86+'MVLP DASHBOARD'!$J86+'MVLP DASHBOARD'!$K86)</f>
        <v>0</v>
      </c>
      <c r="D75" s="491">
        <f>'SUBSCRIBER BASE'!D80*('MVLP DASHBOARD'!$I86+'MVLP DASHBOARD'!$J86+'MVLP DASHBOARD'!$K86)</f>
        <v>0</v>
      </c>
      <c r="E75" s="491">
        <f>'SUBSCRIBER BASE'!E80*('MVLP DASHBOARD'!$I86+'MVLP DASHBOARD'!$J86+'MVLP DASHBOARD'!$K86)</f>
        <v>0</v>
      </c>
      <c r="F75" s="491">
        <f>'SUBSCRIBER BASE'!F80*('MVLP DASHBOARD'!$I86+'MVLP DASHBOARD'!$J86+'MVLP DASHBOARD'!$K86)</f>
        <v>0</v>
      </c>
      <c r="G75" s="491">
        <f>'SUBSCRIBER BASE'!G80*('MVLP DASHBOARD'!$I86+'MVLP DASHBOARD'!$J86+'MVLP DASHBOARD'!$K86)</f>
        <v>0</v>
      </c>
      <c r="H75" s="491">
        <f>'SUBSCRIBER BASE'!H80*('MVLP DASHBOARD'!$I86+'MVLP DASHBOARD'!$J86+'MVLP DASHBOARD'!$K86)</f>
        <v>0</v>
      </c>
      <c r="I75" s="491">
        <f>'SUBSCRIBER BASE'!I80*('MVLP DASHBOARD'!$I86+'MVLP DASHBOARD'!$J86+'MVLP DASHBOARD'!$K86)</f>
        <v>0</v>
      </c>
      <c r="J75" s="491">
        <f>'SUBSCRIBER BASE'!J80*('MVLP DASHBOARD'!$I86+'MVLP DASHBOARD'!$J86+'MVLP DASHBOARD'!$K86)</f>
        <v>0</v>
      </c>
      <c r="K75" s="491">
        <f ca="1">'SUBSCRIBER BASE'!L80*('MVLP DASHBOARD'!$I86+'MVLP DASHBOARD'!$J86+'MVLP DASHBOARD'!$K86)</f>
        <v>0</v>
      </c>
      <c r="L75" s="491">
        <f ca="1">'SUBSCRIBER BASE'!M80*('MVLP DASHBOARD'!$I86+'MVLP DASHBOARD'!$J86+'MVLP DASHBOARD'!$K86)</f>
        <v>0</v>
      </c>
      <c r="M75" s="491">
        <f ca="1">'SUBSCRIBER BASE'!N80*('MVLP DASHBOARD'!$I86+'MVLP DASHBOARD'!$J86+'MVLP DASHBOARD'!$K86)</f>
        <v>0</v>
      </c>
      <c r="N75" s="491">
        <f ca="1">'SUBSCRIBER BASE'!O80*('MVLP DASHBOARD'!$I86+'MVLP DASHBOARD'!$J86+'MVLP DASHBOARD'!$K86)</f>
        <v>0</v>
      </c>
      <c r="O75" s="491">
        <f ca="1">'SUBSCRIBER BASE'!P80*('MVLP DASHBOARD'!$I86+'MVLP DASHBOARD'!$J86+'MVLP DASHBOARD'!$K86)</f>
        <v>0</v>
      </c>
      <c r="P75" s="491">
        <f ca="1">'SUBSCRIBER BASE'!Q80*('MVLP DASHBOARD'!$I86+'MVLP DASHBOARD'!$J86+'MVLP DASHBOARD'!$K86)</f>
        <v>0</v>
      </c>
      <c r="Q75" s="491">
        <f ca="1">'SUBSCRIBER BASE'!R80*('MVLP DASHBOARD'!$I86+'MVLP DASHBOARD'!$J86+'MVLP DASHBOARD'!$K86)</f>
        <v>0</v>
      </c>
      <c r="R75" s="491">
        <f ca="1">'SUBSCRIBER BASE'!S80*('MVLP DASHBOARD'!$I86+'MVLP DASHBOARD'!$J86+'MVLP DASHBOARD'!$K86)</f>
        <v>0</v>
      </c>
      <c r="S75" s="491">
        <f ca="1">'SUBSCRIBER BASE'!T80*('MVLP DASHBOARD'!$I86+'MVLP DASHBOARD'!$J86+'MVLP DASHBOARD'!$K86)</f>
        <v>0</v>
      </c>
      <c r="T75" s="491">
        <f ca="1">'SUBSCRIBER BASE'!U80*('MVLP DASHBOARD'!$I86+'MVLP DASHBOARD'!$J86+'MVLP DASHBOARD'!$K86)</f>
        <v>0</v>
      </c>
      <c r="U75" s="491">
        <f ca="1">'SUBSCRIBER BASE'!V80*('MVLP DASHBOARD'!$I86+'MVLP DASHBOARD'!$J86+'MVLP DASHBOARD'!$K86)</f>
        <v>0</v>
      </c>
      <c r="V75" s="491">
        <f ca="1">'SUBSCRIBER BASE'!W80*('MVLP DASHBOARD'!$I86+'MVLP DASHBOARD'!$J86+'MVLP DASHBOARD'!$K86)</f>
        <v>0</v>
      </c>
      <c r="W75" s="491">
        <f ca="1">'SUBSCRIBER BASE'!X80*('MVLP DASHBOARD'!$I86+'MVLP DASHBOARD'!$J86+'MVLP DASHBOARD'!$K86)</f>
        <v>0</v>
      </c>
      <c r="X75" s="491">
        <f ca="1">'SUBSCRIBER BASE'!Y80*('MVLP DASHBOARD'!$I86+'MVLP DASHBOARD'!$J86+'MVLP DASHBOARD'!$K86)</f>
        <v>0</v>
      </c>
      <c r="Y75" s="491">
        <f ca="1">'SUBSCRIBER BASE'!Z80*('MVLP DASHBOARD'!$I86+'MVLP DASHBOARD'!$J86+'MVLP DASHBOARD'!$K86)</f>
        <v>0</v>
      </c>
      <c r="Z75" s="491">
        <f ca="1">'SUBSCRIBER BASE'!AA80*('MVLP DASHBOARD'!$I86+'MVLP DASHBOARD'!$J86+'MVLP DASHBOARD'!$K86)</f>
        <v>0</v>
      </c>
      <c r="AA75" s="491">
        <f ca="1">'SUBSCRIBER BASE'!AB80*('MVLP DASHBOARD'!$I86+'MVLP DASHBOARD'!$J86+'MVLP DASHBOARD'!$K86)</f>
        <v>0</v>
      </c>
      <c r="AB75" s="491">
        <f ca="1">'SUBSCRIBER BASE'!AC80*('MVLP DASHBOARD'!$I86+'MVLP DASHBOARD'!$J86+'MVLP DASHBOARD'!$K86)</f>
        <v>0</v>
      </c>
      <c r="AC75" s="491">
        <f ca="1">'SUBSCRIBER BASE'!AD80*('MVLP DASHBOARD'!$I86+'MVLP DASHBOARD'!$J86+'MVLP DASHBOARD'!$K86)</f>
        <v>0</v>
      </c>
      <c r="AD75" s="491">
        <f ca="1">'SUBSCRIBER BASE'!AE80*('MVLP DASHBOARD'!$I86+'MVLP DASHBOARD'!$J86+'MVLP DASHBOARD'!$K86)</f>
        <v>0</v>
      </c>
      <c r="AE75" s="491">
        <f ca="1">'SUBSCRIBER BASE'!AF80*('MVLP DASHBOARD'!$I86+'MVLP DASHBOARD'!$J86+'MVLP DASHBOARD'!$K86)</f>
        <v>0</v>
      </c>
      <c r="AF75" s="491">
        <f ca="1">'SUBSCRIBER BASE'!AG80*('MVLP DASHBOARD'!$I86+'MVLP DASHBOARD'!$J86+'MVLP DASHBOARD'!$K86)</f>
        <v>0</v>
      </c>
      <c r="AG75" s="491">
        <f ca="1">'SUBSCRIBER BASE'!AH80*('MVLP DASHBOARD'!$I86+'MVLP DASHBOARD'!$J86+'MVLP DASHBOARD'!$K86)</f>
        <v>0</v>
      </c>
      <c r="AH75" s="491">
        <f ca="1">'SUBSCRIBER BASE'!AI80*('MVLP DASHBOARD'!$I86+'MVLP DASHBOARD'!$J86+'MVLP DASHBOARD'!$K86)</f>
        <v>0</v>
      </c>
      <c r="AI75" s="491">
        <f ca="1">'SUBSCRIBER BASE'!AJ80*('MVLP DASHBOARD'!$I86+'MVLP DASHBOARD'!$J86+'MVLP DASHBOARD'!$K86)</f>
        <v>0</v>
      </c>
      <c r="AJ75" s="491">
        <f ca="1">'SUBSCRIBER BASE'!AK80*('MVLP DASHBOARD'!$I86+'MVLP DASHBOARD'!$J86+'MVLP DASHBOARD'!$K86)</f>
        <v>0</v>
      </c>
      <c r="AK75" s="491">
        <f ca="1">'SUBSCRIBER BASE'!AL80*('MVLP DASHBOARD'!$I86+'MVLP DASHBOARD'!$J86+'MVLP DASHBOARD'!$K86)</f>
        <v>0</v>
      </c>
      <c r="AL75" s="491">
        <f ca="1">'SUBSCRIBER BASE'!AM80*('MVLP DASHBOARD'!$I86+'MVLP DASHBOARD'!$J86+'MVLP DASHBOARD'!$K86)</f>
        <v>0</v>
      </c>
      <c r="AM75" s="491">
        <f ca="1">'SUBSCRIBER BASE'!AN80*('MVLP DASHBOARD'!$I86+'MVLP DASHBOARD'!$J86+'MVLP DASHBOARD'!$K86)</f>
        <v>0</v>
      </c>
      <c r="AN75" s="491">
        <f ca="1">'SUBSCRIBER BASE'!AO80*('MVLP DASHBOARD'!$I86+'MVLP DASHBOARD'!$J86+'MVLP DASHBOARD'!$K86)</f>
        <v>0</v>
      </c>
      <c r="AO75" s="491">
        <f ca="1">'SUBSCRIBER BASE'!AP80*('MVLP DASHBOARD'!$I86+'MVLP DASHBOARD'!$J86+'MVLP DASHBOARD'!$K86)</f>
        <v>0</v>
      </c>
      <c r="AP75" s="491">
        <f ca="1">'SUBSCRIBER BASE'!AQ80*('MVLP DASHBOARD'!$I86+'MVLP DASHBOARD'!$J86+'MVLP DASHBOARD'!$K86)</f>
        <v>0</v>
      </c>
      <c r="AQ75" s="491">
        <f ca="1">'SUBSCRIBER BASE'!AR80*('MVLP DASHBOARD'!$I86+'MVLP DASHBOARD'!$J86+'MVLP DASHBOARD'!$K86)</f>
        <v>0</v>
      </c>
      <c r="AR75" s="491">
        <f ca="1">'SUBSCRIBER BASE'!AS80*('MVLP DASHBOARD'!$I86+'MVLP DASHBOARD'!$J86+'MVLP DASHBOARD'!$K86)</f>
        <v>0</v>
      </c>
      <c r="AS75" s="491">
        <f ca="1">'SUBSCRIBER BASE'!AT80*('MVLP DASHBOARD'!$I86+'MVLP DASHBOARD'!$J86+'MVLP DASHBOARD'!$K86)</f>
        <v>0</v>
      </c>
      <c r="AT75" s="491">
        <f ca="1">'SUBSCRIBER BASE'!AU80*('MVLP DASHBOARD'!$I86+'MVLP DASHBOARD'!$J86+'MVLP DASHBOARD'!$K86)</f>
        <v>0</v>
      </c>
      <c r="AU75" s="491">
        <f ca="1">'SUBSCRIBER BASE'!AV80*('MVLP DASHBOARD'!$I86+'MVLP DASHBOARD'!$J86+'MVLP DASHBOARD'!$K86)</f>
        <v>0</v>
      </c>
      <c r="AV75" s="491">
        <f ca="1">'SUBSCRIBER BASE'!AW80*('MVLP DASHBOARD'!$I86+'MVLP DASHBOARD'!$J86+'MVLP DASHBOARD'!$K86)</f>
        <v>0</v>
      </c>
      <c r="AW75" s="491">
        <f ca="1">'SUBSCRIBER BASE'!AX80*('MVLP DASHBOARD'!$I86+'MVLP DASHBOARD'!$J86+'MVLP DASHBOARD'!$K86)</f>
        <v>0</v>
      </c>
      <c r="AX75" s="491">
        <f ca="1">'SUBSCRIBER BASE'!AY80*('MVLP DASHBOARD'!$I86+'MVLP DASHBOARD'!$J86+'MVLP DASHBOARD'!$K86)</f>
        <v>0</v>
      </c>
      <c r="AY75" s="491">
        <f ca="1">'SUBSCRIBER BASE'!AZ80*('MVLP DASHBOARD'!$I86+'MVLP DASHBOARD'!$J86+'MVLP DASHBOARD'!$K86)</f>
        <v>0</v>
      </c>
      <c r="AZ75" s="491">
        <f ca="1">'SUBSCRIBER BASE'!BA80*('MVLP DASHBOARD'!$I86+'MVLP DASHBOARD'!$J86+'MVLP DASHBOARD'!$K86)</f>
        <v>0</v>
      </c>
      <c r="BA75" s="491">
        <f ca="1">'SUBSCRIBER BASE'!BB80*('MVLP DASHBOARD'!$I86+'MVLP DASHBOARD'!$J86+'MVLP DASHBOARD'!$K86)</f>
        <v>0</v>
      </c>
      <c r="BB75" s="491">
        <f ca="1">'SUBSCRIBER BASE'!BC80*('MVLP DASHBOARD'!$I86+'MVLP DASHBOARD'!$J86+'MVLP DASHBOARD'!$K86)</f>
        <v>0</v>
      </c>
      <c r="BC75" s="491">
        <f ca="1">'SUBSCRIBER BASE'!BD80*('MVLP DASHBOARD'!$I86+'MVLP DASHBOARD'!$J86+'MVLP DASHBOARD'!$K86)</f>
        <v>0</v>
      </c>
      <c r="BD75" s="491">
        <f ca="1">'SUBSCRIBER BASE'!BE80*('MVLP DASHBOARD'!$I86+'MVLP DASHBOARD'!$J86+'MVLP DASHBOARD'!$K86)</f>
        <v>0</v>
      </c>
      <c r="BE75" s="491">
        <f ca="1">'SUBSCRIBER BASE'!BF80*('MVLP DASHBOARD'!$I86+'MVLP DASHBOARD'!$J86+'MVLP DASHBOARD'!$K86)</f>
        <v>0</v>
      </c>
      <c r="BF75" s="491">
        <f ca="1">'SUBSCRIBER BASE'!BG80*('MVLP DASHBOARD'!$I86+'MVLP DASHBOARD'!$J86+'MVLP DASHBOARD'!$K86)</f>
        <v>0</v>
      </c>
      <c r="BG75" s="491">
        <f ca="1">'SUBSCRIBER BASE'!BH80*('MVLP DASHBOARD'!$I86+'MVLP DASHBOARD'!$J86+'MVLP DASHBOARD'!$K86)</f>
        <v>0</v>
      </c>
      <c r="BH75" s="491">
        <f ca="1">'SUBSCRIBER BASE'!BI80*('MVLP DASHBOARD'!$I86+'MVLP DASHBOARD'!$J86+'MVLP DASHBOARD'!$K86)</f>
        <v>0</v>
      </c>
      <c r="BI75" s="491">
        <f ca="1">'SUBSCRIBER BASE'!BJ80*('MVLP DASHBOARD'!$I86+'MVLP DASHBOARD'!$J86+'MVLP DASHBOARD'!$K86)</f>
        <v>0</v>
      </c>
      <c r="BJ75" s="491">
        <f ca="1">'SUBSCRIBER BASE'!BK80*('MVLP DASHBOARD'!$I86+'MVLP DASHBOARD'!$J86+'MVLP DASHBOARD'!$K86)</f>
        <v>0</v>
      </c>
      <c r="BK75" s="491">
        <f ca="1">'SUBSCRIBER BASE'!BL80*('MVLP DASHBOARD'!$I86+'MVLP DASHBOARD'!$J86+'MVLP DASHBOARD'!$K86)</f>
        <v>0</v>
      </c>
      <c r="BL75" s="491">
        <f ca="1">'SUBSCRIBER BASE'!BM80*('MVLP DASHBOARD'!$I86+'MVLP DASHBOARD'!$J86+'MVLP DASHBOARD'!$K86)</f>
        <v>0</v>
      </c>
      <c r="BM75" s="491">
        <f ca="1">'SUBSCRIBER BASE'!BN80*('MVLP DASHBOARD'!$I86+'MVLP DASHBOARD'!$J86+'MVLP DASHBOARD'!$K86)</f>
        <v>0</v>
      </c>
      <c r="BN75" s="491">
        <f ca="1">'SUBSCRIBER BASE'!BO80*('MVLP DASHBOARD'!$I86+'MVLP DASHBOARD'!$J86+'MVLP DASHBOARD'!$K86)</f>
        <v>0</v>
      </c>
      <c r="BO75" s="491">
        <f ca="1">'SUBSCRIBER BASE'!BP80*('MVLP DASHBOARD'!$I86+'MVLP DASHBOARD'!$J86+'MVLP DASHBOARD'!$K86)</f>
        <v>0</v>
      </c>
      <c r="BP75" s="491">
        <f ca="1">'SUBSCRIBER BASE'!BQ80*('MVLP DASHBOARD'!$I86+'MVLP DASHBOARD'!$J86+'MVLP DASHBOARD'!$K86)</f>
        <v>0</v>
      </c>
      <c r="BQ75" s="491">
        <f ca="1">'SUBSCRIBER BASE'!BR80*('MVLP DASHBOARD'!$I86+'MVLP DASHBOARD'!$J86+'MVLP DASHBOARD'!$K86)</f>
        <v>0</v>
      </c>
      <c r="BR75" s="491">
        <f ca="1">'SUBSCRIBER BASE'!BS80*('MVLP DASHBOARD'!$I86+'MVLP DASHBOARD'!$J86+'MVLP DASHBOARD'!$K86)</f>
        <v>0</v>
      </c>
    </row>
    <row r="76" spans="1:70" ht="25" customHeight="1" outlineLevel="1">
      <c r="B76" s="168" t="str">
        <f>B65</f>
        <v>MVLP2</v>
      </c>
      <c r="C76" s="491">
        <f>'SUBSCRIBER BASE'!C81*('MVLP DASHBOARD'!$I87+'MVLP DASHBOARD'!$J87+'MVLP DASHBOARD'!$K87)</f>
        <v>0</v>
      </c>
      <c r="D76" s="491">
        <f>'SUBSCRIBER BASE'!D81*('MVLP DASHBOARD'!$I87+'MVLP DASHBOARD'!$J87+'MVLP DASHBOARD'!$K87)</f>
        <v>0</v>
      </c>
      <c r="E76" s="491">
        <f>'SUBSCRIBER BASE'!E81*('MVLP DASHBOARD'!$I87+'MVLP DASHBOARD'!$J87+'MVLP DASHBOARD'!$K87)</f>
        <v>0</v>
      </c>
      <c r="F76" s="491">
        <f>'SUBSCRIBER BASE'!F81*('MVLP DASHBOARD'!$I87+'MVLP DASHBOARD'!$J87+'MVLP DASHBOARD'!$K87)</f>
        <v>0</v>
      </c>
      <c r="G76" s="491">
        <f>'SUBSCRIBER BASE'!G81*('MVLP DASHBOARD'!$I87+'MVLP DASHBOARD'!$J87+'MVLP DASHBOARD'!$K87)</f>
        <v>0</v>
      </c>
      <c r="H76" s="491">
        <f>'SUBSCRIBER BASE'!H81*('MVLP DASHBOARD'!$I87+'MVLP DASHBOARD'!$J87+'MVLP DASHBOARD'!$K87)</f>
        <v>0</v>
      </c>
      <c r="I76" s="491">
        <f>'SUBSCRIBER BASE'!I81*('MVLP DASHBOARD'!$I87+'MVLP DASHBOARD'!$J87+'MVLP DASHBOARD'!$K87)</f>
        <v>0</v>
      </c>
      <c r="J76" s="491">
        <f>'SUBSCRIBER BASE'!J81*('MVLP DASHBOARD'!$I87+'MVLP DASHBOARD'!$J87+'MVLP DASHBOARD'!$K87)</f>
        <v>0</v>
      </c>
      <c r="K76" s="491">
        <f ca="1">'SUBSCRIBER BASE'!L81*('MVLP DASHBOARD'!$I87+'MVLP DASHBOARD'!$J87+'MVLP DASHBOARD'!$K87)</f>
        <v>0</v>
      </c>
      <c r="L76" s="491">
        <f ca="1">'SUBSCRIBER BASE'!M81*('MVLP DASHBOARD'!$I87+'MVLP DASHBOARD'!$J87+'MVLP DASHBOARD'!$K87)</f>
        <v>0</v>
      </c>
      <c r="M76" s="491">
        <f ca="1">'SUBSCRIBER BASE'!N81*('MVLP DASHBOARD'!$I87+'MVLP DASHBOARD'!$J87+'MVLP DASHBOARD'!$K87)</f>
        <v>0</v>
      </c>
      <c r="N76" s="491">
        <f ca="1">'SUBSCRIBER BASE'!O81*('MVLP DASHBOARD'!$I87+'MVLP DASHBOARD'!$J87+'MVLP DASHBOARD'!$K87)</f>
        <v>0</v>
      </c>
      <c r="O76" s="491">
        <f ca="1">'SUBSCRIBER BASE'!P81*('MVLP DASHBOARD'!$I87+'MVLP DASHBOARD'!$J87+'MVLP DASHBOARD'!$K87)</f>
        <v>0</v>
      </c>
      <c r="P76" s="491">
        <f ca="1">'SUBSCRIBER BASE'!Q81*('MVLP DASHBOARD'!$I87+'MVLP DASHBOARD'!$J87+'MVLP DASHBOARD'!$K87)</f>
        <v>0</v>
      </c>
      <c r="Q76" s="491">
        <f ca="1">'SUBSCRIBER BASE'!R81*('MVLP DASHBOARD'!$I87+'MVLP DASHBOARD'!$J87+'MVLP DASHBOARD'!$K87)</f>
        <v>0</v>
      </c>
      <c r="R76" s="491">
        <f ca="1">'SUBSCRIBER BASE'!S81*('MVLP DASHBOARD'!$I87+'MVLP DASHBOARD'!$J87+'MVLP DASHBOARD'!$K87)</f>
        <v>0</v>
      </c>
      <c r="S76" s="491">
        <f ca="1">'SUBSCRIBER BASE'!T81*('MVLP DASHBOARD'!$I87+'MVLP DASHBOARD'!$J87+'MVLP DASHBOARD'!$K87)</f>
        <v>0</v>
      </c>
      <c r="T76" s="491">
        <f ca="1">'SUBSCRIBER BASE'!U81*('MVLP DASHBOARD'!$I87+'MVLP DASHBOARD'!$J87+'MVLP DASHBOARD'!$K87)</f>
        <v>0</v>
      </c>
      <c r="U76" s="491">
        <f ca="1">'SUBSCRIBER BASE'!V81*('MVLP DASHBOARD'!$I87+'MVLP DASHBOARD'!$J87+'MVLP DASHBOARD'!$K87)</f>
        <v>0</v>
      </c>
      <c r="V76" s="491">
        <f ca="1">'SUBSCRIBER BASE'!W81*('MVLP DASHBOARD'!$I87+'MVLP DASHBOARD'!$J87+'MVLP DASHBOARD'!$K87)</f>
        <v>0</v>
      </c>
      <c r="W76" s="491">
        <f ca="1">'SUBSCRIBER BASE'!X81*('MVLP DASHBOARD'!$I87+'MVLP DASHBOARD'!$J87+'MVLP DASHBOARD'!$K87)</f>
        <v>0</v>
      </c>
      <c r="X76" s="491">
        <f ca="1">'SUBSCRIBER BASE'!Y81*('MVLP DASHBOARD'!$I87+'MVLP DASHBOARD'!$J87+'MVLP DASHBOARD'!$K87)</f>
        <v>0</v>
      </c>
      <c r="Y76" s="491">
        <f ca="1">'SUBSCRIBER BASE'!Z81*('MVLP DASHBOARD'!$I87+'MVLP DASHBOARD'!$J87+'MVLP DASHBOARD'!$K87)</f>
        <v>0</v>
      </c>
      <c r="Z76" s="491">
        <f ca="1">'SUBSCRIBER BASE'!AA81*('MVLP DASHBOARD'!$I87+'MVLP DASHBOARD'!$J87+'MVLP DASHBOARD'!$K87)</f>
        <v>0</v>
      </c>
      <c r="AA76" s="491">
        <f ca="1">'SUBSCRIBER BASE'!AB81*('MVLP DASHBOARD'!$I87+'MVLP DASHBOARD'!$J87+'MVLP DASHBOARD'!$K87)</f>
        <v>0</v>
      </c>
      <c r="AB76" s="491">
        <f ca="1">'SUBSCRIBER BASE'!AC81*('MVLP DASHBOARD'!$I87+'MVLP DASHBOARD'!$J87+'MVLP DASHBOARD'!$K87)</f>
        <v>0</v>
      </c>
      <c r="AC76" s="491">
        <f ca="1">'SUBSCRIBER BASE'!AD81*('MVLP DASHBOARD'!$I87+'MVLP DASHBOARD'!$J87+'MVLP DASHBOARD'!$K87)</f>
        <v>0</v>
      </c>
      <c r="AD76" s="491">
        <f ca="1">'SUBSCRIBER BASE'!AE81*('MVLP DASHBOARD'!$I87+'MVLP DASHBOARD'!$J87+'MVLP DASHBOARD'!$K87)</f>
        <v>0</v>
      </c>
      <c r="AE76" s="491">
        <f ca="1">'SUBSCRIBER BASE'!AF81*('MVLP DASHBOARD'!$I87+'MVLP DASHBOARD'!$J87+'MVLP DASHBOARD'!$K87)</f>
        <v>0</v>
      </c>
      <c r="AF76" s="491">
        <f ca="1">'SUBSCRIBER BASE'!AG81*('MVLP DASHBOARD'!$I87+'MVLP DASHBOARD'!$J87+'MVLP DASHBOARD'!$K87)</f>
        <v>0</v>
      </c>
      <c r="AG76" s="491">
        <f ca="1">'SUBSCRIBER BASE'!AH81*('MVLP DASHBOARD'!$I87+'MVLP DASHBOARD'!$J87+'MVLP DASHBOARD'!$K87)</f>
        <v>0</v>
      </c>
      <c r="AH76" s="491">
        <f ca="1">'SUBSCRIBER BASE'!AI81*('MVLP DASHBOARD'!$I87+'MVLP DASHBOARD'!$J87+'MVLP DASHBOARD'!$K87)</f>
        <v>0</v>
      </c>
      <c r="AI76" s="491">
        <f ca="1">'SUBSCRIBER BASE'!AJ81*('MVLP DASHBOARD'!$I87+'MVLP DASHBOARD'!$J87+'MVLP DASHBOARD'!$K87)</f>
        <v>0</v>
      </c>
      <c r="AJ76" s="491">
        <f ca="1">'SUBSCRIBER BASE'!AK81*('MVLP DASHBOARD'!$I87+'MVLP DASHBOARD'!$J87+'MVLP DASHBOARD'!$K87)</f>
        <v>0</v>
      </c>
      <c r="AK76" s="491">
        <f ca="1">'SUBSCRIBER BASE'!AL81*('MVLP DASHBOARD'!$I87+'MVLP DASHBOARD'!$J87+'MVLP DASHBOARD'!$K87)</f>
        <v>0</v>
      </c>
      <c r="AL76" s="491">
        <f ca="1">'SUBSCRIBER BASE'!AM81*('MVLP DASHBOARD'!$I87+'MVLP DASHBOARD'!$J87+'MVLP DASHBOARD'!$K87)</f>
        <v>0</v>
      </c>
      <c r="AM76" s="491">
        <f ca="1">'SUBSCRIBER BASE'!AN81*('MVLP DASHBOARD'!$I87+'MVLP DASHBOARD'!$J87+'MVLP DASHBOARD'!$K87)</f>
        <v>0</v>
      </c>
      <c r="AN76" s="491">
        <f ca="1">'SUBSCRIBER BASE'!AO81*('MVLP DASHBOARD'!$I87+'MVLP DASHBOARD'!$J87+'MVLP DASHBOARD'!$K87)</f>
        <v>0</v>
      </c>
      <c r="AO76" s="491">
        <f ca="1">'SUBSCRIBER BASE'!AP81*('MVLP DASHBOARD'!$I87+'MVLP DASHBOARD'!$J87+'MVLP DASHBOARD'!$K87)</f>
        <v>0</v>
      </c>
      <c r="AP76" s="491">
        <f ca="1">'SUBSCRIBER BASE'!AQ81*('MVLP DASHBOARD'!$I87+'MVLP DASHBOARD'!$J87+'MVLP DASHBOARD'!$K87)</f>
        <v>0</v>
      </c>
      <c r="AQ76" s="491">
        <f ca="1">'SUBSCRIBER BASE'!AR81*('MVLP DASHBOARD'!$I87+'MVLP DASHBOARD'!$J87+'MVLP DASHBOARD'!$K87)</f>
        <v>0</v>
      </c>
      <c r="AR76" s="491">
        <f ca="1">'SUBSCRIBER BASE'!AS81*('MVLP DASHBOARD'!$I87+'MVLP DASHBOARD'!$J87+'MVLP DASHBOARD'!$K87)</f>
        <v>0</v>
      </c>
      <c r="AS76" s="491">
        <f ca="1">'SUBSCRIBER BASE'!AT81*('MVLP DASHBOARD'!$I87+'MVLP DASHBOARD'!$J87+'MVLP DASHBOARD'!$K87)</f>
        <v>0</v>
      </c>
      <c r="AT76" s="491">
        <f ca="1">'SUBSCRIBER BASE'!AU81*('MVLP DASHBOARD'!$I87+'MVLP DASHBOARD'!$J87+'MVLP DASHBOARD'!$K87)</f>
        <v>0</v>
      </c>
      <c r="AU76" s="491">
        <f ca="1">'SUBSCRIBER BASE'!AV81*('MVLP DASHBOARD'!$I87+'MVLP DASHBOARD'!$J87+'MVLP DASHBOARD'!$K87)</f>
        <v>0</v>
      </c>
      <c r="AV76" s="491">
        <f ca="1">'SUBSCRIBER BASE'!AW81*('MVLP DASHBOARD'!$I87+'MVLP DASHBOARD'!$J87+'MVLP DASHBOARD'!$K87)</f>
        <v>0</v>
      </c>
      <c r="AW76" s="491">
        <f ca="1">'SUBSCRIBER BASE'!AX81*('MVLP DASHBOARD'!$I87+'MVLP DASHBOARD'!$J87+'MVLP DASHBOARD'!$K87)</f>
        <v>0</v>
      </c>
      <c r="AX76" s="491">
        <f ca="1">'SUBSCRIBER BASE'!AY81*('MVLP DASHBOARD'!$I87+'MVLP DASHBOARD'!$J87+'MVLP DASHBOARD'!$K87)</f>
        <v>0</v>
      </c>
      <c r="AY76" s="491">
        <f ca="1">'SUBSCRIBER BASE'!AZ81*('MVLP DASHBOARD'!$I87+'MVLP DASHBOARD'!$J87+'MVLP DASHBOARD'!$K87)</f>
        <v>0</v>
      </c>
      <c r="AZ76" s="491">
        <f ca="1">'SUBSCRIBER BASE'!BA81*('MVLP DASHBOARD'!$I87+'MVLP DASHBOARD'!$J87+'MVLP DASHBOARD'!$K87)</f>
        <v>0</v>
      </c>
      <c r="BA76" s="491">
        <f ca="1">'SUBSCRIBER BASE'!BB81*('MVLP DASHBOARD'!$I87+'MVLP DASHBOARD'!$J87+'MVLP DASHBOARD'!$K87)</f>
        <v>0</v>
      </c>
      <c r="BB76" s="491">
        <f ca="1">'SUBSCRIBER BASE'!BC81*('MVLP DASHBOARD'!$I87+'MVLP DASHBOARD'!$J87+'MVLP DASHBOARD'!$K87)</f>
        <v>0</v>
      </c>
      <c r="BC76" s="491">
        <f ca="1">'SUBSCRIBER BASE'!BD81*('MVLP DASHBOARD'!$I87+'MVLP DASHBOARD'!$J87+'MVLP DASHBOARD'!$K87)</f>
        <v>0</v>
      </c>
      <c r="BD76" s="491">
        <f ca="1">'SUBSCRIBER BASE'!BE81*('MVLP DASHBOARD'!$I87+'MVLP DASHBOARD'!$J87+'MVLP DASHBOARD'!$K87)</f>
        <v>0</v>
      </c>
      <c r="BE76" s="491">
        <f ca="1">'SUBSCRIBER BASE'!BF81*('MVLP DASHBOARD'!$I87+'MVLP DASHBOARD'!$J87+'MVLP DASHBOARD'!$K87)</f>
        <v>0</v>
      </c>
      <c r="BF76" s="491">
        <f ca="1">'SUBSCRIBER BASE'!BG81*('MVLP DASHBOARD'!$I87+'MVLP DASHBOARD'!$J87+'MVLP DASHBOARD'!$K87)</f>
        <v>0</v>
      </c>
      <c r="BG76" s="491">
        <f ca="1">'SUBSCRIBER BASE'!BH81*('MVLP DASHBOARD'!$I87+'MVLP DASHBOARD'!$J87+'MVLP DASHBOARD'!$K87)</f>
        <v>0</v>
      </c>
      <c r="BH76" s="491">
        <f ca="1">'SUBSCRIBER BASE'!BI81*('MVLP DASHBOARD'!$I87+'MVLP DASHBOARD'!$J87+'MVLP DASHBOARD'!$K87)</f>
        <v>0</v>
      </c>
      <c r="BI76" s="491">
        <f ca="1">'SUBSCRIBER BASE'!BJ81*('MVLP DASHBOARD'!$I87+'MVLP DASHBOARD'!$J87+'MVLP DASHBOARD'!$K87)</f>
        <v>0</v>
      </c>
      <c r="BJ76" s="491">
        <f ca="1">'SUBSCRIBER BASE'!BK81*('MVLP DASHBOARD'!$I87+'MVLP DASHBOARD'!$J87+'MVLP DASHBOARD'!$K87)</f>
        <v>0</v>
      </c>
      <c r="BK76" s="491">
        <f ca="1">'SUBSCRIBER BASE'!BL81*('MVLP DASHBOARD'!$I87+'MVLP DASHBOARD'!$J87+'MVLP DASHBOARD'!$K87)</f>
        <v>0</v>
      </c>
      <c r="BL76" s="491">
        <f ca="1">'SUBSCRIBER BASE'!BM81*('MVLP DASHBOARD'!$I87+'MVLP DASHBOARD'!$J87+'MVLP DASHBOARD'!$K87)</f>
        <v>0</v>
      </c>
      <c r="BM76" s="491">
        <f ca="1">'SUBSCRIBER BASE'!BN81*('MVLP DASHBOARD'!$I87+'MVLP DASHBOARD'!$J87+'MVLP DASHBOARD'!$K87)</f>
        <v>0</v>
      </c>
      <c r="BN76" s="491">
        <f ca="1">'SUBSCRIBER BASE'!BO81*('MVLP DASHBOARD'!$I87+'MVLP DASHBOARD'!$J87+'MVLP DASHBOARD'!$K87)</f>
        <v>0</v>
      </c>
      <c r="BO76" s="491">
        <f ca="1">'SUBSCRIBER BASE'!BP81*('MVLP DASHBOARD'!$I87+'MVLP DASHBOARD'!$J87+'MVLP DASHBOARD'!$K87)</f>
        <v>0</v>
      </c>
      <c r="BP76" s="491">
        <f ca="1">'SUBSCRIBER BASE'!BQ81*('MVLP DASHBOARD'!$I87+'MVLP DASHBOARD'!$J87+'MVLP DASHBOARD'!$K87)</f>
        <v>0</v>
      </c>
      <c r="BQ76" s="491">
        <f ca="1">'SUBSCRIBER BASE'!BR81*('MVLP DASHBOARD'!$I87+'MVLP DASHBOARD'!$J87+'MVLP DASHBOARD'!$K87)</f>
        <v>0</v>
      </c>
      <c r="BR76" s="491">
        <f ca="1">'SUBSCRIBER BASE'!BS81*('MVLP DASHBOARD'!$I87+'MVLP DASHBOARD'!$J87+'MVLP DASHBOARD'!$K87)</f>
        <v>0</v>
      </c>
    </row>
    <row r="77" spans="1:70" ht="25" customHeight="1" outlineLevel="1">
      <c r="B77" s="168" t="str">
        <f>B66</f>
        <v>MVLP3</v>
      </c>
      <c r="C77" s="491">
        <f>'SUBSCRIBER BASE'!C82*('MVLP DASHBOARD'!$I88+'MVLP DASHBOARD'!$J88+'MVLP DASHBOARD'!$K88)</f>
        <v>0</v>
      </c>
      <c r="D77" s="491">
        <f>'SUBSCRIBER BASE'!D82*('MVLP DASHBOARD'!$I88+'MVLP DASHBOARD'!$J88+'MVLP DASHBOARD'!$K88)</f>
        <v>0</v>
      </c>
      <c r="E77" s="491">
        <f>'SUBSCRIBER BASE'!E82*('MVLP DASHBOARD'!$I88+'MVLP DASHBOARD'!$J88+'MVLP DASHBOARD'!$K88)</f>
        <v>0</v>
      </c>
      <c r="F77" s="491">
        <f>'SUBSCRIBER BASE'!F82*('MVLP DASHBOARD'!$I88+'MVLP DASHBOARD'!$J88+'MVLP DASHBOARD'!$K88)</f>
        <v>0</v>
      </c>
      <c r="G77" s="491">
        <f>'SUBSCRIBER BASE'!G82*('MVLP DASHBOARD'!$I88+'MVLP DASHBOARD'!$J88+'MVLP DASHBOARD'!$K88)</f>
        <v>0</v>
      </c>
      <c r="H77" s="491">
        <f>'SUBSCRIBER BASE'!H82*('MVLP DASHBOARD'!$I88+'MVLP DASHBOARD'!$J88+'MVLP DASHBOARD'!$K88)</f>
        <v>0</v>
      </c>
      <c r="I77" s="491">
        <f>'SUBSCRIBER BASE'!I82*('MVLP DASHBOARD'!$I88+'MVLP DASHBOARD'!$J88+'MVLP DASHBOARD'!$K88)</f>
        <v>0</v>
      </c>
      <c r="J77" s="491">
        <f>'SUBSCRIBER BASE'!J82*('MVLP DASHBOARD'!$I88+'MVLP DASHBOARD'!$J88+'MVLP DASHBOARD'!$K88)</f>
        <v>0</v>
      </c>
      <c r="K77" s="491">
        <f ca="1">'SUBSCRIBER BASE'!L82*('MVLP DASHBOARD'!$I88+'MVLP DASHBOARD'!$J88+'MVLP DASHBOARD'!$K88)</f>
        <v>0</v>
      </c>
      <c r="L77" s="491">
        <f ca="1">'SUBSCRIBER BASE'!M82*('MVLP DASHBOARD'!$I88+'MVLP DASHBOARD'!$J88+'MVLP DASHBOARD'!$K88)</f>
        <v>0</v>
      </c>
      <c r="M77" s="491">
        <f ca="1">'SUBSCRIBER BASE'!N82*('MVLP DASHBOARD'!$I88+'MVLP DASHBOARD'!$J88+'MVLP DASHBOARD'!$K88)</f>
        <v>0</v>
      </c>
      <c r="N77" s="491">
        <f ca="1">'SUBSCRIBER BASE'!O82*('MVLP DASHBOARD'!$I88+'MVLP DASHBOARD'!$J88+'MVLP DASHBOARD'!$K88)</f>
        <v>0</v>
      </c>
      <c r="O77" s="491">
        <f ca="1">'SUBSCRIBER BASE'!P82*('MVLP DASHBOARD'!$I88+'MVLP DASHBOARD'!$J88+'MVLP DASHBOARD'!$K88)</f>
        <v>0</v>
      </c>
      <c r="P77" s="491">
        <f ca="1">'SUBSCRIBER BASE'!Q82*('MVLP DASHBOARD'!$I88+'MVLP DASHBOARD'!$J88+'MVLP DASHBOARD'!$K88)</f>
        <v>0</v>
      </c>
      <c r="Q77" s="491">
        <f ca="1">'SUBSCRIBER BASE'!R82*('MVLP DASHBOARD'!$I88+'MVLP DASHBOARD'!$J88+'MVLP DASHBOARD'!$K88)</f>
        <v>0</v>
      </c>
      <c r="R77" s="491">
        <f ca="1">'SUBSCRIBER BASE'!S82*('MVLP DASHBOARD'!$I88+'MVLP DASHBOARD'!$J88+'MVLP DASHBOARD'!$K88)</f>
        <v>0</v>
      </c>
      <c r="S77" s="491">
        <f ca="1">'SUBSCRIBER BASE'!T82*('MVLP DASHBOARD'!$I88+'MVLP DASHBOARD'!$J88+'MVLP DASHBOARD'!$K88)</f>
        <v>0</v>
      </c>
      <c r="T77" s="491">
        <f ca="1">'SUBSCRIBER BASE'!U82*('MVLP DASHBOARD'!$I88+'MVLP DASHBOARD'!$J88+'MVLP DASHBOARD'!$K88)</f>
        <v>0</v>
      </c>
      <c r="U77" s="491">
        <f ca="1">'SUBSCRIBER BASE'!V82*('MVLP DASHBOARD'!$I88+'MVLP DASHBOARD'!$J88+'MVLP DASHBOARD'!$K88)</f>
        <v>0</v>
      </c>
      <c r="V77" s="491">
        <f ca="1">'SUBSCRIBER BASE'!W82*('MVLP DASHBOARD'!$I88+'MVLP DASHBOARD'!$J88+'MVLP DASHBOARD'!$K88)</f>
        <v>0</v>
      </c>
      <c r="W77" s="491">
        <f ca="1">'SUBSCRIBER BASE'!X82*('MVLP DASHBOARD'!$I88+'MVLP DASHBOARD'!$J88+'MVLP DASHBOARD'!$K88)</f>
        <v>0</v>
      </c>
      <c r="X77" s="491">
        <f ca="1">'SUBSCRIBER BASE'!Y82*('MVLP DASHBOARD'!$I88+'MVLP DASHBOARD'!$J88+'MVLP DASHBOARD'!$K88)</f>
        <v>0</v>
      </c>
      <c r="Y77" s="491">
        <f ca="1">'SUBSCRIBER BASE'!Z82*('MVLP DASHBOARD'!$I88+'MVLP DASHBOARD'!$J88+'MVLP DASHBOARD'!$K88)</f>
        <v>0</v>
      </c>
      <c r="Z77" s="491">
        <f ca="1">'SUBSCRIBER BASE'!AA82*('MVLP DASHBOARD'!$I88+'MVLP DASHBOARD'!$J88+'MVLP DASHBOARD'!$K88)</f>
        <v>0</v>
      </c>
      <c r="AA77" s="491">
        <f ca="1">'SUBSCRIBER BASE'!AB82*('MVLP DASHBOARD'!$I88+'MVLP DASHBOARD'!$J88+'MVLP DASHBOARD'!$K88)</f>
        <v>0</v>
      </c>
      <c r="AB77" s="491">
        <f ca="1">'SUBSCRIBER BASE'!AC82*('MVLP DASHBOARD'!$I88+'MVLP DASHBOARD'!$J88+'MVLP DASHBOARD'!$K88)</f>
        <v>0</v>
      </c>
      <c r="AC77" s="491">
        <f ca="1">'SUBSCRIBER BASE'!AD82*('MVLP DASHBOARD'!$I88+'MVLP DASHBOARD'!$J88+'MVLP DASHBOARD'!$K88)</f>
        <v>0</v>
      </c>
      <c r="AD77" s="491">
        <f ca="1">'SUBSCRIBER BASE'!AE82*('MVLP DASHBOARD'!$I88+'MVLP DASHBOARD'!$J88+'MVLP DASHBOARD'!$K88)</f>
        <v>0</v>
      </c>
      <c r="AE77" s="491">
        <f ca="1">'SUBSCRIBER BASE'!AF82*('MVLP DASHBOARD'!$I88+'MVLP DASHBOARD'!$J88+'MVLP DASHBOARD'!$K88)</f>
        <v>0</v>
      </c>
      <c r="AF77" s="491">
        <f ca="1">'SUBSCRIBER BASE'!AG82*('MVLP DASHBOARD'!$I88+'MVLP DASHBOARD'!$J88+'MVLP DASHBOARD'!$K88)</f>
        <v>0</v>
      </c>
      <c r="AG77" s="491">
        <f ca="1">'SUBSCRIBER BASE'!AH82*('MVLP DASHBOARD'!$I88+'MVLP DASHBOARD'!$J88+'MVLP DASHBOARD'!$K88)</f>
        <v>0</v>
      </c>
      <c r="AH77" s="491">
        <f ca="1">'SUBSCRIBER BASE'!AI82*('MVLP DASHBOARD'!$I88+'MVLP DASHBOARD'!$J88+'MVLP DASHBOARD'!$K88)</f>
        <v>0</v>
      </c>
      <c r="AI77" s="491">
        <f ca="1">'SUBSCRIBER BASE'!AJ82*('MVLP DASHBOARD'!$I88+'MVLP DASHBOARD'!$J88+'MVLP DASHBOARD'!$K88)</f>
        <v>0</v>
      </c>
      <c r="AJ77" s="491">
        <f ca="1">'SUBSCRIBER BASE'!AK82*('MVLP DASHBOARD'!$I88+'MVLP DASHBOARD'!$J88+'MVLP DASHBOARD'!$K88)</f>
        <v>0</v>
      </c>
      <c r="AK77" s="491">
        <f ca="1">'SUBSCRIBER BASE'!AL82*('MVLP DASHBOARD'!$I88+'MVLP DASHBOARD'!$J88+'MVLP DASHBOARD'!$K88)</f>
        <v>0</v>
      </c>
      <c r="AL77" s="491">
        <f ca="1">'SUBSCRIBER BASE'!AM82*('MVLP DASHBOARD'!$I88+'MVLP DASHBOARD'!$J88+'MVLP DASHBOARD'!$K88)</f>
        <v>0</v>
      </c>
      <c r="AM77" s="491">
        <f ca="1">'SUBSCRIBER BASE'!AN82*('MVLP DASHBOARD'!$I88+'MVLP DASHBOARD'!$J88+'MVLP DASHBOARD'!$K88)</f>
        <v>0</v>
      </c>
      <c r="AN77" s="491">
        <f ca="1">'SUBSCRIBER BASE'!AO82*('MVLP DASHBOARD'!$I88+'MVLP DASHBOARD'!$J88+'MVLP DASHBOARD'!$K88)</f>
        <v>0</v>
      </c>
      <c r="AO77" s="491">
        <f ca="1">'SUBSCRIBER BASE'!AP82*('MVLP DASHBOARD'!$I88+'MVLP DASHBOARD'!$J88+'MVLP DASHBOARD'!$K88)</f>
        <v>0</v>
      </c>
      <c r="AP77" s="491">
        <f ca="1">'SUBSCRIBER BASE'!AQ82*('MVLP DASHBOARD'!$I88+'MVLP DASHBOARD'!$J88+'MVLP DASHBOARD'!$K88)</f>
        <v>0</v>
      </c>
      <c r="AQ77" s="491">
        <f ca="1">'SUBSCRIBER BASE'!AR82*('MVLP DASHBOARD'!$I88+'MVLP DASHBOARD'!$J88+'MVLP DASHBOARD'!$K88)</f>
        <v>0</v>
      </c>
      <c r="AR77" s="491">
        <f ca="1">'SUBSCRIBER BASE'!AS82*('MVLP DASHBOARD'!$I88+'MVLP DASHBOARD'!$J88+'MVLP DASHBOARD'!$K88)</f>
        <v>0</v>
      </c>
      <c r="AS77" s="491">
        <f ca="1">'SUBSCRIBER BASE'!AT82*('MVLP DASHBOARD'!$I88+'MVLP DASHBOARD'!$J88+'MVLP DASHBOARD'!$K88)</f>
        <v>0</v>
      </c>
      <c r="AT77" s="491">
        <f ca="1">'SUBSCRIBER BASE'!AU82*('MVLP DASHBOARD'!$I88+'MVLP DASHBOARD'!$J88+'MVLP DASHBOARD'!$K88)</f>
        <v>0</v>
      </c>
      <c r="AU77" s="491">
        <f ca="1">'SUBSCRIBER BASE'!AV82*('MVLP DASHBOARD'!$I88+'MVLP DASHBOARD'!$J88+'MVLP DASHBOARD'!$K88)</f>
        <v>0</v>
      </c>
      <c r="AV77" s="491">
        <f ca="1">'SUBSCRIBER BASE'!AW82*('MVLP DASHBOARD'!$I88+'MVLP DASHBOARD'!$J88+'MVLP DASHBOARD'!$K88)</f>
        <v>0</v>
      </c>
      <c r="AW77" s="491">
        <f ca="1">'SUBSCRIBER BASE'!AX82*('MVLP DASHBOARD'!$I88+'MVLP DASHBOARD'!$J88+'MVLP DASHBOARD'!$K88)</f>
        <v>0</v>
      </c>
      <c r="AX77" s="491">
        <f ca="1">'SUBSCRIBER BASE'!AY82*('MVLP DASHBOARD'!$I88+'MVLP DASHBOARD'!$J88+'MVLP DASHBOARD'!$K88)</f>
        <v>0</v>
      </c>
      <c r="AY77" s="491">
        <f ca="1">'SUBSCRIBER BASE'!AZ82*('MVLP DASHBOARD'!$I88+'MVLP DASHBOARD'!$J88+'MVLP DASHBOARD'!$K88)</f>
        <v>0</v>
      </c>
      <c r="AZ77" s="491">
        <f ca="1">'SUBSCRIBER BASE'!BA82*('MVLP DASHBOARD'!$I88+'MVLP DASHBOARD'!$J88+'MVLP DASHBOARD'!$K88)</f>
        <v>0</v>
      </c>
      <c r="BA77" s="491">
        <f ca="1">'SUBSCRIBER BASE'!BB82*('MVLP DASHBOARD'!$I88+'MVLP DASHBOARD'!$J88+'MVLP DASHBOARD'!$K88)</f>
        <v>0</v>
      </c>
      <c r="BB77" s="491">
        <f ca="1">'SUBSCRIBER BASE'!BC82*('MVLP DASHBOARD'!$I88+'MVLP DASHBOARD'!$J88+'MVLP DASHBOARD'!$K88)</f>
        <v>0</v>
      </c>
      <c r="BC77" s="491">
        <f ca="1">'SUBSCRIBER BASE'!BD82*('MVLP DASHBOARD'!$I88+'MVLP DASHBOARD'!$J88+'MVLP DASHBOARD'!$K88)</f>
        <v>0</v>
      </c>
      <c r="BD77" s="491">
        <f ca="1">'SUBSCRIBER BASE'!BE82*('MVLP DASHBOARD'!$I88+'MVLP DASHBOARD'!$J88+'MVLP DASHBOARD'!$K88)</f>
        <v>0</v>
      </c>
      <c r="BE77" s="491">
        <f ca="1">'SUBSCRIBER BASE'!BF82*('MVLP DASHBOARD'!$I88+'MVLP DASHBOARD'!$J88+'MVLP DASHBOARD'!$K88)</f>
        <v>0</v>
      </c>
      <c r="BF77" s="491">
        <f ca="1">'SUBSCRIBER BASE'!BG82*('MVLP DASHBOARD'!$I88+'MVLP DASHBOARD'!$J88+'MVLP DASHBOARD'!$K88)</f>
        <v>0</v>
      </c>
      <c r="BG77" s="491">
        <f ca="1">'SUBSCRIBER BASE'!BH82*('MVLP DASHBOARD'!$I88+'MVLP DASHBOARD'!$J88+'MVLP DASHBOARD'!$K88)</f>
        <v>0</v>
      </c>
      <c r="BH77" s="491">
        <f ca="1">'SUBSCRIBER BASE'!BI82*('MVLP DASHBOARD'!$I88+'MVLP DASHBOARD'!$J88+'MVLP DASHBOARD'!$K88)</f>
        <v>0</v>
      </c>
      <c r="BI77" s="491">
        <f ca="1">'SUBSCRIBER BASE'!BJ82*('MVLP DASHBOARD'!$I88+'MVLP DASHBOARD'!$J88+'MVLP DASHBOARD'!$K88)</f>
        <v>0</v>
      </c>
      <c r="BJ77" s="491">
        <f ca="1">'SUBSCRIBER BASE'!BK82*('MVLP DASHBOARD'!$I88+'MVLP DASHBOARD'!$J88+'MVLP DASHBOARD'!$K88)</f>
        <v>0</v>
      </c>
      <c r="BK77" s="491">
        <f ca="1">'SUBSCRIBER BASE'!BL82*('MVLP DASHBOARD'!$I88+'MVLP DASHBOARD'!$J88+'MVLP DASHBOARD'!$K88)</f>
        <v>0</v>
      </c>
      <c r="BL77" s="491">
        <f ca="1">'SUBSCRIBER BASE'!BM82*('MVLP DASHBOARD'!$I88+'MVLP DASHBOARD'!$J88+'MVLP DASHBOARD'!$K88)</f>
        <v>0</v>
      </c>
      <c r="BM77" s="491">
        <f ca="1">'SUBSCRIBER BASE'!BN82*('MVLP DASHBOARD'!$I88+'MVLP DASHBOARD'!$J88+'MVLP DASHBOARD'!$K88)</f>
        <v>0</v>
      </c>
      <c r="BN77" s="491">
        <f ca="1">'SUBSCRIBER BASE'!BO82*('MVLP DASHBOARD'!$I88+'MVLP DASHBOARD'!$J88+'MVLP DASHBOARD'!$K88)</f>
        <v>0</v>
      </c>
      <c r="BO77" s="491">
        <f ca="1">'SUBSCRIBER BASE'!BP82*('MVLP DASHBOARD'!$I88+'MVLP DASHBOARD'!$J88+'MVLP DASHBOARD'!$K88)</f>
        <v>0</v>
      </c>
      <c r="BP77" s="491">
        <f ca="1">'SUBSCRIBER BASE'!BQ82*('MVLP DASHBOARD'!$I88+'MVLP DASHBOARD'!$J88+'MVLP DASHBOARD'!$K88)</f>
        <v>0</v>
      </c>
      <c r="BQ77" s="491">
        <f ca="1">'SUBSCRIBER BASE'!BR82*('MVLP DASHBOARD'!$I88+'MVLP DASHBOARD'!$J88+'MVLP DASHBOARD'!$K88)</f>
        <v>0</v>
      </c>
      <c r="BR77" s="491">
        <f ca="1">'SUBSCRIBER BASE'!BS82*('MVLP DASHBOARD'!$I88+'MVLP DASHBOARD'!$J88+'MVLP DASHBOARD'!$K88)</f>
        <v>0</v>
      </c>
    </row>
    <row r="78" spans="1:70" ht="25" customHeight="1" outlineLevel="1">
      <c r="B78" s="168" t="str">
        <f>B67</f>
        <v>MVLP4</v>
      </c>
      <c r="C78" s="491">
        <f>'SUBSCRIBER BASE'!C83*('MVLP DASHBOARD'!$I89+'MVLP DASHBOARD'!$J89+'MVLP DASHBOARD'!$K89)</f>
        <v>0</v>
      </c>
      <c r="D78" s="491">
        <f>'SUBSCRIBER BASE'!D83*('MVLP DASHBOARD'!$I89+'MVLP DASHBOARD'!$J89+'MVLP DASHBOARD'!$K89)</f>
        <v>0</v>
      </c>
      <c r="E78" s="491">
        <f>'SUBSCRIBER BASE'!E83*('MVLP DASHBOARD'!$I89+'MVLP DASHBOARD'!$J89+'MVLP DASHBOARD'!$K89)</f>
        <v>0</v>
      </c>
      <c r="F78" s="491">
        <f>'SUBSCRIBER BASE'!F83*('MVLP DASHBOARD'!$I89+'MVLP DASHBOARD'!$J89+'MVLP DASHBOARD'!$K89)</f>
        <v>0</v>
      </c>
      <c r="G78" s="491">
        <f>'SUBSCRIBER BASE'!G83*('MVLP DASHBOARD'!$I89+'MVLP DASHBOARD'!$J89+'MVLP DASHBOARD'!$K89)</f>
        <v>0</v>
      </c>
      <c r="H78" s="491">
        <f>'SUBSCRIBER BASE'!H83*('MVLP DASHBOARD'!$I89+'MVLP DASHBOARD'!$J89+'MVLP DASHBOARD'!$K89)</f>
        <v>0</v>
      </c>
      <c r="I78" s="491">
        <f>'SUBSCRIBER BASE'!I83*('MVLP DASHBOARD'!$I89+'MVLP DASHBOARD'!$J89+'MVLP DASHBOARD'!$K89)</f>
        <v>0</v>
      </c>
      <c r="J78" s="491">
        <f>'SUBSCRIBER BASE'!J83*('MVLP DASHBOARD'!$I89+'MVLP DASHBOARD'!$J89+'MVLP DASHBOARD'!$K89)</f>
        <v>0</v>
      </c>
      <c r="K78" s="491">
        <f ca="1">'SUBSCRIBER BASE'!L83*('MVLP DASHBOARD'!$I89+'MVLP DASHBOARD'!$J89+'MVLP DASHBOARD'!$K89)</f>
        <v>0</v>
      </c>
      <c r="L78" s="491">
        <f ca="1">'SUBSCRIBER BASE'!M83*('MVLP DASHBOARD'!$I89+'MVLP DASHBOARD'!$J89+'MVLP DASHBOARD'!$K89)</f>
        <v>0</v>
      </c>
      <c r="M78" s="491">
        <f ca="1">'SUBSCRIBER BASE'!N83*('MVLP DASHBOARD'!$I89+'MVLP DASHBOARD'!$J89+'MVLP DASHBOARD'!$K89)</f>
        <v>0</v>
      </c>
      <c r="N78" s="491">
        <f ca="1">'SUBSCRIBER BASE'!O83*('MVLP DASHBOARD'!$I89+'MVLP DASHBOARD'!$J89+'MVLP DASHBOARD'!$K89)</f>
        <v>0</v>
      </c>
      <c r="O78" s="491">
        <f ca="1">'SUBSCRIBER BASE'!P83*('MVLP DASHBOARD'!$I89+'MVLP DASHBOARD'!$J89+'MVLP DASHBOARD'!$K89)</f>
        <v>0</v>
      </c>
      <c r="P78" s="491">
        <f ca="1">'SUBSCRIBER BASE'!Q83*('MVLP DASHBOARD'!$I89+'MVLP DASHBOARD'!$J89+'MVLP DASHBOARD'!$K89)</f>
        <v>0</v>
      </c>
      <c r="Q78" s="491">
        <f ca="1">'SUBSCRIBER BASE'!R83*('MVLP DASHBOARD'!$I89+'MVLP DASHBOARD'!$J89+'MVLP DASHBOARD'!$K89)</f>
        <v>0</v>
      </c>
      <c r="R78" s="491">
        <f ca="1">'SUBSCRIBER BASE'!S83*('MVLP DASHBOARD'!$I89+'MVLP DASHBOARD'!$J89+'MVLP DASHBOARD'!$K89)</f>
        <v>0</v>
      </c>
      <c r="S78" s="491">
        <f ca="1">'SUBSCRIBER BASE'!T83*('MVLP DASHBOARD'!$I89+'MVLP DASHBOARD'!$J89+'MVLP DASHBOARD'!$K89)</f>
        <v>0</v>
      </c>
      <c r="T78" s="491">
        <f ca="1">'SUBSCRIBER BASE'!U83*('MVLP DASHBOARD'!$I89+'MVLP DASHBOARD'!$J89+'MVLP DASHBOARD'!$K89)</f>
        <v>0</v>
      </c>
      <c r="U78" s="491">
        <f ca="1">'SUBSCRIBER BASE'!V83*('MVLP DASHBOARD'!$I89+'MVLP DASHBOARD'!$J89+'MVLP DASHBOARD'!$K89)</f>
        <v>0</v>
      </c>
      <c r="V78" s="491">
        <f ca="1">'SUBSCRIBER BASE'!W83*('MVLP DASHBOARD'!$I89+'MVLP DASHBOARD'!$J89+'MVLP DASHBOARD'!$K89)</f>
        <v>0</v>
      </c>
      <c r="W78" s="491">
        <f ca="1">'SUBSCRIBER BASE'!X83*('MVLP DASHBOARD'!$I89+'MVLP DASHBOARD'!$J89+'MVLP DASHBOARD'!$K89)</f>
        <v>0</v>
      </c>
      <c r="X78" s="491">
        <f ca="1">'SUBSCRIBER BASE'!Y83*('MVLP DASHBOARD'!$I89+'MVLP DASHBOARD'!$J89+'MVLP DASHBOARD'!$K89)</f>
        <v>0</v>
      </c>
      <c r="Y78" s="491">
        <f ca="1">'SUBSCRIBER BASE'!Z83*('MVLP DASHBOARD'!$I89+'MVLP DASHBOARD'!$J89+'MVLP DASHBOARD'!$K89)</f>
        <v>0</v>
      </c>
      <c r="Z78" s="491">
        <f ca="1">'SUBSCRIBER BASE'!AA83*('MVLP DASHBOARD'!$I89+'MVLP DASHBOARD'!$J89+'MVLP DASHBOARD'!$K89)</f>
        <v>0</v>
      </c>
      <c r="AA78" s="491">
        <f ca="1">'SUBSCRIBER BASE'!AB83*('MVLP DASHBOARD'!$I89+'MVLP DASHBOARD'!$J89+'MVLP DASHBOARD'!$K89)</f>
        <v>0</v>
      </c>
      <c r="AB78" s="491">
        <f ca="1">'SUBSCRIBER BASE'!AC83*('MVLP DASHBOARD'!$I89+'MVLP DASHBOARD'!$J89+'MVLP DASHBOARD'!$K89)</f>
        <v>0</v>
      </c>
      <c r="AC78" s="491">
        <f ca="1">'SUBSCRIBER BASE'!AD83*('MVLP DASHBOARD'!$I89+'MVLP DASHBOARD'!$J89+'MVLP DASHBOARD'!$K89)</f>
        <v>0</v>
      </c>
      <c r="AD78" s="491">
        <f ca="1">'SUBSCRIBER BASE'!AE83*('MVLP DASHBOARD'!$I89+'MVLP DASHBOARD'!$J89+'MVLP DASHBOARD'!$K89)</f>
        <v>0</v>
      </c>
      <c r="AE78" s="491">
        <f ca="1">'SUBSCRIBER BASE'!AF83*('MVLP DASHBOARD'!$I89+'MVLP DASHBOARD'!$J89+'MVLP DASHBOARD'!$K89)</f>
        <v>0</v>
      </c>
      <c r="AF78" s="491">
        <f ca="1">'SUBSCRIBER BASE'!AG83*('MVLP DASHBOARD'!$I89+'MVLP DASHBOARD'!$J89+'MVLP DASHBOARD'!$K89)</f>
        <v>0</v>
      </c>
      <c r="AG78" s="491">
        <f ca="1">'SUBSCRIBER BASE'!AH83*('MVLP DASHBOARD'!$I89+'MVLP DASHBOARD'!$J89+'MVLP DASHBOARD'!$K89)</f>
        <v>0</v>
      </c>
      <c r="AH78" s="491">
        <f ca="1">'SUBSCRIBER BASE'!AI83*('MVLP DASHBOARD'!$I89+'MVLP DASHBOARD'!$J89+'MVLP DASHBOARD'!$K89)</f>
        <v>0</v>
      </c>
      <c r="AI78" s="491">
        <f ca="1">'SUBSCRIBER BASE'!AJ83*('MVLP DASHBOARD'!$I89+'MVLP DASHBOARD'!$J89+'MVLP DASHBOARD'!$K89)</f>
        <v>0</v>
      </c>
      <c r="AJ78" s="491">
        <f ca="1">'SUBSCRIBER BASE'!AK83*('MVLP DASHBOARD'!$I89+'MVLP DASHBOARD'!$J89+'MVLP DASHBOARD'!$K89)</f>
        <v>0</v>
      </c>
      <c r="AK78" s="491">
        <f ca="1">'SUBSCRIBER BASE'!AL83*('MVLP DASHBOARD'!$I89+'MVLP DASHBOARD'!$J89+'MVLP DASHBOARD'!$K89)</f>
        <v>0</v>
      </c>
      <c r="AL78" s="491">
        <f ca="1">'SUBSCRIBER BASE'!AM83*('MVLP DASHBOARD'!$I89+'MVLP DASHBOARD'!$J89+'MVLP DASHBOARD'!$K89)</f>
        <v>0</v>
      </c>
      <c r="AM78" s="491">
        <f ca="1">'SUBSCRIBER BASE'!AN83*('MVLP DASHBOARD'!$I89+'MVLP DASHBOARD'!$J89+'MVLP DASHBOARD'!$K89)</f>
        <v>0</v>
      </c>
      <c r="AN78" s="491">
        <f ca="1">'SUBSCRIBER BASE'!AO83*('MVLP DASHBOARD'!$I89+'MVLP DASHBOARD'!$J89+'MVLP DASHBOARD'!$K89)</f>
        <v>0</v>
      </c>
      <c r="AO78" s="491">
        <f ca="1">'SUBSCRIBER BASE'!AP83*('MVLP DASHBOARD'!$I89+'MVLP DASHBOARD'!$J89+'MVLP DASHBOARD'!$K89)</f>
        <v>0</v>
      </c>
      <c r="AP78" s="491">
        <f ca="1">'SUBSCRIBER BASE'!AQ83*('MVLP DASHBOARD'!$I89+'MVLP DASHBOARD'!$J89+'MVLP DASHBOARD'!$K89)</f>
        <v>0</v>
      </c>
      <c r="AQ78" s="491">
        <f ca="1">'SUBSCRIBER BASE'!AR83*('MVLP DASHBOARD'!$I89+'MVLP DASHBOARD'!$J89+'MVLP DASHBOARD'!$K89)</f>
        <v>0</v>
      </c>
      <c r="AR78" s="491">
        <f ca="1">'SUBSCRIBER BASE'!AS83*('MVLP DASHBOARD'!$I89+'MVLP DASHBOARD'!$J89+'MVLP DASHBOARD'!$K89)</f>
        <v>0</v>
      </c>
      <c r="AS78" s="491">
        <f ca="1">'SUBSCRIBER BASE'!AT83*('MVLP DASHBOARD'!$I89+'MVLP DASHBOARD'!$J89+'MVLP DASHBOARD'!$K89)</f>
        <v>0</v>
      </c>
      <c r="AT78" s="491">
        <f ca="1">'SUBSCRIBER BASE'!AU83*('MVLP DASHBOARD'!$I89+'MVLP DASHBOARD'!$J89+'MVLP DASHBOARD'!$K89)</f>
        <v>0</v>
      </c>
      <c r="AU78" s="491">
        <f ca="1">'SUBSCRIBER BASE'!AV83*('MVLP DASHBOARD'!$I89+'MVLP DASHBOARD'!$J89+'MVLP DASHBOARD'!$K89)</f>
        <v>0</v>
      </c>
      <c r="AV78" s="491">
        <f ca="1">'SUBSCRIBER BASE'!AW83*('MVLP DASHBOARD'!$I89+'MVLP DASHBOARD'!$J89+'MVLP DASHBOARD'!$K89)</f>
        <v>0</v>
      </c>
      <c r="AW78" s="491">
        <f ca="1">'SUBSCRIBER BASE'!AX83*('MVLP DASHBOARD'!$I89+'MVLP DASHBOARD'!$J89+'MVLP DASHBOARD'!$K89)</f>
        <v>0</v>
      </c>
      <c r="AX78" s="491">
        <f ca="1">'SUBSCRIBER BASE'!AY83*('MVLP DASHBOARD'!$I89+'MVLP DASHBOARD'!$J89+'MVLP DASHBOARD'!$K89)</f>
        <v>0</v>
      </c>
      <c r="AY78" s="491">
        <f ca="1">'SUBSCRIBER BASE'!AZ83*('MVLP DASHBOARD'!$I89+'MVLP DASHBOARD'!$J89+'MVLP DASHBOARD'!$K89)</f>
        <v>0</v>
      </c>
      <c r="AZ78" s="491">
        <f ca="1">'SUBSCRIBER BASE'!BA83*('MVLP DASHBOARD'!$I89+'MVLP DASHBOARD'!$J89+'MVLP DASHBOARD'!$K89)</f>
        <v>0</v>
      </c>
      <c r="BA78" s="491">
        <f ca="1">'SUBSCRIBER BASE'!BB83*('MVLP DASHBOARD'!$I89+'MVLP DASHBOARD'!$J89+'MVLP DASHBOARD'!$K89)</f>
        <v>0</v>
      </c>
      <c r="BB78" s="491">
        <f ca="1">'SUBSCRIBER BASE'!BC83*('MVLP DASHBOARD'!$I89+'MVLP DASHBOARD'!$J89+'MVLP DASHBOARD'!$K89)</f>
        <v>0</v>
      </c>
      <c r="BC78" s="491">
        <f ca="1">'SUBSCRIBER BASE'!BD83*('MVLP DASHBOARD'!$I89+'MVLP DASHBOARD'!$J89+'MVLP DASHBOARD'!$K89)</f>
        <v>0</v>
      </c>
      <c r="BD78" s="491">
        <f ca="1">'SUBSCRIBER BASE'!BE83*('MVLP DASHBOARD'!$I89+'MVLP DASHBOARD'!$J89+'MVLP DASHBOARD'!$K89)</f>
        <v>0</v>
      </c>
      <c r="BE78" s="491">
        <f ca="1">'SUBSCRIBER BASE'!BF83*('MVLP DASHBOARD'!$I89+'MVLP DASHBOARD'!$J89+'MVLP DASHBOARD'!$K89)</f>
        <v>0</v>
      </c>
      <c r="BF78" s="491">
        <f ca="1">'SUBSCRIBER BASE'!BG83*('MVLP DASHBOARD'!$I89+'MVLP DASHBOARD'!$J89+'MVLP DASHBOARD'!$K89)</f>
        <v>0</v>
      </c>
      <c r="BG78" s="491">
        <f ca="1">'SUBSCRIBER BASE'!BH83*('MVLP DASHBOARD'!$I89+'MVLP DASHBOARD'!$J89+'MVLP DASHBOARD'!$K89)</f>
        <v>0</v>
      </c>
      <c r="BH78" s="491">
        <f ca="1">'SUBSCRIBER BASE'!BI83*('MVLP DASHBOARD'!$I89+'MVLP DASHBOARD'!$J89+'MVLP DASHBOARD'!$K89)</f>
        <v>0</v>
      </c>
      <c r="BI78" s="491">
        <f ca="1">'SUBSCRIBER BASE'!BJ83*('MVLP DASHBOARD'!$I89+'MVLP DASHBOARD'!$J89+'MVLP DASHBOARD'!$K89)</f>
        <v>0</v>
      </c>
      <c r="BJ78" s="491">
        <f ca="1">'SUBSCRIBER BASE'!BK83*('MVLP DASHBOARD'!$I89+'MVLP DASHBOARD'!$J89+'MVLP DASHBOARD'!$K89)</f>
        <v>0</v>
      </c>
      <c r="BK78" s="491">
        <f ca="1">'SUBSCRIBER BASE'!BL83*('MVLP DASHBOARD'!$I89+'MVLP DASHBOARD'!$J89+'MVLP DASHBOARD'!$K89)</f>
        <v>0</v>
      </c>
      <c r="BL78" s="491">
        <f ca="1">'SUBSCRIBER BASE'!BM83*('MVLP DASHBOARD'!$I89+'MVLP DASHBOARD'!$J89+'MVLP DASHBOARD'!$K89)</f>
        <v>0</v>
      </c>
      <c r="BM78" s="491">
        <f ca="1">'SUBSCRIBER BASE'!BN83*('MVLP DASHBOARD'!$I89+'MVLP DASHBOARD'!$J89+'MVLP DASHBOARD'!$K89)</f>
        <v>0</v>
      </c>
      <c r="BN78" s="491">
        <f ca="1">'SUBSCRIBER BASE'!BO83*('MVLP DASHBOARD'!$I89+'MVLP DASHBOARD'!$J89+'MVLP DASHBOARD'!$K89)</f>
        <v>0</v>
      </c>
      <c r="BO78" s="491">
        <f ca="1">'SUBSCRIBER BASE'!BP83*('MVLP DASHBOARD'!$I89+'MVLP DASHBOARD'!$J89+'MVLP DASHBOARD'!$K89)</f>
        <v>0</v>
      </c>
      <c r="BP78" s="491">
        <f ca="1">'SUBSCRIBER BASE'!BQ83*('MVLP DASHBOARD'!$I89+'MVLP DASHBOARD'!$J89+'MVLP DASHBOARD'!$K89)</f>
        <v>0</v>
      </c>
      <c r="BQ78" s="491">
        <f ca="1">'SUBSCRIBER BASE'!BR83*('MVLP DASHBOARD'!$I89+'MVLP DASHBOARD'!$J89+'MVLP DASHBOARD'!$K89)</f>
        <v>0</v>
      </c>
      <c r="BR78" s="491">
        <f ca="1">'SUBSCRIBER BASE'!BS83*('MVLP DASHBOARD'!$I89+'MVLP DASHBOARD'!$J89+'MVLP DASHBOARD'!$K89)</f>
        <v>0</v>
      </c>
    </row>
    <row r="79" spans="1:70" ht="25" customHeight="1" outlineLevel="1">
      <c r="B79" s="168" t="str">
        <f t="shared" ref="B79:B83" si="85">B68</f>
        <v>MVLP5</v>
      </c>
      <c r="C79" s="491">
        <f>'SUBSCRIBER BASE'!C84*('MVLP DASHBOARD'!$I90+'MVLP DASHBOARD'!$J90+'MVLP DASHBOARD'!$K90)</f>
        <v>0</v>
      </c>
      <c r="D79" s="491">
        <f>'SUBSCRIBER BASE'!D84*('MVLP DASHBOARD'!$I90+'MVLP DASHBOARD'!$J90+'MVLP DASHBOARD'!$K90)</f>
        <v>0</v>
      </c>
      <c r="E79" s="491">
        <f>'SUBSCRIBER BASE'!E84*('MVLP DASHBOARD'!$I90+'MVLP DASHBOARD'!$J90+'MVLP DASHBOARD'!$K90)</f>
        <v>0</v>
      </c>
      <c r="F79" s="491">
        <f>'SUBSCRIBER BASE'!F84*('MVLP DASHBOARD'!$I90+'MVLP DASHBOARD'!$J90+'MVLP DASHBOARD'!$K90)</f>
        <v>0</v>
      </c>
      <c r="G79" s="491">
        <f>'SUBSCRIBER BASE'!G84*('MVLP DASHBOARD'!$I90+'MVLP DASHBOARD'!$J90+'MVLP DASHBOARD'!$K90)</f>
        <v>0</v>
      </c>
      <c r="H79" s="491">
        <f>'SUBSCRIBER BASE'!H84*('MVLP DASHBOARD'!$I90+'MVLP DASHBOARD'!$J90+'MVLP DASHBOARD'!$K90)</f>
        <v>0</v>
      </c>
      <c r="I79" s="491">
        <f>'SUBSCRIBER BASE'!I84*('MVLP DASHBOARD'!$I90+'MVLP DASHBOARD'!$J90+'MVLP DASHBOARD'!$K90)</f>
        <v>0</v>
      </c>
      <c r="J79" s="491">
        <f>'SUBSCRIBER BASE'!J84*('MVLP DASHBOARD'!$I90+'MVLP DASHBOARD'!$J90+'MVLP DASHBOARD'!$K90)</f>
        <v>0</v>
      </c>
      <c r="K79" s="491">
        <f ca="1">'SUBSCRIBER BASE'!L84*('MVLP DASHBOARD'!$I90+'MVLP DASHBOARD'!$J90+'MVLP DASHBOARD'!$K90)</f>
        <v>0</v>
      </c>
      <c r="L79" s="491">
        <f ca="1">'SUBSCRIBER BASE'!M84*('MVLP DASHBOARD'!$I90+'MVLP DASHBOARD'!$J90+'MVLP DASHBOARD'!$K90)</f>
        <v>0</v>
      </c>
      <c r="M79" s="491">
        <f ca="1">'SUBSCRIBER BASE'!N84*('MVLP DASHBOARD'!$I90+'MVLP DASHBOARD'!$J90+'MVLP DASHBOARD'!$K90)</f>
        <v>0</v>
      </c>
      <c r="N79" s="491">
        <f ca="1">'SUBSCRIBER BASE'!O84*('MVLP DASHBOARD'!$I90+'MVLP DASHBOARD'!$J90+'MVLP DASHBOARD'!$K90)</f>
        <v>0</v>
      </c>
      <c r="O79" s="491">
        <f ca="1">'SUBSCRIBER BASE'!P84*('MVLP DASHBOARD'!$I90+'MVLP DASHBOARD'!$J90+'MVLP DASHBOARD'!$K90)</f>
        <v>0</v>
      </c>
      <c r="P79" s="491">
        <f ca="1">'SUBSCRIBER BASE'!Q84*('MVLP DASHBOARD'!$I90+'MVLP DASHBOARD'!$J90+'MVLP DASHBOARD'!$K90)</f>
        <v>0</v>
      </c>
      <c r="Q79" s="491">
        <f ca="1">'SUBSCRIBER BASE'!R84*('MVLP DASHBOARD'!$I90+'MVLP DASHBOARD'!$J90+'MVLP DASHBOARD'!$K90)</f>
        <v>0</v>
      </c>
      <c r="R79" s="491">
        <f ca="1">'SUBSCRIBER BASE'!S84*('MVLP DASHBOARD'!$I90+'MVLP DASHBOARD'!$J90+'MVLP DASHBOARD'!$K90)</f>
        <v>0</v>
      </c>
      <c r="S79" s="491">
        <f ca="1">'SUBSCRIBER BASE'!T84*('MVLP DASHBOARD'!$I90+'MVLP DASHBOARD'!$J90+'MVLP DASHBOARD'!$K90)</f>
        <v>0</v>
      </c>
      <c r="T79" s="491">
        <f ca="1">'SUBSCRIBER BASE'!U84*('MVLP DASHBOARD'!$I90+'MVLP DASHBOARD'!$J90+'MVLP DASHBOARD'!$K90)</f>
        <v>0</v>
      </c>
      <c r="U79" s="491">
        <f ca="1">'SUBSCRIBER BASE'!V84*('MVLP DASHBOARD'!$I90+'MVLP DASHBOARD'!$J90+'MVLP DASHBOARD'!$K90)</f>
        <v>0</v>
      </c>
      <c r="V79" s="491">
        <f ca="1">'SUBSCRIBER BASE'!W84*('MVLP DASHBOARD'!$I90+'MVLP DASHBOARD'!$J90+'MVLP DASHBOARD'!$K90)</f>
        <v>0</v>
      </c>
      <c r="W79" s="491">
        <f ca="1">'SUBSCRIBER BASE'!X84*('MVLP DASHBOARD'!$I90+'MVLP DASHBOARD'!$J90+'MVLP DASHBOARD'!$K90)</f>
        <v>0</v>
      </c>
      <c r="X79" s="491">
        <f ca="1">'SUBSCRIBER BASE'!Y84*('MVLP DASHBOARD'!$I90+'MVLP DASHBOARD'!$J90+'MVLP DASHBOARD'!$K90)</f>
        <v>0</v>
      </c>
      <c r="Y79" s="491">
        <f ca="1">'SUBSCRIBER BASE'!Z84*('MVLP DASHBOARD'!$I90+'MVLP DASHBOARD'!$J90+'MVLP DASHBOARD'!$K90)</f>
        <v>0</v>
      </c>
      <c r="Z79" s="491">
        <f ca="1">'SUBSCRIBER BASE'!AA84*('MVLP DASHBOARD'!$I90+'MVLP DASHBOARD'!$J90+'MVLP DASHBOARD'!$K90)</f>
        <v>0</v>
      </c>
      <c r="AA79" s="491">
        <f ca="1">'SUBSCRIBER BASE'!AB84*('MVLP DASHBOARD'!$I90+'MVLP DASHBOARD'!$J90+'MVLP DASHBOARD'!$K90)</f>
        <v>0</v>
      </c>
      <c r="AB79" s="491">
        <f ca="1">'SUBSCRIBER BASE'!AC84*('MVLP DASHBOARD'!$I90+'MVLP DASHBOARD'!$J90+'MVLP DASHBOARD'!$K90)</f>
        <v>0</v>
      </c>
      <c r="AC79" s="491">
        <f ca="1">'SUBSCRIBER BASE'!AD84*('MVLP DASHBOARD'!$I90+'MVLP DASHBOARD'!$J90+'MVLP DASHBOARD'!$K90)</f>
        <v>0</v>
      </c>
      <c r="AD79" s="491">
        <f ca="1">'SUBSCRIBER BASE'!AE84*('MVLP DASHBOARD'!$I90+'MVLP DASHBOARD'!$J90+'MVLP DASHBOARD'!$K90)</f>
        <v>0</v>
      </c>
      <c r="AE79" s="491">
        <f ca="1">'SUBSCRIBER BASE'!AF84*('MVLP DASHBOARD'!$I90+'MVLP DASHBOARD'!$J90+'MVLP DASHBOARD'!$K90)</f>
        <v>0</v>
      </c>
      <c r="AF79" s="491">
        <f ca="1">'SUBSCRIBER BASE'!AG84*('MVLP DASHBOARD'!$I90+'MVLP DASHBOARD'!$J90+'MVLP DASHBOARD'!$K90)</f>
        <v>0</v>
      </c>
      <c r="AG79" s="491">
        <f ca="1">'SUBSCRIBER BASE'!AH84*('MVLP DASHBOARD'!$I90+'MVLP DASHBOARD'!$J90+'MVLP DASHBOARD'!$K90)</f>
        <v>0</v>
      </c>
      <c r="AH79" s="491">
        <f ca="1">'SUBSCRIBER BASE'!AI84*('MVLP DASHBOARD'!$I90+'MVLP DASHBOARD'!$J90+'MVLP DASHBOARD'!$K90)</f>
        <v>0</v>
      </c>
      <c r="AI79" s="491">
        <f ca="1">'SUBSCRIBER BASE'!AJ84*('MVLP DASHBOARD'!$I90+'MVLP DASHBOARD'!$J90+'MVLP DASHBOARD'!$K90)</f>
        <v>0</v>
      </c>
      <c r="AJ79" s="491">
        <f ca="1">'SUBSCRIBER BASE'!AK84*('MVLP DASHBOARD'!$I90+'MVLP DASHBOARD'!$J90+'MVLP DASHBOARD'!$K90)</f>
        <v>0</v>
      </c>
      <c r="AK79" s="491">
        <f ca="1">'SUBSCRIBER BASE'!AL84*('MVLP DASHBOARD'!$I90+'MVLP DASHBOARD'!$J90+'MVLP DASHBOARD'!$K90)</f>
        <v>0</v>
      </c>
      <c r="AL79" s="491">
        <f ca="1">'SUBSCRIBER BASE'!AM84*('MVLP DASHBOARD'!$I90+'MVLP DASHBOARD'!$J90+'MVLP DASHBOARD'!$K90)</f>
        <v>0</v>
      </c>
      <c r="AM79" s="491">
        <f ca="1">'SUBSCRIBER BASE'!AN84*('MVLP DASHBOARD'!$I90+'MVLP DASHBOARD'!$J90+'MVLP DASHBOARD'!$K90)</f>
        <v>0</v>
      </c>
      <c r="AN79" s="491">
        <f ca="1">'SUBSCRIBER BASE'!AO84*('MVLP DASHBOARD'!$I90+'MVLP DASHBOARD'!$J90+'MVLP DASHBOARD'!$K90)</f>
        <v>0</v>
      </c>
      <c r="AO79" s="491">
        <f ca="1">'SUBSCRIBER BASE'!AP84*('MVLP DASHBOARD'!$I90+'MVLP DASHBOARD'!$J90+'MVLP DASHBOARD'!$K90)</f>
        <v>0</v>
      </c>
      <c r="AP79" s="491">
        <f ca="1">'SUBSCRIBER BASE'!AQ84*('MVLP DASHBOARD'!$I90+'MVLP DASHBOARD'!$J90+'MVLP DASHBOARD'!$K90)</f>
        <v>0</v>
      </c>
      <c r="AQ79" s="491">
        <f ca="1">'SUBSCRIBER BASE'!AR84*('MVLP DASHBOARD'!$I90+'MVLP DASHBOARD'!$J90+'MVLP DASHBOARD'!$K90)</f>
        <v>0</v>
      </c>
      <c r="AR79" s="491">
        <f ca="1">'SUBSCRIBER BASE'!AS84*('MVLP DASHBOARD'!$I90+'MVLP DASHBOARD'!$J90+'MVLP DASHBOARD'!$K90)</f>
        <v>0</v>
      </c>
      <c r="AS79" s="491">
        <f ca="1">'SUBSCRIBER BASE'!AT84*('MVLP DASHBOARD'!$I90+'MVLP DASHBOARD'!$J90+'MVLP DASHBOARD'!$K90)</f>
        <v>0</v>
      </c>
      <c r="AT79" s="491">
        <f ca="1">'SUBSCRIBER BASE'!AU84*('MVLP DASHBOARD'!$I90+'MVLP DASHBOARD'!$J90+'MVLP DASHBOARD'!$K90)</f>
        <v>0</v>
      </c>
      <c r="AU79" s="491">
        <f ca="1">'SUBSCRIBER BASE'!AV84*('MVLP DASHBOARD'!$I90+'MVLP DASHBOARD'!$J90+'MVLP DASHBOARD'!$K90)</f>
        <v>0</v>
      </c>
      <c r="AV79" s="491">
        <f ca="1">'SUBSCRIBER BASE'!AW84*('MVLP DASHBOARD'!$I90+'MVLP DASHBOARD'!$J90+'MVLP DASHBOARD'!$K90)</f>
        <v>0</v>
      </c>
      <c r="AW79" s="491">
        <f ca="1">'SUBSCRIBER BASE'!AX84*('MVLP DASHBOARD'!$I90+'MVLP DASHBOARD'!$J90+'MVLP DASHBOARD'!$K90)</f>
        <v>0</v>
      </c>
      <c r="AX79" s="491">
        <f ca="1">'SUBSCRIBER BASE'!AY84*('MVLP DASHBOARD'!$I90+'MVLP DASHBOARD'!$J90+'MVLP DASHBOARD'!$K90)</f>
        <v>0</v>
      </c>
      <c r="AY79" s="491">
        <f ca="1">'SUBSCRIBER BASE'!AZ84*('MVLP DASHBOARD'!$I90+'MVLP DASHBOARD'!$J90+'MVLP DASHBOARD'!$K90)</f>
        <v>0</v>
      </c>
      <c r="AZ79" s="491">
        <f ca="1">'SUBSCRIBER BASE'!BA84*('MVLP DASHBOARD'!$I90+'MVLP DASHBOARD'!$J90+'MVLP DASHBOARD'!$K90)</f>
        <v>0</v>
      </c>
      <c r="BA79" s="491">
        <f ca="1">'SUBSCRIBER BASE'!BB84*('MVLP DASHBOARD'!$I90+'MVLP DASHBOARD'!$J90+'MVLP DASHBOARD'!$K90)</f>
        <v>0</v>
      </c>
      <c r="BB79" s="491">
        <f ca="1">'SUBSCRIBER BASE'!BC84*('MVLP DASHBOARD'!$I90+'MVLP DASHBOARD'!$J90+'MVLP DASHBOARD'!$K90)</f>
        <v>0</v>
      </c>
      <c r="BC79" s="491">
        <f ca="1">'SUBSCRIBER BASE'!BD84*('MVLP DASHBOARD'!$I90+'MVLP DASHBOARD'!$J90+'MVLP DASHBOARD'!$K90)</f>
        <v>0</v>
      </c>
      <c r="BD79" s="491">
        <f ca="1">'SUBSCRIBER BASE'!BE84*('MVLP DASHBOARD'!$I90+'MVLP DASHBOARD'!$J90+'MVLP DASHBOARD'!$K90)</f>
        <v>0</v>
      </c>
      <c r="BE79" s="491">
        <f ca="1">'SUBSCRIBER BASE'!BF84*('MVLP DASHBOARD'!$I90+'MVLP DASHBOARD'!$J90+'MVLP DASHBOARD'!$K90)</f>
        <v>0</v>
      </c>
      <c r="BF79" s="491">
        <f ca="1">'SUBSCRIBER BASE'!BG84*('MVLP DASHBOARD'!$I90+'MVLP DASHBOARD'!$J90+'MVLP DASHBOARD'!$K90)</f>
        <v>0</v>
      </c>
      <c r="BG79" s="491">
        <f ca="1">'SUBSCRIBER BASE'!BH84*('MVLP DASHBOARD'!$I90+'MVLP DASHBOARD'!$J90+'MVLP DASHBOARD'!$K90)</f>
        <v>0</v>
      </c>
      <c r="BH79" s="491">
        <f ca="1">'SUBSCRIBER BASE'!BI84*('MVLP DASHBOARD'!$I90+'MVLP DASHBOARD'!$J90+'MVLP DASHBOARD'!$K90)</f>
        <v>0</v>
      </c>
      <c r="BI79" s="491">
        <f ca="1">'SUBSCRIBER BASE'!BJ84*('MVLP DASHBOARD'!$I90+'MVLP DASHBOARD'!$J90+'MVLP DASHBOARD'!$K90)</f>
        <v>0</v>
      </c>
      <c r="BJ79" s="491">
        <f ca="1">'SUBSCRIBER BASE'!BK84*('MVLP DASHBOARD'!$I90+'MVLP DASHBOARD'!$J90+'MVLP DASHBOARD'!$K90)</f>
        <v>0</v>
      </c>
      <c r="BK79" s="491">
        <f ca="1">'SUBSCRIBER BASE'!BL84*('MVLP DASHBOARD'!$I90+'MVLP DASHBOARD'!$J90+'MVLP DASHBOARD'!$K90)</f>
        <v>0</v>
      </c>
      <c r="BL79" s="491">
        <f ca="1">'SUBSCRIBER BASE'!BM84*('MVLP DASHBOARD'!$I90+'MVLP DASHBOARD'!$J90+'MVLP DASHBOARD'!$K90)</f>
        <v>0</v>
      </c>
      <c r="BM79" s="491">
        <f ca="1">'SUBSCRIBER BASE'!BN84*('MVLP DASHBOARD'!$I90+'MVLP DASHBOARD'!$J90+'MVLP DASHBOARD'!$K90)</f>
        <v>0</v>
      </c>
      <c r="BN79" s="491">
        <f ca="1">'SUBSCRIBER BASE'!BO84*('MVLP DASHBOARD'!$I90+'MVLP DASHBOARD'!$J90+'MVLP DASHBOARD'!$K90)</f>
        <v>0</v>
      </c>
      <c r="BO79" s="491">
        <f ca="1">'SUBSCRIBER BASE'!BP84*('MVLP DASHBOARD'!$I90+'MVLP DASHBOARD'!$J90+'MVLP DASHBOARD'!$K90)</f>
        <v>0</v>
      </c>
      <c r="BP79" s="491">
        <f ca="1">'SUBSCRIBER BASE'!BQ84*('MVLP DASHBOARD'!$I90+'MVLP DASHBOARD'!$J90+'MVLP DASHBOARD'!$K90)</f>
        <v>0</v>
      </c>
      <c r="BQ79" s="491">
        <f ca="1">'SUBSCRIBER BASE'!BR84*('MVLP DASHBOARD'!$I90+'MVLP DASHBOARD'!$J90+'MVLP DASHBOARD'!$K90)</f>
        <v>0</v>
      </c>
      <c r="BR79" s="491">
        <f ca="1">'SUBSCRIBER BASE'!BS84*('MVLP DASHBOARD'!$I90+'MVLP DASHBOARD'!$J90+'MVLP DASHBOARD'!$K90)</f>
        <v>0</v>
      </c>
    </row>
    <row r="80" spans="1:70" ht="25" customHeight="1" outlineLevel="1">
      <c r="B80" s="168" t="str">
        <f t="shared" si="85"/>
        <v>MVLP6</v>
      </c>
      <c r="C80" s="491">
        <f>'SUBSCRIBER BASE'!C85*('MVLP DASHBOARD'!$I91+'MVLP DASHBOARD'!$J91+'MVLP DASHBOARD'!$K91)</f>
        <v>0</v>
      </c>
      <c r="D80" s="491">
        <f>'SUBSCRIBER BASE'!D85*('MVLP DASHBOARD'!$I91+'MVLP DASHBOARD'!$J91+'MVLP DASHBOARD'!$K91)</f>
        <v>0</v>
      </c>
      <c r="E80" s="491">
        <f>'SUBSCRIBER BASE'!E85*('MVLP DASHBOARD'!$I91+'MVLP DASHBOARD'!$J91+'MVLP DASHBOARD'!$K91)</f>
        <v>0</v>
      </c>
      <c r="F80" s="491">
        <f>'SUBSCRIBER BASE'!F85*('MVLP DASHBOARD'!$I91+'MVLP DASHBOARD'!$J91+'MVLP DASHBOARD'!$K91)</f>
        <v>0</v>
      </c>
      <c r="G80" s="491">
        <f>'SUBSCRIBER BASE'!G85*('MVLP DASHBOARD'!$I91+'MVLP DASHBOARD'!$J91+'MVLP DASHBOARD'!$K91)</f>
        <v>0</v>
      </c>
      <c r="H80" s="491">
        <f>'SUBSCRIBER BASE'!H85*('MVLP DASHBOARD'!$I91+'MVLP DASHBOARD'!$J91+'MVLP DASHBOARD'!$K91)</f>
        <v>0</v>
      </c>
      <c r="I80" s="491">
        <f>'SUBSCRIBER BASE'!I85*('MVLP DASHBOARD'!$I91+'MVLP DASHBOARD'!$J91+'MVLP DASHBOARD'!$K91)</f>
        <v>0</v>
      </c>
      <c r="J80" s="491">
        <f>'SUBSCRIBER BASE'!J85*('MVLP DASHBOARD'!$I91+'MVLP DASHBOARD'!$J91+'MVLP DASHBOARD'!$K91)</f>
        <v>0</v>
      </c>
      <c r="K80" s="491">
        <f ca="1">'SUBSCRIBER BASE'!L85*('MVLP DASHBOARD'!$I91+'MVLP DASHBOARD'!$J91+'MVLP DASHBOARD'!$K91)</f>
        <v>0</v>
      </c>
      <c r="L80" s="491">
        <f ca="1">'SUBSCRIBER BASE'!M85*('MVLP DASHBOARD'!$I91+'MVLP DASHBOARD'!$J91+'MVLP DASHBOARD'!$K91)</f>
        <v>0</v>
      </c>
      <c r="M80" s="491">
        <f ca="1">'SUBSCRIBER BASE'!N85*('MVLP DASHBOARD'!$I91+'MVLP DASHBOARD'!$J91+'MVLP DASHBOARD'!$K91)</f>
        <v>0</v>
      </c>
      <c r="N80" s="491">
        <f ca="1">'SUBSCRIBER BASE'!O85*('MVLP DASHBOARD'!$I91+'MVLP DASHBOARD'!$J91+'MVLP DASHBOARD'!$K91)</f>
        <v>0</v>
      </c>
      <c r="O80" s="491">
        <f ca="1">'SUBSCRIBER BASE'!P85*('MVLP DASHBOARD'!$I91+'MVLP DASHBOARD'!$J91+'MVLP DASHBOARD'!$K91)</f>
        <v>0</v>
      </c>
      <c r="P80" s="491">
        <f ca="1">'SUBSCRIBER BASE'!Q85*('MVLP DASHBOARD'!$I91+'MVLP DASHBOARD'!$J91+'MVLP DASHBOARD'!$K91)</f>
        <v>0</v>
      </c>
      <c r="Q80" s="491">
        <f ca="1">'SUBSCRIBER BASE'!R85*('MVLP DASHBOARD'!$I91+'MVLP DASHBOARD'!$J91+'MVLP DASHBOARD'!$K91)</f>
        <v>0</v>
      </c>
      <c r="R80" s="491">
        <f ca="1">'SUBSCRIBER BASE'!S85*('MVLP DASHBOARD'!$I91+'MVLP DASHBOARD'!$J91+'MVLP DASHBOARD'!$K91)</f>
        <v>0</v>
      </c>
      <c r="S80" s="491">
        <f ca="1">'SUBSCRIBER BASE'!T85*('MVLP DASHBOARD'!$I91+'MVLP DASHBOARD'!$J91+'MVLP DASHBOARD'!$K91)</f>
        <v>0</v>
      </c>
      <c r="T80" s="491">
        <f ca="1">'SUBSCRIBER BASE'!U85*('MVLP DASHBOARD'!$I91+'MVLP DASHBOARD'!$J91+'MVLP DASHBOARD'!$K91)</f>
        <v>0</v>
      </c>
      <c r="U80" s="491">
        <f ca="1">'SUBSCRIBER BASE'!V85*('MVLP DASHBOARD'!$I91+'MVLP DASHBOARD'!$J91+'MVLP DASHBOARD'!$K91)</f>
        <v>0</v>
      </c>
      <c r="V80" s="491">
        <f ca="1">'SUBSCRIBER BASE'!W85*('MVLP DASHBOARD'!$I91+'MVLP DASHBOARD'!$J91+'MVLP DASHBOARD'!$K91)</f>
        <v>0</v>
      </c>
      <c r="W80" s="491">
        <f ca="1">'SUBSCRIBER BASE'!X85*('MVLP DASHBOARD'!$I91+'MVLP DASHBOARD'!$J91+'MVLP DASHBOARD'!$K91)</f>
        <v>0</v>
      </c>
      <c r="X80" s="491">
        <f ca="1">'SUBSCRIBER BASE'!Y85*('MVLP DASHBOARD'!$I91+'MVLP DASHBOARD'!$J91+'MVLP DASHBOARD'!$K91)</f>
        <v>0</v>
      </c>
      <c r="Y80" s="491">
        <f ca="1">'SUBSCRIBER BASE'!Z85*('MVLP DASHBOARD'!$I91+'MVLP DASHBOARD'!$J91+'MVLP DASHBOARD'!$K91)</f>
        <v>0</v>
      </c>
      <c r="Z80" s="491">
        <f ca="1">'SUBSCRIBER BASE'!AA85*('MVLP DASHBOARD'!$I91+'MVLP DASHBOARD'!$J91+'MVLP DASHBOARD'!$K91)</f>
        <v>0</v>
      </c>
      <c r="AA80" s="491">
        <f ca="1">'SUBSCRIBER BASE'!AB85*('MVLP DASHBOARD'!$I91+'MVLP DASHBOARD'!$J91+'MVLP DASHBOARD'!$K91)</f>
        <v>0</v>
      </c>
      <c r="AB80" s="491">
        <f ca="1">'SUBSCRIBER BASE'!AC85*('MVLP DASHBOARD'!$I91+'MVLP DASHBOARD'!$J91+'MVLP DASHBOARD'!$K91)</f>
        <v>0</v>
      </c>
      <c r="AC80" s="491">
        <f ca="1">'SUBSCRIBER BASE'!AD85*('MVLP DASHBOARD'!$I91+'MVLP DASHBOARD'!$J91+'MVLP DASHBOARD'!$K91)</f>
        <v>0</v>
      </c>
      <c r="AD80" s="491">
        <f ca="1">'SUBSCRIBER BASE'!AE85*('MVLP DASHBOARD'!$I91+'MVLP DASHBOARD'!$J91+'MVLP DASHBOARD'!$K91)</f>
        <v>0</v>
      </c>
      <c r="AE80" s="491">
        <f ca="1">'SUBSCRIBER BASE'!AF85*('MVLP DASHBOARD'!$I91+'MVLP DASHBOARD'!$J91+'MVLP DASHBOARD'!$K91)</f>
        <v>0</v>
      </c>
      <c r="AF80" s="491">
        <f ca="1">'SUBSCRIBER BASE'!AG85*('MVLP DASHBOARD'!$I91+'MVLP DASHBOARD'!$J91+'MVLP DASHBOARD'!$K91)</f>
        <v>0</v>
      </c>
      <c r="AG80" s="491">
        <f ca="1">'SUBSCRIBER BASE'!AH85*('MVLP DASHBOARD'!$I91+'MVLP DASHBOARD'!$J91+'MVLP DASHBOARD'!$K91)</f>
        <v>0</v>
      </c>
      <c r="AH80" s="491">
        <f ca="1">'SUBSCRIBER BASE'!AI85*('MVLP DASHBOARD'!$I91+'MVLP DASHBOARD'!$J91+'MVLP DASHBOARD'!$K91)</f>
        <v>0</v>
      </c>
      <c r="AI80" s="491">
        <f ca="1">'SUBSCRIBER BASE'!AJ85*('MVLP DASHBOARD'!$I91+'MVLP DASHBOARD'!$J91+'MVLP DASHBOARD'!$K91)</f>
        <v>0</v>
      </c>
      <c r="AJ80" s="491">
        <f ca="1">'SUBSCRIBER BASE'!AK85*('MVLP DASHBOARD'!$I91+'MVLP DASHBOARD'!$J91+'MVLP DASHBOARD'!$K91)</f>
        <v>0</v>
      </c>
      <c r="AK80" s="491">
        <f ca="1">'SUBSCRIBER BASE'!AL85*('MVLP DASHBOARD'!$I91+'MVLP DASHBOARD'!$J91+'MVLP DASHBOARD'!$K91)</f>
        <v>0</v>
      </c>
      <c r="AL80" s="491">
        <f ca="1">'SUBSCRIBER BASE'!AM85*('MVLP DASHBOARD'!$I91+'MVLP DASHBOARD'!$J91+'MVLP DASHBOARD'!$K91)</f>
        <v>0</v>
      </c>
      <c r="AM80" s="491">
        <f ca="1">'SUBSCRIBER BASE'!AN85*('MVLP DASHBOARD'!$I91+'MVLP DASHBOARD'!$J91+'MVLP DASHBOARD'!$K91)</f>
        <v>0</v>
      </c>
      <c r="AN80" s="491">
        <f ca="1">'SUBSCRIBER BASE'!AO85*('MVLP DASHBOARD'!$I91+'MVLP DASHBOARD'!$J91+'MVLP DASHBOARD'!$K91)</f>
        <v>0</v>
      </c>
      <c r="AO80" s="491">
        <f ca="1">'SUBSCRIBER BASE'!AP85*('MVLP DASHBOARD'!$I91+'MVLP DASHBOARD'!$J91+'MVLP DASHBOARD'!$K91)</f>
        <v>0</v>
      </c>
      <c r="AP80" s="491">
        <f ca="1">'SUBSCRIBER BASE'!AQ85*('MVLP DASHBOARD'!$I91+'MVLP DASHBOARD'!$J91+'MVLP DASHBOARD'!$K91)</f>
        <v>0</v>
      </c>
      <c r="AQ80" s="491">
        <f ca="1">'SUBSCRIBER BASE'!AR85*('MVLP DASHBOARD'!$I91+'MVLP DASHBOARD'!$J91+'MVLP DASHBOARD'!$K91)</f>
        <v>0</v>
      </c>
      <c r="AR80" s="491">
        <f ca="1">'SUBSCRIBER BASE'!AS85*('MVLP DASHBOARD'!$I91+'MVLP DASHBOARD'!$J91+'MVLP DASHBOARD'!$K91)</f>
        <v>0</v>
      </c>
      <c r="AS80" s="491">
        <f ca="1">'SUBSCRIBER BASE'!AT85*('MVLP DASHBOARD'!$I91+'MVLP DASHBOARD'!$J91+'MVLP DASHBOARD'!$K91)</f>
        <v>0</v>
      </c>
      <c r="AT80" s="491">
        <f ca="1">'SUBSCRIBER BASE'!AU85*('MVLP DASHBOARD'!$I91+'MVLP DASHBOARD'!$J91+'MVLP DASHBOARD'!$K91)</f>
        <v>0</v>
      </c>
      <c r="AU80" s="491">
        <f ca="1">'SUBSCRIBER BASE'!AV85*('MVLP DASHBOARD'!$I91+'MVLP DASHBOARD'!$J91+'MVLP DASHBOARD'!$K91)</f>
        <v>0</v>
      </c>
      <c r="AV80" s="491">
        <f ca="1">'SUBSCRIBER BASE'!AW85*('MVLP DASHBOARD'!$I91+'MVLP DASHBOARD'!$J91+'MVLP DASHBOARD'!$K91)</f>
        <v>0</v>
      </c>
      <c r="AW80" s="491">
        <f ca="1">'SUBSCRIBER BASE'!AX85*('MVLP DASHBOARD'!$I91+'MVLP DASHBOARD'!$J91+'MVLP DASHBOARD'!$K91)</f>
        <v>0</v>
      </c>
      <c r="AX80" s="491">
        <f ca="1">'SUBSCRIBER BASE'!AY85*('MVLP DASHBOARD'!$I91+'MVLP DASHBOARD'!$J91+'MVLP DASHBOARD'!$K91)</f>
        <v>0</v>
      </c>
      <c r="AY80" s="491">
        <f ca="1">'SUBSCRIBER BASE'!AZ85*('MVLP DASHBOARD'!$I91+'MVLP DASHBOARD'!$J91+'MVLP DASHBOARD'!$K91)</f>
        <v>0</v>
      </c>
      <c r="AZ80" s="491">
        <f ca="1">'SUBSCRIBER BASE'!BA85*('MVLP DASHBOARD'!$I91+'MVLP DASHBOARD'!$J91+'MVLP DASHBOARD'!$K91)</f>
        <v>0</v>
      </c>
      <c r="BA80" s="491">
        <f ca="1">'SUBSCRIBER BASE'!BB85*('MVLP DASHBOARD'!$I91+'MVLP DASHBOARD'!$J91+'MVLP DASHBOARD'!$K91)</f>
        <v>0</v>
      </c>
      <c r="BB80" s="491">
        <f ca="1">'SUBSCRIBER BASE'!BC85*('MVLP DASHBOARD'!$I91+'MVLP DASHBOARD'!$J91+'MVLP DASHBOARD'!$K91)</f>
        <v>0</v>
      </c>
      <c r="BC80" s="491">
        <f ca="1">'SUBSCRIBER BASE'!BD85*('MVLP DASHBOARD'!$I91+'MVLP DASHBOARD'!$J91+'MVLP DASHBOARD'!$K91)</f>
        <v>0</v>
      </c>
      <c r="BD80" s="491">
        <f ca="1">'SUBSCRIBER BASE'!BE85*('MVLP DASHBOARD'!$I91+'MVLP DASHBOARD'!$J91+'MVLP DASHBOARD'!$K91)</f>
        <v>0</v>
      </c>
      <c r="BE80" s="491">
        <f ca="1">'SUBSCRIBER BASE'!BF85*('MVLP DASHBOARD'!$I91+'MVLP DASHBOARD'!$J91+'MVLP DASHBOARD'!$K91)</f>
        <v>0</v>
      </c>
      <c r="BF80" s="491">
        <f ca="1">'SUBSCRIBER BASE'!BG85*('MVLP DASHBOARD'!$I91+'MVLP DASHBOARD'!$J91+'MVLP DASHBOARD'!$K91)</f>
        <v>0</v>
      </c>
      <c r="BG80" s="491">
        <f ca="1">'SUBSCRIBER BASE'!BH85*('MVLP DASHBOARD'!$I91+'MVLP DASHBOARD'!$J91+'MVLP DASHBOARD'!$K91)</f>
        <v>0</v>
      </c>
      <c r="BH80" s="491">
        <f ca="1">'SUBSCRIBER BASE'!BI85*('MVLP DASHBOARD'!$I91+'MVLP DASHBOARD'!$J91+'MVLP DASHBOARD'!$K91)</f>
        <v>0</v>
      </c>
      <c r="BI80" s="491">
        <f ca="1">'SUBSCRIBER BASE'!BJ85*('MVLP DASHBOARD'!$I91+'MVLP DASHBOARD'!$J91+'MVLP DASHBOARD'!$K91)</f>
        <v>0</v>
      </c>
      <c r="BJ80" s="491">
        <f ca="1">'SUBSCRIBER BASE'!BK85*('MVLP DASHBOARD'!$I91+'MVLP DASHBOARD'!$J91+'MVLP DASHBOARD'!$K91)</f>
        <v>0</v>
      </c>
      <c r="BK80" s="491">
        <f ca="1">'SUBSCRIBER BASE'!BL85*('MVLP DASHBOARD'!$I91+'MVLP DASHBOARD'!$J91+'MVLP DASHBOARD'!$K91)</f>
        <v>0</v>
      </c>
      <c r="BL80" s="491">
        <f ca="1">'SUBSCRIBER BASE'!BM85*('MVLP DASHBOARD'!$I91+'MVLP DASHBOARD'!$J91+'MVLP DASHBOARD'!$K91)</f>
        <v>0</v>
      </c>
      <c r="BM80" s="491">
        <f ca="1">'SUBSCRIBER BASE'!BN85*('MVLP DASHBOARD'!$I91+'MVLP DASHBOARD'!$J91+'MVLP DASHBOARD'!$K91)</f>
        <v>0</v>
      </c>
      <c r="BN80" s="491">
        <f ca="1">'SUBSCRIBER BASE'!BO85*('MVLP DASHBOARD'!$I91+'MVLP DASHBOARD'!$J91+'MVLP DASHBOARD'!$K91)</f>
        <v>0</v>
      </c>
      <c r="BO80" s="491">
        <f ca="1">'SUBSCRIBER BASE'!BP85*('MVLP DASHBOARD'!$I91+'MVLP DASHBOARD'!$J91+'MVLP DASHBOARD'!$K91)</f>
        <v>0</v>
      </c>
      <c r="BP80" s="491">
        <f ca="1">'SUBSCRIBER BASE'!BQ85*('MVLP DASHBOARD'!$I91+'MVLP DASHBOARD'!$J91+'MVLP DASHBOARD'!$K91)</f>
        <v>0</v>
      </c>
      <c r="BQ80" s="491">
        <f ca="1">'SUBSCRIBER BASE'!BR85*('MVLP DASHBOARD'!$I91+'MVLP DASHBOARD'!$J91+'MVLP DASHBOARD'!$K91)</f>
        <v>0</v>
      </c>
      <c r="BR80" s="491">
        <f ca="1">'SUBSCRIBER BASE'!BS85*('MVLP DASHBOARD'!$I91+'MVLP DASHBOARD'!$J91+'MVLP DASHBOARD'!$K91)</f>
        <v>0</v>
      </c>
    </row>
    <row r="81" spans="2:70" ht="25" customHeight="1" outlineLevel="1">
      <c r="B81" s="168" t="str">
        <f t="shared" si="85"/>
        <v>200 MB</v>
      </c>
      <c r="C81" s="491">
        <f>'SUBSCRIBER BASE'!C86*('MVLP DASHBOARD'!$I92+'MVLP DASHBOARD'!$J92+'MVLP DASHBOARD'!$K92)</f>
        <v>0</v>
      </c>
      <c r="D81" s="491">
        <f>'SUBSCRIBER BASE'!D86*('MVLP DASHBOARD'!$I92+'MVLP DASHBOARD'!$J92+'MVLP DASHBOARD'!$K92)</f>
        <v>0</v>
      </c>
      <c r="E81" s="491">
        <f>'SUBSCRIBER BASE'!E86*('MVLP DASHBOARD'!$I92+'MVLP DASHBOARD'!$J92+'MVLP DASHBOARD'!$K92)</f>
        <v>0</v>
      </c>
      <c r="F81" s="491">
        <f>'SUBSCRIBER BASE'!F86*('MVLP DASHBOARD'!$I92+'MVLP DASHBOARD'!$J92+'MVLP DASHBOARD'!$K92)</f>
        <v>0</v>
      </c>
      <c r="G81" s="491">
        <f>'SUBSCRIBER BASE'!G86*('MVLP DASHBOARD'!$I92+'MVLP DASHBOARD'!$J92+'MVLP DASHBOARD'!$K92)</f>
        <v>0</v>
      </c>
      <c r="H81" s="491">
        <f>'SUBSCRIBER BASE'!H86*('MVLP DASHBOARD'!$I92+'MVLP DASHBOARD'!$J92+'MVLP DASHBOARD'!$K92)</f>
        <v>0</v>
      </c>
      <c r="I81" s="491">
        <f>'SUBSCRIBER BASE'!I86*('MVLP DASHBOARD'!$I92+'MVLP DASHBOARD'!$J92+'MVLP DASHBOARD'!$K92)</f>
        <v>0</v>
      </c>
      <c r="J81" s="491">
        <f>'SUBSCRIBER BASE'!J86*('MVLP DASHBOARD'!$I92+'MVLP DASHBOARD'!$J92+'MVLP DASHBOARD'!$K92)</f>
        <v>0</v>
      </c>
      <c r="K81" s="491">
        <f ca="1">'SUBSCRIBER BASE'!L86*('MVLP DASHBOARD'!$I92+'MVLP DASHBOARD'!$J92+'MVLP DASHBOARD'!$K92)</f>
        <v>0</v>
      </c>
      <c r="L81" s="491">
        <f ca="1">'SUBSCRIBER BASE'!M86*('MVLP DASHBOARD'!$I92+'MVLP DASHBOARD'!$J92+'MVLP DASHBOARD'!$K92)</f>
        <v>0</v>
      </c>
      <c r="M81" s="491">
        <f ca="1">'SUBSCRIBER BASE'!N86*('MVLP DASHBOARD'!$I92+'MVLP DASHBOARD'!$J92+'MVLP DASHBOARD'!$K92)</f>
        <v>0</v>
      </c>
      <c r="N81" s="491">
        <f ca="1">'SUBSCRIBER BASE'!O86*('MVLP DASHBOARD'!$I92+'MVLP DASHBOARD'!$J92+'MVLP DASHBOARD'!$K92)</f>
        <v>0</v>
      </c>
      <c r="O81" s="491">
        <f ca="1">'SUBSCRIBER BASE'!P86*('MVLP DASHBOARD'!$I92+'MVLP DASHBOARD'!$J92+'MVLP DASHBOARD'!$K92)</f>
        <v>0</v>
      </c>
      <c r="P81" s="491">
        <f ca="1">'SUBSCRIBER BASE'!Q86*('MVLP DASHBOARD'!$I92+'MVLP DASHBOARD'!$J92+'MVLP DASHBOARD'!$K92)</f>
        <v>0</v>
      </c>
      <c r="Q81" s="491">
        <f ca="1">'SUBSCRIBER BASE'!R86*('MVLP DASHBOARD'!$I92+'MVLP DASHBOARD'!$J92+'MVLP DASHBOARD'!$K92)</f>
        <v>0</v>
      </c>
      <c r="R81" s="491">
        <f ca="1">'SUBSCRIBER BASE'!S86*('MVLP DASHBOARD'!$I92+'MVLP DASHBOARD'!$J92+'MVLP DASHBOARD'!$K92)</f>
        <v>0</v>
      </c>
      <c r="S81" s="491">
        <f ca="1">'SUBSCRIBER BASE'!T86*('MVLP DASHBOARD'!$I92+'MVLP DASHBOARD'!$J92+'MVLP DASHBOARD'!$K92)</f>
        <v>0</v>
      </c>
      <c r="T81" s="491">
        <f ca="1">'SUBSCRIBER BASE'!U86*('MVLP DASHBOARD'!$I92+'MVLP DASHBOARD'!$J92+'MVLP DASHBOARD'!$K92)</f>
        <v>0</v>
      </c>
      <c r="U81" s="491">
        <f ca="1">'SUBSCRIBER BASE'!V86*('MVLP DASHBOARD'!$I92+'MVLP DASHBOARD'!$J92+'MVLP DASHBOARD'!$K92)</f>
        <v>0</v>
      </c>
      <c r="V81" s="491">
        <f ca="1">'SUBSCRIBER BASE'!W86*('MVLP DASHBOARD'!$I92+'MVLP DASHBOARD'!$J92+'MVLP DASHBOARD'!$K92)</f>
        <v>0</v>
      </c>
      <c r="W81" s="491">
        <f ca="1">'SUBSCRIBER BASE'!X86*('MVLP DASHBOARD'!$I92+'MVLP DASHBOARD'!$J92+'MVLP DASHBOARD'!$K92)</f>
        <v>0</v>
      </c>
      <c r="X81" s="491">
        <f ca="1">'SUBSCRIBER BASE'!Y86*('MVLP DASHBOARD'!$I92+'MVLP DASHBOARD'!$J92+'MVLP DASHBOARD'!$K92)</f>
        <v>0</v>
      </c>
      <c r="Y81" s="491">
        <f ca="1">'SUBSCRIBER BASE'!Z86*('MVLP DASHBOARD'!$I92+'MVLP DASHBOARD'!$J92+'MVLP DASHBOARD'!$K92)</f>
        <v>0</v>
      </c>
      <c r="Z81" s="491">
        <f ca="1">'SUBSCRIBER BASE'!AA86*('MVLP DASHBOARD'!$I92+'MVLP DASHBOARD'!$J92+'MVLP DASHBOARD'!$K92)</f>
        <v>0</v>
      </c>
      <c r="AA81" s="491">
        <f ca="1">'SUBSCRIBER BASE'!AB86*('MVLP DASHBOARD'!$I92+'MVLP DASHBOARD'!$J92+'MVLP DASHBOARD'!$K92)</f>
        <v>0</v>
      </c>
      <c r="AB81" s="491">
        <f ca="1">'SUBSCRIBER BASE'!AC86*('MVLP DASHBOARD'!$I92+'MVLP DASHBOARD'!$J92+'MVLP DASHBOARD'!$K92)</f>
        <v>0</v>
      </c>
      <c r="AC81" s="491">
        <f ca="1">'SUBSCRIBER BASE'!AD86*('MVLP DASHBOARD'!$I92+'MVLP DASHBOARD'!$J92+'MVLP DASHBOARD'!$K92)</f>
        <v>0</v>
      </c>
      <c r="AD81" s="491">
        <f ca="1">'SUBSCRIBER BASE'!AE86*('MVLP DASHBOARD'!$I92+'MVLP DASHBOARD'!$J92+'MVLP DASHBOARD'!$K92)</f>
        <v>0</v>
      </c>
      <c r="AE81" s="491">
        <f ca="1">'SUBSCRIBER BASE'!AF86*('MVLP DASHBOARD'!$I92+'MVLP DASHBOARD'!$J92+'MVLP DASHBOARD'!$K92)</f>
        <v>0</v>
      </c>
      <c r="AF81" s="491">
        <f ca="1">'SUBSCRIBER BASE'!AG86*('MVLP DASHBOARD'!$I92+'MVLP DASHBOARD'!$J92+'MVLP DASHBOARD'!$K92)</f>
        <v>0</v>
      </c>
      <c r="AG81" s="491">
        <f ca="1">'SUBSCRIBER BASE'!AH86*('MVLP DASHBOARD'!$I92+'MVLP DASHBOARD'!$J92+'MVLP DASHBOARD'!$K92)</f>
        <v>0</v>
      </c>
      <c r="AH81" s="491">
        <f ca="1">'SUBSCRIBER BASE'!AI86*('MVLP DASHBOARD'!$I92+'MVLP DASHBOARD'!$J92+'MVLP DASHBOARD'!$K92)</f>
        <v>0</v>
      </c>
      <c r="AI81" s="491">
        <f ca="1">'SUBSCRIBER BASE'!AJ86*('MVLP DASHBOARD'!$I92+'MVLP DASHBOARD'!$J92+'MVLP DASHBOARD'!$K92)</f>
        <v>0</v>
      </c>
      <c r="AJ81" s="491">
        <f ca="1">'SUBSCRIBER BASE'!AK86*('MVLP DASHBOARD'!$I92+'MVLP DASHBOARD'!$J92+'MVLP DASHBOARD'!$K92)</f>
        <v>0</v>
      </c>
      <c r="AK81" s="491">
        <f ca="1">'SUBSCRIBER BASE'!AL86*('MVLP DASHBOARD'!$I92+'MVLP DASHBOARD'!$J92+'MVLP DASHBOARD'!$K92)</f>
        <v>0</v>
      </c>
      <c r="AL81" s="491">
        <f ca="1">'SUBSCRIBER BASE'!AM86*('MVLP DASHBOARD'!$I92+'MVLP DASHBOARD'!$J92+'MVLP DASHBOARD'!$K92)</f>
        <v>0</v>
      </c>
      <c r="AM81" s="491">
        <f ca="1">'SUBSCRIBER BASE'!AN86*('MVLP DASHBOARD'!$I92+'MVLP DASHBOARD'!$J92+'MVLP DASHBOARD'!$K92)</f>
        <v>0</v>
      </c>
      <c r="AN81" s="491">
        <f ca="1">'SUBSCRIBER BASE'!AO86*('MVLP DASHBOARD'!$I92+'MVLP DASHBOARD'!$J92+'MVLP DASHBOARD'!$K92)</f>
        <v>0</v>
      </c>
      <c r="AO81" s="491">
        <f ca="1">'SUBSCRIBER BASE'!AP86*('MVLP DASHBOARD'!$I92+'MVLP DASHBOARD'!$J92+'MVLP DASHBOARD'!$K92)</f>
        <v>0</v>
      </c>
      <c r="AP81" s="491">
        <f ca="1">'SUBSCRIBER BASE'!AQ86*('MVLP DASHBOARD'!$I92+'MVLP DASHBOARD'!$J92+'MVLP DASHBOARD'!$K92)</f>
        <v>0</v>
      </c>
      <c r="AQ81" s="491">
        <f ca="1">'SUBSCRIBER BASE'!AR86*('MVLP DASHBOARD'!$I92+'MVLP DASHBOARD'!$J92+'MVLP DASHBOARD'!$K92)</f>
        <v>0</v>
      </c>
      <c r="AR81" s="491">
        <f ca="1">'SUBSCRIBER BASE'!AS86*('MVLP DASHBOARD'!$I92+'MVLP DASHBOARD'!$J92+'MVLP DASHBOARD'!$K92)</f>
        <v>0</v>
      </c>
      <c r="AS81" s="491">
        <f ca="1">'SUBSCRIBER BASE'!AT86*('MVLP DASHBOARD'!$I92+'MVLP DASHBOARD'!$J92+'MVLP DASHBOARD'!$K92)</f>
        <v>0</v>
      </c>
      <c r="AT81" s="491">
        <f ca="1">'SUBSCRIBER BASE'!AU86*('MVLP DASHBOARD'!$I92+'MVLP DASHBOARD'!$J92+'MVLP DASHBOARD'!$K92)</f>
        <v>0</v>
      </c>
      <c r="AU81" s="491">
        <f ca="1">'SUBSCRIBER BASE'!AV86*('MVLP DASHBOARD'!$I92+'MVLP DASHBOARD'!$J92+'MVLP DASHBOARD'!$K92)</f>
        <v>0</v>
      </c>
      <c r="AV81" s="491">
        <f ca="1">'SUBSCRIBER BASE'!AW86*('MVLP DASHBOARD'!$I92+'MVLP DASHBOARD'!$J92+'MVLP DASHBOARD'!$K92)</f>
        <v>0</v>
      </c>
      <c r="AW81" s="491">
        <f ca="1">'SUBSCRIBER BASE'!AX86*('MVLP DASHBOARD'!$I92+'MVLP DASHBOARD'!$J92+'MVLP DASHBOARD'!$K92)</f>
        <v>0</v>
      </c>
      <c r="AX81" s="491">
        <f ca="1">'SUBSCRIBER BASE'!AY86*('MVLP DASHBOARD'!$I92+'MVLP DASHBOARD'!$J92+'MVLP DASHBOARD'!$K92)</f>
        <v>0</v>
      </c>
      <c r="AY81" s="491">
        <f ca="1">'SUBSCRIBER BASE'!AZ86*('MVLP DASHBOARD'!$I92+'MVLP DASHBOARD'!$J92+'MVLP DASHBOARD'!$K92)</f>
        <v>0</v>
      </c>
      <c r="AZ81" s="491">
        <f ca="1">'SUBSCRIBER BASE'!BA86*('MVLP DASHBOARD'!$I92+'MVLP DASHBOARD'!$J92+'MVLP DASHBOARD'!$K92)</f>
        <v>0</v>
      </c>
      <c r="BA81" s="491">
        <f ca="1">'SUBSCRIBER BASE'!BB86*('MVLP DASHBOARD'!$I92+'MVLP DASHBOARD'!$J92+'MVLP DASHBOARD'!$K92)</f>
        <v>0</v>
      </c>
      <c r="BB81" s="491">
        <f ca="1">'SUBSCRIBER BASE'!BC86*('MVLP DASHBOARD'!$I92+'MVLP DASHBOARD'!$J92+'MVLP DASHBOARD'!$K92)</f>
        <v>0</v>
      </c>
      <c r="BC81" s="491">
        <f ca="1">'SUBSCRIBER BASE'!BD86*('MVLP DASHBOARD'!$I92+'MVLP DASHBOARD'!$J92+'MVLP DASHBOARD'!$K92)</f>
        <v>0</v>
      </c>
      <c r="BD81" s="491">
        <f ca="1">'SUBSCRIBER BASE'!BE86*('MVLP DASHBOARD'!$I92+'MVLP DASHBOARD'!$J92+'MVLP DASHBOARD'!$K92)</f>
        <v>0</v>
      </c>
      <c r="BE81" s="491">
        <f ca="1">'SUBSCRIBER BASE'!BF86*('MVLP DASHBOARD'!$I92+'MVLP DASHBOARD'!$J92+'MVLP DASHBOARD'!$K92)</f>
        <v>0</v>
      </c>
      <c r="BF81" s="491">
        <f ca="1">'SUBSCRIBER BASE'!BG86*('MVLP DASHBOARD'!$I92+'MVLP DASHBOARD'!$J92+'MVLP DASHBOARD'!$K92)</f>
        <v>0</v>
      </c>
      <c r="BG81" s="491">
        <f ca="1">'SUBSCRIBER BASE'!BH86*('MVLP DASHBOARD'!$I92+'MVLP DASHBOARD'!$J92+'MVLP DASHBOARD'!$K92)</f>
        <v>0</v>
      </c>
      <c r="BH81" s="491">
        <f ca="1">'SUBSCRIBER BASE'!BI86*('MVLP DASHBOARD'!$I92+'MVLP DASHBOARD'!$J92+'MVLP DASHBOARD'!$K92)</f>
        <v>0</v>
      </c>
      <c r="BI81" s="491">
        <f ca="1">'SUBSCRIBER BASE'!BJ86*('MVLP DASHBOARD'!$I92+'MVLP DASHBOARD'!$J92+'MVLP DASHBOARD'!$K92)</f>
        <v>0</v>
      </c>
      <c r="BJ81" s="491">
        <f ca="1">'SUBSCRIBER BASE'!BK86*('MVLP DASHBOARD'!$I92+'MVLP DASHBOARD'!$J92+'MVLP DASHBOARD'!$K92)</f>
        <v>0</v>
      </c>
      <c r="BK81" s="491">
        <f ca="1">'SUBSCRIBER BASE'!BL86*('MVLP DASHBOARD'!$I92+'MVLP DASHBOARD'!$J92+'MVLP DASHBOARD'!$K92)</f>
        <v>0</v>
      </c>
      <c r="BL81" s="491">
        <f ca="1">'SUBSCRIBER BASE'!BM86*('MVLP DASHBOARD'!$I92+'MVLP DASHBOARD'!$J92+'MVLP DASHBOARD'!$K92)</f>
        <v>0</v>
      </c>
      <c r="BM81" s="491">
        <f ca="1">'SUBSCRIBER BASE'!BN86*('MVLP DASHBOARD'!$I92+'MVLP DASHBOARD'!$J92+'MVLP DASHBOARD'!$K92)</f>
        <v>0</v>
      </c>
      <c r="BN81" s="491">
        <f ca="1">'SUBSCRIBER BASE'!BO86*('MVLP DASHBOARD'!$I92+'MVLP DASHBOARD'!$J92+'MVLP DASHBOARD'!$K92)</f>
        <v>0</v>
      </c>
      <c r="BO81" s="491">
        <f ca="1">'SUBSCRIBER BASE'!BP86*('MVLP DASHBOARD'!$I92+'MVLP DASHBOARD'!$J92+'MVLP DASHBOARD'!$K92)</f>
        <v>0</v>
      </c>
      <c r="BP81" s="491">
        <f ca="1">'SUBSCRIBER BASE'!BQ86*('MVLP DASHBOARD'!$I92+'MVLP DASHBOARD'!$J92+'MVLP DASHBOARD'!$K92)</f>
        <v>0</v>
      </c>
      <c r="BQ81" s="491">
        <f ca="1">'SUBSCRIBER BASE'!BR86*('MVLP DASHBOARD'!$I92+'MVLP DASHBOARD'!$J92+'MVLP DASHBOARD'!$K92)</f>
        <v>0</v>
      </c>
      <c r="BR81" s="491">
        <f ca="1">'SUBSCRIBER BASE'!BS86*('MVLP DASHBOARD'!$I92+'MVLP DASHBOARD'!$J92+'MVLP DASHBOARD'!$K92)</f>
        <v>0</v>
      </c>
    </row>
    <row r="82" spans="2:70" ht="25" customHeight="1" outlineLevel="1">
      <c r="B82" s="168" t="str">
        <f t="shared" si="85"/>
        <v>500 MB</v>
      </c>
      <c r="C82" s="491">
        <f>'SUBSCRIBER BASE'!C87*('MVLP DASHBOARD'!$I93+'MVLP DASHBOARD'!$J93+'MVLP DASHBOARD'!$K93)</f>
        <v>0</v>
      </c>
      <c r="D82" s="491">
        <f>'SUBSCRIBER BASE'!D87*('MVLP DASHBOARD'!$I93+'MVLP DASHBOARD'!$J93+'MVLP DASHBOARD'!$K93)</f>
        <v>0</v>
      </c>
      <c r="E82" s="491">
        <f>'SUBSCRIBER BASE'!E87*('MVLP DASHBOARD'!$I93+'MVLP DASHBOARD'!$J93+'MVLP DASHBOARD'!$K93)</f>
        <v>0</v>
      </c>
      <c r="F82" s="491">
        <f>'SUBSCRIBER BASE'!F87*('MVLP DASHBOARD'!$I93+'MVLP DASHBOARD'!$J93+'MVLP DASHBOARD'!$K93)</f>
        <v>0</v>
      </c>
      <c r="G82" s="491">
        <f>'SUBSCRIBER BASE'!G87*('MVLP DASHBOARD'!$I93+'MVLP DASHBOARD'!$J93+'MVLP DASHBOARD'!$K93)</f>
        <v>0</v>
      </c>
      <c r="H82" s="491">
        <f>'SUBSCRIBER BASE'!H87*('MVLP DASHBOARD'!$I93+'MVLP DASHBOARD'!$J93+'MVLP DASHBOARD'!$K93)</f>
        <v>0</v>
      </c>
      <c r="I82" s="491">
        <f>'SUBSCRIBER BASE'!I87*('MVLP DASHBOARD'!$I93+'MVLP DASHBOARD'!$J93+'MVLP DASHBOARD'!$K93)</f>
        <v>0</v>
      </c>
      <c r="J82" s="491">
        <f>'SUBSCRIBER BASE'!J87*('MVLP DASHBOARD'!$I93+'MVLP DASHBOARD'!$J93+'MVLP DASHBOARD'!$K93)</f>
        <v>0</v>
      </c>
      <c r="K82" s="491">
        <f ca="1">'SUBSCRIBER BASE'!L87*('MVLP DASHBOARD'!$I93+'MVLP DASHBOARD'!$J93+'MVLP DASHBOARD'!$K93)</f>
        <v>0</v>
      </c>
      <c r="L82" s="491">
        <f ca="1">'SUBSCRIBER BASE'!M87*('MVLP DASHBOARD'!$I93+'MVLP DASHBOARD'!$J93+'MVLP DASHBOARD'!$K93)</f>
        <v>0</v>
      </c>
      <c r="M82" s="491">
        <f ca="1">'SUBSCRIBER BASE'!N87*('MVLP DASHBOARD'!$I93+'MVLP DASHBOARD'!$J93+'MVLP DASHBOARD'!$K93)</f>
        <v>0</v>
      </c>
      <c r="N82" s="491">
        <f ca="1">'SUBSCRIBER BASE'!O87*('MVLP DASHBOARD'!$I93+'MVLP DASHBOARD'!$J93+'MVLP DASHBOARD'!$K93)</f>
        <v>0</v>
      </c>
      <c r="O82" s="491">
        <f ca="1">'SUBSCRIBER BASE'!P87*('MVLP DASHBOARD'!$I93+'MVLP DASHBOARD'!$J93+'MVLP DASHBOARD'!$K93)</f>
        <v>0</v>
      </c>
      <c r="P82" s="491">
        <f ca="1">'SUBSCRIBER BASE'!Q87*('MVLP DASHBOARD'!$I93+'MVLP DASHBOARD'!$J93+'MVLP DASHBOARD'!$K93)</f>
        <v>0</v>
      </c>
      <c r="Q82" s="491">
        <f ca="1">'SUBSCRIBER BASE'!R87*('MVLP DASHBOARD'!$I93+'MVLP DASHBOARD'!$J93+'MVLP DASHBOARD'!$K93)</f>
        <v>0</v>
      </c>
      <c r="R82" s="491">
        <f ca="1">'SUBSCRIBER BASE'!S87*('MVLP DASHBOARD'!$I93+'MVLP DASHBOARD'!$J93+'MVLP DASHBOARD'!$K93)</f>
        <v>0</v>
      </c>
      <c r="S82" s="491">
        <f ca="1">'SUBSCRIBER BASE'!T87*('MVLP DASHBOARD'!$I93+'MVLP DASHBOARD'!$J93+'MVLP DASHBOARD'!$K93)</f>
        <v>0</v>
      </c>
      <c r="T82" s="491">
        <f ca="1">'SUBSCRIBER BASE'!U87*('MVLP DASHBOARD'!$I93+'MVLP DASHBOARD'!$J93+'MVLP DASHBOARD'!$K93)</f>
        <v>0</v>
      </c>
      <c r="U82" s="491">
        <f ca="1">'SUBSCRIBER BASE'!V87*('MVLP DASHBOARD'!$I93+'MVLP DASHBOARD'!$J93+'MVLP DASHBOARD'!$K93)</f>
        <v>0</v>
      </c>
      <c r="V82" s="491">
        <f ca="1">'SUBSCRIBER BASE'!W87*('MVLP DASHBOARD'!$I93+'MVLP DASHBOARD'!$J93+'MVLP DASHBOARD'!$K93)</f>
        <v>0</v>
      </c>
      <c r="W82" s="491">
        <f ca="1">'SUBSCRIBER BASE'!X87*('MVLP DASHBOARD'!$I93+'MVLP DASHBOARD'!$J93+'MVLP DASHBOARD'!$K93)</f>
        <v>0</v>
      </c>
      <c r="X82" s="491">
        <f ca="1">'SUBSCRIBER BASE'!Y87*('MVLP DASHBOARD'!$I93+'MVLP DASHBOARD'!$J93+'MVLP DASHBOARD'!$K93)</f>
        <v>0</v>
      </c>
      <c r="Y82" s="491">
        <f ca="1">'SUBSCRIBER BASE'!Z87*('MVLP DASHBOARD'!$I93+'MVLP DASHBOARD'!$J93+'MVLP DASHBOARD'!$K93)</f>
        <v>0</v>
      </c>
      <c r="Z82" s="491">
        <f ca="1">'SUBSCRIBER BASE'!AA87*('MVLP DASHBOARD'!$I93+'MVLP DASHBOARD'!$J93+'MVLP DASHBOARD'!$K93)</f>
        <v>0</v>
      </c>
      <c r="AA82" s="491">
        <f ca="1">'SUBSCRIBER BASE'!AB87*('MVLP DASHBOARD'!$I93+'MVLP DASHBOARD'!$J93+'MVLP DASHBOARD'!$K93)</f>
        <v>0</v>
      </c>
      <c r="AB82" s="491">
        <f ca="1">'SUBSCRIBER BASE'!AC87*('MVLP DASHBOARD'!$I93+'MVLP DASHBOARD'!$J93+'MVLP DASHBOARD'!$K93)</f>
        <v>0</v>
      </c>
      <c r="AC82" s="491">
        <f ca="1">'SUBSCRIBER BASE'!AD87*('MVLP DASHBOARD'!$I93+'MVLP DASHBOARD'!$J93+'MVLP DASHBOARD'!$K93)</f>
        <v>0</v>
      </c>
      <c r="AD82" s="491">
        <f ca="1">'SUBSCRIBER BASE'!AE87*('MVLP DASHBOARD'!$I93+'MVLP DASHBOARD'!$J93+'MVLP DASHBOARD'!$K93)</f>
        <v>0</v>
      </c>
      <c r="AE82" s="491">
        <f ca="1">'SUBSCRIBER BASE'!AF87*('MVLP DASHBOARD'!$I93+'MVLP DASHBOARD'!$J93+'MVLP DASHBOARD'!$K93)</f>
        <v>0</v>
      </c>
      <c r="AF82" s="491">
        <f ca="1">'SUBSCRIBER BASE'!AG87*('MVLP DASHBOARD'!$I93+'MVLP DASHBOARD'!$J93+'MVLP DASHBOARD'!$K93)</f>
        <v>0</v>
      </c>
      <c r="AG82" s="491">
        <f ca="1">'SUBSCRIBER BASE'!AH87*('MVLP DASHBOARD'!$I93+'MVLP DASHBOARD'!$J93+'MVLP DASHBOARD'!$K93)</f>
        <v>0</v>
      </c>
      <c r="AH82" s="491">
        <f ca="1">'SUBSCRIBER BASE'!AI87*('MVLP DASHBOARD'!$I93+'MVLP DASHBOARD'!$J93+'MVLP DASHBOARD'!$K93)</f>
        <v>0</v>
      </c>
      <c r="AI82" s="491">
        <f ca="1">'SUBSCRIBER BASE'!AJ87*('MVLP DASHBOARD'!$I93+'MVLP DASHBOARD'!$J93+'MVLP DASHBOARD'!$K93)</f>
        <v>0</v>
      </c>
      <c r="AJ82" s="491">
        <f ca="1">'SUBSCRIBER BASE'!AK87*('MVLP DASHBOARD'!$I93+'MVLP DASHBOARD'!$J93+'MVLP DASHBOARD'!$K93)</f>
        <v>0</v>
      </c>
      <c r="AK82" s="491">
        <f ca="1">'SUBSCRIBER BASE'!AL87*('MVLP DASHBOARD'!$I93+'MVLP DASHBOARD'!$J93+'MVLP DASHBOARD'!$K93)</f>
        <v>0</v>
      </c>
      <c r="AL82" s="491">
        <f ca="1">'SUBSCRIBER BASE'!AM87*('MVLP DASHBOARD'!$I93+'MVLP DASHBOARD'!$J93+'MVLP DASHBOARD'!$K93)</f>
        <v>0</v>
      </c>
      <c r="AM82" s="491">
        <f ca="1">'SUBSCRIBER BASE'!AN87*('MVLP DASHBOARD'!$I93+'MVLP DASHBOARD'!$J93+'MVLP DASHBOARD'!$K93)</f>
        <v>0</v>
      </c>
      <c r="AN82" s="491">
        <f ca="1">'SUBSCRIBER BASE'!AO87*('MVLP DASHBOARD'!$I93+'MVLP DASHBOARD'!$J93+'MVLP DASHBOARD'!$K93)</f>
        <v>0</v>
      </c>
      <c r="AO82" s="491">
        <f ca="1">'SUBSCRIBER BASE'!AP87*('MVLP DASHBOARD'!$I93+'MVLP DASHBOARD'!$J93+'MVLP DASHBOARD'!$K93)</f>
        <v>0</v>
      </c>
      <c r="AP82" s="491">
        <f ca="1">'SUBSCRIBER BASE'!AQ87*('MVLP DASHBOARD'!$I93+'MVLP DASHBOARD'!$J93+'MVLP DASHBOARD'!$K93)</f>
        <v>0</v>
      </c>
      <c r="AQ82" s="491">
        <f ca="1">'SUBSCRIBER BASE'!AR87*('MVLP DASHBOARD'!$I93+'MVLP DASHBOARD'!$J93+'MVLP DASHBOARD'!$K93)</f>
        <v>0</v>
      </c>
      <c r="AR82" s="491">
        <f ca="1">'SUBSCRIBER BASE'!AS87*('MVLP DASHBOARD'!$I93+'MVLP DASHBOARD'!$J93+'MVLP DASHBOARD'!$K93)</f>
        <v>0</v>
      </c>
      <c r="AS82" s="491">
        <f ca="1">'SUBSCRIBER BASE'!AT87*('MVLP DASHBOARD'!$I93+'MVLP DASHBOARD'!$J93+'MVLP DASHBOARD'!$K93)</f>
        <v>0</v>
      </c>
      <c r="AT82" s="491">
        <f ca="1">'SUBSCRIBER BASE'!AU87*('MVLP DASHBOARD'!$I93+'MVLP DASHBOARD'!$J93+'MVLP DASHBOARD'!$K93)</f>
        <v>0</v>
      </c>
      <c r="AU82" s="491">
        <f ca="1">'SUBSCRIBER BASE'!AV87*('MVLP DASHBOARD'!$I93+'MVLP DASHBOARD'!$J93+'MVLP DASHBOARD'!$K93)</f>
        <v>0</v>
      </c>
      <c r="AV82" s="491">
        <f ca="1">'SUBSCRIBER BASE'!AW87*('MVLP DASHBOARD'!$I93+'MVLP DASHBOARD'!$J93+'MVLP DASHBOARD'!$K93)</f>
        <v>0</v>
      </c>
      <c r="AW82" s="491">
        <f ca="1">'SUBSCRIBER BASE'!AX87*('MVLP DASHBOARD'!$I93+'MVLP DASHBOARD'!$J93+'MVLP DASHBOARD'!$K93)</f>
        <v>0</v>
      </c>
      <c r="AX82" s="491">
        <f ca="1">'SUBSCRIBER BASE'!AY87*('MVLP DASHBOARD'!$I93+'MVLP DASHBOARD'!$J93+'MVLP DASHBOARD'!$K93)</f>
        <v>0</v>
      </c>
      <c r="AY82" s="491">
        <f ca="1">'SUBSCRIBER BASE'!AZ87*('MVLP DASHBOARD'!$I93+'MVLP DASHBOARD'!$J93+'MVLP DASHBOARD'!$K93)</f>
        <v>0</v>
      </c>
      <c r="AZ82" s="491">
        <f ca="1">'SUBSCRIBER BASE'!BA87*('MVLP DASHBOARD'!$I93+'MVLP DASHBOARD'!$J93+'MVLP DASHBOARD'!$K93)</f>
        <v>0</v>
      </c>
      <c r="BA82" s="491">
        <f ca="1">'SUBSCRIBER BASE'!BB87*('MVLP DASHBOARD'!$I93+'MVLP DASHBOARD'!$J93+'MVLP DASHBOARD'!$K93)</f>
        <v>0</v>
      </c>
      <c r="BB82" s="491">
        <f ca="1">'SUBSCRIBER BASE'!BC87*('MVLP DASHBOARD'!$I93+'MVLP DASHBOARD'!$J93+'MVLP DASHBOARD'!$K93)</f>
        <v>0</v>
      </c>
      <c r="BC82" s="491">
        <f ca="1">'SUBSCRIBER BASE'!BD87*('MVLP DASHBOARD'!$I93+'MVLP DASHBOARD'!$J93+'MVLP DASHBOARD'!$K93)</f>
        <v>0</v>
      </c>
      <c r="BD82" s="491">
        <f ca="1">'SUBSCRIBER BASE'!BE87*('MVLP DASHBOARD'!$I93+'MVLP DASHBOARD'!$J93+'MVLP DASHBOARD'!$K93)</f>
        <v>0</v>
      </c>
      <c r="BE82" s="491">
        <f ca="1">'SUBSCRIBER BASE'!BF87*('MVLP DASHBOARD'!$I93+'MVLP DASHBOARD'!$J93+'MVLP DASHBOARD'!$K93)</f>
        <v>0</v>
      </c>
      <c r="BF82" s="491">
        <f ca="1">'SUBSCRIBER BASE'!BG87*('MVLP DASHBOARD'!$I93+'MVLP DASHBOARD'!$J93+'MVLP DASHBOARD'!$K93)</f>
        <v>0</v>
      </c>
      <c r="BG82" s="491">
        <f ca="1">'SUBSCRIBER BASE'!BH87*('MVLP DASHBOARD'!$I93+'MVLP DASHBOARD'!$J93+'MVLP DASHBOARD'!$K93)</f>
        <v>0</v>
      </c>
      <c r="BH82" s="491">
        <f ca="1">'SUBSCRIBER BASE'!BI87*('MVLP DASHBOARD'!$I93+'MVLP DASHBOARD'!$J93+'MVLP DASHBOARD'!$K93)</f>
        <v>0</v>
      </c>
      <c r="BI82" s="491">
        <f ca="1">'SUBSCRIBER BASE'!BJ87*('MVLP DASHBOARD'!$I93+'MVLP DASHBOARD'!$J93+'MVLP DASHBOARD'!$K93)</f>
        <v>0</v>
      </c>
      <c r="BJ82" s="491">
        <f ca="1">'SUBSCRIBER BASE'!BK87*('MVLP DASHBOARD'!$I93+'MVLP DASHBOARD'!$J93+'MVLP DASHBOARD'!$K93)</f>
        <v>0</v>
      </c>
      <c r="BK82" s="491">
        <f ca="1">'SUBSCRIBER BASE'!BL87*('MVLP DASHBOARD'!$I93+'MVLP DASHBOARD'!$J93+'MVLP DASHBOARD'!$K93)</f>
        <v>0</v>
      </c>
      <c r="BL82" s="491">
        <f ca="1">'SUBSCRIBER BASE'!BM87*('MVLP DASHBOARD'!$I93+'MVLP DASHBOARD'!$J93+'MVLP DASHBOARD'!$K93)</f>
        <v>0</v>
      </c>
      <c r="BM82" s="491">
        <f ca="1">'SUBSCRIBER BASE'!BN87*('MVLP DASHBOARD'!$I93+'MVLP DASHBOARD'!$J93+'MVLP DASHBOARD'!$K93)</f>
        <v>0</v>
      </c>
      <c r="BN82" s="491">
        <f ca="1">'SUBSCRIBER BASE'!BO87*('MVLP DASHBOARD'!$I93+'MVLP DASHBOARD'!$J93+'MVLP DASHBOARD'!$K93)</f>
        <v>0</v>
      </c>
      <c r="BO82" s="491">
        <f ca="1">'SUBSCRIBER BASE'!BP87*('MVLP DASHBOARD'!$I93+'MVLP DASHBOARD'!$J93+'MVLP DASHBOARD'!$K93)</f>
        <v>0</v>
      </c>
      <c r="BP82" s="491">
        <f ca="1">'SUBSCRIBER BASE'!BQ87*('MVLP DASHBOARD'!$I93+'MVLP DASHBOARD'!$J93+'MVLP DASHBOARD'!$K93)</f>
        <v>0</v>
      </c>
      <c r="BQ82" s="491">
        <f ca="1">'SUBSCRIBER BASE'!BR87*('MVLP DASHBOARD'!$I93+'MVLP DASHBOARD'!$J93+'MVLP DASHBOARD'!$K93)</f>
        <v>0</v>
      </c>
      <c r="BR82" s="491">
        <f ca="1">'SUBSCRIBER BASE'!BS87*('MVLP DASHBOARD'!$I93+'MVLP DASHBOARD'!$J93+'MVLP DASHBOARD'!$K93)</f>
        <v>0</v>
      </c>
    </row>
    <row r="83" spans="2:70" ht="25" customHeight="1" outlineLevel="1">
      <c r="B83" s="168" t="str">
        <f t="shared" si="85"/>
        <v>1.2 GB</v>
      </c>
      <c r="C83" s="491">
        <f>'SUBSCRIBER BASE'!C88*('MVLP DASHBOARD'!$I94+'MVLP DASHBOARD'!$J94+'MVLP DASHBOARD'!$K94)</f>
        <v>0</v>
      </c>
      <c r="D83" s="491">
        <f>'SUBSCRIBER BASE'!D88*('MVLP DASHBOARD'!$I94+'MVLP DASHBOARD'!$J94+'MVLP DASHBOARD'!$K94)</f>
        <v>0</v>
      </c>
      <c r="E83" s="491">
        <f>'SUBSCRIBER BASE'!E88*('MVLP DASHBOARD'!$I94+'MVLP DASHBOARD'!$J94+'MVLP DASHBOARD'!$K94)</f>
        <v>0</v>
      </c>
      <c r="F83" s="491">
        <f>'SUBSCRIBER BASE'!F88*('MVLP DASHBOARD'!$I94+'MVLP DASHBOARD'!$J94+'MVLP DASHBOARD'!$K94)</f>
        <v>0</v>
      </c>
      <c r="G83" s="491">
        <f>'SUBSCRIBER BASE'!G88*('MVLP DASHBOARD'!$I94+'MVLP DASHBOARD'!$J94+'MVLP DASHBOARD'!$K94)</f>
        <v>0</v>
      </c>
      <c r="H83" s="491">
        <f>'SUBSCRIBER BASE'!H88*('MVLP DASHBOARD'!$I94+'MVLP DASHBOARD'!$J94+'MVLP DASHBOARD'!$K94)</f>
        <v>0</v>
      </c>
      <c r="I83" s="491">
        <f>'SUBSCRIBER BASE'!I88*('MVLP DASHBOARD'!$I94+'MVLP DASHBOARD'!$J94+'MVLP DASHBOARD'!$K94)</f>
        <v>0</v>
      </c>
      <c r="J83" s="491">
        <f>'SUBSCRIBER BASE'!J88*('MVLP DASHBOARD'!$I94+'MVLP DASHBOARD'!$J94+'MVLP DASHBOARD'!$K94)</f>
        <v>0</v>
      </c>
      <c r="K83" s="491">
        <f ca="1">'SUBSCRIBER BASE'!L88*('MVLP DASHBOARD'!$I94+'MVLP DASHBOARD'!$J94+'MVLP DASHBOARD'!$K94)</f>
        <v>0</v>
      </c>
      <c r="L83" s="491">
        <f ca="1">'SUBSCRIBER BASE'!M88*('MVLP DASHBOARD'!$I94+'MVLP DASHBOARD'!$J94+'MVLP DASHBOARD'!$K94)</f>
        <v>0</v>
      </c>
      <c r="M83" s="491">
        <f ca="1">'SUBSCRIBER BASE'!N88*('MVLP DASHBOARD'!$I94+'MVLP DASHBOARD'!$J94+'MVLP DASHBOARD'!$K94)</f>
        <v>0</v>
      </c>
      <c r="N83" s="491">
        <f ca="1">'SUBSCRIBER BASE'!O88*('MVLP DASHBOARD'!$I94+'MVLP DASHBOARD'!$J94+'MVLP DASHBOARD'!$K94)</f>
        <v>0</v>
      </c>
      <c r="O83" s="491">
        <f ca="1">'SUBSCRIBER BASE'!P88*('MVLP DASHBOARD'!$I94+'MVLP DASHBOARD'!$J94+'MVLP DASHBOARD'!$K94)</f>
        <v>0</v>
      </c>
      <c r="P83" s="491">
        <f ca="1">'SUBSCRIBER BASE'!Q88*('MVLP DASHBOARD'!$I94+'MVLP DASHBOARD'!$J94+'MVLP DASHBOARD'!$K94)</f>
        <v>0</v>
      </c>
      <c r="Q83" s="491">
        <f ca="1">'SUBSCRIBER BASE'!R88*('MVLP DASHBOARD'!$I94+'MVLP DASHBOARD'!$J94+'MVLP DASHBOARD'!$K94)</f>
        <v>0</v>
      </c>
      <c r="R83" s="491">
        <f ca="1">'SUBSCRIBER BASE'!S88*('MVLP DASHBOARD'!$I94+'MVLP DASHBOARD'!$J94+'MVLP DASHBOARD'!$K94)</f>
        <v>0</v>
      </c>
      <c r="S83" s="491">
        <f ca="1">'SUBSCRIBER BASE'!T88*('MVLP DASHBOARD'!$I94+'MVLP DASHBOARD'!$J94+'MVLP DASHBOARD'!$K94)</f>
        <v>0</v>
      </c>
      <c r="T83" s="491">
        <f ca="1">'SUBSCRIBER BASE'!U88*('MVLP DASHBOARD'!$I94+'MVLP DASHBOARD'!$J94+'MVLP DASHBOARD'!$K94)</f>
        <v>0</v>
      </c>
      <c r="U83" s="491">
        <f ca="1">'SUBSCRIBER BASE'!V88*('MVLP DASHBOARD'!$I94+'MVLP DASHBOARD'!$J94+'MVLP DASHBOARD'!$K94)</f>
        <v>0</v>
      </c>
      <c r="V83" s="491">
        <f ca="1">'SUBSCRIBER BASE'!W88*('MVLP DASHBOARD'!$I94+'MVLP DASHBOARD'!$J94+'MVLP DASHBOARD'!$K94)</f>
        <v>0</v>
      </c>
      <c r="W83" s="491">
        <f ca="1">'SUBSCRIBER BASE'!X88*('MVLP DASHBOARD'!$I94+'MVLP DASHBOARD'!$J94+'MVLP DASHBOARD'!$K94)</f>
        <v>0</v>
      </c>
      <c r="X83" s="491">
        <f ca="1">'SUBSCRIBER BASE'!Y88*('MVLP DASHBOARD'!$I94+'MVLP DASHBOARD'!$J94+'MVLP DASHBOARD'!$K94)</f>
        <v>0</v>
      </c>
      <c r="Y83" s="491">
        <f ca="1">'SUBSCRIBER BASE'!Z88*('MVLP DASHBOARD'!$I94+'MVLP DASHBOARD'!$J94+'MVLP DASHBOARD'!$K94)</f>
        <v>0</v>
      </c>
      <c r="Z83" s="491">
        <f ca="1">'SUBSCRIBER BASE'!AA88*('MVLP DASHBOARD'!$I94+'MVLP DASHBOARD'!$J94+'MVLP DASHBOARD'!$K94)</f>
        <v>0</v>
      </c>
      <c r="AA83" s="491">
        <f ca="1">'SUBSCRIBER BASE'!AB88*('MVLP DASHBOARD'!$I94+'MVLP DASHBOARD'!$J94+'MVLP DASHBOARD'!$K94)</f>
        <v>0</v>
      </c>
      <c r="AB83" s="491">
        <f ca="1">'SUBSCRIBER BASE'!AC88*('MVLP DASHBOARD'!$I94+'MVLP DASHBOARD'!$J94+'MVLP DASHBOARD'!$K94)</f>
        <v>0</v>
      </c>
      <c r="AC83" s="491">
        <f ca="1">'SUBSCRIBER BASE'!AD88*('MVLP DASHBOARD'!$I94+'MVLP DASHBOARD'!$J94+'MVLP DASHBOARD'!$K94)</f>
        <v>0</v>
      </c>
      <c r="AD83" s="491">
        <f ca="1">'SUBSCRIBER BASE'!AE88*('MVLP DASHBOARD'!$I94+'MVLP DASHBOARD'!$J94+'MVLP DASHBOARD'!$K94)</f>
        <v>0</v>
      </c>
      <c r="AE83" s="491">
        <f ca="1">'SUBSCRIBER BASE'!AF88*('MVLP DASHBOARD'!$I94+'MVLP DASHBOARD'!$J94+'MVLP DASHBOARD'!$K94)</f>
        <v>0</v>
      </c>
      <c r="AF83" s="491">
        <f ca="1">'SUBSCRIBER BASE'!AG88*('MVLP DASHBOARD'!$I94+'MVLP DASHBOARD'!$J94+'MVLP DASHBOARD'!$K94)</f>
        <v>0</v>
      </c>
      <c r="AG83" s="491">
        <f ca="1">'SUBSCRIBER BASE'!AH88*('MVLP DASHBOARD'!$I94+'MVLP DASHBOARD'!$J94+'MVLP DASHBOARD'!$K94)</f>
        <v>0</v>
      </c>
      <c r="AH83" s="491">
        <f ca="1">'SUBSCRIBER BASE'!AI88*('MVLP DASHBOARD'!$I94+'MVLP DASHBOARD'!$J94+'MVLP DASHBOARD'!$K94)</f>
        <v>0</v>
      </c>
      <c r="AI83" s="491">
        <f ca="1">'SUBSCRIBER BASE'!AJ88*('MVLP DASHBOARD'!$I94+'MVLP DASHBOARD'!$J94+'MVLP DASHBOARD'!$K94)</f>
        <v>0</v>
      </c>
      <c r="AJ83" s="491">
        <f ca="1">'SUBSCRIBER BASE'!AK88*('MVLP DASHBOARD'!$I94+'MVLP DASHBOARD'!$J94+'MVLP DASHBOARD'!$K94)</f>
        <v>0</v>
      </c>
      <c r="AK83" s="491">
        <f ca="1">'SUBSCRIBER BASE'!AL88*('MVLP DASHBOARD'!$I94+'MVLP DASHBOARD'!$J94+'MVLP DASHBOARD'!$K94)</f>
        <v>0</v>
      </c>
      <c r="AL83" s="491">
        <f ca="1">'SUBSCRIBER BASE'!AM88*('MVLP DASHBOARD'!$I94+'MVLP DASHBOARD'!$J94+'MVLP DASHBOARD'!$K94)</f>
        <v>0</v>
      </c>
      <c r="AM83" s="491">
        <f ca="1">'SUBSCRIBER BASE'!AN88*('MVLP DASHBOARD'!$I94+'MVLP DASHBOARD'!$J94+'MVLP DASHBOARD'!$K94)</f>
        <v>0</v>
      </c>
      <c r="AN83" s="491">
        <f ca="1">'SUBSCRIBER BASE'!AO88*('MVLP DASHBOARD'!$I94+'MVLP DASHBOARD'!$J94+'MVLP DASHBOARD'!$K94)</f>
        <v>0</v>
      </c>
      <c r="AO83" s="491">
        <f ca="1">'SUBSCRIBER BASE'!AP88*('MVLP DASHBOARD'!$I94+'MVLP DASHBOARD'!$J94+'MVLP DASHBOARD'!$K94)</f>
        <v>0</v>
      </c>
      <c r="AP83" s="491">
        <f ca="1">'SUBSCRIBER BASE'!AQ88*('MVLP DASHBOARD'!$I94+'MVLP DASHBOARD'!$J94+'MVLP DASHBOARD'!$K94)</f>
        <v>0</v>
      </c>
      <c r="AQ83" s="491">
        <f ca="1">'SUBSCRIBER BASE'!AR88*('MVLP DASHBOARD'!$I94+'MVLP DASHBOARD'!$J94+'MVLP DASHBOARD'!$K94)</f>
        <v>0</v>
      </c>
      <c r="AR83" s="491">
        <f ca="1">'SUBSCRIBER BASE'!AS88*('MVLP DASHBOARD'!$I94+'MVLP DASHBOARD'!$J94+'MVLP DASHBOARD'!$K94)</f>
        <v>0</v>
      </c>
      <c r="AS83" s="491">
        <f ca="1">'SUBSCRIBER BASE'!AT88*('MVLP DASHBOARD'!$I94+'MVLP DASHBOARD'!$J94+'MVLP DASHBOARD'!$K94)</f>
        <v>0</v>
      </c>
      <c r="AT83" s="491">
        <f ca="1">'SUBSCRIBER BASE'!AU88*('MVLP DASHBOARD'!$I94+'MVLP DASHBOARD'!$J94+'MVLP DASHBOARD'!$K94)</f>
        <v>0</v>
      </c>
      <c r="AU83" s="491">
        <f ca="1">'SUBSCRIBER BASE'!AV88*('MVLP DASHBOARD'!$I94+'MVLP DASHBOARD'!$J94+'MVLP DASHBOARD'!$K94)</f>
        <v>0</v>
      </c>
      <c r="AV83" s="491">
        <f ca="1">'SUBSCRIBER BASE'!AW88*('MVLP DASHBOARD'!$I94+'MVLP DASHBOARD'!$J94+'MVLP DASHBOARD'!$K94)</f>
        <v>0</v>
      </c>
      <c r="AW83" s="491">
        <f ca="1">'SUBSCRIBER BASE'!AX88*('MVLP DASHBOARD'!$I94+'MVLP DASHBOARD'!$J94+'MVLP DASHBOARD'!$K94)</f>
        <v>0</v>
      </c>
      <c r="AX83" s="491">
        <f ca="1">'SUBSCRIBER BASE'!AY88*('MVLP DASHBOARD'!$I94+'MVLP DASHBOARD'!$J94+'MVLP DASHBOARD'!$K94)</f>
        <v>0</v>
      </c>
      <c r="AY83" s="491">
        <f ca="1">'SUBSCRIBER BASE'!AZ88*('MVLP DASHBOARD'!$I94+'MVLP DASHBOARD'!$J94+'MVLP DASHBOARD'!$K94)</f>
        <v>0</v>
      </c>
      <c r="AZ83" s="491">
        <f ca="1">'SUBSCRIBER BASE'!BA88*('MVLP DASHBOARD'!$I94+'MVLP DASHBOARD'!$J94+'MVLP DASHBOARD'!$K94)</f>
        <v>0</v>
      </c>
      <c r="BA83" s="491">
        <f ca="1">'SUBSCRIBER BASE'!BB88*('MVLP DASHBOARD'!$I94+'MVLP DASHBOARD'!$J94+'MVLP DASHBOARD'!$K94)</f>
        <v>0</v>
      </c>
      <c r="BB83" s="491">
        <f ca="1">'SUBSCRIBER BASE'!BC88*('MVLP DASHBOARD'!$I94+'MVLP DASHBOARD'!$J94+'MVLP DASHBOARD'!$K94)</f>
        <v>0</v>
      </c>
      <c r="BC83" s="491">
        <f ca="1">'SUBSCRIBER BASE'!BD88*('MVLP DASHBOARD'!$I94+'MVLP DASHBOARD'!$J94+'MVLP DASHBOARD'!$K94)</f>
        <v>0</v>
      </c>
      <c r="BD83" s="491">
        <f ca="1">'SUBSCRIBER BASE'!BE88*('MVLP DASHBOARD'!$I94+'MVLP DASHBOARD'!$J94+'MVLP DASHBOARD'!$K94)</f>
        <v>0</v>
      </c>
      <c r="BE83" s="491">
        <f ca="1">'SUBSCRIBER BASE'!BF88*('MVLP DASHBOARD'!$I94+'MVLP DASHBOARD'!$J94+'MVLP DASHBOARD'!$K94)</f>
        <v>0</v>
      </c>
      <c r="BF83" s="491">
        <f ca="1">'SUBSCRIBER BASE'!BG88*('MVLP DASHBOARD'!$I94+'MVLP DASHBOARD'!$J94+'MVLP DASHBOARD'!$K94)</f>
        <v>0</v>
      </c>
      <c r="BG83" s="491">
        <f ca="1">'SUBSCRIBER BASE'!BH88*('MVLP DASHBOARD'!$I94+'MVLP DASHBOARD'!$J94+'MVLP DASHBOARD'!$K94)</f>
        <v>0</v>
      </c>
      <c r="BH83" s="491">
        <f ca="1">'SUBSCRIBER BASE'!BI88*('MVLP DASHBOARD'!$I94+'MVLP DASHBOARD'!$J94+'MVLP DASHBOARD'!$K94)</f>
        <v>0</v>
      </c>
      <c r="BI83" s="491">
        <f ca="1">'SUBSCRIBER BASE'!BJ88*('MVLP DASHBOARD'!$I94+'MVLP DASHBOARD'!$J94+'MVLP DASHBOARD'!$K94)</f>
        <v>0</v>
      </c>
      <c r="BJ83" s="491">
        <f ca="1">'SUBSCRIBER BASE'!BK88*('MVLP DASHBOARD'!$I94+'MVLP DASHBOARD'!$J94+'MVLP DASHBOARD'!$K94)</f>
        <v>0</v>
      </c>
      <c r="BK83" s="491">
        <f ca="1">'SUBSCRIBER BASE'!BL88*('MVLP DASHBOARD'!$I94+'MVLP DASHBOARD'!$J94+'MVLP DASHBOARD'!$K94)</f>
        <v>0</v>
      </c>
      <c r="BL83" s="491">
        <f ca="1">'SUBSCRIBER BASE'!BM88*('MVLP DASHBOARD'!$I94+'MVLP DASHBOARD'!$J94+'MVLP DASHBOARD'!$K94)</f>
        <v>0</v>
      </c>
      <c r="BM83" s="491">
        <f ca="1">'SUBSCRIBER BASE'!BN88*('MVLP DASHBOARD'!$I94+'MVLP DASHBOARD'!$J94+'MVLP DASHBOARD'!$K94)</f>
        <v>0</v>
      </c>
      <c r="BN83" s="491">
        <f ca="1">'SUBSCRIBER BASE'!BO88*('MVLP DASHBOARD'!$I94+'MVLP DASHBOARD'!$J94+'MVLP DASHBOARD'!$K94)</f>
        <v>0</v>
      </c>
      <c r="BO83" s="491">
        <f ca="1">'SUBSCRIBER BASE'!BP88*('MVLP DASHBOARD'!$I94+'MVLP DASHBOARD'!$J94+'MVLP DASHBOARD'!$K94)</f>
        <v>0</v>
      </c>
      <c r="BP83" s="491">
        <f ca="1">'SUBSCRIBER BASE'!BQ88*('MVLP DASHBOARD'!$I94+'MVLP DASHBOARD'!$J94+'MVLP DASHBOARD'!$K94)</f>
        <v>0</v>
      </c>
      <c r="BQ83" s="491">
        <f ca="1">'SUBSCRIBER BASE'!BR88*('MVLP DASHBOARD'!$I94+'MVLP DASHBOARD'!$J94+'MVLP DASHBOARD'!$K94)</f>
        <v>0</v>
      </c>
      <c r="BR83" s="491">
        <f ca="1">'SUBSCRIBER BASE'!BS88*('MVLP DASHBOARD'!$I94+'MVLP DASHBOARD'!$J94+'MVLP DASHBOARD'!$K94)</f>
        <v>0</v>
      </c>
    </row>
    <row r="84" spans="2:70" ht="25" customHeight="1" outlineLevel="1">
      <c r="B84" s="168" t="str">
        <f t="shared" ref="B84" si="86">B73</f>
        <v>2.5 GB</v>
      </c>
      <c r="C84" s="491">
        <f>'SUBSCRIBER BASE'!C89*('MVLP DASHBOARD'!$I95+'MVLP DASHBOARD'!$J95+'MVLP DASHBOARD'!$K95)</f>
        <v>0</v>
      </c>
      <c r="D84" s="491">
        <f>'SUBSCRIBER BASE'!D89*('MVLP DASHBOARD'!$I95+'MVLP DASHBOARD'!$J95+'MVLP DASHBOARD'!$K95)</f>
        <v>0</v>
      </c>
      <c r="E84" s="491">
        <f>'SUBSCRIBER BASE'!E89*('MVLP DASHBOARD'!$I95+'MVLP DASHBOARD'!$J95+'MVLP DASHBOARD'!$K95)</f>
        <v>0</v>
      </c>
      <c r="F84" s="491">
        <f>'SUBSCRIBER BASE'!F89*('MVLP DASHBOARD'!$I95+'MVLP DASHBOARD'!$J95+'MVLP DASHBOARD'!$K95)</f>
        <v>0</v>
      </c>
      <c r="G84" s="491">
        <f>'SUBSCRIBER BASE'!G89*('MVLP DASHBOARD'!$I95+'MVLP DASHBOARD'!$J95+'MVLP DASHBOARD'!$K95)</f>
        <v>0</v>
      </c>
      <c r="H84" s="491">
        <f>'SUBSCRIBER BASE'!H89*('MVLP DASHBOARD'!$I95+'MVLP DASHBOARD'!$J95+'MVLP DASHBOARD'!$K95)</f>
        <v>0</v>
      </c>
      <c r="I84" s="491">
        <f>'SUBSCRIBER BASE'!I89*('MVLP DASHBOARD'!$I95+'MVLP DASHBOARD'!$J95+'MVLP DASHBOARD'!$K95)</f>
        <v>0</v>
      </c>
      <c r="J84" s="491">
        <f>'SUBSCRIBER BASE'!J89*('MVLP DASHBOARD'!$I95+'MVLP DASHBOARD'!$J95+'MVLP DASHBOARD'!$K95)</f>
        <v>0</v>
      </c>
      <c r="K84" s="491">
        <f ca="1">'SUBSCRIBER BASE'!L89*('MVLP DASHBOARD'!$I95+'MVLP DASHBOARD'!$J95+'MVLP DASHBOARD'!$K95)</f>
        <v>0</v>
      </c>
      <c r="L84" s="491">
        <f ca="1">'SUBSCRIBER BASE'!M89*('MVLP DASHBOARD'!$I95+'MVLP DASHBOARD'!$J95+'MVLP DASHBOARD'!$K95)</f>
        <v>0</v>
      </c>
      <c r="M84" s="491">
        <f ca="1">'SUBSCRIBER BASE'!N89*('MVLP DASHBOARD'!$I95+'MVLP DASHBOARD'!$J95+'MVLP DASHBOARD'!$K95)</f>
        <v>0</v>
      </c>
      <c r="N84" s="491">
        <f ca="1">'SUBSCRIBER BASE'!O89*('MVLP DASHBOARD'!$I95+'MVLP DASHBOARD'!$J95+'MVLP DASHBOARD'!$K95)</f>
        <v>0</v>
      </c>
      <c r="O84" s="491">
        <f ca="1">'SUBSCRIBER BASE'!P89*('MVLP DASHBOARD'!$I95+'MVLP DASHBOARD'!$J95+'MVLP DASHBOARD'!$K95)</f>
        <v>0</v>
      </c>
      <c r="P84" s="491">
        <f ca="1">'SUBSCRIBER BASE'!Q89*('MVLP DASHBOARD'!$I95+'MVLP DASHBOARD'!$J95+'MVLP DASHBOARD'!$K95)</f>
        <v>0</v>
      </c>
      <c r="Q84" s="491">
        <f ca="1">'SUBSCRIBER BASE'!R89*('MVLP DASHBOARD'!$I95+'MVLP DASHBOARD'!$J95+'MVLP DASHBOARD'!$K95)</f>
        <v>0</v>
      </c>
      <c r="R84" s="491">
        <f ca="1">'SUBSCRIBER BASE'!S89*('MVLP DASHBOARD'!$I95+'MVLP DASHBOARD'!$J95+'MVLP DASHBOARD'!$K95)</f>
        <v>0</v>
      </c>
      <c r="S84" s="491">
        <f ca="1">'SUBSCRIBER BASE'!T89*('MVLP DASHBOARD'!$I95+'MVLP DASHBOARD'!$J95+'MVLP DASHBOARD'!$K95)</f>
        <v>0</v>
      </c>
      <c r="T84" s="491">
        <f ca="1">'SUBSCRIBER BASE'!U89*('MVLP DASHBOARD'!$I95+'MVLP DASHBOARD'!$J95+'MVLP DASHBOARD'!$K95)</f>
        <v>0</v>
      </c>
      <c r="U84" s="491">
        <f ca="1">'SUBSCRIBER BASE'!V89*('MVLP DASHBOARD'!$I95+'MVLP DASHBOARD'!$J95+'MVLP DASHBOARD'!$K95)</f>
        <v>0</v>
      </c>
      <c r="V84" s="491">
        <f ca="1">'SUBSCRIBER BASE'!W89*('MVLP DASHBOARD'!$I95+'MVLP DASHBOARD'!$J95+'MVLP DASHBOARD'!$K95)</f>
        <v>0</v>
      </c>
      <c r="W84" s="491">
        <f ca="1">'SUBSCRIBER BASE'!X89*('MVLP DASHBOARD'!$I95+'MVLP DASHBOARD'!$J95+'MVLP DASHBOARD'!$K95)</f>
        <v>0</v>
      </c>
      <c r="X84" s="491">
        <f ca="1">'SUBSCRIBER BASE'!Y89*('MVLP DASHBOARD'!$I95+'MVLP DASHBOARD'!$J95+'MVLP DASHBOARD'!$K95)</f>
        <v>0</v>
      </c>
      <c r="Y84" s="491">
        <f ca="1">'SUBSCRIBER BASE'!Z89*('MVLP DASHBOARD'!$I95+'MVLP DASHBOARD'!$J95+'MVLP DASHBOARD'!$K95)</f>
        <v>0</v>
      </c>
      <c r="Z84" s="491">
        <f ca="1">'SUBSCRIBER BASE'!AA89*('MVLP DASHBOARD'!$I95+'MVLP DASHBOARD'!$J95+'MVLP DASHBOARD'!$K95)</f>
        <v>0</v>
      </c>
      <c r="AA84" s="491">
        <f ca="1">'SUBSCRIBER BASE'!AB89*('MVLP DASHBOARD'!$I95+'MVLP DASHBOARD'!$J95+'MVLP DASHBOARD'!$K95)</f>
        <v>0</v>
      </c>
      <c r="AB84" s="491">
        <f ca="1">'SUBSCRIBER BASE'!AC89*('MVLP DASHBOARD'!$I95+'MVLP DASHBOARD'!$J95+'MVLP DASHBOARD'!$K95)</f>
        <v>0</v>
      </c>
      <c r="AC84" s="491">
        <f ca="1">'SUBSCRIBER BASE'!AD89*('MVLP DASHBOARD'!$I95+'MVLP DASHBOARD'!$J95+'MVLP DASHBOARD'!$K95)</f>
        <v>0</v>
      </c>
      <c r="AD84" s="491">
        <f ca="1">'SUBSCRIBER BASE'!AE89*('MVLP DASHBOARD'!$I95+'MVLP DASHBOARD'!$J95+'MVLP DASHBOARD'!$K95)</f>
        <v>0</v>
      </c>
      <c r="AE84" s="491">
        <f ca="1">'SUBSCRIBER BASE'!AF89*('MVLP DASHBOARD'!$I95+'MVLP DASHBOARD'!$J95+'MVLP DASHBOARD'!$K95)</f>
        <v>0</v>
      </c>
      <c r="AF84" s="491">
        <f ca="1">'SUBSCRIBER BASE'!AG89*('MVLP DASHBOARD'!$I95+'MVLP DASHBOARD'!$J95+'MVLP DASHBOARD'!$K95)</f>
        <v>0</v>
      </c>
      <c r="AG84" s="491">
        <f ca="1">'SUBSCRIBER BASE'!AH89*('MVLP DASHBOARD'!$I95+'MVLP DASHBOARD'!$J95+'MVLP DASHBOARD'!$K95)</f>
        <v>0</v>
      </c>
      <c r="AH84" s="491">
        <f ca="1">'SUBSCRIBER BASE'!AI89*('MVLP DASHBOARD'!$I95+'MVLP DASHBOARD'!$J95+'MVLP DASHBOARD'!$K95)</f>
        <v>0</v>
      </c>
      <c r="AI84" s="491">
        <f ca="1">'SUBSCRIBER BASE'!AJ89*('MVLP DASHBOARD'!$I95+'MVLP DASHBOARD'!$J95+'MVLP DASHBOARD'!$K95)</f>
        <v>0</v>
      </c>
      <c r="AJ84" s="491">
        <f ca="1">'SUBSCRIBER BASE'!AK89*('MVLP DASHBOARD'!$I95+'MVLP DASHBOARD'!$J95+'MVLP DASHBOARD'!$K95)</f>
        <v>0</v>
      </c>
      <c r="AK84" s="491">
        <f ca="1">'SUBSCRIBER BASE'!AL89*('MVLP DASHBOARD'!$I95+'MVLP DASHBOARD'!$J95+'MVLP DASHBOARD'!$K95)</f>
        <v>0</v>
      </c>
      <c r="AL84" s="491">
        <f ca="1">'SUBSCRIBER BASE'!AM89*('MVLP DASHBOARD'!$I95+'MVLP DASHBOARD'!$J95+'MVLP DASHBOARD'!$K95)</f>
        <v>0</v>
      </c>
      <c r="AM84" s="491">
        <f ca="1">'SUBSCRIBER BASE'!AN89*('MVLP DASHBOARD'!$I95+'MVLP DASHBOARD'!$J95+'MVLP DASHBOARD'!$K95)</f>
        <v>0</v>
      </c>
      <c r="AN84" s="491">
        <f ca="1">'SUBSCRIBER BASE'!AO89*('MVLP DASHBOARD'!$I95+'MVLP DASHBOARD'!$J95+'MVLP DASHBOARD'!$K95)</f>
        <v>0</v>
      </c>
      <c r="AO84" s="491">
        <f ca="1">'SUBSCRIBER BASE'!AP89*('MVLP DASHBOARD'!$I95+'MVLP DASHBOARD'!$J95+'MVLP DASHBOARD'!$K95)</f>
        <v>0</v>
      </c>
      <c r="AP84" s="491">
        <f ca="1">'SUBSCRIBER BASE'!AQ89*('MVLP DASHBOARD'!$I95+'MVLP DASHBOARD'!$J95+'MVLP DASHBOARD'!$K95)</f>
        <v>0</v>
      </c>
      <c r="AQ84" s="491">
        <f ca="1">'SUBSCRIBER BASE'!AR89*('MVLP DASHBOARD'!$I95+'MVLP DASHBOARD'!$J95+'MVLP DASHBOARD'!$K95)</f>
        <v>0</v>
      </c>
      <c r="AR84" s="491">
        <f ca="1">'SUBSCRIBER BASE'!AS89*('MVLP DASHBOARD'!$I95+'MVLP DASHBOARD'!$J95+'MVLP DASHBOARD'!$K95)</f>
        <v>0</v>
      </c>
      <c r="AS84" s="491">
        <f ca="1">'SUBSCRIBER BASE'!AT89*('MVLP DASHBOARD'!$I95+'MVLP DASHBOARD'!$J95+'MVLP DASHBOARD'!$K95)</f>
        <v>0</v>
      </c>
      <c r="AT84" s="491">
        <f ca="1">'SUBSCRIBER BASE'!AU89*('MVLP DASHBOARD'!$I95+'MVLP DASHBOARD'!$J95+'MVLP DASHBOARD'!$K95)</f>
        <v>0</v>
      </c>
      <c r="AU84" s="491">
        <f ca="1">'SUBSCRIBER BASE'!AV89*('MVLP DASHBOARD'!$I95+'MVLP DASHBOARD'!$J95+'MVLP DASHBOARD'!$K95)</f>
        <v>0</v>
      </c>
      <c r="AV84" s="491">
        <f ca="1">'SUBSCRIBER BASE'!AW89*('MVLP DASHBOARD'!$I95+'MVLP DASHBOARD'!$J95+'MVLP DASHBOARD'!$K95)</f>
        <v>0</v>
      </c>
      <c r="AW84" s="491">
        <f ca="1">'SUBSCRIBER BASE'!AX89*('MVLP DASHBOARD'!$I95+'MVLP DASHBOARD'!$J95+'MVLP DASHBOARD'!$K95)</f>
        <v>0</v>
      </c>
      <c r="AX84" s="491">
        <f ca="1">'SUBSCRIBER BASE'!AY89*('MVLP DASHBOARD'!$I95+'MVLP DASHBOARD'!$J95+'MVLP DASHBOARD'!$K95)</f>
        <v>0</v>
      </c>
      <c r="AY84" s="491">
        <f ca="1">'SUBSCRIBER BASE'!AZ89*('MVLP DASHBOARD'!$I95+'MVLP DASHBOARD'!$J95+'MVLP DASHBOARD'!$K95)</f>
        <v>0</v>
      </c>
      <c r="AZ84" s="491">
        <f ca="1">'SUBSCRIBER BASE'!BA89*('MVLP DASHBOARD'!$I95+'MVLP DASHBOARD'!$J95+'MVLP DASHBOARD'!$K95)</f>
        <v>0</v>
      </c>
      <c r="BA84" s="491">
        <f ca="1">'SUBSCRIBER BASE'!BB89*('MVLP DASHBOARD'!$I95+'MVLP DASHBOARD'!$J95+'MVLP DASHBOARD'!$K95)</f>
        <v>0</v>
      </c>
      <c r="BB84" s="491">
        <f ca="1">'SUBSCRIBER BASE'!BC89*('MVLP DASHBOARD'!$I95+'MVLP DASHBOARD'!$J95+'MVLP DASHBOARD'!$K95)</f>
        <v>0</v>
      </c>
      <c r="BC84" s="491">
        <f ca="1">'SUBSCRIBER BASE'!BD89*('MVLP DASHBOARD'!$I95+'MVLP DASHBOARD'!$J95+'MVLP DASHBOARD'!$K95)</f>
        <v>0</v>
      </c>
      <c r="BD84" s="491">
        <f ca="1">'SUBSCRIBER BASE'!BE89*('MVLP DASHBOARD'!$I95+'MVLP DASHBOARD'!$J95+'MVLP DASHBOARD'!$K95)</f>
        <v>0</v>
      </c>
      <c r="BE84" s="491">
        <f ca="1">'SUBSCRIBER BASE'!BF89*('MVLP DASHBOARD'!$I95+'MVLP DASHBOARD'!$J95+'MVLP DASHBOARD'!$K95)</f>
        <v>0</v>
      </c>
      <c r="BF84" s="491">
        <f ca="1">'SUBSCRIBER BASE'!BG89*('MVLP DASHBOARD'!$I95+'MVLP DASHBOARD'!$J95+'MVLP DASHBOARD'!$K95)</f>
        <v>0</v>
      </c>
      <c r="BG84" s="491">
        <f ca="1">'SUBSCRIBER BASE'!BH89*('MVLP DASHBOARD'!$I95+'MVLP DASHBOARD'!$J95+'MVLP DASHBOARD'!$K95)</f>
        <v>0</v>
      </c>
      <c r="BH84" s="491">
        <f ca="1">'SUBSCRIBER BASE'!BI89*('MVLP DASHBOARD'!$I95+'MVLP DASHBOARD'!$J95+'MVLP DASHBOARD'!$K95)</f>
        <v>0</v>
      </c>
      <c r="BI84" s="491">
        <f ca="1">'SUBSCRIBER BASE'!BJ89*('MVLP DASHBOARD'!$I95+'MVLP DASHBOARD'!$J95+'MVLP DASHBOARD'!$K95)</f>
        <v>0</v>
      </c>
      <c r="BJ84" s="491">
        <f ca="1">'SUBSCRIBER BASE'!BK89*('MVLP DASHBOARD'!$I95+'MVLP DASHBOARD'!$J95+'MVLP DASHBOARD'!$K95)</f>
        <v>0</v>
      </c>
      <c r="BK84" s="491">
        <f ca="1">'SUBSCRIBER BASE'!BL89*('MVLP DASHBOARD'!$I95+'MVLP DASHBOARD'!$J95+'MVLP DASHBOARD'!$K95)</f>
        <v>0</v>
      </c>
      <c r="BL84" s="491">
        <f ca="1">'SUBSCRIBER BASE'!BM89*('MVLP DASHBOARD'!$I95+'MVLP DASHBOARD'!$J95+'MVLP DASHBOARD'!$K95)</f>
        <v>0</v>
      </c>
      <c r="BM84" s="491">
        <f ca="1">'SUBSCRIBER BASE'!BN89*('MVLP DASHBOARD'!$I95+'MVLP DASHBOARD'!$J95+'MVLP DASHBOARD'!$K95)</f>
        <v>0</v>
      </c>
      <c r="BN84" s="491">
        <f ca="1">'SUBSCRIBER BASE'!BO89*('MVLP DASHBOARD'!$I95+'MVLP DASHBOARD'!$J95+'MVLP DASHBOARD'!$K95)</f>
        <v>0</v>
      </c>
      <c r="BO84" s="491">
        <f ca="1">'SUBSCRIBER BASE'!BP89*('MVLP DASHBOARD'!$I95+'MVLP DASHBOARD'!$J95+'MVLP DASHBOARD'!$K95)</f>
        <v>0</v>
      </c>
      <c r="BP84" s="491">
        <f ca="1">'SUBSCRIBER BASE'!BQ89*('MVLP DASHBOARD'!$I95+'MVLP DASHBOARD'!$J95+'MVLP DASHBOARD'!$K95)</f>
        <v>0</v>
      </c>
      <c r="BQ84" s="491">
        <f ca="1">'SUBSCRIBER BASE'!BR89*('MVLP DASHBOARD'!$I95+'MVLP DASHBOARD'!$J95+'MVLP DASHBOARD'!$K95)</f>
        <v>0</v>
      </c>
      <c r="BR84" s="491">
        <f ca="1">'SUBSCRIBER BASE'!BS89*('MVLP DASHBOARD'!$I95+'MVLP DASHBOARD'!$J95+'MVLP DASHBOARD'!$K95)</f>
        <v>0</v>
      </c>
    </row>
    <row r="85" spans="2:70" ht="25" customHeight="1">
      <c r="B85" s="173" t="s">
        <v>47</v>
      </c>
      <c r="C85" s="489">
        <f>SUM(C86:C95)</f>
        <v>0</v>
      </c>
      <c r="D85" s="489">
        <f t="shared" ref="D85:BO85" si="87">SUM(D86:D95)</f>
        <v>0</v>
      </c>
      <c r="E85" s="489">
        <f t="shared" si="87"/>
        <v>0</v>
      </c>
      <c r="F85" s="489">
        <f t="shared" si="87"/>
        <v>0</v>
      </c>
      <c r="G85" s="489">
        <f t="shared" si="87"/>
        <v>0</v>
      </c>
      <c r="H85" s="489">
        <f t="shared" si="87"/>
        <v>0</v>
      </c>
      <c r="I85" s="489">
        <f t="shared" si="87"/>
        <v>0</v>
      </c>
      <c r="J85" s="489">
        <f t="shared" si="87"/>
        <v>0</v>
      </c>
      <c r="K85" s="489">
        <f t="shared" ca="1" si="87"/>
        <v>0</v>
      </c>
      <c r="L85" s="489">
        <f t="shared" ca="1" si="87"/>
        <v>0</v>
      </c>
      <c r="M85" s="489">
        <f t="shared" ca="1" si="87"/>
        <v>0</v>
      </c>
      <c r="N85" s="489">
        <f t="shared" ca="1" si="87"/>
        <v>0</v>
      </c>
      <c r="O85" s="489">
        <f t="shared" ca="1" si="87"/>
        <v>0</v>
      </c>
      <c r="P85" s="489">
        <f t="shared" ca="1" si="87"/>
        <v>0</v>
      </c>
      <c r="Q85" s="489">
        <f t="shared" ca="1" si="87"/>
        <v>0</v>
      </c>
      <c r="R85" s="489">
        <f t="shared" ca="1" si="87"/>
        <v>0</v>
      </c>
      <c r="S85" s="489">
        <f t="shared" ca="1" si="87"/>
        <v>0</v>
      </c>
      <c r="T85" s="489">
        <f t="shared" ca="1" si="87"/>
        <v>0</v>
      </c>
      <c r="U85" s="489">
        <f t="shared" ca="1" si="87"/>
        <v>0</v>
      </c>
      <c r="V85" s="489">
        <f t="shared" ca="1" si="87"/>
        <v>0</v>
      </c>
      <c r="W85" s="489">
        <f t="shared" ca="1" si="87"/>
        <v>0</v>
      </c>
      <c r="X85" s="489">
        <f t="shared" ca="1" si="87"/>
        <v>0</v>
      </c>
      <c r="Y85" s="489">
        <f t="shared" ca="1" si="87"/>
        <v>0</v>
      </c>
      <c r="Z85" s="489">
        <f t="shared" ca="1" si="87"/>
        <v>0</v>
      </c>
      <c r="AA85" s="489">
        <f t="shared" ca="1" si="87"/>
        <v>0</v>
      </c>
      <c r="AB85" s="489">
        <f t="shared" ca="1" si="87"/>
        <v>0</v>
      </c>
      <c r="AC85" s="489">
        <f t="shared" ca="1" si="87"/>
        <v>0</v>
      </c>
      <c r="AD85" s="489">
        <f t="shared" ca="1" si="87"/>
        <v>0</v>
      </c>
      <c r="AE85" s="489">
        <f t="shared" ca="1" si="87"/>
        <v>0</v>
      </c>
      <c r="AF85" s="489">
        <f t="shared" ca="1" si="87"/>
        <v>0</v>
      </c>
      <c r="AG85" s="489">
        <f t="shared" ca="1" si="87"/>
        <v>0</v>
      </c>
      <c r="AH85" s="489">
        <f t="shared" ca="1" si="87"/>
        <v>0</v>
      </c>
      <c r="AI85" s="489">
        <f t="shared" ca="1" si="87"/>
        <v>0</v>
      </c>
      <c r="AJ85" s="489">
        <f t="shared" ca="1" si="87"/>
        <v>0</v>
      </c>
      <c r="AK85" s="489">
        <f t="shared" ca="1" si="87"/>
        <v>0</v>
      </c>
      <c r="AL85" s="489">
        <f t="shared" ca="1" si="87"/>
        <v>0</v>
      </c>
      <c r="AM85" s="489">
        <f t="shared" ca="1" si="87"/>
        <v>0</v>
      </c>
      <c r="AN85" s="489">
        <f t="shared" ca="1" si="87"/>
        <v>0</v>
      </c>
      <c r="AO85" s="489">
        <f t="shared" ca="1" si="87"/>
        <v>0</v>
      </c>
      <c r="AP85" s="489">
        <f t="shared" ca="1" si="87"/>
        <v>0</v>
      </c>
      <c r="AQ85" s="489">
        <f t="shared" ca="1" si="87"/>
        <v>0</v>
      </c>
      <c r="AR85" s="489">
        <f t="shared" ca="1" si="87"/>
        <v>0</v>
      </c>
      <c r="AS85" s="489">
        <f t="shared" ca="1" si="87"/>
        <v>0</v>
      </c>
      <c r="AT85" s="489">
        <f t="shared" ca="1" si="87"/>
        <v>0</v>
      </c>
      <c r="AU85" s="489">
        <f t="shared" ca="1" si="87"/>
        <v>0</v>
      </c>
      <c r="AV85" s="489">
        <f t="shared" ca="1" si="87"/>
        <v>0</v>
      </c>
      <c r="AW85" s="489">
        <f t="shared" ca="1" si="87"/>
        <v>0</v>
      </c>
      <c r="AX85" s="489">
        <f t="shared" ca="1" si="87"/>
        <v>0</v>
      </c>
      <c r="AY85" s="489">
        <f t="shared" ca="1" si="87"/>
        <v>0</v>
      </c>
      <c r="AZ85" s="489">
        <f t="shared" ca="1" si="87"/>
        <v>0</v>
      </c>
      <c r="BA85" s="489">
        <f t="shared" ca="1" si="87"/>
        <v>0</v>
      </c>
      <c r="BB85" s="489">
        <f t="shared" ca="1" si="87"/>
        <v>0</v>
      </c>
      <c r="BC85" s="489">
        <f t="shared" ca="1" si="87"/>
        <v>0</v>
      </c>
      <c r="BD85" s="489">
        <f t="shared" ca="1" si="87"/>
        <v>0</v>
      </c>
      <c r="BE85" s="489">
        <f t="shared" ca="1" si="87"/>
        <v>0</v>
      </c>
      <c r="BF85" s="489">
        <f t="shared" ca="1" si="87"/>
        <v>0</v>
      </c>
      <c r="BG85" s="489">
        <f t="shared" ca="1" si="87"/>
        <v>0</v>
      </c>
      <c r="BH85" s="489">
        <f t="shared" ca="1" si="87"/>
        <v>0</v>
      </c>
      <c r="BI85" s="489">
        <f t="shared" ca="1" si="87"/>
        <v>0</v>
      </c>
      <c r="BJ85" s="489">
        <f t="shared" ca="1" si="87"/>
        <v>0</v>
      </c>
      <c r="BK85" s="489">
        <f t="shared" ca="1" si="87"/>
        <v>0</v>
      </c>
      <c r="BL85" s="489">
        <f t="shared" ca="1" si="87"/>
        <v>0</v>
      </c>
      <c r="BM85" s="489">
        <f t="shared" ca="1" si="87"/>
        <v>0</v>
      </c>
      <c r="BN85" s="489">
        <f t="shared" ca="1" si="87"/>
        <v>0</v>
      </c>
      <c r="BO85" s="489">
        <f t="shared" ca="1" si="87"/>
        <v>0</v>
      </c>
      <c r="BP85" s="489">
        <f t="shared" ref="BP85:BR85" ca="1" si="88">SUM(BP86:BP95)</f>
        <v>0</v>
      </c>
      <c r="BQ85" s="489">
        <f t="shared" ca="1" si="88"/>
        <v>0</v>
      </c>
      <c r="BR85" s="489">
        <f t="shared" ca="1" si="88"/>
        <v>0</v>
      </c>
    </row>
    <row r="86" spans="2:70" ht="25" customHeight="1" outlineLevel="1">
      <c r="B86" s="168" t="str">
        <f>B53</f>
        <v>MVLP1</v>
      </c>
      <c r="C86" s="491">
        <f>('SUBSCRIBER BASE'!C80*'MVLP INPUT'!$H82)*'MVLP INPUT'!$H34</f>
        <v>0</v>
      </c>
      <c r="D86" s="491">
        <f>('SUBSCRIBER BASE'!D80*'MVLP INPUT'!$H82)*'MVLP INPUT'!$H34</f>
        <v>0</v>
      </c>
      <c r="E86" s="491">
        <f>('SUBSCRIBER BASE'!E80*'MVLP INPUT'!$H82)*'MVLP INPUT'!$H34</f>
        <v>0</v>
      </c>
      <c r="F86" s="491">
        <f>('SUBSCRIBER BASE'!F80*'MVLP INPUT'!$H82)*'MVLP INPUT'!$H34</f>
        <v>0</v>
      </c>
      <c r="G86" s="491">
        <f>('SUBSCRIBER BASE'!G80*'MVLP INPUT'!$H82)*'MVLP INPUT'!$H34</f>
        <v>0</v>
      </c>
      <c r="H86" s="491">
        <f>('SUBSCRIBER BASE'!H80*'MVLP INPUT'!$H82)*'MVLP INPUT'!$H34</f>
        <v>0</v>
      </c>
      <c r="I86" s="491">
        <f>('SUBSCRIBER BASE'!I80*'MVLP INPUT'!$H82)*'MVLP INPUT'!$H34</f>
        <v>0</v>
      </c>
      <c r="J86" s="491">
        <f>('SUBSCRIBER BASE'!J80*'MVLP INPUT'!$H82)*'MVLP INPUT'!$H34</f>
        <v>0</v>
      </c>
      <c r="K86" s="491">
        <f ca="1">('SUBSCRIBER BASE'!L80*'MVLP INPUT'!$H82)*'MVLP INPUT'!$H34</f>
        <v>0</v>
      </c>
      <c r="L86" s="491">
        <f ca="1">('SUBSCRIBER BASE'!M80*'MVLP INPUT'!$H82)*'MVLP INPUT'!$H34</f>
        <v>0</v>
      </c>
      <c r="M86" s="491">
        <f ca="1">('SUBSCRIBER BASE'!N80*'MVLP INPUT'!$H82)*'MVLP INPUT'!$H34</f>
        <v>0</v>
      </c>
      <c r="N86" s="491">
        <f ca="1">('SUBSCRIBER BASE'!O80*'MVLP INPUT'!$H82)*'MVLP INPUT'!$H34</f>
        <v>0</v>
      </c>
      <c r="O86" s="491">
        <f ca="1">('SUBSCRIBER BASE'!P80*'MVLP INPUT'!$H82)*'MVLP INPUT'!$H34</f>
        <v>0</v>
      </c>
      <c r="P86" s="491">
        <f ca="1">('SUBSCRIBER BASE'!Q80*'MVLP INPUT'!$H82)*'MVLP INPUT'!$H34</f>
        <v>0</v>
      </c>
      <c r="Q86" s="491">
        <f ca="1">('SUBSCRIBER BASE'!R80*'MVLP INPUT'!$H82)*'MVLP INPUT'!$H34</f>
        <v>0</v>
      </c>
      <c r="R86" s="491">
        <f ca="1">('SUBSCRIBER BASE'!S80*'MVLP INPUT'!$H82)*'MVLP INPUT'!$H34</f>
        <v>0</v>
      </c>
      <c r="S86" s="491">
        <f ca="1">('SUBSCRIBER BASE'!T80*'MVLP INPUT'!$H82)*'MVLP INPUT'!$H34</f>
        <v>0</v>
      </c>
      <c r="T86" s="491">
        <f ca="1">('SUBSCRIBER BASE'!U80*'MVLP INPUT'!$H82)*'MVLP INPUT'!$H34</f>
        <v>0</v>
      </c>
      <c r="U86" s="491">
        <f ca="1">('SUBSCRIBER BASE'!V80*'MVLP INPUT'!$H82)*'MVLP INPUT'!$H34</f>
        <v>0</v>
      </c>
      <c r="V86" s="491">
        <f ca="1">('SUBSCRIBER BASE'!W80*'MVLP INPUT'!$H82)*'MVLP INPUT'!$H34</f>
        <v>0</v>
      </c>
      <c r="W86" s="491">
        <f ca="1">('SUBSCRIBER BASE'!X80*'MVLP INPUT'!$H82)*'MVLP INPUT'!$H34</f>
        <v>0</v>
      </c>
      <c r="X86" s="491">
        <f ca="1">('SUBSCRIBER BASE'!Y80*'MVLP INPUT'!$H82)*'MVLP INPUT'!$H34</f>
        <v>0</v>
      </c>
      <c r="Y86" s="491">
        <f ca="1">('SUBSCRIBER BASE'!Z80*'MVLP INPUT'!$H82)*'MVLP INPUT'!$H34</f>
        <v>0</v>
      </c>
      <c r="Z86" s="491">
        <f ca="1">('SUBSCRIBER BASE'!AA80*'MVLP INPUT'!$H82)*'MVLP INPUT'!$H34</f>
        <v>0</v>
      </c>
      <c r="AA86" s="491">
        <f ca="1">('SUBSCRIBER BASE'!AB80*'MVLP INPUT'!$H82)*'MVLP INPUT'!$H34</f>
        <v>0</v>
      </c>
      <c r="AB86" s="491">
        <f ca="1">('SUBSCRIBER BASE'!AC80*'MVLP INPUT'!$H82)*'MVLP INPUT'!$H34</f>
        <v>0</v>
      </c>
      <c r="AC86" s="491">
        <f ca="1">('SUBSCRIBER BASE'!AD80*'MVLP INPUT'!$H82)*'MVLP INPUT'!$H34</f>
        <v>0</v>
      </c>
      <c r="AD86" s="491">
        <f ca="1">('SUBSCRIBER BASE'!AE80*'MVLP INPUT'!$H82)*'MVLP INPUT'!$H34</f>
        <v>0</v>
      </c>
      <c r="AE86" s="491">
        <f ca="1">('SUBSCRIBER BASE'!AF80*'MVLP INPUT'!$H82)*'MVLP INPUT'!$H34</f>
        <v>0</v>
      </c>
      <c r="AF86" s="491">
        <f ca="1">('SUBSCRIBER BASE'!AG80*'MVLP INPUT'!$H82)*'MVLP INPUT'!$H34</f>
        <v>0</v>
      </c>
      <c r="AG86" s="491">
        <f ca="1">('SUBSCRIBER BASE'!AH80*'MVLP INPUT'!$H82)*'MVLP INPUT'!$H34</f>
        <v>0</v>
      </c>
      <c r="AH86" s="491">
        <f ca="1">('SUBSCRIBER BASE'!AI80*'MVLP INPUT'!$H82)*'MVLP INPUT'!$H34</f>
        <v>0</v>
      </c>
      <c r="AI86" s="491">
        <f ca="1">('SUBSCRIBER BASE'!AJ80*'MVLP INPUT'!$H82)*'MVLP INPUT'!$H34</f>
        <v>0</v>
      </c>
      <c r="AJ86" s="491">
        <f ca="1">('SUBSCRIBER BASE'!AK80*'MVLP INPUT'!$H82)*'MVLP INPUT'!$H34</f>
        <v>0</v>
      </c>
      <c r="AK86" s="491">
        <f ca="1">('SUBSCRIBER BASE'!AL80*'MVLP INPUT'!$H82)*'MVLP INPUT'!$H34</f>
        <v>0</v>
      </c>
      <c r="AL86" s="491">
        <f ca="1">('SUBSCRIBER BASE'!AM80*'MVLP INPUT'!$H82)*'MVLP INPUT'!$H34</f>
        <v>0</v>
      </c>
      <c r="AM86" s="491">
        <f ca="1">('SUBSCRIBER BASE'!AN80*'MVLP INPUT'!$H82)*'MVLP INPUT'!$H34</f>
        <v>0</v>
      </c>
      <c r="AN86" s="491">
        <f ca="1">('SUBSCRIBER BASE'!AO80*'MVLP INPUT'!$H82)*'MVLP INPUT'!$H34</f>
        <v>0</v>
      </c>
      <c r="AO86" s="491">
        <f ca="1">('SUBSCRIBER BASE'!AP80*'MVLP INPUT'!$H82)*'MVLP INPUT'!$H34</f>
        <v>0</v>
      </c>
      <c r="AP86" s="491">
        <f ca="1">('SUBSCRIBER BASE'!AQ80*'MVLP INPUT'!$H82)*'MVLP INPUT'!$H34</f>
        <v>0</v>
      </c>
      <c r="AQ86" s="491">
        <f ca="1">('SUBSCRIBER BASE'!AR80*'MVLP INPUT'!$H82)*'MVLP INPUT'!$H34</f>
        <v>0</v>
      </c>
      <c r="AR86" s="491">
        <f ca="1">('SUBSCRIBER BASE'!AS80*'MVLP INPUT'!$H82)*'MVLP INPUT'!$H34</f>
        <v>0</v>
      </c>
      <c r="AS86" s="491">
        <f ca="1">('SUBSCRIBER BASE'!AT80*'MVLP INPUT'!$H82)*'MVLP INPUT'!$H34</f>
        <v>0</v>
      </c>
      <c r="AT86" s="491">
        <f ca="1">('SUBSCRIBER BASE'!AU80*'MVLP INPUT'!$H82)*'MVLP INPUT'!$H34</f>
        <v>0</v>
      </c>
      <c r="AU86" s="491">
        <f ca="1">('SUBSCRIBER BASE'!AV80*'MVLP INPUT'!$H82)*'MVLP INPUT'!$H34</f>
        <v>0</v>
      </c>
      <c r="AV86" s="491">
        <f ca="1">('SUBSCRIBER BASE'!AW80*'MVLP INPUT'!$H82)*'MVLP INPUT'!$H34</f>
        <v>0</v>
      </c>
      <c r="AW86" s="491">
        <f ca="1">('SUBSCRIBER BASE'!AX80*'MVLP INPUT'!$H82)*'MVLP INPUT'!$H34</f>
        <v>0</v>
      </c>
      <c r="AX86" s="491">
        <f ca="1">('SUBSCRIBER BASE'!AY80*'MVLP INPUT'!$H82)*'MVLP INPUT'!$H34</f>
        <v>0</v>
      </c>
      <c r="AY86" s="491">
        <f ca="1">('SUBSCRIBER BASE'!AZ80*'MVLP INPUT'!$H82)*'MVLP INPUT'!$H34</f>
        <v>0</v>
      </c>
      <c r="AZ86" s="491">
        <f ca="1">('SUBSCRIBER BASE'!BA80*'MVLP INPUT'!$H82)*'MVLP INPUT'!$H34</f>
        <v>0</v>
      </c>
      <c r="BA86" s="491">
        <f ca="1">('SUBSCRIBER BASE'!BB80*'MVLP INPUT'!$H82)*'MVLP INPUT'!$H34</f>
        <v>0</v>
      </c>
      <c r="BB86" s="491">
        <f ca="1">('SUBSCRIBER BASE'!BC80*'MVLP INPUT'!$H82)*'MVLP INPUT'!$H34</f>
        <v>0</v>
      </c>
      <c r="BC86" s="491">
        <f ca="1">('SUBSCRIBER BASE'!BD80*'MVLP INPUT'!$H82)*'MVLP INPUT'!$H34</f>
        <v>0</v>
      </c>
      <c r="BD86" s="491">
        <f ca="1">('SUBSCRIBER BASE'!BE80*'MVLP INPUT'!$H82)*'MVLP INPUT'!$H34</f>
        <v>0</v>
      </c>
      <c r="BE86" s="491">
        <f ca="1">('SUBSCRIBER BASE'!BF80*'MVLP INPUT'!$H82)*'MVLP INPUT'!$H34</f>
        <v>0</v>
      </c>
      <c r="BF86" s="491">
        <f ca="1">('SUBSCRIBER BASE'!BG80*'MVLP INPUT'!$H82)*'MVLP INPUT'!$H34</f>
        <v>0</v>
      </c>
      <c r="BG86" s="491">
        <f ca="1">('SUBSCRIBER BASE'!BH80*'MVLP INPUT'!$H82)*'MVLP INPUT'!$H34</f>
        <v>0</v>
      </c>
      <c r="BH86" s="491">
        <f ca="1">('SUBSCRIBER BASE'!BI80*'MVLP INPUT'!$H82)*'MVLP INPUT'!$H34</f>
        <v>0</v>
      </c>
      <c r="BI86" s="491">
        <f ca="1">('SUBSCRIBER BASE'!BJ80*'MVLP INPUT'!$H82)*'MVLP INPUT'!$H34</f>
        <v>0</v>
      </c>
      <c r="BJ86" s="491">
        <f ca="1">('SUBSCRIBER BASE'!BK80*'MVLP INPUT'!$H82)*'MVLP INPUT'!$H34</f>
        <v>0</v>
      </c>
      <c r="BK86" s="491">
        <f ca="1">('SUBSCRIBER BASE'!BL80*'MVLP INPUT'!$H82)*'MVLP INPUT'!$H34</f>
        <v>0</v>
      </c>
      <c r="BL86" s="491">
        <f ca="1">('SUBSCRIBER BASE'!BM80*'MVLP INPUT'!$H82)*'MVLP INPUT'!$H34</f>
        <v>0</v>
      </c>
      <c r="BM86" s="491">
        <f ca="1">('SUBSCRIBER BASE'!BN80*'MVLP INPUT'!$H82)*'MVLP INPUT'!$H34</f>
        <v>0</v>
      </c>
      <c r="BN86" s="491">
        <f ca="1">('SUBSCRIBER BASE'!BO80*'MVLP INPUT'!$H82)*'MVLP INPUT'!$H34</f>
        <v>0</v>
      </c>
      <c r="BO86" s="491">
        <f ca="1">('SUBSCRIBER BASE'!BP80*'MVLP INPUT'!$H82)*'MVLP INPUT'!$H34</f>
        <v>0</v>
      </c>
      <c r="BP86" s="491">
        <f ca="1">('SUBSCRIBER BASE'!BQ80*'MVLP INPUT'!$H82)*'MVLP INPUT'!$H34</f>
        <v>0</v>
      </c>
      <c r="BQ86" s="491">
        <f ca="1">('SUBSCRIBER BASE'!BR80*'MVLP INPUT'!$H82)*'MVLP INPUT'!$H34</f>
        <v>0</v>
      </c>
      <c r="BR86" s="491">
        <f ca="1">('SUBSCRIBER BASE'!BS80*'MVLP INPUT'!$H82)*'MVLP INPUT'!$H34</f>
        <v>0</v>
      </c>
    </row>
    <row r="87" spans="2:70" ht="25" customHeight="1" outlineLevel="1">
      <c r="B87" s="168" t="str">
        <f>B54</f>
        <v>MVLP2</v>
      </c>
      <c r="C87" s="491">
        <f>('SUBSCRIBER BASE'!C81*'MVLP INPUT'!$H83)*'MVLP INPUT'!$H35</f>
        <v>0</v>
      </c>
      <c r="D87" s="491">
        <f>('SUBSCRIBER BASE'!D81*'MVLP INPUT'!$H83)*'MVLP INPUT'!$H35</f>
        <v>0</v>
      </c>
      <c r="E87" s="491">
        <f>('SUBSCRIBER BASE'!E81*'MVLP INPUT'!$H83)*'MVLP INPUT'!$H35</f>
        <v>0</v>
      </c>
      <c r="F87" s="491">
        <f>('SUBSCRIBER BASE'!F81*'MVLP INPUT'!$H83)*'MVLP INPUT'!$H35</f>
        <v>0</v>
      </c>
      <c r="G87" s="491">
        <f>('SUBSCRIBER BASE'!G81*'MVLP INPUT'!$H83)*'MVLP INPUT'!$H35</f>
        <v>0</v>
      </c>
      <c r="H87" s="491">
        <f>('SUBSCRIBER BASE'!H81*'MVLP INPUT'!$H83)*'MVLP INPUT'!$H35</f>
        <v>0</v>
      </c>
      <c r="I87" s="491">
        <f>('SUBSCRIBER BASE'!I81*'MVLP INPUT'!$H83)*'MVLP INPUT'!$H35</f>
        <v>0</v>
      </c>
      <c r="J87" s="491">
        <f>('SUBSCRIBER BASE'!J81*'MVLP INPUT'!$H83)*'MVLP INPUT'!$H35</f>
        <v>0</v>
      </c>
      <c r="K87" s="491">
        <f ca="1">('SUBSCRIBER BASE'!L81*'MVLP INPUT'!$H83)*'MVLP INPUT'!$H35</f>
        <v>0</v>
      </c>
      <c r="L87" s="491">
        <f ca="1">('SUBSCRIBER BASE'!M81*'MVLP INPUT'!$H83)*'MVLP INPUT'!$H35</f>
        <v>0</v>
      </c>
      <c r="M87" s="491">
        <f ca="1">('SUBSCRIBER BASE'!N81*'MVLP INPUT'!$H83)*'MVLP INPUT'!$H35</f>
        <v>0</v>
      </c>
      <c r="N87" s="491">
        <f ca="1">('SUBSCRIBER BASE'!O81*'MVLP INPUT'!$H83)*'MVLP INPUT'!$H35</f>
        <v>0</v>
      </c>
      <c r="O87" s="491">
        <f ca="1">('SUBSCRIBER BASE'!P81*'MVLP INPUT'!$H83)*'MVLP INPUT'!$H35</f>
        <v>0</v>
      </c>
      <c r="P87" s="491">
        <f ca="1">('SUBSCRIBER BASE'!Q81*'MVLP INPUT'!$H83)*'MVLP INPUT'!$H35</f>
        <v>0</v>
      </c>
      <c r="Q87" s="491">
        <f ca="1">('SUBSCRIBER BASE'!R81*'MVLP INPUT'!$H83)*'MVLP INPUT'!$H35</f>
        <v>0</v>
      </c>
      <c r="R87" s="491">
        <f ca="1">('SUBSCRIBER BASE'!S81*'MVLP INPUT'!$H83)*'MVLP INPUT'!$H35</f>
        <v>0</v>
      </c>
      <c r="S87" s="491">
        <f ca="1">('SUBSCRIBER BASE'!T81*'MVLP INPUT'!$H83)*'MVLP INPUT'!$H35</f>
        <v>0</v>
      </c>
      <c r="T87" s="491">
        <f ca="1">('SUBSCRIBER BASE'!U81*'MVLP INPUT'!$H83)*'MVLP INPUT'!$H35</f>
        <v>0</v>
      </c>
      <c r="U87" s="491">
        <f ca="1">('SUBSCRIBER BASE'!V81*'MVLP INPUT'!$H83)*'MVLP INPUT'!$H35</f>
        <v>0</v>
      </c>
      <c r="V87" s="491">
        <f ca="1">('SUBSCRIBER BASE'!W81*'MVLP INPUT'!$H83)*'MVLP INPUT'!$H35</f>
        <v>0</v>
      </c>
      <c r="W87" s="491">
        <f ca="1">('SUBSCRIBER BASE'!X81*'MVLP INPUT'!$H83)*'MVLP INPUT'!$H35</f>
        <v>0</v>
      </c>
      <c r="X87" s="491">
        <f ca="1">('SUBSCRIBER BASE'!Y81*'MVLP INPUT'!$H83)*'MVLP INPUT'!$H35</f>
        <v>0</v>
      </c>
      <c r="Y87" s="491">
        <f ca="1">('SUBSCRIBER BASE'!Z81*'MVLP INPUT'!$H83)*'MVLP INPUT'!$H35</f>
        <v>0</v>
      </c>
      <c r="Z87" s="491">
        <f ca="1">('SUBSCRIBER BASE'!AA81*'MVLP INPUT'!$H83)*'MVLP INPUT'!$H35</f>
        <v>0</v>
      </c>
      <c r="AA87" s="491">
        <f ca="1">('SUBSCRIBER BASE'!AB81*'MVLP INPUT'!$H83)*'MVLP INPUT'!$H35</f>
        <v>0</v>
      </c>
      <c r="AB87" s="491">
        <f ca="1">('SUBSCRIBER BASE'!AC81*'MVLP INPUT'!$H83)*'MVLP INPUT'!$H35</f>
        <v>0</v>
      </c>
      <c r="AC87" s="491">
        <f ca="1">('SUBSCRIBER BASE'!AD81*'MVLP INPUT'!$H83)*'MVLP INPUT'!$H35</f>
        <v>0</v>
      </c>
      <c r="AD87" s="491">
        <f ca="1">('SUBSCRIBER BASE'!AE81*'MVLP INPUT'!$H83)*'MVLP INPUT'!$H35</f>
        <v>0</v>
      </c>
      <c r="AE87" s="491">
        <f ca="1">('SUBSCRIBER BASE'!AF81*'MVLP INPUT'!$H83)*'MVLP INPUT'!$H35</f>
        <v>0</v>
      </c>
      <c r="AF87" s="491">
        <f ca="1">('SUBSCRIBER BASE'!AG81*'MVLP INPUT'!$H83)*'MVLP INPUT'!$H35</f>
        <v>0</v>
      </c>
      <c r="AG87" s="491">
        <f ca="1">('SUBSCRIBER BASE'!AH81*'MVLP INPUT'!$H83)*'MVLP INPUT'!$H35</f>
        <v>0</v>
      </c>
      <c r="AH87" s="491">
        <f ca="1">('SUBSCRIBER BASE'!AI81*'MVLP INPUT'!$H83)*'MVLP INPUT'!$H35</f>
        <v>0</v>
      </c>
      <c r="AI87" s="491">
        <f ca="1">('SUBSCRIBER BASE'!AJ81*'MVLP INPUT'!$H83)*'MVLP INPUT'!$H35</f>
        <v>0</v>
      </c>
      <c r="AJ87" s="491">
        <f ca="1">('SUBSCRIBER BASE'!AK81*'MVLP INPUT'!$H83)*'MVLP INPUT'!$H35</f>
        <v>0</v>
      </c>
      <c r="AK87" s="491">
        <f ca="1">('SUBSCRIBER BASE'!AL81*'MVLP INPUT'!$H83)*'MVLP INPUT'!$H35</f>
        <v>0</v>
      </c>
      <c r="AL87" s="491">
        <f ca="1">('SUBSCRIBER BASE'!AM81*'MVLP INPUT'!$H83)*'MVLP INPUT'!$H35</f>
        <v>0</v>
      </c>
      <c r="AM87" s="491">
        <f ca="1">('SUBSCRIBER BASE'!AN81*'MVLP INPUT'!$H83)*'MVLP INPUT'!$H35</f>
        <v>0</v>
      </c>
      <c r="AN87" s="491">
        <f ca="1">('SUBSCRIBER BASE'!AO81*'MVLP INPUT'!$H83)*'MVLP INPUT'!$H35</f>
        <v>0</v>
      </c>
      <c r="AO87" s="491">
        <f ca="1">('SUBSCRIBER BASE'!AP81*'MVLP INPUT'!$H83)*'MVLP INPUT'!$H35</f>
        <v>0</v>
      </c>
      <c r="AP87" s="491">
        <f ca="1">('SUBSCRIBER BASE'!AQ81*'MVLP INPUT'!$H83)*'MVLP INPUT'!$H35</f>
        <v>0</v>
      </c>
      <c r="AQ87" s="491">
        <f ca="1">('SUBSCRIBER BASE'!AR81*'MVLP INPUT'!$H83)*'MVLP INPUT'!$H35</f>
        <v>0</v>
      </c>
      <c r="AR87" s="491">
        <f ca="1">('SUBSCRIBER BASE'!AS81*'MVLP INPUT'!$H83)*'MVLP INPUT'!$H35</f>
        <v>0</v>
      </c>
      <c r="AS87" s="491">
        <f ca="1">('SUBSCRIBER BASE'!AT81*'MVLP INPUT'!$H83)*'MVLP INPUT'!$H35</f>
        <v>0</v>
      </c>
      <c r="AT87" s="491">
        <f ca="1">('SUBSCRIBER BASE'!AU81*'MVLP INPUT'!$H83)*'MVLP INPUT'!$H35</f>
        <v>0</v>
      </c>
      <c r="AU87" s="491">
        <f ca="1">('SUBSCRIBER BASE'!AV81*'MVLP INPUT'!$H83)*'MVLP INPUT'!$H35</f>
        <v>0</v>
      </c>
      <c r="AV87" s="491">
        <f ca="1">('SUBSCRIBER BASE'!AW81*'MVLP INPUT'!$H83)*'MVLP INPUT'!$H35</f>
        <v>0</v>
      </c>
      <c r="AW87" s="491">
        <f ca="1">('SUBSCRIBER BASE'!AX81*'MVLP INPUT'!$H83)*'MVLP INPUT'!$H35</f>
        <v>0</v>
      </c>
      <c r="AX87" s="491">
        <f ca="1">('SUBSCRIBER BASE'!AY81*'MVLP INPUT'!$H83)*'MVLP INPUT'!$H35</f>
        <v>0</v>
      </c>
      <c r="AY87" s="491">
        <f ca="1">('SUBSCRIBER BASE'!AZ81*'MVLP INPUT'!$H83)*'MVLP INPUT'!$H35</f>
        <v>0</v>
      </c>
      <c r="AZ87" s="491">
        <f ca="1">('SUBSCRIBER BASE'!BA81*'MVLP INPUT'!$H83)*'MVLP INPUT'!$H35</f>
        <v>0</v>
      </c>
      <c r="BA87" s="491">
        <f ca="1">('SUBSCRIBER BASE'!BB81*'MVLP INPUT'!$H83)*'MVLP INPUT'!$H35</f>
        <v>0</v>
      </c>
      <c r="BB87" s="491">
        <f ca="1">('SUBSCRIBER BASE'!BC81*'MVLP INPUT'!$H83)*'MVLP INPUT'!$H35</f>
        <v>0</v>
      </c>
      <c r="BC87" s="491">
        <f ca="1">('SUBSCRIBER BASE'!BD81*'MVLP INPUT'!$H83)*'MVLP INPUT'!$H35</f>
        <v>0</v>
      </c>
      <c r="BD87" s="491">
        <f ca="1">('SUBSCRIBER BASE'!BE81*'MVLP INPUT'!$H83)*'MVLP INPUT'!$H35</f>
        <v>0</v>
      </c>
      <c r="BE87" s="491">
        <f ca="1">('SUBSCRIBER BASE'!BF81*'MVLP INPUT'!$H83)*'MVLP INPUT'!$H35</f>
        <v>0</v>
      </c>
      <c r="BF87" s="491">
        <f ca="1">('SUBSCRIBER BASE'!BG81*'MVLP INPUT'!$H83)*'MVLP INPUT'!$H35</f>
        <v>0</v>
      </c>
      <c r="BG87" s="491">
        <f ca="1">('SUBSCRIBER BASE'!BH81*'MVLP INPUT'!$H83)*'MVLP INPUT'!$H35</f>
        <v>0</v>
      </c>
      <c r="BH87" s="491">
        <f ca="1">('SUBSCRIBER BASE'!BI81*'MVLP INPUT'!$H83)*'MVLP INPUT'!$H35</f>
        <v>0</v>
      </c>
      <c r="BI87" s="491">
        <f ca="1">('SUBSCRIBER BASE'!BJ81*'MVLP INPUT'!$H83)*'MVLP INPUT'!$H35</f>
        <v>0</v>
      </c>
      <c r="BJ87" s="491">
        <f ca="1">('SUBSCRIBER BASE'!BK81*'MVLP INPUT'!$H83)*'MVLP INPUT'!$H35</f>
        <v>0</v>
      </c>
      <c r="BK87" s="491">
        <f ca="1">('SUBSCRIBER BASE'!BL81*'MVLP INPUT'!$H83)*'MVLP INPUT'!$H35</f>
        <v>0</v>
      </c>
      <c r="BL87" s="491">
        <f ca="1">('SUBSCRIBER BASE'!BM81*'MVLP INPUT'!$H83)*'MVLP INPUT'!$H35</f>
        <v>0</v>
      </c>
      <c r="BM87" s="491">
        <f ca="1">('SUBSCRIBER BASE'!BN81*'MVLP INPUT'!$H83)*'MVLP INPUT'!$H35</f>
        <v>0</v>
      </c>
      <c r="BN87" s="491">
        <f ca="1">('SUBSCRIBER BASE'!BO81*'MVLP INPUT'!$H83)*'MVLP INPUT'!$H35</f>
        <v>0</v>
      </c>
      <c r="BO87" s="491">
        <f ca="1">('SUBSCRIBER BASE'!BP81*'MVLP INPUT'!$H83)*'MVLP INPUT'!$H35</f>
        <v>0</v>
      </c>
      <c r="BP87" s="491">
        <f ca="1">('SUBSCRIBER BASE'!BQ81*'MVLP INPUT'!$H83)*'MVLP INPUT'!$H35</f>
        <v>0</v>
      </c>
      <c r="BQ87" s="491">
        <f ca="1">('SUBSCRIBER BASE'!BR81*'MVLP INPUT'!$H83)*'MVLP INPUT'!$H35</f>
        <v>0</v>
      </c>
      <c r="BR87" s="491">
        <f ca="1">('SUBSCRIBER BASE'!BS81*'MVLP INPUT'!$H83)*'MVLP INPUT'!$H35</f>
        <v>0</v>
      </c>
    </row>
    <row r="88" spans="2:70" ht="25" customHeight="1" outlineLevel="1">
      <c r="B88" s="168" t="str">
        <f>B55</f>
        <v>MVLP3</v>
      </c>
      <c r="C88" s="491">
        <f>('SUBSCRIBER BASE'!C82*'MVLP INPUT'!$H84)*'MVLP INPUT'!$H36</f>
        <v>0</v>
      </c>
      <c r="D88" s="491">
        <f>('SUBSCRIBER BASE'!D82*'MVLP INPUT'!$H84)*'MVLP INPUT'!$H36</f>
        <v>0</v>
      </c>
      <c r="E88" s="491">
        <f>('SUBSCRIBER BASE'!E82*'MVLP INPUT'!$H84)*'MVLP INPUT'!$H36</f>
        <v>0</v>
      </c>
      <c r="F88" s="491">
        <f>('SUBSCRIBER BASE'!F82*'MVLP INPUT'!$H84)*'MVLP INPUT'!$H36</f>
        <v>0</v>
      </c>
      <c r="G88" s="491">
        <f>('SUBSCRIBER BASE'!G82*'MVLP INPUT'!$H84)*'MVLP INPUT'!$H36</f>
        <v>0</v>
      </c>
      <c r="H88" s="491">
        <f>('SUBSCRIBER BASE'!H82*'MVLP INPUT'!$H84)*'MVLP INPUT'!$H36</f>
        <v>0</v>
      </c>
      <c r="I88" s="491">
        <f>('SUBSCRIBER BASE'!I82*'MVLP INPUT'!$H84)*'MVLP INPUT'!$H36</f>
        <v>0</v>
      </c>
      <c r="J88" s="491">
        <f>('SUBSCRIBER BASE'!J82*'MVLP INPUT'!$H84)*'MVLP INPUT'!$H36</f>
        <v>0</v>
      </c>
      <c r="K88" s="491">
        <f ca="1">('SUBSCRIBER BASE'!L82*'MVLP INPUT'!$H84)*'MVLP INPUT'!$H36</f>
        <v>0</v>
      </c>
      <c r="L88" s="491">
        <f ca="1">('SUBSCRIBER BASE'!M82*'MVLP INPUT'!$H84)*'MVLP INPUT'!$H36</f>
        <v>0</v>
      </c>
      <c r="M88" s="491">
        <f ca="1">('SUBSCRIBER BASE'!N82*'MVLP INPUT'!$H84)*'MVLP INPUT'!$H36</f>
        <v>0</v>
      </c>
      <c r="N88" s="491">
        <f ca="1">('SUBSCRIBER BASE'!O82*'MVLP INPUT'!$H84)*'MVLP INPUT'!$H36</f>
        <v>0</v>
      </c>
      <c r="O88" s="491">
        <f ca="1">('SUBSCRIBER BASE'!P82*'MVLP INPUT'!$H84)*'MVLP INPUT'!$H36</f>
        <v>0</v>
      </c>
      <c r="P88" s="491">
        <f ca="1">('SUBSCRIBER BASE'!Q82*'MVLP INPUT'!$H84)*'MVLP INPUT'!$H36</f>
        <v>0</v>
      </c>
      <c r="Q88" s="491">
        <f ca="1">('SUBSCRIBER BASE'!R82*'MVLP INPUT'!$H84)*'MVLP INPUT'!$H36</f>
        <v>0</v>
      </c>
      <c r="R88" s="491">
        <f ca="1">('SUBSCRIBER BASE'!S82*'MVLP INPUT'!$H84)*'MVLP INPUT'!$H36</f>
        <v>0</v>
      </c>
      <c r="S88" s="491">
        <f ca="1">('SUBSCRIBER BASE'!T82*'MVLP INPUT'!$H84)*'MVLP INPUT'!$H36</f>
        <v>0</v>
      </c>
      <c r="T88" s="491">
        <f ca="1">('SUBSCRIBER BASE'!U82*'MVLP INPUT'!$H84)*'MVLP INPUT'!$H36</f>
        <v>0</v>
      </c>
      <c r="U88" s="491">
        <f ca="1">('SUBSCRIBER BASE'!V82*'MVLP INPUT'!$H84)*'MVLP INPUT'!$H36</f>
        <v>0</v>
      </c>
      <c r="V88" s="491">
        <f ca="1">('SUBSCRIBER BASE'!W82*'MVLP INPUT'!$H84)*'MVLP INPUT'!$H36</f>
        <v>0</v>
      </c>
      <c r="W88" s="491">
        <f ca="1">('SUBSCRIBER BASE'!X82*'MVLP INPUT'!$H84)*'MVLP INPUT'!$H36</f>
        <v>0</v>
      </c>
      <c r="X88" s="491">
        <f ca="1">('SUBSCRIBER BASE'!Y82*'MVLP INPUT'!$H84)*'MVLP INPUT'!$H36</f>
        <v>0</v>
      </c>
      <c r="Y88" s="491">
        <f ca="1">('SUBSCRIBER BASE'!Z82*'MVLP INPUT'!$H84)*'MVLP INPUT'!$H36</f>
        <v>0</v>
      </c>
      <c r="Z88" s="491">
        <f ca="1">('SUBSCRIBER BASE'!AA82*'MVLP INPUT'!$H84)*'MVLP INPUT'!$H36</f>
        <v>0</v>
      </c>
      <c r="AA88" s="491">
        <f ca="1">('SUBSCRIBER BASE'!AB82*'MVLP INPUT'!$H84)*'MVLP INPUT'!$H36</f>
        <v>0</v>
      </c>
      <c r="AB88" s="491">
        <f ca="1">('SUBSCRIBER BASE'!AC82*'MVLP INPUT'!$H84)*'MVLP INPUT'!$H36</f>
        <v>0</v>
      </c>
      <c r="AC88" s="491">
        <f ca="1">('SUBSCRIBER BASE'!AD82*'MVLP INPUT'!$H84)*'MVLP INPUT'!$H36</f>
        <v>0</v>
      </c>
      <c r="AD88" s="491">
        <f ca="1">('SUBSCRIBER BASE'!AE82*'MVLP INPUT'!$H84)*'MVLP INPUT'!$H36</f>
        <v>0</v>
      </c>
      <c r="AE88" s="491">
        <f ca="1">('SUBSCRIBER BASE'!AF82*'MVLP INPUT'!$H84)*'MVLP INPUT'!$H36</f>
        <v>0</v>
      </c>
      <c r="AF88" s="491">
        <f ca="1">('SUBSCRIBER BASE'!AG82*'MVLP INPUT'!$H84)*'MVLP INPUT'!$H36</f>
        <v>0</v>
      </c>
      <c r="AG88" s="491">
        <f ca="1">('SUBSCRIBER BASE'!AH82*'MVLP INPUT'!$H84)*'MVLP INPUT'!$H36</f>
        <v>0</v>
      </c>
      <c r="AH88" s="491">
        <f ca="1">('SUBSCRIBER BASE'!AI82*'MVLP INPUT'!$H84)*'MVLP INPUT'!$H36</f>
        <v>0</v>
      </c>
      <c r="AI88" s="491">
        <f ca="1">('SUBSCRIBER BASE'!AJ82*'MVLP INPUT'!$H84)*'MVLP INPUT'!$H36</f>
        <v>0</v>
      </c>
      <c r="AJ88" s="491">
        <f ca="1">('SUBSCRIBER BASE'!AK82*'MVLP INPUT'!$H84)*'MVLP INPUT'!$H36</f>
        <v>0</v>
      </c>
      <c r="AK88" s="491">
        <f ca="1">('SUBSCRIBER BASE'!AL82*'MVLP INPUT'!$H84)*'MVLP INPUT'!$H36</f>
        <v>0</v>
      </c>
      <c r="AL88" s="491">
        <f ca="1">('SUBSCRIBER BASE'!AM82*'MVLP INPUT'!$H84)*'MVLP INPUT'!$H36</f>
        <v>0</v>
      </c>
      <c r="AM88" s="491">
        <f ca="1">('SUBSCRIBER BASE'!AN82*'MVLP INPUT'!$H84)*'MVLP INPUT'!$H36</f>
        <v>0</v>
      </c>
      <c r="AN88" s="491">
        <f ca="1">('SUBSCRIBER BASE'!AO82*'MVLP INPUT'!$H84)*'MVLP INPUT'!$H36</f>
        <v>0</v>
      </c>
      <c r="AO88" s="491">
        <f ca="1">('SUBSCRIBER BASE'!AP82*'MVLP INPUT'!$H84)*'MVLP INPUT'!$H36</f>
        <v>0</v>
      </c>
      <c r="AP88" s="491">
        <f ca="1">('SUBSCRIBER BASE'!AQ82*'MVLP INPUT'!$H84)*'MVLP INPUT'!$H36</f>
        <v>0</v>
      </c>
      <c r="AQ88" s="491">
        <f ca="1">('SUBSCRIBER BASE'!AR82*'MVLP INPUT'!$H84)*'MVLP INPUT'!$H36</f>
        <v>0</v>
      </c>
      <c r="AR88" s="491">
        <f ca="1">('SUBSCRIBER BASE'!AS82*'MVLP INPUT'!$H84)*'MVLP INPUT'!$H36</f>
        <v>0</v>
      </c>
      <c r="AS88" s="491">
        <f ca="1">('SUBSCRIBER BASE'!AT82*'MVLP INPUT'!$H84)*'MVLP INPUT'!$H36</f>
        <v>0</v>
      </c>
      <c r="AT88" s="491">
        <f ca="1">('SUBSCRIBER BASE'!AU82*'MVLP INPUT'!$H84)*'MVLP INPUT'!$H36</f>
        <v>0</v>
      </c>
      <c r="AU88" s="491">
        <f ca="1">('SUBSCRIBER BASE'!AV82*'MVLP INPUT'!$H84)*'MVLP INPUT'!$H36</f>
        <v>0</v>
      </c>
      <c r="AV88" s="491">
        <f ca="1">('SUBSCRIBER BASE'!AW82*'MVLP INPUT'!$H84)*'MVLP INPUT'!$H36</f>
        <v>0</v>
      </c>
      <c r="AW88" s="491">
        <f ca="1">('SUBSCRIBER BASE'!AX82*'MVLP INPUT'!$H84)*'MVLP INPUT'!$H36</f>
        <v>0</v>
      </c>
      <c r="AX88" s="491">
        <f ca="1">('SUBSCRIBER BASE'!AY82*'MVLP INPUT'!$H84)*'MVLP INPUT'!$H36</f>
        <v>0</v>
      </c>
      <c r="AY88" s="491">
        <f ca="1">('SUBSCRIBER BASE'!AZ82*'MVLP INPUT'!$H84)*'MVLP INPUT'!$H36</f>
        <v>0</v>
      </c>
      <c r="AZ88" s="491">
        <f ca="1">('SUBSCRIBER BASE'!BA82*'MVLP INPUT'!$H84)*'MVLP INPUT'!$H36</f>
        <v>0</v>
      </c>
      <c r="BA88" s="491">
        <f ca="1">('SUBSCRIBER BASE'!BB82*'MVLP INPUT'!$H84)*'MVLP INPUT'!$H36</f>
        <v>0</v>
      </c>
      <c r="BB88" s="491">
        <f ca="1">('SUBSCRIBER BASE'!BC82*'MVLP INPUT'!$H84)*'MVLP INPUT'!$H36</f>
        <v>0</v>
      </c>
      <c r="BC88" s="491">
        <f ca="1">('SUBSCRIBER BASE'!BD82*'MVLP INPUT'!$H84)*'MVLP INPUT'!$H36</f>
        <v>0</v>
      </c>
      <c r="BD88" s="491">
        <f ca="1">('SUBSCRIBER BASE'!BE82*'MVLP INPUT'!$H84)*'MVLP INPUT'!$H36</f>
        <v>0</v>
      </c>
      <c r="BE88" s="491">
        <f ca="1">('SUBSCRIBER BASE'!BF82*'MVLP INPUT'!$H84)*'MVLP INPUT'!$H36</f>
        <v>0</v>
      </c>
      <c r="BF88" s="491">
        <f ca="1">('SUBSCRIBER BASE'!BG82*'MVLP INPUT'!$H84)*'MVLP INPUT'!$H36</f>
        <v>0</v>
      </c>
      <c r="BG88" s="491">
        <f ca="1">('SUBSCRIBER BASE'!BH82*'MVLP INPUT'!$H84)*'MVLP INPUT'!$H36</f>
        <v>0</v>
      </c>
      <c r="BH88" s="491">
        <f ca="1">('SUBSCRIBER BASE'!BI82*'MVLP INPUT'!$H84)*'MVLP INPUT'!$H36</f>
        <v>0</v>
      </c>
      <c r="BI88" s="491">
        <f ca="1">('SUBSCRIBER BASE'!BJ82*'MVLP INPUT'!$H84)*'MVLP INPUT'!$H36</f>
        <v>0</v>
      </c>
      <c r="BJ88" s="491">
        <f ca="1">('SUBSCRIBER BASE'!BK82*'MVLP INPUT'!$H84)*'MVLP INPUT'!$H36</f>
        <v>0</v>
      </c>
      <c r="BK88" s="491">
        <f ca="1">('SUBSCRIBER BASE'!BL82*'MVLP INPUT'!$H84)*'MVLP INPUT'!$H36</f>
        <v>0</v>
      </c>
      <c r="BL88" s="491">
        <f ca="1">('SUBSCRIBER BASE'!BM82*'MVLP INPUT'!$H84)*'MVLP INPUT'!$H36</f>
        <v>0</v>
      </c>
      <c r="BM88" s="491">
        <f ca="1">('SUBSCRIBER BASE'!BN82*'MVLP INPUT'!$H84)*'MVLP INPUT'!$H36</f>
        <v>0</v>
      </c>
      <c r="BN88" s="491">
        <f ca="1">('SUBSCRIBER BASE'!BO82*'MVLP INPUT'!$H84)*'MVLP INPUT'!$H36</f>
        <v>0</v>
      </c>
      <c r="BO88" s="491">
        <f ca="1">('SUBSCRIBER BASE'!BP82*'MVLP INPUT'!$H84)*'MVLP INPUT'!$H36</f>
        <v>0</v>
      </c>
      <c r="BP88" s="491">
        <f ca="1">('SUBSCRIBER BASE'!BQ82*'MVLP INPUT'!$H84)*'MVLP INPUT'!$H36</f>
        <v>0</v>
      </c>
      <c r="BQ88" s="491">
        <f ca="1">('SUBSCRIBER BASE'!BR82*'MVLP INPUT'!$H84)*'MVLP INPUT'!$H36</f>
        <v>0</v>
      </c>
      <c r="BR88" s="491">
        <f ca="1">('SUBSCRIBER BASE'!BS82*'MVLP INPUT'!$H84)*'MVLP INPUT'!$H36</f>
        <v>0</v>
      </c>
    </row>
    <row r="89" spans="2:70" ht="25" customHeight="1" outlineLevel="1">
      <c r="B89" s="168" t="str">
        <f>B56</f>
        <v>MVLP4</v>
      </c>
      <c r="C89" s="491">
        <f>('SUBSCRIBER BASE'!C83*'MVLP INPUT'!$H85)*'MVLP INPUT'!$H37</f>
        <v>0</v>
      </c>
      <c r="D89" s="491">
        <f>('SUBSCRIBER BASE'!D83*'MVLP INPUT'!$H85)*'MVLP INPUT'!$H37</f>
        <v>0</v>
      </c>
      <c r="E89" s="491">
        <f>('SUBSCRIBER BASE'!E83*'MVLP INPUT'!$H85)*'MVLP INPUT'!$H37</f>
        <v>0</v>
      </c>
      <c r="F89" s="491">
        <f>('SUBSCRIBER BASE'!F83*'MVLP INPUT'!$H85)*'MVLP INPUT'!$H37</f>
        <v>0</v>
      </c>
      <c r="G89" s="491">
        <f>('SUBSCRIBER BASE'!G83*'MVLP INPUT'!$H85)*'MVLP INPUT'!$H37</f>
        <v>0</v>
      </c>
      <c r="H89" s="491">
        <f>('SUBSCRIBER BASE'!H83*'MVLP INPUT'!$H85)*'MVLP INPUT'!$H37</f>
        <v>0</v>
      </c>
      <c r="I89" s="491">
        <f>('SUBSCRIBER BASE'!I83*'MVLP INPUT'!$H85)*'MVLP INPUT'!$H37</f>
        <v>0</v>
      </c>
      <c r="J89" s="491">
        <f>('SUBSCRIBER BASE'!J83*'MVLP INPUT'!$H85)*'MVLP INPUT'!$H37</f>
        <v>0</v>
      </c>
      <c r="K89" s="491">
        <f ca="1">('SUBSCRIBER BASE'!L83*'MVLP INPUT'!$H85)*'MVLP INPUT'!$H37</f>
        <v>0</v>
      </c>
      <c r="L89" s="491">
        <f ca="1">('SUBSCRIBER BASE'!M83*'MVLP INPUT'!$H85)*'MVLP INPUT'!$H37</f>
        <v>0</v>
      </c>
      <c r="M89" s="491">
        <f ca="1">('SUBSCRIBER BASE'!N83*'MVLP INPUT'!$H85)*'MVLP INPUT'!$H37</f>
        <v>0</v>
      </c>
      <c r="N89" s="491">
        <f ca="1">('SUBSCRIBER BASE'!O83*'MVLP INPUT'!$H85)*'MVLP INPUT'!$H37</f>
        <v>0</v>
      </c>
      <c r="O89" s="491">
        <f ca="1">('SUBSCRIBER BASE'!P83*'MVLP INPUT'!$H85)*'MVLP INPUT'!$H37</f>
        <v>0</v>
      </c>
      <c r="P89" s="491">
        <f ca="1">('SUBSCRIBER BASE'!Q83*'MVLP INPUT'!$H85)*'MVLP INPUT'!$H37</f>
        <v>0</v>
      </c>
      <c r="Q89" s="491">
        <f ca="1">('SUBSCRIBER BASE'!R83*'MVLP INPUT'!$H85)*'MVLP INPUT'!$H37</f>
        <v>0</v>
      </c>
      <c r="R89" s="491">
        <f ca="1">('SUBSCRIBER BASE'!S83*'MVLP INPUT'!$H85)*'MVLP INPUT'!$H37</f>
        <v>0</v>
      </c>
      <c r="S89" s="491">
        <f ca="1">('SUBSCRIBER BASE'!T83*'MVLP INPUT'!$H85)*'MVLP INPUT'!$H37</f>
        <v>0</v>
      </c>
      <c r="T89" s="491">
        <f ca="1">('SUBSCRIBER BASE'!U83*'MVLP INPUT'!$H85)*'MVLP INPUT'!$H37</f>
        <v>0</v>
      </c>
      <c r="U89" s="491">
        <f ca="1">('SUBSCRIBER BASE'!V83*'MVLP INPUT'!$H85)*'MVLP INPUT'!$H37</f>
        <v>0</v>
      </c>
      <c r="V89" s="491">
        <f ca="1">('SUBSCRIBER BASE'!W83*'MVLP INPUT'!$H85)*'MVLP INPUT'!$H37</f>
        <v>0</v>
      </c>
      <c r="W89" s="491">
        <f ca="1">('SUBSCRIBER BASE'!X83*'MVLP INPUT'!$H85)*'MVLP INPUT'!$H37</f>
        <v>0</v>
      </c>
      <c r="X89" s="491">
        <f ca="1">('SUBSCRIBER BASE'!Y83*'MVLP INPUT'!$H85)*'MVLP INPUT'!$H37</f>
        <v>0</v>
      </c>
      <c r="Y89" s="491">
        <f ca="1">('SUBSCRIBER BASE'!Z83*'MVLP INPUT'!$H85)*'MVLP INPUT'!$H37</f>
        <v>0</v>
      </c>
      <c r="Z89" s="491">
        <f ca="1">('SUBSCRIBER BASE'!AA83*'MVLP INPUT'!$H85)*'MVLP INPUT'!$H37</f>
        <v>0</v>
      </c>
      <c r="AA89" s="491">
        <f ca="1">('SUBSCRIBER BASE'!AB83*'MVLP INPUT'!$H85)*'MVLP INPUT'!$H37</f>
        <v>0</v>
      </c>
      <c r="AB89" s="491">
        <f ca="1">('SUBSCRIBER BASE'!AC83*'MVLP INPUT'!$H85)*'MVLP INPUT'!$H37</f>
        <v>0</v>
      </c>
      <c r="AC89" s="491">
        <f ca="1">('SUBSCRIBER BASE'!AD83*'MVLP INPUT'!$H85)*'MVLP INPUT'!$H37</f>
        <v>0</v>
      </c>
      <c r="AD89" s="491">
        <f ca="1">('SUBSCRIBER BASE'!AE83*'MVLP INPUT'!$H85)*'MVLP INPUT'!$H37</f>
        <v>0</v>
      </c>
      <c r="AE89" s="491">
        <f ca="1">('SUBSCRIBER BASE'!AF83*'MVLP INPUT'!$H85)*'MVLP INPUT'!$H37</f>
        <v>0</v>
      </c>
      <c r="AF89" s="491">
        <f ca="1">('SUBSCRIBER BASE'!AG83*'MVLP INPUT'!$H85)*'MVLP INPUT'!$H37</f>
        <v>0</v>
      </c>
      <c r="AG89" s="491">
        <f ca="1">('SUBSCRIBER BASE'!AH83*'MVLP INPUT'!$H85)*'MVLP INPUT'!$H37</f>
        <v>0</v>
      </c>
      <c r="AH89" s="491">
        <f ca="1">('SUBSCRIBER BASE'!AI83*'MVLP INPUT'!$H85)*'MVLP INPUT'!$H37</f>
        <v>0</v>
      </c>
      <c r="AI89" s="491">
        <f ca="1">('SUBSCRIBER BASE'!AJ83*'MVLP INPUT'!$H85)*'MVLP INPUT'!$H37</f>
        <v>0</v>
      </c>
      <c r="AJ89" s="491">
        <f ca="1">('SUBSCRIBER BASE'!AK83*'MVLP INPUT'!$H85)*'MVLP INPUT'!$H37</f>
        <v>0</v>
      </c>
      <c r="AK89" s="491">
        <f ca="1">('SUBSCRIBER BASE'!AL83*'MVLP INPUT'!$H85)*'MVLP INPUT'!$H37</f>
        <v>0</v>
      </c>
      <c r="AL89" s="491">
        <f ca="1">('SUBSCRIBER BASE'!AM83*'MVLP INPUT'!$H85)*'MVLP INPUT'!$H37</f>
        <v>0</v>
      </c>
      <c r="AM89" s="491">
        <f ca="1">('SUBSCRIBER BASE'!AN83*'MVLP INPUT'!$H85)*'MVLP INPUT'!$H37</f>
        <v>0</v>
      </c>
      <c r="AN89" s="491">
        <f ca="1">('SUBSCRIBER BASE'!AO83*'MVLP INPUT'!$H85)*'MVLP INPUT'!$H37</f>
        <v>0</v>
      </c>
      <c r="AO89" s="491">
        <f ca="1">('SUBSCRIBER BASE'!AP83*'MVLP INPUT'!$H85)*'MVLP INPUT'!$H37</f>
        <v>0</v>
      </c>
      <c r="AP89" s="491">
        <f ca="1">('SUBSCRIBER BASE'!AQ83*'MVLP INPUT'!$H85)*'MVLP INPUT'!$H37</f>
        <v>0</v>
      </c>
      <c r="AQ89" s="491">
        <f ca="1">('SUBSCRIBER BASE'!AR83*'MVLP INPUT'!$H85)*'MVLP INPUT'!$H37</f>
        <v>0</v>
      </c>
      <c r="AR89" s="491">
        <f ca="1">('SUBSCRIBER BASE'!AS83*'MVLP INPUT'!$H85)*'MVLP INPUT'!$H37</f>
        <v>0</v>
      </c>
      <c r="AS89" s="491">
        <f ca="1">('SUBSCRIBER BASE'!AT83*'MVLP INPUT'!$H85)*'MVLP INPUT'!$H37</f>
        <v>0</v>
      </c>
      <c r="AT89" s="491">
        <f ca="1">('SUBSCRIBER BASE'!AU83*'MVLP INPUT'!$H85)*'MVLP INPUT'!$H37</f>
        <v>0</v>
      </c>
      <c r="AU89" s="491">
        <f ca="1">('SUBSCRIBER BASE'!AV83*'MVLP INPUT'!$H85)*'MVLP INPUT'!$H37</f>
        <v>0</v>
      </c>
      <c r="AV89" s="491">
        <f ca="1">('SUBSCRIBER BASE'!AW83*'MVLP INPUT'!$H85)*'MVLP INPUT'!$H37</f>
        <v>0</v>
      </c>
      <c r="AW89" s="491">
        <f ca="1">('SUBSCRIBER BASE'!AX83*'MVLP INPUT'!$H85)*'MVLP INPUT'!$H37</f>
        <v>0</v>
      </c>
      <c r="AX89" s="491">
        <f ca="1">('SUBSCRIBER BASE'!AY83*'MVLP INPUT'!$H85)*'MVLP INPUT'!$H37</f>
        <v>0</v>
      </c>
      <c r="AY89" s="491">
        <f ca="1">('SUBSCRIBER BASE'!AZ83*'MVLP INPUT'!$H85)*'MVLP INPUT'!$H37</f>
        <v>0</v>
      </c>
      <c r="AZ89" s="491">
        <f ca="1">('SUBSCRIBER BASE'!BA83*'MVLP INPUT'!$H85)*'MVLP INPUT'!$H37</f>
        <v>0</v>
      </c>
      <c r="BA89" s="491">
        <f ca="1">('SUBSCRIBER BASE'!BB83*'MVLP INPUT'!$H85)*'MVLP INPUT'!$H37</f>
        <v>0</v>
      </c>
      <c r="BB89" s="491">
        <f ca="1">('SUBSCRIBER BASE'!BC83*'MVLP INPUT'!$H85)*'MVLP INPUT'!$H37</f>
        <v>0</v>
      </c>
      <c r="BC89" s="491">
        <f ca="1">('SUBSCRIBER BASE'!BD83*'MVLP INPUT'!$H85)*'MVLP INPUT'!$H37</f>
        <v>0</v>
      </c>
      <c r="BD89" s="491">
        <f ca="1">('SUBSCRIBER BASE'!BE83*'MVLP INPUT'!$H85)*'MVLP INPUT'!$H37</f>
        <v>0</v>
      </c>
      <c r="BE89" s="491">
        <f ca="1">('SUBSCRIBER BASE'!BF83*'MVLP INPUT'!$H85)*'MVLP INPUT'!$H37</f>
        <v>0</v>
      </c>
      <c r="BF89" s="491">
        <f ca="1">('SUBSCRIBER BASE'!BG83*'MVLP INPUT'!$H85)*'MVLP INPUT'!$H37</f>
        <v>0</v>
      </c>
      <c r="BG89" s="491">
        <f ca="1">('SUBSCRIBER BASE'!BH83*'MVLP INPUT'!$H85)*'MVLP INPUT'!$H37</f>
        <v>0</v>
      </c>
      <c r="BH89" s="491">
        <f ca="1">('SUBSCRIBER BASE'!BI83*'MVLP INPUT'!$H85)*'MVLP INPUT'!$H37</f>
        <v>0</v>
      </c>
      <c r="BI89" s="491">
        <f ca="1">('SUBSCRIBER BASE'!BJ83*'MVLP INPUT'!$H85)*'MVLP INPUT'!$H37</f>
        <v>0</v>
      </c>
      <c r="BJ89" s="491">
        <f ca="1">('SUBSCRIBER BASE'!BK83*'MVLP INPUT'!$H85)*'MVLP INPUT'!$H37</f>
        <v>0</v>
      </c>
      <c r="BK89" s="491">
        <f ca="1">('SUBSCRIBER BASE'!BL83*'MVLP INPUT'!$H85)*'MVLP INPUT'!$H37</f>
        <v>0</v>
      </c>
      <c r="BL89" s="491">
        <f ca="1">('SUBSCRIBER BASE'!BM83*'MVLP INPUT'!$H85)*'MVLP INPUT'!$H37</f>
        <v>0</v>
      </c>
      <c r="BM89" s="491">
        <f ca="1">('SUBSCRIBER BASE'!BN83*'MVLP INPUT'!$H85)*'MVLP INPUT'!$H37</f>
        <v>0</v>
      </c>
      <c r="BN89" s="491">
        <f ca="1">('SUBSCRIBER BASE'!BO83*'MVLP INPUT'!$H85)*'MVLP INPUT'!$H37</f>
        <v>0</v>
      </c>
      <c r="BO89" s="491">
        <f ca="1">('SUBSCRIBER BASE'!BP83*'MVLP INPUT'!$H85)*'MVLP INPUT'!$H37</f>
        <v>0</v>
      </c>
      <c r="BP89" s="491">
        <f ca="1">('SUBSCRIBER BASE'!BQ83*'MVLP INPUT'!$H85)*'MVLP INPUT'!$H37</f>
        <v>0</v>
      </c>
      <c r="BQ89" s="491">
        <f ca="1">('SUBSCRIBER BASE'!BR83*'MVLP INPUT'!$H85)*'MVLP INPUT'!$H37</f>
        <v>0</v>
      </c>
      <c r="BR89" s="491">
        <f ca="1">('SUBSCRIBER BASE'!BS83*'MVLP INPUT'!$H85)*'MVLP INPUT'!$H37</f>
        <v>0</v>
      </c>
    </row>
    <row r="90" spans="2:70" ht="25" customHeight="1" outlineLevel="1">
      <c r="B90" s="168" t="str">
        <f t="shared" ref="B90:B94" si="89">B57</f>
        <v>MVLP5</v>
      </c>
      <c r="C90" s="491">
        <f>('SUBSCRIBER BASE'!C84*'MVLP INPUT'!$H86)*'MVLP INPUT'!$H38</f>
        <v>0</v>
      </c>
      <c r="D90" s="491">
        <f>('SUBSCRIBER BASE'!D84*'MVLP INPUT'!$H86)*'MVLP INPUT'!$H38</f>
        <v>0</v>
      </c>
      <c r="E90" s="491">
        <f>('SUBSCRIBER BASE'!E84*'MVLP INPUT'!$H86)*'MVLP INPUT'!$H38</f>
        <v>0</v>
      </c>
      <c r="F90" s="491">
        <f>('SUBSCRIBER BASE'!F84*'MVLP INPUT'!$H86)*'MVLP INPUT'!$H38</f>
        <v>0</v>
      </c>
      <c r="G90" s="491">
        <f>('SUBSCRIBER BASE'!G84*'MVLP INPUT'!$H86)*'MVLP INPUT'!$H38</f>
        <v>0</v>
      </c>
      <c r="H90" s="491">
        <f>('SUBSCRIBER BASE'!H84*'MVLP INPUT'!$H86)*'MVLP INPUT'!$H38</f>
        <v>0</v>
      </c>
      <c r="I90" s="491">
        <f>('SUBSCRIBER BASE'!I84*'MVLP INPUT'!$H86)*'MVLP INPUT'!$H38</f>
        <v>0</v>
      </c>
      <c r="J90" s="491">
        <f>('SUBSCRIBER BASE'!J84*'MVLP INPUT'!$H86)*'MVLP INPUT'!$H38</f>
        <v>0</v>
      </c>
      <c r="K90" s="491">
        <f ca="1">('SUBSCRIBER BASE'!L84*'MVLP INPUT'!$H86)*'MVLP INPUT'!$H38</f>
        <v>0</v>
      </c>
      <c r="L90" s="491">
        <f ca="1">('SUBSCRIBER BASE'!M84*'MVLP INPUT'!$H86)*'MVLP INPUT'!$H38</f>
        <v>0</v>
      </c>
      <c r="M90" s="491">
        <f ca="1">('SUBSCRIBER BASE'!N84*'MVLP INPUT'!$H86)*'MVLP INPUT'!$H38</f>
        <v>0</v>
      </c>
      <c r="N90" s="491">
        <f ca="1">('SUBSCRIBER BASE'!O84*'MVLP INPUT'!$H86)*'MVLP INPUT'!$H38</f>
        <v>0</v>
      </c>
      <c r="O90" s="491">
        <f ca="1">('SUBSCRIBER BASE'!P84*'MVLP INPUT'!$H86)*'MVLP INPUT'!$H38</f>
        <v>0</v>
      </c>
      <c r="P90" s="491">
        <f ca="1">('SUBSCRIBER BASE'!Q84*'MVLP INPUT'!$H86)*'MVLP INPUT'!$H38</f>
        <v>0</v>
      </c>
      <c r="Q90" s="491">
        <f ca="1">('SUBSCRIBER BASE'!R84*'MVLP INPUT'!$H86)*'MVLP INPUT'!$H38</f>
        <v>0</v>
      </c>
      <c r="R90" s="491">
        <f ca="1">('SUBSCRIBER BASE'!S84*'MVLP INPUT'!$H86)*'MVLP INPUT'!$H38</f>
        <v>0</v>
      </c>
      <c r="S90" s="491">
        <f ca="1">('SUBSCRIBER BASE'!T84*'MVLP INPUT'!$H86)*'MVLP INPUT'!$H38</f>
        <v>0</v>
      </c>
      <c r="T90" s="491">
        <f ca="1">('SUBSCRIBER BASE'!U84*'MVLP INPUT'!$H86)*'MVLP INPUT'!$H38</f>
        <v>0</v>
      </c>
      <c r="U90" s="491">
        <f ca="1">('SUBSCRIBER BASE'!V84*'MVLP INPUT'!$H86)*'MVLP INPUT'!$H38</f>
        <v>0</v>
      </c>
      <c r="V90" s="491">
        <f ca="1">('SUBSCRIBER BASE'!W84*'MVLP INPUT'!$H86)*'MVLP INPUT'!$H38</f>
        <v>0</v>
      </c>
      <c r="W90" s="491">
        <f ca="1">('SUBSCRIBER BASE'!X84*'MVLP INPUT'!$H86)*'MVLP INPUT'!$H38</f>
        <v>0</v>
      </c>
      <c r="X90" s="491">
        <f ca="1">('SUBSCRIBER BASE'!Y84*'MVLP INPUT'!$H86)*'MVLP INPUT'!$H38</f>
        <v>0</v>
      </c>
      <c r="Y90" s="491">
        <f ca="1">('SUBSCRIBER BASE'!Z84*'MVLP INPUT'!$H86)*'MVLP INPUT'!$H38</f>
        <v>0</v>
      </c>
      <c r="Z90" s="491">
        <f ca="1">('SUBSCRIBER BASE'!AA84*'MVLP INPUT'!$H86)*'MVLP INPUT'!$H38</f>
        <v>0</v>
      </c>
      <c r="AA90" s="491">
        <f ca="1">('SUBSCRIBER BASE'!AB84*'MVLP INPUT'!$H86)*'MVLP INPUT'!$H38</f>
        <v>0</v>
      </c>
      <c r="AB90" s="491">
        <f ca="1">('SUBSCRIBER BASE'!AC84*'MVLP INPUT'!$H86)*'MVLP INPUT'!$H38</f>
        <v>0</v>
      </c>
      <c r="AC90" s="491">
        <f ca="1">('SUBSCRIBER BASE'!AD84*'MVLP INPUT'!$H86)*'MVLP INPUT'!$H38</f>
        <v>0</v>
      </c>
      <c r="AD90" s="491">
        <f ca="1">('SUBSCRIBER BASE'!AE84*'MVLP INPUT'!$H86)*'MVLP INPUT'!$H38</f>
        <v>0</v>
      </c>
      <c r="AE90" s="491">
        <f ca="1">('SUBSCRIBER BASE'!AF84*'MVLP INPUT'!$H86)*'MVLP INPUT'!$H38</f>
        <v>0</v>
      </c>
      <c r="AF90" s="491">
        <f ca="1">('SUBSCRIBER BASE'!AG84*'MVLP INPUT'!$H86)*'MVLP INPUT'!$H38</f>
        <v>0</v>
      </c>
      <c r="AG90" s="491">
        <f ca="1">('SUBSCRIBER BASE'!AH84*'MVLP INPUT'!$H86)*'MVLP INPUT'!$H38</f>
        <v>0</v>
      </c>
      <c r="AH90" s="491">
        <f ca="1">('SUBSCRIBER BASE'!AI84*'MVLP INPUT'!$H86)*'MVLP INPUT'!$H38</f>
        <v>0</v>
      </c>
      <c r="AI90" s="491">
        <f ca="1">('SUBSCRIBER BASE'!AJ84*'MVLP INPUT'!$H86)*'MVLP INPUT'!$H38</f>
        <v>0</v>
      </c>
      <c r="AJ90" s="491">
        <f ca="1">('SUBSCRIBER BASE'!AK84*'MVLP INPUT'!$H86)*'MVLP INPUT'!$H38</f>
        <v>0</v>
      </c>
      <c r="AK90" s="491">
        <f ca="1">('SUBSCRIBER BASE'!AL84*'MVLP INPUT'!$H86)*'MVLP INPUT'!$H38</f>
        <v>0</v>
      </c>
      <c r="AL90" s="491">
        <f ca="1">('SUBSCRIBER BASE'!AM84*'MVLP INPUT'!$H86)*'MVLP INPUT'!$H38</f>
        <v>0</v>
      </c>
      <c r="AM90" s="491">
        <f ca="1">('SUBSCRIBER BASE'!AN84*'MVLP INPUT'!$H86)*'MVLP INPUT'!$H38</f>
        <v>0</v>
      </c>
      <c r="AN90" s="491">
        <f ca="1">('SUBSCRIBER BASE'!AO84*'MVLP INPUT'!$H86)*'MVLP INPUT'!$H38</f>
        <v>0</v>
      </c>
      <c r="AO90" s="491">
        <f ca="1">('SUBSCRIBER BASE'!AP84*'MVLP INPUT'!$H86)*'MVLP INPUT'!$H38</f>
        <v>0</v>
      </c>
      <c r="AP90" s="491">
        <f ca="1">('SUBSCRIBER BASE'!AQ84*'MVLP INPUT'!$H86)*'MVLP INPUT'!$H38</f>
        <v>0</v>
      </c>
      <c r="AQ90" s="491">
        <f ca="1">('SUBSCRIBER BASE'!AR84*'MVLP INPUT'!$H86)*'MVLP INPUT'!$H38</f>
        <v>0</v>
      </c>
      <c r="AR90" s="491">
        <f ca="1">('SUBSCRIBER BASE'!AS84*'MVLP INPUT'!$H86)*'MVLP INPUT'!$H38</f>
        <v>0</v>
      </c>
      <c r="AS90" s="491">
        <f ca="1">('SUBSCRIBER BASE'!AT84*'MVLP INPUT'!$H86)*'MVLP INPUT'!$H38</f>
        <v>0</v>
      </c>
      <c r="AT90" s="491">
        <f ca="1">('SUBSCRIBER BASE'!AU84*'MVLP INPUT'!$H86)*'MVLP INPUT'!$H38</f>
        <v>0</v>
      </c>
      <c r="AU90" s="491">
        <f ca="1">('SUBSCRIBER BASE'!AV84*'MVLP INPUT'!$H86)*'MVLP INPUT'!$H38</f>
        <v>0</v>
      </c>
      <c r="AV90" s="491">
        <f ca="1">('SUBSCRIBER BASE'!AW84*'MVLP INPUT'!$H86)*'MVLP INPUT'!$H38</f>
        <v>0</v>
      </c>
      <c r="AW90" s="491">
        <f ca="1">('SUBSCRIBER BASE'!AX84*'MVLP INPUT'!$H86)*'MVLP INPUT'!$H38</f>
        <v>0</v>
      </c>
      <c r="AX90" s="491">
        <f ca="1">('SUBSCRIBER BASE'!AY84*'MVLP INPUT'!$H86)*'MVLP INPUT'!$H38</f>
        <v>0</v>
      </c>
      <c r="AY90" s="491">
        <f ca="1">('SUBSCRIBER BASE'!AZ84*'MVLP INPUT'!$H86)*'MVLP INPUT'!$H38</f>
        <v>0</v>
      </c>
      <c r="AZ90" s="491">
        <f ca="1">('SUBSCRIBER BASE'!BA84*'MVLP INPUT'!$H86)*'MVLP INPUT'!$H38</f>
        <v>0</v>
      </c>
      <c r="BA90" s="491">
        <f ca="1">('SUBSCRIBER BASE'!BB84*'MVLP INPUT'!$H86)*'MVLP INPUT'!$H38</f>
        <v>0</v>
      </c>
      <c r="BB90" s="491">
        <f ca="1">('SUBSCRIBER BASE'!BC84*'MVLP INPUT'!$H86)*'MVLP INPUT'!$H38</f>
        <v>0</v>
      </c>
      <c r="BC90" s="491">
        <f ca="1">('SUBSCRIBER BASE'!BD84*'MVLP INPUT'!$H86)*'MVLP INPUT'!$H38</f>
        <v>0</v>
      </c>
      <c r="BD90" s="491">
        <f ca="1">('SUBSCRIBER BASE'!BE84*'MVLP INPUT'!$H86)*'MVLP INPUT'!$H38</f>
        <v>0</v>
      </c>
      <c r="BE90" s="491">
        <f ca="1">('SUBSCRIBER BASE'!BF84*'MVLP INPUT'!$H86)*'MVLP INPUT'!$H38</f>
        <v>0</v>
      </c>
      <c r="BF90" s="491">
        <f ca="1">('SUBSCRIBER BASE'!BG84*'MVLP INPUT'!$H86)*'MVLP INPUT'!$H38</f>
        <v>0</v>
      </c>
      <c r="BG90" s="491">
        <f ca="1">('SUBSCRIBER BASE'!BH84*'MVLP INPUT'!$H86)*'MVLP INPUT'!$H38</f>
        <v>0</v>
      </c>
      <c r="BH90" s="491">
        <f ca="1">('SUBSCRIBER BASE'!BI84*'MVLP INPUT'!$H86)*'MVLP INPUT'!$H38</f>
        <v>0</v>
      </c>
      <c r="BI90" s="491">
        <f ca="1">('SUBSCRIBER BASE'!BJ84*'MVLP INPUT'!$H86)*'MVLP INPUT'!$H38</f>
        <v>0</v>
      </c>
      <c r="BJ90" s="491">
        <f ca="1">('SUBSCRIBER BASE'!BK84*'MVLP INPUT'!$H86)*'MVLP INPUT'!$H38</f>
        <v>0</v>
      </c>
      <c r="BK90" s="491">
        <f ca="1">('SUBSCRIBER BASE'!BL84*'MVLP INPUT'!$H86)*'MVLP INPUT'!$H38</f>
        <v>0</v>
      </c>
      <c r="BL90" s="491">
        <f ca="1">('SUBSCRIBER BASE'!BM84*'MVLP INPUT'!$H86)*'MVLP INPUT'!$H38</f>
        <v>0</v>
      </c>
      <c r="BM90" s="491">
        <f ca="1">('SUBSCRIBER BASE'!BN84*'MVLP INPUT'!$H86)*'MVLP INPUT'!$H38</f>
        <v>0</v>
      </c>
      <c r="BN90" s="491">
        <f ca="1">('SUBSCRIBER BASE'!BO84*'MVLP INPUT'!$H86)*'MVLP INPUT'!$H38</f>
        <v>0</v>
      </c>
      <c r="BO90" s="491">
        <f ca="1">('SUBSCRIBER BASE'!BP84*'MVLP INPUT'!$H86)*'MVLP INPUT'!$H38</f>
        <v>0</v>
      </c>
      <c r="BP90" s="491">
        <f ca="1">('SUBSCRIBER BASE'!BQ84*'MVLP INPUT'!$H86)*'MVLP INPUT'!$H38</f>
        <v>0</v>
      </c>
      <c r="BQ90" s="491">
        <f ca="1">('SUBSCRIBER BASE'!BR84*'MVLP INPUT'!$H86)*'MVLP INPUT'!$H38</f>
        <v>0</v>
      </c>
      <c r="BR90" s="491">
        <f ca="1">('SUBSCRIBER BASE'!BS84*'MVLP INPUT'!$H86)*'MVLP INPUT'!$H38</f>
        <v>0</v>
      </c>
    </row>
    <row r="91" spans="2:70" ht="25" customHeight="1" outlineLevel="1">
      <c r="B91" s="168" t="str">
        <f t="shared" si="89"/>
        <v>MVLP6</v>
      </c>
      <c r="C91" s="491">
        <f>('SUBSCRIBER BASE'!C85*'MVLP INPUT'!$H87)*'MVLP INPUT'!$H39</f>
        <v>0</v>
      </c>
      <c r="D91" s="491">
        <f>('SUBSCRIBER BASE'!D85*'MVLP INPUT'!$H87)*'MVLP INPUT'!$H39</f>
        <v>0</v>
      </c>
      <c r="E91" s="491">
        <f>('SUBSCRIBER BASE'!E85*'MVLP INPUT'!$H87)*'MVLP INPUT'!$H39</f>
        <v>0</v>
      </c>
      <c r="F91" s="491">
        <f>('SUBSCRIBER BASE'!F85*'MVLP INPUT'!$H87)*'MVLP INPUT'!$H39</f>
        <v>0</v>
      </c>
      <c r="G91" s="491">
        <f>('SUBSCRIBER BASE'!G85*'MVLP INPUT'!$H87)*'MVLP INPUT'!$H39</f>
        <v>0</v>
      </c>
      <c r="H91" s="491">
        <f>('SUBSCRIBER BASE'!H85*'MVLP INPUT'!$H87)*'MVLP INPUT'!$H39</f>
        <v>0</v>
      </c>
      <c r="I91" s="491">
        <f>('SUBSCRIBER BASE'!I85*'MVLP INPUT'!$H87)*'MVLP INPUT'!$H39</f>
        <v>0</v>
      </c>
      <c r="J91" s="491">
        <f>('SUBSCRIBER BASE'!J85*'MVLP INPUT'!$H87)*'MVLP INPUT'!$H39</f>
        <v>0</v>
      </c>
      <c r="K91" s="491">
        <f ca="1">('SUBSCRIBER BASE'!L85*'MVLP INPUT'!$H87)*'MVLP INPUT'!$H39</f>
        <v>0</v>
      </c>
      <c r="L91" s="491">
        <f ca="1">('SUBSCRIBER BASE'!M85*'MVLP INPUT'!$H87)*'MVLP INPUT'!$H39</f>
        <v>0</v>
      </c>
      <c r="M91" s="491">
        <f ca="1">('SUBSCRIBER BASE'!N85*'MVLP INPUT'!$H87)*'MVLP INPUT'!$H39</f>
        <v>0</v>
      </c>
      <c r="N91" s="491">
        <f ca="1">('SUBSCRIBER BASE'!O85*'MVLP INPUT'!$H87)*'MVLP INPUT'!$H39</f>
        <v>0</v>
      </c>
      <c r="O91" s="491">
        <f ca="1">('SUBSCRIBER BASE'!P85*'MVLP INPUT'!$H87)*'MVLP INPUT'!$H39</f>
        <v>0</v>
      </c>
      <c r="P91" s="491">
        <f ca="1">('SUBSCRIBER BASE'!Q85*'MVLP INPUT'!$H87)*'MVLP INPUT'!$H39</f>
        <v>0</v>
      </c>
      <c r="Q91" s="491">
        <f ca="1">('SUBSCRIBER BASE'!R85*'MVLP INPUT'!$H87)*'MVLP INPUT'!$H39</f>
        <v>0</v>
      </c>
      <c r="R91" s="491">
        <f ca="1">('SUBSCRIBER BASE'!S85*'MVLP INPUT'!$H87)*'MVLP INPUT'!$H39</f>
        <v>0</v>
      </c>
      <c r="S91" s="491">
        <f ca="1">('SUBSCRIBER BASE'!T85*'MVLP INPUT'!$H87)*'MVLP INPUT'!$H39</f>
        <v>0</v>
      </c>
      <c r="T91" s="491">
        <f ca="1">('SUBSCRIBER BASE'!U85*'MVLP INPUT'!$H87)*'MVLP INPUT'!$H39</f>
        <v>0</v>
      </c>
      <c r="U91" s="491">
        <f ca="1">('SUBSCRIBER BASE'!V85*'MVLP INPUT'!$H87)*'MVLP INPUT'!$H39</f>
        <v>0</v>
      </c>
      <c r="V91" s="491">
        <f ca="1">('SUBSCRIBER BASE'!W85*'MVLP INPUT'!$H87)*'MVLP INPUT'!$H39</f>
        <v>0</v>
      </c>
      <c r="W91" s="491">
        <f ca="1">('SUBSCRIBER BASE'!X85*'MVLP INPUT'!$H87)*'MVLP INPUT'!$H39</f>
        <v>0</v>
      </c>
      <c r="X91" s="491">
        <f ca="1">('SUBSCRIBER BASE'!Y85*'MVLP INPUT'!$H87)*'MVLP INPUT'!$H39</f>
        <v>0</v>
      </c>
      <c r="Y91" s="491">
        <f ca="1">('SUBSCRIBER BASE'!Z85*'MVLP INPUT'!$H87)*'MVLP INPUT'!$H39</f>
        <v>0</v>
      </c>
      <c r="Z91" s="491">
        <f ca="1">('SUBSCRIBER BASE'!AA85*'MVLP INPUT'!$H87)*'MVLP INPUT'!$H39</f>
        <v>0</v>
      </c>
      <c r="AA91" s="491">
        <f ca="1">('SUBSCRIBER BASE'!AB85*'MVLP INPUT'!$H87)*'MVLP INPUT'!$H39</f>
        <v>0</v>
      </c>
      <c r="AB91" s="491">
        <f ca="1">('SUBSCRIBER BASE'!AC85*'MVLP INPUT'!$H87)*'MVLP INPUT'!$H39</f>
        <v>0</v>
      </c>
      <c r="AC91" s="491">
        <f ca="1">('SUBSCRIBER BASE'!AD85*'MVLP INPUT'!$H87)*'MVLP INPUT'!$H39</f>
        <v>0</v>
      </c>
      <c r="AD91" s="491">
        <f ca="1">('SUBSCRIBER BASE'!AE85*'MVLP INPUT'!$H87)*'MVLP INPUT'!$H39</f>
        <v>0</v>
      </c>
      <c r="AE91" s="491">
        <f ca="1">('SUBSCRIBER BASE'!AF85*'MVLP INPUT'!$H87)*'MVLP INPUT'!$H39</f>
        <v>0</v>
      </c>
      <c r="AF91" s="491">
        <f ca="1">('SUBSCRIBER BASE'!AG85*'MVLP INPUT'!$H87)*'MVLP INPUT'!$H39</f>
        <v>0</v>
      </c>
      <c r="AG91" s="491">
        <f ca="1">('SUBSCRIBER BASE'!AH85*'MVLP INPUT'!$H87)*'MVLP INPUT'!$H39</f>
        <v>0</v>
      </c>
      <c r="AH91" s="491">
        <f ca="1">('SUBSCRIBER BASE'!AI85*'MVLP INPUT'!$H87)*'MVLP INPUT'!$H39</f>
        <v>0</v>
      </c>
      <c r="AI91" s="491">
        <f ca="1">('SUBSCRIBER BASE'!AJ85*'MVLP INPUT'!$H87)*'MVLP INPUT'!$H39</f>
        <v>0</v>
      </c>
      <c r="AJ91" s="491">
        <f ca="1">('SUBSCRIBER BASE'!AK85*'MVLP INPUT'!$H87)*'MVLP INPUT'!$H39</f>
        <v>0</v>
      </c>
      <c r="AK91" s="491">
        <f ca="1">('SUBSCRIBER BASE'!AL85*'MVLP INPUT'!$H87)*'MVLP INPUT'!$H39</f>
        <v>0</v>
      </c>
      <c r="AL91" s="491">
        <f ca="1">('SUBSCRIBER BASE'!AM85*'MVLP INPUT'!$H87)*'MVLP INPUT'!$H39</f>
        <v>0</v>
      </c>
      <c r="AM91" s="491">
        <f ca="1">('SUBSCRIBER BASE'!AN85*'MVLP INPUT'!$H87)*'MVLP INPUT'!$H39</f>
        <v>0</v>
      </c>
      <c r="AN91" s="491">
        <f ca="1">('SUBSCRIBER BASE'!AO85*'MVLP INPUT'!$H87)*'MVLP INPUT'!$H39</f>
        <v>0</v>
      </c>
      <c r="AO91" s="491">
        <f ca="1">('SUBSCRIBER BASE'!AP85*'MVLP INPUT'!$H87)*'MVLP INPUT'!$H39</f>
        <v>0</v>
      </c>
      <c r="AP91" s="491">
        <f ca="1">('SUBSCRIBER BASE'!AQ85*'MVLP INPUT'!$H87)*'MVLP INPUT'!$H39</f>
        <v>0</v>
      </c>
      <c r="AQ91" s="491">
        <f ca="1">('SUBSCRIBER BASE'!AR85*'MVLP INPUT'!$H87)*'MVLP INPUT'!$H39</f>
        <v>0</v>
      </c>
      <c r="AR91" s="491">
        <f ca="1">('SUBSCRIBER BASE'!AS85*'MVLP INPUT'!$H87)*'MVLP INPUT'!$H39</f>
        <v>0</v>
      </c>
      <c r="AS91" s="491">
        <f ca="1">('SUBSCRIBER BASE'!AT85*'MVLP INPUT'!$H87)*'MVLP INPUT'!$H39</f>
        <v>0</v>
      </c>
      <c r="AT91" s="491">
        <f ca="1">('SUBSCRIBER BASE'!AU85*'MVLP INPUT'!$H87)*'MVLP INPUT'!$H39</f>
        <v>0</v>
      </c>
      <c r="AU91" s="491">
        <f ca="1">('SUBSCRIBER BASE'!AV85*'MVLP INPUT'!$H87)*'MVLP INPUT'!$H39</f>
        <v>0</v>
      </c>
      <c r="AV91" s="491">
        <f ca="1">('SUBSCRIBER BASE'!AW85*'MVLP INPUT'!$H87)*'MVLP INPUT'!$H39</f>
        <v>0</v>
      </c>
      <c r="AW91" s="491">
        <f ca="1">('SUBSCRIBER BASE'!AX85*'MVLP INPUT'!$H87)*'MVLP INPUT'!$H39</f>
        <v>0</v>
      </c>
      <c r="AX91" s="491">
        <f ca="1">('SUBSCRIBER BASE'!AY85*'MVLP INPUT'!$H87)*'MVLP INPUT'!$H39</f>
        <v>0</v>
      </c>
      <c r="AY91" s="491">
        <f ca="1">('SUBSCRIBER BASE'!AZ85*'MVLP INPUT'!$H87)*'MVLP INPUT'!$H39</f>
        <v>0</v>
      </c>
      <c r="AZ91" s="491">
        <f ca="1">('SUBSCRIBER BASE'!BA85*'MVLP INPUT'!$H87)*'MVLP INPUT'!$H39</f>
        <v>0</v>
      </c>
      <c r="BA91" s="491">
        <f ca="1">('SUBSCRIBER BASE'!BB85*'MVLP INPUT'!$H87)*'MVLP INPUT'!$H39</f>
        <v>0</v>
      </c>
      <c r="BB91" s="491">
        <f ca="1">('SUBSCRIBER BASE'!BC85*'MVLP INPUT'!$H87)*'MVLP INPUT'!$H39</f>
        <v>0</v>
      </c>
      <c r="BC91" s="491">
        <f ca="1">('SUBSCRIBER BASE'!BD85*'MVLP INPUT'!$H87)*'MVLP INPUT'!$H39</f>
        <v>0</v>
      </c>
      <c r="BD91" s="491">
        <f ca="1">('SUBSCRIBER BASE'!BE85*'MVLP INPUT'!$H87)*'MVLP INPUT'!$H39</f>
        <v>0</v>
      </c>
      <c r="BE91" s="491">
        <f ca="1">('SUBSCRIBER BASE'!BF85*'MVLP INPUT'!$H87)*'MVLP INPUT'!$H39</f>
        <v>0</v>
      </c>
      <c r="BF91" s="491">
        <f ca="1">('SUBSCRIBER BASE'!BG85*'MVLP INPUT'!$H87)*'MVLP INPUT'!$H39</f>
        <v>0</v>
      </c>
      <c r="BG91" s="491">
        <f ca="1">('SUBSCRIBER BASE'!BH85*'MVLP INPUT'!$H87)*'MVLP INPUT'!$H39</f>
        <v>0</v>
      </c>
      <c r="BH91" s="491">
        <f ca="1">('SUBSCRIBER BASE'!BI85*'MVLP INPUT'!$H87)*'MVLP INPUT'!$H39</f>
        <v>0</v>
      </c>
      <c r="BI91" s="491">
        <f ca="1">('SUBSCRIBER BASE'!BJ85*'MVLP INPUT'!$H87)*'MVLP INPUT'!$H39</f>
        <v>0</v>
      </c>
      <c r="BJ91" s="491">
        <f ca="1">('SUBSCRIBER BASE'!BK85*'MVLP INPUT'!$H87)*'MVLP INPUT'!$H39</f>
        <v>0</v>
      </c>
      <c r="BK91" s="491">
        <f ca="1">('SUBSCRIBER BASE'!BL85*'MVLP INPUT'!$H87)*'MVLP INPUT'!$H39</f>
        <v>0</v>
      </c>
      <c r="BL91" s="491">
        <f ca="1">('SUBSCRIBER BASE'!BM85*'MVLP INPUT'!$H87)*'MVLP INPUT'!$H39</f>
        <v>0</v>
      </c>
      <c r="BM91" s="491">
        <f ca="1">('SUBSCRIBER BASE'!BN85*'MVLP INPUT'!$H87)*'MVLP INPUT'!$H39</f>
        <v>0</v>
      </c>
      <c r="BN91" s="491">
        <f ca="1">('SUBSCRIBER BASE'!BO85*'MVLP INPUT'!$H87)*'MVLP INPUT'!$H39</f>
        <v>0</v>
      </c>
      <c r="BO91" s="491">
        <f ca="1">('SUBSCRIBER BASE'!BP85*'MVLP INPUT'!$H87)*'MVLP INPUT'!$H39</f>
        <v>0</v>
      </c>
      <c r="BP91" s="491">
        <f ca="1">('SUBSCRIBER BASE'!BQ85*'MVLP INPUT'!$H87)*'MVLP INPUT'!$H39</f>
        <v>0</v>
      </c>
      <c r="BQ91" s="491">
        <f ca="1">('SUBSCRIBER BASE'!BR85*'MVLP INPUT'!$H87)*'MVLP INPUT'!$H39</f>
        <v>0</v>
      </c>
      <c r="BR91" s="491">
        <f ca="1">('SUBSCRIBER BASE'!BS85*'MVLP INPUT'!$H87)*'MVLP INPUT'!$H39</f>
        <v>0</v>
      </c>
    </row>
    <row r="92" spans="2:70" ht="25" customHeight="1" outlineLevel="1">
      <c r="B92" s="168" t="str">
        <f t="shared" si="89"/>
        <v>200 MB</v>
      </c>
      <c r="C92" s="491">
        <f>('SUBSCRIBER BASE'!C86*'MVLP INPUT'!$H88)*'MVLP INPUT'!$H40</f>
        <v>0</v>
      </c>
      <c r="D92" s="491">
        <f>('SUBSCRIBER BASE'!D86*'MVLP INPUT'!$H88)*'MVLP INPUT'!$H40</f>
        <v>0</v>
      </c>
      <c r="E92" s="491">
        <f>('SUBSCRIBER BASE'!E86*'MVLP INPUT'!$H88)*'MVLP INPUT'!$H40</f>
        <v>0</v>
      </c>
      <c r="F92" s="491">
        <f>('SUBSCRIBER BASE'!F86*'MVLP INPUT'!$H88)*'MVLP INPUT'!$H40</f>
        <v>0</v>
      </c>
      <c r="G92" s="491">
        <f>('SUBSCRIBER BASE'!G86*'MVLP INPUT'!$H88)*'MVLP INPUT'!$H40</f>
        <v>0</v>
      </c>
      <c r="H92" s="491">
        <f>('SUBSCRIBER BASE'!H86*'MVLP INPUT'!$H88)*'MVLP INPUT'!$H40</f>
        <v>0</v>
      </c>
      <c r="I92" s="491">
        <f>('SUBSCRIBER BASE'!I86*'MVLP INPUT'!$H88)*'MVLP INPUT'!$H40</f>
        <v>0</v>
      </c>
      <c r="J92" s="491">
        <f>('SUBSCRIBER BASE'!J86*'MVLP INPUT'!$H88)*'MVLP INPUT'!$H40</f>
        <v>0</v>
      </c>
      <c r="K92" s="491">
        <f ca="1">('SUBSCRIBER BASE'!L86*'MVLP INPUT'!$H88)*'MVLP INPUT'!$H40</f>
        <v>0</v>
      </c>
      <c r="L92" s="491">
        <f ca="1">('SUBSCRIBER BASE'!M86*'MVLP INPUT'!$H88)*'MVLP INPUT'!$H40</f>
        <v>0</v>
      </c>
      <c r="M92" s="491">
        <f ca="1">('SUBSCRIBER BASE'!N86*'MVLP INPUT'!$H88)*'MVLP INPUT'!$H40</f>
        <v>0</v>
      </c>
      <c r="N92" s="491">
        <f ca="1">('SUBSCRIBER BASE'!O86*'MVLP INPUT'!$H88)*'MVLP INPUT'!$H40</f>
        <v>0</v>
      </c>
      <c r="O92" s="491">
        <f ca="1">('SUBSCRIBER BASE'!P86*'MVLP INPUT'!$H88)*'MVLP INPUT'!$H40</f>
        <v>0</v>
      </c>
      <c r="P92" s="491">
        <f ca="1">('SUBSCRIBER BASE'!Q86*'MVLP INPUT'!$H88)*'MVLP INPUT'!$H40</f>
        <v>0</v>
      </c>
      <c r="Q92" s="491">
        <f ca="1">('SUBSCRIBER BASE'!R86*'MVLP INPUT'!$H88)*'MVLP INPUT'!$H40</f>
        <v>0</v>
      </c>
      <c r="R92" s="491">
        <f ca="1">('SUBSCRIBER BASE'!S86*'MVLP INPUT'!$H88)*'MVLP INPUT'!$H40</f>
        <v>0</v>
      </c>
      <c r="S92" s="491">
        <f ca="1">('SUBSCRIBER BASE'!T86*'MVLP INPUT'!$H88)*'MVLP INPUT'!$H40</f>
        <v>0</v>
      </c>
      <c r="T92" s="491">
        <f ca="1">('SUBSCRIBER BASE'!U86*'MVLP INPUT'!$H88)*'MVLP INPUT'!$H40</f>
        <v>0</v>
      </c>
      <c r="U92" s="491">
        <f ca="1">('SUBSCRIBER BASE'!V86*'MVLP INPUT'!$H88)*'MVLP INPUT'!$H40</f>
        <v>0</v>
      </c>
      <c r="V92" s="491">
        <f ca="1">('SUBSCRIBER BASE'!W86*'MVLP INPUT'!$H88)*'MVLP INPUT'!$H40</f>
        <v>0</v>
      </c>
      <c r="W92" s="491">
        <f ca="1">('SUBSCRIBER BASE'!X86*'MVLP INPUT'!$H88)*'MVLP INPUT'!$H40</f>
        <v>0</v>
      </c>
      <c r="X92" s="491">
        <f ca="1">('SUBSCRIBER BASE'!Y86*'MVLP INPUT'!$H88)*'MVLP INPUT'!$H40</f>
        <v>0</v>
      </c>
      <c r="Y92" s="491">
        <f ca="1">('SUBSCRIBER BASE'!Z86*'MVLP INPUT'!$H88)*'MVLP INPUT'!$H40</f>
        <v>0</v>
      </c>
      <c r="Z92" s="491">
        <f ca="1">('SUBSCRIBER BASE'!AA86*'MVLP INPUT'!$H88)*'MVLP INPUT'!$H40</f>
        <v>0</v>
      </c>
      <c r="AA92" s="491">
        <f ca="1">('SUBSCRIBER BASE'!AB86*'MVLP INPUT'!$H88)*'MVLP INPUT'!$H40</f>
        <v>0</v>
      </c>
      <c r="AB92" s="491">
        <f ca="1">('SUBSCRIBER BASE'!AC86*'MVLP INPUT'!$H88)*'MVLP INPUT'!$H40</f>
        <v>0</v>
      </c>
      <c r="AC92" s="491">
        <f ca="1">('SUBSCRIBER BASE'!AD86*'MVLP INPUT'!$H88)*'MVLP INPUT'!$H40</f>
        <v>0</v>
      </c>
      <c r="AD92" s="491">
        <f ca="1">('SUBSCRIBER BASE'!AE86*'MVLP INPUT'!$H88)*'MVLP INPUT'!$H40</f>
        <v>0</v>
      </c>
      <c r="AE92" s="491">
        <f ca="1">('SUBSCRIBER BASE'!AF86*'MVLP INPUT'!$H88)*'MVLP INPUT'!$H40</f>
        <v>0</v>
      </c>
      <c r="AF92" s="491">
        <f ca="1">('SUBSCRIBER BASE'!AG86*'MVLP INPUT'!$H88)*'MVLP INPUT'!$H40</f>
        <v>0</v>
      </c>
      <c r="AG92" s="491">
        <f ca="1">('SUBSCRIBER BASE'!AH86*'MVLP INPUT'!$H88)*'MVLP INPUT'!$H40</f>
        <v>0</v>
      </c>
      <c r="AH92" s="491">
        <f ca="1">('SUBSCRIBER BASE'!AI86*'MVLP INPUT'!$H88)*'MVLP INPUT'!$H40</f>
        <v>0</v>
      </c>
      <c r="AI92" s="491">
        <f ca="1">('SUBSCRIBER BASE'!AJ86*'MVLP INPUT'!$H88)*'MVLP INPUT'!$H40</f>
        <v>0</v>
      </c>
      <c r="AJ92" s="491">
        <f ca="1">('SUBSCRIBER BASE'!AK86*'MVLP INPUT'!$H88)*'MVLP INPUT'!$H40</f>
        <v>0</v>
      </c>
      <c r="AK92" s="491">
        <f ca="1">('SUBSCRIBER BASE'!AL86*'MVLP INPUT'!$H88)*'MVLP INPUT'!$H40</f>
        <v>0</v>
      </c>
      <c r="AL92" s="491">
        <f ca="1">('SUBSCRIBER BASE'!AM86*'MVLP INPUT'!$H88)*'MVLP INPUT'!$H40</f>
        <v>0</v>
      </c>
      <c r="AM92" s="491">
        <f ca="1">('SUBSCRIBER BASE'!AN86*'MVLP INPUT'!$H88)*'MVLP INPUT'!$H40</f>
        <v>0</v>
      </c>
      <c r="AN92" s="491">
        <f ca="1">('SUBSCRIBER BASE'!AO86*'MVLP INPUT'!$H88)*'MVLP INPUT'!$H40</f>
        <v>0</v>
      </c>
      <c r="AO92" s="491">
        <f ca="1">('SUBSCRIBER BASE'!AP86*'MVLP INPUT'!$H88)*'MVLP INPUT'!$H40</f>
        <v>0</v>
      </c>
      <c r="AP92" s="491">
        <f ca="1">('SUBSCRIBER BASE'!AQ86*'MVLP INPUT'!$H88)*'MVLP INPUT'!$H40</f>
        <v>0</v>
      </c>
      <c r="AQ92" s="491">
        <f ca="1">('SUBSCRIBER BASE'!AR86*'MVLP INPUT'!$H88)*'MVLP INPUT'!$H40</f>
        <v>0</v>
      </c>
      <c r="AR92" s="491">
        <f ca="1">('SUBSCRIBER BASE'!AS86*'MVLP INPUT'!$H88)*'MVLP INPUT'!$H40</f>
        <v>0</v>
      </c>
      <c r="AS92" s="491">
        <f ca="1">('SUBSCRIBER BASE'!AT86*'MVLP INPUT'!$H88)*'MVLP INPUT'!$H40</f>
        <v>0</v>
      </c>
      <c r="AT92" s="491">
        <f ca="1">('SUBSCRIBER BASE'!AU86*'MVLP INPUT'!$H88)*'MVLP INPUT'!$H40</f>
        <v>0</v>
      </c>
      <c r="AU92" s="491">
        <f ca="1">('SUBSCRIBER BASE'!AV86*'MVLP INPUT'!$H88)*'MVLP INPUT'!$H40</f>
        <v>0</v>
      </c>
      <c r="AV92" s="491">
        <f ca="1">('SUBSCRIBER BASE'!AW86*'MVLP INPUT'!$H88)*'MVLP INPUT'!$H40</f>
        <v>0</v>
      </c>
      <c r="AW92" s="491">
        <f ca="1">('SUBSCRIBER BASE'!AX86*'MVLP INPUT'!$H88)*'MVLP INPUT'!$H40</f>
        <v>0</v>
      </c>
      <c r="AX92" s="491">
        <f ca="1">('SUBSCRIBER BASE'!AY86*'MVLP INPUT'!$H88)*'MVLP INPUT'!$H40</f>
        <v>0</v>
      </c>
      <c r="AY92" s="491">
        <f ca="1">('SUBSCRIBER BASE'!AZ86*'MVLP INPUT'!$H88)*'MVLP INPUT'!$H40</f>
        <v>0</v>
      </c>
      <c r="AZ92" s="491">
        <f ca="1">('SUBSCRIBER BASE'!BA86*'MVLP INPUT'!$H88)*'MVLP INPUT'!$H40</f>
        <v>0</v>
      </c>
      <c r="BA92" s="491">
        <f ca="1">('SUBSCRIBER BASE'!BB86*'MVLP INPUT'!$H88)*'MVLP INPUT'!$H40</f>
        <v>0</v>
      </c>
      <c r="BB92" s="491">
        <f ca="1">('SUBSCRIBER BASE'!BC86*'MVLP INPUT'!$H88)*'MVLP INPUT'!$H40</f>
        <v>0</v>
      </c>
      <c r="BC92" s="491">
        <f ca="1">('SUBSCRIBER BASE'!BD86*'MVLP INPUT'!$H88)*'MVLP INPUT'!$H40</f>
        <v>0</v>
      </c>
      <c r="BD92" s="491">
        <f ca="1">('SUBSCRIBER BASE'!BE86*'MVLP INPUT'!$H88)*'MVLP INPUT'!$H40</f>
        <v>0</v>
      </c>
      <c r="BE92" s="491">
        <f ca="1">('SUBSCRIBER BASE'!BF86*'MVLP INPUT'!$H88)*'MVLP INPUT'!$H40</f>
        <v>0</v>
      </c>
      <c r="BF92" s="491">
        <f ca="1">('SUBSCRIBER BASE'!BG86*'MVLP INPUT'!$H88)*'MVLP INPUT'!$H40</f>
        <v>0</v>
      </c>
      <c r="BG92" s="491">
        <f ca="1">('SUBSCRIBER BASE'!BH86*'MVLP INPUT'!$H88)*'MVLP INPUT'!$H40</f>
        <v>0</v>
      </c>
      <c r="BH92" s="491">
        <f ca="1">('SUBSCRIBER BASE'!BI86*'MVLP INPUT'!$H88)*'MVLP INPUT'!$H40</f>
        <v>0</v>
      </c>
      <c r="BI92" s="491">
        <f ca="1">('SUBSCRIBER BASE'!BJ86*'MVLP INPUT'!$H88)*'MVLP INPUT'!$H40</f>
        <v>0</v>
      </c>
      <c r="BJ92" s="491">
        <f ca="1">('SUBSCRIBER BASE'!BK86*'MVLP INPUT'!$H88)*'MVLP INPUT'!$H40</f>
        <v>0</v>
      </c>
      <c r="BK92" s="491">
        <f ca="1">('SUBSCRIBER BASE'!BL86*'MVLP INPUT'!$H88)*'MVLP INPUT'!$H40</f>
        <v>0</v>
      </c>
      <c r="BL92" s="491">
        <f ca="1">('SUBSCRIBER BASE'!BM86*'MVLP INPUT'!$H88)*'MVLP INPUT'!$H40</f>
        <v>0</v>
      </c>
      <c r="BM92" s="491">
        <f ca="1">('SUBSCRIBER BASE'!BN86*'MVLP INPUT'!$H88)*'MVLP INPUT'!$H40</f>
        <v>0</v>
      </c>
      <c r="BN92" s="491">
        <f ca="1">('SUBSCRIBER BASE'!BO86*'MVLP INPUT'!$H88)*'MVLP INPUT'!$H40</f>
        <v>0</v>
      </c>
      <c r="BO92" s="491">
        <f ca="1">('SUBSCRIBER BASE'!BP86*'MVLP INPUT'!$H88)*'MVLP INPUT'!$H40</f>
        <v>0</v>
      </c>
      <c r="BP92" s="491">
        <f ca="1">('SUBSCRIBER BASE'!BQ86*'MVLP INPUT'!$H88)*'MVLP INPUT'!$H40</f>
        <v>0</v>
      </c>
      <c r="BQ92" s="491">
        <f ca="1">('SUBSCRIBER BASE'!BR86*'MVLP INPUT'!$H88)*'MVLP INPUT'!$H40</f>
        <v>0</v>
      </c>
      <c r="BR92" s="491">
        <f ca="1">('SUBSCRIBER BASE'!BS86*'MVLP INPUT'!$H88)*'MVLP INPUT'!$H40</f>
        <v>0</v>
      </c>
    </row>
    <row r="93" spans="2:70" ht="25" customHeight="1" outlineLevel="1">
      <c r="B93" s="168" t="str">
        <f t="shared" si="89"/>
        <v>500 MB</v>
      </c>
      <c r="C93" s="491">
        <f>('SUBSCRIBER BASE'!C87*'MVLP INPUT'!$H89)*'MVLP INPUT'!$H41</f>
        <v>0</v>
      </c>
      <c r="D93" s="491">
        <f>('SUBSCRIBER BASE'!D87*'MVLP INPUT'!$H89)*'MVLP INPUT'!$H41</f>
        <v>0</v>
      </c>
      <c r="E93" s="491">
        <f>('SUBSCRIBER BASE'!E87*'MVLP INPUT'!$H89)*'MVLP INPUT'!$H41</f>
        <v>0</v>
      </c>
      <c r="F93" s="491">
        <f>('SUBSCRIBER BASE'!F87*'MVLP INPUT'!$H89)*'MVLP INPUT'!$H41</f>
        <v>0</v>
      </c>
      <c r="G93" s="491">
        <f>('SUBSCRIBER BASE'!G87*'MVLP INPUT'!$H89)*'MVLP INPUT'!$H41</f>
        <v>0</v>
      </c>
      <c r="H93" s="491">
        <f>('SUBSCRIBER BASE'!H87*'MVLP INPUT'!$H89)*'MVLP INPUT'!$H41</f>
        <v>0</v>
      </c>
      <c r="I93" s="491">
        <f>('SUBSCRIBER BASE'!I87*'MVLP INPUT'!$H89)*'MVLP INPUT'!$H41</f>
        <v>0</v>
      </c>
      <c r="J93" s="491">
        <f>('SUBSCRIBER BASE'!J87*'MVLP INPUT'!$H89)*'MVLP INPUT'!$H41</f>
        <v>0</v>
      </c>
      <c r="K93" s="491">
        <f ca="1">('SUBSCRIBER BASE'!L87*'MVLP INPUT'!$H89)*'MVLP INPUT'!$H41</f>
        <v>0</v>
      </c>
      <c r="L93" s="491">
        <f ca="1">('SUBSCRIBER BASE'!M87*'MVLP INPUT'!$H89)*'MVLP INPUT'!$H41</f>
        <v>0</v>
      </c>
      <c r="M93" s="491">
        <f ca="1">('SUBSCRIBER BASE'!N87*'MVLP INPUT'!$H89)*'MVLP INPUT'!$H41</f>
        <v>0</v>
      </c>
      <c r="N93" s="491">
        <f ca="1">('SUBSCRIBER BASE'!O87*'MVLP INPUT'!$H89)*'MVLP INPUT'!$H41</f>
        <v>0</v>
      </c>
      <c r="O93" s="491">
        <f ca="1">('SUBSCRIBER BASE'!P87*'MVLP INPUT'!$H89)*'MVLP INPUT'!$H41</f>
        <v>0</v>
      </c>
      <c r="P93" s="491">
        <f ca="1">('SUBSCRIBER BASE'!Q87*'MVLP INPUT'!$H89)*'MVLP INPUT'!$H41</f>
        <v>0</v>
      </c>
      <c r="Q93" s="491">
        <f ca="1">('SUBSCRIBER BASE'!R87*'MVLP INPUT'!$H89)*'MVLP INPUT'!$H41</f>
        <v>0</v>
      </c>
      <c r="R93" s="491">
        <f ca="1">('SUBSCRIBER BASE'!S87*'MVLP INPUT'!$H89)*'MVLP INPUT'!$H41</f>
        <v>0</v>
      </c>
      <c r="S93" s="491">
        <f ca="1">('SUBSCRIBER BASE'!T87*'MVLP INPUT'!$H89)*'MVLP INPUT'!$H41</f>
        <v>0</v>
      </c>
      <c r="T93" s="491">
        <f ca="1">('SUBSCRIBER BASE'!U87*'MVLP INPUT'!$H89)*'MVLP INPUT'!$H41</f>
        <v>0</v>
      </c>
      <c r="U93" s="491">
        <f ca="1">('SUBSCRIBER BASE'!V87*'MVLP INPUT'!$H89)*'MVLP INPUT'!$H41</f>
        <v>0</v>
      </c>
      <c r="V93" s="491">
        <f ca="1">('SUBSCRIBER BASE'!W87*'MVLP INPUT'!$H89)*'MVLP INPUT'!$H41</f>
        <v>0</v>
      </c>
      <c r="W93" s="491">
        <f ca="1">('SUBSCRIBER BASE'!X87*'MVLP INPUT'!$H89)*'MVLP INPUT'!$H41</f>
        <v>0</v>
      </c>
      <c r="X93" s="491">
        <f ca="1">('SUBSCRIBER BASE'!Y87*'MVLP INPUT'!$H89)*'MVLP INPUT'!$H41</f>
        <v>0</v>
      </c>
      <c r="Y93" s="491">
        <f ca="1">('SUBSCRIBER BASE'!Z87*'MVLP INPUT'!$H89)*'MVLP INPUT'!$H41</f>
        <v>0</v>
      </c>
      <c r="Z93" s="491">
        <f ca="1">('SUBSCRIBER BASE'!AA87*'MVLP INPUT'!$H89)*'MVLP INPUT'!$H41</f>
        <v>0</v>
      </c>
      <c r="AA93" s="491">
        <f ca="1">('SUBSCRIBER BASE'!AB87*'MVLP INPUT'!$H89)*'MVLP INPUT'!$H41</f>
        <v>0</v>
      </c>
      <c r="AB93" s="491">
        <f ca="1">('SUBSCRIBER BASE'!AC87*'MVLP INPUT'!$H89)*'MVLP INPUT'!$H41</f>
        <v>0</v>
      </c>
      <c r="AC93" s="491">
        <f ca="1">('SUBSCRIBER BASE'!AD87*'MVLP INPUT'!$H89)*'MVLP INPUT'!$H41</f>
        <v>0</v>
      </c>
      <c r="AD93" s="491">
        <f ca="1">('SUBSCRIBER BASE'!AE87*'MVLP INPUT'!$H89)*'MVLP INPUT'!$H41</f>
        <v>0</v>
      </c>
      <c r="AE93" s="491">
        <f ca="1">('SUBSCRIBER BASE'!AF87*'MVLP INPUT'!$H89)*'MVLP INPUT'!$H41</f>
        <v>0</v>
      </c>
      <c r="AF93" s="491">
        <f ca="1">('SUBSCRIBER BASE'!AG87*'MVLP INPUT'!$H89)*'MVLP INPUT'!$H41</f>
        <v>0</v>
      </c>
      <c r="AG93" s="491">
        <f ca="1">('SUBSCRIBER BASE'!AH87*'MVLP INPUT'!$H89)*'MVLP INPUT'!$H41</f>
        <v>0</v>
      </c>
      <c r="AH93" s="491">
        <f ca="1">('SUBSCRIBER BASE'!AI87*'MVLP INPUT'!$H89)*'MVLP INPUT'!$H41</f>
        <v>0</v>
      </c>
      <c r="AI93" s="491">
        <f ca="1">('SUBSCRIBER BASE'!AJ87*'MVLP INPUT'!$H89)*'MVLP INPUT'!$H41</f>
        <v>0</v>
      </c>
      <c r="AJ93" s="491">
        <f ca="1">('SUBSCRIBER BASE'!AK87*'MVLP INPUT'!$H89)*'MVLP INPUT'!$H41</f>
        <v>0</v>
      </c>
      <c r="AK93" s="491">
        <f ca="1">('SUBSCRIBER BASE'!AL87*'MVLP INPUT'!$H89)*'MVLP INPUT'!$H41</f>
        <v>0</v>
      </c>
      <c r="AL93" s="491">
        <f ca="1">('SUBSCRIBER BASE'!AM87*'MVLP INPUT'!$H89)*'MVLP INPUT'!$H41</f>
        <v>0</v>
      </c>
      <c r="AM93" s="491">
        <f ca="1">('SUBSCRIBER BASE'!AN87*'MVLP INPUT'!$H89)*'MVLP INPUT'!$H41</f>
        <v>0</v>
      </c>
      <c r="AN93" s="491">
        <f ca="1">('SUBSCRIBER BASE'!AO87*'MVLP INPUT'!$H89)*'MVLP INPUT'!$H41</f>
        <v>0</v>
      </c>
      <c r="AO93" s="491">
        <f ca="1">('SUBSCRIBER BASE'!AP87*'MVLP INPUT'!$H89)*'MVLP INPUT'!$H41</f>
        <v>0</v>
      </c>
      <c r="AP93" s="491">
        <f ca="1">('SUBSCRIBER BASE'!AQ87*'MVLP INPUT'!$H89)*'MVLP INPUT'!$H41</f>
        <v>0</v>
      </c>
      <c r="AQ93" s="491">
        <f ca="1">('SUBSCRIBER BASE'!AR87*'MVLP INPUT'!$H89)*'MVLP INPUT'!$H41</f>
        <v>0</v>
      </c>
      <c r="AR93" s="491">
        <f ca="1">('SUBSCRIBER BASE'!AS87*'MVLP INPUT'!$H89)*'MVLP INPUT'!$H41</f>
        <v>0</v>
      </c>
      <c r="AS93" s="491">
        <f ca="1">('SUBSCRIBER BASE'!AT87*'MVLP INPUT'!$H89)*'MVLP INPUT'!$H41</f>
        <v>0</v>
      </c>
      <c r="AT93" s="491">
        <f ca="1">('SUBSCRIBER BASE'!AU87*'MVLP INPUT'!$H89)*'MVLP INPUT'!$H41</f>
        <v>0</v>
      </c>
      <c r="AU93" s="491">
        <f ca="1">('SUBSCRIBER BASE'!AV87*'MVLP INPUT'!$H89)*'MVLP INPUT'!$H41</f>
        <v>0</v>
      </c>
      <c r="AV93" s="491">
        <f ca="1">('SUBSCRIBER BASE'!AW87*'MVLP INPUT'!$H89)*'MVLP INPUT'!$H41</f>
        <v>0</v>
      </c>
      <c r="AW93" s="491">
        <f ca="1">('SUBSCRIBER BASE'!AX87*'MVLP INPUT'!$H89)*'MVLP INPUT'!$H41</f>
        <v>0</v>
      </c>
      <c r="AX93" s="491">
        <f ca="1">('SUBSCRIBER BASE'!AY87*'MVLP INPUT'!$H89)*'MVLP INPUT'!$H41</f>
        <v>0</v>
      </c>
      <c r="AY93" s="491">
        <f ca="1">('SUBSCRIBER BASE'!AZ87*'MVLP INPUT'!$H89)*'MVLP INPUT'!$H41</f>
        <v>0</v>
      </c>
      <c r="AZ93" s="491">
        <f ca="1">('SUBSCRIBER BASE'!BA87*'MVLP INPUT'!$H89)*'MVLP INPUT'!$H41</f>
        <v>0</v>
      </c>
      <c r="BA93" s="491">
        <f ca="1">('SUBSCRIBER BASE'!BB87*'MVLP INPUT'!$H89)*'MVLP INPUT'!$H41</f>
        <v>0</v>
      </c>
      <c r="BB93" s="491">
        <f ca="1">('SUBSCRIBER BASE'!BC87*'MVLP INPUT'!$H89)*'MVLP INPUT'!$H41</f>
        <v>0</v>
      </c>
      <c r="BC93" s="491">
        <f ca="1">('SUBSCRIBER BASE'!BD87*'MVLP INPUT'!$H89)*'MVLP INPUT'!$H41</f>
        <v>0</v>
      </c>
      <c r="BD93" s="491">
        <f ca="1">('SUBSCRIBER BASE'!BE87*'MVLP INPUT'!$H89)*'MVLP INPUT'!$H41</f>
        <v>0</v>
      </c>
      <c r="BE93" s="491">
        <f ca="1">('SUBSCRIBER BASE'!BF87*'MVLP INPUT'!$H89)*'MVLP INPUT'!$H41</f>
        <v>0</v>
      </c>
      <c r="BF93" s="491">
        <f ca="1">('SUBSCRIBER BASE'!BG87*'MVLP INPUT'!$H89)*'MVLP INPUT'!$H41</f>
        <v>0</v>
      </c>
      <c r="BG93" s="491">
        <f ca="1">('SUBSCRIBER BASE'!BH87*'MVLP INPUT'!$H89)*'MVLP INPUT'!$H41</f>
        <v>0</v>
      </c>
      <c r="BH93" s="491">
        <f ca="1">('SUBSCRIBER BASE'!BI87*'MVLP INPUT'!$H89)*'MVLP INPUT'!$H41</f>
        <v>0</v>
      </c>
      <c r="BI93" s="491">
        <f ca="1">('SUBSCRIBER BASE'!BJ87*'MVLP INPUT'!$H89)*'MVLP INPUT'!$H41</f>
        <v>0</v>
      </c>
      <c r="BJ93" s="491">
        <f ca="1">('SUBSCRIBER BASE'!BK87*'MVLP INPUT'!$H89)*'MVLP INPUT'!$H41</f>
        <v>0</v>
      </c>
      <c r="BK93" s="491">
        <f ca="1">('SUBSCRIBER BASE'!BL87*'MVLP INPUT'!$H89)*'MVLP INPUT'!$H41</f>
        <v>0</v>
      </c>
      <c r="BL93" s="491">
        <f ca="1">('SUBSCRIBER BASE'!BM87*'MVLP INPUT'!$H89)*'MVLP INPUT'!$H41</f>
        <v>0</v>
      </c>
      <c r="BM93" s="491">
        <f ca="1">('SUBSCRIBER BASE'!BN87*'MVLP INPUT'!$H89)*'MVLP INPUT'!$H41</f>
        <v>0</v>
      </c>
      <c r="BN93" s="491">
        <f ca="1">('SUBSCRIBER BASE'!BO87*'MVLP INPUT'!$H89)*'MVLP INPUT'!$H41</f>
        <v>0</v>
      </c>
      <c r="BO93" s="491">
        <f ca="1">('SUBSCRIBER BASE'!BP87*'MVLP INPUT'!$H89)*'MVLP INPUT'!$H41</f>
        <v>0</v>
      </c>
      <c r="BP93" s="491">
        <f ca="1">('SUBSCRIBER BASE'!BQ87*'MVLP INPUT'!$H89)*'MVLP INPUT'!$H41</f>
        <v>0</v>
      </c>
      <c r="BQ93" s="491">
        <f ca="1">('SUBSCRIBER BASE'!BR87*'MVLP INPUT'!$H89)*'MVLP INPUT'!$H41</f>
        <v>0</v>
      </c>
      <c r="BR93" s="491">
        <f ca="1">('SUBSCRIBER BASE'!BS87*'MVLP INPUT'!$H89)*'MVLP INPUT'!$H41</f>
        <v>0</v>
      </c>
    </row>
    <row r="94" spans="2:70" ht="25" customHeight="1" outlineLevel="1">
      <c r="B94" s="168" t="str">
        <f t="shared" si="89"/>
        <v>1.2 GB</v>
      </c>
      <c r="C94" s="491">
        <f>('SUBSCRIBER BASE'!C88*'MVLP INPUT'!$H90)*'MVLP INPUT'!$H42</f>
        <v>0</v>
      </c>
      <c r="D94" s="491">
        <f>('SUBSCRIBER BASE'!D88*'MVLP INPUT'!$H90)*'MVLP INPUT'!$H42</f>
        <v>0</v>
      </c>
      <c r="E94" s="491">
        <f>('SUBSCRIBER BASE'!E88*'MVLP INPUT'!$H90)*'MVLP INPUT'!$H42</f>
        <v>0</v>
      </c>
      <c r="F94" s="491">
        <f>('SUBSCRIBER BASE'!F88*'MVLP INPUT'!$H90)*'MVLP INPUT'!$H42</f>
        <v>0</v>
      </c>
      <c r="G94" s="491">
        <f>('SUBSCRIBER BASE'!G88*'MVLP INPUT'!$H90)*'MVLP INPUT'!$H42</f>
        <v>0</v>
      </c>
      <c r="H94" s="491">
        <f>('SUBSCRIBER BASE'!H88*'MVLP INPUT'!$H90)*'MVLP INPUT'!$H42</f>
        <v>0</v>
      </c>
      <c r="I94" s="491">
        <f>('SUBSCRIBER BASE'!I88*'MVLP INPUT'!$H90)*'MVLP INPUT'!$H42</f>
        <v>0</v>
      </c>
      <c r="J94" s="491">
        <f>('SUBSCRIBER BASE'!J88*'MVLP INPUT'!$H90)*'MVLP INPUT'!$H42</f>
        <v>0</v>
      </c>
      <c r="K94" s="491">
        <f ca="1">('SUBSCRIBER BASE'!L88*'MVLP INPUT'!$H90)*'MVLP INPUT'!$H42</f>
        <v>0</v>
      </c>
      <c r="L94" s="491">
        <f ca="1">('SUBSCRIBER BASE'!M88*'MVLP INPUT'!$H90)*'MVLP INPUT'!$H42</f>
        <v>0</v>
      </c>
      <c r="M94" s="491">
        <f ca="1">('SUBSCRIBER BASE'!N88*'MVLP INPUT'!$H90)*'MVLP INPUT'!$H42</f>
        <v>0</v>
      </c>
      <c r="N94" s="491">
        <f ca="1">('SUBSCRIBER BASE'!O88*'MVLP INPUT'!$H90)*'MVLP INPUT'!$H42</f>
        <v>0</v>
      </c>
      <c r="O94" s="491">
        <f ca="1">('SUBSCRIBER BASE'!P88*'MVLP INPUT'!$H90)*'MVLP INPUT'!$H42</f>
        <v>0</v>
      </c>
      <c r="P94" s="491">
        <f ca="1">('SUBSCRIBER BASE'!Q88*'MVLP INPUT'!$H90)*'MVLP INPUT'!$H42</f>
        <v>0</v>
      </c>
      <c r="Q94" s="491">
        <f ca="1">('SUBSCRIBER BASE'!R88*'MVLP INPUT'!$H90)*'MVLP INPUT'!$H42</f>
        <v>0</v>
      </c>
      <c r="R94" s="491">
        <f ca="1">('SUBSCRIBER BASE'!S88*'MVLP INPUT'!$H90)*'MVLP INPUT'!$H42</f>
        <v>0</v>
      </c>
      <c r="S94" s="491">
        <f ca="1">('SUBSCRIBER BASE'!T88*'MVLP INPUT'!$H90)*'MVLP INPUT'!$H42</f>
        <v>0</v>
      </c>
      <c r="T94" s="491">
        <f ca="1">('SUBSCRIBER BASE'!U88*'MVLP INPUT'!$H90)*'MVLP INPUT'!$H42</f>
        <v>0</v>
      </c>
      <c r="U94" s="491">
        <f ca="1">('SUBSCRIBER BASE'!V88*'MVLP INPUT'!$H90)*'MVLP INPUT'!$H42</f>
        <v>0</v>
      </c>
      <c r="V94" s="491">
        <f ca="1">('SUBSCRIBER BASE'!W88*'MVLP INPUT'!$H90)*'MVLP INPUT'!$H42</f>
        <v>0</v>
      </c>
      <c r="W94" s="491">
        <f ca="1">('SUBSCRIBER BASE'!X88*'MVLP INPUT'!$H90)*'MVLP INPUT'!$H42</f>
        <v>0</v>
      </c>
      <c r="X94" s="491">
        <f ca="1">('SUBSCRIBER BASE'!Y88*'MVLP INPUT'!$H90)*'MVLP INPUT'!$H42</f>
        <v>0</v>
      </c>
      <c r="Y94" s="491">
        <f ca="1">('SUBSCRIBER BASE'!Z88*'MVLP INPUT'!$H90)*'MVLP INPUT'!$H42</f>
        <v>0</v>
      </c>
      <c r="Z94" s="491">
        <f ca="1">('SUBSCRIBER BASE'!AA88*'MVLP INPUT'!$H90)*'MVLP INPUT'!$H42</f>
        <v>0</v>
      </c>
      <c r="AA94" s="491">
        <f ca="1">('SUBSCRIBER BASE'!AB88*'MVLP INPUT'!$H90)*'MVLP INPUT'!$H42</f>
        <v>0</v>
      </c>
      <c r="AB94" s="491">
        <f ca="1">('SUBSCRIBER BASE'!AC88*'MVLP INPUT'!$H90)*'MVLP INPUT'!$H42</f>
        <v>0</v>
      </c>
      <c r="AC94" s="491">
        <f ca="1">('SUBSCRIBER BASE'!AD88*'MVLP INPUT'!$H90)*'MVLP INPUT'!$H42</f>
        <v>0</v>
      </c>
      <c r="AD94" s="491">
        <f ca="1">('SUBSCRIBER BASE'!AE88*'MVLP INPUT'!$H90)*'MVLP INPUT'!$H42</f>
        <v>0</v>
      </c>
      <c r="AE94" s="491">
        <f ca="1">('SUBSCRIBER BASE'!AF88*'MVLP INPUT'!$H90)*'MVLP INPUT'!$H42</f>
        <v>0</v>
      </c>
      <c r="AF94" s="491">
        <f ca="1">('SUBSCRIBER BASE'!AG88*'MVLP INPUT'!$H90)*'MVLP INPUT'!$H42</f>
        <v>0</v>
      </c>
      <c r="AG94" s="491">
        <f ca="1">('SUBSCRIBER BASE'!AH88*'MVLP INPUT'!$H90)*'MVLP INPUT'!$H42</f>
        <v>0</v>
      </c>
      <c r="AH94" s="491">
        <f ca="1">('SUBSCRIBER BASE'!AI88*'MVLP INPUT'!$H90)*'MVLP INPUT'!$H42</f>
        <v>0</v>
      </c>
      <c r="AI94" s="491">
        <f ca="1">('SUBSCRIBER BASE'!AJ88*'MVLP INPUT'!$H90)*'MVLP INPUT'!$H42</f>
        <v>0</v>
      </c>
      <c r="AJ94" s="491">
        <f ca="1">('SUBSCRIBER BASE'!AK88*'MVLP INPUT'!$H90)*'MVLP INPUT'!$H42</f>
        <v>0</v>
      </c>
      <c r="AK94" s="491">
        <f ca="1">('SUBSCRIBER BASE'!AL88*'MVLP INPUT'!$H90)*'MVLP INPUT'!$H42</f>
        <v>0</v>
      </c>
      <c r="AL94" s="491">
        <f ca="1">('SUBSCRIBER BASE'!AM88*'MVLP INPUT'!$H90)*'MVLP INPUT'!$H42</f>
        <v>0</v>
      </c>
      <c r="AM94" s="491">
        <f ca="1">('SUBSCRIBER BASE'!AN88*'MVLP INPUT'!$H90)*'MVLP INPUT'!$H42</f>
        <v>0</v>
      </c>
      <c r="AN94" s="491">
        <f ca="1">('SUBSCRIBER BASE'!AO88*'MVLP INPUT'!$H90)*'MVLP INPUT'!$H42</f>
        <v>0</v>
      </c>
      <c r="AO94" s="491">
        <f ca="1">('SUBSCRIBER BASE'!AP88*'MVLP INPUT'!$H90)*'MVLP INPUT'!$H42</f>
        <v>0</v>
      </c>
      <c r="AP94" s="491">
        <f ca="1">('SUBSCRIBER BASE'!AQ88*'MVLP INPUT'!$H90)*'MVLP INPUT'!$H42</f>
        <v>0</v>
      </c>
      <c r="AQ94" s="491">
        <f ca="1">('SUBSCRIBER BASE'!AR88*'MVLP INPUT'!$H90)*'MVLP INPUT'!$H42</f>
        <v>0</v>
      </c>
      <c r="AR94" s="491">
        <f ca="1">('SUBSCRIBER BASE'!AS88*'MVLP INPUT'!$H90)*'MVLP INPUT'!$H42</f>
        <v>0</v>
      </c>
      <c r="AS94" s="491">
        <f ca="1">('SUBSCRIBER BASE'!AT88*'MVLP INPUT'!$H90)*'MVLP INPUT'!$H42</f>
        <v>0</v>
      </c>
      <c r="AT94" s="491">
        <f ca="1">('SUBSCRIBER BASE'!AU88*'MVLP INPUT'!$H90)*'MVLP INPUT'!$H42</f>
        <v>0</v>
      </c>
      <c r="AU94" s="491">
        <f ca="1">('SUBSCRIBER BASE'!AV88*'MVLP INPUT'!$H90)*'MVLP INPUT'!$H42</f>
        <v>0</v>
      </c>
      <c r="AV94" s="491">
        <f ca="1">('SUBSCRIBER BASE'!AW88*'MVLP INPUT'!$H90)*'MVLP INPUT'!$H42</f>
        <v>0</v>
      </c>
      <c r="AW94" s="491">
        <f ca="1">('SUBSCRIBER BASE'!AX88*'MVLP INPUT'!$H90)*'MVLP INPUT'!$H42</f>
        <v>0</v>
      </c>
      <c r="AX94" s="491">
        <f ca="1">('SUBSCRIBER BASE'!AY88*'MVLP INPUT'!$H90)*'MVLP INPUT'!$H42</f>
        <v>0</v>
      </c>
      <c r="AY94" s="491">
        <f ca="1">('SUBSCRIBER BASE'!AZ88*'MVLP INPUT'!$H90)*'MVLP INPUT'!$H42</f>
        <v>0</v>
      </c>
      <c r="AZ94" s="491">
        <f ca="1">('SUBSCRIBER BASE'!BA88*'MVLP INPUT'!$H90)*'MVLP INPUT'!$H42</f>
        <v>0</v>
      </c>
      <c r="BA94" s="491">
        <f ca="1">('SUBSCRIBER BASE'!BB88*'MVLP INPUT'!$H90)*'MVLP INPUT'!$H42</f>
        <v>0</v>
      </c>
      <c r="BB94" s="491">
        <f ca="1">('SUBSCRIBER BASE'!BC88*'MVLP INPUT'!$H90)*'MVLP INPUT'!$H42</f>
        <v>0</v>
      </c>
      <c r="BC94" s="491">
        <f ca="1">('SUBSCRIBER BASE'!BD88*'MVLP INPUT'!$H90)*'MVLP INPUT'!$H42</f>
        <v>0</v>
      </c>
      <c r="BD94" s="491">
        <f ca="1">('SUBSCRIBER BASE'!BE88*'MVLP INPUT'!$H90)*'MVLP INPUT'!$H42</f>
        <v>0</v>
      </c>
      <c r="BE94" s="491">
        <f ca="1">('SUBSCRIBER BASE'!BF88*'MVLP INPUT'!$H90)*'MVLP INPUT'!$H42</f>
        <v>0</v>
      </c>
      <c r="BF94" s="491">
        <f ca="1">('SUBSCRIBER BASE'!BG88*'MVLP INPUT'!$H90)*'MVLP INPUT'!$H42</f>
        <v>0</v>
      </c>
      <c r="BG94" s="491">
        <f ca="1">('SUBSCRIBER BASE'!BH88*'MVLP INPUT'!$H90)*'MVLP INPUT'!$H42</f>
        <v>0</v>
      </c>
      <c r="BH94" s="491">
        <f ca="1">('SUBSCRIBER BASE'!BI88*'MVLP INPUT'!$H90)*'MVLP INPUT'!$H42</f>
        <v>0</v>
      </c>
      <c r="BI94" s="491">
        <f ca="1">('SUBSCRIBER BASE'!BJ88*'MVLP INPUT'!$H90)*'MVLP INPUT'!$H42</f>
        <v>0</v>
      </c>
      <c r="BJ94" s="491">
        <f ca="1">('SUBSCRIBER BASE'!BK88*'MVLP INPUT'!$H90)*'MVLP INPUT'!$H42</f>
        <v>0</v>
      </c>
      <c r="BK94" s="491">
        <f ca="1">('SUBSCRIBER BASE'!BL88*'MVLP INPUT'!$H90)*'MVLP INPUT'!$H42</f>
        <v>0</v>
      </c>
      <c r="BL94" s="491">
        <f ca="1">('SUBSCRIBER BASE'!BM88*'MVLP INPUT'!$H90)*'MVLP INPUT'!$H42</f>
        <v>0</v>
      </c>
      <c r="BM94" s="491">
        <f ca="1">('SUBSCRIBER BASE'!BN88*'MVLP INPUT'!$H90)*'MVLP INPUT'!$H42</f>
        <v>0</v>
      </c>
      <c r="BN94" s="491">
        <f ca="1">('SUBSCRIBER BASE'!BO88*'MVLP INPUT'!$H90)*'MVLP INPUT'!$H42</f>
        <v>0</v>
      </c>
      <c r="BO94" s="491">
        <f ca="1">('SUBSCRIBER BASE'!BP88*'MVLP INPUT'!$H90)*'MVLP INPUT'!$H42</f>
        <v>0</v>
      </c>
      <c r="BP94" s="491">
        <f ca="1">('SUBSCRIBER BASE'!BQ88*'MVLP INPUT'!$H90)*'MVLP INPUT'!$H42</f>
        <v>0</v>
      </c>
      <c r="BQ94" s="491">
        <f ca="1">('SUBSCRIBER BASE'!BR88*'MVLP INPUT'!$H90)*'MVLP INPUT'!$H42</f>
        <v>0</v>
      </c>
      <c r="BR94" s="491">
        <f ca="1">('SUBSCRIBER BASE'!BS88*'MVLP INPUT'!$H90)*'MVLP INPUT'!$H42</f>
        <v>0</v>
      </c>
    </row>
    <row r="95" spans="2:70" ht="25" customHeight="1" outlineLevel="1">
      <c r="B95" s="168" t="str">
        <f>B62</f>
        <v>2.5 GB</v>
      </c>
      <c r="C95" s="491">
        <f>('SUBSCRIBER BASE'!C89*'MVLP INPUT'!$H91)*'MVLP INPUT'!$H43</f>
        <v>0</v>
      </c>
      <c r="D95" s="491">
        <f>('SUBSCRIBER BASE'!D89*'MVLP INPUT'!$H91)*'MVLP INPUT'!$H43</f>
        <v>0</v>
      </c>
      <c r="E95" s="491">
        <f>('SUBSCRIBER BASE'!E89*'MVLP INPUT'!$H91)*'MVLP INPUT'!$H43</f>
        <v>0</v>
      </c>
      <c r="F95" s="491">
        <f>('SUBSCRIBER BASE'!F89*'MVLP INPUT'!$H91)*'MVLP INPUT'!$H43</f>
        <v>0</v>
      </c>
      <c r="G95" s="491">
        <f>('SUBSCRIBER BASE'!G89*'MVLP INPUT'!$H91)*'MVLP INPUT'!$H43</f>
        <v>0</v>
      </c>
      <c r="H95" s="491">
        <f>('SUBSCRIBER BASE'!H89*'MVLP INPUT'!$H91)*'MVLP INPUT'!$H43</f>
        <v>0</v>
      </c>
      <c r="I95" s="491">
        <f>('SUBSCRIBER BASE'!I89*'MVLP INPUT'!$H91)*'MVLP INPUT'!$H43</f>
        <v>0</v>
      </c>
      <c r="J95" s="491">
        <f>('SUBSCRIBER BASE'!J89*'MVLP INPUT'!$H91)*'MVLP INPUT'!$H43</f>
        <v>0</v>
      </c>
      <c r="K95" s="491">
        <f ca="1">('SUBSCRIBER BASE'!L89*'MVLP INPUT'!$H91)*'MVLP INPUT'!$H43</f>
        <v>0</v>
      </c>
      <c r="L95" s="491">
        <f ca="1">('SUBSCRIBER BASE'!M89*'MVLP INPUT'!$H91)*'MVLP INPUT'!$H43</f>
        <v>0</v>
      </c>
      <c r="M95" s="491">
        <f ca="1">('SUBSCRIBER BASE'!N89*'MVLP INPUT'!$H91)*'MVLP INPUT'!$H43</f>
        <v>0</v>
      </c>
      <c r="N95" s="491">
        <f ca="1">('SUBSCRIBER BASE'!O89*'MVLP INPUT'!$H91)*'MVLP INPUT'!$H43</f>
        <v>0</v>
      </c>
      <c r="O95" s="491">
        <f ca="1">('SUBSCRIBER BASE'!P89*'MVLP INPUT'!$H91)*'MVLP INPUT'!$H43</f>
        <v>0</v>
      </c>
      <c r="P95" s="491">
        <f ca="1">('SUBSCRIBER BASE'!Q89*'MVLP INPUT'!$H91)*'MVLP INPUT'!$H43</f>
        <v>0</v>
      </c>
      <c r="Q95" s="491">
        <f ca="1">('SUBSCRIBER BASE'!R89*'MVLP INPUT'!$H91)*'MVLP INPUT'!$H43</f>
        <v>0</v>
      </c>
      <c r="R95" s="491">
        <f ca="1">('SUBSCRIBER BASE'!S89*'MVLP INPUT'!$H91)*'MVLP INPUT'!$H43</f>
        <v>0</v>
      </c>
      <c r="S95" s="491">
        <f ca="1">('SUBSCRIBER BASE'!T89*'MVLP INPUT'!$H91)*'MVLP INPUT'!$H43</f>
        <v>0</v>
      </c>
      <c r="T95" s="491">
        <f ca="1">('SUBSCRIBER BASE'!U89*'MVLP INPUT'!$H91)*'MVLP INPUT'!$H43</f>
        <v>0</v>
      </c>
      <c r="U95" s="491">
        <f ca="1">('SUBSCRIBER BASE'!V89*'MVLP INPUT'!$H91)*'MVLP INPUT'!$H43</f>
        <v>0</v>
      </c>
      <c r="V95" s="491">
        <f ca="1">('SUBSCRIBER BASE'!W89*'MVLP INPUT'!$H91)*'MVLP INPUT'!$H43</f>
        <v>0</v>
      </c>
      <c r="W95" s="491">
        <f ca="1">('SUBSCRIBER BASE'!X89*'MVLP INPUT'!$H91)*'MVLP INPUT'!$H43</f>
        <v>0</v>
      </c>
      <c r="X95" s="491">
        <f ca="1">('SUBSCRIBER BASE'!Y89*'MVLP INPUT'!$H91)*'MVLP INPUT'!$H43</f>
        <v>0</v>
      </c>
      <c r="Y95" s="491">
        <f ca="1">('SUBSCRIBER BASE'!Z89*'MVLP INPUT'!$H91)*'MVLP INPUT'!$H43</f>
        <v>0</v>
      </c>
      <c r="Z95" s="491">
        <f ca="1">('SUBSCRIBER BASE'!AA89*'MVLP INPUT'!$H91)*'MVLP INPUT'!$H43</f>
        <v>0</v>
      </c>
      <c r="AA95" s="491">
        <f ca="1">('SUBSCRIBER BASE'!AB89*'MVLP INPUT'!$H91)*'MVLP INPUT'!$H43</f>
        <v>0</v>
      </c>
      <c r="AB95" s="491">
        <f ca="1">('SUBSCRIBER BASE'!AC89*'MVLP INPUT'!$H91)*'MVLP INPUT'!$H43</f>
        <v>0</v>
      </c>
      <c r="AC95" s="491">
        <f ca="1">('SUBSCRIBER BASE'!AD89*'MVLP INPUT'!$H91)*'MVLP INPUT'!$H43</f>
        <v>0</v>
      </c>
      <c r="AD95" s="491">
        <f ca="1">('SUBSCRIBER BASE'!AE89*'MVLP INPUT'!$H91)*'MVLP INPUT'!$H43</f>
        <v>0</v>
      </c>
      <c r="AE95" s="491">
        <f ca="1">('SUBSCRIBER BASE'!AF89*'MVLP INPUT'!$H91)*'MVLP INPUT'!$H43</f>
        <v>0</v>
      </c>
      <c r="AF95" s="491">
        <f ca="1">('SUBSCRIBER BASE'!AG89*'MVLP INPUT'!$H91)*'MVLP INPUT'!$H43</f>
        <v>0</v>
      </c>
      <c r="AG95" s="491">
        <f ca="1">('SUBSCRIBER BASE'!AH89*'MVLP INPUT'!$H91)*'MVLP INPUT'!$H43</f>
        <v>0</v>
      </c>
      <c r="AH95" s="491">
        <f ca="1">('SUBSCRIBER BASE'!AI89*'MVLP INPUT'!$H91)*'MVLP INPUT'!$H43</f>
        <v>0</v>
      </c>
      <c r="AI95" s="491">
        <f ca="1">('SUBSCRIBER BASE'!AJ89*'MVLP INPUT'!$H91)*'MVLP INPUT'!$H43</f>
        <v>0</v>
      </c>
      <c r="AJ95" s="491">
        <f ca="1">('SUBSCRIBER BASE'!AK89*'MVLP INPUT'!$H91)*'MVLP INPUT'!$H43</f>
        <v>0</v>
      </c>
      <c r="AK95" s="491">
        <f ca="1">('SUBSCRIBER BASE'!AL89*'MVLP INPUT'!$H91)*'MVLP INPUT'!$H43</f>
        <v>0</v>
      </c>
      <c r="AL95" s="491">
        <f ca="1">('SUBSCRIBER BASE'!AM89*'MVLP INPUT'!$H91)*'MVLP INPUT'!$H43</f>
        <v>0</v>
      </c>
      <c r="AM95" s="491">
        <f ca="1">('SUBSCRIBER BASE'!AN89*'MVLP INPUT'!$H91)*'MVLP INPUT'!$H43</f>
        <v>0</v>
      </c>
      <c r="AN95" s="491">
        <f ca="1">('SUBSCRIBER BASE'!AO89*'MVLP INPUT'!$H91)*'MVLP INPUT'!$H43</f>
        <v>0</v>
      </c>
      <c r="AO95" s="491">
        <f ca="1">('SUBSCRIBER BASE'!AP89*'MVLP INPUT'!$H91)*'MVLP INPUT'!$H43</f>
        <v>0</v>
      </c>
      <c r="AP95" s="491">
        <f ca="1">('SUBSCRIBER BASE'!AQ89*'MVLP INPUT'!$H91)*'MVLP INPUT'!$H43</f>
        <v>0</v>
      </c>
      <c r="AQ95" s="491">
        <f ca="1">('SUBSCRIBER BASE'!AR89*'MVLP INPUT'!$H91)*'MVLP INPUT'!$H43</f>
        <v>0</v>
      </c>
      <c r="AR95" s="491">
        <f ca="1">('SUBSCRIBER BASE'!AS89*'MVLP INPUT'!$H91)*'MVLP INPUT'!$H43</f>
        <v>0</v>
      </c>
      <c r="AS95" s="491">
        <f ca="1">('SUBSCRIBER BASE'!AT89*'MVLP INPUT'!$H91)*'MVLP INPUT'!$H43</f>
        <v>0</v>
      </c>
      <c r="AT95" s="491">
        <f ca="1">('SUBSCRIBER BASE'!AU89*'MVLP INPUT'!$H91)*'MVLP INPUT'!$H43</f>
        <v>0</v>
      </c>
      <c r="AU95" s="491">
        <f ca="1">('SUBSCRIBER BASE'!AV89*'MVLP INPUT'!$H91)*'MVLP INPUT'!$H43</f>
        <v>0</v>
      </c>
      <c r="AV95" s="491">
        <f ca="1">('SUBSCRIBER BASE'!AW89*'MVLP INPUT'!$H91)*'MVLP INPUT'!$H43</f>
        <v>0</v>
      </c>
      <c r="AW95" s="491">
        <f ca="1">('SUBSCRIBER BASE'!AX89*'MVLP INPUT'!$H91)*'MVLP INPUT'!$H43</f>
        <v>0</v>
      </c>
      <c r="AX95" s="491">
        <f ca="1">('SUBSCRIBER BASE'!AY89*'MVLP INPUT'!$H91)*'MVLP INPUT'!$H43</f>
        <v>0</v>
      </c>
      <c r="AY95" s="491">
        <f ca="1">('SUBSCRIBER BASE'!AZ89*'MVLP INPUT'!$H91)*'MVLP INPUT'!$H43</f>
        <v>0</v>
      </c>
      <c r="AZ95" s="491">
        <f ca="1">('SUBSCRIBER BASE'!BA89*'MVLP INPUT'!$H91)*'MVLP INPUT'!$H43</f>
        <v>0</v>
      </c>
      <c r="BA95" s="491">
        <f ca="1">('SUBSCRIBER BASE'!BB89*'MVLP INPUT'!$H91)*'MVLP INPUT'!$H43</f>
        <v>0</v>
      </c>
      <c r="BB95" s="491">
        <f ca="1">('SUBSCRIBER BASE'!BC89*'MVLP INPUT'!$H91)*'MVLP INPUT'!$H43</f>
        <v>0</v>
      </c>
      <c r="BC95" s="491">
        <f ca="1">('SUBSCRIBER BASE'!BD89*'MVLP INPUT'!$H91)*'MVLP INPUT'!$H43</f>
        <v>0</v>
      </c>
      <c r="BD95" s="491">
        <f ca="1">('SUBSCRIBER BASE'!BE89*'MVLP INPUT'!$H91)*'MVLP INPUT'!$H43</f>
        <v>0</v>
      </c>
      <c r="BE95" s="491">
        <f ca="1">('SUBSCRIBER BASE'!BF89*'MVLP INPUT'!$H91)*'MVLP INPUT'!$H43</f>
        <v>0</v>
      </c>
      <c r="BF95" s="491">
        <f ca="1">('SUBSCRIBER BASE'!BG89*'MVLP INPUT'!$H91)*'MVLP INPUT'!$H43</f>
        <v>0</v>
      </c>
      <c r="BG95" s="491">
        <f ca="1">('SUBSCRIBER BASE'!BH89*'MVLP INPUT'!$H91)*'MVLP INPUT'!$H43</f>
        <v>0</v>
      </c>
      <c r="BH95" s="491">
        <f ca="1">('SUBSCRIBER BASE'!BI89*'MVLP INPUT'!$H91)*'MVLP INPUT'!$H43</f>
        <v>0</v>
      </c>
      <c r="BI95" s="491">
        <f ca="1">('SUBSCRIBER BASE'!BJ89*'MVLP INPUT'!$H91)*'MVLP INPUT'!$H43</f>
        <v>0</v>
      </c>
      <c r="BJ95" s="491">
        <f ca="1">('SUBSCRIBER BASE'!BK89*'MVLP INPUT'!$H91)*'MVLP INPUT'!$H43</f>
        <v>0</v>
      </c>
      <c r="BK95" s="491">
        <f ca="1">('SUBSCRIBER BASE'!BL89*'MVLP INPUT'!$H91)*'MVLP INPUT'!$H43</f>
        <v>0</v>
      </c>
      <c r="BL95" s="491">
        <f ca="1">('SUBSCRIBER BASE'!BM89*'MVLP INPUT'!$H91)*'MVLP INPUT'!$H43</f>
        <v>0</v>
      </c>
      <c r="BM95" s="491">
        <f ca="1">('SUBSCRIBER BASE'!BN89*'MVLP INPUT'!$H91)*'MVLP INPUT'!$H43</f>
        <v>0</v>
      </c>
      <c r="BN95" s="491">
        <f ca="1">('SUBSCRIBER BASE'!BO89*'MVLP INPUT'!$H91)*'MVLP INPUT'!$H43</f>
        <v>0</v>
      </c>
      <c r="BO95" s="491">
        <f ca="1">('SUBSCRIBER BASE'!BP89*'MVLP INPUT'!$H91)*'MVLP INPUT'!$H43</f>
        <v>0</v>
      </c>
      <c r="BP95" s="491">
        <f ca="1">('SUBSCRIBER BASE'!BQ89*'MVLP INPUT'!$H91)*'MVLP INPUT'!$H43</f>
        <v>0</v>
      </c>
      <c r="BQ95" s="491">
        <f ca="1">('SUBSCRIBER BASE'!BR89*'MVLP INPUT'!$H91)*'MVLP INPUT'!$H43</f>
        <v>0</v>
      </c>
      <c r="BR95" s="491">
        <f ca="1">('SUBSCRIBER BASE'!BS89*'MVLP INPUT'!$H91)*'MVLP INPUT'!$H43</f>
        <v>0</v>
      </c>
    </row>
    <row r="96" spans="2:70" ht="25" customHeight="1">
      <c r="B96" s="173" t="s">
        <v>48</v>
      </c>
      <c r="C96" s="489">
        <f>SUM(C97:C106)</f>
        <v>0</v>
      </c>
      <c r="D96" s="489">
        <f t="shared" ref="D96:BO96" si="90">SUM(D97:D106)</f>
        <v>0</v>
      </c>
      <c r="E96" s="489">
        <f t="shared" si="90"/>
        <v>0</v>
      </c>
      <c r="F96" s="489">
        <f t="shared" si="90"/>
        <v>0</v>
      </c>
      <c r="G96" s="489">
        <f t="shared" si="90"/>
        <v>0</v>
      </c>
      <c r="H96" s="489">
        <f t="shared" si="90"/>
        <v>0</v>
      </c>
      <c r="I96" s="489">
        <f t="shared" si="90"/>
        <v>0</v>
      </c>
      <c r="J96" s="489">
        <f t="shared" si="90"/>
        <v>0</v>
      </c>
      <c r="K96" s="489">
        <f t="shared" ca="1" si="90"/>
        <v>0</v>
      </c>
      <c r="L96" s="489">
        <f t="shared" ca="1" si="90"/>
        <v>0</v>
      </c>
      <c r="M96" s="489">
        <f t="shared" ca="1" si="90"/>
        <v>0</v>
      </c>
      <c r="N96" s="489">
        <f t="shared" ca="1" si="90"/>
        <v>0</v>
      </c>
      <c r="O96" s="489">
        <f t="shared" ca="1" si="90"/>
        <v>0</v>
      </c>
      <c r="P96" s="489">
        <f t="shared" ca="1" si="90"/>
        <v>0</v>
      </c>
      <c r="Q96" s="489">
        <f t="shared" ca="1" si="90"/>
        <v>0</v>
      </c>
      <c r="R96" s="489">
        <f t="shared" ca="1" si="90"/>
        <v>0</v>
      </c>
      <c r="S96" s="489">
        <f t="shared" ca="1" si="90"/>
        <v>0</v>
      </c>
      <c r="T96" s="489">
        <f t="shared" ca="1" si="90"/>
        <v>0</v>
      </c>
      <c r="U96" s="489">
        <f t="shared" ca="1" si="90"/>
        <v>0</v>
      </c>
      <c r="V96" s="489">
        <f t="shared" ca="1" si="90"/>
        <v>0</v>
      </c>
      <c r="W96" s="489">
        <f t="shared" ca="1" si="90"/>
        <v>0</v>
      </c>
      <c r="X96" s="489">
        <f t="shared" ca="1" si="90"/>
        <v>0</v>
      </c>
      <c r="Y96" s="489">
        <f t="shared" ca="1" si="90"/>
        <v>0</v>
      </c>
      <c r="Z96" s="489">
        <f t="shared" ca="1" si="90"/>
        <v>0</v>
      </c>
      <c r="AA96" s="489">
        <f t="shared" ca="1" si="90"/>
        <v>0</v>
      </c>
      <c r="AB96" s="489">
        <f t="shared" ca="1" si="90"/>
        <v>0</v>
      </c>
      <c r="AC96" s="489">
        <f t="shared" ca="1" si="90"/>
        <v>0</v>
      </c>
      <c r="AD96" s="489">
        <f t="shared" ca="1" si="90"/>
        <v>0</v>
      </c>
      <c r="AE96" s="489">
        <f t="shared" ca="1" si="90"/>
        <v>0</v>
      </c>
      <c r="AF96" s="489">
        <f t="shared" ca="1" si="90"/>
        <v>0</v>
      </c>
      <c r="AG96" s="489">
        <f t="shared" ca="1" si="90"/>
        <v>0</v>
      </c>
      <c r="AH96" s="489">
        <f t="shared" ca="1" si="90"/>
        <v>0</v>
      </c>
      <c r="AI96" s="489">
        <f t="shared" ca="1" si="90"/>
        <v>0</v>
      </c>
      <c r="AJ96" s="489">
        <f t="shared" ca="1" si="90"/>
        <v>0</v>
      </c>
      <c r="AK96" s="489">
        <f t="shared" ca="1" si="90"/>
        <v>0</v>
      </c>
      <c r="AL96" s="489">
        <f t="shared" ca="1" si="90"/>
        <v>0</v>
      </c>
      <c r="AM96" s="489">
        <f t="shared" ca="1" si="90"/>
        <v>0</v>
      </c>
      <c r="AN96" s="489">
        <f t="shared" ca="1" si="90"/>
        <v>0</v>
      </c>
      <c r="AO96" s="489">
        <f t="shared" ca="1" si="90"/>
        <v>0</v>
      </c>
      <c r="AP96" s="489">
        <f t="shared" ca="1" si="90"/>
        <v>0</v>
      </c>
      <c r="AQ96" s="489">
        <f t="shared" ca="1" si="90"/>
        <v>0</v>
      </c>
      <c r="AR96" s="489">
        <f t="shared" ca="1" si="90"/>
        <v>0</v>
      </c>
      <c r="AS96" s="489">
        <f t="shared" ca="1" si="90"/>
        <v>0</v>
      </c>
      <c r="AT96" s="489">
        <f t="shared" ca="1" si="90"/>
        <v>0</v>
      </c>
      <c r="AU96" s="489">
        <f t="shared" ca="1" si="90"/>
        <v>0</v>
      </c>
      <c r="AV96" s="489">
        <f t="shared" ca="1" si="90"/>
        <v>0</v>
      </c>
      <c r="AW96" s="489">
        <f t="shared" ca="1" si="90"/>
        <v>0</v>
      </c>
      <c r="AX96" s="489">
        <f t="shared" ca="1" si="90"/>
        <v>0</v>
      </c>
      <c r="AY96" s="489">
        <f t="shared" ca="1" si="90"/>
        <v>0</v>
      </c>
      <c r="AZ96" s="489">
        <f t="shared" ca="1" si="90"/>
        <v>0</v>
      </c>
      <c r="BA96" s="489">
        <f t="shared" ca="1" si="90"/>
        <v>0</v>
      </c>
      <c r="BB96" s="489">
        <f t="shared" ca="1" si="90"/>
        <v>0</v>
      </c>
      <c r="BC96" s="489">
        <f t="shared" ca="1" si="90"/>
        <v>0</v>
      </c>
      <c r="BD96" s="489">
        <f t="shared" ca="1" si="90"/>
        <v>0</v>
      </c>
      <c r="BE96" s="489">
        <f t="shared" ca="1" si="90"/>
        <v>0</v>
      </c>
      <c r="BF96" s="489">
        <f t="shared" ca="1" si="90"/>
        <v>0</v>
      </c>
      <c r="BG96" s="489">
        <f t="shared" ca="1" si="90"/>
        <v>0</v>
      </c>
      <c r="BH96" s="489">
        <f t="shared" ca="1" si="90"/>
        <v>0</v>
      </c>
      <c r="BI96" s="489">
        <f t="shared" ca="1" si="90"/>
        <v>0</v>
      </c>
      <c r="BJ96" s="489">
        <f t="shared" ca="1" si="90"/>
        <v>0</v>
      </c>
      <c r="BK96" s="489">
        <f t="shared" ca="1" si="90"/>
        <v>0</v>
      </c>
      <c r="BL96" s="489">
        <f t="shared" ca="1" si="90"/>
        <v>0</v>
      </c>
      <c r="BM96" s="489">
        <f t="shared" ca="1" si="90"/>
        <v>0</v>
      </c>
      <c r="BN96" s="489">
        <f t="shared" ca="1" si="90"/>
        <v>0</v>
      </c>
      <c r="BO96" s="489">
        <f t="shared" ca="1" si="90"/>
        <v>0</v>
      </c>
      <c r="BP96" s="489">
        <f t="shared" ref="BP96:BR96" ca="1" si="91">SUM(BP97:BP106)</f>
        <v>0</v>
      </c>
      <c r="BQ96" s="489">
        <f t="shared" ca="1" si="91"/>
        <v>0</v>
      </c>
      <c r="BR96" s="489">
        <f t="shared" ca="1" si="91"/>
        <v>0</v>
      </c>
    </row>
    <row r="97" spans="2:70" ht="25" customHeight="1" outlineLevel="1">
      <c r="B97" s="168" t="str">
        <f>B86</f>
        <v>MVLP1</v>
      </c>
      <c r="C97" s="491">
        <f>('SUBSCRIBER BASE'!C80*'MVLP INPUT'!$I82)*'MVLP INPUT'!$I34</f>
        <v>0</v>
      </c>
      <c r="D97" s="491">
        <f>('SUBSCRIBER BASE'!D80*'MVLP INPUT'!$I82)*'MVLP INPUT'!$I34</f>
        <v>0</v>
      </c>
      <c r="E97" s="491">
        <f>('SUBSCRIBER BASE'!E80*'MVLP INPUT'!$I82)*'MVLP INPUT'!$I34</f>
        <v>0</v>
      </c>
      <c r="F97" s="491">
        <f>('SUBSCRIBER BASE'!F80*'MVLP INPUT'!$I82)*'MVLP INPUT'!$I34</f>
        <v>0</v>
      </c>
      <c r="G97" s="491">
        <f>('SUBSCRIBER BASE'!G80*'MVLP INPUT'!$I82)*'MVLP INPUT'!$I34</f>
        <v>0</v>
      </c>
      <c r="H97" s="491">
        <f>('SUBSCRIBER BASE'!H80*'MVLP INPUT'!$I82)*'MVLP INPUT'!$I34</f>
        <v>0</v>
      </c>
      <c r="I97" s="491">
        <f>('SUBSCRIBER BASE'!I80*'MVLP INPUT'!$I82)*'MVLP INPUT'!$I34</f>
        <v>0</v>
      </c>
      <c r="J97" s="491">
        <f>('SUBSCRIBER BASE'!J80*'MVLP INPUT'!$I82)*'MVLP INPUT'!$I34</f>
        <v>0</v>
      </c>
      <c r="K97" s="491">
        <f ca="1">('SUBSCRIBER BASE'!L80*'MVLP INPUT'!$I82)*'MVLP INPUT'!$I34</f>
        <v>0</v>
      </c>
      <c r="L97" s="491">
        <f ca="1">('SUBSCRIBER BASE'!M80*'MVLP INPUT'!$I82)*'MVLP INPUT'!$I34</f>
        <v>0</v>
      </c>
      <c r="M97" s="491">
        <f ca="1">('SUBSCRIBER BASE'!N80*'MVLP INPUT'!$I82)*'MVLP INPUT'!$I34</f>
        <v>0</v>
      </c>
      <c r="N97" s="491">
        <f ca="1">('SUBSCRIBER BASE'!O80*'MVLP INPUT'!$I82)*'MVLP INPUT'!$I34</f>
        <v>0</v>
      </c>
      <c r="O97" s="491">
        <f ca="1">('SUBSCRIBER BASE'!P80*'MVLP INPUT'!$I82)*'MVLP INPUT'!$I34</f>
        <v>0</v>
      </c>
      <c r="P97" s="491">
        <f ca="1">('SUBSCRIBER BASE'!Q80*'MVLP INPUT'!$I82)*'MVLP INPUT'!$I34</f>
        <v>0</v>
      </c>
      <c r="Q97" s="491">
        <f ca="1">('SUBSCRIBER BASE'!R80*'MVLP INPUT'!$I82)*'MVLP INPUT'!$I34</f>
        <v>0</v>
      </c>
      <c r="R97" s="491">
        <f ca="1">('SUBSCRIBER BASE'!S80*'MVLP INPUT'!$I82)*'MVLP INPUT'!$I34</f>
        <v>0</v>
      </c>
      <c r="S97" s="491">
        <f ca="1">('SUBSCRIBER BASE'!T80*'MVLP INPUT'!$I82)*'MVLP INPUT'!$I34</f>
        <v>0</v>
      </c>
      <c r="T97" s="491">
        <f ca="1">('SUBSCRIBER BASE'!U80*'MVLP INPUT'!$I82)*'MVLP INPUT'!$I34</f>
        <v>0</v>
      </c>
      <c r="U97" s="491">
        <f ca="1">('SUBSCRIBER BASE'!V80*'MVLP INPUT'!$I82)*'MVLP INPUT'!$I34</f>
        <v>0</v>
      </c>
      <c r="V97" s="491">
        <f ca="1">('SUBSCRIBER BASE'!W80*'MVLP INPUT'!$I82)*'MVLP INPUT'!$I34</f>
        <v>0</v>
      </c>
      <c r="W97" s="491">
        <f ca="1">('SUBSCRIBER BASE'!X80*'MVLP INPUT'!$I82)*'MVLP INPUT'!$I34</f>
        <v>0</v>
      </c>
      <c r="X97" s="491">
        <f ca="1">('SUBSCRIBER BASE'!Y80*'MVLP INPUT'!$I82)*'MVLP INPUT'!$I34</f>
        <v>0</v>
      </c>
      <c r="Y97" s="491">
        <f ca="1">('SUBSCRIBER BASE'!Z80*'MVLP INPUT'!$I82)*'MVLP INPUT'!$I34</f>
        <v>0</v>
      </c>
      <c r="Z97" s="491">
        <f ca="1">('SUBSCRIBER BASE'!AA80*'MVLP INPUT'!$I82)*'MVLP INPUT'!$I34</f>
        <v>0</v>
      </c>
      <c r="AA97" s="491">
        <f ca="1">('SUBSCRIBER BASE'!AB80*'MVLP INPUT'!$I82)*'MVLP INPUT'!$I34</f>
        <v>0</v>
      </c>
      <c r="AB97" s="491">
        <f ca="1">('SUBSCRIBER BASE'!AC80*'MVLP INPUT'!$I82)*'MVLP INPUT'!$I34</f>
        <v>0</v>
      </c>
      <c r="AC97" s="491">
        <f ca="1">('SUBSCRIBER BASE'!AD80*'MVLP INPUT'!$I82)*'MVLP INPUT'!$I34</f>
        <v>0</v>
      </c>
      <c r="AD97" s="491">
        <f ca="1">('SUBSCRIBER BASE'!AE80*'MVLP INPUT'!$I82)*'MVLP INPUT'!$I34</f>
        <v>0</v>
      </c>
      <c r="AE97" s="491">
        <f ca="1">('SUBSCRIBER BASE'!AF80*'MVLP INPUT'!$I82)*'MVLP INPUT'!$I34</f>
        <v>0</v>
      </c>
      <c r="AF97" s="491">
        <f ca="1">('SUBSCRIBER BASE'!AG80*'MVLP INPUT'!$I82)*'MVLP INPUT'!$I34</f>
        <v>0</v>
      </c>
      <c r="AG97" s="491">
        <f ca="1">('SUBSCRIBER BASE'!AH80*'MVLP INPUT'!$I82)*'MVLP INPUT'!$I34</f>
        <v>0</v>
      </c>
      <c r="AH97" s="491">
        <f ca="1">('SUBSCRIBER BASE'!AI80*'MVLP INPUT'!$I82)*'MVLP INPUT'!$I34</f>
        <v>0</v>
      </c>
      <c r="AI97" s="491">
        <f ca="1">('SUBSCRIBER BASE'!AJ80*'MVLP INPUT'!$I82)*'MVLP INPUT'!$I34</f>
        <v>0</v>
      </c>
      <c r="AJ97" s="491">
        <f ca="1">('SUBSCRIBER BASE'!AK80*'MVLP INPUT'!$I82)*'MVLP INPUT'!$I34</f>
        <v>0</v>
      </c>
      <c r="AK97" s="491">
        <f ca="1">('SUBSCRIBER BASE'!AL80*'MVLP INPUT'!$I82)*'MVLP INPUT'!$I34</f>
        <v>0</v>
      </c>
      <c r="AL97" s="491">
        <f ca="1">('SUBSCRIBER BASE'!AM80*'MVLP INPUT'!$I82)*'MVLP INPUT'!$I34</f>
        <v>0</v>
      </c>
      <c r="AM97" s="491">
        <f ca="1">('SUBSCRIBER BASE'!AN80*'MVLP INPUT'!$I82)*'MVLP INPUT'!$I34</f>
        <v>0</v>
      </c>
      <c r="AN97" s="491">
        <f ca="1">('SUBSCRIBER BASE'!AO80*'MVLP INPUT'!$I82)*'MVLP INPUT'!$I34</f>
        <v>0</v>
      </c>
      <c r="AO97" s="491">
        <f ca="1">('SUBSCRIBER BASE'!AP80*'MVLP INPUT'!$I82)*'MVLP INPUT'!$I34</f>
        <v>0</v>
      </c>
      <c r="AP97" s="491">
        <f ca="1">('SUBSCRIBER BASE'!AQ80*'MVLP INPUT'!$I82)*'MVLP INPUT'!$I34</f>
        <v>0</v>
      </c>
      <c r="AQ97" s="491">
        <f ca="1">('SUBSCRIBER BASE'!AR80*'MVLP INPUT'!$I82)*'MVLP INPUT'!$I34</f>
        <v>0</v>
      </c>
      <c r="AR97" s="491">
        <f ca="1">('SUBSCRIBER BASE'!AS80*'MVLP INPUT'!$I82)*'MVLP INPUT'!$I34</f>
        <v>0</v>
      </c>
      <c r="AS97" s="491">
        <f ca="1">('SUBSCRIBER BASE'!AT80*'MVLP INPUT'!$I82)*'MVLP INPUT'!$I34</f>
        <v>0</v>
      </c>
      <c r="AT97" s="491">
        <f ca="1">('SUBSCRIBER BASE'!AU80*'MVLP INPUT'!$I82)*'MVLP INPUT'!$I34</f>
        <v>0</v>
      </c>
      <c r="AU97" s="491">
        <f ca="1">('SUBSCRIBER BASE'!AV80*'MVLP INPUT'!$I82)*'MVLP INPUT'!$I34</f>
        <v>0</v>
      </c>
      <c r="AV97" s="491">
        <f ca="1">('SUBSCRIBER BASE'!AW80*'MVLP INPUT'!$I82)*'MVLP INPUT'!$I34</f>
        <v>0</v>
      </c>
      <c r="AW97" s="491">
        <f ca="1">('SUBSCRIBER BASE'!AX80*'MVLP INPUT'!$I82)*'MVLP INPUT'!$I34</f>
        <v>0</v>
      </c>
      <c r="AX97" s="491">
        <f ca="1">('SUBSCRIBER BASE'!AY80*'MVLP INPUT'!$I82)*'MVLP INPUT'!$I34</f>
        <v>0</v>
      </c>
      <c r="AY97" s="491">
        <f ca="1">('SUBSCRIBER BASE'!AZ80*'MVLP INPUT'!$I82)*'MVLP INPUT'!$I34</f>
        <v>0</v>
      </c>
      <c r="AZ97" s="491">
        <f ca="1">('SUBSCRIBER BASE'!BA80*'MVLP INPUT'!$I82)*'MVLP INPUT'!$I34</f>
        <v>0</v>
      </c>
      <c r="BA97" s="491">
        <f ca="1">('SUBSCRIBER BASE'!BB80*'MVLP INPUT'!$I82)*'MVLP INPUT'!$I34</f>
        <v>0</v>
      </c>
      <c r="BB97" s="491">
        <f ca="1">('SUBSCRIBER BASE'!BC80*'MVLP INPUT'!$I82)*'MVLP INPUT'!$I34</f>
        <v>0</v>
      </c>
      <c r="BC97" s="491">
        <f ca="1">('SUBSCRIBER BASE'!BD80*'MVLP INPUT'!$I82)*'MVLP INPUT'!$I34</f>
        <v>0</v>
      </c>
      <c r="BD97" s="491">
        <f ca="1">('SUBSCRIBER BASE'!BE80*'MVLP INPUT'!$I82)*'MVLP INPUT'!$I34</f>
        <v>0</v>
      </c>
      <c r="BE97" s="491">
        <f ca="1">('SUBSCRIBER BASE'!BF80*'MVLP INPUT'!$I82)*'MVLP INPUT'!$I34</f>
        <v>0</v>
      </c>
      <c r="BF97" s="491">
        <f ca="1">('SUBSCRIBER BASE'!BG80*'MVLP INPUT'!$I82)*'MVLP INPUT'!$I34</f>
        <v>0</v>
      </c>
      <c r="BG97" s="491">
        <f ca="1">('SUBSCRIBER BASE'!BH80*'MVLP INPUT'!$I82)*'MVLP INPUT'!$I34</f>
        <v>0</v>
      </c>
      <c r="BH97" s="491">
        <f ca="1">('SUBSCRIBER BASE'!BI80*'MVLP INPUT'!$I82)*'MVLP INPUT'!$I34</f>
        <v>0</v>
      </c>
      <c r="BI97" s="491">
        <f ca="1">('SUBSCRIBER BASE'!BJ80*'MVLP INPUT'!$I82)*'MVLP INPUT'!$I34</f>
        <v>0</v>
      </c>
      <c r="BJ97" s="491">
        <f ca="1">('SUBSCRIBER BASE'!BK80*'MVLP INPUT'!$I82)*'MVLP INPUT'!$I34</f>
        <v>0</v>
      </c>
      <c r="BK97" s="491">
        <f ca="1">('SUBSCRIBER BASE'!BL80*'MVLP INPUT'!$I82)*'MVLP INPUT'!$I34</f>
        <v>0</v>
      </c>
      <c r="BL97" s="491">
        <f ca="1">('SUBSCRIBER BASE'!BM80*'MVLP INPUT'!$I82)*'MVLP INPUT'!$I34</f>
        <v>0</v>
      </c>
      <c r="BM97" s="491">
        <f ca="1">('SUBSCRIBER BASE'!BN80*'MVLP INPUT'!$I82)*'MVLP INPUT'!$I34</f>
        <v>0</v>
      </c>
      <c r="BN97" s="491">
        <f ca="1">('SUBSCRIBER BASE'!BO80*'MVLP INPUT'!$I82)*'MVLP INPUT'!$I34</f>
        <v>0</v>
      </c>
      <c r="BO97" s="491">
        <f ca="1">('SUBSCRIBER BASE'!BP80*'MVLP INPUT'!$I82)*'MVLP INPUT'!$I34</f>
        <v>0</v>
      </c>
      <c r="BP97" s="491">
        <f ca="1">('SUBSCRIBER BASE'!BQ80*'MVLP INPUT'!$I82)*'MVLP INPUT'!$I34</f>
        <v>0</v>
      </c>
      <c r="BQ97" s="491">
        <f ca="1">('SUBSCRIBER BASE'!BR80*'MVLP INPUT'!$I82)*'MVLP INPUT'!$I34</f>
        <v>0</v>
      </c>
      <c r="BR97" s="491">
        <f ca="1">('SUBSCRIBER BASE'!BS80*'MVLP INPUT'!$I82)*'MVLP INPUT'!$I34</f>
        <v>0</v>
      </c>
    </row>
    <row r="98" spans="2:70" ht="25" customHeight="1" outlineLevel="1">
      <c r="B98" s="168" t="str">
        <f>B87</f>
        <v>MVLP2</v>
      </c>
      <c r="C98" s="491">
        <f>('SUBSCRIBER BASE'!C81*'MVLP INPUT'!$I83)*'MVLP INPUT'!$I35</f>
        <v>0</v>
      </c>
      <c r="D98" s="491">
        <f>('SUBSCRIBER BASE'!D81*'MVLP INPUT'!$I83)*'MVLP INPUT'!$I35</f>
        <v>0</v>
      </c>
      <c r="E98" s="491">
        <f>('SUBSCRIBER BASE'!E81*'MVLP INPUT'!$I83)*'MVLP INPUT'!$I35</f>
        <v>0</v>
      </c>
      <c r="F98" s="491">
        <f>('SUBSCRIBER BASE'!F81*'MVLP INPUT'!$I83)*'MVLP INPUT'!$I35</f>
        <v>0</v>
      </c>
      <c r="G98" s="491">
        <f>('SUBSCRIBER BASE'!G81*'MVLP INPUT'!$I83)*'MVLP INPUT'!$I35</f>
        <v>0</v>
      </c>
      <c r="H98" s="491">
        <f>('SUBSCRIBER BASE'!H81*'MVLP INPUT'!$I83)*'MVLP INPUT'!$I35</f>
        <v>0</v>
      </c>
      <c r="I98" s="491">
        <f>('SUBSCRIBER BASE'!I81*'MVLP INPUT'!$I83)*'MVLP INPUT'!$I35</f>
        <v>0</v>
      </c>
      <c r="J98" s="491">
        <f>('SUBSCRIBER BASE'!J81*'MVLP INPUT'!$I83)*'MVLP INPUT'!$I35</f>
        <v>0</v>
      </c>
      <c r="K98" s="491">
        <f ca="1">('SUBSCRIBER BASE'!L81*'MVLP INPUT'!$I83)*'MVLP INPUT'!$I35</f>
        <v>0</v>
      </c>
      <c r="L98" s="491">
        <f ca="1">('SUBSCRIBER BASE'!M81*'MVLP INPUT'!$I83)*'MVLP INPUT'!$I35</f>
        <v>0</v>
      </c>
      <c r="M98" s="491">
        <f ca="1">('SUBSCRIBER BASE'!N81*'MVLP INPUT'!$I83)*'MVLP INPUT'!$I35</f>
        <v>0</v>
      </c>
      <c r="N98" s="491">
        <f ca="1">('SUBSCRIBER BASE'!O81*'MVLP INPUT'!$I83)*'MVLP INPUT'!$I35</f>
        <v>0</v>
      </c>
      <c r="O98" s="491">
        <f ca="1">('SUBSCRIBER BASE'!P81*'MVLP INPUT'!$I83)*'MVLP INPUT'!$I35</f>
        <v>0</v>
      </c>
      <c r="P98" s="491">
        <f ca="1">('SUBSCRIBER BASE'!Q81*'MVLP INPUT'!$I83)*'MVLP INPUT'!$I35</f>
        <v>0</v>
      </c>
      <c r="Q98" s="491">
        <f ca="1">('SUBSCRIBER BASE'!R81*'MVLP INPUT'!$I83)*'MVLP INPUT'!$I35</f>
        <v>0</v>
      </c>
      <c r="R98" s="491">
        <f ca="1">('SUBSCRIBER BASE'!S81*'MVLP INPUT'!$I83)*'MVLP INPUT'!$I35</f>
        <v>0</v>
      </c>
      <c r="S98" s="491">
        <f ca="1">('SUBSCRIBER BASE'!T81*'MVLP INPUT'!$I83)*'MVLP INPUT'!$I35</f>
        <v>0</v>
      </c>
      <c r="T98" s="491">
        <f ca="1">('SUBSCRIBER BASE'!U81*'MVLP INPUT'!$I83)*'MVLP INPUT'!$I35</f>
        <v>0</v>
      </c>
      <c r="U98" s="491">
        <f ca="1">('SUBSCRIBER BASE'!V81*'MVLP INPUT'!$I83)*'MVLP INPUT'!$I35</f>
        <v>0</v>
      </c>
      <c r="V98" s="491">
        <f ca="1">('SUBSCRIBER BASE'!W81*'MVLP INPUT'!$I83)*'MVLP INPUT'!$I35</f>
        <v>0</v>
      </c>
      <c r="W98" s="491">
        <f ca="1">('SUBSCRIBER BASE'!X81*'MVLP INPUT'!$I83)*'MVLP INPUT'!$I35</f>
        <v>0</v>
      </c>
      <c r="X98" s="491">
        <f ca="1">('SUBSCRIBER BASE'!Y81*'MVLP INPUT'!$I83)*'MVLP INPUT'!$I35</f>
        <v>0</v>
      </c>
      <c r="Y98" s="491">
        <f ca="1">('SUBSCRIBER BASE'!Z81*'MVLP INPUT'!$I83)*'MVLP INPUT'!$I35</f>
        <v>0</v>
      </c>
      <c r="Z98" s="491">
        <f ca="1">('SUBSCRIBER BASE'!AA81*'MVLP INPUT'!$I83)*'MVLP INPUT'!$I35</f>
        <v>0</v>
      </c>
      <c r="AA98" s="491">
        <f ca="1">('SUBSCRIBER BASE'!AB81*'MVLP INPUT'!$I83)*'MVLP INPUT'!$I35</f>
        <v>0</v>
      </c>
      <c r="AB98" s="491">
        <f ca="1">('SUBSCRIBER BASE'!AC81*'MVLP INPUT'!$I83)*'MVLP INPUT'!$I35</f>
        <v>0</v>
      </c>
      <c r="AC98" s="491">
        <f ca="1">('SUBSCRIBER BASE'!AD81*'MVLP INPUT'!$I83)*'MVLP INPUT'!$I35</f>
        <v>0</v>
      </c>
      <c r="AD98" s="491">
        <f ca="1">('SUBSCRIBER BASE'!AE81*'MVLP INPUT'!$I83)*'MVLP INPUT'!$I35</f>
        <v>0</v>
      </c>
      <c r="AE98" s="491">
        <f ca="1">('SUBSCRIBER BASE'!AF81*'MVLP INPUT'!$I83)*'MVLP INPUT'!$I35</f>
        <v>0</v>
      </c>
      <c r="AF98" s="491">
        <f ca="1">('SUBSCRIBER BASE'!AG81*'MVLP INPUT'!$I83)*'MVLP INPUT'!$I35</f>
        <v>0</v>
      </c>
      <c r="AG98" s="491">
        <f ca="1">('SUBSCRIBER BASE'!AH81*'MVLP INPUT'!$I83)*'MVLP INPUT'!$I35</f>
        <v>0</v>
      </c>
      <c r="AH98" s="491">
        <f ca="1">('SUBSCRIBER BASE'!AI81*'MVLP INPUT'!$I83)*'MVLP INPUT'!$I35</f>
        <v>0</v>
      </c>
      <c r="AI98" s="491">
        <f ca="1">('SUBSCRIBER BASE'!AJ81*'MVLP INPUT'!$I83)*'MVLP INPUT'!$I35</f>
        <v>0</v>
      </c>
      <c r="AJ98" s="491">
        <f ca="1">('SUBSCRIBER BASE'!AK81*'MVLP INPUT'!$I83)*'MVLP INPUT'!$I35</f>
        <v>0</v>
      </c>
      <c r="AK98" s="491">
        <f ca="1">('SUBSCRIBER BASE'!AL81*'MVLP INPUT'!$I83)*'MVLP INPUT'!$I35</f>
        <v>0</v>
      </c>
      <c r="AL98" s="491">
        <f ca="1">('SUBSCRIBER BASE'!AM81*'MVLP INPUT'!$I83)*'MVLP INPUT'!$I35</f>
        <v>0</v>
      </c>
      <c r="AM98" s="491">
        <f ca="1">('SUBSCRIBER BASE'!AN81*'MVLP INPUT'!$I83)*'MVLP INPUT'!$I35</f>
        <v>0</v>
      </c>
      <c r="AN98" s="491">
        <f ca="1">('SUBSCRIBER BASE'!AO81*'MVLP INPUT'!$I83)*'MVLP INPUT'!$I35</f>
        <v>0</v>
      </c>
      <c r="AO98" s="491">
        <f ca="1">('SUBSCRIBER BASE'!AP81*'MVLP INPUT'!$I83)*'MVLP INPUT'!$I35</f>
        <v>0</v>
      </c>
      <c r="AP98" s="491">
        <f ca="1">('SUBSCRIBER BASE'!AQ81*'MVLP INPUT'!$I83)*'MVLP INPUT'!$I35</f>
        <v>0</v>
      </c>
      <c r="AQ98" s="491">
        <f ca="1">('SUBSCRIBER BASE'!AR81*'MVLP INPUT'!$I83)*'MVLP INPUT'!$I35</f>
        <v>0</v>
      </c>
      <c r="AR98" s="491">
        <f ca="1">('SUBSCRIBER BASE'!AS81*'MVLP INPUT'!$I83)*'MVLP INPUT'!$I35</f>
        <v>0</v>
      </c>
      <c r="AS98" s="491">
        <f ca="1">('SUBSCRIBER BASE'!AT81*'MVLP INPUT'!$I83)*'MVLP INPUT'!$I35</f>
        <v>0</v>
      </c>
      <c r="AT98" s="491">
        <f ca="1">('SUBSCRIBER BASE'!AU81*'MVLP INPUT'!$I83)*'MVLP INPUT'!$I35</f>
        <v>0</v>
      </c>
      <c r="AU98" s="491">
        <f ca="1">('SUBSCRIBER BASE'!AV81*'MVLP INPUT'!$I83)*'MVLP INPUT'!$I35</f>
        <v>0</v>
      </c>
      <c r="AV98" s="491">
        <f ca="1">('SUBSCRIBER BASE'!AW81*'MVLP INPUT'!$I83)*'MVLP INPUT'!$I35</f>
        <v>0</v>
      </c>
      <c r="AW98" s="491">
        <f ca="1">('SUBSCRIBER BASE'!AX81*'MVLP INPUT'!$I83)*'MVLP INPUT'!$I35</f>
        <v>0</v>
      </c>
      <c r="AX98" s="491">
        <f ca="1">('SUBSCRIBER BASE'!AY81*'MVLP INPUT'!$I83)*'MVLP INPUT'!$I35</f>
        <v>0</v>
      </c>
      <c r="AY98" s="491">
        <f ca="1">('SUBSCRIBER BASE'!AZ81*'MVLP INPUT'!$I83)*'MVLP INPUT'!$I35</f>
        <v>0</v>
      </c>
      <c r="AZ98" s="491">
        <f ca="1">('SUBSCRIBER BASE'!BA81*'MVLP INPUT'!$I83)*'MVLP INPUT'!$I35</f>
        <v>0</v>
      </c>
      <c r="BA98" s="491">
        <f ca="1">('SUBSCRIBER BASE'!BB81*'MVLP INPUT'!$I83)*'MVLP INPUT'!$I35</f>
        <v>0</v>
      </c>
      <c r="BB98" s="491">
        <f ca="1">('SUBSCRIBER BASE'!BC81*'MVLP INPUT'!$I83)*'MVLP INPUT'!$I35</f>
        <v>0</v>
      </c>
      <c r="BC98" s="491">
        <f ca="1">('SUBSCRIBER BASE'!BD81*'MVLP INPUT'!$I83)*'MVLP INPUT'!$I35</f>
        <v>0</v>
      </c>
      <c r="BD98" s="491">
        <f ca="1">('SUBSCRIBER BASE'!BE81*'MVLP INPUT'!$I83)*'MVLP INPUT'!$I35</f>
        <v>0</v>
      </c>
      <c r="BE98" s="491">
        <f ca="1">('SUBSCRIBER BASE'!BF81*'MVLP INPUT'!$I83)*'MVLP INPUT'!$I35</f>
        <v>0</v>
      </c>
      <c r="BF98" s="491">
        <f ca="1">('SUBSCRIBER BASE'!BG81*'MVLP INPUT'!$I83)*'MVLP INPUT'!$I35</f>
        <v>0</v>
      </c>
      <c r="BG98" s="491">
        <f ca="1">('SUBSCRIBER BASE'!BH81*'MVLP INPUT'!$I83)*'MVLP INPUT'!$I35</f>
        <v>0</v>
      </c>
      <c r="BH98" s="491">
        <f ca="1">('SUBSCRIBER BASE'!BI81*'MVLP INPUT'!$I83)*'MVLP INPUT'!$I35</f>
        <v>0</v>
      </c>
      <c r="BI98" s="491">
        <f ca="1">('SUBSCRIBER BASE'!BJ81*'MVLP INPUT'!$I83)*'MVLP INPUT'!$I35</f>
        <v>0</v>
      </c>
      <c r="BJ98" s="491">
        <f ca="1">('SUBSCRIBER BASE'!BK81*'MVLP INPUT'!$I83)*'MVLP INPUT'!$I35</f>
        <v>0</v>
      </c>
      <c r="BK98" s="491">
        <f ca="1">('SUBSCRIBER BASE'!BL81*'MVLP INPUT'!$I83)*'MVLP INPUT'!$I35</f>
        <v>0</v>
      </c>
      <c r="BL98" s="491">
        <f ca="1">('SUBSCRIBER BASE'!BM81*'MVLP INPUT'!$I83)*'MVLP INPUT'!$I35</f>
        <v>0</v>
      </c>
      <c r="BM98" s="491">
        <f ca="1">('SUBSCRIBER BASE'!BN81*'MVLP INPUT'!$I83)*'MVLP INPUT'!$I35</f>
        <v>0</v>
      </c>
      <c r="BN98" s="491">
        <f ca="1">('SUBSCRIBER BASE'!BO81*'MVLP INPUT'!$I83)*'MVLP INPUT'!$I35</f>
        <v>0</v>
      </c>
      <c r="BO98" s="491">
        <f ca="1">('SUBSCRIBER BASE'!BP81*'MVLP INPUT'!$I83)*'MVLP INPUT'!$I35</f>
        <v>0</v>
      </c>
      <c r="BP98" s="491">
        <f ca="1">('SUBSCRIBER BASE'!BQ81*'MVLP INPUT'!$I83)*'MVLP INPUT'!$I35</f>
        <v>0</v>
      </c>
      <c r="BQ98" s="491">
        <f ca="1">('SUBSCRIBER BASE'!BR81*'MVLP INPUT'!$I83)*'MVLP INPUT'!$I35</f>
        <v>0</v>
      </c>
      <c r="BR98" s="491">
        <f ca="1">('SUBSCRIBER BASE'!BS81*'MVLP INPUT'!$I83)*'MVLP INPUT'!$I35</f>
        <v>0</v>
      </c>
    </row>
    <row r="99" spans="2:70" ht="25" customHeight="1" outlineLevel="1">
      <c r="B99" s="168" t="str">
        <f>B88</f>
        <v>MVLP3</v>
      </c>
      <c r="C99" s="491">
        <f>('SUBSCRIBER BASE'!C82*'MVLP INPUT'!$I84)*'MVLP INPUT'!$I36</f>
        <v>0</v>
      </c>
      <c r="D99" s="491">
        <f>('SUBSCRIBER BASE'!D82*'MVLP INPUT'!$I84)*'MVLP INPUT'!$I36</f>
        <v>0</v>
      </c>
      <c r="E99" s="491">
        <f>('SUBSCRIBER BASE'!E82*'MVLP INPUT'!$I84)*'MVLP INPUT'!$I36</f>
        <v>0</v>
      </c>
      <c r="F99" s="491">
        <f>('SUBSCRIBER BASE'!F82*'MVLP INPUT'!$I84)*'MVLP INPUT'!$I36</f>
        <v>0</v>
      </c>
      <c r="G99" s="491">
        <f>('SUBSCRIBER BASE'!G82*'MVLP INPUT'!$I84)*'MVLP INPUT'!$I36</f>
        <v>0</v>
      </c>
      <c r="H99" s="491">
        <f>('SUBSCRIBER BASE'!H82*'MVLP INPUT'!$I84)*'MVLP INPUT'!$I36</f>
        <v>0</v>
      </c>
      <c r="I99" s="491">
        <f>('SUBSCRIBER BASE'!I82*'MVLP INPUT'!$I84)*'MVLP INPUT'!$I36</f>
        <v>0</v>
      </c>
      <c r="J99" s="491">
        <f>('SUBSCRIBER BASE'!J82*'MVLP INPUT'!$I84)*'MVLP INPUT'!$I36</f>
        <v>0</v>
      </c>
      <c r="K99" s="491">
        <f ca="1">('SUBSCRIBER BASE'!L82*'MVLP INPUT'!$I84)*'MVLP INPUT'!$I36</f>
        <v>0</v>
      </c>
      <c r="L99" s="491">
        <f ca="1">('SUBSCRIBER BASE'!M82*'MVLP INPUT'!$I84)*'MVLP INPUT'!$I36</f>
        <v>0</v>
      </c>
      <c r="M99" s="491">
        <f ca="1">('SUBSCRIBER BASE'!N82*'MVLP INPUT'!$I84)*'MVLP INPUT'!$I36</f>
        <v>0</v>
      </c>
      <c r="N99" s="491">
        <f ca="1">('SUBSCRIBER BASE'!O82*'MVLP INPUT'!$I84)*'MVLP INPUT'!$I36</f>
        <v>0</v>
      </c>
      <c r="O99" s="491">
        <f ca="1">('SUBSCRIBER BASE'!P82*'MVLP INPUT'!$I84)*'MVLP INPUT'!$I36</f>
        <v>0</v>
      </c>
      <c r="P99" s="491">
        <f ca="1">('SUBSCRIBER BASE'!Q82*'MVLP INPUT'!$I84)*'MVLP INPUT'!$I36</f>
        <v>0</v>
      </c>
      <c r="Q99" s="491">
        <f ca="1">('SUBSCRIBER BASE'!R82*'MVLP INPUT'!$I84)*'MVLP INPUT'!$I36</f>
        <v>0</v>
      </c>
      <c r="R99" s="491">
        <f ca="1">('SUBSCRIBER BASE'!S82*'MVLP INPUT'!$I84)*'MVLP INPUT'!$I36</f>
        <v>0</v>
      </c>
      <c r="S99" s="491">
        <f ca="1">('SUBSCRIBER BASE'!T82*'MVLP INPUT'!$I84)*'MVLP INPUT'!$I36</f>
        <v>0</v>
      </c>
      <c r="T99" s="491">
        <f ca="1">('SUBSCRIBER BASE'!U82*'MVLP INPUT'!$I84)*'MVLP INPUT'!$I36</f>
        <v>0</v>
      </c>
      <c r="U99" s="491">
        <f ca="1">('SUBSCRIBER BASE'!V82*'MVLP INPUT'!$I84)*'MVLP INPUT'!$I36</f>
        <v>0</v>
      </c>
      <c r="V99" s="491">
        <f ca="1">('SUBSCRIBER BASE'!W82*'MVLP INPUT'!$I84)*'MVLP INPUT'!$I36</f>
        <v>0</v>
      </c>
      <c r="W99" s="491">
        <f ca="1">('SUBSCRIBER BASE'!X82*'MVLP INPUT'!$I84)*'MVLP INPUT'!$I36</f>
        <v>0</v>
      </c>
      <c r="X99" s="491">
        <f ca="1">('SUBSCRIBER BASE'!Y82*'MVLP INPUT'!$I84)*'MVLP INPUT'!$I36</f>
        <v>0</v>
      </c>
      <c r="Y99" s="491">
        <f ca="1">('SUBSCRIBER BASE'!Z82*'MVLP INPUT'!$I84)*'MVLP INPUT'!$I36</f>
        <v>0</v>
      </c>
      <c r="Z99" s="491">
        <f ca="1">('SUBSCRIBER BASE'!AA82*'MVLP INPUT'!$I84)*'MVLP INPUT'!$I36</f>
        <v>0</v>
      </c>
      <c r="AA99" s="491">
        <f ca="1">('SUBSCRIBER BASE'!AB82*'MVLP INPUT'!$I84)*'MVLP INPUT'!$I36</f>
        <v>0</v>
      </c>
      <c r="AB99" s="491">
        <f ca="1">('SUBSCRIBER BASE'!AC82*'MVLP INPUT'!$I84)*'MVLP INPUT'!$I36</f>
        <v>0</v>
      </c>
      <c r="AC99" s="491">
        <f ca="1">('SUBSCRIBER BASE'!AD82*'MVLP INPUT'!$I84)*'MVLP INPUT'!$I36</f>
        <v>0</v>
      </c>
      <c r="AD99" s="491">
        <f ca="1">('SUBSCRIBER BASE'!AE82*'MVLP INPUT'!$I84)*'MVLP INPUT'!$I36</f>
        <v>0</v>
      </c>
      <c r="AE99" s="491">
        <f ca="1">('SUBSCRIBER BASE'!AF82*'MVLP INPUT'!$I84)*'MVLP INPUT'!$I36</f>
        <v>0</v>
      </c>
      <c r="AF99" s="491">
        <f ca="1">('SUBSCRIBER BASE'!AG82*'MVLP INPUT'!$I84)*'MVLP INPUT'!$I36</f>
        <v>0</v>
      </c>
      <c r="AG99" s="491">
        <f ca="1">('SUBSCRIBER BASE'!AH82*'MVLP INPUT'!$I84)*'MVLP INPUT'!$I36</f>
        <v>0</v>
      </c>
      <c r="AH99" s="491">
        <f ca="1">('SUBSCRIBER BASE'!AI82*'MVLP INPUT'!$I84)*'MVLP INPUT'!$I36</f>
        <v>0</v>
      </c>
      <c r="AI99" s="491">
        <f ca="1">('SUBSCRIBER BASE'!AJ82*'MVLP INPUT'!$I84)*'MVLP INPUT'!$I36</f>
        <v>0</v>
      </c>
      <c r="AJ99" s="491">
        <f ca="1">('SUBSCRIBER BASE'!AK82*'MVLP INPUT'!$I84)*'MVLP INPUT'!$I36</f>
        <v>0</v>
      </c>
      <c r="AK99" s="491">
        <f ca="1">('SUBSCRIBER BASE'!AL82*'MVLP INPUT'!$I84)*'MVLP INPUT'!$I36</f>
        <v>0</v>
      </c>
      <c r="AL99" s="491">
        <f ca="1">('SUBSCRIBER BASE'!AM82*'MVLP INPUT'!$I84)*'MVLP INPUT'!$I36</f>
        <v>0</v>
      </c>
      <c r="AM99" s="491">
        <f ca="1">('SUBSCRIBER BASE'!AN82*'MVLP INPUT'!$I84)*'MVLP INPUT'!$I36</f>
        <v>0</v>
      </c>
      <c r="AN99" s="491">
        <f ca="1">('SUBSCRIBER BASE'!AO82*'MVLP INPUT'!$I84)*'MVLP INPUT'!$I36</f>
        <v>0</v>
      </c>
      <c r="AO99" s="491">
        <f ca="1">('SUBSCRIBER BASE'!AP82*'MVLP INPUT'!$I84)*'MVLP INPUT'!$I36</f>
        <v>0</v>
      </c>
      <c r="AP99" s="491">
        <f ca="1">('SUBSCRIBER BASE'!AQ82*'MVLP INPUT'!$I84)*'MVLP INPUT'!$I36</f>
        <v>0</v>
      </c>
      <c r="AQ99" s="491">
        <f ca="1">('SUBSCRIBER BASE'!AR82*'MVLP INPUT'!$I84)*'MVLP INPUT'!$I36</f>
        <v>0</v>
      </c>
      <c r="AR99" s="491">
        <f ca="1">('SUBSCRIBER BASE'!AS82*'MVLP INPUT'!$I84)*'MVLP INPUT'!$I36</f>
        <v>0</v>
      </c>
      <c r="AS99" s="491">
        <f ca="1">('SUBSCRIBER BASE'!AT82*'MVLP INPUT'!$I84)*'MVLP INPUT'!$I36</f>
        <v>0</v>
      </c>
      <c r="AT99" s="491">
        <f ca="1">('SUBSCRIBER BASE'!AU82*'MVLP INPUT'!$I84)*'MVLP INPUT'!$I36</f>
        <v>0</v>
      </c>
      <c r="AU99" s="491">
        <f ca="1">('SUBSCRIBER BASE'!AV82*'MVLP INPUT'!$I84)*'MVLP INPUT'!$I36</f>
        <v>0</v>
      </c>
      <c r="AV99" s="491">
        <f ca="1">('SUBSCRIBER BASE'!AW82*'MVLP INPUT'!$I84)*'MVLP INPUT'!$I36</f>
        <v>0</v>
      </c>
      <c r="AW99" s="491">
        <f ca="1">('SUBSCRIBER BASE'!AX82*'MVLP INPUT'!$I84)*'MVLP INPUT'!$I36</f>
        <v>0</v>
      </c>
      <c r="AX99" s="491">
        <f ca="1">('SUBSCRIBER BASE'!AY82*'MVLP INPUT'!$I84)*'MVLP INPUT'!$I36</f>
        <v>0</v>
      </c>
      <c r="AY99" s="491">
        <f ca="1">('SUBSCRIBER BASE'!AZ82*'MVLP INPUT'!$I84)*'MVLP INPUT'!$I36</f>
        <v>0</v>
      </c>
      <c r="AZ99" s="491">
        <f ca="1">('SUBSCRIBER BASE'!BA82*'MVLP INPUT'!$I84)*'MVLP INPUT'!$I36</f>
        <v>0</v>
      </c>
      <c r="BA99" s="491">
        <f ca="1">('SUBSCRIBER BASE'!BB82*'MVLP INPUT'!$I84)*'MVLP INPUT'!$I36</f>
        <v>0</v>
      </c>
      <c r="BB99" s="491">
        <f ca="1">('SUBSCRIBER BASE'!BC82*'MVLP INPUT'!$I84)*'MVLP INPUT'!$I36</f>
        <v>0</v>
      </c>
      <c r="BC99" s="491">
        <f ca="1">('SUBSCRIBER BASE'!BD82*'MVLP INPUT'!$I84)*'MVLP INPUT'!$I36</f>
        <v>0</v>
      </c>
      <c r="BD99" s="491">
        <f ca="1">('SUBSCRIBER BASE'!BE82*'MVLP INPUT'!$I84)*'MVLP INPUT'!$I36</f>
        <v>0</v>
      </c>
      <c r="BE99" s="491">
        <f ca="1">('SUBSCRIBER BASE'!BF82*'MVLP INPUT'!$I84)*'MVLP INPUT'!$I36</f>
        <v>0</v>
      </c>
      <c r="BF99" s="491">
        <f ca="1">('SUBSCRIBER BASE'!BG82*'MVLP INPUT'!$I84)*'MVLP INPUT'!$I36</f>
        <v>0</v>
      </c>
      <c r="BG99" s="491">
        <f ca="1">('SUBSCRIBER BASE'!BH82*'MVLP INPUT'!$I84)*'MVLP INPUT'!$I36</f>
        <v>0</v>
      </c>
      <c r="BH99" s="491">
        <f ca="1">('SUBSCRIBER BASE'!BI82*'MVLP INPUT'!$I84)*'MVLP INPUT'!$I36</f>
        <v>0</v>
      </c>
      <c r="BI99" s="491">
        <f ca="1">('SUBSCRIBER BASE'!BJ82*'MVLP INPUT'!$I84)*'MVLP INPUT'!$I36</f>
        <v>0</v>
      </c>
      <c r="BJ99" s="491">
        <f ca="1">('SUBSCRIBER BASE'!BK82*'MVLP INPUT'!$I84)*'MVLP INPUT'!$I36</f>
        <v>0</v>
      </c>
      <c r="BK99" s="491">
        <f ca="1">('SUBSCRIBER BASE'!BL82*'MVLP INPUT'!$I84)*'MVLP INPUT'!$I36</f>
        <v>0</v>
      </c>
      <c r="BL99" s="491">
        <f ca="1">('SUBSCRIBER BASE'!BM82*'MVLP INPUT'!$I84)*'MVLP INPUT'!$I36</f>
        <v>0</v>
      </c>
      <c r="BM99" s="491">
        <f ca="1">('SUBSCRIBER BASE'!BN82*'MVLP INPUT'!$I84)*'MVLP INPUT'!$I36</f>
        <v>0</v>
      </c>
      <c r="BN99" s="491">
        <f ca="1">('SUBSCRIBER BASE'!BO82*'MVLP INPUT'!$I84)*'MVLP INPUT'!$I36</f>
        <v>0</v>
      </c>
      <c r="BO99" s="491">
        <f ca="1">('SUBSCRIBER BASE'!BP82*'MVLP INPUT'!$I84)*'MVLP INPUT'!$I36</f>
        <v>0</v>
      </c>
      <c r="BP99" s="491">
        <f ca="1">('SUBSCRIBER BASE'!BQ82*'MVLP INPUT'!$I84)*'MVLP INPUT'!$I36</f>
        <v>0</v>
      </c>
      <c r="BQ99" s="491">
        <f ca="1">('SUBSCRIBER BASE'!BR82*'MVLP INPUT'!$I84)*'MVLP INPUT'!$I36</f>
        <v>0</v>
      </c>
      <c r="BR99" s="491">
        <f ca="1">('SUBSCRIBER BASE'!BS82*'MVLP INPUT'!$I84)*'MVLP INPUT'!$I36</f>
        <v>0</v>
      </c>
    </row>
    <row r="100" spans="2:70" ht="25" customHeight="1" outlineLevel="1">
      <c r="B100" s="168" t="str">
        <f>B89</f>
        <v>MVLP4</v>
      </c>
      <c r="C100" s="491">
        <f>('SUBSCRIBER BASE'!C83*'MVLP INPUT'!$I85)*'MVLP INPUT'!$I37</f>
        <v>0</v>
      </c>
      <c r="D100" s="491">
        <f>('SUBSCRIBER BASE'!D83*'MVLP INPUT'!$I85)*'MVLP INPUT'!$I37</f>
        <v>0</v>
      </c>
      <c r="E100" s="491">
        <f>('SUBSCRIBER BASE'!E83*'MVLP INPUT'!$I85)*'MVLP INPUT'!$I37</f>
        <v>0</v>
      </c>
      <c r="F100" s="491">
        <f>('SUBSCRIBER BASE'!F83*'MVLP INPUT'!$I85)*'MVLP INPUT'!$I37</f>
        <v>0</v>
      </c>
      <c r="G100" s="491">
        <f>('SUBSCRIBER BASE'!G83*'MVLP INPUT'!$I85)*'MVLP INPUT'!$I37</f>
        <v>0</v>
      </c>
      <c r="H100" s="491">
        <f>('SUBSCRIBER BASE'!H83*'MVLP INPUT'!$I85)*'MVLP INPUT'!$I37</f>
        <v>0</v>
      </c>
      <c r="I100" s="491">
        <f>('SUBSCRIBER BASE'!I83*'MVLP INPUT'!$I85)*'MVLP INPUT'!$I37</f>
        <v>0</v>
      </c>
      <c r="J100" s="491">
        <f>('SUBSCRIBER BASE'!J83*'MVLP INPUT'!$I85)*'MVLP INPUT'!$I37</f>
        <v>0</v>
      </c>
      <c r="K100" s="491">
        <f ca="1">('SUBSCRIBER BASE'!L83*'MVLP INPUT'!$I85)*'MVLP INPUT'!$I37</f>
        <v>0</v>
      </c>
      <c r="L100" s="491">
        <f ca="1">('SUBSCRIBER BASE'!M83*'MVLP INPUT'!$I85)*'MVLP INPUT'!$I37</f>
        <v>0</v>
      </c>
      <c r="M100" s="491">
        <f ca="1">('SUBSCRIBER BASE'!N83*'MVLP INPUT'!$I85)*'MVLP INPUT'!$I37</f>
        <v>0</v>
      </c>
      <c r="N100" s="491">
        <f ca="1">('SUBSCRIBER BASE'!O83*'MVLP INPUT'!$I85)*'MVLP INPUT'!$I37</f>
        <v>0</v>
      </c>
      <c r="O100" s="491">
        <f ca="1">('SUBSCRIBER BASE'!P83*'MVLP INPUT'!$I85)*'MVLP INPUT'!$I37</f>
        <v>0</v>
      </c>
      <c r="P100" s="491">
        <f ca="1">('SUBSCRIBER BASE'!Q83*'MVLP INPUT'!$I85)*'MVLP INPUT'!$I37</f>
        <v>0</v>
      </c>
      <c r="Q100" s="491">
        <f ca="1">('SUBSCRIBER BASE'!R83*'MVLP INPUT'!$I85)*'MVLP INPUT'!$I37</f>
        <v>0</v>
      </c>
      <c r="R100" s="491">
        <f ca="1">('SUBSCRIBER BASE'!S83*'MVLP INPUT'!$I85)*'MVLP INPUT'!$I37</f>
        <v>0</v>
      </c>
      <c r="S100" s="491">
        <f ca="1">('SUBSCRIBER BASE'!T83*'MVLP INPUT'!$I85)*'MVLP INPUT'!$I37</f>
        <v>0</v>
      </c>
      <c r="T100" s="491">
        <f ca="1">('SUBSCRIBER BASE'!U83*'MVLP INPUT'!$I85)*'MVLP INPUT'!$I37</f>
        <v>0</v>
      </c>
      <c r="U100" s="491">
        <f ca="1">('SUBSCRIBER BASE'!V83*'MVLP INPUT'!$I85)*'MVLP INPUT'!$I37</f>
        <v>0</v>
      </c>
      <c r="V100" s="491">
        <f ca="1">('SUBSCRIBER BASE'!W83*'MVLP INPUT'!$I85)*'MVLP INPUT'!$I37</f>
        <v>0</v>
      </c>
      <c r="W100" s="491">
        <f ca="1">('SUBSCRIBER BASE'!X83*'MVLP INPUT'!$I85)*'MVLP INPUT'!$I37</f>
        <v>0</v>
      </c>
      <c r="X100" s="491">
        <f ca="1">('SUBSCRIBER BASE'!Y83*'MVLP INPUT'!$I85)*'MVLP INPUT'!$I37</f>
        <v>0</v>
      </c>
      <c r="Y100" s="491">
        <f ca="1">('SUBSCRIBER BASE'!Z83*'MVLP INPUT'!$I85)*'MVLP INPUT'!$I37</f>
        <v>0</v>
      </c>
      <c r="Z100" s="491">
        <f ca="1">('SUBSCRIBER BASE'!AA83*'MVLP INPUT'!$I85)*'MVLP INPUT'!$I37</f>
        <v>0</v>
      </c>
      <c r="AA100" s="491">
        <f ca="1">('SUBSCRIBER BASE'!AB83*'MVLP INPUT'!$I85)*'MVLP INPUT'!$I37</f>
        <v>0</v>
      </c>
      <c r="AB100" s="491">
        <f ca="1">('SUBSCRIBER BASE'!AC83*'MVLP INPUT'!$I85)*'MVLP INPUT'!$I37</f>
        <v>0</v>
      </c>
      <c r="AC100" s="491">
        <f ca="1">('SUBSCRIBER BASE'!AD83*'MVLP INPUT'!$I85)*'MVLP INPUT'!$I37</f>
        <v>0</v>
      </c>
      <c r="AD100" s="491">
        <f ca="1">('SUBSCRIBER BASE'!AE83*'MVLP INPUT'!$I85)*'MVLP INPUT'!$I37</f>
        <v>0</v>
      </c>
      <c r="AE100" s="491">
        <f ca="1">('SUBSCRIBER BASE'!AF83*'MVLP INPUT'!$I85)*'MVLP INPUT'!$I37</f>
        <v>0</v>
      </c>
      <c r="AF100" s="491">
        <f ca="1">('SUBSCRIBER BASE'!AG83*'MVLP INPUT'!$I85)*'MVLP INPUT'!$I37</f>
        <v>0</v>
      </c>
      <c r="AG100" s="491">
        <f ca="1">('SUBSCRIBER BASE'!AH83*'MVLP INPUT'!$I85)*'MVLP INPUT'!$I37</f>
        <v>0</v>
      </c>
      <c r="AH100" s="491">
        <f ca="1">('SUBSCRIBER BASE'!AI83*'MVLP INPUT'!$I85)*'MVLP INPUT'!$I37</f>
        <v>0</v>
      </c>
      <c r="AI100" s="491">
        <f ca="1">('SUBSCRIBER BASE'!AJ83*'MVLP INPUT'!$I85)*'MVLP INPUT'!$I37</f>
        <v>0</v>
      </c>
      <c r="AJ100" s="491">
        <f ca="1">('SUBSCRIBER BASE'!AK83*'MVLP INPUT'!$I85)*'MVLP INPUT'!$I37</f>
        <v>0</v>
      </c>
      <c r="AK100" s="491">
        <f ca="1">('SUBSCRIBER BASE'!AL83*'MVLP INPUT'!$I85)*'MVLP INPUT'!$I37</f>
        <v>0</v>
      </c>
      <c r="AL100" s="491">
        <f ca="1">('SUBSCRIBER BASE'!AM83*'MVLP INPUT'!$I85)*'MVLP INPUT'!$I37</f>
        <v>0</v>
      </c>
      <c r="AM100" s="491">
        <f ca="1">('SUBSCRIBER BASE'!AN83*'MVLP INPUT'!$I85)*'MVLP INPUT'!$I37</f>
        <v>0</v>
      </c>
      <c r="AN100" s="491">
        <f ca="1">('SUBSCRIBER BASE'!AO83*'MVLP INPUT'!$I85)*'MVLP INPUT'!$I37</f>
        <v>0</v>
      </c>
      <c r="AO100" s="491">
        <f ca="1">('SUBSCRIBER BASE'!AP83*'MVLP INPUT'!$I85)*'MVLP INPUT'!$I37</f>
        <v>0</v>
      </c>
      <c r="AP100" s="491">
        <f ca="1">('SUBSCRIBER BASE'!AQ83*'MVLP INPUT'!$I85)*'MVLP INPUT'!$I37</f>
        <v>0</v>
      </c>
      <c r="AQ100" s="491">
        <f ca="1">('SUBSCRIBER BASE'!AR83*'MVLP INPUT'!$I85)*'MVLP INPUT'!$I37</f>
        <v>0</v>
      </c>
      <c r="AR100" s="491">
        <f ca="1">('SUBSCRIBER BASE'!AS83*'MVLP INPUT'!$I85)*'MVLP INPUT'!$I37</f>
        <v>0</v>
      </c>
      <c r="AS100" s="491">
        <f ca="1">('SUBSCRIBER BASE'!AT83*'MVLP INPUT'!$I85)*'MVLP INPUT'!$I37</f>
        <v>0</v>
      </c>
      <c r="AT100" s="491">
        <f ca="1">('SUBSCRIBER BASE'!AU83*'MVLP INPUT'!$I85)*'MVLP INPUT'!$I37</f>
        <v>0</v>
      </c>
      <c r="AU100" s="491">
        <f ca="1">('SUBSCRIBER BASE'!AV83*'MVLP INPUT'!$I85)*'MVLP INPUT'!$I37</f>
        <v>0</v>
      </c>
      <c r="AV100" s="491">
        <f ca="1">('SUBSCRIBER BASE'!AW83*'MVLP INPUT'!$I85)*'MVLP INPUT'!$I37</f>
        <v>0</v>
      </c>
      <c r="AW100" s="491">
        <f ca="1">('SUBSCRIBER BASE'!AX83*'MVLP INPUT'!$I85)*'MVLP INPUT'!$I37</f>
        <v>0</v>
      </c>
      <c r="AX100" s="491">
        <f ca="1">('SUBSCRIBER BASE'!AY83*'MVLP INPUT'!$I85)*'MVLP INPUT'!$I37</f>
        <v>0</v>
      </c>
      <c r="AY100" s="491">
        <f ca="1">('SUBSCRIBER BASE'!AZ83*'MVLP INPUT'!$I85)*'MVLP INPUT'!$I37</f>
        <v>0</v>
      </c>
      <c r="AZ100" s="491">
        <f ca="1">('SUBSCRIBER BASE'!BA83*'MVLP INPUT'!$I85)*'MVLP INPUT'!$I37</f>
        <v>0</v>
      </c>
      <c r="BA100" s="491">
        <f ca="1">('SUBSCRIBER BASE'!BB83*'MVLP INPUT'!$I85)*'MVLP INPUT'!$I37</f>
        <v>0</v>
      </c>
      <c r="BB100" s="491">
        <f ca="1">('SUBSCRIBER BASE'!BC83*'MVLP INPUT'!$I85)*'MVLP INPUT'!$I37</f>
        <v>0</v>
      </c>
      <c r="BC100" s="491">
        <f ca="1">('SUBSCRIBER BASE'!BD83*'MVLP INPUT'!$I85)*'MVLP INPUT'!$I37</f>
        <v>0</v>
      </c>
      <c r="BD100" s="491">
        <f ca="1">('SUBSCRIBER BASE'!BE83*'MVLP INPUT'!$I85)*'MVLP INPUT'!$I37</f>
        <v>0</v>
      </c>
      <c r="BE100" s="491">
        <f ca="1">('SUBSCRIBER BASE'!BF83*'MVLP INPUT'!$I85)*'MVLP INPUT'!$I37</f>
        <v>0</v>
      </c>
      <c r="BF100" s="491">
        <f ca="1">('SUBSCRIBER BASE'!BG83*'MVLP INPUT'!$I85)*'MVLP INPUT'!$I37</f>
        <v>0</v>
      </c>
      <c r="BG100" s="491">
        <f ca="1">('SUBSCRIBER BASE'!BH83*'MVLP INPUT'!$I85)*'MVLP INPUT'!$I37</f>
        <v>0</v>
      </c>
      <c r="BH100" s="491">
        <f ca="1">('SUBSCRIBER BASE'!BI83*'MVLP INPUT'!$I85)*'MVLP INPUT'!$I37</f>
        <v>0</v>
      </c>
      <c r="BI100" s="491">
        <f ca="1">('SUBSCRIBER BASE'!BJ83*'MVLP INPUT'!$I85)*'MVLP INPUT'!$I37</f>
        <v>0</v>
      </c>
      <c r="BJ100" s="491">
        <f ca="1">('SUBSCRIBER BASE'!BK83*'MVLP INPUT'!$I85)*'MVLP INPUT'!$I37</f>
        <v>0</v>
      </c>
      <c r="BK100" s="491">
        <f ca="1">('SUBSCRIBER BASE'!BL83*'MVLP INPUT'!$I85)*'MVLP INPUT'!$I37</f>
        <v>0</v>
      </c>
      <c r="BL100" s="491">
        <f ca="1">('SUBSCRIBER BASE'!BM83*'MVLP INPUT'!$I85)*'MVLP INPUT'!$I37</f>
        <v>0</v>
      </c>
      <c r="BM100" s="491">
        <f ca="1">('SUBSCRIBER BASE'!BN83*'MVLP INPUT'!$I85)*'MVLP INPUT'!$I37</f>
        <v>0</v>
      </c>
      <c r="BN100" s="491">
        <f ca="1">('SUBSCRIBER BASE'!BO83*'MVLP INPUT'!$I85)*'MVLP INPUT'!$I37</f>
        <v>0</v>
      </c>
      <c r="BO100" s="491">
        <f ca="1">('SUBSCRIBER BASE'!BP83*'MVLP INPUT'!$I85)*'MVLP INPUT'!$I37</f>
        <v>0</v>
      </c>
      <c r="BP100" s="491">
        <f ca="1">('SUBSCRIBER BASE'!BQ83*'MVLP INPUT'!$I85)*'MVLP INPUT'!$I37</f>
        <v>0</v>
      </c>
      <c r="BQ100" s="491">
        <f ca="1">('SUBSCRIBER BASE'!BR83*'MVLP INPUT'!$I85)*'MVLP INPUT'!$I37</f>
        <v>0</v>
      </c>
      <c r="BR100" s="491">
        <f ca="1">('SUBSCRIBER BASE'!BS83*'MVLP INPUT'!$I85)*'MVLP INPUT'!$I37</f>
        <v>0</v>
      </c>
    </row>
    <row r="101" spans="2:70" ht="25" customHeight="1" outlineLevel="1">
      <c r="B101" s="168" t="str">
        <f t="shared" ref="B101:B105" si="92">B90</f>
        <v>MVLP5</v>
      </c>
      <c r="C101" s="491">
        <f>('SUBSCRIBER BASE'!C84*'MVLP INPUT'!$I86)*'MVLP INPUT'!$I38</f>
        <v>0</v>
      </c>
      <c r="D101" s="491">
        <f>('SUBSCRIBER BASE'!D84*'MVLP INPUT'!$I86)*'MVLP INPUT'!$I38</f>
        <v>0</v>
      </c>
      <c r="E101" s="491">
        <f>('SUBSCRIBER BASE'!E84*'MVLP INPUT'!$I86)*'MVLP INPUT'!$I38</f>
        <v>0</v>
      </c>
      <c r="F101" s="491">
        <f>('SUBSCRIBER BASE'!F84*'MVLP INPUT'!$I86)*'MVLP INPUT'!$I38</f>
        <v>0</v>
      </c>
      <c r="G101" s="491">
        <f>('SUBSCRIBER BASE'!G84*'MVLP INPUT'!$I86)*'MVLP INPUT'!$I38</f>
        <v>0</v>
      </c>
      <c r="H101" s="491">
        <f>('SUBSCRIBER BASE'!H84*'MVLP INPUT'!$I86)*'MVLP INPUT'!$I38</f>
        <v>0</v>
      </c>
      <c r="I101" s="491">
        <f>('SUBSCRIBER BASE'!I84*'MVLP INPUT'!$I86)*'MVLP INPUT'!$I38</f>
        <v>0</v>
      </c>
      <c r="J101" s="491">
        <f>('SUBSCRIBER BASE'!J84*'MVLP INPUT'!$I86)*'MVLP INPUT'!$I38</f>
        <v>0</v>
      </c>
      <c r="K101" s="491">
        <f ca="1">('SUBSCRIBER BASE'!L84*'MVLP INPUT'!$I86)*'MVLP INPUT'!$I38</f>
        <v>0</v>
      </c>
      <c r="L101" s="491">
        <f ca="1">('SUBSCRIBER BASE'!M84*'MVLP INPUT'!$I86)*'MVLP INPUT'!$I38</f>
        <v>0</v>
      </c>
      <c r="M101" s="491">
        <f ca="1">('SUBSCRIBER BASE'!N84*'MVLP INPUT'!$I86)*'MVLP INPUT'!$I38</f>
        <v>0</v>
      </c>
      <c r="N101" s="491">
        <f ca="1">('SUBSCRIBER BASE'!O84*'MVLP INPUT'!$I86)*'MVLP INPUT'!$I38</f>
        <v>0</v>
      </c>
      <c r="O101" s="491">
        <f ca="1">('SUBSCRIBER BASE'!P84*'MVLP INPUT'!$I86)*'MVLP INPUT'!$I38</f>
        <v>0</v>
      </c>
      <c r="P101" s="491">
        <f ca="1">('SUBSCRIBER BASE'!Q84*'MVLP INPUT'!$I86)*'MVLP INPUT'!$I38</f>
        <v>0</v>
      </c>
      <c r="Q101" s="491">
        <f ca="1">('SUBSCRIBER BASE'!R84*'MVLP INPUT'!$I86)*'MVLP INPUT'!$I38</f>
        <v>0</v>
      </c>
      <c r="R101" s="491">
        <f ca="1">('SUBSCRIBER BASE'!S84*'MVLP INPUT'!$I86)*'MVLP INPUT'!$I38</f>
        <v>0</v>
      </c>
      <c r="S101" s="491">
        <f ca="1">('SUBSCRIBER BASE'!T84*'MVLP INPUT'!$I86)*'MVLP INPUT'!$I38</f>
        <v>0</v>
      </c>
      <c r="T101" s="491">
        <f ca="1">('SUBSCRIBER BASE'!U84*'MVLP INPUT'!$I86)*'MVLP INPUT'!$I38</f>
        <v>0</v>
      </c>
      <c r="U101" s="491">
        <f ca="1">('SUBSCRIBER BASE'!V84*'MVLP INPUT'!$I86)*'MVLP INPUT'!$I38</f>
        <v>0</v>
      </c>
      <c r="V101" s="491">
        <f ca="1">('SUBSCRIBER BASE'!W84*'MVLP INPUT'!$I86)*'MVLP INPUT'!$I38</f>
        <v>0</v>
      </c>
      <c r="W101" s="491">
        <f ca="1">('SUBSCRIBER BASE'!X84*'MVLP INPUT'!$I86)*'MVLP INPUT'!$I38</f>
        <v>0</v>
      </c>
      <c r="X101" s="491">
        <f ca="1">('SUBSCRIBER BASE'!Y84*'MVLP INPUT'!$I86)*'MVLP INPUT'!$I38</f>
        <v>0</v>
      </c>
      <c r="Y101" s="491">
        <f ca="1">('SUBSCRIBER BASE'!Z84*'MVLP INPUT'!$I86)*'MVLP INPUT'!$I38</f>
        <v>0</v>
      </c>
      <c r="Z101" s="491">
        <f ca="1">('SUBSCRIBER BASE'!AA84*'MVLP INPUT'!$I86)*'MVLP INPUT'!$I38</f>
        <v>0</v>
      </c>
      <c r="AA101" s="491">
        <f ca="1">('SUBSCRIBER BASE'!AB84*'MVLP INPUT'!$I86)*'MVLP INPUT'!$I38</f>
        <v>0</v>
      </c>
      <c r="AB101" s="491">
        <f ca="1">('SUBSCRIBER BASE'!AC84*'MVLP INPUT'!$I86)*'MVLP INPUT'!$I38</f>
        <v>0</v>
      </c>
      <c r="AC101" s="491">
        <f ca="1">('SUBSCRIBER BASE'!AD84*'MVLP INPUT'!$I86)*'MVLP INPUT'!$I38</f>
        <v>0</v>
      </c>
      <c r="AD101" s="491">
        <f ca="1">('SUBSCRIBER BASE'!AE84*'MVLP INPUT'!$I86)*'MVLP INPUT'!$I38</f>
        <v>0</v>
      </c>
      <c r="AE101" s="491">
        <f ca="1">('SUBSCRIBER BASE'!AF84*'MVLP INPUT'!$I86)*'MVLP INPUT'!$I38</f>
        <v>0</v>
      </c>
      <c r="AF101" s="491">
        <f ca="1">('SUBSCRIBER BASE'!AG84*'MVLP INPUT'!$I86)*'MVLP INPUT'!$I38</f>
        <v>0</v>
      </c>
      <c r="AG101" s="491">
        <f ca="1">('SUBSCRIBER BASE'!AH84*'MVLP INPUT'!$I86)*'MVLP INPUT'!$I38</f>
        <v>0</v>
      </c>
      <c r="AH101" s="491">
        <f ca="1">('SUBSCRIBER BASE'!AI84*'MVLP INPUT'!$I86)*'MVLP INPUT'!$I38</f>
        <v>0</v>
      </c>
      <c r="AI101" s="491">
        <f ca="1">('SUBSCRIBER BASE'!AJ84*'MVLP INPUT'!$I86)*'MVLP INPUT'!$I38</f>
        <v>0</v>
      </c>
      <c r="AJ101" s="491">
        <f ca="1">('SUBSCRIBER BASE'!AK84*'MVLP INPUT'!$I86)*'MVLP INPUT'!$I38</f>
        <v>0</v>
      </c>
      <c r="AK101" s="491">
        <f ca="1">('SUBSCRIBER BASE'!AL84*'MVLP INPUT'!$I86)*'MVLP INPUT'!$I38</f>
        <v>0</v>
      </c>
      <c r="AL101" s="491">
        <f ca="1">('SUBSCRIBER BASE'!AM84*'MVLP INPUT'!$I86)*'MVLP INPUT'!$I38</f>
        <v>0</v>
      </c>
      <c r="AM101" s="491">
        <f ca="1">('SUBSCRIBER BASE'!AN84*'MVLP INPUT'!$I86)*'MVLP INPUT'!$I38</f>
        <v>0</v>
      </c>
      <c r="AN101" s="491">
        <f ca="1">('SUBSCRIBER BASE'!AO84*'MVLP INPUT'!$I86)*'MVLP INPUT'!$I38</f>
        <v>0</v>
      </c>
      <c r="AO101" s="491">
        <f ca="1">('SUBSCRIBER BASE'!AP84*'MVLP INPUT'!$I86)*'MVLP INPUT'!$I38</f>
        <v>0</v>
      </c>
      <c r="AP101" s="491">
        <f ca="1">('SUBSCRIBER BASE'!AQ84*'MVLP INPUT'!$I86)*'MVLP INPUT'!$I38</f>
        <v>0</v>
      </c>
      <c r="AQ101" s="491">
        <f ca="1">('SUBSCRIBER BASE'!AR84*'MVLP INPUT'!$I86)*'MVLP INPUT'!$I38</f>
        <v>0</v>
      </c>
      <c r="AR101" s="491">
        <f ca="1">('SUBSCRIBER BASE'!AS84*'MVLP INPUT'!$I86)*'MVLP INPUT'!$I38</f>
        <v>0</v>
      </c>
      <c r="AS101" s="491">
        <f ca="1">('SUBSCRIBER BASE'!AT84*'MVLP INPUT'!$I86)*'MVLP INPUT'!$I38</f>
        <v>0</v>
      </c>
      <c r="AT101" s="491">
        <f ca="1">('SUBSCRIBER BASE'!AU84*'MVLP INPUT'!$I86)*'MVLP INPUT'!$I38</f>
        <v>0</v>
      </c>
      <c r="AU101" s="491">
        <f ca="1">('SUBSCRIBER BASE'!AV84*'MVLP INPUT'!$I86)*'MVLP INPUT'!$I38</f>
        <v>0</v>
      </c>
      <c r="AV101" s="491">
        <f ca="1">('SUBSCRIBER BASE'!AW84*'MVLP INPUT'!$I86)*'MVLP INPUT'!$I38</f>
        <v>0</v>
      </c>
      <c r="AW101" s="491">
        <f ca="1">('SUBSCRIBER BASE'!AX84*'MVLP INPUT'!$I86)*'MVLP INPUT'!$I38</f>
        <v>0</v>
      </c>
      <c r="AX101" s="491">
        <f ca="1">('SUBSCRIBER BASE'!AY84*'MVLP INPUT'!$I86)*'MVLP INPUT'!$I38</f>
        <v>0</v>
      </c>
      <c r="AY101" s="491">
        <f ca="1">('SUBSCRIBER BASE'!AZ84*'MVLP INPUT'!$I86)*'MVLP INPUT'!$I38</f>
        <v>0</v>
      </c>
      <c r="AZ101" s="491">
        <f ca="1">('SUBSCRIBER BASE'!BA84*'MVLP INPUT'!$I86)*'MVLP INPUT'!$I38</f>
        <v>0</v>
      </c>
      <c r="BA101" s="491">
        <f ca="1">('SUBSCRIBER BASE'!BB84*'MVLP INPUT'!$I86)*'MVLP INPUT'!$I38</f>
        <v>0</v>
      </c>
      <c r="BB101" s="491">
        <f ca="1">('SUBSCRIBER BASE'!BC84*'MVLP INPUT'!$I86)*'MVLP INPUT'!$I38</f>
        <v>0</v>
      </c>
      <c r="BC101" s="491">
        <f ca="1">('SUBSCRIBER BASE'!BD84*'MVLP INPUT'!$I86)*'MVLP INPUT'!$I38</f>
        <v>0</v>
      </c>
      <c r="BD101" s="491">
        <f ca="1">('SUBSCRIBER BASE'!BE84*'MVLP INPUT'!$I86)*'MVLP INPUT'!$I38</f>
        <v>0</v>
      </c>
      <c r="BE101" s="491">
        <f ca="1">('SUBSCRIBER BASE'!BF84*'MVLP INPUT'!$I86)*'MVLP INPUT'!$I38</f>
        <v>0</v>
      </c>
      <c r="BF101" s="491">
        <f ca="1">('SUBSCRIBER BASE'!BG84*'MVLP INPUT'!$I86)*'MVLP INPUT'!$I38</f>
        <v>0</v>
      </c>
      <c r="BG101" s="491">
        <f ca="1">('SUBSCRIBER BASE'!BH84*'MVLP INPUT'!$I86)*'MVLP INPUT'!$I38</f>
        <v>0</v>
      </c>
      <c r="BH101" s="491">
        <f ca="1">('SUBSCRIBER BASE'!BI84*'MVLP INPUT'!$I86)*'MVLP INPUT'!$I38</f>
        <v>0</v>
      </c>
      <c r="BI101" s="491">
        <f ca="1">('SUBSCRIBER BASE'!BJ84*'MVLP INPUT'!$I86)*'MVLP INPUT'!$I38</f>
        <v>0</v>
      </c>
      <c r="BJ101" s="491">
        <f ca="1">('SUBSCRIBER BASE'!BK84*'MVLP INPUT'!$I86)*'MVLP INPUT'!$I38</f>
        <v>0</v>
      </c>
      <c r="BK101" s="491">
        <f ca="1">('SUBSCRIBER BASE'!BL84*'MVLP INPUT'!$I86)*'MVLP INPUT'!$I38</f>
        <v>0</v>
      </c>
      <c r="BL101" s="491">
        <f ca="1">('SUBSCRIBER BASE'!BM84*'MVLP INPUT'!$I86)*'MVLP INPUT'!$I38</f>
        <v>0</v>
      </c>
      <c r="BM101" s="491">
        <f ca="1">('SUBSCRIBER BASE'!BN84*'MVLP INPUT'!$I86)*'MVLP INPUT'!$I38</f>
        <v>0</v>
      </c>
      <c r="BN101" s="491">
        <f ca="1">('SUBSCRIBER BASE'!BO84*'MVLP INPUT'!$I86)*'MVLP INPUT'!$I38</f>
        <v>0</v>
      </c>
      <c r="BO101" s="491">
        <f ca="1">('SUBSCRIBER BASE'!BP84*'MVLP INPUT'!$I86)*'MVLP INPUT'!$I38</f>
        <v>0</v>
      </c>
      <c r="BP101" s="491">
        <f ca="1">('SUBSCRIBER BASE'!BQ84*'MVLP INPUT'!$I86)*'MVLP INPUT'!$I38</f>
        <v>0</v>
      </c>
      <c r="BQ101" s="491">
        <f ca="1">('SUBSCRIBER BASE'!BR84*'MVLP INPUT'!$I86)*'MVLP INPUT'!$I38</f>
        <v>0</v>
      </c>
      <c r="BR101" s="491">
        <f ca="1">('SUBSCRIBER BASE'!BS84*'MVLP INPUT'!$I86)*'MVLP INPUT'!$I38</f>
        <v>0</v>
      </c>
    </row>
    <row r="102" spans="2:70" ht="25" customHeight="1" outlineLevel="1">
      <c r="B102" s="168" t="str">
        <f t="shared" si="92"/>
        <v>MVLP6</v>
      </c>
      <c r="C102" s="491">
        <f>('SUBSCRIBER BASE'!C85*'MVLP INPUT'!$I87)*'MVLP INPUT'!$I39</f>
        <v>0</v>
      </c>
      <c r="D102" s="491">
        <f>('SUBSCRIBER BASE'!D85*'MVLP INPUT'!$I87)*'MVLP INPUT'!$I39</f>
        <v>0</v>
      </c>
      <c r="E102" s="491">
        <f>('SUBSCRIBER BASE'!E85*'MVLP INPUT'!$I87)*'MVLP INPUT'!$I39</f>
        <v>0</v>
      </c>
      <c r="F102" s="491">
        <f>('SUBSCRIBER BASE'!F85*'MVLP INPUT'!$I87)*'MVLP INPUT'!$I39</f>
        <v>0</v>
      </c>
      <c r="G102" s="491">
        <f>('SUBSCRIBER BASE'!G85*'MVLP INPUT'!$I87)*'MVLP INPUT'!$I39</f>
        <v>0</v>
      </c>
      <c r="H102" s="491">
        <f>('SUBSCRIBER BASE'!H85*'MVLP INPUT'!$I87)*'MVLP INPUT'!$I39</f>
        <v>0</v>
      </c>
      <c r="I102" s="491">
        <f>('SUBSCRIBER BASE'!I85*'MVLP INPUT'!$I87)*'MVLP INPUT'!$I39</f>
        <v>0</v>
      </c>
      <c r="J102" s="491">
        <f>('SUBSCRIBER BASE'!J85*'MVLP INPUT'!$I87)*'MVLP INPUT'!$I39</f>
        <v>0</v>
      </c>
      <c r="K102" s="491">
        <f ca="1">('SUBSCRIBER BASE'!L85*'MVLP INPUT'!$I87)*'MVLP INPUT'!$I39</f>
        <v>0</v>
      </c>
      <c r="L102" s="491">
        <f ca="1">('SUBSCRIBER BASE'!M85*'MVLP INPUT'!$I87)*'MVLP INPUT'!$I39</f>
        <v>0</v>
      </c>
      <c r="M102" s="491">
        <f ca="1">('SUBSCRIBER BASE'!N85*'MVLP INPUT'!$I87)*'MVLP INPUT'!$I39</f>
        <v>0</v>
      </c>
      <c r="N102" s="491">
        <f ca="1">('SUBSCRIBER BASE'!O85*'MVLP INPUT'!$I87)*'MVLP INPUT'!$I39</f>
        <v>0</v>
      </c>
      <c r="O102" s="491">
        <f ca="1">('SUBSCRIBER BASE'!P85*'MVLP INPUT'!$I87)*'MVLP INPUT'!$I39</f>
        <v>0</v>
      </c>
      <c r="P102" s="491">
        <f ca="1">('SUBSCRIBER BASE'!Q85*'MVLP INPUT'!$I87)*'MVLP INPUT'!$I39</f>
        <v>0</v>
      </c>
      <c r="Q102" s="491">
        <f ca="1">('SUBSCRIBER BASE'!R85*'MVLP INPUT'!$I87)*'MVLP INPUT'!$I39</f>
        <v>0</v>
      </c>
      <c r="R102" s="491">
        <f ca="1">('SUBSCRIBER BASE'!S85*'MVLP INPUT'!$I87)*'MVLP INPUT'!$I39</f>
        <v>0</v>
      </c>
      <c r="S102" s="491">
        <f ca="1">('SUBSCRIBER BASE'!T85*'MVLP INPUT'!$I87)*'MVLP INPUT'!$I39</f>
        <v>0</v>
      </c>
      <c r="T102" s="491">
        <f ca="1">('SUBSCRIBER BASE'!U85*'MVLP INPUT'!$I87)*'MVLP INPUT'!$I39</f>
        <v>0</v>
      </c>
      <c r="U102" s="491">
        <f ca="1">('SUBSCRIBER BASE'!V85*'MVLP INPUT'!$I87)*'MVLP INPUT'!$I39</f>
        <v>0</v>
      </c>
      <c r="V102" s="491">
        <f ca="1">('SUBSCRIBER BASE'!W85*'MVLP INPUT'!$I87)*'MVLP INPUT'!$I39</f>
        <v>0</v>
      </c>
      <c r="W102" s="491">
        <f ca="1">('SUBSCRIBER BASE'!X85*'MVLP INPUT'!$I87)*'MVLP INPUT'!$I39</f>
        <v>0</v>
      </c>
      <c r="X102" s="491">
        <f ca="1">('SUBSCRIBER BASE'!Y85*'MVLP INPUT'!$I87)*'MVLP INPUT'!$I39</f>
        <v>0</v>
      </c>
      <c r="Y102" s="491">
        <f ca="1">('SUBSCRIBER BASE'!Z85*'MVLP INPUT'!$I87)*'MVLP INPUT'!$I39</f>
        <v>0</v>
      </c>
      <c r="Z102" s="491">
        <f ca="1">('SUBSCRIBER BASE'!AA85*'MVLP INPUT'!$I87)*'MVLP INPUT'!$I39</f>
        <v>0</v>
      </c>
      <c r="AA102" s="491">
        <f ca="1">('SUBSCRIBER BASE'!AB85*'MVLP INPUT'!$I87)*'MVLP INPUT'!$I39</f>
        <v>0</v>
      </c>
      <c r="AB102" s="491">
        <f ca="1">('SUBSCRIBER BASE'!AC85*'MVLP INPUT'!$I87)*'MVLP INPUT'!$I39</f>
        <v>0</v>
      </c>
      <c r="AC102" s="491">
        <f ca="1">('SUBSCRIBER BASE'!AD85*'MVLP INPUT'!$I87)*'MVLP INPUT'!$I39</f>
        <v>0</v>
      </c>
      <c r="AD102" s="491">
        <f ca="1">('SUBSCRIBER BASE'!AE85*'MVLP INPUT'!$I87)*'MVLP INPUT'!$I39</f>
        <v>0</v>
      </c>
      <c r="AE102" s="491">
        <f ca="1">('SUBSCRIBER BASE'!AF85*'MVLP INPUT'!$I87)*'MVLP INPUT'!$I39</f>
        <v>0</v>
      </c>
      <c r="AF102" s="491">
        <f ca="1">('SUBSCRIBER BASE'!AG85*'MVLP INPUT'!$I87)*'MVLP INPUT'!$I39</f>
        <v>0</v>
      </c>
      <c r="AG102" s="491">
        <f ca="1">('SUBSCRIBER BASE'!AH85*'MVLP INPUT'!$I87)*'MVLP INPUT'!$I39</f>
        <v>0</v>
      </c>
      <c r="AH102" s="491">
        <f ca="1">('SUBSCRIBER BASE'!AI85*'MVLP INPUT'!$I87)*'MVLP INPUT'!$I39</f>
        <v>0</v>
      </c>
      <c r="AI102" s="491">
        <f ca="1">('SUBSCRIBER BASE'!AJ85*'MVLP INPUT'!$I87)*'MVLP INPUT'!$I39</f>
        <v>0</v>
      </c>
      <c r="AJ102" s="491">
        <f ca="1">('SUBSCRIBER BASE'!AK85*'MVLP INPUT'!$I87)*'MVLP INPUT'!$I39</f>
        <v>0</v>
      </c>
      <c r="AK102" s="491">
        <f ca="1">('SUBSCRIBER BASE'!AL85*'MVLP INPUT'!$I87)*'MVLP INPUT'!$I39</f>
        <v>0</v>
      </c>
      <c r="AL102" s="491">
        <f ca="1">('SUBSCRIBER BASE'!AM85*'MVLP INPUT'!$I87)*'MVLP INPUT'!$I39</f>
        <v>0</v>
      </c>
      <c r="AM102" s="491">
        <f ca="1">('SUBSCRIBER BASE'!AN85*'MVLP INPUT'!$I87)*'MVLP INPUT'!$I39</f>
        <v>0</v>
      </c>
      <c r="AN102" s="491">
        <f ca="1">('SUBSCRIBER BASE'!AO85*'MVLP INPUT'!$I87)*'MVLP INPUT'!$I39</f>
        <v>0</v>
      </c>
      <c r="AO102" s="491">
        <f ca="1">('SUBSCRIBER BASE'!AP85*'MVLP INPUT'!$I87)*'MVLP INPUT'!$I39</f>
        <v>0</v>
      </c>
      <c r="AP102" s="491">
        <f ca="1">('SUBSCRIBER BASE'!AQ85*'MVLP INPUT'!$I87)*'MVLP INPUT'!$I39</f>
        <v>0</v>
      </c>
      <c r="AQ102" s="491">
        <f ca="1">('SUBSCRIBER BASE'!AR85*'MVLP INPUT'!$I87)*'MVLP INPUT'!$I39</f>
        <v>0</v>
      </c>
      <c r="AR102" s="491">
        <f ca="1">('SUBSCRIBER BASE'!AS85*'MVLP INPUT'!$I87)*'MVLP INPUT'!$I39</f>
        <v>0</v>
      </c>
      <c r="AS102" s="491">
        <f ca="1">('SUBSCRIBER BASE'!AT85*'MVLP INPUT'!$I87)*'MVLP INPUT'!$I39</f>
        <v>0</v>
      </c>
      <c r="AT102" s="491">
        <f ca="1">('SUBSCRIBER BASE'!AU85*'MVLP INPUT'!$I87)*'MVLP INPUT'!$I39</f>
        <v>0</v>
      </c>
      <c r="AU102" s="491">
        <f ca="1">('SUBSCRIBER BASE'!AV85*'MVLP INPUT'!$I87)*'MVLP INPUT'!$I39</f>
        <v>0</v>
      </c>
      <c r="AV102" s="491">
        <f ca="1">('SUBSCRIBER BASE'!AW85*'MVLP INPUT'!$I87)*'MVLP INPUT'!$I39</f>
        <v>0</v>
      </c>
      <c r="AW102" s="491">
        <f ca="1">('SUBSCRIBER BASE'!AX85*'MVLP INPUT'!$I87)*'MVLP INPUT'!$I39</f>
        <v>0</v>
      </c>
      <c r="AX102" s="491">
        <f ca="1">('SUBSCRIBER BASE'!AY85*'MVLP INPUT'!$I87)*'MVLP INPUT'!$I39</f>
        <v>0</v>
      </c>
      <c r="AY102" s="491">
        <f ca="1">('SUBSCRIBER BASE'!AZ85*'MVLP INPUT'!$I87)*'MVLP INPUT'!$I39</f>
        <v>0</v>
      </c>
      <c r="AZ102" s="491">
        <f ca="1">('SUBSCRIBER BASE'!BA85*'MVLP INPUT'!$I87)*'MVLP INPUT'!$I39</f>
        <v>0</v>
      </c>
      <c r="BA102" s="491">
        <f ca="1">('SUBSCRIBER BASE'!BB85*'MVLP INPUT'!$I87)*'MVLP INPUT'!$I39</f>
        <v>0</v>
      </c>
      <c r="BB102" s="491">
        <f ca="1">('SUBSCRIBER BASE'!BC85*'MVLP INPUT'!$I87)*'MVLP INPUT'!$I39</f>
        <v>0</v>
      </c>
      <c r="BC102" s="491">
        <f ca="1">('SUBSCRIBER BASE'!BD85*'MVLP INPUT'!$I87)*'MVLP INPUT'!$I39</f>
        <v>0</v>
      </c>
      <c r="BD102" s="491">
        <f ca="1">('SUBSCRIBER BASE'!BE85*'MVLP INPUT'!$I87)*'MVLP INPUT'!$I39</f>
        <v>0</v>
      </c>
      <c r="BE102" s="491">
        <f ca="1">('SUBSCRIBER BASE'!BF85*'MVLP INPUT'!$I87)*'MVLP INPUT'!$I39</f>
        <v>0</v>
      </c>
      <c r="BF102" s="491">
        <f ca="1">('SUBSCRIBER BASE'!BG85*'MVLP INPUT'!$I87)*'MVLP INPUT'!$I39</f>
        <v>0</v>
      </c>
      <c r="BG102" s="491">
        <f ca="1">('SUBSCRIBER BASE'!BH85*'MVLP INPUT'!$I87)*'MVLP INPUT'!$I39</f>
        <v>0</v>
      </c>
      <c r="BH102" s="491">
        <f ca="1">('SUBSCRIBER BASE'!BI85*'MVLP INPUT'!$I87)*'MVLP INPUT'!$I39</f>
        <v>0</v>
      </c>
      <c r="BI102" s="491">
        <f ca="1">('SUBSCRIBER BASE'!BJ85*'MVLP INPUT'!$I87)*'MVLP INPUT'!$I39</f>
        <v>0</v>
      </c>
      <c r="BJ102" s="491">
        <f ca="1">('SUBSCRIBER BASE'!BK85*'MVLP INPUT'!$I87)*'MVLP INPUT'!$I39</f>
        <v>0</v>
      </c>
      <c r="BK102" s="491">
        <f ca="1">('SUBSCRIBER BASE'!BL85*'MVLP INPUT'!$I87)*'MVLP INPUT'!$I39</f>
        <v>0</v>
      </c>
      <c r="BL102" s="491">
        <f ca="1">('SUBSCRIBER BASE'!BM85*'MVLP INPUT'!$I87)*'MVLP INPUT'!$I39</f>
        <v>0</v>
      </c>
      <c r="BM102" s="491">
        <f ca="1">('SUBSCRIBER BASE'!BN85*'MVLP INPUT'!$I87)*'MVLP INPUT'!$I39</f>
        <v>0</v>
      </c>
      <c r="BN102" s="491">
        <f ca="1">('SUBSCRIBER BASE'!BO85*'MVLP INPUT'!$I87)*'MVLP INPUT'!$I39</f>
        <v>0</v>
      </c>
      <c r="BO102" s="491">
        <f ca="1">('SUBSCRIBER BASE'!BP85*'MVLP INPUT'!$I87)*'MVLP INPUT'!$I39</f>
        <v>0</v>
      </c>
      <c r="BP102" s="491">
        <f ca="1">('SUBSCRIBER BASE'!BQ85*'MVLP INPUT'!$I87)*'MVLP INPUT'!$I39</f>
        <v>0</v>
      </c>
      <c r="BQ102" s="491">
        <f ca="1">('SUBSCRIBER BASE'!BR85*'MVLP INPUT'!$I87)*'MVLP INPUT'!$I39</f>
        <v>0</v>
      </c>
      <c r="BR102" s="491">
        <f ca="1">('SUBSCRIBER BASE'!BS85*'MVLP INPUT'!$I87)*'MVLP INPUT'!$I39</f>
        <v>0</v>
      </c>
    </row>
    <row r="103" spans="2:70" ht="25" customHeight="1" outlineLevel="1">
      <c r="B103" s="168" t="str">
        <f t="shared" si="92"/>
        <v>200 MB</v>
      </c>
      <c r="C103" s="491">
        <f>('SUBSCRIBER BASE'!C86*'MVLP INPUT'!$I88)*'MVLP INPUT'!$I40</f>
        <v>0</v>
      </c>
      <c r="D103" s="491">
        <f>('SUBSCRIBER BASE'!D86*'MVLP INPUT'!$I88)*'MVLP INPUT'!$I40</f>
        <v>0</v>
      </c>
      <c r="E103" s="491">
        <f>('SUBSCRIBER BASE'!E86*'MVLP INPUT'!$I88)*'MVLP INPUT'!$I40</f>
        <v>0</v>
      </c>
      <c r="F103" s="491">
        <f>('SUBSCRIBER BASE'!F86*'MVLP INPUT'!$I88)*'MVLP INPUT'!$I40</f>
        <v>0</v>
      </c>
      <c r="G103" s="491">
        <f>('SUBSCRIBER BASE'!G86*'MVLP INPUT'!$I88)*'MVLP INPUT'!$I40</f>
        <v>0</v>
      </c>
      <c r="H103" s="491">
        <f>('SUBSCRIBER BASE'!H86*'MVLP INPUT'!$I88)*'MVLP INPUT'!$I40</f>
        <v>0</v>
      </c>
      <c r="I103" s="491">
        <f>('SUBSCRIBER BASE'!I86*'MVLP INPUT'!$I88)*'MVLP INPUT'!$I40</f>
        <v>0</v>
      </c>
      <c r="J103" s="491">
        <f>('SUBSCRIBER BASE'!J86*'MVLP INPUT'!$I88)*'MVLP INPUT'!$I40</f>
        <v>0</v>
      </c>
      <c r="K103" s="491">
        <f ca="1">('SUBSCRIBER BASE'!L86*'MVLP INPUT'!$I88)*'MVLP INPUT'!$I40</f>
        <v>0</v>
      </c>
      <c r="L103" s="491">
        <f ca="1">('SUBSCRIBER BASE'!M86*'MVLP INPUT'!$I88)*'MVLP INPUT'!$I40</f>
        <v>0</v>
      </c>
      <c r="M103" s="491">
        <f ca="1">('SUBSCRIBER BASE'!N86*'MVLP INPUT'!$I88)*'MVLP INPUT'!$I40</f>
        <v>0</v>
      </c>
      <c r="N103" s="491">
        <f ca="1">('SUBSCRIBER BASE'!O86*'MVLP INPUT'!$I88)*'MVLP INPUT'!$I40</f>
        <v>0</v>
      </c>
      <c r="O103" s="491">
        <f ca="1">('SUBSCRIBER BASE'!P86*'MVLP INPUT'!$I88)*'MVLP INPUT'!$I40</f>
        <v>0</v>
      </c>
      <c r="P103" s="491">
        <f ca="1">('SUBSCRIBER BASE'!Q86*'MVLP INPUT'!$I88)*'MVLP INPUT'!$I40</f>
        <v>0</v>
      </c>
      <c r="Q103" s="491">
        <f ca="1">('SUBSCRIBER BASE'!R86*'MVLP INPUT'!$I88)*'MVLP INPUT'!$I40</f>
        <v>0</v>
      </c>
      <c r="R103" s="491">
        <f ca="1">('SUBSCRIBER BASE'!S86*'MVLP INPUT'!$I88)*'MVLP INPUT'!$I40</f>
        <v>0</v>
      </c>
      <c r="S103" s="491">
        <f ca="1">('SUBSCRIBER BASE'!T86*'MVLP INPUT'!$I88)*'MVLP INPUT'!$I40</f>
        <v>0</v>
      </c>
      <c r="T103" s="491">
        <f ca="1">('SUBSCRIBER BASE'!U86*'MVLP INPUT'!$I88)*'MVLP INPUT'!$I40</f>
        <v>0</v>
      </c>
      <c r="U103" s="491">
        <f ca="1">('SUBSCRIBER BASE'!V86*'MVLP INPUT'!$I88)*'MVLP INPUT'!$I40</f>
        <v>0</v>
      </c>
      <c r="V103" s="491">
        <f ca="1">('SUBSCRIBER BASE'!W86*'MVLP INPUT'!$I88)*'MVLP INPUT'!$I40</f>
        <v>0</v>
      </c>
      <c r="W103" s="491">
        <f ca="1">('SUBSCRIBER BASE'!X86*'MVLP INPUT'!$I88)*'MVLP INPUT'!$I40</f>
        <v>0</v>
      </c>
      <c r="X103" s="491">
        <f ca="1">('SUBSCRIBER BASE'!Y86*'MVLP INPUT'!$I88)*'MVLP INPUT'!$I40</f>
        <v>0</v>
      </c>
      <c r="Y103" s="491">
        <f ca="1">('SUBSCRIBER BASE'!Z86*'MVLP INPUT'!$I88)*'MVLP INPUT'!$I40</f>
        <v>0</v>
      </c>
      <c r="Z103" s="491">
        <f ca="1">('SUBSCRIBER BASE'!AA86*'MVLP INPUT'!$I88)*'MVLP INPUT'!$I40</f>
        <v>0</v>
      </c>
      <c r="AA103" s="491">
        <f ca="1">('SUBSCRIBER BASE'!AB86*'MVLP INPUT'!$I88)*'MVLP INPUT'!$I40</f>
        <v>0</v>
      </c>
      <c r="AB103" s="491">
        <f ca="1">('SUBSCRIBER BASE'!AC86*'MVLP INPUT'!$I88)*'MVLP INPUT'!$I40</f>
        <v>0</v>
      </c>
      <c r="AC103" s="491">
        <f ca="1">('SUBSCRIBER BASE'!AD86*'MVLP INPUT'!$I88)*'MVLP INPUT'!$I40</f>
        <v>0</v>
      </c>
      <c r="AD103" s="491">
        <f ca="1">('SUBSCRIBER BASE'!AE86*'MVLP INPUT'!$I88)*'MVLP INPUT'!$I40</f>
        <v>0</v>
      </c>
      <c r="AE103" s="491">
        <f ca="1">('SUBSCRIBER BASE'!AF86*'MVLP INPUT'!$I88)*'MVLP INPUT'!$I40</f>
        <v>0</v>
      </c>
      <c r="AF103" s="491">
        <f ca="1">('SUBSCRIBER BASE'!AG86*'MVLP INPUT'!$I88)*'MVLP INPUT'!$I40</f>
        <v>0</v>
      </c>
      <c r="AG103" s="491">
        <f ca="1">('SUBSCRIBER BASE'!AH86*'MVLP INPUT'!$I88)*'MVLP INPUT'!$I40</f>
        <v>0</v>
      </c>
      <c r="AH103" s="491">
        <f ca="1">('SUBSCRIBER BASE'!AI86*'MVLP INPUT'!$I88)*'MVLP INPUT'!$I40</f>
        <v>0</v>
      </c>
      <c r="AI103" s="491">
        <f ca="1">('SUBSCRIBER BASE'!AJ86*'MVLP INPUT'!$I88)*'MVLP INPUT'!$I40</f>
        <v>0</v>
      </c>
      <c r="AJ103" s="491">
        <f ca="1">('SUBSCRIBER BASE'!AK86*'MVLP INPUT'!$I88)*'MVLP INPUT'!$I40</f>
        <v>0</v>
      </c>
      <c r="AK103" s="491">
        <f ca="1">('SUBSCRIBER BASE'!AL86*'MVLP INPUT'!$I88)*'MVLP INPUT'!$I40</f>
        <v>0</v>
      </c>
      <c r="AL103" s="491">
        <f ca="1">('SUBSCRIBER BASE'!AM86*'MVLP INPUT'!$I88)*'MVLP INPUT'!$I40</f>
        <v>0</v>
      </c>
      <c r="AM103" s="491">
        <f ca="1">('SUBSCRIBER BASE'!AN86*'MVLP INPUT'!$I88)*'MVLP INPUT'!$I40</f>
        <v>0</v>
      </c>
      <c r="AN103" s="491">
        <f ca="1">('SUBSCRIBER BASE'!AO86*'MVLP INPUT'!$I88)*'MVLP INPUT'!$I40</f>
        <v>0</v>
      </c>
      <c r="AO103" s="491">
        <f ca="1">('SUBSCRIBER BASE'!AP86*'MVLP INPUT'!$I88)*'MVLP INPUT'!$I40</f>
        <v>0</v>
      </c>
      <c r="AP103" s="491">
        <f ca="1">('SUBSCRIBER BASE'!AQ86*'MVLP INPUT'!$I88)*'MVLP INPUT'!$I40</f>
        <v>0</v>
      </c>
      <c r="AQ103" s="491">
        <f ca="1">('SUBSCRIBER BASE'!AR86*'MVLP INPUT'!$I88)*'MVLP INPUT'!$I40</f>
        <v>0</v>
      </c>
      <c r="AR103" s="491">
        <f ca="1">('SUBSCRIBER BASE'!AS86*'MVLP INPUT'!$I88)*'MVLP INPUT'!$I40</f>
        <v>0</v>
      </c>
      <c r="AS103" s="491">
        <f ca="1">('SUBSCRIBER BASE'!AT86*'MVLP INPUT'!$I88)*'MVLP INPUT'!$I40</f>
        <v>0</v>
      </c>
      <c r="AT103" s="491">
        <f ca="1">('SUBSCRIBER BASE'!AU86*'MVLP INPUT'!$I88)*'MVLP INPUT'!$I40</f>
        <v>0</v>
      </c>
      <c r="AU103" s="491">
        <f ca="1">('SUBSCRIBER BASE'!AV86*'MVLP INPUT'!$I88)*'MVLP INPUT'!$I40</f>
        <v>0</v>
      </c>
      <c r="AV103" s="491">
        <f ca="1">('SUBSCRIBER BASE'!AW86*'MVLP INPUT'!$I88)*'MVLP INPUT'!$I40</f>
        <v>0</v>
      </c>
      <c r="AW103" s="491">
        <f ca="1">('SUBSCRIBER BASE'!AX86*'MVLP INPUT'!$I88)*'MVLP INPUT'!$I40</f>
        <v>0</v>
      </c>
      <c r="AX103" s="491">
        <f ca="1">('SUBSCRIBER BASE'!AY86*'MVLP INPUT'!$I88)*'MVLP INPUT'!$I40</f>
        <v>0</v>
      </c>
      <c r="AY103" s="491">
        <f ca="1">('SUBSCRIBER BASE'!AZ86*'MVLP INPUT'!$I88)*'MVLP INPUT'!$I40</f>
        <v>0</v>
      </c>
      <c r="AZ103" s="491">
        <f ca="1">('SUBSCRIBER BASE'!BA86*'MVLP INPUT'!$I88)*'MVLP INPUT'!$I40</f>
        <v>0</v>
      </c>
      <c r="BA103" s="491">
        <f ca="1">('SUBSCRIBER BASE'!BB86*'MVLP INPUT'!$I88)*'MVLP INPUT'!$I40</f>
        <v>0</v>
      </c>
      <c r="BB103" s="491">
        <f ca="1">('SUBSCRIBER BASE'!BC86*'MVLP INPUT'!$I88)*'MVLP INPUT'!$I40</f>
        <v>0</v>
      </c>
      <c r="BC103" s="491">
        <f ca="1">('SUBSCRIBER BASE'!BD86*'MVLP INPUT'!$I88)*'MVLP INPUT'!$I40</f>
        <v>0</v>
      </c>
      <c r="BD103" s="491">
        <f ca="1">('SUBSCRIBER BASE'!BE86*'MVLP INPUT'!$I88)*'MVLP INPUT'!$I40</f>
        <v>0</v>
      </c>
      <c r="BE103" s="491">
        <f ca="1">('SUBSCRIBER BASE'!BF86*'MVLP INPUT'!$I88)*'MVLP INPUT'!$I40</f>
        <v>0</v>
      </c>
      <c r="BF103" s="491">
        <f ca="1">('SUBSCRIBER BASE'!BG86*'MVLP INPUT'!$I88)*'MVLP INPUT'!$I40</f>
        <v>0</v>
      </c>
      <c r="BG103" s="491">
        <f ca="1">('SUBSCRIBER BASE'!BH86*'MVLP INPUT'!$I88)*'MVLP INPUT'!$I40</f>
        <v>0</v>
      </c>
      <c r="BH103" s="491">
        <f ca="1">('SUBSCRIBER BASE'!BI86*'MVLP INPUT'!$I88)*'MVLP INPUT'!$I40</f>
        <v>0</v>
      </c>
      <c r="BI103" s="491">
        <f ca="1">('SUBSCRIBER BASE'!BJ86*'MVLP INPUT'!$I88)*'MVLP INPUT'!$I40</f>
        <v>0</v>
      </c>
      <c r="BJ103" s="491">
        <f ca="1">('SUBSCRIBER BASE'!BK86*'MVLP INPUT'!$I88)*'MVLP INPUT'!$I40</f>
        <v>0</v>
      </c>
      <c r="BK103" s="491">
        <f ca="1">('SUBSCRIBER BASE'!BL86*'MVLP INPUT'!$I88)*'MVLP INPUT'!$I40</f>
        <v>0</v>
      </c>
      <c r="BL103" s="491">
        <f ca="1">('SUBSCRIBER BASE'!BM86*'MVLP INPUT'!$I88)*'MVLP INPUT'!$I40</f>
        <v>0</v>
      </c>
      <c r="BM103" s="491">
        <f ca="1">('SUBSCRIBER BASE'!BN86*'MVLP INPUT'!$I88)*'MVLP INPUT'!$I40</f>
        <v>0</v>
      </c>
      <c r="BN103" s="491">
        <f ca="1">('SUBSCRIBER BASE'!BO86*'MVLP INPUT'!$I88)*'MVLP INPUT'!$I40</f>
        <v>0</v>
      </c>
      <c r="BO103" s="491">
        <f ca="1">('SUBSCRIBER BASE'!BP86*'MVLP INPUT'!$I88)*'MVLP INPUT'!$I40</f>
        <v>0</v>
      </c>
      <c r="BP103" s="491">
        <f ca="1">('SUBSCRIBER BASE'!BQ86*'MVLP INPUT'!$I88)*'MVLP INPUT'!$I40</f>
        <v>0</v>
      </c>
      <c r="BQ103" s="491">
        <f ca="1">('SUBSCRIBER BASE'!BR86*'MVLP INPUT'!$I88)*'MVLP INPUT'!$I40</f>
        <v>0</v>
      </c>
      <c r="BR103" s="491">
        <f ca="1">('SUBSCRIBER BASE'!BS86*'MVLP INPUT'!$I88)*'MVLP INPUT'!$I40</f>
        <v>0</v>
      </c>
    </row>
    <row r="104" spans="2:70" ht="25" customHeight="1" outlineLevel="1">
      <c r="B104" s="168" t="str">
        <f t="shared" si="92"/>
        <v>500 MB</v>
      </c>
      <c r="C104" s="491">
        <f>('SUBSCRIBER BASE'!C87*'MVLP INPUT'!$I89)*'MVLP INPUT'!$I41</f>
        <v>0</v>
      </c>
      <c r="D104" s="491">
        <f>('SUBSCRIBER BASE'!D87*'MVLP INPUT'!$I89)*'MVLP INPUT'!$I41</f>
        <v>0</v>
      </c>
      <c r="E104" s="491">
        <f>('SUBSCRIBER BASE'!E87*'MVLP INPUT'!$I89)*'MVLP INPUT'!$I41</f>
        <v>0</v>
      </c>
      <c r="F104" s="491">
        <f>('SUBSCRIBER BASE'!F87*'MVLP INPUT'!$I89)*'MVLP INPUT'!$I41</f>
        <v>0</v>
      </c>
      <c r="G104" s="491">
        <f>('SUBSCRIBER BASE'!G87*'MVLP INPUT'!$I89)*'MVLP INPUT'!$I41</f>
        <v>0</v>
      </c>
      <c r="H104" s="491">
        <f>('SUBSCRIBER BASE'!H87*'MVLP INPUT'!$I89)*'MVLP INPUT'!$I41</f>
        <v>0</v>
      </c>
      <c r="I104" s="491">
        <f>('SUBSCRIBER BASE'!I87*'MVLP INPUT'!$I89)*'MVLP INPUT'!$I41</f>
        <v>0</v>
      </c>
      <c r="J104" s="491">
        <f>('SUBSCRIBER BASE'!J87*'MVLP INPUT'!$I89)*'MVLP INPUT'!$I41</f>
        <v>0</v>
      </c>
      <c r="K104" s="491">
        <f ca="1">('SUBSCRIBER BASE'!L87*'MVLP INPUT'!$I89)*'MVLP INPUT'!$I41</f>
        <v>0</v>
      </c>
      <c r="L104" s="491">
        <f ca="1">('SUBSCRIBER BASE'!M87*'MVLP INPUT'!$I89)*'MVLP INPUT'!$I41</f>
        <v>0</v>
      </c>
      <c r="M104" s="491">
        <f ca="1">('SUBSCRIBER BASE'!N87*'MVLP INPUT'!$I89)*'MVLP INPUT'!$I41</f>
        <v>0</v>
      </c>
      <c r="N104" s="491">
        <f ca="1">('SUBSCRIBER BASE'!O87*'MVLP INPUT'!$I89)*'MVLP INPUT'!$I41</f>
        <v>0</v>
      </c>
      <c r="O104" s="491">
        <f ca="1">('SUBSCRIBER BASE'!P87*'MVLP INPUT'!$I89)*'MVLP INPUT'!$I41</f>
        <v>0</v>
      </c>
      <c r="P104" s="491">
        <f ca="1">('SUBSCRIBER BASE'!Q87*'MVLP INPUT'!$I89)*'MVLP INPUT'!$I41</f>
        <v>0</v>
      </c>
      <c r="Q104" s="491">
        <f ca="1">('SUBSCRIBER BASE'!R87*'MVLP INPUT'!$I89)*'MVLP INPUT'!$I41</f>
        <v>0</v>
      </c>
      <c r="R104" s="491">
        <f ca="1">('SUBSCRIBER BASE'!S87*'MVLP INPUT'!$I89)*'MVLP INPUT'!$I41</f>
        <v>0</v>
      </c>
      <c r="S104" s="491">
        <f ca="1">('SUBSCRIBER BASE'!T87*'MVLP INPUT'!$I89)*'MVLP INPUT'!$I41</f>
        <v>0</v>
      </c>
      <c r="T104" s="491">
        <f ca="1">('SUBSCRIBER BASE'!U87*'MVLP INPUT'!$I89)*'MVLP INPUT'!$I41</f>
        <v>0</v>
      </c>
      <c r="U104" s="491">
        <f ca="1">('SUBSCRIBER BASE'!V87*'MVLP INPUT'!$I89)*'MVLP INPUT'!$I41</f>
        <v>0</v>
      </c>
      <c r="V104" s="491">
        <f ca="1">('SUBSCRIBER BASE'!W87*'MVLP INPUT'!$I89)*'MVLP INPUT'!$I41</f>
        <v>0</v>
      </c>
      <c r="W104" s="491">
        <f ca="1">('SUBSCRIBER BASE'!X87*'MVLP INPUT'!$I89)*'MVLP INPUT'!$I41</f>
        <v>0</v>
      </c>
      <c r="X104" s="491">
        <f ca="1">('SUBSCRIBER BASE'!Y87*'MVLP INPUT'!$I89)*'MVLP INPUT'!$I41</f>
        <v>0</v>
      </c>
      <c r="Y104" s="491">
        <f ca="1">('SUBSCRIBER BASE'!Z87*'MVLP INPUT'!$I89)*'MVLP INPUT'!$I41</f>
        <v>0</v>
      </c>
      <c r="Z104" s="491">
        <f ca="1">('SUBSCRIBER BASE'!AA87*'MVLP INPUT'!$I89)*'MVLP INPUT'!$I41</f>
        <v>0</v>
      </c>
      <c r="AA104" s="491">
        <f ca="1">('SUBSCRIBER BASE'!AB87*'MVLP INPUT'!$I89)*'MVLP INPUT'!$I41</f>
        <v>0</v>
      </c>
      <c r="AB104" s="491">
        <f ca="1">('SUBSCRIBER BASE'!AC87*'MVLP INPUT'!$I89)*'MVLP INPUT'!$I41</f>
        <v>0</v>
      </c>
      <c r="AC104" s="491">
        <f ca="1">('SUBSCRIBER BASE'!AD87*'MVLP INPUT'!$I89)*'MVLP INPUT'!$I41</f>
        <v>0</v>
      </c>
      <c r="AD104" s="491">
        <f ca="1">('SUBSCRIBER BASE'!AE87*'MVLP INPUT'!$I89)*'MVLP INPUT'!$I41</f>
        <v>0</v>
      </c>
      <c r="AE104" s="491">
        <f ca="1">('SUBSCRIBER BASE'!AF87*'MVLP INPUT'!$I89)*'MVLP INPUT'!$I41</f>
        <v>0</v>
      </c>
      <c r="AF104" s="491">
        <f ca="1">('SUBSCRIBER BASE'!AG87*'MVLP INPUT'!$I89)*'MVLP INPUT'!$I41</f>
        <v>0</v>
      </c>
      <c r="AG104" s="491">
        <f ca="1">('SUBSCRIBER BASE'!AH87*'MVLP INPUT'!$I89)*'MVLP INPUT'!$I41</f>
        <v>0</v>
      </c>
      <c r="AH104" s="491">
        <f ca="1">('SUBSCRIBER BASE'!AI87*'MVLP INPUT'!$I89)*'MVLP INPUT'!$I41</f>
        <v>0</v>
      </c>
      <c r="AI104" s="491">
        <f ca="1">('SUBSCRIBER BASE'!AJ87*'MVLP INPUT'!$I89)*'MVLP INPUT'!$I41</f>
        <v>0</v>
      </c>
      <c r="AJ104" s="491">
        <f ca="1">('SUBSCRIBER BASE'!AK87*'MVLP INPUT'!$I89)*'MVLP INPUT'!$I41</f>
        <v>0</v>
      </c>
      <c r="AK104" s="491">
        <f ca="1">('SUBSCRIBER BASE'!AL87*'MVLP INPUT'!$I89)*'MVLP INPUT'!$I41</f>
        <v>0</v>
      </c>
      <c r="AL104" s="491">
        <f ca="1">('SUBSCRIBER BASE'!AM87*'MVLP INPUT'!$I89)*'MVLP INPUT'!$I41</f>
        <v>0</v>
      </c>
      <c r="AM104" s="491">
        <f ca="1">('SUBSCRIBER BASE'!AN87*'MVLP INPUT'!$I89)*'MVLP INPUT'!$I41</f>
        <v>0</v>
      </c>
      <c r="AN104" s="491">
        <f ca="1">('SUBSCRIBER BASE'!AO87*'MVLP INPUT'!$I89)*'MVLP INPUT'!$I41</f>
        <v>0</v>
      </c>
      <c r="AO104" s="491">
        <f ca="1">('SUBSCRIBER BASE'!AP87*'MVLP INPUT'!$I89)*'MVLP INPUT'!$I41</f>
        <v>0</v>
      </c>
      <c r="AP104" s="491">
        <f ca="1">('SUBSCRIBER BASE'!AQ87*'MVLP INPUT'!$I89)*'MVLP INPUT'!$I41</f>
        <v>0</v>
      </c>
      <c r="AQ104" s="491">
        <f ca="1">('SUBSCRIBER BASE'!AR87*'MVLP INPUT'!$I89)*'MVLP INPUT'!$I41</f>
        <v>0</v>
      </c>
      <c r="AR104" s="491">
        <f ca="1">('SUBSCRIBER BASE'!AS87*'MVLP INPUT'!$I89)*'MVLP INPUT'!$I41</f>
        <v>0</v>
      </c>
      <c r="AS104" s="491">
        <f ca="1">('SUBSCRIBER BASE'!AT87*'MVLP INPUT'!$I89)*'MVLP INPUT'!$I41</f>
        <v>0</v>
      </c>
      <c r="AT104" s="491">
        <f ca="1">('SUBSCRIBER BASE'!AU87*'MVLP INPUT'!$I89)*'MVLP INPUT'!$I41</f>
        <v>0</v>
      </c>
      <c r="AU104" s="491">
        <f ca="1">('SUBSCRIBER BASE'!AV87*'MVLP INPUT'!$I89)*'MVLP INPUT'!$I41</f>
        <v>0</v>
      </c>
      <c r="AV104" s="491">
        <f ca="1">('SUBSCRIBER BASE'!AW87*'MVLP INPUT'!$I89)*'MVLP INPUT'!$I41</f>
        <v>0</v>
      </c>
      <c r="AW104" s="491">
        <f ca="1">('SUBSCRIBER BASE'!AX87*'MVLP INPUT'!$I89)*'MVLP INPUT'!$I41</f>
        <v>0</v>
      </c>
      <c r="AX104" s="491">
        <f ca="1">('SUBSCRIBER BASE'!AY87*'MVLP INPUT'!$I89)*'MVLP INPUT'!$I41</f>
        <v>0</v>
      </c>
      <c r="AY104" s="491">
        <f ca="1">('SUBSCRIBER BASE'!AZ87*'MVLP INPUT'!$I89)*'MVLP INPUT'!$I41</f>
        <v>0</v>
      </c>
      <c r="AZ104" s="491">
        <f ca="1">('SUBSCRIBER BASE'!BA87*'MVLP INPUT'!$I89)*'MVLP INPUT'!$I41</f>
        <v>0</v>
      </c>
      <c r="BA104" s="491">
        <f ca="1">('SUBSCRIBER BASE'!BB87*'MVLP INPUT'!$I89)*'MVLP INPUT'!$I41</f>
        <v>0</v>
      </c>
      <c r="BB104" s="491">
        <f ca="1">('SUBSCRIBER BASE'!BC87*'MVLP INPUT'!$I89)*'MVLP INPUT'!$I41</f>
        <v>0</v>
      </c>
      <c r="BC104" s="491">
        <f ca="1">('SUBSCRIBER BASE'!BD87*'MVLP INPUT'!$I89)*'MVLP INPUT'!$I41</f>
        <v>0</v>
      </c>
      <c r="BD104" s="491">
        <f ca="1">('SUBSCRIBER BASE'!BE87*'MVLP INPUT'!$I89)*'MVLP INPUT'!$I41</f>
        <v>0</v>
      </c>
      <c r="BE104" s="491">
        <f ca="1">('SUBSCRIBER BASE'!BF87*'MVLP INPUT'!$I89)*'MVLP INPUT'!$I41</f>
        <v>0</v>
      </c>
      <c r="BF104" s="491">
        <f ca="1">('SUBSCRIBER BASE'!BG87*'MVLP INPUT'!$I89)*'MVLP INPUT'!$I41</f>
        <v>0</v>
      </c>
      <c r="BG104" s="491">
        <f ca="1">('SUBSCRIBER BASE'!BH87*'MVLP INPUT'!$I89)*'MVLP INPUT'!$I41</f>
        <v>0</v>
      </c>
      <c r="BH104" s="491">
        <f ca="1">('SUBSCRIBER BASE'!BI87*'MVLP INPUT'!$I89)*'MVLP INPUT'!$I41</f>
        <v>0</v>
      </c>
      <c r="BI104" s="491">
        <f ca="1">('SUBSCRIBER BASE'!BJ87*'MVLP INPUT'!$I89)*'MVLP INPUT'!$I41</f>
        <v>0</v>
      </c>
      <c r="BJ104" s="491">
        <f ca="1">('SUBSCRIBER BASE'!BK87*'MVLP INPUT'!$I89)*'MVLP INPUT'!$I41</f>
        <v>0</v>
      </c>
      <c r="BK104" s="491">
        <f ca="1">('SUBSCRIBER BASE'!BL87*'MVLP INPUT'!$I89)*'MVLP INPUT'!$I41</f>
        <v>0</v>
      </c>
      <c r="BL104" s="491">
        <f ca="1">('SUBSCRIBER BASE'!BM87*'MVLP INPUT'!$I89)*'MVLP INPUT'!$I41</f>
        <v>0</v>
      </c>
      <c r="BM104" s="491">
        <f ca="1">('SUBSCRIBER BASE'!BN87*'MVLP INPUT'!$I89)*'MVLP INPUT'!$I41</f>
        <v>0</v>
      </c>
      <c r="BN104" s="491">
        <f ca="1">('SUBSCRIBER BASE'!BO87*'MVLP INPUT'!$I89)*'MVLP INPUT'!$I41</f>
        <v>0</v>
      </c>
      <c r="BO104" s="491">
        <f ca="1">('SUBSCRIBER BASE'!BP87*'MVLP INPUT'!$I89)*'MVLP INPUT'!$I41</f>
        <v>0</v>
      </c>
      <c r="BP104" s="491">
        <f ca="1">('SUBSCRIBER BASE'!BQ87*'MVLP INPUT'!$I89)*'MVLP INPUT'!$I41</f>
        <v>0</v>
      </c>
      <c r="BQ104" s="491">
        <f ca="1">('SUBSCRIBER BASE'!BR87*'MVLP INPUT'!$I89)*'MVLP INPUT'!$I41</f>
        <v>0</v>
      </c>
      <c r="BR104" s="491">
        <f ca="1">('SUBSCRIBER BASE'!BS87*'MVLP INPUT'!$I89)*'MVLP INPUT'!$I41</f>
        <v>0</v>
      </c>
    </row>
    <row r="105" spans="2:70" ht="25" customHeight="1" outlineLevel="1">
      <c r="B105" s="168" t="str">
        <f t="shared" si="92"/>
        <v>1.2 GB</v>
      </c>
      <c r="C105" s="491">
        <f>('SUBSCRIBER BASE'!C88*'MVLP INPUT'!$I90)*'MVLP INPUT'!$I42</f>
        <v>0</v>
      </c>
      <c r="D105" s="491">
        <f>('SUBSCRIBER BASE'!D88*'MVLP INPUT'!$I90)*'MVLP INPUT'!$I42</f>
        <v>0</v>
      </c>
      <c r="E105" s="491">
        <f>('SUBSCRIBER BASE'!E88*'MVLP INPUT'!$I90)*'MVLP INPUT'!$I42</f>
        <v>0</v>
      </c>
      <c r="F105" s="491">
        <f>('SUBSCRIBER BASE'!F88*'MVLP INPUT'!$I90)*'MVLP INPUT'!$I42</f>
        <v>0</v>
      </c>
      <c r="G105" s="491">
        <f>('SUBSCRIBER BASE'!G88*'MVLP INPUT'!$I90)*'MVLP INPUT'!$I42</f>
        <v>0</v>
      </c>
      <c r="H105" s="491">
        <f>('SUBSCRIBER BASE'!H88*'MVLP INPUT'!$I90)*'MVLP INPUT'!$I42</f>
        <v>0</v>
      </c>
      <c r="I105" s="491">
        <f>('SUBSCRIBER BASE'!I88*'MVLP INPUT'!$I90)*'MVLP INPUT'!$I42</f>
        <v>0</v>
      </c>
      <c r="J105" s="491">
        <f>('SUBSCRIBER BASE'!J88*'MVLP INPUT'!$I90)*'MVLP INPUT'!$I42</f>
        <v>0</v>
      </c>
      <c r="K105" s="491">
        <f ca="1">('SUBSCRIBER BASE'!L88*'MVLP INPUT'!$I90)*'MVLP INPUT'!$I42</f>
        <v>0</v>
      </c>
      <c r="L105" s="491">
        <f ca="1">('SUBSCRIBER BASE'!M88*'MVLP INPUT'!$I90)*'MVLP INPUT'!$I42</f>
        <v>0</v>
      </c>
      <c r="M105" s="491">
        <f ca="1">('SUBSCRIBER BASE'!N88*'MVLP INPUT'!$I90)*'MVLP INPUT'!$I42</f>
        <v>0</v>
      </c>
      <c r="N105" s="491">
        <f ca="1">('SUBSCRIBER BASE'!O88*'MVLP INPUT'!$I90)*'MVLP INPUT'!$I42</f>
        <v>0</v>
      </c>
      <c r="O105" s="491">
        <f ca="1">('SUBSCRIBER BASE'!P88*'MVLP INPUT'!$I90)*'MVLP INPUT'!$I42</f>
        <v>0</v>
      </c>
      <c r="P105" s="491">
        <f ca="1">('SUBSCRIBER BASE'!Q88*'MVLP INPUT'!$I90)*'MVLP INPUT'!$I42</f>
        <v>0</v>
      </c>
      <c r="Q105" s="491">
        <f ca="1">('SUBSCRIBER BASE'!R88*'MVLP INPUT'!$I90)*'MVLP INPUT'!$I42</f>
        <v>0</v>
      </c>
      <c r="R105" s="491">
        <f ca="1">('SUBSCRIBER BASE'!S88*'MVLP INPUT'!$I90)*'MVLP INPUT'!$I42</f>
        <v>0</v>
      </c>
      <c r="S105" s="491">
        <f ca="1">('SUBSCRIBER BASE'!T88*'MVLP INPUT'!$I90)*'MVLP INPUT'!$I42</f>
        <v>0</v>
      </c>
      <c r="T105" s="491">
        <f ca="1">('SUBSCRIBER BASE'!U88*'MVLP INPUT'!$I90)*'MVLP INPUT'!$I42</f>
        <v>0</v>
      </c>
      <c r="U105" s="491">
        <f ca="1">('SUBSCRIBER BASE'!V88*'MVLP INPUT'!$I90)*'MVLP INPUT'!$I42</f>
        <v>0</v>
      </c>
      <c r="V105" s="491">
        <f ca="1">('SUBSCRIBER BASE'!W88*'MVLP INPUT'!$I90)*'MVLP INPUT'!$I42</f>
        <v>0</v>
      </c>
      <c r="W105" s="491">
        <f ca="1">('SUBSCRIBER BASE'!X88*'MVLP INPUT'!$I90)*'MVLP INPUT'!$I42</f>
        <v>0</v>
      </c>
      <c r="X105" s="491">
        <f ca="1">('SUBSCRIBER BASE'!Y88*'MVLP INPUT'!$I90)*'MVLP INPUT'!$I42</f>
        <v>0</v>
      </c>
      <c r="Y105" s="491">
        <f ca="1">('SUBSCRIBER BASE'!Z88*'MVLP INPUT'!$I90)*'MVLP INPUT'!$I42</f>
        <v>0</v>
      </c>
      <c r="Z105" s="491">
        <f ca="1">('SUBSCRIBER BASE'!AA88*'MVLP INPUT'!$I90)*'MVLP INPUT'!$I42</f>
        <v>0</v>
      </c>
      <c r="AA105" s="491">
        <f ca="1">('SUBSCRIBER BASE'!AB88*'MVLP INPUT'!$I90)*'MVLP INPUT'!$I42</f>
        <v>0</v>
      </c>
      <c r="AB105" s="491">
        <f ca="1">('SUBSCRIBER BASE'!AC88*'MVLP INPUT'!$I90)*'MVLP INPUT'!$I42</f>
        <v>0</v>
      </c>
      <c r="AC105" s="491">
        <f ca="1">('SUBSCRIBER BASE'!AD88*'MVLP INPUT'!$I90)*'MVLP INPUT'!$I42</f>
        <v>0</v>
      </c>
      <c r="AD105" s="491">
        <f ca="1">('SUBSCRIBER BASE'!AE88*'MVLP INPUT'!$I90)*'MVLP INPUT'!$I42</f>
        <v>0</v>
      </c>
      <c r="AE105" s="491">
        <f ca="1">('SUBSCRIBER BASE'!AF88*'MVLP INPUT'!$I90)*'MVLP INPUT'!$I42</f>
        <v>0</v>
      </c>
      <c r="AF105" s="491">
        <f ca="1">('SUBSCRIBER BASE'!AG88*'MVLP INPUT'!$I90)*'MVLP INPUT'!$I42</f>
        <v>0</v>
      </c>
      <c r="AG105" s="491">
        <f ca="1">('SUBSCRIBER BASE'!AH88*'MVLP INPUT'!$I90)*'MVLP INPUT'!$I42</f>
        <v>0</v>
      </c>
      <c r="AH105" s="491">
        <f ca="1">('SUBSCRIBER BASE'!AI88*'MVLP INPUT'!$I90)*'MVLP INPUT'!$I42</f>
        <v>0</v>
      </c>
      <c r="AI105" s="491">
        <f ca="1">('SUBSCRIBER BASE'!AJ88*'MVLP INPUT'!$I90)*'MVLP INPUT'!$I42</f>
        <v>0</v>
      </c>
      <c r="AJ105" s="491">
        <f ca="1">('SUBSCRIBER BASE'!AK88*'MVLP INPUT'!$I90)*'MVLP INPUT'!$I42</f>
        <v>0</v>
      </c>
      <c r="AK105" s="491">
        <f ca="1">('SUBSCRIBER BASE'!AL88*'MVLP INPUT'!$I90)*'MVLP INPUT'!$I42</f>
        <v>0</v>
      </c>
      <c r="AL105" s="491">
        <f ca="1">('SUBSCRIBER BASE'!AM88*'MVLP INPUT'!$I90)*'MVLP INPUT'!$I42</f>
        <v>0</v>
      </c>
      <c r="AM105" s="491">
        <f ca="1">('SUBSCRIBER BASE'!AN88*'MVLP INPUT'!$I90)*'MVLP INPUT'!$I42</f>
        <v>0</v>
      </c>
      <c r="AN105" s="491">
        <f ca="1">('SUBSCRIBER BASE'!AO88*'MVLP INPUT'!$I90)*'MVLP INPUT'!$I42</f>
        <v>0</v>
      </c>
      <c r="AO105" s="491">
        <f ca="1">('SUBSCRIBER BASE'!AP88*'MVLP INPUT'!$I90)*'MVLP INPUT'!$I42</f>
        <v>0</v>
      </c>
      <c r="AP105" s="491">
        <f ca="1">('SUBSCRIBER BASE'!AQ88*'MVLP INPUT'!$I90)*'MVLP INPUT'!$I42</f>
        <v>0</v>
      </c>
      <c r="AQ105" s="491">
        <f ca="1">('SUBSCRIBER BASE'!AR88*'MVLP INPUT'!$I90)*'MVLP INPUT'!$I42</f>
        <v>0</v>
      </c>
      <c r="AR105" s="491">
        <f ca="1">('SUBSCRIBER BASE'!AS88*'MVLP INPUT'!$I90)*'MVLP INPUT'!$I42</f>
        <v>0</v>
      </c>
      <c r="AS105" s="491">
        <f ca="1">('SUBSCRIBER BASE'!AT88*'MVLP INPUT'!$I90)*'MVLP INPUT'!$I42</f>
        <v>0</v>
      </c>
      <c r="AT105" s="491">
        <f ca="1">('SUBSCRIBER BASE'!AU88*'MVLP INPUT'!$I90)*'MVLP INPUT'!$I42</f>
        <v>0</v>
      </c>
      <c r="AU105" s="491">
        <f ca="1">('SUBSCRIBER BASE'!AV88*'MVLP INPUT'!$I90)*'MVLP INPUT'!$I42</f>
        <v>0</v>
      </c>
      <c r="AV105" s="491">
        <f ca="1">('SUBSCRIBER BASE'!AW88*'MVLP INPUT'!$I90)*'MVLP INPUT'!$I42</f>
        <v>0</v>
      </c>
      <c r="AW105" s="491">
        <f ca="1">('SUBSCRIBER BASE'!AX88*'MVLP INPUT'!$I90)*'MVLP INPUT'!$I42</f>
        <v>0</v>
      </c>
      <c r="AX105" s="491">
        <f ca="1">('SUBSCRIBER BASE'!AY88*'MVLP INPUT'!$I90)*'MVLP INPUT'!$I42</f>
        <v>0</v>
      </c>
      <c r="AY105" s="491">
        <f ca="1">('SUBSCRIBER BASE'!AZ88*'MVLP INPUT'!$I90)*'MVLP INPUT'!$I42</f>
        <v>0</v>
      </c>
      <c r="AZ105" s="491">
        <f ca="1">('SUBSCRIBER BASE'!BA88*'MVLP INPUT'!$I90)*'MVLP INPUT'!$I42</f>
        <v>0</v>
      </c>
      <c r="BA105" s="491">
        <f ca="1">('SUBSCRIBER BASE'!BB88*'MVLP INPUT'!$I90)*'MVLP INPUT'!$I42</f>
        <v>0</v>
      </c>
      <c r="BB105" s="491">
        <f ca="1">('SUBSCRIBER BASE'!BC88*'MVLP INPUT'!$I90)*'MVLP INPUT'!$I42</f>
        <v>0</v>
      </c>
      <c r="BC105" s="491">
        <f ca="1">('SUBSCRIBER BASE'!BD88*'MVLP INPUT'!$I90)*'MVLP INPUT'!$I42</f>
        <v>0</v>
      </c>
      <c r="BD105" s="491">
        <f ca="1">('SUBSCRIBER BASE'!BE88*'MVLP INPUT'!$I90)*'MVLP INPUT'!$I42</f>
        <v>0</v>
      </c>
      <c r="BE105" s="491">
        <f ca="1">('SUBSCRIBER BASE'!BF88*'MVLP INPUT'!$I90)*'MVLP INPUT'!$I42</f>
        <v>0</v>
      </c>
      <c r="BF105" s="491">
        <f ca="1">('SUBSCRIBER BASE'!BG88*'MVLP INPUT'!$I90)*'MVLP INPUT'!$I42</f>
        <v>0</v>
      </c>
      <c r="BG105" s="491">
        <f ca="1">('SUBSCRIBER BASE'!BH88*'MVLP INPUT'!$I90)*'MVLP INPUT'!$I42</f>
        <v>0</v>
      </c>
      <c r="BH105" s="491">
        <f ca="1">('SUBSCRIBER BASE'!BI88*'MVLP INPUT'!$I90)*'MVLP INPUT'!$I42</f>
        <v>0</v>
      </c>
      <c r="BI105" s="491">
        <f ca="1">('SUBSCRIBER BASE'!BJ88*'MVLP INPUT'!$I90)*'MVLP INPUT'!$I42</f>
        <v>0</v>
      </c>
      <c r="BJ105" s="491">
        <f ca="1">('SUBSCRIBER BASE'!BK88*'MVLP INPUT'!$I90)*'MVLP INPUT'!$I42</f>
        <v>0</v>
      </c>
      <c r="BK105" s="491">
        <f ca="1">('SUBSCRIBER BASE'!BL88*'MVLP INPUT'!$I90)*'MVLP INPUT'!$I42</f>
        <v>0</v>
      </c>
      <c r="BL105" s="491">
        <f ca="1">('SUBSCRIBER BASE'!BM88*'MVLP INPUT'!$I90)*'MVLP INPUT'!$I42</f>
        <v>0</v>
      </c>
      <c r="BM105" s="491">
        <f ca="1">('SUBSCRIBER BASE'!BN88*'MVLP INPUT'!$I90)*'MVLP INPUT'!$I42</f>
        <v>0</v>
      </c>
      <c r="BN105" s="491">
        <f ca="1">('SUBSCRIBER BASE'!BO88*'MVLP INPUT'!$I90)*'MVLP INPUT'!$I42</f>
        <v>0</v>
      </c>
      <c r="BO105" s="491">
        <f ca="1">('SUBSCRIBER BASE'!BP88*'MVLP INPUT'!$I90)*'MVLP INPUT'!$I42</f>
        <v>0</v>
      </c>
      <c r="BP105" s="491">
        <f ca="1">('SUBSCRIBER BASE'!BQ88*'MVLP INPUT'!$I90)*'MVLP INPUT'!$I42</f>
        <v>0</v>
      </c>
      <c r="BQ105" s="491">
        <f ca="1">('SUBSCRIBER BASE'!BR88*'MVLP INPUT'!$I90)*'MVLP INPUT'!$I42</f>
        <v>0</v>
      </c>
      <c r="BR105" s="491">
        <f ca="1">('SUBSCRIBER BASE'!BS88*'MVLP INPUT'!$I90)*'MVLP INPUT'!$I42</f>
        <v>0</v>
      </c>
    </row>
    <row r="106" spans="2:70" ht="25" customHeight="1" outlineLevel="1">
      <c r="B106" s="168" t="str">
        <f t="shared" ref="B106" si="93">B95</f>
        <v>2.5 GB</v>
      </c>
      <c r="C106" s="491">
        <f>('SUBSCRIBER BASE'!C89*'MVLP INPUT'!$I91)*'MVLP INPUT'!$I43</f>
        <v>0</v>
      </c>
      <c r="D106" s="491">
        <f>('SUBSCRIBER BASE'!D89*'MVLP INPUT'!$I91)*'MVLP INPUT'!$I43</f>
        <v>0</v>
      </c>
      <c r="E106" s="491">
        <f>('SUBSCRIBER BASE'!E89*'MVLP INPUT'!$I91)*'MVLP INPUT'!$I43</f>
        <v>0</v>
      </c>
      <c r="F106" s="491">
        <f>('SUBSCRIBER BASE'!F89*'MVLP INPUT'!$I91)*'MVLP INPUT'!$I43</f>
        <v>0</v>
      </c>
      <c r="G106" s="491">
        <f>('SUBSCRIBER BASE'!G89*'MVLP INPUT'!$I91)*'MVLP INPUT'!$I43</f>
        <v>0</v>
      </c>
      <c r="H106" s="491">
        <f>('SUBSCRIBER BASE'!H89*'MVLP INPUT'!$I91)*'MVLP INPUT'!$I43</f>
        <v>0</v>
      </c>
      <c r="I106" s="491">
        <f>('SUBSCRIBER BASE'!I89*'MVLP INPUT'!$I91)*'MVLP INPUT'!$I43</f>
        <v>0</v>
      </c>
      <c r="J106" s="491">
        <f>('SUBSCRIBER BASE'!J89*'MVLP INPUT'!$I91)*'MVLP INPUT'!$I43</f>
        <v>0</v>
      </c>
      <c r="K106" s="491">
        <f ca="1">('SUBSCRIBER BASE'!L89*'MVLP INPUT'!$I91)*'MVLP INPUT'!$I43</f>
        <v>0</v>
      </c>
      <c r="L106" s="491">
        <f ca="1">('SUBSCRIBER BASE'!M89*'MVLP INPUT'!$I91)*'MVLP INPUT'!$I43</f>
        <v>0</v>
      </c>
      <c r="M106" s="491">
        <f ca="1">('SUBSCRIBER BASE'!N89*'MVLP INPUT'!$I91)*'MVLP INPUT'!$I43</f>
        <v>0</v>
      </c>
      <c r="N106" s="491">
        <f ca="1">('SUBSCRIBER BASE'!O89*'MVLP INPUT'!$I91)*'MVLP INPUT'!$I43</f>
        <v>0</v>
      </c>
      <c r="O106" s="491">
        <f ca="1">('SUBSCRIBER BASE'!P89*'MVLP INPUT'!$I91)*'MVLP INPUT'!$I43</f>
        <v>0</v>
      </c>
      <c r="P106" s="491">
        <f ca="1">('SUBSCRIBER BASE'!Q89*'MVLP INPUT'!$I91)*'MVLP INPUT'!$I43</f>
        <v>0</v>
      </c>
      <c r="Q106" s="491">
        <f ca="1">('SUBSCRIBER BASE'!R89*'MVLP INPUT'!$I91)*'MVLP INPUT'!$I43</f>
        <v>0</v>
      </c>
      <c r="R106" s="491">
        <f ca="1">('SUBSCRIBER BASE'!S89*'MVLP INPUT'!$I91)*'MVLP INPUT'!$I43</f>
        <v>0</v>
      </c>
      <c r="S106" s="491">
        <f ca="1">('SUBSCRIBER BASE'!T89*'MVLP INPUT'!$I91)*'MVLP INPUT'!$I43</f>
        <v>0</v>
      </c>
      <c r="T106" s="491">
        <f ca="1">('SUBSCRIBER BASE'!U89*'MVLP INPUT'!$I91)*'MVLP INPUT'!$I43</f>
        <v>0</v>
      </c>
      <c r="U106" s="491">
        <f ca="1">('SUBSCRIBER BASE'!V89*'MVLP INPUT'!$I91)*'MVLP INPUT'!$I43</f>
        <v>0</v>
      </c>
      <c r="V106" s="491">
        <f ca="1">('SUBSCRIBER BASE'!W89*'MVLP INPUT'!$I91)*'MVLP INPUT'!$I43</f>
        <v>0</v>
      </c>
      <c r="W106" s="491">
        <f ca="1">('SUBSCRIBER BASE'!X89*'MVLP INPUT'!$I91)*'MVLP INPUT'!$I43</f>
        <v>0</v>
      </c>
      <c r="X106" s="491">
        <f ca="1">('SUBSCRIBER BASE'!Y89*'MVLP INPUT'!$I91)*'MVLP INPUT'!$I43</f>
        <v>0</v>
      </c>
      <c r="Y106" s="491">
        <f ca="1">('SUBSCRIBER BASE'!Z89*'MVLP INPUT'!$I91)*'MVLP INPUT'!$I43</f>
        <v>0</v>
      </c>
      <c r="Z106" s="491">
        <f ca="1">('SUBSCRIBER BASE'!AA89*'MVLP INPUT'!$I91)*'MVLP INPUT'!$I43</f>
        <v>0</v>
      </c>
      <c r="AA106" s="491">
        <f ca="1">('SUBSCRIBER BASE'!AB89*'MVLP INPUT'!$I91)*'MVLP INPUT'!$I43</f>
        <v>0</v>
      </c>
      <c r="AB106" s="491">
        <f ca="1">('SUBSCRIBER BASE'!AC89*'MVLP INPUT'!$I91)*'MVLP INPUT'!$I43</f>
        <v>0</v>
      </c>
      <c r="AC106" s="491">
        <f ca="1">('SUBSCRIBER BASE'!AD89*'MVLP INPUT'!$I91)*'MVLP INPUT'!$I43</f>
        <v>0</v>
      </c>
      <c r="AD106" s="491">
        <f ca="1">('SUBSCRIBER BASE'!AE89*'MVLP INPUT'!$I91)*'MVLP INPUT'!$I43</f>
        <v>0</v>
      </c>
      <c r="AE106" s="491">
        <f ca="1">('SUBSCRIBER BASE'!AF89*'MVLP INPUT'!$I91)*'MVLP INPUT'!$I43</f>
        <v>0</v>
      </c>
      <c r="AF106" s="491">
        <f ca="1">('SUBSCRIBER BASE'!AG89*'MVLP INPUT'!$I91)*'MVLP INPUT'!$I43</f>
        <v>0</v>
      </c>
      <c r="AG106" s="491">
        <f ca="1">('SUBSCRIBER BASE'!AH89*'MVLP INPUT'!$I91)*'MVLP INPUT'!$I43</f>
        <v>0</v>
      </c>
      <c r="AH106" s="491">
        <f ca="1">('SUBSCRIBER BASE'!AI89*'MVLP INPUT'!$I91)*'MVLP INPUT'!$I43</f>
        <v>0</v>
      </c>
      <c r="AI106" s="491">
        <f ca="1">('SUBSCRIBER BASE'!AJ89*'MVLP INPUT'!$I91)*'MVLP INPUT'!$I43</f>
        <v>0</v>
      </c>
      <c r="AJ106" s="491">
        <f ca="1">('SUBSCRIBER BASE'!AK89*'MVLP INPUT'!$I91)*'MVLP INPUT'!$I43</f>
        <v>0</v>
      </c>
      <c r="AK106" s="491">
        <f ca="1">('SUBSCRIBER BASE'!AL89*'MVLP INPUT'!$I91)*'MVLP INPUT'!$I43</f>
        <v>0</v>
      </c>
      <c r="AL106" s="491">
        <f ca="1">('SUBSCRIBER BASE'!AM89*'MVLP INPUT'!$I91)*'MVLP INPUT'!$I43</f>
        <v>0</v>
      </c>
      <c r="AM106" s="491">
        <f ca="1">('SUBSCRIBER BASE'!AN89*'MVLP INPUT'!$I91)*'MVLP INPUT'!$I43</f>
        <v>0</v>
      </c>
      <c r="AN106" s="491">
        <f ca="1">('SUBSCRIBER BASE'!AO89*'MVLP INPUT'!$I91)*'MVLP INPUT'!$I43</f>
        <v>0</v>
      </c>
      <c r="AO106" s="491">
        <f ca="1">('SUBSCRIBER BASE'!AP89*'MVLP INPUT'!$I91)*'MVLP INPUT'!$I43</f>
        <v>0</v>
      </c>
      <c r="AP106" s="491">
        <f ca="1">('SUBSCRIBER BASE'!AQ89*'MVLP INPUT'!$I91)*'MVLP INPUT'!$I43</f>
        <v>0</v>
      </c>
      <c r="AQ106" s="491">
        <f ca="1">('SUBSCRIBER BASE'!AR89*'MVLP INPUT'!$I91)*'MVLP INPUT'!$I43</f>
        <v>0</v>
      </c>
      <c r="AR106" s="491">
        <f ca="1">('SUBSCRIBER BASE'!AS89*'MVLP INPUT'!$I91)*'MVLP INPUT'!$I43</f>
        <v>0</v>
      </c>
      <c r="AS106" s="491">
        <f ca="1">('SUBSCRIBER BASE'!AT89*'MVLP INPUT'!$I91)*'MVLP INPUT'!$I43</f>
        <v>0</v>
      </c>
      <c r="AT106" s="491">
        <f ca="1">('SUBSCRIBER BASE'!AU89*'MVLP INPUT'!$I91)*'MVLP INPUT'!$I43</f>
        <v>0</v>
      </c>
      <c r="AU106" s="491">
        <f ca="1">('SUBSCRIBER BASE'!AV89*'MVLP INPUT'!$I91)*'MVLP INPUT'!$I43</f>
        <v>0</v>
      </c>
      <c r="AV106" s="491">
        <f ca="1">('SUBSCRIBER BASE'!AW89*'MVLP INPUT'!$I91)*'MVLP INPUT'!$I43</f>
        <v>0</v>
      </c>
      <c r="AW106" s="491">
        <f ca="1">('SUBSCRIBER BASE'!AX89*'MVLP INPUT'!$I91)*'MVLP INPUT'!$I43</f>
        <v>0</v>
      </c>
      <c r="AX106" s="491">
        <f ca="1">('SUBSCRIBER BASE'!AY89*'MVLP INPUT'!$I91)*'MVLP INPUT'!$I43</f>
        <v>0</v>
      </c>
      <c r="AY106" s="491">
        <f ca="1">('SUBSCRIBER BASE'!AZ89*'MVLP INPUT'!$I91)*'MVLP INPUT'!$I43</f>
        <v>0</v>
      </c>
      <c r="AZ106" s="491">
        <f ca="1">('SUBSCRIBER BASE'!BA89*'MVLP INPUT'!$I91)*'MVLP INPUT'!$I43</f>
        <v>0</v>
      </c>
      <c r="BA106" s="491">
        <f ca="1">('SUBSCRIBER BASE'!BB89*'MVLP INPUT'!$I91)*'MVLP INPUT'!$I43</f>
        <v>0</v>
      </c>
      <c r="BB106" s="491">
        <f ca="1">('SUBSCRIBER BASE'!BC89*'MVLP INPUT'!$I91)*'MVLP INPUT'!$I43</f>
        <v>0</v>
      </c>
      <c r="BC106" s="491">
        <f ca="1">('SUBSCRIBER BASE'!BD89*'MVLP INPUT'!$I91)*'MVLP INPUT'!$I43</f>
        <v>0</v>
      </c>
      <c r="BD106" s="491">
        <f ca="1">('SUBSCRIBER BASE'!BE89*'MVLP INPUT'!$I91)*'MVLP INPUT'!$I43</f>
        <v>0</v>
      </c>
      <c r="BE106" s="491">
        <f ca="1">('SUBSCRIBER BASE'!BF89*'MVLP INPUT'!$I91)*'MVLP INPUT'!$I43</f>
        <v>0</v>
      </c>
      <c r="BF106" s="491">
        <f ca="1">('SUBSCRIBER BASE'!BG89*'MVLP INPUT'!$I91)*'MVLP INPUT'!$I43</f>
        <v>0</v>
      </c>
      <c r="BG106" s="491">
        <f ca="1">('SUBSCRIBER BASE'!BH89*'MVLP INPUT'!$I91)*'MVLP INPUT'!$I43</f>
        <v>0</v>
      </c>
      <c r="BH106" s="491">
        <f ca="1">('SUBSCRIBER BASE'!BI89*'MVLP INPUT'!$I91)*'MVLP INPUT'!$I43</f>
        <v>0</v>
      </c>
      <c r="BI106" s="491">
        <f ca="1">('SUBSCRIBER BASE'!BJ89*'MVLP INPUT'!$I91)*'MVLP INPUT'!$I43</f>
        <v>0</v>
      </c>
      <c r="BJ106" s="491">
        <f ca="1">('SUBSCRIBER BASE'!BK89*'MVLP INPUT'!$I91)*'MVLP INPUT'!$I43</f>
        <v>0</v>
      </c>
      <c r="BK106" s="491">
        <f ca="1">('SUBSCRIBER BASE'!BL89*'MVLP INPUT'!$I91)*'MVLP INPUT'!$I43</f>
        <v>0</v>
      </c>
      <c r="BL106" s="491">
        <f ca="1">('SUBSCRIBER BASE'!BM89*'MVLP INPUT'!$I91)*'MVLP INPUT'!$I43</f>
        <v>0</v>
      </c>
      <c r="BM106" s="491">
        <f ca="1">('SUBSCRIBER BASE'!BN89*'MVLP INPUT'!$I91)*'MVLP INPUT'!$I43</f>
        <v>0</v>
      </c>
      <c r="BN106" s="491">
        <f ca="1">('SUBSCRIBER BASE'!BO89*'MVLP INPUT'!$I91)*'MVLP INPUT'!$I43</f>
        <v>0</v>
      </c>
      <c r="BO106" s="491">
        <f ca="1">('SUBSCRIBER BASE'!BP89*'MVLP INPUT'!$I91)*'MVLP INPUT'!$I43</f>
        <v>0</v>
      </c>
      <c r="BP106" s="491">
        <f ca="1">('SUBSCRIBER BASE'!BQ89*'MVLP INPUT'!$I91)*'MVLP INPUT'!$I43</f>
        <v>0</v>
      </c>
      <c r="BQ106" s="491">
        <f ca="1">('SUBSCRIBER BASE'!BR89*'MVLP INPUT'!$I91)*'MVLP INPUT'!$I43</f>
        <v>0</v>
      </c>
      <c r="BR106" s="491">
        <f ca="1">('SUBSCRIBER BASE'!BS89*'MVLP INPUT'!$I91)*'MVLP INPUT'!$I43</f>
        <v>0</v>
      </c>
    </row>
    <row r="107" spans="2:70" ht="25" customHeight="1">
      <c r="B107" s="173" t="s">
        <v>49</v>
      </c>
      <c r="C107" s="489">
        <f>SUM(C108:C117)</f>
        <v>0</v>
      </c>
      <c r="D107" s="489">
        <f t="shared" ref="D107:BO107" si="94">SUM(D108:D117)</f>
        <v>0</v>
      </c>
      <c r="E107" s="489">
        <f t="shared" si="94"/>
        <v>0</v>
      </c>
      <c r="F107" s="489">
        <f t="shared" si="94"/>
        <v>0</v>
      </c>
      <c r="G107" s="489">
        <f t="shared" si="94"/>
        <v>0</v>
      </c>
      <c r="H107" s="489">
        <f t="shared" si="94"/>
        <v>0</v>
      </c>
      <c r="I107" s="489">
        <f t="shared" si="94"/>
        <v>0</v>
      </c>
      <c r="J107" s="489">
        <f t="shared" si="94"/>
        <v>0</v>
      </c>
      <c r="K107" s="489">
        <f t="shared" ca="1" si="94"/>
        <v>0</v>
      </c>
      <c r="L107" s="489">
        <f t="shared" ca="1" si="94"/>
        <v>0</v>
      </c>
      <c r="M107" s="489">
        <f t="shared" ca="1" si="94"/>
        <v>0</v>
      </c>
      <c r="N107" s="489">
        <f t="shared" ca="1" si="94"/>
        <v>0</v>
      </c>
      <c r="O107" s="489">
        <f t="shared" ca="1" si="94"/>
        <v>0</v>
      </c>
      <c r="P107" s="489">
        <f t="shared" ca="1" si="94"/>
        <v>0</v>
      </c>
      <c r="Q107" s="489">
        <f t="shared" ca="1" si="94"/>
        <v>0</v>
      </c>
      <c r="R107" s="489">
        <f t="shared" ca="1" si="94"/>
        <v>0</v>
      </c>
      <c r="S107" s="489">
        <f t="shared" ca="1" si="94"/>
        <v>0</v>
      </c>
      <c r="T107" s="489">
        <f t="shared" ca="1" si="94"/>
        <v>0</v>
      </c>
      <c r="U107" s="489">
        <f t="shared" ca="1" si="94"/>
        <v>0</v>
      </c>
      <c r="V107" s="489">
        <f t="shared" ca="1" si="94"/>
        <v>0</v>
      </c>
      <c r="W107" s="489">
        <f t="shared" ca="1" si="94"/>
        <v>0</v>
      </c>
      <c r="X107" s="489">
        <f t="shared" ca="1" si="94"/>
        <v>0</v>
      </c>
      <c r="Y107" s="489">
        <f t="shared" ca="1" si="94"/>
        <v>0</v>
      </c>
      <c r="Z107" s="489">
        <f t="shared" ca="1" si="94"/>
        <v>0</v>
      </c>
      <c r="AA107" s="489">
        <f t="shared" ca="1" si="94"/>
        <v>0</v>
      </c>
      <c r="AB107" s="489">
        <f t="shared" ca="1" si="94"/>
        <v>0</v>
      </c>
      <c r="AC107" s="489">
        <f t="shared" ca="1" si="94"/>
        <v>0</v>
      </c>
      <c r="AD107" s="489">
        <f t="shared" ca="1" si="94"/>
        <v>0</v>
      </c>
      <c r="AE107" s="489">
        <f t="shared" ca="1" si="94"/>
        <v>0</v>
      </c>
      <c r="AF107" s="489">
        <f t="shared" ca="1" si="94"/>
        <v>0</v>
      </c>
      <c r="AG107" s="489">
        <f t="shared" ca="1" si="94"/>
        <v>0</v>
      </c>
      <c r="AH107" s="489">
        <f t="shared" ca="1" si="94"/>
        <v>0</v>
      </c>
      <c r="AI107" s="489">
        <f t="shared" ca="1" si="94"/>
        <v>0</v>
      </c>
      <c r="AJ107" s="489">
        <f t="shared" ca="1" si="94"/>
        <v>0</v>
      </c>
      <c r="AK107" s="489">
        <f t="shared" ca="1" si="94"/>
        <v>0</v>
      </c>
      <c r="AL107" s="489">
        <f t="shared" ca="1" si="94"/>
        <v>0</v>
      </c>
      <c r="AM107" s="489">
        <f t="shared" ca="1" si="94"/>
        <v>0</v>
      </c>
      <c r="AN107" s="489">
        <f t="shared" ca="1" si="94"/>
        <v>0</v>
      </c>
      <c r="AO107" s="489">
        <f t="shared" ca="1" si="94"/>
        <v>0</v>
      </c>
      <c r="AP107" s="489">
        <f t="shared" ca="1" si="94"/>
        <v>0</v>
      </c>
      <c r="AQ107" s="489">
        <f t="shared" ca="1" si="94"/>
        <v>0</v>
      </c>
      <c r="AR107" s="489">
        <f t="shared" ca="1" si="94"/>
        <v>0</v>
      </c>
      <c r="AS107" s="489">
        <f t="shared" ca="1" si="94"/>
        <v>0</v>
      </c>
      <c r="AT107" s="489">
        <f t="shared" ca="1" si="94"/>
        <v>0</v>
      </c>
      <c r="AU107" s="489">
        <f t="shared" ca="1" si="94"/>
        <v>0</v>
      </c>
      <c r="AV107" s="489">
        <f t="shared" ca="1" si="94"/>
        <v>0</v>
      </c>
      <c r="AW107" s="489">
        <f t="shared" ca="1" si="94"/>
        <v>0</v>
      </c>
      <c r="AX107" s="489">
        <f t="shared" ca="1" si="94"/>
        <v>0</v>
      </c>
      <c r="AY107" s="489">
        <f t="shared" ca="1" si="94"/>
        <v>0</v>
      </c>
      <c r="AZ107" s="489">
        <f t="shared" ca="1" si="94"/>
        <v>0</v>
      </c>
      <c r="BA107" s="489">
        <f t="shared" ca="1" si="94"/>
        <v>0</v>
      </c>
      <c r="BB107" s="489">
        <f t="shared" ca="1" si="94"/>
        <v>0</v>
      </c>
      <c r="BC107" s="489">
        <f t="shared" ca="1" si="94"/>
        <v>0</v>
      </c>
      <c r="BD107" s="489">
        <f t="shared" ca="1" si="94"/>
        <v>0</v>
      </c>
      <c r="BE107" s="489">
        <f t="shared" ca="1" si="94"/>
        <v>0</v>
      </c>
      <c r="BF107" s="489">
        <f t="shared" ca="1" si="94"/>
        <v>0</v>
      </c>
      <c r="BG107" s="489">
        <f t="shared" ca="1" si="94"/>
        <v>0</v>
      </c>
      <c r="BH107" s="489">
        <f t="shared" ca="1" si="94"/>
        <v>0</v>
      </c>
      <c r="BI107" s="489">
        <f t="shared" ca="1" si="94"/>
        <v>0</v>
      </c>
      <c r="BJ107" s="489">
        <f t="shared" ca="1" si="94"/>
        <v>0</v>
      </c>
      <c r="BK107" s="489">
        <f t="shared" ca="1" si="94"/>
        <v>0</v>
      </c>
      <c r="BL107" s="489">
        <f t="shared" ca="1" si="94"/>
        <v>0</v>
      </c>
      <c r="BM107" s="489">
        <f t="shared" ca="1" si="94"/>
        <v>0</v>
      </c>
      <c r="BN107" s="489">
        <f t="shared" ca="1" si="94"/>
        <v>0</v>
      </c>
      <c r="BO107" s="489">
        <f t="shared" ca="1" si="94"/>
        <v>0</v>
      </c>
      <c r="BP107" s="489">
        <f t="shared" ref="BP107:BR107" ca="1" si="95">SUM(BP108:BP117)</f>
        <v>0</v>
      </c>
      <c r="BQ107" s="489">
        <f t="shared" ca="1" si="95"/>
        <v>0</v>
      </c>
      <c r="BR107" s="489">
        <f t="shared" ca="1" si="95"/>
        <v>0</v>
      </c>
    </row>
    <row r="108" spans="2:70" ht="25" customHeight="1" outlineLevel="1">
      <c r="B108" s="168" t="str">
        <f>B97</f>
        <v>MVLP1</v>
      </c>
      <c r="C108" s="491">
        <f>('SUBSCRIBER BASE'!C80*'MVLP INPUT'!$J82)*'MVLP INPUT'!$J34</f>
        <v>0</v>
      </c>
      <c r="D108" s="491">
        <f>('SUBSCRIBER BASE'!D80*'MVLP INPUT'!$J82)*'MVLP INPUT'!$J34</f>
        <v>0</v>
      </c>
      <c r="E108" s="491">
        <f>('SUBSCRIBER BASE'!E80*'MVLP INPUT'!$J82)*'MVLP INPUT'!$J34</f>
        <v>0</v>
      </c>
      <c r="F108" s="491">
        <f>('SUBSCRIBER BASE'!F80*'MVLP INPUT'!$J82)*'MVLP INPUT'!$J34</f>
        <v>0</v>
      </c>
      <c r="G108" s="491">
        <f>('SUBSCRIBER BASE'!G80*'MVLP INPUT'!$J82)*'MVLP INPUT'!$J34</f>
        <v>0</v>
      </c>
      <c r="H108" s="491">
        <f>('SUBSCRIBER BASE'!H80*'MVLP INPUT'!$J82)*'MVLP INPUT'!$J34</f>
        <v>0</v>
      </c>
      <c r="I108" s="491">
        <f>('SUBSCRIBER BASE'!I80*'MVLP INPUT'!$J82)*'MVLP INPUT'!$J34</f>
        <v>0</v>
      </c>
      <c r="J108" s="491">
        <f>('SUBSCRIBER BASE'!J80*'MVLP INPUT'!$J82)*'MVLP INPUT'!$J34</f>
        <v>0</v>
      </c>
      <c r="K108" s="491">
        <f ca="1">('SUBSCRIBER BASE'!L80*'MVLP INPUT'!$J82)*'MVLP INPUT'!$J34</f>
        <v>0</v>
      </c>
      <c r="L108" s="491">
        <f ca="1">('SUBSCRIBER BASE'!M80*'MVLP INPUT'!$J82)*'MVLP INPUT'!$J34</f>
        <v>0</v>
      </c>
      <c r="M108" s="491">
        <f ca="1">('SUBSCRIBER BASE'!N80*'MVLP INPUT'!$J82)*'MVLP INPUT'!$J34</f>
        <v>0</v>
      </c>
      <c r="N108" s="491">
        <f ca="1">('SUBSCRIBER BASE'!O80*'MVLP INPUT'!$J82)*'MVLP INPUT'!$J34</f>
        <v>0</v>
      </c>
      <c r="O108" s="491">
        <f ca="1">('SUBSCRIBER BASE'!P80*'MVLP INPUT'!$J82)*'MVLP INPUT'!$J34</f>
        <v>0</v>
      </c>
      <c r="P108" s="491">
        <f ca="1">('SUBSCRIBER BASE'!Q80*'MVLP INPUT'!$J82)*'MVLP INPUT'!$J34</f>
        <v>0</v>
      </c>
      <c r="Q108" s="491">
        <f ca="1">('SUBSCRIBER BASE'!R80*'MVLP INPUT'!$J82)*'MVLP INPUT'!$J34</f>
        <v>0</v>
      </c>
      <c r="R108" s="491">
        <f ca="1">('SUBSCRIBER BASE'!S80*'MVLP INPUT'!$J82)*'MVLP INPUT'!$J34</f>
        <v>0</v>
      </c>
      <c r="S108" s="491">
        <f ca="1">('SUBSCRIBER BASE'!T80*'MVLP INPUT'!$J82)*'MVLP INPUT'!$J34</f>
        <v>0</v>
      </c>
      <c r="T108" s="491">
        <f ca="1">('SUBSCRIBER BASE'!U80*'MVLP INPUT'!$J82)*'MVLP INPUT'!$J34</f>
        <v>0</v>
      </c>
      <c r="U108" s="491">
        <f ca="1">('SUBSCRIBER BASE'!V80*'MVLP INPUT'!$J82)*'MVLP INPUT'!$J34</f>
        <v>0</v>
      </c>
      <c r="V108" s="491">
        <f ca="1">('SUBSCRIBER BASE'!W80*'MVLP INPUT'!$J82)*'MVLP INPUT'!$J34</f>
        <v>0</v>
      </c>
      <c r="W108" s="491">
        <f ca="1">('SUBSCRIBER BASE'!X80*'MVLP INPUT'!$J82)*'MVLP INPUT'!$J34</f>
        <v>0</v>
      </c>
      <c r="X108" s="491">
        <f ca="1">('SUBSCRIBER BASE'!Y80*'MVLP INPUT'!$J82)*'MVLP INPUT'!$J34</f>
        <v>0</v>
      </c>
      <c r="Y108" s="491">
        <f ca="1">('SUBSCRIBER BASE'!Z80*'MVLP INPUT'!$J82)*'MVLP INPUT'!$J34</f>
        <v>0</v>
      </c>
      <c r="Z108" s="491">
        <f ca="1">('SUBSCRIBER BASE'!AA80*'MVLP INPUT'!$J82)*'MVLP INPUT'!$J34</f>
        <v>0</v>
      </c>
      <c r="AA108" s="491">
        <f ca="1">('SUBSCRIBER BASE'!AB80*'MVLP INPUT'!$J82)*'MVLP INPUT'!$J34</f>
        <v>0</v>
      </c>
      <c r="AB108" s="491">
        <f ca="1">('SUBSCRIBER BASE'!AC80*'MVLP INPUT'!$J82)*'MVLP INPUT'!$J34</f>
        <v>0</v>
      </c>
      <c r="AC108" s="491">
        <f ca="1">('SUBSCRIBER BASE'!AD80*'MVLP INPUT'!$J82)*'MVLP INPUT'!$J34</f>
        <v>0</v>
      </c>
      <c r="AD108" s="491">
        <f ca="1">('SUBSCRIBER BASE'!AE80*'MVLP INPUT'!$J82)*'MVLP INPUT'!$J34</f>
        <v>0</v>
      </c>
      <c r="AE108" s="491">
        <f ca="1">('SUBSCRIBER BASE'!AF80*'MVLP INPUT'!$J82)*'MVLP INPUT'!$J34</f>
        <v>0</v>
      </c>
      <c r="AF108" s="491">
        <f ca="1">('SUBSCRIBER BASE'!AG80*'MVLP INPUT'!$J82)*'MVLP INPUT'!$J34</f>
        <v>0</v>
      </c>
      <c r="AG108" s="491">
        <f ca="1">('SUBSCRIBER BASE'!AH80*'MVLP INPUT'!$J82)*'MVLP INPUT'!$J34</f>
        <v>0</v>
      </c>
      <c r="AH108" s="491">
        <f ca="1">('SUBSCRIBER BASE'!AI80*'MVLP INPUT'!$J82)*'MVLP INPUT'!$J34</f>
        <v>0</v>
      </c>
      <c r="AI108" s="491">
        <f ca="1">('SUBSCRIBER BASE'!AJ80*'MVLP INPUT'!$J82)*'MVLP INPUT'!$J34</f>
        <v>0</v>
      </c>
      <c r="AJ108" s="491">
        <f ca="1">('SUBSCRIBER BASE'!AK80*'MVLP INPUT'!$J82)*'MVLP INPUT'!$J34</f>
        <v>0</v>
      </c>
      <c r="AK108" s="491">
        <f ca="1">('SUBSCRIBER BASE'!AL80*'MVLP INPUT'!$J82)*'MVLP INPUT'!$J34</f>
        <v>0</v>
      </c>
      <c r="AL108" s="491">
        <f ca="1">('SUBSCRIBER BASE'!AM80*'MVLP INPUT'!$J82)*'MVLP INPUT'!$J34</f>
        <v>0</v>
      </c>
      <c r="AM108" s="491">
        <f ca="1">('SUBSCRIBER BASE'!AN80*'MVLP INPUT'!$J82)*'MVLP INPUT'!$J34</f>
        <v>0</v>
      </c>
      <c r="AN108" s="491">
        <f ca="1">('SUBSCRIBER BASE'!AO80*'MVLP INPUT'!$J82)*'MVLP INPUT'!$J34</f>
        <v>0</v>
      </c>
      <c r="AO108" s="491">
        <f ca="1">('SUBSCRIBER BASE'!AP80*'MVLP INPUT'!$J82)*'MVLP INPUT'!$J34</f>
        <v>0</v>
      </c>
      <c r="AP108" s="491">
        <f ca="1">('SUBSCRIBER BASE'!AQ80*'MVLP INPUT'!$J82)*'MVLP INPUT'!$J34</f>
        <v>0</v>
      </c>
      <c r="AQ108" s="491">
        <f ca="1">('SUBSCRIBER BASE'!AR80*'MVLP INPUT'!$J82)*'MVLP INPUT'!$J34</f>
        <v>0</v>
      </c>
      <c r="AR108" s="491">
        <f ca="1">('SUBSCRIBER BASE'!AS80*'MVLP INPUT'!$J82)*'MVLP INPUT'!$J34</f>
        <v>0</v>
      </c>
      <c r="AS108" s="491">
        <f ca="1">('SUBSCRIBER BASE'!AT80*'MVLP INPUT'!$J82)*'MVLP INPUT'!$J34</f>
        <v>0</v>
      </c>
      <c r="AT108" s="491">
        <f ca="1">('SUBSCRIBER BASE'!AU80*'MVLP INPUT'!$J82)*'MVLP INPUT'!$J34</f>
        <v>0</v>
      </c>
      <c r="AU108" s="491">
        <f ca="1">('SUBSCRIBER BASE'!AV80*'MVLP INPUT'!$J82)*'MVLP INPUT'!$J34</f>
        <v>0</v>
      </c>
      <c r="AV108" s="491">
        <f ca="1">('SUBSCRIBER BASE'!AW80*'MVLP INPUT'!$J82)*'MVLP INPUT'!$J34</f>
        <v>0</v>
      </c>
      <c r="AW108" s="491">
        <f ca="1">('SUBSCRIBER BASE'!AX80*'MVLP INPUT'!$J82)*'MVLP INPUT'!$J34</f>
        <v>0</v>
      </c>
      <c r="AX108" s="491">
        <f ca="1">('SUBSCRIBER BASE'!AY80*'MVLP INPUT'!$J82)*'MVLP INPUT'!$J34</f>
        <v>0</v>
      </c>
      <c r="AY108" s="491">
        <f ca="1">('SUBSCRIBER BASE'!AZ80*'MVLP INPUT'!$J82)*'MVLP INPUT'!$J34</f>
        <v>0</v>
      </c>
      <c r="AZ108" s="491">
        <f ca="1">('SUBSCRIBER BASE'!BA80*'MVLP INPUT'!$J82)*'MVLP INPUT'!$J34</f>
        <v>0</v>
      </c>
      <c r="BA108" s="491">
        <f ca="1">('SUBSCRIBER BASE'!BB80*'MVLP INPUT'!$J82)*'MVLP INPUT'!$J34</f>
        <v>0</v>
      </c>
      <c r="BB108" s="491">
        <f ca="1">('SUBSCRIBER BASE'!BC80*'MVLP INPUT'!$J82)*'MVLP INPUT'!$J34</f>
        <v>0</v>
      </c>
      <c r="BC108" s="491">
        <f ca="1">('SUBSCRIBER BASE'!BD80*'MVLP INPUT'!$J82)*'MVLP INPUT'!$J34</f>
        <v>0</v>
      </c>
      <c r="BD108" s="491">
        <f ca="1">('SUBSCRIBER BASE'!BE80*'MVLP INPUT'!$J82)*'MVLP INPUT'!$J34</f>
        <v>0</v>
      </c>
      <c r="BE108" s="491">
        <f ca="1">('SUBSCRIBER BASE'!BF80*'MVLP INPUT'!$J82)*'MVLP INPUT'!$J34</f>
        <v>0</v>
      </c>
      <c r="BF108" s="491">
        <f ca="1">('SUBSCRIBER BASE'!BG80*'MVLP INPUT'!$J82)*'MVLP INPUT'!$J34</f>
        <v>0</v>
      </c>
      <c r="BG108" s="491">
        <f ca="1">('SUBSCRIBER BASE'!BH80*'MVLP INPUT'!$J82)*'MVLP INPUT'!$J34</f>
        <v>0</v>
      </c>
      <c r="BH108" s="491">
        <f ca="1">('SUBSCRIBER BASE'!BI80*'MVLP INPUT'!$J82)*'MVLP INPUT'!$J34</f>
        <v>0</v>
      </c>
      <c r="BI108" s="491">
        <f ca="1">('SUBSCRIBER BASE'!BJ80*'MVLP INPUT'!$J82)*'MVLP INPUT'!$J34</f>
        <v>0</v>
      </c>
      <c r="BJ108" s="491">
        <f ca="1">('SUBSCRIBER BASE'!BK80*'MVLP INPUT'!$J82)*'MVLP INPUT'!$J34</f>
        <v>0</v>
      </c>
      <c r="BK108" s="491">
        <f ca="1">('SUBSCRIBER BASE'!BL80*'MVLP INPUT'!$J82)*'MVLP INPUT'!$J34</f>
        <v>0</v>
      </c>
      <c r="BL108" s="491">
        <f ca="1">('SUBSCRIBER BASE'!BM80*'MVLP INPUT'!$J82)*'MVLP INPUT'!$J34</f>
        <v>0</v>
      </c>
      <c r="BM108" s="491">
        <f ca="1">('SUBSCRIBER BASE'!BN80*'MVLP INPUT'!$J82)*'MVLP INPUT'!$J34</f>
        <v>0</v>
      </c>
      <c r="BN108" s="491">
        <f ca="1">('SUBSCRIBER BASE'!BO80*'MVLP INPUT'!$J82)*'MVLP INPUT'!$J34</f>
        <v>0</v>
      </c>
      <c r="BO108" s="491">
        <f ca="1">('SUBSCRIBER BASE'!BP80*'MVLP INPUT'!$J82)*'MVLP INPUT'!$J34</f>
        <v>0</v>
      </c>
      <c r="BP108" s="491">
        <f ca="1">('SUBSCRIBER BASE'!BQ80*'MVLP INPUT'!$J82)*'MVLP INPUT'!$J34</f>
        <v>0</v>
      </c>
      <c r="BQ108" s="491">
        <f ca="1">('SUBSCRIBER BASE'!BR80*'MVLP INPUT'!$J82)*'MVLP INPUT'!$J34</f>
        <v>0</v>
      </c>
      <c r="BR108" s="491">
        <f ca="1">('SUBSCRIBER BASE'!BS80*'MVLP INPUT'!$J82)*'MVLP INPUT'!$J34</f>
        <v>0</v>
      </c>
    </row>
    <row r="109" spans="2:70" ht="25" customHeight="1" outlineLevel="1">
      <c r="B109" s="168" t="str">
        <f>B98</f>
        <v>MVLP2</v>
      </c>
      <c r="C109" s="491">
        <f>('SUBSCRIBER BASE'!C81*'MVLP INPUT'!$J83)*'MVLP INPUT'!$J35</f>
        <v>0</v>
      </c>
      <c r="D109" s="491">
        <f>('SUBSCRIBER BASE'!D81*'MVLP INPUT'!$J83)*'MVLP INPUT'!$J35</f>
        <v>0</v>
      </c>
      <c r="E109" s="491">
        <f>('SUBSCRIBER BASE'!E81*'MVLP INPUT'!$J83)*'MVLP INPUT'!$J35</f>
        <v>0</v>
      </c>
      <c r="F109" s="491">
        <f>('SUBSCRIBER BASE'!F81*'MVLP INPUT'!$J83)*'MVLP INPUT'!$J35</f>
        <v>0</v>
      </c>
      <c r="G109" s="491">
        <f>('SUBSCRIBER BASE'!G81*'MVLP INPUT'!$J83)*'MVLP INPUT'!$J35</f>
        <v>0</v>
      </c>
      <c r="H109" s="491">
        <f>('SUBSCRIBER BASE'!H81*'MVLP INPUT'!$J83)*'MVLP INPUT'!$J35</f>
        <v>0</v>
      </c>
      <c r="I109" s="491">
        <f>('SUBSCRIBER BASE'!I81*'MVLP INPUT'!$J83)*'MVLP INPUT'!$J35</f>
        <v>0</v>
      </c>
      <c r="J109" s="491">
        <f>('SUBSCRIBER BASE'!J81*'MVLP INPUT'!$J83)*'MVLP INPUT'!$J35</f>
        <v>0</v>
      </c>
      <c r="K109" s="491">
        <f ca="1">('SUBSCRIBER BASE'!L81*'MVLP INPUT'!$J83)*'MVLP INPUT'!$J35</f>
        <v>0</v>
      </c>
      <c r="L109" s="491">
        <f ca="1">('SUBSCRIBER BASE'!M81*'MVLP INPUT'!$J83)*'MVLP INPUT'!$J35</f>
        <v>0</v>
      </c>
      <c r="M109" s="491">
        <f ca="1">('SUBSCRIBER BASE'!N81*'MVLP INPUT'!$J83)*'MVLP INPUT'!$J35</f>
        <v>0</v>
      </c>
      <c r="N109" s="491">
        <f ca="1">('SUBSCRIBER BASE'!O81*'MVLP INPUT'!$J83)*'MVLP INPUT'!$J35</f>
        <v>0</v>
      </c>
      <c r="O109" s="491">
        <f ca="1">('SUBSCRIBER BASE'!P81*'MVLP INPUT'!$J83)*'MVLP INPUT'!$J35</f>
        <v>0</v>
      </c>
      <c r="P109" s="491">
        <f ca="1">('SUBSCRIBER BASE'!Q81*'MVLP INPUT'!$J83)*'MVLP INPUT'!$J35</f>
        <v>0</v>
      </c>
      <c r="Q109" s="491">
        <f ca="1">('SUBSCRIBER BASE'!R81*'MVLP INPUT'!$J83)*'MVLP INPUT'!$J35</f>
        <v>0</v>
      </c>
      <c r="R109" s="491">
        <f ca="1">('SUBSCRIBER BASE'!S81*'MVLP INPUT'!$J83)*'MVLP INPUT'!$J35</f>
        <v>0</v>
      </c>
      <c r="S109" s="491">
        <f ca="1">('SUBSCRIBER BASE'!T81*'MVLP INPUT'!$J83)*'MVLP INPUT'!$J35</f>
        <v>0</v>
      </c>
      <c r="T109" s="491">
        <f ca="1">('SUBSCRIBER BASE'!U81*'MVLP INPUT'!$J83)*'MVLP INPUT'!$J35</f>
        <v>0</v>
      </c>
      <c r="U109" s="491">
        <f ca="1">('SUBSCRIBER BASE'!V81*'MVLP INPUT'!$J83)*'MVLP INPUT'!$J35</f>
        <v>0</v>
      </c>
      <c r="V109" s="491">
        <f ca="1">('SUBSCRIBER BASE'!W81*'MVLP INPUT'!$J83)*'MVLP INPUT'!$J35</f>
        <v>0</v>
      </c>
      <c r="W109" s="491">
        <f ca="1">('SUBSCRIBER BASE'!X81*'MVLP INPUT'!$J83)*'MVLP INPUT'!$J35</f>
        <v>0</v>
      </c>
      <c r="X109" s="491">
        <f ca="1">('SUBSCRIBER BASE'!Y81*'MVLP INPUT'!$J83)*'MVLP INPUT'!$J35</f>
        <v>0</v>
      </c>
      <c r="Y109" s="491">
        <f ca="1">('SUBSCRIBER BASE'!Z81*'MVLP INPUT'!$J83)*'MVLP INPUT'!$J35</f>
        <v>0</v>
      </c>
      <c r="Z109" s="491">
        <f ca="1">('SUBSCRIBER BASE'!AA81*'MVLP INPUT'!$J83)*'MVLP INPUT'!$J35</f>
        <v>0</v>
      </c>
      <c r="AA109" s="491">
        <f ca="1">('SUBSCRIBER BASE'!AB81*'MVLP INPUT'!$J83)*'MVLP INPUT'!$J35</f>
        <v>0</v>
      </c>
      <c r="AB109" s="491">
        <f ca="1">('SUBSCRIBER BASE'!AC81*'MVLP INPUT'!$J83)*'MVLP INPUT'!$J35</f>
        <v>0</v>
      </c>
      <c r="AC109" s="491">
        <f ca="1">('SUBSCRIBER BASE'!AD81*'MVLP INPUT'!$J83)*'MVLP INPUT'!$J35</f>
        <v>0</v>
      </c>
      <c r="AD109" s="491">
        <f ca="1">('SUBSCRIBER BASE'!AE81*'MVLP INPUT'!$J83)*'MVLP INPUT'!$J35</f>
        <v>0</v>
      </c>
      <c r="AE109" s="491">
        <f ca="1">('SUBSCRIBER BASE'!AF81*'MVLP INPUT'!$J83)*'MVLP INPUT'!$J35</f>
        <v>0</v>
      </c>
      <c r="AF109" s="491">
        <f ca="1">('SUBSCRIBER BASE'!AG81*'MVLP INPUT'!$J83)*'MVLP INPUT'!$J35</f>
        <v>0</v>
      </c>
      <c r="AG109" s="491">
        <f ca="1">('SUBSCRIBER BASE'!AH81*'MVLP INPUT'!$J83)*'MVLP INPUT'!$J35</f>
        <v>0</v>
      </c>
      <c r="AH109" s="491">
        <f ca="1">('SUBSCRIBER BASE'!AI81*'MVLP INPUT'!$J83)*'MVLP INPUT'!$J35</f>
        <v>0</v>
      </c>
      <c r="AI109" s="491">
        <f ca="1">('SUBSCRIBER BASE'!AJ81*'MVLP INPUT'!$J83)*'MVLP INPUT'!$J35</f>
        <v>0</v>
      </c>
      <c r="AJ109" s="491">
        <f ca="1">('SUBSCRIBER BASE'!AK81*'MVLP INPUT'!$J83)*'MVLP INPUT'!$J35</f>
        <v>0</v>
      </c>
      <c r="AK109" s="491">
        <f ca="1">('SUBSCRIBER BASE'!AL81*'MVLP INPUT'!$J83)*'MVLP INPUT'!$J35</f>
        <v>0</v>
      </c>
      <c r="AL109" s="491">
        <f ca="1">('SUBSCRIBER BASE'!AM81*'MVLP INPUT'!$J83)*'MVLP INPUT'!$J35</f>
        <v>0</v>
      </c>
      <c r="AM109" s="491">
        <f ca="1">('SUBSCRIBER BASE'!AN81*'MVLP INPUT'!$J83)*'MVLP INPUT'!$J35</f>
        <v>0</v>
      </c>
      <c r="AN109" s="491">
        <f ca="1">('SUBSCRIBER BASE'!AO81*'MVLP INPUT'!$J83)*'MVLP INPUT'!$J35</f>
        <v>0</v>
      </c>
      <c r="AO109" s="491">
        <f ca="1">('SUBSCRIBER BASE'!AP81*'MVLP INPUT'!$J83)*'MVLP INPUT'!$J35</f>
        <v>0</v>
      </c>
      <c r="AP109" s="491">
        <f ca="1">('SUBSCRIBER BASE'!AQ81*'MVLP INPUT'!$J83)*'MVLP INPUT'!$J35</f>
        <v>0</v>
      </c>
      <c r="AQ109" s="491">
        <f ca="1">('SUBSCRIBER BASE'!AR81*'MVLP INPUT'!$J83)*'MVLP INPUT'!$J35</f>
        <v>0</v>
      </c>
      <c r="AR109" s="491">
        <f ca="1">('SUBSCRIBER BASE'!AS81*'MVLP INPUT'!$J83)*'MVLP INPUT'!$J35</f>
        <v>0</v>
      </c>
      <c r="AS109" s="491">
        <f ca="1">('SUBSCRIBER BASE'!AT81*'MVLP INPUT'!$J83)*'MVLP INPUT'!$J35</f>
        <v>0</v>
      </c>
      <c r="AT109" s="491">
        <f ca="1">('SUBSCRIBER BASE'!AU81*'MVLP INPUT'!$J83)*'MVLP INPUT'!$J35</f>
        <v>0</v>
      </c>
      <c r="AU109" s="491">
        <f ca="1">('SUBSCRIBER BASE'!AV81*'MVLP INPUT'!$J83)*'MVLP INPUT'!$J35</f>
        <v>0</v>
      </c>
      <c r="AV109" s="491">
        <f ca="1">('SUBSCRIBER BASE'!AW81*'MVLP INPUT'!$J83)*'MVLP INPUT'!$J35</f>
        <v>0</v>
      </c>
      <c r="AW109" s="491">
        <f ca="1">('SUBSCRIBER BASE'!AX81*'MVLP INPUT'!$J83)*'MVLP INPUT'!$J35</f>
        <v>0</v>
      </c>
      <c r="AX109" s="491">
        <f ca="1">('SUBSCRIBER BASE'!AY81*'MVLP INPUT'!$J83)*'MVLP INPUT'!$J35</f>
        <v>0</v>
      </c>
      <c r="AY109" s="491">
        <f ca="1">('SUBSCRIBER BASE'!AZ81*'MVLP INPUT'!$J83)*'MVLP INPUT'!$J35</f>
        <v>0</v>
      </c>
      <c r="AZ109" s="491">
        <f ca="1">('SUBSCRIBER BASE'!BA81*'MVLP INPUT'!$J83)*'MVLP INPUT'!$J35</f>
        <v>0</v>
      </c>
      <c r="BA109" s="491">
        <f ca="1">('SUBSCRIBER BASE'!BB81*'MVLP INPUT'!$J83)*'MVLP INPUT'!$J35</f>
        <v>0</v>
      </c>
      <c r="BB109" s="491">
        <f ca="1">('SUBSCRIBER BASE'!BC81*'MVLP INPUT'!$J83)*'MVLP INPUT'!$J35</f>
        <v>0</v>
      </c>
      <c r="BC109" s="491">
        <f ca="1">('SUBSCRIBER BASE'!BD81*'MVLP INPUT'!$J83)*'MVLP INPUT'!$J35</f>
        <v>0</v>
      </c>
      <c r="BD109" s="491">
        <f ca="1">('SUBSCRIBER BASE'!BE81*'MVLP INPUT'!$J83)*'MVLP INPUT'!$J35</f>
        <v>0</v>
      </c>
      <c r="BE109" s="491">
        <f ca="1">('SUBSCRIBER BASE'!BF81*'MVLP INPUT'!$J83)*'MVLP INPUT'!$J35</f>
        <v>0</v>
      </c>
      <c r="BF109" s="491">
        <f ca="1">('SUBSCRIBER BASE'!BG81*'MVLP INPUT'!$J83)*'MVLP INPUT'!$J35</f>
        <v>0</v>
      </c>
      <c r="BG109" s="491">
        <f ca="1">('SUBSCRIBER BASE'!BH81*'MVLP INPUT'!$J83)*'MVLP INPUT'!$J35</f>
        <v>0</v>
      </c>
      <c r="BH109" s="491">
        <f ca="1">('SUBSCRIBER BASE'!BI81*'MVLP INPUT'!$J83)*'MVLP INPUT'!$J35</f>
        <v>0</v>
      </c>
      <c r="BI109" s="491">
        <f ca="1">('SUBSCRIBER BASE'!BJ81*'MVLP INPUT'!$J83)*'MVLP INPUT'!$J35</f>
        <v>0</v>
      </c>
      <c r="BJ109" s="491">
        <f ca="1">('SUBSCRIBER BASE'!BK81*'MVLP INPUT'!$J83)*'MVLP INPUT'!$J35</f>
        <v>0</v>
      </c>
      <c r="BK109" s="491">
        <f ca="1">('SUBSCRIBER BASE'!BL81*'MVLP INPUT'!$J83)*'MVLP INPUT'!$J35</f>
        <v>0</v>
      </c>
      <c r="BL109" s="491">
        <f ca="1">('SUBSCRIBER BASE'!BM81*'MVLP INPUT'!$J83)*'MVLP INPUT'!$J35</f>
        <v>0</v>
      </c>
      <c r="BM109" s="491">
        <f ca="1">('SUBSCRIBER BASE'!BN81*'MVLP INPUT'!$J83)*'MVLP INPUT'!$J35</f>
        <v>0</v>
      </c>
      <c r="BN109" s="491">
        <f ca="1">('SUBSCRIBER BASE'!BO81*'MVLP INPUT'!$J83)*'MVLP INPUT'!$J35</f>
        <v>0</v>
      </c>
      <c r="BO109" s="491">
        <f ca="1">('SUBSCRIBER BASE'!BP81*'MVLP INPUT'!$J83)*'MVLP INPUT'!$J35</f>
        <v>0</v>
      </c>
      <c r="BP109" s="491">
        <f ca="1">('SUBSCRIBER BASE'!BQ81*'MVLP INPUT'!$J83)*'MVLP INPUT'!$J35</f>
        <v>0</v>
      </c>
      <c r="BQ109" s="491">
        <f ca="1">('SUBSCRIBER BASE'!BR81*'MVLP INPUT'!$J83)*'MVLP INPUT'!$J35</f>
        <v>0</v>
      </c>
      <c r="BR109" s="491">
        <f ca="1">('SUBSCRIBER BASE'!BS81*'MVLP INPUT'!$J83)*'MVLP INPUT'!$J35</f>
        <v>0</v>
      </c>
    </row>
    <row r="110" spans="2:70" ht="25" customHeight="1" outlineLevel="1">
      <c r="B110" s="168" t="str">
        <f>B99</f>
        <v>MVLP3</v>
      </c>
      <c r="C110" s="491">
        <f>('SUBSCRIBER BASE'!C82*'MVLP INPUT'!$J84)*'MVLP INPUT'!$J36</f>
        <v>0</v>
      </c>
      <c r="D110" s="491">
        <f>('SUBSCRIBER BASE'!D82*'MVLP INPUT'!$J84)*'MVLP INPUT'!$J36</f>
        <v>0</v>
      </c>
      <c r="E110" s="491">
        <f>('SUBSCRIBER BASE'!E82*'MVLP INPUT'!$J84)*'MVLP INPUT'!$J36</f>
        <v>0</v>
      </c>
      <c r="F110" s="491">
        <f>('SUBSCRIBER BASE'!F82*'MVLP INPUT'!$J84)*'MVLP INPUT'!$J36</f>
        <v>0</v>
      </c>
      <c r="G110" s="491">
        <f>('SUBSCRIBER BASE'!G82*'MVLP INPUT'!$J84)*'MVLP INPUT'!$J36</f>
        <v>0</v>
      </c>
      <c r="H110" s="491">
        <f>('SUBSCRIBER BASE'!H82*'MVLP INPUT'!$J84)*'MVLP INPUT'!$J36</f>
        <v>0</v>
      </c>
      <c r="I110" s="491">
        <f>('SUBSCRIBER BASE'!I82*'MVLP INPUT'!$J84)*'MVLP INPUT'!$J36</f>
        <v>0</v>
      </c>
      <c r="J110" s="491">
        <f>('SUBSCRIBER BASE'!J82*'MVLP INPUT'!$J84)*'MVLP INPUT'!$J36</f>
        <v>0</v>
      </c>
      <c r="K110" s="491">
        <f ca="1">('SUBSCRIBER BASE'!L82*'MVLP INPUT'!$J84)*'MVLP INPUT'!$J36</f>
        <v>0</v>
      </c>
      <c r="L110" s="491">
        <f ca="1">('SUBSCRIBER BASE'!M82*'MVLP INPUT'!$J84)*'MVLP INPUT'!$J36</f>
        <v>0</v>
      </c>
      <c r="M110" s="491">
        <f ca="1">('SUBSCRIBER BASE'!N82*'MVLP INPUT'!$J84)*'MVLP INPUT'!$J36</f>
        <v>0</v>
      </c>
      <c r="N110" s="491">
        <f ca="1">('SUBSCRIBER BASE'!O82*'MVLP INPUT'!$J84)*'MVLP INPUT'!$J36</f>
        <v>0</v>
      </c>
      <c r="O110" s="491">
        <f ca="1">('SUBSCRIBER BASE'!P82*'MVLP INPUT'!$J84)*'MVLP INPUT'!$J36</f>
        <v>0</v>
      </c>
      <c r="P110" s="491">
        <f ca="1">('SUBSCRIBER BASE'!Q82*'MVLP INPUT'!$J84)*'MVLP INPUT'!$J36</f>
        <v>0</v>
      </c>
      <c r="Q110" s="491">
        <f ca="1">('SUBSCRIBER BASE'!R82*'MVLP INPUT'!$J84)*'MVLP INPUT'!$J36</f>
        <v>0</v>
      </c>
      <c r="R110" s="491">
        <f ca="1">('SUBSCRIBER BASE'!S82*'MVLP INPUT'!$J84)*'MVLP INPUT'!$J36</f>
        <v>0</v>
      </c>
      <c r="S110" s="491">
        <f ca="1">('SUBSCRIBER BASE'!T82*'MVLP INPUT'!$J84)*'MVLP INPUT'!$J36</f>
        <v>0</v>
      </c>
      <c r="T110" s="491">
        <f ca="1">('SUBSCRIBER BASE'!U82*'MVLP INPUT'!$J84)*'MVLP INPUT'!$J36</f>
        <v>0</v>
      </c>
      <c r="U110" s="491">
        <f ca="1">('SUBSCRIBER BASE'!V82*'MVLP INPUT'!$J84)*'MVLP INPUT'!$J36</f>
        <v>0</v>
      </c>
      <c r="V110" s="491">
        <f ca="1">('SUBSCRIBER BASE'!W82*'MVLP INPUT'!$J84)*'MVLP INPUT'!$J36</f>
        <v>0</v>
      </c>
      <c r="W110" s="491">
        <f ca="1">('SUBSCRIBER BASE'!X82*'MVLP INPUT'!$J84)*'MVLP INPUT'!$J36</f>
        <v>0</v>
      </c>
      <c r="X110" s="491">
        <f ca="1">('SUBSCRIBER BASE'!Y82*'MVLP INPUT'!$J84)*'MVLP INPUT'!$J36</f>
        <v>0</v>
      </c>
      <c r="Y110" s="491">
        <f ca="1">('SUBSCRIBER BASE'!Z82*'MVLP INPUT'!$J84)*'MVLP INPUT'!$J36</f>
        <v>0</v>
      </c>
      <c r="Z110" s="491">
        <f ca="1">('SUBSCRIBER BASE'!AA82*'MVLP INPUT'!$J84)*'MVLP INPUT'!$J36</f>
        <v>0</v>
      </c>
      <c r="AA110" s="491">
        <f ca="1">('SUBSCRIBER BASE'!AB82*'MVLP INPUT'!$J84)*'MVLP INPUT'!$J36</f>
        <v>0</v>
      </c>
      <c r="AB110" s="491">
        <f ca="1">('SUBSCRIBER BASE'!AC82*'MVLP INPUT'!$J84)*'MVLP INPUT'!$J36</f>
        <v>0</v>
      </c>
      <c r="AC110" s="491">
        <f ca="1">('SUBSCRIBER BASE'!AD82*'MVLP INPUT'!$J84)*'MVLP INPUT'!$J36</f>
        <v>0</v>
      </c>
      <c r="AD110" s="491">
        <f ca="1">('SUBSCRIBER BASE'!AE82*'MVLP INPUT'!$J84)*'MVLP INPUT'!$J36</f>
        <v>0</v>
      </c>
      <c r="AE110" s="491">
        <f ca="1">('SUBSCRIBER BASE'!AF82*'MVLP INPUT'!$J84)*'MVLP INPUT'!$J36</f>
        <v>0</v>
      </c>
      <c r="AF110" s="491">
        <f ca="1">('SUBSCRIBER BASE'!AG82*'MVLP INPUT'!$J84)*'MVLP INPUT'!$J36</f>
        <v>0</v>
      </c>
      <c r="AG110" s="491">
        <f ca="1">('SUBSCRIBER BASE'!AH82*'MVLP INPUT'!$J84)*'MVLP INPUT'!$J36</f>
        <v>0</v>
      </c>
      <c r="AH110" s="491">
        <f ca="1">('SUBSCRIBER BASE'!AI82*'MVLP INPUT'!$J84)*'MVLP INPUT'!$J36</f>
        <v>0</v>
      </c>
      <c r="AI110" s="491">
        <f ca="1">('SUBSCRIBER BASE'!AJ82*'MVLP INPUT'!$J84)*'MVLP INPUT'!$J36</f>
        <v>0</v>
      </c>
      <c r="AJ110" s="491">
        <f ca="1">('SUBSCRIBER BASE'!AK82*'MVLP INPUT'!$J84)*'MVLP INPUT'!$J36</f>
        <v>0</v>
      </c>
      <c r="AK110" s="491">
        <f ca="1">('SUBSCRIBER BASE'!AL82*'MVLP INPUT'!$J84)*'MVLP INPUT'!$J36</f>
        <v>0</v>
      </c>
      <c r="AL110" s="491">
        <f ca="1">('SUBSCRIBER BASE'!AM82*'MVLP INPUT'!$J84)*'MVLP INPUT'!$J36</f>
        <v>0</v>
      </c>
      <c r="AM110" s="491">
        <f ca="1">('SUBSCRIBER BASE'!AN82*'MVLP INPUT'!$J84)*'MVLP INPUT'!$J36</f>
        <v>0</v>
      </c>
      <c r="AN110" s="491">
        <f ca="1">('SUBSCRIBER BASE'!AO82*'MVLP INPUT'!$J84)*'MVLP INPUT'!$J36</f>
        <v>0</v>
      </c>
      <c r="AO110" s="491">
        <f ca="1">('SUBSCRIBER BASE'!AP82*'MVLP INPUT'!$J84)*'MVLP INPUT'!$J36</f>
        <v>0</v>
      </c>
      <c r="AP110" s="491">
        <f ca="1">('SUBSCRIBER BASE'!AQ82*'MVLP INPUT'!$J84)*'MVLP INPUT'!$J36</f>
        <v>0</v>
      </c>
      <c r="AQ110" s="491">
        <f ca="1">('SUBSCRIBER BASE'!AR82*'MVLP INPUT'!$J84)*'MVLP INPUT'!$J36</f>
        <v>0</v>
      </c>
      <c r="AR110" s="491">
        <f ca="1">('SUBSCRIBER BASE'!AS82*'MVLP INPUT'!$J84)*'MVLP INPUT'!$J36</f>
        <v>0</v>
      </c>
      <c r="AS110" s="491">
        <f ca="1">('SUBSCRIBER BASE'!AT82*'MVLP INPUT'!$J84)*'MVLP INPUT'!$J36</f>
        <v>0</v>
      </c>
      <c r="AT110" s="491">
        <f ca="1">('SUBSCRIBER BASE'!AU82*'MVLP INPUT'!$J84)*'MVLP INPUT'!$J36</f>
        <v>0</v>
      </c>
      <c r="AU110" s="491">
        <f ca="1">('SUBSCRIBER BASE'!AV82*'MVLP INPUT'!$J84)*'MVLP INPUT'!$J36</f>
        <v>0</v>
      </c>
      <c r="AV110" s="491">
        <f ca="1">('SUBSCRIBER BASE'!AW82*'MVLP INPUT'!$J84)*'MVLP INPUT'!$J36</f>
        <v>0</v>
      </c>
      <c r="AW110" s="491">
        <f ca="1">('SUBSCRIBER BASE'!AX82*'MVLP INPUT'!$J84)*'MVLP INPUT'!$J36</f>
        <v>0</v>
      </c>
      <c r="AX110" s="491">
        <f ca="1">('SUBSCRIBER BASE'!AY82*'MVLP INPUT'!$J84)*'MVLP INPUT'!$J36</f>
        <v>0</v>
      </c>
      <c r="AY110" s="491">
        <f ca="1">('SUBSCRIBER BASE'!AZ82*'MVLP INPUT'!$J84)*'MVLP INPUT'!$J36</f>
        <v>0</v>
      </c>
      <c r="AZ110" s="491">
        <f ca="1">('SUBSCRIBER BASE'!BA82*'MVLP INPUT'!$J84)*'MVLP INPUT'!$J36</f>
        <v>0</v>
      </c>
      <c r="BA110" s="491">
        <f ca="1">('SUBSCRIBER BASE'!BB82*'MVLP INPUT'!$J84)*'MVLP INPUT'!$J36</f>
        <v>0</v>
      </c>
      <c r="BB110" s="491">
        <f ca="1">('SUBSCRIBER BASE'!BC82*'MVLP INPUT'!$J84)*'MVLP INPUT'!$J36</f>
        <v>0</v>
      </c>
      <c r="BC110" s="491">
        <f ca="1">('SUBSCRIBER BASE'!BD82*'MVLP INPUT'!$J84)*'MVLP INPUT'!$J36</f>
        <v>0</v>
      </c>
      <c r="BD110" s="491">
        <f ca="1">('SUBSCRIBER BASE'!BE82*'MVLP INPUT'!$J84)*'MVLP INPUT'!$J36</f>
        <v>0</v>
      </c>
      <c r="BE110" s="491">
        <f ca="1">('SUBSCRIBER BASE'!BF82*'MVLP INPUT'!$J84)*'MVLP INPUT'!$J36</f>
        <v>0</v>
      </c>
      <c r="BF110" s="491">
        <f ca="1">('SUBSCRIBER BASE'!BG82*'MVLP INPUT'!$J84)*'MVLP INPUT'!$J36</f>
        <v>0</v>
      </c>
      <c r="BG110" s="491">
        <f ca="1">('SUBSCRIBER BASE'!BH82*'MVLP INPUT'!$J84)*'MVLP INPUT'!$J36</f>
        <v>0</v>
      </c>
      <c r="BH110" s="491">
        <f ca="1">('SUBSCRIBER BASE'!BI82*'MVLP INPUT'!$J84)*'MVLP INPUT'!$J36</f>
        <v>0</v>
      </c>
      <c r="BI110" s="491">
        <f ca="1">('SUBSCRIBER BASE'!BJ82*'MVLP INPUT'!$J84)*'MVLP INPUT'!$J36</f>
        <v>0</v>
      </c>
      <c r="BJ110" s="491">
        <f ca="1">('SUBSCRIBER BASE'!BK82*'MVLP INPUT'!$J84)*'MVLP INPUT'!$J36</f>
        <v>0</v>
      </c>
      <c r="BK110" s="491">
        <f ca="1">('SUBSCRIBER BASE'!BL82*'MVLP INPUT'!$J84)*'MVLP INPUT'!$J36</f>
        <v>0</v>
      </c>
      <c r="BL110" s="491">
        <f ca="1">('SUBSCRIBER BASE'!BM82*'MVLP INPUT'!$J84)*'MVLP INPUT'!$J36</f>
        <v>0</v>
      </c>
      <c r="BM110" s="491">
        <f ca="1">('SUBSCRIBER BASE'!BN82*'MVLP INPUT'!$J84)*'MVLP INPUT'!$J36</f>
        <v>0</v>
      </c>
      <c r="BN110" s="491">
        <f ca="1">('SUBSCRIBER BASE'!BO82*'MVLP INPUT'!$J84)*'MVLP INPUT'!$J36</f>
        <v>0</v>
      </c>
      <c r="BO110" s="491">
        <f ca="1">('SUBSCRIBER BASE'!BP82*'MVLP INPUT'!$J84)*'MVLP INPUT'!$J36</f>
        <v>0</v>
      </c>
      <c r="BP110" s="491">
        <f ca="1">('SUBSCRIBER BASE'!BQ82*'MVLP INPUT'!$J84)*'MVLP INPUT'!$J36</f>
        <v>0</v>
      </c>
      <c r="BQ110" s="491">
        <f ca="1">('SUBSCRIBER BASE'!BR82*'MVLP INPUT'!$J84)*'MVLP INPUT'!$J36</f>
        <v>0</v>
      </c>
      <c r="BR110" s="491">
        <f ca="1">('SUBSCRIBER BASE'!BS82*'MVLP INPUT'!$J84)*'MVLP INPUT'!$J36</f>
        <v>0</v>
      </c>
    </row>
    <row r="111" spans="2:70" ht="25" customHeight="1" outlineLevel="1">
      <c r="B111" s="168" t="str">
        <f>B100</f>
        <v>MVLP4</v>
      </c>
      <c r="C111" s="491">
        <f>('SUBSCRIBER BASE'!C83*'MVLP INPUT'!$J85)*'MVLP INPUT'!$J37</f>
        <v>0</v>
      </c>
      <c r="D111" s="491">
        <f>('SUBSCRIBER BASE'!D83*'MVLP INPUT'!$J85)*'MVLP INPUT'!$J37</f>
        <v>0</v>
      </c>
      <c r="E111" s="491">
        <f>('SUBSCRIBER BASE'!E83*'MVLP INPUT'!$J85)*'MVLP INPUT'!$J37</f>
        <v>0</v>
      </c>
      <c r="F111" s="491">
        <f>('SUBSCRIBER BASE'!F83*'MVLP INPUT'!$J85)*'MVLP INPUT'!$J37</f>
        <v>0</v>
      </c>
      <c r="G111" s="491">
        <f>('SUBSCRIBER BASE'!G83*'MVLP INPUT'!$J85)*'MVLP INPUT'!$J37</f>
        <v>0</v>
      </c>
      <c r="H111" s="491">
        <f>('SUBSCRIBER BASE'!H83*'MVLP INPUT'!$J85)*'MVLP INPUT'!$J37</f>
        <v>0</v>
      </c>
      <c r="I111" s="491">
        <f>('SUBSCRIBER BASE'!I83*'MVLP INPUT'!$J85)*'MVLP INPUT'!$J37</f>
        <v>0</v>
      </c>
      <c r="J111" s="491">
        <f>('SUBSCRIBER BASE'!J83*'MVLP INPUT'!$J85)*'MVLP INPUT'!$J37</f>
        <v>0</v>
      </c>
      <c r="K111" s="491">
        <f ca="1">('SUBSCRIBER BASE'!L83*'MVLP INPUT'!$J85)*'MVLP INPUT'!$J37</f>
        <v>0</v>
      </c>
      <c r="L111" s="491">
        <f ca="1">('SUBSCRIBER BASE'!M83*'MVLP INPUT'!$J85)*'MVLP INPUT'!$J37</f>
        <v>0</v>
      </c>
      <c r="M111" s="491">
        <f ca="1">('SUBSCRIBER BASE'!N83*'MVLP INPUT'!$J85)*'MVLP INPUT'!$J37</f>
        <v>0</v>
      </c>
      <c r="N111" s="491">
        <f ca="1">('SUBSCRIBER BASE'!O83*'MVLP INPUT'!$J85)*'MVLP INPUT'!$J37</f>
        <v>0</v>
      </c>
      <c r="O111" s="491">
        <f ca="1">('SUBSCRIBER BASE'!P83*'MVLP INPUT'!$J85)*'MVLP INPUT'!$J37</f>
        <v>0</v>
      </c>
      <c r="P111" s="491">
        <f ca="1">('SUBSCRIBER BASE'!Q83*'MVLP INPUT'!$J85)*'MVLP INPUT'!$J37</f>
        <v>0</v>
      </c>
      <c r="Q111" s="491">
        <f ca="1">('SUBSCRIBER BASE'!R83*'MVLP INPUT'!$J85)*'MVLP INPUT'!$J37</f>
        <v>0</v>
      </c>
      <c r="R111" s="491">
        <f ca="1">('SUBSCRIBER BASE'!S83*'MVLP INPUT'!$J85)*'MVLP INPUT'!$J37</f>
        <v>0</v>
      </c>
      <c r="S111" s="491">
        <f ca="1">('SUBSCRIBER BASE'!T83*'MVLP INPUT'!$J85)*'MVLP INPUT'!$J37</f>
        <v>0</v>
      </c>
      <c r="T111" s="491">
        <f ca="1">('SUBSCRIBER BASE'!U83*'MVLP INPUT'!$J85)*'MVLP INPUT'!$J37</f>
        <v>0</v>
      </c>
      <c r="U111" s="491">
        <f ca="1">('SUBSCRIBER BASE'!V83*'MVLP INPUT'!$J85)*'MVLP INPUT'!$J37</f>
        <v>0</v>
      </c>
      <c r="V111" s="491">
        <f ca="1">('SUBSCRIBER BASE'!W83*'MVLP INPUT'!$J85)*'MVLP INPUT'!$J37</f>
        <v>0</v>
      </c>
      <c r="W111" s="491">
        <f ca="1">('SUBSCRIBER BASE'!X83*'MVLP INPUT'!$J85)*'MVLP INPUT'!$J37</f>
        <v>0</v>
      </c>
      <c r="X111" s="491">
        <f ca="1">('SUBSCRIBER BASE'!Y83*'MVLP INPUT'!$J85)*'MVLP INPUT'!$J37</f>
        <v>0</v>
      </c>
      <c r="Y111" s="491">
        <f ca="1">('SUBSCRIBER BASE'!Z83*'MVLP INPUT'!$J85)*'MVLP INPUT'!$J37</f>
        <v>0</v>
      </c>
      <c r="Z111" s="491">
        <f ca="1">('SUBSCRIBER BASE'!AA83*'MVLP INPUT'!$J85)*'MVLP INPUT'!$J37</f>
        <v>0</v>
      </c>
      <c r="AA111" s="491">
        <f ca="1">('SUBSCRIBER BASE'!AB83*'MVLP INPUT'!$J85)*'MVLP INPUT'!$J37</f>
        <v>0</v>
      </c>
      <c r="AB111" s="491">
        <f ca="1">('SUBSCRIBER BASE'!AC83*'MVLP INPUT'!$J85)*'MVLP INPUT'!$J37</f>
        <v>0</v>
      </c>
      <c r="AC111" s="491">
        <f ca="1">('SUBSCRIBER BASE'!AD83*'MVLP INPUT'!$J85)*'MVLP INPUT'!$J37</f>
        <v>0</v>
      </c>
      <c r="AD111" s="491">
        <f ca="1">('SUBSCRIBER BASE'!AE83*'MVLP INPUT'!$J85)*'MVLP INPUT'!$J37</f>
        <v>0</v>
      </c>
      <c r="AE111" s="491">
        <f ca="1">('SUBSCRIBER BASE'!AF83*'MVLP INPUT'!$J85)*'MVLP INPUT'!$J37</f>
        <v>0</v>
      </c>
      <c r="AF111" s="491">
        <f ca="1">('SUBSCRIBER BASE'!AG83*'MVLP INPUT'!$J85)*'MVLP INPUT'!$J37</f>
        <v>0</v>
      </c>
      <c r="AG111" s="491">
        <f ca="1">('SUBSCRIBER BASE'!AH83*'MVLP INPUT'!$J85)*'MVLP INPUT'!$J37</f>
        <v>0</v>
      </c>
      <c r="AH111" s="491">
        <f ca="1">('SUBSCRIBER BASE'!AI83*'MVLP INPUT'!$J85)*'MVLP INPUT'!$J37</f>
        <v>0</v>
      </c>
      <c r="AI111" s="491">
        <f ca="1">('SUBSCRIBER BASE'!AJ83*'MVLP INPUT'!$J85)*'MVLP INPUT'!$J37</f>
        <v>0</v>
      </c>
      <c r="AJ111" s="491">
        <f ca="1">('SUBSCRIBER BASE'!AK83*'MVLP INPUT'!$J85)*'MVLP INPUT'!$J37</f>
        <v>0</v>
      </c>
      <c r="AK111" s="491">
        <f ca="1">('SUBSCRIBER BASE'!AL83*'MVLP INPUT'!$J85)*'MVLP INPUT'!$J37</f>
        <v>0</v>
      </c>
      <c r="AL111" s="491">
        <f ca="1">('SUBSCRIBER BASE'!AM83*'MVLP INPUT'!$J85)*'MVLP INPUT'!$J37</f>
        <v>0</v>
      </c>
      <c r="AM111" s="491">
        <f ca="1">('SUBSCRIBER BASE'!AN83*'MVLP INPUT'!$J85)*'MVLP INPUT'!$J37</f>
        <v>0</v>
      </c>
      <c r="AN111" s="491">
        <f ca="1">('SUBSCRIBER BASE'!AO83*'MVLP INPUT'!$J85)*'MVLP INPUT'!$J37</f>
        <v>0</v>
      </c>
      <c r="AO111" s="491">
        <f ca="1">('SUBSCRIBER BASE'!AP83*'MVLP INPUT'!$J85)*'MVLP INPUT'!$J37</f>
        <v>0</v>
      </c>
      <c r="AP111" s="491">
        <f ca="1">('SUBSCRIBER BASE'!AQ83*'MVLP INPUT'!$J85)*'MVLP INPUT'!$J37</f>
        <v>0</v>
      </c>
      <c r="AQ111" s="491">
        <f ca="1">('SUBSCRIBER BASE'!AR83*'MVLP INPUT'!$J85)*'MVLP INPUT'!$J37</f>
        <v>0</v>
      </c>
      <c r="AR111" s="491">
        <f ca="1">('SUBSCRIBER BASE'!AS83*'MVLP INPUT'!$J85)*'MVLP INPUT'!$J37</f>
        <v>0</v>
      </c>
      <c r="AS111" s="491">
        <f ca="1">('SUBSCRIBER BASE'!AT83*'MVLP INPUT'!$J85)*'MVLP INPUT'!$J37</f>
        <v>0</v>
      </c>
      <c r="AT111" s="491">
        <f ca="1">('SUBSCRIBER BASE'!AU83*'MVLP INPUT'!$J85)*'MVLP INPUT'!$J37</f>
        <v>0</v>
      </c>
      <c r="AU111" s="491">
        <f ca="1">('SUBSCRIBER BASE'!AV83*'MVLP INPUT'!$J85)*'MVLP INPUT'!$J37</f>
        <v>0</v>
      </c>
      <c r="AV111" s="491">
        <f ca="1">('SUBSCRIBER BASE'!AW83*'MVLP INPUT'!$J85)*'MVLP INPUT'!$J37</f>
        <v>0</v>
      </c>
      <c r="AW111" s="491">
        <f ca="1">('SUBSCRIBER BASE'!AX83*'MVLP INPUT'!$J85)*'MVLP INPUT'!$J37</f>
        <v>0</v>
      </c>
      <c r="AX111" s="491">
        <f ca="1">('SUBSCRIBER BASE'!AY83*'MVLP INPUT'!$J85)*'MVLP INPUT'!$J37</f>
        <v>0</v>
      </c>
      <c r="AY111" s="491">
        <f ca="1">('SUBSCRIBER BASE'!AZ83*'MVLP INPUT'!$J85)*'MVLP INPUT'!$J37</f>
        <v>0</v>
      </c>
      <c r="AZ111" s="491">
        <f ca="1">('SUBSCRIBER BASE'!BA83*'MVLP INPUT'!$J85)*'MVLP INPUT'!$J37</f>
        <v>0</v>
      </c>
      <c r="BA111" s="491">
        <f ca="1">('SUBSCRIBER BASE'!BB83*'MVLP INPUT'!$J85)*'MVLP INPUT'!$J37</f>
        <v>0</v>
      </c>
      <c r="BB111" s="491">
        <f ca="1">('SUBSCRIBER BASE'!BC83*'MVLP INPUT'!$J85)*'MVLP INPUT'!$J37</f>
        <v>0</v>
      </c>
      <c r="BC111" s="491">
        <f ca="1">('SUBSCRIBER BASE'!BD83*'MVLP INPUT'!$J85)*'MVLP INPUT'!$J37</f>
        <v>0</v>
      </c>
      <c r="BD111" s="491">
        <f ca="1">('SUBSCRIBER BASE'!BE83*'MVLP INPUT'!$J85)*'MVLP INPUT'!$J37</f>
        <v>0</v>
      </c>
      <c r="BE111" s="491">
        <f ca="1">('SUBSCRIBER BASE'!BF83*'MVLP INPUT'!$J85)*'MVLP INPUT'!$J37</f>
        <v>0</v>
      </c>
      <c r="BF111" s="491">
        <f ca="1">('SUBSCRIBER BASE'!BG83*'MVLP INPUT'!$J85)*'MVLP INPUT'!$J37</f>
        <v>0</v>
      </c>
      <c r="BG111" s="491">
        <f ca="1">('SUBSCRIBER BASE'!BH83*'MVLP INPUT'!$J85)*'MVLP INPUT'!$J37</f>
        <v>0</v>
      </c>
      <c r="BH111" s="491">
        <f ca="1">('SUBSCRIBER BASE'!BI83*'MVLP INPUT'!$J85)*'MVLP INPUT'!$J37</f>
        <v>0</v>
      </c>
      <c r="BI111" s="491">
        <f ca="1">('SUBSCRIBER BASE'!BJ83*'MVLP INPUT'!$J85)*'MVLP INPUT'!$J37</f>
        <v>0</v>
      </c>
      <c r="BJ111" s="491">
        <f ca="1">('SUBSCRIBER BASE'!BK83*'MVLP INPUT'!$J85)*'MVLP INPUT'!$J37</f>
        <v>0</v>
      </c>
      <c r="BK111" s="491">
        <f ca="1">('SUBSCRIBER BASE'!BL83*'MVLP INPUT'!$J85)*'MVLP INPUT'!$J37</f>
        <v>0</v>
      </c>
      <c r="BL111" s="491">
        <f ca="1">('SUBSCRIBER BASE'!BM83*'MVLP INPUT'!$J85)*'MVLP INPUT'!$J37</f>
        <v>0</v>
      </c>
      <c r="BM111" s="491">
        <f ca="1">('SUBSCRIBER BASE'!BN83*'MVLP INPUT'!$J85)*'MVLP INPUT'!$J37</f>
        <v>0</v>
      </c>
      <c r="BN111" s="491">
        <f ca="1">('SUBSCRIBER BASE'!BO83*'MVLP INPUT'!$J85)*'MVLP INPUT'!$J37</f>
        <v>0</v>
      </c>
      <c r="BO111" s="491">
        <f ca="1">('SUBSCRIBER BASE'!BP83*'MVLP INPUT'!$J85)*'MVLP INPUT'!$J37</f>
        <v>0</v>
      </c>
      <c r="BP111" s="491">
        <f ca="1">('SUBSCRIBER BASE'!BQ83*'MVLP INPUT'!$J85)*'MVLP INPUT'!$J37</f>
        <v>0</v>
      </c>
      <c r="BQ111" s="491">
        <f ca="1">('SUBSCRIBER BASE'!BR83*'MVLP INPUT'!$J85)*'MVLP INPUT'!$J37</f>
        <v>0</v>
      </c>
      <c r="BR111" s="491">
        <f ca="1">('SUBSCRIBER BASE'!BS83*'MVLP INPUT'!$J85)*'MVLP INPUT'!$J37</f>
        <v>0</v>
      </c>
    </row>
    <row r="112" spans="2:70" ht="25" customHeight="1" outlineLevel="1">
      <c r="B112" s="168" t="str">
        <f t="shared" ref="B112:B116" si="96">B101</f>
        <v>MVLP5</v>
      </c>
      <c r="C112" s="491">
        <f>('SUBSCRIBER BASE'!C84*'MVLP INPUT'!$J86)*'MVLP INPUT'!$J38</f>
        <v>0</v>
      </c>
      <c r="D112" s="491">
        <f>('SUBSCRIBER BASE'!D84*'MVLP INPUT'!$J86)*'MVLP INPUT'!$J38</f>
        <v>0</v>
      </c>
      <c r="E112" s="491">
        <f>('SUBSCRIBER BASE'!E84*'MVLP INPUT'!$J86)*'MVLP INPUT'!$J38</f>
        <v>0</v>
      </c>
      <c r="F112" s="491">
        <f>('SUBSCRIBER BASE'!F84*'MVLP INPUT'!$J86)*'MVLP INPUT'!$J38</f>
        <v>0</v>
      </c>
      <c r="G112" s="491">
        <f>('SUBSCRIBER BASE'!G84*'MVLP INPUT'!$J86)*'MVLP INPUT'!$J38</f>
        <v>0</v>
      </c>
      <c r="H112" s="491">
        <f>('SUBSCRIBER BASE'!H84*'MVLP INPUT'!$J86)*'MVLP INPUT'!$J38</f>
        <v>0</v>
      </c>
      <c r="I112" s="491">
        <f>('SUBSCRIBER BASE'!I84*'MVLP INPUT'!$J86)*'MVLP INPUT'!$J38</f>
        <v>0</v>
      </c>
      <c r="J112" s="491">
        <f>('SUBSCRIBER BASE'!J84*'MVLP INPUT'!$J86)*'MVLP INPUT'!$J38</f>
        <v>0</v>
      </c>
      <c r="K112" s="491">
        <f ca="1">('SUBSCRIBER BASE'!L84*'MVLP INPUT'!$J86)*'MVLP INPUT'!$J38</f>
        <v>0</v>
      </c>
      <c r="L112" s="491">
        <f ca="1">('SUBSCRIBER BASE'!M84*'MVLP INPUT'!$J86)*'MVLP INPUT'!$J38</f>
        <v>0</v>
      </c>
      <c r="M112" s="491">
        <f ca="1">('SUBSCRIBER BASE'!N84*'MVLP INPUT'!$J86)*'MVLP INPUT'!$J38</f>
        <v>0</v>
      </c>
      <c r="N112" s="491">
        <f ca="1">('SUBSCRIBER BASE'!O84*'MVLP INPUT'!$J86)*'MVLP INPUT'!$J38</f>
        <v>0</v>
      </c>
      <c r="O112" s="491">
        <f ca="1">('SUBSCRIBER BASE'!P84*'MVLP INPUT'!$J86)*'MVLP INPUT'!$J38</f>
        <v>0</v>
      </c>
      <c r="P112" s="491">
        <f ca="1">('SUBSCRIBER BASE'!Q84*'MVLP INPUT'!$J86)*'MVLP INPUT'!$J38</f>
        <v>0</v>
      </c>
      <c r="Q112" s="491">
        <f ca="1">('SUBSCRIBER BASE'!R84*'MVLP INPUT'!$J86)*'MVLP INPUT'!$J38</f>
        <v>0</v>
      </c>
      <c r="R112" s="491">
        <f ca="1">('SUBSCRIBER BASE'!S84*'MVLP INPUT'!$J86)*'MVLP INPUT'!$J38</f>
        <v>0</v>
      </c>
      <c r="S112" s="491">
        <f ca="1">('SUBSCRIBER BASE'!T84*'MVLP INPUT'!$J86)*'MVLP INPUT'!$J38</f>
        <v>0</v>
      </c>
      <c r="T112" s="491">
        <f ca="1">('SUBSCRIBER BASE'!U84*'MVLP INPUT'!$J86)*'MVLP INPUT'!$J38</f>
        <v>0</v>
      </c>
      <c r="U112" s="491">
        <f ca="1">('SUBSCRIBER BASE'!V84*'MVLP INPUT'!$J86)*'MVLP INPUT'!$J38</f>
        <v>0</v>
      </c>
      <c r="V112" s="491">
        <f ca="1">('SUBSCRIBER BASE'!W84*'MVLP INPUT'!$J86)*'MVLP INPUT'!$J38</f>
        <v>0</v>
      </c>
      <c r="W112" s="491">
        <f ca="1">('SUBSCRIBER BASE'!X84*'MVLP INPUT'!$J86)*'MVLP INPUT'!$J38</f>
        <v>0</v>
      </c>
      <c r="X112" s="491">
        <f ca="1">('SUBSCRIBER BASE'!Y84*'MVLP INPUT'!$J86)*'MVLP INPUT'!$J38</f>
        <v>0</v>
      </c>
      <c r="Y112" s="491">
        <f ca="1">('SUBSCRIBER BASE'!Z84*'MVLP INPUT'!$J86)*'MVLP INPUT'!$J38</f>
        <v>0</v>
      </c>
      <c r="Z112" s="491">
        <f ca="1">('SUBSCRIBER BASE'!AA84*'MVLP INPUT'!$J86)*'MVLP INPUT'!$J38</f>
        <v>0</v>
      </c>
      <c r="AA112" s="491">
        <f ca="1">('SUBSCRIBER BASE'!AB84*'MVLP INPUT'!$J86)*'MVLP INPUT'!$J38</f>
        <v>0</v>
      </c>
      <c r="AB112" s="491">
        <f ca="1">('SUBSCRIBER BASE'!AC84*'MVLP INPUT'!$J86)*'MVLP INPUT'!$J38</f>
        <v>0</v>
      </c>
      <c r="AC112" s="491">
        <f ca="1">('SUBSCRIBER BASE'!AD84*'MVLP INPUT'!$J86)*'MVLP INPUT'!$J38</f>
        <v>0</v>
      </c>
      <c r="AD112" s="491">
        <f ca="1">('SUBSCRIBER BASE'!AE84*'MVLP INPUT'!$J86)*'MVLP INPUT'!$J38</f>
        <v>0</v>
      </c>
      <c r="AE112" s="491">
        <f ca="1">('SUBSCRIBER BASE'!AF84*'MVLP INPUT'!$J86)*'MVLP INPUT'!$J38</f>
        <v>0</v>
      </c>
      <c r="AF112" s="491">
        <f ca="1">('SUBSCRIBER BASE'!AG84*'MVLP INPUT'!$J86)*'MVLP INPUT'!$J38</f>
        <v>0</v>
      </c>
      <c r="AG112" s="491">
        <f ca="1">('SUBSCRIBER BASE'!AH84*'MVLP INPUT'!$J86)*'MVLP INPUT'!$J38</f>
        <v>0</v>
      </c>
      <c r="AH112" s="491">
        <f ca="1">('SUBSCRIBER BASE'!AI84*'MVLP INPUT'!$J86)*'MVLP INPUT'!$J38</f>
        <v>0</v>
      </c>
      <c r="AI112" s="491">
        <f ca="1">('SUBSCRIBER BASE'!AJ84*'MVLP INPUT'!$J86)*'MVLP INPUT'!$J38</f>
        <v>0</v>
      </c>
      <c r="AJ112" s="491">
        <f ca="1">('SUBSCRIBER BASE'!AK84*'MVLP INPUT'!$J86)*'MVLP INPUT'!$J38</f>
        <v>0</v>
      </c>
      <c r="AK112" s="491">
        <f ca="1">('SUBSCRIBER BASE'!AL84*'MVLP INPUT'!$J86)*'MVLP INPUT'!$J38</f>
        <v>0</v>
      </c>
      <c r="AL112" s="491">
        <f ca="1">('SUBSCRIBER BASE'!AM84*'MVLP INPUT'!$J86)*'MVLP INPUT'!$J38</f>
        <v>0</v>
      </c>
      <c r="AM112" s="491">
        <f ca="1">('SUBSCRIBER BASE'!AN84*'MVLP INPUT'!$J86)*'MVLP INPUT'!$J38</f>
        <v>0</v>
      </c>
      <c r="AN112" s="491">
        <f ca="1">('SUBSCRIBER BASE'!AO84*'MVLP INPUT'!$J86)*'MVLP INPUT'!$J38</f>
        <v>0</v>
      </c>
      <c r="AO112" s="491">
        <f ca="1">('SUBSCRIBER BASE'!AP84*'MVLP INPUT'!$J86)*'MVLP INPUT'!$J38</f>
        <v>0</v>
      </c>
      <c r="AP112" s="491">
        <f ca="1">('SUBSCRIBER BASE'!AQ84*'MVLP INPUT'!$J86)*'MVLP INPUT'!$J38</f>
        <v>0</v>
      </c>
      <c r="AQ112" s="491">
        <f ca="1">('SUBSCRIBER BASE'!AR84*'MVLP INPUT'!$J86)*'MVLP INPUT'!$J38</f>
        <v>0</v>
      </c>
      <c r="AR112" s="491">
        <f ca="1">('SUBSCRIBER BASE'!AS84*'MVLP INPUT'!$J86)*'MVLP INPUT'!$J38</f>
        <v>0</v>
      </c>
      <c r="AS112" s="491">
        <f ca="1">('SUBSCRIBER BASE'!AT84*'MVLP INPUT'!$J86)*'MVLP INPUT'!$J38</f>
        <v>0</v>
      </c>
      <c r="AT112" s="491">
        <f ca="1">('SUBSCRIBER BASE'!AU84*'MVLP INPUT'!$J86)*'MVLP INPUT'!$J38</f>
        <v>0</v>
      </c>
      <c r="AU112" s="491">
        <f ca="1">('SUBSCRIBER BASE'!AV84*'MVLP INPUT'!$J86)*'MVLP INPUT'!$J38</f>
        <v>0</v>
      </c>
      <c r="AV112" s="491">
        <f ca="1">('SUBSCRIBER BASE'!AW84*'MVLP INPUT'!$J86)*'MVLP INPUT'!$J38</f>
        <v>0</v>
      </c>
      <c r="AW112" s="491">
        <f ca="1">('SUBSCRIBER BASE'!AX84*'MVLP INPUT'!$J86)*'MVLP INPUT'!$J38</f>
        <v>0</v>
      </c>
      <c r="AX112" s="491">
        <f ca="1">('SUBSCRIBER BASE'!AY84*'MVLP INPUT'!$J86)*'MVLP INPUT'!$J38</f>
        <v>0</v>
      </c>
      <c r="AY112" s="491">
        <f ca="1">('SUBSCRIBER BASE'!AZ84*'MVLP INPUT'!$J86)*'MVLP INPUT'!$J38</f>
        <v>0</v>
      </c>
      <c r="AZ112" s="491">
        <f ca="1">('SUBSCRIBER BASE'!BA84*'MVLP INPUT'!$J86)*'MVLP INPUT'!$J38</f>
        <v>0</v>
      </c>
      <c r="BA112" s="491">
        <f ca="1">('SUBSCRIBER BASE'!BB84*'MVLP INPUT'!$J86)*'MVLP INPUT'!$J38</f>
        <v>0</v>
      </c>
      <c r="BB112" s="491">
        <f ca="1">('SUBSCRIBER BASE'!BC84*'MVLP INPUT'!$J86)*'MVLP INPUT'!$J38</f>
        <v>0</v>
      </c>
      <c r="BC112" s="491">
        <f ca="1">('SUBSCRIBER BASE'!BD84*'MVLP INPUT'!$J86)*'MVLP INPUT'!$J38</f>
        <v>0</v>
      </c>
      <c r="BD112" s="491">
        <f ca="1">('SUBSCRIBER BASE'!BE84*'MVLP INPUT'!$J86)*'MVLP INPUT'!$J38</f>
        <v>0</v>
      </c>
      <c r="BE112" s="491">
        <f ca="1">('SUBSCRIBER BASE'!BF84*'MVLP INPUT'!$J86)*'MVLP INPUT'!$J38</f>
        <v>0</v>
      </c>
      <c r="BF112" s="491">
        <f ca="1">('SUBSCRIBER BASE'!BG84*'MVLP INPUT'!$J86)*'MVLP INPUT'!$J38</f>
        <v>0</v>
      </c>
      <c r="BG112" s="491">
        <f ca="1">('SUBSCRIBER BASE'!BH84*'MVLP INPUT'!$J86)*'MVLP INPUT'!$J38</f>
        <v>0</v>
      </c>
      <c r="BH112" s="491">
        <f ca="1">('SUBSCRIBER BASE'!BI84*'MVLP INPUT'!$J86)*'MVLP INPUT'!$J38</f>
        <v>0</v>
      </c>
      <c r="BI112" s="491">
        <f ca="1">('SUBSCRIBER BASE'!BJ84*'MVLP INPUT'!$J86)*'MVLP INPUT'!$J38</f>
        <v>0</v>
      </c>
      <c r="BJ112" s="491">
        <f ca="1">('SUBSCRIBER BASE'!BK84*'MVLP INPUT'!$J86)*'MVLP INPUT'!$J38</f>
        <v>0</v>
      </c>
      <c r="BK112" s="491">
        <f ca="1">('SUBSCRIBER BASE'!BL84*'MVLP INPUT'!$J86)*'MVLP INPUT'!$J38</f>
        <v>0</v>
      </c>
      <c r="BL112" s="491">
        <f ca="1">('SUBSCRIBER BASE'!BM84*'MVLP INPUT'!$J86)*'MVLP INPUT'!$J38</f>
        <v>0</v>
      </c>
      <c r="BM112" s="491">
        <f ca="1">('SUBSCRIBER BASE'!BN84*'MVLP INPUT'!$J86)*'MVLP INPUT'!$J38</f>
        <v>0</v>
      </c>
      <c r="BN112" s="491">
        <f ca="1">('SUBSCRIBER BASE'!BO84*'MVLP INPUT'!$J86)*'MVLP INPUT'!$J38</f>
        <v>0</v>
      </c>
      <c r="BO112" s="491">
        <f ca="1">('SUBSCRIBER BASE'!BP84*'MVLP INPUT'!$J86)*'MVLP INPUT'!$J38</f>
        <v>0</v>
      </c>
      <c r="BP112" s="491">
        <f ca="1">('SUBSCRIBER BASE'!BQ84*'MVLP INPUT'!$J86)*'MVLP INPUT'!$J38</f>
        <v>0</v>
      </c>
      <c r="BQ112" s="491">
        <f ca="1">('SUBSCRIBER BASE'!BR84*'MVLP INPUT'!$J86)*'MVLP INPUT'!$J38</f>
        <v>0</v>
      </c>
      <c r="BR112" s="491">
        <f ca="1">('SUBSCRIBER BASE'!BS84*'MVLP INPUT'!$J86)*'MVLP INPUT'!$J38</f>
        <v>0</v>
      </c>
    </row>
    <row r="113" spans="2:70" ht="25" customHeight="1" outlineLevel="1">
      <c r="B113" s="168" t="str">
        <f t="shared" si="96"/>
        <v>MVLP6</v>
      </c>
      <c r="C113" s="491">
        <f>('SUBSCRIBER BASE'!C85*'MVLP INPUT'!$J87)*'MVLP INPUT'!$J39</f>
        <v>0</v>
      </c>
      <c r="D113" s="491">
        <f>('SUBSCRIBER BASE'!D85*'MVLP INPUT'!$J87)*'MVLP INPUT'!$J39</f>
        <v>0</v>
      </c>
      <c r="E113" s="491">
        <f>('SUBSCRIBER BASE'!E85*'MVLP INPUT'!$J87)*'MVLP INPUT'!$J39</f>
        <v>0</v>
      </c>
      <c r="F113" s="491">
        <f>('SUBSCRIBER BASE'!F85*'MVLP INPUT'!$J87)*'MVLP INPUT'!$J39</f>
        <v>0</v>
      </c>
      <c r="G113" s="491">
        <f>('SUBSCRIBER BASE'!G85*'MVLP INPUT'!$J87)*'MVLP INPUT'!$J39</f>
        <v>0</v>
      </c>
      <c r="H113" s="491">
        <f>('SUBSCRIBER BASE'!H85*'MVLP INPUT'!$J87)*'MVLP INPUT'!$J39</f>
        <v>0</v>
      </c>
      <c r="I113" s="491">
        <f>('SUBSCRIBER BASE'!I85*'MVLP INPUT'!$J87)*'MVLP INPUT'!$J39</f>
        <v>0</v>
      </c>
      <c r="J113" s="491">
        <f>('SUBSCRIBER BASE'!J85*'MVLP INPUT'!$J87)*'MVLP INPUT'!$J39</f>
        <v>0</v>
      </c>
      <c r="K113" s="491">
        <f ca="1">('SUBSCRIBER BASE'!L85*'MVLP INPUT'!$J87)*'MVLP INPUT'!$J39</f>
        <v>0</v>
      </c>
      <c r="L113" s="491">
        <f ca="1">('SUBSCRIBER BASE'!M85*'MVLP INPUT'!$J87)*'MVLP INPUT'!$J39</f>
        <v>0</v>
      </c>
      <c r="M113" s="491">
        <f ca="1">('SUBSCRIBER BASE'!N85*'MVLP INPUT'!$J87)*'MVLP INPUT'!$J39</f>
        <v>0</v>
      </c>
      <c r="N113" s="491">
        <f ca="1">('SUBSCRIBER BASE'!O85*'MVLP INPUT'!$J87)*'MVLP INPUT'!$J39</f>
        <v>0</v>
      </c>
      <c r="O113" s="491">
        <f ca="1">('SUBSCRIBER BASE'!P85*'MVLP INPUT'!$J87)*'MVLP INPUT'!$J39</f>
        <v>0</v>
      </c>
      <c r="P113" s="491">
        <f ca="1">('SUBSCRIBER BASE'!Q85*'MVLP INPUT'!$J87)*'MVLP INPUT'!$J39</f>
        <v>0</v>
      </c>
      <c r="Q113" s="491">
        <f ca="1">('SUBSCRIBER BASE'!R85*'MVLP INPUT'!$J87)*'MVLP INPUT'!$J39</f>
        <v>0</v>
      </c>
      <c r="R113" s="491">
        <f ca="1">('SUBSCRIBER BASE'!S85*'MVLP INPUT'!$J87)*'MVLP INPUT'!$J39</f>
        <v>0</v>
      </c>
      <c r="S113" s="491">
        <f ca="1">('SUBSCRIBER BASE'!T85*'MVLP INPUT'!$J87)*'MVLP INPUT'!$J39</f>
        <v>0</v>
      </c>
      <c r="T113" s="491">
        <f ca="1">('SUBSCRIBER BASE'!U85*'MVLP INPUT'!$J87)*'MVLP INPUT'!$J39</f>
        <v>0</v>
      </c>
      <c r="U113" s="491">
        <f ca="1">('SUBSCRIBER BASE'!V85*'MVLP INPUT'!$J87)*'MVLP INPUT'!$J39</f>
        <v>0</v>
      </c>
      <c r="V113" s="491">
        <f ca="1">('SUBSCRIBER BASE'!W85*'MVLP INPUT'!$J87)*'MVLP INPUT'!$J39</f>
        <v>0</v>
      </c>
      <c r="W113" s="491">
        <f ca="1">('SUBSCRIBER BASE'!X85*'MVLP INPUT'!$J87)*'MVLP INPUT'!$J39</f>
        <v>0</v>
      </c>
      <c r="X113" s="491">
        <f ca="1">('SUBSCRIBER BASE'!Y85*'MVLP INPUT'!$J87)*'MVLP INPUT'!$J39</f>
        <v>0</v>
      </c>
      <c r="Y113" s="491">
        <f ca="1">('SUBSCRIBER BASE'!Z85*'MVLP INPUT'!$J87)*'MVLP INPUT'!$J39</f>
        <v>0</v>
      </c>
      <c r="Z113" s="491">
        <f ca="1">('SUBSCRIBER BASE'!AA85*'MVLP INPUT'!$J87)*'MVLP INPUT'!$J39</f>
        <v>0</v>
      </c>
      <c r="AA113" s="491">
        <f ca="1">('SUBSCRIBER BASE'!AB85*'MVLP INPUT'!$J87)*'MVLP INPUT'!$J39</f>
        <v>0</v>
      </c>
      <c r="AB113" s="491">
        <f ca="1">('SUBSCRIBER BASE'!AC85*'MVLP INPUT'!$J87)*'MVLP INPUT'!$J39</f>
        <v>0</v>
      </c>
      <c r="AC113" s="491">
        <f ca="1">('SUBSCRIBER BASE'!AD85*'MVLP INPUT'!$J87)*'MVLP INPUT'!$J39</f>
        <v>0</v>
      </c>
      <c r="AD113" s="491">
        <f ca="1">('SUBSCRIBER BASE'!AE85*'MVLP INPUT'!$J87)*'MVLP INPUT'!$J39</f>
        <v>0</v>
      </c>
      <c r="AE113" s="491">
        <f ca="1">('SUBSCRIBER BASE'!AF85*'MVLP INPUT'!$J87)*'MVLP INPUT'!$J39</f>
        <v>0</v>
      </c>
      <c r="AF113" s="491">
        <f ca="1">('SUBSCRIBER BASE'!AG85*'MVLP INPUT'!$J87)*'MVLP INPUT'!$J39</f>
        <v>0</v>
      </c>
      <c r="AG113" s="491">
        <f ca="1">('SUBSCRIBER BASE'!AH85*'MVLP INPUT'!$J87)*'MVLP INPUT'!$J39</f>
        <v>0</v>
      </c>
      <c r="AH113" s="491">
        <f ca="1">('SUBSCRIBER BASE'!AI85*'MVLP INPUT'!$J87)*'MVLP INPUT'!$J39</f>
        <v>0</v>
      </c>
      <c r="AI113" s="491">
        <f ca="1">('SUBSCRIBER BASE'!AJ85*'MVLP INPUT'!$J87)*'MVLP INPUT'!$J39</f>
        <v>0</v>
      </c>
      <c r="AJ113" s="491">
        <f ca="1">('SUBSCRIBER BASE'!AK85*'MVLP INPUT'!$J87)*'MVLP INPUT'!$J39</f>
        <v>0</v>
      </c>
      <c r="AK113" s="491">
        <f ca="1">('SUBSCRIBER BASE'!AL85*'MVLP INPUT'!$J87)*'MVLP INPUT'!$J39</f>
        <v>0</v>
      </c>
      <c r="AL113" s="491">
        <f ca="1">('SUBSCRIBER BASE'!AM85*'MVLP INPUT'!$J87)*'MVLP INPUT'!$J39</f>
        <v>0</v>
      </c>
      <c r="AM113" s="491">
        <f ca="1">('SUBSCRIBER BASE'!AN85*'MVLP INPUT'!$J87)*'MVLP INPUT'!$J39</f>
        <v>0</v>
      </c>
      <c r="AN113" s="491">
        <f ca="1">('SUBSCRIBER BASE'!AO85*'MVLP INPUT'!$J87)*'MVLP INPUT'!$J39</f>
        <v>0</v>
      </c>
      <c r="AO113" s="491">
        <f ca="1">('SUBSCRIBER BASE'!AP85*'MVLP INPUT'!$J87)*'MVLP INPUT'!$J39</f>
        <v>0</v>
      </c>
      <c r="AP113" s="491">
        <f ca="1">('SUBSCRIBER BASE'!AQ85*'MVLP INPUT'!$J87)*'MVLP INPUT'!$J39</f>
        <v>0</v>
      </c>
      <c r="AQ113" s="491">
        <f ca="1">('SUBSCRIBER BASE'!AR85*'MVLP INPUT'!$J87)*'MVLP INPUT'!$J39</f>
        <v>0</v>
      </c>
      <c r="AR113" s="491">
        <f ca="1">('SUBSCRIBER BASE'!AS85*'MVLP INPUT'!$J87)*'MVLP INPUT'!$J39</f>
        <v>0</v>
      </c>
      <c r="AS113" s="491">
        <f ca="1">('SUBSCRIBER BASE'!AT85*'MVLP INPUT'!$J87)*'MVLP INPUT'!$J39</f>
        <v>0</v>
      </c>
      <c r="AT113" s="491">
        <f ca="1">('SUBSCRIBER BASE'!AU85*'MVLP INPUT'!$J87)*'MVLP INPUT'!$J39</f>
        <v>0</v>
      </c>
      <c r="AU113" s="491">
        <f ca="1">('SUBSCRIBER BASE'!AV85*'MVLP INPUT'!$J87)*'MVLP INPUT'!$J39</f>
        <v>0</v>
      </c>
      <c r="AV113" s="491">
        <f ca="1">('SUBSCRIBER BASE'!AW85*'MVLP INPUT'!$J87)*'MVLP INPUT'!$J39</f>
        <v>0</v>
      </c>
      <c r="AW113" s="491">
        <f ca="1">('SUBSCRIBER BASE'!AX85*'MVLP INPUT'!$J87)*'MVLP INPUT'!$J39</f>
        <v>0</v>
      </c>
      <c r="AX113" s="491">
        <f ca="1">('SUBSCRIBER BASE'!AY85*'MVLP INPUT'!$J87)*'MVLP INPUT'!$J39</f>
        <v>0</v>
      </c>
      <c r="AY113" s="491">
        <f ca="1">('SUBSCRIBER BASE'!AZ85*'MVLP INPUT'!$J87)*'MVLP INPUT'!$J39</f>
        <v>0</v>
      </c>
      <c r="AZ113" s="491">
        <f ca="1">('SUBSCRIBER BASE'!BA85*'MVLP INPUT'!$J87)*'MVLP INPUT'!$J39</f>
        <v>0</v>
      </c>
      <c r="BA113" s="491">
        <f ca="1">('SUBSCRIBER BASE'!BB85*'MVLP INPUT'!$J87)*'MVLP INPUT'!$J39</f>
        <v>0</v>
      </c>
      <c r="BB113" s="491">
        <f ca="1">('SUBSCRIBER BASE'!BC85*'MVLP INPUT'!$J87)*'MVLP INPUT'!$J39</f>
        <v>0</v>
      </c>
      <c r="BC113" s="491">
        <f ca="1">('SUBSCRIBER BASE'!BD85*'MVLP INPUT'!$J87)*'MVLP INPUT'!$J39</f>
        <v>0</v>
      </c>
      <c r="BD113" s="491">
        <f ca="1">('SUBSCRIBER BASE'!BE85*'MVLP INPUT'!$J87)*'MVLP INPUT'!$J39</f>
        <v>0</v>
      </c>
      <c r="BE113" s="491">
        <f ca="1">('SUBSCRIBER BASE'!BF85*'MVLP INPUT'!$J87)*'MVLP INPUT'!$J39</f>
        <v>0</v>
      </c>
      <c r="BF113" s="491">
        <f ca="1">('SUBSCRIBER BASE'!BG85*'MVLP INPUT'!$J87)*'MVLP INPUT'!$J39</f>
        <v>0</v>
      </c>
      <c r="BG113" s="491">
        <f ca="1">('SUBSCRIBER BASE'!BH85*'MVLP INPUT'!$J87)*'MVLP INPUT'!$J39</f>
        <v>0</v>
      </c>
      <c r="BH113" s="491">
        <f ca="1">('SUBSCRIBER BASE'!BI85*'MVLP INPUT'!$J87)*'MVLP INPUT'!$J39</f>
        <v>0</v>
      </c>
      <c r="BI113" s="491">
        <f ca="1">('SUBSCRIBER BASE'!BJ85*'MVLP INPUT'!$J87)*'MVLP INPUT'!$J39</f>
        <v>0</v>
      </c>
      <c r="BJ113" s="491">
        <f ca="1">('SUBSCRIBER BASE'!BK85*'MVLP INPUT'!$J87)*'MVLP INPUT'!$J39</f>
        <v>0</v>
      </c>
      <c r="BK113" s="491">
        <f ca="1">('SUBSCRIBER BASE'!BL85*'MVLP INPUT'!$J87)*'MVLP INPUT'!$J39</f>
        <v>0</v>
      </c>
      <c r="BL113" s="491">
        <f ca="1">('SUBSCRIBER BASE'!BM85*'MVLP INPUT'!$J87)*'MVLP INPUT'!$J39</f>
        <v>0</v>
      </c>
      <c r="BM113" s="491">
        <f ca="1">('SUBSCRIBER BASE'!BN85*'MVLP INPUT'!$J87)*'MVLP INPUT'!$J39</f>
        <v>0</v>
      </c>
      <c r="BN113" s="491">
        <f ca="1">('SUBSCRIBER BASE'!BO85*'MVLP INPUT'!$J87)*'MVLP INPUT'!$J39</f>
        <v>0</v>
      </c>
      <c r="BO113" s="491">
        <f ca="1">('SUBSCRIBER BASE'!BP85*'MVLP INPUT'!$J87)*'MVLP INPUT'!$J39</f>
        <v>0</v>
      </c>
      <c r="BP113" s="491">
        <f ca="1">('SUBSCRIBER BASE'!BQ85*'MVLP INPUT'!$J87)*'MVLP INPUT'!$J39</f>
        <v>0</v>
      </c>
      <c r="BQ113" s="491">
        <f ca="1">('SUBSCRIBER BASE'!BR85*'MVLP INPUT'!$J87)*'MVLP INPUT'!$J39</f>
        <v>0</v>
      </c>
      <c r="BR113" s="491">
        <f ca="1">('SUBSCRIBER BASE'!BS85*'MVLP INPUT'!$J87)*'MVLP INPUT'!$J39</f>
        <v>0</v>
      </c>
    </row>
    <row r="114" spans="2:70" ht="25" customHeight="1" outlineLevel="1">
      <c r="B114" s="168" t="str">
        <f t="shared" si="96"/>
        <v>200 MB</v>
      </c>
      <c r="C114" s="491">
        <f>('SUBSCRIBER BASE'!C86*'MVLP INPUT'!$J88)*'MVLP INPUT'!$J40</f>
        <v>0</v>
      </c>
      <c r="D114" s="491">
        <f>('SUBSCRIBER BASE'!D86*'MVLP INPUT'!$J88)*'MVLP INPUT'!$J40</f>
        <v>0</v>
      </c>
      <c r="E114" s="491">
        <f>('SUBSCRIBER BASE'!E86*'MVLP INPUT'!$J88)*'MVLP INPUT'!$J40</f>
        <v>0</v>
      </c>
      <c r="F114" s="491">
        <f>('SUBSCRIBER BASE'!F86*'MVLP INPUT'!$J88)*'MVLP INPUT'!$J40</f>
        <v>0</v>
      </c>
      <c r="G114" s="491">
        <f>('SUBSCRIBER BASE'!G86*'MVLP INPUT'!$J88)*'MVLP INPUT'!$J40</f>
        <v>0</v>
      </c>
      <c r="H114" s="491">
        <f>('SUBSCRIBER BASE'!H86*'MVLP INPUT'!$J88)*'MVLP INPUT'!$J40</f>
        <v>0</v>
      </c>
      <c r="I114" s="491">
        <f>('SUBSCRIBER BASE'!I86*'MVLP INPUT'!$J88)*'MVLP INPUT'!$J40</f>
        <v>0</v>
      </c>
      <c r="J114" s="491">
        <f>('SUBSCRIBER BASE'!J86*'MVLP INPUT'!$J88)*'MVLP INPUT'!$J40</f>
        <v>0</v>
      </c>
      <c r="K114" s="491">
        <f ca="1">('SUBSCRIBER BASE'!L86*'MVLP INPUT'!$J88)*'MVLP INPUT'!$J40</f>
        <v>0</v>
      </c>
      <c r="L114" s="491">
        <f ca="1">('SUBSCRIBER BASE'!M86*'MVLP INPUT'!$J88)*'MVLP INPUT'!$J40</f>
        <v>0</v>
      </c>
      <c r="M114" s="491">
        <f ca="1">('SUBSCRIBER BASE'!N86*'MVLP INPUT'!$J88)*'MVLP INPUT'!$J40</f>
        <v>0</v>
      </c>
      <c r="N114" s="491">
        <f ca="1">('SUBSCRIBER BASE'!O86*'MVLP INPUT'!$J88)*'MVLP INPUT'!$J40</f>
        <v>0</v>
      </c>
      <c r="O114" s="491">
        <f ca="1">('SUBSCRIBER BASE'!P86*'MVLP INPUT'!$J88)*'MVLP INPUT'!$J40</f>
        <v>0</v>
      </c>
      <c r="P114" s="491">
        <f ca="1">('SUBSCRIBER BASE'!Q86*'MVLP INPUT'!$J88)*'MVLP INPUT'!$J40</f>
        <v>0</v>
      </c>
      <c r="Q114" s="491">
        <f ca="1">('SUBSCRIBER BASE'!R86*'MVLP INPUT'!$J88)*'MVLP INPUT'!$J40</f>
        <v>0</v>
      </c>
      <c r="R114" s="491">
        <f ca="1">('SUBSCRIBER BASE'!S86*'MVLP INPUT'!$J88)*'MVLP INPUT'!$J40</f>
        <v>0</v>
      </c>
      <c r="S114" s="491">
        <f ca="1">('SUBSCRIBER BASE'!T86*'MVLP INPUT'!$J88)*'MVLP INPUT'!$J40</f>
        <v>0</v>
      </c>
      <c r="T114" s="491">
        <f ca="1">('SUBSCRIBER BASE'!U86*'MVLP INPUT'!$J88)*'MVLP INPUT'!$J40</f>
        <v>0</v>
      </c>
      <c r="U114" s="491">
        <f ca="1">('SUBSCRIBER BASE'!V86*'MVLP INPUT'!$J88)*'MVLP INPUT'!$J40</f>
        <v>0</v>
      </c>
      <c r="V114" s="491">
        <f ca="1">('SUBSCRIBER BASE'!W86*'MVLP INPUT'!$J88)*'MVLP INPUT'!$J40</f>
        <v>0</v>
      </c>
      <c r="W114" s="491">
        <f ca="1">('SUBSCRIBER BASE'!X86*'MVLP INPUT'!$J88)*'MVLP INPUT'!$J40</f>
        <v>0</v>
      </c>
      <c r="X114" s="491">
        <f ca="1">('SUBSCRIBER BASE'!Y86*'MVLP INPUT'!$J88)*'MVLP INPUT'!$J40</f>
        <v>0</v>
      </c>
      <c r="Y114" s="491">
        <f ca="1">('SUBSCRIBER BASE'!Z86*'MVLP INPUT'!$J88)*'MVLP INPUT'!$J40</f>
        <v>0</v>
      </c>
      <c r="Z114" s="491">
        <f ca="1">('SUBSCRIBER BASE'!AA86*'MVLP INPUT'!$J88)*'MVLP INPUT'!$J40</f>
        <v>0</v>
      </c>
      <c r="AA114" s="491">
        <f ca="1">('SUBSCRIBER BASE'!AB86*'MVLP INPUT'!$J88)*'MVLP INPUT'!$J40</f>
        <v>0</v>
      </c>
      <c r="AB114" s="491">
        <f ca="1">('SUBSCRIBER BASE'!AC86*'MVLP INPUT'!$J88)*'MVLP INPUT'!$J40</f>
        <v>0</v>
      </c>
      <c r="AC114" s="491">
        <f ca="1">('SUBSCRIBER BASE'!AD86*'MVLP INPUT'!$J88)*'MVLP INPUT'!$J40</f>
        <v>0</v>
      </c>
      <c r="AD114" s="491">
        <f ca="1">('SUBSCRIBER BASE'!AE86*'MVLP INPUT'!$J88)*'MVLP INPUT'!$J40</f>
        <v>0</v>
      </c>
      <c r="AE114" s="491">
        <f ca="1">('SUBSCRIBER BASE'!AF86*'MVLP INPUT'!$J88)*'MVLP INPUT'!$J40</f>
        <v>0</v>
      </c>
      <c r="AF114" s="491">
        <f ca="1">('SUBSCRIBER BASE'!AG86*'MVLP INPUT'!$J88)*'MVLP INPUT'!$J40</f>
        <v>0</v>
      </c>
      <c r="AG114" s="491">
        <f ca="1">('SUBSCRIBER BASE'!AH86*'MVLP INPUT'!$J88)*'MVLP INPUT'!$J40</f>
        <v>0</v>
      </c>
      <c r="AH114" s="491">
        <f ca="1">('SUBSCRIBER BASE'!AI86*'MVLP INPUT'!$J88)*'MVLP INPUT'!$J40</f>
        <v>0</v>
      </c>
      <c r="AI114" s="491">
        <f ca="1">('SUBSCRIBER BASE'!AJ86*'MVLP INPUT'!$J88)*'MVLP INPUT'!$J40</f>
        <v>0</v>
      </c>
      <c r="AJ114" s="491">
        <f ca="1">('SUBSCRIBER BASE'!AK86*'MVLP INPUT'!$J88)*'MVLP INPUT'!$J40</f>
        <v>0</v>
      </c>
      <c r="AK114" s="491">
        <f ca="1">('SUBSCRIBER BASE'!AL86*'MVLP INPUT'!$J88)*'MVLP INPUT'!$J40</f>
        <v>0</v>
      </c>
      <c r="AL114" s="491">
        <f ca="1">('SUBSCRIBER BASE'!AM86*'MVLP INPUT'!$J88)*'MVLP INPUT'!$J40</f>
        <v>0</v>
      </c>
      <c r="AM114" s="491">
        <f ca="1">('SUBSCRIBER BASE'!AN86*'MVLP INPUT'!$J88)*'MVLP INPUT'!$J40</f>
        <v>0</v>
      </c>
      <c r="AN114" s="491">
        <f ca="1">('SUBSCRIBER BASE'!AO86*'MVLP INPUT'!$J88)*'MVLP INPUT'!$J40</f>
        <v>0</v>
      </c>
      <c r="AO114" s="491">
        <f ca="1">('SUBSCRIBER BASE'!AP86*'MVLP INPUT'!$J88)*'MVLP INPUT'!$J40</f>
        <v>0</v>
      </c>
      <c r="AP114" s="491">
        <f ca="1">('SUBSCRIBER BASE'!AQ86*'MVLP INPUT'!$J88)*'MVLP INPUT'!$J40</f>
        <v>0</v>
      </c>
      <c r="AQ114" s="491">
        <f ca="1">('SUBSCRIBER BASE'!AR86*'MVLP INPUT'!$J88)*'MVLP INPUT'!$J40</f>
        <v>0</v>
      </c>
      <c r="AR114" s="491">
        <f ca="1">('SUBSCRIBER BASE'!AS86*'MVLP INPUT'!$J88)*'MVLP INPUT'!$J40</f>
        <v>0</v>
      </c>
      <c r="AS114" s="491">
        <f ca="1">('SUBSCRIBER BASE'!AT86*'MVLP INPUT'!$J88)*'MVLP INPUT'!$J40</f>
        <v>0</v>
      </c>
      <c r="AT114" s="491">
        <f ca="1">('SUBSCRIBER BASE'!AU86*'MVLP INPUT'!$J88)*'MVLP INPUT'!$J40</f>
        <v>0</v>
      </c>
      <c r="AU114" s="491">
        <f ca="1">('SUBSCRIBER BASE'!AV86*'MVLP INPUT'!$J88)*'MVLP INPUT'!$J40</f>
        <v>0</v>
      </c>
      <c r="AV114" s="491">
        <f ca="1">('SUBSCRIBER BASE'!AW86*'MVLP INPUT'!$J88)*'MVLP INPUT'!$J40</f>
        <v>0</v>
      </c>
      <c r="AW114" s="491">
        <f ca="1">('SUBSCRIBER BASE'!AX86*'MVLP INPUT'!$J88)*'MVLP INPUT'!$J40</f>
        <v>0</v>
      </c>
      <c r="AX114" s="491">
        <f ca="1">('SUBSCRIBER BASE'!AY86*'MVLP INPUT'!$J88)*'MVLP INPUT'!$J40</f>
        <v>0</v>
      </c>
      <c r="AY114" s="491">
        <f ca="1">('SUBSCRIBER BASE'!AZ86*'MVLP INPUT'!$J88)*'MVLP INPUT'!$J40</f>
        <v>0</v>
      </c>
      <c r="AZ114" s="491">
        <f ca="1">('SUBSCRIBER BASE'!BA86*'MVLP INPUT'!$J88)*'MVLP INPUT'!$J40</f>
        <v>0</v>
      </c>
      <c r="BA114" s="491">
        <f ca="1">('SUBSCRIBER BASE'!BB86*'MVLP INPUT'!$J88)*'MVLP INPUT'!$J40</f>
        <v>0</v>
      </c>
      <c r="BB114" s="491">
        <f ca="1">('SUBSCRIBER BASE'!BC86*'MVLP INPUT'!$J88)*'MVLP INPUT'!$J40</f>
        <v>0</v>
      </c>
      <c r="BC114" s="491">
        <f ca="1">('SUBSCRIBER BASE'!BD86*'MVLP INPUT'!$J88)*'MVLP INPUT'!$J40</f>
        <v>0</v>
      </c>
      <c r="BD114" s="491">
        <f ca="1">('SUBSCRIBER BASE'!BE86*'MVLP INPUT'!$J88)*'MVLP INPUT'!$J40</f>
        <v>0</v>
      </c>
      <c r="BE114" s="491">
        <f ca="1">('SUBSCRIBER BASE'!BF86*'MVLP INPUT'!$J88)*'MVLP INPUT'!$J40</f>
        <v>0</v>
      </c>
      <c r="BF114" s="491">
        <f ca="1">('SUBSCRIBER BASE'!BG86*'MVLP INPUT'!$J88)*'MVLP INPUT'!$J40</f>
        <v>0</v>
      </c>
      <c r="BG114" s="491">
        <f ca="1">('SUBSCRIBER BASE'!BH86*'MVLP INPUT'!$J88)*'MVLP INPUT'!$J40</f>
        <v>0</v>
      </c>
      <c r="BH114" s="491">
        <f ca="1">('SUBSCRIBER BASE'!BI86*'MVLP INPUT'!$J88)*'MVLP INPUT'!$J40</f>
        <v>0</v>
      </c>
      <c r="BI114" s="491">
        <f ca="1">('SUBSCRIBER BASE'!BJ86*'MVLP INPUT'!$J88)*'MVLP INPUT'!$J40</f>
        <v>0</v>
      </c>
      <c r="BJ114" s="491">
        <f ca="1">('SUBSCRIBER BASE'!BK86*'MVLP INPUT'!$J88)*'MVLP INPUT'!$J40</f>
        <v>0</v>
      </c>
      <c r="BK114" s="491">
        <f ca="1">('SUBSCRIBER BASE'!BL86*'MVLP INPUT'!$J88)*'MVLP INPUT'!$J40</f>
        <v>0</v>
      </c>
      <c r="BL114" s="491">
        <f ca="1">('SUBSCRIBER BASE'!BM86*'MVLP INPUT'!$J88)*'MVLP INPUT'!$J40</f>
        <v>0</v>
      </c>
      <c r="BM114" s="491">
        <f ca="1">('SUBSCRIBER BASE'!BN86*'MVLP INPUT'!$J88)*'MVLP INPUT'!$J40</f>
        <v>0</v>
      </c>
      <c r="BN114" s="491">
        <f ca="1">('SUBSCRIBER BASE'!BO86*'MVLP INPUT'!$J88)*'MVLP INPUT'!$J40</f>
        <v>0</v>
      </c>
      <c r="BO114" s="491">
        <f ca="1">('SUBSCRIBER BASE'!BP86*'MVLP INPUT'!$J88)*'MVLP INPUT'!$J40</f>
        <v>0</v>
      </c>
      <c r="BP114" s="491">
        <f ca="1">('SUBSCRIBER BASE'!BQ86*'MVLP INPUT'!$J88)*'MVLP INPUT'!$J40</f>
        <v>0</v>
      </c>
      <c r="BQ114" s="491">
        <f ca="1">('SUBSCRIBER BASE'!BR86*'MVLP INPUT'!$J88)*'MVLP INPUT'!$J40</f>
        <v>0</v>
      </c>
      <c r="BR114" s="491">
        <f ca="1">('SUBSCRIBER BASE'!BS86*'MVLP INPUT'!$J88)*'MVLP INPUT'!$J40</f>
        <v>0</v>
      </c>
    </row>
    <row r="115" spans="2:70" ht="25" customHeight="1" outlineLevel="1">
      <c r="B115" s="168" t="str">
        <f t="shared" si="96"/>
        <v>500 MB</v>
      </c>
      <c r="C115" s="491">
        <f>('SUBSCRIBER BASE'!C87*'MVLP INPUT'!$J89)*'MVLP INPUT'!$J41</f>
        <v>0</v>
      </c>
      <c r="D115" s="491">
        <f>('SUBSCRIBER BASE'!D87*'MVLP INPUT'!$J89)*'MVLP INPUT'!$J41</f>
        <v>0</v>
      </c>
      <c r="E115" s="491">
        <f>('SUBSCRIBER BASE'!E87*'MVLP INPUT'!$J89)*'MVLP INPUT'!$J41</f>
        <v>0</v>
      </c>
      <c r="F115" s="491">
        <f>('SUBSCRIBER BASE'!F87*'MVLP INPUT'!$J89)*'MVLP INPUT'!$J41</f>
        <v>0</v>
      </c>
      <c r="G115" s="491">
        <f>('SUBSCRIBER BASE'!G87*'MVLP INPUT'!$J89)*'MVLP INPUT'!$J41</f>
        <v>0</v>
      </c>
      <c r="H115" s="491">
        <f>('SUBSCRIBER BASE'!H87*'MVLP INPUT'!$J89)*'MVLP INPUT'!$J41</f>
        <v>0</v>
      </c>
      <c r="I115" s="491">
        <f>('SUBSCRIBER BASE'!I87*'MVLP INPUT'!$J89)*'MVLP INPUT'!$J41</f>
        <v>0</v>
      </c>
      <c r="J115" s="491">
        <f>('SUBSCRIBER BASE'!J87*'MVLP INPUT'!$J89)*'MVLP INPUT'!$J41</f>
        <v>0</v>
      </c>
      <c r="K115" s="491">
        <f ca="1">('SUBSCRIBER BASE'!L87*'MVLP INPUT'!$J89)*'MVLP INPUT'!$J41</f>
        <v>0</v>
      </c>
      <c r="L115" s="491">
        <f ca="1">('SUBSCRIBER BASE'!M87*'MVLP INPUT'!$J89)*'MVLP INPUT'!$J41</f>
        <v>0</v>
      </c>
      <c r="M115" s="491">
        <f ca="1">('SUBSCRIBER BASE'!N87*'MVLP INPUT'!$J89)*'MVLP INPUT'!$J41</f>
        <v>0</v>
      </c>
      <c r="N115" s="491">
        <f ca="1">('SUBSCRIBER BASE'!O87*'MVLP INPUT'!$J89)*'MVLP INPUT'!$J41</f>
        <v>0</v>
      </c>
      <c r="O115" s="491">
        <f ca="1">('SUBSCRIBER BASE'!P87*'MVLP INPUT'!$J89)*'MVLP INPUT'!$J41</f>
        <v>0</v>
      </c>
      <c r="P115" s="491">
        <f ca="1">('SUBSCRIBER BASE'!Q87*'MVLP INPUT'!$J89)*'MVLP INPUT'!$J41</f>
        <v>0</v>
      </c>
      <c r="Q115" s="491">
        <f ca="1">('SUBSCRIBER BASE'!R87*'MVLP INPUT'!$J89)*'MVLP INPUT'!$J41</f>
        <v>0</v>
      </c>
      <c r="R115" s="491">
        <f ca="1">('SUBSCRIBER BASE'!S87*'MVLP INPUT'!$J89)*'MVLP INPUT'!$J41</f>
        <v>0</v>
      </c>
      <c r="S115" s="491">
        <f ca="1">('SUBSCRIBER BASE'!T87*'MVLP INPUT'!$J89)*'MVLP INPUT'!$J41</f>
        <v>0</v>
      </c>
      <c r="T115" s="491">
        <f ca="1">('SUBSCRIBER BASE'!U87*'MVLP INPUT'!$J89)*'MVLP INPUT'!$J41</f>
        <v>0</v>
      </c>
      <c r="U115" s="491">
        <f ca="1">('SUBSCRIBER BASE'!V87*'MVLP INPUT'!$J89)*'MVLP INPUT'!$J41</f>
        <v>0</v>
      </c>
      <c r="V115" s="491">
        <f ca="1">('SUBSCRIBER BASE'!W87*'MVLP INPUT'!$J89)*'MVLP INPUT'!$J41</f>
        <v>0</v>
      </c>
      <c r="W115" s="491">
        <f ca="1">('SUBSCRIBER BASE'!X87*'MVLP INPUT'!$J89)*'MVLP INPUT'!$J41</f>
        <v>0</v>
      </c>
      <c r="X115" s="491">
        <f ca="1">('SUBSCRIBER BASE'!Y87*'MVLP INPUT'!$J89)*'MVLP INPUT'!$J41</f>
        <v>0</v>
      </c>
      <c r="Y115" s="491">
        <f ca="1">('SUBSCRIBER BASE'!Z87*'MVLP INPUT'!$J89)*'MVLP INPUT'!$J41</f>
        <v>0</v>
      </c>
      <c r="Z115" s="491">
        <f ca="1">('SUBSCRIBER BASE'!AA87*'MVLP INPUT'!$J89)*'MVLP INPUT'!$J41</f>
        <v>0</v>
      </c>
      <c r="AA115" s="491">
        <f ca="1">('SUBSCRIBER BASE'!AB87*'MVLP INPUT'!$J89)*'MVLP INPUT'!$J41</f>
        <v>0</v>
      </c>
      <c r="AB115" s="491">
        <f ca="1">('SUBSCRIBER BASE'!AC87*'MVLP INPUT'!$J89)*'MVLP INPUT'!$J41</f>
        <v>0</v>
      </c>
      <c r="AC115" s="491">
        <f ca="1">('SUBSCRIBER BASE'!AD87*'MVLP INPUT'!$J89)*'MVLP INPUT'!$J41</f>
        <v>0</v>
      </c>
      <c r="AD115" s="491">
        <f ca="1">('SUBSCRIBER BASE'!AE87*'MVLP INPUT'!$J89)*'MVLP INPUT'!$J41</f>
        <v>0</v>
      </c>
      <c r="AE115" s="491">
        <f ca="1">('SUBSCRIBER BASE'!AF87*'MVLP INPUT'!$J89)*'MVLP INPUT'!$J41</f>
        <v>0</v>
      </c>
      <c r="AF115" s="491">
        <f ca="1">('SUBSCRIBER BASE'!AG87*'MVLP INPUT'!$J89)*'MVLP INPUT'!$J41</f>
        <v>0</v>
      </c>
      <c r="AG115" s="491">
        <f ca="1">('SUBSCRIBER BASE'!AH87*'MVLP INPUT'!$J89)*'MVLP INPUT'!$J41</f>
        <v>0</v>
      </c>
      <c r="AH115" s="491">
        <f ca="1">('SUBSCRIBER BASE'!AI87*'MVLP INPUT'!$J89)*'MVLP INPUT'!$J41</f>
        <v>0</v>
      </c>
      <c r="AI115" s="491">
        <f ca="1">('SUBSCRIBER BASE'!AJ87*'MVLP INPUT'!$J89)*'MVLP INPUT'!$J41</f>
        <v>0</v>
      </c>
      <c r="AJ115" s="491">
        <f ca="1">('SUBSCRIBER BASE'!AK87*'MVLP INPUT'!$J89)*'MVLP INPUT'!$J41</f>
        <v>0</v>
      </c>
      <c r="AK115" s="491">
        <f ca="1">('SUBSCRIBER BASE'!AL87*'MVLP INPUT'!$J89)*'MVLP INPUT'!$J41</f>
        <v>0</v>
      </c>
      <c r="AL115" s="491">
        <f ca="1">('SUBSCRIBER BASE'!AM87*'MVLP INPUT'!$J89)*'MVLP INPUT'!$J41</f>
        <v>0</v>
      </c>
      <c r="AM115" s="491">
        <f ca="1">('SUBSCRIBER BASE'!AN87*'MVLP INPUT'!$J89)*'MVLP INPUT'!$J41</f>
        <v>0</v>
      </c>
      <c r="AN115" s="491">
        <f ca="1">('SUBSCRIBER BASE'!AO87*'MVLP INPUT'!$J89)*'MVLP INPUT'!$J41</f>
        <v>0</v>
      </c>
      <c r="AO115" s="491">
        <f ca="1">('SUBSCRIBER BASE'!AP87*'MVLP INPUT'!$J89)*'MVLP INPUT'!$J41</f>
        <v>0</v>
      </c>
      <c r="AP115" s="491">
        <f ca="1">('SUBSCRIBER BASE'!AQ87*'MVLP INPUT'!$J89)*'MVLP INPUT'!$J41</f>
        <v>0</v>
      </c>
      <c r="AQ115" s="491">
        <f ca="1">('SUBSCRIBER BASE'!AR87*'MVLP INPUT'!$J89)*'MVLP INPUT'!$J41</f>
        <v>0</v>
      </c>
      <c r="AR115" s="491">
        <f ca="1">('SUBSCRIBER BASE'!AS87*'MVLP INPUT'!$J89)*'MVLP INPUT'!$J41</f>
        <v>0</v>
      </c>
      <c r="AS115" s="491">
        <f ca="1">('SUBSCRIBER BASE'!AT87*'MVLP INPUT'!$J89)*'MVLP INPUT'!$J41</f>
        <v>0</v>
      </c>
      <c r="AT115" s="491">
        <f ca="1">('SUBSCRIBER BASE'!AU87*'MVLP INPUT'!$J89)*'MVLP INPUT'!$J41</f>
        <v>0</v>
      </c>
      <c r="AU115" s="491">
        <f ca="1">('SUBSCRIBER BASE'!AV87*'MVLP INPUT'!$J89)*'MVLP INPUT'!$J41</f>
        <v>0</v>
      </c>
      <c r="AV115" s="491">
        <f ca="1">('SUBSCRIBER BASE'!AW87*'MVLP INPUT'!$J89)*'MVLP INPUT'!$J41</f>
        <v>0</v>
      </c>
      <c r="AW115" s="491">
        <f ca="1">('SUBSCRIBER BASE'!AX87*'MVLP INPUT'!$J89)*'MVLP INPUT'!$J41</f>
        <v>0</v>
      </c>
      <c r="AX115" s="491">
        <f ca="1">('SUBSCRIBER BASE'!AY87*'MVLP INPUT'!$J89)*'MVLP INPUT'!$J41</f>
        <v>0</v>
      </c>
      <c r="AY115" s="491">
        <f ca="1">('SUBSCRIBER BASE'!AZ87*'MVLP INPUT'!$J89)*'MVLP INPUT'!$J41</f>
        <v>0</v>
      </c>
      <c r="AZ115" s="491">
        <f ca="1">('SUBSCRIBER BASE'!BA87*'MVLP INPUT'!$J89)*'MVLP INPUT'!$J41</f>
        <v>0</v>
      </c>
      <c r="BA115" s="491">
        <f ca="1">('SUBSCRIBER BASE'!BB87*'MVLP INPUT'!$J89)*'MVLP INPUT'!$J41</f>
        <v>0</v>
      </c>
      <c r="BB115" s="491">
        <f ca="1">('SUBSCRIBER BASE'!BC87*'MVLP INPUT'!$J89)*'MVLP INPUT'!$J41</f>
        <v>0</v>
      </c>
      <c r="BC115" s="491">
        <f ca="1">('SUBSCRIBER BASE'!BD87*'MVLP INPUT'!$J89)*'MVLP INPUT'!$J41</f>
        <v>0</v>
      </c>
      <c r="BD115" s="491">
        <f ca="1">('SUBSCRIBER BASE'!BE87*'MVLP INPUT'!$J89)*'MVLP INPUT'!$J41</f>
        <v>0</v>
      </c>
      <c r="BE115" s="491">
        <f ca="1">('SUBSCRIBER BASE'!BF87*'MVLP INPUT'!$J89)*'MVLP INPUT'!$J41</f>
        <v>0</v>
      </c>
      <c r="BF115" s="491">
        <f ca="1">('SUBSCRIBER BASE'!BG87*'MVLP INPUT'!$J89)*'MVLP INPUT'!$J41</f>
        <v>0</v>
      </c>
      <c r="BG115" s="491">
        <f ca="1">('SUBSCRIBER BASE'!BH87*'MVLP INPUT'!$J89)*'MVLP INPUT'!$J41</f>
        <v>0</v>
      </c>
      <c r="BH115" s="491">
        <f ca="1">('SUBSCRIBER BASE'!BI87*'MVLP INPUT'!$J89)*'MVLP INPUT'!$J41</f>
        <v>0</v>
      </c>
      <c r="BI115" s="491">
        <f ca="1">('SUBSCRIBER BASE'!BJ87*'MVLP INPUT'!$J89)*'MVLP INPUT'!$J41</f>
        <v>0</v>
      </c>
      <c r="BJ115" s="491">
        <f ca="1">('SUBSCRIBER BASE'!BK87*'MVLP INPUT'!$J89)*'MVLP INPUT'!$J41</f>
        <v>0</v>
      </c>
      <c r="BK115" s="491">
        <f ca="1">('SUBSCRIBER BASE'!BL87*'MVLP INPUT'!$J89)*'MVLP INPUT'!$J41</f>
        <v>0</v>
      </c>
      <c r="BL115" s="491">
        <f ca="1">('SUBSCRIBER BASE'!BM87*'MVLP INPUT'!$J89)*'MVLP INPUT'!$J41</f>
        <v>0</v>
      </c>
      <c r="BM115" s="491">
        <f ca="1">('SUBSCRIBER BASE'!BN87*'MVLP INPUT'!$J89)*'MVLP INPUT'!$J41</f>
        <v>0</v>
      </c>
      <c r="BN115" s="491">
        <f ca="1">('SUBSCRIBER BASE'!BO87*'MVLP INPUT'!$J89)*'MVLP INPUT'!$J41</f>
        <v>0</v>
      </c>
      <c r="BO115" s="491">
        <f ca="1">('SUBSCRIBER BASE'!BP87*'MVLP INPUT'!$J89)*'MVLP INPUT'!$J41</f>
        <v>0</v>
      </c>
      <c r="BP115" s="491">
        <f ca="1">('SUBSCRIBER BASE'!BQ87*'MVLP INPUT'!$J89)*'MVLP INPUT'!$J41</f>
        <v>0</v>
      </c>
      <c r="BQ115" s="491">
        <f ca="1">('SUBSCRIBER BASE'!BR87*'MVLP INPUT'!$J89)*'MVLP INPUT'!$J41</f>
        <v>0</v>
      </c>
      <c r="BR115" s="491">
        <f ca="1">('SUBSCRIBER BASE'!BS87*'MVLP INPUT'!$J89)*'MVLP INPUT'!$J41</f>
        <v>0</v>
      </c>
    </row>
    <row r="116" spans="2:70" ht="25" customHeight="1" outlineLevel="1">
      <c r="B116" s="168" t="str">
        <f t="shared" si="96"/>
        <v>1.2 GB</v>
      </c>
      <c r="C116" s="491">
        <f>('SUBSCRIBER BASE'!C88*'MVLP INPUT'!$J90)*'MVLP INPUT'!$J42</f>
        <v>0</v>
      </c>
      <c r="D116" s="491">
        <f>('SUBSCRIBER BASE'!D88*'MVLP INPUT'!$J90)*'MVLP INPUT'!$J42</f>
        <v>0</v>
      </c>
      <c r="E116" s="491">
        <f>('SUBSCRIBER BASE'!E88*'MVLP INPUT'!$J90)*'MVLP INPUT'!$J42</f>
        <v>0</v>
      </c>
      <c r="F116" s="491">
        <f>('SUBSCRIBER BASE'!F88*'MVLP INPUT'!$J90)*'MVLP INPUT'!$J42</f>
        <v>0</v>
      </c>
      <c r="G116" s="491">
        <f>('SUBSCRIBER BASE'!G88*'MVLP INPUT'!$J90)*'MVLP INPUT'!$J42</f>
        <v>0</v>
      </c>
      <c r="H116" s="491">
        <f>('SUBSCRIBER BASE'!H88*'MVLP INPUT'!$J90)*'MVLP INPUT'!$J42</f>
        <v>0</v>
      </c>
      <c r="I116" s="491">
        <f>('SUBSCRIBER BASE'!I88*'MVLP INPUT'!$J90)*'MVLP INPUT'!$J42</f>
        <v>0</v>
      </c>
      <c r="J116" s="491">
        <f>('SUBSCRIBER BASE'!J88*'MVLP INPUT'!$J90)*'MVLP INPUT'!$J42</f>
        <v>0</v>
      </c>
      <c r="K116" s="491">
        <f ca="1">('SUBSCRIBER BASE'!L88*'MVLP INPUT'!$J90)*'MVLP INPUT'!$J42</f>
        <v>0</v>
      </c>
      <c r="L116" s="491">
        <f ca="1">('SUBSCRIBER BASE'!M88*'MVLP INPUT'!$J90)*'MVLP INPUT'!$J42</f>
        <v>0</v>
      </c>
      <c r="M116" s="491">
        <f ca="1">('SUBSCRIBER BASE'!N88*'MVLP INPUT'!$J90)*'MVLP INPUT'!$J42</f>
        <v>0</v>
      </c>
      <c r="N116" s="491">
        <f ca="1">('SUBSCRIBER BASE'!O88*'MVLP INPUT'!$J90)*'MVLP INPUT'!$J42</f>
        <v>0</v>
      </c>
      <c r="O116" s="491">
        <f ca="1">('SUBSCRIBER BASE'!P88*'MVLP INPUT'!$J90)*'MVLP INPUT'!$J42</f>
        <v>0</v>
      </c>
      <c r="P116" s="491">
        <f ca="1">('SUBSCRIBER BASE'!Q88*'MVLP INPUT'!$J90)*'MVLP INPUT'!$J42</f>
        <v>0</v>
      </c>
      <c r="Q116" s="491">
        <f ca="1">('SUBSCRIBER BASE'!R88*'MVLP INPUT'!$J90)*'MVLP INPUT'!$J42</f>
        <v>0</v>
      </c>
      <c r="R116" s="491">
        <f ca="1">('SUBSCRIBER BASE'!S88*'MVLP INPUT'!$J90)*'MVLP INPUT'!$J42</f>
        <v>0</v>
      </c>
      <c r="S116" s="491">
        <f ca="1">('SUBSCRIBER BASE'!T88*'MVLP INPUT'!$J90)*'MVLP INPUT'!$J42</f>
        <v>0</v>
      </c>
      <c r="T116" s="491">
        <f ca="1">('SUBSCRIBER BASE'!U88*'MVLP INPUT'!$J90)*'MVLP INPUT'!$J42</f>
        <v>0</v>
      </c>
      <c r="U116" s="491">
        <f ca="1">('SUBSCRIBER BASE'!V88*'MVLP INPUT'!$J90)*'MVLP INPUT'!$J42</f>
        <v>0</v>
      </c>
      <c r="V116" s="491">
        <f ca="1">('SUBSCRIBER BASE'!W88*'MVLP INPUT'!$J90)*'MVLP INPUT'!$J42</f>
        <v>0</v>
      </c>
      <c r="W116" s="491">
        <f ca="1">('SUBSCRIBER BASE'!X88*'MVLP INPUT'!$J90)*'MVLP INPUT'!$J42</f>
        <v>0</v>
      </c>
      <c r="X116" s="491">
        <f ca="1">('SUBSCRIBER BASE'!Y88*'MVLP INPUT'!$J90)*'MVLP INPUT'!$J42</f>
        <v>0</v>
      </c>
      <c r="Y116" s="491">
        <f ca="1">('SUBSCRIBER BASE'!Z88*'MVLP INPUT'!$J90)*'MVLP INPUT'!$J42</f>
        <v>0</v>
      </c>
      <c r="Z116" s="491">
        <f ca="1">('SUBSCRIBER BASE'!AA88*'MVLP INPUT'!$J90)*'MVLP INPUT'!$J42</f>
        <v>0</v>
      </c>
      <c r="AA116" s="491">
        <f ca="1">('SUBSCRIBER BASE'!AB88*'MVLP INPUT'!$J90)*'MVLP INPUT'!$J42</f>
        <v>0</v>
      </c>
      <c r="AB116" s="491">
        <f ca="1">('SUBSCRIBER BASE'!AC88*'MVLP INPUT'!$J90)*'MVLP INPUT'!$J42</f>
        <v>0</v>
      </c>
      <c r="AC116" s="491">
        <f ca="1">('SUBSCRIBER BASE'!AD88*'MVLP INPUT'!$J90)*'MVLP INPUT'!$J42</f>
        <v>0</v>
      </c>
      <c r="AD116" s="491">
        <f ca="1">('SUBSCRIBER BASE'!AE88*'MVLP INPUT'!$J90)*'MVLP INPUT'!$J42</f>
        <v>0</v>
      </c>
      <c r="AE116" s="491">
        <f ca="1">('SUBSCRIBER BASE'!AF88*'MVLP INPUT'!$J90)*'MVLP INPUT'!$J42</f>
        <v>0</v>
      </c>
      <c r="AF116" s="491">
        <f ca="1">('SUBSCRIBER BASE'!AG88*'MVLP INPUT'!$J90)*'MVLP INPUT'!$J42</f>
        <v>0</v>
      </c>
      <c r="AG116" s="491">
        <f ca="1">('SUBSCRIBER BASE'!AH88*'MVLP INPUT'!$J90)*'MVLP INPUT'!$J42</f>
        <v>0</v>
      </c>
      <c r="AH116" s="491">
        <f ca="1">('SUBSCRIBER BASE'!AI88*'MVLP INPUT'!$J90)*'MVLP INPUT'!$J42</f>
        <v>0</v>
      </c>
      <c r="AI116" s="491">
        <f ca="1">('SUBSCRIBER BASE'!AJ88*'MVLP INPUT'!$J90)*'MVLP INPUT'!$J42</f>
        <v>0</v>
      </c>
      <c r="AJ116" s="491">
        <f ca="1">('SUBSCRIBER BASE'!AK88*'MVLP INPUT'!$J90)*'MVLP INPUT'!$J42</f>
        <v>0</v>
      </c>
      <c r="AK116" s="491">
        <f ca="1">('SUBSCRIBER BASE'!AL88*'MVLP INPUT'!$J90)*'MVLP INPUT'!$J42</f>
        <v>0</v>
      </c>
      <c r="AL116" s="491">
        <f ca="1">('SUBSCRIBER BASE'!AM88*'MVLP INPUT'!$J90)*'MVLP INPUT'!$J42</f>
        <v>0</v>
      </c>
      <c r="AM116" s="491">
        <f ca="1">('SUBSCRIBER BASE'!AN88*'MVLP INPUT'!$J90)*'MVLP INPUT'!$J42</f>
        <v>0</v>
      </c>
      <c r="AN116" s="491">
        <f ca="1">('SUBSCRIBER BASE'!AO88*'MVLP INPUT'!$J90)*'MVLP INPUT'!$J42</f>
        <v>0</v>
      </c>
      <c r="AO116" s="491">
        <f ca="1">('SUBSCRIBER BASE'!AP88*'MVLP INPUT'!$J90)*'MVLP INPUT'!$J42</f>
        <v>0</v>
      </c>
      <c r="AP116" s="491">
        <f ca="1">('SUBSCRIBER BASE'!AQ88*'MVLP INPUT'!$J90)*'MVLP INPUT'!$J42</f>
        <v>0</v>
      </c>
      <c r="AQ116" s="491">
        <f ca="1">('SUBSCRIBER BASE'!AR88*'MVLP INPUT'!$J90)*'MVLP INPUT'!$J42</f>
        <v>0</v>
      </c>
      <c r="AR116" s="491">
        <f ca="1">('SUBSCRIBER BASE'!AS88*'MVLP INPUT'!$J90)*'MVLP INPUT'!$J42</f>
        <v>0</v>
      </c>
      <c r="AS116" s="491">
        <f ca="1">('SUBSCRIBER BASE'!AT88*'MVLP INPUT'!$J90)*'MVLP INPUT'!$J42</f>
        <v>0</v>
      </c>
      <c r="AT116" s="491">
        <f ca="1">('SUBSCRIBER BASE'!AU88*'MVLP INPUT'!$J90)*'MVLP INPUT'!$J42</f>
        <v>0</v>
      </c>
      <c r="AU116" s="491">
        <f ca="1">('SUBSCRIBER BASE'!AV88*'MVLP INPUT'!$J90)*'MVLP INPUT'!$J42</f>
        <v>0</v>
      </c>
      <c r="AV116" s="491">
        <f ca="1">('SUBSCRIBER BASE'!AW88*'MVLP INPUT'!$J90)*'MVLP INPUT'!$J42</f>
        <v>0</v>
      </c>
      <c r="AW116" s="491">
        <f ca="1">('SUBSCRIBER BASE'!AX88*'MVLP INPUT'!$J90)*'MVLP INPUT'!$J42</f>
        <v>0</v>
      </c>
      <c r="AX116" s="491">
        <f ca="1">('SUBSCRIBER BASE'!AY88*'MVLP INPUT'!$J90)*'MVLP INPUT'!$J42</f>
        <v>0</v>
      </c>
      <c r="AY116" s="491">
        <f ca="1">('SUBSCRIBER BASE'!AZ88*'MVLP INPUT'!$J90)*'MVLP INPUT'!$J42</f>
        <v>0</v>
      </c>
      <c r="AZ116" s="491">
        <f ca="1">('SUBSCRIBER BASE'!BA88*'MVLP INPUT'!$J90)*'MVLP INPUT'!$J42</f>
        <v>0</v>
      </c>
      <c r="BA116" s="491">
        <f ca="1">('SUBSCRIBER BASE'!BB88*'MVLP INPUT'!$J90)*'MVLP INPUT'!$J42</f>
        <v>0</v>
      </c>
      <c r="BB116" s="491">
        <f ca="1">('SUBSCRIBER BASE'!BC88*'MVLP INPUT'!$J90)*'MVLP INPUT'!$J42</f>
        <v>0</v>
      </c>
      <c r="BC116" s="491">
        <f ca="1">('SUBSCRIBER BASE'!BD88*'MVLP INPUT'!$J90)*'MVLP INPUT'!$J42</f>
        <v>0</v>
      </c>
      <c r="BD116" s="491">
        <f ca="1">('SUBSCRIBER BASE'!BE88*'MVLP INPUT'!$J90)*'MVLP INPUT'!$J42</f>
        <v>0</v>
      </c>
      <c r="BE116" s="491">
        <f ca="1">('SUBSCRIBER BASE'!BF88*'MVLP INPUT'!$J90)*'MVLP INPUT'!$J42</f>
        <v>0</v>
      </c>
      <c r="BF116" s="491">
        <f ca="1">('SUBSCRIBER BASE'!BG88*'MVLP INPUT'!$J90)*'MVLP INPUT'!$J42</f>
        <v>0</v>
      </c>
      <c r="BG116" s="491">
        <f ca="1">('SUBSCRIBER BASE'!BH88*'MVLP INPUT'!$J90)*'MVLP INPUT'!$J42</f>
        <v>0</v>
      </c>
      <c r="BH116" s="491">
        <f ca="1">('SUBSCRIBER BASE'!BI88*'MVLP INPUT'!$J90)*'MVLP INPUT'!$J42</f>
        <v>0</v>
      </c>
      <c r="BI116" s="491">
        <f ca="1">('SUBSCRIBER BASE'!BJ88*'MVLP INPUT'!$J90)*'MVLP INPUT'!$J42</f>
        <v>0</v>
      </c>
      <c r="BJ116" s="491">
        <f ca="1">('SUBSCRIBER BASE'!BK88*'MVLP INPUT'!$J90)*'MVLP INPUT'!$J42</f>
        <v>0</v>
      </c>
      <c r="BK116" s="491">
        <f ca="1">('SUBSCRIBER BASE'!BL88*'MVLP INPUT'!$J90)*'MVLP INPUT'!$J42</f>
        <v>0</v>
      </c>
      <c r="BL116" s="491">
        <f ca="1">('SUBSCRIBER BASE'!BM88*'MVLP INPUT'!$J90)*'MVLP INPUT'!$J42</f>
        <v>0</v>
      </c>
      <c r="BM116" s="491">
        <f ca="1">('SUBSCRIBER BASE'!BN88*'MVLP INPUT'!$J90)*'MVLP INPUT'!$J42</f>
        <v>0</v>
      </c>
      <c r="BN116" s="491">
        <f ca="1">('SUBSCRIBER BASE'!BO88*'MVLP INPUT'!$J90)*'MVLP INPUT'!$J42</f>
        <v>0</v>
      </c>
      <c r="BO116" s="491">
        <f ca="1">('SUBSCRIBER BASE'!BP88*'MVLP INPUT'!$J90)*'MVLP INPUT'!$J42</f>
        <v>0</v>
      </c>
      <c r="BP116" s="491">
        <f ca="1">('SUBSCRIBER BASE'!BQ88*'MVLP INPUT'!$J90)*'MVLP INPUT'!$J42</f>
        <v>0</v>
      </c>
      <c r="BQ116" s="491">
        <f ca="1">('SUBSCRIBER BASE'!BR88*'MVLP INPUT'!$J90)*'MVLP INPUT'!$J42</f>
        <v>0</v>
      </c>
      <c r="BR116" s="491">
        <f ca="1">('SUBSCRIBER BASE'!BS88*'MVLP INPUT'!$J90)*'MVLP INPUT'!$J42</f>
        <v>0</v>
      </c>
    </row>
    <row r="117" spans="2:70" ht="25" customHeight="1" outlineLevel="1">
      <c r="B117" s="168" t="str">
        <f t="shared" ref="B117" si="97">B106</f>
        <v>2.5 GB</v>
      </c>
      <c r="C117" s="491">
        <f>('SUBSCRIBER BASE'!C89*'MVLP INPUT'!$J91)*'MVLP INPUT'!$J43</f>
        <v>0</v>
      </c>
      <c r="D117" s="491">
        <f>('SUBSCRIBER BASE'!D89*'MVLP INPUT'!$J91)*'MVLP INPUT'!$J43</f>
        <v>0</v>
      </c>
      <c r="E117" s="491">
        <f>('SUBSCRIBER BASE'!E89*'MVLP INPUT'!$J91)*'MVLP INPUT'!$J43</f>
        <v>0</v>
      </c>
      <c r="F117" s="491">
        <f>('SUBSCRIBER BASE'!F89*'MVLP INPUT'!$J91)*'MVLP INPUT'!$J43</f>
        <v>0</v>
      </c>
      <c r="G117" s="491">
        <f>('SUBSCRIBER BASE'!G89*'MVLP INPUT'!$J91)*'MVLP INPUT'!$J43</f>
        <v>0</v>
      </c>
      <c r="H117" s="491">
        <f>('SUBSCRIBER BASE'!H89*'MVLP INPUT'!$J91)*'MVLP INPUT'!$J43</f>
        <v>0</v>
      </c>
      <c r="I117" s="491">
        <f>('SUBSCRIBER BASE'!I89*'MVLP INPUT'!$J91)*'MVLP INPUT'!$J43</f>
        <v>0</v>
      </c>
      <c r="J117" s="491">
        <f>('SUBSCRIBER BASE'!J89*'MVLP INPUT'!$J91)*'MVLP INPUT'!$J43</f>
        <v>0</v>
      </c>
      <c r="K117" s="491">
        <f ca="1">('SUBSCRIBER BASE'!L89*'MVLP INPUT'!$J91)*'MVLP INPUT'!$J43</f>
        <v>0</v>
      </c>
      <c r="L117" s="491">
        <f ca="1">('SUBSCRIBER BASE'!M89*'MVLP INPUT'!$J91)*'MVLP INPUT'!$J43</f>
        <v>0</v>
      </c>
      <c r="M117" s="491">
        <f ca="1">('SUBSCRIBER BASE'!N89*'MVLP INPUT'!$J91)*'MVLP INPUT'!$J43</f>
        <v>0</v>
      </c>
      <c r="N117" s="491">
        <f ca="1">('SUBSCRIBER BASE'!O89*'MVLP INPUT'!$J91)*'MVLP INPUT'!$J43</f>
        <v>0</v>
      </c>
      <c r="O117" s="491">
        <f ca="1">('SUBSCRIBER BASE'!P89*'MVLP INPUT'!$J91)*'MVLP INPUT'!$J43</f>
        <v>0</v>
      </c>
      <c r="P117" s="491">
        <f ca="1">('SUBSCRIBER BASE'!Q89*'MVLP INPUT'!$J91)*'MVLP INPUT'!$J43</f>
        <v>0</v>
      </c>
      <c r="Q117" s="491">
        <f ca="1">('SUBSCRIBER BASE'!R89*'MVLP INPUT'!$J91)*'MVLP INPUT'!$J43</f>
        <v>0</v>
      </c>
      <c r="R117" s="491">
        <f ca="1">('SUBSCRIBER BASE'!S89*'MVLP INPUT'!$J91)*'MVLP INPUT'!$J43</f>
        <v>0</v>
      </c>
      <c r="S117" s="491">
        <f ca="1">('SUBSCRIBER BASE'!T89*'MVLP INPUT'!$J91)*'MVLP INPUT'!$J43</f>
        <v>0</v>
      </c>
      <c r="T117" s="491">
        <f ca="1">('SUBSCRIBER BASE'!U89*'MVLP INPUT'!$J91)*'MVLP INPUT'!$J43</f>
        <v>0</v>
      </c>
      <c r="U117" s="491">
        <f ca="1">('SUBSCRIBER BASE'!V89*'MVLP INPUT'!$J91)*'MVLP INPUT'!$J43</f>
        <v>0</v>
      </c>
      <c r="V117" s="491">
        <f ca="1">('SUBSCRIBER BASE'!W89*'MVLP INPUT'!$J91)*'MVLP INPUT'!$J43</f>
        <v>0</v>
      </c>
      <c r="W117" s="491">
        <f ca="1">('SUBSCRIBER BASE'!X89*'MVLP INPUT'!$J91)*'MVLP INPUT'!$J43</f>
        <v>0</v>
      </c>
      <c r="X117" s="491">
        <f ca="1">('SUBSCRIBER BASE'!Y89*'MVLP INPUT'!$J91)*'MVLP INPUT'!$J43</f>
        <v>0</v>
      </c>
      <c r="Y117" s="491">
        <f ca="1">('SUBSCRIBER BASE'!Z89*'MVLP INPUT'!$J91)*'MVLP INPUT'!$J43</f>
        <v>0</v>
      </c>
      <c r="Z117" s="491">
        <f ca="1">('SUBSCRIBER BASE'!AA89*'MVLP INPUT'!$J91)*'MVLP INPUT'!$J43</f>
        <v>0</v>
      </c>
      <c r="AA117" s="491">
        <f ca="1">('SUBSCRIBER BASE'!AB89*'MVLP INPUT'!$J91)*'MVLP INPUT'!$J43</f>
        <v>0</v>
      </c>
      <c r="AB117" s="491">
        <f ca="1">('SUBSCRIBER BASE'!AC89*'MVLP INPUT'!$J91)*'MVLP INPUT'!$J43</f>
        <v>0</v>
      </c>
      <c r="AC117" s="491">
        <f ca="1">('SUBSCRIBER BASE'!AD89*'MVLP INPUT'!$J91)*'MVLP INPUT'!$J43</f>
        <v>0</v>
      </c>
      <c r="AD117" s="491">
        <f ca="1">('SUBSCRIBER BASE'!AE89*'MVLP INPUT'!$J91)*'MVLP INPUT'!$J43</f>
        <v>0</v>
      </c>
      <c r="AE117" s="491">
        <f ca="1">('SUBSCRIBER BASE'!AF89*'MVLP INPUT'!$J91)*'MVLP INPUT'!$J43</f>
        <v>0</v>
      </c>
      <c r="AF117" s="491">
        <f ca="1">('SUBSCRIBER BASE'!AG89*'MVLP INPUT'!$J91)*'MVLP INPUT'!$J43</f>
        <v>0</v>
      </c>
      <c r="AG117" s="491">
        <f ca="1">('SUBSCRIBER BASE'!AH89*'MVLP INPUT'!$J91)*'MVLP INPUT'!$J43</f>
        <v>0</v>
      </c>
      <c r="AH117" s="491">
        <f ca="1">('SUBSCRIBER BASE'!AI89*'MVLP INPUT'!$J91)*'MVLP INPUT'!$J43</f>
        <v>0</v>
      </c>
      <c r="AI117" s="491">
        <f ca="1">('SUBSCRIBER BASE'!AJ89*'MVLP INPUT'!$J91)*'MVLP INPUT'!$J43</f>
        <v>0</v>
      </c>
      <c r="AJ117" s="491">
        <f ca="1">('SUBSCRIBER BASE'!AK89*'MVLP INPUT'!$J91)*'MVLP INPUT'!$J43</f>
        <v>0</v>
      </c>
      <c r="AK117" s="491">
        <f ca="1">('SUBSCRIBER BASE'!AL89*'MVLP INPUT'!$J91)*'MVLP INPUT'!$J43</f>
        <v>0</v>
      </c>
      <c r="AL117" s="491">
        <f ca="1">('SUBSCRIBER BASE'!AM89*'MVLP INPUT'!$J91)*'MVLP INPUT'!$J43</f>
        <v>0</v>
      </c>
      <c r="AM117" s="491">
        <f ca="1">('SUBSCRIBER BASE'!AN89*'MVLP INPUT'!$J91)*'MVLP INPUT'!$J43</f>
        <v>0</v>
      </c>
      <c r="AN117" s="491">
        <f ca="1">('SUBSCRIBER BASE'!AO89*'MVLP INPUT'!$J91)*'MVLP INPUT'!$J43</f>
        <v>0</v>
      </c>
      <c r="AO117" s="491">
        <f ca="1">('SUBSCRIBER BASE'!AP89*'MVLP INPUT'!$J91)*'MVLP INPUT'!$J43</f>
        <v>0</v>
      </c>
      <c r="AP117" s="491">
        <f ca="1">('SUBSCRIBER BASE'!AQ89*'MVLP INPUT'!$J91)*'MVLP INPUT'!$J43</f>
        <v>0</v>
      </c>
      <c r="AQ117" s="491">
        <f ca="1">('SUBSCRIBER BASE'!AR89*'MVLP INPUT'!$J91)*'MVLP INPUT'!$J43</f>
        <v>0</v>
      </c>
      <c r="AR117" s="491">
        <f ca="1">('SUBSCRIBER BASE'!AS89*'MVLP INPUT'!$J91)*'MVLP INPUT'!$J43</f>
        <v>0</v>
      </c>
      <c r="AS117" s="491">
        <f ca="1">('SUBSCRIBER BASE'!AT89*'MVLP INPUT'!$J91)*'MVLP INPUT'!$J43</f>
        <v>0</v>
      </c>
      <c r="AT117" s="491">
        <f ca="1">('SUBSCRIBER BASE'!AU89*'MVLP INPUT'!$J91)*'MVLP INPUT'!$J43</f>
        <v>0</v>
      </c>
      <c r="AU117" s="491">
        <f ca="1">('SUBSCRIBER BASE'!AV89*'MVLP INPUT'!$J91)*'MVLP INPUT'!$J43</f>
        <v>0</v>
      </c>
      <c r="AV117" s="491">
        <f ca="1">('SUBSCRIBER BASE'!AW89*'MVLP INPUT'!$J91)*'MVLP INPUT'!$J43</f>
        <v>0</v>
      </c>
      <c r="AW117" s="491">
        <f ca="1">('SUBSCRIBER BASE'!AX89*'MVLP INPUT'!$J91)*'MVLP INPUT'!$J43</f>
        <v>0</v>
      </c>
      <c r="AX117" s="491">
        <f ca="1">('SUBSCRIBER BASE'!AY89*'MVLP INPUT'!$J91)*'MVLP INPUT'!$J43</f>
        <v>0</v>
      </c>
      <c r="AY117" s="491">
        <f ca="1">('SUBSCRIBER BASE'!AZ89*'MVLP INPUT'!$J91)*'MVLP INPUT'!$J43</f>
        <v>0</v>
      </c>
      <c r="AZ117" s="491">
        <f ca="1">('SUBSCRIBER BASE'!BA89*'MVLP INPUT'!$J91)*'MVLP INPUT'!$J43</f>
        <v>0</v>
      </c>
      <c r="BA117" s="491">
        <f ca="1">('SUBSCRIBER BASE'!BB89*'MVLP INPUT'!$J91)*'MVLP INPUT'!$J43</f>
        <v>0</v>
      </c>
      <c r="BB117" s="491">
        <f ca="1">('SUBSCRIBER BASE'!BC89*'MVLP INPUT'!$J91)*'MVLP INPUT'!$J43</f>
        <v>0</v>
      </c>
      <c r="BC117" s="491">
        <f ca="1">('SUBSCRIBER BASE'!BD89*'MVLP INPUT'!$J91)*'MVLP INPUT'!$J43</f>
        <v>0</v>
      </c>
      <c r="BD117" s="491">
        <f ca="1">('SUBSCRIBER BASE'!BE89*'MVLP INPUT'!$J91)*'MVLP INPUT'!$J43</f>
        <v>0</v>
      </c>
      <c r="BE117" s="491">
        <f ca="1">('SUBSCRIBER BASE'!BF89*'MVLP INPUT'!$J91)*'MVLP INPUT'!$J43</f>
        <v>0</v>
      </c>
      <c r="BF117" s="491">
        <f ca="1">('SUBSCRIBER BASE'!BG89*'MVLP INPUT'!$J91)*'MVLP INPUT'!$J43</f>
        <v>0</v>
      </c>
      <c r="BG117" s="491">
        <f ca="1">('SUBSCRIBER BASE'!BH89*'MVLP INPUT'!$J91)*'MVLP INPUT'!$J43</f>
        <v>0</v>
      </c>
      <c r="BH117" s="491">
        <f ca="1">('SUBSCRIBER BASE'!BI89*'MVLP INPUT'!$J91)*'MVLP INPUT'!$J43</f>
        <v>0</v>
      </c>
      <c r="BI117" s="491">
        <f ca="1">('SUBSCRIBER BASE'!BJ89*'MVLP INPUT'!$J91)*'MVLP INPUT'!$J43</f>
        <v>0</v>
      </c>
      <c r="BJ117" s="491">
        <f ca="1">('SUBSCRIBER BASE'!BK89*'MVLP INPUT'!$J91)*'MVLP INPUT'!$J43</f>
        <v>0</v>
      </c>
      <c r="BK117" s="491">
        <f ca="1">('SUBSCRIBER BASE'!BL89*'MVLP INPUT'!$J91)*'MVLP INPUT'!$J43</f>
        <v>0</v>
      </c>
      <c r="BL117" s="491">
        <f ca="1">('SUBSCRIBER BASE'!BM89*'MVLP INPUT'!$J91)*'MVLP INPUT'!$J43</f>
        <v>0</v>
      </c>
      <c r="BM117" s="491">
        <f ca="1">('SUBSCRIBER BASE'!BN89*'MVLP INPUT'!$J91)*'MVLP INPUT'!$J43</f>
        <v>0</v>
      </c>
      <c r="BN117" s="491">
        <f ca="1">('SUBSCRIBER BASE'!BO89*'MVLP INPUT'!$J91)*'MVLP INPUT'!$J43</f>
        <v>0</v>
      </c>
      <c r="BO117" s="491">
        <f ca="1">('SUBSCRIBER BASE'!BP89*'MVLP INPUT'!$J91)*'MVLP INPUT'!$J43</f>
        <v>0</v>
      </c>
      <c r="BP117" s="491">
        <f ca="1">('SUBSCRIBER BASE'!BQ89*'MVLP INPUT'!$J91)*'MVLP INPUT'!$J43</f>
        <v>0</v>
      </c>
      <c r="BQ117" s="491">
        <f ca="1">('SUBSCRIBER BASE'!BR89*'MVLP INPUT'!$J91)*'MVLP INPUT'!$J43</f>
        <v>0</v>
      </c>
      <c r="BR117" s="491">
        <f ca="1">('SUBSCRIBER BASE'!BS89*'MVLP INPUT'!$J91)*'MVLP INPUT'!$J43</f>
        <v>0</v>
      </c>
    </row>
    <row r="118" spans="2:70" ht="25" customHeight="1">
      <c r="B118" s="173" t="s">
        <v>50</v>
      </c>
      <c r="C118" s="489">
        <f>SUM(C119:C121)</f>
        <v>0</v>
      </c>
      <c r="D118" s="489">
        <f t="shared" ref="D118:BO118" si="98">SUM(D119:D121)</f>
        <v>0</v>
      </c>
      <c r="E118" s="489">
        <f t="shared" si="98"/>
        <v>0</v>
      </c>
      <c r="F118" s="489">
        <f t="shared" si="98"/>
        <v>0</v>
      </c>
      <c r="G118" s="489">
        <f t="shared" si="98"/>
        <v>0</v>
      </c>
      <c r="H118" s="489">
        <f t="shared" si="98"/>
        <v>0</v>
      </c>
      <c r="I118" s="489">
        <f t="shared" si="98"/>
        <v>0</v>
      </c>
      <c r="J118" s="489">
        <f t="shared" si="98"/>
        <v>0</v>
      </c>
      <c r="K118" s="489">
        <f t="shared" ca="1" si="98"/>
        <v>0</v>
      </c>
      <c r="L118" s="489">
        <f t="shared" ca="1" si="98"/>
        <v>0</v>
      </c>
      <c r="M118" s="489">
        <f t="shared" ca="1" si="98"/>
        <v>0</v>
      </c>
      <c r="N118" s="489">
        <f t="shared" ca="1" si="98"/>
        <v>0</v>
      </c>
      <c r="O118" s="489">
        <f t="shared" ca="1" si="98"/>
        <v>0</v>
      </c>
      <c r="P118" s="489">
        <f t="shared" ca="1" si="98"/>
        <v>0</v>
      </c>
      <c r="Q118" s="489">
        <f t="shared" ca="1" si="98"/>
        <v>0</v>
      </c>
      <c r="R118" s="489">
        <f t="shared" ca="1" si="98"/>
        <v>0</v>
      </c>
      <c r="S118" s="489">
        <f t="shared" ca="1" si="98"/>
        <v>0</v>
      </c>
      <c r="T118" s="489">
        <f t="shared" ca="1" si="98"/>
        <v>0</v>
      </c>
      <c r="U118" s="489">
        <f t="shared" ca="1" si="98"/>
        <v>0</v>
      </c>
      <c r="V118" s="489">
        <f t="shared" ca="1" si="98"/>
        <v>0</v>
      </c>
      <c r="W118" s="489">
        <f t="shared" ca="1" si="98"/>
        <v>0</v>
      </c>
      <c r="X118" s="489">
        <f t="shared" ca="1" si="98"/>
        <v>0</v>
      </c>
      <c r="Y118" s="489">
        <f t="shared" ca="1" si="98"/>
        <v>0</v>
      </c>
      <c r="Z118" s="489">
        <f t="shared" ca="1" si="98"/>
        <v>0</v>
      </c>
      <c r="AA118" s="489">
        <f t="shared" ca="1" si="98"/>
        <v>0</v>
      </c>
      <c r="AB118" s="489">
        <f t="shared" ca="1" si="98"/>
        <v>0</v>
      </c>
      <c r="AC118" s="489">
        <f t="shared" ca="1" si="98"/>
        <v>0</v>
      </c>
      <c r="AD118" s="489">
        <f t="shared" ca="1" si="98"/>
        <v>0</v>
      </c>
      <c r="AE118" s="489">
        <f t="shared" ca="1" si="98"/>
        <v>0</v>
      </c>
      <c r="AF118" s="489">
        <f t="shared" ca="1" si="98"/>
        <v>0</v>
      </c>
      <c r="AG118" s="489">
        <f t="shared" ca="1" si="98"/>
        <v>0</v>
      </c>
      <c r="AH118" s="489">
        <f t="shared" ca="1" si="98"/>
        <v>0</v>
      </c>
      <c r="AI118" s="489">
        <f t="shared" ca="1" si="98"/>
        <v>0</v>
      </c>
      <c r="AJ118" s="489">
        <f t="shared" ca="1" si="98"/>
        <v>0</v>
      </c>
      <c r="AK118" s="489">
        <f t="shared" ca="1" si="98"/>
        <v>0</v>
      </c>
      <c r="AL118" s="489">
        <f t="shared" ca="1" si="98"/>
        <v>0</v>
      </c>
      <c r="AM118" s="489">
        <f t="shared" ca="1" si="98"/>
        <v>0</v>
      </c>
      <c r="AN118" s="489">
        <f t="shared" ca="1" si="98"/>
        <v>0</v>
      </c>
      <c r="AO118" s="489">
        <f t="shared" ca="1" si="98"/>
        <v>0</v>
      </c>
      <c r="AP118" s="489">
        <f t="shared" ca="1" si="98"/>
        <v>0</v>
      </c>
      <c r="AQ118" s="489">
        <f t="shared" ca="1" si="98"/>
        <v>0</v>
      </c>
      <c r="AR118" s="489">
        <f t="shared" ca="1" si="98"/>
        <v>0</v>
      </c>
      <c r="AS118" s="489">
        <f t="shared" ca="1" si="98"/>
        <v>0</v>
      </c>
      <c r="AT118" s="489">
        <f t="shared" ca="1" si="98"/>
        <v>0</v>
      </c>
      <c r="AU118" s="489">
        <f t="shared" ca="1" si="98"/>
        <v>0</v>
      </c>
      <c r="AV118" s="489">
        <f t="shared" ca="1" si="98"/>
        <v>0</v>
      </c>
      <c r="AW118" s="489">
        <f t="shared" ca="1" si="98"/>
        <v>0</v>
      </c>
      <c r="AX118" s="489">
        <f t="shared" ca="1" si="98"/>
        <v>0</v>
      </c>
      <c r="AY118" s="489">
        <f t="shared" ca="1" si="98"/>
        <v>0</v>
      </c>
      <c r="AZ118" s="489">
        <f t="shared" ca="1" si="98"/>
        <v>0</v>
      </c>
      <c r="BA118" s="489">
        <f t="shared" ca="1" si="98"/>
        <v>0</v>
      </c>
      <c r="BB118" s="489">
        <f t="shared" ca="1" si="98"/>
        <v>0</v>
      </c>
      <c r="BC118" s="489">
        <f t="shared" ca="1" si="98"/>
        <v>0</v>
      </c>
      <c r="BD118" s="489">
        <f t="shared" ca="1" si="98"/>
        <v>0</v>
      </c>
      <c r="BE118" s="489">
        <f t="shared" ca="1" si="98"/>
        <v>0</v>
      </c>
      <c r="BF118" s="489">
        <f t="shared" ca="1" si="98"/>
        <v>0</v>
      </c>
      <c r="BG118" s="489">
        <f t="shared" ca="1" si="98"/>
        <v>0</v>
      </c>
      <c r="BH118" s="489">
        <f t="shared" ca="1" si="98"/>
        <v>0</v>
      </c>
      <c r="BI118" s="489">
        <f t="shared" ca="1" si="98"/>
        <v>0</v>
      </c>
      <c r="BJ118" s="489">
        <f t="shared" ca="1" si="98"/>
        <v>0</v>
      </c>
      <c r="BK118" s="489">
        <f t="shared" ca="1" si="98"/>
        <v>0</v>
      </c>
      <c r="BL118" s="489">
        <f t="shared" ca="1" si="98"/>
        <v>0</v>
      </c>
      <c r="BM118" s="489">
        <f t="shared" ca="1" si="98"/>
        <v>0</v>
      </c>
      <c r="BN118" s="489">
        <f t="shared" ca="1" si="98"/>
        <v>0</v>
      </c>
      <c r="BO118" s="489">
        <f t="shared" ca="1" si="98"/>
        <v>0</v>
      </c>
      <c r="BP118" s="489">
        <f t="shared" ref="BP118:BR118" ca="1" si="99">SUM(BP119:BP121)</f>
        <v>0</v>
      </c>
      <c r="BQ118" s="489">
        <f t="shared" ca="1" si="99"/>
        <v>0</v>
      </c>
      <c r="BR118" s="489">
        <f t="shared" ca="1" si="99"/>
        <v>0</v>
      </c>
    </row>
    <row r="119" spans="2:70" ht="25" customHeight="1" outlineLevel="1">
      <c r="B119" s="168" t="s">
        <v>388</v>
      </c>
      <c r="C119" s="491">
        <f>'SUBSCRIBER BASE'!C101*SUM(BUNDLES!$H$10:$H$24)</f>
        <v>0</v>
      </c>
      <c r="D119" s="491">
        <f>'SUBSCRIBER BASE'!D101*SUM(BUNDLES!$H$10:$H$24)</f>
        <v>0</v>
      </c>
      <c r="E119" s="491">
        <f>'SUBSCRIBER BASE'!E101*SUM(BUNDLES!$H$10:$H$24)</f>
        <v>0</v>
      </c>
      <c r="F119" s="491">
        <f>'SUBSCRIBER BASE'!F101*SUM(BUNDLES!$H$10:$H$24)</f>
        <v>0</v>
      </c>
      <c r="G119" s="491">
        <f>'SUBSCRIBER BASE'!G101*SUM(BUNDLES!$H$10:$H$24)</f>
        <v>0</v>
      </c>
      <c r="H119" s="491">
        <f>'SUBSCRIBER BASE'!H101*SUM(BUNDLES!$H$10:$H$24)</f>
        <v>0</v>
      </c>
      <c r="I119" s="491">
        <f>'SUBSCRIBER BASE'!I101*SUM(BUNDLES!$H$10:$H$24)</f>
        <v>0</v>
      </c>
      <c r="J119" s="491">
        <f>'SUBSCRIBER BASE'!J101*SUM(BUNDLES!$H$10:$H$24)</f>
        <v>0</v>
      </c>
      <c r="K119" s="491">
        <f ca="1">'SUBSCRIBER BASE'!L101*SUM(BUNDLES!$H$10:$H$24)</f>
        <v>0</v>
      </c>
      <c r="L119" s="491">
        <f ca="1">'SUBSCRIBER BASE'!M101*SUM(BUNDLES!$H$10:$H$24)</f>
        <v>0</v>
      </c>
      <c r="M119" s="491">
        <f ca="1">'SUBSCRIBER BASE'!N101*SUM(BUNDLES!$H$10:$H$24)</f>
        <v>0</v>
      </c>
      <c r="N119" s="491">
        <f ca="1">'SUBSCRIBER BASE'!O101*SUM(BUNDLES!$H$10:$H$24)</f>
        <v>0</v>
      </c>
      <c r="O119" s="491">
        <f ca="1">'SUBSCRIBER BASE'!P101*SUM(BUNDLES!$H$10:$H$24)</f>
        <v>0</v>
      </c>
      <c r="P119" s="491">
        <f ca="1">'SUBSCRIBER BASE'!Q101*SUM(BUNDLES!$H$10:$H$24)</f>
        <v>0</v>
      </c>
      <c r="Q119" s="491">
        <f ca="1">'SUBSCRIBER BASE'!R101*SUM(BUNDLES!$H$10:$H$24)</f>
        <v>0</v>
      </c>
      <c r="R119" s="491">
        <f ca="1">'SUBSCRIBER BASE'!S101*SUM(BUNDLES!$H$10:$H$24)</f>
        <v>0</v>
      </c>
      <c r="S119" s="491">
        <f ca="1">'SUBSCRIBER BASE'!T101*SUM(BUNDLES!$H$10:$H$24)</f>
        <v>0</v>
      </c>
      <c r="T119" s="491">
        <f ca="1">'SUBSCRIBER BASE'!U101*SUM(BUNDLES!$H$10:$H$24)</f>
        <v>0</v>
      </c>
      <c r="U119" s="491">
        <f ca="1">'SUBSCRIBER BASE'!V101*SUM(BUNDLES!$H$10:$H$24)</f>
        <v>0</v>
      </c>
      <c r="V119" s="491">
        <f ca="1">'SUBSCRIBER BASE'!W101*SUM(BUNDLES!$H$10:$H$24)</f>
        <v>0</v>
      </c>
      <c r="W119" s="491">
        <f ca="1">'SUBSCRIBER BASE'!X101*SUM(BUNDLES!$H$10:$H$24)</f>
        <v>0</v>
      </c>
      <c r="X119" s="491">
        <f ca="1">'SUBSCRIBER BASE'!Y101*SUM(BUNDLES!$H$10:$H$24)</f>
        <v>0</v>
      </c>
      <c r="Y119" s="491">
        <f ca="1">'SUBSCRIBER BASE'!Z101*SUM(BUNDLES!$H$10:$H$24)</f>
        <v>0</v>
      </c>
      <c r="Z119" s="491">
        <f ca="1">'SUBSCRIBER BASE'!AA101*SUM(BUNDLES!$H$10:$H$24)</f>
        <v>0</v>
      </c>
      <c r="AA119" s="491">
        <f ca="1">'SUBSCRIBER BASE'!AB101*SUM(BUNDLES!$H$10:$H$24)</f>
        <v>0</v>
      </c>
      <c r="AB119" s="491">
        <f ca="1">'SUBSCRIBER BASE'!AC101*SUM(BUNDLES!$H$10:$H$24)</f>
        <v>0</v>
      </c>
      <c r="AC119" s="491">
        <f ca="1">'SUBSCRIBER BASE'!AD101*SUM(BUNDLES!$H$10:$H$24)</f>
        <v>0</v>
      </c>
      <c r="AD119" s="491">
        <f ca="1">'SUBSCRIBER BASE'!AE101*SUM(BUNDLES!$H$10:$H$24)</f>
        <v>0</v>
      </c>
      <c r="AE119" s="491">
        <f ca="1">'SUBSCRIBER BASE'!AF101*SUM(BUNDLES!$H$10:$H$24)</f>
        <v>0</v>
      </c>
      <c r="AF119" s="491">
        <f ca="1">'SUBSCRIBER BASE'!AG101*SUM(BUNDLES!$H$10:$H$24)</f>
        <v>0</v>
      </c>
      <c r="AG119" s="491">
        <f ca="1">'SUBSCRIBER BASE'!AH101*SUM(BUNDLES!$H$10:$H$24)</f>
        <v>0</v>
      </c>
      <c r="AH119" s="491">
        <f ca="1">'SUBSCRIBER BASE'!AI101*SUM(BUNDLES!$H$10:$H$24)</f>
        <v>0</v>
      </c>
      <c r="AI119" s="491">
        <f ca="1">'SUBSCRIBER BASE'!AJ101*SUM(BUNDLES!$H$10:$H$24)</f>
        <v>0</v>
      </c>
      <c r="AJ119" s="491">
        <f ca="1">'SUBSCRIBER BASE'!AK101*SUM(BUNDLES!$H$10:$H$24)</f>
        <v>0</v>
      </c>
      <c r="AK119" s="491">
        <f ca="1">'SUBSCRIBER BASE'!AL101*SUM(BUNDLES!$H$10:$H$24)</f>
        <v>0</v>
      </c>
      <c r="AL119" s="491">
        <f ca="1">'SUBSCRIBER BASE'!AM101*SUM(BUNDLES!$H$10:$H$24)</f>
        <v>0</v>
      </c>
      <c r="AM119" s="491">
        <f ca="1">'SUBSCRIBER BASE'!AN101*SUM(BUNDLES!$H$10:$H$24)</f>
        <v>0</v>
      </c>
      <c r="AN119" s="491">
        <f ca="1">'SUBSCRIBER BASE'!AO101*SUM(BUNDLES!$H$10:$H$24)</f>
        <v>0</v>
      </c>
      <c r="AO119" s="491">
        <f ca="1">'SUBSCRIBER BASE'!AP101*SUM(BUNDLES!$H$10:$H$24)</f>
        <v>0</v>
      </c>
      <c r="AP119" s="491">
        <f ca="1">'SUBSCRIBER BASE'!AQ101*SUM(BUNDLES!$H$10:$H$24)</f>
        <v>0</v>
      </c>
      <c r="AQ119" s="491">
        <f ca="1">'SUBSCRIBER BASE'!AR101*SUM(BUNDLES!$H$10:$H$24)</f>
        <v>0</v>
      </c>
      <c r="AR119" s="491">
        <f ca="1">'SUBSCRIBER BASE'!AS101*SUM(BUNDLES!$H$10:$H$24)</f>
        <v>0</v>
      </c>
      <c r="AS119" s="491">
        <f ca="1">'SUBSCRIBER BASE'!AT101*SUM(BUNDLES!$H$10:$H$24)</f>
        <v>0</v>
      </c>
      <c r="AT119" s="491">
        <f ca="1">'SUBSCRIBER BASE'!AU101*SUM(BUNDLES!$H$10:$H$24)</f>
        <v>0</v>
      </c>
      <c r="AU119" s="491">
        <f ca="1">'SUBSCRIBER BASE'!AV101*SUM(BUNDLES!$H$10:$H$24)</f>
        <v>0</v>
      </c>
      <c r="AV119" s="491">
        <f ca="1">'SUBSCRIBER BASE'!AW101*SUM(BUNDLES!$H$10:$H$24)</f>
        <v>0</v>
      </c>
      <c r="AW119" s="491">
        <f ca="1">'SUBSCRIBER BASE'!AX101*SUM(BUNDLES!$H$10:$H$24)</f>
        <v>0</v>
      </c>
      <c r="AX119" s="491">
        <f ca="1">'SUBSCRIBER BASE'!AY101*SUM(BUNDLES!$H$10:$H$24)</f>
        <v>0</v>
      </c>
      <c r="AY119" s="491">
        <f ca="1">'SUBSCRIBER BASE'!AZ101*SUM(BUNDLES!$H$10:$H$24)</f>
        <v>0</v>
      </c>
      <c r="AZ119" s="491">
        <f ca="1">'SUBSCRIBER BASE'!BA101*SUM(BUNDLES!$H$10:$H$24)</f>
        <v>0</v>
      </c>
      <c r="BA119" s="491">
        <f ca="1">'SUBSCRIBER BASE'!BB101*SUM(BUNDLES!$H$10:$H$24)</f>
        <v>0</v>
      </c>
      <c r="BB119" s="491">
        <f ca="1">'SUBSCRIBER BASE'!BC101*SUM(BUNDLES!$H$10:$H$24)</f>
        <v>0</v>
      </c>
      <c r="BC119" s="491">
        <f ca="1">'SUBSCRIBER BASE'!BD101*SUM(BUNDLES!$H$10:$H$24)</f>
        <v>0</v>
      </c>
      <c r="BD119" s="491">
        <f ca="1">'SUBSCRIBER BASE'!BE101*SUM(BUNDLES!$H$10:$H$24)</f>
        <v>0</v>
      </c>
      <c r="BE119" s="491">
        <f ca="1">'SUBSCRIBER BASE'!BF101*SUM(BUNDLES!$H$10:$H$24)</f>
        <v>0</v>
      </c>
      <c r="BF119" s="491">
        <f ca="1">'SUBSCRIBER BASE'!BG101*SUM(BUNDLES!$H$10:$H$24)</f>
        <v>0</v>
      </c>
      <c r="BG119" s="491">
        <f ca="1">'SUBSCRIBER BASE'!BH101*SUM(BUNDLES!$H$10:$H$24)</f>
        <v>0</v>
      </c>
      <c r="BH119" s="491">
        <f ca="1">'SUBSCRIBER BASE'!BI101*SUM(BUNDLES!$H$10:$H$24)</f>
        <v>0</v>
      </c>
      <c r="BI119" s="491">
        <f ca="1">'SUBSCRIBER BASE'!BJ101*SUM(BUNDLES!$H$10:$H$24)</f>
        <v>0</v>
      </c>
      <c r="BJ119" s="491">
        <f ca="1">'SUBSCRIBER BASE'!BK101*SUM(BUNDLES!$H$10:$H$24)</f>
        <v>0</v>
      </c>
      <c r="BK119" s="491">
        <f ca="1">'SUBSCRIBER BASE'!BL101*SUM(BUNDLES!$H$10:$H$24)</f>
        <v>0</v>
      </c>
      <c r="BL119" s="491">
        <f ca="1">'SUBSCRIBER BASE'!BM101*SUM(BUNDLES!$H$10:$H$24)</f>
        <v>0</v>
      </c>
      <c r="BM119" s="491">
        <f ca="1">'SUBSCRIBER BASE'!BN101*SUM(BUNDLES!$H$10:$H$24)</f>
        <v>0</v>
      </c>
      <c r="BN119" s="491">
        <f ca="1">'SUBSCRIBER BASE'!BO101*SUM(BUNDLES!$H$10:$H$24)</f>
        <v>0</v>
      </c>
      <c r="BO119" s="491">
        <f ca="1">'SUBSCRIBER BASE'!BP101*SUM(BUNDLES!$H$10:$H$24)</f>
        <v>0</v>
      </c>
      <c r="BP119" s="491">
        <f ca="1">'SUBSCRIBER BASE'!BQ101*SUM(BUNDLES!$H$10:$H$24)</f>
        <v>0</v>
      </c>
      <c r="BQ119" s="491">
        <f ca="1">'SUBSCRIBER BASE'!BR101*SUM(BUNDLES!$H$10:$H$24)</f>
        <v>0</v>
      </c>
      <c r="BR119" s="491">
        <f ca="1">'SUBSCRIBER BASE'!BS101*SUM(BUNDLES!$H$10:$H$24)</f>
        <v>0</v>
      </c>
    </row>
    <row r="120" spans="2:70" ht="25" customHeight="1" outlineLevel="1">
      <c r="B120" s="168" t="s">
        <v>389</v>
      </c>
      <c r="C120" s="491">
        <f>'SUBSCRIBER BASE'!C101*SUM(BUNDLES!$H$30:$H$44)</f>
        <v>0</v>
      </c>
      <c r="D120" s="491">
        <f>'SUBSCRIBER BASE'!D101*SUM(BUNDLES!$H$30:$H$44)</f>
        <v>0</v>
      </c>
      <c r="E120" s="491">
        <f>'SUBSCRIBER BASE'!E101*SUM(BUNDLES!$H$30:$H$44)</f>
        <v>0</v>
      </c>
      <c r="F120" s="491">
        <f>'SUBSCRIBER BASE'!F101*SUM(BUNDLES!$H$30:$H$44)</f>
        <v>0</v>
      </c>
      <c r="G120" s="491">
        <f>'SUBSCRIBER BASE'!G101*SUM(BUNDLES!$H$30:$H$44)</f>
        <v>0</v>
      </c>
      <c r="H120" s="491">
        <f>'SUBSCRIBER BASE'!H101*SUM(BUNDLES!$H$30:$H$44)</f>
        <v>0</v>
      </c>
      <c r="I120" s="491">
        <f>'SUBSCRIBER BASE'!I101*SUM(BUNDLES!$H$30:$H$44)</f>
        <v>0</v>
      </c>
      <c r="J120" s="491">
        <f>'SUBSCRIBER BASE'!J101*SUM(BUNDLES!$H$30:$H$44)</f>
        <v>0</v>
      </c>
      <c r="K120" s="491">
        <f ca="1">'SUBSCRIBER BASE'!L101*SUM(BUNDLES!$H$30:$H$44)</f>
        <v>0</v>
      </c>
      <c r="L120" s="491">
        <f ca="1">'SUBSCRIBER BASE'!M101*SUM(BUNDLES!$H$30:$H$44)</f>
        <v>0</v>
      </c>
      <c r="M120" s="491">
        <f ca="1">'SUBSCRIBER BASE'!N101*SUM(BUNDLES!$H$30:$H$44)</f>
        <v>0</v>
      </c>
      <c r="N120" s="491">
        <f ca="1">'SUBSCRIBER BASE'!O101*SUM(BUNDLES!$H$30:$H$44)</f>
        <v>0</v>
      </c>
      <c r="O120" s="491">
        <f ca="1">'SUBSCRIBER BASE'!P101*SUM(BUNDLES!$H$30:$H$44)</f>
        <v>0</v>
      </c>
      <c r="P120" s="491">
        <f ca="1">'SUBSCRIBER BASE'!Q101*SUM(BUNDLES!$H$30:$H$44)</f>
        <v>0</v>
      </c>
      <c r="Q120" s="491">
        <f ca="1">'SUBSCRIBER BASE'!R101*SUM(BUNDLES!$H$30:$H$44)</f>
        <v>0</v>
      </c>
      <c r="R120" s="491">
        <f ca="1">'SUBSCRIBER BASE'!S101*SUM(BUNDLES!$H$30:$H$44)</f>
        <v>0</v>
      </c>
      <c r="S120" s="491">
        <f ca="1">'SUBSCRIBER BASE'!T101*SUM(BUNDLES!$H$30:$H$44)</f>
        <v>0</v>
      </c>
      <c r="T120" s="491">
        <f ca="1">'SUBSCRIBER BASE'!U101*SUM(BUNDLES!$H$30:$H$44)</f>
        <v>0</v>
      </c>
      <c r="U120" s="491">
        <f ca="1">'SUBSCRIBER BASE'!V101*SUM(BUNDLES!$H$30:$H$44)</f>
        <v>0</v>
      </c>
      <c r="V120" s="491">
        <f ca="1">'SUBSCRIBER BASE'!W101*SUM(BUNDLES!$H$30:$H$44)</f>
        <v>0</v>
      </c>
      <c r="W120" s="491">
        <f ca="1">'SUBSCRIBER BASE'!X101*SUM(BUNDLES!$H$30:$H$44)</f>
        <v>0</v>
      </c>
      <c r="X120" s="491">
        <f ca="1">'SUBSCRIBER BASE'!Y101*SUM(BUNDLES!$H$30:$H$44)</f>
        <v>0</v>
      </c>
      <c r="Y120" s="491">
        <f ca="1">'SUBSCRIBER BASE'!Z101*SUM(BUNDLES!$H$30:$H$44)</f>
        <v>0</v>
      </c>
      <c r="Z120" s="491">
        <f ca="1">'SUBSCRIBER BASE'!AA101*SUM(BUNDLES!$H$30:$H$44)</f>
        <v>0</v>
      </c>
      <c r="AA120" s="491">
        <f ca="1">'SUBSCRIBER BASE'!AB101*SUM(BUNDLES!$H$30:$H$44)</f>
        <v>0</v>
      </c>
      <c r="AB120" s="491">
        <f ca="1">'SUBSCRIBER BASE'!AC101*SUM(BUNDLES!$H$30:$H$44)</f>
        <v>0</v>
      </c>
      <c r="AC120" s="491">
        <f ca="1">'SUBSCRIBER BASE'!AD101*SUM(BUNDLES!$H$30:$H$44)</f>
        <v>0</v>
      </c>
      <c r="AD120" s="491">
        <f ca="1">'SUBSCRIBER BASE'!AE101*SUM(BUNDLES!$H$30:$H$44)</f>
        <v>0</v>
      </c>
      <c r="AE120" s="491">
        <f ca="1">'SUBSCRIBER BASE'!AF101*SUM(BUNDLES!$H$30:$H$44)</f>
        <v>0</v>
      </c>
      <c r="AF120" s="491">
        <f ca="1">'SUBSCRIBER BASE'!AG101*SUM(BUNDLES!$H$30:$H$44)</f>
        <v>0</v>
      </c>
      <c r="AG120" s="491">
        <f ca="1">'SUBSCRIBER BASE'!AH101*SUM(BUNDLES!$H$30:$H$44)</f>
        <v>0</v>
      </c>
      <c r="AH120" s="491">
        <f ca="1">'SUBSCRIBER BASE'!AI101*SUM(BUNDLES!$H$30:$H$44)</f>
        <v>0</v>
      </c>
      <c r="AI120" s="491">
        <f ca="1">'SUBSCRIBER BASE'!AJ101*SUM(BUNDLES!$H$30:$H$44)</f>
        <v>0</v>
      </c>
      <c r="AJ120" s="491">
        <f ca="1">'SUBSCRIBER BASE'!AK101*SUM(BUNDLES!$H$30:$H$44)</f>
        <v>0</v>
      </c>
      <c r="AK120" s="491">
        <f ca="1">'SUBSCRIBER BASE'!AL101*SUM(BUNDLES!$H$30:$H$44)</f>
        <v>0</v>
      </c>
      <c r="AL120" s="491">
        <f ca="1">'SUBSCRIBER BASE'!AM101*SUM(BUNDLES!$H$30:$H$44)</f>
        <v>0</v>
      </c>
      <c r="AM120" s="491">
        <f ca="1">'SUBSCRIBER BASE'!AN101*SUM(BUNDLES!$H$30:$H$44)</f>
        <v>0</v>
      </c>
      <c r="AN120" s="491">
        <f ca="1">'SUBSCRIBER BASE'!AO101*SUM(BUNDLES!$H$30:$H$44)</f>
        <v>0</v>
      </c>
      <c r="AO120" s="491">
        <f ca="1">'SUBSCRIBER BASE'!AP101*SUM(BUNDLES!$H$30:$H$44)</f>
        <v>0</v>
      </c>
      <c r="AP120" s="491">
        <f ca="1">'SUBSCRIBER BASE'!AQ101*SUM(BUNDLES!$H$30:$H$44)</f>
        <v>0</v>
      </c>
      <c r="AQ120" s="491">
        <f ca="1">'SUBSCRIBER BASE'!AR101*SUM(BUNDLES!$H$30:$H$44)</f>
        <v>0</v>
      </c>
      <c r="AR120" s="491">
        <f ca="1">'SUBSCRIBER BASE'!AS101*SUM(BUNDLES!$H$30:$H$44)</f>
        <v>0</v>
      </c>
      <c r="AS120" s="491">
        <f ca="1">'SUBSCRIBER BASE'!AT101*SUM(BUNDLES!$H$30:$H$44)</f>
        <v>0</v>
      </c>
      <c r="AT120" s="491">
        <f ca="1">'SUBSCRIBER BASE'!AU101*SUM(BUNDLES!$H$30:$H$44)</f>
        <v>0</v>
      </c>
      <c r="AU120" s="491">
        <f ca="1">'SUBSCRIBER BASE'!AV101*SUM(BUNDLES!$H$30:$H$44)</f>
        <v>0</v>
      </c>
      <c r="AV120" s="491">
        <f ca="1">'SUBSCRIBER BASE'!AW101*SUM(BUNDLES!$H$30:$H$44)</f>
        <v>0</v>
      </c>
      <c r="AW120" s="491">
        <f ca="1">'SUBSCRIBER BASE'!AX101*SUM(BUNDLES!$H$30:$H$44)</f>
        <v>0</v>
      </c>
      <c r="AX120" s="491">
        <f ca="1">'SUBSCRIBER BASE'!AY101*SUM(BUNDLES!$H$30:$H$44)</f>
        <v>0</v>
      </c>
      <c r="AY120" s="491">
        <f ca="1">'SUBSCRIBER BASE'!AZ101*SUM(BUNDLES!$H$30:$H$44)</f>
        <v>0</v>
      </c>
      <c r="AZ120" s="491">
        <f ca="1">'SUBSCRIBER BASE'!BA101*SUM(BUNDLES!$H$30:$H$44)</f>
        <v>0</v>
      </c>
      <c r="BA120" s="491">
        <f ca="1">'SUBSCRIBER BASE'!BB101*SUM(BUNDLES!$H$30:$H$44)</f>
        <v>0</v>
      </c>
      <c r="BB120" s="491">
        <f ca="1">'SUBSCRIBER BASE'!BC101*SUM(BUNDLES!$H$30:$H$44)</f>
        <v>0</v>
      </c>
      <c r="BC120" s="491">
        <f ca="1">'SUBSCRIBER BASE'!BD101*SUM(BUNDLES!$H$30:$H$44)</f>
        <v>0</v>
      </c>
      <c r="BD120" s="491">
        <f ca="1">'SUBSCRIBER BASE'!BE101*SUM(BUNDLES!$H$30:$H$44)</f>
        <v>0</v>
      </c>
      <c r="BE120" s="491">
        <f ca="1">'SUBSCRIBER BASE'!BF101*SUM(BUNDLES!$H$30:$H$44)</f>
        <v>0</v>
      </c>
      <c r="BF120" s="491">
        <f ca="1">'SUBSCRIBER BASE'!BG101*SUM(BUNDLES!$H$30:$H$44)</f>
        <v>0</v>
      </c>
      <c r="BG120" s="491">
        <f ca="1">'SUBSCRIBER BASE'!BH101*SUM(BUNDLES!$H$30:$H$44)</f>
        <v>0</v>
      </c>
      <c r="BH120" s="491">
        <f ca="1">'SUBSCRIBER BASE'!BI101*SUM(BUNDLES!$H$30:$H$44)</f>
        <v>0</v>
      </c>
      <c r="BI120" s="491">
        <f ca="1">'SUBSCRIBER BASE'!BJ101*SUM(BUNDLES!$H$30:$H$44)</f>
        <v>0</v>
      </c>
      <c r="BJ120" s="491">
        <f ca="1">'SUBSCRIBER BASE'!BK101*SUM(BUNDLES!$H$30:$H$44)</f>
        <v>0</v>
      </c>
      <c r="BK120" s="491">
        <f ca="1">'SUBSCRIBER BASE'!BL101*SUM(BUNDLES!$H$30:$H$44)</f>
        <v>0</v>
      </c>
      <c r="BL120" s="491">
        <f ca="1">'SUBSCRIBER BASE'!BM101*SUM(BUNDLES!$H$30:$H$44)</f>
        <v>0</v>
      </c>
      <c r="BM120" s="491">
        <f ca="1">'SUBSCRIBER BASE'!BN101*SUM(BUNDLES!$H$30:$H$44)</f>
        <v>0</v>
      </c>
      <c r="BN120" s="491">
        <f ca="1">'SUBSCRIBER BASE'!BO101*SUM(BUNDLES!$H$30:$H$44)</f>
        <v>0</v>
      </c>
      <c r="BO120" s="491">
        <f ca="1">'SUBSCRIBER BASE'!BP101*SUM(BUNDLES!$H$30:$H$44)</f>
        <v>0</v>
      </c>
      <c r="BP120" s="491">
        <f ca="1">'SUBSCRIBER BASE'!BQ101*SUM(BUNDLES!$H$30:$H$44)</f>
        <v>0</v>
      </c>
      <c r="BQ120" s="491">
        <f ca="1">'SUBSCRIBER BASE'!BR101*SUM(BUNDLES!$H$30:$H$44)</f>
        <v>0</v>
      </c>
      <c r="BR120" s="491">
        <f ca="1">'SUBSCRIBER BASE'!BS101*SUM(BUNDLES!$H$30:$H$44)</f>
        <v>0</v>
      </c>
    </row>
    <row r="121" spans="2:70" ht="25" customHeight="1" outlineLevel="1">
      <c r="B121" s="168" t="s">
        <v>390</v>
      </c>
      <c r="C121" s="491">
        <f>'SUBSCRIBER BASE'!C101*SUM(BUNDLES!$H$50:$H$64)</f>
        <v>0</v>
      </c>
      <c r="D121" s="491">
        <f>'SUBSCRIBER BASE'!D101*SUM(BUNDLES!$H$50:$H$64)</f>
        <v>0</v>
      </c>
      <c r="E121" s="491">
        <f>'SUBSCRIBER BASE'!E101*SUM(BUNDLES!$H$50:$H$64)</f>
        <v>0</v>
      </c>
      <c r="F121" s="491">
        <f>'SUBSCRIBER BASE'!F101*SUM(BUNDLES!$H$50:$H$64)</f>
        <v>0</v>
      </c>
      <c r="G121" s="491">
        <f>'SUBSCRIBER BASE'!G101*SUM(BUNDLES!$H$50:$H$64)</f>
        <v>0</v>
      </c>
      <c r="H121" s="491">
        <f>'SUBSCRIBER BASE'!H101*SUM(BUNDLES!$H$50:$H$64)</f>
        <v>0</v>
      </c>
      <c r="I121" s="491">
        <f>'SUBSCRIBER BASE'!I101*SUM(BUNDLES!$H$50:$H$64)</f>
        <v>0</v>
      </c>
      <c r="J121" s="491">
        <f>'SUBSCRIBER BASE'!J101*SUM(BUNDLES!$H$50:$H$64)</f>
        <v>0</v>
      </c>
      <c r="K121" s="491">
        <f ca="1">'SUBSCRIBER BASE'!L101*SUM(BUNDLES!$H$50:$H$64)</f>
        <v>0</v>
      </c>
      <c r="L121" s="491">
        <f ca="1">'SUBSCRIBER BASE'!M101*SUM(BUNDLES!$H$50:$H$64)</f>
        <v>0</v>
      </c>
      <c r="M121" s="491">
        <f ca="1">'SUBSCRIBER BASE'!N101*SUM(BUNDLES!$H$50:$H$64)</f>
        <v>0</v>
      </c>
      <c r="N121" s="491">
        <f ca="1">'SUBSCRIBER BASE'!O101*SUM(BUNDLES!$H$50:$H$64)</f>
        <v>0</v>
      </c>
      <c r="O121" s="491">
        <f ca="1">'SUBSCRIBER BASE'!P101*SUM(BUNDLES!$H$50:$H$64)</f>
        <v>0</v>
      </c>
      <c r="P121" s="491">
        <f ca="1">'SUBSCRIBER BASE'!Q101*SUM(BUNDLES!$H$50:$H$64)</f>
        <v>0</v>
      </c>
      <c r="Q121" s="491">
        <f ca="1">'SUBSCRIBER BASE'!R101*SUM(BUNDLES!$H$50:$H$64)</f>
        <v>0</v>
      </c>
      <c r="R121" s="491">
        <f ca="1">'SUBSCRIBER BASE'!S101*SUM(BUNDLES!$H$50:$H$64)</f>
        <v>0</v>
      </c>
      <c r="S121" s="491">
        <f ca="1">'SUBSCRIBER BASE'!T101*SUM(BUNDLES!$H$50:$H$64)</f>
        <v>0</v>
      </c>
      <c r="T121" s="491">
        <f ca="1">'SUBSCRIBER BASE'!U101*SUM(BUNDLES!$H$50:$H$64)</f>
        <v>0</v>
      </c>
      <c r="U121" s="491">
        <f ca="1">'SUBSCRIBER BASE'!V101*SUM(BUNDLES!$H$50:$H$64)</f>
        <v>0</v>
      </c>
      <c r="V121" s="491">
        <f ca="1">'SUBSCRIBER BASE'!W101*SUM(BUNDLES!$H$50:$H$64)</f>
        <v>0</v>
      </c>
      <c r="W121" s="491">
        <f ca="1">'SUBSCRIBER BASE'!X101*SUM(BUNDLES!$H$50:$H$64)</f>
        <v>0</v>
      </c>
      <c r="X121" s="491">
        <f ca="1">'SUBSCRIBER BASE'!Y101*SUM(BUNDLES!$H$50:$H$64)</f>
        <v>0</v>
      </c>
      <c r="Y121" s="491">
        <f ca="1">'SUBSCRIBER BASE'!Z101*SUM(BUNDLES!$H$50:$H$64)</f>
        <v>0</v>
      </c>
      <c r="Z121" s="491">
        <f ca="1">'SUBSCRIBER BASE'!AA101*SUM(BUNDLES!$H$50:$H$64)</f>
        <v>0</v>
      </c>
      <c r="AA121" s="491">
        <f ca="1">'SUBSCRIBER BASE'!AB101*SUM(BUNDLES!$H$50:$H$64)</f>
        <v>0</v>
      </c>
      <c r="AB121" s="491">
        <f ca="1">'SUBSCRIBER BASE'!AC101*SUM(BUNDLES!$H$50:$H$64)</f>
        <v>0</v>
      </c>
      <c r="AC121" s="491">
        <f ca="1">'SUBSCRIBER BASE'!AD101*SUM(BUNDLES!$H$50:$H$64)</f>
        <v>0</v>
      </c>
      <c r="AD121" s="491">
        <f ca="1">'SUBSCRIBER BASE'!AE101*SUM(BUNDLES!$H$50:$H$64)</f>
        <v>0</v>
      </c>
      <c r="AE121" s="491">
        <f ca="1">'SUBSCRIBER BASE'!AF101*SUM(BUNDLES!$H$50:$H$64)</f>
        <v>0</v>
      </c>
      <c r="AF121" s="491">
        <f ca="1">'SUBSCRIBER BASE'!AG101*SUM(BUNDLES!$H$50:$H$64)</f>
        <v>0</v>
      </c>
      <c r="AG121" s="491">
        <f ca="1">'SUBSCRIBER BASE'!AH101*SUM(BUNDLES!$H$50:$H$64)</f>
        <v>0</v>
      </c>
      <c r="AH121" s="491">
        <f ca="1">'SUBSCRIBER BASE'!AI101*SUM(BUNDLES!$H$50:$H$64)</f>
        <v>0</v>
      </c>
      <c r="AI121" s="491">
        <f ca="1">'SUBSCRIBER BASE'!AJ101*SUM(BUNDLES!$H$50:$H$64)</f>
        <v>0</v>
      </c>
      <c r="AJ121" s="491">
        <f ca="1">'SUBSCRIBER BASE'!AK101*SUM(BUNDLES!$H$50:$H$64)</f>
        <v>0</v>
      </c>
      <c r="AK121" s="491">
        <f ca="1">'SUBSCRIBER BASE'!AL101*SUM(BUNDLES!$H$50:$H$64)</f>
        <v>0</v>
      </c>
      <c r="AL121" s="491">
        <f ca="1">'SUBSCRIBER BASE'!AM101*SUM(BUNDLES!$H$50:$H$64)</f>
        <v>0</v>
      </c>
      <c r="AM121" s="491">
        <f ca="1">'SUBSCRIBER BASE'!AN101*SUM(BUNDLES!$H$50:$H$64)</f>
        <v>0</v>
      </c>
      <c r="AN121" s="491">
        <f ca="1">'SUBSCRIBER BASE'!AO101*SUM(BUNDLES!$H$50:$H$64)</f>
        <v>0</v>
      </c>
      <c r="AO121" s="491">
        <f ca="1">'SUBSCRIBER BASE'!AP101*SUM(BUNDLES!$H$50:$H$64)</f>
        <v>0</v>
      </c>
      <c r="AP121" s="491">
        <f ca="1">'SUBSCRIBER BASE'!AQ101*SUM(BUNDLES!$H$50:$H$64)</f>
        <v>0</v>
      </c>
      <c r="AQ121" s="491">
        <f ca="1">'SUBSCRIBER BASE'!AR101*SUM(BUNDLES!$H$50:$H$64)</f>
        <v>0</v>
      </c>
      <c r="AR121" s="491">
        <f ca="1">'SUBSCRIBER BASE'!AS101*SUM(BUNDLES!$H$50:$H$64)</f>
        <v>0</v>
      </c>
      <c r="AS121" s="491">
        <f ca="1">'SUBSCRIBER BASE'!AT101*SUM(BUNDLES!$H$50:$H$64)</f>
        <v>0</v>
      </c>
      <c r="AT121" s="491">
        <f ca="1">'SUBSCRIBER BASE'!AU101*SUM(BUNDLES!$H$50:$H$64)</f>
        <v>0</v>
      </c>
      <c r="AU121" s="491">
        <f ca="1">'SUBSCRIBER BASE'!AV101*SUM(BUNDLES!$H$50:$H$64)</f>
        <v>0</v>
      </c>
      <c r="AV121" s="491">
        <f ca="1">'SUBSCRIBER BASE'!AW101*SUM(BUNDLES!$H$50:$H$64)</f>
        <v>0</v>
      </c>
      <c r="AW121" s="491">
        <f ca="1">'SUBSCRIBER BASE'!AX101*SUM(BUNDLES!$H$50:$H$64)</f>
        <v>0</v>
      </c>
      <c r="AX121" s="491">
        <f ca="1">'SUBSCRIBER BASE'!AY101*SUM(BUNDLES!$H$50:$H$64)</f>
        <v>0</v>
      </c>
      <c r="AY121" s="491">
        <f ca="1">'SUBSCRIBER BASE'!AZ101*SUM(BUNDLES!$H$50:$H$64)</f>
        <v>0</v>
      </c>
      <c r="AZ121" s="491">
        <f ca="1">'SUBSCRIBER BASE'!BA101*SUM(BUNDLES!$H$50:$H$64)</f>
        <v>0</v>
      </c>
      <c r="BA121" s="491">
        <f ca="1">'SUBSCRIBER BASE'!BB101*SUM(BUNDLES!$H$50:$H$64)</f>
        <v>0</v>
      </c>
      <c r="BB121" s="491">
        <f ca="1">'SUBSCRIBER BASE'!BC101*SUM(BUNDLES!$H$50:$H$64)</f>
        <v>0</v>
      </c>
      <c r="BC121" s="491">
        <f ca="1">'SUBSCRIBER BASE'!BD101*SUM(BUNDLES!$H$50:$H$64)</f>
        <v>0</v>
      </c>
      <c r="BD121" s="491">
        <f ca="1">'SUBSCRIBER BASE'!BE101*SUM(BUNDLES!$H$50:$H$64)</f>
        <v>0</v>
      </c>
      <c r="BE121" s="491">
        <f ca="1">'SUBSCRIBER BASE'!BF101*SUM(BUNDLES!$H$50:$H$64)</f>
        <v>0</v>
      </c>
      <c r="BF121" s="491">
        <f ca="1">'SUBSCRIBER BASE'!BG101*SUM(BUNDLES!$H$50:$H$64)</f>
        <v>0</v>
      </c>
      <c r="BG121" s="491">
        <f ca="1">'SUBSCRIBER BASE'!BH101*SUM(BUNDLES!$H$50:$H$64)</f>
        <v>0</v>
      </c>
      <c r="BH121" s="491">
        <f ca="1">'SUBSCRIBER BASE'!BI101*SUM(BUNDLES!$H$50:$H$64)</f>
        <v>0</v>
      </c>
      <c r="BI121" s="491">
        <f ca="1">'SUBSCRIBER BASE'!BJ101*SUM(BUNDLES!$H$50:$H$64)</f>
        <v>0</v>
      </c>
      <c r="BJ121" s="491">
        <f ca="1">'SUBSCRIBER BASE'!BK101*SUM(BUNDLES!$H$50:$H$64)</f>
        <v>0</v>
      </c>
      <c r="BK121" s="491">
        <f ca="1">'SUBSCRIBER BASE'!BL101*SUM(BUNDLES!$H$50:$H$64)</f>
        <v>0</v>
      </c>
      <c r="BL121" s="491">
        <f ca="1">'SUBSCRIBER BASE'!BM101*SUM(BUNDLES!$H$50:$H$64)</f>
        <v>0</v>
      </c>
      <c r="BM121" s="491">
        <f ca="1">'SUBSCRIBER BASE'!BN101*SUM(BUNDLES!$H$50:$H$64)</f>
        <v>0</v>
      </c>
      <c r="BN121" s="491">
        <f ca="1">'SUBSCRIBER BASE'!BO101*SUM(BUNDLES!$H$50:$H$64)</f>
        <v>0</v>
      </c>
      <c r="BO121" s="491">
        <f ca="1">'SUBSCRIBER BASE'!BP101*SUM(BUNDLES!$H$50:$H$64)</f>
        <v>0</v>
      </c>
      <c r="BP121" s="491">
        <f ca="1">'SUBSCRIBER BASE'!BQ101*SUM(BUNDLES!$H$50:$H$64)</f>
        <v>0</v>
      </c>
      <c r="BQ121" s="491">
        <f ca="1">'SUBSCRIBER BASE'!BR101*SUM(BUNDLES!$H$50:$H$64)</f>
        <v>0</v>
      </c>
      <c r="BR121" s="491">
        <f ca="1">'SUBSCRIBER BASE'!BS101*SUM(BUNDLES!$H$50:$H$64)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0EE-C2A4-DA4C-99AB-591DCF7064DF}">
  <sheetPr>
    <tabColor theme="2" tint="-0.749992370372631"/>
  </sheetPr>
  <dimension ref="A2:BS143"/>
  <sheetViews>
    <sheetView zoomScaleNormal="100" workbookViewId="0">
      <pane xSplit="2" ySplit="6" topLeftCell="J70" activePane="bottomRight" state="frozen"/>
      <selection activeCell="H27" sqref="H27"/>
      <selection pane="topRight" activeCell="H27" sqref="H27"/>
      <selection pane="bottomLeft" activeCell="H27" sqref="H27"/>
      <selection pane="bottomRight" activeCell="K48" sqref="K48"/>
    </sheetView>
  </sheetViews>
  <sheetFormatPr defaultColWidth="25.69140625" defaultRowHeight="25" customHeight="1" outlineLevelRow="1"/>
  <cols>
    <col min="1" max="1" width="5.69140625" style="3" customWidth="1"/>
    <col min="2" max="3" width="42.23046875" style="3" customWidth="1"/>
    <col min="4" max="16384" width="25.69140625" style="3"/>
  </cols>
  <sheetData>
    <row r="2" spans="1:7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1:71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1:7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1:71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1:71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1:71" ht="25" customHeight="1">
      <c r="B10" s="171" t="s">
        <v>409</v>
      </c>
      <c r="C10" s="211">
        <f>C11+C22+C33</f>
        <v>0</v>
      </c>
      <c r="D10" s="211">
        <f t="shared" ref="D10:BO10" si="0">D11+D22+D33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385385</v>
      </c>
      <c r="L10" s="211">
        <f t="shared" ca="1" si="0"/>
        <v>723842.75</v>
      </c>
      <c r="M10" s="211">
        <f t="shared" ca="1" si="0"/>
        <v>1102310.9449999998</v>
      </c>
      <c r="N10" s="211">
        <f t="shared" ca="1" si="0"/>
        <v>1445021.11904375</v>
      </c>
      <c r="O10" s="211">
        <f t="shared" ca="1" si="0"/>
        <v>1821014.3965173906</v>
      </c>
      <c r="P10" s="211">
        <f t="shared" ca="1" si="0"/>
        <v>2329873.2951124934</v>
      </c>
      <c r="Q10" s="211">
        <f t="shared" ca="1" si="0"/>
        <v>2992333.2313107401</v>
      </c>
      <c r="R10" s="211">
        <f t="shared" ca="1" si="0"/>
        <v>3663146.0753989955</v>
      </c>
      <c r="S10" s="211">
        <f t="shared" ca="1" si="0"/>
        <v>4360093.978236014</v>
      </c>
      <c r="T10" s="211">
        <f t="shared" ca="1" si="0"/>
        <v>4948727.3563343165</v>
      </c>
      <c r="U10" s="211">
        <f t="shared" ca="1" si="0"/>
        <v>5671404.2414846737</v>
      </c>
      <c r="V10" s="211">
        <f t="shared" ca="1" si="0"/>
        <v>6499440.5053467406</v>
      </c>
      <c r="W10" s="211">
        <f t="shared" ca="1" si="0"/>
        <v>7134976.7847790485</v>
      </c>
      <c r="X10" s="211">
        <f t="shared" ca="1" si="0"/>
        <v>7726102.5642430112</v>
      </c>
      <c r="Y10" s="211">
        <f t="shared" ca="1" si="0"/>
        <v>8493467.8622518703</v>
      </c>
      <c r="Z10" s="211">
        <f t="shared" ca="1" si="0"/>
        <v>9212181.2167336866</v>
      </c>
      <c r="AA10" s="211">
        <f t="shared" ca="1" si="0"/>
        <v>10059717.774242703</v>
      </c>
      <c r="AB10" s="211">
        <f t="shared" ca="1" si="0"/>
        <v>11303418.183913119</v>
      </c>
      <c r="AC10" s="211">
        <f t="shared" ca="1" si="0"/>
        <v>12960561.723684933</v>
      </c>
      <c r="AD10" s="211">
        <f t="shared" ca="1" si="0"/>
        <v>14566289.509147363</v>
      </c>
      <c r="AE10" s="211">
        <f t="shared" ca="1" si="0"/>
        <v>16131922.815825218</v>
      </c>
      <c r="AF10" s="211">
        <f t="shared" ca="1" si="0"/>
        <v>17294733.561107084</v>
      </c>
      <c r="AG10" s="211">
        <f t="shared" ca="1" si="0"/>
        <v>18629307.107606016</v>
      </c>
      <c r="AH10" s="211">
        <f t="shared" ca="1" si="0"/>
        <v>20023461.796240903</v>
      </c>
      <c r="AI10" s="211">
        <f t="shared" ca="1" si="0"/>
        <v>28669261.663640652</v>
      </c>
      <c r="AJ10" s="211">
        <f t="shared" ca="1" si="0"/>
        <v>29544576.928020403</v>
      </c>
      <c r="AK10" s="211">
        <f t="shared" ca="1" si="0"/>
        <v>30663163.578434169</v>
      </c>
      <c r="AL10" s="211">
        <f t="shared" ca="1" si="0"/>
        <v>31518432.270244483</v>
      </c>
      <c r="AM10" s="211">
        <f t="shared" ca="1" si="0"/>
        <v>32496920.029250838</v>
      </c>
      <c r="AN10" s="211">
        <f t="shared" ca="1" si="0"/>
        <v>34085187.283249654</v>
      </c>
      <c r="AO10" s="211">
        <f t="shared" ca="1" si="0"/>
        <v>36261925.07863681</v>
      </c>
      <c r="AP10" s="211">
        <f t="shared" ca="1" si="0"/>
        <v>38213121.645878255</v>
      </c>
      <c r="AQ10" s="211">
        <f t="shared" ca="1" si="0"/>
        <v>39992356.724146023</v>
      </c>
      <c r="AR10" s="211">
        <f t="shared" ca="1" si="0"/>
        <v>41063158.287570916</v>
      </c>
      <c r="AS10" s="211">
        <f t="shared" ca="1" si="0"/>
        <v>42352139.291843876</v>
      </c>
      <c r="AT10" s="211">
        <f t="shared" ca="1" si="0"/>
        <v>43696143.215173975</v>
      </c>
      <c r="AU10" s="211">
        <f t="shared" ca="1" si="0"/>
        <v>44216305.570721656</v>
      </c>
      <c r="AV10" s="211">
        <f t="shared" ca="1" si="0"/>
        <v>44429728.983885884</v>
      </c>
      <c r="AW10" s="211">
        <f t="shared" ca="1" si="0"/>
        <v>44905343.207577616</v>
      </c>
      <c r="AX10" s="211">
        <f t="shared" ca="1" si="0"/>
        <v>45120042.322258241</v>
      </c>
      <c r="AY10" s="211">
        <f t="shared" ca="1" si="0"/>
        <v>45477691.264264226</v>
      </c>
      <c r="AZ10" s="211">
        <f t="shared" ca="1" si="0"/>
        <v>46475532.778618649</v>
      </c>
      <c r="BA10" s="211">
        <f t="shared" ca="1" si="0"/>
        <v>48088270.998183072</v>
      </c>
      <c r="BB10" s="211">
        <f t="shared" ca="1" si="0"/>
        <v>49489083.639198266</v>
      </c>
      <c r="BC10" s="211">
        <f t="shared" ca="1" si="0"/>
        <v>50735112.198139161</v>
      </c>
      <c r="BD10" s="211">
        <f t="shared" ca="1" si="0"/>
        <v>51286966.010235727</v>
      </c>
      <c r="BE10" s="211">
        <f t="shared" ca="1" si="0"/>
        <v>52079907.637072265</v>
      </c>
      <c r="BF10" s="211">
        <f t="shared" ca="1" si="0"/>
        <v>52949012.673881195</v>
      </c>
      <c r="BG10" s="211">
        <f t="shared" ca="1" si="0"/>
        <v>60175408.405622877</v>
      </c>
      <c r="BH10" s="211">
        <f t="shared" ca="1" si="0"/>
        <v>59922966.410667405</v>
      </c>
      <c r="BI10" s="211">
        <f t="shared" ca="1" si="0"/>
        <v>59991855.660630114</v>
      </c>
      <c r="BJ10" s="211">
        <f t="shared" ca="1" si="0"/>
        <v>59786677.150643639</v>
      </c>
      <c r="BK10" s="211">
        <f t="shared" ca="1" si="0"/>
        <v>59765477.966821618</v>
      </c>
      <c r="BL10" s="211">
        <f t="shared" ca="1" si="0"/>
        <v>60491834.446820915</v>
      </c>
      <c r="BM10" s="211">
        <f t="shared" ca="1" si="0"/>
        <v>61935902.557957388</v>
      </c>
      <c r="BN10" s="211">
        <f t="shared" ca="1" si="0"/>
        <v>63158284.784779444</v>
      </c>
      <c r="BO10" s="211">
        <f t="shared" ca="1" si="0"/>
        <v>64222966.951637618</v>
      </c>
      <c r="BP10" s="211">
        <f t="shared" ref="BP10:BQ10" ca="1" si="1">BP11+BP22+BP33</f>
        <v>64517156.26133278</v>
      </c>
      <c r="BQ10" s="211">
        <f t="shared" ca="1" si="1"/>
        <v>65101353.366036147</v>
      </c>
      <c r="BR10" s="211">
        <f ca="1">BR11+BR22+BR33</f>
        <v>65787560.157321416</v>
      </c>
      <c r="BS10" s="392">
        <f ca="1">SUM(C10:BR10)</f>
        <v>1938145561.193958</v>
      </c>
    </row>
    <row r="11" spans="1:71" ht="25" customHeight="1">
      <c r="B11" s="173" t="s">
        <v>410</v>
      </c>
      <c r="C11" s="194">
        <f>SUM(C12:C21)</f>
        <v>0</v>
      </c>
      <c r="D11" s="194">
        <f t="shared" ref="D11:BO11" si="2">SUM(D12:D21)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385385</v>
      </c>
      <c r="L11" s="194">
        <f t="shared" ca="1" si="2"/>
        <v>723842.75</v>
      </c>
      <c r="M11" s="194">
        <f ca="1">SUM(M12:M21)</f>
        <v>1102310.9449999998</v>
      </c>
      <c r="N11" s="194">
        <f t="shared" ca="1" si="2"/>
        <v>1445021.11904375</v>
      </c>
      <c r="O11" s="194">
        <f t="shared" ca="1" si="2"/>
        <v>1821014.3965173906</v>
      </c>
      <c r="P11" s="194">
        <f t="shared" ca="1" si="2"/>
        <v>2329873.2951124934</v>
      </c>
      <c r="Q11" s="194">
        <f t="shared" ca="1" si="2"/>
        <v>2992333.2313107401</v>
      </c>
      <c r="R11" s="194">
        <f t="shared" ca="1" si="2"/>
        <v>3663146.0753989955</v>
      </c>
      <c r="S11" s="194">
        <f t="shared" ca="1" si="2"/>
        <v>4360093.978236014</v>
      </c>
      <c r="T11" s="194">
        <f t="shared" ca="1" si="2"/>
        <v>4948727.3563343165</v>
      </c>
      <c r="U11" s="194">
        <f t="shared" ca="1" si="2"/>
        <v>5671404.2414846737</v>
      </c>
      <c r="V11" s="194">
        <f t="shared" ca="1" si="2"/>
        <v>6499440.5053467406</v>
      </c>
      <c r="W11" s="194">
        <f t="shared" ca="1" si="2"/>
        <v>7134976.7847790485</v>
      </c>
      <c r="X11" s="194">
        <f t="shared" ca="1" si="2"/>
        <v>7726102.5642430112</v>
      </c>
      <c r="Y11" s="194">
        <f t="shared" ca="1" si="2"/>
        <v>8493467.8622518703</v>
      </c>
      <c r="Z11" s="194">
        <f t="shared" ca="1" si="2"/>
        <v>9212181.2167336866</v>
      </c>
      <c r="AA11" s="194">
        <f t="shared" ca="1" si="2"/>
        <v>10059717.774242703</v>
      </c>
      <c r="AB11" s="194">
        <f t="shared" ca="1" si="2"/>
        <v>11303418.183913119</v>
      </c>
      <c r="AC11" s="194">
        <f t="shared" ca="1" si="2"/>
        <v>12960561.723684933</v>
      </c>
      <c r="AD11" s="194">
        <f t="shared" ca="1" si="2"/>
        <v>14566289.509147363</v>
      </c>
      <c r="AE11" s="194">
        <f t="shared" ca="1" si="2"/>
        <v>16131922.815825218</v>
      </c>
      <c r="AF11" s="194">
        <f t="shared" ca="1" si="2"/>
        <v>17294733.561107084</v>
      </c>
      <c r="AG11" s="194">
        <f t="shared" ca="1" si="2"/>
        <v>18629307.107606016</v>
      </c>
      <c r="AH11" s="194">
        <f t="shared" ca="1" si="2"/>
        <v>20023461.796240903</v>
      </c>
      <c r="AI11" s="194">
        <f t="shared" ca="1" si="2"/>
        <v>28669261.663640652</v>
      </c>
      <c r="AJ11" s="194">
        <f t="shared" ca="1" si="2"/>
        <v>29544576.928020403</v>
      </c>
      <c r="AK11" s="194">
        <f t="shared" ca="1" si="2"/>
        <v>30663163.578434169</v>
      </c>
      <c r="AL11" s="194">
        <f t="shared" ca="1" si="2"/>
        <v>31518432.270244483</v>
      </c>
      <c r="AM11" s="194">
        <f t="shared" ca="1" si="2"/>
        <v>32496920.029250838</v>
      </c>
      <c r="AN11" s="194">
        <f t="shared" ca="1" si="2"/>
        <v>34085187.283249654</v>
      </c>
      <c r="AO11" s="194">
        <f t="shared" ca="1" si="2"/>
        <v>36261925.07863681</v>
      </c>
      <c r="AP11" s="194">
        <f t="shared" ca="1" si="2"/>
        <v>38213121.645878255</v>
      </c>
      <c r="AQ11" s="194">
        <f t="shared" ca="1" si="2"/>
        <v>39992356.724146023</v>
      </c>
      <c r="AR11" s="194">
        <f t="shared" ca="1" si="2"/>
        <v>41063158.287570916</v>
      </c>
      <c r="AS11" s="194">
        <f t="shared" ca="1" si="2"/>
        <v>42352139.291843876</v>
      </c>
      <c r="AT11" s="194">
        <f t="shared" ca="1" si="2"/>
        <v>43696143.215173975</v>
      </c>
      <c r="AU11" s="194">
        <f t="shared" ca="1" si="2"/>
        <v>44216305.570721656</v>
      </c>
      <c r="AV11" s="194">
        <f t="shared" ca="1" si="2"/>
        <v>44429728.983885884</v>
      </c>
      <c r="AW11" s="194">
        <f t="shared" ca="1" si="2"/>
        <v>44905343.207577616</v>
      </c>
      <c r="AX11" s="194">
        <f t="shared" ca="1" si="2"/>
        <v>45120042.322258241</v>
      </c>
      <c r="AY11" s="194">
        <f t="shared" ca="1" si="2"/>
        <v>45477691.264264226</v>
      </c>
      <c r="AZ11" s="194">
        <f t="shared" ca="1" si="2"/>
        <v>46475532.778618649</v>
      </c>
      <c r="BA11" s="194">
        <f t="shared" ca="1" si="2"/>
        <v>48088270.998183072</v>
      </c>
      <c r="BB11" s="194">
        <f t="shared" ca="1" si="2"/>
        <v>49489083.639198266</v>
      </c>
      <c r="BC11" s="194">
        <f t="shared" ca="1" si="2"/>
        <v>50735112.198139161</v>
      </c>
      <c r="BD11" s="194">
        <f t="shared" ca="1" si="2"/>
        <v>51286966.010235727</v>
      </c>
      <c r="BE11" s="194">
        <f t="shared" ca="1" si="2"/>
        <v>52079907.637072265</v>
      </c>
      <c r="BF11" s="194">
        <f t="shared" ca="1" si="2"/>
        <v>52949012.673881195</v>
      </c>
      <c r="BG11" s="194">
        <f t="shared" ca="1" si="2"/>
        <v>60175408.405622877</v>
      </c>
      <c r="BH11" s="194">
        <f t="shared" ca="1" si="2"/>
        <v>59922966.410667405</v>
      </c>
      <c r="BI11" s="194">
        <f t="shared" ca="1" si="2"/>
        <v>59991855.660630114</v>
      </c>
      <c r="BJ11" s="194">
        <f t="shared" ca="1" si="2"/>
        <v>59786677.150643639</v>
      </c>
      <c r="BK11" s="194">
        <f t="shared" ca="1" si="2"/>
        <v>59765477.966821618</v>
      </c>
      <c r="BL11" s="194">
        <f t="shared" ca="1" si="2"/>
        <v>60491834.446820915</v>
      </c>
      <c r="BM11" s="194">
        <f t="shared" ca="1" si="2"/>
        <v>61935902.557957388</v>
      </c>
      <c r="BN11" s="194">
        <f t="shared" ca="1" si="2"/>
        <v>63158284.784779444</v>
      </c>
      <c r="BO11" s="194">
        <f t="shared" ca="1" si="2"/>
        <v>64222966.951637618</v>
      </c>
      <c r="BP11" s="194">
        <f t="shared" ref="BP11:BQ11" ca="1" si="3">SUM(BP12:BP21)</f>
        <v>64517156.26133278</v>
      </c>
      <c r="BQ11" s="194">
        <f t="shared" ca="1" si="3"/>
        <v>65101353.366036147</v>
      </c>
      <c r="BR11" s="194">
        <f ca="1">SUM(BR12:BR21)</f>
        <v>65787560.157321416</v>
      </c>
    </row>
    <row r="12" spans="1:71" ht="25" customHeight="1" outlineLevel="1">
      <c r="A12" s="643" t="s">
        <v>626</v>
      </c>
      <c r="B12" s="646" t="str">
        <f>'MVLP INPUT'!D10</f>
        <v>MVLP1</v>
      </c>
      <c r="C12" s="195">
        <f>'SUBSCRIBER BASE'!C102*('MVLP INPUT'!$E58*(100%-'MVLP INPUT'!$E82))</f>
        <v>0</v>
      </c>
      <c r="D12" s="195">
        <f>'SUBSCRIBER BASE'!D102*('MVLP INPUT'!$E58*(100%-'MVLP INPUT'!$E82))</f>
        <v>0</v>
      </c>
      <c r="E12" s="195">
        <f>'SUBSCRIBER BASE'!E102*('MVLP INPUT'!$E58*(100%-'MVLP INPUT'!$E82))</f>
        <v>0</v>
      </c>
      <c r="F12" s="195">
        <f>'SUBSCRIBER BASE'!F102*('MVLP INPUT'!$E58*(100%-'MVLP INPUT'!$E82))</f>
        <v>0</v>
      </c>
      <c r="G12" s="195">
        <f>'SUBSCRIBER BASE'!G102*('MVLP INPUT'!$E58*(100%-'MVLP INPUT'!$E82))</f>
        <v>0</v>
      </c>
      <c r="H12" s="195">
        <f>'SUBSCRIBER BASE'!H102*('MVLP INPUT'!$E58*(100%-'MVLP INPUT'!$E82))</f>
        <v>0</v>
      </c>
      <c r="I12" s="195">
        <f>'SUBSCRIBER BASE'!I102*('MVLP INPUT'!$E58*(100%-'MVLP INPUT'!$E82))</f>
        <v>0</v>
      </c>
      <c r="J12" s="195">
        <f>'SUBSCRIBER BASE'!J102*('MVLP INPUT'!$E58*(100%-'MVLP INPUT'!$E82))</f>
        <v>0</v>
      </c>
      <c r="K12" s="647">
        <f ca="1">((('SUBSCRIBER BASE'!L102*BUNDLES!$D10)*BUNDLES!$E10)*1)</f>
        <v>17745</v>
      </c>
      <c r="L12" s="647">
        <f ca="1">((('SUBSCRIBER BASE'!M102*BUNDLES!$D10)*BUNDLES!$E10)*1)</f>
        <v>33342.75</v>
      </c>
      <c r="M12" s="647">
        <f ca="1">((('SUBSCRIBER BASE'!N102*BUNDLES!$D10)*BUNDLES!$E10)*1)</f>
        <v>50793.112499999996</v>
      </c>
      <c r="N12" s="647">
        <f ca="1">((('SUBSCRIBER BASE'!O102*BUNDLES!$D10)*BUNDLES!$E10)*1)</f>
        <v>66610.956875000003</v>
      </c>
      <c r="O12" s="647">
        <f ca="1">((('SUBSCRIBER BASE'!P102*BUNDLES!$D10)*BUNDLES!$E10)*1)</f>
        <v>83965.409031250019</v>
      </c>
      <c r="P12" s="647">
        <f ca="1">((('SUBSCRIBER BASE'!Q102*BUNDLES!$D10)*BUNDLES!$E10)*1)</f>
        <v>107447.13857968753</v>
      </c>
      <c r="Q12" s="647">
        <f ca="1">((('SUBSCRIBER BASE'!R102*BUNDLES!$D10)*BUNDLES!$E10)*1)</f>
        <v>138022.28165070317</v>
      </c>
      <c r="R12" s="647">
        <f ca="1">((('SUBSCRIBER BASE'!S102*BUNDLES!$D10)*BUNDLES!$E10)*1)</f>
        <v>168993.66756816799</v>
      </c>
      <c r="S12" s="647">
        <f ca="1">((('SUBSCRIBER BASE'!T102*BUNDLES!$D10)*BUNDLES!$E10)*1)</f>
        <v>201188.98418975959</v>
      </c>
      <c r="T12" s="647">
        <f ca="1">((('SUBSCRIBER BASE'!U102*BUNDLES!$D10)*BUNDLES!$E10)*1)</f>
        <v>228414.53498027159</v>
      </c>
      <c r="U12" s="647">
        <f ca="1">((('SUBSCRIBER BASE'!V102*BUNDLES!$D10)*BUNDLES!$E10)*1)</f>
        <v>261823.80823125801</v>
      </c>
      <c r="V12" s="647">
        <f ca="1">((('SUBSCRIBER BASE'!W102*BUNDLES!$D10)*BUNDLES!$E10)*1)</f>
        <v>300100.11781969509</v>
      </c>
      <c r="W12" s="647">
        <f ca="1">((('SUBSCRIBER BASE'!X102*BUNDLES!$D10)*BUNDLES!$E10)*1)</f>
        <v>329530.11192871036</v>
      </c>
      <c r="X12" s="647">
        <f ca="1">((('SUBSCRIBER BASE'!Y102*BUNDLES!$D10)*BUNDLES!$E10)*1)</f>
        <v>356931.10633227485</v>
      </c>
      <c r="Y12" s="647">
        <f ca="1">((('SUBSCRIBER BASE'!Z102*BUNDLES!$D10)*BUNDLES!$E10)*1)</f>
        <v>392457.0510156611</v>
      </c>
      <c r="Z12" s="647">
        <f ca="1">((('SUBSCRIBER BASE'!AA102*BUNDLES!$D10)*BUNDLES!$E10)*1)</f>
        <v>425756.69846487808</v>
      </c>
      <c r="AA12" s="647">
        <f ca="1">((('SUBSCRIBER BASE'!AB102*BUNDLES!$D10)*BUNDLES!$E10)*1)</f>
        <v>464998.86354163417</v>
      </c>
      <c r="AB12" s="647">
        <f ca="1">((('SUBSCRIBER BASE'!AC102*BUNDLES!$D10)*BUNDLES!$E10)*1)</f>
        <v>522498.92036455247</v>
      </c>
      <c r="AC12" s="647">
        <f ca="1">((('SUBSCRIBER BASE'!AD102*BUNDLES!$D10)*BUNDLES!$E10)*1)</f>
        <v>599068.9743463248</v>
      </c>
      <c r="AD12" s="647">
        <f ca="1">((('SUBSCRIBER BASE'!AE102*BUNDLES!$D10)*BUNDLES!$E10)*1)</f>
        <v>673313.02562900865</v>
      </c>
      <c r="AE12" s="647">
        <f ca="1">((('SUBSCRIBER BASE'!AF102*BUNDLES!$D10)*BUNDLES!$E10)*1)</f>
        <v>745742.37434755825</v>
      </c>
      <c r="AF12" s="647">
        <f ca="1">((('SUBSCRIBER BASE'!AG102*BUNDLES!$D10)*BUNDLES!$E10)*1)</f>
        <v>799660.25563018036</v>
      </c>
      <c r="AG12" s="647">
        <f ca="1">((('SUBSCRIBER BASE'!AH102*BUNDLES!$D10)*BUNDLES!$E10)*1)</f>
        <v>861499.74284867127</v>
      </c>
      <c r="AH12" s="647">
        <f ca="1">((('SUBSCRIBER BASE'!AI102*BUNDLES!$D10)*BUNDLES!$E10)*1)</f>
        <v>926109.75570623775</v>
      </c>
      <c r="AI12" s="647">
        <f ca="1">((('SUBSCRIBER BASE'!AJ102*BUNDLES!$D10)*BUNDLES!$E10)*6)</f>
        <v>5793325.6075255554</v>
      </c>
      <c r="AJ12" s="647">
        <f ca="1">((('SUBSCRIBER BASE'!AK102*BUNDLES!$D10)*BUNDLES!$E10)*6)</f>
        <v>5971539.3271492776</v>
      </c>
      <c r="AK12" s="647">
        <f ca="1">((('SUBSCRIBER BASE'!AL102*BUNDLES!$D10)*BUNDLES!$E10)*6)</f>
        <v>6198712.3607918136</v>
      </c>
      <c r="AL12" s="647">
        <f ca="1">((('SUBSCRIBER BASE'!AM102*BUNDLES!$D10)*BUNDLES!$E10)*6)</f>
        <v>6372886.7427522233</v>
      </c>
      <c r="AM12" s="647">
        <f ca="1">((('SUBSCRIBER BASE'!AN102*BUNDLES!$D10)*BUNDLES!$E10)*6)</f>
        <v>6571862.4056146117</v>
      </c>
      <c r="AN12" s="647">
        <f ca="1">((('SUBSCRIBER BASE'!AO102*BUNDLES!$D10)*BUNDLES!$E10)*6)</f>
        <v>6893624.2853338812</v>
      </c>
      <c r="AO12" s="647">
        <f ca="1">((('SUBSCRIBER BASE'!AP102*BUNDLES!$D10)*BUNDLES!$E10)*6)</f>
        <v>7333968.071067187</v>
      </c>
      <c r="AP12" s="647">
        <f ca="1">((('SUBSCRIBER BASE'!AQ102*BUNDLES!$D10)*BUNDLES!$E10)*6)</f>
        <v>7728999.6675138278</v>
      </c>
      <c r="AQ12" s="647">
        <f ca="1">((('SUBSCRIBER BASE'!AR102*BUNDLES!$D10)*BUNDLES!$E10)*6)</f>
        <v>8089534.6841381378</v>
      </c>
      <c r="AR12" s="647">
        <f ca="1">((('SUBSCRIBER BASE'!AS102*BUNDLES!$D10)*BUNDLES!$E10)*6)</f>
        <v>8307452.9499312295</v>
      </c>
      <c r="AS12" s="647">
        <f ca="1">((('SUBSCRIBER BASE'!AT102*BUNDLES!$D10)*BUNDLES!$E10)*6)</f>
        <v>8569315.3024346679</v>
      </c>
      <c r="AT12" s="647">
        <f ca="1">((('SUBSCRIBER BASE'!AU102*BUNDLES!$D10)*BUNDLES!$E10)*6)</f>
        <v>8842249.5373129342</v>
      </c>
      <c r="AU12" s="647">
        <f ca="1">((('SUBSCRIBER BASE'!AV102*BUNDLES!$D10)*BUNDLES!$E10)*6)</f>
        <v>8949317.0604472887</v>
      </c>
      <c r="AV12" s="647">
        <f ca="1">((('SUBSCRIBER BASE'!AW102*BUNDLES!$D10)*BUNDLES!$E10)*6)</f>
        <v>8994541.2074249256</v>
      </c>
      <c r="AW12" s="647">
        <f ca="1">((('SUBSCRIBER BASE'!AX102*BUNDLES!$D10)*BUNDLES!$E10)*6)</f>
        <v>9092479.1470536776</v>
      </c>
      <c r="AX12" s="647">
        <f ca="1">((('SUBSCRIBER BASE'!AY102*BUNDLES!$D10)*BUNDLES!$E10)*6)</f>
        <v>9137805.1897009946</v>
      </c>
      <c r="AY12" s="647">
        <f ca="1">((('SUBSCRIBER BASE'!AZ102*BUNDLES!$D10)*BUNDLES!$E10)*6)</f>
        <v>9211839.9302159436</v>
      </c>
      <c r="AZ12" s="647">
        <f ca="1">((('SUBSCRIBER BASE'!BA102*BUNDLES!$D10)*BUNDLES!$E10)*6)</f>
        <v>9414712.9337051474</v>
      </c>
      <c r="BA12" s="647">
        <f ca="1">((('SUBSCRIBER BASE'!BB102*BUNDLES!$D10)*BUNDLES!$E10)*6)</f>
        <v>9741422.2870198898</v>
      </c>
      <c r="BB12" s="647">
        <f ca="1">((('SUBSCRIBER BASE'!BC102*BUNDLES!$D10)*BUNDLES!$E10)*6)</f>
        <v>10025531.172668897</v>
      </c>
      <c r="BC12" s="647">
        <f ca="1">((('SUBSCRIBER BASE'!BD102*BUNDLES!$D10)*BUNDLES!$E10)*6)</f>
        <v>10278499.614035452</v>
      </c>
      <c r="BD12" s="647">
        <f ca="1">((('SUBSCRIBER BASE'!BE102*BUNDLES!$D10)*BUNDLES!$E10)*6)</f>
        <v>10391709.633333679</v>
      </c>
      <c r="BE12" s="647">
        <f ca="1">((('SUBSCRIBER BASE'!BF102*BUNDLES!$D10)*BUNDLES!$E10)*6)</f>
        <v>10553409.151666995</v>
      </c>
      <c r="BF12" s="647">
        <f ca="1">((('SUBSCRIBER BASE'!BG102*BUNDLES!$D10)*BUNDLES!$E10)*6)</f>
        <v>10730423.694083646</v>
      </c>
      <c r="BG12" s="647">
        <f ca="1">((('SUBSCRIBER BASE'!BH102*BUNDLES!$D10)*BUNDLES!$E10)*10)</f>
        <v>17908487.515632439</v>
      </c>
      <c r="BH12" s="647">
        <f ca="1">((('SUBSCRIBER BASE'!BI102*BUNDLES!$D10)*BUNDLES!$E10)*10)</f>
        <v>17836563.139850818</v>
      </c>
      <c r="BI12" s="647">
        <f ca="1">((('SUBSCRIBER BASE'!BJ102*BUNDLES!$D10)*BUNDLES!$E10)*10)</f>
        <v>17859559.982858278</v>
      </c>
      <c r="BJ12" s="647">
        <f ca="1">((('SUBSCRIBER BASE'!BK102*BUNDLES!$D10)*BUNDLES!$E10)*10)</f>
        <v>17801306.983715367</v>
      </c>
      <c r="BK12" s="647">
        <f ca="1">((('SUBSCRIBER BASE'!BL102*BUNDLES!$D10)*BUNDLES!$E10)*10)</f>
        <v>17797341.634529598</v>
      </c>
      <c r="BL12" s="647">
        <f ca="1">((('SUBSCRIBER BASE'!BM102*BUNDLES!$D10)*BUNDLES!$E10)*10)</f>
        <v>18014449.552803118</v>
      </c>
      <c r="BM12" s="647">
        <f ca="1">((('SUBSCRIBER BASE'!BN102*BUNDLES!$D10)*BUNDLES!$E10)*10)</f>
        <v>18443927.075162962</v>
      </c>
      <c r="BN12" s="647">
        <f ca="1">((('SUBSCRIBER BASE'!BO102*BUNDLES!$D10)*BUNDLES!$E10)*10)</f>
        <v>18807880.721404813</v>
      </c>
      <c r="BO12" s="647">
        <f ca="1">((('SUBSCRIBER BASE'!BP102*BUNDLES!$D10)*BUNDLES!$E10)*10)</f>
        <v>19125211.685334574</v>
      </c>
      <c r="BP12" s="647">
        <f ca="1">((('SUBSCRIBER BASE'!BQ102*BUNDLES!$D10)*BUNDLES!$E10)*10)</f>
        <v>19214601.101067845</v>
      </c>
      <c r="BQ12" s="647">
        <f ca="1">((('SUBSCRIBER BASE'!BR102*BUNDLES!$D10)*BUNDLES!$E10)*10)</f>
        <v>19389696.046014454</v>
      </c>
      <c r="BR12" s="647">
        <f ca="1">((('SUBSCRIBER BASE'!BS102*BUNDLES!$D10)*BUNDLES!$E10)*10)</f>
        <v>19594986.243713729</v>
      </c>
      <c r="BS12" s="392">
        <f ca="1">SUM(C12:BR12)</f>
        <v>433745188.28659129</v>
      </c>
    </row>
    <row r="13" spans="1:71" ht="25" customHeight="1" outlineLevel="1">
      <c r="A13" s="643" t="s">
        <v>628</v>
      </c>
      <c r="B13" s="646" t="str">
        <f>'MVLP INPUT'!D11</f>
        <v>MVLP2</v>
      </c>
      <c r="C13" s="195">
        <f>'SUBSCRIBER BASE'!C103*('MVLP INPUT'!$E59*(100%-'MVLP INPUT'!$E83))</f>
        <v>0</v>
      </c>
      <c r="D13" s="195">
        <f>'SUBSCRIBER BASE'!D103*('MVLP INPUT'!$E59*(100%-'MVLP INPUT'!$E83))</f>
        <v>0</v>
      </c>
      <c r="E13" s="195">
        <f>'SUBSCRIBER BASE'!E103*('MVLP INPUT'!$E59*(100%-'MVLP INPUT'!$E83))</f>
        <v>0</v>
      </c>
      <c r="F13" s="195">
        <f>'SUBSCRIBER BASE'!F103*('MVLP INPUT'!$E59*(100%-'MVLP INPUT'!$E83))</f>
        <v>0</v>
      </c>
      <c r="G13" s="195">
        <f>'SUBSCRIBER BASE'!G103*('MVLP INPUT'!$E59*(100%-'MVLP INPUT'!$E83))</f>
        <v>0</v>
      </c>
      <c r="H13" s="195">
        <f>'SUBSCRIBER BASE'!H103*('MVLP INPUT'!$E59*(100%-'MVLP INPUT'!$E83))</f>
        <v>0</v>
      </c>
      <c r="I13" s="195">
        <f>'SUBSCRIBER BASE'!I103*('MVLP INPUT'!$E59*(100%-'MVLP INPUT'!$E83))</f>
        <v>0</v>
      </c>
      <c r="J13" s="195">
        <f>'SUBSCRIBER BASE'!J103*('MVLP INPUT'!$E59*(100%-'MVLP INPUT'!$E83))</f>
        <v>0</v>
      </c>
      <c r="K13" s="647">
        <f ca="1">((('SUBSCRIBER BASE'!L103*BUNDLES!$D11)*BUNDLES!$E11)*1)</f>
        <v>54600</v>
      </c>
      <c r="L13" s="647">
        <f ca="1">((('SUBSCRIBER BASE'!M103*BUNDLES!$D11)*BUNDLES!$E11)*1)</f>
        <v>102595</v>
      </c>
      <c r="M13" s="647">
        <f ca="1">((('SUBSCRIBER BASE'!N103*BUNDLES!$D11)*BUNDLES!$E11)*1)</f>
        <v>156290.25</v>
      </c>
      <c r="N13" s="647">
        <f ca="1">((('SUBSCRIBER BASE'!O103*BUNDLES!$D11)*BUNDLES!$E11)*1)</f>
        <v>204963.23750000002</v>
      </c>
      <c r="O13" s="647">
        <f ca="1">((('SUBSCRIBER BASE'!P103*BUNDLES!$D11)*BUNDLES!$E11)*1)</f>
        <v>258365.075625</v>
      </c>
      <c r="P13" s="647">
        <f ca="1">((('SUBSCRIBER BASE'!Q103*BUNDLES!$D11)*BUNDLES!$E11)*1)</f>
        <v>330621.82184375002</v>
      </c>
      <c r="Q13" s="647">
        <f ca="1">((('SUBSCRIBER BASE'!R103*BUNDLES!$D11)*BUNDLES!$E11)*1)</f>
        <v>424690.73075156246</v>
      </c>
      <c r="R13" s="647">
        <f ca="1">((('SUBSCRIBER BASE'!S103*BUNDLES!$D11)*BUNDLES!$E11)*1)</f>
        <v>519993.6942139843</v>
      </c>
      <c r="S13" s="647">
        <f ca="1">((('SUBSCRIBER BASE'!T103*BUNDLES!$D11)*BUNDLES!$E11)*1)</f>
        <v>619056.50950328505</v>
      </c>
      <c r="T13" s="647">
        <f ca="1">((('SUBSCRIBER BASE'!U103*BUNDLES!$D11)*BUNDLES!$E11)*1)</f>
        <v>702828.68402812083</v>
      </c>
      <c r="U13" s="647">
        <f ca="1">((('SUBSCRIBER BASE'!V103*BUNDLES!$D11)*BUNDLES!$E11)*1)</f>
        <v>805624.74982671486</v>
      </c>
      <c r="V13" s="647">
        <f ca="1">((('SUBSCRIBER BASE'!W103*BUNDLES!$D11)*BUNDLES!$E11)*1)</f>
        <v>923393.51233537914</v>
      </c>
      <c r="W13" s="647">
        <f ca="1">((('SUBSCRIBER BASE'!X103*BUNDLES!$D11)*BUNDLES!$E11)*1)</f>
        <v>1013948.83671861</v>
      </c>
      <c r="X13" s="647">
        <f ca="1">((('SUBSCRIBER BASE'!Y103*BUNDLES!$D11)*BUNDLES!$E11)*1)</f>
        <v>1098263.8948826797</v>
      </c>
      <c r="Y13" s="647">
        <f ca="1">((('SUBSCRIBER BASE'!Z103*BUNDLES!$D11)*BUNDLES!$E11)*1)</f>
        <v>1207575.7001385456</v>
      </c>
      <c r="Z13" s="647">
        <f ca="1">((('SUBSCRIBER BASE'!AA103*BUNDLES!$D11)*BUNDLES!$E11)*1)</f>
        <v>1310034.4151316183</v>
      </c>
      <c r="AA13" s="647">
        <f ca="1">((('SUBSCRIBER BASE'!AB103*BUNDLES!$D11)*BUNDLES!$E11)*1)</f>
        <v>1430782.6943750374</v>
      </c>
      <c r="AB13" s="647">
        <f ca="1">((('SUBSCRIBER BASE'!AC103*BUNDLES!$D11)*BUNDLES!$E11)*1)</f>
        <v>1607706.0596562859</v>
      </c>
      <c r="AC13" s="647">
        <f ca="1">((('SUBSCRIBER BASE'!AD103*BUNDLES!$D11)*BUNDLES!$E11)*1)</f>
        <v>1843308.2566734713</v>
      </c>
      <c r="AD13" s="647">
        <f ca="1">((('SUBSCRIBER BASE'!AE103*BUNDLES!$D11)*BUNDLES!$E11)*1)</f>
        <v>2071742.8438397977</v>
      </c>
      <c r="AE13" s="647">
        <f ca="1">((('SUBSCRIBER BASE'!AF103*BUNDLES!$D11)*BUNDLES!$E11)*1)</f>
        <v>2294605.7016478078</v>
      </c>
      <c r="AF13" s="647">
        <f ca="1">((('SUBSCRIBER BASE'!AG103*BUNDLES!$D11)*BUNDLES!$E11)*1)</f>
        <v>2460500.4165654173</v>
      </c>
      <c r="AG13" s="647">
        <f ca="1">((('SUBSCRIBER BASE'!AH103*BUNDLES!$D11)*BUNDLES!$E11)*1)</f>
        <v>2650775.3957371465</v>
      </c>
      <c r="AH13" s="647">
        <f ca="1">((('SUBSCRIBER BASE'!AI103*BUNDLES!$D11)*BUNDLES!$E11)*1)</f>
        <v>2849574.125950289</v>
      </c>
      <c r="AI13" s="647">
        <f ca="1">((('SUBSCRIBER BASE'!AJ103*BUNDLES!$D11)*BUNDLES!$E11)*2)</f>
        <v>5941890.8393055489</v>
      </c>
      <c r="AJ13" s="647">
        <f ca="1">((('SUBSCRIBER BASE'!AK103*BUNDLES!$D11)*BUNDLES!$E11)*2)</f>
        <v>6124671.297340272</v>
      </c>
      <c r="AK13" s="647">
        <f ca="1">((('SUBSCRIBER BASE'!AL103*BUNDLES!$D11)*BUNDLES!$E11)*2)</f>
        <v>6357662.7324732589</v>
      </c>
      <c r="AL13" s="647">
        <f ca="1">((('SUBSCRIBER BASE'!AM103*BUNDLES!$D11)*BUNDLES!$E11)*2)</f>
        <v>6536304.595849596</v>
      </c>
      <c r="AM13" s="647">
        <f ca="1">((('SUBSCRIBER BASE'!AN103*BUNDLES!$D11)*BUNDLES!$E11)*2)</f>
        <v>6740389.3660571165</v>
      </c>
      <c r="AN13" s="647">
        <f ca="1">((('SUBSCRIBER BASE'!AO103*BUNDLES!$D11)*BUNDLES!$E11)*2)</f>
        <v>7070394.8977542603</v>
      </c>
      <c r="AO13" s="647">
        <f ca="1">((('SUBSCRIBER BASE'!AP103*BUNDLES!$D11)*BUNDLES!$E11)*2)</f>
        <v>7522025.1528665479</v>
      </c>
      <c r="AP13" s="647">
        <f ca="1">((('SUBSCRIBER BASE'!AQ103*BUNDLES!$D11)*BUNDLES!$E11)*2)</f>
        <v>7927198.8952232208</v>
      </c>
      <c r="AQ13" s="647">
        <f ca="1">((('SUBSCRIBER BASE'!AR103*BUNDLES!$D11)*BUNDLES!$E11)*2)</f>
        <v>8296963.95046206</v>
      </c>
      <c r="AR13" s="647">
        <f ca="1">((('SUBSCRIBER BASE'!AS103*BUNDLES!$D11)*BUNDLES!$E11)*2)</f>
        <v>8520465.7529389579</v>
      </c>
      <c r="AS13" s="647">
        <f ca="1">((('SUBSCRIBER BASE'!AT103*BUNDLES!$D11)*BUNDLES!$E11)*2)</f>
        <v>8789042.4652920086</v>
      </c>
      <c r="AT13" s="647">
        <f ca="1">((('SUBSCRIBER BASE'!AU103*BUNDLES!$D11)*BUNDLES!$E11)*2)</f>
        <v>9068990.342027409</v>
      </c>
      <c r="AU13" s="647">
        <f ca="1">((('SUBSCRIBER BASE'!AV103*BUNDLES!$D11)*BUNDLES!$E11)*2)</f>
        <v>9178790.8249260373</v>
      </c>
      <c r="AV13" s="647">
        <f ca="1">((('SUBSCRIBER BASE'!AW103*BUNDLES!$D11)*BUNDLES!$E11)*2)</f>
        <v>9225176.2836797368</v>
      </c>
      <c r="AW13" s="647">
        <f ca="1">((('SUBSCRIBER BASE'!AX103*BUNDLES!$D11)*BUNDLES!$E11)*2)</f>
        <v>9325617.469495751</v>
      </c>
      <c r="AX13" s="647">
        <f ca="1">((('SUBSCRIBER BASE'!AY103*BUNDLES!$D11)*BUNDLES!$E11)*2)</f>
        <v>9372111.596020963</v>
      </c>
      <c r="AY13" s="647">
        <f ca="1">((('SUBSCRIBER BASE'!AZ103*BUNDLES!$D11)*BUNDLES!$E11)*2)</f>
        <v>9448031.0162199158</v>
      </c>
      <c r="AZ13" s="647">
        <f ca="1">((('SUBSCRIBER BASE'!BA103*BUNDLES!$D11)*BUNDLES!$E11)*2)</f>
        <v>9656104.4654089194</v>
      </c>
      <c r="BA13" s="647">
        <f ca="1">((('SUBSCRIBER BASE'!BB103*BUNDLES!$D11)*BUNDLES!$E11)*2)</f>
        <v>9991199.2421384733</v>
      </c>
      <c r="BB13" s="647">
        <f ca="1">((('SUBSCRIBER BASE'!BC103*BUNDLES!$D11)*BUNDLES!$E11)*2)</f>
        <v>10282589.280031551</v>
      </c>
      <c r="BC13" s="647">
        <f ca="1">((('SUBSCRIBER BASE'!BD103*BUNDLES!$D11)*BUNDLES!$E11)*2)</f>
        <v>10542034.816029973</v>
      </c>
      <c r="BD13" s="647">
        <f ca="1">((('SUBSCRIBER BASE'!BE103*BUNDLES!$D11)*BUNDLES!$E11)*2)</f>
        <v>10658158.075228475</v>
      </c>
      <c r="BE13" s="647">
        <f ca="1">((('SUBSCRIBER BASE'!BF103*BUNDLES!$D11)*BUNDLES!$E11)*2)</f>
        <v>10824000.171467051</v>
      </c>
      <c r="BF13" s="647">
        <f ca="1">((('SUBSCRIBER BASE'!BG103*BUNDLES!$D11)*BUNDLES!$E11)*2)</f>
        <v>11005550.162893698</v>
      </c>
      <c r="BG13" s="647">
        <f ca="1">((('SUBSCRIBER BASE'!BH103*BUNDLES!$D11)*BUNDLES!$E11)*2)</f>
        <v>11020597.654749013</v>
      </c>
      <c r="BH13" s="647">
        <f ca="1">((('SUBSCRIBER BASE'!BI103*BUNDLES!$D11)*BUNDLES!$E11)*2)</f>
        <v>10976342.772011563</v>
      </c>
      <c r="BI13" s="647">
        <f ca="1">((('SUBSCRIBER BASE'!BJ103*BUNDLES!$D11)*BUNDLES!$E11)*2)</f>
        <v>10990500.633410987</v>
      </c>
      <c r="BJ13" s="647">
        <f ca="1">((('SUBSCRIBER BASE'!BK103*BUNDLES!$D11)*BUNDLES!$E11)*2)</f>
        <v>10954650.601740437</v>
      </c>
      <c r="BK13" s="647">
        <f ca="1">((('SUBSCRIBER BASE'!BL103*BUNDLES!$D11)*BUNDLES!$E11)*2)</f>
        <v>10952218.071653415</v>
      </c>
      <c r="BL13" s="647">
        <f ca="1">((('SUBSCRIBER BASE'!BM103*BUNDLES!$D11)*BUNDLES!$E11)*2)</f>
        <v>11085832.168070743</v>
      </c>
      <c r="BM13" s="647">
        <f ca="1">((('SUBSCRIBER BASE'!BN103*BUNDLES!$D11)*BUNDLES!$E11)*2)</f>
        <v>11350115.559667205</v>
      </c>
      <c r="BN13" s="647">
        <f ca="1">((('SUBSCRIBER BASE'!BO103*BUNDLES!$D11)*BUNDLES!$E11)*2)</f>
        <v>11574084.781683845</v>
      </c>
      <c r="BO13" s="647">
        <f ca="1">((('SUBSCRIBER BASE'!BP103*BUNDLES!$D11)*BUNDLES!$E11)*2)</f>
        <v>11769380.542599654</v>
      </c>
      <c r="BP13" s="647">
        <f ca="1">((('SUBSCRIBER BASE'!BQ103*BUNDLES!$D11)*BUNDLES!$E11)*2)</f>
        <v>11824386.515469672</v>
      </c>
      <c r="BQ13" s="647">
        <f ca="1">((('SUBSCRIBER BASE'!BR103*BUNDLES!$D11)*BUNDLES!$E11)*2)</f>
        <v>11932142.189696189</v>
      </c>
      <c r="BR13" s="647">
        <f ca="1">((('SUBSCRIBER BASE'!BS103*BUNDLES!$D11)*BUNDLES!$E11)*2)</f>
        <v>12058460.080211379</v>
      </c>
      <c r="BS13" s="392">
        <f ca="1">SUM(C13:BR13)</f>
        <v>371835916.86903948</v>
      </c>
    </row>
    <row r="14" spans="1:71" ht="25" customHeight="1" outlineLevel="1">
      <c r="B14" s="137" t="str">
        <f>'MVLP INPUT'!D12</f>
        <v>MVLP3</v>
      </c>
      <c r="C14" s="195">
        <f>'SUBSCRIBER BASE'!C104*('MVLP INPUT'!$E60*(100%-'MVLP INPUT'!$E84))</f>
        <v>0</v>
      </c>
      <c r="D14" s="195">
        <f>'SUBSCRIBER BASE'!D104*('MVLP INPUT'!$E60*(100%-'MVLP INPUT'!$E84))</f>
        <v>0</v>
      </c>
      <c r="E14" s="195">
        <f>'SUBSCRIBER BASE'!E104*('MVLP INPUT'!$E60*(100%-'MVLP INPUT'!$E84))</f>
        <v>0</v>
      </c>
      <c r="F14" s="195">
        <f>'SUBSCRIBER BASE'!F104*('MVLP INPUT'!$E60*(100%-'MVLP INPUT'!$E84))</f>
        <v>0</v>
      </c>
      <c r="G14" s="195">
        <f>'SUBSCRIBER BASE'!G104*('MVLP INPUT'!$E60*(100%-'MVLP INPUT'!$E84))</f>
        <v>0</v>
      </c>
      <c r="H14" s="195">
        <f>'SUBSCRIBER BASE'!H104*('MVLP INPUT'!$E60*(100%-'MVLP INPUT'!$E84))</f>
        <v>0</v>
      </c>
      <c r="I14" s="195">
        <f>'SUBSCRIBER BASE'!I104*('MVLP INPUT'!$E60*(100%-'MVLP INPUT'!$E84))</f>
        <v>0</v>
      </c>
      <c r="J14" s="195">
        <f>'SUBSCRIBER BASE'!J104*('MVLP INPUT'!$E60*(100%-'MVLP INPUT'!$E84))</f>
        <v>0</v>
      </c>
      <c r="K14" s="647">
        <f ca="1">(('SUBSCRIBER BASE'!L104*BUNDLES!$D12)*BUNDLES!$E12)</f>
        <v>87360</v>
      </c>
      <c r="L14" s="647">
        <f ca="1">(('SUBSCRIBER BASE'!M104*BUNDLES!$D12)*BUNDLES!$E12)</f>
        <v>164142</v>
      </c>
      <c r="M14" s="647">
        <f ca="1">(('SUBSCRIBER BASE'!N104*BUNDLES!$D12)*BUNDLES!$E12)</f>
        <v>250044.9</v>
      </c>
      <c r="N14" s="647">
        <f ca="1">(('SUBSCRIBER BASE'!O104*BUNDLES!$D12)*BUNDLES!$E12)</f>
        <v>327902.65499999997</v>
      </c>
      <c r="O14" s="647">
        <f ca="1">(('SUBSCRIBER BASE'!P104*BUNDLES!$D12)*BUNDLES!$E12)</f>
        <v>413357.52225000004</v>
      </c>
      <c r="P14" s="647">
        <f ca="1">(('SUBSCRIBER BASE'!Q104*BUNDLES!$D12)*BUNDLES!$E12)</f>
        <v>528949.64613750007</v>
      </c>
      <c r="Q14" s="647">
        <f ca="1">(('SUBSCRIBER BASE'!R104*BUNDLES!$D12)*BUNDLES!$E12)</f>
        <v>679472.16383062501</v>
      </c>
      <c r="R14" s="647">
        <f ca="1">(('SUBSCRIBER BASE'!S104*BUNDLES!$D12)*BUNDLES!$E12)</f>
        <v>831948.55563909386</v>
      </c>
      <c r="S14" s="647">
        <f ca="1">(('SUBSCRIBER BASE'!T104*BUNDLES!$D12)*BUNDLES!$E12)</f>
        <v>990451.1278571391</v>
      </c>
      <c r="T14" s="647">
        <f ca="1">(('SUBSCRIBER BASE'!U104*BUNDLES!$D12)*BUNDLES!$E12)</f>
        <v>1124468.5714642822</v>
      </c>
      <c r="U14" s="647">
        <f ca="1">(('SUBSCRIBER BASE'!V104*BUNDLES!$D12)*BUNDLES!$E12)</f>
        <v>1288955.142891068</v>
      </c>
      <c r="V14" s="647">
        <f ca="1">(('SUBSCRIBER BASE'!W104*BUNDLES!$D12)*BUNDLES!$E12)</f>
        <v>1477407.3857465147</v>
      </c>
      <c r="W14" s="647">
        <f ca="1">(('SUBSCRIBER BASE'!X104*BUNDLES!$D12)*BUNDLES!$E12)</f>
        <v>1622297.0164591889</v>
      </c>
      <c r="X14" s="647">
        <f ca="1">(('SUBSCRIBER BASE'!Y104*BUNDLES!$D12)*BUNDLES!$E12)</f>
        <v>1757182.1656362296</v>
      </c>
      <c r="Y14" s="647">
        <f ca="1">(('SUBSCRIBER BASE'!Z104*BUNDLES!$D12)*BUNDLES!$E12)</f>
        <v>1932063.0573544179</v>
      </c>
      <c r="Z14" s="647">
        <f ca="1">(('SUBSCRIBER BASE'!AA104*BUNDLES!$D12)*BUNDLES!$E12)</f>
        <v>2096009.9044866967</v>
      </c>
      <c r="AA14" s="647">
        <f ca="1">(('SUBSCRIBER BASE'!AB104*BUNDLES!$D12)*BUNDLES!$E12)</f>
        <v>2289199.4092623619</v>
      </c>
      <c r="AB14" s="647">
        <f ca="1">(('SUBSCRIBER BASE'!AC104*BUNDLES!$D12)*BUNDLES!$E12)</f>
        <v>2572269.4387992434</v>
      </c>
      <c r="AC14" s="647">
        <f ca="1">(('SUBSCRIBER BASE'!AD104*BUNDLES!$D12)*BUNDLES!$E12)</f>
        <v>2949215.9668592815</v>
      </c>
      <c r="AD14" s="647">
        <f ca="1">(('SUBSCRIBER BASE'!AE104*BUNDLES!$D12)*BUNDLES!$E12)</f>
        <v>3314725.1685163174</v>
      </c>
      <c r="AE14" s="647">
        <f ca="1">(('SUBSCRIBER BASE'!AF104*BUNDLES!$D12)*BUNDLES!$E12)</f>
        <v>3671288.9100905014</v>
      </c>
      <c r="AF14" s="647">
        <f ca="1">(('SUBSCRIBER BASE'!AG104*BUNDLES!$D12)*BUNDLES!$E12)</f>
        <v>3936734.4645859762</v>
      </c>
      <c r="AG14" s="647">
        <f ca="1">(('SUBSCRIBER BASE'!AH104*BUNDLES!$D12)*BUNDLES!$E12)</f>
        <v>4241167.7413566774</v>
      </c>
      <c r="AH14" s="647">
        <f ca="1">(('SUBSCRIBER BASE'!AI104*BUNDLES!$D12)*BUNDLES!$E12)</f>
        <v>4559239.3542888435</v>
      </c>
      <c r="AI14" s="647">
        <f ca="1">(('SUBSCRIBER BASE'!AJ104*BUNDLES!$D12)*BUNDLES!$E12)</f>
        <v>4753437.3865744006</v>
      </c>
      <c r="AJ14" s="647">
        <f ca="1">(('SUBSCRIBER BASE'!AK104*BUNDLES!$D12)*BUNDLES!$E12)</f>
        <v>4899675.517245681</v>
      </c>
      <c r="AK14" s="647">
        <f ca="1">(('SUBSCRIBER BASE'!AL104*BUNDLES!$D12)*BUNDLES!$E12)</f>
        <v>5086091.741383397</v>
      </c>
      <c r="AL14" s="647">
        <f ca="1">(('SUBSCRIBER BASE'!AM104*BUNDLES!$D12)*BUNDLES!$E12)</f>
        <v>5229017.1543142274</v>
      </c>
      <c r="AM14" s="647">
        <f ca="1">(('SUBSCRIBER BASE'!AN104*BUNDLES!$D12)*BUNDLES!$E12)</f>
        <v>5392276.2965985155</v>
      </c>
      <c r="AN14" s="647">
        <f ca="1">(('SUBSCRIBER BASE'!AO104*BUNDLES!$D12)*BUNDLES!$E12)</f>
        <v>5656302.4817685895</v>
      </c>
      <c r="AO14" s="647">
        <f ca="1">(('SUBSCRIBER BASE'!AP104*BUNDLES!$D12)*BUNDLES!$E12)</f>
        <v>6017617.3576801596</v>
      </c>
      <c r="AP14" s="647">
        <f ca="1">(('SUBSCRIBER BASE'!AQ104*BUNDLES!$D12)*BUNDLES!$E12)</f>
        <v>6341756.4897961514</v>
      </c>
      <c r="AQ14" s="647">
        <f ca="1">(('SUBSCRIBER BASE'!AR104*BUNDLES!$D12)*BUNDLES!$E12)</f>
        <v>6637568.6653063437</v>
      </c>
      <c r="AR14" s="647">
        <f ca="1">(('SUBSCRIBER BASE'!AS104*BUNDLES!$D12)*BUNDLES!$E12)</f>
        <v>6816380.2320410265</v>
      </c>
      <c r="AS14" s="647">
        <f ca="1">(('SUBSCRIBER BASE'!AT104*BUNDLES!$D12)*BUNDLES!$E12)</f>
        <v>7031251.2204389749</v>
      </c>
      <c r="AT14" s="647">
        <f ca="1">(('SUBSCRIBER BASE'!AU104*BUNDLES!$D12)*BUNDLES!$E12)</f>
        <v>7255208.6594170257</v>
      </c>
      <c r="AU14" s="647">
        <f ca="1">(('SUBSCRIBER BASE'!AV104*BUNDLES!$D12)*BUNDLES!$E12)</f>
        <v>7343048.226446175</v>
      </c>
      <c r="AV14" s="647">
        <f ca="1">(('SUBSCRIBER BASE'!AW104*BUNDLES!$D12)*BUNDLES!$E12)</f>
        <v>7380145.8151238663</v>
      </c>
      <c r="AW14" s="647">
        <f ca="1">(('SUBSCRIBER BASE'!AX104*BUNDLES!$D12)*BUNDLES!$E12)</f>
        <v>7460508.5243676733</v>
      </c>
      <c r="AX14" s="647">
        <f ca="1">(('SUBSCRIBER BASE'!AY104*BUNDLES!$D12)*BUNDLES!$E12)</f>
        <v>7497703.0981492912</v>
      </c>
      <c r="AY14" s="647">
        <f ca="1">(('SUBSCRIBER BASE'!AZ104*BUNDLES!$D12)*BUNDLES!$E12)</f>
        <v>7558447.9432418263</v>
      </c>
      <c r="AZ14" s="647">
        <f ca="1">(('SUBSCRIBER BASE'!BA104*BUNDLES!$D12)*BUNDLES!$E12)</f>
        <v>7724905.5460797343</v>
      </c>
      <c r="BA14" s="647">
        <f ca="1">(('SUBSCRIBER BASE'!BB104*BUNDLES!$D12)*BUNDLES!$E12)</f>
        <v>7992960.2687757481</v>
      </c>
      <c r="BB14" s="647">
        <f ca="1">(('SUBSCRIBER BASE'!BC104*BUNDLES!$D12)*BUNDLES!$E12)</f>
        <v>8226072.2553369617</v>
      </c>
      <c r="BC14" s="647">
        <f ca="1">(('SUBSCRIBER BASE'!BD104*BUNDLES!$D12)*BUNDLES!$E12)</f>
        <v>8433638.6425701138</v>
      </c>
      <c r="BD14" s="647">
        <f ca="1">(('SUBSCRIBER BASE'!BE104*BUNDLES!$D12)*BUNDLES!$E12)</f>
        <v>8526516.710441608</v>
      </c>
      <c r="BE14" s="647">
        <f ca="1">(('SUBSCRIBER BASE'!BF104*BUNDLES!$D12)*BUNDLES!$E12)</f>
        <v>8659180.8749195263</v>
      </c>
      <c r="BF14" s="647">
        <f ca="1">(('SUBSCRIBER BASE'!BG104*BUNDLES!$D12)*BUNDLES!$E12)</f>
        <v>8804411.8311735485</v>
      </c>
      <c r="BG14" s="647">
        <f ca="1">(('SUBSCRIBER BASE'!BH104*BUNDLES!$D12)*BUNDLES!$E12)</f>
        <v>8816441.2396148723</v>
      </c>
      <c r="BH14" s="647">
        <f ca="1">(('SUBSCRIBER BASE'!BI104*BUNDLES!$D12)*BUNDLES!$E12)</f>
        <v>8781039.1776341293</v>
      </c>
      <c r="BI14" s="647">
        <f ca="1">(('SUBSCRIBER BASE'!BJ104*BUNDLES!$D12)*BUNDLES!$E12)</f>
        <v>8792377.2187524233</v>
      </c>
      <c r="BJ14" s="647">
        <f ca="1">(('SUBSCRIBER BASE'!BK104*BUNDLES!$D12)*BUNDLES!$E12)</f>
        <v>8763698.3578148019</v>
      </c>
      <c r="BK14" s="647">
        <f ca="1">(('SUBSCRIBER BASE'!BL104*BUNDLES!$D12)*BUNDLES!$E12)</f>
        <v>8761743.4399240613</v>
      </c>
      <c r="BL14" s="647">
        <f ca="1">(('SUBSCRIBER BASE'!BM104*BUNDLES!$D12)*BUNDLES!$E12)</f>
        <v>8868636.267927859</v>
      </c>
      <c r="BM14" s="647">
        <f ca="1">(('SUBSCRIBER BASE'!BN104*BUNDLES!$D12)*BUNDLES!$E12)</f>
        <v>9080074.4545314666</v>
      </c>
      <c r="BN14" s="647">
        <f ca="1">(('SUBSCRIBER BASE'!BO104*BUNDLES!$D12)*BUNDLES!$E12)</f>
        <v>9259250.7318048924</v>
      </c>
      <c r="BO14" s="647">
        <f ca="1">(('SUBSCRIBER BASE'!BP104*BUNDLES!$D12)*BUNDLES!$E12)</f>
        <v>9415488.1952146478</v>
      </c>
      <c r="BP14" s="647">
        <f ca="1">(('SUBSCRIBER BASE'!BQ104*BUNDLES!$D12)*BUNDLES!$E12)</f>
        <v>9459483.7854539156</v>
      </c>
      <c r="BQ14" s="647">
        <f ca="1">(('SUBSCRIBER BASE'!BR104*BUNDLES!$D12)*BUNDLES!$E12)</f>
        <v>9545679.5961812194</v>
      </c>
      <c r="BR14" s="647">
        <f ca="1">(('SUBSCRIBER BASE'!BS104*BUNDLES!$D12)*BUNDLES!$E12)</f>
        <v>9646735.6163721588</v>
      </c>
      <c r="BS14" s="392">
        <f ca="1">SUM(C14:BR14)</f>
        <v>319020623.28892899</v>
      </c>
    </row>
    <row r="15" spans="1:71" ht="25" customHeight="1" outlineLevel="1">
      <c r="B15" s="137" t="str">
        <f>'MVLP INPUT'!D13</f>
        <v>MVLP4</v>
      </c>
      <c r="C15" s="195">
        <f>'SUBSCRIBER BASE'!C105*('MVLP INPUT'!$E61*(100%-'MVLP INPUT'!$E85))</f>
        <v>0</v>
      </c>
      <c r="D15" s="195">
        <f>'SUBSCRIBER BASE'!D105*('MVLP INPUT'!$E61*(100%-'MVLP INPUT'!$E85))</f>
        <v>0</v>
      </c>
      <c r="E15" s="195">
        <f>'SUBSCRIBER BASE'!E105*('MVLP INPUT'!$E61*(100%-'MVLP INPUT'!$E85))</f>
        <v>0</v>
      </c>
      <c r="F15" s="195">
        <f>'SUBSCRIBER BASE'!F105*('MVLP INPUT'!$E61*(100%-'MVLP INPUT'!$E85))</f>
        <v>0</v>
      </c>
      <c r="G15" s="195">
        <f>'SUBSCRIBER BASE'!G105*('MVLP INPUT'!$E61*(100%-'MVLP INPUT'!$E85))</f>
        <v>0</v>
      </c>
      <c r="H15" s="195">
        <f>'SUBSCRIBER BASE'!H105*('MVLP INPUT'!$E61*(100%-'MVLP INPUT'!$E85))</f>
        <v>0</v>
      </c>
      <c r="I15" s="195">
        <f>'SUBSCRIBER BASE'!I105*('MVLP INPUT'!$E61*(100%-'MVLP INPUT'!$E85))</f>
        <v>0</v>
      </c>
      <c r="J15" s="195">
        <f>'SUBSCRIBER BASE'!J105*('MVLP INPUT'!$E61*(100%-'MVLP INPUT'!$E85))</f>
        <v>0</v>
      </c>
      <c r="K15" s="647">
        <f ca="1">(('SUBSCRIBER BASE'!L105*BUNDLES!$D13)*BUNDLES!$E13)</f>
        <v>58240</v>
      </c>
      <c r="L15" s="647">
        <f ca="1">(('SUBSCRIBER BASE'!M105*BUNDLES!$D13)*BUNDLES!$E13)</f>
        <v>109448</v>
      </c>
      <c r="M15" s="647">
        <f ca="1">(('SUBSCRIBER BASE'!N105*BUNDLES!$D13)*BUNDLES!$E13)</f>
        <v>166735.59999999998</v>
      </c>
      <c r="N15" s="647">
        <f ca="1">(('SUBSCRIBER BASE'!O105*BUNDLES!$D13)*BUNDLES!$E13)</f>
        <v>218638.81999999998</v>
      </c>
      <c r="O15" s="647">
        <f ca="1">(('SUBSCRIBER BASE'!P105*BUNDLES!$D13)*BUNDLES!$E13)</f>
        <v>275586.87899999996</v>
      </c>
      <c r="P15" s="647">
        <f ca="1">(('SUBSCRIBER BASE'!Q105*BUNDLES!$D13)*BUNDLES!$E13)</f>
        <v>352647.53505000001</v>
      </c>
      <c r="Q15" s="647">
        <f ca="1">(('SUBSCRIBER BASE'!R105*BUNDLES!$D13)*BUNDLES!$E13)</f>
        <v>452975.15829749999</v>
      </c>
      <c r="R15" s="647">
        <f ca="1">(('SUBSCRIBER BASE'!S105*BUNDLES!$D13)*BUNDLES!$E13)</f>
        <v>554646.40038262494</v>
      </c>
      <c r="S15" s="647">
        <f ca="1">(('SUBSCRIBER BASE'!T105*BUNDLES!$D13)*BUNDLES!$E13)</f>
        <v>660314.08036349365</v>
      </c>
      <c r="T15" s="647">
        <f ca="1">(('SUBSCRIBER BASE'!U105*BUNDLES!$D13)*BUNDLES!$E13)</f>
        <v>749658.37634531897</v>
      </c>
      <c r="U15" s="647">
        <f ca="1">(('SUBSCRIBER BASE'!V105*BUNDLES!$D13)*BUNDLES!$E13)</f>
        <v>859295.45752805308</v>
      </c>
      <c r="V15" s="647">
        <f ca="1">(('SUBSCRIBER BASE'!W105*BUNDLES!$D13)*BUNDLES!$E13)</f>
        <v>984930.68465165037</v>
      </c>
      <c r="W15" s="647">
        <f ca="1">(('SUBSCRIBER BASE'!X105*BUNDLES!$D13)*BUNDLES!$E13)</f>
        <v>1081524.1504190678</v>
      </c>
      <c r="X15" s="647">
        <f ca="1">(('SUBSCRIBER BASE'!Y105*BUNDLES!$D13)*BUNDLES!$E13)</f>
        <v>1171447.9428981147</v>
      </c>
      <c r="Y15" s="647">
        <f ca="1">(('SUBSCRIBER BASE'!Z105*BUNDLES!$D13)*BUNDLES!$E13)</f>
        <v>1288035.5457532089</v>
      </c>
      <c r="Z15" s="647">
        <f ca="1">(('SUBSCRIBER BASE'!AA105*BUNDLES!$D13)*BUNDLES!$E13)</f>
        <v>1397313.7684655483</v>
      </c>
      <c r="AA15" s="647">
        <f ca="1">(('SUBSCRIBER BASE'!AB105*BUNDLES!$D13)*BUNDLES!$E13)</f>
        <v>1526128.0800422709</v>
      </c>
      <c r="AB15" s="647">
        <f ca="1">(('SUBSCRIBER BASE'!AC105*BUNDLES!$D13)*BUNDLES!$E13)</f>
        <v>1714861.6760401572</v>
      </c>
      <c r="AC15" s="647">
        <f ca="1">(('SUBSCRIBER BASE'!AD105*BUNDLES!$D13)*BUNDLES!$E13)</f>
        <v>1966158.5922381494</v>
      </c>
      <c r="AD15" s="647">
        <f ca="1">(('SUBSCRIBER BASE'!AE105*BUNDLES!$D13)*BUNDLES!$E13)</f>
        <v>2209810.6626262418</v>
      </c>
      <c r="AE15" s="647">
        <f ca="1">(('SUBSCRIBER BASE'!AF105*BUNDLES!$D13)*BUNDLES!$E13)</f>
        <v>2447520.1294949297</v>
      </c>
      <c r="AF15" s="647">
        <f ca="1">(('SUBSCRIBER BASE'!AG105*BUNDLES!$D13)*BUNDLES!$E13)</f>
        <v>2624464.1230201838</v>
      </c>
      <c r="AG15" s="647">
        <f ca="1">(('SUBSCRIBER BASE'!AH105*BUNDLES!$D13)*BUNDLES!$E13)</f>
        <v>2827440.9168691747</v>
      </c>
      <c r="AH15" s="647">
        <f ca="1">(('SUBSCRIBER BASE'!AI105*BUNDLES!$D13)*BUNDLES!$E13)</f>
        <v>3039508.871025716</v>
      </c>
      <c r="AI15" s="647">
        <f ca="1">(('SUBSCRIBER BASE'!AJ105*BUNDLES!$D13)*BUNDLES!$E13)</f>
        <v>3168973.4274744298</v>
      </c>
      <c r="AJ15" s="647">
        <f ca="1">(('SUBSCRIBER BASE'!AK105*BUNDLES!$D13)*BUNDLES!$E13)</f>
        <v>3266444.7561007086</v>
      </c>
      <c r="AK15" s="647">
        <f ca="1">(('SUBSCRIBER BASE'!AL105*BUNDLES!$D13)*BUNDLES!$E13)</f>
        <v>3390722.5182956732</v>
      </c>
      <c r="AL15" s="647">
        <f ca="1">(('SUBSCRIBER BASE'!AM105*BUNDLES!$D13)*BUNDLES!$E13)</f>
        <v>3485986.3923808895</v>
      </c>
      <c r="AM15" s="647">
        <f ca="1">(('SUBSCRIBER BASE'!AN105*BUNDLES!$D13)*BUNDLES!$E13)</f>
        <v>3594847.0727618453</v>
      </c>
      <c r="AN15" s="647">
        <f ca="1">(('SUBSCRIBER BASE'!AO105*BUNDLES!$D13)*BUNDLES!$E13)</f>
        <v>3770864.7191237528</v>
      </c>
      <c r="AO15" s="647">
        <f ca="1">(('SUBSCRIBER BASE'!AP105*BUNDLES!$D13)*BUNDLES!$E13)</f>
        <v>4011721.4831675654</v>
      </c>
      <c r="AP15" s="647">
        <f ca="1">(('SUBSCRIBER BASE'!AQ105*BUNDLES!$D13)*BUNDLES!$E13)</f>
        <v>4227815.4090091875</v>
      </c>
      <c r="AQ15" s="647">
        <f ca="1">(('SUBSCRIBER BASE'!AR105*BUNDLES!$D13)*BUNDLES!$E13)</f>
        <v>4425024.6385587277</v>
      </c>
      <c r="AR15" s="647">
        <f ca="1">(('SUBSCRIBER BASE'!AS105*BUNDLES!$D13)*BUNDLES!$E13)</f>
        <v>4544213.4066307917</v>
      </c>
      <c r="AS15" s="647">
        <f ca="1">(('SUBSCRIBER BASE'!AT105*BUNDLES!$D13)*BUNDLES!$E13)</f>
        <v>4687442.7362992521</v>
      </c>
      <c r="AT15" s="647">
        <f ca="1">(('SUBSCRIBER BASE'!AU105*BUNDLES!$D13)*BUNDLES!$E13)</f>
        <v>4836750.5994842891</v>
      </c>
      <c r="AU15" s="647">
        <f ca="1">(('SUBSCRIBER BASE'!AV105*BUNDLES!$D13)*BUNDLES!$E13)</f>
        <v>4895313.0695100753</v>
      </c>
      <c r="AV15" s="647">
        <f ca="1">(('SUBSCRIBER BASE'!AW105*BUNDLES!$D13)*BUNDLES!$E13)</f>
        <v>4920067.4160345718</v>
      </c>
      <c r="AW15" s="647">
        <f ca="1">(('SUBSCRIBER BASE'!AX105*BUNDLES!$D13)*BUNDLES!$E13)</f>
        <v>4973624.0452328427</v>
      </c>
      <c r="AX15" s="647">
        <f ca="1">(('SUBSCRIBER BASE'!AY105*BUNDLES!$D13)*BUNDLES!$E13)</f>
        <v>4998422.8429712001</v>
      </c>
      <c r="AY15" s="647">
        <f ca="1">(('SUBSCRIBER BASE'!AZ105*BUNDLES!$D13)*BUNDLES!$E13)</f>
        <v>5038901.7008226402</v>
      </c>
      <c r="AZ15" s="647">
        <f ca="1">(('SUBSCRIBER BASE'!BA105*BUNDLES!$D13)*BUNDLES!$E13)</f>
        <v>5149876.6157815093</v>
      </c>
      <c r="BA15" s="647">
        <f ca="1">(('SUBSCRIBER BASE'!BB105*BUNDLES!$D13)*BUNDLES!$E13)</f>
        <v>5328582.7849924341</v>
      </c>
      <c r="BB15" s="647">
        <f ca="1">(('SUBSCRIBER BASE'!BC105*BUNDLES!$D13)*BUNDLES!$E13)</f>
        <v>5483993.6457428131</v>
      </c>
      <c r="BC15" s="647">
        <f ca="1">(('SUBSCRIBER BASE'!BD105*BUNDLES!$D13)*BUNDLES!$E13)</f>
        <v>5622353.9634556714</v>
      </c>
      <c r="BD15" s="647">
        <f ca="1">(('SUBSCRIBER BASE'!BE105*BUNDLES!$D13)*BUNDLES!$E13)</f>
        <v>5684276.265282888</v>
      </c>
      <c r="BE15" s="647">
        <f ca="1">(('SUBSCRIBER BASE'!BF105*BUNDLES!$D13)*BUNDLES!$E13)</f>
        <v>5772742.4520187443</v>
      </c>
      <c r="BF15" s="647">
        <f ca="1">(('SUBSCRIBER BASE'!BG105*BUNDLES!$D13)*BUNDLES!$E13)</f>
        <v>5869585.3294178061</v>
      </c>
      <c r="BG15" s="647">
        <f ca="1">(('SUBSCRIBER BASE'!BH105*BUNDLES!$D13)*BUNDLES!$E13)</f>
        <v>5877626.0629469156</v>
      </c>
      <c r="BH15" s="647">
        <f ca="1">(('SUBSCRIBER BASE'!BI105*BUNDLES!$D13)*BUNDLES!$E13)</f>
        <v>5854024.7597995698</v>
      </c>
      <c r="BI15" s="647">
        <f ca="1">(('SUBSCRIBER BASE'!BJ105*BUNDLES!$D13)*BUNDLES!$E13)</f>
        <v>5861563.5218095919</v>
      </c>
      <c r="BJ15" s="647">
        <f ca="1">(('SUBSCRIBER BASE'!BK105*BUNDLES!$D13)*BUNDLES!$E13)</f>
        <v>5842445.3457191121</v>
      </c>
      <c r="BK15" s="647">
        <f ca="1">(('SUBSCRIBER BASE'!BL105*BUNDLES!$D13)*BUNDLES!$E13)</f>
        <v>5841163.078433156</v>
      </c>
      <c r="BL15" s="647">
        <f ca="1">(('SUBSCRIBER BASE'!BM105*BUNDLES!$D13)*BUNDLES!$E13)</f>
        <v>5912424.9245114988</v>
      </c>
      <c r="BM15" s="647">
        <f ca="1">(('SUBSCRIBER BASE'!BN105*BUNDLES!$D13)*BUNDLES!$E13)</f>
        <v>6053363.6782859229</v>
      </c>
      <c r="BN15" s="647">
        <f ca="1">(('SUBSCRIBER BASE'!BO105*BUNDLES!$D13)*BUNDLES!$E13)</f>
        <v>6172815.4943716265</v>
      </c>
      <c r="BO15" s="647">
        <f ca="1">(('SUBSCRIBER BASE'!BP105*BUNDLES!$D13)*BUNDLES!$E13)</f>
        <v>6276974.7196530458</v>
      </c>
      <c r="BP15" s="647">
        <f ca="1">(('SUBSCRIBER BASE'!BQ105*BUNDLES!$D13)*BUNDLES!$E13)</f>
        <v>6306325.983670393</v>
      </c>
      <c r="BQ15" s="647">
        <f ca="1">(('SUBSCRIBER BASE'!BR105*BUNDLES!$D13)*BUNDLES!$E13)</f>
        <v>6363809.6844868734</v>
      </c>
      <c r="BR15" s="647">
        <f ca="1">(('SUBSCRIBER BASE'!BS105*BUNDLES!$D13)*BUNDLES!$E13)</f>
        <v>6431179.2002625298</v>
      </c>
      <c r="BS15" s="392">
        <f ca="1">SUM(C15:BR15)</f>
        <v>212679595.19501188</v>
      </c>
    </row>
    <row r="16" spans="1:71" ht="25" customHeight="1" outlineLevel="1">
      <c r="B16" s="137" t="str">
        <f>'MVLP INPUT'!D14</f>
        <v>MVLP5</v>
      </c>
      <c r="C16" s="195">
        <f>'SUBSCRIBER BASE'!C106*('MVLP INPUT'!$E62*(100%-'MVLP INPUT'!$E86))</f>
        <v>0</v>
      </c>
      <c r="D16" s="195">
        <f>'SUBSCRIBER BASE'!D106*('MVLP INPUT'!$E62*(100%-'MVLP INPUT'!$E86))</f>
        <v>0</v>
      </c>
      <c r="E16" s="195">
        <f>'SUBSCRIBER BASE'!E106*('MVLP INPUT'!$E62*(100%-'MVLP INPUT'!$E86))</f>
        <v>0</v>
      </c>
      <c r="F16" s="195">
        <f>'SUBSCRIBER BASE'!F106*('MVLP INPUT'!$E62*(100%-'MVLP INPUT'!$E86))</f>
        <v>0</v>
      </c>
      <c r="G16" s="195">
        <f>'SUBSCRIBER BASE'!G106*('MVLP INPUT'!$E62*(100%-'MVLP INPUT'!$E86))</f>
        <v>0</v>
      </c>
      <c r="H16" s="195">
        <f>'SUBSCRIBER BASE'!H106*('MVLP INPUT'!$E62*(100%-'MVLP INPUT'!$E86))</f>
        <v>0</v>
      </c>
      <c r="I16" s="195">
        <f>'SUBSCRIBER BASE'!I106*('MVLP INPUT'!$E62*(100%-'MVLP INPUT'!$E86))</f>
        <v>0</v>
      </c>
      <c r="J16" s="195">
        <f>'SUBSCRIBER BASE'!J106*('MVLP INPUT'!$E62*(100%-'MVLP INPUT'!$E86))</f>
        <v>0</v>
      </c>
      <c r="K16" s="647">
        <f ca="1">(('SUBSCRIBER BASE'!L106*BUNDLES!$D14)*BUNDLES!$E14)</f>
        <v>58240</v>
      </c>
      <c r="L16" s="647">
        <f ca="1">(('SUBSCRIBER BASE'!M106*BUNDLES!$D14)*BUNDLES!$E14)</f>
        <v>109448</v>
      </c>
      <c r="M16" s="647">
        <f ca="1">(('SUBSCRIBER BASE'!N106*BUNDLES!$D14)*BUNDLES!$E14)</f>
        <v>166735.59999999998</v>
      </c>
      <c r="N16" s="647">
        <f ca="1">(('SUBSCRIBER BASE'!O106*BUNDLES!$D14)*BUNDLES!$E14)</f>
        <v>218638.81999999998</v>
      </c>
      <c r="O16" s="647">
        <f ca="1">(('SUBSCRIBER BASE'!P106*BUNDLES!$D14)*BUNDLES!$E14)</f>
        <v>275586.87899999996</v>
      </c>
      <c r="P16" s="647">
        <f ca="1">(('SUBSCRIBER BASE'!Q106*BUNDLES!$D14)*BUNDLES!$E14)</f>
        <v>352647.53505000001</v>
      </c>
      <c r="Q16" s="647">
        <f ca="1">(('SUBSCRIBER BASE'!R106*BUNDLES!$D14)*BUNDLES!$E14)</f>
        <v>452975.15829749999</v>
      </c>
      <c r="R16" s="647">
        <f ca="1">(('SUBSCRIBER BASE'!S106*BUNDLES!$D14)*BUNDLES!$E14)</f>
        <v>554646.40038262494</v>
      </c>
      <c r="S16" s="647">
        <f ca="1">(('SUBSCRIBER BASE'!T106*BUNDLES!$D14)*BUNDLES!$E14)</f>
        <v>660314.08036349365</v>
      </c>
      <c r="T16" s="647">
        <f ca="1">(('SUBSCRIBER BASE'!U106*BUNDLES!$D14)*BUNDLES!$E14)</f>
        <v>749658.37634531897</v>
      </c>
      <c r="U16" s="647">
        <f ca="1">(('SUBSCRIBER BASE'!V106*BUNDLES!$D14)*BUNDLES!$E14)</f>
        <v>859295.45752805308</v>
      </c>
      <c r="V16" s="647">
        <f ca="1">(('SUBSCRIBER BASE'!W106*BUNDLES!$D14)*BUNDLES!$E14)</f>
        <v>984930.68465165037</v>
      </c>
      <c r="W16" s="647">
        <f ca="1">(('SUBSCRIBER BASE'!X106*BUNDLES!$D14)*BUNDLES!$E14)</f>
        <v>1081524.1504190678</v>
      </c>
      <c r="X16" s="647">
        <f ca="1">(('SUBSCRIBER BASE'!Y106*BUNDLES!$D14)*BUNDLES!$E14)</f>
        <v>1171447.9428981147</v>
      </c>
      <c r="Y16" s="647">
        <f ca="1">(('SUBSCRIBER BASE'!Z106*BUNDLES!$D14)*BUNDLES!$E14)</f>
        <v>1288035.5457532089</v>
      </c>
      <c r="Z16" s="647">
        <f ca="1">(('SUBSCRIBER BASE'!AA106*BUNDLES!$D14)*BUNDLES!$E14)</f>
        <v>1397313.7684655483</v>
      </c>
      <c r="AA16" s="647">
        <f ca="1">(('SUBSCRIBER BASE'!AB106*BUNDLES!$D14)*BUNDLES!$E14)</f>
        <v>1526128.0800422709</v>
      </c>
      <c r="AB16" s="647">
        <f ca="1">(('SUBSCRIBER BASE'!AC106*BUNDLES!$D14)*BUNDLES!$E14)</f>
        <v>1714861.6760401572</v>
      </c>
      <c r="AC16" s="647">
        <f ca="1">(('SUBSCRIBER BASE'!AD106*BUNDLES!$D14)*BUNDLES!$E14)</f>
        <v>1966158.5922381494</v>
      </c>
      <c r="AD16" s="647">
        <f ca="1">(('SUBSCRIBER BASE'!AE106*BUNDLES!$D14)*BUNDLES!$E14)</f>
        <v>2209810.6626262418</v>
      </c>
      <c r="AE16" s="647">
        <f ca="1">(('SUBSCRIBER BASE'!AF106*BUNDLES!$D14)*BUNDLES!$E14)</f>
        <v>2447520.1294949297</v>
      </c>
      <c r="AF16" s="647">
        <f ca="1">(('SUBSCRIBER BASE'!AG106*BUNDLES!$D14)*BUNDLES!$E14)</f>
        <v>2624464.1230201838</v>
      </c>
      <c r="AG16" s="647">
        <f ca="1">(('SUBSCRIBER BASE'!AH106*BUNDLES!$D14)*BUNDLES!$E14)</f>
        <v>2827440.9168691747</v>
      </c>
      <c r="AH16" s="647">
        <f ca="1">(('SUBSCRIBER BASE'!AI106*BUNDLES!$D14)*BUNDLES!$E14)</f>
        <v>3039508.871025716</v>
      </c>
      <c r="AI16" s="647">
        <f ca="1">(('SUBSCRIBER BASE'!AJ106*BUNDLES!$D14)*BUNDLES!$E14)</f>
        <v>3168973.4274744298</v>
      </c>
      <c r="AJ16" s="647">
        <f ca="1">(('SUBSCRIBER BASE'!AK106*BUNDLES!$D14)*BUNDLES!$E14)</f>
        <v>3266444.7561007086</v>
      </c>
      <c r="AK16" s="647">
        <f ca="1">(('SUBSCRIBER BASE'!AL106*BUNDLES!$D14)*BUNDLES!$E14)</f>
        <v>3390722.5182956732</v>
      </c>
      <c r="AL16" s="647">
        <f ca="1">(('SUBSCRIBER BASE'!AM106*BUNDLES!$D14)*BUNDLES!$E14)</f>
        <v>3485986.3923808895</v>
      </c>
      <c r="AM16" s="647">
        <f ca="1">(('SUBSCRIBER BASE'!AN106*BUNDLES!$D14)*BUNDLES!$E14)</f>
        <v>3594847.0727618453</v>
      </c>
      <c r="AN16" s="647">
        <f ca="1">(('SUBSCRIBER BASE'!AO106*BUNDLES!$D14)*BUNDLES!$E14)</f>
        <v>3770864.7191237528</v>
      </c>
      <c r="AO16" s="647">
        <f ca="1">(('SUBSCRIBER BASE'!AP106*BUNDLES!$D14)*BUNDLES!$E14)</f>
        <v>4011721.4831675654</v>
      </c>
      <c r="AP16" s="647">
        <f ca="1">(('SUBSCRIBER BASE'!AQ106*BUNDLES!$D14)*BUNDLES!$E14)</f>
        <v>4227815.4090091875</v>
      </c>
      <c r="AQ16" s="647">
        <f ca="1">(('SUBSCRIBER BASE'!AR106*BUNDLES!$D14)*BUNDLES!$E14)</f>
        <v>4425024.6385587277</v>
      </c>
      <c r="AR16" s="647">
        <f ca="1">(('SUBSCRIBER BASE'!AS106*BUNDLES!$D14)*BUNDLES!$E14)</f>
        <v>4544213.4066307917</v>
      </c>
      <c r="AS16" s="647">
        <f ca="1">(('SUBSCRIBER BASE'!AT106*BUNDLES!$D14)*BUNDLES!$E14)</f>
        <v>4687442.7362992521</v>
      </c>
      <c r="AT16" s="647">
        <f ca="1">(('SUBSCRIBER BASE'!AU106*BUNDLES!$D14)*BUNDLES!$E14)</f>
        <v>4836750.5994842891</v>
      </c>
      <c r="AU16" s="647">
        <f ca="1">(('SUBSCRIBER BASE'!AV106*BUNDLES!$D14)*BUNDLES!$E14)</f>
        <v>4895313.0695100753</v>
      </c>
      <c r="AV16" s="647">
        <f ca="1">(('SUBSCRIBER BASE'!AW106*BUNDLES!$D14)*BUNDLES!$E14)</f>
        <v>4920067.4160345718</v>
      </c>
      <c r="AW16" s="647">
        <f ca="1">(('SUBSCRIBER BASE'!AX106*BUNDLES!$D14)*BUNDLES!$E14)</f>
        <v>4973624.0452328427</v>
      </c>
      <c r="AX16" s="647">
        <f ca="1">(('SUBSCRIBER BASE'!AY106*BUNDLES!$D14)*BUNDLES!$E14)</f>
        <v>4998422.8429712001</v>
      </c>
      <c r="AY16" s="647">
        <f ca="1">(('SUBSCRIBER BASE'!AZ106*BUNDLES!$D14)*BUNDLES!$E14)</f>
        <v>5038901.7008226402</v>
      </c>
      <c r="AZ16" s="647">
        <f ca="1">(('SUBSCRIBER BASE'!BA106*BUNDLES!$D14)*BUNDLES!$E14)</f>
        <v>5149876.6157815093</v>
      </c>
      <c r="BA16" s="647">
        <f ca="1">(('SUBSCRIBER BASE'!BB106*BUNDLES!$D14)*BUNDLES!$E14)</f>
        <v>5328582.7849924341</v>
      </c>
      <c r="BB16" s="647">
        <f ca="1">(('SUBSCRIBER BASE'!BC106*BUNDLES!$D14)*BUNDLES!$E14)</f>
        <v>5483993.6457428131</v>
      </c>
      <c r="BC16" s="647">
        <f ca="1">(('SUBSCRIBER BASE'!BD106*BUNDLES!$D14)*BUNDLES!$E14)</f>
        <v>5622353.9634556714</v>
      </c>
      <c r="BD16" s="647">
        <f ca="1">(('SUBSCRIBER BASE'!BE106*BUNDLES!$D14)*BUNDLES!$E14)</f>
        <v>5684276.265282888</v>
      </c>
      <c r="BE16" s="647">
        <f ca="1">(('SUBSCRIBER BASE'!BF106*BUNDLES!$D14)*BUNDLES!$E14)</f>
        <v>5772742.4520187443</v>
      </c>
      <c r="BF16" s="647">
        <f ca="1">(('SUBSCRIBER BASE'!BG106*BUNDLES!$D14)*BUNDLES!$E14)</f>
        <v>5869585.3294178061</v>
      </c>
      <c r="BG16" s="647">
        <f ca="1">(('SUBSCRIBER BASE'!BH106*BUNDLES!$D14)*BUNDLES!$E14)</f>
        <v>5877626.0629469156</v>
      </c>
      <c r="BH16" s="647">
        <f ca="1">(('SUBSCRIBER BASE'!BI106*BUNDLES!$D14)*BUNDLES!$E14)</f>
        <v>5854024.7597995698</v>
      </c>
      <c r="BI16" s="647">
        <f ca="1">(('SUBSCRIBER BASE'!BJ106*BUNDLES!$D14)*BUNDLES!$E14)</f>
        <v>5861563.5218095919</v>
      </c>
      <c r="BJ16" s="647">
        <f ca="1">(('SUBSCRIBER BASE'!BK106*BUNDLES!$D14)*BUNDLES!$E14)</f>
        <v>5842445.3457191121</v>
      </c>
      <c r="BK16" s="647">
        <f ca="1">(('SUBSCRIBER BASE'!BL106*BUNDLES!$D14)*BUNDLES!$E14)</f>
        <v>5841163.078433156</v>
      </c>
      <c r="BL16" s="647">
        <f ca="1">(('SUBSCRIBER BASE'!BM106*BUNDLES!$D14)*BUNDLES!$E14)</f>
        <v>5912424.9245114988</v>
      </c>
      <c r="BM16" s="647">
        <f ca="1">(('SUBSCRIBER BASE'!BN106*BUNDLES!$D14)*BUNDLES!$E14)</f>
        <v>6053363.6782859229</v>
      </c>
      <c r="BN16" s="647">
        <f ca="1">(('SUBSCRIBER BASE'!BO106*BUNDLES!$D14)*BUNDLES!$E14)</f>
        <v>6172815.4943716265</v>
      </c>
      <c r="BO16" s="647">
        <f ca="1">(('SUBSCRIBER BASE'!BP106*BUNDLES!$D14)*BUNDLES!$E14)</f>
        <v>6276974.7196530458</v>
      </c>
      <c r="BP16" s="647">
        <f ca="1">(('SUBSCRIBER BASE'!BQ106*BUNDLES!$D14)*BUNDLES!$E14)</f>
        <v>6306325.983670393</v>
      </c>
      <c r="BQ16" s="647">
        <f ca="1">(('SUBSCRIBER BASE'!BR106*BUNDLES!$D14)*BUNDLES!$E14)</f>
        <v>6363809.6844868734</v>
      </c>
      <c r="BR16" s="647">
        <f ca="1">(('SUBSCRIBER BASE'!BS106*BUNDLES!$D14)*BUNDLES!$E14)</f>
        <v>6431179.2002625298</v>
      </c>
    </row>
    <row r="17" spans="2:71" ht="25" customHeight="1" outlineLevel="1">
      <c r="B17" s="137" t="str">
        <f>'MVLP INPUT'!D15</f>
        <v>MVLP6</v>
      </c>
      <c r="C17" s="195">
        <f>'SUBSCRIBER BASE'!C107*('MVLP INPUT'!$E63*(100%-'MVLP INPUT'!$E87))</f>
        <v>0</v>
      </c>
      <c r="D17" s="195">
        <f>'SUBSCRIBER BASE'!D107*('MVLP INPUT'!$E63*(100%-'MVLP INPUT'!$E87))</f>
        <v>0</v>
      </c>
      <c r="E17" s="195">
        <f>'SUBSCRIBER BASE'!E107*('MVLP INPUT'!$E63*(100%-'MVLP INPUT'!$E87))</f>
        <v>0</v>
      </c>
      <c r="F17" s="195">
        <f>'SUBSCRIBER BASE'!F107*('MVLP INPUT'!$E63*(100%-'MVLP INPUT'!$E87))</f>
        <v>0</v>
      </c>
      <c r="G17" s="195">
        <f>'SUBSCRIBER BASE'!G107*('MVLP INPUT'!$E63*(100%-'MVLP INPUT'!$E87))</f>
        <v>0</v>
      </c>
      <c r="H17" s="195">
        <f>'SUBSCRIBER BASE'!H107*('MVLP INPUT'!$E63*(100%-'MVLP INPUT'!$E87))</f>
        <v>0</v>
      </c>
      <c r="I17" s="195">
        <f>'SUBSCRIBER BASE'!I107*('MVLP INPUT'!$E63*(100%-'MVLP INPUT'!$E87))</f>
        <v>0</v>
      </c>
      <c r="J17" s="195">
        <f>'SUBSCRIBER BASE'!J107*('MVLP INPUT'!$E63*(100%-'MVLP INPUT'!$E87))</f>
        <v>0</v>
      </c>
      <c r="K17" s="647">
        <f ca="1">(('SUBSCRIBER BASE'!L107*BUNDLES!$D15)*BUNDLES!$E15)</f>
        <v>109200</v>
      </c>
      <c r="L17" s="647">
        <f ca="1">(('SUBSCRIBER BASE'!M107*BUNDLES!$D15)*BUNDLES!$E15)</f>
        <v>204867</v>
      </c>
      <c r="M17" s="647">
        <f ca="1">(('SUBSCRIBER BASE'!N107*BUNDLES!$D15)*BUNDLES!$E15)</f>
        <v>311711.48250000004</v>
      </c>
      <c r="N17" s="647">
        <f ca="1">(('SUBSCRIBER BASE'!O107*BUNDLES!$D15)*BUNDLES!$E15)</f>
        <v>408266.62966875004</v>
      </c>
      <c r="O17" s="647">
        <f ca="1">(('SUBSCRIBER BASE'!P107*BUNDLES!$D15)*BUNDLES!$E15)</f>
        <v>514152.63161114068</v>
      </c>
      <c r="P17" s="647">
        <f ca="1">(('SUBSCRIBER BASE'!Q107*BUNDLES!$D15)*BUNDLES!$E15)</f>
        <v>657559.61845155584</v>
      </c>
      <c r="Q17" s="647">
        <f ca="1">(('SUBSCRIBER BASE'!R107*BUNDLES!$D15)*BUNDLES!$E15)</f>
        <v>844197.73848284921</v>
      </c>
      <c r="R17" s="647">
        <f ca="1">(('SUBSCRIBER BASE'!S107*BUNDLES!$D15)*BUNDLES!$E15)</f>
        <v>1032917.3572124995</v>
      </c>
      <c r="S17" s="647">
        <f ca="1">(('SUBSCRIBER BASE'!T107*BUNDLES!$D15)*BUNDLES!$E15)</f>
        <v>1228769.1959588435</v>
      </c>
      <c r="T17" s="647">
        <f ca="1">(('SUBSCRIBER BASE'!U107*BUNDLES!$D15)*BUNDLES!$E15)</f>
        <v>1393698.8131710042</v>
      </c>
      <c r="U17" s="647">
        <f ca="1">(('SUBSCRIBER BASE'!V107*BUNDLES!$D15)*BUNDLES!$E15)</f>
        <v>1596409.6254795264</v>
      </c>
      <c r="V17" s="647">
        <f ca="1">(('SUBSCRIBER BASE'!W107*BUNDLES!$D15)*BUNDLES!$E15)</f>
        <v>1828678.120141851</v>
      </c>
      <c r="W17" s="647">
        <f ca="1">(('SUBSCRIBER BASE'!X107*BUNDLES!$D15)*BUNDLES!$E15)</f>
        <v>2006152.5188344039</v>
      </c>
      <c r="X17" s="647">
        <f ca="1">(('SUBSCRIBER BASE'!Y107*BUNDLES!$D15)*BUNDLES!$E15)</f>
        <v>2170829.511595598</v>
      </c>
      <c r="Y17" s="647">
        <f ca="1">(('SUBSCRIBER BASE'!Z107*BUNDLES!$D15)*BUNDLES!$E15)</f>
        <v>2385300.9622368291</v>
      </c>
      <c r="Z17" s="647">
        <f ca="1">(('SUBSCRIBER BASE'!AA107*BUNDLES!$D15)*BUNDLES!$E15)</f>
        <v>2585752.6617193958</v>
      </c>
      <c r="AA17" s="647">
        <f ca="1">(('SUBSCRIBER BASE'!AB107*BUNDLES!$D15)*BUNDLES!$E15)</f>
        <v>2822480.6469791275</v>
      </c>
      <c r="AB17" s="647">
        <f ca="1">(('SUBSCRIBER BASE'!AC107*BUNDLES!$D15)*BUNDLES!$E15)</f>
        <v>3171220.413012723</v>
      </c>
      <c r="AC17" s="647">
        <f ca="1">(('SUBSCRIBER BASE'!AD107*BUNDLES!$D15)*BUNDLES!$E15)</f>
        <v>3636651.341329555</v>
      </c>
      <c r="AD17" s="647">
        <f ca="1">(('SUBSCRIBER BASE'!AE107*BUNDLES!$D15)*BUNDLES!$E15)</f>
        <v>4086887.1459097541</v>
      </c>
      <c r="AE17" s="647">
        <f ca="1">(('SUBSCRIBER BASE'!AF107*BUNDLES!$D15)*BUNDLES!$E15)</f>
        <v>4525245.5707494915</v>
      </c>
      <c r="AF17" s="647">
        <f ca="1">(('SUBSCRIBER BASE'!AG107*BUNDLES!$D15)*BUNDLES!$E15)</f>
        <v>4848910.1782851433</v>
      </c>
      <c r="AG17" s="647">
        <f ca="1">(('SUBSCRIBER BASE'!AH107*BUNDLES!$D15)*BUNDLES!$E15)</f>
        <v>5220982.3939251732</v>
      </c>
      <c r="AH17" s="647">
        <f ca="1">(('SUBSCRIBER BASE'!AI107*BUNDLES!$D15)*BUNDLES!$E15)</f>
        <v>5609520.8182441015</v>
      </c>
      <c r="AI17" s="647">
        <f ca="1">(('SUBSCRIBER BASE'!AJ107*BUNDLES!$D15)*BUNDLES!$E15)</f>
        <v>5842660.9752862863</v>
      </c>
      <c r="AJ17" s="647">
        <f ca="1">(('SUBSCRIBER BASE'!AK107*BUNDLES!$D15)*BUNDLES!$E15)</f>
        <v>6015801.2740837559</v>
      </c>
      <c r="AK17" s="647">
        <f ca="1">(('SUBSCRIBER BASE'!AL107*BUNDLES!$D15)*BUNDLES!$E15)</f>
        <v>6239251.707194359</v>
      </c>
      <c r="AL17" s="647">
        <f ca="1">(('SUBSCRIBER BASE'!AM107*BUNDLES!$D15)*BUNDLES!$E15)</f>
        <v>6408250.9925666554</v>
      </c>
      <c r="AM17" s="647">
        <f ca="1">(('SUBSCRIBER BASE'!AN107*BUNDLES!$D15)*BUNDLES!$E15)</f>
        <v>6602697.8154569063</v>
      </c>
      <c r="AN17" s="647">
        <f ca="1">(('SUBSCRIBER BASE'!AO107*BUNDLES!$D15)*BUNDLES!$E15)</f>
        <v>6923136.1801454192</v>
      </c>
      <c r="AO17" s="647">
        <f ca="1">(('SUBSCRIBER BASE'!AP107*BUNDLES!$D15)*BUNDLES!$E15)</f>
        <v>7364871.5306877848</v>
      </c>
      <c r="AP17" s="647">
        <f ca="1">(('SUBSCRIBER BASE'!AQ107*BUNDLES!$D15)*BUNDLES!$E15)</f>
        <v>7759535.7753266767</v>
      </c>
      <c r="AQ17" s="647">
        <f ca="1">(('SUBSCRIBER BASE'!AR107*BUNDLES!$D15)*BUNDLES!$E15)</f>
        <v>8118240.1471220264</v>
      </c>
      <c r="AR17" s="647">
        <f ca="1">(('SUBSCRIBER BASE'!AS107*BUNDLES!$D15)*BUNDLES!$E15)</f>
        <v>8330432.5393981189</v>
      </c>
      <c r="AS17" s="647">
        <f ca="1">(('SUBSCRIBER BASE'!AT107*BUNDLES!$D15)*BUNDLES!$E15)</f>
        <v>8587644.8310797177</v>
      </c>
      <c r="AT17" s="647">
        <f ca="1">(('SUBSCRIBER BASE'!AU107*BUNDLES!$D15)*BUNDLES!$E15)</f>
        <v>8856193.4774480332</v>
      </c>
      <c r="AU17" s="647">
        <f ca="1">(('SUBSCRIBER BASE'!AV107*BUNDLES!$D15)*BUNDLES!$E15)</f>
        <v>8954523.3198820092</v>
      </c>
      <c r="AV17" s="647">
        <f ca="1">(('SUBSCRIBER BASE'!AW107*BUNDLES!$D15)*BUNDLES!$E15)</f>
        <v>8989730.8455882054</v>
      </c>
      <c r="AW17" s="647">
        <f ca="1">(('SUBSCRIBER BASE'!AX107*BUNDLES!$D15)*BUNDLES!$E15)</f>
        <v>9079489.976194825</v>
      </c>
      <c r="AX17" s="647">
        <f ca="1">(('SUBSCRIBER BASE'!AY107*BUNDLES!$D15)*BUNDLES!$E15)</f>
        <v>9115576.7524445951</v>
      </c>
      <c r="AY17" s="647">
        <f ca="1">(('SUBSCRIBER BASE'!AZ107*BUNDLES!$D15)*BUNDLES!$E15)</f>
        <v>9181568.9729412533</v>
      </c>
      <c r="AZ17" s="647">
        <f ca="1">(('SUBSCRIBER BASE'!BA107*BUNDLES!$D15)*BUNDLES!$E15)</f>
        <v>9380056.6018618383</v>
      </c>
      <c r="BA17" s="647">
        <f ca="1">(('SUBSCRIBER BASE'!BB107*BUNDLES!$D15)*BUNDLES!$E15)</f>
        <v>9705523.6302640922</v>
      </c>
      <c r="BB17" s="647">
        <f ca="1">(('SUBSCRIBER BASE'!BC107*BUNDLES!$D15)*BUNDLES!$E15)</f>
        <v>9986903.6396752279</v>
      </c>
      <c r="BC17" s="647">
        <f ca="1">(('SUBSCRIBER BASE'!BD107*BUNDLES!$D15)*BUNDLES!$E15)</f>
        <v>10236231.198592279</v>
      </c>
      <c r="BD17" s="647">
        <f ca="1">(('SUBSCRIBER BASE'!BE107*BUNDLES!$D15)*BUNDLES!$E15)</f>
        <v>10342029.060666185</v>
      </c>
      <c r="BE17" s="647">
        <f ca="1">(('SUBSCRIBER BASE'!BF107*BUNDLES!$D15)*BUNDLES!$E15)</f>
        <v>10497832.53498121</v>
      </c>
      <c r="BF17" s="647">
        <f ca="1">(('SUBSCRIBER BASE'!BG107*BUNDLES!$D15)*BUNDLES!$E15)</f>
        <v>10669456.326894695</v>
      </c>
      <c r="BG17" s="647">
        <f ca="1">(('SUBSCRIBER BASE'!BH107*BUNDLES!$D15)*BUNDLES!$E15)</f>
        <v>10674629.869732723</v>
      </c>
      <c r="BH17" s="647">
        <f ca="1">(('SUBSCRIBER BASE'!BI107*BUNDLES!$D15)*BUNDLES!$E15)</f>
        <v>10620971.801571757</v>
      </c>
      <c r="BI17" s="647">
        <f ca="1">(('SUBSCRIBER BASE'!BJ107*BUNDLES!$D15)*BUNDLES!$E15)</f>
        <v>10626290.781989239</v>
      </c>
      <c r="BJ17" s="647">
        <f ca="1">(('SUBSCRIBER BASE'!BK107*BUNDLES!$D15)*BUNDLES!$E15)</f>
        <v>10582130.515934804</v>
      </c>
      <c r="BK17" s="647">
        <f ca="1">(('SUBSCRIBER BASE'!BL107*BUNDLES!$D15)*BUNDLES!$E15)</f>
        <v>10571848.663848229</v>
      </c>
      <c r="BL17" s="647">
        <f ca="1">(('SUBSCRIBER BASE'!BM107*BUNDLES!$D15)*BUNDLES!$E15)</f>
        <v>10698066.608996196</v>
      </c>
      <c r="BM17" s="647">
        <f ca="1">(('SUBSCRIBER BASE'!BN107*BUNDLES!$D15)*BUNDLES!$E15)</f>
        <v>10955058.112023896</v>
      </c>
      <c r="BN17" s="647">
        <f ca="1">(('SUBSCRIBER BASE'!BO107*BUNDLES!$D15)*BUNDLES!$E15)</f>
        <v>11171437.561142642</v>
      </c>
      <c r="BO17" s="647">
        <f ca="1">(('SUBSCRIBER BASE'!BP107*BUNDLES!$D15)*BUNDLES!$E15)</f>
        <v>11358937.089182654</v>
      </c>
      <c r="BP17" s="647">
        <f ca="1">(('SUBSCRIBER BASE'!BQ107*BUNDLES!$D15)*BUNDLES!$E15)</f>
        <v>11406032.892000565</v>
      </c>
      <c r="BQ17" s="647">
        <f ca="1">(('SUBSCRIBER BASE'!BR107*BUNDLES!$D15)*BUNDLES!$E15)</f>
        <v>11506216.165170535</v>
      </c>
      <c r="BR17" s="647">
        <f ca="1">(('SUBSCRIBER BASE'!BS107*BUNDLES!$D15)*BUNDLES!$E15)</f>
        <v>11625019.816499082</v>
      </c>
    </row>
    <row r="18" spans="2:71" ht="25" customHeight="1" outlineLevel="1">
      <c r="B18" s="137" t="str">
        <f>'MVLP INPUT'!D16</f>
        <v>200 MB</v>
      </c>
      <c r="C18" s="195">
        <f>'SUBSCRIBER BASE'!C108*('MVLP INPUT'!$E64*(100%-'MVLP INPUT'!$E88))</f>
        <v>0</v>
      </c>
      <c r="D18" s="195">
        <f>'SUBSCRIBER BASE'!D108*('MVLP INPUT'!$E64*(100%-'MVLP INPUT'!$E88))</f>
        <v>0</v>
      </c>
      <c r="E18" s="195">
        <f>'SUBSCRIBER BASE'!E108*('MVLP INPUT'!$E64*(100%-'MVLP INPUT'!$E88))</f>
        <v>0</v>
      </c>
      <c r="F18" s="195">
        <f>'SUBSCRIBER BASE'!F108*('MVLP INPUT'!$E64*(100%-'MVLP INPUT'!$E88))</f>
        <v>0</v>
      </c>
      <c r="G18" s="195">
        <f>'SUBSCRIBER BASE'!G108*('MVLP INPUT'!$E64*(100%-'MVLP INPUT'!$E88))</f>
        <v>0</v>
      </c>
      <c r="H18" s="195">
        <f>'SUBSCRIBER BASE'!H108*('MVLP INPUT'!$E64*(100%-'MVLP INPUT'!$E88))</f>
        <v>0</v>
      </c>
      <c r="I18" s="195">
        <f>'SUBSCRIBER BASE'!I108*('MVLP INPUT'!$E64*(100%-'MVLP INPUT'!$E88))</f>
        <v>0</v>
      </c>
      <c r="J18" s="195">
        <f>'SUBSCRIBER BASE'!J108*('MVLP INPUT'!$E64*(100%-'MVLP INPUT'!$E88))</f>
        <v>0</v>
      </c>
      <c r="K18" s="195">
        <f ca="1">'SUBSCRIBER BASE'!L108*'MVLP DASHBOARD'!$C68</f>
        <v>0</v>
      </c>
      <c r="L18" s="195">
        <f ca="1">'SUBSCRIBER BASE'!M108*'MVLP DASHBOARD'!$C68</f>
        <v>0</v>
      </c>
      <c r="M18" s="195">
        <f ca="1">'SUBSCRIBER BASE'!N108*'MVLP DASHBOARD'!$C68</f>
        <v>0</v>
      </c>
      <c r="N18" s="195">
        <f ca="1">'SUBSCRIBER BASE'!O108*'MVLP DASHBOARD'!$C68</f>
        <v>0</v>
      </c>
      <c r="O18" s="195">
        <f ca="1">'SUBSCRIBER BASE'!P108*'MVLP DASHBOARD'!$C68</f>
        <v>0</v>
      </c>
      <c r="P18" s="195">
        <f ca="1">'SUBSCRIBER BASE'!Q108*'MVLP DASHBOARD'!$C68</f>
        <v>0</v>
      </c>
      <c r="Q18" s="195">
        <f ca="1">'SUBSCRIBER BASE'!R108*'MVLP DASHBOARD'!$C68</f>
        <v>0</v>
      </c>
      <c r="R18" s="195">
        <f ca="1">'SUBSCRIBER BASE'!S108*'MVLP DASHBOARD'!$C68</f>
        <v>0</v>
      </c>
      <c r="S18" s="195">
        <f ca="1">'SUBSCRIBER BASE'!T108*'MVLP DASHBOARD'!$C68</f>
        <v>0</v>
      </c>
      <c r="T18" s="195">
        <f ca="1">'SUBSCRIBER BASE'!U108*'MVLP DASHBOARD'!$C68</f>
        <v>0</v>
      </c>
      <c r="U18" s="195">
        <f ca="1">'SUBSCRIBER BASE'!V108*'MVLP DASHBOARD'!$C68</f>
        <v>0</v>
      </c>
      <c r="V18" s="195">
        <f ca="1">'SUBSCRIBER BASE'!W108*'MVLP DASHBOARD'!$C68</f>
        <v>0</v>
      </c>
      <c r="W18" s="195">
        <f ca="1">'SUBSCRIBER BASE'!X108*'MVLP DASHBOARD'!$C68</f>
        <v>0</v>
      </c>
      <c r="X18" s="195">
        <f ca="1">'SUBSCRIBER BASE'!Y108*'MVLP DASHBOARD'!$C68</f>
        <v>0</v>
      </c>
      <c r="Y18" s="195">
        <f ca="1">'SUBSCRIBER BASE'!Z108*'MVLP DASHBOARD'!$C68</f>
        <v>0</v>
      </c>
      <c r="Z18" s="195">
        <f ca="1">'SUBSCRIBER BASE'!AA108*'MVLP DASHBOARD'!$C68</f>
        <v>0</v>
      </c>
      <c r="AA18" s="195">
        <f ca="1">'SUBSCRIBER BASE'!AB108*'MVLP DASHBOARD'!$C68</f>
        <v>0</v>
      </c>
      <c r="AB18" s="195">
        <f ca="1">'SUBSCRIBER BASE'!AC108*'MVLP DASHBOARD'!$C68</f>
        <v>0</v>
      </c>
      <c r="AC18" s="195">
        <f ca="1">'SUBSCRIBER BASE'!AD108*'MVLP DASHBOARD'!$C68</f>
        <v>0</v>
      </c>
      <c r="AD18" s="195">
        <f ca="1">'SUBSCRIBER BASE'!AE108*'MVLP DASHBOARD'!$C68</f>
        <v>0</v>
      </c>
      <c r="AE18" s="195">
        <f ca="1">'SUBSCRIBER BASE'!AF108*'MVLP DASHBOARD'!$C68</f>
        <v>0</v>
      </c>
      <c r="AF18" s="195">
        <f ca="1">'SUBSCRIBER BASE'!AG108*'MVLP DASHBOARD'!$C68</f>
        <v>0</v>
      </c>
      <c r="AG18" s="195">
        <f ca="1">'SUBSCRIBER BASE'!AH108*'MVLP DASHBOARD'!$C68</f>
        <v>0</v>
      </c>
      <c r="AH18" s="195">
        <f ca="1">'SUBSCRIBER BASE'!AI108*'MVLP DASHBOARD'!$C68</f>
        <v>0</v>
      </c>
      <c r="AI18" s="195">
        <f ca="1">'SUBSCRIBER BASE'!AJ108*'MVLP DASHBOARD'!$C68</f>
        <v>0</v>
      </c>
      <c r="AJ18" s="195">
        <f ca="1">'SUBSCRIBER BASE'!AK108*'MVLP DASHBOARD'!$C68</f>
        <v>0</v>
      </c>
      <c r="AK18" s="195">
        <f ca="1">'SUBSCRIBER BASE'!AL108*'MVLP DASHBOARD'!$C68</f>
        <v>0</v>
      </c>
      <c r="AL18" s="195">
        <f ca="1">'SUBSCRIBER BASE'!AM108*'MVLP DASHBOARD'!$C68</f>
        <v>0</v>
      </c>
      <c r="AM18" s="195">
        <f ca="1">'SUBSCRIBER BASE'!AN108*'MVLP DASHBOARD'!$C68</f>
        <v>0</v>
      </c>
      <c r="AN18" s="195">
        <f ca="1">'SUBSCRIBER BASE'!AO108*'MVLP DASHBOARD'!$C68</f>
        <v>0</v>
      </c>
      <c r="AO18" s="195">
        <f ca="1">'SUBSCRIBER BASE'!AP108*'MVLP DASHBOARD'!$C68</f>
        <v>0</v>
      </c>
      <c r="AP18" s="195">
        <f ca="1">'SUBSCRIBER BASE'!AQ108*'MVLP DASHBOARD'!$C68</f>
        <v>0</v>
      </c>
      <c r="AQ18" s="195">
        <f ca="1">'SUBSCRIBER BASE'!AR108*'MVLP DASHBOARD'!$C68</f>
        <v>0</v>
      </c>
      <c r="AR18" s="195">
        <f ca="1">'SUBSCRIBER BASE'!AS108*'MVLP DASHBOARD'!$C68</f>
        <v>0</v>
      </c>
      <c r="AS18" s="195">
        <f ca="1">'SUBSCRIBER BASE'!AT108*'MVLP DASHBOARD'!$C68</f>
        <v>0</v>
      </c>
      <c r="AT18" s="195">
        <f ca="1">'SUBSCRIBER BASE'!AU108*'MVLP DASHBOARD'!$C68</f>
        <v>0</v>
      </c>
      <c r="AU18" s="195">
        <f ca="1">'SUBSCRIBER BASE'!AV108*'MVLP DASHBOARD'!$C68</f>
        <v>0</v>
      </c>
      <c r="AV18" s="195">
        <f ca="1">'SUBSCRIBER BASE'!AW108*'MVLP DASHBOARD'!$C68</f>
        <v>0</v>
      </c>
      <c r="AW18" s="195">
        <f ca="1">'SUBSCRIBER BASE'!AX108*'MVLP DASHBOARD'!$C68</f>
        <v>0</v>
      </c>
      <c r="AX18" s="195">
        <f ca="1">'SUBSCRIBER BASE'!AY108*'MVLP DASHBOARD'!$C68</f>
        <v>0</v>
      </c>
      <c r="AY18" s="195">
        <f ca="1">'SUBSCRIBER BASE'!AZ108*'MVLP DASHBOARD'!$C68</f>
        <v>0</v>
      </c>
      <c r="AZ18" s="195">
        <f ca="1">'SUBSCRIBER BASE'!BA108*'MVLP DASHBOARD'!$C68</f>
        <v>0</v>
      </c>
      <c r="BA18" s="195">
        <f ca="1">'SUBSCRIBER BASE'!BB108*'MVLP DASHBOARD'!$C68</f>
        <v>0</v>
      </c>
      <c r="BB18" s="195">
        <f ca="1">'SUBSCRIBER BASE'!BC108*'MVLP DASHBOARD'!$C68</f>
        <v>0</v>
      </c>
      <c r="BC18" s="195">
        <f ca="1">'SUBSCRIBER BASE'!BD108*'MVLP DASHBOARD'!$C68</f>
        <v>0</v>
      </c>
      <c r="BD18" s="195">
        <f ca="1">'SUBSCRIBER BASE'!BE108*'MVLP DASHBOARD'!$C68</f>
        <v>0</v>
      </c>
      <c r="BE18" s="195">
        <f ca="1">'SUBSCRIBER BASE'!BF108*'MVLP DASHBOARD'!$C68</f>
        <v>0</v>
      </c>
      <c r="BF18" s="195">
        <f ca="1">'SUBSCRIBER BASE'!BG108*'MVLP DASHBOARD'!$C68</f>
        <v>0</v>
      </c>
      <c r="BG18" s="195">
        <f ca="1">'SUBSCRIBER BASE'!BH108*'MVLP DASHBOARD'!$C68</f>
        <v>0</v>
      </c>
      <c r="BH18" s="195">
        <f ca="1">'SUBSCRIBER BASE'!BI108*'MVLP DASHBOARD'!$C68</f>
        <v>0</v>
      </c>
      <c r="BI18" s="195">
        <f ca="1">'SUBSCRIBER BASE'!BJ108*'MVLP DASHBOARD'!$C68</f>
        <v>0</v>
      </c>
      <c r="BJ18" s="195">
        <f ca="1">'SUBSCRIBER BASE'!BK108*'MVLP DASHBOARD'!$C68</f>
        <v>0</v>
      </c>
      <c r="BK18" s="195">
        <f ca="1">'SUBSCRIBER BASE'!BL108*'MVLP DASHBOARD'!$C68</f>
        <v>0</v>
      </c>
      <c r="BL18" s="195">
        <f ca="1">'SUBSCRIBER BASE'!BM108*'MVLP DASHBOARD'!$C68</f>
        <v>0</v>
      </c>
      <c r="BM18" s="195">
        <f ca="1">'SUBSCRIBER BASE'!BN108*'MVLP DASHBOARD'!$C68</f>
        <v>0</v>
      </c>
      <c r="BN18" s="195">
        <f ca="1">'SUBSCRIBER BASE'!BO108*'MVLP DASHBOARD'!$C68</f>
        <v>0</v>
      </c>
      <c r="BO18" s="195">
        <f ca="1">'SUBSCRIBER BASE'!BP108*'MVLP DASHBOARD'!$C68</f>
        <v>0</v>
      </c>
      <c r="BP18" s="195">
        <f ca="1">'SUBSCRIBER BASE'!BQ108*'MVLP DASHBOARD'!$C68</f>
        <v>0</v>
      </c>
      <c r="BQ18" s="195">
        <f ca="1">'SUBSCRIBER BASE'!BR108*'MVLP DASHBOARD'!$C68</f>
        <v>0</v>
      </c>
      <c r="BR18" s="195">
        <f ca="1">'SUBSCRIBER BASE'!BS108*'MVLP DASHBOARD'!$C68</f>
        <v>0</v>
      </c>
    </row>
    <row r="19" spans="2:71" ht="25" customHeight="1" outlineLevel="1">
      <c r="B19" s="137" t="str">
        <f>'MVLP INPUT'!D17</f>
        <v>500 MB</v>
      </c>
      <c r="C19" s="195">
        <f>'SUBSCRIBER BASE'!C109*('MVLP INPUT'!$E65*(100%-'MVLP INPUT'!$E89))</f>
        <v>0</v>
      </c>
      <c r="D19" s="195">
        <f>'SUBSCRIBER BASE'!D109*('MVLP INPUT'!$E65*(100%-'MVLP INPUT'!$E89))</f>
        <v>0</v>
      </c>
      <c r="E19" s="195">
        <f>'SUBSCRIBER BASE'!E109*('MVLP INPUT'!$E65*(100%-'MVLP INPUT'!$E89))</f>
        <v>0</v>
      </c>
      <c r="F19" s="195">
        <f>'SUBSCRIBER BASE'!F109*('MVLP INPUT'!$E65*(100%-'MVLP INPUT'!$E89))</f>
        <v>0</v>
      </c>
      <c r="G19" s="195">
        <f>'SUBSCRIBER BASE'!G109*('MVLP INPUT'!$E65*(100%-'MVLP INPUT'!$E89))</f>
        <v>0</v>
      </c>
      <c r="H19" s="195">
        <f>'SUBSCRIBER BASE'!H109*('MVLP INPUT'!$E65*(100%-'MVLP INPUT'!$E89))</f>
        <v>0</v>
      </c>
      <c r="I19" s="195">
        <f>'SUBSCRIBER BASE'!I109*('MVLP INPUT'!$E65*(100%-'MVLP INPUT'!$E89))</f>
        <v>0</v>
      </c>
      <c r="J19" s="195">
        <f>'SUBSCRIBER BASE'!J109*('MVLP INPUT'!$E65*(100%-'MVLP INPUT'!$E89))</f>
        <v>0</v>
      </c>
      <c r="K19" s="195">
        <f ca="1">'SUBSCRIBER BASE'!L109*'MVLP DASHBOARD'!$C69</f>
        <v>0</v>
      </c>
      <c r="L19" s="195">
        <f ca="1">'SUBSCRIBER BASE'!M109*'MVLP DASHBOARD'!$C69</f>
        <v>0</v>
      </c>
      <c r="M19" s="195">
        <f ca="1">'SUBSCRIBER BASE'!N109*'MVLP DASHBOARD'!$C69</f>
        <v>0</v>
      </c>
      <c r="N19" s="195">
        <f ca="1">'SUBSCRIBER BASE'!O109*'MVLP DASHBOARD'!$C69</f>
        <v>0</v>
      </c>
      <c r="O19" s="195">
        <f ca="1">'SUBSCRIBER BASE'!P109*'MVLP DASHBOARD'!$C69</f>
        <v>0</v>
      </c>
      <c r="P19" s="195">
        <f ca="1">'SUBSCRIBER BASE'!Q109*'MVLP DASHBOARD'!$C69</f>
        <v>0</v>
      </c>
      <c r="Q19" s="195">
        <f ca="1">'SUBSCRIBER BASE'!R109*'MVLP DASHBOARD'!$C69</f>
        <v>0</v>
      </c>
      <c r="R19" s="195">
        <f ca="1">'SUBSCRIBER BASE'!S109*'MVLP DASHBOARD'!$C69</f>
        <v>0</v>
      </c>
      <c r="S19" s="195">
        <f ca="1">'SUBSCRIBER BASE'!T109*'MVLP DASHBOARD'!$C69</f>
        <v>0</v>
      </c>
      <c r="T19" s="195">
        <f ca="1">'SUBSCRIBER BASE'!U109*'MVLP DASHBOARD'!$C69</f>
        <v>0</v>
      </c>
      <c r="U19" s="195">
        <f ca="1">'SUBSCRIBER BASE'!V109*'MVLP DASHBOARD'!$C69</f>
        <v>0</v>
      </c>
      <c r="V19" s="195">
        <f ca="1">'SUBSCRIBER BASE'!W109*'MVLP DASHBOARD'!$C69</f>
        <v>0</v>
      </c>
      <c r="W19" s="195">
        <f ca="1">'SUBSCRIBER BASE'!X109*'MVLP DASHBOARD'!$C69</f>
        <v>0</v>
      </c>
      <c r="X19" s="195">
        <f ca="1">'SUBSCRIBER BASE'!Y109*'MVLP DASHBOARD'!$C69</f>
        <v>0</v>
      </c>
      <c r="Y19" s="195">
        <f ca="1">'SUBSCRIBER BASE'!Z109*'MVLP DASHBOARD'!$C69</f>
        <v>0</v>
      </c>
      <c r="Z19" s="195">
        <f ca="1">'SUBSCRIBER BASE'!AA109*'MVLP DASHBOARD'!$C69</f>
        <v>0</v>
      </c>
      <c r="AA19" s="195">
        <f ca="1">'SUBSCRIBER BASE'!AB109*'MVLP DASHBOARD'!$C69</f>
        <v>0</v>
      </c>
      <c r="AB19" s="195">
        <f ca="1">'SUBSCRIBER BASE'!AC109*'MVLP DASHBOARD'!$C69</f>
        <v>0</v>
      </c>
      <c r="AC19" s="195">
        <f ca="1">'SUBSCRIBER BASE'!AD109*'MVLP DASHBOARD'!$C69</f>
        <v>0</v>
      </c>
      <c r="AD19" s="195">
        <f ca="1">'SUBSCRIBER BASE'!AE109*'MVLP DASHBOARD'!$C69</f>
        <v>0</v>
      </c>
      <c r="AE19" s="195">
        <f ca="1">'SUBSCRIBER BASE'!AF109*'MVLP DASHBOARD'!$C69</f>
        <v>0</v>
      </c>
      <c r="AF19" s="195">
        <f ca="1">'SUBSCRIBER BASE'!AG109*'MVLP DASHBOARD'!$C69</f>
        <v>0</v>
      </c>
      <c r="AG19" s="195">
        <f ca="1">'SUBSCRIBER BASE'!AH109*'MVLP DASHBOARD'!$C69</f>
        <v>0</v>
      </c>
      <c r="AH19" s="195">
        <f ca="1">'SUBSCRIBER BASE'!AI109*'MVLP DASHBOARD'!$C69</f>
        <v>0</v>
      </c>
      <c r="AI19" s="195">
        <f ca="1">'SUBSCRIBER BASE'!AJ109*'MVLP DASHBOARD'!$C69</f>
        <v>0</v>
      </c>
      <c r="AJ19" s="195">
        <f ca="1">'SUBSCRIBER BASE'!AK109*'MVLP DASHBOARD'!$C69</f>
        <v>0</v>
      </c>
      <c r="AK19" s="195">
        <f ca="1">'SUBSCRIBER BASE'!AL109*'MVLP DASHBOARD'!$C69</f>
        <v>0</v>
      </c>
      <c r="AL19" s="195">
        <f ca="1">'SUBSCRIBER BASE'!AM109*'MVLP DASHBOARD'!$C69</f>
        <v>0</v>
      </c>
      <c r="AM19" s="195">
        <f ca="1">'SUBSCRIBER BASE'!AN109*'MVLP DASHBOARD'!$C69</f>
        <v>0</v>
      </c>
      <c r="AN19" s="195">
        <f ca="1">'SUBSCRIBER BASE'!AO109*'MVLP DASHBOARD'!$C69</f>
        <v>0</v>
      </c>
      <c r="AO19" s="195">
        <f ca="1">'SUBSCRIBER BASE'!AP109*'MVLP DASHBOARD'!$C69</f>
        <v>0</v>
      </c>
      <c r="AP19" s="195">
        <f ca="1">'SUBSCRIBER BASE'!AQ109*'MVLP DASHBOARD'!$C69</f>
        <v>0</v>
      </c>
      <c r="AQ19" s="195">
        <f ca="1">'SUBSCRIBER BASE'!AR109*'MVLP DASHBOARD'!$C69</f>
        <v>0</v>
      </c>
      <c r="AR19" s="195">
        <f ca="1">'SUBSCRIBER BASE'!AS109*'MVLP DASHBOARD'!$C69</f>
        <v>0</v>
      </c>
      <c r="AS19" s="195">
        <f ca="1">'SUBSCRIBER BASE'!AT109*'MVLP DASHBOARD'!$C69</f>
        <v>0</v>
      </c>
      <c r="AT19" s="195">
        <f ca="1">'SUBSCRIBER BASE'!AU109*'MVLP DASHBOARD'!$C69</f>
        <v>0</v>
      </c>
      <c r="AU19" s="195">
        <f ca="1">'SUBSCRIBER BASE'!AV109*'MVLP DASHBOARD'!$C69</f>
        <v>0</v>
      </c>
      <c r="AV19" s="195">
        <f ca="1">'SUBSCRIBER BASE'!AW109*'MVLP DASHBOARD'!$C69</f>
        <v>0</v>
      </c>
      <c r="AW19" s="195">
        <f ca="1">'SUBSCRIBER BASE'!AX109*'MVLP DASHBOARD'!$C69</f>
        <v>0</v>
      </c>
      <c r="AX19" s="195">
        <f ca="1">'SUBSCRIBER BASE'!AY109*'MVLP DASHBOARD'!$C69</f>
        <v>0</v>
      </c>
      <c r="AY19" s="195">
        <f ca="1">'SUBSCRIBER BASE'!AZ109*'MVLP DASHBOARD'!$C69</f>
        <v>0</v>
      </c>
      <c r="AZ19" s="195">
        <f ca="1">'SUBSCRIBER BASE'!BA109*'MVLP DASHBOARD'!$C69</f>
        <v>0</v>
      </c>
      <c r="BA19" s="195">
        <f ca="1">'SUBSCRIBER BASE'!BB109*'MVLP DASHBOARD'!$C69</f>
        <v>0</v>
      </c>
      <c r="BB19" s="195">
        <f ca="1">'SUBSCRIBER BASE'!BC109*'MVLP DASHBOARD'!$C69</f>
        <v>0</v>
      </c>
      <c r="BC19" s="195">
        <f ca="1">'SUBSCRIBER BASE'!BD109*'MVLP DASHBOARD'!$C69</f>
        <v>0</v>
      </c>
      <c r="BD19" s="195">
        <f ca="1">'SUBSCRIBER BASE'!BE109*'MVLP DASHBOARD'!$C69</f>
        <v>0</v>
      </c>
      <c r="BE19" s="195">
        <f ca="1">'SUBSCRIBER BASE'!BF109*'MVLP DASHBOARD'!$C69</f>
        <v>0</v>
      </c>
      <c r="BF19" s="195">
        <f ca="1">'SUBSCRIBER BASE'!BG109*'MVLP DASHBOARD'!$C69</f>
        <v>0</v>
      </c>
      <c r="BG19" s="195">
        <f ca="1">'SUBSCRIBER BASE'!BH109*'MVLP DASHBOARD'!$C69</f>
        <v>0</v>
      </c>
      <c r="BH19" s="195">
        <f ca="1">'SUBSCRIBER BASE'!BI109*'MVLP DASHBOARD'!$C69</f>
        <v>0</v>
      </c>
      <c r="BI19" s="195">
        <f ca="1">'SUBSCRIBER BASE'!BJ109*'MVLP DASHBOARD'!$C69</f>
        <v>0</v>
      </c>
      <c r="BJ19" s="195">
        <f ca="1">'SUBSCRIBER BASE'!BK109*'MVLP DASHBOARD'!$C69</f>
        <v>0</v>
      </c>
      <c r="BK19" s="195">
        <f ca="1">'SUBSCRIBER BASE'!BL109*'MVLP DASHBOARD'!$C69</f>
        <v>0</v>
      </c>
      <c r="BL19" s="195">
        <f ca="1">'SUBSCRIBER BASE'!BM109*'MVLP DASHBOARD'!$C69</f>
        <v>0</v>
      </c>
      <c r="BM19" s="195">
        <f ca="1">'SUBSCRIBER BASE'!BN109*'MVLP DASHBOARD'!$C69</f>
        <v>0</v>
      </c>
      <c r="BN19" s="195">
        <f ca="1">'SUBSCRIBER BASE'!BO109*'MVLP DASHBOARD'!$C69</f>
        <v>0</v>
      </c>
      <c r="BO19" s="195">
        <f ca="1">'SUBSCRIBER BASE'!BP109*'MVLP DASHBOARD'!$C69</f>
        <v>0</v>
      </c>
      <c r="BP19" s="195">
        <f ca="1">'SUBSCRIBER BASE'!BQ109*'MVLP DASHBOARD'!$C69</f>
        <v>0</v>
      </c>
      <c r="BQ19" s="195">
        <f ca="1">'SUBSCRIBER BASE'!BR109*'MVLP DASHBOARD'!$C69</f>
        <v>0</v>
      </c>
      <c r="BR19" s="195">
        <f ca="1">'SUBSCRIBER BASE'!BS109*'MVLP DASHBOARD'!$C69</f>
        <v>0</v>
      </c>
    </row>
    <row r="20" spans="2:71" ht="25" customHeight="1" outlineLevel="1">
      <c r="B20" s="137" t="str">
        <f>'MVLP INPUT'!D18</f>
        <v>1.2 GB</v>
      </c>
      <c r="C20" s="195">
        <f>'SUBSCRIBER BASE'!C110*('MVLP INPUT'!$E66*(100%-'MVLP INPUT'!$E90))</f>
        <v>0</v>
      </c>
      <c r="D20" s="195">
        <f>'SUBSCRIBER BASE'!D110*('MVLP INPUT'!$E66*(100%-'MVLP INPUT'!$E90))</f>
        <v>0</v>
      </c>
      <c r="E20" s="195">
        <f>'SUBSCRIBER BASE'!E110*('MVLP INPUT'!$E66*(100%-'MVLP INPUT'!$E90))</f>
        <v>0</v>
      </c>
      <c r="F20" s="195">
        <f>'SUBSCRIBER BASE'!F110*('MVLP INPUT'!$E66*(100%-'MVLP INPUT'!$E90))</f>
        <v>0</v>
      </c>
      <c r="G20" s="195">
        <f>'SUBSCRIBER BASE'!G110*('MVLP INPUT'!$E66*(100%-'MVLP INPUT'!$E90))</f>
        <v>0</v>
      </c>
      <c r="H20" s="195">
        <f>'SUBSCRIBER BASE'!H110*('MVLP INPUT'!$E66*(100%-'MVLP INPUT'!$E90))</f>
        <v>0</v>
      </c>
      <c r="I20" s="195">
        <f>'SUBSCRIBER BASE'!I110*('MVLP INPUT'!$E66*(100%-'MVLP INPUT'!$E90))</f>
        <v>0</v>
      </c>
      <c r="J20" s="195">
        <f>'SUBSCRIBER BASE'!J110*('MVLP INPUT'!$E66*(100%-'MVLP INPUT'!$E90))</f>
        <v>0</v>
      </c>
      <c r="K20" s="195">
        <f ca="1">'SUBSCRIBER BASE'!L110*'MVLP DASHBOARD'!$C70</f>
        <v>0</v>
      </c>
      <c r="L20" s="195">
        <f ca="1">'SUBSCRIBER BASE'!M110*'MVLP DASHBOARD'!$C70</f>
        <v>0</v>
      </c>
      <c r="M20" s="195">
        <f ca="1">'SUBSCRIBER BASE'!N110*'MVLP DASHBOARD'!$C70</f>
        <v>0</v>
      </c>
      <c r="N20" s="195">
        <f ca="1">'SUBSCRIBER BASE'!O110*'MVLP DASHBOARD'!$C70</f>
        <v>0</v>
      </c>
      <c r="O20" s="195">
        <f ca="1">'SUBSCRIBER BASE'!P110*'MVLP DASHBOARD'!$C70</f>
        <v>0</v>
      </c>
      <c r="P20" s="195">
        <f ca="1">'SUBSCRIBER BASE'!Q110*'MVLP DASHBOARD'!$C70</f>
        <v>0</v>
      </c>
      <c r="Q20" s="195">
        <f ca="1">'SUBSCRIBER BASE'!R110*'MVLP DASHBOARD'!$C70</f>
        <v>0</v>
      </c>
      <c r="R20" s="195">
        <f ca="1">'SUBSCRIBER BASE'!S110*'MVLP DASHBOARD'!$C70</f>
        <v>0</v>
      </c>
      <c r="S20" s="195">
        <f ca="1">'SUBSCRIBER BASE'!T110*'MVLP DASHBOARD'!$C70</f>
        <v>0</v>
      </c>
      <c r="T20" s="195">
        <f ca="1">'SUBSCRIBER BASE'!U110*'MVLP DASHBOARD'!$C70</f>
        <v>0</v>
      </c>
      <c r="U20" s="195">
        <f ca="1">'SUBSCRIBER BASE'!V110*'MVLP DASHBOARD'!$C70</f>
        <v>0</v>
      </c>
      <c r="V20" s="195">
        <f ca="1">'SUBSCRIBER BASE'!W110*'MVLP DASHBOARD'!$C70</f>
        <v>0</v>
      </c>
      <c r="W20" s="195">
        <f ca="1">'SUBSCRIBER BASE'!X110*'MVLP DASHBOARD'!$C70</f>
        <v>0</v>
      </c>
      <c r="X20" s="195">
        <f ca="1">'SUBSCRIBER BASE'!Y110*'MVLP DASHBOARD'!$C70</f>
        <v>0</v>
      </c>
      <c r="Y20" s="195">
        <f ca="1">'SUBSCRIBER BASE'!Z110*'MVLP DASHBOARD'!$C70</f>
        <v>0</v>
      </c>
      <c r="Z20" s="195">
        <f ca="1">'SUBSCRIBER BASE'!AA110*'MVLP DASHBOARD'!$C70</f>
        <v>0</v>
      </c>
      <c r="AA20" s="195">
        <f ca="1">'SUBSCRIBER BASE'!AB110*'MVLP DASHBOARD'!$C70</f>
        <v>0</v>
      </c>
      <c r="AB20" s="195">
        <f ca="1">'SUBSCRIBER BASE'!AC110*'MVLP DASHBOARD'!$C70</f>
        <v>0</v>
      </c>
      <c r="AC20" s="195">
        <f ca="1">'SUBSCRIBER BASE'!AD110*'MVLP DASHBOARD'!$C70</f>
        <v>0</v>
      </c>
      <c r="AD20" s="195">
        <f ca="1">'SUBSCRIBER BASE'!AE110*'MVLP DASHBOARD'!$C70</f>
        <v>0</v>
      </c>
      <c r="AE20" s="195">
        <f ca="1">'SUBSCRIBER BASE'!AF110*'MVLP DASHBOARD'!$C70</f>
        <v>0</v>
      </c>
      <c r="AF20" s="195">
        <f ca="1">'SUBSCRIBER BASE'!AG110*'MVLP DASHBOARD'!$C70</f>
        <v>0</v>
      </c>
      <c r="AG20" s="195">
        <f ca="1">'SUBSCRIBER BASE'!AH110*'MVLP DASHBOARD'!$C70</f>
        <v>0</v>
      </c>
      <c r="AH20" s="195">
        <f ca="1">'SUBSCRIBER BASE'!AI110*'MVLP DASHBOARD'!$C70</f>
        <v>0</v>
      </c>
      <c r="AI20" s="195">
        <f ca="1">'SUBSCRIBER BASE'!AJ110*'MVLP DASHBOARD'!$C70</f>
        <v>0</v>
      </c>
      <c r="AJ20" s="195">
        <f ca="1">'SUBSCRIBER BASE'!AK110*'MVLP DASHBOARD'!$C70</f>
        <v>0</v>
      </c>
      <c r="AK20" s="195">
        <f ca="1">'SUBSCRIBER BASE'!AL110*'MVLP DASHBOARD'!$C70</f>
        <v>0</v>
      </c>
      <c r="AL20" s="195">
        <f ca="1">'SUBSCRIBER BASE'!AM110*'MVLP DASHBOARD'!$C70</f>
        <v>0</v>
      </c>
      <c r="AM20" s="195">
        <f ca="1">'SUBSCRIBER BASE'!AN110*'MVLP DASHBOARD'!$C70</f>
        <v>0</v>
      </c>
      <c r="AN20" s="195">
        <f ca="1">'SUBSCRIBER BASE'!AO110*'MVLP DASHBOARD'!$C70</f>
        <v>0</v>
      </c>
      <c r="AO20" s="195">
        <f ca="1">'SUBSCRIBER BASE'!AP110*'MVLP DASHBOARD'!$C70</f>
        <v>0</v>
      </c>
      <c r="AP20" s="195">
        <f ca="1">'SUBSCRIBER BASE'!AQ110*'MVLP DASHBOARD'!$C70</f>
        <v>0</v>
      </c>
      <c r="AQ20" s="195">
        <f ca="1">'SUBSCRIBER BASE'!AR110*'MVLP DASHBOARD'!$C70</f>
        <v>0</v>
      </c>
      <c r="AR20" s="195">
        <f ca="1">'SUBSCRIBER BASE'!AS110*'MVLP DASHBOARD'!$C70</f>
        <v>0</v>
      </c>
      <c r="AS20" s="195">
        <f ca="1">'SUBSCRIBER BASE'!AT110*'MVLP DASHBOARD'!$C70</f>
        <v>0</v>
      </c>
      <c r="AT20" s="195">
        <f ca="1">'SUBSCRIBER BASE'!AU110*'MVLP DASHBOARD'!$C70</f>
        <v>0</v>
      </c>
      <c r="AU20" s="195">
        <f ca="1">'SUBSCRIBER BASE'!AV110*'MVLP DASHBOARD'!$C70</f>
        <v>0</v>
      </c>
      <c r="AV20" s="195">
        <f ca="1">'SUBSCRIBER BASE'!AW110*'MVLP DASHBOARD'!$C70</f>
        <v>0</v>
      </c>
      <c r="AW20" s="195">
        <f ca="1">'SUBSCRIBER BASE'!AX110*'MVLP DASHBOARD'!$C70</f>
        <v>0</v>
      </c>
      <c r="AX20" s="195">
        <f ca="1">'SUBSCRIBER BASE'!AY110*'MVLP DASHBOARD'!$C70</f>
        <v>0</v>
      </c>
      <c r="AY20" s="195">
        <f ca="1">'SUBSCRIBER BASE'!AZ110*'MVLP DASHBOARD'!$C70</f>
        <v>0</v>
      </c>
      <c r="AZ20" s="195">
        <f ca="1">'SUBSCRIBER BASE'!BA110*'MVLP DASHBOARD'!$C70</f>
        <v>0</v>
      </c>
      <c r="BA20" s="195">
        <f ca="1">'SUBSCRIBER BASE'!BB110*'MVLP DASHBOARD'!$C70</f>
        <v>0</v>
      </c>
      <c r="BB20" s="195">
        <f ca="1">'SUBSCRIBER BASE'!BC110*'MVLP DASHBOARD'!$C70</f>
        <v>0</v>
      </c>
      <c r="BC20" s="195">
        <f ca="1">'SUBSCRIBER BASE'!BD110*'MVLP DASHBOARD'!$C70</f>
        <v>0</v>
      </c>
      <c r="BD20" s="195">
        <f ca="1">'SUBSCRIBER BASE'!BE110*'MVLP DASHBOARD'!$C70</f>
        <v>0</v>
      </c>
      <c r="BE20" s="195">
        <f ca="1">'SUBSCRIBER BASE'!BF110*'MVLP DASHBOARD'!$C70</f>
        <v>0</v>
      </c>
      <c r="BF20" s="195">
        <f ca="1">'SUBSCRIBER BASE'!BG110*'MVLP DASHBOARD'!$C70</f>
        <v>0</v>
      </c>
      <c r="BG20" s="195">
        <f ca="1">'SUBSCRIBER BASE'!BH110*'MVLP DASHBOARD'!$C70</f>
        <v>0</v>
      </c>
      <c r="BH20" s="195">
        <f ca="1">'SUBSCRIBER BASE'!BI110*'MVLP DASHBOARD'!$C70</f>
        <v>0</v>
      </c>
      <c r="BI20" s="195">
        <f ca="1">'SUBSCRIBER BASE'!BJ110*'MVLP DASHBOARD'!$C70</f>
        <v>0</v>
      </c>
      <c r="BJ20" s="195">
        <f ca="1">'SUBSCRIBER BASE'!BK110*'MVLP DASHBOARD'!$C70</f>
        <v>0</v>
      </c>
      <c r="BK20" s="195">
        <f ca="1">'SUBSCRIBER BASE'!BL110*'MVLP DASHBOARD'!$C70</f>
        <v>0</v>
      </c>
      <c r="BL20" s="195">
        <f ca="1">'SUBSCRIBER BASE'!BM110*'MVLP DASHBOARD'!$C70</f>
        <v>0</v>
      </c>
      <c r="BM20" s="195">
        <f ca="1">'SUBSCRIBER BASE'!BN110*'MVLP DASHBOARD'!$C70</f>
        <v>0</v>
      </c>
      <c r="BN20" s="195">
        <f ca="1">'SUBSCRIBER BASE'!BO110*'MVLP DASHBOARD'!$C70</f>
        <v>0</v>
      </c>
      <c r="BO20" s="195">
        <f ca="1">'SUBSCRIBER BASE'!BP110*'MVLP DASHBOARD'!$C70</f>
        <v>0</v>
      </c>
      <c r="BP20" s="195">
        <f ca="1">'SUBSCRIBER BASE'!BQ110*'MVLP DASHBOARD'!$C70</f>
        <v>0</v>
      </c>
      <c r="BQ20" s="195">
        <f ca="1">'SUBSCRIBER BASE'!BR110*'MVLP DASHBOARD'!$C70</f>
        <v>0</v>
      </c>
      <c r="BR20" s="195">
        <f ca="1">'SUBSCRIBER BASE'!BS110*'MVLP DASHBOARD'!$C70</f>
        <v>0</v>
      </c>
    </row>
    <row r="21" spans="2:71" ht="25" customHeight="1" outlineLevel="1">
      <c r="B21" s="137" t="str">
        <f>'MVLP INPUT'!D19</f>
        <v>2.5 GB</v>
      </c>
      <c r="C21" s="195">
        <f>'SUBSCRIBER BASE'!C111*('MVLP INPUT'!$E67*(100%-'MVLP INPUT'!$E91))</f>
        <v>0</v>
      </c>
      <c r="D21" s="195">
        <f>'SUBSCRIBER BASE'!D111*('MVLP INPUT'!$E67*(100%-'MVLP INPUT'!$E91))</f>
        <v>0</v>
      </c>
      <c r="E21" s="195">
        <f>'SUBSCRIBER BASE'!E111*('MVLP INPUT'!$E67*(100%-'MVLP INPUT'!$E91))</f>
        <v>0</v>
      </c>
      <c r="F21" s="195">
        <f>'SUBSCRIBER BASE'!F111*('MVLP INPUT'!$E67*(100%-'MVLP INPUT'!$E91))</f>
        <v>0</v>
      </c>
      <c r="G21" s="195">
        <f>'SUBSCRIBER BASE'!G111*('MVLP INPUT'!$E67*(100%-'MVLP INPUT'!$E91))</f>
        <v>0</v>
      </c>
      <c r="H21" s="195">
        <f>'SUBSCRIBER BASE'!H111*('MVLP INPUT'!$E67*(100%-'MVLP INPUT'!$E91))</f>
        <v>0</v>
      </c>
      <c r="I21" s="195">
        <f>'SUBSCRIBER BASE'!I111*('MVLP INPUT'!$E67*(100%-'MVLP INPUT'!$E91))</f>
        <v>0</v>
      </c>
      <c r="J21" s="195">
        <f>'SUBSCRIBER BASE'!J111*('MVLP INPUT'!$E67*(100%-'MVLP INPUT'!$E91))</f>
        <v>0</v>
      </c>
      <c r="K21" s="195">
        <f ca="1">'SUBSCRIBER BASE'!L111*'MVLP DASHBOARD'!$C71</f>
        <v>0</v>
      </c>
      <c r="L21" s="195">
        <f ca="1">'SUBSCRIBER BASE'!M111*'MVLP DASHBOARD'!$C71</f>
        <v>0</v>
      </c>
      <c r="M21" s="195">
        <f ca="1">'SUBSCRIBER BASE'!N111*'MVLP DASHBOARD'!$C71</f>
        <v>0</v>
      </c>
      <c r="N21" s="195">
        <f ca="1">'SUBSCRIBER BASE'!O111*'MVLP DASHBOARD'!$C71</f>
        <v>0</v>
      </c>
      <c r="O21" s="195">
        <f ca="1">'SUBSCRIBER BASE'!P111*'MVLP DASHBOARD'!$C71</f>
        <v>0</v>
      </c>
      <c r="P21" s="195">
        <f ca="1">'SUBSCRIBER BASE'!Q111*'MVLP DASHBOARD'!$C71</f>
        <v>0</v>
      </c>
      <c r="Q21" s="195">
        <f ca="1">'SUBSCRIBER BASE'!R111*'MVLP DASHBOARD'!$C71</f>
        <v>0</v>
      </c>
      <c r="R21" s="195">
        <f ca="1">'SUBSCRIBER BASE'!S111*'MVLP DASHBOARD'!$C71</f>
        <v>0</v>
      </c>
      <c r="S21" s="195">
        <f ca="1">'SUBSCRIBER BASE'!T111*'MVLP DASHBOARD'!$C71</f>
        <v>0</v>
      </c>
      <c r="T21" s="195">
        <f ca="1">'SUBSCRIBER BASE'!U111*'MVLP DASHBOARD'!$C71</f>
        <v>0</v>
      </c>
      <c r="U21" s="195">
        <f ca="1">'SUBSCRIBER BASE'!V111*'MVLP DASHBOARD'!$C71</f>
        <v>0</v>
      </c>
      <c r="V21" s="195">
        <f ca="1">'SUBSCRIBER BASE'!W111*'MVLP DASHBOARD'!$C71</f>
        <v>0</v>
      </c>
      <c r="W21" s="195">
        <f ca="1">'SUBSCRIBER BASE'!X111*'MVLP DASHBOARD'!$C71</f>
        <v>0</v>
      </c>
      <c r="X21" s="195">
        <f ca="1">'SUBSCRIBER BASE'!Y111*'MVLP DASHBOARD'!$C71</f>
        <v>0</v>
      </c>
      <c r="Y21" s="195">
        <f ca="1">'SUBSCRIBER BASE'!Z111*'MVLP DASHBOARD'!$C71</f>
        <v>0</v>
      </c>
      <c r="Z21" s="195">
        <f ca="1">'SUBSCRIBER BASE'!AA111*'MVLP DASHBOARD'!$C71</f>
        <v>0</v>
      </c>
      <c r="AA21" s="195">
        <f ca="1">'SUBSCRIBER BASE'!AB111*'MVLP DASHBOARD'!$C71</f>
        <v>0</v>
      </c>
      <c r="AB21" s="195">
        <f ca="1">'SUBSCRIBER BASE'!AC111*'MVLP DASHBOARD'!$C71</f>
        <v>0</v>
      </c>
      <c r="AC21" s="195">
        <f ca="1">'SUBSCRIBER BASE'!AD111*'MVLP DASHBOARD'!$C71</f>
        <v>0</v>
      </c>
      <c r="AD21" s="195">
        <f ca="1">'SUBSCRIBER BASE'!AE111*'MVLP DASHBOARD'!$C71</f>
        <v>0</v>
      </c>
      <c r="AE21" s="195">
        <f ca="1">'SUBSCRIBER BASE'!AF111*'MVLP DASHBOARD'!$C71</f>
        <v>0</v>
      </c>
      <c r="AF21" s="195">
        <f ca="1">'SUBSCRIBER BASE'!AG111*'MVLP DASHBOARD'!$C71</f>
        <v>0</v>
      </c>
      <c r="AG21" s="195">
        <f ca="1">'SUBSCRIBER BASE'!AH111*'MVLP DASHBOARD'!$C71</f>
        <v>0</v>
      </c>
      <c r="AH21" s="195">
        <f ca="1">'SUBSCRIBER BASE'!AI111*'MVLP DASHBOARD'!$C71</f>
        <v>0</v>
      </c>
      <c r="AI21" s="195">
        <f ca="1">'SUBSCRIBER BASE'!AJ111*'MVLP DASHBOARD'!$C71</f>
        <v>0</v>
      </c>
      <c r="AJ21" s="195">
        <f ca="1">'SUBSCRIBER BASE'!AK111*'MVLP DASHBOARD'!$C71</f>
        <v>0</v>
      </c>
      <c r="AK21" s="195">
        <f ca="1">'SUBSCRIBER BASE'!AL111*'MVLP DASHBOARD'!$C71</f>
        <v>0</v>
      </c>
      <c r="AL21" s="195">
        <f ca="1">'SUBSCRIBER BASE'!AM111*'MVLP DASHBOARD'!$C71</f>
        <v>0</v>
      </c>
      <c r="AM21" s="195">
        <f ca="1">'SUBSCRIBER BASE'!AN111*'MVLP DASHBOARD'!$C71</f>
        <v>0</v>
      </c>
      <c r="AN21" s="195">
        <f ca="1">'SUBSCRIBER BASE'!AO111*'MVLP DASHBOARD'!$C71</f>
        <v>0</v>
      </c>
      <c r="AO21" s="195">
        <f ca="1">'SUBSCRIBER BASE'!AP111*'MVLP DASHBOARD'!$C71</f>
        <v>0</v>
      </c>
      <c r="AP21" s="195">
        <f ca="1">'SUBSCRIBER BASE'!AQ111*'MVLP DASHBOARD'!$C71</f>
        <v>0</v>
      </c>
      <c r="AQ21" s="195">
        <f ca="1">'SUBSCRIBER BASE'!AR111*'MVLP DASHBOARD'!$C71</f>
        <v>0</v>
      </c>
      <c r="AR21" s="195">
        <f ca="1">'SUBSCRIBER BASE'!AS111*'MVLP DASHBOARD'!$C71</f>
        <v>0</v>
      </c>
      <c r="AS21" s="195">
        <f ca="1">'SUBSCRIBER BASE'!AT111*'MVLP DASHBOARD'!$C71</f>
        <v>0</v>
      </c>
      <c r="AT21" s="195">
        <f ca="1">'SUBSCRIBER BASE'!AU111*'MVLP DASHBOARD'!$C71</f>
        <v>0</v>
      </c>
      <c r="AU21" s="195">
        <f ca="1">'SUBSCRIBER BASE'!AV111*'MVLP DASHBOARD'!$C71</f>
        <v>0</v>
      </c>
      <c r="AV21" s="195">
        <f ca="1">'SUBSCRIBER BASE'!AW111*'MVLP DASHBOARD'!$C71</f>
        <v>0</v>
      </c>
      <c r="AW21" s="195">
        <f ca="1">'SUBSCRIBER BASE'!AX111*'MVLP DASHBOARD'!$C71</f>
        <v>0</v>
      </c>
      <c r="AX21" s="195">
        <f ca="1">'SUBSCRIBER BASE'!AY111*'MVLP DASHBOARD'!$C71</f>
        <v>0</v>
      </c>
      <c r="AY21" s="195">
        <f ca="1">'SUBSCRIBER BASE'!AZ111*'MVLP DASHBOARD'!$C71</f>
        <v>0</v>
      </c>
      <c r="AZ21" s="195">
        <f ca="1">'SUBSCRIBER BASE'!BA111*'MVLP DASHBOARD'!$C71</f>
        <v>0</v>
      </c>
      <c r="BA21" s="195">
        <f ca="1">'SUBSCRIBER BASE'!BB111*'MVLP DASHBOARD'!$C71</f>
        <v>0</v>
      </c>
      <c r="BB21" s="195">
        <f ca="1">'SUBSCRIBER BASE'!BC111*'MVLP DASHBOARD'!$C71</f>
        <v>0</v>
      </c>
      <c r="BC21" s="195">
        <f ca="1">'SUBSCRIBER BASE'!BD111*'MVLP DASHBOARD'!$C71</f>
        <v>0</v>
      </c>
      <c r="BD21" s="195">
        <f ca="1">'SUBSCRIBER BASE'!BE111*'MVLP DASHBOARD'!$C71</f>
        <v>0</v>
      </c>
      <c r="BE21" s="195">
        <f ca="1">'SUBSCRIBER BASE'!BF111*'MVLP DASHBOARD'!$C71</f>
        <v>0</v>
      </c>
      <c r="BF21" s="195">
        <f ca="1">'SUBSCRIBER BASE'!BG111*'MVLP DASHBOARD'!$C71</f>
        <v>0</v>
      </c>
      <c r="BG21" s="195">
        <f ca="1">'SUBSCRIBER BASE'!BH111*'MVLP DASHBOARD'!$C71</f>
        <v>0</v>
      </c>
      <c r="BH21" s="195">
        <f ca="1">'SUBSCRIBER BASE'!BI111*'MVLP DASHBOARD'!$C71</f>
        <v>0</v>
      </c>
      <c r="BI21" s="195">
        <f ca="1">'SUBSCRIBER BASE'!BJ111*'MVLP DASHBOARD'!$C71</f>
        <v>0</v>
      </c>
      <c r="BJ21" s="195">
        <f ca="1">'SUBSCRIBER BASE'!BK111*'MVLP DASHBOARD'!$C71</f>
        <v>0</v>
      </c>
      <c r="BK21" s="195">
        <f ca="1">'SUBSCRIBER BASE'!BL111*'MVLP DASHBOARD'!$C71</f>
        <v>0</v>
      </c>
      <c r="BL21" s="195">
        <f ca="1">'SUBSCRIBER BASE'!BM111*'MVLP DASHBOARD'!$C71</f>
        <v>0</v>
      </c>
      <c r="BM21" s="195">
        <f ca="1">'SUBSCRIBER BASE'!BN111*'MVLP DASHBOARD'!$C71</f>
        <v>0</v>
      </c>
      <c r="BN21" s="195">
        <f ca="1">'SUBSCRIBER BASE'!BO111*'MVLP DASHBOARD'!$C71</f>
        <v>0</v>
      </c>
      <c r="BO21" s="195">
        <f ca="1">'SUBSCRIBER BASE'!BP111*'MVLP DASHBOARD'!$C71</f>
        <v>0</v>
      </c>
      <c r="BP21" s="195">
        <f ca="1">'SUBSCRIBER BASE'!BQ111*'MVLP DASHBOARD'!$C71</f>
        <v>0</v>
      </c>
      <c r="BQ21" s="195">
        <f ca="1">'SUBSCRIBER BASE'!BR111*'MVLP DASHBOARD'!$C71</f>
        <v>0</v>
      </c>
      <c r="BR21" s="195">
        <f ca="1">'SUBSCRIBER BASE'!BS111*'MVLP DASHBOARD'!$C71</f>
        <v>0</v>
      </c>
      <c r="BS21" s="392">
        <f ca="1">SUM(C21:BR21)</f>
        <v>0</v>
      </c>
    </row>
    <row r="22" spans="2:71" ht="25" customHeight="1">
      <c r="B22" s="173" t="s">
        <v>411</v>
      </c>
      <c r="C22" s="194">
        <f>SUM(C23:C32)</f>
        <v>0</v>
      </c>
      <c r="D22" s="194">
        <f t="shared" ref="D22" si="4">SUM(D23:D32)</f>
        <v>0</v>
      </c>
      <c r="E22" s="194">
        <f t="shared" ref="E22" si="5">SUM(E23:E32)</f>
        <v>0</v>
      </c>
      <c r="F22" s="194">
        <f t="shared" ref="F22" si="6">SUM(F23:F32)</f>
        <v>0</v>
      </c>
      <c r="G22" s="194">
        <f t="shared" ref="G22" si="7">SUM(G23:G32)</f>
        <v>0</v>
      </c>
      <c r="H22" s="194">
        <f t="shared" ref="H22" si="8">SUM(H23:H32)</f>
        <v>0</v>
      </c>
      <c r="I22" s="194">
        <f t="shared" ref="I22" si="9">SUM(I23:I32)</f>
        <v>0</v>
      </c>
      <c r="J22" s="194">
        <f t="shared" ref="J22" si="10">SUM(J23:J32)</f>
        <v>0</v>
      </c>
      <c r="K22" s="194">
        <f t="shared" ref="K22" ca="1" si="11">SUM(K23:K32)</f>
        <v>0</v>
      </c>
      <c r="L22" s="194">
        <f t="shared" ref="L22" ca="1" si="12">SUM(L23:L32)</f>
        <v>0</v>
      </c>
      <c r="M22" s="194">
        <f t="shared" ref="M22" ca="1" si="13">SUM(M23:M32)</f>
        <v>0</v>
      </c>
      <c r="N22" s="194">
        <f t="shared" ref="N22" ca="1" si="14">SUM(N23:N32)</f>
        <v>0</v>
      </c>
      <c r="O22" s="194">
        <f t="shared" ref="O22" ca="1" si="15">SUM(O23:O32)</f>
        <v>0</v>
      </c>
      <c r="P22" s="194">
        <f t="shared" ref="P22" ca="1" si="16">SUM(P23:P32)</f>
        <v>0</v>
      </c>
      <c r="Q22" s="194">
        <f t="shared" ref="Q22" ca="1" si="17">SUM(Q23:Q32)</f>
        <v>0</v>
      </c>
      <c r="R22" s="194">
        <f t="shared" ref="R22" ca="1" si="18">SUM(R23:R32)</f>
        <v>0</v>
      </c>
      <c r="S22" s="194">
        <f t="shared" ref="S22" ca="1" si="19">SUM(S23:S32)</f>
        <v>0</v>
      </c>
      <c r="T22" s="194">
        <f t="shared" ref="T22" ca="1" si="20">SUM(T23:T32)</f>
        <v>0</v>
      </c>
      <c r="U22" s="194">
        <f t="shared" ref="U22" ca="1" si="21">SUM(U23:U32)</f>
        <v>0</v>
      </c>
      <c r="V22" s="194">
        <f t="shared" ref="V22" ca="1" si="22">SUM(V23:V32)</f>
        <v>0</v>
      </c>
      <c r="W22" s="194">
        <f t="shared" ref="W22" ca="1" si="23">SUM(W23:W32)</f>
        <v>0</v>
      </c>
      <c r="X22" s="194">
        <f t="shared" ref="X22" ca="1" si="24">SUM(X23:X32)</f>
        <v>0</v>
      </c>
      <c r="Y22" s="194">
        <f t="shared" ref="Y22" ca="1" si="25">SUM(Y23:Y32)</f>
        <v>0</v>
      </c>
      <c r="Z22" s="194">
        <f t="shared" ref="Z22" ca="1" si="26">SUM(Z23:Z32)</f>
        <v>0</v>
      </c>
      <c r="AA22" s="194">
        <f t="shared" ref="AA22" ca="1" si="27">SUM(AA23:AA32)</f>
        <v>0</v>
      </c>
      <c r="AB22" s="194">
        <f t="shared" ref="AB22" ca="1" si="28">SUM(AB23:AB32)</f>
        <v>0</v>
      </c>
      <c r="AC22" s="194">
        <f t="shared" ref="AC22" ca="1" si="29">SUM(AC23:AC32)</f>
        <v>0</v>
      </c>
      <c r="AD22" s="194">
        <f t="shared" ref="AD22" ca="1" si="30">SUM(AD23:AD32)</f>
        <v>0</v>
      </c>
      <c r="AE22" s="194">
        <f t="shared" ref="AE22" ca="1" si="31">SUM(AE23:AE32)</f>
        <v>0</v>
      </c>
      <c r="AF22" s="194">
        <f t="shared" ref="AF22" ca="1" si="32">SUM(AF23:AF32)</f>
        <v>0</v>
      </c>
      <c r="AG22" s="194">
        <f t="shared" ref="AG22" ca="1" si="33">SUM(AG23:AG32)</f>
        <v>0</v>
      </c>
      <c r="AH22" s="194">
        <f t="shared" ref="AH22" ca="1" si="34">SUM(AH23:AH32)</f>
        <v>0</v>
      </c>
      <c r="AI22" s="194">
        <f t="shared" ref="AI22" ca="1" si="35">SUM(AI23:AI32)</f>
        <v>0</v>
      </c>
      <c r="AJ22" s="194">
        <f t="shared" ref="AJ22" ca="1" si="36">SUM(AJ23:AJ32)</f>
        <v>0</v>
      </c>
      <c r="AK22" s="194">
        <f t="shared" ref="AK22" ca="1" si="37">SUM(AK23:AK32)</f>
        <v>0</v>
      </c>
      <c r="AL22" s="194">
        <f t="shared" ref="AL22" ca="1" si="38">SUM(AL23:AL32)</f>
        <v>0</v>
      </c>
      <c r="AM22" s="194">
        <f t="shared" ref="AM22" ca="1" si="39">SUM(AM23:AM32)</f>
        <v>0</v>
      </c>
      <c r="AN22" s="194">
        <f t="shared" ref="AN22" ca="1" si="40">SUM(AN23:AN32)</f>
        <v>0</v>
      </c>
      <c r="AO22" s="194">
        <f t="shared" ref="AO22" ca="1" si="41">SUM(AO23:AO32)</f>
        <v>0</v>
      </c>
      <c r="AP22" s="194">
        <f t="shared" ref="AP22" ca="1" si="42">SUM(AP23:AP32)</f>
        <v>0</v>
      </c>
      <c r="AQ22" s="194">
        <f t="shared" ref="AQ22" ca="1" si="43">SUM(AQ23:AQ32)</f>
        <v>0</v>
      </c>
      <c r="AR22" s="194">
        <f t="shared" ref="AR22" ca="1" si="44">SUM(AR23:AR32)</f>
        <v>0</v>
      </c>
      <c r="AS22" s="194">
        <f t="shared" ref="AS22" ca="1" si="45">SUM(AS23:AS32)</f>
        <v>0</v>
      </c>
      <c r="AT22" s="194">
        <f t="shared" ref="AT22" ca="1" si="46">SUM(AT23:AT32)</f>
        <v>0</v>
      </c>
      <c r="AU22" s="194">
        <f t="shared" ref="AU22" ca="1" si="47">SUM(AU23:AU32)</f>
        <v>0</v>
      </c>
      <c r="AV22" s="194">
        <f t="shared" ref="AV22" ca="1" si="48">SUM(AV23:AV32)</f>
        <v>0</v>
      </c>
      <c r="AW22" s="194">
        <f t="shared" ref="AW22" ca="1" si="49">SUM(AW23:AW32)</f>
        <v>0</v>
      </c>
      <c r="AX22" s="194">
        <f t="shared" ref="AX22" ca="1" si="50">SUM(AX23:AX32)</f>
        <v>0</v>
      </c>
      <c r="AY22" s="194">
        <f t="shared" ref="AY22" ca="1" si="51">SUM(AY23:AY32)</f>
        <v>0</v>
      </c>
      <c r="AZ22" s="194">
        <f t="shared" ref="AZ22" ca="1" si="52">SUM(AZ23:AZ32)</f>
        <v>0</v>
      </c>
      <c r="BA22" s="194">
        <f t="shared" ref="BA22" ca="1" si="53">SUM(BA23:BA32)</f>
        <v>0</v>
      </c>
      <c r="BB22" s="194">
        <f t="shared" ref="BB22" ca="1" si="54">SUM(BB23:BB32)</f>
        <v>0</v>
      </c>
      <c r="BC22" s="194">
        <f t="shared" ref="BC22" ca="1" si="55">SUM(BC23:BC32)</f>
        <v>0</v>
      </c>
      <c r="BD22" s="194">
        <f t="shared" ref="BD22" ca="1" si="56">SUM(BD23:BD32)</f>
        <v>0</v>
      </c>
      <c r="BE22" s="194">
        <f t="shared" ref="BE22" ca="1" si="57">SUM(BE23:BE32)</f>
        <v>0</v>
      </c>
      <c r="BF22" s="194">
        <f t="shared" ref="BF22" ca="1" si="58">SUM(BF23:BF32)</f>
        <v>0</v>
      </c>
      <c r="BG22" s="194">
        <f t="shared" ref="BG22" ca="1" si="59">SUM(BG23:BG32)</f>
        <v>0</v>
      </c>
      <c r="BH22" s="194">
        <f t="shared" ref="BH22" ca="1" si="60">SUM(BH23:BH32)</f>
        <v>0</v>
      </c>
      <c r="BI22" s="194">
        <f t="shared" ref="BI22" ca="1" si="61">SUM(BI23:BI32)</f>
        <v>0</v>
      </c>
      <c r="BJ22" s="194">
        <f t="shared" ref="BJ22" ca="1" si="62">SUM(BJ23:BJ32)</f>
        <v>0</v>
      </c>
      <c r="BK22" s="194">
        <f t="shared" ref="BK22" ca="1" si="63">SUM(BK23:BK32)</f>
        <v>0</v>
      </c>
      <c r="BL22" s="194">
        <f t="shared" ref="BL22" ca="1" si="64">SUM(BL23:BL32)</f>
        <v>0</v>
      </c>
      <c r="BM22" s="194">
        <f t="shared" ref="BM22" ca="1" si="65">SUM(BM23:BM32)</f>
        <v>0</v>
      </c>
      <c r="BN22" s="194">
        <f t="shared" ref="BN22" ca="1" si="66">SUM(BN23:BN32)</f>
        <v>0</v>
      </c>
      <c r="BO22" s="194">
        <f t="shared" ref="BO22" ca="1" si="67">SUM(BO23:BO32)</f>
        <v>0</v>
      </c>
      <c r="BP22" s="194">
        <f t="shared" ref="BP22" ca="1" si="68">SUM(BP23:BP32)</f>
        <v>0</v>
      </c>
      <c r="BQ22" s="194">
        <f t="shared" ref="BQ22" ca="1" si="69">SUM(BQ23:BQ32)</f>
        <v>0</v>
      </c>
      <c r="BR22" s="194">
        <f t="shared" ref="BR22" ca="1" si="70">SUM(BR23:BR32)</f>
        <v>0</v>
      </c>
    </row>
    <row r="23" spans="2:71" ht="25" customHeight="1" outlineLevel="1">
      <c r="B23" s="137" t="str">
        <f>B12</f>
        <v>MVLP1</v>
      </c>
      <c r="C23" s="195">
        <f>'SUBSCRIBER BASE'!C102*'MVLP INPUT'!$I58</f>
        <v>0</v>
      </c>
      <c r="D23" s="195">
        <f>'SUBSCRIBER BASE'!D102*'MVLP INPUT'!$I58</f>
        <v>0</v>
      </c>
      <c r="E23" s="195">
        <f>'SUBSCRIBER BASE'!E102*'MVLP INPUT'!$I58</f>
        <v>0</v>
      </c>
      <c r="F23" s="195">
        <f>'SUBSCRIBER BASE'!F102*'MVLP INPUT'!$I58</f>
        <v>0</v>
      </c>
      <c r="G23" s="195">
        <f>'SUBSCRIBER BASE'!G102*'MVLP INPUT'!$I58</f>
        <v>0</v>
      </c>
      <c r="H23" s="195">
        <f>'SUBSCRIBER BASE'!H102*'MVLP INPUT'!$I58</f>
        <v>0</v>
      </c>
      <c r="I23" s="195">
        <f>'SUBSCRIBER BASE'!I102*'MVLP INPUT'!$I58</f>
        <v>0</v>
      </c>
      <c r="J23" s="195">
        <f>'SUBSCRIBER BASE'!J102*'MVLP INPUT'!$I58</f>
        <v>0</v>
      </c>
      <c r="K23" s="195">
        <f ca="1">'SUBSCRIBER BASE'!L102*'MVLP INPUT'!$I58</f>
        <v>0</v>
      </c>
      <c r="L23" s="195">
        <f ca="1">'SUBSCRIBER BASE'!M102*'MVLP INPUT'!$I58</f>
        <v>0</v>
      </c>
      <c r="M23" s="195">
        <f ca="1">'SUBSCRIBER BASE'!N102*'MVLP INPUT'!$I58</f>
        <v>0</v>
      </c>
      <c r="N23" s="195">
        <f ca="1">'SUBSCRIBER BASE'!O102*'MVLP INPUT'!$I58</f>
        <v>0</v>
      </c>
      <c r="O23" s="195">
        <f ca="1">'SUBSCRIBER BASE'!P102*'MVLP INPUT'!$I58</f>
        <v>0</v>
      </c>
      <c r="P23" s="195">
        <f ca="1">'SUBSCRIBER BASE'!Q102*'MVLP INPUT'!$I58</f>
        <v>0</v>
      </c>
      <c r="Q23" s="195">
        <f ca="1">'SUBSCRIBER BASE'!R102*'MVLP INPUT'!$I58</f>
        <v>0</v>
      </c>
      <c r="R23" s="195">
        <f ca="1">'SUBSCRIBER BASE'!S102*'MVLP INPUT'!$I58</f>
        <v>0</v>
      </c>
      <c r="S23" s="195">
        <f ca="1">'SUBSCRIBER BASE'!T102*'MVLP INPUT'!$I58</f>
        <v>0</v>
      </c>
      <c r="T23" s="195">
        <f ca="1">'SUBSCRIBER BASE'!U102*'MVLP INPUT'!$I58</f>
        <v>0</v>
      </c>
      <c r="U23" s="195">
        <f ca="1">'SUBSCRIBER BASE'!V102*'MVLP INPUT'!$I58</f>
        <v>0</v>
      </c>
      <c r="V23" s="195">
        <f ca="1">'SUBSCRIBER BASE'!W102*'MVLP INPUT'!$I58</f>
        <v>0</v>
      </c>
      <c r="W23" s="195">
        <f ca="1">'SUBSCRIBER BASE'!X102*'MVLP INPUT'!$I58</f>
        <v>0</v>
      </c>
      <c r="X23" s="195">
        <f ca="1">'SUBSCRIBER BASE'!Y102*'MVLP INPUT'!$I58</f>
        <v>0</v>
      </c>
      <c r="Y23" s="195">
        <f ca="1">'SUBSCRIBER BASE'!Z102*'MVLP INPUT'!$I58</f>
        <v>0</v>
      </c>
      <c r="Z23" s="195">
        <f ca="1">'SUBSCRIBER BASE'!AA102*'MVLP INPUT'!$I58</f>
        <v>0</v>
      </c>
      <c r="AA23" s="195">
        <f ca="1">'SUBSCRIBER BASE'!AB102*'MVLP INPUT'!$I58</f>
        <v>0</v>
      </c>
      <c r="AB23" s="195">
        <f ca="1">'SUBSCRIBER BASE'!AC102*'MVLP INPUT'!$I58</f>
        <v>0</v>
      </c>
      <c r="AC23" s="195">
        <f ca="1">'SUBSCRIBER BASE'!AD102*'MVLP INPUT'!$I58</f>
        <v>0</v>
      </c>
      <c r="AD23" s="195">
        <f ca="1">'SUBSCRIBER BASE'!AE102*'MVLP INPUT'!$I58</f>
        <v>0</v>
      </c>
      <c r="AE23" s="195">
        <f ca="1">'SUBSCRIBER BASE'!AF102*'MVLP INPUT'!$I58</f>
        <v>0</v>
      </c>
      <c r="AF23" s="195">
        <f ca="1">'SUBSCRIBER BASE'!AG102*'MVLP INPUT'!$I58</f>
        <v>0</v>
      </c>
      <c r="AG23" s="195">
        <f ca="1">'SUBSCRIBER BASE'!AH102*'MVLP INPUT'!$I58</f>
        <v>0</v>
      </c>
      <c r="AH23" s="195">
        <f ca="1">'SUBSCRIBER BASE'!AI102*'MVLP INPUT'!$I58</f>
        <v>0</v>
      </c>
      <c r="AI23" s="195">
        <f ca="1">'SUBSCRIBER BASE'!AJ102*'MVLP INPUT'!$I58</f>
        <v>0</v>
      </c>
      <c r="AJ23" s="195">
        <f ca="1">'SUBSCRIBER BASE'!AK102*'MVLP INPUT'!$I58</f>
        <v>0</v>
      </c>
      <c r="AK23" s="195">
        <f ca="1">'SUBSCRIBER BASE'!AL102*'MVLP INPUT'!$I58</f>
        <v>0</v>
      </c>
      <c r="AL23" s="195">
        <f ca="1">'SUBSCRIBER BASE'!AM102*'MVLP INPUT'!$I58</f>
        <v>0</v>
      </c>
      <c r="AM23" s="195">
        <f ca="1">'SUBSCRIBER BASE'!AN102*'MVLP INPUT'!$I58</f>
        <v>0</v>
      </c>
      <c r="AN23" s="195">
        <f ca="1">'SUBSCRIBER BASE'!AO102*'MVLP INPUT'!$I58</f>
        <v>0</v>
      </c>
      <c r="AO23" s="195">
        <f ca="1">'SUBSCRIBER BASE'!AP102*'MVLP INPUT'!$I58</f>
        <v>0</v>
      </c>
      <c r="AP23" s="195">
        <f ca="1">'SUBSCRIBER BASE'!AQ102*'MVLP INPUT'!$I58</f>
        <v>0</v>
      </c>
      <c r="AQ23" s="195">
        <f ca="1">'SUBSCRIBER BASE'!AR102*'MVLP INPUT'!$I58</f>
        <v>0</v>
      </c>
      <c r="AR23" s="195">
        <f ca="1">'SUBSCRIBER BASE'!AS102*'MVLP INPUT'!$I58</f>
        <v>0</v>
      </c>
      <c r="AS23" s="195">
        <f ca="1">'SUBSCRIBER BASE'!AT102*'MVLP INPUT'!$I58</f>
        <v>0</v>
      </c>
      <c r="AT23" s="195">
        <f ca="1">'SUBSCRIBER BASE'!AU102*'MVLP INPUT'!$I58</f>
        <v>0</v>
      </c>
      <c r="AU23" s="195">
        <f ca="1">'SUBSCRIBER BASE'!AV102*'MVLP INPUT'!$I58</f>
        <v>0</v>
      </c>
      <c r="AV23" s="195">
        <f ca="1">'SUBSCRIBER BASE'!AW102*'MVLP INPUT'!$I58</f>
        <v>0</v>
      </c>
      <c r="AW23" s="195">
        <f ca="1">'SUBSCRIBER BASE'!AX102*'MVLP INPUT'!$I58</f>
        <v>0</v>
      </c>
      <c r="AX23" s="195">
        <f ca="1">'SUBSCRIBER BASE'!AY102*'MVLP INPUT'!$I58</f>
        <v>0</v>
      </c>
      <c r="AY23" s="195">
        <f ca="1">'SUBSCRIBER BASE'!AZ102*'MVLP INPUT'!$I58</f>
        <v>0</v>
      </c>
      <c r="AZ23" s="195">
        <f ca="1">'SUBSCRIBER BASE'!BA102*'MVLP INPUT'!$I58</f>
        <v>0</v>
      </c>
      <c r="BA23" s="195">
        <f ca="1">'SUBSCRIBER BASE'!BB102*'MVLP INPUT'!$I58</f>
        <v>0</v>
      </c>
      <c r="BB23" s="195">
        <f ca="1">'SUBSCRIBER BASE'!BC102*'MVLP INPUT'!$I58</f>
        <v>0</v>
      </c>
      <c r="BC23" s="195">
        <f ca="1">'SUBSCRIBER BASE'!BD102*'MVLP INPUT'!$I58</f>
        <v>0</v>
      </c>
      <c r="BD23" s="195">
        <f ca="1">'SUBSCRIBER BASE'!BE102*'MVLP INPUT'!$I58</f>
        <v>0</v>
      </c>
      <c r="BE23" s="195">
        <f ca="1">'SUBSCRIBER BASE'!BF102*'MVLP INPUT'!$I58</f>
        <v>0</v>
      </c>
      <c r="BF23" s="195">
        <f ca="1">'SUBSCRIBER BASE'!BG102*'MVLP INPUT'!$I58</f>
        <v>0</v>
      </c>
      <c r="BG23" s="195">
        <f ca="1">'SUBSCRIBER BASE'!BH102*'MVLP INPUT'!$I58</f>
        <v>0</v>
      </c>
      <c r="BH23" s="195">
        <f ca="1">'SUBSCRIBER BASE'!BI102*'MVLP INPUT'!$I58</f>
        <v>0</v>
      </c>
      <c r="BI23" s="195">
        <f ca="1">'SUBSCRIBER BASE'!BJ102*'MVLP INPUT'!$I58</f>
        <v>0</v>
      </c>
      <c r="BJ23" s="195">
        <f ca="1">'SUBSCRIBER BASE'!BK102*'MVLP INPUT'!$I58</f>
        <v>0</v>
      </c>
      <c r="BK23" s="195">
        <f ca="1">'SUBSCRIBER BASE'!BL102*'MVLP INPUT'!$I58</f>
        <v>0</v>
      </c>
      <c r="BL23" s="195">
        <f ca="1">'SUBSCRIBER BASE'!BM102*'MVLP INPUT'!$I58</f>
        <v>0</v>
      </c>
      <c r="BM23" s="195">
        <f ca="1">'SUBSCRIBER BASE'!BN102*'MVLP INPUT'!$I58</f>
        <v>0</v>
      </c>
      <c r="BN23" s="195">
        <f ca="1">'SUBSCRIBER BASE'!BO102*'MVLP INPUT'!$I58</f>
        <v>0</v>
      </c>
      <c r="BO23" s="195">
        <f ca="1">'SUBSCRIBER BASE'!BP102*'MVLP INPUT'!$I58</f>
        <v>0</v>
      </c>
      <c r="BP23" s="195">
        <f ca="1">'SUBSCRIBER BASE'!BQ102*'MVLP INPUT'!$I58</f>
        <v>0</v>
      </c>
      <c r="BQ23" s="195">
        <f ca="1">'SUBSCRIBER BASE'!BR102*'MVLP INPUT'!$I58</f>
        <v>0</v>
      </c>
      <c r="BR23" s="195">
        <f ca="1">'SUBSCRIBER BASE'!BS102*'MVLP INPUT'!$I58</f>
        <v>0</v>
      </c>
    </row>
    <row r="24" spans="2:71" ht="25" customHeight="1" outlineLevel="1">
      <c r="B24" s="137" t="str">
        <f>B13</f>
        <v>MVLP2</v>
      </c>
      <c r="C24" s="195">
        <f>'SUBSCRIBER BASE'!C103*'MVLP INPUT'!$I59</f>
        <v>0</v>
      </c>
      <c r="D24" s="195">
        <f>'SUBSCRIBER BASE'!D103*'MVLP INPUT'!$I59</f>
        <v>0</v>
      </c>
      <c r="E24" s="195">
        <f>'SUBSCRIBER BASE'!E103*'MVLP INPUT'!$I59</f>
        <v>0</v>
      </c>
      <c r="F24" s="195">
        <f>'SUBSCRIBER BASE'!F103*'MVLP INPUT'!$I59</f>
        <v>0</v>
      </c>
      <c r="G24" s="195">
        <f>'SUBSCRIBER BASE'!G103*'MVLP INPUT'!$I59</f>
        <v>0</v>
      </c>
      <c r="H24" s="195">
        <f>'SUBSCRIBER BASE'!H103*'MVLP INPUT'!$I59</f>
        <v>0</v>
      </c>
      <c r="I24" s="195">
        <f>'SUBSCRIBER BASE'!I103*'MVLP INPUT'!$I59</f>
        <v>0</v>
      </c>
      <c r="J24" s="195">
        <f>'SUBSCRIBER BASE'!J103*'MVLP INPUT'!$I59</f>
        <v>0</v>
      </c>
      <c r="K24" s="195">
        <f ca="1">'SUBSCRIBER BASE'!L103*'MVLP INPUT'!$I59</f>
        <v>0</v>
      </c>
      <c r="L24" s="195">
        <f ca="1">'SUBSCRIBER BASE'!M103*'MVLP INPUT'!$I59</f>
        <v>0</v>
      </c>
      <c r="M24" s="195">
        <f ca="1">'SUBSCRIBER BASE'!N103*'MVLP INPUT'!$I59</f>
        <v>0</v>
      </c>
      <c r="N24" s="195">
        <f ca="1">'SUBSCRIBER BASE'!O103*'MVLP INPUT'!$I59</f>
        <v>0</v>
      </c>
      <c r="O24" s="195">
        <f ca="1">'SUBSCRIBER BASE'!P103*'MVLP INPUT'!$I59</f>
        <v>0</v>
      </c>
      <c r="P24" s="195">
        <f ca="1">'SUBSCRIBER BASE'!Q103*'MVLP INPUT'!$I59</f>
        <v>0</v>
      </c>
      <c r="Q24" s="195">
        <f ca="1">'SUBSCRIBER BASE'!R103*'MVLP INPUT'!$I59</f>
        <v>0</v>
      </c>
      <c r="R24" s="195">
        <f ca="1">'SUBSCRIBER BASE'!S103*'MVLP INPUT'!$I59</f>
        <v>0</v>
      </c>
      <c r="S24" s="195">
        <f ca="1">'SUBSCRIBER BASE'!T103*'MVLP INPUT'!$I59</f>
        <v>0</v>
      </c>
      <c r="T24" s="195">
        <f ca="1">'SUBSCRIBER BASE'!U103*'MVLP INPUT'!$I59</f>
        <v>0</v>
      </c>
      <c r="U24" s="195">
        <f ca="1">'SUBSCRIBER BASE'!V103*'MVLP INPUT'!$I59</f>
        <v>0</v>
      </c>
      <c r="V24" s="195">
        <f ca="1">'SUBSCRIBER BASE'!W103*'MVLP INPUT'!$I59</f>
        <v>0</v>
      </c>
      <c r="W24" s="195">
        <f ca="1">'SUBSCRIBER BASE'!X103*'MVLP INPUT'!$I59</f>
        <v>0</v>
      </c>
      <c r="X24" s="195">
        <f ca="1">'SUBSCRIBER BASE'!Y103*'MVLP INPUT'!$I59</f>
        <v>0</v>
      </c>
      <c r="Y24" s="195">
        <f ca="1">'SUBSCRIBER BASE'!Z103*'MVLP INPUT'!$I59</f>
        <v>0</v>
      </c>
      <c r="Z24" s="195">
        <f ca="1">'SUBSCRIBER BASE'!AA103*'MVLP INPUT'!$I59</f>
        <v>0</v>
      </c>
      <c r="AA24" s="195">
        <f ca="1">'SUBSCRIBER BASE'!AB103*'MVLP INPUT'!$I59</f>
        <v>0</v>
      </c>
      <c r="AB24" s="195">
        <f ca="1">'SUBSCRIBER BASE'!AC103*'MVLP INPUT'!$I59</f>
        <v>0</v>
      </c>
      <c r="AC24" s="195">
        <f ca="1">'SUBSCRIBER BASE'!AD103*'MVLP INPUT'!$I59</f>
        <v>0</v>
      </c>
      <c r="AD24" s="195">
        <f ca="1">'SUBSCRIBER BASE'!AE103*'MVLP INPUT'!$I59</f>
        <v>0</v>
      </c>
      <c r="AE24" s="195">
        <f ca="1">'SUBSCRIBER BASE'!AF103*'MVLP INPUT'!$I59</f>
        <v>0</v>
      </c>
      <c r="AF24" s="195">
        <f ca="1">'SUBSCRIBER BASE'!AG103*'MVLP INPUT'!$I59</f>
        <v>0</v>
      </c>
      <c r="AG24" s="195">
        <f ca="1">'SUBSCRIBER BASE'!AH103*'MVLP INPUT'!$I59</f>
        <v>0</v>
      </c>
      <c r="AH24" s="195">
        <f ca="1">'SUBSCRIBER BASE'!AI103*'MVLP INPUT'!$I59</f>
        <v>0</v>
      </c>
      <c r="AI24" s="195">
        <f ca="1">'SUBSCRIBER BASE'!AJ103*'MVLP INPUT'!$I59</f>
        <v>0</v>
      </c>
      <c r="AJ24" s="195">
        <f ca="1">'SUBSCRIBER BASE'!AK103*'MVLP INPUT'!$I59</f>
        <v>0</v>
      </c>
      <c r="AK24" s="195">
        <f ca="1">'SUBSCRIBER BASE'!AL103*'MVLP INPUT'!$I59</f>
        <v>0</v>
      </c>
      <c r="AL24" s="195">
        <f ca="1">'SUBSCRIBER BASE'!AM103*'MVLP INPUT'!$I59</f>
        <v>0</v>
      </c>
      <c r="AM24" s="195">
        <f ca="1">'SUBSCRIBER BASE'!AN103*'MVLP INPUT'!$I59</f>
        <v>0</v>
      </c>
      <c r="AN24" s="195">
        <f ca="1">'SUBSCRIBER BASE'!AO103*'MVLP INPUT'!$I59</f>
        <v>0</v>
      </c>
      <c r="AO24" s="195">
        <f ca="1">'SUBSCRIBER BASE'!AP103*'MVLP INPUT'!$I59</f>
        <v>0</v>
      </c>
      <c r="AP24" s="195">
        <f ca="1">'SUBSCRIBER BASE'!AQ103*'MVLP INPUT'!$I59</f>
        <v>0</v>
      </c>
      <c r="AQ24" s="195">
        <f ca="1">'SUBSCRIBER BASE'!AR103*'MVLP INPUT'!$I59</f>
        <v>0</v>
      </c>
      <c r="AR24" s="195">
        <f ca="1">'SUBSCRIBER BASE'!AS103*'MVLP INPUT'!$I59</f>
        <v>0</v>
      </c>
      <c r="AS24" s="195">
        <f ca="1">'SUBSCRIBER BASE'!AT103*'MVLP INPUT'!$I59</f>
        <v>0</v>
      </c>
      <c r="AT24" s="195">
        <f ca="1">'SUBSCRIBER BASE'!AU103*'MVLP INPUT'!$I59</f>
        <v>0</v>
      </c>
      <c r="AU24" s="195">
        <f ca="1">'SUBSCRIBER BASE'!AV103*'MVLP INPUT'!$I59</f>
        <v>0</v>
      </c>
      <c r="AV24" s="195">
        <f ca="1">'SUBSCRIBER BASE'!AW103*'MVLP INPUT'!$I59</f>
        <v>0</v>
      </c>
      <c r="AW24" s="195">
        <f ca="1">'SUBSCRIBER BASE'!AX103*'MVLP INPUT'!$I59</f>
        <v>0</v>
      </c>
      <c r="AX24" s="195">
        <f ca="1">'SUBSCRIBER BASE'!AY103*'MVLP INPUT'!$I59</f>
        <v>0</v>
      </c>
      <c r="AY24" s="195">
        <f ca="1">'SUBSCRIBER BASE'!AZ103*'MVLP INPUT'!$I59</f>
        <v>0</v>
      </c>
      <c r="AZ24" s="195">
        <f ca="1">'SUBSCRIBER BASE'!BA103*'MVLP INPUT'!$I59</f>
        <v>0</v>
      </c>
      <c r="BA24" s="195">
        <f ca="1">'SUBSCRIBER BASE'!BB103*'MVLP INPUT'!$I59</f>
        <v>0</v>
      </c>
      <c r="BB24" s="195">
        <f ca="1">'SUBSCRIBER BASE'!BC103*'MVLP INPUT'!$I59</f>
        <v>0</v>
      </c>
      <c r="BC24" s="195">
        <f ca="1">'SUBSCRIBER BASE'!BD103*'MVLP INPUT'!$I59</f>
        <v>0</v>
      </c>
      <c r="BD24" s="195">
        <f ca="1">'SUBSCRIBER BASE'!BE103*'MVLP INPUT'!$I59</f>
        <v>0</v>
      </c>
      <c r="BE24" s="195">
        <f ca="1">'SUBSCRIBER BASE'!BF103*'MVLP INPUT'!$I59</f>
        <v>0</v>
      </c>
      <c r="BF24" s="195">
        <f ca="1">'SUBSCRIBER BASE'!BG103*'MVLP INPUT'!$I59</f>
        <v>0</v>
      </c>
      <c r="BG24" s="195">
        <f ca="1">'SUBSCRIBER BASE'!BH103*'MVLP INPUT'!$I59</f>
        <v>0</v>
      </c>
      <c r="BH24" s="195">
        <f ca="1">'SUBSCRIBER BASE'!BI103*'MVLP INPUT'!$I59</f>
        <v>0</v>
      </c>
      <c r="BI24" s="195">
        <f ca="1">'SUBSCRIBER BASE'!BJ103*'MVLP INPUT'!$I59</f>
        <v>0</v>
      </c>
      <c r="BJ24" s="195">
        <f ca="1">'SUBSCRIBER BASE'!BK103*'MVLP INPUT'!$I59</f>
        <v>0</v>
      </c>
      <c r="BK24" s="195">
        <f ca="1">'SUBSCRIBER BASE'!BL103*'MVLP INPUT'!$I59</f>
        <v>0</v>
      </c>
      <c r="BL24" s="195">
        <f ca="1">'SUBSCRIBER BASE'!BM103*'MVLP INPUT'!$I59</f>
        <v>0</v>
      </c>
      <c r="BM24" s="195">
        <f ca="1">'SUBSCRIBER BASE'!BN103*'MVLP INPUT'!$I59</f>
        <v>0</v>
      </c>
      <c r="BN24" s="195">
        <f ca="1">'SUBSCRIBER BASE'!BO103*'MVLP INPUT'!$I59</f>
        <v>0</v>
      </c>
      <c r="BO24" s="195">
        <f ca="1">'SUBSCRIBER BASE'!BP103*'MVLP INPUT'!$I59</f>
        <v>0</v>
      </c>
      <c r="BP24" s="195">
        <f ca="1">'SUBSCRIBER BASE'!BQ103*'MVLP INPUT'!$I59</f>
        <v>0</v>
      </c>
      <c r="BQ24" s="195">
        <f ca="1">'SUBSCRIBER BASE'!BR103*'MVLP INPUT'!$I59</f>
        <v>0</v>
      </c>
      <c r="BR24" s="195">
        <f ca="1">'SUBSCRIBER BASE'!BS103*'MVLP INPUT'!$I59</f>
        <v>0</v>
      </c>
    </row>
    <row r="25" spans="2:71" ht="25" customHeight="1" outlineLevel="1">
      <c r="B25" s="137" t="str">
        <f>B14</f>
        <v>MVLP3</v>
      </c>
      <c r="C25" s="195">
        <f>'SUBSCRIBER BASE'!C104*'MVLP INPUT'!$I60</f>
        <v>0</v>
      </c>
      <c r="D25" s="195">
        <f>'SUBSCRIBER BASE'!D104*'MVLP INPUT'!$I60</f>
        <v>0</v>
      </c>
      <c r="E25" s="195">
        <f>'SUBSCRIBER BASE'!E104*'MVLP INPUT'!$I60</f>
        <v>0</v>
      </c>
      <c r="F25" s="195">
        <f>'SUBSCRIBER BASE'!F104*'MVLP INPUT'!$I60</f>
        <v>0</v>
      </c>
      <c r="G25" s="195">
        <f>'SUBSCRIBER BASE'!G104*'MVLP INPUT'!$I60</f>
        <v>0</v>
      </c>
      <c r="H25" s="195">
        <f>'SUBSCRIBER BASE'!H104*'MVLP INPUT'!$I60</f>
        <v>0</v>
      </c>
      <c r="I25" s="195">
        <f>'SUBSCRIBER BASE'!I104*'MVLP INPUT'!$I60</f>
        <v>0</v>
      </c>
      <c r="J25" s="195">
        <f>'SUBSCRIBER BASE'!J104*'MVLP INPUT'!$I60</f>
        <v>0</v>
      </c>
      <c r="K25" s="195">
        <f ca="1">'SUBSCRIBER BASE'!L104*'MVLP INPUT'!$I60</f>
        <v>0</v>
      </c>
      <c r="L25" s="195">
        <f ca="1">'SUBSCRIBER BASE'!M104*'MVLP INPUT'!$I60</f>
        <v>0</v>
      </c>
      <c r="M25" s="195">
        <f ca="1">'SUBSCRIBER BASE'!N104*'MVLP INPUT'!$I60</f>
        <v>0</v>
      </c>
      <c r="N25" s="195">
        <f ca="1">'SUBSCRIBER BASE'!O104*'MVLP INPUT'!$I60</f>
        <v>0</v>
      </c>
      <c r="O25" s="195">
        <f ca="1">'SUBSCRIBER BASE'!P104*'MVLP INPUT'!$I60</f>
        <v>0</v>
      </c>
      <c r="P25" s="195">
        <f ca="1">'SUBSCRIBER BASE'!Q104*'MVLP INPUT'!$I60</f>
        <v>0</v>
      </c>
      <c r="Q25" s="195">
        <f ca="1">'SUBSCRIBER BASE'!R104*'MVLP INPUT'!$I60</f>
        <v>0</v>
      </c>
      <c r="R25" s="195">
        <f ca="1">'SUBSCRIBER BASE'!S104*'MVLP INPUT'!$I60</f>
        <v>0</v>
      </c>
      <c r="S25" s="195">
        <f ca="1">'SUBSCRIBER BASE'!T104*'MVLP INPUT'!$I60</f>
        <v>0</v>
      </c>
      <c r="T25" s="195">
        <f ca="1">'SUBSCRIBER BASE'!U104*'MVLP INPUT'!$I60</f>
        <v>0</v>
      </c>
      <c r="U25" s="195">
        <f ca="1">'SUBSCRIBER BASE'!V104*'MVLP INPUT'!$I60</f>
        <v>0</v>
      </c>
      <c r="V25" s="195">
        <f ca="1">'SUBSCRIBER BASE'!W104*'MVLP INPUT'!$I60</f>
        <v>0</v>
      </c>
      <c r="W25" s="195">
        <f ca="1">'SUBSCRIBER BASE'!X104*'MVLP INPUT'!$I60</f>
        <v>0</v>
      </c>
      <c r="X25" s="195">
        <f ca="1">'SUBSCRIBER BASE'!Y104*'MVLP INPUT'!$I60</f>
        <v>0</v>
      </c>
      <c r="Y25" s="195">
        <f ca="1">'SUBSCRIBER BASE'!Z104*'MVLP INPUT'!$I60</f>
        <v>0</v>
      </c>
      <c r="Z25" s="195">
        <f ca="1">'SUBSCRIBER BASE'!AA104*'MVLP INPUT'!$I60</f>
        <v>0</v>
      </c>
      <c r="AA25" s="195">
        <f ca="1">'SUBSCRIBER BASE'!AB104*'MVLP INPUT'!$I60</f>
        <v>0</v>
      </c>
      <c r="AB25" s="195">
        <f ca="1">'SUBSCRIBER BASE'!AC104*'MVLP INPUT'!$I60</f>
        <v>0</v>
      </c>
      <c r="AC25" s="195">
        <f ca="1">'SUBSCRIBER BASE'!AD104*'MVLP INPUT'!$I60</f>
        <v>0</v>
      </c>
      <c r="AD25" s="195">
        <f ca="1">'SUBSCRIBER BASE'!AE104*'MVLP INPUT'!$I60</f>
        <v>0</v>
      </c>
      <c r="AE25" s="195">
        <f ca="1">'SUBSCRIBER BASE'!AF104*'MVLP INPUT'!$I60</f>
        <v>0</v>
      </c>
      <c r="AF25" s="195">
        <f ca="1">'SUBSCRIBER BASE'!AG104*'MVLP INPUT'!$I60</f>
        <v>0</v>
      </c>
      <c r="AG25" s="195">
        <f ca="1">'SUBSCRIBER BASE'!AH104*'MVLP INPUT'!$I60</f>
        <v>0</v>
      </c>
      <c r="AH25" s="195">
        <f ca="1">'SUBSCRIBER BASE'!AI104*'MVLP INPUT'!$I60</f>
        <v>0</v>
      </c>
      <c r="AI25" s="195">
        <f ca="1">'SUBSCRIBER BASE'!AJ104*'MVLP INPUT'!$I60</f>
        <v>0</v>
      </c>
      <c r="AJ25" s="195">
        <f ca="1">'SUBSCRIBER BASE'!AK104*'MVLP INPUT'!$I60</f>
        <v>0</v>
      </c>
      <c r="AK25" s="195">
        <f ca="1">'SUBSCRIBER BASE'!AL104*'MVLP INPUT'!$I60</f>
        <v>0</v>
      </c>
      <c r="AL25" s="195">
        <f ca="1">'SUBSCRIBER BASE'!AM104*'MVLP INPUT'!$I60</f>
        <v>0</v>
      </c>
      <c r="AM25" s="195">
        <f ca="1">'SUBSCRIBER BASE'!AN104*'MVLP INPUT'!$I60</f>
        <v>0</v>
      </c>
      <c r="AN25" s="195">
        <f ca="1">'SUBSCRIBER BASE'!AO104*'MVLP INPUT'!$I60</f>
        <v>0</v>
      </c>
      <c r="AO25" s="195">
        <f ca="1">'SUBSCRIBER BASE'!AP104*'MVLP INPUT'!$I60</f>
        <v>0</v>
      </c>
      <c r="AP25" s="195">
        <f ca="1">'SUBSCRIBER BASE'!AQ104*'MVLP INPUT'!$I60</f>
        <v>0</v>
      </c>
      <c r="AQ25" s="195">
        <f ca="1">'SUBSCRIBER BASE'!AR104*'MVLP INPUT'!$I60</f>
        <v>0</v>
      </c>
      <c r="AR25" s="195">
        <f ca="1">'SUBSCRIBER BASE'!AS104*'MVLP INPUT'!$I60</f>
        <v>0</v>
      </c>
      <c r="AS25" s="195">
        <f ca="1">'SUBSCRIBER BASE'!AT104*'MVLP INPUT'!$I60</f>
        <v>0</v>
      </c>
      <c r="AT25" s="195">
        <f ca="1">'SUBSCRIBER BASE'!AU104*'MVLP INPUT'!$I60</f>
        <v>0</v>
      </c>
      <c r="AU25" s="195">
        <f ca="1">'SUBSCRIBER BASE'!AV104*'MVLP INPUT'!$I60</f>
        <v>0</v>
      </c>
      <c r="AV25" s="195">
        <f ca="1">'SUBSCRIBER BASE'!AW104*'MVLP INPUT'!$I60</f>
        <v>0</v>
      </c>
      <c r="AW25" s="195">
        <f ca="1">'SUBSCRIBER BASE'!AX104*'MVLP INPUT'!$I60</f>
        <v>0</v>
      </c>
      <c r="AX25" s="195">
        <f ca="1">'SUBSCRIBER BASE'!AY104*'MVLP INPUT'!$I60</f>
        <v>0</v>
      </c>
      <c r="AY25" s="195">
        <f ca="1">'SUBSCRIBER BASE'!AZ104*'MVLP INPUT'!$I60</f>
        <v>0</v>
      </c>
      <c r="AZ25" s="195">
        <f ca="1">'SUBSCRIBER BASE'!BA104*'MVLP INPUT'!$I60</f>
        <v>0</v>
      </c>
      <c r="BA25" s="195">
        <f ca="1">'SUBSCRIBER BASE'!BB104*'MVLP INPUT'!$I60</f>
        <v>0</v>
      </c>
      <c r="BB25" s="195">
        <f ca="1">'SUBSCRIBER BASE'!BC104*'MVLP INPUT'!$I60</f>
        <v>0</v>
      </c>
      <c r="BC25" s="195">
        <f ca="1">'SUBSCRIBER BASE'!BD104*'MVLP INPUT'!$I60</f>
        <v>0</v>
      </c>
      <c r="BD25" s="195">
        <f ca="1">'SUBSCRIBER BASE'!BE104*'MVLP INPUT'!$I60</f>
        <v>0</v>
      </c>
      <c r="BE25" s="195">
        <f ca="1">'SUBSCRIBER BASE'!BF104*'MVLP INPUT'!$I60</f>
        <v>0</v>
      </c>
      <c r="BF25" s="195">
        <f ca="1">'SUBSCRIBER BASE'!BG104*'MVLP INPUT'!$I60</f>
        <v>0</v>
      </c>
      <c r="BG25" s="195">
        <f ca="1">'SUBSCRIBER BASE'!BH104*'MVLP INPUT'!$I60</f>
        <v>0</v>
      </c>
      <c r="BH25" s="195">
        <f ca="1">'SUBSCRIBER BASE'!BI104*'MVLP INPUT'!$I60</f>
        <v>0</v>
      </c>
      <c r="BI25" s="195">
        <f ca="1">'SUBSCRIBER BASE'!BJ104*'MVLP INPUT'!$I60</f>
        <v>0</v>
      </c>
      <c r="BJ25" s="195">
        <f ca="1">'SUBSCRIBER BASE'!BK104*'MVLP INPUT'!$I60</f>
        <v>0</v>
      </c>
      <c r="BK25" s="195">
        <f ca="1">'SUBSCRIBER BASE'!BL104*'MVLP INPUT'!$I60</f>
        <v>0</v>
      </c>
      <c r="BL25" s="195">
        <f ca="1">'SUBSCRIBER BASE'!BM104*'MVLP INPUT'!$I60</f>
        <v>0</v>
      </c>
      <c r="BM25" s="195">
        <f ca="1">'SUBSCRIBER BASE'!BN104*'MVLP INPUT'!$I60</f>
        <v>0</v>
      </c>
      <c r="BN25" s="195">
        <f ca="1">'SUBSCRIBER BASE'!BO104*'MVLP INPUT'!$I60</f>
        <v>0</v>
      </c>
      <c r="BO25" s="195">
        <f ca="1">'SUBSCRIBER BASE'!BP104*'MVLP INPUT'!$I60</f>
        <v>0</v>
      </c>
      <c r="BP25" s="195">
        <f ca="1">'SUBSCRIBER BASE'!BQ104*'MVLP INPUT'!$I60</f>
        <v>0</v>
      </c>
      <c r="BQ25" s="195">
        <f ca="1">'SUBSCRIBER BASE'!BR104*'MVLP INPUT'!$I60</f>
        <v>0</v>
      </c>
      <c r="BR25" s="195">
        <f ca="1">'SUBSCRIBER BASE'!BS104*'MVLP INPUT'!$I60</f>
        <v>0</v>
      </c>
    </row>
    <row r="26" spans="2:71" ht="25" customHeight="1" outlineLevel="1">
      <c r="B26" s="137" t="str">
        <f>B15</f>
        <v>MVLP4</v>
      </c>
      <c r="C26" s="195">
        <f>'SUBSCRIBER BASE'!C105*'MVLP INPUT'!$I61</f>
        <v>0</v>
      </c>
      <c r="D26" s="195">
        <f>'SUBSCRIBER BASE'!D105*'MVLP INPUT'!$I61</f>
        <v>0</v>
      </c>
      <c r="E26" s="195">
        <f>'SUBSCRIBER BASE'!E105*'MVLP INPUT'!$I61</f>
        <v>0</v>
      </c>
      <c r="F26" s="195">
        <f>'SUBSCRIBER BASE'!F105*'MVLP INPUT'!$I61</f>
        <v>0</v>
      </c>
      <c r="G26" s="195">
        <f>'SUBSCRIBER BASE'!G105*'MVLP INPUT'!$I61</f>
        <v>0</v>
      </c>
      <c r="H26" s="195">
        <f>'SUBSCRIBER BASE'!H105*'MVLP INPUT'!$I61</f>
        <v>0</v>
      </c>
      <c r="I26" s="195">
        <f>'SUBSCRIBER BASE'!I105*'MVLP INPUT'!$I61</f>
        <v>0</v>
      </c>
      <c r="J26" s="195">
        <f>'SUBSCRIBER BASE'!J105*'MVLP INPUT'!$I61</f>
        <v>0</v>
      </c>
      <c r="K26" s="195">
        <f ca="1">'SUBSCRIBER BASE'!L105*'MVLP INPUT'!$I61</f>
        <v>0</v>
      </c>
      <c r="L26" s="195">
        <f ca="1">'SUBSCRIBER BASE'!M105*'MVLP INPUT'!$I61</f>
        <v>0</v>
      </c>
      <c r="M26" s="195">
        <f ca="1">'SUBSCRIBER BASE'!N105*'MVLP INPUT'!$I61</f>
        <v>0</v>
      </c>
      <c r="N26" s="195">
        <f ca="1">'SUBSCRIBER BASE'!O105*'MVLP INPUT'!$I61</f>
        <v>0</v>
      </c>
      <c r="O26" s="195">
        <f ca="1">'SUBSCRIBER BASE'!P105*'MVLP INPUT'!$I61</f>
        <v>0</v>
      </c>
      <c r="P26" s="195">
        <f ca="1">'SUBSCRIBER BASE'!Q105*'MVLP INPUT'!$I61</f>
        <v>0</v>
      </c>
      <c r="Q26" s="195">
        <f ca="1">'SUBSCRIBER BASE'!R105*'MVLP INPUT'!$I61</f>
        <v>0</v>
      </c>
      <c r="R26" s="195">
        <f ca="1">'SUBSCRIBER BASE'!S105*'MVLP INPUT'!$I61</f>
        <v>0</v>
      </c>
      <c r="S26" s="195">
        <f ca="1">'SUBSCRIBER BASE'!T105*'MVLP INPUT'!$I61</f>
        <v>0</v>
      </c>
      <c r="T26" s="195">
        <f ca="1">'SUBSCRIBER BASE'!U105*'MVLP INPUT'!$I61</f>
        <v>0</v>
      </c>
      <c r="U26" s="195">
        <f ca="1">'SUBSCRIBER BASE'!V105*'MVLP INPUT'!$I61</f>
        <v>0</v>
      </c>
      <c r="V26" s="195">
        <f ca="1">'SUBSCRIBER BASE'!W105*'MVLP INPUT'!$I61</f>
        <v>0</v>
      </c>
      <c r="W26" s="195">
        <f ca="1">'SUBSCRIBER BASE'!X105*'MVLP INPUT'!$I61</f>
        <v>0</v>
      </c>
      <c r="X26" s="195">
        <f ca="1">'SUBSCRIBER BASE'!Y105*'MVLP INPUT'!$I61</f>
        <v>0</v>
      </c>
      <c r="Y26" s="195">
        <f ca="1">'SUBSCRIBER BASE'!Z105*'MVLP INPUT'!$I61</f>
        <v>0</v>
      </c>
      <c r="Z26" s="195">
        <f ca="1">'SUBSCRIBER BASE'!AA105*'MVLP INPUT'!$I61</f>
        <v>0</v>
      </c>
      <c r="AA26" s="195">
        <f ca="1">'SUBSCRIBER BASE'!AB105*'MVLP INPUT'!$I61</f>
        <v>0</v>
      </c>
      <c r="AB26" s="195">
        <f ca="1">'SUBSCRIBER BASE'!AC105*'MVLP INPUT'!$I61</f>
        <v>0</v>
      </c>
      <c r="AC26" s="195">
        <f ca="1">'SUBSCRIBER BASE'!AD105*'MVLP INPUT'!$I61</f>
        <v>0</v>
      </c>
      <c r="AD26" s="195">
        <f ca="1">'SUBSCRIBER BASE'!AE105*'MVLP INPUT'!$I61</f>
        <v>0</v>
      </c>
      <c r="AE26" s="195">
        <f ca="1">'SUBSCRIBER BASE'!AF105*'MVLP INPUT'!$I61</f>
        <v>0</v>
      </c>
      <c r="AF26" s="195">
        <f ca="1">'SUBSCRIBER BASE'!AG105*'MVLP INPUT'!$I61</f>
        <v>0</v>
      </c>
      <c r="AG26" s="195">
        <f ca="1">'SUBSCRIBER BASE'!AH105*'MVLP INPUT'!$I61</f>
        <v>0</v>
      </c>
      <c r="AH26" s="195">
        <f ca="1">'SUBSCRIBER BASE'!AI105*'MVLP INPUT'!$I61</f>
        <v>0</v>
      </c>
      <c r="AI26" s="195">
        <f ca="1">'SUBSCRIBER BASE'!AJ105*'MVLP INPUT'!$I61</f>
        <v>0</v>
      </c>
      <c r="AJ26" s="195">
        <f ca="1">'SUBSCRIBER BASE'!AK105*'MVLP INPUT'!$I61</f>
        <v>0</v>
      </c>
      <c r="AK26" s="195">
        <f ca="1">'SUBSCRIBER BASE'!AL105*'MVLP INPUT'!$I61</f>
        <v>0</v>
      </c>
      <c r="AL26" s="195">
        <f ca="1">'SUBSCRIBER BASE'!AM105*'MVLP INPUT'!$I61</f>
        <v>0</v>
      </c>
      <c r="AM26" s="195">
        <f ca="1">'SUBSCRIBER BASE'!AN105*'MVLP INPUT'!$I61</f>
        <v>0</v>
      </c>
      <c r="AN26" s="195">
        <f ca="1">'SUBSCRIBER BASE'!AO105*'MVLP INPUT'!$I61</f>
        <v>0</v>
      </c>
      <c r="AO26" s="195">
        <f ca="1">'SUBSCRIBER BASE'!AP105*'MVLP INPUT'!$I61</f>
        <v>0</v>
      </c>
      <c r="AP26" s="195">
        <f ca="1">'SUBSCRIBER BASE'!AQ105*'MVLP INPUT'!$I61</f>
        <v>0</v>
      </c>
      <c r="AQ26" s="195">
        <f ca="1">'SUBSCRIBER BASE'!AR105*'MVLP INPUT'!$I61</f>
        <v>0</v>
      </c>
      <c r="AR26" s="195">
        <f ca="1">'SUBSCRIBER BASE'!AS105*'MVLP INPUT'!$I61</f>
        <v>0</v>
      </c>
      <c r="AS26" s="195">
        <f ca="1">'SUBSCRIBER BASE'!AT105*'MVLP INPUT'!$I61</f>
        <v>0</v>
      </c>
      <c r="AT26" s="195">
        <f ca="1">'SUBSCRIBER BASE'!AU105*'MVLP INPUT'!$I61</f>
        <v>0</v>
      </c>
      <c r="AU26" s="195">
        <f ca="1">'SUBSCRIBER BASE'!AV105*'MVLP INPUT'!$I61</f>
        <v>0</v>
      </c>
      <c r="AV26" s="195">
        <f ca="1">'SUBSCRIBER BASE'!AW105*'MVLP INPUT'!$I61</f>
        <v>0</v>
      </c>
      <c r="AW26" s="195">
        <f ca="1">'SUBSCRIBER BASE'!AX105*'MVLP INPUT'!$I61</f>
        <v>0</v>
      </c>
      <c r="AX26" s="195">
        <f ca="1">'SUBSCRIBER BASE'!AY105*'MVLP INPUT'!$I61</f>
        <v>0</v>
      </c>
      <c r="AY26" s="195">
        <f ca="1">'SUBSCRIBER BASE'!AZ105*'MVLP INPUT'!$I61</f>
        <v>0</v>
      </c>
      <c r="AZ26" s="195">
        <f ca="1">'SUBSCRIBER BASE'!BA105*'MVLP INPUT'!$I61</f>
        <v>0</v>
      </c>
      <c r="BA26" s="195">
        <f ca="1">'SUBSCRIBER BASE'!BB105*'MVLP INPUT'!$I61</f>
        <v>0</v>
      </c>
      <c r="BB26" s="195">
        <f ca="1">'SUBSCRIBER BASE'!BC105*'MVLP INPUT'!$I61</f>
        <v>0</v>
      </c>
      <c r="BC26" s="195">
        <f ca="1">'SUBSCRIBER BASE'!BD105*'MVLP INPUT'!$I61</f>
        <v>0</v>
      </c>
      <c r="BD26" s="195">
        <f ca="1">'SUBSCRIBER BASE'!BE105*'MVLP INPUT'!$I61</f>
        <v>0</v>
      </c>
      <c r="BE26" s="195">
        <f ca="1">'SUBSCRIBER BASE'!BF105*'MVLP INPUT'!$I61</f>
        <v>0</v>
      </c>
      <c r="BF26" s="195">
        <f ca="1">'SUBSCRIBER BASE'!BG105*'MVLP INPUT'!$I61</f>
        <v>0</v>
      </c>
      <c r="BG26" s="195">
        <f ca="1">'SUBSCRIBER BASE'!BH105*'MVLP INPUT'!$I61</f>
        <v>0</v>
      </c>
      <c r="BH26" s="195">
        <f ca="1">'SUBSCRIBER BASE'!BI105*'MVLP INPUT'!$I61</f>
        <v>0</v>
      </c>
      <c r="BI26" s="195">
        <f ca="1">'SUBSCRIBER BASE'!BJ105*'MVLP INPUT'!$I61</f>
        <v>0</v>
      </c>
      <c r="BJ26" s="195">
        <f ca="1">'SUBSCRIBER BASE'!BK105*'MVLP INPUT'!$I61</f>
        <v>0</v>
      </c>
      <c r="BK26" s="195">
        <f ca="1">'SUBSCRIBER BASE'!BL105*'MVLP INPUT'!$I61</f>
        <v>0</v>
      </c>
      <c r="BL26" s="195">
        <f ca="1">'SUBSCRIBER BASE'!BM105*'MVLP INPUT'!$I61</f>
        <v>0</v>
      </c>
      <c r="BM26" s="195">
        <f ca="1">'SUBSCRIBER BASE'!BN105*'MVLP INPUT'!$I61</f>
        <v>0</v>
      </c>
      <c r="BN26" s="195">
        <f ca="1">'SUBSCRIBER BASE'!BO105*'MVLP INPUT'!$I61</f>
        <v>0</v>
      </c>
      <c r="BO26" s="195">
        <f ca="1">'SUBSCRIBER BASE'!BP105*'MVLP INPUT'!$I61</f>
        <v>0</v>
      </c>
      <c r="BP26" s="195">
        <f ca="1">'SUBSCRIBER BASE'!BQ105*'MVLP INPUT'!$I61</f>
        <v>0</v>
      </c>
      <c r="BQ26" s="195">
        <f ca="1">'SUBSCRIBER BASE'!BR105*'MVLP INPUT'!$I61</f>
        <v>0</v>
      </c>
      <c r="BR26" s="195">
        <f ca="1">'SUBSCRIBER BASE'!BS105*'MVLP INPUT'!$I61</f>
        <v>0</v>
      </c>
    </row>
    <row r="27" spans="2:71" ht="25" customHeight="1" outlineLevel="1">
      <c r="B27" s="137" t="str">
        <f t="shared" ref="B27:B31" si="71">B16</f>
        <v>MVLP5</v>
      </c>
      <c r="C27" s="195">
        <f>'SUBSCRIBER BASE'!C106*'MVLP INPUT'!$I62</f>
        <v>0</v>
      </c>
      <c r="D27" s="195">
        <f>'SUBSCRIBER BASE'!D106*'MVLP INPUT'!$I62</f>
        <v>0</v>
      </c>
      <c r="E27" s="195">
        <f>'SUBSCRIBER BASE'!E106*'MVLP INPUT'!$I62</f>
        <v>0</v>
      </c>
      <c r="F27" s="195">
        <f>'SUBSCRIBER BASE'!F106*'MVLP INPUT'!$I62</f>
        <v>0</v>
      </c>
      <c r="G27" s="195">
        <f>'SUBSCRIBER BASE'!G106*'MVLP INPUT'!$I62</f>
        <v>0</v>
      </c>
      <c r="H27" s="195">
        <f>'SUBSCRIBER BASE'!H106*'MVLP INPUT'!$I62</f>
        <v>0</v>
      </c>
      <c r="I27" s="195">
        <f>'SUBSCRIBER BASE'!I106*'MVLP INPUT'!$I62</f>
        <v>0</v>
      </c>
      <c r="J27" s="195">
        <f>'SUBSCRIBER BASE'!J106*'MVLP INPUT'!$I62</f>
        <v>0</v>
      </c>
      <c r="K27" s="195">
        <f ca="1">'SUBSCRIBER BASE'!L106*'MVLP INPUT'!$I62</f>
        <v>0</v>
      </c>
      <c r="L27" s="195">
        <f ca="1">'SUBSCRIBER BASE'!M106*'MVLP INPUT'!$I62</f>
        <v>0</v>
      </c>
      <c r="M27" s="195">
        <f ca="1">'SUBSCRIBER BASE'!N106*'MVLP INPUT'!$I62</f>
        <v>0</v>
      </c>
      <c r="N27" s="195">
        <f ca="1">'SUBSCRIBER BASE'!O106*'MVLP INPUT'!$I62</f>
        <v>0</v>
      </c>
      <c r="O27" s="195">
        <f ca="1">'SUBSCRIBER BASE'!P106*'MVLP INPUT'!$I62</f>
        <v>0</v>
      </c>
      <c r="P27" s="195">
        <f ca="1">'SUBSCRIBER BASE'!Q106*'MVLP INPUT'!$I62</f>
        <v>0</v>
      </c>
      <c r="Q27" s="195">
        <f ca="1">'SUBSCRIBER BASE'!R106*'MVLP INPUT'!$I62</f>
        <v>0</v>
      </c>
      <c r="R27" s="195">
        <f ca="1">'SUBSCRIBER BASE'!S106*'MVLP INPUT'!$I62</f>
        <v>0</v>
      </c>
      <c r="S27" s="195">
        <f ca="1">'SUBSCRIBER BASE'!T106*'MVLP INPUT'!$I62</f>
        <v>0</v>
      </c>
      <c r="T27" s="195">
        <f ca="1">'SUBSCRIBER BASE'!U106*'MVLP INPUT'!$I62</f>
        <v>0</v>
      </c>
      <c r="U27" s="195">
        <f ca="1">'SUBSCRIBER BASE'!V106*'MVLP INPUT'!$I62</f>
        <v>0</v>
      </c>
      <c r="V27" s="195">
        <f ca="1">'SUBSCRIBER BASE'!W106*'MVLP INPUT'!$I62</f>
        <v>0</v>
      </c>
      <c r="W27" s="195">
        <f ca="1">'SUBSCRIBER BASE'!X106*'MVLP INPUT'!$I62</f>
        <v>0</v>
      </c>
      <c r="X27" s="195">
        <f ca="1">'SUBSCRIBER BASE'!Y106*'MVLP INPUT'!$I62</f>
        <v>0</v>
      </c>
      <c r="Y27" s="195">
        <f ca="1">'SUBSCRIBER BASE'!Z106*'MVLP INPUT'!$I62</f>
        <v>0</v>
      </c>
      <c r="Z27" s="195">
        <f ca="1">'SUBSCRIBER BASE'!AA106*'MVLP INPUT'!$I62</f>
        <v>0</v>
      </c>
      <c r="AA27" s="195">
        <f ca="1">'SUBSCRIBER BASE'!AB106*'MVLP INPUT'!$I62</f>
        <v>0</v>
      </c>
      <c r="AB27" s="195">
        <f ca="1">'SUBSCRIBER BASE'!AC106*'MVLP INPUT'!$I62</f>
        <v>0</v>
      </c>
      <c r="AC27" s="195">
        <f ca="1">'SUBSCRIBER BASE'!AD106*'MVLP INPUT'!$I62</f>
        <v>0</v>
      </c>
      <c r="AD27" s="195">
        <f ca="1">'SUBSCRIBER BASE'!AE106*'MVLP INPUT'!$I62</f>
        <v>0</v>
      </c>
      <c r="AE27" s="195">
        <f ca="1">'SUBSCRIBER BASE'!AF106*'MVLP INPUT'!$I62</f>
        <v>0</v>
      </c>
      <c r="AF27" s="195">
        <f ca="1">'SUBSCRIBER BASE'!AG106*'MVLP INPUT'!$I62</f>
        <v>0</v>
      </c>
      <c r="AG27" s="195">
        <f ca="1">'SUBSCRIBER BASE'!AH106*'MVLP INPUT'!$I62</f>
        <v>0</v>
      </c>
      <c r="AH27" s="195">
        <f ca="1">'SUBSCRIBER BASE'!AI106*'MVLP INPUT'!$I62</f>
        <v>0</v>
      </c>
      <c r="AI27" s="195">
        <f ca="1">'SUBSCRIBER BASE'!AJ106*'MVLP INPUT'!$I62</f>
        <v>0</v>
      </c>
      <c r="AJ27" s="195">
        <f ca="1">'SUBSCRIBER BASE'!AK106*'MVLP INPUT'!$I62</f>
        <v>0</v>
      </c>
      <c r="AK27" s="195">
        <f ca="1">'SUBSCRIBER BASE'!AL106*'MVLP INPUT'!$I62</f>
        <v>0</v>
      </c>
      <c r="AL27" s="195">
        <f ca="1">'SUBSCRIBER BASE'!AM106*'MVLP INPUT'!$I62</f>
        <v>0</v>
      </c>
      <c r="AM27" s="195">
        <f ca="1">'SUBSCRIBER BASE'!AN106*'MVLP INPUT'!$I62</f>
        <v>0</v>
      </c>
      <c r="AN27" s="195">
        <f ca="1">'SUBSCRIBER BASE'!AO106*'MVLP INPUT'!$I62</f>
        <v>0</v>
      </c>
      <c r="AO27" s="195">
        <f ca="1">'SUBSCRIBER BASE'!AP106*'MVLP INPUT'!$I62</f>
        <v>0</v>
      </c>
      <c r="AP27" s="195">
        <f ca="1">'SUBSCRIBER BASE'!AQ106*'MVLP INPUT'!$I62</f>
        <v>0</v>
      </c>
      <c r="AQ27" s="195">
        <f ca="1">'SUBSCRIBER BASE'!AR106*'MVLP INPUT'!$I62</f>
        <v>0</v>
      </c>
      <c r="AR27" s="195">
        <f ca="1">'SUBSCRIBER BASE'!AS106*'MVLP INPUT'!$I62</f>
        <v>0</v>
      </c>
      <c r="AS27" s="195">
        <f ca="1">'SUBSCRIBER BASE'!AT106*'MVLP INPUT'!$I62</f>
        <v>0</v>
      </c>
      <c r="AT27" s="195">
        <f ca="1">'SUBSCRIBER BASE'!AU106*'MVLP INPUT'!$I62</f>
        <v>0</v>
      </c>
      <c r="AU27" s="195">
        <f ca="1">'SUBSCRIBER BASE'!AV106*'MVLP INPUT'!$I62</f>
        <v>0</v>
      </c>
      <c r="AV27" s="195">
        <f ca="1">'SUBSCRIBER BASE'!AW106*'MVLP INPUT'!$I62</f>
        <v>0</v>
      </c>
      <c r="AW27" s="195">
        <f ca="1">'SUBSCRIBER BASE'!AX106*'MVLP INPUT'!$I62</f>
        <v>0</v>
      </c>
      <c r="AX27" s="195">
        <f ca="1">'SUBSCRIBER BASE'!AY106*'MVLP INPUT'!$I62</f>
        <v>0</v>
      </c>
      <c r="AY27" s="195">
        <f ca="1">'SUBSCRIBER BASE'!AZ106*'MVLP INPUT'!$I62</f>
        <v>0</v>
      </c>
      <c r="AZ27" s="195">
        <f ca="1">'SUBSCRIBER BASE'!BA106*'MVLP INPUT'!$I62</f>
        <v>0</v>
      </c>
      <c r="BA27" s="195">
        <f ca="1">'SUBSCRIBER BASE'!BB106*'MVLP INPUT'!$I62</f>
        <v>0</v>
      </c>
      <c r="BB27" s="195">
        <f ca="1">'SUBSCRIBER BASE'!BC106*'MVLP INPUT'!$I62</f>
        <v>0</v>
      </c>
      <c r="BC27" s="195">
        <f ca="1">'SUBSCRIBER BASE'!BD106*'MVLP INPUT'!$I62</f>
        <v>0</v>
      </c>
      <c r="BD27" s="195">
        <f ca="1">'SUBSCRIBER BASE'!BE106*'MVLP INPUT'!$I62</f>
        <v>0</v>
      </c>
      <c r="BE27" s="195">
        <f ca="1">'SUBSCRIBER BASE'!BF106*'MVLP INPUT'!$I62</f>
        <v>0</v>
      </c>
      <c r="BF27" s="195">
        <f ca="1">'SUBSCRIBER BASE'!BG106*'MVLP INPUT'!$I62</f>
        <v>0</v>
      </c>
      <c r="BG27" s="195">
        <f ca="1">'SUBSCRIBER BASE'!BH106*'MVLP INPUT'!$I62</f>
        <v>0</v>
      </c>
      <c r="BH27" s="195">
        <f ca="1">'SUBSCRIBER BASE'!BI106*'MVLP INPUT'!$I62</f>
        <v>0</v>
      </c>
      <c r="BI27" s="195">
        <f ca="1">'SUBSCRIBER BASE'!BJ106*'MVLP INPUT'!$I62</f>
        <v>0</v>
      </c>
      <c r="BJ27" s="195">
        <f ca="1">'SUBSCRIBER BASE'!BK106*'MVLP INPUT'!$I62</f>
        <v>0</v>
      </c>
      <c r="BK27" s="195">
        <f ca="1">'SUBSCRIBER BASE'!BL106*'MVLP INPUT'!$I62</f>
        <v>0</v>
      </c>
      <c r="BL27" s="195">
        <f ca="1">'SUBSCRIBER BASE'!BM106*'MVLP INPUT'!$I62</f>
        <v>0</v>
      </c>
      <c r="BM27" s="195">
        <f ca="1">'SUBSCRIBER BASE'!BN106*'MVLP INPUT'!$I62</f>
        <v>0</v>
      </c>
      <c r="BN27" s="195">
        <f ca="1">'SUBSCRIBER BASE'!BO106*'MVLP INPUT'!$I62</f>
        <v>0</v>
      </c>
      <c r="BO27" s="195">
        <f ca="1">'SUBSCRIBER BASE'!BP106*'MVLP INPUT'!$I62</f>
        <v>0</v>
      </c>
      <c r="BP27" s="195">
        <f ca="1">'SUBSCRIBER BASE'!BQ106*'MVLP INPUT'!$I62</f>
        <v>0</v>
      </c>
      <c r="BQ27" s="195">
        <f ca="1">'SUBSCRIBER BASE'!BR106*'MVLP INPUT'!$I62</f>
        <v>0</v>
      </c>
      <c r="BR27" s="195">
        <f ca="1">'SUBSCRIBER BASE'!BS106*'MVLP INPUT'!$I62</f>
        <v>0</v>
      </c>
    </row>
    <row r="28" spans="2:71" ht="25" customHeight="1" outlineLevel="1">
      <c r="B28" s="137" t="str">
        <f t="shared" si="71"/>
        <v>MVLP6</v>
      </c>
      <c r="C28" s="195">
        <f>'SUBSCRIBER BASE'!C107*'MVLP INPUT'!$I63</f>
        <v>0</v>
      </c>
      <c r="D28" s="195">
        <f>'SUBSCRIBER BASE'!D107*'MVLP INPUT'!$I63</f>
        <v>0</v>
      </c>
      <c r="E28" s="195">
        <f>'SUBSCRIBER BASE'!E107*'MVLP INPUT'!$I63</f>
        <v>0</v>
      </c>
      <c r="F28" s="195">
        <f>'SUBSCRIBER BASE'!F107*'MVLP INPUT'!$I63</f>
        <v>0</v>
      </c>
      <c r="G28" s="195">
        <f>'SUBSCRIBER BASE'!G107*'MVLP INPUT'!$I63</f>
        <v>0</v>
      </c>
      <c r="H28" s="195">
        <f>'SUBSCRIBER BASE'!H107*'MVLP INPUT'!$I63</f>
        <v>0</v>
      </c>
      <c r="I28" s="195">
        <f>'SUBSCRIBER BASE'!I107*'MVLP INPUT'!$I63</f>
        <v>0</v>
      </c>
      <c r="J28" s="195">
        <f>'SUBSCRIBER BASE'!J107*'MVLP INPUT'!$I63</f>
        <v>0</v>
      </c>
      <c r="K28" s="195">
        <f ca="1">'SUBSCRIBER BASE'!L107*'MVLP INPUT'!$I63</f>
        <v>0</v>
      </c>
      <c r="L28" s="195">
        <f ca="1">'SUBSCRIBER BASE'!M107*'MVLP INPUT'!$I63</f>
        <v>0</v>
      </c>
      <c r="M28" s="195">
        <f ca="1">'SUBSCRIBER BASE'!N107*'MVLP INPUT'!$I63</f>
        <v>0</v>
      </c>
      <c r="N28" s="195">
        <f ca="1">'SUBSCRIBER BASE'!O107*'MVLP INPUT'!$I63</f>
        <v>0</v>
      </c>
      <c r="O28" s="195">
        <f ca="1">'SUBSCRIBER BASE'!P107*'MVLP INPUT'!$I63</f>
        <v>0</v>
      </c>
      <c r="P28" s="195">
        <f ca="1">'SUBSCRIBER BASE'!Q107*'MVLP INPUT'!$I63</f>
        <v>0</v>
      </c>
      <c r="Q28" s="195">
        <f ca="1">'SUBSCRIBER BASE'!R107*'MVLP INPUT'!$I63</f>
        <v>0</v>
      </c>
      <c r="R28" s="195">
        <f ca="1">'SUBSCRIBER BASE'!S107*'MVLP INPUT'!$I63</f>
        <v>0</v>
      </c>
      <c r="S28" s="195">
        <f ca="1">'SUBSCRIBER BASE'!T107*'MVLP INPUT'!$I63</f>
        <v>0</v>
      </c>
      <c r="T28" s="195">
        <f ca="1">'SUBSCRIBER BASE'!U107*'MVLP INPUT'!$I63</f>
        <v>0</v>
      </c>
      <c r="U28" s="195">
        <f ca="1">'SUBSCRIBER BASE'!V107*'MVLP INPUT'!$I63</f>
        <v>0</v>
      </c>
      <c r="V28" s="195">
        <f ca="1">'SUBSCRIBER BASE'!W107*'MVLP INPUT'!$I63</f>
        <v>0</v>
      </c>
      <c r="W28" s="195">
        <f ca="1">'SUBSCRIBER BASE'!X107*'MVLP INPUT'!$I63</f>
        <v>0</v>
      </c>
      <c r="X28" s="195">
        <f ca="1">'SUBSCRIBER BASE'!Y107*'MVLP INPUT'!$I63</f>
        <v>0</v>
      </c>
      <c r="Y28" s="195">
        <f ca="1">'SUBSCRIBER BASE'!Z107*'MVLP INPUT'!$I63</f>
        <v>0</v>
      </c>
      <c r="Z28" s="195">
        <f ca="1">'SUBSCRIBER BASE'!AA107*'MVLP INPUT'!$I63</f>
        <v>0</v>
      </c>
      <c r="AA28" s="195">
        <f ca="1">'SUBSCRIBER BASE'!AB107*'MVLP INPUT'!$I63</f>
        <v>0</v>
      </c>
      <c r="AB28" s="195">
        <f ca="1">'SUBSCRIBER BASE'!AC107*'MVLP INPUT'!$I63</f>
        <v>0</v>
      </c>
      <c r="AC28" s="195">
        <f ca="1">'SUBSCRIBER BASE'!AD107*'MVLP INPUT'!$I63</f>
        <v>0</v>
      </c>
      <c r="AD28" s="195">
        <f ca="1">'SUBSCRIBER BASE'!AE107*'MVLP INPUT'!$I63</f>
        <v>0</v>
      </c>
      <c r="AE28" s="195">
        <f ca="1">'SUBSCRIBER BASE'!AF107*'MVLP INPUT'!$I63</f>
        <v>0</v>
      </c>
      <c r="AF28" s="195">
        <f ca="1">'SUBSCRIBER BASE'!AG107*'MVLP INPUT'!$I63</f>
        <v>0</v>
      </c>
      <c r="AG28" s="195">
        <f ca="1">'SUBSCRIBER BASE'!AH107*'MVLP INPUT'!$I63</f>
        <v>0</v>
      </c>
      <c r="AH28" s="195">
        <f ca="1">'SUBSCRIBER BASE'!AI107*'MVLP INPUT'!$I63</f>
        <v>0</v>
      </c>
      <c r="AI28" s="195">
        <f ca="1">'SUBSCRIBER BASE'!AJ107*'MVLP INPUT'!$I63</f>
        <v>0</v>
      </c>
      <c r="AJ28" s="195">
        <f ca="1">'SUBSCRIBER BASE'!AK107*'MVLP INPUT'!$I63</f>
        <v>0</v>
      </c>
      <c r="AK28" s="195">
        <f ca="1">'SUBSCRIBER BASE'!AL107*'MVLP INPUT'!$I63</f>
        <v>0</v>
      </c>
      <c r="AL28" s="195">
        <f ca="1">'SUBSCRIBER BASE'!AM107*'MVLP INPUT'!$I63</f>
        <v>0</v>
      </c>
      <c r="AM28" s="195">
        <f ca="1">'SUBSCRIBER BASE'!AN107*'MVLP INPUT'!$I63</f>
        <v>0</v>
      </c>
      <c r="AN28" s="195">
        <f ca="1">'SUBSCRIBER BASE'!AO107*'MVLP INPUT'!$I63</f>
        <v>0</v>
      </c>
      <c r="AO28" s="195">
        <f ca="1">'SUBSCRIBER BASE'!AP107*'MVLP INPUT'!$I63</f>
        <v>0</v>
      </c>
      <c r="AP28" s="195">
        <f ca="1">'SUBSCRIBER BASE'!AQ107*'MVLP INPUT'!$I63</f>
        <v>0</v>
      </c>
      <c r="AQ28" s="195">
        <f ca="1">'SUBSCRIBER BASE'!AR107*'MVLP INPUT'!$I63</f>
        <v>0</v>
      </c>
      <c r="AR28" s="195">
        <f ca="1">'SUBSCRIBER BASE'!AS107*'MVLP INPUT'!$I63</f>
        <v>0</v>
      </c>
      <c r="AS28" s="195">
        <f ca="1">'SUBSCRIBER BASE'!AT107*'MVLP INPUT'!$I63</f>
        <v>0</v>
      </c>
      <c r="AT28" s="195">
        <f ca="1">'SUBSCRIBER BASE'!AU107*'MVLP INPUT'!$I63</f>
        <v>0</v>
      </c>
      <c r="AU28" s="195">
        <f ca="1">'SUBSCRIBER BASE'!AV107*'MVLP INPUT'!$I63</f>
        <v>0</v>
      </c>
      <c r="AV28" s="195">
        <f ca="1">'SUBSCRIBER BASE'!AW107*'MVLP INPUT'!$I63</f>
        <v>0</v>
      </c>
      <c r="AW28" s="195">
        <f ca="1">'SUBSCRIBER BASE'!AX107*'MVLP INPUT'!$I63</f>
        <v>0</v>
      </c>
      <c r="AX28" s="195">
        <f ca="1">'SUBSCRIBER BASE'!AY107*'MVLP INPUT'!$I63</f>
        <v>0</v>
      </c>
      <c r="AY28" s="195">
        <f ca="1">'SUBSCRIBER BASE'!AZ107*'MVLP INPUT'!$I63</f>
        <v>0</v>
      </c>
      <c r="AZ28" s="195">
        <f ca="1">'SUBSCRIBER BASE'!BA107*'MVLP INPUT'!$I63</f>
        <v>0</v>
      </c>
      <c r="BA28" s="195">
        <f ca="1">'SUBSCRIBER BASE'!BB107*'MVLP INPUT'!$I63</f>
        <v>0</v>
      </c>
      <c r="BB28" s="195">
        <f ca="1">'SUBSCRIBER BASE'!BC107*'MVLP INPUT'!$I63</f>
        <v>0</v>
      </c>
      <c r="BC28" s="195">
        <f ca="1">'SUBSCRIBER BASE'!BD107*'MVLP INPUT'!$I63</f>
        <v>0</v>
      </c>
      <c r="BD28" s="195">
        <f ca="1">'SUBSCRIBER BASE'!BE107*'MVLP INPUT'!$I63</f>
        <v>0</v>
      </c>
      <c r="BE28" s="195">
        <f ca="1">'SUBSCRIBER BASE'!BF107*'MVLP INPUT'!$I63</f>
        <v>0</v>
      </c>
      <c r="BF28" s="195">
        <f ca="1">'SUBSCRIBER BASE'!BG107*'MVLP INPUT'!$I63</f>
        <v>0</v>
      </c>
      <c r="BG28" s="195">
        <f ca="1">'SUBSCRIBER BASE'!BH107*'MVLP INPUT'!$I63</f>
        <v>0</v>
      </c>
      <c r="BH28" s="195">
        <f ca="1">'SUBSCRIBER BASE'!BI107*'MVLP INPUT'!$I63</f>
        <v>0</v>
      </c>
      <c r="BI28" s="195">
        <f ca="1">'SUBSCRIBER BASE'!BJ107*'MVLP INPUT'!$I63</f>
        <v>0</v>
      </c>
      <c r="BJ28" s="195">
        <f ca="1">'SUBSCRIBER BASE'!BK107*'MVLP INPUT'!$I63</f>
        <v>0</v>
      </c>
      <c r="BK28" s="195">
        <f ca="1">'SUBSCRIBER BASE'!BL107*'MVLP INPUT'!$I63</f>
        <v>0</v>
      </c>
      <c r="BL28" s="195">
        <f ca="1">'SUBSCRIBER BASE'!BM107*'MVLP INPUT'!$I63</f>
        <v>0</v>
      </c>
      <c r="BM28" s="195">
        <f ca="1">'SUBSCRIBER BASE'!BN107*'MVLP INPUT'!$I63</f>
        <v>0</v>
      </c>
      <c r="BN28" s="195">
        <f ca="1">'SUBSCRIBER BASE'!BO107*'MVLP INPUT'!$I63</f>
        <v>0</v>
      </c>
      <c r="BO28" s="195">
        <f ca="1">'SUBSCRIBER BASE'!BP107*'MVLP INPUT'!$I63</f>
        <v>0</v>
      </c>
      <c r="BP28" s="195">
        <f ca="1">'SUBSCRIBER BASE'!BQ107*'MVLP INPUT'!$I63</f>
        <v>0</v>
      </c>
      <c r="BQ28" s="195">
        <f ca="1">'SUBSCRIBER BASE'!BR107*'MVLP INPUT'!$I63</f>
        <v>0</v>
      </c>
      <c r="BR28" s="195">
        <f ca="1">'SUBSCRIBER BASE'!BS107*'MVLP INPUT'!$I63</f>
        <v>0</v>
      </c>
    </row>
    <row r="29" spans="2:71" ht="25" customHeight="1" outlineLevel="1">
      <c r="B29" s="137" t="str">
        <f t="shared" si="71"/>
        <v>200 MB</v>
      </c>
      <c r="C29" s="195">
        <f>'SUBSCRIBER BASE'!C108*'MVLP INPUT'!$I64</f>
        <v>0</v>
      </c>
      <c r="D29" s="195">
        <f>'SUBSCRIBER BASE'!D108*'MVLP INPUT'!$I64</f>
        <v>0</v>
      </c>
      <c r="E29" s="195">
        <f>'SUBSCRIBER BASE'!E108*'MVLP INPUT'!$I64</f>
        <v>0</v>
      </c>
      <c r="F29" s="195">
        <f>'SUBSCRIBER BASE'!F108*'MVLP INPUT'!$I64</f>
        <v>0</v>
      </c>
      <c r="G29" s="195">
        <f>'SUBSCRIBER BASE'!G108*'MVLP INPUT'!$I64</f>
        <v>0</v>
      </c>
      <c r="H29" s="195">
        <f>'SUBSCRIBER BASE'!H108*'MVLP INPUT'!$I64</f>
        <v>0</v>
      </c>
      <c r="I29" s="195">
        <f>'SUBSCRIBER BASE'!I108*'MVLP INPUT'!$I64</f>
        <v>0</v>
      </c>
      <c r="J29" s="195">
        <f>'SUBSCRIBER BASE'!J108*'MVLP INPUT'!$I64</f>
        <v>0</v>
      </c>
      <c r="K29" s="195">
        <f ca="1">'SUBSCRIBER BASE'!L108*'MVLP INPUT'!$I64</f>
        <v>0</v>
      </c>
      <c r="L29" s="195">
        <f ca="1">'SUBSCRIBER BASE'!M108*'MVLP INPUT'!$I64</f>
        <v>0</v>
      </c>
      <c r="M29" s="195">
        <f ca="1">'SUBSCRIBER BASE'!N108*'MVLP INPUT'!$I64</f>
        <v>0</v>
      </c>
      <c r="N29" s="195">
        <f ca="1">'SUBSCRIBER BASE'!O108*'MVLP INPUT'!$I64</f>
        <v>0</v>
      </c>
      <c r="O29" s="195">
        <f ca="1">'SUBSCRIBER BASE'!P108*'MVLP INPUT'!$I64</f>
        <v>0</v>
      </c>
      <c r="P29" s="195">
        <f ca="1">'SUBSCRIBER BASE'!Q108*'MVLP INPUT'!$I64</f>
        <v>0</v>
      </c>
      <c r="Q29" s="195">
        <f ca="1">'SUBSCRIBER BASE'!R108*'MVLP INPUT'!$I64</f>
        <v>0</v>
      </c>
      <c r="R29" s="195">
        <f ca="1">'SUBSCRIBER BASE'!S108*'MVLP INPUT'!$I64</f>
        <v>0</v>
      </c>
      <c r="S29" s="195">
        <f ca="1">'SUBSCRIBER BASE'!T108*'MVLP INPUT'!$I64</f>
        <v>0</v>
      </c>
      <c r="T29" s="195">
        <f ca="1">'SUBSCRIBER BASE'!U108*'MVLP INPUT'!$I64</f>
        <v>0</v>
      </c>
      <c r="U29" s="195">
        <f ca="1">'SUBSCRIBER BASE'!V108*'MVLP INPUT'!$I64</f>
        <v>0</v>
      </c>
      <c r="V29" s="195">
        <f ca="1">'SUBSCRIBER BASE'!W108*'MVLP INPUT'!$I64</f>
        <v>0</v>
      </c>
      <c r="W29" s="195">
        <f ca="1">'SUBSCRIBER BASE'!X108*'MVLP INPUT'!$I64</f>
        <v>0</v>
      </c>
      <c r="X29" s="195">
        <f ca="1">'SUBSCRIBER BASE'!Y108*'MVLP INPUT'!$I64</f>
        <v>0</v>
      </c>
      <c r="Y29" s="195">
        <f ca="1">'SUBSCRIBER BASE'!Z108*'MVLP INPUT'!$I64</f>
        <v>0</v>
      </c>
      <c r="Z29" s="195">
        <f ca="1">'SUBSCRIBER BASE'!AA108*'MVLP INPUT'!$I64</f>
        <v>0</v>
      </c>
      <c r="AA29" s="195">
        <f ca="1">'SUBSCRIBER BASE'!AB108*'MVLP INPUT'!$I64</f>
        <v>0</v>
      </c>
      <c r="AB29" s="195">
        <f ca="1">'SUBSCRIBER BASE'!AC108*'MVLP INPUT'!$I64</f>
        <v>0</v>
      </c>
      <c r="AC29" s="195">
        <f ca="1">'SUBSCRIBER BASE'!AD108*'MVLP INPUT'!$I64</f>
        <v>0</v>
      </c>
      <c r="AD29" s="195">
        <f ca="1">'SUBSCRIBER BASE'!AE108*'MVLP INPUT'!$I64</f>
        <v>0</v>
      </c>
      <c r="AE29" s="195">
        <f ca="1">'SUBSCRIBER BASE'!AF108*'MVLP INPUT'!$I64</f>
        <v>0</v>
      </c>
      <c r="AF29" s="195">
        <f ca="1">'SUBSCRIBER BASE'!AG108*'MVLP INPUT'!$I64</f>
        <v>0</v>
      </c>
      <c r="AG29" s="195">
        <f ca="1">'SUBSCRIBER BASE'!AH108*'MVLP INPUT'!$I64</f>
        <v>0</v>
      </c>
      <c r="AH29" s="195">
        <f ca="1">'SUBSCRIBER BASE'!AI108*'MVLP INPUT'!$I64</f>
        <v>0</v>
      </c>
      <c r="AI29" s="195">
        <f ca="1">'SUBSCRIBER BASE'!AJ108*'MVLP INPUT'!$I64</f>
        <v>0</v>
      </c>
      <c r="AJ29" s="195">
        <f ca="1">'SUBSCRIBER BASE'!AK108*'MVLP INPUT'!$I64</f>
        <v>0</v>
      </c>
      <c r="AK29" s="195">
        <f ca="1">'SUBSCRIBER BASE'!AL108*'MVLP INPUT'!$I64</f>
        <v>0</v>
      </c>
      <c r="AL29" s="195">
        <f ca="1">'SUBSCRIBER BASE'!AM108*'MVLP INPUT'!$I64</f>
        <v>0</v>
      </c>
      <c r="AM29" s="195">
        <f ca="1">'SUBSCRIBER BASE'!AN108*'MVLP INPUT'!$I64</f>
        <v>0</v>
      </c>
      <c r="AN29" s="195">
        <f ca="1">'SUBSCRIBER BASE'!AO108*'MVLP INPUT'!$I64</f>
        <v>0</v>
      </c>
      <c r="AO29" s="195">
        <f ca="1">'SUBSCRIBER BASE'!AP108*'MVLP INPUT'!$I64</f>
        <v>0</v>
      </c>
      <c r="AP29" s="195">
        <f ca="1">'SUBSCRIBER BASE'!AQ108*'MVLP INPUT'!$I64</f>
        <v>0</v>
      </c>
      <c r="AQ29" s="195">
        <f ca="1">'SUBSCRIBER BASE'!AR108*'MVLP INPUT'!$I64</f>
        <v>0</v>
      </c>
      <c r="AR29" s="195">
        <f ca="1">'SUBSCRIBER BASE'!AS108*'MVLP INPUT'!$I64</f>
        <v>0</v>
      </c>
      <c r="AS29" s="195">
        <f ca="1">'SUBSCRIBER BASE'!AT108*'MVLP INPUT'!$I64</f>
        <v>0</v>
      </c>
      <c r="AT29" s="195">
        <f ca="1">'SUBSCRIBER BASE'!AU108*'MVLP INPUT'!$I64</f>
        <v>0</v>
      </c>
      <c r="AU29" s="195">
        <f ca="1">'SUBSCRIBER BASE'!AV108*'MVLP INPUT'!$I64</f>
        <v>0</v>
      </c>
      <c r="AV29" s="195">
        <f ca="1">'SUBSCRIBER BASE'!AW108*'MVLP INPUT'!$I64</f>
        <v>0</v>
      </c>
      <c r="AW29" s="195">
        <f ca="1">'SUBSCRIBER BASE'!AX108*'MVLP INPUT'!$I64</f>
        <v>0</v>
      </c>
      <c r="AX29" s="195">
        <f ca="1">'SUBSCRIBER BASE'!AY108*'MVLP INPUT'!$I64</f>
        <v>0</v>
      </c>
      <c r="AY29" s="195">
        <f ca="1">'SUBSCRIBER BASE'!AZ108*'MVLP INPUT'!$I64</f>
        <v>0</v>
      </c>
      <c r="AZ29" s="195">
        <f ca="1">'SUBSCRIBER BASE'!BA108*'MVLP INPUT'!$I64</f>
        <v>0</v>
      </c>
      <c r="BA29" s="195">
        <f ca="1">'SUBSCRIBER BASE'!BB108*'MVLP INPUT'!$I64</f>
        <v>0</v>
      </c>
      <c r="BB29" s="195">
        <f ca="1">'SUBSCRIBER BASE'!BC108*'MVLP INPUT'!$I64</f>
        <v>0</v>
      </c>
      <c r="BC29" s="195">
        <f ca="1">'SUBSCRIBER BASE'!BD108*'MVLP INPUT'!$I64</f>
        <v>0</v>
      </c>
      <c r="BD29" s="195">
        <f ca="1">'SUBSCRIBER BASE'!BE108*'MVLP INPUT'!$I64</f>
        <v>0</v>
      </c>
      <c r="BE29" s="195">
        <f ca="1">'SUBSCRIBER BASE'!BF108*'MVLP INPUT'!$I64</f>
        <v>0</v>
      </c>
      <c r="BF29" s="195">
        <f ca="1">'SUBSCRIBER BASE'!BG108*'MVLP INPUT'!$I64</f>
        <v>0</v>
      </c>
      <c r="BG29" s="195">
        <f ca="1">'SUBSCRIBER BASE'!BH108*'MVLP INPUT'!$I64</f>
        <v>0</v>
      </c>
      <c r="BH29" s="195">
        <f ca="1">'SUBSCRIBER BASE'!BI108*'MVLP INPUT'!$I64</f>
        <v>0</v>
      </c>
      <c r="BI29" s="195">
        <f ca="1">'SUBSCRIBER BASE'!BJ108*'MVLP INPUT'!$I64</f>
        <v>0</v>
      </c>
      <c r="BJ29" s="195">
        <f ca="1">'SUBSCRIBER BASE'!BK108*'MVLP INPUT'!$I64</f>
        <v>0</v>
      </c>
      <c r="BK29" s="195">
        <f ca="1">'SUBSCRIBER BASE'!BL108*'MVLP INPUT'!$I64</f>
        <v>0</v>
      </c>
      <c r="BL29" s="195">
        <f ca="1">'SUBSCRIBER BASE'!BM108*'MVLP INPUT'!$I64</f>
        <v>0</v>
      </c>
      <c r="BM29" s="195">
        <f ca="1">'SUBSCRIBER BASE'!BN108*'MVLP INPUT'!$I64</f>
        <v>0</v>
      </c>
      <c r="BN29" s="195">
        <f ca="1">'SUBSCRIBER BASE'!BO108*'MVLP INPUT'!$I64</f>
        <v>0</v>
      </c>
      <c r="BO29" s="195">
        <f ca="1">'SUBSCRIBER BASE'!BP108*'MVLP INPUT'!$I64</f>
        <v>0</v>
      </c>
      <c r="BP29" s="195">
        <f ca="1">'SUBSCRIBER BASE'!BQ108*'MVLP INPUT'!$I64</f>
        <v>0</v>
      </c>
      <c r="BQ29" s="195">
        <f ca="1">'SUBSCRIBER BASE'!BR108*'MVLP INPUT'!$I64</f>
        <v>0</v>
      </c>
      <c r="BR29" s="195">
        <f ca="1">'SUBSCRIBER BASE'!BS108*'MVLP INPUT'!$I64</f>
        <v>0</v>
      </c>
    </row>
    <row r="30" spans="2:71" ht="25" customHeight="1" outlineLevel="1">
      <c r="B30" s="137" t="str">
        <f t="shared" si="71"/>
        <v>500 MB</v>
      </c>
      <c r="C30" s="195">
        <f>'SUBSCRIBER BASE'!C109*'MVLP INPUT'!$I65</f>
        <v>0</v>
      </c>
      <c r="D30" s="195">
        <f>'SUBSCRIBER BASE'!D109*'MVLP INPUT'!$I65</f>
        <v>0</v>
      </c>
      <c r="E30" s="195">
        <f>'SUBSCRIBER BASE'!E109*'MVLP INPUT'!$I65</f>
        <v>0</v>
      </c>
      <c r="F30" s="195">
        <f>'SUBSCRIBER BASE'!F109*'MVLP INPUT'!$I65</f>
        <v>0</v>
      </c>
      <c r="G30" s="195">
        <f>'SUBSCRIBER BASE'!G109*'MVLP INPUT'!$I65</f>
        <v>0</v>
      </c>
      <c r="H30" s="195">
        <f>'SUBSCRIBER BASE'!H109*'MVLP INPUT'!$I65</f>
        <v>0</v>
      </c>
      <c r="I30" s="195">
        <f>'SUBSCRIBER BASE'!I109*'MVLP INPUT'!$I65</f>
        <v>0</v>
      </c>
      <c r="J30" s="195">
        <f>'SUBSCRIBER BASE'!J109*'MVLP INPUT'!$I65</f>
        <v>0</v>
      </c>
      <c r="K30" s="195">
        <f ca="1">'SUBSCRIBER BASE'!L109*'MVLP INPUT'!$I65</f>
        <v>0</v>
      </c>
      <c r="L30" s="195">
        <f ca="1">'SUBSCRIBER BASE'!M109*'MVLP INPUT'!$I65</f>
        <v>0</v>
      </c>
      <c r="M30" s="195">
        <f ca="1">'SUBSCRIBER BASE'!N109*'MVLP INPUT'!$I65</f>
        <v>0</v>
      </c>
      <c r="N30" s="195">
        <f ca="1">'SUBSCRIBER BASE'!O109*'MVLP INPUT'!$I65</f>
        <v>0</v>
      </c>
      <c r="O30" s="195">
        <f ca="1">'SUBSCRIBER BASE'!P109*'MVLP INPUT'!$I65</f>
        <v>0</v>
      </c>
      <c r="P30" s="195">
        <f ca="1">'SUBSCRIBER BASE'!Q109*'MVLP INPUT'!$I65</f>
        <v>0</v>
      </c>
      <c r="Q30" s="195">
        <f ca="1">'SUBSCRIBER BASE'!R109*'MVLP INPUT'!$I65</f>
        <v>0</v>
      </c>
      <c r="R30" s="195">
        <f ca="1">'SUBSCRIBER BASE'!S109*'MVLP INPUT'!$I65</f>
        <v>0</v>
      </c>
      <c r="S30" s="195">
        <f ca="1">'SUBSCRIBER BASE'!T109*'MVLP INPUT'!$I65</f>
        <v>0</v>
      </c>
      <c r="T30" s="195">
        <f ca="1">'SUBSCRIBER BASE'!U109*'MVLP INPUT'!$I65</f>
        <v>0</v>
      </c>
      <c r="U30" s="195">
        <f ca="1">'SUBSCRIBER BASE'!V109*'MVLP INPUT'!$I65</f>
        <v>0</v>
      </c>
      <c r="V30" s="195">
        <f ca="1">'SUBSCRIBER BASE'!W109*'MVLP INPUT'!$I65</f>
        <v>0</v>
      </c>
      <c r="W30" s="195">
        <f ca="1">'SUBSCRIBER BASE'!X109*'MVLP INPUT'!$I65</f>
        <v>0</v>
      </c>
      <c r="X30" s="195">
        <f ca="1">'SUBSCRIBER BASE'!Y109*'MVLP INPUT'!$I65</f>
        <v>0</v>
      </c>
      <c r="Y30" s="195">
        <f ca="1">'SUBSCRIBER BASE'!Z109*'MVLP INPUT'!$I65</f>
        <v>0</v>
      </c>
      <c r="Z30" s="195">
        <f ca="1">'SUBSCRIBER BASE'!AA109*'MVLP INPUT'!$I65</f>
        <v>0</v>
      </c>
      <c r="AA30" s="195">
        <f ca="1">'SUBSCRIBER BASE'!AB109*'MVLP INPUT'!$I65</f>
        <v>0</v>
      </c>
      <c r="AB30" s="195">
        <f ca="1">'SUBSCRIBER BASE'!AC109*'MVLP INPUT'!$I65</f>
        <v>0</v>
      </c>
      <c r="AC30" s="195">
        <f ca="1">'SUBSCRIBER BASE'!AD109*'MVLP INPUT'!$I65</f>
        <v>0</v>
      </c>
      <c r="AD30" s="195">
        <f ca="1">'SUBSCRIBER BASE'!AE109*'MVLP INPUT'!$I65</f>
        <v>0</v>
      </c>
      <c r="AE30" s="195">
        <f ca="1">'SUBSCRIBER BASE'!AF109*'MVLP INPUT'!$I65</f>
        <v>0</v>
      </c>
      <c r="AF30" s="195">
        <f ca="1">'SUBSCRIBER BASE'!AG109*'MVLP INPUT'!$I65</f>
        <v>0</v>
      </c>
      <c r="AG30" s="195">
        <f ca="1">'SUBSCRIBER BASE'!AH109*'MVLP INPUT'!$I65</f>
        <v>0</v>
      </c>
      <c r="AH30" s="195">
        <f ca="1">'SUBSCRIBER BASE'!AI109*'MVLP INPUT'!$I65</f>
        <v>0</v>
      </c>
      <c r="AI30" s="195">
        <f ca="1">'SUBSCRIBER BASE'!AJ109*'MVLP INPUT'!$I65</f>
        <v>0</v>
      </c>
      <c r="AJ30" s="195">
        <f ca="1">'SUBSCRIBER BASE'!AK109*'MVLP INPUT'!$I65</f>
        <v>0</v>
      </c>
      <c r="AK30" s="195">
        <f ca="1">'SUBSCRIBER BASE'!AL109*'MVLP INPUT'!$I65</f>
        <v>0</v>
      </c>
      <c r="AL30" s="195">
        <f ca="1">'SUBSCRIBER BASE'!AM109*'MVLP INPUT'!$I65</f>
        <v>0</v>
      </c>
      <c r="AM30" s="195">
        <f ca="1">'SUBSCRIBER BASE'!AN109*'MVLP INPUT'!$I65</f>
        <v>0</v>
      </c>
      <c r="AN30" s="195">
        <f ca="1">'SUBSCRIBER BASE'!AO109*'MVLP INPUT'!$I65</f>
        <v>0</v>
      </c>
      <c r="AO30" s="195">
        <f ca="1">'SUBSCRIBER BASE'!AP109*'MVLP INPUT'!$I65</f>
        <v>0</v>
      </c>
      <c r="AP30" s="195">
        <f ca="1">'SUBSCRIBER BASE'!AQ109*'MVLP INPUT'!$I65</f>
        <v>0</v>
      </c>
      <c r="AQ30" s="195">
        <f ca="1">'SUBSCRIBER BASE'!AR109*'MVLP INPUT'!$I65</f>
        <v>0</v>
      </c>
      <c r="AR30" s="195">
        <f ca="1">'SUBSCRIBER BASE'!AS109*'MVLP INPUT'!$I65</f>
        <v>0</v>
      </c>
      <c r="AS30" s="195">
        <f ca="1">'SUBSCRIBER BASE'!AT109*'MVLP INPUT'!$I65</f>
        <v>0</v>
      </c>
      <c r="AT30" s="195">
        <f ca="1">'SUBSCRIBER BASE'!AU109*'MVLP INPUT'!$I65</f>
        <v>0</v>
      </c>
      <c r="AU30" s="195">
        <f ca="1">'SUBSCRIBER BASE'!AV109*'MVLP INPUT'!$I65</f>
        <v>0</v>
      </c>
      <c r="AV30" s="195">
        <f ca="1">'SUBSCRIBER BASE'!AW109*'MVLP INPUT'!$I65</f>
        <v>0</v>
      </c>
      <c r="AW30" s="195">
        <f ca="1">'SUBSCRIBER BASE'!AX109*'MVLP INPUT'!$I65</f>
        <v>0</v>
      </c>
      <c r="AX30" s="195">
        <f ca="1">'SUBSCRIBER BASE'!AY109*'MVLP INPUT'!$I65</f>
        <v>0</v>
      </c>
      <c r="AY30" s="195">
        <f ca="1">'SUBSCRIBER BASE'!AZ109*'MVLP INPUT'!$I65</f>
        <v>0</v>
      </c>
      <c r="AZ30" s="195">
        <f ca="1">'SUBSCRIBER BASE'!BA109*'MVLP INPUT'!$I65</f>
        <v>0</v>
      </c>
      <c r="BA30" s="195">
        <f ca="1">'SUBSCRIBER BASE'!BB109*'MVLP INPUT'!$I65</f>
        <v>0</v>
      </c>
      <c r="BB30" s="195">
        <f ca="1">'SUBSCRIBER BASE'!BC109*'MVLP INPUT'!$I65</f>
        <v>0</v>
      </c>
      <c r="BC30" s="195">
        <f ca="1">'SUBSCRIBER BASE'!BD109*'MVLP INPUT'!$I65</f>
        <v>0</v>
      </c>
      <c r="BD30" s="195">
        <f ca="1">'SUBSCRIBER BASE'!BE109*'MVLP INPUT'!$I65</f>
        <v>0</v>
      </c>
      <c r="BE30" s="195">
        <f ca="1">'SUBSCRIBER BASE'!BF109*'MVLP INPUT'!$I65</f>
        <v>0</v>
      </c>
      <c r="BF30" s="195">
        <f ca="1">'SUBSCRIBER BASE'!BG109*'MVLP INPUT'!$I65</f>
        <v>0</v>
      </c>
      <c r="BG30" s="195">
        <f ca="1">'SUBSCRIBER BASE'!BH109*'MVLP INPUT'!$I65</f>
        <v>0</v>
      </c>
      <c r="BH30" s="195">
        <f ca="1">'SUBSCRIBER BASE'!BI109*'MVLP INPUT'!$I65</f>
        <v>0</v>
      </c>
      <c r="BI30" s="195">
        <f ca="1">'SUBSCRIBER BASE'!BJ109*'MVLP INPUT'!$I65</f>
        <v>0</v>
      </c>
      <c r="BJ30" s="195">
        <f ca="1">'SUBSCRIBER BASE'!BK109*'MVLP INPUT'!$I65</f>
        <v>0</v>
      </c>
      <c r="BK30" s="195">
        <f ca="1">'SUBSCRIBER BASE'!BL109*'MVLP INPUT'!$I65</f>
        <v>0</v>
      </c>
      <c r="BL30" s="195">
        <f ca="1">'SUBSCRIBER BASE'!BM109*'MVLP INPUT'!$I65</f>
        <v>0</v>
      </c>
      <c r="BM30" s="195">
        <f ca="1">'SUBSCRIBER BASE'!BN109*'MVLP INPUT'!$I65</f>
        <v>0</v>
      </c>
      <c r="BN30" s="195">
        <f ca="1">'SUBSCRIBER BASE'!BO109*'MVLP INPUT'!$I65</f>
        <v>0</v>
      </c>
      <c r="BO30" s="195">
        <f ca="1">'SUBSCRIBER BASE'!BP109*'MVLP INPUT'!$I65</f>
        <v>0</v>
      </c>
      <c r="BP30" s="195">
        <f ca="1">'SUBSCRIBER BASE'!BQ109*'MVLP INPUT'!$I65</f>
        <v>0</v>
      </c>
      <c r="BQ30" s="195">
        <f ca="1">'SUBSCRIBER BASE'!BR109*'MVLP INPUT'!$I65</f>
        <v>0</v>
      </c>
      <c r="BR30" s="195">
        <f ca="1">'SUBSCRIBER BASE'!BS109*'MVLP INPUT'!$I65</f>
        <v>0</v>
      </c>
    </row>
    <row r="31" spans="2:71" ht="25" customHeight="1" outlineLevel="1">
      <c r="B31" s="137" t="str">
        <f t="shared" si="71"/>
        <v>1.2 GB</v>
      </c>
      <c r="C31" s="195">
        <f>'SUBSCRIBER BASE'!C110*'MVLP INPUT'!$I66</f>
        <v>0</v>
      </c>
      <c r="D31" s="195">
        <f>'SUBSCRIBER BASE'!D110*'MVLP INPUT'!$I66</f>
        <v>0</v>
      </c>
      <c r="E31" s="195">
        <f>'SUBSCRIBER BASE'!E110*'MVLP INPUT'!$I66</f>
        <v>0</v>
      </c>
      <c r="F31" s="195">
        <f>'SUBSCRIBER BASE'!F110*'MVLP INPUT'!$I66</f>
        <v>0</v>
      </c>
      <c r="G31" s="195">
        <f>'SUBSCRIBER BASE'!G110*'MVLP INPUT'!$I66</f>
        <v>0</v>
      </c>
      <c r="H31" s="195">
        <f>'SUBSCRIBER BASE'!H110*'MVLP INPUT'!$I66</f>
        <v>0</v>
      </c>
      <c r="I31" s="195">
        <f>'SUBSCRIBER BASE'!I110*'MVLP INPUT'!$I66</f>
        <v>0</v>
      </c>
      <c r="J31" s="195">
        <f>'SUBSCRIBER BASE'!J110*'MVLP INPUT'!$I66</f>
        <v>0</v>
      </c>
      <c r="K31" s="195">
        <f ca="1">'SUBSCRIBER BASE'!L110*'MVLP INPUT'!$I66</f>
        <v>0</v>
      </c>
      <c r="L31" s="195">
        <f ca="1">'SUBSCRIBER BASE'!M110*'MVLP INPUT'!$I66</f>
        <v>0</v>
      </c>
      <c r="M31" s="195">
        <f ca="1">'SUBSCRIBER BASE'!N110*'MVLP INPUT'!$I66</f>
        <v>0</v>
      </c>
      <c r="N31" s="195">
        <f ca="1">'SUBSCRIBER BASE'!O110*'MVLP INPUT'!$I66</f>
        <v>0</v>
      </c>
      <c r="O31" s="195">
        <f ca="1">'SUBSCRIBER BASE'!P110*'MVLP INPUT'!$I66</f>
        <v>0</v>
      </c>
      <c r="P31" s="195">
        <f ca="1">'SUBSCRIBER BASE'!Q110*'MVLP INPUT'!$I66</f>
        <v>0</v>
      </c>
      <c r="Q31" s="195">
        <f ca="1">'SUBSCRIBER BASE'!R110*'MVLP INPUT'!$I66</f>
        <v>0</v>
      </c>
      <c r="R31" s="195">
        <f ca="1">'SUBSCRIBER BASE'!S110*'MVLP INPUT'!$I66</f>
        <v>0</v>
      </c>
      <c r="S31" s="195">
        <f ca="1">'SUBSCRIBER BASE'!T110*'MVLP INPUT'!$I66</f>
        <v>0</v>
      </c>
      <c r="T31" s="195">
        <f ca="1">'SUBSCRIBER BASE'!U110*'MVLP INPUT'!$I66</f>
        <v>0</v>
      </c>
      <c r="U31" s="195">
        <f ca="1">'SUBSCRIBER BASE'!V110*'MVLP INPUT'!$I66</f>
        <v>0</v>
      </c>
      <c r="V31" s="195">
        <f ca="1">'SUBSCRIBER BASE'!W110*'MVLP INPUT'!$I66</f>
        <v>0</v>
      </c>
      <c r="W31" s="195">
        <f ca="1">'SUBSCRIBER BASE'!X110*'MVLP INPUT'!$I66</f>
        <v>0</v>
      </c>
      <c r="X31" s="195">
        <f ca="1">'SUBSCRIBER BASE'!Y110*'MVLP INPUT'!$I66</f>
        <v>0</v>
      </c>
      <c r="Y31" s="195">
        <f ca="1">'SUBSCRIBER BASE'!Z110*'MVLP INPUT'!$I66</f>
        <v>0</v>
      </c>
      <c r="Z31" s="195">
        <f ca="1">'SUBSCRIBER BASE'!AA110*'MVLP INPUT'!$I66</f>
        <v>0</v>
      </c>
      <c r="AA31" s="195">
        <f ca="1">'SUBSCRIBER BASE'!AB110*'MVLP INPUT'!$I66</f>
        <v>0</v>
      </c>
      <c r="AB31" s="195">
        <f ca="1">'SUBSCRIBER BASE'!AC110*'MVLP INPUT'!$I66</f>
        <v>0</v>
      </c>
      <c r="AC31" s="195">
        <f ca="1">'SUBSCRIBER BASE'!AD110*'MVLP INPUT'!$I66</f>
        <v>0</v>
      </c>
      <c r="AD31" s="195">
        <f ca="1">'SUBSCRIBER BASE'!AE110*'MVLP INPUT'!$I66</f>
        <v>0</v>
      </c>
      <c r="AE31" s="195">
        <f ca="1">'SUBSCRIBER BASE'!AF110*'MVLP INPUT'!$I66</f>
        <v>0</v>
      </c>
      <c r="AF31" s="195">
        <f ca="1">'SUBSCRIBER BASE'!AG110*'MVLP INPUT'!$I66</f>
        <v>0</v>
      </c>
      <c r="AG31" s="195">
        <f ca="1">'SUBSCRIBER BASE'!AH110*'MVLP INPUT'!$I66</f>
        <v>0</v>
      </c>
      <c r="AH31" s="195">
        <f ca="1">'SUBSCRIBER BASE'!AI110*'MVLP INPUT'!$I66</f>
        <v>0</v>
      </c>
      <c r="AI31" s="195">
        <f ca="1">'SUBSCRIBER BASE'!AJ110*'MVLP INPUT'!$I66</f>
        <v>0</v>
      </c>
      <c r="AJ31" s="195">
        <f ca="1">'SUBSCRIBER BASE'!AK110*'MVLP INPUT'!$I66</f>
        <v>0</v>
      </c>
      <c r="AK31" s="195">
        <f ca="1">'SUBSCRIBER BASE'!AL110*'MVLP INPUT'!$I66</f>
        <v>0</v>
      </c>
      <c r="AL31" s="195">
        <f ca="1">'SUBSCRIBER BASE'!AM110*'MVLP INPUT'!$I66</f>
        <v>0</v>
      </c>
      <c r="AM31" s="195">
        <f ca="1">'SUBSCRIBER BASE'!AN110*'MVLP INPUT'!$I66</f>
        <v>0</v>
      </c>
      <c r="AN31" s="195">
        <f ca="1">'SUBSCRIBER BASE'!AO110*'MVLP INPUT'!$I66</f>
        <v>0</v>
      </c>
      <c r="AO31" s="195">
        <f ca="1">'SUBSCRIBER BASE'!AP110*'MVLP INPUT'!$I66</f>
        <v>0</v>
      </c>
      <c r="AP31" s="195">
        <f ca="1">'SUBSCRIBER BASE'!AQ110*'MVLP INPUT'!$I66</f>
        <v>0</v>
      </c>
      <c r="AQ31" s="195">
        <f ca="1">'SUBSCRIBER BASE'!AR110*'MVLP INPUT'!$I66</f>
        <v>0</v>
      </c>
      <c r="AR31" s="195">
        <f ca="1">'SUBSCRIBER BASE'!AS110*'MVLP INPUT'!$I66</f>
        <v>0</v>
      </c>
      <c r="AS31" s="195">
        <f ca="1">'SUBSCRIBER BASE'!AT110*'MVLP INPUT'!$I66</f>
        <v>0</v>
      </c>
      <c r="AT31" s="195">
        <f ca="1">'SUBSCRIBER BASE'!AU110*'MVLP INPUT'!$I66</f>
        <v>0</v>
      </c>
      <c r="AU31" s="195">
        <f ca="1">'SUBSCRIBER BASE'!AV110*'MVLP INPUT'!$I66</f>
        <v>0</v>
      </c>
      <c r="AV31" s="195">
        <f ca="1">'SUBSCRIBER BASE'!AW110*'MVLP INPUT'!$I66</f>
        <v>0</v>
      </c>
      <c r="AW31" s="195">
        <f ca="1">'SUBSCRIBER BASE'!AX110*'MVLP INPUT'!$I66</f>
        <v>0</v>
      </c>
      <c r="AX31" s="195">
        <f ca="1">'SUBSCRIBER BASE'!AY110*'MVLP INPUT'!$I66</f>
        <v>0</v>
      </c>
      <c r="AY31" s="195">
        <f ca="1">'SUBSCRIBER BASE'!AZ110*'MVLP INPUT'!$I66</f>
        <v>0</v>
      </c>
      <c r="AZ31" s="195">
        <f ca="1">'SUBSCRIBER BASE'!BA110*'MVLP INPUT'!$I66</f>
        <v>0</v>
      </c>
      <c r="BA31" s="195">
        <f ca="1">'SUBSCRIBER BASE'!BB110*'MVLP INPUT'!$I66</f>
        <v>0</v>
      </c>
      <c r="BB31" s="195">
        <f ca="1">'SUBSCRIBER BASE'!BC110*'MVLP INPUT'!$I66</f>
        <v>0</v>
      </c>
      <c r="BC31" s="195">
        <f ca="1">'SUBSCRIBER BASE'!BD110*'MVLP INPUT'!$I66</f>
        <v>0</v>
      </c>
      <c r="BD31" s="195">
        <f ca="1">'SUBSCRIBER BASE'!BE110*'MVLP INPUT'!$I66</f>
        <v>0</v>
      </c>
      <c r="BE31" s="195">
        <f ca="1">'SUBSCRIBER BASE'!BF110*'MVLP INPUT'!$I66</f>
        <v>0</v>
      </c>
      <c r="BF31" s="195">
        <f ca="1">'SUBSCRIBER BASE'!BG110*'MVLP INPUT'!$I66</f>
        <v>0</v>
      </c>
      <c r="BG31" s="195">
        <f ca="1">'SUBSCRIBER BASE'!BH110*'MVLP INPUT'!$I66</f>
        <v>0</v>
      </c>
      <c r="BH31" s="195">
        <f ca="1">'SUBSCRIBER BASE'!BI110*'MVLP INPUT'!$I66</f>
        <v>0</v>
      </c>
      <c r="BI31" s="195">
        <f ca="1">'SUBSCRIBER BASE'!BJ110*'MVLP INPUT'!$I66</f>
        <v>0</v>
      </c>
      <c r="BJ31" s="195">
        <f ca="1">'SUBSCRIBER BASE'!BK110*'MVLP INPUT'!$I66</f>
        <v>0</v>
      </c>
      <c r="BK31" s="195">
        <f ca="1">'SUBSCRIBER BASE'!BL110*'MVLP INPUT'!$I66</f>
        <v>0</v>
      </c>
      <c r="BL31" s="195">
        <f ca="1">'SUBSCRIBER BASE'!BM110*'MVLP INPUT'!$I66</f>
        <v>0</v>
      </c>
      <c r="BM31" s="195">
        <f ca="1">'SUBSCRIBER BASE'!BN110*'MVLP INPUT'!$I66</f>
        <v>0</v>
      </c>
      <c r="BN31" s="195">
        <f ca="1">'SUBSCRIBER BASE'!BO110*'MVLP INPUT'!$I66</f>
        <v>0</v>
      </c>
      <c r="BO31" s="195">
        <f ca="1">'SUBSCRIBER BASE'!BP110*'MVLP INPUT'!$I66</f>
        <v>0</v>
      </c>
      <c r="BP31" s="195">
        <f ca="1">'SUBSCRIBER BASE'!BQ110*'MVLP INPUT'!$I66</f>
        <v>0</v>
      </c>
      <c r="BQ31" s="195">
        <f ca="1">'SUBSCRIBER BASE'!BR110*'MVLP INPUT'!$I66</f>
        <v>0</v>
      </c>
      <c r="BR31" s="195">
        <f ca="1">'SUBSCRIBER BASE'!BS110*'MVLP INPUT'!$I66</f>
        <v>0</v>
      </c>
    </row>
    <row r="32" spans="2:71" ht="25" customHeight="1" outlineLevel="1">
      <c r="B32" s="137" t="str">
        <f t="shared" ref="B32" si="72">B21</f>
        <v>2.5 GB</v>
      </c>
      <c r="C32" s="195">
        <f>'SUBSCRIBER BASE'!C111*'MVLP INPUT'!$I67</f>
        <v>0</v>
      </c>
      <c r="D32" s="195">
        <f>'SUBSCRIBER BASE'!D111*'MVLP INPUT'!$I67</f>
        <v>0</v>
      </c>
      <c r="E32" s="195">
        <f>'SUBSCRIBER BASE'!E111*'MVLP INPUT'!$I67</f>
        <v>0</v>
      </c>
      <c r="F32" s="195">
        <f>'SUBSCRIBER BASE'!F111*'MVLP INPUT'!$I67</f>
        <v>0</v>
      </c>
      <c r="G32" s="195">
        <f>'SUBSCRIBER BASE'!G111*'MVLP INPUT'!$I67</f>
        <v>0</v>
      </c>
      <c r="H32" s="195">
        <f>'SUBSCRIBER BASE'!H111*'MVLP INPUT'!$I67</f>
        <v>0</v>
      </c>
      <c r="I32" s="195">
        <f>'SUBSCRIBER BASE'!I111*'MVLP INPUT'!$I67</f>
        <v>0</v>
      </c>
      <c r="J32" s="195">
        <f>'SUBSCRIBER BASE'!J111*'MVLP INPUT'!$I67</f>
        <v>0</v>
      </c>
      <c r="K32" s="195">
        <f ca="1">'SUBSCRIBER BASE'!L111*'MVLP INPUT'!$I67</f>
        <v>0</v>
      </c>
      <c r="L32" s="195">
        <f ca="1">'SUBSCRIBER BASE'!M111*'MVLP INPUT'!$I67</f>
        <v>0</v>
      </c>
      <c r="M32" s="195">
        <f ca="1">'SUBSCRIBER BASE'!N111*'MVLP INPUT'!$I67</f>
        <v>0</v>
      </c>
      <c r="N32" s="195">
        <f ca="1">'SUBSCRIBER BASE'!O111*'MVLP INPUT'!$I67</f>
        <v>0</v>
      </c>
      <c r="O32" s="195">
        <f ca="1">'SUBSCRIBER BASE'!P111*'MVLP INPUT'!$I67</f>
        <v>0</v>
      </c>
      <c r="P32" s="195">
        <f ca="1">'SUBSCRIBER BASE'!Q111*'MVLP INPUT'!$I67</f>
        <v>0</v>
      </c>
      <c r="Q32" s="195">
        <f ca="1">'SUBSCRIBER BASE'!R111*'MVLP INPUT'!$I67</f>
        <v>0</v>
      </c>
      <c r="R32" s="195">
        <f ca="1">'SUBSCRIBER BASE'!S111*'MVLP INPUT'!$I67</f>
        <v>0</v>
      </c>
      <c r="S32" s="195">
        <f ca="1">'SUBSCRIBER BASE'!T111*'MVLP INPUT'!$I67</f>
        <v>0</v>
      </c>
      <c r="T32" s="195">
        <f ca="1">'SUBSCRIBER BASE'!U111*'MVLP INPUT'!$I67</f>
        <v>0</v>
      </c>
      <c r="U32" s="195">
        <f ca="1">'SUBSCRIBER BASE'!V111*'MVLP INPUT'!$I67</f>
        <v>0</v>
      </c>
      <c r="V32" s="195">
        <f ca="1">'SUBSCRIBER BASE'!W111*'MVLP INPUT'!$I67</f>
        <v>0</v>
      </c>
      <c r="W32" s="195">
        <f ca="1">'SUBSCRIBER BASE'!X111*'MVLP INPUT'!$I67</f>
        <v>0</v>
      </c>
      <c r="X32" s="195">
        <f ca="1">'SUBSCRIBER BASE'!Y111*'MVLP INPUT'!$I67</f>
        <v>0</v>
      </c>
      <c r="Y32" s="195">
        <f ca="1">'SUBSCRIBER BASE'!Z111*'MVLP INPUT'!$I67</f>
        <v>0</v>
      </c>
      <c r="Z32" s="195">
        <f ca="1">'SUBSCRIBER BASE'!AA111*'MVLP INPUT'!$I67</f>
        <v>0</v>
      </c>
      <c r="AA32" s="195">
        <f ca="1">'SUBSCRIBER BASE'!AB111*'MVLP INPUT'!$I67</f>
        <v>0</v>
      </c>
      <c r="AB32" s="195">
        <f ca="1">'SUBSCRIBER BASE'!AC111*'MVLP INPUT'!$I67</f>
        <v>0</v>
      </c>
      <c r="AC32" s="195">
        <f ca="1">'SUBSCRIBER BASE'!AD111*'MVLP INPUT'!$I67</f>
        <v>0</v>
      </c>
      <c r="AD32" s="195">
        <f ca="1">'SUBSCRIBER BASE'!AE111*'MVLP INPUT'!$I67</f>
        <v>0</v>
      </c>
      <c r="AE32" s="195">
        <f ca="1">'SUBSCRIBER BASE'!AF111*'MVLP INPUT'!$I67</f>
        <v>0</v>
      </c>
      <c r="AF32" s="195">
        <f ca="1">'SUBSCRIBER BASE'!AG111*'MVLP INPUT'!$I67</f>
        <v>0</v>
      </c>
      <c r="AG32" s="195">
        <f ca="1">'SUBSCRIBER BASE'!AH111*'MVLP INPUT'!$I67</f>
        <v>0</v>
      </c>
      <c r="AH32" s="195">
        <f ca="1">'SUBSCRIBER BASE'!AI111*'MVLP INPUT'!$I67</f>
        <v>0</v>
      </c>
      <c r="AI32" s="195">
        <f ca="1">'SUBSCRIBER BASE'!AJ111*'MVLP INPUT'!$I67</f>
        <v>0</v>
      </c>
      <c r="AJ32" s="195">
        <f ca="1">'SUBSCRIBER BASE'!AK111*'MVLP INPUT'!$I67</f>
        <v>0</v>
      </c>
      <c r="AK32" s="195">
        <f ca="1">'SUBSCRIBER BASE'!AL111*'MVLP INPUT'!$I67</f>
        <v>0</v>
      </c>
      <c r="AL32" s="195">
        <f ca="1">'SUBSCRIBER BASE'!AM111*'MVLP INPUT'!$I67</f>
        <v>0</v>
      </c>
      <c r="AM32" s="195">
        <f ca="1">'SUBSCRIBER BASE'!AN111*'MVLP INPUT'!$I67</f>
        <v>0</v>
      </c>
      <c r="AN32" s="195">
        <f ca="1">'SUBSCRIBER BASE'!AO111*'MVLP INPUT'!$I67</f>
        <v>0</v>
      </c>
      <c r="AO32" s="195">
        <f ca="1">'SUBSCRIBER BASE'!AP111*'MVLP INPUT'!$I67</f>
        <v>0</v>
      </c>
      <c r="AP32" s="195">
        <f ca="1">'SUBSCRIBER BASE'!AQ111*'MVLP INPUT'!$I67</f>
        <v>0</v>
      </c>
      <c r="AQ32" s="195">
        <f ca="1">'SUBSCRIBER BASE'!AR111*'MVLP INPUT'!$I67</f>
        <v>0</v>
      </c>
      <c r="AR32" s="195">
        <f ca="1">'SUBSCRIBER BASE'!AS111*'MVLP INPUT'!$I67</f>
        <v>0</v>
      </c>
      <c r="AS32" s="195">
        <f ca="1">'SUBSCRIBER BASE'!AT111*'MVLP INPUT'!$I67</f>
        <v>0</v>
      </c>
      <c r="AT32" s="195">
        <f ca="1">'SUBSCRIBER BASE'!AU111*'MVLP INPUT'!$I67</f>
        <v>0</v>
      </c>
      <c r="AU32" s="195">
        <f ca="1">'SUBSCRIBER BASE'!AV111*'MVLP INPUT'!$I67</f>
        <v>0</v>
      </c>
      <c r="AV32" s="195">
        <f ca="1">'SUBSCRIBER BASE'!AW111*'MVLP INPUT'!$I67</f>
        <v>0</v>
      </c>
      <c r="AW32" s="195">
        <f ca="1">'SUBSCRIBER BASE'!AX111*'MVLP INPUT'!$I67</f>
        <v>0</v>
      </c>
      <c r="AX32" s="195">
        <f ca="1">'SUBSCRIBER BASE'!AY111*'MVLP INPUT'!$I67</f>
        <v>0</v>
      </c>
      <c r="AY32" s="195">
        <f ca="1">'SUBSCRIBER BASE'!AZ111*'MVLP INPUT'!$I67</f>
        <v>0</v>
      </c>
      <c r="AZ32" s="195">
        <f ca="1">'SUBSCRIBER BASE'!BA111*'MVLP INPUT'!$I67</f>
        <v>0</v>
      </c>
      <c r="BA32" s="195">
        <f ca="1">'SUBSCRIBER BASE'!BB111*'MVLP INPUT'!$I67</f>
        <v>0</v>
      </c>
      <c r="BB32" s="195">
        <f ca="1">'SUBSCRIBER BASE'!BC111*'MVLP INPUT'!$I67</f>
        <v>0</v>
      </c>
      <c r="BC32" s="195">
        <f ca="1">'SUBSCRIBER BASE'!BD111*'MVLP INPUT'!$I67</f>
        <v>0</v>
      </c>
      <c r="BD32" s="195">
        <f ca="1">'SUBSCRIBER BASE'!BE111*'MVLP INPUT'!$I67</f>
        <v>0</v>
      </c>
      <c r="BE32" s="195">
        <f ca="1">'SUBSCRIBER BASE'!BF111*'MVLP INPUT'!$I67</f>
        <v>0</v>
      </c>
      <c r="BF32" s="195">
        <f ca="1">'SUBSCRIBER BASE'!BG111*'MVLP INPUT'!$I67</f>
        <v>0</v>
      </c>
      <c r="BG32" s="195">
        <f ca="1">'SUBSCRIBER BASE'!BH111*'MVLP INPUT'!$I67</f>
        <v>0</v>
      </c>
      <c r="BH32" s="195">
        <f ca="1">'SUBSCRIBER BASE'!BI111*'MVLP INPUT'!$I67</f>
        <v>0</v>
      </c>
      <c r="BI32" s="195">
        <f ca="1">'SUBSCRIBER BASE'!BJ111*'MVLP INPUT'!$I67</f>
        <v>0</v>
      </c>
      <c r="BJ32" s="195">
        <f ca="1">'SUBSCRIBER BASE'!BK111*'MVLP INPUT'!$I67</f>
        <v>0</v>
      </c>
      <c r="BK32" s="195">
        <f ca="1">'SUBSCRIBER BASE'!BL111*'MVLP INPUT'!$I67</f>
        <v>0</v>
      </c>
      <c r="BL32" s="195">
        <f ca="1">'SUBSCRIBER BASE'!BM111*'MVLP INPUT'!$I67</f>
        <v>0</v>
      </c>
      <c r="BM32" s="195">
        <f ca="1">'SUBSCRIBER BASE'!BN111*'MVLP INPUT'!$I67</f>
        <v>0</v>
      </c>
      <c r="BN32" s="195">
        <f ca="1">'SUBSCRIBER BASE'!BO111*'MVLP INPUT'!$I67</f>
        <v>0</v>
      </c>
      <c r="BO32" s="195">
        <f ca="1">'SUBSCRIBER BASE'!BP111*'MVLP INPUT'!$I67</f>
        <v>0</v>
      </c>
      <c r="BP32" s="195">
        <f ca="1">'SUBSCRIBER BASE'!BQ111*'MVLP INPUT'!$I67</f>
        <v>0</v>
      </c>
      <c r="BQ32" s="195">
        <f ca="1">'SUBSCRIBER BASE'!BR111*'MVLP INPUT'!$I67</f>
        <v>0</v>
      </c>
      <c r="BR32" s="195">
        <f ca="1">'SUBSCRIBER BASE'!BS111*'MVLP INPUT'!$I67</f>
        <v>0</v>
      </c>
    </row>
    <row r="33" spans="2:71" ht="25" customHeight="1">
      <c r="B33" s="173" t="s">
        <v>412</v>
      </c>
      <c r="C33" s="194">
        <f>SUM(C34:C43)</f>
        <v>0</v>
      </c>
      <c r="D33" s="194">
        <f t="shared" ref="D33" si="73">SUM(D34:D43)</f>
        <v>0</v>
      </c>
      <c r="E33" s="194">
        <f t="shared" ref="E33" si="74">SUM(E34:E43)</f>
        <v>0</v>
      </c>
      <c r="F33" s="194">
        <f t="shared" ref="F33" si="75">SUM(F34:F43)</f>
        <v>0</v>
      </c>
      <c r="G33" s="194">
        <f t="shared" ref="G33" si="76">SUM(G34:G43)</f>
        <v>0</v>
      </c>
      <c r="H33" s="194">
        <f t="shared" ref="H33" si="77">SUM(H34:H43)</f>
        <v>0</v>
      </c>
      <c r="I33" s="194">
        <f t="shared" ref="I33" si="78">SUM(I34:I43)</f>
        <v>0</v>
      </c>
      <c r="J33" s="194">
        <f t="shared" ref="J33" si="79">SUM(J34:J43)</f>
        <v>0</v>
      </c>
      <c r="K33" s="194">
        <f t="shared" ref="K33" ca="1" si="80">SUM(K34:K43)</f>
        <v>0</v>
      </c>
      <c r="L33" s="194">
        <f t="shared" ref="L33" ca="1" si="81">SUM(L34:L43)</f>
        <v>0</v>
      </c>
      <c r="M33" s="194">
        <f t="shared" ref="M33" ca="1" si="82">SUM(M34:M43)</f>
        <v>0</v>
      </c>
      <c r="N33" s="194">
        <f t="shared" ref="N33" ca="1" si="83">SUM(N34:N43)</f>
        <v>0</v>
      </c>
      <c r="O33" s="194">
        <f t="shared" ref="O33" ca="1" si="84">SUM(O34:O43)</f>
        <v>0</v>
      </c>
      <c r="P33" s="194">
        <f t="shared" ref="P33" ca="1" si="85">SUM(P34:P43)</f>
        <v>0</v>
      </c>
      <c r="Q33" s="194">
        <f t="shared" ref="Q33" ca="1" si="86">SUM(Q34:Q43)</f>
        <v>0</v>
      </c>
      <c r="R33" s="194">
        <f t="shared" ref="R33" ca="1" si="87">SUM(R34:R43)</f>
        <v>0</v>
      </c>
      <c r="S33" s="194">
        <f t="shared" ref="S33" ca="1" si="88">SUM(S34:S43)</f>
        <v>0</v>
      </c>
      <c r="T33" s="194">
        <f t="shared" ref="T33" ca="1" si="89">SUM(T34:T43)</f>
        <v>0</v>
      </c>
      <c r="U33" s="194">
        <f t="shared" ref="U33" ca="1" si="90">SUM(U34:U43)</f>
        <v>0</v>
      </c>
      <c r="V33" s="194">
        <f t="shared" ref="V33" ca="1" si="91">SUM(V34:V43)</f>
        <v>0</v>
      </c>
      <c r="W33" s="194">
        <f t="shared" ref="W33" ca="1" si="92">SUM(W34:W43)</f>
        <v>0</v>
      </c>
      <c r="X33" s="194">
        <f t="shared" ref="X33" ca="1" si="93">SUM(X34:X43)</f>
        <v>0</v>
      </c>
      <c r="Y33" s="194">
        <f t="shared" ref="Y33" ca="1" si="94">SUM(Y34:Y43)</f>
        <v>0</v>
      </c>
      <c r="Z33" s="194">
        <f t="shared" ref="Z33" ca="1" si="95">SUM(Z34:Z43)</f>
        <v>0</v>
      </c>
      <c r="AA33" s="194">
        <f t="shared" ref="AA33" ca="1" si="96">SUM(AA34:AA43)</f>
        <v>0</v>
      </c>
      <c r="AB33" s="194">
        <f t="shared" ref="AB33" ca="1" si="97">SUM(AB34:AB43)</f>
        <v>0</v>
      </c>
      <c r="AC33" s="194">
        <f t="shared" ref="AC33" ca="1" si="98">SUM(AC34:AC43)</f>
        <v>0</v>
      </c>
      <c r="AD33" s="194">
        <f t="shared" ref="AD33" ca="1" si="99">SUM(AD34:AD43)</f>
        <v>0</v>
      </c>
      <c r="AE33" s="194">
        <f t="shared" ref="AE33" ca="1" si="100">SUM(AE34:AE43)</f>
        <v>0</v>
      </c>
      <c r="AF33" s="194">
        <f t="shared" ref="AF33" ca="1" si="101">SUM(AF34:AF43)</f>
        <v>0</v>
      </c>
      <c r="AG33" s="194">
        <f t="shared" ref="AG33" ca="1" si="102">SUM(AG34:AG43)</f>
        <v>0</v>
      </c>
      <c r="AH33" s="194">
        <f t="shared" ref="AH33" ca="1" si="103">SUM(AH34:AH43)</f>
        <v>0</v>
      </c>
      <c r="AI33" s="194">
        <f t="shared" ref="AI33" ca="1" si="104">SUM(AI34:AI43)</f>
        <v>0</v>
      </c>
      <c r="AJ33" s="194">
        <f t="shared" ref="AJ33" ca="1" si="105">SUM(AJ34:AJ43)</f>
        <v>0</v>
      </c>
      <c r="AK33" s="194">
        <f t="shared" ref="AK33" ca="1" si="106">SUM(AK34:AK43)</f>
        <v>0</v>
      </c>
      <c r="AL33" s="194">
        <f t="shared" ref="AL33" ca="1" si="107">SUM(AL34:AL43)</f>
        <v>0</v>
      </c>
      <c r="AM33" s="194">
        <f t="shared" ref="AM33" ca="1" si="108">SUM(AM34:AM43)</f>
        <v>0</v>
      </c>
      <c r="AN33" s="194">
        <f t="shared" ref="AN33" ca="1" si="109">SUM(AN34:AN43)</f>
        <v>0</v>
      </c>
      <c r="AO33" s="194">
        <f t="shared" ref="AO33" ca="1" si="110">SUM(AO34:AO43)</f>
        <v>0</v>
      </c>
      <c r="AP33" s="194">
        <f t="shared" ref="AP33" ca="1" si="111">SUM(AP34:AP43)</f>
        <v>0</v>
      </c>
      <c r="AQ33" s="194">
        <f t="shared" ref="AQ33" ca="1" si="112">SUM(AQ34:AQ43)</f>
        <v>0</v>
      </c>
      <c r="AR33" s="194">
        <f t="shared" ref="AR33" ca="1" si="113">SUM(AR34:AR43)</f>
        <v>0</v>
      </c>
      <c r="AS33" s="194">
        <f t="shared" ref="AS33" ca="1" si="114">SUM(AS34:AS43)</f>
        <v>0</v>
      </c>
      <c r="AT33" s="194">
        <f t="shared" ref="AT33" ca="1" si="115">SUM(AT34:AT43)</f>
        <v>0</v>
      </c>
      <c r="AU33" s="194">
        <f t="shared" ref="AU33" ca="1" si="116">SUM(AU34:AU43)</f>
        <v>0</v>
      </c>
      <c r="AV33" s="194">
        <f t="shared" ref="AV33" ca="1" si="117">SUM(AV34:AV43)</f>
        <v>0</v>
      </c>
      <c r="AW33" s="194">
        <f t="shared" ref="AW33" ca="1" si="118">SUM(AW34:AW43)</f>
        <v>0</v>
      </c>
      <c r="AX33" s="194">
        <f t="shared" ref="AX33" ca="1" si="119">SUM(AX34:AX43)</f>
        <v>0</v>
      </c>
      <c r="AY33" s="194">
        <f t="shared" ref="AY33" ca="1" si="120">SUM(AY34:AY43)</f>
        <v>0</v>
      </c>
      <c r="AZ33" s="194">
        <f t="shared" ref="AZ33" ca="1" si="121">SUM(AZ34:AZ43)</f>
        <v>0</v>
      </c>
      <c r="BA33" s="194">
        <f t="shared" ref="BA33" ca="1" si="122">SUM(BA34:BA43)</f>
        <v>0</v>
      </c>
      <c r="BB33" s="194">
        <f t="shared" ref="BB33" ca="1" si="123">SUM(BB34:BB43)</f>
        <v>0</v>
      </c>
      <c r="BC33" s="194">
        <f t="shared" ref="BC33" ca="1" si="124">SUM(BC34:BC43)</f>
        <v>0</v>
      </c>
      <c r="BD33" s="194">
        <f t="shared" ref="BD33" ca="1" si="125">SUM(BD34:BD43)</f>
        <v>0</v>
      </c>
      <c r="BE33" s="194">
        <f t="shared" ref="BE33" ca="1" si="126">SUM(BE34:BE43)</f>
        <v>0</v>
      </c>
      <c r="BF33" s="194">
        <f t="shared" ref="BF33" ca="1" si="127">SUM(BF34:BF43)</f>
        <v>0</v>
      </c>
      <c r="BG33" s="194">
        <f t="shared" ref="BG33" ca="1" si="128">SUM(BG34:BG43)</f>
        <v>0</v>
      </c>
      <c r="BH33" s="194">
        <f t="shared" ref="BH33" ca="1" si="129">SUM(BH34:BH43)</f>
        <v>0</v>
      </c>
      <c r="BI33" s="194">
        <f t="shared" ref="BI33" ca="1" si="130">SUM(BI34:BI43)</f>
        <v>0</v>
      </c>
      <c r="BJ33" s="194">
        <f t="shared" ref="BJ33" ca="1" si="131">SUM(BJ34:BJ43)</f>
        <v>0</v>
      </c>
      <c r="BK33" s="194">
        <f t="shared" ref="BK33" ca="1" si="132">SUM(BK34:BK43)</f>
        <v>0</v>
      </c>
      <c r="BL33" s="194">
        <f t="shared" ref="BL33" ca="1" si="133">SUM(BL34:BL43)</f>
        <v>0</v>
      </c>
      <c r="BM33" s="194">
        <f t="shared" ref="BM33" ca="1" si="134">SUM(BM34:BM43)</f>
        <v>0</v>
      </c>
      <c r="BN33" s="194">
        <f t="shared" ref="BN33" ca="1" si="135">SUM(BN34:BN43)</f>
        <v>0</v>
      </c>
      <c r="BO33" s="194">
        <f t="shared" ref="BO33" ca="1" si="136">SUM(BO34:BO43)</f>
        <v>0</v>
      </c>
      <c r="BP33" s="194">
        <f t="shared" ref="BP33" ca="1" si="137">SUM(BP34:BP43)</f>
        <v>0</v>
      </c>
      <c r="BQ33" s="194">
        <f t="shared" ref="BQ33" ca="1" si="138">SUM(BQ34:BQ43)</f>
        <v>0</v>
      </c>
      <c r="BR33" s="194">
        <f t="shared" ref="BR33" ca="1" si="139">SUM(BR34:BR43)</f>
        <v>0</v>
      </c>
    </row>
    <row r="34" spans="2:71" ht="25" customHeight="1" outlineLevel="1">
      <c r="B34" s="137" t="str">
        <f>B23</f>
        <v>MVLP1</v>
      </c>
      <c r="C34" s="195">
        <f>'SUBSCRIBER BASE'!C102*(SUM(BUNDLES!$I$10:$I$24))</f>
        <v>0</v>
      </c>
      <c r="D34" s="195">
        <f>'SUBSCRIBER BASE'!D102*(SUM(BUNDLES!$I$10:$I$24))</f>
        <v>0</v>
      </c>
      <c r="E34" s="195">
        <f>'SUBSCRIBER BASE'!E102*(SUM(BUNDLES!$I$10:$I$24))</f>
        <v>0</v>
      </c>
      <c r="F34" s="195">
        <f>'SUBSCRIBER BASE'!F102*(SUM(BUNDLES!$I$10:$I$24))</f>
        <v>0</v>
      </c>
      <c r="G34" s="195">
        <f>'SUBSCRIBER BASE'!G102*(SUM(BUNDLES!$I$10:$I$24))</f>
        <v>0</v>
      </c>
      <c r="H34" s="195">
        <f>'SUBSCRIBER BASE'!H102*(SUM(BUNDLES!$I$10:$I$24))</f>
        <v>0</v>
      </c>
      <c r="I34" s="195">
        <f>'SUBSCRIBER BASE'!I102*(SUM(BUNDLES!$I$10:$I$24))</f>
        <v>0</v>
      </c>
      <c r="J34" s="195">
        <f>'SUBSCRIBER BASE'!J102*(SUM(BUNDLES!$I$10:$I$24))</f>
        <v>0</v>
      </c>
      <c r="K34" s="195">
        <f ca="1">'SUBSCRIBER BASE'!L102*(SUM(BUNDLES!$I$10:$I$24))</f>
        <v>0</v>
      </c>
      <c r="L34" s="195">
        <f ca="1">'SUBSCRIBER BASE'!M102*(SUM(BUNDLES!$I$10:$I$24))</f>
        <v>0</v>
      </c>
      <c r="M34" s="195">
        <f ca="1">'SUBSCRIBER BASE'!N102*(SUM(BUNDLES!$I$10:$I$24))</f>
        <v>0</v>
      </c>
      <c r="N34" s="195">
        <f ca="1">'SUBSCRIBER BASE'!O102*(SUM(BUNDLES!$I$10:$I$24))</f>
        <v>0</v>
      </c>
      <c r="O34" s="195">
        <f ca="1">'SUBSCRIBER BASE'!P102*(SUM(BUNDLES!$I$10:$I$24))</f>
        <v>0</v>
      </c>
      <c r="P34" s="195">
        <f ca="1">'SUBSCRIBER BASE'!Q102*(SUM(BUNDLES!$I$10:$I$24))</f>
        <v>0</v>
      </c>
      <c r="Q34" s="195">
        <f ca="1">'SUBSCRIBER BASE'!R102*(SUM(BUNDLES!$I$10:$I$24))</f>
        <v>0</v>
      </c>
      <c r="R34" s="195">
        <f ca="1">'SUBSCRIBER BASE'!S102*(SUM(BUNDLES!$I$10:$I$24))</f>
        <v>0</v>
      </c>
      <c r="S34" s="195">
        <f ca="1">'SUBSCRIBER BASE'!T102*(SUM(BUNDLES!$I$10:$I$24))</f>
        <v>0</v>
      </c>
      <c r="T34" s="195">
        <f ca="1">'SUBSCRIBER BASE'!U102*(SUM(BUNDLES!$I$10:$I$24))</f>
        <v>0</v>
      </c>
      <c r="U34" s="195">
        <f ca="1">'SUBSCRIBER BASE'!V102*(SUM(BUNDLES!$I$10:$I$24))</f>
        <v>0</v>
      </c>
      <c r="V34" s="195">
        <f ca="1">'SUBSCRIBER BASE'!W102*(SUM(BUNDLES!$I$10:$I$24))</f>
        <v>0</v>
      </c>
      <c r="W34" s="195">
        <f ca="1">'SUBSCRIBER BASE'!X102*(SUM(BUNDLES!$I$10:$I$24))</f>
        <v>0</v>
      </c>
      <c r="X34" s="195">
        <f ca="1">'SUBSCRIBER BASE'!Y102*(SUM(BUNDLES!$I$10:$I$24))</f>
        <v>0</v>
      </c>
      <c r="Y34" s="195">
        <f ca="1">'SUBSCRIBER BASE'!Z102*(SUM(BUNDLES!$I$10:$I$24))</f>
        <v>0</v>
      </c>
      <c r="Z34" s="195">
        <f ca="1">'SUBSCRIBER BASE'!AA102*(SUM(BUNDLES!$I$10:$I$24))</f>
        <v>0</v>
      </c>
      <c r="AA34" s="195">
        <f ca="1">'SUBSCRIBER BASE'!AB102*(SUM(BUNDLES!$I$10:$I$24))</f>
        <v>0</v>
      </c>
      <c r="AB34" s="195">
        <f ca="1">'SUBSCRIBER BASE'!AC102*(SUM(BUNDLES!$I$10:$I$24))</f>
        <v>0</v>
      </c>
      <c r="AC34" s="195">
        <f ca="1">'SUBSCRIBER BASE'!AD102*(SUM(BUNDLES!$I$10:$I$24))</f>
        <v>0</v>
      </c>
      <c r="AD34" s="195">
        <f ca="1">'SUBSCRIBER BASE'!AE102*(SUM(BUNDLES!$I$10:$I$24))</f>
        <v>0</v>
      </c>
      <c r="AE34" s="195">
        <f ca="1">'SUBSCRIBER BASE'!AF102*(SUM(BUNDLES!$I$10:$I$24))</f>
        <v>0</v>
      </c>
      <c r="AF34" s="195">
        <f ca="1">'SUBSCRIBER BASE'!AG102*(SUM(BUNDLES!$I$10:$I$24))</f>
        <v>0</v>
      </c>
      <c r="AG34" s="195">
        <f ca="1">'SUBSCRIBER BASE'!AH102*(SUM(BUNDLES!$I$10:$I$24))</f>
        <v>0</v>
      </c>
      <c r="AH34" s="195">
        <f ca="1">'SUBSCRIBER BASE'!AI102*(SUM(BUNDLES!$I$10:$I$24))</f>
        <v>0</v>
      </c>
      <c r="AI34" s="195">
        <f ca="1">'SUBSCRIBER BASE'!AJ102*(SUM(BUNDLES!$I$10:$I$24))</f>
        <v>0</v>
      </c>
      <c r="AJ34" s="195">
        <f ca="1">'SUBSCRIBER BASE'!AK102*(SUM(BUNDLES!$I$10:$I$24))</f>
        <v>0</v>
      </c>
      <c r="AK34" s="195">
        <f ca="1">'SUBSCRIBER BASE'!AL102*(SUM(BUNDLES!$I$10:$I$24))</f>
        <v>0</v>
      </c>
      <c r="AL34" s="195">
        <f ca="1">'SUBSCRIBER BASE'!AM102*(SUM(BUNDLES!$I$10:$I$24))</f>
        <v>0</v>
      </c>
      <c r="AM34" s="195">
        <f ca="1">'SUBSCRIBER BASE'!AN102*(SUM(BUNDLES!$I$10:$I$24))</f>
        <v>0</v>
      </c>
      <c r="AN34" s="195">
        <f ca="1">'SUBSCRIBER BASE'!AO102*(SUM(BUNDLES!$I$10:$I$24))</f>
        <v>0</v>
      </c>
      <c r="AO34" s="195">
        <f ca="1">'SUBSCRIBER BASE'!AP102*(SUM(BUNDLES!$I$10:$I$24))</f>
        <v>0</v>
      </c>
      <c r="AP34" s="195">
        <f ca="1">'SUBSCRIBER BASE'!AQ102*(SUM(BUNDLES!$I$10:$I$24))</f>
        <v>0</v>
      </c>
      <c r="AQ34" s="195">
        <f ca="1">'SUBSCRIBER BASE'!AR102*(SUM(BUNDLES!$I$10:$I$24))</f>
        <v>0</v>
      </c>
      <c r="AR34" s="195">
        <f ca="1">'SUBSCRIBER BASE'!AS102*(SUM(BUNDLES!$I$10:$I$24))</f>
        <v>0</v>
      </c>
      <c r="AS34" s="195">
        <f ca="1">'SUBSCRIBER BASE'!AT102*(SUM(BUNDLES!$I$10:$I$24))</f>
        <v>0</v>
      </c>
      <c r="AT34" s="195">
        <f ca="1">'SUBSCRIBER BASE'!AU102*(SUM(BUNDLES!$I$10:$I$24))</f>
        <v>0</v>
      </c>
      <c r="AU34" s="195">
        <f ca="1">'SUBSCRIBER BASE'!AV102*(SUM(BUNDLES!$I$10:$I$24))</f>
        <v>0</v>
      </c>
      <c r="AV34" s="195">
        <f ca="1">'SUBSCRIBER BASE'!AW102*(SUM(BUNDLES!$I$10:$I$24))</f>
        <v>0</v>
      </c>
      <c r="AW34" s="195">
        <f ca="1">'SUBSCRIBER BASE'!AX102*(SUM(BUNDLES!$I$10:$I$24))</f>
        <v>0</v>
      </c>
      <c r="AX34" s="195">
        <f ca="1">'SUBSCRIBER BASE'!AY102*(SUM(BUNDLES!$I$10:$I$24))</f>
        <v>0</v>
      </c>
      <c r="AY34" s="195">
        <f ca="1">'SUBSCRIBER BASE'!AZ102*(SUM(BUNDLES!$I$10:$I$24))</f>
        <v>0</v>
      </c>
      <c r="AZ34" s="195">
        <f ca="1">'SUBSCRIBER BASE'!BA102*(SUM(BUNDLES!$I$10:$I$24))</f>
        <v>0</v>
      </c>
      <c r="BA34" s="195">
        <f ca="1">'SUBSCRIBER BASE'!BB102*(SUM(BUNDLES!$I$10:$I$24))</f>
        <v>0</v>
      </c>
      <c r="BB34" s="195">
        <f ca="1">'SUBSCRIBER BASE'!BC102*(SUM(BUNDLES!$I$10:$I$24))</f>
        <v>0</v>
      </c>
      <c r="BC34" s="195">
        <f ca="1">'SUBSCRIBER BASE'!BD102*(SUM(BUNDLES!$I$10:$I$24))</f>
        <v>0</v>
      </c>
      <c r="BD34" s="195">
        <f ca="1">'SUBSCRIBER BASE'!BE102*(SUM(BUNDLES!$I$10:$I$24))</f>
        <v>0</v>
      </c>
      <c r="BE34" s="195">
        <f ca="1">'SUBSCRIBER BASE'!BF102*(SUM(BUNDLES!$I$10:$I$24))</f>
        <v>0</v>
      </c>
      <c r="BF34" s="195">
        <f ca="1">'SUBSCRIBER BASE'!BG102*(SUM(BUNDLES!$I$10:$I$24))</f>
        <v>0</v>
      </c>
      <c r="BG34" s="195">
        <f ca="1">'SUBSCRIBER BASE'!BH102*(SUM(BUNDLES!$I$10:$I$24))</f>
        <v>0</v>
      </c>
      <c r="BH34" s="195">
        <f ca="1">'SUBSCRIBER BASE'!BI102*(SUM(BUNDLES!$I$10:$I$24))</f>
        <v>0</v>
      </c>
      <c r="BI34" s="195">
        <f ca="1">'SUBSCRIBER BASE'!BJ102*(SUM(BUNDLES!$I$10:$I$24))</f>
        <v>0</v>
      </c>
      <c r="BJ34" s="195">
        <f ca="1">'SUBSCRIBER BASE'!BK102*(SUM(BUNDLES!$I$10:$I$24))</f>
        <v>0</v>
      </c>
      <c r="BK34" s="195">
        <f ca="1">'SUBSCRIBER BASE'!BL102*(SUM(BUNDLES!$I$10:$I$24))</f>
        <v>0</v>
      </c>
      <c r="BL34" s="195">
        <f ca="1">'SUBSCRIBER BASE'!BM102*(SUM(BUNDLES!$I$10:$I$24))</f>
        <v>0</v>
      </c>
      <c r="BM34" s="195">
        <f ca="1">'SUBSCRIBER BASE'!BN102*(SUM(BUNDLES!$I$10:$I$24))</f>
        <v>0</v>
      </c>
      <c r="BN34" s="195">
        <f ca="1">'SUBSCRIBER BASE'!BO102*(SUM(BUNDLES!$I$10:$I$24))</f>
        <v>0</v>
      </c>
      <c r="BO34" s="195">
        <f ca="1">'SUBSCRIBER BASE'!BP102*(SUM(BUNDLES!$I$10:$I$24))</f>
        <v>0</v>
      </c>
      <c r="BP34" s="195">
        <f ca="1">'SUBSCRIBER BASE'!BQ102*(SUM(BUNDLES!$I$10:$I$24))</f>
        <v>0</v>
      </c>
      <c r="BQ34" s="195">
        <f ca="1">'SUBSCRIBER BASE'!BR102*(SUM(BUNDLES!$I$10:$I$24))</f>
        <v>0</v>
      </c>
      <c r="BR34" s="195">
        <f ca="1">'SUBSCRIBER BASE'!BS102*(SUM(BUNDLES!$I$10:$I$24))</f>
        <v>0</v>
      </c>
    </row>
    <row r="35" spans="2:71" ht="25" customHeight="1" outlineLevel="1">
      <c r="B35" s="137" t="str">
        <f>B24</f>
        <v>MVLP2</v>
      </c>
      <c r="C35" s="195">
        <f>'SUBSCRIBER BASE'!C103*(SUM(BUNDLES!$I$10:$I$24))</f>
        <v>0</v>
      </c>
      <c r="D35" s="195">
        <f>'SUBSCRIBER BASE'!D103*(SUM(BUNDLES!$I$10:$I$24))</f>
        <v>0</v>
      </c>
      <c r="E35" s="195">
        <f>'SUBSCRIBER BASE'!E103*(SUM(BUNDLES!$I$10:$I$24))</f>
        <v>0</v>
      </c>
      <c r="F35" s="195">
        <f>'SUBSCRIBER BASE'!F103*(SUM(BUNDLES!$I$10:$I$24))</f>
        <v>0</v>
      </c>
      <c r="G35" s="195">
        <f>'SUBSCRIBER BASE'!G103*(SUM(BUNDLES!$I$10:$I$24))</f>
        <v>0</v>
      </c>
      <c r="H35" s="195">
        <f>'SUBSCRIBER BASE'!H103*(SUM(BUNDLES!$I$10:$I$24))</f>
        <v>0</v>
      </c>
      <c r="I35" s="195">
        <f>'SUBSCRIBER BASE'!I103*(SUM(BUNDLES!$I$10:$I$24))</f>
        <v>0</v>
      </c>
      <c r="J35" s="195">
        <f>'SUBSCRIBER BASE'!J103*(SUM(BUNDLES!$I$10:$I$24))</f>
        <v>0</v>
      </c>
      <c r="K35" s="195">
        <f ca="1">'SUBSCRIBER BASE'!L103*(SUM(BUNDLES!$I$10:$I$24))</f>
        <v>0</v>
      </c>
      <c r="L35" s="195">
        <f ca="1">'SUBSCRIBER BASE'!M103*(SUM(BUNDLES!$I$10:$I$24))</f>
        <v>0</v>
      </c>
      <c r="M35" s="195">
        <f ca="1">'SUBSCRIBER BASE'!N103*(SUM(BUNDLES!$I$10:$I$24))</f>
        <v>0</v>
      </c>
      <c r="N35" s="195">
        <f ca="1">'SUBSCRIBER BASE'!O103*(SUM(BUNDLES!$I$10:$I$24))</f>
        <v>0</v>
      </c>
      <c r="O35" s="195">
        <f ca="1">'SUBSCRIBER BASE'!P103*(SUM(BUNDLES!$I$10:$I$24))</f>
        <v>0</v>
      </c>
      <c r="P35" s="195">
        <f ca="1">'SUBSCRIBER BASE'!Q103*(SUM(BUNDLES!$I$10:$I$24))</f>
        <v>0</v>
      </c>
      <c r="Q35" s="195">
        <f ca="1">'SUBSCRIBER BASE'!R103*(SUM(BUNDLES!$I$10:$I$24))</f>
        <v>0</v>
      </c>
      <c r="R35" s="195">
        <f ca="1">'SUBSCRIBER BASE'!S103*(SUM(BUNDLES!$I$10:$I$24))</f>
        <v>0</v>
      </c>
      <c r="S35" s="195">
        <f ca="1">'SUBSCRIBER BASE'!T103*(SUM(BUNDLES!$I$10:$I$24))</f>
        <v>0</v>
      </c>
      <c r="T35" s="195">
        <f ca="1">'SUBSCRIBER BASE'!U103*(SUM(BUNDLES!$I$10:$I$24))</f>
        <v>0</v>
      </c>
      <c r="U35" s="195">
        <f ca="1">'SUBSCRIBER BASE'!V103*(SUM(BUNDLES!$I$10:$I$24))</f>
        <v>0</v>
      </c>
      <c r="V35" s="195">
        <f ca="1">'SUBSCRIBER BASE'!W103*(SUM(BUNDLES!$I$10:$I$24))</f>
        <v>0</v>
      </c>
      <c r="W35" s="195">
        <f ca="1">'SUBSCRIBER BASE'!X103*(SUM(BUNDLES!$I$10:$I$24))</f>
        <v>0</v>
      </c>
      <c r="X35" s="195">
        <f ca="1">'SUBSCRIBER BASE'!Y103*(SUM(BUNDLES!$I$10:$I$24))</f>
        <v>0</v>
      </c>
      <c r="Y35" s="195">
        <f ca="1">'SUBSCRIBER BASE'!Z103*(SUM(BUNDLES!$I$10:$I$24))</f>
        <v>0</v>
      </c>
      <c r="Z35" s="195">
        <f ca="1">'SUBSCRIBER BASE'!AA103*(SUM(BUNDLES!$I$10:$I$24))</f>
        <v>0</v>
      </c>
      <c r="AA35" s="195">
        <f ca="1">'SUBSCRIBER BASE'!AB103*(SUM(BUNDLES!$I$10:$I$24))</f>
        <v>0</v>
      </c>
      <c r="AB35" s="195">
        <f ca="1">'SUBSCRIBER BASE'!AC103*(SUM(BUNDLES!$I$10:$I$24))</f>
        <v>0</v>
      </c>
      <c r="AC35" s="195">
        <f ca="1">'SUBSCRIBER BASE'!AD103*(SUM(BUNDLES!$I$10:$I$24))</f>
        <v>0</v>
      </c>
      <c r="AD35" s="195">
        <f ca="1">'SUBSCRIBER BASE'!AE103*(SUM(BUNDLES!$I$10:$I$24))</f>
        <v>0</v>
      </c>
      <c r="AE35" s="195">
        <f ca="1">'SUBSCRIBER BASE'!AF103*(SUM(BUNDLES!$I$10:$I$24))</f>
        <v>0</v>
      </c>
      <c r="AF35" s="195">
        <f ca="1">'SUBSCRIBER BASE'!AG103*(SUM(BUNDLES!$I$10:$I$24))</f>
        <v>0</v>
      </c>
      <c r="AG35" s="195">
        <f ca="1">'SUBSCRIBER BASE'!AH103*(SUM(BUNDLES!$I$10:$I$24))</f>
        <v>0</v>
      </c>
      <c r="AH35" s="195">
        <f ca="1">'SUBSCRIBER BASE'!AI103*(SUM(BUNDLES!$I$10:$I$24))</f>
        <v>0</v>
      </c>
      <c r="AI35" s="195">
        <f ca="1">'SUBSCRIBER BASE'!AJ103*(SUM(BUNDLES!$I$10:$I$24))</f>
        <v>0</v>
      </c>
      <c r="AJ35" s="195">
        <f ca="1">'SUBSCRIBER BASE'!AK103*(SUM(BUNDLES!$I$10:$I$24))</f>
        <v>0</v>
      </c>
      <c r="AK35" s="195">
        <f ca="1">'SUBSCRIBER BASE'!AL103*(SUM(BUNDLES!$I$10:$I$24))</f>
        <v>0</v>
      </c>
      <c r="AL35" s="195">
        <f ca="1">'SUBSCRIBER BASE'!AM103*(SUM(BUNDLES!$I$10:$I$24))</f>
        <v>0</v>
      </c>
      <c r="AM35" s="195">
        <f ca="1">'SUBSCRIBER BASE'!AN103*(SUM(BUNDLES!$I$10:$I$24))</f>
        <v>0</v>
      </c>
      <c r="AN35" s="195">
        <f ca="1">'SUBSCRIBER BASE'!AO103*(SUM(BUNDLES!$I$10:$I$24))</f>
        <v>0</v>
      </c>
      <c r="AO35" s="195">
        <f ca="1">'SUBSCRIBER BASE'!AP103*(SUM(BUNDLES!$I$10:$I$24))</f>
        <v>0</v>
      </c>
      <c r="AP35" s="195">
        <f ca="1">'SUBSCRIBER BASE'!AQ103*(SUM(BUNDLES!$I$10:$I$24))</f>
        <v>0</v>
      </c>
      <c r="AQ35" s="195">
        <f ca="1">'SUBSCRIBER BASE'!AR103*(SUM(BUNDLES!$I$10:$I$24))</f>
        <v>0</v>
      </c>
      <c r="AR35" s="195">
        <f ca="1">'SUBSCRIBER BASE'!AS103*(SUM(BUNDLES!$I$10:$I$24))</f>
        <v>0</v>
      </c>
      <c r="AS35" s="195">
        <f ca="1">'SUBSCRIBER BASE'!AT103*(SUM(BUNDLES!$I$10:$I$24))</f>
        <v>0</v>
      </c>
      <c r="AT35" s="195">
        <f ca="1">'SUBSCRIBER BASE'!AU103*(SUM(BUNDLES!$I$10:$I$24))</f>
        <v>0</v>
      </c>
      <c r="AU35" s="195">
        <f ca="1">'SUBSCRIBER BASE'!AV103*(SUM(BUNDLES!$I$10:$I$24))</f>
        <v>0</v>
      </c>
      <c r="AV35" s="195">
        <f ca="1">'SUBSCRIBER BASE'!AW103*(SUM(BUNDLES!$I$10:$I$24))</f>
        <v>0</v>
      </c>
      <c r="AW35" s="195">
        <f ca="1">'SUBSCRIBER BASE'!AX103*(SUM(BUNDLES!$I$10:$I$24))</f>
        <v>0</v>
      </c>
      <c r="AX35" s="195">
        <f ca="1">'SUBSCRIBER BASE'!AY103*(SUM(BUNDLES!$I$10:$I$24))</f>
        <v>0</v>
      </c>
      <c r="AY35" s="195">
        <f ca="1">'SUBSCRIBER BASE'!AZ103*(SUM(BUNDLES!$I$10:$I$24))</f>
        <v>0</v>
      </c>
      <c r="AZ35" s="195">
        <f ca="1">'SUBSCRIBER BASE'!BA103*(SUM(BUNDLES!$I$10:$I$24))</f>
        <v>0</v>
      </c>
      <c r="BA35" s="195">
        <f ca="1">'SUBSCRIBER BASE'!BB103*(SUM(BUNDLES!$I$10:$I$24))</f>
        <v>0</v>
      </c>
      <c r="BB35" s="195">
        <f ca="1">'SUBSCRIBER BASE'!BC103*(SUM(BUNDLES!$I$10:$I$24))</f>
        <v>0</v>
      </c>
      <c r="BC35" s="195">
        <f ca="1">'SUBSCRIBER BASE'!BD103*(SUM(BUNDLES!$I$10:$I$24))</f>
        <v>0</v>
      </c>
      <c r="BD35" s="195">
        <f ca="1">'SUBSCRIBER BASE'!BE103*(SUM(BUNDLES!$I$10:$I$24))</f>
        <v>0</v>
      </c>
      <c r="BE35" s="195">
        <f ca="1">'SUBSCRIBER BASE'!BF103*(SUM(BUNDLES!$I$10:$I$24))</f>
        <v>0</v>
      </c>
      <c r="BF35" s="195">
        <f ca="1">'SUBSCRIBER BASE'!BG103*(SUM(BUNDLES!$I$10:$I$24))</f>
        <v>0</v>
      </c>
      <c r="BG35" s="195">
        <f ca="1">'SUBSCRIBER BASE'!BH103*(SUM(BUNDLES!$I$10:$I$24))</f>
        <v>0</v>
      </c>
      <c r="BH35" s="195">
        <f ca="1">'SUBSCRIBER BASE'!BI103*(SUM(BUNDLES!$I$10:$I$24))</f>
        <v>0</v>
      </c>
      <c r="BI35" s="195">
        <f ca="1">'SUBSCRIBER BASE'!BJ103*(SUM(BUNDLES!$I$10:$I$24))</f>
        <v>0</v>
      </c>
      <c r="BJ35" s="195">
        <f ca="1">'SUBSCRIBER BASE'!BK103*(SUM(BUNDLES!$I$10:$I$24))</f>
        <v>0</v>
      </c>
      <c r="BK35" s="195">
        <f ca="1">'SUBSCRIBER BASE'!BL103*(SUM(BUNDLES!$I$10:$I$24))</f>
        <v>0</v>
      </c>
      <c r="BL35" s="195">
        <f ca="1">'SUBSCRIBER BASE'!BM103*(SUM(BUNDLES!$I$10:$I$24))</f>
        <v>0</v>
      </c>
      <c r="BM35" s="195">
        <f ca="1">'SUBSCRIBER BASE'!BN103*(SUM(BUNDLES!$I$10:$I$24))</f>
        <v>0</v>
      </c>
      <c r="BN35" s="195">
        <f ca="1">'SUBSCRIBER BASE'!BO103*(SUM(BUNDLES!$I$10:$I$24))</f>
        <v>0</v>
      </c>
      <c r="BO35" s="195">
        <f ca="1">'SUBSCRIBER BASE'!BP103*(SUM(BUNDLES!$I$10:$I$24))</f>
        <v>0</v>
      </c>
      <c r="BP35" s="195">
        <f ca="1">'SUBSCRIBER BASE'!BQ103*(SUM(BUNDLES!$I$10:$I$24))</f>
        <v>0</v>
      </c>
      <c r="BQ35" s="195">
        <f ca="1">'SUBSCRIBER BASE'!BR103*(SUM(BUNDLES!$I$10:$I$24))</f>
        <v>0</v>
      </c>
      <c r="BR35" s="195">
        <f ca="1">'SUBSCRIBER BASE'!BS103*(SUM(BUNDLES!$I$10:$I$24))</f>
        <v>0</v>
      </c>
    </row>
    <row r="36" spans="2:71" ht="25" customHeight="1" outlineLevel="1">
      <c r="B36" s="137" t="str">
        <f>B25</f>
        <v>MVLP3</v>
      </c>
      <c r="C36" s="195">
        <f>'SUBSCRIBER BASE'!C104*(SUM(BUNDLES!$I$10:$I$24))</f>
        <v>0</v>
      </c>
      <c r="D36" s="195">
        <f>'SUBSCRIBER BASE'!D104*(SUM(BUNDLES!$I$10:$I$24))</f>
        <v>0</v>
      </c>
      <c r="E36" s="195">
        <f>'SUBSCRIBER BASE'!E104*(SUM(BUNDLES!$I$10:$I$24))</f>
        <v>0</v>
      </c>
      <c r="F36" s="195">
        <f>'SUBSCRIBER BASE'!F104*(SUM(BUNDLES!$I$10:$I$24))</f>
        <v>0</v>
      </c>
      <c r="G36" s="195">
        <f>'SUBSCRIBER BASE'!G104*(SUM(BUNDLES!$I$10:$I$24))</f>
        <v>0</v>
      </c>
      <c r="H36" s="195">
        <f>'SUBSCRIBER BASE'!H104*(SUM(BUNDLES!$I$10:$I$24))</f>
        <v>0</v>
      </c>
      <c r="I36" s="195">
        <f>'SUBSCRIBER BASE'!I104*(SUM(BUNDLES!$I$10:$I$24))</f>
        <v>0</v>
      </c>
      <c r="J36" s="195">
        <f>'SUBSCRIBER BASE'!J104*(SUM(BUNDLES!$I$10:$I$24))</f>
        <v>0</v>
      </c>
      <c r="K36" s="195">
        <f ca="1">'SUBSCRIBER BASE'!L104*(SUM(BUNDLES!$I$10:$I$24))</f>
        <v>0</v>
      </c>
      <c r="L36" s="195">
        <f ca="1">'SUBSCRIBER BASE'!M104*(SUM(BUNDLES!$I$10:$I$24))</f>
        <v>0</v>
      </c>
      <c r="M36" s="195">
        <f ca="1">'SUBSCRIBER BASE'!N104*(SUM(BUNDLES!$I$10:$I$24))</f>
        <v>0</v>
      </c>
      <c r="N36" s="195">
        <f ca="1">'SUBSCRIBER BASE'!O104*(SUM(BUNDLES!$I$10:$I$24))</f>
        <v>0</v>
      </c>
      <c r="O36" s="195">
        <f ca="1">'SUBSCRIBER BASE'!P104*(SUM(BUNDLES!$I$10:$I$24))</f>
        <v>0</v>
      </c>
      <c r="P36" s="195">
        <f ca="1">'SUBSCRIBER BASE'!Q104*(SUM(BUNDLES!$I$10:$I$24))</f>
        <v>0</v>
      </c>
      <c r="Q36" s="195">
        <f ca="1">'SUBSCRIBER BASE'!R104*(SUM(BUNDLES!$I$10:$I$24))</f>
        <v>0</v>
      </c>
      <c r="R36" s="195">
        <f ca="1">'SUBSCRIBER BASE'!S104*(SUM(BUNDLES!$I$10:$I$24))</f>
        <v>0</v>
      </c>
      <c r="S36" s="195">
        <f ca="1">'SUBSCRIBER BASE'!T104*(SUM(BUNDLES!$I$10:$I$24))</f>
        <v>0</v>
      </c>
      <c r="T36" s="195">
        <f ca="1">'SUBSCRIBER BASE'!U104*(SUM(BUNDLES!$I$10:$I$24))</f>
        <v>0</v>
      </c>
      <c r="U36" s="195">
        <f ca="1">'SUBSCRIBER BASE'!V104*(SUM(BUNDLES!$I$10:$I$24))</f>
        <v>0</v>
      </c>
      <c r="V36" s="195">
        <f ca="1">'SUBSCRIBER BASE'!W104*(SUM(BUNDLES!$I$10:$I$24))</f>
        <v>0</v>
      </c>
      <c r="W36" s="195">
        <f ca="1">'SUBSCRIBER BASE'!X104*(SUM(BUNDLES!$I$10:$I$24))</f>
        <v>0</v>
      </c>
      <c r="X36" s="195">
        <f ca="1">'SUBSCRIBER BASE'!Y104*(SUM(BUNDLES!$I$10:$I$24))</f>
        <v>0</v>
      </c>
      <c r="Y36" s="195">
        <f ca="1">'SUBSCRIBER BASE'!Z104*(SUM(BUNDLES!$I$10:$I$24))</f>
        <v>0</v>
      </c>
      <c r="Z36" s="195">
        <f ca="1">'SUBSCRIBER BASE'!AA104*(SUM(BUNDLES!$I$10:$I$24))</f>
        <v>0</v>
      </c>
      <c r="AA36" s="195">
        <f ca="1">'SUBSCRIBER BASE'!AB104*(SUM(BUNDLES!$I$10:$I$24))</f>
        <v>0</v>
      </c>
      <c r="AB36" s="195">
        <f ca="1">'SUBSCRIBER BASE'!AC104*(SUM(BUNDLES!$I$10:$I$24))</f>
        <v>0</v>
      </c>
      <c r="AC36" s="195">
        <f ca="1">'SUBSCRIBER BASE'!AD104*(SUM(BUNDLES!$I$10:$I$24))</f>
        <v>0</v>
      </c>
      <c r="AD36" s="195">
        <f ca="1">'SUBSCRIBER BASE'!AE104*(SUM(BUNDLES!$I$10:$I$24))</f>
        <v>0</v>
      </c>
      <c r="AE36" s="195">
        <f ca="1">'SUBSCRIBER BASE'!AF104*(SUM(BUNDLES!$I$10:$I$24))</f>
        <v>0</v>
      </c>
      <c r="AF36" s="195">
        <f ca="1">'SUBSCRIBER BASE'!AG104*(SUM(BUNDLES!$I$10:$I$24))</f>
        <v>0</v>
      </c>
      <c r="AG36" s="195">
        <f ca="1">'SUBSCRIBER BASE'!AH104*(SUM(BUNDLES!$I$10:$I$24))</f>
        <v>0</v>
      </c>
      <c r="AH36" s="195">
        <f ca="1">'SUBSCRIBER BASE'!AI104*(SUM(BUNDLES!$I$10:$I$24))</f>
        <v>0</v>
      </c>
      <c r="AI36" s="195">
        <f ca="1">'SUBSCRIBER BASE'!AJ104*(SUM(BUNDLES!$I$10:$I$24))</f>
        <v>0</v>
      </c>
      <c r="AJ36" s="195">
        <f ca="1">'SUBSCRIBER BASE'!AK104*(SUM(BUNDLES!$I$10:$I$24))</f>
        <v>0</v>
      </c>
      <c r="AK36" s="195">
        <f ca="1">'SUBSCRIBER BASE'!AL104*(SUM(BUNDLES!$I$10:$I$24))</f>
        <v>0</v>
      </c>
      <c r="AL36" s="195">
        <f ca="1">'SUBSCRIBER BASE'!AM104*(SUM(BUNDLES!$I$10:$I$24))</f>
        <v>0</v>
      </c>
      <c r="AM36" s="195">
        <f ca="1">'SUBSCRIBER BASE'!AN104*(SUM(BUNDLES!$I$10:$I$24))</f>
        <v>0</v>
      </c>
      <c r="AN36" s="195">
        <f ca="1">'SUBSCRIBER BASE'!AO104*(SUM(BUNDLES!$I$10:$I$24))</f>
        <v>0</v>
      </c>
      <c r="AO36" s="195">
        <f ca="1">'SUBSCRIBER BASE'!AP104*(SUM(BUNDLES!$I$10:$I$24))</f>
        <v>0</v>
      </c>
      <c r="AP36" s="195">
        <f ca="1">'SUBSCRIBER BASE'!AQ104*(SUM(BUNDLES!$I$10:$I$24))</f>
        <v>0</v>
      </c>
      <c r="AQ36" s="195">
        <f ca="1">'SUBSCRIBER BASE'!AR104*(SUM(BUNDLES!$I$10:$I$24))</f>
        <v>0</v>
      </c>
      <c r="AR36" s="195">
        <f ca="1">'SUBSCRIBER BASE'!AS104*(SUM(BUNDLES!$I$10:$I$24))</f>
        <v>0</v>
      </c>
      <c r="AS36" s="195">
        <f ca="1">'SUBSCRIBER BASE'!AT104*(SUM(BUNDLES!$I$10:$I$24))</f>
        <v>0</v>
      </c>
      <c r="AT36" s="195">
        <f ca="1">'SUBSCRIBER BASE'!AU104*(SUM(BUNDLES!$I$10:$I$24))</f>
        <v>0</v>
      </c>
      <c r="AU36" s="195">
        <f ca="1">'SUBSCRIBER BASE'!AV104*(SUM(BUNDLES!$I$10:$I$24))</f>
        <v>0</v>
      </c>
      <c r="AV36" s="195">
        <f ca="1">'SUBSCRIBER BASE'!AW104*(SUM(BUNDLES!$I$10:$I$24))</f>
        <v>0</v>
      </c>
      <c r="AW36" s="195">
        <f ca="1">'SUBSCRIBER BASE'!AX104*(SUM(BUNDLES!$I$10:$I$24))</f>
        <v>0</v>
      </c>
      <c r="AX36" s="195">
        <f ca="1">'SUBSCRIBER BASE'!AY104*(SUM(BUNDLES!$I$10:$I$24))</f>
        <v>0</v>
      </c>
      <c r="AY36" s="195">
        <f ca="1">'SUBSCRIBER BASE'!AZ104*(SUM(BUNDLES!$I$10:$I$24))</f>
        <v>0</v>
      </c>
      <c r="AZ36" s="195">
        <f ca="1">'SUBSCRIBER BASE'!BA104*(SUM(BUNDLES!$I$10:$I$24))</f>
        <v>0</v>
      </c>
      <c r="BA36" s="195">
        <f ca="1">'SUBSCRIBER BASE'!BB104*(SUM(BUNDLES!$I$10:$I$24))</f>
        <v>0</v>
      </c>
      <c r="BB36" s="195">
        <f ca="1">'SUBSCRIBER BASE'!BC104*(SUM(BUNDLES!$I$10:$I$24))</f>
        <v>0</v>
      </c>
      <c r="BC36" s="195">
        <f ca="1">'SUBSCRIBER BASE'!BD104*(SUM(BUNDLES!$I$10:$I$24))</f>
        <v>0</v>
      </c>
      <c r="BD36" s="195">
        <f ca="1">'SUBSCRIBER BASE'!BE104*(SUM(BUNDLES!$I$10:$I$24))</f>
        <v>0</v>
      </c>
      <c r="BE36" s="195">
        <f ca="1">'SUBSCRIBER BASE'!BF104*(SUM(BUNDLES!$I$10:$I$24))</f>
        <v>0</v>
      </c>
      <c r="BF36" s="195">
        <f ca="1">'SUBSCRIBER BASE'!BG104*(SUM(BUNDLES!$I$10:$I$24))</f>
        <v>0</v>
      </c>
      <c r="BG36" s="195">
        <f ca="1">'SUBSCRIBER BASE'!BH104*(SUM(BUNDLES!$I$10:$I$24))</f>
        <v>0</v>
      </c>
      <c r="BH36" s="195">
        <f ca="1">'SUBSCRIBER BASE'!BI104*(SUM(BUNDLES!$I$10:$I$24))</f>
        <v>0</v>
      </c>
      <c r="BI36" s="195">
        <f ca="1">'SUBSCRIBER BASE'!BJ104*(SUM(BUNDLES!$I$10:$I$24))</f>
        <v>0</v>
      </c>
      <c r="BJ36" s="195">
        <f ca="1">'SUBSCRIBER BASE'!BK104*(SUM(BUNDLES!$I$10:$I$24))</f>
        <v>0</v>
      </c>
      <c r="BK36" s="195">
        <f ca="1">'SUBSCRIBER BASE'!BL104*(SUM(BUNDLES!$I$10:$I$24))</f>
        <v>0</v>
      </c>
      <c r="BL36" s="195">
        <f ca="1">'SUBSCRIBER BASE'!BM104*(SUM(BUNDLES!$I$10:$I$24))</f>
        <v>0</v>
      </c>
      <c r="BM36" s="195">
        <f ca="1">'SUBSCRIBER BASE'!BN104*(SUM(BUNDLES!$I$10:$I$24))</f>
        <v>0</v>
      </c>
      <c r="BN36" s="195">
        <f ca="1">'SUBSCRIBER BASE'!BO104*(SUM(BUNDLES!$I$10:$I$24))</f>
        <v>0</v>
      </c>
      <c r="BO36" s="195">
        <f ca="1">'SUBSCRIBER BASE'!BP104*(SUM(BUNDLES!$I$10:$I$24))</f>
        <v>0</v>
      </c>
      <c r="BP36" s="195">
        <f ca="1">'SUBSCRIBER BASE'!BQ104*(SUM(BUNDLES!$I$10:$I$24))</f>
        <v>0</v>
      </c>
      <c r="BQ36" s="195">
        <f ca="1">'SUBSCRIBER BASE'!BR104*(SUM(BUNDLES!$I$10:$I$24))</f>
        <v>0</v>
      </c>
      <c r="BR36" s="195">
        <f ca="1">'SUBSCRIBER BASE'!BS104*(SUM(BUNDLES!$I$10:$I$24))</f>
        <v>0</v>
      </c>
    </row>
    <row r="37" spans="2:71" ht="25" customHeight="1" outlineLevel="1">
      <c r="B37" s="137" t="str">
        <f>B26</f>
        <v>MVLP4</v>
      </c>
      <c r="C37" s="195">
        <f>'SUBSCRIBER BASE'!C105*(SUM(BUNDLES!$I$10:$I$24))</f>
        <v>0</v>
      </c>
      <c r="D37" s="195">
        <f>'SUBSCRIBER BASE'!D105*(SUM(BUNDLES!$I$10:$I$24))</f>
        <v>0</v>
      </c>
      <c r="E37" s="195">
        <f>'SUBSCRIBER BASE'!E105*(SUM(BUNDLES!$I$10:$I$24))</f>
        <v>0</v>
      </c>
      <c r="F37" s="195">
        <f>'SUBSCRIBER BASE'!F105*(SUM(BUNDLES!$I$10:$I$24))</f>
        <v>0</v>
      </c>
      <c r="G37" s="195">
        <f>'SUBSCRIBER BASE'!G105*(SUM(BUNDLES!$I$10:$I$24))</f>
        <v>0</v>
      </c>
      <c r="H37" s="195">
        <f>'SUBSCRIBER BASE'!H105*(SUM(BUNDLES!$I$10:$I$24))</f>
        <v>0</v>
      </c>
      <c r="I37" s="195">
        <f>'SUBSCRIBER BASE'!I105*(SUM(BUNDLES!$I$10:$I$24))</f>
        <v>0</v>
      </c>
      <c r="J37" s="195">
        <f>'SUBSCRIBER BASE'!J105*(SUM(BUNDLES!$I$10:$I$24))</f>
        <v>0</v>
      </c>
      <c r="K37" s="195">
        <f ca="1">'SUBSCRIBER BASE'!L105*(SUM(BUNDLES!$I$10:$I$24))</f>
        <v>0</v>
      </c>
      <c r="L37" s="195">
        <f ca="1">'SUBSCRIBER BASE'!M105*(SUM(BUNDLES!$I$10:$I$24))</f>
        <v>0</v>
      </c>
      <c r="M37" s="195">
        <f ca="1">'SUBSCRIBER BASE'!N105*(SUM(BUNDLES!$I$10:$I$24))</f>
        <v>0</v>
      </c>
      <c r="N37" s="195">
        <f ca="1">'SUBSCRIBER BASE'!O105*(SUM(BUNDLES!$I$10:$I$24))</f>
        <v>0</v>
      </c>
      <c r="O37" s="195">
        <f ca="1">'SUBSCRIBER BASE'!P105*(SUM(BUNDLES!$I$10:$I$24))</f>
        <v>0</v>
      </c>
      <c r="P37" s="195">
        <f ca="1">'SUBSCRIBER BASE'!Q105*(SUM(BUNDLES!$I$10:$I$24))</f>
        <v>0</v>
      </c>
      <c r="Q37" s="195">
        <f ca="1">'SUBSCRIBER BASE'!R105*(SUM(BUNDLES!$I$10:$I$24))</f>
        <v>0</v>
      </c>
      <c r="R37" s="195">
        <f ca="1">'SUBSCRIBER BASE'!S105*(SUM(BUNDLES!$I$10:$I$24))</f>
        <v>0</v>
      </c>
      <c r="S37" s="195">
        <f ca="1">'SUBSCRIBER BASE'!T105*(SUM(BUNDLES!$I$10:$I$24))</f>
        <v>0</v>
      </c>
      <c r="T37" s="195">
        <f ca="1">'SUBSCRIBER BASE'!U105*(SUM(BUNDLES!$I$10:$I$24))</f>
        <v>0</v>
      </c>
      <c r="U37" s="195">
        <f ca="1">'SUBSCRIBER BASE'!V105*(SUM(BUNDLES!$I$10:$I$24))</f>
        <v>0</v>
      </c>
      <c r="V37" s="195">
        <f ca="1">'SUBSCRIBER BASE'!W105*(SUM(BUNDLES!$I$10:$I$24))</f>
        <v>0</v>
      </c>
      <c r="W37" s="195">
        <f ca="1">'SUBSCRIBER BASE'!X105*(SUM(BUNDLES!$I$10:$I$24))</f>
        <v>0</v>
      </c>
      <c r="X37" s="195">
        <f ca="1">'SUBSCRIBER BASE'!Y105*(SUM(BUNDLES!$I$10:$I$24))</f>
        <v>0</v>
      </c>
      <c r="Y37" s="195">
        <f ca="1">'SUBSCRIBER BASE'!Z105*(SUM(BUNDLES!$I$10:$I$24))</f>
        <v>0</v>
      </c>
      <c r="Z37" s="195">
        <f ca="1">'SUBSCRIBER BASE'!AA105*(SUM(BUNDLES!$I$10:$I$24))</f>
        <v>0</v>
      </c>
      <c r="AA37" s="195">
        <f ca="1">'SUBSCRIBER BASE'!AB105*(SUM(BUNDLES!$I$10:$I$24))</f>
        <v>0</v>
      </c>
      <c r="AB37" s="195">
        <f ca="1">'SUBSCRIBER BASE'!AC105*(SUM(BUNDLES!$I$10:$I$24))</f>
        <v>0</v>
      </c>
      <c r="AC37" s="195">
        <f ca="1">'SUBSCRIBER BASE'!AD105*(SUM(BUNDLES!$I$10:$I$24))</f>
        <v>0</v>
      </c>
      <c r="AD37" s="195">
        <f ca="1">'SUBSCRIBER BASE'!AE105*(SUM(BUNDLES!$I$10:$I$24))</f>
        <v>0</v>
      </c>
      <c r="AE37" s="195">
        <f ca="1">'SUBSCRIBER BASE'!AF105*(SUM(BUNDLES!$I$10:$I$24))</f>
        <v>0</v>
      </c>
      <c r="AF37" s="195">
        <f ca="1">'SUBSCRIBER BASE'!AG105*(SUM(BUNDLES!$I$10:$I$24))</f>
        <v>0</v>
      </c>
      <c r="AG37" s="195">
        <f ca="1">'SUBSCRIBER BASE'!AH105*(SUM(BUNDLES!$I$10:$I$24))</f>
        <v>0</v>
      </c>
      <c r="AH37" s="195">
        <f ca="1">'SUBSCRIBER BASE'!AI105*(SUM(BUNDLES!$I$10:$I$24))</f>
        <v>0</v>
      </c>
      <c r="AI37" s="195">
        <f ca="1">'SUBSCRIBER BASE'!AJ105*(SUM(BUNDLES!$I$10:$I$24))</f>
        <v>0</v>
      </c>
      <c r="AJ37" s="195">
        <f ca="1">'SUBSCRIBER BASE'!AK105*(SUM(BUNDLES!$I$10:$I$24))</f>
        <v>0</v>
      </c>
      <c r="AK37" s="195">
        <f ca="1">'SUBSCRIBER BASE'!AL105*(SUM(BUNDLES!$I$10:$I$24))</f>
        <v>0</v>
      </c>
      <c r="AL37" s="195">
        <f ca="1">'SUBSCRIBER BASE'!AM105*(SUM(BUNDLES!$I$10:$I$24))</f>
        <v>0</v>
      </c>
      <c r="AM37" s="195">
        <f ca="1">'SUBSCRIBER BASE'!AN105*(SUM(BUNDLES!$I$10:$I$24))</f>
        <v>0</v>
      </c>
      <c r="AN37" s="195">
        <f ca="1">'SUBSCRIBER BASE'!AO105*(SUM(BUNDLES!$I$10:$I$24))</f>
        <v>0</v>
      </c>
      <c r="AO37" s="195">
        <f ca="1">'SUBSCRIBER BASE'!AP105*(SUM(BUNDLES!$I$10:$I$24))</f>
        <v>0</v>
      </c>
      <c r="AP37" s="195">
        <f ca="1">'SUBSCRIBER BASE'!AQ105*(SUM(BUNDLES!$I$10:$I$24))</f>
        <v>0</v>
      </c>
      <c r="AQ37" s="195">
        <f ca="1">'SUBSCRIBER BASE'!AR105*(SUM(BUNDLES!$I$10:$I$24))</f>
        <v>0</v>
      </c>
      <c r="AR37" s="195">
        <f ca="1">'SUBSCRIBER BASE'!AS105*(SUM(BUNDLES!$I$10:$I$24))</f>
        <v>0</v>
      </c>
      <c r="AS37" s="195">
        <f ca="1">'SUBSCRIBER BASE'!AT105*(SUM(BUNDLES!$I$10:$I$24))</f>
        <v>0</v>
      </c>
      <c r="AT37" s="195">
        <f ca="1">'SUBSCRIBER BASE'!AU105*(SUM(BUNDLES!$I$10:$I$24))</f>
        <v>0</v>
      </c>
      <c r="AU37" s="195">
        <f ca="1">'SUBSCRIBER BASE'!AV105*(SUM(BUNDLES!$I$10:$I$24))</f>
        <v>0</v>
      </c>
      <c r="AV37" s="195">
        <f ca="1">'SUBSCRIBER BASE'!AW105*(SUM(BUNDLES!$I$10:$I$24))</f>
        <v>0</v>
      </c>
      <c r="AW37" s="195">
        <f ca="1">'SUBSCRIBER BASE'!AX105*(SUM(BUNDLES!$I$10:$I$24))</f>
        <v>0</v>
      </c>
      <c r="AX37" s="195">
        <f ca="1">'SUBSCRIBER BASE'!AY105*(SUM(BUNDLES!$I$10:$I$24))</f>
        <v>0</v>
      </c>
      <c r="AY37" s="195">
        <f ca="1">'SUBSCRIBER BASE'!AZ105*(SUM(BUNDLES!$I$10:$I$24))</f>
        <v>0</v>
      </c>
      <c r="AZ37" s="195">
        <f ca="1">'SUBSCRIBER BASE'!BA105*(SUM(BUNDLES!$I$10:$I$24))</f>
        <v>0</v>
      </c>
      <c r="BA37" s="195">
        <f ca="1">'SUBSCRIBER BASE'!BB105*(SUM(BUNDLES!$I$10:$I$24))</f>
        <v>0</v>
      </c>
      <c r="BB37" s="195">
        <f ca="1">'SUBSCRIBER BASE'!BC105*(SUM(BUNDLES!$I$10:$I$24))</f>
        <v>0</v>
      </c>
      <c r="BC37" s="195">
        <f ca="1">'SUBSCRIBER BASE'!BD105*(SUM(BUNDLES!$I$10:$I$24))</f>
        <v>0</v>
      </c>
      <c r="BD37" s="195">
        <f ca="1">'SUBSCRIBER BASE'!BE105*(SUM(BUNDLES!$I$10:$I$24))</f>
        <v>0</v>
      </c>
      <c r="BE37" s="195">
        <f ca="1">'SUBSCRIBER BASE'!BF105*(SUM(BUNDLES!$I$10:$I$24))</f>
        <v>0</v>
      </c>
      <c r="BF37" s="195">
        <f ca="1">'SUBSCRIBER BASE'!BG105*(SUM(BUNDLES!$I$10:$I$24))</f>
        <v>0</v>
      </c>
      <c r="BG37" s="195">
        <f ca="1">'SUBSCRIBER BASE'!BH105*(SUM(BUNDLES!$I$10:$I$24))</f>
        <v>0</v>
      </c>
      <c r="BH37" s="195">
        <f ca="1">'SUBSCRIBER BASE'!BI105*(SUM(BUNDLES!$I$10:$I$24))</f>
        <v>0</v>
      </c>
      <c r="BI37" s="195">
        <f ca="1">'SUBSCRIBER BASE'!BJ105*(SUM(BUNDLES!$I$10:$I$24))</f>
        <v>0</v>
      </c>
      <c r="BJ37" s="195">
        <f ca="1">'SUBSCRIBER BASE'!BK105*(SUM(BUNDLES!$I$10:$I$24))</f>
        <v>0</v>
      </c>
      <c r="BK37" s="195">
        <f ca="1">'SUBSCRIBER BASE'!BL105*(SUM(BUNDLES!$I$10:$I$24))</f>
        <v>0</v>
      </c>
      <c r="BL37" s="195">
        <f ca="1">'SUBSCRIBER BASE'!BM105*(SUM(BUNDLES!$I$10:$I$24))</f>
        <v>0</v>
      </c>
      <c r="BM37" s="195">
        <f ca="1">'SUBSCRIBER BASE'!BN105*(SUM(BUNDLES!$I$10:$I$24))</f>
        <v>0</v>
      </c>
      <c r="BN37" s="195">
        <f ca="1">'SUBSCRIBER BASE'!BO105*(SUM(BUNDLES!$I$10:$I$24))</f>
        <v>0</v>
      </c>
      <c r="BO37" s="195">
        <f ca="1">'SUBSCRIBER BASE'!BP105*(SUM(BUNDLES!$I$10:$I$24))</f>
        <v>0</v>
      </c>
      <c r="BP37" s="195">
        <f ca="1">'SUBSCRIBER BASE'!BQ105*(SUM(BUNDLES!$I$10:$I$24))</f>
        <v>0</v>
      </c>
      <c r="BQ37" s="195">
        <f ca="1">'SUBSCRIBER BASE'!BR105*(SUM(BUNDLES!$I$10:$I$24))</f>
        <v>0</v>
      </c>
      <c r="BR37" s="195">
        <f ca="1">'SUBSCRIBER BASE'!BS105*(SUM(BUNDLES!$I$10:$I$24))</f>
        <v>0</v>
      </c>
    </row>
    <row r="38" spans="2:71" ht="25" customHeight="1" outlineLevel="1">
      <c r="B38" s="137" t="str">
        <f t="shared" ref="B38:B42" si="140">B27</f>
        <v>MVLP5</v>
      </c>
      <c r="C38" s="195">
        <f>'SUBSCRIBER BASE'!C106*(SUM(BUNDLES!$I$10:$I$24))</f>
        <v>0</v>
      </c>
      <c r="D38" s="195">
        <f>'SUBSCRIBER BASE'!D106*(SUM(BUNDLES!$I$10:$I$24))</f>
        <v>0</v>
      </c>
      <c r="E38" s="195">
        <f>'SUBSCRIBER BASE'!E106*(SUM(BUNDLES!$I$10:$I$24))</f>
        <v>0</v>
      </c>
      <c r="F38" s="195">
        <f>'SUBSCRIBER BASE'!F106*(SUM(BUNDLES!$I$10:$I$24))</f>
        <v>0</v>
      </c>
      <c r="G38" s="195">
        <f>'SUBSCRIBER BASE'!G106*(SUM(BUNDLES!$I$10:$I$24))</f>
        <v>0</v>
      </c>
      <c r="H38" s="195">
        <f>'SUBSCRIBER BASE'!H106*(SUM(BUNDLES!$I$10:$I$24))</f>
        <v>0</v>
      </c>
      <c r="I38" s="195">
        <f>'SUBSCRIBER BASE'!I106*(SUM(BUNDLES!$I$10:$I$24))</f>
        <v>0</v>
      </c>
      <c r="J38" s="195">
        <f>'SUBSCRIBER BASE'!J106*(SUM(BUNDLES!$I$10:$I$24))</f>
        <v>0</v>
      </c>
      <c r="K38" s="195">
        <f ca="1">'SUBSCRIBER BASE'!L106*(SUM(BUNDLES!$I$10:$I$24))</f>
        <v>0</v>
      </c>
      <c r="L38" s="195">
        <f ca="1">'SUBSCRIBER BASE'!M106*(SUM(BUNDLES!$I$10:$I$24))</f>
        <v>0</v>
      </c>
      <c r="M38" s="195">
        <f ca="1">'SUBSCRIBER BASE'!N106*(SUM(BUNDLES!$I$10:$I$24))</f>
        <v>0</v>
      </c>
      <c r="N38" s="195">
        <f ca="1">'SUBSCRIBER BASE'!O106*(SUM(BUNDLES!$I$10:$I$24))</f>
        <v>0</v>
      </c>
      <c r="O38" s="195">
        <f ca="1">'SUBSCRIBER BASE'!P106*(SUM(BUNDLES!$I$10:$I$24))</f>
        <v>0</v>
      </c>
      <c r="P38" s="195">
        <f ca="1">'SUBSCRIBER BASE'!Q106*(SUM(BUNDLES!$I$10:$I$24))</f>
        <v>0</v>
      </c>
      <c r="Q38" s="195">
        <f ca="1">'SUBSCRIBER BASE'!R106*(SUM(BUNDLES!$I$10:$I$24))</f>
        <v>0</v>
      </c>
      <c r="R38" s="195">
        <f ca="1">'SUBSCRIBER BASE'!S106*(SUM(BUNDLES!$I$10:$I$24))</f>
        <v>0</v>
      </c>
      <c r="S38" s="195">
        <f ca="1">'SUBSCRIBER BASE'!T106*(SUM(BUNDLES!$I$10:$I$24))</f>
        <v>0</v>
      </c>
      <c r="T38" s="195">
        <f ca="1">'SUBSCRIBER BASE'!U106*(SUM(BUNDLES!$I$10:$I$24))</f>
        <v>0</v>
      </c>
      <c r="U38" s="195">
        <f ca="1">'SUBSCRIBER BASE'!V106*(SUM(BUNDLES!$I$10:$I$24))</f>
        <v>0</v>
      </c>
      <c r="V38" s="195">
        <f ca="1">'SUBSCRIBER BASE'!W106*(SUM(BUNDLES!$I$10:$I$24))</f>
        <v>0</v>
      </c>
      <c r="W38" s="195">
        <f ca="1">'SUBSCRIBER BASE'!X106*(SUM(BUNDLES!$I$10:$I$24))</f>
        <v>0</v>
      </c>
      <c r="X38" s="195">
        <f ca="1">'SUBSCRIBER BASE'!Y106*(SUM(BUNDLES!$I$10:$I$24))</f>
        <v>0</v>
      </c>
      <c r="Y38" s="195">
        <f ca="1">'SUBSCRIBER BASE'!Z106*(SUM(BUNDLES!$I$10:$I$24))</f>
        <v>0</v>
      </c>
      <c r="Z38" s="195">
        <f ca="1">'SUBSCRIBER BASE'!AA106*(SUM(BUNDLES!$I$10:$I$24))</f>
        <v>0</v>
      </c>
      <c r="AA38" s="195">
        <f ca="1">'SUBSCRIBER BASE'!AB106*(SUM(BUNDLES!$I$10:$I$24))</f>
        <v>0</v>
      </c>
      <c r="AB38" s="195">
        <f ca="1">'SUBSCRIBER BASE'!AC106*(SUM(BUNDLES!$I$10:$I$24))</f>
        <v>0</v>
      </c>
      <c r="AC38" s="195">
        <f ca="1">'SUBSCRIBER BASE'!AD106*(SUM(BUNDLES!$I$10:$I$24))</f>
        <v>0</v>
      </c>
      <c r="AD38" s="195">
        <f ca="1">'SUBSCRIBER BASE'!AE106*(SUM(BUNDLES!$I$10:$I$24))</f>
        <v>0</v>
      </c>
      <c r="AE38" s="195">
        <f ca="1">'SUBSCRIBER BASE'!AF106*(SUM(BUNDLES!$I$10:$I$24))</f>
        <v>0</v>
      </c>
      <c r="AF38" s="195">
        <f ca="1">'SUBSCRIBER BASE'!AG106*(SUM(BUNDLES!$I$10:$I$24))</f>
        <v>0</v>
      </c>
      <c r="AG38" s="195">
        <f ca="1">'SUBSCRIBER BASE'!AH106*(SUM(BUNDLES!$I$10:$I$24))</f>
        <v>0</v>
      </c>
      <c r="AH38" s="195">
        <f ca="1">'SUBSCRIBER BASE'!AI106*(SUM(BUNDLES!$I$10:$I$24))</f>
        <v>0</v>
      </c>
      <c r="AI38" s="195">
        <f ca="1">'SUBSCRIBER BASE'!AJ106*(SUM(BUNDLES!$I$10:$I$24))</f>
        <v>0</v>
      </c>
      <c r="AJ38" s="195">
        <f ca="1">'SUBSCRIBER BASE'!AK106*(SUM(BUNDLES!$I$10:$I$24))</f>
        <v>0</v>
      </c>
      <c r="AK38" s="195">
        <f ca="1">'SUBSCRIBER BASE'!AL106*(SUM(BUNDLES!$I$10:$I$24))</f>
        <v>0</v>
      </c>
      <c r="AL38" s="195">
        <f ca="1">'SUBSCRIBER BASE'!AM106*(SUM(BUNDLES!$I$10:$I$24))</f>
        <v>0</v>
      </c>
      <c r="AM38" s="195">
        <f ca="1">'SUBSCRIBER BASE'!AN106*(SUM(BUNDLES!$I$10:$I$24))</f>
        <v>0</v>
      </c>
      <c r="AN38" s="195">
        <f ca="1">'SUBSCRIBER BASE'!AO106*(SUM(BUNDLES!$I$10:$I$24))</f>
        <v>0</v>
      </c>
      <c r="AO38" s="195">
        <f ca="1">'SUBSCRIBER BASE'!AP106*(SUM(BUNDLES!$I$10:$I$24))</f>
        <v>0</v>
      </c>
      <c r="AP38" s="195">
        <f ca="1">'SUBSCRIBER BASE'!AQ106*(SUM(BUNDLES!$I$10:$I$24))</f>
        <v>0</v>
      </c>
      <c r="AQ38" s="195">
        <f ca="1">'SUBSCRIBER BASE'!AR106*(SUM(BUNDLES!$I$10:$I$24))</f>
        <v>0</v>
      </c>
      <c r="AR38" s="195">
        <f ca="1">'SUBSCRIBER BASE'!AS106*(SUM(BUNDLES!$I$10:$I$24))</f>
        <v>0</v>
      </c>
      <c r="AS38" s="195">
        <f ca="1">'SUBSCRIBER BASE'!AT106*(SUM(BUNDLES!$I$10:$I$24))</f>
        <v>0</v>
      </c>
      <c r="AT38" s="195">
        <f ca="1">'SUBSCRIBER BASE'!AU106*(SUM(BUNDLES!$I$10:$I$24))</f>
        <v>0</v>
      </c>
      <c r="AU38" s="195">
        <f ca="1">'SUBSCRIBER BASE'!AV106*(SUM(BUNDLES!$I$10:$I$24))</f>
        <v>0</v>
      </c>
      <c r="AV38" s="195">
        <f ca="1">'SUBSCRIBER BASE'!AW106*(SUM(BUNDLES!$I$10:$I$24))</f>
        <v>0</v>
      </c>
      <c r="AW38" s="195">
        <f ca="1">'SUBSCRIBER BASE'!AX106*(SUM(BUNDLES!$I$10:$I$24))</f>
        <v>0</v>
      </c>
      <c r="AX38" s="195">
        <f ca="1">'SUBSCRIBER BASE'!AY106*(SUM(BUNDLES!$I$10:$I$24))</f>
        <v>0</v>
      </c>
      <c r="AY38" s="195">
        <f ca="1">'SUBSCRIBER BASE'!AZ106*(SUM(BUNDLES!$I$10:$I$24))</f>
        <v>0</v>
      </c>
      <c r="AZ38" s="195">
        <f ca="1">'SUBSCRIBER BASE'!BA106*(SUM(BUNDLES!$I$10:$I$24))</f>
        <v>0</v>
      </c>
      <c r="BA38" s="195">
        <f ca="1">'SUBSCRIBER BASE'!BB106*(SUM(BUNDLES!$I$10:$I$24))</f>
        <v>0</v>
      </c>
      <c r="BB38" s="195">
        <f ca="1">'SUBSCRIBER BASE'!BC106*(SUM(BUNDLES!$I$10:$I$24))</f>
        <v>0</v>
      </c>
      <c r="BC38" s="195">
        <f ca="1">'SUBSCRIBER BASE'!BD106*(SUM(BUNDLES!$I$10:$I$24))</f>
        <v>0</v>
      </c>
      <c r="BD38" s="195">
        <f ca="1">'SUBSCRIBER BASE'!BE106*(SUM(BUNDLES!$I$10:$I$24))</f>
        <v>0</v>
      </c>
      <c r="BE38" s="195">
        <f ca="1">'SUBSCRIBER BASE'!BF106*(SUM(BUNDLES!$I$10:$I$24))</f>
        <v>0</v>
      </c>
      <c r="BF38" s="195">
        <f ca="1">'SUBSCRIBER BASE'!BG106*(SUM(BUNDLES!$I$10:$I$24))</f>
        <v>0</v>
      </c>
      <c r="BG38" s="195">
        <f ca="1">'SUBSCRIBER BASE'!BH106*(SUM(BUNDLES!$I$10:$I$24))</f>
        <v>0</v>
      </c>
      <c r="BH38" s="195">
        <f ca="1">'SUBSCRIBER BASE'!BI106*(SUM(BUNDLES!$I$10:$I$24))</f>
        <v>0</v>
      </c>
      <c r="BI38" s="195">
        <f ca="1">'SUBSCRIBER BASE'!BJ106*(SUM(BUNDLES!$I$10:$I$24))</f>
        <v>0</v>
      </c>
      <c r="BJ38" s="195">
        <f ca="1">'SUBSCRIBER BASE'!BK106*(SUM(BUNDLES!$I$10:$I$24))</f>
        <v>0</v>
      </c>
      <c r="BK38" s="195">
        <f ca="1">'SUBSCRIBER BASE'!BL106*(SUM(BUNDLES!$I$10:$I$24))</f>
        <v>0</v>
      </c>
      <c r="BL38" s="195">
        <f ca="1">'SUBSCRIBER BASE'!BM106*(SUM(BUNDLES!$I$10:$I$24))</f>
        <v>0</v>
      </c>
      <c r="BM38" s="195">
        <f ca="1">'SUBSCRIBER BASE'!BN106*(SUM(BUNDLES!$I$10:$I$24))</f>
        <v>0</v>
      </c>
      <c r="BN38" s="195">
        <f ca="1">'SUBSCRIBER BASE'!BO106*(SUM(BUNDLES!$I$10:$I$24))</f>
        <v>0</v>
      </c>
      <c r="BO38" s="195">
        <f ca="1">'SUBSCRIBER BASE'!BP106*(SUM(BUNDLES!$I$10:$I$24))</f>
        <v>0</v>
      </c>
      <c r="BP38" s="195">
        <f ca="1">'SUBSCRIBER BASE'!BQ106*(SUM(BUNDLES!$I$10:$I$24))</f>
        <v>0</v>
      </c>
      <c r="BQ38" s="195">
        <f ca="1">'SUBSCRIBER BASE'!BR106*(SUM(BUNDLES!$I$10:$I$24))</f>
        <v>0</v>
      </c>
      <c r="BR38" s="195">
        <f ca="1">'SUBSCRIBER BASE'!BS106*(SUM(BUNDLES!$I$10:$I$24))</f>
        <v>0</v>
      </c>
    </row>
    <row r="39" spans="2:71" ht="25" customHeight="1" outlineLevel="1">
      <c r="B39" s="137" t="str">
        <f t="shared" si="140"/>
        <v>MVLP6</v>
      </c>
      <c r="C39" s="195">
        <f>'SUBSCRIBER BASE'!C107*(SUM(BUNDLES!$I$10:$I$24))</f>
        <v>0</v>
      </c>
      <c r="D39" s="195">
        <f>'SUBSCRIBER BASE'!D107*(SUM(BUNDLES!$I$10:$I$24))</f>
        <v>0</v>
      </c>
      <c r="E39" s="195">
        <f>'SUBSCRIBER BASE'!E107*(SUM(BUNDLES!$I$10:$I$24))</f>
        <v>0</v>
      </c>
      <c r="F39" s="195">
        <f>'SUBSCRIBER BASE'!F107*(SUM(BUNDLES!$I$10:$I$24))</f>
        <v>0</v>
      </c>
      <c r="G39" s="195">
        <f>'SUBSCRIBER BASE'!G107*(SUM(BUNDLES!$I$10:$I$24))</f>
        <v>0</v>
      </c>
      <c r="H39" s="195">
        <f>'SUBSCRIBER BASE'!H107*(SUM(BUNDLES!$I$10:$I$24))</f>
        <v>0</v>
      </c>
      <c r="I39" s="195">
        <f>'SUBSCRIBER BASE'!I107*(SUM(BUNDLES!$I$10:$I$24))</f>
        <v>0</v>
      </c>
      <c r="J39" s="195">
        <f>'SUBSCRIBER BASE'!J107*(SUM(BUNDLES!$I$10:$I$24))</f>
        <v>0</v>
      </c>
      <c r="K39" s="195">
        <f ca="1">'SUBSCRIBER BASE'!L107*(SUM(BUNDLES!$I$10:$I$24))</f>
        <v>0</v>
      </c>
      <c r="L39" s="195">
        <f ca="1">'SUBSCRIBER BASE'!M107*(SUM(BUNDLES!$I$10:$I$24))</f>
        <v>0</v>
      </c>
      <c r="M39" s="195">
        <f ca="1">'SUBSCRIBER BASE'!N107*(SUM(BUNDLES!$I$10:$I$24))</f>
        <v>0</v>
      </c>
      <c r="N39" s="195">
        <f ca="1">'SUBSCRIBER BASE'!O107*(SUM(BUNDLES!$I$10:$I$24))</f>
        <v>0</v>
      </c>
      <c r="O39" s="195">
        <f ca="1">'SUBSCRIBER BASE'!P107*(SUM(BUNDLES!$I$10:$I$24))</f>
        <v>0</v>
      </c>
      <c r="P39" s="195">
        <f ca="1">'SUBSCRIBER BASE'!Q107*(SUM(BUNDLES!$I$10:$I$24))</f>
        <v>0</v>
      </c>
      <c r="Q39" s="195">
        <f ca="1">'SUBSCRIBER BASE'!R107*(SUM(BUNDLES!$I$10:$I$24))</f>
        <v>0</v>
      </c>
      <c r="R39" s="195">
        <f ca="1">'SUBSCRIBER BASE'!S107*(SUM(BUNDLES!$I$10:$I$24))</f>
        <v>0</v>
      </c>
      <c r="S39" s="195">
        <f ca="1">'SUBSCRIBER BASE'!T107*(SUM(BUNDLES!$I$10:$I$24))</f>
        <v>0</v>
      </c>
      <c r="T39" s="195">
        <f ca="1">'SUBSCRIBER BASE'!U107*(SUM(BUNDLES!$I$10:$I$24))</f>
        <v>0</v>
      </c>
      <c r="U39" s="195">
        <f ca="1">'SUBSCRIBER BASE'!V107*(SUM(BUNDLES!$I$10:$I$24))</f>
        <v>0</v>
      </c>
      <c r="V39" s="195">
        <f ca="1">'SUBSCRIBER BASE'!W107*(SUM(BUNDLES!$I$10:$I$24))</f>
        <v>0</v>
      </c>
      <c r="W39" s="195">
        <f ca="1">'SUBSCRIBER BASE'!X107*(SUM(BUNDLES!$I$10:$I$24))</f>
        <v>0</v>
      </c>
      <c r="X39" s="195">
        <f ca="1">'SUBSCRIBER BASE'!Y107*(SUM(BUNDLES!$I$10:$I$24))</f>
        <v>0</v>
      </c>
      <c r="Y39" s="195">
        <f ca="1">'SUBSCRIBER BASE'!Z107*(SUM(BUNDLES!$I$10:$I$24))</f>
        <v>0</v>
      </c>
      <c r="Z39" s="195">
        <f ca="1">'SUBSCRIBER BASE'!AA107*(SUM(BUNDLES!$I$10:$I$24))</f>
        <v>0</v>
      </c>
      <c r="AA39" s="195">
        <f ca="1">'SUBSCRIBER BASE'!AB107*(SUM(BUNDLES!$I$10:$I$24))</f>
        <v>0</v>
      </c>
      <c r="AB39" s="195">
        <f ca="1">'SUBSCRIBER BASE'!AC107*(SUM(BUNDLES!$I$10:$I$24))</f>
        <v>0</v>
      </c>
      <c r="AC39" s="195">
        <f ca="1">'SUBSCRIBER BASE'!AD107*(SUM(BUNDLES!$I$10:$I$24))</f>
        <v>0</v>
      </c>
      <c r="AD39" s="195">
        <f ca="1">'SUBSCRIBER BASE'!AE107*(SUM(BUNDLES!$I$10:$I$24))</f>
        <v>0</v>
      </c>
      <c r="AE39" s="195">
        <f ca="1">'SUBSCRIBER BASE'!AF107*(SUM(BUNDLES!$I$10:$I$24))</f>
        <v>0</v>
      </c>
      <c r="AF39" s="195">
        <f ca="1">'SUBSCRIBER BASE'!AG107*(SUM(BUNDLES!$I$10:$I$24))</f>
        <v>0</v>
      </c>
      <c r="AG39" s="195">
        <f ca="1">'SUBSCRIBER BASE'!AH107*(SUM(BUNDLES!$I$10:$I$24))</f>
        <v>0</v>
      </c>
      <c r="AH39" s="195">
        <f ca="1">'SUBSCRIBER BASE'!AI107*(SUM(BUNDLES!$I$10:$I$24))</f>
        <v>0</v>
      </c>
      <c r="AI39" s="195">
        <f ca="1">'SUBSCRIBER BASE'!AJ107*(SUM(BUNDLES!$I$10:$I$24))</f>
        <v>0</v>
      </c>
      <c r="AJ39" s="195">
        <f ca="1">'SUBSCRIBER BASE'!AK107*(SUM(BUNDLES!$I$10:$I$24))</f>
        <v>0</v>
      </c>
      <c r="AK39" s="195">
        <f ca="1">'SUBSCRIBER BASE'!AL107*(SUM(BUNDLES!$I$10:$I$24))</f>
        <v>0</v>
      </c>
      <c r="AL39" s="195">
        <f ca="1">'SUBSCRIBER BASE'!AM107*(SUM(BUNDLES!$I$10:$I$24))</f>
        <v>0</v>
      </c>
      <c r="AM39" s="195">
        <f ca="1">'SUBSCRIBER BASE'!AN107*(SUM(BUNDLES!$I$10:$I$24))</f>
        <v>0</v>
      </c>
      <c r="AN39" s="195">
        <f ca="1">'SUBSCRIBER BASE'!AO107*(SUM(BUNDLES!$I$10:$I$24))</f>
        <v>0</v>
      </c>
      <c r="AO39" s="195">
        <f ca="1">'SUBSCRIBER BASE'!AP107*(SUM(BUNDLES!$I$10:$I$24))</f>
        <v>0</v>
      </c>
      <c r="AP39" s="195">
        <f ca="1">'SUBSCRIBER BASE'!AQ107*(SUM(BUNDLES!$I$10:$I$24))</f>
        <v>0</v>
      </c>
      <c r="AQ39" s="195">
        <f ca="1">'SUBSCRIBER BASE'!AR107*(SUM(BUNDLES!$I$10:$I$24))</f>
        <v>0</v>
      </c>
      <c r="AR39" s="195">
        <f ca="1">'SUBSCRIBER BASE'!AS107*(SUM(BUNDLES!$I$10:$I$24))</f>
        <v>0</v>
      </c>
      <c r="AS39" s="195">
        <f ca="1">'SUBSCRIBER BASE'!AT107*(SUM(BUNDLES!$I$10:$I$24))</f>
        <v>0</v>
      </c>
      <c r="AT39" s="195">
        <f ca="1">'SUBSCRIBER BASE'!AU107*(SUM(BUNDLES!$I$10:$I$24))</f>
        <v>0</v>
      </c>
      <c r="AU39" s="195">
        <f ca="1">'SUBSCRIBER BASE'!AV107*(SUM(BUNDLES!$I$10:$I$24))</f>
        <v>0</v>
      </c>
      <c r="AV39" s="195">
        <f ca="1">'SUBSCRIBER BASE'!AW107*(SUM(BUNDLES!$I$10:$I$24))</f>
        <v>0</v>
      </c>
      <c r="AW39" s="195">
        <f ca="1">'SUBSCRIBER BASE'!AX107*(SUM(BUNDLES!$I$10:$I$24))</f>
        <v>0</v>
      </c>
      <c r="AX39" s="195">
        <f ca="1">'SUBSCRIBER BASE'!AY107*(SUM(BUNDLES!$I$10:$I$24))</f>
        <v>0</v>
      </c>
      <c r="AY39" s="195">
        <f ca="1">'SUBSCRIBER BASE'!AZ107*(SUM(BUNDLES!$I$10:$I$24))</f>
        <v>0</v>
      </c>
      <c r="AZ39" s="195">
        <f ca="1">'SUBSCRIBER BASE'!BA107*(SUM(BUNDLES!$I$10:$I$24))</f>
        <v>0</v>
      </c>
      <c r="BA39" s="195">
        <f ca="1">'SUBSCRIBER BASE'!BB107*(SUM(BUNDLES!$I$10:$I$24))</f>
        <v>0</v>
      </c>
      <c r="BB39" s="195">
        <f ca="1">'SUBSCRIBER BASE'!BC107*(SUM(BUNDLES!$I$10:$I$24))</f>
        <v>0</v>
      </c>
      <c r="BC39" s="195">
        <f ca="1">'SUBSCRIBER BASE'!BD107*(SUM(BUNDLES!$I$10:$I$24))</f>
        <v>0</v>
      </c>
      <c r="BD39" s="195">
        <f ca="1">'SUBSCRIBER BASE'!BE107*(SUM(BUNDLES!$I$10:$I$24))</f>
        <v>0</v>
      </c>
      <c r="BE39" s="195">
        <f ca="1">'SUBSCRIBER BASE'!BF107*(SUM(BUNDLES!$I$10:$I$24))</f>
        <v>0</v>
      </c>
      <c r="BF39" s="195">
        <f ca="1">'SUBSCRIBER BASE'!BG107*(SUM(BUNDLES!$I$10:$I$24))</f>
        <v>0</v>
      </c>
      <c r="BG39" s="195">
        <f ca="1">'SUBSCRIBER BASE'!BH107*(SUM(BUNDLES!$I$10:$I$24))</f>
        <v>0</v>
      </c>
      <c r="BH39" s="195">
        <f ca="1">'SUBSCRIBER BASE'!BI107*(SUM(BUNDLES!$I$10:$I$24))</f>
        <v>0</v>
      </c>
      <c r="BI39" s="195">
        <f ca="1">'SUBSCRIBER BASE'!BJ107*(SUM(BUNDLES!$I$10:$I$24))</f>
        <v>0</v>
      </c>
      <c r="BJ39" s="195">
        <f ca="1">'SUBSCRIBER BASE'!BK107*(SUM(BUNDLES!$I$10:$I$24))</f>
        <v>0</v>
      </c>
      <c r="BK39" s="195">
        <f ca="1">'SUBSCRIBER BASE'!BL107*(SUM(BUNDLES!$I$10:$I$24))</f>
        <v>0</v>
      </c>
      <c r="BL39" s="195">
        <f ca="1">'SUBSCRIBER BASE'!BM107*(SUM(BUNDLES!$I$10:$I$24))</f>
        <v>0</v>
      </c>
      <c r="BM39" s="195">
        <f ca="1">'SUBSCRIBER BASE'!BN107*(SUM(BUNDLES!$I$10:$I$24))</f>
        <v>0</v>
      </c>
      <c r="BN39" s="195">
        <f ca="1">'SUBSCRIBER BASE'!BO107*(SUM(BUNDLES!$I$10:$I$24))</f>
        <v>0</v>
      </c>
      <c r="BO39" s="195">
        <f ca="1">'SUBSCRIBER BASE'!BP107*(SUM(BUNDLES!$I$10:$I$24))</f>
        <v>0</v>
      </c>
      <c r="BP39" s="195">
        <f ca="1">'SUBSCRIBER BASE'!BQ107*(SUM(BUNDLES!$I$10:$I$24))</f>
        <v>0</v>
      </c>
      <c r="BQ39" s="195">
        <f ca="1">'SUBSCRIBER BASE'!BR107*(SUM(BUNDLES!$I$10:$I$24))</f>
        <v>0</v>
      </c>
      <c r="BR39" s="195">
        <f ca="1">'SUBSCRIBER BASE'!BS107*(SUM(BUNDLES!$I$10:$I$24))</f>
        <v>0</v>
      </c>
    </row>
    <row r="40" spans="2:71" ht="25" customHeight="1" outlineLevel="1">
      <c r="B40" s="137" t="str">
        <f t="shared" si="140"/>
        <v>200 MB</v>
      </c>
      <c r="C40" s="195">
        <f>'SUBSCRIBER BASE'!C108*(SUM(BUNDLES!$I$10:$I$24))</f>
        <v>0</v>
      </c>
      <c r="D40" s="195">
        <f>'SUBSCRIBER BASE'!D108*(SUM(BUNDLES!$I$10:$I$24))</f>
        <v>0</v>
      </c>
      <c r="E40" s="195">
        <f>'SUBSCRIBER BASE'!E108*(SUM(BUNDLES!$I$10:$I$24))</f>
        <v>0</v>
      </c>
      <c r="F40" s="195">
        <f>'SUBSCRIBER BASE'!F108*(SUM(BUNDLES!$I$10:$I$24))</f>
        <v>0</v>
      </c>
      <c r="G40" s="195">
        <f>'SUBSCRIBER BASE'!G108*(SUM(BUNDLES!$I$10:$I$24))</f>
        <v>0</v>
      </c>
      <c r="H40" s="195">
        <f>'SUBSCRIBER BASE'!H108*(SUM(BUNDLES!$I$10:$I$24))</f>
        <v>0</v>
      </c>
      <c r="I40" s="195">
        <f>'SUBSCRIBER BASE'!I108*(SUM(BUNDLES!$I$10:$I$24))</f>
        <v>0</v>
      </c>
      <c r="J40" s="195">
        <f>'SUBSCRIBER BASE'!J108*(SUM(BUNDLES!$I$10:$I$24))</f>
        <v>0</v>
      </c>
      <c r="K40" s="195">
        <f ca="1">'SUBSCRIBER BASE'!L108*(SUM(BUNDLES!$I$10:$I$24))</f>
        <v>0</v>
      </c>
      <c r="L40" s="195">
        <f ca="1">'SUBSCRIBER BASE'!M108*(SUM(BUNDLES!$I$10:$I$24))</f>
        <v>0</v>
      </c>
      <c r="M40" s="195">
        <f ca="1">'SUBSCRIBER BASE'!N108*(SUM(BUNDLES!$I$10:$I$24))</f>
        <v>0</v>
      </c>
      <c r="N40" s="195">
        <f ca="1">'SUBSCRIBER BASE'!O108*(SUM(BUNDLES!$I$10:$I$24))</f>
        <v>0</v>
      </c>
      <c r="O40" s="195">
        <f ca="1">'SUBSCRIBER BASE'!P108*(SUM(BUNDLES!$I$10:$I$24))</f>
        <v>0</v>
      </c>
      <c r="P40" s="195">
        <f ca="1">'SUBSCRIBER BASE'!Q108*(SUM(BUNDLES!$I$10:$I$24))</f>
        <v>0</v>
      </c>
      <c r="Q40" s="195">
        <f ca="1">'SUBSCRIBER BASE'!R108*(SUM(BUNDLES!$I$10:$I$24))</f>
        <v>0</v>
      </c>
      <c r="R40" s="195">
        <f ca="1">'SUBSCRIBER BASE'!S108*(SUM(BUNDLES!$I$10:$I$24))</f>
        <v>0</v>
      </c>
      <c r="S40" s="195">
        <f ca="1">'SUBSCRIBER BASE'!T108*(SUM(BUNDLES!$I$10:$I$24))</f>
        <v>0</v>
      </c>
      <c r="T40" s="195">
        <f ca="1">'SUBSCRIBER BASE'!U108*(SUM(BUNDLES!$I$10:$I$24))</f>
        <v>0</v>
      </c>
      <c r="U40" s="195">
        <f ca="1">'SUBSCRIBER BASE'!V108*(SUM(BUNDLES!$I$10:$I$24))</f>
        <v>0</v>
      </c>
      <c r="V40" s="195">
        <f ca="1">'SUBSCRIBER BASE'!W108*(SUM(BUNDLES!$I$10:$I$24))</f>
        <v>0</v>
      </c>
      <c r="W40" s="195">
        <f ca="1">'SUBSCRIBER BASE'!X108*(SUM(BUNDLES!$I$10:$I$24))</f>
        <v>0</v>
      </c>
      <c r="X40" s="195">
        <f ca="1">'SUBSCRIBER BASE'!Y108*(SUM(BUNDLES!$I$10:$I$24))</f>
        <v>0</v>
      </c>
      <c r="Y40" s="195">
        <f ca="1">'SUBSCRIBER BASE'!Z108*(SUM(BUNDLES!$I$10:$I$24))</f>
        <v>0</v>
      </c>
      <c r="Z40" s="195">
        <f ca="1">'SUBSCRIBER BASE'!AA108*(SUM(BUNDLES!$I$10:$I$24))</f>
        <v>0</v>
      </c>
      <c r="AA40" s="195">
        <f ca="1">'SUBSCRIBER BASE'!AB108*(SUM(BUNDLES!$I$10:$I$24))</f>
        <v>0</v>
      </c>
      <c r="AB40" s="195">
        <f ca="1">'SUBSCRIBER BASE'!AC108*(SUM(BUNDLES!$I$10:$I$24))</f>
        <v>0</v>
      </c>
      <c r="AC40" s="195">
        <f ca="1">'SUBSCRIBER BASE'!AD108*(SUM(BUNDLES!$I$10:$I$24))</f>
        <v>0</v>
      </c>
      <c r="AD40" s="195">
        <f ca="1">'SUBSCRIBER BASE'!AE108*(SUM(BUNDLES!$I$10:$I$24))</f>
        <v>0</v>
      </c>
      <c r="AE40" s="195">
        <f ca="1">'SUBSCRIBER BASE'!AF108*(SUM(BUNDLES!$I$10:$I$24))</f>
        <v>0</v>
      </c>
      <c r="AF40" s="195">
        <f ca="1">'SUBSCRIBER BASE'!AG108*(SUM(BUNDLES!$I$10:$I$24))</f>
        <v>0</v>
      </c>
      <c r="AG40" s="195">
        <f ca="1">'SUBSCRIBER BASE'!AH108*(SUM(BUNDLES!$I$10:$I$24))</f>
        <v>0</v>
      </c>
      <c r="AH40" s="195">
        <f ca="1">'SUBSCRIBER BASE'!AI108*(SUM(BUNDLES!$I$10:$I$24))</f>
        <v>0</v>
      </c>
      <c r="AI40" s="195">
        <f ca="1">'SUBSCRIBER BASE'!AJ108*(SUM(BUNDLES!$I$10:$I$24))</f>
        <v>0</v>
      </c>
      <c r="AJ40" s="195">
        <f ca="1">'SUBSCRIBER BASE'!AK108*(SUM(BUNDLES!$I$10:$I$24))</f>
        <v>0</v>
      </c>
      <c r="AK40" s="195">
        <f ca="1">'SUBSCRIBER BASE'!AL108*(SUM(BUNDLES!$I$10:$I$24))</f>
        <v>0</v>
      </c>
      <c r="AL40" s="195">
        <f ca="1">'SUBSCRIBER BASE'!AM108*(SUM(BUNDLES!$I$10:$I$24))</f>
        <v>0</v>
      </c>
      <c r="AM40" s="195">
        <f ca="1">'SUBSCRIBER BASE'!AN108*(SUM(BUNDLES!$I$10:$I$24))</f>
        <v>0</v>
      </c>
      <c r="AN40" s="195">
        <f ca="1">'SUBSCRIBER BASE'!AO108*(SUM(BUNDLES!$I$10:$I$24))</f>
        <v>0</v>
      </c>
      <c r="AO40" s="195">
        <f ca="1">'SUBSCRIBER BASE'!AP108*(SUM(BUNDLES!$I$10:$I$24))</f>
        <v>0</v>
      </c>
      <c r="AP40" s="195">
        <f ca="1">'SUBSCRIBER BASE'!AQ108*(SUM(BUNDLES!$I$10:$I$24))</f>
        <v>0</v>
      </c>
      <c r="AQ40" s="195">
        <f ca="1">'SUBSCRIBER BASE'!AR108*(SUM(BUNDLES!$I$10:$I$24))</f>
        <v>0</v>
      </c>
      <c r="AR40" s="195">
        <f ca="1">'SUBSCRIBER BASE'!AS108*(SUM(BUNDLES!$I$10:$I$24))</f>
        <v>0</v>
      </c>
      <c r="AS40" s="195">
        <f ca="1">'SUBSCRIBER BASE'!AT108*(SUM(BUNDLES!$I$10:$I$24))</f>
        <v>0</v>
      </c>
      <c r="AT40" s="195">
        <f ca="1">'SUBSCRIBER BASE'!AU108*(SUM(BUNDLES!$I$10:$I$24))</f>
        <v>0</v>
      </c>
      <c r="AU40" s="195">
        <f ca="1">'SUBSCRIBER BASE'!AV108*(SUM(BUNDLES!$I$10:$I$24))</f>
        <v>0</v>
      </c>
      <c r="AV40" s="195">
        <f ca="1">'SUBSCRIBER BASE'!AW108*(SUM(BUNDLES!$I$10:$I$24))</f>
        <v>0</v>
      </c>
      <c r="AW40" s="195">
        <f ca="1">'SUBSCRIBER BASE'!AX108*(SUM(BUNDLES!$I$10:$I$24))</f>
        <v>0</v>
      </c>
      <c r="AX40" s="195">
        <f ca="1">'SUBSCRIBER BASE'!AY108*(SUM(BUNDLES!$I$10:$I$24))</f>
        <v>0</v>
      </c>
      <c r="AY40" s="195">
        <f ca="1">'SUBSCRIBER BASE'!AZ108*(SUM(BUNDLES!$I$10:$I$24))</f>
        <v>0</v>
      </c>
      <c r="AZ40" s="195">
        <f ca="1">'SUBSCRIBER BASE'!BA108*(SUM(BUNDLES!$I$10:$I$24))</f>
        <v>0</v>
      </c>
      <c r="BA40" s="195">
        <f ca="1">'SUBSCRIBER BASE'!BB108*(SUM(BUNDLES!$I$10:$I$24))</f>
        <v>0</v>
      </c>
      <c r="BB40" s="195">
        <f ca="1">'SUBSCRIBER BASE'!BC108*(SUM(BUNDLES!$I$10:$I$24))</f>
        <v>0</v>
      </c>
      <c r="BC40" s="195">
        <f ca="1">'SUBSCRIBER BASE'!BD108*(SUM(BUNDLES!$I$10:$I$24))</f>
        <v>0</v>
      </c>
      <c r="BD40" s="195">
        <f ca="1">'SUBSCRIBER BASE'!BE108*(SUM(BUNDLES!$I$10:$I$24))</f>
        <v>0</v>
      </c>
      <c r="BE40" s="195">
        <f ca="1">'SUBSCRIBER BASE'!BF108*(SUM(BUNDLES!$I$10:$I$24))</f>
        <v>0</v>
      </c>
      <c r="BF40" s="195">
        <f ca="1">'SUBSCRIBER BASE'!BG108*(SUM(BUNDLES!$I$10:$I$24))</f>
        <v>0</v>
      </c>
      <c r="BG40" s="195">
        <f ca="1">'SUBSCRIBER BASE'!BH108*(SUM(BUNDLES!$I$10:$I$24))</f>
        <v>0</v>
      </c>
      <c r="BH40" s="195">
        <f ca="1">'SUBSCRIBER BASE'!BI108*(SUM(BUNDLES!$I$10:$I$24))</f>
        <v>0</v>
      </c>
      <c r="BI40" s="195">
        <f ca="1">'SUBSCRIBER BASE'!BJ108*(SUM(BUNDLES!$I$10:$I$24))</f>
        <v>0</v>
      </c>
      <c r="BJ40" s="195">
        <f ca="1">'SUBSCRIBER BASE'!BK108*(SUM(BUNDLES!$I$10:$I$24))</f>
        <v>0</v>
      </c>
      <c r="BK40" s="195">
        <f ca="1">'SUBSCRIBER BASE'!BL108*(SUM(BUNDLES!$I$10:$I$24))</f>
        <v>0</v>
      </c>
      <c r="BL40" s="195">
        <f ca="1">'SUBSCRIBER BASE'!BM108*(SUM(BUNDLES!$I$10:$I$24))</f>
        <v>0</v>
      </c>
      <c r="BM40" s="195">
        <f ca="1">'SUBSCRIBER BASE'!BN108*(SUM(BUNDLES!$I$10:$I$24))</f>
        <v>0</v>
      </c>
      <c r="BN40" s="195">
        <f ca="1">'SUBSCRIBER BASE'!BO108*(SUM(BUNDLES!$I$10:$I$24))</f>
        <v>0</v>
      </c>
      <c r="BO40" s="195">
        <f ca="1">'SUBSCRIBER BASE'!BP108*(SUM(BUNDLES!$I$10:$I$24))</f>
        <v>0</v>
      </c>
      <c r="BP40" s="195">
        <f ca="1">'SUBSCRIBER BASE'!BQ108*(SUM(BUNDLES!$I$10:$I$24))</f>
        <v>0</v>
      </c>
      <c r="BQ40" s="195">
        <f ca="1">'SUBSCRIBER BASE'!BR108*(SUM(BUNDLES!$I$10:$I$24))</f>
        <v>0</v>
      </c>
      <c r="BR40" s="195">
        <f ca="1">'SUBSCRIBER BASE'!BS108*(SUM(BUNDLES!$I$10:$I$24))</f>
        <v>0</v>
      </c>
    </row>
    <row r="41" spans="2:71" ht="25" customHeight="1" outlineLevel="1">
      <c r="B41" s="137" t="str">
        <f t="shared" si="140"/>
        <v>500 MB</v>
      </c>
      <c r="C41" s="195">
        <f>'SUBSCRIBER BASE'!C109*(SUM(BUNDLES!$I$10:$I$24))</f>
        <v>0</v>
      </c>
      <c r="D41" s="195">
        <f>'SUBSCRIBER BASE'!D109*(SUM(BUNDLES!$I$10:$I$24))</f>
        <v>0</v>
      </c>
      <c r="E41" s="195">
        <f>'SUBSCRIBER BASE'!E109*(SUM(BUNDLES!$I$10:$I$24))</f>
        <v>0</v>
      </c>
      <c r="F41" s="195">
        <f>'SUBSCRIBER BASE'!F109*(SUM(BUNDLES!$I$10:$I$24))</f>
        <v>0</v>
      </c>
      <c r="G41" s="195">
        <f>'SUBSCRIBER BASE'!G109*(SUM(BUNDLES!$I$10:$I$24))</f>
        <v>0</v>
      </c>
      <c r="H41" s="195">
        <f>'SUBSCRIBER BASE'!H109*(SUM(BUNDLES!$I$10:$I$24))</f>
        <v>0</v>
      </c>
      <c r="I41" s="195">
        <f>'SUBSCRIBER BASE'!I109*(SUM(BUNDLES!$I$10:$I$24))</f>
        <v>0</v>
      </c>
      <c r="J41" s="195">
        <f>'SUBSCRIBER BASE'!J109*(SUM(BUNDLES!$I$10:$I$24))</f>
        <v>0</v>
      </c>
      <c r="K41" s="195">
        <f ca="1">'SUBSCRIBER BASE'!L109*(SUM(BUNDLES!$I$10:$I$24))</f>
        <v>0</v>
      </c>
      <c r="L41" s="195">
        <f ca="1">'SUBSCRIBER BASE'!M109*(SUM(BUNDLES!$I$10:$I$24))</f>
        <v>0</v>
      </c>
      <c r="M41" s="195">
        <f ca="1">'SUBSCRIBER BASE'!N109*(SUM(BUNDLES!$I$10:$I$24))</f>
        <v>0</v>
      </c>
      <c r="N41" s="195">
        <f ca="1">'SUBSCRIBER BASE'!O109*(SUM(BUNDLES!$I$10:$I$24))</f>
        <v>0</v>
      </c>
      <c r="O41" s="195">
        <f ca="1">'SUBSCRIBER BASE'!P109*(SUM(BUNDLES!$I$10:$I$24))</f>
        <v>0</v>
      </c>
      <c r="P41" s="195">
        <f ca="1">'SUBSCRIBER BASE'!Q109*(SUM(BUNDLES!$I$10:$I$24))</f>
        <v>0</v>
      </c>
      <c r="Q41" s="195">
        <f ca="1">'SUBSCRIBER BASE'!R109*(SUM(BUNDLES!$I$10:$I$24))</f>
        <v>0</v>
      </c>
      <c r="R41" s="195">
        <f ca="1">'SUBSCRIBER BASE'!S109*(SUM(BUNDLES!$I$10:$I$24))</f>
        <v>0</v>
      </c>
      <c r="S41" s="195">
        <f ca="1">'SUBSCRIBER BASE'!T109*(SUM(BUNDLES!$I$10:$I$24))</f>
        <v>0</v>
      </c>
      <c r="T41" s="195">
        <f ca="1">'SUBSCRIBER BASE'!U109*(SUM(BUNDLES!$I$10:$I$24))</f>
        <v>0</v>
      </c>
      <c r="U41" s="195">
        <f ca="1">'SUBSCRIBER BASE'!V109*(SUM(BUNDLES!$I$10:$I$24))</f>
        <v>0</v>
      </c>
      <c r="V41" s="195">
        <f ca="1">'SUBSCRIBER BASE'!W109*(SUM(BUNDLES!$I$10:$I$24))</f>
        <v>0</v>
      </c>
      <c r="W41" s="195">
        <f ca="1">'SUBSCRIBER BASE'!X109*(SUM(BUNDLES!$I$10:$I$24))</f>
        <v>0</v>
      </c>
      <c r="X41" s="195">
        <f ca="1">'SUBSCRIBER BASE'!Y109*(SUM(BUNDLES!$I$10:$I$24))</f>
        <v>0</v>
      </c>
      <c r="Y41" s="195">
        <f ca="1">'SUBSCRIBER BASE'!Z109*(SUM(BUNDLES!$I$10:$I$24))</f>
        <v>0</v>
      </c>
      <c r="Z41" s="195">
        <f ca="1">'SUBSCRIBER BASE'!AA109*(SUM(BUNDLES!$I$10:$I$24))</f>
        <v>0</v>
      </c>
      <c r="AA41" s="195">
        <f ca="1">'SUBSCRIBER BASE'!AB109*(SUM(BUNDLES!$I$10:$I$24))</f>
        <v>0</v>
      </c>
      <c r="AB41" s="195">
        <f ca="1">'SUBSCRIBER BASE'!AC109*(SUM(BUNDLES!$I$10:$I$24))</f>
        <v>0</v>
      </c>
      <c r="AC41" s="195">
        <f ca="1">'SUBSCRIBER BASE'!AD109*(SUM(BUNDLES!$I$10:$I$24))</f>
        <v>0</v>
      </c>
      <c r="AD41" s="195">
        <f ca="1">'SUBSCRIBER BASE'!AE109*(SUM(BUNDLES!$I$10:$I$24))</f>
        <v>0</v>
      </c>
      <c r="AE41" s="195">
        <f ca="1">'SUBSCRIBER BASE'!AF109*(SUM(BUNDLES!$I$10:$I$24))</f>
        <v>0</v>
      </c>
      <c r="AF41" s="195">
        <f ca="1">'SUBSCRIBER BASE'!AG109*(SUM(BUNDLES!$I$10:$I$24))</f>
        <v>0</v>
      </c>
      <c r="AG41" s="195">
        <f ca="1">'SUBSCRIBER BASE'!AH109*(SUM(BUNDLES!$I$10:$I$24))</f>
        <v>0</v>
      </c>
      <c r="AH41" s="195">
        <f ca="1">'SUBSCRIBER BASE'!AI109*(SUM(BUNDLES!$I$10:$I$24))</f>
        <v>0</v>
      </c>
      <c r="AI41" s="195">
        <f ca="1">'SUBSCRIBER BASE'!AJ109*(SUM(BUNDLES!$I$10:$I$24))</f>
        <v>0</v>
      </c>
      <c r="AJ41" s="195">
        <f ca="1">'SUBSCRIBER BASE'!AK109*(SUM(BUNDLES!$I$10:$I$24))</f>
        <v>0</v>
      </c>
      <c r="AK41" s="195">
        <f ca="1">'SUBSCRIBER BASE'!AL109*(SUM(BUNDLES!$I$10:$I$24))</f>
        <v>0</v>
      </c>
      <c r="AL41" s="195">
        <f ca="1">'SUBSCRIBER BASE'!AM109*(SUM(BUNDLES!$I$10:$I$24))</f>
        <v>0</v>
      </c>
      <c r="AM41" s="195">
        <f ca="1">'SUBSCRIBER BASE'!AN109*(SUM(BUNDLES!$I$10:$I$24))</f>
        <v>0</v>
      </c>
      <c r="AN41" s="195">
        <f ca="1">'SUBSCRIBER BASE'!AO109*(SUM(BUNDLES!$I$10:$I$24))</f>
        <v>0</v>
      </c>
      <c r="AO41" s="195">
        <f ca="1">'SUBSCRIBER BASE'!AP109*(SUM(BUNDLES!$I$10:$I$24))</f>
        <v>0</v>
      </c>
      <c r="AP41" s="195">
        <f ca="1">'SUBSCRIBER BASE'!AQ109*(SUM(BUNDLES!$I$10:$I$24))</f>
        <v>0</v>
      </c>
      <c r="AQ41" s="195">
        <f ca="1">'SUBSCRIBER BASE'!AR109*(SUM(BUNDLES!$I$10:$I$24))</f>
        <v>0</v>
      </c>
      <c r="AR41" s="195">
        <f ca="1">'SUBSCRIBER BASE'!AS109*(SUM(BUNDLES!$I$10:$I$24))</f>
        <v>0</v>
      </c>
      <c r="AS41" s="195">
        <f ca="1">'SUBSCRIBER BASE'!AT109*(SUM(BUNDLES!$I$10:$I$24))</f>
        <v>0</v>
      </c>
      <c r="AT41" s="195">
        <f ca="1">'SUBSCRIBER BASE'!AU109*(SUM(BUNDLES!$I$10:$I$24))</f>
        <v>0</v>
      </c>
      <c r="AU41" s="195">
        <f ca="1">'SUBSCRIBER BASE'!AV109*(SUM(BUNDLES!$I$10:$I$24))</f>
        <v>0</v>
      </c>
      <c r="AV41" s="195">
        <f ca="1">'SUBSCRIBER BASE'!AW109*(SUM(BUNDLES!$I$10:$I$24))</f>
        <v>0</v>
      </c>
      <c r="AW41" s="195">
        <f ca="1">'SUBSCRIBER BASE'!AX109*(SUM(BUNDLES!$I$10:$I$24))</f>
        <v>0</v>
      </c>
      <c r="AX41" s="195">
        <f ca="1">'SUBSCRIBER BASE'!AY109*(SUM(BUNDLES!$I$10:$I$24))</f>
        <v>0</v>
      </c>
      <c r="AY41" s="195">
        <f ca="1">'SUBSCRIBER BASE'!AZ109*(SUM(BUNDLES!$I$10:$I$24))</f>
        <v>0</v>
      </c>
      <c r="AZ41" s="195">
        <f ca="1">'SUBSCRIBER BASE'!BA109*(SUM(BUNDLES!$I$10:$I$24))</f>
        <v>0</v>
      </c>
      <c r="BA41" s="195">
        <f ca="1">'SUBSCRIBER BASE'!BB109*(SUM(BUNDLES!$I$10:$I$24))</f>
        <v>0</v>
      </c>
      <c r="BB41" s="195">
        <f ca="1">'SUBSCRIBER BASE'!BC109*(SUM(BUNDLES!$I$10:$I$24))</f>
        <v>0</v>
      </c>
      <c r="BC41" s="195">
        <f ca="1">'SUBSCRIBER BASE'!BD109*(SUM(BUNDLES!$I$10:$I$24))</f>
        <v>0</v>
      </c>
      <c r="BD41" s="195">
        <f ca="1">'SUBSCRIBER BASE'!BE109*(SUM(BUNDLES!$I$10:$I$24))</f>
        <v>0</v>
      </c>
      <c r="BE41" s="195">
        <f ca="1">'SUBSCRIBER BASE'!BF109*(SUM(BUNDLES!$I$10:$I$24))</f>
        <v>0</v>
      </c>
      <c r="BF41" s="195">
        <f ca="1">'SUBSCRIBER BASE'!BG109*(SUM(BUNDLES!$I$10:$I$24))</f>
        <v>0</v>
      </c>
      <c r="BG41" s="195">
        <f ca="1">'SUBSCRIBER BASE'!BH109*(SUM(BUNDLES!$I$10:$I$24))</f>
        <v>0</v>
      </c>
      <c r="BH41" s="195">
        <f ca="1">'SUBSCRIBER BASE'!BI109*(SUM(BUNDLES!$I$10:$I$24))</f>
        <v>0</v>
      </c>
      <c r="BI41" s="195">
        <f ca="1">'SUBSCRIBER BASE'!BJ109*(SUM(BUNDLES!$I$10:$I$24))</f>
        <v>0</v>
      </c>
      <c r="BJ41" s="195">
        <f ca="1">'SUBSCRIBER BASE'!BK109*(SUM(BUNDLES!$I$10:$I$24))</f>
        <v>0</v>
      </c>
      <c r="BK41" s="195">
        <f ca="1">'SUBSCRIBER BASE'!BL109*(SUM(BUNDLES!$I$10:$I$24))</f>
        <v>0</v>
      </c>
      <c r="BL41" s="195">
        <f ca="1">'SUBSCRIBER BASE'!BM109*(SUM(BUNDLES!$I$10:$I$24))</f>
        <v>0</v>
      </c>
      <c r="BM41" s="195">
        <f ca="1">'SUBSCRIBER BASE'!BN109*(SUM(BUNDLES!$I$10:$I$24))</f>
        <v>0</v>
      </c>
      <c r="BN41" s="195">
        <f ca="1">'SUBSCRIBER BASE'!BO109*(SUM(BUNDLES!$I$10:$I$24))</f>
        <v>0</v>
      </c>
      <c r="BO41" s="195">
        <f ca="1">'SUBSCRIBER BASE'!BP109*(SUM(BUNDLES!$I$10:$I$24))</f>
        <v>0</v>
      </c>
      <c r="BP41" s="195">
        <f ca="1">'SUBSCRIBER BASE'!BQ109*(SUM(BUNDLES!$I$10:$I$24))</f>
        <v>0</v>
      </c>
      <c r="BQ41" s="195">
        <f ca="1">'SUBSCRIBER BASE'!BR109*(SUM(BUNDLES!$I$10:$I$24))</f>
        <v>0</v>
      </c>
      <c r="BR41" s="195">
        <f ca="1">'SUBSCRIBER BASE'!BS109*(SUM(BUNDLES!$I$10:$I$24))</f>
        <v>0</v>
      </c>
    </row>
    <row r="42" spans="2:71" ht="25" customHeight="1" outlineLevel="1">
      <c r="B42" s="137" t="str">
        <f t="shared" si="140"/>
        <v>1.2 GB</v>
      </c>
      <c r="C42" s="195">
        <f>'SUBSCRIBER BASE'!C110*(SUM(BUNDLES!$I$10:$I$24))</f>
        <v>0</v>
      </c>
      <c r="D42" s="195">
        <f>'SUBSCRIBER BASE'!D110*(SUM(BUNDLES!$I$10:$I$24))</f>
        <v>0</v>
      </c>
      <c r="E42" s="195">
        <f>'SUBSCRIBER BASE'!E110*(SUM(BUNDLES!$I$10:$I$24))</f>
        <v>0</v>
      </c>
      <c r="F42" s="195">
        <f>'SUBSCRIBER BASE'!F110*(SUM(BUNDLES!$I$10:$I$24))</f>
        <v>0</v>
      </c>
      <c r="G42" s="195">
        <f>'SUBSCRIBER BASE'!G110*(SUM(BUNDLES!$I$10:$I$24))</f>
        <v>0</v>
      </c>
      <c r="H42" s="195">
        <f>'SUBSCRIBER BASE'!H110*(SUM(BUNDLES!$I$10:$I$24))</f>
        <v>0</v>
      </c>
      <c r="I42" s="195">
        <f>'SUBSCRIBER BASE'!I110*(SUM(BUNDLES!$I$10:$I$24))</f>
        <v>0</v>
      </c>
      <c r="J42" s="195">
        <f>'SUBSCRIBER BASE'!J110*(SUM(BUNDLES!$I$10:$I$24))</f>
        <v>0</v>
      </c>
      <c r="K42" s="195">
        <f ca="1">'SUBSCRIBER BASE'!L110*(SUM(BUNDLES!$I$10:$I$24))</f>
        <v>0</v>
      </c>
      <c r="L42" s="195">
        <f ca="1">'SUBSCRIBER BASE'!M110*(SUM(BUNDLES!$I$10:$I$24))</f>
        <v>0</v>
      </c>
      <c r="M42" s="195">
        <f ca="1">'SUBSCRIBER BASE'!N110*(SUM(BUNDLES!$I$10:$I$24))</f>
        <v>0</v>
      </c>
      <c r="N42" s="195">
        <f ca="1">'SUBSCRIBER BASE'!O110*(SUM(BUNDLES!$I$10:$I$24))</f>
        <v>0</v>
      </c>
      <c r="O42" s="195">
        <f ca="1">'SUBSCRIBER BASE'!P110*(SUM(BUNDLES!$I$10:$I$24))</f>
        <v>0</v>
      </c>
      <c r="P42" s="195">
        <f ca="1">'SUBSCRIBER BASE'!Q110*(SUM(BUNDLES!$I$10:$I$24))</f>
        <v>0</v>
      </c>
      <c r="Q42" s="195">
        <f ca="1">'SUBSCRIBER BASE'!R110*(SUM(BUNDLES!$I$10:$I$24))</f>
        <v>0</v>
      </c>
      <c r="R42" s="195">
        <f ca="1">'SUBSCRIBER BASE'!S110*(SUM(BUNDLES!$I$10:$I$24))</f>
        <v>0</v>
      </c>
      <c r="S42" s="195">
        <f ca="1">'SUBSCRIBER BASE'!T110*(SUM(BUNDLES!$I$10:$I$24))</f>
        <v>0</v>
      </c>
      <c r="T42" s="195">
        <f ca="1">'SUBSCRIBER BASE'!U110*(SUM(BUNDLES!$I$10:$I$24))</f>
        <v>0</v>
      </c>
      <c r="U42" s="195">
        <f ca="1">'SUBSCRIBER BASE'!V110*(SUM(BUNDLES!$I$10:$I$24))</f>
        <v>0</v>
      </c>
      <c r="V42" s="195">
        <f ca="1">'SUBSCRIBER BASE'!W110*(SUM(BUNDLES!$I$10:$I$24))</f>
        <v>0</v>
      </c>
      <c r="W42" s="195">
        <f ca="1">'SUBSCRIBER BASE'!X110*(SUM(BUNDLES!$I$10:$I$24))</f>
        <v>0</v>
      </c>
      <c r="X42" s="195">
        <f ca="1">'SUBSCRIBER BASE'!Y110*(SUM(BUNDLES!$I$10:$I$24))</f>
        <v>0</v>
      </c>
      <c r="Y42" s="195">
        <f ca="1">'SUBSCRIBER BASE'!Z110*(SUM(BUNDLES!$I$10:$I$24))</f>
        <v>0</v>
      </c>
      <c r="Z42" s="195">
        <f ca="1">'SUBSCRIBER BASE'!AA110*(SUM(BUNDLES!$I$10:$I$24))</f>
        <v>0</v>
      </c>
      <c r="AA42" s="195">
        <f ca="1">'SUBSCRIBER BASE'!AB110*(SUM(BUNDLES!$I$10:$I$24))</f>
        <v>0</v>
      </c>
      <c r="AB42" s="195">
        <f ca="1">'SUBSCRIBER BASE'!AC110*(SUM(BUNDLES!$I$10:$I$24))</f>
        <v>0</v>
      </c>
      <c r="AC42" s="195">
        <f ca="1">'SUBSCRIBER BASE'!AD110*(SUM(BUNDLES!$I$10:$I$24))</f>
        <v>0</v>
      </c>
      <c r="AD42" s="195">
        <f ca="1">'SUBSCRIBER BASE'!AE110*(SUM(BUNDLES!$I$10:$I$24))</f>
        <v>0</v>
      </c>
      <c r="AE42" s="195">
        <f ca="1">'SUBSCRIBER BASE'!AF110*(SUM(BUNDLES!$I$10:$I$24))</f>
        <v>0</v>
      </c>
      <c r="AF42" s="195">
        <f ca="1">'SUBSCRIBER BASE'!AG110*(SUM(BUNDLES!$I$10:$I$24))</f>
        <v>0</v>
      </c>
      <c r="AG42" s="195">
        <f ca="1">'SUBSCRIBER BASE'!AH110*(SUM(BUNDLES!$I$10:$I$24))</f>
        <v>0</v>
      </c>
      <c r="AH42" s="195">
        <f ca="1">'SUBSCRIBER BASE'!AI110*(SUM(BUNDLES!$I$10:$I$24))</f>
        <v>0</v>
      </c>
      <c r="AI42" s="195">
        <f ca="1">'SUBSCRIBER BASE'!AJ110*(SUM(BUNDLES!$I$10:$I$24))</f>
        <v>0</v>
      </c>
      <c r="AJ42" s="195">
        <f ca="1">'SUBSCRIBER BASE'!AK110*(SUM(BUNDLES!$I$10:$I$24))</f>
        <v>0</v>
      </c>
      <c r="AK42" s="195">
        <f ca="1">'SUBSCRIBER BASE'!AL110*(SUM(BUNDLES!$I$10:$I$24))</f>
        <v>0</v>
      </c>
      <c r="AL42" s="195">
        <f ca="1">'SUBSCRIBER BASE'!AM110*(SUM(BUNDLES!$I$10:$I$24))</f>
        <v>0</v>
      </c>
      <c r="AM42" s="195">
        <f ca="1">'SUBSCRIBER BASE'!AN110*(SUM(BUNDLES!$I$10:$I$24))</f>
        <v>0</v>
      </c>
      <c r="AN42" s="195">
        <f ca="1">'SUBSCRIBER BASE'!AO110*(SUM(BUNDLES!$I$10:$I$24))</f>
        <v>0</v>
      </c>
      <c r="AO42" s="195">
        <f ca="1">'SUBSCRIBER BASE'!AP110*(SUM(BUNDLES!$I$10:$I$24))</f>
        <v>0</v>
      </c>
      <c r="AP42" s="195">
        <f ca="1">'SUBSCRIBER BASE'!AQ110*(SUM(BUNDLES!$I$10:$I$24))</f>
        <v>0</v>
      </c>
      <c r="AQ42" s="195">
        <f ca="1">'SUBSCRIBER BASE'!AR110*(SUM(BUNDLES!$I$10:$I$24))</f>
        <v>0</v>
      </c>
      <c r="AR42" s="195">
        <f ca="1">'SUBSCRIBER BASE'!AS110*(SUM(BUNDLES!$I$10:$I$24))</f>
        <v>0</v>
      </c>
      <c r="AS42" s="195">
        <f ca="1">'SUBSCRIBER BASE'!AT110*(SUM(BUNDLES!$I$10:$I$24))</f>
        <v>0</v>
      </c>
      <c r="AT42" s="195">
        <f ca="1">'SUBSCRIBER BASE'!AU110*(SUM(BUNDLES!$I$10:$I$24))</f>
        <v>0</v>
      </c>
      <c r="AU42" s="195">
        <f ca="1">'SUBSCRIBER BASE'!AV110*(SUM(BUNDLES!$I$10:$I$24))</f>
        <v>0</v>
      </c>
      <c r="AV42" s="195">
        <f ca="1">'SUBSCRIBER BASE'!AW110*(SUM(BUNDLES!$I$10:$I$24))</f>
        <v>0</v>
      </c>
      <c r="AW42" s="195">
        <f ca="1">'SUBSCRIBER BASE'!AX110*(SUM(BUNDLES!$I$10:$I$24))</f>
        <v>0</v>
      </c>
      <c r="AX42" s="195">
        <f ca="1">'SUBSCRIBER BASE'!AY110*(SUM(BUNDLES!$I$10:$I$24))</f>
        <v>0</v>
      </c>
      <c r="AY42" s="195">
        <f ca="1">'SUBSCRIBER BASE'!AZ110*(SUM(BUNDLES!$I$10:$I$24))</f>
        <v>0</v>
      </c>
      <c r="AZ42" s="195">
        <f ca="1">'SUBSCRIBER BASE'!BA110*(SUM(BUNDLES!$I$10:$I$24))</f>
        <v>0</v>
      </c>
      <c r="BA42" s="195">
        <f ca="1">'SUBSCRIBER BASE'!BB110*(SUM(BUNDLES!$I$10:$I$24))</f>
        <v>0</v>
      </c>
      <c r="BB42" s="195">
        <f ca="1">'SUBSCRIBER BASE'!BC110*(SUM(BUNDLES!$I$10:$I$24))</f>
        <v>0</v>
      </c>
      <c r="BC42" s="195">
        <f ca="1">'SUBSCRIBER BASE'!BD110*(SUM(BUNDLES!$I$10:$I$24))</f>
        <v>0</v>
      </c>
      <c r="BD42" s="195">
        <f ca="1">'SUBSCRIBER BASE'!BE110*(SUM(BUNDLES!$I$10:$I$24))</f>
        <v>0</v>
      </c>
      <c r="BE42" s="195">
        <f ca="1">'SUBSCRIBER BASE'!BF110*(SUM(BUNDLES!$I$10:$I$24))</f>
        <v>0</v>
      </c>
      <c r="BF42" s="195">
        <f ca="1">'SUBSCRIBER BASE'!BG110*(SUM(BUNDLES!$I$10:$I$24))</f>
        <v>0</v>
      </c>
      <c r="BG42" s="195">
        <f ca="1">'SUBSCRIBER BASE'!BH110*(SUM(BUNDLES!$I$10:$I$24))</f>
        <v>0</v>
      </c>
      <c r="BH42" s="195">
        <f ca="1">'SUBSCRIBER BASE'!BI110*(SUM(BUNDLES!$I$10:$I$24))</f>
        <v>0</v>
      </c>
      <c r="BI42" s="195">
        <f ca="1">'SUBSCRIBER BASE'!BJ110*(SUM(BUNDLES!$I$10:$I$24))</f>
        <v>0</v>
      </c>
      <c r="BJ42" s="195">
        <f ca="1">'SUBSCRIBER BASE'!BK110*(SUM(BUNDLES!$I$10:$I$24))</f>
        <v>0</v>
      </c>
      <c r="BK42" s="195">
        <f ca="1">'SUBSCRIBER BASE'!BL110*(SUM(BUNDLES!$I$10:$I$24))</f>
        <v>0</v>
      </c>
      <c r="BL42" s="195">
        <f ca="1">'SUBSCRIBER BASE'!BM110*(SUM(BUNDLES!$I$10:$I$24))</f>
        <v>0</v>
      </c>
      <c r="BM42" s="195">
        <f ca="1">'SUBSCRIBER BASE'!BN110*(SUM(BUNDLES!$I$10:$I$24))</f>
        <v>0</v>
      </c>
      <c r="BN42" s="195">
        <f ca="1">'SUBSCRIBER BASE'!BO110*(SUM(BUNDLES!$I$10:$I$24))</f>
        <v>0</v>
      </c>
      <c r="BO42" s="195">
        <f ca="1">'SUBSCRIBER BASE'!BP110*(SUM(BUNDLES!$I$10:$I$24))</f>
        <v>0</v>
      </c>
      <c r="BP42" s="195">
        <f ca="1">'SUBSCRIBER BASE'!BQ110*(SUM(BUNDLES!$I$10:$I$24))</f>
        <v>0</v>
      </c>
      <c r="BQ42" s="195">
        <f ca="1">'SUBSCRIBER BASE'!BR110*(SUM(BUNDLES!$I$10:$I$24))</f>
        <v>0</v>
      </c>
      <c r="BR42" s="195">
        <f ca="1">'SUBSCRIBER BASE'!BS110*(SUM(BUNDLES!$I$10:$I$24))</f>
        <v>0</v>
      </c>
    </row>
    <row r="43" spans="2:71" ht="25" customHeight="1" outlineLevel="1">
      <c r="B43" s="137" t="str">
        <f t="shared" ref="B43" si="141">B32</f>
        <v>2.5 GB</v>
      </c>
      <c r="C43" s="195">
        <f>'SUBSCRIBER BASE'!C111*(SUM(BUNDLES!$I$10:$I$24))</f>
        <v>0</v>
      </c>
      <c r="D43" s="195">
        <f>'SUBSCRIBER BASE'!D111*(SUM(BUNDLES!$I$10:$I$24))</f>
        <v>0</v>
      </c>
      <c r="E43" s="195">
        <f>'SUBSCRIBER BASE'!E111*(SUM(BUNDLES!$I$10:$I$24))</f>
        <v>0</v>
      </c>
      <c r="F43" s="195">
        <f>'SUBSCRIBER BASE'!F111*(SUM(BUNDLES!$I$10:$I$24))</f>
        <v>0</v>
      </c>
      <c r="G43" s="195">
        <f>'SUBSCRIBER BASE'!G111*(SUM(BUNDLES!$I$10:$I$24))</f>
        <v>0</v>
      </c>
      <c r="H43" s="195">
        <f>'SUBSCRIBER BASE'!H111*(SUM(BUNDLES!$I$10:$I$24))</f>
        <v>0</v>
      </c>
      <c r="I43" s="195">
        <f>'SUBSCRIBER BASE'!I111*(SUM(BUNDLES!$I$10:$I$24))</f>
        <v>0</v>
      </c>
      <c r="J43" s="195">
        <f>'SUBSCRIBER BASE'!J111*(SUM(BUNDLES!$I$10:$I$24))</f>
        <v>0</v>
      </c>
      <c r="K43" s="195">
        <f ca="1">'SUBSCRIBER BASE'!L111*(SUM(BUNDLES!$I$10:$I$24))</f>
        <v>0</v>
      </c>
      <c r="L43" s="195">
        <f ca="1">'SUBSCRIBER BASE'!M111*(SUM(BUNDLES!$I$10:$I$24))</f>
        <v>0</v>
      </c>
      <c r="M43" s="195">
        <f ca="1">'SUBSCRIBER BASE'!N111*(SUM(BUNDLES!$I$10:$I$24))</f>
        <v>0</v>
      </c>
      <c r="N43" s="195">
        <f ca="1">'SUBSCRIBER BASE'!O111*(SUM(BUNDLES!$I$10:$I$24))</f>
        <v>0</v>
      </c>
      <c r="O43" s="195">
        <f ca="1">'SUBSCRIBER BASE'!P111*(SUM(BUNDLES!$I$10:$I$24))</f>
        <v>0</v>
      </c>
      <c r="P43" s="195">
        <f ca="1">'SUBSCRIBER BASE'!Q111*(SUM(BUNDLES!$I$10:$I$24))</f>
        <v>0</v>
      </c>
      <c r="Q43" s="195">
        <f ca="1">'SUBSCRIBER BASE'!R111*(SUM(BUNDLES!$I$10:$I$24))</f>
        <v>0</v>
      </c>
      <c r="R43" s="195">
        <f ca="1">'SUBSCRIBER BASE'!S111*(SUM(BUNDLES!$I$10:$I$24))</f>
        <v>0</v>
      </c>
      <c r="S43" s="195">
        <f ca="1">'SUBSCRIBER BASE'!T111*(SUM(BUNDLES!$I$10:$I$24))</f>
        <v>0</v>
      </c>
      <c r="T43" s="195">
        <f ca="1">'SUBSCRIBER BASE'!U111*(SUM(BUNDLES!$I$10:$I$24))</f>
        <v>0</v>
      </c>
      <c r="U43" s="195">
        <f ca="1">'SUBSCRIBER BASE'!V111*(SUM(BUNDLES!$I$10:$I$24))</f>
        <v>0</v>
      </c>
      <c r="V43" s="195">
        <f ca="1">'SUBSCRIBER BASE'!W111*(SUM(BUNDLES!$I$10:$I$24))</f>
        <v>0</v>
      </c>
      <c r="W43" s="195">
        <f ca="1">'SUBSCRIBER BASE'!X111*(SUM(BUNDLES!$I$10:$I$24))</f>
        <v>0</v>
      </c>
      <c r="X43" s="195">
        <f ca="1">'SUBSCRIBER BASE'!Y111*(SUM(BUNDLES!$I$10:$I$24))</f>
        <v>0</v>
      </c>
      <c r="Y43" s="195">
        <f ca="1">'SUBSCRIBER BASE'!Z111*(SUM(BUNDLES!$I$10:$I$24))</f>
        <v>0</v>
      </c>
      <c r="Z43" s="195">
        <f ca="1">'SUBSCRIBER BASE'!AA111*(SUM(BUNDLES!$I$10:$I$24))</f>
        <v>0</v>
      </c>
      <c r="AA43" s="195">
        <f ca="1">'SUBSCRIBER BASE'!AB111*(SUM(BUNDLES!$I$10:$I$24))</f>
        <v>0</v>
      </c>
      <c r="AB43" s="195">
        <f ca="1">'SUBSCRIBER BASE'!AC111*(SUM(BUNDLES!$I$10:$I$24))</f>
        <v>0</v>
      </c>
      <c r="AC43" s="195">
        <f ca="1">'SUBSCRIBER BASE'!AD111*(SUM(BUNDLES!$I$10:$I$24))</f>
        <v>0</v>
      </c>
      <c r="AD43" s="195">
        <f ca="1">'SUBSCRIBER BASE'!AE111*(SUM(BUNDLES!$I$10:$I$24))</f>
        <v>0</v>
      </c>
      <c r="AE43" s="195">
        <f ca="1">'SUBSCRIBER BASE'!AF111*(SUM(BUNDLES!$I$10:$I$24))</f>
        <v>0</v>
      </c>
      <c r="AF43" s="195">
        <f ca="1">'SUBSCRIBER BASE'!AG111*(SUM(BUNDLES!$I$10:$I$24))</f>
        <v>0</v>
      </c>
      <c r="AG43" s="195">
        <f ca="1">'SUBSCRIBER BASE'!AH111*(SUM(BUNDLES!$I$10:$I$24))</f>
        <v>0</v>
      </c>
      <c r="AH43" s="195">
        <f ca="1">'SUBSCRIBER BASE'!AI111*(SUM(BUNDLES!$I$10:$I$24))</f>
        <v>0</v>
      </c>
      <c r="AI43" s="195">
        <f ca="1">'SUBSCRIBER BASE'!AJ111*(SUM(BUNDLES!$I$10:$I$24))</f>
        <v>0</v>
      </c>
      <c r="AJ43" s="195">
        <f ca="1">'SUBSCRIBER BASE'!AK111*(SUM(BUNDLES!$I$10:$I$24))</f>
        <v>0</v>
      </c>
      <c r="AK43" s="195">
        <f ca="1">'SUBSCRIBER BASE'!AL111*(SUM(BUNDLES!$I$10:$I$24))</f>
        <v>0</v>
      </c>
      <c r="AL43" s="195">
        <f ca="1">'SUBSCRIBER BASE'!AM111*(SUM(BUNDLES!$I$10:$I$24))</f>
        <v>0</v>
      </c>
      <c r="AM43" s="195">
        <f ca="1">'SUBSCRIBER BASE'!AN111*(SUM(BUNDLES!$I$10:$I$24))</f>
        <v>0</v>
      </c>
      <c r="AN43" s="195">
        <f ca="1">'SUBSCRIBER BASE'!AO111*(SUM(BUNDLES!$I$10:$I$24))</f>
        <v>0</v>
      </c>
      <c r="AO43" s="195">
        <f ca="1">'SUBSCRIBER BASE'!AP111*(SUM(BUNDLES!$I$10:$I$24))</f>
        <v>0</v>
      </c>
      <c r="AP43" s="195">
        <f ca="1">'SUBSCRIBER BASE'!AQ111*(SUM(BUNDLES!$I$10:$I$24))</f>
        <v>0</v>
      </c>
      <c r="AQ43" s="195">
        <f ca="1">'SUBSCRIBER BASE'!AR111*(SUM(BUNDLES!$I$10:$I$24))</f>
        <v>0</v>
      </c>
      <c r="AR43" s="195">
        <f ca="1">'SUBSCRIBER BASE'!AS111*(SUM(BUNDLES!$I$10:$I$24))</f>
        <v>0</v>
      </c>
      <c r="AS43" s="195">
        <f ca="1">'SUBSCRIBER BASE'!AT111*(SUM(BUNDLES!$I$10:$I$24))</f>
        <v>0</v>
      </c>
      <c r="AT43" s="195">
        <f ca="1">'SUBSCRIBER BASE'!AU111*(SUM(BUNDLES!$I$10:$I$24))</f>
        <v>0</v>
      </c>
      <c r="AU43" s="195">
        <f ca="1">'SUBSCRIBER BASE'!AV111*(SUM(BUNDLES!$I$10:$I$24))</f>
        <v>0</v>
      </c>
      <c r="AV43" s="195">
        <f ca="1">'SUBSCRIBER BASE'!AW111*(SUM(BUNDLES!$I$10:$I$24))</f>
        <v>0</v>
      </c>
      <c r="AW43" s="195">
        <f ca="1">'SUBSCRIBER BASE'!AX111*(SUM(BUNDLES!$I$10:$I$24))</f>
        <v>0</v>
      </c>
      <c r="AX43" s="195">
        <f ca="1">'SUBSCRIBER BASE'!AY111*(SUM(BUNDLES!$I$10:$I$24))</f>
        <v>0</v>
      </c>
      <c r="AY43" s="195">
        <f ca="1">'SUBSCRIBER BASE'!AZ111*(SUM(BUNDLES!$I$10:$I$24))</f>
        <v>0</v>
      </c>
      <c r="AZ43" s="195">
        <f ca="1">'SUBSCRIBER BASE'!BA111*(SUM(BUNDLES!$I$10:$I$24))</f>
        <v>0</v>
      </c>
      <c r="BA43" s="195">
        <f ca="1">'SUBSCRIBER BASE'!BB111*(SUM(BUNDLES!$I$10:$I$24))</f>
        <v>0</v>
      </c>
      <c r="BB43" s="195">
        <f ca="1">'SUBSCRIBER BASE'!BC111*(SUM(BUNDLES!$I$10:$I$24))</f>
        <v>0</v>
      </c>
      <c r="BC43" s="195">
        <f ca="1">'SUBSCRIBER BASE'!BD111*(SUM(BUNDLES!$I$10:$I$24))</f>
        <v>0</v>
      </c>
      <c r="BD43" s="195">
        <f ca="1">'SUBSCRIBER BASE'!BE111*(SUM(BUNDLES!$I$10:$I$24))</f>
        <v>0</v>
      </c>
      <c r="BE43" s="195">
        <f ca="1">'SUBSCRIBER BASE'!BF111*(SUM(BUNDLES!$I$10:$I$24))</f>
        <v>0</v>
      </c>
      <c r="BF43" s="195">
        <f ca="1">'SUBSCRIBER BASE'!BG111*(SUM(BUNDLES!$I$10:$I$24))</f>
        <v>0</v>
      </c>
      <c r="BG43" s="195">
        <f ca="1">'SUBSCRIBER BASE'!BH111*(SUM(BUNDLES!$I$10:$I$24))</f>
        <v>0</v>
      </c>
      <c r="BH43" s="195">
        <f ca="1">'SUBSCRIBER BASE'!BI111*(SUM(BUNDLES!$I$10:$I$24))</f>
        <v>0</v>
      </c>
      <c r="BI43" s="195">
        <f ca="1">'SUBSCRIBER BASE'!BJ111*(SUM(BUNDLES!$I$10:$I$24))</f>
        <v>0</v>
      </c>
      <c r="BJ43" s="195">
        <f ca="1">'SUBSCRIBER BASE'!BK111*(SUM(BUNDLES!$I$10:$I$24))</f>
        <v>0</v>
      </c>
      <c r="BK43" s="195">
        <f ca="1">'SUBSCRIBER BASE'!BL111*(SUM(BUNDLES!$I$10:$I$24))</f>
        <v>0</v>
      </c>
      <c r="BL43" s="195">
        <f ca="1">'SUBSCRIBER BASE'!BM111*(SUM(BUNDLES!$I$10:$I$24))</f>
        <v>0</v>
      </c>
      <c r="BM43" s="195">
        <f ca="1">'SUBSCRIBER BASE'!BN111*(SUM(BUNDLES!$I$10:$I$24))</f>
        <v>0</v>
      </c>
      <c r="BN43" s="195">
        <f ca="1">'SUBSCRIBER BASE'!BO111*(SUM(BUNDLES!$I$10:$I$24))</f>
        <v>0</v>
      </c>
      <c r="BO43" s="195">
        <f ca="1">'SUBSCRIBER BASE'!BP111*(SUM(BUNDLES!$I$10:$I$24))</f>
        <v>0</v>
      </c>
      <c r="BP43" s="195">
        <f ca="1">'SUBSCRIBER BASE'!BQ111*(SUM(BUNDLES!$I$10:$I$24))</f>
        <v>0</v>
      </c>
      <c r="BQ43" s="195">
        <f ca="1">'SUBSCRIBER BASE'!BR111*(SUM(BUNDLES!$I$10:$I$24))</f>
        <v>0</v>
      </c>
      <c r="BR43" s="195">
        <f ca="1">'SUBSCRIBER BASE'!BS111*(SUM(BUNDLES!$I$10:$I$24))</f>
        <v>0</v>
      </c>
    </row>
    <row r="44" spans="2:71" ht="25" customHeight="1">
      <c r="BR44" s="395">
        <f ca="1">BR10/'SUBSCRIBER BASE'!BS101</f>
        <v>32.79327145649949</v>
      </c>
    </row>
    <row r="45" spans="2:71" ht="25" customHeight="1">
      <c r="B45" s="692" t="s">
        <v>413</v>
      </c>
      <c r="C45" s="692"/>
      <c r="D45" s="692"/>
      <c r="E45" s="692"/>
      <c r="F45" s="692"/>
      <c r="G45" s="692"/>
      <c r="H45" s="692"/>
      <c r="I45" s="692"/>
      <c r="J45" s="692"/>
      <c r="K45" s="692"/>
      <c r="L45" s="692"/>
      <c r="M45" s="692"/>
      <c r="N45" s="692"/>
      <c r="O45" s="692"/>
      <c r="P45" s="692"/>
      <c r="Q45" s="692"/>
      <c r="R45" s="692"/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692"/>
      <c r="BA45" s="692"/>
      <c r="BB45" s="692"/>
      <c r="BC45" s="692"/>
      <c r="BD45" s="692"/>
      <c r="BE45" s="692"/>
      <c r="BF45" s="692"/>
      <c r="BG45" s="692"/>
      <c r="BH45" s="692"/>
      <c r="BI45" s="692"/>
      <c r="BJ45" s="692"/>
      <c r="BK45" s="692"/>
      <c r="BL45" s="692"/>
      <c r="BM45" s="692"/>
      <c r="BN45" s="692"/>
      <c r="BO45" s="692"/>
      <c r="BP45" s="692"/>
      <c r="BQ45" s="692"/>
      <c r="BR45" s="692"/>
    </row>
    <row r="47" spans="2:71" ht="25" customHeight="1">
      <c r="B47" s="171" t="s">
        <v>414</v>
      </c>
      <c r="C47" s="212">
        <f>C48+C59+C70</f>
        <v>0</v>
      </c>
      <c r="D47" s="212">
        <f t="shared" ref="D47:BO47" si="142">D48+D59+D70</f>
        <v>0</v>
      </c>
      <c r="E47" s="212">
        <f t="shared" si="142"/>
        <v>0</v>
      </c>
      <c r="F47" s="212">
        <f t="shared" si="142"/>
        <v>0</v>
      </c>
      <c r="G47" s="212">
        <f t="shared" si="142"/>
        <v>0</v>
      </c>
      <c r="H47" s="212">
        <f t="shared" si="142"/>
        <v>0</v>
      </c>
      <c r="I47" s="212">
        <f t="shared" si="142"/>
        <v>0</v>
      </c>
      <c r="J47" s="212">
        <f t="shared" si="142"/>
        <v>0</v>
      </c>
      <c r="K47" s="212">
        <f ca="1">K48+K59+K70</f>
        <v>46352124</v>
      </c>
      <c r="L47" s="212">
        <f t="shared" ca="1" si="142"/>
        <v>87059713.799999997</v>
      </c>
      <c r="M47" s="212">
        <f t="shared" ca="1" si="142"/>
        <v>132577724.67</v>
      </c>
      <c r="N47" s="212">
        <f t="shared" ca="1" si="142"/>
        <v>173790348.76209998</v>
      </c>
      <c r="O47" s="212">
        <f t="shared" ca="1" si="142"/>
        <v>219003606.00250098</v>
      </c>
      <c r="P47" s="212">
        <f t="shared" ca="1" si="142"/>
        <v>280197504.86026043</v>
      </c>
      <c r="Q47" s="212">
        <f t="shared" ca="1" si="142"/>
        <v>359860908.53934288</v>
      </c>
      <c r="R47" s="212">
        <f t="shared" ca="1" si="142"/>
        <v>440530549.83606124</v>
      </c>
      <c r="S47" s="212">
        <f t="shared" ca="1" si="142"/>
        <v>524338268.78995013</v>
      </c>
      <c r="T47" s="212">
        <f t="shared" ca="1" si="142"/>
        <v>595115329.20774579</v>
      </c>
      <c r="U47" s="212">
        <f t="shared" ca="1" si="142"/>
        <v>682010803.12714386</v>
      </c>
      <c r="V47" s="212">
        <f t="shared" ca="1" si="142"/>
        <v>781578037.89063311</v>
      </c>
      <c r="W47" s="212">
        <f t="shared" ca="1" si="142"/>
        <v>857989082.99765599</v>
      </c>
      <c r="X47" s="212">
        <f t="shared" ca="1" si="142"/>
        <v>929055734.04174638</v>
      </c>
      <c r="Y47" s="212">
        <f t="shared" ca="1" si="142"/>
        <v>1021317991.8959484</v>
      </c>
      <c r="Z47" s="212">
        <f t="shared" ca="1" si="142"/>
        <v>1107724625.9932351</v>
      </c>
      <c r="AA47" s="212">
        <f t="shared" ca="1" si="142"/>
        <v>1209627489.8418231</v>
      </c>
      <c r="AB47" s="212">
        <f t="shared" ca="1" si="142"/>
        <v>1359176113.5426986</v>
      </c>
      <c r="AC47" s="212">
        <f t="shared" ca="1" si="142"/>
        <v>1558443705.3333998</v>
      </c>
      <c r="AD47" s="212">
        <f t="shared" ca="1" si="142"/>
        <v>1751518889.6375043</v>
      </c>
      <c r="AE47" s="212">
        <f t="shared" ca="1" si="142"/>
        <v>1939767945.2689378</v>
      </c>
      <c r="AF47" s="212">
        <f t="shared" ca="1" si="142"/>
        <v>2079559993.4228511</v>
      </c>
      <c r="AG47" s="212">
        <f t="shared" ca="1" si="142"/>
        <v>2240012460.4946575</v>
      </c>
      <c r="AH47" s="212">
        <f t="shared" ca="1" si="142"/>
        <v>2407626415.1038685</v>
      </c>
      <c r="AI47" s="212">
        <f t="shared" ca="1" si="142"/>
        <v>3042481240.8410702</v>
      </c>
      <c r="AJ47" s="212">
        <f ca="1">AJ48+AJ59+AJ70</f>
        <v>3135226311.2869248</v>
      </c>
      <c r="AK47" s="212">
        <f t="shared" ca="1" si="142"/>
        <v>3253812171.3148718</v>
      </c>
      <c r="AL47" s="212">
        <f t="shared" ca="1" si="142"/>
        <v>3344428498.2028265</v>
      </c>
      <c r="AM47" s="212">
        <f t="shared" ca="1" si="142"/>
        <v>3448135680.9750633</v>
      </c>
      <c r="AN47" s="212">
        <f t="shared" ca="1" si="142"/>
        <v>3616600469.6253643</v>
      </c>
      <c r="AO47" s="212">
        <f ca="1">AO48+AO59+AO70</f>
        <v>3847549598.5664492</v>
      </c>
      <c r="AP47" s="212">
        <f t="shared" ca="1" si="142"/>
        <v>4054536311.7483072</v>
      </c>
      <c r="AQ47" s="212">
        <f t="shared" ca="1" si="142"/>
        <v>4243247624.7127872</v>
      </c>
      <c r="AR47" s="212">
        <f t="shared" ca="1" si="142"/>
        <v>4356716738.6300688</v>
      </c>
      <c r="AS47" s="212">
        <f t="shared" ca="1" si="142"/>
        <v>4493355375.2859573</v>
      </c>
      <c r="AT47" s="212">
        <f t="shared" ca="1" si="142"/>
        <v>4635839752.1757145</v>
      </c>
      <c r="AU47" s="212">
        <f t="shared" ca="1" si="142"/>
        <v>4690830182.6541452</v>
      </c>
      <c r="AV47" s="212">
        <f t="shared" ca="1" si="142"/>
        <v>4713254578.0590763</v>
      </c>
      <c r="AW47" s="212">
        <f t="shared" ca="1" si="142"/>
        <v>4763528955.2855339</v>
      </c>
      <c r="AX47" s="212">
        <f t="shared" ca="1" si="142"/>
        <v>4786103462.7288742</v>
      </c>
      <c r="AY47" s="212">
        <f t="shared" ca="1" si="142"/>
        <v>4823866341.0316486</v>
      </c>
      <c r="AZ47" s="212">
        <f t="shared" ca="1" si="142"/>
        <v>4929627429.9087257</v>
      </c>
      <c r="BA47" s="212">
        <f t="shared" ca="1" si="142"/>
        <v>5100688228.3006935</v>
      </c>
      <c r="BB47" s="212">
        <f t="shared" ca="1" si="142"/>
        <v>5249235105.3239756</v>
      </c>
      <c r="BC47" s="212">
        <f t="shared" ca="1" si="142"/>
        <v>5381339120.8930798</v>
      </c>
      <c r="BD47" s="212">
        <f t="shared" ca="1" si="142"/>
        <v>5439720094.8648758</v>
      </c>
      <c r="BE47" s="212">
        <f t="shared" ca="1" si="142"/>
        <v>5523713516.8222198</v>
      </c>
      <c r="BF47" s="212">
        <f t="shared" ca="1" si="142"/>
        <v>5615797730.5699139</v>
      </c>
      <c r="BG47" s="212">
        <f t="shared" ca="1" si="142"/>
        <v>6052079470.3919907</v>
      </c>
      <c r="BH47" s="212">
        <f t="shared" ca="1" si="142"/>
        <v>6026394927.3140764</v>
      </c>
      <c r="BI47" s="212">
        <f t="shared" ca="1" si="142"/>
        <v>6033091281.9718714</v>
      </c>
      <c r="BJ47" s="212">
        <f t="shared" ca="1" si="142"/>
        <v>6012196988.82304</v>
      </c>
      <c r="BK47" s="212">
        <f t="shared" ca="1" si="142"/>
        <v>6009850697.6167889</v>
      </c>
      <c r="BL47" s="212">
        <f t="shared" ca="1" si="142"/>
        <v>6082816199.1635189</v>
      </c>
      <c r="BM47" s="212">
        <f t="shared" ca="1" si="142"/>
        <v>6228076487.8904638</v>
      </c>
      <c r="BN47" s="212">
        <f t="shared" ca="1" si="142"/>
        <v>6351001132.9000931</v>
      </c>
      <c r="BO47" s="212">
        <f t="shared" ca="1" si="142"/>
        <v>6458036036.2355223</v>
      </c>
      <c r="BP47" s="212">
        <f t="shared" ref="BP47:BR47" ca="1" si="143">BP48+BP59+BP70</f>
        <v>6487456678.5552073</v>
      </c>
      <c r="BQ47" s="212">
        <f t="shared" ca="1" si="143"/>
        <v>6546099638.1020069</v>
      </c>
      <c r="BR47" s="212">
        <f t="shared" ca="1" si="143"/>
        <v>6615015871.0240536</v>
      </c>
      <c r="BS47" s="391">
        <f ca="1">SUM(C47:BR47)</f>
        <v>204175985296.85687</v>
      </c>
    </row>
    <row r="48" spans="2:71" ht="25" customHeight="1">
      <c r="B48" s="173" t="s">
        <v>415</v>
      </c>
      <c r="C48" s="196">
        <f>SUM(C49:C58)</f>
        <v>0</v>
      </c>
      <c r="D48" s="196">
        <f t="shared" ref="D48" si="144">SUM(D49:D58)</f>
        <v>0</v>
      </c>
      <c r="E48" s="196">
        <f t="shared" ref="E48" si="145">SUM(E49:E58)</f>
        <v>0</v>
      </c>
      <c r="F48" s="196">
        <f t="shared" ref="F48" si="146">SUM(F49:F58)</f>
        <v>0</v>
      </c>
      <c r="G48" s="196">
        <f t="shared" ref="G48" si="147">SUM(G49:G58)</f>
        <v>0</v>
      </c>
      <c r="H48" s="196">
        <f t="shared" ref="H48" si="148">SUM(H49:H58)</f>
        <v>0</v>
      </c>
      <c r="I48" s="196">
        <f t="shared" ref="I48" si="149">SUM(I49:I58)</f>
        <v>0</v>
      </c>
      <c r="J48" s="196">
        <f t="shared" ref="J48" si="150">SUM(J49:J58)</f>
        <v>0</v>
      </c>
      <c r="K48" s="196">
        <f t="shared" ref="K48" ca="1" si="151">SUM(K49:K58)</f>
        <v>46352124</v>
      </c>
      <c r="L48" s="196">
        <f t="shared" ref="L48" ca="1" si="152">SUM(L49:L58)</f>
        <v>87059713.799999997</v>
      </c>
      <c r="M48" s="196">
        <f t="shared" ref="M48" ca="1" si="153">SUM(M49:M58)</f>
        <v>132577724.67</v>
      </c>
      <c r="N48" s="196">
        <f t="shared" ref="N48" ca="1" si="154">SUM(N49:N58)</f>
        <v>173790348.76209998</v>
      </c>
      <c r="O48" s="196">
        <f t="shared" ref="O48" ca="1" si="155">SUM(O49:O58)</f>
        <v>219003606.00250098</v>
      </c>
      <c r="P48" s="196">
        <f t="shared" ref="P48" ca="1" si="156">SUM(P49:P58)</f>
        <v>280197504.86026043</v>
      </c>
      <c r="Q48" s="196">
        <f t="shared" ref="Q48" ca="1" si="157">SUM(Q49:Q58)</f>
        <v>359860908.53934288</v>
      </c>
      <c r="R48" s="196">
        <f t="shared" ref="R48" ca="1" si="158">SUM(R49:R58)</f>
        <v>440530549.83606124</v>
      </c>
      <c r="S48" s="196">
        <f t="shared" ref="S48" ca="1" si="159">SUM(S49:S58)</f>
        <v>524338268.78995013</v>
      </c>
      <c r="T48" s="196">
        <f t="shared" ref="T48" ca="1" si="160">SUM(T49:T58)</f>
        <v>595115329.20774579</v>
      </c>
      <c r="U48" s="196">
        <f t="shared" ref="U48" ca="1" si="161">SUM(U49:U58)</f>
        <v>682010803.12714386</v>
      </c>
      <c r="V48" s="196">
        <f t="shared" ref="V48" ca="1" si="162">SUM(V49:V58)</f>
        <v>781578037.89063311</v>
      </c>
      <c r="W48" s="196">
        <f t="shared" ref="W48" ca="1" si="163">SUM(W49:W58)</f>
        <v>857989082.99765599</v>
      </c>
      <c r="X48" s="196">
        <f t="shared" ref="X48" ca="1" si="164">SUM(X49:X58)</f>
        <v>929055734.04174638</v>
      </c>
      <c r="Y48" s="196">
        <f t="shared" ref="Y48" ca="1" si="165">SUM(Y49:Y58)</f>
        <v>1021317991.8959484</v>
      </c>
      <c r="Z48" s="196">
        <f t="shared" ref="Z48" ca="1" si="166">SUM(Z49:Z58)</f>
        <v>1107724625.9932351</v>
      </c>
      <c r="AA48" s="196">
        <f t="shared" ref="AA48" ca="1" si="167">SUM(AA49:AA58)</f>
        <v>1209627489.8418231</v>
      </c>
      <c r="AB48" s="196">
        <f t="shared" ref="AB48" ca="1" si="168">SUM(AB49:AB58)</f>
        <v>1359176113.5426986</v>
      </c>
      <c r="AC48" s="196">
        <f t="shared" ref="AC48" ca="1" si="169">SUM(AC49:AC58)</f>
        <v>1558443705.3333998</v>
      </c>
      <c r="AD48" s="196">
        <f t="shared" ref="AD48" ca="1" si="170">SUM(AD49:AD58)</f>
        <v>1751518889.6375043</v>
      </c>
      <c r="AE48" s="196">
        <f t="shared" ref="AE48" ca="1" si="171">SUM(AE49:AE58)</f>
        <v>1939767945.2689378</v>
      </c>
      <c r="AF48" s="196">
        <f t="shared" ref="AF48" ca="1" si="172">SUM(AF49:AF58)</f>
        <v>2079559993.4228511</v>
      </c>
      <c r="AG48" s="196">
        <f t="shared" ref="AG48" ca="1" si="173">SUM(AG49:AG58)</f>
        <v>2240012460.4946575</v>
      </c>
      <c r="AH48" s="196">
        <f t="shared" ref="AH48" ca="1" si="174">SUM(AH49:AH58)</f>
        <v>2407626415.1038685</v>
      </c>
      <c r="AI48" s="196">
        <f t="shared" ref="AI48" ca="1" si="175">SUM(AI49:AI58)</f>
        <v>3042481240.8410702</v>
      </c>
      <c r="AJ48" s="196">
        <f t="shared" ref="AJ48" ca="1" si="176">SUM(AJ49:AJ58)</f>
        <v>3135226311.2869248</v>
      </c>
      <c r="AK48" s="196">
        <f t="shared" ref="AK48" ca="1" si="177">SUM(AK49:AK58)</f>
        <v>3253812171.3148718</v>
      </c>
      <c r="AL48" s="196">
        <f t="shared" ref="AL48" ca="1" si="178">SUM(AL49:AL58)</f>
        <v>3344428498.2028265</v>
      </c>
      <c r="AM48" s="196">
        <f t="shared" ref="AM48" ca="1" si="179">SUM(AM49:AM58)</f>
        <v>3448135680.9750633</v>
      </c>
      <c r="AN48" s="196">
        <f t="shared" ref="AN48" ca="1" si="180">SUM(AN49:AN58)</f>
        <v>3616600469.6253643</v>
      </c>
      <c r="AO48" s="196">
        <f t="shared" ref="AO48" ca="1" si="181">SUM(AO49:AO58)</f>
        <v>3847549598.5664492</v>
      </c>
      <c r="AP48" s="196">
        <f t="shared" ref="AP48" ca="1" si="182">SUM(AP49:AP58)</f>
        <v>4054536311.7483072</v>
      </c>
      <c r="AQ48" s="196">
        <f t="shared" ref="AQ48" ca="1" si="183">SUM(AQ49:AQ58)</f>
        <v>4243247624.7127872</v>
      </c>
      <c r="AR48" s="196">
        <f t="shared" ref="AR48" ca="1" si="184">SUM(AR49:AR58)</f>
        <v>4356716738.6300688</v>
      </c>
      <c r="AS48" s="196">
        <f t="shared" ref="AS48" ca="1" si="185">SUM(AS49:AS58)</f>
        <v>4493355375.2859573</v>
      </c>
      <c r="AT48" s="196">
        <f t="shared" ref="AT48" ca="1" si="186">SUM(AT49:AT58)</f>
        <v>4635839752.1757145</v>
      </c>
      <c r="AU48" s="196">
        <f t="shared" ref="AU48" ca="1" si="187">SUM(AU49:AU58)</f>
        <v>4690830182.6541452</v>
      </c>
      <c r="AV48" s="196">
        <f t="shared" ref="AV48" ca="1" si="188">SUM(AV49:AV58)</f>
        <v>4713254578.0590763</v>
      </c>
      <c r="AW48" s="196">
        <f t="shared" ref="AW48" ca="1" si="189">SUM(AW49:AW58)</f>
        <v>4763528955.2855339</v>
      </c>
      <c r="AX48" s="196">
        <f t="shared" ref="AX48" ca="1" si="190">SUM(AX49:AX58)</f>
        <v>4786103462.7288742</v>
      </c>
      <c r="AY48" s="196">
        <f t="shared" ref="AY48" ca="1" si="191">SUM(AY49:AY58)</f>
        <v>4823866341.0316486</v>
      </c>
      <c r="AZ48" s="196">
        <f t="shared" ref="AZ48" ca="1" si="192">SUM(AZ49:AZ58)</f>
        <v>4929627429.9087257</v>
      </c>
      <c r="BA48" s="196">
        <f t="shared" ref="BA48" ca="1" si="193">SUM(BA49:BA58)</f>
        <v>5100688228.3006935</v>
      </c>
      <c r="BB48" s="196">
        <f t="shared" ref="BB48" ca="1" si="194">SUM(BB49:BB58)</f>
        <v>5249235105.3239756</v>
      </c>
      <c r="BC48" s="196">
        <f t="shared" ref="BC48" ca="1" si="195">SUM(BC49:BC58)</f>
        <v>5381339120.8930798</v>
      </c>
      <c r="BD48" s="196">
        <f t="shared" ref="BD48" ca="1" si="196">SUM(BD49:BD58)</f>
        <v>5439720094.8648758</v>
      </c>
      <c r="BE48" s="196">
        <f t="shared" ref="BE48" ca="1" si="197">SUM(BE49:BE58)</f>
        <v>5523713516.8222198</v>
      </c>
      <c r="BF48" s="196">
        <f t="shared" ref="BF48" ca="1" si="198">SUM(BF49:BF58)</f>
        <v>5615797730.5699139</v>
      </c>
      <c r="BG48" s="196">
        <f t="shared" ref="BG48" ca="1" si="199">SUM(BG49:BG58)</f>
        <v>6052079470.3919907</v>
      </c>
      <c r="BH48" s="196">
        <f t="shared" ref="BH48" ca="1" si="200">SUM(BH49:BH58)</f>
        <v>6026394927.3140764</v>
      </c>
      <c r="BI48" s="196">
        <f t="shared" ref="BI48" ca="1" si="201">SUM(BI49:BI58)</f>
        <v>6033091281.9718714</v>
      </c>
      <c r="BJ48" s="196">
        <f t="shared" ref="BJ48" ca="1" si="202">SUM(BJ49:BJ58)</f>
        <v>6012196988.82304</v>
      </c>
      <c r="BK48" s="196">
        <f t="shared" ref="BK48" ca="1" si="203">SUM(BK49:BK58)</f>
        <v>6009850697.6167889</v>
      </c>
      <c r="BL48" s="196">
        <f t="shared" ref="BL48" ca="1" si="204">SUM(BL49:BL58)</f>
        <v>6082816199.1635189</v>
      </c>
      <c r="BM48" s="196">
        <f t="shared" ref="BM48" ca="1" si="205">SUM(BM49:BM58)</f>
        <v>6228076487.8904638</v>
      </c>
      <c r="BN48" s="196">
        <f t="shared" ref="BN48" ca="1" si="206">SUM(BN49:BN58)</f>
        <v>6351001132.9000931</v>
      </c>
      <c r="BO48" s="196">
        <f t="shared" ref="BO48" ca="1" si="207">SUM(BO49:BO58)</f>
        <v>6458036036.2355223</v>
      </c>
      <c r="BP48" s="196">
        <f t="shared" ref="BP48" ca="1" si="208">SUM(BP49:BP58)</f>
        <v>6487456678.5552073</v>
      </c>
      <c r="BQ48" s="196">
        <f t="shared" ref="BQ48" ca="1" si="209">SUM(BQ49:BQ58)</f>
        <v>6546099638.1020069</v>
      </c>
      <c r="BR48" s="196">
        <f t="shared" ref="BR48" ca="1" si="210">SUM(BR49:BR58)</f>
        <v>6615015871.0240536</v>
      </c>
    </row>
    <row r="49" spans="1:70" ht="25" customHeight="1" outlineLevel="1">
      <c r="A49" s="643" t="s">
        <v>626</v>
      </c>
      <c r="B49" s="646" t="str">
        <f>B12</f>
        <v>MVLP1</v>
      </c>
      <c r="C49" s="197">
        <f>'SUBSCRIBER BASE'!C102*('MVLP INPUT'!$F58*(100%-'MVLP INPUT'!$F82))</f>
        <v>0</v>
      </c>
      <c r="D49" s="197">
        <f>'SUBSCRIBER BASE'!D102*('MVLP INPUT'!$F58*(100%-'MVLP INPUT'!$F82))</f>
        <v>0</v>
      </c>
      <c r="E49" s="197">
        <f>'SUBSCRIBER BASE'!E102*('MVLP INPUT'!$F58*(100%-'MVLP INPUT'!$F82))</f>
        <v>0</v>
      </c>
      <c r="F49" s="197">
        <f>'SUBSCRIBER BASE'!F102*('MVLP INPUT'!$F58*(100%-'MVLP INPUT'!$F82))</f>
        <v>0</v>
      </c>
      <c r="G49" s="197">
        <f>'SUBSCRIBER BASE'!G102*('MVLP INPUT'!$F58*(100%-'MVLP INPUT'!$F82))</f>
        <v>0</v>
      </c>
      <c r="H49" s="197">
        <f>'SUBSCRIBER BASE'!H102*('MVLP INPUT'!$F58*(100%-'MVLP INPUT'!$F82))</f>
        <v>0</v>
      </c>
      <c r="I49" s="197">
        <f>'SUBSCRIBER BASE'!I102*('MVLP INPUT'!$F58*(100%-'MVLP INPUT'!$F82))</f>
        <v>0</v>
      </c>
      <c r="J49" s="197">
        <f>'SUBSCRIBER BASE'!J102*('MVLP INPUT'!$F58*(100%-'MVLP INPUT'!$F82))</f>
        <v>0</v>
      </c>
      <c r="K49" s="648">
        <f ca="1">('SUBSCRIBER BASE'!L102*'MVLP DASHBOARD'!$D62)*1</f>
        <v>1064700</v>
      </c>
      <c r="L49" s="648">
        <f ca="1">('SUBSCRIBER BASE'!M102*'MVLP DASHBOARD'!$D62)*1</f>
        <v>2000565</v>
      </c>
      <c r="M49" s="648">
        <f ca="1">('SUBSCRIBER BASE'!N102*'MVLP DASHBOARD'!$D62)*1</f>
        <v>3047586.75</v>
      </c>
      <c r="N49" s="648">
        <f ca="1">('SUBSCRIBER BASE'!O102*'MVLP DASHBOARD'!$D62)*1</f>
        <v>3996657.4125000001</v>
      </c>
      <c r="O49" s="648">
        <f ca="1">('SUBSCRIBER BASE'!P102*'MVLP DASHBOARD'!$D62)*1</f>
        <v>5037924.541875001</v>
      </c>
      <c r="P49" s="648">
        <f ca="1">('SUBSCRIBER BASE'!Q102*'MVLP DASHBOARD'!$D62)*1</f>
        <v>6446828.3147812514</v>
      </c>
      <c r="Q49" s="648">
        <f ca="1">('SUBSCRIBER BASE'!R102*'MVLP DASHBOARD'!$D62)*1</f>
        <v>8281336.8990421891</v>
      </c>
      <c r="R49" s="648">
        <f ca="1">('SUBSCRIBER BASE'!S102*'MVLP DASHBOARD'!$D62)*1</f>
        <v>10139620.054090079</v>
      </c>
      <c r="S49" s="648">
        <f ca="1">('SUBSCRIBER BASE'!T102*'MVLP DASHBOARD'!$D62)*1</f>
        <v>12071339.051385574</v>
      </c>
      <c r="T49" s="648">
        <f ca="1">('SUBSCRIBER BASE'!U102*'MVLP DASHBOARD'!$D62)*1</f>
        <v>13704872.098816296</v>
      </c>
      <c r="U49" s="648">
        <f ca="1">('SUBSCRIBER BASE'!V102*'MVLP DASHBOARD'!$D62)*1</f>
        <v>15709428.493875481</v>
      </c>
      <c r="V49" s="648">
        <f ca="1">('SUBSCRIBER BASE'!W102*'MVLP DASHBOARD'!$D62)*1</f>
        <v>18006007.069181707</v>
      </c>
      <c r="W49" s="648">
        <f ca="1">('SUBSCRIBER BASE'!X102*'MVLP DASHBOARD'!$D62)*1</f>
        <v>19771806.715722624</v>
      </c>
      <c r="X49" s="648">
        <f ca="1">('SUBSCRIBER BASE'!Y102*'MVLP DASHBOARD'!$D62)*1</f>
        <v>21415866.37993649</v>
      </c>
      <c r="Y49" s="648">
        <f ca="1">('SUBSCRIBER BASE'!Z102*'MVLP DASHBOARD'!$D62)*1</f>
        <v>23547423.060939666</v>
      </c>
      <c r="Z49" s="648">
        <f ca="1">('SUBSCRIBER BASE'!AA102*'MVLP DASHBOARD'!$D62)*1</f>
        <v>25545401.907892685</v>
      </c>
      <c r="AA49" s="648">
        <f ca="1">('SUBSCRIBER BASE'!AB102*'MVLP DASHBOARD'!$D62)*1</f>
        <v>27899931.812498052</v>
      </c>
      <c r="AB49" s="648">
        <f ca="1">('SUBSCRIBER BASE'!AC102*'MVLP DASHBOARD'!$D62)*1</f>
        <v>31349935.221873149</v>
      </c>
      <c r="AC49" s="648">
        <f ca="1">('SUBSCRIBER BASE'!AD102*'MVLP DASHBOARD'!$D62)*1</f>
        <v>35944138.460779488</v>
      </c>
      <c r="AD49" s="648">
        <f ca="1">('SUBSCRIBER BASE'!AE102*'MVLP DASHBOARD'!$D62)*1</f>
        <v>40398781.537740521</v>
      </c>
      <c r="AE49" s="648">
        <f ca="1">('SUBSCRIBER BASE'!AF102*'MVLP DASHBOARD'!$D62)*1</f>
        <v>44744542.460853495</v>
      </c>
      <c r="AF49" s="648">
        <f ca="1">('SUBSCRIBER BASE'!AG102*'MVLP DASHBOARD'!$D62)*1</f>
        <v>47979615.337810822</v>
      </c>
      <c r="AG49" s="648">
        <f ca="1">('SUBSCRIBER BASE'!AH102*'MVLP DASHBOARD'!$D62)*1</f>
        <v>51689984.570920281</v>
      </c>
      <c r="AH49" s="648">
        <f ca="1">('SUBSCRIBER BASE'!AI102*'MVLP DASHBOARD'!$D62)*1</f>
        <v>55566585.342374265</v>
      </c>
      <c r="AI49" s="648">
        <f ca="1">('SUBSCRIBER BASE'!AJ102*'MVLP DASHBOARD'!$D62)*6</f>
        <v>347599536.45153332</v>
      </c>
      <c r="AJ49" s="648">
        <f ca="1">('SUBSCRIBER BASE'!AK102*'MVLP DASHBOARD'!$D62)*6</f>
        <v>358292359.62895668</v>
      </c>
      <c r="AK49" s="648">
        <f ca="1">('SUBSCRIBER BASE'!AL102*'MVLP DASHBOARD'!$D62)*6</f>
        <v>371922741.6475088</v>
      </c>
      <c r="AL49" s="648">
        <f ca="1">('SUBSCRIBER BASE'!AM102*'MVLP DASHBOARD'!$D62)*6</f>
        <v>382373204.56513333</v>
      </c>
      <c r="AM49" s="648">
        <f ca="1">('SUBSCRIBER BASE'!AN102*'MVLP DASHBOARD'!$D62)*6</f>
        <v>394311744.33687669</v>
      </c>
      <c r="AN49" s="648">
        <f ca="1">('SUBSCRIBER BASE'!AO102*'MVLP DASHBOARD'!$D62)*6</f>
        <v>413617457.12003285</v>
      </c>
      <c r="AO49" s="648">
        <f ca="1">('SUBSCRIBER BASE'!AP102*'MVLP DASHBOARD'!$D62)*6</f>
        <v>440038084.26403123</v>
      </c>
      <c r="AP49" s="648">
        <f ca="1">('SUBSCRIBER BASE'!AQ102*'MVLP DASHBOARD'!$D62)*6</f>
        <v>463739980.05082965</v>
      </c>
      <c r="AQ49" s="648">
        <f ca="1">('SUBSCRIBER BASE'!AR102*'MVLP DASHBOARD'!$D62)*6</f>
        <v>485372081.04828823</v>
      </c>
      <c r="AR49" s="648">
        <f ca="1">('SUBSCRIBER BASE'!AS102*'MVLP DASHBOARD'!$D62)*6</f>
        <v>498447176.99587381</v>
      </c>
      <c r="AS49" s="648">
        <f ca="1">('SUBSCRIBER BASE'!AT102*'MVLP DASHBOARD'!$D62)*6</f>
        <v>514158918.14608008</v>
      </c>
      <c r="AT49" s="648">
        <f ca="1">('SUBSCRIBER BASE'!AU102*'MVLP DASHBOARD'!$D62)*6</f>
        <v>530534972.23877609</v>
      </c>
      <c r="AU49" s="648">
        <f ca="1">('SUBSCRIBER BASE'!AV102*'MVLP DASHBOARD'!$D62)*6</f>
        <v>536959023.62683737</v>
      </c>
      <c r="AV49" s="648">
        <f ca="1">('SUBSCRIBER BASE'!AW102*'MVLP DASHBOARD'!$D62)*6</f>
        <v>539672472.44549549</v>
      </c>
      <c r="AW49" s="648">
        <f ca="1">('SUBSCRIBER BASE'!AX102*'MVLP DASHBOARD'!$D62)*6</f>
        <v>545548748.82322073</v>
      </c>
      <c r="AX49" s="648">
        <f ca="1">('SUBSCRIBER BASE'!AY102*'MVLP DASHBOARD'!$D62)*6</f>
        <v>548268311.38205957</v>
      </c>
      <c r="AY49" s="648">
        <f ca="1">('SUBSCRIBER BASE'!AZ102*'MVLP DASHBOARD'!$D62)*6</f>
        <v>552710395.81295669</v>
      </c>
      <c r="AZ49" s="648">
        <f ca="1">('SUBSCRIBER BASE'!BA102*'MVLP DASHBOARD'!$D62)*6</f>
        <v>564882776.02230883</v>
      </c>
      <c r="BA49" s="648">
        <f ca="1">('SUBSCRIBER BASE'!BB102*'MVLP DASHBOARD'!$D62)*6</f>
        <v>584485337.22119343</v>
      </c>
      <c r="BB49" s="648">
        <f ca="1">('SUBSCRIBER BASE'!BC102*'MVLP DASHBOARD'!$D62)*6</f>
        <v>601531870.36013377</v>
      </c>
      <c r="BC49" s="648">
        <f ca="1">('SUBSCRIBER BASE'!BD102*'MVLP DASHBOARD'!$D62)*6</f>
        <v>616709976.84212708</v>
      </c>
      <c r="BD49" s="648">
        <f ca="1">('SUBSCRIBER BASE'!BE102*'MVLP DASHBOARD'!$D62)*6</f>
        <v>623502578.00002074</v>
      </c>
      <c r="BE49" s="648">
        <f ca="1">('SUBSCRIBER BASE'!BF102*'MVLP DASHBOARD'!$D62)*6</f>
        <v>633204549.10001969</v>
      </c>
      <c r="BF49" s="648">
        <f ca="1">('SUBSCRIBER BASE'!BG102*'MVLP DASHBOARD'!$D62)*6</f>
        <v>643825421.64501882</v>
      </c>
      <c r="BG49" s="648">
        <f ca="1">('SUBSCRIBER BASE'!BH102*'MVLP DASHBOARD'!$D62)*10</f>
        <v>1074509250.9379463</v>
      </c>
      <c r="BH49" s="648">
        <f ca="1">('SUBSCRIBER BASE'!BI102*'MVLP DASHBOARD'!$D62)*10</f>
        <v>1070193788.391049</v>
      </c>
      <c r="BI49" s="648">
        <f ca="1">('SUBSCRIBER BASE'!BJ102*'MVLP DASHBOARD'!$D62)*10</f>
        <v>1071573598.9714967</v>
      </c>
      <c r="BJ49" s="648">
        <f ca="1">('SUBSCRIBER BASE'!BK102*'MVLP DASHBOARD'!$D62)*10</f>
        <v>1068078419.0229219</v>
      </c>
      <c r="BK49" s="648">
        <f ca="1">('SUBSCRIBER BASE'!BL102*'MVLP DASHBOARD'!$D62)*10</f>
        <v>1067840498.0717757</v>
      </c>
      <c r="BL49" s="648">
        <f ca="1">('SUBSCRIBER BASE'!BM102*'MVLP DASHBOARD'!$D62)*10</f>
        <v>1080866973.1681869</v>
      </c>
      <c r="BM49" s="648">
        <f ca="1">('SUBSCRIBER BASE'!BN102*'MVLP DASHBOARD'!$D62)*10</f>
        <v>1106635624.5097775</v>
      </c>
      <c r="BN49" s="648">
        <f ca="1">('SUBSCRIBER BASE'!BO102*'MVLP DASHBOARD'!$D62)*10</f>
        <v>1128472843.2842889</v>
      </c>
      <c r="BO49" s="648">
        <f ca="1">('SUBSCRIBER BASE'!BP102*'MVLP DASHBOARD'!$D62)*10</f>
        <v>1147512701.1200743</v>
      </c>
      <c r="BP49" s="648">
        <f ca="1">('SUBSCRIBER BASE'!BQ102*'MVLP DASHBOARD'!$D62)*10</f>
        <v>1152876066.0640707</v>
      </c>
      <c r="BQ49" s="648">
        <f ca="1">('SUBSCRIBER BASE'!BR102*'MVLP DASHBOARD'!$D62)*10</f>
        <v>1163381762.7608671</v>
      </c>
      <c r="BR49" s="648">
        <f ca="1">('SUBSCRIBER BASE'!BS102*'MVLP DASHBOARD'!$D62)*10</f>
        <v>1175699174.622824</v>
      </c>
    </row>
    <row r="50" spans="1:70" ht="25" customHeight="1" outlineLevel="1">
      <c r="A50" s="643" t="s">
        <v>628</v>
      </c>
      <c r="B50" s="646" t="str">
        <f>B13</f>
        <v>MVLP2</v>
      </c>
      <c r="C50" s="197">
        <f>'SUBSCRIBER BASE'!C103*('MVLP INPUT'!$F59*(100%-'MVLP INPUT'!$F83))</f>
        <v>0</v>
      </c>
      <c r="D50" s="197">
        <f>'SUBSCRIBER BASE'!D103*('MVLP INPUT'!$F59*(100%-'MVLP INPUT'!$F83))</f>
        <v>0</v>
      </c>
      <c r="E50" s="197">
        <f>'SUBSCRIBER BASE'!E103*('MVLP INPUT'!$F59*(100%-'MVLP INPUT'!$F83))</f>
        <v>0</v>
      </c>
      <c r="F50" s="197">
        <f>'SUBSCRIBER BASE'!F103*('MVLP INPUT'!$F59*(100%-'MVLP INPUT'!$F83))</f>
        <v>0</v>
      </c>
      <c r="G50" s="197">
        <f>'SUBSCRIBER BASE'!G103*('MVLP INPUT'!$F59*(100%-'MVLP INPUT'!$F83))</f>
        <v>0</v>
      </c>
      <c r="H50" s="197">
        <f>'SUBSCRIBER BASE'!H103*('MVLP INPUT'!$F59*(100%-'MVLP INPUT'!$F83))</f>
        <v>0</v>
      </c>
      <c r="I50" s="197">
        <f>'SUBSCRIBER BASE'!I103*('MVLP INPUT'!$F59*(100%-'MVLP INPUT'!$F83))</f>
        <v>0</v>
      </c>
      <c r="J50" s="197">
        <f>'SUBSCRIBER BASE'!J103*('MVLP INPUT'!$F59*(100%-'MVLP INPUT'!$F83))</f>
        <v>0</v>
      </c>
      <c r="K50" s="648">
        <f ca="1">('SUBSCRIBER BASE'!L103*'MVLP DASHBOARD'!$D63)*1</f>
        <v>4472832</v>
      </c>
      <c r="L50" s="648">
        <f ca="1">('SUBSCRIBER BASE'!M103*'MVLP DASHBOARD'!$D63)*1</f>
        <v>8404582.4000000004</v>
      </c>
      <c r="M50" s="648">
        <f ca="1">('SUBSCRIBER BASE'!N103*'MVLP DASHBOARD'!$D63)*1</f>
        <v>12803297.280000001</v>
      </c>
      <c r="N50" s="648">
        <f ca="1">('SUBSCRIBER BASE'!O103*'MVLP DASHBOARD'!$D63)*1</f>
        <v>16790588.416000001</v>
      </c>
      <c r="O50" s="648">
        <f ca="1">('SUBSCRIBER BASE'!P103*'MVLP DASHBOARD'!$D63)*1</f>
        <v>21165266.995200001</v>
      </c>
      <c r="P50" s="648">
        <f ca="1">('SUBSCRIBER BASE'!Q103*'MVLP DASHBOARD'!$D63)*1</f>
        <v>27084539.645440001</v>
      </c>
      <c r="Q50" s="648">
        <f ca="1">('SUBSCRIBER BASE'!R103*'MVLP DASHBOARD'!$D63)*1</f>
        <v>34790664.663167998</v>
      </c>
      <c r="R50" s="648">
        <f ca="1">('SUBSCRIBER BASE'!S103*'MVLP DASHBOARD'!$D63)*1</f>
        <v>42597883.430009596</v>
      </c>
      <c r="S50" s="648">
        <f ca="1">('SUBSCRIBER BASE'!T103*'MVLP DASHBOARD'!$D63)*1</f>
        <v>50713109.258509114</v>
      </c>
      <c r="T50" s="648">
        <f ca="1">('SUBSCRIBER BASE'!U103*'MVLP DASHBOARD'!$D63)*1</f>
        <v>57575725.795583658</v>
      </c>
      <c r="U50" s="648">
        <f ca="1">('SUBSCRIBER BASE'!V103*'MVLP DASHBOARD'!$D63)*1</f>
        <v>65996779.505804479</v>
      </c>
      <c r="V50" s="648">
        <f ca="1">('SUBSCRIBER BASE'!W103*'MVLP DASHBOARD'!$D63)*1</f>
        <v>75644396.530514255</v>
      </c>
      <c r="W50" s="648">
        <f ca="1">('SUBSCRIBER BASE'!X103*'MVLP DASHBOARD'!$D63)*1</f>
        <v>83062688.703988537</v>
      </c>
      <c r="X50" s="648">
        <f ca="1">('SUBSCRIBER BASE'!Y103*'MVLP DASHBOARD'!$D63)*1</f>
        <v>89969778.268789113</v>
      </c>
      <c r="Y50" s="648">
        <f ca="1">('SUBSCRIBER BASE'!Z103*'MVLP DASHBOARD'!$D63)*1</f>
        <v>98924601.35534966</v>
      </c>
      <c r="Z50" s="648">
        <f ca="1">('SUBSCRIBER BASE'!AA103*'MVLP DASHBOARD'!$D63)*1</f>
        <v>107318019.28758217</v>
      </c>
      <c r="AA50" s="648">
        <f ca="1">('SUBSCRIBER BASE'!AB103*'MVLP DASHBOARD'!$D63)*1</f>
        <v>117209718.32320307</v>
      </c>
      <c r="AB50" s="648">
        <f ca="1">('SUBSCRIBER BASE'!AC103*'MVLP DASHBOARD'!$D63)*1</f>
        <v>131703280.40704294</v>
      </c>
      <c r="AC50" s="648">
        <f ca="1">('SUBSCRIBER BASE'!AD103*'MVLP DASHBOARD'!$D63)*1</f>
        <v>151003812.38669077</v>
      </c>
      <c r="AD50" s="648">
        <f ca="1">('SUBSCRIBER BASE'!AE103*'MVLP DASHBOARD'!$D63)*1</f>
        <v>169717173.76735622</v>
      </c>
      <c r="AE50" s="648">
        <f ca="1">('SUBSCRIBER BASE'!AF103*'MVLP DASHBOARD'!$D63)*1</f>
        <v>187974099.0789884</v>
      </c>
      <c r="AF50" s="648">
        <f ca="1">('SUBSCRIBER BASE'!AG103*'MVLP DASHBOARD'!$D63)*1</f>
        <v>201564194.12503898</v>
      </c>
      <c r="AG50" s="648">
        <f ca="1">('SUBSCRIBER BASE'!AH103*'MVLP DASHBOARD'!$D63)*1</f>
        <v>217151520.41878703</v>
      </c>
      <c r="AH50" s="648">
        <f ca="1">('SUBSCRIBER BASE'!AI103*'MVLP DASHBOARD'!$D63)*1</f>
        <v>233437112.39784768</v>
      </c>
      <c r="AI50" s="648">
        <f ca="1">('SUBSCRIBER BASE'!AJ103*'MVLP DASHBOARD'!$D63)*2</f>
        <v>486759697.55591059</v>
      </c>
      <c r="AJ50" s="648">
        <f ca="1">('SUBSCRIBER BASE'!AK103*'MVLP DASHBOARD'!$D63)*2</f>
        <v>501733072.67811507</v>
      </c>
      <c r="AK50" s="648">
        <f ca="1">('SUBSCRIBER BASE'!AL103*'MVLP DASHBOARD'!$D63)*2</f>
        <v>520819731.04420936</v>
      </c>
      <c r="AL50" s="648">
        <f ca="1">('SUBSCRIBER BASE'!AM103*'MVLP DASHBOARD'!$D63)*2</f>
        <v>535454072.49199891</v>
      </c>
      <c r="AM50" s="648">
        <f ca="1">('SUBSCRIBER BASE'!AN103*'MVLP DASHBOARD'!$D63)*2</f>
        <v>552172696.86739898</v>
      </c>
      <c r="AN50" s="648">
        <f ca="1">('SUBSCRIBER BASE'!AO103*'MVLP DASHBOARD'!$D63)*2</f>
        <v>579206750.02402902</v>
      </c>
      <c r="AO50" s="648">
        <f ca="1">('SUBSCRIBER BASE'!AP103*'MVLP DASHBOARD'!$D63)*2</f>
        <v>616204300.52282763</v>
      </c>
      <c r="AP50" s="648">
        <f ca="1">('SUBSCRIBER BASE'!AQ103*'MVLP DASHBOARD'!$D63)*2</f>
        <v>649396133.49668622</v>
      </c>
      <c r="AQ50" s="648">
        <f ca="1">('SUBSCRIBER BASE'!AR103*'MVLP DASHBOARD'!$D63)*2</f>
        <v>679687286.82185197</v>
      </c>
      <c r="AR50" s="648">
        <f ca="1">('SUBSCRIBER BASE'!AS103*'MVLP DASHBOARD'!$D63)*2</f>
        <v>697996554.48075938</v>
      </c>
      <c r="AS50" s="648">
        <f ca="1">('SUBSCRIBER BASE'!AT103*'MVLP DASHBOARD'!$D63)*2</f>
        <v>719998358.75672138</v>
      </c>
      <c r="AT50" s="648">
        <f ca="1">('SUBSCRIBER BASE'!AU103*'MVLP DASHBOARD'!$D63)*2</f>
        <v>742931688.81888533</v>
      </c>
      <c r="AU50" s="648">
        <f ca="1">('SUBSCRIBER BASE'!AV103*'MVLP DASHBOARD'!$D63)*2</f>
        <v>751926544.37794101</v>
      </c>
      <c r="AV50" s="648">
        <f ca="1">('SUBSCRIBER BASE'!AW103*'MVLP DASHBOARD'!$D63)*2</f>
        <v>755726441.15904403</v>
      </c>
      <c r="AW50" s="648">
        <f ca="1">('SUBSCRIBER BASE'!AX103*'MVLP DASHBOARD'!$D63)*2</f>
        <v>763954583.10109186</v>
      </c>
      <c r="AX50" s="648">
        <f ca="1">('SUBSCRIBER BASE'!AY103*'MVLP DASHBOARD'!$D63)*2</f>
        <v>767763381.94603729</v>
      </c>
      <c r="AY50" s="648">
        <f ca="1">('SUBSCRIBER BASE'!AZ103*'MVLP DASHBOARD'!$D63)*2</f>
        <v>773982700.84873545</v>
      </c>
      <c r="AZ50" s="648">
        <f ca="1">('SUBSCRIBER BASE'!BA103*'MVLP DASHBOARD'!$D63)*2</f>
        <v>791028077.80629873</v>
      </c>
      <c r="BA50" s="648">
        <f ca="1">('SUBSCRIBER BASE'!BB103*'MVLP DASHBOARD'!$D63)*2</f>
        <v>818479041.9159838</v>
      </c>
      <c r="BB50" s="648">
        <f ca="1">('SUBSCRIBER BASE'!BC103*'MVLP DASHBOARD'!$D63)*2</f>
        <v>842349713.82018459</v>
      </c>
      <c r="BC50" s="648">
        <f ca="1">('SUBSCRIBER BASE'!BD103*'MVLP DASHBOARD'!$D63)*2</f>
        <v>863603492.12917542</v>
      </c>
      <c r="BD50" s="648">
        <f ca="1">('SUBSCRIBER BASE'!BE103*'MVLP DASHBOARD'!$D63)*2</f>
        <v>873116309.52271664</v>
      </c>
      <c r="BE50" s="648">
        <f ca="1">('SUBSCRIBER BASE'!BF103*'MVLP DASHBOARD'!$D63)*2</f>
        <v>886702094.04658079</v>
      </c>
      <c r="BF50" s="648">
        <f ca="1">('SUBSCRIBER BASE'!BG103*'MVLP DASHBOARD'!$D63)*2</f>
        <v>901574669.34425175</v>
      </c>
      <c r="BG50" s="648">
        <f ca="1">('SUBSCRIBER BASE'!BH103*'MVLP DASHBOARD'!$D63)*2</f>
        <v>902807359.87703919</v>
      </c>
      <c r="BH50" s="648">
        <f ca="1">('SUBSCRIBER BASE'!BI103*'MVLP DASHBOARD'!$D63)*2</f>
        <v>899181999.88318729</v>
      </c>
      <c r="BI50" s="648">
        <f ca="1">('SUBSCRIBER BASE'!BJ103*'MVLP DASHBOARD'!$D63)*2</f>
        <v>900341811.88902795</v>
      </c>
      <c r="BJ50" s="648">
        <f ca="1">('SUBSCRIBER BASE'!BK103*'MVLP DASHBOARD'!$D63)*2</f>
        <v>897404977.29457653</v>
      </c>
      <c r="BK50" s="648">
        <f ca="1">('SUBSCRIBER BASE'!BL103*'MVLP DASHBOARD'!$D63)*2</f>
        <v>897205704.42984772</v>
      </c>
      <c r="BL50" s="648">
        <f ca="1">('SUBSCRIBER BASE'!BM103*'MVLP DASHBOARD'!$D63)*2</f>
        <v>908151371.20835531</v>
      </c>
      <c r="BM50" s="648">
        <f ca="1">('SUBSCRIBER BASE'!BN103*'MVLP DASHBOARD'!$D63)*2</f>
        <v>929801466.64793754</v>
      </c>
      <c r="BN50" s="648">
        <f ca="1">('SUBSCRIBER BASE'!BO103*'MVLP DASHBOARD'!$D63)*2</f>
        <v>948149025.31554067</v>
      </c>
      <c r="BO50" s="648">
        <f ca="1">('SUBSCRIBER BASE'!BP103*'MVLP DASHBOARD'!$D63)*2</f>
        <v>964147654.04976368</v>
      </c>
      <c r="BP50" s="648">
        <f ca="1">('SUBSCRIBER BASE'!BQ103*'MVLP DASHBOARD'!$D63)*2</f>
        <v>968653743.3472755</v>
      </c>
      <c r="BQ50" s="648">
        <f ca="1">('SUBSCRIBER BASE'!BR103*'MVLP DASHBOARD'!$D63)*2</f>
        <v>977481088.17991173</v>
      </c>
      <c r="BR50" s="648">
        <f ca="1">('SUBSCRIBER BASE'!BS103*'MVLP DASHBOARD'!$D63)*2</f>
        <v>987829049.7709161</v>
      </c>
    </row>
    <row r="51" spans="1:70" ht="25" customHeight="1" outlineLevel="1">
      <c r="B51" s="137" t="str">
        <f>B14</f>
        <v>MVLP3</v>
      </c>
      <c r="C51" s="197">
        <f>'SUBSCRIBER BASE'!C104*('MVLP INPUT'!$F60*(100%-'MVLP INPUT'!$F84))</f>
        <v>0</v>
      </c>
      <c r="D51" s="197">
        <f>'SUBSCRIBER BASE'!D104*('MVLP INPUT'!$F60*(100%-'MVLP INPUT'!$F84))</f>
        <v>0</v>
      </c>
      <c r="E51" s="197">
        <f>'SUBSCRIBER BASE'!E104*('MVLP INPUT'!$F60*(100%-'MVLP INPUT'!$F84))</f>
        <v>0</v>
      </c>
      <c r="F51" s="197">
        <f>'SUBSCRIBER BASE'!F104*('MVLP INPUT'!$F60*(100%-'MVLP INPUT'!$F84))</f>
        <v>0</v>
      </c>
      <c r="G51" s="197">
        <f>'SUBSCRIBER BASE'!G104*('MVLP INPUT'!$F60*(100%-'MVLP INPUT'!$F84))</f>
        <v>0</v>
      </c>
      <c r="H51" s="197">
        <f>'SUBSCRIBER BASE'!H104*('MVLP INPUT'!$F60*(100%-'MVLP INPUT'!$F84))</f>
        <v>0</v>
      </c>
      <c r="I51" s="197">
        <f>'SUBSCRIBER BASE'!I104*('MVLP INPUT'!$F60*(100%-'MVLP INPUT'!$F84))</f>
        <v>0</v>
      </c>
      <c r="J51" s="197">
        <f>'SUBSCRIBER BASE'!J104*('MVLP INPUT'!$F60*(100%-'MVLP INPUT'!$F84))</f>
        <v>0</v>
      </c>
      <c r="K51" s="197">
        <f ca="1">'SUBSCRIBER BASE'!L104*'MVLP DASHBOARD'!$D64</f>
        <v>5963776</v>
      </c>
      <c r="L51" s="197">
        <f ca="1">'SUBSCRIBER BASE'!M104*'MVLP DASHBOARD'!$D64</f>
        <v>11205427.199999999</v>
      </c>
      <c r="M51" s="197">
        <f ca="1">'SUBSCRIBER BASE'!N104*'MVLP DASHBOARD'!$D64</f>
        <v>17069731.84</v>
      </c>
      <c r="N51" s="197">
        <f ca="1">'SUBSCRIBER BASE'!O104*'MVLP DASHBOARD'!$D64</f>
        <v>22384821.248</v>
      </c>
      <c r="O51" s="197">
        <f ca="1">'SUBSCRIBER BASE'!P104*'MVLP DASHBOARD'!$D64</f>
        <v>28218540.185600001</v>
      </c>
      <c r="P51" s="197">
        <f ca="1">'SUBSCRIBER BASE'!Q104*'MVLP DASHBOARD'!$D64</f>
        <v>36109629.176320001</v>
      </c>
      <c r="Q51" s="197">
        <f ca="1">'SUBSCRIBER BASE'!R104*'MVLP DASHBOARD'!$D64</f>
        <v>46385299.717504002</v>
      </c>
      <c r="R51" s="197">
        <f ca="1">'SUBSCRIBER BASE'!S104*'MVLP DASHBOARD'!$D64</f>
        <v>56794354.731628805</v>
      </c>
      <c r="S51" s="197">
        <f ca="1">'SUBSCRIBER BASE'!T104*'MVLP DASHBOARD'!$D64</f>
        <v>67614796.995047361</v>
      </c>
      <c r="T51" s="197">
        <f ca="1">'SUBSCRIBER BASE'!U104*'MVLP DASHBOARD'!$D64</f>
        <v>76763721.145294994</v>
      </c>
      <c r="U51" s="197">
        <f ca="1">'SUBSCRIBER BASE'!V104*'MVLP DASHBOARD'!$D64</f>
        <v>87992671.088030249</v>
      </c>
      <c r="V51" s="197">
        <f ca="1">'SUBSCRIBER BASE'!W104*'MVLP DASHBOARD'!$D64</f>
        <v>100857677.53362873</v>
      </c>
      <c r="W51" s="197">
        <f ca="1">'SUBSCRIBER BASE'!X104*'MVLP DASHBOARD'!$D64</f>
        <v>110748809.6569473</v>
      </c>
      <c r="X51" s="197">
        <f ca="1">'SUBSCRIBER BASE'!Y104*'MVLP DASHBOARD'!$D64</f>
        <v>119956969.17409994</v>
      </c>
      <c r="Y51" s="197">
        <f ca="1">'SUBSCRIBER BASE'!Z104*'MVLP DASHBOARD'!$D64</f>
        <v>131895504.71539493</v>
      </c>
      <c r="Z51" s="197">
        <f ca="1">'SUBSCRIBER BASE'!AA104*'MVLP DASHBOARD'!$D64</f>
        <v>143087609.47962517</v>
      </c>
      <c r="AA51" s="197">
        <f ca="1">'SUBSCRIBER BASE'!AB104*'MVLP DASHBOARD'!$D64</f>
        <v>156276013.0056439</v>
      </c>
      <c r="AB51" s="197">
        <f ca="1">'SUBSCRIBER BASE'!AC104*'MVLP DASHBOARD'!$D64</f>
        <v>175600260.3553617</v>
      </c>
      <c r="AC51" s="197">
        <f ca="1">'SUBSCRIBER BASE'!AD104*'MVLP DASHBOARD'!$D64</f>
        <v>201333143.33759362</v>
      </c>
      <c r="AD51" s="197">
        <f ca="1">'SUBSCRIBER BASE'!AE104*'MVLP DASHBOARD'!$D64</f>
        <v>226285238.17071393</v>
      </c>
      <c r="AE51" s="197">
        <f ca="1">'SUBSCRIBER BASE'!AF104*'MVLP DASHBOARD'!$D64</f>
        <v>250626656.26217824</v>
      </c>
      <c r="AF51" s="197">
        <f ca="1">'SUBSCRIBER BASE'!AG104*'MVLP DASHBOARD'!$D64</f>
        <v>268747739.44906932</v>
      </c>
      <c r="AG51" s="197">
        <f ca="1">'SUBSCRIBER BASE'!AH104*'MVLP DASHBOARD'!$D64</f>
        <v>289530384.47661585</v>
      </c>
      <c r="AH51" s="197">
        <f ca="1">'SUBSCRIBER BASE'!AI104*'MVLP DASHBOARD'!$D64</f>
        <v>311244073.25278503</v>
      </c>
      <c r="AI51" s="197">
        <f ca="1">'SUBSCRIBER BASE'!AJ104*'MVLP DASHBOARD'!$D64</f>
        <v>324501325.59014577</v>
      </c>
      <c r="AJ51" s="197">
        <f ca="1">'SUBSCRIBER BASE'!AK104*'MVLP DASHBOARD'!$D64</f>
        <v>334484515.31063849</v>
      </c>
      <c r="AK51" s="197">
        <f ca="1">'SUBSCRIBER BASE'!AL104*'MVLP DASHBOARD'!$D64</f>
        <v>347210529.54510659</v>
      </c>
      <c r="AL51" s="197">
        <f ca="1">'SUBSCRIBER BASE'!AM104*'MVLP DASHBOARD'!$D64</f>
        <v>356967571.06785125</v>
      </c>
      <c r="AM51" s="197">
        <f ca="1">'SUBSCRIBER BASE'!AN104*'MVLP DASHBOARD'!$D64</f>
        <v>368112728.51445866</v>
      </c>
      <c r="AN51" s="197">
        <f ca="1">'SUBSCRIBER BASE'!AO104*'MVLP DASHBOARD'!$D64</f>
        <v>386136916.0887357</v>
      </c>
      <c r="AO51" s="197">
        <f ca="1">'SUBSCRIBER BASE'!AP104*'MVLP DASHBOARD'!$D64</f>
        <v>410802678.2842989</v>
      </c>
      <c r="AP51" s="197">
        <f ca="1">'SUBSCRIBER BASE'!AQ104*'MVLP DASHBOARD'!$D64</f>
        <v>432930576.37008393</v>
      </c>
      <c r="AQ51" s="197">
        <f ca="1">'SUBSCRIBER BASE'!AR104*'MVLP DASHBOARD'!$D64</f>
        <v>453124687.55157971</v>
      </c>
      <c r="AR51" s="197">
        <f ca="1">'SUBSCRIBER BASE'!AS104*'MVLP DASHBOARD'!$D64</f>
        <v>465331557.17400074</v>
      </c>
      <c r="AS51" s="197">
        <f ca="1">'SUBSCRIBER BASE'!AT104*'MVLP DASHBOARD'!$D64</f>
        <v>480000083.3153007</v>
      </c>
      <c r="AT51" s="197">
        <f ca="1">'SUBSCRIBER BASE'!AU104*'MVLP DASHBOARD'!$D64</f>
        <v>495288911.14953566</v>
      </c>
      <c r="AU51" s="197">
        <f ca="1">'SUBSCRIBER BASE'!AV104*'MVLP DASHBOARD'!$D64</f>
        <v>501285425.5920589</v>
      </c>
      <c r="AV51" s="197">
        <f ca="1">'SUBSCRIBER BASE'!AW104*'MVLP DASHBOARD'!$D64</f>
        <v>503817954.31245595</v>
      </c>
      <c r="AW51" s="197">
        <f ca="1">'SUBSCRIBER BASE'!AX104*'MVLP DASHBOARD'!$D64</f>
        <v>509304048.59683317</v>
      </c>
      <c r="AX51" s="197">
        <f ca="1">'SUBSCRIBER BASE'!AY104*'MVLP DASHBOARD'!$D64</f>
        <v>511843198.16699159</v>
      </c>
      <c r="AY51" s="197">
        <f ca="1">'SUBSCRIBER BASE'!AZ104*'MVLP DASHBOARD'!$D64</f>
        <v>515990046.25864202</v>
      </c>
      <c r="AZ51" s="197">
        <f ca="1">'SUBSCRIBER BASE'!BA104*'MVLP DASHBOARD'!$D64</f>
        <v>527353551.94570988</v>
      </c>
      <c r="BA51" s="197">
        <f ca="1">'SUBSCRIBER BASE'!BB104*'MVLP DASHBOARD'!$D64</f>
        <v>545652754.34842443</v>
      </c>
      <c r="BB51" s="197">
        <f ca="1">'SUBSCRIBER BASE'!BC104*'MVLP DASHBOARD'!$D64</f>
        <v>561566532.63100326</v>
      </c>
      <c r="BC51" s="197">
        <f ca="1">'SUBSCRIBER BASE'!BD104*'MVLP DASHBOARD'!$D64</f>
        <v>575736397.99945307</v>
      </c>
      <c r="BD51" s="197">
        <f ca="1">'SUBSCRIBER BASE'!BE104*'MVLP DASHBOARD'!$D64</f>
        <v>582076874.09948039</v>
      </c>
      <c r="BE51" s="197">
        <f ca="1">'SUBSCRIBER BASE'!BF104*'MVLP DASHBOARD'!$D64</f>
        <v>591133414.39450634</v>
      </c>
      <c r="BF51" s="197">
        <f ca="1">'SUBSCRIBER BASE'!BG104*'MVLP DASHBOARD'!$D64</f>
        <v>601047847.67478096</v>
      </c>
      <c r="BG51" s="197">
        <f ca="1">'SUBSCRIBER BASE'!BH104*'MVLP DASHBOARD'!$D64</f>
        <v>601869055.29104197</v>
      </c>
      <c r="BH51" s="197">
        <f ca="1">'SUBSCRIBER BASE'!BI104*'MVLP DASHBOARD'!$D64</f>
        <v>599452274.52648985</v>
      </c>
      <c r="BI51" s="197">
        <f ca="1">'SUBSCRIBER BASE'!BJ104*'MVLP DASHBOARD'!$D64</f>
        <v>600226284.80016541</v>
      </c>
      <c r="BJ51" s="197">
        <f ca="1">'SUBSCRIBER BASE'!BK104*'MVLP DASHBOARD'!$D64</f>
        <v>598268474.56015718</v>
      </c>
      <c r="BK51" s="197">
        <f ca="1">'SUBSCRIBER BASE'!BL104*'MVLP DASHBOARD'!$D64</f>
        <v>598135018.83214927</v>
      </c>
      <c r="BL51" s="197">
        <f ca="1">'SUBSCRIBER BASE'!BM104*'MVLP DASHBOARD'!$D64</f>
        <v>605432235.89054179</v>
      </c>
      <c r="BM51" s="197">
        <f ca="1">'SUBSCRIBER BASE'!BN104*'MVLP DASHBOARD'!$D64</f>
        <v>619866416.09601474</v>
      </c>
      <c r="BN51" s="197">
        <f ca="1">'SUBSCRIBER BASE'!BO104*'MVLP DASHBOARD'!$D64</f>
        <v>632098183.29121399</v>
      </c>
      <c r="BO51" s="197">
        <f ca="1">'SUBSCRIBER BASE'!BP104*'MVLP DASHBOARD'!$D64</f>
        <v>642763994.12665331</v>
      </c>
      <c r="BP51" s="197">
        <f ca="1">'SUBSCRIBER BASE'!BQ104*'MVLP DASHBOARD'!$D64</f>
        <v>645767426.42032063</v>
      </c>
      <c r="BQ51" s="197">
        <f ca="1">'SUBSCRIBER BASE'!BR104*'MVLP DASHBOARD'!$D64</f>
        <v>651651727.09930456</v>
      </c>
      <c r="BR51" s="197">
        <f ca="1">'SUBSCRIBER BASE'!BS104*'MVLP DASHBOARD'!$D64</f>
        <v>658550484.74433935</v>
      </c>
    </row>
    <row r="52" spans="1:70" ht="25" customHeight="1" outlineLevel="1">
      <c r="B52" s="137" t="str">
        <f>B15</f>
        <v>MVLP4</v>
      </c>
      <c r="C52" s="197">
        <f>'SUBSCRIBER BASE'!C105*('MVLP INPUT'!$F61*(100%-'MVLP INPUT'!$F85))</f>
        <v>0</v>
      </c>
      <c r="D52" s="197">
        <f>'SUBSCRIBER BASE'!D105*('MVLP INPUT'!$F61*(100%-'MVLP INPUT'!$F85))</f>
        <v>0</v>
      </c>
      <c r="E52" s="197">
        <f>'SUBSCRIBER BASE'!E105*('MVLP INPUT'!$F61*(100%-'MVLP INPUT'!$F85))</f>
        <v>0</v>
      </c>
      <c r="F52" s="197">
        <f>'SUBSCRIBER BASE'!F105*('MVLP INPUT'!$F61*(100%-'MVLP INPUT'!$F85))</f>
        <v>0</v>
      </c>
      <c r="G52" s="197">
        <f>'SUBSCRIBER BASE'!G105*('MVLP INPUT'!$F61*(100%-'MVLP INPUT'!$F85))</f>
        <v>0</v>
      </c>
      <c r="H52" s="197">
        <f>'SUBSCRIBER BASE'!H105*('MVLP INPUT'!$F61*(100%-'MVLP INPUT'!$F85))</f>
        <v>0</v>
      </c>
      <c r="I52" s="197">
        <f>'SUBSCRIBER BASE'!I105*('MVLP INPUT'!$F61*(100%-'MVLP INPUT'!$F85))</f>
        <v>0</v>
      </c>
      <c r="J52" s="197">
        <f>'SUBSCRIBER BASE'!J105*('MVLP INPUT'!$F61*(100%-'MVLP INPUT'!$F85))</f>
        <v>0</v>
      </c>
      <c r="K52" s="197">
        <f ca="1">'SUBSCRIBER BASE'!L105*'MVLP DASHBOARD'!$D65</f>
        <v>7454720</v>
      </c>
      <c r="L52" s="197">
        <f ca="1">'SUBSCRIBER BASE'!M105*'MVLP DASHBOARD'!$D65</f>
        <v>14009344</v>
      </c>
      <c r="M52" s="197">
        <f ca="1">'SUBSCRIBER BASE'!N105*'MVLP DASHBOARD'!$D65</f>
        <v>21342156.799999997</v>
      </c>
      <c r="N52" s="197">
        <f ca="1">'SUBSCRIBER BASE'!O105*'MVLP DASHBOARD'!$D65</f>
        <v>27985768.959999997</v>
      </c>
      <c r="O52" s="197">
        <f ca="1">'SUBSCRIBER BASE'!P105*'MVLP DASHBOARD'!$D65</f>
        <v>35275120.511999995</v>
      </c>
      <c r="P52" s="197">
        <f ca="1">'SUBSCRIBER BASE'!Q105*'MVLP DASHBOARD'!$D65</f>
        <v>45138884.486400001</v>
      </c>
      <c r="Q52" s="197">
        <f ca="1">'SUBSCRIBER BASE'!R105*'MVLP DASHBOARD'!$D65</f>
        <v>57980820.262079999</v>
      </c>
      <c r="R52" s="197">
        <f ca="1">'SUBSCRIBER BASE'!S105*'MVLP DASHBOARD'!$D65</f>
        <v>70994739.248975992</v>
      </c>
      <c r="S52" s="197">
        <f ca="1">'SUBSCRIBER BASE'!T105*'MVLP DASHBOARD'!$D65</f>
        <v>84520202.286527187</v>
      </c>
      <c r="T52" s="197">
        <f ca="1">'SUBSCRIBER BASE'!U105*'MVLP DASHBOARD'!$D65</f>
        <v>95956272.172200829</v>
      </c>
      <c r="U52" s="197">
        <f ca="1">'SUBSCRIBER BASE'!V105*'MVLP DASHBOARD'!$D65</f>
        <v>109989818.56359079</v>
      </c>
      <c r="V52" s="197">
        <f ca="1">'SUBSCRIBER BASE'!W105*'MVLP DASHBOARD'!$D65</f>
        <v>126071127.63541125</v>
      </c>
      <c r="W52" s="197">
        <f ca="1">'SUBSCRIBER BASE'!X105*'MVLP DASHBOARD'!$D65</f>
        <v>138435091.25364068</v>
      </c>
      <c r="X52" s="197">
        <f ca="1">'SUBSCRIBER BASE'!Y105*'MVLP DASHBOARD'!$D65</f>
        <v>149945336.69095868</v>
      </c>
      <c r="Y52" s="197">
        <f ca="1">'SUBSCRIBER BASE'!Z105*'MVLP DASHBOARD'!$D65</f>
        <v>164868549.85641074</v>
      </c>
      <c r="Z52" s="197">
        <f ca="1">'SUBSCRIBER BASE'!AA105*'MVLP DASHBOARD'!$D65</f>
        <v>178856162.36359018</v>
      </c>
      <c r="AA52" s="197">
        <f ca="1">'SUBSCRIBER BASE'!AB105*'MVLP DASHBOARD'!$D65</f>
        <v>195344394.24541068</v>
      </c>
      <c r="AB52" s="197">
        <f ca="1">'SUBSCRIBER BASE'!AC105*'MVLP DASHBOARD'!$D65</f>
        <v>219502294.53314012</v>
      </c>
      <c r="AC52" s="197">
        <f ca="1">'SUBSCRIBER BASE'!AD105*'MVLP DASHBOARD'!$D65</f>
        <v>251668299.80648312</v>
      </c>
      <c r="AD52" s="197">
        <f ca="1">'SUBSCRIBER BASE'!AE105*'MVLP DASHBOARD'!$D65</f>
        <v>282855764.81615895</v>
      </c>
      <c r="AE52" s="197">
        <f ca="1">'SUBSCRIBER BASE'!AF105*'MVLP DASHBOARD'!$D65</f>
        <v>313282576.575351</v>
      </c>
      <c r="AF52" s="197">
        <f ca="1">'SUBSCRIBER BASE'!AG105*'MVLP DASHBOARD'!$D65</f>
        <v>335931407.74658352</v>
      </c>
      <c r="AG52" s="197">
        <f ca="1">'SUBSCRIBER BASE'!AH105*'MVLP DASHBOARD'!$D65</f>
        <v>361912437.35925436</v>
      </c>
      <c r="AH52" s="197">
        <f ca="1">'SUBSCRIBER BASE'!AI105*'MVLP DASHBOARD'!$D65</f>
        <v>389057135.49129164</v>
      </c>
      <c r="AI52" s="197">
        <f ca="1">'SUBSCRIBER BASE'!AJ105*'MVLP DASHBOARD'!$D65</f>
        <v>405628598.71672702</v>
      </c>
      <c r="AJ52" s="197">
        <f ca="1">'SUBSCRIBER BASE'!AK105*'MVLP DASHBOARD'!$D65</f>
        <v>418104928.7808907</v>
      </c>
      <c r="AK52" s="197">
        <f ca="1">'SUBSCRIBER BASE'!AL105*'MVLP DASHBOARD'!$D65</f>
        <v>434012482.34184617</v>
      </c>
      <c r="AL52" s="197">
        <f ca="1">'SUBSCRIBER BASE'!AM105*'MVLP DASHBOARD'!$D65</f>
        <v>446206258.22475386</v>
      </c>
      <c r="AM52" s="197">
        <f ca="1">'SUBSCRIBER BASE'!AN105*'MVLP DASHBOARD'!$D65</f>
        <v>460140425.3135162</v>
      </c>
      <c r="AN52" s="197">
        <f ca="1">'SUBSCRIBER BASE'!AO105*'MVLP DASHBOARD'!$D65</f>
        <v>482670684.04784036</v>
      </c>
      <c r="AO52" s="197">
        <f ca="1">'SUBSCRIBER BASE'!AP105*'MVLP DASHBOARD'!$D65</f>
        <v>513500349.84544837</v>
      </c>
      <c r="AP52" s="197">
        <f ca="1">'SUBSCRIBER BASE'!AQ105*'MVLP DASHBOARD'!$D65</f>
        <v>541160372.353176</v>
      </c>
      <c r="AQ52" s="197">
        <f ca="1">'SUBSCRIBER BASE'!AR105*'MVLP DASHBOARD'!$D65</f>
        <v>566403153.73551714</v>
      </c>
      <c r="AR52" s="197">
        <f ca="1">'SUBSCRIBER BASE'!AS105*'MVLP DASHBOARD'!$D65</f>
        <v>581659316.04874134</v>
      </c>
      <c r="AS52" s="197">
        <f ca="1">'SUBSCRIBER BASE'!AT105*'MVLP DASHBOARD'!$D65</f>
        <v>599992670.24630427</v>
      </c>
      <c r="AT52" s="197">
        <f ca="1">'SUBSCRIBER BASE'!AU105*'MVLP DASHBOARD'!$D65</f>
        <v>619104076.733989</v>
      </c>
      <c r="AU52" s="197">
        <f ca="1">'SUBSCRIBER BASE'!AV105*'MVLP DASHBOARD'!$D65</f>
        <v>626600072.89728963</v>
      </c>
      <c r="AV52" s="197">
        <f ca="1">'SUBSCRIBER BASE'!AW105*'MVLP DASHBOARD'!$D65</f>
        <v>629768629.25242519</v>
      </c>
      <c r="AW52" s="197">
        <f ca="1">'SUBSCRIBER BASE'!AX105*'MVLP DASHBOARD'!$D65</f>
        <v>636623877.78980386</v>
      </c>
      <c r="AX52" s="197">
        <f ca="1">'SUBSCRIBER BASE'!AY105*'MVLP DASHBOARD'!$D65</f>
        <v>639798123.90031362</v>
      </c>
      <c r="AY52" s="197">
        <f ca="1">'SUBSCRIBER BASE'!AZ105*'MVLP DASHBOARD'!$D65</f>
        <v>644979417.70529795</v>
      </c>
      <c r="AZ52" s="197">
        <f ca="1">'SUBSCRIBER BASE'!BA105*'MVLP DASHBOARD'!$D65</f>
        <v>659184206.82003319</v>
      </c>
      <c r="BA52" s="197">
        <f ca="1">'SUBSCRIBER BASE'!BB105*'MVLP DASHBOARD'!$D65</f>
        <v>682058596.47903156</v>
      </c>
      <c r="BB52" s="197">
        <f ca="1">'SUBSCRIBER BASE'!BC105*'MVLP DASHBOARD'!$D65</f>
        <v>701951186.65508008</v>
      </c>
      <c r="BC52" s="197">
        <f ca="1">'SUBSCRIBER BASE'!BD105*'MVLP DASHBOARD'!$D65</f>
        <v>719661307.32232594</v>
      </c>
      <c r="BD52" s="197">
        <f ca="1">'SUBSCRIBER BASE'!BE105*'MVLP DASHBOARD'!$D65</f>
        <v>727587361.95620966</v>
      </c>
      <c r="BE52" s="197">
        <f ca="1">'SUBSCRIBER BASE'!BF105*'MVLP DASHBOARD'!$D65</f>
        <v>738911033.85839927</v>
      </c>
      <c r="BF52" s="197">
        <f ca="1">'SUBSCRIBER BASE'!BG105*'MVLP DASHBOARD'!$D65</f>
        <v>751306922.16547918</v>
      </c>
      <c r="BG52" s="197">
        <f ca="1">'SUBSCRIBER BASE'!BH105*'MVLP DASHBOARD'!$D65</f>
        <v>752336136.0572052</v>
      </c>
      <c r="BH52" s="197">
        <f ca="1">'SUBSCRIBER BASE'!BI105*'MVLP DASHBOARD'!$D65</f>
        <v>749315169.25434494</v>
      </c>
      <c r="BI52" s="197">
        <f ca="1">'SUBSCRIBER BASE'!BJ105*'MVLP DASHBOARD'!$D65</f>
        <v>750280130.79162776</v>
      </c>
      <c r="BJ52" s="197">
        <f ca="1">'SUBSCRIBER BASE'!BK105*'MVLP DASHBOARD'!$D65</f>
        <v>747833004.25204635</v>
      </c>
      <c r="BK52" s="197">
        <f ca="1">'SUBSCRIBER BASE'!BL105*'MVLP DASHBOARD'!$D65</f>
        <v>747668874.03944397</v>
      </c>
      <c r="BL52" s="197">
        <f ca="1">'SUBSCRIBER BASE'!BM105*'MVLP DASHBOARD'!$D65</f>
        <v>756790390.33747184</v>
      </c>
      <c r="BM52" s="197">
        <f ca="1">'SUBSCRIBER BASE'!BN105*'MVLP DASHBOARD'!$D65</f>
        <v>774830550.82059813</v>
      </c>
      <c r="BN52" s="197">
        <f ca="1">'SUBSCRIBER BASE'!BO105*'MVLP DASHBOARD'!$D65</f>
        <v>790120383.2795682</v>
      </c>
      <c r="BO52" s="197">
        <f ca="1">'SUBSCRIBER BASE'!BP105*'MVLP DASHBOARD'!$D65</f>
        <v>803452764.11558986</v>
      </c>
      <c r="BP52" s="197">
        <f ca="1">'SUBSCRIBER BASE'!BQ105*'MVLP DASHBOARD'!$D65</f>
        <v>807209725.9098103</v>
      </c>
      <c r="BQ52" s="197">
        <f ca="1">'SUBSCRIBER BASE'!BR105*'MVLP DASHBOARD'!$D65</f>
        <v>814567639.6143198</v>
      </c>
      <c r="BR52" s="197">
        <f ca="1">'SUBSCRIBER BASE'!BS105*'MVLP DASHBOARD'!$D65</f>
        <v>823190937.63360381</v>
      </c>
    </row>
    <row r="53" spans="1:70" ht="25" customHeight="1" outlineLevel="1">
      <c r="B53" s="137" t="str">
        <f t="shared" ref="B53:B57" si="211">B16</f>
        <v>MVLP5</v>
      </c>
      <c r="C53" s="197">
        <f>'SUBSCRIBER BASE'!C106*('MVLP INPUT'!$F62*(100%-'MVLP INPUT'!$F86))</f>
        <v>0</v>
      </c>
      <c r="D53" s="197">
        <f>'SUBSCRIBER BASE'!D106*('MVLP INPUT'!$F62*(100%-'MVLP INPUT'!$F86))</f>
        <v>0</v>
      </c>
      <c r="E53" s="197">
        <f>'SUBSCRIBER BASE'!E106*('MVLP INPUT'!$F62*(100%-'MVLP INPUT'!$F86))</f>
        <v>0</v>
      </c>
      <c r="F53" s="197">
        <f>'SUBSCRIBER BASE'!F106*('MVLP INPUT'!$F62*(100%-'MVLP INPUT'!$F86))</f>
        <v>0</v>
      </c>
      <c r="G53" s="197">
        <f>'SUBSCRIBER BASE'!G106*('MVLP INPUT'!$F62*(100%-'MVLP INPUT'!$F86))</f>
        <v>0</v>
      </c>
      <c r="H53" s="197">
        <f>'SUBSCRIBER BASE'!H106*('MVLP INPUT'!$F62*(100%-'MVLP INPUT'!$F86))</f>
        <v>0</v>
      </c>
      <c r="I53" s="197">
        <f>'SUBSCRIBER BASE'!I106*('MVLP INPUT'!$F62*(100%-'MVLP INPUT'!$F86))</f>
        <v>0</v>
      </c>
      <c r="J53" s="197">
        <f>'SUBSCRIBER BASE'!J106*('MVLP INPUT'!$F62*(100%-'MVLP INPUT'!$F86))</f>
        <v>0</v>
      </c>
      <c r="K53" s="197">
        <f ca="1">'SUBSCRIBER BASE'!L106*'MVLP DASHBOARD'!$D66</f>
        <v>13418496</v>
      </c>
      <c r="L53" s="197">
        <f ca="1">'SUBSCRIBER BASE'!M106*'MVLP DASHBOARD'!$D66</f>
        <v>25216819.199999999</v>
      </c>
      <c r="M53" s="197">
        <f ca="1">'SUBSCRIBER BASE'!N106*'MVLP DASHBOARD'!$D66</f>
        <v>38415882.239999995</v>
      </c>
      <c r="N53" s="197">
        <f ca="1">'SUBSCRIBER BASE'!O106*'MVLP DASHBOARD'!$D66</f>
        <v>50374384.127999991</v>
      </c>
      <c r="O53" s="197">
        <f ca="1">'SUBSCRIBER BASE'!P106*'MVLP DASHBOARD'!$D66</f>
        <v>63495216.921599992</v>
      </c>
      <c r="P53" s="197">
        <f ca="1">'SUBSCRIBER BASE'!Q106*'MVLP DASHBOARD'!$D66</f>
        <v>81249992.075520009</v>
      </c>
      <c r="Q53" s="197">
        <f ca="1">'SUBSCRIBER BASE'!R106*'MVLP DASHBOARD'!$D66</f>
        <v>104365476.471744</v>
      </c>
      <c r="R53" s="197">
        <f ca="1">'SUBSCRIBER BASE'!S106*'MVLP DASHBOARD'!$D66</f>
        <v>127790530.64815679</v>
      </c>
      <c r="S53" s="197">
        <f ca="1">'SUBSCRIBER BASE'!T106*'MVLP DASHBOARD'!$D66</f>
        <v>152136364.11574894</v>
      </c>
      <c r="T53" s="197">
        <f ca="1">'SUBSCRIBER BASE'!U106*'MVLP DASHBOARD'!$D66</f>
        <v>172721289.90996149</v>
      </c>
      <c r="U53" s="197">
        <f ca="1">'SUBSCRIBER BASE'!V106*'MVLP DASHBOARD'!$D66</f>
        <v>197981673.41446343</v>
      </c>
      <c r="V53" s="197">
        <f ca="1">'SUBSCRIBER BASE'!W106*'MVLP DASHBOARD'!$D66</f>
        <v>226928029.74374026</v>
      </c>
      <c r="W53" s="197">
        <f ca="1">'SUBSCRIBER BASE'!X106*'MVLP DASHBOARD'!$D66</f>
        <v>249183164.25655323</v>
      </c>
      <c r="X53" s="197">
        <f ca="1">'SUBSCRIBER BASE'!Y106*'MVLP DASHBOARD'!$D66</f>
        <v>269901606.04372561</v>
      </c>
      <c r="Y53" s="197">
        <f ca="1">'SUBSCRIBER BASE'!Z106*'MVLP DASHBOARD'!$D66</f>
        <v>296763389.7415393</v>
      </c>
      <c r="Z53" s="197">
        <f ca="1">'SUBSCRIBER BASE'!AA106*'MVLP DASHBOARD'!$D66</f>
        <v>321941092.25446236</v>
      </c>
      <c r="AA53" s="197">
        <f ca="1">'SUBSCRIBER BASE'!AB106*'MVLP DASHBOARD'!$D66</f>
        <v>351619909.64173919</v>
      </c>
      <c r="AB53" s="197">
        <f ca="1">'SUBSCRIBER BASE'!AC106*'MVLP DASHBOARD'!$D66</f>
        <v>395104130.15965223</v>
      </c>
      <c r="AC53" s="197">
        <f ca="1">'SUBSCRIBER BASE'!AD106*'MVLP DASHBOARD'!$D66</f>
        <v>453002939.65166962</v>
      </c>
      <c r="AD53" s="197">
        <f ca="1">'SUBSCRIBER BASE'!AE106*'MVLP DASHBOARD'!$D66</f>
        <v>509140376.66908616</v>
      </c>
      <c r="AE53" s="197">
        <f ca="1">'SUBSCRIBER BASE'!AF106*'MVLP DASHBOARD'!$D66</f>
        <v>563908637.83563185</v>
      </c>
      <c r="AF53" s="197">
        <f ca="1">'SUBSCRIBER BASE'!AG106*'MVLP DASHBOARD'!$D66</f>
        <v>604676533.94385028</v>
      </c>
      <c r="AG53" s="197">
        <f ca="1">'SUBSCRIBER BASE'!AH106*'MVLP DASHBOARD'!$D66</f>
        <v>651442387.24665785</v>
      </c>
      <c r="AH53" s="197">
        <f ca="1">'SUBSCRIBER BASE'!AI106*'MVLP DASHBOARD'!$D66</f>
        <v>700302843.88432503</v>
      </c>
      <c r="AI53" s="197">
        <f ca="1">'SUBSCRIBER BASE'!AJ106*'MVLP DASHBOARD'!$D66</f>
        <v>730131477.69010866</v>
      </c>
      <c r="AJ53" s="197">
        <f ca="1">'SUBSCRIBER BASE'!AK106*'MVLP DASHBOARD'!$D66</f>
        <v>752588871.80560327</v>
      </c>
      <c r="AK53" s="197">
        <f ca="1">'SUBSCRIBER BASE'!AL106*'MVLP DASHBOARD'!$D66</f>
        <v>781222468.21532309</v>
      </c>
      <c r="AL53" s="197">
        <f ca="1">'SUBSCRIBER BASE'!AM106*'MVLP DASHBOARD'!$D66</f>
        <v>803171264.80455697</v>
      </c>
      <c r="AM53" s="197">
        <f ca="1">'SUBSCRIBER BASE'!AN106*'MVLP DASHBOARD'!$D66</f>
        <v>828252765.56432915</v>
      </c>
      <c r="AN53" s="197">
        <f ca="1">'SUBSCRIBER BASE'!AO106*'MVLP DASHBOARD'!$D66</f>
        <v>868807231.28611267</v>
      </c>
      <c r="AO53" s="197">
        <f ca="1">'SUBSCRIBER BASE'!AP106*'MVLP DASHBOARD'!$D66</f>
        <v>924300629.721807</v>
      </c>
      <c r="AP53" s="197">
        <f ca="1">'SUBSCRIBER BASE'!AQ106*'MVLP DASHBOARD'!$D66</f>
        <v>974088670.2357167</v>
      </c>
      <c r="AQ53" s="197">
        <f ca="1">'SUBSCRIBER BASE'!AR106*'MVLP DASHBOARD'!$D66</f>
        <v>1019525676.723931</v>
      </c>
      <c r="AR53" s="197">
        <f ca="1">'SUBSCRIBER BASE'!AS106*'MVLP DASHBOARD'!$D66</f>
        <v>1046986768.8877344</v>
      </c>
      <c r="AS53" s="197">
        <f ca="1">'SUBSCRIBER BASE'!AT106*'MVLP DASHBOARD'!$D66</f>
        <v>1079986806.4433477</v>
      </c>
      <c r="AT53" s="197">
        <f ca="1">'SUBSCRIBER BASE'!AU106*'MVLP DASHBOARD'!$D66</f>
        <v>1114387338.1211803</v>
      </c>
      <c r="AU53" s="197">
        <f ca="1">'SUBSCRIBER BASE'!AV106*'MVLP DASHBOARD'!$D66</f>
        <v>1127880131.2151213</v>
      </c>
      <c r="AV53" s="197">
        <f ca="1">'SUBSCRIBER BASE'!AW106*'MVLP DASHBOARD'!$D66</f>
        <v>1133583532.6543653</v>
      </c>
      <c r="AW53" s="197">
        <f ca="1">'SUBSCRIBER BASE'!AX106*'MVLP DASHBOARD'!$D66</f>
        <v>1145922980.021647</v>
      </c>
      <c r="AX53" s="197">
        <f ca="1">'SUBSCRIBER BASE'!AY106*'MVLP DASHBOARD'!$D66</f>
        <v>1151636623.0205646</v>
      </c>
      <c r="AY53" s="197">
        <f ca="1">'SUBSCRIBER BASE'!AZ106*'MVLP DASHBOARD'!$D66</f>
        <v>1160962951.8695364</v>
      </c>
      <c r="AZ53" s="197">
        <f ca="1">'SUBSCRIBER BASE'!BA106*'MVLP DASHBOARD'!$D66</f>
        <v>1186531572.2760596</v>
      </c>
      <c r="BA53" s="197">
        <f ca="1">'SUBSCRIBER BASE'!BB106*'MVLP DASHBOARD'!$D66</f>
        <v>1227705473.662257</v>
      </c>
      <c r="BB53" s="197">
        <f ca="1">'SUBSCRIBER BASE'!BC106*'MVLP DASHBOARD'!$D66</f>
        <v>1263512135.9791441</v>
      </c>
      <c r="BC53" s="197">
        <f ca="1">'SUBSCRIBER BASE'!BD106*'MVLP DASHBOARD'!$D66</f>
        <v>1295390353.1801867</v>
      </c>
      <c r="BD53" s="197">
        <f ca="1">'SUBSCRIBER BASE'!BE106*'MVLP DASHBOARD'!$D66</f>
        <v>1309657251.5211775</v>
      </c>
      <c r="BE53" s="197">
        <f ca="1">'SUBSCRIBER BASE'!BF106*'MVLP DASHBOARD'!$D66</f>
        <v>1330039860.9451187</v>
      </c>
      <c r="BF53" s="197">
        <f ca="1">'SUBSCRIBER BASE'!BG106*'MVLP DASHBOARD'!$D66</f>
        <v>1352352459.8978627</v>
      </c>
      <c r="BG53" s="197">
        <f ca="1">'SUBSCRIBER BASE'!BH106*'MVLP DASHBOARD'!$D66</f>
        <v>1354205044.9029694</v>
      </c>
      <c r="BH53" s="197">
        <f ca="1">'SUBSCRIBER BASE'!BI106*'MVLP DASHBOARD'!$D66</f>
        <v>1348767304.6578209</v>
      </c>
      <c r="BI53" s="197">
        <f ca="1">'SUBSCRIBER BASE'!BJ106*'MVLP DASHBOARD'!$D66</f>
        <v>1350504235.4249301</v>
      </c>
      <c r="BJ53" s="197">
        <f ca="1">'SUBSCRIBER BASE'!BK106*'MVLP DASHBOARD'!$D66</f>
        <v>1346099407.6536834</v>
      </c>
      <c r="BK53" s="197">
        <f ca="1">'SUBSCRIBER BASE'!BL106*'MVLP DASHBOARD'!$D66</f>
        <v>1345803973.2709992</v>
      </c>
      <c r="BL53" s="197">
        <f ca="1">'SUBSCRIBER BASE'!BM106*'MVLP DASHBOARD'!$D66</f>
        <v>1362222702.6074493</v>
      </c>
      <c r="BM53" s="197">
        <f ca="1">'SUBSCRIBER BASE'!BN106*'MVLP DASHBOARD'!$D66</f>
        <v>1394694991.4770768</v>
      </c>
      <c r="BN53" s="197">
        <f ca="1">'SUBSCRIBER BASE'!BO106*'MVLP DASHBOARD'!$D66</f>
        <v>1422216689.9032228</v>
      </c>
      <c r="BO53" s="197">
        <f ca="1">'SUBSCRIBER BASE'!BP106*'MVLP DASHBOARD'!$D66</f>
        <v>1446214975.4080617</v>
      </c>
      <c r="BP53" s="197">
        <f ca="1">'SUBSCRIBER BASE'!BQ106*'MVLP DASHBOARD'!$D66</f>
        <v>1452977506.6376586</v>
      </c>
      <c r="BQ53" s="197">
        <f ca="1">'SUBSCRIBER BASE'!BR106*'MVLP DASHBOARD'!$D66</f>
        <v>1466221751.3057756</v>
      </c>
      <c r="BR53" s="197">
        <f ca="1">'SUBSCRIBER BASE'!BS106*'MVLP DASHBOARD'!$D66</f>
        <v>1481743687.7404869</v>
      </c>
    </row>
    <row r="54" spans="1:70" ht="25" customHeight="1" outlineLevel="1">
      <c r="B54" s="137" t="str">
        <f t="shared" si="211"/>
        <v>MVLP6</v>
      </c>
      <c r="C54" s="197">
        <f>'SUBSCRIBER BASE'!C107*('MVLP INPUT'!$F63*(100%-'MVLP INPUT'!$F87))</f>
        <v>0</v>
      </c>
      <c r="D54" s="197">
        <f>'SUBSCRIBER BASE'!D107*('MVLP INPUT'!$F63*(100%-'MVLP INPUT'!$F87))</f>
        <v>0</v>
      </c>
      <c r="E54" s="197">
        <f>'SUBSCRIBER BASE'!E107*('MVLP INPUT'!$F63*(100%-'MVLP INPUT'!$F87))</f>
        <v>0</v>
      </c>
      <c r="F54" s="197">
        <f>'SUBSCRIBER BASE'!F107*('MVLP INPUT'!$F63*(100%-'MVLP INPUT'!$F87))</f>
        <v>0</v>
      </c>
      <c r="G54" s="197">
        <f>'SUBSCRIBER BASE'!G107*('MVLP INPUT'!$F63*(100%-'MVLP INPUT'!$F87))</f>
        <v>0</v>
      </c>
      <c r="H54" s="197">
        <f>'SUBSCRIBER BASE'!H107*('MVLP INPUT'!$F63*(100%-'MVLP INPUT'!$F87))</f>
        <v>0</v>
      </c>
      <c r="I54" s="197">
        <f>'SUBSCRIBER BASE'!I107*('MVLP INPUT'!$F63*(100%-'MVLP INPUT'!$F87))</f>
        <v>0</v>
      </c>
      <c r="J54" s="197">
        <f>'SUBSCRIBER BASE'!J107*('MVLP INPUT'!$F63*(100%-'MVLP INPUT'!$F87))</f>
        <v>0</v>
      </c>
      <c r="K54" s="197">
        <f ca="1">'SUBSCRIBER BASE'!L107*'MVLP DASHBOARD'!$D67</f>
        <v>13977600</v>
      </c>
      <c r="L54" s="197">
        <f ca="1">'SUBSCRIBER BASE'!M107*'MVLP DASHBOARD'!$D67</f>
        <v>26222976</v>
      </c>
      <c r="M54" s="197">
        <f ca="1">'SUBSCRIBER BASE'!N107*'MVLP DASHBOARD'!$D67</f>
        <v>39899069.760000005</v>
      </c>
      <c r="N54" s="197">
        <f ca="1">'SUBSCRIBER BASE'!O107*'MVLP DASHBOARD'!$D67</f>
        <v>52258128.597600006</v>
      </c>
      <c r="O54" s="197">
        <f ca="1">'SUBSCRIBER BASE'!P107*'MVLP DASHBOARD'!$D67</f>
        <v>65811536.846226007</v>
      </c>
      <c r="P54" s="197">
        <f ca="1">'SUBSCRIBER BASE'!Q107*'MVLP DASHBOARD'!$D67</f>
        <v>84167631.161799148</v>
      </c>
      <c r="Q54" s="197">
        <f ca="1">'SUBSCRIBER BASE'!R107*'MVLP DASHBOARD'!$D67</f>
        <v>108057310.5258047</v>
      </c>
      <c r="R54" s="197">
        <f ca="1">'SUBSCRIBER BASE'!S107*'MVLP DASHBOARD'!$D67</f>
        <v>132213421.72319993</v>
      </c>
      <c r="S54" s="197">
        <f ca="1">'SUBSCRIBER BASE'!T107*'MVLP DASHBOARD'!$D67</f>
        <v>157282457.08273196</v>
      </c>
      <c r="T54" s="197">
        <f ca="1">'SUBSCRIBER BASE'!U107*'MVLP DASHBOARD'!$D67</f>
        <v>178393448.08588853</v>
      </c>
      <c r="U54" s="197">
        <f ca="1">'SUBSCRIBER BASE'!V107*'MVLP DASHBOARD'!$D67</f>
        <v>204340432.06137937</v>
      </c>
      <c r="V54" s="197">
        <f ca="1">'SUBSCRIBER BASE'!W107*'MVLP DASHBOARD'!$D67</f>
        <v>234070799.37815693</v>
      </c>
      <c r="W54" s="197">
        <f ca="1">'SUBSCRIBER BASE'!X107*'MVLP DASHBOARD'!$D67</f>
        <v>256787522.41080371</v>
      </c>
      <c r="X54" s="197">
        <f ca="1">'SUBSCRIBER BASE'!Y107*'MVLP DASHBOARD'!$D67</f>
        <v>277866177.48423654</v>
      </c>
      <c r="Y54" s="197">
        <f ca="1">'SUBSCRIBER BASE'!Z107*'MVLP DASHBOARD'!$D67</f>
        <v>305318523.16631413</v>
      </c>
      <c r="Z54" s="197">
        <f ca="1">'SUBSCRIBER BASE'!AA107*'MVLP DASHBOARD'!$D67</f>
        <v>330976340.70008266</v>
      </c>
      <c r="AA54" s="197">
        <f ca="1">'SUBSCRIBER BASE'!AB107*'MVLP DASHBOARD'!$D67</f>
        <v>361277522.81332833</v>
      </c>
      <c r="AB54" s="197">
        <f ca="1">'SUBSCRIBER BASE'!AC107*'MVLP DASHBOARD'!$D67</f>
        <v>405916212.86562854</v>
      </c>
      <c r="AC54" s="197">
        <f ca="1">'SUBSCRIBER BASE'!AD107*'MVLP DASHBOARD'!$D67</f>
        <v>465491371.69018304</v>
      </c>
      <c r="AD54" s="197">
        <f ca="1">'SUBSCRIBER BASE'!AE107*'MVLP DASHBOARD'!$D67</f>
        <v>523121554.67644852</v>
      </c>
      <c r="AE54" s="197">
        <f ca="1">'SUBSCRIBER BASE'!AF107*'MVLP DASHBOARD'!$D67</f>
        <v>579231433.05593491</v>
      </c>
      <c r="AF54" s="197">
        <f ca="1">'SUBSCRIBER BASE'!AG107*'MVLP DASHBOARD'!$D67</f>
        <v>620660502.82049835</v>
      </c>
      <c r="AG54" s="197">
        <f ca="1">'SUBSCRIBER BASE'!AH107*'MVLP DASHBOARD'!$D67</f>
        <v>668285746.42242217</v>
      </c>
      <c r="AH54" s="197">
        <f ca="1">'SUBSCRIBER BASE'!AI107*'MVLP DASHBOARD'!$D67</f>
        <v>718018664.73524499</v>
      </c>
      <c r="AI54" s="197">
        <f ca="1">'SUBSCRIBER BASE'!AJ107*'MVLP DASHBOARD'!$D67</f>
        <v>747860604.83664465</v>
      </c>
      <c r="AJ54" s="197">
        <f ca="1">'SUBSCRIBER BASE'!AK107*'MVLP DASHBOARD'!$D67</f>
        <v>770022563.08272076</v>
      </c>
      <c r="AK54" s="197">
        <f ca="1">'SUBSCRIBER BASE'!AL107*'MVLP DASHBOARD'!$D67</f>
        <v>798624218.52087796</v>
      </c>
      <c r="AL54" s="197">
        <f ca="1">'SUBSCRIBER BASE'!AM107*'MVLP DASHBOARD'!$D67</f>
        <v>820256127.04853189</v>
      </c>
      <c r="AM54" s="197">
        <f ca="1">'SUBSCRIBER BASE'!AN107*'MVLP DASHBOARD'!$D67</f>
        <v>845145320.37848401</v>
      </c>
      <c r="AN54" s="197">
        <f ca="1">'SUBSCRIBER BASE'!AO107*'MVLP DASHBOARD'!$D67</f>
        <v>886161431.05861366</v>
      </c>
      <c r="AO54" s="197">
        <f ca="1">'SUBSCRIBER BASE'!AP107*'MVLP DASHBOARD'!$D67</f>
        <v>942703555.92803645</v>
      </c>
      <c r="AP54" s="197">
        <f ca="1">'SUBSCRIBER BASE'!AQ107*'MVLP DASHBOARD'!$D67</f>
        <v>993220579.24181461</v>
      </c>
      <c r="AQ54" s="197">
        <f ca="1">'SUBSCRIBER BASE'!AR107*'MVLP DASHBOARD'!$D67</f>
        <v>1039134738.8316194</v>
      </c>
      <c r="AR54" s="197">
        <f ca="1">'SUBSCRIBER BASE'!AS107*'MVLP DASHBOARD'!$D67</f>
        <v>1066295365.0429592</v>
      </c>
      <c r="AS54" s="197">
        <f ca="1">'SUBSCRIBER BASE'!AT107*'MVLP DASHBOARD'!$D67</f>
        <v>1099218538.3782039</v>
      </c>
      <c r="AT54" s="197">
        <f ca="1">'SUBSCRIBER BASE'!AU107*'MVLP DASHBOARD'!$D67</f>
        <v>1133592765.1133482</v>
      </c>
      <c r="AU54" s="197">
        <f ca="1">'SUBSCRIBER BASE'!AV107*'MVLP DASHBOARD'!$D67</f>
        <v>1146178984.9448972</v>
      </c>
      <c r="AV54" s="197">
        <f ca="1">'SUBSCRIBER BASE'!AW107*'MVLP DASHBOARD'!$D67</f>
        <v>1150685548.2352903</v>
      </c>
      <c r="AW54" s="197">
        <f ca="1">'SUBSCRIBER BASE'!AX107*'MVLP DASHBOARD'!$D67</f>
        <v>1162174716.9529376</v>
      </c>
      <c r="AX54" s="197">
        <f ca="1">'SUBSCRIBER BASE'!AY107*'MVLP DASHBOARD'!$D67</f>
        <v>1166793824.3129082</v>
      </c>
      <c r="AY54" s="197">
        <f ca="1">'SUBSCRIBER BASE'!AZ107*'MVLP DASHBOARD'!$D67</f>
        <v>1175240828.5364804</v>
      </c>
      <c r="AZ54" s="197">
        <f ca="1">'SUBSCRIBER BASE'!BA107*'MVLP DASHBOARD'!$D67</f>
        <v>1200647245.0383153</v>
      </c>
      <c r="BA54" s="197">
        <f ca="1">'SUBSCRIBER BASE'!BB107*'MVLP DASHBOARD'!$D67</f>
        <v>1242307024.6738038</v>
      </c>
      <c r="BB54" s="197">
        <f ca="1">'SUBSCRIBER BASE'!BC107*'MVLP DASHBOARD'!$D67</f>
        <v>1278323665.8784292</v>
      </c>
      <c r="BC54" s="197">
        <f ca="1">'SUBSCRIBER BASE'!BD107*'MVLP DASHBOARD'!$D67</f>
        <v>1310237593.4198117</v>
      </c>
      <c r="BD54" s="197">
        <f ca="1">'SUBSCRIBER BASE'!BE107*'MVLP DASHBOARD'!$D67</f>
        <v>1323779719.7652717</v>
      </c>
      <c r="BE54" s="197">
        <f ca="1">'SUBSCRIBER BASE'!BF107*'MVLP DASHBOARD'!$D67</f>
        <v>1343722564.4775949</v>
      </c>
      <c r="BF54" s="197">
        <f ca="1">'SUBSCRIBER BASE'!BG107*'MVLP DASHBOARD'!$D67</f>
        <v>1365690409.842521</v>
      </c>
      <c r="BG54" s="197">
        <f ca="1">'SUBSCRIBER BASE'!BH107*'MVLP DASHBOARD'!$D67</f>
        <v>1366352623.3257885</v>
      </c>
      <c r="BH54" s="197">
        <f ca="1">'SUBSCRIBER BASE'!BI107*'MVLP DASHBOARD'!$D67</f>
        <v>1359484390.6011848</v>
      </c>
      <c r="BI54" s="197">
        <f ca="1">'SUBSCRIBER BASE'!BJ107*'MVLP DASHBOARD'!$D67</f>
        <v>1360165220.0946226</v>
      </c>
      <c r="BJ54" s="197">
        <f ca="1">'SUBSCRIBER BASE'!BK107*'MVLP DASHBOARD'!$D67</f>
        <v>1354512706.039655</v>
      </c>
      <c r="BK54" s="197">
        <f ca="1">'SUBSCRIBER BASE'!BL107*'MVLP DASHBOARD'!$D67</f>
        <v>1353196628.9725733</v>
      </c>
      <c r="BL54" s="197">
        <f ca="1">'SUBSCRIBER BASE'!BM107*'MVLP DASHBOARD'!$D67</f>
        <v>1369352525.9515131</v>
      </c>
      <c r="BM54" s="197">
        <f ca="1">'SUBSCRIBER BASE'!BN107*'MVLP DASHBOARD'!$D67</f>
        <v>1402247438.3390586</v>
      </c>
      <c r="BN54" s="197">
        <f ca="1">'SUBSCRIBER BASE'!BO107*'MVLP DASHBOARD'!$D67</f>
        <v>1429944007.8262582</v>
      </c>
      <c r="BO54" s="197">
        <f ca="1">'SUBSCRIBER BASE'!BP107*'MVLP DASHBOARD'!$D67</f>
        <v>1453943947.4153798</v>
      </c>
      <c r="BP54" s="197">
        <f ca="1">'SUBSCRIBER BASE'!BQ107*'MVLP DASHBOARD'!$D67</f>
        <v>1459972210.1760724</v>
      </c>
      <c r="BQ54" s="197">
        <f ca="1">'SUBSCRIBER BASE'!BR107*'MVLP DASHBOARD'!$D67</f>
        <v>1472795669.1418285</v>
      </c>
      <c r="BR54" s="197">
        <f ca="1">'SUBSCRIBER BASE'!BS107*'MVLP DASHBOARD'!$D67</f>
        <v>1488002536.5118825</v>
      </c>
    </row>
    <row r="55" spans="1:70" ht="25" customHeight="1" outlineLevel="1">
      <c r="B55" s="137" t="str">
        <f t="shared" si="211"/>
        <v>200 MB</v>
      </c>
      <c r="C55" s="197">
        <f>'SUBSCRIBER BASE'!C108*('MVLP INPUT'!$F64*(100%-'MVLP INPUT'!$F88))</f>
        <v>0</v>
      </c>
      <c r="D55" s="197">
        <f>'SUBSCRIBER BASE'!D108*('MVLP INPUT'!$F64*(100%-'MVLP INPUT'!$F88))</f>
        <v>0</v>
      </c>
      <c r="E55" s="197">
        <f>'SUBSCRIBER BASE'!E108*('MVLP INPUT'!$F64*(100%-'MVLP INPUT'!$F88))</f>
        <v>0</v>
      </c>
      <c r="F55" s="197">
        <f>'SUBSCRIBER BASE'!F108*('MVLP INPUT'!$F64*(100%-'MVLP INPUT'!$F88))</f>
        <v>0</v>
      </c>
      <c r="G55" s="197">
        <f>'SUBSCRIBER BASE'!G108*('MVLP INPUT'!$F64*(100%-'MVLP INPUT'!$F88))</f>
        <v>0</v>
      </c>
      <c r="H55" s="197">
        <f>'SUBSCRIBER BASE'!H108*('MVLP INPUT'!$F64*(100%-'MVLP INPUT'!$F88))</f>
        <v>0</v>
      </c>
      <c r="I55" s="197">
        <f>'SUBSCRIBER BASE'!I108*('MVLP INPUT'!$F64*(100%-'MVLP INPUT'!$F88))</f>
        <v>0</v>
      </c>
      <c r="J55" s="197">
        <f>'SUBSCRIBER BASE'!J108*('MVLP INPUT'!$F64*(100%-'MVLP INPUT'!$F88))</f>
        <v>0</v>
      </c>
      <c r="K55" s="197">
        <f ca="1">'SUBSCRIBER BASE'!L108*'MVLP DASHBOARD'!$D68</f>
        <v>0</v>
      </c>
      <c r="L55" s="197">
        <f ca="1">'SUBSCRIBER BASE'!M108*'MVLP DASHBOARD'!$D68</f>
        <v>0</v>
      </c>
      <c r="M55" s="197">
        <f ca="1">'SUBSCRIBER BASE'!N108*'MVLP DASHBOARD'!$D68</f>
        <v>0</v>
      </c>
      <c r="N55" s="197">
        <f ca="1">'SUBSCRIBER BASE'!O108*'MVLP DASHBOARD'!$D68</f>
        <v>0</v>
      </c>
      <c r="O55" s="197">
        <f ca="1">'SUBSCRIBER BASE'!P108*'MVLP DASHBOARD'!$D68</f>
        <v>0</v>
      </c>
      <c r="P55" s="197">
        <f ca="1">'SUBSCRIBER BASE'!Q108*'MVLP DASHBOARD'!$D68</f>
        <v>0</v>
      </c>
      <c r="Q55" s="197">
        <f ca="1">'SUBSCRIBER BASE'!R108*'MVLP DASHBOARD'!$D68</f>
        <v>0</v>
      </c>
      <c r="R55" s="197">
        <f ca="1">'SUBSCRIBER BASE'!S108*'MVLP DASHBOARD'!$D68</f>
        <v>0</v>
      </c>
      <c r="S55" s="197">
        <f ca="1">'SUBSCRIBER BASE'!T108*'MVLP DASHBOARD'!$D68</f>
        <v>0</v>
      </c>
      <c r="T55" s="197">
        <f ca="1">'SUBSCRIBER BASE'!U108*'MVLP DASHBOARD'!$D68</f>
        <v>0</v>
      </c>
      <c r="U55" s="197">
        <f ca="1">'SUBSCRIBER BASE'!V108*'MVLP DASHBOARD'!$D68</f>
        <v>0</v>
      </c>
      <c r="V55" s="197">
        <f ca="1">'SUBSCRIBER BASE'!W108*'MVLP DASHBOARD'!$D68</f>
        <v>0</v>
      </c>
      <c r="W55" s="197">
        <f ca="1">'SUBSCRIBER BASE'!X108*'MVLP DASHBOARD'!$D68</f>
        <v>0</v>
      </c>
      <c r="X55" s="197">
        <f ca="1">'SUBSCRIBER BASE'!Y108*'MVLP DASHBOARD'!$D68</f>
        <v>0</v>
      </c>
      <c r="Y55" s="197">
        <f ca="1">'SUBSCRIBER BASE'!Z108*'MVLP DASHBOARD'!$D68</f>
        <v>0</v>
      </c>
      <c r="Z55" s="197">
        <f ca="1">'SUBSCRIBER BASE'!AA108*'MVLP DASHBOARD'!$D68</f>
        <v>0</v>
      </c>
      <c r="AA55" s="197">
        <f ca="1">'SUBSCRIBER BASE'!AB108*'MVLP DASHBOARD'!$D68</f>
        <v>0</v>
      </c>
      <c r="AB55" s="197">
        <f ca="1">'SUBSCRIBER BASE'!AC108*'MVLP DASHBOARD'!$D68</f>
        <v>0</v>
      </c>
      <c r="AC55" s="197">
        <f ca="1">'SUBSCRIBER BASE'!AD108*'MVLP DASHBOARD'!$D68</f>
        <v>0</v>
      </c>
      <c r="AD55" s="197">
        <f ca="1">'SUBSCRIBER BASE'!AE108*'MVLP DASHBOARD'!$D68</f>
        <v>0</v>
      </c>
      <c r="AE55" s="197">
        <f ca="1">'SUBSCRIBER BASE'!AF108*'MVLP DASHBOARD'!$D68</f>
        <v>0</v>
      </c>
      <c r="AF55" s="197">
        <f ca="1">'SUBSCRIBER BASE'!AG108*'MVLP DASHBOARD'!$D68</f>
        <v>0</v>
      </c>
      <c r="AG55" s="197">
        <f ca="1">'SUBSCRIBER BASE'!AH108*'MVLP DASHBOARD'!$D68</f>
        <v>0</v>
      </c>
      <c r="AH55" s="197">
        <f ca="1">'SUBSCRIBER BASE'!AI108*'MVLP DASHBOARD'!$D68</f>
        <v>0</v>
      </c>
      <c r="AI55" s="197">
        <f ca="1">'SUBSCRIBER BASE'!AJ108*'MVLP DASHBOARD'!$D68</f>
        <v>0</v>
      </c>
      <c r="AJ55" s="197">
        <f ca="1">'SUBSCRIBER BASE'!AK108*'MVLP DASHBOARD'!$D68</f>
        <v>0</v>
      </c>
      <c r="AK55" s="197">
        <f ca="1">'SUBSCRIBER BASE'!AL108*'MVLP DASHBOARD'!$D68</f>
        <v>0</v>
      </c>
      <c r="AL55" s="197">
        <f ca="1">'SUBSCRIBER BASE'!AM108*'MVLP DASHBOARD'!$D68</f>
        <v>0</v>
      </c>
      <c r="AM55" s="197">
        <f ca="1">'SUBSCRIBER BASE'!AN108*'MVLP DASHBOARD'!$D68</f>
        <v>0</v>
      </c>
      <c r="AN55" s="197">
        <f ca="1">'SUBSCRIBER BASE'!AO108*'MVLP DASHBOARD'!$D68</f>
        <v>0</v>
      </c>
      <c r="AO55" s="197">
        <f ca="1">'SUBSCRIBER BASE'!AP108*'MVLP DASHBOARD'!$D68</f>
        <v>0</v>
      </c>
      <c r="AP55" s="197">
        <f ca="1">'SUBSCRIBER BASE'!AQ108*'MVLP DASHBOARD'!$D68</f>
        <v>0</v>
      </c>
      <c r="AQ55" s="197">
        <f ca="1">'SUBSCRIBER BASE'!AR108*'MVLP DASHBOARD'!$D68</f>
        <v>0</v>
      </c>
      <c r="AR55" s="197">
        <f ca="1">'SUBSCRIBER BASE'!AS108*'MVLP DASHBOARD'!$D68</f>
        <v>0</v>
      </c>
      <c r="AS55" s="197">
        <f ca="1">'SUBSCRIBER BASE'!AT108*'MVLP DASHBOARD'!$D68</f>
        <v>0</v>
      </c>
      <c r="AT55" s="197">
        <f ca="1">'SUBSCRIBER BASE'!AU108*'MVLP DASHBOARD'!$D68</f>
        <v>0</v>
      </c>
      <c r="AU55" s="197">
        <f ca="1">'SUBSCRIBER BASE'!AV108*'MVLP DASHBOARD'!$D68</f>
        <v>0</v>
      </c>
      <c r="AV55" s="197">
        <f ca="1">'SUBSCRIBER BASE'!AW108*'MVLP DASHBOARD'!$D68</f>
        <v>0</v>
      </c>
      <c r="AW55" s="197">
        <f ca="1">'SUBSCRIBER BASE'!AX108*'MVLP DASHBOARD'!$D68</f>
        <v>0</v>
      </c>
      <c r="AX55" s="197">
        <f ca="1">'SUBSCRIBER BASE'!AY108*'MVLP DASHBOARD'!$D68</f>
        <v>0</v>
      </c>
      <c r="AY55" s="197">
        <f ca="1">'SUBSCRIBER BASE'!AZ108*'MVLP DASHBOARD'!$D68</f>
        <v>0</v>
      </c>
      <c r="AZ55" s="197">
        <f ca="1">'SUBSCRIBER BASE'!BA108*'MVLP DASHBOARD'!$D68</f>
        <v>0</v>
      </c>
      <c r="BA55" s="197">
        <f ca="1">'SUBSCRIBER BASE'!BB108*'MVLP DASHBOARD'!$D68</f>
        <v>0</v>
      </c>
      <c r="BB55" s="197">
        <f ca="1">'SUBSCRIBER BASE'!BC108*'MVLP DASHBOARD'!$D68</f>
        <v>0</v>
      </c>
      <c r="BC55" s="197">
        <f ca="1">'SUBSCRIBER BASE'!BD108*'MVLP DASHBOARD'!$D68</f>
        <v>0</v>
      </c>
      <c r="BD55" s="197">
        <f ca="1">'SUBSCRIBER BASE'!BE108*'MVLP DASHBOARD'!$D68</f>
        <v>0</v>
      </c>
      <c r="BE55" s="197">
        <f ca="1">'SUBSCRIBER BASE'!BF108*'MVLP DASHBOARD'!$D68</f>
        <v>0</v>
      </c>
      <c r="BF55" s="197">
        <f ca="1">'SUBSCRIBER BASE'!BG108*'MVLP DASHBOARD'!$D68</f>
        <v>0</v>
      </c>
      <c r="BG55" s="197">
        <f ca="1">'SUBSCRIBER BASE'!BH108*'MVLP DASHBOARD'!$D68</f>
        <v>0</v>
      </c>
      <c r="BH55" s="197">
        <f ca="1">'SUBSCRIBER BASE'!BI108*'MVLP DASHBOARD'!$D68</f>
        <v>0</v>
      </c>
      <c r="BI55" s="197">
        <f ca="1">'SUBSCRIBER BASE'!BJ108*'MVLP DASHBOARD'!$D68</f>
        <v>0</v>
      </c>
      <c r="BJ55" s="197">
        <f ca="1">'SUBSCRIBER BASE'!BK108*'MVLP DASHBOARD'!$D68</f>
        <v>0</v>
      </c>
      <c r="BK55" s="197">
        <f ca="1">'SUBSCRIBER BASE'!BL108*'MVLP DASHBOARD'!$D68</f>
        <v>0</v>
      </c>
      <c r="BL55" s="197">
        <f ca="1">'SUBSCRIBER BASE'!BM108*'MVLP DASHBOARD'!$D68</f>
        <v>0</v>
      </c>
      <c r="BM55" s="197">
        <f ca="1">'SUBSCRIBER BASE'!BN108*'MVLP DASHBOARD'!$D68</f>
        <v>0</v>
      </c>
      <c r="BN55" s="197">
        <f ca="1">'SUBSCRIBER BASE'!BO108*'MVLP DASHBOARD'!$D68</f>
        <v>0</v>
      </c>
      <c r="BO55" s="197">
        <f ca="1">'SUBSCRIBER BASE'!BP108*'MVLP DASHBOARD'!$D68</f>
        <v>0</v>
      </c>
      <c r="BP55" s="197">
        <f ca="1">'SUBSCRIBER BASE'!BQ108*'MVLP DASHBOARD'!$D68</f>
        <v>0</v>
      </c>
      <c r="BQ55" s="197">
        <f ca="1">'SUBSCRIBER BASE'!BR108*'MVLP DASHBOARD'!$D68</f>
        <v>0</v>
      </c>
      <c r="BR55" s="197">
        <f ca="1">'SUBSCRIBER BASE'!BS108*'MVLP DASHBOARD'!$D68</f>
        <v>0</v>
      </c>
    </row>
    <row r="56" spans="1:70" ht="25" customHeight="1" outlineLevel="1">
      <c r="B56" s="137" t="str">
        <f t="shared" si="211"/>
        <v>500 MB</v>
      </c>
      <c r="C56" s="197">
        <f>'SUBSCRIBER BASE'!C109*('MVLP INPUT'!$F65*(100%-'MVLP INPUT'!$F89))</f>
        <v>0</v>
      </c>
      <c r="D56" s="197">
        <f>'SUBSCRIBER BASE'!D109*('MVLP INPUT'!$F65*(100%-'MVLP INPUT'!$F89))</f>
        <v>0</v>
      </c>
      <c r="E56" s="197">
        <f>'SUBSCRIBER BASE'!E109*('MVLP INPUT'!$F65*(100%-'MVLP INPUT'!$F89))</f>
        <v>0</v>
      </c>
      <c r="F56" s="197">
        <f>'SUBSCRIBER BASE'!F109*('MVLP INPUT'!$F65*(100%-'MVLP INPUT'!$F89))</f>
        <v>0</v>
      </c>
      <c r="G56" s="197">
        <f>'SUBSCRIBER BASE'!G109*('MVLP INPUT'!$F65*(100%-'MVLP INPUT'!$F89))</f>
        <v>0</v>
      </c>
      <c r="H56" s="197">
        <f>'SUBSCRIBER BASE'!H109*('MVLP INPUT'!$F65*(100%-'MVLP INPUT'!$F89))</f>
        <v>0</v>
      </c>
      <c r="I56" s="197">
        <f>'SUBSCRIBER BASE'!I109*('MVLP INPUT'!$F65*(100%-'MVLP INPUT'!$F89))</f>
        <v>0</v>
      </c>
      <c r="J56" s="197">
        <f>'SUBSCRIBER BASE'!J109*('MVLP INPUT'!$F65*(100%-'MVLP INPUT'!$F89))</f>
        <v>0</v>
      </c>
      <c r="K56" s="197">
        <f ca="1">'SUBSCRIBER BASE'!L109*'MVLP DASHBOARD'!$D69</f>
        <v>0</v>
      </c>
      <c r="L56" s="197">
        <f ca="1">'SUBSCRIBER BASE'!M109*'MVLP DASHBOARD'!$D69</f>
        <v>0</v>
      </c>
      <c r="M56" s="197">
        <f ca="1">'SUBSCRIBER BASE'!N109*'MVLP DASHBOARD'!$D69</f>
        <v>0</v>
      </c>
      <c r="N56" s="197">
        <f ca="1">'SUBSCRIBER BASE'!O109*'MVLP DASHBOARD'!$D69</f>
        <v>0</v>
      </c>
      <c r="O56" s="197">
        <f ca="1">'SUBSCRIBER BASE'!P109*'MVLP DASHBOARD'!$D69</f>
        <v>0</v>
      </c>
      <c r="P56" s="197">
        <f ca="1">'SUBSCRIBER BASE'!Q109*'MVLP DASHBOARD'!$D69</f>
        <v>0</v>
      </c>
      <c r="Q56" s="197">
        <f ca="1">'SUBSCRIBER BASE'!R109*'MVLP DASHBOARD'!$D69</f>
        <v>0</v>
      </c>
      <c r="R56" s="197">
        <f ca="1">'SUBSCRIBER BASE'!S109*'MVLP DASHBOARD'!$D69</f>
        <v>0</v>
      </c>
      <c r="S56" s="197">
        <f ca="1">'SUBSCRIBER BASE'!T109*'MVLP DASHBOARD'!$D69</f>
        <v>0</v>
      </c>
      <c r="T56" s="197">
        <f ca="1">'SUBSCRIBER BASE'!U109*'MVLP DASHBOARD'!$D69</f>
        <v>0</v>
      </c>
      <c r="U56" s="197">
        <f ca="1">'SUBSCRIBER BASE'!V109*'MVLP DASHBOARD'!$D69</f>
        <v>0</v>
      </c>
      <c r="V56" s="197">
        <f ca="1">'SUBSCRIBER BASE'!W109*'MVLP DASHBOARD'!$D69</f>
        <v>0</v>
      </c>
      <c r="W56" s="197">
        <f ca="1">'SUBSCRIBER BASE'!X109*'MVLP DASHBOARD'!$D69</f>
        <v>0</v>
      </c>
      <c r="X56" s="197">
        <f ca="1">'SUBSCRIBER BASE'!Y109*'MVLP DASHBOARD'!$D69</f>
        <v>0</v>
      </c>
      <c r="Y56" s="197">
        <f ca="1">'SUBSCRIBER BASE'!Z109*'MVLP DASHBOARD'!$D69</f>
        <v>0</v>
      </c>
      <c r="Z56" s="197">
        <f ca="1">'SUBSCRIBER BASE'!AA109*'MVLP DASHBOARD'!$D69</f>
        <v>0</v>
      </c>
      <c r="AA56" s="197">
        <f ca="1">'SUBSCRIBER BASE'!AB109*'MVLP DASHBOARD'!$D69</f>
        <v>0</v>
      </c>
      <c r="AB56" s="197">
        <f ca="1">'SUBSCRIBER BASE'!AC109*'MVLP DASHBOARD'!$D69</f>
        <v>0</v>
      </c>
      <c r="AC56" s="197">
        <f ca="1">'SUBSCRIBER BASE'!AD109*'MVLP DASHBOARD'!$D69</f>
        <v>0</v>
      </c>
      <c r="AD56" s="197">
        <f ca="1">'SUBSCRIBER BASE'!AE109*'MVLP DASHBOARD'!$D69</f>
        <v>0</v>
      </c>
      <c r="AE56" s="197">
        <f ca="1">'SUBSCRIBER BASE'!AF109*'MVLP DASHBOARD'!$D69</f>
        <v>0</v>
      </c>
      <c r="AF56" s="197">
        <f ca="1">'SUBSCRIBER BASE'!AG109*'MVLP DASHBOARD'!$D69</f>
        <v>0</v>
      </c>
      <c r="AG56" s="197">
        <f ca="1">'SUBSCRIBER BASE'!AH109*'MVLP DASHBOARD'!$D69</f>
        <v>0</v>
      </c>
      <c r="AH56" s="197">
        <f ca="1">'SUBSCRIBER BASE'!AI109*'MVLP DASHBOARD'!$D69</f>
        <v>0</v>
      </c>
      <c r="AI56" s="197">
        <f ca="1">'SUBSCRIBER BASE'!AJ109*'MVLP DASHBOARD'!$D69</f>
        <v>0</v>
      </c>
      <c r="AJ56" s="197">
        <f ca="1">'SUBSCRIBER BASE'!AK109*'MVLP DASHBOARD'!$D69</f>
        <v>0</v>
      </c>
      <c r="AK56" s="197">
        <f ca="1">'SUBSCRIBER BASE'!AL109*'MVLP DASHBOARD'!$D69</f>
        <v>0</v>
      </c>
      <c r="AL56" s="197">
        <f ca="1">'SUBSCRIBER BASE'!AM109*'MVLP DASHBOARD'!$D69</f>
        <v>0</v>
      </c>
      <c r="AM56" s="197">
        <f ca="1">'SUBSCRIBER BASE'!AN109*'MVLP DASHBOARD'!$D69</f>
        <v>0</v>
      </c>
      <c r="AN56" s="197">
        <f ca="1">'SUBSCRIBER BASE'!AO109*'MVLP DASHBOARD'!$D69</f>
        <v>0</v>
      </c>
      <c r="AO56" s="197">
        <f ca="1">'SUBSCRIBER BASE'!AP109*'MVLP DASHBOARD'!$D69</f>
        <v>0</v>
      </c>
      <c r="AP56" s="197">
        <f ca="1">'SUBSCRIBER BASE'!AQ109*'MVLP DASHBOARD'!$D69</f>
        <v>0</v>
      </c>
      <c r="AQ56" s="197">
        <f ca="1">'SUBSCRIBER BASE'!AR109*'MVLP DASHBOARD'!$D69</f>
        <v>0</v>
      </c>
      <c r="AR56" s="197">
        <f ca="1">'SUBSCRIBER BASE'!AS109*'MVLP DASHBOARD'!$D69</f>
        <v>0</v>
      </c>
      <c r="AS56" s="197">
        <f ca="1">'SUBSCRIBER BASE'!AT109*'MVLP DASHBOARD'!$D69</f>
        <v>0</v>
      </c>
      <c r="AT56" s="197">
        <f ca="1">'SUBSCRIBER BASE'!AU109*'MVLP DASHBOARD'!$D69</f>
        <v>0</v>
      </c>
      <c r="AU56" s="197">
        <f ca="1">'SUBSCRIBER BASE'!AV109*'MVLP DASHBOARD'!$D69</f>
        <v>0</v>
      </c>
      <c r="AV56" s="197">
        <f ca="1">'SUBSCRIBER BASE'!AW109*'MVLP DASHBOARD'!$D69</f>
        <v>0</v>
      </c>
      <c r="AW56" s="197">
        <f ca="1">'SUBSCRIBER BASE'!AX109*'MVLP DASHBOARD'!$D69</f>
        <v>0</v>
      </c>
      <c r="AX56" s="197">
        <f ca="1">'SUBSCRIBER BASE'!AY109*'MVLP DASHBOARD'!$D69</f>
        <v>0</v>
      </c>
      <c r="AY56" s="197">
        <f ca="1">'SUBSCRIBER BASE'!AZ109*'MVLP DASHBOARD'!$D69</f>
        <v>0</v>
      </c>
      <c r="AZ56" s="197">
        <f ca="1">'SUBSCRIBER BASE'!BA109*'MVLP DASHBOARD'!$D69</f>
        <v>0</v>
      </c>
      <c r="BA56" s="197">
        <f ca="1">'SUBSCRIBER BASE'!BB109*'MVLP DASHBOARD'!$D69</f>
        <v>0</v>
      </c>
      <c r="BB56" s="197">
        <f ca="1">'SUBSCRIBER BASE'!BC109*'MVLP DASHBOARD'!$D69</f>
        <v>0</v>
      </c>
      <c r="BC56" s="197">
        <f ca="1">'SUBSCRIBER BASE'!BD109*'MVLP DASHBOARD'!$D69</f>
        <v>0</v>
      </c>
      <c r="BD56" s="197">
        <f ca="1">'SUBSCRIBER BASE'!BE109*'MVLP DASHBOARD'!$D69</f>
        <v>0</v>
      </c>
      <c r="BE56" s="197">
        <f ca="1">'SUBSCRIBER BASE'!BF109*'MVLP DASHBOARD'!$D69</f>
        <v>0</v>
      </c>
      <c r="BF56" s="197">
        <f ca="1">'SUBSCRIBER BASE'!BG109*'MVLP DASHBOARD'!$D69</f>
        <v>0</v>
      </c>
      <c r="BG56" s="197">
        <f ca="1">'SUBSCRIBER BASE'!BH109*'MVLP DASHBOARD'!$D69</f>
        <v>0</v>
      </c>
      <c r="BH56" s="197">
        <f ca="1">'SUBSCRIBER BASE'!BI109*'MVLP DASHBOARD'!$D69</f>
        <v>0</v>
      </c>
      <c r="BI56" s="197">
        <f ca="1">'SUBSCRIBER BASE'!BJ109*'MVLP DASHBOARD'!$D69</f>
        <v>0</v>
      </c>
      <c r="BJ56" s="197">
        <f ca="1">'SUBSCRIBER BASE'!BK109*'MVLP DASHBOARD'!$D69</f>
        <v>0</v>
      </c>
      <c r="BK56" s="197">
        <f ca="1">'SUBSCRIBER BASE'!BL109*'MVLP DASHBOARD'!$D69</f>
        <v>0</v>
      </c>
      <c r="BL56" s="197">
        <f ca="1">'SUBSCRIBER BASE'!BM109*'MVLP DASHBOARD'!$D69</f>
        <v>0</v>
      </c>
      <c r="BM56" s="197">
        <f ca="1">'SUBSCRIBER BASE'!BN109*'MVLP DASHBOARD'!$D69</f>
        <v>0</v>
      </c>
      <c r="BN56" s="197">
        <f ca="1">'SUBSCRIBER BASE'!BO109*'MVLP DASHBOARD'!$D69</f>
        <v>0</v>
      </c>
      <c r="BO56" s="197">
        <f ca="1">'SUBSCRIBER BASE'!BP109*'MVLP DASHBOARD'!$D69</f>
        <v>0</v>
      </c>
      <c r="BP56" s="197">
        <f ca="1">'SUBSCRIBER BASE'!BQ109*'MVLP DASHBOARD'!$D69</f>
        <v>0</v>
      </c>
      <c r="BQ56" s="197">
        <f ca="1">'SUBSCRIBER BASE'!BR109*'MVLP DASHBOARD'!$D69</f>
        <v>0</v>
      </c>
      <c r="BR56" s="197">
        <f ca="1">'SUBSCRIBER BASE'!BS109*'MVLP DASHBOARD'!$D69</f>
        <v>0</v>
      </c>
    </row>
    <row r="57" spans="1:70" ht="25" customHeight="1" outlineLevel="1">
      <c r="B57" s="137" t="str">
        <f t="shared" si="211"/>
        <v>1.2 GB</v>
      </c>
      <c r="C57" s="197">
        <f>'SUBSCRIBER BASE'!C110*('MVLP INPUT'!$F66*(100%-'MVLP INPUT'!$F90))</f>
        <v>0</v>
      </c>
      <c r="D57" s="197">
        <f>'SUBSCRIBER BASE'!D110*('MVLP INPUT'!$F66*(100%-'MVLP INPUT'!$F90))</f>
        <v>0</v>
      </c>
      <c r="E57" s="197">
        <f>'SUBSCRIBER BASE'!E110*('MVLP INPUT'!$F66*(100%-'MVLP INPUT'!$F90))</f>
        <v>0</v>
      </c>
      <c r="F57" s="197">
        <f>'SUBSCRIBER BASE'!F110*('MVLP INPUT'!$F66*(100%-'MVLP INPUT'!$F90))</f>
        <v>0</v>
      </c>
      <c r="G57" s="197">
        <f>'SUBSCRIBER BASE'!G110*('MVLP INPUT'!$F66*(100%-'MVLP INPUT'!$F90))</f>
        <v>0</v>
      </c>
      <c r="H57" s="197">
        <f>'SUBSCRIBER BASE'!H110*('MVLP INPUT'!$F66*(100%-'MVLP INPUT'!$F90))</f>
        <v>0</v>
      </c>
      <c r="I57" s="197">
        <f>'SUBSCRIBER BASE'!I110*('MVLP INPUT'!$F66*(100%-'MVLP INPUT'!$F90))</f>
        <v>0</v>
      </c>
      <c r="J57" s="197">
        <f>'SUBSCRIBER BASE'!J110*('MVLP INPUT'!$F66*(100%-'MVLP INPUT'!$F90))</f>
        <v>0</v>
      </c>
      <c r="K57" s="197">
        <f ca="1">'SUBSCRIBER BASE'!L110*'MVLP DASHBOARD'!$D70</f>
        <v>0</v>
      </c>
      <c r="L57" s="197">
        <f ca="1">'SUBSCRIBER BASE'!M110*'MVLP DASHBOARD'!$D70</f>
        <v>0</v>
      </c>
      <c r="M57" s="197">
        <f ca="1">'SUBSCRIBER BASE'!N110*'MVLP DASHBOARD'!$D70</f>
        <v>0</v>
      </c>
      <c r="N57" s="197">
        <f ca="1">'SUBSCRIBER BASE'!O110*'MVLP DASHBOARD'!$D70</f>
        <v>0</v>
      </c>
      <c r="O57" s="197">
        <f ca="1">'SUBSCRIBER BASE'!P110*'MVLP DASHBOARD'!$D70</f>
        <v>0</v>
      </c>
      <c r="P57" s="197">
        <f ca="1">'SUBSCRIBER BASE'!Q110*'MVLP DASHBOARD'!$D70</f>
        <v>0</v>
      </c>
      <c r="Q57" s="197">
        <f ca="1">'SUBSCRIBER BASE'!R110*'MVLP DASHBOARD'!$D70</f>
        <v>0</v>
      </c>
      <c r="R57" s="197">
        <f ca="1">'SUBSCRIBER BASE'!S110*'MVLP DASHBOARD'!$D70</f>
        <v>0</v>
      </c>
      <c r="S57" s="197">
        <f ca="1">'SUBSCRIBER BASE'!T110*'MVLP DASHBOARD'!$D70</f>
        <v>0</v>
      </c>
      <c r="T57" s="197">
        <f ca="1">'SUBSCRIBER BASE'!U110*'MVLP DASHBOARD'!$D70</f>
        <v>0</v>
      </c>
      <c r="U57" s="197">
        <f ca="1">'SUBSCRIBER BASE'!V110*'MVLP DASHBOARD'!$D70</f>
        <v>0</v>
      </c>
      <c r="V57" s="197">
        <f ca="1">'SUBSCRIBER BASE'!W110*'MVLP DASHBOARD'!$D70</f>
        <v>0</v>
      </c>
      <c r="W57" s="197">
        <f ca="1">'SUBSCRIBER BASE'!X110*'MVLP DASHBOARD'!$D70</f>
        <v>0</v>
      </c>
      <c r="X57" s="197">
        <f ca="1">'SUBSCRIBER BASE'!Y110*'MVLP DASHBOARD'!$D70</f>
        <v>0</v>
      </c>
      <c r="Y57" s="197">
        <f ca="1">'SUBSCRIBER BASE'!Z110*'MVLP DASHBOARD'!$D70</f>
        <v>0</v>
      </c>
      <c r="Z57" s="197">
        <f ca="1">'SUBSCRIBER BASE'!AA110*'MVLP DASHBOARD'!$D70</f>
        <v>0</v>
      </c>
      <c r="AA57" s="197">
        <f ca="1">'SUBSCRIBER BASE'!AB110*'MVLP DASHBOARD'!$D70</f>
        <v>0</v>
      </c>
      <c r="AB57" s="197">
        <f ca="1">'SUBSCRIBER BASE'!AC110*'MVLP DASHBOARD'!$D70</f>
        <v>0</v>
      </c>
      <c r="AC57" s="197">
        <f ca="1">'SUBSCRIBER BASE'!AD110*'MVLP DASHBOARD'!$D70</f>
        <v>0</v>
      </c>
      <c r="AD57" s="197">
        <f ca="1">'SUBSCRIBER BASE'!AE110*'MVLP DASHBOARD'!$D70</f>
        <v>0</v>
      </c>
      <c r="AE57" s="197">
        <f ca="1">'SUBSCRIBER BASE'!AF110*'MVLP DASHBOARD'!$D70</f>
        <v>0</v>
      </c>
      <c r="AF57" s="197">
        <f ca="1">'SUBSCRIBER BASE'!AG110*'MVLP DASHBOARD'!$D70</f>
        <v>0</v>
      </c>
      <c r="AG57" s="197">
        <f ca="1">'SUBSCRIBER BASE'!AH110*'MVLP DASHBOARD'!$D70</f>
        <v>0</v>
      </c>
      <c r="AH57" s="197">
        <f ca="1">'SUBSCRIBER BASE'!AI110*'MVLP DASHBOARD'!$D70</f>
        <v>0</v>
      </c>
      <c r="AI57" s="197">
        <f ca="1">'SUBSCRIBER BASE'!AJ110*'MVLP DASHBOARD'!$D70</f>
        <v>0</v>
      </c>
      <c r="AJ57" s="197">
        <f ca="1">'SUBSCRIBER BASE'!AK110*'MVLP DASHBOARD'!$D70</f>
        <v>0</v>
      </c>
      <c r="AK57" s="197">
        <f ca="1">'SUBSCRIBER BASE'!AL110*'MVLP DASHBOARD'!$D70</f>
        <v>0</v>
      </c>
      <c r="AL57" s="197">
        <f ca="1">'SUBSCRIBER BASE'!AM110*'MVLP DASHBOARD'!$D70</f>
        <v>0</v>
      </c>
      <c r="AM57" s="197">
        <f ca="1">'SUBSCRIBER BASE'!AN110*'MVLP DASHBOARD'!$D70</f>
        <v>0</v>
      </c>
      <c r="AN57" s="197">
        <f ca="1">'SUBSCRIBER BASE'!AO110*'MVLP DASHBOARD'!$D70</f>
        <v>0</v>
      </c>
      <c r="AO57" s="197">
        <f ca="1">'SUBSCRIBER BASE'!AP110*'MVLP DASHBOARD'!$D70</f>
        <v>0</v>
      </c>
      <c r="AP57" s="197">
        <f ca="1">'SUBSCRIBER BASE'!AQ110*'MVLP DASHBOARD'!$D70</f>
        <v>0</v>
      </c>
      <c r="AQ57" s="197">
        <f ca="1">'SUBSCRIBER BASE'!AR110*'MVLP DASHBOARD'!$D70</f>
        <v>0</v>
      </c>
      <c r="AR57" s="197">
        <f ca="1">'SUBSCRIBER BASE'!AS110*'MVLP DASHBOARD'!$D70</f>
        <v>0</v>
      </c>
      <c r="AS57" s="197">
        <f ca="1">'SUBSCRIBER BASE'!AT110*'MVLP DASHBOARD'!$D70</f>
        <v>0</v>
      </c>
      <c r="AT57" s="197">
        <f ca="1">'SUBSCRIBER BASE'!AU110*'MVLP DASHBOARD'!$D70</f>
        <v>0</v>
      </c>
      <c r="AU57" s="197">
        <f ca="1">'SUBSCRIBER BASE'!AV110*'MVLP DASHBOARD'!$D70</f>
        <v>0</v>
      </c>
      <c r="AV57" s="197">
        <f ca="1">'SUBSCRIBER BASE'!AW110*'MVLP DASHBOARD'!$D70</f>
        <v>0</v>
      </c>
      <c r="AW57" s="197">
        <f ca="1">'SUBSCRIBER BASE'!AX110*'MVLP DASHBOARD'!$D70</f>
        <v>0</v>
      </c>
      <c r="AX57" s="197">
        <f ca="1">'SUBSCRIBER BASE'!AY110*'MVLP DASHBOARD'!$D70</f>
        <v>0</v>
      </c>
      <c r="AY57" s="197">
        <f ca="1">'SUBSCRIBER BASE'!AZ110*'MVLP DASHBOARD'!$D70</f>
        <v>0</v>
      </c>
      <c r="AZ57" s="197">
        <f ca="1">'SUBSCRIBER BASE'!BA110*'MVLP DASHBOARD'!$D70</f>
        <v>0</v>
      </c>
      <c r="BA57" s="197">
        <f ca="1">'SUBSCRIBER BASE'!BB110*'MVLP DASHBOARD'!$D70</f>
        <v>0</v>
      </c>
      <c r="BB57" s="197">
        <f ca="1">'SUBSCRIBER BASE'!BC110*'MVLP DASHBOARD'!$D70</f>
        <v>0</v>
      </c>
      <c r="BC57" s="197">
        <f ca="1">'SUBSCRIBER BASE'!BD110*'MVLP DASHBOARD'!$D70</f>
        <v>0</v>
      </c>
      <c r="BD57" s="197">
        <f ca="1">'SUBSCRIBER BASE'!BE110*'MVLP DASHBOARD'!$D70</f>
        <v>0</v>
      </c>
      <c r="BE57" s="197">
        <f ca="1">'SUBSCRIBER BASE'!BF110*'MVLP DASHBOARD'!$D70</f>
        <v>0</v>
      </c>
      <c r="BF57" s="197">
        <f ca="1">'SUBSCRIBER BASE'!BG110*'MVLP DASHBOARD'!$D70</f>
        <v>0</v>
      </c>
      <c r="BG57" s="197">
        <f ca="1">'SUBSCRIBER BASE'!BH110*'MVLP DASHBOARD'!$D70</f>
        <v>0</v>
      </c>
      <c r="BH57" s="197">
        <f ca="1">'SUBSCRIBER BASE'!BI110*'MVLP DASHBOARD'!$D70</f>
        <v>0</v>
      </c>
      <c r="BI57" s="197">
        <f ca="1">'SUBSCRIBER BASE'!BJ110*'MVLP DASHBOARD'!$D70</f>
        <v>0</v>
      </c>
      <c r="BJ57" s="197">
        <f ca="1">'SUBSCRIBER BASE'!BK110*'MVLP DASHBOARD'!$D70</f>
        <v>0</v>
      </c>
      <c r="BK57" s="197">
        <f ca="1">'SUBSCRIBER BASE'!BL110*'MVLP DASHBOARD'!$D70</f>
        <v>0</v>
      </c>
      <c r="BL57" s="197">
        <f ca="1">'SUBSCRIBER BASE'!BM110*'MVLP DASHBOARD'!$D70</f>
        <v>0</v>
      </c>
      <c r="BM57" s="197">
        <f ca="1">'SUBSCRIBER BASE'!BN110*'MVLP DASHBOARD'!$D70</f>
        <v>0</v>
      </c>
      <c r="BN57" s="197">
        <f ca="1">'SUBSCRIBER BASE'!BO110*'MVLP DASHBOARD'!$D70</f>
        <v>0</v>
      </c>
      <c r="BO57" s="197">
        <f ca="1">'SUBSCRIBER BASE'!BP110*'MVLP DASHBOARD'!$D70</f>
        <v>0</v>
      </c>
      <c r="BP57" s="197">
        <f ca="1">'SUBSCRIBER BASE'!BQ110*'MVLP DASHBOARD'!$D70</f>
        <v>0</v>
      </c>
      <c r="BQ57" s="197">
        <f ca="1">'SUBSCRIBER BASE'!BR110*'MVLP DASHBOARD'!$D70</f>
        <v>0</v>
      </c>
      <c r="BR57" s="197">
        <f ca="1">'SUBSCRIBER BASE'!BS110*'MVLP DASHBOARD'!$D70</f>
        <v>0</v>
      </c>
    </row>
    <row r="58" spans="1:70" ht="25" customHeight="1" outlineLevel="1">
      <c r="B58" s="137" t="str">
        <f t="shared" ref="B58" si="212">B21</f>
        <v>2.5 GB</v>
      </c>
      <c r="C58" s="197">
        <f>'SUBSCRIBER BASE'!C111*('MVLP INPUT'!$F67*(100%-'MVLP INPUT'!$F91))</f>
        <v>0</v>
      </c>
      <c r="D58" s="197">
        <f>'SUBSCRIBER BASE'!D111*('MVLP INPUT'!$F67*(100%-'MVLP INPUT'!$F91))</f>
        <v>0</v>
      </c>
      <c r="E58" s="197">
        <f>'SUBSCRIBER BASE'!E111*('MVLP INPUT'!$F67*(100%-'MVLP INPUT'!$F91))</f>
        <v>0</v>
      </c>
      <c r="F58" s="197">
        <f>'SUBSCRIBER BASE'!F111*('MVLP INPUT'!$F67*(100%-'MVLP INPUT'!$F91))</f>
        <v>0</v>
      </c>
      <c r="G58" s="197">
        <f>'SUBSCRIBER BASE'!G111*('MVLP INPUT'!$F67*(100%-'MVLP INPUT'!$F91))</f>
        <v>0</v>
      </c>
      <c r="H58" s="197">
        <f>'SUBSCRIBER BASE'!H111*('MVLP INPUT'!$F67*(100%-'MVLP INPUT'!$F91))</f>
        <v>0</v>
      </c>
      <c r="I58" s="197">
        <f>'SUBSCRIBER BASE'!I111*('MVLP INPUT'!$F67*(100%-'MVLP INPUT'!$F91))</f>
        <v>0</v>
      </c>
      <c r="J58" s="197">
        <f>'SUBSCRIBER BASE'!J111*('MVLP INPUT'!$F67*(100%-'MVLP INPUT'!$F91))</f>
        <v>0</v>
      </c>
      <c r="K58" s="197">
        <f ca="1">'SUBSCRIBER BASE'!L111*'MVLP DASHBOARD'!$D71</f>
        <v>0</v>
      </c>
      <c r="L58" s="197">
        <f ca="1">'SUBSCRIBER BASE'!M111*'MVLP DASHBOARD'!$D71</f>
        <v>0</v>
      </c>
      <c r="M58" s="197">
        <f ca="1">'SUBSCRIBER BASE'!N111*'MVLP DASHBOARD'!$D71</f>
        <v>0</v>
      </c>
      <c r="N58" s="197">
        <f ca="1">'SUBSCRIBER BASE'!O111*'MVLP DASHBOARD'!$D71</f>
        <v>0</v>
      </c>
      <c r="O58" s="197">
        <f ca="1">'SUBSCRIBER BASE'!P111*'MVLP DASHBOARD'!$D71</f>
        <v>0</v>
      </c>
      <c r="P58" s="197">
        <f ca="1">'SUBSCRIBER BASE'!Q111*'MVLP DASHBOARD'!$D71</f>
        <v>0</v>
      </c>
      <c r="Q58" s="197">
        <f ca="1">'SUBSCRIBER BASE'!R111*'MVLP DASHBOARD'!$D71</f>
        <v>0</v>
      </c>
      <c r="R58" s="197">
        <f ca="1">'SUBSCRIBER BASE'!S111*'MVLP DASHBOARD'!$D71</f>
        <v>0</v>
      </c>
      <c r="S58" s="197">
        <f ca="1">'SUBSCRIBER BASE'!T111*'MVLP DASHBOARD'!$D71</f>
        <v>0</v>
      </c>
      <c r="T58" s="197">
        <f ca="1">'SUBSCRIBER BASE'!U111*'MVLP DASHBOARD'!$D71</f>
        <v>0</v>
      </c>
      <c r="U58" s="197">
        <f ca="1">'SUBSCRIBER BASE'!V111*'MVLP DASHBOARD'!$D71</f>
        <v>0</v>
      </c>
      <c r="V58" s="197">
        <f ca="1">'SUBSCRIBER BASE'!W111*'MVLP DASHBOARD'!$D71</f>
        <v>0</v>
      </c>
      <c r="W58" s="197">
        <f ca="1">'SUBSCRIBER BASE'!X111*'MVLP DASHBOARD'!$D71</f>
        <v>0</v>
      </c>
      <c r="X58" s="197">
        <f ca="1">'SUBSCRIBER BASE'!Y111*'MVLP DASHBOARD'!$D71</f>
        <v>0</v>
      </c>
      <c r="Y58" s="197">
        <f ca="1">'SUBSCRIBER BASE'!Z111*'MVLP DASHBOARD'!$D71</f>
        <v>0</v>
      </c>
      <c r="Z58" s="197">
        <f ca="1">'SUBSCRIBER BASE'!AA111*'MVLP DASHBOARD'!$D71</f>
        <v>0</v>
      </c>
      <c r="AA58" s="197">
        <f ca="1">'SUBSCRIBER BASE'!AB111*'MVLP DASHBOARD'!$D71</f>
        <v>0</v>
      </c>
      <c r="AB58" s="197">
        <f ca="1">'SUBSCRIBER BASE'!AC111*'MVLP DASHBOARD'!$D71</f>
        <v>0</v>
      </c>
      <c r="AC58" s="197">
        <f ca="1">'SUBSCRIBER BASE'!AD111*'MVLP DASHBOARD'!$D71</f>
        <v>0</v>
      </c>
      <c r="AD58" s="197">
        <f ca="1">'SUBSCRIBER BASE'!AE111*'MVLP DASHBOARD'!$D71</f>
        <v>0</v>
      </c>
      <c r="AE58" s="197">
        <f ca="1">'SUBSCRIBER BASE'!AF111*'MVLP DASHBOARD'!$D71</f>
        <v>0</v>
      </c>
      <c r="AF58" s="197">
        <f ca="1">'SUBSCRIBER BASE'!AG111*'MVLP DASHBOARD'!$D71</f>
        <v>0</v>
      </c>
      <c r="AG58" s="197">
        <f ca="1">'SUBSCRIBER BASE'!AH111*'MVLP DASHBOARD'!$D71</f>
        <v>0</v>
      </c>
      <c r="AH58" s="197">
        <f ca="1">'SUBSCRIBER BASE'!AI111*'MVLP DASHBOARD'!$D71</f>
        <v>0</v>
      </c>
      <c r="AI58" s="197">
        <f ca="1">'SUBSCRIBER BASE'!AJ111*'MVLP DASHBOARD'!$D71</f>
        <v>0</v>
      </c>
      <c r="AJ58" s="197">
        <f ca="1">'SUBSCRIBER BASE'!AK111*'MVLP DASHBOARD'!$D71</f>
        <v>0</v>
      </c>
      <c r="AK58" s="197">
        <f ca="1">'SUBSCRIBER BASE'!AL111*'MVLP DASHBOARD'!$D71</f>
        <v>0</v>
      </c>
      <c r="AL58" s="197">
        <f ca="1">'SUBSCRIBER BASE'!AM111*'MVLP DASHBOARD'!$D71</f>
        <v>0</v>
      </c>
      <c r="AM58" s="197">
        <f ca="1">'SUBSCRIBER BASE'!AN111*'MVLP DASHBOARD'!$D71</f>
        <v>0</v>
      </c>
      <c r="AN58" s="197">
        <f ca="1">'SUBSCRIBER BASE'!AO111*'MVLP DASHBOARD'!$D71</f>
        <v>0</v>
      </c>
      <c r="AO58" s="197">
        <f ca="1">'SUBSCRIBER BASE'!AP111*'MVLP DASHBOARD'!$D71</f>
        <v>0</v>
      </c>
      <c r="AP58" s="197">
        <f ca="1">'SUBSCRIBER BASE'!AQ111*'MVLP DASHBOARD'!$D71</f>
        <v>0</v>
      </c>
      <c r="AQ58" s="197">
        <f ca="1">'SUBSCRIBER BASE'!AR111*'MVLP DASHBOARD'!$D71</f>
        <v>0</v>
      </c>
      <c r="AR58" s="197">
        <f ca="1">'SUBSCRIBER BASE'!AS111*'MVLP DASHBOARD'!$D71</f>
        <v>0</v>
      </c>
      <c r="AS58" s="197">
        <f ca="1">'SUBSCRIBER BASE'!AT111*'MVLP DASHBOARD'!$D71</f>
        <v>0</v>
      </c>
      <c r="AT58" s="197">
        <f ca="1">'SUBSCRIBER BASE'!AU111*'MVLP DASHBOARD'!$D71</f>
        <v>0</v>
      </c>
      <c r="AU58" s="197">
        <f ca="1">'SUBSCRIBER BASE'!AV111*'MVLP DASHBOARD'!$D71</f>
        <v>0</v>
      </c>
      <c r="AV58" s="197">
        <f ca="1">'SUBSCRIBER BASE'!AW111*'MVLP DASHBOARD'!$D71</f>
        <v>0</v>
      </c>
      <c r="AW58" s="197">
        <f ca="1">'SUBSCRIBER BASE'!AX111*'MVLP DASHBOARD'!$D71</f>
        <v>0</v>
      </c>
      <c r="AX58" s="197">
        <f ca="1">'SUBSCRIBER BASE'!AY111*'MVLP DASHBOARD'!$D71</f>
        <v>0</v>
      </c>
      <c r="AY58" s="197">
        <f ca="1">'SUBSCRIBER BASE'!AZ111*'MVLP DASHBOARD'!$D71</f>
        <v>0</v>
      </c>
      <c r="AZ58" s="197">
        <f ca="1">'SUBSCRIBER BASE'!BA111*'MVLP DASHBOARD'!$D71</f>
        <v>0</v>
      </c>
      <c r="BA58" s="197">
        <f ca="1">'SUBSCRIBER BASE'!BB111*'MVLP DASHBOARD'!$D71</f>
        <v>0</v>
      </c>
      <c r="BB58" s="197">
        <f ca="1">'SUBSCRIBER BASE'!BC111*'MVLP DASHBOARD'!$D71</f>
        <v>0</v>
      </c>
      <c r="BC58" s="197">
        <f ca="1">'SUBSCRIBER BASE'!BD111*'MVLP DASHBOARD'!$D71</f>
        <v>0</v>
      </c>
      <c r="BD58" s="197">
        <f ca="1">'SUBSCRIBER BASE'!BE111*'MVLP DASHBOARD'!$D71</f>
        <v>0</v>
      </c>
      <c r="BE58" s="197">
        <f ca="1">'SUBSCRIBER BASE'!BF111*'MVLP DASHBOARD'!$D71</f>
        <v>0</v>
      </c>
      <c r="BF58" s="197">
        <f ca="1">'SUBSCRIBER BASE'!BG111*'MVLP DASHBOARD'!$D71</f>
        <v>0</v>
      </c>
      <c r="BG58" s="197">
        <f ca="1">'SUBSCRIBER BASE'!BH111*'MVLP DASHBOARD'!$D71</f>
        <v>0</v>
      </c>
      <c r="BH58" s="197">
        <f ca="1">'SUBSCRIBER BASE'!BI111*'MVLP DASHBOARD'!$D71</f>
        <v>0</v>
      </c>
      <c r="BI58" s="197">
        <f ca="1">'SUBSCRIBER BASE'!BJ111*'MVLP DASHBOARD'!$D71</f>
        <v>0</v>
      </c>
      <c r="BJ58" s="197">
        <f ca="1">'SUBSCRIBER BASE'!BK111*'MVLP DASHBOARD'!$D71</f>
        <v>0</v>
      </c>
      <c r="BK58" s="197">
        <f ca="1">'SUBSCRIBER BASE'!BL111*'MVLP DASHBOARD'!$D71</f>
        <v>0</v>
      </c>
      <c r="BL58" s="197">
        <f ca="1">'SUBSCRIBER BASE'!BM111*'MVLP DASHBOARD'!$D71</f>
        <v>0</v>
      </c>
      <c r="BM58" s="197">
        <f ca="1">'SUBSCRIBER BASE'!BN111*'MVLP DASHBOARD'!$D71</f>
        <v>0</v>
      </c>
      <c r="BN58" s="197">
        <f ca="1">'SUBSCRIBER BASE'!BO111*'MVLP DASHBOARD'!$D71</f>
        <v>0</v>
      </c>
      <c r="BO58" s="197">
        <f ca="1">'SUBSCRIBER BASE'!BP111*'MVLP DASHBOARD'!$D71</f>
        <v>0</v>
      </c>
      <c r="BP58" s="197">
        <f ca="1">'SUBSCRIBER BASE'!BQ111*'MVLP DASHBOARD'!$D71</f>
        <v>0</v>
      </c>
      <c r="BQ58" s="197">
        <f ca="1">'SUBSCRIBER BASE'!BR111*'MVLP DASHBOARD'!$D71</f>
        <v>0</v>
      </c>
      <c r="BR58" s="197">
        <f ca="1">'SUBSCRIBER BASE'!BS111*'MVLP DASHBOARD'!$D71</f>
        <v>0</v>
      </c>
    </row>
    <row r="59" spans="1:70" ht="25" customHeight="1">
      <c r="B59" s="173" t="s">
        <v>416</v>
      </c>
      <c r="C59" s="196">
        <f>SUM(C60:C69)</f>
        <v>0</v>
      </c>
      <c r="D59" s="196">
        <f t="shared" ref="D59" si="213">SUM(D60:D69)</f>
        <v>0</v>
      </c>
      <c r="E59" s="196">
        <f t="shared" ref="E59" si="214">SUM(E60:E69)</f>
        <v>0</v>
      </c>
      <c r="F59" s="196">
        <f t="shared" ref="F59" si="215">SUM(F60:F69)</f>
        <v>0</v>
      </c>
      <c r="G59" s="196">
        <f t="shared" ref="G59" si="216">SUM(G60:G69)</f>
        <v>0</v>
      </c>
      <c r="H59" s="196">
        <f t="shared" ref="H59" si="217">SUM(H60:H69)</f>
        <v>0</v>
      </c>
      <c r="I59" s="196">
        <f t="shared" ref="I59" si="218">SUM(I60:I69)</f>
        <v>0</v>
      </c>
      <c r="J59" s="196">
        <f t="shared" ref="J59" si="219">SUM(J60:J69)</f>
        <v>0</v>
      </c>
      <c r="K59" s="196">
        <f t="shared" ref="K59" ca="1" si="220">SUM(K60:K69)</f>
        <v>0</v>
      </c>
      <c r="L59" s="196">
        <f t="shared" ref="L59" ca="1" si="221">SUM(L60:L69)</f>
        <v>0</v>
      </c>
      <c r="M59" s="196">
        <f t="shared" ref="M59" ca="1" si="222">SUM(M60:M69)</f>
        <v>0</v>
      </c>
      <c r="N59" s="196">
        <f t="shared" ref="N59" ca="1" si="223">SUM(N60:N69)</f>
        <v>0</v>
      </c>
      <c r="O59" s="196">
        <f t="shared" ref="O59" ca="1" si="224">SUM(O60:O69)</f>
        <v>0</v>
      </c>
      <c r="P59" s="196">
        <f t="shared" ref="P59" ca="1" si="225">SUM(P60:P69)</f>
        <v>0</v>
      </c>
      <c r="Q59" s="196">
        <f t="shared" ref="Q59" ca="1" si="226">SUM(Q60:Q69)</f>
        <v>0</v>
      </c>
      <c r="R59" s="196">
        <f t="shared" ref="R59" ca="1" si="227">SUM(R60:R69)</f>
        <v>0</v>
      </c>
      <c r="S59" s="196">
        <f t="shared" ref="S59" ca="1" si="228">SUM(S60:S69)</f>
        <v>0</v>
      </c>
      <c r="T59" s="196">
        <f t="shared" ref="T59" ca="1" si="229">SUM(T60:T69)</f>
        <v>0</v>
      </c>
      <c r="U59" s="196">
        <f t="shared" ref="U59" ca="1" si="230">SUM(U60:U69)</f>
        <v>0</v>
      </c>
      <c r="V59" s="196">
        <f t="shared" ref="V59" ca="1" si="231">SUM(V60:V69)</f>
        <v>0</v>
      </c>
      <c r="W59" s="196">
        <f t="shared" ref="W59" ca="1" si="232">SUM(W60:W69)</f>
        <v>0</v>
      </c>
      <c r="X59" s="196">
        <f t="shared" ref="X59" ca="1" si="233">SUM(X60:X69)</f>
        <v>0</v>
      </c>
      <c r="Y59" s="196">
        <f t="shared" ref="Y59" ca="1" si="234">SUM(Y60:Y69)</f>
        <v>0</v>
      </c>
      <c r="Z59" s="196">
        <f t="shared" ref="Z59" ca="1" si="235">SUM(Z60:Z69)</f>
        <v>0</v>
      </c>
      <c r="AA59" s="196">
        <f t="shared" ref="AA59" ca="1" si="236">SUM(AA60:AA69)</f>
        <v>0</v>
      </c>
      <c r="AB59" s="196">
        <f t="shared" ref="AB59" ca="1" si="237">SUM(AB60:AB69)</f>
        <v>0</v>
      </c>
      <c r="AC59" s="196">
        <f t="shared" ref="AC59" ca="1" si="238">SUM(AC60:AC69)</f>
        <v>0</v>
      </c>
      <c r="AD59" s="196">
        <f t="shared" ref="AD59" ca="1" si="239">SUM(AD60:AD69)</f>
        <v>0</v>
      </c>
      <c r="AE59" s="196">
        <f t="shared" ref="AE59" ca="1" si="240">SUM(AE60:AE69)</f>
        <v>0</v>
      </c>
      <c r="AF59" s="196">
        <f t="shared" ref="AF59" ca="1" si="241">SUM(AF60:AF69)</f>
        <v>0</v>
      </c>
      <c r="AG59" s="196">
        <f t="shared" ref="AG59" ca="1" si="242">SUM(AG60:AG69)</f>
        <v>0</v>
      </c>
      <c r="AH59" s="196">
        <f t="shared" ref="AH59" ca="1" si="243">SUM(AH60:AH69)</f>
        <v>0</v>
      </c>
      <c r="AI59" s="196">
        <f t="shared" ref="AI59" ca="1" si="244">SUM(AI60:AI69)</f>
        <v>0</v>
      </c>
      <c r="AJ59" s="196">
        <f t="shared" ref="AJ59" ca="1" si="245">SUM(AJ60:AJ69)</f>
        <v>0</v>
      </c>
      <c r="AK59" s="196">
        <f t="shared" ref="AK59" ca="1" si="246">SUM(AK60:AK69)</f>
        <v>0</v>
      </c>
      <c r="AL59" s="196">
        <f t="shared" ref="AL59" ca="1" si="247">SUM(AL60:AL69)</f>
        <v>0</v>
      </c>
      <c r="AM59" s="196">
        <f t="shared" ref="AM59" ca="1" si="248">SUM(AM60:AM69)</f>
        <v>0</v>
      </c>
      <c r="AN59" s="196">
        <f t="shared" ref="AN59" ca="1" si="249">SUM(AN60:AN69)</f>
        <v>0</v>
      </c>
      <c r="AO59" s="196">
        <f ca="1">SUM(AO60:AO69)</f>
        <v>0</v>
      </c>
      <c r="AP59" s="196">
        <f t="shared" ref="AP59" ca="1" si="250">SUM(AP60:AP69)</f>
        <v>0</v>
      </c>
      <c r="AQ59" s="196">
        <f t="shared" ref="AQ59" ca="1" si="251">SUM(AQ60:AQ69)</f>
        <v>0</v>
      </c>
      <c r="AR59" s="196">
        <f t="shared" ref="AR59" ca="1" si="252">SUM(AR60:AR69)</f>
        <v>0</v>
      </c>
      <c r="AS59" s="196">
        <f t="shared" ref="AS59" ca="1" si="253">SUM(AS60:AS69)</f>
        <v>0</v>
      </c>
      <c r="AT59" s="196">
        <f t="shared" ref="AT59" ca="1" si="254">SUM(AT60:AT69)</f>
        <v>0</v>
      </c>
      <c r="AU59" s="196">
        <f t="shared" ref="AU59" ca="1" si="255">SUM(AU60:AU69)</f>
        <v>0</v>
      </c>
      <c r="AV59" s="196">
        <f t="shared" ref="AV59" ca="1" si="256">SUM(AV60:AV69)</f>
        <v>0</v>
      </c>
      <c r="AW59" s="196">
        <f t="shared" ref="AW59" ca="1" si="257">SUM(AW60:AW69)</f>
        <v>0</v>
      </c>
      <c r="AX59" s="196">
        <f t="shared" ref="AX59" ca="1" si="258">SUM(AX60:AX69)</f>
        <v>0</v>
      </c>
      <c r="AY59" s="196">
        <f t="shared" ref="AY59" ca="1" si="259">SUM(AY60:AY69)</f>
        <v>0</v>
      </c>
      <c r="AZ59" s="196">
        <f t="shared" ref="AZ59" ca="1" si="260">SUM(AZ60:AZ69)</f>
        <v>0</v>
      </c>
      <c r="BA59" s="196">
        <f t="shared" ref="BA59" ca="1" si="261">SUM(BA60:BA69)</f>
        <v>0</v>
      </c>
      <c r="BB59" s="196">
        <f t="shared" ref="BB59" ca="1" si="262">SUM(BB60:BB69)</f>
        <v>0</v>
      </c>
      <c r="BC59" s="196">
        <f t="shared" ref="BC59" ca="1" si="263">SUM(BC60:BC69)</f>
        <v>0</v>
      </c>
      <c r="BD59" s="196">
        <f t="shared" ref="BD59" ca="1" si="264">SUM(BD60:BD69)</f>
        <v>0</v>
      </c>
      <c r="BE59" s="196">
        <f t="shared" ref="BE59" ca="1" si="265">SUM(BE60:BE69)</f>
        <v>0</v>
      </c>
      <c r="BF59" s="196">
        <f t="shared" ref="BF59" ca="1" si="266">SUM(BF60:BF69)</f>
        <v>0</v>
      </c>
      <c r="BG59" s="196">
        <f t="shared" ref="BG59" ca="1" si="267">SUM(BG60:BG69)</f>
        <v>0</v>
      </c>
      <c r="BH59" s="196">
        <f t="shared" ref="BH59" ca="1" si="268">SUM(BH60:BH69)</f>
        <v>0</v>
      </c>
      <c r="BI59" s="196">
        <f t="shared" ref="BI59" ca="1" si="269">SUM(BI60:BI69)</f>
        <v>0</v>
      </c>
      <c r="BJ59" s="196">
        <f t="shared" ref="BJ59" ca="1" si="270">SUM(BJ60:BJ69)</f>
        <v>0</v>
      </c>
      <c r="BK59" s="196">
        <f t="shared" ref="BK59" ca="1" si="271">SUM(BK60:BK69)</f>
        <v>0</v>
      </c>
      <c r="BL59" s="196">
        <f t="shared" ref="BL59" ca="1" si="272">SUM(BL60:BL69)</f>
        <v>0</v>
      </c>
      <c r="BM59" s="196">
        <f t="shared" ref="BM59" ca="1" si="273">SUM(BM60:BM69)</f>
        <v>0</v>
      </c>
      <c r="BN59" s="196">
        <f t="shared" ref="BN59" ca="1" si="274">SUM(BN60:BN69)</f>
        <v>0</v>
      </c>
      <c r="BO59" s="196">
        <f t="shared" ref="BO59" ca="1" si="275">SUM(BO60:BO69)</f>
        <v>0</v>
      </c>
      <c r="BP59" s="196">
        <f t="shared" ref="BP59" ca="1" si="276">SUM(BP60:BP69)</f>
        <v>0</v>
      </c>
      <c r="BQ59" s="196">
        <f t="shared" ref="BQ59" ca="1" si="277">SUM(BQ60:BQ69)</f>
        <v>0</v>
      </c>
      <c r="BR59" s="196">
        <f t="shared" ref="BR59" ca="1" si="278">SUM(BR60:BR69)</f>
        <v>0</v>
      </c>
    </row>
    <row r="60" spans="1:70" ht="25" customHeight="1" outlineLevel="1">
      <c r="B60" s="137" t="str">
        <f>B49</f>
        <v>MVLP1</v>
      </c>
      <c r="C60" s="197">
        <f>'SUBSCRIBER BASE'!C102*'MVLP INPUT'!$J58</f>
        <v>0</v>
      </c>
      <c r="D60" s="197">
        <f>'SUBSCRIBER BASE'!D102*'MVLP INPUT'!$J58</f>
        <v>0</v>
      </c>
      <c r="E60" s="197">
        <f>'SUBSCRIBER BASE'!E102*'MVLP INPUT'!$J58</f>
        <v>0</v>
      </c>
      <c r="F60" s="197">
        <f>'SUBSCRIBER BASE'!F102*'MVLP INPUT'!$J58</f>
        <v>0</v>
      </c>
      <c r="G60" s="197">
        <f>'SUBSCRIBER BASE'!G102*'MVLP INPUT'!$J58</f>
        <v>0</v>
      </c>
      <c r="H60" s="197">
        <f>'SUBSCRIBER BASE'!H102*'MVLP INPUT'!$J58</f>
        <v>0</v>
      </c>
      <c r="I60" s="197">
        <f>'SUBSCRIBER BASE'!I102*'MVLP INPUT'!$J58</f>
        <v>0</v>
      </c>
      <c r="J60" s="197">
        <f>'SUBSCRIBER BASE'!J102*'MVLP INPUT'!$J58</f>
        <v>0</v>
      </c>
      <c r="K60" s="197">
        <f ca="1">'SUBSCRIBER BASE'!L102*'MVLP INPUT'!$J58</f>
        <v>0</v>
      </c>
      <c r="L60" s="197">
        <f ca="1">'SUBSCRIBER BASE'!M102*'MVLP INPUT'!$J58</f>
        <v>0</v>
      </c>
      <c r="M60" s="197">
        <f ca="1">'SUBSCRIBER BASE'!N102*'MVLP INPUT'!$J58</f>
        <v>0</v>
      </c>
      <c r="N60" s="197">
        <f ca="1">'SUBSCRIBER BASE'!O102*'MVLP INPUT'!$J58</f>
        <v>0</v>
      </c>
      <c r="O60" s="197">
        <f ca="1">'SUBSCRIBER BASE'!P102*'MVLP INPUT'!$J58</f>
        <v>0</v>
      </c>
      <c r="P60" s="197">
        <f ca="1">'SUBSCRIBER BASE'!Q102*'MVLP INPUT'!$J58</f>
        <v>0</v>
      </c>
      <c r="Q60" s="197">
        <f ca="1">'SUBSCRIBER BASE'!R102*'MVLP INPUT'!$J58</f>
        <v>0</v>
      </c>
      <c r="R60" s="197">
        <f ca="1">'SUBSCRIBER BASE'!S102*'MVLP INPUT'!$J58</f>
        <v>0</v>
      </c>
      <c r="S60" s="197">
        <f ca="1">'SUBSCRIBER BASE'!T102*'MVLP INPUT'!$J58</f>
        <v>0</v>
      </c>
      <c r="T60" s="197">
        <f ca="1">'SUBSCRIBER BASE'!U102*'MVLP INPUT'!$J58</f>
        <v>0</v>
      </c>
      <c r="U60" s="197">
        <f ca="1">'SUBSCRIBER BASE'!V102*'MVLP INPUT'!$J58</f>
        <v>0</v>
      </c>
      <c r="V60" s="197">
        <f ca="1">'SUBSCRIBER BASE'!W102*'MVLP INPUT'!$J58</f>
        <v>0</v>
      </c>
      <c r="W60" s="197">
        <f ca="1">'SUBSCRIBER BASE'!X102*'MVLP INPUT'!$J58</f>
        <v>0</v>
      </c>
      <c r="X60" s="197">
        <f ca="1">'SUBSCRIBER BASE'!Y102*'MVLP INPUT'!$J58</f>
        <v>0</v>
      </c>
      <c r="Y60" s="197">
        <f ca="1">'SUBSCRIBER BASE'!Z102*'MVLP INPUT'!$J58</f>
        <v>0</v>
      </c>
      <c r="Z60" s="197">
        <f ca="1">'SUBSCRIBER BASE'!AA102*'MVLP INPUT'!$J58</f>
        <v>0</v>
      </c>
      <c r="AA60" s="197">
        <f ca="1">'SUBSCRIBER BASE'!AB102*'MVLP INPUT'!$J58</f>
        <v>0</v>
      </c>
      <c r="AB60" s="197">
        <f ca="1">'SUBSCRIBER BASE'!AC102*'MVLP INPUT'!$J58</f>
        <v>0</v>
      </c>
      <c r="AC60" s="197">
        <f ca="1">'SUBSCRIBER BASE'!AD102*'MVLP INPUT'!$J58</f>
        <v>0</v>
      </c>
      <c r="AD60" s="197">
        <f ca="1">'SUBSCRIBER BASE'!AE102*'MVLP INPUT'!$J58</f>
        <v>0</v>
      </c>
      <c r="AE60" s="197">
        <f ca="1">'SUBSCRIBER BASE'!AF102*'MVLP INPUT'!$J58</f>
        <v>0</v>
      </c>
      <c r="AF60" s="197">
        <f ca="1">'SUBSCRIBER BASE'!AG102*'MVLP INPUT'!$J58</f>
        <v>0</v>
      </c>
      <c r="AG60" s="197">
        <f ca="1">'SUBSCRIBER BASE'!AH102*'MVLP INPUT'!$J58</f>
        <v>0</v>
      </c>
      <c r="AH60" s="197">
        <f ca="1">'SUBSCRIBER BASE'!AI102*'MVLP INPUT'!$J58</f>
        <v>0</v>
      </c>
      <c r="AI60" s="197">
        <f ca="1">'SUBSCRIBER BASE'!AJ102*'MVLP INPUT'!$J58</f>
        <v>0</v>
      </c>
      <c r="AJ60" s="197">
        <f ca="1">'SUBSCRIBER BASE'!AK102*'MVLP INPUT'!$J58</f>
        <v>0</v>
      </c>
      <c r="AK60" s="197">
        <f ca="1">'SUBSCRIBER BASE'!AL102*'MVLP INPUT'!$J58</f>
        <v>0</v>
      </c>
      <c r="AL60" s="197">
        <f ca="1">'SUBSCRIBER BASE'!AM102*'MVLP INPUT'!$J58</f>
        <v>0</v>
      </c>
      <c r="AM60" s="197">
        <f ca="1">'SUBSCRIBER BASE'!AN102*'MVLP INPUT'!$J58</f>
        <v>0</v>
      </c>
      <c r="AN60" s="197">
        <f ca="1">'SUBSCRIBER BASE'!AO102*'MVLP INPUT'!$J58</f>
        <v>0</v>
      </c>
      <c r="AO60" s="197">
        <f ca="1">'SUBSCRIBER BASE'!AP102*'MVLP INPUT'!$J58</f>
        <v>0</v>
      </c>
      <c r="AP60" s="197">
        <f ca="1">'SUBSCRIBER BASE'!AQ102*'MVLP INPUT'!$J58</f>
        <v>0</v>
      </c>
      <c r="AQ60" s="197">
        <f ca="1">'SUBSCRIBER BASE'!AR102*'MVLP INPUT'!$J58</f>
        <v>0</v>
      </c>
      <c r="AR60" s="197">
        <f ca="1">'SUBSCRIBER BASE'!AS102*'MVLP INPUT'!$J58</f>
        <v>0</v>
      </c>
      <c r="AS60" s="197">
        <f ca="1">'SUBSCRIBER BASE'!AT102*'MVLP INPUT'!$J58</f>
        <v>0</v>
      </c>
      <c r="AT60" s="197">
        <f ca="1">'SUBSCRIBER BASE'!AU102*'MVLP INPUT'!$J58</f>
        <v>0</v>
      </c>
      <c r="AU60" s="197">
        <f ca="1">'SUBSCRIBER BASE'!AV102*'MVLP INPUT'!$J58</f>
        <v>0</v>
      </c>
      <c r="AV60" s="197">
        <f ca="1">'SUBSCRIBER BASE'!AW102*'MVLP INPUT'!$J58</f>
        <v>0</v>
      </c>
      <c r="AW60" s="197">
        <f ca="1">'SUBSCRIBER BASE'!AX102*'MVLP INPUT'!$J58</f>
        <v>0</v>
      </c>
      <c r="AX60" s="197">
        <f ca="1">'SUBSCRIBER BASE'!AY102*'MVLP INPUT'!$J58</f>
        <v>0</v>
      </c>
      <c r="AY60" s="197">
        <f ca="1">'SUBSCRIBER BASE'!AZ102*'MVLP INPUT'!$J58</f>
        <v>0</v>
      </c>
      <c r="AZ60" s="197">
        <f ca="1">'SUBSCRIBER BASE'!BA102*'MVLP INPUT'!$J58</f>
        <v>0</v>
      </c>
      <c r="BA60" s="197">
        <f ca="1">'SUBSCRIBER BASE'!BB102*'MVLP INPUT'!$J58</f>
        <v>0</v>
      </c>
      <c r="BB60" s="197">
        <f ca="1">'SUBSCRIBER BASE'!BC102*'MVLP INPUT'!$J58</f>
        <v>0</v>
      </c>
      <c r="BC60" s="197">
        <f ca="1">'SUBSCRIBER BASE'!BD102*'MVLP INPUT'!$J58</f>
        <v>0</v>
      </c>
      <c r="BD60" s="197">
        <f ca="1">'SUBSCRIBER BASE'!BE102*'MVLP INPUT'!$J58</f>
        <v>0</v>
      </c>
      <c r="BE60" s="197">
        <f ca="1">'SUBSCRIBER BASE'!BF102*'MVLP INPUT'!$J58</f>
        <v>0</v>
      </c>
      <c r="BF60" s="197">
        <f ca="1">'SUBSCRIBER BASE'!BG102*'MVLP INPUT'!$J58</f>
        <v>0</v>
      </c>
      <c r="BG60" s="197">
        <f ca="1">'SUBSCRIBER BASE'!BH102*'MVLP INPUT'!$J58</f>
        <v>0</v>
      </c>
      <c r="BH60" s="197">
        <f ca="1">'SUBSCRIBER BASE'!BI102*'MVLP INPUT'!$J58</f>
        <v>0</v>
      </c>
      <c r="BI60" s="197">
        <f ca="1">'SUBSCRIBER BASE'!BJ102*'MVLP INPUT'!$J58</f>
        <v>0</v>
      </c>
      <c r="BJ60" s="197">
        <f ca="1">'SUBSCRIBER BASE'!BK102*'MVLP INPUT'!$J58</f>
        <v>0</v>
      </c>
      <c r="BK60" s="197">
        <f ca="1">'SUBSCRIBER BASE'!BL102*'MVLP INPUT'!$J58</f>
        <v>0</v>
      </c>
      <c r="BL60" s="197">
        <f ca="1">'SUBSCRIBER BASE'!BM102*'MVLP INPUT'!$J58</f>
        <v>0</v>
      </c>
      <c r="BM60" s="197">
        <f ca="1">'SUBSCRIBER BASE'!BN102*'MVLP INPUT'!$J58</f>
        <v>0</v>
      </c>
      <c r="BN60" s="197">
        <f ca="1">'SUBSCRIBER BASE'!BO102*'MVLP INPUT'!$J58</f>
        <v>0</v>
      </c>
      <c r="BO60" s="197">
        <f ca="1">'SUBSCRIBER BASE'!BP102*'MVLP INPUT'!$J58</f>
        <v>0</v>
      </c>
      <c r="BP60" s="197">
        <f ca="1">'SUBSCRIBER BASE'!BQ102*'MVLP INPUT'!$J58</f>
        <v>0</v>
      </c>
      <c r="BQ60" s="197">
        <f ca="1">'SUBSCRIBER BASE'!BR102*'MVLP INPUT'!$J58</f>
        <v>0</v>
      </c>
      <c r="BR60" s="197">
        <f ca="1">'SUBSCRIBER BASE'!BS102*'MVLP INPUT'!$J58</f>
        <v>0</v>
      </c>
    </row>
    <row r="61" spans="1:70" ht="25" customHeight="1" outlineLevel="1">
      <c r="B61" s="137" t="str">
        <f>B50</f>
        <v>MVLP2</v>
      </c>
      <c r="C61" s="197">
        <f>'SUBSCRIBER BASE'!C103*'MVLP INPUT'!$J59</f>
        <v>0</v>
      </c>
      <c r="D61" s="197">
        <f>'SUBSCRIBER BASE'!D103*'MVLP INPUT'!$J59</f>
        <v>0</v>
      </c>
      <c r="E61" s="197">
        <f>'SUBSCRIBER BASE'!E103*'MVLP INPUT'!$J59</f>
        <v>0</v>
      </c>
      <c r="F61" s="197">
        <f>'SUBSCRIBER BASE'!F103*'MVLP INPUT'!$J59</f>
        <v>0</v>
      </c>
      <c r="G61" s="197">
        <f>'SUBSCRIBER BASE'!G103*'MVLP INPUT'!$J59</f>
        <v>0</v>
      </c>
      <c r="H61" s="197">
        <f>'SUBSCRIBER BASE'!H103*'MVLP INPUT'!$J59</f>
        <v>0</v>
      </c>
      <c r="I61" s="197">
        <f>'SUBSCRIBER BASE'!I103*'MVLP INPUT'!$J59</f>
        <v>0</v>
      </c>
      <c r="J61" s="197">
        <f>'SUBSCRIBER BASE'!J103*'MVLP INPUT'!$J59</f>
        <v>0</v>
      </c>
      <c r="K61" s="197">
        <f ca="1">'SUBSCRIBER BASE'!L103*'MVLP INPUT'!$J59</f>
        <v>0</v>
      </c>
      <c r="L61" s="197">
        <f ca="1">'SUBSCRIBER BASE'!M103*'MVLP INPUT'!$J59</f>
        <v>0</v>
      </c>
      <c r="M61" s="197">
        <f ca="1">'SUBSCRIBER BASE'!N103*'MVLP INPUT'!$J59</f>
        <v>0</v>
      </c>
      <c r="N61" s="197">
        <f ca="1">'SUBSCRIBER BASE'!O103*'MVLP INPUT'!$J59</f>
        <v>0</v>
      </c>
      <c r="O61" s="197">
        <f ca="1">'SUBSCRIBER BASE'!P103*'MVLP INPUT'!$J59</f>
        <v>0</v>
      </c>
      <c r="P61" s="197">
        <f ca="1">'SUBSCRIBER BASE'!Q103*'MVLP INPUT'!$J59</f>
        <v>0</v>
      </c>
      <c r="Q61" s="197">
        <f ca="1">'SUBSCRIBER BASE'!R103*'MVLP INPUT'!$J59</f>
        <v>0</v>
      </c>
      <c r="R61" s="197">
        <f ca="1">'SUBSCRIBER BASE'!S103*'MVLP INPUT'!$J59</f>
        <v>0</v>
      </c>
      <c r="S61" s="197">
        <f ca="1">'SUBSCRIBER BASE'!T103*'MVLP INPUT'!$J59</f>
        <v>0</v>
      </c>
      <c r="T61" s="197">
        <f ca="1">'SUBSCRIBER BASE'!U103*'MVLP INPUT'!$J59</f>
        <v>0</v>
      </c>
      <c r="U61" s="197">
        <f ca="1">'SUBSCRIBER BASE'!V103*'MVLP INPUT'!$J59</f>
        <v>0</v>
      </c>
      <c r="V61" s="197">
        <f ca="1">'SUBSCRIBER BASE'!W103*'MVLP INPUT'!$J59</f>
        <v>0</v>
      </c>
      <c r="W61" s="197">
        <f ca="1">'SUBSCRIBER BASE'!X103*'MVLP INPUT'!$J59</f>
        <v>0</v>
      </c>
      <c r="X61" s="197">
        <f ca="1">'SUBSCRIBER BASE'!Y103*'MVLP INPUT'!$J59</f>
        <v>0</v>
      </c>
      <c r="Y61" s="197">
        <f ca="1">'SUBSCRIBER BASE'!Z103*'MVLP INPUT'!$J59</f>
        <v>0</v>
      </c>
      <c r="Z61" s="197">
        <f ca="1">'SUBSCRIBER BASE'!AA103*'MVLP INPUT'!$J59</f>
        <v>0</v>
      </c>
      <c r="AA61" s="197">
        <f ca="1">'SUBSCRIBER BASE'!AB103*'MVLP INPUT'!$J59</f>
        <v>0</v>
      </c>
      <c r="AB61" s="197">
        <f ca="1">'SUBSCRIBER BASE'!AC103*'MVLP INPUT'!$J59</f>
        <v>0</v>
      </c>
      <c r="AC61" s="197">
        <f ca="1">'SUBSCRIBER BASE'!AD103*'MVLP INPUT'!$J59</f>
        <v>0</v>
      </c>
      <c r="AD61" s="197">
        <f ca="1">'SUBSCRIBER BASE'!AE103*'MVLP INPUT'!$J59</f>
        <v>0</v>
      </c>
      <c r="AE61" s="197">
        <f ca="1">'SUBSCRIBER BASE'!AF103*'MVLP INPUT'!$J59</f>
        <v>0</v>
      </c>
      <c r="AF61" s="197">
        <f ca="1">'SUBSCRIBER BASE'!AG103*'MVLP INPUT'!$J59</f>
        <v>0</v>
      </c>
      <c r="AG61" s="197">
        <f ca="1">'SUBSCRIBER BASE'!AH103*'MVLP INPUT'!$J59</f>
        <v>0</v>
      </c>
      <c r="AH61" s="197">
        <f ca="1">'SUBSCRIBER BASE'!AI103*'MVLP INPUT'!$J59</f>
        <v>0</v>
      </c>
      <c r="AI61" s="197">
        <f ca="1">'SUBSCRIBER BASE'!AJ103*'MVLP INPUT'!$J59</f>
        <v>0</v>
      </c>
      <c r="AJ61" s="197">
        <f ca="1">'SUBSCRIBER BASE'!AK103*'MVLP INPUT'!$J59</f>
        <v>0</v>
      </c>
      <c r="AK61" s="197">
        <f ca="1">'SUBSCRIBER BASE'!AL103*'MVLP INPUT'!$J59</f>
        <v>0</v>
      </c>
      <c r="AL61" s="197">
        <f ca="1">'SUBSCRIBER BASE'!AM103*'MVLP INPUT'!$J59</f>
        <v>0</v>
      </c>
      <c r="AM61" s="197">
        <f ca="1">'SUBSCRIBER BASE'!AN103*'MVLP INPUT'!$J59</f>
        <v>0</v>
      </c>
      <c r="AN61" s="197">
        <f ca="1">'SUBSCRIBER BASE'!AO103*'MVLP INPUT'!$J59</f>
        <v>0</v>
      </c>
      <c r="AO61" s="197">
        <f ca="1">'SUBSCRIBER BASE'!AP103*'MVLP INPUT'!$J59</f>
        <v>0</v>
      </c>
      <c r="AP61" s="197">
        <f ca="1">'SUBSCRIBER BASE'!AQ103*'MVLP INPUT'!$J59</f>
        <v>0</v>
      </c>
      <c r="AQ61" s="197">
        <f ca="1">'SUBSCRIBER BASE'!AR103*'MVLP INPUT'!$J59</f>
        <v>0</v>
      </c>
      <c r="AR61" s="197">
        <f ca="1">'SUBSCRIBER BASE'!AS103*'MVLP INPUT'!$J59</f>
        <v>0</v>
      </c>
      <c r="AS61" s="197">
        <f ca="1">'SUBSCRIBER BASE'!AT103*'MVLP INPUT'!$J59</f>
        <v>0</v>
      </c>
      <c r="AT61" s="197">
        <f ca="1">'SUBSCRIBER BASE'!AU103*'MVLP INPUT'!$J59</f>
        <v>0</v>
      </c>
      <c r="AU61" s="197">
        <f ca="1">'SUBSCRIBER BASE'!AV103*'MVLP INPUT'!$J59</f>
        <v>0</v>
      </c>
      <c r="AV61" s="197">
        <f ca="1">'SUBSCRIBER BASE'!AW103*'MVLP INPUT'!$J59</f>
        <v>0</v>
      </c>
      <c r="AW61" s="197">
        <f ca="1">'SUBSCRIBER BASE'!AX103*'MVLP INPUT'!$J59</f>
        <v>0</v>
      </c>
      <c r="AX61" s="197">
        <f ca="1">'SUBSCRIBER BASE'!AY103*'MVLP INPUT'!$J59</f>
        <v>0</v>
      </c>
      <c r="AY61" s="197">
        <f ca="1">'SUBSCRIBER BASE'!AZ103*'MVLP INPUT'!$J59</f>
        <v>0</v>
      </c>
      <c r="AZ61" s="197">
        <f ca="1">'SUBSCRIBER BASE'!BA103*'MVLP INPUT'!$J59</f>
        <v>0</v>
      </c>
      <c r="BA61" s="197">
        <f ca="1">'SUBSCRIBER BASE'!BB103*'MVLP INPUT'!$J59</f>
        <v>0</v>
      </c>
      <c r="BB61" s="197">
        <f ca="1">'SUBSCRIBER BASE'!BC103*'MVLP INPUT'!$J59</f>
        <v>0</v>
      </c>
      <c r="BC61" s="197">
        <f ca="1">'SUBSCRIBER BASE'!BD103*'MVLP INPUT'!$J59</f>
        <v>0</v>
      </c>
      <c r="BD61" s="197">
        <f ca="1">'SUBSCRIBER BASE'!BE103*'MVLP INPUT'!$J59</f>
        <v>0</v>
      </c>
      <c r="BE61" s="197">
        <f ca="1">'SUBSCRIBER BASE'!BF103*'MVLP INPUT'!$J59</f>
        <v>0</v>
      </c>
      <c r="BF61" s="197">
        <f ca="1">'SUBSCRIBER BASE'!BG103*'MVLP INPUT'!$J59</f>
        <v>0</v>
      </c>
      <c r="BG61" s="197">
        <f ca="1">'SUBSCRIBER BASE'!BH103*'MVLP INPUT'!$J59</f>
        <v>0</v>
      </c>
      <c r="BH61" s="197">
        <f ca="1">'SUBSCRIBER BASE'!BI103*'MVLP INPUT'!$J59</f>
        <v>0</v>
      </c>
      <c r="BI61" s="197">
        <f ca="1">'SUBSCRIBER BASE'!BJ103*'MVLP INPUT'!$J59</f>
        <v>0</v>
      </c>
      <c r="BJ61" s="197">
        <f ca="1">'SUBSCRIBER BASE'!BK103*'MVLP INPUT'!$J59</f>
        <v>0</v>
      </c>
      <c r="BK61" s="197">
        <f ca="1">'SUBSCRIBER BASE'!BL103*'MVLP INPUT'!$J59</f>
        <v>0</v>
      </c>
      <c r="BL61" s="197">
        <f ca="1">'SUBSCRIBER BASE'!BM103*'MVLP INPUT'!$J59</f>
        <v>0</v>
      </c>
      <c r="BM61" s="197">
        <f ca="1">'SUBSCRIBER BASE'!BN103*'MVLP INPUT'!$J59</f>
        <v>0</v>
      </c>
      <c r="BN61" s="197">
        <f ca="1">'SUBSCRIBER BASE'!BO103*'MVLP INPUT'!$J59</f>
        <v>0</v>
      </c>
      <c r="BO61" s="197">
        <f ca="1">'SUBSCRIBER BASE'!BP103*'MVLP INPUT'!$J59</f>
        <v>0</v>
      </c>
      <c r="BP61" s="197">
        <f ca="1">'SUBSCRIBER BASE'!BQ103*'MVLP INPUT'!$J59</f>
        <v>0</v>
      </c>
      <c r="BQ61" s="197">
        <f ca="1">'SUBSCRIBER BASE'!BR103*'MVLP INPUT'!$J59</f>
        <v>0</v>
      </c>
      <c r="BR61" s="197">
        <f ca="1">'SUBSCRIBER BASE'!BS103*'MVLP INPUT'!$J59</f>
        <v>0</v>
      </c>
    </row>
    <row r="62" spans="1:70" ht="25" customHeight="1" outlineLevel="1">
      <c r="B62" s="137" t="str">
        <f>B51</f>
        <v>MVLP3</v>
      </c>
      <c r="C62" s="197">
        <f>'SUBSCRIBER BASE'!C104*'MVLP INPUT'!$J60</f>
        <v>0</v>
      </c>
      <c r="D62" s="197">
        <f>'SUBSCRIBER BASE'!D104*'MVLP INPUT'!$J60</f>
        <v>0</v>
      </c>
      <c r="E62" s="197">
        <f>'SUBSCRIBER BASE'!E104*'MVLP INPUT'!$J60</f>
        <v>0</v>
      </c>
      <c r="F62" s="197">
        <f>'SUBSCRIBER BASE'!F104*'MVLP INPUT'!$J60</f>
        <v>0</v>
      </c>
      <c r="G62" s="197">
        <f>'SUBSCRIBER BASE'!G104*'MVLP INPUT'!$J60</f>
        <v>0</v>
      </c>
      <c r="H62" s="197">
        <f>'SUBSCRIBER BASE'!H104*'MVLP INPUT'!$J60</f>
        <v>0</v>
      </c>
      <c r="I62" s="197">
        <f>'SUBSCRIBER BASE'!I104*'MVLP INPUT'!$J60</f>
        <v>0</v>
      </c>
      <c r="J62" s="197">
        <f>'SUBSCRIBER BASE'!J104*'MVLP INPUT'!$J60</f>
        <v>0</v>
      </c>
      <c r="K62" s="197">
        <f ca="1">'SUBSCRIBER BASE'!L104*'MVLP INPUT'!$J60</f>
        <v>0</v>
      </c>
      <c r="L62" s="197">
        <f ca="1">'SUBSCRIBER BASE'!M104*'MVLP INPUT'!$J60</f>
        <v>0</v>
      </c>
      <c r="M62" s="197">
        <f ca="1">'SUBSCRIBER BASE'!N104*'MVLP INPUT'!$J60</f>
        <v>0</v>
      </c>
      <c r="N62" s="197">
        <f ca="1">'SUBSCRIBER BASE'!O104*'MVLP INPUT'!$J60</f>
        <v>0</v>
      </c>
      <c r="O62" s="197">
        <f ca="1">'SUBSCRIBER BASE'!P104*'MVLP INPUT'!$J60</f>
        <v>0</v>
      </c>
      <c r="P62" s="197">
        <f ca="1">'SUBSCRIBER BASE'!Q104*'MVLP INPUT'!$J60</f>
        <v>0</v>
      </c>
      <c r="Q62" s="197">
        <f ca="1">'SUBSCRIBER BASE'!R104*'MVLP INPUT'!$J60</f>
        <v>0</v>
      </c>
      <c r="R62" s="197">
        <f ca="1">'SUBSCRIBER BASE'!S104*'MVLP INPUT'!$J60</f>
        <v>0</v>
      </c>
      <c r="S62" s="197">
        <f ca="1">'SUBSCRIBER BASE'!T104*'MVLP INPUT'!$J60</f>
        <v>0</v>
      </c>
      <c r="T62" s="197">
        <f ca="1">'SUBSCRIBER BASE'!U104*'MVLP INPUT'!$J60</f>
        <v>0</v>
      </c>
      <c r="U62" s="197">
        <f ca="1">'SUBSCRIBER BASE'!V104*'MVLP INPUT'!$J60</f>
        <v>0</v>
      </c>
      <c r="V62" s="197">
        <f ca="1">'SUBSCRIBER BASE'!W104*'MVLP INPUT'!$J60</f>
        <v>0</v>
      </c>
      <c r="W62" s="197">
        <f ca="1">'SUBSCRIBER BASE'!X104*'MVLP INPUT'!$J60</f>
        <v>0</v>
      </c>
      <c r="X62" s="197">
        <f ca="1">'SUBSCRIBER BASE'!Y104*'MVLP INPUT'!$J60</f>
        <v>0</v>
      </c>
      <c r="Y62" s="197">
        <f ca="1">'SUBSCRIBER BASE'!Z104*'MVLP INPUT'!$J60</f>
        <v>0</v>
      </c>
      <c r="Z62" s="197">
        <f ca="1">'SUBSCRIBER BASE'!AA104*'MVLP INPUT'!$J60</f>
        <v>0</v>
      </c>
      <c r="AA62" s="197">
        <f ca="1">'SUBSCRIBER BASE'!AB104*'MVLP INPUT'!$J60</f>
        <v>0</v>
      </c>
      <c r="AB62" s="197">
        <f ca="1">'SUBSCRIBER BASE'!AC104*'MVLP INPUT'!$J60</f>
        <v>0</v>
      </c>
      <c r="AC62" s="197">
        <f ca="1">'SUBSCRIBER BASE'!AD104*'MVLP INPUT'!$J60</f>
        <v>0</v>
      </c>
      <c r="AD62" s="197">
        <f ca="1">'SUBSCRIBER BASE'!AE104*'MVLP INPUT'!$J60</f>
        <v>0</v>
      </c>
      <c r="AE62" s="197">
        <f ca="1">'SUBSCRIBER BASE'!AF104*'MVLP INPUT'!$J60</f>
        <v>0</v>
      </c>
      <c r="AF62" s="197">
        <f ca="1">'SUBSCRIBER BASE'!AG104*'MVLP INPUT'!$J60</f>
        <v>0</v>
      </c>
      <c r="AG62" s="197">
        <f ca="1">'SUBSCRIBER BASE'!AH104*'MVLP INPUT'!$J60</f>
        <v>0</v>
      </c>
      <c r="AH62" s="197">
        <f ca="1">'SUBSCRIBER BASE'!AI104*'MVLP INPUT'!$J60</f>
        <v>0</v>
      </c>
      <c r="AI62" s="197">
        <f ca="1">'SUBSCRIBER BASE'!AJ104*'MVLP INPUT'!$J60</f>
        <v>0</v>
      </c>
      <c r="AJ62" s="197">
        <f ca="1">'SUBSCRIBER BASE'!AK104*'MVLP INPUT'!$J60</f>
        <v>0</v>
      </c>
      <c r="AK62" s="197">
        <f ca="1">'SUBSCRIBER BASE'!AL104*'MVLP INPUT'!$J60</f>
        <v>0</v>
      </c>
      <c r="AL62" s="197">
        <f ca="1">'SUBSCRIBER BASE'!AM104*'MVLP INPUT'!$J60</f>
        <v>0</v>
      </c>
      <c r="AM62" s="197">
        <f ca="1">'SUBSCRIBER BASE'!AN104*'MVLP INPUT'!$J60</f>
        <v>0</v>
      </c>
      <c r="AN62" s="197">
        <f ca="1">'SUBSCRIBER BASE'!AO104*'MVLP INPUT'!$J60</f>
        <v>0</v>
      </c>
      <c r="AO62" s="197">
        <f ca="1">'SUBSCRIBER BASE'!AP104*'MVLP INPUT'!$J60</f>
        <v>0</v>
      </c>
      <c r="AP62" s="197">
        <f ca="1">'SUBSCRIBER BASE'!AQ104*'MVLP INPUT'!$J60</f>
        <v>0</v>
      </c>
      <c r="AQ62" s="197">
        <f ca="1">'SUBSCRIBER BASE'!AR104*'MVLP INPUT'!$J60</f>
        <v>0</v>
      </c>
      <c r="AR62" s="197">
        <f ca="1">'SUBSCRIBER BASE'!AS104*'MVLP INPUT'!$J60</f>
        <v>0</v>
      </c>
      <c r="AS62" s="197">
        <f ca="1">'SUBSCRIBER BASE'!AT104*'MVLP INPUT'!$J60</f>
        <v>0</v>
      </c>
      <c r="AT62" s="197">
        <f ca="1">'SUBSCRIBER BASE'!AU104*'MVLP INPUT'!$J60</f>
        <v>0</v>
      </c>
      <c r="AU62" s="197">
        <f ca="1">'SUBSCRIBER BASE'!AV104*'MVLP INPUT'!$J60</f>
        <v>0</v>
      </c>
      <c r="AV62" s="197">
        <f ca="1">'SUBSCRIBER BASE'!AW104*'MVLP INPUT'!$J60</f>
        <v>0</v>
      </c>
      <c r="AW62" s="197">
        <f ca="1">'SUBSCRIBER BASE'!AX104*'MVLP INPUT'!$J60</f>
        <v>0</v>
      </c>
      <c r="AX62" s="197">
        <f ca="1">'SUBSCRIBER BASE'!AY104*'MVLP INPUT'!$J60</f>
        <v>0</v>
      </c>
      <c r="AY62" s="197">
        <f ca="1">'SUBSCRIBER BASE'!AZ104*'MVLP INPUT'!$J60</f>
        <v>0</v>
      </c>
      <c r="AZ62" s="197">
        <f ca="1">'SUBSCRIBER BASE'!BA104*'MVLP INPUT'!$J60</f>
        <v>0</v>
      </c>
      <c r="BA62" s="197">
        <f ca="1">'SUBSCRIBER BASE'!BB104*'MVLP INPUT'!$J60</f>
        <v>0</v>
      </c>
      <c r="BB62" s="197">
        <f ca="1">'SUBSCRIBER BASE'!BC104*'MVLP INPUT'!$J60</f>
        <v>0</v>
      </c>
      <c r="BC62" s="197">
        <f ca="1">'SUBSCRIBER BASE'!BD104*'MVLP INPUT'!$J60</f>
        <v>0</v>
      </c>
      <c r="BD62" s="197">
        <f ca="1">'SUBSCRIBER BASE'!BE104*'MVLP INPUT'!$J60</f>
        <v>0</v>
      </c>
      <c r="BE62" s="197">
        <f ca="1">'SUBSCRIBER BASE'!BF104*'MVLP INPUT'!$J60</f>
        <v>0</v>
      </c>
      <c r="BF62" s="197">
        <f ca="1">'SUBSCRIBER BASE'!BG104*'MVLP INPUT'!$J60</f>
        <v>0</v>
      </c>
      <c r="BG62" s="197">
        <f ca="1">'SUBSCRIBER BASE'!BH104*'MVLP INPUT'!$J60</f>
        <v>0</v>
      </c>
      <c r="BH62" s="197">
        <f ca="1">'SUBSCRIBER BASE'!BI104*'MVLP INPUT'!$J60</f>
        <v>0</v>
      </c>
      <c r="BI62" s="197">
        <f ca="1">'SUBSCRIBER BASE'!BJ104*'MVLP INPUT'!$J60</f>
        <v>0</v>
      </c>
      <c r="BJ62" s="197">
        <f ca="1">'SUBSCRIBER BASE'!BK104*'MVLP INPUT'!$J60</f>
        <v>0</v>
      </c>
      <c r="BK62" s="197">
        <f ca="1">'SUBSCRIBER BASE'!BL104*'MVLP INPUT'!$J60</f>
        <v>0</v>
      </c>
      <c r="BL62" s="197">
        <f ca="1">'SUBSCRIBER BASE'!BM104*'MVLP INPUT'!$J60</f>
        <v>0</v>
      </c>
      <c r="BM62" s="197">
        <f ca="1">'SUBSCRIBER BASE'!BN104*'MVLP INPUT'!$J60</f>
        <v>0</v>
      </c>
      <c r="BN62" s="197">
        <f ca="1">'SUBSCRIBER BASE'!BO104*'MVLP INPUT'!$J60</f>
        <v>0</v>
      </c>
      <c r="BO62" s="197">
        <f ca="1">'SUBSCRIBER BASE'!BP104*'MVLP INPUT'!$J60</f>
        <v>0</v>
      </c>
      <c r="BP62" s="197">
        <f ca="1">'SUBSCRIBER BASE'!BQ104*'MVLP INPUT'!$J60</f>
        <v>0</v>
      </c>
      <c r="BQ62" s="197">
        <f ca="1">'SUBSCRIBER BASE'!BR104*'MVLP INPUT'!$J60</f>
        <v>0</v>
      </c>
      <c r="BR62" s="197">
        <f ca="1">'SUBSCRIBER BASE'!BS104*'MVLP INPUT'!$J60</f>
        <v>0</v>
      </c>
    </row>
    <row r="63" spans="1:70" ht="25" customHeight="1" outlineLevel="1">
      <c r="B63" s="137" t="str">
        <f>B52</f>
        <v>MVLP4</v>
      </c>
      <c r="C63" s="197">
        <f>'SUBSCRIBER BASE'!C105*'MVLP INPUT'!$J61</f>
        <v>0</v>
      </c>
      <c r="D63" s="197">
        <f>'SUBSCRIBER BASE'!D105*'MVLP INPUT'!$J61</f>
        <v>0</v>
      </c>
      <c r="E63" s="197">
        <f>'SUBSCRIBER BASE'!E105*'MVLP INPUT'!$J61</f>
        <v>0</v>
      </c>
      <c r="F63" s="197">
        <f>'SUBSCRIBER BASE'!F105*'MVLP INPUT'!$J61</f>
        <v>0</v>
      </c>
      <c r="G63" s="197">
        <f>'SUBSCRIBER BASE'!G105*'MVLP INPUT'!$J61</f>
        <v>0</v>
      </c>
      <c r="H63" s="197">
        <f>'SUBSCRIBER BASE'!H105*'MVLP INPUT'!$J61</f>
        <v>0</v>
      </c>
      <c r="I63" s="197">
        <f>'SUBSCRIBER BASE'!I105*'MVLP INPUT'!$J61</f>
        <v>0</v>
      </c>
      <c r="J63" s="197">
        <f>'SUBSCRIBER BASE'!J105*'MVLP INPUT'!$J61</f>
        <v>0</v>
      </c>
      <c r="K63" s="197">
        <f ca="1">'SUBSCRIBER BASE'!L105*'MVLP INPUT'!$J61</f>
        <v>0</v>
      </c>
      <c r="L63" s="197">
        <f ca="1">'SUBSCRIBER BASE'!M105*'MVLP INPUT'!$J61</f>
        <v>0</v>
      </c>
      <c r="M63" s="197">
        <f ca="1">'SUBSCRIBER BASE'!N105*'MVLP INPUT'!$J61</f>
        <v>0</v>
      </c>
      <c r="N63" s="197">
        <f ca="1">'SUBSCRIBER BASE'!O105*'MVLP INPUT'!$J61</f>
        <v>0</v>
      </c>
      <c r="O63" s="197">
        <f ca="1">'SUBSCRIBER BASE'!P105*'MVLP INPUT'!$J61</f>
        <v>0</v>
      </c>
      <c r="P63" s="197">
        <f ca="1">'SUBSCRIBER BASE'!Q105*'MVLP INPUT'!$J61</f>
        <v>0</v>
      </c>
      <c r="Q63" s="197">
        <f ca="1">'SUBSCRIBER BASE'!R105*'MVLP INPUT'!$J61</f>
        <v>0</v>
      </c>
      <c r="R63" s="197">
        <f ca="1">'SUBSCRIBER BASE'!S105*'MVLP INPUT'!$J61</f>
        <v>0</v>
      </c>
      <c r="S63" s="197">
        <f ca="1">'SUBSCRIBER BASE'!T105*'MVLP INPUT'!$J61</f>
        <v>0</v>
      </c>
      <c r="T63" s="197">
        <f ca="1">'SUBSCRIBER BASE'!U105*'MVLP INPUT'!$J61</f>
        <v>0</v>
      </c>
      <c r="U63" s="197">
        <f ca="1">'SUBSCRIBER BASE'!V105*'MVLP INPUT'!$J61</f>
        <v>0</v>
      </c>
      <c r="V63" s="197">
        <f ca="1">'SUBSCRIBER BASE'!W105*'MVLP INPUT'!$J61</f>
        <v>0</v>
      </c>
      <c r="W63" s="197">
        <f ca="1">'SUBSCRIBER BASE'!X105*'MVLP INPUT'!$J61</f>
        <v>0</v>
      </c>
      <c r="X63" s="197">
        <f ca="1">'SUBSCRIBER BASE'!Y105*'MVLP INPUT'!$J61</f>
        <v>0</v>
      </c>
      <c r="Y63" s="197">
        <f ca="1">'SUBSCRIBER BASE'!Z105*'MVLP INPUT'!$J61</f>
        <v>0</v>
      </c>
      <c r="Z63" s="197">
        <f ca="1">'SUBSCRIBER BASE'!AA105*'MVLP INPUT'!$J61</f>
        <v>0</v>
      </c>
      <c r="AA63" s="197">
        <f ca="1">'SUBSCRIBER BASE'!AB105*'MVLP INPUT'!$J61</f>
        <v>0</v>
      </c>
      <c r="AB63" s="197">
        <f ca="1">'SUBSCRIBER BASE'!AC105*'MVLP INPUT'!$J61</f>
        <v>0</v>
      </c>
      <c r="AC63" s="197">
        <f ca="1">'SUBSCRIBER BASE'!AD105*'MVLP INPUT'!$J61</f>
        <v>0</v>
      </c>
      <c r="AD63" s="197">
        <f ca="1">'SUBSCRIBER BASE'!AE105*'MVLP INPUT'!$J61</f>
        <v>0</v>
      </c>
      <c r="AE63" s="197">
        <f ca="1">'SUBSCRIBER BASE'!AF105*'MVLP INPUT'!$J61</f>
        <v>0</v>
      </c>
      <c r="AF63" s="197">
        <f ca="1">'SUBSCRIBER BASE'!AG105*'MVLP INPUT'!$J61</f>
        <v>0</v>
      </c>
      <c r="AG63" s="197">
        <f ca="1">'SUBSCRIBER BASE'!AH105*'MVLP INPUT'!$J61</f>
        <v>0</v>
      </c>
      <c r="AH63" s="197">
        <f ca="1">'SUBSCRIBER BASE'!AI105*'MVLP INPUT'!$J61</f>
        <v>0</v>
      </c>
      <c r="AI63" s="197">
        <f ca="1">'SUBSCRIBER BASE'!AJ105*'MVLP INPUT'!$J61</f>
        <v>0</v>
      </c>
      <c r="AJ63" s="197">
        <f ca="1">'SUBSCRIBER BASE'!AK105*'MVLP INPUT'!$J61</f>
        <v>0</v>
      </c>
      <c r="AK63" s="197">
        <f ca="1">'SUBSCRIBER BASE'!AL105*'MVLP INPUT'!$J61</f>
        <v>0</v>
      </c>
      <c r="AL63" s="197">
        <f ca="1">'SUBSCRIBER BASE'!AM105*'MVLP INPUT'!$J61</f>
        <v>0</v>
      </c>
      <c r="AM63" s="197">
        <f ca="1">'SUBSCRIBER BASE'!AN105*'MVLP INPUT'!$J61</f>
        <v>0</v>
      </c>
      <c r="AN63" s="197">
        <f ca="1">'SUBSCRIBER BASE'!AO105*'MVLP INPUT'!$J61</f>
        <v>0</v>
      </c>
      <c r="AO63" s="197">
        <f ca="1">'SUBSCRIBER BASE'!AP105*'MVLP INPUT'!$J61</f>
        <v>0</v>
      </c>
      <c r="AP63" s="197">
        <f ca="1">'SUBSCRIBER BASE'!AQ105*'MVLP INPUT'!$J61</f>
        <v>0</v>
      </c>
      <c r="AQ63" s="197">
        <f ca="1">'SUBSCRIBER BASE'!AR105*'MVLP INPUT'!$J61</f>
        <v>0</v>
      </c>
      <c r="AR63" s="197">
        <f ca="1">'SUBSCRIBER BASE'!AS105*'MVLP INPUT'!$J61</f>
        <v>0</v>
      </c>
      <c r="AS63" s="197">
        <f ca="1">'SUBSCRIBER BASE'!AT105*'MVLP INPUT'!$J61</f>
        <v>0</v>
      </c>
      <c r="AT63" s="197">
        <f ca="1">'SUBSCRIBER BASE'!AU105*'MVLP INPUT'!$J61</f>
        <v>0</v>
      </c>
      <c r="AU63" s="197">
        <f ca="1">'SUBSCRIBER BASE'!AV105*'MVLP INPUT'!$J61</f>
        <v>0</v>
      </c>
      <c r="AV63" s="197">
        <f ca="1">'SUBSCRIBER BASE'!AW105*'MVLP INPUT'!$J61</f>
        <v>0</v>
      </c>
      <c r="AW63" s="197">
        <f ca="1">'SUBSCRIBER BASE'!AX105*'MVLP INPUT'!$J61</f>
        <v>0</v>
      </c>
      <c r="AX63" s="197">
        <f ca="1">'SUBSCRIBER BASE'!AY105*'MVLP INPUT'!$J61</f>
        <v>0</v>
      </c>
      <c r="AY63" s="197">
        <f ca="1">'SUBSCRIBER BASE'!AZ105*'MVLP INPUT'!$J61</f>
        <v>0</v>
      </c>
      <c r="AZ63" s="197">
        <f ca="1">'SUBSCRIBER BASE'!BA105*'MVLP INPUT'!$J61</f>
        <v>0</v>
      </c>
      <c r="BA63" s="197">
        <f ca="1">'SUBSCRIBER BASE'!BB105*'MVLP INPUT'!$J61</f>
        <v>0</v>
      </c>
      <c r="BB63" s="197">
        <f ca="1">'SUBSCRIBER BASE'!BC105*'MVLP INPUT'!$J61</f>
        <v>0</v>
      </c>
      <c r="BC63" s="197">
        <f ca="1">'SUBSCRIBER BASE'!BD105*'MVLP INPUT'!$J61</f>
        <v>0</v>
      </c>
      <c r="BD63" s="197">
        <f ca="1">'SUBSCRIBER BASE'!BE105*'MVLP INPUT'!$J61</f>
        <v>0</v>
      </c>
      <c r="BE63" s="197">
        <f ca="1">'SUBSCRIBER BASE'!BF105*'MVLP INPUT'!$J61</f>
        <v>0</v>
      </c>
      <c r="BF63" s="197">
        <f ca="1">'SUBSCRIBER BASE'!BG105*'MVLP INPUT'!$J61</f>
        <v>0</v>
      </c>
      <c r="BG63" s="197">
        <f ca="1">'SUBSCRIBER BASE'!BH105*'MVLP INPUT'!$J61</f>
        <v>0</v>
      </c>
      <c r="BH63" s="197">
        <f ca="1">'SUBSCRIBER BASE'!BI105*'MVLP INPUT'!$J61</f>
        <v>0</v>
      </c>
      <c r="BI63" s="197">
        <f ca="1">'SUBSCRIBER BASE'!BJ105*'MVLP INPUT'!$J61</f>
        <v>0</v>
      </c>
      <c r="BJ63" s="197">
        <f ca="1">'SUBSCRIBER BASE'!BK105*'MVLP INPUT'!$J61</f>
        <v>0</v>
      </c>
      <c r="BK63" s="197">
        <f ca="1">'SUBSCRIBER BASE'!BL105*'MVLP INPUT'!$J61</f>
        <v>0</v>
      </c>
      <c r="BL63" s="197">
        <f ca="1">'SUBSCRIBER BASE'!BM105*'MVLP INPUT'!$J61</f>
        <v>0</v>
      </c>
      <c r="BM63" s="197">
        <f ca="1">'SUBSCRIBER BASE'!BN105*'MVLP INPUT'!$J61</f>
        <v>0</v>
      </c>
      <c r="BN63" s="197">
        <f ca="1">'SUBSCRIBER BASE'!BO105*'MVLP INPUT'!$J61</f>
        <v>0</v>
      </c>
      <c r="BO63" s="197">
        <f ca="1">'SUBSCRIBER BASE'!BP105*'MVLP INPUT'!$J61</f>
        <v>0</v>
      </c>
      <c r="BP63" s="197">
        <f ca="1">'SUBSCRIBER BASE'!BQ105*'MVLP INPUT'!$J61</f>
        <v>0</v>
      </c>
      <c r="BQ63" s="197">
        <f ca="1">'SUBSCRIBER BASE'!BR105*'MVLP INPUT'!$J61</f>
        <v>0</v>
      </c>
      <c r="BR63" s="197">
        <f ca="1">'SUBSCRIBER BASE'!BS105*'MVLP INPUT'!$J61</f>
        <v>0</v>
      </c>
    </row>
    <row r="64" spans="1:70" ht="25" customHeight="1" outlineLevel="1">
      <c r="B64" s="137" t="str">
        <f t="shared" ref="B64:B68" si="279">B53</f>
        <v>MVLP5</v>
      </c>
      <c r="C64" s="197">
        <f>'SUBSCRIBER BASE'!C106*'MVLP INPUT'!$J62</f>
        <v>0</v>
      </c>
      <c r="D64" s="197">
        <f>'SUBSCRIBER BASE'!D106*'MVLP INPUT'!$J62</f>
        <v>0</v>
      </c>
      <c r="E64" s="197">
        <f>'SUBSCRIBER BASE'!E106*'MVLP INPUT'!$J62</f>
        <v>0</v>
      </c>
      <c r="F64" s="197">
        <f>'SUBSCRIBER BASE'!F106*'MVLP INPUT'!$J62</f>
        <v>0</v>
      </c>
      <c r="G64" s="197">
        <f>'SUBSCRIBER BASE'!G106*'MVLP INPUT'!$J62</f>
        <v>0</v>
      </c>
      <c r="H64" s="197">
        <f>'SUBSCRIBER BASE'!H106*'MVLP INPUT'!$J62</f>
        <v>0</v>
      </c>
      <c r="I64" s="197">
        <f>'SUBSCRIBER BASE'!I106*'MVLP INPUT'!$J62</f>
        <v>0</v>
      </c>
      <c r="J64" s="197">
        <f>'SUBSCRIBER BASE'!J106*'MVLP INPUT'!$J62</f>
        <v>0</v>
      </c>
      <c r="K64" s="197">
        <f ca="1">'SUBSCRIBER BASE'!L106*'MVLP INPUT'!$J62</f>
        <v>0</v>
      </c>
      <c r="L64" s="197">
        <f ca="1">'SUBSCRIBER BASE'!M106*'MVLP INPUT'!$J62</f>
        <v>0</v>
      </c>
      <c r="M64" s="197">
        <f ca="1">'SUBSCRIBER BASE'!N106*'MVLP INPUT'!$J62</f>
        <v>0</v>
      </c>
      <c r="N64" s="197">
        <f ca="1">'SUBSCRIBER BASE'!O106*'MVLP INPUT'!$J62</f>
        <v>0</v>
      </c>
      <c r="O64" s="197">
        <f ca="1">'SUBSCRIBER BASE'!P106*'MVLP INPUT'!$J62</f>
        <v>0</v>
      </c>
      <c r="P64" s="197">
        <f ca="1">'SUBSCRIBER BASE'!Q106*'MVLP INPUT'!$J62</f>
        <v>0</v>
      </c>
      <c r="Q64" s="197">
        <f ca="1">'SUBSCRIBER BASE'!R106*'MVLP INPUT'!$J62</f>
        <v>0</v>
      </c>
      <c r="R64" s="197">
        <f ca="1">'SUBSCRIBER BASE'!S106*'MVLP INPUT'!$J62</f>
        <v>0</v>
      </c>
      <c r="S64" s="197">
        <f ca="1">'SUBSCRIBER BASE'!T106*'MVLP INPUT'!$J62</f>
        <v>0</v>
      </c>
      <c r="T64" s="197">
        <f ca="1">'SUBSCRIBER BASE'!U106*'MVLP INPUT'!$J62</f>
        <v>0</v>
      </c>
      <c r="U64" s="197">
        <f ca="1">'SUBSCRIBER BASE'!V106*'MVLP INPUT'!$J62</f>
        <v>0</v>
      </c>
      <c r="V64" s="197">
        <f ca="1">'SUBSCRIBER BASE'!W106*'MVLP INPUT'!$J62</f>
        <v>0</v>
      </c>
      <c r="W64" s="197">
        <f ca="1">'SUBSCRIBER BASE'!X106*'MVLP INPUT'!$J62</f>
        <v>0</v>
      </c>
      <c r="X64" s="197">
        <f ca="1">'SUBSCRIBER BASE'!Y106*'MVLP INPUT'!$J62</f>
        <v>0</v>
      </c>
      <c r="Y64" s="197">
        <f ca="1">'SUBSCRIBER BASE'!Z106*'MVLP INPUT'!$J62</f>
        <v>0</v>
      </c>
      <c r="Z64" s="197">
        <f ca="1">'SUBSCRIBER BASE'!AA106*'MVLP INPUT'!$J62</f>
        <v>0</v>
      </c>
      <c r="AA64" s="197">
        <f ca="1">'SUBSCRIBER BASE'!AB106*'MVLP INPUT'!$J62</f>
        <v>0</v>
      </c>
      <c r="AB64" s="197">
        <f ca="1">'SUBSCRIBER BASE'!AC106*'MVLP INPUT'!$J62</f>
        <v>0</v>
      </c>
      <c r="AC64" s="197">
        <f ca="1">'SUBSCRIBER BASE'!AD106*'MVLP INPUT'!$J62</f>
        <v>0</v>
      </c>
      <c r="AD64" s="197">
        <f ca="1">'SUBSCRIBER BASE'!AE106*'MVLP INPUT'!$J62</f>
        <v>0</v>
      </c>
      <c r="AE64" s="197">
        <f ca="1">'SUBSCRIBER BASE'!AF106*'MVLP INPUT'!$J62</f>
        <v>0</v>
      </c>
      <c r="AF64" s="197">
        <f ca="1">'SUBSCRIBER BASE'!AG106*'MVLP INPUT'!$J62</f>
        <v>0</v>
      </c>
      <c r="AG64" s="197">
        <f ca="1">'SUBSCRIBER BASE'!AH106*'MVLP INPUT'!$J62</f>
        <v>0</v>
      </c>
      <c r="AH64" s="197">
        <f ca="1">'SUBSCRIBER BASE'!AI106*'MVLP INPUT'!$J62</f>
        <v>0</v>
      </c>
      <c r="AI64" s="197">
        <f ca="1">'SUBSCRIBER BASE'!AJ106*'MVLP INPUT'!$J62</f>
        <v>0</v>
      </c>
      <c r="AJ64" s="197">
        <f ca="1">'SUBSCRIBER BASE'!AK106*'MVLP INPUT'!$J62</f>
        <v>0</v>
      </c>
      <c r="AK64" s="197">
        <f ca="1">'SUBSCRIBER BASE'!AL106*'MVLP INPUT'!$J62</f>
        <v>0</v>
      </c>
      <c r="AL64" s="197">
        <f ca="1">'SUBSCRIBER BASE'!AM106*'MVLP INPUT'!$J62</f>
        <v>0</v>
      </c>
      <c r="AM64" s="197">
        <f ca="1">'SUBSCRIBER BASE'!AN106*'MVLP INPUT'!$J62</f>
        <v>0</v>
      </c>
      <c r="AN64" s="197">
        <f ca="1">'SUBSCRIBER BASE'!AO106*'MVLP INPUT'!$J62</f>
        <v>0</v>
      </c>
      <c r="AO64" s="197">
        <f ca="1">'SUBSCRIBER BASE'!AP106*'MVLP INPUT'!$J62</f>
        <v>0</v>
      </c>
      <c r="AP64" s="197">
        <f ca="1">'SUBSCRIBER BASE'!AQ106*'MVLP INPUT'!$J62</f>
        <v>0</v>
      </c>
      <c r="AQ64" s="197">
        <f ca="1">'SUBSCRIBER BASE'!AR106*'MVLP INPUT'!$J62</f>
        <v>0</v>
      </c>
      <c r="AR64" s="197">
        <f ca="1">'SUBSCRIBER BASE'!AS106*'MVLP INPUT'!$J62</f>
        <v>0</v>
      </c>
      <c r="AS64" s="197">
        <f ca="1">'SUBSCRIBER BASE'!AT106*'MVLP INPUT'!$J62</f>
        <v>0</v>
      </c>
      <c r="AT64" s="197">
        <f ca="1">'SUBSCRIBER BASE'!AU106*'MVLP INPUT'!$J62</f>
        <v>0</v>
      </c>
      <c r="AU64" s="197">
        <f ca="1">'SUBSCRIBER BASE'!AV106*'MVLP INPUT'!$J62</f>
        <v>0</v>
      </c>
      <c r="AV64" s="197">
        <f ca="1">'SUBSCRIBER BASE'!AW106*'MVLP INPUT'!$J62</f>
        <v>0</v>
      </c>
      <c r="AW64" s="197">
        <f ca="1">'SUBSCRIBER BASE'!AX106*'MVLP INPUT'!$J62</f>
        <v>0</v>
      </c>
      <c r="AX64" s="197">
        <f ca="1">'SUBSCRIBER BASE'!AY106*'MVLP INPUT'!$J62</f>
        <v>0</v>
      </c>
      <c r="AY64" s="197">
        <f ca="1">'SUBSCRIBER BASE'!AZ106*'MVLP INPUT'!$J62</f>
        <v>0</v>
      </c>
      <c r="AZ64" s="197">
        <f ca="1">'SUBSCRIBER BASE'!BA106*'MVLP INPUT'!$J62</f>
        <v>0</v>
      </c>
      <c r="BA64" s="197">
        <f ca="1">'SUBSCRIBER BASE'!BB106*'MVLP INPUT'!$J62</f>
        <v>0</v>
      </c>
      <c r="BB64" s="197">
        <f ca="1">'SUBSCRIBER BASE'!BC106*'MVLP INPUT'!$J62</f>
        <v>0</v>
      </c>
      <c r="BC64" s="197">
        <f ca="1">'SUBSCRIBER BASE'!BD106*'MVLP INPUT'!$J62</f>
        <v>0</v>
      </c>
      <c r="BD64" s="197">
        <f ca="1">'SUBSCRIBER BASE'!BE106*'MVLP INPUT'!$J62</f>
        <v>0</v>
      </c>
      <c r="BE64" s="197">
        <f ca="1">'SUBSCRIBER BASE'!BF106*'MVLP INPUT'!$J62</f>
        <v>0</v>
      </c>
      <c r="BF64" s="197">
        <f ca="1">'SUBSCRIBER BASE'!BG106*'MVLP INPUT'!$J62</f>
        <v>0</v>
      </c>
      <c r="BG64" s="197">
        <f ca="1">'SUBSCRIBER BASE'!BH106*'MVLP INPUT'!$J62</f>
        <v>0</v>
      </c>
      <c r="BH64" s="197">
        <f ca="1">'SUBSCRIBER BASE'!BI106*'MVLP INPUT'!$J62</f>
        <v>0</v>
      </c>
      <c r="BI64" s="197">
        <f ca="1">'SUBSCRIBER BASE'!BJ106*'MVLP INPUT'!$J62</f>
        <v>0</v>
      </c>
      <c r="BJ64" s="197">
        <f ca="1">'SUBSCRIBER BASE'!BK106*'MVLP INPUT'!$J62</f>
        <v>0</v>
      </c>
      <c r="BK64" s="197">
        <f ca="1">'SUBSCRIBER BASE'!BL106*'MVLP INPUT'!$J62</f>
        <v>0</v>
      </c>
      <c r="BL64" s="197">
        <f ca="1">'SUBSCRIBER BASE'!BM106*'MVLP INPUT'!$J62</f>
        <v>0</v>
      </c>
      <c r="BM64" s="197">
        <f ca="1">'SUBSCRIBER BASE'!BN106*'MVLP INPUT'!$J62</f>
        <v>0</v>
      </c>
      <c r="BN64" s="197">
        <f ca="1">'SUBSCRIBER BASE'!BO106*'MVLP INPUT'!$J62</f>
        <v>0</v>
      </c>
      <c r="BO64" s="197">
        <f ca="1">'SUBSCRIBER BASE'!BP106*'MVLP INPUT'!$J62</f>
        <v>0</v>
      </c>
      <c r="BP64" s="197">
        <f ca="1">'SUBSCRIBER BASE'!BQ106*'MVLP INPUT'!$J62</f>
        <v>0</v>
      </c>
      <c r="BQ64" s="197">
        <f ca="1">'SUBSCRIBER BASE'!BR106*'MVLP INPUT'!$J62</f>
        <v>0</v>
      </c>
      <c r="BR64" s="197">
        <f ca="1">'SUBSCRIBER BASE'!BS106*'MVLP INPUT'!$J62</f>
        <v>0</v>
      </c>
    </row>
    <row r="65" spans="2:70" ht="25" customHeight="1" outlineLevel="1">
      <c r="B65" s="137" t="str">
        <f t="shared" si="279"/>
        <v>MVLP6</v>
      </c>
      <c r="C65" s="197">
        <f>'SUBSCRIBER BASE'!C107*'MVLP INPUT'!$J63</f>
        <v>0</v>
      </c>
      <c r="D65" s="197">
        <f>'SUBSCRIBER BASE'!D107*'MVLP INPUT'!$J63</f>
        <v>0</v>
      </c>
      <c r="E65" s="197">
        <f>'SUBSCRIBER BASE'!E107*'MVLP INPUT'!$J63</f>
        <v>0</v>
      </c>
      <c r="F65" s="197">
        <f>'SUBSCRIBER BASE'!F107*'MVLP INPUT'!$J63</f>
        <v>0</v>
      </c>
      <c r="G65" s="197">
        <f>'SUBSCRIBER BASE'!G107*'MVLP INPUT'!$J63</f>
        <v>0</v>
      </c>
      <c r="H65" s="197">
        <f>'SUBSCRIBER BASE'!H107*'MVLP INPUT'!$J63</f>
        <v>0</v>
      </c>
      <c r="I65" s="197">
        <f>'SUBSCRIBER BASE'!I107*'MVLP INPUT'!$J63</f>
        <v>0</v>
      </c>
      <c r="J65" s="197">
        <f>'SUBSCRIBER BASE'!J107*'MVLP INPUT'!$J63</f>
        <v>0</v>
      </c>
      <c r="K65" s="197">
        <f ca="1">'SUBSCRIBER BASE'!L107*'MVLP INPUT'!$J63</f>
        <v>0</v>
      </c>
      <c r="L65" s="197">
        <f ca="1">'SUBSCRIBER BASE'!M107*'MVLP INPUT'!$J63</f>
        <v>0</v>
      </c>
      <c r="M65" s="197">
        <f ca="1">'SUBSCRIBER BASE'!N107*'MVLP INPUT'!$J63</f>
        <v>0</v>
      </c>
      <c r="N65" s="197">
        <f ca="1">'SUBSCRIBER BASE'!O107*'MVLP INPUT'!$J63</f>
        <v>0</v>
      </c>
      <c r="O65" s="197">
        <f ca="1">'SUBSCRIBER BASE'!P107*'MVLP INPUT'!$J63</f>
        <v>0</v>
      </c>
      <c r="P65" s="197">
        <f ca="1">'SUBSCRIBER BASE'!Q107*'MVLP INPUT'!$J63</f>
        <v>0</v>
      </c>
      <c r="Q65" s="197">
        <f ca="1">'SUBSCRIBER BASE'!R107*'MVLP INPUT'!$J63</f>
        <v>0</v>
      </c>
      <c r="R65" s="197">
        <f ca="1">'SUBSCRIBER BASE'!S107*'MVLP INPUT'!$J63</f>
        <v>0</v>
      </c>
      <c r="S65" s="197">
        <f ca="1">'SUBSCRIBER BASE'!T107*'MVLP INPUT'!$J63</f>
        <v>0</v>
      </c>
      <c r="T65" s="197">
        <f ca="1">'SUBSCRIBER BASE'!U107*'MVLP INPUT'!$J63</f>
        <v>0</v>
      </c>
      <c r="U65" s="197">
        <f ca="1">'SUBSCRIBER BASE'!V107*'MVLP INPUT'!$J63</f>
        <v>0</v>
      </c>
      <c r="V65" s="197">
        <f ca="1">'SUBSCRIBER BASE'!W107*'MVLP INPUT'!$J63</f>
        <v>0</v>
      </c>
      <c r="W65" s="197">
        <f ca="1">'SUBSCRIBER BASE'!X107*'MVLP INPUT'!$J63</f>
        <v>0</v>
      </c>
      <c r="X65" s="197">
        <f ca="1">'SUBSCRIBER BASE'!Y107*'MVLP INPUT'!$J63</f>
        <v>0</v>
      </c>
      <c r="Y65" s="197">
        <f ca="1">'SUBSCRIBER BASE'!Z107*'MVLP INPUT'!$J63</f>
        <v>0</v>
      </c>
      <c r="Z65" s="197">
        <f ca="1">'SUBSCRIBER BASE'!AA107*'MVLP INPUT'!$J63</f>
        <v>0</v>
      </c>
      <c r="AA65" s="197">
        <f ca="1">'SUBSCRIBER BASE'!AB107*'MVLP INPUT'!$J63</f>
        <v>0</v>
      </c>
      <c r="AB65" s="197">
        <f ca="1">'SUBSCRIBER BASE'!AC107*'MVLP INPUT'!$J63</f>
        <v>0</v>
      </c>
      <c r="AC65" s="197">
        <f ca="1">'SUBSCRIBER BASE'!AD107*'MVLP INPUT'!$J63</f>
        <v>0</v>
      </c>
      <c r="AD65" s="197">
        <f ca="1">'SUBSCRIBER BASE'!AE107*'MVLP INPUT'!$J63</f>
        <v>0</v>
      </c>
      <c r="AE65" s="197">
        <f ca="1">'SUBSCRIBER BASE'!AF107*'MVLP INPUT'!$J63</f>
        <v>0</v>
      </c>
      <c r="AF65" s="197">
        <f ca="1">'SUBSCRIBER BASE'!AG107*'MVLP INPUT'!$J63</f>
        <v>0</v>
      </c>
      <c r="AG65" s="197">
        <f ca="1">'SUBSCRIBER BASE'!AH107*'MVLP INPUT'!$J63</f>
        <v>0</v>
      </c>
      <c r="AH65" s="197">
        <f ca="1">'SUBSCRIBER BASE'!AI107*'MVLP INPUT'!$J63</f>
        <v>0</v>
      </c>
      <c r="AI65" s="197">
        <f ca="1">'SUBSCRIBER BASE'!AJ107*'MVLP INPUT'!$J63</f>
        <v>0</v>
      </c>
      <c r="AJ65" s="197">
        <f ca="1">'SUBSCRIBER BASE'!AK107*'MVLP INPUT'!$J63</f>
        <v>0</v>
      </c>
      <c r="AK65" s="197">
        <f ca="1">'SUBSCRIBER BASE'!AL107*'MVLP INPUT'!$J63</f>
        <v>0</v>
      </c>
      <c r="AL65" s="197">
        <f ca="1">'SUBSCRIBER BASE'!AM107*'MVLP INPUT'!$J63</f>
        <v>0</v>
      </c>
      <c r="AM65" s="197">
        <f ca="1">'SUBSCRIBER BASE'!AN107*'MVLP INPUT'!$J63</f>
        <v>0</v>
      </c>
      <c r="AN65" s="197">
        <f ca="1">'SUBSCRIBER BASE'!AO107*'MVLP INPUT'!$J63</f>
        <v>0</v>
      </c>
      <c r="AO65" s="197">
        <f ca="1">'SUBSCRIBER BASE'!AP107*'MVLP INPUT'!$J63</f>
        <v>0</v>
      </c>
      <c r="AP65" s="197">
        <f ca="1">'SUBSCRIBER BASE'!AQ107*'MVLP INPUT'!$J63</f>
        <v>0</v>
      </c>
      <c r="AQ65" s="197">
        <f ca="1">'SUBSCRIBER BASE'!AR107*'MVLP INPUT'!$J63</f>
        <v>0</v>
      </c>
      <c r="AR65" s="197">
        <f ca="1">'SUBSCRIBER BASE'!AS107*'MVLP INPUT'!$J63</f>
        <v>0</v>
      </c>
      <c r="AS65" s="197">
        <f ca="1">'SUBSCRIBER BASE'!AT107*'MVLP INPUT'!$J63</f>
        <v>0</v>
      </c>
      <c r="AT65" s="197">
        <f ca="1">'SUBSCRIBER BASE'!AU107*'MVLP INPUT'!$J63</f>
        <v>0</v>
      </c>
      <c r="AU65" s="197">
        <f ca="1">'SUBSCRIBER BASE'!AV107*'MVLP INPUT'!$J63</f>
        <v>0</v>
      </c>
      <c r="AV65" s="197">
        <f ca="1">'SUBSCRIBER BASE'!AW107*'MVLP INPUT'!$J63</f>
        <v>0</v>
      </c>
      <c r="AW65" s="197">
        <f ca="1">'SUBSCRIBER BASE'!AX107*'MVLP INPUT'!$J63</f>
        <v>0</v>
      </c>
      <c r="AX65" s="197">
        <f ca="1">'SUBSCRIBER BASE'!AY107*'MVLP INPUT'!$J63</f>
        <v>0</v>
      </c>
      <c r="AY65" s="197">
        <f ca="1">'SUBSCRIBER BASE'!AZ107*'MVLP INPUT'!$J63</f>
        <v>0</v>
      </c>
      <c r="AZ65" s="197">
        <f ca="1">'SUBSCRIBER BASE'!BA107*'MVLP INPUT'!$J63</f>
        <v>0</v>
      </c>
      <c r="BA65" s="197">
        <f ca="1">'SUBSCRIBER BASE'!BB107*'MVLP INPUT'!$J63</f>
        <v>0</v>
      </c>
      <c r="BB65" s="197">
        <f ca="1">'SUBSCRIBER BASE'!BC107*'MVLP INPUT'!$J63</f>
        <v>0</v>
      </c>
      <c r="BC65" s="197">
        <f ca="1">'SUBSCRIBER BASE'!BD107*'MVLP INPUT'!$J63</f>
        <v>0</v>
      </c>
      <c r="BD65" s="197">
        <f ca="1">'SUBSCRIBER BASE'!BE107*'MVLP INPUT'!$J63</f>
        <v>0</v>
      </c>
      <c r="BE65" s="197">
        <f ca="1">'SUBSCRIBER BASE'!BF107*'MVLP INPUT'!$J63</f>
        <v>0</v>
      </c>
      <c r="BF65" s="197">
        <f ca="1">'SUBSCRIBER BASE'!BG107*'MVLP INPUT'!$J63</f>
        <v>0</v>
      </c>
      <c r="BG65" s="197">
        <f ca="1">'SUBSCRIBER BASE'!BH107*'MVLP INPUT'!$J63</f>
        <v>0</v>
      </c>
      <c r="BH65" s="197">
        <f ca="1">'SUBSCRIBER BASE'!BI107*'MVLP INPUT'!$J63</f>
        <v>0</v>
      </c>
      <c r="BI65" s="197">
        <f ca="1">'SUBSCRIBER BASE'!BJ107*'MVLP INPUT'!$J63</f>
        <v>0</v>
      </c>
      <c r="BJ65" s="197">
        <f ca="1">'SUBSCRIBER BASE'!BK107*'MVLP INPUT'!$J63</f>
        <v>0</v>
      </c>
      <c r="BK65" s="197">
        <f ca="1">'SUBSCRIBER BASE'!BL107*'MVLP INPUT'!$J63</f>
        <v>0</v>
      </c>
      <c r="BL65" s="197">
        <f ca="1">'SUBSCRIBER BASE'!BM107*'MVLP INPUT'!$J63</f>
        <v>0</v>
      </c>
      <c r="BM65" s="197">
        <f ca="1">'SUBSCRIBER BASE'!BN107*'MVLP INPUT'!$J63</f>
        <v>0</v>
      </c>
      <c r="BN65" s="197">
        <f ca="1">'SUBSCRIBER BASE'!BO107*'MVLP INPUT'!$J63</f>
        <v>0</v>
      </c>
      <c r="BO65" s="197">
        <f ca="1">'SUBSCRIBER BASE'!BP107*'MVLP INPUT'!$J63</f>
        <v>0</v>
      </c>
      <c r="BP65" s="197">
        <f ca="1">'SUBSCRIBER BASE'!BQ107*'MVLP INPUT'!$J63</f>
        <v>0</v>
      </c>
      <c r="BQ65" s="197">
        <f ca="1">'SUBSCRIBER BASE'!BR107*'MVLP INPUT'!$J63</f>
        <v>0</v>
      </c>
      <c r="BR65" s="197">
        <f ca="1">'SUBSCRIBER BASE'!BS107*'MVLP INPUT'!$J63</f>
        <v>0</v>
      </c>
    </row>
    <row r="66" spans="2:70" ht="25" customHeight="1" outlineLevel="1">
      <c r="B66" s="137" t="str">
        <f t="shared" si="279"/>
        <v>200 MB</v>
      </c>
      <c r="C66" s="197">
        <f>'SUBSCRIBER BASE'!C108*'MVLP INPUT'!$J64</f>
        <v>0</v>
      </c>
      <c r="D66" s="197">
        <f>'SUBSCRIBER BASE'!D108*'MVLP INPUT'!$J64</f>
        <v>0</v>
      </c>
      <c r="E66" s="197">
        <f>'SUBSCRIBER BASE'!E108*'MVLP INPUT'!$J64</f>
        <v>0</v>
      </c>
      <c r="F66" s="197">
        <f>'SUBSCRIBER BASE'!F108*'MVLP INPUT'!$J64</f>
        <v>0</v>
      </c>
      <c r="G66" s="197">
        <f>'SUBSCRIBER BASE'!G108*'MVLP INPUT'!$J64</f>
        <v>0</v>
      </c>
      <c r="H66" s="197">
        <f>'SUBSCRIBER BASE'!H108*'MVLP INPUT'!$J64</f>
        <v>0</v>
      </c>
      <c r="I66" s="197">
        <f>'SUBSCRIBER BASE'!I108*'MVLP INPUT'!$J64</f>
        <v>0</v>
      </c>
      <c r="J66" s="197">
        <f>'SUBSCRIBER BASE'!J108*'MVLP INPUT'!$J64</f>
        <v>0</v>
      </c>
      <c r="K66" s="197">
        <f ca="1">'SUBSCRIBER BASE'!L108*'MVLP INPUT'!$J64</f>
        <v>0</v>
      </c>
      <c r="L66" s="197">
        <f ca="1">'SUBSCRIBER BASE'!M108*'MVLP INPUT'!$J64</f>
        <v>0</v>
      </c>
      <c r="M66" s="197">
        <f ca="1">'SUBSCRIBER BASE'!N108*'MVLP INPUT'!$J64</f>
        <v>0</v>
      </c>
      <c r="N66" s="197">
        <f ca="1">'SUBSCRIBER BASE'!O108*'MVLP INPUT'!$J64</f>
        <v>0</v>
      </c>
      <c r="O66" s="197">
        <f ca="1">'SUBSCRIBER BASE'!P108*'MVLP INPUT'!$J64</f>
        <v>0</v>
      </c>
      <c r="P66" s="197">
        <f ca="1">'SUBSCRIBER BASE'!Q108*'MVLP INPUT'!$J64</f>
        <v>0</v>
      </c>
      <c r="Q66" s="197">
        <f ca="1">'SUBSCRIBER BASE'!R108*'MVLP INPUT'!$J64</f>
        <v>0</v>
      </c>
      <c r="R66" s="197">
        <f ca="1">'SUBSCRIBER BASE'!S108*'MVLP INPUT'!$J64</f>
        <v>0</v>
      </c>
      <c r="S66" s="197">
        <f ca="1">'SUBSCRIBER BASE'!T108*'MVLP INPUT'!$J64</f>
        <v>0</v>
      </c>
      <c r="T66" s="197">
        <f ca="1">'SUBSCRIBER BASE'!U108*'MVLP INPUT'!$J64</f>
        <v>0</v>
      </c>
      <c r="U66" s="197">
        <f ca="1">'SUBSCRIBER BASE'!V108*'MVLP INPUT'!$J64</f>
        <v>0</v>
      </c>
      <c r="V66" s="197">
        <f ca="1">'SUBSCRIBER BASE'!W108*'MVLP INPUT'!$J64</f>
        <v>0</v>
      </c>
      <c r="W66" s="197">
        <f ca="1">'SUBSCRIBER BASE'!X108*'MVLP INPUT'!$J64</f>
        <v>0</v>
      </c>
      <c r="X66" s="197">
        <f ca="1">'SUBSCRIBER BASE'!Y108*'MVLP INPUT'!$J64</f>
        <v>0</v>
      </c>
      <c r="Y66" s="197">
        <f ca="1">'SUBSCRIBER BASE'!Z108*'MVLP INPUT'!$J64</f>
        <v>0</v>
      </c>
      <c r="Z66" s="197">
        <f ca="1">'SUBSCRIBER BASE'!AA108*'MVLP INPUT'!$J64</f>
        <v>0</v>
      </c>
      <c r="AA66" s="197">
        <f ca="1">'SUBSCRIBER BASE'!AB108*'MVLP INPUT'!$J64</f>
        <v>0</v>
      </c>
      <c r="AB66" s="197">
        <f ca="1">'SUBSCRIBER BASE'!AC108*'MVLP INPUT'!$J64</f>
        <v>0</v>
      </c>
      <c r="AC66" s="197">
        <f ca="1">'SUBSCRIBER BASE'!AD108*'MVLP INPUT'!$J64</f>
        <v>0</v>
      </c>
      <c r="AD66" s="197">
        <f ca="1">'SUBSCRIBER BASE'!AE108*'MVLP INPUT'!$J64</f>
        <v>0</v>
      </c>
      <c r="AE66" s="197">
        <f ca="1">'SUBSCRIBER BASE'!AF108*'MVLP INPUT'!$J64</f>
        <v>0</v>
      </c>
      <c r="AF66" s="197">
        <f ca="1">'SUBSCRIBER BASE'!AG108*'MVLP INPUT'!$J64</f>
        <v>0</v>
      </c>
      <c r="AG66" s="197">
        <f ca="1">'SUBSCRIBER BASE'!AH108*'MVLP INPUT'!$J64</f>
        <v>0</v>
      </c>
      <c r="AH66" s="197">
        <f ca="1">'SUBSCRIBER BASE'!AI108*'MVLP INPUT'!$J64</f>
        <v>0</v>
      </c>
      <c r="AI66" s="197">
        <f ca="1">'SUBSCRIBER BASE'!AJ108*'MVLP INPUT'!$J64</f>
        <v>0</v>
      </c>
      <c r="AJ66" s="197">
        <f ca="1">'SUBSCRIBER BASE'!AK108*'MVLP INPUT'!$J64</f>
        <v>0</v>
      </c>
      <c r="AK66" s="197">
        <f ca="1">'SUBSCRIBER BASE'!AL108*'MVLP INPUT'!$J64</f>
        <v>0</v>
      </c>
      <c r="AL66" s="197">
        <f ca="1">'SUBSCRIBER BASE'!AM108*'MVLP INPUT'!$J64</f>
        <v>0</v>
      </c>
      <c r="AM66" s="197">
        <f ca="1">'SUBSCRIBER BASE'!AN108*'MVLP INPUT'!$J64</f>
        <v>0</v>
      </c>
      <c r="AN66" s="197">
        <f ca="1">'SUBSCRIBER BASE'!AO108*'MVLP INPUT'!$J64</f>
        <v>0</v>
      </c>
      <c r="AO66" s="197">
        <f ca="1">'SUBSCRIBER BASE'!AP108*'MVLP INPUT'!$J64</f>
        <v>0</v>
      </c>
      <c r="AP66" s="197">
        <f ca="1">'SUBSCRIBER BASE'!AQ108*'MVLP INPUT'!$J64</f>
        <v>0</v>
      </c>
      <c r="AQ66" s="197">
        <f ca="1">'SUBSCRIBER BASE'!AR108*'MVLP INPUT'!$J64</f>
        <v>0</v>
      </c>
      <c r="AR66" s="197">
        <f ca="1">'SUBSCRIBER BASE'!AS108*'MVLP INPUT'!$J64</f>
        <v>0</v>
      </c>
      <c r="AS66" s="197">
        <f ca="1">'SUBSCRIBER BASE'!AT108*'MVLP INPUT'!$J64</f>
        <v>0</v>
      </c>
      <c r="AT66" s="197">
        <f ca="1">'SUBSCRIBER BASE'!AU108*'MVLP INPUT'!$J64</f>
        <v>0</v>
      </c>
      <c r="AU66" s="197">
        <f ca="1">'SUBSCRIBER BASE'!AV108*'MVLP INPUT'!$J64</f>
        <v>0</v>
      </c>
      <c r="AV66" s="197">
        <f ca="1">'SUBSCRIBER BASE'!AW108*'MVLP INPUT'!$J64</f>
        <v>0</v>
      </c>
      <c r="AW66" s="197">
        <f ca="1">'SUBSCRIBER BASE'!AX108*'MVLP INPUT'!$J64</f>
        <v>0</v>
      </c>
      <c r="AX66" s="197">
        <f ca="1">'SUBSCRIBER BASE'!AY108*'MVLP INPUT'!$J64</f>
        <v>0</v>
      </c>
      <c r="AY66" s="197">
        <f ca="1">'SUBSCRIBER BASE'!AZ108*'MVLP INPUT'!$J64</f>
        <v>0</v>
      </c>
      <c r="AZ66" s="197">
        <f ca="1">'SUBSCRIBER BASE'!BA108*'MVLP INPUT'!$J64</f>
        <v>0</v>
      </c>
      <c r="BA66" s="197">
        <f ca="1">'SUBSCRIBER BASE'!BB108*'MVLP INPUT'!$J64</f>
        <v>0</v>
      </c>
      <c r="BB66" s="197">
        <f ca="1">'SUBSCRIBER BASE'!BC108*'MVLP INPUT'!$J64</f>
        <v>0</v>
      </c>
      <c r="BC66" s="197">
        <f ca="1">'SUBSCRIBER BASE'!BD108*'MVLP INPUT'!$J64</f>
        <v>0</v>
      </c>
      <c r="BD66" s="197">
        <f ca="1">'SUBSCRIBER BASE'!BE108*'MVLP INPUT'!$J64</f>
        <v>0</v>
      </c>
      <c r="BE66" s="197">
        <f ca="1">'SUBSCRIBER BASE'!BF108*'MVLP INPUT'!$J64</f>
        <v>0</v>
      </c>
      <c r="BF66" s="197">
        <f ca="1">'SUBSCRIBER BASE'!BG108*'MVLP INPUT'!$J64</f>
        <v>0</v>
      </c>
      <c r="BG66" s="197">
        <f ca="1">'SUBSCRIBER BASE'!BH108*'MVLP INPUT'!$J64</f>
        <v>0</v>
      </c>
      <c r="BH66" s="197">
        <f ca="1">'SUBSCRIBER BASE'!BI108*'MVLP INPUT'!$J64</f>
        <v>0</v>
      </c>
      <c r="BI66" s="197">
        <f ca="1">'SUBSCRIBER BASE'!BJ108*'MVLP INPUT'!$J64</f>
        <v>0</v>
      </c>
      <c r="BJ66" s="197">
        <f ca="1">'SUBSCRIBER BASE'!BK108*'MVLP INPUT'!$J64</f>
        <v>0</v>
      </c>
      <c r="BK66" s="197">
        <f ca="1">'SUBSCRIBER BASE'!BL108*'MVLP INPUT'!$J64</f>
        <v>0</v>
      </c>
      <c r="BL66" s="197">
        <f ca="1">'SUBSCRIBER BASE'!BM108*'MVLP INPUT'!$J64</f>
        <v>0</v>
      </c>
      <c r="BM66" s="197">
        <f ca="1">'SUBSCRIBER BASE'!BN108*'MVLP INPUT'!$J64</f>
        <v>0</v>
      </c>
      <c r="BN66" s="197">
        <f ca="1">'SUBSCRIBER BASE'!BO108*'MVLP INPUT'!$J64</f>
        <v>0</v>
      </c>
      <c r="BO66" s="197">
        <f ca="1">'SUBSCRIBER BASE'!BP108*'MVLP INPUT'!$J64</f>
        <v>0</v>
      </c>
      <c r="BP66" s="197">
        <f ca="1">'SUBSCRIBER BASE'!BQ108*'MVLP INPUT'!$J64</f>
        <v>0</v>
      </c>
      <c r="BQ66" s="197">
        <f ca="1">'SUBSCRIBER BASE'!BR108*'MVLP INPUT'!$J64</f>
        <v>0</v>
      </c>
      <c r="BR66" s="197">
        <f ca="1">'SUBSCRIBER BASE'!BS108*'MVLP INPUT'!$J64</f>
        <v>0</v>
      </c>
    </row>
    <row r="67" spans="2:70" ht="25" customHeight="1" outlineLevel="1">
      <c r="B67" s="137" t="str">
        <f t="shared" si="279"/>
        <v>500 MB</v>
      </c>
      <c r="C67" s="197">
        <f>'SUBSCRIBER BASE'!C109*'MVLP INPUT'!$J65</f>
        <v>0</v>
      </c>
      <c r="D67" s="197">
        <f>'SUBSCRIBER BASE'!D109*'MVLP INPUT'!$J65</f>
        <v>0</v>
      </c>
      <c r="E67" s="197">
        <f>'SUBSCRIBER BASE'!E109*'MVLP INPUT'!$J65</f>
        <v>0</v>
      </c>
      <c r="F67" s="197">
        <f>'SUBSCRIBER BASE'!F109*'MVLP INPUT'!$J65</f>
        <v>0</v>
      </c>
      <c r="G67" s="197">
        <f>'SUBSCRIBER BASE'!G109*'MVLP INPUT'!$J65</f>
        <v>0</v>
      </c>
      <c r="H67" s="197">
        <f>'SUBSCRIBER BASE'!H109*'MVLP INPUT'!$J65</f>
        <v>0</v>
      </c>
      <c r="I67" s="197">
        <f>'SUBSCRIBER BASE'!I109*'MVLP INPUT'!$J65</f>
        <v>0</v>
      </c>
      <c r="J67" s="197">
        <f>'SUBSCRIBER BASE'!J109*'MVLP INPUT'!$J65</f>
        <v>0</v>
      </c>
      <c r="K67" s="197">
        <f ca="1">'SUBSCRIBER BASE'!L109*'MVLP INPUT'!$J65</f>
        <v>0</v>
      </c>
      <c r="L67" s="197">
        <f ca="1">'SUBSCRIBER BASE'!M109*'MVLP INPUT'!$J65</f>
        <v>0</v>
      </c>
      <c r="M67" s="197">
        <f ca="1">'SUBSCRIBER BASE'!N109*'MVLP INPUT'!$J65</f>
        <v>0</v>
      </c>
      <c r="N67" s="197">
        <f ca="1">'SUBSCRIBER BASE'!O109*'MVLP INPUT'!$J65</f>
        <v>0</v>
      </c>
      <c r="O67" s="197">
        <f ca="1">'SUBSCRIBER BASE'!P109*'MVLP INPUT'!$J65</f>
        <v>0</v>
      </c>
      <c r="P67" s="197">
        <f ca="1">'SUBSCRIBER BASE'!Q109*'MVLP INPUT'!$J65</f>
        <v>0</v>
      </c>
      <c r="Q67" s="197">
        <f ca="1">'SUBSCRIBER BASE'!R109*'MVLP INPUT'!$J65</f>
        <v>0</v>
      </c>
      <c r="R67" s="197">
        <f ca="1">'SUBSCRIBER BASE'!S109*'MVLP INPUT'!$J65</f>
        <v>0</v>
      </c>
      <c r="S67" s="197">
        <f ca="1">'SUBSCRIBER BASE'!T109*'MVLP INPUT'!$J65</f>
        <v>0</v>
      </c>
      <c r="T67" s="197">
        <f ca="1">'SUBSCRIBER BASE'!U109*'MVLP INPUT'!$J65</f>
        <v>0</v>
      </c>
      <c r="U67" s="197">
        <f ca="1">'SUBSCRIBER BASE'!V109*'MVLP INPUT'!$J65</f>
        <v>0</v>
      </c>
      <c r="V67" s="197">
        <f ca="1">'SUBSCRIBER BASE'!W109*'MVLP INPUT'!$J65</f>
        <v>0</v>
      </c>
      <c r="W67" s="197">
        <f ca="1">'SUBSCRIBER BASE'!X109*'MVLP INPUT'!$J65</f>
        <v>0</v>
      </c>
      <c r="X67" s="197">
        <f ca="1">'SUBSCRIBER BASE'!Y109*'MVLP INPUT'!$J65</f>
        <v>0</v>
      </c>
      <c r="Y67" s="197">
        <f ca="1">'SUBSCRIBER BASE'!Z109*'MVLP INPUT'!$J65</f>
        <v>0</v>
      </c>
      <c r="Z67" s="197">
        <f ca="1">'SUBSCRIBER BASE'!AA109*'MVLP INPUT'!$J65</f>
        <v>0</v>
      </c>
      <c r="AA67" s="197">
        <f ca="1">'SUBSCRIBER BASE'!AB109*'MVLP INPUT'!$J65</f>
        <v>0</v>
      </c>
      <c r="AB67" s="197">
        <f ca="1">'SUBSCRIBER BASE'!AC109*'MVLP INPUT'!$J65</f>
        <v>0</v>
      </c>
      <c r="AC67" s="197">
        <f ca="1">'SUBSCRIBER BASE'!AD109*'MVLP INPUT'!$J65</f>
        <v>0</v>
      </c>
      <c r="AD67" s="197">
        <f ca="1">'SUBSCRIBER BASE'!AE109*'MVLP INPUT'!$J65</f>
        <v>0</v>
      </c>
      <c r="AE67" s="197">
        <f ca="1">'SUBSCRIBER BASE'!AF109*'MVLP INPUT'!$J65</f>
        <v>0</v>
      </c>
      <c r="AF67" s="197">
        <f ca="1">'SUBSCRIBER BASE'!AG109*'MVLP INPUT'!$J65</f>
        <v>0</v>
      </c>
      <c r="AG67" s="197">
        <f ca="1">'SUBSCRIBER BASE'!AH109*'MVLP INPUT'!$J65</f>
        <v>0</v>
      </c>
      <c r="AH67" s="197">
        <f ca="1">'SUBSCRIBER BASE'!AI109*'MVLP INPUT'!$J65</f>
        <v>0</v>
      </c>
      <c r="AI67" s="197">
        <f ca="1">'SUBSCRIBER BASE'!AJ109*'MVLP INPUT'!$J65</f>
        <v>0</v>
      </c>
      <c r="AJ67" s="197">
        <f ca="1">'SUBSCRIBER BASE'!AK109*'MVLP INPUT'!$J65</f>
        <v>0</v>
      </c>
      <c r="AK67" s="197">
        <f ca="1">'SUBSCRIBER BASE'!AL109*'MVLP INPUT'!$J65</f>
        <v>0</v>
      </c>
      <c r="AL67" s="197">
        <f ca="1">'SUBSCRIBER BASE'!AM109*'MVLP INPUT'!$J65</f>
        <v>0</v>
      </c>
      <c r="AM67" s="197">
        <f ca="1">'SUBSCRIBER BASE'!AN109*'MVLP INPUT'!$J65</f>
        <v>0</v>
      </c>
      <c r="AN67" s="197">
        <f ca="1">'SUBSCRIBER BASE'!AO109*'MVLP INPUT'!$J65</f>
        <v>0</v>
      </c>
      <c r="AO67" s="197">
        <f ca="1">'SUBSCRIBER BASE'!AP109*'MVLP INPUT'!$J65</f>
        <v>0</v>
      </c>
      <c r="AP67" s="197">
        <f ca="1">'SUBSCRIBER BASE'!AQ109*'MVLP INPUT'!$J65</f>
        <v>0</v>
      </c>
      <c r="AQ67" s="197">
        <f ca="1">'SUBSCRIBER BASE'!AR109*'MVLP INPUT'!$J65</f>
        <v>0</v>
      </c>
      <c r="AR67" s="197">
        <f ca="1">'SUBSCRIBER BASE'!AS109*'MVLP INPUT'!$J65</f>
        <v>0</v>
      </c>
      <c r="AS67" s="197">
        <f ca="1">'SUBSCRIBER BASE'!AT109*'MVLP INPUT'!$J65</f>
        <v>0</v>
      </c>
      <c r="AT67" s="197">
        <f ca="1">'SUBSCRIBER BASE'!AU109*'MVLP INPUT'!$J65</f>
        <v>0</v>
      </c>
      <c r="AU67" s="197">
        <f ca="1">'SUBSCRIBER BASE'!AV109*'MVLP INPUT'!$J65</f>
        <v>0</v>
      </c>
      <c r="AV67" s="197">
        <f ca="1">'SUBSCRIBER BASE'!AW109*'MVLP INPUT'!$J65</f>
        <v>0</v>
      </c>
      <c r="AW67" s="197">
        <f ca="1">'SUBSCRIBER BASE'!AX109*'MVLP INPUT'!$J65</f>
        <v>0</v>
      </c>
      <c r="AX67" s="197">
        <f ca="1">'SUBSCRIBER BASE'!AY109*'MVLP INPUT'!$J65</f>
        <v>0</v>
      </c>
      <c r="AY67" s="197">
        <f ca="1">'SUBSCRIBER BASE'!AZ109*'MVLP INPUT'!$J65</f>
        <v>0</v>
      </c>
      <c r="AZ67" s="197">
        <f ca="1">'SUBSCRIBER BASE'!BA109*'MVLP INPUT'!$J65</f>
        <v>0</v>
      </c>
      <c r="BA67" s="197">
        <f ca="1">'SUBSCRIBER BASE'!BB109*'MVLP INPUT'!$J65</f>
        <v>0</v>
      </c>
      <c r="BB67" s="197">
        <f ca="1">'SUBSCRIBER BASE'!BC109*'MVLP INPUT'!$J65</f>
        <v>0</v>
      </c>
      <c r="BC67" s="197">
        <f ca="1">'SUBSCRIBER BASE'!BD109*'MVLP INPUT'!$J65</f>
        <v>0</v>
      </c>
      <c r="BD67" s="197">
        <f ca="1">'SUBSCRIBER BASE'!BE109*'MVLP INPUT'!$J65</f>
        <v>0</v>
      </c>
      <c r="BE67" s="197">
        <f ca="1">'SUBSCRIBER BASE'!BF109*'MVLP INPUT'!$J65</f>
        <v>0</v>
      </c>
      <c r="BF67" s="197">
        <f ca="1">'SUBSCRIBER BASE'!BG109*'MVLP INPUT'!$J65</f>
        <v>0</v>
      </c>
      <c r="BG67" s="197">
        <f ca="1">'SUBSCRIBER BASE'!BH109*'MVLP INPUT'!$J65</f>
        <v>0</v>
      </c>
      <c r="BH67" s="197">
        <f ca="1">'SUBSCRIBER BASE'!BI109*'MVLP INPUT'!$J65</f>
        <v>0</v>
      </c>
      <c r="BI67" s="197">
        <f ca="1">'SUBSCRIBER BASE'!BJ109*'MVLP INPUT'!$J65</f>
        <v>0</v>
      </c>
      <c r="BJ67" s="197">
        <f ca="1">'SUBSCRIBER BASE'!BK109*'MVLP INPUT'!$J65</f>
        <v>0</v>
      </c>
      <c r="BK67" s="197">
        <f ca="1">'SUBSCRIBER BASE'!BL109*'MVLP INPUT'!$J65</f>
        <v>0</v>
      </c>
      <c r="BL67" s="197">
        <f ca="1">'SUBSCRIBER BASE'!BM109*'MVLP INPUT'!$J65</f>
        <v>0</v>
      </c>
      <c r="BM67" s="197">
        <f ca="1">'SUBSCRIBER BASE'!BN109*'MVLP INPUT'!$J65</f>
        <v>0</v>
      </c>
      <c r="BN67" s="197">
        <f ca="1">'SUBSCRIBER BASE'!BO109*'MVLP INPUT'!$J65</f>
        <v>0</v>
      </c>
      <c r="BO67" s="197">
        <f ca="1">'SUBSCRIBER BASE'!BP109*'MVLP INPUT'!$J65</f>
        <v>0</v>
      </c>
      <c r="BP67" s="197">
        <f ca="1">'SUBSCRIBER BASE'!BQ109*'MVLP INPUT'!$J65</f>
        <v>0</v>
      </c>
      <c r="BQ67" s="197">
        <f ca="1">'SUBSCRIBER BASE'!BR109*'MVLP INPUT'!$J65</f>
        <v>0</v>
      </c>
      <c r="BR67" s="197">
        <f ca="1">'SUBSCRIBER BASE'!BS109*'MVLP INPUT'!$J65</f>
        <v>0</v>
      </c>
    </row>
    <row r="68" spans="2:70" ht="25" customHeight="1" outlineLevel="1">
      <c r="B68" s="137" t="str">
        <f t="shared" si="279"/>
        <v>1.2 GB</v>
      </c>
      <c r="C68" s="197">
        <f>'SUBSCRIBER BASE'!C110*'MVLP INPUT'!$J66</f>
        <v>0</v>
      </c>
      <c r="D68" s="197">
        <f>'SUBSCRIBER BASE'!D110*'MVLP INPUT'!$J66</f>
        <v>0</v>
      </c>
      <c r="E68" s="197">
        <f>'SUBSCRIBER BASE'!E110*'MVLP INPUT'!$J66</f>
        <v>0</v>
      </c>
      <c r="F68" s="197">
        <f>'SUBSCRIBER BASE'!F110*'MVLP INPUT'!$J66</f>
        <v>0</v>
      </c>
      <c r="G68" s="197">
        <f>'SUBSCRIBER BASE'!G110*'MVLP INPUT'!$J66</f>
        <v>0</v>
      </c>
      <c r="H68" s="197">
        <f>'SUBSCRIBER BASE'!H110*'MVLP INPUT'!$J66</f>
        <v>0</v>
      </c>
      <c r="I68" s="197">
        <f>'SUBSCRIBER BASE'!I110*'MVLP INPUT'!$J66</f>
        <v>0</v>
      </c>
      <c r="J68" s="197">
        <f>'SUBSCRIBER BASE'!J110*'MVLP INPUT'!$J66</f>
        <v>0</v>
      </c>
      <c r="K68" s="197">
        <f ca="1">'SUBSCRIBER BASE'!L110*'MVLP INPUT'!$J66</f>
        <v>0</v>
      </c>
      <c r="L68" s="197">
        <f ca="1">'SUBSCRIBER BASE'!M110*'MVLP INPUT'!$J66</f>
        <v>0</v>
      </c>
      <c r="M68" s="197">
        <f ca="1">'SUBSCRIBER BASE'!N110*'MVLP INPUT'!$J66</f>
        <v>0</v>
      </c>
      <c r="N68" s="197">
        <f ca="1">'SUBSCRIBER BASE'!O110*'MVLP INPUT'!$J66</f>
        <v>0</v>
      </c>
      <c r="O68" s="197">
        <f ca="1">'SUBSCRIBER BASE'!P110*'MVLP INPUT'!$J66</f>
        <v>0</v>
      </c>
      <c r="P68" s="197">
        <f ca="1">'SUBSCRIBER BASE'!Q110*'MVLP INPUT'!$J66</f>
        <v>0</v>
      </c>
      <c r="Q68" s="197">
        <f ca="1">'SUBSCRIBER BASE'!R110*'MVLP INPUT'!$J66</f>
        <v>0</v>
      </c>
      <c r="R68" s="197">
        <f ca="1">'SUBSCRIBER BASE'!S110*'MVLP INPUT'!$J66</f>
        <v>0</v>
      </c>
      <c r="S68" s="197">
        <f ca="1">'SUBSCRIBER BASE'!T110*'MVLP INPUT'!$J66</f>
        <v>0</v>
      </c>
      <c r="T68" s="197">
        <f ca="1">'SUBSCRIBER BASE'!U110*'MVLP INPUT'!$J66</f>
        <v>0</v>
      </c>
      <c r="U68" s="197">
        <f ca="1">'SUBSCRIBER BASE'!V110*'MVLP INPUT'!$J66</f>
        <v>0</v>
      </c>
      <c r="V68" s="197">
        <f ca="1">'SUBSCRIBER BASE'!W110*'MVLP INPUT'!$J66</f>
        <v>0</v>
      </c>
      <c r="W68" s="197">
        <f ca="1">'SUBSCRIBER BASE'!X110*'MVLP INPUT'!$J66</f>
        <v>0</v>
      </c>
      <c r="X68" s="197">
        <f ca="1">'SUBSCRIBER BASE'!Y110*'MVLP INPUT'!$J66</f>
        <v>0</v>
      </c>
      <c r="Y68" s="197">
        <f ca="1">'SUBSCRIBER BASE'!Z110*'MVLP INPUT'!$J66</f>
        <v>0</v>
      </c>
      <c r="Z68" s="197">
        <f ca="1">'SUBSCRIBER BASE'!AA110*'MVLP INPUT'!$J66</f>
        <v>0</v>
      </c>
      <c r="AA68" s="197">
        <f ca="1">'SUBSCRIBER BASE'!AB110*'MVLP INPUT'!$J66</f>
        <v>0</v>
      </c>
      <c r="AB68" s="197">
        <f ca="1">'SUBSCRIBER BASE'!AC110*'MVLP INPUT'!$J66</f>
        <v>0</v>
      </c>
      <c r="AC68" s="197">
        <f ca="1">'SUBSCRIBER BASE'!AD110*'MVLP INPUT'!$J66</f>
        <v>0</v>
      </c>
      <c r="AD68" s="197">
        <f ca="1">'SUBSCRIBER BASE'!AE110*'MVLP INPUT'!$J66</f>
        <v>0</v>
      </c>
      <c r="AE68" s="197">
        <f ca="1">'SUBSCRIBER BASE'!AF110*'MVLP INPUT'!$J66</f>
        <v>0</v>
      </c>
      <c r="AF68" s="197">
        <f ca="1">'SUBSCRIBER BASE'!AG110*'MVLP INPUT'!$J66</f>
        <v>0</v>
      </c>
      <c r="AG68" s="197">
        <f ca="1">'SUBSCRIBER BASE'!AH110*'MVLP INPUT'!$J66</f>
        <v>0</v>
      </c>
      <c r="AH68" s="197">
        <f ca="1">'SUBSCRIBER BASE'!AI110*'MVLP INPUT'!$J66</f>
        <v>0</v>
      </c>
      <c r="AI68" s="197">
        <f ca="1">'SUBSCRIBER BASE'!AJ110*'MVLP INPUT'!$J66</f>
        <v>0</v>
      </c>
      <c r="AJ68" s="197">
        <f ca="1">'SUBSCRIBER BASE'!AK110*'MVLP INPUT'!$J66</f>
        <v>0</v>
      </c>
      <c r="AK68" s="197">
        <f ca="1">'SUBSCRIBER BASE'!AL110*'MVLP INPUT'!$J66</f>
        <v>0</v>
      </c>
      <c r="AL68" s="197">
        <f ca="1">'SUBSCRIBER BASE'!AM110*'MVLP INPUT'!$J66</f>
        <v>0</v>
      </c>
      <c r="AM68" s="197">
        <f ca="1">'SUBSCRIBER BASE'!AN110*'MVLP INPUT'!$J66</f>
        <v>0</v>
      </c>
      <c r="AN68" s="197">
        <f ca="1">'SUBSCRIBER BASE'!AO110*'MVLP INPUT'!$J66</f>
        <v>0</v>
      </c>
      <c r="AO68" s="197">
        <f ca="1">'SUBSCRIBER BASE'!AP110*'MVLP INPUT'!$J66</f>
        <v>0</v>
      </c>
      <c r="AP68" s="197">
        <f ca="1">'SUBSCRIBER BASE'!AQ110*'MVLP INPUT'!$J66</f>
        <v>0</v>
      </c>
      <c r="AQ68" s="197">
        <f ca="1">'SUBSCRIBER BASE'!AR110*'MVLP INPUT'!$J66</f>
        <v>0</v>
      </c>
      <c r="AR68" s="197">
        <f ca="1">'SUBSCRIBER BASE'!AS110*'MVLP INPUT'!$J66</f>
        <v>0</v>
      </c>
      <c r="AS68" s="197">
        <f ca="1">'SUBSCRIBER BASE'!AT110*'MVLP INPUT'!$J66</f>
        <v>0</v>
      </c>
      <c r="AT68" s="197">
        <f ca="1">'SUBSCRIBER BASE'!AU110*'MVLP INPUT'!$J66</f>
        <v>0</v>
      </c>
      <c r="AU68" s="197">
        <f ca="1">'SUBSCRIBER BASE'!AV110*'MVLP INPUT'!$J66</f>
        <v>0</v>
      </c>
      <c r="AV68" s="197">
        <f ca="1">'SUBSCRIBER BASE'!AW110*'MVLP INPUT'!$J66</f>
        <v>0</v>
      </c>
      <c r="AW68" s="197">
        <f ca="1">'SUBSCRIBER BASE'!AX110*'MVLP INPUT'!$J66</f>
        <v>0</v>
      </c>
      <c r="AX68" s="197">
        <f ca="1">'SUBSCRIBER BASE'!AY110*'MVLP INPUT'!$J66</f>
        <v>0</v>
      </c>
      <c r="AY68" s="197">
        <f ca="1">'SUBSCRIBER BASE'!AZ110*'MVLP INPUT'!$J66</f>
        <v>0</v>
      </c>
      <c r="AZ68" s="197">
        <f ca="1">'SUBSCRIBER BASE'!BA110*'MVLP INPUT'!$J66</f>
        <v>0</v>
      </c>
      <c r="BA68" s="197">
        <f ca="1">'SUBSCRIBER BASE'!BB110*'MVLP INPUT'!$J66</f>
        <v>0</v>
      </c>
      <c r="BB68" s="197">
        <f ca="1">'SUBSCRIBER BASE'!BC110*'MVLP INPUT'!$J66</f>
        <v>0</v>
      </c>
      <c r="BC68" s="197">
        <f ca="1">'SUBSCRIBER BASE'!BD110*'MVLP INPUT'!$J66</f>
        <v>0</v>
      </c>
      <c r="BD68" s="197">
        <f ca="1">'SUBSCRIBER BASE'!BE110*'MVLP INPUT'!$J66</f>
        <v>0</v>
      </c>
      <c r="BE68" s="197">
        <f ca="1">'SUBSCRIBER BASE'!BF110*'MVLP INPUT'!$J66</f>
        <v>0</v>
      </c>
      <c r="BF68" s="197">
        <f ca="1">'SUBSCRIBER BASE'!BG110*'MVLP INPUT'!$J66</f>
        <v>0</v>
      </c>
      <c r="BG68" s="197">
        <f ca="1">'SUBSCRIBER BASE'!BH110*'MVLP INPUT'!$J66</f>
        <v>0</v>
      </c>
      <c r="BH68" s="197">
        <f ca="1">'SUBSCRIBER BASE'!BI110*'MVLP INPUT'!$J66</f>
        <v>0</v>
      </c>
      <c r="BI68" s="197">
        <f ca="1">'SUBSCRIBER BASE'!BJ110*'MVLP INPUT'!$J66</f>
        <v>0</v>
      </c>
      <c r="BJ68" s="197">
        <f ca="1">'SUBSCRIBER BASE'!BK110*'MVLP INPUT'!$J66</f>
        <v>0</v>
      </c>
      <c r="BK68" s="197">
        <f ca="1">'SUBSCRIBER BASE'!BL110*'MVLP INPUT'!$J66</f>
        <v>0</v>
      </c>
      <c r="BL68" s="197">
        <f ca="1">'SUBSCRIBER BASE'!BM110*'MVLP INPUT'!$J66</f>
        <v>0</v>
      </c>
      <c r="BM68" s="197">
        <f ca="1">'SUBSCRIBER BASE'!BN110*'MVLP INPUT'!$J66</f>
        <v>0</v>
      </c>
      <c r="BN68" s="197">
        <f ca="1">'SUBSCRIBER BASE'!BO110*'MVLP INPUT'!$J66</f>
        <v>0</v>
      </c>
      <c r="BO68" s="197">
        <f ca="1">'SUBSCRIBER BASE'!BP110*'MVLP INPUT'!$J66</f>
        <v>0</v>
      </c>
      <c r="BP68" s="197">
        <f ca="1">'SUBSCRIBER BASE'!BQ110*'MVLP INPUT'!$J66</f>
        <v>0</v>
      </c>
      <c r="BQ68" s="197">
        <f ca="1">'SUBSCRIBER BASE'!BR110*'MVLP INPUT'!$J66</f>
        <v>0</v>
      </c>
      <c r="BR68" s="197">
        <f ca="1">'SUBSCRIBER BASE'!BS110*'MVLP INPUT'!$J66</f>
        <v>0</v>
      </c>
    </row>
    <row r="69" spans="2:70" ht="24.65" customHeight="1" outlineLevel="1">
      <c r="B69" s="137" t="str">
        <f t="shared" ref="B69" si="280">B58</f>
        <v>2.5 GB</v>
      </c>
      <c r="C69" s="197">
        <f>'SUBSCRIBER BASE'!C111*'MVLP INPUT'!$J67</f>
        <v>0</v>
      </c>
      <c r="D69" s="197">
        <f>'SUBSCRIBER BASE'!D111*'MVLP INPUT'!$J67</f>
        <v>0</v>
      </c>
      <c r="E69" s="197">
        <f>'SUBSCRIBER BASE'!E111*'MVLP INPUT'!$J67</f>
        <v>0</v>
      </c>
      <c r="F69" s="197">
        <f>'SUBSCRIBER BASE'!F111*'MVLP INPUT'!$J67</f>
        <v>0</v>
      </c>
      <c r="G69" s="197">
        <f>'SUBSCRIBER BASE'!G111*'MVLP INPUT'!$J67</f>
        <v>0</v>
      </c>
      <c r="H69" s="197">
        <f>'SUBSCRIBER BASE'!H111*'MVLP INPUT'!$J67</f>
        <v>0</v>
      </c>
      <c r="I69" s="197">
        <f>'SUBSCRIBER BASE'!I111*'MVLP INPUT'!$J67</f>
        <v>0</v>
      </c>
      <c r="J69" s="197">
        <f>'SUBSCRIBER BASE'!J111*'MVLP INPUT'!$J67</f>
        <v>0</v>
      </c>
      <c r="K69" s="197">
        <f ca="1">'SUBSCRIBER BASE'!L111*'MVLP INPUT'!$J67</f>
        <v>0</v>
      </c>
      <c r="L69" s="197">
        <f ca="1">'SUBSCRIBER BASE'!M111*'MVLP INPUT'!$J67</f>
        <v>0</v>
      </c>
      <c r="M69" s="197">
        <f ca="1">'SUBSCRIBER BASE'!N111*'MVLP INPUT'!$J67</f>
        <v>0</v>
      </c>
      <c r="N69" s="197">
        <f ca="1">'SUBSCRIBER BASE'!O111*'MVLP INPUT'!$J67</f>
        <v>0</v>
      </c>
      <c r="O69" s="197">
        <f ca="1">'SUBSCRIBER BASE'!P111*'MVLP INPUT'!$J67</f>
        <v>0</v>
      </c>
      <c r="P69" s="197">
        <f ca="1">'SUBSCRIBER BASE'!Q111*'MVLP INPUT'!$J67</f>
        <v>0</v>
      </c>
      <c r="Q69" s="197">
        <f ca="1">'SUBSCRIBER BASE'!R111*'MVLP INPUT'!$J67</f>
        <v>0</v>
      </c>
      <c r="R69" s="197">
        <f ca="1">'SUBSCRIBER BASE'!S111*'MVLP INPUT'!$J67</f>
        <v>0</v>
      </c>
      <c r="S69" s="197">
        <f ca="1">'SUBSCRIBER BASE'!T111*'MVLP INPUT'!$J67</f>
        <v>0</v>
      </c>
      <c r="T69" s="197">
        <f ca="1">'SUBSCRIBER BASE'!U111*'MVLP INPUT'!$J67</f>
        <v>0</v>
      </c>
      <c r="U69" s="197">
        <f ca="1">'SUBSCRIBER BASE'!V111*'MVLP INPUT'!$J67</f>
        <v>0</v>
      </c>
      <c r="V69" s="197">
        <f ca="1">'SUBSCRIBER BASE'!W111*'MVLP INPUT'!$J67</f>
        <v>0</v>
      </c>
      <c r="W69" s="197">
        <f ca="1">'SUBSCRIBER BASE'!X111*'MVLP INPUT'!$J67</f>
        <v>0</v>
      </c>
      <c r="X69" s="197">
        <f ca="1">'SUBSCRIBER BASE'!Y111*'MVLP INPUT'!$J67</f>
        <v>0</v>
      </c>
      <c r="Y69" s="197">
        <f ca="1">'SUBSCRIBER BASE'!Z111*'MVLP INPUT'!$J67</f>
        <v>0</v>
      </c>
      <c r="Z69" s="197">
        <f ca="1">'SUBSCRIBER BASE'!AA111*'MVLP INPUT'!$J67</f>
        <v>0</v>
      </c>
      <c r="AA69" s="197">
        <f ca="1">'SUBSCRIBER BASE'!AB111*'MVLP INPUT'!$J67</f>
        <v>0</v>
      </c>
      <c r="AB69" s="197">
        <f ca="1">'SUBSCRIBER BASE'!AC111*'MVLP INPUT'!$J67</f>
        <v>0</v>
      </c>
      <c r="AC69" s="197">
        <f ca="1">'SUBSCRIBER BASE'!AD111*'MVLP INPUT'!$J67</f>
        <v>0</v>
      </c>
      <c r="AD69" s="197">
        <f ca="1">'SUBSCRIBER BASE'!AE111*'MVLP INPUT'!$J67</f>
        <v>0</v>
      </c>
      <c r="AE69" s="197">
        <f ca="1">'SUBSCRIBER BASE'!AF111*'MVLP INPUT'!$J67</f>
        <v>0</v>
      </c>
      <c r="AF69" s="197">
        <f ca="1">'SUBSCRIBER BASE'!AG111*'MVLP INPUT'!$J67</f>
        <v>0</v>
      </c>
      <c r="AG69" s="197">
        <f ca="1">'SUBSCRIBER BASE'!AH111*'MVLP INPUT'!$J67</f>
        <v>0</v>
      </c>
      <c r="AH69" s="197">
        <f ca="1">'SUBSCRIBER BASE'!AI111*'MVLP INPUT'!$J67</f>
        <v>0</v>
      </c>
      <c r="AI69" s="197">
        <f ca="1">'SUBSCRIBER BASE'!AJ111*'MVLP INPUT'!$J67</f>
        <v>0</v>
      </c>
      <c r="AJ69" s="197">
        <f ca="1">'SUBSCRIBER BASE'!AK111*'MVLP INPUT'!$J67</f>
        <v>0</v>
      </c>
      <c r="AK69" s="197">
        <f ca="1">'SUBSCRIBER BASE'!AL111*'MVLP INPUT'!$J67</f>
        <v>0</v>
      </c>
      <c r="AL69" s="197">
        <f ca="1">'SUBSCRIBER BASE'!AM111*'MVLP INPUT'!$J67</f>
        <v>0</v>
      </c>
      <c r="AM69" s="197">
        <f ca="1">'SUBSCRIBER BASE'!AN111*'MVLP INPUT'!$J67</f>
        <v>0</v>
      </c>
      <c r="AN69" s="197">
        <f ca="1">'SUBSCRIBER BASE'!AO111*'MVLP INPUT'!$J67</f>
        <v>0</v>
      </c>
      <c r="AO69" s="197">
        <f ca="1">'SUBSCRIBER BASE'!AP111*'MVLP INPUT'!$J67</f>
        <v>0</v>
      </c>
      <c r="AP69" s="197">
        <f ca="1">'SUBSCRIBER BASE'!AQ111*'MVLP INPUT'!$J67</f>
        <v>0</v>
      </c>
      <c r="AQ69" s="197">
        <f ca="1">'SUBSCRIBER BASE'!AR111*'MVLP INPUT'!$J67</f>
        <v>0</v>
      </c>
      <c r="AR69" s="197">
        <f ca="1">'SUBSCRIBER BASE'!AS111*'MVLP INPUT'!$J67</f>
        <v>0</v>
      </c>
      <c r="AS69" s="197">
        <f ca="1">'SUBSCRIBER BASE'!AT111*'MVLP INPUT'!$J67</f>
        <v>0</v>
      </c>
      <c r="AT69" s="197">
        <f ca="1">'SUBSCRIBER BASE'!AU111*'MVLP INPUT'!$J67</f>
        <v>0</v>
      </c>
      <c r="AU69" s="197">
        <f ca="1">'SUBSCRIBER BASE'!AV111*'MVLP INPUT'!$J67</f>
        <v>0</v>
      </c>
      <c r="AV69" s="197">
        <f ca="1">'SUBSCRIBER BASE'!AW111*'MVLP INPUT'!$J67</f>
        <v>0</v>
      </c>
      <c r="AW69" s="197">
        <f ca="1">'SUBSCRIBER BASE'!AX111*'MVLP INPUT'!$J67</f>
        <v>0</v>
      </c>
      <c r="AX69" s="197">
        <f ca="1">'SUBSCRIBER BASE'!AY111*'MVLP INPUT'!$J67</f>
        <v>0</v>
      </c>
      <c r="AY69" s="197">
        <f ca="1">'SUBSCRIBER BASE'!AZ111*'MVLP INPUT'!$J67</f>
        <v>0</v>
      </c>
      <c r="AZ69" s="197">
        <f ca="1">'SUBSCRIBER BASE'!BA111*'MVLP INPUT'!$J67</f>
        <v>0</v>
      </c>
      <c r="BA69" s="197">
        <f ca="1">'SUBSCRIBER BASE'!BB111*'MVLP INPUT'!$J67</f>
        <v>0</v>
      </c>
      <c r="BB69" s="197">
        <f ca="1">'SUBSCRIBER BASE'!BC111*'MVLP INPUT'!$J67</f>
        <v>0</v>
      </c>
      <c r="BC69" s="197">
        <f ca="1">'SUBSCRIBER BASE'!BD111*'MVLP INPUT'!$J67</f>
        <v>0</v>
      </c>
      <c r="BD69" s="197">
        <f ca="1">'SUBSCRIBER BASE'!BE111*'MVLP INPUT'!$J67</f>
        <v>0</v>
      </c>
      <c r="BE69" s="197">
        <f ca="1">'SUBSCRIBER BASE'!BF111*'MVLP INPUT'!$J67</f>
        <v>0</v>
      </c>
      <c r="BF69" s="197">
        <f ca="1">'SUBSCRIBER BASE'!BG111*'MVLP INPUT'!$J67</f>
        <v>0</v>
      </c>
      <c r="BG69" s="197">
        <f ca="1">'SUBSCRIBER BASE'!BH111*'MVLP INPUT'!$J67</f>
        <v>0</v>
      </c>
      <c r="BH69" s="197">
        <f ca="1">'SUBSCRIBER BASE'!BI111*'MVLP INPUT'!$J67</f>
        <v>0</v>
      </c>
      <c r="BI69" s="197">
        <f ca="1">'SUBSCRIBER BASE'!BJ111*'MVLP INPUT'!$J67</f>
        <v>0</v>
      </c>
      <c r="BJ69" s="197">
        <f ca="1">'SUBSCRIBER BASE'!BK111*'MVLP INPUT'!$J67</f>
        <v>0</v>
      </c>
      <c r="BK69" s="197">
        <f ca="1">'SUBSCRIBER BASE'!BL111*'MVLP INPUT'!$J67</f>
        <v>0</v>
      </c>
      <c r="BL69" s="197">
        <f ca="1">'SUBSCRIBER BASE'!BM111*'MVLP INPUT'!$J67</f>
        <v>0</v>
      </c>
      <c r="BM69" s="197">
        <f ca="1">'SUBSCRIBER BASE'!BN111*'MVLP INPUT'!$J67</f>
        <v>0</v>
      </c>
      <c r="BN69" s="197">
        <f ca="1">'SUBSCRIBER BASE'!BO111*'MVLP INPUT'!$J67</f>
        <v>0</v>
      </c>
      <c r="BO69" s="197">
        <f ca="1">'SUBSCRIBER BASE'!BP111*'MVLP INPUT'!$J67</f>
        <v>0</v>
      </c>
      <c r="BP69" s="197">
        <f ca="1">'SUBSCRIBER BASE'!BQ111*'MVLP INPUT'!$J67</f>
        <v>0</v>
      </c>
      <c r="BQ69" s="197">
        <f ca="1">'SUBSCRIBER BASE'!BR111*'MVLP INPUT'!$J67</f>
        <v>0</v>
      </c>
      <c r="BR69" s="197">
        <f ca="1">'SUBSCRIBER BASE'!BS111*'MVLP INPUT'!$J67</f>
        <v>0</v>
      </c>
    </row>
    <row r="70" spans="2:70" ht="25" customHeight="1">
      <c r="B70" s="173" t="s">
        <v>417</v>
      </c>
      <c r="C70" s="196">
        <f>SUM(C71:C80)</f>
        <v>0</v>
      </c>
      <c r="D70" s="196">
        <f t="shared" ref="D70" si="281">SUM(D71:D80)</f>
        <v>0</v>
      </c>
      <c r="E70" s="196">
        <f t="shared" ref="E70" si="282">SUM(E71:E80)</f>
        <v>0</v>
      </c>
      <c r="F70" s="196">
        <f t="shared" ref="F70" si="283">SUM(F71:F80)</f>
        <v>0</v>
      </c>
      <c r="G70" s="196">
        <f t="shared" ref="G70" si="284">SUM(G71:G80)</f>
        <v>0</v>
      </c>
      <c r="H70" s="196">
        <f t="shared" ref="H70" si="285">SUM(H71:H80)</f>
        <v>0</v>
      </c>
      <c r="I70" s="196">
        <f t="shared" ref="I70" si="286">SUM(I71:I80)</f>
        <v>0</v>
      </c>
      <c r="J70" s="196">
        <f t="shared" ref="J70" si="287">SUM(J71:J80)</f>
        <v>0</v>
      </c>
      <c r="K70" s="196">
        <f t="shared" ref="K70" ca="1" si="288">SUM(K71:K80)</f>
        <v>0</v>
      </c>
      <c r="L70" s="196">
        <f t="shared" ref="L70" ca="1" si="289">SUM(L71:L80)</f>
        <v>0</v>
      </c>
      <c r="M70" s="196">
        <f t="shared" ref="M70" ca="1" si="290">SUM(M71:M80)</f>
        <v>0</v>
      </c>
      <c r="N70" s="196">
        <f t="shared" ref="N70" ca="1" si="291">SUM(N71:N80)</f>
        <v>0</v>
      </c>
      <c r="O70" s="196">
        <f t="shared" ref="O70" ca="1" si="292">SUM(O71:O80)</f>
        <v>0</v>
      </c>
      <c r="P70" s="196">
        <f t="shared" ref="P70" ca="1" si="293">SUM(P71:P80)</f>
        <v>0</v>
      </c>
      <c r="Q70" s="196">
        <f t="shared" ref="Q70" ca="1" si="294">SUM(Q71:Q80)</f>
        <v>0</v>
      </c>
      <c r="R70" s="196">
        <f t="shared" ref="R70" ca="1" si="295">SUM(R71:R80)</f>
        <v>0</v>
      </c>
      <c r="S70" s="196">
        <f t="shared" ref="S70" ca="1" si="296">SUM(S71:S80)</f>
        <v>0</v>
      </c>
      <c r="T70" s="196">
        <f t="shared" ref="T70" ca="1" si="297">SUM(T71:T80)</f>
        <v>0</v>
      </c>
      <c r="U70" s="196">
        <f t="shared" ref="U70" ca="1" si="298">SUM(U71:U80)</f>
        <v>0</v>
      </c>
      <c r="V70" s="196">
        <f t="shared" ref="V70" ca="1" si="299">SUM(V71:V80)</f>
        <v>0</v>
      </c>
      <c r="W70" s="196">
        <f t="shared" ref="W70" ca="1" si="300">SUM(W71:W80)</f>
        <v>0</v>
      </c>
      <c r="X70" s="196">
        <f t="shared" ref="X70" ca="1" si="301">SUM(X71:X80)</f>
        <v>0</v>
      </c>
      <c r="Y70" s="196">
        <f t="shared" ref="Y70" ca="1" si="302">SUM(Y71:Y80)</f>
        <v>0</v>
      </c>
      <c r="Z70" s="196">
        <f t="shared" ref="Z70" ca="1" si="303">SUM(Z71:Z80)</f>
        <v>0</v>
      </c>
      <c r="AA70" s="196">
        <f t="shared" ref="AA70" ca="1" si="304">SUM(AA71:AA80)</f>
        <v>0</v>
      </c>
      <c r="AB70" s="196">
        <f t="shared" ref="AB70" ca="1" si="305">SUM(AB71:AB80)</f>
        <v>0</v>
      </c>
      <c r="AC70" s="196">
        <f t="shared" ref="AC70" ca="1" si="306">SUM(AC71:AC80)</f>
        <v>0</v>
      </c>
      <c r="AD70" s="196">
        <f t="shared" ref="AD70" ca="1" si="307">SUM(AD71:AD80)</f>
        <v>0</v>
      </c>
      <c r="AE70" s="196">
        <f t="shared" ref="AE70" ca="1" si="308">SUM(AE71:AE80)</f>
        <v>0</v>
      </c>
      <c r="AF70" s="196">
        <f t="shared" ref="AF70" ca="1" si="309">SUM(AF71:AF80)</f>
        <v>0</v>
      </c>
      <c r="AG70" s="196">
        <f t="shared" ref="AG70" ca="1" si="310">SUM(AG71:AG80)</f>
        <v>0</v>
      </c>
      <c r="AH70" s="196">
        <f t="shared" ref="AH70" ca="1" si="311">SUM(AH71:AH80)</f>
        <v>0</v>
      </c>
      <c r="AI70" s="196">
        <f t="shared" ref="AI70" ca="1" si="312">SUM(AI71:AI80)</f>
        <v>0</v>
      </c>
      <c r="AJ70" s="196">
        <f t="shared" ref="AJ70" ca="1" si="313">SUM(AJ71:AJ80)</f>
        <v>0</v>
      </c>
      <c r="AK70" s="196">
        <f t="shared" ref="AK70" ca="1" si="314">SUM(AK71:AK80)</f>
        <v>0</v>
      </c>
      <c r="AL70" s="196">
        <f t="shared" ref="AL70" ca="1" si="315">SUM(AL71:AL80)</f>
        <v>0</v>
      </c>
      <c r="AM70" s="196">
        <f t="shared" ref="AM70" ca="1" si="316">SUM(AM71:AM80)</f>
        <v>0</v>
      </c>
      <c r="AN70" s="196">
        <f t="shared" ref="AN70" ca="1" si="317">SUM(AN71:AN80)</f>
        <v>0</v>
      </c>
      <c r="AO70" s="196">
        <f ca="1">SUM(AO71:AO80)</f>
        <v>0</v>
      </c>
      <c r="AP70" s="196">
        <f t="shared" ref="AP70" ca="1" si="318">SUM(AP71:AP80)</f>
        <v>0</v>
      </c>
      <c r="AQ70" s="196">
        <f t="shared" ref="AQ70" ca="1" si="319">SUM(AQ71:AQ80)</f>
        <v>0</v>
      </c>
      <c r="AR70" s="196">
        <f t="shared" ref="AR70" ca="1" si="320">SUM(AR71:AR80)</f>
        <v>0</v>
      </c>
      <c r="AS70" s="196">
        <f t="shared" ref="AS70" ca="1" si="321">SUM(AS71:AS80)</f>
        <v>0</v>
      </c>
      <c r="AT70" s="196">
        <f t="shared" ref="AT70" ca="1" si="322">SUM(AT71:AT80)</f>
        <v>0</v>
      </c>
      <c r="AU70" s="196">
        <f t="shared" ref="AU70" ca="1" si="323">SUM(AU71:AU80)</f>
        <v>0</v>
      </c>
      <c r="AV70" s="196">
        <f t="shared" ref="AV70" ca="1" si="324">SUM(AV71:AV80)</f>
        <v>0</v>
      </c>
      <c r="AW70" s="196">
        <f t="shared" ref="AW70" ca="1" si="325">SUM(AW71:AW80)</f>
        <v>0</v>
      </c>
      <c r="AX70" s="196">
        <f t="shared" ref="AX70" ca="1" si="326">SUM(AX71:AX80)</f>
        <v>0</v>
      </c>
      <c r="AY70" s="196">
        <f t="shared" ref="AY70" ca="1" si="327">SUM(AY71:AY80)</f>
        <v>0</v>
      </c>
      <c r="AZ70" s="196">
        <f t="shared" ref="AZ70" ca="1" si="328">SUM(AZ71:AZ80)</f>
        <v>0</v>
      </c>
      <c r="BA70" s="196">
        <f t="shared" ref="BA70" ca="1" si="329">SUM(BA71:BA80)</f>
        <v>0</v>
      </c>
      <c r="BB70" s="196">
        <f t="shared" ref="BB70" ca="1" si="330">SUM(BB71:BB80)</f>
        <v>0</v>
      </c>
      <c r="BC70" s="196">
        <f t="shared" ref="BC70" ca="1" si="331">SUM(BC71:BC80)</f>
        <v>0</v>
      </c>
      <c r="BD70" s="196">
        <f t="shared" ref="BD70" ca="1" si="332">SUM(BD71:BD80)</f>
        <v>0</v>
      </c>
      <c r="BE70" s="196">
        <f t="shared" ref="BE70" ca="1" si="333">SUM(BE71:BE80)</f>
        <v>0</v>
      </c>
      <c r="BF70" s="196">
        <f t="shared" ref="BF70" ca="1" si="334">SUM(BF71:BF80)</f>
        <v>0</v>
      </c>
      <c r="BG70" s="196">
        <f t="shared" ref="BG70" ca="1" si="335">SUM(BG71:BG80)</f>
        <v>0</v>
      </c>
      <c r="BH70" s="196">
        <f t="shared" ref="BH70" ca="1" si="336">SUM(BH71:BH80)</f>
        <v>0</v>
      </c>
      <c r="BI70" s="196">
        <f t="shared" ref="BI70" ca="1" si="337">SUM(BI71:BI80)</f>
        <v>0</v>
      </c>
      <c r="BJ70" s="196">
        <f t="shared" ref="BJ70" ca="1" si="338">SUM(BJ71:BJ80)</f>
        <v>0</v>
      </c>
      <c r="BK70" s="196">
        <f t="shared" ref="BK70" ca="1" si="339">SUM(BK71:BK80)</f>
        <v>0</v>
      </c>
      <c r="BL70" s="196">
        <f t="shared" ref="BL70" ca="1" si="340">SUM(BL71:BL80)</f>
        <v>0</v>
      </c>
      <c r="BM70" s="196">
        <f t="shared" ref="BM70" ca="1" si="341">SUM(BM71:BM80)</f>
        <v>0</v>
      </c>
      <c r="BN70" s="196">
        <f t="shared" ref="BN70" ca="1" si="342">SUM(BN71:BN80)</f>
        <v>0</v>
      </c>
      <c r="BO70" s="196">
        <f t="shared" ref="BO70" ca="1" si="343">SUM(BO71:BO80)</f>
        <v>0</v>
      </c>
      <c r="BP70" s="196">
        <f t="shared" ref="BP70" ca="1" si="344">SUM(BP71:BP80)</f>
        <v>0</v>
      </c>
      <c r="BQ70" s="196">
        <f t="shared" ref="BQ70" ca="1" si="345">SUM(BQ71:BQ80)</f>
        <v>0</v>
      </c>
      <c r="BR70" s="196">
        <f t="shared" ref="BR70" ca="1" si="346">SUM(BR71:BR80)</f>
        <v>0</v>
      </c>
    </row>
    <row r="71" spans="2:70" ht="25" customHeight="1" outlineLevel="1">
      <c r="B71" s="137" t="str">
        <f>B60</f>
        <v>MVLP1</v>
      </c>
      <c r="C71" s="197">
        <f>'SUBSCRIBER BASE'!C102*(SUM(BUNDLES!$I$30:$I$44))</f>
        <v>0</v>
      </c>
      <c r="D71" s="197">
        <f>'SUBSCRIBER BASE'!D102*(SUM(BUNDLES!$I$30:$I$44))</f>
        <v>0</v>
      </c>
      <c r="E71" s="197">
        <f>'SUBSCRIBER BASE'!E102*(SUM(BUNDLES!$I$30:$I$44))</f>
        <v>0</v>
      </c>
      <c r="F71" s="197">
        <f>'SUBSCRIBER BASE'!F102*(SUM(BUNDLES!$I$30:$I$44))</f>
        <v>0</v>
      </c>
      <c r="G71" s="197">
        <f>'SUBSCRIBER BASE'!G102*(SUM(BUNDLES!$I$30:$I$44))</f>
        <v>0</v>
      </c>
      <c r="H71" s="197">
        <f>'SUBSCRIBER BASE'!H102*(SUM(BUNDLES!$I$30:$I$44))</f>
        <v>0</v>
      </c>
      <c r="I71" s="197">
        <f>'SUBSCRIBER BASE'!I102*(SUM(BUNDLES!$I$30:$I$44))</f>
        <v>0</v>
      </c>
      <c r="J71" s="197">
        <f>'SUBSCRIBER BASE'!J102*(SUM(BUNDLES!$I$30:$I$44))</f>
        <v>0</v>
      </c>
      <c r="K71" s="197">
        <f ca="1">'SUBSCRIBER BASE'!L102*(SUM(BUNDLES!$I$30:$I$44))</f>
        <v>0</v>
      </c>
      <c r="L71" s="197">
        <f ca="1">'SUBSCRIBER BASE'!M102*(SUM(BUNDLES!$I$30:$I$44))</f>
        <v>0</v>
      </c>
      <c r="M71" s="197">
        <f ca="1">'SUBSCRIBER BASE'!N102*(SUM(BUNDLES!$I$30:$I$44))</f>
        <v>0</v>
      </c>
      <c r="N71" s="197">
        <f ca="1">'SUBSCRIBER BASE'!O102*(SUM(BUNDLES!$I$30:$I$44))</f>
        <v>0</v>
      </c>
      <c r="O71" s="197">
        <f ca="1">'SUBSCRIBER BASE'!P102*(SUM(BUNDLES!$I$30:$I$44))</f>
        <v>0</v>
      </c>
      <c r="P71" s="197">
        <f ca="1">'SUBSCRIBER BASE'!Q102*(SUM(BUNDLES!$I$30:$I$44))</f>
        <v>0</v>
      </c>
      <c r="Q71" s="197">
        <f ca="1">'SUBSCRIBER BASE'!R102*(SUM(BUNDLES!$I$30:$I$44))</f>
        <v>0</v>
      </c>
      <c r="R71" s="197">
        <f ca="1">'SUBSCRIBER BASE'!S102*(SUM(BUNDLES!$I$30:$I$44))</f>
        <v>0</v>
      </c>
      <c r="S71" s="197">
        <f ca="1">'SUBSCRIBER BASE'!T102*(SUM(BUNDLES!$I$30:$I$44))</f>
        <v>0</v>
      </c>
      <c r="T71" s="197">
        <f ca="1">'SUBSCRIBER BASE'!U102*(SUM(BUNDLES!$I$30:$I$44))</f>
        <v>0</v>
      </c>
      <c r="U71" s="197">
        <f ca="1">'SUBSCRIBER BASE'!V102*(SUM(BUNDLES!$I$30:$I$44))</f>
        <v>0</v>
      </c>
      <c r="V71" s="197">
        <f ca="1">'SUBSCRIBER BASE'!W102*(SUM(BUNDLES!$I$30:$I$44))</f>
        <v>0</v>
      </c>
      <c r="W71" s="197">
        <f ca="1">'SUBSCRIBER BASE'!X102*(SUM(BUNDLES!$I$30:$I$44))</f>
        <v>0</v>
      </c>
      <c r="X71" s="197">
        <f ca="1">'SUBSCRIBER BASE'!Y102*(SUM(BUNDLES!$I$30:$I$44))</f>
        <v>0</v>
      </c>
      <c r="Y71" s="197">
        <f ca="1">'SUBSCRIBER BASE'!Z102*(SUM(BUNDLES!$I$30:$I$44))</f>
        <v>0</v>
      </c>
      <c r="Z71" s="197">
        <f ca="1">'SUBSCRIBER BASE'!AA102*(SUM(BUNDLES!$I$30:$I$44))</f>
        <v>0</v>
      </c>
      <c r="AA71" s="197">
        <f ca="1">'SUBSCRIBER BASE'!AB102*(SUM(BUNDLES!$I$30:$I$44))</f>
        <v>0</v>
      </c>
      <c r="AB71" s="197">
        <f ca="1">'SUBSCRIBER BASE'!AC102*(SUM(BUNDLES!$I$30:$I$44))</f>
        <v>0</v>
      </c>
      <c r="AC71" s="197">
        <f ca="1">'SUBSCRIBER BASE'!AD102*(SUM(BUNDLES!$I$30:$I$44))</f>
        <v>0</v>
      </c>
      <c r="AD71" s="197">
        <f ca="1">'SUBSCRIBER BASE'!AE102*(SUM(BUNDLES!$I$30:$I$44))</f>
        <v>0</v>
      </c>
      <c r="AE71" s="197">
        <f ca="1">'SUBSCRIBER BASE'!AF102*(SUM(BUNDLES!$I$30:$I$44))</f>
        <v>0</v>
      </c>
      <c r="AF71" s="197">
        <f ca="1">'SUBSCRIBER BASE'!AG102*(SUM(BUNDLES!$I$30:$I$44))</f>
        <v>0</v>
      </c>
      <c r="AG71" s="197">
        <f ca="1">'SUBSCRIBER BASE'!AH102*(SUM(BUNDLES!$I$30:$I$44))</f>
        <v>0</v>
      </c>
      <c r="AH71" s="197">
        <f ca="1">'SUBSCRIBER BASE'!AI102*(SUM(BUNDLES!$I$30:$I$44))</f>
        <v>0</v>
      </c>
      <c r="AI71" s="197">
        <f ca="1">'SUBSCRIBER BASE'!AJ102*(SUM(BUNDLES!$I$30:$I$44))</f>
        <v>0</v>
      </c>
      <c r="AJ71" s="197">
        <f ca="1">'SUBSCRIBER BASE'!AK102*(SUM(BUNDLES!$I$30:$I$44))</f>
        <v>0</v>
      </c>
      <c r="AK71" s="197">
        <f ca="1">'SUBSCRIBER BASE'!AL102*(SUM(BUNDLES!$I$30:$I$44))</f>
        <v>0</v>
      </c>
      <c r="AL71" s="197">
        <f ca="1">'SUBSCRIBER BASE'!AM102*(SUM(BUNDLES!$I$30:$I$44))</f>
        <v>0</v>
      </c>
      <c r="AM71" s="197">
        <f ca="1">'SUBSCRIBER BASE'!AN102*(SUM(BUNDLES!$I$30:$I$44))</f>
        <v>0</v>
      </c>
      <c r="AN71" s="197">
        <f ca="1">'SUBSCRIBER BASE'!AO102*(SUM(BUNDLES!$I$30:$I$44))</f>
        <v>0</v>
      </c>
      <c r="AO71" s="197">
        <f ca="1">'SUBSCRIBER BASE'!AP102*(SUM(BUNDLES!$I$30:$I$44))</f>
        <v>0</v>
      </c>
      <c r="AP71" s="197">
        <f ca="1">'SUBSCRIBER BASE'!AQ102*(SUM(BUNDLES!$I$30:$I$44))</f>
        <v>0</v>
      </c>
      <c r="AQ71" s="197">
        <f ca="1">'SUBSCRIBER BASE'!AR102*(SUM(BUNDLES!$I$30:$I$44))</f>
        <v>0</v>
      </c>
      <c r="AR71" s="197">
        <f ca="1">'SUBSCRIBER BASE'!AS102*(SUM(BUNDLES!$I$30:$I$44))</f>
        <v>0</v>
      </c>
      <c r="AS71" s="197">
        <f ca="1">'SUBSCRIBER BASE'!AT102*(SUM(BUNDLES!$I$30:$I$44))</f>
        <v>0</v>
      </c>
      <c r="AT71" s="197">
        <f ca="1">'SUBSCRIBER BASE'!AU102*(SUM(BUNDLES!$I$30:$I$44))</f>
        <v>0</v>
      </c>
      <c r="AU71" s="197">
        <f ca="1">'SUBSCRIBER BASE'!AV102*(SUM(BUNDLES!$I$30:$I$44))</f>
        <v>0</v>
      </c>
      <c r="AV71" s="197">
        <f ca="1">'SUBSCRIBER BASE'!AW102*(SUM(BUNDLES!$I$30:$I$44))</f>
        <v>0</v>
      </c>
      <c r="AW71" s="197">
        <f ca="1">'SUBSCRIBER BASE'!AX102*(SUM(BUNDLES!$I$30:$I$44))</f>
        <v>0</v>
      </c>
      <c r="AX71" s="197">
        <f ca="1">'SUBSCRIBER BASE'!AY102*(SUM(BUNDLES!$I$30:$I$44))</f>
        <v>0</v>
      </c>
      <c r="AY71" s="197">
        <f ca="1">'SUBSCRIBER BASE'!AZ102*(SUM(BUNDLES!$I$30:$I$44))</f>
        <v>0</v>
      </c>
      <c r="AZ71" s="197">
        <f ca="1">'SUBSCRIBER BASE'!BA102*(SUM(BUNDLES!$I$30:$I$44))</f>
        <v>0</v>
      </c>
      <c r="BA71" s="197">
        <f ca="1">'SUBSCRIBER BASE'!BB102*(SUM(BUNDLES!$I$30:$I$44))</f>
        <v>0</v>
      </c>
      <c r="BB71" s="197">
        <f ca="1">'SUBSCRIBER BASE'!BC102*(SUM(BUNDLES!$I$30:$I$44))</f>
        <v>0</v>
      </c>
      <c r="BC71" s="197">
        <f ca="1">'SUBSCRIBER BASE'!BD102*(SUM(BUNDLES!$I$30:$I$44))</f>
        <v>0</v>
      </c>
      <c r="BD71" s="197">
        <f ca="1">'SUBSCRIBER BASE'!BE102*(SUM(BUNDLES!$I$30:$I$44))</f>
        <v>0</v>
      </c>
      <c r="BE71" s="197">
        <f ca="1">'SUBSCRIBER BASE'!BF102*(SUM(BUNDLES!$I$30:$I$44))</f>
        <v>0</v>
      </c>
      <c r="BF71" s="197">
        <f ca="1">'SUBSCRIBER BASE'!BG102*(SUM(BUNDLES!$I$30:$I$44))</f>
        <v>0</v>
      </c>
      <c r="BG71" s="197">
        <f ca="1">'SUBSCRIBER BASE'!BH102*(SUM(BUNDLES!$I$30:$I$44))</f>
        <v>0</v>
      </c>
      <c r="BH71" s="197">
        <f ca="1">'SUBSCRIBER BASE'!BI102*(SUM(BUNDLES!$I$30:$I$44))</f>
        <v>0</v>
      </c>
      <c r="BI71" s="197">
        <f ca="1">'SUBSCRIBER BASE'!BJ102*(SUM(BUNDLES!$I$30:$I$44))</f>
        <v>0</v>
      </c>
      <c r="BJ71" s="197">
        <f ca="1">'SUBSCRIBER BASE'!BK102*(SUM(BUNDLES!$I$30:$I$44))</f>
        <v>0</v>
      </c>
      <c r="BK71" s="197">
        <f ca="1">'SUBSCRIBER BASE'!BL102*(SUM(BUNDLES!$I$30:$I$44))</f>
        <v>0</v>
      </c>
      <c r="BL71" s="197">
        <f ca="1">'SUBSCRIBER BASE'!BM102*(SUM(BUNDLES!$I$30:$I$44))</f>
        <v>0</v>
      </c>
      <c r="BM71" s="197">
        <f ca="1">'SUBSCRIBER BASE'!BN102*(SUM(BUNDLES!$I$30:$I$44))</f>
        <v>0</v>
      </c>
      <c r="BN71" s="197">
        <f ca="1">'SUBSCRIBER BASE'!BO102*(SUM(BUNDLES!$I$30:$I$44))</f>
        <v>0</v>
      </c>
      <c r="BO71" s="197">
        <f ca="1">'SUBSCRIBER BASE'!BP102*(SUM(BUNDLES!$I$30:$I$44))</f>
        <v>0</v>
      </c>
      <c r="BP71" s="197">
        <f ca="1">'SUBSCRIBER BASE'!BQ102*(SUM(BUNDLES!$I$30:$I$44))</f>
        <v>0</v>
      </c>
      <c r="BQ71" s="197">
        <f ca="1">'SUBSCRIBER BASE'!BR102*(SUM(BUNDLES!$I$30:$I$44))</f>
        <v>0</v>
      </c>
      <c r="BR71" s="197">
        <f ca="1">'SUBSCRIBER BASE'!BS102*(SUM(BUNDLES!$I$30:$I$44))</f>
        <v>0</v>
      </c>
    </row>
    <row r="72" spans="2:70" ht="25" customHeight="1" outlineLevel="1">
      <c r="B72" s="137" t="str">
        <f>B61</f>
        <v>MVLP2</v>
      </c>
      <c r="C72" s="197">
        <f>'SUBSCRIBER BASE'!C103*(SUM(BUNDLES!$I$30:$I$44))</f>
        <v>0</v>
      </c>
      <c r="D72" s="197">
        <f>'SUBSCRIBER BASE'!D103*(SUM(BUNDLES!$I$30:$I$44))</f>
        <v>0</v>
      </c>
      <c r="E72" s="197">
        <f>'SUBSCRIBER BASE'!E103*(SUM(BUNDLES!$I$30:$I$44))</f>
        <v>0</v>
      </c>
      <c r="F72" s="197">
        <f>'SUBSCRIBER BASE'!F103*(SUM(BUNDLES!$I$30:$I$44))</f>
        <v>0</v>
      </c>
      <c r="G72" s="197">
        <f>'SUBSCRIBER BASE'!G103*(SUM(BUNDLES!$I$30:$I$44))</f>
        <v>0</v>
      </c>
      <c r="H72" s="197">
        <f>'SUBSCRIBER BASE'!H103*(SUM(BUNDLES!$I$30:$I$44))</f>
        <v>0</v>
      </c>
      <c r="I72" s="197">
        <f>'SUBSCRIBER BASE'!I103*(SUM(BUNDLES!$I$30:$I$44))</f>
        <v>0</v>
      </c>
      <c r="J72" s="197">
        <f>'SUBSCRIBER BASE'!J103*(SUM(BUNDLES!$I$30:$I$44))</f>
        <v>0</v>
      </c>
      <c r="K72" s="197">
        <f ca="1">'SUBSCRIBER BASE'!L103*(SUM(BUNDLES!$I$30:$I$44))</f>
        <v>0</v>
      </c>
      <c r="L72" s="197">
        <f ca="1">'SUBSCRIBER BASE'!M103*(SUM(BUNDLES!$I$30:$I$44))</f>
        <v>0</v>
      </c>
      <c r="M72" s="197">
        <f ca="1">'SUBSCRIBER BASE'!N103*(SUM(BUNDLES!$I$30:$I$44))</f>
        <v>0</v>
      </c>
      <c r="N72" s="197">
        <f ca="1">'SUBSCRIBER BASE'!O103*(SUM(BUNDLES!$I$30:$I$44))</f>
        <v>0</v>
      </c>
      <c r="O72" s="197">
        <f ca="1">'SUBSCRIBER BASE'!P103*(SUM(BUNDLES!$I$30:$I$44))</f>
        <v>0</v>
      </c>
      <c r="P72" s="197">
        <f ca="1">'SUBSCRIBER BASE'!Q103*(SUM(BUNDLES!$I$30:$I$44))</f>
        <v>0</v>
      </c>
      <c r="Q72" s="197">
        <f ca="1">'SUBSCRIBER BASE'!R103*(SUM(BUNDLES!$I$30:$I$44))</f>
        <v>0</v>
      </c>
      <c r="R72" s="197">
        <f ca="1">'SUBSCRIBER BASE'!S103*(SUM(BUNDLES!$I$30:$I$44))</f>
        <v>0</v>
      </c>
      <c r="S72" s="197">
        <f ca="1">'SUBSCRIBER BASE'!T103*(SUM(BUNDLES!$I$30:$I$44))</f>
        <v>0</v>
      </c>
      <c r="T72" s="197">
        <f ca="1">'SUBSCRIBER BASE'!U103*(SUM(BUNDLES!$I$30:$I$44))</f>
        <v>0</v>
      </c>
      <c r="U72" s="197">
        <f ca="1">'SUBSCRIBER BASE'!V103*(SUM(BUNDLES!$I$30:$I$44))</f>
        <v>0</v>
      </c>
      <c r="V72" s="197">
        <f ca="1">'SUBSCRIBER BASE'!W103*(SUM(BUNDLES!$I$30:$I$44))</f>
        <v>0</v>
      </c>
      <c r="W72" s="197">
        <f ca="1">'SUBSCRIBER BASE'!X103*(SUM(BUNDLES!$I$30:$I$44))</f>
        <v>0</v>
      </c>
      <c r="X72" s="197">
        <f ca="1">'SUBSCRIBER BASE'!Y103*(SUM(BUNDLES!$I$30:$I$44))</f>
        <v>0</v>
      </c>
      <c r="Y72" s="197">
        <f ca="1">'SUBSCRIBER BASE'!Z103*(SUM(BUNDLES!$I$30:$I$44))</f>
        <v>0</v>
      </c>
      <c r="Z72" s="197">
        <f ca="1">'SUBSCRIBER BASE'!AA103*(SUM(BUNDLES!$I$30:$I$44))</f>
        <v>0</v>
      </c>
      <c r="AA72" s="197">
        <f ca="1">'SUBSCRIBER BASE'!AB103*(SUM(BUNDLES!$I$30:$I$44))</f>
        <v>0</v>
      </c>
      <c r="AB72" s="197">
        <f ca="1">'SUBSCRIBER BASE'!AC103*(SUM(BUNDLES!$I$30:$I$44))</f>
        <v>0</v>
      </c>
      <c r="AC72" s="197">
        <f ca="1">'SUBSCRIBER BASE'!AD103*(SUM(BUNDLES!$I$30:$I$44))</f>
        <v>0</v>
      </c>
      <c r="AD72" s="197">
        <f ca="1">'SUBSCRIBER BASE'!AE103*(SUM(BUNDLES!$I$30:$I$44))</f>
        <v>0</v>
      </c>
      <c r="AE72" s="197">
        <f ca="1">'SUBSCRIBER BASE'!AF103*(SUM(BUNDLES!$I$30:$I$44))</f>
        <v>0</v>
      </c>
      <c r="AF72" s="197">
        <f ca="1">'SUBSCRIBER BASE'!AG103*(SUM(BUNDLES!$I$30:$I$44))</f>
        <v>0</v>
      </c>
      <c r="AG72" s="197">
        <f ca="1">'SUBSCRIBER BASE'!AH103*(SUM(BUNDLES!$I$30:$I$44))</f>
        <v>0</v>
      </c>
      <c r="AH72" s="197">
        <f ca="1">'SUBSCRIBER BASE'!AI103*(SUM(BUNDLES!$I$30:$I$44))</f>
        <v>0</v>
      </c>
      <c r="AI72" s="197">
        <f ca="1">'SUBSCRIBER BASE'!AJ103*(SUM(BUNDLES!$I$30:$I$44))</f>
        <v>0</v>
      </c>
      <c r="AJ72" s="197">
        <f ca="1">'SUBSCRIBER BASE'!AK103*(SUM(BUNDLES!$I$30:$I$44))</f>
        <v>0</v>
      </c>
      <c r="AK72" s="197">
        <f ca="1">'SUBSCRIBER BASE'!AL103*(SUM(BUNDLES!$I$30:$I$44))</f>
        <v>0</v>
      </c>
      <c r="AL72" s="197">
        <f ca="1">'SUBSCRIBER BASE'!AM103*(SUM(BUNDLES!$I$30:$I$44))</f>
        <v>0</v>
      </c>
      <c r="AM72" s="197">
        <f ca="1">'SUBSCRIBER BASE'!AN103*(SUM(BUNDLES!$I$30:$I$44))</f>
        <v>0</v>
      </c>
      <c r="AN72" s="197">
        <f ca="1">'SUBSCRIBER BASE'!AO103*(SUM(BUNDLES!$I$30:$I$44))</f>
        <v>0</v>
      </c>
      <c r="AO72" s="197">
        <f ca="1">'SUBSCRIBER BASE'!AP103*(SUM(BUNDLES!$I$30:$I$44))</f>
        <v>0</v>
      </c>
      <c r="AP72" s="197">
        <f ca="1">'SUBSCRIBER BASE'!AQ103*(SUM(BUNDLES!$I$30:$I$44))</f>
        <v>0</v>
      </c>
      <c r="AQ72" s="197">
        <f ca="1">'SUBSCRIBER BASE'!AR103*(SUM(BUNDLES!$I$30:$I$44))</f>
        <v>0</v>
      </c>
      <c r="AR72" s="197">
        <f ca="1">'SUBSCRIBER BASE'!AS103*(SUM(BUNDLES!$I$30:$I$44))</f>
        <v>0</v>
      </c>
      <c r="AS72" s="197">
        <f ca="1">'SUBSCRIBER BASE'!AT103*(SUM(BUNDLES!$I$30:$I$44))</f>
        <v>0</v>
      </c>
      <c r="AT72" s="197">
        <f ca="1">'SUBSCRIBER BASE'!AU103*(SUM(BUNDLES!$I$30:$I$44))</f>
        <v>0</v>
      </c>
      <c r="AU72" s="197">
        <f ca="1">'SUBSCRIBER BASE'!AV103*(SUM(BUNDLES!$I$30:$I$44))</f>
        <v>0</v>
      </c>
      <c r="AV72" s="197">
        <f ca="1">'SUBSCRIBER BASE'!AW103*(SUM(BUNDLES!$I$30:$I$44))</f>
        <v>0</v>
      </c>
      <c r="AW72" s="197">
        <f ca="1">'SUBSCRIBER BASE'!AX103*(SUM(BUNDLES!$I$30:$I$44))</f>
        <v>0</v>
      </c>
      <c r="AX72" s="197">
        <f ca="1">'SUBSCRIBER BASE'!AY103*(SUM(BUNDLES!$I$30:$I$44))</f>
        <v>0</v>
      </c>
      <c r="AY72" s="197">
        <f ca="1">'SUBSCRIBER BASE'!AZ103*(SUM(BUNDLES!$I$30:$I$44))</f>
        <v>0</v>
      </c>
      <c r="AZ72" s="197">
        <f ca="1">'SUBSCRIBER BASE'!BA103*(SUM(BUNDLES!$I$30:$I$44))</f>
        <v>0</v>
      </c>
      <c r="BA72" s="197">
        <f ca="1">'SUBSCRIBER BASE'!BB103*(SUM(BUNDLES!$I$30:$I$44))</f>
        <v>0</v>
      </c>
      <c r="BB72" s="197">
        <f ca="1">'SUBSCRIBER BASE'!BC103*(SUM(BUNDLES!$I$30:$I$44))</f>
        <v>0</v>
      </c>
      <c r="BC72" s="197">
        <f ca="1">'SUBSCRIBER BASE'!BD103*(SUM(BUNDLES!$I$30:$I$44))</f>
        <v>0</v>
      </c>
      <c r="BD72" s="197">
        <f ca="1">'SUBSCRIBER BASE'!BE103*(SUM(BUNDLES!$I$30:$I$44))</f>
        <v>0</v>
      </c>
      <c r="BE72" s="197">
        <f ca="1">'SUBSCRIBER BASE'!BF103*(SUM(BUNDLES!$I$30:$I$44))</f>
        <v>0</v>
      </c>
      <c r="BF72" s="197">
        <f ca="1">'SUBSCRIBER BASE'!BG103*(SUM(BUNDLES!$I$30:$I$44))</f>
        <v>0</v>
      </c>
      <c r="BG72" s="197">
        <f ca="1">'SUBSCRIBER BASE'!BH103*(SUM(BUNDLES!$I$30:$I$44))</f>
        <v>0</v>
      </c>
      <c r="BH72" s="197">
        <f ca="1">'SUBSCRIBER BASE'!BI103*(SUM(BUNDLES!$I$30:$I$44))</f>
        <v>0</v>
      </c>
      <c r="BI72" s="197">
        <f ca="1">'SUBSCRIBER BASE'!BJ103*(SUM(BUNDLES!$I$30:$I$44))</f>
        <v>0</v>
      </c>
      <c r="BJ72" s="197">
        <f ca="1">'SUBSCRIBER BASE'!BK103*(SUM(BUNDLES!$I$30:$I$44))</f>
        <v>0</v>
      </c>
      <c r="BK72" s="197">
        <f ca="1">'SUBSCRIBER BASE'!BL103*(SUM(BUNDLES!$I$30:$I$44))</f>
        <v>0</v>
      </c>
      <c r="BL72" s="197">
        <f ca="1">'SUBSCRIBER BASE'!BM103*(SUM(BUNDLES!$I$30:$I$44))</f>
        <v>0</v>
      </c>
      <c r="BM72" s="197">
        <f ca="1">'SUBSCRIBER BASE'!BN103*(SUM(BUNDLES!$I$30:$I$44))</f>
        <v>0</v>
      </c>
      <c r="BN72" s="197">
        <f ca="1">'SUBSCRIBER BASE'!BO103*(SUM(BUNDLES!$I$30:$I$44))</f>
        <v>0</v>
      </c>
      <c r="BO72" s="197">
        <f ca="1">'SUBSCRIBER BASE'!BP103*(SUM(BUNDLES!$I$30:$I$44))</f>
        <v>0</v>
      </c>
      <c r="BP72" s="197">
        <f ca="1">'SUBSCRIBER BASE'!BQ103*(SUM(BUNDLES!$I$30:$I$44))</f>
        <v>0</v>
      </c>
      <c r="BQ72" s="197">
        <f ca="1">'SUBSCRIBER BASE'!BR103*(SUM(BUNDLES!$I$30:$I$44))</f>
        <v>0</v>
      </c>
      <c r="BR72" s="197">
        <f ca="1">'SUBSCRIBER BASE'!BS103*(SUM(BUNDLES!$I$30:$I$44))</f>
        <v>0</v>
      </c>
    </row>
    <row r="73" spans="2:70" ht="25" customHeight="1" outlineLevel="1">
      <c r="B73" s="137" t="str">
        <f>B62</f>
        <v>MVLP3</v>
      </c>
      <c r="C73" s="197">
        <f>'SUBSCRIBER BASE'!C104*(SUM(BUNDLES!$I$30:$I$44))</f>
        <v>0</v>
      </c>
      <c r="D73" s="197">
        <f>'SUBSCRIBER BASE'!D104*(SUM(BUNDLES!$I$30:$I$44))</f>
        <v>0</v>
      </c>
      <c r="E73" s="197">
        <f>'SUBSCRIBER BASE'!E104*(SUM(BUNDLES!$I$30:$I$44))</f>
        <v>0</v>
      </c>
      <c r="F73" s="197">
        <f>'SUBSCRIBER BASE'!F104*(SUM(BUNDLES!$I$30:$I$44))</f>
        <v>0</v>
      </c>
      <c r="G73" s="197">
        <f>'SUBSCRIBER BASE'!G104*(SUM(BUNDLES!$I$30:$I$44))</f>
        <v>0</v>
      </c>
      <c r="H73" s="197">
        <f>'SUBSCRIBER BASE'!H104*(SUM(BUNDLES!$I$30:$I$44))</f>
        <v>0</v>
      </c>
      <c r="I73" s="197">
        <f>'SUBSCRIBER BASE'!I104*(SUM(BUNDLES!$I$30:$I$44))</f>
        <v>0</v>
      </c>
      <c r="J73" s="197">
        <f>'SUBSCRIBER BASE'!J104*(SUM(BUNDLES!$I$30:$I$44))</f>
        <v>0</v>
      </c>
      <c r="K73" s="197">
        <f ca="1">'SUBSCRIBER BASE'!L104*(SUM(BUNDLES!$I$30:$I$44))</f>
        <v>0</v>
      </c>
      <c r="L73" s="197">
        <f ca="1">'SUBSCRIBER BASE'!M104*(SUM(BUNDLES!$I$30:$I$44))</f>
        <v>0</v>
      </c>
      <c r="M73" s="197">
        <f ca="1">'SUBSCRIBER BASE'!N104*(SUM(BUNDLES!$I$30:$I$44))</f>
        <v>0</v>
      </c>
      <c r="N73" s="197">
        <f ca="1">'SUBSCRIBER BASE'!O104*(SUM(BUNDLES!$I$30:$I$44))</f>
        <v>0</v>
      </c>
      <c r="O73" s="197">
        <f ca="1">'SUBSCRIBER BASE'!P104*(SUM(BUNDLES!$I$30:$I$44))</f>
        <v>0</v>
      </c>
      <c r="P73" s="197">
        <f ca="1">'SUBSCRIBER BASE'!Q104*(SUM(BUNDLES!$I$30:$I$44))</f>
        <v>0</v>
      </c>
      <c r="Q73" s="197">
        <f ca="1">'SUBSCRIBER BASE'!R104*(SUM(BUNDLES!$I$30:$I$44))</f>
        <v>0</v>
      </c>
      <c r="R73" s="197">
        <f ca="1">'SUBSCRIBER BASE'!S104*(SUM(BUNDLES!$I$30:$I$44))</f>
        <v>0</v>
      </c>
      <c r="S73" s="197">
        <f ca="1">'SUBSCRIBER BASE'!T104*(SUM(BUNDLES!$I$30:$I$44))</f>
        <v>0</v>
      </c>
      <c r="T73" s="197">
        <f ca="1">'SUBSCRIBER BASE'!U104*(SUM(BUNDLES!$I$30:$I$44))</f>
        <v>0</v>
      </c>
      <c r="U73" s="197">
        <f ca="1">'SUBSCRIBER BASE'!V104*(SUM(BUNDLES!$I$30:$I$44))</f>
        <v>0</v>
      </c>
      <c r="V73" s="197">
        <f ca="1">'SUBSCRIBER BASE'!W104*(SUM(BUNDLES!$I$30:$I$44))</f>
        <v>0</v>
      </c>
      <c r="W73" s="197">
        <f ca="1">'SUBSCRIBER BASE'!X104*(SUM(BUNDLES!$I$30:$I$44))</f>
        <v>0</v>
      </c>
      <c r="X73" s="197">
        <f ca="1">'SUBSCRIBER BASE'!Y104*(SUM(BUNDLES!$I$30:$I$44))</f>
        <v>0</v>
      </c>
      <c r="Y73" s="197">
        <f ca="1">'SUBSCRIBER BASE'!Z104*(SUM(BUNDLES!$I$30:$I$44))</f>
        <v>0</v>
      </c>
      <c r="Z73" s="197">
        <f ca="1">'SUBSCRIBER BASE'!AA104*(SUM(BUNDLES!$I$30:$I$44))</f>
        <v>0</v>
      </c>
      <c r="AA73" s="197">
        <f ca="1">'SUBSCRIBER BASE'!AB104*(SUM(BUNDLES!$I$30:$I$44))</f>
        <v>0</v>
      </c>
      <c r="AB73" s="197">
        <f ca="1">'SUBSCRIBER BASE'!AC104*(SUM(BUNDLES!$I$30:$I$44))</f>
        <v>0</v>
      </c>
      <c r="AC73" s="197">
        <f ca="1">'SUBSCRIBER BASE'!AD104*(SUM(BUNDLES!$I$30:$I$44))</f>
        <v>0</v>
      </c>
      <c r="AD73" s="197">
        <f ca="1">'SUBSCRIBER BASE'!AE104*(SUM(BUNDLES!$I$30:$I$44))</f>
        <v>0</v>
      </c>
      <c r="AE73" s="197">
        <f ca="1">'SUBSCRIBER BASE'!AF104*(SUM(BUNDLES!$I$30:$I$44))</f>
        <v>0</v>
      </c>
      <c r="AF73" s="197">
        <f ca="1">'SUBSCRIBER BASE'!AG104*(SUM(BUNDLES!$I$30:$I$44))</f>
        <v>0</v>
      </c>
      <c r="AG73" s="197">
        <f ca="1">'SUBSCRIBER BASE'!AH104*(SUM(BUNDLES!$I$30:$I$44))</f>
        <v>0</v>
      </c>
      <c r="AH73" s="197">
        <f ca="1">'SUBSCRIBER BASE'!AI104*(SUM(BUNDLES!$I$30:$I$44))</f>
        <v>0</v>
      </c>
      <c r="AI73" s="197">
        <f ca="1">'SUBSCRIBER BASE'!AJ104*(SUM(BUNDLES!$I$30:$I$44))</f>
        <v>0</v>
      </c>
      <c r="AJ73" s="197">
        <f ca="1">'SUBSCRIBER BASE'!AK104*(SUM(BUNDLES!$I$30:$I$44))</f>
        <v>0</v>
      </c>
      <c r="AK73" s="197">
        <f ca="1">'SUBSCRIBER BASE'!AL104*(SUM(BUNDLES!$I$30:$I$44))</f>
        <v>0</v>
      </c>
      <c r="AL73" s="197">
        <f ca="1">'SUBSCRIBER BASE'!AM104*(SUM(BUNDLES!$I$30:$I$44))</f>
        <v>0</v>
      </c>
      <c r="AM73" s="197">
        <f ca="1">'SUBSCRIBER BASE'!AN104*(SUM(BUNDLES!$I$30:$I$44))</f>
        <v>0</v>
      </c>
      <c r="AN73" s="197">
        <f ca="1">'SUBSCRIBER BASE'!AO104*(SUM(BUNDLES!$I$30:$I$44))</f>
        <v>0</v>
      </c>
      <c r="AO73" s="197">
        <f ca="1">'SUBSCRIBER BASE'!AP104*(SUM(BUNDLES!$I$30:$I$44))</f>
        <v>0</v>
      </c>
      <c r="AP73" s="197">
        <f ca="1">'SUBSCRIBER BASE'!AQ104*(SUM(BUNDLES!$I$30:$I$44))</f>
        <v>0</v>
      </c>
      <c r="AQ73" s="197">
        <f ca="1">'SUBSCRIBER BASE'!AR104*(SUM(BUNDLES!$I$30:$I$44))</f>
        <v>0</v>
      </c>
      <c r="AR73" s="197">
        <f ca="1">'SUBSCRIBER BASE'!AS104*(SUM(BUNDLES!$I$30:$I$44))</f>
        <v>0</v>
      </c>
      <c r="AS73" s="197">
        <f ca="1">'SUBSCRIBER BASE'!AT104*(SUM(BUNDLES!$I$30:$I$44))</f>
        <v>0</v>
      </c>
      <c r="AT73" s="197">
        <f ca="1">'SUBSCRIBER BASE'!AU104*(SUM(BUNDLES!$I$30:$I$44))</f>
        <v>0</v>
      </c>
      <c r="AU73" s="197">
        <f ca="1">'SUBSCRIBER BASE'!AV104*(SUM(BUNDLES!$I$30:$I$44))</f>
        <v>0</v>
      </c>
      <c r="AV73" s="197">
        <f ca="1">'SUBSCRIBER BASE'!AW104*(SUM(BUNDLES!$I$30:$I$44))</f>
        <v>0</v>
      </c>
      <c r="AW73" s="197">
        <f ca="1">'SUBSCRIBER BASE'!AX104*(SUM(BUNDLES!$I$30:$I$44))</f>
        <v>0</v>
      </c>
      <c r="AX73" s="197">
        <f ca="1">'SUBSCRIBER BASE'!AY104*(SUM(BUNDLES!$I$30:$I$44))</f>
        <v>0</v>
      </c>
      <c r="AY73" s="197">
        <f ca="1">'SUBSCRIBER BASE'!AZ104*(SUM(BUNDLES!$I$30:$I$44))</f>
        <v>0</v>
      </c>
      <c r="AZ73" s="197">
        <f ca="1">'SUBSCRIBER BASE'!BA104*(SUM(BUNDLES!$I$30:$I$44))</f>
        <v>0</v>
      </c>
      <c r="BA73" s="197">
        <f ca="1">'SUBSCRIBER BASE'!BB104*(SUM(BUNDLES!$I$30:$I$44))</f>
        <v>0</v>
      </c>
      <c r="BB73" s="197">
        <f ca="1">'SUBSCRIBER BASE'!BC104*(SUM(BUNDLES!$I$30:$I$44))</f>
        <v>0</v>
      </c>
      <c r="BC73" s="197">
        <f ca="1">'SUBSCRIBER BASE'!BD104*(SUM(BUNDLES!$I$30:$I$44))</f>
        <v>0</v>
      </c>
      <c r="BD73" s="197">
        <f ca="1">'SUBSCRIBER BASE'!BE104*(SUM(BUNDLES!$I$30:$I$44))</f>
        <v>0</v>
      </c>
      <c r="BE73" s="197">
        <f ca="1">'SUBSCRIBER BASE'!BF104*(SUM(BUNDLES!$I$30:$I$44))</f>
        <v>0</v>
      </c>
      <c r="BF73" s="197">
        <f ca="1">'SUBSCRIBER BASE'!BG104*(SUM(BUNDLES!$I$30:$I$44))</f>
        <v>0</v>
      </c>
      <c r="BG73" s="197">
        <f ca="1">'SUBSCRIBER BASE'!BH104*(SUM(BUNDLES!$I$30:$I$44))</f>
        <v>0</v>
      </c>
      <c r="BH73" s="197">
        <f ca="1">'SUBSCRIBER BASE'!BI104*(SUM(BUNDLES!$I$30:$I$44))</f>
        <v>0</v>
      </c>
      <c r="BI73" s="197">
        <f ca="1">'SUBSCRIBER BASE'!BJ104*(SUM(BUNDLES!$I$30:$I$44))</f>
        <v>0</v>
      </c>
      <c r="BJ73" s="197">
        <f ca="1">'SUBSCRIBER BASE'!BK104*(SUM(BUNDLES!$I$30:$I$44))</f>
        <v>0</v>
      </c>
      <c r="BK73" s="197">
        <f ca="1">'SUBSCRIBER BASE'!BL104*(SUM(BUNDLES!$I$30:$I$44))</f>
        <v>0</v>
      </c>
      <c r="BL73" s="197">
        <f ca="1">'SUBSCRIBER BASE'!BM104*(SUM(BUNDLES!$I$30:$I$44))</f>
        <v>0</v>
      </c>
      <c r="BM73" s="197">
        <f ca="1">'SUBSCRIBER BASE'!BN104*(SUM(BUNDLES!$I$30:$I$44))</f>
        <v>0</v>
      </c>
      <c r="BN73" s="197">
        <f ca="1">'SUBSCRIBER BASE'!BO104*(SUM(BUNDLES!$I$30:$I$44))</f>
        <v>0</v>
      </c>
      <c r="BO73" s="197">
        <f ca="1">'SUBSCRIBER BASE'!BP104*(SUM(BUNDLES!$I$30:$I$44))</f>
        <v>0</v>
      </c>
      <c r="BP73" s="197">
        <f ca="1">'SUBSCRIBER BASE'!BQ104*(SUM(BUNDLES!$I$30:$I$44))</f>
        <v>0</v>
      </c>
      <c r="BQ73" s="197">
        <f ca="1">'SUBSCRIBER BASE'!BR104*(SUM(BUNDLES!$I$30:$I$44))</f>
        <v>0</v>
      </c>
      <c r="BR73" s="197">
        <f ca="1">'SUBSCRIBER BASE'!BS104*(SUM(BUNDLES!$I$30:$I$44))</f>
        <v>0</v>
      </c>
    </row>
    <row r="74" spans="2:70" ht="25" customHeight="1" outlineLevel="1">
      <c r="B74" s="137" t="str">
        <f>B63</f>
        <v>MVLP4</v>
      </c>
      <c r="C74" s="197">
        <f>'SUBSCRIBER BASE'!C105*(SUM(BUNDLES!$I$30:$I$44))</f>
        <v>0</v>
      </c>
      <c r="D74" s="197">
        <f>'SUBSCRIBER BASE'!D105*(SUM(BUNDLES!$I$30:$I$44))</f>
        <v>0</v>
      </c>
      <c r="E74" s="197">
        <f>'SUBSCRIBER BASE'!E105*(SUM(BUNDLES!$I$30:$I$44))</f>
        <v>0</v>
      </c>
      <c r="F74" s="197">
        <f>'SUBSCRIBER BASE'!F105*(SUM(BUNDLES!$I$30:$I$44))</f>
        <v>0</v>
      </c>
      <c r="G74" s="197">
        <f>'SUBSCRIBER BASE'!G105*(SUM(BUNDLES!$I$30:$I$44))</f>
        <v>0</v>
      </c>
      <c r="H74" s="197">
        <f>'SUBSCRIBER BASE'!H105*(SUM(BUNDLES!$I$30:$I$44))</f>
        <v>0</v>
      </c>
      <c r="I74" s="197">
        <f>'SUBSCRIBER BASE'!I105*(SUM(BUNDLES!$I$30:$I$44))</f>
        <v>0</v>
      </c>
      <c r="J74" s="197">
        <f>'SUBSCRIBER BASE'!J105*(SUM(BUNDLES!$I$30:$I$44))</f>
        <v>0</v>
      </c>
      <c r="K74" s="197">
        <f ca="1">'SUBSCRIBER BASE'!L105*(SUM(BUNDLES!$I$30:$I$44))</f>
        <v>0</v>
      </c>
      <c r="L74" s="197">
        <f ca="1">'SUBSCRIBER BASE'!M105*(SUM(BUNDLES!$I$30:$I$44))</f>
        <v>0</v>
      </c>
      <c r="M74" s="197">
        <f ca="1">'SUBSCRIBER BASE'!N105*(SUM(BUNDLES!$I$30:$I$44))</f>
        <v>0</v>
      </c>
      <c r="N74" s="197">
        <f ca="1">'SUBSCRIBER BASE'!O105*(SUM(BUNDLES!$I$30:$I$44))</f>
        <v>0</v>
      </c>
      <c r="O74" s="197">
        <f ca="1">'SUBSCRIBER BASE'!P105*(SUM(BUNDLES!$I$30:$I$44))</f>
        <v>0</v>
      </c>
      <c r="P74" s="197">
        <f ca="1">'SUBSCRIBER BASE'!Q105*(SUM(BUNDLES!$I$30:$I$44))</f>
        <v>0</v>
      </c>
      <c r="Q74" s="197">
        <f ca="1">'SUBSCRIBER BASE'!R105*(SUM(BUNDLES!$I$30:$I$44))</f>
        <v>0</v>
      </c>
      <c r="R74" s="197">
        <f ca="1">'SUBSCRIBER BASE'!S105*(SUM(BUNDLES!$I$30:$I$44))</f>
        <v>0</v>
      </c>
      <c r="S74" s="197">
        <f ca="1">'SUBSCRIBER BASE'!T105*(SUM(BUNDLES!$I$30:$I$44))</f>
        <v>0</v>
      </c>
      <c r="T74" s="197">
        <f ca="1">'SUBSCRIBER BASE'!U105*(SUM(BUNDLES!$I$30:$I$44))</f>
        <v>0</v>
      </c>
      <c r="U74" s="197">
        <f ca="1">'SUBSCRIBER BASE'!V105*(SUM(BUNDLES!$I$30:$I$44))</f>
        <v>0</v>
      </c>
      <c r="V74" s="197">
        <f ca="1">'SUBSCRIBER BASE'!W105*(SUM(BUNDLES!$I$30:$I$44))</f>
        <v>0</v>
      </c>
      <c r="W74" s="197">
        <f ca="1">'SUBSCRIBER BASE'!X105*(SUM(BUNDLES!$I$30:$I$44))</f>
        <v>0</v>
      </c>
      <c r="X74" s="197">
        <f ca="1">'SUBSCRIBER BASE'!Y105*(SUM(BUNDLES!$I$30:$I$44))</f>
        <v>0</v>
      </c>
      <c r="Y74" s="197">
        <f ca="1">'SUBSCRIBER BASE'!Z105*(SUM(BUNDLES!$I$30:$I$44))</f>
        <v>0</v>
      </c>
      <c r="Z74" s="197">
        <f ca="1">'SUBSCRIBER BASE'!AA105*(SUM(BUNDLES!$I$30:$I$44))</f>
        <v>0</v>
      </c>
      <c r="AA74" s="197">
        <f ca="1">'SUBSCRIBER BASE'!AB105*(SUM(BUNDLES!$I$30:$I$44))</f>
        <v>0</v>
      </c>
      <c r="AB74" s="197">
        <f ca="1">'SUBSCRIBER BASE'!AC105*(SUM(BUNDLES!$I$30:$I$44))</f>
        <v>0</v>
      </c>
      <c r="AC74" s="197">
        <f ca="1">'SUBSCRIBER BASE'!AD105*(SUM(BUNDLES!$I$30:$I$44))</f>
        <v>0</v>
      </c>
      <c r="AD74" s="197">
        <f ca="1">'SUBSCRIBER BASE'!AE105*(SUM(BUNDLES!$I$30:$I$44))</f>
        <v>0</v>
      </c>
      <c r="AE74" s="197">
        <f ca="1">'SUBSCRIBER BASE'!AF105*(SUM(BUNDLES!$I$30:$I$44))</f>
        <v>0</v>
      </c>
      <c r="AF74" s="197">
        <f ca="1">'SUBSCRIBER BASE'!AG105*(SUM(BUNDLES!$I$30:$I$44))</f>
        <v>0</v>
      </c>
      <c r="AG74" s="197">
        <f ca="1">'SUBSCRIBER BASE'!AH105*(SUM(BUNDLES!$I$30:$I$44))</f>
        <v>0</v>
      </c>
      <c r="AH74" s="197">
        <f ca="1">'SUBSCRIBER BASE'!AI105*(SUM(BUNDLES!$I$30:$I$44))</f>
        <v>0</v>
      </c>
      <c r="AI74" s="197">
        <f ca="1">'SUBSCRIBER BASE'!AJ105*(SUM(BUNDLES!$I$30:$I$44))</f>
        <v>0</v>
      </c>
      <c r="AJ74" s="197">
        <f ca="1">'SUBSCRIBER BASE'!AK105*(SUM(BUNDLES!$I$30:$I$44))</f>
        <v>0</v>
      </c>
      <c r="AK74" s="197">
        <f ca="1">'SUBSCRIBER BASE'!AL105*(SUM(BUNDLES!$I$30:$I$44))</f>
        <v>0</v>
      </c>
      <c r="AL74" s="197">
        <f ca="1">'SUBSCRIBER BASE'!AM105*(SUM(BUNDLES!$I$30:$I$44))</f>
        <v>0</v>
      </c>
      <c r="AM74" s="197">
        <f ca="1">'SUBSCRIBER BASE'!AN105*(SUM(BUNDLES!$I$30:$I$44))</f>
        <v>0</v>
      </c>
      <c r="AN74" s="197">
        <f ca="1">'SUBSCRIBER BASE'!AO105*(SUM(BUNDLES!$I$30:$I$44))</f>
        <v>0</v>
      </c>
      <c r="AO74" s="197">
        <f ca="1">'SUBSCRIBER BASE'!AP105*(SUM(BUNDLES!$I$30:$I$44))</f>
        <v>0</v>
      </c>
      <c r="AP74" s="197">
        <f ca="1">'SUBSCRIBER BASE'!AQ105*(SUM(BUNDLES!$I$30:$I$44))</f>
        <v>0</v>
      </c>
      <c r="AQ74" s="197">
        <f ca="1">'SUBSCRIBER BASE'!AR105*(SUM(BUNDLES!$I$30:$I$44))</f>
        <v>0</v>
      </c>
      <c r="AR74" s="197">
        <f ca="1">'SUBSCRIBER BASE'!AS105*(SUM(BUNDLES!$I$30:$I$44))</f>
        <v>0</v>
      </c>
      <c r="AS74" s="197">
        <f ca="1">'SUBSCRIBER BASE'!AT105*(SUM(BUNDLES!$I$30:$I$44))</f>
        <v>0</v>
      </c>
      <c r="AT74" s="197">
        <f ca="1">'SUBSCRIBER BASE'!AU105*(SUM(BUNDLES!$I$30:$I$44))</f>
        <v>0</v>
      </c>
      <c r="AU74" s="197">
        <f ca="1">'SUBSCRIBER BASE'!AV105*(SUM(BUNDLES!$I$30:$I$44))</f>
        <v>0</v>
      </c>
      <c r="AV74" s="197">
        <f ca="1">'SUBSCRIBER BASE'!AW105*(SUM(BUNDLES!$I$30:$I$44))</f>
        <v>0</v>
      </c>
      <c r="AW74" s="197">
        <f ca="1">'SUBSCRIBER BASE'!AX105*(SUM(BUNDLES!$I$30:$I$44))</f>
        <v>0</v>
      </c>
      <c r="AX74" s="197">
        <f ca="1">'SUBSCRIBER BASE'!AY105*(SUM(BUNDLES!$I$30:$I$44))</f>
        <v>0</v>
      </c>
      <c r="AY74" s="197">
        <f ca="1">'SUBSCRIBER BASE'!AZ105*(SUM(BUNDLES!$I$30:$I$44))</f>
        <v>0</v>
      </c>
      <c r="AZ74" s="197">
        <f ca="1">'SUBSCRIBER BASE'!BA105*(SUM(BUNDLES!$I$30:$I$44))</f>
        <v>0</v>
      </c>
      <c r="BA74" s="197">
        <f ca="1">'SUBSCRIBER BASE'!BB105*(SUM(BUNDLES!$I$30:$I$44))</f>
        <v>0</v>
      </c>
      <c r="BB74" s="197">
        <f ca="1">'SUBSCRIBER BASE'!BC105*(SUM(BUNDLES!$I$30:$I$44))</f>
        <v>0</v>
      </c>
      <c r="BC74" s="197">
        <f ca="1">'SUBSCRIBER BASE'!BD105*(SUM(BUNDLES!$I$30:$I$44))</f>
        <v>0</v>
      </c>
      <c r="BD74" s="197">
        <f ca="1">'SUBSCRIBER BASE'!BE105*(SUM(BUNDLES!$I$30:$I$44))</f>
        <v>0</v>
      </c>
      <c r="BE74" s="197">
        <f ca="1">'SUBSCRIBER BASE'!BF105*(SUM(BUNDLES!$I$30:$I$44))</f>
        <v>0</v>
      </c>
      <c r="BF74" s="197">
        <f ca="1">'SUBSCRIBER BASE'!BG105*(SUM(BUNDLES!$I$30:$I$44))</f>
        <v>0</v>
      </c>
      <c r="BG74" s="197">
        <f ca="1">'SUBSCRIBER BASE'!BH105*(SUM(BUNDLES!$I$30:$I$44))</f>
        <v>0</v>
      </c>
      <c r="BH74" s="197">
        <f ca="1">'SUBSCRIBER BASE'!BI105*(SUM(BUNDLES!$I$30:$I$44))</f>
        <v>0</v>
      </c>
      <c r="BI74" s="197">
        <f ca="1">'SUBSCRIBER BASE'!BJ105*(SUM(BUNDLES!$I$30:$I$44))</f>
        <v>0</v>
      </c>
      <c r="BJ74" s="197">
        <f ca="1">'SUBSCRIBER BASE'!BK105*(SUM(BUNDLES!$I$30:$I$44))</f>
        <v>0</v>
      </c>
      <c r="BK74" s="197">
        <f ca="1">'SUBSCRIBER BASE'!BL105*(SUM(BUNDLES!$I$30:$I$44))</f>
        <v>0</v>
      </c>
      <c r="BL74" s="197">
        <f ca="1">'SUBSCRIBER BASE'!BM105*(SUM(BUNDLES!$I$30:$I$44))</f>
        <v>0</v>
      </c>
      <c r="BM74" s="197">
        <f ca="1">'SUBSCRIBER BASE'!BN105*(SUM(BUNDLES!$I$30:$I$44))</f>
        <v>0</v>
      </c>
      <c r="BN74" s="197">
        <f ca="1">'SUBSCRIBER BASE'!BO105*(SUM(BUNDLES!$I$30:$I$44))</f>
        <v>0</v>
      </c>
      <c r="BO74" s="197">
        <f ca="1">'SUBSCRIBER BASE'!BP105*(SUM(BUNDLES!$I$30:$I$44))</f>
        <v>0</v>
      </c>
      <c r="BP74" s="197">
        <f ca="1">'SUBSCRIBER BASE'!BQ105*(SUM(BUNDLES!$I$30:$I$44))</f>
        <v>0</v>
      </c>
      <c r="BQ74" s="197">
        <f ca="1">'SUBSCRIBER BASE'!BR105*(SUM(BUNDLES!$I$30:$I$44))</f>
        <v>0</v>
      </c>
      <c r="BR74" s="197">
        <f ca="1">'SUBSCRIBER BASE'!BS105*(SUM(BUNDLES!$I$30:$I$44))</f>
        <v>0</v>
      </c>
    </row>
    <row r="75" spans="2:70" ht="25" customHeight="1" outlineLevel="1">
      <c r="B75" s="137" t="str">
        <f t="shared" ref="B75:B79" si="347">B64</f>
        <v>MVLP5</v>
      </c>
      <c r="C75" s="197">
        <f>'SUBSCRIBER BASE'!C106*(SUM(BUNDLES!$I$30:$I$44))</f>
        <v>0</v>
      </c>
      <c r="D75" s="197">
        <f>'SUBSCRIBER BASE'!D106*(SUM(BUNDLES!$I$30:$I$44))</f>
        <v>0</v>
      </c>
      <c r="E75" s="197">
        <f>'SUBSCRIBER BASE'!E106*(SUM(BUNDLES!$I$30:$I$44))</f>
        <v>0</v>
      </c>
      <c r="F75" s="197">
        <f>'SUBSCRIBER BASE'!F106*(SUM(BUNDLES!$I$30:$I$44))</f>
        <v>0</v>
      </c>
      <c r="G75" s="197">
        <f>'SUBSCRIBER BASE'!G106*(SUM(BUNDLES!$I$30:$I$44))</f>
        <v>0</v>
      </c>
      <c r="H75" s="197">
        <f>'SUBSCRIBER BASE'!H106*(SUM(BUNDLES!$I$30:$I$44))</f>
        <v>0</v>
      </c>
      <c r="I75" s="197">
        <f>'SUBSCRIBER BASE'!I106*(SUM(BUNDLES!$I$30:$I$44))</f>
        <v>0</v>
      </c>
      <c r="J75" s="197">
        <f>'SUBSCRIBER BASE'!J106*(SUM(BUNDLES!$I$30:$I$44))</f>
        <v>0</v>
      </c>
      <c r="K75" s="197">
        <f ca="1">'SUBSCRIBER BASE'!L106*(SUM(BUNDLES!$I$30:$I$44))</f>
        <v>0</v>
      </c>
      <c r="L75" s="197">
        <f ca="1">'SUBSCRIBER BASE'!M106*(SUM(BUNDLES!$I$30:$I$44))</f>
        <v>0</v>
      </c>
      <c r="M75" s="197">
        <f ca="1">'SUBSCRIBER BASE'!N106*(SUM(BUNDLES!$I$30:$I$44))</f>
        <v>0</v>
      </c>
      <c r="N75" s="197">
        <f ca="1">'SUBSCRIBER BASE'!O106*(SUM(BUNDLES!$I$30:$I$44))</f>
        <v>0</v>
      </c>
      <c r="O75" s="197">
        <f ca="1">'SUBSCRIBER BASE'!P106*(SUM(BUNDLES!$I$30:$I$44))</f>
        <v>0</v>
      </c>
      <c r="P75" s="197">
        <f ca="1">'SUBSCRIBER BASE'!Q106*(SUM(BUNDLES!$I$30:$I$44))</f>
        <v>0</v>
      </c>
      <c r="Q75" s="197">
        <f ca="1">'SUBSCRIBER BASE'!R106*(SUM(BUNDLES!$I$30:$I$44))</f>
        <v>0</v>
      </c>
      <c r="R75" s="197">
        <f ca="1">'SUBSCRIBER BASE'!S106*(SUM(BUNDLES!$I$30:$I$44))</f>
        <v>0</v>
      </c>
      <c r="S75" s="197">
        <f ca="1">'SUBSCRIBER BASE'!T106*(SUM(BUNDLES!$I$30:$I$44))</f>
        <v>0</v>
      </c>
      <c r="T75" s="197">
        <f ca="1">'SUBSCRIBER BASE'!U106*(SUM(BUNDLES!$I$30:$I$44))</f>
        <v>0</v>
      </c>
      <c r="U75" s="197">
        <f ca="1">'SUBSCRIBER BASE'!V106*(SUM(BUNDLES!$I$30:$I$44))</f>
        <v>0</v>
      </c>
      <c r="V75" s="197">
        <f ca="1">'SUBSCRIBER BASE'!W106*(SUM(BUNDLES!$I$30:$I$44))</f>
        <v>0</v>
      </c>
      <c r="W75" s="197">
        <f ca="1">'SUBSCRIBER BASE'!X106*(SUM(BUNDLES!$I$30:$I$44))</f>
        <v>0</v>
      </c>
      <c r="X75" s="197">
        <f ca="1">'SUBSCRIBER BASE'!Y106*(SUM(BUNDLES!$I$30:$I$44))</f>
        <v>0</v>
      </c>
      <c r="Y75" s="197">
        <f ca="1">'SUBSCRIBER BASE'!Z106*(SUM(BUNDLES!$I$30:$I$44))</f>
        <v>0</v>
      </c>
      <c r="Z75" s="197">
        <f ca="1">'SUBSCRIBER BASE'!AA106*(SUM(BUNDLES!$I$30:$I$44))</f>
        <v>0</v>
      </c>
      <c r="AA75" s="197">
        <f ca="1">'SUBSCRIBER BASE'!AB106*(SUM(BUNDLES!$I$30:$I$44))</f>
        <v>0</v>
      </c>
      <c r="AB75" s="197">
        <f ca="1">'SUBSCRIBER BASE'!AC106*(SUM(BUNDLES!$I$30:$I$44))</f>
        <v>0</v>
      </c>
      <c r="AC75" s="197">
        <f ca="1">'SUBSCRIBER BASE'!AD106*(SUM(BUNDLES!$I$30:$I$44))</f>
        <v>0</v>
      </c>
      <c r="AD75" s="197">
        <f ca="1">'SUBSCRIBER BASE'!AE106*(SUM(BUNDLES!$I$30:$I$44))</f>
        <v>0</v>
      </c>
      <c r="AE75" s="197">
        <f ca="1">'SUBSCRIBER BASE'!AF106*(SUM(BUNDLES!$I$30:$I$44))</f>
        <v>0</v>
      </c>
      <c r="AF75" s="197">
        <f ca="1">'SUBSCRIBER BASE'!AG106*(SUM(BUNDLES!$I$30:$I$44))</f>
        <v>0</v>
      </c>
      <c r="AG75" s="197">
        <f ca="1">'SUBSCRIBER BASE'!AH106*(SUM(BUNDLES!$I$30:$I$44))</f>
        <v>0</v>
      </c>
      <c r="AH75" s="197">
        <f ca="1">'SUBSCRIBER BASE'!AI106*(SUM(BUNDLES!$I$30:$I$44))</f>
        <v>0</v>
      </c>
      <c r="AI75" s="197">
        <f ca="1">'SUBSCRIBER BASE'!AJ106*(SUM(BUNDLES!$I$30:$I$44))</f>
        <v>0</v>
      </c>
      <c r="AJ75" s="197">
        <f ca="1">'SUBSCRIBER BASE'!AK106*(SUM(BUNDLES!$I$30:$I$44))</f>
        <v>0</v>
      </c>
      <c r="AK75" s="197">
        <f ca="1">'SUBSCRIBER BASE'!AL106*(SUM(BUNDLES!$I$30:$I$44))</f>
        <v>0</v>
      </c>
      <c r="AL75" s="197">
        <f ca="1">'SUBSCRIBER BASE'!AM106*(SUM(BUNDLES!$I$30:$I$44))</f>
        <v>0</v>
      </c>
      <c r="AM75" s="197">
        <f ca="1">'SUBSCRIBER BASE'!AN106*(SUM(BUNDLES!$I$30:$I$44))</f>
        <v>0</v>
      </c>
      <c r="AN75" s="197">
        <f ca="1">'SUBSCRIBER BASE'!AO106*(SUM(BUNDLES!$I$30:$I$44))</f>
        <v>0</v>
      </c>
      <c r="AO75" s="197">
        <f ca="1">'SUBSCRIBER BASE'!AP106*(SUM(BUNDLES!$I$30:$I$44))</f>
        <v>0</v>
      </c>
      <c r="AP75" s="197">
        <f ca="1">'SUBSCRIBER BASE'!AQ106*(SUM(BUNDLES!$I$30:$I$44))</f>
        <v>0</v>
      </c>
      <c r="AQ75" s="197">
        <f ca="1">'SUBSCRIBER BASE'!AR106*(SUM(BUNDLES!$I$30:$I$44))</f>
        <v>0</v>
      </c>
      <c r="AR75" s="197">
        <f ca="1">'SUBSCRIBER BASE'!AS106*(SUM(BUNDLES!$I$30:$I$44))</f>
        <v>0</v>
      </c>
      <c r="AS75" s="197">
        <f ca="1">'SUBSCRIBER BASE'!AT106*(SUM(BUNDLES!$I$30:$I$44))</f>
        <v>0</v>
      </c>
      <c r="AT75" s="197">
        <f ca="1">'SUBSCRIBER BASE'!AU106*(SUM(BUNDLES!$I$30:$I$44))</f>
        <v>0</v>
      </c>
      <c r="AU75" s="197">
        <f ca="1">'SUBSCRIBER BASE'!AV106*(SUM(BUNDLES!$I$30:$I$44))</f>
        <v>0</v>
      </c>
      <c r="AV75" s="197">
        <f ca="1">'SUBSCRIBER BASE'!AW106*(SUM(BUNDLES!$I$30:$I$44))</f>
        <v>0</v>
      </c>
      <c r="AW75" s="197">
        <f ca="1">'SUBSCRIBER BASE'!AX106*(SUM(BUNDLES!$I$30:$I$44))</f>
        <v>0</v>
      </c>
      <c r="AX75" s="197">
        <f ca="1">'SUBSCRIBER BASE'!AY106*(SUM(BUNDLES!$I$30:$I$44))</f>
        <v>0</v>
      </c>
      <c r="AY75" s="197">
        <f ca="1">'SUBSCRIBER BASE'!AZ106*(SUM(BUNDLES!$I$30:$I$44))</f>
        <v>0</v>
      </c>
      <c r="AZ75" s="197">
        <f ca="1">'SUBSCRIBER BASE'!BA106*(SUM(BUNDLES!$I$30:$I$44))</f>
        <v>0</v>
      </c>
      <c r="BA75" s="197">
        <f ca="1">'SUBSCRIBER BASE'!BB106*(SUM(BUNDLES!$I$30:$I$44))</f>
        <v>0</v>
      </c>
      <c r="BB75" s="197">
        <f ca="1">'SUBSCRIBER BASE'!BC106*(SUM(BUNDLES!$I$30:$I$44))</f>
        <v>0</v>
      </c>
      <c r="BC75" s="197">
        <f ca="1">'SUBSCRIBER BASE'!BD106*(SUM(BUNDLES!$I$30:$I$44))</f>
        <v>0</v>
      </c>
      <c r="BD75" s="197">
        <f ca="1">'SUBSCRIBER BASE'!BE106*(SUM(BUNDLES!$I$30:$I$44))</f>
        <v>0</v>
      </c>
      <c r="BE75" s="197">
        <f ca="1">'SUBSCRIBER BASE'!BF106*(SUM(BUNDLES!$I$30:$I$44))</f>
        <v>0</v>
      </c>
      <c r="BF75" s="197">
        <f ca="1">'SUBSCRIBER BASE'!BG106*(SUM(BUNDLES!$I$30:$I$44))</f>
        <v>0</v>
      </c>
      <c r="BG75" s="197">
        <f ca="1">'SUBSCRIBER BASE'!BH106*(SUM(BUNDLES!$I$30:$I$44))</f>
        <v>0</v>
      </c>
      <c r="BH75" s="197">
        <f ca="1">'SUBSCRIBER BASE'!BI106*(SUM(BUNDLES!$I$30:$I$44))</f>
        <v>0</v>
      </c>
      <c r="BI75" s="197">
        <f ca="1">'SUBSCRIBER BASE'!BJ106*(SUM(BUNDLES!$I$30:$I$44))</f>
        <v>0</v>
      </c>
      <c r="BJ75" s="197">
        <f ca="1">'SUBSCRIBER BASE'!BK106*(SUM(BUNDLES!$I$30:$I$44))</f>
        <v>0</v>
      </c>
      <c r="BK75" s="197">
        <f ca="1">'SUBSCRIBER BASE'!BL106*(SUM(BUNDLES!$I$30:$I$44))</f>
        <v>0</v>
      </c>
      <c r="BL75" s="197">
        <f ca="1">'SUBSCRIBER BASE'!BM106*(SUM(BUNDLES!$I$30:$I$44))</f>
        <v>0</v>
      </c>
      <c r="BM75" s="197">
        <f ca="1">'SUBSCRIBER BASE'!BN106*(SUM(BUNDLES!$I$30:$I$44))</f>
        <v>0</v>
      </c>
      <c r="BN75" s="197">
        <f ca="1">'SUBSCRIBER BASE'!BO106*(SUM(BUNDLES!$I$30:$I$44))</f>
        <v>0</v>
      </c>
      <c r="BO75" s="197">
        <f ca="1">'SUBSCRIBER BASE'!BP106*(SUM(BUNDLES!$I$30:$I$44))</f>
        <v>0</v>
      </c>
      <c r="BP75" s="197">
        <f ca="1">'SUBSCRIBER BASE'!BQ106*(SUM(BUNDLES!$I$30:$I$44))</f>
        <v>0</v>
      </c>
      <c r="BQ75" s="197">
        <f ca="1">'SUBSCRIBER BASE'!BR106*(SUM(BUNDLES!$I$30:$I$44))</f>
        <v>0</v>
      </c>
      <c r="BR75" s="197">
        <f ca="1">'SUBSCRIBER BASE'!BS106*(SUM(BUNDLES!$I$30:$I$44))</f>
        <v>0</v>
      </c>
    </row>
    <row r="76" spans="2:70" ht="25" customHeight="1" outlineLevel="1">
      <c r="B76" s="137" t="str">
        <f t="shared" si="347"/>
        <v>MVLP6</v>
      </c>
      <c r="C76" s="197">
        <f>'SUBSCRIBER BASE'!C107*(SUM(BUNDLES!$I$30:$I$44))</f>
        <v>0</v>
      </c>
      <c r="D76" s="197">
        <f>'SUBSCRIBER BASE'!D107*(SUM(BUNDLES!$I$30:$I$44))</f>
        <v>0</v>
      </c>
      <c r="E76" s="197">
        <f>'SUBSCRIBER BASE'!E107*(SUM(BUNDLES!$I$30:$I$44))</f>
        <v>0</v>
      </c>
      <c r="F76" s="197">
        <f>'SUBSCRIBER BASE'!F107*(SUM(BUNDLES!$I$30:$I$44))</f>
        <v>0</v>
      </c>
      <c r="G76" s="197">
        <f>'SUBSCRIBER BASE'!G107*(SUM(BUNDLES!$I$30:$I$44))</f>
        <v>0</v>
      </c>
      <c r="H76" s="197">
        <f>'SUBSCRIBER BASE'!H107*(SUM(BUNDLES!$I$30:$I$44))</f>
        <v>0</v>
      </c>
      <c r="I76" s="197">
        <f>'SUBSCRIBER BASE'!I107*(SUM(BUNDLES!$I$30:$I$44))</f>
        <v>0</v>
      </c>
      <c r="J76" s="197">
        <f>'SUBSCRIBER BASE'!J107*(SUM(BUNDLES!$I$30:$I$44))</f>
        <v>0</v>
      </c>
      <c r="K76" s="197">
        <f ca="1">'SUBSCRIBER BASE'!L107*(SUM(BUNDLES!$I$30:$I$44))</f>
        <v>0</v>
      </c>
      <c r="L76" s="197">
        <f ca="1">'SUBSCRIBER BASE'!M107*(SUM(BUNDLES!$I$30:$I$44))</f>
        <v>0</v>
      </c>
      <c r="M76" s="197">
        <f ca="1">'SUBSCRIBER BASE'!N107*(SUM(BUNDLES!$I$30:$I$44))</f>
        <v>0</v>
      </c>
      <c r="N76" s="197">
        <f ca="1">'SUBSCRIBER BASE'!O107*(SUM(BUNDLES!$I$30:$I$44))</f>
        <v>0</v>
      </c>
      <c r="O76" s="197">
        <f ca="1">'SUBSCRIBER BASE'!P107*(SUM(BUNDLES!$I$30:$I$44))</f>
        <v>0</v>
      </c>
      <c r="P76" s="197">
        <f ca="1">'SUBSCRIBER BASE'!Q107*(SUM(BUNDLES!$I$30:$I$44))</f>
        <v>0</v>
      </c>
      <c r="Q76" s="197">
        <f ca="1">'SUBSCRIBER BASE'!R107*(SUM(BUNDLES!$I$30:$I$44))</f>
        <v>0</v>
      </c>
      <c r="R76" s="197">
        <f ca="1">'SUBSCRIBER BASE'!S107*(SUM(BUNDLES!$I$30:$I$44))</f>
        <v>0</v>
      </c>
      <c r="S76" s="197">
        <f ca="1">'SUBSCRIBER BASE'!T107*(SUM(BUNDLES!$I$30:$I$44))</f>
        <v>0</v>
      </c>
      <c r="T76" s="197">
        <f ca="1">'SUBSCRIBER BASE'!U107*(SUM(BUNDLES!$I$30:$I$44))</f>
        <v>0</v>
      </c>
      <c r="U76" s="197">
        <f ca="1">'SUBSCRIBER BASE'!V107*(SUM(BUNDLES!$I$30:$I$44))</f>
        <v>0</v>
      </c>
      <c r="V76" s="197">
        <f ca="1">'SUBSCRIBER BASE'!W107*(SUM(BUNDLES!$I$30:$I$44))</f>
        <v>0</v>
      </c>
      <c r="W76" s="197">
        <f ca="1">'SUBSCRIBER BASE'!X107*(SUM(BUNDLES!$I$30:$I$44))</f>
        <v>0</v>
      </c>
      <c r="X76" s="197">
        <f ca="1">'SUBSCRIBER BASE'!Y107*(SUM(BUNDLES!$I$30:$I$44))</f>
        <v>0</v>
      </c>
      <c r="Y76" s="197">
        <f ca="1">'SUBSCRIBER BASE'!Z107*(SUM(BUNDLES!$I$30:$I$44))</f>
        <v>0</v>
      </c>
      <c r="Z76" s="197">
        <f ca="1">'SUBSCRIBER BASE'!AA107*(SUM(BUNDLES!$I$30:$I$44))</f>
        <v>0</v>
      </c>
      <c r="AA76" s="197">
        <f ca="1">'SUBSCRIBER BASE'!AB107*(SUM(BUNDLES!$I$30:$I$44))</f>
        <v>0</v>
      </c>
      <c r="AB76" s="197">
        <f ca="1">'SUBSCRIBER BASE'!AC107*(SUM(BUNDLES!$I$30:$I$44))</f>
        <v>0</v>
      </c>
      <c r="AC76" s="197">
        <f ca="1">'SUBSCRIBER BASE'!AD107*(SUM(BUNDLES!$I$30:$I$44))</f>
        <v>0</v>
      </c>
      <c r="AD76" s="197">
        <f ca="1">'SUBSCRIBER BASE'!AE107*(SUM(BUNDLES!$I$30:$I$44))</f>
        <v>0</v>
      </c>
      <c r="AE76" s="197">
        <f ca="1">'SUBSCRIBER BASE'!AF107*(SUM(BUNDLES!$I$30:$I$44))</f>
        <v>0</v>
      </c>
      <c r="AF76" s="197">
        <f ca="1">'SUBSCRIBER BASE'!AG107*(SUM(BUNDLES!$I$30:$I$44))</f>
        <v>0</v>
      </c>
      <c r="AG76" s="197">
        <f ca="1">'SUBSCRIBER BASE'!AH107*(SUM(BUNDLES!$I$30:$I$44))</f>
        <v>0</v>
      </c>
      <c r="AH76" s="197">
        <f ca="1">'SUBSCRIBER BASE'!AI107*(SUM(BUNDLES!$I$30:$I$44))</f>
        <v>0</v>
      </c>
      <c r="AI76" s="197">
        <f ca="1">'SUBSCRIBER BASE'!AJ107*(SUM(BUNDLES!$I$30:$I$44))</f>
        <v>0</v>
      </c>
      <c r="AJ76" s="197">
        <f ca="1">'SUBSCRIBER BASE'!AK107*(SUM(BUNDLES!$I$30:$I$44))</f>
        <v>0</v>
      </c>
      <c r="AK76" s="197">
        <f ca="1">'SUBSCRIBER BASE'!AL107*(SUM(BUNDLES!$I$30:$I$44))</f>
        <v>0</v>
      </c>
      <c r="AL76" s="197">
        <f ca="1">'SUBSCRIBER BASE'!AM107*(SUM(BUNDLES!$I$30:$I$44))</f>
        <v>0</v>
      </c>
      <c r="AM76" s="197">
        <f ca="1">'SUBSCRIBER BASE'!AN107*(SUM(BUNDLES!$I$30:$I$44))</f>
        <v>0</v>
      </c>
      <c r="AN76" s="197">
        <f ca="1">'SUBSCRIBER BASE'!AO107*(SUM(BUNDLES!$I$30:$I$44))</f>
        <v>0</v>
      </c>
      <c r="AO76" s="197">
        <f ca="1">'SUBSCRIBER BASE'!AP107*(SUM(BUNDLES!$I$30:$I$44))</f>
        <v>0</v>
      </c>
      <c r="AP76" s="197">
        <f ca="1">'SUBSCRIBER BASE'!AQ107*(SUM(BUNDLES!$I$30:$I$44))</f>
        <v>0</v>
      </c>
      <c r="AQ76" s="197">
        <f ca="1">'SUBSCRIBER BASE'!AR107*(SUM(BUNDLES!$I$30:$I$44))</f>
        <v>0</v>
      </c>
      <c r="AR76" s="197">
        <f ca="1">'SUBSCRIBER BASE'!AS107*(SUM(BUNDLES!$I$30:$I$44))</f>
        <v>0</v>
      </c>
      <c r="AS76" s="197">
        <f ca="1">'SUBSCRIBER BASE'!AT107*(SUM(BUNDLES!$I$30:$I$44))</f>
        <v>0</v>
      </c>
      <c r="AT76" s="197">
        <f ca="1">'SUBSCRIBER BASE'!AU107*(SUM(BUNDLES!$I$30:$I$44))</f>
        <v>0</v>
      </c>
      <c r="AU76" s="197">
        <f ca="1">'SUBSCRIBER BASE'!AV107*(SUM(BUNDLES!$I$30:$I$44))</f>
        <v>0</v>
      </c>
      <c r="AV76" s="197">
        <f ca="1">'SUBSCRIBER BASE'!AW107*(SUM(BUNDLES!$I$30:$I$44))</f>
        <v>0</v>
      </c>
      <c r="AW76" s="197">
        <f ca="1">'SUBSCRIBER BASE'!AX107*(SUM(BUNDLES!$I$30:$I$44))</f>
        <v>0</v>
      </c>
      <c r="AX76" s="197">
        <f ca="1">'SUBSCRIBER BASE'!AY107*(SUM(BUNDLES!$I$30:$I$44))</f>
        <v>0</v>
      </c>
      <c r="AY76" s="197">
        <f ca="1">'SUBSCRIBER BASE'!AZ107*(SUM(BUNDLES!$I$30:$I$44))</f>
        <v>0</v>
      </c>
      <c r="AZ76" s="197">
        <f ca="1">'SUBSCRIBER BASE'!BA107*(SUM(BUNDLES!$I$30:$I$44))</f>
        <v>0</v>
      </c>
      <c r="BA76" s="197">
        <f ca="1">'SUBSCRIBER BASE'!BB107*(SUM(BUNDLES!$I$30:$I$44))</f>
        <v>0</v>
      </c>
      <c r="BB76" s="197">
        <f ca="1">'SUBSCRIBER BASE'!BC107*(SUM(BUNDLES!$I$30:$I$44))</f>
        <v>0</v>
      </c>
      <c r="BC76" s="197">
        <f ca="1">'SUBSCRIBER BASE'!BD107*(SUM(BUNDLES!$I$30:$I$44))</f>
        <v>0</v>
      </c>
      <c r="BD76" s="197">
        <f ca="1">'SUBSCRIBER BASE'!BE107*(SUM(BUNDLES!$I$30:$I$44))</f>
        <v>0</v>
      </c>
      <c r="BE76" s="197">
        <f ca="1">'SUBSCRIBER BASE'!BF107*(SUM(BUNDLES!$I$30:$I$44))</f>
        <v>0</v>
      </c>
      <c r="BF76" s="197">
        <f ca="1">'SUBSCRIBER BASE'!BG107*(SUM(BUNDLES!$I$30:$I$44))</f>
        <v>0</v>
      </c>
      <c r="BG76" s="197">
        <f ca="1">'SUBSCRIBER BASE'!BH107*(SUM(BUNDLES!$I$30:$I$44))</f>
        <v>0</v>
      </c>
      <c r="BH76" s="197">
        <f ca="1">'SUBSCRIBER BASE'!BI107*(SUM(BUNDLES!$I$30:$I$44))</f>
        <v>0</v>
      </c>
      <c r="BI76" s="197">
        <f ca="1">'SUBSCRIBER BASE'!BJ107*(SUM(BUNDLES!$I$30:$I$44))</f>
        <v>0</v>
      </c>
      <c r="BJ76" s="197">
        <f ca="1">'SUBSCRIBER BASE'!BK107*(SUM(BUNDLES!$I$30:$I$44))</f>
        <v>0</v>
      </c>
      <c r="BK76" s="197">
        <f ca="1">'SUBSCRIBER BASE'!BL107*(SUM(BUNDLES!$I$30:$I$44))</f>
        <v>0</v>
      </c>
      <c r="BL76" s="197">
        <f ca="1">'SUBSCRIBER BASE'!BM107*(SUM(BUNDLES!$I$30:$I$44))</f>
        <v>0</v>
      </c>
      <c r="BM76" s="197">
        <f ca="1">'SUBSCRIBER BASE'!BN107*(SUM(BUNDLES!$I$30:$I$44))</f>
        <v>0</v>
      </c>
      <c r="BN76" s="197">
        <f ca="1">'SUBSCRIBER BASE'!BO107*(SUM(BUNDLES!$I$30:$I$44))</f>
        <v>0</v>
      </c>
      <c r="BO76" s="197">
        <f ca="1">'SUBSCRIBER BASE'!BP107*(SUM(BUNDLES!$I$30:$I$44))</f>
        <v>0</v>
      </c>
      <c r="BP76" s="197">
        <f ca="1">'SUBSCRIBER BASE'!BQ107*(SUM(BUNDLES!$I$30:$I$44))</f>
        <v>0</v>
      </c>
      <c r="BQ76" s="197">
        <f ca="1">'SUBSCRIBER BASE'!BR107*(SUM(BUNDLES!$I$30:$I$44))</f>
        <v>0</v>
      </c>
      <c r="BR76" s="197">
        <f ca="1">'SUBSCRIBER BASE'!BS107*(SUM(BUNDLES!$I$30:$I$44))</f>
        <v>0</v>
      </c>
    </row>
    <row r="77" spans="2:70" ht="25" customHeight="1" outlineLevel="1">
      <c r="B77" s="137" t="str">
        <f t="shared" si="347"/>
        <v>200 MB</v>
      </c>
      <c r="C77" s="197">
        <f>'SUBSCRIBER BASE'!C108*(SUM(BUNDLES!$I$30:$I$44))</f>
        <v>0</v>
      </c>
      <c r="D77" s="197">
        <f>'SUBSCRIBER BASE'!D108*(SUM(BUNDLES!$I$30:$I$44))</f>
        <v>0</v>
      </c>
      <c r="E77" s="197">
        <f>'SUBSCRIBER BASE'!E108*(SUM(BUNDLES!$I$30:$I$44))</f>
        <v>0</v>
      </c>
      <c r="F77" s="197">
        <f>'SUBSCRIBER BASE'!F108*(SUM(BUNDLES!$I$30:$I$44))</f>
        <v>0</v>
      </c>
      <c r="G77" s="197">
        <f>'SUBSCRIBER BASE'!G108*(SUM(BUNDLES!$I$30:$I$44))</f>
        <v>0</v>
      </c>
      <c r="H77" s="197">
        <f>'SUBSCRIBER BASE'!H108*(SUM(BUNDLES!$I$30:$I$44))</f>
        <v>0</v>
      </c>
      <c r="I77" s="197">
        <f>'SUBSCRIBER BASE'!I108*(SUM(BUNDLES!$I$30:$I$44))</f>
        <v>0</v>
      </c>
      <c r="J77" s="197">
        <f>'SUBSCRIBER BASE'!J108*(SUM(BUNDLES!$I$30:$I$44))</f>
        <v>0</v>
      </c>
      <c r="K77" s="197">
        <f ca="1">'SUBSCRIBER BASE'!L108*(SUM(BUNDLES!$I$30:$I$44))</f>
        <v>0</v>
      </c>
      <c r="L77" s="197">
        <f ca="1">'SUBSCRIBER BASE'!M108*(SUM(BUNDLES!$I$30:$I$44))</f>
        <v>0</v>
      </c>
      <c r="M77" s="197">
        <f ca="1">'SUBSCRIBER BASE'!N108*(SUM(BUNDLES!$I$30:$I$44))</f>
        <v>0</v>
      </c>
      <c r="N77" s="197">
        <f ca="1">'SUBSCRIBER BASE'!O108*(SUM(BUNDLES!$I$30:$I$44))</f>
        <v>0</v>
      </c>
      <c r="O77" s="197">
        <f ca="1">'SUBSCRIBER BASE'!P108*(SUM(BUNDLES!$I$30:$I$44))</f>
        <v>0</v>
      </c>
      <c r="P77" s="197">
        <f ca="1">'SUBSCRIBER BASE'!Q108*(SUM(BUNDLES!$I$30:$I$44))</f>
        <v>0</v>
      </c>
      <c r="Q77" s="197">
        <f ca="1">'SUBSCRIBER BASE'!R108*(SUM(BUNDLES!$I$30:$I$44))</f>
        <v>0</v>
      </c>
      <c r="R77" s="197">
        <f ca="1">'SUBSCRIBER BASE'!S108*(SUM(BUNDLES!$I$30:$I$44))</f>
        <v>0</v>
      </c>
      <c r="S77" s="197">
        <f ca="1">'SUBSCRIBER BASE'!T108*(SUM(BUNDLES!$I$30:$I$44))</f>
        <v>0</v>
      </c>
      <c r="T77" s="197">
        <f ca="1">'SUBSCRIBER BASE'!U108*(SUM(BUNDLES!$I$30:$I$44))</f>
        <v>0</v>
      </c>
      <c r="U77" s="197">
        <f ca="1">'SUBSCRIBER BASE'!V108*(SUM(BUNDLES!$I$30:$I$44))</f>
        <v>0</v>
      </c>
      <c r="V77" s="197">
        <f ca="1">'SUBSCRIBER BASE'!W108*(SUM(BUNDLES!$I$30:$I$44))</f>
        <v>0</v>
      </c>
      <c r="W77" s="197">
        <f ca="1">'SUBSCRIBER BASE'!X108*(SUM(BUNDLES!$I$30:$I$44))</f>
        <v>0</v>
      </c>
      <c r="X77" s="197">
        <f ca="1">'SUBSCRIBER BASE'!Y108*(SUM(BUNDLES!$I$30:$I$44))</f>
        <v>0</v>
      </c>
      <c r="Y77" s="197">
        <f ca="1">'SUBSCRIBER BASE'!Z108*(SUM(BUNDLES!$I$30:$I$44))</f>
        <v>0</v>
      </c>
      <c r="Z77" s="197">
        <f ca="1">'SUBSCRIBER BASE'!AA108*(SUM(BUNDLES!$I$30:$I$44))</f>
        <v>0</v>
      </c>
      <c r="AA77" s="197">
        <f ca="1">'SUBSCRIBER BASE'!AB108*(SUM(BUNDLES!$I$30:$I$44))</f>
        <v>0</v>
      </c>
      <c r="AB77" s="197">
        <f ca="1">'SUBSCRIBER BASE'!AC108*(SUM(BUNDLES!$I$30:$I$44))</f>
        <v>0</v>
      </c>
      <c r="AC77" s="197">
        <f ca="1">'SUBSCRIBER BASE'!AD108*(SUM(BUNDLES!$I$30:$I$44))</f>
        <v>0</v>
      </c>
      <c r="AD77" s="197">
        <f ca="1">'SUBSCRIBER BASE'!AE108*(SUM(BUNDLES!$I$30:$I$44))</f>
        <v>0</v>
      </c>
      <c r="AE77" s="197">
        <f ca="1">'SUBSCRIBER BASE'!AF108*(SUM(BUNDLES!$I$30:$I$44))</f>
        <v>0</v>
      </c>
      <c r="AF77" s="197">
        <f ca="1">'SUBSCRIBER BASE'!AG108*(SUM(BUNDLES!$I$30:$I$44))</f>
        <v>0</v>
      </c>
      <c r="AG77" s="197">
        <f ca="1">'SUBSCRIBER BASE'!AH108*(SUM(BUNDLES!$I$30:$I$44))</f>
        <v>0</v>
      </c>
      <c r="AH77" s="197">
        <f ca="1">'SUBSCRIBER BASE'!AI108*(SUM(BUNDLES!$I$30:$I$44))</f>
        <v>0</v>
      </c>
      <c r="AI77" s="197">
        <f ca="1">'SUBSCRIBER BASE'!AJ108*(SUM(BUNDLES!$I$30:$I$44))</f>
        <v>0</v>
      </c>
      <c r="AJ77" s="197">
        <f ca="1">'SUBSCRIBER BASE'!AK108*(SUM(BUNDLES!$I$30:$I$44))</f>
        <v>0</v>
      </c>
      <c r="AK77" s="197">
        <f ca="1">'SUBSCRIBER BASE'!AL108*(SUM(BUNDLES!$I$30:$I$44))</f>
        <v>0</v>
      </c>
      <c r="AL77" s="197">
        <f ca="1">'SUBSCRIBER BASE'!AM108*(SUM(BUNDLES!$I$30:$I$44))</f>
        <v>0</v>
      </c>
      <c r="AM77" s="197">
        <f ca="1">'SUBSCRIBER BASE'!AN108*(SUM(BUNDLES!$I$30:$I$44))</f>
        <v>0</v>
      </c>
      <c r="AN77" s="197">
        <f ca="1">'SUBSCRIBER BASE'!AO108*(SUM(BUNDLES!$I$30:$I$44))</f>
        <v>0</v>
      </c>
      <c r="AO77" s="197">
        <f ca="1">'SUBSCRIBER BASE'!AP108*(SUM(BUNDLES!$I$30:$I$44))</f>
        <v>0</v>
      </c>
      <c r="AP77" s="197">
        <f ca="1">'SUBSCRIBER BASE'!AQ108*(SUM(BUNDLES!$I$30:$I$44))</f>
        <v>0</v>
      </c>
      <c r="AQ77" s="197">
        <f ca="1">'SUBSCRIBER BASE'!AR108*(SUM(BUNDLES!$I$30:$I$44))</f>
        <v>0</v>
      </c>
      <c r="AR77" s="197">
        <f ca="1">'SUBSCRIBER BASE'!AS108*(SUM(BUNDLES!$I$30:$I$44))</f>
        <v>0</v>
      </c>
      <c r="AS77" s="197">
        <f ca="1">'SUBSCRIBER BASE'!AT108*(SUM(BUNDLES!$I$30:$I$44))</f>
        <v>0</v>
      </c>
      <c r="AT77" s="197">
        <f ca="1">'SUBSCRIBER BASE'!AU108*(SUM(BUNDLES!$I$30:$I$44))</f>
        <v>0</v>
      </c>
      <c r="AU77" s="197">
        <f ca="1">'SUBSCRIBER BASE'!AV108*(SUM(BUNDLES!$I$30:$I$44))</f>
        <v>0</v>
      </c>
      <c r="AV77" s="197">
        <f ca="1">'SUBSCRIBER BASE'!AW108*(SUM(BUNDLES!$I$30:$I$44))</f>
        <v>0</v>
      </c>
      <c r="AW77" s="197">
        <f ca="1">'SUBSCRIBER BASE'!AX108*(SUM(BUNDLES!$I$30:$I$44))</f>
        <v>0</v>
      </c>
      <c r="AX77" s="197">
        <f ca="1">'SUBSCRIBER BASE'!AY108*(SUM(BUNDLES!$I$30:$I$44))</f>
        <v>0</v>
      </c>
      <c r="AY77" s="197">
        <f ca="1">'SUBSCRIBER BASE'!AZ108*(SUM(BUNDLES!$I$30:$I$44))</f>
        <v>0</v>
      </c>
      <c r="AZ77" s="197">
        <f ca="1">'SUBSCRIBER BASE'!BA108*(SUM(BUNDLES!$I$30:$I$44))</f>
        <v>0</v>
      </c>
      <c r="BA77" s="197">
        <f ca="1">'SUBSCRIBER BASE'!BB108*(SUM(BUNDLES!$I$30:$I$44))</f>
        <v>0</v>
      </c>
      <c r="BB77" s="197">
        <f ca="1">'SUBSCRIBER BASE'!BC108*(SUM(BUNDLES!$I$30:$I$44))</f>
        <v>0</v>
      </c>
      <c r="BC77" s="197">
        <f ca="1">'SUBSCRIBER BASE'!BD108*(SUM(BUNDLES!$I$30:$I$44))</f>
        <v>0</v>
      </c>
      <c r="BD77" s="197">
        <f ca="1">'SUBSCRIBER BASE'!BE108*(SUM(BUNDLES!$I$30:$I$44))</f>
        <v>0</v>
      </c>
      <c r="BE77" s="197">
        <f ca="1">'SUBSCRIBER BASE'!BF108*(SUM(BUNDLES!$I$30:$I$44))</f>
        <v>0</v>
      </c>
      <c r="BF77" s="197">
        <f ca="1">'SUBSCRIBER BASE'!BG108*(SUM(BUNDLES!$I$30:$I$44))</f>
        <v>0</v>
      </c>
      <c r="BG77" s="197">
        <f ca="1">'SUBSCRIBER BASE'!BH108*(SUM(BUNDLES!$I$30:$I$44))</f>
        <v>0</v>
      </c>
      <c r="BH77" s="197">
        <f ca="1">'SUBSCRIBER BASE'!BI108*(SUM(BUNDLES!$I$30:$I$44))</f>
        <v>0</v>
      </c>
      <c r="BI77" s="197">
        <f ca="1">'SUBSCRIBER BASE'!BJ108*(SUM(BUNDLES!$I$30:$I$44))</f>
        <v>0</v>
      </c>
      <c r="BJ77" s="197">
        <f ca="1">'SUBSCRIBER BASE'!BK108*(SUM(BUNDLES!$I$30:$I$44))</f>
        <v>0</v>
      </c>
      <c r="BK77" s="197">
        <f ca="1">'SUBSCRIBER BASE'!BL108*(SUM(BUNDLES!$I$30:$I$44))</f>
        <v>0</v>
      </c>
      <c r="BL77" s="197">
        <f ca="1">'SUBSCRIBER BASE'!BM108*(SUM(BUNDLES!$I$30:$I$44))</f>
        <v>0</v>
      </c>
      <c r="BM77" s="197">
        <f ca="1">'SUBSCRIBER BASE'!BN108*(SUM(BUNDLES!$I$30:$I$44))</f>
        <v>0</v>
      </c>
      <c r="BN77" s="197">
        <f ca="1">'SUBSCRIBER BASE'!BO108*(SUM(BUNDLES!$I$30:$I$44))</f>
        <v>0</v>
      </c>
      <c r="BO77" s="197">
        <f ca="1">'SUBSCRIBER BASE'!BP108*(SUM(BUNDLES!$I$30:$I$44))</f>
        <v>0</v>
      </c>
      <c r="BP77" s="197">
        <f ca="1">'SUBSCRIBER BASE'!BQ108*(SUM(BUNDLES!$I$30:$I$44))</f>
        <v>0</v>
      </c>
      <c r="BQ77" s="197">
        <f ca="1">'SUBSCRIBER BASE'!BR108*(SUM(BUNDLES!$I$30:$I$44))</f>
        <v>0</v>
      </c>
      <c r="BR77" s="197">
        <f ca="1">'SUBSCRIBER BASE'!BS108*(SUM(BUNDLES!$I$30:$I$44))</f>
        <v>0</v>
      </c>
    </row>
    <row r="78" spans="2:70" ht="25" customHeight="1" outlineLevel="1">
      <c r="B78" s="137" t="str">
        <f t="shared" si="347"/>
        <v>500 MB</v>
      </c>
      <c r="C78" s="197">
        <f>'SUBSCRIBER BASE'!C109*(SUM(BUNDLES!$I$30:$I$44))</f>
        <v>0</v>
      </c>
      <c r="D78" s="197">
        <f>'SUBSCRIBER BASE'!D109*(SUM(BUNDLES!$I$30:$I$44))</f>
        <v>0</v>
      </c>
      <c r="E78" s="197">
        <f>'SUBSCRIBER BASE'!E109*(SUM(BUNDLES!$I$30:$I$44))</f>
        <v>0</v>
      </c>
      <c r="F78" s="197">
        <f>'SUBSCRIBER BASE'!F109*(SUM(BUNDLES!$I$30:$I$44))</f>
        <v>0</v>
      </c>
      <c r="G78" s="197">
        <f>'SUBSCRIBER BASE'!G109*(SUM(BUNDLES!$I$30:$I$44))</f>
        <v>0</v>
      </c>
      <c r="H78" s="197">
        <f>'SUBSCRIBER BASE'!H109*(SUM(BUNDLES!$I$30:$I$44))</f>
        <v>0</v>
      </c>
      <c r="I78" s="197">
        <f>'SUBSCRIBER BASE'!I109*(SUM(BUNDLES!$I$30:$I$44))</f>
        <v>0</v>
      </c>
      <c r="J78" s="197">
        <f>'SUBSCRIBER BASE'!J109*(SUM(BUNDLES!$I$30:$I$44))</f>
        <v>0</v>
      </c>
      <c r="K78" s="197">
        <f ca="1">'SUBSCRIBER BASE'!L109*(SUM(BUNDLES!$I$30:$I$44))</f>
        <v>0</v>
      </c>
      <c r="L78" s="197">
        <f ca="1">'SUBSCRIBER BASE'!M109*(SUM(BUNDLES!$I$30:$I$44))</f>
        <v>0</v>
      </c>
      <c r="M78" s="197">
        <f ca="1">'SUBSCRIBER BASE'!N109*(SUM(BUNDLES!$I$30:$I$44))</f>
        <v>0</v>
      </c>
      <c r="N78" s="197">
        <f ca="1">'SUBSCRIBER BASE'!O109*(SUM(BUNDLES!$I$30:$I$44))</f>
        <v>0</v>
      </c>
      <c r="O78" s="197">
        <f ca="1">'SUBSCRIBER BASE'!P109*(SUM(BUNDLES!$I$30:$I$44))</f>
        <v>0</v>
      </c>
      <c r="P78" s="197">
        <f ca="1">'SUBSCRIBER BASE'!Q109*(SUM(BUNDLES!$I$30:$I$44))</f>
        <v>0</v>
      </c>
      <c r="Q78" s="197">
        <f ca="1">'SUBSCRIBER BASE'!R109*(SUM(BUNDLES!$I$30:$I$44))</f>
        <v>0</v>
      </c>
      <c r="R78" s="197">
        <f ca="1">'SUBSCRIBER BASE'!S109*(SUM(BUNDLES!$I$30:$I$44))</f>
        <v>0</v>
      </c>
      <c r="S78" s="197">
        <f ca="1">'SUBSCRIBER BASE'!T109*(SUM(BUNDLES!$I$30:$I$44))</f>
        <v>0</v>
      </c>
      <c r="T78" s="197">
        <f ca="1">'SUBSCRIBER BASE'!U109*(SUM(BUNDLES!$I$30:$I$44))</f>
        <v>0</v>
      </c>
      <c r="U78" s="197">
        <f ca="1">'SUBSCRIBER BASE'!V109*(SUM(BUNDLES!$I$30:$I$44))</f>
        <v>0</v>
      </c>
      <c r="V78" s="197">
        <f ca="1">'SUBSCRIBER BASE'!W109*(SUM(BUNDLES!$I$30:$I$44))</f>
        <v>0</v>
      </c>
      <c r="W78" s="197">
        <f ca="1">'SUBSCRIBER BASE'!X109*(SUM(BUNDLES!$I$30:$I$44))</f>
        <v>0</v>
      </c>
      <c r="X78" s="197">
        <f ca="1">'SUBSCRIBER BASE'!Y109*(SUM(BUNDLES!$I$30:$I$44))</f>
        <v>0</v>
      </c>
      <c r="Y78" s="197">
        <f ca="1">'SUBSCRIBER BASE'!Z109*(SUM(BUNDLES!$I$30:$I$44))</f>
        <v>0</v>
      </c>
      <c r="Z78" s="197">
        <f ca="1">'SUBSCRIBER BASE'!AA109*(SUM(BUNDLES!$I$30:$I$44))</f>
        <v>0</v>
      </c>
      <c r="AA78" s="197">
        <f ca="1">'SUBSCRIBER BASE'!AB109*(SUM(BUNDLES!$I$30:$I$44))</f>
        <v>0</v>
      </c>
      <c r="AB78" s="197">
        <f ca="1">'SUBSCRIBER BASE'!AC109*(SUM(BUNDLES!$I$30:$I$44))</f>
        <v>0</v>
      </c>
      <c r="AC78" s="197">
        <f ca="1">'SUBSCRIBER BASE'!AD109*(SUM(BUNDLES!$I$30:$I$44))</f>
        <v>0</v>
      </c>
      <c r="AD78" s="197">
        <f ca="1">'SUBSCRIBER BASE'!AE109*(SUM(BUNDLES!$I$30:$I$44))</f>
        <v>0</v>
      </c>
      <c r="AE78" s="197">
        <f ca="1">'SUBSCRIBER BASE'!AF109*(SUM(BUNDLES!$I$30:$I$44))</f>
        <v>0</v>
      </c>
      <c r="AF78" s="197">
        <f ca="1">'SUBSCRIBER BASE'!AG109*(SUM(BUNDLES!$I$30:$I$44))</f>
        <v>0</v>
      </c>
      <c r="AG78" s="197">
        <f ca="1">'SUBSCRIBER BASE'!AH109*(SUM(BUNDLES!$I$30:$I$44))</f>
        <v>0</v>
      </c>
      <c r="AH78" s="197">
        <f ca="1">'SUBSCRIBER BASE'!AI109*(SUM(BUNDLES!$I$30:$I$44))</f>
        <v>0</v>
      </c>
      <c r="AI78" s="197">
        <f ca="1">'SUBSCRIBER BASE'!AJ109*(SUM(BUNDLES!$I$30:$I$44))</f>
        <v>0</v>
      </c>
      <c r="AJ78" s="197">
        <f ca="1">'SUBSCRIBER BASE'!AK109*(SUM(BUNDLES!$I$30:$I$44))</f>
        <v>0</v>
      </c>
      <c r="AK78" s="197">
        <f ca="1">'SUBSCRIBER BASE'!AL109*(SUM(BUNDLES!$I$30:$I$44))</f>
        <v>0</v>
      </c>
      <c r="AL78" s="197">
        <f ca="1">'SUBSCRIBER BASE'!AM109*(SUM(BUNDLES!$I$30:$I$44))</f>
        <v>0</v>
      </c>
      <c r="AM78" s="197">
        <f ca="1">'SUBSCRIBER BASE'!AN109*(SUM(BUNDLES!$I$30:$I$44))</f>
        <v>0</v>
      </c>
      <c r="AN78" s="197">
        <f ca="1">'SUBSCRIBER BASE'!AO109*(SUM(BUNDLES!$I$30:$I$44))</f>
        <v>0</v>
      </c>
      <c r="AO78" s="197">
        <f ca="1">'SUBSCRIBER BASE'!AP109*(SUM(BUNDLES!$I$30:$I$44))</f>
        <v>0</v>
      </c>
      <c r="AP78" s="197">
        <f ca="1">'SUBSCRIBER BASE'!AQ109*(SUM(BUNDLES!$I$30:$I$44))</f>
        <v>0</v>
      </c>
      <c r="AQ78" s="197">
        <f ca="1">'SUBSCRIBER BASE'!AR109*(SUM(BUNDLES!$I$30:$I$44))</f>
        <v>0</v>
      </c>
      <c r="AR78" s="197">
        <f ca="1">'SUBSCRIBER BASE'!AS109*(SUM(BUNDLES!$I$30:$I$44))</f>
        <v>0</v>
      </c>
      <c r="AS78" s="197">
        <f ca="1">'SUBSCRIBER BASE'!AT109*(SUM(BUNDLES!$I$30:$I$44))</f>
        <v>0</v>
      </c>
      <c r="AT78" s="197">
        <f ca="1">'SUBSCRIBER BASE'!AU109*(SUM(BUNDLES!$I$30:$I$44))</f>
        <v>0</v>
      </c>
      <c r="AU78" s="197">
        <f ca="1">'SUBSCRIBER BASE'!AV109*(SUM(BUNDLES!$I$30:$I$44))</f>
        <v>0</v>
      </c>
      <c r="AV78" s="197">
        <f ca="1">'SUBSCRIBER BASE'!AW109*(SUM(BUNDLES!$I$30:$I$44))</f>
        <v>0</v>
      </c>
      <c r="AW78" s="197">
        <f ca="1">'SUBSCRIBER BASE'!AX109*(SUM(BUNDLES!$I$30:$I$44))</f>
        <v>0</v>
      </c>
      <c r="AX78" s="197">
        <f ca="1">'SUBSCRIBER BASE'!AY109*(SUM(BUNDLES!$I$30:$I$44))</f>
        <v>0</v>
      </c>
      <c r="AY78" s="197">
        <f ca="1">'SUBSCRIBER BASE'!AZ109*(SUM(BUNDLES!$I$30:$I$44))</f>
        <v>0</v>
      </c>
      <c r="AZ78" s="197">
        <f ca="1">'SUBSCRIBER BASE'!BA109*(SUM(BUNDLES!$I$30:$I$44))</f>
        <v>0</v>
      </c>
      <c r="BA78" s="197">
        <f ca="1">'SUBSCRIBER BASE'!BB109*(SUM(BUNDLES!$I$30:$I$44))</f>
        <v>0</v>
      </c>
      <c r="BB78" s="197">
        <f ca="1">'SUBSCRIBER BASE'!BC109*(SUM(BUNDLES!$I$30:$I$44))</f>
        <v>0</v>
      </c>
      <c r="BC78" s="197">
        <f ca="1">'SUBSCRIBER BASE'!BD109*(SUM(BUNDLES!$I$30:$I$44))</f>
        <v>0</v>
      </c>
      <c r="BD78" s="197">
        <f ca="1">'SUBSCRIBER BASE'!BE109*(SUM(BUNDLES!$I$30:$I$44))</f>
        <v>0</v>
      </c>
      <c r="BE78" s="197">
        <f ca="1">'SUBSCRIBER BASE'!BF109*(SUM(BUNDLES!$I$30:$I$44))</f>
        <v>0</v>
      </c>
      <c r="BF78" s="197">
        <f ca="1">'SUBSCRIBER BASE'!BG109*(SUM(BUNDLES!$I$30:$I$44))</f>
        <v>0</v>
      </c>
      <c r="BG78" s="197">
        <f ca="1">'SUBSCRIBER BASE'!BH109*(SUM(BUNDLES!$I$30:$I$44))</f>
        <v>0</v>
      </c>
      <c r="BH78" s="197">
        <f ca="1">'SUBSCRIBER BASE'!BI109*(SUM(BUNDLES!$I$30:$I$44))</f>
        <v>0</v>
      </c>
      <c r="BI78" s="197">
        <f ca="1">'SUBSCRIBER BASE'!BJ109*(SUM(BUNDLES!$I$30:$I$44))</f>
        <v>0</v>
      </c>
      <c r="BJ78" s="197">
        <f ca="1">'SUBSCRIBER BASE'!BK109*(SUM(BUNDLES!$I$30:$I$44))</f>
        <v>0</v>
      </c>
      <c r="BK78" s="197">
        <f ca="1">'SUBSCRIBER BASE'!BL109*(SUM(BUNDLES!$I$30:$I$44))</f>
        <v>0</v>
      </c>
      <c r="BL78" s="197">
        <f ca="1">'SUBSCRIBER BASE'!BM109*(SUM(BUNDLES!$I$30:$I$44))</f>
        <v>0</v>
      </c>
      <c r="BM78" s="197">
        <f ca="1">'SUBSCRIBER BASE'!BN109*(SUM(BUNDLES!$I$30:$I$44))</f>
        <v>0</v>
      </c>
      <c r="BN78" s="197">
        <f ca="1">'SUBSCRIBER BASE'!BO109*(SUM(BUNDLES!$I$30:$I$44))</f>
        <v>0</v>
      </c>
      <c r="BO78" s="197">
        <f ca="1">'SUBSCRIBER BASE'!BP109*(SUM(BUNDLES!$I$30:$I$44))</f>
        <v>0</v>
      </c>
      <c r="BP78" s="197">
        <f ca="1">'SUBSCRIBER BASE'!BQ109*(SUM(BUNDLES!$I$30:$I$44))</f>
        <v>0</v>
      </c>
      <c r="BQ78" s="197">
        <f ca="1">'SUBSCRIBER BASE'!BR109*(SUM(BUNDLES!$I$30:$I$44))</f>
        <v>0</v>
      </c>
      <c r="BR78" s="197">
        <f ca="1">'SUBSCRIBER BASE'!BS109*(SUM(BUNDLES!$I$30:$I$44))</f>
        <v>0</v>
      </c>
    </row>
    <row r="79" spans="2:70" ht="25" customHeight="1" outlineLevel="1">
      <c r="B79" s="137" t="str">
        <f t="shared" si="347"/>
        <v>1.2 GB</v>
      </c>
      <c r="C79" s="197">
        <f>'SUBSCRIBER BASE'!C110*(SUM(BUNDLES!$I$30:$I$44))</f>
        <v>0</v>
      </c>
      <c r="D79" s="197">
        <f>'SUBSCRIBER BASE'!D110*(SUM(BUNDLES!$I$30:$I$44))</f>
        <v>0</v>
      </c>
      <c r="E79" s="197">
        <f>'SUBSCRIBER BASE'!E110*(SUM(BUNDLES!$I$30:$I$44))</f>
        <v>0</v>
      </c>
      <c r="F79" s="197">
        <f>'SUBSCRIBER BASE'!F110*(SUM(BUNDLES!$I$30:$I$44))</f>
        <v>0</v>
      </c>
      <c r="G79" s="197">
        <f>'SUBSCRIBER BASE'!G110*(SUM(BUNDLES!$I$30:$I$44))</f>
        <v>0</v>
      </c>
      <c r="H79" s="197">
        <f>'SUBSCRIBER BASE'!H110*(SUM(BUNDLES!$I$30:$I$44))</f>
        <v>0</v>
      </c>
      <c r="I79" s="197">
        <f>'SUBSCRIBER BASE'!I110*(SUM(BUNDLES!$I$30:$I$44))</f>
        <v>0</v>
      </c>
      <c r="J79" s="197">
        <f>'SUBSCRIBER BASE'!J110*(SUM(BUNDLES!$I$30:$I$44))</f>
        <v>0</v>
      </c>
      <c r="K79" s="197">
        <f ca="1">'SUBSCRIBER BASE'!L110*(SUM(BUNDLES!$I$30:$I$44))</f>
        <v>0</v>
      </c>
      <c r="L79" s="197">
        <f ca="1">'SUBSCRIBER BASE'!M110*(SUM(BUNDLES!$I$30:$I$44))</f>
        <v>0</v>
      </c>
      <c r="M79" s="197">
        <f ca="1">'SUBSCRIBER BASE'!N110*(SUM(BUNDLES!$I$30:$I$44))</f>
        <v>0</v>
      </c>
      <c r="N79" s="197">
        <f ca="1">'SUBSCRIBER BASE'!O110*(SUM(BUNDLES!$I$30:$I$44))</f>
        <v>0</v>
      </c>
      <c r="O79" s="197">
        <f ca="1">'SUBSCRIBER BASE'!P110*(SUM(BUNDLES!$I$30:$I$44))</f>
        <v>0</v>
      </c>
      <c r="P79" s="197">
        <f ca="1">'SUBSCRIBER BASE'!Q110*(SUM(BUNDLES!$I$30:$I$44))</f>
        <v>0</v>
      </c>
      <c r="Q79" s="197">
        <f ca="1">'SUBSCRIBER BASE'!R110*(SUM(BUNDLES!$I$30:$I$44))</f>
        <v>0</v>
      </c>
      <c r="R79" s="197">
        <f ca="1">'SUBSCRIBER BASE'!S110*(SUM(BUNDLES!$I$30:$I$44))</f>
        <v>0</v>
      </c>
      <c r="S79" s="197">
        <f ca="1">'SUBSCRIBER BASE'!T110*(SUM(BUNDLES!$I$30:$I$44))</f>
        <v>0</v>
      </c>
      <c r="T79" s="197">
        <f ca="1">'SUBSCRIBER BASE'!U110*(SUM(BUNDLES!$I$30:$I$44))</f>
        <v>0</v>
      </c>
      <c r="U79" s="197">
        <f ca="1">'SUBSCRIBER BASE'!V110*(SUM(BUNDLES!$I$30:$I$44))</f>
        <v>0</v>
      </c>
      <c r="V79" s="197">
        <f ca="1">'SUBSCRIBER BASE'!W110*(SUM(BUNDLES!$I$30:$I$44))</f>
        <v>0</v>
      </c>
      <c r="W79" s="197">
        <f ca="1">'SUBSCRIBER BASE'!X110*(SUM(BUNDLES!$I$30:$I$44))</f>
        <v>0</v>
      </c>
      <c r="X79" s="197">
        <f ca="1">'SUBSCRIBER BASE'!Y110*(SUM(BUNDLES!$I$30:$I$44))</f>
        <v>0</v>
      </c>
      <c r="Y79" s="197">
        <f ca="1">'SUBSCRIBER BASE'!Z110*(SUM(BUNDLES!$I$30:$I$44))</f>
        <v>0</v>
      </c>
      <c r="Z79" s="197">
        <f ca="1">'SUBSCRIBER BASE'!AA110*(SUM(BUNDLES!$I$30:$I$44))</f>
        <v>0</v>
      </c>
      <c r="AA79" s="197">
        <f ca="1">'SUBSCRIBER BASE'!AB110*(SUM(BUNDLES!$I$30:$I$44))</f>
        <v>0</v>
      </c>
      <c r="AB79" s="197">
        <f ca="1">'SUBSCRIBER BASE'!AC110*(SUM(BUNDLES!$I$30:$I$44))</f>
        <v>0</v>
      </c>
      <c r="AC79" s="197">
        <f ca="1">'SUBSCRIBER BASE'!AD110*(SUM(BUNDLES!$I$30:$I$44))</f>
        <v>0</v>
      </c>
      <c r="AD79" s="197">
        <f ca="1">'SUBSCRIBER BASE'!AE110*(SUM(BUNDLES!$I$30:$I$44))</f>
        <v>0</v>
      </c>
      <c r="AE79" s="197">
        <f ca="1">'SUBSCRIBER BASE'!AF110*(SUM(BUNDLES!$I$30:$I$44))</f>
        <v>0</v>
      </c>
      <c r="AF79" s="197">
        <f ca="1">'SUBSCRIBER BASE'!AG110*(SUM(BUNDLES!$I$30:$I$44))</f>
        <v>0</v>
      </c>
      <c r="AG79" s="197">
        <f ca="1">'SUBSCRIBER BASE'!AH110*(SUM(BUNDLES!$I$30:$I$44))</f>
        <v>0</v>
      </c>
      <c r="AH79" s="197">
        <f ca="1">'SUBSCRIBER BASE'!AI110*(SUM(BUNDLES!$I$30:$I$44))</f>
        <v>0</v>
      </c>
      <c r="AI79" s="197">
        <f ca="1">'SUBSCRIBER BASE'!AJ110*(SUM(BUNDLES!$I$30:$I$44))</f>
        <v>0</v>
      </c>
      <c r="AJ79" s="197">
        <f ca="1">'SUBSCRIBER BASE'!AK110*(SUM(BUNDLES!$I$30:$I$44))</f>
        <v>0</v>
      </c>
      <c r="AK79" s="197">
        <f ca="1">'SUBSCRIBER BASE'!AL110*(SUM(BUNDLES!$I$30:$I$44))</f>
        <v>0</v>
      </c>
      <c r="AL79" s="197">
        <f ca="1">'SUBSCRIBER BASE'!AM110*(SUM(BUNDLES!$I$30:$I$44))</f>
        <v>0</v>
      </c>
      <c r="AM79" s="197">
        <f ca="1">'SUBSCRIBER BASE'!AN110*(SUM(BUNDLES!$I$30:$I$44))</f>
        <v>0</v>
      </c>
      <c r="AN79" s="197">
        <f ca="1">'SUBSCRIBER BASE'!AO110*(SUM(BUNDLES!$I$30:$I$44))</f>
        <v>0</v>
      </c>
      <c r="AO79" s="197">
        <f ca="1">'SUBSCRIBER BASE'!AP110*(SUM(BUNDLES!$I$30:$I$44))</f>
        <v>0</v>
      </c>
      <c r="AP79" s="197">
        <f ca="1">'SUBSCRIBER BASE'!AQ110*(SUM(BUNDLES!$I$30:$I$44))</f>
        <v>0</v>
      </c>
      <c r="AQ79" s="197">
        <f ca="1">'SUBSCRIBER BASE'!AR110*(SUM(BUNDLES!$I$30:$I$44))</f>
        <v>0</v>
      </c>
      <c r="AR79" s="197">
        <f ca="1">'SUBSCRIBER BASE'!AS110*(SUM(BUNDLES!$I$30:$I$44))</f>
        <v>0</v>
      </c>
      <c r="AS79" s="197">
        <f ca="1">'SUBSCRIBER BASE'!AT110*(SUM(BUNDLES!$I$30:$I$44))</f>
        <v>0</v>
      </c>
      <c r="AT79" s="197">
        <f ca="1">'SUBSCRIBER BASE'!AU110*(SUM(BUNDLES!$I$30:$I$44))</f>
        <v>0</v>
      </c>
      <c r="AU79" s="197">
        <f ca="1">'SUBSCRIBER BASE'!AV110*(SUM(BUNDLES!$I$30:$I$44))</f>
        <v>0</v>
      </c>
      <c r="AV79" s="197">
        <f ca="1">'SUBSCRIBER BASE'!AW110*(SUM(BUNDLES!$I$30:$I$44))</f>
        <v>0</v>
      </c>
      <c r="AW79" s="197">
        <f ca="1">'SUBSCRIBER BASE'!AX110*(SUM(BUNDLES!$I$30:$I$44))</f>
        <v>0</v>
      </c>
      <c r="AX79" s="197">
        <f ca="1">'SUBSCRIBER BASE'!AY110*(SUM(BUNDLES!$I$30:$I$44))</f>
        <v>0</v>
      </c>
      <c r="AY79" s="197">
        <f ca="1">'SUBSCRIBER BASE'!AZ110*(SUM(BUNDLES!$I$30:$I$44))</f>
        <v>0</v>
      </c>
      <c r="AZ79" s="197">
        <f ca="1">'SUBSCRIBER BASE'!BA110*(SUM(BUNDLES!$I$30:$I$44))</f>
        <v>0</v>
      </c>
      <c r="BA79" s="197">
        <f ca="1">'SUBSCRIBER BASE'!BB110*(SUM(BUNDLES!$I$30:$I$44))</f>
        <v>0</v>
      </c>
      <c r="BB79" s="197">
        <f ca="1">'SUBSCRIBER BASE'!BC110*(SUM(BUNDLES!$I$30:$I$44))</f>
        <v>0</v>
      </c>
      <c r="BC79" s="197">
        <f ca="1">'SUBSCRIBER BASE'!BD110*(SUM(BUNDLES!$I$30:$I$44))</f>
        <v>0</v>
      </c>
      <c r="BD79" s="197">
        <f ca="1">'SUBSCRIBER BASE'!BE110*(SUM(BUNDLES!$I$30:$I$44))</f>
        <v>0</v>
      </c>
      <c r="BE79" s="197">
        <f ca="1">'SUBSCRIBER BASE'!BF110*(SUM(BUNDLES!$I$30:$I$44))</f>
        <v>0</v>
      </c>
      <c r="BF79" s="197">
        <f ca="1">'SUBSCRIBER BASE'!BG110*(SUM(BUNDLES!$I$30:$I$44))</f>
        <v>0</v>
      </c>
      <c r="BG79" s="197">
        <f ca="1">'SUBSCRIBER BASE'!BH110*(SUM(BUNDLES!$I$30:$I$44))</f>
        <v>0</v>
      </c>
      <c r="BH79" s="197">
        <f ca="1">'SUBSCRIBER BASE'!BI110*(SUM(BUNDLES!$I$30:$I$44))</f>
        <v>0</v>
      </c>
      <c r="BI79" s="197">
        <f ca="1">'SUBSCRIBER BASE'!BJ110*(SUM(BUNDLES!$I$30:$I$44))</f>
        <v>0</v>
      </c>
      <c r="BJ79" s="197">
        <f ca="1">'SUBSCRIBER BASE'!BK110*(SUM(BUNDLES!$I$30:$I$44))</f>
        <v>0</v>
      </c>
      <c r="BK79" s="197">
        <f ca="1">'SUBSCRIBER BASE'!BL110*(SUM(BUNDLES!$I$30:$I$44))</f>
        <v>0</v>
      </c>
      <c r="BL79" s="197">
        <f ca="1">'SUBSCRIBER BASE'!BM110*(SUM(BUNDLES!$I$30:$I$44))</f>
        <v>0</v>
      </c>
      <c r="BM79" s="197">
        <f ca="1">'SUBSCRIBER BASE'!BN110*(SUM(BUNDLES!$I$30:$I$44))</f>
        <v>0</v>
      </c>
      <c r="BN79" s="197">
        <f ca="1">'SUBSCRIBER BASE'!BO110*(SUM(BUNDLES!$I$30:$I$44))</f>
        <v>0</v>
      </c>
      <c r="BO79" s="197">
        <f ca="1">'SUBSCRIBER BASE'!BP110*(SUM(BUNDLES!$I$30:$I$44))</f>
        <v>0</v>
      </c>
      <c r="BP79" s="197">
        <f ca="1">'SUBSCRIBER BASE'!BQ110*(SUM(BUNDLES!$I$30:$I$44))</f>
        <v>0</v>
      </c>
      <c r="BQ79" s="197">
        <f ca="1">'SUBSCRIBER BASE'!BR110*(SUM(BUNDLES!$I$30:$I$44))</f>
        <v>0</v>
      </c>
      <c r="BR79" s="197">
        <f ca="1">'SUBSCRIBER BASE'!BS110*(SUM(BUNDLES!$I$30:$I$44))</f>
        <v>0</v>
      </c>
    </row>
    <row r="80" spans="2:70" ht="25" customHeight="1" outlineLevel="1">
      <c r="B80" s="137" t="str">
        <f t="shared" ref="B80" si="348">B69</f>
        <v>2.5 GB</v>
      </c>
      <c r="C80" s="197">
        <f>'SUBSCRIBER BASE'!C111*(SUM(BUNDLES!$I$30:$I$44))</f>
        <v>0</v>
      </c>
      <c r="D80" s="197">
        <f>'SUBSCRIBER BASE'!D111*(SUM(BUNDLES!$I$30:$I$44))</f>
        <v>0</v>
      </c>
      <c r="E80" s="197">
        <f>'SUBSCRIBER BASE'!E111*(SUM(BUNDLES!$I$30:$I$44))</f>
        <v>0</v>
      </c>
      <c r="F80" s="197">
        <f>'SUBSCRIBER BASE'!F111*(SUM(BUNDLES!$I$30:$I$44))</f>
        <v>0</v>
      </c>
      <c r="G80" s="197">
        <f>'SUBSCRIBER BASE'!G111*(SUM(BUNDLES!$I$30:$I$44))</f>
        <v>0</v>
      </c>
      <c r="H80" s="197">
        <f>'SUBSCRIBER BASE'!H111*(SUM(BUNDLES!$I$30:$I$44))</f>
        <v>0</v>
      </c>
      <c r="I80" s="197">
        <f>'SUBSCRIBER BASE'!I111*(SUM(BUNDLES!$I$30:$I$44))</f>
        <v>0</v>
      </c>
      <c r="J80" s="197">
        <f>'SUBSCRIBER BASE'!J111*(SUM(BUNDLES!$I$30:$I$44))</f>
        <v>0</v>
      </c>
      <c r="K80" s="197">
        <f ca="1">'SUBSCRIBER BASE'!L111*(SUM(BUNDLES!$I$30:$I$44))</f>
        <v>0</v>
      </c>
      <c r="L80" s="197">
        <f ca="1">'SUBSCRIBER BASE'!M111*(SUM(BUNDLES!$I$30:$I$44))</f>
        <v>0</v>
      </c>
      <c r="M80" s="197">
        <f ca="1">'SUBSCRIBER BASE'!N111*(SUM(BUNDLES!$I$30:$I$44))</f>
        <v>0</v>
      </c>
      <c r="N80" s="197">
        <f ca="1">'SUBSCRIBER BASE'!O111*(SUM(BUNDLES!$I$30:$I$44))</f>
        <v>0</v>
      </c>
      <c r="O80" s="197">
        <f ca="1">'SUBSCRIBER BASE'!P111*(SUM(BUNDLES!$I$30:$I$44))</f>
        <v>0</v>
      </c>
      <c r="P80" s="197">
        <f ca="1">'SUBSCRIBER BASE'!Q111*(SUM(BUNDLES!$I$30:$I$44))</f>
        <v>0</v>
      </c>
      <c r="Q80" s="197">
        <f ca="1">'SUBSCRIBER BASE'!R111*(SUM(BUNDLES!$I$30:$I$44))</f>
        <v>0</v>
      </c>
      <c r="R80" s="197">
        <f ca="1">'SUBSCRIBER BASE'!S111*(SUM(BUNDLES!$I$30:$I$44))</f>
        <v>0</v>
      </c>
      <c r="S80" s="197">
        <f ca="1">'SUBSCRIBER BASE'!T111*(SUM(BUNDLES!$I$30:$I$44))</f>
        <v>0</v>
      </c>
      <c r="T80" s="197">
        <f ca="1">'SUBSCRIBER BASE'!U111*(SUM(BUNDLES!$I$30:$I$44))</f>
        <v>0</v>
      </c>
      <c r="U80" s="197">
        <f ca="1">'SUBSCRIBER BASE'!V111*(SUM(BUNDLES!$I$30:$I$44))</f>
        <v>0</v>
      </c>
      <c r="V80" s="197">
        <f ca="1">'SUBSCRIBER BASE'!W111*(SUM(BUNDLES!$I$30:$I$44))</f>
        <v>0</v>
      </c>
      <c r="W80" s="197">
        <f ca="1">'SUBSCRIBER BASE'!X111*(SUM(BUNDLES!$I$30:$I$44))</f>
        <v>0</v>
      </c>
      <c r="X80" s="197">
        <f ca="1">'SUBSCRIBER BASE'!Y111*(SUM(BUNDLES!$I$30:$I$44))</f>
        <v>0</v>
      </c>
      <c r="Y80" s="197">
        <f ca="1">'SUBSCRIBER BASE'!Z111*(SUM(BUNDLES!$I$30:$I$44))</f>
        <v>0</v>
      </c>
      <c r="Z80" s="197">
        <f ca="1">'SUBSCRIBER BASE'!AA111*(SUM(BUNDLES!$I$30:$I$44))</f>
        <v>0</v>
      </c>
      <c r="AA80" s="197">
        <f ca="1">'SUBSCRIBER BASE'!AB111*(SUM(BUNDLES!$I$30:$I$44))</f>
        <v>0</v>
      </c>
      <c r="AB80" s="197">
        <f ca="1">'SUBSCRIBER BASE'!AC111*(SUM(BUNDLES!$I$30:$I$44))</f>
        <v>0</v>
      </c>
      <c r="AC80" s="197">
        <f ca="1">'SUBSCRIBER BASE'!AD111*(SUM(BUNDLES!$I$30:$I$44))</f>
        <v>0</v>
      </c>
      <c r="AD80" s="197">
        <f ca="1">'SUBSCRIBER BASE'!AE111*(SUM(BUNDLES!$I$30:$I$44))</f>
        <v>0</v>
      </c>
      <c r="AE80" s="197">
        <f ca="1">'SUBSCRIBER BASE'!AF111*(SUM(BUNDLES!$I$30:$I$44))</f>
        <v>0</v>
      </c>
      <c r="AF80" s="197">
        <f ca="1">'SUBSCRIBER BASE'!AG111*(SUM(BUNDLES!$I$30:$I$44))</f>
        <v>0</v>
      </c>
      <c r="AG80" s="197">
        <f ca="1">'SUBSCRIBER BASE'!AH111*(SUM(BUNDLES!$I$30:$I$44))</f>
        <v>0</v>
      </c>
      <c r="AH80" s="197">
        <f ca="1">'SUBSCRIBER BASE'!AI111*(SUM(BUNDLES!$I$30:$I$44))</f>
        <v>0</v>
      </c>
      <c r="AI80" s="197">
        <f ca="1">'SUBSCRIBER BASE'!AJ111*(SUM(BUNDLES!$I$30:$I$44))</f>
        <v>0</v>
      </c>
      <c r="AJ80" s="197">
        <f ca="1">'SUBSCRIBER BASE'!AK111*(SUM(BUNDLES!$I$30:$I$44))</f>
        <v>0</v>
      </c>
      <c r="AK80" s="197">
        <f ca="1">'SUBSCRIBER BASE'!AL111*(SUM(BUNDLES!$I$30:$I$44))</f>
        <v>0</v>
      </c>
      <c r="AL80" s="197">
        <f ca="1">'SUBSCRIBER BASE'!AM111*(SUM(BUNDLES!$I$30:$I$44))</f>
        <v>0</v>
      </c>
      <c r="AM80" s="197">
        <f ca="1">'SUBSCRIBER BASE'!AN111*(SUM(BUNDLES!$I$30:$I$44))</f>
        <v>0</v>
      </c>
      <c r="AN80" s="197">
        <f ca="1">'SUBSCRIBER BASE'!AO111*(SUM(BUNDLES!$I$30:$I$44))</f>
        <v>0</v>
      </c>
      <c r="AO80" s="197">
        <f ca="1">'SUBSCRIBER BASE'!AP111*(SUM(BUNDLES!$I$30:$I$44))</f>
        <v>0</v>
      </c>
      <c r="AP80" s="197">
        <f ca="1">'SUBSCRIBER BASE'!AQ111*(SUM(BUNDLES!$I$30:$I$44))</f>
        <v>0</v>
      </c>
      <c r="AQ80" s="197">
        <f ca="1">'SUBSCRIBER BASE'!AR111*(SUM(BUNDLES!$I$30:$I$44))</f>
        <v>0</v>
      </c>
      <c r="AR80" s="197">
        <f ca="1">'SUBSCRIBER BASE'!AS111*(SUM(BUNDLES!$I$30:$I$44))</f>
        <v>0</v>
      </c>
      <c r="AS80" s="197">
        <f ca="1">'SUBSCRIBER BASE'!AT111*(SUM(BUNDLES!$I$30:$I$44))</f>
        <v>0</v>
      </c>
      <c r="AT80" s="197">
        <f ca="1">'SUBSCRIBER BASE'!AU111*(SUM(BUNDLES!$I$30:$I$44))</f>
        <v>0</v>
      </c>
      <c r="AU80" s="197">
        <f ca="1">'SUBSCRIBER BASE'!AV111*(SUM(BUNDLES!$I$30:$I$44))</f>
        <v>0</v>
      </c>
      <c r="AV80" s="197">
        <f ca="1">'SUBSCRIBER BASE'!AW111*(SUM(BUNDLES!$I$30:$I$44))</f>
        <v>0</v>
      </c>
      <c r="AW80" s="197">
        <f ca="1">'SUBSCRIBER BASE'!AX111*(SUM(BUNDLES!$I$30:$I$44))</f>
        <v>0</v>
      </c>
      <c r="AX80" s="197">
        <f ca="1">'SUBSCRIBER BASE'!AY111*(SUM(BUNDLES!$I$30:$I$44))</f>
        <v>0</v>
      </c>
      <c r="AY80" s="197">
        <f ca="1">'SUBSCRIBER BASE'!AZ111*(SUM(BUNDLES!$I$30:$I$44))</f>
        <v>0</v>
      </c>
      <c r="AZ80" s="197">
        <f ca="1">'SUBSCRIBER BASE'!BA111*(SUM(BUNDLES!$I$30:$I$44))</f>
        <v>0</v>
      </c>
      <c r="BA80" s="197">
        <f ca="1">'SUBSCRIBER BASE'!BB111*(SUM(BUNDLES!$I$30:$I$44))</f>
        <v>0</v>
      </c>
      <c r="BB80" s="197">
        <f ca="1">'SUBSCRIBER BASE'!BC111*(SUM(BUNDLES!$I$30:$I$44))</f>
        <v>0</v>
      </c>
      <c r="BC80" s="197">
        <f ca="1">'SUBSCRIBER BASE'!BD111*(SUM(BUNDLES!$I$30:$I$44))</f>
        <v>0</v>
      </c>
      <c r="BD80" s="197">
        <f ca="1">'SUBSCRIBER BASE'!BE111*(SUM(BUNDLES!$I$30:$I$44))</f>
        <v>0</v>
      </c>
      <c r="BE80" s="197">
        <f ca="1">'SUBSCRIBER BASE'!BF111*(SUM(BUNDLES!$I$30:$I$44))</f>
        <v>0</v>
      </c>
      <c r="BF80" s="197">
        <f ca="1">'SUBSCRIBER BASE'!BG111*(SUM(BUNDLES!$I$30:$I$44))</f>
        <v>0</v>
      </c>
      <c r="BG80" s="197">
        <f ca="1">'SUBSCRIBER BASE'!BH111*(SUM(BUNDLES!$I$30:$I$44))</f>
        <v>0</v>
      </c>
      <c r="BH80" s="197">
        <f ca="1">'SUBSCRIBER BASE'!BI111*(SUM(BUNDLES!$I$30:$I$44))</f>
        <v>0</v>
      </c>
      <c r="BI80" s="197">
        <f ca="1">'SUBSCRIBER BASE'!BJ111*(SUM(BUNDLES!$I$30:$I$44))</f>
        <v>0</v>
      </c>
      <c r="BJ80" s="197">
        <f ca="1">'SUBSCRIBER BASE'!BK111*(SUM(BUNDLES!$I$30:$I$44))</f>
        <v>0</v>
      </c>
      <c r="BK80" s="197">
        <f ca="1">'SUBSCRIBER BASE'!BL111*(SUM(BUNDLES!$I$30:$I$44))</f>
        <v>0</v>
      </c>
      <c r="BL80" s="197">
        <f ca="1">'SUBSCRIBER BASE'!BM111*(SUM(BUNDLES!$I$30:$I$44))</f>
        <v>0</v>
      </c>
      <c r="BM80" s="197">
        <f ca="1">'SUBSCRIBER BASE'!BN111*(SUM(BUNDLES!$I$30:$I$44))</f>
        <v>0</v>
      </c>
      <c r="BN80" s="197">
        <f ca="1">'SUBSCRIBER BASE'!BO111*(SUM(BUNDLES!$I$30:$I$44))</f>
        <v>0</v>
      </c>
      <c r="BO80" s="197">
        <f ca="1">'SUBSCRIBER BASE'!BP111*(SUM(BUNDLES!$I$30:$I$44))</f>
        <v>0</v>
      </c>
      <c r="BP80" s="197">
        <f ca="1">'SUBSCRIBER BASE'!BQ111*(SUM(BUNDLES!$I$30:$I$44))</f>
        <v>0</v>
      </c>
      <c r="BQ80" s="197">
        <f ca="1">'SUBSCRIBER BASE'!BR111*(SUM(BUNDLES!$I$30:$I$44))</f>
        <v>0</v>
      </c>
      <c r="BR80" s="197">
        <f ca="1">'SUBSCRIBER BASE'!BS111*(SUM(BUNDLES!$I$30:$I$44))</f>
        <v>0</v>
      </c>
    </row>
    <row r="81" spans="1:71" ht="25" customHeight="1">
      <c r="BR81" s="395">
        <f ca="1">BR47/'SUBSCRIBER BASE'!BS101</f>
        <v>3297.4016763776058</v>
      </c>
    </row>
    <row r="82" spans="1:71" ht="25" customHeight="1">
      <c r="B82" s="692" t="s">
        <v>418</v>
      </c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692"/>
      <c r="AI82" s="692"/>
      <c r="AJ82" s="692"/>
      <c r="AK82" s="692"/>
      <c r="AL82" s="692"/>
      <c r="AM82" s="692"/>
      <c r="AN82" s="692"/>
      <c r="AO82" s="692"/>
      <c r="AP82" s="692"/>
      <c r="AQ82" s="692"/>
      <c r="AR82" s="692"/>
      <c r="AS82" s="692"/>
      <c r="AT82" s="692"/>
      <c r="AU82" s="692"/>
      <c r="AV82" s="692"/>
      <c r="AW82" s="692"/>
      <c r="AX82" s="692"/>
      <c r="AY82" s="692"/>
      <c r="AZ82" s="692"/>
      <c r="BA82" s="692"/>
      <c r="BB82" s="692"/>
      <c r="BC82" s="692"/>
      <c r="BD82" s="692"/>
      <c r="BE82" s="692"/>
      <c r="BF82" s="692"/>
      <c r="BG82" s="692"/>
      <c r="BH82" s="692"/>
      <c r="BI82" s="692"/>
      <c r="BJ82" s="692"/>
      <c r="BK82" s="692"/>
      <c r="BL82" s="692"/>
      <c r="BM82" s="692"/>
      <c r="BN82" s="692"/>
      <c r="BO82" s="692"/>
      <c r="BP82" s="692"/>
      <c r="BQ82" s="692"/>
      <c r="BR82" s="692"/>
    </row>
    <row r="84" spans="1:71" ht="25" customHeight="1">
      <c r="B84" s="213" t="s">
        <v>419</v>
      </c>
      <c r="C84" s="214">
        <f>C85+C96+C107</f>
        <v>0</v>
      </c>
      <c r="D84" s="214">
        <f t="shared" ref="D84:BO84" si="349">D85+D96+D107</f>
        <v>0</v>
      </c>
      <c r="E84" s="214">
        <f t="shared" si="349"/>
        <v>0</v>
      </c>
      <c r="F84" s="214">
        <f t="shared" si="349"/>
        <v>0</v>
      </c>
      <c r="G84" s="214">
        <f t="shared" si="349"/>
        <v>0</v>
      </c>
      <c r="H84" s="214">
        <f t="shared" si="349"/>
        <v>0</v>
      </c>
      <c r="I84" s="214">
        <f t="shared" si="349"/>
        <v>0</v>
      </c>
      <c r="J84" s="214">
        <f t="shared" si="349"/>
        <v>0</v>
      </c>
      <c r="K84" s="214">
        <f t="shared" ca="1" si="349"/>
        <v>385203</v>
      </c>
      <c r="L84" s="214">
        <f t="shared" ca="1" si="349"/>
        <v>723575.1</v>
      </c>
      <c r="M84" s="214">
        <f t="shared" ca="1" si="349"/>
        <v>1101994.7193749999</v>
      </c>
      <c r="N84" s="214">
        <f t="shared" ca="1" si="349"/>
        <v>1444748.0243765623</v>
      </c>
      <c r="O84" s="214">
        <f t="shared" ca="1" si="349"/>
        <v>1820800.1232271055</v>
      </c>
      <c r="P84" s="214">
        <f t="shared" ca="1" si="349"/>
        <v>2329702.0808814792</v>
      </c>
      <c r="Q84" s="214">
        <f t="shared" ca="1" si="349"/>
        <v>2992228.5525528085</v>
      </c>
      <c r="R84" s="214">
        <f t="shared" ca="1" si="349"/>
        <v>3663188.7541655125</v>
      </c>
      <c r="S84" s="214">
        <f t="shared" ca="1" si="349"/>
        <v>4360374.5964124631</v>
      </c>
      <c r="T84" s="214">
        <f t="shared" ca="1" si="349"/>
        <v>4949388.9243494179</v>
      </c>
      <c r="U84" s="214">
        <f t="shared" ca="1" si="349"/>
        <v>5672449.2928572502</v>
      </c>
      <c r="V84" s="214">
        <f t="shared" ca="1" si="349"/>
        <v>6500902.0601666151</v>
      </c>
      <c r="W84" s="214">
        <f t="shared" ca="1" si="349"/>
        <v>7137045.1856830167</v>
      </c>
      <c r="X84" s="214">
        <f t="shared" ca="1" si="349"/>
        <v>7728884.8904260527</v>
      </c>
      <c r="Y84" s="214">
        <f t="shared" ca="1" si="349"/>
        <v>8496929.8405705076</v>
      </c>
      <c r="Z84" s="214">
        <f t="shared" ca="1" si="349"/>
        <v>9216423.4092377871</v>
      </c>
      <c r="AA84" s="214">
        <f t="shared" ca="1" si="349"/>
        <v>10064741.952535175</v>
      </c>
      <c r="AB84" s="214">
        <f t="shared" ca="1" si="349"/>
        <v>11309121.703695331</v>
      </c>
      <c r="AC84" s="214">
        <f t="shared" ca="1" si="349"/>
        <v>12966929.580236163</v>
      </c>
      <c r="AD84" s="214">
        <f t="shared" ca="1" si="349"/>
        <v>14573558.879959362</v>
      </c>
      <c r="AE84" s="214">
        <f t="shared" ca="1" si="349"/>
        <v>16140297.022562815</v>
      </c>
      <c r="AF84" s="214">
        <f t="shared" ca="1" si="349"/>
        <v>17304590.33598952</v>
      </c>
      <c r="AG84" s="214">
        <f t="shared" ca="1" si="349"/>
        <v>18640640.612605758</v>
      </c>
      <c r="AH84" s="214">
        <f t="shared" ca="1" si="349"/>
        <v>20036389.239986859</v>
      </c>
      <c r="AI84" s="214">
        <f t="shared" ca="1" si="349"/>
        <v>30199372.836666077</v>
      </c>
      <c r="AJ84" s="214">
        <f t="shared" ca="1" si="349"/>
        <v>31123407.205504112</v>
      </c>
      <c r="AK84" s="214">
        <f t="shared" ca="1" si="349"/>
        <v>32303393.217840001</v>
      </c>
      <c r="AL84" s="214">
        <f t="shared" ca="1" si="349"/>
        <v>33206334.959997013</v>
      </c>
      <c r="AM84" s="214">
        <f t="shared" ca="1" si="349"/>
        <v>34238928.741386101</v>
      </c>
      <c r="AN84" s="214">
        <f t="shared" ca="1" si="349"/>
        <v>35913179.245912813</v>
      </c>
      <c r="AO84" s="214">
        <f t="shared" ca="1" si="349"/>
        <v>38206808.403279401</v>
      </c>
      <c r="AP84" s="214">
        <f t="shared" ca="1" si="349"/>
        <v>40263280.848995395</v>
      </c>
      <c r="AQ84" s="214">
        <f t="shared" ca="1" si="349"/>
        <v>42138948.676966883</v>
      </c>
      <c r="AR84" s="214">
        <f t="shared" ca="1" si="349"/>
        <v>43269202.542842686</v>
      </c>
      <c r="AS84" s="214">
        <f t="shared" ca="1" si="349"/>
        <v>44629069.854689188</v>
      </c>
      <c r="AT84" s="214">
        <f t="shared" ca="1" si="349"/>
        <v>46046848.527896442</v>
      </c>
      <c r="AU84" s="214">
        <f t="shared" ca="1" si="349"/>
        <v>46597688.738731399</v>
      </c>
      <c r="AV84" s="214">
        <f t="shared" ca="1" si="349"/>
        <v>46825650.570570067</v>
      </c>
      <c r="AW84" s="214">
        <f t="shared" ca="1" si="349"/>
        <v>47329383.29670608</v>
      </c>
      <c r="AX84" s="214">
        <f t="shared" ca="1" si="349"/>
        <v>47558464.08816541</v>
      </c>
      <c r="AY84" s="214">
        <f t="shared" ca="1" si="349"/>
        <v>47937828.177346304</v>
      </c>
      <c r="AZ84" s="214">
        <f t="shared" ca="1" si="349"/>
        <v>48990776.326654717</v>
      </c>
      <c r="BA84" s="214">
        <f t="shared" ca="1" si="349"/>
        <v>50690820.904193506</v>
      </c>
      <c r="BB84" s="214">
        <f t="shared" ca="1" si="349"/>
        <v>52167952.002177089</v>
      </c>
      <c r="BC84" s="214">
        <f t="shared" ca="1" si="349"/>
        <v>53482237.957743846</v>
      </c>
      <c r="BD84" s="214">
        <f t="shared" ca="1" si="349"/>
        <v>54066100.126359284</v>
      </c>
      <c r="BE84" s="214">
        <f t="shared" ca="1" si="349"/>
        <v>54903554.815552585</v>
      </c>
      <c r="BF84" s="214">
        <f t="shared" ca="1" si="349"/>
        <v>55821124.638771847</v>
      </c>
      <c r="BG84" s="214">
        <f t="shared" ca="1" si="349"/>
        <v>60188436.17997212</v>
      </c>
      <c r="BH84" s="214">
        <f t="shared" ca="1" si="349"/>
        <v>59938643.439967766</v>
      </c>
      <c r="BI84" s="214">
        <f t="shared" ca="1" si="349"/>
        <v>60009657.945841424</v>
      </c>
      <c r="BJ84" s="214">
        <f t="shared" ca="1" si="349"/>
        <v>59806793.753333129</v>
      </c>
      <c r="BK84" s="214">
        <f t="shared" ca="1" si="349"/>
        <v>59787570.5709491</v>
      </c>
      <c r="BL84" s="214">
        <f t="shared" ca="1" si="349"/>
        <v>60514890.826156929</v>
      </c>
      <c r="BM84" s="214">
        <f t="shared" ca="1" si="349"/>
        <v>61959019.409957215</v>
      </c>
      <c r="BN84" s="214">
        <f t="shared" ca="1" si="349"/>
        <v>63181803.705499306</v>
      </c>
      <c r="BO84" s="214">
        <f t="shared" ca="1" si="349"/>
        <v>64247142.074797213</v>
      </c>
      <c r="BP84" s="214">
        <f t="shared" ref="BP84:BR84" ca="1" si="350">BP85+BP96+BP107</f>
        <v>64542932.964015126</v>
      </c>
      <c r="BQ84" s="214">
        <f t="shared" ca="1" si="350"/>
        <v>65128301.004141882</v>
      </c>
      <c r="BR84" s="214">
        <f t="shared" ca="1" si="350"/>
        <v>65815534.798625074</v>
      </c>
      <c r="BS84" s="390">
        <f ca="1">SUM(C84:BR84)</f>
        <v>1992591191.2600565</v>
      </c>
    </row>
    <row r="85" spans="1:71" ht="25" customHeight="1">
      <c r="B85" s="198" t="s">
        <v>420</v>
      </c>
      <c r="C85" s="199">
        <f>SUM(C86:C95)</f>
        <v>0</v>
      </c>
      <c r="D85" s="199">
        <f t="shared" ref="D85" si="351">SUM(D86:D95)</f>
        <v>0</v>
      </c>
      <c r="E85" s="199">
        <f t="shared" ref="E85" si="352">SUM(E86:E95)</f>
        <v>0</v>
      </c>
      <c r="F85" s="199">
        <f t="shared" ref="F85" si="353">SUM(F86:F95)</f>
        <v>0</v>
      </c>
      <c r="G85" s="199">
        <f t="shared" ref="G85" si="354">SUM(G86:G95)</f>
        <v>0</v>
      </c>
      <c r="H85" s="199">
        <f t="shared" ref="H85" si="355">SUM(H86:H95)</f>
        <v>0</v>
      </c>
      <c r="I85" s="199">
        <f t="shared" ref="I85" si="356">SUM(I86:I95)</f>
        <v>0</v>
      </c>
      <c r="J85" s="199">
        <f t="shared" ref="J85" si="357">SUM(J86:J95)</f>
        <v>0</v>
      </c>
      <c r="K85" s="199">
        <f t="shared" ref="K85" ca="1" si="358">SUM(K86:K95)</f>
        <v>385203</v>
      </c>
      <c r="L85" s="199">
        <f t="shared" ref="L85" ca="1" si="359">SUM(L86:L95)</f>
        <v>723575.1</v>
      </c>
      <c r="M85" s="199">
        <f t="shared" ref="M85" ca="1" si="360">SUM(M86:M95)</f>
        <v>1101994.7193749999</v>
      </c>
      <c r="N85" s="199">
        <f t="shared" ref="N85" ca="1" si="361">SUM(N86:N95)</f>
        <v>1444748.0243765623</v>
      </c>
      <c r="O85" s="199">
        <f t="shared" ref="O85" ca="1" si="362">SUM(O86:O95)</f>
        <v>1820800.1232271055</v>
      </c>
      <c r="P85" s="199">
        <f t="shared" ref="P85" ca="1" si="363">SUM(P86:P95)</f>
        <v>2329702.0808814792</v>
      </c>
      <c r="Q85" s="199">
        <f t="shared" ref="Q85" ca="1" si="364">SUM(Q86:Q95)</f>
        <v>2992228.5525528085</v>
      </c>
      <c r="R85" s="199">
        <f t="shared" ref="R85" ca="1" si="365">SUM(R86:R95)</f>
        <v>3663188.7541655125</v>
      </c>
      <c r="S85" s="199">
        <f t="shared" ref="S85" ca="1" si="366">SUM(S86:S95)</f>
        <v>4360374.5964124631</v>
      </c>
      <c r="T85" s="199">
        <f t="shared" ref="T85" ca="1" si="367">SUM(T86:T95)</f>
        <v>4949388.9243494179</v>
      </c>
      <c r="U85" s="199">
        <f t="shared" ref="U85" ca="1" si="368">SUM(U86:U95)</f>
        <v>5672449.2928572502</v>
      </c>
      <c r="V85" s="199">
        <f t="shared" ref="V85" ca="1" si="369">SUM(V86:V95)</f>
        <v>6500902.0601666151</v>
      </c>
      <c r="W85" s="199">
        <f t="shared" ref="W85" ca="1" si="370">SUM(W86:W95)</f>
        <v>7137045.1856830167</v>
      </c>
      <c r="X85" s="199">
        <f t="shared" ref="X85" ca="1" si="371">SUM(X86:X95)</f>
        <v>7728884.8904260527</v>
      </c>
      <c r="Y85" s="199">
        <f t="shared" ref="Y85" ca="1" si="372">SUM(Y86:Y95)</f>
        <v>8496929.8405705076</v>
      </c>
      <c r="Z85" s="199">
        <f t="shared" ref="Z85" ca="1" si="373">SUM(Z86:Z95)</f>
        <v>9216423.4092377871</v>
      </c>
      <c r="AA85" s="199">
        <f t="shared" ref="AA85" ca="1" si="374">SUM(AA86:AA95)</f>
        <v>10064741.952535175</v>
      </c>
      <c r="AB85" s="199">
        <f t="shared" ref="AB85" ca="1" si="375">SUM(AB86:AB95)</f>
        <v>11309121.703695331</v>
      </c>
      <c r="AC85" s="199">
        <f t="shared" ref="AC85" ca="1" si="376">SUM(AC86:AC95)</f>
        <v>12966929.580236163</v>
      </c>
      <c r="AD85" s="199">
        <f t="shared" ref="AD85" ca="1" si="377">SUM(AD86:AD95)</f>
        <v>14573558.879959362</v>
      </c>
      <c r="AE85" s="199">
        <f t="shared" ref="AE85" ca="1" si="378">SUM(AE86:AE95)</f>
        <v>16140297.022562815</v>
      </c>
      <c r="AF85" s="199">
        <f t="shared" ref="AF85" ca="1" si="379">SUM(AF86:AF95)</f>
        <v>17304590.33598952</v>
      </c>
      <c r="AG85" s="199">
        <f t="shared" ref="AG85" ca="1" si="380">SUM(AG86:AG95)</f>
        <v>18640640.612605758</v>
      </c>
      <c r="AH85" s="199">
        <f t="shared" ref="AH85" ca="1" si="381">SUM(AH86:AH95)</f>
        <v>20036389.239986859</v>
      </c>
      <c r="AI85" s="199">
        <f t="shared" ref="AI85" ca="1" si="382">SUM(AI86:AI95)</f>
        <v>30199372.836666077</v>
      </c>
      <c r="AJ85" s="199">
        <f t="shared" ref="AJ85" ca="1" si="383">SUM(AJ86:AJ95)</f>
        <v>31123407.205504112</v>
      </c>
      <c r="AK85" s="199">
        <f t="shared" ref="AK85" ca="1" si="384">SUM(AK86:AK95)</f>
        <v>32303393.217840001</v>
      </c>
      <c r="AL85" s="199">
        <f t="shared" ref="AL85" ca="1" si="385">SUM(AL86:AL95)</f>
        <v>33206334.959997013</v>
      </c>
      <c r="AM85" s="199">
        <f t="shared" ref="AM85" ca="1" si="386">SUM(AM86:AM95)</f>
        <v>34238928.741386101</v>
      </c>
      <c r="AN85" s="199">
        <f t="shared" ref="AN85" ca="1" si="387">SUM(AN86:AN95)</f>
        <v>35913179.245912813</v>
      </c>
      <c r="AO85" s="199">
        <f t="shared" ref="AO85" ca="1" si="388">SUM(AO86:AO95)</f>
        <v>38206808.403279401</v>
      </c>
      <c r="AP85" s="199">
        <f t="shared" ref="AP85" ca="1" si="389">SUM(AP86:AP95)</f>
        <v>40263280.848995395</v>
      </c>
      <c r="AQ85" s="199">
        <f t="shared" ref="AQ85" ca="1" si="390">SUM(AQ86:AQ95)</f>
        <v>42138948.676966883</v>
      </c>
      <c r="AR85" s="199">
        <f t="shared" ref="AR85" ca="1" si="391">SUM(AR86:AR95)</f>
        <v>43269202.542842686</v>
      </c>
      <c r="AS85" s="199">
        <f t="shared" ref="AS85" ca="1" si="392">SUM(AS86:AS95)</f>
        <v>44629069.854689188</v>
      </c>
      <c r="AT85" s="199">
        <f t="shared" ref="AT85" ca="1" si="393">SUM(AT86:AT95)</f>
        <v>46046848.527896442</v>
      </c>
      <c r="AU85" s="199">
        <f t="shared" ref="AU85" ca="1" si="394">SUM(AU86:AU95)</f>
        <v>46597688.738731399</v>
      </c>
      <c r="AV85" s="199">
        <f t="shared" ref="AV85" ca="1" si="395">SUM(AV86:AV95)</f>
        <v>46825650.570570067</v>
      </c>
      <c r="AW85" s="199">
        <f t="shared" ref="AW85" ca="1" si="396">SUM(AW86:AW95)</f>
        <v>47329383.29670608</v>
      </c>
      <c r="AX85" s="199">
        <f t="shared" ref="AX85" ca="1" si="397">SUM(AX86:AX95)</f>
        <v>47558464.08816541</v>
      </c>
      <c r="AY85" s="199">
        <f t="shared" ref="AY85" ca="1" si="398">SUM(AY86:AY95)</f>
        <v>47937828.177346304</v>
      </c>
      <c r="AZ85" s="199">
        <f t="shared" ref="AZ85" ca="1" si="399">SUM(AZ86:AZ95)</f>
        <v>48990776.326654717</v>
      </c>
      <c r="BA85" s="199">
        <f t="shared" ref="BA85" ca="1" si="400">SUM(BA86:BA95)</f>
        <v>50690820.904193506</v>
      </c>
      <c r="BB85" s="199">
        <f t="shared" ref="BB85" ca="1" si="401">SUM(BB86:BB95)</f>
        <v>52167952.002177089</v>
      </c>
      <c r="BC85" s="199">
        <f t="shared" ref="BC85" ca="1" si="402">SUM(BC86:BC95)</f>
        <v>53482237.957743846</v>
      </c>
      <c r="BD85" s="199">
        <f t="shared" ref="BD85" ca="1" si="403">SUM(BD86:BD95)</f>
        <v>54066100.126359284</v>
      </c>
      <c r="BE85" s="199">
        <f t="shared" ref="BE85" ca="1" si="404">SUM(BE86:BE95)</f>
        <v>54903554.815552585</v>
      </c>
      <c r="BF85" s="199">
        <f t="shared" ref="BF85" ca="1" si="405">SUM(BF86:BF95)</f>
        <v>55821124.638771847</v>
      </c>
      <c r="BG85" s="199">
        <f t="shared" ref="BG85" ca="1" si="406">SUM(BG86:BG95)</f>
        <v>60188436.17997212</v>
      </c>
      <c r="BH85" s="199">
        <f t="shared" ref="BH85" ca="1" si="407">SUM(BH86:BH95)</f>
        <v>59938643.439967766</v>
      </c>
      <c r="BI85" s="199">
        <f t="shared" ref="BI85" ca="1" si="408">SUM(BI86:BI95)</f>
        <v>60009657.945841424</v>
      </c>
      <c r="BJ85" s="199">
        <f t="shared" ref="BJ85" ca="1" si="409">SUM(BJ86:BJ95)</f>
        <v>59806793.753333129</v>
      </c>
      <c r="BK85" s="199">
        <f t="shared" ref="BK85" ca="1" si="410">SUM(BK86:BK95)</f>
        <v>59787570.5709491</v>
      </c>
      <c r="BL85" s="199">
        <f t="shared" ref="BL85" ca="1" si="411">SUM(BL86:BL95)</f>
        <v>60514890.826156929</v>
      </c>
      <c r="BM85" s="199">
        <f t="shared" ref="BM85" ca="1" si="412">SUM(BM86:BM95)</f>
        <v>61959019.409957215</v>
      </c>
      <c r="BN85" s="199">
        <f t="shared" ref="BN85" ca="1" si="413">SUM(BN86:BN95)</f>
        <v>63181803.705499306</v>
      </c>
      <c r="BO85" s="199">
        <f t="shared" ref="BO85" ca="1" si="414">SUM(BO86:BO95)</f>
        <v>64247142.074797213</v>
      </c>
      <c r="BP85" s="199">
        <f t="shared" ref="BP85" ca="1" si="415">SUM(BP86:BP95)</f>
        <v>64542932.964015126</v>
      </c>
      <c r="BQ85" s="199">
        <f t="shared" ref="BQ85" ca="1" si="416">SUM(BQ86:BQ95)</f>
        <v>65128301.004141882</v>
      </c>
      <c r="BR85" s="199">
        <f t="shared" ref="BR85" ca="1" si="417">SUM(BR86:BR95)</f>
        <v>65815534.798625074</v>
      </c>
    </row>
    <row r="86" spans="1:71" ht="25" customHeight="1" outlineLevel="1">
      <c r="A86" s="643" t="s">
        <v>626</v>
      </c>
      <c r="B86" s="649" t="str">
        <f>B49</f>
        <v>MVLP1</v>
      </c>
      <c r="C86" s="201">
        <f>'SUBSCRIBER BASE'!C102*('MVLP INPUT'!$G58*(100%-'MVLP INPUT'!$G82))</f>
        <v>0</v>
      </c>
      <c r="D86" s="201">
        <f>'SUBSCRIBER BASE'!D102*('MVLP INPUT'!$G58*(100%-'MVLP INPUT'!$G82))</f>
        <v>0</v>
      </c>
      <c r="E86" s="201">
        <f>'SUBSCRIBER BASE'!E102*('MVLP INPUT'!$G58*(100%-'MVLP INPUT'!$G82))</f>
        <v>0</v>
      </c>
      <c r="F86" s="201">
        <f>'SUBSCRIBER BASE'!F102*('MVLP INPUT'!$G58*(100%-'MVLP INPUT'!$G82))</f>
        <v>0</v>
      </c>
      <c r="G86" s="201">
        <f>'SUBSCRIBER BASE'!G102*('MVLP INPUT'!$G58*(100%-'MVLP INPUT'!$G82))</f>
        <v>0</v>
      </c>
      <c r="H86" s="201">
        <f>'SUBSCRIBER BASE'!H102*('MVLP INPUT'!$G58*(100%-'MVLP INPUT'!$G82))</f>
        <v>0</v>
      </c>
      <c r="I86" s="201">
        <f>'SUBSCRIBER BASE'!I102*('MVLP INPUT'!$G58*(100%-'MVLP INPUT'!$G82))</f>
        <v>0</v>
      </c>
      <c r="J86" s="201">
        <f>'SUBSCRIBER BASE'!J102*('MVLP INPUT'!$G58*(100%-'MVLP INPUT'!$G82))</f>
        <v>0</v>
      </c>
      <c r="K86" s="650">
        <f ca="1">((('SUBSCRIBER BASE'!L102*BUNDLES!$D50*BUNDLES!$E50))*1)</f>
        <v>10647</v>
      </c>
      <c r="L86" s="650">
        <f ca="1">((('SUBSCRIBER BASE'!M102*BUNDLES!$D50*BUNDLES!$E50))*1)</f>
        <v>20005.649999999998</v>
      </c>
      <c r="M86" s="650">
        <f ca="1">((('SUBSCRIBER BASE'!N102*BUNDLES!$D50*BUNDLES!$E50))*1)</f>
        <v>30475.867499999997</v>
      </c>
      <c r="N86" s="650">
        <f ca="1">((('SUBSCRIBER BASE'!O102*BUNDLES!$D50*BUNDLES!$E50))*1)</f>
        <v>39966.574124999999</v>
      </c>
      <c r="O86" s="650">
        <f ca="1">((('SUBSCRIBER BASE'!P102*BUNDLES!$D50*BUNDLES!$E50))*1)</f>
        <v>50379.245418750012</v>
      </c>
      <c r="P86" s="650">
        <f ca="1">((('SUBSCRIBER BASE'!Q102*BUNDLES!$D50*BUNDLES!$E50))*1)</f>
        <v>64468.283147812515</v>
      </c>
      <c r="Q86" s="650">
        <f ca="1">((('SUBSCRIBER BASE'!R102*BUNDLES!$D50*BUNDLES!$E50))*1)</f>
        <v>82813.368990421892</v>
      </c>
      <c r="R86" s="650">
        <f ca="1">((('SUBSCRIBER BASE'!S102*BUNDLES!$D50*BUNDLES!$E50))*1)</f>
        <v>101396.2005409008</v>
      </c>
      <c r="S86" s="650">
        <f ca="1">((('SUBSCRIBER BASE'!T102*BUNDLES!$D50*BUNDLES!$E50))*1)</f>
        <v>120713.39051385575</v>
      </c>
      <c r="T86" s="650">
        <f ca="1">((('SUBSCRIBER BASE'!U102*BUNDLES!$D50*BUNDLES!$E50))*1)</f>
        <v>137048.72098816294</v>
      </c>
      <c r="U86" s="650">
        <f ca="1">((('SUBSCRIBER BASE'!V102*BUNDLES!$D50*BUNDLES!$E50))*1)</f>
        <v>157094.2849387548</v>
      </c>
      <c r="V86" s="650">
        <f ca="1">((('SUBSCRIBER BASE'!W102*BUNDLES!$D50*BUNDLES!$E50))*1)</f>
        <v>180060.07069181706</v>
      </c>
      <c r="W86" s="650">
        <f ca="1">((('SUBSCRIBER BASE'!X102*BUNDLES!$D50*BUNDLES!$E50))*1)</f>
        <v>197718.06715722621</v>
      </c>
      <c r="X86" s="650">
        <f ca="1">((('SUBSCRIBER BASE'!Y102*BUNDLES!$D50*BUNDLES!$E50))*1)</f>
        <v>214158.66379936491</v>
      </c>
      <c r="Y86" s="650">
        <f ca="1">((('SUBSCRIBER BASE'!Z102*BUNDLES!$D50*BUNDLES!$E50))*1)</f>
        <v>235474.23060939665</v>
      </c>
      <c r="Z86" s="650">
        <f ca="1">((('SUBSCRIBER BASE'!AA102*BUNDLES!$D50*BUNDLES!$E50))*1)</f>
        <v>255454.01907892682</v>
      </c>
      <c r="AA86" s="650">
        <f ca="1">((('SUBSCRIBER BASE'!AB102*BUNDLES!$D50*BUNDLES!$E50))*1)</f>
        <v>278999.31812498049</v>
      </c>
      <c r="AB86" s="650">
        <f ca="1">((('SUBSCRIBER BASE'!AC102*BUNDLES!$D50*BUNDLES!$E50))*1)</f>
        <v>313499.35221873148</v>
      </c>
      <c r="AC86" s="650">
        <f ca="1">((('SUBSCRIBER BASE'!AD102*BUNDLES!$D50*BUNDLES!$E50))*1)</f>
        <v>359441.38460779487</v>
      </c>
      <c r="AD86" s="650">
        <f ca="1">((('SUBSCRIBER BASE'!AE102*BUNDLES!$D50*BUNDLES!$E50))*1)</f>
        <v>403987.8153774052</v>
      </c>
      <c r="AE86" s="650">
        <f ca="1">((('SUBSCRIBER BASE'!AF102*BUNDLES!$D50*BUNDLES!$E50))*1)</f>
        <v>447445.42460853496</v>
      </c>
      <c r="AF86" s="650">
        <f ca="1">((('SUBSCRIBER BASE'!AG102*BUNDLES!$D50*BUNDLES!$E50))*1)</f>
        <v>479796.15337810817</v>
      </c>
      <c r="AG86" s="650">
        <f ca="1">((('SUBSCRIBER BASE'!AH102*BUNDLES!$D50*BUNDLES!$E50))*1)</f>
        <v>516899.84570920275</v>
      </c>
      <c r="AH86" s="650">
        <f ca="1">((('SUBSCRIBER BASE'!AI102*BUNDLES!$D50*BUNDLES!$E50))*1)</f>
        <v>555665.85342374258</v>
      </c>
      <c r="AI86" s="650">
        <f ca="1">((('SUBSCRIBER BASE'!AJ102*BUNDLES!$D50*BUNDLES!$E50))*6)</f>
        <v>3475995.3645153334</v>
      </c>
      <c r="AJ86" s="650">
        <f ca="1">((('SUBSCRIBER BASE'!AK102*BUNDLES!$D50*BUNDLES!$E50))*6)</f>
        <v>3582923.5962895667</v>
      </c>
      <c r="AK86" s="650">
        <f ca="1">((('SUBSCRIBER BASE'!AL102*BUNDLES!$D50*BUNDLES!$E50))*6)</f>
        <v>3719227.4164750883</v>
      </c>
      <c r="AL86" s="650">
        <f ca="1">((('SUBSCRIBER BASE'!AM102*BUNDLES!$D50*BUNDLES!$E50))*6)</f>
        <v>3823732.0456513343</v>
      </c>
      <c r="AM86" s="650">
        <f ca="1">((('SUBSCRIBER BASE'!AN102*BUNDLES!$D50*BUNDLES!$E50))*6)</f>
        <v>3943117.4433687674</v>
      </c>
      <c r="AN86" s="650">
        <f ca="1">((('SUBSCRIBER BASE'!AO102*BUNDLES!$D50*BUNDLES!$E50))*6)</f>
        <v>4136174.5712003284</v>
      </c>
      <c r="AO86" s="650">
        <f ca="1">((('SUBSCRIBER BASE'!AP102*BUNDLES!$D50*BUNDLES!$E50))*6)</f>
        <v>4400380.8426403124</v>
      </c>
      <c r="AP86" s="650">
        <f ca="1">((('SUBSCRIBER BASE'!AQ102*BUNDLES!$D50*BUNDLES!$E50))*6)</f>
        <v>4637399.800508297</v>
      </c>
      <c r="AQ86" s="650">
        <f ca="1">((('SUBSCRIBER BASE'!AR102*BUNDLES!$D50*BUNDLES!$E50))*6)</f>
        <v>4853720.810482882</v>
      </c>
      <c r="AR86" s="650">
        <f ca="1">((('SUBSCRIBER BASE'!AS102*BUNDLES!$D50*BUNDLES!$E50))*6)</f>
        <v>4984471.7699587373</v>
      </c>
      <c r="AS86" s="650">
        <f ca="1">((('SUBSCRIBER BASE'!AT102*BUNDLES!$D50*BUNDLES!$E50))*6)</f>
        <v>5141589.1814608015</v>
      </c>
      <c r="AT86" s="650">
        <f ca="1">((('SUBSCRIBER BASE'!AU102*BUNDLES!$D50*BUNDLES!$E50))*6)</f>
        <v>5305349.7223877609</v>
      </c>
      <c r="AU86" s="650">
        <f ca="1">((('SUBSCRIBER BASE'!AV102*BUNDLES!$D50*BUNDLES!$E50))*6)</f>
        <v>5369590.2362683732</v>
      </c>
      <c r="AV86" s="650">
        <f ca="1">((('SUBSCRIBER BASE'!AW102*BUNDLES!$D50*BUNDLES!$E50))*6)</f>
        <v>5396724.7244549552</v>
      </c>
      <c r="AW86" s="650">
        <f ca="1">((('SUBSCRIBER BASE'!AX102*BUNDLES!$D50*BUNDLES!$E50))*6)</f>
        <v>5455487.4882322075</v>
      </c>
      <c r="AX86" s="650">
        <f ca="1">((('SUBSCRIBER BASE'!AY102*BUNDLES!$D50*BUNDLES!$E50))*6)</f>
        <v>5482683.1138205966</v>
      </c>
      <c r="AY86" s="650">
        <f ca="1">((('SUBSCRIBER BASE'!AZ102*BUNDLES!$D50*BUNDLES!$E50))*6)</f>
        <v>5527103.9581295671</v>
      </c>
      <c r="AZ86" s="650">
        <f ca="1">((('SUBSCRIBER BASE'!BA102*BUNDLES!$D50*BUNDLES!$E50))*6)</f>
        <v>5648827.7602230888</v>
      </c>
      <c r="BA86" s="650">
        <f ca="1">((('SUBSCRIBER BASE'!BB102*BUNDLES!$D50*BUNDLES!$E50))*6)</f>
        <v>5844853.3722119341</v>
      </c>
      <c r="BB86" s="650">
        <f ca="1">((('SUBSCRIBER BASE'!BC102*BUNDLES!$D50*BUNDLES!$E50))*6)</f>
        <v>6015318.703601338</v>
      </c>
      <c r="BC86" s="650">
        <f ca="1">((('SUBSCRIBER BASE'!BD102*BUNDLES!$D50*BUNDLES!$E50))*6)</f>
        <v>6167099.7684212709</v>
      </c>
      <c r="BD86" s="650">
        <f ca="1">((('SUBSCRIBER BASE'!BE102*BUNDLES!$D50*BUNDLES!$E50))*6)</f>
        <v>6235025.780000207</v>
      </c>
      <c r="BE86" s="650">
        <f ca="1">((('SUBSCRIBER BASE'!BF102*BUNDLES!$D50*BUNDLES!$E50))*6)</f>
        <v>6332045.4910001978</v>
      </c>
      <c r="BF86" s="650">
        <f ca="1">((('SUBSCRIBER BASE'!BG102*BUNDLES!$D50*BUNDLES!$E50))*6)</f>
        <v>6438254.2164501883</v>
      </c>
      <c r="BG86" s="650">
        <f ca="1">((('SUBSCRIBER BASE'!BH102*BUNDLES!$D50*BUNDLES!$E50))*10)</f>
        <v>10745092.509379461</v>
      </c>
      <c r="BH86" s="650">
        <f ca="1">((('SUBSCRIBER BASE'!BI102*BUNDLES!$D50*BUNDLES!$E50))*10)</f>
        <v>10701937.88391049</v>
      </c>
      <c r="BI86" s="650">
        <f ca="1">((('SUBSCRIBER BASE'!BJ102*BUNDLES!$D50*BUNDLES!$E50))*10)</f>
        <v>10715735.989714965</v>
      </c>
      <c r="BJ86" s="650">
        <f ca="1">((('SUBSCRIBER BASE'!BK102*BUNDLES!$D50*BUNDLES!$E50))*10)</f>
        <v>10680784.190229218</v>
      </c>
      <c r="BK86" s="650">
        <f ca="1">((('SUBSCRIBER BASE'!BL102*BUNDLES!$D50*BUNDLES!$E50))*10)</f>
        <v>10678404.980717758</v>
      </c>
      <c r="BL86" s="650">
        <f ca="1">((('SUBSCRIBER BASE'!BM102*BUNDLES!$D50*BUNDLES!$E50))*10)</f>
        <v>10808669.731681868</v>
      </c>
      <c r="BM86" s="650">
        <f ca="1">((('SUBSCRIBER BASE'!BN102*BUNDLES!$D50*BUNDLES!$E50))*10)</f>
        <v>11066356.245097777</v>
      </c>
      <c r="BN86" s="650">
        <f ca="1">((('SUBSCRIBER BASE'!BO102*BUNDLES!$D50*BUNDLES!$E50))*10)</f>
        <v>11284728.432842886</v>
      </c>
      <c r="BO86" s="650">
        <f ca="1">((('SUBSCRIBER BASE'!BP102*BUNDLES!$D50*BUNDLES!$E50))*10)</f>
        <v>11475127.011200745</v>
      </c>
      <c r="BP86" s="650">
        <f ca="1">((('SUBSCRIBER BASE'!BQ102*BUNDLES!$D50*BUNDLES!$E50))*10)</f>
        <v>11528760.660640707</v>
      </c>
      <c r="BQ86" s="650">
        <f ca="1">((('SUBSCRIBER BASE'!BR102*BUNDLES!$D50*BUNDLES!$E50))*10)</f>
        <v>11633817.627608672</v>
      </c>
      <c r="BR86" s="650">
        <f ca="1">((('SUBSCRIBER BASE'!BS102*BUNDLES!$D50*BUNDLES!$E50))*10)</f>
        <v>11756991.746228237</v>
      </c>
    </row>
    <row r="87" spans="1:71" ht="25" customHeight="1" outlineLevel="1">
      <c r="A87" s="643" t="s">
        <v>628</v>
      </c>
      <c r="B87" s="649" t="str">
        <f>B50</f>
        <v>MVLP2</v>
      </c>
      <c r="C87" s="201">
        <f>'SUBSCRIBER BASE'!C103*('MVLP INPUT'!$G59*(100%-'MVLP INPUT'!$G83))</f>
        <v>0</v>
      </c>
      <c r="D87" s="201">
        <f>'SUBSCRIBER BASE'!D103*('MVLP INPUT'!$G59*(100%-'MVLP INPUT'!$G83))</f>
        <v>0</v>
      </c>
      <c r="E87" s="201">
        <f>'SUBSCRIBER BASE'!E103*('MVLP INPUT'!$G59*(100%-'MVLP INPUT'!$G83))</f>
        <v>0</v>
      </c>
      <c r="F87" s="201">
        <f>'SUBSCRIBER BASE'!F103*('MVLP INPUT'!$G59*(100%-'MVLP INPUT'!$G83))</f>
        <v>0</v>
      </c>
      <c r="G87" s="201">
        <f>'SUBSCRIBER BASE'!G103*('MVLP INPUT'!$G59*(100%-'MVLP INPUT'!$G83))</f>
        <v>0</v>
      </c>
      <c r="H87" s="201">
        <f>'SUBSCRIBER BASE'!H103*('MVLP INPUT'!$G59*(100%-'MVLP INPUT'!$G83))</f>
        <v>0</v>
      </c>
      <c r="I87" s="201">
        <f>'SUBSCRIBER BASE'!I103*('MVLP INPUT'!$G59*(100%-'MVLP INPUT'!$G83))</f>
        <v>0</v>
      </c>
      <c r="J87" s="201">
        <f>'SUBSCRIBER BASE'!J103*('MVLP INPUT'!$G59*(100%-'MVLP INPUT'!$G83))</f>
        <v>0</v>
      </c>
      <c r="K87" s="650">
        <f ca="1">((('SUBSCRIBER BASE'!L103*BUNDLES!$D51*BUNDLES!$E51))*1)</f>
        <v>117936</v>
      </c>
      <c r="L87" s="650">
        <f ca="1">((('SUBSCRIBER BASE'!M103*BUNDLES!$D51*BUNDLES!$E51))*1)</f>
        <v>221605.19999999998</v>
      </c>
      <c r="M87" s="650">
        <f ca="1">((('SUBSCRIBER BASE'!N103*BUNDLES!$D51*BUNDLES!$E51))*1)</f>
        <v>337586.94</v>
      </c>
      <c r="N87" s="650">
        <f ca="1">((('SUBSCRIBER BASE'!O103*BUNDLES!$D51*BUNDLES!$E51))*1)</f>
        <v>442720.59299999999</v>
      </c>
      <c r="O87" s="650">
        <f ca="1">((('SUBSCRIBER BASE'!P103*BUNDLES!$D51*BUNDLES!$E51))*1)</f>
        <v>558068.56334999995</v>
      </c>
      <c r="P87" s="650">
        <f ca="1">((('SUBSCRIBER BASE'!Q103*BUNDLES!$D51*BUNDLES!$E51))*1)</f>
        <v>714143.1351825</v>
      </c>
      <c r="Q87" s="650">
        <f ca="1">((('SUBSCRIBER BASE'!R103*BUNDLES!$D51*BUNDLES!$E51))*1)</f>
        <v>917331.97842337482</v>
      </c>
      <c r="R87" s="650">
        <f ca="1">((('SUBSCRIBER BASE'!S103*BUNDLES!$D51*BUNDLES!$E51))*1)</f>
        <v>1123186.3795022061</v>
      </c>
      <c r="S87" s="650">
        <f ca="1">((('SUBSCRIBER BASE'!T103*BUNDLES!$D51*BUNDLES!$E51))*1)</f>
        <v>1337162.0605270958</v>
      </c>
      <c r="T87" s="650">
        <f ca="1">((('SUBSCRIBER BASE'!U103*BUNDLES!$D51*BUNDLES!$E51))*1)</f>
        <v>1518109.9575007411</v>
      </c>
      <c r="U87" s="650">
        <f ca="1">((('SUBSCRIBER BASE'!V103*BUNDLES!$D51*BUNDLES!$E51))*1)</f>
        <v>1740149.459625704</v>
      </c>
      <c r="V87" s="650">
        <f ca="1">((('SUBSCRIBER BASE'!W103*BUNDLES!$D51*BUNDLES!$E51))*1)</f>
        <v>1994529.9866444187</v>
      </c>
      <c r="W87" s="650">
        <f ca="1">((('SUBSCRIBER BASE'!X103*BUNDLES!$D51*BUNDLES!$E51))*1)</f>
        <v>2190129.4873121977</v>
      </c>
      <c r="X87" s="650">
        <f ca="1">((('SUBSCRIBER BASE'!Y103*BUNDLES!$D51*BUNDLES!$E51))*1)</f>
        <v>2372250.012946588</v>
      </c>
      <c r="Y87" s="650">
        <f ca="1">((('SUBSCRIBER BASE'!Z103*BUNDLES!$D51*BUNDLES!$E51))*1)</f>
        <v>2608363.5122992587</v>
      </c>
      <c r="Z87" s="650">
        <f ca="1">((('SUBSCRIBER BASE'!AA103*BUNDLES!$D51*BUNDLES!$E51))*1)</f>
        <v>2829674.3366842954</v>
      </c>
      <c r="AA87" s="650">
        <f ca="1">((('SUBSCRIBER BASE'!AB103*BUNDLES!$D51*BUNDLES!$E51))*1)</f>
        <v>3090490.6198500809</v>
      </c>
      <c r="AB87" s="650">
        <f ca="1">((('SUBSCRIBER BASE'!AC103*BUNDLES!$D51*BUNDLES!$E51))*1)</f>
        <v>3472645.0888575772</v>
      </c>
      <c r="AC87" s="650">
        <f ca="1">((('SUBSCRIBER BASE'!AD103*BUNDLES!$D51*BUNDLES!$E51))*1)</f>
        <v>3981545.8344146982</v>
      </c>
      <c r="AD87" s="650">
        <f ca="1">((('SUBSCRIBER BASE'!AE103*BUNDLES!$D51*BUNDLES!$E51))*1)</f>
        <v>4474964.5426939623</v>
      </c>
      <c r="AE87" s="650">
        <f ca="1">((('SUBSCRIBER BASE'!AF103*BUNDLES!$D51*BUNDLES!$E51))*1)</f>
        <v>4956348.3155592643</v>
      </c>
      <c r="AF87" s="650">
        <f ca="1">((('SUBSCRIBER BASE'!AG103*BUNDLES!$D51*BUNDLES!$E51))*1)</f>
        <v>5314680.8997813016</v>
      </c>
      <c r="AG87" s="650">
        <f ca="1">((('SUBSCRIBER BASE'!AH103*BUNDLES!$D51*BUNDLES!$E51))*1)</f>
        <v>5725674.8547922364</v>
      </c>
      <c r="AH87" s="650">
        <f ca="1">((('SUBSCRIBER BASE'!AI103*BUNDLES!$D51*BUNDLES!$E51))*1)</f>
        <v>6155080.1120526241</v>
      </c>
      <c r="AI87" s="650">
        <f ca="1">((('SUBSCRIBER BASE'!AJ103*BUNDLES!$D51*BUNDLES!$E51))*2)</f>
        <v>12834484.212899985</v>
      </c>
      <c r="AJ87" s="650">
        <f ca="1">((('SUBSCRIBER BASE'!AK103*BUNDLES!$D51*BUNDLES!$E51))*2)</f>
        <v>13229290.002254987</v>
      </c>
      <c r="AK87" s="650">
        <f ca="1">((('SUBSCRIBER BASE'!AL103*BUNDLES!$D51*BUNDLES!$E51))*2)</f>
        <v>13732551.502142239</v>
      </c>
      <c r="AL87" s="650">
        <f ca="1">((('SUBSCRIBER BASE'!AM103*BUNDLES!$D51*BUNDLES!$E51))*2)</f>
        <v>14118417.927035127</v>
      </c>
      <c r="AM87" s="650">
        <f ca="1">((('SUBSCRIBER BASE'!AN103*BUNDLES!$D51*BUNDLES!$E51))*2)</f>
        <v>14559241.030683372</v>
      </c>
      <c r="AN87" s="650">
        <f ca="1">((('SUBSCRIBER BASE'!AO103*BUNDLES!$D51*BUNDLES!$E51))*2)</f>
        <v>15272052.979149202</v>
      </c>
      <c r="AO87" s="650">
        <f ca="1">((('SUBSCRIBER BASE'!AP103*BUNDLES!$D51*BUNDLES!$E51))*2)</f>
        <v>16247574.330191744</v>
      </c>
      <c r="AP87" s="650">
        <f ca="1">((('SUBSCRIBER BASE'!AQ103*BUNDLES!$D51*BUNDLES!$E51))*2)</f>
        <v>17122749.613682155</v>
      </c>
      <c r="AQ87" s="650">
        <f ca="1">((('SUBSCRIBER BASE'!AR103*BUNDLES!$D51*BUNDLES!$E51))*2)</f>
        <v>17921442.132998049</v>
      </c>
      <c r="AR87" s="650">
        <f ca="1">((('SUBSCRIBER BASE'!AS103*BUNDLES!$D51*BUNDLES!$E51))*2)</f>
        <v>18404206.026348148</v>
      </c>
      <c r="AS87" s="650">
        <f ca="1">((('SUBSCRIBER BASE'!AT103*BUNDLES!$D51*BUNDLES!$E51))*2)</f>
        <v>18984331.725030739</v>
      </c>
      <c r="AT87" s="650">
        <f ca="1">((('SUBSCRIBER BASE'!AU103*BUNDLES!$D51*BUNDLES!$E51))*2)</f>
        <v>19589019.138779201</v>
      </c>
      <c r="AU87" s="650">
        <f ca="1">((('SUBSCRIBER BASE'!AV103*BUNDLES!$D51*BUNDLES!$E51))*2)</f>
        <v>19826188.181840241</v>
      </c>
      <c r="AV87" s="650">
        <f ca="1">((('SUBSCRIBER BASE'!AW103*BUNDLES!$D51*BUNDLES!$E51))*2)</f>
        <v>19926380.772748232</v>
      </c>
      <c r="AW87" s="650">
        <f ca="1">((('SUBSCRIBER BASE'!AX103*BUNDLES!$D51*BUNDLES!$E51))*2)</f>
        <v>20143333.734110821</v>
      </c>
      <c r="AX87" s="650">
        <f ca="1">((('SUBSCRIBER BASE'!AY103*BUNDLES!$D51*BUNDLES!$E51))*2)</f>
        <v>20243761.04740528</v>
      </c>
      <c r="AY87" s="650">
        <f ca="1">((('SUBSCRIBER BASE'!AZ103*BUNDLES!$D51*BUNDLES!$E51))*2)</f>
        <v>20407746.995035015</v>
      </c>
      <c r="AZ87" s="650">
        <f ca="1">((('SUBSCRIBER BASE'!BA103*BUNDLES!$D51*BUNDLES!$E51))*2)</f>
        <v>20857185.645283263</v>
      </c>
      <c r="BA87" s="650">
        <f ca="1">((('SUBSCRIBER BASE'!BB103*BUNDLES!$D51*BUNDLES!$E51))*2)</f>
        <v>21580990.363019101</v>
      </c>
      <c r="BB87" s="650">
        <f ca="1">((('SUBSCRIBER BASE'!BC103*BUNDLES!$D51*BUNDLES!$E51))*2)</f>
        <v>22210392.84486815</v>
      </c>
      <c r="BC87" s="650">
        <f ca="1">((('SUBSCRIBER BASE'!BD103*BUNDLES!$D51*BUNDLES!$E51))*2)</f>
        <v>22770795.202624742</v>
      </c>
      <c r="BD87" s="650">
        <f ca="1">((('SUBSCRIBER BASE'!BE103*BUNDLES!$D51*BUNDLES!$E51))*2)</f>
        <v>23021621.442493502</v>
      </c>
      <c r="BE87" s="650">
        <f ca="1">((('SUBSCRIBER BASE'!BF103*BUNDLES!$D51*BUNDLES!$E51))*2)</f>
        <v>23379840.370368831</v>
      </c>
      <c r="BF87" s="650">
        <f ca="1">((('SUBSCRIBER BASE'!BG103*BUNDLES!$D51*BUNDLES!$E51))*2)</f>
        <v>23771988.351850387</v>
      </c>
      <c r="BG87" s="650">
        <f ca="1">((('SUBSCRIBER BASE'!BH103*BUNDLES!$D51*BUNDLES!$E51))*2)</f>
        <v>23804490.934257869</v>
      </c>
      <c r="BH87" s="650">
        <f ca="1">((('SUBSCRIBER BASE'!BI103*BUNDLES!$D51*BUNDLES!$E51))*2)</f>
        <v>23708900.387544978</v>
      </c>
      <c r="BI87" s="650">
        <f ca="1">((('SUBSCRIBER BASE'!BJ103*BUNDLES!$D51*BUNDLES!$E51))*2)</f>
        <v>23739481.368167728</v>
      </c>
      <c r="BJ87" s="650">
        <f ca="1">((('SUBSCRIBER BASE'!BK103*BUNDLES!$D51*BUNDLES!$E51))*2)</f>
        <v>23662045.29975934</v>
      </c>
      <c r="BK87" s="650">
        <f ca="1">((('SUBSCRIBER BASE'!BL103*BUNDLES!$D51*BUNDLES!$E51))*2)</f>
        <v>23656791.034771375</v>
      </c>
      <c r="BL87" s="650">
        <f ca="1">((('SUBSCRIBER BASE'!BM103*BUNDLES!$D51*BUNDLES!$E51))*2)</f>
        <v>23945397.483032808</v>
      </c>
      <c r="BM87" s="650">
        <f ca="1">((('SUBSCRIBER BASE'!BN103*BUNDLES!$D51*BUNDLES!$E51))*2)</f>
        <v>24516249.608881164</v>
      </c>
      <c r="BN87" s="650">
        <f ca="1">((('SUBSCRIBER BASE'!BO103*BUNDLES!$D51*BUNDLES!$E51))*2)</f>
        <v>25000023.128437109</v>
      </c>
      <c r="BO87" s="650">
        <f ca="1">((('SUBSCRIBER BASE'!BP103*BUNDLES!$D51*BUNDLES!$E51))*2)</f>
        <v>25421861.97201525</v>
      </c>
      <c r="BP87" s="650">
        <f ca="1">((('SUBSCRIBER BASE'!BQ103*BUNDLES!$D51*BUNDLES!$E51))*2)</f>
        <v>25540674.87341449</v>
      </c>
      <c r="BQ87" s="650">
        <f ca="1">((('SUBSCRIBER BASE'!BR103*BUNDLES!$D51*BUNDLES!$E51))*2)</f>
        <v>25773427.129743766</v>
      </c>
      <c r="BR87" s="650">
        <f ca="1">((('SUBSCRIBER BASE'!BS103*BUNDLES!$D51*BUNDLES!$E51))*2)</f>
        <v>26046273.773256574</v>
      </c>
    </row>
    <row r="88" spans="1:71" ht="25" customHeight="1" outlineLevel="1">
      <c r="B88" s="200" t="str">
        <f>B51</f>
        <v>MVLP3</v>
      </c>
      <c r="C88" s="201">
        <f>'SUBSCRIBER BASE'!C104*('MVLP INPUT'!$G60*(100%-'MVLP INPUT'!$G84))</f>
        <v>0</v>
      </c>
      <c r="D88" s="201">
        <f>'SUBSCRIBER BASE'!D104*('MVLP INPUT'!$G60*(100%-'MVLP INPUT'!$G84))</f>
        <v>0</v>
      </c>
      <c r="E88" s="201">
        <f>'SUBSCRIBER BASE'!E104*('MVLP INPUT'!$G60*(100%-'MVLP INPUT'!$G84))</f>
        <v>0</v>
      </c>
      <c r="F88" s="201">
        <f>'SUBSCRIBER BASE'!F104*('MVLP INPUT'!$G60*(100%-'MVLP INPUT'!$G84))</f>
        <v>0</v>
      </c>
      <c r="G88" s="201">
        <f>'SUBSCRIBER BASE'!G104*('MVLP INPUT'!$G60*(100%-'MVLP INPUT'!$G84))</f>
        <v>0</v>
      </c>
      <c r="H88" s="201">
        <f>'SUBSCRIBER BASE'!H104*('MVLP INPUT'!$G60*(100%-'MVLP INPUT'!$G84))</f>
        <v>0</v>
      </c>
      <c r="I88" s="201">
        <f>'SUBSCRIBER BASE'!I104*('MVLP INPUT'!$G60*(100%-'MVLP INPUT'!$G84))</f>
        <v>0</v>
      </c>
      <c r="J88" s="201">
        <f>'SUBSCRIBER BASE'!J104*('MVLP INPUT'!$G60*(100%-'MVLP INPUT'!$G84))</f>
        <v>0</v>
      </c>
      <c r="K88" s="650">
        <f ca="1">((('SUBSCRIBER BASE'!L104*BUNDLES!$D52*BUNDLES!$E52)))</f>
        <v>87360</v>
      </c>
      <c r="L88" s="650">
        <f ca="1">((('SUBSCRIBER BASE'!M104*BUNDLES!$D52*BUNDLES!$E52)))</f>
        <v>164142</v>
      </c>
      <c r="M88" s="650">
        <f ca="1">((('SUBSCRIBER BASE'!N104*BUNDLES!$D52*BUNDLES!$E52)))</f>
        <v>250044.9</v>
      </c>
      <c r="N88" s="650">
        <f ca="1">((('SUBSCRIBER BASE'!O104*BUNDLES!$D52*BUNDLES!$E52)))</f>
        <v>327902.65500000003</v>
      </c>
      <c r="O88" s="650">
        <f ca="1">((('SUBSCRIBER BASE'!P104*BUNDLES!$D52*BUNDLES!$E52)))</f>
        <v>413357.52224999998</v>
      </c>
      <c r="P88" s="650">
        <f ca="1">((('SUBSCRIBER BASE'!Q104*BUNDLES!$D52*BUNDLES!$E52)))</f>
        <v>528949.64613749995</v>
      </c>
      <c r="Q88" s="650">
        <f ca="1">((('SUBSCRIBER BASE'!R104*BUNDLES!$D52*BUNDLES!$E52)))</f>
        <v>679472.16383062501</v>
      </c>
      <c r="R88" s="650">
        <f ca="1">((('SUBSCRIBER BASE'!S104*BUNDLES!$D52*BUNDLES!$E52)))</f>
        <v>831948.55563909386</v>
      </c>
      <c r="S88" s="650">
        <f ca="1">((('SUBSCRIBER BASE'!T104*BUNDLES!$D52*BUNDLES!$E52)))</f>
        <v>990451.12785713898</v>
      </c>
      <c r="T88" s="650">
        <f ca="1">((('SUBSCRIBER BASE'!U104*BUNDLES!$D52*BUNDLES!$E52)))</f>
        <v>1124468.571464282</v>
      </c>
      <c r="U88" s="650">
        <f ca="1">((('SUBSCRIBER BASE'!V104*BUNDLES!$D52*BUNDLES!$E52)))</f>
        <v>1288955.142891068</v>
      </c>
      <c r="V88" s="650">
        <f ca="1">((('SUBSCRIBER BASE'!W104*BUNDLES!$D52*BUNDLES!$E52)))</f>
        <v>1477407.3857465147</v>
      </c>
      <c r="W88" s="650">
        <f ca="1">((('SUBSCRIBER BASE'!X104*BUNDLES!$D52*BUNDLES!$E52)))</f>
        <v>1622297.0164591891</v>
      </c>
      <c r="X88" s="650">
        <f ca="1">((('SUBSCRIBER BASE'!Y104*BUNDLES!$D52*BUNDLES!$E52)))</f>
        <v>1757182.1656362296</v>
      </c>
      <c r="Y88" s="650">
        <f ca="1">((('SUBSCRIBER BASE'!Z104*BUNDLES!$D52*BUNDLES!$E52)))</f>
        <v>1932063.0573544179</v>
      </c>
      <c r="Z88" s="650">
        <f ca="1">((('SUBSCRIBER BASE'!AA104*BUNDLES!$D52*BUNDLES!$E52)))</f>
        <v>2096009.9044866967</v>
      </c>
      <c r="AA88" s="650">
        <f ca="1">((('SUBSCRIBER BASE'!AB104*BUNDLES!$D52*BUNDLES!$E52)))</f>
        <v>2289199.4092623619</v>
      </c>
      <c r="AB88" s="650">
        <f ca="1">((('SUBSCRIBER BASE'!AC104*BUNDLES!$D52*BUNDLES!$E52)))</f>
        <v>2572269.4387992439</v>
      </c>
      <c r="AC88" s="650">
        <f ca="1">((('SUBSCRIBER BASE'!AD104*BUNDLES!$D52*BUNDLES!$E52)))</f>
        <v>2949215.9668592815</v>
      </c>
      <c r="AD88" s="650">
        <f ca="1">((('SUBSCRIBER BASE'!AE104*BUNDLES!$D52*BUNDLES!$E52)))</f>
        <v>3314725.1685163169</v>
      </c>
      <c r="AE88" s="650">
        <f ca="1">((('SUBSCRIBER BASE'!AF104*BUNDLES!$D52*BUNDLES!$E52)))</f>
        <v>3671288.9100905014</v>
      </c>
      <c r="AF88" s="650">
        <f ca="1">((('SUBSCRIBER BASE'!AG104*BUNDLES!$D52*BUNDLES!$E52)))</f>
        <v>3936734.4645859762</v>
      </c>
      <c r="AG88" s="650">
        <f ca="1">((('SUBSCRIBER BASE'!AH104*BUNDLES!$D52*BUNDLES!$E52)))</f>
        <v>4241167.7413566774</v>
      </c>
      <c r="AH88" s="650">
        <f ca="1">((('SUBSCRIBER BASE'!AI104*BUNDLES!$D52*BUNDLES!$E52)))</f>
        <v>4559239.3542888435</v>
      </c>
      <c r="AI88" s="650">
        <f ca="1">((('SUBSCRIBER BASE'!AJ104*BUNDLES!$D52*BUNDLES!$E52)))</f>
        <v>4753437.3865744006</v>
      </c>
      <c r="AJ88" s="650">
        <f ca="1">((('SUBSCRIBER BASE'!AK104*BUNDLES!$D52*BUNDLES!$E52)))</f>
        <v>4899675.517245681</v>
      </c>
      <c r="AK88" s="650">
        <f ca="1">((('SUBSCRIBER BASE'!AL104*BUNDLES!$D52*BUNDLES!$E52)))</f>
        <v>5086091.741383397</v>
      </c>
      <c r="AL88" s="650">
        <f ca="1">((('SUBSCRIBER BASE'!AM104*BUNDLES!$D52*BUNDLES!$E52)))</f>
        <v>5229017.1543142274</v>
      </c>
      <c r="AM88" s="650">
        <f ca="1">((('SUBSCRIBER BASE'!AN104*BUNDLES!$D52*BUNDLES!$E52)))</f>
        <v>5392276.2965985145</v>
      </c>
      <c r="AN88" s="650">
        <f ca="1">((('SUBSCRIBER BASE'!AO104*BUNDLES!$D52*BUNDLES!$E52)))</f>
        <v>5656302.4817685895</v>
      </c>
      <c r="AO88" s="650">
        <f ca="1">((('SUBSCRIBER BASE'!AP104*BUNDLES!$D52*BUNDLES!$E52)))</f>
        <v>6017617.3576801587</v>
      </c>
      <c r="AP88" s="650">
        <f ca="1">((('SUBSCRIBER BASE'!AQ104*BUNDLES!$D52*BUNDLES!$E52)))</f>
        <v>6341756.4897961514</v>
      </c>
      <c r="AQ88" s="650">
        <f ca="1">((('SUBSCRIBER BASE'!AR104*BUNDLES!$D52*BUNDLES!$E52)))</f>
        <v>6637568.6653063437</v>
      </c>
      <c r="AR88" s="650">
        <f ca="1">((('SUBSCRIBER BASE'!AS104*BUNDLES!$D52*BUNDLES!$E52)))</f>
        <v>6816380.2320410255</v>
      </c>
      <c r="AS88" s="650">
        <f ca="1">((('SUBSCRIBER BASE'!AT104*BUNDLES!$D52*BUNDLES!$E52)))</f>
        <v>7031251.2204389749</v>
      </c>
      <c r="AT88" s="650">
        <f ca="1">((('SUBSCRIBER BASE'!AU104*BUNDLES!$D52*BUNDLES!$E52)))</f>
        <v>7255208.6594170267</v>
      </c>
      <c r="AU88" s="650">
        <f ca="1">((('SUBSCRIBER BASE'!AV104*BUNDLES!$D52*BUNDLES!$E52)))</f>
        <v>7343048.226446175</v>
      </c>
      <c r="AV88" s="650">
        <f ca="1">((('SUBSCRIBER BASE'!AW104*BUNDLES!$D52*BUNDLES!$E52)))</f>
        <v>7380145.8151238663</v>
      </c>
      <c r="AW88" s="650">
        <f ca="1">((('SUBSCRIBER BASE'!AX104*BUNDLES!$D52*BUNDLES!$E52)))</f>
        <v>7460508.5243676733</v>
      </c>
      <c r="AX88" s="650">
        <f ca="1">((('SUBSCRIBER BASE'!AY104*BUNDLES!$D52*BUNDLES!$E52)))</f>
        <v>7497703.0981492903</v>
      </c>
      <c r="AY88" s="650">
        <f ca="1">((('SUBSCRIBER BASE'!AZ104*BUNDLES!$D52*BUNDLES!$E52)))</f>
        <v>7558447.9432418263</v>
      </c>
      <c r="AZ88" s="650">
        <f ca="1">((('SUBSCRIBER BASE'!BA104*BUNDLES!$D52*BUNDLES!$E52)))</f>
        <v>7724905.5460797343</v>
      </c>
      <c r="BA88" s="650">
        <f ca="1">((('SUBSCRIBER BASE'!BB104*BUNDLES!$D52*BUNDLES!$E52)))</f>
        <v>7992960.2687757481</v>
      </c>
      <c r="BB88" s="650">
        <f ca="1">((('SUBSCRIBER BASE'!BC104*BUNDLES!$D52*BUNDLES!$E52)))</f>
        <v>8226072.2553369617</v>
      </c>
      <c r="BC88" s="650">
        <f ca="1">((('SUBSCRIBER BASE'!BD104*BUNDLES!$D52*BUNDLES!$E52)))</f>
        <v>8433638.6425701119</v>
      </c>
      <c r="BD88" s="650">
        <f ca="1">((('SUBSCRIBER BASE'!BE104*BUNDLES!$D52*BUNDLES!$E52)))</f>
        <v>8526516.7104416061</v>
      </c>
      <c r="BE88" s="650">
        <f ca="1">((('SUBSCRIBER BASE'!BF104*BUNDLES!$D52*BUNDLES!$E52)))</f>
        <v>8659180.8749195263</v>
      </c>
      <c r="BF88" s="650">
        <f ca="1">((('SUBSCRIBER BASE'!BG104*BUNDLES!$D52*BUNDLES!$E52)))</f>
        <v>8804411.8311735485</v>
      </c>
      <c r="BG88" s="650">
        <f ca="1">((('SUBSCRIBER BASE'!BH104*BUNDLES!$D52*BUNDLES!$E52)))</f>
        <v>8816441.2396148723</v>
      </c>
      <c r="BH88" s="650">
        <f ca="1">((('SUBSCRIBER BASE'!BI104*BUNDLES!$D52*BUNDLES!$E52)))</f>
        <v>8781039.1776341293</v>
      </c>
      <c r="BI88" s="650">
        <f ca="1">((('SUBSCRIBER BASE'!BJ104*BUNDLES!$D52*BUNDLES!$E52)))</f>
        <v>8792377.2187524233</v>
      </c>
      <c r="BJ88" s="650">
        <f ca="1">((('SUBSCRIBER BASE'!BK104*BUNDLES!$D52*BUNDLES!$E52)))</f>
        <v>8763698.3578148019</v>
      </c>
      <c r="BK88" s="650">
        <f ca="1">((('SUBSCRIBER BASE'!BL104*BUNDLES!$D52*BUNDLES!$E52)))</f>
        <v>8761743.4399240613</v>
      </c>
      <c r="BL88" s="650">
        <f ca="1">((('SUBSCRIBER BASE'!BM104*BUNDLES!$D52*BUNDLES!$E52)))</f>
        <v>8868636.2679278571</v>
      </c>
      <c r="BM88" s="650">
        <f ca="1">((('SUBSCRIBER BASE'!BN104*BUNDLES!$D52*BUNDLES!$E52)))</f>
        <v>9080074.4545314647</v>
      </c>
      <c r="BN88" s="650">
        <f ca="1">((('SUBSCRIBER BASE'!BO104*BUNDLES!$D52*BUNDLES!$E52)))</f>
        <v>9259250.7318048924</v>
      </c>
      <c r="BO88" s="650">
        <f ca="1">((('SUBSCRIBER BASE'!BP104*BUNDLES!$D52*BUNDLES!$E52)))</f>
        <v>9415488.1952146478</v>
      </c>
      <c r="BP88" s="650">
        <f ca="1">((('SUBSCRIBER BASE'!BQ104*BUNDLES!$D52*BUNDLES!$E52)))</f>
        <v>9459483.7854539156</v>
      </c>
      <c r="BQ88" s="650">
        <f ca="1">((('SUBSCRIBER BASE'!BR104*BUNDLES!$D52*BUNDLES!$E52)))</f>
        <v>9545679.5961812194</v>
      </c>
      <c r="BR88" s="650">
        <f ca="1">((('SUBSCRIBER BASE'!BS104*BUNDLES!$D52*BUNDLES!$E52)))</f>
        <v>9646735.6163721588</v>
      </c>
    </row>
    <row r="89" spans="1:71" ht="25" customHeight="1" outlineLevel="1">
      <c r="B89" s="200" t="str">
        <f>B52</f>
        <v>MVLP4</v>
      </c>
      <c r="C89" s="201">
        <f>'SUBSCRIBER BASE'!C105*('MVLP INPUT'!$G61*(100%-'MVLP INPUT'!$G85))</f>
        <v>0</v>
      </c>
      <c r="D89" s="201">
        <f>'SUBSCRIBER BASE'!D105*('MVLP INPUT'!$G61*(100%-'MVLP INPUT'!$G85))</f>
        <v>0</v>
      </c>
      <c r="E89" s="201">
        <f>'SUBSCRIBER BASE'!E105*('MVLP INPUT'!$G61*(100%-'MVLP INPUT'!$G85))</f>
        <v>0</v>
      </c>
      <c r="F89" s="201">
        <f>'SUBSCRIBER BASE'!F105*('MVLP INPUT'!$G61*(100%-'MVLP INPUT'!$G85))</f>
        <v>0</v>
      </c>
      <c r="G89" s="201">
        <f>'SUBSCRIBER BASE'!G105*('MVLP INPUT'!$G61*(100%-'MVLP INPUT'!$G85))</f>
        <v>0</v>
      </c>
      <c r="H89" s="201">
        <f>'SUBSCRIBER BASE'!H105*('MVLP INPUT'!$G61*(100%-'MVLP INPUT'!$G85))</f>
        <v>0</v>
      </c>
      <c r="I89" s="201">
        <f>'SUBSCRIBER BASE'!I105*('MVLP INPUT'!$G61*(100%-'MVLP INPUT'!$G85))</f>
        <v>0</v>
      </c>
      <c r="J89" s="201">
        <f>'SUBSCRIBER BASE'!J105*('MVLP INPUT'!$G61*(100%-'MVLP INPUT'!$G85))</f>
        <v>0</v>
      </c>
      <c r="K89" s="650">
        <f ca="1">((('SUBSCRIBER BASE'!L105*BUNDLES!$D53*BUNDLES!$E53)))</f>
        <v>43680</v>
      </c>
      <c r="L89" s="650">
        <f ca="1">((('SUBSCRIBER BASE'!M105*BUNDLES!$D53*BUNDLES!$E53)))</f>
        <v>82086</v>
      </c>
      <c r="M89" s="650">
        <f ca="1">((('SUBSCRIBER BASE'!N105*BUNDLES!$D53*BUNDLES!$E53)))</f>
        <v>125051.69999999998</v>
      </c>
      <c r="N89" s="650">
        <f ca="1">((('SUBSCRIBER BASE'!O105*BUNDLES!$D53*BUNDLES!$E53)))</f>
        <v>163979.11499999996</v>
      </c>
      <c r="O89" s="650">
        <f ca="1">((('SUBSCRIBER BASE'!P105*BUNDLES!$D53*BUNDLES!$E53)))</f>
        <v>206690.15924999997</v>
      </c>
      <c r="P89" s="650">
        <f ca="1">((('SUBSCRIBER BASE'!Q105*BUNDLES!$D53*BUNDLES!$E53)))</f>
        <v>264485.65128749999</v>
      </c>
      <c r="Q89" s="650">
        <f ca="1">((('SUBSCRIBER BASE'!R105*BUNDLES!$D53*BUNDLES!$E53)))</f>
        <v>339731.36872312502</v>
      </c>
      <c r="R89" s="650">
        <f ca="1">((('SUBSCRIBER BASE'!S105*BUNDLES!$D53*BUNDLES!$E53)))</f>
        <v>415984.80028696876</v>
      </c>
      <c r="S89" s="650">
        <f ca="1">((('SUBSCRIBER BASE'!T105*BUNDLES!$D53*BUNDLES!$E53)))</f>
        <v>495235.56027262023</v>
      </c>
      <c r="T89" s="650">
        <f ca="1">((('SUBSCRIBER BASE'!U105*BUNDLES!$D53*BUNDLES!$E53)))</f>
        <v>562243.78225898917</v>
      </c>
      <c r="U89" s="650">
        <f ca="1">((('SUBSCRIBER BASE'!V105*BUNDLES!$D53*BUNDLES!$E53)))</f>
        <v>644471.59314603976</v>
      </c>
      <c r="V89" s="650">
        <f ca="1">((('SUBSCRIBER BASE'!W105*BUNDLES!$D53*BUNDLES!$E53)))</f>
        <v>738698.01348873775</v>
      </c>
      <c r="W89" s="650">
        <f ca="1">((('SUBSCRIBER BASE'!X105*BUNDLES!$D53*BUNDLES!$E53)))</f>
        <v>811143.11281430093</v>
      </c>
      <c r="X89" s="650">
        <f ca="1">((('SUBSCRIBER BASE'!Y105*BUNDLES!$D53*BUNDLES!$E53)))</f>
        <v>878585.95717358589</v>
      </c>
      <c r="Y89" s="650">
        <f ca="1">((('SUBSCRIBER BASE'!Z105*BUNDLES!$D53*BUNDLES!$E53)))</f>
        <v>966026.65931490669</v>
      </c>
      <c r="Z89" s="650">
        <f ca="1">((('SUBSCRIBER BASE'!AA105*BUNDLES!$D53*BUNDLES!$E53)))</f>
        <v>1047985.3263491612</v>
      </c>
      <c r="AA89" s="650">
        <f ca="1">((('SUBSCRIBER BASE'!AB105*BUNDLES!$D53*BUNDLES!$E53)))</f>
        <v>1144596.0600317032</v>
      </c>
      <c r="AB89" s="650">
        <f ca="1">((('SUBSCRIBER BASE'!AC105*BUNDLES!$D53*BUNDLES!$E53)))</f>
        <v>1286146.257030118</v>
      </c>
      <c r="AC89" s="650">
        <f ca="1">((('SUBSCRIBER BASE'!AD105*BUNDLES!$D53*BUNDLES!$E53)))</f>
        <v>1474618.944178612</v>
      </c>
      <c r="AD89" s="650">
        <f ca="1">((('SUBSCRIBER BASE'!AE105*BUNDLES!$D53*BUNDLES!$E53)))</f>
        <v>1657357.9969696815</v>
      </c>
      <c r="AE89" s="650">
        <f ca="1">((('SUBSCRIBER BASE'!AF105*BUNDLES!$D53*BUNDLES!$E53)))</f>
        <v>1835640.0971211973</v>
      </c>
      <c r="AF89" s="650">
        <f ca="1">((('SUBSCRIBER BASE'!AG105*BUNDLES!$D53*BUNDLES!$E53)))</f>
        <v>1968348.0922651377</v>
      </c>
      <c r="AG89" s="650">
        <f ca="1">((('SUBSCRIBER BASE'!AH105*BUNDLES!$D53*BUNDLES!$E53)))</f>
        <v>2120580.687651881</v>
      </c>
      <c r="AH89" s="650">
        <f ca="1">((('SUBSCRIBER BASE'!AI105*BUNDLES!$D53*BUNDLES!$E53)))</f>
        <v>2279631.6532692872</v>
      </c>
      <c r="AI89" s="650">
        <f ca="1">((('SUBSCRIBER BASE'!AJ105*BUNDLES!$D53*BUNDLES!$E53)))</f>
        <v>2376730.0706058224</v>
      </c>
      <c r="AJ89" s="650">
        <f ca="1">((('SUBSCRIBER BASE'!AK105*BUNDLES!$D53*BUNDLES!$E53)))</f>
        <v>2449833.5670755315</v>
      </c>
      <c r="AK89" s="650">
        <f ca="1">((('SUBSCRIBER BASE'!AL105*BUNDLES!$D53*BUNDLES!$E53)))</f>
        <v>2543041.8887217548</v>
      </c>
      <c r="AL89" s="650">
        <f ca="1">((('SUBSCRIBER BASE'!AM105*BUNDLES!$D53*BUNDLES!$E53)))</f>
        <v>2614489.7942856671</v>
      </c>
      <c r="AM89" s="650">
        <f ca="1">((('SUBSCRIBER BASE'!AN105*BUNDLES!$D53*BUNDLES!$E53)))</f>
        <v>2696135.3045713836</v>
      </c>
      <c r="AN89" s="650">
        <f ca="1">((('SUBSCRIBER BASE'!AO105*BUNDLES!$D53*BUNDLES!$E53)))</f>
        <v>2828148.5393428146</v>
      </c>
      <c r="AO89" s="650">
        <f ca="1">((('SUBSCRIBER BASE'!AP105*BUNDLES!$D53*BUNDLES!$E53)))</f>
        <v>3008791.1123756743</v>
      </c>
      <c r="AP89" s="650">
        <f ca="1">((('SUBSCRIBER BASE'!AQ105*BUNDLES!$D53*BUNDLES!$E53)))</f>
        <v>3170861.5567568899</v>
      </c>
      <c r="AQ89" s="650">
        <f ca="1">((('SUBSCRIBER BASE'!AR105*BUNDLES!$D53*BUNDLES!$E53)))</f>
        <v>3318768.478919046</v>
      </c>
      <c r="AR89" s="650">
        <f ca="1">((('SUBSCRIBER BASE'!AS105*BUNDLES!$D53*BUNDLES!$E53)))</f>
        <v>3408160.0549730938</v>
      </c>
      <c r="AS89" s="650">
        <f ca="1">((('SUBSCRIBER BASE'!AT105*BUNDLES!$D53*BUNDLES!$E53)))</f>
        <v>3515582.0522244391</v>
      </c>
      <c r="AT89" s="650">
        <f ca="1">((('SUBSCRIBER BASE'!AU105*BUNDLES!$D53*BUNDLES!$E53)))</f>
        <v>3627562.9496132168</v>
      </c>
      <c r="AU89" s="650">
        <f ca="1">((('SUBSCRIBER BASE'!AV105*BUNDLES!$D53*BUNDLES!$E53)))</f>
        <v>3671484.8021325567</v>
      </c>
      <c r="AV89" s="650">
        <f ca="1">((('SUBSCRIBER BASE'!AW105*BUNDLES!$D53*BUNDLES!$E53)))</f>
        <v>3690050.5620259284</v>
      </c>
      <c r="AW89" s="650">
        <f ca="1">((('SUBSCRIBER BASE'!AX105*BUNDLES!$D53*BUNDLES!$E53)))</f>
        <v>3730218.0339246322</v>
      </c>
      <c r="AX89" s="650">
        <f ca="1">((('SUBSCRIBER BASE'!AY105*BUNDLES!$D53*BUNDLES!$E53)))</f>
        <v>3748817.1322284001</v>
      </c>
      <c r="AY89" s="650">
        <f ca="1">((('SUBSCRIBER BASE'!AZ105*BUNDLES!$D53*BUNDLES!$E53)))</f>
        <v>3779176.2756169802</v>
      </c>
      <c r="AZ89" s="650">
        <f ca="1">((('SUBSCRIBER BASE'!BA105*BUNDLES!$D53*BUNDLES!$E53)))</f>
        <v>3862407.4618361318</v>
      </c>
      <c r="BA89" s="650">
        <f ca="1">((('SUBSCRIBER BASE'!BB105*BUNDLES!$D53*BUNDLES!$E53)))</f>
        <v>3996437.0887443256</v>
      </c>
      <c r="BB89" s="650">
        <f ca="1">((('SUBSCRIBER BASE'!BC105*BUNDLES!$D53*BUNDLES!$E53)))</f>
        <v>4112995.2343071094</v>
      </c>
      <c r="BC89" s="650">
        <f ca="1">((('SUBSCRIBER BASE'!BD105*BUNDLES!$D53*BUNDLES!$E53)))</f>
        <v>4216765.472591754</v>
      </c>
      <c r="BD89" s="650">
        <f ca="1">((('SUBSCRIBER BASE'!BE105*BUNDLES!$D53*BUNDLES!$E53)))</f>
        <v>4263207.198962166</v>
      </c>
      <c r="BE89" s="650">
        <f ca="1">((('SUBSCRIBER BASE'!BF105*BUNDLES!$D53*BUNDLES!$E53)))</f>
        <v>4329556.839014058</v>
      </c>
      <c r="BF89" s="650">
        <f ca="1">((('SUBSCRIBER BASE'!BG105*BUNDLES!$D53*BUNDLES!$E53)))</f>
        <v>4402188.9970633546</v>
      </c>
      <c r="BG89" s="650">
        <f ca="1">((('SUBSCRIBER BASE'!BH105*BUNDLES!$D53*BUNDLES!$E53)))</f>
        <v>4408219.5472101867</v>
      </c>
      <c r="BH89" s="650">
        <f ca="1">((('SUBSCRIBER BASE'!BI105*BUNDLES!$D53*BUNDLES!$E53)))</f>
        <v>4390518.5698496774</v>
      </c>
      <c r="BI89" s="650">
        <f ca="1">((('SUBSCRIBER BASE'!BJ105*BUNDLES!$D53*BUNDLES!$E53)))</f>
        <v>4396172.6413571937</v>
      </c>
      <c r="BJ89" s="650">
        <f ca="1">((('SUBSCRIBER BASE'!BK105*BUNDLES!$D53*BUNDLES!$E53)))</f>
        <v>4381834.0092893345</v>
      </c>
      <c r="BK89" s="650">
        <f ca="1">((('SUBSCRIBER BASE'!BL105*BUNDLES!$D53*BUNDLES!$E53)))</f>
        <v>4380872.308824867</v>
      </c>
      <c r="BL89" s="650">
        <f ca="1">((('SUBSCRIBER BASE'!BM105*BUNDLES!$D53*BUNDLES!$E53)))</f>
        <v>4434318.6933836238</v>
      </c>
      <c r="BM89" s="650">
        <f ca="1">((('SUBSCRIBER BASE'!BN105*BUNDLES!$D53*BUNDLES!$E53)))</f>
        <v>4540022.7587144421</v>
      </c>
      <c r="BN89" s="650">
        <f ca="1">((('SUBSCRIBER BASE'!BO105*BUNDLES!$D53*BUNDLES!$E53)))</f>
        <v>4629611.6207787199</v>
      </c>
      <c r="BO89" s="650">
        <f ca="1">((('SUBSCRIBER BASE'!BP105*BUNDLES!$D53*BUNDLES!$E53)))</f>
        <v>4707731.0397397848</v>
      </c>
      <c r="BP89" s="650">
        <f ca="1">((('SUBSCRIBER BASE'!BQ105*BUNDLES!$D53*BUNDLES!$E53)))</f>
        <v>4729744.4877527952</v>
      </c>
      <c r="BQ89" s="650">
        <f ca="1">((('SUBSCRIBER BASE'!BR105*BUNDLES!$D53*BUNDLES!$E53)))</f>
        <v>4772857.2633651551</v>
      </c>
      <c r="BR89" s="650">
        <f ca="1">((('SUBSCRIBER BASE'!BS105*BUNDLES!$D53*BUNDLES!$E53)))</f>
        <v>4823384.4001968978</v>
      </c>
    </row>
    <row r="90" spans="1:71" ht="25" customHeight="1" outlineLevel="1">
      <c r="B90" s="200" t="str">
        <f t="shared" ref="B90:B94" si="418">B53</f>
        <v>MVLP5</v>
      </c>
      <c r="C90" s="201">
        <f>'SUBSCRIBER BASE'!C106*('MVLP INPUT'!$G62*(100%-'MVLP INPUT'!$G86))</f>
        <v>0</v>
      </c>
      <c r="D90" s="201">
        <f>'SUBSCRIBER BASE'!D106*('MVLP INPUT'!$G62*(100%-'MVLP INPUT'!$G86))</f>
        <v>0</v>
      </c>
      <c r="E90" s="201">
        <f>'SUBSCRIBER BASE'!E106*('MVLP INPUT'!$G62*(100%-'MVLP INPUT'!$G86))</f>
        <v>0</v>
      </c>
      <c r="F90" s="201">
        <f>'SUBSCRIBER BASE'!F106*('MVLP INPUT'!$G62*(100%-'MVLP INPUT'!$G86))</f>
        <v>0</v>
      </c>
      <c r="G90" s="201">
        <f>'SUBSCRIBER BASE'!G106*('MVLP INPUT'!$G62*(100%-'MVLP INPUT'!$G86))</f>
        <v>0</v>
      </c>
      <c r="H90" s="201">
        <f>'SUBSCRIBER BASE'!H106*('MVLP INPUT'!$G62*(100%-'MVLP INPUT'!$G86))</f>
        <v>0</v>
      </c>
      <c r="I90" s="201">
        <f>'SUBSCRIBER BASE'!I106*('MVLP INPUT'!$G62*(100%-'MVLP INPUT'!$G86))</f>
        <v>0</v>
      </c>
      <c r="J90" s="201">
        <f>'SUBSCRIBER BASE'!J106*('MVLP INPUT'!$G62*(100%-'MVLP INPUT'!$G86))</f>
        <v>0</v>
      </c>
      <c r="K90" s="650">
        <f ca="1">((('SUBSCRIBER BASE'!L106*BUNDLES!$D54*BUNDLES!$E54)))</f>
        <v>43680</v>
      </c>
      <c r="L90" s="650">
        <f ca="1">((('SUBSCRIBER BASE'!M106*BUNDLES!$D54*BUNDLES!$E54)))</f>
        <v>82086</v>
      </c>
      <c r="M90" s="650">
        <f ca="1">((('SUBSCRIBER BASE'!N106*BUNDLES!$D54*BUNDLES!$E54)))</f>
        <v>125051.69999999998</v>
      </c>
      <c r="N90" s="650">
        <f ca="1">((('SUBSCRIBER BASE'!O106*BUNDLES!$D54*BUNDLES!$E54)))</f>
        <v>163979.11499999996</v>
      </c>
      <c r="O90" s="650">
        <f ca="1">((('SUBSCRIBER BASE'!P106*BUNDLES!$D54*BUNDLES!$E54)))</f>
        <v>206690.15924999997</v>
      </c>
      <c r="P90" s="650">
        <f ca="1">((('SUBSCRIBER BASE'!Q106*BUNDLES!$D54*BUNDLES!$E54)))</f>
        <v>264485.65128749999</v>
      </c>
      <c r="Q90" s="650">
        <f ca="1">((('SUBSCRIBER BASE'!R106*BUNDLES!$D54*BUNDLES!$E54)))</f>
        <v>339731.36872312502</v>
      </c>
      <c r="R90" s="650">
        <f ca="1">((('SUBSCRIBER BASE'!S106*BUNDLES!$D54*BUNDLES!$E54)))</f>
        <v>415984.80028696876</v>
      </c>
      <c r="S90" s="650">
        <f ca="1">((('SUBSCRIBER BASE'!T106*BUNDLES!$D54*BUNDLES!$E54)))</f>
        <v>495235.56027262023</v>
      </c>
      <c r="T90" s="650">
        <f ca="1">((('SUBSCRIBER BASE'!U106*BUNDLES!$D54*BUNDLES!$E54)))</f>
        <v>562243.78225898917</v>
      </c>
      <c r="U90" s="650">
        <f ca="1">((('SUBSCRIBER BASE'!V106*BUNDLES!$D54*BUNDLES!$E54)))</f>
        <v>644471.59314603976</v>
      </c>
      <c r="V90" s="650">
        <f ca="1">((('SUBSCRIBER BASE'!W106*BUNDLES!$D54*BUNDLES!$E54)))</f>
        <v>738698.01348873775</v>
      </c>
      <c r="W90" s="650">
        <f ca="1">((('SUBSCRIBER BASE'!X106*BUNDLES!$D54*BUNDLES!$E54)))</f>
        <v>811143.11281430093</v>
      </c>
      <c r="X90" s="650">
        <f ca="1">((('SUBSCRIBER BASE'!Y106*BUNDLES!$D54*BUNDLES!$E54)))</f>
        <v>878585.95717358589</v>
      </c>
      <c r="Y90" s="650">
        <f ca="1">((('SUBSCRIBER BASE'!Z106*BUNDLES!$D54*BUNDLES!$E54)))</f>
        <v>966026.65931490669</v>
      </c>
      <c r="Z90" s="650">
        <f ca="1">((('SUBSCRIBER BASE'!AA106*BUNDLES!$D54*BUNDLES!$E54)))</f>
        <v>1047985.3263491612</v>
      </c>
      <c r="AA90" s="650">
        <f ca="1">((('SUBSCRIBER BASE'!AB106*BUNDLES!$D54*BUNDLES!$E54)))</f>
        <v>1144596.0600317032</v>
      </c>
      <c r="AB90" s="650">
        <f ca="1">((('SUBSCRIBER BASE'!AC106*BUNDLES!$D54*BUNDLES!$E54)))</f>
        <v>1286146.257030118</v>
      </c>
      <c r="AC90" s="650">
        <f ca="1">((('SUBSCRIBER BASE'!AD106*BUNDLES!$D54*BUNDLES!$E54)))</f>
        <v>1474618.944178612</v>
      </c>
      <c r="AD90" s="650">
        <f ca="1">((('SUBSCRIBER BASE'!AE106*BUNDLES!$D54*BUNDLES!$E54)))</f>
        <v>1657357.9969696815</v>
      </c>
      <c r="AE90" s="650">
        <f ca="1">((('SUBSCRIBER BASE'!AF106*BUNDLES!$D54*BUNDLES!$E54)))</f>
        <v>1835640.0971211973</v>
      </c>
      <c r="AF90" s="650">
        <f ca="1">((('SUBSCRIBER BASE'!AG106*BUNDLES!$D54*BUNDLES!$E54)))</f>
        <v>1968348.0922651377</v>
      </c>
      <c r="AG90" s="650">
        <f ca="1">((('SUBSCRIBER BASE'!AH106*BUNDLES!$D54*BUNDLES!$E54)))</f>
        <v>2120580.687651881</v>
      </c>
      <c r="AH90" s="650">
        <f ca="1">((('SUBSCRIBER BASE'!AI106*BUNDLES!$D54*BUNDLES!$E54)))</f>
        <v>2279631.6532692872</v>
      </c>
      <c r="AI90" s="650">
        <f ca="1">((('SUBSCRIBER BASE'!AJ106*BUNDLES!$D54*BUNDLES!$E54)))</f>
        <v>2376730.0706058224</v>
      </c>
      <c r="AJ90" s="650">
        <f ca="1">((('SUBSCRIBER BASE'!AK106*BUNDLES!$D54*BUNDLES!$E54)))</f>
        <v>2449833.5670755315</v>
      </c>
      <c r="AK90" s="650">
        <f ca="1">((('SUBSCRIBER BASE'!AL106*BUNDLES!$D54*BUNDLES!$E54)))</f>
        <v>2543041.8887217548</v>
      </c>
      <c r="AL90" s="650">
        <f ca="1">((('SUBSCRIBER BASE'!AM106*BUNDLES!$D54*BUNDLES!$E54)))</f>
        <v>2614489.7942856671</v>
      </c>
      <c r="AM90" s="650">
        <f ca="1">((('SUBSCRIBER BASE'!AN106*BUNDLES!$D54*BUNDLES!$E54)))</f>
        <v>2696135.3045713836</v>
      </c>
      <c r="AN90" s="650">
        <f ca="1">((('SUBSCRIBER BASE'!AO106*BUNDLES!$D54*BUNDLES!$E54)))</f>
        <v>2828148.5393428146</v>
      </c>
      <c r="AO90" s="650">
        <f ca="1">((('SUBSCRIBER BASE'!AP106*BUNDLES!$D54*BUNDLES!$E54)))</f>
        <v>3008791.1123756743</v>
      </c>
      <c r="AP90" s="650">
        <f ca="1">((('SUBSCRIBER BASE'!AQ106*BUNDLES!$D54*BUNDLES!$E54)))</f>
        <v>3170861.5567568899</v>
      </c>
      <c r="AQ90" s="650">
        <f ca="1">((('SUBSCRIBER BASE'!AR106*BUNDLES!$D54*BUNDLES!$E54)))</f>
        <v>3318768.478919046</v>
      </c>
      <c r="AR90" s="650">
        <f ca="1">((('SUBSCRIBER BASE'!AS106*BUNDLES!$D54*BUNDLES!$E54)))</f>
        <v>3408160.0549730938</v>
      </c>
      <c r="AS90" s="650">
        <f ca="1">((('SUBSCRIBER BASE'!AT106*BUNDLES!$D54*BUNDLES!$E54)))</f>
        <v>3515582.0522244391</v>
      </c>
      <c r="AT90" s="650">
        <f ca="1">((('SUBSCRIBER BASE'!AU106*BUNDLES!$D54*BUNDLES!$E54)))</f>
        <v>3627562.9496132168</v>
      </c>
      <c r="AU90" s="650">
        <f ca="1">((('SUBSCRIBER BASE'!AV106*BUNDLES!$D54*BUNDLES!$E54)))</f>
        <v>3671484.8021325567</v>
      </c>
      <c r="AV90" s="650">
        <f ca="1">((('SUBSCRIBER BASE'!AW106*BUNDLES!$D54*BUNDLES!$E54)))</f>
        <v>3690050.5620259284</v>
      </c>
      <c r="AW90" s="650">
        <f ca="1">((('SUBSCRIBER BASE'!AX106*BUNDLES!$D54*BUNDLES!$E54)))</f>
        <v>3730218.0339246322</v>
      </c>
      <c r="AX90" s="650">
        <f ca="1">((('SUBSCRIBER BASE'!AY106*BUNDLES!$D54*BUNDLES!$E54)))</f>
        <v>3748817.1322284001</v>
      </c>
      <c r="AY90" s="650">
        <f ca="1">((('SUBSCRIBER BASE'!AZ106*BUNDLES!$D54*BUNDLES!$E54)))</f>
        <v>3779176.2756169802</v>
      </c>
      <c r="AZ90" s="650">
        <f ca="1">((('SUBSCRIBER BASE'!BA106*BUNDLES!$D54*BUNDLES!$E54)))</f>
        <v>3862407.4618361318</v>
      </c>
      <c r="BA90" s="650">
        <f ca="1">((('SUBSCRIBER BASE'!BB106*BUNDLES!$D54*BUNDLES!$E54)))</f>
        <v>3996437.0887443256</v>
      </c>
      <c r="BB90" s="650">
        <f ca="1">((('SUBSCRIBER BASE'!BC106*BUNDLES!$D54*BUNDLES!$E54)))</f>
        <v>4112995.2343071094</v>
      </c>
      <c r="BC90" s="650">
        <f ca="1">((('SUBSCRIBER BASE'!BD106*BUNDLES!$D54*BUNDLES!$E54)))</f>
        <v>4216765.472591754</v>
      </c>
      <c r="BD90" s="650">
        <f ca="1">((('SUBSCRIBER BASE'!BE106*BUNDLES!$D54*BUNDLES!$E54)))</f>
        <v>4263207.198962166</v>
      </c>
      <c r="BE90" s="650">
        <f ca="1">((('SUBSCRIBER BASE'!BF106*BUNDLES!$D54*BUNDLES!$E54)))</f>
        <v>4329556.839014058</v>
      </c>
      <c r="BF90" s="650">
        <f ca="1">((('SUBSCRIBER BASE'!BG106*BUNDLES!$D54*BUNDLES!$E54)))</f>
        <v>4402188.9970633546</v>
      </c>
      <c r="BG90" s="650">
        <f ca="1">((('SUBSCRIBER BASE'!BH106*BUNDLES!$D54*BUNDLES!$E54)))</f>
        <v>4408219.5472101867</v>
      </c>
      <c r="BH90" s="650">
        <f ca="1">((('SUBSCRIBER BASE'!BI106*BUNDLES!$D54*BUNDLES!$E54)))</f>
        <v>4390518.5698496774</v>
      </c>
      <c r="BI90" s="650">
        <f ca="1">((('SUBSCRIBER BASE'!BJ106*BUNDLES!$D54*BUNDLES!$E54)))</f>
        <v>4396172.6413571937</v>
      </c>
      <c r="BJ90" s="650">
        <f ca="1">((('SUBSCRIBER BASE'!BK106*BUNDLES!$D54*BUNDLES!$E54)))</f>
        <v>4381834.0092893345</v>
      </c>
      <c r="BK90" s="650">
        <f ca="1">((('SUBSCRIBER BASE'!BL106*BUNDLES!$D54*BUNDLES!$E54)))</f>
        <v>4380872.308824867</v>
      </c>
      <c r="BL90" s="650">
        <f ca="1">((('SUBSCRIBER BASE'!BM106*BUNDLES!$D54*BUNDLES!$E54)))</f>
        <v>4434318.6933836238</v>
      </c>
      <c r="BM90" s="650">
        <f ca="1">((('SUBSCRIBER BASE'!BN106*BUNDLES!$D54*BUNDLES!$E54)))</f>
        <v>4540022.7587144421</v>
      </c>
      <c r="BN90" s="650">
        <f ca="1">((('SUBSCRIBER BASE'!BO106*BUNDLES!$D54*BUNDLES!$E54)))</f>
        <v>4629611.6207787199</v>
      </c>
      <c r="BO90" s="650">
        <f ca="1">((('SUBSCRIBER BASE'!BP106*BUNDLES!$D54*BUNDLES!$E54)))</f>
        <v>4707731.0397397848</v>
      </c>
      <c r="BP90" s="650">
        <f ca="1">((('SUBSCRIBER BASE'!BQ106*BUNDLES!$D54*BUNDLES!$E54)))</f>
        <v>4729744.4877527952</v>
      </c>
      <c r="BQ90" s="650">
        <f ca="1">((('SUBSCRIBER BASE'!BR106*BUNDLES!$D54*BUNDLES!$E54)))</f>
        <v>4772857.2633651551</v>
      </c>
      <c r="BR90" s="650">
        <f ca="1">((('SUBSCRIBER BASE'!BS106*BUNDLES!$D54*BUNDLES!$E54)))</f>
        <v>4823384.4001968978</v>
      </c>
    </row>
    <row r="91" spans="1:71" ht="25" customHeight="1" outlineLevel="1">
      <c r="B91" s="200" t="str">
        <f t="shared" si="418"/>
        <v>MVLP6</v>
      </c>
      <c r="C91" s="201">
        <f>'SUBSCRIBER BASE'!C107*('MVLP INPUT'!$G63*(100%-'MVLP INPUT'!$G87))</f>
        <v>0</v>
      </c>
      <c r="D91" s="201">
        <f>'SUBSCRIBER BASE'!D107*('MVLP INPUT'!$G63*(100%-'MVLP INPUT'!$G87))</f>
        <v>0</v>
      </c>
      <c r="E91" s="201">
        <f>'SUBSCRIBER BASE'!E107*('MVLP INPUT'!$G63*(100%-'MVLP INPUT'!$G87))</f>
        <v>0</v>
      </c>
      <c r="F91" s="201">
        <f>'SUBSCRIBER BASE'!F107*('MVLP INPUT'!$G63*(100%-'MVLP INPUT'!$G87))</f>
        <v>0</v>
      </c>
      <c r="G91" s="201">
        <f>'SUBSCRIBER BASE'!G107*('MVLP INPUT'!$G63*(100%-'MVLP INPUT'!$G87))</f>
        <v>0</v>
      </c>
      <c r="H91" s="201">
        <f>'SUBSCRIBER BASE'!H107*('MVLP INPUT'!$G63*(100%-'MVLP INPUT'!$G87))</f>
        <v>0</v>
      </c>
      <c r="I91" s="201">
        <f>'SUBSCRIBER BASE'!I107*('MVLP INPUT'!$G63*(100%-'MVLP INPUT'!$G87))</f>
        <v>0</v>
      </c>
      <c r="J91" s="201">
        <f>'SUBSCRIBER BASE'!J107*('MVLP INPUT'!$G63*(100%-'MVLP INPUT'!$G87))</f>
        <v>0</v>
      </c>
      <c r="K91" s="650">
        <f ca="1">((('SUBSCRIBER BASE'!L107*BUNDLES!$D55*BUNDLES!$E55)))</f>
        <v>81900</v>
      </c>
      <c r="L91" s="650">
        <f ca="1">((('SUBSCRIBER BASE'!M107*BUNDLES!$D55*BUNDLES!$E55)))</f>
        <v>153650.25</v>
      </c>
      <c r="M91" s="650">
        <f ca="1">((('SUBSCRIBER BASE'!N107*BUNDLES!$D55*BUNDLES!$E55)))</f>
        <v>233783.611875</v>
      </c>
      <c r="N91" s="650">
        <f ca="1">((('SUBSCRIBER BASE'!O107*BUNDLES!$D55*BUNDLES!$E55)))</f>
        <v>306199.97225156252</v>
      </c>
      <c r="O91" s="650">
        <f ca="1">((('SUBSCRIBER BASE'!P107*BUNDLES!$D55*BUNDLES!$E55)))</f>
        <v>385614.47370835545</v>
      </c>
      <c r="P91" s="650">
        <f ca="1">((('SUBSCRIBER BASE'!Q107*BUNDLES!$D55*BUNDLES!$E55)))</f>
        <v>493169.71383866691</v>
      </c>
      <c r="Q91" s="650">
        <f ca="1">((('SUBSCRIBER BASE'!R107*BUNDLES!$D55*BUNDLES!$E55)))</f>
        <v>633148.30386213679</v>
      </c>
      <c r="R91" s="650">
        <f ca="1">((('SUBSCRIBER BASE'!S107*BUNDLES!$D55*BUNDLES!$E55)))</f>
        <v>774688.01790937467</v>
      </c>
      <c r="S91" s="650">
        <f ca="1">((('SUBSCRIBER BASE'!T107*BUNDLES!$D55*BUNDLES!$E55)))</f>
        <v>921576.89696913247</v>
      </c>
      <c r="T91" s="650">
        <f ca="1">((('SUBSCRIBER BASE'!U107*BUNDLES!$D55*BUNDLES!$E55)))</f>
        <v>1045274.1098782531</v>
      </c>
      <c r="U91" s="650">
        <f ca="1">((('SUBSCRIBER BASE'!V107*BUNDLES!$D55*BUNDLES!$E55)))</f>
        <v>1197307.2191096446</v>
      </c>
      <c r="V91" s="650">
        <f ca="1">((('SUBSCRIBER BASE'!W107*BUNDLES!$D55*BUNDLES!$E55)))</f>
        <v>1371508.5901063883</v>
      </c>
      <c r="W91" s="650">
        <f ca="1">((('SUBSCRIBER BASE'!X107*BUNDLES!$D55*BUNDLES!$E55)))</f>
        <v>1504614.3891258028</v>
      </c>
      <c r="X91" s="650">
        <f ca="1">((('SUBSCRIBER BASE'!Y107*BUNDLES!$D55*BUNDLES!$E55)))</f>
        <v>1628122.1336966984</v>
      </c>
      <c r="Y91" s="650">
        <f ca="1">((('SUBSCRIBER BASE'!Z107*BUNDLES!$D55*BUNDLES!$E55)))</f>
        <v>1788975.7216776218</v>
      </c>
      <c r="Z91" s="650">
        <f ca="1">((('SUBSCRIBER BASE'!AA107*BUNDLES!$D55*BUNDLES!$E55)))</f>
        <v>1939314.4962895466</v>
      </c>
      <c r="AA91" s="650">
        <f ca="1">((('SUBSCRIBER BASE'!AB107*BUNDLES!$D55*BUNDLES!$E55)))</f>
        <v>2116860.4852343453</v>
      </c>
      <c r="AB91" s="650">
        <f ca="1">((('SUBSCRIBER BASE'!AC107*BUNDLES!$D55*BUNDLES!$E55)))</f>
        <v>2378415.3097595419</v>
      </c>
      <c r="AC91" s="650">
        <f ca="1">((('SUBSCRIBER BASE'!AD107*BUNDLES!$D55*BUNDLES!$E55)))</f>
        <v>2727488.5059971665</v>
      </c>
      <c r="AD91" s="650">
        <f ca="1">((('SUBSCRIBER BASE'!AE107*BUNDLES!$D55*BUNDLES!$E55)))</f>
        <v>3065165.3594323155</v>
      </c>
      <c r="AE91" s="650">
        <f ca="1">((('SUBSCRIBER BASE'!AF107*BUNDLES!$D55*BUNDLES!$E55)))</f>
        <v>3393934.1780621186</v>
      </c>
      <c r="AF91" s="650">
        <f ca="1">((('SUBSCRIBER BASE'!AG107*BUNDLES!$D55*BUNDLES!$E55)))</f>
        <v>3636682.6337138568</v>
      </c>
      <c r="AG91" s="650">
        <f ca="1">((('SUBSCRIBER BASE'!AH107*BUNDLES!$D55*BUNDLES!$E55)))</f>
        <v>3915736.7954438794</v>
      </c>
      <c r="AH91" s="650">
        <f ca="1">((('SUBSCRIBER BASE'!AI107*BUNDLES!$D55*BUNDLES!$E55)))</f>
        <v>4207140.6136830756</v>
      </c>
      <c r="AI91" s="650">
        <f ca="1">((('SUBSCRIBER BASE'!AJ107*BUNDLES!$D55*BUNDLES!$E55)))</f>
        <v>4381995.7314647147</v>
      </c>
      <c r="AJ91" s="650">
        <f ca="1">((('SUBSCRIBER BASE'!AK107*BUNDLES!$D55*BUNDLES!$E55)))</f>
        <v>4511850.9555628169</v>
      </c>
      <c r="AK91" s="650">
        <f ca="1">((('SUBSCRIBER BASE'!AL107*BUNDLES!$D55*BUNDLES!$E55)))</f>
        <v>4679438.7803957686</v>
      </c>
      <c r="AL91" s="650">
        <f ca="1">((('SUBSCRIBER BASE'!AM107*BUNDLES!$D55*BUNDLES!$E55)))</f>
        <v>4806188.2444249913</v>
      </c>
      <c r="AM91" s="650">
        <f ca="1">((('SUBSCRIBER BASE'!AN107*BUNDLES!$D55*BUNDLES!$E55)))</f>
        <v>4952023.3615926793</v>
      </c>
      <c r="AN91" s="650">
        <f ca="1">((('SUBSCRIBER BASE'!AO107*BUNDLES!$D55*BUNDLES!$E55)))</f>
        <v>5192352.1351090642</v>
      </c>
      <c r="AO91" s="650">
        <f ca="1">((('SUBSCRIBER BASE'!AP107*BUNDLES!$D55*BUNDLES!$E55)))</f>
        <v>5523653.648015839</v>
      </c>
      <c r="AP91" s="650">
        <f ca="1">((('SUBSCRIBER BASE'!AQ107*BUNDLES!$D55*BUNDLES!$E55)))</f>
        <v>5819651.8314950075</v>
      </c>
      <c r="AQ91" s="650">
        <f ca="1">((('SUBSCRIBER BASE'!AR107*BUNDLES!$D55*BUNDLES!$E55)))</f>
        <v>6088680.11034152</v>
      </c>
      <c r="AR91" s="650">
        <f ca="1">((('SUBSCRIBER BASE'!AS107*BUNDLES!$D55*BUNDLES!$E55)))</f>
        <v>6247824.4045485891</v>
      </c>
      <c r="AS91" s="650">
        <f ca="1">((('SUBSCRIBER BASE'!AT107*BUNDLES!$D55*BUNDLES!$E55)))</f>
        <v>6440733.6233097883</v>
      </c>
      <c r="AT91" s="650">
        <f ca="1">((('SUBSCRIBER BASE'!AU107*BUNDLES!$D55*BUNDLES!$E55)))</f>
        <v>6642145.1080860244</v>
      </c>
      <c r="AU91" s="650">
        <f ca="1">((('SUBSCRIBER BASE'!AV107*BUNDLES!$D55*BUNDLES!$E55)))</f>
        <v>6715892.4899115069</v>
      </c>
      <c r="AV91" s="650">
        <f ca="1">((('SUBSCRIBER BASE'!AW107*BUNDLES!$D55*BUNDLES!$E55)))</f>
        <v>6742298.1341911526</v>
      </c>
      <c r="AW91" s="650">
        <f ca="1">((('SUBSCRIBER BASE'!AX107*BUNDLES!$D55*BUNDLES!$E55)))</f>
        <v>6809617.4821461178</v>
      </c>
      <c r="AX91" s="650">
        <f ca="1">((('SUBSCRIBER BASE'!AY107*BUNDLES!$D55*BUNDLES!$E55)))</f>
        <v>6836682.5643334463</v>
      </c>
      <c r="AY91" s="650">
        <f ca="1">((('SUBSCRIBER BASE'!AZ107*BUNDLES!$D55*BUNDLES!$E55)))</f>
        <v>6886176.72970594</v>
      </c>
      <c r="AZ91" s="650">
        <f ca="1">((('SUBSCRIBER BASE'!BA107*BUNDLES!$D55*BUNDLES!$E55)))</f>
        <v>7035042.4513963778</v>
      </c>
      <c r="BA91" s="650">
        <f ca="1">((('SUBSCRIBER BASE'!BB107*BUNDLES!$D55*BUNDLES!$E55)))</f>
        <v>7279142.7226980682</v>
      </c>
      <c r="BB91" s="650">
        <f ca="1">((('SUBSCRIBER BASE'!BC107*BUNDLES!$D55*BUNDLES!$E55)))</f>
        <v>7490177.7297564195</v>
      </c>
      <c r="BC91" s="650">
        <f ca="1">((('SUBSCRIBER BASE'!BD107*BUNDLES!$D55*BUNDLES!$E55)))</f>
        <v>7677173.3989442084</v>
      </c>
      <c r="BD91" s="650">
        <f ca="1">((('SUBSCRIBER BASE'!BE107*BUNDLES!$D55*BUNDLES!$E55)))</f>
        <v>7756521.7954996377</v>
      </c>
      <c r="BE91" s="650">
        <f ca="1">((('SUBSCRIBER BASE'!BF107*BUNDLES!$D55*BUNDLES!$E55)))</f>
        <v>7873374.4012359064</v>
      </c>
      <c r="BF91" s="650">
        <f ca="1">((('SUBSCRIBER BASE'!BG107*BUNDLES!$D55*BUNDLES!$E55)))</f>
        <v>8002092.2451710207</v>
      </c>
      <c r="BG91" s="650">
        <f ca="1">((('SUBSCRIBER BASE'!BH107*BUNDLES!$D55*BUNDLES!$E55)))</f>
        <v>8005972.4022995429</v>
      </c>
      <c r="BH91" s="650">
        <f ca="1">((('SUBSCRIBER BASE'!BI107*BUNDLES!$D55*BUNDLES!$E55)))</f>
        <v>7965728.8511788175</v>
      </c>
      <c r="BI91" s="650">
        <f ca="1">((('SUBSCRIBER BASE'!BJ107*BUNDLES!$D55*BUNDLES!$E55)))</f>
        <v>7969718.0864919294</v>
      </c>
      <c r="BJ91" s="650">
        <f ca="1">((('SUBSCRIBER BASE'!BK107*BUNDLES!$D55*BUNDLES!$E55)))</f>
        <v>7936597.8869511038</v>
      </c>
      <c r="BK91" s="650">
        <f ca="1">((('SUBSCRIBER BASE'!BL107*BUNDLES!$D55*BUNDLES!$E55)))</f>
        <v>7928886.4978861716</v>
      </c>
      <c r="BL91" s="650">
        <f ca="1">((('SUBSCRIBER BASE'!BM107*BUNDLES!$D55*BUNDLES!$E55)))</f>
        <v>8023549.9567471463</v>
      </c>
      <c r="BM91" s="650">
        <f ca="1">((('SUBSCRIBER BASE'!BN107*BUNDLES!$D55*BUNDLES!$E55)))</f>
        <v>8216293.5840179212</v>
      </c>
      <c r="BN91" s="650">
        <f ca="1">((('SUBSCRIBER BASE'!BO107*BUNDLES!$D55*BUNDLES!$E55)))</f>
        <v>8378578.1708569806</v>
      </c>
      <c r="BO91" s="650">
        <f ca="1">((('SUBSCRIBER BASE'!BP107*BUNDLES!$D55*BUNDLES!$E55)))</f>
        <v>8519202.8168869894</v>
      </c>
      <c r="BP91" s="650">
        <f ca="1">((('SUBSCRIBER BASE'!BQ107*BUNDLES!$D55*BUNDLES!$E55)))</f>
        <v>8554524.6690004226</v>
      </c>
      <c r="BQ91" s="650">
        <f ca="1">((('SUBSCRIBER BASE'!BR107*BUNDLES!$D55*BUNDLES!$E55)))</f>
        <v>8629662.1238779016</v>
      </c>
      <c r="BR91" s="650">
        <f ca="1">((('SUBSCRIBER BASE'!BS107*BUNDLES!$D55*BUNDLES!$E55)))</f>
        <v>8718764.8623743113</v>
      </c>
    </row>
    <row r="92" spans="1:71" ht="25" customHeight="1" outlineLevel="1">
      <c r="B92" s="200" t="str">
        <f t="shared" si="418"/>
        <v>200 MB</v>
      </c>
      <c r="C92" s="201">
        <f>'SUBSCRIBER BASE'!C108*('MVLP INPUT'!$G64*(100%-'MVLP INPUT'!$G88))</f>
        <v>0</v>
      </c>
      <c r="D92" s="201">
        <f>'SUBSCRIBER BASE'!D108*('MVLP INPUT'!$G64*(100%-'MVLP INPUT'!$G88))</f>
        <v>0</v>
      </c>
      <c r="E92" s="201">
        <f>'SUBSCRIBER BASE'!E108*('MVLP INPUT'!$G64*(100%-'MVLP INPUT'!$G88))</f>
        <v>0</v>
      </c>
      <c r="F92" s="201">
        <f>'SUBSCRIBER BASE'!F108*('MVLP INPUT'!$G64*(100%-'MVLP INPUT'!$G88))</f>
        <v>0</v>
      </c>
      <c r="G92" s="201">
        <f>'SUBSCRIBER BASE'!G108*('MVLP INPUT'!$G64*(100%-'MVLP INPUT'!$G88))</f>
        <v>0</v>
      </c>
      <c r="H92" s="201">
        <f>'SUBSCRIBER BASE'!H108*('MVLP INPUT'!$G64*(100%-'MVLP INPUT'!$G88))</f>
        <v>0</v>
      </c>
      <c r="I92" s="201">
        <f>'SUBSCRIBER BASE'!I108*('MVLP INPUT'!$G64*(100%-'MVLP INPUT'!$G88))</f>
        <v>0</v>
      </c>
      <c r="J92" s="201">
        <f>'SUBSCRIBER BASE'!J108*('MVLP INPUT'!$G64*(100%-'MVLP INPUT'!$G88))</f>
        <v>0</v>
      </c>
      <c r="K92" s="201">
        <f ca="1">'SUBSCRIBER BASE'!L108*'MVLP DASHBOARD'!$E68</f>
        <v>0</v>
      </c>
      <c r="L92" s="201">
        <f ca="1">'SUBSCRIBER BASE'!M108*'MVLP DASHBOARD'!$E68</f>
        <v>0</v>
      </c>
      <c r="M92" s="201">
        <f ca="1">'SUBSCRIBER BASE'!N108*'MVLP DASHBOARD'!$E68</f>
        <v>0</v>
      </c>
      <c r="N92" s="201">
        <f ca="1">'SUBSCRIBER BASE'!O108*'MVLP DASHBOARD'!$E68</f>
        <v>0</v>
      </c>
      <c r="O92" s="201">
        <f ca="1">'SUBSCRIBER BASE'!P108*'MVLP DASHBOARD'!$E68</f>
        <v>0</v>
      </c>
      <c r="P92" s="201">
        <f ca="1">'SUBSCRIBER BASE'!Q108*'MVLP DASHBOARD'!$E68</f>
        <v>0</v>
      </c>
      <c r="Q92" s="201">
        <f ca="1">'SUBSCRIBER BASE'!R108*'MVLP DASHBOARD'!$E68</f>
        <v>0</v>
      </c>
      <c r="R92" s="201">
        <f ca="1">'SUBSCRIBER BASE'!S108*'MVLP DASHBOARD'!$E68</f>
        <v>0</v>
      </c>
      <c r="S92" s="201">
        <f ca="1">'SUBSCRIBER BASE'!T108*'MVLP DASHBOARD'!$E68</f>
        <v>0</v>
      </c>
      <c r="T92" s="201">
        <f ca="1">'SUBSCRIBER BASE'!U108*'MVLP DASHBOARD'!$E68</f>
        <v>0</v>
      </c>
      <c r="U92" s="201">
        <f ca="1">'SUBSCRIBER BASE'!V108*'MVLP DASHBOARD'!$E68</f>
        <v>0</v>
      </c>
      <c r="V92" s="201">
        <f ca="1">'SUBSCRIBER BASE'!W108*'MVLP DASHBOARD'!$E68</f>
        <v>0</v>
      </c>
      <c r="W92" s="201">
        <f ca="1">'SUBSCRIBER BASE'!X108*'MVLP DASHBOARD'!$E68</f>
        <v>0</v>
      </c>
      <c r="X92" s="201">
        <f ca="1">'SUBSCRIBER BASE'!Y108*'MVLP DASHBOARD'!$E68</f>
        <v>0</v>
      </c>
      <c r="Y92" s="201">
        <f ca="1">'SUBSCRIBER BASE'!Z108*'MVLP DASHBOARD'!$E68</f>
        <v>0</v>
      </c>
      <c r="Z92" s="201">
        <f ca="1">'SUBSCRIBER BASE'!AA108*'MVLP DASHBOARD'!$E68</f>
        <v>0</v>
      </c>
      <c r="AA92" s="201">
        <f ca="1">'SUBSCRIBER BASE'!AB108*'MVLP DASHBOARD'!$E68</f>
        <v>0</v>
      </c>
      <c r="AB92" s="201">
        <f ca="1">'SUBSCRIBER BASE'!AC108*'MVLP DASHBOARD'!$E68</f>
        <v>0</v>
      </c>
      <c r="AC92" s="201">
        <f ca="1">'SUBSCRIBER BASE'!AD108*'MVLP DASHBOARD'!$E68</f>
        <v>0</v>
      </c>
      <c r="AD92" s="201">
        <f ca="1">'SUBSCRIBER BASE'!AE108*'MVLP DASHBOARD'!$E68</f>
        <v>0</v>
      </c>
      <c r="AE92" s="201">
        <f ca="1">'SUBSCRIBER BASE'!AF108*'MVLP DASHBOARD'!$E68</f>
        <v>0</v>
      </c>
      <c r="AF92" s="201">
        <f ca="1">'SUBSCRIBER BASE'!AG108*'MVLP DASHBOARD'!$E68</f>
        <v>0</v>
      </c>
      <c r="AG92" s="201">
        <f ca="1">'SUBSCRIBER BASE'!AH108*'MVLP DASHBOARD'!$E68</f>
        <v>0</v>
      </c>
      <c r="AH92" s="201">
        <f ca="1">'SUBSCRIBER BASE'!AI108*'MVLP DASHBOARD'!$E68</f>
        <v>0</v>
      </c>
      <c r="AI92" s="201">
        <f ca="1">'SUBSCRIBER BASE'!AJ108*'MVLP DASHBOARD'!$E68</f>
        <v>0</v>
      </c>
      <c r="AJ92" s="201">
        <f ca="1">'SUBSCRIBER BASE'!AK108*'MVLP DASHBOARD'!$E68</f>
        <v>0</v>
      </c>
      <c r="AK92" s="201">
        <f ca="1">'SUBSCRIBER BASE'!AL108*'MVLP DASHBOARD'!$E68</f>
        <v>0</v>
      </c>
      <c r="AL92" s="201">
        <f ca="1">'SUBSCRIBER BASE'!AM108*'MVLP DASHBOARD'!$E68</f>
        <v>0</v>
      </c>
      <c r="AM92" s="201">
        <f ca="1">'SUBSCRIBER BASE'!AN108*'MVLP DASHBOARD'!$E68</f>
        <v>0</v>
      </c>
      <c r="AN92" s="201">
        <f ca="1">'SUBSCRIBER BASE'!AO108*'MVLP DASHBOARD'!$E68</f>
        <v>0</v>
      </c>
      <c r="AO92" s="201">
        <f ca="1">'SUBSCRIBER BASE'!AP108*'MVLP DASHBOARD'!$E68</f>
        <v>0</v>
      </c>
      <c r="AP92" s="201">
        <f ca="1">'SUBSCRIBER BASE'!AQ108*'MVLP DASHBOARD'!$E68</f>
        <v>0</v>
      </c>
      <c r="AQ92" s="201">
        <f ca="1">'SUBSCRIBER BASE'!AR108*'MVLP DASHBOARD'!$E68</f>
        <v>0</v>
      </c>
      <c r="AR92" s="201">
        <f ca="1">'SUBSCRIBER BASE'!AS108*'MVLP DASHBOARD'!$E68</f>
        <v>0</v>
      </c>
      <c r="AS92" s="201">
        <f ca="1">'SUBSCRIBER BASE'!AT108*'MVLP DASHBOARD'!$E68</f>
        <v>0</v>
      </c>
      <c r="AT92" s="201">
        <f ca="1">'SUBSCRIBER BASE'!AU108*'MVLP DASHBOARD'!$E68</f>
        <v>0</v>
      </c>
      <c r="AU92" s="201">
        <f ca="1">'SUBSCRIBER BASE'!AV108*'MVLP DASHBOARD'!$E68</f>
        <v>0</v>
      </c>
      <c r="AV92" s="201">
        <f ca="1">'SUBSCRIBER BASE'!AW108*'MVLP DASHBOARD'!$E68</f>
        <v>0</v>
      </c>
      <c r="AW92" s="201">
        <f ca="1">'SUBSCRIBER BASE'!AX108*'MVLP DASHBOARD'!$E68</f>
        <v>0</v>
      </c>
      <c r="AX92" s="201">
        <f ca="1">'SUBSCRIBER BASE'!AY108*'MVLP DASHBOARD'!$E68</f>
        <v>0</v>
      </c>
      <c r="AY92" s="201">
        <f ca="1">'SUBSCRIBER BASE'!AZ108*'MVLP DASHBOARD'!$E68</f>
        <v>0</v>
      </c>
      <c r="AZ92" s="201">
        <f ca="1">'SUBSCRIBER BASE'!BA108*'MVLP DASHBOARD'!$E68</f>
        <v>0</v>
      </c>
      <c r="BA92" s="201">
        <f ca="1">'SUBSCRIBER BASE'!BB108*'MVLP DASHBOARD'!$E68</f>
        <v>0</v>
      </c>
      <c r="BB92" s="201">
        <f ca="1">'SUBSCRIBER BASE'!BC108*'MVLP DASHBOARD'!$E68</f>
        <v>0</v>
      </c>
      <c r="BC92" s="201">
        <f ca="1">'SUBSCRIBER BASE'!BD108*'MVLP DASHBOARD'!$E68</f>
        <v>0</v>
      </c>
      <c r="BD92" s="201">
        <f ca="1">'SUBSCRIBER BASE'!BE108*'MVLP DASHBOARD'!$E68</f>
        <v>0</v>
      </c>
      <c r="BE92" s="201">
        <f ca="1">'SUBSCRIBER BASE'!BF108*'MVLP DASHBOARD'!$E68</f>
        <v>0</v>
      </c>
      <c r="BF92" s="201">
        <f ca="1">'SUBSCRIBER BASE'!BG108*'MVLP DASHBOARD'!$E68</f>
        <v>0</v>
      </c>
      <c r="BG92" s="201">
        <f ca="1">'SUBSCRIBER BASE'!BH108*'MVLP DASHBOARD'!$E68</f>
        <v>0</v>
      </c>
      <c r="BH92" s="201">
        <f ca="1">'SUBSCRIBER BASE'!BI108*'MVLP DASHBOARD'!$E68</f>
        <v>0</v>
      </c>
      <c r="BI92" s="201">
        <f ca="1">'SUBSCRIBER BASE'!BJ108*'MVLP DASHBOARD'!$E68</f>
        <v>0</v>
      </c>
      <c r="BJ92" s="201">
        <f ca="1">'SUBSCRIBER BASE'!BK108*'MVLP DASHBOARD'!$E68</f>
        <v>0</v>
      </c>
      <c r="BK92" s="201">
        <f ca="1">'SUBSCRIBER BASE'!BL108*'MVLP DASHBOARD'!$E68</f>
        <v>0</v>
      </c>
      <c r="BL92" s="201">
        <f ca="1">'SUBSCRIBER BASE'!BM108*'MVLP DASHBOARD'!$E68</f>
        <v>0</v>
      </c>
      <c r="BM92" s="201">
        <f ca="1">'SUBSCRIBER BASE'!BN108*'MVLP DASHBOARD'!$E68</f>
        <v>0</v>
      </c>
      <c r="BN92" s="201">
        <f ca="1">'SUBSCRIBER BASE'!BO108*'MVLP DASHBOARD'!$E68</f>
        <v>0</v>
      </c>
      <c r="BO92" s="201">
        <f ca="1">'SUBSCRIBER BASE'!BP108*'MVLP DASHBOARD'!$E68</f>
        <v>0</v>
      </c>
      <c r="BP92" s="201">
        <f ca="1">'SUBSCRIBER BASE'!BQ108*'MVLP DASHBOARD'!$E68</f>
        <v>0</v>
      </c>
      <c r="BQ92" s="201">
        <f ca="1">'SUBSCRIBER BASE'!BR108*'MVLP DASHBOARD'!$E68</f>
        <v>0</v>
      </c>
      <c r="BR92" s="201">
        <f ca="1">'SUBSCRIBER BASE'!BS108*'MVLP DASHBOARD'!$E68</f>
        <v>0</v>
      </c>
    </row>
    <row r="93" spans="1:71" ht="25" customHeight="1" outlineLevel="1">
      <c r="B93" s="200" t="str">
        <f t="shared" si="418"/>
        <v>500 MB</v>
      </c>
      <c r="C93" s="201">
        <f>'SUBSCRIBER BASE'!C109*('MVLP INPUT'!$G65*(100%-'MVLP INPUT'!$G89))</f>
        <v>0</v>
      </c>
      <c r="D93" s="201">
        <f>'SUBSCRIBER BASE'!D109*('MVLP INPUT'!$G65*(100%-'MVLP INPUT'!$G89))</f>
        <v>0</v>
      </c>
      <c r="E93" s="201">
        <f>'SUBSCRIBER BASE'!E109*('MVLP INPUT'!$G65*(100%-'MVLP INPUT'!$G89))</f>
        <v>0</v>
      </c>
      <c r="F93" s="201">
        <f>'SUBSCRIBER BASE'!F109*('MVLP INPUT'!$G65*(100%-'MVLP INPUT'!$G89))</f>
        <v>0</v>
      </c>
      <c r="G93" s="201">
        <f>'SUBSCRIBER BASE'!G109*('MVLP INPUT'!$G65*(100%-'MVLP INPUT'!$G89))</f>
        <v>0</v>
      </c>
      <c r="H93" s="201">
        <f>'SUBSCRIBER BASE'!H109*('MVLP INPUT'!$G65*(100%-'MVLP INPUT'!$G89))</f>
        <v>0</v>
      </c>
      <c r="I93" s="201">
        <f>'SUBSCRIBER BASE'!I109*('MVLP INPUT'!$G65*(100%-'MVLP INPUT'!$G89))</f>
        <v>0</v>
      </c>
      <c r="J93" s="201">
        <f>'SUBSCRIBER BASE'!J109*('MVLP INPUT'!$G65*(100%-'MVLP INPUT'!$G89))</f>
        <v>0</v>
      </c>
      <c r="K93" s="201">
        <f ca="1">'SUBSCRIBER BASE'!L109*'MVLP DASHBOARD'!$E69</f>
        <v>0</v>
      </c>
      <c r="L93" s="201">
        <f ca="1">'SUBSCRIBER BASE'!M109*'MVLP DASHBOARD'!$E69</f>
        <v>0</v>
      </c>
      <c r="M93" s="201">
        <f ca="1">'SUBSCRIBER BASE'!N109*'MVLP DASHBOARD'!$E69</f>
        <v>0</v>
      </c>
      <c r="N93" s="201">
        <f ca="1">'SUBSCRIBER BASE'!O109*'MVLP DASHBOARD'!$E69</f>
        <v>0</v>
      </c>
      <c r="O93" s="201">
        <f ca="1">'SUBSCRIBER BASE'!P109*'MVLP DASHBOARD'!$E69</f>
        <v>0</v>
      </c>
      <c r="P93" s="201">
        <f ca="1">'SUBSCRIBER BASE'!Q109*'MVLP DASHBOARD'!$E69</f>
        <v>0</v>
      </c>
      <c r="Q93" s="201">
        <f ca="1">'SUBSCRIBER BASE'!R109*'MVLP DASHBOARD'!$E69</f>
        <v>0</v>
      </c>
      <c r="R93" s="201">
        <f ca="1">'SUBSCRIBER BASE'!S109*'MVLP DASHBOARD'!$E69</f>
        <v>0</v>
      </c>
      <c r="S93" s="201">
        <f ca="1">'SUBSCRIBER BASE'!T109*'MVLP DASHBOARD'!$E69</f>
        <v>0</v>
      </c>
      <c r="T93" s="201">
        <f ca="1">'SUBSCRIBER BASE'!U109*'MVLP DASHBOARD'!$E69</f>
        <v>0</v>
      </c>
      <c r="U93" s="201">
        <f ca="1">'SUBSCRIBER BASE'!V109*'MVLP DASHBOARD'!$E69</f>
        <v>0</v>
      </c>
      <c r="V93" s="201">
        <f ca="1">'SUBSCRIBER BASE'!W109*'MVLP DASHBOARD'!$E69</f>
        <v>0</v>
      </c>
      <c r="W93" s="201">
        <f ca="1">'SUBSCRIBER BASE'!X109*'MVLP DASHBOARD'!$E69</f>
        <v>0</v>
      </c>
      <c r="X93" s="201">
        <f ca="1">'SUBSCRIBER BASE'!Y109*'MVLP DASHBOARD'!$E69</f>
        <v>0</v>
      </c>
      <c r="Y93" s="201">
        <f ca="1">'SUBSCRIBER BASE'!Z109*'MVLP DASHBOARD'!$E69</f>
        <v>0</v>
      </c>
      <c r="Z93" s="201">
        <f ca="1">'SUBSCRIBER BASE'!AA109*'MVLP DASHBOARD'!$E69</f>
        <v>0</v>
      </c>
      <c r="AA93" s="201">
        <f ca="1">'SUBSCRIBER BASE'!AB109*'MVLP DASHBOARD'!$E69</f>
        <v>0</v>
      </c>
      <c r="AB93" s="201">
        <f ca="1">'SUBSCRIBER BASE'!AC109*'MVLP DASHBOARD'!$E69</f>
        <v>0</v>
      </c>
      <c r="AC93" s="201">
        <f ca="1">'SUBSCRIBER BASE'!AD109*'MVLP DASHBOARD'!$E69</f>
        <v>0</v>
      </c>
      <c r="AD93" s="201">
        <f ca="1">'SUBSCRIBER BASE'!AE109*'MVLP DASHBOARD'!$E69</f>
        <v>0</v>
      </c>
      <c r="AE93" s="201">
        <f ca="1">'SUBSCRIBER BASE'!AF109*'MVLP DASHBOARD'!$E69</f>
        <v>0</v>
      </c>
      <c r="AF93" s="201">
        <f ca="1">'SUBSCRIBER BASE'!AG109*'MVLP DASHBOARD'!$E69</f>
        <v>0</v>
      </c>
      <c r="AG93" s="201">
        <f ca="1">'SUBSCRIBER BASE'!AH109*'MVLP DASHBOARD'!$E69</f>
        <v>0</v>
      </c>
      <c r="AH93" s="201">
        <f ca="1">'SUBSCRIBER BASE'!AI109*'MVLP DASHBOARD'!$E69</f>
        <v>0</v>
      </c>
      <c r="AI93" s="201">
        <f ca="1">'SUBSCRIBER BASE'!AJ109*'MVLP DASHBOARD'!$E69</f>
        <v>0</v>
      </c>
      <c r="AJ93" s="201">
        <f ca="1">'SUBSCRIBER BASE'!AK109*'MVLP DASHBOARD'!$E69</f>
        <v>0</v>
      </c>
      <c r="AK93" s="201">
        <f ca="1">'SUBSCRIBER BASE'!AL109*'MVLP DASHBOARD'!$E69</f>
        <v>0</v>
      </c>
      <c r="AL93" s="201">
        <f ca="1">'SUBSCRIBER BASE'!AM109*'MVLP DASHBOARD'!$E69</f>
        <v>0</v>
      </c>
      <c r="AM93" s="201">
        <f ca="1">'SUBSCRIBER BASE'!AN109*'MVLP DASHBOARD'!$E69</f>
        <v>0</v>
      </c>
      <c r="AN93" s="201">
        <f ca="1">'SUBSCRIBER BASE'!AO109*'MVLP DASHBOARD'!$E69</f>
        <v>0</v>
      </c>
      <c r="AO93" s="201">
        <f ca="1">'SUBSCRIBER BASE'!AP109*'MVLP DASHBOARD'!$E69</f>
        <v>0</v>
      </c>
      <c r="AP93" s="201">
        <f ca="1">'SUBSCRIBER BASE'!AQ109*'MVLP DASHBOARD'!$E69</f>
        <v>0</v>
      </c>
      <c r="AQ93" s="201">
        <f ca="1">'SUBSCRIBER BASE'!AR109*'MVLP DASHBOARD'!$E69</f>
        <v>0</v>
      </c>
      <c r="AR93" s="201">
        <f ca="1">'SUBSCRIBER BASE'!AS109*'MVLP DASHBOARD'!$E69</f>
        <v>0</v>
      </c>
      <c r="AS93" s="201">
        <f ca="1">'SUBSCRIBER BASE'!AT109*'MVLP DASHBOARD'!$E69</f>
        <v>0</v>
      </c>
      <c r="AT93" s="201">
        <f ca="1">'SUBSCRIBER BASE'!AU109*'MVLP DASHBOARD'!$E69</f>
        <v>0</v>
      </c>
      <c r="AU93" s="201">
        <f ca="1">'SUBSCRIBER BASE'!AV109*'MVLP DASHBOARD'!$E69</f>
        <v>0</v>
      </c>
      <c r="AV93" s="201">
        <f ca="1">'SUBSCRIBER BASE'!AW109*'MVLP DASHBOARD'!$E69</f>
        <v>0</v>
      </c>
      <c r="AW93" s="201">
        <f ca="1">'SUBSCRIBER BASE'!AX109*'MVLP DASHBOARD'!$E69</f>
        <v>0</v>
      </c>
      <c r="AX93" s="201">
        <f ca="1">'SUBSCRIBER BASE'!AY109*'MVLP DASHBOARD'!$E69</f>
        <v>0</v>
      </c>
      <c r="AY93" s="201">
        <f ca="1">'SUBSCRIBER BASE'!AZ109*'MVLP DASHBOARD'!$E69</f>
        <v>0</v>
      </c>
      <c r="AZ93" s="201">
        <f ca="1">'SUBSCRIBER BASE'!BA109*'MVLP DASHBOARD'!$E69</f>
        <v>0</v>
      </c>
      <c r="BA93" s="201">
        <f ca="1">'SUBSCRIBER BASE'!BB109*'MVLP DASHBOARD'!$E69</f>
        <v>0</v>
      </c>
      <c r="BB93" s="201">
        <f ca="1">'SUBSCRIBER BASE'!BC109*'MVLP DASHBOARD'!$E69</f>
        <v>0</v>
      </c>
      <c r="BC93" s="201">
        <f ca="1">'SUBSCRIBER BASE'!BD109*'MVLP DASHBOARD'!$E69</f>
        <v>0</v>
      </c>
      <c r="BD93" s="201">
        <f ca="1">'SUBSCRIBER BASE'!BE109*'MVLP DASHBOARD'!$E69</f>
        <v>0</v>
      </c>
      <c r="BE93" s="201">
        <f ca="1">'SUBSCRIBER BASE'!BF109*'MVLP DASHBOARD'!$E69</f>
        <v>0</v>
      </c>
      <c r="BF93" s="201">
        <f ca="1">'SUBSCRIBER BASE'!BG109*'MVLP DASHBOARD'!$E69</f>
        <v>0</v>
      </c>
      <c r="BG93" s="201">
        <f ca="1">'SUBSCRIBER BASE'!BH109*'MVLP DASHBOARD'!$E69</f>
        <v>0</v>
      </c>
      <c r="BH93" s="201">
        <f ca="1">'SUBSCRIBER BASE'!BI109*'MVLP DASHBOARD'!$E69</f>
        <v>0</v>
      </c>
      <c r="BI93" s="201">
        <f ca="1">'SUBSCRIBER BASE'!BJ109*'MVLP DASHBOARD'!$E69</f>
        <v>0</v>
      </c>
      <c r="BJ93" s="201">
        <f ca="1">'SUBSCRIBER BASE'!BK109*'MVLP DASHBOARD'!$E69</f>
        <v>0</v>
      </c>
      <c r="BK93" s="201">
        <f ca="1">'SUBSCRIBER BASE'!BL109*'MVLP DASHBOARD'!$E69</f>
        <v>0</v>
      </c>
      <c r="BL93" s="201">
        <f ca="1">'SUBSCRIBER BASE'!BM109*'MVLP DASHBOARD'!$E69</f>
        <v>0</v>
      </c>
      <c r="BM93" s="201">
        <f ca="1">'SUBSCRIBER BASE'!BN109*'MVLP DASHBOARD'!$E69</f>
        <v>0</v>
      </c>
      <c r="BN93" s="201">
        <f ca="1">'SUBSCRIBER BASE'!BO109*'MVLP DASHBOARD'!$E69</f>
        <v>0</v>
      </c>
      <c r="BO93" s="201">
        <f ca="1">'SUBSCRIBER BASE'!BP109*'MVLP DASHBOARD'!$E69</f>
        <v>0</v>
      </c>
      <c r="BP93" s="201">
        <f ca="1">'SUBSCRIBER BASE'!BQ109*'MVLP DASHBOARD'!$E69</f>
        <v>0</v>
      </c>
      <c r="BQ93" s="201">
        <f ca="1">'SUBSCRIBER BASE'!BR109*'MVLP DASHBOARD'!$E69</f>
        <v>0</v>
      </c>
      <c r="BR93" s="201">
        <f ca="1">'SUBSCRIBER BASE'!BS109*'MVLP DASHBOARD'!$E69</f>
        <v>0</v>
      </c>
    </row>
    <row r="94" spans="1:71" ht="25" customHeight="1" outlineLevel="1">
      <c r="B94" s="200" t="str">
        <f t="shared" si="418"/>
        <v>1.2 GB</v>
      </c>
      <c r="C94" s="201">
        <f>'SUBSCRIBER BASE'!C110*('MVLP INPUT'!$G66*(100%-'MVLP INPUT'!$G90))</f>
        <v>0</v>
      </c>
      <c r="D94" s="201">
        <f>'SUBSCRIBER BASE'!D110*('MVLP INPUT'!$G66*(100%-'MVLP INPUT'!$G90))</f>
        <v>0</v>
      </c>
      <c r="E94" s="201">
        <f>'SUBSCRIBER BASE'!E110*('MVLP INPUT'!$G66*(100%-'MVLP INPUT'!$G90))</f>
        <v>0</v>
      </c>
      <c r="F94" s="201">
        <f>'SUBSCRIBER BASE'!F110*('MVLP INPUT'!$G66*(100%-'MVLP INPUT'!$G90))</f>
        <v>0</v>
      </c>
      <c r="G94" s="201">
        <f>'SUBSCRIBER BASE'!G110*('MVLP INPUT'!$G66*(100%-'MVLP INPUT'!$G90))</f>
        <v>0</v>
      </c>
      <c r="H94" s="201">
        <f>'SUBSCRIBER BASE'!H110*('MVLP INPUT'!$G66*(100%-'MVLP INPUT'!$G90))</f>
        <v>0</v>
      </c>
      <c r="I94" s="201">
        <f>'SUBSCRIBER BASE'!I110*('MVLP INPUT'!$G66*(100%-'MVLP INPUT'!$G90))</f>
        <v>0</v>
      </c>
      <c r="J94" s="201">
        <f>'SUBSCRIBER BASE'!J110*('MVLP INPUT'!$G66*(100%-'MVLP INPUT'!$G90))</f>
        <v>0</v>
      </c>
      <c r="K94" s="201">
        <f ca="1">'SUBSCRIBER BASE'!L110*'MVLP DASHBOARD'!$E70</f>
        <v>0</v>
      </c>
      <c r="L94" s="201">
        <f ca="1">'SUBSCRIBER BASE'!M110*'MVLP DASHBOARD'!$E70</f>
        <v>0</v>
      </c>
      <c r="M94" s="201">
        <f ca="1">'SUBSCRIBER BASE'!N110*'MVLP DASHBOARD'!$E70</f>
        <v>0</v>
      </c>
      <c r="N94" s="201">
        <f ca="1">'SUBSCRIBER BASE'!O110*'MVLP DASHBOARD'!$E70</f>
        <v>0</v>
      </c>
      <c r="O94" s="201">
        <f ca="1">'SUBSCRIBER BASE'!P110*'MVLP DASHBOARD'!$E70</f>
        <v>0</v>
      </c>
      <c r="P94" s="201">
        <f ca="1">'SUBSCRIBER BASE'!Q110*'MVLP DASHBOARD'!$E70</f>
        <v>0</v>
      </c>
      <c r="Q94" s="201">
        <f ca="1">'SUBSCRIBER BASE'!R110*'MVLP DASHBOARD'!$E70</f>
        <v>0</v>
      </c>
      <c r="R94" s="201">
        <f ca="1">'SUBSCRIBER BASE'!S110*'MVLP DASHBOARD'!$E70</f>
        <v>0</v>
      </c>
      <c r="S94" s="201">
        <f ca="1">'SUBSCRIBER BASE'!T110*'MVLP DASHBOARD'!$E70</f>
        <v>0</v>
      </c>
      <c r="T94" s="201">
        <f ca="1">'SUBSCRIBER BASE'!U110*'MVLP DASHBOARD'!$E70</f>
        <v>0</v>
      </c>
      <c r="U94" s="201">
        <f ca="1">'SUBSCRIBER BASE'!V110*'MVLP DASHBOARD'!$E70</f>
        <v>0</v>
      </c>
      <c r="V94" s="201">
        <f ca="1">'SUBSCRIBER BASE'!W110*'MVLP DASHBOARD'!$E70</f>
        <v>0</v>
      </c>
      <c r="W94" s="201">
        <f ca="1">'SUBSCRIBER BASE'!X110*'MVLP DASHBOARD'!$E70</f>
        <v>0</v>
      </c>
      <c r="X94" s="201">
        <f ca="1">'SUBSCRIBER BASE'!Y110*'MVLP DASHBOARD'!$E70</f>
        <v>0</v>
      </c>
      <c r="Y94" s="201">
        <f ca="1">'SUBSCRIBER BASE'!Z110*'MVLP DASHBOARD'!$E70</f>
        <v>0</v>
      </c>
      <c r="Z94" s="201">
        <f ca="1">'SUBSCRIBER BASE'!AA110*'MVLP DASHBOARD'!$E70</f>
        <v>0</v>
      </c>
      <c r="AA94" s="201">
        <f ca="1">'SUBSCRIBER BASE'!AB110*'MVLP DASHBOARD'!$E70</f>
        <v>0</v>
      </c>
      <c r="AB94" s="201">
        <f ca="1">'SUBSCRIBER BASE'!AC110*'MVLP DASHBOARD'!$E70</f>
        <v>0</v>
      </c>
      <c r="AC94" s="201">
        <f ca="1">'SUBSCRIBER BASE'!AD110*'MVLP DASHBOARD'!$E70</f>
        <v>0</v>
      </c>
      <c r="AD94" s="201">
        <f ca="1">'SUBSCRIBER BASE'!AE110*'MVLP DASHBOARD'!$E70</f>
        <v>0</v>
      </c>
      <c r="AE94" s="201">
        <f ca="1">'SUBSCRIBER BASE'!AF110*'MVLP DASHBOARD'!$E70</f>
        <v>0</v>
      </c>
      <c r="AF94" s="201">
        <f ca="1">'SUBSCRIBER BASE'!AG110*'MVLP DASHBOARD'!$E70</f>
        <v>0</v>
      </c>
      <c r="AG94" s="201">
        <f ca="1">'SUBSCRIBER BASE'!AH110*'MVLP DASHBOARD'!$E70</f>
        <v>0</v>
      </c>
      <c r="AH94" s="201">
        <f ca="1">'SUBSCRIBER BASE'!AI110*'MVLP DASHBOARD'!$E70</f>
        <v>0</v>
      </c>
      <c r="AI94" s="201">
        <f ca="1">'SUBSCRIBER BASE'!AJ110*'MVLP DASHBOARD'!$E70</f>
        <v>0</v>
      </c>
      <c r="AJ94" s="201">
        <f ca="1">'SUBSCRIBER BASE'!AK110*'MVLP DASHBOARD'!$E70</f>
        <v>0</v>
      </c>
      <c r="AK94" s="201">
        <f ca="1">'SUBSCRIBER BASE'!AL110*'MVLP DASHBOARD'!$E70</f>
        <v>0</v>
      </c>
      <c r="AL94" s="201">
        <f ca="1">'SUBSCRIBER BASE'!AM110*'MVLP DASHBOARD'!$E70</f>
        <v>0</v>
      </c>
      <c r="AM94" s="201">
        <f ca="1">'SUBSCRIBER BASE'!AN110*'MVLP DASHBOARD'!$E70</f>
        <v>0</v>
      </c>
      <c r="AN94" s="201">
        <f ca="1">'SUBSCRIBER BASE'!AO110*'MVLP DASHBOARD'!$E70</f>
        <v>0</v>
      </c>
      <c r="AO94" s="201">
        <f ca="1">'SUBSCRIBER BASE'!AP110*'MVLP DASHBOARD'!$E70</f>
        <v>0</v>
      </c>
      <c r="AP94" s="201">
        <f ca="1">'SUBSCRIBER BASE'!AQ110*'MVLP DASHBOARD'!$E70</f>
        <v>0</v>
      </c>
      <c r="AQ94" s="201">
        <f ca="1">'SUBSCRIBER BASE'!AR110*'MVLP DASHBOARD'!$E70</f>
        <v>0</v>
      </c>
      <c r="AR94" s="201">
        <f ca="1">'SUBSCRIBER BASE'!AS110*'MVLP DASHBOARD'!$E70</f>
        <v>0</v>
      </c>
      <c r="AS94" s="201">
        <f ca="1">'SUBSCRIBER BASE'!AT110*'MVLP DASHBOARD'!$E70</f>
        <v>0</v>
      </c>
      <c r="AT94" s="201">
        <f ca="1">'SUBSCRIBER BASE'!AU110*'MVLP DASHBOARD'!$E70</f>
        <v>0</v>
      </c>
      <c r="AU94" s="201">
        <f ca="1">'SUBSCRIBER BASE'!AV110*'MVLP DASHBOARD'!$E70</f>
        <v>0</v>
      </c>
      <c r="AV94" s="201">
        <f ca="1">'SUBSCRIBER BASE'!AW110*'MVLP DASHBOARD'!$E70</f>
        <v>0</v>
      </c>
      <c r="AW94" s="201">
        <f ca="1">'SUBSCRIBER BASE'!AX110*'MVLP DASHBOARD'!$E70</f>
        <v>0</v>
      </c>
      <c r="AX94" s="201">
        <f ca="1">'SUBSCRIBER BASE'!AY110*'MVLP DASHBOARD'!$E70</f>
        <v>0</v>
      </c>
      <c r="AY94" s="201">
        <f ca="1">'SUBSCRIBER BASE'!AZ110*'MVLP DASHBOARD'!$E70</f>
        <v>0</v>
      </c>
      <c r="AZ94" s="201">
        <f ca="1">'SUBSCRIBER BASE'!BA110*'MVLP DASHBOARD'!$E70</f>
        <v>0</v>
      </c>
      <c r="BA94" s="201">
        <f ca="1">'SUBSCRIBER BASE'!BB110*'MVLP DASHBOARD'!$E70</f>
        <v>0</v>
      </c>
      <c r="BB94" s="201">
        <f ca="1">'SUBSCRIBER BASE'!BC110*'MVLP DASHBOARD'!$E70</f>
        <v>0</v>
      </c>
      <c r="BC94" s="201">
        <f ca="1">'SUBSCRIBER BASE'!BD110*'MVLP DASHBOARD'!$E70</f>
        <v>0</v>
      </c>
      <c r="BD94" s="201">
        <f ca="1">'SUBSCRIBER BASE'!BE110*'MVLP DASHBOARD'!$E70</f>
        <v>0</v>
      </c>
      <c r="BE94" s="201">
        <f ca="1">'SUBSCRIBER BASE'!BF110*'MVLP DASHBOARD'!$E70</f>
        <v>0</v>
      </c>
      <c r="BF94" s="201">
        <f ca="1">'SUBSCRIBER BASE'!BG110*'MVLP DASHBOARD'!$E70</f>
        <v>0</v>
      </c>
      <c r="BG94" s="201">
        <f ca="1">'SUBSCRIBER BASE'!BH110*'MVLP DASHBOARD'!$E70</f>
        <v>0</v>
      </c>
      <c r="BH94" s="201">
        <f ca="1">'SUBSCRIBER BASE'!BI110*'MVLP DASHBOARD'!$E70</f>
        <v>0</v>
      </c>
      <c r="BI94" s="201">
        <f ca="1">'SUBSCRIBER BASE'!BJ110*'MVLP DASHBOARD'!$E70</f>
        <v>0</v>
      </c>
      <c r="BJ94" s="201">
        <f ca="1">'SUBSCRIBER BASE'!BK110*'MVLP DASHBOARD'!$E70</f>
        <v>0</v>
      </c>
      <c r="BK94" s="201">
        <f ca="1">'SUBSCRIBER BASE'!BL110*'MVLP DASHBOARD'!$E70</f>
        <v>0</v>
      </c>
      <c r="BL94" s="201">
        <f ca="1">'SUBSCRIBER BASE'!BM110*'MVLP DASHBOARD'!$E70</f>
        <v>0</v>
      </c>
      <c r="BM94" s="201">
        <f ca="1">'SUBSCRIBER BASE'!BN110*'MVLP DASHBOARD'!$E70</f>
        <v>0</v>
      </c>
      <c r="BN94" s="201">
        <f ca="1">'SUBSCRIBER BASE'!BO110*'MVLP DASHBOARD'!$E70</f>
        <v>0</v>
      </c>
      <c r="BO94" s="201">
        <f ca="1">'SUBSCRIBER BASE'!BP110*'MVLP DASHBOARD'!$E70</f>
        <v>0</v>
      </c>
      <c r="BP94" s="201">
        <f ca="1">'SUBSCRIBER BASE'!BQ110*'MVLP DASHBOARD'!$E70</f>
        <v>0</v>
      </c>
      <c r="BQ94" s="201">
        <f ca="1">'SUBSCRIBER BASE'!BR110*'MVLP DASHBOARD'!$E70</f>
        <v>0</v>
      </c>
      <c r="BR94" s="201">
        <f ca="1">'SUBSCRIBER BASE'!BS110*'MVLP DASHBOARD'!$E70</f>
        <v>0</v>
      </c>
    </row>
    <row r="95" spans="1:71" ht="25" customHeight="1" outlineLevel="1">
      <c r="B95" s="200" t="str">
        <f t="shared" ref="B95" si="419">B58</f>
        <v>2.5 GB</v>
      </c>
      <c r="C95" s="201">
        <f>'SUBSCRIBER BASE'!C111*('MVLP INPUT'!$G67*(100%-'MVLP INPUT'!$G91))</f>
        <v>0</v>
      </c>
      <c r="D95" s="201">
        <f>'SUBSCRIBER BASE'!D111*('MVLP INPUT'!$G67*(100%-'MVLP INPUT'!$G91))</f>
        <v>0</v>
      </c>
      <c r="E95" s="201">
        <f>'SUBSCRIBER BASE'!E111*('MVLP INPUT'!$G67*(100%-'MVLP INPUT'!$G91))</f>
        <v>0</v>
      </c>
      <c r="F95" s="201">
        <f>'SUBSCRIBER BASE'!F111*('MVLP INPUT'!$G67*(100%-'MVLP INPUT'!$G91))</f>
        <v>0</v>
      </c>
      <c r="G95" s="201">
        <f>'SUBSCRIBER BASE'!G111*('MVLP INPUT'!$G67*(100%-'MVLP INPUT'!$G91))</f>
        <v>0</v>
      </c>
      <c r="H95" s="201">
        <f>'SUBSCRIBER BASE'!H111*('MVLP INPUT'!$G67*(100%-'MVLP INPUT'!$G91))</f>
        <v>0</v>
      </c>
      <c r="I95" s="201">
        <f>'SUBSCRIBER BASE'!I111*('MVLP INPUT'!$G67*(100%-'MVLP INPUT'!$G91))</f>
        <v>0</v>
      </c>
      <c r="J95" s="201">
        <f>'SUBSCRIBER BASE'!J111*('MVLP INPUT'!$G67*(100%-'MVLP INPUT'!$G91))</f>
        <v>0</v>
      </c>
      <c r="K95" s="201">
        <f ca="1">'SUBSCRIBER BASE'!L111*'MVLP DASHBOARD'!$E71</f>
        <v>0</v>
      </c>
      <c r="L95" s="201">
        <f ca="1">'SUBSCRIBER BASE'!M111*'MVLP DASHBOARD'!$E71</f>
        <v>0</v>
      </c>
      <c r="M95" s="201">
        <f ca="1">'SUBSCRIBER BASE'!N111*'MVLP DASHBOARD'!$E71</f>
        <v>0</v>
      </c>
      <c r="N95" s="201">
        <f ca="1">'SUBSCRIBER BASE'!O111*'MVLP DASHBOARD'!$E71</f>
        <v>0</v>
      </c>
      <c r="O95" s="201">
        <f ca="1">'SUBSCRIBER BASE'!P111*'MVLP DASHBOARD'!$E71</f>
        <v>0</v>
      </c>
      <c r="P95" s="201">
        <f ca="1">'SUBSCRIBER BASE'!Q111*'MVLP DASHBOARD'!$E71</f>
        <v>0</v>
      </c>
      <c r="Q95" s="201">
        <f ca="1">'SUBSCRIBER BASE'!R111*'MVLP DASHBOARD'!$E71</f>
        <v>0</v>
      </c>
      <c r="R95" s="201">
        <f ca="1">'SUBSCRIBER BASE'!S111*'MVLP DASHBOARD'!$E71</f>
        <v>0</v>
      </c>
      <c r="S95" s="201">
        <f ca="1">'SUBSCRIBER BASE'!T111*'MVLP DASHBOARD'!$E71</f>
        <v>0</v>
      </c>
      <c r="T95" s="201">
        <f ca="1">'SUBSCRIBER BASE'!U111*'MVLP DASHBOARD'!$E71</f>
        <v>0</v>
      </c>
      <c r="U95" s="201">
        <f ca="1">'SUBSCRIBER BASE'!V111*'MVLP DASHBOARD'!$E71</f>
        <v>0</v>
      </c>
      <c r="V95" s="201">
        <f ca="1">'SUBSCRIBER BASE'!W111*'MVLP DASHBOARD'!$E71</f>
        <v>0</v>
      </c>
      <c r="W95" s="201">
        <f ca="1">'SUBSCRIBER BASE'!X111*'MVLP DASHBOARD'!$E71</f>
        <v>0</v>
      </c>
      <c r="X95" s="201">
        <f ca="1">'SUBSCRIBER BASE'!Y111*'MVLP DASHBOARD'!$E71</f>
        <v>0</v>
      </c>
      <c r="Y95" s="201">
        <f ca="1">'SUBSCRIBER BASE'!Z111*'MVLP DASHBOARD'!$E71</f>
        <v>0</v>
      </c>
      <c r="Z95" s="201">
        <f ca="1">'SUBSCRIBER BASE'!AA111*'MVLP DASHBOARD'!$E71</f>
        <v>0</v>
      </c>
      <c r="AA95" s="201">
        <f ca="1">'SUBSCRIBER BASE'!AB111*'MVLP DASHBOARD'!$E71</f>
        <v>0</v>
      </c>
      <c r="AB95" s="201">
        <f ca="1">'SUBSCRIBER BASE'!AC111*'MVLP DASHBOARD'!$E71</f>
        <v>0</v>
      </c>
      <c r="AC95" s="201">
        <f ca="1">'SUBSCRIBER BASE'!AD111*'MVLP DASHBOARD'!$E71</f>
        <v>0</v>
      </c>
      <c r="AD95" s="201">
        <f ca="1">'SUBSCRIBER BASE'!AE111*'MVLP DASHBOARD'!$E71</f>
        <v>0</v>
      </c>
      <c r="AE95" s="201">
        <f ca="1">'SUBSCRIBER BASE'!AF111*'MVLP DASHBOARD'!$E71</f>
        <v>0</v>
      </c>
      <c r="AF95" s="201">
        <f ca="1">'SUBSCRIBER BASE'!AG111*'MVLP DASHBOARD'!$E71</f>
        <v>0</v>
      </c>
      <c r="AG95" s="201">
        <f ca="1">'SUBSCRIBER BASE'!AH111*'MVLP DASHBOARD'!$E71</f>
        <v>0</v>
      </c>
      <c r="AH95" s="201">
        <f ca="1">'SUBSCRIBER BASE'!AI111*'MVLP DASHBOARD'!$E71</f>
        <v>0</v>
      </c>
      <c r="AI95" s="201">
        <f ca="1">'SUBSCRIBER BASE'!AJ111*'MVLP DASHBOARD'!$E71</f>
        <v>0</v>
      </c>
      <c r="AJ95" s="201">
        <f ca="1">'SUBSCRIBER BASE'!AK111*'MVLP DASHBOARD'!$E71</f>
        <v>0</v>
      </c>
      <c r="AK95" s="201">
        <f ca="1">'SUBSCRIBER BASE'!AL111*'MVLP DASHBOARD'!$E71</f>
        <v>0</v>
      </c>
      <c r="AL95" s="201">
        <f ca="1">'SUBSCRIBER BASE'!AM111*'MVLP DASHBOARD'!$E71</f>
        <v>0</v>
      </c>
      <c r="AM95" s="201">
        <f ca="1">'SUBSCRIBER BASE'!AN111*'MVLP DASHBOARD'!$E71</f>
        <v>0</v>
      </c>
      <c r="AN95" s="201">
        <f ca="1">'SUBSCRIBER BASE'!AO111*'MVLP DASHBOARD'!$E71</f>
        <v>0</v>
      </c>
      <c r="AO95" s="201">
        <f ca="1">'SUBSCRIBER BASE'!AP111*'MVLP DASHBOARD'!$E71</f>
        <v>0</v>
      </c>
      <c r="AP95" s="201">
        <f ca="1">'SUBSCRIBER BASE'!AQ111*'MVLP DASHBOARD'!$E71</f>
        <v>0</v>
      </c>
      <c r="AQ95" s="201">
        <f ca="1">'SUBSCRIBER BASE'!AR111*'MVLP DASHBOARD'!$E71</f>
        <v>0</v>
      </c>
      <c r="AR95" s="201">
        <f ca="1">'SUBSCRIBER BASE'!AS111*'MVLP DASHBOARD'!$E71</f>
        <v>0</v>
      </c>
      <c r="AS95" s="201">
        <f ca="1">'SUBSCRIBER BASE'!AT111*'MVLP DASHBOARD'!$E71</f>
        <v>0</v>
      </c>
      <c r="AT95" s="201">
        <f ca="1">'SUBSCRIBER BASE'!AU111*'MVLP DASHBOARD'!$E71</f>
        <v>0</v>
      </c>
      <c r="AU95" s="201">
        <f ca="1">'SUBSCRIBER BASE'!AV111*'MVLP DASHBOARD'!$E71</f>
        <v>0</v>
      </c>
      <c r="AV95" s="201">
        <f ca="1">'SUBSCRIBER BASE'!AW111*'MVLP DASHBOARD'!$E71</f>
        <v>0</v>
      </c>
      <c r="AW95" s="201">
        <f ca="1">'SUBSCRIBER BASE'!AX111*'MVLP DASHBOARD'!$E71</f>
        <v>0</v>
      </c>
      <c r="AX95" s="201">
        <f ca="1">'SUBSCRIBER BASE'!AY111*'MVLP DASHBOARD'!$E71</f>
        <v>0</v>
      </c>
      <c r="AY95" s="201">
        <f ca="1">'SUBSCRIBER BASE'!AZ111*'MVLP DASHBOARD'!$E71</f>
        <v>0</v>
      </c>
      <c r="AZ95" s="201">
        <f ca="1">'SUBSCRIBER BASE'!BA111*'MVLP DASHBOARD'!$E71</f>
        <v>0</v>
      </c>
      <c r="BA95" s="201">
        <f ca="1">'SUBSCRIBER BASE'!BB111*'MVLP DASHBOARD'!$E71</f>
        <v>0</v>
      </c>
      <c r="BB95" s="201">
        <f ca="1">'SUBSCRIBER BASE'!BC111*'MVLP DASHBOARD'!$E71</f>
        <v>0</v>
      </c>
      <c r="BC95" s="201">
        <f ca="1">'SUBSCRIBER BASE'!BD111*'MVLP DASHBOARD'!$E71</f>
        <v>0</v>
      </c>
      <c r="BD95" s="201">
        <f ca="1">'SUBSCRIBER BASE'!BE111*'MVLP DASHBOARD'!$E71</f>
        <v>0</v>
      </c>
      <c r="BE95" s="201">
        <f ca="1">'SUBSCRIBER BASE'!BF111*'MVLP DASHBOARD'!$E71</f>
        <v>0</v>
      </c>
      <c r="BF95" s="201">
        <f ca="1">'SUBSCRIBER BASE'!BG111*'MVLP DASHBOARD'!$E71</f>
        <v>0</v>
      </c>
      <c r="BG95" s="201">
        <f ca="1">'SUBSCRIBER BASE'!BH111*'MVLP DASHBOARD'!$E71</f>
        <v>0</v>
      </c>
      <c r="BH95" s="201">
        <f ca="1">'SUBSCRIBER BASE'!BI111*'MVLP DASHBOARD'!$E71</f>
        <v>0</v>
      </c>
      <c r="BI95" s="201">
        <f ca="1">'SUBSCRIBER BASE'!BJ111*'MVLP DASHBOARD'!$E71</f>
        <v>0</v>
      </c>
      <c r="BJ95" s="201">
        <f ca="1">'SUBSCRIBER BASE'!BK111*'MVLP DASHBOARD'!$E71</f>
        <v>0</v>
      </c>
      <c r="BK95" s="201">
        <f ca="1">'SUBSCRIBER BASE'!BL111*'MVLP DASHBOARD'!$E71</f>
        <v>0</v>
      </c>
      <c r="BL95" s="201">
        <f ca="1">'SUBSCRIBER BASE'!BM111*'MVLP DASHBOARD'!$E71</f>
        <v>0</v>
      </c>
      <c r="BM95" s="201">
        <f ca="1">'SUBSCRIBER BASE'!BN111*'MVLP DASHBOARD'!$E71</f>
        <v>0</v>
      </c>
      <c r="BN95" s="201">
        <f ca="1">'SUBSCRIBER BASE'!BO111*'MVLP DASHBOARD'!$E71</f>
        <v>0</v>
      </c>
      <c r="BO95" s="201">
        <f ca="1">'SUBSCRIBER BASE'!BP111*'MVLP DASHBOARD'!$E71</f>
        <v>0</v>
      </c>
      <c r="BP95" s="201">
        <f ca="1">'SUBSCRIBER BASE'!BQ111*'MVLP DASHBOARD'!$E71</f>
        <v>0</v>
      </c>
      <c r="BQ95" s="201">
        <f ca="1">'SUBSCRIBER BASE'!BR111*'MVLP DASHBOARD'!$E71</f>
        <v>0</v>
      </c>
      <c r="BR95" s="201">
        <f ca="1">'SUBSCRIBER BASE'!BS111*'MVLP DASHBOARD'!$E71</f>
        <v>0</v>
      </c>
    </row>
    <row r="96" spans="1:71" ht="25" customHeight="1">
      <c r="B96" s="198" t="s">
        <v>421</v>
      </c>
      <c r="C96" s="199">
        <f>SUM(C97:C106)</f>
        <v>0</v>
      </c>
      <c r="D96" s="199">
        <f t="shared" ref="D96" si="420">SUM(D97:D106)</f>
        <v>0</v>
      </c>
      <c r="E96" s="199">
        <f t="shared" ref="E96" si="421">SUM(E97:E106)</f>
        <v>0</v>
      </c>
      <c r="F96" s="199">
        <f t="shared" ref="F96" si="422">SUM(F97:F106)</f>
        <v>0</v>
      </c>
      <c r="G96" s="199">
        <f t="shared" ref="G96" si="423">SUM(G97:G106)</f>
        <v>0</v>
      </c>
      <c r="H96" s="199">
        <f t="shared" ref="H96" si="424">SUM(H97:H106)</f>
        <v>0</v>
      </c>
      <c r="I96" s="199">
        <f t="shared" ref="I96" si="425">SUM(I97:I106)</f>
        <v>0</v>
      </c>
      <c r="J96" s="199">
        <f t="shared" ref="J96" si="426">SUM(J97:J106)</f>
        <v>0</v>
      </c>
      <c r="K96" s="199">
        <f t="shared" ref="K96" ca="1" si="427">SUM(K97:K106)</f>
        <v>0</v>
      </c>
      <c r="L96" s="199">
        <f t="shared" ref="L96" ca="1" si="428">SUM(L97:L106)</f>
        <v>0</v>
      </c>
      <c r="M96" s="199">
        <f t="shared" ref="M96" ca="1" si="429">SUM(M97:M106)</f>
        <v>0</v>
      </c>
      <c r="N96" s="199">
        <f t="shared" ref="N96" ca="1" si="430">SUM(N97:N106)</f>
        <v>0</v>
      </c>
      <c r="O96" s="199">
        <f t="shared" ref="O96" ca="1" si="431">SUM(O97:O106)</f>
        <v>0</v>
      </c>
      <c r="P96" s="199">
        <f t="shared" ref="P96" ca="1" si="432">SUM(P97:P106)</f>
        <v>0</v>
      </c>
      <c r="Q96" s="199">
        <f t="shared" ref="Q96" ca="1" si="433">SUM(Q97:Q106)</f>
        <v>0</v>
      </c>
      <c r="R96" s="199">
        <f t="shared" ref="R96" ca="1" si="434">SUM(R97:R106)</f>
        <v>0</v>
      </c>
      <c r="S96" s="199">
        <f t="shared" ref="S96" ca="1" si="435">SUM(S97:S106)</f>
        <v>0</v>
      </c>
      <c r="T96" s="199">
        <f t="shared" ref="T96" ca="1" si="436">SUM(T97:T106)</f>
        <v>0</v>
      </c>
      <c r="U96" s="199">
        <f t="shared" ref="U96" ca="1" si="437">SUM(U97:U106)</f>
        <v>0</v>
      </c>
      <c r="V96" s="199">
        <f t="shared" ref="V96" ca="1" si="438">SUM(V97:V106)</f>
        <v>0</v>
      </c>
      <c r="W96" s="199">
        <f t="shared" ref="W96" ca="1" si="439">SUM(W97:W106)</f>
        <v>0</v>
      </c>
      <c r="X96" s="199">
        <f t="shared" ref="X96" ca="1" si="440">SUM(X97:X106)</f>
        <v>0</v>
      </c>
      <c r="Y96" s="199">
        <f t="shared" ref="Y96" ca="1" si="441">SUM(Y97:Y106)</f>
        <v>0</v>
      </c>
      <c r="Z96" s="199">
        <f t="shared" ref="Z96" ca="1" si="442">SUM(Z97:Z106)</f>
        <v>0</v>
      </c>
      <c r="AA96" s="199">
        <f t="shared" ref="AA96" ca="1" si="443">SUM(AA97:AA106)</f>
        <v>0</v>
      </c>
      <c r="AB96" s="199">
        <f t="shared" ref="AB96" ca="1" si="444">SUM(AB97:AB106)</f>
        <v>0</v>
      </c>
      <c r="AC96" s="199">
        <f t="shared" ref="AC96" ca="1" si="445">SUM(AC97:AC106)</f>
        <v>0</v>
      </c>
      <c r="AD96" s="199">
        <f t="shared" ref="AD96" ca="1" si="446">SUM(AD97:AD106)</f>
        <v>0</v>
      </c>
      <c r="AE96" s="199">
        <f t="shared" ref="AE96" ca="1" si="447">SUM(AE97:AE106)</f>
        <v>0</v>
      </c>
      <c r="AF96" s="199">
        <f t="shared" ref="AF96" ca="1" si="448">SUM(AF97:AF106)</f>
        <v>0</v>
      </c>
      <c r="AG96" s="199">
        <f t="shared" ref="AG96" ca="1" si="449">SUM(AG97:AG106)</f>
        <v>0</v>
      </c>
      <c r="AH96" s="199">
        <f t="shared" ref="AH96" ca="1" si="450">SUM(AH97:AH106)</f>
        <v>0</v>
      </c>
      <c r="AI96" s="199">
        <f t="shared" ref="AI96" ca="1" si="451">SUM(AI97:AI106)</f>
        <v>0</v>
      </c>
      <c r="AJ96" s="199">
        <f t="shared" ref="AJ96" ca="1" si="452">SUM(AJ97:AJ106)</f>
        <v>0</v>
      </c>
      <c r="AK96" s="199">
        <f t="shared" ref="AK96" ca="1" si="453">SUM(AK97:AK106)</f>
        <v>0</v>
      </c>
      <c r="AL96" s="199">
        <f t="shared" ref="AL96" ca="1" si="454">SUM(AL97:AL106)</f>
        <v>0</v>
      </c>
      <c r="AM96" s="199">
        <f t="shared" ref="AM96" ca="1" si="455">SUM(AM97:AM106)</f>
        <v>0</v>
      </c>
      <c r="AN96" s="199">
        <f t="shared" ref="AN96" ca="1" si="456">SUM(AN97:AN106)</f>
        <v>0</v>
      </c>
      <c r="AO96" s="199">
        <f ca="1">SUM(AO97:AO106)</f>
        <v>0</v>
      </c>
      <c r="AP96" s="199">
        <f t="shared" ref="AP96" ca="1" si="457">SUM(AP97:AP106)</f>
        <v>0</v>
      </c>
      <c r="AQ96" s="199">
        <f t="shared" ref="AQ96" ca="1" si="458">SUM(AQ97:AQ106)</f>
        <v>0</v>
      </c>
      <c r="AR96" s="199">
        <f t="shared" ref="AR96" ca="1" si="459">SUM(AR97:AR106)</f>
        <v>0</v>
      </c>
      <c r="AS96" s="199">
        <f t="shared" ref="AS96" ca="1" si="460">SUM(AS97:AS106)</f>
        <v>0</v>
      </c>
      <c r="AT96" s="199">
        <f t="shared" ref="AT96" ca="1" si="461">SUM(AT97:AT106)</f>
        <v>0</v>
      </c>
      <c r="AU96" s="199">
        <f t="shared" ref="AU96" ca="1" si="462">SUM(AU97:AU106)</f>
        <v>0</v>
      </c>
      <c r="AV96" s="199">
        <f t="shared" ref="AV96" ca="1" si="463">SUM(AV97:AV106)</f>
        <v>0</v>
      </c>
      <c r="AW96" s="199">
        <f t="shared" ref="AW96" ca="1" si="464">SUM(AW97:AW106)</f>
        <v>0</v>
      </c>
      <c r="AX96" s="199">
        <f t="shared" ref="AX96" ca="1" si="465">SUM(AX97:AX106)</f>
        <v>0</v>
      </c>
      <c r="AY96" s="199">
        <f t="shared" ref="AY96" ca="1" si="466">SUM(AY97:AY106)</f>
        <v>0</v>
      </c>
      <c r="AZ96" s="199">
        <f t="shared" ref="AZ96" ca="1" si="467">SUM(AZ97:AZ106)</f>
        <v>0</v>
      </c>
      <c r="BA96" s="199">
        <f t="shared" ref="BA96" ca="1" si="468">SUM(BA97:BA106)</f>
        <v>0</v>
      </c>
      <c r="BB96" s="199">
        <f t="shared" ref="BB96" ca="1" si="469">SUM(BB97:BB106)</f>
        <v>0</v>
      </c>
      <c r="BC96" s="199">
        <f t="shared" ref="BC96" ca="1" si="470">SUM(BC97:BC106)</f>
        <v>0</v>
      </c>
      <c r="BD96" s="199">
        <f t="shared" ref="BD96" ca="1" si="471">SUM(BD97:BD106)</f>
        <v>0</v>
      </c>
      <c r="BE96" s="199">
        <f t="shared" ref="BE96" ca="1" si="472">SUM(BE97:BE106)</f>
        <v>0</v>
      </c>
      <c r="BF96" s="199">
        <f t="shared" ref="BF96" ca="1" si="473">SUM(BF97:BF106)</f>
        <v>0</v>
      </c>
      <c r="BG96" s="199">
        <f t="shared" ref="BG96" ca="1" si="474">SUM(BG97:BG106)</f>
        <v>0</v>
      </c>
      <c r="BH96" s="199">
        <f t="shared" ref="BH96" ca="1" si="475">SUM(BH97:BH106)</f>
        <v>0</v>
      </c>
      <c r="BI96" s="199">
        <f t="shared" ref="BI96" ca="1" si="476">SUM(BI97:BI106)</f>
        <v>0</v>
      </c>
      <c r="BJ96" s="199">
        <f t="shared" ref="BJ96" ca="1" si="477">SUM(BJ97:BJ106)</f>
        <v>0</v>
      </c>
      <c r="BK96" s="199">
        <f t="shared" ref="BK96" ca="1" si="478">SUM(BK97:BK106)</f>
        <v>0</v>
      </c>
      <c r="BL96" s="199">
        <f t="shared" ref="BL96" ca="1" si="479">SUM(BL97:BL106)</f>
        <v>0</v>
      </c>
      <c r="BM96" s="199">
        <f t="shared" ref="BM96" ca="1" si="480">SUM(BM97:BM106)</f>
        <v>0</v>
      </c>
      <c r="BN96" s="199">
        <f t="shared" ref="BN96" ca="1" si="481">SUM(BN97:BN106)</f>
        <v>0</v>
      </c>
      <c r="BO96" s="199">
        <f t="shared" ref="BO96" ca="1" si="482">SUM(BO97:BO106)</f>
        <v>0</v>
      </c>
      <c r="BP96" s="199">
        <f t="shared" ref="BP96" ca="1" si="483">SUM(BP97:BP106)</f>
        <v>0</v>
      </c>
      <c r="BQ96" s="199">
        <f t="shared" ref="BQ96" ca="1" si="484">SUM(BQ97:BQ106)</f>
        <v>0</v>
      </c>
      <c r="BR96" s="199">
        <f t="shared" ref="BR96" ca="1" si="485">SUM(BR97:BR106)</f>
        <v>0</v>
      </c>
    </row>
    <row r="97" spans="2:70" ht="25" customHeight="1" outlineLevel="1">
      <c r="B97" s="200" t="str">
        <f>B86</f>
        <v>MVLP1</v>
      </c>
      <c r="C97" s="201">
        <f>'SUBSCRIBER BASE'!C102*'MVLP INPUT'!$K58</f>
        <v>0</v>
      </c>
      <c r="D97" s="201">
        <f>'SUBSCRIBER BASE'!D102*'MVLP INPUT'!$K58</f>
        <v>0</v>
      </c>
      <c r="E97" s="201">
        <f>'SUBSCRIBER BASE'!E102*'MVLP INPUT'!$K58</f>
        <v>0</v>
      </c>
      <c r="F97" s="201">
        <f>'SUBSCRIBER BASE'!F102*'MVLP INPUT'!$K58</f>
        <v>0</v>
      </c>
      <c r="G97" s="201">
        <f>'SUBSCRIBER BASE'!G102*'MVLP INPUT'!$K58</f>
        <v>0</v>
      </c>
      <c r="H97" s="201">
        <f>'SUBSCRIBER BASE'!H102*'MVLP INPUT'!$K58</f>
        <v>0</v>
      </c>
      <c r="I97" s="201">
        <f>'SUBSCRIBER BASE'!I102*'MVLP INPUT'!$K58</f>
        <v>0</v>
      </c>
      <c r="J97" s="201">
        <f>'SUBSCRIBER BASE'!J102*'MVLP INPUT'!$K58</f>
        <v>0</v>
      </c>
      <c r="K97" s="201">
        <f ca="1">'SUBSCRIBER BASE'!L102*'MVLP INPUT'!$K58</f>
        <v>0</v>
      </c>
      <c r="L97" s="201">
        <f ca="1">'SUBSCRIBER BASE'!M102*'MVLP INPUT'!$K58</f>
        <v>0</v>
      </c>
      <c r="M97" s="201">
        <f ca="1">'SUBSCRIBER BASE'!N102*'MVLP INPUT'!$K58</f>
        <v>0</v>
      </c>
      <c r="N97" s="201">
        <f ca="1">'SUBSCRIBER BASE'!O102*'MVLP INPUT'!$K58</f>
        <v>0</v>
      </c>
      <c r="O97" s="201">
        <f ca="1">'SUBSCRIBER BASE'!P102*'MVLP INPUT'!$K58</f>
        <v>0</v>
      </c>
      <c r="P97" s="201">
        <f ca="1">'SUBSCRIBER BASE'!Q102*'MVLP INPUT'!$K58</f>
        <v>0</v>
      </c>
      <c r="Q97" s="201">
        <f ca="1">'SUBSCRIBER BASE'!R102*'MVLP INPUT'!$K58</f>
        <v>0</v>
      </c>
      <c r="R97" s="201">
        <f ca="1">'SUBSCRIBER BASE'!S102*'MVLP INPUT'!$K58</f>
        <v>0</v>
      </c>
      <c r="S97" s="201">
        <f ca="1">'SUBSCRIBER BASE'!T102*'MVLP INPUT'!$K58</f>
        <v>0</v>
      </c>
      <c r="T97" s="201">
        <f ca="1">'SUBSCRIBER BASE'!U102*'MVLP INPUT'!$K58</f>
        <v>0</v>
      </c>
      <c r="U97" s="201">
        <f ca="1">'SUBSCRIBER BASE'!V102*'MVLP INPUT'!$K58</f>
        <v>0</v>
      </c>
      <c r="V97" s="201">
        <f ca="1">'SUBSCRIBER BASE'!W102*'MVLP INPUT'!$K58</f>
        <v>0</v>
      </c>
      <c r="W97" s="201">
        <f ca="1">'SUBSCRIBER BASE'!X102*'MVLP INPUT'!$K58</f>
        <v>0</v>
      </c>
      <c r="X97" s="201">
        <f ca="1">'SUBSCRIBER BASE'!Y102*'MVLP INPUT'!$K58</f>
        <v>0</v>
      </c>
      <c r="Y97" s="201">
        <f ca="1">'SUBSCRIBER BASE'!Z102*'MVLP INPUT'!$K58</f>
        <v>0</v>
      </c>
      <c r="Z97" s="201">
        <f ca="1">'SUBSCRIBER BASE'!AA102*'MVLP INPUT'!$K58</f>
        <v>0</v>
      </c>
      <c r="AA97" s="201">
        <f ca="1">'SUBSCRIBER BASE'!AB102*'MVLP INPUT'!$K58</f>
        <v>0</v>
      </c>
      <c r="AB97" s="201">
        <f ca="1">'SUBSCRIBER BASE'!AC102*'MVLP INPUT'!$K58</f>
        <v>0</v>
      </c>
      <c r="AC97" s="201">
        <f ca="1">'SUBSCRIBER BASE'!AD102*'MVLP INPUT'!$K58</f>
        <v>0</v>
      </c>
      <c r="AD97" s="201">
        <f ca="1">'SUBSCRIBER BASE'!AE102*'MVLP INPUT'!$K58</f>
        <v>0</v>
      </c>
      <c r="AE97" s="201">
        <f ca="1">'SUBSCRIBER BASE'!AF102*'MVLP INPUT'!$K58</f>
        <v>0</v>
      </c>
      <c r="AF97" s="201">
        <f ca="1">'SUBSCRIBER BASE'!AG102*'MVLP INPUT'!$K58</f>
        <v>0</v>
      </c>
      <c r="AG97" s="201">
        <f ca="1">'SUBSCRIBER BASE'!AH102*'MVLP INPUT'!$K58</f>
        <v>0</v>
      </c>
      <c r="AH97" s="201">
        <f ca="1">'SUBSCRIBER BASE'!AI102*'MVLP INPUT'!$K58</f>
        <v>0</v>
      </c>
      <c r="AI97" s="201">
        <f ca="1">'SUBSCRIBER BASE'!AJ102*'MVLP INPUT'!$K58</f>
        <v>0</v>
      </c>
      <c r="AJ97" s="201">
        <f ca="1">'SUBSCRIBER BASE'!AK102*'MVLP INPUT'!$K58</f>
        <v>0</v>
      </c>
      <c r="AK97" s="201">
        <f ca="1">'SUBSCRIBER BASE'!AL102*'MVLP INPUT'!$K58</f>
        <v>0</v>
      </c>
      <c r="AL97" s="201">
        <f ca="1">'SUBSCRIBER BASE'!AM102*'MVLP INPUT'!$K58</f>
        <v>0</v>
      </c>
      <c r="AM97" s="201">
        <f ca="1">'SUBSCRIBER BASE'!AN102*'MVLP INPUT'!$K58</f>
        <v>0</v>
      </c>
      <c r="AN97" s="201">
        <f ca="1">'SUBSCRIBER BASE'!AO102*'MVLP INPUT'!$K58</f>
        <v>0</v>
      </c>
      <c r="AO97" s="201">
        <f ca="1">'SUBSCRIBER BASE'!AP102*'MVLP INPUT'!$K58</f>
        <v>0</v>
      </c>
      <c r="AP97" s="201">
        <f ca="1">'SUBSCRIBER BASE'!AQ102*'MVLP INPUT'!$K58</f>
        <v>0</v>
      </c>
      <c r="AQ97" s="201">
        <f ca="1">'SUBSCRIBER BASE'!AR102*'MVLP INPUT'!$K58</f>
        <v>0</v>
      </c>
      <c r="AR97" s="201">
        <f ca="1">'SUBSCRIBER BASE'!AS102*'MVLP INPUT'!$K58</f>
        <v>0</v>
      </c>
      <c r="AS97" s="201">
        <f ca="1">'SUBSCRIBER BASE'!AT102*'MVLP INPUT'!$K58</f>
        <v>0</v>
      </c>
      <c r="AT97" s="201">
        <f ca="1">'SUBSCRIBER BASE'!AU102*'MVLP INPUT'!$K58</f>
        <v>0</v>
      </c>
      <c r="AU97" s="201">
        <f ca="1">'SUBSCRIBER BASE'!AV102*'MVLP INPUT'!$K58</f>
        <v>0</v>
      </c>
      <c r="AV97" s="201">
        <f ca="1">'SUBSCRIBER BASE'!AW102*'MVLP INPUT'!$K58</f>
        <v>0</v>
      </c>
      <c r="AW97" s="201">
        <f ca="1">'SUBSCRIBER BASE'!AX102*'MVLP INPUT'!$K58</f>
        <v>0</v>
      </c>
      <c r="AX97" s="201">
        <f ca="1">'SUBSCRIBER BASE'!AY102*'MVLP INPUT'!$K58</f>
        <v>0</v>
      </c>
      <c r="AY97" s="201">
        <f ca="1">'SUBSCRIBER BASE'!AZ102*'MVLP INPUT'!$K58</f>
        <v>0</v>
      </c>
      <c r="AZ97" s="201">
        <f ca="1">'SUBSCRIBER BASE'!BA102*'MVLP INPUT'!$K58</f>
        <v>0</v>
      </c>
      <c r="BA97" s="201">
        <f ca="1">'SUBSCRIBER BASE'!BB102*'MVLP INPUT'!$K58</f>
        <v>0</v>
      </c>
      <c r="BB97" s="201">
        <f ca="1">'SUBSCRIBER BASE'!BC102*'MVLP INPUT'!$K58</f>
        <v>0</v>
      </c>
      <c r="BC97" s="201">
        <f ca="1">'SUBSCRIBER BASE'!BD102*'MVLP INPUT'!$K58</f>
        <v>0</v>
      </c>
      <c r="BD97" s="201">
        <f ca="1">'SUBSCRIBER BASE'!BE102*'MVLP INPUT'!$K58</f>
        <v>0</v>
      </c>
      <c r="BE97" s="201">
        <f ca="1">'SUBSCRIBER BASE'!BF102*'MVLP INPUT'!$K58</f>
        <v>0</v>
      </c>
      <c r="BF97" s="201">
        <f ca="1">'SUBSCRIBER BASE'!BG102*'MVLP INPUT'!$K58</f>
        <v>0</v>
      </c>
      <c r="BG97" s="201">
        <f ca="1">'SUBSCRIBER BASE'!BH102*'MVLP INPUT'!$K58</f>
        <v>0</v>
      </c>
      <c r="BH97" s="201">
        <f ca="1">'SUBSCRIBER BASE'!BI102*'MVLP INPUT'!$K58</f>
        <v>0</v>
      </c>
      <c r="BI97" s="201">
        <f ca="1">'SUBSCRIBER BASE'!BJ102*'MVLP INPUT'!$K58</f>
        <v>0</v>
      </c>
      <c r="BJ97" s="201">
        <f ca="1">'SUBSCRIBER BASE'!BK102*'MVLP INPUT'!$K58</f>
        <v>0</v>
      </c>
      <c r="BK97" s="201">
        <f ca="1">'SUBSCRIBER BASE'!BL102*'MVLP INPUT'!$K58</f>
        <v>0</v>
      </c>
      <c r="BL97" s="201">
        <f ca="1">'SUBSCRIBER BASE'!BM102*'MVLP INPUT'!$K58</f>
        <v>0</v>
      </c>
      <c r="BM97" s="201">
        <f ca="1">'SUBSCRIBER BASE'!BN102*'MVLP INPUT'!$K58</f>
        <v>0</v>
      </c>
      <c r="BN97" s="201">
        <f ca="1">'SUBSCRIBER BASE'!BO102*'MVLP INPUT'!$K58</f>
        <v>0</v>
      </c>
      <c r="BO97" s="201">
        <f ca="1">'SUBSCRIBER BASE'!BP102*'MVLP INPUT'!$K58</f>
        <v>0</v>
      </c>
      <c r="BP97" s="201">
        <f ca="1">'SUBSCRIBER BASE'!BQ102*'MVLP INPUT'!$K58</f>
        <v>0</v>
      </c>
      <c r="BQ97" s="201">
        <f ca="1">'SUBSCRIBER BASE'!BR102*'MVLP INPUT'!$K58</f>
        <v>0</v>
      </c>
      <c r="BR97" s="201">
        <f ca="1">'SUBSCRIBER BASE'!BS102*'MVLP INPUT'!$K58</f>
        <v>0</v>
      </c>
    </row>
    <row r="98" spans="2:70" ht="25" customHeight="1" outlineLevel="1">
      <c r="B98" s="200" t="str">
        <f>B87</f>
        <v>MVLP2</v>
      </c>
      <c r="C98" s="201">
        <f>'SUBSCRIBER BASE'!C103*'MVLP INPUT'!$K59</f>
        <v>0</v>
      </c>
      <c r="D98" s="201">
        <f>'SUBSCRIBER BASE'!D103*'MVLP INPUT'!$K59</f>
        <v>0</v>
      </c>
      <c r="E98" s="201">
        <f>'SUBSCRIBER BASE'!E103*'MVLP INPUT'!$K59</f>
        <v>0</v>
      </c>
      <c r="F98" s="201">
        <f>'SUBSCRIBER BASE'!F103*'MVLP INPUT'!$K59</f>
        <v>0</v>
      </c>
      <c r="G98" s="201">
        <f>'SUBSCRIBER BASE'!G103*'MVLP INPUT'!$K59</f>
        <v>0</v>
      </c>
      <c r="H98" s="201">
        <f>'SUBSCRIBER BASE'!H103*'MVLP INPUT'!$K59</f>
        <v>0</v>
      </c>
      <c r="I98" s="201">
        <f>'SUBSCRIBER BASE'!I103*'MVLP INPUT'!$K59</f>
        <v>0</v>
      </c>
      <c r="J98" s="201">
        <f>'SUBSCRIBER BASE'!J103*'MVLP INPUT'!$K59</f>
        <v>0</v>
      </c>
      <c r="K98" s="201">
        <f ca="1">'SUBSCRIBER BASE'!L103*'MVLP INPUT'!$K59</f>
        <v>0</v>
      </c>
      <c r="L98" s="201">
        <f ca="1">'SUBSCRIBER BASE'!M103*'MVLP INPUT'!$K59</f>
        <v>0</v>
      </c>
      <c r="M98" s="201">
        <f ca="1">'SUBSCRIBER BASE'!N103*'MVLP INPUT'!$K59</f>
        <v>0</v>
      </c>
      <c r="N98" s="201">
        <f ca="1">'SUBSCRIBER BASE'!O103*'MVLP INPUT'!$K59</f>
        <v>0</v>
      </c>
      <c r="O98" s="201">
        <f ca="1">'SUBSCRIBER BASE'!P103*'MVLP INPUT'!$K59</f>
        <v>0</v>
      </c>
      <c r="P98" s="201">
        <f ca="1">'SUBSCRIBER BASE'!Q103*'MVLP INPUT'!$K59</f>
        <v>0</v>
      </c>
      <c r="Q98" s="201">
        <f ca="1">'SUBSCRIBER BASE'!R103*'MVLP INPUT'!$K59</f>
        <v>0</v>
      </c>
      <c r="R98" s="201">
        <f ca="1">'SUBSCRIBER BASE'!S103*'MVLP INPUT'!$K59</f>
        <v>0</v>
      </c>
      <c r="S98" s="201">
        <f ca="1">'SUBSCRIBER BASE'!T103*'MVLP INPUT'!$K59</f>
        <v>0</v>
      </c>
      <c r="T98" s="201">
        <f ca="1">'SUBSCRIBER BASE'!U103*'MVLP INPUT'!$K59</f>
        <v>0</v>
      </c>
      <c r="U98" s="201">
        <f ca="1">'SUBSCRIBER BASE'!V103*'MVLP INPUT'!$K59</f>
        <v>0</v>
      </c>
      <c r="V98" s="201">
        <f ca="1">'SUBSCRIBER BASE'!W103*'MVLP INPUT'!$K59</f>
        <v>0</v>
      </c>
      <c r="W98" s="201">
        <f ca="1">'SUBSCRIBER BASE'!X103*'MVLP INPUT'!$K59</f>
        <v>0</v>
      </c>
      <c r="X98" s="201">
        <f ca="1">'SUBSCRIBER BASE'!Y103*'MVLP INPUT'!$K59</f>
        <v>0</v>
      </c>
      <c r="Y98" s="201">
        <f ca="1">'SUBSCRIBER BASE'!Z103*'MVLP INPUT'!$K59</f>
        <v>0</v>
      </c>
      <c r="Z98" s="201">
        <f ca="1">'SUBSCRIBER BASE'!AA103*'MVLP INPUT'!$K59</f>
        <v>0</v>
      </c>
      <c r="AA98" s="201">
        <f ca="1">'SUBSCRIBER BASE'!AB103*'MVLP INPUT'!$K59</f>
        <v>0</v>
      </c>
      <c r="AB98" s="201">
        <f ca="1">'SUBSCRIBER BASE'!AC103*'MVLP INPUT'!$K59</f>
        <v>0</v>
      </c>
      <c r="AC98" s="201">
        <f ca="1">'SUBSCRIBER BASE'!AD103*'MVLP INPUT'!$K59</f>
        <v>0</v>
      </c>
      <c r="AD98" s="201">
        <f ca="1">'SUBSCRIBER BASE'!AE103*'MVLP INPUT'!$K59</f>
        <v>0</v>
      </c>
      <c r="AE98" s="201">
        <f ca="1">'SUBSCRIBER BASE'!AF103*'MVLP INPUT'!$K59</f>
        <v>0</v>
      </c>
      <c r="AF98" s="201">
        <f ca="1">'SUBSCRIBER BASE'!AG103*'MVLP INPUT'!$K59</f>
        <v>0</v>
      </c>
      <c r="AG98" s="201">
        <f ca="1">'SUBSCRIBER BASE'!AH103*'MVLP INPUT'!$K59</f>
        <v>0</v>
      </c>
      <c r="AH98" s="201">
        <f ca="1">'SUBSCRIBER BASE'!AI103*'MVLP INPUT'!$K59</f>
        <v>0</v>
      </c>
      <c r="AI98" s="201">
        <f ca="1">'SUBSCRIBER BASE'!AJ103*'MVLP INPUT'!$K59</f>
        <v>0</v>
      </c>
      <c r="AJ98" s="201">
        <f ca="1">'SUBSCRIBER BASE'!AK103*'MVLP INPUT'!$K59</f>
        <v>0</v>
      </c>
      <c r="AK98" s="201">
        <f ca="1">'SUBSCRIBER BASE'!AL103*'MVLP INPUT'!$K59</f>
        <v>0</v>
      </c>
      <c r="AL98" s="201">
        <f ca="1">'SUBSCRIBER BASE'!AM103*'MVLP INPUT'!$K59</f>
        <v>0</v>
      </c>
      <c r="AM98" s="201">
        <f ca="1">'SUBSCRIBER BASE'!AN103*'MVLP INPUT'!$K59</f>
        <v>0</v>
      </c>
      <c r="AN98" s="201">
        <f ca="1">'SUBSCRIBER BASE'!AO103*'MVLP INPUT'!$K59</f>
        <v>0</v>
      </c>
      <c r="AO98" s="201">
        <f ca="1">'SUBSCRIBER BASE'!AP103*'MVLP INPUT'!$K59</f>
        <v>0</v>
      </c>
      <c r="AP98" s="201">
        <f ca="1">'SUBSCRIBER BASE'!AQ103*'MVLP INPUT'!$K59</f>
        <v>0</v>
      </c>
      <c r="AQ98" s="201">
        <f ca="1">'SUBSCRIBER BASE'!AR103*'MVLP INPUT'!$K59</f>
        <v>0</v>
      </c>
      <c r="AR98" s="201">
        <f ca="1">'SUBSCRIBER BASE'!AS103*'MVLP INPUT'!$K59</f>
        <v>0</v>
      </c>
      <c r="AS98" s="201">
        <f ca="1">'SUBSCRIBER BASE'!AT103*'MVLP INPUT'!$K59</f>
        <v>0</v>
      </c>
      <c r="AT98" s="201">
        <f ca="1">'SUBSCRIBER BASE'!AU103*'MVLP INPUT'!$K59</f>
        <v>0</v>
      </c>
      <c r="AU98" s="201">
        <f ca="1">'SUBSCRIBER BASE'!AV103*'MVLP INPUT'!$K59</f>
        <v>0</v>
      </c>
      <c r="AV98" s="201">
        <f ca="1">'SUBSCRIBER BASE'!AW103*'MVLP INPUT'!$K59</f>
        <v>0</v>
      </c>
      <c r="AW98" s="201">
        <f ca="1">'SUBSCRIBER BASE'!AX103*'MVLP INPUT'!$K59</f>
        <v>0</v>
      </c>
      <c r="AX98" s="201">
        <f ca="1">'SUBSCRIBER BASE'!AY103*'MVLP INPUT'!$K59</f>
        <v>0</v>
      </c>
      <c r="AY98" s="201">
        <f ca="1">'SUBSCRIBER BASE'!AZ103*'MVLP INPUT'!$K59</f>
        <v>0</v>
      </c>
      <c r="AZ98" s="201">
        <f ca="1">'SUBSCRIBER BASE'!BA103*'MVLP INPUT'!$K59</f>
        <v>0</v>
      </c>
      <c r="BA98" s="201">
        <f ca="1">'SUBSCRIBER BASE'!BB103*'MVLP INPUT'!$K59</f>
        <v>0</v>
      </c>
      <c r="BB98" s="201">
        <f ca="1">'SUBSCRIBER BASE'!BC103*'MVLP INPUT'!$K59</f>
        <v>0</v>
      </c>
      <c r="BC98" s="201">
        <f ca="1">'SUBSCRIBER BASE'!BD103*'MVLP INPUT'!$K59</f>
        <v>0</v>
      </c>
      <c r="BD98" s="201">
        <f ca="1">'SUBSCRIBER BASE'!BE103*'MVLP INPUT'!$K59</f>
        <v>0</v>
      </c>
      <c r="BE98" s="201">
        <f ca="1">'SUBSCRIBER BASE'!BF103*'MVLP INPUT'!$K59</f>
        <v>0</v>
      </c>
      <c r="BF98" s="201">
        <f ca="1">'SUBSCRIBER BASE'!BG103*'MVLP INPUT'!$K59</f>
        <v>0</v>
      </c>
      <c r="BG98" s="201">
        <f ca="1">'SUBSCRIBER BASE'!BH103*'MVLP INPUT'!$K59</f>
        <v>0</v>
      </c>
      <c r="BH98" s="201">
        <f ca="1">'SUBSCRIBER BASE'!BI103*'MVLP INPUT'!$K59</f>
        <v>0</v>
      </c>
      <c r="BI98" s="201">
        <f ca="1">'SUBSCRIBER BASE'!BJ103*'MVLP INPUT'!$K59</f>
        <v>0</v>
      </c>
      <c r="BJ98" s="201">
        <f ca="1">'SUBSCRIBER BASE'!BK103*'MVLP INPUT'!$K59</f>
        <v>0</v>
      </c>
      <c r="BK98" s="201">
        <f ca="1">'SUBSCRIBER BASE'!BL103*'MVLP INPUT'!$K59</f>
        <v>0</v>
      </c>
      <c r="BL98" s="201">
        <f ca="1">'SUBSCRIBER BASE'!BM103*'MVLP INPUT'!$K59</f>
        <v>0</v>
      </c>
      <c r="BM98" s="201">
        <f ca="1">'SUBSCRIBER BASE'!BN103*'MVLP INPUT'!$K59</f>
        <v>0</v>
      </c>
      <c r="BN98" s="201">
        <f ca="1">'SUBSCRIBER BASE'!BO103*'MVLP INPUT'!$K59</f>
        <v>0</v>
      </c>
      <c r="BO98" s="201">
        <f ca="1">'SUBSCRIBER BASE'!BP103*'MVLP INPUT'!$K59</f>
        <v>0</v>
      </c>
      <c r="BP98" s="201">
        <f ca="1">'SUBSCRIBER BASE'!BQ103*'MVLP INPUT'!$K59</f>
        <v>0</v>
      </c>
      <c r="BQ98" s="201">
        <f ca="1">'SUBSCRIBER BASE'!BR103*'MVLP INPUT'!$K59</f>
        <v>0</v>
      </c>
      <c r="BR98" s="201">
        <f ca="1">'SUBSCRIBER BASE'!BS103*'MVLP INPUT'!$K59</f>
        <v>0</v>
      </c>
    </row>
    <row r="99" spans="2:70" ht="25" customHeight="1" outlineLevel="1">
      <c r="B99" s="200" t="str">
        <f>B88</f>
        <v>MVLP3</v>
      </c>
      <c r="C99" s="201">
        <f>'SUBSCRIBER BASE'!C104*'MVLP INPUT'!$K60</f>
        <v>0</v>
      </c>
      <c r="D99" s="201">
        <f>'SUBSCRIBER BASE'!D104*'MVLP INPUT'!$K60</f>
        <v>0</v>
      </c>
      <c r="E99" s="201">
        <f>'SUBSCRIBER BASE'!E104*'MVLP INPUT'!$K60</f>
        <v>0</v>
      </c>
      <c r="F99" s="201">
        <f>'SUBSCRIBER BASE'!F104*'MVLP INPUT'!$K60</f>
        <v>0</v>
      </c>
      <c r="G99" s="201">
        <f>'SUBSCRIBER BASE'!G104*'MVLP INPUT'!$K60</f>
        <v>0</v>
      </c>
      <c r="H99" s="201">
        <f>'SUBSCRIBER BASE'!H104*'MVLP INPUT'!$K60</f>
        <v>0</v>
      </c>
      <c r="I99" s="201">
        <f>'SUBSCRIBER BASE'!I104*'MVLP INPUT'!$K60</f>
        <v>0</v>
      </c>
      <c r="J99" s="201">
        <f>'SUBSCRIBER BASE'!J104*'MVLP INPUT'!$K60</f>
        <v>0</v>
      </c>
      <c r="K99" s="201">
        <f ca="1">'SUBSCRIBER BASE'!L104*'MVLP INPUT'!$K60</f>
        <v>0</v>
      </c>
      <c r="L99" s="201">
        <f ca="1">'SUBSCRIBER BASE'!M104*'MVLP INPUT'!$K60</f>
        <v>0</v>
      </c>
      <c r="M99" s="201">
        <f ca="1">'SUBSCRIBER BASE'!N104*'MVLP INPUT'!$K60</f>
        <v>0</v>
      </c>
      <c r="N99" s="201">
        <f ca="1">'SUBSCRIBER BASE'!O104*'MVLP INPUT'!$K60</f>
        <v>0</v>
      </c>
      <c r="O99" s="201">
        <f ca="1">'SUBSCRIBER BASE'!P104*'MVLP INPUT'!$K60</f>
        <v>0</v>
      </c>
      <c r="P99" s="201">
        <f ca="1">'SUBSCRIBER BASE'!Q104*'MVLP INPUT'!$K60</f>
        <v>0</v>
      </c>
      <c r="Q99" s="201">
        <f ca="1">'SUBSCRIBER BASE'!R104*'MVLP INPUT'!$K60</f>
        <v>0</v>
      </c>
      <c r="R99" s="201">
        <f ca="1">'SUBSCRIBER BASE'!S104*'MVLP INPUT'!$K60</f>
        <v>0</v>
      </c>
      <c r="S99" s="201">
        <f ca="1">'SUBSCRIBER BASE'!T104*'MVLP INPUT'!$K60</f>
        <v>0</v>
      </c>
      <c r="T99" s="201">
        <f ca="1">'SUBSCRIBER BASE'!U104*'MVLP INPUT'!$K60</f>
        <v>0</v>
      </c>
      <c r="U99" s="201">
        <f ca="1">'SUBSCRIBER BASE'!V104*'MVLP INPUT'!$K60</f>
        <v>0</v>
      </c>
      <c r="V99" s="201">
        <f ca="1">'SUBSCRIBER BASE'!W104*'MVLP INPUT'!$K60</f>
        <v>0</v>
      </c>
      <c r="W99" s="201">
        <f ca="1">'SUBSCRIBER BASE'!X104*'MVLP INPUT'!$K60</f>
        <v>0</v>
      </c>
      <c r="X99" s="201">
        <f ca="1">'SUBSCRIBER BASE'!Y104*'MVLP INPUT'!$K60</f>
        <v>0</v>
      </c>
      <c r="Y99" s="201">
        <f ca="1">'SUBSCRIBER BASE'!Z104*'MVLP INPUT'!$K60</f>
        <v>0</v>
      </c>
      <c r="Z99" s="201">
        <f ca="1">'SUBSCRIBER BASE'!AA104*'MVLP INPUT'!$K60</f>
        <v>0</v>
      </c>
      <c r="AA99" s="201">
        <f ca="1">'SUBSCRIBER BASE'!AB104*'MVLP INPUT'!$K60</f>
        <v>0</v>
      </c>
      <c r="AB99" s="201">
        <f ca="1">'SUBSCRIBER BASE'!AC104*'MVLP INPUT'!$K60</f>
        <v>0</v>
      </c>
      <c r="AC99" s="201">
        <f ca="1">'SUBSCRIBER BASE'!AD104*'MVLP INPUT'!$K60</f>
        <v>0</v>
      </c>
      <c r="AD99" s="201">
        <f ca="1">'SUBSCRIBER BASE'!AE104*'MVLP INPUT'!$K60</f>
        <v>0</v>
      </c>
      <c r="AE99" s="201">
        <f ca="1">'SUBSCRIBER BASE'!AF104*'MVLP INPUT'!$K60</f>
        <v>0</v>
      </c>
      <c r="AF99" s="201">
        <f ca="1">'SUBSCRIBER BASE'!AG104*'MVLP INPUT'!$K60</f>
        <v>0</v>
      </c>
      <c r="AG99" s="201">
        <f ca="1">'SUBSCRIBER BASE'!AH104*'MVLP INPUT'!$K60</f>
        <v>0</v>
      </c>
      <c r="AH99" s="201">
        <f ca="1">'SUBSCRIBER BASE'!AI104*'MVLP INPUT'!$K60</f>
        <v>0</v>
      </c>
      <c r="AI99" s="201">
        <f ca="1">'SUBSCRIBER BASE'!AJ104*'MVLP INPUT'!$K60</f>
        <v>0</v>
      </c>
      <c r="AJ99" s="201">
        <f ca="1">'SUBSCRIBER BASE'!AK104*'MVLP INPUT'!$K60</f>
        <v>0</v>
      </c>
      <c r="AK99" s="201">
        <f ca="1">'SUBSCRIBER BASE'!AL104*'MVLP INPUT'!$K60</f>
        <v>0</v>
      </c>
      <c r="AL99" s="201">
        <f ca="1">'SUBSCRIBER BASE'!AM104*'MVLP INPUT'!$K60</f>
        <v>0</v>
      </c>
      <c r="AM99" s="201">
        <f ca="1">'SUBSCRIBER BASE'!AN104*'MVLP INPUT'!$K60</f>
        <v>0</v>
      </c>
      <c r="AN99" s="201">
        <f ca="1">'SUBSCRIBER BASE'!AO104*'MVLP INPUT'!$K60</f>
        <v>0</v>
      </c>
      <c r="AO99" s="201">
        <f ca="1">'SUBSCRIBER BASE'!AP104*'MVLP INPUT'!$K60</f>
        <v>0</v>
      </c>
      <c r="AP99" s="201">
        <f ca="1">'SUBSCRIBER BASE'!AQ104*'MVLP INPUT'!$K60</f>
        <v>0</v>
      </c>
      <c r="AQ99" s="201">
        <f ca="1">'SUBSCRIBER BASE'!AR104*'MVLP INPUT'!$K60</f>
        <v>0</v>
      </c>
      <c r="AR99" s="201">
        <f ca="1">'SUBSCRIBER BASE'!AS104*'MVLP INPUT'!$K60</f>
        <v>0</v>
      </c>
      <c r="AS99" s="201">
        <f ca="1">'SUBSCRIBER BASE'!AT104*'MVLP INPUT'!$K60</f>
        <v>0</v>
      </c>
      <c r="AT99" s="201">
        <f ca="1">'SUBSCRIBER BASE'!AU104*'MVLP INPUT'!$K60</f>
        <v>0</v>
      </c>
      <c r="AU99" s="201">
        <f ca="1">'SUBSCRIBER BASE'!AV104*'MVLP INPUT'!$K60</f>
        <v>0</v>
      </c>
      <c r="AV99" s="201">
        <f ca="1">'SUBSCRIBER BASE'!AW104*'MVLP INPUT'!$K60</f>
        <v>0</v>
      </c>
      <c r="AW99" s="201">
        <f ca="1">'SUBSCRIBER BASE'!AX104*'MVLP INPUT'!$K60</f>
        <v>0</v>
      </c>
      <c r="AX99" s="201">
        <f ca="1">'SUBSCRIBER BASE'!AY104*'MVLP INPUT'!$K60</f>
        <v>0</v>
      </c>
      <c r="AY99" s="201">
        <f ca="1">'SUBSCRIBER BASE'!AZ104*'MVLP INPUT'!$K60</f>
        <v>0</v>
      </c>
      <c r="AZ99" s="201">
        <f ca="1">'SUBSCRIBER BASE'!BA104*'MVLP INPUT'!$K60</f>
        <v>0</v>
      </c>
      <c r="BA99" s="201">
        <f ca="1">'SUBSCRIBER BASE'!BB104*'MVLP INPUT'!$K60</f>
        <v>0</v>
      </c>
      <c r="BB99" s="201">
        <f ca="1">'SUBSCRIBER BASE'!BC104*'MVLP INPUT'!$K60</f>
        <v>0</v>
      </c>
      <c r="BC99" s="201">
        <f ca="1">'SUBSCRIBER BASE'!BD104*'MVLP INPUT'!$K60</f>
        <v>0</v>
      </c>
      <c r="BD99" s="201">
        <f ca="1">'SUBSCRIBER BASE'!BE104*'MVLP INPUT'!$K60</f>
        <v>0</v>
      </c>
      <c r="BE99" s="201">
        <f ca="1">'SUBSCRIBER BASE'!BF104*'MVLP INPUT'!$K60</f>
        <v>0</v>
      </c>
      <c r="BF99" s="201">
        <f ca="1">'SUBSCRIBER BASE'!BG104*'MVLP INPUT'!$K60</f>
        <v>0</v>
      </c>
      <c r="BG99" s="201">
        <f ca="1">'SUBSCRIBER BASE'!BH104*'MVLP INPUT'!$K60</f>
        <v>0</v>
      </c>
      <c r="BH99" s="201">
        <f ca="1">'SUBSCRIBER BASE'!BI104*'MVLP INPUT'!$K60</f>
        <v>0</v>
      </c>
      <c r="BI99" s="201">
        <f ca="1">'SUBSCRIBER BASE'!BJ104*'MVLP INPUT'!$K60</f>
        <v>0</v>
      </c>
      <c r="BJ99" s="201">
        <f ca="1">'SUBSCRIBER BASE'!BK104*'MVLP INPUT'!$K60</f>
        <v>0</v>
      </c>
      <c r="BK99" s="201">
        <f ca="1">'SUBSCRIBER BASE'!BL104*'MVLP INPUT'!$K60</f>
        <v>0</v>
      </c>
      <c r="BL99" s="201">
        <f ca="1">'SUBSCRIBER BASE'!BM104*'MVLP INPUT'!$K60</f>
        <v>0</v>
      </c>
      <c r="BM99" s="201">
        <f ca="1">'SUBSCRIBER BASE'!BN104*'MVLP INPUT'!$K60</f>
        <v>0</v>
      </c>
      <c r="BN99" s="201">
        <f ca="1">'SUBSCRIBER BASE'!BO104*'MVLP INPUT'!$K60</f>
        <v>0</v>
      </c>
      <c r="BO99" s="201">
        <f ca="1">'SUBSCRIBER BASE'!BP104*'MVLP INPUT'!$K60</f>
        <v>0</v>
      </c>
      <c r="BP99" s="201">
        <f ca="1">'SUBSCRIBER BASE'!BQ104*'MVLP INPUT'!$K60</f>
        <v>0</v>
      </c>
      <c r="BQ99" s="201">
        <f ca="1">'SUBSCRIBER BASE'!BR104*'MVLP INPUT'!$K60</f>
        <v>0</v>
      </c>
      <c r="BR99" s="201">
        <f ca="1">'SUBSCRIBER BASE'!BS104*'MVLP INPUT'!$K60</f>
        <v>0</v>
      </c>
    </row>
    <row r="100" spans="2:70" ht="25" customHeight="1" outlineLevel="1">
      <c r="B100" s="200" t="str">
        <f>B89</f>
        <v>MVLP4</v>
      </c>
      <c r="C100" s="201">
        <f>'SUBSCRIBER BASE'!C105*'MVLP INPUT'!$K61</f>
        <v>0</v>
      </c>
      <c r="D100" s="201">
        <f>'SUBSCRIBER BASE'!D105*'MVLP INPUT'!$K61</f>
        <v>0</v>
      </c>
      <c r="E100" s="201">
        <f>'SUBSCRIBER BASE'!E105*'MVLP INPUT'!$K61</f>
        <v>0</v>
      </c>
      <c r="F100" s="201">
        <f>'SUBSCRIBER BASE'!F105*'MVLP INPUT'!$K61</f>
        <v>0</v>
      </c>
      <c r="G100" s="201">
        <f>'SUBSCRIBER BASE'!G105*'MVLP INPUT'!$K61</f>
        <v>0</v>
      </c>
      <c r="H100" s="201">
        <f>'SUBSCRIBER BASE'!H105*'MVLP INPUT'!$K61</f>
        <v>0</v>
      </c>
      <c r="I100" s="201">
        <f>'SUBSCRIBER BASE'!I105*'MVLP INPUT'!$K61</f>
        <v>0</v>
      </c>
      <c r="J100" s="201">
        <f>'SUBSCRIBER BASE'!J105*'MVLP INPUT'!$K61</f>
        <v>0</v>
      </c>
      <c r="K100" s="201">
        <f ca="1">'SUBSCRIBER BASE'!L105*'MVLP INPUT'!$K61</f>
        <v>0</v>
      </c>
      <c r="L100" s="201">
        <f ca="1">'SUBSCRIBER BASE'!M105*'MVLP INPUT'!$K61</f>
        <v>0</v>
      </c>
      <c r="M100" s="201">
        <f ca="1">'SUBSCRIBER BASE'!N105*'MVLP INPUT'!$K61</f>
        <v>0</v>
      </c>
      <c r="N100" s="201">
        <f ca="1">'SUBSCRIBER BASE'!O105*'MVLP INPUT'!$K61</f>
        <v>0</v>
      </c>
      <c r="O100" s="201">
        <f ca="1">'SUBSCRIBER BASE'!P105*'MVLP INPUT'!$K61</f>
        <v>0</v>
      </c>
      <c r="P100" s="201">
        <f ca="1">'SUBSCRIBER BASE'!Q105*'MVLP INPUT'!$K61</f>
        <v>0</v>
      </c>
      <c r="Q100" s="201">
        <f ca="1">'SUBSCRIBER BASE'!R105*'MVLP INPUT'!$K61</f>
        <v>0</v>
      </c>
      <c r="R100" s="201">
        <f ca="1">'SUBSCRIBER BASE'!S105*'MVLP INPUT'!$K61</f>
        <v>0</v>
      </c>
      <c r="S100" s="201">
        <f ca="1">'SUBSCRIBER BASE'!T105*'MVLP INPUT'!$K61</f>
        <v>0</v>
      </c>
      <c r="T100" s="201">
        <f ca="1">'SUBSCRIBER BASE'!U105*'MVLP INPUT'!$K61</f>
        <v>0</v>
      </c>
      <c r="U100" s="201">
        <f ca="1">'SUBSCRIBER BASE'!V105*'MVLP INPUT'!$K61</f>
        <v>0</v>
      </c>
      <c r="V100" s="201">
        <f ca="1">'SUBSCRIBER BASE'!W105*'MVLP INPUT'!$K61</f>
        <v>0</v>
      </c>
      <c r="W100" s="201">
        <f ca="1">'SUBSCRIBER BASE'!X105*'MVLP INPUT'!$K61</f>
        <v>0</v>
      </c>
      <c r="X100" s="201">
        <f ca="1">'SUBSCRIBER BASE'!Y105*'MVLP INPUT'!$K61</f>
        <v>0</v>
      </c>
      <c r="Y100" s="201">
        <f ca="1">'SUBSCRIBER BASE'!Z105*'MVLP INPUT'!$K61</f>
        <v>0</v>
      </c>
      <c r="Z100" s="201">
        <f ca="1">'SUBSCRIBER BASE'!AA105*'MVLP INPUT'!$K61</f>
        <v>0</v>
      </c>
      <c r="AA100" s="201">
        <f ca="1">'SUBSCRIBER BASE'!AB105*'MVLP INPUT'!$K61</f>
        <v>0</v>
      </c>
      <c r="AB100" s="201">
        <f ca="1">'SUBSCRIBER BASE'!AC105*'MVLP INPUT'!$K61</f>
        <v>0</v>
      </c>
      <c r="AC100" s="201">
        <f ca="1">'SUBSCRIBER BASE'!AD105*'MVLP INPUT'!$K61</f>
        <v>0</v>
      </c>
      <c r="AD100" s="201">
        <f ca="1">'SUBSCRIBER BASE'!AE105*'MVLP INPUT'!$K61</f>
        <v>0</v>
      </c>
      <c r="AE100" s="201">
        <f ca="1">'SUBSCRIBER BASE'!AF105*'MVLP INPUT'!$K61</f>
        <v>0</v>
      </c>
      <c r="AF100" s="201">
        <f ca="1">'SUBSCRIBER BASE'!AG105*'MVLP INPUT'!$K61</f>
        <v>0</v>
      </c>
      <c r="AG100" s="201">
        <f ca="1">'SUBSCRIBER BASE'!AH105*'MVLP INPUT'!$K61</f>
        <v>0</v>
      </c>
      <c r="AH100" s="201">
        <f ca="1">'SUBSCRIBER BASE'!AI105*'MVLP INPUT'!$K61</f>
        <v>0</v>
      </c>
      <c r="AI100" s="201">
        <f ca="1">'SUBSCRIBER BASE'!AJ105*'MVLP INPUT'!$K61</f>
        <v>0</v>
      </c>
      <c r="AJ100" s="201">
        <f ca="1">'SUBSCRIBER BASE'!AK105*'MVLP INPUT'!$K61</f>
        <v>0</v>
      </c>
      <c r="AK100" s="201">
        <f ca="1">'SUBSCRIBER BASE'!AL105*'MVLP INPUT'!$K61</f>
        <v>0</v>
      </c>
      <c r="AL100" s="201">
        <f ca="1">'SUBSCRIBER BASE'!AM105*'MVLP INPUT'!$K61</f>
        <v>0</v>
      </c>
      <c r="AM100" s="201">
        <f ca="1">'SUBSCRIBER BASE'!AN105*'MVLP INPUT'!$K61</f>
        <v>0</v>
      </c>
      <c r="AN100" s="201">
        <f ca="1">'SUBSCRIBER BASE'!AO105*'MVLP INPUT'!$K61</f>
        <v>0</v>
      </c>
      <c r="AO100" s="201">
        <f ca="1">'SUBSCRIBER BASE'!AP105*'MVLP INPUT'!$K61</f>
        <v>0</v>
      </c>
      <c r="AP100" s="201">
        <f ca="1">'SUBSCRIBER BASE'!AQ105*'MVLP INPUT'!$K61</f>
        <v>0</v>
      </c>
      <c r="AQ100" s="201">
        <f ca="1">'SUBSCRIBER BASE'!AR105*'MVLP INPUT'!$K61</f>
        <v>0</v>
      </c>
      <c r="AR100" s="201">
        <f ca="1">'SUBSCRIBER BASE'!AS105*'MVLP INPUT'!$K61</f>
        <v>0</v>
      </c>
      <c r="AS100" s="201">
        <f ca="1">'SUBSCRIBER BASE'!AT105*'MVLP INPUT'!$K61</f>
        <v>0</v>
      </c>
      <c r="AT100" s="201">
        <f ca="1">'SUBSCRIBER BASE'!AU105*'MVLP INPUT'!$K61</f>
        <v>0</v>
      </c>
      <c r="AU100" s="201">
        <f ca="1">'SUBSCRIBER BASE'!AV105*'MVLP INPUT'!$K61</f>
        <v>0</v>
      </c>
      <c r="AV100" s="201">
        <f ca="1">'SUBSCRIBER BASE'!AW105*'MVLP INPUT'!$K61</f>
        <v>0</v>
      </c>
      <c r="AW100" s="201">
        <f ca="1">'SUBSCRIBER BASE'!AX105*'MVLP INPUT'!$K61</f>
        <v>0</v>
      </c>
      <c r="AX100" s="201">
        <f ca="1">'SUBSCRIBER BASE'!AY105*'MVLP INPUT'!$K61</f>
        <v>0</v>
      </c>
      <c r="AY100" s="201">
        <f ca="1">'SUBSCRIBER BASE'!AZ105*'MVLP INPUT'!$K61</f>
        <v>0</v>
      </c>
      <c r="AZ100" s="201">
        <f ca="1">'SUBSCRIBER BASE'!BA105*'MVLP INPUT'!$K61</f>
        <v>0</v>
      </c>
      <c r="BA100" s="201">
        <f ca="1">'SUBSCRIBER BASE'!BB105*'MVLP INPUT'!$K61</f>
        <v>0</v>
      </c>
      <c r="BB100" s="201">
        <f ca="1">'SUBSCRIBER BASE'!BC105*'MVLP INPUT'!$K61</f>
        <v>0</v>
      </c>
      <c r="BC100" s="201">
        <f ca="1">'SUBSCRIBER BASE'!BD105*'MVLP INPUT'!$K61</f>
        <v>0</v>
      </c>
      <c r="BD100" s="201">
        <f ca="1">'SUBSCRIBER BASE'!BE105*'MVLP INPUT'!$K61</f>
        <v>0</v>
      </c>
      <c r="BE100" s="201">
        <f ca="1">'SUBSCRIBER BASE'!BF105*'MVLP INPUT'!$K61</f>
        <v>0</v>
      </c>
      <c r="BF100" s="201">
        <f ca="1">'SUBSCRIBER BASE'!BG105*'MVLP INPUT'!$K61</f>
        <v>0</v>
      </c>
      <c r="BG100" s="201">
        <f ca="1">'SUBSCRIBER BASE'!BH105*'MVLP INPUT'!$K61</f>
        <v>0</v>
      </c>
      <c r="BH100" s="201">
        <f ca="1">'SUBSCRIBER BASE'!BI105*'MVLP INPUT'!$K61</f>
        <v>0</v>
      </c>
      <c r="BI100" s="201">
        <f ca="1">'SUBSCRIBER BASE'!BJ105*'MVLP INPUT'!$K61</f>
        <v>0</v>
      </c>
      <c r="BJ100" s="201">
        <f ca="1">'SUBSCRIBER BASE'!BK105*'MVLP INPUT'!$K61</f>
        <v>0</v>
      </c>
      <c r="BK100" s="201">
        <f ca="1">'SUBSCRIBER BASE'!BL105*'MVLP INPUT'!$K61</f>
        <v>0</v>
      </c>
      <c r="BL100" s="201">
        <f ca="1">'SUBSCRIBER BASE'!BM105*'MVLP INPUT'!$K61</f>
        <v>0</v>
      </c>
      <c r="BM100" s="201">
        <f ca="1">'SUBSCRIBER BASE'!BN105*'MVLP INPUT'!$K61</f>
        <v>0</v>
      </c>
      <c r="BN100" s="201">
        <f ca="1">'SUBSCRIBER BASE'!BO105*'MVLP INPUT'!$K61</f>
        <v>0</v>
      </c>
      <c r="BO100" s="201">
        <f ca="1">'SUBSCRIBER BASE'!BP105*'MVLP INPUT'!$K61</f>
        <v>0</v>
      </c>
      <c r="BP100" s="201">
        <f ca="1">'SUBSCRIBER BASE'!BQ105*'MVLP INPUT'!$K61</f>
        <v>0</v>
      </c>
      <c r="BQ100" s="201">
        <f ca="1">'SUBSCRIBER BASE'!BR105*'MVLP INPUT'!$K61</f>
        <v>0</v>
      </c>
      <c r="BR100" s="201">
        <f ca="1">'SUBSCRIBER BASE'!BS105*'MVLP INPUT'!$K61</f>
        <v>0</v>
      </c>
    </row>
    <row r="101" spans="2:70" ht="25" customHeight="1" outlineLevel="1">
      <c r="B101" s="200" t="str">
        <f t="shared" ref="B101:B105" si="486">B90</f>
        <v>MVLP5</v>
      </c>
      <c r="C101" s="201">
        <f>'SUBSCRIBER BASE'!C106*'MVLP INPUT'!$K62</f>
        <v>0</v>
      </c>
      <c r="D101" s="201">
        <f>'SUBSCRIBER BASE'!D106*'MVLP INPUT'!$K62</f>
        <v>0</v>
      </c>
      <c r="E101" s="201">
        <f>'SUBSCRIBER BASE'!E106*'MVLP INPUT'!$K62</f>
        <v>0</v>
      </c>
      <c r="F101" s="201">
        <f>'SUBSCRIBER BASE'!F106*'MVLP INPUT'!$K62</f>
        <v>0</v>
      </c>
      <c r="G101" s="201">
        <f>'SUBSCRIBER BASE'!G106*'MVLP INPUT'!$K62</f>
        <v>0</v>
      </c>
      <c r="H101" s="201">
        <f>'SUBSCRIBER BASE'!H106*'MVLP INPUT'!$K62</f>
        <v>0</v>
      </c>
      <c r="I101" s="201">
        <f>'SUBSCRIBER BASE'!I106*'MVLP INPUT'!$K62</f>
        <v>0</v>
      </c>
      <c r="J101" s="201">
        <f>'SUBSCRIBER BASE'!J106*'MVLP INPUT'!$K62</f>
        <v>0</v>
      </c>
      <c r="K101" s="201">
        <f ca="1">'SUBSCRIBER BASE'!L106*'MVLP INPUT'!$K62</f>
        <v>0</v>
      </c>
      <c r="L101" s="201">
        <f ca="1">'SUBSCRIBER BASE'!M106*'MVLP INPUT'!$K62</f>
        <v>0</v>
      </c>
      <c r="M101" s="201">
        <f ca="1">'SUBSCRIBER BASE'!N106*'MVLP INPUT'!$K62</f>
        <v>0</v>
      </c>
      <c r="N101" s="201">
        <f ca="1">'SUBSCRIBER BASE'!O106*'MVLP INPUT'!$K62</f>
        <v>0</v>
      </c>
      <c r="O101" s="201">
        <f ca="1">'SUBSCRIBER BASE'!P106*'MVLP INPUT'!$K62</f>
        <v>0</v>
      </c>
      <c r="P101" s="201">
        <f ca="1">'SUBSCRIBER BASE'!Q106*'MVLP INPUT'!$K62</f>
        <v>0</v>
      </c>
      <c r="Q101" s="201">
        <f ca="1">'SUBSCRIBER BASE'!R106*'MVLP INPUT'!$K62</f>
        <v>0</v>
      </c>
      <c r="R101" s="201">
        <f ca="1">'SUBSCRIBER BASE'!S106*'MVLP INPUT'!$K62</f>
        <v>0</v>
      </c>
      <c r="S101" s="201">
        <f ca="1">'SUBSCRIBER BASE'!T106*'MVLP INPUT'!$K62</f>
        <v>0</v>
      </c>
      <c r="T101" s="201">
        <f ca="1">'SUBSCRIBER BASE'!U106*'MVLP INPUT'!$K62</f>
        <v>0</v>
      </c>
      <c r="U101" s="201">
        <f ca="1">'SUBSCRIBER BASE'!V106*'MVLP INPUT'!$K62</f>
        <v>0</v>
      </c>
      <c r="V101" s="201">
        <f ca="1">'SUBSCRIBER BASE'!W106*'MVLP INPUT'!$K62</f>
        <v>0</v>
      </c>
      <c r="W101" s="201">
        <f ca="1">'SUBSCRIBER BASE'!X106*'MVLP INPUT'!$K62</f>
        <v>0</v>
      </c>
      <c r="X101" s="201">
        <f ca="1">'SUBSCRIBER BASE'!Y106*'MVLP INPUT'!$K62</f>
        <v>0</v>
      </c>
      <c r="Y101" s="201">
        <f ca="1">'SUBSCRIBER BASE'!Z106*'MVLP INPUT'!$K62</f>
        <v>0</v>
      </c>
      <c r="Z101" s="201">
        <f ca="1">'SUBSCRIBER BASE'!AA106*'MVLP INPUT'!$K62</f>
        <v>0</v>
      </c>
      <c r="AA101" s="201">
        <f ca="1">'SUBSCRIBER BASE'!AB106*'MVLP INPUT'!$K62</f>
        <v>0</v>
      </c>
      <c r="AB101" s="201">
        <f ca="1">'SUBSCRIBER BASE'!AC106*'MVLP INPUT'!$K62</f>
        <v>0</v>
      </c>
      <c r="AC101" s="201">
        <f ca="1">'SUBSCRIBER BASE'!AD106*'MVLP INPUT'!$K62</f>
        <v>0</v>
      </c>
      <c r="AD101" s="201">
        <f ca="1">'SUBSCRIBER BASE'!AE106*'MVLP INPUT'!$K62</f>
        <v>0</v>
      </c>
      <c r="AE101" s="201">
        <f ca="1">'SUBSCRIBER BASE'!AF106*'MVLP INPUT'!$K62</f>
        <v>0</v>
      </c>
      <c r="AF101" s="201">
        <f ca="1">'SUBSCRIBER BASE'!AG106*'MVLP INPUT'!$K62</f>
        <v>0</v>
      </c>
      <c r="AG101" s="201">
        <f ca="1">'SUBSCRIBER BASE'!AH106*'MVLP INPUT'!$K62</f>
        <v>0</v>
      </c>
      <c r="AH101" s="201">
        <f ca="1">'SUBSCRIBER BASE'!AI106*'MVLP INPUT'!$K62</f>
        <v>0</v>
      </c>
      <c r="AI101" s="201">
        <f ca="1">'SUBSCRIBER BASE'!AJ106*'MVLP INPUT'!$K62</f>
        <v>0</v>
      </c>
      <c r="AJ101" s="201">
        <f ca="1">'SUBSCRIBER BASE'!AK106*'MVLP INPUT'!$K62</f>
        <v>0</v>
      </c>
      <c r="AK101" s="201">
        <f ca="1">'SUBSCRIBER BASE'!AL106*'MVLP INPUT'!$K62</f>
        <v>0</v>
      </c>
      <c r="AL101" s="201">
        <f ca="1">'SUBSCRIBER BASE'!AM106*'MVLP INPUT'!$K62</f>
        <v>0</v>
      </c>
      <c r="AM101" s="201">
        <f ca="1">'SUBSCRIBER BASE'!AN106*'MVLP INPUT'!$K62</f>
        <v>0</v>
      </c>
      <c r="AN101" s="201">
        <f ca="1">'SUBSCRIBER BASE'!AO106*'MVLP INPUT'!$K62</f>
        <v>0</v>
      </c>
      <c r="AO101" s="201">
        <f ca="1">'SUBSCRIBER BASE'!AP106*'MVLP INPUT'!$K62</f>
        <v>0</v>
      </c>
      <c r="AP101" s="201">
        <f ca="1">'SUBSCRIBER BASE'!AQ106*'MVLP INPUT'!$K62</f>
        <v>0</v>
      </c>
      <c r="AQ101" s="201">
        <f ca="1">'SUBSCRIBER BASE'!AR106*'MVLP INPUT'!$K62</f>
        <v>0</v>
      </c>
      <c r="AR101" s="201">
        <f ca="1">'SUBSCRIBER BASE'!AS106*'MVLP INPUT'!$K62</f>
        <v>0</v>
      </c>
      <c r="AS101" s="201">
        <f ca="1">'SUBSCRIBER BASE'!AT106*'MVLP INPUT'!$K62</f>
        <v>0</v>
      </c>
      <c r="AT101" s="201">
        <f ca="1">'SUBSCRIBER BASE'!AU106*'MVLP INPUT'!$K62</f>
        <v>0</v>
      </c>
      <c r="AU101" s="201">
        <f ca="1">'SUBSCRIBER BASE'!AV106*'MVLP INPUT'!$K62</f>
        <v>0</v>
      </c>
      <c r="AV101" s="201">
        <f ca="1">'SUBSCRIBER BASE'!AW106*'MVLP INPUT'!$K62</f>
        <v>0</v>
      </c>
      <c r="AW101" s="201">
        <f ca="1">'SUBSCRIBER BASE'!AX106*'MVLP INPUT'!$K62</f>
        <v>0</v>
      </c>
      <c r="AX101" s="201">
        <f ca="1">'SUBSCRIBER BASE'!AY106*'MVLP INPUT'!$K62</f>
        <v>0</v>
      </c>
      <c r="AY101" s="201">
        <f ca="1">'SUBSCRIBER BASE'!AZ106*'MVLP INPUT'!$K62</f>
        <v>0</v>
      </c>
      <c r="AZ101" s="201">
        <f ca="1">'SUBSCRIBER BASE'!BA106*'MVLP INPUT'!$K62</f>
        <v>0</v>
      </c>
      <c r="BA101" s="201">
        <f ca="1">'SUBSCRIBER BASE'!BB106*'MVLP INPUT'!$K62</f>
        <v>0</v>
      </c>
      <c r="BB101" s="201">
        <f ca="1">'SUBSCRIBER BASE'!BC106*'MVLP INPUT'!$K62</f>
        <v>0</v>
      </c>
      <c r="BC101" s="201">
        <f ca="1">'SUBSCRIBER BASE'!BD106*'MVLP INPUT'!$K62</f>
        <v>0</v>
      </c>
      <c r="BD101" s="201">
        <f ca="1">'SUBSCRIBER BASE'!BE106*'MVLP INPUT'!$K62</f>
        <v>0</v>
      </c>
      <c r="BE101" s="201">
        <f ca="1">'SUBSCRIBER BASE'!BF106*'MVLP INPUT'!$K62</f>
        <v>0</v>
      </c>
      <c r="BF101" s="201">
        <f ca="1">'SUBSCRIBER BASE'!BG106*'MVLP INPUT'!$K62</f>
        <v>0</v>
      </c>
      <c r="BG101" s="201">
        <f ca="1">'SUBSCRIBER BASE'!BH106*'MVLP INPUT'!$K62</f>
        <v>0</v>
      </c>
      <c r="BH101" s="201">
        <f ca="1">'SUBSCRIBER BASE'!BI106*'MVLP INPUT'!$K62</f>
        <v>0</v>
      </c>
      <c r="BI101" s="201">
        <f ca="1">'SUBSCRIBER BASE'!BJ106*'MVLP INPUT'!$K62</f>
        <v>0</v>
      </c>
      <c r="BJ101" s="201">
        <f ca="1">'SUBSCRIBER BASE'!BK106*'MVLP INPUT'!$K62</f>
        <v>0</v>
      </c>
      <c r="BK101" s="201">
        <f ca="1">'SUBSCRIBER BASE'!BL106*'MVLP INPUT'!$K62</f>
        <v>0</v>
      </c>
      <c r="BL101" s="201">
        <f ca="1">'SUBSCRIBER BASE'!BM106*'MVLP INPUT'!$K62</f>
        <v>0</v>
      </c>
      <c r="BM101" s="201">
        <f ca="1">'SUBSCRIBER BASE'!BN106*'MVLP INPUT'!$K62</f>
        <v>0</v>
      </c>
      <c r="BN101" s="201">
        <f ca="1">'SUBSCRIBER BASE'!BO106*'MVLP INPUT'!$K62</f>
        <v>0</v>
      </c>
      <c r="BO101" s="201">
        <f ca="1">'SUBSCRIBER BASE'!BP106*'MVLP INPUT'!$K62</f>
        <v>0</v>
      </c>
      <c r="BP101" s="201">
        <f ca="1">'SUBSCRIBER BASE'!BQ106*'MVLP INPUT'!$K62</f>
        <v>0</v>
      </c>
      <c r="BQ101" s="201">
        <f ca="1">'SUBSCRIBER BASE'!BR106*'MVLP INPUT'!$K62</f>
        <v>0</v>
      </c>
      <c r="BR101" s="201">
        <f ca="1">'SUBSCRIBER BASE'!BS106*'MVLP INPUT'!$K62</f>
        <v>0</v>
      </c>
    </row>
    <row r="102" spans="2:70" ht="25" customHeight="1" outlineLevel="1">
      <c r="B102" s="200" t="str">
        <f t="shared" si="486"/>
        <v>MVLP6</v>
      </c>
      <c r="C102" s="201">
        <f>'SUBSCRIBER BASE'!C107*'MVLP INPUT'!$K63</f>
        <v>0</v>
      </c>
      <c r="D102" s="201">
        <f>'SUBSCRIBER BASE'!D107*'MVLP INPUT'!$K63</f>
        <v>0</v>
      </c>
      <c r="E102" s="201">
        <f>'SUBSCRIBER BASE'!E107*'MVLP INPUT'!$K63</f>
        <v>0</v>
      </c>
      <c r="F102" s="201">
        <f>'SUBSCRIBER BASE'!F107*'MVLP INPUT'!$K63</f>
        <v>0</v>
      </c>
      <c r="G102" s="201">
        <f>'SUBSCRIBER BASE'!G107*'MVLP INPUT'!$K63</f>
        <v>0</v>
      </c>
      <c r="H102" s="201">
        <f>'SUBSCRIBER BASE'!H107*'MVLP INPUT'!$K63</f>
        <v>0</v>
      </c>
      <c r="I102" s="201">
        <f>'SUBSCRIBER BASE'!I107*'MVLP INPUT'!$K63</f>
        <v>0</v>
      </c>
      <c r="J102" s="201">
        <f>'SUBSCRIBER BASE'!J107*'MVLP INPUT'!$K63</f>
        <v>0</v>
      </c>
      <c r="K102" s="201">
        <f ca="1">'SUBSCRIBER BASE'!L107*'MVLP INPUT'!$K63</f>
        <v>0</v>
      </c>
      <c r="L102" s="201">
        <f ca="1">'SUBSCRIBER BASE'!M107*'MVLP INPUT'!$K63</f>
        <v>0</v>
      </c>
      <c r="M102" s="201">
        <f ca="1">'SUBSCRIBER BASE'!N107*'MVLP INPUT'!$K63</f>
        <v>0</v>
      </c>
      <c r="N102" s="201">
        <f ca="1">'SUBSCRIBER BASE'!O107*'MVLP INPUT'!$K63</f>
        <v>0</v>
      </c>
      <c r="O102" s="201">
        <f ca="1">'SUBSCRIBER BASE'!P107*'MVLP INPUT'!$K63</f>
        <v>0</v>
      </c>
      <c r="P102" s="201">
        <f ca="1">'SUBSCRIBER BASE'!Q107*'MVLP INPUT'!$K63</f>
        <v>0</v>
      </c>
      <c r="Q102" s="201">
        <f ca="1">'SUBSCRIBER BASE'!R107*'MVLP INPUT'!$K63</f>
        <v>0</v>
      </c>
      <c r="R102" s="201">
        <f ca="1">'SUBSCRIBER BASE'!S107*'MVLP INPUT'!$K63</f>
        <v>0</v>
      </c>
      <c r="S102" s="201">
        <f ca="1">'SUBSCRIBER BASE'!T107*'MVLP INPUT'!$K63</f>
        <v>0</v>
      </c>
      <c r="T102" s="201">
        <f ca="1">'SUBSCRIBER BASE'!U107*'MVLP INPUT'!$K63</f>
        <v>0</v>
      </c>
      <c r="U102" s="201">
        <f ca="1">'SUBSCRIBER BASE'!V107*'MVLP INPUT'!$K63</f>
        <v>0</v>
      </c>
      <c r="V102" s="201">
        <f ca="1">'SUBSCRIBER BASE'!W107*'MVLP INPUT'!$K63</f>
        <v>0</v>
      </c>
      <c r="W102" s="201">
        <f ca="1">'SUBSCRIBER BASE'!X107*'MVLP INPUT'!$K63</f>
        <v>0</v>
      </c>
      <c r="X102" s="201">
        <f ca="1">'SUBSCRIBER BASE'!Y107*'MVLP INPUT'!$K63</f>
        <v>0</v>
      </c>
      <c r="Y102" s="201">
        <f ca="1">'SUBSCRIBER BASE'!Z107*'MVLP INPUT'!$K63</f>
        <v>0</v>
      </c>
      <c r="Z102" s="201">
        <f ca="1">'SUBSCRIBER BASE'!AA107*'MVLP INPUT'!$K63</f>
        <v>0</v>
      </c>
      <c r="AA102" s="201">
        <f ca="1">'SUBSCRIBER BASE'!AB107*'MVLP INPUT'!$K63</f>
        <v>0</v>
      </c>
      <c r="AB102" s="201">
        <f ca="1">'SUBSCRIBER BASE'!AC107*'MVLP INPUT'!$K63</f>
        <v>0</v>
      </c>
      <c r="AC102" s="201">
        <f ca="1">'SUBSCRIBER BASE'!AD107*'MVLP INPUT'!$K63</f>
        <v>0</v>
      </c>
      <c r="AD102" s="201">
        <f ca="1">'SUBSCRIBER BASE'!AE107*'MVLP INPUT'!$K63</f>
        <v>0</v>
      </c>
      <c r="AE102" s="201">
        <f ca="1">'SUBSCRIBER BASE'!AF107*'MVLP INPUT'!$K63</f>
        <v>0</v>
      </c>
      <c r="AF102" s="201">
        <f ca="1">'SUBSCRIBER BASE'!AG107*'MVLP INPUT'!$K63</f>
        <v>0</v>
      </c>
      <c r="AG102" s="201">
        <f ca="1">'SUBSCRIBER BASE'!AH107*'MVLP INPUT'!$K63</f>
        <v>0</v>
      </c>
      <c r="AH102" s="201">
        <f ca="1">'SUBSCRIBER BASE'!AI107*'MVLP INPUT'!$K63</f>
        <v>0</v>
      </c>
      <c r="AI102" s="201">
        <f ca="1">'SUBSCRIBER BASE'!AJ107*'MVLP INPUT'!$K63</f>
        <v>0</v>
      </c>
      <c r="AJ102" s="201">
        <f ca="1">'SUBSCRIBER BASE'!AK107*'MVLP INPUT'!$K63</f>
        <v>0</v>
      </c>
      <c r="AK102" s="201">
        <f ca="1">'SUBSCRIBER BASE'!AL107*'MVLP INPUT'!$K63</f>
        <v>0</v>
      </c>
      <c r="AL102" s="201">
        <f ca="1">'SUBSCRIBER BASE'!AM107*'MVLP INPUT'!$K63</f>
        <v>0</v>
      </c>
      <c r="AM102" s="201">
        <f ca="1">'SUBSCRIBER BASE'!AN107*'MVLP INPUT'!$K63</f>
        <v>0</v>
      </c>
      <c r="AN102" s="201">
        <f ca="1">'SUBSCRIBER BASE'!AO107*'MVLP INPUT'!$K63</f>
        <v>0</v>
      </c>
      <c r="AO102" s="201">
        <f ca="1">'SUBSCRIBER BASE'!AP107*'MVLP INPUT'!$K63</f>
        <v>0</v>
      </c>
      <c r="AP102" s="201">
        <f ca="1">'SUBSCRIBER BASE'!AQ107*'MVLP INPUT'!$K63</f>
        <v>0</v>
      </c>
      <c r="AQ102" s="201">
        <f ca="1">'SUBSCRIBER BASE'!AR107*'MVLP INPUT'!$K63</f>
        <v>0</v>
      </c>
      <c r="AR102" s="201">
        <f ca="1">'SUBSCRIBER BASE'!AS107*'MVLP INPUT'!$K63</f>
        <v>0</v>
      </c>
      <c r="AS102" s="201">
        <f ca="1">'SUBSCRIBER BASE'!AT107*'MVLP INPUT'!$K63</f>
        <v>0</v>
      </c>
      <c r="AT102" s="201">
        <f ca="1">'SUBSCRIBER BASE'!AU107*'MVLP INPUT'!$K63</f>
        <v>0</v>
      </c>
      <c r="AU102" s="201">
        <f ca="1">'SUBSCRIBER BASE'!AV107*'MVLP INPUT'!$K63</f>
        <v>0</v>
      </c>
      <c r="AV102" s="201">
        <f ca="1">'SUBSCRIBER BASE'!AW107*'MVLP INPUT'!$K63</f>
        <v>0</v>
      </c>
      <c r="AW102" s="201">
        <f ca="1">'SUBSCRIBER BASE'!AX107*'MVLP INPUT'!$K63</f>
        <v>0</v>
      </c>
      <c r="AX102" s="201">
        <f ca="1">'SUBSCRIBER BASE'!AY107*'MVLP INPUT'!$K63</f>
        <v>0</v>
      </c>
      <c r="AY102" s="201">
        <f ca="1">'SUBSCRIBER BASE'!AZ107*'MVLP INPUT'!$K63</f>
        <v>0</v>
      </c>
      <c r="AZ102" s="201">
        <f ca="1">'SUBSCRIBER BASE'!BA107*'MVLP INPUT'!$K63</f>
        <v>0</v>
      </c>
      <c r="BA102" s="201">
        <f ca="1">'SUBSCRIBER BASE'!BB107*'MVLP INPUT'!$K63</f>
        <v>0</v>
      </c>
      <c r="BB102" s="201">
        <f ca="1">'SUBSCRIBER BASE'!BC107*'MVLP INPUT'!$K63</f>
        <v>0</v>
      </c>
      <c r="BC102" s="201">
        <f ca="1">'SUBSCRIBER BASE'!BD107*'MVLP INPUT'!$K63</f>
        <v>0</v>
      </c>
      <c r="BD102" s="201">
        <f ca="1">'SUBSCRIBER BASE'!BE107*'MVLP INPUT'!$K63</f>
        <v>0</v>
      </c>
      <c r="BE102" s="201">
        <f ca="1">'SUBSCRIBER BASE'!BF107*'MVLP INPUT'!$K63</f>
        <v>0</v>
      </c>
      <c r="BF102" s="201">
        <f ca="1">'SUBSCRIBER BASE'!BG107*'MVLP INPUT'!$K63</f>
        <v>0</v>
      </c>
      <c r="BG102" s="201">
        <f ca="1">'SUBSCRIBER BASE'!BH107*'MVLP INPUT'!$K63</f>
        <v>0</v>
      </c>
      <c r="BH102" s="201">
        <f ca="1">'SUBSCRIBER BASE'!BI107*'MVLP INPUT'!$K63</f>
        <v>0</v>
      </c>
      <c r="BI102" s="201">
        <f ca="1">'SUBSCRIBER BASE'!BJ107*'MVLP INPUT'!$K63</f>
        <v>0</v>
      </c>
      <c r="BJ102" s="201">
        <f ca="1">'SUBSCRIBER BASE'!BK107*'MVLP INPUT'!$K63</f>
        <v>0</v>
      </c>
      <c r="BK102" s="201">
        <f ca="1">'SUBSCRIBER BASE'!BL107*'MVLP INPUT'!$K63</f>
        <v>0</v>
      </c>
      <c r="BL102" s="201">
        <f ca="1">'SUBSCRIBER BASE'!BM107*'MVLP INPUT'!$K63</f>
        <v>0</v>
      </c>
      <c r="BM102" s="201">
        <f ca="1">'SUBSCRIBER BASE'!BN107*'MVLP INPUT'!$K63</f>
        <v>0</v>
      </c>
      <c r="BN102" s="201">
        <f ca="1">'SUBSCRIBER BASE'!BO107*'MVLP INPUT'!$K63</f>
        <v>0</v>
      </c>
      <c r="BO102" s="201">
        <f ca="1">'SUBSCRIBER BASE'!BP107*'MVLP INPUT'!$K63</f>
        <v>0</v>
      </c>
      <c r="BP102" s="201">
        <f ca="1">'SUBSCRIBER BASE'!BQ107*'MVLP INPUT'!$K63</f>
        <v>0</v>
      </c>
      <c r="BQ102" s="201">
        <f ca="1">'SUBSCRIBER BASE'!BR107*'MVLP INPUT'!$K63</f>
        <v>0</v>
      </c>
      <c r="BR102" s="201">
        <f ca="1">'SUBSCRIBER BASE'!BS107*'MVLP INPUT'!$K63</f>
        <v>0</v>
      </c>
    </row>
    <row r="103" spans="2:70" ht="25" customHeight="1" outlineLevel="1">
      <c r="B103" s="200" t="str">
        <f t="shared" si="486"/>
        <v>200 MB</v>
      </c>
      <c r="C103" s="201">
        <f>'SUBSCRIBER BASE'!C108*'MVLP INPUT'!$K64</f>
        <v>0</v>
      </c>
      <c r="D103" s="201">
        <f>'SUBSCRIBER BASE'!D108*'MVLP INPUT'!$K64</f>
        <v>0</v>
      </c>
      <c r="E103" s="201">
        <f>'SUBSCRIBER BASE'!E108*'MVLP INPUT'!$K64</f>
        <v>0</v>
      </c>
      <c r="F103" s="201">
        <f>'SUBSCRIBER BASE'!F108*'MVLP INPUT'!$K64</f>
        <v>0</v>
      </c>
      <c r="G103" s="201">
        <f>'SUBSCRIBER BASE'!G108*'MVLP INPUT'!$K64</f>
        <v>0</v>
      </c>
      <c r="H103" s="201">
        <f>'SUBSCRIBER BASE'!H108*'MVLP INPUT'!$K64</f>
        <v>0</v>
      </c>
      <c r="I103" s="201">
        <f>'SUBSCRIBER BASE'!I108*'MVLP INPUT'!$K64</f>
        <v>0</v>
      </c>
      <c r="J103" s="201">
        <f>'SUBSCRIBER BASE'!J108*'MVLP INPUT'!$K64</f>
        <v>0</v>
      </c>
      <c r="K103" s="201">
        <f ca="1">'SUBSCRIBER BASE'!L108*'MVLP INPUT'!$K64</f>
        <v>0</v>
      </c>
      <c r="L103" s="201">
        <f ca="1">'SUBSCRIBER BASE'!M108*'MVLP INPUT'!$K64</f>
        <v>0</v>
      </c>
      <c r="M103" s="201">
        <f ca="1">'SUBSCRIBER BASE'!N108*'MVLP INPUT'!$K64</f>
        <v>0</v>
      </c>
      <c r="N103" s="201">
        <f ca="1">'SUBSCRIBER BASE'!O108*'MVLP INPUT'!$K64</f>
        <v>0</v>
      </c>
      <c r="O103" s="201">
        <f ca="1">'SUBSCRIBER BASE'!P108*'MVLP INPUT'!$K64</f>
        <v>0</v>
      </c>
      <c r="P103" s="201">
        <f ca="1">'SUBSCRIBER BASE'!Q108*'MVLP INPUT'!$K64</f>
        <v>0</v>
      </c>
      <c r="Q103" s="201">
        <f ca="1">'SUBSCRIBER BASE'!R108*'MVLP INPUT'!$K64</f>
        <v>0</v>
      </c>
      <c r="R103" s="201">
        <f ca="1">'SUBSCRIBER BASE'!S108*'MVLP INPUT'!$K64</f>
        <v>0</v>
      </c>
      <c r="S103" s="201">
        <f ca="1">'SUBSCRIBER BASE'!T108*'MVLP INPUT'!$K64</f>
        <v>0</v>
      </c>
      <c r="T103" s="201">
        <f ca="1">'SUBSCRIBER BASE'!U108*'MVLP INPUT'!$K64</f>
        <v>0</v>
      </c>
      <c r="U103" s="201">
        <f ca="1">'SUBSCRIBER BASE'!V108*'MVLP INPUT'!$K64</f>
        <v>0</v>
      </c>
      <c r="V103" s="201">
        <f ca="1">'SUBSCRIBER BASE'!W108*'MVLP INPUT'!$K64</f>
        <v>0</v>
      </c>
      <c r="W103" s="201">
        <f ca="1">'SUBSCRIBER BASE'!X108*'MVLP INPUT'!$K64</f>
        <v>0</v>
      </c>
      <c r="X103" s="201">
        <f ca="1">'SUBSCRIBER BASE'!Y108*'MVLP INPUT'!$K64</f>
        <v>0</v>
      </c>
      <c r="Y103" s="201">
        <f ca="1">'SUBSCRIBER BASE'!Z108*'MVLP INPUT'!$K64</f>
        <v>0</v>
      </c>
      <c r="Z103" s="201">
        <f ca="1">'SUBSCRIBER BASE'!AA108*'MVLP INPUT'!$K64</f>
        <v>0</v>
      </c>
      <c r="AA103" s="201">
        <f ca="1">'SUBSCRIBER BASE'!AB108*'MVLP INPUT'!$K64</f>
        <v>0</v>
      </c>
      <c r="AB103" s="201">
        <f ca="1">'SUBSCRIBER BASE'!AC108*'MVLP INPUT'!$K64</f>
        <v>0</v>
      </c>
      <c r="AC103" s="201">
        <f ca="1">'SUBSCRIBER BASE'!AD108*'MVLP INPUT'!$K64</f>
        <v>0</v>
      </c>
      <c r="AD103" s="201">
        <f ca="1">'SUBSCRIBER BASE'!AE108*'MVLP INPUT'!$K64</f>
        <v>0</v>
      </c>
      <c r="AE103" s="201">
        <f ca="1">'SUBSCRIBER BASE'!AF108*'MVLP INPUT'!$K64</f>
        <v>0</v>
      </c>
      <c r="AF103" s="201">
        <f ca="1">'SUBSCRIBER BASE'!AG108*'MVLP INPUT'!$K64</f>
        <v>0</v>
      </c>
      <c r="AG103" s="201">
        <f ca="1">'SUBSCRIBER BASE'!AH108*'MVLP INPUT'!$K64</f>
        <v>0</v>
      </c>
      <c r="AH103" s="201">
        <f ca="1">'SUBSCRIBER BASE'!AI108*'MVLP INPUT'!$K64</f>
        <v>0</v>
      </c>
      <c r="AI103" s="201">
        <f ca="1">'SUBSCRIBER BASE'!AJ108*'MVLP INPUT'!$K64</f>
        <v>0</v>
      </c>
      <c r="AJ103" s="201">
        <f ca="1">'SUBSCRIBER BASE'!AK108*'MVLP INPUT'!$K64</f>
        <v>0</v>
      </c>
      <c r="AK103" s="201">
        <f ca="1">'SUBSCRIBER BASE'!AL108*'MVLP INPUT'!$K64</f>
        <v>0</v>
      </c>
      <c r="AL103" s="201">
        <f ca="1">'SUBSCRIBER BASE'!AM108*'MVLP INPUT'!$K64</f>
        <v>0</v>
      </c>
      <c r="AM103" s="201">
        <f ca="1">'SUBSCRIBER BASE'!AN108*'MVLP INPUT'!$K64</f>
        <v>0</v>
      </c>
      <c r="AN103" s="201">
        <f ca="1">'SUBSCRIBER BASE'!AO108*'MVLP INPUT'!$K64</f>
        <v>0</v>
      </c>
      <c r="AO103" s="201">
        <f ca="1">'SUBSCRIBER BASE'!AP108*'MVLP INPUT'!$K64</f>
        <v>0</v>
      </c>
      <c r="AP103" s="201">
        <f ca="1">'SUBSCRIBER BASE'!AQ108*'MVLP INPUT'!$K64</f>
        <v>0</v>
      </c>
      <c r="AQ103" s="201">
        <f ca="1">'SUBSCRIBER BASE'!AR108*'MVLP INPUT'!$K64</f>
        <v>0</v>
      </c>
      <c r="AR103" s="201">
        <f ca="1">'SUBSCRIBER BASE'!AS108*'MVLP INPUT'!$K64</f>
        <v>0</v>
      </c>
      <c r="AS103" s="201">
        <f ca="1">'SUBSCRIBER BASE'!AT108*'MVLP INPUT'!$K64</f>
        <v>0</v>
      </c>
      <c r="AT103" s="201">
        <f ca="1">'SUBSCRIBER BASE'!AU108*'MVLP INPUT'!$K64</f>
        <v>0</v>
      </c>
      <c r="AU103" s="201">
        <f ca="1">'SUBSCRIBER BASE'!AV108*'MVLP INPUT'!$K64</f>
        <v>0</v>
      </c>
      <c r="AV103" s="201">
        <f ca="1">'SUBSCRIBER BASE'!AW108*'MVLP INPUT'!$K64</f>
        <v>0</v>
      </c>
      <c r="AW103" s="201">
        <f ca="1">'SUBSCRIBER BASE'!AX108*'MVLP INPUT'!$K64</f>
        <v>0</v>
      </c>
      <c r="AX103" s="201">
        <f ca="1">'SUBSCRIBER BASE'!AY108*'MVLP INPUT'!$K64</f>
        <v>0</v>
      </c>
      <c r="AY103" s="201">
        <f ca="1">'SUBSCRIBER BASE'!AZ108*'MVLP INPUT'!$K64</f>
        <v>0</v>
      </c>
      <c r="AZ103" s="201">
        <f ca="1">'SUBSCRIBER BASE'!BA108*'MVLP INPUT'!$K64</f>
        <v>0</v>
      </c>
      <c r="BA103" s="201">
        <f ca="1">'SUBSCRIBER BASE'!BB108*'MVLP INPUT'!$K64</f>
        <v>0</v>
      </c>
      <c r="BB103" s="201">
        <f ca="1">'SUBSCRIBER BASE'!BC108*'MVLP INPUT'!$K64</f>
        <v>0</v>
      </c>
      <c r="BC103" s="201">
        <f ca="1">'SUBSCRIBER BASE'!BD108*'MVLP INPUT'!$K64</f>
        <v>0</v>
      </c>
      <c r="BD103" s="201">
        <f ca="1">'SUBSCRIBER BASE'!BE108*'MVLP INPUT'!$K64</f>
        <v>0</v>
      </c>
      <c r="BE103" s="201">
        <f ca="1">'SUBSCRIBER BASE'!BF108*'MVLP INPUT'!$K64</f>
        <v>0</v>
      </c>
      <c r="BF103" s="201">
        <f ca="1">'SUBSCRIBER BASE'!BG108*'MVLP INPUT'!$K64</f>
        <v>0</v>
      </c>
      <c r="BG103" s="201">
        <f ca="1">'SUBSCRIBER BASE'!BH108*'MVLP INPUT'!$K64</f>
        <v>0</v>
      </c>
      <c r="BH103" s="201">
        <f ca="1">'SUBSCRIBER BASE'!BI108*'MVLP INPUT'!$K64</f>
        <v>0</v>
      </c>
      <c r="BI103" s="201">
        <f ca="1">'SUBSCRIBER BASE'!BJ108*'MVLP INPUT'!$K64</f>
        <v>0</v>
      </c>
      <c r="BJ103" s="201">
        <f ca="1">'SUBSCRIBER BASE'!BK108*'MVLP INPUT'!$K64</f>
        <v>0</v>
      </c>
      <c r="BK103" s="201">
        <f ca="1">'SUBSCRIBER BASE'!BL108*'MVLP INPUT'!$K64</f>
        <v>0</v>
      </c>
      <c r="BL103" s="201">
        <f ca="1">'SUBSCRIBER BASE'!BM108*'MVLP INPUT'!$K64</f>
        <v>0</v>
      </c>
      <c r="BM103" s="201">
        <f ca="1">'SUBSCRIBER BASE'!BN108*'MVLP INPUT'!$K64</f>
        <v>0</v>
      </c>
      <c r="BN103" s="201">
        <f ca="1">'SUBSCRIBER BASE'!BO108*'MVLP INPUT'!$K64</f>
        <v>0</v>
      </c>
      <c r="BO103" s="201">
        <f ca="1">'SUBSCRIBER BASE'!BP108*'MVLP INPUT'!$K64</f>
        <v>0</v>
      </c>
      <c r="BP103" s="201">
        <f ca="1">'SUBSCRIBER BASE'!BQ108*'MVLP INPUT'!$K64</f>
        <v>0</v>
      </c>
      <c r="BQ103" s="201">
        <f ca="1">'SUBSCRIBER BASE'!BR108*'MVLP INPUT'!$K64</f>
        <v>0</v>
      </c>
      <c r="BR103" s="201">
        <f ca="1">'SUBSCRIBER BASE'!BS108*'MVLP INPUT'!$K64</f>
        <v>0</v>
      </c>
    </row>
    <row r="104" spans="2:70" ht="25" customHeight="1" outlineLevel="1">
      <c r="B104" s="200" t="str">
        <f t="shared" si="486"/>
        <v>500 MB</v>
      </c>
      <c r="C104" s="201">
        <f>'SUBSCRIBER BASE'!C109*'MVLP INPUT'!$K65</f>
        <v>0</v>
      </c>
      <c r="D104" s="201">
        <f>'SUBSCRIBER BASE'!D109*'MVLP INPUT'!$K65</f>
        <v>0</v>
      </c>
      <c r="E104" s="201">
        <f>'SUBSCRIBER BASE'!E109*'MVLP INPUT'!$K65</f>
        <v>0</v>
      </c>
      <c r="F104" s="201">
        <f>'SUBSCRIBER BASE'!F109*'MVLP INPUT'!$K65</f>
        <v>0</v>
      </c>
      <c r="G104" s="201">
        <f>'SUBSCRIBER BASE'!G109*'MVLP INPUT'!$K65</f>
        <v>0</v>
      </c>
      <c r="H104" s="201">
        <f>'SUBSCRIBER BASE'!H109*'MVLP INPUT'!$K65</f>
        <v>0</v>
      </c>
      <c r="I104" s="201">
        <f>'SUBSCRIBER BASE'!I109*'MVLP INPUT'!$K65</f>
        <v>0</v>
      </c>
      <c r="J104" s="201">
        <f>'SUBSCRIBER BASE'!J109*'MVLP INPUT'!$K65</f>
        <v>0</v>
      </c>
      <c r="K104" s="201">
        <f ca="1">'SUBSCRIBER BASE'!L109*'MVLP INPUT'!$K65</f>
        <v>0</v>
      </c>
      <c r="L104" s="201">
        <f ca="1">'SUBSCRIBER BASE'!M109*'MVLP INPUT'!$K65</f>
        <v>0</v>
      </c>
      <c r="M104" s="201">
        <f ca="1">'SUBSCRIBER BASE'!N109*'MVLP INPUT'!$K65</f>
        <v>0</v>
      </c>
      <c r="N104" s="201">
        <f ca="1">'SUBSCRIBER BASE'!O109*'MVLP INPUT'!$K65</f>
        <v>0</v>
      </c>
      <c r="O104" s="201">
        <f ca="1">'SUBSCRIBER BASE'!P109*'MVLP INPUT'!$K65</f>
        <v>0</v>
      </c>
      <c r="P104" s="201">
        <f ca="1">'SUBSCRIBER BASE'!Q109*'MVLP INPUT'!$K65</f>
        <v>0</v>
      </c>
      <c r="Q104" s="201">
        <f ca="1">'SUBSCRIBER BASE'!R109*'MVLP INPUT'!$K65</f>
        <v>0</v>
      </c>
      <c r="R104" s="201">
        <f ca="1">'SUBSCRIBER BASE'!S109*'MVLP INPUT'!$K65</f>
        <v>0</v>
      </c>
      <c r="S104" s="201">
        <f ca="1">'SUBSCRIBER BASE'!T109*'MVLP INPUT'!$K65</f>
        <v>0</v>
      </c>
      <c r="T104" s="201">
        <f ca="1">'SUBSCRIBER BASE'!U109*'MVLP INPUT'!$K65</f>
        <v>0</v>
      </c>
      <c r="U104" s="201">
        <f ca="1">'SUBSCRIBER BASE'!V109*'MVLP INPUT'!$K65</f>
        <v>0</v>
      </c>
      <c r="V104" s="201">
        <f ca="1">'SUBSCRIBER BASE'!W109*'MVLP INPUT'!$K65</f>
        <v>0</v>
      </c>
      <c r="W104" s="201">
        <f ca="1">'SUBSCRIBER BASE'!X109*'MVLP INPUT'!$K65</f>
        <v>0</v>
      </c>
      <c r="X104" s="201">
        <f ca="1">'SUBSCRIBER BASE'!Y109*'MVLP INPUT'!$K65</f>
        <v>0</v>
      </c>
      <c r="Y104" s="201">
        <f ca="1">'SUBSCRIBER BASE'!Z109*'MVLP INPUT'!$K65</f>
        <v>0</v>
      </c>
      <c r="Z104" s="201">
        <f ca="1">'SUBSCRIBER BASE'!AA109*'MVLP INPUT'!$K65</f>
        <v>0</v>
      </c>
      <c r="AA104" s="201">
        <f ca="1">'SUBSCRIBER BASE'!AB109*'MVLP INPUT'!$K65</f>
        <v>0</v>
      </c>
      <c r="AB104" s="201">
        <f ca="1">'SUBSCRIBER BASE'!AC109*'MVLP INPUT'!$K65</f>
        <v>0</v>
      </c>
      <c r="AC104" s="201">
        <f ca="1">'SUBSCRIBER BASE'!AD109*'MVLP INPUT'!$K65</f>
        <v>0</v>
      </c>
      <c r="AD104" s="201">
        <f ca="1">'SUBSCRIBER BASE'!AE109*'MVLP INPUT'!$K65</f>
        <v>0</v>
      </c>
      <c r="AE104" s="201">
        <f ca="1">'SUBSCRIBER BASE'!AF109*'MVLP INPUT'!$K65</f>
        <v>0</v>
      </c>
      <c r="AF104" s="201">
        <f ca="1">'SUBSCRIBER BASE'!AG109*'MVLP INPUT'!$K65</f>
        <v>0</v>
      </c>
      <c r="AG104" s="201">
        <f ca="1">'SUBSCRIBER BASE'!AH109*'MVLP INPUT'!$K65</f>
        <v>0</v>
      </c>
      <c r="AH104" s="201">
        <f ca="1">'SUBSCRIBER BASE'!AI109*'MVLP INPUT'!$K65</f>
        <v>0</v>
      </c>
      <c r="AI104" s="201">
        <f ca="1">'SUBSCRIBER BASE'!AJ109*'MVLP INPUT'!$K65</f>
        <v>0</v>
      </c>
      <c r="AJ104" s="201">
        <f ca="1">'SUBSCRIBER BASE'!AK109*'MVLP INPUT'!$K65</f>
        <v>0</v>
      </c>
      <c r="AK104" s="201">
        <f ca="1">'SUBSCRIBER BASE'!AL109*'MVLP INPUT'!$K65</f>
        <v>0</v>
      </c>
      <c r="AL104" s="201">
        <f ca="1">'SUBSCRIBER BASE'!AM109*'MVLP INPUT'!$K65</f>
        <v>0</v>
      </c>
      <c r="AM104" s="201">
        <f ca="1">'SUBSCRIBER BASE'!AN109*'MVLP INPUT'!$K65</f>
        <v>0</v>
      </c>
      <c r="AN104" s="201">
        <f ca="1">'SUBSCRIBER BASE'!AO109*'MVLP INPUT'!$K65</f>
        <v>0</v>
      </c>
      <c r="AO104" s="201">
        <f ca="1">'SUBSCRIBER BASE'!AP109*'MVLP INPUT'!$K65</f>
        <v>0</v>
      </c>
      <c r="AP104" s="201">
        <f ca="1">'SUBSCRIBER BASE'!AQ109*'MVLP INPUT'!$K65</f>
        <v>0</v>
      </c>
      <c r="AQ104" s="201">
        <f ca="1">'SUBSCRIBER BASE'!AR109*'MVLP INPUT'!$K65</f>
        <v>0</v>
      </c>
      <c r="AR104" s="201">
        <f ca="1">'SUBSCRIBER BASE'!AS109*'MVLP INPUT'!$K65</f>
        <v>0</v>
      </c>
      <c r="AS104" s="201">
        <f ca="1">'SUBSCRIBER BASE'!AT109*'MVLP INPUT'!$K65</f>
        <v>0</v>
      </c>
      <c r="AT104" s="201">
        <f ca="1">'SUBSCRIBER BASE'!AU109*'MVLP INPUT'!$K65</f>
        <v>0</v>
      </c>
      <c r="AU104" s="201">
        <f ca="1">'SUBSCRIBER BASE'!AV109*'MVLP INPUT'!$K65</f>
        <v>0</v>
      </c>
      <c r="AV104" s="201">
        <f ca="1">'SUBSCRIBER BASE'!AW109*'MVLP INPUT'!$K65</f>
        <v>0</v>
      </c>
      <c r="AW104" s="201">
        <f ca="1">'SUBSCRIBER BASE'!AX109*'MVLP INPUT'!$K65</f>
        <v>0</v>
      </c>
      <c r="AX104" s="201">
        <f ca="1">'SUBSCRIBER BASE'!AY109*'MVLP INPUT'!$K65</f>
        <v>0</v>
      </c>
      <c r="AY104" s="201">
        <f ca="1">'SUBSCRIBER BASE'!AZ109*'MVLP INPUT'!$K65</f>
        <v>0</v>
      </c>
      <c r="AZ104" s="201">
        <f ca="1">'SUBSCRIBER BASE'!BA109*'MVLP INPUT'!$K65</f>
        <v>0</v>
      </c>
      <c r="BA104" s="201">
        <f ca="1">'SUBSCRIBER BASE'!BB109*'MVLP INPUT'!$K65</f>
        <v>0</v>
      </c>
      <c r="BB104" s="201">
        <f ca="1">'SUBSCRIBER BASE'!BC109*'MVLP INPUT'!$K65</f>
        <v>0</v>
      </c>
      <c r="BC104" s="201">
        <f ca="1">'SUBSCRIBER BASE'!BD109*'MVLP INPUT'!$K65</f>
        <v>0</v>
      </c>
      <c r="BD104" s="201">
        <f ca="1">'SUBSCRIBER BASE'!BE109*'MVLP INPUT'!$K65</f>
        <v>0</v>
      </c>
      <c r="BE104" s="201">
        <f ca="1">'SUBSCRIBER BASE'!BF109*'MVLP INPUT'!$K65</f>
        <v>0</v>
      </c>
      <c r="BF104" s="201">
        <f ca="1">'SUBSCRIBER BASE'!BG109*'MVLP INPUT'!$K65</f>
        <v>0</v>
      </c>
      <c r="BG104" s="201">
        <f ca="1">'SUBSCRIBER BASE'!BH109*'MVLP INPUT'!$K65</f>
        <v>0</v>
      </c>
      <c r="BH104" s="201">
        <f ca="1">'SUBSCRIBER BASE'!BI109*'MVLP INPUT'!$K65</f>
        <v>0</v>
      </c>
      <c r="BI104" s="201">
        <f ca="1">'SUBSCRIBER BASE'!BJ109*'MVLP INPUT'!$K65</f>
        <v>0</v>
      </c>
      <c r="BJ104" s="201">
        <f ca="1">'SUBSCRIBER BASE'!BK109*'MVLP INPUT'!$K65</f>
        <v>0</v>
      </c>
      <c r="BK104" s="201">
        <f ca="1">'SUBSCRIBER BASE'!BL109*'MVLP INPUT'!$K65</f>
        <v>0</v>
      </c>
      <c r="BL104" s="201">
        <f ca="1">'SUBSCRIBER BASE'!BM109*'MVLP INPUT'!$K65</f>
        <v>0</v>
      </c>
      <c r="BM104" s="201">
        <f ca="1">'SUBSCRIBER BASE'!BN109*'MVLP INPUT'!$K65</f>
        <v>0</v>
      </c>
      <c r="BN104" s="201">
        <f ca="1">'SUBSCRIBER BASE'!BO109*'MVLP INPUT'!$K65</f>
        <v>0</v>
      </c>
      <c r="BO104" s="201">
        <f ca="1">'SUBSCRIBER BASE'!BP109*'MVLP INPUT'!$K65</f>
        <v>0</v>
      </c>
      <c r="BP104" s="201">
        <f ca="1">'SUBSCRIBER BASE'!BQ109*'MVLP INPUT'!$K65</f>
        <v>0</v>
      </c>
      <c r="BQ104" s="201">
        <f ca="1">'SUBSCRIBER BASE'!BR109*'MVLP INPUT'!$K65</f>
        <v>0</v>
      </c>
      <c r="BR104" s="201">
        <f ca="1">'SUBSCRIBER BASE'!BS109*'MVLP INPUT'!$K65</f>
        <v>0</v>
      </c>
    </row>
    <row r="105" spans="2:70" ht="25" customHeight="1" outlineLevel="1">
      <c r="B105" s="200" t="str">
        <f t="shared" si="486"/>
        <v>1.2 GB</v>
      </c>
      <c r="C105" s="201">
        <f>'SUBSCRIBER BASE'!C110*'MVLP INPUT'!$K66</f>
        <v>0</v>
      </c>
      <c r="D105" s="201">
        <f>'SUBSCRIBER BASE'!D110*'MVLP INPUT'!$K66</f>
        <v>0</v>
      </c>
      <c r="E105" s="201">
        <f>'SUBSCRIBER BASE'!E110*'MVLP INPUT'!$K66</f>
        <v>0</v>
      </c>
      <c r="F105" s="201">
        <f>'SUBSCRIBER BASE'!F110*'MVLP INPUT'!$K66</f>
        <v>0</v>
      </c>
      <c r="G105" s="201">
        <f>'SUBSCRIBER BASE'!G110*'MVLP INPUT'!$K66</f>
        <v>0</v>
      </c>
      <c r="H105" s="201">
        <f>'SUBSCRIBER BASE'!H110*'MVLP INPUT'!$K66</f>
        <v>0</v>
      </c>
      <c r="I105" s="201">
        <f>'SUBSCRIBER BASE'!I110*'MVLP INPUT'!$K66</f>
        <v>0</v>
      </c>
      <c r="J105" s="201">
        <f>'SUBSCRIBER BASE'!J110*'MVLP INPUT'!$K66</f>
        <v>0</v>
      </c>
      <c r="K105" s="201">
        <f ca="1">'SUBSCRIBER BASE'!L110*'MVLP INPUT'!$K66</f>
        <v>0</v>
      </c>
      <c r="L105" s="201">
        <f ca="1">'SUBSCRIBER BASE'!M110*'MVLP INPUT'!$K66</f>
        <v>0</v>
      </c>
      <c r="M105" s="201">
        <f ca="1">'SUBSCRIBER BASE'!N110*'MVLP INPUT'!$K66</f>
        <v>0</v>
      </c>
      <c r="N105" s="201">
        <f ca="1">'SUBSCRIBER BASE'!O110*'MVLP INPUT'!$K66</f>
        <v>0</v>
      </c>
      <c r="O105" s="201">
        <f ca="1">'SUBSCRIBER BASE'!P110*'MVLP INPUT'!$K66</f>
        <v>0</v>
      </c>
      <c r="P105" s="201">
        <f ca="1">'SUBSCRIBER BASE'!Q110*'MVLP INPUT'!$K66</f>
        <v>0</v>
      </c>
      <c r="Q105" s="201">
        <f ca="1">'SUBSCRIBER BASE'!R110*'MVLP INPUT'!$K66</f>
        <v>0</v>
      </c>
      <c r="R105" s="201">
        <f ca="1">'SUBSCRIBER BASE'!S110*'MVLP INPUT'!$K66</f>
        <v>0</v>
      </c>
      <c r="S105" s="201">
        <f ca="1">'SUBSCRIBER BASE'!T110*'MVLP INPUT'!$K66</f>
        <v>0</v>
      </c>
      <c r="T105" s="201">
        <f ca="1">'SUBSCRIBER BASE'!U110*'MVLP INPUT'!$K66</f>
        <v>0</v>
      </c>
      <c r="U105" s="201">
        <f ca="1">'SUBSCRIBER BASE'!V110*'MVLP INPUT'!$K66</f>
        <v>0</v>
      </c>
      <c r="V105" s="201">
        <f ca="1">'SUBSCRIBER BASE'!W110*'MVLP INPUT'!$K66</f>
        <v>0</v>
      </c>
      <c r="W105" s="201">
        <f ca="1">'SUBSCRIBER BASE'!X110*'MVLP INPUT'!$K66</f>
        <v>0</v>
      </c>
      <c r="X105" s="201">
        <f ca="1">'SUBSCRIBER BASE'!Y110*'MVLP INPUT'!$K66</f>
        <v>0</v>
      </c>
      <c r="Y105" s="201">
        <f ca="1">'SUBSCRIBER BASE'!Z110*'MVLP INPUT'!$K66</f>
        <v>0</v>
      </c>
      <c r="Z105" s="201">
        <f ca="1">'SUBSCRIBER BASE'!AA110*'MVLP INPUT'!$K66</f>
        <v>0</v>
      </c>
      <c r="AA105" s="201">
        <f ca="1">'SUBSCRIBER BASE'!AB110*'MVLP INPUT'!$K66</f>
        <v>0</v>
      </c>
      <c r="AB105" s="201">
        <f ca="1">'SUBSCRIBER BASE'!AC110*'MVLP INPUT'!$K66</f>
        <v>0</v>
      </c>
      <c r="AC105" s="201">
        <f ca="1">'SUBSCRIBER BASE'!AD110*'MVLP INPUT'!$K66</f>
        <v>0</v>
      </c>
      <c r="AD105" s="201">
        <f ca="1">'SUBSCRIBER BASE'!AE110*'MVLP INPUT'!$K66</f>
        <v>0</v>
      </c>
      <c r="AE105" s="201">
        <f ca="1">'SUBSCRIBER BASE'!AF110*'MVLP INPUT'!$K66</f>
        <v>0</v>
      </c>
      <c r="AF105" s="201">
        <f ca="1">'SUBSCRIBER BASE'!AG110*'MVLP INPUT'!$K66</f>
        <v>0</v>
      </c>
      <c r="AG105" s="201">
        <f ca="1">'SUBSCRIBER BASE'!AH110*'MVLP INPUT'!$K66</f>
        <v>0</v>
      </c>
      <c r="AH105" s="201">
        <f ca="1">'SUBSCRIBER BASE'!AI110*'MVLP INPUT'!$K66</f>
        <v>0</v>
      </c>
      <c r="AI105" s="201">
        <f ca="1">'SUBSCRIBER BASE'!AJ110*'MVLP INPUT'!$K66</f>
        <v>0</v>
      </c>
      <c r="AJ105" s="201">
        <f ca="1">'SUBSCRIBER BASE'!AK110*'MVLP INPUT'!$K66</f>
        <v>0</v>
      </c>
      <c r="AK105" s="201">
        <f ca="1">'SUBSCRIBER BASE'!AL110*'MVLP INPUT'!$K66</f>
        <v>0</v>
      </c>
      <c r="AL105" s="201">
        <f ca="1">'SUBSCRIBER BASE'!AM110*'MVLP INPUT'!$K66</f>
        <v>0</v>
      </c>
      <c r="AM105" s="201">
        <f ca="1">'SUBSCRIBER BASE'!AN110*'MVLP INPUT'!$K66</f>
        <v>0</v>
      </c>
      <c r="AN105" s="201">
        <f ca="1">'SUBSCRIBER BASE'!AO110*'MVLP INPUT'!$K66</f>
        <v>0</v>
      </c>
      <c r="AO105" s="201">
        <f ca="1">'SUBSCRIBER BASE'!AP110*'MVLP INPUT'!$K66</f>
        <v>0</v>
      </c>
      <c r="AP105" s="201">
        <f ca="1">'SUBSCRIBER BASE'!AQ110*'MVLP INPUT'!$K66</f>
        <v>0</v>
      </c>
      <c r="AQ105" s="201">
        <f ca="1">'SUBSCRIBER BASE'!AR110*'MVLP INPUT'!$K66</f>
        <v>0</v>
      </c>
      <c r="AR105" s="201">
        <f ca="1">'SUBSCRIBER BASE'!AS110*'MVLP INPUT'!$K66</f>
        <v>0</v>
      </c>
      <c r="AS105" s="201">
        <f ca="1">'SUBSCRIBER BASE'!AT110*'MVLP INPUT'!$K66</f>
        <v>0</v>
      </c>
      <c r="AT105" s="201">
        <f ca="1">'SUBSCRIBER BASE'!AU110*'MVLP INPUT'!$K66</f>
        <v>0</v>
      </c>
      <c r="AU105" s="201">
        <f ca="1">'SUBSCRIBER BASE'!AV110*'MVLP INPUT'!$K66</f>
        <v>0</v>
      </c>
      <c r="AV105" s="201">
        <f ca="1">'SUBSCRIBER BASE'!AW110*'MVLP INPUT'!$K66</f>
        <v>0</v>
      </c>
      <c r="AW105" s="201">
        <f ca="1">'SUBSCRIBER BASE'!AX110*'MVLP INPUT'!$K66</f>
        <v>0</v>
      </c>
      <c r="AX105" s="201">
        <f ca="1">'SUBSCRIBER BASE'!AY110*'MVLP INPUT'!$K66</f>
        <v>0</v>
      </c>
      <c r="AY105" s="201">
        <f ca="1">'SUBSCRIBER BASE'!AZ110*'MVLP INPUT'!$K66</f>
        <v>0</v>
      </c>
      <c r="AZ105" s="201">
        <f ca="1">'SUBSCRIBER BASE'!BA110*'MVLP INPUT'!$K66</f>
        <v>0</v>
      </c>
      <c r="BA105" s="201">
        <f ca="1">'SUBSCRIBER BASE'!BB110*'MVLP INPUT'!$K66</f>
        <v>0</v>
      </c>
      <c r="BB105" s="201">
        <f ca="1">'SUBSCRIBER BASE'!BC110*'MVLP INPUT'!$K66</f>
        <v>0</v>
      </c>
      <c r="BC105" s="201">
        <f ca="1">'SUBSCRIBER BASE'!BD110*'MVLP INPUT'!$K66</f>
        <v>0</v>
      </c>
      <c r="BD105" s="201">
        <f ca="1">'SUBSCRIBER BASE'!BE110*'MVLP INPUT'!$K66</f>
        <v>0</v>
      </c>
      <c r="BE105" s="201">
        <f ca="1">'SUBSCRIBER BASE'!BF110*'MVLP INPUT'!$K66</f>
        <v>0</v>
      </c>
      <c r="BF105" s="201">
        <f ca="1">'SUBSCRIBER BASE'!BG110*'MVLP INPUT'!$K66</f>
        <v>0</v>
      </c>
      <c r="BG105" s="201">
        <f ca="1">'SUBSCRIBER BASE'!BH110*'MVLP INPUT'!$K66</f>
        <v>0</v>
      </c>
      <c r="BH105" s="201">
        <f ca="1">'SUBSCRIBER BASE'!BI110*'MVLP INPUT'!$K66</f>
        <v>0</v>
      </c>
      <c r="BI105" s="201">
        <f ca="1">'SUBSCRIBER BASE'!BJ110*'MVLP INPUT'!$K66</f>
        <v>0</v>
      </c>
      <c r="BJ105" s="201">
        <f ca="1">'SUBSCRIBER BASE'!BK110*'MVLP INPUT'!$K66</f>
        <v>0</v>
      </c>
      <c r="BK105" s="201">
        <f ca="1">'SUBSCRIBER BASE'!BL110*'MVLP INPUT'!$K66</f>
        <v>0</v>
      </c>
      <c r="BL105" s="201">
        <f ca="1">'SUBSCRIBER BASE'!BM110*'MVLP INPUT'!$K66</f>
        <v>0</v>
      </c>
      <c r="BM105" s="201">
        <f ca="1">'SUBSCRIBER BASE'!BN110*'MVLP INPUT'!$K66</f>
        <v>0</v>
      </c>
      <c r="BN105" s="201">
        <f ca="1">'SUBSCRIBER BASE'!BO110*'MVLP INPUT'!$K66</f>
        <v>0</v>
      </c>
      <c r="BO105" s="201">
        <f ca="1">'SUBSCRIBER BASE'!BP110*'MVLP INPUT'!$K66</f>
        <v>0</v>
      </c>
      <c r="BP105" s="201">
        <f ca="1">'SUBSCRIBER BASE'!BQ110*'MVLP INPUT'!$K66</f>
        <v>0</v>
      </c>
      <c r="BQ105" s="201">
        <f ca="1">'SUBSCRIBER BASE'!BR110*'MVLP INPUT'!$K66</f>
        <v>0</v>
      </c>
      <c r="BR105" s="201">
        <f ca="1">'SUBSCRIBER BASE'!BS110*'MVLP INPUT'!$K66</f>
        <v>0</v>
      </c>
    </row>
    <row r="106" spans="2:70" ht="25" customHeight="1" outlineLevel="1">
      <c r="B106" s="200" t="str">
        <f t="shared" ref="B106" si="487">B95</f>
        <v>2.5 GB</v>
      </c>
      <c r="C106" s="201">
        <f>'SUBSCRIBER BASE'!C111*'MVLP INPUT'!$K67</f>
        <v>0</v>
      </c>
      <c r="D106" s="201">
        <f>'SUBSCRIBER BASE'!D111*'MVLP INPUT'!$K67</f>
        <v>0</v>
      </c>
      <c r="E106" s="201">
        <f>'SUBSCRIBER BASE'!E111*'MVLP INPUT'!$K67</f>
        <v>0</v>
      </c>
      <c r="F106" s="201">
        <f>'SUBSCRIBER BASE'!F111*'MVLP INPUT'!$K67</f>
        <v>0</v>
      </c>
      <c r="G106" s="201">
        <f>'SUBSCRIBER BASE'!G111*'MVLP INPUT'!$K67</f>
        <v>0</v>
      </c>
      <c r="H106" s="201">
        <f>'SUBSCRIBER BASE'!H111*'MVLP INPUT'!$K67</f>
        <v>0</v>
      </c>
      <c r="I106" s="201">
        <f>'SUBSCRIBER BASE'!I111*'MVLP INPUT'!$K67</f>
        <v>0</v>
      </c>
      <c r="J106" s="201">
        <f>'SUBSCRIBER BASE'!J111*'MVLP INPUT'!$K67</f>
        <v>0</v>
      </c>
      <c r="K106" s="201">
        <f ca="1">'SUBSCRIBER BASE'!L111*'MVLP INPUT'!$K67</f>
        <v>0</v>
      </c>
      <c r="L106" s="201">
        <f ca="1">'SUBSCRIBER BASE'!M111*'MVLP INPUT'!$K67</f>
        <v>0</v>
      </c>
      <c r="M106" s="201">
        <f ca="1">'SUBSCRIBER BASE'!N111*'MVLP INPUT'!$K67</f>
        <v>0</v>
      </c>
      <c r="N106" s="201">
        <f ca="1">'SUBSCRIBER BASE'!O111*'MVLP INPUT'!$K67</f>
        <v>0</v>
      </c>
      <c r="O106" s="201">
        <f ca="1">'SUBSCRIBER BASE'!P111*'MVLP INPUT'!$K67</f>
        <v>0</v>
      </c>
      <c r="P106" s="201">
        <f ca="1">'SUBSCRIBER BASE'!Q111*'MVLP INPUT'!$K67</f>
        <v>0</v>
      </c>
      <c r="Q106" s="201">
        <f ca="1">'SUBSCRIBER BASE'!R111*'MVLP INPUT'!$K67</f>
        <v>0</v>
      </c>
      <c r="R106" s="201">
        <f ca="1">'SUBSCRIBER BASE'!S111*'MVLP INPUT'!$K67</f>
        <v>0</v>
      </c>
      <c r="S106" s="201">
        <f ca="1">'SUBSCRIBER BASE'!T111*'MVLP INPUT'!$K67</f>
        <v>0</v>
      </c>
      <c r="T106" s="201">
        <f ca="1">'SUBSCRIBER BASE'!U111*'MVLP INPUT'!$K67</f>
        <v>0</v>
      </c>
      <c r="U106" s="201">
        <f ca="1">'SUBSCRIBER BASE'!V111*'MVLP INPUT'!$K67</f>
        <v>0</v>
      </c>
      <c r="V106" s="201">
        <f ca="1">'SUBSCRIBER BASE'!W111*'MVLP INPUT'!$K67</f>
        <v>0</v>
      </c>
      <c r="W106" s="201">
        <f ca="1">'SUBSCRIBER BASE'!X111*'MVLP INPUT'!$K67</f>
        <v>0</v>
      </c>
      <c r="X106" s="201">
        <f ca="1">'SUBSCRIBER BASE'!Y111*'MVLP INPUT'!$K67</f>
        <v>0</v>
      </c>
      <c r="Y106" s="201">
        <f ca="1">'SUBSCRIBER BASE'!Z111*'MVLP INPUT'!$K67</f>
        <v>0</v>
      </c>
      <c r="Z106" s="201">
        <f ca="1">'SUBSCRIBER BASE'!AA111*'MVLP INPUT'!$K67</f>
        <v>0</v>
      </c>
      <c r="AA106" s="201">
        <f ca="1">'SUBSCRIBER BASE'!AB111*'MVLP INPUT'!$K67</f>
        <v>0</v>
      </c>
      <c r="AB106" s="201">
        <f ca="1">'SUBSCRIBER BASE'!AC111*'MVLP INPUT'!$K67</f>
        <v>0</v>
      </c>
      <c r="AC106" s="201">
        <f ca="1">'SUBSCRIBER BASE'!AD111*'MVLP INPUT'!$K67</f>
        <v>0</v>
      </c>
      <c r="AD106" s="201">
        <f ca="1">'SUBSCRIBER BASE'!AE111*'MVLP INPUT'!$K67</f>
        <v>0</v>
      </c>
      <c r="AE106" s="201">
        <f ca="1">'SUBSCRIBER BASE'!AF111*'MVLP INPUT'!$K67</f>
        <v>0</v>
      </c>
      <c r="AF106" s="201">
        <f ca="1">'SUBSCRIBER BASE'!AG111*'MVLP INPUT'!$K67</f>
        <v>0</v>
      </c>
      <c r="AG106" s="201">
        <f ca="1">'SUBSCRIBER BASE'!AH111*'MVLP INPUT'!$K67</f>
        <v>0</v>
      </c>
      <c r="AH106" s="201">
        <f ca="1">'SUBSCRIBER BASE'!AI111*'MVLP INPUT'!$K67</f>
        <v>0</v>
      </c>
      <c r="AI106" s="201">
        <f ca="1">'SUBSCRIBER BASE'!AJ111*'MVLP INPUT'!$K67</f>
        <v>0</v>
      </c>
      <c r="AJ106" s="201">
        <f ca="1">'SUBSCRIBER BASE'!AK111*'MVLP INPUT'!$K67</f>
        <v>0</v>
      </c>
      <c r="AK106" s="201">
        <f ca="1">'SUBSCRIBER BASE'!AL111*'MVLP INPUT'!$K67</f>
        <v>0</v>
      </c>
      <c r="AL106" s="201">
        <f ca="1">'SUBSCRIBER BASE'!AM111*'MVLP INPUT'!$K67</f>
        <v>0</v>
      </c>
      <c r="AM106" s="201">
        <f ca="1">'SUBSCRIBER BASE'!AN111*'MVLP INPUT'!$K67</f>
        <v>0</v>
      </c>
      <c r="AN106" s="201">
        <f ca="1">'SUBSCRIBER BASE'!AO111*'MVLP INPUT'!$K67</f>
        <v>0</v>
      </c>
      <c r="AO106" s="201">
        <f ca="1">'SUBSCRIBER BASE'!AP111*'MVLP INPUT'!$K67</f>
        <v>0</v>
      </c>
      <c r="AP106" s="201">
        <f ca="1">'SUBSCRIBER BASE'!AQ111*'MVLP INPUT'!$K67</f>
        <v>0</v>
      </c>
      <c r="AQ106" s="201">
        <f ca="1">'SUBSCRIBER BASE'!AR111*'MVLP INPUT'!$K67</f>
        <v>0</v>
      </c>
      <c r="AR106" s="201">
        <f ca="1">'SUBSCRIBER BASE'!AS111*'MVLP INPUT'!$K67</f>
        <v>0</v>
      </c>
      <c r="AS106" s="201">
        <f ca="1">'SUBSCRIBER BASE'!AT111*'MVLP INPUT'!$K67</f>
        <v>0</v>
      </c>
      <c r="AT106" s="201">
        <f ca="1">'SUBSCRIBER BASE'!AU111*'MVLP INPUT'!$K67</f>
        <v>0</v>
      </c>
      <c r="AU106" s="201">
        <f ca="1">'SUBSCRIBER BASE'!AV111*'MVLP INPUT'!$K67</f>
        <v>0</v>
      </c>
      <c r="AV106" s="201">
        <f ca="1">'SUBSCRIBER BASE'!AW111*'MVLP INPUT'!$K67</f>
        <v>0</v>
      </c>
      <c r="AW106" s="201">
        <f ca="1">'SUBSCRIBER BASE'!AX111*'MVLP INPUT'!$K67</f>
        <v>0</v>
      </c>
      <c r="AX106" s="201">
        <f ca="1">'SUBSCRIBER BASE'!AY111*'MVLP INPUT'!$K67</f>
        <v>0</v>
      </c>
      <c r="AY106" s="201">
        <f ca="1">'SUBSCRIBER BASE'!AZ111*'MVLP INPUT'!$K67</f>
        <v>0</v>
      </c>
      <c r="AZ106" s="201">
        <f ca="1">'SUBSCRIBER BASE'!BA111*'MVLP INPUT'!$K67</f>
        <v>0</v>
      </c>
      <c r="BA106" s="201">
        <f ca="1">'SUBSCRIBER BASE'!BB111*'MVLP INPUT'!$K67</f>
        <v>0</v>
      </c>
      <c r="BB106" s="201">
        <f ca="1">'SUBSCRIBER BASE'!BC111*'MVLP INPUT'!$K67</f>
        <v>0</v>
      </c>
      <c r="BC106" s="201">
        <f ca="1">'SUBSCRIBER BASE'!BD111*'MVLP INPUT'!$K67</f>
        <v>0</v>
      </c>
      <c r="BD106" s="201">
        <f ca="1">'SUBSCRIBER BASE'!BE111*'MVLP INPUT'!$K67</f>
        <v>0</v>
      </c>
      <c r="BE106" s="201">
        <f ca="1">'SUBSCRIBER BASE'!BF111*'MVLP INPUT'!$K67</f>
        <v>0</v>
      </c>
      <c r="BF106" s="201">
        <f ca="1">'SUBSCRIBER BASE'!BG111*'MVLP INPUT'!$K67</f>
        <v>0</v>
      </c>
      <c r="BG106" s="201">
        <f ca="1">'SUBSCRIBER BASE'!BH111*'MVLP INPUT'!$K67</f>
        <v>0</v>
      </c>
      <c r="BH106" s="201">
        <f ca="1">'SUBSCRIBER BASE'!BI111*'MVLP INPUT'!$K67</f>
        <v>0</v>
      </c>
      <c r="BI106" s="201">
        <f ca="1">'SUBSCRIBER BASE'!BJ111*'MVLP INPUT'!$K67</f>
        <v>0</v>
      </c>
      <c r="BJ106" s="201">
        <f ca="1">'SUBSCRIBER BASE'!BK111*'MVLP INPUT'!$K67</f>
        <v>0</v>
      </c>
      <c r="BK106" s="201">
        <f ca="1">'SUBSCRIBER BASE'!BL111*'MVLP INPUT'!$K67</f>
        <v>0</v>
      </c>
      <c r="BL106" s="201">
        <f ca="1">'SUBSCRIBER BASE'!BM111*'MVLP INPUT'!$K67</f>
        <v>0</v>
      </c>
      <c r="BM106" s="201">
        <f ca="1">'SUBSCRIBER BASE'!BN111*'MVLP INPUT'!$K67</f>
        <v>0</v>
      </c>
      <c r="BN106" s="201">
        <f ca="1">'SUBSCRIBER BASE'!BO111*'MVLP INPUT'!$K67</f>
        <v>0</v>
      </c>
      <c r="BO106" s="201">
        <f ca="1">'SUBSCRIBER BASE'!BP111*'MVLP INPUT'!$K67</f>
        <v>0</v>
      </c>
      <c r="BP106" s="201">
        <f ca="1">'SUBSCRIBER BASE'!BQ111*'MVLP INPUT'!$K67</f>
        <v>0</v>
      </c>
      <c r="BQ106" s="201">
        <f ca="1">'SUBSCRIBER BASE'!BR111*'MVLP INPUT'!$K67</f>
        <v>0</v>
      </c>
      <c r="BR106" s="201">
        <f ca="1">'SUBSCRIBER BASE'!BS111*'MVLP INPUT'!$K67</f>
        <v>0</v>
      </c>
    </row>
    <row r="107" spans="2:70" ht="25" customHeight="1">
      <c r="B107" s="198" t="s">
        <v>422</v>
      </c>
      <c r="C107" s="199">
        <f>SUM(C108:C117)</f>
        <v>0</v>
      </c>
      <c r="D107" s="199">
        <f t="shared" ref="D107" si="488">SUM(D108:D117)</f>
        <v>0</v>
      </c>
      <c r="E107" s="199">
        <f t="shared" ref="E107" si="489">SUM(E108:E117)</f>
        <v>0</v>
      </c>
      <c r="F107" s="199">
        <f t="shared" ref="F107" si="490">SUM(F108:F117)</f>
        <v>0</v>
      </c>
      <c r="G107" s="199">
        <f t="shared" ref="G107" si="491">SUM(G108:G117)</f>
        <v>0</v>
      </c>
      <c r="H107" s="199">
        <f t="shared" ref="H107" si="492">SUM(H108:H117)</f>
        <v>0</v>
      </c>
      <c r="I107" s="199">
        <f t="shared" ref="I107" si="493">SUM(I108:I117)</f>
        <v>0</v>
      </c>
      <c r="J107" s="199">
        <f t="shared" ref="J107" si="494">SUM(J108:J117)</f>
        <v>0</v>
      </c>
      <c r="K107" s="199">
        <f t="shared" ref="K107" ca="1" si="495">SUM(K108:K117)</f>
        <v>0</v>
      </c>
      <c r="L107" s="199">
        <f t="shared" ref="L107" ca="1" si="496">SUM(L108:L117)</f>
        <v>0</v>
      </c>
      <c r="M107" s="199">
        <f t="shared" ref="M107" ca="1" si="497">SUM(M108:M117)</f>
        <v>0</v>
      </c>
      <c r="N107" s="199">
        <f t="shared" ref="N107" ca="1" si="498">SUM(N108:N117)</f>
        <v>0</v>
      </c>
      <c r="O107" s="199">
        <f t="shared" ref="O107" ca="1" si="499">SUM(O108:O117)</f>
        <v>0</v>
      </c>
      <c r="P107" s="199">
        <f t="shared" ref="P107" ca="1" si="500">SUM(P108:P117)</f>
        <v>0</v>
      </c>
      <c r="Q107" s="199">
        <f t="shared" ref="Q107" ca="1" si="501">SUM(Q108:Q117)</f>
        <v>0</v>
      </c>
      <c r="R107" s="199">
        <f t="shared" ref="R107" ca="1" si="502">SUM(R108:R117)</f>
        <v>0</v>
      </c>
      <c r="S107" s="199">
        <f t="shared" ref="S107" ca="1" si="503">SUM(S108:S117)</f>
        <v>0</v>
      </c>
      <c r="T107" s="199">
        <f t="shared" ref="T107" ca="1" si="504">SUM(T108:T117)</f>
        <v>0</v>
      </c>
      <c r="U107" s="199">
        <f t="shared" ref="U107" ca="1" si="505">SUM(U108:U117)</f>
        <v>0</v>
      </c>
      <c r="V107" s="199">
        <f t="shared" ref="V107" ca="1" si="506">SUM(V108:V117)</f>
        <v>0</v>
      </c>
      <c r="W107" s="199">
        <f t="shared" ref="W107" ca="1" si="507">SUM(W108:W117)</f>
        <v>0</v>
      </c>
      <c r="X107" s="199">
        <f t="shared" ref="X107" ca="1" si="508">SUM(X108:X117)</f>
        <v>0</v>
      </c>
      <c r="Y107" s="199">
        <f t="shared" ref="Y107" ca="1" si="509">SUM(Y108:Y117)</f>
        <v>0</v>
      </c>
      <c r="Z107" s="199">
        <f t="shared" ref="Z107" ca="1" si="510">SUM(Z108:Z117)</f>
        <v>0</v>
      </c>
      <c r="AA107" s="199">
        <f t="shared" ref="AA107" ca="1" si="511">SUM(AA108:AA117)</f>
        <v>0</v>
      </c>
      <c r="AB107" s="199">
        <f t="shared" ref="AB107" ca="1" si="512">SUM(AB108:AB117)</f>
        <v>0</v>
      </c>
      <c r="AC107" s="199">
        <f t="shared" ref="AC107" ca="1" si="513">SUM(AC108:AC117)</f>
        <v>0</v>
      </c>
      <c r="AD107" s="199">
        <f t="shared" ref="AD107" ca="1" si="514">SUM(AD108:AD117)</f>
        <v>0</v>
      </c>
      <c r="AE107" s="199">
        <f t="shared" ref="AE107" ca="1" si="515">SUM(AE108:AE117)</f>
        <v>0</v>
      </c>
      <c r="AF107" s="199">
        <f t="shared" ref="AF107" ca="1" si="516">SUM(AF108:AF117)</f>
        <v>0</v>
      </c>
      <c r="AG107" s="199">
        <f t="shared" ref="AG107" ca="1" si="517">SUM(AG108:AG117)</f>
        <v>0</v>
      </c>
      <c r="AH107" s="199">
        <f t="shared" ref="AH107" ca="1" si="518">SUM(AH108:AH117)</f>
        <v>0</v>
      </c>
      <c r="AI107" s="199">
        <f t="shared" ref="AI107" ca="1" si="519">SUM(AI108:AI117)</f>
        <v>0</v>
      </c>
      <c r="AJ107" s="199">
        <f t="shared" ref="AJ107" ca="1" si="520">SUM(AJ108:AJ117)</f>
        <v>0</v>
      </c>
      <c r="AK107" s="199">
        <f t="shared" ref="AK107" ca="1" si="521">SUM(AK108:AK117)</f>
        <v>0</v>
      </c>
      <c r="AL107" s="199">
        <f t="shared" ref="AL107" ca="1" si="522">SUM(AL108:AL117)</f>
        <v>0</v>
      </c>
      <c r="AM107" s="199">
        <f t="shared" ref="AM107" ca="1" si="523">SUM(AM108:AM117)</f>
        <v>0</v>
      </c>
      <c r="AN107" s="199">
        <f t="shared" ref="AN107" ca="1" si="524">SUM(AN108:AN117)</f>
        <v>0</v>
      </c>
      <c r="AO107" s="199">
        <f ca="1">SUM(AO108:AO117)</f>
        <v>0</v>
      </c>
      <c r="AP107" s="199">
        <f t="shared" ref="AP107" ca="1" si="525">SUM(AP108:AP117)</f>
        <v>0</v>
      </c>
      <c r="AQ107" s="199">
        <f t="shared" ref="AQ107" ca="1" si="526">SUM(AQ108:AQ117)</f>
        <v>0</v>
      </c>
      <c r="AR107" s="199">
        <f t="shared" ref="AR107" ca="1" si="527">SUM(AR108:AR117)</f>
        <v>0</v>
      </c>
      <c r="AS107" s="199">
        <f t="shared" ref="AS107" ca="1" si="528">SUM(AS108:AS117)</f>
        <v>0</v>
      </c>
      <c r="AT107" s="199">
        <f t="shared" ref="AT107" ca="1" si="529">SUM(AT108:AT117)</f>
        <v>0</v>
      </c>
      <c r="AU107" s="199">
        <f t="shared" ref="AU107" ca="1" si="530">SUM(AU108:AU117)</f>
        <v>0</v>
      </c>
      <c r="AV107" s="199">
        <f t="shared" ref="AV107" ca="1" si="531">SUM(AV108:AV117)</f>
        <v>0</v>
      </c>
      <c r="AW107" s="199">
        <f t="shared" ref="AW107" ca="1" si="532">SUM(AW108:AW117)</f>
        <v>0</v>
      </c>
      <c r="AX107" s="199">
        <f t="shared" ref="AX107" ca="1" si="533">SUM(AX108:AX117)</f>
        <v>0</v>
      </c>
      <c r="AY107" s="199">
        <f t="shared" ref="AY107" ca="1" si="534">SUM(AY108:AY117)</f>
        <v>0</v>
      </c>
      <c r="AZ107" s="199">
        <f t="shared" ref="AZ107" ca="1" si="535">SUM(AZ108:AZ117)</f>
        <v>0</v>
      </c>
      <c r="BA107" s="199">
        <f t="shared" ref="BA107" ca="1" si="536">SUM(BA108:BA117)</f>
        <v>0</v>
      </c>
      <c r="BB107" s="199">
        <f t="shared" ref="BB107" ca="1" si="537">SUM(BB108:BB117)</f>
        <v>0</v>
      </c>
      <c r="BC107" s="199">
        <f t="shared" ref="BC107" ca="1" si="538">SUM(BC108:BC117)</f>
        <v>0</v>
      </c>
      <c r="BD107" s="199">
        <f t="shared" ref="BD107" ca="1" si="539">SUM(BD108:BD117)</f>
        <v>0</v>
      </c>
      <c r="BE107" s="199">
        <f t="shared" ref="BE107" ca="1" si="540">SUM(BE108:BE117)</f>
        <v>0</v>
      </c>
      <c r="BF107" s="199">
        <f t="shared" ref="BF107" ca="1" si="541">SUM(BF108:BF117)</f>
        <v>0</v>
      </c>
      <c r="BG107" s="199">
        <f t="shared" ref="BG107" ca="1" si="542">SUM(BG108:BG117)</f>
        <v>0</v>
      </c>
      <c r="BH107" s="199">
        <f t="shared" ref="BH107" ca="1" si="543">SUM(BH108:BH117)</f>
        <v>0</v>
      </c>
      <c r="BI107" s="199">
        <f t="shared" ref="BI107" ca="1" si="544">SUM(BI108:BI117)</f>
        <v>0</v>
      </c>
      <c r="BJ107" s="199">
        <f t="shared" ref="BJ107" ca="1" si="545">SUM(BJ108:BJ117)</f>
        <v>0</v>
      </c>
      <c r="BK107" s="199">
        <f t="shared" ref="BK107" ca="1" si="546">SUM(BK108:BK117)</f>
        <v>0</v>
      </c>
      <c r="BL107" s="199">
        <f t="shared" ref="BL107" ca="1" si="547">SUM(BL108:BL117)</f>
        <v>0</v>
      </c>
      <c r="BM107" s="199">
        <f t="shared" ref="BM107" ca="1" si="548">SUM(BM108:BM117)</f>
        <v>0</v>
      </c>
      <c r="BN107" s="199">
        <f t="shared" ref="BN107" ca="1" si="549">SUM(BN108:BN117)</f>
        <v>0</v>
      </c>
      <c r="BO107" s="199">
        <f t="shared" ref="BO107" ca="1" si="550">SUM(BO108:BO117)</f>
        <v>0</v>
      </c>
      <c r="BP107" s="199">
        <f t="shared" ref="BP107" ca="1" si="551">SUM(BP108:BP117)</f>
        <v>0</v>
      </c>
      <c r="BQ107" s="199">
        <f t="shared" ref="BQ107" ca="1" si="552">SUM(BQ108:BQ117)</f>
        <v>0</v>
      </c>
      <c r="BR107" s="199">
        <f t="shared" ref="BR107" ca="1" si="553">SUM(BR108:BR117)</f>
        <v>0</v>
      </c>
    </row>
    <row r="108" spans="2:70" ht="25" customHeight="1" outlineLevel="1">
      <c r="B108" s="200" t="str">
        <f>B97</f>
        <v>MVLP1</v>
      </c>
      <c r="C108" s="201">
        <f>'SUBSCRIBER BASE'!C102*(SUM(BUNDLES!$I$50:$I$64))</f>
        <v>0</v>
      </c>
      <c r="D108" s="201">
        <f>'SUBSCRIBER BASE'!D102*(SUM(BUNDLES!$I$50:$I$64))</f>
        <v>0</v>
      </c>
      <c r="E108" s="201">
        <f>'SUBSCRIBER BASE'!E102*(SUM(BUNDLES!$I$50:$I$64))</f>
        <v>0</v>
      </c>
      <c r="F108" s="201">
        <f>'SUBSCRIBER BASE'!F102*(SUM(BUNDLES!$I$50:$I$64))</f>
        <v>0</v>
      </c>
      <c r="G108" s="201">
        <f>'SUBSCRIBER BASE'!G102*(SUM(BUNDLES!$I$50:$I$64))</f>
        <v>0</v>
      </c>
      <c r="H108" s="201">
        <f>'SUBSCRIBER BASE'!H102*(SUM(BUNDLES!$I$50:$I$64))</f>
        <v>0</v>
      </c>
      <c r="I108" s="201">
        <f>'SUBSCRIBER BASE'!I102*(SUM(BUNDLES!$I$50:$I$64))</f>
        <v>0</v>
      </c>
      <c r="J108" s="201">
        <f>'SUBSCRIBER BASE'!J102*(SUM(BUNDLES!$I$50:$I$64))</f>
        <v>0</v>
      </c>
      <c r="K108" s="201">
        <f ca="1">'SUBSCRIBER BASE'!L102*(SUM(BUNDLES!$I$50:$I$64))</f>
        <v>0</v>
      </c>
      <c r="L108" s="201">
        <f ca="1">'SUBSCRIBER BASE'!M102*(SUM(BUNDLES!$I$50:$I$64))</f>
        <v>0</v>
      </c>
      <c r="M108" s="201">
        <f ca="1">'SUBSCRIBER BASE'!N102*(SUM(BUNDLES!$I$50:$I$64))</f>
        <v>0</v>
      </c>
      <c r="N108" s="201">
        <f ca="1">'SUBSCRIBER BASE'!O102*(SUM(BUNDLES!$I$50:$I$64))</f>
        <v>0</v>
      </c>
      <c r="O108" s="201">
        <f ca="1">'SUBSCRIBER BASE'!P102*(SUM(BUNDLES!$I$50:$I$64))</f>
        <v>0</v>
      </c>
      <c r="P108" s="201">
        <f ca="1">'SUBSCRIBER BASE'!Q102*(SUM(BUNDLES!$I$50:$I$64))</f>
        <v>0</v>
      </c>
      <c r="Q108" s="201">
        <f ca="1">'SUBSCRIBER BASE'!R102*(SUM(BUNDLES!$I$50:$I$64))</f>
        <v>0</v>
      </c>
      <c r="R108" s="201">
        <f ca="1">'SUBSCRIBER BASE'!S102*(SUM(BUNDLES!$I$50:$I$64))</f>
        <v>0</v>
      </c>
      <c r="S108" s="201">
        <f ca="1">'SUBSCRIBER BASE'!T102*(SUM(BUNDLES!$I$50:$I$64))</f>
        <v>0</v>
      </c>
      <c r="T108" s="201">
        <f ca="1">'SUBSCRIBER BASE'!U102*(SUM(BUNDLES!$I$50:$I$64))</f>
        <v>0</v>
      </c>
      <c r="U108" s="201">
        <f ca="1">'SUBSCRIBER BASE'!V102*(SUM(BUNDLES!$I$50:$I$64))</f>
        <v>0</v>
      </c>
      <c r="V108" s="201">
        <f ca="1">'SUBSCRIBER BASE'!W102*(SUM(BUNDLES!$I$50:$I$64))</f>
        <v>0</v>
      </c>
      <c r="W108" s="201">
        <f ca="1">'SUBSCRIBER BASE'!X102*(SUM(BUNDLES!$I$50:$I$64))</f>
        <v>0</v>
      </c>
      <c r="X108" s="201">
        <f ca="1">'SUBSCRIBER BASE'!Y102*(SUM(BUNDLES!$I$50:$I$64))</f>
        <v>0</v>
      </c>
      <c r="Y108" s="201">
        <f ca="1">'SUBSCRIBER BASE'!Z102*(SUM(BUNDLES!$I$50:$I$64))</f>
        <v>0</v>
      </c>
      <c r="Z108" s="201">
        <f ca="1">'SUBSCRIBER BASE'!AA102*(SUM(BUNDLES!$I$50:$I$64))</f>
        <v>0</v>
      </c>
      <c r="AA108" s="201">
        <f ca="1">'SUBSCRIBER BASE'!AB102*(SUM(BUNDLES!$I$50:$I$64))</f>
        <v>0</v>
      </c>
      <c r="AB108" s="201">
        <f ca="1">'SUBSCRIBER BASE'!AC102*(SUM(BUNDLES!$I$50:$I$64))</f>
        <v>0</v>
      </c>
      <c r="AC108" s="201">
        <f ca="1">'SUBSCRIBER BASE'!AD102*(SUM(BUNDLES!$I$50:$I$64))</f>
        <v>0</v>
      </c>
      <c r="AD108" s="201">
        <f ca="1">'SUBSCRIBER BASE'!AE102*(SUM(BUNDLES!$I$50:$I$64))</f>
        <v>0</v>
      </c>
      <c r="AE108" s="201">
        <f ca="1">'SUBSCRIBER BASE'!AF102*(SUM(BUNDLES!$I$50:$I$64))</f>
        <v>0</v>
      </c>
      <c r="AF108" s="201">
        <f ca="1">'SUBSCRIBER BASE'!AG102*(SUM(BUNDLES!$I$50:$I$64))</f>
        <v>0</v>
      </c>
      <c r="AG108" s="201">
        <f ca="1">'SUBSCRIBER BASE'!AH102*(SUM(BUNDLES!$I$50:$I$64))</f>
        <v>0</v>
      </c>
      <c r="AH108" s="201">
        <f ca="1">'SUBSCRIBER BASE'!AI102*(SUM(BUNDLES!$I$50:$I$64))</f>
        <v>0</v>
      </c>
      <c r="AI108" s="201">
        <f ca="1">'SUBSCRIBER BASE'!AJ102*(SUM(BUNDLES!$I$50:$I$64))</f>
        <v>0</v>
      </c>
      <c r="AJ108" s="201">
        <f ca="1">'SUBSCRIBER BASE'!AK102*(SUM(BUNDLES!$I$50:$I$64))</f>
        <v>0</v>
      </c>
      <c r="AK108" s="201">
        <f ca="1">'SUBSCRIBER BASE'!AL102*(SUM(BUNDLES!$I$50:$I$64))</f>
        <v>0</v>
      </c>
      <c r="AL108" s="201">
        <f ca="1">'SUBSCRIBER BASE'!AM102*(SUM(BUNDLES!$I$50:$I$64))</f>
        <v>0</v>
      </c>
      <c r="AM108" s="201">
        <f ca="1">'SUBSCRIBER BASE'!AN102*(SUM(BUNDLES!$I$50:$I$64))</f>
        <v>0</v>
      </c>
      <c r="AN108" s="201">
        <f ca="1">'SUBSCRIBER BASE'!AO102*(SUM(BUNDLES!$I$50:$I$64))</f>
        <v>0</v>
      </c>
      <c r="AO108" s="201">
        <f ca="1">'SUBSCRIBER BASE'!AP102*(SUM(BUNDLES!$I$50:$I$64))</f>
        <v>0</v>
      </c>
      <c r="AP108" s="201">
        <f ca="1">'SUBSCRIBER BASE'!AQ102*(SUM(BUNDLES!$I$50:$I$64))</f>
        <v>0</v>
      </c>
      <c r="AQ108" s="201">
        <f ca="1">'SUBSCRIBER BASE'!AR102*(SUM(BUNDLES!$I$50:$I$64))</f>
        <v>0</v>
      </c>
      <c r="AR108" s="201">
        <f ca="1">'SUBSCRIBER BASE'!AS102*(SUM(BUNDLES!$I$50:$I$64))</f>
        <v>0</v>
      </c>
      <c r="AS108" s="201">
        <f ca="1">'SUBSCRIBER BASE'!AT102*(SUM(BUNDLES!$I$50:$I$64))</f>
        <v>0</v>
      </c>
      <c r="AT108" s="201">
        <f ca="1">'SUBSCRIBER BASE'!AU102*(SUM(BUNDLES!$I$50:$I$64))</f>
        <v>0</v>
      </c>
      <c r="AU108" s="201">
        <f ca="1">'SUBSCRIBER BASE'!AV102*(SUM(BUNDLES!$I$50:$I$64))</f>
        <v>0</v>
      </c>
      <c r="AV108" s="201">
        <f ca="1">'SUBSCRIBER BASE'!AW102*(SUM(BUNDLES!$I$50:$I$64))</f>
        <v>0</v>
      </c>
      <c r="AW108" s="201">
        <f ca="1">'SUBSCRIBER BASE'!AX102*(SUM(BUNDLES!$I$50:$I$64))</f>
        <v>0</v>
      </c>
      <c r="AX108" s="201">
        <f ca="1">'SUBSCRIBER BASE'!AY102*(SUM(BUNDLES!$I$50:$I$64))</f>
        <v>0</v>
      </c>
      <c r="AY108" s="201">
        <f ca="1">'SUBSCRIBER BASE'!AZ102*(SUM(BUNDLES!$I$50:$I$64))</f>
        <v>0</v>
      </c>
      <c r="AZ108" s="201">
        <f ca="1">'SUBSCRIBER BASE'!BA102*(SUM(BUNDLES!$I$50:$I$64))</f>
        <v>0</v>
      </c>
      <c r="BA108" s="201">
        <f ca="1">'SUBSCRIBER BASE'!BB102*(SUM(BUNDLES!$I$50:$I$64))</f>
        <v>0</v>
      </c>
      <c r="BB108" s="201">
        <f ca="1">'SUBSCRIBER BASE'!BC102*(SUM(BUNDLES!$I$50:$I$64))</f>
        <v>0</v>
      </c>
      <c r="BC108" s="201">
        <f ca="1">'SUBSCRIBER BASE'!BD102*(SUM(BUNDLES!$I$50:$I$64))</f>
        <v>0</v>
      </c>
      <c r="BD108" s="201">
        <f ca="1">'SUBSCRIBER BASE'!BE102*(SUM(BUNDLES!$I$50:$I$64))</f>
        <v>0</v>
      </c>
      <c r="BE108" s="201">
        <f ca="1">'SUBSCRIBER BASE'!BF102*(SUM(BUNDLES!$I$50:$I$64))</f>
        <v>0</v>
      </c>
      <c r="BF108" s="201">
        <f ca="1">'SUBSCRIBER BASE'!BG102*(SUM(BUNDLES!$I$50:$I$64))</f>
        <v>0</v>
      </c>
      <c r="BG108" s="201">
        <f ca="1">'SUBSCRIBER BASE'!BH102*(SUM(BUNDLES!$I$50:$I$64))</f>
        <v>0</v>
      </c>
      <c r="BH108" s="201">
        <f ca="1">'SUBSCRIBER BASE'!BI102*(SUM(BUNDLES!$I$50:$I$64))</f>
        <v>0</v>
      </c>
      <c r="BI108" s="201">
        <f ca="1">'SUBSCRIBER BASE'!BJ102*(SUM(BUNDLES!$I$50:$I$64))</f>
        <v>0</v>
      </c>
      <c r="BJ108" s="201">
        <f ca="1">'SUBSCRIBER BASE'!BK102*(SUM(BUNDLES!$I$50:$I$64))</f>
        <v>0</v>
      </c>
      <c r="BK108" s="201">
        <f ca="1">'SUBSCRIBER BASE'!BL102*(SUM(BUNDLES!$I$50:$I$64))</f>
        <v>0</v>
      </c>
      <c r="BL108" s="201">
        <f ca="1">'SUBSCRIBER BASE'!BM102*(SUM(BUNDLES!$I$50:$I$64))</f>
        <v>0</v>
      </c>
      <c r="BM108" s="201">
        <f ca="1">'SUBSCRIBER BASE'!BN102*(SUM(BUNDLES!$I$50:$I$64))</f>
        <v>0</v>
      </c>
      <c r="BN108" s="201">
        <f ca="1">'SUBSCRIBER BASE'!BO102*(SUM(BUNDLES!$I$50:$I$64))</f>
        <v>0</v>
      </c>
      <c r="BO108" s="201">
        <f ca="1">'SUBSCRIBER BASE'!BP102*(SUM(BUNDLES!$I$50:$I$64))</f>
        <v>0</v>
      </c>
      <c r="BP108" s="201">
        <f ca="1">'SUBSCRIBER BASE'!BQ102*(SUM(BUNDLES!$I$50:$I$64))</f>
        <v>0</v>
      </c>
      <c r="BQ108" s="201">
        <f ca="1">'SUBSCRIBER BASE'!BR102*(SUM(BUNDLES!$I$50:$I$64))</f>
        <v>0</v>
      </c>
      <c r="BR108" s="201">
        <f ca="1">'SUBSCRIBER BASE'!BS102*(SUM(BUNDLES!$I$50:$I$64))</f>
        <v>0</v>
      </c>
    </row>
    <row r="109" spans="2:70" ht="25" customHeight="1" outlineLevel="1">
      <c r="B109" s="200" t="str">
        <f>B98</f>
        <v>MVLP2</v>
      </c>
      <c r="C109" s="201">
        <f>'SUBSCRIBER BASE'!C103*(SUM(BUNDLES!$I$50:$I$64))</f>
        <v>0</v>
      </c>
      <c r="D109" s="201">
        <f>'SUBSCRIBER BASE'!D103*(SUM(BUNDLES!$I$50:$I$64))</f>
        <v>0</v>
      </c>
      <c r="E109" s="201">
        <f>'SUBSCRIBER BASE'!E103*(SUM(BUNDLES!$I$50:$I$64))</f>
        <v>0</v>
      </c>
      <c r="F109" s="201">
        <f>'SUBSCRIBER BASE'!F103*(SUM(BUNDLES!$I$50:$I$64))</f>
        <v>0</v>
      </c>
      <c r="G109" s="201">
        <f>'SUBSCRIBER BASE'!G103*(SUM(BUNDLES!$I$50:$I$64))</f>
        <v>0</v>
      </c>
      <c r="H109" s="201">
        <f>'SUBSCRIBER BASE'!H103*(SUM(BUNDLES!$I$50:$I$64))</f>
        <v>0</v>
      </c>
      <c r="I109" s="201">
        <f>'SUBSCRIBER BASE'!I103*(SUM(BUNDLES!$I$50:$I$64))</f>
        <v>0</v>
      </c>
      <c r="J109" s="201">
        <f>'SUBSCRIBER BASE'!J103*(SUM(BUNDLES!$I$50:$I$64))</f>
        <v>0</v>
      </c>
      <c r="K109" s="201">
        <f ca="1">'SUBSCRIBER BASE'!L103*(SUM(BUNDLES!$I$50:$I$64))</f>
        <v>0</v>
      </c>
      <c r="L109" s="201">
        <f ca="1">'SUBSCRIBER BASE'!M103*(SUM(BUNDLES!$I$50:$I$64))</f>
        <v>0</v>
      </c>
      <c r="M109" s="201">
        <f ca="1">'SUBSCRIBER BASE'!N103*(SUM(BUNDLES!$I$50:$I$64))</f>
        <v>0</v>
      </c>
      <c r="N109" s="201">
        <f ca="1">'SUBSCRIBER BASE'!O103*(SUM(BUNDLES!$I$50:$I$64))</f>
        <v>0</v>
      </c>
      <c r="O109" s="201">
        <f ca="1">'SUBSCRIBER BASE'!P103*(SUM(BUNDLES!$I$50:$I$64))</f>
        <v>0</v>
      </c>
      <c r="P109" s="201">
        <f ca="1">'SUBSCRIBER BASE'!Q103*(SUM(BUNDLES!$I$50:$I$64))</f>
        <v>0</v>
      </c>
      <c r="Q109" s="201">
        <f ca="1">'SUBSCRIBER BASE'!R103*(SUM(BUNDLES!$I$50:$I$64))</f>
        <v>0</v>
      </c>
      <c r="R109" s="201">
        <f ca="1">'SUBSCRIBER BASE'!S103*(SUM(BUNDLES!$I$50:$I$64))</f>
        <v>0</v>
      </c>
      <c r="S109" s="201">
        <f ca="1">'SUBSCRIBER BASE'!T103*(SUM(BUNDLES!$I$50:$I$64))</f>
        <v>0</v>
      </c>
      <c r="T109" s="201">
        <f ca="1">'SUBSCRIBER BASE'!U103*(SUM(BUNDLES!$I$50:$I$64))</f>
        <v>0</v>
      </c>
      <c r="U109" s="201">
        <f ca="1">'SUBSCRIBER BASE'!V103*(SUM(BUNDLES!$I$50:$I$64))</f>
        <v>0</v>
      </c>
      <c r="V109" s="201">
        <f ca="1">'SUBSCRIBER BASE'!W103*(SUM(BUNDLES!$I$50:$I$64))</f>
        <v>0</v>
      </c>
      <c r="W109" s="201">
        <f ca="1">'SUBSCRIBER BASE'!X103*(SUM(BUNDLES!$I$50:$I$64))</f>
        <v>0</v>
      </c>
      <c r="X109" s="201">
        <f ca="1">'SUBSCRIBER BASE'!Y103*(SUM(BUNDLES!$I$50:$I$64))</f>
        <v>0</v>
      </c>
      <c r="Y109" s="201">
        <f ca="1">'SUBSCRIBER BASE'!Z103*(SUM(BUNDLES!$I$50:$I$64))</f>
        <v>0</v>
      </c>
      <c r="Z109" s="201">
        <f ca="1">'SUBSCRIBER BASE'!AA103*(SUM(BUNDLES!$I$50:$I$64))</f>
        <v>0</v>
      </c>
      <c r="AA109" s="201">
        <f ca="1">'SUBSCRIBER BASE'!AB103*(SUM(BUNDLES!$I$50:$I$64))</f>
        <v>0</v>
      </c>
      <c r="AB109" s="201">
        <f ca="1">'SUBSCRIBER BASE'!AC103*(SUM(BUNDLES!$I$50:$I$64))</f>
        <v>0</v>
      </c>
      <c r="AC109" s="201">
        <f ca="1">'SUBSCRIBER BASE'!AD103*(SUM(BUNDLES!$I$50:$I$64))</f>
        <v>0</v>
      </c>
      <c r="AD109" s="201">
        <f ca="1">'SUBSCRIBER BASE'!AE103*(SUM(BUNDLES!$I$50:$I$64))</f>
        <v>0</v>
      </c>
      <c r="AE109" s="201">
        <f ca="1">'SUBSCRIBER BASE'!AF103*(SUM(BUNDLES!$I$50:$I$64))</f>
        <v>0</v>
      </c>
      <c r="AF109" s="201">
        <f ca="1">'SUBSCRIBER BASE'!AG103*(SUM(BUNDLES!$I$50:$I$64))</f>
        <v>0</v>
      </c>
      <c r="AG109" s="201">
        <f ca="1">'SUBSCRIBER BASE'!AH103*(SUM(BUNDLES!$I$50:$I$64))</f>
        <v>0</v>
      </c>
      <c r="AH109" s="201">
        <f ca="1">'SUBSCRIBER BASE'!AI103*(SUM(BUNDLES!$I$50:$I$64))</f>
        <v>0</v>
      </c>
      <c r="AI109" s="201">
        <f ca="1">'SUBSCRIBER BASE'!AJ103*(SUM(BUNDLES!$I$50:$I$64))</f>
        <v>0</v>
      </c>
      <c r="AJ109" s="201">
        <f ca="1">'SUBSCRIBER BASE'!AK103*(SUM(BUNDLES!$I$50:$I$64))</f>
        <v>0</v>
      </c>
      <c r="AK109" s="201">
        <f ca="1">'SUBSCRIBER BASE'!AL103*(SUM(BUNDLES!$I$50:$I$64))</f>
        <v>0</v>
      </c>
      <c r="AL109" s="201">
        <f ca="1">'SUBSCRIBER BASE'!AM103*(SUM(BUNDLES!$I$50:$I$64))</f>
        <v>0</v>
      </c>
      <c r="AM109" s="201">
        <f ca="1">'SUBSCRIBER BASE'!AN103*(SUM(BUNDLES!$I$50:$I$64))</f>
        <v>0</v>
      </c>
      <c r="AN109" s="201">
        <f ca="1">'SUBSCRIBER BASE'!AO103*(SUM(BUNDLES!$I$50:$I$64))</f>
        <v>0</v>
      </c>
      <c r="AO109" s="201">
        <f ca="1">'SUBSCRIBER BASE'!AP103*(SUM(BUNDLES!$I$50:$I$64))</f>
        <v>0</v>
      </c>
      <c r="AP109" s="201">
        <f ca="1">'SUBSCRIBER BASE'!AQ103*(SUM(BUNDLES!$I$50:$I$64))</f>
        <v>0</v>
      </c>
      <c r="AQ109" s="201">
        <f ca="1">'SUBSCRIBER BASE'!AR103*(SUM(BUNDLES!$I$50:$I$64))</f>
        <v>0</v>
      </c>
      <c r="AR109" s="201">
        <f ca="1">'SUBSCRIBER BASE'!AS103*(SUM(BUNDLES!$I$50:$I$64))</f>
        <v>0</v>
      </c>
      <c r="AS109" s="201">
        <f ca="1">'SUBSCRIBER BASE'!AT103*(SUM(BUNDLES!$I$50:$I$64))</f>
        <v>0</v>
      </c>
      <c r="AT109" s="201">
        <f ca="1">'SUBSCRIBER BASE'!AU103*(SUM(BUNDLES!$I$50:$I$64))</f>
        <v>0</v>
      </c>
      <c r="AU109" s="201">
        <f ca="1">'SUBSCRIBER BASE'!AV103*(SUM(BUNDLES!$I$50:$I$64))</f>
        <v>0</v>
      </c>
      <c r="AV109" s="201">
        <f ca="1">'SUBSCRIBER BASE'!AW103*(SUM(BUNDLES!$I$50:$I$64))</f>
        <v>0</v>
      </c>
      <c r="AW109" s="201">
        <f ca="1">'SUBSCRIBER BASE'!AX103*(SUM(BUNDLES!$I$50:$I$64))</f>
        <v>0</v>
      </c>
      <c r="AX109" s="201">
        <f ca="1">'SUBSCRIBER BASE'!AY103*(SUM(BUNDLES!$I$50:$I$64))</f>
        <v>0</v>
      </c>
      <c r="AY109" s="201">
        <f ca="1">'SUBSCRIBER BASE'!AZ103*(SUM(BUNDLES!$I$50:$I$64))</f>
        <v>0</v>
      </c>
      <c r="AZ109" s="201">
        <f ca="1">'SUBSCRIBER BASE'!BA103*(SUM(BUNDLES!$I$50:$I$64))</f>
        <v>0</v>
      </c>
      <c r="BA109" s="201">
        <f ca="1">'SUBSCRIBER BASE'!BB103*(SUM(BUNDLES!$I$50:$I$64))</f>
        <v>0</v>
      </c>
      <c r="BB109" s="201">
        <f ca="1">'SUBSCRIBER BASE'!BC103*(SUM(BUNDLES!$I$50:$I$64))</f>
        <v>0</v>
      </c>
      <c r="BC109" s="201">
        <f ca="1">'SUBSCRIBER BASE'!BD103*(SUM(BUNDLES!$I$50:$I$64))</f>
        <v>0</v>
      </c>
      <c r="BD109" s="201">
        <f ca="1">'SUBSCRIBER BASE'!BE103*(SUM(BUNDLES!$I$50:$I$64))</f>
        <v>0</v>
      </c>
      <c r="BE109" s="201">
        <f ca="1">'SUBSCRIBER BASE'!BF103*(SUM(BUNDLES!$I$50:$I$64))</f>
        <v>0</v>
      </c>
      <c r="BF109" s="201">
        <f ca="1">'SUBSCRIBER BASE'!BG103*(SUM(BUNDLES!$I$50:$I$64))</f>
        <v>0</v>
      </c>
      <c r="BG109" s="201">
        <f ca="1">'SUBSCRIBER BASE'!BH103*(SUM(BUNDLES!$I$50:$I$64))</f>
        <v>0</v>
      </c>
      <c r="BH109" s="201">
        <f ca="1">'SUBSCRIBER BASE'!BI103*(SUM(BUNDLES!$I$50:$I$64))</f>
        <v>0</v>
      </c>
      <c r="BI109" s="201">
        <f ca="1">'SUBSCRIBER BASE'!BJ103*(SUM(BUNDLES!$I$50:$I$64))</f>
        <v>0</v>
      </c>
      <c r="BJ109" s="201">
        <f ca="1">'SUBSCRIBER BASE'!BK103*(SUM(BUNDLES!$I$50:$I$64))</f>
        <v>0</v>
      </c>
      <c r="BK109" s="201">
        <f ca="1">'SUBSCRIBER BASE'!BL103*(SUM(BUNDLES!$I$50:$I$64))</f>
        <v>0</v>
      </c>
      <c r="BL109" s="201">
        <f ca="1">'SUBSCRIBER BASE'!BM103*(SUM(BUNDLES!$I$50:$I$64))</f>
        <v>0</v>
      </c>
      <c r="BM109" s="201">
        <f ca="1">'SUBSCRIBER BASE'!BN103*(SUM(BUNDLES!$I$50:$I$64))</f>
        <v>0</v>
      </c>
      <c r="BN109" s="201">
        <f ca="1">'SUBSCRIBER BASE'!BO103*(SUM(BUNDLES!$I$50:$I$64))</f>
        <v>0</v>
      </c>
      <c r="BO109" s="201">
        <f ca="1">'SUBSCRIBER BASE'!BP103*(SUM(BUNDLES!$I$50:$I$64))</f>
        <v>0</v>
      </c>
      <c r="BP109" s="201">
        <f ca="1">'SUBSCRIBER BASE'!BQ103*(SUM(BUNDLES!$I$50:$I$64))</f>
        <v>0</v>
      </c>
      <c r="BQ109" s="201">
        <f ca="1">'SUBSCRIBER BASE'!BR103*(SUM(BUNDLES!$I$50:$I$64))</f>
        <v>0</v>
      </c>
      <c r="BR109" s="201">
        <f ca="1">'SUBSCRIBER BASE'!BS103*(SUM(BUNDLES!$I$50:$I$64))</f>
        <v>0</v>
      </c>
    </row>
    <row r="110" spans="2:70" ht="25" customHeight="1" outlineLevel="1">
      <c r="B110" s="200" t="str">
        <f>B99</f>
        <v>MVLP3</v>
      </c>
      <c r="C110" s="201">
        <f>'SUBSCRIBER BASE'!C104*(SUM(BUNDLES!$I$50:$I$64))</f>
        <v>0</v>
      </c>
      <c r="D110" s="201">
        <f>'SUBSCRIBER BASE'!D104*(SUM(BUNDLES!$I$50:$I$64))</f>
        <v>0</v>
      </c>
      <c r="E110" s="201">
        <f>'SUBSCRIBER BASE'!E104*(SUM(BUNDLES!$I$50:$I$64))</f>
        <v>0</v>
      </c>
      <c r="F110" s="201">
        <f>'SUBSCRIBER BASE'!F104*(SUM(BUNDLES!$I$50:$I$64))</f>
        <v>0</v>
      </c>
      <c r="G110" s="201">
        <f>'SUBSCRIBER BASE'!G104*(SUM(BUNDLES!$I$50:$I$64))</f>
        <v>0</v>
      </c>
      <c r="H110" s="201">
        <f>'SUBSCRIBER BASE'!H104*(SUM(BUNDLES!$I$50:$I$64))</f>
        <v>0</v>
      </c>
      <c r="I110" s="201">
        <f>'SUBSCRIBER BASE'!I104*(SUM(BUNDLES!$I$50:$I$64))</f>
        <v>0</v>
      </c>
      <c r="J110" s="201">
        <f>'SUBSCRIBER BASE'!J104*(SUM(BUNDLES!$I$50:$I$64))</f>
        <v>0</v>
      </c>
      <c r="K110" s="201">
        <f ca="1">'SUBSCRIBER BASE'!L104*(SUM(BUNDLES!$I$50:$I$64))</f>
        <v>0</v>
      </c>
      <c r="L110" s="201">
        <f ca="1">'SUBSCRIBER BASE'!M104*(SUM(BUNDLES!$I$50:$I$64))</f>
        <v>0</v>
      </c>
      <c r="M110" s="201">
        <f ca="1">'SUBSCRIBER BASE'!N104*(SUM(BUNDLES!$I$50:$I$64))</f>
        <v>0</v>
      </c>
      <c r="N110" s="201">
        <f ca="1">'SUBSCRIBER BASE'!O104*(SUM(BUNDLES!$I$50:$I$64))</f>
        <v>0</v>
      </c>
      <c r="O110" s="201">
        <f ca="1">'SUBSCRIBER BASE'!P104*(SUM(BUNDLES!$I$50:$I$64))</f>
        <v>0</v>
      </c>
      <c r="P110" s="201">
        <f ca="1">'SUBSCRIBER BASE'!Q104*(SUM(BUNDLES!$I$50:$I$64))</f>
        <v>0</v>
      </c>
      <c r="Q110" s="201">
        <f ca="1">'SUBSCRIBER BASE'!R104*(SUM(BUNDLES!$I$50:$I$64))</f>
        <v>0</v>
      </c>
      <c r="R110" s="201">
        <f ca="1">'SUBSCRIBER BASE'!S104*(SUM(BUNDLES!$I$50:$I$64))</f>
        <v>0</v>
      </c>
      <c r="S110" s="201">
        <f ca="1">'SUBSCRIBER BASE'!T104*(SUM(BUNDLES!$I$50:$I$64))</f>
        <v>0</v>
      </c>
      <c r="T110" s="201">
        <f ca="1">'SUBSCRIBER BASE'!U104*(SUM(BUNDLES!$I$50:$I$64))</f>
        <v>0</v>
      </c>
      <c r="U110" s="201">
        <f ca="1">'SUBSCRIBER BASE'!V104*(SUM(BUNDLES!$I$50:$I$64))</f>
        <v>0</v>
      </c>
      <c r="V110" s="201">
        <f ca="1">'SUBSCRIBER BASE'!W104*(SUM(BUNDLES!$I$50:$I$64))</f>
        <v>0</v>
      </c>
      <c r="W110" s="201">
        <f ca="1">'SUBSCRIBER BASE'!X104*(SUM(BUNDLES!$I$50:$I$64))</f>
        <v>0</v>
      </c>
      <c r="X110" s="201">
        <f ca="1">'SUBSCRIBER BASE'!Y104*(SUM(BUNDLES!$I$50:$I$64))</f>
        <v>0</v>
      </c>
      <c r="Y110" s="201">
        <f ca="1">'SUBSCRIBER BASE'!Z104*(SUM(BUNDLES!$I$50:$I$64))</f>
        <v>0</v>
      </c>
      <c r="Z110" s="201">
        <f ca="1">'SUBSCRIBER BASE'!AA104*(SUM(BUNDLES!$I$50:$I$64))</f>
        <v>0</v>
      </c>
      <c r="AA110" s="201">
        <f ca="1">'SUBSCRIBER BASE'!AB104*(SUM(BUNDLES!$I$50:$I$64))</f>
        <v>0</v>
      </c>
      <c r="AB110" s="201">
        <f ca="1">'SUBSCRIBER BASE'!AC104*(SUM(BUNDLES!$I$50:$I$64))</f>
        <v>0</v>
      </c>
      <c r="AC110" s="201">
        <f ca="1">'SUBSCRIBER BASE'!AD104*(SUM(BUNDLES!$I$50:$I$64))</f>
        <v>0</v>
      </c>
      <c r="AD110" s="201">
        <f ca="1">'SUBSCRIBER BASE'!AE104*(SUM(BUNDLES!$I$50:$I$64))</f>
        <v>0</v>
      </c>
      <c r="AE110" s="201">
        <f ca="1">'SUBSCRIBER BASE'!AF104*(SUM(BUNDLES!$I$50:$I$64))</f>
        <v>0</v>
      </c>
      <c r="AF110" s="201">
        <f ca="1">'SUBSCRIBER BASE'!AG104*(SUM(BUNDLES!$I$50:$I$64))</f>
        <v>0</v>
      </c>
      <c r="AG110" s="201">
        <f ca="1">'SUBSCRIBER BASE'!AH104*(SUM(BUNDLES!$I$50:$I$64))</f>
        <v>0</v>
      </c>
      <c r="AH110" s="201">
        <f ca="1">'SUBSCRIBER BASE'!AI104*(SUM(BUNDLES!$I$50:$I$64))</f>
        <v>0</v>
      </c>
      <c r="AI110" s="201">
        <f ca="1">'SUBSCRIBER BASE'!AJ104*(SUM(BUNDLES!$I$50:$I$64))</f>
        <v>0</v>
      </c>
      <c r="AJ110" s="201">
        <f ca="1">'SUBSCRIBER BASE'!AK104*(SUM(BUNDLES!$I$50:$I$64))</f>
        <v>0</v>
      </c>
      <c r="AK110" s="201">
        <f ca="1">'SUBSCRIBER BASE'!AL104*(SUM(BUNDLES!$I$50:$I$64))</f>
        <v>0</v>
      </c>
      <c r="AL110" s="201">
        <f ca="1">'SUBSCRIBER BASE'!AM104*(SUM(BUNDLES!$I$50:$I$64))</f>
        <v>0</v>
      </c>
      <c r="AM110" s="201">
        <f ca="1">'SUBSCRIBER BASE'!AN104*(SUM(BUNDLES!$I$50:$I$64))</f>
        <v>0</v>
      </c>
      <c r="AN110" s="201">
        <f ca="1">'SUBSCRIBER BASE'!AO104*(SUM(BUNDLES!$I$50:$I$64))</f>
        <v>0</v>
      </c>
      <c r="AO110" s="201">
        <f ca="1">'SUBSCRIBER BASE'!AP104*(SUM(BUNDLES!$I$50:$I$64))</f>
        <v>0</v>
      </c>
      <c r="AP110" s="201">
        <f ca="1">'SUBSCRIBER BASE'!AQ104*(SUM(BUNDLES!$I$50:$I$64))</f>
        <v>0</v>
      </c>
      <c r="AQ110" s="201">
        <f ca="1">'SUBSCRIBER BASE'!AR104*(SUM(BUNDLES!$I$50:$I$64))</f>
        <v>0</v>
      </c>
      <c r="AR110" s="201">
        <f ca="1">'SUBSCRIBER BASE'!AS104*(SUM(BUNDLES!$I$50:$I$64))</f>
        <v>0</v>
      </c>
      <c r="AS110" s="201">
        <f ca="1">'SUBSCRIBER BASE'!AT104*(SUM(BUNDLES!$I$50:$I$64))</f>
        <v>0</v>
      </c>
      <c r="AT110" s="201">
        <f ca="1">'SUBSCRIBER BASE'!AU104*(SUM(BUNDLES!$I$50:$I$64))</f>
        <v>0</v>
      </c>
      <c r="AU110" s="201">
        <f ca="1">'SUBSCRIBER BASE'!AV104*(SUM(BUNDLES!$I$50:$I$64))</f>
        <v>0</v>
      </c>
      <c r="AV110" s="201">
        <f ca="1">'SUBSCRIBER BASE'!AW104*(SUM(BUNDLES!$I$50:$I$64))</f>
        <v>0</v>
      </c>
      <c r="AW110" s="201">
        <f ca="1">'SUBSCRIBER BASE'!AX104*(SUM(BUNDLES!$I$50:$I$64))</f>
        <v>0</v>
      </c>
      <c r="AX110" s="201">
        <f ca="1">'SUBSCRIBER BASE'!AY104*(SUM(BUNDLES!$I$50:$I$64))</f>
        <v>0</v>
      </c>
      <c r="AY110" s="201">
        <f ca="1">'SUBSCRIBER BASE'!AZ104*(SUM(BUNDLES!$I$50:$I$64))</f>
        <v>0</v>
      </c>
      <c r="AZ110" s="201">
        <f ca="1">'SUBSCRIBER BASE'!BA104*(SUM(BUNDLES!$I$50:$I$64))</f>
        <v>0</v>
      </c>
      <c r="BA110" s="201">
        <f ca="1">'SUBSCRIBER BASE'!BB104*(SUM(BUNDLES!$I$50:$I$64))</f>
        <v>0</v>
      </c>
      <c r="BB110" s="201">
        <f ca="1">'SUBSCRIBER BASE'!BC104*(SUM(BUNDLES!$I$50:$I$64))</f>
        <v>0</v>
      </c>
      <c r="BC110" s="201">
        <f ca="1">'SUBSCRIBER BASE'!BD104*(SUM(BUNDLES!$I$50:$I$64))</f>
        <v>0</v>
      </c>
      <c r="BD110" s="201">
        <f ca="1">'SUBSCRIBER BASE'!BE104*(SUM(BUNDLES!$I$50:$I$64))</f>
        <v>0</v>
      </c>
      <c r="BE110" s="201">
        <f ca="1">'SUBSCRIBER BASE'!BF104*(SUM(BUNDLES!$I$50:$I$64))</f>
        <v>0</v>
      </c>
      <c r="BF110" s="201">
        <f ca="1">'SUBSCRIBER BASE'!BG104*(SUM(BUNDLES!$I$50:$I$64))</f>
        <v>0</v>
      </c>
      <c r="BG110" s="201">
        <f ca="1">'SUBSCRIBER BASE'!BH104*(SUM(BUNDLES!$I$50:$I$64))</f>
        <v>0</v>
      </c>
      <c r="BH110" s="201">
        <f ca="1">'SUBSCRIBER BASE'!BI104*(SUM(BUNDLES!$I$50:$I$64))</f>
        <v>0</v>
      </c>
      <c r="BI110" s="201">
        <f ca="1">'SUBSCRIBER BASE'!BJ104*(SUM(BUNDLES!$I$50:$I$64))</f>
        <v>0</v>
      </c>
      <c r="BJ110" s="201">
        <f ca="1">'SUBSCRIBER BASE'!BK104*(SUM(BUNDLES!$I$50:$I$64))</f>
        <v>0</v>
      </c>
      <c r="BK110" s="201">
        <f ca="1">'SUBSCRIBER BASE'!BL104*(SUM(BUNDLES!$I$50:$I$64))</f>
        <v>0</v>
      </c>
      <c r="BL110" s="201">
        <f ca="1">'SUBSCRIBER BASE'!BM104*(SUM(BUNDLES!$I$50:$I$64))</f>
        <v>0</v>
      </c>
      <c r="BM110" s="201">
        <f ca="1">'SUBSCRIBER BASE'!BN104*(SUM(BUNDLES!$I$50:$I$64))</f>
        <v>0</v>
      </c>
      <c r="BN110" s="201">
        <f ca="1">'SUBSCRIBER BASE'!BO104*(SUM(BUNDLES!$I$50:$I$64))</f>
        <v>0</v>
      </c>
      <c r="BO110" s="201">
        <f ca="1">'SUBSCRIBER BASE'!BP104*(SUM(BUNDLES!$I$50:$I$64))</f>
        <v>0</v>
      </c>
      <c r="BP110" s="201">
        <f ca="1">'SUBSCRIBER BASE'!BQ104*(SUM(BUNDLES!$I$50:$I$64))</f>
        <v>0</v>
      </c>
      <c r="BQ110" s="201">
        <f ca="1">'SUBSCRIBER BASE'!BR104*(SUM(BUNDLES!$I$50:$I$64))</f>
        <v>0</v>
      </c>
      <c r="BR110" s="201">
        <f ca="1">'SUBSCRIBER BASE'!BS104*(SUM(BUNDLES!$I$50:$I$64))</f>
        <v>0</v>
      </c>
    </row>
    <row r="111" spans="2:70" ht="25" customHeight="1" outlineLevel="1">
      <c r="B111" s="200" t="str">
        <f>B100</f>
        <v>MVLP4</v>
      </c>
      <c r="C111" s="201">
        <f>'SUBSCRIBER BASE'!C105*(SUM(BUNDLES!$I$50:$I$64))</f>
        <v>0</v>
      </c>
      <c r="D111" s="201">
        <f>'SUBSCRIBER BASE'!D105*(SUM(BUNDLES!$I$50:$I$64))</f>
        <v>0</v>
      </c>
      <c r="E111" s="201">
        <f>'SUBSCRIBER BASE'!E105*(SUM(BUNDLES!$I$50:$I$64))</f>
        <v>0</v>
      </c>
      <c r="F111" s="201">
        <f>'SUBSCRIBER BASE'!F105*(SUM(BUNDLES!$I$50:$I$64))</f>
        <v>0</v>
      </c>
      <c r="G111" s="201">
        <f>'SUBSCRIBER BASE'!G105*(SUM(BUNDLES!$I$50:$I$64))</f>
        <v>0</v>
      </c>
      <c r="H111" s="201">
        <f>'SUBSCRIBER BASE'!H105*(SUM(BUNDLES!$I$50:$I$64))</f>
        <v>0</v>
      </c>
      <c r="I111" s="201">
        <f>'SUBSCRIBER BASE'!I105*(SUM(BUNDLES!$I$50:$I$64))</f>
        <v>0</v>
      </c>
      <c r="J111" s="201">
        <f>'SUBSCRIBER BASE'!J105*(SUM(BUNDLES!$I$50:$I$64))</f>
        <v>0</v>
      </c>
      <c r="K111" s="201">
        <f ca="1">'SUBSCRIBER BASE'!L105*(SUM(BUNDLES!$I$50:$I$64))</f>
        <v>0</v>
      </c>
      <c r="L111" s="201">
        <f ca="1">'SUBSCRIBER BASE'!M105*(SUM(BUNDLES!$I$50:$I$64))</f>
        <v>0</v>
      </c>
      <c r="M111" s="201">
        <f ca="1">'SUBSCRIBER BASE'!N105*(SUM(BUNDLES!$I$50:$I$64))</f>
        <v>0</v>
      </c>
      <c r="N111" s="201">
        <f ca="1">'SUBSCRIBER BASE'!O105*(SUM(BUNDLES!$I$50:$I$64))</f>
        <v>0</v>
      </c>
      <c r="O111" s="201">
        <f ca="1">'SUBSCRIBER BASE'!P105*(SUM(BUNDLES!$I$50:$I$64))</f>
        <v>0</v>
      </c>
      <c r="P111" s="201">
        <f ca="1">'SUBSCRIBER BASE'!Q105*(SUM(BUNDLES!$I$50:$I$64))</f>
        <v>0</v>
      </c>
      <c r="Q111" s="201">
        <f ca="1">'SUBSCRIBER BASE'!R105*(SUM(BUNDLES!$I$50:$I$64))</f>
        <v>0</v>
      </c>
      <c r="R111" s="201">
        <f ca="1">'SUBSCRIBER BASE'!S105*(SUM(BUNDLES!$I$50:$I$64))</f>
        <v>0</v>
      </c>
      <c r="S111" s="201">
        <f ca="1">'SUBSCRIBER BASE'!T105*(SUM(BUNDLES!$I$50:$I$64))</f>
        <v>0</v>
      </c>
      <c r="T111" s="201">
        <f ca="1">'SUBSCRIBER BASE'!U105*(SUM(BUNDLES!$I$50:$I$64))</f>
        <v>0</v>
      </c>
      <c r="U111" s="201">
        <f ca="1">'SUBSCRIBER BASE'!V105*(SUM(BUNDLES!$I$50:$I$64))</f>
        <v>0</v>
      </c>
      <c r="V111" s="201">
        <f ca="1">'SUBSCRIBER BASE'!W105*(SUM(BUNDLES!$I$50:$I$64))</f>
        <v>0</v>
      </c>
      <c r="W111" s="201">
        <f ca="1">'SUBSCRIBER BASE'!X105*(SUM(BUNDLES!$I$50:$I$64))</f>
        <v>0</v>
      </c>
      <c r="X111" s="201">
        <f ca="1">'SUBSCRIBER BASE'!Y105*(SUM(BUNDLES!$I$50:$I$64))</f>
        <v>0</v>
      </c>
      <c r="Y111" s="201">
        <f ca="1">'SUBSCRIBER BASE'!Z105*(SUM(BUNDLES!$I$50:$I$64))</f>
        <v>0</v>
      </c>
      <c r="Z111" s="201">
        <f ca="1">'SUBSCRIBER BASE'!AA105*(SUM(BUNDLES!$I$50:$I$64))</f>
        <v>0</v>
      </c>
      <c r="AA111" s="201">
        <f ca="1">'SUBSCRIBER BASE'!AB105*(SUM(BUNDLES!$I$50:$I$64))</f>
        <v>0</v>
      </c>
      <c r="AB111" s="201">
        <f ca="1">'SUBSCRIBER BASE'!AC105*(SUM(BUNDLES!$I$50:$I$64))</f>
        <v>0</v>
      </c>
      <c r="AC111" s="201">
        <f ca="1">'SUBSCRIBER BASE'!AD105*(SUM(BUNDLES!$I$50:$I$64))</f>
        <v>0</v>
      </c>
      <c r="AD111" s="201">
        <f ca="1">'SUBSCRIBER BASE'!AE105*(SUM(BUNDLES!$I$50:$I$64))</f>
        <v>0</v>
      </c>
      <c r="AE111" s="201">
        <f ca="1">'SUBSCRIBER BASE'!AF105*(SUM(BUNDLES!$I$50:$I$64))</f>
        <v>0</v>
      </c>
      <c r="AF111" s="201">
        <f ca="1">'SUBSCRIBER BASE'!AG105*(SUM(BUNDLES!$I$50:$I$64))</f>
        <v>0</v>
      </c>
      <c r="AG111" s="201">
        <f ca="1">'SUBSCRIBER BASE'!AH105*(SUM(BUNDLES!$I$50:$I$64))</f>
        <v>0</v>
      </c>
      <c r="AH111" s="201">
        <f ca="1">'SUBSCRIBER BASE'!AI105*(SUM(BUNDLES!$I$50:$I$64))</f>
        <v>0</v>
      </c>
      <c r="AI111" s="201">
        <f ca="1">'SUBSCRIBER BASE'!AJ105*(SUM(BUNDLES!$I$50:$I$64))</f>
        <v>0</v>
      </c>
      <c r="AJ111" s="201">
        <f ca="1">'SUBSCRIBER BASE'!AK105*(SUM(BUNDLES!$I$50:$I$64))</f>
        <v>0</v>
      </c>
      <c r="AK111" s="201">
        <f ca="1">'SUBSCRIBER BASE'!AL105*(SUM(BUNDLES!$I$50:$I$64))</f>
        <v>0</v>
      </c>
      <c r="AL111" s="201">
        <f ca="1">'SUBSCRIBER BASE'!AM105*(SUM(BUNDLES!$I$50:$I$64))</f>
        <v>0</v>
      </c>
      <c r="AM111" s="201">
        <f ca="1">'SUBSCRIBER BASE'!AN105*(SUM(BUNDLES!$I$50:$I$64))</f>
        <v>0</v>
      </c>
      <c r="AN111" s="201">
        <f ca="1">'SUBSCRIBER BASE'!AO105*(SUM(BUNDLES!$I$50:$I$64))</f>
        <v>0</v>
      </c>
      <c r="AO111" s="201">
        <f ca="1">'SUBSCRIBER BASE'!AP105*(SUM(BUNDLES!$I$50:$I$64))</f>
        <v>0</v>
      </c>
      <c r="AP111" s="201">
        <f ca="1">'SUBSCRIBER BASE'!AQ105*(SUM(BUNDLES!$I$50:$I$64))</f>
        <v>0</v>
      </c>
      <c r="AQ111" s="201">
        <f ca="1">'SUBSCRIBER BASE'!AR105*(SUM(BUNDLES!$I$50:$I$64))</f>
        <v>0</v>
      </c>
      <c r="AR111" s="201">
        <f ca="1">'SUBSCRIBER BASE'!AS105*(SUM(BUNDLES!$I$50:$I$64))</f>
        <v>0</v>
      </c>
      <c r="AS111" s="201">
        <f ca="1">'SUBSCRIBER BASE'!AT105*(SUM(BUNDLES!$I$50:$I$64))</f>
        <v>0</v>
      </c>
      <c r="AT111" s="201">
        <f ca="1">'SUBSCRIBER BASE'!AU105*(SUM(BUNDLES!$I$50:$I$64))</f>
        <v>0</v>
      </c>
      <c r="AU111" s="201">
        <f ca="1">'SUBSCRIBER BASE'!AV105*(SUM(BUNDLES!$I$50:$I$64))</f>
        <v>0</v>
      </c>
      <c r="AV111" s="201">
        <f ca="1">'SUBSCRIBER BASE'!AW105*(SUM(BUNDLES!$I$50:$I$64))</f>
        <v>0</v>
      </c>
      <c r="AW111" s="201">
        <f ca="1">'SUBSCRIBER BASE'!AX105*(SUM(BUNDLES!$I$50:$I$64))</f>
        <v>0</v>
      </c>
      <c r="AX111" s="201">
        <f ca="1">'SUBSCRIBER BASE'!AY105*(SUM(BUNDLES!$I$50:$I$64))</f>
        <v>0</v>
      </c>
      <c r="AY111" s="201">
        <f ca="1">'SUBSCRIBER BASE'!AZ105*(SUM(BUNDLES!$I$50:$I$64))</f>
        <v>0</v>
      </c>
      <c r="AZ111" s="201">
        <f ca="1">'SUBSCRIBER BASE'!BA105*(SUM(BUNDLES!$I$50:$I$64))</f>
        <v>0</v>
      </c>
      <c r="BA111" s="201">
        <f ca="1">'SUBSCRIBER BASE'!BB105*(SUM(BUNDLES!$I$50:$I$64))</f>
        <v>0</v>
      </c>
      <c r="BB111" s="201">
        <f ca="1">'SUBSCRIBER BASE'!BC105*(SUM(BUNDLES!$I$50:$I$64))</f>
        <v>0</v>
      </c>
      <c r="BC111" s="201">
        <f ca="1">'SUBSCRIBER BASE'!BD105*(SUM(BUNDLES!$I$50:$I$64))</f>
        <v>0</v>
      </c>
      <c r="BD111" s="201">
        <f ca="1">'SUBSCRIBER BASE'!BE105*(SUM(BUNDLES!$I$50:$I$64))</f>
        <v>0</v>
      </c>
      <c r="BE111" s="201">
        <f ca="1">'SUBSCRIBER BASE'!BF105*(SUM(BUNDLES!$I$50:$I$64))</f>
        <v>0</v>
      </c>
      <c r="BF111" s="201">
        <f ca="1">'SUBSCRIBER BASE'!BG105*(SUM(BUNDLES!$I$50:$I$64))</f>
        <v>0</v>
      </c>
      <c r="BG111" s="201">
        <f ca="1">'SUBSCRIBER BASE'!BH105*(SUM(BUNDLES!$I$50:$I$64))</f>
        <v>0</v>
      </c>
      <c r="BH111" s="201">
        <f ca="1">'SUBSCRIBER BASE'!BI105*(SUM(BUNDLES!$I$50:$I$64))</f>
        <v>0</v>
      </c>
      <c r="BI111" s="201">
        <f ca="1">'SUBSCRIBER BASE'!BJ105*(SUM(BUNDLES!$I$50:$I$64))</f>
        <v>0</v>
      </c>
      <c r="BJ111" s="201">
        <f ca="1">'SUBSCRIBER BASE'!BK105*(SUM(BUNDLES!$I$50:$I$64))</f>
        <v>0</v>
      </c>
      <c r="BK111" s="201">
        <f ca="1">'SUBSCRIBER BASE'!BL105*(SUM(BUNDLES!$I$50:$I$64))</f>
        <v>0</v>
      </c>
      <c r="BL111" s="201">
        <f ca="1">'SUBSCRIBER BASE'!BM105*(SUM(BUNDLES!$I$50:$I$64))</f>
        <v>0</v>
      </c>
      <c r="BM111" s="201">
        <f ca="1">'SUBSCRIBER BASE'!BN105*(SUM(BUNDLES!$I$50:$I$64))</f>
        <v>0</v>
      </c>
      <c r="BN111" s="201">
        <f ca="1">'SUBSCRIBER BASE'!BO105*(SUM(BUNDLES!$I$50:$I$64))</f>
        <v>0</v>
      </c>
      <c r="BO111" s="201">
        <f ca="1">'SUBSCRIBER BASE'!BP105*(SUM(BUNDLES!$I$50:$I$64))</f>
        <v>0</v>
      </c>
      <c r="BP111" s="201">
        <f ca="1">'SUBSCRIBER BASE'!BQ105*(SUM(BUNDLES!$I$50:$I$64))</f>
        <v>0</v>
      </c>
      <c r="BQ111" s="201">
        <f ca="1">'SUBSCRIBER BASE'!BR105*(SUM(BUNDLES!$I$50:$I$64))</f>
        <v>0</v>
      </c>
      <c r="BR111" s="201">
        <f ca="1">'SUBSCRIBER BASE'!BS105*(SUM(BUNDLES!$I$50:$I$64))</f>
        <v>0</v>
      </c>
    </row>
    <row r="112" spans="2:70" ht="25" customHeight="1" outlineLevel="1">
      <c r="B112" s="200" t="str">
        <f t="shared" ref="B112:B116" si="554">B101</f>
        <v>MVLP5</v>
      </c>
      <c r="C112" s="201">
        <f>'SUBSCRIBER BASE'!C106*(SUM(BUNDLES!$I$50:$I$64))</f>
        <v>0</v>
      </c>
      <c r="D112" s="201">
        <f>'SUBSCRIBER BASE'!D106*(SUM(BUNDLES!$I$50:$I$64))</f>
        <v>0</v>
      </c>
      <c r="E112" s="201">
        <f>'SUBSCRIBER BASE'!E106*(SUM(BUNDLES!$I$50:$I$64))</f>
        <v>0</v>
      </c>
      <c r="F112" s="201">
        <f>'SUBSCRIBER BASE'!F106*(SUM(BUNDLES!$I$50:$I$64))</f>
        <v>0</v>
      </c>
      <c r="G112" s="201">
        <f>'SUBSCRIBER BASE'!G106*(SUM(BUNDLES!$I$50:$I$64))</f>
        <v>0</v>
      </c>
      <c r="H112" s="201">
        <f>'SUBSCRIBER BASE'!H106*(SUM(BUNDLES!$I$50:$I$64))</f>
        <v>0</v>
      </c>
      <c r="I112" s="201">
        <f>'SUBSCRIBER BASE'!I106*(SUM(BUNDLES!$I$50:$I$64))</f>
        <v>0</v>
      </c>
      <c r="J112" s="201">
        <f>'SUBSCRIBER BASE'!J106*(SUM(BUNDLES!$I$50:$I$64))</f>
        <v>0</v>
      </c>
      <c r="K112" s="201">
        <f ca="1">'SUBSCRIBER BASE'!L106*(SUM(BUNDLES!$I$50:$I$64))</f>
        <v>0</v>
      </c>
      <c r="L112" s="201">
        <f ca="1">'SUBSCRIBER BASE'!M106*(SUM(BUNDLES!$I$50:$I$64))</f>
        <v>0</v>
      </c>
      <c r="M112" s="201">
        <f ca="1">'SUBSCRIBER BASE'!N106*(SUM(BUNDLES!$I$50:$I$64))</f>
        <v>0</v>
      </c>
      <c r="N112" s="201">
        <f ca="1">'SUBSCRIBER BASE'!O106*(SUM(BUNDLES!$I$50:$I$64))</f>
        <v>0</v>
      </c>
      <c r="O112" s="201">
        <f ca="1">'SUBSCRIBER BASE'!P106*(SUM(BUNDLES!$I$50:$I$64))</f>
        <v>0</v>
      </c>
      <c r="P112" s="201">
        <f ca="1">'SUBSCRIBER BASE'!Q106*(SUM(BUNDLES!$I$50:$I$64))</f>
        <v>0</v>
      </c>
      <c r="Q112" s="201">
        <f ca="1">'SUBSCRIBER BASE'!R106*(SUM(BUNDLES!$I$50:$I$64))</f>
        <v>0</v>
      </c>
      <c r="R112" s="201">
        <f ca="1">'SUBSCRIBER BASE'!S106*(SUM(BUNDLES!$I$50:$I$64))</f>
        <v>0</v>
      </c>
      <c r="S112" s="201">
        <f ca="1">'SUBSCRIBER BASE'!T106*(SUM(BUNDLES!$I$50:$I$64))</f>
        <v>0</v>
      </c>
      <c r="T112" s="201">
        <f ca="1">'SUBSCRIBER BASE'!U106*(SUM(BUNDLES!$I$50:$I$64))</f>
        <v>0</v>
      </c>
      <c r="U112" s="201">
        <f ca="1">'SUBSCRIBER BASE'!V106*(SUM(BUNDLES!$I$50:$I$64))</f>
        <v>0</v>
      </c>
      <c r="V112" s="201">
        <f ca="1">'SUBSCRIBER BASE'!W106*(SUM(BUNDLES!$I$50:$I$64))</f>
        <v>0</v>
      </c>
      <c r="W112" s="201">
        <f ca="1">'SUBSCRIBER BASE'!X106*(SUM(BUNDLES!$I$50:$I$64))</f>
        <v>0</v>
      </c>
      <c r="X112" s="201">
        <f ca="1">'SUBSCRIBER BASE'!Y106*(SUM(BUNDLES!$I$50:$I$64))</f>
        <v>0</v>
      </c>
      <c r="Y112" s="201">
        <f ca="1">'SUBSCRIBER BASE'!Z106*(SUM(BUNDLES!$I$50:$I$64))</f>
        <v>0</v>
      </c>
      <c r="Z112" s="201">
        <f ca="1">'SUBSCRIBER BASE'!AA106*(SUM(BUNDLES!$I$50:$I$64))</f>
        <v>0</v>
      </c>
      <c r="AA112" s="201">
        <f ca="1">'SUBSCRIBER BASE'!AB106*(SUM(BUNDLES!$I$50:$I$64))</f>
        <v>0</v>
      </c>
      <c r="AB112" s="201">
        <f ca="1">'SUBSCRIBER BASE'!AC106*(SUM(BUNDLES!$I$50:$I$64))</f>
        <v>0</v>
      </c>
      <c r="AC112" s="201">
        <f ca="1">'SUBSCRIBER BASE'!AD106*(SUM(BUNDLES!$I$50:$I$64))</f>
        <v>0</v>
      </c>
      <c r="AD112" s="201">
        <f ca="1">'SUBSCRIBER BASE'!AE106*(SUM(BUNDLES!$I$50:$I$64))</f>
        <v>0</v>
      </c>
      <c r="AE112" s="201">
        <f ca="1">'SUBSCRIBER BASE'!AF106*(SUM(BUNDLES!$I$50:$I$64))</f>
        <v>0</v>
      </c>
      <c r="AF112" s="201">
        <f ca="1">'SUBSCRIBER BASE'!AG106*(SUM(BUNDLES!$I$50:$I$64))</f>
        <v>0</v>
      </c>
      <c r="AG112" s="201">
        <f ca="1">'SUBSCRIBER BASE'!AH106*(SUM(BUNDLES!$I$50:$I$64))</f>
        <v>0</v>
      </c>
      <c r="AH112" s="201">
        <f ca="1">'SUBSCRIBER BASE'!AI106*(SUM(BUNDLES!$I$50:$I$64))</f>
        <v>0</v>
      </c>
      <c r="AI112" s="201">
        <f ca="1">'SUBSCRIBER BASE'!AJ106*(SUM(BUNDLES!$I$50:$I$64))</f>
        <v>0</v>
      </c>
      <c r="AJ112" s="201">
        <f ca="1">'SUBSCRIBER BASE'!AK106*(SUM(BUNDLES!$I$50:$I$64))</f>
        <v>0</v>
      </c>
      <c r="AK112" s="201">
        <f ca="1">'SUBSCRIBER BASE'!AL106*(SUM(BUNDLES!$I$50:$I$64))</f>
        <v>0</v>
      </c>
      <c r="AL112" s="201">
        <f ca="1">'SUBSCRIBER BASE'!AM106*(SUM(BUNDLES!$I$50:$I$64))</f>
        <v>0</v>
      </c>
      <c r="AM112" s="201">
        <f ca="1">'SUBSCRIBER BASE'!AN106*(SUM(BUNDLES!$I$50:$I$64))</f>
        <v>0</v>
      </c>
      <c r="AN112" s="201">
        <f ca="1">'SUBSCRIBER BASE'!AO106*(SUM(BUNDLES!$I$50:$I$64))</f>
        <v>0</v>
      </c>
      <c r="AO112" s="201">
        <f ca="1">'SUBSCRIBER BASE'!AP106*(SUM(BUNDLES!$I$50:$I$64))</f>
        <v>0</v>
      </c>
      <c r="AP112" s="201">
        <f ca="1">'SUBSCRIBER BASE'!AQ106*(SUM(BUNDLES!$I$50:$I$64))</f>
        <v>0</v>
      </c>
      <c r="AQ112" s="201">
        <f ca="1">'SUBSCRIBER BASE'!AR106*(SUM(BUNDLES!$I$50:$I$64))</f>
        <v>0</v>
      </c>
      <c r="AR112" s="201">
        <f ca="1">'SUBSCRIBER BASE'!AS106*(SUM(BUNDLES!$I$50:$I$64))</f>
        <v>0</v>
      </c>
      <c r="AS112" s="201">
        <f ca="1">'SUBSCRIBER BASE'!AT106*(SUM(BUNDLES!$I$50:$I$64))</f>
        <v>0</v>
      </c>
      <c r="AT112" s="201">
        <f ca="1">'SUBSCRIBER BASE'!AU106*(SUM(BUNDLES!$I$50:$I$64))</f>
        <v>0</v>
      </c>
      <c r="AU112" s="201">
        <f ca="1">'SUBSCRIBER BASE'!AV106*(SUM(BUNDLES!$I$50:$I$64))</f>
        <v>0</v>
      </c>
      <c r="AV112" s="201">
        <f ca="1">'SUBSCRIBER BASE'!AW106*(SUM(BUNDLES!$I$50:$I$64))</f>
        <v>0</v>
      </c>
      <c r="AW112" s="201">
        <f ca="1">'SUBSCRIBER BASE'!AX106*(SUM(BUNDLES!$I$50:$I$64))</f>
        <v>0</v>
      </c>
      <c r="AX112" s="201">
        <f ca="1">'SUBSCRIBER BASE'!AY106*(SUM(BUNDLES!$I$50:$I$64))</f>
        <v>0</v>
      </c>
      <c r="AY112" s="201">
        <f ca="1">'SUBSCRIBER BASE'!AZ106*(SUM(BUNDLES!$I$50:$I$64))</f>
        <v>0</v>
      </c>
      <c r="AZ112" s="201">
        <f ca="1">'SUBSCRIBER BASE'!BA106*(SUM(BUNDLES!$I$50:$I$64))</f>
        <v>0</v>
      </c>
      <c r="BA112" s="201">
        <f ca="1">'SUBSCRIBER BASE'!BB106*(SUM(BUNDLES!$I$50:$I$64))</f>
        <v>0</v>
      </c>
      <c r="BB112" s="201">
        <f ca="1">'SUBSCRIBER BASE'!BC106*(SUM(BUNDLES!$I$50:$I$64))</f>
        <v>0</v>
      </c>
      <c r="BC112" s="201">
        <f ca="1">'SUBSCRIBER BASE'!BD106*(SUM(BUNDLES!$I$50:$I$64))</f>
        <v>0</v>
      </c>
      <c r="BD112" s="201">
        <f ca="1">'SUBSCRIBER BASE'!BE106*(SUM(BUNDLES!$I$50:$I$64))</f>
        <v>0</v>
      </c>
      <c r="BE112" s="201">
        <f ca="1">'SUBSCRIBER BASE'!BF106*(SUM(BUNDLES!$I$50:$I$64))</f>
        <v>0</v>
      </c>
      <c r="BF112" s="201">
        <f ca="1">'SUBSCRIBER BASE'!BG106*(SUM(BUNDLES!$I$50:$I$64))</f>
        <v>0</v>
      </c>
      <c r="BG112" s="201">
        <f ca="1">'SUBSCRIBER BASE'!BH106*(SUM(BUNDLES!$I$50:$I$64))</f>
        <v>0</v>
      </c>
      <c r="BH112" s="201">
        <f ca="1">'SUBSCRIBER BASE'!BI106*(SUM(BUNDLES!$I$50:$I$64))</f>
        <v>0</v>
      </c>
      <c r="BI112" s="201">
        <f ca="1">'SUBSCRIBER BASE'!BJ106*(SUM(BUNDLES!$I$50:$I$64))</f>
        <v>0</v>
      </c>
      <c r="BJ112" s="201">
        <f ca="1">'SUBSCRIBER BASE'!BK106*(SUM(BUNDLES!$I$50:$I$64))</f>
        <v>0</v>
      </c>
      <c r="BK112" s="201">
        <f ca="1">'SUBSCRIBER BASE'!BL106*(SUM(BUNDLES!$I$50:$I$64))</f>
        <v>0</v>
      </c>
      <c r="BL112" s="201">
        <f ca="1">'SUBSCRIBER BASE'!BM106*(SUM(BUNDLES!$I$50:$I$64))</f>
        <v>0</v>
      </c>
      <c r="BM112" s="201">
        <f ca="1">'SUBSCRIBER BASE'!BN106*(SUM(BUNDLES!$I$50:$I$64))</f>
        <v>0</v>
      </c>
      <c r="BN112" s="201">
        <f ca="1">'SUBSCRIBER BASE'!BO106*(SUM(BUNDLES!$I$50:$I$64))</f>
        <v>0</v>
      </c>
      <c r="BO112" s="201">
        <f ca="1">'SUBSCRIBER BASE'!BP106*(SUM(BUNDLES!$I$50:$I$64))</f>
        <v>0</v>
      </c>
      <c r="BP112" s="201">
        <f ca="1">'SUBSCRIBER BASE'!BQ106*(SUM(BUNDLES!$I$50:$I$64))</f>
        <v>0</v>
      </c>
      <c r="BQ112" s="201">
        <f ca="1">'SUBSCRIBER BASE'!BR106*(SUM(BUNDLES!$I$50:$I$64))</f>
        <v>0</v>
      </c>
      <c r="BR112" s="201">
        <f ca="1">'SUBSCRIBER BASE'!BS106*(SUM(BUNDLES!$I$50:$I$64))</f>
        <v>0</v>
      </c>
    </row>
    <row r="113" spans="2:70" ht="25" customHeight="1" outlineLevel="1">
      <c r="B113" s="200" t="str">
        <f t="shared" si="554"/>
        <v>MVLP6</v>
      </c>
      <c r="C113" s="201">
        <f>'SUBSCRIBER BASE'!C107*(SUM(BUNDLES!$I$50:$I$64))</f>
        <v>0</v>
      </c>
      <c r="D113" s="201">
        <f>'SUBSCRIBER BASE'!D107*(SUM(BUNDLES!$I$50:$I$64))</f>
        <v>0</v>
      </c>
      <c r="E113" s="201">
        <f>'SUBSCRIBER BASE'!E107*(SUM(BUNDLES!$I$50:$I$64))</f>
        <v>0</v>
      </c>
      <c r="F113" s="201">
        <f>'SUBSCRIBER BASE'!F107*(SUM(BUNDLES!$I$50:$I$64))</f>
        <v>0</v>
      </c>
      <c r="G113" s="201">
        <f>'SUBSCRIBER BASE'!G107*(SUM(BUNDLES!$I$50:$I$64))</f>
        <v>0</v>
      </c>
      <c r="H113" s="201">
        <f>'SUBSCRIBER BASE'!H107*(SUM(BUNDLES!$I$50:$I$64))</f>
        <v>0</v>
      </c>
      <c r="I113" s="201">
        <f>'SUBSCRIBER BASE'!I107*(SUM(BUNDLES!$I$50:$I$64))</f>
        <v>0</v>
      </c>
      <c r="J113" s="201">
        <f>'SUBSCRIBER BASE'!J107*(SUM(BUNDLES!$I$50:$I$64))</f>
        <v>0</v>
      </c>
      <c r="K113" s="201">
        <f ca="1">'SUBSCRIBER BASE'!L107*(SUM(BUNDLES!$I$50:$I$64))</f>
        <v>0</v>
      </c>
      <c r="L113" s="201">
        <f ca="1">'SUBSCRIBER BASE'!M107*(SUM(BUNDLES!$I$50:$I$64))</f>
        <v>0</v>
      </c>
      <c r="M113" s="201">
        <f ca="1">'SUBSCRIBER BASE'!N107*(SUM(BUNDLES!$I$50:$I$64))</f>
        <v>0</v>
      </c>
      <c r="N113" s="201">
        <f ca="1">'SUBSCRIBER BASE'!O107*(SUM(BUNDLES!$I$50:$I$64))</f>
        <v>0</v>
      </c>
      <c r="O113" s="201">
        <f ca="1">'SUBSCRIBER BASE'!P107*(SUM(BUNDLES!$I$50:$I$64))</f>
        <v>0</v>
      </c>
      <c r="P113" s="201">
        <f ca="1">'SUBSCRIBER BASE'!Q107*(SUM(BUNDLES!$I$50:$I$64))</f>
        <v>0</v>
      </c>
      <c r="Q113" s="201">
        <f ca="1">'SUBSCRIBER BASE'!R107*(SUM(BUNDLES!$I$50:$I$64))</f>
        <v>0</v>
      </c>
      <c r="R113" s="201">
        <f ca="1">'SUBSCRIBER BASE'!S107*(SUM(BUNDLES!$I$50:$I$64))</f>
        <v>0</v>
      </c>
      <c r="S113" s="201">
        <f ca="1">'SUBSCRIBER BASE'!T107*(SUM(BUNDLES!$I$50:$I$64))</f>
        <v>0</v>
      </c>
      <c r="T113" s="201">
        <f ca="1">'SUBSCRIBER BASE'!U107*(SUM(BUNDLES!$I$50:$I$64))</f>
        <v>0</v>
      </c>
      <c r="U113" s="201">
        <f ca="1">'SUBSCRIBER BASE'!V107*(SUM(BUNDLES!$I$50:$I$64))</f>
        <v>0</v>
      </c>
      <c r="V113" s="201">
        <f ca="1">'SUBSCRIBER BASE'!W107*(SUM(BUNDLES!$I$50:$I$64))</f>
        <v>0</v>
      </c>
      <c r="W113" s="201">
        <f ca="1">'SUBSCRIBER BASE'!X107*(SUM(BUNDLES!$I$50:$I$64))</f>
        <v>0</v>
      </c>
      <c r="X113" s="201">
        <f ca="1">'SUBSCRIBER BASE'!Y107*(SUM(BUNDLES!$I$50:$I$64))</f>
        <v>0</v>
      </c>
      <c r="Y113" s="201">
        <f ca="1">'SUBSCRIBER BASE'!Z107*(SUM(BUNDLES!$I$50:$I$64))</f>
        <v>0</v>
      </c>
      <c r="Z113" s="201">
        <f ca="1">'SUBSCRIBER BASE'!AA107*(SUM(BUNDLES!$I$50:$I$64))</f>
        <v>0</v>
      </c>
      <c r="AA113" s="201">
        <f ca="1">'SUBSCRIBER BASE'!AB107*(SUM(BUNDLES!$I$50:$I$64))</f>
        <v>0</v>
      </c>
      <c r="AB113" s="201">
        <f ca="1">'SUBSCRIBER BASE'!AC107*(SUM(BUNDLES!$I$50:$I$64))</f>
        <v>0</v>
      </c>
      <c r="AC113" s="201">
        <f ca="1">'SUBSCRIBER BASE'!AD107*(SUM(BUNDLES!$I$50:$I$64))</f>
        <v>0</v>
      </c>
      <c r="AD113" s="201">
        <f ca="1">'SUBSCRIBER BASE'!AE107*(SUM(BUNDLES!$I$50:$I$64))</f>
        <v>0</v>
      </c>
      <c r="AE113" s="201">
        <f ca="1">'SUBSCRIBER BASE'!AF107*(SUM(BUNDLES!$I$50:$I$64))</f>
        <v>0</v>
      </c>
      <c r="AF113" s="201">
        <f ca="1">'SUBSCRIBER BASE'!AG107*(SUM(BUNDLES!$I$50:$I$64))</f>
        <v>0</v>
      </c>
      <c r="AG113" s="201">
        <f ca="1">'SUBSCRIBER BASE'!AH107*(SUM(BUNDLES!$I$50:$I$64))</f>
        <v>0</v>
      </c>
      <c r="AH113" s="201">
        <f ca="1">'SUBSCRIBER BASE'!AI107*(SUM(BUNDLES!$I$50:$I$64))</f>
        <v>0</v>
      </c>
      <c r="AI113" s="201">
        <f ca="1">'SUBSCRIBER BASE'!AJ107*(SUM(BUNDLES!$I$50:$I$64))</f>
        <v>0</v>
      </c>
      <c r="AJ113" s="201">
        <f ca="1">'SUBSCRIBER BASE'!AK107*(SUM(BUNDLES!$I$50:$I$64))</f>
        <v>0</v>
      </c>
      <c r="AK113" s="201">
        <f ca="1">'SUBSCRIBER BASE'!AL107*(SUM(BUNDLES!$I$50:$I$64))</f>
        <v>0</v>
      </c>
      <c r="AL113" s="201">
        <f ca="1">'SUBSCRIBER BASE'!AM107*(SUM(BUNDLES!$I$50:$I$64))</f>
        <v>0</v>
      </c>
      <c r="AM113" s="201">
        <f ca="1">'SUBSCRIBER BASE'!AN107*(SUM(BUNDLES!$I$50:$I$64))</f>
        <v>0</v>
      </c>
      <c r="AN113" s="201">
        <f ca="1">'SUBSCRIBER BASE'!AO107*(SUM(BUNDLES!$I$50:$I$64))</f>
        <v>0</v>
      </c>
      <c r="AO113" s="201">
        <f ca="1">'SUBSCRIBER BASE'!AP107*(SUM(BUNDLES!$I$50:$I$64))</f>
        <v>0</v>
      </c>
      <c r="AP113" s="201">
        <f ca="1">'SUBSCRIBER BASE'!AQ107*(SUM(BUNDLES!$I$50:$I$64))</f>
        <v>0</v>
      </c>
      <c r="AQ113" s="201">
        <f ca="1">'SUBSCRIBER BASE'!AR107*(SUM(BUNDLES!$I$50:$I$64))</f>
        <v>0</v>
      </c>
      <c r="AR113" s="201">
        <f ca="1">'SUBSCRIBER BASE'!AS107*(SUM(BUNDLES!$I$50:$I$64))</f>
        <v>0</v>
      </c>
      <c r="AS113" s="201">
        <f ca="1">'SUBSCRIBER BASE'!AT107*(SUM(BUNDLES!$I$50:$I$64))</f>
        <v>0</v>
      </c>
      <c r="AT113" s="201">
        <f ca="1">'SUBSCRIBER BASE'!AU107*(SUM(BUNDLES!$I$50:$I$64))</f>
        <v>0</v>
      </c>
      <c r="AU113" s="201">
        <f ca="1">'SUBSCRIBER BASE'!AV107*(SUM(BUNDLES!$I$50:$I$64))</f>
        <v>0</v>
      </c>
      <c r="AV113" s="201">
        <f ca="1">'SUBSCRIBER BASE'!AW107*(SUM(BUNDLES!$I$50:$I$64))</f>
        <v>0</v>
      </c>
      <c r="AW113" s="201">
        <f ca="1">'SUBSCRIBER BASE'!AX107*(SUM(BUNDLES!$I$50:$I$64))</f>
        <v>0</v>
      </c>
      <c r="AX113" s="201">
        <f ca="1">'SUBSCRIBER BASE'!AY107*(SUM(BUNDLES!$I$50:$I$64))</f>
        <v>0</v>
      </c>
      <c r="AY113" s="201">
        <f ca="1">'SUBSCRIBER BASE'!AZ107*(SUM(BUNDLES!$I$50:$I$64))</f>
        <v>0</v>
      </c>
      <c r="AZ113" s="201">
        <f ca="1">'SUBSCRIBER BASE'!BA107*(SUM(BUNDLES!$I$50:$I$64))</f>
        <v>0</v>
      </c>
      <c r="BA113" s="201">
        <f ca="1">'SUBSCRIBER BASE'!BB107*(SUM(BUNDLES!$I$50:$I$64))</f>
        <v>0</v>
      </c>
      <c r="BB113" s="201">
        <f ca="1">'SUBSCRIBER BASE'!BC107*(SUM(BUNDLES!$I$50:$I$64))</f>
        <v>0</v>
      </c>
      <c r="BC113" s="201">
        <f ca="1">'SUBSCRIBER BASE'!BD107*(SUM(BUNDLES!$I$50:$I$64))</f>
        <v>0</v>
      </c>
      <c r="BD113" s="201">
        <f ca="1">'SUBSCRIBER BASE'!BE107*(SUM(BUNDLES!$I$50:$I$64))</f>
        <v>0</v>
      </c>
      <c r="BE113" s="201">
        <f ca="1">'SUBSCRIBER BASE'!BF107*(SUM(BUNDLES!$I$50:$I$64))</f>
        <v>0</v>
      </c>
      <c r="BF113" s="201">
        <f ca="1">'SUBSCRIBER BASE'!BG107*(SUM(BUNDLES!$I$50:$I$64))</f>
        <v>0</v>
      </c>
      <c r="BG113" s="201">
        <f ca="1">'SUBSCRIBER BASE'!BH107*(SUM(BUNDLES!$I$50:$I$64))</f>
        <v>0</v>
      </c>
      <c r="BH113" s="201">
        <f ca="1">'SUBSCRIBER BASE'!BI107*(SUM(BUNDLES!$I$50:$I$64))</f>
        <v>0</v>
      </c>
      <c r="BI113" s="201">
        <f ca="1">'SUBSCRIBER BASE'!BJ107*(SUM(BUNDLES!$I$50:$I$64))</f>
        <v>0</v>
      </c>
      <c r="BJ113" s="201">
        <f ca="1">'SUBSCRIBER BASE'!BK107*(SUM(BUNDLES!$I$50:$I$64))</f>
        <v>0</v>
      </c>
      <c r="BK113" s="201">
        <f ca="1">'SUBSCRIBER BASE'!BL107*(SUM(BUNDLES!$I$50:$I$64))</f>
        <v>0</v>
      </c>
      <c r="BL113" s="201">
        <f ca="1">'SUBSCRIBER BASE'!BM107*(SUM(BUNDLES!$I$50:$I$64))</f>
        <v>0</v>
      </c>
      <c r="BM113" s="201">
        <f ca="1">'SUBSCRIBER BASE'!BN107*(SUM(BUNDLES!$I$50:$I$64))</f>
        <v>0</v>
      </c>
      <c r="BN113" s="201">
        <f ca="1">'SUBSCRIBER BASE'!BO107*(SUM(BUNDLES!$I$50:$I$64))</f>
        <v>0</v>
      </c>
      <c r="BO113" s="201">
        <f ca="1">'SUBSCRIBER BASE'!BP107*(SUM(BUNDLES!$I$50:$I$64))</f>
        <v>0</v>
      </c>
      <c r="BP113" s="201">
        <f ca="1">'SUBSCRIBER BASE'!BQ107*(SUM(BUNDLES!$I$50:$I$64))</f>
        <v>0</v>
      </c>
      <c r="BQ113" s="201">
        <f ca="1">'SUBSCRIBER BASE'!BR107*(SUM(BUNDLES!$I$50:$I$64))</f>
        <v>0</v>
      </c>
      <c r="BR113" s="201">
        <f ca="1">'SUBSCRIBER BASE'!BS107*(SUM(BUNDLES!$I$50:$I$64))</f>
        <v>0</v>
      </c>
    </row>
    <row r="114" spans="2:70" ht="25" customHeight="1" outlineLevel="1">
      <c r="B114" s="200" t="str">
        <f t="shared" si="554"/>
        <v>200 MB</v>
      </c>
      <c r="C114" s="201">
        <f>'SUBSCRIBER BASE'!C108*(SUM(BUNDLES!$I$50:$I$64))</f>
        <v>0</v>
      </c>
      <c r="D114" s="201">
        <f>'SUBSCRIBER BASE'!D108*(SUM(BUNDLES!$I$50:$I$64))</f>
        <v>0</v>
      </c>
      <c r="E114" s="201">
        <f>'SUBSCRIBER BASE'!E108*(SUM(BUNDLES!$I$50:$I$64))</f>
        <v>0</v>
      </c>
      <c r="F114" s="201">
        <f>'SUBSCRIBER BASE'!F108*(SUM(BUNDLES!$I$50:$I$64))</f>
        <v>0</v>
      </c>
      <c r="G114" s="201">
        <f>'SUBSCRIBER BASE'!G108*(SUM(BUNDLES!$I$50:$I$64))</f>
        <v>0</v>
      </c>
      <c r="H114" s="201">
        <f>'SUBSCRIBER BASE'!H108*(SUM(BUNDLES!$I$50:$I$64))</f>
        <v>0</v>
      </c>
      <c r="I114" s="201">
        <f>'SUBSCRIBER BASE'!I108*(SUM(BUNDLES!$I$50:$I$64))</f>
        <v>0</v>
      </c>
      <c r="J114" s="201">
        <f>'SUBSCRIBER BASE'!J108*(SUM(BUNDLES!$I$50:$I$64))</f>
        <v>0</v>
      </c>
      <c r="K114" s="201">
        <f ca="1">'SUBSCRIBER BASE'!L108*(SUM(BUNDLES!$I$50:$I$64))</f>
        <v>0</v>
      </c>
      <c r="L114" s="201">
        <f ca="1">'SUBSCRIBER BASE'!M108*(SUM(BUNDLES!$I$50:$I$64))</f>
        <v>0</v>
      </c>
      <c r="M114" s="201">
        <f ca="1">'SUBSCRIBER BASE'!N108*(SUM(BUNDLES!$I$50:$I$64))</f>
        <v>0</v>
      </c>
      <c r="N114" s="201">
        <f ca="1">'SUBSCRIBER BASE'!O108*(SUM(BUNDLES!$I$50:$I$64))</f>
        <v>0</v>
      </c>
      <c r="O114" s="201">
        <f ca="1">'SUBSCRIBER BASE'!P108*(SUM(BUNDLES!$I$50:$I$64))</f>
        <v>0</v>
      </c>
      <c r="P114" s="201">
        <f ca="1">'SUBSCRIBER BASE'!Q108*(SUM(BUNDLES!$I$50:$I$64))</f>
        <v>0</v>
      </c>
      <c r="Q114" s="201">
        <f ca="1">'SUBSCRIBER BASE'!R108*(SUM(BUNDLES!$I$50:$I$64))</f>
        <v>0</v>
      </c>
      <c r="R114" s="201">
        <f ca="1">'SUBSCRIBER BASE'!S108*(SUM(BUNDLES!$I$50:$I$64))</f>
        <v>0</v>
      </c>
      <c r="S114" s="201">
        <f ca="1">'SUBSCRIBER BASE'!T108*(SUM(BUNDLES!$I$50:$I$64))</f>
        <v>0</v>
      </c>
      <c r="T114" s="201">
        <f ca="1">'SUBSCRIBER BASE'!U108*(SUM(BUNDLES!$I$50:$I$64))</f>
        <v>0</v>
      </c>
      <c r="U114" s="201">
        <f ca="1">'SUBSCRIBER BASE'!V108*(SUM(BUNDLES!$I$50:$I$64))</f>
        <v>0</v>
      </c>
      <c r="V114" s="201">
        <f ca="1">'SUBSCRIBER BASE'!W108*(SUM(BUNDLES!$I$50:$I$64))</f>
        <v>0</v>
      </c>
      <c r="W114" s="201">
        <f ca="1">'SUBSCRIBER BASE'!X108*(SUM(BUNDLES!$I$50:$I$64))</f>
        <v>0</v>
      </c>
      <c r="X114" s="201">
        <f ca="1">'SUBSCRIBER BASE'!Y108*(SUM(BUNDLES!$I$50:$I$64))</f>
        <v>0</v>
      </c>
      <c r="Y114" s="201">
        <f ca="1">'SUBSCRIBER BASE'!Z108*(SUM(BUNDLES!$I$50:$I$64))</f>
        <v>0</v>
      </c>
      <c r="Z114" s="201">
        <f ca="1">'SUBSCRIBER BASE'!AA108*(SUM(BUNDLES!$I$50:$I$64))</f>
        <v>0</v>
      </c>
      <c r="AA114" s="201">
        <f ca="1">'SUBSCRIBER BASE'!AB108*(SUM(BUNDLES!$I$50:$I$64))</f>
        <v>0</v>
      </c>
      <c r="AB114" s="201">
        <f ca="1">'SUBSCRIBER BASE'!AC108*(SUM(BUNDLES!$I$50:$I$64))</f>
        <v>0</v>
      </c>
      <c r="AC114" s="201">
        <f ca="1">'SUBSCRIBER BASE'!AD108*(SUM(BUNDLES!$I$50:$I$64))</f>
        <v>0</v>
      </c>
      <c r="AD114" s="201">
        <f ca="1">'SUBSCRIBER BASE'!AE108*(SUM(BUNDLES!$I$50:$I$64))</f>
        <v>0</v>
      </c>
      <c r="AE114" s="201">
        <f ca="1">'SUBSCRIBER BASE'!AF108*(SUM(BUNDLES!$I$50:$I$64))</f>
        <v>0</v>
      </c>
      <c r="AF114" s="201">
        <f ca="1">'SUBSCRIBER BASE'!AG108*(SUM(BUNDLES!$I$50:$I$64))</f>
        <v>0</v>
      </c>
      <c r="AG114" s="201">
        <f ca="1">'SUBSCRIBER BASE'!AH108*(SUM(BUNDLES!$I$50:$I$64))</f>
        <v>0</v>
      </c>
      <c r="AH114" s="201">
        <f ca="1">'SUBSCRIBER BASE'!AI108*(SUM(BUNDLES!$I$50:$I$64))</f>
        <v>0</v>
      </c>
      <c r="AI114" s="201">
        <f ca="1">'SUBSCRIBER BASE'!AJ108*(SUM(BUNDLES!$I$50:$I$64))</f>
        <v>0</v>
      </c>
      <c r="AJ114" s="201">
        <f ca="1">'SUBSCRIBER BASE'!AK108*(SUM(BUNDLES!$I$50:$I$64))</f>
        <v>0</v>
      </c>
      <c r="AK114" s="201">
        <f ca="1">'SUBSCRIBER BASE'!AL108*(SUM(BUNDLES!$I$50:$I$64))</f>
        <v>0</v>
      </c>
      <c r="AL114" s="201">
        <f ca="1">'SUBSCRIBER BASE'!AM108*(SUM(BUNDLES!$I$50:$I$64))</f>
        <v>0</v>
      </c>
      <c r="AM114" s="201">
        <f ca="1">'SUBSCRIBER BASE'!AN108*(SUM(BUNDLES!$I$50:$I$64))</f>
        <v>0</v>
      </c>
      <c r="AN114" s="201">
        <f ca="1">'SUBSCRIBER BASE'!AO108*(SUM(BUNDLES!$I$50:$I$64))</f>
        <v>0</v>
      </c>
      <c r="AO114" s="201">
        <f ca="1">'SUBSCRIBER BASE'!AP108*(SUM(BUNDLES!$I$50:$I$64))</f>
        <v>0</v>
      </c>
      <c r="AP114" s="201">
        <f ca="1">'SUBSCRIBER BASE'!AQ108*(SUM(BUNDLES!$I$50:$I$64))</f>
        <v>0</v>
      </c>
      <c r="AQ114" s="201">
        <f ca="1">'SUBSCRIBER BASE'!AR108*(SUM(BUNDLES!$I$50:$I$64))</f>
        <v>0</v>
      </c>
      <c r="AR114" s="201">
        <f ca="1">'SUBSCRIBER BASE'!AS108*(SUM(BUNDLES!$I$50:$I$64))</f>
        <v>0</v>
      </c>
      <c r="AS114" s="201">
        <f ca="1">'SUBSCRIBER BASE'!AT108*(SUM(BUNDLES!$I$50:$I$64))</f>
        <v>0</v>
      </c>
      <c r="AT114" s="201">
        <f ca="1">'SUBSCRIBER BASE'!AU108*(SUM(BUNDLES!$I$50:$I$64))</f>
        <v>0</v>
      </c>
      <c r="AU114" s="201">
        <f ca="1">'SUBSCRIBER BASE'!AV108*(SUM(BUNDLES!$I$50:$I$64))</f>
        <v>0</v>
      </c>
      <c r="AV114" s="201">
        <f ca="1">'SUBSCRIBER BASE'!AW108*(SUM(BUNDLES!$I$50:$I$64))</f>
        <v>0</v>
      </c>
      <c r="AW114" s="201">
        <f ca="1">'SUBSCRIBER BASE'!AX108*(SUM(BUNDLES!$I$50:$I$64))</f>
        <v>0</v>
      </c>
      <c r="AX114" s="201">
        <f ca="1">'SUBSCRIBER BASE'!AY108*(SUM(BUNDLES!$I$50:$I$64))</f>
        <v>0</v>
      </c>
      <c r="AY114" s="201">
        <f ca="1">'SUBSCRIBER BASE'!AZ108*(SUM(BUNDLES!$I$50:$I$64))</f>
        <v>0</v>
      </c>
      <c r="AZ114" s="201">
        <f ca="1">'SUBSCRIBER BASE'!BA108*(SUM(BUNDLES!$I$50:$I$64))</f>
        <v>0</v>
      </c>
      <c r="BA114" s="201">
        <f ca="1">'SUBSCRIBER BASE'!BB108*(SUM(BUNDLES!$I$50:$I$64))</f>
        <v>0</v>
      </c>
      <c r="BB114" s="201">
        <f ca="1">'SUBSCRIBER BASE'!BC108*(SUM(BUNDLES!$I$50:$I$64))</f>
        <v>0</v>
      </c>
      <c r="BC114" s="201">
        <f ca="1">'SUBSCRIBER BASE'!BD108*(SUM(BUNDLES!$I$50:$I$64))</f>
        <v>0</v>
      </c>
      <c r="BD114" s="201">
        <f ca="1">'SUBSCRIBER BASE'!BE108*(SUM(BUNDLES!$I$50:$I$64))</f>
        <v>0</v>
      </c>
      <c r="BE114" s="201">
        <f ca="1">'SUBSCRIBER BASE'!BF108*(SUM(BUNDLES!$I$50:$I$64))</f>
        <v>0</v>
      </c>
      <c r="BF114" s="201">
        <f ca="1">'SUBSCRIBER BASE'!BG108*(SUM(BUNDLES!$I$50:$I$64))</f>
        <v>0</v>
      </c>
      <c r="BG114" s="201">
        <f ca="1">'SUBSCRIBER BASE'!BH108*(SUM(BUNDLES!$I$50:$I$64))</f>
        <v>0</v>
      </c>
      <c r="BH114" s="201">
        <f ca="1">'SUBSCRIBER BASE'!BI108*(SUM(BUNDLES!$I$50:$I$64))</f>
        <v>0</v>
      </c>
      <c r="BI114" s="201">
        <f ca="1">'SUBSCRIBER BASE'!BJ108*(SUM(BUNDLES!$I$50:$I$64))</f>
        <v>0</v>
      </c>
      <c r="BJ114" s="201">
        <f ca="1">'SUBSCRIBER BASE'!BK108*(SUM(BUNDLES!$I$50:$I$64))</f>
        <v>0</v>
      </c>
      <c r="BK114" s="201">
        <f ca="1">'SUBSCRIBER BASE'!BL108*(SUM(BUNDLES!$I$50:$I$64))</f>
        <v>0</v>
      </c>
      <c r="BL114" s="201">
        <f ca="1">'SUBSCRIBER BASE'!BM108*(SUM(BUNDLES!$I$50:$I$64))</f>
        <v>0</v>
      </c>
      <c r="BM114" s="201">
        <f ca="1">'SUBSCRIBER BASE'!BN108*(SUM(BUNDLES!$I$50:$I$64))</f>
        <v>0</v>
      </c>
      <c r="BN114" s="201">
        <f ca="1">'SUBSCRIBER BASE'!BO108*(SUM(BUNDLES!$I$50:$I$64))</f>
        <v>0</v>
      </c>
      <c r="BO114" s="201">
        <f ca="1">'SUBSCRIBER BASE'!BP108*(SUM(BUNDLES!$I$50:$I$64))</f>
        <v>0</v>
      </c>
      <c r="BP114" s="201">
        <f ca="1">'SUBSCRIBER BASE'!BQ108*(SUM(BUNDLES!$I$50:$I$64))</f>
        <v>0</v>
      </c>
      <c r="BQ114" s="201">
        <f ca="1">'SUBSCRIBER BASE'!BR108*(SUM(BUNDLES!$I$50:$I$64))</f>
        <v>0</v>
      </c>
      <c r="BR114" s="201">
        <f ca="1">'SUBSCRIBER BASE'!BS108*(SUM(BUNDLES!$I$50:$I$64))</f>
        <v>0</v>
      </c>
    </row>
    <row r="115" spans="2:70" ht="25" customHeight="1" outlineLevel="1">
      <c r="B115" s="200" t="str">
        <f t="shared" si="554"/>
        <v>500 MB</v>
      </c>
      <c r="C115" s="201">
        <f>'SUBSCRIBER BASE'!C109*(SUM(BUNDLES!$I$50:$I$64))</f>
        <v>0</v>
      </c>
      <c r="D115" s="201">
        <f>'SUBSCRIBER BASE'!D109*(SUM(BUNDLES!$I$50:$I$64))</f>
        <v>0</v>
      </c>
      <c r="E115" s="201">
        <f>'SUBSCRIBER BASE'!E109*(SUM(BUNDLES!$I$50:$I$64))</f>
        <v>0</v>
      </c>
      <c r="F115" s="201">
        <f>'SUBSCRIBER BASE'!F109*(SUM(BUNDLES!$I$50:$I$64))</f>
        <v>0</v>
      </c>
      <c r="G115" s="201">
        <f>'SUBSCRIBER BASE'!G109*(SUM(BUNDLES!$I$50:$I$64))</f>
        <v>0</v>
      </c>
      <c r="H115" s="201">
        <f>'SUBSCRIBER BASE'!H109*(SUM(BUNDLES!$I$50:$I$64))</f>
        <v>0</v>
      </c>
      <c r="I115" s="201">
        <f>'SUBSCRIBER BASE'!I109*(SUM(BUNDLES!$I$50:$I$64))</f>
        <v>0</v>
      </c>
      <c r="J115" s="201">
        <f>'SUBSCRIBER BASE'!J109*(SUM(BUNDLES!$I$50:$I$64))</f>
        <v>0</v>
      </c>
      <c r="K115" s="201">
        <f ca="1">'SUBSCRIBER BASE'!L109*(SUM(BUNDLES!$I$50:$I$64))</f>
        <v>0</v>
      </c>
      <c r="L115" s="201">
        <f ca="1">'SUBSCRIBER BASE'!M109*(SUM(BUNDLES!$I$50:$I$64))</f>
        <v>0</v>
      </c>
      <c r="M115" s="201">
        <f ca="1">'SUBSCRIBER BASE'!N109*(SUM(BUNDLES!$I$50:$I$64))</f>
        <v>0</v>
      </c>
      <c r="N115" s="201">
        <f ca="1">'SUBSCRIBER BASE'!O109*(SUM(BUNDLES!$I$50:$I$64))</f>
        <v>0</v>
      </c>
      <c r="O115" s="201">
        <f ca="1">'SUBSCRIBER BASE'!P109*(SUM(BUNDLES!$I$50:$I$64))</f>
        <v>0</v>
      </c>
      <c r="P115" s="201">
        <f ca="1">'SUBSCRIBER BASE'!Q109*(SUM(BUNDLES!$I$50:$I$64))</f>
        <v>0</v>
      </c>
      <c r="Q115" s="201">
        <f ca="1">'SUBSCRIBER BASE'!R109*(SUM(BUNDLES!$I$50:$I$64))</f>
        <v>0</v>
      </c>
      <c r="R115" s="201">
        <f ca="1">'SUBSCRIBER BASE'!S109*(SUM(BUNDLES!$I$50:$I$64))</f>
        <v>0</v>
      </c>
      <c r="S115" s="201">
        <f ca="1">'SUBSCRIBER BASE'!T109*(SUM(BUNDLES!$I$50:$I$64))</f>
        <v>0</v>
      </c>
      <c r="T115" s="201">
        <f ca="1">'SUBSCRIBER BASE'!U109*(SUM(BUNDLES!$I$50:$I$64))</f>
        <v>0</v>
      </c>
      <c r="U115" s="201">
        <f ca="1">'SUBSCRIBER BASE'!V109*(SUM(BUNDLES!$I$50:$I$64))</f>
        <v>0</v>
      </c>
      <c r="V115" s="201">
        <f ca="1">'SUBSCRIBER BASE'!W109*(SUM(BUNDLES!$I$50:$I$64))</f>
        <v>0</v>
      </c>
      <c r="W115" s="201">
        <f ca="1">'SUBSCRIBER BASE'!X109*(SUM(BUNDLES!$I$50:$I$64))</f>
        <v>0</v>
      </c>
      <c r="X115" s="201">
        <f ca="1">'SUBSCRIBER BASE'!Y109*(SUM(BUNDLES!$I$50:$I$64))</f>
        <v>0</v>
      </c>
      <c r="Y115" s="201">
        <f ca="1">'SUBSCRIBER BASE'!Z109*(SUM(BUNDLES!$I$50:$I$64))</f>
        <v>0</v>
      </c>
      <c r="Z115" s="201">
        <f ca="1">'SUBSCRIBER BASE'!AA109*(SUM(BUNDLES!$I$50:$I$64))</f>
        <v>0</v>
      </c>
      <c r="AA115" s="201">
        <f ca="1">'SUBSCRIBER BASE'!AB109*(SUM(BUNDLES!$I$50:$I$64))</f>
        <v>0</v>
      </c>
      <c r="AB115" s="201">
        <f ca="1">'SUBSCRIBER BASE'!AC109*(SUM(BUNDLES!$I$50:$I$64))</f>
        <v>0</v>
      </c>
      <c r="AC115" s="201">
        <f ca="1">'SUBSCRIBER BASE'!AD109*(SUM(BUNDLES!$I$50:$I$64))</f>
        <v>0</v>
      </c>
      <c r="AD115" s="201">
        <f ca="1">'SUBSCRIBER BASE'!AE109*(SUM(BUNDLES!$I$50:$I$64))</f>
        <v>0</v>
      </c>
      <c r="AE115" s="201">
        <f ca="1">'SUBSCRIBER BASE'!AF109*(SUM(BUNDLES!$I$50:$I$64))</f>
        <v>0</v>
      </c>
      <c r="AF115" s="201">
        <f ca="1">'SUBSCRIBER BASE'!AG109*(SUM(BUNDLES!$I$50:$I$64))</f>
        <v>0</v>
      </c>
      <c r="AG115" s="201">
        <f ca="1">'SUBSCRIBER BASE'!AH109*(SUM(BUNDLES!$I$50:$I$64))</f>
        <v>0</v>
      </c>
      <c r="AH115" s="201">
        <f ca="1">'SUBSCRIBER BASE'!AI109*(SUM(BUNDLES!$I$50:$I$64))</f>
        <v>0</v>
      </c>
      <c r="AI115" s="201">
        <f ca="1">'SUBSCRIBER BASE'!AJ109*(SUM(BUNDLES!$I$50:$I$64))</f>
        <v>0</v>
      </c>
      <c r="AJ115" s="201">
        <f ca="1">'SUBSCRIBER BASE'!AK109*(SUM(BUNDLES!$I$50:$I$64))</f>
        <v>0</v>
      </c>
      <c r="AK115" s="201">
        <f ca="1">'SUBSCRIBER BASE'!AL109*(SUM(BUNDLES!$I$50:$I$64))</f>
        <v>0</v>
      </c>
      <c r="AL115" s="201">
        <f ca="1">'SUBSCRIBER BASE'!AM109*(SUM(BUNDLES!$I$50:$I$64))</f>
        <v>0</v>
      </c>
      <c r="AM115" s="201">
        <f ca="1">'SUBSCRIBER BASE'!AN109*(SUM(BUNDLES!$I$50:$I$64))</f>
        <v>0</v>
      </c>
      <c r="AN115" s="201">
        <f ca="1">'SUBSCRIBER BASE'!AO109*(SUM(BUNDLES!$I$50:$I$64))</f>
        <v>0</v>
      </c>
      <c r="AO115" s="201">
        <f ca="1">'SUBSCRIBER BASE'!AP109*(SUM(BUNDLES!$I$50:$I$64))</f>
        <v>0</v>
      </c>
      <c r="AP115" s="201">
        <f ca="1">'SUBSCRIBER BASE'!AQ109*(SUM(BUNDLES!$I$50:$I$64))</f>
        <v>0</v>
      </c>
      <c r="AQ115" s="201">
        <f ca="1">'SUBSCRIBER BASE'!AR109*(SUM(BUNDLES!$I$50:$I$64))</f>
        <v>0</v>
      </c>
      <c r="AR115" s="201">
        <f ca="1">'SUBSCRIBER BASE'!AS109*(SUM(BUNDLES!$I$50:$I$64))</f>
        <v>0</v>
      </c>
      <c r="AS115" s="201">
        <f ca="1">'SUBSCRIBER BASE'!AT109*(SUM(BUNDLES!$I$50:$I$64))</f>
        <v>0</v>
      </c>
      <c r="AT115" s="201">
        <f ca="1">'SUBSCRIBER BASE'!AU109*(SUM(BUNDLES!$I$50:$I$64))</f>
        <v>0</v>
      </c>
      <c r="AU115" s="201">
        <f ca="1">'SUBSCRIBER BASE'!AV109*(SUM(BUNDLES!$I$50:$I$64))</f>
        <v>0</v>
      </c>
      <c r="AV115" s="201">
        <f ca="1">'SUBSCRIBER BASE'!AW109*(SUM(BUNDLES!$I$50:$I$64))</f>
        <v>0</v>
      </c>
      <c r="AW115" s="201">
        <f ca="1">'SUBSCRIBER BASE'!AX109*(SUM(BUNDLES!$I$50:$I$64))</f>
        <v>0</v>
      </c>
      <c r="AX115" s="201">
        <f ca="1">'SUBSCRIBER BASE'!AY109*(SUM(BUNDLES!$I$50:$I$64))</f>
        <v>0</v>
      </c>
      <c r="AY115" s="201">
        <f ca="1">'SUBSCRIBER BASE'!AZ109*(SUM(BUNDLES!$I$50:$I$64))</f>
        <v>0</v>
      </c>
      <c r="AZ115" s="201">
        <f ca="1">'SUBSCRIBER BASE'!BA109*(SUM(BUNDLES!$I$50:$I$64))</f>
        <v>0</v>
      </c>
      <c r="BA115" s="201">
        <f ca="1">'SUBSCRIBER BASE'!BB109*(SUM(BUNDLES!$I$50:$I$64))</f>
        <v>0</v>
      </c>
      <c r="BB115" s="201">
        <f ca="1">'SUBSCRIBER BASE'!BC109*(SUM(BUNDLES!$I$50:$I$64))</f>
        <v>0</v>
      </c>
      <c r="BC115" s="201">
        <f ca="1">'SUBSCRIBER BASE'!BD109*(SUM(BUNDLES!$I$50:$I$64))</f>
        <v>0</v>
      </c>
      <c r="BD115" s="201">
        <f ca="1">'SUBSCRIBER BASE'!BE109*(SUM(BUNDLES!$I$50:$I$64))</f>
        <v>0</v>
      </c>
      <c r="BE115" s="201">
        <f ca="1">'SUBSCRIBER BASE'!BF109*(SUM(BUNDLES!$I$50:$I$64))</f>
        <v>0</v>
      </c>
      <c r="BF115" s="201">
        <f ca="1">'SUBSCRIBER BASE'!BG109*(SUM(BUNDLES!$I$50:$I$64))</f>
        <v>0</v>
      </c>
      <c r="BG115" s="201">
        <f ca="1">'SUBSCRIBER BASE'!BH109*(SUM(BUNDLES!$I$50:$I$64))</f>
        <v>0</v>
      </c>
      <c r="BH115" s="201">
        <f ca="1">'SUBSCRIBER BASE'!BI109*(SUM(BUNDLES!$I$50:$I$64))</f>
        <v>0</v>
      </c>
      <c r="BI115" s="201">
        <f ca="1">'SUBSCRIBER BASE'!BJ109*(SUM(BUNDLES!$I$50:$I$64))</f>
        <v>0</v>
      </c>
      <c r="BJ115" s="201">
        <f ca="1">'SUBSCRIBER BASE'!BK109*(SUM(BUNDLES!$I$50:$I$64))</f>
        <v>0</v>
      </c>
      <c r="BK115" s="201">
        <f ca="1">'SUBSCRIBER BASE'!BL109*(SUM(BUNDLES!$I$50:$I$64))</f>
        <v>0</v>
      </c>
      <c r="BL115" s="201">
        <f ca="1">'SUBSCRIBER BASE'!BM109*(SUM(BUNDLES!$I$50:$I$64))</f>
        <v>0</v>
      </c>
      <c r="BM115" s="201">
        <f ca="1">'SUBSCRIBER BASE'!BN109*(SUM(BUNDLES!$I$50:$I$64))</f>
        <v>0</v>
      </c>
      <c r="BN115" s="201">
        <f ca="1">'SUBSCRIBER BASE'!BO109*(SUM(BUNDLES!$I$50:$I$64))</f>
        <v>0</v>
      </c>
      <c r="BO115" s="201">
        <f ca="1">'SUBSCRIBER BASE'!BP109*(SUM(BUNDLES!$I$50:$I$64))</f>
        <v>0</v>
      </c>
      <c r="BP115" s="201">
        <f ca="1">'SUBSCRIBER BASE'!BQ109*(SUM(BUNDLES!$I$50:$I$64))</f>
        <v>0</v>
      </c>
      <c r="BQ115" s="201">
        <f ca="1">'SUBSCRIBER BASE'!BR109*(SUM(BUNDLES!$I$50:$I$64))</f>
        <v>0</v>
      </c>
      <c r="BR115" s="201">
        <f ca="1">'SUBSCRIBER BASE'!BS109*(SUM(BUNDLES!$I$50:$I$64))</f>
        <v>0</v>
      </c>
    </row>
    <row r="116" spans="2:70" ht="25" customHeight="1" outlineLevel="1">
      <c r="B116" s="200" t="str">
        <f t="shared" si="554"/>
        <v>1.2 GB</v>
      </c>
      <c r="C116" s="201">
        <f>'SUBSCRIBER BASE'!C110*(SUM(BUNDLES!$I$50:$I$64))</f>
        <v>0</v>
      </c>
      <c r="D116" s="201">
        <f>'SUBSCRIBER BASE'!D110*(SUM(BUNDLES!$I$50:$I$64))</f>
        <v>0</v>
      </c>
      <c r="E116" s="201">
        <f>'SUBSCRIBER BASE'!E110*(SUM(BUNDLES!$I$50:$I$64))</f>
        <v>0</v>
      </c>
      <c r="F116" s="201">
        <f>'SUBSCRIBER BASE'!F110*(SUM(BUNDLES!$I$50:$I$64))</f>
        <v>0</v>
      </c>
      <c r="G116" s="201">
        <f>'SUBSCRIBER BASE'!G110*(SUM(BUNDLES!$I$50:$I$64))</f>
        <v>0</v>
      </c>
      <c r="H116" s="201">
        <f>'SUBSCRIBER BASE'!H110*(SUM(BUNDLES!$I$50:$I$64))</f>
        <v>0</v>
      </c>
      <c r="I116" s="201">
        <f>'SUBSCRIBER BASE'!I110*(SUM(BUNDLES!$I$50:$I$64))</f>
        <v>0</v>
      </c>
      <c r="J116" s="201">
        <f>'SUBSCRIBER BASE'!J110*(SUM(BUNDLES!$I$50:$I$64))</f>
        <v>0</v>
      </c>
      <c r="K116" s="201">
        <f ca="1">'SUBSCRIBER BASE'!L110*(SUM(BUNDLES!$I$50:$I$64))</f>
        <v>0</v>
      </c>
      <c r="L116" s="201">
        <f ca="1">'SUBSCRIBER BASE'!M110*(SUM(BUNDLES!$I$50:$I$64))</f>
        <v>0</v>
      </c>
      <c r="M116" s="201">
        <f ca="1">'SUBSCRIBER BASE'!N110*(SUM(BUNDLES!$I$50:$I$64))</f>
        <v>0</v>
      </c>
      <c r="N116" s="201">
        <f ca="1">'SUBSCRIBER BASE'!O110*(SUM(BUNDLES!$I$50:$I$64))</f>
        <v>0</v>
      </c>
      <c r="O116" s="201">
        <f ca="1">'SUBSCRIBER BASE'!P110*(SUM(BUNDLES!$I$50:$I$64))</f>
        <v>0</v>
      </c>
      <c r="P116" s="201">
        <f ca="1">'SUBSCRIBER BASE'!Q110*(SUM(BUNDLES!$I$50:$I$64))</f>
        <v>0</v>
      </c>
      <c r="Q116" s="201">
        <f ca="1">'SUBSCRIBER BASE'!R110*(SUM(BUNDLES!$I$50:$I$64))</f>
        <v>0</v>
      </c>
      <c r="R116" s="201">
        <f ca="1">'SUBSCRIBER BASE'!S110*(SUM(BUNDLES!$I$50:$I$64))</f>
        <v>0</v>
      </c>
      <c r="S116" s="201">
        <f ca="1">'SUBSCRIBER BASE'!T110*(SUM(BUNDLES!$I$50:$I$64))</f>
        <v>0</v>
      </c>
      <c r="T116" s="201">
        <f ca="1">'SUBSCRIBER BASE'!U110*(SUM(BUNDLES!$I$50:$I$64))</f>
        <v>0</v>
      </c>
      <c r="U116" s="201">
        <f ca="1">'SUBSCRIBER BASE'!V110*(SUM(BUNDLES!$I$50:$I$64))</f>
        <v>0</v>
      </c>
      <c r="V116" s="201">
        <f ca="1">'SUBSCRIBER BASE'!W110*(SUM(BUNDLES!$I$50:$I$64))</f>
        <v>0</v>
      </c>
      <c r="W116" s="201">
        <f ca="1">'SUBSCRIBER BASE'!X110*(SUM(BUNDLES!$I$50:$I$64))</f>
        <v>0</v>
      </c>
      <c r="X116" s="201">
        <f ca="1">'SUBSCRIBER BASE'!Y110*(SUM(BUNDLES!$I$50:$I$64))</f>
        <v>0</v>
      </c>
      <c r="Y116" s="201">
        <f ca="1">'SUBSCRIBER BASE'!Z110*(SUM(BUNDLES!$I$50:$I$64))</f>
        <v>0</v>
      </c>
      <c r="Z116" s="201">
        <f ca="1">'SUBSCRIBER BASE'!AA110*(SUM(BUNDLES!$I$50:$I$64))</f>
        <v>0</v>
      </c>
      <c r="AA116" s="201">
        <f ca="1">'SUBSCRIBER BASE'!AB110*(SUM(BUNDLES!$I$50:$I$64))</f>
        <v>0</v>
      </c>
      <c r="AB116" s="201">
        <f ca="1">'SUBSCRIBER BASE'!AC110*(SUM(BUNDLES!$I$50:$I$64))</f>
        <v>0</v>
      </c>
      <c r="AC116" s="201">
        <f ca="1">'SUBSCRIBER BASE'!AD110*(SUM(BUNDLES!$I$50:$I$64))</f>
        <v>0</v>
      </c>
      <c r="AD116" s="201">
        <f ca="1">'SUBSCRIBER BASE'!AE110*(SUM(BUNDLES!$I$50:$I$64))</f>
        <v>0</v>
      </c>
      <c r="AE116" s="201">
        <f ca="1">'SUBSCRIBER BASE'!AF110*(SUM(BUNDLES!$I$50:$I$64))</f>
        <v>0</v>
      </c>
      <c r="AF116" s="201">
        <f ca="1">'SUBSCRIBER BASE'!AG110*(SUM(BUNDLES!$I$50:$I$64))</f>
        <v>0</v>
      </c>
      <c r="AG116" s="201">
        <f ca="1">'SUBSCRIBER BASE'!AH110*(SUM(BUNDLES!$I$50:$I$64))</f>
        <v>0</v>
      </c>
      <c r="AH116" s="201">
        <f ca="1">'SUBSCRIBER BASE'!AI110*(SUM(BUNDLES!$I$50:$I$64))</f>
        <v>0</v>
      </c>
      <c r="AI116" s="201">
        <f ca="1">'SUBSCRIBER BASE'!AJ110*(SUM(BUNDLES!$I$50:$I$64))</f>
        <v>0</v>
      </c>
      <c r="AJ116" s="201">
        <f ca="1">'SUBSCRIBER BASE'!AK110*(SUM(BUNDLES!$I$50:$I$64))</f>
        <v>0</v>
      </c>
      <c r="AK116" s="201">
        <f ca="1">'SUBSCRIBER BASE'!AL110*(SUM(BUNDLES!$I$50:$I$64))</f>
        <v>0</v>
      </c>
      <c r="AL116" s="201">
        <f ca="1">'SUBSCRIBER BASE'!AM110*(SUM(BUNDLES!$I$50:$I$64))</f>
        <v>0</v>
      </c>
      <c r="AM116" s="201">
        <f ca="1">'SUBSCRIBER BASE'!AN110*(SUM(BUNDLES!$I$50:$I$64))</f>
        <v>0</v>
      </c>
      <c r="AN116" s="201">
        <f ca="1">'SUBSCRIBER BASE'!AO110*(SUM(BUNDLES!$I$50:$I$64))</f>
        <v>0</v>
      </c>
      <c r="AO116" s="201">
        <f ca="1">'SUBSCRIBER BASE'!AP110*(SUM(BUNDLES!$I$50:$I$64))</f>
        <v>0</v>
      </c>
      <c r="AP116" s="201">
        <f ca="1">'SUBSCRIBER BASE'!AQ110*(SUM(BUNDLES!$I$50:$I$64))</f>
        <v>0</v>
      </c>
      <c r="AQ116" s="201">
        <f ca="1">'SUBSCRIBER BASE'!AR110*(SUM(BUNDLES!$I$50:$I$64))</f>
        <v>0</v>
      </c>
      <c r="AR116" s="201">
        <f ca="1">'SUBSCRIBER BASE'!AS110*(SUM(BUNDLES!$I$50:$I$64))</f>
        <v>0</v>
      </c>
      <c r="AS116" s="201">
        <f ca="1">'SUBSCRIBER BASE'!AT110*(SUM(BUNDLES!$I$50:$I$64))</f>
        <v>0</v>
      </c>
      <c r="AT116" s="201">
        <f ca="1">'SUBSCRIBER BASE'!AU110*(SUM(BUNDLES!$I$50:$I$64))</f>
        <v>0</v>
      </c>
      <c r="AU116" s="201">
        <f ca="1">'SUBSCRIBER BASE'!AV110*(SUM(BUNDLES!$I$50:$I$64))</f>
        <v>0</v>
      </c>
      <c r="AV116" s="201">
        <f ca="1">'SUBSCRIBER BASE'!AW110*(SUM(BUNDLES!$I$50:$I$64))</f>
        <v>0</v>
      </c>
      <c r="AW116" s="201">
        <f ca="1">'SUBSCRIBER BASE'!AX110*(SUM(BUNDLES!$I$50:$I$64))</f>
        <v>0</v>
      </c>
      <c r="AX116" s="201">
        <f ca="1">'SUBSCRIBER BASE'!AY110*(SUM(BUNDLES!$I$50:$I$64))</f>
        <v>0</v>
      </c>
      <c r="AY116" s="201">
        <f ca="1">'SUBSCRIBER BASE'!AZ110*(SUM(BUNDLES!$I$50:$I$64))</f>
        <v>0</v>
      </c>
      <c r="AZ116" s="201">
        <f ca="1">'SUBSCRIBER BASE'!BA110*(SUM(BUNDLES!$I$50:$I$64))</f>
        <v>0</v>
      </c>
      <c r="BA116" s="201">
        <f ca="1">'SUBSCRIBER BASE'!BB110*(SUM(BUNDLES!$I$50:$I$64))</f>
        <v>0</v>
      </c>
      <c r="BB116" s="201">
        <f ca="1">'SUBSCRIBER BASE'!BC110*(SUM(BUNDLES!$I$50:$I$64))</f>
        <v>0</v>
      </c>
      <c r="BC116" s="201">
        <f ca="1">'SUBSCRIBER BASE'!BD110*(SUM(BUNDLES!$I$50:$I$64))</f>
        <v>0</v>
      </c>
      <c r="BD116" s="201">
        <f ca="1">'SUBSCRIBER BASE'!BE110*(SUM(BUNDLES!$I$50:$I$64))</f>
        <v>0</v>
      </c>
      <c r="BE116" s="201">
        <f ca="1">'SUBSCRIBER BASE'!BF110*(SUM(BUNDLES!$I$50:$I$64))</f>
        <v>0</v>
      </c>
      <c r="BF116" s="201">
        <f ca="1">'SUBSCRIBER BASE'!BG110*(SUM(BUNDLES!$I$50:$I$64))</f>
        <v>0</v>
      </c>
      <c r="BG116" s="201">
        <f ca="1">'SUBSCRIBER BASE'!BH110*(SUM(BUNDLES!$I$50:$I$64))</f>
        <v>0</v>
      </c>
      <c r="BH116" s="201">
        <f ca="1">'SUBSCRIBER BASE'!BI110*(SUM(BUNDLES!$I$50:$I$64))</f>
        <v>0</v>
      </c>
      <c r="BI116" s="201">
        <f ca="1">'SUBSCRIBER BASE'!BJ110*(SUM(BUNDLES!$I$50:$I$64))</f>
        <v>0</v>
      </c>
      <c r="BJ116" s="201">
        <f ca="1">'SUBSCRIBER BASE'!BK110*(SUM(BUNDLES!$I$50:$I$64))</f>
        <v>0</v>
      </c>
      <c r="BK116" s="201">
        <f ca="1">'SUBSCRIBER BASE'!BL110*(SUM(BUNDLES!$I$50:$I$64))</f>
        <v>0</v>
      </c>
      <c r="BL116" s="201">
        <f ca="1">'SUBSCRIBER BASE'!BM110*(SUM(BUNDLES!$I$50:$I$64))</f>
        <v>0</v>
      </c>
      <c r="BM116" s="201">
        <f ca="1">'SUBSCRIBER BASE'!BN110*(SUM(BUNDLES!$I$50:$I$64))</f>
        <v>0</v>
      </c>
      <c r="BN116" s="201">
        <f ca="1">'SUBSCRIBER BASE'!BO110*(SUM(BUNDLES!$I$50:$I$64))</f>
        <v>0</v>
      </c>
      <c r="BO116" s="201">
        <f ca="1">'SUBSCRIBER BASE'!BP110*(SUM(BUNDLES!$I$50:$I$64))</f>
        <v>0</v>
      </c>
      <c r="BP116" s="201">
        <f ca="1">'SUBSCRIBER BASE'!BQ110*(SUM(BUNDLES!$I$50:$I$64))</f>
        <v>0</v>
      </c>
      <c r="BQ116" s="201">
        <f ca="1">'SUBSCRIBER BASE'!BR110*(SUM(BUNDLES!$I$50:$I$64))</f>
        <v>0</v>
      </c>
      <c r="BR116" s="201">
        <f ca="1">'SUBSCRIBER BASE'!BS110*(SUM(BUNDLES!$I$50:$I$64))</f>
        <v>0</v>
      </c>
    </row>
    <row r="117" spans="2:70" ht="24.65" customHeight="1" outlineLevel="1">
      <c r="B117" s="200" t="str">
        <f t="shared" ref="B117" si="555">B106</f>
        <v>2.5 GB</v>
      </c>
      <c r="C117" s="201">
        <f>'SUBSCRIBER BASE'!C111*(SUM(BUNDLES!$I$50:$I$64))</f>
        <v>0</v>
      </c>
      <c r="D117" s="201">
        <f>'SUBSCRIBER BASE'!D111*(SUM(BUNDLES!$I$50:$I$64))</f>
        <v>0</v>
      </c>
      <c r="E117" s="201">
        <f>'SUBSCRIBER BASE'!E111*(SUM(BUNDLES!$I$50:$I$64))</f>
        <v>0</v>
      </c>
      <c r="F117" s="201">
        <f>'SUBSCRIBER BASE'!F111*(SUM(BUNDLES!$I$50:$I$64))</f>
        <v>0</v>
      </c>
      <c r="G117" s="201">
        <f>'SUBSCRIBER BASE'!G111*(SUM(BUNDLES!$I$50:$I$64))</f>
        <v>0</v>
      </c>
      <c r="H117" s="201">
        <f>'SUBSCRIBER BASE'!H111*(SUM(BUNDLES!$I$50:$I$64))</f>
        <v>0</v>
      </c>
      <c r="I117" s="201">
        <f>'SUBSCRIBER BASE'!I111*(SUM(BUNDLES!$I$50:$I$64))</f>
        <v>0</v>
      </c>
      <c r="J117" s="201">
        <f>'SUBSCRIBER BASE'!J111*(SUM(BUNDLES!$I$50:$I$64))</f>
        <v>0</v>
      </c>
      <c r="K117" s="201">
        <f ca="1">'SUBSCRIBER BASE'!L111*(SUM(BUNDLES!$I$50:$I$64))</f>
        <v>0</v>
      </c>
      <c r="L117" s="201">
        <f ca="1">'SUBSCRIBER BASE'!M111*(SUM(BUNDLES!$I$50:$I$64))</f>
        <v>0</v>
      </c>
      <c r="M117" s="201">
        <f ca="1">'SUBSCRIBER BASE'!N111*(SUM(BUNDLES!$I$50:$I$64))</f>
        <v>0</v>
      </c>
      <c r="N117" s="201">
        <f ca="1">'SUBSCRIBER BASE'!O111*(SUM(BUNDLES!$I$50:$I$64))</f>
        <v>0</v>
      </c>
      <c r="O117" s="201">
        <f ca="1">'SUBSCRIBER BASE'!P111*(SUM(BUNDLES!$I$50:$I$64))</f>
        <v>0</v>
      </c>
      <c r="P117" s="201">
        <f ca="1">'SUBSCRIBER BASE'!Q111*(SUM(BUNDLES!$I$50:$I$64))</f>
        <v>0</v>
      </c>
      <c r="Q117" s="201">
        <f ca="1">'SUBSCRIBER BASE'!R111*(SUM(BUNDLES!$I$50:$I$64))</f>
        <v>0</v>
      </c>
      <c r="R117" s="201">
        <f ca="1">'SUBSCRIBER BASE'!S111*(SUM(BUNDLES!$I$50:$I$64))</f>
        <v>0</v>
      </c>
      <c r="S117" s="201">
        <f ca="1">'SUBSCRIBER BASE'!T111*(SUM(BUNDLES!$I$50:$I$64))</f>
        <v>0</v>
      </c>
      <c r="T117" s="201">
        <f ca="1">'SUBSCRIBER BASE'!U111*(SUM(BUNDLES!$I$50:$I$64))</f>
        <v>0</v>
      </c>
      <c r="U117" s="201">
        <f ca="1">'SUBSCRIBER BASE'!V111*(SUM(BUNDLES!$I$50:$I$64))</f>
        <v>0</v>
      </c>
      <c r="V117" s="201">
        <f ca="1">'SUBSCRIBER BASE'!W111*(SUM(BUNDLES!$I$50:$I$64))</f>
        <v>0</v>
      </c>
      <c r="W117" s="201">
        <f ca="1">'SUBSCRIBER BASE'!X111*(SUM(BUNDLES!$I$50:$I$64))</f>
        <v>0</v>
      </c>
      <c r="X117" s="201">
        <f ca="1">'SUBSCRIBER BASE'!Y111*(SUM(BUNDLES!$I$50:$I$64))</f>
        <v>0</v>
      </c>
      <c r="Y117" s="201">
        <f ca="1">'SUBSCRIBER BASE'!Z111*(SUM(BUNDLES!$I$50:$I$64))</f>
        <v>0</v>
      </c>
      <c r="Z117" s="201">
        <f ca="1">'SUBSCRIBER BASE'!AA111*(SUM(BUNDLES!$I$50:$I$64))</f>
        <v>0</v>
      </c>
      <c r="AA117" s="201">
        <f ca="1">'SUBSCRIBER BASE'!AB111*(SUM(BUNDLES!$I$50:$I$64))</f>
        <v>0</v>
      </c>
      <c r="AB117" s="201">
        <f ca="1">'SUBSCRIBER BASE'!AC111*(SUM(BUNDLES!$I$50:$I$64))</f>
        <v>0</v>
      </c>
      <c r="AC117" s="201">
        <f ca="1">'SUBSCRIBER BASE'!AD111*(SUM(BUNDLES!$I$50:$I$64))</f>
        <v>0</v>
      </c>
      <c r="AD117" s="201">
        <f ca="1">'SUBSCRIBER BASE'!AE111*(SUM(BUNDLES!$I$50:$I$64))</f>
        <v>0</v>
      </c>
      <c r="AE117" s="201">
        <f ca="1">'SUBSCRIBER BASE'!AF111*(SUM(BUNDLES!$I$50:$I$64))</f>
        <v>0</v>
      </c>
      <c r="AF117" s="201">
        <f ca="1">'SUBSCRIBER BASE'!AG111*(SUM(BUNDLES!$I$50:$I$64))</f>
        <v>0</v>
      </c>
      <c r="AG117" s="201">
        <f ca="1">'SUBSCRIBER BASE'!AH111*(SUM(BUNDLES!$I$50:$I$64))</f>
        <v>0</v>
      </c>
      <c r="AH117" s="201">
        <f ca="1">'SUBSCRIBER BASE'!AI111*(SUM(BUNDLES!$I$50:$I$64))</f>
        <v>0</v>
      </c>
      <c r="AI117" s="201">
        <f ca="1">'SUBSCRIBER BASE'!AJ111*(SUM(BUNDLES!$I$50:$I$64))</f>
        <v>0</v>
      </c>
      <c r="AJ117" s="201">
        <f ca="1">'SUBSCRIBER BASE'!AK111*(SUM(BUNDLES!$I$50:$I$64))</f>
        <v>0</v>
      </c>
      <c r="AK117" s="201">
        <f ca="1">'SUBSCRIBER BASE'!AL111*(SUM(BUNDLES!$I$50:$I$64))</f>
        <v>0</v>
      </c>
      <c r="AL117" s="201">
        <f ca="1">'SUBSCRIBER BASE'!AM111*(SUM(BUNDLES!$I$50:$I$64))</f>
        <v>0</v>
      </c>
      <c r="AM117" s="201">
        <f ca="1">'SUBSCRIBER BASE'!AN111*(SUM(BUNDLES!$I$50:$I$64))</f>
        <v>0</v>
      </c>
      <c r="AN117" s="201">
        <f ca="1">'SUBSCRIBER BASE'!AO111*(SUM(BUNDLES!$I$50:$I$64))</f>
        <v>0</v>
      </c>
      <c r="AO117" s="201">
        <f ca="1">'SUBSCRIBER BASE'!AP111*(SUM(BUNDLES!$I$50:$I$64))</f>
        <v>0</v>
      </c>
      <c r="AP117" s="201">
        <f ca="1">'SUBSCRIBER BASE'!AQ111*(SUM(BUNDLES!$I$50:$I$64))</f>
        <v>0</v>
      </c>
      <c r="AQ117" s="201">
        <f ca="1">'SUBSCRIBER BASE'!AR111*(SUM(BUNDLES!$I$50:$I$64))</f>
        <v>0</v>
      </c>
      <c r="AR117" s="201">
        <f ca="1">'SUBSCRIBER BASE'!AS111*(SUM(BUNDLES!$I$50:$I$64))</f>
        <v>0</v>
      </c>
      <c r="AS117" s="201">
        <f ca="1">'SUBSCRIBER BASE'!AT111*(SUM(BUNDLES!$I$50:$I$64))</f>
        <v>0</v>
      </c>
      <c r="AT117" s="201">
        <f ca="1">'SUBSCRIBER BASE'!AU111*(SUM(BUNDLES!$I$50:$I$64))</f>
        <v>0</v>
      </c>
      <c r="AU117" s="201">
        <f ca="1">'SUBSCRIBER BASE'!AV111*(SUM(BUNDLES!$I$50:$I$64))</f>
        <v>0</v>
      </c>
      <c r="AV117" s="201">
        <f ca="1">'SUBSCRIBER BASE'!AW111*(SUM(BUNDLES!$I$50:$I$64))</f>
        <v>0</v>
      </c>
      <c r="AW117" s="201">
        <f ca="1">'SUBSCRIBER BASE'!AX111*(SUM(BUNDLES!$I$50:$I$64))</f>
        <v>0</v>
      </c>
      <c r="AX117" s="201">
        <f ca="1">'SUBSCRIBER BASE'!AY111*(SUM(BUNDLES!$I$50:$I$64))</f>
        <v>0</v>
      </c>
      <c r="AY117" s="201">
        <f ca="1">'SUBSCRIBER BASE'!AZ111*(SUM(BUNDLES!$I$50:$I$64))</f>
        <v>0</v>
      </c>
      <c r="AZ117" s="201">
        <f ca="1">'SUBSCRIBER BASE'!BA111*(SUM(BUNDLES!$I$50:$I$64))</f>
        <v>0</v>
      </c>
      <c r="BA117" s="201">
        <f ca="1">'SUBSCRIBER BASE'!BB111*(SUM(BUNDLES!$I$50:$I$64))</f>
        <v>0</v>
      </c>
      <c r="BB117" s="201">
        <f ca="1">'SUBSCRIBER BASE'!BC111*(SUM(BUNDLES!$I$50:$I$64))</f>
        <v>0</v>
      </c>
      <c r="BC117" s="201">
        <f ca="1">'SUBSCRIBER BASE'!BD111*(SUM(BUNDLES!$I$50:$I$64))</f>
        <v>0</v>
      </c>
      <c r="BD117" s="201">
        <f ca="1">'SUBSCRIBER BASE'!BE111*(SUM(BUNDLES!$I$50:$I$64))</f>
        <v>0</v>
      </c>
      <c r="BE117" s="201">
        <f ca="1">'SUBSCRIBER BASE'!BF111*(SUM(BUNDLES!$I$50:$I$64))</f>
        <v>0</v>
      </c>
      <c r="BF117" s="201">
        <f ca="1">'SUBSCRIBER BASE'!BG111*(SUM(BUNDLES!$I$50:$I$64))</f>
        <v>0</v>
      </c>
      <c r="BG117" s="201">
        <f ca="1">'SUBSCRIBER BASE'!BH111*(SUM(BUNDLES!$I$50:$I$64))</f>
        <v>0</v>
      </c>
      <c r="BH117" s="201">
        <f ca="1">'SUBSCRIBER BASE'!BI111*(SUM(BUNDLES!$I$50:$I$64))</f>
        <v>0</v>
      </c>
      <c r="BI117" s="201">
        <f ca="1">'SUBSCRIBER BASE'!BJ111*(SUM(BUNDLES!$I$50:$I$64))</f>
        <v>0</v>
      </c>
      <c r="BJ117" s="201">
        <f ca="1">'SUBSCRIBER BASE'!BK111*(SUM(BUNDLES!$I$50:$I$64))</f>
        <v>0</v>
      </c>
      <c r="BK117" s="201">
        <f ca="1">'SUBSCRIBER BASE'!BL111*(SUM(BUNDLES!$I$50:$I$64))</f>
        <v>0</v>
      </c>
      <c r="BL117" s="201">
        <f ca="1">'SUBSCRIBER BASE'!BM111*(SUM(BUNDLES!$I$50:$I$64))</f>
        <v>0</v>
      </c>
      <c r="BM117" s="201">
        <f ca="1">'SUBSCRIBER BASE'!BN111*(SUM(BUNDLES!$I$50:$I$64))</f>
        <v>0</v>
      </c>
      <c r="BN117" s="201">
        <f ca="1">'SUBSCRIBER BASE'!BO111*(SUM(BUNDLES!$I$50:$I$64))</f>
        <v>0</v>
      </c>
      <c r="BO117" s="201">
        <f ca="1">'SUBSCRIBER BASE'!BP111*(SUM(BUNDLES!$I$50:$I$64))</f>
        <v>0</v>
      </c>
      <c r="BP117" s="201">
        <f ca="1">'SUBSCRIBER BASE'!BQ111*(SUM(BUNDLES!$I$50:$I$64))</f>
        <v>0</v>
      </c>
      <c r="BQ117" s="201">
        <f ca="1">'SUBSCRIBER BASE'!BR111*(SUM(BUNDLES!$I$50:$I$64))</f>
        <v>0</v>
      </c>
      <c r="BR117" s="201">
        <f ca="1">'SUBSCRIBER BASE'!BS111*(SUM(BUNDLES!$I$50:$I$64))</f>
        <v>0</v>
      </c>
    </row>
    <row r="118" spans="2:70" ht="25" customHeight="1">
      <c r="BR118" s="395">
        <f ca="1">BR84/'SUBSCRIBER BASE'!BS101</f>
        <v>32.807216038179909</v>
      </c>
    </row>
    <row r="119" spans="2:70" ht="25" customHeight="1">
      <c r="B119" s="462" t="s">
        <v>536</v>
      </c>
      <c r="C119" s="458" t="s">
        <v>517</v>
      </c>
      <c r="D119" s="458" t="s">
        <v>518</v>
      </c>
      <c r="E119" s="458" t="s">
        <v>519</v>
      </c>
      <c r="F119" s="458" t="s">
        <v>520</v>
      </c>
      <c r="G119" s="458" t="s">
        <v>521</v>
      </c>
      <c r="H119" s="458" t="s">
        <v>522</v>
      </c>
    </row>
    <row r="120" spans="2:70" ht="25" customHeight="1">
      <c r="B120" s="457" t="s">
        <v>515</v>
      </c>
      <c r="C120" s="548">
        <f ca="1">SUM(C10:V10)</f>
        <v>35942592.893785112</v>
      </c>
      <c r="D120" s="548">
        <f ca="1">SUM(W10:AH10)</f>
        <v>153536140.89977494</v>
      </c>
      <c r="E120" s="548">
        <f ca="1">SUM(AI10:AT10)</f>
        <v>428556385.99608999</v>
      </c>
      <c r="F120" s="548">
        <f ca="1">SUM(AU10:BF10)</f>
        <v>575252997.28403592</v>
      </c>
      <c r="G120" s="548">
        <f ca="1">SUM(BG10:BR10)</f>
        <v>744857444.12027144</v>
      </c>
      <c r="H120" s="459">
        <f ca="1">SUM(C120:G120)</f>
        <v>1938145561.1939576</v>
      </c>
    </row>
    <row r="121" spans="2:70" ht="25" customHeight="1">
      <c r="B121" s="457" t="s">
        <v>516</v>
      </c>
      <c r="C121" s="549">
        <f ca="1">SUM(C47:V47)</f>
        <v>4322414919.4857388</v>
      </c>
      <c r="D121" s="549">
        <f ca="1">SUM(W47:AH47)</f>
        <v>18461820447.574326</v>
      </c>
      <c r="E121" s="549">
        <f ca="1">SUM(AI47:AT47)</f>
        <v>45471929773.365402</v>
      </c>
      <c r="F121" s="549">
        <f ca="1">SUM(AU47:BF47)</f>
        <v>61017704746.442764</v>
      </c>
      <c r="G121" s="549">
        <f ca="1">SUM(BG47:BR47)</f>
        <v>74902115409.988632</v>
      </c>
      <c r="H121" s="459">
        <f t="shared" ref="H121:H122" ca="1" si="556">SUM(C121:G121)</f>
        <v>204175985296.85687</v>
      </c>
    </row>
    <row r="122" spans="2:70" ht="25" customHeight="1">
      <c r="B122" s="457" t="s">
        <v>350</v>
      </c>
      <c r="C122" s="550">
        <f ca="1">SUM(C84:V84)</f>
        <v>35944555.228364214</v>
      </c>
      <c r="D122" s="550">
        <f ca="1">SUM(W84:AH84)</f>
        <v>153615552.65348837</v>
      </c>
      <c r="E122" s="550">
        <f ca="1">SUM(AI84:AT84)</f>
        <v>451538775.06197613</v>
      </c>
      <c r="F122" s="550">
        <f ca="1">SUM(AU84:BF84)</f>
        <v>606371581.64297223</v>
      </c>
      <c r="G122" s="550">
        <f ca="1">SUM(BG84:BR84)</f>
        <v>745120726.67325628</v>
      </c>
      <c r="H122" s="460">
        <f t="shared" ca="1" si="556"/>
        <v>1992591191.2600574</v>
      </c>
      <c r="J122" s="3">
        <f ca="1">G120/12/'SUBSCRIBER BASE'!BS$12</f>
        <v>80.031493956100533</v>
      </c>
    </row>
    <row r="123" spans="2:70" ht="25" customHeight="1">
      <c r="B123" s="457" t="s">
        <v>523</v>
      </c>
      <c r="C123" s="461">
        <f ca="1">'SUBSCRIBER BASE'!W11</f>
        <v>268412.86113040801</v>
      </c>
      <c r="D123" s="461">
        <f ca="1">'SUBSCRIBER BASE'!AI11</f>
        <v>882914.4193031647</v>
      </c>
      <c r="E123" s="461">
        <f ca="1">'SUBSCRIBER BASE'!AU11</f>
        <v>1463160.2698625845</v>
      </c>
      <c r="F123" s="461">
        <f ca="1">'SUBSCRIBER BASE'!BG11</f>
        <v>1801279.0398595799</v>
      </c>
      <c r="G123" s="461">
        <f ca="1">'SUBSCRIBER BASE'!BS11</f>
        <v>1985138.4682352312</v>
      </c>
      <c r="J123" s="3">
        <f ca="1">G121/12/'SUBSCRIBER BASE'!BS$12</f>
        <v>8047.8865372871524</v>
      </c>
    </row>
    <row r="124" spans="2:70" ht="25" customHeight="1">
      <c r="J124" s="3">
        <f ca="1">G122/12/'SUBSCRIBER BASE'!BS$12</f>
        <v>80.059782451052541</v>
      </c>
    </row>
    <row r="126" spans="2:70" ht="25" customHeight="1">
      <c r="B126" s="517" t="s">
        <v>526</v>
      </c>
      <c r="C126" s="517" t="s">
        <v>517</v>
      </c>
      <c r="D126" s="517" t="s">
        <v>518</v>
      </c>
      <c r="E126" s="517" t="s">
        <v>519</v>
      </c>
      <c r="F126" s="517" t="s">
        <v>520</v>
      </c>
      <c r="G126" s="517" t="s">
        <v>521</v>
      </c>
      <c r="H126" s="517" t="s">
        <v>522</v>
      </c>
    </row>
    <row r="127" spans="2:70" ht="25" customHeight="1">
      <c r="B127" s="3" t="s">
        <v>515</v>
      </c>
      <c r="C127" s="3">
        <v>33740520.158911094</v>
      </c>
      <c r="D127" s="3">
        <v>163612015.65154958</v>
      </c>
      <c r="E127" s="3">
        <v>382586098.43217933</v>
      </c>
      <c r="F127" s="3">
        <v>604879886.67450213</v>
      </c>
      <c r="G127" s="3">
        <v>807300799.76465154</v>
      </c>
      <c r="H127" s="3">
        <v>1992119320.6817937</v>
      </c>
    </row>
    <row r="128" spans="2:70" ht="25" customHeight="1">
      <c r="B128" s="3" t="s">
        <v>516</v>
      </c>
      <c r="C128" s="3">
        <v>741159014.96037149</v>
      </c>
      <c r="D128" s="3">
        <v>3594024180.5436726</v>
      </c>
      <c r="E128" s="3">
        <v>8404206043.683876</v>
      </c>
      <c r="F128" s="3">
        <v>13287305254.696079</v>
      </c>
      <c r="G128" s="3">
        <v>17733873633.407757</v>
      </c>
      <c r="H128" s="3">
        <v>43760568127.291756</v>
      </c>
    </row>
    <row r="129" spans="2:8" ht="25" customHeight="1">
      <c r="B129" s="3" t="s">
        <v>350</v>
      </c>
      <c r="C129" s="3">
        <v>9821967.1182198115</v>
      </c>
      <c r="D129" s="3">
        <v>47627805.523568675</v>
      </c>
      <c r="E129" s="3">
        <v>111370916.87429506</v>
      </c>
      <c r="F129" s="3">
        <v>176080994.86245406</v>
      </c>
      <c r="G129" s="3">
        <v>235005633.69371548</v>
      </c>
      <c r="H129" s="3">
        <v>579907318.07225311</v>
      </c>
    </row>
    <row r="130" spans="2:8" ht="25" customHeight="1">
      <c r="B130" s="3" t="s">
        <v>523</v>
      </c>
      <c r="C130" s="395">
        <v>38379.338492318748</v>
      </c>
      <c r="D130" s="395">
        <v>142413.01936835342</v>
      </c>
      <c r="E130" s="395">
        <v>276508.27287151461</v>
      </c>
      <c r="F130" s="395">
        <v>401783.52514379838</v>
      </c>
      <c r="G130" s="395">
        <v>515099.72476771945</v>
      </c>
    </row>
    <row r="132" spans="2:8" ht="25" customHeight="1">
      <c r="B132" s="517" t="s">
        <v>525</v>
      </c>
      <c r="C132" s="517" t="s">
        <v>517</v>
      </c>
      <c r="D132" s="517" t="s">
        <v>518</v>
      </c>
      <c r="E132" s="517" t="s">
        <v>519</v>
      </c>
      <c r="F132" s="517" t="s">
        <v>520</v>
      </c>
      <c r="G132" s="517" t="s">
        <v>521</v>
      </c>
      <c r="H132" s="517" t="s">
        <v>522</v>
      </c>
    </row>
    <row r="133" spans="2:8" ht="25" customHeight="1">
      <c r="B133" s="3" t="s">
        <v>515</v>
      </c>
      <c r="C133" s="392">
        <v>134951394.07869849</v>
      </c>
      <c r="D133" s="392">
        <v>654410257.0230422</v>
      </c>
      <c r="E133" s="392">
        <v>1530289367.4857547</v>
      </c>
      <c r="F133" s="392">
        <v>2419472865.7360735</v>
      </c>
      <c r="G133" s="392">
        <v>3229169287.3333573</v>
      </c>
      <c r="H133" s="392">
        <v>7968293171.6569252</v>
      </c>
    </row>
    <row r="134" spans="2:8" ht="25" customHeight="1">
      <c r="B134" s="3" t="s">
        <v>516</v>
      </c>
      <c r="C134" s="391">
        <v>2964455520.8598213</v>
      </c>
      <c r="D134" s="391">
        <v>14375352352.433952</v>
      </c>
      <c r="E134" s="391">
        <v>33615683039.148712</v>
      </c>
      <c r="F134" s="391">
        <v>53148294953.088303</v>
      </c>
      <c r="G134" s="391">
        <v>70934814891.412369</v>
      </c>
      <c r="H134" s="392">
        <v>175038600756.94318</v>
      </c>
    </row>
    <row r="135" spans="2:8" ht="25" customHeight="1">
      <c r="B135" s="3" t="s">
        <v>350</v>
      </c>
      <c r="C135" s="390">
        <v>39283837.462671794</v>
      </c>
      <c r="D135" s="390">
        <v>190498077.8514438</v>
      </c>
      <c r="E135" s="390">
        <v>445466243.19647682</v>
      </c>
      <c r="F135" s="390">
        <v>704307273.0471251</v>
      </c>
      <c r="G135" s="390">
        <v>940009192.01901138</v>
      </c>
      <c r="H135" s="392">
        <v>2319564623.5767288</v>
      </c>
    </row>
    <row r="136" spans="2:8" ht="25" customHeight="1">
      <c r="B136" s="3" t="s">
        <v>523</v>
      </c>
      <c r="C136" s="395">
        <v>153497.87120123833</v>
      </c>
      <c r="D136" s="395">
        <v>569614.37316227646</v>
      </c>
      <c r="E136" s="395">
        <v>1105994.1665258773</v>
      </c>
      <c r="F136" s="395">
        <v>1607092.3808439092</v>
      </c>
      <c r="G136" s="395">
        <v>2060364.0900940981</v>
      </c>
    </row>
    <row r="139" spans="2:8" ht="25" customHeight="1">
      <c r="B139" s="517" t="s">
        <v>537</v>
      </c>
      <c r="C139" s="397" t="str">
        <f>C132</f>
        <v>Y1</v>
      </c>
      <c r="D139" s="397" t="str">
        <f t="shared" ref="D139:G139" si="557">D132</f>
        <v>Y2</v>
      </c>
      <c r="E139" s="397" t="str">
        <f t="shared" si="557"/>
        <v>Y3</v>
      </c>
      <c r="F139" s="397" t="str">
        <f t="shared" si="557"/>
        <v>Y4</v>
      </c>
      <c r="G139" s="397" t="str">
        <f t="shared" si="557"/>
        <v>Y5</v>
      </c>
      <c r="H139" s="458" t="s">
        <v>522</v>
      </c>
    </row>
    <row r="140" spans="2:8" ht="25" customHeight="1">
      <c r="B140" s="517" t="str">
        <f>B133</f>
        <v>Min</v>
      </c>
      <c r="C140" s="392">
        <f ca="1">C120+C127+C133</f>
        <v>204634507.13139468</v>
      </c>
      <c r="D140" s="392">
        <f t="shared" ref="D140:G140" ca="1" si="558">D120+D127+D133</f>
        <v>971558413.57436669</v>
      </c>
      <c r="E140" s="392">
        <f t="shared" ca="1" si="558"/>
        <v>2341431851.9140244</v>
      </c>
      <c r="F140" s="392">
        <f t="shared" ca="1" si="558"/>
        <v>3599605749.6946115</v>
      </c>
      <c r="G140" s="392">
        <f t="shared" ca="1" si="558"/>
        <v>4781327531.2182808</v>
      </c>
      <c r="H140" s="459">
        <f ca="1">SUM(C140:G140)</f>
        <v>11898558053.532679</v>
      </c>
    </row>
    <row r="141" spans="2:8" ht="25" customHeight="1">
      <c r="B141" s="517" t="str">
        <f>B134</f>
        <v xml:space="preserve">Data </v>
      </c>
      <c r="C141" s="391">
        <f ca="1">C121+C128+C134</f>
        <v>8028029455.3059311</v>
      </c>
      <c r="D141" s="391">
        <f t="shared" ref="C141:G143" ca="1" si="559">D121+D128+D134</f>
        <v>36431196980.551949</v>
      </c>
      <c r="E141" s="391">
        <f t="shared" ca="1" si="559"/>
        <v>87491818856.197998</v>
      </c>
      <c r="F141" s="391">
        <f t="shared" ca="1" si="559"/>
        <v>127453304954.22714</v>
      </c>
      <c r="G141" s="391">
        <f t="shared" ca="1" si="559"/>
        <v>163570803934.80878</v>
      </c>
      <c r="H141" s="552">
        <f t="shared" ref="H141:H142" ca="1" si="560">SUM(C141:G141)</f>
        <v>422975154181.0918</v>
      </c>
    </row>
    <row r="142" spans="2:8" ht="25" customHeight="1">
      <c r="B142" s="517" t="str">
        <f>B135</f>
        <v>SMS</v>
      </c>
      <c r="C142" s="390">
        <f t="shared" ca="1" si="559"/>
        <v>85050359.809255809</v>
      </c>
      <c r="D142" s="390">
        <f t="shared" ca="1" si="559"/>
        <v>391741436.0285008</v>
      </c>
      <c r="E142" s="390">
        <f t="shared" ca="1" si="559"/>
        <v>1008375935.132748</v>
      </c>
      <c r="F142" s="390">
        <f t="shared" ca="1" si="559"/>
        <v>1486759849.5525513</v>
      </c>
      <c r="G142" s="390">
        <f t="shared" ca="1" si="559"/>
        <v>1920135552.385983</v>
      </c>
      <c r="H142" s="553">
        <f t="shared" ca="1" si="560"/>
        <v>4892063132.9090385</v>
      </c>
    </row>
    <row r="143" spans="2:8" ht="25" customHeight="1">
      <c r="B143" s="3" t="s">
        <v>523</v>
      </c>
      <c r="C143" s="395">
        <f t="shared" ca="1" si="559"/>
        <v>460290.07082396513</v>
      </c>
      <c r="D143" s="395">
        <f t="shared" ca="1" si="559"/>
        <v>1594941.8118337947</v>
      </c>
      <c r="E143" s="395">
        <f t="shared" ca="1" si="559"/>
        <v>2845662.7092599766</v>
      </c>
      <c r="F143" s="395">
        <f t="shared" ca="1" si="559"/>
        <v>3810154.9458472878</v>
      </c>
      <c r="G143" s="395">
        <f t="shared" ca="1" si="559"/>
        <v>4560602.2830970492</v>
      </c>
      <c r="H143" s="554">
        <f ca="1">G143</f>
        <v>4560602.2830970492</v>
      </c>
    </row>
  </sheetData>
  <mergeCells count="3">
    <mergeCell ref="B8:BR8"/>
    <mergeCell ref="B45:BR45"/>
    <mergeCell ref="B82:BR82"/>
  </mergeCells>
  <phoneticPr fontId="41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0E18-545E-174B-9DEF-517330E4C8AF}">
  <sheetPr>
    <tabColor theme="1" tint="0.14999847407452621"/>
  </sheetPr>
  <dimension ref="B2:BV91"/>
  <sheetViews>
    <sheetView zoomScaleNormal="100" workbookViewId="0">
      <pane xSplit="2" ySplit="8" topLeftCell="N72" activePane="bottomRight" state="frozen"/>
      <selection pane="topRight" activeCell="C1" sqref="C1"/>
      <selection pane="bottomLeft" activeCell="A9" sqref="A9"/>
      <selection pane="bottomRight" activeCell="E75" sqref="E75"/>
    </sheetView>
  </sheetViews>
  <sheetFormatPr defaultColWidth="25.69140625" defaultRowHeight="25" customHeight="1"/>
  <cols>
    <col min="1" max="1" width="5.69140625" style="1" customWidth="1"/>
    <col min="2" max="73" width="25.69140625" style="1"/>
    <col min="74" max="74" width="25.69140625" style="1" customWidth="1"/>
    <col min="75" max="16384" width="25.69140625" style="1"/>
  </cols>
  <sheetData>
    <row r="2" spans="2:74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4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4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4" s="3" customFormat="1" ht="25" customHeight="1"/>
    <row r="6" spans="2:74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4" s="3" customFormat="1" ht="25" customHeight="1">
      <c r="B7" s="3" t="s">
        <v>604</v>
      </c>
    </row>
    <row r="8" spans="2:74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4" s="209" customFormat="1" ht="25" customHeight="1"/>
    <row r="10" spans="2:74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TRAFFIC'!C10)</f>
        <v>0</v>
      </c>
      <c r="G10" s="202">
        <f>MIN($E$10,'WHOLESALE TRAFFIC'!D10)</f>
        <v>0</v>
      </c>
      <c r="H10" s="202">
        <f>MIN($E$10,'WHOLESALE TRAFFIC'!E10)</f>
        <v>0</v>
      </c>
      <c r="I10" s="202">
        <f>MIN($E$10,'WHOLESALE TRAFFIC'!F10)</f>
        <v>0</v>
      </c>
      <c r="J10" s="202">
        <f>MIN($E$10,'WHOLESALE TRAFFIC'!G10)</f>
        <v>0</v>
      </c>
      <c r="K10" s="202">
        <f>MIN($E$10,'WHOLESALE TRAFFIC'!H10)</f>
        <v>0</v>
      </c>
      <c r="L10" s="202">
        <f>MIN($E$10,'WHOLESALE TRAFFIC'!I10)</f>
        <v>0</v>
      </c>
      <c r="M10" s="202">
        <f>MIN($E$10,'WHOLESALE TRAFFIC'!J10)</f>
        <v>0</v>
      </c>
      <c r="N10" s="202">
        <f ca="1">MIN($E$10,'WHOLESALE TRAFFIC'!K10)</f>
        <v>385385</v>
      </c>
      <c r="O10" s="202">
        <f ca="1">MIN($E$10,'WHOLESALE TRAFFIC'!L10)</f>
        <v>723842.75</v>
      </c>
      <c r="P10" s="202">
        <f ca="1">MIN($E$10,'WHOLESALE TRAFFIC'!M10)</f>
        <v>1102310.9449999998</v>
      </c>
      <c r="Q10" s="202">
        <f ca="1">MIN($E$10,'WHOLESALE TRAFFIC'!N10)</f>
        <v>1445021.11904375</v>
      </c>
      <c r="R10" s="202">
        <f ca="1">MIN($E$10,'WHOLESALE TRAFFIC'!O10)</f>
        <v>1821014.3965173906</v>
      </c>
      <c r="S10" s="202">
        <f ca="1">MIN($E$10,'WHOLESALE TRAFFIC'!P10)</f>
        <v>2329873.2951124934</v>
      </c>
      <c r="T10" s="202">
        <f ca="1">MIN($E$10,'WHOLESALE TRAFFIC'!Q10)</f>
        <v>2992333.2313107401</v>
      </c>
      <c r="U10" s="202">
        <f ca="1">MIN($E$10,'WHOLESALE TRAFFIC'!R10)</f>
        <v>3000000</v>
      </c>
      <c r="V10" s="202">
        <f ca="1">MIN($E$10,'WHOLESALE TRAFFIC'!S10)</f>
        <v>3000000</v>
      </c>
      <c r="W10" s="202">
        <f ca="1">MIN($E$10,'WHOLESALE TRAFFIC'!T10)</f>
        <v>3000000</v>
      </c>
      <c r="X10" s="202">
        <f ca="1">MIN($E$10,'WHOLESALE TRAFFIC'!U10)</f>
        <v>3000000</v>
      </c>
      <c r="Y10" s="202">
        <f ca="1">MIN($E$10,'WHOLESALE TRAFFIC'!V10)</f>
        <v>3000000</v>
      </c>
      <c r="Z10" s="202">
        <f ca="1">MIN($E$10,'WHOLESALE TRAFFIC'!W10)</f>
        <v>3000000</v>
      </c>
      <c r="AA10" s="202">
        <f ca="1">MIN($E$10,'WHOLESALE TRAFFIC'!X10)</f>
        <v>3000000</v>
      </c>
      <c r="AB10" s="202">
        <f ca="1">MIN($E$10,'WHOLESALE TRAFFIC'!Y10)</f>
        <v>3000000</v>
      </c>
      <c r="AC10" s="202">
        <f ca="1">MIN($E$10,'WHOLESALE TRAFFIC'!Z10)</f>
        <v>3000000</v>
      </c>
      <c r="AD10" s="202">
        <f ca="1">MIN($E$10,'WHOLESALE TRAFFIC'!AA10)</f>
        <v>3000000</v>
      </c>
      <c r="AE10" s="202">
        <f ca="1">MIN($E$10,'WHOLESALE TRAFFIC'!AB10)</f>
        <v>3000000</v>
      </c>
      <c r="AF10" s="202">
        <f ca="1">MIN($E$10,'WHOLESALE TRAFFIC'!AC10)</f>
        <v>3000000</v>
      </c>
      <c r="AG10" s="202">
        <f ca="1">MIN($E$10,'WHOLESALE TRAFFIC'!AD10)</f>
        <v>3000000</v>
      </c>
      <c r="AH10" s="202">
        <f ca="1">MIN($E$10,'WHOLESALE TRAFFIC'!AE10)</f>
        <v>3000000</v>
      </c>
      <c r="AI10" s="202">
        <f ca="1">MIN($E$10,'WHOLESALE TRAFFIC'!AF10)</f>
        <v>3000000</v>
      </c>
      <c r="AJ10" s="202">
        <f ca="1">MIN($E$10,'WHOLESALE TRAFFIC'!AG10)</f>
        <v>3000000</v>
      </c>
      <c r="AK10" s="202">
        <f ca="1">MIN($E$10,'WHOLESALE TRAFFIC'!AH10)</f>
        <v>3000000</v>
      </c>
      <c r="AL10" s="202">
        <f ca="1">MIN($E$10,'WHOLESALE TRAFFIC'!AI10)</f>
        <v>3000000</v>
      </c>
      <c r="AM10" s="202">
        <f ca="1">MIN($E$10,'WHOLESALE TRAFFIC'!AJ10)</f>
        <v>3000000</v>
      </c>
      <c r="AN10" s="202">
        <f ca="1">MIN($E$10,'WHOLESALE TRAFFIC'!AK10)</f>
        <v>3000000</v>
      </c>
      <c r="AO10" s="202">
        <f ca="1">MIN($E$10,'WHOLESALE TRAFFIC'!AL10)</f>
        <v>3000000</v>
      </c>
      <c r="AP10" s="202">
        <f ca="1">MIN($E$10,'WHOLESALE TRAFFIC'!AM10)</f>
        <v>3000000</v>
      </c>
      <c r="AQ10" s="202">
        <f ca="1">MIN($E$10,'WHOLESALE TRAFFIC'!AN10)</f>
        <v>3000000</v>
      </c>
      <c r="AR10" s="202">
        <f ca="1">MIN($E$10,'WHOLESALE TRAFFIC'!AO10)</f>
        <v>3000000</v>
      </c>
      <c r="AS10" s="202">
        <f ca="1">MIN($E$10,'WHOLESALE TRAFFIC'!AP10)</f>
        <v>3000000</v>
      </c>
      <c r="AT10" s="202">
        <f ca="1">MIN($E$10,'WHOLESALE TRAFFIC'!AQ10)</f>
        <v>3000000</v>
      </c>
      <c r="AU10" s="202">
        <f ca="1">MIN($E$10,'WHOLESALE TRAFFIC'!AR10)</f>
        <v>3000000</v>
      </c>
      <c r="AV10" s="202">
        <f ca="1">MIN($E$10,'WHOLESALE TRAFFIC'!AS10)</f>
        <v>3000000</v>
      </c>
      <c r="AW10" s="202">
        <f ca="1">MIN($E$10,'WHOLESALE TRAFFIC'!AT10)</f>
        <v>3000000</v>
      </c>
      <c r="AX10" s="202">
        <f ca="1">MIN($E$10,'WHOLESALE TRAFFIC'!AU10)</f>
        <v>3000000</v>
      </c>
      <c r="AY10" s="202">
        <f ca="1">MIN($E$10,'WHOLESALE TRAFFIC'!AV10)</f>
        <v>3000000</v>
      </c>
      <c r="AZ10" s="202">
        <f ca="1">MIN($E$10,'WHOLESALE TRAFFIC'!AW10)</f>
        <v>3000000</v>
      </c>
      <c r="BA10" s="202">
        <f ca="1">MIN($E$10,'WHOLESALE TRAFFIC'!AX10)</f>
        <v>3000000</v>
      </c>
      <c r="BB10" s="202">
        <f ca="1">MIN($E$10,'WHOLESALE TRAFFIC'!AY10)</f>
        <v>3000000</v>
      </c>
      <c r="BC10" s="202">
        <f ca="1">MIN($E$10,'WHOLESALE TRAFFIC'!AZ10)</f>
        <v>3000000</v>
      </c>
      <c r="BD10" s="202">
        <f ca="1">MIN($E$10,'WHOLESALE TRAFFIC'!BA10)</f>
        <v>3000000</v>
      </c>
      <c r="BE10" s="202">
        <f ca="1">MIN($E$10,'WHOLESALE TRAFFIC'!BB10)</f>
        <v>3000000</v>
      </c>
      <c r="BF10" s="202">
        <f ca="1">MIN($E$10,'WHOLESALE TRAFFIC'!BC10)</f>
        <v>3000000</v>
      </c>
      <c r="BG10" s="202">
        <f ca="1">MIN($E$10,'WHOLESALE TRAFFIC'!BD10)</f>
        <v>3000000</v>
      </c>
      <c r="BH10" s="202">
        <f ca="1">MIN($E$10,'WHOLESALE TRAFFIC'!BE10)</f>
        <v>3000000</v>
      </c>
      <c r="BI10" s="202">
        <f ca="1">MIN($E$10,'WHOLESALE TRAFFIC'!BF10)</f>
        <v>3000000</v>
      </c>
      <c r="BJ10" s="202">
        <f ca="1">MIN($E$10,'WHOLESALE TRAFFIC'!BG10)</f>
        <v>3000000</v>
      </c>
      <c r="BK10" s="202">
        <f ca="1">MIN($E$10,'WHOLESALE TRAFFIC'!BH10)</f>
        <v>3000000</v>
      </c>
      <c r="BL10" s="202">
        <f ca="1">MIN($E$10,'WHOLESALE TRAFFIC'!BI10)</f>
        <v>3000000</v>
      </c>
      <c r="BM10" s="202">
        <f ca="1">MIN($E$10,'WHOLESALE TRAFFIC'!BJ10)</f>
        <v>3000000</v>
      </c>
      <c r="BN10" s="202">
        <f ca="1">MIN($E$10,'WHOLESALE TRAFFIC'!BK10)</f>
        <v>3000000</v>
      </c>
      <c r="BO10" s="202">
        <f ca="1">MIN($E$10,'WHOLESALE TRAFFIC'!BL10)</f>
        <v>3000000</v>
      </c>
      <c r="BP10" s="202">
        <f ca="1">MIN($E$10,'WHOLESALE TRAFFIC'!BM10)</f>
        <v>3000000</v>
      </c>
      <c r="BQ10" s="202">
        <f ca="1">MIN($E$10,'WHOLESALE TRAFFIC'!BN10)</f>
        <v>3000000</v>
      </c>
      <c r="BR10" s="202">
        <f ca="1">MIN($E$10,'WHOLESALE TRAFFIC'!BO10)</f>
        <v>3000000</v>
      </c>
      <c r="BS10" s="202">
        <f ca="1">MIN($E$10,'WHOLESALE TRAFFIC'!BP10)</f>
        <v>3000000</v>
      </c>
      <c r="BT10" s="202">
        <f ca="1">MIN($E$10,'WHOLESALE TRAFFIC'!BQ10)</f>
        <v>3000000</v>
      </c>
      <c r="BU10" s="202">
        <f ca="1">MIN($E$10,'WHOLESALE TRAFFIC'!BR10)</f>
        <v>3000000</v>
      </c>
      <c r="BV10" s="396"/>
    </row>
    <row r="11" spans="2:74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TRAFFIC'!C10-'WHOLESALE COSTS'!$E$10),0)</f>
        <v>0</v>
      </c>
      <c r="G11" s="202">
        <f>IF(G10=$E$10,MIN($E$11,'WHOLESALE TRAFFIC'!D10-'WHOLESALE COSTS'!$E$10),0)</f>
        <v>0</v>
      </c>
      <c r="H11" s="202">
        <f>IF(H10=$E$10,MIN($E$11,'WHOLESALE TRAFFIC'!E10-'WHOLESALE COSTS'!$E$10),0)</f>
        <v>0</v>
      </c>
      <c r="I11" s="202">
        <f>IF(I10=$E$10,MIN($E$11,'WHOLESALE TRAFFIC'!F10-'WHOLESALE COSTS'!$E$10),0)</f>
        <v>0</v>
      </c>
      <c r="J11" s="202">
        <f>IF(J10=$E$10,MIN($E$11,'WHOLESALE TRAFFIC'!G10-'WHOLESALE COSTS'!$E$10),0)</f>
        <v>0</v>
      </c>
      <c r="K11" s="202">
        <f>IF(K10=$E$10,MIN($E$11,'WHOLESALE TRAFFIC'!H10-'WHOLESALE COSTS'!$E$10),0)</f>
        <v>0</v>
      </c>
      <c r="L11" s="202">
        <f>IF(L10=$E$10,MIN($E$11,'WHOLESALE TRAFFIC'!I10-'WHOLESALE COSTS'!$E$10),0)</f>
        <v>0</v>
      </c>
      <c r="M11" s="202">
        <f>IF(M10=$E$10,MIN($E$11,'WHOLESALE TRAFFIC'!J10-'WHOLESALE COSTS'!$E$10),0)</f>
        <v>0</v>
      </c>
      <c r="N11" s="202">
        <f ca="1">IF(N10=$E$10,MIN($E$11,'WHOLESALE TRAFFIC'!K10-'WHOLESALE COSTS'!$E$10),0)</f>
        <v>0</v>
      </c>
      <c r="O11" s="202">
        <f ca="1">IF(O10=$E$10,MIN($E$11,'WHOLESALE TRAFFIC'!L10-'WHOLESALE COSTS'!$E$10),0)</f>
        <v>0</v>
      </c>
      <c r="P11" s="202">
        <f ca="1">IF(P10=$E$10,MIN($E$11,'WHOLESALE TRAFFIC'!M10-'WHOLESALE COSTS'!$E$10),0)</f>
        <v>0</v>
      </c>
      <c r="Q11" s="202">
        <f ca="1">IF(Q10=$E$10,MIN($E$11,'WHOLESALE TRAFFIC'!N10-'WHOLESALE COSTS'!$E$10),0)</f>
        <v>0</v>
      </c>
      <c r="R11" s="202">
        <f ca="1">IF(R10=$E$10,MIN($E$11,'WHOLESALE TRAFFIC'!O10-'WHOLESALE COSTS'!$E$10),0)</f>
        <v>0</v>
      </c>
      <c r="S11" s="202">
        <f ca="1">IF(S10=$E$10,MIN($E$11,'WHOLESALE TRAFFIC'!P10-'WHOLESALE COSTS'!$E$10),0)</f>
        <v>0</v>
      </c>
      <c r="T11" s="202">
        <f ca="1">IF(T10=$E$10,MIN($E$11,'WHOLESALE TRAFFIC'!Q10-'WHOLESALE COSTS'!$E$10),0)</f>
        <v>0</v>
      </c>
      <c r="U11" s="202">
        <f ca="1">IF(U10=$E$10,MIN($E$11,'WHOLESALE TRAFFIC'!R10-'WHOLESALE COSTS'!$E$10),0)</f>
        <v>663146.07539899554</v>
      </c>
      <c r="V11" s="202">
        <f ca="1">IF(V10=$E$10,MIN($E$11,'WHOLESALE TRAFFIC'!S10-'WHOLESALE COSTS'!$E$10),0)</f>
        <v>1360093.978236014</v>
      </c>
      <c r="W11" s="202">
        <f ca="1">IF(W10=$E$10,MIN($E$11,'WHOLESALE TRAFFIC'!T10-'WHOLESALE COSTS'!$E$10),0)</f>
        <v>1948727.3563343165</v>
      </c>
      <c r="X11" s="202">
        <f ca="1">IF(X10=$E$10,MIN($E$11,'WHOLESALE TRAFFIC'!U10-'WHOLESALE COSTS'!$E$10),0)</f>
        <v>2671404.2414846737</v>
      </c>
      <c r="Y11" s="202">
        <f ca="1">IF(Y10=$E$10,MIN($E$11,'WHOLESALE TRAFFIC'!V10-'WHOLESALE COSTS'!$E$10),0)</f>
        <v>3499440.5053467406</v>
      </c>
      <c r="Z11" s="202">
        <f ca="1">IF(Z10=$E$10,MIN($E$11,'WHOLESALE TRAFFIC'!W10-'WHOLESALE COSTS'!$E$10),0)</f>
        <v>4134976.7847790485</v>
      </c>
      <c r="AA11" s="202">
        <f ca="1">IF(AA10=$E$10,MIN($E$11,'WHOLESALE TRAFFIC'!X10-'WHOLESALE COSTS'!$E$10),0)</f>
        <v>4726102.5642430112</v>
      </c>
      <c r="AB11" s="202">
        <f ca="1">IF(AB10=$E$10,MIN($E$11,'WHOLESALE TRAFFIC'!Y10-'WHOLESALE COSTS'!$E$10),0)</f>
        <v>4899999</v>
      </c>
      <c r="AC11" s="202">
        <f ca="1">IF(AC10=$E$10,MIN($E$11,'WHOLESALE TRAFFIC'!Z10-'WHOLESALE COSTS'!$E$10),0)</f>
        <v>4899999</v>
      </c>
      <c r="AD11" s="202">
        <f ca="1">IF(AD10=$E$10,MIN($E$11,'WHOLESALE TRAFFIC'!AA10-'WHOLESALE COSTS'!$E$10),0)</f>
        <v>4899999</v>
      </c>
      <c r="AE11" s="202">
        <f ca="1">IF(AE10=$E$10,MIN($E$11,'WHOLESALE TRAFFIC'!AB10-'WHOLESALE COSTS'!$E$10),0)</f>
        <v>4899999</v>
      </c>
      <c r="AF11" s="202">
        <f ca="1">IF(AF10=$E$10,MIN($E$11,'WHOLESALE TRAFFIC'!AC10-'WHOLESALE COSTS'!$E$10),0)</f>
        <v>4899999</v>
      </c>
      <c r="AG11" s="202">
        <f ca="1">IF(AG10=$E$10,MIN($E$11,'WHOLESALE TRAFFIC'!AD10-'WHOLESALE COSTS'!$E$10),0)</f>
        <v>4899999</v>
      </c>
      <c r="AH11" s="202">
        <f ca="1">IF(AH10=$E$10,MIN($E$11,'WHOLESALE TRAFFIC'!AE10-'WHOLESALE COSTS'!$E$10),0)</f>
        <v>4899999</v>
      </c>
      <c r="AI11" s="202">
        <f ca="1">IF(AI10=$E$10,MIN($E$11,'WHOLESALE TRAFFIC'!AF10-'WHOLESALE COSTS'!$E$10),0)</f>
        <v>4899999</v>
      </c>
      <c r="AJ11" s="202">
        <f ca="1">IF(AJ10=$E$10,MIN($E$11,'WHOLESALE TRAFFIC'!AG10-'WHOLESALE COSTS'!$E$10),0)</f>
        <v>4899999</v>
      </c>
      <c r="AK11" s="202">
        <f ca="1">IF(AK10=$E$10,MIN($E$11,'WHOLESALE TRAFFIC'!AH10-'WHOLESALE COSTS'!$E$10),0)</f>
        <v>4899999</v>
      </c>
      <c r="AL11" s="202">
        <f ca="1">IF(AL10=$E$10,MIN($E$11,'WHOLESALE TRAFFIC'!AI10-'WHOLESALE COSTS'!$E$10),0)</f>
        <v>4899999</v>
      </c>
      <c r="AM11" s="202">
        <f ca="1">IF(AM10=$E$10,MIN($E$11,'WHOLESALE TRAFFIC'!AJ10-'WHOLESALE COSTS'!$E$10),0)</f>
        <v>4899999</v>
      </c>
      <c r="AN11" s="202">
        <f ca="1">IF(AN10=$E$10,MIN($E$11,'WHOLESALE TRAFFIC'!AK10-'WHOLESALE COSTS'!$E$10),0)</f>
        <v>4899999</v>
      </c>
      <c r="AO11" s="202">
        <f ca="1">IF(AO10=$E$10,MIN($E$11,'WHOLESALE TRAFFIC'!AL10-'WHOLESALE COSTS'!$E$10),0)</f>
        <v>4899999</v>
      </c>
      <c r="AP11" s="202">
        <f ca="1">IF(AP10=$E$10,MIN($E$11,'WHOLESALE TRAFFIC'!AM10-'WHOLESALE COSTS'!$E$10),0)</f>
        <v>4899999</v>
      </c>
      <c r="AQ11" s="202">
        <f ca="1">IF(AQ10=$E$10,MIN($E$11,'WHOLESALE TRAFFIC'!AN10-'WHOLESALE COSTS'!$E$10),0)</f>
        <v>4899999</v>
      </c>
      <c r="AR11" s="202">
        <f ca="1">IF(AR10=$E$10,MIN($E$11,'WHOLESALE TRAFFIC'!AO10-'WHOLESALE COSTS'!$E$10),0)</f>
        <v>4899999</v>
      </c>
      <c r="AS11" s="202">
        <f ca="1">IF(AS10=$E$10,MIN($E$11,'WHOLESALE TRAFFIC'!AP10-'WHOLESALE COSTS'!$E$10),0)</f>
        <v>4899999</v>
      </c>
      <c r="AT11" s="202">
        <f ca="1">IF(AT10=$E$10,MIN($E$11,'WHOLESALE TRAFFIC'!AQ10-'WHOLESALE COSTS'!$E$10),0)</f>
        <v>4899999</v>
      </c>
      <c r="AU11" s="202">
        <f ca="1">IF(AU10=$E$10,MIN($E$11,'WHOLESALE TRAFFIC'!AR10-'WHOLESALE COSTS'!$E$10),0)</f>
        <v>4899999</v>
      </c>
      <c r="AV11" s="202">
        <f ca="1">IF(AV10=$E$10,MIN($E$11,'WHOLESALE TRAFFIC'!AS10-'WHOLESALE COSTS'!$E$10),0)</f>
        <v>4899999</v>
      </c>
      <c r="AW11" s="202">
        <f ca="1">IF(AW10=$E$10,MIN($E$11,'WHOLESALE TRAFFIC'!AT10-'WHOLESALE COSTS'!$E$10),0)</f>
        <v>4899999</v>
      </c>
      <c r="AX11" s="202">
        <f ca="1">IF(AX10=$E$10,MIN($E$11,'WHOLESALE TRAFFIC'!AU10-'WHOLESALE COSTS'!$E$10),0)</f>
        <v>4899999</v>
      </c>
      <c r="AY11" s="202">
        <f ca="1">IF(AY10=$E$10,MIN($E$11,'WHOLESALE TRAFFIC'!AV10-'WHOLESALE COSTS'!$E$10),0)</f>
        <v>4899999</v>
      </c>
      <c r="AZ11" s="202">
        <f ca="1">IF(AZ10=$E$10,MIN($E$11,'WHOLESALE TRAFFIC'!AW10-'WHOLESALE COSTS'!$E$10),0)</f>
        <v>4899999</v>
      </c>
      <c r="BA11" s="202">
        <f ca="1">IF(BA10=$E$10,MIN($E$11,'WHOLESALE TRAFFIC'!AX10-'WHOLESALE COSTS'!$E$10),0)</f>
        <v>4899999</v>
      </c>
      <c r="BB11" s="202">
        <f ca="1">IF(BB10=$E$10,MIN($E$11,'WHOLESALE TRAFFIC'!AY10-'WHOLESALE COSTS'!$E$10),0)</f>
        <v>4899999</v>
      </c>
      <c r="BC11" s="202">
        <f ca="1">IF(BC10=$E$10,MIN($E$11,'WHOLESALE TRAFFIC'!AZ10-'WHOLESALE COSTS'!$E$10),0)</f>
        <v>4899999</v>
      </c>
      <c r="BD11" s="202">
        <f ca="1">IF(BD10=$E$10,MIN($E$11,'WHOLESALE TRAFFIC'!BA10-'WHOLESALE COSTS'!$E$10),0)</f>
        <v>4899999</v>
      </c>
      <c r="BE11" s="202">
        <f ca="1">IF(BE10=$E$10,MIN($E$11,'WHOLESALE TRAFFIC'!BB10-'WHOLESALE COSTS'!$E$10),0)</f>
        <v>4899999</v>
      </c>
      <c r="BF11" s="202">
        <f ca="1">IF(BF10=$E$10,MIN($E$11,'WHOLESALE TRAFFIC'!BC10-'WHOLESALE COSTS'!$E$10),0)</f>
        <v>4899999</v>
      </c>
      <c r="BG11" s="202">
        <f ca="1">IF(BG10=$E$10,MIN($E$11,'WHOLESALE TRAFFIC'!BD10-'WHOLESALE COSTS'!$E$10),0)</f>
        <v>4899999</v>
      </c>
      <c r="BH11" s="202">
        <f ca="1">IF(BH10=$E$10,MIN($E$11,'WHOLESALE TRAFFIC'!BE10-'WHOLESALE COSTS'!$E$10),0)</f>
        <v>4899999</v>
      </c>
      <c r="BI11" s="202">
        <f ca="1">IF(BI10=$E$10,MIN($E$11,'WHOLESALE TRAFFIC'!BF10-'WHOLESALE COSTS'!$E$10),0)</f>
        <v>4899999</v>
      </c>
      <c r="BJ11" s="202">
        <f ca="1">IF(BJ10=$E$10,MIN($E$11,'WHOLESALE TRAFFIC'!BG10-'WHOLESALE COSTS'!$E$10),0)</f>
        <v>4899999</v>
      </c>
      <c r="BK11" s="202">
        <f ca="1">IF(BK10=$E$10,MIN($E$11,'WHOLESALE TRAFFIC'!BH10-'WHOLESALE COSTS'!$E$10),0)</f>
        <v>4899999</v>
      </c>
      <c r="BL11" s="202">
        <f ca="1">IF(BL10=$E$10,MIN($E$11,'WHOLESALE TRAFFIC'!BI10-'WHOLESALE COSTS'!$E$10),0)</f>
        <v>4899999</v>
      </c>
      <c r="BM11" s="202">
        <f ca="1">IF(BM10=$E$10,MIN($E$11,'WHOLESALE TRAFFIC'!BJ10-'WHOLESALE COSTS'!$E$10),0)</f>
        <v>4899999</v>
      </c>
      <c r="BN11" s="202">
        <f ca="1">IF(BN10=$E$10,MIN($E$11,'WHOLESALE TRAFFIC'!BK10-'WHOLESALE COSTS'!$E$10),0)</f>
        <v>4899999</v>
      </c>
      <c r="BO11" s="202">
        <f ca="1">IF(BO10=$E$10,MIN($E$11,'WHOLESALE TRAFFIC'!BL10-'WHOLESALE COSTS'!$E$10),0)</f>
        <v>4899999</v>
      </c>
      <c r="BP11" s="202">
        <f ca="1">IF(BP10=$E$10,MIN($E$11,'WHOLESALE TRAFFIC'!BM10-'WHOLESALE COSTS'!$E$10),0)</f>
        <v>4899999</v>
      </c>
      <c r="BQ11" s="202">
        <f ca="1">IF(BQ10=$E$10,MIN($E$11,'WHOLESALE TRAFFIC'!BN10-'WHOLESALE COSTS'!$E$10),0)</f>
        <v>4899999</v>
      </c>
      <c r="BR11" s="202">
        <f ca="1">IF(BR10=$E$10,MIN($E$11,'WHOLESALE TRAFFIC'!BO10-'WHOLESALE COSTS'!$E$10),0)</f>
        <v>4899999</v>
      </c>
      <c r="BS11" s="202">
        <f ca="1">IF(BS10=$E$10,MIN($E$11,'WHOLESALE TRAFFIC'!BP10-'WHOLESALE COSTS'!$E$10),0)</f>
        <v>4899999</v>
      </c>
      <c r="BT11" s="202">
        <f ca="1">IF(BT10=$E$10,MIN($E$11,'WHOLESALE TRAFFIC'!BQ10-'WHOLESALE COSTS'!$E$10),0)</f>
        <v>4899999</v>
      </c>
      <c r="BU11" s="202">
        <f ca="1">IF(BU10=$E$10,MIN($E$11,'WHOLESALE TRAFFIC'!BR10-'WHOLESALE COSTS'!$E$10),0)</f>
        <v>4899999</v>
      </c>
    </row>
    <row r="12" spans="2:74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TRAFFIC'!C10-'WHOLESALE COSTS'!$E$11-'WHOLESALE COSTS'!$E$10,'WHOLESALE COSTS'!$E$12),0)</f>
        <v>0</v>
      </c>
      <c r="G12" s="202">
        <f>IF(G11=$E$11,MIN('WHOLESALE TRAFFIC'!D10-'WHOLESALE COSTS'!$E$11-'WHOLESALE COSTS'!$E$10,'WHOLESALE COSTS'!$E$12),0)</f>
        <v>0</v>
      </c>
      <c r="H12" s="202">
        <f>IF(H11=$E$11,MIN('WHOLESALE TRAFFIC'!E10-'WHOLESALE COSTS'!$E$11-'WHOLESALE COSTS'!$E$10,'WHOLESALE COSTS'!$E$12),0)</f>
        <v>0</v>
      </c>
      <c r="I12" s="202">
        <f>IF(I11=$E$11,MIN('WHOLESALE TRAFFIC'!F10-'WHOLESALE COSTS'!$E$11-'WHOLESALE COSTS'!$E$10,'WHOLESALE COSTS'!$E$12),0)</f>
        <v>0</v>
      </c>
      <c r="J12" s="202">
        <f>IF(J11=$E$11,MIN('WHOLESALE TRAFFIC'!G10-'WHOLESALE COSTS'!$E$11-'WHOLESALE COSTS'!$E$10,'WHOLESALE COSTS'!$E$12),0)</f>
        <v>0</v>
      </c>
      <c r="K12" s="202">
        <f>IF(K11=$E$11,MIN('WHOLESALE TRAFFIC'!H10-'WHOLESALE COSTS'!$E$11-'WHOLESALE COSTS'!$E$10,'WHOLESALE COSTS'!$E$12),0)</f>
        <v>0</v>
      </c>
      <c r="L12" s="202">
        <f>IF(L11=$E$11,MIN('WHOLESALE TRAFFIC'!I10-'WHOLESALE COSTS'!$E$11-'WHOLESALE COSTS'!$E$10,'WHOLESALE COSTS'!$E$12),0)</f>
        <v>0</v>
      </c>
      <c r="M12" s="202">
        <f>IF(M11=$E$11,MIN('WHOLESALE TRAFFIC'!J10-'WHOLESALE COSTS'!$E$11-'WHOLESALE COSTS'!$E$10,'WHOLESALE COSTS'!$E$12),0)</f>
        <v>0</v>
      </c>
      <c r="N12" s="202">
        <f ca="1">IF(N11=$E$11,MIN('WHOLESALE TRAFFIC'!K10-'WHOLESALE COSTS'!$E$11-'WHOLESALE COSTS'!$E$10,'WHOLESALE COSTS'!$E$12),0)</f>
        <v>0</v>
      </c>
      <c r="O12" s="202">
        <f ca="1">IF(O11=$E$11,MIN('WHOLESALE TRAFFIC'!L10-'WHOLESALE COSTS'!$E$11-'WHOLESALE COSTS'!$E$10,'WHOLESALE COSTS'!$E$12),0)</f>
        <v>0</v>
      </c>
      <c r="P12" s="202">
        <f ca="1">IF(P11=$E$11,MIN('WHOLESALE TRAFFIC'!M10-'WHOLESALE COSTS'!$E$11-'WHOLESALE COSTS'!$E$10,'WHOLESALE COSTS'!$E$12),0)</f>
        <v>0</v>
      </c>
      <c r="Q12" s="202">
        <f ca="1">IF(Q11=$E$11,MIN('WHOLESALE TRAFFIC'!N10-'WHOLESALE COSTS'!$E$11-'WHOLESALE COSTS'!$E$10,'WHOLESALE COSTS'!$E$12),0)</f>
        <v>0</v>
      </c>
      <c r="R12" s="202">
        <f ca="1">IF(R11=$E$11,MIN('WHOLESALE TRAFFIC'!O10-'WHOLESALE COSTS'!$E$11-'WHOLESALE COSTS'!$E$10,'WHOLESALE COSTS'!$E$12),0)</f>
        <v>0</v>
      </c>
      <c r="S12" s="202">
        <f ca="1">IF(S11=$E$11,MIN('WHOLESALE TRAFFIC'!P10-'WHOLESALE COSTS'!$E$11-'WHOLESALE COSTS'!$E$10,'WHOLESALE COSTS'!$E$12),0)</f>
        <v>0</v>
      </c>
      <c r="T12" s="202">
        <f ca="1">IF(T11=$E$11,MIN('WHOLESALE TRAFFIC'!Q10-'WHOLESALE COSTS'!$E$11-'WHOLESALE COSTS'!$E$10,'WHOLESALE COSTS'!$E$12),0)</f>
        <v>0</v>
      </c>
      <c r="U12" s="202">
        <f ca="1">IF(U11=$E$11,MIN('WHOLESALE TRAFFIC'!R10-'WHOLESALE COSTS'!$E$11-'WHOLESALE COSTS'!$E$10,'WHOLESALE COSTS'!$E$12),0)</f>
        <v>0</v>
      </c>
      <c r="V12" s="202">
        <f ca="1">IF(V11=$E$11,MIN('WHOLESALE TRAFFIC'!S10-'WHOLESALE COSTS'!$E$11-'WHOLESALE COSTS'!$E$10,'WHOLESALE COSTS'!$E$12),0)</f>
        <v>0</v>
      </c>
      <c r="W12" s="202">
        <f ca="1">IF(W11=$E$11,MIN('WHOLESALE TRAFFIC'!T10-'WHOLESALE COSTS'!$E$11-'WHOLESALE COSTS'!$E$10,'WHOLESALE COSTS'!$E$12),0)</f>
        <v>0</v>
      </c>
      <c r="X12" s="202">
        <f ca="1">IF(X11=$E$11,MIN('WHOLESALE TRAFFIC'!U10-'WHOLESALE COSTS'!$E$11-'WHOLESALE COSTS'!$E$10,'WHOLESALE COSTS'!$E$12),0)</f>
        <v>0</v>
      </c>
      <c r="Y12" s="202">
        <f ca="1">IF(Y11=$E$11,MIN('WHOLESALE TRAFFIC'!V10-'WHOLESALE COSTS'!$E$11-'WHOLESALE COSTS'!$E$10,'WHOLESALE COSTS'!$E$12),0)</f>
        <v>0</v>
      </c>
      <c r="Z12" s="202">
        <f ca="1">IF(Z11=$E$11,MIN('WHOLESALE TRAFFIC'!W10-'WHOLESALE COSTS'!$E$11-'WHOLESALE COSTS'!$E$10,'WHOLESALE COSTS'!$E$12),0)</f>
        <v>0</v>
      </c>
      <c r="AA12" s="202">
        <f ca="1">IF(AA11=$E$11,MIN('WHOLESALE TRAFFIC'!X10-'WHOLESALE COSTS'!$E$11-'WHOLESALE COSTS'!$E$10,'WHOLESALE COSTS'!$E$12),0)</f>
        <v>0</v>
      </c>
      <c r="AB12" s="202">
        <f ca="1">IF(AB11=$E$11,MIN('WHOLESALE TRAFFIC'!Y10-'WHOLESALE COSTS'!$E$11-'WHOLESALE COSTS'!$E$10,'WHOLESALE COSTS'!$E$12),0)</f>
        <v>593468.86225187033</v>
      </c>
      <c r="AC12" s="202">
        <f ca="1">IF(AC11=$E$11,MIN('WHOLESALE TRAFFIC'!Z10-'WHOLESALE COSTS'!$E$11-'WHOLESALE COSTS'!$E$10,'WHOLESALE COSTS'!$E$12),0)</f>
        <v>1312182.2167336866</v>
      </c>
      <c r="AD12" s="202">
        <f ca="1">IF(AD11=$E$11,MIN('WHOLESALE TRAFFIC'!AA10-'WHOLESALE COSTS'!$E$11-'WHOLESALE COSTS'!$E$10,'WHOLESALE COSTS'!$E$12),0)</f>
        <v>2159718.7742427029</v>
      </c>
      <c r="AE12" s="202">
        <f ca="1">IF(AE11=$E$11,MIN('WHOLESALE TRAFFIC'!AB10-'WHOLESALE COSTS'!$E$11-'WHOLESALE COSTS'!$E$10,'WHOLESALE COSTS'!$E$12),0)</f>
        <v>3403419.1839131191</v>
      </c>
      <c r="AF12" s="202">
        <f ca="1">IF(AF11=$E$11,MIN('WHOLESALE TRAFFIC'!AC10-'WHOLESALE COSTS'!$E$11-'WHOLESALE COSTS'!$E$10,'WHOLESALE COSTS'!$E$12),0)</f>
        <v>5060562.723684933</v>
      </c>
      <c r="AG12" s="202">
        <f ca="1">IF(AG11=$E$11,MIN('WHOLESALE TRAFFIC'!AD10-'WHOLESALE COSTS'!$E$11-'WHOLESALE COSTS'!$E$10,'WHOLESALE COSTS'!$E$12),0)</f>
        <v>6666290.5091473628</v>
      </c>
      <c r="AH12" s="202">
        <f ca="1">IF(AH11=$E$11,MIN('WHOLESALE TRAFFIC'!AE10-'WHOLESALE COSTS'!$E$11-'WHOLESALE COSTS'!$E$10,'WHOLESALE COSTS'!$E$12),0)</f>
        <v>8231923.8158252183</v>
      </c>
      <c r="AI12" s="202">
        <f ca="1">IF(AI11=$E$11,MIN('WHOLESALE TRAFFIC'!AF10-'WHOLESALE COSTS'!$E$11-'WHOLESALE COSTS'!$E$10,'WHOLESALE COSTS'!$E$12),0)</f>
        <v>8899999</v>
      </c>
      <c r="AJ12" s="202">
        <f ca="1">IF(AJ11=$E$11,MIN('WHOLESALE TRAFFIC'!AG10-'WHOLESALE COSTS'!$E$11-'WHOLESALE COSTS'!$E$10,'WHOLESALE COSTS'!$E$12),0)</f>
        <v>8899999</v>
      </c>
      <c r="AK12" s="202">
        <f ca="1">IF(AK11=$E$11,MIN('WHOLESALE TRAFFIC'!AH10-'WHOLESALE COSTS'!$E$11-'WHOLESALE COSTS'!$E$10,'WHOLESALE COSTS'!$E$12),0)</f>
        <v>8899999</v>
      </c>
      <c r="AL12" s="202">
        <f ca="1">IF(AL11=$E$11,MIN('WHOLESALE TRAFFIC'!AI10-'WHOLESALE COSTS'!$E$11-'WHOLESALE COSTS'!$E$10,'WHOLESALE COSTS'!$E$12),0)</f>
        <v>8899999</v>
      </c>
      <c r="AM12" s="202">
        <f ca="1">IF(AM11=$E$11,MIN('WHOLESALE TRAFFIC'!AJ10-'WHOLESALE COSTS'!$E$11-'WHOLESALE COSTS'!$E$10,'WHOLESALE COSTS'!$E$12),0)</f>
        <v>8899999</v>
      </c>
      <c r="AN12" s="202">
        <f ca="1">IF(AN11=$E$11,MIN('WHOLESALE TRAFFIC'!AK10-'WHOLESALE COSTS'!$E$11-'WHOLESALE COSTS'!$E$10,'WHOLESALE COSTS'!$E$12),0)</f>
        <v>8899999</v>
      </c>
      <c r="AO12" s="202">
        <f ca="1">IF(AO11=$E$11,MIN('WHOLESALE TRAFFIC'!AL10-'WHOLESALE COSTS'!$E$11-'WHOLESALE COSTS'!$E$10,'WHOLESALE COSTS'!$E$12),0)</f>
        <v>8899999</v>
      </c>
      <c r="AP12" s="202">
        <f ca="1">IF(AP11=$E$11,MIN('WHOLESALE TRAFFIC'!AM10-'WHOLESALE COSTS'!$E$11-'WHOLESALE COSTS'!$E$10,'WHOLESALE COSTS'!$E$12),0)</f>
        <v>8899999</v>
      </c>
      <c r="AQ12" s="202">
        <f ca="1">IF(AQ11=$E$11,MIN('WHOLESALE TRAFFIC'!AN10-'WHOLESALE COSTS'!$E$11-'WHOLESALE COSTS'!$E$10,'WHOLESALE COSTS'!$E$12),0)</f>
        <v>8899999</v>
      </c>
      <c r="AR12" s="202">
        <f ca="1">IF(AR11=$E$11,MIN('WHOLESALE TRAFFIC'!AO10-'WHOLESALE COSTS'!$E$11-'WHOLESALE COSTS'!$E$10,'WHOLESALE COSTS'!$E$12),0)</f>
        <v>8899999</v>
      </c>
      <c r="AS12" s="202">
        <f ca="1">IF(AS11=$E$11,MIN('WHOLESALE TRAFFIC'!AP10-'WHOLESALE COSTS'!$E$11-'WHOLESALE COSTS'!$E$10,'WHOLESALE COSTS'!$E$12),0)</f>
        <v>8899999</v>
      </c>
      <c r="AT12" s="202">
        <f ca="1">IF(AT11=$E$11,MIN('WHOLESALE TRAFFIC'!AQ10-'WHOLESALE COSTS'!$E$11-'WHOLESALE COSTS'!$E$10,'WHOLESALE COSTS'!$E$12),0)</f>
        <v>8899999</v>
      </c>
      <c r="AU12" s="202">
        <f ca="1">IF(AU11=$E$11,MIN('WHOLESALE TRAFFIC'!AR10-'WHOLESALE COSTS'!$E$11-'WHOLESALE COSTS'!$E$10,'WHOLESALE COSTS'!$E$12),0)</f>
        <v>8899999</v>
      </c>
      <c r="AV12" s="202">
        <f ca="1">IF(AV11=$E$11,MIN('WHOLESALE TRAFFIC'!AS10-'WHOLESALE COSTS'!$E$11-'WHOLESALE COSTS'!$E$10,'WHOLESALE COSTS'!$E$12),0)</f>
        <v>8899999</v>
      </c>
      <c r="AW12" s="202">
        <f ca="1">IF(AW11=$E$11,MIN('WHOLESALE TRAFFIC'!AT10-'WHOLESALE COSTS'!$E$11-'WHOLESALE COSTS'!$E$10,'WHOLESALE COSTS'!$E$12),0)</f>
        <v>8899999</v>
      </c>
      <c r="AX12" s="202">
        <f ca="1">IF(AX11=$E$11,MIN('WHOLESALE TRAFFIC'!AU10-'WHOLESALE COSTS'!$E$11-'WHOLESALE COSTS'!$E$10,'WHOLESALE COSTS'!$E$12),0)</f>
        <v>8899999</v>
      </c>
      <c r="AY12" s="202">
        <f ca="1">IF(AY11=$E$11,MIN('WHOLESALE TRAFFIC'!AV10-'WHOLESALE COSTS'!$E$11-'WHOLESALE COSTS'!$E$10,'WHOLESALE COSTS'!$E$12),0)</f>
        <v>8899999</v>
      </c>
      <c r="AZ12" s="202">
        <f ca="1">IF(AZ11=$E$11,MIN('WHOLESALE TRAFFIC'!AW10-'WHOLESALE COSTS'!$E$11-'WHOLESALE COSTS'!$E$10,'WHOLESALE COSTS'!$E$12),0)</f>
        <v>8899999</v>
      </c>
      <c r="BA12" s="202">
        <f ca="1">IF(BA11=$E$11,MIN('WHOLESALE TRAFFIC'!AX10-'WHOLESALE COSTS'!$E$11-'WHOLESALE COSTS'!$E$10,'WHOLESALE COSTS'!$E$12),0)</f>
        <v>8899999</v>
      </c>
      <c r="BB12" s="202">
        <f ca="1">IF(BB11=$E$11,MIN('WHOLESALE TRAFFIC'!AY10-'WHOLESALE COSTS'!$E$11-'WHOLESALE COSTS'!$E$10,'WHOLESALE COSTS'!$E$12),0)</f>
        <v>8899999</v>
      </c>
      <c r="BC12" s="202">
        <f ca="1">IF(BC11=$E$11,MIN('WHOLESALE TRAFFIC'!AZ10-'WHOLESALE COSTS'!$E$11-'WHOLESALE COSTS'!$E$10,'WHOLESALE COSTS'!$E$12),0)</f>
        <v>8899999</v>
      </c>
      <c r="BD12" s="202">
        <f ca="1">IF(BD11=$E$11,MIN('WHOLESALE TRAFFIC'!BA10-'WHOLESALE COSTS'!$E$11-'WHOLESALE COSTS'!$E$10,'WHOLESALE COSTS'!$E$12),0)</f>
        <v>8899999</v>
      </c>
      <c r="BE12" s="202">
        <f ca="1">IF(BE11=$E$11,MIN('WHOLESALE TRAFFIC'!BB10-'WHOLESALE COSTS'!$E$11-'WHOLESALE COSTS'!$E$10,'WHOLESALE COSTS'!$E$12),0)</f>
        <v>8899999</v>
      </c>
      <c r="BF12" s="202">
        <f ca="1">IF(BF11=$E$11,MIN('WHOLESALE TRAFFIC'!BC10-'WHOLESALE COSTS'!$E$11-'WHOLESALE COSTS'!$E$10,'WHOLESALE COSTS'!$E$12),0)</f>
        <v>8899999</v>
      </c>
      <c r="BG12" s="202">
        <f ca="1">IF(BG11=$E$11,MIN('WHOLESALE TRAFFIC'!BD10-'WHOLESALE COSTS'!$E$11-'WHOLESALE COSTS'!$E$10,'WHOLESALE COSTS'!$E$12),0)</f>
        <v>8899999</v>
      </c>
      <c r="BH12" s="202">
        <f ca="1">IF(BH11=$E$11,MIN('WHOLESALE TRAFFIC'!BE10-'WHOLESALE COSTS'!$E$11-'WHOLESALE COSTS'!$E$10,'WHOLESALE COSTS'!$E$12),0)</f>
        <v>8899999</v>
      </c>
      <c r="BI12" s="202">
        <f ca="1">IF(BI11=$E$11,MIN('WHOLESALE TRAFFIC'!BF10-'WHOLESALE COSTS'!$E$11-'WHOLESALE COSTS'!$E$10,'WHOLESALE COSTS'!$E$12),0)</f>
        <v>8899999</v>
      </c>
      <c r="BJ12" s="202">
        <f ca="1">IF(BJ11=$E$11,MIN('WHOLESALE TRAFFIC'!BG10-'WHOLESALE COSTS'!$E$11-'WHOLESALE COSTS'!$E$10,'WHOLESALE COSTS'!$E$12),0)</f>
        <v>8899999</v>
      </c>
      <c r="BK12" s="202">
        <f ca="1">IF(BK11=$E$11,MIN('WHOLESALE TRAFFIC'!BH10-'WHOLESALE COSTS'!$E$11-'WHOLESALE COSTS'!$E$10,'WHOLESALE COSTS'!$E$12),0)</f>
        <v>8899999</v>
      </c>
      <c r="BL12" s="202">
        <f ca="1">IF(BL11=$E$11,MIN('WHOLESALE TRAFFIC'!BI10-'WHOLESALE COSTS'!$E$11-'WHOLESALE COSTS'!$E$10,'WHOLESALE COSTS'!$E$12),0)</f>
        <v>8899999</v>
      </c>
      <c r="BM12" s="202">
        <f ca="1">IF(BM11=$E$11,MIN('WHOLESALE TRAFFIC'!BJ10-'WHOLESALE COSTS'!$E$11-'WHOLESALE COSTS'!$E$10,'WHOLESALE COSTS'!$E$12),0)</f>
        <v>8899999</v>
      </c>
      <c r="BN12" s="202">
        <f ca="1">IF(BN11=$E$11,MIN('WHOLESALE TRAFFIC'!BK10-'WHOLESALE COSTS'!$E$11-'WHOLESALE COSTS'!$E$10,'WHOLESALE COSTS'!$E$12),0)</f>
        <v>8899999</v>
      </c>
      <c r="BO12" s="202">
        <f ca="1">IF(BO11=$E$11,MIN('WHOLESALE TRAFFIC'!BL10-'WHOLESALE COSTS'!$E$11-'WHOLESALE COSTS'!$E$10,'WHOLESALE COSTS'!$E$12),0)</f>
        <v>8899999</v>
      </c>
      <c r="BP12" s="202">
        <f ca="1">IF(BP11=$E$11,MIN('WHOLESALE TRAFFIC'!BM10-'WHOLESALE COSTS'!$E$11-'WHOLESALE COSTS'!$E$10,'WHOLESALE COSTS'!$E$12),0)</f>
        <v>8899999</v>
      </c>
      <c r="BQ12" s="202">
        <f ca="1">IF(BQ11=$E$11,MIN('WHOLESALE TRAFFIC'!BN10-'WHOLESALE COSTS'!$E$11-'WHOLESALE COSTS'!$E$10,'WHOLESALE COSTS'!$E$12),0)</f>
        <v>8899999</v>
      </c>
      <c r="BR12" s="202">
        <f ca="1">IF(BR11=$E$11,MIN('WHOLESALE TRAFFIC'!BO10-'WHOLESALE COSTS'!$E$11-'WHOLESALE COSTS'!$E$10,'WHOLESALE COSTS'!$E$12),0)</f>
        <v>8899999</v>
      </c>
      <c r="BS12" s="202">
        <f ca="1">IF(BS11=$E$11,MIN('WHOLESALE TRAFFIC'!BP10-'WHOLESALE COSTS'!$E$11-'WHOLESALE COSTS'!$E$10,'WHOLESALE COSTS'!$E$12),0)</f>
        <v>8899999</v>
      </c>
      <c r="BT12" s="202">
        <f ca="1">IF(BT11=$E$11,MIN('WHOLESALE TRAFFIC'!BQ10-'WHOLESALE COSTS'!$E$11-'WHOLESALE COSTS'!$E$10,'WHOLESALE COSTS'!$E$12),0)</f>
        <v>8899999</v>
      </c>
      <c r="BU12" s="202">
        <f ca="1">IF(BU11=$E$11,MIN('WHOLESALE TRAFFIC'!BR10-'WHOLESALE COSTS'!$E$11-'WHOLESALE COSTS'!$E$10,'WHOLESALE COSTS'!$E$12),0)</f>
        <v>8899999</v>
      </c>
    </row>
    <row r="13" spans="2:74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TRAFFIC'!C10-'WHOLESALE COSTS'!$E$12-'WHOLESALE COSTS'!$E$11-'WHOLESALE COSTS'!$E$10,'WHOLESALE COSTS'!$E$13),0)</f>
        <v>0</v>
      </c>
      <c r="G13" s="202">
        <f>IF(G12=$E$12,MIN('WHOLESALE TRAFFIC'!D10-'WHOLESALE COSTS'!$E$12-'WHOLESALE COSTS'!$E$11-'WHOLESALE COSTS'!$E$10,'WHOLESALE COSTS'!$E$13),0)</f>
        <v>0</v>
      </c>
      <c r="H13" s="202">
        <f>IF(H12=$E$12,MIN('WHOLESALE TRAFFIC'!E10-'WHOLESALE COSTS'!$E$12-'WHOLESALE COSTS'!$E$11-'WHOLESALE COSTS'!$E$10,'WHOLESALE COSTS'!$E$13),0)</f>
        <v>0</v>
      </c>
      <c r="I13" s="202">
        <f>IF(I12=$E$12,MIN('WHOLESALE TRAFFIC'!F10-'WHOLESALE COSTS'!$E$12-'WHOLESALE COSTS'!$E$11-'WHOLESALE COSTS'!$E$10,'WHOLESALE COSTS'!$E$13),0)</f>
        <v>0</v>
      </c>
      <c r="J13" s="202">
        <f>IF(J12=$E$12,MIN('WHOLESALE TRAFFIC'!G10-'WHOLESALE COSTS'!$E$12-'WHOLESALE COSTS'!$E$11-'WHOLESALE COSTS'!$E$10,'WHOLESALE COSTS'!$E$13),0)</f>
        <v>0</v>
      </c>
      <c r="K13" s="202">
        <f>IF(K12=$E$12,MIN('WHOLESALE TRAFFIC'!H10-'WHOLESALE COSTS'!$E$12-'WHOLESALE COSTS'!$E$11-'WHOLESALE COSTS'!$E$10,'WHOLESALE COSTS'!$E$13),0)</f>
        <v>0</v>
      </c>
      <c r="L13" s="202">
        <f>IF(L12=$E$12,MIN('WHOLESALE TRAFFIC'!I10-'WHOLESALE COSTS'!$E$12-'WHOLESALE COSTS'!$E$11-'WHOLESALE COSTS'!$E$10,'WHOLESALE COSTS'!$E$13),0)</f>
        <v>0</v>
      </c>
      <c r="M13" s="202">
        <f>IF(M12=$E$12,MIN('WHOLESALE TRAFFIC'!J10-'WHOLESALE COSTS'!$E$12-'WHOLESALE COSTS'!$E$11-'WHOLESALE COSTS'!$E$10,'WHOLESALE COSTS'!$E$13),0)</f>
        <v>0</v>
      </c>
      <c r="N13" s="202">
        <f ca="1">IF(N12=$E$12,MIN('WHOLESALE TRAFFIC'!K10-'WHOLESALE COSTS'!$E$12-'WHOLESALE COSTS'!$E$11-'WHOLESALE COSTS'!$E$10,'WHOLESALE COSTS'!$E$13),0)</f>
        <v>0</v>
      </c>
      <c r="O13" s="202">
        <f ca="1">IF(O12=$E$12,MIN('WHOLESALE TRAFFIC'!L10-'WHOLESALE COSTS'!$E$12-'WHOLESALE COSTS'!$E$11-'WHOLESALE COSTS'!$E$10,'WHOLESALE COSTS'!$E$13),0)</f>
        <v>0</v>
      </c>
      <c r="P13" s="202">
        <f ca="1">IF(P12=$E$12,MIN('WHOLESALE TRAFFIC'!M10-'WHOLESALE COSTS'!$E$12-'WHOLESALE COSTS'!$E$11-'WHOLESALE COSTS'!$E$10,'WHOLESALE COSTS'!$E$13),0)</f>
        <v>0</v>
      </c>
      <c r="Q13" s="202">
        <f ca="1">IF(Q12=$E$12,MIN('WHOLESALE TRAFFIC'!N10-'WHOLESALE COSTS'!$E$12-'WHOLESALE COSTS'!$E$11-'WHOLESALE COSTS'!$E$10,'WHOLESALE COSTS'!$E$13),0)</f>
        <v>0</v>
      </c>
      <c r="R13" s="202">
        <f ca="1">IF(R12=$E$12,MIN('WHOLESALE TRAFFIC'!O10-'WHOLESALE COSTS'!$E$12-'WHOLESALE COSTS'!$E$11-'WHOLESALE COSTS'!$E$10,'WHOLESALE COSTS'!$E$13),0)</f>
        <v>0</v>
      </c>
      <c r="S13" s="202">
        <f ca="1">IF(S12=$E$12,MIN('WHOLESALE TRAFFIC'!P10-'WHOLESALE COSTS'!$E$12-'WHOLESALE COSTS'!$E$11-'WHOLESALE COSTS'!$E$10,'WHOLESALE COSTS'!$E$13),0)</f>
        <v>0</v>
      </c>
      <c r="T13" s="202">
        <f ca="1">IF(T12=$E$12,MIN('WHOLESALE TRAFFIC'!Q10-'WHOLESALE COSTS'!$E$12-'WHOLESALE COSTS'!$E$11-'WHOLESALE COSTS'!$E$10,'WHOLESALE COSTS'!$E$13),0)</f>
        <v>0</v>
      </c>
      <c r="U13" s="202">
        <f ca="1">IF(U12=$E$12,MIN('WHOLESALE TRAFFIC'!R10-'WHOLESALE COSTS'!$E$12-'WHOLESALE COSTS'!$E$11-'WHOLESALE COSTS'!$E$10,'WHOLESALE COSTS'!$E$13),0)</f>
        <v>0</v>
      </c>
      <c r="V13" s="202">
        <f ca="1">IF(V12=$E$12,MIN('WHOLESALE TRAFFIC'!S10-'WHOLESALE COSTS'!$E$12-'WHOLESALE COSTS'!$E$11-'WHOLESALE COSTS'!$E$10,'WHOLESALE COSTS'!$E$13),0)</f>
        <v>0</v>
      </c>
      <c r="W13" s="202">
        <f ca="1">IF(W12=$E$12,MIN('WHOLESALE TRAFFIC'!T10-'WHOLESALE COSTS'!$E$12-'WHOLESALE COSTS'!$E$11-'WHOLESALE COSTS'!$E$10,'WHOLESALE COSTS'!$E$13),0)</f>
        <v>0</v>
      </c>
      <c r="X13" s="202">
        <f ca="1">IF(X12=$E$12,MIN('WHOLESALE TRAFFIC'!U10-'WHOLESALE COSTS'!$E$12-'WHOLESALE COSTS'!$E$11-'WHOLESALE COSTS'!$E$10,'WHOLESALE COSTS'!$E$13),0)</f>
        <v>0</v>
      </c>
      <c r="Y13" s="202">
        <f ca="1">IF(Y12=$E$12,MIN('WHOLESALE TRAFFIC'!V10-'WHOLESALE COSTS'!$E$12-'WHOLESALE COSTS'!$E$11-'WHOLESALE COSTS'!$E$10,'WHOLESALE COSTS'!$E$13),0)</f>
        <v>0</v>
      </c>
      <c r="Z13" s="202">
        <f ca="1">IF(Z12=$E$12,MIN('WHOLESALE TRAFFIC'!W10-'WHOLESALE COSTS'!$E$12-'WHOLESALE COSTS'!$E$11-'WHOLESALE COSTS'!$E$10,'WHOLESALE COSTS'!$E$13),0)</f>
        <v>0</v>
      </c>
      <c r="AA13" s="202">
        <f ca="1">IF(AA12=$E$12,MIN('WHOLESALE TRAFFIC'!X10-'WHOLESALE COSTS'!$E$12-'WHOLESALE COSTS'!$E$11-'WHOLESALE COSTS'!$E$10,'WHOLESALE COSTS'!$E$13),0)</f>
        <v>0</v>
      </c>
      <c r="AB13" s="202">
        <f ca="1">IF(AB12=$E$12,MIN('WHOLESALE TRAFFIC'!Y10-'WHOLESALE COSTS'!$E$12-'WHOLESALE COSTS'!$E$11-'WHOLESALE COSTS'!$E$10,'WHOLESALE COSTS'!$E$13),0)</f>
        <v>0</v>
      </c>
      <c r="AC13" s="202">
        <f ca="1">IF(AC12=$E$12,MIN('WHOLESALE TRAFFIC'!Z10-'WHOLESALE COSTS'!$E$12-'WHOLESALE COSTS'!$E$11-'WHOLESALE COSTS'!$E$10,'WHOLESALE COSTS'!$E$13),0)</f>
        <v>0</v>
      </c>
      <c r="AD13" s="202">
        <f ca="1">IF(AD12=$E$12,MIN('WHOLESALE TRAFFIC'!AA10-'WHOLESALE COSTS'!$E$12-'WHOLESALE COSTS'!$E$11-'WHOLESALE COSTS'!$E$10,'WHOLESALE COSTS'!$E$13),0)</f>
        <v>0</v>
      </c>
      <c r="AE13" s="202">
        <f ca="1">IF(AE12=$E$12,MIN('WHOLESALE TRAFFIC'!AB10-'WHOLESALE COSTS'!$E$12-'WHOLESALE COSTS'!$E$11-'WHOLESALE COSTS'!$E$10,'WHOLESALE COSTS'!$E$13),0)</f>
        <v>0</v>
      </c>
      <c r="AF13" s="202">
        <f ca="1">IF(AF12=$E$12,MIN('WHOLESALE TRAFFIC'!AC10-'WHOLESALE COSTS'!$E$12-'WHOLESALE COSTS'!$E$11-'WHOLESALE COSTS'!$E$10,'WHOLESALE COSTS'!$E$13),0)</f>
        <v>0</v>
      </c>
      <c r="AG13" s="202">
        <f ca="1">IF(AG12=$E$12,MIN('WHOLESALE TRAFFIC'!AD10-'WHOLESALE COSTS'!$E$12-'WHOLESALE COSTS'!$E$11-'WHOLESALE COSTS'!$E$10,'WHOLESALE COSTS'!$E$13),0)</f>
        <v>0</v>
      </c>
      <c r="AH13" s="202">
        <f ca="1">IF(AH12=$E$12,MIN('WHOLESALE TRAFFIC'!AE10-'WHOLESALE COSTS'!$E$12-'WHOLESALE COSTS'!$E$11-'WHOLESALE COSTS'!$E$10,'WHOLESALE COSTS'!$E$13),0)</f>
        <v>0</v>
      </c>
      <c r="AI13" s="202">
        <f ca="1">IF(AI12=$E$12,MIN('WHOLESALE TRAFFIC'!AF10-'WHOLESALE COSTS'!$E$12-'WHOLESALE COSTS'!$E$11-'WHOLESALE COSTS'!$E$10,'WHOLESALE COSTS'!$E$13),0)</f>
        <v>494735.56110708416</v>
      </c>
      <c r="AJ13" s="202">
        <f ca="1">IF(AJ12=$E$12,MIN('WHOLESALE TRAFFIC'!AG10-'WHOLESALE COSTS'!$E$12-'WHOLESALE COSTS'!$E$11-'WHOLESALE COSTS'!$E$10,'WHOLESALE COSTS'!$E$13),0)</f>
        <v>1829309.1076060161</v>
      </c>
      <c r="AK13" s="202">
        <f ca="1">IF(AK12=$E$12,MIN('WHOLESALE TRAFFIC'!AH10-'WHOLESALE COSTS'!$E$12-'WHOLESALE COSTS'!$E$11-'WHOLESALE COSTS'!$E$10,'WHOLESALE COSTS'!$E$13),0)</f>
        <v>3223463.7962409034</v>
      </c>
      <c r="AL13" s="202">
        <f ca="1">IF(AL12=$E$12,MIN('WHOLESALE TRAFFIC'!AI10-'WHOLESALE COSTS'!$E$12-'WHOLESALE COSTS'!$E$11-'WHOLESALE COSTS'!$E$10,'WHOLESALE COSTS'!$E$13),0)</f>
        <v>11869263.663640652</v>
      </c>
      <c r="AM13" s="202">
        <f ca="1">IF(AM12=$E$12,MIN('WHOLESALE TRAFFIC'!AJ10-'WHOLESALE COSTS'!$E$12-'WHOLESALE COSTS'!$E$11-'WHOLESALE COSTS'!$E$10,'WHOLESALE COSTS'!$E$13),0)</f>
        <v>12744578.928020403</v>
      </c>
      <c r="AN13" s="202">
        <f ca="1">IF(AN12=$E$12,MIN('WHOLESALE TRAFFIC'!AK10-'WHOLESALE COSTS'!$E$12-'WHOLESALE COSTS'!$E$11-'WHOLESALE COSTS'!$E$10,'WHOLESALE COSTS'!$E$13),0)</f>
        <v>12899999</v>
      </c>
      <c r="AO13" s="202">
        <f ca="1">IF(AO12=$E$12,MIN('WHOLESALE TRAFFIC'!AL10-'WHOLESALE COSTS'!$E$12-'WHOLESALE COSTS'!$E$11-'WHOLESALE COSTS'!$E$10,'WHOLESALE COSTS'!$E$13),0)</f>
        <v>12899999</v>
      </c>
      <c r="AP13" s="202">
        <f ca="1">IF(AP12=$E$12,MIN('WHOLESALE TRAFFIC'!AM10-'WHOLESALE COSTS'!$E$12-'WHOLESALE COSTS'!$E$11-'WHOLESALE COSTS'!$E$10,'WHOLESALE COSTS'!$E$13),0)</f>
        <v>12899999</v>
      </c>
      <c r="AQ13" s="202">
        <f ca="1">IF(AQ12=$E$12,MIN('WHOLESALE TRAFFIC'!AN10-'WHOLESALE COSTS'!$E$12-'WHOLESALE COSTS'!$E$11-'WHOLESALE COSTS'!$E$10,'WHOLESALE COSTS'!$E$13),0)</f>
        <v>12899999</v>
      </c>
      <c r="AR13" s="202">
        <f ca="1">IF(AR12=$E$12,MIN('WHOLESALE TRAFFIC'!AO10-'WHOLESALE COSTS'!$E$12-'WHOLESALE COSTS'!$E$11-'WHOLESALE COSTS'!$E$10,'WHOLESALE COSTS'!$E$13),0)</f>
        <v>12899999</v>
      </c>
      <c r="AS13" s="202">
        <f ca="1">IF(AS12=$E$12,MIN('WHOLESALE TRAFFIC'!AP10-'WHOLESALE COSTS'!$E$12-'WHOLESALE COSTS'!$E$11-'WHOLESALE COSTS'!$E$10,'WHOLESALE COSTS'!$E$13),0)</f>
        <v>12899999</v>
      </c>
      <c r="AT13" s="202">
        <f ca="1">IF(AT12=$E$12,MIN('WHOLESALE TRAFFIC'!AQ10-'WHOLESALE COSTS'!$E$12-'WHOLESALE COSTS'!$E$11-'WHOLESALE COSTS'!$E$10,'WHOLESALE COSTS'!$E$13),0)</f>
        <v>12899999</v>
      </c>
      <c r="AU13" s="202">
        <f ca="1">IF(AU12=$E$12,MIN('WHOLESALE TRAFFIC'!AR10-'WHOLESALE COSTS'!$E$12-'WHOLESALE COSTS'!$E$11-'WHOLESALE COSTS'!$E$10,'WHOLESALE COSTS'!$E$13),0)</f>
        <v>12899999</v>
      </c>
      <c r="AV13" s="202">
        <f ca="1">IF(AV12=$E$12,MIN('WHOLESALE TRAFFIC'!AS10-'WHOLESALE COSTS'!$E$12-'WHOLESALE COSTS'!$E$11-'WHOLESALE COSTS'!$E$10,'WHOLESALE COSTS'!$E$13),0)</f>
        <v>12899999</v>
      </c>
      <c r="AW13" s="202">
        <f ca="1">IF(AW12=$E$12,MIN('WHOLESALE TRAFFIC'!AT10-'WHOLESALE COSTS'!$E$12-'WHOLESALE COSTS'!$E$11-'WHOLESALE COSTS'!$E$10,'WHOLESALE COSTS'!$E$13),0)</f>
        <v>12899999</v>
      </c>
      <c r="AX13" s="202">
        <f ca="1">IF(AX12=$E$12,MIN('WHOLESALE TRAFFIC'!AU10-'WHOLESALE COSTS'!$E$12-'WHOLESALE COSTS'!$E$11-'WHOLESALE COSTS'!$E$10,'WHOLESALE COSTS'!$E$13),0)</f>
        <v>12899999</v>
      </c>
      <c r="AY13" s="202">
        <f ca="1">IF(AY12=$E$12,MIN('WHOLESALE TRAFFIC'!AV10-'WHOLESALE COSTS'!$E$12-'WHOLESALE COSTS'!$E$11-'WHOLESALE COSTS'!$E$10,'WHOLESALE COSTS'!$E$13),0)</f>
        <v>12899999</v>
      </c>
      <c r="AZ13" s="202">
        <f ca="1">IF(AZ12=$E$12,MIN('WHOLESALE TRAFFIC'!AW10-'WHOLESALE COSTS'!$E$12-'WHOLESALE COSTS'!$E$11-'WHOLESALE COSTS'!$E$10,'WHOLESALE COSTS'!$E$13),0)</f>
        <v>12899999</v>
      </c>
      <c r="BA13" s="202">
        <f ca="1">IF(BA12=$E$12,MIN('WHOLESALE TRAFFIC'!AX10-'WHOLESALE COSTS'!$E$12-'WHOLESALE COSTS'!$E$11-'WHOLESALE COSTS'!$E$10,'WHOLESALE COSTS'!$E$13),0)</f>
        <v>12899999</v>
      </c>
      <c r="BB13" s="202">
        <f ca="1">IF(BB12=$E$12,MIN('WHOLESALE TRAFFIC'!AY10-'WHOLESALE COSTS'!$E$12-'WHOLESALE COSTS'!$E$11-'WHOLESALE COSTS'!$E$10,'WHOLESALE COSTS'!$E$13),0)</f>
        <v>12899999</v>
      </c>
      <c r="BC13" s="202">
        <f ca="1">IF(BC12=$E$12,MIN('WHOLESALE TRAFFIC'!AZ10-'WHOLESALE COSTS'!$E$12-'WHOLESALE COSTS'!$E$11-'WHOLESALE COSTS'!$E$10,'WHOLESALE COSTS'!$E$13),0)</f>
        <v>12899999</v>
      </c>
      <c r="BD13" s="202">
        <f ca="1">IF(BD12=$E$12,MIN('WHOLESALE TRAFFIC'!BA10-'WHOLESALE COSTS'!$E$12-'WHOLESALE COSTS'!$E$11-'WHOLESALE COSTS'!$E$10,'WHOLESALE COSTS'!$E$13),0)</f>
        <v>12899999</v>
      </c>
      <c r="BE13" s="202">
        <f ca="1">IF(BE12=$E$12,MIN('WHOLESALE TRAFFIC'!BB10-'WHOLESALE COSTS'!$E$12-'WHOLESALE COSTS'!$E$11-'WHOLESALE COSTS'!$E$10,'WHOLESALE COSTS'!$E$13),0)</f>
        <v>12899999</v>
      </c>
      <c r="BF13" s="202">
        <f ca="1">IF(BF12=$E$12,MIN('WHOLESALE TRAFFIC'!BC10-'WHOLESALE COSTS'!$E$12-'WHOLESALE COSTS'!$E$11-'WHOLESALE COSTS'!$E$10,'WHOLESALE COSTS'!$E$13),0)</f>
        <v>12899999</v>
      </c>
      <c r="BG13" s="202">
        <f ca="1">IF(BG12=$E$12,MIN('WHOLESALE TRAFFIC'!BD10-'WHOLESALE COSTS'!$E$12-'WHOLESALE COSTS'!$E$11-'WHOLESALE COSTS'!$E$10,'WHOLESALE COSTS'!$E$13),0)</f>
        <v>12899999</v>
      </c>
      <c r="BH13" s="202">
        <f ca="1">IF(BH12=$E$12,MIN('WHOLESALE TRAFFIC'!BE10-'WHOLESALE COSTS'!$E$12-'WHOLESALE COSTS'!$E$11-'WHOLESALE COSTS'!$E$10,'WHOLESALE COSTS'!$E$13),0)</f>
        <v>12899999</v>
      </c>
      <c r="BI13" s="202">
        <f ca="1">IF(BI12=$E$12,MIN('WHOLESALE TRAFFIC'!BF10-'WHOLESALE COSTS'!$E$12-'WHOLESALE COSTS'!$E$11-'WHOLESALE COSTS'!$E$10,'WHOLESALE COSTS'!$E$13),0)</f>
        <v>12899999</v>
      </c>
      <c r="BJ13" s="202">
        <f ca="1">IF(BJ12=$E$12,MIN('WHOLESALE TRAFFIC'!BG10-'WHOLESALE COSTS'!$E$12-'WHOLESALE COSTS'!$E$11-'WHOLESALE COSTS'!$E$10,'WHOLESALE COSTS'!$E$13),0)</f>
        <v>12899999</v>
      </c>
      <c r="BK13" s="202">
        <f ca="1">IF(BK12=$E$12,MIN('WHOLESALE TRAFFIC'!BH10-'WHOLESALE COSTS'!$E$12-'WHOLESALE COSTS'!$E$11-'WHOLESALE COSTS'!$E$10,'WHOLESALE COSTS'!$E$13),0)</f>
        <v>12899999</v>
      </c>
      <c r="BL13" s="202">
        <f ca="1">IF(BL12=$E$12,MIN('WHOLESALE TRAFFIC'!BI10-'WHOLESALE COSTS'!$E$12-'WHOLESALE COSTS'!$E$11-'WHOLESALE COSTS'!$E$10,'WHOLESALE COSTS'!$E$13),0)</f>
        <v>12899999</v>
      </c>
      <c r="BM13" s="202">
        <f ca="1">IF(BM12=$E$12,MIN('WHOLESALE TRAFFIC'!BJ10-'WHOLESALE COSTS'!$E$12-'WHOLESALE COSTS'!$E$11-'WHOLESALE COSTS'!$E$10,'WHOLESALE COSTS'!$E$13),0)</f>
        <v>12899999</v>
      </c>
      <c r="BN13" s="202">
        <f ca="1">IF(BN12=$E$12,MIN('WHOLESALE TRAFFIC'!BK10-'WHOLESALE COSTS'!$E$12-'WHOLESALE COSTS'!$E$11-'WHOLESALE COSTS'!$E$10,'WHOLESALE COSTS'!$E$13),0)</f>
        <v>12899999</v>
      </c>
      <c r="BO13" s="202">
        <f ca="1">IF(BO12=$E$12,MIN('WHOLESALE TRAFFIC'!BL10-'WHOLESALE COSTS'!$E$12-'WHOLESALE COSTS'!$E$11-'WHOLESALE COSTS'!$E$10,'WHOLESALE COSTS'!$E$13),0)</f>
        <v>12899999</v>
      </c>
      <c r="BP13" s="202">
        <f ca="1">IF(BP12=$E$12,MIN('WHOLESALE TRAFFIC'!BM10-'WHOLESALE COSTS'!$E$12-'WHOLESALE COSTS'!$E$11-'WHOLESALE COSTS'!$E$10,'WHOLESALE COSTS'!$E$13),0)</f>
        <v>12899999</v>
      </c>
      <c r="BQ13" s="202">
        <f ca="1">IF(BQ12=$E$12,MIN('WHOLESALE TRAFFIC'!BN10-'WHOLESALE COSTS'!$E$12-'WHOLESALE COSTS'!$E$11-'WHOLESALE COSTS'!$E$10,'WHOLESALE COSTS'!$E$13),0)</f>
        <v>12899999</v>
      </c>
      <c r="BR13" s="202">
        <f ca="1">IF(BR12=$E$12,MIN('WHOLESALE TRAFFIC'!BO10-'WHOLESALE COSTS'!$E$12-'WHOLESALE COSTS'!$E$11-'WHOLESALE COSTS'!$E$10,'WHOLESALE COSTS'!$E$13),0)</f>
        <v>12899999</v>
      </c>
      <c r="BS13" s="202">
        <f ca="1">IF(BS12=$E$12,MIN('WHOLESALE TRAFFIC'!BP10-'WHOLESALE COSTS'!$E$12-'WHOLESALE COSTS'!$E$11-'WHOLESALE COSTS'!$E$10,'WHOLESALE COSTS'!$E$13),0)</f>
        <v>12899999</v>
      </c>
      <c r="BT13" s="202">
        <f ca="1">IF(BT12=$E$12,MIN('WHOLESALE TRAFFIC'!BQ10-'WHOLESALE COSTS'!$E$12-'WHOLESALE COSTS'!$E$11-'WHOLESALE COSTS'!$E$10,'WHOLESALE COSTS'!$E$13),0)</f>
        <v>12899999</v>
      </c>
      <c r="BU13" s="202">
        <f ca="1">IF(BU12=$E$12,MIN('WHOLESALE TRAFFIC'!BR10-'WHOLESALE COSTS'!$E$12-'WHOLESALE COSTS'!$E$11-'WHOLESALE COSTS'!$E$10,'WHOLESALE COSTS'!$E$13),0)</f>
        <v>12899999</v>
      </c>
    </row>
    <row r="14" spans="2:74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TRAFFIC'!C10-'WHOLESALE COSTS'!$E$13-'WHOLESALE COSTS'!$E$12-'WHOLESALE COSTS'!$E$11-'WHOLESALE COSTS'!$E$10,'WHOLESALE COSTS'!$E$14),0)</f>
        <v>0</v>
      </c>
      <c r="G14" s="202">
        <f>IF(G13=$E$13,MIN('WHOLESALE TRAFFIC'!D10-'WHOLESALE COSTS'!$E$13-'WHOLESALE COSTS'!$E$12-'WHOLESALE COSTS'!$E$11-'WHOLESALE COSTS'!$E$10,'WHOLESALE COSTS'!$E$14),0)</f>
        <v>0</v>
      </c>
      <c r="H14" s="202">
        <f>IF(H13=$E$13,MIN('WHOLESALE TRAFFIC'!E10-'WHOLESALE COSTS'!$E$13-'WHOLESALE COSTS'!$E$12-'WHOLESALE COSTS'!$E$11-'WHOLESALE COSTS'!$E$10,'WHOLESALE COSTS'!$E$14),0)</f>
        <v>0</v>
      </c>
      <c r="I14" s="202">
        <f>IF(I13=$E$13,MIN('WHOLESALE TRAFFIC'!F10-'WHOLESALE COSTS'!$E$13-'WHOLESALE COSTS'!$E$12-'WHOLESALE COSTS'!$E$11-'WHOLESALE COSTS'!$E$10,'WHOLESALE COSTS'!$E$14),0)</f>
        <v>0</v>
      </c>
      <c r="J14" s="202">
        <f>IF(J13=$E$13,MIN('WHOLESALE TRAFFIC'!G10-'WHOLESALE COSTS'!$E$13-'WHOLESALE COSTS'!$E$12-'WHOLESALE COSTS'!$E$11-'WHOLESALE COSTS'!$E$10,'WHOLESALE COSTS'!$E$14),0)</f>
        <v>0</v>
      </c>
      <c r="K14" s="202">
        <f>IF(K13=$E$13,MIN('WHOLESALE TRAFFIC'!H10-'WHOLESALE COSTS'!$E$13-'WHOLESALE COSTS'!$E$12-'WHOLESALE COSTS'!$E$11-'WHOLESALE COSTS'!$E$10,'WHOLESALE COSTS'!$E$14),0)</f>
        <v>0</v>
      </c>
      <c r="L14" s="202">
        <f>IF(L13=$E$13,MIN('WHOLESALE TRAFFIC'!I10-'WHOLESALE COSTS'!$E$13-'WHOLESALE COSTS'!$E$12-'WHOLESALE COSTS'!$E$11-'WHOLESALE COSTS'!$E$10,'WHOLESALE COSTS'!$E$14),0)</f>
        <v>0</v>
      </c>
      <c r="M14" s="202">
        <f>IF(M13=$E$13,MIN('WHOLESALE TRAFFIC'!J10-'WHOLESALE COSTS'!$E$13-'WHOLESALE COSTS'!$E$12-'WHOLESALE COSTS'!$E$11-'WHOLESALE COSTS'!$E$10,'WHOLESALE COSTS'!$E$14),0)</f>
        <v>0</v>
      </c>
      <c r="N14" s="202">
        <f ca="1">IF(N13=$E$13,MIN('WHOLESALE TRAFFIC'!K10-'WHOLESALE COSTS'!$E$13-'WHOLESALE COSTS'!$E$12-'WHOLESALE COSTS'!$E$11-'WHOLESALE COSTS'!$E$10,'WHOLESALE COSTS'!$E$14),0)</f>
        <v>0</v>
      </c>
      <c r="O14" s="202">
        <f ca="1">IF(O13=$E$13,MIN('WHOLESALE TRAFFIC'!L10-'WHOLESALE COSTS'!$E$13-'WHOLESALE COSTS'!$E$12-'WHOLESALE COSTS'!$E$11-'WHOLESALE COSTS'!$E$10,'WHOLESALE COSTS'!$E$14),0)</f>
        <v>0</v>
      </c>
      <c r="P14" s="202">
        <f ca="1">IF(P13=$E$13,MIN('WHOLESALE TRAFFIC'!M10-'WHOLESALE COSTS'!$E$13-'WHOLESALE COSTS'!$E$12-'WHOLESALE COSTS'!$E$11-'WHOLESALE COSTS'!$E$10,'WHOLESALE COSTS'!$E$14),0)</f>
        <v>0</v>
      </c>
      <c r="Q14" s="202">
        <f ca="1">IF(Q13=$E$13,MIN('WHOLESALE TRAFFIC'!N10-'WHOLESALE COSTS'!$E$13-'WHOLESALE COSTS'!$E$12-'WHOLESALE COSTS'!$E$11-'WHOLESALE COSTS'!$E$10,'WHOLESALE COSTS'!$E$14),0)</f>
        <v>0</v>
      </c>
      <c r="R14" s="202">
        <f ca="1">IF(R13=$E$13,MIN('WHOLESALE TRAFFIC'!O10-'WHOLESALE COSTS'!$E$13-'WHOLESALE COSTS'!$E$12-'WHOLESALE COSTS'!$E$11-'WHOLESALE COSTS'!$E$10,'WHOLESALE COSTS'!$E$14),0)</f>
        <v>0</v>
      </c>
      <c r="S14" s="202">
        <f ca="1">IF(S13=$E$13,MIN('WHOLESALE TRAFFIC'!P10-'WHOLESALE COSTS'!$E$13-'WHOLESALE COSTS'!$E$12-'WHOLESALE COSTS'!$E$11-'WHOLESALE COSTS'!$E$10,'WHOLESALE COSTS'!$E$14),0)</f>
        <v>0</v>
      </c>
      <c r="T14" s="202">
        <f ca="1">IF(T13=$E$13,MIN('WHOLESALE TRAFFIC'!Q10-'WHOLESALE COSTS'!$E$13-'WHOLESALE COSTS'!$E$12-'WHOLESALE COSTS'!$E$11-'WHOLESALE COSTS'!$E$10,'WHOLESALE COSTS'!$E$14),0)</f>
        <v>0</v>
      </c>
      <c r="U14" s="202">
        <f ca="1">IF(U13=$E$13,MIN('WHOLESALE TRAFFIC'!R10-'WHOLESALE COSTS'!$E$13-'WHOLESALE COSTS'!$E$12-'WHOLESALE COSTS'!$E$11-'WHOLESALE COSTS'!$E$10,'WHOLESALE COSTS'!$E$14),0)</f>
        <v>0</v>
      </c>
      <c r="V14" s="202">
        <f ca="1">IF(V13=$E$13,MIN('WHOLESALE TRAFFIC'!S10-'WHOLESALE COSTS'!$E$13-'WHOLESALE COSTS'!$E$12-'WHOLESALE COSTS'!$E$11-'WHOLESALE COSTS'!$E$10,'WHOLESALE COSTS'!$E$14),0)</f>
        <v>0</v>
      </c>
      <c r="W14" s="202">
        <f ca="1">IF(W13=$E$13,MIN('WHOLESALE TRAFFIC'!T10-'WHOLESALE COSTS'!$E$13-'WHOLESALE COSTS'!$E$12-'WHOLESALE COSTS'!$E$11-'WHOLESALE COSTS'!$E$10,'WHOLESALE COSTS'!$E$14),0)</f>
        <v>0</v>
      </c>
      <c r="X14" s="202">
        <f ca="1">IF(X13=$E$13,MIN('WHOLESALE TRAFFIC'!U10-'WHOLESALE COSTS'!$E$13-'WHOLESALE COSTS'!$E$12-'WHOLESALE COSTS'!$E$11-'WHOLESALE COSTS'!$E$10,'WHOLESALE COSTS'!$E$14),0)</f>
        <v>0</v>
      </c>
      <c r="Y14" s="202">
        <f ca="1">IF(Y13=$E$13,MIN('WHOLESALE TRAFFIC'!V10-'WHOLESALE COSTS'!$E$13-'WHOLESALE COSTS'!$E$12-'WHOLESALE COSTS'!$E$11-'WHOLESALE COSTS'!$E$10,'WHOLESALE COSTS'!$E$14),0)</f>
        <v>0</v>
      </c>
      <c r="Z14" s="202">
        <f ca="1">IF(Z13=$E$13,MIN('WHOLESALE TRAFFIC'!W10-'WHOLESALE COSTS'!$E$13-'WHOLESALE COSTS'!$E$12-'WHOLESALE COSTS'!$E$11-'WHOLESALE COSTS'!$E$10,'WHOLESALE COSTS'!$E$14),0)</f>
        <v>0</v>
      </c>
      <c r="AA14" s="202">
        <f ca="1">IF(AA13=$E$13,MIN('WHOLESALE TRAFFIC'!X10-'WHOLESALE COSTS'!$E$13-'WHOLESALE COSTS'!$E$12-'WHOLESALE COSTS'!$E$11-'WHOLESALE COSTS'!$E$10,'WHOLESALE COSTS'!$E$14),0)</f>
        <v>0</v>
      </c>
      <c r="AB14" s="202">
        <f ca="1">IF(AB13=$E$13,MIN('WHOLESALE TRAFFIC'!Y10-'WHOLESALE COSTS'!$E$13-'WHOLESALE COSTS'!$E$12-'WHOLESALE COSTS'!$E$11-'WHOLESALE COSTS'!$E$10,'WHOLESALE COSTS'!$E$14),0)</f>
        <v>0</v>
      </c>
      <c r="AC14" s="202">
        <f ca="1">IF(AC13=$E$13,MIN('WHOLESALE TRAFFIC'!Z10-'WHOLESALE COSTS'!$E$13-'WHOLESALE COSTS'!$E$12-'WHOLESALE COSTS'!$E$11-'WHOLESALE COSTS'!$E$10,'WHOLESALE COSTS'!$E$14),0)</f>
        <v>0</v>
      </c>
      <c r="AD14" s="202">
        <f ca="1">IF(AD13=$E$13,MIN('WHOLESALE TRAFFIC'!AA10-'WHOLESALE COSTS'!$E$13-'WHOLESALE COSTS'!$E$12-'WHOLESALE COSTS'!$E$11-'WHOLESALE COSTS'!$E$10,'WHOLESALE COSTS'!$E$14),0)</f>
        <v>0</v>
      </c>
      <c r="AE14" s="202">
        <f ca="1">IF(AE13=$E$13,MIN('WHOLESALE TRAFFIC'!AB10-'WHOLESALE COSTS'!$E$13-'WHOLESALE COSTS'!$E$12-'WHOLESALE COSTS'!$E$11-'WHOLESALE COSTS'!$E$10,'WHOLESALE COSTS'!$E$14),0)</f>
        <v>0</v>
      </c>
      <c r="AF14" s="202">
        <f ca="1">IF(AF13=$E$13,MIN('WHOLESALE TRAFFIC'!AC10-'WHOLESALE COSTS'!$E$13-'WHOLESALE COSTS'!$E$12-'WHOLESALE COSTS'!$E$11-'WHOLESALE COSTS'!$E$10,'WHOLESALE COSTS'!$E$14),0)</f>
        <v>0</v>
      </c>
      <c r="AG14" s="202">
        <f ca="1">IF(AG13=$E$13,MIN('WHOLESALE TRAFFIC'!AD10-'WHOLESALE COSTS'!$E$13-'WHOLESALE COSTS'!$E$12-'WHOLESALE COSTS'!$E$11-'WHOLESALE COSTS'!$E$10,'WHOLESALE COSTS'!$E$14),0)</f>
        <v>0</v>
      </c>
      <c r="AH14" s="202">
        <f ca="1">IF(AH13=$E$13,MIN('WHOLESALE TRAFFIC'!AE10-'WHOLESALE COSTS'!$E$13-'WHOLESALE COSTS'!$E$12-'WHOLESALE COSTS'!$E$11-'WHOLESALE COSTS'!$E$10,'WHOLESALE COSTS'!$E$14),0)</f>
        <v>0</v>
      </c>
      <c r="AI14" s="202">
        <f ca="1">IF(AI13=$E$13,MIN('WHOLESALE TRAFFIC'!AF10-'WHOLESALE COSTS'!$E$13-'WHOLESALE COSTS'!$E$12-'WHOLESALE COSTS'!$E$11-'WHOLESALE COSTS'!$E$10,'WHOLESALE COSTS'!$E$14),0)</f>
        <v>0</v>
      </c>
      <c r="AJ14" s="202">
        <f ca="1">IF(AJ13=$E$13,MIN('WHOLESALE TRAFFIC'!AG10-'WHOLESALE COSTS'!$E$13-'WHOLESALE COSTS'!$E$12-'WHOLESALE COSTS'!$E$11-'WHOLESALE COSTS'!$E$10,'WHOLESALE COSTS'!$E$14),0)</f>
        <v>0</v>
      </c>
      <c r="AK14" s="202">
        <f ca="1">IF(AK13=$E$13,MIN('WHOLESALE TRAFFIC'!AH10-'WHOLESALE COSTS'!$E$13-'WHOLESALE COSTS'!$E$12-'WHOLESALE COSTS'!$E$11-'WHOLESALE COSTS'!$E$10,'WHOLESALE COSTS'!$E$14),0)</f>
        <v>0</v>
      </c>
      <c r="AL14" s="202">
        <f ca="1">IF(AL13=$E$13,MIN('WHOLESALE TRAFFIC'!AI10-'WHOLESALE COSTS'!$E$13-'WHOLESALE COSTS'!$E$12-'WHOLESALE COSTS'!$E$11-'WHOLESALE COSTS'!$E$10,'WHOLESALE COSTS'!$E$14),0)</f>
        <v>0</v>
      </c>
      <c r="AM14" s="202">
        <f ca="1">IF(AM13=$E$13,MIN('WHOLESALE TRAFFIC'!AJ10-'WHOLESALE COSTS'!$E$13-'WHOLESALE COSTS'!$E$12-'WHOLESALE COSTS'!$E$11-'WHOLESALE COSTS'!$E$10,'WHOLESALE COSTS'!$E$14),0)</f>
        <v>0</v>
      </c>
      <c r="AN14" s="202">
        <f ca="1">IF(AN13=$E$13,MIN('WHOLESALE TRAFFIC'!AK10-'WHOLESALE COSTS'!$E$13-'WHOLESALE COSTS'!$E$12-'WHOLESALE COSTS'!$E$11-'WHOLESALE COSTS'!$E$10,'WHOLESALE COSTS'!$E$14),0)</f>
        <v>963166.57843416929</v>
      </c>
      <c r="AO14" s="202">
        <f ca="1">IF(AO13=$E$13,MIN('WHOLESALE TRAFFIC'!AL10-'WHOLESALE COSTS'!$E$13-'WHOLESALE COSTS'!$E$12-'WHOLESALE COSTS'!$E$11-'WHOLESALE COSTS'!$E$10,'WHOLESALE COSTS'!$E$14),0)</f>
        <v>1818435.2702444829</v>
      </c>
      <c r="AP14" s="202">
        <f ca="1">IF(AP13=$E$13,MIN('WHOLESALE TRAFFIC'!AM10-'WHOLESALE COSTS'!$E$13-'WHOLESALE COSTS'!$E$12-'WHOLESALE COSTS'!$E$11-'WHOLESALE COSTS'!$E$10,'WHOLESALE COSTS'!$E$14),0)</f>
        <v>2796923.0292508379</v>
      </c>
      <c r="AQ14" s="202">
        <f ca="1">IF(AQ13=$E$13,MIN('WHOLESALE TRAFFIC'!AN10-'WHOLESALE COSTS'!$E$13-'WHOLESALE COSTS'!$E$12-'WHOLESALE COSTS'!$E$11-'WHOLESALE COSTS'!$E$10,'WHOLESALE COSTS'!$E$14),0)</f>
        <v>4385190.2832496539</v>
      </c>
      <c r="AR14" s="202">
        <f ca="1">IF(AR13=$E$13,MIN('WHOLESALE TRAFFIC'!AO10-'WHOLESALE COSTS'!$E$13-'WHOLESALE COSTS'!$E$12-'WHOLESALE COSTS'!$E$11-'WHOLESALE COSTS'!$E$10,'WHOLESALE COSTS'!$E$14),0)</f>
        <v>6561928.0786368102</v>
      </c>
      <c r="AS14" s="202">
        <f ca="1">IF(AS13=$E$13,MIN('WHOLESALE TRAFFIC'!AP10-'WHOLESALE COSTS'!$E$13-'WHOLESALE COSTS'!$E$12-'WHOLESALE COSTS'!$E$11-'WHOLESALE COSTS'!$E$10,'WHOLESALE COSTS'!$E$14),0)</f>
        <v>8513124.6458782554</v>
      </c>
      <c r="AT14" s="202">
        <f ca="1">IF(AT13=$E$13,MIN('WHOLESALE TRAFFIC'!AQ10-'WHOLESALE COSTS'!$E$13-'WHOLESALE COSTS'!$E$12-'WHOLESALE COSTS'!$E$11-'WHOLESALE COSTS'!$E$10,'WHOLESALE COSTS'!$E$14),0)</f>
        <v>10292359.724146023</v>
      </c>
      <c r="AU14" s="202">
        <f ca="1">IF(AU13=$E$13,MIN('WHOLESALE TRAFFIC'!AR10-'WHOLESALE COSTS'!$E$13-'WHOLESALE COSTS'!$E$12-'WHOLESALE COSTS'!$E$11-'WHOLESALE COSTS'!$E$10,'WHOLESALE COSTS'!$E$14),0)</f>
        <v>11363161.287570916</v>
      </c>
      <c r="AV14" s="202">
        <f ca="1">IF(AV13=$E$13,MIN('WHOLESALE TRAFFIC'!AS10-'WHOLESALE COSTS'!$E$13-'WHOLESALE COSTS'!$E$12-'WHOLESALE COSTS'!$E$11-'WHOLESALE COSTS'!$E$10,'WHOLESALE COSTS'!$E$14),0)</f>
        <v>12652142.291843876</v>
      </c>
      <c r="AW14" s="202">
        <f ca="1">IF(AW13=$E$13,MIN('WHOLESALE TRAFFIC'!AT10-'WHOLESALE COSTS'!$E$13-'WHOLESALE COSTS'!$E$12-'WHOLESALE COSTS'!$E$11-'WHOLESALE COSTS'!$E$10,'WHOLESALE COSTS'!$E$14),0)</f>
        <v>13996146.215173975</v>
      </c>
      <c r="AX14" s="202">
        <f ca="1">IF(AX13=$E$13,MIN('WHOLESALE TRAFFIC'!AU10-'WHOLESALE COSTS'!$E$13-'WHOLESALE COSTS'!$E$12-'WHOLESALE COSTS'!$E$11-'WHOLESALE COSTS'!$E$10,'WHOLESALE COSTS'!$E$14),0)</f>
        <v>14516308.570721656</v>
      </c>
      <c r="AY14" s="202">
        <f ca="1">IF(AY13=$E$13,MIN('WHOLESALE TRAFFIC'!AV10-'WHOLESALE COSTS'!$E$13-'WHOLESALE COSTS'!$E$12-'WHOLESALE COSTS'!$E$11-'WHOLESALE COSTS'!$E$10,'WHOLESALE COSTS'!$E$14),0)</f>
        <v>14729731.983885884</v>
      </c>
      <c r="AZ14" s="202">
        <f ca="1">IF(AZ13=$E$13,MIN('WHOLESALE TRAFFIC'!AW10-'WHOLESALE COSTS'!$E$13-'WHOLESALE COSTS'!$E$12-'WHOLESALE COSTS'!$E$11-'WHOLESALE COSTS'!$E$10,'WHOLESALE COSTS'!$E$14),0)</f>
        <v>15205346.207577616</v>
      </c>
      <c r="BA14" s="202">
        <f ca="1">IF(BA13=$E$13,MIN('WHOLESALE TRAFFIC'!AX10-'WHOLESALE COSTS'!$E$13-'WHOLESALE COSTS'!$E$12-'WHOLESALE COSTS'!$E$11-'WHOLESALE COSTS'!$E$10,'WHOLESALE COSTS'!$E$14),0)</f>
        <v>15420045.322258241</v>
      </c>
      <c r="BB14" s="202">
        <f ca="1">IF(BB13=$E$13,MIN('WHOLESALE TRAFFIC'!AY10-'WHOLESALE COSTS'!$E$13-'WHOLESALE COSTS'!$E$12-'WHOLESALE COSTS'!$E$11-'WHOLESALE COSTS'!$E$10,'WHOLESALE COSTS'!$E$14),0)</f>
        <v>15777694.264264226</v>
      </c>
      <c r="BC14" s="202">
        <f ca="1">IF(BC13=$E$13,MIN('WHOLESALE TRAFFIC'!AZ10-'WHOLESALE COSTS'!$E$13-'WHOLESALE COSTS'!$E$12-'WHOLESALE COSTS'!$E$11-'WHOLESALE COSTS'!$E$10,'WHOLESALE COSTS'!$E$14),0)</f>
        <v>16775535.778618649</v>
      </c>
      <c r="BD14" s="202">
        <f ca="1">IF(BD13=$E$13,MIN('WHOLESALE TRAFFIC'!BA10-'WHOLESALE COSTS'!$E$13-'WHOLESALE COSTS'!$E$12-'WHOLESALE COSTS'!$E$11-'WHOLESALE COSTS'!$E$10,'WHOLESALE COSTS'!$E$14),0)</f>
        <v>18388273.998183072</v>
      </c>
      <c r="BE14" s="202">
        <f ca="1">IF(BE13=$E$13,MIN('WHOLESALE TRAFFIC'!BB10-'WHOLESALE COSTS'!$E$13-'WHOLESALE COSTS'!$E$12-'WHOLESALE COSTS'!$E$11-'WHOLESALE COSTS'!$E$10,'WHOLESALE COSTS'!$E$14),0)</f>
        <v>19789086.639198266</v>
      </c>
      <c r="BF14" s="202">
        <f ca="1">IF(BF13=$E$13,MIN('WHOLESALE TRAFFIC'!BC10-'WHOLESALE COSTS'!$E$13-'WHOLESALE COSTS'!$E$12-'WHOLESALE COSTS'!$E$11-'WHOLESALE COSTS'!$E$10,'WHOLESALE COSTS'!$E$14),0)</f>
        <v>21035115.198139161</v>
      </c>
      <c r="BG14" s="202">
        <f ca="1">IF(BG13=$E$13,MIN('WHOLESALE TRAFFIC'!BD10-'WHOLESALE COSTS'!$E$13-'WHOLESALE COSTS'!$E$12-'WHOLESALE COSTS'!$E$11-'WHOLESALE COSTS'!$E$10,'WHOLESALE COSTS'!$E$14),0)</f>
        <v>21586969.010235727</v>
      </c>
      <c r="BH14" s="202">
        <f ca="1">IF(BH13=$E$13,MIN('WHOLESALE TRAFFIC'!BE10-'WHOLESALE COSTS'!$E$13-'WHOLESALE COSTS'!$E$12-'WHOLESALE COSTS'!$E$11-'WHOLESALE COSTS'!$E$10,'WHOLESALE COSTS'!$E$14),0)</f>
        <v>22379910.637072265</v>
      </c>
      <c r="BI14" s="202">
        <f ca="1">IF(BI13=$E$13,MIN('WHOLESALE TRAFFIC'!BF10-'WHOLESALE COSTS'!$E$13-'WHOLESALE COSTS'!$E$12-'WHOLESALE COSTS'!$E$11-'WHOLESALE COSTS'!$E$10,'WHOLESALE COSTS'!$E$14),0)</f>
        <v>23249015.673881195</v>
      </c>
      <c r="BJ14" s="202">
        <f ca="1">IF(BJ13=$E$13,MIN('WHOLESALE TRAFFIC'!BG10-'WHOLESALE COSTS'!$E$13-'WHOLESALE COSTS'!$E$12-'WHOLESALE COSTS'!$E$11-'WHOLESALE COSTS'!$E$10,'WHOLESALE COSTS'!$E$14),0)</f>
        <v>30475411.405622877</v>
      </c>
      <c r="BK14" s="202">
        <f ca="1">IF(BK13=$E$13,MIN('WHOLESALE TRAFFIC'!BH10-'WHOLESALE COSTS'!$E$13-'WHOLESALE COSTS'!$E$12-'WHOLESALE COSTS'!$E$11-'WHOLESALE COSTS'!$E$10,'WHOLESALE COSTS'!$E$14),0)</f>
        <v>30222969.410667405</v>
      </c>
      <c r="BL14" s="202">
        <f ca="1">IF(BL13=$E$13,MIN('WHOLESALE TRAFFIC'!BI10-'WHOLESALE COSTS'!$E$13-'WHOLESALE COSTS'!$E$12-'WHOLESALE COSTS'!$E$11-'WHOLESALE COSTS'!$E$10,'WHOLESALE COSTS'!$E$14),0)</f>
        <v>30291858.660630114</v>
      </c>
      <c r="BM14" s="202">
        <f ca="1">IF(BM13=$E$13,MIN('WHOLESALE TRAFFIC'!BJ10-'WHOLESALE COSTS'!$E$13-'WHOLESALE COSTS'!$E$12-'WHOLESALE COSTS'!$E$11-'WHOLESALE COSTS'!$E$10,'WHOLESALE COSTS'!$E$14),0)</f>
        <v>30086680.150643639</v>
      </c>
      <c r="BN14" s="202">
        <f ca="1">IF(BN13=$E$13,MIN('WHOLESALE TRAFFIC'!BK10-'WHOLESALE COSTS'!$E$13-'WHOLESALE COSTS'!$E$12-'WHOLESALE COSTS'!$E$11-'WHOLESALE COSTS'!$E$10,'WHOLESALE COSTS'!$E$14),0)</f>
        <v>30065480.966821618</v>
      </c>
      <c r="BO14" s="202">
        <f ca="1">IF(BO13=$E$13,MIN('WHOLESALE TRAFFIC'!BL10-'WHOLESALE COSTS'!$E$13-'WHOLESALE COSTS'!$E$12-'WHOLESALE COSTS'!$E$11-'WHOLESALE COSTS'!$E$10,'WHOLESALE COSTS'!$E$14),0)</f>
        <v>30791837.446820915</v>
      </c>
      <c r="BP14" s="202">
        <f ca="1">IF(BP13=$E$13,MIN('WHOLESALE TRAFFIC'!BM10-'WHOLESALE COSTS'!$E$13-'WHOLESALE COSTS'!$E$12-'WHOLESALE COSTS'!$E$11-'WHOLESALE COSTS'!$E$10,'WHOLESALE COSTS'!$E$14),0)</f>
        <v>32235905.557957388</v>
      </c>
      <c r="BQ14" s="202">
        <f ca="1">IF(BQ13=$E$13,MIN('WHOLESALE TRAFFIC'!BN10-'WHOLESALE COSTS'!$E$13-'WHOLESALE COSTS'!$E$12-'WHOLESALE COSTS'!$E$11-'WHOLESALE COSTS'!$E$10,'WHOLESALE COSTS'!$E$14),0)</f>
        <v>33458287.784779444</v>
      </c>
      <c r="BR14" s="202">
        <f ca="1">IF(BR13=$E$13,MIN('WHOLESALE TRAFFIC'!BO10-'WHOLESALE COSTS'!$E$13-'WHOLESALE COSTS'!$E$12-'WHOLESALE COSTS'!$E$11-'WHOLESALE COSTS'!$E$10,'WHOLESALE COSTS'!$E$14),0)</f>
        <v>34522969.951637618</v>
      </c>
      <c r="BS14" s="202">
        <f ca="1">IF(BS13=$E$13,MIN('WHOLESALE TRAFFIC'!BP10-'WHOLESALE COSTS'!$E$13-'WHOLESALE COSTS'!$E$12-'WHOLESALE COSTS'!$E$11-'WHOLESALE COSTS'!$E$10,'WHOLESALE COSTS'!$E$14),0)</f>
        <v>34817159.26133278</v>
      </c>
      <c r="BT14" s="202">
        <f ca="1">IF(BT13=$E$13,MIN('WHOLESALE TRAFFIC'!BQ10-'WHOLESALE COSTS'!$E$13-'WHOLESALE COSTS'!$E$12-'WHOLESALE COSTS'!$E$11-'WHOLESALE COSTS'!$E$10,'WHOLESALE COSTS'!$E$14),0)</f>
        <v>35401356.366036147</v>
      </c>
      <c r="BU14" s="202">
        <f ca="1">IF(BU13=$E$13,MIN('WHOLESALE TRAFFIC'!BR10-'WHOLESALE COSTS'!$E$13-'WHOLESALE COSTS'!$E$12-'WHOLESALE COSTS'!$E$11-'WHOLESALE COSTS'!$E$10,'WHOLESALE COSTS'!$E$14),0)</f>
        <v>36087563.157321416</v>
      </c>
    </row>
    <row r="15" spans="2:74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TRAFFIC'!C10-'WHOLESALE COSTS'!$E$14-'WHOLESALE COSTS'!$E$13-'WHOLESALE COSTS'!$E$12-'WHOLESALE COSTS'!$E$11-'WHOLESALE COSTS'!$E$10,0)</f>
        <v>0</v>
      </c>
      <c r="G15" s="202">
        <f>IF(G14=$E$14,'WHOLESALE TRAFFIC'!D10-'WHOLESALE COSTS'!$E$14-'WHOLESALE COSTS'!$E$13-'WHOLESALE COSTS'!$E$12-'WHOLESALE COSTS'!$E$11-'WHOLESALE COSTS'!$E$10,0)</f>
        <v>0</v>
      </c>
      <c r="H15" s="202">
        <f>IF(H14=$E$14,'WHOLESALE TRAFFIC'!E10-'WHOLESALE COSTS'!$E$14-'WHOLESALE COSTS'!$E$13-'WHOLESALE COSTS'!$E$12-'WHOLESALE COSTS'!$E$11-'WHOLESALE COSTS'!$E$10,0)</f>
        <v>0</v>
      </c>
      <c r="I15" s="202">
        <f>IF(I14=$E$14,'WHOLESALE TRAFFIC'!F10-'WHOLESALE COSTS'!$E$14-'WHOLESALE COSTS'!$E$13-'WHOLESALE COSTS'!$E$12-'WHOLESALE COSTS'!$E$11-'WHOLESALE COSTS'!$E$10,0)</f>
        <v>0</v>
      </c>
      <c r="J15" s="202">
        <f>IF(J14=$E$14,'WHOLESALE TRAFFIC'!G10-'WHOLESALE COSTS'!$E$14-'WHOLESALE COSTS'!$E$13-'WHOLESALE COSTS'!$E$12-'WHOLESALE COSTS'!$E$11-'WHOLESALE COSTS'!$E$10,0)</f>
        <v>0</v>
      </c>
      <c r="K15" s="202">
        <f>IF(K14=$E$14,'WHOLESALE TRAFFIC'!H10-'WHOLESALE COSTS'!$E$14-'WHOLESALE COSTS'!$E$13-'WHOLESALE COSTS'!$E$12-'WHOLESALE COSTS'!$E$11-'WHOLESALE COSTS'!$E$10,0)</f>
        <v>0</v>
      </c>
      <c r="L15" s="202">
        <f>IF(L14=$E$14,'WHOLESALE TRAFFIC'!I10-'WHOLESALE COSTS'!$E$14-'WHOLESALE COSTS'!$E$13-'WHOLESALE COSTS'!$E$12-'WHOLESALE COSTS'!$E$11-'WHOLESALE COSTS'!$E$10,0)</f>
        <v>0</v>
      </c>
      <c r="M15" s="202">
        <f>IF(M14=$E$14,'WHOLESALE TRAFFIC'!J10-'WHOLESALE COSTS'!$E$14-'WHOLESALE COSTS'!$E$13-'WHOLESALE COSTS'!$E$12-'WHOLESALE COSTS'!$E$11-'WHOLESALE COSTS'!$E$10,0)</f>
        <v>0</v>
      </c>
      <c r="N15" s="202">
        <f ca="1">IF(N14=$E$14,'WHOLESALE TRAFFIC'!K10-'WHOLESALE COSTS'!$E$14-'WHOLESALE COSTS'!$E$13-'WHOLESALE COSTS'!$E$12-'WHOLESALE COSTS'!$E$11-'WHOLESALE COSTS'!$E$10,0)</f>
        <v>0</v>
      </c>
      <c r="O15" s="202">
        <f ca="1">IF(O14=$E$14,'WHOLESALE TRAFFIC'!L10-'WHOLESALE COSTS'!$E$14-'WHOLESALE COSTS'!$E$13-'WHOLESALE COSTS'!$E$12-'WHOLESALE COSTS'!$E$11-'WHOLESALE COSTS'!$E$10,0)</f>
        <v>0</v>
      </c>
      <c r="P15" s="202">
        <f ca="1">IF(P14=$E$14,'WHOLESALE TRAFFIC'!M10-'WHOLESALE COSTS'!$E$14-'WHOLESALE COSTS'!$E$13-'WHOLESALE COSTS'!$E$12-'WHOLESALE COSTS'!$E$11-'WHOLESALE COSTS'!$E$10,0)</f>
        <v>0</v>
      </c>
      <c r="Q15" s="202">
        <f ca="1">IF(Q14=$E$14,'WHOLESALE TRAFFIC'!N10-'WHOLESALE COSTS'!$E$14-'WHOLESALE COSTS'!$E$13-'WHOLESALE COSTS'!$E$12-'WHOLESALE COSTS'!$E$11-'WHOLESALE COSTS'!$E$10,0)</f>
        <v>0</v>
      </c>
      <c r="R15" s="202">
        <f ca="1">IF(R14=$E$14,'WHOLESALE TRAFFIC'!O10-'WHOLESALE COSTS'!$E$14-'WHOLESALE COSTS'!$E$13-'WHOLESALE COSTS'!$E$12-'WHOLESALE COSTS'!$E$11-'WHOLESALE COSTS'!$E$10,0)</f>
        <v>0</v>
      </c>
      <c r="S15" s="202">
        <f ca="1">IF(S14=$E$14,'WHOLESALE TRAFFIC'!P10-'WHOLESALE COSTS'!$E$14-'WHOLESALE COSTS'!$E$13-'WHOLESALE COSTS'!$E$12-'WHOLESALE COSTS'!$E$11-'WHOLESALE COSTS'!$E$10,0)</f>
        <v>0</v>
      </c>
      <c r="T15" s="202">
        <f ca="1">IF(T14=$E$14,'WHOLESALE TRAFFIC'!Q10-'WHOLESALE COSTS'!$E$14-'WHOLESALE COSTS'!$E$13-'WHOLESALE COSTS'!$E$12-'WHOLESALE COSTS'!$E$11-'WHOLESALE COSTS'!$E$10,0)</f>
        <v>0</v>
      </c>
      <c r="U15" s="202">
        <f ca="1">IF(U14=$E$14,'WHOLESALE TRAFFIC'!R10-'WHOLESALE COSTS'!$E$14-'WHOLESALE COSTS'!$E$13-'WHOLESALE COSTS'!$E$12-'WHOLESALE COSTS'!$E$11-'WHOLESALE COSTS'!$E$10,0)</f>
        <v>0</v>
      </c>
      <c r="V15" s="202">
        <f ca="1">IF(V14=$E$14,'WHOLESALE TRAFFIC'!S10-'WHOLESALE COSTS'!$E$14-'WHOLESALE COSTS'!$E$13-'WHOLESALE COSTS'!$E$12-'WHOLESALE COSTS'!$E$11-'WHOLESALE COSTS'!$E$10,0)</f>
        <v>0</v>
      </c>
      <c r="W15" s="202">
        <f ca="1">IF(W14=$E$14,'WHOLESALE TRAFFIC'!T10-'WHOLESALE COSTS'!$E$14-'WHOLESALE COSTS'!$E$13-'WHOLESALE COSTS'!$E$12-'WHOLESALE COSTS'!$E$11-'WHOLESALE COSTS'!$E$10,0)</f>
        <v>0</v>
      </c>
      <c r="X15" s="202">
        <f ca="1">IF(X14=$E$14,'WHOLESALE TRAFFIC'!U10-'WHOLESALE COSTS'!$E$14-'WHOLESALE COSTS'!$E$13-'WHOLESALE COSTS'!$E$12-'WHOLESALE COSTS'!$E$11-'WHOLESALE COSTS'!$E$10,0)</f>
        <v>0</v>
      </c>
      <c r="Y15" s="202">
        <f ca="1">IF(Y14=$E$14,'WHOLESALE TRAFFIC'!V10-'WHOLESALE COSTS'!$E$14-'WHOLESALE COSTS'!$E$13-'WHOLESALE COSTS'!$E$12-'WHOLESALE COSTS'!$E$11-'WHOLESALE COSTS'!$E$10,0)</f>
        <v>0</v>
      </c>
      <c r="Z15" s="202">
        <f ca="1">IF(Z14=$E$14,'WHOLESALE TRAFFIC'!W10-'WHOLESALE COSTS'!$E$14-'WHOLESALE COSTS'!$E$13-'WHOLESALE COSTS'!$E$12-'WHOLESALE COSTS'!$E$11-'WHOLESALE COSTS'!$E$10,0)</f>
        <v>0</v>
      </c>
      <c r="AA15" s="202">
        <f ca="1">IF(AA14=$E$14,'WHOLESALE TRAFFIC'!X10-'WHOLESALE COSTS'!$E$14-'WHOLESALE COSTS'!$E$13-'WHOLESALE COSTS'!$E$12-'WHOLESALE COSTS'!$E$11-'WHOLESALE COSTS'!$E$10,0)</f>
        <v>0</v>
      </c>
      <c r="AB15" s="202">
        <f ca="1">IF(AB14=$E$14,'WHOLESALE TRAFFIC'!Y10-'WHOLESALE COSTS'!$E$14-'WHOLESALE COSTS'!$E$13-'WHOLESALE COSTS'!$E$12-'WHOLESALE COSTS'!$E$11-'WHOLESALE COSTS'!$E$10,0)</f>
        <v>0</v>
      </c>
      <c r="AC15" s="202">
        <f ca="1">IF(AC14=$E$14,'WHOLESALE TRAFFIC'!Z10-'WHOLESALE COSTS'!$E$14-'WHOLESALE COSTS'!$E$13-'WHOLESALE COSTS'!$E$12-'WHOLESALE COSTS'!$E$11-'WHOLESALE COSTS'!$E$10,0)</f>
        <v>0</v>
      </c>
      <c r="AD15" s="202">
        <f ca="1">IF(AD14=$E$14,'WHOLESALE TRAFFIC'!AA10-'WHOLESALE COSTS'!$E$14-'WHOLESALE COSTS'!$E$13-'WHOLESALE COSTS'!$E$12-'WHOLESALE COSTS'!$E$11-'WHOLESALE COSTS'!$E$10,0)</f>
        <v>0</v>
      </c>
      <c r="AE15" s="202">
        <f ca="1">IF(AE14=$E$14,'WHOLESALE TRAFFIC'!AB10-'WHOLESALE COSTS'!$E$14-'WHOLESALE COSTS'!$E$13-'WHOLESALE COSTS'!$E$12-'WHOLESALE COSTS'!$E$11-'WHOLESALE COSTS'!$E$10,0)</f>
        <v>0</v>
      </c>
      <c r="AF15" s="202">
        <f ca="1">IF(AF14=$E$14,'WHOLESALE TRAFFIC'!AC10-'WHOLESALE COSTS'!$E$14-'WHOLESALE COSTS'!$E$13-'WHOLESALE COSTS'!$E$12-'WHOLESALE COSTS'!$E$11-'WHOLESALE COSTS'!$E$10,0)</f>
        <v>0</v>
      </c>
      <c r="AG15" s="202">
        <f ca="1">IF(AG14=$E$14,'WHOLESALE TRAFFIC'!AD10-'WHOLESALE COSTS'!$E$14-'WHOLESALE COSTS'!$E$13-'WHOLESALE COSTS'!$E$12-'WHOLESALE COSTS'!$E$11-'WHOLESALE COSTS'!$E$10,0)</f>
        <v>0</v>
      </c>
      <c r="AH15" s="202">
        <f ca="1">IF(AH14=$E$14,'WHOLESALE TRAFFIC'!AE10-'WHOLESALE COSTS'!$E$14-'WHOLESALE COSTS'!$E$13-'WHOLESALE COSTS'!$E$12-'WHOLESALE COSTS'!$E$11-'WHOLESALE COSTS'!$E$10,0)</f>
        <v>0</v>
      </c>
      <c r="AI15" s="202">
        <f ca="1">IF(AI14=$E$14,'WHOLESALE TRAFFIC'!AF10-'WHOLESALE COSTS'!$E$14-'WHOLESALE COSTS'!$E$13-'WHOLESALE COSTS'!$E$12-'WHOLESALE COSTS'!$E$11-'WHOLESALE COSTS'!$E$10,0)</f>
        <v>0</v>
      </c>
      <c r="AJ15" s="202">
        <f ca="1">IF(AJ14=$E$14,'WHOLESALE TRAFFIC'!AG10-'WHOLESALE COSTS'!$E$14-'WHOLESALE COSTS'!$E$13-'WHOLESALE COSTS'!$E$12-'WHOLESALE COSTS'!$E$11-'WHOLESALE COSTS'!$E$10,0)</f>
        <v>0</v>
      </c>
      <c r="AK15" s="202">
        <f ca="1">IF(AK14=$E$14,'WHOLESALE TRAFFIC'!AH10-'WHOLESALE COSTS'!$E$14-'WHOLESALE COSTS'!$E$13-'WHOLESALE COSTS'!$E$12-'WHOLESALE COSTS'!$E$11-'WHOLESALE COSTS'!$E$10,0)</f>
        <v>0</v>
      </c>
      <c r="AL15" s="202">
        <f ca="1">IF(AL14=$E$14,'WHOLESALE TRAFFIC'!AI10-'WHOLESALE COSTS'!$E$14-'WHOLESALE COSTS'!$E$13-'WHOLESALE COSTS'!$E$12-'WHOLESALE COSTS'!$E$11-'WHOLESALE COSTS'!$E$10,0)</f>
        <v>0</v>
      </c>
      <c r="AM15" s="202">
        <f ca="1">IF(AM14=$E$14,'WHOLESALE TRAFFIC'!AJ10-'WHOLESALE COSTS'!$E$14-'WHOLESALE COSTS'!$E$13-'WHOLESALE COSTS'!$E$12-'WHOLESALE COSTS'!$E$11-'WHOLESALE COSTS'!$E$10,0)</f>
        <v>0</v>
      </c>
      <c r="AN15" s="202">
        <f ca="1">IF(AN14=$E$14,'WHOLESALE TRAFFIC'!AK10-'WHOLESALE COSTS'!$E$14-'WHOLESALE COSTS'!$E$13-'WHOLESALE COSTS'!$E$12-'WHOLESALE COSTS'!$E$11-'WHOLESALE COSTS'!$E$10,0)</f>
        <v>0</v>
      </c>
      <c r="AO15" s="202">
        <f ca="1">IF(AO14=$E$14,'WHOLESALE TRAFFIC'!AL10-'WHOLESALE COSTS'!$E$14-'WHOLESALE COSTS'!$E$13-'WHOLESALE COSTS'!$E$12-'WHOLESALE COSTS'!$E$11-'WHOLESALE COSTS'!$E$10,0)</f>
        <v>0</v>
      </c>
      <c r="AP15" s="202">
        <f ca="1">IF(AP14=$E$14,'WHOLESALE TRAFFIC'!AM10-'WHOLESALE COSTS'!$E$14-'WHOLESALE COSTS'!$E$13-'WHOLESALE COSTS'!$E$12-'WHOLESALE COSTS'!$E$11-'WHOLESALE COSTS'!$E$10,0)</f>
        <v>0</v>
      </c>
      <c r="AQ15" s="202">
        <f ca="1">IF(AQ14=$E$14,'WHOLESALE TRAFFIC'!AN10-'WHOLESALE COSTS'!$E$14-'WHOLESALE COSTS'!$E$13-'WHOLESALE COSTS'!$E$12-'WHOLESALE COSTS'!$E$11-'WHOLESALE COSTS'!$E$10,0)</f>
        <v>0</v>
      </c>
      <c r="AR15" s="202">
        <f ca="1">IF(AR14=$E$14,'WHOLESALE TRAFFIC'!AO10-'WHOLESALE COSTS'!$E$14-'WHOLESALE COSTS'!$E$13-'WHOLESALE COSTS'!$E$12-'WHOLESALE COSTS'!$E$11-'WHOLESALE COSTS'!$E$10,0)</f>
        <v>0</v>
      </c>
      <c r="AS15" s="202">
        <f ca="1">IF(AS14=$E$14,'WHOLESALE TRAFFIC'!AP10-'WHOLESALE COSTS'!$E$14-'WHOLESALE COSTS'!$E$13-'WHOLESALE COSTS'!$E$12-'WHOLESALE COSTS'!$E$11-'WHOLESALE COSTS'!$E$10,0)</f>
        <v>0</v>
      </c>
      <c r="AT15" s="202">
        <f ca="1">IF(AT14=$E$14,'WHOLESALE TRAFFIC'!AQ10-'WHOLESALE COSTS'!$E$14-'WHOLESALE COSTS'!$E$13-'WHOLESALE COSTS'!$E$12-'WHOLESALE COSTS'!$E$11-'WHOLESALE COSTS'!$E$10,0)</f>
        <v>0</v>
      </c>
      <c r="AU15" s="202">
        <f ca="1">IF(AU14=$E$14,'WHOLESALE TRAFFIC'!AR10-'WHOLESALE COSTS'!$E$14-'WHOLESALE COSTS'!$E$13-'WHOLESALE COSTS'!$E$12-'WHOLESALE COSTS'!$E$11-'WHOLESALE COSTS'!$E$10,0)</f>
        <v>0</v>
      </c>
      <c r="AV15" s="202">
        <f ca="1">IF(AV14=$E$14,'WHOLESALE TRAFFIC'!AS10-'WHOLESALE COSTS'!$E$14-'WHOLESALE COSTS'!$E$13-'WHOLESALE COSTS'!$E$12-'WHOLESALE COSTS'!$E$11-'WHOLESALE COSTS'!$E$10,0)</f>
        <v>0</v>
      </c>
      <c r="AW15" s="202">
        <f ca="1">IF(AW14=$E$14,'WHOLESALE TRAFFIC'!AT10-'WHOLESALE COSTS'!$E$14-'WHOLESALE COSTS'!$E$13-'WHOLESALE COSTS'!$E$12-'WHOLESALE COSTS'!$E$11-'WHOLESALE COSTS'!$E$10,0)</f>
        <v>0</v>
      </c>
      <c r="AX15" s="202">
        <f ca="1">IF(AX14=$E$14,'WHOLESALE TRAFFIC'!AU10-'WHOLESALE COSTS'!$E$14-'WHOLESALE COSTS'!$E$13-'WHOLESALE COSTS'!$E$12-'WHOLESALE COSTS'!$E$11-'WHOLESALE COSTS'!$E$10,0)</f>
        <v>0</v>
      </c>
      <c r="AY15" s="202">
        <f ca="1">IF(AY14=$E$14,'WHOLESALE TRAFFIC'!AV10-'WHOLESALE COSTS'!$E$14-'WHOLESALE COSTS'!$E$13-'WHOLESALE COSTS'!$E$12-'WHOLESALE COSTS'!$E$11-'WHOLESALE COSTS'!$E$10,0)</f>
        <v>0</v>
      </c>
      <c r="AZ15" s="202">
        <f ca="1">IF(AZ14=$E$14,'WHOLESALE TRAFFIC'!AW10-'WHOLESALE COSTS'!$E$14-'WHOLESALE COSTS'!$E$13-'WHOLESALE COSTS'!$E$12-'WHOLESALE COSTS'!$E$11-'WHOLESALE COSTS'!$E$10,0)</f>
        <v>0</v>
      </c>
      <c r="BA15" s="202">
        <f ca="1">IF(BA14=$E$14,'WHOLESALE TRAFFIC'!AX10-'WHOLESALE COSTS'!$E$14-'WHOLESALE COSTS'!$E$13-'WHOLESALE COSTS'!$E$12-'WHOLESALE COSTS'!$E$11-'WHOLESALE COSTS'!$E$10,0)</f>
        <v>0</v>
      </c>
      <c r="BB15" s="202">
        <f ca="1">IF(BB14=$E$14,'WHOLESALE TRAFFIC'!AY10-'WHOLESALE COSTS'!$E$14-'WHOLESALE COSTS'!$E$13-'WHOLESALE COSTS'!$E$12-'WHOLESALE COSTS'!$E$11-'WHOLESALE COSTS'!$E$10,0)</f>
        <v>0</v>
      </c>
      <c r="BC15" s="202">
        <f ca="1">IF(BC14=$E$14,'WHOLESALE TRAFFIC'!AZ10-'WHOLESALE COSTS'!$E$14-'WHOLESALE COSTS'!$E$13-'WHOLESALE COSTS'!$E$12-'WHOLESALE COSTS'!$E$11-'WHOLESALE COSTS'!$E$10,0)</f>
        <v>0</v>
      </c>
      <c r="BD15" s="202">
        <f ca="1">IF(BD14=$E$14,'WHOLESALE TRAFFIC'!BA10-'WHOLESALE COSTS'!$E$14-'WHOLESALE COSTS'!$E$13-'WHOLESALE COSTS'!$E$12-'WHOLESALE COSTS'!$E$11-'WHOLESALE COSTS'!$E$10,0)</f>
        <v>0</v>
      </c>
      <c r="BE15" s="202">
        <f ca="1">IF(BE14=$E$14,'WHOLESALE TRAFFIC'!BB10-'WHOLESALE COSTS'!$E$14-'WHOLESALE COSTS'!$E$13-'WHOLESALE COSTS'!$E$12-'WHOLESALE COSTS'!$E$11-'WHOLESALE COSTS'!$E$10,0)</f>
        <v>0</v>
      </c>
      <c r="BF15" s="202">
        <f ca="1">IF(BF14=$E$14,'WHOLESALE TRAFFIC'!BC10-'WHOLESALE COSTS'!$E$14-'WHOLESALE COSTS'!$E$13-'WHOLESALE COSTS'!$E$12-'WHOLESALE COSTS'!$E$11-'WHOLESALE COSTS'!$E$10,0)</f>
        <v>0</v>
      </c>
      <c r="BG15" s="202">
        <f ca="1">IF(BG14=$E$14,'WHOLESALE TRAFFIC'!BD10-'WHOLESALE COSTS'!$E$14-'WHOLESALE COSTS'!$E$13-'WHOLESALE COSTS'!$E$12-'WHOLESALE COSTS'!$E$11-'WHOLESALE COSTS'!$E$10,0)</f>
        <v>0</v>
      </c>
      <c r="BH15" s="202">
        <f ca="1">IF(BH14=$E$14,'WHOLESALE TRAFFIC'!BE10-'WHOLESALE COSTS'!$E$14-'WHOLESALE COSTS'!$E$13-'WHOLESALE COSTS'!$E$12-'WHOLESALE COSTS'!$E$11-'WHOLESALE COSTS'!$E$10,0)</f>
        <v>0</v>
      </c>
      <c r="BI15" s="202">
        <f ca="1">IF(BI14=$E$14,'WHOLESALE TRAFFIC'!BF10-'WHOLESALE COSTS'!$E$14-'WHOLESALE COSTS'!$E$13-'WHOLESALE COSTS'!$E$12-'WHOLESALE COSTS'!$E$11-'WHOLESALE COSTS'!$E$10,0)</f>
        <v>0</v>
      </c>
      <c r="BJ15" s="202">
        <f ca="1">IF(BJ14=$E$14,'WHOLESALE TRAFFIC'!BG10-'WHOLESALE COSTS'!$E$14-'WHOLESALE COSTS'!$E$13-'WHOLESALE COSTS'!$E$12-'WHOLESALE COSTS'!$E$11-'WHOLESALE COSTS'!$E$10,0)</f>
        <v>0</v>
      </c>
      <c r="BK15" s="202">
        <f ca="1">IF(BK14=$E$14,'WHOLESALE TRAFFIC'!BH10-'WHOLESALE COSTS'!$E$14-'WHOLESALE COSTS'!$E$13-'WHOLESALE COSTS'!$E$12-'WHOLESALE COSTS'!$E$11-'WHOLESALE COSTS'!$E$10,0)</f>
        <v>0</v>
      </c>
      <c r="BL15" s="202">
        <f ca="1">IF(BL14=$E$14,'WHOLESALE TRAFFIC'!BI10-'WHOLESALE COSTS'!$E$14-'WHOLESALE COSTS'!$E$13-'WHOLESALE COSTS'!$E$12-'WHOLESALE COSTS'!$E$11-'WHOLESALE COSTS'!$E$10,0)</f>
        <v>0</v>
      </c>
      <c r="BM15" s="202">
        <f ca="1">IF(BM14=$E$14,'WHOLESALE TRAFFIC'!BJ10-'WHOLESALE COSTS'!$E$14-'WHOLESALE COSTS'!$E$13-'WHOLESALE COSTS'!$E$12-'WHOLESALE COSTS'!$E$11-'WHOLESALE COSTS'!$E$10,0)</f>
        <v>0</v>
      </c>
      <c r="BN15" s="202">
        <f ca="1">IF(BN14=$E$14,'WHOLESALE TRAFFIC'!BK10-'WHOLESALE COSTS'!$E$14-'WHOLESALE COSTS'!$E$13-'WHOLESALE COSTS'!$E$12-'WHOLESALE COSTS'!$E$11-'WHOLESALE COSTS'!$E$10,0)</f>
        <v>0</v>
      </c>
      <c r="BO15" s="202">
        <f ca="1">IF(BO14=$E$14,'WHOLESALE TRAFFIC'!BL10-'WHOLESALE COSTS'!$E$14-'WHOLESALE COSTS'!$E$13-'WHOLESALE COSTS'!$E$12-'WHOLESALE COSTS'!$E$11-'WHOLESALE COSTS'!$E$10,0)</f>
        <v>0</v>
      </c>
      <c r="BP15" s="202">
        <f ca="1">IF(BP14=$E$14,'WHOLESALE TRAFFIC'!BM10-'WHOLESALE COSTS'!$E$14-'WHOLESALE COSTS'!$E$13-'WHOLESALE COSTS'!$E$12-'WHOLESALE COSTS'!$E$11-'WHOLESALE COSTS'!$E$10,0)</f>
        <v>0</v>
      </c>
      <c r="BQ15" s="202">
        <f ca="1">IF(BQ14=$E$14,'WHOLESALE TRAFFIC'!BN10-'WHOLESALE COSTS'!$E$14-'WHOLESALE COSTS'!$E$13-'WHOLESALE COSTS'!$E$12-'WHOLESALE COSTS'!$E$11-'WHOLESALE COSTS'!$E$10,0)</f>
        <v>0</v>
      </c>
      <c r="BR15" s="202">
        <f ca="1">IF(BR14=$E$14,'WHOLESALE TRAFFIC'!BO10-'WHOLESALE COSTS'!$E$14-'WHOLESALE COSTS'!$E$13-'WHOLESALE COSTS'!$E$12-'WHOLESALE COSTS'!$E$11-'WHOLESALE COSTS'!$E$10,0)</f>
        <v>0</v>
      </c>
      <c r="BS15" s="202">
        <f ca="1">IF(BS14=$E$14,'WHOLESALE TRAFFIC'!BP10-'WHOLESALE COSTS'!$E$14-'WHOLESALE COSTS'!$E$13-'WHOLESALE COSTS'!$E$12-'WHOLESALE COSTS'!$E$11-'WHOLESALE COSTS'!$E$10,0)</f>
        <v>0</v>
      </c>
      <c r="BT15" s="202">
        <f ca="1">IF(BT14=$E$14,'WHOLESALE TRAFFIC'!BQ10-'WHOLESALE COSTS'!$E$14-'WHOLESALE COSTS'!$E$13-'WHOLESALE COSTS'!$E$12-'WHOLESALE COSTS'!$E$11-'WHOLESALE COSTS'!$E$10,0)</f>
        <v>0</v>
      </c>
      <c r="BU15" s="202">
        <f ca="1">IF(BU14=$E$14,'WHOLESALE TRAFFIC'!BR10-'WHOLESALE COSTS'!$E$14-'WHOLESALE COSTS'!$E$13-'WHOLESALE COSTS'!$E$12-'WHOLESALE COSTS'!$E$11-'WHOLESALE COSTS'!$E$10,0)</f>
        <v>0</v>
      </c>
    </row>
    <row r="16" spans="2:74" s="210" customFormat="1" ht="25" customHeight="1"/>
    <row r="17" spans="2:74" s="210" customFormat="1" ht="25" customHeight="1">
      <c r="B17" s="652" t="s">
        <v>405</v>
      </c>
      <c r="C17" s="243"/>
      <c r="D17" s="243" t="s">
        <v>434</v>
      </c>
      <c r="E17" s="243" t="s">
        <v>435</v>
      </c>
      <c r="F17" s="500">
        <f>SUM(F19:F24)</f>
        <v>0</v>
      </c>
      <c r="G17" s="500">
        <f t="shared" ref="G17:BR17" si="1">SUM(G19:G24)</f>
        <v>0</v>
      </c>
      <c r="H17" s="500">
        <f t="shared" si="1"/>
        <v>0</v>
      </c>
      <c r="I17" s="500">
        <f t="shared" si="1"/>
        <v>0</v>
      </c>
      <c r="J17" s="500">
        <f t="shared" si="1"/>
        <v>0</v>
      </c>
      <c r="K17" s="500">
        <f t="shared" si="1"/>
        <v>0</v>
      </c>
      <c r="L17" s="500">
        <f t="shared" si="1"/>
        <v>0</v>
      </c>
      <c r="M17" s="500">
        <f t="shared" si="1"/>
        <v>0</v>
      </c>
      <c r="N17" s="500">
        <f t="shared" ca="1" si="1"/>
        <v>2449480.9322033897</v>
      </c>
      <c r="O17" s="500">
        <f t="shared" ca="1" si="1"/>
        <v>4600695.4449152546</v>
      </c>
      <c r="P17" s="500">
        <f t="shared" ca="1" si="1"/>
        <v>7006213.6334745763</v>
      </c>
      <c r="Q17" s="500">
        <f t="shared" ca="1" si="1"/>
        <v>9184456.2651085816</v>
      </c>
      <c r="R17" s="500">
        <f t="shared" ca="1" si="1"/>
        <v>11574244.045661381</v>
      </c>
      <c r="S17" s="500">
        <f t="shared" ca="1" si="1"/>
        <v>14808516.706223477</v>
      </c>
      <c r="T17" s="500">
        <f t="shared" ca="1" si="1"/>
        <v>19019067.148161482</v>
      </c>
      <c r="U17" s="500">
        <f t="shared" ca="1" si="1"/>
        <v>23282708.10634955</v>
      </c>
      <c r="V17" s="500">
        <f t="shared" ca="1" si="1"/>
        <v>27712461.726076365</v>
      </c>
      <c r="W17" s="500">
        <f t="shared" ca="1" si="1"/>
        <v>31453775.569921505</v>
      </c>
      <c r="X17" s="500">
        <f t="shared" ca="1" si="1"/>
        <v>36047060.856894106</v>
      </c>
      <c r="Y17" s="500">
        <f t="shared" ca="1" si="1"/>
        <v>41310003.211949624</v>
      </c>
      <c r="Z17" s="500">
        <f t="shared" ca="1" si="1"/>
        <v>45349428.716815993</v>
      </c>
      <c r="AA17" s="500">
        <f t="shared" ca="1" si="1"/>
        <v>49106584.094764903</v>
      </c>
      <c r="AB17" s="500">
        <f t="shared" ca="1" si="1"/>
        <v>53983905.904143244</v>
      </c>
      <c r="AC17" s="500">
        <f t="shared" ca="1" si="1"/>
        <v>58551999.258900553</v>
      </c>
      <c r="AD17" s="500">
        <f t="shared" ca="1" si="1"/>
        <v>63938884.15832226</v>
      </c>
      <c r="AE17" s="500">
        <f t="shared" ca="1" si="1"/>
        <v>71843759.643515587</v>
      </c>
      <c r="AF17" s="500">
        <f t="shared" ca="1" si="1"/>
        <v>82376451.633590668</v>
      </c>
      <c r="AG17" s="500">
        <f t="shared" ca="1" si="1"/>
        <v>92582348.575089172</v>
      </c>
      <c r="AH17" s="500">
        <f t="shared" ca="1" si="1"/>
        <v>102533407.72770266</v>
      </c>
      <c r="AI17" s="500">
        <f t="shared" ca="1" si="1"/>
        <v>109924153.9900874</v>
      </c>
      <c r="AJ17" s="500">
        <f t="shared" ca="1" si="1"/>
        <v>118406612.97207214</v>
      </c>
      <c r="AK17" s="500">
        <f t="shared" ca="1" si="1"/>
        <v>127267765.65407354</v>
      </c>
      <c r="AL17" s="500">
        <f t="shared" ca="1" si="1"/>
        <v>182219883.4553431</v>
      </c>
      <c r="AM17" s="500">
        <f t="shared" ca="1" si="1"/>
        <v>187783327.93233305</v>
      </c>
      <c r="AN17" s="500">
        <f t="shared" ca="1" si="1"/>
        <v>194892988.84597993</v>
      </c>
      <c r="AO17" s="500">
        <f t="shared" ca="1" si="1"/>
        <v>200329018.66680813</v>
      </c>
      <c r="AP17" s="500">
        <f t="shared" ca="1" si="1"/>
        <v>206548220.52489942</v>
      </c>
      <c r="AQ17" s="500">
        <f t="shared" ca="1" si="1"/>
        <v>216643139.51218003</v>
      </c>
      <c r="AR17" s="500">
        <f t="shared" ca="1" si="1"/>
        <v>230478337.36421701</v>
      </c>
      <c r="AS17" s="500">
        <f t="shared" ca="1" si="1"/>
        <v>242880010.46109056</v>
      </c>
      <c r="AT17" s="500">
        <f t="shared" ca="1" si="1"/>
        <v>254188707.99245352</v>
      </c>
      <c r="AU17" s="500">
        <f t="shared" ca="1" si="1"/>
        <v>260994650.13286602</v>
      </c>
      <c r="AV17" s="500">
        <f t="shared" ca="1" si="1"/>
        <v>269187326.00748223</v>
      </c>
      <c r="AW17" s="500">
        <f t="shared" ca="1" si="1"/>
        <v>277729723.82525831</v>
      </c>
      <c r="AX17" s="500">
        <f t="shared" ca="1" si="1"/>
        <v>281035840.49187493</v>
      </c>
      <c r="AY17" s="500">
        <f t="shared" ca="1" si="1"/>
        <v>282392345.23656273</v>
      </c>
      <c r="AZ17" s="500">
        <f t="shared" ca="1" si="1"/>
        <v>285415316.99731535</v>
      </c>
      <c r="BA17" s="500">
        <f t="shared" ca="1" si="1"/>
        <v>286779930.01435328</v>
      </c>
      <c r="BB17" s="500">
        <f t="shared" ca="1" si="1"/>
        <v>289053122.4423573</v>
      </c>
      <c r="BC17" s="500">
        <f t="shared" ca="1" si="1"/>
        <v>295395335.45732194</v>
      </c>
      <c r="BD17" s="500">
        <f t="shared" ca="1" si="1"/>
        <v>305645790.24268901</v>
      </c>
      <c r="BE17" s="500">
        <f t="shared" ca="1" si="1"/>
        <v>314549260.41863298</v>
      </c>
      <c r="BF17" s="500">
        <f t="shared" ca="1" si="1"/>
        <v>322468933.46274889</v>
      </c>
      <c r="BG17" s="500">
        <f t="shared" ca="1" si="1"/>
        <v>325976478.87861687</v>
      </c>
      <c r="BH17" s="500">
        <f t="shared" ca="1" si="1"/>
        <v>331016362.10003561</v>
      </c>
      <c r="BI17" s="500">
        <f t="shared" ca="1" si="1"/>
        <v>336540334.79161781</v>
      </c>
      <c r="BJ17" s="500">
        <f t="shared" ca="1" si="1"/>
        <v>382470816.13743359</v>
      </c>
      <c r="BK17" s="500">
        <f t="shared" ca="1" si="1"/>
        <v>380866311.93220806</v>
      </c>
      <c r="BL17" s="500">
        <f t="shared" ca="1" si="1"/>
        <v>381304167.33451343</v>
      </c>
      <c r="BM17" s="500">
        <f t="shared" ca="1" si="1"/>
        <v>380000066.63544679</v>
      </c>
      <c r="BN17" s="500">
        <f t="shared" ca="1" si="1"/>
        <v>379865326.06030691</v>
      </c>
      <c r="BO17" s="500">
        <f t="shared" ca="1" si="1"/>
        <v>384481998.60267532</v>
      </c>
      <c r="BP17" s="500">
        <f t="shared" ca="1" si="1"/>
        <v>393660397.61413592</v>
      </c>
      <c r="BQ17" s="500">
        <f t="shared" ca="1" si="1"/>
        <v>401429776.17444563</v>
      </c>
      <c r="BR17" s="500">
        <f t="shared" ca="1" si="1"/>
        <v>408196823.84515435</v>
      </c>
      <c r="BS17" s="500">
        <f t="shared" ref="BS17:BT17" ca="1" si="2">SUM(BS19:BS24)</f>
        <v>410066671.1525389</v>
      </c>
      <c r="BT17" s="500">
        <f t="shared" ca="1" si="2"/>
        <v>413779788.34345007</v>
      </c>
      <c r="BU17" s="500">
        <f ca="1">SUM(BU19:BU24)</f>
        <v>418141272.18636489</v>
      </c>
      <c r="BV17" s="372"/>
    </row>
    <row r="18" spans="2:74" s="210" customFormat="1" ht="25" customHeight="1">
      <c r="B18" s="242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1"/>
      <c r="BL18" s="501"/>
      <c r="BM18" s="501"/>
      <c r="BN18" s="501"/>
      <c r="BO18" s="501"/>
      <c r="BP18" s="501"/>
      <c r="BQ18" s="501"/>
      <c r="BR18" s="501"/>
      <c r="BS18" s="501"/>
      <c r="BT18" s="501"/>
      <c r="BU18" s="501"/>
    </row>
    <row r="19" spans="2:74" s="210" customFormat="1" ht="25" customHeight="1">
      <c r="B19" s="653" t="s">
        <v>591</v>
      </c>
      <c r="C19" s="240"/>
      <c r="D19" s="555">
        <f>E19/'[8]BASIC INPUT ASSUMPTIONS'!$D$7</f>
        <v>4.7080979284369114E-2</v>
      </c>
      <c r="E19" s="556">
        <f>7.5/1.18</f>
        <v>6.3559322033898304</v>
      </c>
      <c r="F19" s="502">
        <f>F10*$E19</f>
        <v>0</v>
      </c>
      <c r="G19" s="502">
        <f t="shared" ref="G19:M19" si="3">G10*$E19</f>
        <v>0</v>
      </c>
      <c r="H19" s="502">
        <f t="shared" si="3"/>
        <v>0</v>
      </c>
      <c r="I19" s="502">
        <f t="shared" si="3"/>
        <v>0</v>
      </c>
      <c r="J19" s="502">
        <f t="shared" si="3"/>
        <v>0</v>
      </c>
      <c r="K19" s="502">
        <f t="shared" si="3"/>
        <v>0</v>
      </c>
      <c r="L19" s="502">
        <f t="shared" si="3"/>
        <v>0</v>
      </c>
      <c r="M19" s="502">
        <f t="shared" si="3"/>
        <v>0</v>
      </c>
      <c r="N19" s="654">
        <f ca="1">'WHOLESALE TRAFFIC'!K12*$E19</f>
        <v>112786.01694915254</v>
      </c>
      <c r="O19" s="654">
        <f ca="1">'WHOLESALE TRAFFIC'!L12*$E19</f>
        <v>211924.25847457626</v>
      </c>
      <c r="P19" s="654">
        <f ca="1">'WHOLESALE TRAFFIC'!M12*$E19</f>
        <v>322837.57944915252</v>
      </c>
      <c r="Q19" s="654">
        <f ca="1">'WHOLESALE TRAFFIC'!N12*$E19</f>
        <v>423374.72590042377</v>
      </c>
      <c r="R19" s="654">
        <f ca="1">'WHOLESALE TRAFFIC'!O12*$E19</f>
        <v>533678.44723252126</v>
      </c>
      <c r="S19" s="654">
        <f ca="1">'WHOLESALE TRAFFIC'!P12*$E19</f>
        <v>682926.72826072574</v>
      </c>
      <c r="T19" s="654">
        <f ca="1">'WHOLESALE TRAFFIC'!Q12*$E19</f>
        <v>877260.26472904556</v>
      </c>
      <c r="U19" s="654">
        <f ca="1">'WHOLESALE TRAFFIC'!R12*$E19</f>
        <v>1074112.2938654744</v>
      </c>
      <c r="V19" s="654">
        <f ca="1">'WHOLESALE TRAFFIC'!S12*$E19</f>
        <v>1278743.5435789805</v>
      </c>
      <c r="W19" s="654">
        <f ca="1">'WHOLESALE TRAFFIC'!T12*$E19</f>
        <v>1451787.2986034211</v>
      </c>
      <c r="X19" s="654">
        <f ca="1">'WHOLESALE TRAFFIC'!U12*$E19</f>
        <v>1664134.3743512162</v>
      </c>
      <c r="Y19" s="654">
        <f ca="1">'WHOLESALE TRAFFIC'!V12*$E19</f>
        <v>1907416.0030912824</v>
      </c>
      <c r="Z19" s="654">
        <f ca="1">'WHOLESALE TRAFFIC'!W12*$E19</f>
        <v>2094471.0503943455</v>
      </c>
      <c r="AA19" s="654">
        <f ca="1">'WHOLESALE TRAFFIC'!X12*$E19</f>
        <v>2268629.9131288654</v>
      </c>
      <c r="AB19" s="654">
        <f ca="1">'WHOLESALE TRAFFIC'!Y12*$E19</f>
        <v>2494430.4089978458</v>
      </c>
      <c r="AC19" s="654">
        <f ca="1">'WHOLESALE TRAFFIC'!Z12*$E19</f>
        <v>2706080.7105818521</v>
      </c>
      <c r="AD19" s="654">
        <f ca="1">'WHOLESALE TRAFFIC'!AA12*$E19</f>
        <v>2955501.2513239458</v>
      </c>
      <c r="AE19" s="654">
        <f ca="1">'WHOLESALE TRAFFIC'!AB12*$E19</f>
        <v>3320967.7141814777</v>
      </c>
      <c r="AF19" s="654">
        <f ca="1">'WHOLESALE TRAFFIC'!AC12*$E19</f>
        <v>3807641.7860995219</v>
      </c>
      <c r="AG19" s="654">
        <f ca="1">'WHOLESALE TRAFFIC'!AD12*$E19</f>
        <v>4279531.9425572585</v>
      </c>
      <c r="AH19" s="654">
        <f ca="1">'WHOLESALE TRAFFIC'!AE12*$E19</f>
        <v>4739887.9725480396</v>
      </c>
      <c r="AI19" s="654">
        <f ca="1">'WHOLESALE TRAFFIC'!AF12*$E19</f>
        <v>5082586.3705308074</v>
      </c>
      <c r="AJ19" s="654">
        <f ca="1">'WHOLESALE TRAFFIC'!AG12*$E19</f>
        <v>5475633.9587839274</v>
      </c>
      <c r="AK19" s="654">
        <f ca="1">'WHOLESALE TRAFFIC'!AH12*$E19</f>
        <v>5886290.8201667657</v>
      </c>
      <c r="AL19" s="654">
        <f ca="1">'WHOLESALE TRAFFIC'!AI12*$E19</f>
        <v>36821984.793594629</v>
      </c>
      <c r="AM19" s="654">
        <f ca="1">'WHOLESALE TRAFFIC'!AJ12*$E19</f>
        <v>37954699.113236934</v>
      </c>
      <c r="AN19" s="654">
        <f ca="1">'WHOLESALE TRAFFIC'!AK12*$E19</f>
        <v>39398595.513507292</v>
      </c>
      <c r="AO19" s="654">
        <f ca="1">'WHOLESALE TRAFFIC'!AL12*$E19</f>
        <v>40505636.076814979</v>
      </c>
      <c r="AP19" s="654">
        <f ca="1">'WHOLESALE TRAFFIC'!AM12*$E19</f>
        <v>41770311.90009287</v>
      </c>
      <c r="AQ19" s="654">
        <f ca="1">'WHOLESALE TRAFFIC'!AN12*$E19</f>
        <v>43815408.593223818</v>
      </c>
      <c r="AR19" s="654">
        <f ca="1">'WHOLESALE TRAFFIC'!AO12*$E19</f>
        <v>46614203.841528729</v>
      </c>
      <c r="AS19" s="654">
        <f ca="1">'WHOLESALE TRAFFIC'!AP12*$E19</f>
        <v>49124997.886740431</v>
      </c>
      <c r="AT19" s="654">
        <f ca="1">'WHOLESALE TRAFFIC'!AQ12*$E19</f>
        <v>51416534.009352572</v>
      </c>
      <c r="AU19" s="654">
        <f ca="1">'WHOLESALE TRAFFIC'!AR12*$E19</f>
        <v>52801607.73261375</v>
      </c>
      <c r="AV19" s="654">
        <f ca="1">'WHOLESALE TRAFFIC'!AS12*$E19</f>
        <v>54465987.091745771</v>
      </c>
      <c r="AW19" s="654">
        <f ca="1">'WHOLESALE TRAFFIC'!AT12*$E19</f>
        <v>56200738.58461611</v>
      </c>
      <c r="AX19" s="654">
        <f ca="1">'WHOLESALE TRAFFIC'!AU12*$E19</f>
        <v>56881252.502842933</v>
      </c>
      <c r="AY19" s="654">
        <f ca="1">'WHOLESALE TRAFFIC'!AV12*$E19</f>
        <v>57168694.114988931</v>
      </c>
      <c r="AZ19" s="654">
        <f ca="1">'WHOLESALE TRAFFIC'!AW12*$E19</f>
        <v>57791181.019408964</v>
      </c>
      <c r="BA19" s="654">
        <f ca="1">'WHOLESALE TRAFFIC'!AX12*$E19</f>
        <v>58079270.273523271</v>
      </c>
      <c r="BB19" s="654">
        <f ca="1">'WHOLESALE TRAFFIC'!AY12*$E19</f>
        <v>58549830.064931847</v>
      </c>
      <c r="BC19" s="654">
        <f ca="1">'WHOLESALE TRAFFIC'!AZ12*$E19</f>
        <v>59839277.121007293</v>
      </c>
      <c r="BD19" s="654">
        <f ca="1">'WHOLESALE TRAFFIC'!BA12*$E19</f>
        <v>61915819.620889127</v>
      </c>
      <c r="BE19" s="654">
        <f ca="1">'WHOLESALE TRAFFIC'!BB12*$E19</f>
        <v>63721596.436454847</v>
      </c>
      <c r="BF19" s="654">
        <f ca="1">'WHOLESALE TRAFFIC'!BC12*$E19</f>
        <v>65329446.699377872</v>
      </c>
      <c r="BG19" s="654">
        <f ca="1">'WHOLESALE TRAFFIC'!BD12*$E19</f>
        <v>66049001.90678186</v>
      </c>
      <c r="BH19" s="654">
        <f ca="1">'WHOLESALE TRAFFIC'!BE12*$E19</f>
        <v>67076753.082629204</v>
      </c>
      <c r="BI19" s="654">
        <f ca="1">'WHOLESALE TRAFFIC'!BF12*$E19</f>
        <v>68201845.513243511</v>
      </c>
      <c r="BJ19" s="654">
        <f ca="1">'WHOLESALE TRAFFIC'!BG12*$E19</f>
        <v>113825132.51461296</v>
      </c>
      <c r="BK19" s="654">
        <f ca="1">'WHOLESALE TRAFFIC'!BH12*$E19</f>
        <v>113367986.05837384</v>
      </c>
      <c r="BL19" s="654">
        <f ca="1">'WHOLESALE TRAFFIC'!BI12*$E19</f>
        <v>113514152.43342125</v>
      </c>
      <c r="BM19" s="654">
        <f ca="1">'WHOLESALE TRAFFIC'!BJ12*$E19</f>
        <v>113143900.32022479</v>
      </c>
      <c r="BN19" s="654">
        <f ca="1">'WHOLESALE TRAFFIC'!BK12*$E19</f>
        <v>113118696.82963727</v>
      </c>
      <c r="BO19" s="654">
        <f ca="1">'WHOLESALE TRAFFIC'!BL12*$E19</f>
        <v>114498620.03900287</v>
      </c>
      <c r="BP19" s="654">
        <f ca="1">'WHOLESALE TRAFFIC'!BM12*$E19</f>
        <v>117228350.05400188</v>
      </c>
      <c r="BQ19" s="654">
        <f ca="1">'WHOLESALE TRAFFIC'!BN12*$E19</f>
        <v>119541614.75469162</v>
      </c>
      <c r="BR19" s="654">
        <f ca="1">'WHOLESALE TRAFFIC'!BO12*$E19</f>
        <v>121558548.84746552</v>
      </c>
      <c r="BS19" s="654">
        <f ca="1">'WHOLESALE TRAFFIC'!BP12*$E19</f>
        <v>122126701.91356681</v>
      </c>
      <c r="BT19" s="654">
        <f ca="1">'WHOLESALE TRAFFIC'!BQ12*$E19</f>
        <v>123239593.51280373</v>
      </c>
      <c r="BU19" s="654">
        <f ca="1">'WHOLESALE TRAFFIC'!BR12*$E19</f>
        <v>124544404.09140082</v>
      </c>
    </row>
    <row r="20" spans="2:74" s="210" customFormat="1" ht="25" customHeight="1">
      <c r="B20" s="653" t="s">
        <v>592</v>
      </c>
      <c r="C20" s="241"/>
      <c r="D20" s="555">
        <f>E20/'[8]BASIC INPUT ASSUMPTIONS'!$D$7</f>
        <v>4.7080979284369114E-2</v>
      </c>
      <c r="E20" s="556">
        <f t="shared" ref="E20:E24" si="4">7.5/1.18</f>
        <v>6.3559322033898304</v>
      </c>
      <c r="F20" s="502">
        <f t="shared" ref="F20:M24" si="5">F11*$E20</f>
        <v>0</v>
      </c>
      <c r="G20" s="502">
        <f t="shared" si="5"/>
        <v>0</v>
      </c>
      <c r="H20" s="502">
        <f t="shared" si="5"/>
        <v>0</v>
      </c>
      <c r="I20" s="502">
        <f t="shared" si="5"/>
        <v>0</v>
      </c>
      <c r="J20" s="502">
        <f t="shared" si="5"/>
        <v>0</v>
      </c>
      <c r="K20" s="502">
        <f t="shared" si="5"/>
        <v>0</v>
      </c>
      <c r="L20" s="502">
        <f t="shared" si="5"/>
        <v>0</v>
      </c>
      <c r="M20" s="502">
        <f t="shared" si="5"/>
        <v>0</v>
      </c>
      <c r="N20" s="654">
        <f ca="1">'WHOLESALE TRAFFIC'!K13*$E20</f>
        <v>347033.89830508473</v>
      </c>
      <c r="O20" s="654">
        <f ca="1">'WHOLESALE TRAFFIC'!L13*$E20</f>
        <v>652086.86440677964</v>
      </c>
      <c r="P20" s="654">
        <f ca="1">'WHOLESALE TRAFFIC'!M13*$E20</f>
        <v>993370.23305084743</v>
      </c>
      <c r="Q20" s="654">
        <f ca="1">'WHOLESALE TRAFFIC'!N13*$E20</f>
        <v>1302732.4417372881</v>
      </c>
      <c r="R20" s="654">
        <f ca="1">'WHOLESALE TRAFFIC'!O13*$E20</f>
        <v>1642150.9043961863</v>
      </c>
      <c r="S20" s="654">
        <f ca="1">'WHOLESALE TRAFFIC'!P13*$E20</f>
        <v>2101409.8846001062</v>
      </c>
      <c r="T20" s="654">
        <f ca="1">'WHOLESALE TRAFFIC'!Q13*$E20</f>
        <v>2699305.4920650157</v>
      </c>
      <c r="U20" s="654">
        <f ca="1">'WHOLESALE TRAFFIC'!R13*$E20</f>
        <v>3305044.6666143071</v>
      </c>
      <c r="V20" s="654">
        <f ca="1">'WHOLESALE TRAFFIC'!S13*$E20</f>
        <v>3934681.2044700319</v>
      </c>
      <c r="W20" s="654">
        <f ca="1">'WHOLESALE TRAFFIC'!T13*$E20</f>
        <v>4467131.4662804287</v>
      </c>
      <c r="X20" s="654">
        <f ca="1">'WHOLESALE TRAFFIC'!U13*$E20</f>
        <v>5120496.2912714928</v>
      </c>
      <c r="Y20" s="654">
        <f ca="1">'WHOLESALE TRAFFIC'!V13*$E20</f>
        <v>5869026.5614536805</v>
      </c>
      <c r="Z20" s="654">
        <f ca="1">'WHOLESALE TRAFFIC'!W13*$E20</f>
        <v>6444590.0638894709</v>
      </c>
      <c r="AA20" s="654">
        <f ca="1">'WHOLESALE TRAFFIC'!X13*$E20</f>
        <v>6980490.8573051672</v>
      </c>
      <c r="AB20" s="654">
        <f ca="1">'WHOLESALE TRAFFIC'!Y13*$E20</f>
        <v>7675269.2805416035</v>
      </c>
      <c r="AC20" s="654">
        <f ca="1">'WHOLESALE TRAFFIC'!Z13*$E20</f>
        <v>8326489.9266840145</v>
      </c>
      <c r="AD20" s="654">
        <f ca="1">'WHOLESALE TRAFFIC'!AA13*$E20</f>
        <v>9093957.8032311704</v>
      </c>
      <c r="AE20" s="654">
        <f ca="1">'WHOLESALE TRAFFIC'!AB13*$E20</f>
        <v>10218470.71815436</v>
      </c>
      <c r="AF20" s="654">
        <f ca="1">'WHOLESALE TRAFFIC'!AC13*$E20</f>
        <v>11715942.309365284</v>
      </c>
      <c r="AG20" s="654">
        <f ca="1">'WHOLESALE TRAFFIC'!AD13*$E20</f>
        <v>13167857.058303798</v>
      </c>
      <c r="AH20" s="654">
        <f ca="1">'WHOLESALE TRAFFIC'!AE13*$E20</f>
        <v>14584358.27318522</v>
      </c>
      <c r="AI20" s="654">
        <f ca="1">'WHOLESALE TRAFFIC'!AF13*$E20</f>
        <v>15638773.834102228</v>
      </c>
      <c r="AJ20" s="654">
        <f ca="1">'WHOLESALE TRAFFIC'!AG13*$E20</f>
        <v>16848148.70171915</v>
      </c>
      <c r="AK20" s="654">
        <f ca="1">'WHOLESALE TRAFFIC'!AH13*$E20</f>
        <v>18111699.95307387</v>
      </c>
      <c r="AL20" s="654">
        <f ca="1">'WHOLESALE TRAFFIC'!AI13*$E20</f>
        <v>37766255.334569164</v>
      </c>
      <c r="AM20" s="654">
        <f ca="1">'WHOLESALE TRAFFIC'!AJ13*$E20</f>
        <v>38927995.533942409</v>
      </c>
      <c r="AN20" s="654">
        <f ca="1">'WHOLESALE TRAFFIC'!AK13*$E20</f>
        <v>40408873.29961817</v>
      </c>
      <c r="AO20" s="654">
        <f ca="1">'WHOLESALE TRAFFIC'!AL13*$E20</f>
        <v>41544308.871925399</v>
      </c>
      <c r="AP20" s="654">
        <f ca="1">'WHOLESALE TRAFFIC'!AM13*$E20</f>
        <v>42841457.835108794</v>
      </c>
      <c r="AQ20" s="654">
        <f ca="1">'WHOLESALE TRAFFIC'!AN13*$E20</f>
        <v>44938950.62131945</v>
      </c>
      <c r="AR20" s="654">
        <f ca="1">'WHOLESALE TRAFFIC'!AO13*$E20</f>
        <v>47809481.903812803</v>
      </c>
      <c r="AS20" s="654">
        <f ca="1">'WHOLESALE TRAFFIC'!AP13*$E20</f>
        <v>50384738.740825556</v>
      </c>
      <c r="AT20" s="654">
        <f ca="1">'WHOLESALE TRAFFIC'!AQ13*$E20</f>
        <v>52734940.36310631</v>
      </c>
      <c r="AU20" s="654">
        <f ca="1">'WHOLESALE TRAFFIC'!AR13*$E20</f>
        <v>54155502.666984901</v>
      </c>
      <c r="AV20" s="654">
        <f ca="1">'WHOLESALE TRAFFIC'!AS13*$E20</f>
        <v>55862558.042110227</v>
      </c>
      <c r="AW20" s="654">
        <f ca="1">'WHOLESALE TRAFFIC'!AT13*$E20</f>
        <v>57641887.767123364</v>
      </c>
      <c r="AX20" s="654">
        <f ca="1">'WHOLESALE TRAFFIC'!AU13*$E20</f>
        <v>58339772.192326508</v>
      </c>
      <c r="AY20" s="654">
        <f ca="1">'WHOLESALE TRAFFIC'!AV13*$E20</f>
        <v>58634595.023388155</v>
      </c>
      <c r="AZ20" s="654">
        <f ca="1">'WHOLESALE TRAFFIC'!AW13*$E20</f>
        <v>59272992.390862823</v>
      </c>
      <c r="BA20" s="654">
        <f ca="1">'WHOLESALE TRAFFIC'!AX13*$E20</f>
        <v>59568505.906912901</v>
      </c>
      <c r="BB20" s="654">
        <f ca="1">'WHOLESALE TRAFFIC'!AY13*$E20</f>
        <v>60051044.594618112</v>
      </c>
      <c r="BC20" s="654">
        <f ca="1">'WHOLESALE TRAFFIC'!AZ13*$E20</f>
        <v>61373545.330988891</v>
      </c>
      <c r="BD20" s="654">
        <f ca="1">'WHOLESALE TRAFFIC'!BA13*$E20</f>
        <v>63503385.01359199</v>
      </c>
      <c r="BE20" s="654">
        <f ca="1">'WHOLESALE TRAFFIC'!BB13*$E20</f>
        <v>65355440.339183584</v>
      </c>
      <c r="BF20" s="654">
        <f ca="1">'WHOLESALE TRAFFIC'!BC13*$E20</f>
        <v>67004458.576461695</v>
      </c>
      <c r="BG20" s="654">
        <f ca="1">'WHOLESALE TRAFFIC'!BD13*$E20</f>
        <v>67742530.139164031</v>
      </c>
      <c r="BH20" s="654">
        <f ca="1">'WHOLESALE TRAFFIC'!BE13*$E20</f>
        <v>68796611.259324476</v>
      </c>
      <c r="BI20" s="654">
        <f ca="1">'WHOLESALE TRAFFIC'!BF13*$E20</f>
        <v>69950530.696358249</v>
      </c>
      <c r="BJ20" s="654">
        <f ca="1">'WHOLESALE TRAFFIC'!BG13*$E20</f>
        <v>70046171.534421697</v>
      </c>
      <c r="BK20" s="654">
        <f ca="1">'WHOLESALE TRAFFIC'!BH13*$E20</f>
        <v>69764890.500073493</v>
      </c>
      <c r="BL20" s="654">
        <f ca="1">'WHOLESALE TRAFFIC'!BI13*$E20</f>
        <v>69854876.907273218</v>
      </c>
      <c r="BM20" s="654">
        <f ca="1">'WHOLESALE TRAFFIC'!BJ13*$E20</f>
        <v>69627016.536485821</v>
      </c>
      <c r="BN20" s="654">
        <f ca="1">'WHOLESALE TRAFFIC'!BK13*$E20</f>
        <v>69611555.540170014</v>
      </c>
      <c r="BO20" s="654">
        <f ca="1">'WHOLESALE TRAFFIC'!BL13*$E20</f>
        <v>70460797.678415731</v>
      </c>
      <c r="BP20" s="654">
        <f ca="1">'WHOLESALE TRAFFIC'!BM13*$E20</f>
        <v>72140564.99788478</v>
      </c>
      <c r="BQ20" s="654">
        <f ca="1">'WHOLESALE TRAFFIC'!BN13*$E20</f>
        <v>73564098.188668504</v>
      </c>
      <c r="BR20" s="654">
        <f ca="1">'WHOLESALE TRAFFIC'!BO13*$E20</f>
        <v>74805384.804658815</v>
      </c>
      <c r="BS20" s="654">
        <f ca="1">'WHOLESALE TRAFFIC'!BP13*$E20</f>
        <v>75154999.03900215</v>
      </c>
      <c r="BT20" s="654">
        <f ca="1">'WHOLESALE TRAFFIC'!BQ13*$E20</f>
        <v>75839886.798916459</v>
      </c>
      <c r="BU20" s="654">
        <f ca="1">'WHOLESALE TRAFFIC'!BR13*$E20</f>
        <v>76642754.747106224</v>
      </c>
    </row>
    <row r="21" spans="2:74" s="210" customFormat="1" ht="25" customHeight="1">
      <c r="B21" s="653" t="s">
        <v>593</v>
      </c>
      <c r="C21" s="241"/>
      <c r="D21" s="555">
        <f>E21/'[8]BASIC INPUT ASSUMPTIONS'!$D$7</f>
        <v>4.7080979284369114E-2</v>
      </c>
      <c r="E21" s="556">
        <f t="shared" si="4"/>
        <v>6.3559322033898304</v>
      </c>
      <c r="F21" s="502">
        <f t="shared" si="5"/>
        <v>0</v>
      </c>
      <c r="G21" s="502">
        <f t="shared" ref="G21:M24" si="6">G12*$E21</f>
        <v>0</v>
      </c>
      <c r="H21" s="502">
        <f t="shared" si="6"/>
        <v>0</v>
      </c>
      <c r="I21" s="502">
        <f t="shared" si="6"/>
        <v>0</v>
      </c>
      <c r="J21" s="502">
        <f t="shared" si="6"/>
        <v>0</v>
      </c>
      <c r="K21" s="502">
        <f t="shared" si="6"/>
        <v>0</v>
      </c>
      <c r="L21" s="502">
        <f t="shared" si="6"/>
        <v>0</v>
      </c>
      <c r="M21" s="502">
        <f t="shared" si="6"/>
        <v>0</v>
      </c>
      <c r="N21" s="654">
        <f ca="1">'WHOLESALE TRAFFIC'!K14*$E21</f>
        <v>555254.23728813557</v>
      </c>
      <c r="O21" s="654">
        <f ca="1">'WHOLESALE TRAFFIC'!L14*$E21</f>
        <v>1043275.4237288135</v>
      </c>
      <c r="P21" s="654">
        <f ca="1">'WHOLESALE TRAFFIC'!M14*$E21</f>
        <v>1589268.4322033897</v>
      </c>
      <c r="Q21" s="654">
        <f ca="1">'WHOLESALE TRAFFIC'!N14*$E21</f>
        <v>2084127.0444915253</v>
      </c>
      <c r="R21" s="654">
        <f ca="1">'WHOLESALE TRAFFIC'!O14*$E21</f>
        <v>2627272.3871822036</v>
      </c>
      <c r="S21" s="654">
        <f ca="1">'WHOLESALE TRAFFIC'!P14*$E21</f>
        <v>3361968.089856992</v>
      </c>
      <c r="T21" s="654">
        <f ca="1">'WHOLESALE TRAFFIC'!Q14*$E21</f>
        <v>4318679.00739804</v>
      </c>
      <c r="U21" s="654">
        <f ca="1">'WHOLESALE TRAFFIC'!R14*$E21</f>
        <v>5287808.616350173</v>
      </c>
      <c r="V21" s="654">
        <f ca="1">'WHOLESALE TRAFFIC'!S14*$E21</f>
        <v>6295240.2194309691</v>
      </c>
      <c r="W21" s="654">
        <f ca="1">'WHOLESALE TRAFFIC'!T14*$E21</f>
        <v>7147046.0050695902</v>
      </c>
      <c r="X21" s="654">
        <f ca="1">'WHOLESALE TRAFFIC'!U14*$E21</f>
        <v>8192511.5014262795</v>
      </c>
      <c r="Y21" s="654">
        <f ca="1">'WHOLESALE TRAFFIC'!V14*$E21</f>
        <v>9390301.1805922538</v>
      </c>
      <c r="Z21" s="654">
        <f ca="1">'WHOLESALE TRAFFIC'!W14*$E21</f>
        <v>10311209.8503762</v>
      </c>
      <c r="AA21" s="654">
        <f ca="1">'WHOLESALE TRAFFIC'!X14*$E21</f>
        <v>11168530.713789595</v>
      </c>
      <c r="AB21" s="654">
        <f ca="1">'WHOLESALE TRAFFIC'!Y14*$E21</f>
        <v>12280061.805218758</v>
      </c>
      <c r="AC21" s="654">
        <f ca="1">'WHOLESALE TRAFFIC'!Z14*$E21</f>
        <v>13322096.850551039</v>
      </c>
      <c r="AD21" s="654">
        <f ca="1">'WHOLESALE TRAFFIC'!AA14*$E21</f>
        <v>14549996.245311622</v>
      </c>
      <c r="AE21" s="654">
        <f ca="1">'WHOLESALE TRAFFIC'!AB14*$E21</f>
        <v>16349170.161859598</v>
      </c>
      <c r="AF21" s="654">
        <f ca="1">'WHOLESALE TRAFFIC'!AC14*$E21</f>
        <v>18745016.738512382</v>
      </c>
      <c r="AG21" s="654">
        <f ca="1">'WHOLESALE TRAFFIC'!AD14*$E21</f>
        <v>21068168.443959646</v>
      </c>
      <c r="AH21" s="654">
        <f ca="1">'WHOLESALE TRAFFIC'!AE14*$E21</f>
        <v>23334463.411592171</v>
      </c>
      <c r="AI21" s="654">
        <f ca="1">'WHOLESALE TRAFFIC'!AF14*$E21</f>
        <v>25021617.359656628</v>
      </c>
      <c r="AJ21" s="654">
        <f ca="1">'WHOLESALE TRAFFIC'!AG14*$E21</f>
        <v>26956574.627267018</v>
      </c>
      <c r="AK21" s="654">
        <f ca="1">'WHOLESALE TRAFFIC'!AH14*$E21</f>
        <v>28978216.234886717</v>
      </c>
      <c r="AL21" s="654">
        <f ca="1">'WHOLESALE TRAFFIC'!AI14*$E21</f>
        <v>30212525.762125429</v>
      </c>
      <c r="AM21" s="654">
        <f ca="1">'WHOLESALE TRAFFIC'!AJ14*$E21</f>
        <v>31142005.406222548</v>
      </c>
      <c r="AN21" s="654">
        <f ca="1">'WHOLESALE TRAFFIC'!AK14*$E21</f>
        <v>32326854.288453795</v>
      </c>
      <c r="AO21" s="654">
        <f ca="1">'WHOLESALE TRAFFIC'!AL14*$E21</f>
        <v>33235278.523183648</v>
      </c>
      <c r="AP21" s="654">
        <f ca="1">'WHOLESALE TRAFFIC'!AM14*$E21</f>
        <v>34272942.563126154</v>
      </c>
      <c r="AQ21" s="654">
        <f ca="1">'WHOLESALE TRAFFIC'!AN14*$E21</f>
        <v>35951075.095986798</v>
      </c>
      <c r="AR21" s="654">
        <f ca="1">'WHOLESALE TRAFFIC'!AO14*$E21</f>
        <v>38247567.951356947</v>
      </c>
      <c r="AS21" s="654">
        <f ca="1">'WHOLESALE TRAFFIC'!AP14*$E21</f>
        <v>40307774.299551807</v>
      </c>
      <c r="AT21" s="654">
        <f ca="1">'WHOLESALE TRAFFIC'!AQ14*$E21</f>
        <v>42187936.432031848</v>
      </c>
      <c r="AU21" s="654">
        <f ca="1">'WHOLESALE TRAFFIC'!AR14*$E21</f>
        <v>43324450.627379403</v>
      </c>
      <c r="AV21" s="654">
        <f ca="1">'WHOLESALE TRAFFIC'!AS14*$E21</f>
        <v>44690156.06211213</v>
      </c>
      <c r="AW21" s="654">
        <f ca="1">'WHOLESALE TRAFFIC'!AT14*$E21</f>
        <v>46113614.360701434</v>
      </c>
      <c r="AX21" s="654">
        <f ca="1">'WHOLESALE TRAFFIC'!AU14*$E21</f>
        <v>46671916.693513826</v>
      </c>
      <c r="AY21" s="654">
        <f ca="1">'WHOLESALE TRAFFIC'!AV14*$E21</f>
        <v>46907706.452058472</v>
      </c>
      <c r="AZ21" s="654">
        <f ca="1">'WHOLESALE TRAFFIC'!AW14*$E21</f>
        <v>47418486.383692838</v>
      </c>
      <c r="BA21" s="654">
        <f ca="1">'WHOLESALE TRAFFIC'!AX14*$E21</f>
        <v>47654892.572982781</v>
      </c>
      <c r="BB21" s="654">
        <f ca="1">'WHOLESALE TRAFFIC'!AY14*$E21</f>
        <v>48040982.690096356</v>
      </c>
      <c r="BC21" s="654">
        <f ca="1">'WHOLESALE TRAFFIC'!AZ14*$E21</f>
        <v>49098975.928472884</v>
      </c>
      <c r="BD21" s="654">
        <f ca="1">'WHOLESALE TRAFFIC'!BA14*$E21</f>
        <v>50802713.572727211</v>
      </c>
      <c r="BE21" s="654">
        <f ca="1">'WHOLESALE TRAFFIC'!BB14*$E21</f>
        <v>52284357.55510781</v>
      </c>
      <c r="BF21" s="654">
        <f ca="1">'WHOLESALE TRAFFIC'!BC14*$E21</f>
        <v>53603635.440064281</v>
      </c>
      <c r="BG21" s="654">
        <f ca="1">'WHOLESALE TRAFFIC'!BD14*$E21</f>
        <v>54193962.142637335</v>
      </c>
      <c r="BH21" s="654">
        <f ca="1">'WHOLESALE TRAFFIC'!BE14*$E21</f>
        <v>55037166.577878341</v>
      </c>
      <c r="BI21" s="654">
        <f ca="1">'WHOLESALE TRAFFIC'!BF14*$E21</f>
        <v>55960244.689662382</v>
      </c>
      <c r="BJ21" s="654">
        <f ca="1">'WHOLESALE TRAFFIC'!BG14*$E21</f>
        <v>56036702.794162326</v>
      </c>
      <c r="BK21" s="654">
        <f ca="1">'WHOLESALE TRAFFIC'!BH14*$E21</f>
        <v>55811689.688352518</v>
      </c>
      <c r="BL21" s="654">
        <f ca="1">'WHOLESALE TRAFFIC'!BI14*$E21</f>
        <v>55883753.509019636</v>
      </c>
      <c r="BM21" s="654">
        <f ca="1">'WHOLESALE TRAFFIC'!BJ14*$E21</f>
        <v>55701472.61322967</v>
      </c>
      <c r="BN21" s="654">
        <f ca="1">'WHOLESALE TRAFFIC'!BK14*$E21</f>
        <v>55689047.287652932</v>
      </c>
      <c r="BO21" s="654">
        <f ca="1">'WHOLESALE TRAFFIC'!BL14*$E21</f>
        <v>56368450.855473682</v>
      </c>
      <c r="BP21" s="654">
        <f ca="1">'WHOLESALE TRAFFIC'!BM14*$E21</f>
        <v>57712337.6347339</v>
      </c>
      <c r="BQ21" s="654">
        <f ca="1">'WHOLESALE TRAFFIC'!BN14*$E21</f>
        <v>58851169.905539572</v>
      </c>
      <c r="BR21" s="654">
        <f ca="1">'WHOLESALE TRAFFIC'!BO14*$E21</f>
        <v>59844204.630601577</v>
      </c>
      <c r="BS21" s="654">
        <f ca="1">'WHOLESALE TRAFFIC'!BP14*$E21</f>
        <v>60123837.619410478</v>
      </c>
      <c r="BT21" s="654">
        <f ca="1">'WHOLESALE TRAFFIC'!BQ14*$E21</f>
        <v>60671692.348609447</v>
      </c>
      <c r="BU21" s="654">
        <f ca="1">'WHOLESALE TRAFFIC'!BR14*$E21</f>
        <v>61313997.561687447</v>
      </c>
    </row>
    <row r="22" spans="2:74" s="210" customFormat="1" ht="25" customHeight="1">
      <c r="B22" s="653" t="s">
        <v>594</v>
      </c>
      <c r="C22" s="241"/>
      <c r="D22" s="555">
        <f>E22/'[8]BASIC INPUT ASSUMPTIONS'!$D$7</f>
        <v>4.7080979284369114E-2</v>
      </c>
      <c r="E22" s="556">
        <f t="shared" si="4"/>
        <v>6.3559322033898304</v>
      </c>
      <c r="F22" s="502">
        <f t="shared" si="5"/>
        <v>0</v>
      </c>
      <c r="G22" s="502">
        <f t="shared" si="6"/>
        <v>0</v>
      </c>
      <c r="H22" s="502">
        <f t="shared" si="6"/>
        <v>0</v>
      </c>
      <c r="I22" s="502">
        <f t="shared" si="6"/>
        <v>0</v>
      </c>
      <c r="J22" s="502">
        <f t="shared" si="6"/>
        <v>0</v>
      </c>
      <c r="K22" s="502">
        <f t="shared" si="6"/>
        <v>0</v>
      </c>
      <c r="L22" s="502">
        <f t="shared" si="6"/>
        <v>0</v>
      </c>
      <c r="M22" s="502">
        <f t="shared" si="6"/>
        <v>0</v>
      </c>
      <c r="N22" s="654">
        <f ca="1">'WHOLESALE TRAFFIC'!K15*$E22</f>
        <v>370169.49152542371</v>
      </c>
      <c r="O22" s="654">
        <f ca="1">'WHOLESALE TRAFFIC'!L15*$E22</f>
        <v>695644.06779661018</v>
      </c>
      <c r="P22" s="654">
        <f ca="1">'WHOLESALE TRAFFIC'!M15*$E22</f>
        <v>1059760.1694915253</v>
      </c>
      <c r="Q22" s="654">
        <f ca="1">'WHOLESALE TRAFFIC'!N15*$E22</f>
        <v>1389653.5169491523</v>
      </c>
      <c r="R22" s="654">
        <f ca="1">'WHOLESALE TRAFFIC'!O15*$E22</f>
        <v>1751611.5190677964</v>
      </c>
      <c r="S22" s="654">
        <f ca="1">'WHOLESALE TRAFFIC'!P15*$E22</f>
        <v>2241403.8244703389</v>
      </c>
      <c r="T22" s="654">
        <f ca="1">'WHOLESALE TRAFFIC'!Q15*$E22</f>
        <v>2879079.3959586862</v>
      </c>
      <c r="U22" s="654">
        <f ca="1">'WHOLESALE TRAFFIC'!R15*$E22</f>
        <v>3525294.9176861756</v>
      </c>
      <c r="V22" s="654">
        <f ca="1">'WHOLESALE TRAFFIC'!S15*$E22</f>
        <v>4196911.5277340701</v>
      </c>
      <c r="W22" s="654">
        <f ca="1">'WHOLESALE TRAFFIC'!T15*$E22</f>
        <v>4764777.8157541463</v>
      </c>
      <c r="X22" s="654">
        <f ca="1">'WHOLESALE TRAFFIC'!U15*$E22</f>
        <v>5461623.670729151</v>
      </c>
      <c r="Y22" s="654">
        <f ca="1">'WHOLESALE TRAFFIC'!V15*$E22</f>
        <v>6260152.656684218</v>
      </c>
      <c r="Z22" s="654">
        <f ca="1">'WHOLESALE TRAFFIC'!W15*$E22</f>
        <v>6874094.1763923801</v>
      </c>
      <c r="AA22" s="654">
        <f ca="1">'WHOLESALE TRAFFIC'!X15*$E22</f>
        <v>7445643.7048608987</v>
      </c>
      <c r="AB22" s="654">
        <f ca="1">'WHOLESALE TRAFFIC'!Y15*$E22</f>
        <v>8186666.6043636156</v>
      </c>
      <c r="AC22" s="654">
        <f ca="1">'WHOLESALE TRAFFIC'!Z15*$E22</f>
        <v>8881231.57923018</v>
      </c>
      <c r="AD22" s="654">
        <f ca="1">'WHOLESALE TRAFFIC'!AA15*$E22</f>
        <v>9699966.6104381625</v>
      </c>
      <c r="AE22" s="654">
        <f ca="1">'WHOLESALE TRAFFIC'!AB15*$E22</f>
        <v>10899544.551102694</v>
      </c>
      <c r="AF22" s="654">
        <f ca="1">'WHOLESALE TRAFFIC'!AC15*$E22</f>
        <v>12496770.713378068</v>
      </c>
      <c r="AG22" s="654">
        <f ca="1">'WHOLESALE TRAFFIC'!AD15*$E22</f>
        <v>14045406.75398035</v>
      </c>
      <c r="AH22" s="654">
        <f ca="1">'WHOLESALE TRAFFIC'!AE15*$E22</f>
        <v>15556272.009501671</v>
      </c>
      <c r="AI22" s="654">
        <f ca="1">'WHOLESALE TRAFFIC'!AF15*$E22</f>
        <v>16680916.036145236</v>
      </c>
      <c r="AJ22" s="654">
        <f ca="1">'WHOLESALE TRAFFIC'!AG15*$E22</f>
        <v>17971022.776710857</v>
      </c>
      <c r="AK22" s="654">
        <f ca="1">'WHOLESALE TRAFFIC'!AH15*$E22</f>
        <v>19318912.315841414</v>
      </c>
      <c r="AL22" s="654">
        <f ca="1">'WHOLESALE TRAFFIC'!AI15*$E22</f>
        <v>20141780.259371378</v>
      </c>
      <c r="AM22" s="654">
        <f ca="1">'WHOLESALE TRAFFIC'!AJ15*$E22</f>
        <v>20761301.415894333</v>
      </c>
      <c r="AN22" s="654">
        <f ca="1">'WHOLESALE TRAFFIC'!AK15*$E22</f>
        <v>21551202.446794532</v>
      </c>
      <c r="AO22" s="654">
        <f ca="1">'WHOLESALE TRAFFIC'!AL15*$E22</f>
        <v>22156693.171912432</v>
      </c>
      <c r="AP22" s="654">
        <f ca="1">'WHOLESALE TRAFFIC'!AM15*$E22</f>
        <v>22848604.276028678</v>
      </c>
      <c r="AQ22" s="654">
        <f ca="1">'WHOLESALE TRAFFIC'!AN15*$E22</f>
        <v>23967360.502905209</v>
      </c>
      <c r="AR22" s="654">
        <f ca="1">'WHOLESALE TRAFFIC'!AO15*$E22</f>
        <v>25498229.765895542</v>
      </c>
      <c r="AS22" s="654">
        <f ca="1">'WHOLESALE TRAFFIC'!AP15*$E22</f>
        <v>26871708.108109243</v>
      </c>
      <c r="AT22" s="654">
        <f ca="1">'WHOLESALE TRAFFIC'!AQ15*$E22</f>
        <v>28125156.601008862</v>
      </c>
      <c r="AU22" s="654">
        <f ca="1">'WHOLESALE TRAFFIC'!AR15*$E22</f>
        <v>28882712.330280457</v>
      </c>
      <c r="AV22" s="654">
        <f ca="1">'WHOLESALE TRAFFIC'!AS15*$E22</f>
        <v>29793068.239190161</v>
      </c>
      <c r="AW22" s="654">
        <f ca="1">'WHOLESALE TRAFFIC'!AT15*$E22</f>
        <v>30742058.895027261</v>
      </c>
      <c r="AX22" s="654">
        <f ca="1">'WHOLESALE TRAFFIC'!AU15*$E22</f>
        <v>31114277.984174207</v>
      </c>
      <c r="AY22" s="654">
        <f ca="1">'WHOLESALE TRAFFIC'!AV15*$E22</f>
        <v>31271614.932423126</v>
      </c>
      <c r="AZ22" s="654">
        <f ca="1">'WHOLESALE TRAFFIC'!AW15*$E22</f>
        <v>31612017.236649424</v>
      </c>
      <c r="BA22" s="654">
        <f ca="1">'WHOLESALE TRAFFIC'!AX15*$E22</f>
        <v>31769636.713800002</v>
      </c>
      <c r="BB22" s="654">
        <f ca="1">'WHOLESALE TRAFFIC'!AY15*$E22</f>
        <v>32026917.589974407</v>
      </c>
      <c r="BC22" s="654">
        <f ca="1">'WHOLESALE TRAFFIC'!AZ15*$E22</f>
        <v>32732266.625729933</v>
      </c>
      <c r="BD22" s="654">
        <f ca="1">'WHOLESALE TRAFFIC'!BA15*$E22</f>
        <v>33868110.921562083</v>
      </c>
      <c r="BE22" s="654">
        <f ca="1">'WHOLESALE TRAFFIC'!BB15*$E22</f>
        <v>34855891.816161945</v>
      </c>
      <c r="BF22" s="654">
        <f ca="1">'WHOLESALE TRAFFIC'!BC15*$E22</f>
        <v>35735300.615184352</v>
      </c>
      <c r="BG22" s="654">
        <f ca="1">'WHOLESALE TRAFFIC'!BD15*$E22</f>
        <v>36128874.567475982</v>
      </c>
      <c r="BH22" s="654">
        <f ca="1">'WHOLESALE TRAFFIC'!BE15*$E22</f>
        <v>36691159.65266151</v>
      </c>
      <c r="BI22" s="654">
        <f ca="1">'WHOLESALE TRAFFIC'!BF15*$E22</f>
        <v>37306686.415791139</v>
      </c>
      <c r="BJ22" s="654">
        <f ca="1">'WHOLESALE TRAFFIC'!BG15*$E22</f>
        <v>37357792.772967681</v>
      </c>
      <c r="BK22" s="654">
        <f ca="1">'WHOLESALE TRAFFIC'!BH15*$E22</f>
        <v>37207784.490251504</v>
      </c>
      <c r="BL22" s="654">
        <f ca="1">'WHOLESALE TRAFFIC'!BI15*$E22</f>
        <v>37255700.350484692</v>
      </c>
      <c r="BM22" s="654">
        <f ca="1">'WHOLESALE TRAFFIC'!BJ15*$E22</f>
        <v>37134186.519401133</v>
      </c>
      <c r="BN22" s="654">
        <f ca="1">'WHOLESALE TRAFFIC'!BK15*$E22</f>
        <v>37126036.515464976</v>
      </c>
      <c r="BO22" s="654">
        <f ca="1">'WHOLESALE TRAFFIC'!BL15*$E22</f>
        <v>37578971.977827325</v>
      </c>
      <c r="BP22" s="654">
        <f ca="1">'WHOLESALE TRAFFIC'!BM15*$E22</f>
        <v>38474769.141647816</v>
      </c>
      <c r="BQ22" s="654">
        <f ca="1">'WHOLESALE TRAFFIC'!BN15*$E22</f>
        <v>39233996.786260337</v>
      </c>
      <c r="BR22" s="654">
        <f ca="1">'WHOLESALE TRAFFIC'!BO15*$E22</f>
        <v>39896025.760506645</v>
      </c>
      <c r="BS22" s="654">
        <f ca="1">'WHOLESALE TRAFFIC'!BP15*$E22</f>
        <v>40082580.4046847</v>
      </c>
      <c r="BT22" s="654">
        <f ca="1">'WHOLESALE TRAFFIC'!BQ15*$E22</f>
        <v>40447942.909874193</v>
      </c>
      <c r="BU22" s="654">
        <f ca="1">'WHOLESALE TRAFFIC'!BR15*$E22</f>
        <v>40876138.98471947</v>
      </c>
    </row>
    <row r="23" spans="2:74" s="210" customFormat="1" ht="25" customHeight="1">
      <c r="B23" s="653" t="s">
        <v>595</v>
      </c>
      <c r="C23" s="241"/>
      <c r="D23" s="555">
        <f>E23/'[8]BASIC INPUT ASSUMPTIONS'!$D$7</f>
        <v>4.7080979284369114E-2</v>
      </c>
      <c r="E23" s="556">
        <f t="shared" si="4"/>
        <v>6.3559322033898304</v>
      </c>
      <c r="F23" s="502">
        <f t="shared" si="5"/>
        <v>0</v>
      </c>
      <c r="G23" s="502">
        <f t="shared" si="6"/>
        <v>0</v>
      </c>
      <c r="H23" s="502">
        <f t="shared" si="6"/>
        <v>0</v>
      </c>
      <c r="I23" s="502">
        <f t="shared" si="6"/>
        <v>0</v>
      </c>
      <c r="J23" s="502">
        <f t="shared" si="6"/>
        <v>0</v>
      </c>
      <c r="K23" s="502">
        <f t="shared" si="6"/>
        <v>0</v>
      </c>
      <c r="L23" s="502">
        <f t="shared" si="6"/>
        <v>0</v>
      </c>
      <c r="M23" s="502">
        <f t="shared" si="6"/>
        <v>0</v>
      </c>
      <c r="N23" s="654">
        <f ca="1">'WHOLESALE TRAFFIC'!K16*$E23</f>
        <v>370169.49152542371</v>
      </c>
      <c r="O23" s="654">
        <f ca="1">'WHOLESALE TRAFFIC'!L16*$E23</f>
        <v>695644.06779661018</v>
      </c>
      <c r="P23" s="654">
        <f ca="1">'WHOLESALE TRAFFIC'!M16*$E23</f>
        <v>1059760.1694915253</v>
      </c>
      <c r="Q23" s="654">
        <f ca="1">'WHOLESALE TRAFFIC'!N16*$E23</f>
        <v>1389653.5169491523</v>
      </c>
      <c r="R23" s="654">
        <f ca="1">'WHOLESALE TRAFFIC'!O16*$E23</f>
        <v>1751611.5190677964</v>
      </c>
      <c r="S23" s="654">
        <f ca="1">'WHOLESALE TRAFFIC'!P16*$E23</f>
        <v>2241403.8244703389</v>
      </c>
      <c r="T23" s="654">
        <f ca="1">'WHOLESALE TRAFFIC'!Q16*$E23</f>
        <v>2879079.3959586862</v>
      </c>
      <c r="U23" s="654">
        <f ca="1">'WHOLESALE TRAFFIC'!R16*$E23</f>
        <v>3525294.9176861756</v>
      </c>
      <c r="V23" s="654">
        <f ca="1">'WHOLESALE TRAFFIC'!S16*$E23</f>
        <v>4196911.5277340701</v>
      </c>
      <c r="W23" s="654">
        <f ca="1">'WHOLESALE TRAFFIC'!T16*$E23</f>
        <v>4764777.8157541463</v>
      </c>
      <c r="X23" s="654">
        <f ca="1">'WHOLESALE TRAFFIC'!U16*$E23</f>
        <v>5461623.670729151</v>
      </c>
      <c r="Y23" s="654">
        <f ca="1">'WHOLESALE TRAFFIC'!V16*$E23</f>
        <v>6260152.656684218</v>
      </c>
      <c r="Z23" s="654">
        <f ca="1">'WHOLESALE TRAFFIC'!W16*$E23</f>
        <v>6874094.1763923801</v>
      </c>
      <c r="AA23" s="654">
        <f ca="1">'WHOLESALE TRAFFIC'!X16*$E23</f>
        <v>7445643.7048608987</v>
      </c>
      <c r="AB23" s="654">
        <f ca="1">'WHOLESALE TRAFFIC'!Y16*$E23</f>
        <v>8186666.6043636156</v>
      </c>
      <c r="AC23" s="654">
        <f ca="1">'WHOLESALE TRAFFIC'!Z16*$E23</f>
        <v>8881231.57923018</v>
      </c>
      <c r="AD23" s="654">
        <f ca="1">'WHOLESALE TRAFFIC'!AA16*$E23</f>
        <v>9699966.6104381625</v>
      </c>
      <c r="AE23" s="654">
        <f ca="1">'WHOLESALE TRAFFIC'!AB16*$E23</f>
        <v>10899544.551102694</v>
      </c>
      <c r="AF23" s="654">
        <f ca="1">'WHOLESALE TRAFFIC'!AC16*$E23</f>
        <v>12496770.713378068</v>
      </c>
      <c r="AG23" s="654">
        <f ca="1">'WHOLESALE TRAFFIC'!AD16*$E23</f>
        <v>14045406.75398035</v>
      </c>
      <c r="AH23" s="654">
        <f ca="1">'WHOLESALE TRAFFIC'!AE16*$E23</f>
        <v>15556272.009501671</v>
      </c>
      <c r="AI23" s="654">
        <f ca="1">'WHOLESALE TRAFFIC'!AF16*$E23</f>
        <v>16680916.036145236</v>
      </c>
      <c r="AJ23" s="654">
        <f ca="1">'WHOLESALE TRAFFIC'!AG16*$E23</f>
        <v>17971022.776710857</v>
      </c>
      <c r="AK23" s="654">
        <f ca="1">'WHOLESALE TRAFFIC'!AH16*$E23</f>
        <v>19318912.315841414</v>
      </c>
      <c r="AL23" s="654">
        <f ca="1">'WHOLESALE TRAFFIC'!AI16*$E23</f>
        <v>20141780.259371378</v>
      </c>
      <c r="AM23" s="654">
        <f ca="1">'WHOLESALE TRAFFIC'!AJ16*$E23</f>
        <v>20761301.415894333</v>
      </c>
      <c r="AN23" s="654">
        <f ca="1">'WHOLESALE TRAFFIC'!AK16*$E23</f>
        <v>21551202.446794532</v>
      </c>
      <c r="AO23" s="654">
        <f ca="1">'WHOLESALE TRAFFIC'!AL16*$E23</f>
        <v>22156693.171912432</v>
      </c>
      <c r="AP23" s="654">
        <f ca="1">'WHOLESALE TRAFFIC'!AM16*$E23</f>
        <v>22848604.276028678</v>
      </c>
      <c r="AQ23" s="654">
        <f ca="1">'WHOLESALE TRAFFIC'!AN16*$E23</f>
        <v>23967360.502905209</v>
      </c>
      <c r="AR23" s="654">
        <f ca="1">'WHOLESALE TRAFFIC'!AO16*$E23</f>
        <v>25498229.765895542</v>
      </c>
      <c r="AS23" s="654">
        <f ca="1">'WHOLESALE TRAFFIC'!AP16*$E23</f>
        <v>26871708.108109243</v>
      </c>
      <c r="AT23" s="654">
        <f ca="1">'WHOLESALE TRAFFIC'!AQ16*$E23</f>
        <v>28125156.601008862</v>
      </c>
      <c r="AU23" s="654">
        <f ca="1">'WHOLESALE TRAFFIC'!AR16*$E23</f>
        <v>28882712.330280457</v>
      </c>
      <c r="AV23" s="654">
        <f ca="1">'WHOLESALE TRAFFIC'!AS16*$E23</f>
        <v>29793068.239190161</v>
      </c>
      <c r="AW23" s="654">
        <f ca="1">'WHOLESALE TRAFFIC'!AT16*$E23</f>
        <v>30742058.895027261</v>
      </c>
      <c r="AX23" s="654">
        <f ca="1">'WHOLESALE TRAFFIC'!AU16*$E23</f>
        <v>31114277.984174207</v>
      </c>
      <c r="AY23" s="654">
        <f ca="1">'WHOLESALE TRAFFIC'!AV16*$E23</f>
        <v>31271614.932423126</v>
      </c>
      <c r="AZ23" s="654">
        <f ca="1">'WHOLESALE TRAFFIC'!AW16*$E23</f>
        <v>31612017.236649424</v>
      </c>
      <c r="BA23" s="654">
        <f ca="1">'WHOLESALE TRAFFIC'!AX16*$E23</f>
        <v>31769636.713800002</v>
      </c>
      <c r="BB23" s="654">
        <f ca="1">'WHOLESALE TRAFFIC'!AY16*$E23</f>
        <v>32026917.589974407</v>
      </c>
      <c r="BC23" s="654">
        <f ca="1">'WHOLESALE TRAFFIC'!AZ16*$E23</f>
        <v>32732266.625729933</v>
      </c>
      <c r="BD23" s="654">
        <f ca="1">'WHOLESALE TRAFFIC'!BA16*$E23</f>
        <v>33868110.921562083</v>
      </c>
      <c r="BE23" s="654">
        <f ca="1">'WHOLESALE TRAFFIC'!BB16*$E23</f>
        <v>34855891.816161945</v>
      </c>
      <c r="BF23" s="654">
        <f ca="1">'WHOLESALE TRAFFIC'!BC16*$E23</f>
        <v>35735300.615184352</v>
      </c>
      <c r="BG23" s="654">
        <f ca="1">'WHOLESALE TRAFFIC'!BD16*$E23</f>
        <v>36128874.567475982</v>
      </c>
      <c r="BH23" s="654">
        <f ca="1">'WHOLESALE TRAFFIC'!BE16*$E23</f>
        <v>36691159.65266151</v>
      </c>
      <c r="BI23" s="654">
        <f ca="1">'WHOLESALE TRAFFIC'!BF16*$E23</f>
        <v>37306686.415791139</v>
      </c>
      <c r="BJ23" s="654">
        <f ca="1">'WHOLESALE TRAFFIC'!BG16*$E23</f>
        <v>37357792.772967681</v>
      </c>
      <c r="BK23" s="654">
        <f ca="1">'WHOLESALE TRAFFIC'!BH16*$E23</f>
        <v>37207784.490251504</v>
      </c>
      <c r="BL23" s="654">
        <f ca="1">'WHOLESALE TRAFFIC'!BI16*$E23</f>
        <v>37255700.350484692</v>
      </c>
      <c r="BM23" s="654">
        <f ca="1">'WHOLESALE TRAFFIC'!BJ16*$E23</f>
        <v>37134186.519401133</v>
      </c>
      <c r="BN23" s="654">
        <f ca="1">'WHOLESALE TRAFFIC'!BK16*$E23</f>
        <v>37126036.515464976</v>
      </c>
      <c r="BO23" s="654">
        <f ca="1">'WHOLESALE TRAFFIC'!BL16*$E23</f>
        <v>37578971.977827325</v>
      </c>
      <c r="BP23" s="654">
        <f ca="1">'WHOLESALE TRAFFIC'!BM16*$E23</f>
        <v>38474769.141647816</v>
      </c>
      <c r="BQ23" s="654">
        <f ca="1">'WHOLESALE TRAFFIC'!BN16*$E23</f>
        <v>39233996.786260337</v>
      </c>
      <c r="BR23" s="654">
        <f ca="1">'WHOLESALE TRAFFIC'!BO16*$E23</f>
        <v>39896025.760506645</v>
      </c>
      <c r="BS23" s="654">
        <f ca="1">'WHOLESALE TRAFFIC'!BP16*$E23</f>
        <v>40082580.4046847</v>
      </c>
      <c r="BT23" s="654">
        <f ca="1">'WHOLESALE TRAFFIC'!BQ16*$E23</f>
        <v>40447942.909874193</v>
      </c>
      <c r="BU23" s="654">
        <f ca="1">'WHOLESALE TRAFFIC'!BR16*$E23</f>
        <v>40876138.98471947</v>
      </c>
    </row>
    <row r="24" spans="2:74" s="210" customFormat="1" ht="25" customHeight="1">
      <c r="B24" s="653" t="s">
        <v>596</v>
      </c>
      <c r="C24" s="241"/>
      <c r="D24" s="555">
        <f>E24/'[8]BASIC INPUT ASSUMPTIONS'!$D$7</f>
        <v>4.7080979284369114E-2</v>
      </c>
      <c r="E24" s="556">
        <f t="shared" si="4"/>
        <v>6.3559322033898304</v>
      </c>
      <c r="F24" s="502">
        <f t="shared" si="5"/>
        <v>0</v>
      </c>
      <c r="G24" s="502">
        <f t="shared" si="6"/>
        <v>0</v>
      </c>
      <c r="H24" s="502">
        <f t="shared" si="6"/>
        <v>0</v>
      </c>
      <c r="I24" s="502">
        <f t="shared" si="6"/>
        <v>0</v>
      </c>
      <c r="J24" s="502">
        <f t="shared" si="6"/>
        <v>0</v>
      </c>
      <c r="K24" s="502">
        <f t="shared" si="6"/>
        <v>0</v>
      </c>
      <c r="L24" s="502">
        <f t="shared" si="6"/>
        <v>0</v>
      </c>
      <c r="M24" s="502">
        <f t="shared" si="6"/>
        <v>0</v>
      </c>
      <c r="N24" s="654">
        <f ca="1">'WHOLESALE TRAFFIC'!K17*$E24</f>
        <v>694067.79661016946</v>
      </c>
      <c r="O24" s="654">
        <f ca="1">'WHOLESALE TRAFFIC'!L17*$E24</f>
        <v>1302120.7627118644</v>
      </c>
      <c r="P24" s="654">
        <f ca="1">'WHOLESALE TRAFFIC'!M17*$E24</f>
        <v>1981217.0497881358</v>
      </c>
      <c r="Q24" s="654">
        <f ca="1">'WHOLESALE TRAFFIC'!N17*$E24</f>
        <v>2594915.0190810384</v>
      </c>
      <c r="R24" s="654">
        <f ca="1">'WHOLESALE TRAFFIC'!O17*$E24</f>
        <v>3267919.2687148773</v>
      </c>
      <c r="S24" s="654">
        <f ca="1">'WHOLESALE TRAFFIC'!P17*$E24</f>
        <v>4179404.3545649736</v>
      </c>
      <c r="T24" s="654">
        <f ca="1">'WHOLESALE TRAFFIC'!Q17*$E24</f>
        <v>5365663.592052008</v>
      </c>
      <c r="U24" s="654">
        <f ca="1">'WHOLESALE TRAFFIC'!R17*$E24</f>
        <v>6565152.6941472422</v>
      </c>
      <c r="V24" s="654">
        <f ca="1">'WHOLESALE TRAFFIC'!S17*$E24</f>
        <v>7809973.7031282419</v>
      </c>
      <c r="W24" s="654">
        <f ca="1">'WHOLESALE TRAFFIC'!T17*$E24</f>
        <v>8858255.1684597731</v>
      </c>
      <c r="X24" s="654">
        <f ca="1">'WHOLESALE TRAFFIC'!U17*$E24</f>
        <v>10146671.34838682</v>
      </c>
      <c r="Y24" s="654">
        <f ca="1">'WHOLESALE TRAFFIC'!V17*$E24</f>
        <v>11622954.153443968</v>
      </c>
      <c r="Z24" s="654">
        <f ca="1">'WHOLESALE TRAFFIC'!W17*$E24</f>
        <v>12750969.399371212</v>
      </c>
      <c r="AA24" s="654">
        <f ca="1">'WHOLESALE TRAFFIC'!X17*$E24</f>
        <v>13797645.200819479</v>
      </c>
      <c r="AB24" s="654">
        <f ca="1">'WHOLESALE TRAFFIC'!Y17*$E24</f>
        <v>15160811.200657811</v>
      </c>
      <c r="AC24" s="654">
        <f ca="1">'WHOLESALE TRAFFIC'!Z17*$E24</f>
        <v>16434868.612623278</v>
      </c>
      <c r="AD24" s="654">
        <f ca="1">'WHOLESALE TRAFFIC'!AA17*$E24</f>
        <v>17939495.637579199</v>
      </c>
      <c r="AE24" s="654">
        <f ca="1">'WHOLESALE TRAFFIC'!AB17*$E24</f>
        <v>20156061.947114766</v>
      </c>
      <c r="AF24" s="654">
        <f ca="1">'WHOLESALE TRAFFIC'!AC17*$E24</f>
        <v>23114309.37285734</v>
      </c>
      <c r="AG24" s="654">
        <f ca="1">'WHOLESALE TRAFFIC'!AD17*$E24</f>
        <v>25975977.622307759</v>
      </c>
      <c r="AH24" s="654">
        <f ca="1">'WHOLESALE TRAFFIC'!AE17*$E24</f>
        <v>28762154.051373888</v>
      </c>
      <c r="AI24" s="654">
        <f ca="1">'WHOLESALE TRAFFIC'!AF17*$E24</f>
        <v>30819344.353507265</v>
      </c>
      <c r="AJ24" s="654">
        <f ca="1">'WHOLESALE TRAFFIC'!AG17*$E24</f>
        <v>33184210.130880337</v>
      </c>
      <c r="AK24" s="654">
        <f ca="1">'WHOLESALE TRAFFIC'!AH17*$E24</f>
        <v>35653734.014263354</v>
      </c>
      <c r="AL24" s="654">
        <f ca="1">'WHOLESALE TRAFFIC'!AI17*$E24</f>
        <v>37135557.04631114</v>
      </c>
      <c r="AM24" s="654">
        <f ca="1">'WHOLESALE TRAFFIC'!AJ17*$E24</f>
        <v>38236025.047142513</v>
      </c>
      <c r="AN24" s="654">
        <f ca="1">'WHOLESALE TRAFFIC'!AK17*$E24</f>
        <v>39656260.850811601</v>
      </c>
      <c r="AO24" s="654">
        <f ca="1">'WHOLESALE TRAFFIC'!AL17*$E24</f>
        <v>40730408.851059251</v>
      </c>
      <c r="AP24" s="654">
        <f ca="1">'WHOLESALE TRAFFIC'!AM17*$E24</f>
        <v>41966299.674514234</v>
      </c>
      <c r="AQ24" s="654">
        <f ca="1">'WHOLESALE TRAFFIC'!AN17*$E24</f>
        <v>44002984.195839532</v>
      </c>
      <c r="AR24" s="654">
        <f ca="1">'WHOLESALE TRAFFIC'!AO17*$E24</f>
        <v>46810624.135727443</v>
      </c>
      <c r="AS24" s="654">
        <f ca="1">'WHOLESALE TRAFFIC'!AP17*$E24</f>
        <v>49319083.317754298</v>
      </c>
      <c r="AT24" s="654">
        <f ca="1">'WHOLESALE TRAFFIC'!AQ17*$E24</f>
        <v>51598983.985945083</v>
      </c>
      <c r="AU24" s="654">
        <f ca="1">'WHOLESALE TRAFFIC'!AR17*$E24</f>
        <v>52947664.445327029</v>
      </c>
      <c r="AV24" s="654">
        <f ca="1">'WHOLESALE TRAFFIC'!AS17*$E24</f>
        <v>54582488.333133802</v>
      </c>
      <c r="AW24" s="654">
        <f ca="1">'WHOLESALE TRAFFIC'!AT17*$E24</f>
        <v>56289365.322762921</v>
      </c>
      <c r="AX24" s="654">
        <f ca="1">'WHOLESALE TRAFFIC'!AU17*$E24</f>
        <v>56914343.134843275</v>
      </c>
      <c r="AY24" s="654">
        <f ca="1">'WHOLESALE TRAFFIC'!AV17*$E24</f>
        <v>57138119.781280965</v>
      </c>
      <c r="AZ24" s="654">
        <f ca="1">'WHOLESALE TRAFFIC'!AW17*$E24</f>
        <v>57708622.730051853</v>
      </c>
      <c r="BA24" s="654">
        <f ca="1">'WHOLESALE TRAFFIC'!AX17*$E24</f>
        <v>57937987.833334289</v>
      </c>
      <c r="BB24" s="654">
        <f ca="1">'WHOLESALE TRAFFIC'!AY17*$E24</f>
        <v>58357429.912762202</v>
      </c>
      <c r="BC24" s="654">
        <f ca="1">'WHOLESALE TRAFFIC'!AZ17*$E24</f>
        <v>59619003.825393036</v>
      </c>
      <c r="BD24" s="654">
        <f ca="1">'WHOLESALE TRAFFIC'!BA17*$E24</f>
        <v>61687650.192356519</v>
      </c>
      <c r="BE24" s="654">
        <f ca="1">'WHOLESALE TRAFFIC'!BB17*$E24</f>
        <v>63476082.45556289</v>
      </c>
      <c r="BF24" s="654">
        <f ca="1">'WHOLESALE TRAFFIC'!BC17*$E24</f>
        <v>65060791.516476348</v>
      </c>
      <c r="BG24" s="654">
        <f ca="1">'WHOLESALE TRAFFIC'!BD17*$E24</f>
        <v>65733235.55508168</v>
      </c>
      <c r="BH24" s="654">
        <f ca="1">'WHOLESALE TRAFFIC'!BE17*$E24</f>
        <v>66723511.874880567</v>
      </c>
      <c r="BI24" s="654">
        <f ca="1">'WHOLESALE TRAFFIC'!BF17*$E24</f>
        <v>67814341.060771361</v>
      </c>
      <c r="BJ24" s="654">
        <f ca="1">'WHOLESALE TRAFFIC'!BG17*$E24</f>
        <v>67847223.748301208</v>
      </c>
      <c r="BK24" s="654">
        <f ca="1">'WHOLESALE TRAFFIC'!BH17*$E24</f>
        <v>67506176.704905227</v>
      </c>
      <c r="BL24" s="654">
        <f ca="1">'WHOLESALE TRAFFIC'!BI17*$E24</f>
        <v>67539983.783829913</v>
      </c>
      <c r="BM24" s="654">
        <f ca="1">'WHOLESALE TRAFFIC'!BJ17*$E24</f>
        <v>67259304.126704261</v>
      </c>
      <c r="BN24" s="654">
        <f ca="1">'WHOLESALE TRAFFIC'!BK17*$E24</f>
        <v>67193953.371916711</v>
      </c>
      <c r="BO24" s="654">
        <f ca="1">'WHOLESALE TRAFFIC'!BL17*$E24</f>
        <v>67996186.07412836</v>
      </c>
      <c r="BP24" s="654">
        <f ca="1">'WHOLESALE TRAFFIC'!BM17*$E24</f>
        <v>69629606.644219682</v>
      </c>
      <c r="BQ24" s="654">
        <f ca="1">'WHOLESALE TRAFFIC'!BN17*$E24</f>
        <v>71004899.753025264</v>
      </c>
      <c r="BR24" s="654">
        <f ca="1">'WHOLESALE TRAFFIC'!BO17*$E24</f>
        <v>72196634.04141517</v>
      </c>
      <c r="BS24" s="654">
        <f ca="1">'WHOLESALE TRAFFIC'!BP17*$E24</f>
        <v>72495971.771190032</v>
      </c>
      <c r="BT24" s="654">
        <f ca="1">'WHOLESALE TRAFFIC'!BQ17*$E24</f>
        <v>73132729.863372043</v>
      </c>
      <c r="BU24" s="654">
        <f ca="1">'WHOLESALE TRAFFIC'!BR17*$E24</f>
        <v>73887837.816731453</v>
      </c>
    </row>
    <row r="25" spans="2:74" ht="25" customHeight="1">
      <c r="F25" s="503"/>
      <c r="G25" s="503"/>
      <c r="H25" s="503"/>
      <c r="I25" s="503"/>
      <c r="J25" s="503"/>
      <c r="K25" s="503"/>
      <c r="L25" s="503"/>
      <c r="M25" s="503"/>
      <c r="N25" s="503"/>
      <c r="O25" s="503"/>
      <c r="P25" s="503"/>
      <c r="Q25" s="503"/>
      <c r="R25" s="503"/>
      <c r="S25" s="503"/>
      <c r="T25" s="503"/>
      <c r="U25" s="503"/>
      <c r="V25" s="503"/>
      <c r="W25" s="503"/>
      <c r="X25" s="503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3"/>
      <c r="AJ25" s="503"/>
      <c r="AK25" s="503"/>
      <c r="AL25" s="503"/>
      <c r="AM25" s="503"/>
      <c r="AN25" s="503"/>
      <c r="AO25" s="503"/>
      <c r="AP25" s="503"/>
      <c r="AQ25" s="503"/>
      <c r="AR25" s="503"/>
      <c r="AS25" s="503"/>
      <c r="AT25" s="503"/>
      <c r="AU25" s="503"/>
      <c r="AV25" s="503"/>
      <c r="AW25" s="503"/>
      <c r="AX25" s="503"/>
      <c r="AY25" s="503"/>
      <c r="AZ25" s="503"/>
      <c r="BA25" s="503"/>
      <c r="BB25" s="503"/>
      <c r="BC25" s="503"/>
      <c r="BD25" s="503"/>
      <c r="BE25" s="503"/>
      <c r="BF25" s="503"/>
      <c r="BG25" s="503"/>
      <c r="BH25" s="503"/>
      <c r="BI25" s="503"/>
      <c r="BJ25" s="503"/>
      <c r="BK25" s="503"/>
      <c r="BL25" s="503"/>
      <c r="BM25" s="503"/>
      <c r="BN25" s="503"/>
      <c r="BO25" s="503"/>
      <c r="BP25" s="503"/>
      <c r="BQ25" s="503"/>
      <c r="BR25" s="503"/>
      <c r="BS25" s="503"/>
      <c r="BT25" s="503"/>
      <c r="BU25" s="503"/>
    </row>
    <row r="26" spans="2:74" ht="25" customHeight="1">
      <c r="B26" s="257" t="s">
        <v>436</v>
      </c>
      <c r="C26" s="21"/>
      <c r="D26" s="21"/>
      <c r="E26" s="21"/>
      <c r="F26" s="468">
        <f>IF(F17&gt;0,F17/SUM(F10:F15),0)</f>
        <v>0</v>
      </c>
      <c r="G26" s="468">
        <f t="shared" ref="G26:BR26" si="7">IF(G17&gt;0,G17/SUM(G10:G15),0)</f>
        <v>0</v>
      </c>
      <c r="H26" s="468">
        <f t="shared" si="7"/>
        <v>0</v>
      </c>
      <c r="I26" s="468">
        <f t="shared" si="7"/>
        <v>0</v>
      </c>
      <c r="J26" s="468">
        <f t="shared" si="7"/>
        <v>0</v>
      </c>
      <c r="K26" s="468">
        <f t="shared" si="7"/>
        <v>0</v>
      </c>
      <c r="L26" s="468">
        <f t="shared" si="7"/>
        <v>0</v>
      </c>
      <c r="M26" s="468">
        <f t="shared" si="7"/>
        <v>0</v>
      </c>
      <c r="N26" s="468">
        <f t="shared" ca="1" si="7"/>
        <v>6.3559322033898304</v>
      </c>
      <c r="O26" s="468">
        <f t="shared" ca="1" si="7"/>
        <v>6.3559322033898313</v>
      </c>
      <c r="P26" s="468">
        <f t="shared" ca="1" si="7"/>
        <v>6.3559322033898313</v>
      </c>
      <c r="Q26" s="468">
        <f t="shared" ca="1" si="7"/>
        <v>6.3559322033898313</v>
      </c>
      <c r="R26" s="468">
        <f t="shared" ca="1" si="7"/>
        <v>6.3559322033898304</v>
      </c>
      <c r="S26" s="468">
        <f t="shared" ca="1" si="7"/>
        <v>6.3559322033898313</v>
      </c>
      <c r="T26" s="468">
        <f t="shared" ca="1" si="7"/>
        <v>6.3559322033898296</v>
      </c>
      <c r="U26" s="468">
        <f t="shared" ca="1" si="7"/>
        <v>6.3559322033898313</v>
      </c>
      <c r="V26" s="468">
        <f t="shared" ca="1" si="7"/>
        <v>6.3559322033898313</v>
      </c>
      <c r="W26" s="468">
        <f t="shared" ca="1" si="7"/>
        <v>6.3559322033898304</v>
      </c>
      <c r="X26" s="468">
        <f t="shared" ca="1" si="7"/>
        <v>6.3559322033898296</v>
      </c>
      <c r="Y26" s="468">
        <f t="shared" ca="1" si="7"/>
        <v>6.3559322033898304</v>
      </c>
      <c r="Z26" s="468">
        <f t="shared" ca="1" si="7"/>
        <v>6.3559322033898313</v>
      </c>
      <c r="AA26" s="468">
        <f t="shared" ca="1" si="7"/>
        <v>6.3559322033898304</v>
      </c>
      <c r="AB26" s="468">
        <f t="shared" ca="1" si="7"/>
        <v>6.3559322033898304</v>
      </c>
      <c r="AC26" s="468">
        <f t="shared" ca="1" si="7"/>
        <v>6.3559322033898304</v>
      </c>
      <c r="AD26" s="468">
        <f t="shared" ca="1" si="7"/>
        <v>6.3559322033898304</v>
      </c>
      <c r="AE26" s="468">
        <f t="shared" ca="1" si="7"/>
        <v>6.3559322033898304</v>
      </c>
      <c r="AF26" s="468">
        <f t="shared" ca="1" si="7"/>
        <v>6.3559322033898296</v>
      </c>
      <c r="AG26" s="468">
        <f t="shared" ca="1" si="7"/>
        <v>6.3559322033898304</v>
      </c>
      <c r="AH26" s="468">
        <f t="shared" ca="1" si="7"/>
        <v>6.3559322033898304</v>
      </c>
      <c r="AI26" s="468">
        <f t="shared" ca="1" si="7"/>
        <v>6.3559322033898304</v>
      </c>
      <c r="AJ26" s="468">
        <f t="shared" ca="1" si="7"/>
        <v>6.3559322033898304</v>
      </c>
      <c r="AK26" s="468">
        <f t="shared" ca="1" si="7"/>
        <v>6.3559322033898304</v>
      </c>
      <c r="AL26" s="468">
        <f t="shared" ca="1" si="7"/>
        <v>6.3559322033898296</v>
      </c>
      <c r="AM26" s="468">
        <f t="shared" ca="1" si="7"/>
        <v>6.3559322033898296</v>
      </c>
      <c r="AN26" s="468">
        <f t="shared" ca="1" si="7"/>
        <v>6.3559322033898322</v>
      </c>
      <c r="AO26" s="468">
        <f t="shared" ca="1" si="7"/>
        <v>6.3559322033898296</v>
      </c>
      <c r="AP26" s="468">
        <f t="shared" ca="1" si="7"/>
        <v>6.3559322033898313</v>
      </c>
      <c r="AQ26" s="468">
        <f t="shared" ca="1" si="7"/>
        <v>6.3559322033898313</v>
      </c>
      <c r="AR26" s="468">
        <f t="shared" ca="1" si="7"/>
        <v>6.3559322033898304</v>
      </c>
      <c r="AS26" s="468">
        <f t="shared" ca="1" si="7"/>
        <v>6.3559322033898296</v>
      </c>
      <c r="AT26" s="468">
        <f t="shared" ca="1" si="7"/>
        <v>6.3559322033898296</v>
      </c>
      <c r="AU26" s="468">
        <f t="shared" ca="1" si="7"/>
        <v>6.3559322033898313</v>
      </c>
      <c r="AV26" s="468">
        <f t="shared" ca="1" si="7"/>
        <v>6.3559322033898296</v>
      </c>
      <c r="AW26" s="468">
        <f t="shared" ca="1" si="7"/>
        <v>6.3559322033898304</v>
      </c>
      <c r="AX26" s="468">
        <f t="shared" ca="1" si="7"/>
        <v>6.3559322033898304</v>
      </c>
      <c r="AY26" s="468">
        <f t="shared" ca="1" si="7"/>
        <v>6.3559322033898287</v>
      </c>
      <c r="AZ26" s="468">
        <f t="shared" ca="1" si="7"/>
        <v>6.3559322033898304</v>
      </c>
      <c r="BA26" s="468">
        <f t="shared" ca="1" si="7"/>
        <v>6.3559322033898313</v>
      </c>
      <c r="BB26" s="468">
        <f t="shared" ca="1" si="7"/>
        <v>6.3559322033898287</v>
      </c>
      <c r="BC26" s="468">
        <f t="shared" ca="1" si="7"/>
        <v>6.3559322033898313</v>
      </c>
      <c r="BD26" s="468">
        <f t="shared" ca="1" si="7"/>
        <v>6.3559322033898304</v>
      </c>
      <c r="BE26" s="468">
        <f t="shared" ca="1" si="7"/>
        <v>6.3559322033898296</v>
      </c>
      <c r="BF26" s="468">
        <f t="shared" ca="1" si="7"/>
        <v>6.3559322033898304</v>
      </c>
      <c r="BG26" s="468">
        <f t="shared" ca="1" si="7"/>
        <v>6.3559322033898296</v>
      </c>
      <c r="BH26" s="468">
        <f t="shared" ca="1" si="7"/>
        <v>6.3559322033898313</v>
      </c>
      <c r="BI26" s="468">
        <f t="shared" ca="1" si="7"/>
        <v>6.3559322033898313</v>
      </c>
      <c r="BJ26" s="468">
        <f t="shared" ca="1" si="7"/>
        <v>6.3559322033898313</v>
      </c>
      <c r="BK26" s="468">
        <f t="shared" ca="1" si="7"/>
        <v>6.3559322033898304</v>
      </c>
      <c r="BL26" s="468">
        <f t="shared" ca="1" si="7"/>
        <v>6.3559322033898304</v>
      </c>
      <c r="BM26" s="468">
        <f t="shared" ca="1" si="7"/>
        <v>6.3559322033898296</v>
      </c>
      <c r="BN26" s="468">
        <f t="shared" ca="1" si="7"/>
        <v>6.3559322033898304</v>
      </c>
      <c r="BO26" s="468">
        <f t="shared" ca="1" si="7"/>
        <v>6.3559322033898304</v>
      </c>
      <c r="BP26" s="468">
        <f t="shared" ca="1" si="7"/>
        <v>6.3559322033898304</v>
      </c>
      <c r="BQ26" s="468">
        <f ca="1">IF(BQ17&gt;0,BQ17/SUM(BQ10:BQ15),0)</f>
        <v>6.3559322033898304</v>
      </c>
      <c r="BR26" s="468">
        <f t="shared" ca="1" si="7"/>
        <v>6.3559322033898304</v>
      </c>
      <c r="BS26" s="468">
        <f t="shared" ref="BS26:BU26" ca="1" si="8">IF(BS17&gt;0,BS17/SUM(BS10:BS15),0)</f>
        <v>6.3559322033898313</v>
      </c>
      <c r="BT26" s="468">
        <f t="shared" ca="1" si="8"/>
        <v>6.3559322033898304</v>
      </c>
      <c r="BU26" s="472">
        <f t="shared" ca="1" si="8"/>
        <v>6.3559322033898296</v>
      </c>
    </row>
    <row r="27" spans="2:74" ht="25" customHeight="1">
      <c r="F27" s="464">
        <f>E23*0.95</f>
        <v>6.0381355932203382</v>
      </c>
    </row>
    <row r="28" spans="2:74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4" s="3" customFormat="1" ht="25" customHeight="1"/>
    <row r="30" spans="2:74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4" s="209" customFormat="1" ht="25" customHeight="1"/>
    <row r="32" spans="2:74" s="210" customFormat="1" ht="25" customHeight="1">
      <c r="B32" s="240" t="s">
        <v>428</v>
      </c>
      <c r="C32" s="204">
        <v>0</v>
      </c>
      <c r="D32" s="205">
        <v>50000000</v>
      </c>
      <c r="E32" s="204">
        <f>D32-C32</f>
        <v>50000000</v>
      </c>
      <c r="F32" s="204">
        <f>MIN($E$32,'WHOLESALE TRAFFIC'!C47)</f>
        <v>0</v>
      </c>
      <c r="G32" s="204">
        <f>MIN($E$32,'WHOLESALE TRAFFIC'!D47)</f>
        <v>0</v>
      </c>
      <c r="H32" s="204">
        <f>MIN($E$32,'WHOLESALE TRAFFIC'!E47)</f>
        <v>0</v>
      </c>
      <c r="I32" s="204">
        <f>MIN($E$32,'WHOLESALE TRAFFIC'!F47)</f>
        <v>0</v>
      </c>
      <c r="J32" s="204">
        <f>MIN($E$32,'WHOLESALE TRAFFIC'!G47)</f>
        <v>0</v>
      </c>
      <c r="K32" s="204">
        <f>MIN($E$32,'WHOLESALE TRAFFIC'!H47)</f>
        <v>0</v>
      </c>
      <c r="L32" s="204">
        <f>MIN($E$32,'WHOLESALE TRAFFIC'!I47)</f>
        <v>0</v>
      </c>
      <c r="M32" s="204">
        <f>MIN($E$32,'WHOLESALE TRAFFIC'!J47)</f>
        <v>0</v>
      </c>
      <c r="N32" s="204">
        <f ca="1">MIN($E$32,'WHOLESALE TRAFFIC'!K47)</f>
        <v>46352124</v>
      </c>
      <c r="O32" s="204">
        <f ca="1">MIN($E$32,'WHOLESALE TRAFFIC'!L47)</f>
        <v>50000000</v>
      </c>
      <c r="P32" s="204">
        <f ca="1">MIN($E$32,'WHOLESALE TRAFFIC'!M47)</f>
        <v>50000000</v>
      </c>
      <c r="Q32" s="204">
        <f ca="1">MIN($E$32,'WHOLESALE TRAFFIC'!N47)</f>
        <v>50000000</v>
      </c>
      <c r="R32" s="204">
        <f ca="1">MIN($E$32,'WHOLESALE TRAFFIC'!O47)</f>
        <v>50000000</v>
      </c>
      <c r="S32" s="204">
        <f ca="1">MIN($E$32,'WHOLESALE TRAFFIC'!P47)</f>
        <v>50000000</v>
      </c>
      <c r="T32" s="204">
        <f ca="1">MIN($E$32,'WHOLESALE TRAFFIC'!Q47)</f>
        <v>50000000</v>
      </c>
      <c r="U32" s="204">
        <f ca="1">MIN($E$32,'WHOLESALE TRAFFIC'!R47)</f>
        <v>50000000</v>
      </c>
      <c r="V32" s="204">
        <f ca="1">MIN($E$32,'WHOLESALE TRAFFIC'!S47)</f>
        <v>50000000</v>
      </c>
      <c r="W32" s="204">
        <f ca="1">MIN($E$32,'WHOLESALE TRAFFIC'!T47)</f>
        <v>50000000</v>
      </c>
      <c r="X32" s="204">
        <f ca="1">MIN($E$32,'WHOLESALE TRAFFIC'!U47)</f>
        <v>50000000</v>
      </c>
      <c r="Y32" s="204">
        <f ca="1">MIN($E$32,'WHOLESALE TRAFFIC'!V47)</f>
        <v>50000000</v>
      </c>
      <c r="Z32" s="204">
        <f ca="1">MIN($E$32,'WHOLESALE TRAFFIC'!W47)</f>
        <v>50000000</v>
      </c>
      <c r="AA32" s="204">
        <f ca="1">MIN($E$32,'WHOLESALE TRAFFIC'!X47)</f>
        <v>50000000</v>
      </c>
      <c r="AB32" s="204">
        <f ca="1">MIN($E$32,'WHOLESALE TRAFFIC'!Y47)</f>
        <v>50000000</v>
      </c>
      <c r="AC32" s="204">
        <f ca="1">MIN($E$32,'WHOLESALE TRAFFIC'!Z47)</f>
        <v>50000000</v>
      </c>
      <c r="AD32" s="204">
        <f ca="1">MIN($E$32,'WHOLESALE TRAFFIC'!AA47)</f>
        <v>50000000</v>
      </c>
      <c r="AE32" s="204">
        <f ca="1">MIN($E$32,'WHOLESALE TRAFFIC'!AB47)</f>
        <v>50000000</v>
      </c>
      <c r="AF32" s="204">
        <f ca="1">MIN($E$32,'WHOLESALE TRAFFIC'!AC47)</f>
        <v>50000000</v>
      </c>
      <c r="AG32" s="204">
        <f ca="1">MIN($E$32,'WHOLESALE TRAFFIC'!AD47)</f>
        <v>50000000</v>
      </c>
      <c r="AH32" s="204">
        <f ca="1">MIN($E$32,'WHOLESALE TRAFFIC'!AE47)</f>
        <v>50000000</v>
      </c>
      <c r="AI32" s="204">
        <f ca="1">MIN($E$32,'WHOLESALE TRAFFIC'!AF47)</f>
        <v>50000000</v>
      </c>
      <c r="AJ32" s="204">
        <f ca="1">MIN($E$32,'WHOLESALE TRAFFIC'!AG47)</f>
        <v>50000000</v>
      </c>
      <c r="AK32" s="204">
        <f ca="1">MIN($E$32,'WHOLESALE TRAFFIC'!AH47)</f>
        <v>50000000</v>
      </c>
      <c r="AL32" s="204">
        <f ca="1">MIN($E$32,'WHOLESALE TRAFFIC'!AI47)</f>
        <v>50000000</v>
      </c>
      <c r="AM32" s="204">
        <f ca="1">MIN($E$32,'WHOLESALE TRAFFIC'!AJ47)</f>
        <v>50000000</v>
      </c>
      <c r="AN32" s="204">
        <f ca="1">MIN($E$32,'WHOLESALE TRAFFIC'!AK47)</f>
        <v>50000000</v>
      </c>
      <c r="AO32" s="204">
        <f ca="1">MIN($E$32,'WHOLESALE TRAFFIC'!AL47)</f>
        <v>50000000</v>
      </c>
      <c r="AP32" s="204">
        <f ca="1">MIN($E$32,'WHOLESALE TRAFFIC'!AM47)</f>
        <v>50000000</v>
      </c>
      <c r="AQ32" s="204">
        <f ca="1">MIN($E$32,'WHOLESALE TRAFFIC'!AN47)</f>
        <v>50000000</v>
      </c>
      <c r="AR32" s="204">
        <f ca="1">MIN($E$32,'WHOLESALE TRAFFIC'!AO47)</f>
        <v>50000000</v>
      </c>
      <c r="AS32" s="204">
        <f ca="1">MIN($E$32,'WHOLESALE TRAFFIC'!AP47)</f>
        <v>50000000</v>
      </c>
      <c r="AT32" s="204">
        <f ca="1">MIN($E$32,'WHOLESALE TRAFFIC'!AQ47)</f>
        <v>50000000</v>
      </c>
      <c r="AU32" s="204">
        <f ca="1">MIN($E$32,'WHOLESALE TRAFFIC'!AR47)</f>
        <v>50000000</v>
      </c>
      <c r="AV32" s="204">
        <f ca="1">MIN($E$32,'WHOLESALE TRAFFIC'!AS47)</f>
        <v>50000000</v>
      </c>
      <c r="AW32" s="204">
        <f ca="1">MIN($E$32,'WHOLESALE TRAFFIC'!AT47)</f>
        <v>50000000</v>
      </c>
      <c r="AX32" s="204">
        <f ca="1">MIN($E$32,'WHOLESALE TRAFFIC'!AU47)</f>
        <v>50000000</v>
      </c>
      <c r="AY32" s="204">
        <f ca="1">MIN($E$32,'WHOLESALE TRAFFIC'!AV47)</f>
        <v>50000000</v>
      </c>
      <c r="AZ32" s="204">
        <f ca="1">MIN($E$32,'WHOLESALE TRAFFIC'!AW47)</f>
        <v>50000000</v>
      </c>
      <c r="BA32" s="204">
        <f ca="1">MIN($E$32,'WHOLESALE TRAFFIC'!AX47)</f>
        <v>50000000</v>
      </c>
      <c r="BB32" s="204">
        <f ca="1">MIN($E$32,'WHOLESALE TRAFFIC'!AY47)</f>
        <v>50000000</v>
      </c>
      <c r="BC32" s="204">
        <f ca="1">MIN($E$32,'WHOLESALE TRAFFIC'!AZ47)</f>
        <v>50000000</v>
      </c>
      <c r="BD32" s="204">
        <f ca="1">MIN($E$32,'WHOLESALE TRAFFIC'!BA47)</f>
        <v>50000000</v>
      </c>
      <c r="BE32" s="204">
        <f ca="1">MIN($E$32,'WHOLESALE TRAFFIC'!BB47)</f>
        <v>50000000</v>
      </c>
      <c r="BF32" s="204">
        <f ca="1">MIN($E$32,'WHOLESALE TRAFFIC'!BC47)</f>
        <v>50000000</v>
      </c>
      <c r="BG32" s="204">
        <f ca="1">MIN($E$32,'WHOLESALE TRAFFIC'!BD47)</f>
        <v>50000000</v>
      </c>
      <c r="BH32" s="204">
        <f ca="1">MIN($E$32,'WHOLESALE TRAFFIC'!BE47)</f>
        <v>50000000</v>
      </c>
      <c r="BI32" s="204">
        <f ca="1">MIN($E$32,'WHOLESALE TRAFFIC'!BF47)</f>
        <v>50000000</v>
      </c>
      <c r="BJ32" s="204">
        <f ca="1">MIN($E$32,'WHOLESALE TRAFFIC'!BG47)</f>
        <v>50000000</v>
      </c>
      <c r="BK32" s="204">
        <f ca="1">MIN($E$32,'WHOLESALE TRAFFIC'!BH47)</f>
        <v>50000000</v>
      </c>
      <c r="BL32" s="204">
        <f ca="1">MIN($E$32,'WHOLESALE TRAFFIC'!BI47)</f>
        <v>50000000</v>
      </c>
      <c r="BM32" s="204">
        <f ca="1">MIN($E$32,'WHOLESALE TRAFFIC'!BJ47)</f>
        <v>50000000</v>
      </c>
      <c r="BN32" s="204">
        <f ca="1">MIN($E$32,'WHOLESALE TRAFFIC'!BK47)</f>
        <v>50000000</v>
      </c>
      <c r="BO32" s="204">
        <f ca="1">MIN($E$32,'WHOLESALE TRAFFIC'!BL47)</f>
        <v>50000000</v>
      </c>
      <c r="BP32" s="204">
        <f ca="1">MIN($E$32,'WHOLESALE TRAFFIC'!BM47)</f>
        <v>50000000</v>
      </c>
      <c r="BQ32" s="204">
        <f ca="1">MIN($E$32,'WHOLESALE TRAFFIC'!BN47)</f>
        <v>50000000</v>
      </c>
      <c r="BR32" s="204">
        <f ca="1">MIN($E$32,'WHOLESALE TRAFFIC'!BO47)</f>
        <v>50000000</v>
      </c>
      <c r="BS32" s="204">
        <f ca="1">MIN($E$32,'WHOLESALE TRAFFIC'!BP47)</f>
        <v>50000000</v>
      </c>
      <c r="BT32" s="204">
        <f ca="1">MIN($E$32,'WHOLESALE TRAFFIC'!BQ47)</f>
        <v>50000000</v>
      </c>
      <c r="BU32" s="204">
        <f ca="1">MIN($E$32,'WHOLESALE TRAFFIC'!BR47)</f>
        <v>50000000</v>
      </c>
    </row>
    <row r="33" spans="2:73" s="210" customFormat="1" ht="25" customHeight="1">
      <c r="B33" s="241" t="s">
        <v>429</v>
      </c>
      <c r="C33" s="205">
        <f>D32+1</f>
        <v>50000001</v>
      </c>
      <c r="D33" s="205">
        <v>100000000</v>
      </c>
      <c r="E33" s="204">
        <f t="shared" ref="E33:E37" si="9">D33-C33</f>
        <v>49999999</v>
      </c>
      <c r="F33" s="204">
        <f>IF(F32=$E$32,MIN('WHOLESALE TRAFFIC'!C47-'WHOLESALE COSTS'!$E$32,'WHOLESALE COSTS'!$E$33),0)</f>
        <v>0</v>
      </c>
      <c r="G33" s="204">
        <f>IF(G32=$E$32,MIN('WHOLESALE TRAFFIC'!D47-'WHOLESALE COSTS'!$E$32,'WHOLESALE COSTS'!$E$33),0)</f>
        <v>0</v>
      </c>
      <c r="H33" s="204">
        <f>IF(H32=$E$32,MIN('WHOLESALE TRAFFIC'!E47-'WHOLESALE COSTS'!$E$32,'WHOLESALE COSTS'!$E$33),0)</f>
        <v>0</v>
      </c>
      <c r="I33" s="204">
        <f>IF(I32=$E$32,MIN('WHOLESALE TRAFFIC'!F47-'WHOLESALE COSTS'!$E$32,'WHOLESALE COSTS'!$E$33),0)</f>
        <v>0</v>
      </c>
      <c r="J33" s="204">
        <f>IF(J32=$E$32,MIN('WHOLESALE TRAFFIC'!G47-'WHOLESALE COSTS'!$E$32,'WHOLESALE COSTS'!$E$33),0)</f>
        <v>0</v>
      </c>
      <c r="K33" s="204">
        <f>IF(K32=$E$32,MIN('WHOLESALE TRAFFIC'!H47-'WHOLESALE COSTS'!$E$32,'WHOLESALE COSTS'!$E$33),0)</f>
        <v>0</v>
      </c>
      <c r="L33" s="204">
        <f>IF(L32=$E$32,MIN('WHOLESALE TRAFFIC'!I47-'WHOLESALE COSTS'!$E$32,'WHOLESALE COSTS'!$E$33),0)</f>
        <v>0</v>
      </c>
      <c r="M33" s="204">
        <f>IF(M32=$E$32,MIN('WHOLESALE TRAFFIC'!J47-'WHOLESALE COSTS'!$E$32,'WHOLESALE COSTS'!$E$33),0)</f>
        <v>0</v>
      </c>
      <c r="N33" s="204">
        <f ca="1">IF(N32=$E$32,MIN('WHOLESALE TRAFFIC'!K47-'WHOLESALE COSTS'!$E$32,'WHOLESALE COSTS'!$E$33),0)</f>
        <v>0</v>
      </c>
      <c r="O33" s="204">
        <f ca="1">IF(O32=$E$32,MIN('WHOLESALE TRAFFIC'!L47-'WHOLESALE COSTS'!$E$32,'WHOLESALE COSTS'!$E$33),0)</f>
        <v>37059713.799999997</v>
      </c>
      <c r="P33" s="204">
        <f ca="1">IF(P32=$E$32,MIN('WHOLESALE TRAFFIC'!M47-'WHOLESALE COSTS'!$E$32,'WHOLESALE COSTS'!$E$33),0)</f>
        <v>49999999</v>
      </c>
      <c r="Q33" s="204">
        <f ca="1">IF(Q32=$E$32,MIN('WHOLESALE TRAFFIC'!N47-'WHOLESALE COSTS'!$E$32,'WHOLESALE COSTS'!$E$33),0)</f>
        <v>49999999</v>
      </c>
      <c r="R33" s="204">
        <f ca="1">IF(R32=$E$32,MIN('WHOLESALE TRAFFIC'!O47-'WHOLESALE COSTS'!$E$32,'WHOLESALE COSTS'!$E$33),0)</f>
        <v>49999999</v>
      </c>
      <c r="S33" s="204">
        <f ca="1">IF(S32=$E$32,MIN('WHOLESALE TRAFFIC'!P47-'WHOLESALE COSTS'!$E$32,'WHOLESALE COSTS'!$E$33),0)</f>
        <v>49999999</v>
      </c>
      <c r="T33" s="204">
        <f ca="1">IF(T32=$E$32,MIN('WHOLESALE TRAFFIC'!Q47-'WHOLESALE COSTS'!$E$32,'WHOLESALE COSTS'!$E$33),0)</f>
        <v>49999999</v>
      </c>
      <c r="U33" s="204">
        <f ca="1">IF(U32=$E$32,MIN('WHOLESALE TRAFFIC'!R47-'WHOLESALE COSTS'!$E$32,'WHOLESALE COSTS'!$E$33),0)</f>
        <v>49999999</v>
      </c>
      <c r="V33" s="204">
        <f ca="1">IF(V32=$E$32,MIN('WHOLESALE TRAFFIC'!S47-'WHOLESALE COSTS'!$E$32,'WHOLESALE COSTS'!$E$33),0)</f>
        <v>49999999</v>
      </c>
      <c r="W33" s="204">
        <f ca="1">IF(W32=$E$32,MIN('WHOLESALE TRAFFIC'!T47-'WHOLESALE COSTS'!$E$32,'WHOLESALE COSTS'!$E$33),0)</f>
        <v>49999999</v>
      </c>
      <c r="X33" s="204">
        <f ca="1">IF(X32=$E$32,MIN('WHOLESALE TRAFFIC'!U47-'WHOLESALE COSTS'!$E$32,'WHOLESALE COSTS'!$E$33),0)</f>
        <v>49999999</v>
      </c>
      <c r="Y33" s="204">
        <f ca="1">IF(Y32=$E$32,MIN('WHOLESALE TRAFFIC'!V47-'WHOLESALE COSTS'!$E$32,'WHOLESALE COSTS'!$E$33),0)</f>
        <v>49999999</v>
      </c>
      <c r="Z33" s="204">
        <f ca="1">IF(Z32=$E$32,MIN('WHOLESALE TRAFFIC'!W47-'WHOLESALE COSTS'!$E$32,'WHOLESALE COSTS'!$E$33),0)</f>
        <v>49999999</v>
      </c>
      <c r="AA33" s="204">
        <f ca="1">IF(AA32=$E$32,MIN('WHOLESALE TRAFFIC'!X47-'WHOLESALE COSTS'!$E$32,'WHOLESALE COSTS'!$E$33),0)</f>
        <v>49999999</v>
      </c>
      <c r="AB33" s="204">
        <f ca="1">IF(AB32=$E$32,MIN('WHOLESALE TRAFFIC'!Y47-'WHOLESALE COSTS'!$E$32,'WHOLESALE COSTS'!$E$33),0)</f>
        <v>49999999</v>
      </c>
      <c r="AC33" s="204">
        <f ca="1">IF(AC32=$E$32,MIN('WHOLESALE TRAFFIC'!Z47-'WHOLESALE COSTS'!$E$32,'WHOLESALE COSTS'!$E$33),0)</f>
        <v>49999999</v>
      </c>
      <c r="AD33" s="204">
        <f ca="1">IF(AD32=$E$32,MIN('WHOLESALE TRAFFIC'!AA47-'WHOLESALE COSTS'!$E$32,'WHOLESALE COSTS'!$E$33),0)</f>
        <v>49999999</v>
      </c>
      <c r="AE33" s="204">
        <f ca="1">IF(AE32=$E$32,MIN('WHOLESALE TRAFFIC'!AB47-'WHOLESALE COSTS'!$E$32,'WHOLESALE COSTS'!$E$33),0)</f>
        <v>49999999</v>
      </c>
      <c r="AF33" s="204">
        <f ca="1">IF(AF32=$E$32,MIN('WHOLESALE TRAFFIC'!AC47-'WHOLESALE COSTS'!$E$32,'WHOLESALE COSTS'!$E$33),0)</f>
        <v>49999999</v>
      </c>
      <c r="AG33" s="204">
        <f ca="1">IF(AG32=$E$32,MIN('WHOLESALE TRAFFIC'!AD47-'WHOLESALE COSTS'!$E$32,'WHOLESALE COSTS'!$E$33),0)</f>
        <v>49999999</v>
      </c>
      <c r="AH33" s="204">
        <f ca="1">IF(AH32=$E$32,MIN('WHOLESALE TRAFFIC'!AE47-'WHOLESALE COSTS'!$E$32,'WHOLESALE COSTS'!$E$33),0)</f>
        <v>49999999</v>
      </c>
      <c r="AI33" s="204">
        <f ca="1">IF(AI32=$E$32,MIN('WHOLESALE TRAFFIC'!AF47-'WHOLESALE COSTS'!$E$32,'WHOLESALE COSTS'!$E$33),0)</f>
        <v>49999999</v>
      </c>
      <c r="AJ33" s="204">
        <f ca="1">IF(AJ32=$E$32,MIN('WHOLESALE TRAFFIC'!AG47-'WHOLESALE COSTS'!$E$32,'WHOLESALE COSTS'!$E$33),0)</f>
        <v>49999999</v>
      </c>
      <c r="AK33" s="204">
        <f ca="1">IF(AK32=$E$32,MIN('WHOLESALE TRAFFIC'!AH47-'WHOLESALE COSTS'!$E$32,'WHOLESALE COSTS'!$E$33),0)</f>
        <v>49999999</v>
      </c>
      <c r="AL33" s="204">
        <f ca="1">IF(AL32=$E$32,MIN('WHOLESALE TRAFFIC'!AI47-'WHOLESALE COSTS'!$E$32,'WHOLESALE COSTS'!$E$33),0)</f>
        <v>49999999</v>
      </c>
      <c r="AM33" s="204">
        <f ca="1">IF(AM32=$E$32,MIN('WHOLESALE TRAFFIC'!AJ47-'WHOLESALE COSTS'!$E$32,'WHOLESALE COSTS'!$E$33),0)</f>
        <v>49999999</v>
      </c>
      <c r="AN33" s="204">
        <f ca="1">IF(AN32=$E$32,MIN('WHOLESALE TRAFFIC'!AK47-'WHOLESALE COSTS'!$E$32,'WHOLESALE COSTS'!$E$33),0)</f>
        <v>49999999</v>
      </c>
      <c r="AO33" s="204">
        <f ca="1">IF(AO32=$E$32,MIN('WHOLESALE TRAFFIC'!AL47-'WHOLESALE COSTS'!$E$32,'WHOLESALE COSTS'!$E$33),0)</f>
        <v>49999999</v>
      </c>
      <c r="AP33" s="204">
        <f ca="1">IF(AP32=$E$32,MIN('WHOLESALE TRAFFIC'!AM47-'WHOLESALE COSTS'!$E$32,'WHOLESALE COSTS'!$E$33),0)</f>
        <v>49999999</v>
      </c>
      <c r="AQ33" s="204">
        <f ca="1">IF(AQ32=$E$32,MIN('WHOLESALE TRAFFIC'!AN47-'WHOLESALE COSTS'!$E$32,'WHOLESALE COSTS'!$E$33),0)</f>
        <v>49999999</v>
      </c>
      <c r="AR33" s="204">
        <f ca="1">IF(AR32=$E$32,MIN('WHOLESALE TRAFFIC'!AO47-'WHOLESALE COSTS'!$E$32,'WHOLESALE COSTS'!$E$33),0)</f>
        <v>49999999</v>
      </c>
      <c r="AS33" s="204">
        <f ca="1">IF(AS32=$E$32,MIN('WHOLESALE TRAFFIC'!AP47-'WHOLESALE COSTS'!$E$32,'WHOLESALE COSTS'!$E$33),0)</f>
        <v>49999999</v>
      </c>
      <c r="AT33" s="204">
        <f ca="1">IF(AT32=$E$32,MIN('WHOLESALE TRAFFIC'!AQ47-'WHOLESALE COSTS'!$E$32,'WHOLESALE COSTS'!$E$33),0)</f>
        <v>49999999</v>
      </c>
      <c r="AU33" s="204">
        <f ca="1">IF(AU32=$E$32,MIN('WHOLESALE TRAFFIC'!AR47-'WHOLESALE COSTS'!$E$32,'WHOLESALE COSTS'!$E$33),0)</f>
        <v>49999999</v>
      </c>
      <c r="AV33" s="204">
        <f ca="1">IF(AV32=$E$32,MIN('WHOLESALE TRAFFIC'!AS47-'WHOLESALE COSTS'!$E$32,'WHOLESALE COSTS'!$E$33),0)</f>
        <v>49999999</v>
      </c>
      <c r="AW33" s="204">
        <f ca="1">IF(AW32=$E$32,MIN('WHOLESALE TRAFFIC'!AT47-'WHOLESALE COSTS'!$E$32,'WHOLESALE COSTS'!$E$33),0)</f>
        <v>49999999</v>
      </c>
      <c r="AX33" s="204">
        <f ca="1">IF(AX32=$E$32,MIN('WHOLESALE TRAFFIC'!AU47-'WHOLESALE COSTS'!$E$32,'WHOLESALE COSTS'!$E$33),0)</f>
        <v>49999999</v>
      </c>
      <c r="AY33" s="204">
        <f ca="1">IF(AY32=$E$32,MIN('WHOLESALE TRAFFIC'!AV47-'WHOLESALE COSTS'!$E$32,'WHOLESALE COSTS'!$E$33),0)</f>
        <v>49999999</v>
      </c>
      <c r="AZ33" s="204">
        <f ca="1">IF(AZ32=$E$32,MIN('WHOLESALE TRAFFIC'!AW47-'WHOLESALE COSTS'!$E$32,'WHOLESALE COSTS'!$E$33),0)</f>
        <v>49999999</v>
      </c>
      <c r="BA33" s="204">
        <f ca="1">IF(BA32=$E$32,MIN('WHOLESALE TRAFFIC'!AX47-'WHOLESALE COSTS'!$E$32,'WHOLESALE COSTS'!$E$33),0)</f>
        <v>49999999</v>
      </c>
      <c r="BB33" s="204">
        <f ca="1">IF(BB32=$E$32,MIN('WHOLESALE TRAFFIC'!AY47-'WHOLESALE COSTS'!$E$32,'WHOLESALE COSTS'!$E$33),0)</f>
        <v>49999999</v>
      </c>
      <c r="BC33" s="204">
        <f ca="1">IF(BC32=$E$32,MIN('WHOLESALE TRAFFIC'!AZ47-'WHOLESALE COSTS'!$E$32,'WHOLESALE COSTS'!$E$33),0)</f>
        <v>49999999</v>
      </c>
      <c r="BD33" s="204">
        <f ca="1">IF(BD32=$E$32,MIN('WHOLESALE TRAFFIC'!BA47-'WHOLESALE COSTS'!$E$32,'WHOLESALE COSTS'!$E$33),0)</f>
        <v>49999999</v>
      </c>
      <c r="BE33" s="204">
        <f ca="1">IF(BE32=$E$32,MIN('WHOLESALE TRAFFIC'!BB47-'WHOLESALE COSTS'!$E$32,'WHOLESALE COSTS'!$E$33),0)</f>
        <v>49999999</v>
      </c>
      <c r="BF33" s="204">
        <f ca="1">IF(BF32=$E$32,MIN('WHOLESALE TRAFFIC'!BC47-'WHOLESALE COSTS'!$E$32,'WHOLESALE COSTS'!$E$33),0)</f>
        <v>49999999</v>
      </c>
      <c r="BG33" s="204">
        <f ca="1">IF(BG32=$E$32,MIN('WHOLESALE TRAFFIC'!BD47-'WHOLESALE COSTS'!$E$32,'WHOLESALE COSTS'!$E$33),0)</f>
        <v>49999999</v>
      </c>
      <c r="BH33" s="204">
        <f ca="1">IF(BH32=$E$32,MIN('WHOLESALE TRAFFIC'!BE47-'WHOLESALE COSTS'!$E$32,'WHOLESALE COSTS'!$E$33),0)</f>
        <v>49999999</v>
      </c>
      <c r="BI33" s="204">
        <f ca="1">IF(BI32=$E$32,MIN('WHOLESALE TRAFFIC'!BF47-'WHOLESALE COSTS'!$E$32,'WHOLESALE COSTS'!$E$33),0)</f>
        <v>49999999</v>
      </c>
      <c r="BJ33" s="204">
        <f ca="1">IF(BJ32=$E$32,MIN('WHOLESALE TRAFFIC'!BG47-'WHOLESALE COSTS'!$E$32,'WHOLESALE COSTS'!$E$33),0)</f>
        <v>49999999</v>
      </c>
      <c r="BK33" s="204">
        <f ca="1">IF(BK32=$E$32,MIN('WHOLESALE TRAFFIC'!BH47-'WHOLESALE COSTS'!$E$32,'WHOLESALE COSTS'!$E$33),0)</f>
        <v>49999999</v>
      </c>
      <c r="BL33" s="204">
        <f ca="1">IF(BL32=$E$32,MIN('WHOLESALE TRAFFIC'!BI47-'WHOLESALE COSTS'!$E$32,'WHOLESALE COSTS'!$E$33),0)</f>
        <v>49999999</v>
      </c>
      <c r="BM33" s="204">
        <f ca="1">IF(BM32=$E$32,MIN('WHOLESALE TRAFFIC'!BJ47-'WHOLESALE COSTS'!$E$32,'WHOLESALE COSTS'!$E$33),0)</f>
        <v>49999999</v>
      </c>
      <c r="BN33" s="204">
        <f ca="1">IF(BN32=$E$32,MIN('WHOLESALE TRAFFIC'!BK47-'WHOLESALE COSTS'!$E$32,'WHOLESALE COSTS'!$E$33),0)</f>
        <v>49999999</v>
      </c>
      <c r="BO33" s="204">
        <f ca="1">IF(BO32=$E$32,MIN('WHOLESALE TRAFFIC'!BL47-'WHOLESALE COSTS'!$E$32,'WHOLESALE COSTS'!$E$33),0)</f>
        <v>49999999</v>
      </c>
      <c r="BP33" s="204">
        <f ca="1">IF(BP32=$E$32,MIN('WHOLESALE TRAFFIC'!BM47-'WHOLESALE COSTS'!$E$32,'WHOLESALE COSTS'!$E$33),0)</f>
        <v>49999999</v>
      </c>
      <c r="BQ33" s="204">
        <f ca="1">IF(BQ32=$E$32,MIN('WHOLESALE TRAFFIC'!BN47-'WHOLESALE COSTS'!$E$32,'WHOLESALE COSTS'!$E$33),0)</f>
        <v>49999999</v>
      </c>
      <c r="BR33" s="204">
        <f ca="1">IF(BR32=$E$32,MIN('WHOLESALE TRAFFIC'!BO47-'WHOLESALE COSTS'!$E$32,'WHOLESALE COSTS'!$E$33),0)</f>
        <v>49999999</v>
      </c>
      <c r="BS33" s="204">
        <f ca="1">IF(BS32=$E$32,MIN('WHOLESALE TRAFFIC'!BP47-'WHOLESALE COSTS'!$E$32,'WHOLESALE COSTS'!$E$33),0)</f>
        <v>49999999</v>
      </c>
      <c r="BT33" s="204">
        <f ca="1">IF(BT32=$E$32,MIN('WHOLESALE TRAFFIC'!BQ47-'WHOLESALE COSTS'!$E$32,'WHOLESALE COSTS'!$E$33),0)</f>
        <v>49999999</v>
      </c>
      <c r="BU33" s="204">
        <f ca="1">IF(BU32=$E$32,MIN('WHOLESALE TRAFFIC'!BR47-'WHOLESALE COSTS'!$E$32,'WHOLESALE COSTS'!$E$33),0)</f>
        <v>49999999</v>
      </c>
    </row>
    <row r="34" spans="2:73" s="210" customFormat="1" ht="25" customHeight="1">
      <c r="B34" s="241" t="s">
        <v>430</v>
      </c>
      <c r="C34" s="205">
        <f t="shared" ref="C34:C35" si="10">D33+1</f>
        <v>100000001</v>
      </c>
      <c r="D34" s="205">
        <v>200000000</v>
      </c>
      <c r="E34" s="204">
        <f t="shared" si="9"/>
        <v>99999999</v>
      </c>
      <c r="F34" s="204">
        <f>IF(F33=$E$33,MIN('WHOLESALE TRAFFIC'!C47-'WHOLESALE COSTS'!$E$33-'WHOLESALE COSTS'!$E$32,'WHOLESALE COSTS'!$E$34),0)</f>
        <v>0</v>
      </c>
      <c r="G34" s="204">
        <f>IF(G33=$E$33,MIN('WHOLESALE TRAFFIC'!D47-'WHOLESALE COSTS'!$E$33-'WHOLESALE COSTS'!$E$32,'WHOLESALE COSTS'!$E$34),0)</f>
        <v>0</v>
      </c>
      <c r="H34" s="204">
        <f>IF(H33=$E$33,MIN('WHOLESALE TRAFFIC'!E47-'WHOLESALE COSTS'!$E$33-'WHOLESALE COSTS'!$E$32,'WHOLESALE COSTS'!$E$34),0)</f>
        <v>0</v>
      </c>
      <c r="I34" s="204">
        <f>IF(I33=$E$33,MIN('WHOLESALE TRAFFIC'!F47-'WHOLESALE COSTS'!$E$33-'WHOLESALE COSTS'!$E$32,'WHOLESALE COSTS'!$E$34),0)</f>
        <v>0</v>
      </c>
      <c r="J34" s="204">
        <f>IF(J33=$E$33,MIN('WHOLESALE TRAFFIC'!G47-'WHOLESALE COSTS'!$E$33-'WHOLESALE COSTS'!$E$32,'WHOLESALE COSTS'!$E$34),0)</f>
        <v>0</v>
      </c>
      <c r="K34" s="204">
        <f>IF(K33=$E$33,MIN('WHOLESALE TRAFFIC'!H47-'WHOLESALE COSTS'!$E$33-'WHOLESALE COSTS'!$E$32,'WHOLESALE COSTS'!$E$34),0)</f>
        <v>0</v>
      </c>
      <c r="L34" s="204">
        <f>IF(L33=$E$33,MIN('WHOLESALE TRAFFIC'!I47-'WHOLESALE COSTS'!$E$33-'WHOLESALE COSTS'!$E$32,'WHOLESALE COSTS'!$E$34),0)</f>
        <v>0</v>
      </c>
      <c r="M34" s="204">
        <f>IF(M33=$E$33,MIN('WHOLESALE TRAFFIC'!J47-'WHOLESALE COSTS'!$E$33-'WHOLESALE COSTS'!$E$32,'WHOLESALE COSTS'!$E$34),0)</f>
        <v>0</v>
      </c>
      <c r="N34" s="204">
        <f ca="1">IF(N33=$E$33,MIN('WHOLESALE TRAFFIC'!K47-'WHOLESALE COSTS'!$E$33-'WHOLESALE COSTS'!$E$32,'WHOLESALE COSTS'!$E$34),0)</f>
        <v>0</v>
      </c>
      <c r="O34" s="204">
        <f ca="1">IF(O33=$E$33,MIN('WHOLESALE TRAFFIC'!L47-'WHOLESALE COSTS'!$E$33-'WHOLESALE COSTS'!$E$32,'WHOLESALE COSTS'!$E$34),0)</f>
        <v>0</v>
      </c>
      <c r="P34" s="204">
        <f ca="1">IF(P33=$E$33,MIN('WHOLESALE TRAFFIC'!M47-'WHOLESALE COSTS'!$E$33-'WHOLESALE COSTS'!$E$32,'WHOLESALE COSTS'!$E$34),0)</f>
        <v>32577725.670000002</v>
      </c>
      <c r="Q34" s="204">
        <f ca="1">IF(Q33=$E$33,MIN('WHOLESALE TRAFFIC'!N47-'WHOLESALE COSTS'!$E$33-'WHOLESALE COSTS'!$E$32,'WHOLESALE COSTS'!$E$34),0)</f>
        <v>73790349.762099981</v>
      </c>
      <c r="R34" s="204">
        <f ca="1">IF(R33=$E$33,MIN('WHOLESALE TRAFFIC'!O47-'WHOLESALE COSTS'!$E$33-'WHOLESALE COSTS'!$E$32,'WHOLESALE COSTS'!$E$34),0)</f>
        <v>99999999</v>
      </c>
      <c r="S34" s="204">
        <f ca="1">IF(S33=$E$33,MIN('WHOLESALE TRAFFIC'!P47-'WHOLESALE COSTS'!$E$33-'WHOLESALE COSTS'!$E$32,'WHOLESALE COSTS'!$E$34),0)</f>
        <v>99999999</v>
      </c>
      <c r="T34" s="204">
        <f ca="1">IF(T33=$E$33,MIN('WHOLESALE TRAFFIC'!Q47-'WHOLESALE COSTS'!$E$33-'WHOLESALE COSTS'!$E$32,'WHOLESALE COSTS'!$E$34),0)</f>
        <v>99999999</v>
      </c>
      <c r="U34" s="204">
        <f ca="1">IF(U33=$E$33,MIN('WHOLESALE TRAFFIC'!R47-'WHOLESALE COSTS'!$E$33-'WHOLESALE COSTS'!$E$32,'WHOLESALE COSTS'!$E$34),0)</f>
        <v>99999999</v>
      </c>
      <c r="V34" s="204">
        <f ca="1">IF(V33=$E$33,MIN('WHOLESALE TRAFFIC'!S47-'WHOLESALE COSTS'!$E$33-'WHOLESALE COSTS'!$E$32,'WHOLESALE COSTS'!$E$34),0)</f>
        <v>99999999</v>
      </c>
      <c r="W34" s="204">
        <f ca="1">IF(W33=$E$33,MIN('WHOLESALE TRAFFIC'!T47-'WHOLESALE COSTS'!$E$33-'WHOLESALE COSTS'!$E$32,'WHOLESALE COSTS'!$E$34),0)</f>
        <v>99999999</v>
      </c>
      <c r="X34" s="204">
        <f ca="1">IF(X33=$E$33,MIN('WHOLESALE TRAFFIC'!U47-'WHOLESALE COSTS'!$E$33-'WHOLESALE COSTS'!$E$32,'WHOLESALE COSTS'!$E$34),0)</f>
        <v>99999999</v>
      </c>
      <c r="Y34" s="204">
        <f ca="1">IF(Y33=$E$33,MIN('WHOLESALE TRAFFIC'!V47-'WHOLESALE COSTS'!$E$33-'WHOLESALE COSTS'!$E$32,'WHOLESALE COSTS'!$E$34),0)</f>
        <v>99999999</v>
      </c>
      <c r="Z34" s="204">
        <f ca="1">IF(Z33=$E$33,MIN('WHOLESALE TRAFFIC'!W47-'WHOLESALE COSTS'!$E$33-'WHOLESALE COSTS'!$E$32,'WHOLESALE COSTS'!$E$34),0)</f>
        <v>99999999</v>
      </c>
      <c r="AA34" s="204">
        <f ca="1">IF(AA33=$E$33,MIN('WHOLESALE TRAFFIC'!X47-'WHOLESALE COSTS'!$E$33-'WHOLESALE COSTS'!$E$32,'WHOLESALE COSTS'!$E$34),0)</f>
        <v>99999999</v>
      </c>
      <c r="AB34" s="204">
        <f ca="1">IF(AB33=$E$33,MIN('WHOLESALE TRAFFIC'!Y47-'WHOLESALE COSTS'!$E$33-'WHOLESALE COSTS'!$E$32,'WHOLESALE COSTS'!$E$34),0)</f>
        <v>99999999</v>
      </c>
      <c r="AC34" s="204">
        <f ca="1">IF(AC33=$E$33,MIN('WHOLESALE TRAFFIC'!Z47-'WHOLESALE COSTS'!$E$33-'WHOLESALE COSTS'!$E$32,'WHOLESALE COSTS'!$E$34),0)</f>
        <v>99999999</v>
      </c>
      <c r="AD34" s="204">
        <f ca="1">IF(AD33=$E$33,MIN('WHOLESALE TRAFFIC'!AA47-'WHOLESALE COSTS'!$E$33-'WHOLESALE COSTS'!$E$32,'WHOLESALE COSTS'!$E$34),0)</f>
        <v>99999999</v>
      </c>
      <c r="AE34" s="204">
        <f ca="1">IF(AE33=$E$33,MIN('WHOLESALE TRAFFIC'!AB47-'WHOLESALE COSTS'!$E$33-'WHOLESALE COSTS'!$E$32,'WHOLESALE COSTS'!$E$34),0)</f>
        <v>99999999</v>
      </c>
      <c r="AF34" s="204">
        <f ca="1">IF(AF33=$E$33,MIN('WHOLESALE TRAFFIC'!AC47-'WHOLESALE COSTS'!$E$33-'WHOLESALE COSTS'!$E$32,'WHOLESALE COSTS'!$E$34),0)</f>
        <v>99999999</v>
      </c>
      <c r="AG34" s="204">
        <f ca="1">IF(AG33=$E$33,MIN('WHOLESALE TRAFFIC'!AD47-'WHOLESALE COSTS'!$E$33-'WHOLESALE COSTS'!$E$32,'WHOLESALE COSTS'!$E$34),0)</f>
        <v>99999999</v>
      </c>
      <c r="AH34" s="204">
        <f ca="1">IF(AH33=$E$33,MIN('WHOLESALE TRAFFIC'!AE47-'WHOLESALE COSTS'!$E$33-'WHOLESALE COSTS'!$E$32,'WHOLESALE COSTS'!$E$34),0)</f>
        <v>99999999</v>
      </c>
      <c r="AI34" s="204">
        <f ca="1">IF(AI33=$E$33,MIN('WHOLESALE TRAFFIC'!AF47-'WHOLESALE COSTS'!$E$33-'WHOLESALE COSTS'!$E$32,'WHOLESALE COSTS'!$E$34),0)</f>
        <v>99999999</v>
      </c>
      <c r="AJ34" s="204">
        <f ca="1">IF(AJ33=$E$33,MIN('WHOLESALE TRAFFIC'!AG47-'WHOLESALE COSTS'!$E$33-'WHOLESALE COSTS'!$E$32,'WHOLESALE COSTS'!$E$34),0)</f>
        <v>99999999</v>
      </c>
      <c r="AK34" s="204">
        <f ca="1">IF(AK33=$E$33,MIN('WHOLESALE TRAFFIC'!AH47-'WHOLESALE COSTS'!$E$33-'WHOLESALE COSTS'!$E$32,'WHOLESALE COSTS'!$E$34),0)</f>
        <v>99999999</v>
      </c>
      <c r="AL34" s="204">
        <f ca="1">IF(AL33=$E$33,MIN('WHOLESALE TRAFFIC'!AI47-'WHOLESALE COSTS'!$E$33-'WHOLESALE COSTS'!$E$32,'WHOLESALE COSTS'!$E$34),0)</f>
        <v>99999999</v>
      </c>
      <c r="AM34" s="204">
        <f ca="1">IF(AM33=$E$33,MIN('WHOLESALE TRAFFIC'!AJ47-'WHOLESALE COSTS'!$E$33-'WHOLESALE COSTS'!$E$32,'WHOLESALE COSTS'!$E$34),0)</f>
        <v>99999999</v>
      </c>
      <c r="AN34" s="204">
        <f ca="1">IF(AN33=$E$33,MIN('WHOLESALE TRAFFIC'!AK47-'WHOLESALE COSTS'!$E$33-'WHOLESALE COSTS'!$E$32,'WHOLESALE COSTS'!$E$34),0)</f>
        <v>99999999</v>
      </c>
      <c r="AO34" s="204">
        <f ca="1">IF(AO33=$E$33,MIN('WHOLESALE TRAFFIC'!AL47-'WHOLESALE COSTS'!$E$33-'WHOLESALE COSTS'!$E$32,'WHOLESALE COSTS'!$E$34),0)</f>
        <v>99999999</v>
      </c>
      <c r="AP34" s="204">
        <f ca="1">IF(AP33=$E$33,MIN('WHOLESALE TRAFFIC'!AM47-'WHOLESALE COSTS'!$E$33-'WHOLESALE COSTS'!$E$32,'WHOLESALE COSTS'!$E$34),0)</f>
        <v>99999999</v>
      </c>
      <c r="AQ34" s="204">
        <f ca="1">IF(AQ33=$E$33,MIN('WHOLESALE TRAFFIC'!AN47-'WHOLESALE COSTS'!$E$33-'WHOLESALE COSTS'!$E$32,'WHOLESALE COSTS'!$E$34),0)</f>
        <v>99999999</v>
      </c>
      <c r="AR34" s="204">
        <f ca="1">IF(AR33=$E$33,MIN('WHOLESALE TRAFFIC'!AO47-'WHOLESALE COSTS'!$E$33-'WHOLESALE COSTS'!$E$32,'WHOLESALE COSTS'!$E$34),0)</f>
        <v>99999999</v>
      </c>
      <c r="AS34" s="204">
        <f ca="1">IF(AS33=$E$33,MIN('WHOLESALE TRAFFIC'!AP47-'WHOLESALE COSTS'!$E$33-'WHOLESALE COSTS'!$E$32,'WHOLESALE COSTS'!$E$34),0)</f>
        <v>99999999</v>
      </c>
      <c r="AT34" s="204">
        <f ca="1">IF(AT33=$E$33,MIN('WHOLESALE TRAFFIC'!AQ47-'WHOLESALE COSTS'!$E$33-'WHOLESALE COSTS'!$E$32,'WHOLESALE COSTS'!$E$34),0)</f>
        <v>99999999</v>
      </c>
      <c r="AU34" s="204">
        <f ca="1">IF(AU33=$E$33,MIN('WHOLESALE TRAFFIC'!AR47-'WHOLESALE COSTS'!$E$33-'WHOLESALE COSTS'!$E$32,'WHOLESALE COSTS'!$E$34),0)</f>
        <v>99999999</v>
      </c>
      <c r="AV34" s="204">
        <f ca="1">IF(AV33=$E$33,MIN('WHOLESALE TRAFFIC'!AS47-'WHOLESALE COSTS'!$E$33-'WHOLESALE COSTS'!$E$32,'WHOLESALE COSTS'!$E$34),0)</f>
        <v>99999999</v>
      </c>
      <c r="AW34" s="204">
        <f ca="1">IF(AW33=$E$33,MIN('WHOLESALE TRAFFIC'!AT47-'WHOLESALE COSTS'!$E$33-'WHOLESALE COSTS'!$E$32,'WHOLESALE COSTS'!$E$34),0)</f>
        <v>99999999</v>
      </c>
      <c r="AX34" s="204">
        <f ca="1">IF(AX33=$E$33,MIN('WHOLESALE TRAFFIC'!AU47-'WHOLESALE COSTS'!$E$33-'WHOLESALE COSTS'!$E$32,'WHOLESALE COSTS'!$E$34),0)</f>
        <v>99999999</v>
      </c>
      <c r="AY34" s="204">
        <f ca="1">IF(AY33=$E$33,MIN('WHOLESALE TRAFFIC'!AV47-'WHOLESALE COSTS'!$E$33-'WHOLESALE COSTS'!$E$32,'WHOLESALE COSTS'!$E$34),0)</f>
        <v>99999999</v>
      </c>
      <c r="AZ34" s="204">
        <f ca="1">IF(AZ33=$E$33,MIN('WHOLESALE TRAFFIC'!AW47-'WHOLESALE COSTS'!$E$33-'WHOLESALE COSTS'!$E$32,'WHOLESALE COSTS'!$E$34),0)</f>
        <v>99999999</v>
      </c>
      <c r="BA34" s="204">
        <f ca="1">IF(BA33=$E$33,MIN('WHOLESALE TRAFFIC'!AX47-'WHOLESALE COSTS'!$E$33-'WHOLESALE COSTS'!$E$32,'WHOLESALE COSTS'!$E$34),0)</f>
        <v>99999999</v>
      </c>
      <c r="BB34" s="204">
        <f ca="1">IF(BB33=$E$33,MIN('WHOLESALE TRAFFIC'!AY47-'WHOLESALE COSTS'!$E$33-'WHOLESALE COSTS'!$E$32,'WHOLESALE COSTS'!$E$34),0)</f>
        <v>99999999</v>
      </c>
      <c r="BC34" s="204">
        <f ca="1">IF(BC33=$E$33,MIN('WHOLESALE TRAFFIC'!AZ47-'WHOLESALE COSTS'!$E$33-'WHOLESALE COSTS'!$E$32,'WHOLESALE COSTS'!$E$34),0)</f>
        <v>99999999</v>
      </c>
      <c r="BD34" s="204">
        <f ca="1">IF(BD33=$E$33,MIN('WHOLESALE TRAFFIC'!BA47-'WHOLESALE COSTS'!$E$33-'WHOLESALE COSTS'!$E$32,'WHOLESALE COSTS'!$E$34),0)</f>
        <v>99999999</v>
      </c>
      <c r="BE34" s="204">
        <f ca="1">IF(BE33=$E$33,MIN('WHOLESALE TRAFFIC'!BB47-'WHOLESALE COSTS'!$E$33-'WHOLESALE COSTS'!$E$32,'WHOLESALE COSTS'!$E$34),0)</f>
        <v>99999999</v>
      </c>
      <c r="BF34" s="204">
        <f ca="1">IF(BF33=$E$33,MIN('WHOLESALE TRAFFIC'!BC47-'WHOLESALE COSTS'!$E$33-'WHOLESALE COSTS'!$E$32,'WHOLESALE COSTS'!$E$34),0)</f>
        <v>99999999</v>
      </c>
      <c r="BG34" s="204">
        <f ca="1">IF(BG33=$E$33,MIN('WHOLESALE TRAFFIC'!BD47-'WHOLESALE COSTS'!$E$33-'WHOLESALE COSTS'!$E$32,'WHOLESALE COSTS'!$E$34),0)</f>
        <v>99999999</v>
      </c>
      <c r="BH34" s="204">
        <f ca="1">IF(BH33=$E$33,MIN('WHOLESALE TRAFFIC'!BE47-'WHOLESALE COSTS'!$E$33-'WHOLESALE COSTS'!$E$32,'WHOLESALE COSTS'!$E$34),0)</f>
        <v>99999999</v>
      </c>
      <c r="BI34" s="204">
        <f ca="1">IF(BI33=$E$33,MIN('WHOLESALE TRAFFIC'!BF47-'WHOLESALE COSTS'!$E$33-'WHOLESALE COSTS'!$E$32,'WHOLESALE COSTS'!$E$34),0)</f>
        <v>99999999</v>
      </c>
      <c r="BJ34" s="204">
        <f ca="1">IF(BJ33=$E$33,MIN('WHOLESALE TRAFFIC'!BG47-'WHOLESALE COSTS'!$E$33-'WHOLESALE COSTS'!$E$32,'WHOLESALE COSTS'!$E$34),0)</f>
        <v>99999999</v>
      </c>
      <c r="BK34" s="204">
        <f ca="1">IF(BK33=$E$33,MIN('WHOLESALE TRAFFIC'!BH47-'WHOLESALE COSTS'!$E$33-'WHOLESALE COSTS'!$E$32,'WHOLESALE COSTS'!$E$34),0)</f>
        <v>99999999</v>
      </c>
      <c r="BL34" s="204">
        <f ca="1">IF(BL33=$E$33,MIN('WHOLESALE TRAFFIC'!BI47-'WHOLESALE COSTS'!$E$33-'WHOLESALE COSTS'!$E$32,'WHOLESALE COSTS'!$E$34),0)</f>
        <v>99999999</v>
      </c>
      <c r="BM34" s="204">
        <f ca="1">IF(BM33=$E$33,MIN('WHOLESALE TRAFFIC'!BJ47-'WHOLESALE COSTS'!$E$33-'WHOLESALE COSTS'!$E$32,'WHOLESALE COSTS'!$E$34),0)</f>
        <v>99999999</v>
      </c>
      <c r="BN34" s="204">
        <f ca="1">IF(BN33=$E$33,MIN('WHOLESALE TRAFFIC'!BK47-'WHOLESALE COSTS'!$E$33-'WHOLESALE COSTS'!$E$32,'WHOLESALE COSTS'!$E$34),0)</f>
        <v>99999999</v>
      </c>
      <c r="BO34" s="204">
        <f ca="1">IF(BO33=$E$33,MIN('WHOLESALE TRAFFIC'!BL47-'WHOLESALE COSTS'!$E$33-'WHOLESALE COSTS'!$E$32,'WHOLESALE COSTS'!$E$34),0)</f>
        <v>99999999</v>
      </c>
      <c r="BP34" s="204">
        <f ca="1">IF(BP33=$E$33,MIN('WHOLESALE TRAFFIC'!BM47-'WHOLESALE COSTS'!$E$33-'WHOLESALE COSTS'!$E$32,'WHOLESALE COSTS'!$E$34),0)</f>
        <v>99999999</v>
      </c>
      <c r="BQ34" s="204">
        <f ca="1">IF(BQ33=$E$33,MIN('WHOLESALE TRAFFIC'!BN47-'WHOLESALE COSTS'!$E$33-'WHOLESALE COSTS'!$E$32,'WHOLESALE COSTS'!$E$34),0)</f>
        <v>99999999</v>
      </c>
      <c r="BR34" s="204">
        <f ca="1">IF(BR33=$E$33,MIN('WHOLESALE TRAFFIC'!BO47-'WHOLESALE COSTS'!$E$33-'WHOLESALE COSTS'!$E$32,'WHOLESALE COSTS'!$E$34),0)</f>
        <v>99999999</v>
      </c>
      <c r="BS34" s="204">
        <f ca="1">IF(BS33=$E$33,MIN('WHOLESALE TRAFFIC'!BP47-'WHOLESALE COSTS'!$E$33-'WHOLESALE COSTS'!$E$32,'WHOLESALE COSTS'!$E$34),0)</f>
        <v>99999999</v>
      </c>
      <c r="BT34" s="204">
        <f ca="1">IF(BT33=$E$33,MIN('WHOLESALE TRAFFIC'!BQ47-'WHOLESALE COSTS'!$E$33-'WHOLESALE COSTS'!$E$32,'WHOLESALE COSTS'!$E$34),0)</f>
        <v>99999999</v>
      </c>
      <c r="BU34" s="204">
        <f ca="1">IF(BU33=$E$33,MIN('WHOLESALE TRAFFIC'!BR47-'WHOLESALE COSTS'!$E$33-'WHOLESALE COSTS'!$E$32,'WHOLESALE COSTS'!$E$34),0)</f>
        <v>99999999</v>
      </c>
    </row>
    <row r="35" spans="2:73" s="210" customFormat="1" ht="25" customHeight="1">
      <c r="B35" s="241" t="s">
        <v>431</v>
      </c>
      <c r="C35" s="205">
        <f t="shared" si="10"/>
        <v>200000001</v>
      </c>
      <c r="D35" s="205">
        <v>1000000000</v>
      </c>
      <c r="E35" s="204">
        <f t="shared" si="9"/>
        <v>799999999</v>
      </c>
      <c r="F35" s="204">
        <f>IF(F34=$E$34,MIN('WHOLESALE TRAFFIC'!C47-'WHOLESALE COSTS'!$E$34-'WHOLESALE COSTS'!$E$33-'WHOLESALE COSTS'!$E$32,'WHOLESALE COSTS'!$E$35),0)</f>
        <v>0</v>
      </c>
      <c r="G35" s="204">
        <f>IF(G34=$E$34,MIN('WHOLESALE TRAFFIC'!D47-'WHOLESALE COSTS'!$E$34-'WHOLESALE COSTS'!$E$33-'WHOLESALE COSTS'!$E$32,'WHOLESALE COSTS'!$E$35),0)</f>
        <v>0</v>
      </c>
      <c r="H35" s="204">
        <f>IF(H34=$E$34,MIN('WHOLESALE TRAFFIC'!E47-'WHOLESALE COSTS'!$E$34-'WHOLESALE COSTS'!$E$33-'WHOLESALE COSTS'!$E$32,'WHOLESALE COSTS'!$E$35),0)</f>
        <v>0</v>
      </c>
      <c r="I35" s="204">
        <f>IF(I34=$E$34,MIN('WHOLESALE TRAFFIC'!F47-'WHOLESALE COSTS'!$E$34-'WHOLESALE COSTS'!$E$33-'WHOLESALE COSTS'!$E$32,'WHOLESALE COSTS'!$E$35),0)</f>
        <v>0</v>
      </c>
      <c r="J35" s="204">
        <f>IF(J34=$E$34,MIN('WHOLESALE TRAFFIC'!G47-'WHOLESALE COSTS'!$E$34-'WHOLESALE COSTS'!$E$33-'WHOLESALE COSTS'!$E$32,'WHOLESALE COSTS'!$E$35),0)</f>
        <v>0</v>
      </c>
      <c r="K35" s="204">
        <f>IF(K34=$E$34,MIN('WHOLESALE TRAFFIC'!H47-'WHOLESALE COSTS'!$E$34-'WHOLESALE COSTS'!$E$33-'WHOLESALE COSTS'!$E$32,'WHOLESALE COSTS'!$E$35),0)</f>
        <v>0</v>
      </c>
      <c r="L35" s="204">
        <f>IF(L34=$E$34,MIN('WHOLESALE TRAFFIC'!I47-'WHOLESALE COSTS'!$E$34-'WHOLESALE COSTS'!$E$33-'WHOLESALE COSTS'!$E$32,'WHOLESALE COSTS'!$E$35),0)</f>
        <v>0</v>
      </c>
      <c r="M35" s="204">
        <f>IF(M34=$E$34,MIN('WHOLESALE TRAFFIC'!J47-'WHOLESALE COSTS'!$E$34-'WHOLESALE COSTS'!$E$33-'WHOLESALE COSTS'!$E$32,'WHOLESALE COSTS'!$E$35),0)</f>
        <v>0</v>
      </c>
      <c r="N35" s="204">
        <f ca="1">IF(N34=$E$34,MIN('WHOLESALE TRAFFIC'!K47-'WHOLESALE COSTS'!$E$34-'WHOLESALE COSTS'!$E$33-'WHOLESALE COSTS'!$E$32,'WHOLESALE COSTS'!$E$35),0)</f>
        <v>0</v>
      </c>
      <c r="O35" s="204">
        <f ca="1">IF(O34=$E$34,MIN('WHOLESALE TRAFFIC'!L47-'WHOLESALE COSTS'!$E$34-'WHOLESALE COSTS'!$E$33-'WHOLESALE COSTS'!$E$32,'WHOLESALE COSTS'!$E$35),0)</f>
        <v>0</v>
      </c>
      <c r="P35" s="204">
        <f ca="1">IF(P34=$E$34,MIN('WHOLESALE TRAFFIC'!M47-'WHOLESALE COSTS'!$E$34-'WHOLESALE COSTS'!$E$33-'WHOLESALE COSTS'!$E$32,'WHOLESALE COSTS'!$E$35),0)</f>
        <v>0</v>
      </c>
      <c r="Q35" s="204">
        <f ca="1">IF(Q34=$E$34,MIN('WHOLESALE TRAFFIC'!N47-'WHOLESALE COSTS'!$E$34-'WHOLESALE COSTS'!$E$33-'WHOLESALE COSTS'!$E$32,'WHOLESALE COSTS'!$E$35),0)</f>
        <v>0</v>
      </c>
      <c r="R35" s="204">
        <f ca="1">IF(R34=$E$34,MIN('WHOLESALE TRAFFIC'!O47-'WHOLESALE COSTS'!$E$34-'WHOLESALE COSTS'!$E$33-'WHOLESALE COSTS'!$E$32,'WHOLESALE COSTS'!$E$35),0)</f>
        <v>19003608.002500981</v>
      </c>
      <c r="S35" s="204">
        <f ca="1">IF(S34=$E$34,MIN('WHOLESALE TRAFFIC'!P47-'WHOLESALE COSTS'!$E$34-'WHOLESALE COSTS'!$E$33-'WHOLESALE COSTS'!$E$32,'WHOLESALE COSTS'!$E$35),0)</f>
        <v>80197506.860260427</v>
      </c>
      <c r="T35" s="204">
        <f ca="1">IF(T34=$E$34,MIN('WHOLESALE TRAFFIC'!Q47-'WHOLESALE COSTS'!$E$34-'WHOLESALE COSTS'!$E$33-'WHOLESALE COSTS'!$E$32,'WHOLESALE COSTS'!$E$35),0)</f>
        <v>159860910.53934288</v>
      </c>
      <c r="U35" s="204">
        <f ca="1">IF(U34=$E$34,MIN('WHOLESALE TRAFFIC'!R47-'WHOLESALE COSTS'!$E$34-'WHOLESALE COSTS'!$E$33-'WHOLESALE COSTS'!$E$32,'WHOLESALE COSTS'!$E$35),0)</f>
        <v>240530551.83606124</v>
      </c>
      <c r="V35" s="204">
        <f ca="1">IF(V34=$E$34,MIN('WHOLESALE TRAFFIC'!S47-'WHOLESALE COSTS'!$E$34-'WHOLESALE COSTS'!$E$33-'WHOLESALE COSTS'!$E$32,'WHOLESALE COSTS'!$E$35),0)</f>
        <v>324338270.78995013</v>
      </c>
      <c r="W35" s="204">
        <f ca="1">IF(W34=$E$34,MIN('WHOLESALE TRAFFIC'!T47-'WHOLESALE COSTS'!$E$34-'WHOLESALE COSTS'!$E$33-'WHOLESALE COSTS'!$E$32,'WHOLESALE COSTS'!$E$35),0)</f>
        <v>395115331.20774579</v>
      </c>
      <c r="X35" s="204">
        <f ca="1">IF(X34=$E$34,MIN('WHOLESALE TRAFFIC'!U47-'WHOLESALE COSTS'!$E$34-'WHOLESALE COSTS'!$E$33-'WHOLESALE COSTS'!$E$32,'WHOLESALE COSTS'!$E$35),0)</f>
        <v>482010805.12714386</v>
      </c>
      <c r="Y35" s="204">
        <f ca="1">IF(Y34=$E$34,MIN('WHOLESALE TRAFFIC'!V47-'WHOLESALE COSTS'!$E$34-'WHOLESALE COSTS'!$E$33-'WHOLESALE COSTS'!$E$32,'WHOLESALE COSTS'!$E$35),0)</f>
        <v>581578039.89063311</v>
      </c>
      <c r="Z35" s="204">
        <f ca="1">IF(Z34=$E$34,MIN('WHOLESALE TRAFFIC'!W47-'WHOLESALE COSTS'!$E$34-'WHOLESALE COSTS'!$E$33-'WHOLESALE COSTS'!$E$32,'WHOLESALE COSTS'!$E$35),0)</f>
        <v>657989084.99765599</v>
      </c>
      <c r="AA35" s="204">
        <f ca="1">IF(AA34=$E$34,MIN('WHOLESALE TRAFFIC'!X47-'WHOLESALE COSTS'!$E$34-'WHOLESALE COSTS'!$E$33-'WHOLESALE COSTS'!$E$32,'WHOLESALE COSTS'!$E$35),0)</f>
        <v>729055736.04174638</v>
      </c>
      <c r="AB35" s="204">
        <f ca="1">IF(AB34=$E$34,MIN('WHOLESALE TRAFFIC'!Y47-'WHOLESALE COSTS'!$E$34-'WHOLESALE COSTS'!$E$33-'WHOLESALE COSTS'!$E$32,'WHOLESALE COSTS'!$E$35),0)</f>
        <v>799999999</v>
      </c>
      <c r="AC35" s="204">
        <f ca="1">IF(AC34=$E$34,MIN('WHOLESALE TRAFFIC'!Z47-'WHOLESALE COSTS'!$E$34-'WHOLESALE COSTS'!$E$33-'WHOLESALE COSTS'!$E$32,'WHOLESALE COSTS'!$E$35),0)</f>
        <v>799999999</v>
      </c>
      <c r="AD35" s="204">
        <f ca="1">IF(AD34=$E$34,MIN('WHOLESALE TRAFFIC'!AA47-'WHOLESALE COSTS'!$E$34-'WHOLESALE COSTS'!$E$33-'WHOLESALE COSTS'!$E$32,'WHOLESALE COSTS'!$E$35),0)</f>
        <v>799999999</v>
      </c>
      <c r="AE35" s="204">
        <f ca="1">IF(AE34=$E$34,MIN('WHOLESALE TRAFFIC'!AB47-'WHOLESALE COSTS'!$E$34-'WHOLESALE COSTS'!$E$33-'WHOLESALE COSTS'!$E$32,'WHOLESALE COSTS'!$E$35),0)</f>
        <v>799999999</v>
      </c>
      <c r="AF35" s="204">
        <f ca="1">IF(AF34=$E$34,MIN('WHOLESALE TRAFFIC'!AC47-'WHOLESALE COSTS'!$E$34-'WHOLESALE COSTS'!$E$33-'WHOLESALE COSTS'!$E$32,'WHOLESALE COSTS'!$E$35),0)</f>
        <v>799999999</v>
      </c>
      <c r="AG35" s="204">
        <f ca="1">IF(AG34=$E$34,MIN('WHOLESALE TRAFFIC'!AD47-'WHOLESALE COSTS'!$E$34-'WHOLESALE COSTS'!$E$33-'WHOLESALE COSTS'!$E$32,'WHOLESALE COSTS'!$E$35),0)</f>
        <v>799999999</v>
      </c>
      <c r="AH35" s="204">
        <f ca="1">IF(AH34=$E$34,MIN('WHOLESALE TRAFFIC'!AE47-'WHOLESALE COSTS'!$E$34-'WHOLESALE COSTS'!$E$33-'WHOLESALE COSTS'!$E$32,'WHOLESALE COSTS'!$E$35),0)</f>
        <v>799999999</v>
      </c>
      <c r="AI35" s="204">
        <f ca="1">IF(AI34=$E$34,MIN('WHOLESALE TRAFFIC'!AF47-'WHOLESALE COSTS'!$E$34-'WHOLESALE COSTS'!$E$33-'WHOLESALE COSTS'!$E$32,'WHOLESALE COSTS'!$E$35),0)</f>
        <v>799999999</v>
      </c>
      <c r="AJ35" s="204">
        <f ca="1">IF(AJ34=$E$34,MIN('WHOLESALE TRAFFIC'!AG47-'WHOLESALE COSTS'!$E$34-'WHOLESALE COSTS'!$E$33-'WHOLESALE COSTS'!$E$32,'WHOLESALE COSTS'!$E$35),0)</f>
        <v>799999999</v>
      </c>
      <c r="AK35" s="204">
        <f ca="1">IF(AK34=$E$34,MIN('WHOLESALE TRAFFIC'!AH47-'WHOLESALE COSTS'!$E$34-'WHOLESALE COSTS'!$E$33-'WHOLESALE COSTS'!$E$32,'WHOLESALE COSTS'!$E$35),0)</f>
        <v>799999999</v>
      </c>
      <c r="AL35" s="204">
        <f ca="1">IF(AL34=$E$34,MIN('WHOLESALE TRAFFIC'!AI47-'WHOLESALE COSTS'!$E$34-'WHOLESALE COSTS'!$E$33-'WHOLESALE COSTS'!$E$32,'WHOLESALE COSTS'!$E$35),0)</f>
        <v>799999999</v>
      </c>
      <c r="AM35" s="204">
        <f ca="1">IF(AM34=$E$34,MIN('WHOLESALE TRAFFIC'!AJ47-'WHOLESALE COSTS'!$E$34-'WHOLESALE COSTS'!$E$33-'WHOLESALE COSTS'!$E$32,'WHOLESALE COSTS'!$E$35),0)</f>
        <v>799999999</v>
      </c>
      <c r="AN35" s="204">
        <f ca="1">IF(AN34=$E$34,MIN('WHOLESALE TRAFFIC'!AK47-'WHOLESALE COSTS'!$E$34-'WHOLESALE COSTS'!$E$33-'WHOLESALE COSTS'!$E$32,'WHOLESALE COSTS'!$E$35),0)</f>
        <v>799999999</v>
      </c>
      <c r="AO35" s="204">
        <f ca="1">IF(AO34=$E$34,MIN('WHOLESALE TRAFFIC'!AL47-'WHOLESALE COSTS'!$E$34-'WHOLESALE COSTS'!$E$33-'WHOLESALE COSTS'!$E$32,'WHOLESALE COSTS'!$E$35),0)</f>
        <v>799999999</v>
      </c>
      <c r="AP35" s="204">
        <f ca="1">IF(AP34=$E$34,MIN('WHOLESALE TRAFFIC'!AM47-'WHOLESALE COSTS'!$E$34-'WHOLESALE COSTS'!$E$33-'WHOLESALE COSTS'!$E$32,'WHOLESALE COSTS'!$E$35),0)</f>
        <v>799999999</v>
      </c>
      <c r="AQ35" s="204">
        <f ca="1">IF(AQ34=$E$34,MIN('WHOLESALE TRAFFIC'!AN47-'WHOLESALE COSTS'!$E$34-'WHOLESALE COSTS'!$E$33-'WHOLESALE COSTS'!$E$32,'WHOLESALE COSTS'!$E$35),0)</f>
        <v>799999999</v>
      </c>
      <c r="AR35" s="204">
        <f ca="1">IF(AR34=$E$34,MIN('WHOLESALE TRAFFIC'!AO47-'WHOLESALE COSTS'!$E$34-'WHOLESALE COSTS'!$E$33-'WHOLESALE COSTS'!$E$32,'WHOLESALE COSTS'!$E$35),0)</f>
        <v>799999999</v>
      </c>
      <c r="AS35" s="204">
        <f ca="1">IF(AS34=$E$34,MIN('WHOLESALE TRAFFIC'!AP47-'WHOLESALE COSTS'!$E$34-'WHOLESALE COSTS'!$E$33-'WHOLESALE COSTS'!$E$32,'WHOLESALE COSTS'!$E$35),0)</f>
        <v>799999999</v>
      </c>
      <c r="AT35" s="204">
        <f ca="1">IF(AT34=$E$34,MIN('WHOLESALE TRAFFIC'!AQ47-'WHOLESALE COSTS'!$E$34-'WHOLESALE COSTS'!$E$33-'WHOLESALE COSTS'!$E$32,'WHOLESALE COSTS'!$E$35),0)</f>
        <v>799999999</v>
      </c>
      <c r="AU35" s="204">
        <f ca="1">IF(AU34=$E$34,MIN('WHOLESALE TRAFFIC'!AR47-'WHOLESALE COSTS'!$E$34-'WHOLESALE COSTS'!$E$33-'WHOLESALE COSTS'!$E$32,'WHOLESALE COSTS'!$E$35),0)</f>
        <v>799999999</v>
      </c>
      <c r="AV35" s="204">
        <f ca="1">IF(AV34=$E$34,MIN('WHOLESALE TRAFFIC'!AS47-'WHOLESALE COSTS'!$E$34-'WHOLESALE COSTS'!$E$33-'WHOLESALE COSTS'!$E$32,'WHOLESALE COSTS'!$E$35),0)</f>
        <v>799999999</v>
      </c>
      <c r="AW35" s="204">
        <f ca="1">IF(AW34=$E$34,MIN('WHOLESALE TRAFFIC'!AT47-'WHOLESALE COSTS'!$E$34-'WHOLESALE COSTS'!$E$33-'WHOLESALE COSTS'!$E$32,'WHOLESALE COSTS'!$E$35),0)</f>
        <v>799999999</v>
      </c>
      <c r="AX35" s="204">
        <f ca="1">IF(AX34=$E$34,MIN('WHOLESALE TRAFFIC'!AU47-'WHOLESALE COSTS'!$E$34-'WHOLESALE COSTS'!$E$33-'WHOLESALE COSTS'!$E$32,'WHOLESALE COSTS'!$E$35),0)</f>
        <v>799999999</v>
      </c>
      <c r="AY35" s="204">
        <f ca="1">IF(AY34=$E$34,MIN('WHOLESALE TRAFFIC'!AV47-'WHOLESALE COSTS'!$E$34-'WHOLESALE COSTS'!$E$33-'WHOLESALE COSTS'!$E$32,'WHOLESALE COSTS'!$E$35),0)</f>
        <v>799999999</v>
      </c>
      <c r="AZ35" s="204">
        <f ca="1">IF(AZ34=$E$34,MIN('WHOLESALE TRAFFIC'!AW47-'WHOLESALE COSTS'!$E$34-'WHOLESALE COSTS'!$E$33-'WHOLESALE COSTS'!$E$32,'WHOLESALE COSTS'!$E$35),0)</f>
        <v>799999999</v>
      </c>
      <c r="BA35" s="204">
        <f ca="1">IF(BA34=$E$34,MIN('WHOLESALE TRAFFIC'!AX47-'WHOLESALE COSTS'!$E$34-'WHOLESALE COSTS'!$E$33-'WHOLESALE COSTS'!$E$32,'WHOLESALE COSTS'!$E$35),0)</f>
        <v>799999999</v>
      </c>
      <c r="BB35" s="204">
        <f ca="1">IF(BB34=$E$34,MIN('WHOLESALE TRAFFIC'!AY47-'WHOLESALE COSTS'!$E$34-'WHOLESALE COSTS'!$E$33-'WHOLESALE COSTS'!$E$32,'WHOLESALE COSTS'!$E$35),0)</f>
        <v>799999999</v>
      </c>
      <c r="BC35" s="204">
        <f ca="1">IF(BC34=$E$34,MIN('WHOLESALE TRAFFIC'!AZ47-'WHOLESALE COSTS'!$E$34-'WHOLESALE COSTS'!$E$33-'WHOLESALE COSTS'!$E$32,'WHOLESALE COSTS'!$E$35),0)</f>
        <v>799999999</v>
      </c>
      <c r="BD35" s="204">
        <f ca="1">IF(BD34=$E$34,MIN('WHOLESALE TRAFFIC'!BA47-'WHOLESALE COSTS'!$E$34-'WHOLESALE COSTS'!$E$33-'WHOLESALE COSTS'!$E$32,'WHOLESALE COSTS'!$E$35),0)</f>
        <v>799999999</v>
      </c>
      <c r="BE35" s="204">
        <f ca="1">IF(BE34=$E$34,MIN('WHOLESALE TRAFFIC'!BB47-'WHOLESALE COSTS'!$E$34-'WHOLESALE COSTS'!$E$33-'WHOLESALE COSTS'!$E$32,'WHOLESALE COSTS'!$E$35),0)</f>
        <v>799999999</v>
      </c>
      <c r="BF35" s="204">
        <f ca="1">IF(BF34=$E$34,MIN('WHOLESALE TRAFFIC'!BC47-'WHOLESALE COSTS'!$E$34-'WHOLESALE COSTS'!$E$33-'WHOLESALE COSTS'!$E$32,'WHOLESALE COSTS'!$E$35),0)</f>
        <v>799999999</v>
      </c>
      <c r="BG35" s="204">
        <f ca="1">IF(BG34=$E$34,MIN('WHOLESALE TRAFFIC'!BD47-'WHOLESALE COSTS'!$E$34-'WHOLESALE COSTS'!$E$33-'WHOLESALE COSTS'!$E$32,'WHOLESALE COSTS'!$E$35),0)</f>
        <v>799999999</v>
      </c>
      <c r="BH35" s="204">
        <f ca="1">IF(BH34=$E$34,MIN('WHOLESALE TRAFFIC'!BE47-'WHOLESALE COSTS'!$E$34-'WHOLESALE COSTS'!$E$33-'WHOLESALE COSTS'!$E$32,'WHOLESALE COSTS'!$E$35),0)</f>
        <v>799999999</v>
      </c>
      <c r="BI35" s="204">
        <f ca="1">IF(BI34=$E$34,MIN('WHOLESALE TRAFFIC'!BF47-'WHOLESALE COSTS'!$E$34-'WHOLESALE COSTS'!$E$33-'WHOLESALE COSTS'!$E$32,'WHOLESALE COSTS'!$E$35),0)</f>
        <v>799999999</v>
      </c>
      <c r="BJ35" s="204">
        <f ca="1">IF(BJ34=$E$34,MIN('WHOLESALE TRAFFIC'!BG47-'WHOLESALE COSTS'!$E$34-'WHOLESALE COSTS'!$E$33-'WHOLESALE COSTS'!$E$32,'WHOLESALE COSTS'!$E$35),0)</f>
        <v>799999999</v>
      </c>
      <c r="BK35" s="204">
        <f ca="1">IF(BK34=$E$34,MIN('WHOLESALE TRAFFIC'!BH47-'WHOLESALE COSTS'!$E$34-'WHOLESALE COSTS'!$E$33-'WHOLESALE COSTS'!$E$32,'WHOLESALE COSTS'!$E$35),0)</f>
        <v>799999999</v>
      </c>
      <c r="BL35" s="204">
        <f ca="1">IF(BL34=$E$34,MIN('WHOLESALE TRAFFIC'!BI47-'WHOLESALE COSTS'!$E$34-'WHOLESALE COSTS'!$E$33-'WHOLESALE COSTS'!$E$32,'WHOLESALE COSTS'!$E$35),0)</f>
        <v>799999999</v>
      </c>
      <c r="BM35" s="204">
        <f ca="1">IF(BM34=$E$34,MIN('WHOLESALE TRAFFIC'!BJ47-'WHOLESALE COSTS'!$E$34-'WHOLESALE COSTS'!$E$33-'WHOLESALE COSTS'!$E$32,'WHOLESALE COSTS'!$E$35),0)</f>
        <v>799999999</v>
      </c>
      <c r="BN35" s="204">
        <f ca="1">IF(BN34=$E$34,MIN('WHOLESALE TRAFFIC'!BK47-'WHOLESALE COSTS'!$E$34-'WHOLESALE COSTS'!$E$33-'WHOLESALE COSTS'!$E$32,'WHOLESALE COSTS'!$E$35),0)</f>
        <v>799999999</v>
      </c>
      <c r="BO35" s="204">
        <f ca="1">IF(BO34=$E$34,MIN('WHOLESALE TRAFFIC'!BL47-'WHOLESALE COSTS'!$E$34-'WHOLESALE COSTS'!$E$33-'WHOLESALE COSTS'!$E$32,'WHOLESALE COSTS'!$E$35),0)</f>
        <v>799999999</v>
      </c>
      <c r="BP35" s="204">
        <f ca="1">IF(BP34=$E$34,MIN('WHOLESALE TRAFFIC'!BM47-'WHOLESALE COSTS'!$E$34-'WHOLESALE COSTS'!$E$33-'WHOLESALE COSTS'!$E$32,'WHOLESALE COSTS'!$E$35),0)</f>
        <v>799999999</v>
      </c>
      <c r="BQ35" s="204">
        <f ca="1">IF(BQ34=$E$34,MIN('WHOLESALE TRAFFIC'!BN47-'WHOLESALE COSTS'!$E$34-'WHOLESALE COSTS'!$E$33-'WHOLESALE COSTS'!$E$32,'WHOLESALE COSTS'!$E$35),0)</f>
        <v>799999999</v>
      </c>
      <c r="BR35" s="204">
        <f ca="1">IF(BR34=$E$34,MIN('WHOLESALE TRAFFIC'!BO47-'WHOLESALE COSTS'!$E$34-'WHOLESALE COSTS'!$E$33-'WHOLESALE COSTS'!$E$32,'WHOLESALE COSTS'!$E$35),0)</f>
        <v>799999999</v>
      </c>
      <c r="BS35" s="204">
        <f ca="1">IF(BS34=$E$34,MIN('WHOLESALE TRAFFIC'!BP47-'WHOLESALE COSTS'!$E$34-'WHOLESALE COSTS'!$E$33-'WHOLESALE COSTS'!$E$32,'WHOLESALE COSTS'!$E$35),0)</f>
        <v>799999999</v>
      </c>
      <c r="BT35" s="204">
        <f ca="1">IF(BT34=$E$34,MIN('WHOLESALE TRAFFIC'!BQ47-'WHOLESALE COSTS'!$E$34-'WHOLESALE COSTS'!$E$33-'WHOLESALE COSTS'!$E$32,'WHOLESALE COSTS'!$E$35),0)</f>
        <v>799999999</v>
      </c>
      <c r="BU35" s="204">
        <f ca="1">IF(BU34=$E$34,MIN('WHOLESALE TRAFFIC'!BR47-'WHOLESALE COSTS'!$E$34-'WHOLESALE COSTS'!$E$33-'WHOLESALE COSTS'!$E$32,'WHOLESALE COSTS'!$E$35),0)</f>
        <v>799999999</v>
      </c>
    </row>
    <row r="36" spans="2:73" s="210" customFormat="1" ht="25" customHeight="1">
      <c r="B36" s="241" t="s">
        <v>432</v>
      </c>
      <c r="C36" s="205">
        <f t="shared" ref="C36:C37" si="11">D35+1</f>
        <v>1000000001</v>
      </c>
      <c r="D36" s="205">
        <v>4100000</v>
      </c>
      <c r="E36" s="204">
        <f t="shared" si="9"/>
        <v>-995900001</v>
      </c>
      <c r="F36" s="204">
        <f>IF(F35=$E$35,MIN('WHOLESALE TRAFFIC'!C47-'WHOLESALE COSTS'!$E$35-'WHOLESALE COSTS'!$E$34-'WHOLESALE COSTS'!$E$33-'WHOLESALE COSTS'!$E$32,'WHOLESALE COSTS'!$E$36),0)</f>
        <v>0</v>
      </c>
      <c r="G36" s="204">
        <f>IF(G35=$E$35,MIN('WHOLESALE TRAFFIC'!D47-'WHOLESALE COSTS'!$E$35-'WHOLESALE COSTS'!$E$34-'WHOLESALE COSTS'!$E$33-'WHOLESALE COSTS'!$E$32,'WHOLESALE COSTS'!$E$36),0)</f>
        <v>0</v>
      </c>
      <c r="H36" s="204">
        <f>IF(H35=$E$35,MIN('WHOLESALE TRAFFIC'!E47-'WHOLESALE COSTS'!$E$35-'WHOLESALE COSTS'!$E$34-'WHOLESALE COSTS'!$E$33-'WHOLESALE COSTS'!$E$32,'WHOLESALE COSTS'!$E$36),0)</f>
        <v>0</v>
      </c>
      <c r="I36" s="204">
        <f>IF(I35=$E$35,MIN('WHOLESALE TRAFFIC'!F47-'WHOLESALE COSTS'!$E$35-'WHOLESALE COSTS'!$E$34-'WHOLESALE COSTS'!$E$33-'WHOLESALE COSTS'!$E$32,'WHOLESALE COSTS'!$E$36),0)</f>
        <v>0</v>
      </c>
      <c r="J36" s="204">
        <f>IF(J35=$E$35,MIN('WHOLESALE TRAFFIC'!G47-'WHOLESALE COSTS'!$E$35-'WHOLESALE COSTS'!$E$34-'WHOLESALE COSTS'!$E$33-'WHOLESALE COSTS'!$E$32,'WHOLESALE COSTS'!$E$36),0)</f>
        <v>0</v>
      </c>
      <c r="K36" s="204">
        <f>IF(K35=$E$35,MIN('WHOLESALE TRAFFIC'!H47-'WHOLESALE COSTS'!$E$35-'WHOLESALE COSTS'!$E$34-'WHOLESALE COSTS'!$E$33-'WHOLESALE COSTS'!$E$32,'WHOLESALE COSTS'!$E$36),0)</f>
        <v>0</v>
      </c>
      <c r="L36" s="204">
        <f>IF(L35=$E$35,MIN('WHOLESALE TRAFFIC'!I47-'WHOLESALE COSTS'!$E$35-'WHOLESALE COSTS'!$E$34-'WHOLESALE COSTS'!$E$33-'WHOLESALE COSTS'!$E$32,'WHOLESALE COSTS'!$E$36),0)</f>
        <v>0</v>
      </c>
      <c r="M36" s="204">
        <f>IF(M35=$E$35,MIN('WHOLESALE TRAFFIC'!J47-'WHOLESALE COSTS'!$E$35-'WHOLESALE COSTS'!$E$34-'WHOLESALE COSTS'!$E$33-'WHOLESALE COSTS'!$E$32,'WHOLESALE COSTS'!$E$36),0)</f>
        <v>0</v>
      </c>
      <c r="N36" s="204">
        <f ca="1">IF(N35=$E$35,MIN('WHOLESALE TRAFFIC'!K47-'WHOLESALE COSTS'!$E$35-'WHOLESALE COSTS'!$E$34-'WHOLESALE COSTS'!$E$33-'WHOLESALE COSTS'!$E$32,'WHOLESALE COSTS'!$E$36),0)</f>
        <v>0</v>
      </c>
      <c r="O36" s="204">
        <f ca="1">IF(O35=$E$35,MIN('WHOLESALE TRAFFIC'!L47-'WHOLESALE COSTS'!$E$35-'WHOLESALE COSTS'!$E$34-'WHOLESALE COSTS'!$E$33-'WHOLESALE COSTS'!$E$32,'WHOLESALE COSTS'!$E$36),0)</f>
        <v>0</v>
      </c>
      <c r="P36" s="204">
        <f ca="1">IF(P35=$E$35,MIN('WHOLESALE TRAFFIC'!M47-'WHOLESALE COSTS'!$E$35-'WHOLESALE COSTS'!$E$34-'WHOLESALE COSTS'!$E$33-'WHOLESALE COSTS'!$E$32,'WHOLESALE COSTS'!$E$36),0)</f>
        <v>0</v>
      </c>
      <c r="Q36" s="204">
        <f ca="1">IF(Q35=$E$35,MIN('WHOLESALE TRAFFIC'!N47-'WHOLESALE COSTS'!$E$35-'WHOLESALE COSTS'!$E$34-'WHOLESALE COSTS'!$E$33-'WHOLESALE COSTS'!$E$32,'WHOLESALE COSTS'!$E$36),0)</f>
        <v>0</v>
      </c>
      <c r="R36" s="204">
        <f ca="1">IF(R35=$E$35,MIN('WHOLESALE TRAFFIC'!O47-'WHOLESALE COSTS'!$E$35-'WHOLESALE COSTS'!$E$34-'WHOLESALE COSTS'!$E$33-'WHOLESALE COSTS'!$E$32,'WHOLESALE COSTS'!$E$36),0)</f>
        <v>0</v>
      </c>
      <c r="S36" s="204">
        <f ca="1">IF(S35=$E$35,MIN('WHOLESALE TRAFFIC'!P47-'WHOLESALE COSTS'!$E$35-'WHOLESALE COSTS'!$E$34-'WHOLESALE COSTS'!$E$33-'WHOLESALE COSTS'!$E$32,'WHOLESALE COSTS'!$E$36),0)</f>
        <v>0</v>
      </c>
      <c r="T36" s="204">
        <f ca="1">IF(T35=$E$35,MIN('WHOLESALE TRAFFIC'!Q47-'WHOLESALE COSTS'!$E$35-'WHOLESALE COSTS'!$E$34-'WHOLESALE COSTS'!$E$33-'WHOLESALE COSTS'!$E$32,'WHOLESALE COSTS'!$E$36),0)</f>
        <v>0</v>
      </c>
      <c r="U36" s="204">
        <f ca="1">IF(U35=$E$35,MIN('WHOLESALE TRAFFIC'!R47-'WHOLESALE COSTS'!$E$35-'WHOLESALE COSTS'!$E$34-'WHOLESALE COSTS'!$E$33-'WHOLESALE COSTS'!$E$32,'WHOLESALE COSTS'!$E$36),0)</f>
        <v>0</v>
      </c>
      <c r="V36" s="204">
        <f ca="1">IF(V35=$E$35,MIN('WHOLESALE TRAFFIC'!S47-'WHOLESALE COSTS'!$E$35-'WHOLESALE COSTS'!$E$34-'WHOLESALE COSTS'!$E$33-'WHOLESALE COSTS'!$E$32,'WHOLESALE COSTS'!$E$36),0)</f>
        <v>0</v>
      </c>
      <c r="W36" s="204">
        <f ca="1">IF(W35=$E$35,MIN('WHOLESALE TRAFFIC'!T47-'WHOLESALE COSTS'!$E$35-'WHOLESALE COSTS'!$E$34-'WHOLESALE COSTS'!$E$33-'WHOLESALE COSTS'!$E$32,'WHOLESALE COSTS'!$E$36),0)</f>
        <v>0</v>
      </c>
      <c r="X36" s="204">
        <f ca="1">IF(X35=$E$35,MIN('WHOLESALE TRAFFIC'!U47-'WHOLESALE COSTS'!$E$35-'WHOLESALE COSTS'!$E$34-'WHOLESALE COSTS'!$E$33-'WHOLESALE COSTS'!$E$32,'WHOLESALE COSTS'!$E$36),0)</f>
        <v>0</v>
      </c>
      <c r="Y36" s="204">
        <f ca="1">IF(Y35=$E$35,MIN('WHOLESALE TRAFFIC'!V47-'WHOLESALE COSTS'!$E$35-'WHOLESALE COSTS'!$E$34-'WHOLESALE COSTS'!$E$33-'WHOLESALE COSTS'!$E$32,'WHOLESALE COSTS'!$E$36),0)</f>
        <v>0</v>
      </c>
      <c r="Z36" s="204">
        <f ca="1">IF(Z35=$E$35,MIN('WHOLESALE TRAFFIC'!W47-'WHOLESALE COSTS'!$E$35-'WHOLESALE COSTS'!$E$34-'WHOLESALE COSTS'!$E$33-'WHOLESALE COSTS'!$E$32,'WHOLESALE COSTS'!$E$36),0)</f>
        <v>0</v>
      </c>
      <c r="AA36" s="204">
        <f ca="1">IF(AA35=$E$35,MIN('WHOLESALE TRAFFIC'!X47-'WHOLESALE COSTS'!$E$35-'WHOLESALE COSTS'!$E$34-'WHOLESALE COSTS'!$E$33-'WHOLESALE COSTS'!$E$32,'WHOLESALE COSTS'!$E$36),0)</f>
        <v>0</v>
      </c>
      <c r="AB36" s="204">
        <f ca="1">IF(AB35=$E$35,MIN('WHOLESALE TRAFFIC'!Y47-'WHOLESALE COSTS'!$E$35-'WHOLESALE COSTS'!$E$34-'WHOLESALE COSTS'!$E$33-'WHOLESALE COSTS'!$E$32,'WHOLESALE COSTS'!$E$36),0)</f>
        <v>-995900001</v>
      </c>
      <c r="AC36" s="204">
        <f ca="1">IF(AC35=$E$35,MIN('WHOLESALE TRAFFIC'!Z47-'WHOLESALE COSTS'!$E$35-'WHOLESALE COSTS'!$E$34-'WHOLESALE COSTS'!$E$33-'WHOLESALE COSTS'!$E$32,'WHOLESALE COSTS'!$E$36),0)</f>
        <v>-995900001</v>
      </c>
      <c r="AD36" s="204">
        <f ca="1">IF(AD35=$E$35,MIN('WHOLESALE TRAFFIC'!AA47-'WHOLESALE COSTS'!$E$35-'WHOLESALE COSTS'!$E$34-'WHOLESALE COSTS'!$E$33-'WHOLESALE COSTS'!$E$32,'WHOLESALE COSTS'!$E$36),0)</f>
        <v>-995900001</v>
      </c>
      <c r="AE36" s="204">
        <f ca="1">IF(AE35=$E$35,MIN('WHOLESALE TRAFFIC'!AB47-'WHOLESALE COSTS'!$E$35-'WHOLESALE COSTS'!$E$34-'WHOLESALE COSTS'!$E$33-'WHOLESALE COSTS'!$E$32,'WHOLESALE COSTS'!$E$36),0)</f>
        <v>-995900001</v>
      </c>
      <c r="AF36" s="204">
        <f ca="1">IF(AF35=$E$35,MIN('WHOLESALE TRAFFIC'!AC47-'WHOLESALE COSTS'!$E$35-'WHOLESALE COSTS'!$E$34-'WHOLESALE COSTS'!$E$33-'WHOLESALE COSTS'!$E$32,'WHOLESALE COSTS'!$E$36),0)</f>
        <v>-995900001</v>
      </c>
      <c r="AG36" s="204">
        <f ca="1">IF(AG35=$E$35,MIN('WHOLESALE TRAFFIC'!AD47-'WHOLESALE COSTS'!$E$35-'WHOLESALE COSTS'!$E$34-'WHOLESALE COSTS'!$E$33-'WHOLESALE COSTS'!$E$32,'WHOLESALE COSTS'!$E$36),0)</f>
        <v>-995900001</v>
      </c>
      <c r="AH36" s="204">
        <f ca="1">IF(AH35=$E$35,MIN('WHOLESALE TRAFFIC'!AE47-'WHOLESALE COSTS'!$E$35-'WHOLESALE COSTS'!$E$34-'WHOLESALE COSTS'!$E$33-'WHOLESALE COSTS'!$E$32,'WHOLESALE COSTS'!$E$36),0)</f>
        <v>-995900001</v>
      </c>
      <c r="AI36" s="204">
        <f ca="1">IF(AI35=$E$35,MIN('WHOLESALE TRAFFIC'!AF47-'WHOLESALE COSTS'!$E$35-'WHOLESALE COSTS'!$E$34-'WHOLESALE COSTS'!$E$33-'WHOLESALE COSTS'!$E$32,'WHOLESALE COSTS'!$E$36),0)</f>
        <v>-995900001</v>
      </c>
      <c r="AJ36" s="204">
        <f ca="1">IF(AJ35=$E$35,MIN('WHOLESALE TRAFFIC'!AG47-'WHOLESALE COSTS'!$E$35-'WHOLESALE COSTS'!$E$34-'WHOLESALE COSTS'!$E$33-'WHOLESALE COSTS'!$E$32,'WHOLESALE COSTS'!$E$36),0)</f>
        <v>-995900001</v>
      </c>
      <c r="AK36" s="204">
        <f ca="1">IF(AK35=$E$35,MIN('WHOLESALE TRAFFIC'!AH47-'WHOLESALE COSTS'!$E$35-'WHOLESALE COSTS'!$E$34-'WHOLESALE COSTS'!$E$33-'WHOLESALE COSTS'!$E$32,'WHOLESALE COSTS'!$E$36),0)</f>
        <v>-995900001</v>
      </c>
      <c r="AL36" s="204">
        <f ca="1">IF(AL35=$E$35,MIN('WHOLESALE TRAFFIC'!AI47-'WHOLESALE COSTS'!$E$35-'WHOLESALE COSTS'!$E$34-'WHOLESALE COSTS'!$E$33-'WHOLESALE COSTS'!$E$32,'WHOLESALE COSTS'!$E$36),0)</f>
        <v>-995900001</v>
      </c>
      <c r="AM36" s="204">
        <f ca="1">IF(AM35=$E$35,MIN('WHOLESALE TRAFFIC'!AJ47-'WHOLESALE COSTS'!$E$35-'WHOLESALE COSTS'!$E$34-'WHOLESALE COSTS'!$E$33-'WHOLESALE COSTS'!$E$32,'WHOLESALE COSTS'!$E$36),0)</f>
        <v>-995900001</v>
      </c>
      <c r="AN36" s="204">
        <f ca="1">IF(AN35=$E$35,MIN('WHOLESALE TRAFFIC'!AK47-'WHOLESALE COSTS'!$E$35-'WHOLESALE COSTS'!$E$34-'WHOLESALE COSTS'!$E$33-'WHOLESALE COSTS'!$E$32,'WHOLESALE COSTS'!$E$36),0)</f>
        <v>-995900001</v>
      </c>
      <c r="AO36" s="204">
        <f ca="1">IF(AO35=$E$35,MIN('WHOLESALE TRAFFIC'!AL47-'WHOLESALE COSTS'!$E$35-'WHOLESALE COSTS'!$E$34-'WHOLESALE COSTS'!$E$33-'WHOLESALE COSTS'!$E$32,'WHOLESALE COSTS'!$E$36),0)</f>
        <v>-995900001</v>
      </c>
      <c r="AP36" s="204">
        <f ca="1">IF(AP35=$E$35,MIN('WHOLESALE TRAFFIC'!AM47-'WHOLESALE COSTS'!$E$35-'WHOLESALE COSTS'!$E$34-'WHOLESALE COSTS'!$E$33-'WHOLESALE COSTS'!$E$32,'WHOLESALE COSTS'!$E$36),0)</f>
        <v>-995900001</v>
      </c>
      <c r="AQ36" s="204">
        <f ca="1">IF(AQ35=$E$35,MIN('WHOLESALE TRAFFIC'!AN47-'WHOLESALE COSTS'!$E$35-'WHOLESALE COSTS'!$E$34-'WHOLESALE COSTS'!$E$33-'WHOLESALE COSTS'!$E$32,'WHOLESALE COSTS'!$E$36),0)</f>
        <v>-995900001</v>
      </c>
      <c r="AR36" s="204">
        <f ca="1">IF(AR35=$E$35,MIN('WHOLESALE TRAFFIC'!AO47-'WHOLESALE COSTS'!$E$35-'WHOLESALE COSTS'!$E$34-'WHOLESALE COSTS'!$E$33-'WHOLESALE COSTS'!$E$32,'WHOLESALE COSTS'!$E$36),0)</f>
        <v>-995900001</v>
      </c>
      <c r="AS36" s="204">
        <f ca="1">IF(AS35=$E$35,MIN('WHOLESALE TRAFFIC'!AP47-'WHOLESALE COSTS'!$E$35-'WHOLESALE COSTS'!$E$34-'WHOLESALE COSTS'!$E$33-'WHOLESALE COSTS'!$E$32,'WHOLESALE COSTS'!$E$36),0)</f>
        <v>-995900001</v>
      </c>
      <c r="AT36" s="204">
        <f ca="1">IF(AT35=$E$35,MIN('WHOLESALE TRAFFIC'!AQ47-'WHOLESALE COSTS'!$E$35-'WHOLESALE COSTS'!$E$34-'WHOLESALE COSTS'!$E$33-'WHOLESALE COSTS'!$E$32,'WHOLESALE COSTS'!$E$36),0)</f>
        <v>-995900001</v>
      </c>
      <c r="AU36" s="204">
        <f ca="1">IF(AU35=$E$35,MIN('WHOLESALE TRAFFIC'!AR47-'WHOLESALE COSTS'!$E$35-'WHOLESALE COSTS'!$E$34-'WHOLESALE COSTS'!$E$33-'WHOLESALE COSTS'!$E$32,'WHOLESALE COSTS'!$E$36),0)</f>
        <v>-995900001</v>
      </c>
      <c r="AV36" s="204">
        <f ca="1">IF(AV35=$E$35,MIN('WHOLESALE TRAFFIC'!AS47-'WHOLESALE COSTS'!$E$35-'WHOLESALE COSTS'!$E$34-'WHOLESALE COSTS'!$E$33-'WHOLESALE COSTS'!$E$32,'WHOLESALE COSTS'!$E$36),0)</f>
        <v>-995900001</v>
      </c>
      <c r="AW36" s="204">
        <f ca="1">IF(AW35=$E$35,MIN('WHOLESALE TRAFFIC'!AT47-'WHOLESALE COSTS'!$E$35-'WHOLESALE COSTS'!$E$34-'WHOLESALE COSTS'!$E$33-'WHOLESALE COSTS'!$E$32,'WHOLESALE COSTS'!$E$36),0)</f>
        <v>-995900001</v>
      </c>
      <c r="AX36" s="204">
        <f ca="1">IF(AX35=$E$35,MIN('WHOLESALE TRAFFIC'!AU47-'WHOLESALE COSTS'!$E$35-'WHOLESALE COSTS'!$E$34-'WHOLESALE COSTS'!$E$33-'WHOLESALE COSTS'!$E$32,'WHOLESALE COSTS'!$E$36),0)</f>
        <v>-995900001</v>
      </c>
      <c r="AY36" s="204">
        <f ca="1">IF(AY35=$E$35,MIN('WHOLESALE TRAFFIC'!AV47-'WHOLESALE COSTS'!$E$35-'WHOLESALE COSTS'!$E$34-'WHOLESALE COSTS'!$E$33-'WHOLESALE COSTS'!$E$32,'WHOLESALE COSTS'!$E$36),0)</f>
        <v>-995900001</v>
      </c>
      <c r="AZ36" s="204">
        <f ca="1">IF(AZ35=$E$35,MIN('WHOLESALE TRAFFIC'!AW47-'WHOLESALE COSTS'!$E$35-'WHOLESALE COSTS'!$E$34-'WHOLESALE COSTS'!$E$33-'WHOLESALE COSTS'!$E$32,'WHOLESALE COSTS'!$E$36),0)</f>
        <v>-995900001</v>
      </c>
      <c r="BA36" s="204">
        <f ca="1">IF(BA35=$E$35,MIN('WHOLESALE TRAFFIC'!AX47-'WHOLESALE COSTS'!$E$35-'WHOLESALE COSTS'!$E$34-'WHOLESALE COSTS'!$E$33-'WHOLESALE COSTS'!$E$32,'WHOLESALE COSTS'!$E$36),0)</f>
        <v>-995900001</v>
      </c>
      <c r="BB36" s="204">
        <f ca="1">IF(BB35=$E$35,MIN('WHOLESALE TRAFFIC'!AY47-'WHOLESALE COSTS'!$E$35-'WHOLESALE COSTS'!$E$34-'WHOLESALE COSTS'!$E$33-'WHOLESALE COSTS'!$E$32,'WHOLESALE COSTS'!$E$36),0)</f>
        <v>-995900001</v>
      </c>
      <c r="BC36" s="204">
        <f ca="1">IF(BC35=$E$35,MIN('WHOLESALE TRAFFIC'!AZ47-'WHOLESALE COSTS'!$E$35-'WHOLESALE COSTS'!$E$34-'WHOLESALE COSTS'!$E$33-'WHOLESALE COSTS'!$E$32,'WHOLESALE COSTS'!$E$36),0)</f>
        <v>-995900001</v>
      </c>
      <c r="BD36" s="204">
        <f ca="1">IF(BD35=$E$35,MIN('WHOLESALE TRAFFIC'!BA47-'WHOLESALE COSTS'!$E$35-'WHOLESALE COSTS'!$E$34-'WHOLESALE COSTS'!$E$33-'WHOLESALE COSTS'!$E$32,'WHOLESALE COSTS'!$E$36),0)</f>
        <v>-995900001</v>
      </c>
      <c r="BE36" s="204">
        <f ca="1">IF(BE35=$E$35,MIN('WHOLESALE TRAFFIC'!BB47-'WHOLESALE COSTS'!$E$35-'WHOLESALE COSTS'!$E$34-'WHOLESALE COSTS'!$E$33-'WHOLESALE COSTS'!$E$32,'WHOLESALE COSTS'!$E$36),0)</f>
        <v>-995900001</v>
      </c>
      <c r="BF36" s="204">
        <f ca="1">IF(BF35=$E$35,MIN('WHOLESALE TRAFFIC'!BC47-'WHOLESALE COSTS'!$E$35-'WHOLESALE COSTS'!$E$34-'WHOLESALE COSTS'!$E$33-'WHOLESALE COSTS'!$E$32,'WHOLESALE COSTS'!$E$36),0)</f>
        <v>-995900001</v>
      </c>
      <c r="BG36" s="204">
        <f ca="1">IF(BG35=$E$35,MIN('WHOLESALE TRAFFIC'!BD47-'WHOLESALE COSTS'!$E$35-'WHOLESALE COSTS'!$E$34-'WHOLESALE COSTS'!$E$33-'WHOLESALE COSTS'!$E$32,'WHOLESALE COSTS'!$E$36),0)</f>
        <v>-995900001</v>
      </c>
      <c r="BH36" s="204">
        <f ca="1">IF(BH35=$E$35,MIN('WHOLESALE TRAFFIC'!BE47-'WHOLESALE COSTS'!$E$35-'WHOLESALE COSTS'!$E$34-'WHOLESALE COSTS'!$E$33-'WHOLESALE COSTS'!$E$32,'WHOLESALE COSTS'!$E$36),0)</f>
        <v>-995900001</v>
      </c>
      <c r="BI36" s="204">
        <f ca="1">IF(BI35=$E$35,MIN('WHOLESALE TRAFFIC'!BF47-'WHOLESALE COSTS'!$E$35-'WHOLESALE COSTS'!$E$34-'WHOLESALE COSTS'!$E$33-'WHOLESALE COSTS'!$E$32,'WHOLESALE COSTS'!$E$36),0)</f>
        <v>-995900001</v>
      </c>
      <c r="BJ36" s="204">
        <f ca="1">IF(BJ35=$E$35,MIN('WHOLESALE TRAFFIC'!BG47-'WHOLESALE COSTS'!$E$35-'WHOLESALE COSTS'!$E$34-'WHOLESALE COSTS'!$E$33-'WHOLESALE COSTS'!$E$32,'WHOLESALE COSTS'!$E$36),0)</f>
        <v>-995900001</v>
      </c>
      <c r="BK36" s="204">
        <f ca="1">IF(BK35=$E$35,MIN('WHOLESALE TRAFFIC'!BH47-'WHOLESALE COSTS'!$E$35-'WHOLESALE COSTS'!$E$34-'WHOLESALE COSTS'!$E$33-'WHOLESALE COSTS'!$E$32,'WHOLESALE COSTS'!$E$36),0)</f>
        <v>-995900001</v>
      </c>
      <c r="BL36" s="204">
        <f ca="1">IF(BL35=$E$35,MIN('WHOLESALE TRAFFIC'!BI47-'WHOLESALE COSTS'!$E$35-'WHOLESALE COSTS'!$E$34-'WHOLESALE COSTS'!$E$33-'WHOLESALE COSTS'!$E$32,'WHOLESALE COSTS'!$E$36),0)</f>
        <v>-995900001</v>
      </c>
      <c r="BM36" s="204">
        <f ca="1">IF(BM35=$E$35,MIN('WHOLESALE TRAFFIC'!BJ47-'WHOLESALE COSTS'!$E$35-'WHOLESALE COSTS'!$E$34-'WHOLESALE COSTS'!$E$33-'WHOLESALE COSTS'!$E$32,'WHOLESALE COSTS'!$E$36),0)</f>
        <v>-995900001</v>
      </c>
      <c r="BN36" s="204">
        <f ca="1">IF(BN35=$E$35,MIN('WHOLESALE TRAFFIC'!BK47-'WHOLESALE COSTS'!$E$35-'WHOLESALE COSTS'!$E$34-'WHOLESALE COSTS'!$E$33-'WHOLESALE COSTS'!$E$32,'WHOLESALE COSTS'!$E$36),0)</f>
        <v>-995900001</v>
      </c>
      <c r="BO36" s="204">
        <f ca="1">IF(BO35=$E$35,MIN('WHOLESALE TRAFFIC'!BL47-'WHOLESALE COSTS'!$E$35-'WHOLESALE COSTS'!$E$34-'WHOLESALE COSTS'!$E$33-'WHOLESALE COSTS'!$E$32,'WHOLESALE COSTS'!$E$36),0)</f>
        <v>-995900001</v>
      </c>
      <c r="BP36" s="204">
        <f ca="1">IF(BP35=$E$35,MIN('WHOLESALE TRAFFIC'!BM47-'WHOLESALE COSTS'!$E$35-'WHOLESALE COSTS'!$E$34-'WHOLESALE COSTS'!$E$33-'WHOLESALE COSTS'!$E$32,'WHOLESALE COSTS'!$E$36),0)</f>
        <v>-995900001</v>
      </c>
      <c r="BQ36" s="204">
        <f ca="1">IF(BQ35=$E$35,MIN('WHOLESALE TRAFFIC'!BN47-'WHOLESALE COSTS'!$E$35-'WHOLESALE COSTS'!$E$34-'WHOLESALE COSTS'!$E$33-'WHOLESALE COSTS'!$E$32,'WHOLESALE COSTS'!$E$36),0)</f>
        <v>-995900001</v>
      </c>
      <c r="BR36" s="204">
        <f ca="1">IF(BR35=$E$35,MIN('WHOLESALE TRAFFIC'!BO47-'WHOLESALE COSTS'!$E$35-'WHOLESALE COSTS'!$E$34-'WHOLESALE COSTS'!$E$33-'WHOLESALE COSTS'!$E$32,'WHOLESALE COSTS'!$E$36),0)</f>
        <v>-995900001</v>
      </c>
      <c r="BS36" s="204">
        <f ca="1">IF(BS35=$E$35,MIN('WHOLESALE TRAFFIC'!BP47-'WHOLESALE COSTS'!$E$35-'WHOLESALE COSTS'!$E$34-'WHOLESALE COSTS'!$E$33-'WHOLESALE COSTS'!$E$32,'WHOLESALE COSTS'!$E$36),0)</f>
        <v>-995900001</v>
      </c>
      <c r="BT36" s="204">
        <f ca="1">IF(BT35=$E$35,MIN('WHOLESALE TRAFFIC'!BQ47-'WHOLESALE COSTS'!$E$35-'WHOLESALE COSTS'!$E$34-'WHOLESALE COSTS'!$E$33-'WHOLESALE COSTS'!$E$32,'WHOLESALE COSTS'!$E$36),0)</f>
        <v>-995900001</v>
      </c>
      <c r="BU36" s="204">
        <f ca="1">IF(BU35=$E$35,MIN('WHOLESALE TRAFFIC'!BR47-'WHOLESALE COSTS'!$E$35-'WHOLESALE COSTS'!$E$34-'WHOLESALE COSTS'!$E$33-'WHOLESALE COSTS'!$E$32,'WHOLESALE COSTS'!$E$36),0)</f>
        <v>-995900001</v>
      </c>
    </row>
    <row r="37" spans="2:73" s="210" customFormat="1" ht="25" customHeight="1">
      <c r="B37" s="241" t="s">
        <v>433</v>
      </c>
      <c r="C37" s="205">
        <f t="shared" si="11"/>
        <v>4100001</v>
      </c>
      <c r="D37" s="205">
        <v>10000000</v>
      </c>
      <c r="E37" s="204">
        <f t="shared" si="9"/>
        <v>5899999</v>
      </c>
      <c r="F37" s="204">
        <f>IF(F36=$E$36,'WHOLESALE TRAFFIC'!C47-'WHOLESALE COSTS'!$E$36-'WHOLESALE COSTS'!$E$35-'WHOLESALE COSTS'!$E$34-'WHOLESALE COSTS'!$E$33-'WHOLESALE COSTS'!$E$32,0)</f>
        <v>0</v>
      </c>
      <c r="G37" s="204">
        <f>IF(G36=$E$36,'WHOLESALE TRAFFIC'!D47-'WHOLESALE COSTS'!$E$36-'WHOLESALE COSTS'!$E$35-'WHOLESALE COSTS'!$E$34-'WHOLESALE COSTS'!$E$33-'WHOLESALE COSTS'!$E$32,0)</f>
        <v>0</v>
      </c>
      <c r="H37" s="204">
        <f>IF(H36=$E$36,'WHOLESALE TRAFFIC'!E47-'WHOLESALE COSTS'!$E$36-'WHOLESALE COSTS'!$E$35-'WHOLESALE COSTS'!$E$34-'WHOLESALE COSTS'!$E$33-'WHOLESALE COSTS'!$E$32,0)</f>
        <v>0</v>
      </c>
      <c r="I37" s="204">
        <f>IF(I36=$E$36,'WHOLESALE TRAFFIC'!F47-'WHOLESALE COSTS'!$E$36-'WHOLESALE COSTS'!$E$35-'WHOLESALE COSTS'!$E$34-'WHOLESALE COSTS'!$E$33-'WHOLESALE COSTS'!$E$32,0)</f>
        <v>0</v>
      </c>
      <c r="J37" s="204">
        <f>IF(J36=$E$36,'WHOLESALE TRAFFIC'!G47-'WHOLESALE COSTS'!$E$36-'WHOLESALE COSTS'!$E$35-'WHOLESALE COSTS'!$E$34-'WHOLESALE COSTS'!$E$33-'WHOLESALE COSTS'!$E$32,0)</f>
        <v>0</v>
      </c>
      <c r="K37" s="204">
        <f>IF(K36=$E$36,'WHOLESALE TRAFFIC'!H47-'WHOLESALE COSTS'!$E$36-'WHOLESALE COSTS'!$E$35-'WHOLESALE COSTS'!$E$34-'WHOLESALE COSTS'!$E$33-'WHOLESALE COSTS'!$E$32,0)</f>
        <v>0</v>
      </c>
      <c r="L37" s="204">
        <f>IF(L36=$E$36,'WHOLESALE TRAFFIC'!I47-'WHOLESALE COSTS'!$E$36-'WHOLESALE COSTS'!$E$35-'WHOLESALE COSTS'!$E$34-'WHOLESALE COSTS'!$E$33-'WHOLESALE COSTS'!$E$32,0)</f>
        <v>0</v>
      </c>
      <c r="M37" s="204">
        <f>IF(M36=$E$36,'WHOLESALE TRAFFIC'!J47-'WHOLESALE COSTS'!$E$36-'WHOLESALE COSTS'!$E$35-'WHOLESALE COSTS'!$E$34-'WHOLESALE COSTS'!$E$33-'WHOLESALE COSTS'!$E$32,0)</f>
        <v>0</v>
      </c>
      <c r="N37" s="204">
        <f ca="1">IF(N36=$E$36,'WHOLESALE TRAFFIC'!K47-'WHOLESALE COSTS'!$E$36-'WHOLESALE COSTS'!$E$35-'WHOLESALE COSTS'!$E$34-'WHOLESALE COSTS'!$E$33-'WHOLESALE COSTS'!$E$32,0)</f>
        <v>0</v>
      </c>
      <c r="O37" s="204">
        <f ca="1">IF(O36=$E$36,'WHOLESALE TRAFFIC'!L47-'WHOLESALE COSTS'!$E$36-'WHOLESALE COSTS'!$E$35-'WHOLESALE COSTS'!$E$34-'WHOLESALE COSTS'!$E$33-'WHOLESALE COSTS'!$E$32,0)</f>
        <v>0</v>
      </c>
      <c r="P37" s="204">
        <f ca="1">IF(P36=$E$36,'WHOLESALE TRAFFIC'!M47-'WHOLESALE COSTS'!$E$36-'WHOLESALE COSTS'!$E$35-'WHOLESALE COSTS'!$E$34-'WHOLESALE COSTS'!$E$33-'WHOLESALE COSTS'!$E$32,0)</f>
        <v>0</v>
      </c>
      <c r="Q37" s="204">
        <f ca="1">IF(Q36=$E$36,'WHOLESALE TRAFFIC'!N47-'WHOLESALE COSTS'!$E$36-'WHOLESALE COSTS'!$E$35-'WHOLESALE COSTS'!$E$34-'WHOLESALE COSTS'!$E$33-'WHOLESALE COSTS'!$E$32,0)</f>
        <v>0</v>
      </c>
      <c r="R37" s="204">
        <f ca="1">IF(R36=$E$36,'WHOLESALE TRAFFIC'!O47-'WHOLESALE COSTS'!$E$36-'WHOLESALE COSTS'!$E$35-'WHOLESALE COSTS'!$E$34-'WHOLESALE COSTS'!$E$33-'WHOLESALE COSTS'!$E$32,0)</f>
        <v>0</v>
      </c>
      <c r="S37" s="204">
        <f ca="1">IF(S36=$E$36,'WHOLESALE TRAFFIC'!P47-'WHOLESALE COSTS'!$E$36-'WHOLESALE COSTS'!$E$35-'WHOLESALE COSTS'!$E$34-'WHOLESALE COSTS'!$E$33-'WHOLESALE COSTS'!$E$32,0)</f>
        <v>0</v>
      </c>
      <c r="T37" s="204">
        <f ca="1">IF(T36=$E$36,'WHOLESALE TRAFFIC'!Q47-'WHOLESALE COSTS'!$E$36-'WHOLESALE COSTS'!$E$35-'WHOLESALE COSTS'!$E$34-'WHOLESALE COSTS'!$E$33-'WHOLESALE COSTS'!$E$32,0)</f>
        <v>0</v>
      </c>
      <c r="U37" s="204">
        <f ca="1">IF(U36=$E$36,'WHOLESALE TRAFFIC'!R47-'WHOLESALE COSTS'!$E$36-'WHOLESALE COSTS'!$E$35-'WHOLESALE COSTS'!$E$34-'WHOLESALE COSTS'!$E$33-'WHOLESALE COSTS'!$E$32,0)</f>
        <v>0</v>
      </c>
      <c r="V37" s="204">
        <f ca="1">IF(V36=$E$36,'WHOLESALE TRAFFIC'!S47-'WHOLESALE COSTS'!$E$36-'WHOLESALE COSTS'!$E$35-'WHOLESALE COSTS'!$E$34-'WHOLESALE COSTS'!$E$33-'WHOLESALE COSTS'!$E$32,0)</f>
        <v>0</v>
      </c>
      <c r="W37" s="204">
        <f ca="1">IF(W36=$E$36,'WHOLESALE TRAFFIC'!T47-'WHOLESALE COSTS'!$E$36-'WHOLESALE COSTS'!$E$35-'WHOLESALE COSTS'!$E$34-'WHOLESALE COSTS'!$E$33-'WHOLESALE COSTS'!$E$32,0)</f>
        <v>0</v>
      </c>
      <c r="X37" s="204">
        <f ca="1">IF(X36=$E$36,'WHOLESALE TRAFFIC'!U47-'WHOLESALE COSTS'!$E$36-'WHOLESALE COSTS'!$E$35-'WHOLESALE COSTS'!$E$34-'WHOLESALE COSTS'!$E$33-'WHOLESALE COSTS'!$E$32,0)</f>
        <v>0</v>
      </c>
      <c r="Y37" s="204">
        <f ca="1">IF(Y36=$E$36,'WHOLESALE TRAFFIC'!V47-'WHOLESALE COSTS'!$E$36-'WHOLESALE COSTS'!$E$35-'WHOLESALE COSTS'!$E$34-'WHOLESALE COSTS'!$E$33-'WHOLESALE COSTS'!$E$32,0)</f>
        <v>0</v>
      </c>
      <c r="Z37" s="204">
        <f ca="1">IF(Z36=$E$36,'WHOLESALE TRAFFIC'!W47-'WHOLESALE COSTS'!$E$36-'WHOLESALE COSTS'!$E$35-'WHOLESALE COSTS'!$E$34-'WHOLESALE COSTS'!$E$33-'WHOLESALE COSTS'!$E$32,0)</f>
        <v>0</v>
      </c>
      <c r="AA37" s="204">
        <f ca="1">IF(AA36=$E$36,'WHOLESALE TRAFFIC'!X47-'WHOLESALE COSTS'!$E$36-'WHOLESALE COSTS'!$E$35-'WHOLESALE COSTS'!$E$34-'WHOLESALE COSTS'!$E$33-'WHOLESALE COSTS'!$E$32,0)</f>
        <v>0</v>
      </c>
      <c r="AB37" s="204">
        <f ca="1">IF(AB36=$E$36,'WHOLESALE TRAFFIC'!Y47-'WHOLESALE COSTS'!$E$36-'WHOLESALE COSTS'!$E$35-'WHOLESALE COSTS'!$E$34-'WHOLESALE COSTS'!$E$33-'WHOLESALE COSTS'!$E$32,0)</f>
        <v>1017217995.8959484</v>
      </c>
      <c r="AC37" s="204">
        <f ca="1">IF(AC36=$E$36,'WHOLESALE TRAFFIC'!Z47-'WHOLESALE COSTS'!$E$36-'WHOLESALE COSTS'!$E$35-'WHOLESALE COSTS'!$E$34-'WHOLESALE COSTS'!$E$33-'WHOLESALE COSTS'!$E$32,0)</f>
        <v>1103624629.9932351</v>
      </c>
      <c r="AD37" s="204">
        <f ca="1">IF(AD36=$E$36,'WHOLESALE TRAFFIC'!AA47-'WHOLESALE COSTS'!$E$36-'WHOLESALE COSTS'!$E$35-'WHOLESALE COSTS'!$E$34-'WHOLESALE COSTS'!$E$33-'WHOLESALE COSTS'!$E$32,0)</f>
        <v>1205527493.8418231</v>
      </c>
      <c r="AE37" s="204">
        <f ca="1">IF(AE36=$E$36,'WHOLESALE TRAFFIC'!AB47-'WHOLESALE COSTS'!$E$36-'WHOLESALE COSTS'!$E$35-'WHOLESALE COSTS'!$E$34-'WHOLESALE COSTS'!$E$33-'WHOLESALE COSTS'!$E$32,0)</f>
        <v>1355076117.5426989</v>
      </c>
      <c r="AF37" s="204">
        <f ca="1">IF(AF36=$E$36,'WHOLESALE TRAFFIC'!AC47-'WHOLESALE COSTS'!$E$36-'WHOLESALE COSTS'!$E$35-'WHOLESALE COSTS'!$E$34-'WHOLESALE COSTS'!$E$33-'WHOLESALE COSTS'!$E$32,0)</f>
        <v>1554343709.3333998</v>
      </c>
      <c r="AG37" s="204">
        <f ca="1">IF(AG36=$E$36,'WHOLESALE TRAFFIC'!AD47-'WHOLESALE COSTS'!$E$36-'WHOLESALE COSTS'!$E$35-'WHOLESALE COSTS'!$E$34-'WHOLESALE COSTS'!$E$33-'WHOLESALE COSTS'!$E$32,0)</f>
        <v>1747418893.6375046</v>
      </c>
      <c r="AH37" s="204">
        <f ca="1">IF(AH36=$E$36,'WHOLESALE TRAFFIC'!AE47-'WHOLESALE COSTS'!$E$36-'WHOLESALE COSTS'!$E$35-'WHOLESALE COSTS'!$E$34-'WHOLESALE COSTS'!$E$33-'WHOLESALE COSTS'!$E$32,0)</f>
        <v>1935667949.2689381</v>
      </c>
      <c r="AI37" s="204">
        <f ca="1">IF(AI36=$E$36,'WHOLESALE TRAFFIC'!AF47-'WHOLESALE COSTS'!$E$36-'WHOLESALE COSTS'!$E$35-'WHOLESALE COSTS'!$E$34-'WHOLESALE COSTS'!$E$33-'WHOLESALE COSTS'!$E$32,0)</f>
        <v>2075459997.4228511</v>
      </c>
      <c r="AJ37" s="204">
        <f ca="1">IF(AJ36=$E$36,'WHOLESALE TRAFFIC'!AG47-'WHOLESALE COSTS'!$E$36-'WHOLESALE COSTS'!$E$35-'WHOLESALE COSTS'!$E$34-'WHOLESALE COSTS'!$E$33-'WHOLESALE COSTS'!$E$32,0)</f>
        <v>2235912464.4946575</v>
      </c>
      <c r="AK37" s="204">
        <f ca="1">IF(AK36=$E$36,'WHOLESALE TRAFFIC'!AH47-'WHOLESALE COSTS'!$E$36-'WHOLESALE COSTS'!$E$35-'WHOLESALE COSTS'!$E$34-'WHOLESALE COSTS'!$E$33-'WHOLESALE COSTS'!$E$32,0)</f>
        <v>2403526419.1038685</v>
      </c>
      <c r="AL37" s="204">
        <f ca="1">IF(AL36=$E$36,'WHOLESALE TRAFFIC'!AI47-'WHOLESALE COSTS'!$E$36-'WHOLESALE COSTS'!$E$35-'WHOLESALE COSTS'!$E$34-'WHOLESALE COSTS'!$E$33-'WHOLESALE COSTS'!$E$32,0)</f>
        <v>3038381244.8410702</v>
      </c>
      <c r="AM37" s="204">
        <f ca="1">IF(AM36=$E$36,'WHOLESALE TRAFFIC'!AJ47-'WHOLESALE COSTS'!$E$36-'WHOLESALE COSTS'!$E$35-'WHOLESALE COSTS'!$E$34-'WHOLESALE COSTS'!$E$33-'WHOLESALE COSTS'!$E$32,0)</f>
        <v>3131126315.2869248</v>
      </c>
      <c r="AN37" s="204">
        <f ca="1">IF(AN36=$E$36,'WHOLESALE TRAFFIC'!AK47-'WHOLESALE COSTS'!$E$36-'WHOLESALE COSTS'!$E$35-'WHOLESALE COSTS'!$E$34-'WHOLESALE COSTS'!$E$33-'WHOLESALE COSTS'!$E$32,0)</f>
        <v>3249712175.3148718</v>
      </c>
      <c r="AO37" s="204">
        <f ca="1">IF(AO36=$E$36,'WHOLESALE TRAFFIC'!AL47-'WHOLESALE COSTS'!$E$36-'WHOLESALE COSTS'!$E$35-'WHOLESALE COSTS'!$E$34-'WHOLESALE COSTS'!$E$33-'WHOLESALE COSTS'!$E$32,0)</f>
        <v>3340328502.2028265</v>
      </c>
      <c r="AP37" s="204">
        <f ca="1">IF(AP36=$E$36,'WHOLESALE TRAFFIC'!AM47-'WHOLESALE COSTS'!$E$36-'WHOLESALE COSTS'!$E$35-'WHOLESALE COSTS'!$E$34-'WHOLESALE COSTS'!$E$33-'WHOLESALE COSTS'!$E$32,0)</f>
        <v>3444035684.9750633</v>
      </c>
      <c r="AQ37" s="204">
        <f ca="1">IF(AQ36=$E$36,'WHOLESALE TRAFFIC'!AN47-'WHOLESALE COSTS'!$E$36-'WHOLESALE COSTS'!$E$35-'WHOLESALE COSTS'!$E$34-'WHOLESALE COSTS'!$E$33-'WHOLESALE COSTS'!$E$32,0)</f>
        <v>3612500473.6253643</v>
      </c>
      <c r="AR37" s="204">
        <f ca="1">IF(AR36=$E$36,'WHOLESALE TRAFFIC'!AO47-'WHOLESALE COSTS'!$E$36-'WHOLESALE COSTS'!$E$35-'WHOLESALE COSTS'!$E$34-'WHOLESALE COSTS'!$E$33-'WHOLESALE COSTS'!$E$32,0)</f>
        <v>3843449602.5664492</v>
      </c>
      <c r="AS37" s="204">
        <f ca="1">IF(AS36=$E$36,'WHOLESALE TRAFFIC'!AP47-'WHOLESALE COSTS'!$E$36-'WHOLESALE COSTS'!$E$35-'WHOLESALE COSTS'!$E$34-'WHOLESALE COSTS'!$E$33-'WHOLESALE COSTS'!$E$32,0)</f>
        <v>4050436315.7483072</v>
      </c>
      <c r="AT37" s="204">
        <f ca="1">IF(AT36=$E$36,'WHOLESALE TRAFFIC'!AQ47-'WHOLESALE COSTS'!$E$36-'WHOLESALE COSTS'!$E$35-'WHOLESALE COSTS'!$E$34-'WHOLESALE COSTS'!$E$33-'WHOLESALE COSTS'!$E$32,0)</f>
        <v>4239147628.7127876</v>
      </c>
      <c r="AU37" s="204">
        <f ca="1">IF(AU36=$E$36,'WHOLESALE TRAFFIC'!AR47-'WHOLESALE COSTS'!$E$36-'WHOLESALE COSTS'!$E$35-'WHOLESALE COSTS'!$E$34-'WHOLESALE COSTS'!$E$33-'WHOLESALE COSTS'!$E$32,0)</f>
        <v>4352616742.6300688</v>
      </c>
      <c r="AV37" s="204">
        <f ca="1">IF(AV36=$E$36,'WHOLESALE TRAFFIC'!AS47-'WHOLESALE COSTS'!$E$36-'WHOLESALE COSTS'!$E$35-'WHOLESALE COSTS'!$E$34-'WHOLESALE COSTS'!$E$33-'WHOLESALE COSTS'!$E$32,0)</f>
        <v>4489255379.2859573</v>
      </c>
      <c r="AW37" s="204">
        <f ca="1">IF(AW36=$E$36,'WHOLESALE TRAFFIC'!AT47-'WHOLESALE COSTS'!$E$36-'WHOLESALE COSTS'!$E$35-'WHOLESALE COSTS'!$E$34-'WHOLESALE COSTS'!$E$33-'WHOLESALE COSTS'!$E$32,0)</f>
        <v>4631739756.1757145</v>
      </c>
      <c r="AX37" s="204">
        <f ca="1">IF(AX36=$E$36,'WHOLESALE TRAFFIC'!AU47-'WHOLESALE COSTS'!$E$36-'WHOLESALE COSTS'!$E$35-'WHOLESALE COSTS'!$E$34-'WHOLESALE COSTS'!$E$33-'WHOLESALE COSTS'!$E$32,0)</f>
        <v>4686730186.6541452</v>
      </c>
      <c r="AY37" s="204">
        <f ca="1">IF(AY36=$E$36,'WHOLESALE TRAFFIC'!AV47-'WHOLESALE COSTS'!$E$36-'WHOLESALE COSTS'!$E$35-'WHOLESALE COSTS'!$E$34-'WHOLESALE COSTS'!$E$33-'WHOLESALE COSTS'!$E$32,0)</f>
        <v>4709154582.0590763</v>
      </c>
      <c r="AZ37" s="204">
        <f ca="1">IF(AZ36=$E$36,'WHOLESALE TRAFFIC'!AW47-'WHOLESALE COSTS'!$E$36-'WHOLESALE COSTS'!$E$35-'WHOLESALE COSTS'!$E$34-'WHOLESALE COSTS'!$E$33-'WHOLESALE COSTS'!$E$32,0)</f>
        <v>4759428959.2855339</v>
      </c>
      <c r="BA37" s="204">
        <f ca="1">IF(BA36=$E$36,'WHOLESALE TRAFFIC'!AX47-'WHOLESALE COSTS'!$E$36-'WHOLESALE COSTS'!$E$35-'WHOLESALE COSTS'!$E$34-'WHOLESALE COSTS'!$E$33-'WHOLESALE COSTS'!$E$32,0)</f>
        <v>4782003466.7288742</v>
      </c>
      <c r="BB37" s="204">
        <f ca="1">IF(BB36=$E$36,'WHOLESALE TRAFFIC'!AY47-'WHOLESALE COSTS'!$E$36-'WHOLESALE COSTS'!$E$35-'WHOLESALE COSTS'!$E$34-'WHOLESALE COSTS'!$E$33-'WHOLESALE COSTS'!$E$32,0)</f>
        <v>4819766345.0316486</v>
      </c>
      <c r="BC37" s="204">
        <f ca="1">IF(BC36=$E$36,'WHOLESALE TRAFFIC'!AZ47-'WHOLESALE COSTS'!$E$36-'WHOLESALE COSTS'!$E$35-'WHOLESALE COSTS'!$E$34-'WHOLESALE COSTS'!$E$33-'WHOLESALE COSTS'!$E$32,0)</f>
        <v>4925527433.9087257</v>
      </c>
      <c r="BD37" s="204">
        <f ca="1">IF(BD36=$E$36,'WHOLESALE TRAFFIC'!BA47-'WHOLESALE COSTS'!$E$36-'WHOLESALE COSTS'!$E$35-'WHOLESALE COSTS'!$E$34-'WHOLESALE COSTS'!$E$33-'WHOLESALE COSTS'!$E$32,0)</f>
        <v>5096588232.3006935</v>
      </c>
      <c r="BE37" s="204">
        <f ca="1">IF(BE36=$E$36,'WHOLESALE TRAFFIC'!BB47-'WHOLESALE COSTS'!$E$36-'WHOLESALE COSTS'!$E$35-'WHOLESALE COSTS'!$E$34-'WHOLESALE COSTS'!$E$33-'WHOLESALE COSTS'!$E$32,0)</f>
        <v>5245135109.3239756</v>
      </c>
      <c r="BF37" s="204">
        <f ca="1">IF(BF36=$E$36,'WHOLESALE TRAFFIC'!BC47-'WHOLESALE COSTS'!$E$36-'WHOLESALE COSTS'!$E$35-'WHOLESALE COSTS'!$E$34-'WHOLESALE COSTS'!$E$33-'WHOLESALE COSTS'!$E$32,0)</f>
        <v>5377239124.8930798</v>
      </c>
      <c r="BG37" s="204">
        <f ca="1">IF(BG36=$E$36,'WHOLESALE TRAFFIC'!BD47-'WHOLESALE COSTS'!$E$36-'WHOLESALE COSTS'!$E$35-'WHOLESALE COSTS'!$E$34-'WHOLESALE COSTS'!$E$33-'WHOLESALE COSTS'!$E$32,0)</f>
        <v>5435620098.8648758</v>
      </c>
      <c r="BH37" s="204">
        <f ca="1">IF(BH36=$E$36,'WHOLESALE TRAFFIC'!BE47-'WHOLESALE COSTS'!$E$36-'WHOLESALE COSTS'!$E$35-'WHOLESALE COSTS'!$E$34-'WHOLESALE COSTS'!$E$33-'WHOLESALE COSTS'!$E$32,0)</f>
        <v>5519613520.8222198</v>
      </c>
      <c r="BI37" s="204">
        <f ca="1">IF(BI36=$E$36,'WHOLESALE TRAFFIC'!BF47-'WHOLESALE COSTS'!$E$36-'WHOLESALE COSTS'!$E$35-'WHOLESALE COSTS'!$E$34-'WHOLESALE COSTS'!$E$33-'WHOLESALE COSTS'!$E$32,0)</f>
        <v>5611697734.5699139</v>
      </c>
      <c r="BJ37" s="204">
        <f ca="1">IF(BJ36=$E$36,'WHOLESALE TRAFFIC'!BG47-'WHOLESALE COSTS'!$E$36-'WHOLESALE COSTS'!$E$35-'WHOLESALE COSTS'!$E$34-'WHOLESALE COSTS'!$E$33-'WHOLESALE COSTS'!$E$32,0)</f>
        <v>6047979474.3919907</v>
      </c>
      <c r="BK37" s="204">
        <f ca="1">IF(BK36=$E$36,'WHOLESALE TRAFFIC'!BH47-'WHOLESALE COSTS'!$E$36-'WHOLESALE COSTS'!$E$35-'WHOLESALE COSTS'!$E$34-'WHOLESALE COSTS'!$E$33-'WHOLESALE COSTS'!$E$32,0)</f>
        <v>6022294931.3140764</v>
      </c>
      <c r="BL37" s="204">
        <f ca="1">IF(BL36=$E$36,'WHOLESALE TRAFFIC'!BI47-'WHOLESALE COSTS'!$E$36-'WHOLESALE COSTS'!$E$35-'WHOLESALE COSTS'!$E$34-'WHOLESALE COSTS'!$E$33-'WHOLESALE COSTS'!$E$32,0)</f>
        <v>6028991285.9718714</v>
      </c>
      <c r="BM37" s="204">
        <f ca="1">IF(BM36=$E$36,'WHOLESALE TRAFFIC'!BJ47-'WHOLESALE COSTS'!$E$36-'WHOLESALE COSTS'!$E$35-'WHOLESALE COSTS'!$E$34-'WHOLESALE COSTS'!$E$33-'WHOLESALE COSTS'!$E$32,0)</f>
        <v>6008096992.82304</v>
      </c>
      <c r="BN37" s="204">
        <f ca="1">IF(BN36=$E$36,'WHOLESALE TRAFFIC'!BK47-'WHOLESALE COSTS'!$E$36-'WHOLESALE COSTS'!$E$35-'WHOLESALE COSTS'!$E$34-'WHOLESALE COSTS'!$E$33-'WHOLESALE COSTS'!$E$32,0)</f>
        <v>6005750701.6167889</v>
      </c>
      <c r="BO37" s="204">
        <f ca="1">IF(BO36=$E$36,'WHOLESALE TRAFFIC'!BL47-'WHOLESALE COSTS'!$E$36-'WHOLESALE COSTS'!$E$35-'WHOLESALE COSTS'!$E$34-'WHOLESALE COSTS'!$E$33-'WHOLESALE COSTS'!$E$32,0)</f>
        <v>6078716203.1635189</v>
      </c>
      <c r="BP37" s="204">
        <f ca="1">IF(BP36=$E$36,'WHOLESALE TRAFFIC'!BM47-'WHOLESALE COSTS'!$E$36-'WHOLESALE COSTS'!$E$35-'WHOLESALE COSTS'!$E$34-'WHOLESALE COSTS'!$E$33-'WHOLESALE COSTS'!$E$32,0)</f>
        <v>6223976491.8904638</v>
      </c>
      <c r="BQ37" s="204">
        <f ca="1">IF(BQ36=$E$36,'WHOLESALE TRAFFIC'!BN47-'WHOLESALE COSTS'!$E$36-'WHOLESALE COSTS'!$E$35-'WHOLESALE COSTS'!$E$34-'WHOLESALE COSTS'!$E$33-'WHOLESALE COSTS'!$E$32,0)</f>
        <v>6346901136.9000931</v>
      </c>
      <c r="BR37" s="204">
        <f ca="1">IF(BR36=$E$36,'WHOLESALE TRAFFIC'!BO47-'WHOLESALE COSTS'!$E$36-'WHOLESALE COSTS'!$E$35-'WHOLESALE COSTS'!$E$34-'WHOLESALE COSTS'!$E$33-'WHOLESALE COSTS'!$E$32,0)</f>
        <v>6453936040.2355223</v>
      </c>
      <c r="BS37" s="204">
        <f ca="1">IF(BS36=$E$36,'WHOLESALE TRAFFIC'!BP47-'WHOLESALE COSTS'!$E$36-'WHOLESALE COSTS'!$E$35-'WHOLESALE COSTS'!$E$34-'WHOLESALE COSTS'!$E$33-'WHOLESALE COSTS'!$E$32,0)</f>
        <v>6483356682.5552073</v>
      </c>
      <c r="BT37" s="204">
        <f ca="1">IF(BT36=$E$36,'WHOLESALE TRAFFIC'!BQ47-'WHOLESALE COSTS'!$E$36-'WHOLESALE COSTS'!$E$35-'WHOLESALE COSTS'!$E$34-'WHOLESALE COSTS'!$E$33-'WHOLESALE COSTS'!$E$32,0)</f>
        <v>6541999642.1020069</v>
      </c>
      <c r="BU37" s="204">
        <f ca="1">IF(BU36=$E$36,'WHOLESALE TRAFFIC'!BR47-'WHOLESALE COSTS'!$E$36-'WHOLESALE COSTS'!$E$35-'WHOLESALE COSTS'!$E$34-'WHOLESALE COSTS'!$E$33-'WHOLESALE COSTS'!$E$32,0)</f>
        <v>6610915875.0240536</v>
      </c>
    </row>
    <row r="38" spans="2:73" s="210" customFormat="1" ht="25" customHeight="1">
      <c r="N38" s="366"/>
    </row>
    <row r="39" spans="2:73" s="210" customFormat="1" ht="25" customHeight="1">
      <c r="B39" s="652" t="s">
        <v>406</v>
      </c>
      <c r="C39" s="243"/>
      <c r="D39" s="243" t="s">
        <v>434</v>
      </c>
      <c r="E39" s="243" t="s">
        <v>435</v>
      </c>
      <c r="F39" s="508">
        <f>SUM(F41:F57)</f>
        <v>0</v>
      </c>
      <c r="G39" s="508">
        <f t="shared" ref="G39:BR39" si="12">SUM(G41:G57)</f>
        <v>0</v>
      </c>
      <c r="H39" s="508">
        <f t="shared" si="12"/>
        <v>0</v>
      </c>
      <c r="I39" s="508">
        <f t="shared" si="12"/>
        <v>0</v>
      </c>
      <c r="J39" s="508">
        <f t="shared" si="12"/>
        <v>0</v>
      </c>
      <c r="K39" s="508">
        <f t="shared" si="12"/>
        <v>0</v>
      </c>
      <c r="L39" s="508">
        <f t="shared" si="12"/>
        <v>0</v>
      </c>
      <c r="M39" s="508">
        <f t="shared" si="12"/>
        <v>0</v>
      </c>
      <c r="N39" s="508">
        <f ca="1">SUM(N41:N57)</f>
        <v>47137753.220338978</v>
      </c>
      <c r="O39" s="508">
        <f t="shared" ca="1" si="12"/>
        <v>88535302.169491515</v>
      </c>
      <c r="P39" s="508">
        <f t="shared" ca="1" si="12"/>
        <v>134824804.74915254</v>
      </c>
      <c r="Q39" s="508">
        <f t="shared" ca="1" si="12"/>
        <v>176735947.89366099</v>
      </c>
      <c r="R39" s="508">
        <f t="shared" ca="1" si="12"/>
        <v>222715531.5279671</v>
      </c>
      <c r="S39" s="508">
        <f t="shared" ca="1" si="12"/>
        <v>284946615.11212921</v>
      </c>
      <c r="T39" s="508">
        <f t="shared" ca="1" si="12"/>
        <v>365960245.97221309</v>
      </c>
      <c r="U39" s="508">
        <f t="shared" ca="1" si="12"/>
        <v>447997169.324808</v>
      </c>
      <c r="V39" s="508">
        <f t="shared" ca="1" si="12"/>
        <v>533225358.09147471</v>
      </c>
      <c r="W39" s="508">
        <f t="shared" ca="1" si="12"/>
        <v>605202029.70279229</v>
      </c>
      <c r="X39" s="508">
        <f t="shared" ca="1" si="12"/>
        <v>693570308.26489198</v>
      </c>
      <c r="Y39" s="508">
        <f t="shared" ca="1" si="12"/>
        <v>794825123.27860999</v>
      </c>
      <c r="Z39" s="508">
        <f t="shared" ca="1" si="12"/>
        <v>872531270.84507394</v>
      </c>
      <c r="AA39" s="508">
        <f t="shared" ca="1" si="12"/>
        <v>944802441.398386</v>
      </c>
      <c r="AB39" s="508">
        <f t="shared" ca="1" si="12"/>
        <v>1038628466.3348627</v>
      </c>
      <c r="AC39" s="508">
        <f t="shared" ca="1" si="12"/>
        <v>1126499619.6541376</v>
      </c>
      <c r="AD39" s="508">
        <f t="shared" ca="1" si="12"/>
        <v>1230129650.6865997</v>
      </c>
      <c r="AE39" s="508">
        <f t="shared" ca="1" si="12"/>
        <v>1382212996.8230834</v>
      </c>
      <c r="AF39" s="508">
        <f t="shared" ca="1" si="12"/>
        <v>1584858005.4237962</v>
      </c>
      <c r="AG39" s="508">
        <f t="shared" ca="1" si="12"/>
        <v>1781205650.4788177</v>
      </c>
      <c r="AH39" s="508">
        <f t="shared" ca="1" si="12"/>
        <v>1972645368.0701063</v>
      </c>
      <c r="AI39" s="508">
        <f ca="1">SUM(AI41:AI57)</f>
        <v>2114806772.9723911</v>
      </c>
      <c r="AJ39" s="508">
        <f t="shared" ca="1" si="12"/>
        <v>2277978773.3843975</v>
      </c>
      <c r="AK39" s="508">
        <f t="shared" ca="1" si="12"/>
        <v>2448433642.4785104</v>
      </c>
      <c r="AL39" s="508">
        <f t="shared" ca="1" si="12"/>
        <v>3094048719.499393</v>
      </c>
      <c r="AM39" s="508">
        <f t="shared" ca="1" si="12"/>
        <v>3188365740.2917881</v>
      </c>
      <c r="AN39" s="508">
        <f t="shared" ca="1" si="12"/>
        <v>3308961530.1507173</v>
      </c>
      <c r="AO39" s="508">
        <f t="shared" ca="1" si="12"/>
        <v>3401113726.9859247</v>
      </c>
      <c r="AP39" s="508">
        <f t="shared" ca="1" si="12"/>
        <v>3506578658.6187091</v>
      </c>
      <c r="AQ39" s="508">
        <f t="shared" ca="1" si="12"/>
        <v>3677898782.6698618</v>
      </c>
      <c r="AR39" s="508">
        <f t="shared" ca="1" si="12"/>
        <v>3912762303.6268978</v>
      </c>
      <c r="AS39" s="508">
        <f t="shared" ca="1" si="12"/>
        <v>4123257266.1847191</v>
      </c>
      <c r="AT39" s="508">
        <f t="shared" ca="1" si="12"/>
        <v>4315167075.9791059</v>
      </c>
      <c r="AU39" s="508">
        <f t="shared" ca="1" si="12"/>
        <v>4430559395.2170191</v>
      </c>
      <c r="AV39" s="508">
        <f t="shared" ca="1" si="12"/>
        <v>4569513940.968771</v>
      </c>
      <c r="AW39" s="508">
        <f t="shared" ca="1" si="12"/>
        <v>4714413307.2973366</v>
      </c>
      <c r="AX39" s="508">
        <f t="shared" ca="1" si="12"/>
        <v>4770335778.9703169</v>
      </c>
      <c r="AY39" s="508">
        <f t="shared" ca="1" si="12"/>
        <v>4793140248.8736362</v>
      </c>
      <c r="AZ39" s="508">
        <f t="shared" ca="1" si="12"/>
        <v>4844266734.1886787</v>
      </c>
      <c r="BA39" s="508">
        <f t="shared" ca="1" si="12"/>
        <v>4867223860.4022446</v>
      </c>
      <c r="BB39" s="508">
        <f t="shared" ca="1" si="12"/>
        <v>4905626787.4898129</v>
      </c>
      <c r="BC39" s="508">
        <f t="shared" ca="1" si="12"/>
        <v>5013180437.1953135</v>
      </c>
      <c r="BD39" s="508">
        <f t="shared" ca="1" si="12"/>
        <v>5187140571.1532478</v>
      </c>
      <c r="BE39" s="508">
        <f t="shared" ca="1" si="12"/>
        <v>5338205191.8548899</v>
      </c>
      <c r="BF39" s="508">
        <f t="shared" ca="1" si="12"/>
        <v>5472548258.5353355</v>
      </c>
      <c r="BG39" s="508">
        <f t="shared" ca="1" si="12"/>
        <v>5531918740.5405521</v>
      </c>
      <c r="BH39" s="508">
        <f t="shared" ca="1" si="12"/>
        <v>5617335779.8192062</v>
      </c>
      <c r="BI39" s="508">
        <f t="shared" ca="1" si="12"/>
        <v>5710980742.9524555</v>
      </c>
      <c r="BJ39" s="508">
        <f t="shared" ca="1" si="12"/>
        <v>6154657088.5342274</v>
      </c>
      <c r="BK39" s="508">
        <f t="shared" ca="1" si="12"/>
        <v>6128537214.2177048</v>
      </c>
      <c r="BL39" s="508">
        <f t="shared" ca="1" si="12"/>
        <v>6135347066.4120722</v>
      </c>
      <c r="BM39" s="508">
        <f t="shared" ca="1" si="12"/>
        <v>6114098632.701396</v>
      </c>
      <c r="BN39" s="508">
        <f t="shared" ca="1" si="12"/>
        <v>6111712573.8475819</v>
      </c>
      <c r="BO39" s="508">
        <f t="shared" ca="1" si="12"/>
        <v>6185914778.810358</v>
      </c>
      <c r="BP39" s="508">
        <f t="shared" ca="1" si="12"/>
        <v>6333637106.3292847</v>
      </c>
      <c r="BQ39" s="508">
        <f t="shared" ca="1" si="12"/>
        <v>6458645219.8983984</v>
      </c>
      <c r="BR39" s="508">
        <f t="shared" ca="1" si="12"/>
        <v>6567494274.1378193</v>
      </c>
      <c r="BS39" s="508">
        <f t="shared" ref="BS39:BT39" ca="1" si="13">SUM(BS41:BS57)</f>
        <v>6597413571.412076</v>
      </c>
      <c r="BT39" s="508">
        <f t="shared" ca="1" si="13"/>
        <v>6657050479.4257698</v>
      </c>
      <c r="BU39" s="508">
        <f ca="1">SUM(BU41:BU57)</f>
        <v>6727134784.0922565</v>
      </c>
    </row>
    <row r="40" spans="2:73" s="210" customFormat="1" ht="25" customHeight="1">
      <c r="B40" s="242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  <c r="AO40" s="509"/>
      <c r="AP40" s="509"/>
      <c r="AQ40" s="509"/>
      <c r="AR40" s="509"/>
      <c r="AS40" s="509"/>
      <c r="AT40" s="509"/>
      <c r="AU40" s="509"/>
      <c r="AV40" s="509"/>
      <c r="AW40" s="509"/>
      <c r="AX40" s="509"/>
      <c r="AY40" s="509"/>
      <c r="AZ40" s="509"/>
      <c r="BA40" s="509"/>
      <c r="BB40" s="509"/>
      <c r="BC40" s="509"/>
      <c r="BD40" s="509"/>
      <c r="BE40" s="509"/>
      <c r="BF40" s="509"/>
      <c r="BG40" s="509"/>
      <c r="BH40" s="509"/>
      <c r="BI40" s="509"/>
      <c r="BJ40" s="509"/>
      <c r="BK40" s="509"/>
      <c r="BL40" s="509"/>
      <c r="BM40" s="509"/>
      <c r="BN40" s="509"/>
      <c r="BO40" s="509"/>
      <c r="BP40" s="509"/>
      <c r="BQ40" s="509"/>
      <c r="BR40" s="509"/>
      <c r="BS40" s="509"/>
      <c r="BT40" s="509"/>
      <c r="BU40" s="509"/>
    </row>
    <row r="41" spans="2:73" s="210" customFormat="1" ht="25" customHeight="1">
      <c r="B41" s="240" t="str">
        <f>'WHOLESALE TRAFFIC'!B49</f>
        <v>MVLP1</v>
      </c>
      <c r="C41" s="240"/>
      <c r="D41" s="264"/>
      <c r="E41" s="568">
        <f>1.2/1.18</f>
        <v>1.0169491525423728</v>
      </c>
      <c r="F41" s="510">
        <f>F32*$E41</f>
        <v>0</v>
      </c>
      <c r="G41" s="510">
        <f t="shared" ref="G41:M41" si="14">G32*$E41</f>
        <v>0</v>
      </c>
      <c r="H41" s="510">
        <f>H32*$E41</f>
        <v>0</v>
      </c>
      <c r="I41" s="510">
        <f t="shared" si="14"/>
        <v>0</v>
      </c>
      <c r="J41" s="510">
        <f t="shared" si="14"/>
        <v>0</v>
      </c>
      <c r="K41" s="510">
        <f t="shared" si="14"/>
        <v>0</v>
      </c>
      <c r="L41" s="510">
        <f t="shared" si="14"/>
        <v>0</v>
      </c>
      <c r="M41" s="510">
        <f t="shared" si="14"/>
        <v>0</v>
      </c>
      <c r="N41" s="655">
        <f ca="1">'WHOLESALE TRAFFIC'!K49*'WHOLESALE COSTS'!$E41</f>
        <v>1082745.7627118644</v>
      </c>
      <c r="O41" s="655">
        <f ca="1">'WHOLESALE TRAFFIC'!L49*'WHOLESALE COSTS'!$E41</f>
        <v>2034472.8813559322</v>
      </c>
      <c r="P41" s="655">
        <f ca="1">'WHOLESALE TRAFFIC'!M49*'WHOLESALE COSTS'!$E41</f>
        <v>3099240.7627118644</v>
      </c>
      <c r="Q41" s="655">
        <f ca="1">'WHOLESALE TRAFFIC'!N49*'WHOLESALE COSTS'!$E41</f>
        <v>4064397.3686440676</v>
      </c>
      <c r="R41" s="655">
        <f ca="1">'WHOLESALE TRAFFIC'!O49*'WHOLESALE COSTS'!$E41</f>
        <v>5123313.0934322039</v>
      </c>
      <c r="S41" s="655">
        <f ca="1">'WHOLESALE TRAFFIC'!P49*'WHOLESALE COSTS'!$E41</f>
        <v>6556096.5913029676</v>
      </c>
      <c r="T41" s="655">
        <f ca="1">'WHOLESALE TRAFFIC'!Q49*'WHOLESALE COSTS'!$E41</f>
        <v>8421698.5413988363</v>
      </c>
      <c r="U41" s="655">
        <f ca="1">'WHOLESALE TRAFFIC'!R49*'WHOLESALE COSTS'!$E41</f>
        <v>10311478.021108555</v>
      </c>
      <c r="V41" s="655">
        <f ca="1">'WHOLESALE TRAFFIC'!S49*'WHOLESALE COSTS'!$E41</f>
        <v>12275938.01835821</v>
      </c>
      <c r="W41" s="655">
        <f ca="1">'WHOLESALE TRAFFIC'!T49*'WHOLESALE COSTS'!$E41</f>
        <v>13937158.066592842</v>
      </c>
      <c r="X41" s="655">
        <f ca="1">'WHOLESALE TRAFFIC'!U49*'WHOLESALE COSTS'!$E41</f>
        <v>15975689.993771676</v>
      </c>
      <c r="Y41" s="655">
        <f ca="1">'WHOLESALE TRAFFIC'!V49*'WHOLESALE COSTS'!$E41</f>
        <v>18311193.629676312</v>
      </c>
      <c r="Z41" s="655">
        <f ca="1">'WHOLESALE TRAFFIC'!W49*'WHOLESALE COSTS'!$E41</f>
        <v>20106922.08378572</v>
      </c>
      <c r="AA41" s="655">
        <f ca="1">'WHOLESALE TRAFFIC'!X49*'WHOLESALE COSTS'!$E41</f>
        <v>21778847.166037109</v>
      </c>
      <c r="AB41" s="655">
        <f ca="1">'WHOLESALE TRAFFIC'!Y49*'WHOLESALE COSTS'!$E41</f>
        <v>23946531.926379319</v>
      </c>
      <c r="AC41" s="655">
        <f ca="1">'WHOLESALE TRAFFIC'!Z49*'WHOLESALE COSTS'!$E41</f>
        <v>25978374.821585782</v>
      </c>
      <c r="AD41" s="655">
        <f ca="1">'WHOLESALE TRAFFIC'!AA49*'WHOLESALE COSTS'!$E41</f>
        <v>28372812.012709882</v>
      </c>
      <c r="AE41" s="655">
        <f ca="1">'WHOLESALE TRAFFIC'!AB49*'WHOLESALE COSTS'!$E41</f>
        <v>31881290.056142185</v>
      </c>
      <c r="AF41" s="655">
        <f ca="1">'WHOLESALE TRAFFIC'!AC49*'WHOLESALE COSTS'!$E41</f>
        <v>36553361.146555409</v>
      </c>
      <c r="AG41" s="655">
        <f ca="1">'WHOLESALE TRAFFIC'!AD49*'WHOLESALE COSTS'!$E41</f>
        <v>41083506.648549683</v>
      </c>
      <c r="AH41" s="655">
        <f ca="1">'WHOLESALE TRAFFIC'!AE49*'WHOLESALE COSTS'!$E41</f>
        <v>45502924.536461182</v>
      </c>
      <c r="AI41" s="655">
        <f ca="1">'WHOLESALE TRAFFIC'!AF49*'WHOLESALE COSTS'!$E41</f>
        <v>48792829.157095745</v>
      </c>
      <c r="AJ41" s="655">
        <f ca="1">'WHOLESALE TRAFFIC'!AG49*'WHOLESALE COSTS'!$E41</f>
        <v>52566086.00432571</v>
      </c>
      <c r="AK41" s="655">
        <f ca="1">'WHOLESALE TRAFFIC'!AH49*'WHOLESALE COSTS'!$E41</f>
        <v>56508391.873600945</v>
      </c>
      <c r="AL41" s="655">
        <f ca="1">'WHOLESALE TRAFFIC'!AI49*'WHOLESALE COSTS'!$E41</f>
        <v>353491054.01850843</v>
      </c>
      <c r="AM41" s="655">
        <f ca="1">'WHOLESALE TRAFFIC'!AJ49*'WHOLESALE COSTS'!$E41</f>
        <v>364365111.48707455</v>
      </c>
      <c r="AN41" s="655">
        <f ca="1">'WHOLESALE TRAFFIC'!AK49*'WHOLESALE COSTS'!$E41</f>
        <v>378226516.92966998</v>
      </c>
      <c r="AO41" s="655">
        <f ca="1">'WHOLESALE TRAFFIC'!AL49*'WHOLESALE COSTS'!$E41</f>
        <v>388854106.33742368</v>
      </c>
      <c r="AP41" s="655">
        <f ca="1">'WHOLESALE TRAFFIC'!AM49*'WHOLESALE COSTS'!$E41</f>
        <v>400994994.24089152</v>
      </c>
      <c r="AQ41" s="655">
        <f ca="1">'WHOLESALE TRAFFIC'!AN49*'WHOLESALE COSTS'!$E41</f>
        <v>420627922.49494863</v>
      </c>
      <c r="AR41" s="655">
        <f ca="1">'WHOLESALE TRAFFIC'!AO49*'WHOLESALE COSTS'!$E41</f>
        <v>447496356.87867582</v>
      </c>
      <c r="AS41" s="655">
        <f ca="1">'WHOLESALE TRAFFIC'!AP49*'WHOLESALE COSTS'!$E41</f>
        <v>471599979.71270812</v>
      </c>
      <c r="AT41" s="655">
        <f ca="1">'WHOLESALE TRAFFIC'!AQ49*'WHOLESALE COSTS'!$E41</f>
        <v>493598726.4897846</v>
      </c>
      <c r="AU41" s="655">
        <f ca="1">'WHOLESALE TRAFFIC'!AR49*'WHOLESALE COSTS'!$E41</f>
        <v>506895434.23309201</v>
      </c>
      <c r="AV41" s="655">
        <f ca="1">'WHOLESALE TRAFFIC'!AS49*'WHOLESALE COSTS'!$E41</f>
        <v>522873476.08075941</v>
      </c>
      <c r="AW41" s="655">
        <f ca="1">'WHOLESALE TRAFFIC'!AT49*'WHOLESALE COSTS'!$E41</f>
        <v>539527090.41231465</v>
      </c>
      <c r="AX41" s="655">
        <f ca="1">'WHOLESALE TRAFFIC'!AU49*'WHOLESALE COSTS'!$E41</f>
        <v>546060024.02729225</v>
      </c>
      <c r="AY41" s="655">
        <f ca="1">'WHOLESALE TRAFFIC'!AV49*'WHOLESALE COSTS'!$E41</f>
        <v>548819463.50389373</v>
      </c>
      <c r="AZ41" s="655">
        <f ca="1">'WHOLESALE TRAFFIC'!AW49*'WHOLESALE COSTS'!$E41</f>
        <v>554795337.78632617</v>
      </c>
      <c r="BA41" s="655">
        <f ca="1">'WHOLESALE TRAFFIC'!AX49*'WHOLESALE COSTS'!$E41</f>
        <v>557560994.62582326</v>
      </c>
      <c r="BB41" s="655">
        <f ca="1">'WHOLESALE TRAFFIC'!AY49*'WHOLESALE COSTS'!$E41</f>
        <v>562078368.62334573</v>
      </c>
      <c r="BC41" s="655">
        <f ca="1">'WHOLESALE TRAFFIC'!AZ49*'WHOLESALE COSTS'!$E41</f>
        <v>574457060.36167002</v>
      </c>
      <c r="BD41" s="655">
        <f ca="1">'WHOLESALE TRAFFIC'!BA49*'WHOLESALE COSTS'!$E41</f>
        <v>594391868.36053562</v>
      </c>
      <c r="BE41" s="655">
        <f ca="1">'WHOLESALE TRAFFIC'!BB49*'WHOLESALE COSTS'!$E41</f>
        <v>611727325.78996646</v>
      </c>
      <c r="BF41" s="655">
        <f ca="1">'WHOLESALE TRAFFIC'!BC49*'WHOLESALE COSTS'!$E41</f>
        <v>627162688.31402755</v>
      </c>
      <c r="BG41" s="655">
        <f ca="1">'WHOLESALE TRAFFIC'!BD49*'WHOLESALE COSTS'!$E41</f>
        <v>634070418.30510581</v>
      </c>
      <c r="BH41" s="655">
        <f ca="1">'WHOLESALE TRAFFIC'!BE49*'WHOLESALE COSTS'!$E41</f>
        <v>643936829.59324038</v>
      </c>
      <c r="BI41" s="655">
        <f ca="1">'WHOLESALE TRAFFIC'!BF49*'WHOLESALE COSTS'!$E41</f>
        <v>654737716.92713773</v>
      </c>
      <c r="BJ41" s="655">
        <f ca="1">'WHOLESALE TRAFFIC'!BG49*'WHOLESALE COSTS'!$E41</f>
        <v>1092721272.1402843</v>
      </c>
      <c r="BK41" s="655">
        <f ca="1">'WHOLESALE TRAFFIC'!BH49*'WHOLESALE COSTS'!$E41</f>
        <v>1088332666.1603887</v>
      </c>
      <c r="BL41" s="655">
        <f ca="1">'WHOLESALE TRAFFIC'!BI49*'WHOLESALE COSTS'!$E41</f>
        <v>1089735863.3608441</v>
      </c>
      <c r="BM41" s="655">
        <f ca="1">'WHOLESALE TRAFFIC'!BJ49*'WHOLESALE COSTS'!$E41</f>
        <v>1086181443.074158</v>
      </c>
      <c r="BN41" s="655">
        <f ca="1">'WHOLESALE TRAFFIC'!BK49*'WHOLESALE COSTS'!$E41</f>
        <v>1085939489.5645175</v>
      </c>
      <c r="BO41" s="655">
        <f ca="1">'WHOLESALE TRAFFIC'!BL49*'WHOLESALE COSTS'!$E41</f>
        <v>1099186752.3744273</v>
      </c>
      <c r="BP41" s="655">
        <f ca="1">'WHOLESALE TRAFFIC'!BM49*'WHOLESALE COSTS'!$E41</f>
        <v>1125392160.5184178</v>
      </c>
      <c r="BQ41" s="655">
        <f ca="1">'WHOLESALE TRAFFIC'!BN49*'WHOLESALE COSTS'!$E41</f>
        <v>1147599501.6450396</v>
      </c>
      <c r="BR41" s="655">
        <f ca="1">'WHOLESALE TRAFFIC'!BO49*'WHOLESALE COSTS'!$E41</f>
        <v>1166962068.9356687</v>
      </c>
      <c r="BS41" s="655">
        <f ca="1">'WHOLESALE TRAFFIC'!BP49*'WHOLESALE COSTS'!$E41</f>
        <v>1172416338.3702414</v>
      </c>
      <c r="BT41" s="655">
        <f ca="1">'WHOLESALE TRAFFIC'!BQ49*'WHOLESALE COSTS'!$E41</f>
        <v>1183100097.7229156</v>
      </c>
      <c r="BU41" s="655">
        <f ca="1">'WHOLESALE TRAFFIC'!BR49*'WHOLESALE COSTS'!$E41</f>
        <v>1195626279.2774479</v>
      </c>
    </row>
    <row r="42" spans="2:73" s="210" customFormat="1" ht="25" customHeight="1">
      <c r="B42" s="240" t="str">
        <f>'WHOLESALE TRAFFIC'!B50</f>
        <v>MVLP2</v>
      </c>
      <c r="C42" s="241"/>
      <c r="D42" s="264"/>
      <c r="E42" s="568">
        <f t="shared" ref="E42:E59" si="15">1.2/1.18</f>
        <v>1.0169491525423728</v>
      </c>
      <c r="F42" s="510">
        <f t="shared" ref="F42:M43" si="16">F33*$E42</f>
        <v>0</v>
      </c>
      <c r="G42" s="510">
        <f t="shared" si="16"/>
        <v>0</v>
      </c>
      <c r="H42" s="510">
        <f t="shared" si="16"/>
        <v>0</v>
      </c>
      <c r="I42" s="510">
        <f t="shared" si="16"/>
        <v>0</v>
      </c>
      <c r="J42" s="510">
        <f t="shared" si="16"/>
        <v>0</v>
      </c>
      <c r="K42" s="510">
        <f t="shared" si="16"/>
        <v>0</v>
      </c>
      <c r="L42" s="510">
        <f t="shared" si="16"/>
        <v>0</v>
      </c>
      <c r="M42" s="510">
        <f t="shared" si="16"/>
        <v>0</v>
      </c>
      <c r="N42" s="655">
        <f ca="1">'WHOLESALE TRAFFIC'!K50*'WHOLESALE COSTS'!$E42</f>
        <v>4548642.7118644062</v>
      </c>
      <c r="O42" s="655">
        <f ca="1">'WHOLESALE TRAFFIC'!L50*'WHOLESALE COSTS'!$E42</f>
        <v>8547032.9491525423</v>
      </c>
      <c r="P42" s="655">
        <f ca="1">'WHOLESALE TRAFFIC'!M50*'WHOLESALE COSTS'!$E42</f>
        <v>13020302.318644069</v>
      </c>
      <c r="Q42" s="655">
        <f ca="1">'WHOLESALE TRAFFIC'!N50*'WHOLESALE COSTS'!$E42</f>
        <v>17075174.660338983</v>
      </c>
      <c r="R42" s="655">
        <f ca="1">'WHOLESALE TRAFFIC'!O50*'WHOLESALE COSTS'!$E42</f>
        <v>21524000.334101696</v>
      </c>
      <c r="S42" s="655">
        <f ca="1">'WHOLESALE TRAFFIC'!P50*'WHOLESALE COSTS'!$E42</f>
        <v>27543599.639430508</v>
      </c>
      <c r="T42" s="655">
        <f ca="1">'WHOLESALE TRAFFIC'!Q50*'WHOLESALE COSTS'!$E42</f>
        <v>35380336.945594572</v>
      </c>
      <c r="U42" s="655">
        <f ca="1">'WHOLESALE TRAFFIC'!R50*'WHOLESALE COSTS'!$E42</f>
        <v>43319881.454247043</v>
      </c>
      <c r="V42" s="655">
        <f ca="1">'WHOLESALE TRAFFIC'!S50*'WHOLESALE COSTS'!$E42</f>
        <v>51572653.483229607</v>
      </c>
      <c r="W42" s="655">
        <f ca="1">'WHOLESALE TRAFFIC'!T50*'WHOLESALE COSTS'!$E42</f>
        <v>58551585.554830834</v>
      </c>
      <c r="X42" s="655">
        <f ca="1">'WHOLESALE TRAFFIC'!U50*'WHOLESALE COSTS'!$E42</f>
        <v>67115368.98895371</v>
      </c>
      <c r="Y42" s="655">
        <f ca="1">'WHOLESALE TRAFFIC'!V50*'WHOLESALE COSTS'!$E42</f>
        <v>76926504.94628568</v>
      </c>
      <c r="Z42" s="655">
        <f ca="1">'WHOLESALE TRAFFIC'!W50*'WHOLESALE COSTS'!$E42</f>
        <v>84470530.885412067</v>
      </c>
      <c r="AA42" s="655">
        <f ca="1">'WHOLESALE TRAFFIC'!X50*'WHOLESALE COSTS'!$E42</f>
        <v>91494689.764870286</v>
      </c>
      <c r="AB42" s="655">
        <f ca="1">'WHOLESALE TRAFFIC'!Y50*'WHOLESALE COSTS'!$E42</f>
        <v>100601289.5139149</v>
      </c>
      <c r="AC42" s="655">
        <f ca="1">'WHOLESALE TRAFFIC'!Z50*'WHOLESALE COSTS'!$E42</f>
        <v>109136968.76703271</v>
      </c>
      <c r="AD42" s="655">
        <f ca="1">'WHOLESALE TRAFFIC'!AA50*'WHOLESALE COSTS'!$E42</f>
        <v>119196323.7185116</v>
      </c>
      <c r="AE42" s="655">
        <f ca="1">'WHOLESALE TRAFFIC'!AB50*'WHOLESALE COSTS'!$E42</f>
        <v>133935539.3969928</v>
      </c>
      <c r="AF42" s="655">
        <f ca="1">'WHOLESALE TRAFFIC'!AC50*'WHOLESALE COSTS'!$E42</f>
        <v>153563199.03731263</v>
      </c>
      <c r="AG42" s="655">
        <f ca="1">'WHOLESALE TRAFFIC'!AD50*'WHOLESALE COSTS'!$E42</f>
        <v>172593736.03459954</v>
      </c>
      <c r="AH42" s="655">
        <f ca="1">'WHOLESALE TRAFFIC'!AE50*'WHOLESALE COSTS'!$E42</f>
        <v>191160100.75829327</v>
      </c>
      <c r="AI42" s="655">
        <f ca="1">'WHOLESALE TRAFFIC'!AF50*'WHOLESALE COSTS'!$E42</f>
        <v>204980536.39834473</v>
      </c>
      <c r="AJ42" s="655">
        <f ca="1">'WHOLESALE TRAFFIC'!AG50*'WHOLESALE COSTS'!$E42</f>
        <v>220832054.66317326</v>
      </c>
      <c r="AK42" s="655">
        <f ca="1">'WHOLESALE TRAFFIC'!AH50*'WHOLESALE COSTS'!$E42</f>
        <v>237393673.62492985</v>
      </c>
      <c r="AL42" s="655">
        <f ca="1">'WHOLESALE TRAFFIC'!AI50*'WHOLESALE COSTS'!$E42</f>
        <v>495009861.92126501</v>
      </c>
      <c r="AM42" s="655">
        <f ca="1">'WHOLESALE TRAFFIC'!AJ50*'WHOLESALE COSTS'!$E42</f>
        <v>510237023.06248987</v>
      </c>
      <c r="AN42" s="655">
        <f ca="1">'WHOLESALE TRAFFIC'!AK50*'WHOLESALE COSTS'!$E42</f>
        <v>529647184.11275524</v>
      </c>
      <c r="AO42" s="655">
        <f ca="1">'WHOLESALE TRAFFIC'!AL50*'WHOLESALE COSTS'!$E42</f>
        <v>544529565.24610054</v>
      </c>
      <c r="AP42" s="655">
        <f ca="1">'WHOLESALE TRAFFIC'!AM50*'WHOLESALE COSTS'!$E42</f>
        <v>561531556.13633788</v>
      </c>
      <c r="AQ42" s="655">
        <f ca="1">'WHOLESALE TRAFFIC'!AN50*'WHOLESALE COSTS'!$E42</f>
        <v>589023813.58375835</v>
      </c>
      <c r="AR42" s="655">
        <f ca="1">'WHOLESALE TRAFFIC'!AO50*'WHOLESALE COSTS'!$E42</f>
        <v>626648441.20965517</v>
      </c>
      <c r="AS42" s="655">
        <f ca="1">'WHOLESALE TRAFFIC'!AP50*'WHOLESALE COSTS'!$E42</f>
        <v>660402847.62374866</v>
      </c>
      <c r="AT42" s="655">
        <f ca="1">'WHOLESALE TRAFFIC'!AQ50*'WHOLESALE COSTS'!$E42</f>
        <v>691207410.32730711</v>
      </c>
      <c r="AU42" s="655">
        <f ca="1">'WHOLESALE TRAFFIC'!AR50*'WHOLESALE COSTS'!$E42</f>
        <v>709827004.5567044</v>
      </c>
      <c r="AV42" s="655">
        <f ca="1">'WHOLESALE TRAFFIC'!AS50*'WHOLESALE COSTS'!$E42</f>
        <v>732201720.7695471</v>
      </c>
      <c r="AW42" s="655">
        <f ca="1">'WHOLESALE TRAFFIC'!AT50*'WHOLESALE COSTS'!$E42</f>
        <v>755523751.34123933</v>
      </c>
      <c r="AX42" s="655">
        <f ca="1">'WHOLESALE TRAFFIC'!AU50*'WHOLESALE COSTS'!$E42</f>
        <v>764671062.07926202</v>
      </c>
      <c r="AY42" s="655">
        <f ca="1">'WHOLESALE TRAFFIC'!AV50*'WHOLESALE COSTS'!$E42</f>
        <v>768535363.89055324</v>
      </c>
      <c r="AZ42" s="655">
        <f ca="1">'WHOLESALE TRAFFIC'!AW50*'WHOLESALE COSTS'!$E42</f>
        <v>776902965.86551714</v>
      </c>
      <c r="BA42" s="655">
        <f ca="1">'WHOLESALE TRAFFIC'!AX50*'WHOLESALE COSTS'!$E42</f>
        <v>780776320.62308872</v>
      </c>
      <c r="BB42" s="655">
        <f ca="1">'WHOLESALE TRAFFIC'!AY50*'WHOLESALE COSTS'!$E42</f>
        <v>787101051.71057844</v>
      </c>
      <c r="BC42" s="655">
        <f ca="1">'WHOLESALE TRAFFIC'!AZ50*'WHOLESALE COSTS'!$E42</f>
        <v>804435333.36233771</v>
      </c>
      <c r="BD42" s="655">
        <f ca="1">'WHOLESALE TRAFFIC'!BA50*'WHOLESALE COSTS'!$E42</f>
        <v>832351568.05015302</v>
      </c>
      <c r="BE42" s="655">
        <f ca="1">'WHOLESALE TRAFFIC'!BB50*'WHOLESALE COSTS'!$E42</f>
        <v>856626827.613747</v>
      </c>
      <c r="BF42" s="655">
        <f ca="1">'WHOLESALE TRAFFIC'!BC50*'WHOLESALE COSTS'!$E42</f>
        <v>878240839.4533987</v>
      </c>
      <c r="BG42" s="655">
        <f ca="1">'WHOLESALE TRAFFIC'!BD50*'WHOLESALE COSTS'!$E42</f>
        <v>887914891.04005075</v>
      </c>
      <c r="BH42" s="655">
        <f ca="1">'WHOLESALE TRAFFIC'!BE50*'WHOLESALE COSTS'!$E42</f>
        <v>901730943.09821773</v>
      </c>
      <c r="BI42" s="655">
        <f ca="1">'WHOLESALE TRAFFIC'!BF50*'WHOLESALE COSTS'!$E42</f>
        <v>916855595.9433068</v>
      </c>
      <c r="BJ42" s="655">
        <f ca="1">'WHOLESALE TRAFFIC'!BG50*'WHOLESALE COSTS'!$E42</f>
        <v>918109179.535972</v>
      </c>
      <c r="BK42" s="655">
        <f ca="1">'WHOLESALE TRAFFIC'!BH50*'WHOLESALE COSTS'!$E42</f>
        <v>914422372.76256335</v>
      </c>
      <c r="BL42" s="655">
        <f ca="1">'WHOLESALE TRAFFIC'!BI50*'WHOLESALE COSTS'!$E42</f>
        <v>915601842.59901142</v>
      </c>
      <c r="BM42" s="655">
        <f ca="1">'WHOLESALE TRAFFIC'!BJ50*'WHOLESALE COSTS'!$E42</f>
        <v>912615231.1470269</v>
      </c>
      <c r="BN42" s="655">
        <f ca="1">'WHOLESALE TRAFFIC'!BK50*'WHOLESALE COSTS'!$E42</f>
        <v>912412580.77611625</v>
      </c>
      <c r="BO42" s="655">
        <f ca="1">'WHOLESALE TRAFFIC'!BL50*'WHOLESALE COSTS'!$E42</f>
        <v>923543767.33053076</v>
      </c>
      <c r="BP42" s="655">
        <f ca="1">'WHOLESALE TRAFFIC'!BM50*'WHOLESALE COSTS'!$E42</f>
        <v>945560813.54027545</v>
      </c>
      <c r="BQ42" s="655">
        <f ca="1">'WHOLESALE TRAFFIC'!BN50*'WHOLESALE COSTS'!$E42</f>
        <v>964219347.77851593</v>
      </c>
      <c r="BR42" s="655">
        <f ca="1">'WHOLESALE TRAFFIC'!BO50*'WHOLESALE COSTS'!$E42</f>
        <v>980489139.71162403</v>
      </c>
      <c r="BS42" s="655">
        <f ca="1">'WHOLESALE TRAFFIC'!BP50*'WHOLESALE COSTS'!$E42</f>
        <v>985071603.40400898</v>
      </c>
      <c r="BT42" s="655">
        <f ca="1">'WHOLESALE TRAFFIC'!BQ50*'WHOLESALE COSTS'!$E42</f>
        <v>994048564.25075769</v>
      </c>
      <c r="BU42" s="655">
        <f ca="1">'WHOLESALE TRAFFIC'!BR50*'WHOLESALE COSTS'!$E42</f>
        <v>1004571915.0212705</v>
      </c>
    </row>
    <row r="43" spans="2:73" s="210" customFormat="1" ht="25" customHeight="1">
      <c r="B43" s="240" t="str">
        <f>'WHOLESALE TRAFFIC'!B51</f>
        <v>MVLP3</v>
      </c>
      <c r="C43" s="241"/>
      <c r="D43" s="264"/>
      <c r="E43" s="568">
        <f t="shared" si="15"/>
        <v>1.0169491525423728</v>
      </c>
      <c r="F43" s="510">
        <f t="shared" si="16"/>
        <v>0</v>
      </c>
      <c r="G43" s="510">
        <f t="shared" ref="G43:M44" si="17">G34*$E43</f>
        <v>0</v>
      </c>
      <c r="H43" s="510">
        <f t="shared" si="17"/>
        <v>0</v>
      </c>
      <c r="I43" s="510">
        <f t="shared" si="17"/>
        <v>0</v>
      </c>
      <c r="J43" s="510">
        <f t="shared" si="17"/>
        <v>0</v>
      </c>
      <c r="K43" s="510">
        <f t="shared" si="17"/>
        <v>0</v>
      </c>
      <c r="L43" s="510">
        <f t="shared" si="17"/>
        <v>0</v>
      </c>
      <c r="M43" s="510">
        <f t="shared" si="17"/>
        <v>0</v>
      </c>
      <c r="N43" s="655">
        <f ca="1">'WHOLESALE TRAFFIC'!K51*'WHOLESALE COSTS'!$E43</f>
        <v>6064856.9491525423</v>
      </c>
      <c r="O43" s="655">
        <f ca="1">'WHOLESALE TRAFFIC'!L51*'WHOLESALE COSTS'!$E43</f>
        <v>11395349.694915254</v>
      </c>
      <c r="P43" s="655">
        <f ca="1">'WHOLESALE TRAFFIC'!M51*'WHOLESALE COSTS'!$E43</f>
        <v>17359049.328813557</v>
      </c>
      <c r="Q43" s="655">
        <f ca="1">'WHOLESALE TRAFFIC'!N51*'WHOLESALE COSTS'!$E43</f>
        <v>22764224.9979661</v>
      </c>
      <c r="R43" s="655">
        <f ca="1">'WHOLESALE TRAFFIC'!O51*'WHOLESALE COSTS'!$E43</f>
        <v>28696820.527728815</v>
      </c>
      <c r="S43" s="655">
        <f ca="1">'WHOLESALE TRAFFIC'!P51*'WHOLESALE COSTS'!$E43</f>
        <v>36721656.789477967</v>
      </c>
      <c r="T43" s="655">
        <f ca="1">'WHOLESALE TRAFFIC'!Q51*'WHOLESALE COSTS'!$E43</f>
        <v>47171491.238139659</v>
      </c>
      <c r="U43" s="655">
        <f ca="1">'WHOLESALE TRAFFIC'!R51*'WHOLESALE COSTS'!$E43</f>
        <v>57756970.913520813</v>
      </c>
      <c r="V43" s="655">
        <f ca="1">'WHOLESALE TRAFFIC'!S51*'WHOLESALE COSTS'!$E43</f>
        <v>68760810.503437996</v>
      </c>
      <c r="W43" s="655">
        <f ca="1">'WHOLESALE TRAFFIC'!T51*'WHOLESALE COSTS'!$E43</f>
        <v>78064801.164706767</v>
      </c>
      <c r="X43" s="655">
        <f ca="1">'WHOLESALE TRAFFIC'!U51*'WHOLESALE COSTS'!$E43</f>
        <v>89484072.292912111</v>
      </c>
      <c r="Y43" s="655">
        <f ca="1">'WHOLESALE TRAFFIC'!V51*'WHOLESALE COSTS'!$E43</f>
        <v>102567129.69521566</v>
      </c>
      <c r="Z43" s="655">
        <f ca="1">'WHOLESALE TRAFFIC'!W51*'WHOLESALE COSTS'!$E43</f>
        <v>112625908.12570912</v>
      </c>
      <c r="AA43" s="655">
        <f ca="1">'WHOLESALE TRAFFIC'!X51*'WHOLESALE COSTS'!$E43</f>
        <v>121990138.14315248</v>
      </c>
      <c r="AB43" s="655">
        <f ca="1">'WHOLESALE TRAFFIC'!Y51*'WHOLESALE COSTS'!$E43</f>
        <v>134131021.74446942</v>
      </c>
      <c r="AC43" s="655">
        <f ca="1">'WHOLESALE TRAFFIC'!Z51*'WHOLESALE COSTS'!$E43</f>
        <v>145512823.19961882</v>
      </c>
      <c r="AD43" s="655">
        <f ca="1">'WHOLESALE TRAFFIC'!AA51*'WHOLESALE COSTS'!$E43</f>
        <v>158924758.98879039</v>
      </c>
      <c r="AE43" s="655">
        <f ca="1">'WHOLESALE TRAFFIC'!AB51*'WHOLESALE COSTS'!$E43</f>
        <v>178576535.9546051</v>
      </c>
      <c r="AF43" s="655">
        <f ca="1">'WHOLESALE TRAFFIC'!AC51*'WHOLESALE COSTS'!$E43</f>
        <v>204745569.49585789</v>
      </c>
      <c r="AG43" s="655">
        <f ca="1">'WHOLESALE TRAFFIC'!AD51*'WHOLESALE COSTS'!$E43</f>
        <v>230120581.19055653</v>
      </c>
      <c r="AH43" s="655">
        <f ca="1">'WHOLESALE TRAFFIC'!AE51*'WHOLESALE COSTS'!$E43</f>
        <v>254874565.69035074</v>
      </c>
      <c r="AI43" s="655">
        <f ca="1">'WHOLESALE TRAFFIC'!AF51*'WHOLESALE COSTS'!$E43</f>
        <v>273302785.88040948</v>
      </c>
      <c r="AJ43" s="655">
        <f ca="1">'WHOLESALE TRAFFIC'!AG51*'WHOLESALE COSTS'!$E43</f>
        <v>294437679.12876189</v>
      </c>
      <c r="AK43" s="655">
        <f ca="1">'WHOLESALE TRAFFIC'!AH51*'WHOLESALE COSTS'!$E43</f>
        <v>316519396.52825594</v>
      </c>
      <c r="AL43" s="655">
        <f ca="1">'WHOLESALE TRAFFIC'!AI51*'WHOLESALE COSTS'!$E43</f>
        <v>330001348.05777532</v>
      </c>
      <c r="AM43" s="655">
        <f ca="1">'WHOLESALE TRAFFIC'!AJ51*'WHOLESALE COSTS'!$E43</f>
        <v>340153744.38370013</v>
      </c>
      <c r="AN43" s="655">
        <f ca="1">'WHOLESALE TRAFFIC'!AK51*'WHOLESALE COSTS'!$E43</f>
        <v>353095453.77468467</v>
      </c>
      <c r="AO43" s="655">
        <f ca="1">'WHOLESALE TRAFFIC'!AL51*'WHOLESALE COSTS'!$E43</f>
        <v>363017868.88256055</v>
      </c>
      <c r="AP43" s="655">
        <f ca="1">'WHOLESALE TRAFFIC'!AM51*'WHOLESALE COSTS'!$E43</f>
        <v>374351927.30283928</v>
      </c>
      <c r="AQ43" s="655">
        <f ca="1">'WHOLESALE TRAFFIC'!AN51*'WHOLESALE COSTS'!$E43</f>
        <v>392681609.58176512</v>
      </c>
      <c r="AR43" s="655">
        <f ca="1">'WHOLESALE TRAFFIC'!AO51*'WHOLESALE COSTS'!$E43</f>
        <v>417765435.54335481</v>
      </c>
      <c r="AS43" s="655">
        <f ca="1">'WHOLESALE TRAFFIC'!AP51*'WHOLESALE COSTS'!$E43</f>
        <v>440268382.7492379</v>
      </c>
      <c r="AT43" s="655">
        <f ca="1">'WHOLESALE TRAFFIC'!AQ51*'WHOLESALE COSTS'!$E43</f>
        <v>460804767.00160646</v>
      </c>
      <c r="AU43" s="655">
        <f ca="1">'WHOLESALE TRAFFIC'!AR51*'WHOLESALE COSTS'!$E43</f>
        <v>473218532.71932274</v>
      </c>
      <c r="AV43" s="655">
        <f ca="1">'WHOLESALE TRAFFIC'!AS51*'WHOLESALE COSTS'!$E43</f>
        <v>488135677.94776338</v>
      </c>
      <c r="AW43" s="655">
        <f ca="1">'WHOLESALE TRAFFIC'!AT51*'WHOLESALE COSTS'!$E43</f>
        <v>503683638.45715487</v>
      </c>
      <c r="AX43" s="655">
        <f ca="1">'WHOLESALE TRAFFIC'!AU51*'WHOLESALE COSTS'!$E43</f>
        <v>509781788.73768699</v>
      </c>
      <c r="AY43" s="655">
        <f ca="1">'WHOLESALE TRAFFIC'!AV51*'WHOLESALE COSTS'!$E43</f>
        <v>512357241.673684</v>
      </c>
      <c r="AZ43" s="655">
        <f ca="1">'WHOLESALE TRAFFIC'!AW51*'WHOLESALE COSTS'!$E43</f>
        <v>517936320.60694897</v>
      </c>
      <c r="BA43" s="655">
        <f ca="1">'WHOLESALE TRAFFIC'!AX51*'WHOLESALE COSTS'!$E43</f>
        <v>520518506.61049992</v>
      </c>
      <c r="BB43" s="655">
        <f ca="1">'WHOLESALE TRAFFIC'!AY51*'WHOLESALE COSTS'!$E43</f>
        <v>524735640.26302576</v>
      </c>
      <c r="BC43" s="655">
        <f ca="1">'WHOLESALE TRAFFIC'!AZ51*'WHOLESALE COSTS'!$E43</f>
        <v>536291747.74139988</v>
      </c>
      <c r="BD43" s="655">
        <f ca="1">'WHOLESALE TRAFFIC'!BA51*'WHOLESALE COSTS'!$E43</f>
        <v>554901106.11704183</v>
      </c>
      <c r="BE43" s="655">
        <f ca="1">'WHOLESALE TRAFFIC'!BB51*'WHOLESALE COSTS'!$E43</f>
        <v>571084609.45525753</v>
      </c>
      <c r="BF43" s="655">
        <f ca="1">'WHOLESALE TRAFFIC'!BC51*'WHOLESALE COSTS'!$E43</f>
        <v>585494642.03334212</v>
      </c>
      <c r="BG43" s="655">
        <f ca="1">'WHOLESALE TRAFFIC'!BD51*'WHOLESALE COSTS'!$E43</f>
        <v>591942583.82998002</v>
      </c>
      <c r="BH43" s="655">
        <f ca="1">'WHOLESALE TRAFFIC'!BE51*'WHOLESALE COSTS'!$E43</f>
        <v>601152624.80797255</v>
      </c>
      <c r="BI43" s="655">
        <f ca="1">'WHOLESALE TRAFFIC'!BF51*'WHOLESALE COSTS'!$E43</f>
        <v>611235099.33028567</v>
      </c>
      <c r="BJ43" s="655">
        <f ca="1">'WHOLESALE TRAFFIC'!BG51*'WHOLESALE COSTS'!$E43</f>
        <v>612070225.71970367</v>
      </c>
      <c r="BK43" s="655">
        <f ca="1">'WHOLESALE TRAFFIC'!BH51*'WHOLESALE COSTS'!$E43</f>
        <v>609612482.56931174</v>
      </c>
      <c r="BL43" s="655">
        <f ca="1">'WHOLESALE TRAFFIC'!BI51*'WHOLESALE COSTS'!$E43</f>
        <v>610399611.66118515</v>
      </c>
      <c r="BM43" s="655">
        <f ca="1">'WHOLESALE TRAFFIC'!BJ51*'WHOLESALE COSTS'!$E43</f>
        <v>608408618.19676995</v>
      </c>
      <c r="BN43" s="655">
        <f ca="1">'WHOLESALE TRAFFIC'!BK51*'WHOLESALE COSTS'!$E43</f>
        <v>608272900.50727046</v>
      </c>
      <c r="BO43" s="655">
        <f ca="1">'WHOLESALE TRAFFIC'!BL51*'WHOLESALE COSTS'!$E43</f>
        <v>615693799.21072042</v>
      </c>
      <c r="BP43" s="655">
        <f ca="1">'WHOLESALE TRAFFIC'!BM51*'WHOLESALE COSTS'!$E43</f>
        <v>630372626.53832006</v>
      </c>
      <c r="BQ43" s="655">
        <f ca="1">'WHOLESALE TRAFFIC'!BN51*'WHOLESALE COSTS'!$E43</f>
        <v>642811711.8215735</v>
      </c>
      <c r="BR43" s="655">
        <f ca="1">'WHOLESALE TRAFFIC'!BO51*'WHOLESALE COSTS'!$E43</f>
        <v>653658299.11185086</v>
      </c>
      <c r="BS43" s="655">
        <f ca="1">'WHOLESALE TRAFFIC'!BP51*'WHOLESALE COSTS'!$E43</f>
        <v>656712637.03761423</v>
      </c>
      <c r="BT43" s="655">
        <f ca="1">'WHOLESALE TRAFFIC'!BQ51*'WHOLESALE COSTS'!$E43</f>
        <v>662696671.62641144</v>
      </c>
      <c r="BU43" s="655">
        <f ca="1">'WHOLESALE TRAFFIC'!BR51*'WHOLESALE COSTS'!$E43</f>
        <v>669712357.36712468</v>
      </c>
    </row>
    <row r="44" spans="2:73" s="210" customFormat="1" ht="25" customHeight="1">
      <c r="B44" s="240" t="str">
        <f>'WHOLESALE TRAFFIC'!B52</f>
        <v>MVLP4</v>
      </c>
      <c r="C44" s="241"/>
      <c r="D44" s="264"/>
      <c r="E44" s="568">
        <f t="shared" si="15"/>
        <v>1.0169491525423728</v>
      </c>
      <c r="F44" s="510">
        <f>F35*$E44</f>
        <v>0</v>
      </c>
      <c r="G44" s="510">
        <f t="shared" si="17"/>
        <v>0</v>
      </c>
      <c r="H44" s="510">
        <f t="shared" si="17"/>
        <v>0</v>
      </c>
      <c r="I44" s="510">
        <f t="shared" si="17"/>
        <v>0</v>
      </c>
      <c r="J44" s="510">
        <f t="shared" si="17"/>
        <v>0</v>
      </c>
      <c r="K44" s="510">
        <f t="shared" si="17"/>
        <v>0</v>
      </c>
      <c r="L44" s="510">
        <f t="shared" si="17"/>
        <v>0</v>
      </c>
      <c r="M44" s="510">
        <f t="shared" si="17"/>
        <v>0</v>
      </c>
      <c r="N44" s="655">
        <f ca="1">'WHOLESALE TRAFFIC'!K52*'WHOLESALE COSTS'!$E44</f>
        <v>7581071.1864406774</v>
      </c>
      <c r="O44" s="655">
        <f ca="1">'WHOLESALE TRAFFIC'!L52*'WHOLESALE COSTS'!$E44</f>
        <v>14246790.508474575</v>
      </c>
      <c r="P44" s="655">
        <f ca="1">'WHOLESALE TRAFFIC'!M52*'WHOLESALE COSTS'!$E44</f>
        <v>21703888.271186437</v>
      </c>
      <c r="Q44" s="655">
        <f ca="1">'WHOLESALE TRAFFIC'!N52*'WHOLESALE COSTS'!$E44</f>
        <v>28460104.027118638</v>
      </c>
      <c r="R44" s="655">
        <f ca="1">'WHOLESALE TRAFFIC'!O52*'WHOLESALE COSTS'!$E44</f>
        <v>35873003.910508469</v>
      </c>
      <c r="S44" s="655">
        <f ca="1">'WHOLESALE TRAFFIC'!P52*'WHOLESALE COSTS'!$E44</f>
        <v>45903950.325152539</v>
      </c>
      <c r="T44" s="655">
        <f ca="1">'WHOLESALE TRAFFIC'!Q52*'WHOLESALE COSTS'!$E44</f>
        <v>58963546.029233895</v>
      </c>
      <c r="U44" s="655">
        <f ca="1">'WHOLESALE TRAFFIC'!R52*'WHOLESALE COSTS'!$E44</f>
        <v>72198039.914212868</v>
      </c>
      <c r="V44" s="655">
        <f ca="1">'WHOLESALE TRAFFIC'!S52*'WHOLESALE COSTS'!$E44</f>
        <v>85952748.087993741</v>
      </c>
      <c r="W44" s="655">
        <f ca="1">'WHOLESALE TRAFFIC'!T52*'WHOLESALE COSTS'!$E44</f>
        <v>97582649.666644901</v>
      </c>
      <c r="X44" s="655">
        <f ca="1">'WHOLESALE TRAFFIC'!U52*'WHOLESALE COSTS'!$E44</f>
        <v>111854052.77653301</v>
      </c>
      <c r="Y44" s="655">
        <f ca="1">'WHOLESALE TRAFFIC'!V52*'WHOLESALE COSTS'!$E44</f>
        <v>128207926.4088928</v>
      </c>
      <c r="Z44" s="655">
        <f ca="1">'WHOLESALE TRAFFIC'!W52*'WHOLESALE COSTS'!$E44</f>
        <v>140781448.73251593</v>
      </c>
      <c r="AA44" s="655">
        <f ca="1">'WHOLESALE TRAFFIC'!X52*'WHOLESALE COSTS'!$E44</f>
        <v>152486783.07555118</v>
      </c>
      <c r="AB44" s="655">
        <f ca="1">'WHOLESALE TRAFFIC'!Y52*'WHOLESALE COSTS'!$E44</f>
        <v>167662932.05736685</v>
      </c>
      <c r="AC44" s="655">
        <f ca="1">'WHOLESALE TRAFFIC'!Z52*'WHOLESALE COSTS'!$E44</f>
        <v>181887622.74263409</v>
      </c>
      <c r="AD44" s="655">
        <f ca="1">'WHOLESALE TRAFFIC'!AA52*'WHOLESALE COSTS'!$E44</f>
        <v>198655316.18177357</v>
      </c>
      <c r="AE44" s="655">
        <f ca="1">'WHOLESALE TRAFFIC'!AB52*'WHOLESALE COSTS'!$E44</f>
        <v>223222672.40658316</v>
      </c>
      <c r="AF44" s="655">
        <f ca="1">'WHOLESALE TRAFFIC'!AC52*'WHOLESALE COSTS'!$E44</f>
        <v>255933864.20998281</v>
      </c>
      <c r="AG44" s="655">
        <f ca="1">'WHOLESALE TRAFFIC'!AD52*'WHOLESALE COSTS'!$E44</f>
        <v>287649930.32151759</v>
      </c>
      <c r="AH44" s="655">
        <f ca="1">'WHOLESALE TRAFFIC'!AE52*'WHOLESALE COSTS'!$E44</f>
        <v>318592450.75459421</v>
      </c>
      <c r="AI44" s="655">
        <f ca="1">'WHOLESALE TRAFFIC'!AF52*'WHOLESALE COSTS'!$E44</f>
        <v>341625160.42025441</v>
      </c>
      <c r="AJ44" s="655">
        <f ca="1">'WHOLESALE TRAFFIC'!AG52*'WHOLESALE COSTS'!$E44</f>
        <v>368046546.46703833</v>
      </c>
      <c r="AK44" s="655">
        <f ca="1">'WHOLESALE TRAFFIC'!AH52*'WHOLESALE COSTS'!$E44</f>
        <v>395651324.22843218</v>
      </c>
      <c r="AL44" s="655">
        <f ca="1">'WHOLESALE TRAFFIC'!AI52*'WHOLESALE COSTS'!$E44</f>
        <v>412503659.71192575</v>
      </c>
      <c r="AM44" s="655">
        <f ca="1">'WHOLESALE TRAFFIC'!AJ52*'WHOLESALE COSTS'!$E44</f>
        <v>425191452.99751598</v>
      </c>
      <c r="AN44" s="655">
        <f ca="1">'WHOLESALE TRAFFIC'!AK52*'WHOLESALE COSTS'!$E44</f>
        <v>441368626.11035204</v>
      </c>
      <c r="AO44" s="655">
        <f ca="1">'WHOLESALE TRAFFIC'!AL52*'WHOLESALE COSTS'!$E44</f>
        <v>453769076.1607666</v>
      </c>
      <c r="AP44" s="655">
        <f ca="1">'WHOLESALE TRAFFIC'!AM52*'WHOLESALE COSTS'!$E44</f>
        <v>467939415.57306731</v>
      </c>
      <c r="AQ44" s="655">
        <f ca="1">'WHOLESALE TRAFFIC'!AN52*'WHOLESALE COSTS'!$E44</f>
        <v>490851543.09949863</v>
      </c>
      <c r="AR44" s="655">
        <f ca="1">'WHOLESALE TRAFFIC'!AO52*'WHOLESALE COSTS'!$E44</f>
        <v>522203745.60554069</v>
      </c>
      <c r="AS44" s="655">
        <f ca="1">'WHOLESALE TRAFFIC'!AP52*'WHOLESALE COSTS'!$E44</f>
        <v>550332582.05407727</v>
      </c>
      <c r="AT44" s="655">
        <f ca="1">'WHOLESALE TRAFFIC'!AQ52*'WHOLESALE COSTS'!$E44</f>
        <v>576003207.18866146</v>
      </c>
      <c r="AU44" s="655">
        <f ca="1">'WHOLESALE TRAFFIC'!AR52*'WHOLESALE COSTS'!$E44</f>
        <v>591517948.5241437</v>
      </c>
      <c r="AV44" s="655">
        <f ca="1">'WHOLESALE TRAFFIC'!AS52*'WHOLESALE COSTS'!$E44</f>
        <v>610162037.53861451</v>
      </c>
      <c r="AW44" s="655">
        <f ca="1">'WHOLESALE TRAFFIC'!AT52*'WHOLESALE COSTS'!$E44</f>
        <v>629597366.17015827</v>
      </c>
      <c r="AX44" s="655">
        <f ca="1">'WHOLESALE TRAFFIC'!AU52*'WHOLESALE COSTS'!$E44</f>
        <v>637220413.11588776</v>
      </c>
      <c r="AY44" s="655">
        <f ca="1">'WHOLESALE TRAFFIC'!AV52*'WHOLESALE COSTS'!$E44</f>
        <v>640442673.81602561</v>
      </c>
      <c r="AZ44" s="655">
        <f ca="1">'WHOLESALE TRAFFIC'!AW52*'WHOLESALE COSTS'!$E44</f>
        <v>647414113.00658011</v>
      </c>
      <c r="BA44" s="655">
        <f ca="1">'WHOLESALE TRAFFIC'!AX52*'WHOLESALE COSTS'!$E44</f>
        <v>650642159.89862394</v>
      </c>
      <c r="BB44" s="655">
        <f ca="1">'WHOLESALE TRAFFIC'!AY52*'WHOLESALE COSTS'!$E44</f>
        <v>655911272.2426759</v>
      </c>
      <c r="BC44" s="655">
        <f ca="1">'WHOLESALE TRAFFIC'!AZ52*'WHOLESALE COSTS'!$E44</f>
        <v>670356820.49494898</v>
      </c>
      <c r="BD44" s="655">
        <f ca="1">'WHOLESALE TRAFFIC'!BA52*'WHOLESALE COSTS'!$E44</f>
        <v>693618911.67359138</v>
      </c>
      <c r="BE44" s="655">
        <f ca="1">'WHOLESALE TRAFFIC'!BB52*'WHOLESALE COSTS'!$E44</f>
        <v>713848664.39499664</v>
      </c>
      <c r="BF44" s="655">
        <f ca="1">'WHOLESALE TRAFFIC'!BC52*'WHOLESALE COSTS'!$E44</f>
        <v>731858956.59897554</v>
      </c>
      <c r="BG44" s="655">
        <f ca="1">'WHOLESALE TRAFFIC'!BD52*'WHOLESALE COSTS'!$E44</f>
        <v>739919351.14190805</v>
      </c>
      <c r="BH44" s="655">
        <f ca="1">'WHOLESALE TRAFFIC'!BE52*'WHOLESALE COSTS'!$E44</f>
        <v>751434949.6865077</v>
      </c>
      <c r="BI44" s="655">
        <f ca="1">'WHOLESALE TRAFFIC'!BF52*'WHOLESALE COSTS'!$E44</f>
        <v>764040937.79540253</v>
      </c>
      <c r="BJ44" s="655">
        <f ca="1">'WHOLESALE TRAFFIC'!BG52*'WHOLESALE COSTS'!$E44</f>
        <v>765087595.99037814</v>
      </c>
      <c r="BK44" s="655">
        <f ca="1">'WHOLESALE TRAFFIC'!BH52*'WHOLESALE COSTS'!$E44</f>
        <v>762015426.36035073</v>
      </c>
      <c r="BL44" s="655">
        <f ca="1">'WHOLESALE TRAFFIC'!BI52*'WHOLESALE COSTS'!$E44</f>
        <v>762996743.17792654</v>
      </c>
      <c r="BM44" s="655">
        <f ca="1">'WHOLESALE TRAFFIC'!BJ52*'WHOLESALE COSTS'!$E44</f>
        <v>760508139.91733527</v>
      </c>
      <c r="BN44" s="655">
        <f ca="1">'WHOLESALE TRAFFIC'!BK52*'WHOLESALE COSTS'!$E44</f>
        <v>760341227.83672261</v>
      </c>
      <c r="BO44" s="655">
        <f ca="1">'WHOLESALE TRAFFIC'!BL52*'WHOLESALE COSTS'!$E44</f>
        <v>769617346.10590351</v>
      </c>
      <c r="BP44" s="655">
        <f ca="1">'WHOLESALE TRAFFIC'!BM52*'WHOLESALE COSTS'!$E44</f>
        <v>787963272.02094722</v>
      </c>
      <c r="BQ44" s="655">
        <f ca="1">'WHOLESALE TRAFFIC'!BN52*'WHOLESALE COSTS'!$E44</f>
        <v>803512254.1826117</v>
      </c>
      <c r="BR44" s="655">
        <f ca="1">'WHOLESALE TRAFFIC'!BO52*'WHOLESALE COSTS'!$E44</f>
        <v>817070607.57517612</v>
      </c>
      <c r="BS44" s="655">
        <f ca="1">'WHOLESALE TRAFFIC'!BP52*'WHOLESALE COSTS'!$E44</f>
        <v>820891246.68794262</v>
      </c>
      <c r="BT44" s="655">
        <f ca="1">'WHOLESALE TRAFFIC'!BQ52*'WHOLESALE COSTS'!$E44</f>
        <v>828373870.79422355</v>
      </c>
      <c r="BU44" s="655">
        <f ca="1">'WHOLESALE TRAFFIC'!BR52*'WHOLESALE COSTS'!$E44</f>
        <v>837143326.40705466</v>
      </c>
    </row>
    <row r="45" spans="2:73" s="210" customFormat="1" ht="25" customHeight="1">
      <c r="B45" s="240" t="str">
        <f>'WHOLESALE TRAFFIC'!B53</f>
        <v>MVLP5</v>
      </c>
      <c r="C45" s="241"/>
      <c r="D45" s="264"/>
      <c r="E45" s="568">
        <f t="shared" si="15"/>
        <v>1.0169491525423728</v>
      </c>
      <c r="F45" s="510"/>
      <c r="G45" s="510"/>
      <c r="H45" s="510"/>
      <c r="I45" s="510"/>
      <c r="J45" s="510"/>
      <c r="K45" s="510"/>
      <c r="L45" s="510"/>
      <c r="M45" s="510"/>
      <c r="N45" s="655">
        <f ca="1">'WHOLESALE TRAFFIC'!K53*'WHOLESALE COSTS'!$E45</f>
        <v>13645928.135593221</v>
      </c>
      <c r="O45" s="655">
        <f ca="1">'WHOLESALE TRAFFIC'!L53*'WHOLESALE COSTS'!$E45</f>
        <v>25644222.915254235</v>
      </c>
      <c r="P45" s="655">
        <f ca="1">'WHOLESALE TRAFFIC'!M53*'WHOLESALE COSTS'!$E45</f>
        <v>39066998.88813559</v>
      </c>
      <c r="Q45" s="655">
        <f ca="1">'WHOLESALE TRAFFIC'!N53*'WHOLESALE COSTS'!$E45</f>
        <v>51228187.248813547</v>
      </c>
      <c r="R45" s="655">
        <f ca="1">'WHOLESALE TRAFFIC'!O53*'WHOLESALE COSTS'!$E45</f>
        <v>64571407.038915239</v>
      </c>
      <c r="S45" s="655">
        <f ca="1">'WHOLESALE TRAFFIC'!P53*'WHOLESALE COSTS'!$E45</f>
        <v>82627110.585274577</v>
      </c>
      <c r="T45" s="655">
        <f ca="1">'WHOLESALE TRAFFIC'!Q53*'WHOLESALE COSTS'!$E45</f>
        <v>106134382.85262102</v>
      </c>
      <c r="U45" s="655">
        <f ca="1">'WHOLESALE TRAFFIC'!R53*'WHOLESALE COSTS'!$E45</f>
        <v>129956471.84558317</v>
      </c>
      <c r="V45" s="655">
        <f ca="1">'WHOLESALE TRAFFIC'!S53*'WHOLESALE COSTS'!$E45</f>
        <v>154714946.55838874</v>
      </c>
      <c r="W45" s="655">
        <f ca="1">'WHOLESALE TRAFFIC'!T53*'WHOLESALE COSTS'!$E45</f>
        <v>175648769.39996085</v>
      </c>
      <c r="X45" s="655">
        <f ca="1">'WHOLESALE TRAFFIC'!U53*'WHOLESALE COSTS'!$E45</f>
        <v>201337294.9977594</v>
      </c>
      <c r="Y45" s="655">
        <f ca="1">'WHOLESALE TRAFFIC'!V53*'WHOLESALE COSTS'!$E45</f>
        <v>230774267.53600705</v>
      </c>
      <c r="Z45" s="655">
        <f ca="1">'WHOLESALE TRAFFIC'!W53*'WHOLESALE COSTS'!$E45</f>
        <v>253406607.71852869</v>
      </c>
      <c r="AA45" s="655">
        <f ca="1">'WHOLESALE TRAFFIC'!X53*'WHOLESALE COSTS'!$E45</f>
        <v>274476209.53599215</v>
      </c>
      <c r="AB45" s="655">
        <f ca="1">'WHOLESALE TRAFFIC'!Y53*'WHOLESALE COSTS'!$E45</f>
        <v>301793277.7032603</v>
      </c>
      <c r="AC45" s="655">
        <f ca="1">'WHOLESALE TRAFFIC'!Z53*'WHOLESALE COSTS'!$E45</f>
        <v>327397720.93674135</v>
      </c>
      <c r="AD45" s="655">
        <f ca="1">'WHOLESALE TRAFFIC'!AA53*'WHOLESALE COSTS'!$E45</f>
        <v>357579569.12719238</v>
      </c>
      <c r="AE45" s="655">
        <f ca="1">'WHOLESALE TRAFFIC'!AB53*'WHOLESALE COSTS'!$E45</f>
        <v>401800810.33184969</v>
      </c>
      <c r="AF45" s="655">
        <f ca="1">'WHOLESALE TRAFFIC'!AC53*'WHOLESALE COSTS'!$E45</f>
        <v>460680955.57796907</v>
      </c>
      <c r="AG45" s="655">
        <f ca="1">'WHOLESALE TRAFFIC'!AD53*'WHOLESALE COSTS'!$E45</f>
        <v>517769874.57873166</v>
      </c>
      <c r="AH45" s="655">
        <f ca="1">'WHOLESALE TRAFFIC'!AE53*'WHOLESALE COSTS'!$E45</f>
        <v>573466411.35826969</v>
      </c>
      <c r="AI45" s="655">
        <f ca="1">'WHOLESALE TRAFFIC'!AF53*'WHOLESALE COSTS'!$E45</f>
        <v>614925288.75645792</v>
      </c>
      <c r="AJ45" s="655">
        <f ca="1">'WHOLESALE TRAFFIC'!AG53*'WHOLESALE COSTS'!$E45</f>
        <v>662483783.64066899</v>
      </c>
      <c r="AK45" s="655">
        <f ca="1">'WHOLESALE TRAFFIC'!AH53*'WHOLESALE COSTS'!$E45</f>
        <v>712172383.61117792</v>
      </c>
      <c r="AL45" s="655">
        <f ca="1">'WHOLESALE TRAFFIC'!AI53*'WHOLESALE COSTS'!$E45</f>
        <v>742506587.48146641</v>
      </c>
      <c r="AM45" s="655">
        <f ca="1">'WHOLESALE TRAFFIC'!AJ53*'WHOLESALE COSTS'!$E45</f>
        <v>765344615.39552867</v>
      </c>
      <c r="AN45" s="655">
        <f ca="1">'WHOLESALE TRAFFIC'!AK53*'WHOLESALE COSTS'!$E45</f>
        <v>794463526.99863362</v>
      </c>
      <c r="AO45" s="655">
        <f ca="1">'WHOLESALE TRAFFIC'!AL53*'WHOLESALE COSTS'!$E45</f>
        <v>816784337.08937991</v>
      </c>
      <c r="AP45" s="655">
        <f ca="1">'WHOLESALE TRAFFIC'!AM53*'WHOLESALE COSTS'!$E45</f>
        <v>842290948.03152108</v>
      </c>
      <c r="AQ45" s="655">
        <f ca="1">'WHOLESALE TRAFFIC'!AN53*'WHOLESALE COSTS'!$E45</f>
        <v>883532777.57909763</v>
      </c>
      <c r="AR45" s="655">
        <f ca="1">'WHOLESALE TRAFFIC'!AO53*'WHOLESALE COSTS'!$E45</f>
        <v>939966742.08997321</v>
      </c>
      <c r="AS45" s="655">
        <f ca="1">'WHOLESALE TRAFFIC'!AP53*'WHOLESALE COSTS'!$E45</f>
        <v>990598647.69733894</v>
      </c>
      <c r="AT45" s="655">
        <f ca="1">'WHOLESALE TRAFFIC'!AQ53*'WHOLESALE COSTS'!$E45</f>
        <v>1036805772.9395908</v>
      </c>
      <c r="AU45" s="655">
        <f ca="1">'WHOLESALE TRAFFIC'!AR53*'WHOLESALE COSTS'!$E45</f>
        <v>1064732307.3434587</v>
      </c>
      <c r="AV45" s="655">
        <f ca="1">'WHOLESALE TRAFFIC'!AS53*'WHOLESALE COSTS'!$E45</f>
        <v>1098291667.5695062</v>
      </c>
      <c r="AW45" s="655">
        <f ca="1">'WHOLESALE TRAFFIC'!AT53*'WHOLESALE COSTS'!$E45</f>
        <v>1133275259.1062851</v>
      </c>
      <c r="AX45" s="655">
        <f ca="1">'WHOLESALE TRAFFIC'!AU53*'WHOLESALE COSTS'!$E45</f>
        <v>1146996743.6085978</v>
      </c>
      <c r="AY45" s="655">
        <f ca="1">'WHOLESALE TRAFFIC'!AV53*'WHOLESALE COSTS'!$E45</f>
        <v>1152796812.8688459</v>
      </c>
      <c r="AZ45" s="655">
        <f ca="1">'WHOLESALE TRAFFIC'!AW53*'WHOLESALE COSTS'!$E45</f>
        <v>1165345403.4118443</v>
      </c>
      <c r="BA45" s="655">
        <f ca="1">'WHOLESALE TRAFFIC'!AX53*'WHOLESALE COSTS'!$E45</f>
        <v>1171155887.8175232</v>
      </c>
      <c r="BB45" s="655">
        <f ca="1">'WHOLESALE TRAFFIC'!AY53*'WHOLESALE COSTS'!$E45</f>
        <v>1180640290.0368166</v>
      </c>
      <c r="BC45" s="655">
        <f ca="1">'WHOLESALE TRAFFIC'!AZ53*'WHOLESALE COSTS'!$E45</f>
        <v>1206642276.890908</v>
      </c>
      <c r="BD45" s="655">
        <f ca="1">'WHOLESALE TRAFFIC'!BA53*'WHOLESALE COSTS'!$E45</f>
        <v>1248514041.0124648</v>
      </c>
      <c r="BE45" s="655">
        <f ca="1">'WHOLESALE TRAFFIC'!BB53*'WHOLESALE COSTS'!$E45</f>
        <v>1284927595.9109941</v>
      </c>
      <c r="BF45" s="655">
        <f ca="1">'WHOLESALE TRAFFIC'!BC53*'WHOLESALE COSTS'!$E45</f>
        <v>1317346121.8781559</v>
      </c>
      <c r="BG45" s="655">
        <f ca="1">'WHOLESALE TRAFFIC'!BD53*'WHOLESALE COSTS'!$E45</f>
        <v>1331854832.0554347</v>
      </c>
      <c r="BH45" s="655">
        <f ca="1">'WHOLESALE TRAFFIC'!BE53*'WHOLESALE COSTS'!$E45</f>
        <v>1352582909.4357138</v>
      </c>
      <c r="BI45" s="655">
        <f ca="1">'WHOLESALE TRAFFIC'!BF53*'WHOLESALE COSTS'!$E45</f>
        <v>1375273688.0317247</v>
      </c>
      <c r="BJ45" s="655">
        <f ca="1">'WHOLESALE TRAFFIC'!BG53*'WHOLESALE COSTS'!$E45</f>
        <v>1377157672.7826807</v>
      </c>
      <c r="BK45" s="655">
        <f ca="1">'WHOLESALE TRAFFIC'!BH53*'WHOLESALE COSTS'!$E45</f>
        <v>1371627767.4486313</v>
      </c>
      <c r="BL45" s="655">
        <f ca="1">'WHOLESALE TRAFFIC'!BI53*'WHOLESALE COSTS'!$E45</f>
        <v>1373394137.7202678</v>
      </c>
      <c r="BM45" s="655">
        <f ca="1">'WHOLESALE TRAFFIC'!BJ53*'WHOLESALE COSTS'!$E45</f>
        <v>1368914651.8512034</v>
      </c>
      <c r="BN45" s="655">
        <f ca="1">'WHOLESALE TRAFFIC'!BK53*'WHOLESALE COSTS'!$E45</f>
        <v>1368614210.1061008</v>
      </c>
      <c r="BO45" s="655">
        <f ca="1">'WHOLESALE TRAFFIC'!BL53*'WHOLESALE COSTS'!$E45</f>
        <v>1385311222.9906263</v>
      </c>
      <c r="BP45" s="655">
        <f ca="1">'WHOLESALE TRAFFIC'!BM53*'WHOLESALE COSTS'!$E45</f>
        <v>1418333889.6377051</v>
      </c>
      <c r="BQ45" s="655">
        <f ca="1">'WHOLESALE TRAFFIC'!BN53*'WHOLESALE COSTS'!$E45</f>
        <v>1446322057.5287011</v>
      </c>
      <c r="BR45" s="655">
        <f ca="1">'WHOLESALE TRAFFIC'!BO53*'WHOLESALE COSTS'!$E45</f>
        <v>1470727093.6353168</v>
      </c>
      <c r="BS45" s="655">
        <f ca="1">'WHOLESALE TRAFFIC'!BP53*'WHOLESALE COSTS'!$E45</f>
        <v>1477604244.0382967</v>
      </c>
      <c r="BT45" s="655">
        <f ca="1">'WHOLESALE TRAFFIC'!BQ53*'WHOLESALE COSTS'!$E45</f>
        <v>1491072967.4296024</v>
      </c>
      <c r="BU45" s="655">
        <f ca="1">'WHOLESALE TRAFFIC'!BR53*'WHOLESALE COSTS'!$E45</f>
        <v>1506857987.5326984</v>
      </c>
    </row>
    <row r="46" spans="2:73" s="210" customFormat="1" ht="25" customHeight="1">
      <c r="B46" s="240" t="str">
        <f>'WHOLESALE TRAFFIC'!B54</f>
        <v>MVLP6</v>
      </c>
      <c r="C46" s="241"/>
      <c r="D46" s="264"/>
      <c r="E46" s="568">
        <f t="shared" si="15"/>
        <v>1.0169491525423728</v>
      </c>
      <c r="F46" s="510"/>
      <c r="G46" s="510"/>
      <c r="H46" s="510"/>
      <c r="I46" s="510"/>
      <c r="J46" s="510"/>
      <c r="K46" s="510"/>
      <c r="L46" s="510"/>
      <c r="M46" s="510"/>
      <c r="N46" s="655">
        <f ca="1">'WHOLESALE TRAFFIC'!K54*'WHOLESALE COSTS'!$E46</f>
        <v>14214508.47457627</v>
      </c>
      <c r="O46" s="655">
        <f ca="1">'WHOLESALE TRAFFIC'!L54*'WHOLESALE COSTS'!$E46</f>
        <v>26667433.220338982</v>
      </c>
      <c r="P46" s="655">
        <f ca="1">'WHOLESALE TRAFFIC'!M54*'WHOLESALE COSTS'!$E46</f>
        <v>40575325.179661021</v>
      </c>
      <c r="Q46" s="655">
        <f ca="1">'WHOLESALE TRAFFIC'!N54*'WHOLESALE COSTS'!$E46</f>
        <v>53143859.590779662</v>
      </c>
      <c r="R46" s="655">
        <f ca="1">'WHOLESALE TRAFFIC'!O54*'WHOLESALE COSTS'!$E46</f>
        <v>66926986.623280682</v>
      </c>
      <c r="S46" s="655">
        <f ca="1">'WHOLESALE TRAFFIC'!P54*'WHOLESALE COSTS'!$E46</f>
        <v>85594201.18149066</v>
      </c>
      <c r="T46" s="655">
        <f ca="1">'WHOLESALE TRAFFIC'!Q54*'WHOLESALE COSTS'!$E46</f>
        <v>109888790.36522511</v>
      </c>
      <c r="U46" s="655">
        <f ca="1">'WHOLESALE TRAFFIC'!R54*'WHOLESALE COSTS'!$E46</f>
        <v>134454327.17613551</v>
      </c>
      <c r="V46" s="655">
        <f ca="1">'WHOLESALE TRAFFIC'!S54*'WHOLESALE COSTS'!$E46</f>
        <v>159948261.4400664</v>
      </c>
      <c r="W46" s="655">
        <f ca="1">'WHOLESALE TRAFFIC'!T54*'WHOLESALE COSTS'!$E46</f>
        <v>181417065.85005614</v>
      </c>
      <c r="X46" s="655">
        <f ca="1">'WHOLESALE TRAFFIC'!U54*'WHOLESALE COSTS'!$E46</f>
        <v>207803829.21496207</v>
      </c>
      <c r="Y46" s="655">
        <f ca="1">'WHOLESALE TRAFFIC'!V54*'WHOLESALE COSTS'!$E46</f>
        <v>238038101.06253245</v>
      </c>
      <c r="Z46" s="655">
        <f ca="1">'WHOLESALE TRAFFIC'!W54*'WHOLESALE COSTS'!$E46</f>
        <v>261139853.29912239</v>
      </c>
      <c r="AA46" s="655">
        <f ca="1">'WHOLESALE TRAFFIC'!X54*'WHOLESALE COSTS'!$E46</f>
        <v>282575773.71278292</v>
      </c>
      <c r="AB46" s="655">
        <f ca="1">'WHOLESALE TRAFFIC'!Y54*'WHOLESALE COSTS'!$E46</f>
        <v>310493413.38947195</v>
      </c>
      <c r="AC46" s="655">
        <f ca="1">'WHOLESALE TRAFFIC'!Z54*'WHOLESALE COSTS'!$E46</f>
        <v>336586109.18652475</v>
      </c>
      <c r="AD46" s="655">
        <f ca="1">'WHOLESALE TRAFFIC'!AA54*'WHOLESALE COSTS'!$E46</f>
        <v>367400870.65762204</v>
      </c>
      <c r="AE46" s="655">
        <f ca="1">'WHOLESALE TRAFFIC'!AB54*'WHOLESALE COSTS'!$E46</f>
        <v>412796148.67691034</v>
      </c>
      <c r="AF46" s="655">
        <f ca="1">'WHOLESALE TRAFFIC'!AC54*'WHOLESALE COSTS'!$E46</f>
        <v>473381055.95611835</v>
      </c>
      <c r="AG46" s="655">
        <f ca="1">'WHOLESALE TRAFFIC'!AD54*'WHOLESALE COSTS'!$E46</f>
        <v>531988021.70486289</v>
      </c>
      <c r="AH46" s="655">
        <f ca="1">'WHOLESALE TRAFFIC'!AE54*'WHOLESALE COSTS'!$E46</f>
        <v>589048914.97213721</v>
      </c>
      <c r="AI46" s="655">
        <f ca="1">'WHOLESALE TRAFFIC'!AF54*'WHOLESALE COSTS'!$E46</f>
        <v>631180172.35982883</v>
      </c>
      <c r="AJ46" s="655">
        <f ca="1">'WHOLESALE TRAFFIC'!AG54*'WHOLESALE COSTS'!$E46</f>
        <v>679612623.48042929</v>
      </c>
      <c r="AK46" s="655">
        <f ca="1">'WHOLESALE TRAFFIC'!AH54*'WHOLESALE COSTS'!$E46</f>
        <v>730188472.61211348</v>
      </c>
      <c r="AL46" s="655">
        <f ca="1">'WHOLESALE TRAFFIC'!AI54*'WHOLESALE COSTS'!$E46</f>
        <v>760536208.30845213</v>
      </c>
      <c r="AM46" s="655">
        <f ca="1">'WHOLESALE TRAFFIC'!AJ54*'WHOLESALE COSTS'!$E46</f>
        <v>783073792.96547866</v>
      </c>
      <c r="AN46" s="655">
        <f ca="1">'WHOLESALE TRAFFIC'!AK54*'WHOLESALE COSTS'!$E46</f>
        <v>812160222.22462165</v>
      </c>
      <c r="AO46" s="655">
        <f ca="1">'WHOLESALE TRAFFIC'!AL54*'WHOLESALE COSTS'!$E46</f>
        <v>834158773.26969337</v>
      </c>
      <c r="AP46" s="655">
        <f ca="1">'WHOLESALE TRAFFIC'!AM54*'WHOLESALE COSTS'!$E46</f>
        <v>859469817.33405149</v>
      </c>
      <c r="AQ46" s="655">
        <f ca="1">'WHOLESALE TRAFFIC'!AN54*'WHOLESALE COSTS'!$E46</f>
        <v>901181116.3307935</v>
      </c>
      <c r="AR46" s="655">
        <f ca="1">'WHOLESALE TRAFFIC'!AO54*'WHOLESALE COSTS'!$E46</f>
        <v>958681582.299698</v>
      </c>
      <c r="AS46" s="655">
        <f ca="1">'WHOLESALE TRAFFIC'!AP54*'WHOLESALE COSTS'!$E46</f>
        <v>1010054826.3476081</v>
      </c>
      <c r="AT46" s="655">
        <f ca="1">'WHOLESALE TRAFFIC'!AQ54*'WHOLESALE COSTS'!$E46</f>
        <v>1056747192.0321553</v>
      </c>
      <c r="AU46" s="655">
        <f ca="1">'WHOLESALE TRAFFIC'!AR54*'WHOLESALE COSTS'!$E46</f>
        <v>1084368167.8402975</v>
      </c>
      <c r="AV46" s="655">
        <f ca="1">'WHOLESALE TRAFFIC'!AS54*'WHOLESALE COSTS'!$E46</f>
        <v>1117849361.0625801</v>
      </c>
      <c r="AW46" s="655">
        <f ca="1">'WHOLESALE TRAFFIC'!AT54*'WHOLESALE COSTS'!$E46</f>
        <v>1152806201.8101847</v>
      </c>
      <c r="AX46" s="655">
        <f ca="1">'WHOLESALE TRAFFIC'!AU54*'WHOLESALE COSTS'!$E46</f>
        <v>1165605747.4015903</v>
      </c>
      <c r="AY46" s="655">
        <f ca="1">'WHOLESALE TRAFFIC'!AV54*'WHOLESALE COSTS'!$E46</f>
        <v>1170188693.1206341</v>
      </c>
      <c r="AZ46" s="655">
        <f ca="1">'WHOLESALE TRAFFIC'!AW54*'WHOLESALE COSTS'!$E46</f>
        <v>1181872593.511462</v>
      </c>
      <c r="BA46" s="655">
        <f ca="1">'WHOLESALE TRAFFIC'!AX54*'WHOLESALE COSTS'!$E46</f>
        <v>1186569990.8266861</v>
      </c>
      <c r="BB46" s="655">
        <f ca="1">'WHOLESALE TRAFFIC'!AY54*'WHOLESALE COSTS'!$E46</f>
        <v>1195160164.6133699</v>
      </c>
      <c r="BC46" s="655">
        <f ca="1">'WHOLESALE TRAFFIC'!AZ54*'WHOLESALE COSTS'!$E46</f>
        <v>1220997198.3440495</v>
      </c>
      <c r="BD46" s="655">
        <f ca="1">'WHOLESALE TRAFFIC'!BA54*'WHOLESALE COSTS'!$E46</f>
        <v>1263363075.9394615</v>
      </c>
      <c r="BE46" s="655">
        <f ca="1">'WHOLESALE TRAFFIC'!BB54*'WHOLESALE COSTS'!$E46</f>
        <v>1299990168.6899278</v>
      </c>
      <c r="BF46" s="655">
        <f ca="1">'WHOLESALE TRAFFIC'!BC54*'WHOLESALE COSTS'!$E46</f>
        <v>1332445010.2574356</v>
      </c>
      <c r="BG46" s="655">
        <f ca="1">'WHOLESALE TRAFFIC'!BD54*'WHOLESALE COSTS'!$E46</f>
        <v>1346216664.1680727</v>
      </c>
      <c r="BH46" s="655">
        <f ca="1">'WHOLESALE TRAFFIC'!BE54*'WHOLESALE COSTS'!$E46</f>
        <v>1366497523.1975541</v>
      </c>
      <c r="BI46" s="655">
        <f ca="1">'WHOLESALE TRAFFIC'!BF54*'WHOLESALE COSTS'!$E46</f>
        <v>1388837704.9245975</v>
      </c>
      <c r="BJ46" s="655">
        <f ca="1">'WHOLESALE TRAFFIC'!BG54*'WHOLESALE COSTS'!$E46</f>
        <v>1389511142.3652086</v>
      </c>
      <c r="BK46" s="655">
        <f ca="1">'WHOLESALE TRAFFIC'!BH54*'WHOLESALE COSTS'!$E46</f>
        <v>1382526498.9164591</v>
      </c>
      <c r="BL46" s="655">
        <f ca="1">'WHOLESALE TRAFFIC'!BI54*'WHOLESALE COSTS'!$E46</f>
        <v>1383218867.8928366</v>
      </c>
      <c r="BM46" s="655">
        <f ca="1">'WHOLESALE TRAFFIC'!BJ54*'WHOLESALE COSTS'!$E46</f>
        <v>1377470548.5149033</v>
      </c>
      <c r="BN46" s="655">
        <f ca="1">'WHOLESALE TRAFFIC'!BK54*'WHOLESALE COSTS'!$E46</f>
        <v>1376132165.056854</v>
      </c>
      <c r="BO46" s="655">
        <f ca="1">'WHOLESALE TRAFFIC'!BL54*'WHOLESALE COSTS'!$E46</f>
        <v>1392561890.7981489</v>
      </c>
      <c r="BP46" s="655">
        <f ca="1">'WHOLESALE TRAFFIC'!BM54*'WHOLESALE COSTS'!$E46</f>
        <v>1426014344.0736189</v>
      </c>
      <c r="BQ46" s="655">
        <f ca="1">'WHOLESALE TRAFFIC'!BN54*'WHOLESALE COSTS'!$E46</f>
        <v>1454180346.9419575</v>
      </c>
      <c r="BR46" s="655">
        <f ca="1">'WHOLESALE TRAFFIC'!BO54*'WHOLESALE COSTS'!$E46</f>
        <v>1478587065.1681828</v>
      </c>
      <c r="BS46" s="655">
        <f ca="1">'WHOLESALE TRAFFIC'!BP54*'WHOLESALE COSTS'!$E46</f>
        <v>1484717501.8739719</v>
      </c>
      <c r="BT46" s="655">
        <f ca="1">'WHOLESALE TRAFFIC'!BQ54*'WHOLESALE COSTS'!$E46</f>
        <v>1497758307.6018596</v>
      </c>
      <c r="BU46" s="655">
        <f ca="1">'WHOLESALE TRAFFIC'!BR54*'WHOLESALE COSTS'!$E46</f>
        <v>1513222918.4866602</v>
      </c>
    </row>
    <row r="47" spans="2:73" s="210" customFormat="1" ht="25" customHeight="1">
      <c r="B47" s="240" t="s">
        <v>552</v>
      </c>
      <c r="C47" s="241"/>
      <c r="D47" s="264"/>
      <c r="E47" s="568">
        <f t="shared" si="15"/>
        <v>1.0169491525423728</v>
      </c>
      <c r="F47" s="510"/>
      <c r="G47" s="510"/>
      <c r="H47" s="510"/>
      <c r="I47" s="510"/>
      <c r="J47" s="510"/>
      <c r="K47" s="510"/>
      <c r="L47" s="510"/>
      <c r="M47" s="510"/>
      <c r="N47" s="510">
        <f ca="1">'WHOLESALE TRAFFIC'!K55*'WHOLESALE COSTS'!$E47</f>
        <v>0</v>
      </c>
      <c r="O47" s="510">
        <f ca="1">'WHOLESALE TRAFFIC'!L55*'WHOLESALE COSTS'!$E47</f>
        <v>0</v>
      </c>
      <c r="P47" s="510">
        <f ca="1">'WHOLESALE TRAFFIC'!M55*'WHOLESALE COSTS'!$E47</f>
        <v>0</v>
      </c>
      <c r="Q47" s="510">
        <f ca="1">'WHOLESALE TRAFFIC'!N55*'WHOLESALE COSTS'!$E47</f>
        <v>0</v>
      </c>
      <c r="R47" s="510">
        <f ca="1">'WHOLESALE TRAFFIC'!O55*'WHOLESALE COSTS'!$E47</f>
        <v>0</v>
      </c>
      <c r="S47" s="510">
        <f ca="1">'WHOLESALE TRAFFIC'!P55*'WHOLESALE COSTS'!$E47</f>
        <v>0</v>
      </c>
      <c r="T47" s="510">
        <f ca="1">'WHOLESALE TRAFFIC'!Q55*'WHOLESALE COSTS'!$E47</f>
        <v>0</v>
      </c>
      <c r="U47" s="510">
        <f ca="1">'WHOLESALE TRAFFIC'!R55*'WHOLESALE COSTS'!$E47</f>
        <v>0</v>
      </c>
      <c r="V47" s="510">
        <f ca="1">'WHOLESALE TRAFFIC'!S55*'WHOLESALE COSTS'!$E47</f>
        <v>0</v>
      </c>
      <c r="W47" s="510">
        <f ca="1">'WHOLESALE TRAFFIC'!T55*'WHOLESALE COSTS'!$E47</f>
        <v>0</v>
      </c>
      <c r="X47" s="510">
        <f ca="1">'WHOLESALE TRAFFIC'!U55*'WHOLESALE COSTS'!$E47</f>
        <v>0</v>
      </c>
      <c r="Y47" s="510">
        <f ca="1">'WHOLESALE TRAFFIC'!V55*'WHOLESALE COSTS'!$E47</f>
        <v>0</v>
      </c>
      <c r="Z47" s="510">
        <f ca="1">'WHOLESALE TRAFFIC'!W55*'WHOLESALE COSTS'!$E47</f>
        <v>0</v>
      </c>
      <c r="AA47" s="510">
        <f ca="1">'WHOLESALE TRAFFIC'!X55*'WHOLESALE COSTS'!$E47</f>
        <v>0</v>
      </c>
      <c r="AB47" s="510">
        <f ca="1">'WHOLESALE TRAFFIC'!Y55*'WHOLESALE COSTS'!$E47</f>
        <v>0</v>
      </c>
      <c r="AC47" s="510">
        <f ca="1">'WHOLESALE TRAFFIC'!Z55*'WHOLESALE COSTS'!$E47</f>
        <v>0</v>
      </c>
      <c r="AD47" s="510">
        <f ca="1">'WHOLESALE TRAFFIC'!AA55*'WHOLESALE COSTS'!$E47</f>
        <v>0</v>
      </c>
      <c r="AE47" s="510">
        <f ca="1">'WHOLESALE TRAFFIC'!AB55*'WHOLESALE COSTS'!$E47</f>
        <v>0</v>
      </c>
      <c r="AF47" s="510">
        <f ca="1">'WHOLESALE TRAFFIC'!AC55*'WHOLESALE COSTS'!$E47</f>
        <v>0</v>
      </c>
      <c r="AG47" s="510">
        <f ca="1">'WHOLESALE TRAFFIC'!AD55*'WHOLESALE COSTS'!$E47</f>
        <v>0</v>
      </c>
      <c r="AH47" s="510">
        <f ca="1">'WHOLESALE TRAFFIC'!AE55*'WHOLESALE COSTS'!$E47</f>
        <v>0</v>
      </c>
      <c r="AI47" s="510">
        <f ca="1">'WHOLESALE TRAFFIC'!AF55*'WHOLESALE COSTS'!$E47</f>
        <v>0</v>
      </c>
      <c r="AJ47" s="510">
        <f ca="1">'WHOLESALE TRAFFIC'!AG55*'WHOLESALE COSTS'!$E47</f>
        <v>0</v>
      </c>
      <c r="AK47" s="510">
        <f ca="1">'WHOLESALE TRAFFIC'!AH55*'WHOLESALE COSTS'!$E47</f>
        <v>0</v>
      </c>
      <c r="AL47" s="510">
        <f ca="1">'WHOLESALE TRAFFIC'!AI55*'WHOLESALE COSTS'!$E47</f>
        <v>0</v>
      </c>
      <c r="AM47" s="510">
        <f ca="1">'WHOLESALE TRAFFIC'!AJ55*'WHOLESALE COSTS'!$E47</f>
        <v>0</v>
      </c>
      <c r="AN47" s="510">
        <f ca="1">'WHOLESALE TRAFFIC'!AK55*'WHOLESALE COSTS'!$E47</f>
        <v>0</v>
      </c>
      <c r="AO47" s="510">
        <f ca="1">'WHOLESALE TRAFFIC'!AL55*'WHOLESALE COSTS'!$E47</f>
        <v>0</v>
      </c>
      <c r="AP47" s="510">
        <f ca="1">'WHOLESALE TRAFFIC'!AM55*'WHOLESALE COSTS'!$E47</f>
        <v>0</v>
      </c>
      <c r="AQ47" s="510">
        <f ca="1">'WHOLESALE TRAFFIC'!AN55*'WHOLESALE COSTS'!$E47</f>
        <v>0</v>
      </c>
      <c r="AR47" s="510">
        <f ca="1">'WHOLESALE TRAFFIC'!AO55*'WHOLESALE COSTS'!$E47</f>
        <v>0</v>
      </c>
      <c r="AS47" s="510">
        <f ca="1">'WHOLESALE TRAFFIC'!AP55*'WHOLESALE COSTS'!$E47</f>
        <v>0</v>
      </c>
      <c r="AT47" s="510">
        <f ca="1">'WHOLESALE TRAFFIC'!AQ55*'WHOLESALE COSTS'!$E47</f>
        <v>0</v>
      </c>
      <c r="AU47" s="510">
        <f ca="1">'WHOLESALE TRAFFIC'!AR55*'WHOLESALE COSTS'!$E47</f>
        <v>0</v>
      </c>
      <c r="AV47" s="510">
        <f ca="1">'WHOLESALE TRAFFIC'!AS55*'WHOLESALE COSTS'!$E47</f>
        <v>0</v>
      </c>
      <c r="AW47" s="510">
        <f ca="1">'WHOLESALE TRAFFIC'!AT55*'WHOLESALE COSTS'!$E47</f>
        <v>0</v>
      </c>
      <c r="AX47" s="510">
        <f ca="1">'WHOLESALE TRAFFIC'!AU55*'WHOLESALE COSTS'!$E47</f>
        <v>0</v>
      </c>
      <c r="AY47" s="510">
        <f ca="1">'WHOLESALE TRAFFIC'!AV55*'WHOLESALE COSTS'!$E47</f>
        <v>0</v>
      </c>
      <c r="AZ47" s="510">
        <f ca="1">'WHOLESALE TRAFFIC'!AW55*'WHOLESALE COSTS'!$E47</f>
        <v>0</v>
      </c>
      <c r="BA47" s="510">
        <f ca="1">'WHOLESALE TRAFFIC'!AX55*'WHOLESALE COSTS'!$E47</f>
        <v>0</v>
      </c>
      <c r="BB47" s="510">
        <f ca="1">'WHOLESALE TRAFFIC'!AY55*'WHOLESALE COSTS'!$E47</f>
        <v>0</v>
      </c>
      <c r="BC47" s="510">
        <f ca="1">'WHOLESALE TRAFFIC'!AZ55*'WHOLESALE COSTS'!$E47</f>
        <v>0</v>
      </c>
      <c r="BD47" s="510">
        <f ca="1">'WHOLESALE TRAFFIC'!BA55*'WHOLESALE COSTS'!$E47</f>
        <v>0</v>
      </c>
      <c r="BE47" s="510">
        <f ca="1">'WHOLESALE TRAFFIC'!BB55*'WHOLESALE COSTS'!$E47</f>
        <v>0</v>
      </c>
      <c r="BF47" s="510">
        <f ca="1">'WHOLESALE TRAFFIC'!BC55*'WHOLESALE COSTS'!$E47</f>
        <v>0</v>
      </c>
      <c r="BG47" s="510">
        <f ca="1">'WHOLESALE TRAFFIC'!BD55*'WHOLESALE COSTS'!$E47</f>
        <v>0</v>
      </c>
      <c r="BH47" s="510">
        <f ca="1">'WHOLESALE TRAFFIC'!BE55*'WHOLESALE COSTS'!$E47</f>
        <v>0</v>
      </c>
      <c r="BI47" s="510">
        <f ca="1">'WHOLESALE TRAFFIC'!BF55*'WHOLESALE COSTS'!$E47</f>
        <v>0</v>
      </c>
      <c r="BJ47" s="510">
        <f ca="1">'WHOLESALE TRAFFIC'!BG55*'WHOLESALE COSTS'!$E47</f>
        <v>0</v>
      </c>
      <c r="BK47" s="510">
        <f ca="1">'WHOLESALE TRAFFIC'!BH55*'WHOLESALE COSTS'!$E47</f>
        <v>0</v>
      </c>
      <c r="BL47" s="510">
        <f ca="1">'WHOLESALE TRAFFIC'!BI55*'WHOLESALE COSTS'!$E47</f>
        <v>0</v>
      </c>
      <c r="BM47" s="510">
        <f ca="1">'WHOLESALE TRAFFIC'!BJ55*'WHOLESALE COSTS'!$E47</f>
        <v>0</v>
      </c>
      <c r="BN47" s="510">
        <f ca="1">'WHOLESALE TRAFFIC'!BK55*'WHOLESALE COSTS'!$E47</f>
        <v>0</v>
      </c>
      <c r="BO47" s="510">
        <f ca="1">'WHOLESALE TRAFFIC'!BL55*'WHOLESALE COSTS'!$E47</f>
        <v>0</v>
      </c>
      <c r="BP47" s="510">
        <f ca="1">'WHOLESALE TRAFFIC'!BM55*'WHOLESALE COSTS'!$E47</f>
        <v>0</v>
      </c>
      <c r="BQ47" s="510">
        <f ca="1">'WHOLESALE TRAFFIC'!BN55*'WHOLESALE COSTS'!$E47</f>
        <v>0</v>
      </c>
      <c r="BR47" s="510">
        <f ca="1">'WHOLESALE TRAFFIC'!BO55*'WHOLESALE COSTS'!$E47</f>
        <v>0</v>
      </c>
      <c r="BS47" s="510">
        <f ca="1">'WHOLESALE TRAFFIC'!BP55*'WHOLESALE COSTS'!$E47</f>
        <v>0</v>
      </c>
      <c r="BT47" s="510">
        <f ca="1">'WHOLESALE TRAFFIC'!BQ55*'WHOLESALE COSTS'!$E47</f>
        <v>0</v>
      </c>
      <c r="BU47" s="510">
        <f ca="1">'WHOLESALE TRAFFIC'!BR55*'WHOLESALE COSTS'!$E47</f>
        <v>0</v>
      </c>
    </row>
    <row r="48" spans="2:73" s="210" customFormat="1" ht="25" customHeight="1">
      <c r="B48" s="240" t="s">
        <v>553</v>
      </c>
      <c r="C48" s="241"/>
      <c r="D48" s="264"/>
      <c r="E48" s="568">
        <f t="shared" si="15"/>
        <v>1.0169491525423728</v>
      </c>
      <c r="F48" s="510"/>
      <c r="G48" s="510"/>
      <c r="H48" s="510"/>
      <c r="I48" s="510"/>
      <c r="J48" s="510"/>
      <c r="K48" s="510"/>
      <c r="L48" s="510"/>
      <c r="M48" s="510"/>
      <c r="N48" s="510">
        <f ca="1">'WHOLESALE TRAFFIC'!K56*'WHOLESALE COSTS'!$E48</f>
        <v>0</v>
      </c>
      <c r="O48" s="510">
        <f ca="1">'WHOLESALE TRAFFIC'!L56*'WHOLESALE COSTS'!$E48</f>
        <v>0</v>
      </c>
      <c r="P48" s="510">
        <f ca="1">'WHOLESALE TRAFFIC'!M56*'WHOLESALE COSTS'!$E48</f>
        <v>0</v>
      </c>
      <c r="Q48" s="510">
        <f ca="1">'WHOLESALE TRAFFIC'!N56*'WHOLESALE COSTS'!$E48</f>
        <v>0</v>
      </c>
      <c r="R48" s="510">
        <f ca="1">'WHOLESALE TRAFFIC'!O56*'WHOLESALE COSTS'!$E48</f>
        <v>0</v>
      </c>
      <c r="S48" s="510">
        <f ca="1">'WHOLESALE TRAFFIC'!P56*'WHOLESALE COSTS'!$E48</f>
        <v>0</v>
      </c>
      <c r="T48" s="510">
        <f ca="1">'WHOLESALE TRAFFIC'!Q56*'WHOLESALE COSTS'!$E48</f>
        <v>0</v>
      </c>
      <c r="U48" s="510">
        <f ca="1">'WHOLESALE TRAFFIC'!R56*'WHOLESALE COSTS'!$E48</f>
        <v>0</v>
      </c>
      <c r="V48" s="510">
        <f ca="1">'WHOLESALE TRAFFIC'!S56*'WHOLESALE COSTS'!$E48</f>
        <v>0</v>
      </c>
      <c r="W48" s="510">
        <f ca="1">'WHOLESALE TRAFFIC'!T56*'WHOLESALE COSTS'!$E48</f>
        <v>0</v>
      </c>
      <c r="X48" s="510">
        <f ca="1">'WHOLESALE TRAFFIC'!U56*'WHOLESALE COSTS'!$E48</f>
        <v>0</v>
      </c>
      <c r="Y48" s="510">
        <f ca="1">'WHOLESALE TRAFFIC'!V56*'WHOLESALE COSTS'!$E48</f>
        <v>0</v>
      </c>
      <c r="Z48" s="510">
        <f ca="1">'WHOLESALE TRAFFIC'!W56*'WHOLESALE COSTS'!$E48</f>
        <v>0</v>
      </c>
      <c r="AA48" s="510">
        <f ca="1">'WHOLESALE TRAFFIC'!X56*'WHOLESALE COSTS'!$E48</f>
        <v>0</v>
      </c>
      <c r="AB48" s="510">
        <f ca="1">'WHOLESALE TRAFFIC'!Y56*'WHOLESALE COSTS'!$E48</f>
        <v>0</v>
      </c>
      <c r="AC48" s="510">
        <f ca="1">'WHOLESALE TRAFFIC'!Z56*'WHOLESALE COSTS'!$E48</f>
        <v>0</v>
      </c>
      <c r="AD48" s="510">
        <f ca="1">'WHOLESALE TRAFFIC'!AA56*'WHOLESALE COSTS'!$E48</f>
        <v>0</v>
      </c>
      <c r="AE48" s="510">
        <f ca="1">'WHOLESALE TRAFFIC'!AB56*'WHOLESALE COSTS'!$E48</f>
        <v>0</v>
      </c>
      <c r="AF48" s="510">
        <f ca="1">'WHOLESALE TRAFFIC'!AC56*'WHOLESALE COSTS'!$E48</f>
        <v>0</v>
      </c>
      <c r="AG48" s="510">
        <f ca="1">'WHOLESALE TRAFFIC'!AD56*'WHOLESALE COSTS'!$E48</f>
        <v>0</v>
      </c>
      <c r="AH48" s="510">
        <f ca="1">'WHOLESALE TRAFFIC'!AE56*'WHOLESALE COSTS'!$E48</f>
        <v>0</v>
      </c>
      <c r="AI48" s="510">
        <f ca="1">'WHOLESALE TRAFFIC'!AF56*'WHOLESALE COSTS'!$E48</f>
        <v>0</v>
      </c>
      <c r="AJ48" s="510">
        <f ca="1">'WHOLESALE TRAFFIC'!AG56*'WHOLESALE COSTS'!$E48</f>
        <v>0</v>
      </c>
      <c r="AK48" s="510">
        <f ca="1">'WHOLESALE TRAFFIC'!AH56*'WHOLESALE COSTS'!$E48</f>
        <v>0</v>
      </c>
      <c r="AL48" s="510">
        <f ca="1">'WHOLESALE TRAFFIC'!AI56*'WHOLESALE COSTS'!$E48</f>
        <v>0</v>
      </c>
      <c r="AM48" s="510">
        <f ca="1">'WHOLESALE TRAFFIC'!AJ56*'WHOLESALE COSTS'!$E48</f>
        <v>0</v>
      </c>
      <c r="AN48" s="510">
        <f ca="1">'WHOLESALE TRAFFIC'!AK56*'WHOLESALE COSTS'!$E48</f>
        <v>0</v>
      </c>
      <c r="AO48" s="510">
        <f ca="1">'WHOLESALE TRAFFIC'!AL56*'WHOLESALE COSTS'!$E48</f>
        <v>0</v>
      </c>
      <c r="AP48" s="510">
        <f ca="1">'WHOLESALE TRAFFIC'!AM56*'WHOLESALE COSTS'!$E48</f>
        <v>0</v>
      </c>
      <c r="AQ48" s="510">
        <f ca="1">'WHOLESALE TRAFFIC'!AN56*'WHOLESALE COSTS'!$E48</f>
        <v>0</v>
      </c>
      <c r="AR48" s="510">
        <f ca="1">'WHOLESALE TRAFFIC'!AO56*'WHOLESALE COSTS'!$E48</f>
        <v>0</v>
      </c>
      <c r="AS48" s="510">
        <f ca="1">'WHOLESALE TRAFFIC'!AP56*'WHOLESALE COSTS'!$E48</f>
        <v>0</v>
      </c>
      <c r="AT48" s="510">
        <f ca="1">'WHOLESALE TRAFFIC'!AQ56*'WHOLESALE COSTS'!$E48</f>
        <v>0</v>
      </c>
      <c r="AU48" s="510">
        <f ca="1">'WHOLESALE TRAFFIC'!AR56*'WHOLESALE COSTS'!$E48</f>
        <v>0</v>
      </c>
      <c r="AV48" s="510">
        <f ca="1">'WHOLESALE TRAFFIC'!AS56*'WHOLESALE COSTS'!$E48</f>
        <v>0</v>
      </c>
      <c r="AW48" s="510">
        <f ca="1">'WHOLESALE TRAFFIC'!AT56*'WHOLESALE COSTS'!$E48</f>
        <v>0</v>
      </c>
      <c r="AX48" s="510">
        <f ca="1">'WHOLESALE TRAFFIC'!AU56*'WHOLESALE COSTS'!$E48</f>
        <v>0</v>
      </c>
      <c r="AY48" s="510">
        <f ca="1">'WHOLESALE TRAFFIC'!AV56*'WHOLESALE COSTS'!$E48</f>
        <v>0</v>
      </c>
      <c r="AZ48" s="510">
        <f ca="1">'WHOLESALE TRAFFIC'!AW56*'WHOLESALE COSTS'!$E48</f>
        <v>0</v>
      </c>
      <c r="BA48" s="510">
        <f ca="1">'WHOLESALE TRAFFIC'!AX56*'WHOLESALE COSTS'!$E48</f>
        <v>0</v>
      </c>
      <c r="BB48" s="510">
        <f ca="1">'WHOLESALE TRAFFIC'!AY56*'WHOLESALE COSTS'!$E48</f>
        <v>0</v>
      </c>
      <c r="BC48" s="510">
        <f ca="1">'WHOLESALE TRAFFIC'!AZ56*'WHOLESALE COSTS'!$E48</f>
        <v>0</v>
      </c>
      <c r="BD48" s="510">
        <f ca="1">'WHOLESALE TRAFFIC'!BA56*'WHOLESALE COSTS'!$E48</f>
        <v>0</v>
      </c>
      <c r="BE48" s="510">
        <f ca="1">'WHOLESALE TRAFFIC'!BB56*'WHOLESALE COSTS'!$E48</f>
        <v>0</v>
      </c>
      <c r="BF48" s="510">
        <f ca="1">'WHOLESALE TRAFFIC'!BC56*'WHOLESALE COSTS'!$E48</f>
        <v>0</v>
      </c>
      <c r="BG48" s="510">
        <f ca="1">'WHOLESALE TRAFFIC'!BD56*'WHOLESALE COSTS'!$E48</f>
        <v>0</v>
      </c>
      <c r="BH48" s="510">
        <f ca="1">'WHOLESALE TRAFFIC'!BE56*'WHOLESALE COSTS'!$E48</f>
        <v>0</v>
      </c>
      <c r="BI48" s="510">
        <f ca="1">'WHOLESALE TRAFFIC'!BF56*'WHOLESALE COSTS'!$E48</f>
        <v>0</v>
      </c>
      <c r="BJ48" s="510">
        <f ca="1">'WHOLESALE TRAFFIC'!BG56*'WHOLESALE COSTS'!$E48</f>
        <v>0</v>
      </c>
      <c r="BK48" s="510">
        <f ca="1">'WHOLESALE TRAFFIC'!BH56*'WHOLESALE COSTS'!$E48</f>
        <v>0</v>
      </c>
      <c r="BL48" s="510">
        <f ca="1">'WHOLESALE TRAFFIC'!BI56*'WHOLESALE COSTS'!$E48</f>
        <v>0</v>
      </c>
      <c r="BM48" s="510">
        <f ca="1">'WHOLESALE TRAFFIC'!BJ56*'WHOLESALE COSTS'!$E48</f>
        <v>0</v>
      </c>
      <c r="BN48" s="510">
        <f ca="1">'WHOLESALE TRAFFIC'!BK56*'WHOLESALE COSTS'!$E48</f>
        <v>0</v>
      </c>
      <c r="BO48" s="510">
        <f ca="1">'WHOLESALE TRAFFIC'!BL56*'WHOLESALE COSTS'!$E48</f>
        <v>0</v>
      </c>
      <c r="BP48" s="510">
        <f ca="1">'WHOLESALE TRAFFIC'!BM56*'WHOLESALE COSTS'!$E48</f>
        <v>0</v>
      </c>
      <c r="BQ48" s="510">
        <f ca="1">'WHOLESALE TRAFFIC'!BN56*'WHOLESALE COSTS'!$E48</f>
        <v>0</v>
      </c>
      <c r="BR48" s="510">
        <f ca="1">'WHOLESALE TRAFFIC'!BO56*'WHOLESALE COSTS'!$E48</f>
        <v>0</v>
      </c>
      <c r="BS48" s="510">
        <f ca="1">'WHOLESALE TRAFFIC'!BP56*'WHOLESALE COSTS'!$E48</f>
        <v>0</v>
      </c>
      <c r="BT48" s="510">
        <f ca="1">'WHOLESALE TRAFFIC'!BQ56*'WHOLESALE COSTS'!$E48</f>
        <v>0</v>
      </c>
      <c r="BU48" s="510">
        <f ca="1">'WHOLESALE TRAFFIC'!BR56*'WHOLESALE COSTS'!$E48</f>
        <v>0</v>
      </c>
    </row>
    <row r="49" spans="2:73" s="210" customFormat="1" ht="25" customHeight="1">
      <c r="B49" s="240" t="s">
        <v>554</v>
      </c>
      <c r="C49" s="241"/>
      <c r="D49" s="264"/>
      <c r="E49" s="568">
        <f t="shared" si="15"/>
        <v>1.0169491525423728</v>
      </c>
      <c r="F49" s="510"/>
      <c r="G49" s="510"/>
      <c r="H49" s="510"/>
      <c r="I49" s="510"/>
      <c r="J49" s="510"/>
      <c r="K49" s="510"/>
      <c r="L49" s="510"/>
      <c r="M49" s="510"/>
      <c r="N49" s="510">
        <f ca="1">'WHOLESALE TRAFFIC'!K57*'WHOLESALE COSTS'!$E49</f>
        <v>0</v>
      </c>
      <c r="O49" s="510">
        <f ca="1">'WHOLESALE TRAFFIC'!L57*'WHOLESALE COSTS'!$E49</f>
        <v>0</v>
      </c>
      <c r="P49" s="510">
        <f ca="1">'WHOLESALE TRAFFIC'!M57*'WHOLESALE COSTS'!$E49</f>
        <v>0</v>
      </c>
      <c r="Q49" s="510">
        <f ca="1">'WHOLESALE TRAFFIC'!N57*'WHOLESALE COSTS'!$E49</f>
        <v>0</v>
      </c>
      <c r="R49" s="510">
        <f ca="1">'WHOLESALE TRAFFIC'!O57*'WHOLESALE COSTS'!$E49</f>
        <v>0</v>
      </c>
      <c r="S49" s="510">
        <f ca="1">'WHOLESALE TRAFFIC'!P57*'WHOLESALE COSTS'!$E49</f>
        <v>0</v>
      </c>
      <c r="T49" s="510">
        <f ca="1">'WHOLESALE TRAFFIC'!Q57*'WHOLESALE COSTS'!$E49</f>
        <v>0</v>
      </c>
      <c r="U49" s="510">
        <f ca="1">'WHOLESALE TRAFFIC'!R57*'WHOLESALE COSTS'!$E49</f>
        <v>0</v>
      </c>
      <c r="V49" s="510">
        <f ca="1">'WHOLESALE TRAFFIC'!S57*'WHOLESALE COSTS'!$E49</f>
        <v>0</v>
      </c>
      <c r="W49" s="510">
        <f ca="1">'WHOLESALE TRAFFIC'!T57*'WHOLESALE COSTS'!$E49</f>
        <v>0</v>
      </c>
      <c r="X49" s="510">
        <f ca="1">'WHOLESALE TRAFFIC'!U57*'WHOLESALE COSTS'!$E49</f>
        <v>0</v>
      </c>
      <c r="Y49" s="510">
        <f ca="1">'WHOLESALE TRAFFIC'!V57*'WHOLESALE COSTS'!$E49</f>
        <v>0</v>
      </c>
      <c r="Z49" s="510">
        <f ca="1">'WHOLESALE TRAFFIC'!W57*'WHOLESALE COSTS'!$E49</f>
        <v>0</v>
      </c>
      <c r="AA49" s="510">
        <f ca="1">'WHOLESALE TRAFFIC'!X57*'WHOLESALE COSTS'!$E49</f>
        <v>0</v>
      </c>
      <c r="AB49" s="510">
        <f ca="1">'WHOLESALE TRAFFIC'!Y57*'WHOLESALE COSTS'!$E49</f>
        <v>0</v>
      </c>
      <c r="AC49" s="510">
        <f ca="1">'WHOLESALE TRAFFIC'!Z57*'WHOLESALE COSTS'!$E49</f>
        <v>0</v>
      </c>
      <c r="AD49" s="510">
        <f ca="1">'WHOLESALE TRAFFIC'!AA57*'WHOLESALE COSTS'!$E49</f>
        <v>0</v>
      </c>
      <c r="AE49" s="510">
        <f ca="1">'WHOLESALE TRAFFIC'!AB57*'WHOLESALE COSTS'!$E49</f>
        <v>0</v>
      </c>
      <c r="AF49" s="510">
        <f ca="1">'WHOLESALE TRAFFIC'!AC57*'WHOLESALE COSTS'!$E49</f>
        <v>0</v>
      </c>
      <c r="AG49" s="510">
        <f ca="1">'WHOLESALE TRAFFIC'!AD57*'WHOLESALE COSTS'!$E49</f>
        <v>0</v>
      </c>
      <c r="AH49" s="510">
        <f ca="1">'WHOLESALE TRAFFIC'!AE57*'WHOLESALE COSTS'!$E49</f>
        <v>0</v>
      </c>
      <c r="AI49" s="510">
        <f ca="1">'WHOLESALE TRAFFIC'!AF57*'WHOLESALE COSTS'!$E49</f>
        <v>0</v>
      </c>
      <c r="AJ49" s="510">
        <f ca="1">'WHOLESALE TRAFFIC'!AG57*'WHOLESALE COSTS'!$E49</f>
        <v>0</v>
      </c>
      <c r="AK49" s="510">
        <f ca="1">'WHOLESALE TRAFFIC'!AH57*'WHOLESALE COSTS'!$E49</f>
        <v>0</v>
      </c>
      <c r="AL49" s="510">
        <f ca="1">'WHOLESALE TRAFFIC'!AI57*'WHOLESALE COSTS'!$E49</f>
        <v>0</v>
      </c>
      <c r="AM49" s="510">
        <f ca="1">'WHOLESALE TRAFFIC'!AJ57*'WHOLESALE COSTS'!$E49</f>
        <v>0</v>
      </c>
      <c r="AN49" s="510">
        <f ca="1">'WHOLESALE TRAFFIC'!AK57*'WHOLESALE COSTS'!$E49</f>
        <v>0</v>
      </c>
      <c r="AO49" s="510">
        <f ca="1">'WHOLESALE TRAFFIC'!AL57*'WHOLESALE COSTS'!$E49</f>
        <v>0</v>
      </c>
      <c r="AP49" s="510">
        <f ca="1">'WHOLESALE TRAFFIC'!AM57*'WHOLESALE COSTS'!$E49</f>
        <v>0</v>
      </c>
      <c r="AQ49" s="510">
        <f ca="1">'WHOLESALE TRAFFIC'!AN57*'WHOLESALE COSTS'!$E49</f>
        <v>0</v>
      </c>
      <c r="AR49" s="510">
        <f ca="1">'WHOLESALE TRAFFIC'!AO57*'WHOLESALE COSTS'!$E49</f>
        <v>0</v>
      </c>
      <c r="AS49" s="510">
        <f ca="1">'WHOLESALE TRAFFIC'!AP57*'WHOLESALE COSTS'!$E49</f>
        <v>0</v>
      </c>
      <c r="AT49" s="510">
        <f ca="1">'WHOLESALE TRAFFIC'!AQ57*'WHOLESALE COSTS'!$E49</f>
        <v>0</v>
      </c>
      <c r="AU49" s="510">
        <f ca="1">'WHOLESALE TRAFFIC'!AR57*'WHOLESALE COSTS'!$E49</f>
        <v>0</v>
      </c>
      <c r="AV49" s="510">
        <f ca="1">'WHOLESALE TRAFFIC'!AS57*'WHOLESALE COSTS'!$E49</f>
        <v>0</v>
      </c>
      <c r="AW49" s="510">
        <f ca="1">'WHOLESALE TRAFFIC'!AT57*'WHOLESALE COSTS'!$E49</f>
        <v>0</v>
      </c>
      <c r="AX49" s="510">
        <f ca="1">'WHOLESALE TRAFFIC'!AU57*'WHOLESALE COSTS'!$E49</f>
        <v>0</v>
      </c>
      <c r="AY49" s="510">
        <f ca="1">'WHOLESALE TRAFFIC'!AV57*'WHOLESALE COSTS'!$E49</f>
        <v>0</v>
      </c>
      <c r="AZ49" s="510">
        <f ca="1">'WHOLESALE TRAFFIC'!AW57*'WHOLESALE COSTS'!$E49</f>
        <v>0</v>
      </c>
      <c r="BA49" s="510">
        <f ca="1">'WHOLESALE TRAFFIC'!AX57*'WHOLESALE COSTS'!$E49</f>
        <v>0</v>
      </c>
      <c r="BB49" s="510">
        <f ca="1">'WHOLESALE TRAFFIC'!AY57*'WHOLESALE COSTS'!$E49</f>
        <v>0</v>
      </c>
      <c r="BC49" s="510">
        <f ca="1">'WHOLESALE TRAFFIC'!AZ57*'WHOLESALE COSTS'!$E49</f>
        <v>0</v>
      </c>
      <c r="BD49" s="510">
        <f ca="1">'WHOLESALE TRAFFIC'!BA57*'WHOLESALE COSTS'!$E49</f>
        <v>0</v>
      </c>
      <c r="BE49" s="510">
        <f ca="1">'WHOLESALE TRAFFIC'!BB57*'WHOLESALE COSTS'!$E49</f>
        <v>0</v>
      </c>
      <c r="BF49" s="510">
        <f ca="1">'WHOLESALE TRAFFIC'!BC57*'WHOLESALE COSTS'!$E49</f>
        <v>0</v>
      </c>
      <c r="BG49" s="510">
        <f ca="1">'WHOLESALE TRAFFIC'!BD57*'WHOLESALE COSTS'!$E49</f>
        <v>0</v>
      </c>
      <c r="BH49" s="510">
        <f ca="1">'WHOLESALE TRAFFIC'!BE57*'WHOLESALE COSTS'!$E49</f>
        <v>0</v>
      </c>
      <c r="BI49" s="510">
        <f ca="1">'WHOLESALE TRAFFIC'!BF57*'WHOLESALE COSTS'!$E49</f>
        <v>0</v>
      </c>
      <c r="BJ49" s="510">
        <f ca="1">'WHOLESALE TRAFFIC'!BG57*'WHOLESALE COSTS'!$E49</f>
        <v>0</v>
      </c>
      <c r="BK49" s="510">
        <f ca="1">'WHOLESALE TRAFFIC'!BH57*'WHOLESALE COSTS'!$E49</f>
        <v>0</v>
      </c>
      <c r="BL49" s="510">
        <f ca="1">'WHOLESALE TRAFFIC'!BI57*'WHOLESALE COSTS'!$E49</f>
        <v>0</v>
      </c>
      <c r="BM49" s="510">
        <f ca="1">'WHOLESALE TRAFFIC'!BJ57*'WHOLESALE COSTS'!$E49</f>
        <v>0</v>
      </c>
      <c r="BN49" s="510">
        <f ca="1">'WHOLESALE TRAFFIC'!BK57*'WHOLESALE COSTS'!$E49</f>
        <v>0</v>
      </c>
      <c r="BO49" s="510">
        <f ca="1">'WHOLESALE TRAFFIC'!BL57*'WHOLESALE COSTS'!$E49</f>
        <v>0</v>
      </c>
      <c r="BP49" s="510">
        <f ca="1">'WHOLESALE TRAFFIC'!BM57*'WHOLESALE COSTS'!$E49</f>
        <v>0</v>
      </c>
      <c r="BQ49" s="510">
        <f ca="1">'WHOLESALE TRAFFIC'!BN57*'WHOLESALE COSTS'!$E49</f>
        <v>0</v>
      </c>
      <c r="BR49" s="510">
        <f ca="1">'WHOLESALE TRAFFIC'!BO57*'WHOLESALE COSTS'!$E49</f>
        <v>0</v>
      </c>
      <c r="BS49" s="510">
        <f ca="1">'WHOLESALE TRAFFIC'!BP57*'WHOLESALE COSTS'!$E49</f>
        <v>0</v>
      </c>
      <c r="BT49" s="510">
        <f ca="1">'WHOLESALE TRAFFIC'!BQ57*'WHOLESALE COSTS'!$E49</f>
        <v>0</v>
      </c>
      <c r="BU49" s="510">
        <f ca="1">'WHOLESALE TRAFFIC'!BR57*'WHOLESALE COSTS'!$E49</f>
        <v>0</v>
      </c>
    </row>
    <row r="50" spans="2:73" s="210" customFormat="1" ht="25" customHeight="1">
      <c r="B50" s="240" t="s">
        <v>555</v>
      </c>
      <c r="C50" s="241"/>
      <c r="D50" s="264"/>
      <c r="E50" s="568">
        <f t="shared" si="15"/>
        <v>1.0169491525423728</v>
      </c>
      <c r="F50" s="510">
        <f t="shared" ref="F50:M50" si="18">F36*$E50</f>
        <v>0</v>
      </c>
      <c r="G50" s="510">
        <f t="shared" si="18"/>
        <v>0</v>
      </c>
      <c r="H50" s="510">
        <f t="shared" si="18"/>
        <v>0</v>
      </c>
      <c r="I50" s="510">
        <f t="shared" si="18"/>
        <v>0</v>
      </c>
      <c r="J50" s="510">
        <f t="shared" si="18"/>
        <v>0</v>
      </c>
      <c r="K50" s="510">
        <f t="shared" si="18"/>
        <v>0</v>
      </c>
      <c r="L50" s="510">
        <f t="shared" si="18"/>
        <v>0</v>
      </c>
      <c r="M50" s="510">
        <f t="shared" si="18"/>
        <v>0</v>
      </c>
      <c r="N50" s="510">
        <f ca="1">'WHOLESALE TRAFFIC'!K58*'WHOLESALE COSTS'!$E50</f>
        <v>0</v>
      </c>
      <c r="O50" s="510">
        <f ca="1">'WHOLESALE TRAFFIC'!L58*'WHOLESALE COSTS'!$E50</f>
        <v>0</v>
      </c>
      <c r="P50" s="510">
        <f ca="1">'WHOLESALE TRAFFIC'!M58*'WHOLESALE COSTS'!$E50</f>
        <v>0</v>
      </c>
      <c r="Q50" s="510">
        <f ca="1">'WHOLESALE TRAFFIC'!N58*'WHOLESALE COSTS'!$E50</f>
        <v>0</v>
      </c>
      <c r="R50" s="510">
        <f ca="1">'WHOLESALE TRAFFIC'!O58*'WHOLESALE COSTS'!$E50</f>
        <v>0</v>
      </c>
      <c r="S50" s="510">
        <f ca="1">'WHOLESALE TRAFFIC'!P58*'WHOLESALE COSTS'!$E50</f>
        <v>0</v>
      </c>
      <c r="T50" s="510">
        <f ca="1">'WHOLESALE TRAFFIC'!Q58*'WHOLESALE COSTS'!$E50</f>
        <v>0</v>
      </c>
      <c r="U50" s="510">
        <f ca="1">'WHOLESALE TRAFFIC'!R58*'WHOLESALE COSTS'!$E50</f>
        <v>0</v>
      </c>
      <c r="V50" s="510">
        <f ca="1">'WHOLESALE TRAFFIC'!S58*'WHOLESALE COSTS'!$E50</f>
        <v>0</v>
      </c>
      <c r="W50" s="510">
        <f ca="1">'WHOLESALE TRAFFIC'!T58*'WHOLESALE COSTS'!$E50</f>
        <v>0</v>
      </c>
      <c r="X50" s="510">
        <f ca="1">'WHOLESALE TRAFFIC'!U58*'WHOLESALE COSTS'!$E50</f>
        <v>0</v>
      </c>
      <c r="Y50" s="510">
        <f ca="1">'WHOLESALE TRAFFIC'!V58*'WHOLESALE COSTS'!$E50</f>
        <v>0</v>
      </c>
      <c r="Z50" s="510">
        <f ca="1">'WHOLESALE TRAFFIC'!W58*'WHOLESALE COSTS'!$E50</f>
        <v>0</v>
      </c>
      <c r="AA50" s="510">
        <f ca="1">'WHOLESALE TRAFFIC'!X58*'WHOLESALE COSTS'!$E50</f>
        <v>0</v>
      </c>
      <c r="AB50" s="510">
        <f ca="1">'WHOLESALE TRAFFIC'!Y58*'WHOLESALE COSTS'!$E50</f>
        <v>0</v>
      </c>
      <c r="AC50" s="510">
        <f ca="1">'WHOLESALE TRAFFIC'!Z58*'WHOLESALE COSTS'!$E50</f>
        <v>0</v>
      </c>
      <c r="AD50" s="510">
        <f ca="1">'WHOLESALE TRAFFIC'!AA58*'WHOLESALE COSTS'!$E50</f>
        <v>0</v>
      </c>
      <c r="AE50" s="510">
        <f ca="1">'WHOLESALE TRAFFIC'!AB58*'WHOLESALE COSTS'!$E50</f>
        <v>0</v>
      </c>
      <c r="AF50" s="510">
        <f ca="1">'WHOLESALE TRAFFIC'!AC58*'WHOLESALE COSTS'!$E50</f>
        <v>0</v>
      </c>
      <c r="AG50" s="510">
        <f ca="1">'WHOLESALE TRAFFIC'!AD58*'WHOLESALE COSTS'!$E50</f>
        <v>0</v>
      </c>
      <c r="AH50" s="510">
        <f ca="1">'WHOLESALE TRAFFIC'!AE58*'WHOLESALE COSTS'!$E50</f>
        <v>0</v>
      </c>
      <c r="AI50" s="510">
        <f ca="1">'WHOLESALE TRAFFIC'!AF58*'WHOLESALE COSTS'!$E50</f>
        <v>0</v>
      </c>
      <c r="AJ50" s="510">
        <f ca="1">'WHOLESALE TRAFFIC'!AG58*'WHOLESALE COSTS'!$E50</f>
        <v>0</v>
      </c>
      <c r="AK50" s="510">
        <f ca="1">'WHOLESALE TRAFFIC'!AH58*'WHOLESALE COSTS'!$E50</f>
        <v>0</v>
      </c>
      <c r="AL50" s="510">
        <f ca="1">'WHOLESALE TRAFFIC'!AI58*'WHOLESALE COSTS'!$E50</f>
        <v>0</v>
      </c>
      <c r="AM50" s="510">
        <f ca="1">'WHOLESALE TRAFFIC'!AJ58*'WHOLESALE COSTS'!$E50</f>
        <v>0</v>
      </c>
      <c r="AN50" s="510">
        <f ca="1">'WHOLESALE TRAFFIC'!AK58*'WHOLESALE COSTS'!$E50</f>
        <v>0</v>
      </c>
      <c r="AO50" s="510">
        <f ca="1">'WHOLESALE TRAFFIC'!AL58*'WHOLESALE COSTS'!$E50</f>
        <v>0</v>
      </c>
      <c r="AP50" s="510">
        <f ca="1">'WHOLESALE TRAFFIC'!AM58*'WHOLESALE COSTS'!$E50</f>
        <v>0</v>
      </c>
      <c r="AQ50" s="510">
        <f ca="1">'WHOLESALE TRAFFIC'!AN58*'WHOLESALE COSTS'!$E50</f>
        <v>0</v>
      </c>
      <c r="AR50" s="510">
        <f ca="1">'WHOLESALE TRAFFIC'!AO58*'WHOLESALE COSTS'!$E50</f>
        <v>0</v>
      </c>
      <c r="AS50" s="510">
        <f ca="1">'WHOLESALE TRAFFIC'!AP58*'WHOLESALE COSTS'!$E50</f>
        <v>0</v>
      </c>
      <c r="AT50" s="510">
        <f ca="1">'WHOLESALE TRAFFIC'!AQ58*'WHOLESALE COSTS'!$E50</f>
        <v>0</v>
      </c>
      <c r="AU50" s="510">
        <f ca="1">'WHOLESALE TRAFFIC'!AR58*'WHOLESALE COSTS'!$E50</f>
        <v>0</v>
      </c>
      <c r="AV50" s="510">
        <f ca="1">'WHOLESALE TRAFFIC'!AS58*'WHOLESALE COSTS'!$E50</f>
        <v>0</v>
      </c>
      <c r="AW50" s="510">
        <f ca="1">'WHOLESALE TRAFFIC'!AT58*'WHOLESALE COSTS'!$E50</f>
        <v>0</v>
      </c>
      <c r="AX50" s="510">
        <f ca="1">'WHOLESALE TRAFFIC'!AU58*'WHOLESALE COSTS'!$E50</f>
        <v>0</v>
      </c>
      <c r="AY50" s="510">
        <f ca="1">'WHOLESALE TRAFFIC'!AV58*'WHOLESALE COSTS'!$E50</f>
        <v>0</v>
      </c>
      <c r="AZ50" s="510">
        <f ca="1">'WHOLESALE TRAFFIC'!AW58*'WHOLESALE COSTS'!$E50</f>
        <v>0</v>
      </c>
      <c r="BA50" s="510">
        <f ca="1">'WHOLESALE TRAFFIC'!AX58*'WHOLESALE COSTS'!$E50</f>
        <v>0</v>
      </c>
      <c r="BB50" s="510">
        <f ca="1">'WHOLESALE TRAFFIC'!AY58*'WHOLESALE COSTS'!$E50</f>
        <v>0</v>
      </c>
      <c r="BC50" s="510">
        <f ca="1">'WHOLESALE TRAFFIC'!AZ58*'WHOLESALE COSTS'!$E50</f>
        <v>0</v>
      </c>
      <c r="BD50" s="510">
        <f ca="1">'WHOLESALE TRAFFIC'!BA58*'WHOLESALE COSTS'!$E50</f>
        <v>0</v>
      </c>
      <c r="BE50" s="510">
        <f ca="1">'WHOLESALE TRAFFIC'!BB58*'WHOLESALE COSTS'!$E50</f>
        <v>0</v>
      </c>
      <c r="BF50" s="510">
        <f ca="1">'WHOLESALE TRAFFIC'!BC58*'WHOLESALE COSTS'!$E50</f>
        <v>0</v>
      </c>
      <c r="BG50" s="510">
        <f ca="1">'WHOLESALE TRAFFIC'!BD58*'WHOLESALE COSTS'!$E50</f>
        <v>0</v>
      </c>
      <c r="BH50" s="510">
        <f ca="1">'WHOLESALE TRAFFIC'!BE58*'WHOLESALE COSTS'!$E50</f>
        <v>0</v>
      </c>
      <c r="BI50" s="510">
        <f ca="1">'WHOLESALE TRAFFIC'!BF58*'WHOLESALE COSTS'!$E50</f>
        <v>0</v>
      </c>
      <c r="BJ50" s="510">
        <f ca="1">'WHOLESALE TRAFFIC'!BG58*'WHOLESALE COSTS'!$E50</f>
        <v>0</v>
      </c>
      <c r="BK50" s="510">
        <f ca="1">'WHOLESALE TRAFFIC'!BH58*'WHOLESALE COSTS'!$E50</f>
        <v>0</v>
      </c>
      <c r="BL50" s="510">
        <f ca="1">'WHOLESALE TRAFFIC'!BI58*'WHOLESALE COSTS'!$E50</f>
        <v>0</v>
      </c>
      <c r="BM50" s="510">
        <f ca="1">'WHOLESALE TRAFFIC'!BJ58*'WHOLESALE COSTS'!$E50</f>
        <v>0</v>
      </c>
      <c r="BN50" s="510">
        <f ca="1">'WHOLESALE TRAFFIC'!BK58*'WHOLESALE COSTS'!$E50</f>
        <v>0</v>
      </c>
      <c r="BO50" s="510">
        <f ca="1">'WHOLESALE TRAFFIC'!BL58*'WHOLESALE COSTS'!$E50</f>
        <v>0</v>
      </c>
      <c r="BP50" s="510">
        <f ca="1">'WHOLESALE TRAFFIC'!BM58*'WHOLESALE COSTS'!$E50</f>
        <v>0</v>
      </c>
      <c r="BQ50" s="510">
        <f ca="1">'WHOLESALE TRAFFIC'!BN58*'WHOLESALE COSTS'!$E50</f>
        <v>0</v>
      </c>
      <c r="BR50" s="510">
        <f ca="1">'WHOLESALE TRAFFIC'!BO58*'WHOLESALE COSTS'!$E50</f>
        <v>0</v>
      </c>
      <c r="BS50" s="510">
        <f ca="1">'WHOLESALE TRAFFIC'!BP58*'WHOLESALE COSTS'!$E50</f>
        <v>0</v>
      </c>
      <c r="BT50" s="510">
        <f ca="1">'WHOLESALE TRAFFIC'!BQ58*'WHOLESALE COSTS'!$E50</f>
        <v>0</v>
      </c>
      <c r="BU50" s="510">
        <f ca="1">'WHOLESALE TRAFFIC'!BR58*'WHOLESALE COSTS'!$E50</f>
        <v>0</v>
      </c>
    </row>
    <row r="51" spans="2:73" s="210" customFormat="1" ht="25" customHeight="1">
      <c r="B51" s="240" t="s">
        <v>574</v>
      </c>
      <c r="C51" s="241"/>
      <c r="D51" s="264"/>
      <c r="E51" s="568">
        <f t="shared" si="15"/>
        <v>1.0169491525423728</v>
      </c>
      <c r="F51" s="510"/>
      <c r="G51" s="510"/>
      <c r="H51" s="510"/>
      <c r="I51" s="510"/>
      <c r="J51" s="510"/>
      <c r="K51" s="510"/>
      <c r="L51" s="510"/>
      <c r="M51" s="510"/>
      <c r="N51" s="510"/>
      <c r="O51" s="510"/>
      <c r="P51" s="510"/>
      <c r="Q51" s="510"/>
      <c r="R51" s="510"/>
      <c r="S51" s="510"/>
      <c r="T51" s="510"/>
      <c r="U51" s="510"/>
      <c r="V51" s="510"/>
      <c r="W51" s="510"/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  <c r="AO51" s="510"/>
      <c r="AP51" s="510"/>
      <c r="AQ51" s="510"/>
      <c r="AR51" s="510"/>
      <c r="AS51" s="510"/>
      <c r="AT51" s="510"/>
      <c r="AU51" s="510"/>
      <c r="AV51" s="510"/>
      <c r="AW51" s="510"/>
      <c r="AX51" s="510"/>
      <c r="AY51" s="510"/>
      <c r="AZ51" s="510"/>
      <c r="BA51" s="510"/>
      <c r="BB51" s="510"/>
      <c r="BC51" s="510"/>
      <c r="BD51" s="510"/>
      <c r="BE51" s="510"/>
      <c r="BF51" s="510"/>
      <c r="BG51" s="510"/>
      <c r="BH51" s="510"/>
      <c r="BI51" s="510"/>
      <c r="BJ51" s="510"/>
      <c r="BK51" s="510"/>
      <c r="BL51" s="510"/>
      <c r="BM51" s="510"/>
      <c r="BN51" s="510"/>
      <c r="BO51" s="510"/>
      <c r="BP51" s="510"/>
      <c r="BQ51" s="510"/>
      <c r="BR51" s="510"/>
      <c r="BS51" s="510"/>
      <c r="BT51" s="510"/>
      <c r="BU51" s="510"/>
    </row>
    <row r="52" spans="2:73" s="210" customFormat="1" ht="25" customHeight="1">
      <c r="B52" s="240" t="s">
        <v>575</v>
      </c>
      <c r="C52" s="241"/>
      <c r="D52" s="264"/>
      <c r="E52" s="568">
        <f t="shared" si="15"/>
        <v>1.0169491525423728</v>
      </c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  <c r="AO52" s="510"/>
      <c r="AP52" s="510"/>
      <c r="AQ52" s="510"/>
      <c r="AR52" s="510"/>
      <c r="AS52" s="510"/>
      <c r="AT52" s="510"/>
      <c r="AU52" s="510"/>
      <c r="AV52" s="510"/>
      <c r="AW52" s="510"/>
      <c r="AX52" s="510"/>
      <c r="AY52" s="510"/>
      <c r="AZ52" s="510"/>
      <c r="BA52" s="510"/>
      <c r="BB52" s="510"/>
      <c r="BC52" s="510"/>
      <c r="BD52" s="510"/>
      <c r="BE52" s="510"/>
      <c r="BF52" s="510"/>
      <c r="BG52" s="510"/>
      <c r="BH52" s="510"/>
      <c r="BI52" s="510"/>
      <c r="BJ52" s="510"/>
      <c r="BK52" s="510"/>
      <c r="BL52" s="510"/>
      <c r="BM52" s="510"/>
      <c r="BN52" s="510"/>
      <c r="BO52" s="510"/>
      <c r="BP52" s="510"/>
      <c r="BQ52" s="510"/>
      <c r="BR52" s="510"/>
      <c r="BS52" s="510"/>
      <c r="BT52" s="510"/>
      <c r="BU52" s="510"/>
    </row>
    <row r="53" spans="2:73" s="210" customFormat="1" ht="25" customHeight="1">
      <c r="B53" s="240" t="s">
        <v>576</v>
      </c>
      <c r="C53" s="241"/>
      <c r="D53" s="264"/>
      <c r="E53" s="568">
        <f t="shared" si="15"/>
        <v>1.0169491525423728</v>
      </c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  <c r="AO53" s="510"/>
      <c r="AP53" s="510"/>
      <c r="AQ53" s="510"/>
      <c r="AR53" s="510"/>
      <c r="AS53" s="510"/>
      <c r="AT53" s="510"/>
      <c r="AU53" s="510"/>
      <c r="AV53" s="510"/>
      <c r="AW53" s="510"/>
      <c r="AX53" s="510"/>
      <c r="AY53" s="510"/>
      <c r="AZ53" s="510"/>
      <c r="BA53" s="510"/>
      <c r="BB53" s="510"/>
      <c r="BC53" s="510"/>
      <c r="BD53" s="510"/>
      <c r="BE53" s="510"/>
      <c r="BF53" s="510"/>
      <c r="BG53" s="510"/>
      <c r="BH53" s="510"/>
      <c r="BI53" s="510"/>
      <c r="BJ53" s="510"/>
      <c r="BK53" s="510"/>
      <c r="BL53" s="510"/>
      <c r="BM53" s="510"/>
      <c r="BN53" s="510"/>
      <c r="BO53" s="510"/>
      <c r="BP53" s="510"/>
      <c r="BQ53" s="510"/>
      <c r="BR53" s="510"/>
      <c r="BS53" s="510"/>
      <c r="BT53" s="510"/>
      <c r="BU53" s="510"/>
    </row>
    <row r="54" spans="2:73" s="210" customFormat="1" ht="25" customHeight="1">
      <c r="B54" s="240" t="s">
        <v>577</v>
      </c>
      <c r="C54" s="241"/>
      <c r="D54" s="264"/>
      <c r="E54" s="568">
        <f t="shared" si="15"/>
        <v>1.0169491525423728</v>
      </c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  <c r="AO54" s="510"/>
      <c r="AP54" s="510"/>
      <c r="AQ54" s="510"/>
      <c r="AR54" s="510"/>
      <c r="AS54" s="510"/>
      <c r="AT54" s="510"/>
      <c r="AU54" s="510"/>
      <c r="AV54" s="510"/>
      <c r="AW54" s="510"/>
      <c r="AX54" s="510"/>
      <c r="AY54" s="510"/>
      <c r="AZ54" s="510"/>
      <c r="BA54" s="510"/>
      <c r="BB54" s="510"/>
      <c r="BC54" s="510"/>
      <c r="BD54" s="510"/>
      <c r="BE54" s="510"/>
      <c r="BF54" s="510"/>
      <c r="BG54" s="510"/>
      <c r="BH54" s="510"/>
      <c r="BI54" s="510"/>
      <c r="BJ54" s="510"/>
      <c r="BK54" s="510"/>
      <c r="BL54" s="510"/>
      <c r="BM54" s="510"/>
      <c r="BN54" s="510"/>
      <c r="BO54" s="510"/>
      <c r="BP54" s="510"/>
      <c r="BQ54" s="510"/>
      <c r="BR54" s="510"/>
      <c r="BS54" s="510"/>
      <c r="BT54" s="510"/>
      <c r="BU54" s="510"/>
    </row>
    <row r="55" spans="2:73" s="210" customFormat="1" ht="25" customHeight="1">
      <c r="B55" s="240" t="s">
        <v>578</v>
      </c>
      <c r="C55" s="241"/>
      <c r="D55" s="264"/>
      <c r="E55" s="568">
        <f t="shared" si="15"/>
        <v>1.0169491525423728</v>
      </c>
      <c r="F55" s="510"/>
      <c r="G55" s="510"/>
      <c r="H55" s="510"/>
      <c r="I55" s="510"/>
      <c r="J55" s="510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  <c r="AO55" s="510"/>
      <c r="AP55" s="510"/>
      <c r="AQ55" s="510"/>
      <c r="AR55" s="510"/>
      <c r="AS55" s="510"/>
      <c r="AT55" s="510"/>
      <c r="AU55" s="510"/>
      <c r="AV55" s="510"/>
      <c r="AW55" s="510"/>
      <c r="AX55" s="510"/>
      <c r="AY55" s="510"/>
      <c r="AZ55" s="510"/>
      <c r="BA55" s="510"/>
      <c r="BB55" s="510"/>
      <c r="BC55" s="510"/>
      <c r="BD55" s="510"/>
      <c r="BE55" s="510"/>
      <c r="BF55" s="510"/>
      <c r="BG55" s="510"/>
      <c r="BH55" s="510"/>
      <c r="BI55" s="510"/>
      <c r="BJ55" s="510"/>
      <c r="BK55" s="510"/>
      <c r="BL55" s="510"/>
      <c r="BM55" s="510"/>
      <c r="BN55" s="510"/>
      <c r="BO55" s="510"/>
      <c r="BP55" s="510"/>
      <c r="BQ55" s="510"/>
      <c r="BR55" s="510"/>
      <c r="BS55" s="510"/>
      <c r="BT55" s="510"/>
      <c r="BU55" s="510"/>
    </row>
    <row r="56" spans="2:73" s="210" customFormat="1" ht="25" customHeight="1">
      <c r="B56" s="240" t="s">
        <v>579</v>
      </c>
      <c r="C56" s="241"/>
      <c r="D56" s="264"/>
      <c r="E56" s="568">
        <f t="shared" si="15"/>
        <v>1.0169491525423728</v>
      </c>
      <c r="F56" s="510"/>
      <c r="G56" s="510"/>
      <c r="H56" s="510"/>
      <c r="I56" s="510"/>
      <c r="J56" s="510"/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  <c r="AO56" s="510"/>
      <c r="AP56" s="510"/>
      <c r="AQ56" s="510"/>
      <c r="AR56" s="510"/>
      <c r="AS56" s="510"/>
      <c r="AT56" s="510"/>
      <c r="AU56" s="510"/>
      <c r="AV56" s="510"/>
      <c r="AW56" s="510"/>
      <c r="AX56" s="510"/>
      <c r="AY56" s="510"/>
      <c r="AZ56" s="510"/>
      <c r="BA56" s="510"/>
      <c r="BB56" s="510"/>
      <c r="BC56" s="510"/>
      <c r="BD56" s="510"/>
      <c r="BE56" s="510"/>
      <c r="BF56" s="510"/>
      <c r="BG56" s="510"/>
      <c r="BH56" s="510"/>
      <c r="BI56" s="510"/>
      <c r="BJ56" s="510"/>
      <c r="BK56" s="510"/>
      <c r="BL56" s="510"/>
      <c r="BM56" s="510"/>
      <c r="BN56" s="510"/>
      <c r="BO56" s="510"/>
      <c r="BP56" s="510"/>
      <c r="BQ56" s="510"/>
      <c r="BR56" s="510"/>
      <c r="BS56" s="510"/>
      <c r="BT56" s="510"/>
      <c r="BU56" s="510"/>
    </row>
    <row r="57" spans="2:73" s="210" customFormat="1" ht="25" customHeight="1">
      <c r="B57" s="241" t="s">
        <v>580</v>
      </c>
      <c r="C57" s="241"/>
      <c r="D57" s="264"/>
      <c r="E57" s="568">
        <f t="shared" si="15"/>
        <v>1.0169491525423728</v>
      </c>
      <c r="F57" s="510">
        <f t="shared" ref="F57:M57" si="19">F37*$E57</f>
        <v>0</v>
      </c>
      <c r="G57" s="510">
        <f t="shared" si="19"/>
        <v>0</v>
      </c>
      <c r="H57" s="510">
        <f t="shared" si="19"/>
        <v>0</v>
      </c>
      <c r="I57" s="510">
        <f t="shared" si="19"/>
        <v>0</v>
      </c>
      <c r="J57" s="510">
        <f t="shared" si="19"/>
        <v>0</v>
      </c>
      <c r="K57" s="510">
        <f t="shared" si="19"/>
        <v>0</v>
      </c>
      <c r="L57" s="510">
        <f t="shared" si="19"/>
        <v>0</v>
      </c>
      <c r="M57" s="510">
        <f t="shared" si="19"/>
        <v>0</v>
      </c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  <c r="AO57" s="510"/>
      <c r="AP57" s="510"/>
      <c r="AQ57" s="510"/>
      <c r="AR57" s="510"/>
      <c r="AS57" s="510"/>
      <c r="AT57" s="510"/>
      <c r="AU57" s="510"/>
      <c r="AV57" s="510"/>
      <c r="AW57" s="510"/>
      <c r="AX57" s="510"/>
      <c r="AY57" s="510"/>
      <c r="AZ57" s="510"/>
      <c r="BA57" s="510"/>
      <c r="BB57" s="510"/>
      <c r="BC57" s="510"/>
      <c r="BD57" s="510"/>
      <c r="BE57" s="510"/>
      <c r="BF57" s="510"/>
      <c r="BG57" s="510"/>
      <c r="BH57" s="510"/>
      <c r="BI57" s="510"/>
      <c r="BJ57" s="510"/>
      <c r="BK57" s="510"/>
      <c r="BL57" s="510"/>
      <c r="BM57" s="510"/>
      <c r="BN57" s="510"/>
      <c r="BO57" s="510"/>
      <c r="BP57" s="510"/>
      <c r="BQ57" s="510"/>
      <c r="BR57" s="510"/>
      <c r="BS57" s="510"/>
      <c r="BT57" s="510"/>
      <c r="BU57" s="510"/>
    </row>
    <row r="58" spans="2:73" ht="25" customHeight="1">
      <c r="B58" s="241" t="s">
        <v>581</v>
      </c>
      <c r="C58" s="241"/>
      <c r="D58" s="264"/>
      <c r="E58" s="568">
        <f t="shared" si="15"/>
        <v>1.0169491525423728</v>
      </c>
      <c r="F58" s="510"/>
      <c r="G58" s="510"/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  <c r="AO58" s="510"/>
      <c r="AP58" s="510"/>
      <c r="AQ58" s="510"/>
      <c r="AR58" s="510"/>
      <c r="AS58" s="510"/>
      <c r="AT58" s="510"/>
      <c r="AU58" s="510"/>
      <c r="AV58" s="510"/>
      <c r="AW58" s="510"/>
      <c r="AX58" s="510"/>
      <c r="AY58" s="510"/>
      <c r="AZ58" s="510"/>
      <c r="BA58" s="510"/>
      <c r="BB58" s="510"/>
      <c r="BC58" s="510"/>
      <c r="BD58" s="510"/>
      <c r="BE58" s="510"/>
      <c r="BF58" s="510"/>
      <c r="BG58" s="510"/>
      <c r="BH58" s="510"/>
      <c r="BI58" s="510"/>
      <c r="BJ58" s="510"/>
      <c r="BK58" s="510"/>
      <c r="BL58" s="510"/>
      <c r="BM58" s="510"/>
      <c r="BN58" s="510"/>
      <c r="BO58" s="510"/>
      <c r="BP58" s="510"/>
      <c r="BQ58" s="510"/>
      <c r="BR58" s="510"/>
      <c r="BS58" s="510"/>
      <c r="BT58" s="510"/>
      <c r="BU58" s="510"/>
    </row>
    <row r="59" spans="2:73" ht="25" customHeight="1">
      <c r="B59" s="241" t="s">
        <v>582</v>
      </c>
      <c r="C59" s="241"/>
      <c r="D59" s="264"/>
      <c r="E59" s="568">
        <f t="shared" si="15"/>
        <v>1.0169491525423728</v>
      </c>
      <c r="F59" s="510">
        <f>IF(F39&gt;0,F39/SUM(F32:F37),0)</f>
        <v>0</v>
      </c>
      <c r="G59" s="510">
        <f t="shared" ref="G59:BR59" si="20">IF(G39&gt;0,G39/SUM(G32:G37),0)</f>
        <v>0</v>
      </c>
      <c r="H59" s="510">
        <f t="shared" si="20"/>
        <v>0</v>
      </c>
      <c r="I59" s="510">
        <f t="shared" si="20"/>
        <v>0</v>
      </c>
      <c r="J59" s="510">
        <f t="shared" si="20"/>
        <v>0</v>
      </c>
      <c r="K59" s="510">
        <f t="shared" si="20"/>
        <v>0</v>
      </c>
      <c r="L59" s="510">
        <f t="shared" si="20"/>
        <v>0</v>
      </c>
      <c r="M59" s="510">
        <f t="shared" si="20"/>
        <v>0</v>
      </c>
      <c r="N59" s="510">
        <f ca="1">IF(N39&gt;0,N39/SUM(N32:N37),0)</f>
        <v>1.0169491525423728</v>
      </c>
      <c r="O59" s="510">
        <f t="shared" ca="1" si="20"/>
        <v>1.0169491525423728</v>
      </c>
      <c r="P59" s="510">
        <f t="shared" ca="1" si="20"/>
        <v>1.0169491525423728</v>
      </c>
      <c r="Q59" s="510">
        <f t="shared" ca="1" si="20"/>
        <v>1.0169491525423728</v>
      </c>
      <c r="R59" s="510">
        <f ca="1">IF(R39&gt;0,R39/SUM(R32:R37),0)</f>
        <v>1.0169491525423728</v>
      </c>
      <c r="S59" s="510">
        <f t="shared" ca="1" si="20"/>
        <v>1.0169491525423728</v>
      </c>
      <c r="T59" s="510">
        <f t="shared" ca="1" si="20"/>
        <v>1.0169491525423728</v>
      </c>
      <c r="U59" s="510">
        <f t="shared" ca="1" si="20"/>
        <v>1.0169491525423728</v>
      </c>
      <c r="V59" s="510">
        <f t="shared" ca="1" si="20"/>
        <v>1.0169491525423728</v>
      </c>
      <c r="W59" s="510">
        <f t="shared" ca="1" si="20"/>
        <v>1.0169491525423728</v>
      </c>
      <c r="X59" s="510">
        <f t="shared" ca="1" si="20"/>
        <v>1.0169491525423728</v>
      </c>
      <c r="Y59" s="510">
        <f t="shared" ca="1" si="20"/>
        <v>1.0169491525423731</v>
      </c>
      <c r="Z59" s="510">
        <f t="shared" ca="1" si="20"/>
        <v>1.0169491525423728</v>
      </c>
      <c r="AA59" s="510">
        <f t="shared" ca="1" si="20"/>
        <v>1.0169491525423726</v>
      </c>
      <c r="AB59" s="510">
        <f t="shared" ca="1" si="20"/>
        <v>1.0169491525423728</v>
      </c>
      <c r="AC59" s="510">
        <f t="shared" ca="1" si="20"/>
        <v>1.0169491525423731</v>
      </c>
      <c r="AD59" s="510">
        <f t="shared" ca="1" si="20"/>
        <v>1.0169491525423728</v>
      </c>
      <c r="AE59" s="510">
        <f t="shared" ca="1" si="20"/>
        <v>1.0169491525423728</v>
      </c>
      <c r="AF59" s="510">
        <f t="shared" ca="1" si="20"/>
        <v>1.0169491525423728</v>
      </c>
      <c r="AG59" s="510">
        <f t="shared" ca="1" si="20"/>
        <v>1.0169491525423726</v>
      </c>
      <c r="AH59" s="510">
        <f t="shared" ca="1" si="20"/>
        <v>1.0169491525423728</v>
      </c>
      <c r="AI59" s="510">
        <f ca="1">IF(AI39&gt;0,AI39/SUM(AI32:AI37),0)</f>
        <v>1.0169491525423731</v>
      </c>
      <c r="AJ59" s="510">
        <f t="shared" ca="1" si="20"/>
        <v>1.0169491525423728</v>
      </c>
      <c r="AK59" s="510">
        <f t="shared" ca="1" si="20"/>
        <v>1.0169491525423728</v>
      </c>
      <c r="AL59" s="510">
        <f t="shared" ca="1" si="20"/>
        <v>1.0169491525423728</v>
      </c>
      <c r="AM59" s="510">
        <f t="shared" ca="1" si="20"/>
        <v>1.0169491525423728</v>
      </c>
      <c r="AN59" s="510">
        <f t="shared" ca="1" si="20"/>
        <v>1.0169491525423728</v>
      </c>
      <c r="AO59" s="510">
        <f t="shared" ca="1" si="20"/>
        <v>1.0169491525423726</v>
      </c>
      <c r="AP59" s="510">
        <f t="shared" ca="1" si="20"/>
        <v>1.0169491525423731</v>
      </c>
      <c r="AQ59" s="510">
        <f t="shared" ca="1" si="20"/>
        <v>1.0169491525423728</v>
      </c>
      <c r="AR59" s="510">
        <f t="shared" ca="1" si="20"/>
        <v>1.0169491525423731</v>
      </c>
      <c r="AS59" s="510">
        <f t="shared" ca="1" si="20"/>
        <v>1.0169491525423728</v>
      </c>
      <c r="AT59" s="510">
        <f t="shared" ca="1" si="20"/>
        <v>1.0169491525423728</v>
      </c>
      <c r="AU59" s="510">
        <f t="shared" ca="1" si="20"/>
        <v>1.0169491525423728</v>
      </c>
      <c r="AV59" s="510">
        <f t="shared" ca="1" si="20"/>
        <v>1.0169491525423731</v>
      </c>
      <c r="AW59" s="510">
        <f t="shared" ca="1" si="20"/>
        <v>1.0169491525423728</v>
      </c>
      <c r="AX59" s="510">
        <f t="shared" ca="1" si="20"/>
        <v>1.0169491525423728</v>
      </c>
      <c r="AY59" s="510">
        <f t="shared" ca="1" si="20"/>
        <v>1.0169491525423728</v>
      </c>
      <c r="AZ59" s="510">
        <f t="shared" ca="1" si="20"/>
        <v>1.0169491525423728</v>
      </c>
      <c r="BA59" s="510">
        <f t="shared" ca="1" si="20"/>
        <v>1.0169491525423728</v>
      </c>
      <c r="BB59" s="510">
        <f t="shared" ca="1" si="20"/>
        <v>1.0169491525423731</v>
      </c>
      <c r="BC59" s="510">
        <f t="shared" ca="1" si="20"/>
        <v>1.0169491525423726</v>
      </c>
      <c r="BD59" s="510">
        <f t="shared" ca="1" si="20"/>
        <v>1.0169491525423728</v>
      </c>
      <c r="BE59" s="510">
        <f t="shared" ca="1" si="20"/>
        <v>1.0169491525423728</v>
      </c>
      <c r="BF59" s="510">
        <f t="shared" ca="1" si="20"/>
        <v>1.0169491525423728</v>
      </c>
      <c r="BG59" s="510">
        <f t="shared" ca="1" si="20"/>
        <v>1.0169491525423731</v>
      </c>
      <c r="BH59" s="510">
        <f t="shared" ca="1" si="20"/>
        <v>1.0169491525423728</v>
      </c>
      <c r="BI59" s="510">
        <f t="shared" ca="1" si="20"/>
        <v>1.0169491525423731</v>
      </c>
      <c r="BJ59" s="510">
        <f t="shared" ca="1" si="20"/>
        <v>1.0169491525423728</v>
      </c>
      <c r="BK59" s="510">
        <f t="shared" ca="1" si="20"/>
        <v>1.0169491525423728</v>
      </c>
      <c r="BL59" s="510">
        <f t="shared" ca="1" si="20"/>
        <v>1.0169491525423728</v>
      </c>
      <c r="BM59" s="510">
        <f t="shared" ca="1" si="20"/>
        <v>1.0169491525423728</v>
      </c>
      <c r="BN59" s="510">
        <f t="shared" ca="1" si="20"/>
        <v>1.0169491525423728</v>
      </c>
      <c r="BO59" s="510">
        <f t="shared" ca="1" si="20"/>
        <v>1.0169491525423728</v>
      </c>
      <c r="BP59" s="510">
        <f t="shared" ca="1" si="20"/>
        <v>1.0169491525423728</v>
      </c>
      <c r="BQ59" s="510">
        <f t="shared" ca="1" si="20"/>
        <v>1.0169491525423726</v>
      </c>
      <c r="BR59" s="510">
        <f t="shared" ca="1" si="20"/>
        <v>1.0169491525423728</v>
      </c>
      <c r="BS59" s="510">
        <f t="shared" ref="BS59:BU59" ca="1" si="21">IF(BS39&gt;0,BS39/SUM(BS32:BS37),0)</f>
        <v>1.0169491525423731</v>
      </c>
      <c r="BT59" s="510">
        <f t="shared" ca="1" si="21"/>
        <v>1.0169491525423728</v>
      </c>
      <c r="BU59" s="510">
        <f t="shared" ca="1" si="21"/>
        <v>1.0169491525423726</v>
      </c>
    </row>
    <row r="61" spans="2:73" s="3" customFormat="1" ht="25" customHeight="1">
      <c r="B61" s="692" t="s">
        <v>439</v>
      </c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692"/>
      <c r="AI61" s="692"/>
      <c r="AJ61" s="692"/>
      <c r="AK61" s="692"/>
      <c r="AL61" s="692"/>
      <c r="AM61" s="692"/>
      <c r="AN61" s="692"/>
      <c r="AO61" s="692"/>
      <c r="AP61" s="692"/>
      <c r="AQ61" s="692"/>
      <c r="AR61" s="692"/>
      <c r="AS61" s="692"/>
      <c r="AT61" s="692"/>
      <c r="AU61" s="692"/>
      <c r="AV61" s="692"/>
      <c r="AW61" s="692"/>
      <c r="AX61" s="692"/>
      <c r="AY61" s="692"/>
      <c r="AZ61" s="692"/>
      <c r="BA61" s="692"/>
      <c r="BB61" s="692"/>
      <c r="BC61" s="692"/>
      <c r="BD61" s="692"/>
      <c r="BE61" s="692"/>
      <c r="BF61" s="692"/>
      <c r="BG61" s="692"/>
      <c r="BH61" s="692"/>
      <c r="BI61" s="692"/>
      <c r="BJ61" s="692"/>
      <c r="BK61" s="692"/>
      <c r="BL61" s="692"/>
      <c r="BM61" s="692"/>
      <c r="BN61" s="692"/>
      <c r="BO61" s="692"/>
      <c r="BP61" s="692"/>
      <c r="BQ61" s="692"/>
      <c r="BR61" s="692"/>
      <c r="BS61" s="692"/>
      <c r="BT61" s="692"/>
      <c r="BU61" s="692"/>
    </row>
    <row r="62" spans="2:73" s="3" customFormat="1" ht="25" customHeight="1"/>
    <row r="63" spans="2:73" s="208" customFormat="1" ht="25" customHeight="1">
      <c r="B63" s="243" t="s">
        <v>424</v>
      </c>
      <c r="C63" s="243" t="s">
        <v>425</v>
      </c>
      <c r="D63" s="243" t="s">
        <v>426</v>
      </c>
      <c r="E63" s="243" t="s">
        <v>427</v>
      </c>
      <c r="F63" s="243" t="s">
        <v>32</v>
      </c>
      <c r="G63" s="244" t="s">
        <v>33</v>
      </c>
      <c r="H63" s="244" t="s">
        <v>34</v>
      </c>
      <c r="I63" s="244" t="s">
        <v>35</v>
      </c>
      <c r="J63" s="244" t="s">
        <v>36</v>
      </c>
      <c r="K63" s="244" t="s">
        <v>37</v>
      </c>
      <c r="L63" s="244" t="s">
        <v>38</v>
      </c>
      <c r="M63" s="244" t="s">
        <v>39</v>
      </c>
      <c r="N63" s="245">
        <v>1</v>
      </c>
      <c r="O63" s="245">
        <v>2</v>
      </c>
      <c r="P63" s="245">
        <v>3</v>
      </c>
      <c r="Q63" s="245">
        <v>4</v>
      </c>
      <c r="R63" s="245">
        <v>5</v>
      </c>
      <c r="S63" s="245">
        <v>6</v>
      </c>
      <c r="T63" s="245">
        <v>7</v>
      </c>
      <c r="U63" s="245">
        <v>8</v>
      </c>
      <c r="V63" s="245">
        <v>9</v>
      </c>
      <c r="W63" s="245">
        <v>10</v>
      </c>
      <c r="X63" s="245">
        <v>11</v>
      </c>
      <c r="Y63" s="245">
        <v>12</v>
      </c>
      <c r="Z63" s="245">
        <v>13</v>
      </c>
      <c r="AA63" s="245">
        <v>14</v>
      </c>
      <c r="AB63" s="245">
        <v>15</v>
      </c>
      <c r="AC63" s="245">
        <v>16</v>
      </c>
      <c r="AD63" s="245">
        <v>17</v>
      </c>
      <c r="AE63" s="245">
        <v>18</v>
      </c>
      <c r="AF63" s="245">
        <v>19</v>
      </c>
      <c r="AG63" s="245">
        <v>20</v>
      </c>
      <c r="AH63" s="245">
        <v>21</v>
      </c>
      <c r="AI63" s="245">
        <v>22</v>
      </c>
      <c r="AJ63" s="245">
        <v>23</v>
      </c>
      <c r="AK63" s="245">
        <v>24</v>
      </c>
      <c r="AL63" s="245">
        <v>25</v>
      </c>
      <c r="AM63" s="245">
        <v>26</v>
      </c>
      <c r="AN63" s="245">
        <v>27</v>
      </c>
      <c r="AO63" s="245">
        <v>28</v>
      </c>
      <c r="AP63" s="245">
        <v>29</v>
      </c>
      <c r="AQ63" s="245">
        <v>30</v>
      </c>
      <c r="AR63" s="245">
        <v>31</v>
      </c>
      <c r="AS63" s="245">
        <v>32</v>
      </c>
      <c r="AT63" s="245">
        <v>33</v>
      </c>
      <c r="AU63" s="245">
        <v>34</v>
      </c>
      <c r="AV63" s="245">
        <v>35</v>
      </c>
      <c r="AW63" s="245">
        <v>36</v>
      </c>
      <c r="AX63" s="245">
        <v>37</v>
      </c>
      <c r="AY63" s="245">
        <v>38</v>
      </c>
      <c r="AZ63" s="245">
        <v>39</v>
      </c>
      <c r="BA63" s="245">
        <v>40</v>
      </c>
      <c r="BB63" s="245">
        <v>41</v>
      </c>
      <c r="BC63" s="245">
        <v>42</v>
      </c>
      <c r="BD63" s="245">
        <v>43</v>
      </c>
      <c r="BE63" s="245">
        <v>44</v>
      </c>
      <c r="BF63" s="245">
        <v>45</v>
      </c>
      <c r="BG63" s="245">
        <v>46</v>
      </c>
      <c r="BH63" s="245">
        <v>47</v>
      </c>
      <c r="BI63" s="245">
        <v>48</v>
      </c>
      <c r="BJ63" s="245">
        <v>49</v>
      </c>
      <c r="BK63" s="245">
        <v>50</v>
      </c>
      <c r="BL63" s="245">
        <v>51</v>
      </c>
      <c r="BM63" s="245">
        <v>52</v>
      </c>
      <c r="BN63" s="245">
        <v>53</v>
      </c>
      <c r="BO63" s="245">
        <v>54</v>
      </c>
      <c r="BP63" s="245">
        <v>55</v>
      </c>
      <c r="BQ63" s="245">
        <v>56</v>
      </c>
      <c r="BR63" s="245">
        <v>57</v>
      </c>
      <c r="BS63" s="245">
        <v>58</v>
      </c>
      <c r="BT63" s="245">
        <v>59</v>
      </c>
      <c r="BU63" s="246">
        <v>60</v>
      </c>
    </row>
    <row r="64" spans="2:73" s="209" customFormat="1" ht="25" customHeight="1"/>
    <row r="65" spans="2:73" s="210" customFormat="1" ht="25" customHeight="1">
      <c r="B65" s="240" t="s">
        <v>527</v>
      </c>
      <c r="C65" s="206">
        <v>0</v>
      </c>
      <c r="D65" s="206">
        <v>100000</v>
      </c>
      <c r="E65" s="206">
        <f>D65-C65</f>
        <v>100000</v>
      </c>
      <c r="F65" s="216">
        <f>MIN($E$65,'WHOLESALE TRAFFIC'!C84)</f>
        <v>0</v>
      </c>
      <c r="G65" s="216">
        <f>MIN($E$65,'WHOLESALE TRAFFIC'!D84)</f>
        <v>0</v>
      </c>
      <c r="H65" s="216">
        <f>MIN($E$65,'WHOLESALE TRAFFIC'!E84)</f>
        <v>0</v>
      </c>
      <c r="I65" s="216">
        <f>MIN($E$65,'WHOLESALE TRAFFIC'!F84)</f>
        <v>0</v>
      </c>
      <c r="J65" s="216">
        <f>MIN($E$65,'WHOLESALE TRAFFIC'!G84)</f>
        <v>0</v>
      </c>
      <c r="K65" s="216">
        <f>MIN($E$65,'WHOLESALE TRAFFIC'!H84)</f>
        <v>0</v>
      </c>
      <c r="L65" s="216">
        <f>MIN($E$65,'WHOLESALE TRAFFIC'!I84)</f>
        <v>0</v>
      </c>
      <c r="M65" s="216">
        <f>MIN($E$65,'WHOLESALE TRAFFIC'!J84)</f>
        <v>0</v>
      </c>
      <c r="N65" s="656">
        <f ca="1">'WHOLESALE TRAFFIC'!K86*'WHOLESALE COSTS'!E74</f>
        <v>9022.8813559322043</v>
      </c>
      <c r="O65" s="216">
        <f ca="1">MIN($E$65,'WHOLESALE TRAFFIC'!L84)</f>
        <v>100000</v>
      </c>
      <c r="P65" s="216">
        <f ca="1">MIN($E$65,'WHOLESALE TRAFFIC'!M84)</f>
        <v>100000</v>
      </c>
      <c r="Q65" s="216">
        <f ca="1">MIN($E$65,'WHOLESALE TRAFFIC'!N84)</f>
        <v>100000</v>
      </c>
      <c r="R65" s="216">
        <f ca="1">MIN($E$65,'WHOLESALE TRAFFIC'!O84)</f>
        <v>100000</v>
      </c>
      <c r="S65" s="216">
        <f ca="1">MIN($E$65,'WHOLESALE TRAFFIC'!P84)</f>
        <v>100000</v>
      </c>
      <c r="T65" s="216">
        <f ca="1">MIN($E$65,'WHOLESALE TRAFFIC'!Q84)</f>
        <v>100000</v>
      </c>
      <c r="U65" s="216">
        <f ca="1">MIN($E$65,'WHOLESALE TRAFFIC'!R84)</f>
        <v>100000</v>
      </c>
      <c r="V65" s="216">
        <f ca="1">MIN($E$65,'WHOLESALE TRAFFIC'!S84)</f>
        <v>100000</v>
      </c>
      <c r="W65" s="216">
        <f ca="1">MIN($E$65,'WHOLESALE TRAFFIC'!T84)</f>
        <v>100000</v>
      </c>
      <c r="X65" s="216">
        <f ca="1">MIN($E$65,'WHOLESALE TRAFFIC'!U84)</f>
        <v>100000</v>
      </c>
      <c r="Y65" s="216">
        <f ca="1">MIN($E$65,'WHOLESALE TRAFFIC'!V84)</f>
        <v>100000</v>
      </c>
      <c r="Z65" s="216">
        <f ca="1">MIN($E$65,'WHOLESALE TRAFFIC'!W84)</f>
        <v>100000</v>
      </c>
      <c r="AA65" s="216">
        <f ca="1">MIN($E$65,'WHOLESALE TRAFFIC'!X84)</f>
        <v>100000</v>
      </c>
      <c r="AB65" s="216">
        <f ca="1">MIN($E$65,'WHOLESALE TRAFFIC'!Y84)</f>
        <v>100000</v>
      </c>
      <c r="AC65" s="216">
        <f ca="1">MIN($E$65,'WHOLESALE TRAFFIC'!Z84)</f>
        <v>100000</v>
      </c>
      <c r="AD65" s="216">
        <f ca="1">MIN($E$65,'WHOLESALE TRAFFIC'!AA84)</f>
        <v>100000</v>
      </c>
      <c r="AE65" s="216">
        <f ca="1">MIN($E$65,'WHOLESALE TRAFFIC'!AB84)</f>
        <v>100000</v>
      </c>
      <c r="AF65" s="216">
        <f ca="1">MIN($E$65,'WHOLESALE TRAFFIC'!AC84)</f>
        <v>100000</v>
      </c>
      <c r="AG65" s="216">
        <f ca="1">MIN($E$65,'WHOLESALE TRAFFIC'!AD84)</f>
        <v>100000</v>
      </c>
      <c r="AH65" s="216">
        <f ca="1">MIN($E$65,'WHOLESALE TRAFFIC'!AE84)</f>
        <v>100000</v>
      </c>
      <c r="AI65" s="216">
        <f ca="1">MIN($E$65,'WHOLESALE TRAFFIC'!AF84)</f>
        <v>100000</v>
      </c>
      <c r="AJ65" s="216">
        <f ca="1">MIN($E$65,'WHOLESALE TRAFFIC'!AG84)</f>
        <v>100000</v>
      </c>
      <c r="AK65" s="216">
        <f ca="1">MIN($E$65,'WHOLESALE TRAFFIC'!AH84)</f>
        <v>100000</v>
      </c>
      <c r="AL65" s="216">
        <f ca="1">MIN($E$65,'WHOLESALE TRAFFIC'!AI84)</f>
        <v>100000</v>
      </c>
      <c r="AM65" s="216">
        <f ca="1">MIN($E$65,'WHOLESALE TRAFFIC'!AJ84)</f>
        <v>100000</v>
      </c>
      <c r="AN65" s="216">
        <f ca="1">MIN($E$65,'WHOLESALE TRAFFIC'!AK84)</f>
        <v>100000</v>
      </c>
      <c r="AO65" s="216">
        <f ca="1">MIN($E$65,'WHOLESALE TRAFFIC'!AL84)</f>
        <v>100000</v>
      </c>
      <c r="AP65" s="216">
        <f ca="1">MIN($E$65,'WHOLESALE TRAFFIC'!AM84)</f>
        <v>100000</v>
      </c>
      <c r="AQ65" s="216">
        <f ca="1">MIN($E$65,'WHOLESALE TRAFFIC'!AN84)</f>
        <v>100000</v>
      </c>
      <c r="AR65" s="216">
        <f ca="1">MIN($E$65,'WHOLESALE TRAFFIC'!AO84)</f>
        <v>100000</v>
      </c>
      <c r="AS65" s="216">
        <f ca="1">MIN($E$65,'WHOLESALE TRAFFIC'!AP84)</f>
        <v>100000</v>
      </c>
      <c r="AT65" s="216">
        <f ca="1">MIN($E$65,'WHOLESALE TRAFFIC'!AQ84)</f>
        <v>100000</v>
      </c>
      <c r="AU65" s="216">
        <f ca="1">MIN($E$65,'WHOLESALE TRAFFIC'!AR84)</f>
        <v>100000</v>
      </c>
      <c r="AV65" s="216">
        <f ca="1">MIN($E$65,'WHOLESALE TRAFFIC'!AS84)</f>
        <v>100000</v>
      </c>
      <c r="AW65" s="216">
        <f ca="1">MIN($E$65,'WHOLESALE TRAFFIC'!AT84)</f>
        <v>100000</v>
      </c>
      <c r="AX65" s="216">
        <f ca="1">MIN($E$65,'WHOLESALE TRAFFIC'!AU84)</f>
        <v>100000</v>
      </c>
      <c r="AY65" s="216">
        <f ca="1">MIN($E$65,'WHOLESALE TRAFFIC'!AV84)</f>
        <v>100000</v>
      </c>
      <c r="AZ65" s="216">
        <f ca="1">MIN($E$65,'WHOLESALE TRAFFIC'!AW84)</f>
        <v>100000</v>
      </c>
      <c r="BA65" s="216">
        <f ca="1">MIN($E$65,'WHOLESALE TRAFFIC'!AX84)</f>
        <v>100000</v>
      </c>
      <c r="BB65" s="216">
        <f ca="1">MIN($E$65,'WHOLESALE TRAFFIC'!AY84)</f>
        <v>100000</v>
      </c>
      <c r="BC65" s="216">
        <f ca="1">MIN($E$65,'WHOLESALE TRAFFIC'!AZ84)</f>
        <v>100000</v>
      </c>
      <c r="BD65" s="216">
        <f ca="1">MIN($E$65,'WHOLESALE TRAFFIC'!BA84)</f>
        <v>100000</v>
      </c>
      <c r="BE65" s="216">
        <f ca="1">MIN($E$65,'WHOLESALE TRAFFIC'!BB84)</f>
        <v>100000</v>
      </c>
      <c r="BF65" s="216">
        <f ca="1">MIN($E$65,'WHOLESALE TRAFFIC'!BC84)</f>
        <v>100000</v>
      </c>
      <c r="BG65" s="216">
        <f ca="1">MIN($E$65,'WHOLESALE TRAFFIC'!BD84)</f>
        <v>100000</v>
      </c>
      <c r="BH65" s="216">
        <f ca="1">MIN($E$65,'WHOLESALE TRAFFIC'!BE84)</f>
        <v>100000</v>
      </c>
      <c r="BI65" s="216">
        <f ca="1">MIN($E$65,'WHOLESALE TRAFFIC'!BF84)</f>
        <v>100000</v>
      </c>
      <c r="BJ65" s="216">
        <f ca="1">MIN($E$65,'WHOLESALE TRAFFIC'!BG84)</f>
        <v>100000</v>
      </c>
      <c r="BK65" s="216">
        <f ca="1">MIN($E$65,'WHOLESALE TRAFFIC'!BH84)</f>
        <v>100000</v>
      </c>
      <c r="BL65" s="216">
        <f ca="1">MIN($E$65,'WHOLESALE TRAFFIC'!BI84)</f>
        <v>100000</v>
      </c>
      <c r="BM65" s="216">
        <f ca="1">MIN($E$65,'WHOLESALE TRAFFIC'!BJ84)</f>
        <v>100000</v>
      </c>
      <c r="BN65" s="216">
        <f ca="1">MIN($E$65,'WHOLESALE TRAFFIC'!BK84)</f>
        <v>100000</v>
      </c>
      <c r="BO65" s="216">
        <f ca="1">MIN($E$65,'WHOLESALE TRAFFIC'!BL84)</f>
        <v>100000</v>
      </c>
      <c r="BP65" s="216">
        <f ca="1">MIN($E$65,'WHOLESALE TRAFFIC'!BM84)</f>
        <v>100000</v>
      </c>
      <c r="BQ65" s="216">
        <f ca="1">MIN($E$65,'WHOLESALE TRAFFIC'!BN84)</f>
        <v>100000</v>
      </c>
      <c r="BR65" s="216">
        <f ca="1">MIN($E$65,'WHOLESALE TRAFFIC'!BO84)</f>
        <v>100000</v>
      </c>
      <c r="BS65" s="216">
        <f ca="1">MIN($E$65,'WHOLESALE TRAFFIC'!BP84)</f>
        <v>100000</v>
      </c>
      <c r="BT65" s="216">
        <f ca="1">MIN($E$65,'WHOLESALE TRAFFIC'!BQ84)</f>
        <v>100000</v>
      </c>
      <c r="BU65" s="216">
        <f ca="1">MIN($E$65,'WHOLESALE TRAFFIC'!BR84)</f>
        <v>100000</v>
      </c>
    </row>
    <row r="66" spans="2:73" s="210" customFormat="1" ht="25" customHeight="1">
      <c r="B66" s="240" t="s">
        <v>528</v>
      </c>
      <c r="C66" s="207">
        <f>D65+1</f>
        <v>100001</v>
      </c>
      <c r="D66" s="207">
        <v>1100000</v>
      </c>
      <c r="E66" s="207">
        <f t="shared" ref="E66:E70" si="22">D66-C66</f>
        <v>999999</v>
      </c>
      <c r="F66" s="216">
        <f>IF(F65=$E$65,MIN('WHOLESALE TRAFFIC'!C84-'WHOLESALE COSTS'!$E$65,'WHOLESALE COSTS'!$E$66),0)</f>
        <v>0</v>
      </c>
      <c r="G66" s="216">
        <f>IF(G65=$E$65,MIN('WHOLESALE TRAFFIC'!D84-'WHOLESALE COSTS'!$E$65,'WHOLESALE COSTS'!$E$66),0)</f>
        <v>0</v>
      </c>
      <c r="H66" s="216">
        <f>IF(H65=$E$65,MIN('WHOLESALE TRAFFIC'!E84-'WHOLESALE COSTS'!$E$65,'WHOLESALE COSTS'!$E$66),0)</f>
        <v>0</v>
      </c>
      <c r="I66" s="216">
        <f>IF(I65=$E$65,MIN('WHOLESALE TRAFFIC'!F84-'WHOLESALE COSTS'!$E$65,'WHOLESALE COSTS'!$E$66),0)</f>
        <v>0</v>
      </c>
      <c r="J66" s="216">
        <f>IF(J65=$E$65,MIN('WHOLESALE TRAFFIC'!G84-'WHOLESALE COSTS'!$E$65,'WHOLESALE COSTS'!$E$66),0)</f>
        <v>0</v>
      </c>
      <c r="K66" s="216">
        <f>IF(K65=$E$65,MIN('WHOLESALE TRAFFIC'!H84-'WHOLESALE COSTS'!$E$65,'WHOLESALE COSTS'!$E$66),0)</f>
        <v>0</v>
      </c>
      <c r="L66" s="216">
        <f>IF(L65=$E$65,MIN('WHOLESALE TRAFFIC'!I84-'WHOLESALE COSTS'!$E$65,'WHOLESALE COSTS'!$E$66),0)</f>
        <v>0</v>
      </c>
      <c r="M66" s="216">
        <f>IF(M65=$E$65,MIN('WHOLESALE TRAFFIC'!J84-'WHOLESALE COSTS'!$E$65,'WHOLESALE COSTS'!$E$66),0)</f>
        <v>0</v>
      </c>
      <c r="N66" s="216">
        <f ca="1">IF(N65=$E$65,MIN('WHOLESALE TRAFFIC'!K84-'WHOLESALE COSTS'!$E$65,'WHOLESALE COSTS'!$E$66),0)</f>
        <v>0</v>
      </c>
      <c r="O66" s="216">
        <f ca="1">IF(O65=$E$65,MIN('WHOLESALE TRAFFIC'!L84-'WHOLESALE COSTS'!$E$65,'WHOLESALE COSTS'!$E$66),0)</f>
        <v>623575.1</v>
      </c>
      <c r="P66" s="216">
        <f ca="1">IF(P65=$E$65,MIN('WHOLESALE TRAFFIC'!M84-'WHOLESALE COSTS'!$E$65,'WHOLESALE COSTS'!$E$66),0)</f>
        <v>999999</v>
      </c>
      <c r="Q66" s="216">
        <f ca="1">IF(Q65=$E$65,MIN('WHOLESALE TRAFFIC'!N84-'WHOLESALE COSTS'!$E$65,'WHOLESALE COSTS'!$E$66),0)</f>
        <v>999999</v>
      </c>
      <c r="R66" s="216">
        <f ca="1">IF(R65=$E$65,MIN('WHOLESALE TRAFFIC'!O84-'WHOLESALE COSTS'!$E$65,'WHOLESALE COSTS'!$E$66),0)</f>
        <v>999999</v>
      </c>
      <c r="S66" s="216">
        <f ca="1">IF(S65=$E$65,MIN('WHOLESALE TRAFFIC'!P84-'WHOLESALE COSTS'!$E$65,'WHOLESALE COSTS'!$E$66),0)</f>
        <v>999999</v>
      </c>
      <c r="T66" s="216">
        <f ca="1">IF(T65=$E$65,MIN('WHOLESALE TRAFFIC'!Q84-'WHOLESALE COSTS'!$E$65,'WHOLESALE COSTS'!$E$66),0)</f>
        <v>999999</v>
      </c>
      <c r="U66" s="216">
        <f ca="1">IF(U65=$E$65,MIN('WHOLESALE TRAFFIC'!R84-'WHOLESALE COSTS'!$E$65,'WHOLESALE COSTS'!$E$66),0)</f>
        <v>999999</v>
      </c>
      <c r="V66" s="216">
        <f ca="1">IF(V65=$E$65,MIN('WHOLESALE TRAFFIC'!S84-'WHOLESALE COSTS'!$E$65,'WHOLESALE COSTS'!$E$66),0)</f>
        <v>999999</v>
      </c>
      <c r="W66" s="216">
        <f ca="1">IF(W65=$E$65,MIN('WHOLESALE TRAFFIC'!T84-'WHOLESALE COSTS'!$E$65,'WHOLESALE COSTS'!$E$66),0)</f>
        <v>999999</v>
      </c>
      <c r="X66" s="216">
        <f ca="1">IF(X65=$E$65,MIN('WHOLESALE TRAFFIC'!U84-'WHOLESALE COSTS'!$E$65,'WHOLESALE COSTS'!$E$66),0)</f>
        <v>999999</v>
      </c>
      <c r="Y66" s="216">
        <f ca="1">IF(Y65=$E$65,MIN('WHOLESALE TRAFFIC'!V84-'WHOLESALE COSTS'!$E$65,'WHOLESALE COSTS'!$E$66),0)</f>
        <v>999999</v>
      </c>
      <c r="Z66" s="216">
        <f ca="1">IF(Z65=$E$65,MIN('WHOLESALE TRAFFIC'!W84-'WHOLESALE COSTS'!$E$65,'WHOLESALE COSTS'!$E$66),0)</f>
        <v>999999</v>
      </c>
      <c r="AA66" s="216">
        <f ca="1">IF(AA65=$E$65,MIN('WHOLESALE TRAFFIC'!X84-'WHOLESALE COSTS'!$E$65,'WHOLESALE COSTS'!$E$66),0)</f>
        <v>999999</v>
      </c>
      <c r="AB66" s="216">
        <f ca="1">IF(AB65=$E$65,MIN('WHOLESALE TRAFFIC'!Y84-'WHOLESALE COSTS'!$E$65,'WHOLESALE COSTS'!$E$66),0)</f>
        <v>999999</v>
      </c>
      <c r="AC66" s="216">
        <f ca="1">IF(AC65=$E$65,MIN('WHOLESALE TRAFFIC'!Z84-'WHOLESALE COSTS'!$E$65,'WHOLESALE COSTS'!$E$66),0)</f>
        <v>999999</v>
      </c>
      <c r="AD66" s="216">
        <f ca="1">IF(AD65=$E$65,MIN('WHOLESALE TRAFFIC'!AA84-'WHOLESALE COSTS'!$E$65,'WHOLESALE COSTS'!$E$66),0)</f>
        <v>999999</v>
      </c>
      <c r="AE66" s="216">
        <f ca="1">IF(AE65=$E$65,MIN('WHOLESALE TRAFFIC'!AB84-'WHOLESALE COSTS'!$E$65,'WHOLESALE COSTS'!$E$66),0)</f>
        <v>999999</v>
      </c>
      <c r="AF66" s="216">
        <f ca="1">IF(AF65=$E$65,MIN('WHOLESALE TRAFFIC'!AC84-'WHOLESALE COSTS'!$E$65,'WHOLESALE COSTS'!$E$66),0)</f>
        <v>999999</v>
      </c>
      <c r="AG66" s="216">
        <f ca="1">IF(AG65=$E$65,MIN('WHOLESALE TRAFFIC'!AD84-'WHOLESALE COSTS'!$E$65,'WHOLESALE COSTS'!$E$66),0)</f>
        <v>999999</v>
      </c>
      <c r="AH66" s="216">
        <f ca="1">IF(AH65=$E$65,MIN('WHOLESALE TRAFFIC'!AE84-'WHOLESALE COSTS'!$E$65,'WHOLESALE COSTS'!$E$66),0)</f>
        <v>999999</v>
      </c>
      <c r="AI66" s="216">
        <f ca="1">IF(AI65=$E$65,MIN('WHOLESALE TRAFFIC'!AF84-'WHOLESALE COSTS'!$E$65,'WHOLESALE COSTS'!$E$66),0)</f>
        <v>999999</v>
      </c>
      <c r="AJ66" s="216">
        <f ca="1">IF(AJ65=$E$65,MIN('WHOLESALE TRAFFIC'!AG84-'WHOLESALE COSTS'!$E$65,'WHOLESALE COSTS'!$E$66),0)</f>
        <v>999999</v>
      </c>
      <c r="AK66" s="216">
        <f ca="1">IF(AK65=$E$65,MIN('WHOLESALE TRAFFIC'!AH84-'WHOLESALE COSTS'!$E$65,'WHOLESALE COSTS'!$E$66),0)</f>
        <v>999999</v>
      </c>
      <c r="AL66" s="216">
        <f ca="1">IF(AL65=$E$65,MIN('WHOLESALE TRAFFIC'!AI84-'WHOLESALE COSTS'!$E$65,'WHOLESALE COSTS'!$E$66),0)</f>
        <v>999999</v>
      </c>
      <c r="AM66" s="216">
        <f ca="1">IF(AM65=$E$65,MIN('WHOLESALE TRAFFIC'!AJ84-'WHOLESALE COSTS'!$E$65,'WHOLESALE COSTS'!$E$66),0)</f>
        <v>999999</v>
      </c>
      <c r="AN66" s="216">
        <f ca="1">IF(AN65=$E$65,MIN('WHOLESALE TRAFFIC'!AK84-'WHOLESALE COSTS'!$E$65,'WHOLESALE COSTS'!$E$66),0)</f>
        <v>999999</v>
      </c>
      <c r="AO66" s="216">
        <f ca="1">IF(AO65=$E$65,MIN('WHOLESALE TRAFFIC'!AL84-'WHOLESALE COSTS'!$E$65,'WHOLESALE COSTS'!$E$66),0)</f>
        <v>999999</v>
      </c>
      <c r="AP66" s="216">
        <f ca="1">IF(AP65=$E$65,MIN('WHOLESALE TRAFFIC'!AM84-'WHOLESALE COSTS'!$E$65,'WHOLESALE COSTS'!$E$66),0)</f>
        <v>999999</v>
      </c>
      <c r="AQ66" s="216">
        <f ca="1">IF(AQ65=$E$65,MIN('WHOLESALE TRAFFIC'!AN84-'WHOLESALE COSTS'!$E$65,'WHOLESALE COSTS'!$E$66),0)</f>
        <v>999999</v>
      </c>
      <c r="AR66" s="216">
        <f ca="1">IF(AR65=$E$65,MIN('WHOLESALE TRAFFIC'!AO84-'WHOLESALE COSTS'!$E$65,'WHOLESALE COSTS'!$E$66),0)</f>
        <v>999999</v>
      </c>
      <c r="AS66" s="216">
        <f ca="1">IF(AS65=$E$65,MIN('WHOLESALE TRAFFIC'!AP84-'WHOLESALE COSTS'!$E$65,'WHOLESALE COSTS'!$E$66),0)</f>
        <v>999999</v>
      </c>
      <c r="AT66" s="216">
        <f ca="1">IF(AT65=$E$65,MIN('WHOLESALE TRAFFIC'!AQ84-'WHOLESALE COSTS'!$E$65,'WHOLESALE COSTS'!$E$66),0)</f>
        <v>999999</v>
      </c>
      <c r="AU66" s="216">
        <f ca="1">IF(AU65=$E$65,MIN('WHOLESALE TRAFFIC'!AR84-'WHOLESALE COSTS'!$E$65,'WHOLESALE COSTS'!$E$66),0)</f>
        <v>999999</v>
      </c>
      <c r="AV66" s="216">
        <f ca="1">IF(AV65=$E$65,MIN('WHOLESALE TRAFFIC'!AS84-'WHOLESALE COSTS'!$E$65,'WHOLESALE COSTS'!$E$66),0)</f>
        <v>999999</v>
      </c>
      <c r="AW66" s="216">
        <f ca="1">IF(AW65=$E$65,MIN('WHOLESALE TRAFFIC'!AT84-'WHOLESALE COSTS'!$E$65,'WHOLESALE COSTS'!$E$66),0)</f>
        <v>999999</v>
      </c>
      <c r="AX66" s="216">
        <f ca="1">IF(AX65=$E$65,MIN('WHOLESALE TRAFFIC'!AU84-'WHOLESALE COSTS'!$E$65,'WHOLESALE COSTS'!$E$66),0)</f>
        <v>999999</v>
      </c>
      <c r="AY66" s="216">
        <f ca="1">IF(AY65=$E$65,MIN('WHOLESALE TRAFFIC'!AV84-'WHOLESALE COSTS'!$E$65,'WHOLESALE COSTS'!$E$66),0)</f>
        <v>999999</v>
      </c>
      <c r="AZ66" s="216">
        <f ca="1">IF(AZ65=$E$65,MIN('WHOLESALE TRAFFIC'!AW84-'WHOLESALE COSTS'!$E$65,'WHOLESALE COSTS'!$E$66),0)</f>
        <v>999999</v>
      </c>
      <c r="BA66" s="216">
        <f ca="1">IF(BA65=$E$65,MIN('WHOLESALE TRAFFIC'!AX84-'WHOLESALE COSTS'!$E$65,'WHOLESALE COSTS'!$E$66),0)</f>
        <v>999999</v>
      </c>
      <c r="BB66" s="216">
        <f ca="1">IF(BB65=$E$65,MIN('WHOLESALE TRAFFIC'!AY84-'WHOLESALE COSTS'!$E$65,'WHOLESALE COSTS'!$E$66),0)</f>
        <v>999999</v>
      </c>
      <c r="BC66" s="216">
        <f ca="1">IF(BC65=$E$65,MIN('WHOLESALE TRAFFIC'!AZ84-'WHOLESALE COSTS'!$E$65,'WHOLESALE COSTS'!$E$66),0)</f>
        <v>999999</v>
      </c>
      <c r="BD66" s="216">
        <f ca="1">IF(BD65=$E$65,MIN('WHOLESALE TRAFFIC'!BA84-'WHOLESALE COSTS'!$E$65,'WHOLESALE COSTS'!$E$66),0)</f>
        <v>999999</v>
      </c>
      <c r="BE66" s="216">
        <f ca="1">IF(BE65=$E$65,MIN('WHOLESALE TRAFFIC'!BB84-'WHOLESALE COSTS'!$E$65,'WHOLESALE COSTS'!$E$66),0)</f>
        <v>999999</v>
      </c>
      <c r="BF66" s="216">
        <f ca="1">IF(BF65=$E$65,MIN('WHOLESALE TRAFFIC'!BC84-'WHOLESALE COSTS'!$E$65,'WHOLESALE COSTS'!$E$66),0)</f>
        <v>999999</v>
      </c>
      <c r="BG66" s="216">
        <f ca="1">IF(BG65=$E$65,MIN('WHOLESALE TRAFFIC'!BD84-'WHOLESALE COSTS'!$E$65,'WHOLESALE COSTS'!$E$66),0)</f>
        <v>999999</v>
      </c>
      <c r="BH66" s="216">
        <f ca="1">IF(BH65=$E$65,MIN('WHOLESALE TRAFFIC'!BE84-'WHOLESALE COSTS'!$E$65,'WHOLESALE COSTS'!$E$66),0)</f>
        <v>999999</v>
      </c>
      <c r="BI66" s="216">
        <f ca="1">IF(BI65=$E$65,MIN('WHOLESALE TRAFFIC'!BF84-'WHOLESALE COSTS'!$E$65,'WHOLESALE COSTS'!$E$66),0)</f>
        <v>999999</v>
      </c>
      <c r="BJ66" s="216">
        <f ca="1">IF(BJ65=$E$65,MIN('WHOLESALE TRAFFIC'!BG84-'WHOLESALE COSTS'!$E$65,'WHOLESALE COSTS'!$E$66),0)</f>
        <v>999999</v>
      </c>
      <c r="BK66" s="216">
        <f ca="1">IF(BK65=$E$65,MIN('WHOLESALE TRAFFIC'!BH84-'WHOLESALE COSTS'!$E$65,'WHOLESALE COSTS'!$E$66),0)</f>
        <v>999999</v>
      </c>
      <c r="BL66" s="216">
        <f ca="1">IF(BL65=$E$65,MIN('WHOLESALE TRAFFIC'!BI84-'WHOLESALE COSTS'!$E$65,'WHOLESALE COSTS'!$E$66),0)</f>
        <v>999999</v>
      </c>
      <c r="BM66" s="216">
        <f ca="1">IF(BM65=$E$65,MIN('WHOLESALE TRAFFIC'!BJ84-'WHOLESALE COSTS'!$E$65,'WHOLESALE COSTS'!$E$66),0)</f>
        <v>999999</v>
      </c>
      <c r="BN66" s="216">
        <f ca="1">IF(BN65=$E$65,MIN('WHOLESALE TRAFFIC'!BK84-'WHOLESALE COSTS'!$E$65,'WHOLESALE COSTS'!$E$66),0)</f>
        <v>999999</v>
      </c>
      <c r="BO66" s="216">
        <f ca="1">IF(BO65=$E$65,MIN('WHOLESALE TRAFFIC'!BL84-'WHOLESALE COSTS'!$E$65,'WHOLESALE COSTS'!$E$66),0)</f>
        <v>999999</v>
      </c>
      <c r="BP66" s="216">
        <f ca="1">IF(BP65=$E$65,MIN('WHOLESALE TRAFFIC'!BM84-'WHOLESALE COSTS'!$E$65,'WHOLESALE COSTS'!$E$66),0)</f>
        <v>999999</v>
      </c>
      <c r="BQ66" s="216">
        <f ca="1">IF(BQ65=$E$65,MIN('WHOLESALE TRAFFIC'!BN84-'WHOLESALE COSTS'!$E$65,'WHOLESALE COSTS'!$E$66),0)</f>
        <v>999999</v>
      </c>
      <c r="BR66" s="216">
        <f ca="1">IF(BR65=$E$65,MIN('WHOLESALE TRAFFIC'!BO84-'WHOLESALE COSTS'!$E$65,'WHOLESALE COSTS'!$E$66),0)</f>
        <v>999999</v>
      </c>
      <c r="BS66" s="216">
        <f ca="1">IF(BS65=$E$65,MIN('WHOLESALE TRAFFIC'!BP84-'WHOLESALE COSTS'!$E$65,'WHOLESALE COSTS'!$E$66),0)</f>
        <v>999999</v>
      </c>
      <c r="BT66" s="216">
        <f ca="1">IF(BT65=$E$65,MIN('WHOLESALE TRAFFIC'!BQ84-'WHOLESALE COSTS'!$E$65,'WHOLESALE COSTS'!$E$66),0)</f>
        <v>999999</v>
      </c>
      <c r="BU66" s="216">
        <f ca="1">IF(BU65=$E$65,MIN('WHOLESALE TRAFFIC'!BR84-'WHOLESALE COSTS'!$E$65,'WHOLESALE COSTS'!$E$66),0)</f>
        <v>999999</v>
      </c>
    </row>
    <row r="67" spans="2:73" s="210" customFormat="1" ht="25" customHeight="1">
      <c r="B67" s="240" t="s">
        <v>529</v>
      </c>
      <c r="C67" s="207">
        <f t="shared" ref="C67:C70" si="23">D66+1</f>
        <v>1100001</v>
      </c>
      <c r="D67" s="207">
        <v>2100000</v>
      </c>
      <c r="E67" s="207">
        <f t="shared" si="22"/>
        <v>999999</v>
      </c>
      <c r="F67" s="216">
        <f>IF(F66=$E$66,MIN('WHOLESALE TRAFFIC'!C84-'WHOLESALE COSTS'!$E$66-'WHOLESALE COSTS'!$E$65,'WHOLESALE COSTS'!$E$67),0)</f>
        <v>0</v>
      </c>
      <c r="G67" s="216">
        <f>IF(G66=$E$66,MIN('WHOLESALE TRAFFIC'!D84-'WHOLESALE COSTS'!$E$66-'WHOLESALE COSTS'!$E$65,'WHOLESALE COSTS'!$E$67),0)</f>
        <v>0</v>
      </c>
      <c r="H67" s="216">
        <f>IF(H66=$E$66,MIN('WHOLESALE TRAFFIC'!E84-'WHOLESALE COSTS'!$E$66-'WHOLESALE COSTS'!$E$65,'WHOLESALE COSTS'!$E$67),0)</f>
        <v>0</v>
      </c>
      <c r="I67" s="216">
        <f>IF(I66=$E$66,MIN('WHOLESALE TRAFFIC'!F84-'WHOLESALE COSTS'!$E$66-'WHOLESALE COSTS'!$E$65,'WHOLESALE COSTS'!$E$67),0)</f>
        <v>0</v>
      </c>
      <c r="J67" s="216">
        <f>IF(J66=$E$66,MIN('WHOLESALE TRAFFIC'!G84-'WHOLESALE COSTS'!$E$66-'WHOLESALE COSTS'!$E$65,'WHOLESALE COSTS'!$E$67),0)</f>
        <v>0</v>
      </c>
      <c r="K67" s="216">
        <f>IF(K66=$E$66,MIN('WHOLESALE TRAFFIC'!H84-'WHOLESALE COSTS'!$E$66-'WHOLESALE COSTS'!$E$65,'WHOLESALE COSTS'!$E$67),0)</f>
        <v>0</v>
      </c>
      <c r="L67" s="216">
        <f>IF(L66=$E$66,MIN('WHOLESALE TRAFFIC'!I84-'WHOLESALE COSTS'!$E$66-'WHOLESALE COSTS'!$E$65,'WHOLESALE COSTS'!$E$67),0)</f>
        <v>0</v>
      </c>
      <c r="M67" s="216">
        <f>IF(M66=$E$66,MIN('WHOLESALE TRAFFIC'!J84-'WHOLESALE COSTS'!$E$66-'WHOLESALE COSTS'!$E$65,'WHOLESALE COSTS'!$E$67),0)</f>
        <v>0</v>
      </c>
      <c r="N67" s="216">
        <f ca="1">IF(N66=$E$66,MIN('WHOLESALE TRAFFIC'!K84-'WHOLESALE COSTS'!$E$66-'WHOLESALE COSTS'!$E$65,'WHOLESALE COSTS'!$E$67),0)</f>
        <v>0</v>
      </c>
      <c r="O67" s="216">
        <f ca="1">IF(O66=$E$66,MIN('WHOLESALE TRAFFIC'!L84-'WHOLESALE COSTS'!$E$66-'WHOLESALE COSTS'!$E$65,'WHOLESALE COSTS'!$E$67),0)</f>
        <v>0</v>
      </c>
      <c r="P67" s="216">
        <f ca="1">IF(P66=$E$66,MIN('WHOLESALE TRAFFIC'!M84-'WHOLESALE COSTS'!$E$66-'WHOLESALE COSTS'!$E$65,'WHOLESALE COSTS'!$E$67),0)</f>
        <v>1995.7193749998696</v>
      </c>
      <c r="Q67" s="216">
        <f ca="1">IF(Q66=$E$66,MIN('WHOLESALE TRAFFIC'!N84-'WHOLESALE COSTS'!$E$66-'WHOLESALE COSTS'!$E$65,'WHOLESALE COSTS'!$E$67),0)</f>
        <v>344749.02437656233</v>
      </c>
      <c r="R67" s="216">
        <f ca="1">IF(R66=$E$66,MIN('WHOLESALE TRAFFIC'!O84-'WHOLESALE COSTS'!$E$66-'WHOLESALE COSTS'!$E$65,'WHOLESALE COSTS'!$E$67),0)</f>
        <v>720801.12322710548</v>
      </c>
      <c r="S67" s="216">
        <f ca="1">IF(S66=$E$66,MIN('WHOLESALE TRAFFIC'!P84-'WHOLESALE COSTS'!$E$66-'WHOLESALE COSTS'!$E$65,'WHOLESALE COSTS'!$E$67),0)</f>
        <v>999999</v>
      </c>
      <c r="T67" s="216">
        <f ca="1">IF(T66=$E$66,MIN('WHOLESALE TRAFFIC'!Q84-'WHOLESALE COSTS'!$E$66-'WHOLESALE COSTS'!$E$65,'WHOLESALE COSTS'!$E$67),0)</f>
        <v>999999</v>
      </c>
      <c r="U67" s="216">
        <f ca="1">IF(U66=$E$66,MIN('WHOLESALE TRAFFIC'!R84-'WHOLESALE COSTS'!$E$66-'WHOLESALE COSTS'!$E$65,'WHOLESALE COSTS'!$E$67),0)</f>
        <v>999999</v>
      </c>
      <c r="V67" s="216">
        <f ca="1">IF(V66=$E$66,MIN('WHOLESALE TRAFFIC'!S84-'WHOLESALE COSTS'!$E$66-'WHOLESALE COSTS'!$E$65,'WHOLESALE COSTS'!$E$67),0)</f>
        <v>999999</v>
      </c>
      <c r="W67" s="216">
        <f ca="1">IF(W66=$E$66,MIN('WHOLESALE TRAFFIC'!T84-'WHOLESALE COSTS'!$E$66-'WHOLESALE COSTS'!$E$65,'WHOLESALE COSTS'!$E$67),0)</f>
        <v>999999</v>
      </c>
      <c r="X67" s="216">
        <f ca="1">IF(X66=$E$66,MIN('WHOLESALE TRAFFIC'!U84-'WHOLESALE COSTS'!$E$66-'WHOLESALE COSTS'!$E$65,'WHOLESALE COSTS'!$E$67),0)</f>
        <v>999999</v>
      </c>
      <c r="Y67" s="216">
        <f ca="1">IF(Y66=$E$66,MIN('WHOLESALE TRAFFIC'!V84-'WHOLESALE COSTS'!$E$66-'WHOLESALE COSTS'!$E$65,'WHOLESALE COSTS'!$E$67),0)</f>
        <v>999999</v>
      </c>
      <c r="Z67" s="216">
        <f ca="1">IF(Z66=$E$66,MIN('WHOLESALE TRAFFIC'!W84-'WHOLESALE COSTS'!$E$66-'WHOLESALE COSTS'!$E$65,'WHOLESALE COSTS'!$E$67),0)</f>
        <v>999999</v>
      </c>
      <c r="AA67" s="216">
        <f ca="1">IF(AA66=$E$66,MIN('WHOLESALE TRAFFIC'!X84-'WHOLESALE COSTS'!$E$66-'WHOLESALE COSTS'!$E$65,'WHOLESALE COSTS'!$E$67),0)</f>
        <v>999999</v>
      </c>
      <c r="AB67" s="216">
        <f ca="1">IF(AB66=$E$66,MIN('WHOLESALE TRAFFIC'!Y84-'WHOLESALE COSTS'!$E$66-'WHOLESALE COSTS'!$E$65,'WHOLESALE COSTS'!$E$67),0)</f>
        <v>999999</v>
      </c>
      <c r="AC67" s="216">
        <f ca="1">IF(AC66=$E$66,MIN('WHOLESALE TRAFFIC'!Z84-'WHOLESALE COSTS'!$E$66-'WHOLESALE COSTS'!$E$65,'WHOLESALE COSTS'!$E$67),0)</f>
        <v>999999</v>
      </c>
      <c r="AD67" s="216">
        <f ca="1">IF(AD66=$E$66,MIN('WHOLESALE TRAFFIC'!AA84-'WHOLESALE COSTS'!$E$66-'WHOLESALE COSTS'!$E$65,'WHOLESALE COSTS'!$E$67),0)</f>
        <v>999999</v>
      </c>
      <c r="AE67" s="216">
        <f ca="1">IF(AE66=$E$66,MIN('WHOLESALE TRAFFIC'!AB84-'WHOLESALE COSTS'!$E$66-'WHOLESALE COSTS'!$E$65,'WHOLESALE COSTS'!$E$67),0)</f>
        <v>999999</v>
      </c>
      <c r="AF67" s="216">
        <f ca="1">IF(AF66=$E$66,MIN('WHOLESALE TRAFFIC'!AC84-'WHOLESALE COSTS'!$E$66-'WHOLESALE COSTS'!$E$65,'WHOLESALE COSTS'!$E$67),0)</f>
        <v>999999</v>
      </c>
      <c r="AG67" s="216">
        <f ca="1">IF(AG66=$E$66,MIN('WHOLESALE TRAFFIC'!AD84-'WHOLESALE COSTS'!$E$66-'WHOLESALE COSTS'!$E$65,'WHOLESALE COSTS'!$E$67),0)</f>
        <v>999999</v>
      </c>
      <c r="AH67" s="216">
        <f ca="1">IF(AH66=$E$66,MIN('WHOLESALE TRAFFIC'!AE84-'WHOLESALE COSTS'!$E$66-'WHOLESALE COSTS'!$E$65,'WHOLESALE COSTS'!$E$67),0)</f>
        <v>999999</v>
      </c>
      <c r="AI67" s="216">
        <f ca="1">IF(AI66=$E$66,MIN('WHOLESALE TRAFFIC'!AF84-'WHOLESALE COSTS'!$E$66-'WHOLESALE COSTS'!$E$65,'WHOLESALE COSTS'!$E$67),0)</f>
        <v>999999</v>
      </c>
      <c r="AJ67" s="216">
        <f ca="1">IF(AJ66=$E$66,MIN('WHOLESALE TRAFFIC'!AG84-'WHOLESALE COSTS'!$E$66-'WHOLESALE COSTS'!$E$65,'WHOLESALE COSTS'!$E$67),0)</f>
        <v>999999</v>
      </c>
      <c r="AK67" s="216">
        <f ca="1">IF(AK66=$E$66,MIN('WHOLESALE TRAFFIC'!AH84-'WHOLESALE COSTS'!$E$66-'WHOLESALE COSTS'!$E$65,'WHOLESALE COSTS'!$E$67),0)</f>
        <v>999999</v>
      </c>
      <c r="AL67" s="216">
        <f ca="1">IF(AL66=$E$66,MIN('WHOLESALE TRAFFIC'!AI84-'WHOLESALE COSTS'!$E$66-'WHOLESALE COSTS'!$E$65,'WHOLESALE COSTS'!$E$67),0)</f>
        <v>999999</v>
      </c>
      <c r="AM67" s="216">
        <f ca="1">IF(AM66=$E$66,MIN('WHOLESALE TRAFFIC'!AJ84-'WHOLESALE COSTS'!$E$66-'WHOLESALE COSTS'!$E$65,'WHOLESALE COSTS'!$E$67),0)</f>
        <v>999999</v>
      </c>
      <c r="AN67" s="216">
        <f ca="1">IF(AN66=$E$66,MIN('WHOLESALE TRAFFIC'!AK84-'WHOLESALE COSTS'!$E$66-'WHOLESALE COSTS'!$E$65,'WHOLESALE COSTS'!$E$67),0)</f>
        <v>999999</v>
      </c>
      <c r="AO67" s="216">
        <f ca="1">IF(AO66=$E$66,MIN('WHOLESALE TRAFFIC'!AL84-'WHOLESALE COSTS'!$E$66-'WHOLESALE COSTS'!$E$65,'WHOLESALE COSTS'!$E$67),0)</f>
        <v>999999</v>
      </c>
      <c r="AP67" s="216">
        <f ca="1">IF(AP66=$E$66,MIN('WHOLESALE TRAFFIC'!AM84-'WHOLESALE COSTS'!$E$66-'WHOLESALE COSTS'!$E$65,'WHOLESALE COSTS'!$E$67),0)</f>
        <v>999999</v>
      </c>
      <c r="AQ67" s="216">
        <f ca="1">IF(AQ66=$E$66,MIN('WHOLESALE TRAFFIC'!AN84-'WHOLESALE COSTS'!$E$66-'WHOLESALE COSTS'!$E$65,'WHOLESALE COSTS'!$E$67),0)</f>
        <v>999999</v>
      </c>
      <c r="AR67" s="216">
        <f ca="1">IF(AR66=$E$66,MIN('WHOLESALE TRAFFIC'!AO84-'WHOLESALE COSTS'!$E$66-'WHOLESALE COSTS'!$E$65,'WHOLESALE COSTS'!$E$67),0)</f>
        <v>999999</v>
      </c>
      <c r="AS67" s="216">
        <f ca="1">IF(AS66=$E$66,MIN('WHOLESALE TRAFFIC'!AP84-'WHOLESALE COSTS'!$E$66-'WHOLESALE COSTS'!$E$65,'WHOLESALE COSTS'!$E$67),0)</f>
        <v>999999</v>
      </c>
      <c r="AT67" s="216">
        <f ca="1">IF(AT66=$E$66,MIN('WHOLESALE TRAFFIC'!AQ84-'WHOLESALE COSTS'!$E$66-'WHOLESALE COSTS'!$E$65,'WHOLESALE COSTS'!$E$67),0)</f>
        <v>999999</v>
      </c>
      <c r="AU67" s="216">
        <f ca="1">IF(AU66=$E$66,MIN('WHOLESALE TRAFFIC'!AR84-'WHOLESALE COSTS'!$E$66-'WHOLESALE COSTS'!$E$65,'WHOLESALE COSTS'!$E$67),0)</f>
        <v>999999</v>
      </c>
      <c r="AV67" s="216">
        <f ca="1">IF(AV66=$E$66,MIN('WHOLESALE TRAFFIC'!AS84-'WHOLESALE COSTS'!$E$66-'WHOLESALE COSTS'!$E$65,'WHOLESALE COSTS'!$E$67),0)</f>
        <v>999999</v>
      </c>
      <c r="AW67" s="216">
        <f ca="1">IF(AW66=$E$66,MIN('WHOLESALE TRAFFIC'!AT84-'WHOLESALE COSTS'!$E$66-'WHOLESALE COSTS'!$E$65,'WHOLESALE COSTS'!$E$67),0)</f>
        <v>999999</v>
      </c>
      <c r="AX67" s="216">
        <f ca="1">IF(AX66=$E$66,MIN('WHOLESALE TRAFFIC'!AU84-'WHOLESALE COSTS'!$E$66-'WHOLESALE COSTS'!$E$65,'WHOLESALE COSTS'!$E$67),0)</f>
        <v>999999</v>
      </c>
      <c r="AY67" s="216">
        <f ca="1">IF(AY66=$E$66,MIN('WHOLESALE TRAFFIC'!AV84-'WHOLESALE COSTS'!$E$66-'WHOLESALE COSTS'!$E$65,'WHOLESALE COSTS'!$E$67),0)</f>
        <v>999999</v>
      </c>
      <c r="AZ67" s="216">
        <f ca="1">IF(AZ66=$E$66,MIN('WHOLESALE TRAFFIC'!AW84-'WHOLESALE COSTS'!$E$66-'WHOLESALE COSTS'!$E$65,'WHOLESALE COSTS'!$E$67),0)</f>
        <v>999999</v>
      </c>
      <c r="BA67" s="216">
        <f ca="1">IF(BA66=$E$66,MIN('WHOLESALE TRAFFIC'!AX84-'WHOLESALE COSTS'!$E$66-'WHOLESALE COSTS'!$E$65,'WHOLESALE COSTS'!$E$67),0)</f>
        <v>999999</v>
      </c>
      <c r="BB67" s="216">
        <f ca="1">IF(BB66=$E$66,MIN('WHOLESALE TRAFFIC'!AY84-'WHOLESALE COSTS'!$E$66-'WHOLESALE COSTS'!$E$65,'WHOLESALE COSTS'!$E$67),0)</f>
        <v>999999</v>
      </c>
      <c r="BC67" s="216">
        <f ca="1">IF(BC66=$E$66,MIN('WHOLESALE TRAFFIC'!AZ84-'WHOLESALE COSTS'!$E$66-'WHOLESALE COSTS'!$E$65,'WHOLESALE COSTS'!$E$67),0)</f>
        <v>999999</v>
      </c>
      <c r="BD67" s="216">
        <f ca="1">IF(BD66=$E$66,MIN('WHOLESALE TRAFFIC'!BA84-'WHOLESALE COSTS'!$E$66-'WHOLESALE COSTS'!$E$65,'WHOLESALE COSTS'!$E$67),0)</f>
        <v>999999</v>
      </c>
      <c r="BE67" s="216">
        <f ca="1">IF(BE66=$E$66,MIN('WHOLESALE TRAFFIC'!BB84-'WHOLESALE COSTS'!$E$66-'WHOLESALE COSTS'!$E$65,'WHOLESALE COSTS'!$E$67),0)</f>
        <v>999999</v>
      </c>
      <c r="BF67" s="216">
        <f ca="1">IF(BF66=$E$66,MIN('WHOLESALE TRAFFIC'!BC84-'WHOLESALE COSTS'!$E$66-'WHOLESALE COSTS'!$E$65,'WHOLESALE COSTS'!$E$67),0)</f>
        <v>999999</v>
      </c>
      <c r="BG67" s="216">
        <f ca="1">IF(BG66=$E$66,MIN('WHOLESALE TRAFFIC'!BD84-'WHOLESALE COSTS'!$E$66-'WHOLESALE COSTS'!$E$65,'WHOLESALE COSTS'!$E$67),0)</f>
        <v>999999</v>
      </c>
      <c r="BH67" s="216">
        <f ca="1">IF(BH66=$E$66,MIN('WHOLESALE TRAFFIC'!BE84-'WHOLESALE COSTS'!$E$66-'WHOLESALE COSTS'!$E$65,'WHOLESALE COSTS'!$E$67),0)</f>
        <v>999999</v>
      </c>
      <c r="BI67" s="216">
        <f ca="1">IF(BI66=$E$66,MIN('WHOLESALE TRAFFIC'!BF84-'WHOLESALE COSTS'!$E$66-'WHOLESALE COSTS'!$E$65,'WHOLESALE COSTS'!$E$67),0)</f>
        <v>999999</v>
      </c>
      <c r="BJ67" s="216">
        <f ca="1">IF(BJ66=$E$66,MIN('WHOLESALE TRAFFIC'!BG84-'WHOLESALE COSTS'!$E$66-'WHOLESALE COSTS'!$E$65,'WHOLESALE COSTS'!$E$67),0)</f>
        <v>999999</v>
      </c>
      <c r="BK67" s="216">
        <f ca="1">IF(BK66=$E$66,MIN('WHOLESALE TRAFFIC'!BH84-'WHOLESALE COSTS'!$E$66-'WHOLESALE COSTS'!$E$65,'WHOLESALE COSTS'!$E$67),0)</f>
        <v>999999</v>
      </c>
      <c r="BL67" s="216">
        <f ca="1">IF(BL66=$E$66,MIN('WHOLESALE TRAFFIC'!BI84-'WHOLESALE COSTS'!$E$66-'WHOLESALE COSTS'!$E$65,'WHOLESALE COSTS'!$E$67),0)</f>
        <v>999999</v>
      </c>
      <c r="BM67" s="216">
        <f ca="1">IF(BM66=$E$66,MIN('WHOLESALE TRAFFIC'!BJ84-'WHOLESALE COSTS'!$E$66-'WHOLESALE COSTS'!$E$65,'WHOLESALE COSTS'!$E$67),0)</f>
        <v>999999</v>
      </c>
      <c r="BN67" s="216">
        <f ca="1">IF(BN66=$E$66,MIN('WHOLESALE TRAFFIC'!BK84-'WHOLESALE COSTS'!$E$66-'WHOLESALE COSTS'!$E$65,'WHOLESALE COSTS'!$E$67),0)</f>
        <v>999999</v>
      </c>
      <c r="BO67" s="216">
        <f ca="1">IF(BO66=$E$66,MIN('WHOLESALE TRAFFIC'!BL84-'WHOLESALE COSTS'!$E$66-'WHOLESALE COSTS'!$E$65,'WHOLESALE COSTS'!$E$67),0)</f>
        <v>999999</v>
      </c>
      <c r="BP67" s="216">
        <f ca="1">IF(BP66=$E$66,MIN('WHOLESALE TRAFFIC'!BM84-'WHOLESALE COSTS'!$E$66-'WHOLESALE COSTS'!$E$65,'WHOLESALE COSTS'!$E$67),0)</f>
        <v>999999</v>
      </c>
      <c r="BQ67" s="216">
        <f ca="1">IF(BQ66=$E$66,MIN('WHOLESALE TRAFFIC'!BN84-'WHOLESALE COSTS'!$E$66-'WHOLESALE COSTS'!$E$65,'WHOLESALE COSTS'!$E$67),0)</f>
        <v>999999</v>
      </c>
      <c r="BR67" s="216">
        <f ca="1">IF(BR66=$E$66,MIN('WHOLESALE TRAFFIC'!BO84-'WHOLESALE COSTS'!$E$66-'WHOLESALE COSTS'!$E$65,'WHOLESALE COSTS'!$E$67),0)</f>
        <v>999999</v>
      </c>
      <c r="BS67" s="216">
        <f ca="1">IF(BS66=$E$66,MIN('WHOLESALE TRAFFIC'!BP84-'WHOLESALE COSTS'!$E$66-'WHOLESALE COSTS'!$E$65,'WHOLESALE COSTS'!$E$67),0)</f>
        <v>999999</v>
      </c>
      <c r="BT67" s="216">
        <f ca="1">IF(BT66=$E$66,MIN('WHOLESALE TRAFFIC'!BQ84-'WHOLESALE COSTS'!$E$66-'WHOLESALE COSTS'!$E$65,'WHOLESALE COSTS'!$E$67),0)</f>
        <v>999999</v>
      </c>
      <c r="BU67" s="216">
        <f ca="1">IF(BU66=$E$66,MIN('WHOLESALE TRAFFIC'!BR84-'WHOLESALE COSTS'!$E$66-'WHOLESALE COSTS'!$E$65,'WHOLESALE COSTS'!$E$67),0)</f>
        <v>999999</v>
      </c>
    </row>
    <row r="68" spans="2:73" s="210" customFormat="1" ht="25" customHeight="1">
      <c r="B68" s="240" t="s">
        <v>530</v>
      </c>
      <c r="C68" s="207">
        <f t="shared" si="23"/>
        <v>2100001</v>
      </c>
      <c r="D68" s="207">
        <v>3100000</v>
      </c>
      <c r="E68" s="207">
        <f t="shared" si="22"/>
        <v>999999</v>
      </c>
      <c r="F68" s="216">
        <f>IF(F67=$E$67,MIN('WHOLESALE TRAFFIC'!C84-'WHOLESALE COSTS'!$E$67-'WHOLESALE COSTS'!$E$66-'WHOLESALE COSTS'!$E$65,'WHOLESALE COSTS'!$E$68),0)</f>
        <v>0</v>
      </c>
      <c r="G68" s="216">
        <f>IF(G67=$E$67,MIN('WHOLESALE TRAFFIC'!D84-'WHOLESALE COSTS'!$E$67-'WHOLESALE COSTS'!$E$66-'WHOLESALE COSTS'!$E$65,'WHOLESALE COSTS'!$E$68),0)</f>
        <v>0</v>
      </c>
      <c r="H68" s="216">
        <f>IF(H67=$E$67,MIN('WHOLESALE TRAFFIC'!E84-'WHOLESALE COSTS'!$E$67-'WHOLESALE COSTS'!$E$66-'WHOLESALE COSTS'!$E$65,'WHOLESALE COSTS'!$E$68),0)</f>
        <v>0</v>
      </c>
      <c r="I68" s="216">
        <f>IF(I67=$E$67,MIN('WHOLESALE TRAFFIC'!F84-'WHOLESALE COSTS'!$E$67-'WHOLESALE COSTS'!$E$66-'WHOLESALE COSTS'!$E$65,'WHOLESALE COSTS'!$E$68),0)</f>
        <v>0</v>
      </c>
      <c r="J68" s="216">
        <f>IF(J67=$E$67,MIN('WHOLESALE TRAFFIC'!G84-'WHOLESALE COSTS'!$E$67-'WHOLESALE COSTS'!$E$66-'WHOLESALE COSTS'!$E$65,'WHOLESALE COSTS'!$E$68),0)</f>
        <v>0</v>
      </c>
      <c r="K68" s="216">
        <f>IF(K67=$E$67,MIN('WHOLESALE TRAFFIC'!H84-'WHOLESALE COSTS'!$E$67-'WHOLESALE COSTS'!$E$66-'WHOLESALE COSTS'!$E$65,'WHOLESALE COSTS'!$E$68),0)</f>
        <v>0</v>
      </c>
      <c r="L68" s="216">
        <f>IF(L67=$E$67,MIN('WHOLESALE TRAFFIC'!I84-'WHOLESALE COSTS'!$E$67-'WHOLESALE COSTS'!$E$66-'WHOLESALE COSTS'!$E$65,'WHOLESALE COSTS'!$E$68),0)</f>
        <v>0</v>
      </c>
      <c r="M68" s="216">
        <f>IF(M67=$E$67,MIN('WHOLESALE TRAFFIC'!J84-'WHOLESALE COSTS'!$E$67-'WHOLESALE COSTS'!$E$66-'WHOLESALE COSTS'!$E$65,'WHOLESALE COSTS'!$E$68),0)</f>
        <v>0</v>
      </c>
      <c r="N68" s="216">
        <f ca="1">IF(N67=$E$67,MIN('WHOLESALE TRAFFIC'!K84-'WHOLESALE COSTS'!$E$67-'WHOLESALE COSTS'!$E$66-'WHOLESALE COSTS'!$E$65,'WHOLESALE COSTS'!$E$68),0)</f>
        <v>0</v>
      </c>
      <c r="O68" s="216">
        <f ca="1">IF(O67=$E$67,MIN('WHOLESALE TRAFFIC'!L84-'WHOLESALE COSTS'!$E$67-'WHOLESALE COSTS'!$E$66-'WHOLESALE COSTS'!$E$65,'WHOLESALE COSTS'!$E$68),0)</f>
        <v>0</v>
      </c>
      <c r="P68" s="216">
        <f ca="1">IF(P67=$E$67,MIN('WHOLESALE TRAFFIC'!M84-'WHOLESALE COSTS'!$E$67-'WHOLESALE COSTS'!$E$66-'WHOLESALE COSTS'!$E$65,'WHOLESALE COSTS'!$E$68),0)</f>
        <v>0</v>
      </c>
      <c r="Q68" s="216">
        <f ca="1">IF(Q67=$E$67,MIN('WHOLESALE TRAFFIC'!N84-'WHOLESALE COSTS'!$E$67-'WHOLESALE COSTS'!$E$66-'WHOLESALE COSTS'!$E$65,'WHOLESALE COSTS'!$E$68),0)</f>
        <v>0</v>
      </c>
      <c r="R68" s="216">
        <f ca="1">IF(R67=$E$67,MIN('WHOLESALE TRAFFIC'!O84-'WHOLESALE COSTS'!$E$67-'WHOLESALE COSTS'!$E$66-'WHOLESALE COSTS'!$E$65,'WHOLESALE COSTS'!$E$68),0)</f>
        <v>0</v>
      </c>
      <c r="S68" s="216">
        <f ca="1">IF(S67=$E$67,MIN('WHOLESALE TRAFFIC'!P84-'WHOLESALE COSTS'!$E$67-'WHOLESALE COSTS'!$E$66-'WHOLESALE COSTS'!$E$65,'WHOLESALE COSTS'!$E$68),0)</f>
        <v>229704.0808814792</v>
      </c>
      <c r="T68" s="216">
        <f ca="1">IF(T67=$E$67,MIN('WHOLESALE TRAFFIC'!Q84-'WHOLESALE COSTS'!$E$67-'WHOLESALE COSTS'!$E$66-'WHOLESALE COSTS'!$E$65,'WHOLESALE COSTS'!$E$68),0)</f>
        <v>892230.55255280854</v>
      </c>
      <c r="U68" s="216">
        <f ca="1">IF(U67=$E$67,MIN('WHOLESALE TRAFFIC'!R84-'WHOLESALE COSTS'!$E$67-'WHOLESALE COSTS'!$E$66-'WHOLESALE COSTS'!$E$65,'WHOLESALE COSTS'!$E$68),0)</f>
        <v>999999</v>
      </c>
      <c r="V68" s="216">
        <f ca="1">IF(V67=$E$67,MIN('WHOLESALE TRAFFIC'!S84-'WHOLESALE COSTS'!$E$67-'WHOLESALE COSTS'!$E$66-'WHOLESALE COSTS'!$E$65,'WHOLESALE COSTS'!$E$68),0)</f>
        <v>999999</v>
      </c>
      <c r="W68" s="216">
        <f ca="1">IF(W67=$E$67,MIN('WHOLESALE TRAFFIC'!T84-'WHOLESALE COSTS'!$E$67-'WHOLESALE COSTS'!$E$66-'WHOLESALE COSTS'!$E$65,'WHOLESALE COSTS'!$E$68),0)</f>
        <v>999999</v>
      </c>
      <c r="X68" s="216">
        <f ca="1">IF(X67=$E$67,MIN('WHOLESALE TRAFFIC'!U84-'WHOLESALE COSTS'!$E$67-'WHOLESALE COSTS'!$E$66-'WHOLESALE COSTS'!$E$65,'WHOLESALE COSTS'!$E$68),0)</f>
        <v>999999</v>
      </c>
      <c r="Y68" s="216">
        <f ca="1">IF(Y67=$E$67,MIN('WHOLESALE TRAFFIC'!V84-'WHOLESALE COSTS'!$E$67-'WHOLESALE COSTS'!$E$66-'WHOLESALE COSTS'!$E$65,'WHOLESALE COSTS'!$E$68),0)</f>
        <v>999999</v>
      </c>
      <c r="Z68" s="216">
        <f ca="1">IF(Z67=$E$67,MIN('WHOLESALE TRAFFIC'!W84-'WHOLESALE COSTS'!$E$67-'WHOLESALE COSTS'!$E$66-'WHOLESALE COSTS'!$E$65,'WHOLESALE COSTS'!$E$68),0)</f>
        <v>999999</v>
      </c>
      <c r="AA68" s="216">
        <f ca="1">IF(AA67=$E$67,MIN('WHOLESALE TRAFFIC'!X84-'WHOLESALE COSTS'!$E$67-'WHOLESALE COSTS'!$E$66-'WHOLESALE COSTS'!$E$65,'WHOLESALE COSTS'!$E$68),0)</f>
        <v>999999</v>
      </c>
      <c r="AB68" s="216">
        <f ca="1">IF(AB67=$E$67,MIN('WHOLESALE TRAFFIC'!Y84-'WHOLESALE COSTS'!$E$67-'WHOLESALE COSTS'!$E$66-'WHOLESALE COSTS'!$E$65,'WHOLESALE COSTS'!$E$68),0)</f>
        <v>999999</v>
      </c>
      <c r="AC68" s="216">
        <f ca="1">IF(AC67=$E$67,MIN('WHOLESALE TRAFFIC'!Z84-'WHOLESALE COSTS'!$E$67-'WHOLESALE COSTS'!$E$66-'WHOLESALE COSTS'!$E$65,'WHOLESALE COSTS'!$E$68),0)</f>
        <v>999999</v>
      </c>
      <c r="AD68" s="216">
        <f ca="1">IF(AD67=$E$67,MIN('WHOLESALE TRAFFIC'!AA84-'WHOLESALE COSTS'!$E$67-'WHOLESALE COSTS'!$E$66-'WHOLESALE COSTS'!$E$65,'WHOLESALE COSTS'!$E$68),0)</f>
        <v>999999</v>
      </c>
      <c r="AE68" s="216">
        <f ca="1">IF(AE67=$E$67,MIN('WHOLESALE TRAFFIC'!AB84-'WHOLESALE COSTS'!$E$67-'WHOLESALE COSTS'!$E$66-'WHOLESALE COSTS'!$E$65,'WHOLESALE COSTS'!$E$68),0)</f>
        <v>999999</v>
      </c>
      <c r="AF68" s="216">
        <f ca="1">IF(AF67=$E$67,MIN('WHOLESALE TRAFFIC'!AC84-'WHOLESALE COSTS'!$E$67-'WHOLESALE COSTS'!$E$66-'WHOLESALE COSTS'!$E$65,'WHOLESALE COSTS'!$E$68),0)</f>
        <v>999999</v>
      </c>
      <c r="AG68" s="216">
        <f ca="1">IF(AG67=$E$67,MIN('WHOLESALE TRAFFIC'!AD84-'WHOLESALE COSTS'!$E$67-'WHOLESALE COSTS'!$E$66-'WHOLESALE COSTS'!$E$65,'WHOLESALE COSTS'!$E$68),0)</f>
        <v>999999</v>
      </c>
      <c r="AH68" s="216">
        <f ca="1">IF(AH67=$E$67,MIN('WHOLESALE TRAFFIC'!AE84-'WHOLESALE COSTS'!$E$67-'WHOLESALE COSTS'!$E$66-'WHOLESALE COSTS'!$E$65,'WHOLESALE COSTS'!$E$68),0)</f>
        <v>999999</v>
      </c>
      <c r="AI68" s="216">
        <f ca="1">IF(AI67=$E$67,MIN('WHOLESALE TRAFFIC'!AF84-'WHOLESALE COSTS'!$E$67-'WHOLESALE COSTS'!$E$66-'WHOLESALE COSTS'!$E$65,'WHOLESALE COSTS'!$E$68),0)</f>
        <v>999999</v>
      </c>
      <c r="AJ68" s="216">
        <f ca="1">IF(AJ67=$E$67,MIN('WHOLESALE TRAFFIC'!AG84-'WHOLESALE COSTS'!$E$67-'WHOLESALE COSTS'!$E$66-'WHOLESALE COSTS'!$E$65,'WHOLESALE COSTS'!$E$68),0)</f>
        <v>999999</v>
      </c>
      <c r="AK68" s="216">
        <f ca="1">IF(AK67=$E$67,MIN('WHOLESALE TRAFFIC'!AH84-'WHOLESALE COSTS'!$E$67-'WHOLESALE COSTS'!$E$66-'WHOLESALE COSTS'!$E$65,'WHOLESALE COSTS'!$E$68),0)</f>
        <v>999999</v>
      </c>
      <c r="AL68" s="216">
        <f ca="1">IF(AL67=$E$67,MIN('WHOLESALE TRAFFIC'!AI84-'WHOLESALE COSTS'!$E$67-'WHOLESALE COSTS'!$E$66-'WHOLESALE COSTS'!$E$65,'WHOLESALE COSTS'!$E$68),0)</f>
        <v>999999</v>
      </c>
      <c r="AM68" s="216">
        <f ca="1">IF(AM67=$E$67,MIN('WHOLESALE TRAFFIC'!AJ84-'WHOLESALE COSTS'!$E$67-'WHOLESALE COSTS'!$E$66-'WHOLESALE COSTS'!$E$65,'WHOLESALE COSTS'!$E$68),0)</f>
        <v>999999</v>
      </c>
      <c r="AN68" s="216">
        <f ca="1">IF(AN67=$E$67,MIN('WHOLESALE TRAFFIC'!AK84-'WHOLESALE COSTS'!$E$67-'WHOLESALE COSTS'!$E$66-'WHOLESALE COSTS'!$E$65,'WHOLESALE COSTS'!$E$68),0)</f>
        <v>999999</v>
      </c>
      <c r="AO68" s="216">
        <f ca="1">IF(AO67=$E$67,MIN('WHOLESALE TRAFFIC'!AL84-'WHOLESALE COSTS'!$E$67-'WHOLESALE COSTS'!$E$66-'WHOLESALE COSTS'!$E$65,'WHOLESALE COSTS'!$E$68),0)</f>
        <v>999999</v>
      </c>
      <c r="AP68" s="216">
        <f ca="1">IF(AP67=$E$67,MIN('WHOLESALE TRAFFIC'!AM84-'WHOLESALE COSTS'!$E$67-'WHOLESALE COSTS'!$E$66-'WHOLESALE COSTS'!$E$65,'WHOLESALE COSTS'!$E$68),0)</f>
        <v>999999</v>
      </c>
      <c r="AQ68" s="216">
        <f ca="1">IF(AQ67=$E$67,MIN('WHOLESALE TRAFFIC'!AN84-'WHOLESALE COSTS'!$E$67-'WHOLESALE COSTS'!$E$66-'WHOLESALE COSTS'!$E$65,'WHOLESALE COSTS'!$E$68),0)</f>
        <v>999999</v>
      </c>
      <c r="AR68" s="216">
        <f ca="1">IF(AR67=$E$67,MIN('WHOLESALE TRAFFIC'!AO84-'WHOLESALE COSTS'!$E$67-'WHOLESALE COSTS'!$E$66-'WHOLESALE COSTS'!$E$65,'WHOLESALE COSTS'!$E$68),0)</f>
        <v>999999</v>
      </c>
      <c r="AS68" s="216">
        <f ca="1">IF(AS67=$E$67,MIN('WHOLESALE TRAFFIC'!AP84-'WHOLESALE COSTS'!$E$67-'WHOLESALE COSTS'!$E$66-'WHOLESALE COSTS'!$E$65,'WHOLESALE COSTS'!$E$68),0)</f>
        <v>999999</v>
      </c>
      <c r="AT68" s="216">
        <f ca="1">IF(AT67=$E$67,MIN('WHOLESALE TRAFFIC'!AQ84-'WHOLESALE COSTS'!$E$67-'WHOLESALE COSTS'!$E$66-'WHOLESALE COSTS'!$E$65,'WHOLESALE COSTS'!$E$68),0)</f>
        <v>999999</v>
      </c>
      <c r="AU68" s="216">
        <f ca="1">IF(AU67=$E$67,MIN('WHOLESALE TRAFFIC'!AR84-'WHOLESALE COSTS'!$E$67-'WHOLESALE COSTS'!$E$66-'WHOLESALE COSTS'!$E$65,'WHOLESALE COSTS'!$E$68),0)</f>
        <v>999999</v>
      </c>
      <c r="AV68" s="216">
        <f ca="1">IF(AV67=$E$67,MIN('WHOLESALE TRAFFIC'!AS84-'WHOLESALE COSTS'!$E$67-'WHOLESALE COSTS'!$E$66-'WHOLESALE COSTS'!$E$65,'WHOLESALE COSTS'!$E$68),0)</f>
        <v>999999</v>
      </c>
      <c r="AW68" s="216">
        <f ca="1">IF(AW67=$E$67,MIN('WHOLESALE TRAFFIC'!AT84-'WHOLESALE COSTS'!$E$67-'WHOLESALE COSTS'!$E$66-'WHOLESALE COSTS'!$E$65,'WHOLESALE COSTS'!$E$68),0)</f>
        <v>999999</v>
      </c>
      <c r="AX68" s="216">
        <f ca="1">IF(AX67=$E$67,MIN('WHOLESALE TRAFFIC'!AU84-'WHOLESALE COSTS'!$E$67-'WHOLESALE COSTS'!$E$66-'WHOLESALE COSTS'!$E$65,'WHOLESALE COSTS'!$E$68),0)</f>
        <v>999999</v>
      </c>
      <c r="AY68" s="216">
        <f ca="1">IF(AY67=$E$67,MIN('WHOLESALE TRAFFIC'!AV84-'WHOLESALE COSTS'!$E$67-'WHOLESALE COSTS'!$E$66-'WHOLESALE COSTS'!$E$65,'WHOLESALE COSTS'!$E$68),0)</f>
        <v>999999</v>
      </c>
      <c r="AZ68" s="216">
        <f ca="1">IF(AZ67=$E$67,MIN('WHOLESALE TRAFFIC'!AW84-'WHOLESALE COSTS'!$E$67-'WHOLESALE COSTS'!$E$66-'WHOLESALE COSTS'!$E$65,'WHOLESALE COSTS'!$E$68),0)</f>
        <v>999999</v>
      </c>
      <c r="BA68" s="216">
        <f ca="1">IF(BA67=$E$67,MIN('WHOLESALE TRAFFIC'!AX84-'WHOLESALE COSTS'!$E$67-'WHOLESALE COSTS'!$E$66-'WHOLESALE COSTS'!$E$65,'WHOLESALE COSTS'!$E$68),0)</f>
        <v>999999</v>
      </c>
      <c r="BB68" s="216">
        <f ca="1">IF(BB67=$E$67,MIN('WHOLESALE TRAFFIC'!AY84-'WHOLESALE COSTS'!$E$67-'WHOLESALE COSTS'!$E$66-'WHOLESALE COSTS'!$E$65,'WHOLESALE COSTS'!$E$68),0)</f>
        <v>999999</v>
      </c>
      <c r="BC68" s="216">
        <f ca="1">IF(BC67=$E$67,MIN('WHOLESALE TRAFFIC'!AZ84-'WHOLESALE COSTS'!$E$67-'WHOLESALE COSTS'!$E$66-'WHOLESALE COSTS'!$E$65,'WHOLESALE COSTS'!$E$68),0)</f>
        <v>999999</v>
      </c>
      <c r="BD68" s="216">
        <f ca="1">IF(BD67=$E$67,MIN('WHOLESALE TRAFFIC'!BA84-'WHOLESALE COSTS'!$E$67-'WHOLESALE COSTS'!$E$66-'WHOLESALE COSTS'!$E$65,'WHOLESALE COSTS'!$E$68),0)</f>
        <v>999999</v>
      </c>
      <c r="BE68" s="216">
        <f ca="1">IF(BE67=$E$67,MIN('WHOLESALE TRAFFIC'!BB84-'WHOLESALE COSTS'!$E$67-'WHOLESALE COSTS'!$E$66-'WHOLESALE COSTS'!$E$65,'WHOLESALE COSTS'!$E$68),0)</f>
        <v>999999</v>
      </c>
      <c r="BF68" s="216">
        <f ca="1">IF(BF67=$E$67,MIN('WHOLESALE TRAFFIC'!BC84-'WHOLESALE COSTS'!$E$67-'WHOLESALE COSTS'!$E$66-'WHOLESALE COSTS'!$E$65,'WHOLESALE COSTS'!$E$68),0)</f>
        <v>999999</v>
      </c>
      <c r="BG68" s="216">
        <f ca="1">IF(BG67=$E$67,MIN('WHOLESALE TRAFFIC'!BD84-'WHOLESALE COSTS'!$E$67-'WHOLESALE COSTS'!$E$66-'WHOLESALE COSTS'!$E$65,'WHOLESALE COSTS'!$E$68),0)</f>
        <v>999999</v>
      </c>
      <c r="BH68" s="216">
        <f ca="1">IF(BH67=$E$67,MIN('WHOLESALE TRAFFIC'!BE84-'WHOLESALE COSTS'!$E$67-'WHOLESALE COSTS'!$E$66-'WHOLESALE COSTS'!$E$65,'WHOLESALE COSTS'!$E$68),0)</f>
        <v>999999</v>
      </c>
      <c r="BI68" s="216">
        <f ca="1">IF(BI67=$E$67,MIN('WHOLESALE TRAFFIC'!BF84-'WHOLESALE COSTS'!$E$67-'WHOLESALE COSTS'!$E$66-'WHOLESALE COSTS'!$E$65,'WHOLESALE COSTS'!$E$68),0)</f>
        <v>999999</v>
      </c>
      <c r="BJ68" s="216">
        <f ca="1">IF(BJ67=$E$67,MIN('WHOLESALE TRAFFIC'!BG84-'WHOLESALE COSTS'!$E$67-'WHOLESALE COSTS'!$E$66-'WHOLESALE COSTS'!$E$65,'WHOLESALE COSTS'!$E$68),0)</f>
        <v>999999</v>
      </c>
      <c r="BK68" s="216">
        <f ca="1">IF(BK67=$E$67,MIN('WHOLESALE TRAFFIC'!BH84-'WHOLESALE COSTS'!$E$67-'WHOLESALE COSTS'!$E$66-'WHOLESALE COSTS'!$E$65,'WHOLESALE COSTS'!$E$68),0)</f>
        <v>999999</v>
      </c>
      <c r="BL68" s="216">
        <f ca="1">IF(BL67=$E$67,MIN('WHOLESALE TRAFFIC'!BI84-'WHOLESALE COSTS'!$E$67-'WHOLESALE COSTS'!$E$66-'WHOLESALE COSTS'!$E$65,'WHOLESALE COSTS'!$E$68),0)</f>
        <v>999999</v>
      </c>
      <c r="BM68" s="216">
        <f ca="1">IF(BM67=$E$67,MIN('WHOLESALE TRAFFIC'!BJ84-'WHOLESALE COSTS'!$E$67-'WHOLESALE COSTS'!$E$66-'WHOLESALE COSTS'!$E$65,'WHOLESALE COSTS'!$E$68),0)</f>
        <v>999999</v>
      </c>
      <c r="BN68" s="216">
        <f ca="1">IF(BN67=$E$67,MIN('WHOLESALE TRAFFIC'!BK84-'WHOLESALE COSTS'!$E$67-'WHOLESALE COSTS'!$E$66-'WHOLESALE COSTS'!$E$65,'WHOLESALE COSTS'!$E$68),0)</f>
        <v>999999</v>
      </c>
      <c r="BO68" s="216">
        <f ca="1">IF(BO67=$E$67,MIN('WHOLESALE TRAFFIC'!BL84-'WHOLESALE COSTS'!$E$67-'WHOLESALE COSTS'!$E$66-'WHOLESALE COSTS'!$E$65,'WHOLESALE COSTS'!$E$68),0)</f>
        <v>999999</v>
      </c>
      <c r="BP68" s="216">
        <f ca="1">IF(BP67=$E$67,MIN('WHOLESALE TRAFFIC'!BM84-'WHOLESALE COSTS'!$E$67-'WHOLESALE COSTS'!$E$66-'WHOLESALE COSTS'!$E$65,'WHOLESALE COSTS'!$E$68),0)</f>
        <v>999999</v>
      </c>
      <c r="BQ68" s="216">
        <f ca="1">IF(BQ67=$E$67,MIN('WHOLESALE TRAFFIC'!BN84-'WHOLESALE COSTS'!$E$67-'WHOLESALE COSTS'!$E$66-'WHOLESALE COSTS'!$E$65,'WHOLESALE COSTS'!$E$68),0)</f>
        <v>999999</v>
      </c>
      <c r="BR68" s="216">
        <f ca="1">IF(BR67=$E$67,MIN('WHOLESALE TRAFFIC'!BO84-'WHOLESALE COSTS'!$E$67-'WHOLESALE COSTS'!$E$66-'WHOLESALE COSTS'!$E$65,'WHOLESALE COSTS'!$E$68),0)</f>
        <v>999999</v>
      </c>
      <c r="BS68" s="216">
        <f ca="1">IF(BS67=$E$67,MIN('WHOLESALE TRAFFIC'!BP84-'WHOLESALE COSTS'!$E$67-'WHOLESALE COSTS'!$E$66-'WHOLESALE COSTS'!$E$65,'WHOLESALE COSTS'!$E$68),0)</f>
        <v>999999</v>
      </c>
      <c r="BT68" s="216">
        <f ca="1">IF(BT67=$E$67,MIN('WHOLESALE TRAFFIC'!BQ84-'WHOLESALE COSTS'!$E$67-'WHOLESALE COSTS'!$E$66-'WHOLESALE COSTS'!$E$65,'WHOLESALE COSTS'!$E$68),0)</f>
        <v>999999</v>
      </c>
      <c r="BU68" s="216">
        <f ca="1">IF(BU67=$E$67,MIN('WHOLESALE TRAFFIC'!BR84-'WHOLESALE COSTS'!$E$67-'WHOLESALE COSTS'!$E$66-'WHOLESALE COSTS'!$E$65,'WHOLESALE COSTS'!$E$68),0)</f>
        <v>999999</v>
      </c>
    </row>
    <row r="69" spans="2:73" s="210" customFormat="1" ht="25" customHeight="1">
      <c r="B69" s="240" t="s">
        <v>531</v>
      </c>
      <c r="C69" s="207">
        <f t="shared" si="23"/>
        <v>3100001</v>
      </c>
      <c r="D69" s="207">
        <v>4100000</v>
      </c>
      <c r="E69" s="207">
        <f t="shared" si="22"/>
        <v>999999</v>
      </c>
      <c r="F69" s="216">
        <f>IF(F68=$E$68,MIN('WHOLESALE TRAFFIC'!C84-'WHOLESALE COSTS'!$E$68-'WHOLESALE COSTS'!$E$67-'WHOLESALE COSTS'!$E$66-'WHOLESALE COSTS'!$E$65,'WHOLESALE COSTS'!$E$69),0)</f>
        <v>0</v>
      </c>
      <c r="G69" s="216">
        <f>IF(G68=$E$68,MIN('WHOLESALE TRAFFIC'!D84-'WHOLESALE COSTS'!$E$68-'WHOLESALE COSTS'!$E$67-'WHOLESALE COSTS'!$E$66-'WHOLESALE COSTS'!$E$65,'WHOLESALE COSTS'!$E$69),0)</f>
        <v>0</v>
      </c>
      <c r="H69" s="216">
        <f>IF(H68=$E$68,MIN('WHOLESALE TRAFFIC'!E84-'WHOLESALE COSTS'!$E$68-'WHOLESALE COSTS'!$E$67-'WHOLESALE COSTS'!$E$66-'WHOLESALE COSTS'!$E$65,'WHOLESALE COSTS'!$E$69),0)</f>
        <v>0</v>
      </c>
      <c r="I69" s="216">
        <f>IF(I68=$E$68,MIN('WHOLESALE TRAFFIC'!F84-'WHOLESALE COSTS'!$E$68-'WHOLESALE COSTS'!$E$67-'WHOLESALE COSTS'!$E$66-'WHOLESALE COSTS'!$E$65,'WHOLESALE COSTS'!$E$69),0)</f>
        <v>0</v>
      </c>
      <c r="J69" s="216">
        <f>IF(J68=$E$68,MIN('WHOLESALE TRAFFIC'!G84-'WHOLESALE COSTS'!$E$68-'WHOLESALE COSTS'!$E$67-'WHOLESALE COSTS'!$E$66-'WHOLESALE COSTS'!$E$65,'WHOLESALE COSTS'!$E$69),0)</f>
        <v>0</v>
      </c>
      <c r="K69" s="216">
        <f>IF(K68=$E$68,MIN('WHOLESALE TRAFFIC'!H84-'WHOLESALE COSTS'!$E$68-'WHOLESALE COSTS'!$E$67-'WHOLESALE COSTS'!$E$66-'WHOLESALE COSTS'!$E$65,'WHOLESALE COSTS'!$E$69),0)</f>
        <v>0</v>
      </c>
      <c r="L69" s="216">
        <f>IF(L68=$E$68,MIN('WHOLESALE TRAFFIC'!I84-'WHOLESALE COSTS'!$E$68-'WHOLESALE COSTS'!$E$67-'WHOLESALE COSTS'!$E$66-'WHOLESALE COSTS'!$E$65,'WHOLESALE COSTS'!$E$69),0)</f>
        <v>0</v>
      </c>
      <c r="M69" s="216">
        <f>IF(M68=$E$68,MIN('WHOLESALE TRAFFIC'!J84-'WHOLESALE COSTS'!$E$68-'WHOLESALE COSTS'!$E$67-'WHOLESALE COSTS'!$E$66-'WHOLESALE COSTS'!$E$65,'WHOLESALE COSTS'!$E$69),0)</f>
        <v>0</v>
      </c>
      <c r="N69" s="216">
        <f ca="1">IF(N68=$E$68,MIN('WHOLESALE TRAFFIC'!K84-'WHOLESALE COSTS'!$E$68-'WHOLESALE COSTS'!$E$67-'WHOLESALE COSTS'!$E$66-'WHOLESALE COSTS'!$E$65,'WHOLESALE COSTS'!$E$69),0)</f>
        <v>0</v>
      </c>
      <c r="O69" s="216">
        <f ca="1">IF(O68=$E$68,MIN('WHOLESALE TRAFFIC'!L84-'WHOLESALE COSTS'!$E$68-'WHOLESALE COSTS'!$E$67-'WHOLESALE COSTS'!$E$66-'WHOLESALE COSTS'!$E$65,'WHOLESALE COSTS'!$E$69),0)</f>
        <v>0</v>
      </c>
      <c r="P69" s="216">
        <f ca="1">IF(P68=$E$68,MIN('WHOLESALE TRAFFIC'!M84-'WHOLESALE COSTS'!$E$68-'WHOLESALE COSTS'!$E$67-'WHOLESALE COSTS'!$E$66-'WHOLESALE COSTS'!$E$65,'WHOLESALE COSTS'!$E$69),0)</f>
        <v>0</v>
      </c>
      <c r="Q69" s="216">
        <f ca="1">IF(Q68=$E$68,MIN('WHOLESALE TRAFFIC'!N84-'WHOLESALE COSTS'!$E$68-'WHOLESALE COSTS'!$E$67-'WHOLESALE COSTS'!$E$66-'WHOLESALE COSTS'!$E$65,'WHOLESALE COSTS'!$E$69),0)</f>
        <v>0</v>
      </c>
      <c r="R69" s="216">
        <f ca="1">IF(R68=$E$68,MIN('WHOLESALE TRAFFIC'!O84-'WHOLESALE COSTS'!$E$68-'WHOLESALE COSTS'!$E$67-'WHOLESALE COSTS'!$E$66-'WHOLESALE COSTS'!$E$65,'WHOLESALE COSTS'!$E$69),0)</f>
        <v>0</v>
      </c>
      <c r="S69" s="216">
        <f ca="1">IF(S68=$E$68,MIN('WHOLESALE TRAFFIC'!P84-'WHOLESALE COSTS'!$E$68-'WHOLESALE COSTS'!$E$67-'WHOLESALE COSTS'!$E$66-'WHOLESALE COSTS'!$E$65,'WHOLESALE COSTS'!$E$69),0)</f>
        <v>0</v>
      </c>
      <c r="T69" s="216">
        <f ca="1">IF(T68=$E$68,MIN('WHOLESALE TRAFFIC'!Q84-'WHOLESALE COSTS'!$E$68-'WHOLESALE COSTS'!$E$67-'WHOLESALE COSTS'!$E$66-'WHOLESALE COSTS'!$E$65,'WHOLESALE COSTS'!$E$69),0)</f>
        <v>0</v>
      </c>
      <c r="U69" s="216">
        <f ca="1">IF(U68=$E$68,MIN('WHOLESALE TRAFFIC'!R84-'WHOLESALE COSTS'!$E$68-'WHOLESALE COSTS'!$E$67-'WHOLESALE COSTS'!$E$66-'WHOLESALE COSTS'!$E$65,'WHOLESALE COSTS'!$E$69),0)</f>
        <v>563191.75416551251</v>
      </c>
      <c r="V69" s="216">
        <f ca="1">IF(V68=$E$68,MIN('WHOLESALE TRAFFIC'!S84-'WHOLESALE COSTS'!$E$68-'WHOLESALE COSTS'!$E$67-'WHOLESALE COSTS'!$E$66-'WHOLESALE COSTS'!$E$65,'WHOLESALE COSTS'!$E$69),0)</f>
        <v>999999</v>
      </c>
      <c r="W69" s="216">
        <f ca="1">IF(W68=$E$68,MIN('WHOLESALE TRAFFIC'!T84-'WHOLESALE COSTS'!$E$68-'WHOLESALE COSTS'!$E$67-'WHOLESALE COSTS'!$E$66-'WHOLESALE COSTS'!$E$65,'WHOLESALE COSTS'!$E$69),0)</f>
        <v>999999</v>
      </c>
      <c r="X69" s="216">
        <f ca="1">IF(X68=$E$68,MIN('WHOLESALE TRAFFIC'!U84-'WHOLESALE COSTS'!$E$68-'WHOLESALE COSTS'!$E$67-'WHOLESALE COSTS'!$E$66-'WHOLESALE COSTS'!$E$65,'WHOLESALE COSTS'!$E$69),0)</f>
        <v>999999</v>
      </c>
      <c r="Y69" s="216">
        <f ca="1">IF(Y68=$E$68,MIN('WHOLESALE TRAFFIC'!V84-'WHOLESALE COSTS'!$E$68-'WHOLESALE COSTS'!$E$67-'WHOLESALE COSTS'!$E$66-'WHOLESALE COSTS'!$E$65,'WHOLESALE COSTS'!$E$69),0)</f>
        <v>999999</v>
      </c>
      <c r="Z69" s="216">
        <f ca="1">IF(Z68=$E$68,MIN('WHOLESALE TRAFFIC'!W84-'WHOLESALE COSTS'!$E$68-'WHOLESALE COSTS'!$E$67-'WHOLESALE COSTS'!$E$66-'WHOLESALE COSTS'!$E$65,'WHOLESALE COSTS'!$E$69),0)</f>
        <v>999999</v>
      </c>
      <c r="AA69" s="216">
        <f ca="1">IF(AA68=$E$68,MIN('WHOLESALE TRAFFIC'!X84-'WHOLESALE COSTS'!$E$68-'WHOLESALE COSTS'!$E$67-'WHOLESALE COSTS'!$E$66-'WHOLESALE COSTS'!$E$65,'WHOLESALE COSTS'!$E$69),0)</f>
        <v>999999</v>
      </c>
      <c r="AB69" s="216">
        <f ca="1">IF(AB68=$E$68,MIN('WHOLESALE TRAFFIC'!Y84-'WHOLESALE COSTS'!$E$68-'WHOLESALE COSTS'!$E$67-'WHOLESALE COSTS'!$E$66-'WHOLESALE COSTS'!$E$65,'WHOLESALE COSTS'!$E$69),0)</f>
        <v>999999</v>
      </c>
      <c r="AC69" s="216">
        <f ca="1">IF(AC68=$E$68,MIN('WHOLESALE TRAFFIC'!Z84-'WHOLESALE COSTS'!$E$68-'WHOLESALE COSTS'!$E$67-'WHOLESALE COSTS'!$E$66-'WHOLESALE COSTS'!$E$65,'WHOLESALE COSTS'!$E$69),0)</f>
        <v>999999</v>
      </c>
      <c r="AD69" s="216">
        <f ca="1">IF(AD68=$E$68,MIN('WHOLESALE TRAFFIC'!AA84-'WHOLESALE COSTS'!$E$68-'WHOLESALE COSTS'!$E$67-'WHOLESALE COSTS'!$E$66-'WHOLESALE COSTS'!$E$65,'WHOLESALE COSTS'!$E$69),0)</f>
        <v>999999</v>
      </c>
      <c r="AE69" s="216">
        <f ca="1">IF(AE68=$E$68,MIN('WHOLESALE TRAFFIC'!AB84-'WHOLESALE COSTS'!$E$68-'WHOLESALE COSTS'!$E$67-'WHOLESALE COSTS'!$E$66-'WHOLESALE COSTS'!$E$65,'WHOLESALE COSTS'!$E$69),0)</f>
        <v>999999</v>
      </c>
      <c r="AF69" s="216">
        <f ca="1">IF(AF68=$E$68,MIN('WHOLESALE TRAFFIC'!AC84-'WHOLESALE COSTS'!$E$68-'WHOLESALE COSTS'!$E$67-'WHOLESALE COSTS'!$E$66-'WHOLESALE COSTS'!$E$65,'WHOLESALE COSTS'!$E$69),0)</f>
        <v>999999</v>
      </c>
      <c r="AG69" s="216">
        <f ca="1">IF(AG68=$E$68,MIN('WHOLESALE TRAFFIC'!AD84-'WHOLESALE COSTS'!$E$68-'WHOLESALE COSTS'!$E$67-'WHOLESALE COSTS'!$E$66-'WHOLESALE COSTS'!$E$65,'WHOLESALE COSTS'!$E$69),0)</f>
        <v>999999</v>
      </c>
      <c r="AH69" s="216">
        <f ca="1">IF(AH68=$E$68,MIN('WHOLESALE TRAFFIC'!AE84-'WHOLESALE COSTS'!$E$68-'WHOLESALE COSTS'!$E$67-'WHOLESALE COSTS'!$E$66-'WHOLESALE COSTS'!$E$65,'WHOLESALE COSTS'!$E$69),0)</f>
        <v>999999</v>
      </c>
      <c r="AI69" s="216">
        <f ca="1">IF(AI68=$E$68,MIN('WHOLESALE TRAFFIC'!AF84-'WHOLESALE COSTS'!$E$68-'WHOLESALE COSTS'!$E$67-'WHOLESALE COSTS'!$E$66-'WHOLESALE COSTS'!$E$65,'WHOLESALE COSTS'!$E$69),0)</f>
        <v>999999</v>
      </c>
      <c r="AJ69" s="216">
        <f ca="1">IF(AJ68=$E$68,MIN('WHOLESALE TRAFFIC'!AG84-'WHOLESALE COSTS'!$E$68-'WHOLESALE COSTS'!$E$67-'WHOLESALE COSTS'!$E$66-'WHOLESALE COSTS'!$E$65,'WHOLESALE COSTS'!$E$69),0)</f>
        <v>999999</v>
      </c>
      <c r="AK69" s="216">
        <f ca="1">IF(AK68=$E$68,MIN('WHOLESALE TRAFFIC'!AH84-'WHOLESALE COSTS'!$E$68-'WHOLESALE COSTS'!$E$67-'WHOLESALE COSTS'!$E$66-'WHOLESALE COSTS'!$E$65,'WHOLESALE COSTS'!$E$69),0)</f>
        <v>999999</v>
      </c>
      <c r="AL69" s="216">
        <f ca="1">IF(AL68=$E$68,MIN('WHOLESALE TRAFFIC'!AI84-'WHOLESALE COSTS'!$E$68-'WHOLESALE COSTS'!$E$67-'WHOLESALE COSTS'!$E$66-'WHOLESALE COSTS'!$E$65,'WHOLESALE COSTS'!$E$69),0)</f>
        <v>999999</v>
      </c>
      <c r="AM69" s="216">
        <f ca="1">IF(AM68=$E$68,MIN('WHOLESALE TRAFFIC'!AJ84-'WHOLESALE COSTS'!$E$68-'WHOLESALE COSTS'!$E$67-'WHOLESALE COSTS'!$E$66-'WHOLESALE COSTS'!$E$65,'WHOLESALE COSTS'!$E$69),0)</f>
        <v>999999</v>
      </c>
      <c r="AN69" s="216">
        <f ca="1">IF(AN68=$E$68,MIN('WHOLESALE TRAFFIC'!AK84-'WHOLESALE COSTS'!$E$68-'WHOLESALE COSTS'!$E$67-'WHOLESALE COSTS'!$E$66-'WHOLESALE COSTS'!$E$65,'WHOLESALE COSTS'!$E$69),0)</f>
        <v>999999</v>
      </c>
      <c r="AO69" s="216">
        <f ca="1">IF(AO68=$E$68,MIN('WHOLESALE TRAFFIC'!AL84-'WHOLESALE COSTS'!$E$68-'WHOLESALE COSTS'!$E$67-'WHOLESALE COSTS'!$E$66-'WHOLESALE COSTS'!$E$65,'WHOLESALE COSTS'!$E$69),0)</f>
        <v>999999</v>
      </c>
      <c r="AP69" s="216">
        <f ca="1">IF(AP68=$E$68,MIN('WHOLESALE TRAFFIC'!AM84-'WHOLESALE COSTS'!$E$68-'WHOLESALE COSTS'!$E$67-'WHOLESALE COSTS'!$E$66-'WHOLESALE COSTS'!$E$65,'WHOLESALE COSTS'!$E$69),0)</f>
        <v>999999</v>
      </c>
      <c r="AQ69" s="216">
        <f ca="1">IF(AQ68=$E$68,MIN('WHOLESALE TRAFFIC'!AN84-'WHOLESALE COSTS'!$E$68-'WHOLESALE COSTS'!$E$67-'WHOLESALE COSTS'!$E$66-'WHOLESALE COSTS'!$E$65,'WHOLESALE COSTS'!$E$69),0)</f>
        <v>999999</v>
      </c>
      <c r="AR69" s="216">
        <f ca="1">IF(AR68=$E$68,MIN('WHOLESALE TRAFFIC'!AO84-'WHOLESALE COSTS'!$E$68-'WHOLESALE COSTS'!$E$67-'WHOLESALE COSTS'!$E$66-'WHOLESALE COSTS'!$E$65,'WHOLESALE COSTS'!$E$69),0)</f>
        <v>999999</v>
      </c>
      <c r="AS69" s="216">
        <f ca="1">IF(AS68=$E$68,MIN('WHOLESALE TRAFFIC'!AP84-'WHOLESALE COSTS'!$E$68-'WHOLESALE COSTS'!$E$67-'WHOLESALE COSTS'!$E$66-'WHOLESALE COSTS'!$E$65,'WHOLESALE COSTS'!$E$69),0)</f>
        <v>999999</v>
      </c>
      <c r="AT69" s="216">
        <f ca="1">IF(AT68=$E$68,MIN('WHOLESALE TRAFFIC'!AQ84-'WHOLESALE COSTS'!$E$68-'WHOLESALE COSTS'!$E$67-'WHOLESALE COSTS'!$E$66-'WHOLESALE COSTS'!$E$65,'WHOLESALE COSTS'!$E$69),0)</f>
        <v>999999</v>
      </c>
      <c r="AU69" s="216">
        <f ca="1">IF(AU68=$E$68,MIN('WHOLESALE TRAFFIC'!AR84-'WHOLESALE COSTS'!$E$68-'WHOLESALE COSTS'!$E$67-'WHOLESALE COSTS'!$E$66-'WHOLESALE COSTS'!$E$65,'WHOLESALE COSTS'!$E$69),0)</f>
        <v>999999</v>
      </c>
      <c r="AV69" s="216">
        <f ca="1">IF(AV68=$E$68,MIN('WHOLESALE TRAFFIC'!AS84-'WHOLESALE COSTS'!$E$68-'WHOLESALE COSTS'!$E$67-'WHOLESALE COSTS'!$E$66-'WHOLESALE COSTS'!$E$65,'WHOLESALE COSTS'!$E$69),0)</f>
        <v>999999</v>
      </c>
      <c r="AW69" s="216">
        <f ca="1">IF(AW68=$E$68,MIN('WHOLESALE TRAFFIC'!AT84-'WHOLESALE COSTS'!$E$68-'WHOLESALE COSTS'!$E$67-'WHOLESALE COSTS'!$E$66-'WHOLESALE COSTS'!$E$65,'WHOLESALE COSTS'!$E$69),0)</f>
        <v>999999</v>
      </c>
      <c r="AX69" s="216">
        <f ca="1">IF(AX68=$E$68,MIN('WHOLESALE TRAFFIC'!AU84-'WHOLESALE COSTS'!$E$68-'WHOLESALE COSTS'!$E$67-'WHOLESALE COSTS'!$E$66-'WHOLESALE COSTS'!$E$65,'WHOLESALE COSTS'!$E$69),0)</f>
        <v>999999</v>
      </c>
      <c r="AY69" s="216">
        <f ca="1">IF(AY68=$E$68,MIN('WHOLESALE TRAFFIC'!AV84-'WHOLESALE COSTS'!$E$68-'WHOLESALE COSTS'!$E$67-'WHOLESALE COSTS'!$E$66-'WHOLESALE COSTS'!$E$65,'WHOLESALE COSTS'!$E$69),0)</f>
        <v>999999</v>
      </c>
      <c r="AZ69" s="216">
        <f ca="1">IF(AZ68=$E$68,MIN('WHOLESALE TRAFFIC'!AW84-'WHOLESALE COSTS'!$E$68-'WHOLESALE COSTS'!$E$67-'WHOLESALE COSTS'!$E$66-'WHOLESALE COSTS'!$E$65,'WHOLESALE COSTS'!$E$69),0)</f>
        <v>999999</v>
      </c>
      <c r="BA69" s="216">
        <f ca="1">IF(BA68=$E$68,MIN('WHOLESALE TRAFFIC'!AX84-'WHOLESALE COSTS'!$E$68-'WHOLESALE COSTS'!$E$67-'WHOLESALE COSTS'!$E$66-'WHOLESALE COSTS'!$E$65,'WHOLESALE COSTS'!$E$69),0)</f>
        <v>999999</v>
      </c>
      <c r="BB69" s="216">
        <f ca="1">IF(BB68=$E$68,MIN('WHOLESALE TRAFFIC'!AY84-'WHOLESALE COSTS'!$E$68-'WHOLESALE COSTS'!$E$67-'WHOLESALE COSTS'!$E$66-'WHOLESALE COSTS'!$E$65,'WHOLESALE COSTS'!$E$69),0)</f>
        <v>999999</v>
      </c>
      <c r="BC69" s="216">
        <f ca="1">IF(BC68=$E$68,MIN('WHOLESALE TRAFFIC'!AZ84-'WHOLESALE COSTS'!$E$68-'WHOLESALE COSTS'!$E$67-'WHOLESALE COSTS'!$E$66-'WHOLESALE COSTS'!$E$65,'WHOLESALE COSTS'!$E$69),0)</f>
        <v>999999</v>
      </c>
      <c r="BD69" s="216">
        <f ca="1">IF(BD68=$E$68,MIN('WHOLESALE TRAFFIC'!BA84-'WHOLESALE COSTS'!$E$68-'WHOLESALE COSTS'!$E$67-'WHOLESALE COSTS'!$E$66-'WHOLESALE COSTS'!$E$65,'WHOLESALE COSTS'!$E$69),0)</f>
        <v>999999</v>
      </c>
      <c r="BE69" s="216">
        <f ca="1">IF(BE68=$E$68,MIN('WHOLESALE TRAFFIC'!BB84-'WHOLESALE COSTS'!$E$68-'WHOLESALE COSTS'!$E$67-'WHOLESALE COSTS'!$E$66-'WHOLESALE COSTS'!$E$65,'WHOLESALE COSTS'!$E$69),0)</f>
        <v>999999</v>
      </c>
      <c r="BF69" s="216">
        <f ca="1">IF(BF68=$E$68,MIN('WHOLESALE TRAFFIC'!BC84-'WHOLESALE COSTS'!$E$68-'WHOLESALE COSTS'!$E$67-'WHOLESALE COSTS'!$E$66-'WHOLESALE COSTS'!$E$65,'WHOLESALE COSTS'!$E$69),0)</f>
        <v>999999</v>
      </c>
      <c r="BG69" s="216">
        <f ca="1">IF(BG68=$E$68,MIN('WHOLESALE TRAFFIC'!BD84-'WHOLESALE COSTS'!$E$68-'WHOLESALE COSTS'!$E$67-'WHOLESALE COSTS'!$E$66-'WHOLESALE COSTS'!$E$65,'WHOLESALE COSTS'!$E$69),0)</f>
        <v>999999</v>
      </c>
      <c r="BH69" s="216">
        <f ca="1">IF(BH68=$E$68,MIN('WHOLESALE TRAFFIC'!BE84-'WHOLESALE COSTS'!$E$68-'WHOLESALE COSTS'!$E$67-'WHOLESALE COSTS'!$E$66-'WHOLESALE COSTS'!$E$65,'WHOLESALE COSTS'!$E$69),0)</f>
        <v>999999</v>
      </c>
      <c r="BI69" s="216">
        <f ca="1">IF(BI68=$E$68,MIN('WHOLESALE TRAFFIC'!BF84-'WHOLESALE COSTS'!$E$68-'WHOLESALE COSTS'!$E$67-'WHOLESALE COSTS'!$E$66-'WHOLESALE COSTS'!$E$65,'WHOLESALE COSTS'!$E$69),0)</f>
        <v>999999</v>
      </c>
      <c r="BJ69" s="216">
        <f ca="1">IF(BJ68=$E$68,MIN('WHOLESALE TRAFFIC'!BG84-'WHOLESALE COSTS'!$E$68-'WHOLESALE COSTS'!$E$67-'WHOLESALE COSTS'!$E$66-'WHOLESALE COSTS'!$E$65,'WHOLESALE COSTS'!$E$69),0)</f>
        <v>999999</v>
      </c>
      <c r="BK69" s="216">
        <f ca="1">IF(BK68=$E$68,MIN('WHOLESALE TRAFFIC'!BH84-'WHOLESALE COSTS'!$E$68-'WHOLESALE COSTS'!$E$67-'WHOLESALE COSTS'!$E$66-'WHOLESALE COSTS'!$E$65,'WHOLESALE COSTS'!$E$69),0)</f>
        <v>999999</v>
      </c>
      <c r="BL69" s="216">
        <f ca="1">IF(BL68=$E$68,MIN('WHOLESALE TRAFFIC'!BI84-'WHOLESALE COSTS'!$E$68-'WHOLESALE COSTS'!$E$67-'WHOLESALE COSTS'!$E$66-'WHOLESALE COSTS'!$E$65,'WHOLESALE COSTS'!$E$69),0)</f>
        <v>999999</v>
      </c>
      <c r="BM69" s="216">
        <f ca="1">IF(BM68=$E$68,MIN('WHOLESALE TRAFFIC'!BJ84-'WHOLESALE COSTS'!$E$68-'WHOLESALE COSTS'!$E$67-'WHOLESALE COSTS'!$E$66-'WHOLESALE COSTS'!$E$65,'WHOLESALE COSTS'!$E$69),0)</f>
        <v>999999</v>
      </c>
      <c r="BN69" s="216">
        <f ca="1">IF(BN68=$E$68,MIN('WHOLESALE TRAFFIC'!BK84-'WHOLESALE COSTS'!$E$68-'WHOLESALE COSTS'!$E$67-'WHOLESALE COSTS'!$E$66-'WHOLESALE COSTS'!$E$65,'WHOLESALE COSTS'!$E$69),0)</f>
        <v>999999</v>
      </c>
      <c r="BO69" s="216">
        <f ca="1">IF(BO68=$E$68,MIN('WHOLESALE TRAFFIC'!BL84-'WHOLESALE COSTS'!$E$68-'WHOLESALE COSTS'!$E$67-'WHOLESALE COSTS'!$E$66-'WHOLESALE COSTS'!$E$65,'WHOLESALE COSTS'!$E$69),0)</f>
        <v>999999</v>
      </c>
      <c r="BP69" s="216">
        <f ca="1">IF(BP68=$E$68,MIN('WHOLESALE TRAFFIC'!BM84-'WHOLESALE COSTS'!$E$68-'WHOLESALE COSTS'!$E$67-'WHOLESALE COSTS'!$E$66-'WHOLESALE COSTS'!$E$65,'WHOLESALE COSTS'!$E$69),0)</f>
        <v>999999</v>
      </c>
      <c r="BQ69" s="216">
        <f ca="1">IF(BQ68=$E$68,MIN('WHOLESALE TRAFFIC'!BN84-'WHOLESALE COSTS'!$E$68-'WHOLESALE COSTS'!$E$67-'WHOLESALE COSTS'!$E$66-'WHOLESALE COSTS'!$E$65,'WHOLESALE COSTS'!$E$69),0)</f>
        <v>999999</v>
      </c>
      <c r="BR69" s="216">
        <f ca="1">IF(BR68=$E$68,MIN('WHOLESALE TRAFFIC'!BO84-'WHOLESALE COSTS'!$E$68-'WHOLESALE COSTS'!$E$67-'WHOLESALE COSTS'!$E$66-'WHOLESALE COSTS'!$E$65,'WHOLESALE COSTS'!$E$69),0)</f>
        <v>999999</v>
      </c>
      <c r="BS69" s="216">
        <f ca="1">IF(BS68=$E$68,MIN('WHOLESALE TRAFFIC'!BP84-'WHOLESALE COSTS'!$E$68-'WHOLESALE COSTS'!$E$67-'WHOLESALE COSTS'!$E$66-'WHOLESALE COSTS'!$E$65,'WHOLESALE COSTS'!$E$69),0)</f>
        <v>999999</v>
      </c>
      <c r="BT69" s="216">
        <f ca="1">IF(BT68=$E$68,MIN('WHOLESALE TRAFFIC'!BQ84-'WHOLESALE COSTS'!$E$68-'WHOLESALE COSTS'!$E$67-'WHOLESALE COSTS'!$E$66-'WHOLESALE COSTS'!$E$65,'WHOLESALE COSTS'!$E$69),0)</f>
        <v>999999</v>
      </c>
      <c r="BU69" s="216">
        <f ca="1">IF(BU68=$E$68,MIN('WHOLESALE TRAFFIC'!BR84-'WHOLESALE COSTS'!$E$68-'WHOLESALE COSTS'!$E$67-'WHOLESALE COSTS'!$E$66-'WHOLESALE COSTS'!$E$65,'WHOLESALE COSTS'!$E$69),0)</f>
        <v>999999</v>
      </c>
    </row>
    <row r="70" spans="2:73" s="210" customFormat="1" ht="25" customHeight="1">
      <c r="B70" s="240" t="s">
        <v>545</v>
      </c>
      <c r="C70" s="207">
        <f t="shared" si="23"/>
        <v>4100001</v>
      </c>
      <c r="D70" s="207">
        <v>10000000</v>
      </c>
      <c r="E70" s="207">
        <f t="shared" si="22"/>
        <v>5899999</v>
      </c>
      <c r="F70" s="216">
        <f>IF(F69=$E$69,'WHOLESALE TRAFFIC'!C84-'WHOLESALE COSTS'!$E$69-'WHOLESALE COSTS'!$E$68-'WHOLESALE COSTS'!$E$67-'WHOLESALE COSTS'!$E$66-'WHOLESALE COSTS'!$E$65,0)</f>
        <v>0</v>
      </c>
      <c r="G70" s="216">
        <f>IF(G69=$E$69,'WHOLESALE TRAFFIC'!D84-'WHOLESALE COSTS'!$E$69-'WHOLESALE COSTS'!$E$68-'WHOLESALE COSTS'!$E$67-'WHOLESALE COSTS'!$E$66-'WHOLESALE COSTS'!$E$65,0)</f>
        <v>0</v>
      </c>
      <c r="H70" s="216">
        <f>IF(H69=$E$69,'WHOLESALE TRAFFIC'!E84-'WHOLESALE COSTS'!$E$69-'WHOLESALE COSTS'!$E$68-'WHOLESALE COSTS'!$E$67-'WHOLESALE COSTS'!$E$66-'WHOLESALE COSTS'!$E$65,0)</f>
        <v>0</v>
      </c>
      <c r="I70" s="216">
        <f>IF(I69=$E$69,'WHOLESALE TRAFFIC'!F84-'WHOLESALE COSTS'!$E$69-'WHOLESALE COSTS'!$E$68-'WHOLESALE COSTS'!$E$67-'WHOLESALE COSTS'!$E$66-'WHOLESALE COSTS'!$E$65,0)</f>
        <v>0</v>
      </c>
      <c r="J70" s="216">
        <f>IF(J69=$E$69,'WHOLESALE TRAFFIC'!G84-'WHOLESALE COSTS'!$E$69-'WHOLESALE COSTS'!$E$68-'WHOLESALE COSTS'!$E$67-'WHOLESALE COSTS'!$E$66-'WHOLESALE COSTS'!$E$65,0)</f>
        <v>0</v>
      </c>
      <c r="K70" s="216">
        <f>IF(K69=$E$69,'WHOLESALE TRAFFIC'!H84-'WHOLESALE COSTS'!$E$69-'WHOLESALE COSTS'!$E$68-'WHOLESALE COSTS'!$E$67-'WHOLESALE COSTS'!$E$66-'WHOLESALE COSTS'!$E$65,0)</f>
        <v>0</v>
      </c>
      <c r="L70" s="216">
        <f>IF(L69=$E$69,'WHOLESALE TRAFFIC'!I84-'WHOLESALE COSTS'!$E$69-'WHOLESALE COSTS'!$E$68-'WHOLESALE COSTS'!$E$67-'WHOLESALE COSTS'!$E$66-'WHOLESALE COSTS'!$E$65,0)</f>
        <v>0</v>
      </c>
      <c r="M70" s="216">
        <f>IF(M69=$E$69,'WHOLESALE TRAFFIC'!J84-'WHOLESALE COSTS'!$E$69-'WHOLESALE COSTS'!$E$68-'WHOLESALE COSTS'!$E$67-'WHOLESALE COSTS'!$E$66-'WHOLESALE COSTS'!$E$65,0)</f>
        <v>0</v>
      </c>
      <c r="N70" s="216">
        <f ca="1">IF(N69=$E$69,'WHOLESALE TRAFFIC'!K84-'WHOLESALE COSTS'!$E$69-'WHOLESALE COSTS'!$E$68-'WHOLESALE COSTS'!$E$67-'WHOLESALE COSTS'!$E$66-'WHOLESALE COSTS'!$E$65,0)</f>
        <v>0</v>
      </c>
      <c r="O70" s="216">
        <f ca="1">IF(O69=$E$69,'WHOLESALE TRAFFIC'!L84-'WHOLESALE COSTS'!$E$69-'WHOLESALE COSTS'!$E$68-'WHOLESALE COSTS'!$E$67-'WHOLESALE COSTS'!$E$66-'WHOLESALE COSTS'!$E$65,0)</f>
        <v>0</v>
      </c>
      <c r="P70" s="216">
        <f ca="1">IF(P69=$E$69,'WHOLESALE TRAFFIC'!M84-'WHOLESALE COSTS'!$E$69-'WHOLESALE COSTS'!$E$68-'WHOLESALE COSTS'!$E$67-'WHOLESALE COSTS'!$E$66-'WHOLESALE COSTS'!$E$65,0)</f>
        <v>0</v>
      </c>
      <c r="Q70" s="216">
        <f ca="1">IF(Q69=$E$69,'WHOLESALE TRAFFIC'!N84-'WHOLESALE COSTS'!$E$69-'WHOLESALE COSTS'!$E$68-'WHOLESALE COSTS'!$E$67-'WHOLESALE COSTS'!$E$66-'WHOLESALE COSTS'!$E$65,0)</f>
        <v>0</v>
      </c>
      <c r="R70" s="216">
        <f ca="1">IF(R69=$E$69,'WHOLESALE TRAFFIC'!O84-'WHOLESALE COSTS'!$E$69-'WHOLESALE COSTS'!$E$68-'WHOLESALE COSTS'!$E$67-'WHOLESALE COSTS'!$E$66-'WHOLESALE COSTS'!$E$65,0)</f>
        <v>0</v>
      </c>
      <c r="S70" s="216">
        <f ca="1">IF(S69=$E$69,'WHOLESALE TRAFFIC'!P84-'WHOLESALE COSTS'!$E$69-'WHOLESALE COSTS'!$E$68-'WHOLESALE COSTS'!$E$67-'WHOLESALE COSTS'!$E$66-'WHOLESALE COSTS'!$E$65,0)</f>
        <v>0</v>
      </c>
      <c r="T70" s="216">
        <f ca="1">IF(T69=$E$69,'WHOLESALE TRAFFIC'!Q84-'WHOLESALE COSTS'!$E$69-'WHOLESALE COSTS'!$E$68-'WHOLESALE COSTS'!$E$67-'WHOLESALE COSTS'!$E$66-'WHOLESALE COSTS'!$E$65,0)</f>
        <v>0</v>
      </c>
      <c r="U70" s="216">
        <f ca="1">IF(U69=$E$69,'WHOLESALE TRAFFIC'!R84-'WHOLESALE COSTS'!$E$69-'WHOLESALE COSTS'!$E$68-'WHOLESALE COSTS'!$E$67-'WHOLESALE COSTS'!$E$66-'WHOLESALE COSTS'!$E$65,0)</f>
        <v>0</v>
      </c>
      <c r="V70" s="216">
        <f ca="1">IF(V69=$E$69,'WHOLESALE TRAFFIC'!S84-'WHOLESALE COSTS'!$E$69-'WHOLESALE COSTS'!$E$68-'WHOLESALE COSTS'!$E$67-'WHOLESALE COSTS'!$E$66-'WHOLESALE COSTS'!$E$65,0)</f>
        <v>260378.59641246311</v>
      </c>
      <c r="W70" s="216">
        <f ca="1">IF(W69=$E$69,'WHOLESALE TRAFFIC'!T84-'WHOLESALE COSTS'!$E$69-'WHOLESALE COSTS'!$E$68-'WHOLESALE COSTS'!$E$67-'WHOLESALE COSTS'!$E$66-'WHOLESALE COSTS'!$E$65,0)</f>
        <v>849392.92434941791</v>
      </c>
      <c r="X70" s="216">
        <f ca="1">IF(X69=$E$69,'WHOLESALE TRAFFIC'!U84-'WHOLESALE COSTS'!$E$69-'WHOLESALE COSTS'!$E$68-'WHOLESALE COSTS'!$E$67-'WHOLESALE COSTS'!$E$66-'WHOLESALE COSTS'!$E$65,0)</f>
        <v>1572453.2928572502</v>
      </c>
      <c r="Y70" s="216">
        <f ca="1">IF(Y69=$E$69,'WHOLESALE TRAFFIC'!V84-'WHOLESALE COSTS'!$E$69-'WHOLESALE COSTS'!$E$68-'WHOLESALE COSTS'!$E$67-'WHOLESALE COSTS'!$E$66-'WHOLESALE COSTS'!$E$65,0)</f>
        <v>2400906.0601666151</v>
      </c>
      <c r="Z70" s="216">
        <f ca="1">IF(Z69=$E$69,'WHOLESALE TRAFFIC'!W84-'WHOLESALE COSTS'!$E$69-'WHOLESALE COSTS'!$E$68-'WHOLESALE COSTS'!$E$67-'WHOLESALE COSTS'!$E$66-'WHOLESALE COSTS'!$E$65,0)</f>
        <v>3037049.1856830167</v>
      </c>
      <c r="AA70" s="216">
        <f ca="1">IF(AA69=$E$69,'WHOLESALE TRAFFIC'!X84-'WHOLESALE COSTS'!$E$69-'WHOLESALE COSTS'!$E$68-'WHOLESALE COSTS'!$E$67-'WHOLESALE COSTS'!$E$66-'WHOLESALE COSTS'!$E$65,0)</f>
        <v>3628888.8904260527</v>
      </c>
      <c r="AB70" s="216">
        <f ca="1">IF(AB69=$E$69,'WHOLESALE TRAFFIC'!Y84-'WHOLESALE COSTS'!$E$69-'WHOLESALE COSTS'!$E$68-'WHOLESALE COSTS'!$E$67-'WHOLESALE COSTS'!$E$66-'WHOLESALE COSTS'!$E$65,0)</f>
        <v>4396933.8405705076</v>
      </c>
      <c r="AC70" s="216">
        <f ca="1">IF(AC69=$E$69,'WHOLESALE TRAFFIC'!Z84-'WHOLESALE COSTS'!$E$69-'WHOLESALE COSTS'!$E$68-'WHOLESALE COSTS'!$E$67-'WHOLESALE COSTS'!$E$66-'WHOLESALE COSTS'!$E$65,0)</f>
        <v>5116427.4092377871</v>
      </c>
      <c r="AD70" s="216">
        <f ca="1">IF(AD69=$E$69,'WHOLESALE TRAFFIC'!AA84-'WHOLESALE COSTS'!$E$69-'WHOLESALE COSTS'!$E$68-'WHOLESALE COSTS'!$E$67-'WHOLESALE COSTS'!$E$66-'WHOLESALE COSTS'!$E$65,0)</f>
        <v>5964745.9525351748</v>
      </c>
      <c r="AE70" s="216">
        <f ca="1">IF(AE69=$E$69,'WHOLESALE TRAFFIC'!AB84-'WHOLESALE COSTS'!$E$69-'WHOLESALE COSTS'!$E$68-'WHOLESALE COSTS'!$E$67-'WHOLESALE COSTS'!$E$66-'WHOLESALE COSTS'!$E$65,0)</f>
        <v>7209125.7036953308</v>
      </c>
      <c r="AF70" s="216">
        <f ca="1">IF(AF69=$E$69,'WHOLESALE TRAFFIC'!AC84-'WHOLESALE COSTS'!$E$69-'WHOLESALE COSTS'!$E$68-'WHOLESALE COSTS'!$E$67-'WHOLESALE COSTS'!$E$66-'WHOLESALE COSTS'!$E$65,0)</f>
        <v>8866933.580236163</v>
      </c>
      <c r="AG70" s="216">
        <f ca="1">IF(AG69=$E$69,'WHOLESALE TRAFFIC'!AD84-'WHOLESALE COSTS'!$E$69-'WHOLESALE COSTS'!$E$68-'WHOLESALE COSTS'!$E$67-'WHOLESALE COSTS'!$E$66-'WHOLESALE COSTS'!$E$65,0)</f>
        <v>10473562.879959362</v>
      </c>
      <c r="AH70" s="216">
        <f ca="1">IF(AH69=$E$69,'WHOLESALE TRAFFIC'!AE84-'WHOLESALE COSTS'!$E$69-'WHOLESALE COSTS'!$E$68-'WHOLESALE COSTS'!$E$67-'WHOLESALE COSTS'!$E$66-'WHOLESALE COSTS'!$E$65,0)</f>
        <v>12040301.022562815</v>
      </c>
      <c r="AI70" s="216">
        <f ca="1">IF(AI69=$E$69,'WHOLESALE TRAFFIC'!AF84-'WHOLESALE COSTS'!$E$69-'WHOLESALE COSTS'!$E$68-'WHOLESALE COSTS'!$E$67-'WHOLESALE COSTS'!$E$66-'WHOLESALE COSTS'!$E$65,0)</f>
        <v>13204594.33598952</v>
      </c>
      <c r="AJ70" s="216">
        <f ca="1">IF(AJ69=$E$69,'WHOLESALE TRAFFIC'!AG84-'WHOLESALE COSTS'!$E$69-'WHOLESALE COSTS'!$E$68-'WHOLESALE COSTS'!$E$67-'WHOLESALE COSTS'!$E$66-'WHOLESALE COSTS'!$E$65,0)</f>
        <v>14540644.612605758</v>
      </c>
      <c r="AK70" s="216">
        <f ca="1">IF(AK69=$E$69,'WHOLESALE TRAFFIC'!AH84-'WHOLESALE COSTS'!$E$69-'WHOLESALE COSTS'!$E$68-'WHOLESALE COSTS'!$E$67-'WHOLESALE COSTS'!$E$66-'WHOLESALE COSTS'!$E$65,0)</f>
        <v>15936393.239986859</v>
      </c>
      <c r="AL70" s="216">
        <f ca="1">IF(AL69=$E$69,'WHOLESALE TRAFFIC'!AI84-'WHOLESALE COSTS'!$E$69-'WHOLESALE COSTS'!$E$68-'WHOLESALE COSTS'!$E$67-'WHOLESALE COSTS'!$E$66-'WHOLESALE COSTS'!$E$65,0)</f>
        <v>26099376.836666077</v>
      </c>
      <c r="AM70" s="216">
        <f ca="1">IF(AM69=$E$69,'WHOLESALE TRAFFIC'!AJ84-'WHOLESALE COSTS'!$E$69-'WHOLESALE COSTS'!$E$68-'WHOLESALE COSTS'!$E$67-'WHOLESALE COSTS'!$E$66-'WHOLESALE COSTS'!$E$65,0)</f>
        <v>27023411.205504112</v>
      </c>
      <c r="AN70" s="216">
        <f ca="1">IF(AN69=$E$69,'WHOLESALE TRAFFIC'!AK84-'WHOLESALE COSTS'!$E$69-'WHOLESALE COSTS'!$E$68-'WHOLESALE COSTS'!$E$67-'WHOLESALE COSTS'!$E$66-'WHOLESALE COSTS'!$E$65,0)</f>
        <v>28203397.217840001</v>
      </c>
      <c r="AO70" s="216">
        <f ca="1">IF(AO69=$E$69,'WHOLESALE TRAFFIC'!AL84-'WHOLESALE COSTS'!$E$69-'WHOLESALE COSTS'!$E$68-'WHOLESALE COSTS'!$E$67-'WHOLESALE COSTS'!$E$66-'WHOLESALE COSTS'!$E$65,0)</f>
        <v>29106338.959997013</v>
      </c>
      <c r="AP70" s="216">
        <f ca="1">IF(AP69=$E$69,'WHOLESALE TRAFFIC'!AM84-'WHOLESALE COSTS'!$E$69-'WHOLESALE COSTS'!$E$68-'WHOLESALE COSTS'!$E$67-'WHOLESALE COSTS'!$E$66-'WHOLESALE COSTS'!$E$65,0)</f>
        <v>30138932.741386101</v>
      </c>
      <c r="AQ70" s="216">
        <f ca="1">IF(AQ69=$E$69,'WHOLESALE TRAFFIC'!AN84-'WHOLESALE COSTS'!$E$69-'WHOLESALE COSTS'!$E$68-'WHOLESALE COSTS'!$E$67-'WHOLESALE COSTS'!$E$66-'WHOLESALE COSTS'!$E$65,0)</f>
        <v>31813183.245912813</v>
      </c>
      <c r="AR70" s="216">
        <f ca="1">IF(AR69=$E$69,'WHOLESALE TRAFFIC'!AO84-'WHOLESALE COSTS'!$E$69-'WHOLESALE COSTS'!$E$68-'WHOLESALE COSTS'!$E$67-'WHOLESALE COSTS'!$E$66-'WHOLESALE COSTS'!$E$65,0)</f>
        <v>34106812.403279401</v>
      </c>
      <c r="AS70" s="216">
        <f ca="1">IF(AS69=$E$69,'WHOLESALE TRAFFIC'!AP84-'WHOLESALE COSTS'!$E$69-'WHOLESALE COSTS'!$E$68-'WHOLESALE COSTS'!$E$67-'WHOLESALE COSTS'!$E$66-'WHOLESALE COSTS'!$E$65,0)</f>
        <v>36163284.848995395</v>
      </c>
      <c r="AT70" s="216">
        <f ca="1">IF(AT69=$E$69,'WHOLESALE TRAFFIC'!AQ84-'WHOLESALE COSTS'!$E$69-'WHOLESALE COSTS'!$E$68-'WHOLESALE COSTS'!$E$67-'WHOLESALE COSTS'!$E$66-'WHOLESALE COSTS'!$E$65,0)</f>
        <v>38038952.676966883</v>
      </c>
      <c r="AU70" s="216">
        <f ca="1">IF(AU69=$E$69,'WHOLESALE TRAFFIC'!AR84-'WHOLESALE COSTS'!$E$69-'WHOLESALE COSTS'!$E$68-'WHOLESALE COSTS'!$E$67-'WHOLESALE COSTS'!$E$66-'WHOLESALE COSTS'!$E$65,0)</f>
        <v>39169206.542842686</v>
      </c>
      <c r="AV70" s="216">
        <f ca="1">IF(AV69=$E$69,'WHOLESALE TRAFFIC'!AS84-'WHOLESALE COSTS'!$E$69-'WHOLESALE COSTS'!$E$68-'WHOLESALE COSTS'!$E$67-'WHOLESALE COSTS'!$E$66-'WHOLESALE COSTS'!$E$65,0)</f>
        <v>40529073.854689188</v>
      </c>
      <c r="AW70" s="216">
        <f ca="1">IF(AW69=$E$69,'WHOLESALE TRAFFIC'!AT84-'WHOLESALE COSTS'!$E$69-'WHOLESALE COSTS'!$E$68-'WHOLESALE COSTS'!$E$67-'WHOLESALE COSTS'!$E$66-'WHOLESALE COSTS'!$E$65,0)</f>
        <v>41946852.527896442</v>
      </c>
      <c r="AX70" s="216">
        <f ca="1">IF(AX69=$E$69,'WHOLESALE TRAFFIC'!AU84-'WHOLESALE COSTS'!$E$69-'WHOLESALE COSTS'!$E$68-'WHOLESALE COSTS'!$E$67-'WHOLESALE COSTS'!$E$66-'WHOLESALE COSTS'!$E$65,0)</f>
        <v>42497692.738731399</v>
      </c>
      <c r="AY70" s="216">
        <f ca="1">IF(AY69=$E$69,'WHOLESALE TRAFFIC'!AV84-'WHOLESALE COSTS'!$E$69-'WHOLESALE COSTS'!$E$68-'WHOLESALE COSTS'!$E$67-'WHOLESALE COSTS'!$E$66-'WHOLESALE COSTS'!$E$65,0)</f>
        <v>42725654.570570067</v>
      </c>
      <c r="AZ70" s="216">
        <f ca="1">IF(AZ69=$E$69,'WHOLESALE TRAFFIC'!AW84-'WHOLESALE COSTS'!$E$69-'WHOLESALE COSTS'!$E$68-'WHOLESALE COSTS'!$E$67-'WHOLESALE COSTS'!$E$66-'WHOLESALE COSTS'!$E$65,0)</f>
        <v>43229387.29670608</v>
      </c>
      <c r="BA70" s="216">
        <f ca="1">IF(BA69=$E$69,'WHOLESALE TRAFFIC'!AX84-'WHOLESALE COSTS'!$E$69-'WHOLESALE COSTS'!$E$68-'WHOLESALE COSTS'!$E$67-'WHOLESALE COSTS'!$E$66-'WHOLESALE COSTS'!$E$65,0)</f>
        <v>43458468.08816541</v>
      </c>
      <c r="BB70" s="216">
        <f ca="1">IF(BB69=$E$69,'WHOLESALE TRAFFIC'!AY84-'WHOLESALE COSTS'!$E$69-'WHOLESALE COSTS'!$E$68-'WHOLESALE COSTS'!$E$67-'WHOLESALE COSTS'!$E$66-'WHOLESALE COSTS'!$E$65,0)</f>
        <v>43837832.177346304</v>
      </c>
      <c r="BC70" s="216">
        <f ca="1">IF(BC69=$E$69,'WHOLESALE TRAFFIC'!AZ84-'WHOLESALE COSTS'!$E$69-'WHOLESALE COSTS'!$E$68-'WHOLESALE COSTS'!$E$67-'WHOLESALE COSTS'!$E$66-'WHOLESALE COSTS'!$E$65,0)</f>
        <v>44890780.326654717</v>
      </c>
      <c r="BD70" s="216">
        <f ca="1">IF(BD69=$E$69,'WHOLESALE TRAFFIC'!BA84-'WHOLESALE COSTS'!$E$69-'WHOLESALE COSTS'!$E$68-'WHOLESALE COSTS'!$E$67-'WHOLESALE COSTS'!$E$66-'WHOLESALE COSTS'!$E$65,0)</f>
        <v>46590824.904193506</v>
      </c>
      <c r="BE70" s="216">
        <f ca="1">IF(BE69=$E$69,'WHOLESALE TRAFFIC'!BB84-'WHOLESALE COSTS'!$E$69-'WHOLESALE COSTS'!$E$68-'WHOLESALE COSTS'!$E$67-'WHOLESALE COSTS'!$E$66-'WHOLESALE COSTS'!$E$65,0)</f>
        <v>48067956.002177089</v>
      </c>
      <c r="BF70" s="216">
        <f ca="1">IF(BF69=$E$69,'WHOLESALE TRAFFIC'!BC84-'WHOLESALE COSTS'!$E$69-'WHOLESALE COSTS'!$E$68-'WHOLESALE COSTS'!$E$67-'WHOLESALE COSTS'!$E$66-'WHOLESALE COSTS'!$E$65,0)</f>
        <v>49382241.957743846</v>
      </c>
      <c r="BG70" s="216">
        <f ca="1">IF(BG69=$E$69,'WHOLESALE TRAFFIC'!BD84-'WHOLESALE COSTS'!$E$69-'WHOLESALE COSTS'!$E$68-'WHOLESALE COSTS'!$E$67-'WHOLESALE COSTS'!$E$66-'WHOLESALE COSTS'!$E$65,0)</f>
        <v>49966104.126359284</v>
      </c>
      <c r="BH70" s="216">
        <f ca="1">IF(BH69=$E$69,'WHOLESALE TRAFFIC'!BE84-'WHOLESALE COSTS'!$E$69-'WHOLESALE COSTS'!$E$68-'WHOLESALE COSTS'!$E$67-'WHOLESALE COSTS'!$E$66-'WHOLESALE COSTS'!$E$65,0)</f>
        <v>50803558.815552585</v>
      </c>
      <c r="BI70" s="216">
        <f ca="1">IF(BI69=$E$69,'WHOLESALE TRAFFIC'!BF84-'WHOLESALE COSTS'!$E$69-'WHOLESALE COSTS'!$E$68-'WHOLESALE COSTS'!$E$67-'WHOLESALE COSTS'!$E$66-'WHOLESALE COSTS'!$E$65,0)</f>
        <v>51721128.638771847</v>
      </c>
      <c r="BJ70" s="216">
        <f ca="1">IF(BJ69=$E$69,'WHOLESALE TRAFFIC'!BG84-'WHOLESALE COSTS'!$E$69-'WHOLESALE COSTS'!$E$68-'WHOLESALE COSTS'!$E$67-'WHOLESALE COSTS'!$E$66-'WHOLESALE COSTS'!$E$65,0)</f>
        <v>56088440.17997212</v>
      </c>
      <c r="BK70" s="216">
        <f ca="1">IF(BK69=$E$69,'WHOLESALE TRAFFIC'!BH84-'WHOLESALE COSTS'!$E$69-'WHOLESALE COSTS'!$E$68-'WHOLESALE COSTS'!$E$67-'WHOLESALE COSTS'!$E$66-'WHOLESALE COSTS'!$E$65,0)</f>
        <v>55838647.439967766</v>
      </c>
      <c r="BL70" s="216">
        <f ca="1">IF(BL69=$E$69,'WHOLESALE TRAFFIC'!BI84-'WHOLESALE COSTS'!$E$69-'WHOLESALE COSTS'!$E$68-'WHOLESALE COSTS'!$E$67-'WHOLESALE COSTS'!$E$66-'WHOLESALE COSTS'!$E$65,0)</f>
        <v>55909661.945841424</v>
      </c>
      <c r="BM70" s="216">
        <f ca="1">IF(BM69=$E$69,'WHOLESALE TRAFFIC'!BJ84-'WHOLESALE COSTS'!$E$69-'WHOLESALE COSTS'!$E$68-'WHOLESALE COSTS'!$E$67-'WHOLESALE COSTS'!$E$66-'WHOLESALE COSTS'!$E$65,0)</f>
        <v>55706797.753333129</v>
      </c>
      <c r="BN70" s="216">
        <f ca="1">IF(BN69=$E$69,'WHOLESALE TRAFFIC'!BK84-'WHOLESALE COSTS'!$E$69-'WHOLESALE COSTS'!$E$68-'WHOLESALE COSTS'!$E$67-'WHOLESALE COSTS'!$E$66-'WHOLESALE COSTS'!$E$65,0)</f>
        <v>55687574.5709491</v>
      </c>
      <c r="BO70" s="216">
        <f ca="1">IF(BO69=$E$69,'WHOLESALE TRAFFIC'!BL84-'WHOLESALE COSTS'!$E$69-'WHOLESALE COSTS'!$E$68-'WHOLESALE COSTS'!$E$67-'WHOLESALE COSTS'!$E$66-'WHOLESALE COSTS'!$E$65,0)</f>
        <v>56414894.826156929</v>
      </c>
      <c r="BP70" s="216">
        <f ca="1">IF(BP69=$E$69,'WHOLESALE TRAFFIC'!BM84-'WHOLESALE COSTS'!$E$69-'WHOLESALE COSTS'!$E$68-'WHOLESALE COSTS'!$E$67-'WHOLESALE COSTS'!$E$66-'WHOLESALE COSTS'!$E$65,0)</f>
        <v>57859023.409957215</v>
      </c>
      <c r="BQ70" s="216">
        <f ca="1">IF(BQ69=$E$69,'WHOLESALE TRAFFIC'!BN84-'WHOLESALE COSTS'!$E$69-'WHOLESALE COSTS'!$E$68-'WHOLESALE COSTS'!$E$67-'WHOLESALE COSTS'!$E$66-'WHOLESALE COSTS'!$E$65,0)</f>
        <v>59081807.705499306</v>
      </c>
      <c r="BR70" s="216">
        <f ca="1">IF(BR69=$E$69,'WHOLESALE TRAFFIC'!BO84-'WHOLESALE COSTS'!$E$69-'WHOLESALE COSTS'!$E$68-'WHOLESALE COSTS'!$E$67-'WHOLESALE COSTS'!$E$66-'WHOLESALE COSTS'!$E$65,0)</f>
        <v>60147146.074797213</v>
      </c>
      <c r="BS70" s="216">
        <f ca="1">IF(BS69=$E$69,'WHOLESALE TRAFFIC'!BP84-'WHOLESALE COSTS'!$E$69-'WHOLESALE COSTS'!$E$68-'WHOLESALE COSTS'!$E$67-'WHOLESALE COSTS'!$E$66-'WHOLESALE COSTS'!$E$65,0)</f>
        <v>60442936.964015126</v>
      </c>
      <c r="BT70" s="216">
        <f ca="1">IF(BT69=$E$69,'WHOLESALE TRAFFIC'!BQ84-'WHOLESALE COSTS'!$E$69-'WHOLESALE COSTS'!$E$68-'WHOLESALE COSTS'!$E$67-'WHOLESALE COSTS'!$E$66-'WHOLESALE COSTS'!$E$65,0)</f>
        <v>61028305.004141882</v>
      </c>
      <c r="BU70" s="216">
        <f ca="1">IF(BU69=$E$69,'WHOLESALE TRAFFIC'!BR84-'WHOLESALE COSTS'!$E$69-'WHOLESALE COSTS'!$E$68-'WHOLESALE COSTS'!$E$67-'WHOLESALE COSTS'!$E$66-'WHOLESALE COSTS'!$E$65,0)</f>
        <v>61715538.798625074</v>
      </c>
    </row>
    <row r="71" spans="2:73" s="210" customFormat="1" ht="25" customHeight="1"/>
    <row r="72" spans="2:73" s="210" customFormat="1" ht="25" customHeight="1">
      <c r="B72" s="652" t="s">
        <v>350</v>
      </c>
      <c r="C72" s="243"/>
      <c r="D72" s="243" t="s">
        <v>434</v>
      </c>
      <c r="E72" s="243" t="s">
        <v>435</v>
      </c>
      <c r="F72" s="504">
        <f>SUM(F74:F79)</f>
        <v>0</v>
      </c>
      <c r="G72" s="504">
        <f t="shared" ref="G72:BR72" si="24">SUM(G74:G79)</f>
        <v>0</v>
      </c>
      <c r="H72" s="504">
        <f t="shared" si="24"/>
        <v>0</v>
      </c>
      <c r="I72" s="504">
        <f t="shared" si="24"/>
        <v>0</v>
      </c>
      <c r="J72" s="504">
        <f t="shared" si="24"/>
        <v>0</v>
      </c>
      <c r="K72" s="504">
        <f t="shared" si="24"/>
        <v>0</v>
      </c>
      <c r="L72" s="504">
        <f t="shared" si="24"/>
        <v>0</v>
      </c>
      <c r="M72" s="504">
        <f t="shared" si="24"/>
        <v>0</v>
      </c>
      <c r="N72" s="504">
        <f t="shared" ca="1" si="24"/>
        <v>326443.22033898305</v>
      </c>
      <c r="O72" s="504">
        <f t="shared" ca="1" si="24"/>
        <v>613199.23728813557</v>
      </c>
      <c r="P72" s="504">
        <f t="shared" ca="1" si="24"/>
        <v>933893.82997881365</v>
      </c>
      <c r="Q72" s="504">
        <f t="shared" ca="1" si="24"/>
        <v>1224362.7325225107</v>
      </c>
      <c r="R72" s="504">
        <f t="shared" ca="1" si="24"/>
        <v>1543050.9518873775</v>
      </c>
      <c r="S72" s="504">
        <f t="shared" ca="1" si="24"/>
        <v>1974323.797357186</v>
      </c>
      <c r="T72" s="504">
        <f t="shared" ca="1" si="24"/>
        <v>2535786.9089430585</v>
      </c>
      <c r="U72" s="504">
        <f t="shared" ca="1" si="24"/>
        <v>3104397.2492928081</v>
      </c>
      <c r="V72" s="504">
        <f t="shared" ca="1" si="24"/>
        <v>3695232.7088241214</v>
      </c>
      <c r="W72" s="504">
        <f t="shared" ca="1" si="24"/>
        <v>4194397.3935164548</v>
      </c>
      <c r="X72" s="504">
        <f t="shared" ca="1" si="24"/>
        <v>4807160.4176756367</v>
      </c>
      <c r="Y72" s="504">
        <f t="shared" ca="1" si="24"/>
        <v>5509239.0340395048</v>
      </c>
      <c r="Z72" s="504">
        <f t="shared" ca="1" si="24"/>
        <v>6048343.3776974734</v>
      </c>
      <c r="AA72" s="504">
        <f t="shared" ca="1" si="24"/>
        <v>6549902.4495136039</v>
      </c>
      <c r="AB72" s="504">
        <f t="shared" ca="1" si="24"/>
        <v>7200788.0004834831</v>
      </c>
      <c r="AC72" s="504">
        <f t="shared" ca="1" si="24"/>
        <v>7810528.3129133815</v>
      </c>
      <c r="AD72" s="504">
        <f t="shared" ca="1" si="24"/>
        <v>8529442.3326569293</v>
      </c>
      <c r="AE72" s="504">
        <f t="shared" ca="1" si="24"/>
        <v>9584001.4438096024</v>
      </c>
      <c r="AF72" s="504">
        <f t="shared" ca="1" si="24"/>
        <v>10988923.373081496</v>
      </c>
      <c r="AG72" s="504">
        <f t="shared" ca="1" si="24"/>
        <v>12350473.627084207</v>
      </c>
      <c r="AH72" s="504">
        <f t="shared" ca="1" si="24"/>
        <v>13678217.815731201</v>
      </c>
      <c r="AI72" s="504">
        <f t="shared" ca="1" si="24"/>
        <v>14664907.064397898</v>
      </c>
      <c r="AJ72" s="504">
        <f t="shared" ca="1" si="24"/>
        <v>15797153.061530303</v>
      </c>
      <c r="AK72" s="504">
        <f t="shared" ca="1" si="24"/>
        <v>16979990.881344803</v>
      </c>
      <c r="AL72" s="504">
        <f t="shared" ca="1" si="24"/>
        <v>25592688.844632268</v>
      </c>
      <c r="AM72" s="504">
        <f t="shared" ca="1" si="24"/>
        <v>26375768.818223827</v>
      </c>
      <c r="AN72" s="504">
        <f t="shared" ca="1" si="24"/>
        <v>27375756.964271195</v>
      </c>
      <c r="AO72" s="504">
        <f t="shared" ca="1" si="24"/>
        <v>28140961.830505949</v>
      </c>
      <c r="AP72" s="504">
        <f t="shared" ca="1" si="24"/>
        <v>29016041.306259412</v>
      </c>
      <c r="AQ72" s="504">
        <f t="shared" ca="1" si="24"/>
        <v>30434897.666027814</v>
      </c>
      <c r="AR72" s="504">
        <f t="shared" ca="1" si="24"/>
        <v>32378651.189219832</v>
      </c>
      <c r="AS72" s="504">
        <f t="shared" ca="1" si="24"/>
        <v>34121424.448301181</v>
      </c>
      <c r="AT72" s="504">
        <f t="shared" ca="1" si="24"/>
        <v>35710973.455056682</v>
      </c>
      <c r="AU72" s="504">
        <f t="shared" ca="1" si="24"/>
        <v>36668815.714273468</v>
      </c>
      <c r="AV72" s="504">
        <f t="shared" ca="1" si="24"/>
        <v>37821245.639567107</v>
      </c>
      <c r="AW72" s="504">
        <f t="shared" ca="1" si="24"/>
        <v>39022752.989742756</v>
      </c>
      <c r="AX72" s="504">
        <f t="shared" ca="1" si="24"/>
        <v>39489566.727738485</v>
      </c>
      <c r="AY72" s="504">
        <f t="shared" ca="1" si="24"/>
        <v>39682754.720822096</v>
      </c>
      <c r="AZ72" s="504">
        <f t="shared" ca="1" si="24"/>
        <v>40109646.86161533</v>
      </c>
      <c r="BA72" s="504">
        <f t="shared" ca="1" si="24"/>
        <v>40303783.125563912</v>
      </c>
      <c r="BB72" s="504">
        <f t="shared" ca="1" si="24"/>
        <v>40625278.116395183</v>
      </c>
      <c r="BC72" s="504">
        <f t="shared" ca="1" si="24"/>
        <v>41517607.056487061</v>
      </c>
      <c r="BD72" s="504">
        <f t="shared" ca="1" si="24"/>
        <v>42958322.800163984</v>
      </c>
      <c r="BE72" s="504">
        <f t="shared" ca="1" si="24"/>
        <v>44210128.815404311</v>
      </c>
      <c r="BF72" s="504">
        <f t="shared" ca="1" si="24"/>
        <v>45323930.472664274</v>
      </c>
      <c r="BG72" s="504">
        <f t="shared" ca="1" si="24"/>
        <v>45818728.920643464</v>
      </c>
      <c r="BH72" s="504">
        <f t="shared" ca="1" si="24"/>
        <v>46528436.2843666</v>
      </c>
      <c r="BI72" s="504">
        <f t="shared" ca="1" si="24"/>
        <v>47306037.829467669</v>
      </c>
      <c r="BJ72" s="504">
        <f t="shared" ca="1" si="24"/>
        <v>51007149.305061117</v>
      </c>
      <c r="BK72" s="504">
        <f t="shared" ca="1" si="24"/>
        <v>50795460.542345576</v>
      </c>
      <c r="BL72" s="504">
        <f t="shared" ca="1" si="24"/>
        <v>50855642.326984271</v>
      </c>
      <c r="BM72" s="504">
        <f t="shared" ca="1" si="24"/>
        <v>50683723.519773848</v>
      </c>
      <c r="BN72" s="504">
        <f t="shared" ca="1" si="24"/>
        <v>50667432.687245011</v>
      </c>
      <c r="BO72" s="504">
        <f t="shared" ca="1" si="24"/>
        <v>51283805.784878753</v>
      </c>
      <c r="BP72" s="504">
        <f t="shared" ca="1" si="24"/>
        <v>52507643.567760356</v>
      </c>
      <c r="BQ72" s="504">
        <f t="shared" ca="1" si="24"/>
        <v>53543901.445338391</v>
      </c>
      <c r="BR72" s="504">
        <f t="shared" ca="1" si="24"/>
        <v>54446730.571862042</v>
      </c>
      <c r="BS72" s="504">
        <f t="shared" ref="BS72:BT72" ca="1" si="25">SUM(BS74:BS79)</f>
        <v>54697400.816961966</v>
      </c>
      <c r="BT72" s="504">
        <f t="shared" ca="1" si="25"/>
        <v>55193475.427238874</v>
      </c>
      <c r="BU72" s="504">
        <f ca="1">SUM(BU74:BU79)</f>
        <v>55775876.947987363</v>
      </c>
    </row>
    <row r="73" spans="2:73" s="210" customFormat="1" ht="25" customHeight="1">
      <c r="B73" s="242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505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5"/>
      <c r="AV73" s="505"/>
      <c r="AW73" s="505"/>
      <c r="AX73" s="505"/>
      <c r="AY73" s="505"/>
      <c r="AZ73" s="505"/>
      <c r="BA73" s="505"/>
      <c r="BB73" s="505"/>
      <c r="BC73" s="505"/>
      <c r="BD73" s="505"/>
      <c r="BE73" s="505"/>
      <c r="BF73" s="505"/>
      <c r="BG73" s="505"/>
      <c r="BH73" s="505"/>
      <c r="BI73" s="505"/>
      <c r="BJ73" s="505"/>
      <c r="BK73" s="505"/>
      <c r="BL73" s="505"/>
      <c r="BM73" s="505"/>
      <c r="BN73" s="505"/>
      <c r="BO73" s="505"/>
      <c r="BP73" s="505"/>
      <c r="BQ73" s="505"/>
      <c r="BR73" s="505"/>
      <c r="BS73" s="505"/>
      <c r="BT73" s="505"/>
      <c r="BU73" s="505"/>
    </row>
    <row r="74" spans="2:73" s="210" customFormat="1" ht="25" customHeight="1">
      <c r="B74" s="240" t="s">
        <v>527</v>
      </c>
      <c r="C74" s="240"/>
      <c r="D74" s="499">
        <v>1.2999999999999999E-2</v>
      </c>
      <c r="E74" s="557">
        <f>1/1.18</f>
        <v>0.84745762711864414</v>
      </c>
      <c r="F74" s="506">
        <f>F65*$E$74</f>
        <v>0</v>
      </c>
      <c r="G74" s="506">
        <f t="shared" ref="G74:M74" si="26">G65*$E$74</f>
        <v>0</v>
      </c>
      <c r="H74" s="506">
        <f t="shared" si="26"/>
        <v>0</v>
      </c>
      <c r="I74" s="506">
        <f t="shared" si="26"/>
        <v>0</v>
      </c>
      <c r="J74" s="506">
        <f t="shared" si="26"/>
        <v>0</v>
      </c>
      <c r="K74" s="506">
        <f t="shared" si="26"/>
        <v>0</v>
      </c>
      <c r="L74" s="506">
        <f t="shared" si="26"/>
        <v>0</v>
      </c>
      <c r="M74" s="506">
        <f t="shared" si="26"/>
        <v>0</v>
      </c>
      <c r="N74" s="556">
        <f ca="1">'WHOLESALE TRAFFIC'!K86*'WHOLESALE COSTS'!$E74</f>
        <v>9022.8813559322043</v>
      </c>
      <c r="O74" s="556">
        <f ca="1">'WHOLESALE TRAFFIC'!L86*'WHOLESALE COSTS'!$E74</f>
        <v>16953.9406779661</v>
      </c>
      <c r="P74" s="556">
        <f ca="1">'WHOLESALE TRAFFIC'!M86*'WHOLESALE COSTS'!$E74</f>
        <v>25827.006355932204</v>
      </c>
      <c r="Q74" s="556">
        <f ca="1">'WHOLESALE TRAFFIC'!N86*'WHOLESALE COSTS'!$E74</f>
        <v>33869.978072033904</v>
      </c>
      <c r="R74" s="556">
        <f ca="1">'WHOLESALE TRAFFIC'!O86*'WHOLESALE COSTS'!$E74</f>
        <v>42694.27577860171</v>
      </c>
      <c r="S74" s="556">
        <f ca="1">'WHOLESALE TRAFFIC'!P86*'WHOLESALE COSTS'!$E74</f>
        <v>54634.138260858068</v>
      </c>
      <c r="T74" s="556">
        <f ca="1">'WHOLESALE TRAFFIC'!Q86*'WHOLESALE COSTS'!$E74</f>
        <v>70180.821178323647</v>
      </c>
      <c r="U74" s="556">
        <f ca="1">'WHOLESALE TRAFFIC'!R86*'WHOLESALE COSTS'!$E74</f>
        <v>85928.983509237965</v>
      </c>
      <c r="V74" s="556">
        <f ca="1">'WHOLESALE TRAFFIC'!S86*'WHOLESALE COSTS'!$E74</f>
        <v>102299.48348631844</v>
      </c>
      <c r="W74" s="556">
        <f ca="1">'WHOLESALE TRAFFIC'!T86*'WHOLESALE COSTS'!$E74</f>
        <v>116142.98388827368</v>
      </c>
      <c r="X74" s="556">
        <f ca="1">'WHOLESALE TRAFFIC'!U86*'WHOLESALE COSTS'!$E74</f>
        <v>133130.74994809731</v>
      </c>
      <c r="Y74" s="556">
        <f ca="1">'WHOLESALE TRAFFIC'!V86*'WHOLESALE COSTS'!$E74</f>
        <v>152593.28024730261</v>
      </c>
      <c r="Z74" s="556">
        <f ca="1">'WHOLESALE TRAFFIC'!W86*'WHOLESALE COSTS'!$E74</f>
        <v>167557.68403154766</v>
      </c>
      <c r="AA74" s="556">
        <f ca="1">'WHOLESALE TRAFFIC'!X86*'WHOLESALE COSTS'!$E74</f>
        <v>181490.39305030927</v>
      </c>
      <c r="AB74" s="556">
        <f ca="1">'WHOLESALE TRAFFIC'!Y86*'WHOLESALE COSTS'!$E74</f>
        <v>199554.43271982769</v>
      </c>
      <c r="AC74" s="556">
        <f ca="1">'WHOLESALE TRAFFIC'!Z86*'WHOLESALE COSTS'!$E74</f>
        <v>216486.45684654819</v>
      </c>
      <c r="AD74" s="556">
        <f ca="1">'WHOLESALE TRAFFIC'!AA86*'WHOLESALE COSTS'!$E74</f>
        <v>236440.10010591568</v>
      </c>
      <c r="AE74" s="556">
        <f ca="1">'WHOLESALE TRAFFIC'!AB86*'WHOLESALE COSTS'!$E74</f>
        <v>265677.41713451821</v>
      </c>
      <c r="AF74" s="556">
        <f ca="1">'WHOLESALE TRAFFIC'!AC86*'WHOLESALE COSTS'!$E74</f>
        <v>304611.34288796177</v>
      </c>
      <c r="AG74" s="556">
        <f ca="1">'WHOLESALE TRAFFIC'!AD86*'WHOLESALE COSTS'!$E74</f>
        <v>342362.55540458072</v>
      </c>
      <c r="AH74" s="556">
        <f ca="1">'WHOLESALE TRAFFIC'!AE86*'WHOLESALE COSTS'!$E74</f>
        <v>379191.03780384321</v>
      </c>
      <c r="AI74" s="556">
        <f ca="1">'WHOLESALE TRAFFIC'!AF86*'WHOLESALE COSTS'!$E74</f>
        <v>406606.9096424646</v>
      </c>
      <c r="AJ74" s="556">
        <f ca="1">'WHOLESALE TRAFFIC'!AG86*'WHOLESALE COSTS'!$E74</f>
        <v>438050.71670271421</v>
      </c>
      <c r="AK74" s="556">
        <f ca="1">'WHOLESALE TRAFFIC'!AH86*'WHOLESALE COSTS'!$E74</f>
        <v>470903.26561334118</v>
      </c>
      <c r="AL74" s="556">
        <f ca="1">'WHOLESALE TRAFFIC'!AI86*'WHOLESALE COSTS'!$E74</f>
        <v>2945758.7834875709</v>
      </c>
      <c r="AM74" s="556">
        <f ca="1">'WHOLESALE TRAFFIC'!AJ86*'WHOLESALE COSTS'!$E74</f>
        <v>3036375.9290589551</v>
      </c>
      <c r="AN74" s="556">
        <f ca="1">'WHOLESALE TRAFFIC'!AK86*'WHOLESALE COSTS'!$E74</f>
        <v>3151887.6410805834</v>
      </c>
      <c r="AO74" s="556">
        <f ca="1">'WHOLESALE TRAFFIC'!AL86*'WHOLESALE COSTS'!$E74</f>
        <v>3240450.8861451987</v>
      </c>
      <c r="AP74" s="556">
        <f ca="1">'WHOLESALE TRAFFIC'!AM86*'WHOLESALE COSTS'!$E74</f>
        <v>3341624.9520074301</v>
      </c>
      <c r="AQ74" s="556">
        <f ca="1">'WHOLESALE TRAFFIC'!AN86*'WHOLESALE COSTS'!$E74</f>
        <v>3505232.6874579056</v>
      </c>
      <c r="AR74" s="556">
        <f ca="1">'WHOLESALE TRAFFIC'!AO86*'WHOLESALE COSTS'!$E74</f>
        <v>3729136.3073222991</v>
      </c>
      <c r="AS74" s="556">
        <f ca="1">'WHOLESALE TRAFFIC'!AP86*'WHOLESALE COSTS'!$E74</f>
        <v>3929999.8309392352</v>
      </c>
      <c r="AT74" s="556">
        <f ca="1">'WHOLESALE TRAFFIC'!AQ86*'WHOLESALE COSTS'!$E74</f>
        <v>4113322.7207482052</v>
      </c>
      <c r="AU74" s="556">
        <f ca="1">'WHOLESALE TRAFFIC'!AR86*'WHOLESALE COSTS'!$E74</f>
        <v>4224128.6186090996</v>
      </c>
      <c r="AV74" s="556">
        <f ca="1">'WHOLESALE TRAFFIC'!AS86*'WHOLESALE COSTS'!$E74</f>
        <v>4357278.9673396628</v>
      </c>
      <c r="AW74" s="556">
        <f ca="1">'WHOLESALE TRAFFIC'!AT86*'WHOLESALE COSTS'!$E74</f>
        <v>4496059.0867692893</v>
      </c>
      <c r="AX74" s="556">
        <f ca="1">'WHOLESALE TRAFFIC'!AU86*'WHOLESALE COSTS'!$E74</f>
        <v>4550500.2002274357</v>
      </c>
      <c r="AY74" s="556">
        <f ca="1">'WHOLESALE TRAFFIC'!AV86*'WHOLESALE COSTS'!$E74</f>
        <v>4573495.529199115</v>
      </c>
      <c r="AZ74" s="556">
        <f ca="1">'WHOLESALE TRAFFIC'!AW86*'WHOLESALE COSTS'!$E74</f>
        <v>4623294.4815527182</v>
      </c>
      <c r="BA74" s="556">
        <f ca="1">'WHOLESALE TRAFFIC'!AX86*'WHOLESALE COSTS'!$E74</f>
        <v>4646341.6218818622</v>
      </c>
      <c r="BB74" s="556">
        <f ca="1">'WHOLESALE TRAFFIC'!AY86*'WHOLESALE COSTS'!$E74</f>
        <v>4683986.4051945489</v>
      </c>
      <c r="BC74" s="556">
        <f ca="1">'WHOLESALE TRAFFIC'!AZ86*'WHOLESALE COSTS'!$E74</f>
        <v>4787142.1696805842</v>
      </c>
      <c r="BD74" s="556">
        <f ca="1">'WHOLESALE TRAFFIC'!BA86*'WHOLESALE COSTS'!$E74</f>
        <v>4953265.5696711307</v>
      </c>
      <c r="BE74" s="556">
        <f ca="1">'WHOLESALE TRAFFIC'!BB86*'WHOLESALE COSTS'!$E74</f>
        <v>5097727.7149163885</v>
      </c>
      <c r="BF74" s="556">
        <f ca="1">'WHOLESALE TRAFFIC'!BC86*'WHOLESALE COSTS'!$E74</f>
        <v>5226355.7359502297</v>
      </c>
      <c r="BG74" s="556">
        <f ca="1">'WHOLESALE TRAFFIC'!BD86*'WHOLESALE COSTS'!$E74</f>
        <v>5283920.1525425492</v>
      </c>
      <c r="BH74" s="556">
        <f ca="1">'WHOLESALE TRAFFIC'!BE86*'WHOLESALE COSTS'!$E74</f>
        <v>5366140.2466103379</v>
      </c>
      <c r="BI74" s="556">
        <f ca="1">'WHOLESALE TRAFFIC'!BF86*'WHOLESALE COSTS'!$E74</f>
        <v>5456147.6410594825</v>
      </c>
      <c r="BJ74" s="556">
        <f ca="1">'WHOLESALE TRAFFIC'!BG86*'WHOLESALE COSTS'!$E74</f>
        <v>9106010.6011690367</v>
      </c>
      <c r="BK74" s="556">
        <f ca="1">'WHOLESALE TRAFFIC'!BH86*'WHOLESALE COSTS'!$E74</f>
        <v>9069438.8846699074</v>
      </c>
      <c r="BL74" s="556">
        <f ca="1">'WHOLESALE TRAFFIC'!BI86*'WHOLESALE COSTS'!$E74</f>
        <v>9081132.1946737003</v>
      </c>
      <c r="BM74" s="556">
        <f ca="1">'WHOLESALE TRAFFIC'!BJ86*'WHOLESALE COSTS'!$E74</f>
        <v>9051512.0256179832</v>
      </c>
      <c r="BN74" s="556">
        <f ca="1">'WHOLESALE TRAFFIC'!BK86*'WHOLESALE COSTS'!$E74</f>
        <v>9049495.7463709824</v>
      </c>
      <c r="BO74" s="556">
        <f ca="1">'WHOLESALE TRAFFIC'!BL86*'WHOLESALE COSTS'!$E74</f>
        <v>9159889.6031202283</v>
      </c>
      <c r="BP74" s="556">
        <f ca="1">'WHOLESALE TRAFFIC'!BM86*'WHOLESALE COSTS'!$E74</f>
        <v>9378268.0043201502</v>
      </c>
      <c r="BQ74" s="556">
        <f ca="1">'WHOLESALE TRAFFIC'!BN86*'WHOLESALE COSTS'!$E74</f>
        <v>9563329.1803753283</v>
      </c>
      <c r="BR74" s="556">
        <f ca="1">'WHOLESALE TRAFFIC'!BO86*'WHOLESALE COSTS'!$E74</f>
        <v>9724683.9077972416</v>
      </c>
      <c r="BS74" s="556">
        <f ca="1">'WHOLESALE TRAFFIC'!BP86*'WHOLESALE COSTS'!$E74</f>
        <v>9770136.1530853454</v>
      </c>
      <c r="BT74" s="556">
        <f ca="1">'WHOLESALE TRAFFIC'!BQ86*'WHOLESALE COSTS'!$E74</f>
        <v>9859167.4810242988</v>
      </c>
      <c r="BU74" s="556">
        <f ca="1">'WHOLESALE TRAFFIC'!BR86*'WHOLESALE COSTS'!$E74</f>
        <v>9963552.3273120653</v>
      </c>
    </row>
    <row r="75" spans="2:73" s="210" customFormat="1" ht="25" customHeight="1">
      <c r="B75" s="240" t="s">
        <v>528</v>
      </c>
      <c r="C75" s="241"/>
      <c r="D75" s="499">
        <v>1.2999999999999999E-2</v>
      </c>
      <c r="E75" s="557">
        <f t="shared" ref="E75:E79" si="27">1/1.18</f>
        <v>0.84745762711864414</v>
      </c>
      <c r="F75" s="506">
        <f t="shared" ref="F75:M79" si="28">F66*$E$74</f>
        <v>0</v>
      </c>
      <c r="G75" s="506">
        <f t="shared" si="28"/>
        <v>0</v>
      </c>
      <c r="H75" s="506">
        <f t="shared" si="28"/>
        <v>0</v>
      </c>
      <c r="I75" s="506">
        <f t="shared" si="28"/>
        <v>0</v>
      </c>
      <c r="J75" s="506">
        <f t="shared" si="28"/>
        <v>0</v>
      </c>
      <c r="K75" s="506">
        <f t="shared" si="28"/>
        <v>0</v>
      </c>
      <c r="L75" s="506">
        <f t="shared" si="28"/>
        <v>0</v>
      </c>
      <c r="M75" s="506">
        <f t="shared" si="28"/>
        <v>0</v>
      </c>
      <c r="N75" s="556">
        <f ca="1">'WHOLESALE TRAFFIC'!K87*'WHOLESALE COSTS'!$E75</f>
        <v>99945.762711864416</v>
      </c>
      <c r="O75" s="556">
        <f ca="1">'WHOLESALE TRAFFIC'!L87*'WHOLESALE COSTS'!$E75</f>
        <v>187801.01694915254</v>
      </c>
      <c r="P75" s="556">
        <f ca="1">'WHOLESALE TRAFFIC'!M87*'WHOLESALE COSTS'!$E75</f>
        <v>286090.62711864407</v>
      </c>
      <c r="Q75" s="556">
        <f ca="1">'WHOLESALE TRAFFIC'!N87*'WHOLESALE COSTS'!$E75</f>
        <v>375186.94322033902</v>
      </c>
      <c r="R75" s="556">
        <f ca="1">'WHOLESALE TRAFFIC'!O87*'WHOLESALE COSTS'!$E75</f>
        <v>472939.46046610171</v>
      </c>
      <c r="S75" s="556">
        <f ca="1">'WHOLESALE TRAFFIC'!P87*'WHOLESALE COSTS'!$E75</f>
        <v>605206.04676483059</v>
      </c>
      <c r="T75" s="556">
        <f ca="1">'WHOLESALE TRAFFIC'!Q87*'WHOLESALE COSTS'!$E75</f>
        <v>777399.98171472445</v>
      </c>
      <c r="U75" s="556">
        <f ca="1">'WHOLESALE TRAFFIC'!R87*'WHOLESALE COSTS'!$E75</f>
        <v>951852.86398492055</v>
      </c>
      <c r="V75" s="556">
        <f ca="1">'WHOLESALE TRAFFIC'!S87*'WHOLESALE COSTS'!$E75</f>
        <v>1133188.1868873695</v>
      </c>
      <c r="W75" s="556">
        <f ca="1">'WHOLESALE TRAFFIC'!T87*'WHOLESALE COSTS'!$E75</f>
        <v>1286533.8622887637</v>
      </c>
      <c r="X75" s="556">
        <f ca="1">'WHOLESALE TRAFFIC'!U87*'WHOLESALE COSTS'!$E75</f>
        <v>1474702.9318861899</v>
      </c>
      <c r="Y75" s="556">
        <f ca="1">'WHOLESALE TRAFFIC'!V87*'WHOLESALE COSTS'!$E75</f>
        <v>1690279.64969866</v>
      </c>
      <c r="Z75" s="556">
        <f ca="1">'WHOLESALE TRAFFIC'!W87*'WHOLESALE COSTS'!$E75</f>
        <v>1856041.9384001677</v>
      </c>
      <c r="AA75" s="556">
        <f ca="1">'WHOLESALE TRAFFIC'!X87*'WHOLESALE COSTS'!$E75</f>
        <v>2010381.3669038883</v>
      </c>
      <c r="AB75" s="556">
        <f ca="1">'WHOLESALE TRAFFIC'!Y87*'WHOLESALE COSTS'!$E75</f>
        <v>2210477.552795982</v>
      </c>
      <c r="AC75" s="556">
        <f ca="1">'WHOLESALE TRAFFIC'!Z87*'WHOLESALE COSTS'!$E75</f>
        <v>2398029.0988849965</v>
      </c>
      <c r="AD75" s="556">
        <f ca="1">'WHOLESALE TRAFFIC'!AA87*'WHOLESALE COSTS'!$E75</f>
        <v>2619059.8473305772</v>
      </c>
      <c r="AE75" s="556">
        <f ca="1">'WHOLESALE TRAFFIC'!AB87*'WHOLESALE COSTS'!$E75</f>
        <v>2942919.5668284553</v>
      </c>
      <c r="AF75" s="556">
        <f ca="1">'WHOLESALE TRAFFIC'!AC87*'WHOLESALE COSTS'!$E75</f>
        <v>3374191.3850972019</v>
      </c>
      <c r="AG75" s="556">
        <f ca="1">'WHOLESALE TRAFFIC'!AD87*'WHOLESALE COSTS'!$E75</f>
        <v>3792342.8327914937</v>
      </c>
      <c r="AH75" s="556">
        <f ca="1">'WHOLESALE TRAFFIC'!AE87*'WHOLESALE COSTS'!$E75</f>
        <v>4200295.1826773426</v>
      </c>
      <c r="AI75" s="556">
        <f ca="1">'WHOLESALE TRAFFIC'!AF87*'WHOLESALE COSTS'!$E75</f>
        <v>4503966.8642214425</v>
      </c>
      <c r="AJ75" s="556">
        <f ca="1">'WHOLESALE TRAFFIC'!AG87*'WHOLESALE COSTS'!$E75</f>
        <v>4852266.8260951163</v>
      </c>
      <c r="AK75" s="556">
        <f ca="1">'WHOLESALE TRAFFIC'!AH87*'WHOLESALE COSTS'!$E75</f>
        <v>5216169.5864852751</v>
      </c>
      <c r="AL75" s="556">
        <f ca="1">'WHOLESALE TRAFFIC'!AI87*'WHOLESALE COSTS'!$E75</f>
        <v>10876681.53635592</v>
      </c>
      <c r="AM75" s="556">
        <f ca="1">'WHOLESALE TRAFFIC'!AJ87*'WHOLESALE COSTS'!$E75</f>
        <v>11211262.713775413</v>
      </c>
      <c r="AN75" s="556">
        <f ca="1">'WHOLESALE TRAFFIC'!AK87*'WHOLESALE COSTS'!$E75</f>
        <v>11637755.510290034</v>
      </c>
      <c r="AO75" s="556">
        <f ca="1">'WHOLESALE TRAFFIC'!AL87*'WHOLESALE COSTS'!$E75</f>
        <v>11964760.955114515</v>
      </c>
      <c r="AP75" s="556">
        <f ca="1">'WHOLESALE TRAFFIC'!AM87*'WHOLESALE COSTS'!$E75</f>
        <v>12338339.856511334</v>
      </c>
      <c r="AQ75" s="556">
        <f ca="1">'WHOLESALE TRAFFIC'!AN87*'WHOLESALE COSTS'!$E75</f>
        <v>12942417.778940003</v>
      </c>
      <c r="AR75" s="556">
        <f ca="1">'WHOLESALE TRAFFIC'!AO87*'WHOLESALE COSTS'!$E75</f>
        <v>13769130.788298089</v>
      </c>
      <c r="AS75" s="556">
        <f ca="1">'WHOLESALE TRAFFIC'!AP87*'WHOLESALE COSTS'!$E75</f>
        <v>14510804.757357759</v>
      </c>
      <c r="AT75" s="556">
        <f ca="1">'WHOLESALE TRAFFIC'!AQ87*'WHOLESALE COSTS'!$E75</f>
        <v>15187662.82457462</v>
      </c>
      <c r="AU75" s="556">
        <f ca="1">'WHOLESALE TRAFFIC'!AR87*'WHOLESALE COSTS'!$E75</f>
        <v>15596784.768091653</v>
      </c>
      <c r="AV75" s="556">
        <f ca="1">'WHOLESALE TRAFFIC'!AS87*'WHOLESALE COSTS'!$E75</f>
        <v>16088416.716127746</v>
      </c>
      <c r="AW75" s="556">
        <f ca="1">'WHOLESALE TRAFFIC'!AT87*'WHOLESALE COSTS'!$E75</f>
        <v>16600863.676931527</v>
      </c>
      <c r="AX75" s="556">
        <f ca="1">'WHOLESALE TRAFFIC'!AU87*'WHOLESALE COSTS'!$E75</f>
        <v>16801854.391390037</v>
      </c>
      <c r="AY75" s="556">
        <f ca="1">'WHOLESALE TRAFFIC'!AV87*'WHOLESALE COSTS'!$E75</f>
        <v>16886763.36673579</v>
      </c>
      <c r="AZ75" s="556">
        <f ca="1">'WHOLESALE TRAFFIC'!AW87*'WHOLESALE COSTS'!$E75</f>
        <v>17070621.808568493</v>
      </c>
      <c r="BA75" s="556">
        <f ca="1">'WHOLESALE TRAFFIC'!AX87*'WHOLESALE COSTS'!$E75</f>
        <v>17155729.701190919</v>
      </c>
      <c r="BB75" s="556">
        <f ca="1">'WHOLESALE TRAFFIC'!AY87*'WHOLESALE COSTS'!$E75</f>
        <v>17294700.843250014</v>
      </c>
      <c r="BC75" s="556">
        <f ca="1">'WHOLESALE TRAFFIC'!AZ87*'WHOLESALE COSTS'!$E75</f>
        <v>17675581.0553248</v>
      </c>
      <c r="BD75" s="556">
        <f ca="1">'WHOLESALE TRAFFIC'!BA87*'WHOLESALE COSTS'!$E75</f>
        <v>18288974.883914493</v>
      </c>
      <c r="BE75" s="556">
        <f ca="1">'WHOLESALE TRAFFIC'!BB87*'WHOLESALE COSTS'!$E75</f>
        <v>18822366.817684874</v>
      </c>
      <c r="BF75" s="556">
        <f ca="1">'WHOLESALE TRAFFIC'!BC87*'WHOLESALE COSTS'!$E75</f>
        <v>19297284.07002097</v>
      </c>
      <c r="BG75" s="556">
        <f ca="1">'WHOLESALE TRAFFIC'!BD87*'WHOLESALE COSTS'!$E75</f>
        <v>19509848.68007924</v>
      </c>
      <c r="BH75" s="556">
        <f ca="1">'WHOLESALE TRAFFIC'!BE87*'WHOLESALE COSTS'!$E75</f>
        <v>19813424.042685453</v>
      </c>
      <c r="BI75" s="556">
        <f ca="1">'WHOLESALE TRAFFIC'!BF87*'WHOLESALE COSTS'!$E75</f>
        <v>20145752.840551175</v>
      </c>
      <c r="BJ75" s="556">
        <f ca="1">'WHOLESALE TRAFFIC'!BG87*'WHOLESALE COSTS'!$E75</f>
        <v>20173297.401913449</v>
      </c>
      <c r="BK75" s="556">
        <f ca="1">'WHOLESALE TRAFFIC'!BH87*'WHOLESALE COSTS'!$E75</f>
        <v>20092288.464021169</v>
      </c>
      <c r="BL75" s="556">
        <f ca="1">'WHOLESALE TRAFFIC'!BI87*'WHOLESALE COSTS'!$E75</f>
        <v>20118204.549294688</v>
      </c>
      <c r="BM75" s="556">
        <f ca="1">'WHOLESALE TRAFFIC'!BJ87*'WHOLESALE COSTS'!$E75</f>
        <v>20052580.762507915</v>
      </c>
      <c r="BN75" s="556">
        <f ca="1">'WHOLESALE TRAFFIC'!BK87*'WHOLESALE COSTS'!$E75</f>
        <v>20048127.995568965</v>
      </c>
      <c r="BO75" s="556">
        <f ca="1">'WHOLESALE TRAFFIC'!BL87*'WHOLESALE COSTS'!$E75</f>
        <v>20292709.731383737</v>
      </c>
      <c r="BP75" s="556">
        <f ca="1">'WHOLESALE TRAFFIC'!BM87*'WHOLESALE COSTS'!$E75</f>
        <v>20776482.719390821</v>
      </c>
      <c r="BQ75" s="556">
        <f ca="1">'WHOLESALE TRAFFIC'!BN87*'WHOLESALE COSTS'!$E75</f>
        <v>21186460.278336536</v>
      </c>
      <c r="BR75" s="556">
        <f ca="1">'WHOLESALE TRAFFIC'!BO87*'WHOLESALE COSTS'!$E75</f>
        <v>21543950.823741738</v>
      </c>
      <c r="BS75" s="556">
        <f ca="1">'WHOLESALE TRAFFIC'!BP87*'WHOLESALE COSTS'!$E75</f>
        <v>21644639.723232619</v>
      </c>
      <c r="BT75" s="556">
        <f ca="1">'WHOLESALE TRAFFIC'!BQ87*'WHOLESALE COSTS'!$E75</f>
        <v>21841887.398087937</v>
      </c>
      <c r="BU75" s="556">
        <f ca="1">'WHOLESALE TRAFFIC'!BR87*'WHOLESALE COSTS'!$E75</f>
        <v>22073113.36716659</v>
      </c>
    </row>
    <row r="76" spans="2:73" s="210" customFormat="1" ht="25" customHeight="1">
      <c r="B76" s="240" t="s">
        <v>529</v>
      </c>
      <c r="C76" s="241"/>
      <c r="D76" s="499">
        <v>1.2E-2</v>
      </c>
      <c r="E76" s="557">
        <f t="shared" si="27"/>
        <v>0.84745762711864414</v>
      </c>
      <c r="F76" s="506">
        <f t="shared" si="28"/>
        <v>0</v>
      </c>
      <c r="G76" s="506">
        <f t="shared" ref="G76:M79" si="29">G67*$E$74</f>
        <v>0</v>
      </c>
      <c r="H76" s="506">
        <f t="shared" si="29"/>
        <v>0</v>
      </c>
      <c r="I76" s="506">
        <f t="shared" si="29"/>
        <v>0</v>
      </c>
      <c r="J76" s="506">
        <f t="shared" si="29"/>
        <v>0</v>
      </c>
      <c r="K76" s="506">
        <f t="shared" si="29"/>
        <v>0</v>
      </c>
      <c r="L76" s="506">
        <f t="shared" si="29"/>
        <v>0</v>
      </c>
      <c r="M76" s="506">
        <f t="shared" si="29"/>
        <v>0</v>
      </c>
      <c r="N76" s="556">
        <f ca="1">'WHOLESALE TRAFFIC'!K88*'WHOLESALE COSTS'!$E76</f>
        <v>74033.898305084746</v>
      </c>
      <c r="O76" s="556">
        <f ca="1">'WHOLESALE TRAFFIC'!L88*'WHOLESALE COSTS'!$E76</f>
        <v>139103.38983050847</v>
      </c>
      <c r="P76" s="556">
        <f ca="1">'WHOLESALE TRAFFIC'!M88*'WHOLESALE COSTS'!$E76</f>
        <v>211902.45762711865</v>
      </c>
      <c r="Q76" s="556">
        <f ca="1">'WHOLESALE TRAFFIC'!N88*'WHOLESALE COSTS'!$E76</f>
        <v>277883.60593220341</v>
      </c>
      <c r="R76" s="556">
        <f ca="1">'WHOLESALE TRAFFIC'!O88*'WHOLESALE COSTS'!$E76</f>
        <v>350302.98495762714</v>
      </c>
      <c r="S76" s="556">
        <f ca="1">'WHOLESALE TRAFFIC'!P88*'WHOLESALE COSTS'!$E76</f>
        <v>448262.41198093217</v>
      </c>
      <c r="T76" s="556">
        <f ca="1">'WHOLESALE TRAFFIC'!Q88*'WHOLESALE COSTS'!$E76</f>
        <v>575823.86765307211</v>
      </c>
      <c r="U76" s="556">
        <f ca="1">'WHOLESALE TRAFFIC'!R88*'WHOLESALE COSTS'!$E76</f>
        <v>705041.14884668973</v>
      </c>
      <c r="V76" s="556">
        <f ca="1">'WHOLESALE TRAFFIC'!S88*'WHOLESALE COSTS'!$E76</f>
        <v>839365.36259079585</v>
      </c>
      <c r="W76" s="556">
        <f ca="1">'WHOLESALE TRAFFIC'!T88*'WHOLESALE COSTS'!$E76</f>
        <v>952939.46734261198</v>
      </c>
      <c r="X76" s="556">
        <f ca="1">'WHOLESALE TRAFFIC'!U88*'WHOLESALE COSTS'!$E76</f>
        <v>1092334.8668568374</v>
      </c>
      <c r="Y76" s="556">
        <f ca="1">'WHOLESALE TRAFFIC'!V88*'WHOLESALE COSTS'!$E76</f>
        <v>1252040.1574123006</v>
      </c>
      <c r="Z76" s="556">
        <f ca="1">'WHOLESALE TRAFFIC'!W88*'WHOLESALE COSTS'!$E76</f>
        <v>1374827.9800501603</v>
      </c>
      <c r="AA76" s="556">
        <f ca="1">'WHOLESALE TRAFFIC'!X88*'WHOLESALE COSTS'!$E76</f>
        <v>1489137.4285052794</v>
      </c>
      <c r="AB76" s="556">
        <f ca="1">'WHOLESALE TRAFFIC'!Y88*'WHOLESALE COSTS'!$E76</f>
        <v>1637341.5740291679</v>
      </c>
      <c r="AC76" s="556">
        <f ca="1">'WHOLESALE TRAFFIC'!Z88*'WHOLESALE COSTS'!$E76</f>
        <v>1776279.5800734719</v>
      </c>
      <c r="AD76" s="556">
        <f ca="1">'WHOLESALE TRAFFIC'!AA88*'WHOLESALE COSTS'!$E76</f>
        <v>1939999.4993748832</v>
      </c>
      <c r="AE76" s="556">
        <f ca="1">'WHOLESALE TRAFFIC'!AB88*'WHOLESALE COSTS'!$E76</f>
        <v>2179889.3549146135</v>
      </c>
      <c r="AF76" s="556">
        <f ca="1">'WHOLESALE TRAFFIC'!AC88*'WHOLESALE COSTS'!$E76</f>
        <v>2499335.5651349844</v>
      </c>
      <c r="AG76" s="556">
        <f ca="1">'WHOLESALE TRAFFIC'!AD88*'WHOLESALE COSTS'!$E76</f>
        <v>2809089.1258612857</v>
      </c>
      <c r="AH76" s="556">
        <f ca="1">'WHOLESALE TRAFFIC'!AE88*'WHOLESALE COSTS'!$E76</f>
        <v>3111261.7882122896</v>
      </c>
      <c r="AI76" s="556">
        <f ca="1">'WHOLESALE TRAFFIC'!AF88*'WHOLESALE COSTS'!$E76</f>
        <v>3336215.6479542176</v>
      </c>
      <c r="AJ76" s="556">
        <f ca="1">'WHOLESALE TRAFFIC'!AG88*'WHOLESALE COSTS'!$E76</f>
        <v>3594209.9503022693</v>
      </c>
      <c r="AK76" s="556">
        <f ca="1">'WHOLESALE TRAFFIC'!AH88*'WHOLESALE COSTS'!$E76</f>
        <v>3863762.1646515625</v>
      </c>
      <c r="AL76" s="556">
        <f ca="1">'WHOLESALE TRAFFIC'!AI88*'WHOLESALE COSTS'!$E76</f>
        <v>4028336.7682833909</v>
      </c>
      <c r="AM76" s="556">
        <f ca="1">'WHOLESALE TRAFFIC'!AJ88*'WHOLESALE COSTS'!$E76</f>
        <v>4152267.3874963401</v>
      </c>
      <c r="AN76" s="556">
        <f ca="1">'WHOLESALE TRAFFIC'!AK88*'WHOLESALE COSTS'!$E76</f>
        <v>4310247.2384605063</v>
      </c>
      <c r="AO76" s="556">
        <f ca="1">'WHOLESALE TRAFFIC'!AL88*'WHOLESALE COSTS'!$E76</f>
        <v>4431370.4697578205</v>
      </c>
      <c r="AP76" s="556">
        <f ca="1">'WHOLESALE TRAFFIC'!AM88*'WHOLESALE COSTS'!$E76</f>
        <v>4569725.6750834873</v>
      </c>
      <c r="AQ76" s="556">
        <f ca="1">'WHOLESALE TRAFFIC'!AN88*'WHOLESALE COSTS'!$E76</f>
        <v>4793476.6794649065</v>
      </c>
      <c r="AR76" s="556">
        <f ca="1">'WHOLESALE TRAFFIC'!AO88*'WHOLESALE COSTS'!$E76</f>
        <v>5099675.7268475927</v>
      </c>
      <c r="AS76" s="556">
        <f ca="1">'WHOLESALE TRAFFIC'!AP88*'WHOLESALE COSTS'!$E76</f>
        <v>5374369.9066069089</v>
      </c>
      <c r="AT76" s="556">
        <f ca="1">'WHOLESALE TRAFFIC'!AQ88*'WHOLESALE COSTS'!$E76</f>
        <v>5625058.1909375796</v>
      </c>
      <c r="AU76" s="556">
        <f ca="1">'WHOLESALE TRAFFIC'!AR88*'WHOLESALE COSTS'!$E76</f>
        <v>5776593.4169839201</v>
      </c>
      <c r="AV76" s="556">
        <f ca="1">'WHOLESALE TRAFFIC'!AS88*'WHOLESALE COSTS'!$E76</f>
        <v>5958687.4749482842</v>
      </c>
      <c r="AW76" s="556">
        <f ca="1">'WHOLESALE TRAFFIC'!AT88*'WHOLESALE COSTS'!$E76</f>
        <v>6148481.9147601929</v>
      </c>
      <c r="AX76" s="556">
        <f ca="1">'WHOLESALE TRAFFIC'!AU88*'WHOLESALE COSTS'!$E76</f>
        <v>6222922.2258018441</v>
      </c>
      <c r="AY76" s="556">
        <f ca="1">'WHOLESALE TRAFFIC'!AV88*'WHOLESALE COSTS'!$E76</f>
        <v>6254360.8602744639</v>
      </c>
      <c r="AZ76" s="556">
        <f ca="1">'WHOLESALE TRAFFIC'!AW88*'WHOLESALE COSTS'!$E76</f>
        <v>6322464.8511590455</v>
      </c>
      <c r="BA76" s="556">
        <f ca="1">'WHOLESALE TRAFFIC'!AX88*'WHOLESALE COSTS'!$E76</f>
        <v>6353985.6763977045</v>
      </c>
      <c r="BB76" s="556">
        <f ca="1">'WHOLESALE TRAFFIC'!AY88*'WHOLESALE COSTS'!$E76</f>
        <v>6405464.3586795144</v>
      </c>
      <c r="BC76" s="556">
        <f ca="1">'WHOLESALE TRAFFIC'!AZ88*'WHOLESALE COSTS'!$E76</f>
        <v>6546530.1237963857</v>
      </c>
      <c r="BD76" s="556">
        <f ca="1">'WHOLESALE TRAFFIC'!BA88*'WHOLESALE COSTS'!$E76</f>
        <v>6773695.1430302951</v>
      </c>
      <c r="BE76" s="556">
        <f ca="1">'WHOLESALE TRAFFIC'!BB88*'WHOLESALE COSTS'!$E76</f>
        <v>6971247.6740143746</v>
      </c>
      <c r="BF76" s="556">
        <f ca="1">'WHOLESALE TRAFFIC'!BC88*'WHOLESALE COSTS'!$E76</f>
        <v>7147151.39200857</v>
      </c>
      <c r="BG76" s="556">
        <f ca="1">'WHOLESALE TRAFFIC'!BD88*'WHOLESALE COSTS'!$E76</f>
        <v>7225861.6190183107</v>
      </c>
      <c r="BH76" s="556">
        <f ca="1">'WHOLESALE TRAFFIC'!BE88*'WHOLESALE COSTS'!$E76</f>
        <v>7338288.8770504463</v>
      </c>
      <c r="BI76" s="556">
        <f ca="1">'WHOLESALE TRAFFIC'!BF88*'WHOLESALE COSTS'!$E76</f>
        <v>7461365.9586216519</v>
      </c>
      <c r="BJ76" s="556">
        <f ca="1">'WHOLESALE TRAFFIC'!BG88*'WHOLESALE COSTS'!$E76</f>
        <v>7471560.3725549774</v>
      </c>
      <c r="BK76" s="556">
        <f ca="1">'WHOLESALE TRAFFIC'!BH88*'WHOLESALE COSTS'!$E76</f>
        <v>7441558.6251136698</v>
      </c>
      <c r="BL76" s="556">
        <f ca="1">'WHOLESALE TRAFFIC'!BI88*'WHOLESALE COSTS'!$E76</f>
        <v>7451167.1345359525</v>
      </c>
      <c r="BM76" s="556">
        <f ca="1">'WHOLESALE TRAFFIC'!BJ88*'WHOLESALE COSTS'!$E76</f>
        <v>7426863.0150972903</v>
      </c>
      <c r="BN76" s="556">
        <f ca="1">'WHOLESALE TRAFFIC'!BK88*'WHOLESALE COSTS'!$E76</f>
        <v>7425206.3050203919</v>
      </c>
      <c r="BO76" s="556">
        <f ca="1">'WHOLESALE TRAFFIC'!BL88*'WHOLESALE COSTS'!$E76</f>
        <v>7515793.4473964898</v>
      </c>
      <c r="BP76" s="556">
        <f ca="1">'WHOLESALE TRAFFIC'!BM88*'WHOLESALE COSTS'!$E76</f>
        <v>7694978.3512978526</v>
      </c>
      <c r="BQ76" s="556">
        <f ca="1">'WHOLESALE TRAFFIC'!BN88*'WHOLESALE COSTS'!$E76</f>
        <v>7846822.6540719438</v>
      </c>
      <c r="BR76" s="556">
        <f ca="1">'WHOLESALE TRAFFIC'!BO88*'WHOLESALE COSTS'!$E76</f>
        <v>7979227.2840802111</v>
      </c>
      <c r="BS76" s="556">
        <f ca="1">'WHOLESALE TRAFFIC'!BP88*'WHOLESALE COSTS'!$E76</f>
        <v>8016511.682588065</v>
      </c>
      <c r="BT76" s="556">
        <f ca="1">'WHOLESALE TRAFFIC'!BQ88*'WHOLESALE COSTS'!$E76</f>
        <v>8089558.9798145937</v>
      </c>
      <c r="BU76" s="556">
        <f ca="1">'WHOLESALE TRAFFIC'!BR88*'WHOLESALE COSTS'!$E76</f>
        <v>8175199.6748916609</v>
      </c>
    </row>
    <row r="77" spans="2:73" s="210" customFormat="1" ht="25" customHeight="1">
      <c r="B77" s="240" t="s">
        <v>530</v>
      </c>
      <c r="C77" s="241"/>
      <c r="D77" s="499">
        <v>1.2E-2</v>
      </c>
      <c r="E77" s="557">
        <f t="shared" si="27"/>
        <v>0.84745762711864414</v>
      </c>
      <c r="F77" s="506">
        <f t="shared" si="28"/>
        <v>0</v>
      </c>
      <c r="G77" s="506">
        <f t="shared" si="29"/>
        <v>0</v>
      </c>
      <c r="H77" s="506">
        <f t="shared" si="29"/>
        <v>0</v>
      </c>
      <c r="I77" s="506">
        <f t="shared" si="29"/>
        <v>0</v>
      </c>
      <c r="J77" s="506">
        <f t="shared" si="29"/>
        <v>0</v>
      </c>
      <c r="K77" s="506">
        <f t="shared" si="29"/>
        <v>0</v>
      </c>
      <c r="L77" s="506">
        <f t="shared" si="29"/>
        <v>0</v>
      </c>
      <c r="M77" s="506">
        <f t="shared" si="29"/>
        <v>0</v>
      </c>
      <c r="N77" s="556">
        <f ca="1">'WHOLESALE TRAFFIC'!K89*'WHOLESALE COSTS'!$E77</f>
        <v>37016.949152542373</v>
      </c>
      <c r="O77" s="556">
        <f ca="1">'WHOLESALE TRAFFIC'!L89*'WHOLESALE COSTS'!$E77</f>
        <v>69564.406779661018</v>
      </c>
      <c r="P77" s="556">
        <f ca="1">'WHOLESALE TRAFFIC'!M89*'WHOLESALE COSTS'!$E77</f>
        <v>105976.01694915253</v>
      </c>
      <c r="Q77" s="556">
        <f ca="1">'WHOLESALE TRAFFIC'!N89*'WHOLESALE COSTS'!$E77</f>
        <v>138965.35169491524</v>
      </c>
      <c r="R77" s="556">
        <f ca="1">'WHOLESALE TRAFFIC'!O89*'WHOLESALE COSTS'!$E77</f>
        <v>175161.15190677965</v>
      </c>
      <c r="S77" s="556">
        <f ca="1">'WHOLESALE TRAFFIC'!P89*'WHOLESALE COSTS'!$E77</f>
        <v>224140.38244703392</v>
      </c>
      <c r="T77" s="556">
        <f ca="1">'WHOLESALE TRAFFIC'!Q89*'WHOLESALE COSTS'!$E77</f>
        <v>287907.93959586869</v>
      </c>
      <c r="U77" s="556">
        <f ca="1">'WHOLESALE TRAFFIC'!R89*'WHOLESALE COSTS'!$E77</f>
        <v>352529.49176861765</v>
      </c>
      <c r="V77" s="556">
        <f ca="1">'WHOLESALE TRAFFIC'!S89*'WHOLESALE COSTS'!$E77</f>
        <v>419691.152773407</v>
      </c>
      <c r="W77" s="556">
        <f ca="1">'WHOLESALE TRAFFIC'!T89*'WHOLESALE COSTS'!$E77</f>
        <v>476477.78157541458</v>
      </c>
      <c r="X77" s="556">
        <f ca="1">'WHOLESALE TRAFFIC'!U89*'WHOLESALE COSTS'!$E77</f>
        <v>546162.36707291508</v>
      </c>
      <c r="Y77" s="556">
        <f ca="1">'WHOLESALE TRAFFIC'!V89*'WHOLESALE COSTS'!$E77</f>
        <v>626015.26566842187</v>
      </c>
      <c r="Z77" s="556">
        <f ca="1">'WHOLESALE TRAFFIC'!W89*'WHOLESALE COSTS'!$E77</f>
        <v>687409.41763923818</v>
      </c>
      <c r="AA77" s="556">
        <f ca="1">'WHOLESALE TRAFFIC'!X89*'WHOLESALE COSTS'!$E77</f>
        <v>744564.37048608984</v>
      </c>
      <c r="AB77" s="556">
        <f ca="1">'WHOLESALE TRAFFIC'!Y89*'WHOLESALE COSTS'!$E77</f>
        <v>818666.66043636168</v>
      </c>
      <c r="AC77" s="556">
        <f ca="1">'WHOLESALE TRAFFIC'!Z89*'WHOLESALE COSTS'!$E77</f>
        <v>888123.15792301809</v>
      </c>
      <c r="AD77" s="556">
        <f ca="1">'WHOLESALE TRAFFIC'!AA89*'WHOLESALE COSTS'!$E77</f>
        <v>969996.66104381636</v>
      </c>
      <c r="AE77" s="556">
        <f ca="1">'WHOLESALE TRAFFIC'!AB89*'WHOLESALE COSTS'!$E77</f>
        <v>1089954.4551102696</v>
      </c>
      <c r="AF77" s="556">
        <f ca="1">'WHOLESALE TRAFFIC'!AC89*'WHOLESALE COSTS'!$E77</f>
        <v>1249677.0713378068</v>
      </c>
      <c r="AG77" s="556">
        <f ca="1">'WHOLESALE TRAFFIC'!AD89*'WHOLESALE COSTS'!$E77</f>
        <v>1404540.6753980352</v>
      </c>
      <c r="AH77" s="556">
        <f ca="1">'WHOLESALE TRAFFIC'!AE89*'WHOLESALE COSTS'!$E77</f>
        <v>1555627.2009501674</v>
      </c>
      <c r="AI77" s="556">
        <f ca="1">'WHOLESALE TRAFFIC'!AF89*'WHOLESALE COSTS'!$E77</f>
        <v>1668091.6036145235</v>
      </c>
      <c r="AJ77" s="556">
        <f ca="1">'WHOLESALE TRAFFIC'!AG89*'WHOLESALE COSTS'!$E77</f>
        <v>1797102.2776710857</v>
      </c>
      <c r="AK77" s="556">
        <f ca="1">'WHOLESALE TRAFFIC'!AH89*'WHOLESALE COSTS'!$E77</f>
        <v>1931891.231584142</v>
      </c>
      <c r="AL77" s="556">
        <f ca="1">'WHOLESALE TRAFFIC'!AI89*'WHOLESALE COSTS'!$E77</f>
        <v>2014178.0259371379</v>
      </c>
      <c r="AM77" s="556">
        <f ca="1">'WHOLESALE TRAFFIC'!AJ89*'WHOLESALE COSTS'!$E77</f>
        <v>2076130.1415894337</v>
      </c>
      <c r="AN77" s="556">
        <f ca="1">'WHOLESALE TRAFFIC'!AK89*'WHOLESALE COSTS'!$E77</f>
        <v>2155120.2446794533</v>
      </c>
      <c r="AO77" s="556">
        <f ca="1">'WHOLESALE TRAFFIC'!AL89*'WHOLESALE COSTS'!$E77</f>
        <v>2215669.3171912436</v>
      </c>
      <c r="AP77" s="556">
        <f ca="1">'WHOLESALE TRAFFIC'!AM89*'WHOLESALE COSTS'!$E77</f>
        <v>2284860.4276028676</v>
      </c>
      <c r="AQ77" s="556">
        <f ca="1">'WHOLESALE TRAFFIC'!AN89*'WHOLESALE COSTS'!$E77</f>
        <v>2396736.0502905212</v>
      </c>
      <c r="AR77" s="556">
        <f ca="1">'WHOLESALE TRAFFIC'!AO89*'WHOLESALE COSTS'!$E77</f>
        <v>2549822.9765895549</v>
      </c>
      <c r="AS77" s="556">
        <f ca="1">'WHOLESALE TRAFFIC'!AP89*'WHOLESALE COSTS'!$E77</f>
        <v>2687170.810810924</v>
      </c>
      <c r="AT77" s="556">
        <f ca="1">'WHOLESALE TRAFFIC'!AQ89*'WHOLESALE COSTS'!$E77</f>
        <v>2812515.6601008866</v>
      </c>
      <c r="AU77" s="556">
        <f ca="1">'WHOLESALE TRAFFIC'!AR89*'WHOLESALE COSTS'!$E77</f>
        <v>2888271.2330280459</v>
      </c>
      <c r="AV77" s="556">
        <f ca="1">'WHOLESALE TRAFFIC'!AS89*'WHOLESALE COSTS'!$E77</f>
        <v>2979306.8239190164</v>
      </c>
      <c r="AW77" s="556">
        <f ca="1">'WHOLESALE TRAFFIC'!AT89*'WHOLESALE COSTS'!$E77</f>
        <v>3074205.8895027265</v>
      </c>
      <c r="AX77" s="556">
        <f ca="1">'WHOLESALE TRAFFIC'!AU89*'WHOLESALE COSTS'!$E77</f>
        <v>3111427.7984174211</v>
      </c>
      <c r="AY77" s="556">
        <f ca="1">'WHOLESALE TRAFFIC'!AV89*'WHOLESALE COSTS'!$E77</f>
        <v>3127161.4932423127</v>
      </c>
      <c r="AZ77" s="556">
        <f ca="1">'WHOLESALE TRAFFIC'!AW89*'WHOLESALE COSTS'!$E77</f>
        <v>3161201.7236649427</v>
      </c>
      <c r="BA77" s="556">
        <f ca="1">'WHOLESALE TRAFFIC'!AX89*'WHOLESALE COSTS'!$E77</f>
        <v>3176963.6713800002</v>
      </c>
      <c r="BB77" s="556">
        <f ca="1">'WHOLESALE TRAFFIC'!AY89*'WHOLESALE COSTS'!$E77</f>
        <v>3202691.7589974413</v>
      </c>
      <c r="BC77" s="556">
        <f ca="1">'WHOLESALE TRAFFIC'!AZ89*'WHOLESALE COSTS'!$E77</f>
        <v>3273226.6625729934</v>
      </c>
      <c r="BD77" s="556">
        <f ca="1">'WHOLESALE TRAFFIC'!BA89*'WHOLESALE COSTS'!$E77</f>
        <v>3386811.0921562086</v>
      </c>
      <c r="BE77" s="556">
        <f ca="1">'WHOLESALE TRAFFIC'!BB89*'WHOLESALE COSTS'!$E77</f>
        <v>3485589.1816161945</v>
      </c>
      <c r="BF77" s="556">
        <f ca="1">'WHOLESALE TRAFFIC'!BC89*'WHOLESALE COSTS'!$E77</f>
        <v>3573530.0615184358</v>
      </c>
      <c r="BG77" s="556">
        <f ca="1">'WHOLESALE TRAFFIC'!BD89*'WHOLESALE COSTS'!$E77</f>
        <v>3612887.4567475985</v>
      </c>
      <c r="BH77" s="556">
        <f ca="1">'WHOLESALE TRAFFIC'!BE89*'WHOLESALE COSTS'!$E77</f>
        <v>3669115.9652661514</v>
      </c>
      <c r="BI77" s="556">
        <f ca="1">'WHOLESALE TRAFFIC'!BF89*'WHOLESALE COSTS'!$E77</f>
        <v>3730668.6415791144</v>
      </c>
      <c r="BJ77" s="556">
        <f ca="1">'WHOLESALE TRAFFIC'!BG89*'WHOLESALE COSTS'!$E77</f>
        <v>3735779.2772967685</v>
      </c>
      <c r="BK77" s="556">
        <f ca="1">'WHOLESALE TRAFFIC'!BH89*'WHOLESALE COSTS'!$E77</f>
        <v>3720778.4490251509</v>
      </c>
      <c r="BL77" s="556">
        <f ca="1">'WHOLESALE TRAFFIC'!BI89*'WHOLESALE COSTS'!$E77</f>
        <v>3725570.0350484694</v>
      </c>
      <c r="BM77" s="556">
        <f ca="1">'WHOLESALE TRAFFIC'!BJ89*'WHOLESALE COSTS'!$E77</f>
        <v>3713418.6519401143</v>
      </c>
      <c r="BN77" s="556">
        <f ca="1">'WHOLESALE TRAFFIC'!BK89*'WHOLESALE COSTS'!$E77</f>
        <v>3712603.6515464978</v>
      </c>
      <c r="BO77" s="556">
        <f ca="1">'WHOLESALE TRAFFIC'!BL89*'WHOLESALE COSTS'!$E77</f>
        <v>3757897.1977827325</v>
      </c>
      <c r="BP77" s="556">
        <f ca="1">'WHOLESALE TRAFFIC'!BM89*'WHOLESALE COSTS'!$E77</f>
        <v>3847476.914164782</v>
      </c>
      <c r="BQ77" s="556">
        <f ca="1">'WHOLESALE TRAFFIC'!BN89*'WHOLESALE COSTS'!$E77</f>
        <v>3923399.6786260339</v>
      </c>
      <c r="BR77" s="556">
        <f ca="1">'WHOLESALE TRAFFIC'!BO89*'WHOLESALE COSTS'!$E77</f>
        <v>3989602.5760506652</v>
      </c>
      <c r="BS77" s="556">
        <f ca="1">'WHOLESALE TRAFFIC'!BP89*'WHOLESALE COSTS'!$E77</f>
        <v>4008258.0404684707</v>
      </c>
      <c r="BT77" s="556">
        <f ca="1">'WHOLESALE TRAFFIC'!BQ89*'WHOLESALE COSTS'!$E77</f>
        <v>4044794.2909874199</v>
      </c>
      <c r="BU77" s="556">
        <f ca="1">'WHOLESALE TRAFFIC'!BR89*'WHOLESALE COSTS'!$E77</f>
        <v>4087613.8984719478</v>
      </c>
    </row>
    <row r="78" spans="2:73" s="210" customFormat="1" ht="25" customHeight="1">
      <c r="B78" s="240" t="s">
        <v>531</v>
      </c>
      <c r="C78" s="241"/>
      <c r="D78" s="499">
        <v>1.0999999999999999E-2</v>
      </c>
      <c r="E78" s="557">
        <f t="shared" si="27"/>
        <v>0.84745762711864414</v>
      </c>
      <c r="F78" s="506">
        <f t="shared" si="28"/>
        <v>0</v>
      </c>
      <c r="G78" s="506">
        <f t="shared" si="29"/>
        <v>0</v>
      </c>
      <c r="H78" s="506">
        <f t="shared" si="29"/>
        <v>0</v>
      </c>
      <c r="I78" s="506">
        <f t="shared" si="29"/>
        <v>0</v>
      </c>
      <c r="J78" s="506">
        <f t="shared" si="29"/>
        <v>0</v>
      </c>
      <c r="K78" s="506">
        <f t="shared" si="29"/>
        <v>0</v>
      </c>
      <c r="L78" s="506">
        <f t="shared" si="29"/>
        <v>0</v>
      </c>
      <c r="M78" s="506">
        <f t="shared" si="29"/>
        <v>0</v>
      </c>
      <c r="N78" s="556">
        <f ca="1">'WHOLESALE TRAFFIC'!K90*'WHOLESALE COSTS'!$E78</f>
        <v>37016.949152542373</v>
      </c>
      <c r="O78" s="556">
        <f ca="1">'WHOLESALE TRAFFIC'!L90*'WHOLESALE COSTS'!$E78</f>
        <v>69564.406779661018</v>
      </c>
      <c r="P78" s="556">
        <f ca="1">'WHOLESALE TRAFFIC'!M90*'WHOLESALE COSTS'!$E78</f>
        <v>105976.01694915253</v>
      </c>
      <c r="Q78" s="556">
        <f ca="1">'WHOLESALE TRAFFIC'!N90*'WHOLESALE COSTS'!$E78</f>
        <v>138965.35169491524</v>
      </c>
      <c r="R78" s="556">
        <f ca="1">'WHOLESALE TRAFFIC'!O90*'WHOLESALE COSTS'!$E78</f>
        <v>175161.15190677965</v>
      </c>
      <c r="S78" s="556">
        <f ca="1">'WHOLESALE TRAFFIC'!P90*'WHOLESALE COSTS'!$E78</f>
        <v>224140.38244703392</v>
      </c>
      <c r="T78" s="556">
        <f ca="1">'WHOLESALE TRAFFIC'!Q90*'WHOLESALE COSTS'!$E78</f>
        <v>287907.93959586869</v>
      </c>
      <c r="U78" s="556">
        <f ca="1">'WHOLESALE TRAFFIC'!R90*'WHOLESALE COSTS'!$E78</f>
        <v>352529.49176861765</v>
      </c>
      <c r="V78" s="556">
        <f ca="1">'WHOLESALE TRAFFIC'!S90*'WHOLESALE COSTS'!$E78</f>
        <v>419691.152773407</v>
      </c>
      <c r="W78" s="556">
        <f ca="1">'WHOLESALE TRAFFIC'!T90*'WHOLESALE COSTS'!$E78</f>
        <v>476477.78157541458</v>
      </c>
      <c r="X78" s="556">
        <f ca="1">'WHOLESALE TRAFFIC'!U90*'WHOLESALE COSTS'!$E78</f>
        <v>546162.36707291508</v>
      </c>
      <c r="Y78" s="556">
        <f ca="1">'WHOLESALE TRAFFIC'!V90*'WHOLESALE COSTS'!$E78</f>
        <v>626015.26566842187</v>
      </c>
      <c r="Z78" s="556">
        <f ca="1">'WHOLESALE TRAFFIC'!W90*'WHOLESALE COSTS'!$E78</f>
        <v>687409.41763923818</v>
      </c>
      <c r="AA78" s="556">
        <f ca="1">'WHOLESALE TRAFFIC'!X90*'WHOLESALE COSTS'!$E78</f>
        <v>744564.37048608984</v>
      </c>
      <c r="AB78" s="556">
        <f ca="1">'WHOLESALE TRAFFIC'!Y90*'WHOLESALE COSTS'!$E78</f>
        <v>818666.66043636168</v>
      </c>
      <c r="AC78" s="556">
        <f ca="1">'WHOLESALE TRAFFIC'!Z90*'WHOLESALE COSTS'!$E78</f>
        <v>888123.15792301809</v>
      </c>
      <c r="AD78" s="556">
        <f ca="1">'WHOLESALE TRAFFIC'!AA90*'WHOLESALE COSTS'!$E78</f>
        <v>969996.66104381636</v>
      </c>
      <c r="AE78" s="556">
        <f ca="1">'WHOLESALE TRAFFIC'!AB90*'WHOLESALE COSTS'!$E78</f>
        <v>1089954.4551102696</v>
      </c>
      <c r="AF78" s="556">
        <f ca="1">'WHOLESALE TRAFFIC'!AC90*'WHOLESALE COSTS'!$E78</f>
        <v>1249677.0713378068</v>
      </c>
      <c r="AG78" s="556">
        <f ca="1">'WHOLESALE TRAFFIC'!AD90*'WHOLESALE COSTS'!$E78</f>
        <v>1404540.6753980352</v>
      </c>
      <c r="AH78" s="556">
        <f ca="1">'WHOLESALE TRAFFIC'!AE90*'WHOLESALE COSTS'!$E78</f>
        <v>1555627.2009501674</v>
      </c>
      <c r="AI78" s="556">
        <f ca="1">'WHOLESALE TRAFFIC'!AF90*'WHOLESALE COSTS'!$E78</f>
        <v>1668091.6036145235</v>
      </c>
      <c r="AJ78" s="556">
        <f ca="1">'WHOLESALE TRAFFIC'!AG90*'WHOLESALE COSTS'!$E78</f>
        <v>1797102.2776710857</v>
      </c>
      <c r="AK78" s="556">
        <f ca="1">'WHOLESALE TRAFFIC'!AH90*'WHOLESALE COSTS'!$E78</f>
        <v>1931891.231584142</v>
      </c>
      <c r="AL78" s="556">
        <f ca="1">'WHOLESALE TRAFFIC'!AI90*'WHOLESALE COSTS'!$E78</f>
        <v>2014178.0259371379</v>
      </c>
      <c r="AM78" s="556">
        <f ca="1">'WHOLESALE TRAFFIC'!AJ90*'WHOLESALE COSTS'!$E78</f>
        <v>2076130.1415894337</v>
      </c>
      <c r="AN78" s="556">
        <f ca="1">'WHOLESALE TRAFFIC'!AK90*'WHOLESALE COSTS'!$E78</f>
        <v>2155120.2446794533</v>
      </c>
      <c r="AO78" s="556">
        <f ca="1">'WHOLESALE TRAFFIC'!AL90*'WHOLESALE COSTS'!$E78</f>
        <v>2215669.3171912436</v>
      </c>
      <c r="AP78" s="556">
        <f ca="1">'WHOLESALE TRAFFIC'!AM90*'WHOLESALE COSTS'!$E78</f>
        <v>2284860.4276028676</v>
      </c>
      <c r="AQ78" s="556">
        <f ca="1">'WHOLESALE TRAFFIC'!AN90*'WHOLESALE COSTS'!$E78</f>
        <v>2396736.0502905212</v>
      </c>
      <c r="AR78" s="556">
        <f ca="1">'WHOLESALE TRAFFIC'!AO90*'WHOLESALE COSTS'!$E78</f>
        <v>2549822.9765895549</v>
      </c>
      <c r="AS78" s="556">
        <f ca="1">'WHOLESALE TRAFFIC'!AP90*'WHOLESALE COSTS'!$E78</f>
        <v>2687170.810810924</v>
      </c>
      <c r="AT78" s="556">
        <f ca="1">'WHOLESALE TRAFFIC'!AQ90*'WHOLESALE COSTS'!$E78</f>
        <v>2812515.6601008866</v>
      </c>
      <c r="AU78" s="556">
        <f ca="1">'WHOLESALE TRAFFIC'!AR90*'WHOLESALE COSTS'!$E78</f>
        <v>2888271.2330280459</v>
      </c>
      <c r="AV78" s="556">
        <f ca="1">'WHOLESALE TRAFFIC'!AS90*'WHOLESALE COSTS'!$E78</f>
        <v>2979306.8239190164</v>
      </c>
      <c r="AW78" s="556">
        <f ca="1">'WHOLESALE TRAFFIC'!AT90*'WHOLESALE COSTS'!$E78</f>
        <v>3074205.8895027265</v>
      </c>
      <c r="AX78" s="556">
        <f ca="1">'WHOLESALE TRAFFIC'!AU90*'WHOLESALE COSTS'!$E78</f>
        <v>3111427.7984174211</v>
      </c>
      <c r="AY78" s="556">
        <f ca="1">'WHOLESALE TRAFFIC'!AV90*'WHOLESALE COSTS'!$E78</f>
        <v>3127161.4932423127</v>
      </c>
      <c r="AZ78" s="556">
        <f ca="1">'WHOLESALE TRAFFIC'!AW90*'WHOLESALE COSTS'!$E78</f>
        <v>3161201.7236649427</v>
      </c>
      <c r="BA78" s="556">
        <f ca="1">'WHOLESALE TRAFFIC'!AX90*'WHOLESALE COSTS'!$E78</f>
        <v>3176963.6713800002</v>
      </c>
      <c r="BB78" s="556">
        <f ca="1">'WHOLESALE TRAFFIC'!AY90*'WHOLESALE COSTS'!$E78</f>
        <v>3202691.7589974413</v>
      </c>
      <c r="BC78" s="556">
        <f ca="1">'WHOLESALE TRAFFIC'!AZ90*'WHOLESALE COSTS'!$E78</f>
        <v>3273226.6625729934</v>
      </c>
      <c r="BD78" s="556">
        <f ca="1">'WHOLESALE TRAFFIC'!BA90*'WHOLESALE COSTS'!$E78</f>
        <v>3386811.0921562086</v>
      </c>
      <c r="BE78" s="556">
        <f ca="1">'WHOLESALE TRAFFIC'!BB90*'WHOLESALE COSTS'!$E78</f>
        <v>3485589.1816161945</v>
      </c>
      <c r="BF78" s="556">
        <f ca="1">'WHOLESALE TRAFFIC'!BC90*'WHOLESALE COSTS'!$E78</f>
        <v>3573530.0615184358</v>
      </c>
      <c r="BG78" s="556">
        <f ca="1">'WHOLESALE TRAFFIC'!BD90*'WHOLESALE COSTS'!$E78</f>
        <v>3612887.4567475985</v>
      </c>
      <c r="BH78" s="556">
        <f ca="1">'WHOLESALE TRAFFIC'!BE90*'WHOLESALE COSTS'!$E78</f>
        <v>3669115.9652661514</v>
      </c>
      <c r="BI78" s="556">
        <f ca="1">'WHOLESALE TRAFFIC'!BF90*'WHOLESALE COSTS'!$E78</f>
        <v>3730668.6415791144</v>
      </c>
      <c r="BJ78" s="556">
        <f ca="1">'WHOLESALE TRAFFIC'!BG90*'WHOLESALE COSTS'!$E78</f>
        <v>3735779.2772967685</v>
      </c>
      <c r="BK78" s="556">
        <f ca="1">'WHOLESALE TRAFFIC'!BH90*'WHOLESALE COSTS'!$E78</f>
        <v>3720778.4490251509</v>
      </c>
      <c r="BL78" s="556">
        <f ca="1">'WHOLESALE TRAFFIC'!BI90*'WHOLESALE COSTS'!$E78</f>
        <v>3725570.0350484694</v>
      </c>
      <c r="BM78" s="556">
        <f ca="1">'WHOLESALE TRAFFIC'!BJ90*'WHOLESALE COSTS'!$E78</f>
        <v>3713418.6519401143</v>
      </c>
      <c r="BN78" s="556">
        <f ca="1">'WHOLESALE TRAFFIC'!BK90*'WHOLESALE COSTS'!$E78</f>
        <v>3712603.6515464978</v>
      </c>
      <c r="BO78" s="556">
        <f ca="1">'WHOLESALE TRAFFIC'!BL90*'WHOLESALE COSTS'!$E78</f>
        <v>3757897.1977827325</v>
      </c>
      <c r="BP78" s="556">
        <f ca="1">'WHOLESALE TRAFFIC'!BM90*'WHOLESALE COSTS'!$E78</f>
        <v>3847476.914164782</v>
      </c>
      <c r="BQ78" s="556">
        <f ca="1">'WHOLESALE TRAFFIC'!BN90*'WHOLESALE COSTS'!$E78</f>
        <v>3923399.6786260339</v>
      </c>
      <c r="BR78" s="556">
        <f ca="1">'WHOLESALE TRAFFIC'!BO90*'WHOLESALE COSTS'!$E78</f>
        <v>3989602.5760506652</v>
      </c>
      <c r="BS78" s="556">
        <f ca="1">'WHOLESALE TRAFFIC'!BP90*'WHOLESALE COSTS'!$E78</f>
        <v>4008258.0404684707</v>
      </c>
      <c r="BT78" s="556">
        <f ca="1">'WHOLESALE TRAFFIC'!BQ90*'WHOLESALE COSTS'!$E78</f>
        <v>4044794.2909874199</v>
      </c>
      <c r="BU78" s="556">
        <f ca="1">'WHOLESALE TRAFFIC'!BR90*'WHOLESALE COSTS'!$E78</f>
        <v>4087613.8984719478</v>
      </c>
    </row>
    <row r="79" spans="2:73" s="210" customFormat="1" ht="25" customHeight="1">
      <c r="B79" s="240" t="s">
        <v>545</v>
      </c>
      <c r="C79" s="241"/>
      <c r="D79" s="499">
        <v>4.0000000000000001E-3</v>
      </c>
      <c r="E79" s="557">
        <f t="shared" si="27"/>
        <v>0.84745762711864414</v>
      </c>
      <c r="F79" s="506">
        <f t="shared" si="28"/>
        <v>0</v>
      </c>
      <c r="G79" s="506">
        <f t="shared" si="29"/>
        <v>0</v>
      </c>
      <c r="H79" s="506">
        <f t="shared" si="29"/>
        <v>0</v>
      </c>
      <c r="I79" s="506">
        <f t="shared" si="29"/>
        <v>0</v>
      </c>
      <c r="J79" s="506">
        <f t="shared" si="29"/>
        <v>0</v>
      </c>
      <c r="K79" s="506">
        <f t="shared" si="29"/>
        <v>0</v>
      </c>
      <c r="L79" s="506">
        <f t="shared" si="29"/>
        <v>0</v>
      </c>
      <c r="M79" s="506">
        <f t="shared" si="29"/>
        <v>0</v>
      </c>
      <c r="N79" s="556">
        <f ca="1">'WHOLESALE TRAFFIC'!K91*'WHOLESALE COSTS'!$E79</f>
        <v>69406.779661016961</v>
      </c>
      <c r="O79" s="556">
        <f ca="1">'WHOLESALE TRAFFIC'!L91*'WHOLESALE COSTS'!$E79</f>
        <v>130212.07627118645</v>
      </c>
      <c r="P79" s="556">
        <f ca="1">'WHOLESALE TRAFFIC'!M91*'WHOLESALE COSTS'!$E79</f>
        <v>198121.70497881359</v>
      </c>
      <c r="Q79" s="556">
        <f ca="1">'WHOLESALE TRAFFIC'!N91*'WHOLESALE COSTS'!$E79</f>
        <v>259491.50190810385</v>
      </c>
      <c r="R79" s="556">
        <f ca="1">'WHOLESALE TRAFFIC'!O91*'WHOLESALE COSTS'!$E79</f>
        <v>326791.9268714877</v>
      </c>
      <c r="S79" s="556">
        <f ca="1">'WHOLESALE TRAFFIC'!P91*'WHOLESALE COSTS'!$E79</f>
        <v>417940.43545649742</v>
      </c>
      <c r="T79" s="556">
        <f ca="1">'WHOLESALE TRAFFIC'!Q91*'WHOLESALE COSTS'!$E79</f>
        <v>536566.35920520069</v>
      </c>
      <c r="U79" s="556">
        <f ca="1">'WHOLESALE TRAFFIC'!R91*'WHOLESALE COSTS'!$E79</f>
        <v>656515.26941472432</v>
      </c>
      <c r="V79" s="556">
        <f ca="1">'WHOLESALE TRAFFIC'!S91*'WHOLESALE COSTS'!$E79</f>
        <v>780997.37031282415</v>
      </c>
      <c r="W79" s="556">
        <f ca="1">'WHOLESALE TRAFFIC'!T91*'WHOLESALE COSTS'!$E79</f>
        <v>885825.51684597728</v>
      </c>
      <c r="X79" s="556">
        <f ca="1">'WHOLESALE TRAFFIC'!U91*'WHOLESALE COSTS'!$E79</f>
        <v>1014667.134838682</v>
      </c>
      <c r="Y79" s="556">
        <f ca="1">'WHOLESALE TRAFFIC'!V91*'WHOLESALE COSTS'!$E79</f>
        <v>1162295.4153443971</v>
      </c>
      <c r="Z79" s="556">
        <f ca="1">'WHOLESALE TRAFFIC'!W91*'WHOLESALE COSTS'!$E79</f>
        <v>1275096.939937121</v>
      </c>
      <c r="AA79" s="556">
        <f ca="1">'WHOLESALE TRAFFIC'!X91*'WHOLESALE COSTS'!$E79</f>
        <v>1379764.5200819478</v>
      </c>
      <c r="AB79" s="556">
        <f ca="1">'WHOLESALE TRAFFIC'!Y91*'WHOLESALE COSTS'!$E79</f>
        <v>1516081.1200657813</v>
      </c>
      <c r="AC79" s="556">
        <f ca="1">'WHOLESALE TRAFFIC'!Z91*'WHOLESALE COSTS'!$E79</f>
        <v>1643486.8612623278</v>
      </c>
      <c r="AD79" s="556">
        <f ca="1">'WHOLESALE TRAFFIC'!AA91*'WHOLESALE COSTS'!$E79</f>
        <v>1793949.5637579199</v>
      </c>
      <c r="AE79" s="556">
        <f ca="1">'WHOLESALE TRAFFIC'!AB91*'WHOLESALE COSTS'!$E79</f>
        <v>2015606.1947114763</v>
      </c>
      <c r="AF79" s="556">
        <f ca="1">'WHOLESALE TRAFFIC'!AC91*'WHOLESALE COSTS'!$E79</f>
        <v>2311430.9372857343</v>
      </c>
      <c r="AG79" s="556">
        <f ca="1">'WHOLESALE TRAFFIC'!AD91*'WHOLESALE COSTS'!$E79</f>
        <v>2597597.7622307763</v>
      </c>
      <c r="AH79" s="556">
        <f ca="1">'WHOLESALE TRAFFIC'!AE91*'WHOLESALE COSTS'!$E79</f>
        <v>2876215.405137389</v>
      </c>
      <c r="AI79" s="556">
        <f ca="1">'WHOLESALE TRAFFIC'!AF91*'WHOLESALE COSTS'!$E79</f>
        <v>3081934.4353507264</v>
      </c>
      <c r="AJ79" s="556">
        <f ca="1">'WHOLESALE TRAFFIC'!AG91*'WHOLESALE COSTS'!$E79</f>
        <v>3318421.0130880335</v>
      </c>
      <c r="AK79" s="556">
        <f ca="1">'WHOLESALE TRAFFIC'!AH91*'WHOLESALE COSTS'!$E79</f>
        <v>3565373.4014263358</v>
      </c>
      <c r="AL79" s="556">
        <f ca="1">'WHOLESALE TRAFFIC'!AI91*'WHOLESALE COSTS'!$E79</f>
        <v>3713555.7046311144</v>
      </c>
      <c r="AM79" s="556">
        <f ca="1">'WHOLESALE TRAFFIC'!AJ91*'WHOLESALE COSTS'!$E79</f>
        <v>3823602.504714252</v>
      </c>
      <c r="AN79" s="556">
        <f ca="1">'WHOLESALE TRAFFIC'!AK91*'WHOLESALE COSTS'!$E79</f>
        <v>3965626.0850811601</v>
      </c>
      <c r="AO79" s="556">
        <f ca="1">'WHOLESALE TRAFFIC'!AL91*'WHOLESALE COSTS'!$E79</f>
        <v>4073040.8851059251</v>
      </c>
      <c r="AP79" s="556">
        <f ca="1">'WHOLESALE TRAFFIC'!AM91*'WHOLESALE COSTS'!$E79</f>
        <v>4196629.9674514234</v>
      </c>
      <c r="AQ79" s="556">
        <f ca="1">'WHOLESALE TRAFFIC'!AN91*'WHOLESALE COSTS'!$E79</f>
        <v>4400298.419583953</v>
      </c>
      <c r="AR79" s="556">
        <f ca="1">'WHOLESALE TRAFFIC'!AO91*'WHOLESALE COSTS'!$E79</f>
        <v>4681062.4135727454</v>
      </c>
      <c r="AS79" s="556">
        <f ca="1">'WHOLESALE TRAFFIC'!AP91*'WHOLESALE COSTS'!$E79</f>
        <v>4931908.3317754306</v>
      </c>
      <c r="AT79" s="556">
        <f ca="1">'WHOLESALE TRAFFIC'!AQ91*'WHOLESALE COSTS'!$E79</f>
        <v>5159898.3985945089</v>
      </c>
      <c r="AU79" s="556">
        <f ca="1">'WHOLESALE TRAFFIC'!AR91*'WHOLESALE COSTS'!$E79</f>
        <v>5294766.4445327027</v>
      </c>
      <c r="AV79" s="556">
        <f ca="1">'WHOLESALE TRAFFIC'!AS91*'WHOLESALE COSTS'!$E79</f>
        <v>5458248.8333133804</v>
      </c>
      <c r="AW79" s="556">
        <f ca="1">'WHOLESALE TRAFFIC'!AT91*'WHOLESALE COSTS'!$E79</f>
        <v>5628936.5322762923</v>
      </c>
      <c r="AX79" s="556">
        <f ca="1">'WHOLESALE TRAFFIC'!AU91*'WHOLESALE COSTS'!$E79</f>
        <v>5691434.3134843288</v>
      </c>
      <c r="AY79" s="556">
        <f ca="1">'WHOLESALE TRAFFIC'!AV91*'WHOLESALE COSTS'!$E79</f>
        <v>5713811.9781280961</v>
      </c>
      <c r="AZ79" s="556">
        <f ca="1">'WHOLESALE TRAFFIC'!AW91*'WHOLESALE COSTS'!$E79</f>
        <v>5770862.2730051847</v>
      </c>
      <c r="BA79" s="556">
        <f ca="1">'WHOLESALE TRAFFIC'!AX91*'WHOLESALE COSTS'!$E79</f>
        <v>5793798.7833334291</v>
      </c>
      <c r="BB79" s="556">
        <f ca="1">'WHOLESALE TRAFFIC'!AY91*'WHOLESALE COSTS'!$E79</f>
        <v>5835742.9912762204</v>
      </c>
      <c r="BC79" s="556">
        <f ca="1">'WHOLESALE TRAFFIC'!AZ91*'WHOLESALE COSTS'!$E79</f>
        <v>5961900.382539304</v>
      </c>
      <c r="BD79" s="556">
        <f ca="1">'WHOLESALE TRAFFIC'!BA91*'WHOLESALE COSTS'!$E79</f>
        <v>6168765.0192356519</v>
      </c>
      <c r="BE79" s="556">
        <f ca="1">'WHOLESALE TRAFFIC'!BB91*'WHOLESALE COSTS'!$E79</f>
        <v>6347608.2455562884</v>
      </c>
      <c r="BF79" s="556">
        <f ca="1">'WHOLESALE TRAFFIC'!BC91*'WHOLESALE COSTS'!$E79</f>
        <v>6506079.1516476348</v>
      </c>
      <c r="BG79" s="556">
        <f ca="1">'WHOLESALE TRAFFIC'!BD91*'WHOLESALE COSTS'!$E79</f>
        <v>6573323.5555081684</v>
      </c>
      <c r="BH79" s="556">
        <f ca="1">'WHOLESALE TRAFFIC'!BE91*'WHOLESALE COSTS'!$E79</f>
        <v>6672351.1874880567</v>
      </c>
      <c r="BI79" s="556">
        <f ca="1">'WHOLESALE TRAFFIC'!BF91*'WHOLESALE COSTS'!$E79</f>
        <v>6781434.1060771365</v>
      </c>
      <c r="BJ79" s="556">
        <f ca="1">'WHOLESALE TRAFFIC'!BG91*'WHOLESALE COSTS'!$E79</f>
        <v>6784722.3748301221</v>
      </c>
      <c r="BK79" s="556">
        <f ca="1">'WHOLESALE TRAFFIC'!BH91*'WHOLESALE COSTS'!$E79</f>
        <v>6750617.6704905238</v>
      </c>
      <c r="BL79" s="556">
        <f ca="1">'WHOLESALE TRAFFIC'!BI91*'WHOLESALE COSTS'!$E79</f>
        <v>6753998.378382992</v>
      </c>
      <c r="BM79" s="556">
        <f ca="1">'WHOLESALE TRAFFIC'!BJ91*'WHOLESALE COSTS'!$E79</f>
        <v>6725930.4126704279</v>
      </c>
      <c r="BN79" s="556">
        <f ca="1">'WHOLESALE TRAFFIC'!BK91*'WHOLESALE COSTS'!$E79</f>
        <v>6719395.3371916711</v>
      </c>
      <c r="BO79" s="556">
        <f ca="1">'WHOLESALE TRAFFIC'!BL91*'WHOLESALE COSTS'!$E79</f>
        <v>6799618.6074128365</v>
      </c>
      <c r="BP79" s="556">
        <f ca="1">'WHOLESALE TRAFFIC'!BM91*'WHOLESALE COSTS'!$E79</f>
        <v>6962960.6644219682</v>
      </c>
      <c r="BQ79" s="556">
        <f ca="1">'WHOLESALE TRAFFIC'!BN91*'WHOLESALE COSTS'!$E79</f>
        <v>7100489.9753025267</v>
      </c>
      <c r="BR79" s="556">
        <f ca="1">'WHOLESALE TRAFFIC'!BO91*'WHOLESALE COSTS'!$E79</f>
        <v>7219663.4041415174</v>
      </c>
      <c r="BS79" s="556">
        <f ca="1">'WHOLESALE TRAFFIC'!BP91*'WHOLESALE COSTS'!$E79</f>
        <v>7249597.1771190027</v>
      </c>
      <c r="BT79" s="556">
        <f ca="1">'WHOLESALE TRAFFIC'!BQ91*'WHOLESALE COSTS'!$E79</f>
        <v>7313272.9863372054</v>
      </c>
      <c r="BU79" s="556">
        <f ca="1">'WHOLESALE TRAFFIC'!BR91*'WHOLESALE COSTS'!$E79</f>
        <v>7388783.7816731455</v>
      </c>
    </row>
    <row r="80" spans="2:73" ht="25" customHeight="1">
      <c r="F80" s="464"/>
      <c r="G80" s="464"/>
      <c r="H80" s="464"/>
      <c r="I80" s="464"/>
      <c r="J80" s="464"/>
      <c r="K80" s="464"/>
      <c r="L80" s="464"/>
      <c r="M80" s="464"/>
      <c r="N80" s="464"/>
      <c r="O80" s="464"/>
      <c r="P80" s="464"/>
      <c r="Q80" s="464"/>
      <c r="R80" s="464"/>
      <c r="S80" s="464"/>
      <c r="T80" s="464"/>
      <c r="U80" s="464"/>
      <c r="V80" s="464"/>
      <c r="W80" s="464"/>
      <c r="X80" s="464"/>
      <c r="Y80" s="464"/>
      <c r="Z80" s="464"/>
      <c r="AA80" s="464"/>
      <c r="AB80" s="464"/>
      <c r="AC80" s="464"/>
      <c r="AD80" s="464"/>
      <c r="AE80" s="464"/>
      <c r="AF80" s="464"/>
      <c r="AG80" s="464"/>
      <c r="AH80" s="464"/>
      <c r="AI80" s="464"/>
      <c r="AJ80" s="464"/>
      <c r="AK80" s="464"/>
      <c r="AL80" s="464"/>
      <c r="AM80" s="464"/>
      <c r="AN80" s="464"/>
      <c r="AO80" s="464"/>
      <c r="AP80" s="464"/>
      <c r="AQ80" s="464"/>
      <c r="AR80" s="464"/>
      <c r="AS80" s="464"/>
      <c r="AT80" s="464"/>
      <c r="AU80" s="464"/>
      <c r="AV80" s="464"/>
      <c r="AW80" s="464"/>
      <c r="AX80" s="464"/>
      <c r="AY80" s="464"/>
      <c r="AZ80" s="464"/>
      <c r="BA80" s="464"/>
      <c r="BB80" s="464"/>
      <c r="BC80" s="464"/>
      <c r="BD80" s="464"/>
      <c r="BE80" s="464"/>
      <c r="BF80" s="464"/>
      <c r="BG80" s="464"/>
      <c r="BH80" s="464"/>
      <c r="BI80" s="464"/>
      <c r="BJ80" s="464"/>
      <c r="BK80" s="464"/>
      <c r="BL80" s="464"/>
      <c r="BM80" s="464"/>
      <c r="BN80" s="464"/>
      <c r="BO80" s="464"/>
      <c r="BP80" s="464"/>
      <c r="BQ80" s="464"/>
      <c r="BR80" s="464"/>
      <c r="BS80" s="464"/>
      <c r="BT80" s="464"/>
      <c r="BU80" s="464"/>
    </row>
    <row r="81" spans="2:73" ht="25" customHeight="1">
      <c r="B81" s="257" t="s">
        <v>440</v>
      </c>
      <c r="C81" s="21"/>
      <c r="D81" s="21"/>
      <c r="E81" s="21"/>
      <c r="F81" s="463">
        <f>IF(F72&gt;0,F72/SUM(F65:F70),0)</f>
        <v>0</v>
      </c>
      <c r="G81" s="463">
        <f t="shared" ref="G81:BR81" si="30">IF(G72&gt;0,G72/SUM(G65:G70),0)</f>
        <v>0</v>
      </c>
      <c r="H81" s="463">
        <f t="shared" si="30"/>
        <v>0</v>
      </c>
      <c r="I81" s="463">
        <f t="shared" si="30"/>
        <v>0</v>
      </c>
      <c r="J81" s="463">
        <f t="shared" si="30"/>
        <v>0</v>
      </c>
      <c r="K81" s="463">
        <f t="shared" si="30"/>
        <v>0</v>
      </c>
      <c r="L81" s="463">
        <f t="shared" si="30"/>
        <v>0</v>
      </c>
      <c r="M81" s="463">
        <f t="shared" si="30"/>
        <v>0</v>
      </c>
      <c r="N81" s="463">
        <v>0.85</v>
      </c>
      <c r="O81" s="463">
        <f t="shared" ca="1" si="30"/>
        <v>0.84745762711864403</v>
      </c>
      <c r="P81" s="463">
        <f t="shared" ca="1" si="30"/>
        <v>0.84745762711864425</v>
      </c>
      <c r="Q81" s="463">
        <f t="shared" ca="1" si="30"/>
        <v>0.84745762711864425</v>
      </c>
      <c r="R81" s="463">
        <f t="shared" ca="1" si="30"/>
        <v>0.84745762711864403</v>
      </c>
      <c r="S81" s="463">
        <f t="shared" ca="1" si="30"/>
        <v>0.84745762711864414</v>
      </c>
      <c r="T81" s="463">
        <f t="shared" ca="1" si="30"/>
        <v>0.84745762711864414</v>
      </c>
      <c r="U81" s="463">
        <f t="shared" ca="1" si="30"/>
        <v>0.84745762711864436</v>
      </c>
      <c r="V81" s="463">
        <f t="shared" ca="1" si="30"/>
        <v>0.84745762711864414</v>
      </c>
      <c r="W81" s="463">
        <f t="shared" ca="1" si="30"/>
        <v>0.84745762711864392</v>
      </c>
      <c r="X81" s="463">
        <f t="shared" ca="1" si="30"/>
        <v>0.84745762711864425</v>
      </c>
      <c r="Y81" s="463">
        <f t="shared" ca="1" si="30"/>
        <v>0.84745762711864414</v>
      </c>
      <c r="Z81" s="463">
        <f t="shared" ca="1" si="30"/>
        <v>0.84745762711864425</v>
      </c>
      <c r="AA81" s="463">
        <f t="shared" ca="1" si="30"/>
        <v>0.84745762711864403</v>
      </c>
      <c r="AB81" s="463">
        <f t="shared" ca="1" si="30"/>
        <v>0.84745762711864436</v>
      </c>
      <c r="AC81" s="463">
        <f t="shared" ca="1" si="30"/>
        <v>0.84745762711864436</v>
      </c>
      <c r="AD81" s="463">
        <f t="shared" ca="1" si="30"/>
        <v>0.84745762711864425</v>
      </c>
      <c r="AE81" s="463">
        <f t="shared" ca="1" si="30"/>
        <v>0.84745762711864403</v>
      </c>
      <c r="AF81" s="463">
        <f t="shared" ca="1" si="30"/>
        <v>0.84745762711864425</v>
      </c>
      <c r="AG81" s="463">
        <f t="shared" ca="1" si="30"/>
        <v>0.84745762711864425</v>
      </c>
      <c r="AH81" s="463">
        <f t="shared" ca="1" si="30"/>
        <v>0.84745762711864425</v>
      </c>
      <c r="AI81" s="463">
        <f t="shared" ca="1" si="30"/>
        <v>0.84745762711864403</v>
      </c>
      <c r="AJ81" s="463">
        <f t="shared" ca="1" si="30"/>
        <v>0.84745762711864403</v>
      </c>
      <c r="AK81" s="463">
        <f t="shared" ca="1" si="30"/>
        <v>0.84745762711864436</v>
      </c>
      <c r="AL81" s="463">
        <f t="shared" ca="1" si="30"/>
        <v>0.84745762711864403</v>
      </c>
      <c r="AM81" s="463">
        <f t="shared" ca="1" si="30"/>
        <v>0.84745762711864414</v>
      </c>
      <c r="AN81" s="463">
        <f t="shared" ca="1" si="30"/>
        <v>0.84745762711864436</v>
      </c>
      <c r="AO81" s="463">
        <f t="shared" ca="1" si="30"/>
        <v>0.84745762711864425</v>
      </c>
      <c r="AP81" s="463">
        <f t="shared" ca="1" si="30"/>
        <v>0.84745762711864425</v>
      </c>
      <c r="AQ81" s="463">
        <f t="shared" ca="1" si="30"/>
        <v>0.84745762711864425</v>
      </c>
      <c r="AR81" s="463">
        <f t="shared" ca="1" si="30"/>
        <v>0.84745762711864414</v>
      </c>
      <c r="AS81" s="463">
        <f t="shared" ca="1" si="30"/>
        <v>0.84745762711864403</v>
      </c>
      <c r="AT81" s="463">
        <f t="shared" ca="1" si="30"/>
        <v>0.84745762711864414</v>
      </c>
      <c r="AU81" s="463">
        <f t="shared" ca="1" si="30"/>
        <v>0.84745762711864414</v>
      </c>
      <c r="AV81" s="463">
        <f t="shared" ca="1" si="30"/>
        <v>0.84745762711864403</v>
      </c>
      <c r="AW81" s="463">
        <f t="shared" ca="1" si="30"/>
        <v>0.84745762711864425</v>
      </c>
      <c r="AX81" s="463">
        <f t="shared" ca="1" si="30"/>
        <v>0.84745762711864425</v>
      </c>
      <c r="AY81" s="463">
        <f t="shared" ca="1" si="30"/>
        <v>0.84745762711864414</v>
      </c>
      <c r="AZ81" s="463">
        <f t="shared" ca="1" si="30"/>
        <v>0.84745762711864425</v>
      </c>
      <c r="BA81" s="463">
        <f t="shared" ca="1" si="30"/>
        <v>0.84745762711864414</v>
      </c>
      <c r="BB81" s="463">
        <f t="shared" ca="1" si="30"/>
        <v>0.84745762711864425</v>
      </c>
      <c r="BC81" s="463">
        <f t="shared" ca="1" si="30"/>
        <v>0.84745762711864436</v>
      </c>
      <c r="BD81" s="463">
        <f t="shared" ca="1" si="30"/>
        <v>0.84745762711864403</v>
      </c>
      <c r="BE81" s="463">
        <f t="shared" ca="1" si="30"/>
        <v>0.84745762711864403</v>
      </c>
      <c r="BF81" s="463">
        <f t="shared" ca="1" si="30"/>
        <v>0.84745762711864403</v>
      </c>
      <c r="BG81" s="463">
        <f t="shared" ca="1" si="30"/>
        <v>0.84745762711864414</v>
      </c>
      <c r="BH81" s="463">
        <f t="shared" ca="1" si="30"/>
        <v>0.84745762711864414</v>
      </c>
      <c r="BI81" s="463">
        <f t="shared" ca="1" si="30"/>
        <v>0.84745762711864414</v>
      </c>
      <c r="BJ81" s="463">
        <f t="shared" ca="1" si="30"/>
        <v>0.84745762711864403</v>
      </c>
      <c r="BK81" s="463">
        <f t="shared" ca="1" si="30"/>
        <v>0.84745762711864425</v>
      </c>
      <c r="BL81" s="463">
        <f t="shared" ca="1" si="30"/>
        <v>0.84745762711864425</v>
      </c>
      <c r="BM81" s="463">
        <f t="shared" ca="1" si="30"/>
        <v>0.84745762711864425</v>
      </c>
      <c r="BN81" s="463">
        <f t="shared" ca="1" si="30"/>
        <v>0.84745762711864425</v>
      </c>
      <c r="BO81" s="463">
        <f t="shared" ca="1" si="30"/>
        <v>0.84745762711864403</v>
      </c>
      <c r="BP81" s="463">
        <f t="shared" ca="1" si="30"/>
        <v>0.84745762711864414</v>
      </c>
      <c r="BQ81" s="463">
        <f t="shared" ca="1" si="30"/>
        <v>0.84745762711864403</v>
      </c>
      <c r="BR81" s="463">
        <f t="shared" ca="1" si="30"/>
        <v>0.84745762711864403</v>
      </c>
      <c r="BS81" s="463">
        <f t="shared" ref="BS81:BU81" ca="1" si="31">IF(BS72&gt;0,BS72/SUM(BS65:BS70),0)</f>
        <v>0.84745762711864403</v>
      </c>
      <c r="BT81" s="463">
        <f t="shared" ca="1" si="31"/>
        <v>0.84745762711864392</v>
      </c>
      <c r="BU81" s="507">
        <f t="shared" ca="1" si="31"/>
        <v>0.84745762711864425</v>
      </c>
    </row>
    <row r="82" spans="2:73" ht="25" customHeight="1">
      <c r="C82" s="1" t="e" vm="1">
        <v>#VALUE!</v>
      </c>
    </row>
    <row r="87" spans="2:73" ht="25" customHeight="1">
      <c r="H87" s="447">
        <v>0.5</v>
      </c>
      <c r="I87" s="1">
        <f>'MVLP DASHBOARD'!G9</f>
        <v>1.2</v>
      </c>
    </row>
    <row r="88" spans="2:73" ht="25" customHeight="1">
      <c r="F88" s="514">
        <f>E74*1.3</f>
        <v>1.1016949152542375</v>
      </c>
    </row>
    <row r="89" spans="2:73" ht="25" customHeight="1">
      <c r="H89" s="515">
        <v>2.7</v>
      </c>
      <c r="I89" s="516">
        <f>H89*I87</f>
        <v>3.24</v>
      </c>
    </row>
    <row r="90" spans="2:73" ht="25" customHeight="1">
      <c r="H90" s="515">
        <f>0.0192*'BASIC INPUT ASSUMPTIONS'!$D$7/3</f>
        <v>0.96</v>
      </c>
      <c r="I90" s="516">
        <f>H90*I87</f>
        <v>1.1519999999999999</v>
      </c>
    </row>
    <row r="91" spans="2:73" ht="25" customHeight="1">
      <c r="H91" s="515">
        <v>2.7</v>
      </c>
      <c r="I91" s="516">
        <f>H91*I87</f>
        <v>3.24</v>
      </c>
    </row>
  </sheetData>
  <mergeCells count="3">
    <mergeCell ref="B6:BU6"/>
    <mergeCell ref="B28:BU28"/>
    <mergeCell ref="B61:BU61"/>
  </mergeCells>
  <phoneticPr fontId="4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405F-C38C-421A-88A3-478944981AFF}">
  <dimension ref="A4:U8"/>
  <sheetViews>
    <sheetView zoomScale="60" zoomScaleNormal="60" workbookViewId="0">
      <selection activeCell="L12" sqref="L12"/>
    </sheetView>
  </sheetViews>
  <sheetFormatPr defaultRowHeight="15.5"/>
  <cols>
    <col min="1" max="1" width="12" bestFit="1" customWidth="1"/>
    <col min="2" max="2" width="12.23046875" bestFit="1" customWidth="1"/>
    <col min="3" max="3" width="11.765625" bestFit="1" customWidth="1"/>
    <col min="4" max="4" width="17.23046875" customWidth="1"/>
    <col min="5" max="5" width="3.53515625" bestFit="1" customWidth="1"/>
    <col min="6" max="6" width="9.23046875" bestFit="1" customWidth="1"/>
    <col min="7" max="7" width="4.69140625" bestFit="1" customWidth="1"/>
    <col min="8" max="9" width="12.69140625" bestFit="1" customWidth="1"/>
    <col min="11" max="11" width="10.84375" bestFit="1" customWidth="1"/>
    <col min="12" max="12" width="9.4609375" bestFit="1" customWidth="1"/>
    <col min="13" max="13" width="7.765625" bestFit="1" customWidth="1"/>
    <col min="14" max="14" width="7.4609375" bestFit="1" customWidth="1"/>
    <col min="15" max="15" width="12" bestFit="1" customWidth="1"/>
    <col min="16" max="16" width="4.84375" bestFit="1" customWidth="1"/>
    <col min="17" max="17" width="13.765625" bestFit="1" customWidth="1"/>
    <col min="18" max="18" width="8.23046875" bestFit="1" customWidth="1"/>
    <col min="19" max="19" width="9.69140625" bestFit="1" customWidth="1"/>
    <col min="20" max="20" width="12.69140625" bestFit="1" customWidth="1"/>
    <col min="21" max="21" width="7.4609375" bestFit="1" customWidth="1"/>
  </cols>
  <sheetData>
    <row r="4" spans="1:21" ht="30.5">
      <c r="A4" s="400" t="s">
        <v>473</v>
      </c>
      <c r="B4" s="400" t="s">
        <v>474</v>
      </c>
      <c r="C4" s="400" t="s">
        <v>475</v>
      </c>
      <c r="D4" s="400" t="s">
        <v>476</v>
      </c>
      <c r="K4" s="400" t="s">
        <v>484</v>
      </c>
      <c r="L4" s="400" t="s">
        <v>485</v>
      </c>
      <c r="M4" s="408" t="s">
        <v>486</v>
      </c>
      <c r="N4" s="410" t="s">
        <v>487</v>
      </c>
      <c r="O4" s="412" t="s">
        <v>502</v>
      </c>
      <c r="P4" s="405"/>
      <c r="Q4" s="405" t="s">
        <v>500</v>
      </c>
      <c r="R4" s="405" t="s">
        <v>501</v>
      </c>
      <c r="S4" s="400" t="s">
        <v>487</v>
      </c>
      <c r="T4" s="405" t="s">
        <v>499</v>
      </c>
    </row>
    <row r="5" spans="1:21" ht="22.5">
      <c r="A5" s="401">
        <v>549</v>
      </c>
      <c r="B5" s="402" t="s">
        <v>477</v>
      </c>
      <c r="C5" s="402" t="s">
        <v>478</v>
      </c>
      <c r="D5" s="401">
        <f>A5/4</f>
        <v>137.25</v>
      </c>
      <c r="E5">
        <v>6</v>
      </c>
      <c r="F5">
        <v>1.9210000000000001E-2</v>
      </c>
      <c r="G5" s="403">
        <f>F5*E5*1024</f>
        <v>118.02624</v>
      </c>
      <c r="H5">
        <f>G5*1.15</f>
        <v>135.730176</v>
      </c>
      <c r="I5">
        <f>H5*4</f>
        <v>542.920704</v>
      </c>
      <c r="K5" s="402">
        <v>10</v>
      </c>
      <c r="L5" s="407">
        <v>2</v>
      </c>
      <c r="M5" s="409" t="s">
        <v>503</v>
      </c>
      <c r="N5" s="411">
        <f>U5</f>
        <v>828</v>
      </c>
      <c r="O5" s="413">
        <f>((K5*L5)+40)*1024</f>
        <v>61440</v>
      </c>
      <c r="P5" s="406">
        <f>150*0.16</f>
        <v>24</v>
      </c>
      <c r="Q5">
        <f>'MVLP INPUT FLTE'!D20</f>
        <v>86.08695652173914</v>
      </c>
      <c r="R5" s="406">
        <f>((1024*L5*0.01921)+P5)*K5</f>
        <v>633.42079999999999</v>
      </c>
      <c r="S5" s="404">
        <f>Q5+R5</f>
        <v>719.50775652173911</v>
      </c>
      <c r="T5">
        <f>S5*1.15</f>
        <v>827.43391999999994</v>
      </c>
      <c r="U5" s="406">
        <f>ROUNDUP(T5,0.1)</f>
        <v>828</v>
      </c>
    </row>
    <row r="6" spans="1:21" ht="22.5">
      <c r="A6" s="401">
        <v>699</v>
      </c>
      <c r="B6" s="402" t="s">
        <v>479</v>
      </c>
      <c r="C6" s="402" t="s">
        <v>480</v>
      </c>
      <c r="D6" s="401">
        <f t="shared" ref="D6:D8" si="0">A6/4</f>
        <v>174.75</v>
      </c>
      <c r="E6">
        <v>12</v>
      </c>
      <c r="F6">
        <v>1.225E-2</v>
      </c>
      <c r="G6" s="403">
        <f t="shared" ref="G6:G7" si="1">F6*E6*1024</f>
        <v>150.52800000000002</v>
      </c>
      <c r="H6">
        <f t="shared" ref="H6:H7" si="2">G6*1.15</f>
        <v>173.10720000000001</v>
      </c>
      <c r="I6">
        <f t="shared" ref="I6:I7" si="3">H6*4</f>
        <v>692.42880000000002</v>
      </c>
      <c r="K6" s="402">
        <v>20</v>
      </c>
      <c r="L6" s="407">
        <v>2</v>
      </c>
      <c r="M6" s="409" t="s">
        <v>504</v>
      </c>
      <c r="N6" s="411">
        <f t="shared" ref="N6:N8" si="4">U6</f>
        <v>1656</v>
      </c>
      <c r="O6" s="413">
        <f>((K6*L6)+100)*1024</f>
        <v>143360</v>
      </c>
      <c r="P6" s="406">
        <f t="shared" ref="P6:P8" si="5">150*0.16</f>
        <v>24</v>
      </c>
      <c r="Q6">
        <f>'MVLP INPUT FLTE'!D21</f>
        <v>173.04347826086956</v>
      </c>
      <c r="R6" s="406">
        <f>((1024*L6*0.01921)+P6)*K6</f>
        <v>1266.8416</v>
      </c>
      <c r="S6" s="404">
        <f t="shared" ref="S6:S8" si="6">Q6+R6</f>
        <v>1439.8850782608695</v>
      </c>
      <c r="T6">
        <f t="shared" ref="T6:T8" si="7">S6*1.15</f>
        <v>1655.8678399999997</v>
      </c>
      <c r="U6" s="406">
        <f t="shared" ref="U6:U8" si="8">ROUNDUP(T6,0.1)</f>
        <v>1656</v>
      </c>
    </row>
    <row r="7" spans="1:21" ht="22.5">
      <c r="A7" s="401">
        <v>1049</v>
      </c>
      <c r="B7" s="402" t="s">
        <v>481</v>
      </c>
      <c r="C7" s="402" t="s">
        <v>482</v>
      </c>
      <c r="D7" s="401">
        <f t="shared" si="0"/>
        <v>262.25</v>
      </c>
      <c r="E7">
        <v>18</v>
      </c>
      <c r="F7">
        <v>1.225E-2</v>
      </c>
      <c r="G7" s="403">
        <f t="shared" si="1"/>
        <v>225.792</v>
      </c>
      <c r="H7">
        <f t="shared" si="2"/>
        <v>259.66079999999999</v>
      </c>
      <c r="I7">
        <f t="shared" si="3"/>
        <v>1038.6432</v>
      </c>
      <c r="K7" s="402">
        <v>30</v>
      </c>
      <c r="L7" s="407">
        <v>2</v>
      </c>
      <c r="M7" s="409" t="s">
        <v>505</v>
      </c>
      <c r="N7" s="411">
        <f t="shared" si="4"/>
        <v>2535</v>
      </c>
      <c r="O7" s="413">
        <f>((K7*L7)+200)*1024</f>
        <v>266240</v>
      </c>
      <c r="P7" s="406">
        <f t="shared" si="5"/>
        <v>24</v>
      </c>
      <c r="Q7">
        <f>'MVLP INPUT FLTE'!D22</f>
        <v>303.47826086956519</v>
      </c>
      <c r="R7" s="406">
        <f>((1024*L7*0.01921)+P7)*K7</f>
        <v>1900.2624000000001</v>
      </c>
      <c r="S7" s="404">
        <f t="shared" si="6"/>
        <v>2203.7406608695651</v>
      </c>
      <c r="T7">
        <f t="shared" si="7"/>
        <v>2534.3017599999998</v>
      </c>
      <c r="U7" s="406">
        <f t="shared" si="8"/>
        <v>2535</v>
      </c>
    </row>
    <row r="8" spans="1:21" ht="22.5">
      <c r="A8" s="401">
        <v>1099</v>
      </c>
      <c r="B8" s="402" t="s">
        <v>483</v>
      </c>
      <c r="C8" s="402" t="s">
        <v>477</v>
      </c>
      <c r="D8" s="401">
        <f t="shared" si="0"/>
        <v>274.75</v>
      </c>
      <c r="E8">
        <v>24</v>
      </c>
      <c r="F8">
        <v>7.3000000000000001E-3</v>
      </c>
      <c r="G8" s="403">
        <f>F8*E8*1024</f>
        <v>179.40479999999999</v>
      </c>
      <c r="H8">
        <f>G8*1.15</f>
        <v>206.31551999999996</v>
      </c>
      <c r="I8">
        <f>H8*4</f>
        <v>825.26207999999986</v>
      </c>
      <c r="K8" s="402">
        <v>40</v>
      </c>
      <c r="L8" s="407">
        <v>2</v>
      </c>
      <c r="M8" s="409" t="s">
        <v>506</v>
      </c>
      <c r="N8" s="411">
        <f t="shared" si="4"/>
        <v>3313</v>
      </c>
      <c r="O8" s="413">
        <f>((K8*L8)+400)*1024</f>
        <v>491520</v>
      </c>
      <c r="P8" s="406">
        <f t="shared" si="5"/>
        <v>24</v>
      </c>
      <c r="Q8">
        <f>'MVLP INPUT FLTE'!D23</f>
        <v>346.95652173913044</v>
      </c>
      <c r="R8" s="406">
        <f>((1024*L8*0.01921)+P8)*K8</f>
        <v>2533.6831999999999</v>
      </c>
      <c r="S8" s="404">
        <f t="shared" si="6"/>
        <v>2880.6397217391304</v>
      </c>
      <c r="T8">
        <f t="shared" si="7"/>
        <v>3312.7356799999998</v>
      </c>
      <c r="U8" s="406">
        <f t="shared" si="8"/>
        <v>3313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9699-92BE-49F0-B406-BEC266338F8D}">
  <sheetPr>
    <tabColor theme="4" tint="-0.249977111117893"/>
  </sheetPr>
  <dimension ref="B2:F32"/>
  <sheetViews>
    <sheetView zoomScale="50" zoomScaleNormal="50" workbookViewId="0">
      <selection activeCell="C14" sqref="C14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6" width="25.69140625" style="3"/>
    <col min="7" max="7" width="5.69140625" style="3" customWidth="1"/>
    <col min="8" max="16384" width="25.69140625" style="3"/>
  </cols>
  <sheetData>
    <row r="2" spans="2:6" ht="25" customHeight="1">
      <c r="B2" s="12"/>
      <c r="C2" s="12"/>
      <c r="D2" s="12"/>
      <c r="E2" s="12" t="s">
        <v>85</v>
      </c>
      <c r="F2" s="13" t="s">
        <v>86</v>
      </c>
    </row>
    <row r="3" spans="2:6" ht="25" customHeight="1">
      <c r="B3" s="12"/>
      <c r="C3" s="14" t="s">
        <v>87</v>
      </c>
      <c r="D3" s="12"/>
      <c r="E3" s="12" t="s">
        <v>88</v>
      </c>
      <c r="F3" s="13">
        <v>0.01</v>
      </c>
    </row>
    <row r="4" spans="2:6" ht="25" customHeight="1">
      <c r="B4" s="12"/>
      <c r="C4" s="12"/>
      <c r="D4" s="12"/>
      <c r="E4" s="12" t="s">
        <v>89</v>
      </c>
      <c r="F4" s="13" t="s">
        <v>90</v>
      </c>
    </row>
    <row r="6" spans="2:6" ht="25" customHeight="1">
      <c r="B6" s="688" t="s">
        <v>91</v>
      </c>
      <c r="C6" s="689"/>
      <c r="D6" s="10" t="s">
        <v>92</v>
      </c>
      <c r="E6" s="10" t="s">
        <v>93</v>
      </c>
      <c r="F6" s="11" t="s">
        <v>94</v>
      </c>
    </row>
    <row r="8" spans="2:6" ht="25" customHeight="1">
      <c r="B8" s="4">
        <v>1</v>
      </c>
      <c r="C8" s="5" t="s">
        <v>95</v>
      </c>
      <c r="D8" s="5"/>
      <c r="E8" s="5"/>
      <c r="F8" s="6"/>
    </row>
    <row r="9" spans="2:6" ht="25" customHeight="1">
      <c r="B9" s="7">
        <v>2</v>
      </c>
      <c r="C9" s="8" t="s">
        <v>96</v>
      </c>
      <c r="D9" s="8"/>
      <c r="E9" s="8"/>
      <c r="F9" s="9"/>
    </row>
    <row r="10" spans="2:6" ht="25" customHeight="1">
      <c r="B10" s="7">
        <v>3</v>
      </c>
      <c r="C10" s="8" t="s">
        <v>97</v>
      </c>
      <c r="D10" s="217"/>
      <c r="E10" s="8"/>
      <c r="F10" s="9"/>
    </row>
    <row r="11" spans="2:6" ht="25" customHeight="1">
      <c r="B11" s="7">
        <v>4</v>
      </c>
      <c r="C11" s="8" t="s">
        <v>98</v>
      </c>
      <c r="D11" s="218"/>
      <c r="E11" s="8"/>
      <c r="F11" s="9"/>
    </row>
    <row r="12" spans="2:6" ht="25" customHeight="1">
      <c r="B12" s="7">
        <v>5</v>
      </c>
      <c r="C12" s="8" t="s">
        <v>99</v>
      </c>
      <c r="D12" s="8"/>
      <c r="E12" s="8"/>
      <c r="F12" s="9"/>
    </row>
    <row r="13" spans="2:6" ht="25" customHeight="1">
      <c r="B13" s="7">
        <v>6</v>
      </c>
      <c r="C13" s="8" t="s">
        <v>100</v>
      </c>
      <c r="D13" s="8"/>
      <c r="E13" s="8"/>
      <c r="F13" s="9"/>
    </row>
    <row r="14" spans="2:6" ht="25" customHeight="1">
      <c r="B14" s="7">
        <v>7</v>
      </c>
      <c r="C14" s="8"/>
      <c r="D14" s="8"/>
      <c r="E14" s="8"/>
      <c r="F14" s="9"/>
    </row>
    <row r="15" spans="2:6" ht="25" customHeight="1">
      <c r="B15" s="7">
        <v>8</v>
      </c>
      <c r="C15" s="8"/>
      <c r="D15" s="8"/>
      <c r="E15" s="8"/>
      <c r="F15" s="9"/>
    </row>
    <row r="16" spans="2:6" ht="25" customHeight="1">
      <c r="B16" s="7">
        <v>9</v>
      </c>
      <c r="C16" s="8"/>
      <c r="D16" s="8"/>
      <c r="E16" s="8"/>
      <c r="F16" s="9"/>
    </row>
    <row r="17" spans="2:6" ht="25" customHeight="1">
      <c r="B17" s="7">
        <v>10</v>
      </c>
      <c r="C17" s="8"/>
      <c r="D17" s="8"/>
      <c r="E17" s="8"/>
      <c r="F17" s="9"/>
    </row>
    <row r="18" spans="2:6" ht="25" customHeight="1">
      <c r="B18" s="7">
        <v>11</v>
      </c>
      <c r="C18" s="8"/>
      <c r="D18" s="8"/>
      <c r="E18" s="8"/>
      <c r="F18" s="9"/>
    </row>
    <row r="19" spans="2:6" ht="25" customHeight="1">
      <c r="B19" s="7">
        <v>12</v>
      </c>
      <c r="C19" s="8"/>
      <c r="D19" s="8"/>
      <c r="E19" s="8"/>
      <c r="F19" s="9"/>
    </row>
    <row r="20" spans="2:6" ht="25" customHeight="1">
      <c r="B20" s="7">
        <v>13</v>
      </c>
      <c r="C20" s="8"/>
      <c r="D20" s="8"/>
      <c r="E20" s="8"/>
      <c r="F20" s="9"/>
    </row>
    <row r="21" spans="2:6" ht="25" customHeight="1">
      <c r="B21" s="7">
        <v>14</v>
      </c>
      <c r="C21" s="8"/>
      <c r="D21" s="8"/>
      <c r="E21" s="8"/>
      <c r="F21" s="9"/>
    </row>
    <row r="22" spans="2:6" ht="25" customHeight="1">
      <c r="B22" s="7">
        <v>15</v>
      </c>
      <c r="C22" s="8"/>
      <c r="D22" s="8"/>
      <c r="E22" s="8"/>
      <c r="F22" s="9"/>
    </row>
    <row r="23" spans="2:6" ht="25" customHeight="1">
      <c r="B23" s="7">
        <v>16</v>
      </c>
      <c r="C23" s="8"/>
      <c r="D23" s="8"/>
      <c r="E23" s="8"/>
      <c r="F23" s="9"/>
    </row>
    <row r="24" spans="2:6" ht="25" customHeight="1">
      <c r="B24" s="7">
        <v>17</v>
      </c>
      <c r="C24" s="8"/>
      <c r="D24" s="8"/>
      <c r="E24" s="8"/>
      <c r="F24" s="9"/>
    </row>
    <row r="25" spans="2:6" ht="25" customHeight="1">
      <c r="B25" s="7">
        <v>18</v>
      </c>
      <c r="C25" s="8"/>
      <c r="D25" s="8"/>
      <c r="E25" s="8"/>
      <c r="F25" s="9"/>
    </row>
    <row r="26" spans="2:6" ht="25" customHeight="1">
      <c r="B26" s="7">
        <v>19</v>
      </c>
      <c r="C26" s="8"/>
      <c r="D26" s="8"/>
      <c r="E26" s="8"/>
      <c r="F26" s="9"/>
    </row>
    <row r="27" spans="2:6" ht="25" customHeight="1">
      <c r="B27" s="7">
        <v>20</v>
      </c>
      <c r="C27" s="8"/>
      <c r="D27" s="8"/>
      <c r="E27" s="8"/>
      <c r="F27" s="9"/>
    </row>
    <row r="28" spans="2:6" ht="25" customHeight="1">
      <c r="B28" s="7">
        <v>21</v>
      </c>
      <c r="C28" s="8"/>
      <c r="D28" s="8"/>
      <c r="E28" s="8"/>
      <c r="F28" s="9"/>
    </row>
    <row r="29" spans="2:6" ht="25" customHeight="1">
      <c r="B29" s="7">
        <v>22</v>
      </c>
      <c r="C29" s="8"/>
      <c r="D29" s="8"/>
      <c r="E29" s="8"/>
      <c r="F29" s="9"/>
    </row>
    <row r="30" spans="2:6" ht="25" customHeight="1">
      <c r="B30" s="7">
        <v>23</v>
      </c>
      <c r="C30" s="8"/>
      <c r="D30" s="8"/>
      <c r="E30" s="8"/>
      <c r="F30" s="9"/>
    </row>
    <row r="31" spans="2:6" ht="25" customHeight="1">
      <c r="B31" s="7">
        <v>24</v>
      </c>
      <c r="C31" s="8"/>
      <c r="D31" s="8"/>
      <c r="E31" s="8"/>
      <c r="F31" s="9"/>
    </row>
    <row r="32" spans="2:6" ht="25" customHeight="1">
      <c r="B32" s="7">
        <v>25</v>
      </c>
      <c r="C32" s="8"/>
      <c r="D32" s="8"/>
      <c r="E32" s="8"/>
      <c r="F32" s="9"/>
    </row>
  </sheetData>
  <mergeCells count="1">
    <mergeCell ref="B6:C6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A086-2538-443F-AC75-D391726F137D}">
  <sheetPr>
    <tabColor rgb="FFFF0000"/>
  </sheetPr>
  <dimension ref="B2:H29"/>
  <sheetViews>
    <sheetView topLeftCell="B1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8" width="25.69140625" style="1"/>
    <col min="9" max="9" width="5.69140625" style="1" customWidth="1"/>
    <col min="10" max="16384" width="25.69140625" style="1"/>
  </cols>
  <sheetData>
    <row r="2" spans="2:8" ht="25" customHeight="1">
      <c r="B2" s="2"/>
      <c r="C2" s="2"/>
      <c r="D2" s="2"/>
      <c r="E2" s="2"/>
      <c r="F2" s="2"/>
      <c r="G2" s="2"/>
      <c r="H2" s="2"/>
    </row>
    <row r="3" spans="2:8" ht="25" customHeight="1">
      <c r="B3" s="14" t="str">
        <f>UPPER('&lt;&lt;VERSIONING NOTES&gt;&gt;'!$F$2)&amp;TEXT(" KEY FINANCIAL INDICATORS VERSION ","")&amp;'&lt;&lt;VERSIONING NOTES&gt;&gt;'!$F$3</f>
        <v>METL KEY FINANCIAL INDICATORS VERSION MVNE Financial Framework Template Metl 20250604 1m</v>
      </c>
      <c r="C3" s="2"/>
      <c r="D3" s="2"/>
      <c r="E3" s="2"/>
      <c r="F3" s="2"/>
      <c r="G3" s="2"/>
      <c r="H3" s="37" t="str">
        <f>TEXT("Prepared by ","")</f>
        <v xml:space="preserve">Prepared by </v>
      </c>
    </row>
    <row r="4" spans="2:8" ht="25" customHeight="1">
      <c r="B4" s="2"/>
      <c r="C4" s="2"/>
      <c r="D4" s="2"/>
      <c r="E4" s="2"/>
      <c r="F4" s="2"/>
      <c r="G4" s="2"/>
      <c r="H4" s="36" t="str">
        <f>'&lt;&lt;VERSIONING NOTES&gt;&gt;'!F4</f>
        <v>Edward Wicks</v>
      </c>
    </row>
    <row r="6" spans="2:8" ht="25" customHeight="1">
      <c r="C6" s="32" t="s">
        <v>469</v>
      </c>
      <c r="D6" s="378" t="s">
        <v>0</v>
      </c>
      <c r="E6" s="33" t="s">
        <v>1</v>
      </c>
      <c r="F6" s="34" t="s">
        <v>2</v>
      </c>
      <c r="G6" s="33" t="s">
        <v>2</v>
      </c>
      <c r="H6" s="35" t="s">
        <v>3</v>
      </c>
    </row>
    <row r="7" spans="2:8" ht="25" customHeight="1">
      <c r="C7" s="32" t="s">
        <v>470</v>
      </c>
      <c r="D7" s="378" t="s">
        <v>4</v>
      </c>
      <c r="E7" s="33" t="s">
        <v>5</v>
      </c>
      <c r="F7" s="34" t="s">
        <v>6</v>
      </c>
      <c r="G7" s="33" t="s">
        <v>7</v>
      </c>
      <c r="H7" s="35" t="s">
        <v>8</v>
      </c>
    </row>
    <row r="8" spans="2:8" ht="25" customHeight="1">
      <c r="C8" s="422">
        <f ca="1">'&lt;&lt;CASH FLOW PROJECTIONS&gt;&gt;FLTE'!BT56</f>
        <v>26532231.617598586</v>
      </c>
      <c r="D8" s="423">
        <f ca="1">ABS(MIN('&lt;&lt;CASH FLOW PROJECTIONS&gt;&gt;FLTE'!C62:BR62))</f>
        <v>1515212.1250411109</v>
      </c>
      <c r="E8" s="425">
        <f ca="1">H21</f>
        <v>309494403.08892572</v>
      </c>
      <c r="F8" s="192">
        <f ca="1">MIN('&lt;&lt;CASH FLOW PROJECTIONS&gt;&gt;FLTE'!C64:BR64)</f>
        <v>4</v>
      </c>
      <c r="G8" s="193">
        <f ca="1">MIN('&lt;&lt;CASH FLOW PROJECTIONS&gt;&gt;FLTE'!C65:BR65)</f>
        <v>9</v>
      </c>
      <c r="H8" s="424">
        <f ca="1">SUM('&lt;&lt;CASH FLOW PROJECTIONS&gt;&gt;FLTE'!C8:BR8)</f>
        <v>884407720.5866195</v>
      </c>
    </row>
    <row r="10" spans="2:8" ht="25" customHeight="1">
      <c r="B10" s="15" t="s">
        <v>9</v>
      </c>
      <c r="C10" s="16" t="s">
        <v>10</v>
      </c>
      <c r="D10" s="16" t="s">
        <v>26</v>
      </c>
      <c r="E10" s="16" t="s">
        <v>11</v>
      </c>
      <c r="F10" s="16" t="s">
        <v>12</v>
      </c>
      <c r="G10" s="16" t="s">
        <v>13</v>
      </c>
      <c r="H10" s="17" t="s">
        <v>14</v>
      </c>
    </row>
    <row r="11" spans="2:8" ht="25" customHeight="1">
      <c r="D11" s="44"/>
    </row>
    <row r="12" spans="2:8" ht="25" customHeight="1">
      <c r="B12" s="24" t="s">
        <v>15</v>
      </c>
      <c r="C12" s="187">
        <f>SUM('&lt;&lt;CASH FLOW PROJECTIONS&gt;&gt;FLTE'!C8:H8)</f>
        <v>0</v>
      </c>
      <c r="D12" s="187">
        <f ca="1">SUM('&lt;&lt;CASH FLOW PROJECTIONS&gt;&gt;FLTE'!I8:V8)</f>
        <v>17509258.097153608</v>
      </c>
      <c r="E12" s="187">
        <f ca="1">SUM('&lt;&lt;CASH FLOW PROJECTIONS&gt;&gt;FLTE'!W8:AH8)</f>
        <v>76839440.800099671</v>
      </c>
      <c r="F12" s="187">
        <f ca="1">SUM('&lt;&lt;CASH FLOW PROJECTIONS&gt;&gt;FLTE'!AI8:AT8)</f>
        <v>171933410.48359901</v>
      </c>
      <c r="G12" s="187">
        <f ca="1">SUM('&lt;&lt;CASH FLOW PROJECTIONS&gt;&gt;FLTE'!AU8:BF8)</f>
        <v>266223725.25857109</v>
      </c>
      <c r="H12" s="187">
        <f ca="1">SUM('&lt;&lt;CASH FLOW PROJECTIONS&gt;&gt;FLTE'!BG8:BR8)</f>
        <v>351901885.9471963</v>
      </c>
    </row>
    <row r="13" spans="2:8" ht="25" customHeight="1">
      <c r="B13" s="25" t="s">
        <v>16</v>
      </c>
      <c r="C13" s="188">
        <f>SUM('&lt;&lt;CASH FLOW PROJECTIONS&gt;&gt;FLTE'!C20:H20)</f>
        <v>0</v>
      </c>
      <c r="D13" s="188">
        <f ca="1">SUM('&lt;&lt;CASH FLOW PROJECTIONS&gt;&gt;FLTE'!I20:V20)</f>
        <v>13049341.703141775</v>
      </c>
      <c r="E13" s="188">
        <f ca="1">SUM('&lt;&lt;CASH FLOW PROJECTIONS&gt;&gt;FLTE'!W20:AH20)</f>
        <v>48492970.328796193</v>
      </c>
      <c r="F13" s="188">
        <f ca="1">SUM('&lt;&lt;CASH FLOW PROJECTIONS&gt;&gt;FLTE'!AI20:AT20)</f>
        <v>105431067.4740914</v>
      </c>
      <c r="G13" s="188">
        <f ca="1">SUM('&lt;&lt;CASH FLOW PROJECTIONS&gt;&gt;FLTE'!AU20:BF20)</f>
        <v>159363606.48027134</v>
      </c>
      <c r="H13" s="188">
        <f ca="1">SUM('&lt;&lt;CASH FLOW PROJECTIONS&gt;&gt;FLTE'!BG20:BR20)</f>
        <v>208214990.51881757</v>
      </c>
    </row>
    <row r="14" spans="2:8" ht="25" customHeight="1">
      <c r="B14" s="29" t="s">
        <v>17</v>
      </c>
      <c r="C14" s="189">
        <f>C12-C13</f>
        <v>0</v>
      </c>
      <c r="D14" s="189">
        <f t="shared" ref="D14:H14" ca="1" si="0">D12-D13</f>
        <v>4459916.3940118328</v>
      </c>
      <c r="E14" s="189">
        <f t="shared" ca="1" si="0"/>
        <v>28346470.471303478</v>
      </c>
      <c r="F14" s="189">
        <f t="shared" ca="1" si="0"/>
        <v>66502343.009507611</v>
      </c>
      <c r="G14" s="189">
        <f t="shared" ca="1" si="0"/>
        <v>106860118.77829975</v>
      </c>
      <c r="H14" s="189">
        <f t="shared" ca="1" si="0"/>
        <v>143686895.42837873</v>
      </c>
    </row>
    <row r="15" spans="2:8" ht="25" customHeight="1">
      <c r="B15" s="25" t="s">
        <v>18</v>
      </c>
      <c r="C15" s="188">
        <f>SUM('&lt;&lt;CASH FLOW PROJECTIONS&gt;&gt;FLTE'!C39:H39)</f>
        <v>0</v>
      </c>
      <c r="D15" s="188">
        <f>SUM('&lt;&lt;CASH FLOW PROJECTIONS&gt;&gt;FLTE'!I39:V39)</f>
        <v>0</v>
      </c>
      <c r="E15" s="188">
        <f>SUM('&lt;&lt;CASH FLOW PROJECTIONS&gt;&gt;FLTE'!W39:AH39)</f>
        <v>0</v>
      </c>
      <c r="F15" s="188">
        <f>SUM('&lt;&lt;CASH FLOW PROJECTIONS&gt;&gt;FLTE'!AI39:AT39)</f>
        <v>0</v>
      </c>
      <c r="G15" s="188">
        <f>SUM('&lt;&lt;CASH FLOW PROJECTIONS&gt;&gt;FLTE'!AU39:BF39)</f>
        <v>0</v>
      </c>
      <c r="H15" s="188">
        <f>SUM('&lt;&lt;CASH FLOW PROJECTIONS&gt;&gt;FLTE'!BG39:BR39)</f>
        <v>0</v>
      </c>
    </row>
    <row r="16" spans="2:8" ht="25" customHeight="1">
      <c r="B16" s="30" t="s">
        <v>19</v>
      </c>
      <c r="C16" s="190">
        <f>C14-C15</f>
        <v>0</v>
      </c>
      <c r="D16" s="190">
        <f t="shared" ref="D16:H16" ca="1" si="1">D14-D15</f>
        <v>4459916.3940118328</v>
      </c>
      <c r="E16" s="190">
        <f t="shared" ca="1" si="1"/>
        <v>28346470.471303478</v>
      </c>
      <c r="F16" s="190">
        <f t="shared" ca="1" si="1"/>
        <v>66502343.009507611</v>
      </c>
      <c r="G16" s="190">
        <f t="shared" ca="1" si="1"/>
        <v>106860118.77829975</v>
      </c>
      <c r="H16" s="190">
        <f t="shared" ca="1" si="1"/>
        <v>143686895.42837873</v>
      </c>
    </row>
    <row r="17" spans="2:8" ht="25" customHeight="1">
      <c r="B17" s="25" t="s">
        <v>20</v>
      </c>
      <c r="C17" s="188">
        <f>SUM('&lt;&lt;CASH FLOW PROJECTIONS&gt;&gt;FLTE'!C47:H47)</f>
        <v>800000</v>
      </c>
      <c r="D17" s="188">
        <f>SUM('&lt;&lt;CASH FLOW PROJECTIONS&gt;&gt;FLTE'!I47:V47)</f>
        <v>500000</v>
      </c>
      <c r="E17" s="188">
        <f>SUM('&lt;&lt;CASH FLOW PROJECTIONS&gt;&gt;FLTE'!W47:AH47)</f>
        <v>0</v>
      </c>
      <c r="F17" s="188">
        <f>SUM('&lt;&lt;CASH FLOW PROJECTIONS&gt;&gt;FLTE'!AI47:AT47)</f>
        <v>0</v>
      </c>
      <c r="G17" s="188">
        <f>SUM('&lt;&lt;CASH FLOW PROJECTIONS&gt;&gt;FLTE'!AU47:BF47)</f>
        <v>0</v>
      </c>
      <c r="H17" s="188">
        <f>SUM('&lt;&lt;CASH FLOW PROJECTIONS&gt;&gt;FLTE'!BG47:BR47)</f>
        <v>0</v>
      </c>
    </row>
    <row r="18" spans="2:8" ht="25" customHeight="1">
      <c r="B18" s="25" t="s">
        <v>21</v>
      </c>
      <c r="C18" s="188">
        <v>0</v>
      </c>
      <c r="D18" s="188">
        <v>0</v>
      </c>
      <c r="E18" s="188">
        <v>0</v>
      </c>
      <c r="F18" s="188">
        <v>0</v>
      </c>
      <c r="G18" s="188">
        <v>0</v>
      </c>
      <c r="H18" s="188">
        <v>0</v>
      </c>
    </row>
    <row r="19" spans="2:8" ht="25" customHeight="1">
      <c r="B19" s="25" t="s">
        <v>22</v>
      </c>
      <c r="C19" s="188">
        <f>SUM('&lt;&lt;CASH FLOW PROJECTIONS&gt;&gt;FLTE'!C55:H55)</f>
        <v>0</v>
      </c>
      <c r="D19" s="188">
        <f ca="1">SUM('&lt;&lt;CASH FLOW PROJECTIONS&gt;&gt;FLTE'!I55:V55)</f>
        <v>773325.5659576176</v>
      </c>
      <c r="E19" s="188">
        <f ca="1">SUM('&lt;&lt;CASH FLOW PROJECTIONS&gt;&gt;FLTE'!W55:AH55)</f>
        <v>3393741.968671069</v>
      </c>
      <c r="F19" s="188">
        <f ca="1">SUM('&lt;&lt;CASH FLOW PROJECTIONS&gt;&gt;FLTE'!AI55:AT55)</f>
        <v>7593725.629692289</v>
      </c>
      <c r="G19" s="188">
        <f ca="1">SUM('&lt;&lt;CASH FLOW PROJECTIONS&gt;&gt;FLTE'!AU55:BF55)</f>
        <v>11758214.532253556</v>
      </c>
      <c r="H19" s="188">
        <f ca="1">SUM('&lt;&lt;CASH FLOW PROJECTIONS&gt;&gt;FLTE'!BG55:BR55)</f>
        <v>15542333.29600117</v>
      </c>
    </row>
    <row r="20" spans="2:8" ht="25" customHeight="1">
      <c r="B20" s="30" t="s">
        <v>23</v>
      </c>
      <c r="C20" s="190">
        <f>C16-C17-C18-C19</f>
        <v>-800000</v>
      </c>
      <c r="D20" s="190">
        <f t="shared" ref="D20:H20" ca="1" si="2">D16-D17-D18-D19</f>
        <v>3186590.8280542153</v>
      </c>
      <c r="E20" s="190">
        <f t="shared" ca="1" si="2"/>
        <v>24952728.502632409</v>
      </c>
      <c r="F20" s="190">
        <f t="shared" ca="1" si="2"/>
        <v>58908617.379815325</v>
      </c>
      <c r="G20" s="190">
        <f t="shared" ca="1" si="2"/>
        <v>95101904.246046185</v>
      </c>
      <c r="H20" s="190">
        <f t="shared" ca="1" si="2"/>
        <v>128144562.13237756</v>
      </c>
    </row>
    <row r="21" spans="2:8" ht="25" customHeight="1">
      <c r="B21" s="31" t="s">
        <v>24</v>
      </c>
      <c r="C21" s="191">
        <f>C20</f>
        <v>-800000</v>
      </c>
      <c r="D21" s="191">
        <f ca="1">D20+C21</f>
        <v>2386590.8280542153</v>
      </c>
      <c r="E21" s="191">
        <f t="shared" ref="E21:H21" ca="1" si="3">E20+D21</f>
        <v>27339319.330686625</v>
      </c>
      <c r="F21" s="191">
        <f t="shared" ca="1" si="3"/>
        <v>86247936.710501954</v>
      </c>
      <c r="G21" s="191">
        <f t="shared" ca="1" si="3"/>
        <v>181349840.95654815</v>
      </c>
      <c r="H21" s="191">
        <f t="shared" ca="1" si="3"/>
        <v>309494403.08892572</v>
      </c>
    </row>
    <row r="22" spans="2:8" ht="25" customHeight="1">
      <c r="B22" s="428" t="s">
        <v>509</v>
      </c>
      <c r="C22" s="1">
        <v>0</v>
      </c>
      <c r="D22" s="190">
        <f ca="1">D28*24*D27</f>
        <v>62252343.23126439</v>
      </c>
      <c r="E22" s="190">
        <f t="shared" ref="E22:H22" ca="1" si="4">E28*24*E27</f>
        <v>217012054.44830835</v>
      </c>
      <c r="F22" s="190">
        <f t="shared" ca="1" si="4"/>
        <v>409627551.45713949</v>
      </c>
      <c r="G22" s="190">
        <f t="shared" ca="1" si="4"/>
        <v>574354882.31783473</v>
      </c>
      <c r="H22" s="190">
        <f t="shared" ca="1" si="4"/>
        <v>750438650.65246415</v>
      </c>
    </row>
    <row r="23" spans="2:8" ht="25" customHeight="1">
      <c r="C23" s="15" t="s">
        <v>25</v>
      </c>
      <c r="D23" s="16" t="s">
        <v>26</v>
      </c>
      <c r="E23" s="16" t="s">
        <v>11</v>
      </c>
      <c r="F23" s="16" t="s">
        <v>12</v>
      </c>
      <c r="G23" s="16" t="s">
        <v>13</v>
      </c>
      <c r="H23" s="17" t="s">
        <v>14</v>
      </c>
    </row>
    <row r="25" spans="2:8" ht="25" customHeight="1">
      <c r="C25" s="22" t="s">
        <v>27</v>
      </c>
      <c r="D25" s="39">
        <v>0</v>
      </c>
      <c r="E25" s="39">
        <f ca="1">D26</f>
        <v>17961.069678552871</v>
      </c>
      <c r="F25" s="39">
        <f ca="1">E26</f>
        <v>62613.036670927875</v>
      </c>
      <c r="G25" s="39">
        <f t="shared" ref="G25:H25" ca="1" si="5">F26</f>
        <v>118188.59240933128</v>
      </c>
      <c r="H25" s="39">
        <f t="shared" ca="1" si="5"/>
        <v>169827.68161761336</v>
      </c>
    </row>
    <row r="26" spans="2:8" ht="25" customHeight="1">
      <c r="C26" s="23" t="s">
        <v>28</v>
      </c>
      <c r="D26" s="40">
        <f ca="1">'SUBSCRIBER BASE FLTE'!V47</f>
        <v>17961.069678552871</v>
      </c>
      <c r="E26" s="40">
        <f ca="1">'SUBSCRIBER BASE FLTE'!AH47</f>
        <v>62613.036670927875</v>
      </c>
      <c r="F26" s="40">
        <f ca="1">'SUBSCRIBER BASE FLTE'!AT47</f>
        <v>118188.59240933128</v>
      </c>
      <c r="G26" s="40">
        <f ca="1">'SUBSCRIBER BASE FLTE'!BF47</f>
        <v>169827.68161761336</v>
      </c>
      <c r="H26" s="41">
        <f ca="1">'SUBSCRIBER BASE FLTE'!BR47</f>
        <v>216520.10572137305</v>
      </c>
    </row>
    <row r="27" spans="2:8" ht="25" customHeight="1">
      <c r="C27" s="23" t="s">
        <v>29</v>
      </c>
      <c r="D27" s="40">
        <f ca="1">'SUBSCRIBER BASE FLTE'!V59</f>
        <v>17781.45898176734</v>
      </c>
      <c r="E27" s="40">
        <f ca="1">'SUBSCRIBER BASE FLTE'!AH59</f>
        <v>61986.906304218595</v>
      </c>
      <c r="F27" s="40">
        <f ca="1">'SUBSCRIBER BASE FLTE'!AT59</f>
        <v>117006.70648523797</v>
      </c>
      <c r="G27" s="40">
        <f ca="1">'SUBSCRIBER BASE FLTE'!BE59</f>
        <v>164060.10569988625</v>
      </c>
      <c r="H27" s="41">
        <f ca="1">'SUBSCRIBER BASE FLTE'!BR59</f>
        <v>214354.90466415932</v>
      </c>
    </row>
    <row r="28" spans="2:8" ht="25" customHeight="1">
      <c r="C28" s="38" t="s">
        <v>30</v>
      </c>
      <c r="D28" s="426">
        <f ca="1">AVERAGE('&lt;&lt;CASH FLOW PROJECTIONS&gt;&gt;FLTE'!K67:V67)</f>
        <v>145.87372370825599</v>
      </c>
      <c r="E28" s="426">
        <f ca="1">AVERAGE('&lt;&lt;CASH FLOW PROJECTIONS&gt;&gt;FLTE'!W67:AH67)</f>
        <v>145.87224100149686</v>
      </c>
      <c r="F28" s="426">
        <f ca="1">AVERAGE('&lt;&lt;CASH FLOW PROJECTIONS&gt;&gt;FLTE'!AI67:AT67)</f>
        <v>145.87039629391518</v>
      </c>
      <c r="G28" s="426">
        <f ca="1">AVERAGE('&lt;&lt;CASH FLOW PROJECTIONS&gt;&gt;FLTE'!AU67:BF67)</f>
        <v>145.8700354227943</v>
      </c>
      <c r="H28" s="426">
        <f ca="1">AVERAGE('&lt;&lt;CASH FLOW PROJECTIONS&gt;&gt;FLTE'!BG67:BR67)</f>
        <v>145.87152628725212</v>
      </c>
    </row>
    <row r="29" spans="2:8" ht="25" customHeight="1">
      <c r="C29" s="23" t="s">
        <v>31</v>
      </c>
      <c r="D29" s="170"/>
      <c r="E29" s="170">
        <f ca="1">IF(E28&gt;0,(E28-D28)/D28,0)</f>
        <v>-1.0164316927286148E-5</v>
      </c>
      <c r="F29" s="170">
        <f t="shared" ref="F29:H29" ca="1" si="6">IF(F28&gt;0,(F28-E28)/E28,0)</f>
        <v>-1.2646049508921887E-5</v>
      </c>
      <c r="G29" s="170">
        <f t="shared" ca="1" si="6"/>
        <v>-2.4739160929435651E-6</v>
      </c>
      <c r="H29" s="170">
        <f t="shared" ca="1" si="6"/>
        <v>1.0220498360065167E-5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EF5-7D92-44A2-9B8A-CA23D3D2ED18}">
  <sheetPr>
    <tabColor rgb="FFFF0000"/>
  </sheetPr>
  <dimension ref="B2:BT74"/>
  <sheetViews>
    <sheetView zoomScale="50" zoomScaleNormal="50" workbookViewId="0">
      <pane xSplit="2" ySplit="6" topLeftCell="C7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51.4609375" style="1" customWidth="1"/>
    <col min="3" max="70" width="25.69140625" style="1"/>
    <col min="71" max="71" width="5.69140625" style="1" customWidth="1"/>
    <col min="72" max="16384" width="25.69140625" style="1"/>
  </cols>
  <sheetData>
    <row r="2" spans="2:72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2" ht="25" customHeight="1">
      <c r="B3" s="14" t="str">
        <f>UPPER('&lt;&lt;VERSIONING NOTES&gt;&gt;'!$F$2)&amp;TEXT(" CASH FLOW PROJECTIONS VERSION ","")&amp;'&lt;&lt;VERSIONING NOTES&gt;&gt;'!$F$3</f>
        <v>METL CASH FLOW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2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2" s="19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2" s="19" customFormat="1" ht="25" customHeight="1">
      <c r="B8" s="183" t="s">
        <v>15</v>
      </c>
      <c r="C8" s="223">
        <f>SUM(C9:C19)</f>
        <v>0</v>
      </c>
      <c r="D8" s="223">
        <f t="shared" ref="D8:BO8" si="0">SUM(D9:D19)</f>
        <v>0</v>
      </c>
      <c r="E8" s="223">
        <f t="shared" si="0"/>
        <v>0</v>
      </c>
      <c r="F8" s="223">
        <f t="shared" si="0"/>
        <v>0</v>
      </c>
      <c r="G8" s="223">
        <f t="shared" si="0"/>
        <v>0</v>
      </c>
      <c r="H8" s="223">
        <f t="shared" si="0"/>
        <v>0</v>
      </c>
      <c r="I8" s="223">
        <f t="shared" si="0"/>
        <v>0</v>
      </c>
      <c r="J8" s="223">
        <f t="shared" si="0"/>
        <v>0</v>
      </c>
      <c r="K8" s="223">
        <f t="shared" ca="1" si="0"/>
        <v>311102.60869565216</v>
      </c>
      <c r="L8" s="223">
        <f t="shared" ca="1" si="0"/>
        <v>476481.29217391304</v>
      </c>
      <c r="M8" s="223">
        <f t="shared" ca="1" si="0"/>
        <v>648930.33814695664</v>
      </c>
      <c r="N8" s="223">
        <f t="shared" ca="1" si="0"/>
        <v>831298.29940314242</v>
      </c>
      <c r="O8" s="223">
        <f t="shared" ca="1" si="0"/>
        <v>1024727.9355973459</v>
      </c>
      <c r="P8" s="223">
        <f t="shared" ca="1" si="0"/>
        <v>1232379.5468404209</v>
      </c>
      <c r="Q8" s="223">
        <f t="shared" ca="1" si="0"/>
        <v>1456963.6133009731</v>
      </c>
      <c r="R8" s="223">
        <f t="shared" ca="1" si="0"/>
        <v>1703504.7065009582</v>
      </c>
      <c r="S8" s="223">
        <f t="shared" ca="1" si="0"/>
        <v>1973745.7895391784</v>
      </c>
      <c r="T8" s="223">
        <f t="shared" ca="1" si="0"/>
        <v>2273350.0107628778</v>
      </c>
      <c r="U8" s="223">
        <f t="shared" ca="1" si="0"/>
        <v>2604564.0330626974</v>
      </c>
      <c r="V8" s="223">
        <f t="shared" ca="1" si="0"/>
        <v>2972209.923129491</v>
      </c>
      <c r="W8" s="223">
        <f t="shared" ca="1" si="0"/>
        <v>3376788.8105220208</v>
      </c>
      <c r="X8" s="223">
        <f t="shared" ca="1" si="0"/>
        <v>3819995.8925891058</v>
      </c>
      <c r="Y8" s="223">
        <f t="shared" ca="1" si="0"/>
        <v>4301781.0592412287</v>
      </c>
      <c r="Z8" s="223">
        <f t="shared" ca="1" si="0"/>
        <v>4820142.6998028969</v>
      </c>
      <c r="AA8" s="223">
        <f t="shared" ca="1" si="0"/>
        <v>5373255.0377241373</v>
      </c>
      <c r="AB8" s="223">
        <f t="shared" ca="1" si="0"/>
        <v>5956839.6929469602</v>
      </c>
      <c r="AC8" s="223">
        <f t="shared" ca="1" si="0"/>
        <v>6566984.9068612587</v>
      </c>
      <c r="AD8" s="223">
        <f t="shared" ca="1" si="0"/>
        <v>7199030.4973268509</v>
      </c>
      <c r="AE8" s="223">
        <f t="shared" ca="1" si="0"/>
        <v>7849650.0176647902</v>
      </c>
      <c r="AF8" s="223">
        <f t="shared" ca="1" si="0"/>
        <v>8514375.7090363782</v>
      </c>
      <c r="AG8" s="223">
        <f t="shared" ca="1" si="0"/>
        <v>9189380.1872487012</v>
      </c>
      <c r="AH8" s="223">
        <f t="shared" ca="1" si="0"/>
        <v>9871216.2891353481</v>
      </c>
      <c r="AI8" s="223">
        <f t="shared" ca="1" si="0"/>
        <v>10558761.036329869</v>
      </c>
      <c r="AJ8" s="223">
        <f t="shared" ca="1" si="0"/>
        <v>11248616.878825415</v>
      </c>
      <c r="AK8" s="223">
        <f t="shared" ca="1" si="0"/>
        <v>11939139.421442356</v>
      </c>
      <c r="AL8" s="223">
        <f t="shared" ca="1" si="0"/>
        <v>12629225.992012272</v>
      </c>
      <c r="AM8" s="223">
        <f t="shared" ca="1" si="0"/>
        <v>13318694.167601906</v>
      </c>
      <c r="AN8" s="223">
        <f t="shared" ca="1" si="0"/>
        <v>14005076.278046854</v>
      </c>
      <c r="AO8" s="223">
        <f t="shared" ca="1" si="0"/>
        <v>14688080.744900847</v>
      </c>
      <c r="AP8" s="223">
        <f t="shared" ca="1" si="0"/>
        <v>15367946.952917017</v>
      </c>
      <c r="AQ8" s="223">
        <f t="shared" ca="1" si="0"/>
        <v>16042661.759034611</v>
      </c>
      <c r="AR8" s="223">
        <f t="shared" ca="1" si="0"/>
        <v>16713387.342343688</v>
      </c>
      <c r="AS8" s="223">
        <f t="shared" ca="1" si="0"/>
        <v>17380287.691238113</v>
      </c>
      <c r="AT8" s="223">
        <f t="shared" ca="1" si="0"/>
        <v>18041532.218906067</v>
      </c>
      <c r="AU8" s="223">
        <f t="shared" ca="1" si="0"/>
        <v>18697985.616349712</v>
      </c>
      <c r="AV8" s="223">
        <f t="shared" ca="1" si="0"/>
        <v>19349471.724262919</v>
      </c>
      <c r="AW8" s="223">
        <f t="shared" ca="1" si="0"/>
        <v>19995382.098084942</v>
      </c>
      <c r="AX8" s="223">
        <f t="shared" ca="1" si="0"/>
        <v>20636411.255033825</v>
      </c>
      <c r="AY8" s="223">
        <f t="shared" ca="1" si="0"/>
        <v>21271692.228931259</v>
      </c>
      <c r="AZ8" s="223">
        <f t="shared" ca="1" si="0"/>
        <v>21902700.133246209</v>
      </c>
      <c r="BA8" s="223">
        <f t="shared" ca="1" si="0"/>
        <v>22527915.709070139</v>
      </c>
      <c r="BB8" s="223">
        <f t="shared" ca="1" si="0"/>
        <v>23148510.727716956</v>
      </c>
      <c r="BC8" s="223">
        <f t="shared" ca="1" si="0"/>
        <v>23763444.434792232</v>
      </c>
      <c r="BD8" s="223">
        <f t="shared" ca="1" si="0"/>
        <v>24373669.466226928</v>
      </c>
      <c r="BE8" s="223">
        <f t="shared" ca="1" si="0"/>
        <v>24978450.657068349</v>
      </c>
      <c r="BF8" s="223">
        <f t="shared" ca="1" si="0"/>
        <v>25578091.207787618</v>
      </c>
      <c r="BG8" s="223">
        <f t="shared" ca="1" si="0"/>
        <v>26172634.813825771</v>
      </c>
      <c r="BH8" s="223">
        <f t="shared" ca="1" si="0"/>
        <v>26762124.799212601</v>
      </c>
      <c r="BI8" s="223">
        <f t="shared" ca="1" si="0"/>
        <v>27346776.293636687</v>
      </c>
      <c r="BJ8" s="223">
        <f t="shared" ca="1" si="0"/>
        <v>27926372.895140775</v>
      </c>
      <c r="BK8" s="223">
        <f t="shared" ca="1" si="0"/>
        <v>28501042.925532077</v>
      </c>
      <c r="BL8" s="223">
        <f t="shared" ca="1" si="0"/>
        <v>29070828.260665052</v>
      </c>
      <c r="BM8" s="223">
        <f t="shared" ca="1" si="0"/>
        <v>29635770.420449398</v>
      </c>
      <c r="BN8" s="223">
        <f t="shared" ca="1" si="0"/>
        <v>30195910.57187558</v>
      </c>
      <c r="BO8" s="223">
        <f t="shared" ca="1" si="0"/>
        <v>30751289.532014638</v>
      </c>
      <c r="BP8" s="223">
        <f t="shared" ref="BP8:BR8" ca="1" si="1">SUM(BP9:BP19)</f>
        <v>31301947.770992517</v>
      </c>
      <c r="BQ8" s="223">
        <f t="shared" ca="1" si="1"/>
        <v>31847925.414939083</v>
      </c>
      <c r="BR8" s="223">
        <f t="shared" ca="1" si="1"/>
        <v>32389262.248912092</v>
      </c>
      <c r="BT8" s="373">
        <f ca="1">SUM(C8:BS8)</f>
        <v>884407720.5866195</v>
      </c>
    </row>
    <row r="9" spans="2:72" ht="25" customHeight="1" outlineLevel="1">
      <c r="B9" s="24" t="s">
        <v>40</v>
      </c>
      <c r="C9" s="26">
        <f>'REVENUE FLTE'!C8</f>
        <v>0</v>
      </c>
      <c r="D9" s="26">
        <f>'REVENUE FLTE'!D8</f>
        <v>0</v>
      </c>
      <c r="E9" s="26">
        <f>'REVENUE FLTE'!E8</f>
        <v>0</v>
      </c>
      <c r="F9" s="26">
        <f>'REVENUE FLTE'!F8</f>
        <v>0</v>
      </c>
      <c r="G9" s="26">
        <f>'REVENUE FLTE'!G8</f>
        <v>0</v>
      </c>
      <c r="H9" s="26">
        <f>'REVENUE FLTE'!H8</f>
        <v>0</v>
      </c>
      <c r="I9" s="26">
        <f>'REVENUE FLTE'!I8</f>
        <v>0</v>
      </c>
      <c r="J9" s="26">
        <f>'REVENUE FLTE'!J8</f>
        <v>0</v>
      </c>
      <c r="K9" s="26">
        <f ca="1">'REVENUE FLTE'!K8</f>
        <v>0</v>
      </c>
      <c r="L9" s="26">
        <f ca="1">'REVENUE FLTE'!L8</f>
        <v>0</v>
      </c>
      <c r="M9" s="26">
        <f ca="1">'REVENUE FLTE'!M8</f>
        <v>0</v>
      </c>
      <c r="N9" s="26">
        <f ca="1">'REVENUE FLTE'!N8</f>
        <v>0</v>
      </c>
      <c r="O9" s="26">
        <f ca="1">'REVENUE FLTE'!O8</f>
        <v>0</v>
      </c>
      <c r="P9" s="26">
        <f ca="1">'REVENUE FLTE'!P8</f>
        <v>0</v>
      </c>
      <c r="Q9" s="26">
        <f ca="1">'REVENUE FLTE'!Q8</f>
        <v>0</v>
      </c>
      <c r="R9" s="26">
        <f ca="1">'REVENUE FLTE'!R8</f>
        <v>0</v>
      </c>
      <c r="S9" s="26">
        <f ca="1">'REVENUE FLTE'!S8</f>
        <v>0</v>
      </c>
      <c r="T9" s="26">
        <f ca="1">'REVENUE FLTE'!T8</f>
        <v>0</v>
      </c>
      <c r="U9" s="26">
        <f ca="1">'REVENUE FLTE'!U8</f>
        <v>0</v>
      </c>
      <c r="V9" s="26">
        <f ca="1">'REVENUE FLTE'!V8</f>
        <v>0</v>
      </c>
      <c r="W9" s="26">
        <f ca="1">'REVENUE FLTE'!W8</f>
        <v>0</v>
      </c>
      <c r="X9" s="26">
        <f ca="1">'REVENUE FLTE'!X8</f>
        <v>0</v>
      </c>
      <c r="Y9" s="26">
        <f ca="1">'REVENUE FLTE'!Y8</f>
        <v>0</v>
      </c>
      <c r="Z9" s="26">
        <f ca="1">'REVENUE FLTE'!Z8</f>
        <v>0</v>
      </c>
      <c r="AA9" s="26">
        <f ca="1">'REVENUE FLTE'!AA8</f>
        <v>0</v>
      </c>
      <c r="AB9" s="26">
        <f ca="1">'REVENUE FLTE'!AB8</f>
        <v>0</v>
      </c>
      <c r="AC9" s="26">
        <f ca="1">'REVENUE FLTE'!AC8</f>
        <v>0</v>
      </c>
      <c r="AD9" s="26">
        <f ca="1">'REVENUE FLTE'!AD8</f>
        <v>0</v>
      </c>
      <c r="AE9" s="26">
        <f ca="1">'REVENUE FLTE'!AE8</f>
        <v>0</v>
      </c>
      <c r="AF9" s="26">
        <f ca="1">'REVENUE FLTE'!AF8</f>
        <v>0</v>
      </c>
      <c r="AG9" s="26">
        <f ca="1">'REVENUE FLTE'!AG8</f>
        <v>0</v>
      </c>
      <c r="AH9" s="26">
        <f ca="1">'REVENUE FLTE'!AH8</f>
        <v>0</v>
      </c>
      <c r="AI9" s="26">
        <f ca="1">'REVENUE FLTE'!AI8</f>
        <v>0</v>
      </c>
      <c r="AJ9" s="26">
        <f ca="1">'REVENUE FLTE'!AJ8</f>
        <v>0</v>
      </c>
      <c r="AK9" s="26">
        <f ca="1">'REVENUE FLTE'!AK8</f>
        <v>0</v>
      </c>
      <c r="AL9" s="26">
        <f ca="1">'REVENUE FLTE'!AL8</f>
        <v>0</v>
      </c>
      <c r="AM9" s="26">
        <f ca="1">'REVENUE FLTE'!AM8</f>
        <v>0</v>
      </c>
      <c r="AN9" s="26">
        <f ca="1">'REVENUE FLTE'!AN8</f>
        <v>0</v>
      </c>
      <c r="AO9" s="26">
        <f ca="1">'REVENUE FLTE'!AO8</f>
        <v>0</v>
      </c>
      <c r="AP9" s="26">
        <f ca="1">'REVENUE FLTE'!AP8</f>
        <v>0</v>
      </c>
      <c r="AQ9" s="26">
        <f ca="1">'REVENUE FLTE'!AQ8</f>
        <v>0</v>
      </c>
      <c r="AR9" s="26">
        <f ca="1">'REVENUE FLTE'!AR8</f>
        <v>0</v>
      </c>
      <c r="AS9" s="26">
        <f ca="1">'REVENUE FLTE'!AS8</f>
        <v>0</v>
      </c>
      <c r="AT9" s="26">
        <f ca="1">'REVENUE FLTE'!AT8</f>
        <v>0</v>
      </c>
      <c r="AU9" s="26">
        <f ca="1">'REVENUE FLTE'!AU8</f>
        <v>0</v>
      </c>
      <c r="AV9" s="26">
        <f ca="1">'REVENUE FLTE'!AV8</f>
        <v>0</v>
      </c>
      <c r="AW9" s="26">
        <f ca="1">'REVENUE FLTE'!AW8</f>
        <v>0</v>
      </c>
      <c r="AX9" s="26">
        <f ca="1">'REVENUE FLTE'!AX8</f>
        <v>0</v>
      </c>
      <c r="AY9" s="26">
        <f ca="1">'REVENUE FLTE'!AY8</f>
        <v>0</v>
      </c>
      <c r="AZ9" s="26">
        <f ca="1">'REVENUE FLTE'!AZ8</f>
        <v>0</v>
      </c>
      <c r="BA9" s="26">
        <f ca="1">'REVENUE FLTE'!BA8</f>
        <v>0</v>
      </c>
      <c r="BB9" s="26">
        <f ca="1">'REVENUE FLTE'!BB8</f>
        <v>0</v>
      </c>
      <c r="BC9" s="26">
        <f ca="1">'REVENUE FLTE'!BC8</f>
        <v>0</v>
      </c>
      <c r="BD9" s="26">
        <f ca="1">'REVENUE FLTE'!BD8</f>
        <v>0</v>
      </c>
      <c r="BE9" s="26">
        <f ca="1">'REVENUE FLTE'!BE8</f>
        <v>0</v>
      </c>
      <c r="BF9" s="26">
        <f ca="1">'REVENUE FLTE'!BF8</f>
        <v>0</v>
      </c>
      <c r="BG9" s="26">
        <f ca="1">'REVENUE FLTE'!BG8</f>
        <v>0</v>
      </c>
      <c r="BH9" s="26">
        <f ca="1">'REVENUE FLTE'!BH8</f>
        <v>0</v>
      </c>
      <c r="BI9" s="26">
        <f ca="1">'REVENUE FLTE'!BI8</f>
        <v>0</v>
      </c>
      <c r="BJ9" s="26">
        <f ca="1">'REVENUE FLTE'!BJ8</f>
        <v>0</v>
      </c>
      <c r="BK9" s="26">
        <f ca="1">'REVENUE FLTE'!BK8</f>
        <v>0</v>
      </c>
      <c r="BL9" s="26">
        <f ca="1">'REVENUE FLTE'!BL8</f>
        <v>0</v>
      </c>
      <c r="BM9" s="26">
        <f ca="1">'REVENUE FLTE'!BM8</f>
        <v>0</v>
      </c>
      <c r="BN9" s="26">
        <f ca="1">'REVENUE FLTE'!BN8</f>
        <v>0</v>
      </c>
      <c r="BO9" s="26">
        <f ca="1">'REVENUE FLTE'!BO8</f>
        <v>0</v>
      </c>
      <c r="BP9" s="26">
        <f ca="1">'REVENUE FLTE'!BP8</f>
        <v>0</v>
      </c>
      <c r="BQ9" s="26">
        <f ca="1">'REVENUE FLTE'!BQ8</f>
        <v>0</v>
      </c>
      <c r="BR9" s="26">
        <f ca="1">'REVENUE FLTE'!BR8</f>
        <v>0</v>
      </c>
    </row>
    <row r="10" spans="2:72" ht="25" customHeight="1" outlineLevel="1">
      <c r="B10" s="24" t="s">
        <v>41</v>
      </c>
      <c r="C10" s="26">
        <f>'REVENUE FLTE'!C14</f>
        <v>0</v>
      </c>
      <c r="D10" s="26">
        <f>'REVENUE FLTE'!D14</f>
        <v>0</v>
      </c>
      <c r="E10" s="26">
        <f>'REVENUE FLTE'!E14</f>
        <v>0</v>
      </c>
      <c r="F10" s="26">
        <f>'REVENUE FLTE'!F14</f>
        <v>0</v>
      </c>
      <c r="G10" s="26">
        <f>'REVENUE FLTE'!G14</f>
        <v>0</v>
      </c>
      <c r="H10" s="26">
        <f>'REVENUE FLTE'!H14</f>
        <v>0</v>
      </c>
      <c r="I10" s="26">
        <f>'REVENUE FLTE'!I14</f>
        <v>0</v>
      </c>
      <c r="J10" s="26">
        <f>'REVENUE FLTE'!J14</f>
        <v>0</v>
      </c>
      <c r="K10" s="26">
        <f ca="1">'REVENUE FLTE'!K14</f>
        <v>155551.30434782608</v>
      </c>
      <c r="L10" s="26">
        <f ca="1">'REVENUE FLTE'!L14</f>
        <v>161126.08695652173</v>
      </c>
      <c r="M10" s="26">
        <f ca="1">'REVENUE FLTE'!M14</f>
        <v>168127.82608695654</v>
      </c>
      <c r="N10" s="26">
        <f ca="1">'REVENUE FLTE'!N14</f>
        <v>177291.30434782611</v>
      </c>
      <c r="O10" s="26">
        <f ca="1">'REVENUE FLTE'!O14</f>
        <v>188140</v>
      </c>
      <c r="P10" s="26">
        <f ca="1">'REVENUE FLTE'!P14</f>
        <v>201451.30434782608</v>
      </c>
      <c r="Q10" s="26">
        <f ca="1">'REVENUE FLTE'!Q14</f>
        <v>217399.13043478262</v>
      </c>
      <c r="R10" s="26">
        <f ca="1">'REVENUE FLTE'!R14</f>
        <v>237238.26086956519</v>
      </c>
      <c r="S10" s="26">
        <f ca="1">'REVENUE FLTE'!S14</f>
        <v>259971.30434782608</v>
      </c>
      <c r="T10" s="26">
        <f ca="1">'REVENUE FLTE'!T14</f>
        <v>287071.30434782605</v>
      </c>
      <c r="U10" s="26">
        <f ca="1">'REVENUE FLTE'!U14</f>
        <v>317584.34782608692</v>
      </c>
      <c r="V10" s="26">
        <f ca="1">'REVENUE FLTE'!V14</f>
        <v>352334.78260869568</v>
      </c>
      <c r="W10" s="26">
        <f ca="1">'REVENUE FLTE'!W14</f>
        <v>389591.30434782605</v>
      </c>
      <c r="X10" s="26">
        <f ca="1">'REVENUE FLTE'!X14</f>
        <v>429094.78260869568</v>
      </c>
      <c r="Y10" s="26">
        <f ca="1">'REVENUE FLTE'!Y14</f>
        <v>469851.30434782605</v>
      </c>
      <c r="Z10" s="26">
        <f ca="1">'REVENUE FLTE'!Z14</f>
        <v>510392.17391304352</v>
      </c>
      <c r="AA10" s="26">
        <f ca="1">'REVENUE FLTE'!AA14</f>
        <v>550068.69565217395</v>
      </c>
      <c r="AB10" s="26">
        <f ca="1">'REVENUE FLTE'!AB14</f>
        <v>587325.21739130444</v>
      </c>
      <c r="AC10" s="26">
        <f ca="1">'REVENUE FLTE'!AC14</f>
        <v>621555.65217391308</v>
      </c>
      <c r="AD10" s="26">
        <f ca="1">'REVENUE FLTE'!AD14</f>
        <v>652068.69565217395</v>
      </c>
      <c r="AE10" s="26">
        <f ca="1">'REVENUE FLTE'!AE14</f>
        <v>679168.69565217383</v>
      </c>
      <c r="AF10" s="26">
        <f ca="1">'REVENUE FLTE'!AF14</f>
        <v>702421.73913043481</v>
      </c>
      <c r="AG10" s="26">
        <f ca="1">'REVENUE FLTE'!AG14</f>
        <v>721913.91304347827</v>
      </c>
      <c r="AH10" s="26">
        <f ca="1">'REVENUE FLTE'!AH14</f>
        <v>737861.7391304347</v>
      </c>
      <c r="AI10" s="26">
        <f ca="1">'REVENUE FLTE'!AI14</f>
        <v>751520</v>
      </c>
      <c r="AJ10" s="26">
        <f ca="1">'REVENUE FLTE'!AJ14</f>
        <v>762368.69565217395</v>
      </c>
      <c r="AK10" s="26">
        <f ca="1">'REVENUE FLTE'!AK14</f>
        <v>771012.17391304346</v>
      </c>
      <c r="AL10" s="26">
        <f ca="1">'REVENUE FLTE'!AL14</f>
        <v>778013.91304347827</v>
      </c>
      <c r="AM10" s="26">
        <f ca="1">'REVENUE FLTE'!AM14</f>
        <v>784108.69565217383</v>
      </c>
      <c r="AN10" s="26">
        <f ca="1">'REVENUE FLTE'!AN14</f>
        <v>788517.39130434778</v>
      </c>
      <c r="AO10" s="26">
        <f ca="1">'REVENUE FLTE'!AO14</f>
        <v>791931.30434782617</v>
      </c>
      <c r="AP10" s="26">
        <f ca="1">'REVENUE FLTE'!AP14</f>
        <v>794957.3913043479</v>
      </c>
      <c r="AQ10" s="26">
        <f ca="1">'REVENUE FLTE'!AQ14</f>
        <v>796771.30434782605</v>
      </c>
      <c r="AR10" s="26">
        <f ca="1">'REVENUE FLTE'!AR14</f>
        <v>798543.47826086963</v>
      </c>
      <c r="AS10" s="26">
        <f ca="1">'REVENUE FLTE'!AS14</f>
        <v>800360</v>
      </c>
      <c r="AT10" s="26">
        <f ca="1">'REVENUE FLTE'!AT14</f>
        <v>801266.95652173925</v>
      </c>
      <c r="AU10" s="26">
        <f ca="1">'REVENUE FLTE'!AU14</f>
        <v>802131.30434782605</v>
      </c>
      <c r="AV10" s="26">
        <f ca="1">'REVENUE FLTE'!AV14</f>
        <v>802866.08695652173</v>
      </c>
      <c r="AW10" s="26">
        <f ca="1">'REVENUE FLTE'!AW14</f>
        <v>803211.30434782605</v>
      </c>
      <c r="AX10" s="26">
        <f ca="1">'REVENUE FLTE'!AX14</f>
        <v>803686.95652173914</v>
      </c>
      <c r="AY10" s="26">
        <f ca="1">'REVENUE FLTE'!AY14</f>
        <v>803773.04347826086</v>
      </c>
      <c r="AZ10" s="26">
        <f ca="1">'REVENUE FLTE'!AZ14</f>
        <v>804379.13043478259</v>
      </c>
      <c r="BA10" s="26">
        <f ca="1">'REVENUE FLTE'!BA14</f>
        <v>804465.21739130432</v>
      </c>
      <c r="BB10" s="26">
        <f ca="1">'REVENUE FLTE'!BB14</f>
        <v>804854.78260869568</v>
      </c>
      <c r="BC10" s="26">
        <f ca="1">'REVENUE FLTE'!BC14</f>
        <v>804854.78260869568</v>
      </c>
      <c r="BD10" s="26">
        <f ca="1">'REVENUE FLTE'!BD14</f>
        <v>805113.91304347827</v>
      </c>
      <c r="BE10" s="26">
        <f ca="1">'REVENUE FLTE'!BE14</f>
        <v>805113.91304347827</v>
      </c>
      <c r="BF10" s="26">
        <f ca="1">'REVENUE FLTE'!BF14</f>
        <v>805113.91304347827</v>
      </c>
      <c r="BG10" s="26">
        <f ca="1">'REVENUE FLTE'!BG14</f>
        <v>805113.91304347827</v>
      </c>
      <c r="BH10" s="26">
        <f ca="1">'REVENUE FLTE'!BH14</f>
        <v>805113.91304347827</v>
      </c>
      <c r="BI10" s="26">
        <f ca="1">'REVENUE FLTE'!BI14</f>
        <v>805200</v>
      </c>
      <c r="BJ10" s="26">
        <f ca="1">'REVENUE FLTE'!BJ14</f>
        <v>805200</v>
      </c>
      <c r="BK10" s="26">
        <f ca="1">'REVENUE FLTE'!BK14</f>
        <v>805200</v>
      </c>
      <c r="BL10" s="26">
        <f ca="1">'REVENUE FLTE'!BL14</f>
        <v>805200</v>
      </c>
      <c r="BM10" s="26">
        <f ca="1">'REVENUE FLTE'!BM14</f>
        <v>805200</v>
      </c>
      <c r="BN10" s="26">
        <f ca="1">'REVENUE FLTE'!BN14</f>
        <v>805200</v>
      </c>
      <c r="BO10" s="26">
        <f ca="1">'REVENUE FLTE'!BO14</f>
        <v>805200</v>
      </c>
      <c r="BP10" s="26">
        <f ca="1">'REVENUE FLTE'!BP14</f>
        <v>805200</v>
      </c>
      <c r="BQ10" s="26">
        <f ca="1">'REVENUE FLTE'!BQ14</f>
        <v>805200</v>
      </c>
      <c r="BR10" s="26">
        <f ca="1">'REVENUE FLTE'!BR14</f>
        <v>805200</v>
      </c>
    </row>
    <row r="11" spans="2:72" ht="25" customHeight="1" outlineLevel="1">
      <c r="B11" s="24" t="s">
        <v>42</v>
      </c>
      <c r="C11" s="26">
        <f>'REVENUE FLTE'!C20</f>
        <v>0</v>
      </c>
      <c r="D11" s="26">
        <f>'REVENUE FLTE'!D20</f>
        <v>0</v>
      </c>
      <c r="E11" s="26">
        <f>'REVENUE FLTE'!E20</f>
        <v>0</v>
      </c>
      <c r="F11" s="26">
        <f>'REVENUE FLTE'!F20</f>
        <v>0</v>
      </c>
      <c r="G11" s="26">
        <f>'REVENUE FLTE'!G20</f>
        <v>0</v>
      </c>
      <c r="H11" s="26">
        <f>'REVENUE FLTE'!H20</f>
        <v>0</v>
      </c>
      <c r="I11" s="26">
        <f>'REVENUE FLTE'!I20</f>
        <v>0</v>
      </c>
      <c r="J11" s="26">
        <f>'REVENUE FLTE'!J20</f>
        <v>0</v>
      </c>
      <c r="K11" s="26">
        <f ca="1">'REVENUE FLTE'!K20</f>
        <v>0</v>
      </c>
      <c r="L11" s="26">
        <f ca="1">'REVENUE FLTE'!L20</f>
        <v>0</v>
      </c>
      <c r="M11" s="26">
        <f ca="1">'REVENUE FLTE'!M20</f>
        <v>0</v>
      </c>
      <c r="N11" s="26">
        <f ca="1">'REVENUE FLTE'!N20</f>
        <v>0</v>
      </c>
      <c r="O11" s="26">
        <f ca="1">'REVENUE FLTE'!O20</f>
        <v>0</v>
      </c>
      <c r="P11" s="26">
        <f ca="1">'REVENUE FLTE'!P20</f>
        <v>0</v>
      </c>
      <c r="Q11" s="26">
        <f ca="1">'REVENUE FLTE'!Q20</f>
        <v>0</v>
      </c>
      <c r="R11" s="26">
        <f ca="1">'REVENUE FLTE'!R20</f>
        <v>0</v>
      </c>
      <c r="S11" s="26">
        <f ca="1">'REVENUE FLTE'!S20</f>
        <v>0</v>
      </c>
      <c r="T11" s="26">
        <f ca="1">'REVENUE FLTE'!T20</f>
        <v>0</v>
      </c>
      <c r="U11" s="26">
        <f ca="1">'REVENUE FLTE'!U20</f>
        <v>0</v>
      </c>
      <c r="V11" s="26">
        <f ca="1">'REVENUE FLTE'!V20</f>
        <v>0</v>
      </c>
      <c r="W11" s="26">
        <f ca="1">'REVENUE FLTE'!W20</f>
        <v>0</v>
      </c>
      <c r="X11" s="26">
        <f ca="1">'REVENUE FLTE'!X20</f>
        <v>0</v>
      </c>
      <c r="Y11" s="26">
        <f ca="1">'REVENUE FLTE'!Y20</f>
        <v>0</v>
      </c>
      <c r="Z11" s="26">
        <f ca="1">'REVENUE FLTE'!Z20</f>
        <v>0</v>
      </c>
      <c r="AA11" s="26">
        <f ca="1">'REVENUE FLTE'!AA20</f>
        <v>0</v>
      </c>
      <c r="AB11" s="26">
        <f ca="1">'REVENUE FLTE'!AB20</f>
        <v>0</v>
      </c>
      <c r="AC11" s="26">
        <f ca="1">'REVENUE FLTE'!AC20</f>
        <v>0</v>
      </c>
      <c r="AD11" s="26">
        <f ca="1">'REVENUE FLTE'!AD20</f>
        <v>0</v>
      </c>
      <c r="AE11" s="26">
        <f ca="1">'REVENUE FLTE'!AE20</f>
        <v>0</v>
      </c>
      <c r="AF11" s="26">
        <f ca="1">'REVENUE FLTE'!AF20</f>
        <v>0</v>
      </c>
      <c r="AG11" s="26">
        <f ca="1">'REVENUE FLTE'!AG20</f>
        <v>0</v>
      </c>
      <c r="AH11" s="26">
        <f ca="1">'REVENUE FLTE'!AH20</f>
        <v>0</v>
      </c>
      <c r="AI11" s="26">
        <f ca="1">'REVENUE FLTE'!AI20</f>
        <v>0</v>
      </c>
      <c r="AJ11" s="26">
        <f ca="1">'REVENUE FLTE'!AJ20</f>
        <v>0</v>
      </c>
      <c r="AK11" s="26">
        <f ca="1">'REVENUE FLTE'!AK20</f>
        <v>0</v>
      </c>
      <c r="AL11" s="26">
        <f ca="1">'REVENUE FLTE'!AL20</f>
        <v>0</v>
      </c>
      <c r="AM11" s="26">
        <f ca="1">'REVENUE FLTE'!AM20</f>
        <v>0</v>
      </c>
      <c r="AN11" s="26">
        <f ca="1">'REVENUE FLTE'!AN20</f>
        <v>0</v>
      </c>
      <c r="AO11" s="26">
        <f ca="1">'REVENUE FLTE'!AO20</f>
        <v>0</v>
      </c>
      <c r="AP11" s="26">
        <f ca="1">'REVENUE FLTE'!AP20</f>
        <v>0</v>
      </c>
      <c r="AQ11" s="26">
        <f ca="1">'REVENUE FLTE'!AQ20</f>
        <v>0</v>
      </c>
      <c r="AR11" s="26">
        <f ca="1">'REVENUE FLTE'!AR20</f>
        <v>0</v>
      </c>
      <c r="AS11" s="26">
        <f ca="1">'REVENUE FLTE'!AS20</f>
        <v>0</v>
      </c>
      <c r="AT11" s="26">
        <f ca="1">'REVENUE FLTE'!AT20</f>
        <v>0</v>
      </c>
      <c r="AU11" s="26">
        <f ca="1">'REVENUE FLTE'!AU20</f>
        <v>0</v>
      </c>
      <c r="AV11" s="26">
        <f ca="1">'REVENUE FLTE'!AV20</f>
        <v>0</v>
      </c>
      <c r="AW11" s="26">
        <f ca="1">'REVENUE FLTE'!AW20</f>
        <v>0</v>
      </c>
      <c r="AX11" s="26">
        <f ca="1">'REVENUE FLTE'!AX20</f>
        <v>0</v>
      </c>
      <c r="AY11" s="26">
        <f ca="1">'REVENUE FLTE'!AY20</f>
        <v>0</v>
      </c>
      <c r="AZ11" s="26">
        <f ca="1">'REVENUE FLTE'!AZ20</f>
        <v>0</v>
      </c>
      <c r="BA11" s="26">
        <f ca="1">'REVENUE FLTE'!BA20</f>
        <v>0</v>
      </c>
      <c r="BB11" s="26">
        <f ca="1">'REVENUE FLTE'!BB20</f>
        <v>0</v>
      </c>
      <c r="BC11" s="26">
        <f ca="1">'REVENUE FLTE'!BC20</f>
        <v>0</v>
      </c>
      <c r="BD11" s="26">
        <f ca="1">'REVENUE FLTE'!BD20</f>
        <v>0</v>
      </c>
      <c r="BE11" s="26">
        <f ca="1">'REVENUE FLTE'!BE20</f>
        <v>0</v>
      </c>
      <c r="BF11" s="26">
        <f ca="1">'REVENUE FLTE'!BF20</f>
        <v>0</v>
      </c>
      <c r="BG11" s="26">
        <f ca="1">'REVENUE FLTE'!BG20</f>
        <v>0</v>
      </c>
      <c r="BH11" s="26">
        <f ca="1">'REVENUE FLTE'!BH20</f>
        <v>0</v>
      </c>
      <c r="BI11" s="26">
        <f ca="1">'REVENUE FLTE'!BI20</f>
        <v>0</v>
      </c>
      <c r="BJ11" s="26">
        <f ca="1">'REVENUE FLTE'!BJ20</f>
        <v>0</v>
      </c>
      <c r="BK11" s="26">
        <f ca="1">'REVENUE FLTE'!BK20</f>
        <v>0</v>
      </c>
      <c r="BL11" s="26">
        <f ca="1">'REVENUE FLTE'!BL20</f>
        <v>0</v>
      </c>
      <c r="BM11" s="26">
        <f ca="1">'REVENUE FLTE'!BM20</f>
        <v>0</v>
      </c>
      <c r="BN11" s="26">
        <f ca="1">'REVENUE FLTE'!BN20</f>
        <v>0</v>
      </c>
      <c r="BO11" s="26">
        <f ca="1">'REVENUE FLTE'!BO20</f>
        <v>0</v>
      </c>
      <c r="BP11" s="26">
        <f ca="1">'REVENUE FLTE'!BP20</f>
        <v>0</v>
      </c>
      <c r="BQ11" s="26">
        <f ca="1">'REVENUE FLTE'!BQ20</f>
        <v>0</v>
      </c>
      <c r="BR11" s="26">
        <f ca="1">'REVENUE FLTE'!BR20</f>
        <v>0</v>
      </c>
    </row>
    <row r="12" spans="2:72" ht="25" customHeight="1" outlineLevel="1">
      <c r="B12" s="24" t="s">
        <v>43</v>
      </c>
      <c r="C12" s="26">
        <f>'REVENUE FLTE'!C26</f>
        <v>0</v>
      </c>
      <c r="D12" s="26">
        <f>'REVENUE FLTE'!D26</f>
        <v>0</v>
      </c>
      <c r="E12" s="26">
        <f>'REVENUE FLTE'!E26</f>
        <v>0</v>
      </c>
      <c r="F12" s="26">
        <f>'REVENUE FLTE'!F26</f>
        <v>0</v>
      </c>
      <c r="G12" s="26">
        <f>'REVENUE FLTE'!G26</f>
        <v>0</v>
      </c>
      <c r="H12" s="26">
        <f>'REVENUE FLTE'!H26</f>
        <v>0</v>
      </c>
      <c r="I12" s="26">
        <f>'REVENUE FLTE'!I26</f>
        <v>0</v>
      </c>
      <c r="J12" s="26">
        <f>'REVENUE FLTE'!J26</f>
        <v>0</v>
      </c>
      <c r="K12" s="26">
        <f ca="1">'REVENUE FLTE'!K26</f>
        <v>0</v>
      </c>
      <c r="L12" s="26">
        <f ca="1">'REVENUE FLTE'!L26</f>
        <v>0</v>
      </c>
      <c r="M12" s="26">
        <f ca="1">'REVENUE FLTE'!M26</f>
        <v>0</v>
      </c>
      <c r="N12" s="26">
        <f ca="1">'REVENUE FLTE'!N26</f>
        <v>0</v>
      </c>
      <c r="O12" s="26">
        <f ca="1">'REVENUE FLTE'!O26</f>
        <v>0</v>
      </c>
      <c r="P12" s="26">
        <f ca="1">'REVENUE FLTE'!P26</f>
        <v>0</v>
      </c>
      <c r="Q12" s="26">
        <f ca="1">'REVENUE FLTE'!Q26</f>
        <v>0</v>
      </c>
      <c r="R12" s="26">
        <f ca="1">'REVENUE FLTE'!R26</f>
        <v>0</v>
      </c>
      <c r="S12" s="26">
        <f ca="1">'REVENUE FLTE'!S26</f>
        <v>0</v>
      </c>
      <c r="T12" s="26">
        <f ca="1">'REVENUE FLTE'!T26</f>
        <v>0</v>
      </c>
      <c r="U12" s="26">
        <f ca="1">'REVENUE FLTE'!U26</f>
        <v>0</v>
      </c>
      <c r="V12" s="26">
        <f ca="1">'REVENUE FLTE'!V26</f>
        <v>0</v>
      </c>
      <c r="W12" s="26">
        <f ca="1">'REVENUE FLTE'!W26</f>
        <v>0</v>
      </c>
      <c r="X12" s="26">
        <f ca="1">'REVENUE FLTE'!X26</f>
        <v>0</v>
      </c>
      <c r="Y12" s="26">
        <f ca="1">'REVENUE FLTE'!Y26</f>
        <v>0</v>
      </c>
      <c r="Z12" s="26">
        <f ca="1">'REVENUE FLTE'!Z26</f>
        <v>0</v>
      </c>
      <c r="AA12" s="26">
        <f ca="1">'REVENUE FLTE'!AA26</f>
        <v>0</v>
      </c>
      <c r="AB12" s="26">
        <f ca="1">'REVENUE FLTE'!AB26</f>
        <v>0</v>
      </c>
      <c r="AC12" s="26">
        <f ca="1">'REVENUE FLTE'!AC26</f>
        <v>0</v>
      </c>
      <c r="AD12" s="26">
        <f ca="1">'REVENUE FLTE'!AD26</f>
        <v>0</v>
      </c>
      <c r="AE12" s="26">
        <f ca="1">'REVENUE FLTE'!AE26</f>
        <v>0</v>
      </c>
      <c r="AF12" s="26">
        <f ca="1">'REVENUE FLTE'!AF26</f>
        <v>0</v>
      </c>
      <c r="AG12" s="26">
        <f ca="1">'REVENUE FLTE'!AG26</f>
        <v>0</v>
      </c>
      <c r="AH12" s="26">
        <f ca="1">'REVENUE FLTE'!AH26</f>
        <v>0</v>
      </c>
      <c r="AI12" s="26">
        <f ca="1">'REVENUE FLTE'!AI26</f>
        <v>0</v>
      </c>
      <c r="AJ12" s="26">
        <f ca="1">'REVENUE FLTE'!AJ26</f>
        <v>0</v>
      </c>
      <c r="AK12" s="26">
        <f ca="1">'REVENUE FLTE'!AK26</f>
        <v>0</v>
      </c>
      <c r="AL12" s="26">
        <f ca="1">'REVENUE FLTE'!AL26</f>
        <v>0</v>
      </c>
      <c r="AM12" s="26">
        <f ca="1">'REVENUE FLTE'!AM26</f>
        <v>0</v>
      </c>
      <c r="AN12" s="26">
        <f ca="1">'REVENUE FLTE'!AN26</f>
        <v>0</v>
      </c>
      <c r="AO12" s="26">
        <f ca="1">'REVENUE FLTE'!AO26</f>
        <v>0</v>
      </c>
      <c r="AP12" s="26">
        <f ca="1">'REVENUE FLTE'!AP26</f>
        <v>0</v>
      </c>
      <c r="AQ12" s="26">
        <f ca="1">'REVENUE FLTE'!AQ26</f>
        <v>0</v>
      </c>
      <c r="AR12" s="26">
        <f ca="1">'REVENUE FLTE'!AR26</f>
        <v>0</v>
      </c>
      <c r="AS12" s="26">
        <f ca="1">'REVENUE FLTE'!AS26</f>
        <v>0</v>
      </c>
      <c r="AT12" s="26">
        <f ca="1">'REVENUE FLTE'!AT26</f>
        <v>0</v>
      </c>
      <c r="AU12" s="26">
        <f ca="1">'REVENUE FLTE'!AU26</f>
        <v>0</v>
      </c>
      <c r="AV12" s="26">
        <f ca="1">'REVENUE FLTE'!AV26</f>
        <v>0</v>
      </c>
      <c r="AW12" s="26">
        <f ca="1">'REVENUE FLTE'!AW26</f>
        <v>0</v>
      </c>
      <c r="AX12" s="26">
        <f ca="1">'REVENUE FLTE'!AX26</f>
        <v>0</v>
      </c>
      <c r="AY12" s="26">
        <f ca="1">'REVENUE FLTE'!AY26</f>
        <v>0</v>
      </c>
      <c r="AZ12" s="26">
        <f ca="1">'REVENUE FLTE'!AZ26</f>
        <v>0</v>
      </c>
      <c r="BA12" s="26">
        <f ca="1">'REVENUE FLTE'!BA26</f>
        <v>0</v>
      </c>
      <c r="BB12" s="26">
        <f ca="1">'REVENUE FLTE'!BB26</f>
        <v>0</v>
      </c>
      <c r="BC12" s="26">
        <f ca="1">'REVENUE FLTE'!BC26</f>
        <v>0</v>
      </c>
      <c r="BD12" s="26">
        <f ca="1">'REVENUE FLTE'!BD26</f>
        <v>0</v>
      </c>
      <c r="BE12" s="26">
        <f ca="1">'REVENUE FLTE'!BE26</f>
        <v>0</v>
      </c>
      <c r="BF12" s="26">
        <f ca="1">'REVENUE FLTE'!BF26</f>
        <v>0</v>
      </c>
      <c r="BG12" s="26">
        <f ca="1">'REVENUE FLTE'!BG26</f>
        <v>0</v>
      </c>
      <c r="BH12" s="26">
        <f ca="1">'REVENUE FLTE'!BH26</f>
        <v>0</v>
      </c>
      <c r="BI12" s="26">
        <f ca="1">'REVENUE FLTE'!BI26</f>
        <v>0</v>
      </c>
      <c r="BJ12" s="26">
        <f ca="1">'REVENUE FLTE'!BJ26</f>
        <v>0</v>
      </c>
      <c r="BK12" s="26">
        <f ca="1">'REVENUE FLTE'!BK26</f>
        <v>0</v>
      </c>
      <c r="BL12" s="26">
        <f ca="1">'REVENUE FLTE'!BL26</f>
        <v>0</v>
      </c>
      <c r="BM12" s="26">
        <f ca="1">'REVENUE FLTE'!BM26</f>
        <v>0</v>
      </c>
      <c r="BN12" s="26">
        <f ca="1">'REVENUE FLTE'!BN26</f>
        <v>0</v>
      </c>
      <c r="BO12" s="26">
        <f ca="1">'REVENUE FLTE'!BO26</f>
        <v>0</v>
      </c>
      <c r="BP12" s="26">
        <f ca="1">'REVENUE FLTE'!BP26</f>
        <v>0</v>
      </c>
      <c r="BQ12" s="26">
        <f ca="1">'REVENUE FLTE'!BQ26</f>
        <v>0</v>
      </c>
      <c r="BR12" s="26">
        <f ca="1">'REVENUE FLTE'!BR26</f>
        <v>0</v>
      </c>
    </row>
    <row r="13" spans="2:72" ht="25" customHeight="1" outlineLevel="1">
      <c r="B13" s="24" t="s">
        <v>44</v>
      </c>
      <c r="C13" s="26">
        <f>'REVENUE FLTE'!C32</f>
        <v>0</v>
      </c>
      <c r="D13" s="26">
        <f>'REVENUE FLTE'!D32</f>
        <v>0</v>
      </c>
      <c r="E13" s="26">
        <f>'REVENUE FLTE'!E32</f>
        <v>0</v>
      </c>
      <c r="F13" s="26">
        <f>'REVENUE FLTE'!F32</f>
        <v>0</v>
      </c>
      <c r="G13" s="26">
        <f>'REVENUE FLTE'!G32</f>
        <v>0</v>
      </c>
      <c r="H13" s="26">
        <f>'REVENUE FLTE'!H32</f>
        <v>0</v>
      </c>
      <c r="I13" s="26">
        <f>'REVENUE FLTE'!I32</f>
        <v>0</v>
      </c>
      <c r="J13" s="26">
        <f>'REVENUE FLTE'!J32</f>
        <v>0</v>
      </c>
      <c r="K13" s="26">
        <f ca="1">'REVENUE FLTE'!K32</f>
        <v>0</v>
      </c>
      <c r="L13" s="26">
        <f ca="1">'REVENUE FLTE'!L32</f>
        <v>0</v>
      </c>
      <c r="M13" s="26">
        <f ca="1">'REVENUE FLTE'!M32</f>
        <v>0</v>
      </c>
      <c r="N13" s="26">
        <f ca="1">'REVENUE FLTE'!N32</f>
        <v>0</v>
      </c>
      <c r="O13" s="26">
        <f ca="1">'REVENUE FLTE'!O32</f>
        <v>0</v>
      </c>
      <c r="P13" s="26">
        <f ca="1">'REVENUE FLTE'!P32</f>
        <v>0</v>
      </c>
      <c r="Q13" s="26">
        <f ca="1">'REVENUE FLTE'!Q32</f>
        <v>0</v>
      </c>
      <c r="R13" s="26">
        <f ca="1">'REVENUE FLTE'!R32</f>
        <v>0</v>
      </c>
      <c r="S13" s="26">
        <f ca="1">'REVENUE FLTE'!S32</f>
        <v>0</v>
      </c>
      <c r="T13" s="26">
        <f ca="1">'REVENUE FLTE'!T32</f>
        <v>0</v>
      </c>
      <c r="U13" s="26">
        <f ca="1">'REVENUE FLTE'!U32</f>
        <v>0</v>
      </c>
      <c r="V13" s="26">
        <f ca="1">'REVENUE FLTE'!V32</f>
        <v>0</v>
      </c>
      <c r="W13" s="26">
        <f ca="1">'REVENUE FLTE'!W32</f>
        <v>0</v>
      </c>
      <c r="X13" s="26">
        <f ca="1">'REVENUE FLTE'!X32</f>
        <v>0</v>
      </c>
      <c r="Y13" s="26">
        <f ca="1">'REVENUE FLTE'!Y32</f>
        <v>0</v>
      </c>
      <c r="Z13" s="26">
        <f ca="1">'REVENUE FLTE'!Z32</f>
        <v>0</v>
      </c>
      <c r="AA13" s="26">
        <f ca="1">'REVENUE FLTE'!AA32</f>
        <v>0</v>
      </c>
      <c r="AB13" s="26">
        <f ca="1">'REVENUE FLTE'!AB32</f>
        <v>0</v>
      </c>
      <c r="AC13" s="26">
        <f ca="1">'REVENUE FLTE'!AC32</f>
        <v>0</v>
      </c>
      <c r="AD13" s="26">
        <f ca="1">'REVENUE FLTE'!AD32</f>
        <v>0</v>
      </c>
      <c r="AE13" s="26">
        <f ca="1">'REVENUE FLTE'!AE32</f>
        <v>0</v>
      </c>
      <c r="AF13" s="26">
        <f ca="1">'REVENUE FLTE'!AF32</f>
        <v>0</v>
      </c>
      <c r="AG13" s="26">
        <f ca="1">'REVENUE FLTE'!AG32</f>
        <v>0</v>
      </c>
      <c r="AH13" s="26">
        <f ca="1">'REVENUE FLTE'!AH32</f>
        <v>0</v>
      </c>
      <c r="AI13" s="26">
        <f ca="1">'REVENUE FLTE'!AI32</f>
        <v>0</v>
      </c>
      <c r="AJ13" s="26">
        <f ca="1">'REVENUE FLTE'!AJ32</f>
        <v>0</v>
      </c>
      <c r="AK13" s="26">
        <f ca="1">'REVENUE FLTE'!AK32</f>
        <v>0</v>
      </c>
      <c r="AL13" s="26">
        <f ca="1">'REVENUE FLTE'!AL32</f>
        <v>0</v>
      </c>
      <c r="AM13" s="26">
        <f ca="1">'REVENUE FLTE'!AM32</f>
        <v>0</v>
      </c>
      <c r="AN13" s="26">
        <f ca="1">'REVENUE FLTE'!AN32</f>
        <v>0</v>
      </c>
      <c r="AO13" s="26">
        <f ca="1">'REVENUE FLTE'!AO32</f>
        <v>0</v>
      </c>
      <c r="AP13" s="26">
        <f ca="1">'REVENUE FLTE'!AP32</f>
        <v>0</v>
      </c>
      <c r="AQ13" s="26">
        <f ca="1">'REVENUE FLTE'!AQ32</f>
        <v>0</v>
      </c>
      <c r="AR13" s="26">
        <f ca="1">'REVENUE FLTE'!AR32</f>
        <v>0</v>
      </c>
      <c r="AS13" s="26">
        <f ca="1">'REVENUE FLTE'!AS32</f>
        <v>0</v>
      </c>
      <c r="AT13" s="26">
        <f ca="1">'REVENUE FLTE'!AT32</f>
        <v>0</v>
      </c>
      <c r="AU13" s="26">
        <f ca="1">'REVENUE FLTE'!AU32</f>
        <v>0</v>
      </c>
      <c r="AV13" s="26">
        <f ca="1">'REVENUE FLTE'!AV32</f>
        <v>0</v>
      </c>
      <c r="AW13" s="26">
        <f ca="1">'REVENUE FLTE'!AW32</f>
        <v>0</v>
      </c>
      <c r="AX13" s="26">
        <f ca="1">'REVENUE FLTE'!AX32</f>
        <v>0</v>
      </c>
      <c r="AY13" s="26">
        <f ca="1">'REVENUE FLTE'!AY32</f>
        <v>0</v>
      </c>
      <c r="AZ13" s="26">
        <f ca="1">'REVENUE FLTE'!AZ32</f>
        <v>0</v>
      </c>
      <c r="BA13" s="26">
        <f ca="1">'REVENUE FLTE'!BA32</f>
        <v>0</v>
      </c>
      <c r="BB13" s="26">
        <f ca="1">'REVENUE FLTE'!BB32</f>
        <v>0</v>
      </c>
      <c r="BC13" s="26">
        <f ca="1">'REVENUE FLTE'!BC32</f>
        <v>0</v>
      </c>
      <c r="BD13" s="26">
        <f ca="1">'REVENUE FLTE'!BD32</f>
        <v>0</v>
      </c>
      <c r="BE13" s="26">
        <f ca="1">'REVENUE FLTE'!BE32</f>
        <v>0</v>
      </c>
      <c r="BF13" s="26">
        <f ca="1">'REVENUE FLTE'!BF32</f>
        <v>0</v>
      </c>
      <c r="BG13" s="26">
        <f ca="1">'REVENUE FLTE'!BG32</f>
        <v>0</v>
      </c>
      <c r="BH13" s="26">
        <f ca="1">'REVENUE FLTE'!BH32</f>
        <v>0</v>
      </c>
      <c r="BI13" s="26">
        <f ca="1">'REVENUE FLTE'!BI32</f>
        <v>0</v>
      </c>
      <c r="BJ13" s="26">
        <f ca="1">'REVENUE FLTE'!BJ32</f>
        <v>0</v>
      </c>
      <c r="BK13" s="26">
        <f ca="1">'REVENUE FLTE'!BK32</f>
        <v>0</v>
      </c>
      <c r="BL13" s="26">
        <f ca="1">'REVENUE FLTE'!BL32</f>
        <v>0</v>
      </c>
      <c r="BM13" s="26">
        <f ca="1">'REVENUE FLTE'!BM32</f>
        <v>0</v>
      </c>
      <c r="BN13" s="26">
        <f ca="1">'REVENUE FLTE'!BN32</f>
        <v>0</v>
      </c>
      <c r="BO13" s="26">
        <f ca="1">'REVENUE FLTE'!BO32</f>
        <v>0</v>
      </c>
      <c r="BP13" s="26">
        <f ca="1">'REVENUE FLTE'!BP32</f>
        <v>0</v>
      </c>
      <c r="BQ13" s="26">
        <f ca="1">'REVENUE FLTE'!BQ32</f>
        <v>0</v>
      </c>
      <c r="BR13" s="26">
        <f ca="1">'REVENUE FLTE'!BR32</f>
        <v>0</v>
      </c>
    </row>
    <row r="14" spans="2:72" ht="25" customHeight="1" outlineLevel="1">
      <c r="B14" s="24" t="s">
        <v>45</v>
      </c>
      <c r="C14" s="26">
        <f>'REVENUE FLTE'!C38</f>
        <v>0</v>
      </c>
      <c r="D14" s="26">
        <f>'REVENUE FLTE'!D38</f>
        <v>0</v>
      </c>
      <c r="E14" s="26">
        <f>'REVENUE FLTE'!E38</f>
        <v>0</v>
      </c>
      <c r="F14" s="26">
        <f>'REVENUE FLTE'!F38</f>
        <v>0</v>
      </c>
      <c r="G14" s="26">
        <f>'REVENUE FLTE'!G38</f>
        <v>0</v>
      </c>
      <c r="H14" s="26">
        <f>'REVENUE FLTE'!H38</f>
        <v>0</v>
      </c>
      <c r="I14" s="26">
        <f>'REVENUE FLTE'!I38</f>
        <v>0</v>
      </c>
      <c r="J14" s="26">
        <f>'REVENUE FLTE'!J38</f>
        <v>0</v>
      </c>
      <c r="K14" s="26">
        <f ca="1">'REVENUE FLTE'!K38</f>
        <v>155551.30434782608</v>
      </c>
      <c r="L14" s="26">
        <f ca="1">'REVENUE FLTE'!L38</f>
        <v>315355.20521739131</v>
      </c>
      <c r="M14" s="26">
        <f ca="1">'REVENUE FLTE'!M38</f>
        <v>480802.51206000004</v>
      </c>
      <c r="N14" s="26">
        <f ca="1">'REVENUE FLTE'!N38</f>
        <v>654006.99505531625</v>
      </c>
      <c r="O14" s="26">
        <f ca="1">'REVENUE FLTE'!O38</f>
        <v>836587.93559734593</v>
      </c>
      <c r="P14" s="26">
        <f ca="1">'REVENUE FLTE'!P38</f>
        <v>1030928.2424925948</v>
      </c>
      <c r="Q14" s="26">
        <f ca="1">'REVENUE FLTE'!Q38</f>
        <v>1239564.4828661904</v>
      </c>
      <c r="R14" s="26">
        <f ca="1">'REVENUE FLTE'!R38</f>
        <v>1466266.445631393</v>
      </c>
      <c r="S14" s="26">
        <f ca="1">'REVENUE FLTE'!S38</f>
        <v>1713774.4851913522</v>
      </c>
      <c r="T14" s="26">
        <f ca="1">'REVENUE FLTE'!T38</f>
        <v>1986278.7064150518</v>
      </c>
      <c r="U14" s="26">
        <f ca="1">'REVENUE FLTE'!U38</f>
        <v>2286979.6852366105</v>
      </c>
      <c r="V14" s="26">
        <f ca="1">'REVENUE FLTE'!V38</f>
        <v>2619875.1405207952</v>
      </c>
      <c r="W14" s="26">
        <f ca="1">'REVENUE FLTE'!W38</f>
        <v>2987197.5061741946</v>
      </c>
      <c r="X14" s="26">
        <f ca="1">'REVENUE FLTE'!X38</f>
        <v>3390901.10998041</v>
      </c>
      <c r="Y14" s="26">
        <f ca="1">'REVENUE FLTE'!Y38</f>
        <v>3831929.7548934026</v>
      </c>
      <c r="Z14" s="26">
        <f ca="1">'REVENUE FLTE'!Z38</f>
        <v>4309750.525889853</v>
      </c>
      <c r="AA14" s="26">
        <f ca="1">'REVENUE FLTE'!AA38</f>
        <v>4823186.3420719635</v>
      </c>
      <c r="AB14" s="26">
        <f ca="1">'REVENUE FLTE'!AB38</f>
        <v>5369514.4755556555</v>
      </c>
      <c r="AC14" s="26">
        <f ca="1">'REVENUE FLTE'!AC38</f>
        <v>5945429.2546873456</v>
      </c>
      <c r="AD14" s="26">
        <f ca="1">'REVENUE FLTE'!AD38</f>
        <v>6546961.8016746771</v>
      </c>
      <c r="AE14" s="26">
        <f ca="1">'REVENUE FLTE'!AE38</f>
        <v>7170481.3220126163</v>
      </c>
      <c r="AF14" s="26">
        <f ca="1">'REVENUE FLTE'!AF38</f>
        <v>7811953.9699059436</v>
      </c>
      <c r="AG14" s="26">
        <f ca="1">'REVENUE FLTE'!AG38</f>
        <v>8467466.2742052227</v>
      </c>
      <c r="AH14" s="26">
        <f ca="1">'REVENUE FLTE'!AH38</f>
        <v>9133354.5500049125</v>
      </c>
      <c r="AI14" s="26">
        <f ca="1">'REVENUE FLTE'!AI38</f>
        <v>9807241.0363298692</v>
      </c>
      <c r="AJ14" s="26">
        <f ca="1">'REVENUE FLTE'!AJ38</f>
        <v>10486248.183173241</v>
      </c>
      <c r="AK14" s="26">
        <f ca="1">'REVENUE FLTE'!AK38</f>
        <v>11168127.247529313</v>
      </c>
      <c r="AL14" s="26">
        <f ca="1">'REVENUE FLTE'!AL38</f>
        <v>11851212.078968793</v>
      </c>
      <c r="AM14" s="26">
        <f ca="1">'REVENUE FLTE'!AM38</f>
        <v>12534585.471949732</v>
      </c>
      <c r="AN14" s="26">
        <f ca="1">'REVENUE FLTE'!AN38</f>
        <v>13216558.886742506</v>
      </c>
      <c r="AO14" s="26">
        <f ca="1">'REVENUE FLTE'!AO38</f>
        <v>13896149.440553021</v>
      </c>
      <c r="AP14" s="26">
        <f ca="1">'REVENUE FLTE'!AP38</f>
        <v>14572989.561612669</v>
      </c>
      <c r="AQ14" s="26">
        <f ca="1">'REVENUE FLTE'!AQ38</f>
        <v>15245890.454686785</v>
      </c>
      <c r="AR14" s="26">
        <f ca="1">'REVENUE FLTE'!AR38</f>
        <v>15914843.864082819</v>
      </c>
      <c r="AS14" s="26">
        <f ca="1">'REVENUE FLTE'!AS38</f>
        <v>16579927.691238113</v>
      </c>
      <c r="AT14" s="26">
        <f ca="1">'REVENUE FLTE'!AT38</f>
        <v>17240265.262384329</v>
      </c>
      <c r="AU14" s="26">
        <f ca="1">'REVENUE FLTE'!AU38</f>
        <v>17895854.312001888</v>
      </c>
      <c r="AV14" s="26">
        <f ca="1">'REVENUE FLTE'!AV38</f>
        <v>18546605.637306396</v>
      </c>
      <c r="AW14" s="26">
        <f ca="1">'REVENUE FLTE'!AW38</f>
        <v>19192170.793737117</v>
      </c>
      <c r="AX14" s="26">
        <f ca="1">'REVENUE FLTE'!AX38</f>
        <v>19832724.298512086</v>
      </c>
      <c r="AY14" s="26">
        <f ca="1">'REVENUE FLTE'!AY38</f>
        <v>20467919.185452998</v>
      </c>
      <c r="AZ14" s="26">
        <f ca="1">'REVENUE FLTE'!AZ38</f>
        <v>21098321.002811428</v>
      </c>
      <c r="BA14" s="26">
        <f ca="1">'REVENUE FLTE'!BA38</f>
        <v>21723450.491678834</v>
      </c>
      <c r="BB14" s="26">
        <f ca="1">'REVENUE FLTE'!BB38</f>
        <v>22343655.945108261</v>
      </c>
      <c r="BC14" s="26">
        <f ca="1">'REVENUE FLTE'!BC38</f>
        <v>22958589.652183536</v>
      </c>
      <c r="BD14" s="26">
        <f ca="1">'REVENUE FLTE'!BD38</f>
        <v>23568555.553183451</v>
      </c>
      <c r="BE14" s="26">
        <f ca="1">'REVENUE FLTE'!BE38</f>
        <v>24173336.744024873</v>
      </c>
      <c r="BF14" s="26">
        <f ca="1">'REVENUE FLTE'!BF38</f>
        <v>24772977.294744141</v>
      </c>
      <c r="BG14" s="26">
        <f ca="1">'REVENUE FLTE'!BG38</f>
        <v>25367520.900782295</v>
      </c>
      <c r="BH14" s="26">
        <f ca="1">'REVENUE FLTE'!BH38</f>
        <v>25957010.886169124</v>
      </c>
      <c r="BI14" s="26">
        <f ca="1">'REVENUE FLTE'!BI38</f>
        <v>26541576.293636687</v>
      </c>
      <c r="BJ14" s="26">
        <f ca="1">'REVENUE FLTE'!BJ38</f>
        <v>27121172.895140775</v>
      </c>
      <c r="BK14" s="26">
        <f ca="1">'REVENUE FLTE'!BK38</f>
        <v>27695842.925532077</v>
      </c>
      <c r="BL14" s="26">
        <f ca="1">'REVENUE FLTE'!BL38</f>
        <v>28265628.260665052</v>
      </c>
      <c r="BM14" s="26">
        <f ca="1">'REVENUE FLTE'!BM38</f>
        <v>28830570.420449398</v>
      </c>
      <c r="BN14" s="26">
        <f ca="1">'REVENUE FLTE'!BN38</f>
        <v>29390710.57187558</v>
      </c>
      <c r="BO14" s="26">
        <f ca="1">'REVENUE FLTE'!BO38</f>
        <v>29946089.532014638</v>
      </c>
      <c r="BP14" s="26">
        <f ca="1">'REVENUE FLTE'!BP38</f>
        <v>30496747.770992517</v>
      </c>
      <c r="BQ14" s="26">
        <f ca="1">'REVENUE FLTE'!BQ38</f>
        <v>31042725.414939083</v>
      </c>
      <c r="BR14" s="26">
        <f ca="1">'REVENUE FLTE'!BR38</f>
        <v>31584062.248912092</v>
      </c>
    </row>
    <row r="15" spans="2:72" ht="25" customHeight="1" outlineLevel="1">
      <c r="B15" s="24" t="s">
        <v>46</v>
      </c>
      <c r="C15" s="26">
        <f>'REVENUE FLTE'!C44</f>
        <v>0</v>
      </c>
      <c r="D15" s="26">
        <f>'REVENUE FLTE'!D44</f>
        <v>0</v>
      </c>
      <c r="E15" s="26">
        <f>'REVENUE FLTE'!E44</f>
        <v>0</v>
      </c>
      <c r="F15" s="26">
        <f>'REVENUE FLTE'!F44</f>
        <v>0</v>
      </c>
      <c r="G15" s="26">
        <f>'REVENUE FLTE'!G44</f>
        <v>0</v>
      </c>
      <c r="H15" s="26">
        <f>'REVENUE FLTE'!H44</f>
        <v>0</v>
      </c>
      <c r="I15" s="26">
        <f>'REVENUE FLTE'!I44</f>
        <v>0</v>
      </c>
      <c r="J15" s="26">
        <f>'REVENUE FLTE'!J44</f>
        <v>0</v>
      </c>
      <c r="K15" s="26">
        <f ca="1">'REVENUE FLTE'!K44</f>
        <v>0</v>
      </c>
      <c r="L15" s="26">
        <f ca="1">'REVENUE FLTE'!L44</f>
        <v>0</v>
      </c>
      <c r="M15" s="26">
        <f ca="1">'REVENUE FLTE'!M44</f>
        <v>0</v>
      </c>
      <c r="N15" s="26">
        <f ca="1">'REVENUE FLTE'!N44</f>
        <v>0</v>
      </c>
      <c r="O15" s="26">
        <f ca="1">'REVENUE FLTE'!O44</f>
        <v>0</v>
      </c>
      <c r="P15" s="26">
        <f ca="1">'REVENUE FLTE'!P44</f>
        <v>0</v>
      </c>
      <c r="Q15" s="26">
        <f ca="1">'REVENUE FLTE'!Q44</f>
        <v>0</v>
      </c>
      <c r="R15" s="26">
        <f ca="1">'REVENUE FLTE'!R44</f>
        <v>0</v>
      </c>
      <c r="S15" s="26">
        <f ca="1">'REVENUE FLTE'!S44</f>
        <v>0</v>
      </c>
      <c r="T15" s="26">
        <f ca="1">'REVENUE FLTE'!T44</f>
        <v>0</v>
      </c>
      <c r="U15" s="26">
        <f ca="1">'REVENUE FLTE'!U44</f>
        <v>0</v>
      </c>
      <c r="V15" s="26">
        <f ca="1">'REVENUE FLTE'!V44</f>
        <v>0</v>
      </c>
      <c r="W15" s="26">
        <f ca="1">'REVENUE FLTE'!W44</f>
        <v>0</v>
      </c>
      <c r="X15" s="26">
        <f ca="1">'REVENUE FLTE'!X44</f>
        <v>0</v>
      </c>
      <c r="Y15" s="26">
        <f ca="1">'REVENUE FLTE'!Y44</f>
        <v>0</v>
      </c>
      <c r="Z15" s="26">
        <f ca="1">'REVENUE FLTE'!Z44</f>
        <v>0</v>
      </c>
      <c r="AA15" s="26">
        <f ca="1">'REVENUE FLTE'!AA44</f>
        <v>0</v>
      </c>
      <c r="AB15" s="26">
        <f ca="1">'REVENUE FLTE'!AB44</f>
        <v>0</v>
      </c>
      <c r="AC15" s="26">
        <f ca="1">'REVENUE FLTE'!AC44</f>
        <v>0</v>
      </c>
      <c r="AD15" s="26">
        <f ca="1">'REVENUE FLTE'!AD44</f>
        <v>0</v>
      </c>
      <c r="AE15" s="26">
        <f ca="1">'REVENUE FLTE'!AE44</f>
        <v>0</v>
      </c>
      <c r="AF15" s="26">
        <f ca="1">'REVENUE FLTE'!AF44</f>
        <v>0</v>
      </c>
      <c r="AG15" s="26">
        <f ca="1">'REVENUE FLTE'!AG44</f>
        <v>0</v>
      </c>
      <c r="AH15" s="26">
        <f ca="1">'REVENUE FLTE'!AH44</f>
        <v>0</v>
      </c>
      <c r="AI15" s="26">
        <f ca="1">'REVENUE FLTE'!AI44</f>
        <v>0</v>
      </c>
      <c r="AJ15" s="26">
        <f ca="1">'REVENUE FLTE'!AJ44</f>
        <v>0</v>
      </c>
      <c r="AK15" s="26">
        <f ca="1">'REVENUE FLTE'!AK44</f>
        <v>0</v>
      </c>
      <c r="AL15" s="26">
        <f ca="1">'REVENUE FLTE'!AL44</f>
        <v>0</v>
      </c>
      <c r="AM15" s="26">
        <f ca="1">'REVENUE FLTE'!AM44</f>
        <v>0</v>
      </c>
      <c r="AN15" s="26">
        <f ca="1">'REVENUE FLTE'!AN44</f>
        <v>0</v>
      </c>
      <c r="AO15" s="26">
        <f ca="1">'REVENUE FLTE'!AO44</f>
        <v>0</v>
      </c>
      <c r="AP15" s="26">
        <f ca="1">'REVENUE FLTE'!AP44</f>
        <v>0</v>
      </c>
      <c r="AQ15" s="26">
        <f ca="1">'REVENUE FLTE'!AQ44</f>
        <v>0</v>
      </c>
      <c r="AR15" s="26">
        <f ca="1">'REVENUE FLTE'!AR44</f>
        <v>0</v>
      </c>
      <c r="AS15" s="26">
        <f ca="1">'REVENUE FLTE'!AS44</f>
        <v>0</v>
      </c>
      <c r="AT15" s="26">
        <f ca="1">'REVENUE FLTE'!AT44</f>
        <v>0</v>
      </c>
      <c r="AU15" s="26">
        <f ca="1">'REVENUE FLTE'!AU44</f>
        <v>0</v>
      </c>
      <c r="AV15" s="26">
        <f ca="1">'REVENUE FLTE'!AV44</f>
        <v>0</v>
      </c>
      <c r="AW15" s="26">
        <f ca="1">'REVENUE FLTE'!AW44</f>
        <v>0</v>
      </c>
      <c r="AX15" s="26">
        <f ca="1">'REVENUE FLTE'!AX44</f>
        <v>0</v>
      </c>
      <c r="AY15" s="26">
        <f ca="1">'REVENUE FLTE'!AY44</f>
        <v>0</v>
      </c>
      <c r="AZ15" s="26">
        <f ca="1">'REVENUE FLTE'!AZ44</f>
        <v>0</v>
      </c>
      <c r="BA15" s="26">
        <f ca="1">'REVENUE FLTE'!BA44</f>
        <v>0</v>
      </c>
      <c r="BB15" s="26">
        <f ca="1">'REVENUE FLTE'!BB44</f>
        <v>0</v>
      </c>
      <c r="BC15" s="26">
        <f ca="1">'REVENUE FLTE'!BC44</f>
        <v>0</v>
      </c>
      <c r="BD15" s="26">
        <f ca="1">'REVENUE FLTE'!BD44</f>
        <v>0</v>
      </c>
      <c r="BE15" s="26">
        <f ca="1">'REVENUE FLTE'!BE44</f>
        <v>0</v>
      </c>
      <c r="BF15" s="26">
        <f ca="1">'REVENUE FLTE'!BF44</f>
        <v>0</v>
      </c>
      <c r="BG15" s="26">
        <f ca="1">'REVENUE FLTE'!BG44</f>
        <v>0</v>
      </c>
      <c r="BH15" s="26">
        <f ca="1">'REVENUE FLTE'!BH44</f>
        <v>0</v>
      </c>
      <c r="BI15" s="26">
        <f ca="1">'REVENUE FLTE'!BI44</f>
        <v>0</v>
      </c>
      <c r="BJ15" s="26">
        <f ca="1">'REVENUE FLTE'!BJ44</f>
        <v>0</v>
      </c>
      <c r="BK15" s="26">
        <f ca="1">'REVENUE FLTE'!BK44</f>
        <v>0</v>
      </c>
      <c r="BL15" s="26">
        <f ca="1">'REVENUE FLTE'!BL44</f>
        <v>0</v>
      </c>
      <c r="BM15" s="26">
        <f ca="1">'REVENUE FLTE'!BM44</f>
        <v>0</v>
      </c>
      <c r="BN15" s="26">
        <f ca="1">'REVENUE FLTE'!BN44</f>
        <v>0</v>
      </c>
      <c r="BO15" s="26">
        <f ca="1">'REVENUE FLTE'!BO44</f>
        <v>0</v>
      </c>
      <c r="BP15" s="26">
        <f ca="1">'REVENUE FLTE'!BP44</f>
        <v>0</v>
      </c>
      <c r="BQ15" s="26">
        <f ca="1">'REVENUE FLTE'!BQ44</f>
        <v>0</v>
      </c>
      <c r="BR15" s="26">
        <f ca="1">'REVENUE FLTE'!BR44</f>
        <v>0</v>
      </c>
    </row>
    <row r="16" spans="2:72" ht="25" customHeight="1" outlineLevel="1">
      <c r="B16" s="24" t="s">
        <v>47</v>
      </c>
      <c r="C16" s="26">
        <f>'REVENUE FLTE'!C50</f>
        <v>0</v>
      </c>
      <c r="D16" s="26">
        <f>'REVENUE FLTE'!D50</f>
        <v>0</v>
      </c>
      <c r="E16" s="26">
        <f>'REVENUE FLTE'!E50</f>
        <v>0</v>
      </c>
      <c r="F16" s="26">
        <f>'REVENUE FLTE'!F50</f>
        <v>0</v>
      </c>
      <c r="G16" s="26">
        <f>'REVENUE FLTE'!G50</f>
        <v>0</v>
      </c>
      <c r="H16" s="26">
        <f>'REVENUE FLTE'!H50</f>
        <v>0</v>
      </c>
      <c r="I16" s="26">
        <f>'REVENUE FLTE'!I50</f>
        <v>0</v>
      </c>
      <c r="J16" s="26">
        <f>'REVENUE FLTE'!J50</f>
        <v>0</v>
      </c>
      <c r="K16" s="26">
        <f ca="1">'REVENUE FLTE'!K50</f>
        <v>0</v>
      </c>
      <c r="L16" s="26">
        <f ca="1">'REVENUE FLTE'!L50</f>
        <v>0</v>
      </c>
      <c r="M16" s="26">
        <f ca="1">'REVENUE FLTE'!M50</f>
        <v>0</v>
      </c>
      <c r="N16" s="26">
        <f ca="1">'REVENUE FLTE'!N50</f>
        <v>0</v>
      </c>
      <c r="O16" s="26">
        <f ca="1">'REVENUE FLTE'!O50</f>
        <v>0</v>
      </c>
      <c r="P16" s="26">
        <f ca="1">'REVENUE FLTE'!P50</f>
        <v>0</v>
      </c>
      <c r="Q16" s="26">
        <f ca="1">'REVENUE FLTE'!Q50</f>
        <v>0</v>
      </c>
      <c r="R16" s="26">
        <f ca="1">'REVENUE FLTE'!R50</f>
        <v>0</v>
      </c>
      <c r="S16" s="26">
        <f ca="1">'REVENUE FLTE'!S50</f>
        <v>0</v>
      </c>
      <c r="T16" s="26">
        <f ca="1">'REVENUE FLTE'!T50</f>
        <v>0</v>
      </c>
      <c r="U16" s="26">
        <f ca="1">'REVENUE FLTE'!U50</f>
        <v>0</v>
      </c>
      <c r="V16" s="26">
        <f ca="1">'REVENUE FLTE'!V50</f>
        <v>0</v>
      </c>
      <c r="W16" s="26">
        <f ca="1">'REVENUE FLTE'!W50</f>
        <v>0</v>
      </c>
      <c r="X16" s="26">
        <f ca="1">'REVENUE FLTE'!X50</f>
        <v>0</v>
      </c>
      <c r="Y16" s="26">
        <f ca="1">'REVENUE FLTE'!Y50</f>
        <v>0</v>
      </c>
      <c r="Z16" s="26">
        <f ca="1">'REVENUE FLTE'!Z50</f>
        <v>0</v>
      </c>
      <c r="AA16" s="26">
        <f ca="1">'REVENUE FLTE'!AA50</f>
        <v>0</v>
      </c>
      <c r="AB16" s="26">
        <f ca="1">'REVENUE FLTE'!AB50</f>
        <v>0</v>
      </c>
      <c r="AC16" s="26">
        <f ca="1">'REVENUE FLTE'!AC50</f>
        <v>0</v>
      </c>
      <c r="AD16" s="26">
        <f ca="1">'REVENUE FLTE'!AD50</f>
        <v>0</v>
      </c>
      <c r="AE16" s="26">
        <f ca="1">'REVENUE FLTE'!AE50</f>
        <v>0</v>
      </c>
      <c r="AF16" s="26">
        <f ca="1">'REVENUE FLTE'!AF50</f>
        <v>0</v>
      </c>
      <c r="AG16" s="26">
        <f ca="1">'REVENUE FLTE'!AG50</f>
        <v>0</v>
      </c>
      <c r="AH16" s="26">
        <f ca="1">'REVENUE FLTE'!AH50</f>
        <v>0</v>
      </c>
      <c r="AI16" s="26">
        <f ca="1">'REVENUE FLTE'!AI50</f>
        <v>0</v>
      </c>
      <c r="AJ16" s="26">
        <f ca="1">'REVENUE FLTE'!AJ50</f>
        <v>0</v>
      </c>
      <c r="AK16" s="26">
        <f ca="1">'REVENUE FLTE'!AK50</f>
        <v>0</v>
      </c>
      <c r="AL16" s="26">
        <f ca="1">'REVENUE FLTE'!AL50</f>
        <v>0</v>
      </c>
      <c r="AM16" s="26">
        <f ca="1">'REVENUE FLTE'!AM50</f>
        <v>0</v>
      </c>
      <c r="AN16" s="26">
        <f ca="1">'REVENUE FLTE'!AN50</f>
        <v>0</v>
      </c>
      <c r="AO16" s="26">
        <f ca="1">'REVENUE FLTE'!AO50</f>
        <v>0</v>
      </c>
      <c r="AP16" s="26">
        <f ca="1">'REVENUE FLTE'!AP50</f>
        <v>0</v>
      </c>
      <c r="AQ16" s="26">
        <f ca="1">'REVENUE FLTE'!AQ50</f>
        <v>0</v>
      </c>
      <c r="AR16" s="26">
        <f ca="1">'REVENUE FLTE'!AR50</f>
        <v>0</v>
      </c>
      <c r="AS16" s="26">
        <f ca="1">'REVENUE FLTE'!AS50</f>
        <v>0</v>
      </c>
      <c r="AT16" s="26">
        <f ca="1">'REVENUE FLTE'!AT50</f>
        <v>0</v>
      </c>
      <c r="AU16" s="26">
        <f ca="1">'REVENUE FLTE'!AU50</f>
        <v>0</v>
      </c>
      <c r="AV16" s="26">
        <f ca="1">'REVENUE FLTE'!AV50</f>
        <v>0</v>
      </c>
      <c r="AW16" s="26">
        <f ca="1">'REVENUE FLTE'!AW50</f>
        <v>0</v>
      </c>
      <c r="AX16" s="26">
        <f ca="1">'REVENUE FLTE'!AX50</f>
        <v>0</v>
      </c>
      <c r="AY16" s="26">
        <f ca="1">'REVENUE FLTE'!AY50</f>
        <v>0</v>
      </c>
      <c r="AZ16" s="26">
        <f ca="1">'REVENUE FLTE'!AZ50</f>
        <v>0</v>
      </c>
      <c r="BA16" s="26">
        <f ca="1">'REVENUE FLTE'!BA50</f>
        <v>0</v>
      </c>
      <c r="BB16" s="26">
        <f ca="1">'REVENUE FLTE'!BB50</f>
        <v>0</v>
      </c>
      <c r="BC16" s="26">
        <f ca="1">'REVENUE FLTE'!BC50</f>
        <v>0</v>
      </c>
      <c r="BD16" s="26">
        <f ca="1">'REVENUE FLTE'!BD50</f>
        <v>0</v>
      </c>
      <c r="BE16" s="26">
        <f ca="1">'REVENUE FLTE'!BE50</f>
        <v>0</v>
      </c>
      <c r="BF16" s="26">
        <f ca="1">'REVENUE FLTE'!BF50</f>
        <v>0</v>
      </c>
      <c r="BG16" s="26">
        <f ca="1">'REVENUE FLTE'!BG50</f>
        <v>0</v>
      </c>
      <c r="BH16" s="26">
        <f ca="1">'REVENUE FLTE'!BH50</f>
        <v>0</v>
      </c>
      <c r="BI16" s="26">
        <f ca="1">'REVENUE FLTE'!BI50</f>
        <v>0</v>
      </c>
      <c r="BJ16" s="26">
        <f ca="1">'REVENUE FLTE'!BJ50</f>
        <v>0</v>
      </c>
      <c r="BK16" s="26">
        <f ca="1">'REVENUE FLTE'!BK50</f>
        <v>0</v>
      </c>
      <c r="BL16" s="26">
        <f ca="1">'REVENUE FLTE'!BL50</f>
        <v>0</v>
      </c>
      <c r="BM16" s="26">
        <f ca="1">'REVENUE FLTE'!BM50</f>
        <v>0</v>
      </c>
      <c r="BN16" s="26">
        <f ca="1">'REVENUE FLTE'!BN50</f>
        <v>0</v>
      </c>
      <c r="BO16" s="26">
        <f ca="1">'REVENUE FLTE'!BO50</f>
        <v>0</v>
      </c>
      <c r="BP16" s="26">
        <f ca="1">'REVENUE FLTE'!BP50</f>
        <v>0</v>
      </c>
      <c r="BQ16" s="26">
        <f ca="1">'REVENUE FLTE'!BQ50</f>
        <v>0</v>
      </c>
      <c r="BR16" s="26">
        <f ca="1">'REVENUE FLTE'!BR50</f>
        <v>0</v>
      </c>
    </row>
    <row r="17" spans="2:72" ht="25" customHeight="1" outlineLevel="1">
      <c r="B17" s="24" t="s">
        <v>48</v>
      </c>
      <c r="C17" s="26">
        <f>'REVENUE FLTE'!C56</f>
        <v>0</v>
      </c>
      <c r="D17" s="26">
        <f>'REVENUE FLTE'!D56</f>
        <v>0</v>
      </c>
      <c r="E17" s="26">
        <f>'REVENUE FLTE'!E56</f>
        <v>0</v>
      </c>
      <c r="F17" s="26">
        <f>'REVENUE FLTE'!F56</f>
        <v>0</v>
      </c>
      <c r="G17" s="26">
        <f>'REVENUE FLTE'!G56</f>
        <v>0</v>
      </c>
      <c r="H17" s="26">
        <f>'REVENUE FLTE'!H56</f>
        <v>0</v>
      </c>
      <c r="I17" s="26">
        <f>'REVENUE FLTE'!I56</f>
        <v>0</v>
      </c>
      <c r="J17" s="26">
        <f>'REVENUE FLTE'!J56</f>
        <v>0</v>
      </c>
      <c r="K17" s="26">
        <f ca="1">'REVENUE FLTE'!K56</f>
        <v>0</v>
      </c>
      <c r="L17" s="26">
        <f ca="1">'REVENUE FLTE'!L56</f>
        <v>0</v>
      </c>
      <c r="M17" s="26">
        <f ca="1">'REVENUE FLTE'!M56</f>
        <v>0</v>
      </c>
      <c r="N17" s="26">
        <f ca="1">'REVENUE FLTE'!N56</f>
        <v>0</v>
      </c>
      <c r="O17" s="26">
        <f ca="1">'REVENUE FLTE'!O56</f>
        <v>0</v>
      </c>
      <c r="P17" s="26">
        <f ca="1">'REVENUE FLTE'!P56</f>
        <v>0</v>
      </c>
      <c r="Q17" s="26">
        <f ca="1">'REVENUE FLTE'!Q56</f>
        <v>0</v>
      </c>
      <c r="R17" s="26">
        <f ca="1">'REVENUE FLTE'!R56</f>
        <v>0</v>
      </c>
      <c r="S17" s="26">
        <f ca="1">'REVENUE FLTE'!S56</f>
        <v>0</v>
      </c>
      <c r="T17" s="26">
        <f ca="1">'REVENUE FLTE'!T56</f>
        <v>0</v>
      </c>
      <c r="U17" s="26">
        <f ca="1">'REVENUE FLTE'!U56</f>
        <v>0</v>
      </c>
      <c r="V17" s="26">
        <f ca="1">'REVENUE FLTE'!V56</f>
        <v>0</v>
      </c>
      <c r="W17" s="26">
        <f ca="1">'REVENUE FLTE'!W56</f>
        <v>0</v>
      </c>
      <c r="X17" s="26">
        <f ca="1">'REVENUE FLTE'!X56</f>
        <v>0</v>
      </c>
      <c r="Y17" s="26">
        <f ca="1">'REVENUE FLTE'!Y56</f>
        <v>0</v>
      </c>
      <c r="Z17" s="26">
        <f ca="1">'REVENUE FLTE'!Z56</f>
        <v>0</v>
      </c>
      <c r="AA17" s="26">
        <f ca="1">'REVENUE FLTE'!AA56</f>
        <v>0</v>
      </c>
      <c r="AB17" s="26">
        <f ca="1">'REVENUE FLTE'!AB56</f>
        <v>0</v>
      </c>
      <c r="AC17" s="26">
        <f ca="1">'REVENUE FLTE'!AC56</f>
        <v>0</v>
      </c>
      <c r="AD17" s="26">
        <f ca="1">'REVENUE FLTE'!AD56</f>
        <v>0</v>
      </c>
      <c r="AE17" s="26">
        <f ca="1">'REVENUE FLTE'!AE56</f>
        <v>0</v>
      </c>
      <c r="AF17" s="26">
        <f ca="1">'REVENUE FLTE'!AF56</f>
        <v>0</v>
      </c>
      <c r="AG17" s="26">
        <f ca="1">'REVENUE FLTE'!AG56</f>
        <v>0</v>
      </c>
      <c r="AH17" s="26">
        <f ca="1">'REVENUE FLTE'!AH56</f>
        <v>0</v>
      </c>
      <c r="AI17" s="26">
        <f ca="1">'REVENUE FLTE'!AI56</f>
        <v>0</v>
      </c>
      <c r="AJ17" s="26">
        <f ca="1">'REVENUE FLTE'!AJ56</f>
        <v>0</v>
      </c>
      <c r="AK17" s="26">
        <f ca="1">'REVENUE FLTE'!AK56</f>
        <v>0</v>
      </c>
      <c r="AL17" s="26">
        <f ca="1">'REVENUE FLTE'!AL56</f>
        <v>0</v>
      </c>
      <c r="AM17" s="26">
        <f ca="1">'REVENUE FLTE'!AM56</f>
        <v>0</v>
      </c>
      <c r="AN17" s="26">
        <f ca="1">'REVENUE FLTE'!AN56</f>
        <v>0</v>
      </c>
      <c r="AO17" s="26">
        <f ca="1">'REVENUE FLTE'!AO56</f>
        <v>0</v>
      </c>
      <c r="AP17" s="26">
        <f ca="1">'REVENUE FLTE'!AP56</f>
        <v>0</v>
      </c>
      <c r="AQ17" s="26">
        <f ca="1">'REVENUE FLTE'!AQ56</f>
        <v>0</v>
      </c>
      <c r="AR17" s="26">
        <f ca="1">'REVENUE FLTE'!AR56</f>
        <v>0</v>
      </c>
      <c r="AS17" s="26">
        <f ca="1">'REVENUE FLTE'!AS56</f>
        <v>0</v>
      </c>
      <c r="AT17" s="26">
        <f ca="1">'REVENUE FLTE'!AT56</f>
        <v>0</v>
      </c>
      <c r="AU17" s="26">
        <f ca="1">'REVENUE FLTE'!AU56</f>
        <v>0</v>
      </c>
      <c r="AV17" s="26">
        <f ca="1">'REVENUE FLTE'!AV56</f>
        <v>0</v>
      </c>
      <c r="AW17" s="26">
        <f ca="1">'REVENUE FLTE'!AW56</f>
        <v>0</v>
      </c>
      <c r="AX17" s="26">
        <f ca="1">'REVENUE FLTE'!AX56</f>
        <v>0</v>
      </c>
      <c r="AY17" s="26">
        <f ca="1">'REVENUE FLTE'!AY56</f>
        <v>0</v>
      </c>
      <c r="AZ17" s="26">
        <f ca="1">'REVENUE FLTE'!AZ56</f>
        <v>0</v>
      </c>
      <c r="BA17" s="26">
        <f ca="1">'REVENUE FLTE'!BA56</f>
        <v>0</v>
      </c>
      <c r="BB17" s="26">
        <f ca="1">'REVENUE FLTE'!BB56</f>
        <v>0</v>
      </c>
      <c r="BC17" s="26">
        <f ca="1">'REVENUE FLTE'!BC56</f>
        <v>0</v>
      </c>
      <c r="BD17" s="26">
        <f ca="1">'REVENUE FLTE'!BD56</f>
        <v>0</v>
      </c>
      <c r="BE17" s="26">
        <f ca="1">'REVENUE FLTE'!BE56</f>
        <v>0</v>
      </c>
      <c r="BF17" s="26">
        <f ca="1">'REVENUE FLTE'!BF56</f>
        <v>0</v>
      </c>
      <c r="BG17" s="26">
        <f ca="1">'REVENUE FLTE'!BG56</f>
        <v>0</v>
      </c>
      <c r="BH17" s="26">
        <f ca="1">'REVENUE FLTE'!BH56</f>
        <v>0</v>
      </c>
      <c r="BI17" s="26">
        <f ca="1">'REVENUE FLTE'!BI56</f>
        <v>0</v>
      </c>
      <c r="BJ17" s="26">
        <f ca="1">'REVENUE FLTE'!BJ56</f>
        <v>0</v>
      </c>
      <c r="BK17" s="26">
        <f ca="1">'REVENUE FLTE'!BK56</f>
        <v>0</v>
      </c>
      <c r="BL17" s="26">
        <f ca="1">'REVENUE FLTE'!BL56</f>
        <v>0</v>
      </c>
      <c r="BM17" s="26">
        <f ca="1">'REVENUE FLTE'!BM56</f>
        <v>0</v>
      </c>
      <c r="BN17" s="26">
        <f ca="1">'REVENUE FLTE'!BN56</f>
        <v>0</v>
      </c>
      <c r="BO17" s="26">
        <f ca="1">'REVENUE FLTE'!BO56</f>
        <v>0</v>
      </c>
      <c r="BP17" s="26">
        <f ca="1">'REVENUE FLTE'!BP56</f>
        <v>0</v>
      </c>
      <c r="BQ17" s="26">
        <f ca="1">'REVENUE FLTE'!BQ56</f>
        <v>0</v>
      </c>
      <c r="BR17" s="26">
        <f ca="1">'REVENUE FLTE'!BR56</f>
        <v>0</v>
      </c>
    </row>
    <row r="18" spans="2:72" ht="25" customHeight="1" outlineLevel="1">
      <c r="B18" s="24" t="s">
        <v>49</v>
      </c>
      <c r="C18" s="26">
        <f>'REVENUE FLTE'!C62</f>
        <v>0</v>
      </c>
      <c r="D18" s="26">
        <f>'REVENUE FLTE'!D62</f>
        <v>0</v>
      </c>
      <c r="E18" s="26">
        <f>'REVENUE FLTE'!E62</f>
        <v>0</v>
      </c>
      <c r="F18" s="26">
        <f>'REVENUE FLTE'!F62</f>
        <v>0</v>
      </c>
      <c r="G18" s="26">
        <f>'REVENUE FLTE'!G62</f>
        <v>0</v>
      </c>
      <c r="H18" s="26">
        <f>'REVENUE FLTE'!H62</f>
        <v>0</v>
      </c>
      <c r="I18" s="26">
        <f>'REVENUE FLTE'!I62</f>
        <v>0</v>
      </c>
      <c r="J18" s="26">
        <f>'REVENUE FLTE'!J62</f>
        <v>0</v>
      </c>
      <c r="K18" s="26">
        <f ca="1">'REVENUE FLTE'!K62</f>
        <v>0</v>
      </c>
      <c r="L18" s="26">
        <f ca="1">'REVENUE FLTE'!L62</f>
        <v>0</v>
      </c>
      <c r="M18" s="26">
        <f ca="1">'REVENUE FLTE'!M62</f>
        <v>0</v>
      </c>
      <c r="N18" s="26">
        <f ca="1">'REVENUE FLTE'!N62</f>
        <v>0</v>
      </c>
      <c r="O18" s="26">
        <f ca="1">'REVENUE FLTE'!O62</f>
        <v>0</v>
      </c>
      <c r="P18" s="26">
        <f ca="1">'REVENUE FLTE'!P62</f>
        <v>0</v>
      </c>
      <c r="Q18" s="26">
        <f ca="1">'REVENUE FLTE'!Q62</f>
        <v>0</v>
      </c>
      <c r="R18" s="26">
        <f ca="1">'REVENUE FLTE'!R62</f>
        <v>0</v>
      </c>
      <c r="S18" s="26">
        <f ca="1">'REVENUE FLTE'!S62</f>
        <v>0</v>
      </c>
      <c r="T18" s="26">
        <f ca="1">'REVENUE FLTE'!T62</f>
        <v>0</v>
      </c>
      <c r="U18" s="26">
        <f ca="1">'REVENUE FLTE'!U62</f>
        <v>0</v>
      </c>
      <c r="V18" s="26">
        <f ca="1">'REVENUE FLTE'!V62</f>
        <v>0</v>
      </c>
      <c r="W18" s="26">
        <f ca="1">'REVENUE FLTE'!W62</f>
        <v>0</v>
      </c>
      <c r="X18" s="26">
        <f ca="1">'REVENUE FLTE'!X62</f>
        <v>0</v>
      </c>
      <c r="Y18" s="26">
        <f ca="1">'REVENUE FLTE'!Y62</f>
        <v>0</v>
      </c>
      <c r="Z18" s="26">
        <f ca="1">'REVENUE FLTE'!Z62</f>
        <v>0</v>
      </c>
      <c r="AA18" s="26">
        <f ca="1">'REVENUE FLTE'!AA62</f>
        <v>0</v>
      </c>
      <c r="AB18" s="26">
        <f ca="1">'REVENUE FLTE'!AB62</f>
        <v>0</v>
      </c>
      <c r="AC18" s="26">
        <f ca="1">'REVENUE FLTE'!AC62</f>
        <v>0</v>
      </c>
      <c r="AD18" s="26">
        <f ca="1">'REVENUE FLTE'!AD62</f>
        <v>0</v>
      </c>
      <c r="AE18" s="26">
        <f ca="1">'REVENUE FLTE'!AE62</f>
        <v>0</v>
      </c>
      <c r="AF18" s="26">
        <f ca="1">'REVENUE FLTE'!AF62</f>
        <v>0</v>
      </c>
      <c r="AG18" s="26">
        <f ca="1">'REVENUE FLTE'!AG62</f>
        <v>0</v>
      </c>
      <c r="AH18" s="26">
        <f ca="1">'REVENUE FLTE'!AH62</f>
        <v>0</v>
      </c>
      <c r="AI18" s="26">
        <f ca="1">'REVENUE FLTE'!AI62</f>
        <v>0</v>
      </c>
      <c r="AJ18" s="26">
        <f ca="1">'REVENUE FLTE'!AJ62</f>
        <v>0</v>
      </c>
      <c r="AK18" s="26">
        <f ca="1">'REVENUE FLTE'!AK62</f>
        <v>0</v>
      </c>
      <c r="AL18" s="26">
        <f ca="1">'REVENUE FLTE'!AL62</f>
        <v>0</v>
      </c>
      <c r="AM18" s="26">
        <f ca="1">'REVENUE FLTE'!AM62</f>
        <v>0</v>
      </c>
      <c r="AN18" s="26">
        <f ca="1">'REVENUE FLTE'!AN62</f>
        <v>0</v>
      </c>
      <c r="AO18" s="26">
        <f ca="1">'REVENUE FLTE'!AO62</f>
        <v>0</v>
      </c>
      <c r="AP18" s="26">
        <f ca="1">'REVENUE FLTE'!AP62</f>
        <v>0</v>
      </c>
      <c r="AQ18" s="26">
        <f ca="1">'REVENUE FLTE'!AQ62</f>
        <v>0</v>
      </c>
      <c r="AR18" s="26">
        <f ca="1">'REVENUE FLTE'!AR62</f>
        <v>0</v>
      </c>
      <c r="AS18" s="26">
        <f ca="1">'REVENUE FLTE'!AS62</f>
        <v>0</v>
      </c>
      <c r="AT18" s="26">
        <f ca="1">'REVENUE FLTE'!AT62</f>
        <v>0</v>
      </c>
      <c r="AU18" s="26">
        <f ca="1">'REVENUE FLTE'!AU62</f>
        <v>0</v>
      </c>
      <c r="AV18" s="26">
        <f ca="1">'REVENUE FLTE'!AV62</f>
        <v>0</v>
      </c>
      <c r="AW18" s="26">
        <f ca="1">'REVENUE FLTE'!AW62</f>
        <v>0</v>
      </c>
      <c r="AX18" s="26">
        <f ca="1">'REVENUE FLTE'!AX62</f>
        <v>0</v>
      </c>
      <c r="AY18" s="26">
        <f ca="1">'REVENUE FLTE'!AY62</f>
        <v>0</v>
      </c>
      <c r="AZ18" s="26">
        <f ca="1">'REVENUE FLTE'!AZ62</f>
        <v>0</v>
      </c>
      <c r="BA18" s="26">
        <f ca="1">'REVENUE FLTE'!BA62</f>
        <v>0</v>
      </c>
      <c r="BB18" s="26">
        <f ca="1">'REVENUE FLTE'!BB62</f>
        <v>0</v>
      </c>
      <c r="BC18" s="26">
        <f ca="1">'REVENUE FLTE'!BC62</f>
        <v>0</v>
      </c>
      <c r="BD18" s="26">
        <f ca="1">'REVENUE FLTE'!BD62</f>
        <v>0</v>
      </c>
      <c r="BE18" s="26">
        <f ca="1">'REVENUE FLTE'!BE62</f>
        <v>0</v>
      </c>
      <c r="BF18" s="26">
        <f ca="1">'REVENUE FLTE'!BF62</f>
        <v>0</v>
      </c>
      <c r="BG18" s="26">
        <f ca="1">'REVENUE FLTE'!BG62</f>
        <v>0</v>
      </c>
      <c r="BH18" s="26">
        <f ca="1">'REVENUE FLTE'!BH62</f>
        <v>0</v>
      </c>
      <c r="BI18" s="26">
        <f ca="1">'REVENUE FLTE'!BI62</f>
        <v>0</v>
      </c>
      <c r="BJ18" s="26">
        <f ca="1">'REVENUE FLTE'!BJ62</f>
        <v>0</v>
      </c>
      <c r="BK18" s="26">
        <f ca="1">'REVENUE FLTE'!BK62</f>
        <v>0</v>
      </c>
      <c r="BL18" s="26">
        <f ca="1">'REVENUE FLTE'!BL62</f>
        <v>0</v>
      </c>
      <c r="BM18" s="26">
        <f ca="1">'REVENUE FLTE'!BM62</f>
        <v>0</v>
      </c>
      <c r="BN18" s="26">
        <f ca="1">'REVENUE FLTE'!BN62</f>
        <v>0</v>
      </c>
      <c r="BO18" s="26">
        <f ca="1">'REVENUE FLTE'!BO62</f>
        <v>0</v>
      </c>
      <c r="BP18" s="26">
        <f ca="1">'REVENUE FLTE'!BP62</f>
        <v>0</v>
      </c>
      <c r="BQ18" s="26">
        <f ca="1">'REVENUE FLTE'!BQ62</f>
        <v>0</v>
      </c>
      <c r="BR18" s="26">
        <f ca="1">'REVENUE FLTE'!BR62</f>
        <v>0</v>
      </c>
    </row>
    <row r="19" spans="2:72" ht="25" customHeight="1" outlineLevel="1">
      <c r="B19" s="24" t="s">
        <v>50</v>
      </c>
      <c r="C19" s="26">
        <f>'REVENUE FLTE'!C68</f>
        <v>0</v>
      </c>
      <c r="D19" s="26">
        <f>'REVENUE FLTE'!D68</f>
        <v>0</v>
      </c>
      <c r="E19" s="26">
        <f>'REVENUE FLTE'!E68</f>
        <v>0</v>
      </c>
      <c r="F19" s="26">
        <f>'REVENUE FLTE'!F68</f>
        <v>0</v>
      </c>
      <c r="G19" s="26">
        <f>'REVENUE FLTE'!G68</f>
        <v>0</v>
      </c>
      <c r="H19" s="26">
        <f>'REVENUE FLTE'!H68</f>
        <v>0</v>
      </c>
      <c r="I19" s="26">
        <f>'REVENUE FLTE'!I68</f>
        <v>0</v>
      </c>
      <c r="J19" s="26">
        <f>'REVENUE FLTE'!J68</f>
        <v>0</v>
      </c>
      <c r="K19" s="26">
        <f ca="1">'REVENUE FLTE'!K68</f>
        <v>0</v>
      </c>
      <c r="L19" s="26">
        <f ca="1">'REVENUE FLTE'!L68</f>
        <v>0</v>
      </c>
      <c r="M19" s="26">
        <f ca="1">'REVENUE FLTE'!M68</f>
        <v>0</v>
      </c>
      <c r="N19" s="26">
        <f ca="1">'REVENUE FLTE'!N68</f>
        <v>0</v>
      </c>
      <c r="O19" s="26">
        <f ca="1">'REVENUE FLTE'!O68</f>
        <v>0</v>
      </c>
      <c r="P19" s="26">
        <f ca="1">'REVENUE FLTE'!P68</f>
        <v>0</v>
      </c>
      <c r="Q19" s="26">
        <f ca="1">'REVENUE FLTE'!Q68</f>
        <v>0</v>
      </c>
      <c r="R19" s="26">
        <f ca="1">'REVENUE FLTE'!R68</f>
        <v>0</v>
      </c>
      <c r="S19" s="26">
        <f ca="1">'REVENUE FLTE'!S68</f>
        <v>0</v>
      </c>
      <c r="T19" s="26">
        <f ca="1">'REVENUE FLTE'!T68</f>
        <v>0</v>
      </c>
      <c r="U19" s="26">
        <f ca="1">'REVENUE FLTE'!U68</f>
        <v>0</v>
      </c>
      <c r="V19" s="26">
        <f ca="1">'REVENUE FLTE'!V68</f>
        <v>0</v>
      </c>
      <c r="W19" s="26">
        <f ca="1">'REVENUE FLTE'!W68</f>
        <v>0</v>
      </c>
      <c r="X19" s="26">
        <f ca="1">'REVENUE FLTE'!X68</f>
        <v>0</v>
      </c>
      <c r="Y19" s="26">
        <f ca="1">'REVENUE FLTE'!Y68</f>
        <v>0</v>
      </c>
      <c r="Z19" s="26">
        <f ca="1">'REVENUE FLTE'!Z68</f>
        <v>0</v>
      </c>
      <c r="AA19" s="26">
        <f ca="1">'REVENUE FLTE'!AA68</f>
        <v>0</v>
      </c>
      <c r="AB19" s="26">
        <f ca="1">'REVENUE FLTE'!AB68</f>
        <v>0</v>
      </c>
      <c r="AC19" s="26">
        <f ca="1">'REVENUE FLTE'!AC68</f>
        <v>0</v>
      </c>
      <c r="AD19" s="26">
        <f ca="1">'REVENUE FLTE'!AD68</f>
        <v>0</v>
      </c>
      <c r="AE19" s="26">
        <f ca="1">'REVENUE FLTE'!AE68</f>
        <v>0</v>
      </c>
      <c r="AF19" s="26">
        <f ca="1">'REVENUE FLTE'!AF68</f>
        <v>0</v>
      </c>
      <c r="AG19" s="26">
        <f ca="1">'REVENUE FLTE'!AG68</f>
        <v>0</v>
      </c>
      <c r="AH19" s="26">
        <f ca="1">'REVENUE FLTE'!AH68</f>
        <v>0</v>
      </c>
      <c r="AI19" s="26">
        <f ca="1">'REVENUE FLTE'!AI68</f>
        <v>0</v>
      </c>
      <c r="AJ19" s="26">
        <f ca="1">'REVENUE FLTE'!AJ68</f>
        <v>0</v>
      </c>
      <c r="AK19" s="26">
        <f ca="1">'REVENUE FLTE'!AK68</f>
        <v>0</v>
      </c>
      <c r="AL19" s="26">
        <f ca="1">'REVENUE FLTE'!AL68</f>
        <v>0</v>
      </c>
      <c r="AM19" s="26">
        <f ca="1">'REVENUE FLTE'!AM68</f>
        <v>0</v>
      </c>
      <c r="AN19" s="26">
        <f ca="1">'REVENUE FLTE'!AN68</f>
        <v>0</v>
      </c>
      <c r="AO19" s="26">
        <f ca="1">'REVENUE FLTE'!AO68</f>
        <v>0</v>
      </c>
      <c r="AP19" s="26">
        <f ca="1">'REVENUE FLTE'!AP68</f>
        <v>0</v>
      </c>
      <c r="AQ19" s="26">
        <f ca="1">'REVENUE FLTE'!AQ68</f>
        <v>0</v>
      </c>
      <c r="AR19" s="26">
        <f ca="1">'REVENUE FLTE'!AR68</f>
        <v>0</v>
      </c>
      <c r="AS19" s="26">
        <f ca="1">'REVENUE FLTE'!AS68</f>
        <v>0</v>
      </c>
      <c r="AT19" s="26">
        <f ca="1">'REVENUE FLTE'!AT68</f>
        <v>0</v>
      </c>
      <c r="AU19" s="26">
        <f ca="1">'REVENUE FLTE'!AU68</f>
        <v>0</v>
      </c>
      <c r="AV19" s="26">
        <f ca="1">'REVENUE FLTE'!AV68</f>
        <v>0</v>
      </c>
      <c r="AW19" s="26">
        <f ca="1">'REVENUE FLTE'!AW68</f>
        <v>0</v>
      </c>
      <c r="AX19" s="26">
        <f ca="1">'REVENUE FLTE'!AX68</f>
        <v>0</v>
      </c>
      <c r="AY19" s="26">
        <f ca="1">'REVENUE FLTE'!AY68</f>
        <v>0</v>
      </c>
      <c r="AZ19" s="26">
        <f ca="1">'REVENUE FLTE'!AZ68</f>
        <v>0</v>
      </c>
      <c r="BA19" s="26">
        <f ca="1">'REVENUE FLTE'!BA68</f>
        <v>0</v>
      </c>
      <c r="BB19" s="26">
        <f ca="1">'REVENUE FLTE'!BB68</f>
        <v>0</v>
      </c>
      <c r="BC19" s="26">
        <f ca="1">'REVENUE FLTE'!BC68</f>
        <v>0</v>
      </c>
      <c r="BD19" s="26">
        <f ca="1">'REVENUE FLTE'!BD68</f>
        <v>0</v>
      </c>
      <c r="BE19" s="26">
        <f ca="1">'REVENUE FLTE'!BE68</f>
        <v>0</v>
      </c>
      <c r="BF19" s="26">
        <f ca="1">'REVENUE FLTE'!BF68</f>
        <v>0</v>
      </c>
      <c r="BG19" s="26">
        <f ca="1">'REVENUE FLTE'!BG68</f>
        <v>0</v>
      </c>
      <c r="BH19" s="26">
        <f ca="1">'REVENUE FLTE'!BH68</f>
        <v>0</v>
      </c>
      <c r="BI19" s="26">
        <f ca="1">'REVENUE FLTE'!BI68</f>
        <v>0</v>
      </c>
      <c r="BJ19" s="26">
        <f ca="1">'REVENUE FLTE'!BJ68</f>
        <v>0</v>
      </c>
      <c r="BK19" s="26">
        <f ca="1">'REVENUE FLTE'!BK68</f>
        <v>0</v>
      </c>
      <c r="BL19" s="26">
        <f ca="1">'REVENUE FLTE'!BL68</f>
        <v>0</v>
      </c>
      <c r="BM19" s="26">
        <f ca="1">'REVENUE FLTE'!BM68</f>
        <v>0</v>
      </c>
      <c r="BN19" s="26">
        <f ca="1">'REVENUE FLTE'!BN68</f>
        <v>0</v>
      </c>
      <c r="BO19" s="26">
        <f ca="1">'REVENUE FLTE'!BO68</f>
        <v>0</v>
      </c>
      <c r="BP19" s="26">
        <f ca="1">'REVENUE FLTE'!BP68</f>
        <v>0</v>
      </c>
      <c r="BQ19" s="26">
        <f ca="1">'REVENUE FLTE'!BQ68</f>
        <v>0</v>
      </c>
      <c r="BR19" s="26">
        <f ca="1">'REVENUE FLTE'!BR68</f>
        <v>0</v>
      </c>
    </row>
    <row r="20" spans="2:72" s="224" customFormat="1" ht="25" customHeight="1">
      <c r="B20" s="183" t="s">
        <v>16</v>
      </c>
      <c r="C20" s="223">
        <f>SUM(C21:C36)</f>
        <v>0</v>
      </c>
      <c r="D20" s="223">
        <f t="shared" ref="D20:BO20" si="2">SUM(D21:D36)</f>
        <v>0</v>
      </c>
      <c r="E20" s="223">
        <f t="shared" si="2"/>
        <v>0</v>
      </c>
      <c r="F20" s="223">
        <f t="shared" si="2"/>
        <v>0</v>
      </c>
      <c r="G20" s="223">
        <f t="shared" si="2"/>
        <v>0</v>
      </c>
      <c r="H20" s="223">
        <f t="shared" si="2"/>
        <v>0</v>
      </c>
      <c r="I20" s="223">
        <f t="shared" si="2"/>
        <v>0</v>
      </c>
      <c r="J20" s="223">
        <f t="shared" ca="1" si="2"/>
        <v>4800</v>
      </c>
      <c r="K20" s="223">
        <f t="shared" ca="1" si="2"/>
        <v>431684.48911600001</v>
      </c>
      <c r="L20" s="223">
        <f t="shared" ca="1" si="2"/>
        <v>526467.70352451399</v>
      </c>
      <c r="M20" s="223">
        <f t="shared" ca="1" si="2"/>
        <v>625328.12586055568</v>
      </c>
      <c r="N20" s="223">
        <f t="shared" ca="1" si="2"/>
        <v>729904.0304747409</v>
      </c>
      <c r="O20" s="223">
        <f t="shared" ca="1" si="2"/>
        <v>840873.00051570567</v>
      </c>
      <c r="P20" s="223">
        <f t="shared" ca="1" si="2"/>
        <v>959998.07807932212</v>
      </c>
      <c r="Q20" s="223">
        <f t="shared" ca="1" si="2"/>
        <v>1088902.8834876481</v>
      </c>
      <c r="R20" s="223">
        <f t="shared" ca="1" si="2"/>
        <v>1230479.536844003</v>
      </c>
      <c r="S20" s="223">
        <f t="shared" ca="1" si="2"/>
        <v>1383992.2449022892</v>
      </c>
      <c r="T20" s="223">
        <f t="shared" ca="1" si="2"/>
        <v>1550935.9681906197</v>
      </c>
      <c r="U20" s="223">
        <f t="shared" ca="1" si="2"/>
        <v>1735530.0928969996</v>
      </c>
      <c r="V20" s="223">
        <f t="shared" ca="1" si="2"/>
        <v>1940445.549249375</v>
      </c>
      <c r="W20" s="223">
        <f t="shared" ca="1" si="2"/>
        <v>2165903.9457147559</v>
      </c>
      <c r="X20" s="223">
        <f t="shared" ca="1" si="2"/>
        <v>2446587.2963058008</v>
      </c>
      <c r="Y20" s="223">
        <f t="shared" ca="1" si="2"/>
        <v>2746387.0467912019</v>
      </c>
      <c r="Z20" s="223">
        <f t="shared" ca="1" si="2"/>
        <v>3069665.0322532896</v>
      </c>
      <c r="AA20" s="223">
        <f t="shared" ca="1" si="2"/>
        <v>3409997.0820978624</v>
      </c>
      <c r="AB20" s="223">
        <f t="shared" ca="1" si="2"/>
        <v>3769164.7475687554</v>
      </c>
      <c r="AC20" s="223">
        <f t="shared" ca="1" si="2"/>
        <v>4144739.4276031461</v>
      </c>
      <c r="AD20" s="223">
        <f t="shared" ca="1" si="2"/>
        <v>4538720.3401072435</v>
      </c>
      <c r="AE20" s="223">
        <f t="shared" ca="1" si="2"/>
        <v>4934632.0995450569</v>
      </c>
      <c r="AF20" s="223">
        <f t="shared" ca="1" si="2"/>
        <v>5344117.9955476495</v>
      </c>
      <c r="AG20" s="223">
        <f t="shared" ca="1" si="2"/>
        <v>5754472.0326809511</v>
      </c>
      <c r="AH20" s="223">
        <f t="shared" ca="1" si="2"/>
        <v>6168583.282580479</v>
      </c>
      <c r="AI20" s="223">
        <f t="shared" ca="1" si="2"/>
        <v>6576520.4336410603</v>
      </c>
      <c r="AJ20" s="223">
        <f t="shared" ca="1" si="2"/>
        <v>6990675.1787700253</v>
      </c>
      <c r="AK20" s="223">
        <f t="shared" ca="1" si="2"/>
        <v>7405212.8490245957</v>
      </c>
      <c r="AL20" s="223">
        <f t="shared" ca="1" si="2"/>
        <v>7824294.6004660018</v>
      </c>
      <c r="AM20" s="223">
        <f t="shared" ca="1" si="2"/>
        <v>8223116.534685865</v>
      </c>
      <c r="AN20" s="223">
        <f t="shared" ca="1" si="2"/>
        <v>8614576.3052202314</v>
      </c>
      <c r="AO20" s="223">
        <f t="shared" ca="1" si="2"/>
        <v>9008872.758781055</v>
      </c>
      <c r="AP20" s="223">
        <f t="shared" ca="1" si="2"/>
        <v>9391795.4920458086</v>
      </c>
      <c r="AQ20" s="223">
        <f t="shared" ca="1" si="2"/>
        <v>9776544.8287538141</v>
      </c>
      <c r="AR20" s="223">
        <f t="shared" ca="1" si="2"/>
        <v>10159028.030371001</v>
      </c>
      <c r="AS20" s="223">
        <f t="shared" ca="1" si="2"/>
        <v>10544101.896158043</v>
      </c>
      <c r="AT20" s="223">
        <f t="shared" ca="1" si="2"/>
        <v>10916328.566173896</v>
      </c>
      <c r="AU20" s="223">
        <f t="shared" ca="1" si="2"/>
        <v>11290666.768243013</v>
      </c>
      <c r="AV20" s="223">
        <f t="shared" ca="1" si="2"/>
        <v>11662145.766561342</v>
      </c>
      <c r="AW20" s="223">
        <f t="shared" ca="1" si="2"/>
        <v>12035246.162821168</v>
      </c>
      <c r="AX20" s="223">
        <f t="shared" ca="1" si="2"/>
        <v>12395940.902187981</v>
      </c>
      <c r="AY20" s="223">
        <f t="shared" ca="1" si="2"/>
        <v>12758158.927455777</v>
      </c>
      <c r="AZ20" s="223">
        <f t="shared" ca="1" si="2"/>
        <v>13122769.923450399</v>
      </c>
      <c r="BA20" s="223">
        <f t="shared" ca="1" si="2"/>
        <v>13474478.154664664</v>
      </c>
      <c r="BB20" s="223">
        <f t="shared" ca="1" si="2"/>
        <v>13828324.55495321</v>
      </c>
      <c r="BC20" s="223">
        <f t="shared" ca="1" si="2"/>
        <v>14178935.215839302</v>
      </c>
      <c r="BD20" s="223">
        <f t="shared" ca="1" si="2"/>
        <v>14531668.346849462</v>
      </c>
      <c r="BE20" s="223">
        <f t="shared" ca="1" si="2"/>
        <v>14871690.36374604</v>
      </c>
      <c r="BF20" s="223">
        <f t="shared" ca="1" si="2"/>
        <v>15213581.393498994</v>
      </c>
      <c r="BG20" s="223">
        <f t="shared" ca="1" si="2"/>
        <v>15552566.349499043</v>
      </c>
      <c r="BH20" s="223">
        <f t="shared" ca="1" si="2"/>
        <v>15893469.933373099</v>
      </c>
      <c r="BI20" s="223">
        <f t="shared" ca="1" si="2"/>
        <v>16222026.726719825</v>
      </c>
      <c r="BJ20" s="223">
        <f t="shared" ca="1" si="2"/>
        <v>16552497.933573097</v>
      </c>
      <c r="BK20" s="223">
        <f t="shared" ca="1" si="2"/>
        <v>16884960.13516812</v>
      </c>
      <c r="BL20" s="223">
        <f t="shared" ca="1" si="2"/>
        <v>17205037.208049588</v>
      </c>
      <c r="BM20" s="223">
        <f t="shared" ca="1" si="2"/>
        <v>17527152.825811565</v>
      </c>
      <c r="BN20" s="223">
        <f t="shared" ca="1" si="2"/>
        <v>17846530.460822556</v>
      </c>
      <c r="BO20" s="223">
        <f t="shared" ca="1" si="2"/>
        <v>18167993.385935958</v>
      </c>
      <c r="BP20" s="223">
        <f t="shared" ref="BP20:BR20" ca="1" si="3">SUM(BP21:BP36)</f>
        <v>18477164.676185898</v>
      </c>
      <c r="BQ20" s="223">
        <f t="shared" ca="1" si="3"/>
        <v>18788467.210468713</v>
      </c>
      <c r="BR20" s="223">
        <f t="shared" ca="1" si="3"/>
        <v>19097123.673210125</v>
      </c>
      <c r="BT20" s="373">
        <f ca="1">SUM(C20:BS20)</f>
        <v>534551976.50511837</v>
      </c>
    </row>
    <row r="21" spans="2:72" ht="25" customHeight="1" outlineLevel="1">
      <c r="B21" s="24" t="s">
        <v>51</v>
      </c>
      <c r="C21" s="26">
        <f>'DIRECT COST FLTE'!C8</f>
        <v>0</v>
      </c>
      <c r="D21" s="26">
        <f>'DIRECT COST FLTE'!D8</f>
        <v>0</v>
      </c>
      <c r="E21" s="26">
        <f>'DIRECT COST FLTE'!E8</f>
        <v>0</v>
      </c>
      <c r="F21" s="26">
        <f>'DIRECT COST FLTE'!F8</f>
        <v>0</v>
      </c>
      <c r="G21" s="26">
        <f>'DIRECT COST FLTE'!G8</f>
        <v>0</v>
      </c>
      <c r="H21" s="26">
        <f>'DIRECT COST FLTE'!H8</f>
        <v>0</v>
      </c>
      <c r="I21" s="26">
        <f>'DIRECT COST FLTE'!I8</f>
        <v>0</v>
      </c>
      <c r="J21" s="26">
        <f>'DIRECT COST FLTE'!J8</f>
        <v>0</v>
      </c>
      <c r="K21" s="26">
        <f>'DIRECT COST FLTE'!K8</f>
        <v>0</v>
      </c>
      <c r="L21" s="26">
        <f>'DIRECT COST FLTE'!L8</f>
        <v>0</v>
      </c>
      <c r="M21" s="26">
        <f>'DIRECT COST FLTE'!M8</f>
        <v>0</v>
      </c>
      <c r="N21" s="26">
        <f>'DIRECT COST FLTE'!N8</f>
        <v>0</v>
      </c>
      <c r="O21" s="26">
        <f>'DIRECT COST FLTE'!O8</f>
        <v>0</v>
      </c>
      <c r="P21" s="26">
        <f>'DIRECT COST FLTE'!P8</f>
        <v>0</v>
      </c>
      <c r="Q21" s="26">
        <f>'DIRECT COST FLTE'!Q8</f>
        <v>0</v>
      </c>
      <c r="R21" s="26">
        <f>'DIRECT COST FLTE'!R8</f>
        <v>0</v>
      </c>
      <c r="S21" s="26">
        <f>'DIRECT COST FLTE'!S8</f>
        <v>0</v>
      </c>
      <c r="T21" s="26">
        <f>'DIRECT COST FLTE'!T8</f>
        <v>0</v>
      </c>
      <c r="U21" s="26">
        <f>'DIRECT COST FLTE'!U8</f>
        <v>0</v>
      </c>
      <c r="V21" s="26">
        <f>'DIRECT COST FLTE'!V8</f>
        <v>0</v>
      </c>
      <c r="W21" s="26">
        <f>'DIRECT COST FLTE'!W8</f>
        <v>0</v>
      </c>
      <c r="X21" s="26">
        <f>'DIRECT COST FLTE'!X8</f>
        <v>0</v>
      </c>
      <c r="Y21" s="26">
        <f>'DIRECT COST FLTE'!Y8</f>
        <v>0</v>
      </c>
      <c r="Z21" s="26">
        <f>'DIRECT COST FLTE'!Z8</f>
        <v>0</v>
      </c>
      <c r="AA21" s="26">
        <f>'DIRECT COST FLTE'!AA8</f>
        <v>0</v>
      </c>
      <c r="AB21" s="26">
        <f>'DIRECT COST FLTE'!AB8</f>
        <v>0</v>
      </c>
      <c r="AC21" s="26">
        <f>'DIRECT COST FLTE'!AC8</f>
        <v>0</v>
      </c>
      <c r="AD21" s="26">
        <f>'DIRECT COST FLTE'!AD8</f>
        <v>0</v>
      </c>
      <c r="AE21" s="26">
        <f>'DIRECT COST FLTE'!AE8</f>
        <v>0</v>
      </c>
      <c r="AF21" s="26">
        <f>'DIRECT COST FLTE'!AF8</f>
        <v>0</v>
      </c>
      <c r="AG21" s="26">
        <f>'DIRECT COST FLTE'!AG8</f>
        <v>0</v>
      </c>
      <c r="AH21" s="26">
        <f>'DIRECT COST FLTE'!AH8</f>
        <v>0</v>
      </c>
      <c r="AI21" s="26">
        <f>'DIRECT COST FLTE'!AI8</f>
        <v>0</v>
      </c>
      <c r="AJ21" s="26">
        <f>'DIRECT COST FLTE'!AJ8</f>
        <v>0</v>
      </c>
      <c r="AK21" s="26">
        <f>'DIRECT COST FLTE'!AK8</f>
        <v>0</v>
      </c>
      <c r="AL21" s="26">
        <f>'DIRECT COST FLTE'!AL8</f>
        <v>0</v>
      </c>
      <c r="AM21" s="26">
        <f>'DIRECT COST FLTE'!AM8</f>
        <v>0</v>
      </c>
      <c r="AN21" s="26">
        <f>'DIRECT COST FLTE'!AN8</f>
        <v>0</v>
      </c>
      <c r="AO21" s="26">
        <f>'DIRECT COST FLTE'!AO8</f>
        <v>0</v>
      </c>
      <c r="AP21" s="26">
        <f>'DIRECT COST FLTE'!AP8</f>
        <v>0</v>
      </c>
      <c r="AQ21" s="26">
        <f>'DIRECT COST FLTE'!AQ8</f>
        <v>0</v>
      </c>
      <c r="AR21" s="26">
        <f>'DIRECT COST FLTE'!AR8</f>
        <v>0</v>
      </c>
      <c r="AS21" s="26">
        <f>'DIRECT COST FLTE'!AS8</f>
        <v>0</v>
      </c>
      <c r="AT21" s="26">
        <f>'DIRECT COST FLTE'!AT8</f>
        <v>0</v>
      </c>
      <c r="AU21" s="26">
        <f>'DIRECT COST FLTE'!AU8</f>
        <v>0</v>
      </c>
      <c r="AV21" s="26">
        <f>'DIRECT COST FLTE'!AV8</f>
        <v>0</v>
      </c>
      <c r="AW21" s="26">
        <f>'DIRECT COST FLTE'!AW8</f>
        <v>0</v>
      </c>
      <c r="AX21" s="26">
        <f>'DIRECT COST FLTE'!AX8</f>
        <v>0</v>
      </c>
      <c r="AY21" s="26">
        <f>'DIRECT COST FLTE'!AY8</f>
        <v>0</v>
      </c>
      <c r="AZ21" s="26">
        <f>'DIRECT COST FLTE'!AZ8</f>
        <v>0</v>
      </c>
      <c r="BA21" s="26">
        <f>'DIRECT COST FLTE'!BA8</f>
        <v>0</v>
      </c>
      <c r="BB21" s="26">
        <f>'DIRECT COST FLTE'!BB8</f>
        <v>0</v>
      </c>
      <c r="BC21" s="26">
        <f>'DIRECT COST FLTE'!BC8</f>
        <v>0</v>
      </c>
      <c r="BD21" s="26">
        <f>'DIRECT COST FLTE'!BD8</f>
        <v>0</v>
      </c>
      <c r="BE21" s="26">
        <f>'DIRECT COST FLTE'!BE8</f>
        <v>0</v>
      </c>
      <c r="BF21" s="26">
        <f>'DIRECT COST FLTE'!BF8</f>
        <v>0</v>
      </c>
      <c r="BG21" s="26">
        <f>'DIRECT COST FLTE'!BG8</f>
        <v>0</v>
      </c>
      <c r="BH21" s="26">
        <f>'DIRECT COST FLTE'!BH8</f>
        <v>0</v>
      </c>
      <c r="BI21" s="26">
        <f>'DIRECT COST FLTE'!BI8</f>
        <v>0</v>
      </c>
      <c r="BJ21" s="26">
        <f>'DIRECT COST FLTE'!BJ8</f>
        <v>0</v>
      </c>
      <c r="BK21" s="26">
        <f>'DIRECT COST FLTE'!BK8</f>
        <v>0</v>
      </c>
      <c r="BL21" s="26">
        <f>'DIRECT COST FLTE'!BL8</f>
        <v>0</v>
      </c>
      <c r="BM21" s="26">
        <f>'DIRECT COST FLTE'!BM8</f>
        <v>0</v>
      </c>
      <c r="BN21" s="26">
        <f>'DIRECT COST FLTE'!BN8</f>
        <v>0</v>
      </c>
      <c r="BO21" s="26">
        <f>'DIRECT COST FLTE'!BO8</f>
        <v>0</v>
      </c>
      <c r="BP21" s="26">
        <f>'DIRECT COST FLTE'!BP8</f>
        <v>0</v>
      </c>
      <c r="BQ21" s="26">
        <f>'DIRECT COST FLTE'!BQ8</f>
        <v>0</v>
      </c>
      <c r="BR21" s="26">
        <f>'DIRECT COST FLTE'!BR8</f>
        <v>0</v>
      </c>
    </row>
    <row r="22" spans="2:72" ht="25" customHeight="1" outlineLevel="1">
      <c r="B22" s="24" t="s">
        <v>52</v>
      </c>
      <c r="C22" s="26">
        <f>'DIRECT COST FLTE'!C15</f>
        <v>0</v>
      </c>
      <c r="D22" s="26">
        <f>'DIRECT COST FLTE'!D15</f>
        <v>0</v>
      </c>
      <c r="E22" s="26">
        <f>'DIRECT COST FLTE'!E15</f>
        <v>0</v>
      </c>
      <c r="F22" s="26">
        <f>'DIRECT COST FLTE'!F15</f>
        <v>0</v>
      </c>
      <c r="G22" s="26">
        <f>'DIRECT COST FLTE'!G15</f>
        <v>0</v>
      </c>
      <c r="H22" s="26">
        <f>'DIRECT COST FLTE'!H15</f>
        <v>0</v>
      </c>
      <c r="I22" s="26">
        <f>'DIRECT COST FLTE'!I15</f>
        <v>0</v>
      </c>
      <c r="J22" s="26">
        <f>'DIRECT COST FLTE'!J15</f>
        <v>0</v>
      </c>
      <c r="K22" s="26">
        <f ca="1">'DIRECT COST FLTE'!K15</f>
        <v>3198</v>
      </c>
      <c r="L22" s="26">
        <f ca="1">'DIRECT COST FLTE'!L15</f>
        <v>3315</v>
      </c>
      <c r="M22" s="26">
        <f ca="1">'DIRECT COST FLTE'!M15</f>
        <v>3459</v>
      </c>
      <c r="N22" s="26">
        <f ca="1">'DIRECT COST FLTE'!N15</f>
        <v>3645</v>
      </c>
      <c r="O22" s="26">
        <f ca="1">'DIRECT COST FLTE'!O15</f>
        <v>3867</v>
      </c>
      <c r="P22" s="26">
        <f ca="1">'DIRECT COST FLTE'!P15</f>
        <v>4143</v>
      </c>
      <c r="Q22" s="26">
        <f ca="1">'DIRECT COST FLTE'!Q15</f>
        <v>4473</v>
      </c>
      <c r="R22" s="26">
        <f ca="1">'DIRECT COST FLTE'!R15</f>
        <v>4878</v>
      </c>
      <c r="S22" s="26">
        <f ca="1">'DIRECT COST FLTE'!S15</f>
        <v>5349</v>
      </c>
      <c r="T22" s="26">
        <f ca="1">'DIRECT COST FLTE'!T15</f>
        <v>5904</v>
      </c>
      <c r="U22" s="26">
        <f ca="1">'DIRECT COST FLTE'!U15</f>
        <v>6534</v>
      </c>
      <c r="V22" s="26">
        <f ca="1">'DIRECT COST FLTE'!V15</f>
        <v>7245</v>
      </c>
      <c r="W22" s="26">
        <f ca="1">'DIRECT COST FLTE'!W15</f>
        <v>8010</v>
      </c>
      <c r="X22" s="26">
        <f ca="1">'DIRECT COST FLTE'!X15</f>
        <v>8823</v>
      </c>
      <c r="Y22" s="26">
        <f ca="1">'DIRECT COST FLTE'!Y15</f>
        <v>9663</v>
      </c>
      <c r="Z22" s="26">
        <f ca="1">'DIRECT COST FLTE'!Z15</f>
        <v>10497</v>
      </c>
      <c r="AA22" s="26">
        <f ca="1">'DIRECT COST FLTE'!AA15</f>
        <v>11313</v>
      </c>
      <c r="AB22" s="26">
        <f ca="1">'DIRECT COST FLTE'!AB15</f>
        <v>12078</v>
      </c>
      <c r="AC22" s="26">
        <f ca="1">'DIRECT COST FLTE'!AC15</f>
        <v>12783</v>
      </c>
      <c r="AD22" s="26">
        <f ca="1">'DIRECT COST FLTE'!AD15</f>
        <v>13413</v>
      </c>
      <c r="AE22" s="26">
        <f ca="1">'DIRECT COST FLTE'!AE15</f>
        <v>13968</v>
      </c>
      <c r="AF22" s="26">
        <f ca="1">'DIRECT COST FLTE'!AF15</f>
        <v>14445</v>
      </c>
      <c r="AG22" s="26">
        <f ca="1">'DIRECT COST FLTE'!AG15</f>
        <v>14847</v>
      </c>
      <c r="AH22" s="26">
        <f ca="1">'DIRECT COST FLTE'!AH15</f>
        <v>15177</v>
      </c>
      <c r="AI22" s="26">
        <f ca="1">'DIRECT COST FLTE'!AI15</f>
        <v>15456</v>
      </c>
      <c r="AJ22" s="26">
        <f ca="1">'DIRECT COST FLTE'!AJ15</f>
        <v>15678</v>
      </c>
      <c r="AK22" s="26">
        <f ca="1">'DIRECT COST FLTE'!AK15</f>
        <v>15858</v>
      </c>
      <c r="AL22" s="26">
        <f ca="1">'DIRECT COST FLTE'!AL15</f>
        <v>16002</v>
      </c>
      <c r="AM22" s="26">
        <f ca="1">'DIRECT COST FLTE'!AM15</f>
        <v>16125</v>
      </c>
      <c r="AN22" s="26">
        <f ca="1">'DIRECT COST FLTE'!AN15</f>
        <v>16215</v>
      </c>
      <c r="AO22" s="26">
        <f ca="1">'DIRECT COST FLTE'!AO15</f>
        <v>16287</v>
      </c>
      <c r="AP22" s="26">
        <f ca="1">'DIRECT COST FLTE'!AP15</f>
        <v>16347</v>
      </c>
      <c r="AQ22" s="26">
        <f ca="1">'DIRECT COST FLTE'!AQ15</f>
        <v>16389</v>
      </c>
      <c r="AR22" s="26">
        <f ca="1">'DIRECT COST FLTE'!AR15</f>
        <v>16425</v>
      </c>
      <c r="AS22" s="26">
        <f ca="1">'DIRECT COST FLTE'!AS15</f>
        <v>16458</v>
      </c>
      <c r="AT22" s="26">
        <f ca="1">'DIRECT COST FLTE'!AT15</f>
        <v>16479</v>
      </c>
      <c r="AU22" s="26">
        <f ca="1">'DIRECT COST FLTE'!AU15</f>
        <v>16497</v>
      </c>
      <c r="AV22" s="26">
        <f ca="1">'DIRECT COST FLTE'!AV15</f>
        <v>16512</v>
      </c>
      <c r="AW22" s="26">
        <f ca="1">'DIRECT COST FLTE'!AW15</f>
        <v>16521</v>
      </c>
      <c r="AX22" s="26">
        <f ca="1">'DIRECT COST FLTE'!AX15</f>
        <v>16530</v>
      </c>
      <c r="AY22" s="26">
        <f ca="1">'DIRECT COST FLTE'!AY15</f>
        <v>16533</v>
      </c>
      <c r="AZ22" s="26">
        <f ca="1">'DIRECT COST FLTE'!AZ15</f>
        <v>16542</v>
      </c>
      <c r="BA22" s="26">
        <f ca="1">'DIRECT COST FLTE'!BA15</f>
        <v>16545</v>
      </c>
      <c r="BB22" s="26">
        <f ca="1">'DIRECT COST FLTE'!BB15</f>
        <v>16551</v>
      </c>
      <c r="BC22" s="26">
        <f ca="1">'DIRECT COST FLTE'!BC15</f>
        <v>16551</v>
      </c>
      <c r="BD22" s="26">
        <f ca="1">'DIRECT COST FLTE'!BD15</f>
        <v>16557</v>
      </c>
      <c r="BE22" s="26">
        <f ca="1">'DIRECT COST FLTE'!BE15</f>
        <v>16557</v>
      </c>
      <c r="BF22" s="26">
        <f ca="1">'DIRECT COST FLTE'!BF15</f>
        <v>16557</v>
      </c>
      <c r="BG22" s="26">
        <f ca="1">'DIRECT COST FLTE'!BG15</f>
        <v>16557</v>
      </c>
      <c r="BH22" s="26">
        <f ca="1">'DIRECT COST FLTE'!BH15</f>
        <v>16557</v>
      </c>
      <c r="BI22" s="26">
        <f ca="1">'DIRECT COST FLTE'!BI15</f>
        <v>16560</v>
      </c>
      <c r="BJ22" s="26">
        <f ca="1">'DIRECT COST FLTE'!BJ15</f>
        <v>16560</v>
      </c>
      <c r="BK22" s="26">
        <f ca="1">'DIRECT COST FLTE'!BK15</f>
        <v>16560</v>
      </c>
      <c r="BL22" s="26">
        <f ca="1">'DIRECT COST FLTE'!BL15</f>
        <v>16560</v>
      </c>
      <c r="BM22" s="26">
        <f ca="1">'DIRECT COST FLTE'!BM15</f>
        <v>16560</v>
      </c>
      <c r="BN22" s="26">
        <f ca="1">'DIRECT COST FLTE'!BN15</f>
        <v>16560</v>
      </c>
      <c r="BO22" s="26">
        <f ca="1">'DIRECT COST FLTE'!BO15</f>
        <v>16560</v>
      </c>
      <c r="BP22" s="26">
        <f ca="1">'DIRECT COST FLTE'!BP15</f>
        <v>16560</v>
      </c>
      <c r="BQ22" s="26">
        <f ca="1">'DIRECT COST FLTE'!BQ15</f>
        <v>16560</v>
      </c>
      <c r="BR22" s="26">
        <f ca="1">'DIRECT COST FLTE'!BR15</f>
        <v>16560</v>
      </c>
    </row>
    <row r="23" spans="2:72" ht="25" customHeight="1" outlineLevel="1">
      <c r="B23" s="24" t="s">
        <v>53</v>
      </c>
      <c r="C23" s="26">
        <f>'DIRECT COST FLTE'!C28</f>
        <v>0</v>
      </c>
      <c r="D23" s="26">
        <f>'DIRECT COST FLTE'!D28</f>
        <v>0</v>
      </c>
      <c r="E23" s="26">
        <f>'DIRECT COST FLTE'!E28</f>
        <v>0</v>
      </c>
      <c r="F23" s="26">
        <f>'DIRECT COST FLTE'!F28</f>
        <v>0</v>
      </c>
      <c r="G23" s="26">
        <f>'DIRECT COST FLTE'!G28</f>
        <v>0</v>
      </c>
      <c r="H23" s="26">
        <f>'DIRECT COST FLTE'!H28</f>
        <v>0</v>
      </c>
      <c r="I23" s="26">
        <f>'DIRECT COST FLTE'!I28</f>
        <v>0</v>
      </c>
      <c r="J23" s="26">
        <f ca="1">'DIRECT COST FLTE'!J28</f>
        <v>4800</v>
      </c>
      <c r="K23" s="26">
        <f ca="1">'DIRECT COST FLTE'!K28</f>
        <v>0</v>
      </c>
      <c r="L23" s="26">
        <f ca="1">'DIRECT COST FLTE'!L28</f>
        <v>0</v>
      </c>
      <c r="M23" s="26">
        <f ca="1">'DIRECT COST FLTE'!M28</f>
        <v>0</v>
      </c>
      <c r="N23" s="26">
        <f ca="1">'DIRECT COST FLTE'!N28</f>
        <v>0</v>
      </c>
      <c r="O23" s="26">
        <f ca="1">'DIRECT COST FLTE'!O28</f>
        <v>0</v>
      </c>
      <c r="P23" s="26">
        <f ca="1">'DIRECT COST FLTE'!P28</f>
        <v>0</v>
      </c>
      <c r="Q23" s="26">
        <f ca="1">'DIRECT COST FLTE'!Q28</f>
        <v>0</v>
      </c>
      <c r="R23" s="26">
        <f ca="1">'DIRECT COST FLTE'!R28</f>
        <v>0</v>
      </c>
      <c r="S23" s="26">
        <f ca="1">'DIRECT COST FLTE'!S28</f>
        <v>0</v>
      </c>
      <c r="T23" s="26">
        <f ca="1">'DIRECT COST FLTE'!T28</f>
        <v>0</v>
      </c>
      <c r="U23" s="26">
        <f ca="1">'DIRECT COST FLTE'!U28</f>
        <v>0</v>
      </c>
      <c r="V23" s="26">
        <f ca="1">'DIRECT COST FLTE'!V28</f>
        <v>0</v>
      </c>
      <c r="W23" s="26">
        <f ca="1">'DIRECT COST FLTE'!W28</f>
        <v>0</v>
      </c>
      <c r="X23" s="26">
        <f ca="1">'DIRECT COST FLTE'!X28</f>
        <v>4800</v>
      </c>
      <c r="Y23" s="26">
        <f ca="1">'DIRECT COST FLTE'!Y28</f>
        <v>0</v>
      </c>
      <c r="Z23" s="26">
        <f ca="1">'DIRECT COST FLTE'!Z28</f>
        <v>0</v>
      </c>
      <c r="AA23" s="26">
        <f ca="1">'DIRECT COST FLTE'!AA28</f>
        <v>0</v>
      </c>
      <c r="AB23" s="26">
        <f ca="1">'DIRECT COST FLTE'!AB28</f>
        <v>0</v>
      </c>
      <c r="AC23" s="26">
        <f ca="1">'DIRECT COST FLTE'!AC28</f>
        <v>0</v>
      </c>
      <c r="AD23" s="26">
        <f ca="1">'DIRECT COST FLTE'!AD28</f>
        <v>4800</v>
      </c>
      <c r="AE23" s="26">
        <f ca="1">'DIRECT COST FLTE'!AE28</f>
        <v>0</v>
      </c>
      <c r="AF23" s="26">
        <f ca="1">'DIRECT COST FLTE'!AF28</f>
        <v>0</v>
      </c>
      <c r="AG23" s="26">
        <f ca="1">'DIRECT COST FLTE'!AG28</f>
        <v>0</v>
      </c>
      <c r="AH23" s="26">
        <f ca="1">'DIRECT COST FLTE'!AH28</f>
        <v>4800</v>
      </c>
      <c r="AI23" s="26">
        <f ca="1">'DIRECT COST FLTE'!AI28</f>
        <v>0</v>
      </c>
      <c r="AJ23" s="26">
        <f ca="1">'DIRECT COST FLTE'!AJ28</f>
        <v>0</v>
      </c>
      <c r="AK23" s="26">
        <f ca="1">'DIRECT COST FLTE'!AK28</f>
        <v>0</v>
      </c>
      <c r="AL23" s="26">
        <f ca="1">'DIRECT COST FLTE'!AL28</f>
        <v>4800</v>
      </c>
      <c r="AM23" s="26">
        <f ca="1">'DIRECT COST FLTE'!AM28</f>
        <v>0</v>
      </c>
      <c r="AN23" s="26">
        <f ca="1">'DIRECT COST FLTE'!AN28</f>
        <v>0</v>
      </c>
      <c r="AO23" s="26">
        <f ca="1">'DIRECT COST FLTE'!AO28</f>
        <v>4800</v>
      </c>
      <c r="AP23" s="26">
        <f ca="1">'DIRECT COST FLTE'!AP28</f>
        <v>0</v>
      </c>
      <c r="AQ23" s="26">
        <f ca="1">'DIRECT COST FLTE'!AQ28</f>
        <v>0</v>
      </c>
      <c r="AR23" s="26">
        <f ca="1">'DIRECT COST FLTE'!AR28</f>
        <v>0</v>
      </c>
      <c r="AS23" s="26">
        <f ca="1">'DIRECT COST FLTE'!AS28</f>
        <v>4800</v>
      </c>
      <c r="AT23" s="26">
        <f ca="1">'DIRECT COST FLTE'!AT28</f>
        <v>0</v>
      </c>
      <c r="AU23" s="26">
        <f ca="1">'DIRECT COST FLTE'!AU28</f>
        <v>0</v>
      </c>
      <c r="AV23" s="26">
        <f ca="1">'DIRECT COST FLTE'!AV28</f>
        <v>0</v>
      </c>
      <c r="AW23" s="26">
        <f ca="1">'DIRECT COST FLTE'!AW28</f>
        <v>4800</v>
      </c>
      <c r="AX23" s="26">
        <f ca="1">'DIRECT COST FLTE'!AX28</f>
        <v>0</v>
      </c>
      <c r="AY23" s="26">
        <f ca="1">'DIRECT COST FLTE'!AY28</f>
        <v>0</v>
      </c>
      <c r="AZ23" s="26">
        <f ca="1">'DIRECT COST FLTE'!AZ28</f>
        <v>4800</v>
      </c>
      <c r="BA23" s="26">
        <f ca="1">'DIRECT COST FLTE'!BA28</f>
        <v>0</v>
      </c>
      <c r="BB23" s="26">
        <f ca="1">'DIRECT COST FLTE'!BB28</f>
        <v>0</v>
      </c>
      <c r="BC23" s="26">
        <f ca="1">'DIRECT COST FLTE'!BC28</f>
        <v>0</v>
      </c>
      <c r="BD23" s="26">
        <f ca="1">'DIRECT COST FLTE'!BD28</f>
        <v>4800</v>
      </c>
      <c r="BE23" s="26">
        <f ca="1">'DIRECT COST FLTE'!BE28</f>
        <v>0</v>
      </c>
      <c r="BF23" s="26">
        <f ca="1">'DIRECT COST FLTE'!BF28</f>
        <v>0</v>
      </c>
      <c r="BG23" s="26">
        <f ca="1">'DIRECT COST FLTE'!BG28</f>
        <v>0</v>
      </c>
      <c r="BH23" s="26">
        <f ca="1">'DIRECT COST FLTE'!BH28</f>
        <v>4800</v>
      </c>
      <c r="BI23" s="26">
        <f ca="1">'DIRECT COST FLTE'!BI28</f>
        <v>0</v>
      </c>
      <c r="BJ23" s="26">
        <f ca="1">'DIRECT COST FLTE'!BJ28</f>
        <v>0</v>
      </c>
      <c r="BK23" s="26">
        <f ca="1">'DIRECT COST FLTE'!BK28</f>
        <v>4800</v>
      </c>
      <c r="BL23" s="26">
        <f ca="1">'DIRECT COST FLTE'!BL28</f>
        <v>0</v>
      </c>
      <c r="BM23" s="26">
        <f ca="1">'DIRECT COST FLTE'!BM28</f>
        <v>0</v>
      </c>
      <c r="BN23" s="26">
        <f ca="1">'DIRECT COST FLTE'!BN28</f>
        <v>0</v>
      </c>
      <c r="BO23" s="26">
        <f ca="1">'DIRECT COST FLTE'!BO28</f>
        <v>4800</v>
      </c>
      <c r="BP23" s="26">
        <f ca="1">'DIRECT COST FLTE'!BP28</f>
        <v>0</v>
      </c>
      <c r="BQ23" s="26">
        <f ca="1">'DIRECT COST FLTE'!BQ28</f>
        <v>0</v>
      </c>
      <c r="BR23" s="26">
        <f ca="1">'DIRECT COST FLTE'!BR28</f>
        <v>0</v>
      </c>
    </row>
    <row r="24" spans="2:72" ht="25" customHeight="1" outlineLevel="1">
      <c r="B24" s="24" t="s">
        <v>54</v>
      </c>
      <c r="C24" s="26">
        <f>'DIRECT COST FLTE'!C34</f>
        <v>0</v>
      </c>
      <c r="D24" s="26">
        <f>'DIRECT COST FLTE'!D34</f>
        <v>0</v>
      </c>
      <c r="E24" s="26">
        <f>'DIRECT COST FLTE'!E34</f>
        <v>0</v>
      </c>
      <c r="F24" s="26">
        <f>'DIRECT COST FLTE'!F34</f>
        <v>0</v>
      </c>
      <c r="G24" s="26">
        <f>'DIRECT COST FLTE'!G34</f>
        <v>0</v>
      </c>
      <c r="H24" s="26">
        <f>'DIRECT COST FLTE'!H34</f>
        <v>0</v>
      </c>
      <c r="I24" s="26">
        <f>'DIRECT COST FLTE'!I34</f>
        <v>0</v>
      </c>
      <c r="J24" s="26">
        <f>'DIRECT COST FLTE'!J34</f>
        <v>0</v>
      </c>
      <c r="K24" s="26">
        <f ca="1">'DIRECT COST FLTE'!K34</f>
        <v>0</v>
      </c>
      <c r="L24" s="26">
        <f ca="1">'DIRECT COST FLTE'!L34</f>
        <v>0</v>
      </c>
      <c r="M24" s="26">
        <f ca="1">'DIRECT COST FLTE'!M34</f>
        <v>0</v>
      </c>
      <c r="N24" s="26">
        <f ca="1">'DIRECT COST FLTE'!N34</f>
        <v>0</v>
      </c>
      <c r="O24" s="26">
        <f ca="1">'DIRECT COST FLTE'!O34</f>
        <v>0</v>
      </c>
      <c r="P24" s="26">
        <f ca="1">'DIRECT COST FLTE'!P34</f>
        <v>0</v>
      </c>
      <c r="Q24" s="26">
        <f ca="1">'DIRECT COST FLTE'!Q34</f>
        <v>0</v>
      </c>
      <c r="R24" s="26">
        <f ca="1">'DIRECT COST FLTE'!R34</f>
        <v>0</v>
      </c>
      <c r="S24" s="26">
        <f ca="1">'DIRECT COST FLTE'!S34</f>
        <v>0</v>
      </c>
      <c r="T24" s="26">
        <f ca="1">'DIRECT COST FLTE'!T34</f>
        <v>0</v>
      </c>
      <c r="U24" s="26">
        <f ca="1">'DIRECT COST FLTE'!U34</f>
        <v>0</v>
      </c>
      <c r="V24" s="26">
        <f ca="1">'DIRECT COST FLTE'!V34</f>
        <v>0</v>
      </c>
      <c r="W24" s="26">
        <f ca="1">'DIRECT COST FLTE'!W34</f>
        <v>0</v>
      </c>
      <c r="X24" s="26">
        <f ca="1">'DIRECT COST FLTE'!X34</f>
        <v>0</v>
      </c>
      <c r="Y24" s="26">
        <f ca="1">'DIRECT COST FLTE'!Y34</f>
        <v>0</v>
      </c>
      <c r="Z24" s="26">
        <f ca="1">'DIRECT COST FLTE'!Z34</f>
        <v>0</v>
      </c>
      <c r="AA24" s="26">
        <f ca="1">'DIRECT COST FLTE'!AA34</f>
        <v>0</v>
      </c>
      <c r="AB24" s="26">
        <f ca="1">'DIRECT COST FLTE'!AB34</f>
        <v>0</v>
      </c>
      <c r="AC24" s="26">
        <f ca="1">'DIRECT COST FLTE'!AC34</f>
        <v>0</v>
      </c>
      <c r="AD24" s="26">
        <f ca="1">'DIRECT COST FLTE'!AD34</f>
        <v>0</v>
      </c>
      <c r="AE24" s="26">
        <f ca="1">'DIRECT COST FLTE'!AE34</f>
        <v>0</v>
      </c>
      <c r="AF24" s="26">
        <f ca="1">'DIRECT COST FLTE'!AF34</f>
        <v>0</v>
      </c>
      <c r="AG24" s="26">
        <f ca="1">'DIRECT COST FLTE'!AG34</f>
        <v>0</v>
      </c>
      <c r="AH24" s="26">
        <f ca="1">'DIRECT COST FLTE'!AH34</f>
        <v>0</v>
      </c>
      <c r="AI24" s="26">
        <f ca="1">'DIRECT COST FLTE'!AI34</f>
        <v>0</v>
      </c>
      <c r="AJ24" s="26">
        <f ca="1">'DIRECT COST FLTE'!AJ34</f>
        <v>0</v>
      </c>
      <c r="AK24" s="26">
        <f ca="1">'DIRECT COST FLTE'!AK34</f>
        <v>0</v>
      </c>
      <c r="AL24" s="26">
        <f ca="1">'DIRECT COST FLTE'!AL34</f>
        <v>0</v>
      </c>
      <c r="AM24" s="26">
        <f ca="1">'DIRECT COST FLTE'!AM34</f>
        <v>0</v>
      </c>
      <c r="AN24" s="26">
        <f ca="1">'DIRECT COST FLTE'!AN34</f>
        <v>0</v>
      </c>
      <c r="AO24" s="26">
        <f ca="1">'DIRECT COST FLTE'!AO34</f>
        <v>0</v>
      </c>
      <c r="AP24" s="26">
        <f ca="1">'DIRECT COST FLTE'!AP34</f>
        <v>0</v>
      </c>
      <c r="AQ24" s="26">
        <f ca="1">'DIRECT COST FLTE'!AQ34</f>
        <v>0</v>
      </c>
      <c r="AR24" s="26">
        <f ca="1">'DIRECT COST FLTE'!AR34</f>
        <v>0</v>
      </c>
      <c r="AS24" s="26">
        <f ca="1">'DIRECT COST FLTE'!AS34</f>
        <v>0</v>
      </c>
      <c r="AT24" s="26">
        <f ca="1">'DIRECT COST FLTE'!AT34</f>
        <v>0</v>
      </c>
      <c r="AU24" s="26">
        <f ca="1">'DIRECT COST FLTE'!AU34</f>
        <v>0</v>
      </c>
      <c r="AV24" s="26">
        <f ca="1">'DIRECT COST FLTE'!AV34</f>
        <v>0</v>
      </c>
      <c r="AW24" s="26">
        <f ca="1">'DIRECT COST FLTE'!AW34</f>
        <v>0</v>
      </c>
      <c r="AX24" s="26">
        <f ca="1">'DIRECT COST FLTE'!AX34</f>
        <v>0</v>
      </c>
      <c r="AY24" s="26">
        <f ca="1">'DIRECT COST FLTE'!AY34</f>
        <v>0</v>
      </c>
      <c r="AZ24" s="26">
        <f ca="1">'DIRECT COST FLTE'!AZ34</f>
        <v>0</v>
      </c>
      <c r="BA24" s="26">
        <f ca="1">'DIRECT COST FLTE'!BA34</f>
        <v>0</v>
      </c>
      <c r="BB24" s="26">
        <f ca="1">'DIRECT COST FLTE'!BB34</f>
        <v>0</v>
      </c>
      <c r="BC24" s="26">
        <f ca="1">'DIRECT COST FLTE'!BC34</f>
        <v>0</v>
      </c>
      <c r="BD24" s="26">
        <f ca="1">'DIRECT COST FLTE'!BD34</f>
        <v>0</v>
      </c>
      <c r="BE24" s="26">
        <f ca="1">'DIRECT COST FLTE'!BE34</f>
        <v>0</v>
      </c>
      <c r="BF24" s="26">
        <f ca="1">'DIRECT COST FLTE'!BF34</f>
        <v>0</v>
      </c>
      <c r="BG24" s="26">
        <f ca="1">'DIRECT COST FLTE'!BG34</f>
        <v>0</v>
      </c>
      <c r="BH24" s="26">
        <f ca="1">'DIRECT COST FLTE'!BH34</f>
        <v>0</v>
      </c>
      <c r="BI24" s="26">
        <f ca="1">'DIRECT COST FLTE'!BI34</f>
        <v>0</v>
      </c>
      <c r="BJ24" s="26">
        <f ca="1">'DIRECT COST FLTE'!BJ34</f>
        <v>0</v>
      </c>
      <c r="BK24" s="26">
        <f ca="1">'DIRECT COST FLTE'!BK34</f>
        <v>0</v>
      </c>
      <c r="BL24" s="26">
        <f ca="1">'DIRECT COST FLTE'!BL34</f>
        <v>0</v>
      </c>
      <c r="BM24" s="26">
        <f ca="1">'DIRECT COST FLTE'!BM34</f>
        <v>0</v>
      </c>
      <c r="BN24" s="26">
        <f ca="1">'DIRECT COST FLTE'!BN34</f>
        <v>0</v>
      </c>
      <c r="BO24" s="26">
        <f ca="1">'DIRECT COST FLTE'!BO34</f>
        <v>0</v>
      </c>
      <c r="BP24" s="26">
        <f ca="1">'DIRECT COST FLTE'!BP34</f>
        <v>0</v>
      </c>
      <c r="BQ24" s="26">
        <f ca="1">'DIRECT COST FLTE'!BQ34</f>
        <v>0</v>
      </c>
      <c r="BR24" s="26">
        <f ca="1">'DIRECT COST FLTE'!BR34</f>
        <v>0</v>
      </c>
    </row>
    <row r="25" spans="2:72" ht="25" customHeight="1" outlineLevel="1">
      <c r="B25" s="24" t="s">
        <v>55</v>
      </c>
      <c r="C25" s="26">
        <f>'DIRECT COST FLTE'!C40</f>
        <v>0</v>
      </c>
      <c r="D25" s="26">
        <f>'DIRECT COST FLTE'!D40</f>
        <v>0</v>
      </c>
      <c r="E25" s="26">
        <f>'DIRECT COST FLTE'!E40</f>
        <v>0</v>
      </c>
      <c r="F25" s="26">
        <f>'DIRECT COST FLTE'!F40</f>
        <v>0</v>
      </c>
      <c r="G25" s="26">
        <f>'DIRECT COST FLTE'!G40</f>
        <v>0</v>
      </c>
      <c r="H25" s="26">
        <f>'DIRECT COST FLTE'!H40</f>
        <v>0</v>
      </c>
      <c r="I25" s="26">
        <f>'DIRECT COST FLTE'!I40</f>
        <v>0</v>
      </c>
      <c r="J25" s="26">
        <f>'DIRECT COST FLTE'!J40</f>
        <v>0</v>
      </c>
      <c r="K25" s="26">
        <f ca="1">'DIRECT COST FLTE'!K40</f>
        <v>0</v>
      </c>
      <c r="L25" s="26">
        <f ca="1">'DIRECT COST FLTE'!L40</f>
        <v>0</v>
      </c>
      <c r="M25" s="26">
        <f ca="1">'DIRECT COST FLTE'!M40</f>
        <v>0</v>
      </c>
      <c r="N25" s="26">
        <f ca="1">'DIRECT COST FLTE'!N40</f>
        <v>0</v>
      </c>
      <c r="O25" s="26">
        <f ca="1">'DIRECT COST FLTE'!O40</f>
        <v>0</v>
      </c>
      <c r="P25" s="26">
        <f ca="1">'DIRECT COST FLTE'!P40</f>
        <v>0</v>
      </c>
      <c r="Q25" s="26">
        <f ca="1">'DIRECT COST FLTE'!Q40</f>
        <v>0</v>
      </c>
      <c r="R25" s="26">
        <f ca="1">'DIRECT COST FLTE'!R40</f>
        <v>0</v>
      </c>
      <c r="S25" s="26">
        <f ca="1">'DIRECT COST FLTE'!S40</f>
        <v>0</v>
      </c>
      <c r="T25" s="26">
        <f ca="1">'DIRECT COST FLTE'!T40</f>
        <v>0</v>
      </c>
      <c r="U25" s="26">
        <f ca="1">'DIRECT COST FLTE'!U40</f>
        <v>0</v>
      </c>
      <c r="V25" s="26">
        <f ca="1">'DIRECT COST FLTE'!V40</f>
        <v>0</v>
      </c>
      <c r="W25" s="26">
        <f ca="1">'DIRECT COST FLTE'!W40</f>
        <v>0</v>
      </c>
      <c r="X25" s="26">
        <f ca="1">'DIRECT COST FLTE'!X40</f>
        <v>0</v>
      </c>
      <c r="Y25" s="26">
        <f ca="1">'DIRECT COST FLTE'!Y40</f>
        <v>0</v>
      </c>
      <c r="Z25" s="26">
        <f ca="1">'DIRECT COST FLTE'!Z40</f>
        <v>0</v>
      </c>
      <c r="AA25" s="26">
        <f ca="1">'DIRECT COST FLTE'!AA40</f>
        <v>0</v>
      </c>
      <c r="AB25" s="26">
        <f ca="1">'DIRECT COST FLTE'!AB40</f>
        <v>0</v>
      </c>
      <c r="AC25" s="26">
        <f ca="1">'DIRECT COST FLTE'!AC40</f>
        <v>0</v>
      </c>
      <c r="AD25" s="26">
        <f ca="1">'DIRECT COST FLTE'!AD40</f>
        <v>0</v>
      </c>
      <c r="AE25" s="26">
        <f ca="1">'DIRECT COST FLTE'!AE40</f>
        <v>0</v>
      </c>
      <c r="AF25" s="26">
        <f ca="1">'DIRECT COST FLTE'!AF40</f>
        <v>0</v>
      </c>
      <c r="AG25" s="26">
        <f ca="1">'DIRECT COST FLTE'!AG40</f>
        <v>0</v>
      </c>
      <c r="AH25" s="26">
        <f ca="1">'DIRECT COST FLTE'!AH40</f>
        <v>0</v>
      </c>
      <c r="AI25" s="26">
        <f ca="1">'DIRECT COST FLTE'!AI40</f>
        <v>0</v>
      </c>
      <c r="AJ25" s="26">
        <f ca="1">'DIRECT COST FLTE'!AJ40</f>
        <v>0</v>
      </c>
      <c r="AK25" s="26">
        <f ca="1">'DIRECT COST FLTE'!AK40</f>
        <v>0</v>
      </c>
      <c r="AL25" s="26">
        <f ca="1">'DIRECT COST FLTE'!AL40</f>
        <v>0</v>
      </c>
      <c r="AM25" s="26">
        <f ca="1">'DIRECT COST FLTE'!AM40</f>
        <v>0</v>
      </c>
      <c r="AN25" s="26">
        <f ca="1">'DIRECT COST FLTE'!AN40</f>
        <v>0</v>
      </c>
      <c r="AO25" s="26">
        <f ca="1">'DIRECT COST FLTE'!AO40</f>
        <v>0</v>
      </c>
      <c r="AP25" s="26">
        <f ca="1">'DIRECT COST FLTE'!AP40</f>
        <v>0</v>
      </c>
      <c r="AQ25" s="26">
        <f ca="1">'DIRECT COST FLTE'!AQ40</f>
        <v>0</v>
      </c>
      <c r="AR25" s="26">
        <f ca="1">'DIRECT COST FLTE'!AR40</f>
        <v>0</v>
      </c>
      <c r="AS25" s="26">
        <f ca="1">'DIRECT COST FLTE'!AS40</f>
        <v>0</v>
      </c>
      <c r="AT25" s="26">
        <f ca="1">'DIRECT COST FLTE'!AT40</f>
        <v>0</v>
      </c>
      <c r="AU25" s="26">
        <f ca="1">'DIRECT COST FLTE'!AU40</f>
        <v>0</v>
      </c>
      <c r="AV25" s="26">
        <f ca="1">'DIRECT COST FLTE'!AV40</f>
        <v>0</v>
      </c>
      <c r="AW25" s="26">
        <f ca="1">'DIRECT COST FLTE'!AW40</f>
        <v>0</v>
      </c>
      <c r="AX25" s="26">
        <f ca="1">'DIRECT COST FLTE'!AX40</f>
        <v>0</v>
      </c>
      <c r="AY25" s="26">
        <f ca="1">'DIRECT COST FLTE'!AY40</f>
        <v>0</v>
      </c>
      <c r="AZ25" s="26">
        <f ca="1">'DIRECT COST FLTE'!AZ40</f>
        <v>0</v>
      </c>
      <c r="BA25" s="26">
        <f ca="1">'DIRECT COST FLTE'!BA40</f>
        <v>0</v>
      </c>
      <c r="BB25" s="26">
        <f ca="1">'DIRECT COST FLTE'!BB40</f>
        <v>0</v>
      </c>
      <c r="BC25" s="26">
        <f ca="1">'DIRECT COST FLTE'!BC40</f>
        <v>0</v>
      </c>
      <c r="BD25" s="26">
        <f ca="1">'DIRECT COST FLTE'!BD40</f>
        <v>0</v>
      </c>
      <c r="BE25" s="26">
        <f ca="1">'DIRECT COST FLTE'!BE40</f>
        <v>0</v>
      </c>
      <c r="BF25" s="26">
        <f ca="1">'DIRECT COST FLTE'!BF40</f>
        <v>0</v>
      </c>
      <c r="BG25" s="26">
        <f ca="1">'DIRECT COST FLTE'!BG40</f>
        <v>0</v>
      </c>
      <c r="BH25" s="26">
        <f ca="1">'DIRECT COST FLTE'!BH40</f>
        <v>0</v>
      </c>
      <c r="BI25" s="26">
        <f ca="1">'DIRECT COST FLTE'!BI40</f>
        <v>0</v>
      </c>
      <c r="BJ25" s="26">
        <f ca="1">'DIRECT COST FLTE'!BJ40</f>
        <v>0</v>
      </c>
      <c r="BK25" s="26">
        <f ca="1">'DIRECT COST FLTE'!BK40</f>
        <v>0</v>
      </c>
      <c r="BL25" s="26">
        <f ca="1">'DIRECT COST FLTE'!BL40</f>
        <v>0</v>
      </c>
      <c r="BM25" s="26">
        <f ca="1">'DIRECT COST FLTE'!BM40</f>
        <v>0</v>
      </c>
      <c r="BN25" s="26">
        <f ca="1">'DIRECT COST FLTE'!BN40</f>
        <v>0</v>
      </c>
      <c r="BO25" s="26">
        <f ca="1">'DIRECT COST FLTE'!BO40</f>
        <v>0</v>
      </c>
      <c r="BP25" s="26">
        <f ca="1">'DIRECT COST FLTE'!BP40</f>
        <v>0</v>
      </c>
      <c r="BQ25" s="26">
        <f ca="1">'DIRECT COST FLTE'!BQ40</f>
        <v>0</v>
      </c>
      <c r="BR25" s="26">
        <f ca="1">'DIRECT COST FLTE'!BR40</f>
        <v>0</v>
      </c>
    </row>
    <row r="26" spans="2:72" ht="25" customHeight="1" outlineLevel="1">
      <c r="B26" s="24" t="s">
        <v>56</v>
      </c>
      <c r="C26" s="26">
        <f>'DIRECT COST FLTE'!C46</f>
        <v>0</v>
      </c>
      <c r="D26" s="26">
        <f>'DIRECT COST FLTE'!D46</f>
        <v>0</v>
      </c>
      <c r="E26" s="26">
        <f>'DIRECT COST FLTE'!E46</f>
        <v>0</v>
      </c>
      <c r="F26" s="26">
        <f>'DIRECT COST FLTE'!F46</f>
        <v>0</v>
      </c>
      <c r="G26" s="26">
        <f>'DIRECT COST FLTE'!G46</f>
        <v>0</v>
      </c>
      <c r="H26" s="26">
        <f>'DIRECT COST FLTE'!H46</f>
        <v>0</v>
      </c>
      <c r="I26" s="26">
        <f>'DIRECT COST FLTE'!I46</f>
        <v>0</v>
      </c>
      <c r="J26" s="26">
        <f>'DIRECT COST FLTE'!J46</f>
        <v>0</v>
      </c>
      <c r="K26" s="26">
        <f>'DIRECT COST FLTE'!K46</f>
        <v>0</v>
      </c>
      <c r="L26" s="26">
        <f>'DIRECT COST FLTE'!L46</f>
        <v>0</v>
      </c>
      <c r="M26" s="26">
        <f>'DIRECT COST FLTE'!M46</f>
        <v>0</v>
      </c>
      <c r="N26" s="26">
        <f>'DIRECT COST FLTE'!N46</f>
        <v>0</v>
      </c>
      <c r="O26" s="26">
        <f>'DIRECT COST FLTE'!O46</f>
        <v>0</v>
      </c>
      <c r="P26" s="26">
        <f>'DIRECT COST FLTE'!P46</f>
        <v>0</v>
      </c>
      <c r="Q26" s="26">
        <f>'DIRECT COST FLTE'!Q46</f>
        <v>0</v>
      </c>
      <c r="R26" s="26">
        <f>'DIRECT COST FLTE'!R46</f>
        <v>0</v>
      </c>
      <c r="S26" s="26">
        <f>'DIRECT COST FLTE'!S46</f>
        <v>0</v>
      </c>
      <c r="T26" s="26">
        <f>'DIRECT COST FLTE'!T46</f>
        <v>0</v>
      </c>
      <c r="U26" s="26">
        <f>'DIRECT COST FLTE'!U46</f>
        <v>0</v>
      </c>
      <c r="V26" s="26">
        <f>'DIRECT COST FLTE'!V46</f>
        <v>0</v>
      </c>
      <c r="W26" s="26">
        <f>'DIRECT COST FLTE'!W46</f>
        <v>0</v>
      </c>
      <c r="X26" s="26">
        <f>'DIRECT COST FLTE'!X46</f>
        <v>0</v>
      </c>
      <c r="Y26" s="26">
        <f>'DIRECT COST FLTE'!Y46</f>
        <v>0</v>
      </c>
      <c r="Z26" s="26">
        <f>'DIRECT COST FLTE'!Z46</f>
        <v>0</v>
      </c>
      <c r="AA26" s="26">
        <f>'DIRECT COST FLTE'!AA46</f>
        <v>0</v>
      </c>
      <c r="AB26" s="26">
        <f>'DIRECT COST FLTE'!AB46</f>
        <v>0</v>
      </c>
      <c r="AC26" s="26">
        <f>'DIRECT COST FLTE'!AC46</f>
        <v>0</v>
      </c>
      <c r="AD26" s="26">
        <f>'DIRECT COST FLTE'!AD46</f>
        <v>0</v>
      </c>
      <c r="AE26" s="26">
        <f>'DIRECT COST FLTE'!AE46</f>
        <v>0</v>
      </c>
      <c r="AF26" s="26">
        <f>'DIRECT COST FLTE'!AF46</f>
        <v>0</v>
      </c>
      <c r="AG26" s="26">
        <f>'DIRECT COST FLTE'!AG46</f>
        <v>0</v>
      </c>
      <c r="AH26" s="26">
        <f>'DIRECT COST FLTE'!AH46</f>
        <v>0</v>
      </c>
      <c r="AI26" s="26">
        <f ca="1">'DIRECT COST FLTE'!AI46</f>
        <v>0</v>
      </c>
      <c r="AJ26" s="26">
        <f ca="1">'DIRECT COST FLTE'!AJ46</f>
        <v>0</v>
      </c>
      <c r="AK26" s="26">
        <f ca="1">'DIRECT COST FLTE'!AK46</f>
        <v>0</v>
      </c>
      <c r="AL26" s="26">
        <f ca="1">'DIRECT COST FLTE'!AL46</f>
        <v>0</v>
      </c>
      <c r="AM26" s="26">
        <f ca="1">'DIRECT COST FLTE'!AM46</f>
        <v>0</v>
      </c>
      <c r="AN26" s="26">
        <f ca="1">'DIRECT COST FLTE'!AN46</f>
        <v>0</v>
      </c>
      <c r="AO26" s="26">
        <f ca="1">'DIRECT COST FLTE'!AO46</f>
        <v>0</v>
      </c>
      <c r="AP26" s="26">
        <f ca="1">'DIRECT COST FLTE'!AP46</f>
        <v>0</v>
      </c>
      <c r="AQ26" s="26">
        <f ca="1">'DIRECT COST FLTE'!AQ46</f>
        <v>0</v>
      </c>
      <c r="AR26" s="26">
        <f ca="1">'DIRECT COST FLTE'!AR46</f>
        <v>0</v>
      </c>
      <c r="AS26" s="26">
        <f ca="1">'DIRECT COST FLTE'!AS46</f>
        <v>0</v>
      </c>
      <c r="AT26" s="26">
        <f ca="1">'DIRECT COST FLTE'!AT46</f>
        <v>0</v>
      </c>
      <c r="AU26" s="26">
        <f ca="1">'DIRECT COST FLTE'!AU46</f>
        <v>0</v>
      </c>
      <c r="AV26" s="26">
        <f ca="1">'DIRECT COST FLTE'!AV46</f>
        <v>0</v>
      </c>
      <c r="AW26" s="26">
        <f ca="1">'DIRECT COST FLTE'!AW46</f>
        <v>0</v>
      </c>
      <c r="AX26" s="26">
        <f ca="1">'DIRECT COST FLTE'!AX46</f>
        <v>0</v>
      </c>
      <c r="AY26" s="26">
        <f ca="1">'DIRECT COST FLTE'!AY46</f>
        <v>0</v>
      </c>
      <c r="AZ26" s="26">
        <f ca="1">'DIRECT COST FLTE'!AZ46</f>
        <v>0</v>
      </c>
      <c r="BA26" s="26">
        <f ca="1">'DIRECT COST FLTE'!BA46</f>
        <v>0</v>
      </c>
      <c r="BB26" s="26">
        <f ca="1">'DIRECT COST FLTE'!BB46</f>
        <v>0</v>
      </c>
      <c r="BC26" s="26">
        <f ca="1">'DIRECT COST FLTE'!BC46</f>
        <v>0</v>
      </c>
      <c r="BD26" s="26">
        <f ca="1">'DIRECT COST FLTE'!BD46</f>
        <v>0</v>
      </c>
      <c r="BE26" s="26">
        <f ca="1">'DIRECT COST FLTE'!BE46</f>
        <v>0</v>
      </c>
      <c r="BF26" s="26">
        <f ca="1">'DIRECT COST FLTE'!BF46</f>
        <v>0</v>
      </c>
      <c r="BG26" s="26">
        <f ca="1">'DIRECT COST FLTE'!BG46</f>
        <v>0</v>
      </c>
      <c r="BH26" s="26">
        <f ca="1">'DIRECT COST FLTE'!BH46</f>
        <v>0</v>
      </c>
      <c r="BI26" s="26">
        <f ca="1">'DIRECT COST FLTE'!BI46</f>
        <v>0</v>
      </c>
      <c r="BJ26" s="26">
        <f ca="1">'DIRECT COST FLTE'!BJ46</f>
        <v>0</v>
      </c>
      <c r="BK26" s="26">
        <f ca="1">'DIRECT COST FLTE'!BK46</f>
        <v>0</v>
      </c>
      <c r="BL26" s="26">
        <f ca="1">'DIRECT COST FLTE'!BL46</f>
        <v>0</v>
      </c>
      <c r="BM26" s="26">
        <f ca="1">'DIRECT COST FLTE'!BM46</f>
        <v>0</v>
      </c>
      <c r="BN26" s="26">
        <f ca="1">'DIRECT COST FLTE'!BN46</f>
        <v>0</v>
      </c>
      <c r="BO26" s="26">
        <f ca="1">'DIRECT COST FLTE'!BO46</f>
        <v>0</v>
      </c>
      <c r="BP26" s="26">
        <f ca="1">'DIRECT COST FLTE'!BP46</f>
        <v>0</v>
      </c>
      <c r="BQ26" s="26">
        <f ca="1">'DIRECT COST FLTE'!BQ46</f>
        <v>0</v>
      </c>
      <c r="BR26" s="26">
        <f ca="1">'DIRECT COST FLTE'!BR46</f>
        <v>0</v>
      </c>
    </row>
    <row r="27" spans="2:72" ht="25" customHeight="1" outlineLevel="1">
      <c r="B27" s="24" t="str">
        <f>'DIRECT COST FLTE'!B52</f>
        <v>Channel Upfront Commissions: CIB</v>
      </c>
      <c r="C27" s="26">
        <f>'DIRECT COST FLTE'!C52</f>
        <v>0</v>
      </c>
      <c r="D27" s="26">
        <f>'DIRECT COST FLTE'!D52</f>
        <v>0</v>
      </c>
      <c r="E27" s="26">
        <f>'DIRECT COST FLTE'!E52</f>
        <v>0</v>
      </c>
      <c r="F27" s="26">
        <f>'DIRECT COST FLTE'!F52</f>
        <v>0</v>
      </c>
      <c r="G27" s="26">
        <f>'DIRECT COST FLTE'!G52</f>
        <v>0</v>
      </c>
      <c r="H27" s="26">
        <f>'DIRECT COST FLTE'!H52</f>
        <v>0</v>
      </c>
      <c r="I27" s="26">
        <f>'DIRECT COST FLTE'!I52</f>
        <v>0</v>
      </c>
      <c r="J27" s="26">
        <f>'DIRECT COST FLTE'!J52</f>
        <v>0</v>
      </c>
      <c r="K27" s="26">
        <f ca="1">'DIRECT COST FLTE'!K52</f>
        <v>89442</v>
      </c>
      <c r="L27" s="26">
        <f ca="1">'DIRECT COST FLTE'!L52</f>
        <v>92647.5</v>
      </c>
      <c r="M27" s="26">
        <f ca="1">'DIRECT COST FLTE'!M52</f>
        <v>96673.5</v>
      </c>
      <c r="N27" s="26">
        <f ca="1">'DIRECT COST FLTE'!N52</f>
        <v>101942.5</v>
      </c>
      <c r="O27" s="26">
        <f ca="1">'DIRECT COST FLTE'!O52</f>
        <v>108180.5</v>
      </c>
      <c r="P27" s="26">
        <f ca="1">'DIRECT COST FLTE'!P52</f>
        <v>115834.5</v>
      </c>
      <c r="Q27" s="26">
        <f ca="1">'DIRECT COST FLTE'!Q52</f>
        <v>125004.5</v>
      </c>
      <c r="R27" s="26">
        <f ca="1">'DIRECT COST FLTE'!R52</f>
        <v>136412</v>
      </c>
      <c r="S27" s="26">
        <f ca="1">'DIRECT COST FLTE'!S52</f>
        <v>149483.5</v>
      </c>
      <c r="T27" s="26">
        <f ca="1">'DIRECT COST FLTE'!T52</f>
        <v>165066</v>
      </c>
      <c r="U27" s="26">
        <f ca="1">'DIRECT COST FLTE'!U52</f>
        <v>182611</v>
      </c>
      <c r="V27" s="26">
        <f ca="1">'DIRECT COST FLTE'!V52</f>
        <v>202592.5</v>
      </c>
      <c r="W27" s="26">
        <f ca="1">'DIRECT COST FLTE'!W52</f>
        <v>224015</v>
      </c>
      <c r="X27" s="26">
        <f ca="1">'DIRECT COST FLTE'!X52</f>
        <v>246729.5</v>
      </c>
      <c r="Y27" s="26">
        <f ca="1">'DIRECT COST FLTE'!Y52</f>
        <v>270164.5</v>
      </c>
      <c r="Z27" s="26">
        <f ca="1">'DIRECT COST FLTE'!Z52</f>
        <v>293475.5</v>
      </c>
      <c r="AA27" s="26">
        <f ca="1">'DIRECT COST FLTE'!AA52</f>
        <v>316289.5</v>
      </c>
      <c r="AB27" s="26">
        <f ca="1">'DIRECT COST FLTE'!AB52</f>
        <v>337712</v>
      </c>
      <c r="AC27" s="26">
        <f ca="1">'DIRECT COST FLTE'!AC52</f>
        <v>357394.5</v>
      </c>
      <c r="AD27" s="26">
        <f ca="1">'DIRECT COST FLTE'!AD52</f>
        <v>374939.5</v>
      </c>
      <c r="AE27" s="26">
        <f ca="1">'DIRECT COST FLTE'!AE52</f>
        <v>390522</v>
      </c>
      <c r="AF27" s="26">
        <f ca="1">'DIRECT COST FLTE'!AF52</f>
        <v>403892.5</v>
      </c>
      <c r="AG27" s="26">
        <f ca="1">'DIRECT COST FLTE'!AG52</f>
        <v>415100.5</v>
      </c>
      <c r="AH27" s="26">
        <f ca="1">'DIRECT COST FLTE'!AH52</f>
        <v>424270.5</v>
      </c>
      <c r="AI27" s="26">
        <f ca="1">'DIRECT COST FLTE'!AI52</f>
        <v>432124</v>
      </c>
      <c r="AJ27" s="26">
        <f ca="1">'DIRECT COST FLTE'!AJ52</f>
        <v>438362</v>
      </c>
      <c r="AK27" s="26">
        <f ca="1">'DIRECT COST FLTE'!AK52</f>
        <v>443332</v>
      </c>
      <c r="AL27" s="26">
        <f ca="1">'DIRECT COST FLTE'!AL52</f>
        <v>447358</v>
      </c>
      <c r="AM27" s="26">
        <f ca="1">'DIRECT COST FLTE'!AM52</f>
        <v>450862.5</v>
      </c>
      <c r="AN27" s="26">
        <f ca="1">'DIRECT COST FLTE'!AN52</f>
        <v>453397.5</v>
      </c>
      <c r="AO27" s="26">
        <f ca="1">'DIRECT COST FLTE'!AO52</f>
        <v>455360.5</v>
      </c>
      <c r="AP27" s="26">
        <f ca="1">'DIRECT COST FLTE'!AP52</f>
        <v>457100.5</v>
      </c>
      <c r="AQ27" s="26">
        <f ca="1">'DIRECT COST FLTE'!AQ52</f>
        <v>458143.5</v>
      </c>
      <c r="AR27" s="26">
        <f ca="1">'DIRECT COST FLTE'!AR52</f>
        <v>459162.5</v>
      </c>
      <c r="AS27" s="26">
        <f ca="1">'DIRECT COST FLTE'!AS52</f>
        <v>460207</v>
      </c>
      <c r="AT27" s="26">
        <f ca="1">'DIRECT COST FLTE'!AT52</f>
        <v>460728.5</v>
      </c>
      <c r="AU27" s="26">
        <f ca="1">'DIRECT COST FLTE'!AU52</f>
        <v>461225.5</v>
      </c>
      <c r="AV27" s="26">
        <f ca="1">'DIRECT COST FLTE'!AV52</f>
        <v>461648</v>
      </c>
      <c r="AW27" s="26">
        <f ca="1">'DIRECT COST FLTE'!AW52</f>
        <v>461846.5</v>
      </c>
      <c r="AX27" s="26">
        <f ca="1">'DIRECT COST FLTE'!AX52</f>
        <v>462120</v>
      </c>
      <c r="AY27" s="26">
        <f ca="1">'DIRECT COST FLTE'!AY52</f>
        <v>462169.5</v>
      </c>
      <c r="AZ27" s="26">
        <f ca="1">'DIRECT COST FLTE'!AZ52</f>
        <v>462518</v>
      </c>
      <c r="BA27" s="26">
        <f ca="1">'DIRECT COST FLTE'!BA52</f>
        <v>462567.5</v>
      </c>
      <c r="BB27" s="26">
        <f ca="1">'DIRECT COST FLTE'!BB52</f>
        <v>462791.5</v>
      </c>
      <c r="BC27" s="26">
        <f ca="1">'DIRECT COST FLTE'!BC52</f>
        <v>462791.5</v>
      </c>
      <c r="BD27" s="26">
        <f ca="1">'DIRECT COST FLTE'!BD52</f>
        <v>462940.5</v>
      </c>
      <c r="BE27" s="26">
        <f ca="1">'DIRECT COST FLTE'!BE52</f>
        <v>462940.5</v>
      </c>
      <c r="BF27" s="26">
        <f ca="1">'DIRECT COST FLTE'!BF52</f>
        <v>462940.5</v>
      </c>
      <c r="BG27" s="26">
        <f ca="1">'DIRECT COST FLTE'!BG52</f>
        <v>462940.5</v>
      </c>
      <c r="BH27" s="26">
        <f ca="1">'DIRECT COST FLTE'!BH52</f>
        <v>462940.5</v>
      </c>
      <c r="BI27" s="26">
        <f ca="1">'DIRECT COST FLTE'!BI52</f>
        <v>462990</v>
      </c>
      <c r="BJ27" s="26">
        <f ca="1">'DIRECT COST FLTE'!BJ52</f>
        <v>462990</v>
      </c>
      <c r="BK27" s="26">
        <f ca="1">'DIRECT COST FLTE'!BK52</f>
        <v>462990</v>
      </c>
      <c r="BL27" s="26">
        <f ca="1">'DIRECT COST FLTE'!BL52</f>
        <v>462990</v>
      </c>
      <c r="BM27" s="26">
        <f ca="1">'DIRECT COST FLTE'!BM52</f>
        <v>462990</v>
      </c>
      <c r="BN27" s="26">
        <f ca="1">'DIRECT COST FLTE'!BN52</f>
        <v>462990</v>
      </c>
      <c r="BO27" s="26">
        <f ca="1">'DIRECT COST FLTE'!BO52</f>
        <v>462990</v>
      </c>
      <c r="BP27" s="26">
        <f ca="1">'DIRECT COST FLTE'!BP52</f>
        <v>462990</v>
      </c>
      <c r="BQ27" s="26">
        <f ca="1">'DIRECT COST FLTE'!BQ52</f>
        <v>462990</v>
      </c>
      <c r="BR27" s="26">
        <f ca="1">'DIRECT COST FLTE'!BR52</f>
        <v>462990</v>
      </c>
    </row>
    <row r="28" spans="2:72" ht="25" customHeight="1" outlineLevel="1">
      <c r="B28" s="24" t="str">
        <f>'DIRECT COST FLTE'!B53</f>
        <v>Channel Upfront Commissions: Device</v>
      </c>
      <c r="C28" s="26">
        <f>'DIRECT COST FLTE'!C53</f>
        <v>0</v>
      </c>
      <c r="D28" s="26">
        <f>'DIRECT COST FLTE'!D53</f>
        <v>0</v>
      </c>
      <c r="E28" s="26">
        <f>'DIRECT COST FLTE'!E53</f>
        <v>0</v>
      </c>
      <c r="F28" s="26">
        <f>'DIRECT COST FLTE'!F53</f>
        <v>0</v>
      </c>
      <c r="G28" s="26">
        <f>'DIRECT COST FLTE'!G53</f>
        <v>0</v>
      </c>
      <c r="H28" s="26">
        <f>'DIRECT COST FLTE'!H53</f>
        <v>0</v>
      </c>
      <c r="I28" s="26">
        <f>'DIRECT COST FLTE'!I53</f>
        <v>0</v>
      </c>
      <c r="J28" s="26">
        <f>'DIRECT COST FLTE'!J53</f>
        <v>0</v>
      </c>
      <c r="K28" s="26">
        <f ca="1">'DIRECT COST FLTE'!K53</f>
        <v>0</v>
      </c>
      <c r="L28" s="26">
        <f ca="1">'DIRECT COST FLTE'!L53</f>
        <v>0</v>
      </c>
      <c r="M28" s="26">
        <f ca="1">'DIRECT COST FLTE'!M53</f>
        <v>0</v>
      </c>
      <c r="N28" s="26">
        <f ca="1">'DIRECT COST FLTE'!N53</f>
        <v>0</v>
      </c>
      <c r="O28" s="26">
        <f ca="1">'DIRECT COST FLTE'!O53</f>
        <v>0</v>
      </c>
      <c r="P28" s="26">
        <f ca="1">'DIRECT COST FLTE'!P53</f>
        <v>0</v>
      </c>
      <c r="Q28" s="26">
        <f ca="1">'DIRECT COST FLTE'!Q53</f>
        <v>0</v>
      </c>
      <c r="R28" s="26">
        <f ca="1">'DIRECT COST FLTE'!R53</f>
        <v>0</v>
      </c>
      <c r="S28" s="26">
        <f ca="1">'DIRECT COST FLTE'!S53</f>
        <v>0</v>
      </c>
      <c r="T28" s="26">
        <f ca="1">'DIRECT COST FLTE'!T53</f>
        <v>0</v>
      </c>
      <c r="U28" s="26">
        <f ca="1">'DIRECT COST FLTE'!U53</f>
        <v>0</v>
      </c>
      <c r="V28" s="26">
        <f ca="1">'DIRECT COST FLTE'!V53</f>
        <v>0</v>
      </c>
      <c r="W28" s="26">
        <f ca="1">'DIRECT COST FLTE'!W53</f>
        <v>0</v>
      </c>
      <c r="X28" s="26">
        <f ca="1">'DIRECT COST FLTE'!X53</f>
        <v>0</v>
      </c>
      <c r="Y28" s="26">
        <f ca="1">'DIRECT COST FLTE'!Y53</f>
        <v>0</v>
      </c>
      <c r="Z28" s="26">
        <f ca="1">'DIRECT COST FLTE'!Z53</f>
        <v>0</v>
      </c>
      <c r="AA28" s="26">
        <f ca="1">'DIRECT COST FLTE'!AA53</f>
        <v>0</v>
      </c>
      <c r="AB28" s="26">
        <f ca="1">'DIRECT COST FLTE'!AB53</f>
        <v>0</v>
      </c>
      <c r="AC28" s="26">
        <f ca="1">'DIRECT COST FLTE'!AC53</f>
        <v>0</v>
      </c>
      <c r="AD28" s="26">
        <f ca="1">'DIRECT COST FLTE'!AD53</f>
        <v>0</v>
      </c>
      <c r="AE28" s="26">
        <f ca="1">'DIRECT COST FLTE'!AE53</f>
        <v>0</v>
      </c>
      <c r="AF28" s="26">
        <f ca="1">'DIRECT COST FLTE'!AF53</f>
        <v>0</v>
      </c>
      <c r="AG28" s="26">
        <f ca="1">'DIRECT COST FLTE'!AG53</f>
        <v>0</v>
      </c>
      <c r="AH28" s="26">
        <f ca="1">'DIRECT COST FLTE'!AH53</f>
        <v>0</v>
      </c>
      <c r="AI28" s="26">
        <f ca="1">'DIRECT COST FLTE'!AI53</f>
        <v>0</v>
      </c>
      <c r="AJ28" s="26">
        <f ca="1">'DIRECT COST FLTE'!AJ53</f>
        <v>0</v>
      </c>
      <c r="AK28" s="26">
        <f ca="1">'DIRECT COST FLTE'!AK53</f>
        <v>0</v>
      </c>
      <c r="AL28" s="26">
        <f ca="1">'DIRECT COST FLTE'!AL53</f>
        <v>0</v>
      </c>
      <c r="AM28" s="26">
        <f ca="1">'DIRECT COST FLTE'!AM53</f>
        <v>0</v>
      </c>
      <c r="AN28" s="26">
        <f ca="1">'DIRECT COST FLTE'!AN53</f>
        <v>0</v>
      </c>
      <c r="AO28" s="26">
        <f ca="1">'DIRECT COST FLTE'!AO53</f>
        <v>0</v>
      </c>
      <c r="AP28" s="26">
        <f ca="1">'DIRECT COST FLTE'!AP53</f>
        <v>0</v>
      </c>
      <c r="AQ28" s="26">
        <f ca="1">'DIRECT COST FLTE'!AQ53</f>
        <v>0</v>
      </c>
      <c r="AR28" s="26">
        <f ca="1">'DIRECT COST FLTE'!AR53</f>
        <v>0</v>
      </c>
      <c r="AS28" s="26">
        <f ca="1">'DIRECT COST FLTE'!AS53</f>
        <v>0</v>
      </c>
      <c r="AT28" s="26">
        <f ca="1">'DIRECT COST FLTE'!AT53</f>
        <v>0</v>
      </c>
      <c r="AU28" s="26">
        <f ca="1">'DIRECT COST FLTE'!AU53</f>
        <v>0</v>
      </c>
      <c r="AV28" s="26">
        <f ca="1">'DIRECT COST FLTE'!AV53</f>
        <v>0</v>
      </c>
      <c r="AW28" s="26">
        <f ca="1">'DIRECT COST FLTE'!AW53</f>
        <v>0</v>
      </c>
      <c r="AX28" s="26">
        <f ca="1">'DIRECT COST FLTE'!AX53</f>
        <v>0</v>
      </c>
      <c r="AY28" s="26">
        <f ca="1">'DIRECT COST FLTE'!AY53</f>
        <v>0</v>
      </c>
      <c r="AZ28" s="26">
        <f ca="1">'DIRECT COST FLTE'!AZ53</f>
        <v>0</v>
      </c>
      <c r="BA28" s="26">
        <f ca="1">'DIRECT COST FLTE'!BA53</f>
        <v>0</v>
      </c>
      <c r="BB28" s="26">
        <f ca="1">'DIRECT COST FLTE'!BB53</f>
        <v>0</v>
      </c>
      <c r="BC28" s="26">
        <f ca="1">'DIRECT COST FLTE'!BC53</f>
        <v>0</v>
      </c>
      <c r="BD28" s="26">
        <f ca="1">'DIRECT COST FLTE'!BD53</f>
        <v>0</v>
      </c>
      <c r="BE28" s="26">
        <f ca="1">'DIRECT COST FLTE'!BE53</f>
        <v>0</v>
      </c>
      <c r="BF28" s="26">
        <f ca="1">'DIRECT COST FLTE'!BF53</f>
        <v>0</v>
      </c>
      <c r="BG28" s="26">
        <f ca="1">'DIRECT COST FLTE'!BG53</f>
        <v>0</v>
      </c>
      <c r="BH28" s="26">
        <f ca="1">'DIRECT COST FLTE'!BH53</f>
        <v>0</v>
      </c>
      <c r="BI28" s="26">
        <f ca="1">'DIRECT COST FLTE'!BI53</f>
        <v>0</v>
      </c>
      <c r="BJ28" s="26">
        <f ca="1">'DIRECT COST FLTE'!BJ53</f>
        <v>0</v>
      </c>
      <c r="BK28" s="26">
        <f ca="1">'DIRECT COST FLTE'!BK53</f>
        <v>0</v>
      </c>
      <c r="BL28" s="26">
        <f ca="1">'DIRECT COST FLTE'!BL53</f>
        <v>0</v>
      </c>
      <c r="BM28" s="26">
        <f ca="1">'DIRECT COST FLTE'!BM53</f>
        <v>0</v>
      </c>
      <c r="BN28" s="26">
        <f ca="1">'DIRECT COST FLTE'!BN53</f>
        <v>0</v>
      </c>
      <c r="BO28" s="26">
        <f ca="1">'DIRECT COST FLTE'!BO53</f>
        <v>0</v>
      </c>
      <c r="BP28" s="26">
        <f ca="1">'DIRECT COST FLTE'!BP53</f>
        <v>0</v>
      </c>
      <c r="BQ28" s="26">
        <f ca="1">'DIRECT COST FLTE'!BQ53</f>
        <v>0</v>
      </c>
      <c r="BR28" s="26">
        <f ca="1">'DIRECT COST FLTE'!BR53</f>
        <v>0</v>
      </c>
    </row>
    <row r="29" spans="2:72" ht="25" customHeight="1" outlineLevel="1">
      <c r="B29" s="24" t="str">
        <f>'DIRECT COST FLTE'!B54</f>
        <v>Channel Ongoing Commission: Subscription</v>
      </c>
      <c r="C29" s="26">
        <f>'DIRECT COST FLTE'!C54</f>
        <v>0</v>
      </c>
      <c r="D29" s="26">
        <f>'DIRECT COST FLTE'!D54</f>
        <v>0</v>
      </c>
      <c r="E29" s="26">
        <f>'DIRECT COST FLTE'!E54</f>
        <v>0</v>
      </c>
      <c r="F29" s="26">
        <f>'DIRECT COST FLTE'!F54</f>
        <v>0</v>
      </c>
      <c r="G29" s="26">
        <f>'DIRECT COST FLTE'!G54</f>
        <v>0</v>
      </c>
      <c r="H29" s="26">
        <f>'DIRECT COST FLTE'!H54</f>
        <v>0</v>
      </c>
      <c r="I29" s="26">
        <f>'DIRECT COST FLTE'!I54</f>
        <v>0</v>
      </c>
      <c r="J29" s="26">
        <f>'DIRECT COST FLTE'!J54</f>
        <v>0</v>
      </c>
      <c r="K29" s="26">
        <f ca="1">'DIRECT COST FLTE'!K54</f>
        <v>0</v>
      </c>
      <c r="L29" s="26">
        <f ca="1">'DIRECT COST FLTE'!L54</f>
        <v>0</v>
      </c>
      <c r="M29" s="26">
        <f ca="1">'DIRECT COST FLTE'!M54</f>
        <v>0</v>
      </c>
      <c r="N29" s="26">
        <f ca="1">'DIRECT COST FLTE'!N54</f>
        <v>0</v>
      </c>
      <c r="O29" s="26">
        <f ca="1">'DIRECT COST FLTE'!O54</f>
        <v>0</v>
      </c>
      <c r="P29" s="26">
        <f ca="1">'DIRECT COST FLTE'!P54</f>
        <v>0</v>
      </c>
      <c r="Q29" s="26">
        <f ca="1">'DIRECT COST FLTE'!Q54</f>
        <v>0</v>
      </c>
      <c r="R29" s="26">
        <f ca="1">'DIRECT COST FLTE'!R54</f>
        <v>0</v>
      </c>
      <c r="S29" s="26">
        <f ca="1">'DIRECT COST FLTE'!S54</f>
        <v>0</v>
      </c>
      <c r="T29" s="26">
        <f ca="1">'DIRECT COST FLTE'!T54</f>
        <v>0</v>
      </c>
      <c r="U29" s="26">
        <f ca="1">'DIRECT COST FLTE'!U54</f>
        <v>0</v>
      </c>
      <c r="V29" s="26">
        <f ca="1">'DIRECT COST FLTE'!V54</f>
        <v>0</v>
      </c>
      <c r="W29" s="26">
        <f ca="1">'DIRECT COST FLTE'!W54</f>
        <v>0</v>
      </c>
      <c r="X29" s="26">
        <f ca="1">'DIRECT COST FLTE'!X54</f>
        <v>0</v>
      </c>
      <c r="Y29" s="26">
        <f ca="1">'DIRECT COST FLTE'!Y54</f>
        <v>0</v>
      </c>
      <c r="Z29" s="26">
        <f ca="1">'DIRECT COST FLTE'!Z54</f>
        <v>0</v>
      </c>
      <c r="AA29" s="26">
        <f ca="1">'DIRECT COST FLTE'!AA54</f>
        <v>0</v>
      </c>
      <c r="AB29" s="26">
        <f ca="1">'DIRECT COST FLTE'!AB54</f>
        <v>0</v>
      </c>
      <c r="AC29" s="26">
        <f ca="1">'DIRECT COST FLTE'!AC54</f>
        <v>0</v>
      </c>
      <c r="AD29" s="26">
        <f ca="1">'DIRECT COST FLTE'!AD54</f>
        <v>0</v>
      </c>
      <c r="AE29" s="26">
        <f ca="1">'DIRECT COST FLTE'!AE54</f>
        <v>0</v>
      </c>
      <c r="AF29" s="26">
        <f ca="1">'DIRECT COST FLTE'!AF54</f>
        <v>0</v>
      </c>
      <c r="AG29" s="26">
        <f ca="1">'DIRECT COST FLTE'!AG54</f>
        <v>0</v>
      </c>
      <c r="AH29" s="26">
        <f ca="1">'DIRECT COST FLTE'!AH54</f>
        <v>0</v>
      </c>
      <c r="AI29" s="26">
        <f ca="1">'DIRECT COST FLTE'!AI54</f>
        <v>0</v>
      </c>
      <c r="AJ29" s="26">
        <f ca="1">'DIRECT COST FLTE'!AJ54</f>
        <v>0</v>
      </c>
      <c r="AK29" s="26">
        <f ca="1">'DIRECT COST FLTE'!AK54</f>
        <v>0</v>
      </c>
      <c r="AL29" s="26">
        <f ca="1">'DIRECT COST FLTE'!AL54</f>
        <v>0</v>
      </c>
      <c r="AM29" s="26">
        <f ca="1">'DIRECT COST FLTE'!AM54</f>
        <v>0</v>
      </c>
      <c r="AN29" s="26">
        <f ca="1">'DIRECT COST FLTE'!AN54</f>
        <v>0</v>
      </c>
      <c r="AO29" s="26">
        <f ca="1">'DIRECT COST FLTE'!AO54</f>
        <v>0</v>
      </c>
      <c r="AP29" s="26">
        <f ca="1">'DIRECT COST FLTE'!AP54</f>
        <v>0</v>
      </c>
      <c r="AQ29" s="26">
        <f ca="1">'DIRECT COST FLTE'!AQ54</f>
        <v>0</v>
      </c>
      <c r="AR29" s="26">
        <f ca="1">'DIRECT COST FLTE'!AR54</f>
        <v>0</v>
      </c>
      <c r="AS29" s="26">
        <f ca="1">'DIRECT COST FLTE'!AS54</f>
        <v>0</v>
      </c>
      <c r="AT29" s="26">
        <f ca="1">'DIRECT COST FLTE'!AT54</f>
        <v>0</v>
      </c>
      <c r="AU29" s="26">
        <f ca="1">'DIRECT COST FLTE'!AU54</f>
        <v>0</v>
      </c>
      <c r="AV29" s="26">
        <f ca="1">'DIRECT COST FLTE'!AV54</f>
        <v>0</v>
      </c>
      <c r="AW29" s="26">
        <f ca="1">'DIRECT COST FLTE'!AW54</f>
        <v>0</v>
      </c>
      <c r="AX29" s="26">
        <f ca="1">'DIRECT COST FLTE'!AX54</f>
        <v>0</v>
      </c>
      <c r="AY29" s="26">
        <f ca="1">'DIRECT COST FLTE'!AY54</f>
        <v>0</v>
      </c>
      <c r="AZ29" s="26">
        <f ca="1">'DIRECT COST FLTE'!AZ54</f>
        <v>0</v>
      </c>
      <c r="BA29" s="26">
        <f ca="1">'DIRECT COST FLTE'!BA54</f>
        <v>0</v>
      </c>
      <c r="BB29" s="26">
        <f ca="1">'DIRECT COST FLTE'!BB54</f>
        <v>0</v>
      </c>
      <c r="BC29" s="26">
        <f ca="1">'DIRECT COST FLTE'!BC54</f>
        <v>0</v>
      </c>
      <c r="BD29" s="26">
        <f ca="1">'DIRECT COST FLTE'!BD54</f>
        <v>0</v>
      </c>
      <c r="BE29" s="26">
        <f ca="1">'DIRECT COST FLTE'!BE54</f>
        <v>0</v>
      </c>
      <c r="BF29" s="26">
        <f ca="1">'DIRECT COST FLTE'!BF54</f>
        <v>0</v>
      </c>
      <c r="BG29" s="26">
        <f ca="1">'DIRECT COST FLTE'!BG54</f>
        <v>0</v>
      </c>
      <c r="BH29" s="26">
        <f ca="1">'DIRECT COST FLTE'!BH54</f>
        <v>0</v>
      </c>
      <c r="BI29" s="26">
        <f ca="1">'DIRECT COST FLTE'!BI54</f>
        <v>0</v>
      </c>
      <c r="BJ29" s="26">
        <f ca="1">'DIRECT COST FLTE'!BJ54</f>
        <v>0</v>
      </c>
      <c r="BK29" s="26">
        <f ca="1">'DIRECT COST FLTE'!BK54</f>
        <v>0</v>
      </c>
      <c r="BL29" s="26">
        <f ca="1">'DIRECT COST FLTE'!BL54</f>
        <v>0</v>
      </c>
      <c r="BM29" s="26">
        <f ca="1">'DIRECT COST FLTE'!BM54</f>
        <v>0</v>
      </c>
      <c r="BN29" s="26">
        <f ca="1">'DIRECT COST FLTE'!BN54</f>
        <v>0</v>
      </c>
      <c r="BO29" s="26">
        <f ca="1">'DIRECT COST FLTE'!BO54</f>
        <v>0</v>
      </c>
      <c r="BP29" s="26">
        <f ca="1">'DIRECT COST FLTE'!BP54</f>
        <v>0</v>
      </c>
      <c r="BQ29" s="26">
        <f ca="1">'DIRECT COST FLTE'!BQ54</f>
        <v>0</v>
      </c>
      <c r="BR29" s="26">
        <f ca="1">'DIRECT COST FLTE'!BR54</f>
        <v>0</v>
      </c>
    </row>
    <row r="30" spans="2:72" ht="25" customHeight="1" outlineLevel="1">
      <c r="B30" s="24" t="str">
        <f>'DIRECT COST FLTE'!B55</f>
        <v>Channel Ongoing Commission: Ongoing</v>
      </c>
      <c r="C30" s="26">
        <f>'DIRECT COST FLTE'!C55</f>
        <v>0</v>
      </c>
      <c r="D30" s="26">
        <f>'DIRECT COST FLTE'!D55</f>
        <v>0</v>
      </c>
      <c r="E30" s="26">
        <f>'DIRECT COST FLTE'!E55</f>
        <v>0</v>
      </c>
      <c r="F30" s="26">
        <f>'DIRECT COST FLTE'!F55</f>
        <v>0</v>
      </c>
      <c r="G30" s="26">
        <f>'DIRECT COST FLTE'!G55</f>
        <v>0</v>
      </c>
      <c r="H30" s="26">
        <f>'DIRECT COST FLTE'!H55</f>
        <v>0</v>
      </c>
      <c r="I30" s="26">
        <f>'DIRECT COST FLTE'!I55</f>
        <v>0</v>
      </c>
      <c r="J30" s="26">
        <f>'DIRECT COST FLTE'!J55</f>
        <v>0</v>
      </c>
      <c r="K30" s="26">
        <f ca="1">'DIRECT COST FLTE'!K55</f>
        <v>0</v>
      </c>
      <c r="L30" s="26">
        <f ca="1">'DIRECT COST FLTE'!L55</f>
        <v>0</v>
      </c>
      <c r="M30" s="26">
        <f ca="1">'DIRECT COST FLTE'!M55</f>
        <v>0</v>
      </c>
      <c r="N30" s="26">
        <f ca="1">'DIRECT COST FLTE'!N55</f>
        <v>0</v>
      </c>
      <c r="O30" s="26">
        <f ca="1">'DIRECT COST FLTE'!O55</f>
        <v>0</v>
      </c>
      <c r="P30" s="26">
        <f ca="1">'DIRECT COST FLTE'!P55</f>
        <v>0</v>
      </c>
      <c r="Q30" s="26">
        <f ca="1">'DIRECT COST FLTE'!Q55</f>
        <v>0</v>
      </c>
      <c r="R30" s="26">
        <f ca="1">'DIRECT COST FLTE'!R55</f>
        <v>0</v>
      </c>
      <c r="S30" s="26">
        <f ca="1">'DIRECT COST FLTE'!S55</f>
        <v>0</v>
      </c>
      <c r="T30" s="26">
        <f ca="1">'DIRECT COST FLTE'!T55</f>
        <v>0</v>
      </c>
      <c r="U30" s="26">
        <f ca="1">'DIRECT COST FLTE'!U55</f>
        <v>0</v>
      </c>
      <c r="V30" s="26">
        <f ca="1">'DIRECT COST FLTE'!V55</f>
        <v>0</v>
      </c>
      <c r="W30" s="26">
        <f ca="1">'DIRECT COST FLTE'!W55</f>
        <v>0</v>
      </c>
      <c r="X30" s="26">
        <f ca="1">'DIRECT COST FLTE'!X55</f>
        <v>0</v>
      </c>
      <c r="Y30" s="26">
        <f ca="1">'DIRECT COST FLTE'!Y55</f>
        <v>0</v>
      </c>
      <c r="Z30" s="26">
        <f ca="1">'DIRECT COST FLTE'!Z55</f>
        <v>0</v>
      </c>
      <c r="AA30" s="26">
        <f ca="1">'DIRECT COST FLTE'!AA55</f>
        <v>0</v>
      </c>
      <c r="AB30" s="26">
        <f ca="1">'DIRECT COST FLTE'!AB55</f>
        <v>0</v>
      </c>
      <c r="AC30" s="26">
        <f ca="1">'DIRECT COST FLTE'!AC55</f>
        <v>0</v>
      </c>
      <c r="AD30" s="26">
        <f ca="1">'DIRECT COST FLTE'!AD55</f>
        <v>0</v>
      </c>
      <c r="AE30" s="26">
        <f ca="1">'DIRECT COST FLTE'!AE55</f>
        <v>0</v>
      </c>
      <c r="AF30" s="26">
        <f ca="1">'DIRECT COST FLTE'!AF55</f>
        <v>0</v>
      </c>
      <c r="AG30" s="26">
        <f ca="1">'DIRECT COST FLTE'!AG55</f>
        <v>0</v>
      </c>
      <c r="AH30" s="26">
        <f ca="1">'DIRECT COST FLTE'!AH55</f>
        <v>0</v>
      </c>
      <c r="AI30" s="26">
        <f ca="1">'DIRECT COST FLTE'!AI55</f>
        <v>0</v>
      </c>
      <c r="AJ30" s="26">
        <f ca="1">'DIRECT COST FLTE'!AJ55</f>
        <v>0</v>
      </c>
      <c r="AK30" s="26">
        <f ca="1">'DIRECT COST FLTE'!AK55</f>
        <v>0</v>
      </c>
      <c r="AL30" s="26">
        <f ca="1">'DIRECT COST FLTE'!AL55</f>
        <v>0</v>
      </c>
      <c r="AM30" s="26">
        <f ca="1">'DIRECT COST FLTE'!AM55</f>
        <v>0</v>
      </c>
      <c r="AN30" s="26">
        <f ca="1">'DIRECT COST FLTE'!AN55</f>
        <v>0</v>
      </c>
      <c r="AO30" s="26">
        <f ca="1">'DIRECT COST FLTE'!AO55</f>
        <v>0</v>
      </c>
      <c r="AP30" s="26">
        <f ca="1">'DIRECT COST FLTE'!AP55</f>
        <v>0</v>
      </c>
      <c r="AQ30" s="26">
        <f ca="1">'DIRECT COST FLTE'!AQ55</f>
        <v>0</v>
      </c>
      <c r="AR30" s="26">
        <f ca="1">'DIRECT COST FLTE'!AR55</f>
        <v>0</v>
      </c>
      <c r="AS30" s="26">
        <f ca="1">'DIRECT COST FLTE'!AS55</f>
        <v>0</v>
      </c>
      <c r="AT30" s="26">
        <f ca="1">'DIRECT COST FLTE'!AT55</f>
        <v>0</v>
      </c>
      <c r="AU30" s="26">
        <f ca="1">'DIRECT COST FLTE'!AU55</f>
        <v>0</v>
      </c>
      <c r="AV30" s="26">
        <f ca="1">'DIRECT COST FLTE'!AV55</f>
        <v>0</v>
      </c>
      <c r="AW30" s="26">
        <f ca="1">'DIRECT COST FLTE'!AW55</f>
        <v>0</v>
      </c>
      <c r="AX30" s="26">
        <f ca="1">'DIRECT COST FLTE'!AX55</f>
        <v>0</v>
      </c>
      <c r="AY30" s="26">
        <f ca="1">'DIRECT COST FLTE'!AY55</f>
        <v>0</v>
      </c>
      <c r="AZ30" s="26">
        <f ca="1">'DIRECT COST FLTE'!AZ55</f>
        <v>0</v>
      </c>
      <c r="BA30" s="26">
        <f ca="1">'DIRECT COST FLTE'!BA55</f>
        <v>0</v>
      </c>
      <c r="BB30" s="26">
        <f ca="1">'DIRECT COST FLTE'!BB55</f>
        <v>0</v>
      </c>
      <c r="BC30" s="26">
        <f ca="1">'DIRECT COST FLTE'!BC55</f>
        <v>0</v>
      </c>
      <c r="BD30" s="26">
        <f ca="1">'DIRECT COST FLTE'!BD55</f>
        <v>0</v>
      </c>
      <c r="BE30" s="26">
        <f ca="1">'DIRECT COST FLTE'!BE55</f>
        <v>0</v>
      </c>
      <c r="BF30" s="26">
        <f ca="1">'DIRECT COST FLTE'!BF55</f>
        <v>0</v>
      </c>
      <c r="BG30" s="26">
        <f ca="1">'DIRECT COST FLTE'!BG55</f>
        <v>0</v>
      </c>
      <c r="BH30" s="26">
        <f ca="1">'DIRECT COST FLTE'!BH55</f>
        <v>0</v>
      </c>
      <c r="BI30" s="26">
        <f ca="1">'DIRECT COST FLTE'!BI55</f>
        <v>0</v>
      </c>
      <c r="BJ30" s="26">
        <f ca="1">'DIRECT COST FLTE'!BJ55</f>
        <v>0</v>
      </c>
      <c r="BK30" s="26">
        <f ca="1">'DIRECT COST FLTE'!BK55</f>
        <v>0</v>
      </c>
      <c r="BL30" s="26">
        <f ca="1">'DIRECT COST FLTE'!BL55</f>
        <v>0</v>
      </c>
      <c r="BM30" s="26">
        <f ca="1">'DIRECT COST FLTE'!BM55</f>
        <v>0</v>
      </c>
      <c r="BN30" s="26">
        <f ca="1">'DIRECT COST FLTE'!BN55</f>
        <v>0</v>
      </c>
      <c r="BO30" s="26">
        <f ca="1">'DIRECT COST FLTE'!BO55</f>
        <v>0</v>
      </c>
      <c r="BP30" s="26">
        <f ca="1">'DIRECT COST FLTE'!BP55</f>
        <v>0</v>
      </c>
      <c r="BQ30" s="26">
        <f ca="1">'DIRECT COST FLTE'!BQ55</f>
        <v>0</v>
      </c>
      <c r="BR30" s="26">
        <f ca="1">'DIRECT COST FLTE'!BR55</f>
        <v>0</v>
      </c>
    </row>
    <row r="31" spans="2:72" ht="25" customHeight="1" outlineLevel="1">
      <c r="B31" s="24" t="s">
        <v>57</v>
      </c>
      <c r="C31" s="26">
        <f>'DIRECT COST FLTE'!C56</f>
        <v>0</v>
      </c>
      <c r="D31" s="26">
        <f>'DIRECT COST FLTE'!D56</f>
        <v>0</v>
      </c>
      <c r="E31" s="26">
        <f>'DIRECT COST FLTE'!E56</f>
        <v>0</v>
      </c>
      <c r="F31" s="26">
        <f>'DIRECT COST FLTE'!F56</f>
        <v>0</v>
      </c>
      <c r="G31" s="26">
        <f>'DIRECT COST FLTE'!G56</f>
        <v>0</v>
      </c>
      <c r="H31" s="26">
        <f>'DIRECT COST FLTE'!H56</f>
        <v>0</v>
      </c>
      <c r="I31" s="26">
        <f>'DIRECT COST FLTE'!I56</f>
        <v>0</v>
      </c>
      <c r="J31" s="26">
        <f>'DIRECT COST FLTE'!J56</f>
        <v>0</v>
      </c>
      <c r="K31" s="26">
        <f ca="1">'DIRECT COST FLTE'!K56</f>
        <v>0</v>
      </c>
      <c r="L31" s="26">
        <f ca="1">'DIRECT COST FLTE'!L56</f>
        <v>0</v>
      </c>
      <c r="M31" s="26">
        <f ca="1">'DIRECT COST FLTE'!M56</f>
        <v>0</v>
      </c>
      <c r="N31" s="26">
        <f ca="1">'DIRECT COST FLTE'!N56</f>
        <v>0</v>
      </c>
      <c r="O31" s="26">
        <f ca="1">'DIRECT COST FLTE'!O56</f>
        <v>0</v>
      </c>
      <c r="P31" s="26">
        <f ca="1">'DIRECT COST FLTE'!P56</f>
        <v>0</v>
      </c>
      <c r="Q31" s="26">
        <f ca="1">'DIRECT COST FLTE'!Q56</f>
        <v>0</v>
      </c>
      <c r="R31" s="26">
        <f ca="1">'DIRECT COST FLTE'!R56</f>
        <v>0</v>
      </c>
      <c r="S31" s="26">
        <f ca="1">'DIRECT COST FLTE'!S56</f>
        <v>0</v>
      </c>
      <c r="T31" s="26">
        <f ca="1">'DIRECT COST FLTE'!T56</f>
        <v>0</v>
      </c>
      <c r="U31" s="26">
        <f ca="1">'DIRECT COST FLTE'!U56</f>
        <v>0</v>
      </c>
      <c r="V31" s="26">
        <f ca="1">'DIRECT COST FLTE'!V56</f>
        <v>0</v>
      </c>
      <c r="W31" s="26">
        <f ca="1">'DIRECT COST FLTE'!W56</f>
        <v>0</v>
      </c>
      <c r="X31" s="26">
        <f ca="1">'DIRECT COST FLTE'!X56</f>
        <v>0</v>
      </c>
      <c r="Y31" s="26">
        <f ca="1">'DIRECT COST FLTE'!Y56</f>
        <v>0</v>
      </c>
      <c r="Z31" s="26">
        <f ca="1">'DIRECT COST FLTE'!Z56</f>
        <v>0</v>
      </c>
      <c r="AA31" s="26">
        <f ca="1">'DIRECT COST FLTE'!AA56</f>
        <v>0</v>
      </c>
      <c r="AB31" s="26">
        <f ca="1">'DIRECT COST FLTE'!AB56</f>
        <v>0</v>
      </c>
      <c r="AC31" s="26">
        <f ca="1">'DIRECT COST FLTE'!AC56</f>
        <v>0</v>
      </c>
      <c r="AD31" s="26">
        <f ca="1">'DIRECT COST FLTE'!AD56</f>
        <v>0</v>
      </c>
      <c r="AE31" s="26">
        <f ca="1">'DIRECT COST FLTE'!AE56</f>
        <v>0</v>
      </c>
      <c r="AF31" s="26">
        <f ca="1">'DIRECT COST FLTE'!AF56</f>
        <v>0</v>
      </c>
      <c r="AG31" s="26">
        <f ca="1">'DIRECT COST FLTE'!AG56</f>
        <v>0</v>
      </c>
      <c r="AH31" s="26">
        <f ca="1">'DIRECT COST FLTE'!AH56</f>
        <v>0</v>
      </c>
      <c r="AI31" s="26">
        <f ca="1">'DIRECT COST FLTE'!AI56</f>
        <v>0</v>
      </c>
      <c r="AJ31" s="26">
        <f ca="1">'DIRECT COST FLTE'!AJ56</f>
        <v>0</v>
      </c>
      <c r="AK31" s="26">
        <f ca="1">'DIRECT COST FLTE'!AK56</f>
        <v>0</v>
      </c>
      <c r="AL31" s="26">
        <f ca="1">'DIRECT COST FLTE'!AL56</f>
        <v>0</v>
      </c>
      <c r="AM31" s="26">
        <f ca="1">'DIRECT COST FLTE'!AM56</f>
        <v>0</v>
      </c>
      <c r="AN31" s="26">
        <f ca="1">'DIRECT COST FLTE'!AN56</f>
        <v>0</v>
      </c>
      <c r="AO31" s="26">
        <f ca="1">'DIRECT COST FLTE'!AO56</f>
        <v>0</v>
      </c>
      <c r="AP31" s="26">
        <f ca="1">'DIRECT COST FLTE'!AP56</f>
        <v>0</v>
      </c>
      <c r="AQ31" s="26">
        <f ca="1">'DIRECT COST FLTE'!AQ56</f>
        <v>0</v>
      </c>
      <c r="AR31" s="26">
        <f ca="1">'DIRECT COST FLTE'!AR56</f>
        <v>0</v>
      </c>
      <c r="AS31" s="26">
        <f ca="1">'DIRECT COST FLTE'!AS56</f>
        <v>0</v>
      </c>
      <c r="AT31" s="26">
        <f ca="1">'DIRECT COST FLTE'!AT56</f>
        <v>0</v>
      </c>
      <c r="AU31" s="26">
        <f ca="1">'DIRECT COST FLTE'!AU56</f>
        <v>0</v>
      </c>
      <c r="AV31" s="26">
        <f ca="1">'DIRECT COST FLTE'!AV56</f>
        <v>0</v>
      </c>
      <c r="AW31" s="26">
        <f ca="1">'DIRECT COST FLTE'!AW56</f>
        <v>0</v>
      </c>
      <c r="AX31" s="26">
        <f ca="1">'DIRECT COST FLTE'!AX56</f>
        <v>0</v>
      </c>
      <c r="AY31" s="26">
        <f ca="1">'DIRECT COST FLTE'!AY56</f>
        <v>0</v>
      </c>
      <c r="AZ31" s="26">
        <f ca="1">'DIRECT COST FLTE'!AZ56</f>
        <v>0</v>
      </c>
      <c r="BA31" s="26">
        <f ca="1">'DIRECT COST FLTE'!BA56</f>
        <v>0</v>
      </c>
      <c r="BB31" s="26">
        <f ca="1">'DIRECT COST FLTE'!BB56</f>
        <v>0</v>
      </c>
      <c r="BC31" s="26">
        <f ca="1">'DIRECT COST FLTE'!BC56</f>
        <v>0</v>
      </c>
      <c r="BD31" s="26">
        <f ca="1">'DIRECT COST FLTE'!BD56</f>
        <v>0</v>
      </c>
      <c r="BE31" s="26">
        <f ca="1">'DIRECT COST FLTE'!BE56</f>
        <v>0</v>
      </c>
      <c r="BF31" s="26">
        <f ca="1">'DIRECT COST FLTE'!BF56</f>
        <v>0</v>
      </c>
      <c r="BG31" s="26">
        <f ca="1">'DIRECT COST FLTE'!BG56</f>
        <v>0</v>
      </c>
      <c r="BH31" s="26">
        <f ca="1">'DIRECT COST FLTE'!BH56</f>
        <v>0</v>
      </c>
      <c r="BI31" s="26">
        <f ca="1">'DIRECT COST FLTE'!BI56</f>
        <v>0</v>
      </c>
      <c r="BJ31" s="26">
        <f ca="1">'DIRECT COST FLTE'!BJ56</f>
        <v>0</v>
      </c>
      <c r="BK31" s="26">
        <f ca="1">'DIRECT COST FLTE'!BK56</f>
        <v>0</v>
      </c>
      <c r="BL31" s="26">
        <f ca="1">'DIRECT COST FLTE'!BL56</f>
        <v>0</v>
      </c>
      <c r="BM31" s="26">
        <f ca="1">'DIRECT COST FLTE'!BM56</f>
        <v>0</v>
      </c>
      <c r="BN31" s="26">
        <f ca="1">'DIRECT COST FLTE'!BN56</f>
        <v>0</v>
      </c>
      <c r="BO31" s="26">
        <f ca="1">'DIRECT COST FLTE'!BO56</f>
        <v>0</v>
      </c>
      <c r="BP31" s="26">
        <f ca="1">'DIRECT COST FLTE'!BP56</f>
        <v>0</v>
      </c>
      <c r="BQ31" s="26">
        <f ca="1">'DIRECT COST FLTE'!BQ56</f>
        <v>0</v>
      </c>
      <c r="BR31" s="26">
        <f ca="1">'DIRECT COST FLTE'!BR56</f>
        <v>0</v>
      </c>
    </row>
    <row r="32" spans="2:72" ht="25" customHeight="1" outlineLevel="1">
      <c r="B32" s="24" t="s">
        <v>58</v>
      </c>
      <c r="C32" s="26">
        <f>'DIRECT COST FLTE'!C62</f>
        <v>0</v>
      </c>
      <c r="D32" s="26">
        <f>'DIRECT COST FLTE'!D62</f>
        <v>0</v>
      </c>
      <c r="E32" s="26">
        <f>'DIRECT COST FLTE'!E62</f>
        <v>0</v>
      </c>
      <c r="F32" s="26">
        <f>'DIRECT COST FLTE'!F62</f>
        <v>0</v>
      </c>
      <c r="G32" s="26">
        <f>'DIRECT COST FLTE'!G62</f>
        <v>0</v>
      </c>
      <c r="H32" s="26">
        <f>'DIRECT COST FLTE'!H62</f>
        <v>0</v>
      </c>
      <c r="I32" s="26">
        <f>'DIRECT COST FLTE'!I62</f>
        <v>0</v>
      </c>
      <c r="J32" s="26">
        <f>'DIRECT COST FLTE'!J62</f>
        <v>0</v>
      </c>
      <c r="K32" s="26">
        <f ca="1">'DIRECT COST FLTE'!K62</f>
        <v>0</v>
      </c>
      <c r="L32" s="26">
        <f ca="1">'DIRECT COST FLTE'!L62</f>
        <v>0</v>
      </c>
      <c r="M32" s="26">
        <f ca="1">'DIRECT COST FLTE'!M62</f>
        <v>0</v>
      </c>
      <c r="N32" s="26">
        <f ca="1">'DIRECT COST FLTE'!N62</f>
        <v>0</v>
      </c>
      <c r="O32" s="26">
        <f ca="1">'DIRECT COST FLTE'!O62</f>
        <v>0</v>
      </c>
      <c r="P32" s="26">
        <f ca="1">'DIRECT COST FLTE'!P62</f>
        <v>0</v>
      </c>
      <c r="Q32" s="26">
        <f ca="1">'DIRECT COST FLTE'!Q62</f>
        <v>0</v>
      </c>
      <c r="R32" s="26">
        <f ca="1">'DIRECT COST FLTE'!R62</f>
        <v>0</v>
      </c>
      <c r="S32" s="26">
        <f ca="1">'DIRECT COST FLTE'!S62</f>
        <v>0</v>
      </c>
      <c r="T32" s="26">
        <f ca="1">'DIRECT COST FLTE'!T62</f>
        <v>0</v>
      </c>
      <c r="U32" s="26">
        <f ca="1">'DIRECT COST FLTE'!U62</f>
        <v>0</v>
      </c>
      <c r="V32" s="26">
        <f ca="1">'DIRECT COST FLTE'!V62</f>
        <v>0</v>
      </c>
      <c r="W32" s="26">
        <f ca="1">'DIRECT COST FLTE'!W62</f>
        <v>0</v>
      </c>
      <c r="X32" s="26">
        <f ca="1">'DIRECT COST FLTE'!X62</f>
        <v>0</v>
      </c>
      <c r="Y32" s="26">
        <f ca="1">'DIRECT COST FLTE'!Y62</f>
        <v>0</v>
      </c>
      <c r="Z32" s="26">
        <f ca="1">'DIRECT COST FLTE'!Z62</f>
        <v>0</v>
      </c>
      <c r="AA32" s="26">
        <f ca="1">'DIRECT COST FLTE'!AA62</f>
        <v>0</v>
      </c>
      <c r="AB32" s="26">
        <f ca="1">'DIRECT COST FLTE'!AB62</f>
        <v>0</v>
      </c>
      <c r="AC32" s="26">
        <f ca="1">'DIRECT COST FLTE'!AC62</f>
        <v>0</v>
      </c>
      <c r="AD32" s="26">
        <f ca="1">'DIRECT COST FLTE'!AD62</f>
        <v>0</v>
      </c>
      <c r="AE32" s="26">
        <f ca="1">'DIRECT COST FLTE'!AE62</f>
        <v>0</v>
      </c>
      <c r="AF32" s="26">
        <f ca="1">'DIRECT COST FLTE'!AF62</f>
        <v>0</v>
      </c>
      <c r="AG32" s="26">
        <f ca="1">'DIRECT COST FLTE'!AG62</f>
        <v>0</v>
      </c>
      <c r="AH32" s="26">
        <f ca="1">'DIRECT COST FLTE'!AH62</f>
        <v>0</v>
      </c>
      <c r="AI32" s="26">
        <f ca="1">'DIRECT COST FLTE'!AI62</f>
        <v>0</v>
      </c>
      <c r="AJ32" s="26">
        <f ca="1">'DIRECT COST FLTE'!AJ62</f>
        <v>0</v>
      </c>
      <c r="AK32" s="26">
        <f ca="1">'DIRECT COST FLTE'!AK62</f>
        <v>0</v>
      </c>
      <c r="AL32" s="26">
        <f ca="1">'DIRECT COST FLTE'!AL62</f>
        <v>0</v>
      </c>
      <c r="AM32" s="26">
        <f ca="1">'DIRECT COST FLTE'!AM62</f>
        <v>0</v>
      </c>
      <c r="AN32" s="26">
        <f ca="1">'DIRECT COST FLTE'!AN62</f>
        <v>0</v>
      </c>
      <c r="AO32" s="26">
        <f ca="1">'DIRECT COST FLTE'!AO62</f>
        <v>0</v>
      </c>
      <c r="AP32" s="26">
        <f ca="1">'DIRECT COST FLTE'!AP62</f>
        <v>0</v>
      </c>
      <c r="AQ32" s="26">
        <f ca="1">'DIRECT COST FLTE'!AQ62</f>
        <v>0</v>
      </c>
      <c r="AR32" s="26">
        <f ca="1">'DIRECT COST FLTE'!AR62</f>
        <v>0</v>
      </c>
      <c r="AS32" s="26">
        <f ca="1">'DIRECT COST FLTE'!AS62</f>
        <v>0</v>
      </c>
      <c r="AT32" s="26">
        <f ca="1">'DIRECT COST FLTE'!AT62</f>
        <v>0</v>
      </c>
      <c r="AU32" s="26">
        <f ca="1">'DIRECT COST FLTE'!AU62</f>
        <v>0</v>
      </c>
      <c r="AV32" s="26">
        <f ca="1">'DIRECT COST FLTE'!AV62</f>
        <v>0</v>
      </c>
      <c r="AW32" s="26">
        <f ca="1">'DIRECT COST FLTE'!AW62</f>
        <v>0</v>
      </c>
      <c r="AX32" s="26">
        <f ca="1">'DIRECT COST FLTE'!AX62</f>
        <v>0</v>
      </c>
      <c r="AY32" s="26">
        <f ca="1">'DIRECT COST FLTE'!AY62</f>
        <v>0</v>
      </c>
      <c r="AZ32" s="26">
        <f ca="1">'DIRECT COST FLTE'!AZ62</f>
        <v>0</v>
      </c>
      <c r="BA32" s="26">
        <f ca="1">'DIRECT COST FLTE'!BA62</f>
        <v>0</v>
      </c>
      <c r="BB32" s="26">
        <f ca="1">'DIRECT COST FLTE'!BB62</f>
        <v>0</v>
      </c>
      <c r="BC32" s="26">
        <f ca="1">'DIRECT COST FLTE'!BC62</f>
        <v>0</v>
      </c>
      <c r="BD32" s="26">
        <f ca="1">'DIRECT COST FLTE'!BD62</f>
        <v>0</v>
      </c>
      <c r="BE32" s="26">
        <f ca="1">'DIRECT COST FLTE'!BE62</f>
        <v>0</v>
      </c>
      <c r="BF32" s="26">
        <f ca="1">'DIRECT COST FLTE'!BF62</f>
        <v>0</v>
      </c>
      <c r="BG32" s="26">
        <f ca="1">'DIRECT COST FLTE'!BG62</f>
        <v>0</v>
      </c>
      <c r="BH32" s="26">
        <f ca="1">'DIRECT COST FLTE'!BH62</f>
        <v>0</v>
      </c>
      <c r="BI32" s="26">
        <f ca="1">'DIRECT COST FLTE'!BI62</f>
        <v>0</v>
      </c>
      <c r="BJ32" s="26">
        <f ca="1">'DIRECT COST FLTE'!BJ62</f>
        <v>0</v>
      </c>
      <c r="BK32" s="26">
        <f ca="1">'DIRECT COST FLTE'!BK62</f>
        <v>0</v>
      </c>
      <c r="BL32" s="26">
        <f ca="1">'DIRECT COST FLTE'!BL62</f>
        <v>0</v>
      </c>
      <c r="BM32" s="26">
        <f ca="1">'DIRECT COST FLTE'!BM62</f>
        <v>0</v>
      </c>
      <c r="BN32" s="26">
        <f ca="1">'DIRECT COST FLTE'!BN62</f>
        <v>0</v>
      </c>
      <c r="BO32" s="26">
        <f ca="1">'DIRECT COST FLTE'!BO62</f>
        <v>0</v>
      </c>
      <c r="BP32" s="26">
        <f ca="1">'DIRECT COST FLTE'!BP62</f>
        <v>0</v>
      </c>
      <c r="BQ32" s="26">
        <f ca="1">'DIRECT COST FLTE'!BQ62</f>
        <v>0</v>
      </c>
      <c r="BR32" s="26">
        <f ca="1">'DIRECT COST FLTE'!BR62</f>
        <v>0</v>
      </c>
    </row>
    <row r="33" spans="2:72" ht="25" customHeight="1" outlineLevel="1">
      <c r="B33" s="24" t="s">
        <v>59</v>
      </c>
      <c r="C33" s="26">
        <f>'DIRECT COST FLTE'!C68</f>
        <v>0</v>
      </c>
      <c r="D33" s="26">
        <f>'DIRECT COST FLTE'!D68</f>
        <v>0</v>
      </c>
      <c r="E33" s="26">
        <f>'DIRECT COST FLTE'!E68</f>
        <v>0</v>
      </c>
      <c r="F33" s="26">
        <f>'DIRECT COST FLTE'!F68</f>
        <v>0</v>
      </c>
      <c r="G33" s="26">
        <f>'DIRECT COST FLTE'!G68</f>
        <v>0</v>
      </c>
      <c r="H33" s="26">
        <f>'DIRECT COST FLTE'!H68</f>
        <v>0</v>
      </c>
      <c r="I33" s="26">
        <f>'DIRECT COST FLTE'!I68</f>
        <v>0</v>
      </c>
      <c r="J33" s="26">
        <f>'DIRECT COST FLTE'!J68</f>
        <v>0</v>
      </c>
      <c r="K33" s="26">
        <f ca="1">'DIRECT COST FLTE'!K68</f>
        <v>0</v>
      </c>
      <c r="L33" s="26">
        <f ca="1">'DIRECT COST FLTE'!L68</f>
        <v>0</v>
      </c>
      <c r="M33" s="26">
        <f ca="1">'DIRECT COST FLTE'!M68</f>
        <v>0</v>
      </c>
      <c r="N33" s="26">
        <f ca="1">'DIRECT COST FLTE'!N68</f>
        <v>0</v>
      </c>
      <c r="O33" s="26">
        <f ca="1">'DIRECT COST FLTE'!O68</f>
        <v>0</v>
      </c>
      <c r="P33" s="26">
        <f ca="1">'DIRECT COST FLTE'!P68</f>
        <v>0</v>
      </c>
      <c r="Q33" s="26">
        <f ca="1">'DIRECT COST FLTE'!Q68</f>
        <v>0</v>
      </c>
      <c r="R33" s="26">
        <f ca="1">'DIRECT COST FLTE'!R68</f>
        <v>0</v>
      </c>
      <c r="S33" s="26">
        <f ca="1">'DIRECT COST FLTE'!S68</f>
        <v>0</v>
      </c>
      <c r="T33" s="26">
        <f ca="1">'DIRECT COST FLTE'!T68</f>
        <v>0</v>
      </c>
      <c r="U33" s="26">
        <f ca="1">'DIRECT COST FLTE'!U68</f>
        <v>0</v>
      </c>
      <c r="V33" s="26">
        <f ca="1">'DIRECT COST FLTE'!V68</f>
        <v>0</v>
      </c>
      <c r="W33" s="26">
        <f ca="1">'DIRECT COST FLTE'!W68</f>
        <v>0</v>
      </c>
      <c r="X33" s="26">
        <f ca="1">'DIRECT COST FLTE'!X68</f>
        <v>0</v>
      </c>
      <c r="Y33" s="26">
        <f ca="1">'DIRECT COST FLTE'!Y68</f>
        <v>0</v>
      </c>
      <c r="Z33" s="26">
        <f ca="1">'DIRECT COST FLTE'!Z68</f>
        <v>0</v>
      </c>
      <c r="AA33" s="26">
        <f ca="1">'DIRECT COST FLTE'!AA68</f>
        <v>0</v>
      </c>
      <c r="AB33" s="26">
        <f ca="1">'DIRECT COST FLTE'!AB68</f>
        <v>0</v>
      </c>
      <c r="AC33" s="26">
        <f ca="1">'DIRECT COST FLTE'!AC68</f>
        <v>0</v>
      </c>
      <c r="AD33" s="26">
        <f ca="1">'DIRECT COST FLTE'!AD68</f>
        <v>0</v>
      </c>
      <c r="AE33" s="26">
        <f ca="1">'DIRECT COST FLTE'!AE68</f>
        <v>0</v>
      </c>
      <c r="AF33" s="26">
        <f ca="1">'DIRECT COST FLTE'!AF68</f>
        <v>0</v>
      </c>
      <c r="AG33" s="26">
        <f ca="1">'DIRECT COST FLTE'!AG68</f>
        <v>0</v>
      </c>
      <c r="AH33" s="26">
        <f ca="1">'DIRECT COST FLTE'!AH68</f>
        <v>0</v>
      </c>
      <c r="AI33" s="26">
        <f ca="1">'DIRECT COST FLTE'!AI68</f>
        <v>0</v>
      </c>
      <c r="AJ33" s="26">
        <f ca="1">'DIRECT COST FLTE'!AJ68</f>
        <v>0</v>
      </c>
      <c r="AK33" s="26">
        <f ca="1">'DIRECT COST FLTE'!AK68</f>
        <v>0</v>
      </c>
      <c r="AL33" s="26">
        <f ca="1">'DIRECT COST FLTE'!AL68</f>
        <v>0</v>
      </c>
      <c r="AM33" s="26">
        <f ca="1">'DIRECT COST FLTE'!AM68</f>
        <v>0</v>
      </c>
      <c r="AN33" s="26">
        <f ca="1">'DIRECT COST FLTE'!AN68</f>
        <v>0</v>
      </c>
      <c r="AO33" s="26">
        <f ca="1">'DIRECT COST FLTE'!AO68</f>
        <v>0</v>
      </c>
      <c r="AP33" s="26">
        <f ca="1">'DIRECT COST FLTE'!AP68</f>
        <v>0</v>
      </c>
      <c r="AQ33" s="26">
        <f ca="1">'DIRECT COST FLTE'!AQ68</f>
        <v>0</v>
      </c>
      <c r="AR33" s="26">
        <f ca="1">'DIRECT COST FLTE'!AR68</f>
        <v>0</v>
      </c>
      <c r="AS33" s="26">
        <f ca="1">'DIRECT COST FLTE'!AS68</f>
        <v>0</v>
      </c>
      <c r="AT33" s="26">
        <f ca="1">'DIRECT COST FLTE'!AT68</f>
        <v>0</v>
      </c>
      <c r="AU33" s="26">
        <f ca="1">'DIRECT COST FLTE'!AU68</f>
        <v>0</v>
      </c>
      <c r="AV33" s="26">
        <f ca="1">'DIRECT COST FLTE'!AV68</f>
        <v>0</v>
      </c>
      <c r="AW33" s="26">
        <f ca="1">'DIRECT COST FLTE'!AW68</f>
        <v>0</v>
      </c>
      <c r="AX33" s="26">
        <f ca="1">'DIRECT COST FLTE'!AX68</f>
        <v>0</v>
      </c>
      <c r="AY33" s="26">
        <f ca="1">'DIRECT COST FLTE'!AY68</f>
        <v>0</v>
      </c>
      <c r="AZ33" s="26">
        <f ca="1">'DIRECT COST FLTE'!AZ68</f>
        <v>0</v>
      </c>
      <c r="BA33" s="26">
        <f ca="1">'DIRECT COST FLTE'!BA68</f>
        <v>0</v>
      </c>
      <c r="BB33" s="26">
        <f ca="1">'DIRECT COST FLTE'!BB68</f>
        <v>0</v>
      </c>
      <c r="BC33" s="26">
        <f ca="1">'DIRECT COST FLTE'!BC68</f>
        <v>0</v>
      </c>
      <c r="BD33" s="26">
        <f ca="1">'DIRECT COST FLTE'!BD68</f>
        <v>0</v>
      </c>
      <c r="BE33" s="26">
        <f ca="1">'DIRECT COST FLTE'!BE68</f>
        <v>0</v>
      </c>
      <c r="BF33" s="26">
        <f ca="1">'DIRECT COST FLTE'!BF68</f>
        <v>0</v>
      </c>
      <c r="BG33" s="26">
        <f ca="1">'DIRECT COST FLTE'!BG68</f>
        <v>0</v>
      </c>
      <c r="BH33" s="26">
        <f ca="1">'DIRECT COST FLTE'!BH68</f>
        <v>0</v>
      </c>
      <c r="BI33" s="26">
        <f ca="1">'DIRECT COST FLTE'!BI68</f>
        <v>0</v>
      </c>
      <c r="BJ33" s="26">
        <f ca="1">'DIRECT COST FLTE'!BJ68</f>
        <v>0</v>
      </c>
      <c r="BK33" s="26">
        <f ca="1">'DIRECT COST FLTE'!BK68</f>
        <v>0</v>
      </c>
      <c r="BL33" s="26">
        <f ca="1">'DIRECT COST FLTE'!BL68</f>
        <v>0</v>
      </c>
      <c r="BM33" s="26">
        <f ca="1">'DIRECT COST FLTE'!BM68</f>
        <v>0</v>
      </c>
      <c r="BN33" s="26">
        <f ca="1">'DIRECT COST FLTE'!BN68</f>
        <v>0</v>
      </c>
      <c r="BO33" s="26">
        <f ca="1">'DIRECT COST FLTE'!BO68</f>
        <v>0</v>
      </c>
      <c r="BP33" s="26">
        <f ca="1">'DIRECT COST FLTE'!BP68</f>
        <v>0</v>
      </c>
      <c r="BQ33" s="26">
        <f ca="1">'DIRECT COST FLTE'!BQ68</f>
        <v>0</v>
      </c>
      <c r="BR33" s="26">
        <f ca="1">'DIRECT COST FLTE'!BR68</f>
        <v>0</v>
      </c>
    </row>
    <row r="34" spans="2:72" ht="25" customHeight="1" outlineLevel="1">
      <c r="B34" s="24" t="s">
        <v>60</v>
      </c>
      <c r="C34" s="26">
        <f>'DIRECT COST FLTE'!C74</f>
        <v>0</v>
      </c>
      <c r="D34" s="26">
        <f>'DIRECT COST FLTE'!D74</f>
        <v>0</v>
      </c>
      <c r="E34" s="26">
        <f>'DIRECT COST FLTE'!E74</f>
        <v>0</v>
      </c>
      <c r="F34" s="26">
        <f>'DIRECT COST FLTE'!F74</f>
        <v>0</v>
      </c>
      <c r="G34" s="26">
        <f>'DIRECT COST FLTE'!G74</f>
        <v>0</v>
      </c>
      <c r="H34" s="26">
        <f>'DIRECT COST FLTE'!H74</f>
        <v>0</v>
      </c>
      <c r="I34" s="26">
        <f>'DIRECT COST FLTE'!I74</f>
        <v>0</v>
      </c>
      <c r="J34" s="26">
        <f>'DIRECT COST FLTE'!J74</f>
        <v>0</v>
      </c>
      <c r="K34" s="26">
        <f ca="1">'DIRECT COST FLTE'!K74</f>
        <v>87519.522815999997</v>
      </c>
      <c r="L34" s="26">
        <f ca="1">'DIRECT COST FLTE'!L74</f>
        <v>177412.44168806402</v>
      </c>
      <c r="M34" s="26">
        <f ca="1">'DIRECT COST FLTE'!M74</f>
        <v>270479.72834971547</v>
      </c>
      <c r="N34" s="26">
        <f ca="1">'DIRECT COST FLTE'!N74</f>
        <v>367902.5998427429</v>
      </c>
      <c r="O34" s="26">
        <f ca="1">'DIRECT COST FLTE'!O74</f>
        <v>470622.10934407962</v>
      </c>
      <c r="P34" s="26">
        <f ca="1">'DIRECT COST FLTE'!P74</f>
        <v>579911.32618265494</v>
      </c>
      <c r="Q34" s="26">
        <f ca="1">'DIRECT COST FLTE'!Q74</f>
        <v>697269.11018210254</v>
      </c>
      <c r="R34" s="26">
        <f ca="1">'DIRECT COST FLTE'!R74</f>
        <v>824810.51756155468</v>
      </c>
      <c r="S34" s="26">
        <f ca="1">'DIRECT COST FLTE'!S74</f>
        <v>962352.27663374157</v>
      </c>
      <c r="T34" s="26">
        <f ca="1">'DIRECT COST FLTE'!T74</f>
        <v>1110486.0410023548</v>
      </c>
      <c r="U34" s="26">
        <f ca="1">'DIRECT COST FLTE'!U74</f>
        <v>1273955.007189835</v>
      </c>
      <c r="V34" s="26">
        <f ca="1">'DIRECT COST FLTE'!V74</f>
        <v>1454913.8410207212</v>
      </c>
      <c r="W34" s="26">
        <f ca="1">'DIRECT COST FLTE'!W74</f>
        <v>1654583.5697560455</v>
      </c>
      <c r="X34" s="26">
        <f ca="1">'DIRECT COST FLTE'!X74</f>
        <v>1874037.1733171188</v>
      </c>
      <c r="Y34" s="26">
        <f ca="1">'DIRECT COST FLTE'!Y74</f>
        <v>2113755.8020479237</v>
      </c>
      <c r="Z34" s="26">
        <f ca="1">'DIRECT COST FLTE'!Z74</f>
        <v>2368894.1248903293</v>
      </c>
      <c r="AA34" s="26">
        <f ca="1">'DIRECT COST FLTE'!AA74</f>
        <v>2638322.3571474869</v>
      </c>
      <c r="AB34" s="26">
        <f ca="1">'DIRECT COST FLTE'!AB74</f>
        <v>2925005.7422304582</v>
      </c>
      <c r="AC34" s="26">
        <f ca="1">'DIRECT COST FLTE'!AC74</f>
        <v>3227167.4852602244</v>
      </c>
      <c r="AD34" s="26">
        <f ca="1">'DIRECT COST FLTE'!AD74</f>
        <v>3542778.2614742368</v>
      </c>
      <c r="AE34" s="26">
        <f ca="1">'DIRECT COST FLTE'!AE74</f>
        <v>3869943.5915304311</v>
      </c>
      <c r="AF34" s="26">
        <f ca="1">'DIRECT COST FLTE'!AF74</f>
        <v>4206525.5766011477</v>
      </c>
      <c r="AG34" s="26">
        <f ca="1">'DIRECT COST FLTE'!AG74</f>
        <v>4544915.4885954941</v>
      </c>
      <c r="AH34" s="26">
        <f ca="1">'DIRECT COST FLTE'!AH74</f>
        <v>4883408.2629197482</v>
      </c>
      <c r="AI34" s="26">
        <f ca="1">'DIRECT COST FLTE'!AI74</f>
        <v>5225966.6042974461</v>
      </c>
      <c r="AJ34" s="26">
        <f ca="1">'DIRECT COST FLTE'!AJ74</f>
        <v>5571148.5726758316</v>
      </c>
      <c r="AK34" s="26">
        <f ca="1">'DIRECT COST FLTE'!AK74</f>
        <v>5917748.9917822033</v>
      </c>
      <c r="AL34" s="26">
        <f ca="1">'DIRECT COST FLTE'!AL74</f>
        <v>6264962.5173101695</v>
      </c>
      <c r="AM34" s="26">
        <f ca="1">'DIRECT COST FLTE'!AM74</f>
        <v>6602042.7079868577</v>
      </c>
      <c r="AN34" s="26">
        <f ca="1">'DIRECT COST FLTE'!AN74</f>
        <v>6928095.089548165</v>
      </c>
      <c r="AO34" s="26">
        <f ca="1">'DIRECT COST FLTE'!AO74</f>
        <v>7252985.4712421997</v>
      </c>
      <c r="AP34" s="26">
        <f ca="1">'DIRECT COST FLTE'!AP74</f>
        <v>7576600.3757510353</v>
      </c>
      <c r="AQ34" s="26">
        <f ca="1">'DIRECT COST FLTE'!AQ74</f>
        <v>7898298.472547547</v>
      </c>
      <c r="AR34" s="26">
        <f ca="1">'DIRECT COST FLTE'!AR74</f>
        <v>8218125.9806924881</v>
      </c>
      <c r="AS34" s="26">
        <f ca="1">'DIRECT COST FLTE'!AS74</f>
        <v>8536097.5228517968</v>
      </c>
      <c r="AT34" s="26">
        <f ca="1">'DIRECT COST FLTE'!AT74</f>
        <v>8851783.266390752</v>
      </c>
      <c r="AU34" s="26">
        <f ca="1">'DIRECT COST FLTE'!AU74</f>
        <v>9165244.2453080267</v>
      </c>
      <c r="AV34" s="26">
        <f ca="1">'DIRECT COST FLTE'!AV74</f>
        <v>9476369.4466213025</v>
      </c>
      <c r="AW34" s="26">
        <f ca="1">'DIRECT COST FLTE'!AW74</f>
        <v>9785015.0427506175</v>
      </c>
      <c r="AX34" s="26">
        <f ca="1">'DIRECT COST FLTE'!AX74</f>
        <v>10091244.992388031</v>
      </c>
      <c r="AY34" s="26">
        <f ca="1">'DIRECT COST FLTE'!AY74</f>
        <v>10394916.146839127</v>
      </c>
      <c r="AZ34" s="26">
        <f ca="1">'DIRECT COST FLTE'!AZ74</f>
        <v>10696332.182518991</v>
      </c>
      <c r="BA34" s="26">
        <f ca="1">'DIRECT COST FLTE'!BA74</f>
        <v>10995230.341281172</v>
      </c>
      <c r="BB34" s="26">
        <f ca="1">'DIRECT COST FLTE'!BB74</f>
        <v>11291751.547383478</v>
      </c>
      <c r="BC34" s="26">
        <f ca="1">'DIRECT COST FLTE'!BC74</f>
        <v>11585752.323233914</v>
      </c>
      <c r="BD34" s="26">
        <f ca="1">'DIRECT COST FLTE'!BD74</f>
        <v>11877374.892131219</v>
      </c>
      <c r="BE34" s="26">
        <f ca="1">'DIRECT COST FLTE'!BE74</f>
        <v>12166518.669192901</v>
      </c>
      <c r="BF34" s="26">
        <f ca="1">'DIRECT COST FLTE'!BF74</f>
        <v>12453204.724149557</v>
      </c>
      <c r="BG34" s="26">
        <f ca="1">'DIRECT COST FLTE'!BG74</f>
        <v>12737453.947639078</v>
      </c>
      <c r="BH34" s="26">
        <f ca="1">'DIRECT COST FLTE'!BH74</f>
        <v>13019287.052728942</v>
      </c>
      <c r="BI34" s="26">
        <f ca="1">'DIRECT COST FLTE'!BI74</f>
        <v>13298768.735811142</v>
      </c>
      <c r="BJ34" s="26">
        <f ca="1">'DIRECT COST FLTE'!BJ74</f>
        <v>13575874.82458714</v>
      </c>
      <c r="BK34" s="26">
        <f ca="1">'DIRECT COST FLTE'!BK74</f>
        <v>13850625.511608545</v>
      </c>
      <c r="BL34" s="26">
        <f ca="1">'DIRECT COST FLTE'!BL74</f>
        <v>14123040.817790266</v>
      </c>
      <c r="BM34" s="26">
        <f ca="1">'DIRECT COST FLTE'!BM74</f>
        <v>14393140.593869446</v>
      </c>
      <c r="BN34" s="26">
        <f ca="1">'DIRECT COST FLTE'!BN74</f>
        <v>14660944.521851948</v>
      </c>
      <c r="BO34" s="26">
        <f ca="1">'DIRECT COST FLTE'!BO74</f>
        <v>14926472.116446603</v>
      </c>
      <c r="BP34" s="26">
        <f ca="1">'DIRECT COST FLTE'!BP74</f>
        <v>15189742.726487201</v>
      </c>
      <c r="BQ34" s="26">
        <f ca="1">'DIRECT COST FLTE'!BQ74</f>
        <v>15450775.536342455</v>
      </c>
      <c r="BR34" s="26">
        <f ca="1">'DIRECT COST FLTE'!BR74</f>
        <v>15709589.567313939</v>
      </c>
      <c r="BT34" s="368">
        <f ca="1">SUM(C34:BS34)</f>
        <v>431885498.03693581</v>
      </c>
    </row>
    <row r="35" spans="2:72" ht="25" customHeight="1" outlineLevel="1">
      <c r="B35" s="24" t="s">
        <v>61</v>
      </c>
      <c r="C35" s="26">
        <f>'DIRECT COST FLTE'!C78</f>
        <v>0</v>
      </c>
      <c r="D35" s="26">
        <f>'DIRECT COST FLTE'!D78</f>
        <v>0</v>
      </c>
      <c r="E35" s="26">
        <f>'DIRECT COST FLTE'!E78</f>
        <v>0</v>
      </c>
      <c r="F35" s="26">
        <f>'DIRECT COST FLTE'!F78</f>
        <v>0</v>
      </c>
      <c r="G35" s="26">
        <f>'DIRECT COST FLTE'!G78</f>
        <v>0</v>
      </c>
      <c r="H35" s="26">
        <f>'DIRECT COST FLTE'!H78</f>
        <v>0</v>
      </c>
      <c r="I35" s="26">
        <f>'DIRECT COST FLTE'!I78</f>
        <v>0</v>
      </c>
      <c r="J35" s="26">
        <f>'DIRECT COST FLTE'!J78</f>
        <v>0</v>
      </c>
      <c r="K35" s="26">
        <f ca="1">'DIRECT COST FLTE'!K78</f>
        <v>250000</v>
      </c>
      <c r="L35" s="26">
        <f ca="1">'DIRECT COST FLTE'!L78</f>
        <v>250000</v>
      </c>
      <c r="M35" s="26">
        <f ca="1">'DIRECT COST FLTE'!M78</f>
        <v>250000</v>
      </c>
      <c r="N35" s="26">
        <f ca="1">'DIRECT COST FLTE'!N78</f>
        <v>250000</v>
      </c>
      <c r="O35" s="26">
        <f ca="1">'DIRECT COST FLTE'!O78</f>
        <v>250000</v>
      </c>
      <c r="P35" s="26">
        <f ca="1">'DIRECT COST FLTE'!P78</f>
        <v>250000</v>
      </c>
      <c r="Q35" s="26">
        <f ca="1">'DIRECT COST FLTE'!Q78</f>
        <v>250000</v>
      </c>
      <c r="R35" s="26">
        <f ca="1">'DIRECT COST FLTE'!R78</f>
        <v>250000</v>
      </c>
      <c r="S35" s="26">
        <f ca="1">'DIRECT COST FLTE'!S78</f>
        <v>250000</v>
      </c>
      <c r="T35" s="26">
        <f ca="1">'DIRECT COST FLTE'!T78</f>
        <v>250000</v>
      </c>
      <c r="U35" s="26">
        <f ca="1">'DIRECT COST FLTE'!U78</f>
        <v>250000</v>
      </c>
      <c r="V35" s="26">
        <f ca="1">'DIRECT COST FLTE'!V78</f>
        <v>250000</v>
      </c>
      <c r="W35" s="26">
        <f ca="1">'DIRECT COST FLTE'!W78</f>
        <v>250000</v>
      </c>
      <c r="X35" s="26">
        <f ca="1">'DIRECT COST FLTE'!X78</f>
        <v>278944.01017562096</v>
      </c>
      <c r="Y35" s="26">
        <f ca="1">'DIRECT COST FLTE'!Y78</f>
        <v>315224.98608912824</v>
      </c>
      <c r="Z35" s="26">
        <f ca="1">'DIRECT COST FLTE'!Z78</f>
        <v>354533.57370737061</v>
      </c>
      <c r="AA35" s="26">
        <f ca="1">'DIRECT COST FLTE'!AA78</f>
        <v>396772.03833085805</v>
      </c>
      <c r="AB35" s="26">
        <f ca="1">'DIRECT COST FLTE'!AB78</f>
        <v>441711.47600504576</v>
      </c>
      <c r="AC35" s="26">
        <f ca="1">'DIRECT COST FLTE'!AC78</f>
        <v>489088.92845900281</v>
      </c>
      <c r="AD35" s="26">
        <f ca="1">'DIRECT COST FLTE'!AD78</f>
        <v>538583.67256710131</v>
      </c>
      <c r="AE35" s="26">
        <f ca="1">'DIRECT COST FLTE'!AE78</f>
        <v>589877.71135028091</v>
      </c>
      <c r="AF35" s="26">
        <f ca="1">'DIRECT COST FLTE'!AF78</f>
        <v>642643.75080380344</v>
      </c>
      <c r="AG35" s="26">
        <f ca="1">'DIRECT COST FLTE'!AG78</f>
        <v>696569.27892197133</v>
      </c>
      <c r="AH35" s="26">
        <f ca="1">'DIRECT COST FLTE'!AH78</f>
        <v>751356.44005113444</v>
      </c>
      <c r="AI35" s="26">
        <f ca="1">'DIRECT COST FLTE'!AI78</f>
        <v>806793.91031069984</v>
      </c>
      <c r="AJ35" s="26">
        <f ca="1">'DIRECT COST FLTE'!AJ78</f>
        <v>862648.16207305901</v>
      </c>
      <c r="AK35" s="26">
        <f ca="1">'DIRECT COST FLTE'!AK78</f>
        <v>918747.65269543789</v>
      </c>
      <c r="AL35" s="26">
        <f ca="1">'DIRECT COST FLTE'!AL78</f>
        <v>974946.29764752684</v>
      </c>
      <c r="AM35" s="26">
        <f ca="1">'DIRECT COST FLTE'!AM78</f>
        <v>1031159.2541175229</v>
      </c>
      <c r="AN35" s="26">
        <f ca="1">'DIRECT COST FLTE'!AN78</f>
        <v>1087254.400457524</v>
      </c>
      <c r="AO35" s="26">
        <f ca="1">'DIRECT COST FLTE'!AO78</f>
        <v>1143160.7380536348</v>
      </c>
      <c r="AP35" s="26">
        <f ca="1">'DIRECT COST FLTE'!AP78</f>
        <v>1198831.871780179</v>
      </c>
      <c r="AQ35" s="26">
        <f ca="1">'DIRECT COST FLTE'!AQ78</f>
        <v>1254197.8008700474</v>
      </c>
      <c r="AR35" s="26">
        <f ca="1">'DIRECT COST FLTE'!AR78</f>
        <v>1309237.1195626522</v>
      </c>
      <c r="AS35" s="26">
        <f ca="1">'DIRECT COST FLTE'!AS78</f>
        <v>1363940.6040463697</v>
      </c>
      <c r="AT35" s="26">
        <f ca="1">'DIRECT COST FLTE'!AT78</f>
        <v>1418263.1089119755</v>
      </c>
      <c r="AU35" s="26">
        <f ca="1">'DIRECT COST FLTE'!AU78</f>
        <v>1472195.8724862235</v>
      </c>
      <c r="AV35" s="26">
        <f ca="1">'DIRECT COST FLTE'!AV78</f>
        <v>1525730.2075700907</v>
      </c>
      <c r="AW35" s="26">
        <f ca="1">'DIRECT COST FLTE'!AW78</f>
        <v>1578845.5008057449</v>
      </c>
      <c r="AX35" s="26">
        <f ca="1">'DIRECT COST FLTE'!AX78</f>
        <v>1631545.3140488961</v>
      </c>
      <c r="AY35" s="26">
        <f ca="1">'DIRECT COST FLTE'!AY78</f>
        <v>1683809.1788794803</v>
      </c>
      <c r="AZ35" s="26">
        <f ca="1">'DIRECT COST FLTE'!AZ78</f>
        <v>1735664.8008590045</v>
      </c>
      <c r="BA35" s="26">
        <f ca="1">'DIRECT COST FLTE'!BA78</f>
        <v>1787091.6500517032</v>
      </c>
      <c r="BB35" s="26">
        <f ca="1">'DIRECT COST FLTE'!BB78</f>
        <v>1838105.3710262638</v>
      </c>
      <c r="BC35" s="26">
        <f ca="1">'DIRECT COST FLTE'!BC78</f>
        <v>1888685.4753725405</v>
      </c>
      <c r="BD35" s="26">
        <f ca="1">'DIRECT COST FLTE'!BD78</f>
        <v>1938859.6488318741</v>
      </c>
      <c r="BE35" s="26">
        <f ca="1">'DIRECT COST FLTE'!BE78</f>
        <v>1988607.341816803</v>
      </c>
      <c r="BF35" s="26">
        <f ca="1">'DIRECT COST FLTE'!BF78</f>
        <v>2037932.1794113603</v>
      </c>
      <c r="BG35" s="26">
        <f ca="1">'DIRECT COST FLTE'!BG78</f>
        <v>2086837.7558863636</v>
      </c>
      <c r="BH35" s="26">
        <f ca="1">'DIRECT COST FLTE'!BH78</f>
        <v>2135327.6349613294</v>
      </c>
      <c r="BI35" s="26">
        <f ca="1">'DIRECT COST FLTE'!BI78</f>
        <v>2183417.3500641584</v>
      </c>
      <c r="BJ35" s="26">
        <f ca="1">'DIRECT COST FLTE'!BJ78</f>
        <v>2231098.3025886128</v>
      </c>
      <c r="BK35" s="26">
        <f ca="1">'DIRECT COST FLTE'!BK78</f>
        <v>2278373.9670166094</v>
      </c>
      <c r="BL35" s="26">
        <f ca="1">'DIRECT COST FLTE'!BL78</f>
        <v>2325247.7882969687</v>
      </c>
      <c r="BM35" s="26">
        <f ca="1">'DIRECT COST FLTE'!BM78</f>
        <v>2371723.1820964441</v>
      </c>
      <c r="BN35" s="26">
        <f ca="1">'DIRECT COST FLTE'!BN78</f>
        <v>2417803.535048624</v>
      </c>
      <c r="BO35" s="26">
        <f ca="1">'DIRECT COST FLTE'!BO78</f>
        <v>2463492.2050007111</v>
      </c>
      <c r="BP35" s="26">
        <f ca="1">'DIRECT COST FLTE'!BP78</f>
        <v>2508792.5212582052</v>
      </c>
      <c r="BQ35" s="26">
        <f ca="1">'DIRECT COST FLTE'!BQ78</f>
        <v>2553707.7848275104</v>
      </c>
      <c r="BR35" s="26">
        <f ca="1">'DIRECT COST FLTE'!BR78</f>
        <v>2598241.2686564764</v>
      </c>
    </row>
    <row r="36" spans="2:72" ht="25" customHeight="1" outlineLevel="1">
      <c r="B36" s="24" t="s">
        <v>62</v>
      </c>
      <c r="C36" s="26">
        <f>'DIRECT COST FLTE'!C85</f>
        <v>0</v>
      </c>
      <c r="D36" s="26">
        <f>'DIRECT COST FLTE'!D85</f>
        <v>0</v>
      </c>
      <c r="E36" s="26">
        <f>'DIRECT COST FLTE'!E85</f>
        <v>0</v>
      </c>
      <c r="F36" s="26">
        <f>'DIRECT COST FLTE'!F85</f>
        <v>0</v>
      </c>
      <c r="G36" s="26">
        <f>'DIRECT COST FLTE'!G85</f>
        <v>0</v>
      </c>
      <c r="H36" s="26">
        <f>'DIRECT COST FLTE'!H85</f>
        <v>0</v>
      </c>
      <c r="I36" s="26">
        <f>'DIRECT COST FLTE'!I85</f>
        <v>0</v>
      </c>
      <c r="J36" s="26">
        <f>'DIRECT COST FLTE'!J85</f>
        <v>0</v>
      </c>
      <c r="K36" s="26">
        <f ca="1">'DIRECT COST FLTE'!K85</f>
        <v>1524.9663</v>
      </c>
      <c r="L36" s="26">
        <f ca="1">'DIRECT COST FLTE'!L85</f>
        <v>3092.7618364499999</v>
      </c>
      <c r="M36" s="26">
        <f ca="1">'DIRECT COST FLTE'!M85</f>
        <v>4715.8975108401755</v>
      </c>
      <c r="N36" s="26">
        <f ca="1">'DIRECT COST FLTE'!N85</f>
        <v>6413.9306319980342</v>
      </c>
      <c r="O36" s="26">
        <f ca="1">'DIRECT COST FLTE'!O85</f>
        <v>8203.39117162605</v>
      </c>
      <c r="P36" s="26">
        <f ca="1">'DIRECT COST FLTE'!P85</f>
        <v>10109.251896667231</v>
      </c>
      <c r="Q36" s="26">
        <f ca="1">'DIRECT COST FLTE'!Q85</f>
        <v>12156.273305545559</v>
      </c>
      <c r="R36" s="26">
        <f ca="1">'DIRECT COST FLTE'!R85</f>
        <v>14379.019282448424</v>
      </c>
      <c r="S36" s="26">
        <f ca="1">'DIRECT COST FLTE'!S85</f>
        <v>16807.468268547611</v>
      </c>
      <c r="T36" s="26">
        <f ca="1">'DIRECT COST FLTE'!T85</f>
        <v>19479.927188264952</v>
      </c>
      <c r="U36" s="26">
        <f ca="1">'DIRECT COST FLTE'!U85</f>
        <v>22430.085707164704</v>
      </c>
      <c r="V36" s="26">
        <f ca="1">'DIRECT COST FLTE'!V85</f>
        <v>25694.208228653806</v>
      </c>
      <c r="W36" s="26">
        <f ca="1">'DIRECT COST FLTE'!W85</f>
        <v>29295.37595871025</v>
      </c>
      <c r="X36" s="26">
        <f ca="1">'DIRECT COST FLTE'!X85</f>
        <v>33253.612813061212</v>
      </c>
      <c r="Y36" s="26">
        <f ca="1">'DIRECT COST FLTE'!Y85</f>
        <v>37578.758654150202</v>
      </c>
      <c r="Z36" s="26">
        <f ca="1">'DIRECT COST FLTE'!Z85</f>
        <v>42264.833655589922</v>
      </c>
      <c r="AA36" s="26">
        <f ca="1">'DIRECT COST FLTE'!AA85</f>
        <v>47300.186619517415</v>
      </c>
      <c r="AB36" s="26">
        <f ca="1">'DIRECT COST FLTE'!AB85</f>
        <v>52657.529333251514</v>
      </c>
      <c r="AC36" s="26">
        <f ca="1">'DIRECT COST FLTE'!AC85</f>
        <v>58305.51388391888</v>
      </c>
      <c r="AD36" s="26">
        <f ca="1">'DIRECT COST FLTE'!AD85</f>
        <v>64205.906065905569</v>
      </c>
      <c r="AE36" s="26">
        <f ca="1">'DIRECT COST FLTE'!AE85</f>
        <v>70320.796664345369</v>
      </c>
      <c r="AF36" s="26">
        <f ca="1">'DIRECT COST FLTE'!AF85</f>
        <v>76611.168142698414</v>
      </c>
      <c r="AG36" s="26">
        <f ca="1">'DIRECT COST FLTE'!AG85</f>
        <v>83039.765163485499</v>
      </c>
      <c r="AH36" s="26">
        <f ca="1">'DIRECT COST FLTE'!AH85</f>
        <v>89571.079609595879</v>
      </c>
      <c r="AI36" s="26">
        <f ca="1">'DIRECT COST FLTE'!AI85</f>
        <v>96179.919032914317</v>
      </c>
      <c r="AJ36" s="26">
        <f ca="1">'DIRECT COST FLTE'!AJ85</f>
        <v>102838.44402113455</v>
      </c>
      <c r="AK36" s="26">
        <f ca="1">'DIRECT COST FLTE'!AK85</f>
        <v>109526.2045469549</v>
      </c>
      <c r="AL36" s="26">
        <f ca="1">'DIRECT COST FLTE'!AL85</f>
        <v>116225.78550830579</v>
      </c>
      <c r="AM36" s="26">
        <f ca="1">'DIRECT COST FLTE'!AM85</f>
        <v>122927.07258148518</v>
      </c>
      <c r="AN36" s="26">
        <f ca="1">'DIRECT COST FLTE'!AN85</f>
        <v>129614.31521454257</v>
      </c>
      <c r="AO36" s="26">
        <f ca="1">'DIRECT COST FLTE'!AO85</f>
        <v>136279.04948521894</v>
      </c>
      <c r="AP36" s="26">
        <f ca="1">'DIRECT COST FLTE'!AP85</f>
        <v>142915.74451459458</v>
      </c>
      <c r="AQ36" s="26">
        <f ca="1">'DIRECT COST FLTE'!AQ85</f>
        <v>149516.05533622054</v>
      </c>
      <c r="AR36" s="26">
        <f ca="1">'DIRECT COST FLTE'!AR85</f>
        <v>156077.43011586266</v>
      </c>
      <c r="AS36" s="26">
        <f ca="1">'DIRECT COST FLTE'!AS85</f>
        <v>162598.76925987782</v>
      </c>
      <c r="AT36" s="26">
        <f ca="1">'DIRECT COST FLTE'!AT85</f>
        <v>169074.69087116886</v>
      </c>
      <c r="AU36" s="26">
        <f ca="1">'DIRECT COST FLTE'!AU85</f>
        <v>175504.15044876392</v>
      </c>
      <c r="AV36" s="26">
        <f ca="1">'DIRECT COST FLTE'!AV85</f>
        <v>181886.11236994946</v>
      </c>
      <c r="AW36" s="26">
        <f ca="1">'DIRECT COST FLTE'!AW85</f>
        <v>188218.11926480487</v>
      </c>
      <c r="AX36" s="26">
        <f ca="1">'DIRECT COST FLTE'!AX85</f>
        <v>194500.595751054</v>
      </c>
      <c r="AY36" s="26">
        <f ca="1">'DIRECT COST FLTE'!AY85</f>
        <v>200731.10173717004</v>
      </c>
      <c r="AZ36" s="26">
        <f ca="1">'DIRECT COST FLTE'!AZ85</f>
        <v>206912.9400724041</v>
      </c>
      <c r="BA36" s="26">
        <f ca="1">'DIRECT COST FLTE'!BA85</f>
        <v>213043.6633317887</v>
      </c>
      <c r="BB36" s="26">
        <f ca="1">'DIRECT COST FLTE'!BB85</f>
        <v>219125.13654346848</v>
      </c>
      <c r="BC36" s="26">
        <f ca="1">'DIRECT COST FLTE'!BC85</f>
        <v>225154.91723284902</v>
      </c>
      <c r="BD36" s="26">
        <f ca="1">'DIRECT COST FLTE'!BD85</f>
        <v>231136.30588636978</v>
      </c>
      <c r="BE36" s="26">
        <f ca="1">'DIRECT COST FLTE'!BE85</f>
        <v>237066.85273633566</v>
      </c>
      <c r="BF36" s="26">
        <f ca="1">'DIRECT COST FLTE'!BF85</f>
        <v>242946.98993807679</v>
      </c>
      <c r="BG36" s="26">
        <f ca="1">'DIRECT COST FLTE'!BG85</f>
        <v>248777.14597360315</v>
      </c>
      <c r="BH36" s="26">
        <f ca="1">'DIRECT COST FLTE'!BH85</f>
        <v>254557.74568282752</v>
      </c>
      <c r="BI36" s="26">
        <f ca="1">'DIRECT COST FLTE'!BI85</f>
        <v>260290.64084452347</v>
      </c>
      <c r="BJ36" s="26">
        <f ca="1">'DIRECT COST FLTE'!BJ85</f>
        <v>265974.80639734503</v>
      </c>
      <c r="BK36" s="26">
        <f ca="1">'DIRECT COST FLTE'!BK85</f>
        <v>271610.65654296754</v>
      </c>
      <c r="BL36" s="26">
        <f ca="1">'DIRECT COST FLTE'!BL85</f>
        <v>277198.6019623524</v>
      </c>
      <c r="BM36" s="26">
        <f ca="1">'DIRECT COST FLTE'!BM85</f>
        <v>282739.04984567233</v>
      </c>
      <c r="BN36" s="26">
        <f ca="1">'DIRECT COST FLTE'!BN85</f>
        <v>288232.40392198419</v>
      </c>
      <c r="BO36" s="26">
        <f ca="1">'DIRECT COST FLTE'!BO85</f>
        <v>293679.06448864727</v>
      </c>
      <c r="BP36" s="26">
        <f ca="1">'DIRECT COST FLTE'!BP85</f>
        <v>299079.42844049376</v>
      </c>
      <c r="BQ36" s="26">
        <f ca="1">'DIRECT COST FLTE'!BQ85</f>
        <v>304433.88929874962</v>
      </c>
      <c r="BR36" s="26">
        <f ca="1">'DIRECT COST FLTE'!BR85</f>
        <v>309742.83723971021</v>
      </c>
    </row>
    <row r="37" spans="2:72" ht="25" customHeight="1">
      <c r="B37" s="183" t="s">
        <v>17</v>
      </c>
      <c r="C37" s="223">
        <f>C8-C20</f>
        <v>0</v>
      </c>
      <c r="D37" s="223">
        <f t="shared" ref="D37:BO37" si="4">D8-D20</f>
        <v>0</v>
      </c>
      <c r="E37" s="223">
        <f t="shared" si="4"/>
        <v>0</v>
      </c>
      <c r="F37" s="223">
        <f t="shared" si="4"/>
        <v>0</v>
      </c>
      <c r="G37" s="223">
        <f t="shared" si="4"/>
        <v>0</v>
      </c>
      <c r="H37" s="223">
        <f t="shared" si="4"/>
        <v>0</v>
      </c>
      <c r="I37" s="223">
        <f t="shared" si="4"/>
        <v>0</v>
      </c>
      <c r="J37" s="223">
        <f t="shared" ca="1" si="4"/>
        <v>-4800</v>
      </c>
      <c r="K37" s="223">
        <f t="shared" ca="1" si="4"/>
        <v>-120581.88042034785</v>
      </c>
      <c r="L37" s="223">
        <f t="shared" ca="1" si="4"/>
        <v>-49986.411350600945</v>
      </c>
      <c r="M37" s="223">
        <f t="shared" ca="1" si="4"/>
        <v>23602.212286400958</v>
      </c>
      <c r="N37" s="223">
        <f t="shared" ca="1" si="4"/>
        <v>101394.26892840152</v>
      </c>
      <c r="O37" s="223">
        <f t="shared" ca="1" si="4"/>
        <v>183854.93508164026</v>
      </c>
      <c r="P37" s="223">
        <f t="shared" ca="1" si="4"/>
        <v>272381.4687610988</v>
      </c>
      <c r="Q37" s="223">
        <f t="shared" ca="1" si="4"/>
        <v>368060.72981332499</v>
      </c>
      <c r="R37" s="223">
        <f t="shared" ca="1" si="4"/>
        <v>473025.16965695517</v>
      </c>
      <c r="S37" s="223">
        <f t="shared" ca="1" si="4"/>
        <v>589753.54463688913</v>
      </c>
      <c r="T37" s="223">
        <f t="shared" ca="1" si="4"/>
        <v>722414.04257225804</v>
      </c>
      <c r="U37" s="223">
        <f t="shared" ca="1" si="4"/>
        <v>869033.94016569783</v>
      </c>
      <c r="V37" s="223">
        <f t="shared" ca="1" si="4"/>
        <v>1031764.373880116</v>
      </c>
      <c r="W37" s="223">
        <f t="shared" ca="1" si="4"/>
        <v>1210884.8648072649</v>
      </c>
      <c r="X37" s="223">
        <f t="shared" ca="1" si="4"/>
        <v>1373408.596283305</v>
      </c>
      <c r="Y37" s="223">
        <f t="shared" ca="1" si="4"/>
        <v>1555394.0124500268</v>
      </c>
      <c r="Z37" s="223">
        <f t="shared" ca="1" si="4"/>
        <v>1750477.6675496073</v>
      </c>
      <c r="AA37" s="223">
        <f t="shared" ca="1" si="4"/>
        <v>1963257.9556262749</v>
      </c>
      <c r="AB37" s="223">
        <f t="shared" ca="1" si="4"/>
        <v>2187674.9453782048</v>
      </c>
      <c r="AC37" s="223">
        <f t="shared" ca="1" si="4"/>
        <v>2422245.4792581126</v>
      </c>
      <c r="AD37" s="223">
        <f t="shared" ca="1" si="4"/>
        <v>2660310.1572196074</v>
      </c>
      <c r="AE37" s="223">
        <f t="shared" ca="1" si="4"/>
        <v>2915017.9181197332</v>
      </c>
      <c r="AF37" s="223">
        <f t="shared" ca="1" si="4"/>
        <v>3170257.7134887287</v>
      </c>
      <c r="AG37" s="223">
        <f t="shared" ca="1" si="4"/>
        <v>3434908.1545677502</v>
      </c>
      <c r="AH37" s="223">
        <f t="shared" ca="1" si="4"/>
        <v>3702633.006554869</v>
      </c>
      <c r="AI37" s="223">
        <f t="shared" ca="1" si="4"/>
        <v>3982240.6026888089</v>
      </c>
      <c r="AJ37" s="223">
        <f t="shared" ca="1" si="4"/>
        <v>4257941.7000553897</v>
      </c>
      <c r="AK37" s="223">
        <f t="shared" ca="1" si="4"/>
        <v>4533926.5724177603</v>
      </c>
      <c r="AL37" s="223">
        <f t="shared" ca="1" si="4"/>
        <v>4804931.3915462699</v>
      </c>
      <c r="AM37" s="223">
        <f t="shared" ca="1" si="4"/>
        <v>5095577.6329160407</v>
      </c>
      <c r="AN37" s="223">
        <f t="shared" ca="1" si="4"/>
        <v>5390499.9728266224</v>
      </c>
      <c r="AO37" s="223">
        <f t="shared" ca="1" si="4"/>
        <v>5679207.9861197919</v>
      </c>
      <c r="AP37" s="223">
        <f t="shared" ca="1" si="4"/>
        <v>5976151.4608712085</v>
      </c>
      <c r="AQ37" s="223">
        <f t="shared" ca="1" si="4"/>
        <v>6266116.9302807972</v>
      </c>
      <c r="AR37" s="223">
        <f t="shared" ca="1" si="4"/>
        <v>6554359.311972687</v>
      </c>
      <c r="AS37" s="223">
        <f t="shared" ca="1" si="4"/>
        <v>6836185.7950800695</v>
      </c>
      <c r="AT37" s="223">
        <f t="shared" ca="1" si="4"/>
        <v>7125203.6527321711</v>
      </c>
      <c r="AU37" s="223">
        <f t="shared" ca="1" si="4"/>
        <v>7407318.8481066991</v>
      </c>
      <c r="AV37" s="223">
        <f t="shared" ca="1" si="4"/>
        <v>7687325.9577015769</v>
      </c>
      <c r="AW37" s="223">
        <f t="shared" ca="1" si="4"/>
        <v>7960135.9352637734</v>
      </c>
      <c r="AX37" s="223">
        <f t="shared" ca="1" si="4"/>
        <v>8240470.3528458439</v>
      </c>
      <c r="AY37" s="223">
        <f t="shared" ca="1" si="4"/>
        <v>8513533.3014754821</v>
      </c>
      <c r="AZ37" s="223">
        <f t="shared" ca="1" si="4"/>
        <v>8779930.2097958103</v>
      </c>
      <c r="BA37" s="223">
        <f t="shared" ca="1" si="4"/>
        <v>9053437.554405475</v>
      </c>
      <c r="BB37" s="223">
        <f t="shared" ca="1" si="4"/>
        <v>9320186.1727637462</v>
      </c>
      <c r="BC37" s="223">
        <f t="shared" ca="1" si="4"/>
        <v>9584509.2189529296</v>
      </c>
      <c r="BD37" s="223">
        <f t="shared" ca="1" si="4"/>
        <v>9842001.1193774659</v>
      </c>
      <c r="BE37" s="223">
        <f t="shared" ca="1" si="4"/>
        <v>10106760.29332231</v>
      </c>
      <c r="BF37" s="223">
        <f t="shared" ca="1" si="4"/>
        <v>10364509.814288624</v>
      </c>
      <c r="BG37" s="223">
        <f t="shared" ca="1" si="4"/>
        <v>10620068.464326728</v>
      </c>
      <c r="BH37" s="223">
        <f t="shared" ca="1" si="4"/>
        <v>10868654.865839502</v>
      </c>
      <c r="BI37" s="223">
        <f t="shared" ca="1" si="4"/>
        <v>11124749.566916863</v>
      </c>
      <c r="BJ37" s="223">
        <f t="shared" ca="1" si="4"/>
        <v>11373874.961567678</v>
      </c>
      <c r="BK37" s="223">
        <f t="shared" ca="1" si="4"/>
        <v>11616082.790363956</v>
      </c>
      <c r="BL37" s="223">
        <f t="shared" ca="1" si="4"/>
        <v>11865791.052615464</v>
      </c>
      <c r="BM37" s="223">
        <f t="shared" ca="1" si="4"/>
        <v>12108617.594637834</v>
      </c>
      <c r="BN37" s="223">
        <f t="shared" ca="1" si="4"/>
        <v>12349380.111053023</v>
      </c>
      <c r="BO37" s="223">
        <f t="shared" ca="1" si="4"/>
        <v>12583296.14607868</v>
      </c>
      <c r="BP37" s="223">
        <f t="shared" ref="BP37:BR37" ca="1" si="5">BP8-BP20</f>
        <v>12824783.094806619</v>
      </c>
      <c r="BQ37" s="223">
        <f t="shared" ca="1" si="5"/>
        <v>13059458.20447037</v>
      </c>
      <c r="BR37" s="223">
        <f t="shared" ca="1" si="5"/>
        <v>13292138.575701967</v>
      </c>
    </row>
    <row r="38" spans="2:72" s="45" customFormat="1" ht="25" customHeight="1">
      <c r="B38" s="48" t="s">
        <v>63</v>
      </c>
      <c r="C38" s="225">
        <f>IF(C37&gt;0,C37/C8,0)</f>
        <v>0</v>
      </c>
      <c r="D38" s="225">
        <f t="shared" ref="D38:BO38" si="6">IF(D37&gt;0,D37/D8,0)</f>
        <v>0</v>
      </c>
      <c r="E38" s="225">
        <f t="shared" si="6"/>
        <v>0</v>
      </c>
      <c r="F38" s="225">
        <f t="shared" si="6"/>
        <v>0</v>
      </c>
      <c r="G38" s="225">
        <f t="shared" si="6"/>
        <v>0</v>
      </c>
      <c r="H38" s="225">
        <f t="shared" si="6"/>
        <v>0</v>
      </c>
      <c r="I38" s="225">
        <f t="shared" si="6"/>
        <v>0</v>
      </c>
      <c r="J38" s="225">
        <f t="shared" ca="1" si="6"/>
        <v>0</v>
      </c>
      <c r="K38" s="225">
        <f t="shared" ca="1" si="6"/>
        <v>0</v>
      </c>
      <c r="L38" s="225">
        <f t="shared" ca="1" si="6"/>
        <v>0</v>
      </c>
      <c r="M38" s="225">
        <f t="shared" ca="1" si="6"/>
        <v>3.6370949081835045E-2</v>
      </c>
      <c r="N38" s="225">
        <f t="shared" ca="1" si="6"/>
        <v>0.12197098081543151</v>
      </c>
      <c r="O38" s="225">
        <f t="shared" ca="1" si="6"/>
        <v>0.17941829113350508</v>
      </c>
      <c r="P38" s="225">
        <f t="shared" ca="1" si="6"/>
        <v>0.22102076382185293</v>
      </c>
      <c r="Q38" s="225">
        <f t="shared" ca="1" si="6"/>
        <v>0.25262177205608266</v>
      </c>
      <c r="R38" s="225">
        <f t="shared" ca="1" si="6"/>
        <v>0.27767764177685239</v>
      </c>
      <c r="S38" s="225">
        <f t="shared" ca="1" si="6"/>
        <v>0.29879914007293829</v>
      </c>
      <c r="T38" s="225">
        <f t="shared" ca="1" si="6"/>
        <v>0.31777510684764043</v>
      </c>
      <c r="U38" s="225">
        <f t="shared" ca="1" si="6"/>
        <v>0.33365812056607569</v>
      </c>
      <c r="V38" s="225">
        <f t="shared" ca="1" si="6"/>
        <v>0.34713711365102823</v>
      </c>
      <c r="W38" s="225">
        <f t="shared" ca="1" si="6"/>
        <v>0.35859064121338197</v>
      </c>
      <c r="X38" s="225">
        <f t="shared" ca="1" si="6"/>
        <v>0.3595314327294839</v>
      </c>
      <c r="Y38" s="225">
        <f t="shared" ca="1" si="6"/>
        <v>0.3615697756418072</v>
      </c>
      <c r="Z38" s="225">
        <f t="shared" ca="1" si="6"/>
        <v>0.36315888897255821</v>
      </c>
      <c r="AA38" s="225">
        <f t="shared" ca="1" si="6"/>
        <v>0.36537591122006752</v>
      </c>
      <c r="AB38" s="225">
        <f t="shared" ca="1" si="6"/>
        <v>0.36725429223292072</v>
      </c>
      <c r="AC38" s="225">
        <f t="shared" ca="1" si="6"/>
        <v>0.36885199427325066</v>
      </c>
      <c r="AD38" s="225">
        <f t="shared" ca="1" si="6"/>
        <v>0.36953728119466028</v>
      </c>
      <c r="AE38" s="225">
        <f t="shared" ca="1" si="6"/>
        <v>0.37135641863774821</v>
      </c>
      <c r="AF38" s="225">
        <f t="shared" ca="1" si="6"/>
        <v>0.37234176900651772</v>
      </c>
      <c r="AG38" s="225">
        <f t="shared" ca="1" si="6"/>
        <v>0.37379105930714146</v>
      </c>
      <c r="AH38" s="225">
        <f t="shared" ca="1" si="6"/>
        <v>0.37509389908010971</v>
      </c>
      <c r="AI38" s="225">
        <f t="shared" ca="1" si="6"/>
        <v>0.37715036726250223</v>
      </c>
      <c r="AJ38" s="225">
        <f t="shared" ca="1" si="6"/>
        <v>0.37853024473352015</v>
      </c>
      <c r="AK38" s="225">
        <f t="shared" ca="1" si="6"/>
        <v>0.37975321439625342</v>
      </c>
      <c r="AL38" s="225">
        <f t="shared" ca="1" si="6"/>
        <v>0.38046127249486955</v>
      </c>
      <c r="AM38" s="225">
        <f t="shared" ca="1" si="6"/>
        <v>0.38258838057196143</v>
      </c>
      <c r="AN38" s="225">
        <f t="shared" ca="1" si="6"/>
        <v>0.38489615235272256</v>
      </c>
      <c r="AO38" s="225">
        <f t="shared" ca="1" si="6"/>
        <v>0.38665419156899727</v>
      </c>
      <c r="AP38" s="225">
        <f t="shared" ca="1" si="6"/>
        <v>0.38887116666789801</v>
      </c>
      <c r="AQ38" s="225">
        <f t="shared" ca="1" si="6"/>
        <v>0.39059085234106872</v>
      </c>
      <c r="AR38" s="225">
        <f t="shared" ca="1" si="6"/>
        <v>0.39216223364650277</v>
      </c>
      <c r="AS38" s="225">
        <f t="shared" ca="1" si="6"/>
        <v>0.39332984105472441</v>
      </c>
      <c r="AT38" s="225">
        <f t="shared" ca="1" si="6"/>
        <v>0.39493339957376422</v>
      </c>
      <c r="AU38" s="225">
        <f t="shared" ca="1" si="6"/>
        <v>0.39615598172402394</v>
      </c>
      <c r="AV38" s="225">
        <f t="shared" ca="1" si="6"/>
        <v>0.39728867367795856</v>
      </c>
      <c r="AW38" s="225">
        <f t="shared" ca="1" si="6"/>
        <v>0.3980987158042934</v>
      </c>
      <c r="AX38" s="225">
        <f t="shared" ca="1" si="6"/>
        <v>0.39931702518458734</v>
      </c>
      <c r="AY38" s="225">
        <f t="shared" ca="1" si="6"/>
        <v>0.4002283038815489</v>
      </c>
      <c r="AZ38" s="225">
        <f t="shared" ca="1" si="6"/>
        <v>0.40086063162909824</v>
      </c>
      <c r="BA38" s="225">
        <f t="shared" ca="1" si="6"/>
        <v>0.40187639510566886</v>
      </c>
      <c r="BB38" s="225">
        <f t="shared" ca="1" si="6"/>
        <v>0.40262573616039093</v>
      </c>
      <c r="BC38" s="225">
        <f t="shared" ca="1" si="6"/>
        <v>0.40332996528567971</v>
      </c>
      <c r="BD38" s="225">
        <f t="shared" ca="1" si="6"/>
        <v>0.40379644653074959</v>
      </c>
      <c r="BE38" s="225">
        <f t="shared" ca="1" si="6"/>
        <v>0.40461918283399695</v>
      </c>
      <c r="BF38" s="225">
        <f t="shared" ca="1" si="6"/>
        <v>0.40521044866448047</v>
      </c>
      <c r="BG38" s="225">
        <f t="shared" ca="1" si="6"/>
        <v>0.40576994023989688</v>
      </c>
      <c r="BH38" s="225">
        <f t="shared" ca="1" si="6"/>
        <v>0.40612077506488875</v>
      </c>
      <c r="BI38" s="225">
        <f t="shared" ca="1" si="6"/>
        <v>0.40680296088520962</v>
      </c>
      <c r="BJ38" s="225">
        <f t="shared" ca="1" si="6"/>
        <v>0.40728078094046888</v>
      </c>
      <c r="BK38" s="225">
        <f t="shared" ca="1" si="6"/>
        <v>0.40756693783854225</v>
      </c>
      <c r="BL38" s="225">
        <f t="shared" ca="1" si="6"/>
        <v>0.40816831726362413</v>
      </c>
      <c r="BM38" s="225">
        <f t="shared" ca="1" si="6"/>
        <v>0.40858116468207606</v>
      </c>
      <c r="BN38" s="225">
        <f t="shared" ca="1" si="6"/>
        <v>0.40897525119031236</v>
      </c>
      <c r="BO38" s="225">
        <f t="shared" ca="1" si="6"/>
        <v>0.40919572276728189</v>
      </c>
      <c r="BP38" s="225">
        <f t="shared" ref="BP38:BR38" ca="1" si="7">IF(BP37&gt;0,BP37/BP8,0)</f>
        <v>0.4097119830572119</v>
      </c>
      <c r="BQ38" s="225">
        <f t="shared" ca="1" si="7"/>
        <v>0.41005679441664661</v>
      </c>
      <c r="BR38" s="225">
        <f t="shared" ca="1" si="7"/>
        <v>0.41038719787908817</v>
      </c>
    </row>
    <row r="39" spans="2:72" s="19" customFormat="1" ht="25" customHeight="1">
      <c r="B39" s="183" t="s">
        <v>64</v>
      </c>
      <c r="C39" s="223">
        <f t="shared" ref="C39:BN39" si="8">SUM(C40:C44)</f>
        <v>0</v>
      </c>
      <c r="D39" s="223">
        <f t="shared" si="8"/>
        <v>0</v>
      </c>
      <c r="E39" s="223">
        <f t="shared" si="8"/>
        <v>0</v>
      </c>
      <c r="F39" s="223">
        <f t="shared" si="8"/>
        <v>0</v>
      </c>
      <c r="G39" s="223">
        <f t="shared" si="8"/>
        <v>0</v>
      </c>
      <c r="H39" s="223">
        <f t="shared" si="8"/>
        <v>0</v>
      </c>
      <c r="I39" s="223">
        <f t="shared" si="8"/>
        <v>0</v>
      </c>
      <c r="J39" s="223">
        <f t="shared" si="8"/>
        <v>0</v>
      </c>
      <c r="K39" s="223">
        <f t="shared" si="8"/>
        <v>0</v>
      </c>
      <c r="L39" s="223">
        <f t="shared" si="8"/>
        <v>0</v>
      </c>
      <c r="M39" s="223">
        <f t="shared" si="8"/>
        <v>0</v>
      </c>
      <c r="N39" s="223">
        <f t="shared" si="8"/>
        <v>0</v>
      </c>
      <c r="O39" s="223">
        <f t="shared" si="8"/>
        <v>0</v>
      </c>
      <c r="P39" s="223">
        <f t="shared" si="8"/>
        <v>0</v>
      </c>
      <c r="Q39" s="223">
        <f t="shared" si="8"/>
        <v>0</v>
      </c>
      <c r="R39" s="223">
        <f t="shared" si="8"/>
        <v>0</v>
      </c>
      <c r="S39" s="223">
        <f t="shared" si="8"/>
        <v>0</v>
      </c>
      <c r="T39" s="223">
        <f t="shared" si="8"/>
        <v>0</v>
      </c>
      <c r="U39" s="223">
        <f t="shared" si="8"/>
        <v>0</v>
      </c>
      <c r="V39" s="223">
        <f t="shared" si="8"/>
        <v>0</v>
      </c>
      <c r="W39" s="223">
        <f t="shared" si="8"/>
        <v>0</v>
      </c>
      <c r="X39" s="223">
        <f t="shared" si="8"/>
        <v>0</v>
      </c>
      <c r="Y39" s="223">
        <f t="shared" si="8"/>
        <v>0</v>
      </c>
      <c r="Z39" s="223">
        <f t="shared" si="8"/>
        <v>0</v>
      </c>
      <c r="AA39" s="223">
        <f t="shared" si="8"/>
        <v>0</v>
      </c>
      <c r="AB39" s="223">
        <f t="shared" si="8"/>
        <v>0</v>
      </c>
      <c r="AC39" s="223">
        <f t="shared" si="8"/>
        <v>0</v>
      </c>
      <c r="AD39" s="223">
        <f t="shared" si="8"/>
        <v>0</v>
      </c>
      <c r="AE39" s="223">
        <f t="shared" si="8"/>
        <v>0</v>
      </c>
      <c r="AF39" s="223">
        <f t="shared" si="8"/>
        <v>0</v>
      </c>
      <c r="AG39" s="223">
        <f t="shared" si="8"/>
        <v>0</v>
      </c>
      <c r="AH39" s="223">
        <f t="shared" si="8"/>
        <v>0</v>
      </c>
      <c r="AI39" s="223">
        <f t="shared" si="8"/>
        <v>0</v>
      </c>
      <c r="AJ39" s="223">
        <f t="shared" si="8"/>
        <v>0</v>
      </c>
      <c r="AK39" s="223">
        <f t="shared" si="8"/>
        <v>0</v>
      </c>
      <c r="AL39" s="223">
        <f t="shared" si="8"/>
        <v>0</v>
      </c>
      <c r="AM39" s="223">
        <f t="shared" si="8"/>
        <v>0</v>
      </c>
      <c r="AN39" s="223">
        <f t="shared" si="8"/>
        <v>0</v>
      </c>
      <c r="AO39" s="223">
        <f t="shared" si="8"/>
        <v>0</v>
      </c>
      <c r="AP39" s="223">
        <f t="shared" si="8"/>
        <v>0</v>
      </c>
      <c r="AQ39" s="223">
        <f t="shared" si="8"/>
        <v>0</v>
      </c>
      <c r="AR39" s="223">
        <f t="shared" si="8"/>
        <v>0</v>
      </c>
      <c r="AS39" s="223">
        <f t="shared" si="8"/>
        <v>0</v>
      </c>
      <c r="AT39" s="223">
        <f t="shared" si="8"/>
        <v>0</v>
      </c>
      <c r="AU39" s="223">
        <f t="shared" si="8"/>
        <v>0</v>
      </c>
      <c r="AV39" s="223">
        <f t="shared" si="8"/>
        <v>0</v>
      </c>
      <c r="AW39" s="223">
        <f t="shared" si="8"/>
        <v>0</v>
      </c>
      <c r="AX39" s="223">
        <f t="shared" si="8"/>
        <v>0</v>
      </c>
      <c r="AY39" s="223">
        <f t="shared" si="8"/>
        <v>0</v>
      </c>
      <c r="AZ39" s="223">
        <f t="shared" si="8"/>
        <v>0</v>
      </c>
      <c r="BA39" s="223">
        <f t="shared" si="8"/>
        <v>0</v>
      </c>
      <c r="BB39" s="223">
        <f t="shared" si="8"/>
        <v>0</v>
      </c>
      <c r="BC39" s="223">
        <f t="shared" si="8"/>
        <v>0</v>
      </c>
      <c r="BD39" s="223">
        <f t="shared" si="8"/>
        <v>0</v>
      </c>
      <c r="BE39" s="223">
        <f t="shared" si="8"/>
        <v>0</v>
      </c>
      <c r="BF39" s="223">
        <f t="shared" si="8"/>
        <v>0</v>
      </c>
      <c r="BG39" s="223">
        <f t="shared" si="8"/>
        <v>0</v>
      </c>
      <c r="BH39" s="223">
        <f t="shared" si="8"/>
        <v>0</v>
      </c>
      <c r="BI39" s="223">
        <f t="shared" si="8"/>
        <v>0</v>
      </c>
      <c r="BJ39" s="223">
        <f t="shared" si="8"/>
        <v>0</v>
      </c>
      <c r="BK39" s="223">
        <f t="shared" si="8"/>
        <v>0</v>
      </c>
      <c r="BL39" s="223">
        <f t="shared" si="8"/>
        <v>0</v>
      </c>
      <c r="BM39" s="223">
        <f t="shared" si="8"/>
        <v>0</v>
      </c>
      <c r="BN39" s="223">
        <f t="shared" si="8"/>
        <v>0</v>
      </c>
      <c r="BO39" s="223">
        <f t="shared" ref="BO39:BR39" si="9">SUM(BO40:BO44)</f>
        <v>0</v>
      </c>
      <c r="BP39" s="223">
        <f t="shared" si="9"/>
        <v>0</v>
      </c>
      <c r="BQ39" s="223">
        <f t="shared" si="9"/>
        <v>0</v>
      </c>
      <c r="BR39" s="223">
        <f t="shared" si="9"/>
        <v>0</v>
      </c>
    </row>
    <row r="40" spans="2:72" ht="25" customHeight="1" outlineLevel="1">
      <c r="B40" s="24" t="s">
        <v>65</v>
      </c>
      <c r="C40" s="26">
        <f>'OPERATIONAL EXPENDITURE FLTE'!C10</f>
        <v>0</v>
      </c>
      <c r="D40" s="26">
        <f>'OPERATIONAL EXPENDITURE FLTE'!D10</f>
        <v>0</v>
      </c>
      <c r="E40" s="26">
        <f>'OPERATIONAL EXPENDITURE FLTE'!E10</f>
        <v>0</v>
      </c>
      <c r="F40" s="26">
        <f>'OPERATIONAL EXPENDITURE FLTE'!F10</f>
        <v>0</v>
      </c>
      <c r="G40" s="26">
        <f>'OPERATIONAL EXPENDITURE FLTE'!G10</f>
        <v>0</v>
      </c>
      <c r="H40" s="26">
        <f>'OPERATIONAL EXPENDITURE FLTE'!H10</f>
        <v>0</v>
      </c>
      <c r="I40" s="26">
        <f>'OPERATIONAL EXPENDITURE FLTE'!I10</f>
        <v>0</v>
      </c>
      <c r="J40" s="26">
        <f>'OPERATIONAL EXPENDITURE FLTE'!J10</f>
        <v>0</v>
      </c>
      <c r="K40" s="26">
        <f>'OPERATIONAL EXPENDITURE FLTE'!K10</f>
        <v>0</v>
      </c>
      <c r="L40" s="26">
        <f>'OPERATIONAL EXPENDITURE FLTE'!L10</f>
        <v>0</v>
      </c>
      <c r="M40" s="26">
        <f>'OPERATIONAL EXPENDITURE FLTE'!M10</f>
        <v>0</v>
      </c>
      <c r="N40" s="26">
        <f>'OPERATIONAL EXPENDITURE FLTE'!N10</f>
        <v>0</v>
      </c>
      <c r="O40" s="26">
        <f>'OPERATIONAL EXPENDITURE FLTE'!O10</f>
        <v>0</v>
      </c>
      <c r="P40" s="26">
        <f>'OPERATIONAL EXPENDITURE FLTE'!P10</f>
        <v>0</v>
      </c>
      <c r="Q40" s="26">
        <f>'OPERATIONAL EXPENDITURE FLTE'!Q10</f>
        <v>0</v>
      </c>
      <c r="R40" s="26">
        <f>'OPERATIONAL EXPENDITURE FLTE'!R10</f>
        <v>0</v>
      </c>
      <c r="S40" s="26">
        <f>'OPERATIONAL EXPENDITURE FLTE'!S10</f>
        <v>0</v>
      </c>
      <c r="T40" s="26">
        <f>'OPERATIONAL EXPENDITURE FLTE'!T10</f>
        <v>0</v>
      </c>
      <c r="U40" s="26">
        <f>'OPERATIONAL EXPENDITURE FLTE'!U10</f>
        <v>0</v>
      </c>
      <c r="V40" s="26">
        <f>'OPERATIONAL EXPENDITURE FLTE'!V10</f>
        <v>0</v>
      </c>
      <c r="W40" s="26">
        <f>'OPERATIONAL EXPENDITURE FLTE'!W10</f>
        <v>0</v>
      </c>
      <c r="X40" s="26">
        <f>'OPERATIONAL EXPENDITURE FLTE'!X10</f>
        <v>0</v>
      </c>
      <c r="Y40" s="26">
        <f>'OPERATIONAL EXPENDITURE FLTE'!Y10</f>
        <v>0</v>
      </c>
      <c r="Z40" s="26">
        <f>'OPERATIONAL EXPENDITURE FLTE'!Z10</f>
        <v>0</v>
      </c>
      <c r="AA40" s="26">
        <f>'OPERATIONAL EXPENDITURE FLTE'!AA10</f>
        <v>0</v>
      </c>
      <c r="AB40" s="26">
        <f>'OPERATIONAL EXPENDITURE FLTE'!AB10</f>
        <v>0</v>
      </c>
      <c r="AC40" s="26">
        <f>'OPERATIONAL EXPENDITURE FLTE'!AC10</f>
        <v>0</v>
      </c>
      <c r="AD40" s="26">
        <f>'OPERATIONAL EXPENDITURE FLTE'!AD10</f>
        <v>0</v>
      </c>
      <c r="AE40" s="26">
        <f>'OPERATIONAL EXPENDITURE FLTE'!AE10</f>
        <v>0</v>
      </c>
      <c r="AF40" s="26">
        <f>'OPERATIONAL EXPENDITURE FLTE'!AF10</f>
        <v>0</v>
      </c>
      <c r="AG40" s="26">
        <f>'OPERATIONAL EXPENDITURE FLTE'!AG10</f>
        <v>0</v>
      </c>
      <c r="AH40" s="26">
        <f>'OPERATIONAL EXPENDITURE FLTE'!AH10</f>
        <v>0</v>
      </c>
      <c r="AI40" s="26">
        <f>'OPERATIONAL EXPENDITURE FLTE'!AI10</f>
        <v>0</v>
      </c>
      <c r="AJ40" s="26">
        <f>'OPERATIONAL EXPENDITURE FLTE'!AJ10</f>
        <v>0</v>
      </c>
      <c r="AK40" s="26">
        <f>'OPERATIONAL EXPENDITURE FLTE'!AK10</f>
        <v>0</v>
      </c>
      <c r="AL40" s="26">
        <f>'OPERATIONAL EXPENDITURE FLTE'!AL10</f>
        <v>0</v>
      </c>
      <c r="AM40" s="26">
        <f>'OPERATIONAL EXPENDITURE FLTE'!AM10</f>
        <v>0</v>
      </c>
      <c r="AN40" s="26">
        <f>'OPERATIONAL EXPENDITURE FLTE'!AN10</f>
        <v>0</v>
      </c>
      <c r="AO40" s="26">
        <f>'OPERATIONAL EXPENDITURE FLTE'!AO10</f>
        <v>0</v>
      </c>
      <c r="AP40" s="26">
        <f>'OPERATIONAL EXPENDITURE FLTE'!AP10</f>
        <v>0</v>
      </c>
      <c r="AQ40" s="26">
        <f>'OPERATIONAL EXPENDITURE FLTE'!AQ10</f>
        <v>0</v>
      </c>
      <c r="AR40" s="26">
        <f>'OPERATIONAL EXPENDITURE FLTE'!AR10</f>
        <v>0</v>
      </c>
      <c r="AS40" s="26">
        <f>'OPERATIONAL EXPENDITURE FLTE'!AS10</f>
        <v>0</v>
      </c>
      <c r="AT40" s="26">
        <f>'OPERATIONAL EXPENDITURE FLTE'!AT10</f>
        <v>0</v>
      </c>
      <c r="AU40" s="26">
        <f>'OPERATIONAL EXPENDITURE FLTE'!AU10</f>
        <v>0</v>
      </c>
      <c r="AV40" s="26">
        <f>'OPERATIONAL EXPENDITURE FLTE'!AV10</f>
        <v>0</v>
      </c>
      <c r="AW40" s="26">
        <f>'OPERATIONAL EXPENDITURE FLTE'!AW10</f>
        <v>0</v>
      </c>
      <c r="AX40" s="26">
        <f>'OPERATIONAL EXPENDITURE FLTE'!AX10</f>
        <v>0</v>
      </c>
      <c r="AY40" s="26">
        <f>'OPERATIONAL EXPENDITURE FLTE'!AY10</f>
        <v>0</v>
      </c>
      <c r="AZ40" s="26">
        <f>'OPERATIONAL EXPENDITURE FLTE'!AZ10</f>
        <v>0</v>
      </c>
      <c r="BA40" s="26">
        <f>'OPERATIONAL EXPENDITURE FLTE'!BA10</f>
        <v>0</v>
      </c>
      <c r="BB40" s="26">
        <f>'OPERATIONAL EXPENDITURE FLTE'!BB10</f>
        <v>0</v>
      </c>
      <c r="BC40" s="26">
        <f>'OPERATIONAL EXPENDITURE FLTE'!BC10</f>
        <v>0</v>
      </c>
      <c r="BD40" s="26">
        <f>'OPERATIONAL EXPENDITURE FLTE'!BD10</f>
        <v>0</v>
      </c>
      <c r="BE40" s="26">
        <f>'OPERATIONAL EXPENDITURE FLTE'!BE10</f>
        <v>0</v>
      </c>
      <c r="BF40" s="26">
        <f>'OPERATIONAL EXPENDITURE FLTE'!BF10</f>
        <v>0</v>
      </c>
      <c r="BG40" s="26">
        <f>'OPERATIONAL EXPENDITURE FLTE'!BG10</f>
        <v>0</v>
      </c>
      <c r="BH40" s="26">
        <f>'OPERATIONAL EXPENDITURE FLTE'!BH10</f>
        <v>0</v>
      </c>
      <c r="BI40" s="26">
        <f>'OPERATIONAL EXPENDITURE FLTE'!BI10</f>
        <v>0</v>
      </c>
      <c r="BJ40" s="26">
        <f>'OPERATIONAL EXPENDITURE FLTE'!BJ10</f>
        <v>0</v>
      </c>
      <c r="BK40" s="26">
        <f>'OPERATIONAL EXPENDITURE FLTE'!BK10</f>
        <v>0</v>
      </c>
      <c r="BL40" s="26">
        <f>'OPERATIONAL EXPENDITURE FLTE'!BL10</f>
        <v>0</v>
      </c>
      <c r="BM40" s="26">
        <f>'OPERATIONAL EXPENDITURE FLTE'!BM10</f>
        <v>0</v>
      </c>
      <c r="BN40" s="26">
        <f>'OPERATIONAL EXPENDITURE FLTE'!BN10</f>
        <v>0</v>
      </c>
      <c r="BO40" s="26">
        <f>'OPERATIONAL EXPENDITURE FLTE'!BO10</f>
        <v>0</v>
      </c>
      <c r="BP40" s="26">
        <f>'OPERATIONAL EXPENDITURE FLTE'!BP10</f>
        <v>0</v>
      </c>
      <c r="BQ40" s="26">
        <f>'OPERATIONAL EXPENDITURE FLTE'!BQ10</f>
        <v>0</v>
      </c>
      <c r="BR40" s="26">
        <f>'OPERATIONAL EXPENDITURE FLTE'!BR10</f>
        <v>0</v>
      </c>
    </row>
    <row r="41" spans="2:72" ht="25" customHeight="1" outlineLevel="1">
      <c r="B41" s="24" t="s">
        <v>66</v>
      </c>
      <c r="C41" s="26">
        <f>'OPERATIONAL EXPENDITURE FLTE'!C11</f>
        <v>0</v>
      </c>
      <c r="D41" s="26">
        <f>'OPERATIONAL EXPENDITURE FLTE'!D11</f>
        <v>0</v>
      </c>
      <c r="E41" s="26">
        <f>'OPERATIONAL EXPENDITURE FLTE'!E11</f>
        <v>0</v>
      </c>
      <c r="F41" s="26">
        <f>'OPERATIONAL EXPENDITURE FLTE'!F11</f>
        <v>0</v>
      </c>
      <c r="G41" s="26">
        <f>'OPERATIONAL EXPENDITURE FLTE'!G11</f>
        <v>0</v>
      </c>
      <c r="H41" s="26">
        <f>'OPERATIONAL EXPENDITURE FLTE'!H11</f>
        <v>0</v>
      </c>
      <c r="I41" s="26">
        <f>'OPERATIONAL EXPENDITURE FLTE'!I11</f>
        <v>0</v>
      </c>
      <c r="J41" s="26">
        <f>'OPERATIONAL EXPENDITURE FLTE'!J11</f>
        <v>0</v>
      </c>
      <c r="K41" s="26">
        <f>'OPERATIONAL EXPENDITURE FLTE'!K11</f>
        <v>0</v>
      </c>
      <c r="L41" s="26">
        <f>'OPERATIONAL EXPENDITURE FLTE'!L11</f>
        <v>0</v>
      </c>
      <c r="M41" s="26">
        <f>'OPERATIONAL EXPENDITURE FLTE'!M11</f>
        <v>0</v>
      </c>
      <c r="N41" s="26">
        <f>'OPERATIONAL EXPENDITURE FLTE'!N11</f>
        <v>0</v>
      </c>
      <c r="O41" s="26">
        <f>'OPERATIONAL EXPENDITURE FLTE'!O11</f>
        <v>0</v>
      </c>
      <c r="P41" s="26">
        <f>'OPERATIONAL EXPENDITURE FLTE'!P11</f>
        <v>0</v>
      </c>
      <c r="Q41" s="26">
        <f>'OPERATIONAL EXPENDITURE FLTE'!Q11</f>
        <v>0</v>
      </c>
      <c r="R41" s="26">
        <f>'OPERATIONAL EXPENDITURE FLTE'!R11</f>
        <v>0</v>
      </c>
      <c r="S41" s="26">
        <f>'OPERATIONAL EXPENDITURE FLTE'!S11</f>
        <v>0</v>
      </c>
      <c r="T41" s="26">
        <f>'OPERATIONAL EXPENDITURE FLTE'!T11</f>
        <v>0</v>
      </c>
      <c r="U41" s="26">
        <f>'OPERATIONAL EXPENDITURE FLTE'!U11</f>
        <v>0</v>
      </c>
      <c r="V41" s="26">
        <f>'OPERATIONAL EXPENDITURE FLTE'!V11</f>
        <v>0</v>
      </c>
      <c r="W41" s="26">
        <f>'OPERATIONAL EXPENDITURE FLTE'!W11</f>
        <v>0</v>
      </c>
      <c r="X41" s="26">
        <f>'OPERATIONAL EXPENDITURE FLTE'!X11</f>
        <v>0</v>
      </c>
      <c r="Y41" s="26">
        <f>'OPERATIONAL EXPENDITURE FLTE'!Y11</f>
        <v>0</v>
      </c>
      <c r="Z41" s="26">
        <f>'OPERATIONAL EXPENDITURE FLTE'!Z11</f>
        <v>0</v>
      </c>
      <c r="AA41" s="26">
        <f>'OPERATIONAL EXPENDITURE FLTE'!AA11</f>
        <v>0</v>
      </c>
      <c r="AB41" s="26">
        <f>'OPERATIONAL EXPENDITURE FLTE'!AB11</f>
        <v>0</v>
      </c>
      <c r="AC41" s="26">
        <f>'OPERATIONAL EXPENDITURE FLTE'!AC11</f>
        <v>0</v>
      </c>
      <c r="AD41" s="26">
        <f>'OPERATIONAL EXPENDITURE FLTE'!AD11</f>
        <v>0</v>
      </c>
      <c r="AE41" s="26">
        <f>'OPERATIONAL EXPENDITURE FLTE'!AE11</f>
        <v>0</v>
      </c>
      <c r="AF41" s="26">
        <f>'OPERATIONAL EXPENDITURE FLTE'!AF11</f>
        <v>0</v>
      </c>
      <c r="AG41" s="26">
        <f>'OPERATIONAL EXPENDITURE FLTE'!AG11</f>
        <v>0</v>
      </c>
      <c r="AH41" s="26">
        <f>'OPERATIONAL EXPENDITURE FLTE'!AH11</f>
        <v>0</v>
      </c>
      <c r="AI41" s="26">
        <f>'OPERATIONAL EXPENDITURE FLTE'!AI11</f>
        <v>0</v>
      </c>
      <c r="AJ41" s="26">
        <f>'OPERATIONAL EXPENDITURE FLTE'!AJ11</f>
        <v>0</v>
      </c>
      <c r="AK41" s="26">
        <f>'OPERATIONAL EXPENDITURE FLTE'!AK11</f>
        <v>0</v>
      </c>
      <c r="AL41" s="26">
        <f>'OPERATIONAL EXPENDITURE FLTE'!AL11</f>
        <v>0</v>
      </c>
      <c r="AM41" s="26">
        <f>'OPERATIONAL EXPENDITURE FLTE'!AM11</f>
        <v>0</v>
      </c>
      <c r="AN41" s="26">
        <f>'OPERATIONAL EXPENDITURE FLTE'!AN11</f>
        <v>0</v>
      </c>
      <c r="AO41" s="26">
        <f>'OPERATIONAL EXPENDITURE FLTE'!AO11</f>
        <v>0</v>
      </c>
      <c r="AP41" s="26">
        <f>'OPERATIONAL EXPENDITURE FLTE'!AP11</f>
        <v>0</v>
      </c>
      <c r="AQ41" s="26">
        <f>'OPERATIONAL EXPENDITURE FLTE'!AQ11</f>
        <v>0</v>
      </c>
      <c r="AR41" s="26">
        <f>'OPERATIONAL EXPENDITURE FLTE'!AR11</f>
        <v>0</v>
      </c>
      <c r="AS41" s="26">
        <f>'OPERATIONAL EXPENDITURE FLTE'!AS11</f>
        <v>0</v>
      </c>
      <c r="AT41" s="26">
        <f>'OPERATIONAL EXPENDITURE FLTE'!AT11</f>
        <v>0</v>
      </c>
      <c r="AU41" s="26">
        <f>'OPERATIONAL EXPENDITURE FLTE'!AU11</f>
        <v>0</v>
      </c>
      <c r="AV41" s="26">
        <f>'OPERATIONAL EXPENDITURE FLTE'!AV11</f>
        <v>0</v>
      </c>
      <c r="AW41" s="26">
        <f>'OPERATIONAL EXPENDITURE FLTE'!AW11</f>
        <v>0</v>
      </c>
      <c r="AX41" s="26">
        <f>'OPERATIONAL EXPENDITURE FLTE'!AX11</f>
        <v>0</v>
      </c>
      <c r="AY41" s="26">
        <f>'OPERATIONAL EXPENDITURE FLTE'!AY11</f>
        <v>0</v>
      </c>
      <c r="AZ41" s="26">
        <f>'OPERATIONAL EXPENDITURE FLTE'!AZ11</f>
        <v>0</v>
      </c>
      <c r="BA41" s="26">
        <f>'OPERATIONAL EXPENDITURE FLTE'!BA11</f>
        <v>0</v>
      </c>
      <c r="BB41" s="26">
        <f>'OPERATIONAL EXPENDITURE FLTE'!BB11</f>
        <v>0</v>
      </c>
      <c r="BC41" s="26">
        <f>'OPERATIONAL EXPENDITURE FLTE'!BC11</f>
        <v>0</v>
      </c>
      <c r="BD41" s="26">
        <f>'OPERATIONAL EXPENDITURE FLTE'!BD11</f>
        <v>0</v>
      </c>
      <c r="BE41" s="26">
        <f>'OPERATIONAL EXPENDITURE FLTE'!BE11</f>
        <v>0</v>
      </c>
      <c r="BF41" s="26">
        <f>'OPERATIONAL EXPENDITURE FLTE'!BF11</f>
        <v>0</v>
      </c>
      <c r="BG41" s="26">
        <f>'OPERATIONAL EXPENDITURE FLTE'!BG11</f>
        <v>0</v>
      </c>
      <c r="BH41" s="26">
        <f>'OPERATIONAL EXPENDITURE FLTE'!BH11</f>
        <v>0</v>
      </c>
      <c r="BI41" s="26">
        <f>'OPERATIONAL EXPENDITURE FLTE'!BI11</f>
        <v>0</v>
      </c>
      <c r="BJ41" s="26">
        <f>'OPERATIONAL EXPENDITURE FLTE'!BJ11</f>
        <v>0</v>
      </c>
      <c r="BK41" s="26">
        <f>'OPERATIONAL EXPENDITURE FLTE'!BK11</f>
        <v>0</v>
      </c>
      <c r="BL41" s="26">
        <f>'OPERATIONAL EXPENDITURE FLTE'!BL11</f>
        <v>0</v>
      </c>
      <c r="BM41" s="26">
        <f>'OPERATIONAL EXPENDITURE FLTE'!BM11</f>
        <v>0</v>
      </c>
      <c r="BN41" s="26">
        <f>'OPERATIONAL EXPENDITURE FLTE'!BN11</f>
        <v>0</v>
      </c>
      <c r="BO41" s="26">
        <f>'OPERATIONAL EXPENDITURE FLTE'!BO11</f>
        <v>0</v>
      </c>
      <c r="BP41" s="26">
        <f>'OPERATIONAL EXPENDITURE FLTE'!BP11</f>
        <v>0</v>
      </c>
      <c r="BQ41" s="26">
        <f>'OPERATIONAL EXPENDITURE FLTE'!BQ11</f>
        <v>0</v>
      </c>
      <c r="BR41" s="26">
        <f>'OPERATIONAL EXPENDITURE FLTE'!BR11</f>
        <v>0</v>
      </c>
    </row>
    <row r="42" spans="2:72" ht="25" customHeight="1" outlineLevel="1">
      <c r="B42" s="24" t="s">
        <v>67</v>
      </c>
      <c r="C42" s="26">
        <f>'OPERATIONAL EXPENDITURE FLTE'!C12</f>
        <v>0</v>
      </c>
      <c r="D42" s="26">
        <f>'OPERATIONAL EXPENDITURE FLTE'!D12</f>
        <v>0</v>
      </c>
      <c r="E42" s="26">
        <f>'OPERATIONAL EXPENDITURE FLTE'!E12</f>
        <v>0</v>
      </c>
      <c r="F42" s="26">
        <f>'OPERATIONAL EXPENDITURE FLTE'!F12</f>
        <v>0</v>
      </c>
      <c r="G42" s="26">
        <f>'OPERATIONAL EXPENDITURE FLTE'!G12</f>
        <v>0</v>
      </c>
      <c r="H42" s="26">
        <f>'OPERATIONAL EXPENDITURE FLTE'!H12</f>
        <v>0</v>
      </c>
      <c r="I42" s="26">
        <f>'OPERATIONAL EXPENDITURE FLTE'!I12</f>
        <v>0</v>
      </c>
      <c r="J42" s="26">
        <f>'OPERATIONAL EXPENDITURE FLTE'!J12</f>
        <v>0</v>
      </c>
      <c r="K42" s="26">
        <f>'OPERATIONAL EXPENDITURE FLTE'!K12</f>
        <v>0</v>
      </c>
      <c r="L42" s="26">
        <f>'OPERATIONAL EXPENDITURE FLTE'!L12</f>
        <v>0</v>
      </c>
      <c r="M42" s="26">
        <f>'OPERATIONAL EXPENDITURE FLTE'!M12</f>
        <v>0</v>
      </c>
      <c r="N42" s="26">
        <f>'OPERATIONAL EXPENDITURE FLTE'!N12</f>
        <v>0</v>
      </c>
      <c r="O42" s="26">
        <f>'OPERATIONAL EXPENDITURE FLTE'!O12</f>
        <v>0</v>
      </c>
      <c r="P42" s="26">
        <f>'OPERATIONAL EXPENDITURE FLTE'!P12</f>
        <v>0</v>
      </c>
      <c r="Q42" s="26">
        <f>'OPERATIONAL EXPENDITURE FLTE'!Q12</f>
        <v>0</v>
      </c>
      <c r="R42" s="26">
        <f>'OPERATIONAL EXPENDITURE FLTE'!R12</f>
        <v>0</v>
      </c>
      <c r="S42" s="26">
        <f>'OPERATIONAL EXPENDITURE FLTE'!S12</f>
        <v>0</v>
      </c>
      <c r="T42" s="26">
        <f>'OPERATIONAL EXPENDITURE FLTE'!T12</f>
        <v>0</v>
      </c>
      <c r="U42" s="26">
        <f>'OPERATIONAL EXPENDITURE FLTE'!U12</f>
        <v>0</v>
      </c>
      <c r="V42" s="26">
        <f>'OPERATIONAL EXPENDITURE FLTE'!V12</f>
        <v>0</v>
      </c>
      <c r="W42" s="26">
        <f>'OPERATIONAL EXPENDITURE FLTE'!W12</f>
        <v>0</v>
      </c>
      <c r="X42" s="26">
        <f>'OPERATIONAL EXPENDITURE FLTE'!X12</f>
        <v>0</v>
      </c>
      <c r="Y42" s="26">
        <f>'OPERATIONAL EXPENDITURE FLTE'!Y12</f>
        <v>0</v>
      </c>
      <c r="Z42" s="26">
        <f>'OPERATIONAL EXPENDITURE FLTE'!Z12</f>
        <v>0</v>
      </c>
      <c r="AA42" s="26">
        <f>'OPERATIONAL EXPENDITURE FLTE'!AA12</f>
        <v>0</v>
      </c>
      <c r="AB42" s="26">
        <f>'OPERATIONAL EXPENDITURE FLTE'!AB12</f>
        <v>0</v>
      </c>
      <c r="AC42" s="26">
        <f>'OPERATIONAL EXPENDITURE FLTE'!AC12</f>
        <v>0</v>
      </c>
      <c r="AD42" s="26">
        <f>'OPERATIONAL EXPENDITURE FLTE'!AD12</f>
        <v>0</v>
      </c>
      <c r="AE42" s="26">
        <f>'OPERATIONAL EXPENDITURE FLTE'!AE12</f>
        <v>0</v>
      </c>
      <c r="AF42" s="26">
        <f>'OPERATIONAL EXPENDITURE FLTE'!AF12</f>
        <v>0</v>
      </c>
      <c r="AG42" s="26">
        <f>'OPERATIONAL EXPENDITURE FLTE'!AG12</f>
        <v>0</v>
      </c>
      <c r="AH42" s="26">
        <f>'OPERATIONAL EXPENDITURE FLTE'!AH12</f>
        <v>0</v>
      </c>
      <c r="AI42" s="26">
        <f>'OPERATIONAL EXPENDITURE FLTE'!AI12</f>
        <v>0</v>
      </c>
      <c r="AJ42" s="26">
        <f>'OPERATIONAL EXPENDITURE FLTE'!AJ12</f>
        <v>0</v>
      </c>
      <c r="AK42" s="26">
        <f>'OPERATIONAL EXPENDITURE FLTE'!AK12</f>
        <v>0</v>
      </c>
      <c r="AL42" s="26">
        <f>'OPERATIONAL EXPENDITURE FLTE'!AL12</f>
        <v>0</v>
      </c>
      <c r="AM42" s="26">
        <f>'OPERATIONAL EXPENDITURE FLTE'!AM12</f>
        <v>0</v>
      </c>
      <c r="AN42" s="26">
        <f>'OPERATIONAL EXPENDITURE FLTE'!AN12</f>
        <v>0</v>
      </c>
      <c r="AO42" s="26">
        <f>'OPERATIONAL EXPENDITURE FLTE'!AO12</f>
        <v>0</v>
      </c>
      <c r="AP42" s="26">
        <f>'OPERATIONAL EXPENDITURE FLTE'!AP12</f>
        <v>0</v>
      </c>
      <c r="AQ42" s="26">
        <f>'OPERATIONAL EXPENDITURE FLTE'!AQ12</f>
        <v>0</v>
      </c>
      <c r="AR42" s="26">
        <f>'OPERATIONAL EXPENDITURE FLTE'!AR12</f>
        <v>0</v>
      </c>
      <c r="AS42" s="26">
        <f>'OPERATIONAL EXPENDITURE FLTE'!AS12</f>
        <v>0</v>
      </c>
      <c r="AT42" s="26">
        <f>'OPERATIONAL EXPENDITURE FLTE'!AT12</f>
        <v>0</v>
      </c>
      <c r="AU42" s="26">
        <f>'OPERATIONAL EXPENDITURE FLTE'!AU12</f>
        <v>0</v>
      </c>
      <c r="AV42" s="26">
        <f>'OPERATIONAL EXPENDITURE FLTE'!AV12</f>
        <v>0</v>
      </c>
      <c r="AW42" s="26">
        <f>'OPERATIONAL EXPENDITURE FLTE'!AW12</f>
        <v>0</v>
      </c>
      <c r="AX42" s="26">
        <f>'OPERATIONAL EXPENDITURE FLTE'!AX12</f>
        <v>0</v>
      </c>
      <c r="AY42" s="26">
        <f>'OPERATIONAL EXPENDITURE FLTE'!AY12</f>
        <v>0</v>
      </c>
      <c r="AZ42" s="26">
        <f>'OPERATIONAL EXPENDITURE FLTE'!AZ12</f>
        <v>0</v>
      </c>
      <c r="BA42" s="26">
        <f>'OPERATIONAL EXPENDITURE FLTE'!BA12</f>
        <v>0</v>
      </c>
      <c r="BB42" s="26">
        <f>'OPERATIONAL EXPENDITURE FLTE'!BB12</f>
        <v>0</v>
      </c>
      <c r="BC42" s="26">
        <f>'OPERATIONAL EXPENDITURE FLTE'!BC12</f>
        <v>0</v>
      </c>
      <c r="BD42" s="26">
        <f>'OPERATIONAL EXPENDITURE FLTE'!BD12</f>
        <v>0</v>
      </c>
      <c r="BE42" s="26">
        <f>'OPERATIONAL EXPENDITURE FLTE'!BE12</f>
        <v>0</v>
      </c>
      <c r="BF42" s="26">
        <f>'OPERATIONAL EXPENDITURE FLTE'!BF12</f>
        <v>0</v>
      </c>
      <c r="BG42" s="26">
        <f>'OPERATIONAL EXPENDITURE FLTE'!BG12</f>
        <v>0</v>
      </c>
      <c r="BH42" s="26">
        <f>'OPERATIONAL EXPENDITURE FLTE'!BH12</f>
        <v>0</v>
      </c>
      <c r="BI42" s="26">
        <f>'OPERATIONAL EXPENDITURE FLTE'!BI12</f>
        <v>0</v>
      </c>
      <c r="BJ42" s="26">
        <f>'OPERATIONAL EXPENDITURE FLTE'!BJ12</f>
        <v>0</v>
      </c>
      <c r="BK42" s="26">
        <f>'OPERATIONAL EXPENDITURE FLTE'!BK12</f>
        <v>0</v>
      </c>
      <c r="BL42" s="26">
        <f>'OPERATIONAL EXPENDITURE FLTE'!BL12</f>
        <v>0</v>
      </c>
      <c r="BM42" s="26">
        <f>'OPERATIONAL EXPENDITURE FLTE'!BM12</f>
        <v>0</v>
      </c>
      <c r="BN42" s="26">
        <f>'OPERATIONAL EXPENDITURE FLTE'!BN12</f>
        <v>0</v>
      </c>
      <c r="BO42" s="26">
        <f>'OPERATIONAL EXPENDITURE FLTE'!BO12</f>
        <v>0</v>
      </c>
      <c r="BP42" s="26">
        <f>'OPERATIONAL EXPENDITURE FLTE'!BP12</f>
        <v>0</v>
      </c>
      <c r="BQ42" s="26">
        <f>'OPERATIONAL EXPENDITURE FLTE'!BQ12</f>
        <v>0</v>
      </c>
      <c r="BR42" s="26">
        <f>'OPERATIONAL EXPENDITURE FLTE'!BR12</f>
        <v>0</v>
      </c>
    </row>
    <row r="43" spans="2:72" ht="25" customHeight="1" outlineLevel="1">
      <c r="B43" s="24" t="s">
        <v>68</v>
      </c>
      <c r="C43" s="26">
        <f>'OPERATIONAL EXPENDITURE FLTE'!C13</f>
        <v>0</v>
      </c>
      <c r="D43" s="26">
        <f>'OPERATIONAL EXPENDITURE FLTE'!D13</f>
        <v>0</v>
      </c>
      <c r="E43" s="26">
        <f>'OPERATIONAL EXPENDITURE FLTE'!E13</f>
        <v>0</v>
      </c>
      <c r="F43" s="26">
        <f>'OPERATIONAL EXPENDITURE FLTE'!F13</f>
        <v>0</v>
      </c>
      <c r="G43" s="26">
        <f>'OPERATIONAL EXPENDITURE FLTE'!G13</f>
        <v>0</v>
      </c>
      <c r="H43" s="26">
        <f>'OPERATIONAL EXPENDITURE FLTE'!H13</f>
        <v>0</v>
      </c>
      <c r="I43" s="26">
        <f>'OPERATIONAL EXPENDITURE FLTE'!I13</f>
        <v>0</v>
      </c>
      <c r="J43" s="26">
        <f>'OPERATIONAL EXPENDITURE FLTE'!J13</f>
        <v>0</v>
      </c>
      <c r="K43" s="26">
        <f>'OPERATIONAL EXPENDITURE FLTE'!K13</f>
        <v>0</v>
      </c>
      <c r="L43" s="26">
        <f>'OPERATIONAL EXPENDITURE FLTE'!L13</f>
        <v>0</v>
      </c>
      <c r="M43" s="26">
        <f>'OPERATIONAL EXPENDITURE FLTE'!M13</f>
        <v>0</v>
      </c>
      <c r="N43" s="26">
        <f>'OPERATIONAL EXPENDITURE FLTE'!N13</f>
        <v>0</v>
      </c>
      <c r="O43" s="26">
        <f>'OPERATIONAL EXPENDITURE FLTE'!O13</f>
        <v>0</v>
      </c>
      <c r="P43" s="26">
        <f>'OPERATIONAL EXPENDITURE FLTE'!P13</f>
        <v>0</v>
      </c>
      <c r="Q43" s="26">
        <f>'OPERATIONAL EXPENDITURE FLTE'!Q13</f>
        <v>0</v>
      </c>
      <c r="R43" s="26">
        <f>'OPERATIONAL EXPENDITURE FLTE'!R13</f>
        <v>0</v>
      </c>
      <c r="S43" s="26">
        <f>'OPERATIONAL EXPENDITURE FLTE'!S13</f>
        <v>0</v>
      </c>
      <c r="T43" s="26">
        <f>'OPERATIONAL EXPENDITURE FLTE'!T13</f>
        <v>0</v>
      </c>
      <c r="U43" s="26">
        <f>'OPERATIONAL EXPENDITURE FLTE'!U13</f>
        <v>0</v>
      </c>
      <c r="V43" s="26">
        <f>'OPERATIONAL EXPENDITURE FLTE'!V13</f>
        <v>0</v>
      </c>
      <c r="W43" s="26">
        <f>'OPERATIONAL EXPENDITURE FLTE'!W13</f>
        <v>0</v>
      </c>
      <c r="X43" s="26">
        <f>'OPERATIONAL EXPENDITURE FLTE'!X13</f>
        <v>0</v>
      </c>
      <c r="Y43" s="26">
        <f>'OPERATIONAL EXPENDITURE FLTE'!Y13</f>
        <v>0</v>
      </c>
      <c r="Z43" s="26">
        <f>'OPERATIONAL EXPENDITURE FLTE'!Z13</f>
        <v>0</v>
      </c>
      <c r="AA43" s="26">
        <f>'OPERATIONAL EXPENDITURE FLTE'!AA13</f>
        <v>0</v>
      </c>
      <c r="AB43" s="26">
        <f>'OPERATIONAL EXPENDITURE FLTE'!AB13</f>
        <v>0</v>
      </c>
      <c r="AC43" s="26">
        <f>'OPERATIONAL EXPENDITURE FLTE'!AC13</f>
        <v>0</v>
      </c>
      <c r="AD43" s="26">
        <f>'OPERATIONAL EXPENDITURE FLTE'!AD13</f>
        <v>0</v>
      </c>
      <c r="AE43" s="26">
        <f>'OPERATIONAL EXPENDITURE FLTE'!AE13</f>
        <v>0</v>
      </c>
      <c r="AF43" s="26">
        <f>'OPERATIONAL EXPENDITURE FLTE'!AF13</f>
        <v>0</v>
      </c>
      <c r="AG43" s="26">
        <f>'OPERATIONAL EXPENDITURE FLTE'!AG13</f>
        <v>0</v>
      </c>
      <c r="AH43" s="26">
        <f>'OPERATIONAL EXPENDITURE FLTE'!AH13</f>
        <v>0</v>
      </c>
      <c r="AI43" s="26">
        <f>'OPERATIONAL EXPENDITURE FLTE'!AI13</f>
        <v>0</v>
      </c>
      <c r="AJ43" s="26">
        <f>'OPERATIONAL EXPENDITURE FLTE'!AJ13</f>
        <v>0</v>
      </c>
      <c r="AK43" s="26">
        <f>'OPERATIONAL EXPENDITURE FLTE'!AK13</f>
        <v>0</v>
      </c>
      <c r="AL43" s="26">
        <f>'OPERATIONAL EXPENDITURE FLTE'!AL13</f>
        <v>0</v>
      </c>
      <c r="AM43" s="26">
        <f>'OPERATIONAL EXPENDITURE FLTE'!AM13</f>
        <v>0</v>
      </c>
      <c r="AN43" s="26">
        <f>'OPERATIONAL EXPENDITURE FLTE'!AN13</f>
        <v>0</v>
      </c>
      <c r="AO43" s="26">
        <f>'OPERATIONAL EXPENDITURE FLTE'!AO13</f>
        <v>0</v>
      </c>
      <c r="AP43" s="26">
        <f>'OPERATIONAL EXPENDITURE FLTE'!AP13</f>
        <v>0</v>
      </c>
      <c r="AQ43" s="26">
        <f>'OPERATIONAL EXPENDITURE FLTE'!AQ13</f>
        <v>0</v>
      </c>
      <c r="AR43" s="26">
        <f>'OPERATIONAL EXPENDITURE FLTE'!AR13</f>
        <v>0</v>
      </c>
      <c r="AS43" s="26">
        <f>'OPERATIONAL EXPENDITURE FLTE'!AS13</f>
        <v>0</v>
      </c>
      <c r="AT43" s="26">
        <f>'OPERATIONAL EXPENDITURE FLTE'!AT13</f>
        <v>0</v>
      </c>
      <c r="AU43" s="26">
        <f>'OPERATIONAL EXPENDITURE FLTE'!AU13</f>
        <v>0</v>
      </c>
      <c r="AV43" s="26">
        <f>'OPERATIONAL EXPENDITURE FLTE'!AV13</f>
        <v>0</v>
      </c>
      <c r="AW43" s="26">
        <f>'OPERATIONAL EXPENDITURE FLTE'!AW13</f>
        <v>0</v>
      </c>
      <c r="AX43" s="26">
        <f>'OPERATIONAL EXPENDITURE FLTE'!AX13</f>
        <v>0</v>
      </c>
      <c r="AY43" s="26">
        <f>'OPERATIONAL EXPENDITURE FLTE'!AY13</f>
        <v>0</v>
      </c>
      <c r="AZ43" s="26">
        <f>'OPERATIONAL EXPENDITURE FLTE'!AZ13</f>
        <v>0</v>
      </c>
      <c r="BA43" s="26">
        <f>'OPERATIONAL EXPENDITURE FLTE'!BA13</f>
        <v>0</v>
      </c>
      <c r="BB43" s="26">
        <f>'OPERATIONAL EXPENDITURE FLTE'!BB13</f>
        <v>0</v>
      </c>
      <c r="BC43" s="26">
        <f>'OPERATIONAL EXPENDITURE FLTE'!BC13</f>
        <v>0</v>
      </c>
      <c r="BD43" s="26">
        <f>'OPERATIONAL EXPENDITURE FLTE'!BD13</f>
        <v>0</v>
      </c>
      <c r="BE43" s="26">
        <f>'OPERATIONAL EXPENDITURE FLTE'!BE13</f>
        <v>0</v>
      </c>
      <c r="BF43" s="26">
        <f>'OPERATIONAL EXPENDITURE FLTE'!BF13</f>
        <v>0</v>
      </c>
      <c r="BG43" s="26">
        <f>'OPERATIONAL EXPENDITURE FLTE'!BG13</f>
        <v>0</v>
      </c>
      <c r="BH43" s="26">
        <f>'OPERATIONAL EXPENDITURE FLTE'!BH13</f>
        <v>0</v>
      </c>
      <c r="BI43" s="26">
        <f>'OPERATIONAL EXPENDITURE FLTE'!BI13</f>
        <v>0</v>
      </c>
      <c r="BJ43" s="26">
        <f>'OPERATIONAL EXPENDITURE FLTE'!BJ13</f>
        <v>0</v>
      </c>
      <c r="BK43" s="26">
        <f>'OPERATIONAL EXPENDITURE FLTE'!BK13</f>
        <v>0</v>
      </c>
      <c r="BL43" s="26">
        <f>'OPERATIONAL EXPENDITURE FLTE'!BL13</f>
        <v>0</v>
      </c>
      <c r="BM43" s="26">
        <f>'OPERATIONAL EXPENDITURE FLTE'!BM13</f>
        <v>0</v>
      </c>
      <c r="BN43" s="26">
        <f>'OPERATIONAL EXPENDITURE FLTE'!BN13</f>
        <v>0</v>
      </c>
      <c r="BO43" s="26">
        <f>'OPERATIONAL EXPENDITURE FLTE'!BO13</f>
        <v>0</v>
      </c>
      <c r="BP43" s="26">
        <f>'OPERATIONAL EXPENDITURE FLTE'!BP13</f>
        <v>0</v>
      </c>
      <c r="BQ43" s="26">
        <f>'OPERATIONAL EXPENDITURE FLTE'!BQ13</f>
        <v>0</v>
      </c>
      <c r="BR43" s="26">
        <f>'OPERATIONAL EXPENDITURE FLTE'!BR13</f>
        <v>0</v>
      </c>
    </row>
    <row r="44" spans="2:72" ht="25" customHeight="1" outlineLevel="1">
      <c r="B44" s="24" t="s">
        <v>69</v>
      </c>
      <c r="C44" s="26">
        <f>'OPERATIONAL EXPENDITURE FLTE'!C14</f>
        <v>0</v>
      </c>
      <c r="D44" s="26">
        <f>'OPERATIONAL EXPENDITURE FLTE'!D14</f>
        <v>0</v>
      </c>
      <c r="E44" s="26">
        <f>'OPERATIONAL EXPENDITURE FLTE'!E14</f>
        <v>0</v>
      </c>
      <c r="F44" s="26">
        <f>'OPERATIONAL EXPENDITURE FLTE'!F14</f>
        <v>0</v>
      </c>
      <c r="G44" s="26">
        <f>'OPERATIONAL EXPENDITURE FLTE'!G14</f>
        <v>0</v>
      </c>
      <c r="H44" s="26">
        <f>'OPERATIONAL EXPENDITURE FLTE'!H14</f>
        <v>0</v>
      </c>
      <c r="I44" s="26">
        <f>'OPERATIONAL EXPENDITURE FLTE'!I14</f>
        <v>0</v>
      </c>
      <c r="J44" s="26">
        <f>'OPERATIONAL EXPENDITURE FLTE'!J14</f>
        <v>0</v>
      </c>
      <c r="K44" s="26">
        <f>'OPERATIONAL EXPENDITURE FLTE'!K14</f>
        <v>0</v>
      </c>
      <c r="L44" s="26">
        <f>'OPERATIONAL EXPENDITURE FLTE'!L14</f>
        <v>0</v>
      </c>
      <c r="M44" s="26">
        <f>'OPERATIONAL EXPENDITURE FLTE'!M14</f>
        <v>0</v>
      </c>
      <c r="N44" s="26">
        <f>'OPERATIONAL EXPENDITURE FLTE'!N14</f>
        <v>0</v>
      </c>
      <c r="O44" s="26">
        <f>'OPERATIONAL EXPENDITURE FLTE'!O14</f>
        <v>0</v>
      </c>
      <c r="P44" s="26">
        <f>'OPERATIONAL EXPENDITURE FLTE'!P14</f>
        <v>0</v>
      </c>
      <c r="Q44" s="26">
        <f>'OPERATIONAL EXPENDITURE FLTE'!Q14</f>
        <v>0</v>
      </c>
      <c r="R44" s="26">
        <f>'OPERATIONAL EXPENDITURE FLTE'!R14</f>
        <v>0</v>
      </c>
      <c r="S44" s="26">
        <f>'OPERATIONAL EXPENDITURE FLTE'!S14</f>
        <v>0</v>
      </c>
      <c r="T44" s="26">
        <f>'OPERATIONAL EXPENDITURE FLTE'!T14</f>
        <v>0</v>
      </c>
      <c r="U44" s="26">
        <f>'OPERATIONAL EXPENDITURE FLTE'!U14</f>
        <v>0</v>
      </c>
      <c r="V44" s="26">
        <f>'OPERATIONAL EXPENDITURE FLTE'!V14</f>
        <v>0</v>
      </c>
      <c r="W44" s="26">
        <f>'OPERATIONAL EXPENDITURE FLTE'!W14</f>
        <v>0</v>
      </c>
      <c r="X44" s="26">
        <f>'OPERATIONAL EXPENDITURE FLTE'!X14</f>
        <v>0</v>
      </c>
      <c r="Y44" s="26">
        <f>'OPERATIONAL EXPENDITURE FLTE'!Y14</f>
        <v>0</v>
      </c>
      <c r="Z44" s="26">
        <f>'OPERATIONAL EXPENDITURE FLTE'!Z14</f>
        <v>0</v>
      </c>
      <c r="AA44" s="26">
        <f>'OPERATIONAL EXPENDITURE FLTE'!AA14</f>
        <v>0</v>
      </c>
      <c r="AB44" s="26">
        <f>'OPERATIONAL EXPENDITURE FLTE'!AB14</f>
        <v>0</v>
      </c>
      <c r="AC44" s="26">
        <f>'OPERATIONAL EXPENDITURE FLTE'!AC14</f>
        <v>0</v>
      </c>
      <c r="AD44" s="26">
        <f>'OPERATIONAL EXPENDITURE FLTE'!AD14</f>
        <v>0</v>
      </c>
      <c r="AE44" s="26">
        <f>'OPERATIONAL EXPENDITURE FLTE'!AE14</f>
        <v>0</v>
      </c>
      <c r="AF44" s="26">
        <f>'OPERATIONAL EXPENDITURE FLTE'!AF14</f>
        <v>0</v>
      </c>
      <c r="AG44" s="26">
        <f>'OPERATIONAL EXPENDITURE FLTE'!AG14</f>
        <v>0</v>
      </c>
      <c r="AH44" s="26">
        <f>'OPERATIONAL EXPENDITURE FLTE'!AH14</f>
        <v>0</v>
      </c>
      <c r="AI44" s="26">
        <f>'OPERATIONAL EXPENDITURE FLTE'!AI14</f>
        <v>0</v>
      </c>
      <c r="AJ44" s="26">
        <f>'OPERATIONAL EXPENDITURE FLTE'!AJ14</f>
        <v>0</v>
      </c>
      <c r="AK44" s="26">
        <f>'OPERATIONAL EXPENDITURE FLTE'!AK14</f>
        <v>0</v>
      </c>
      <c r="AL44" s="26">
        <f>'OPERATIONAL EXPENDITURE FLTE'!AL14</f>
        <v>0</v>
      </c>
      <c r="AM44" s="26">
        <f>'OPERATIONAL EXPENDITURE FLTE'!AM14</f>
        <v>0</v>
      </c>
      <c r="AN44" s="26">
        <f>'OPERATIONAL EXPENDITURE FLTE'!AN14</f>
        <v>0</v>
      </c>
      <c r="AO44" s="26">
        <f>'OPERATIONAL EXPENDITURE FLTE'!AO14</f>
        <v>0</v>
      </c>
      <c r="AP44" s="26">
        <f>'OPERATIONAL EXPENDITURE FLTE'!AP14</f>
        <v>0</v>
      </c>
      <c r="AQ44" s="26">
        <f>'OPERATIONAL EXPENDITURE FLTE'!AQ14</f>
        <v>0</v>
      </c>
      <c r="AR44" s="26">
        <f>'OPERATIONAL EXPENDITURE FLTE'!AR14</f>
        <v>0</v>
      </c>
      <c r="AS44" s="26">
        <f>'OPERATIONAL EXPENDITURE FLTE'!AS14</f>
        <v>0</v>
      </c>
      <c r="AT44" s="26">
        <f>'OPERATIONAL EXPENDITURE FLTE'!AT14</f>
        <v>0</v>
      </c>
      <c r="AU44" s="26">
        <f>'OPERATIONAL EXPENDITURE FLTE'!AU14</f>
        <v>0</v>
      </c>
      <c r="AV44" s="26">
        <f>'OPERATIONAL EXPENDITURE FLTE'!AV14</f>
        <v>0</v>
      </c>
      <c r="AW44" s="26">
        <f>'OPERATIONAL EXPENDITURE FLTE'!AW14</f>
        <v>0</v>
      </c>
      <c r="AX44" s="26">
        <f>'OPERATIONAL EXPENDITURE FLTE'!AX14</f>
        <v>0</v>
      </c>
      <c r="AY44" s="26">
        <f>'OPERATIONAL EXPENDITURE FLTE'!AY14</f>
        <v>0</v>
      </c>
      <c r="AZ44" s="26">
        <f>'OPERATIONAL EXPENDITURE FLTE'!AZ14</f>
        <v>0</v>
      </c>
      <c r="BA44" s="26">
        <f>'OPERATIONAL EXPENDITURE FLTE'!BA14</f>
        <v>0</v>
      </c>
      <c r="BB44" s="26">
        <f>'OPERATIONAL EXPENDITURE FLTE'!BB14</f>
        <v>0</v>
      </c>
      <c r="BC44" s="26">
        <f>'OPERATIONAL EXPENDITURE FLTE'!BC14</f>
        <v>0</v>
      </c>
      <c r="BD44" s="26">
        <f>'OPERATIONAL EXPENDITURE FLTE'!BD14</f>
        <v>0</v>
      </c>
      <c r="BE44" s="26">
        <f>'OPERATIONAL EXPENDITURE FLTE'!BE14</f>
        <v>0</v>
      </c>
      <c r="BF44" s="26">
        <f>'OPERATIONAL EXPENDITURE FLTE'!BF14</f>
        <v>0</v>
      </c>
      <c r="BG44" s="26">
        <f>'OPERATIONAL EXPENDITURE FLTE'!BG14</f>
        <v>0</v>
      </c>
      <c r="BH44" s="26">
        <f>'OPERATIONAL EXPENDITURE FLTE'!BH14</f>
        <v>0</v>
      </c>
      <c r="BI44" s="26">
        <f>'OPERATIONAL EXPENDITURE FLTE'!BI14</f>
        <v>0</v>
      </c>
      <c r="BJ44" s="26">
        <f>'OPERATIONAL EXPENDITURE FLTE'!BJ14</f>
        <v>0</v>
      </c>
      <c r="BK44" s="26">
        <f>'OPERATIONAL EXPENDITURE FLTE'!BK14</f>
        <v>0</v>
      </c>
      <c r="BL44" s="26">
        <f>'OPERATIONAL EXPENDITURE FLTE'!BL14</f>
        <v>0</v>
      </c>
      <c r="BM44" s="26">
        <f>'OPERATIONAL EXPENDITURE FLTE'!BM14</f>
        <v>0</v>
      </c>
      <c r="BN44" s="26">
        <f>'OPERATIONAL EXPENDITURE FLTE'!BN14</f>
        <v>0</v>
      </c>
      <c r="BO44" s="26">
        <f>'OPERATIONAL EXPENDITURE FLTE'!BO14</f>
        <v>0</v>
      </c>
      <c r="BP44" s="26">
        <f>'OPERATIONAL EXPENDITURE FLTE'!BP14</f>
        <v>0</v>
      </c>
      <c r="BQ44" s="26">
        <f>'OPERATIONAL EXPENDITURE FLTE'!BQ14</f>
        <v>0</v>
      </c>
      <c r="BR44" s="26">
        <f>'OPERATIONAL EXPENDITURE FLTE'!BR14</f>
        <v>0</v>
      </c>
    </row>
    <row r="45" spans="2:72" ht="25" customHeight="1">
      <c r="B45" s="49" t="s">
        <v>19</v>
      </c>
      <c r="C45" s="50">
        <f>C37-C39</f>
        <v>0</v>
      </c>
      <c r="D45" s="50">
        <f t="shared" ref="D45:BO45" si="10">D37-D39</f>
        <v>0</v>
      </c>
      <c r="E45" s="50">
        <f t="shared" si="10"/>
        <v>0</v>
      </c>
      <c r="F45" s="50">
        <f t="shared" si="10"/>
        <v>0</v>
      </c>
      <c r="G45" s="50">
        <f t="shared" si="10"/>
        <v>0</v>
      </c>
      <c r="H45" s="50">
        <f t="shared" si="10"/>
        <v>0</v>
      </c>
      <c r="I45" s="50">
        <f t="shared" si="10"/>
        <v>0</v>
      </c>
      <c r="J45" s="50">
        <f t="shared" ca="1" si="10"/>
        <v>-4800</v>
      </c>
      <c r="K45" s="50">
        <f t="shared" ca="1" si="10"/>
        <v>-120581.88042034785</v>
      </c>
      <c r="L45" s="50">
        <f t="shared" ca="1" si="10"/>
        <v>-49986.411350600945</v>
      </c>
      <c r="M45" s="50">
        <f t="shared" ca="1" si="10"/>
        <v>23602.212286400958</v>
      </c>
      <c r="N45" s="50">
        <f t="shared" ca="1" si="10"/>
        <v>101394.26892840152</v>
      </c>
      <c r="O45" s="50">
        <f t="shared" ca="1" si="10"/>
        <v>183854.93508164026</v>
      </c>
      <c r="P45" s="50">
        <f t="shared" ca="1" si="10"/>
        <v>272381.4687610988</v>
      </c>
      <c r="Q45" s="50">
        <f t="shared" ca="1" si="10"/>
        <v>368060.72981332499</v>
      </c>
      <c r="R45" s="50">
        <f t="shared" ca="1" si="10"/>
        <v>473025.16965695517</v>
      </c>
      <c r="S45" s="50">
        <f t="shared" ca="1" si="10"/>
        <v>589753.54463688913</v>
      </c>
      <c r="T45" s="50">
        <f t="shared" ca="1" si="10"/>
        <v>722414.04257225804</v>
      </c>
      <c r="U45" s="50">
        <f t="shared" ca="1" si="10"/>
        <v>869033.94016569783</v>
      </c>
      <c r="V45" s="50">
        <f t="shared" ca="1" si="10"/>
        <v>1031764.373880116</v>
      </c>
      <c r="W45" s="50">
        <f t="shared" ca="1" si="10"/>
        <v>1210884.8648072649</v>
      </c>
      <c r="X45" s="50">
        <f t="shared" ca="1" si="10"/>
        <v>1373408.596283305</v>
      </c>
      <c r="Y45" s="50">
        <f t="shared" ca="1" si="10"/>
        <v>1555394.0124500268</v>
      </c>
      <c r="Z45" s="50">
        <f t="shared" ca="1" si="10"/>
        <v>1750477.6675496073</v>
      </c>
      <c r="AA45" s="50">
        <f t="shared" ca="1" si="10"/>
        <v>1963257.9556262749</v>
      </c>
      <c r="AB45" s="50">
        <f t="shared" ca="1" si="10"/>
        <v>2187674.9453782048</v>
      </c>
      <c r="AC45" s="50">
        <f t="shared" ca="1" si="10"/>
        <v>2422245.4792581126</v>
      </c>
      <c r="AD45" s="50">
        <f t="shared" ca="1" si="10"/>
        <v>2660310.1572196074</v>
      </c>
      <c r="AE45" s="50">
        <f t="shared" ca="1" si="10"/>
        <v>2915017.9181197332</v>
      </c>
      <c r="AF45" s="50">
        <f t="shared" ca="1" si="10"/>
        <v>3170257.7134887287</v>
      </c>
      <c r="AG45" s="50">
        <f t="shared" ca="1" si="10"/>
        <v>3434908.1545677502</v>
      </c>
      <c r="AH45" s="50">
        <f t="shared" ca="1" si="10"/>
        <v>3702633.006554869</v>
      </c>
      <c r="AI45" s="50">
        <f t="shared" ca="1" si="10"/>
        <v>3982240.6026888089</v>
      </c>
      <c r="AJ45" s="50">
        <f t="shared" ca="1" si="10"/>
        <v>4257941.7000553897</v>
      </c>
      <c r="AK45" s="50">
        <f t="shared" ca="1" si="10"/>
        <v>4533926.5724177603</v>
      </c>
      <c r="AL45" s="50">
        <f t="shared" ca="1" si="10"/>
        <v>4804931.3915462699</v>
      </c>
      <c r="AM45" s="50">
        <f t="shared" ca="1" si="10"/>
        <v>5095577.6329160407</v>
      </c>
      <c r="AN45" s="50">
        <f t="shared" ca="1" si="10"/>
        <v>5390499.9728266224</v>
      </c>
      <c r="AO45" s="50">
        <f t="shared" ca="1" si="10"/>
        <v>5679207.9861197919</v>
      </c>
      <c r="AP45" s="50">
        <f t="shared" ca="1" si="10"/>
        <v>5976151.4608712085</v>
      </c>
      <c r="AQ45" s="50">
        <f t="shared" ca="1" si="10"/>
        <v>6266116.9302807972</v>
      </c>
      <c r="AR45" s="50">
        <f t="shared" ca="1" si="10"/>
        <v>6554359.311972687</v>
      </c>
      <c r="AS45" s="50">
        <f t="shared" ca="1" si="10"/>
        <v>6836185.7950800695</v>
      </c>
      <c r="AT45" s="50">
        <f t="shared" ca="1" si="10"/>
        <v>7125203.6527321711</v>
      </c>
      <c r="AU45" s="50">
        <f t="shared" ca="1" si="10"/>
        <v>7407318.8481066991</v>
      </c>
      <c r="AV45" s="50">
        <f t="shared" ca="1" si="10"/>
        <v>7687325.9577015769</v>
      </c>
      <c r="AW45" s="50">
        <f t="shared" ca="1" si="10"/>
        <v>7960135.9352637734</v>
      </c>
      <c r="AX45" s="50">
        <f t="shared" ca="1" si="10"/>
        <v>8240470.3528458439</v>
      </c>
      <c r="AY45" s="50">
        <f t="shared" ca="1" si="10"/>
        <v>8513533.3014754821</v>
      </c>
      <c r="AZ45" s="50">
        <f t="shared" ca="1" si="10"/>
        <v>8779930.2097958103</v>
      </c>
      <c r="BA45" s="50">
        <f t="shared" ca="1" si="10"/>
        <v>9053437.554405475</v>
      </c>
      <c r="BB45" s="50">
        <f t="shared" ca="1" si="10"/>
        <v>9320186.1727637462</v>
      </c>
      <c r="BC45" s="50">
        <f t="shared" ca="1" si="10"/>
        <v>9584509.2189529296</v>
      </c>
      <c r="BD45" s="50">
        <f t="shared" ca="1" si="10"/>
        <v>9842001.1193774659</v>
      </c>
      <c r="BE45" s="50">
        <f t="shared" ca="1" si="10"/>
        <v>10106760.29332231</v>
      </c>
      <c r="BF45" s="50">
        <f t="shared" ca="1" si="10"/>
        <v>10364509.814288624</v>
      </c>
      <c r="BG45" s="50">
        <f t="shared" ca="1" si="10"/>
        <v>10620068.464326728</v>
      </c>
      <c r="BH45" s="50">
        <f t="shared" ca="1" si="10"/>
        <v>10868654.865839502</v>
      </c>
      <c r="BI45" s="50">
        <f t="shared" ca="1" si="10"/>
        <v>11124749.566916863</v>
      </c>
      <c r="BJ45" s="50">
        <f t="shared" ca="1" si="10"/>
        <v>11373874.961567678</v>
      </c>
      <c r="BK45" s="50">
        <f t="shared" ca="1" si="10"/>
        <v>11616082.790363956</v>
      </c>
      <c r="BL45" s="50">
        <f t="shared" ca="1" si="10"/>
        <v>11865791.052615464</v>
      </c>
      <c r="BM45" s="50">
        <f t="shared" ca="1" si="10"/>
        <v>12108617.594637834</v>
      </c>
      <c r="BN45" s="50">
        <f t="shared" ca="1" si="10"/>
        <v>12349380.111053023</v>
      </c>
      <c r="BO45" s="50">
        <f t="shared" ca="1" si="10"/>
        <v>12583296.14607868</v>
      </c>
      <c r="BP45" s="50">
        <f t="shared" ref="BP45:BR45" ca="1" si="11">BP37-BP39</f>
        <v>12824783.094806619</v>
      </c>
      <c r="BQ45" s="50">
        <f t="shared" ca="1" si="11"/>
        <v>13059458.20447037</v>
      </c>
      <c r="BR45" s="50">
        <f t="shared" ca="1" si="11"/>
        <v>13292138.575701967</v>
      </c>
    </row>
    <row r="46" spans="2:72" s="45" customFormat="1" ht="25" customHeight="1">
      <c r="B46" s="48" t="s">
        <v>70</v>
      </c>
      <c r="C46" s="225">
        <f t="shared" ref="C46:BN46" si="12">IF(C45&gt;0,C45/C8,0)</f>
        <v>0</v>
      </c>
      <c r="D46" s="225">
        <f t="shared" si="12"/>
        <v>0</v>
      </c>
      <c r="E46" s="225">
        <f t="shared" si="12"/>
        <v>0</v>
      </c>
      <c r="F46" s="225">
        <f t="shared" si="12"/>
        <v>0</v>
      </c>
      <c r="G46" s="225">
        <f t="shared" si="12"/>
        <v>0</v>
      </c>
      <c r="H46" s="225">
        <f t="shared" si="12"/>
        <v>0</v>
      </c>
      <c r="I46" s="225">
        <f t="shared" si="12"/>
        <v>0</v>
      </c>
      <c r="J46" s="225">
        <f t="shared" ca="1" si="12"/>
        <v>0</v>
      </c>
      <c r="K46" s="225">
        <f t="shared" ca="1" si="12"/>
        <v>0</v>
      </c>
      <c r="L46" s="225">
        <f t="shared" ca="1" si="12"/>
        <v>0</v>
      </c>
      <c r="M46" s="225">
        <f t="shared" ca="1" si="12"/>
        <v>3.6370949081835045E-2</v>
      </c>
      <c r="N46" s="225">
        <f t="shared" ca="1" si="12"/>
        <v>0.12197098081543151</v>
      </c>
      <c r="O46" s="225">
        <f t="shared" ca="1" si="12"/>
        <v>0.17941829113350508</v>
      </c>
      <c r="P46" s="225">
        <f t="shared" ca="1" si="12"/>
        <v>0.22102076382185293</v>
      </c>
      <c r="Q46" s="225">
        <f t="shared" ca="1" si="12"/>
        <v>0.25262177205608266</v>
      </c>
      <c r="R46" s="225">
        <f t="shared" ca="1" si="12"/>
        <v>0.27767764177685239</v>
      </c>
      <c r="S46" s="225">
        <f t="shared" ca="1" si="12"/>
        <v>0.29879914007293829</v>
      </c>
      <c r="T46" s="225">
        <f t="shared" ca="1" si="12"/>
        <v>0.31777510684764043</v>
      </c>
      <c r="U46" s="225">
        <f t="shared" ca="1" si="12"/>
        <v>0.33365812056607569</v>
      </c>
      <c r="V46" s="225">
        <f t="shared" ca="1" si="12"/>
        <v>0.34713711365102823</v>
      </c>
      <c r="W46" s="225">
        <f t="shared" ca="1" si="12"/>
        <v>0.35859064121338197</v>
      </c>
      <c r="X46" s="225">
        <f t="shared" ca="1" si="12"/>
        <v>0.3595314327294839</v>
      </c>
      <c r="Y46" s="225">
        <f t="shared" ca="1" si="12"/>
        <v>0.3615697756418072</v>
      </c>
      <c r="Z46" s="225">
        <f t="shared" ca="1" si="12"/>
        <v>0.36315888897255821</v>
      </c>
      <c r="AA46" s="225">
        <f t="shared" ca="1" si="12"/>
        <v>0.36537591122006752</v>
      </c>
      <c r="AB46" s="225">
        <f t="shared" ca="1" si="12"/>
        <v>0.36725429223292072</v>
      </c>
      <c r="AC46" s="225">
        <f t="shared" ca="1" si="12"/>
        <v>0.36885199427325066</v>
      </c>
      <c r="AD46" s="225">
        <f t="shared" ca="1" si="12"/>
        <v>0.36953728119466028</v>
      </c>
      <c r="AE46" s="225">
        <f t="shared" ca="1" si="12"/>
        <v>0.37135641863774821</v>
      </c>
      <c r="AF46" s="225">
        <f t="shared" ca="1" si="12"/>
        <v>0.37234176900651772</v>
      </c>
      <c r="AG46" s="225">
        <f t="shared" ca="1" si="12"/>
        <v>0.37379105930714146</v>
      </c>
      <c r="AH46" s="225">
        <f t="shared" ca="1" si="12"/>
        <v>0.37509389908010971</v>
      </c>
      <c r="AI46" s="225">
        <f t="shared" ca="1" si="12"/>
        <v>0.37715036726250223</v>
      </c>
      <c r="AJ46" s="225">
        <f t="shared" ca="1" si="12"/>
        <v>0.37853024473352015</v>
      </c>
      <c r="AK46" s="225">
        <f t="shared" ca="1" si="12"/>
        <v>0.37975321439625342</v>
      </c>
      <c r="AL46" s="225">
        <f t="shared" ca="1" si="12"/>
        <v>0.38046127249486955</v>
      </c>
      <c r="AM46" s="225">
        <f t="shared" ca="1" si="12"/>
        <v>0.38258838057196143</v>
      </c>
      <c r="AN46" s="225">
        <f t="shared" ca="1" si="12"/>
        <v>0.38489615235272256</v>
      </c>
      <c r="AO46" s="225">
        <f t="shared" ca="1" si="12"/>
        <v>0.38665419156899727</v>
      </c>
      <c r="AP46" s="225">
        <f t="shared" ca="1" si="12"/>
        <v>0.38887116666789801</v>
      </c>
      <c r="AQ46" s="225">
        <f t="shared" ca="1" si="12"/>
        <v>0.39059085234106872</v>
      </c>
      <c r="AR46" s="225">
        <f t="shared" ca="1" si="12"/>
        <v>0.39216223364650277</v>
      </c>
      <c r="AS46" s="225">
        <f t="shared" ca="1" si="12"/>
        <v>0.39332984105472441</v>
      </c>
      <c r="AT46" s="225">
        <f t="shared" ca="1" si="12"/>
        <v>0.39493339957376422</v>
      </c>
      <c r="AU46" s="225">
        <f t="shared" ca="1" si="12"/>
        <v>0.39615598172402394</v>
      </c>
      <c r="AV46" s="225">
        <f t="shared" ca="1" si="12"/>
        <v>0.39728867367795856</v>
      </c>
      <c r="AW46" s="225">
        <f t="shared" ca="1" si="12"/>
        <v>0.3980987158042934</v>
      </c>
      <c r="AX46" s="225">
        <f t="shared" ca="1" si="12"/>
        <v>0.39931702518458734</v>
      </c>
      <c r="AY46" s="225">
        <f t="shared" ca="1" si="12"/>
        <v>0.4002283038815489</v>
      </c>
      <c r="AZ46" s="225">
        <f t="shared" ca="1" si="12"/>
        <v>0.40086063162909824</v>
      </c>
      <c r="BA46" s="225">
        <f t="shared" ca="1" si="12"/>
        <v>0.40187639510566886</v>
      </c>
      <c r="BB46" s="225">
        <f t="shared" ca="1" si="12"/>
        <v>0.40262573616039093</v>
      </c>
      <c r="BC46" s="225">
        <f t="shared" ca="1" si="12"/>
        <v>0.40332996528567971</v>
      </c>
      <c r="BD46" s="225">
        <f t="shared" ca="1" si="12"/>
        <v>0.40379644653074959</v>
      </c>
      <c r="BE46" s="225">
        <f t="shared" ca="1" si="12"/>
        <v>0.40461918283399695</v>
      </c>
      <c r="BF46" s="225">
        <f t="shared" ca="1" si="12"/>
        <v>0.40521044866448047</v>
      </c>
      <c r="BG46" s="225">
        <f t="shared" ca="1" si="12"/>
        <v>0.40576994023989688</v>
      </c>
      <c r="BH46" s="225">
        <f t="shared" ca="1" si="12"/>
        <v>0.40612077506488875</v>
      </c>
      <c r="BI46" s="225">
        <f t="shared" ca="1" si="12"/>
        <v>0.40680296088520962</v>
      </c>
      <c r="BJ46" s="225">
        <f t="shared" ca="1" si="12"/>
        <v>0.40728078094046888</v>
      </c>
      <c r="BK46" s="225">
        <f t="shared" ca="1" si="12"/>
        <v>0.40756693783854225</v>
      </c>
      <c r="BL46" s="225">
        <f t="shared" ca="1" si="12"/>
        <v>0.40816831726362413</v>
      </c>
      <c r="BM46" s="225">
        <f t="shared" ca="1" si="12"/>
        <v>0.40858116468207606</v>
      </c>
      <c r="BN46" s="225">
        <f t="shared" ca="1" si="12"/>
        <v>0.40897525119031236</v>
      </c>
      <c r="BO46" s="225">
        <f t="shared" ref="BO46:BR46" ca="1" si="13">IF(BO45&gt;0,BO45/BO8,0)</f>
        <v>0.40919572276728189</v>
      </c>
      <c r="BP46" s="225">
        <f t="shared" ca="1" si="13"/>
        <v>0.4097119830572119</v>
      </c>
      <c r="BQ46" s="225">
        <f t="shared" ca="1" si="13"/>
        <v>0.41005679441664661</v>
      </c>
      <c r="BR46" s="225">
        <f t="shared" ca="1" si="13"/>
        <v>0.41038719787908817</v>
      </c>
    </row>
    <row r="47" spans="2:72" s="19" customFormat="1" ht="25" customHeight="1">
      <c r="B47" s="183" t="s">
        <v>20</v>
      </c>
      <c r="C47" s="223">
        <f t="shared" ref="C47:BN47" si="14">SUM(C48:C54)</f>
        <v>0</v>
      </c>
      <c r="D47" s="223">
        <f t="shared" si="14"/>
        <v>0</v>
      </c>
      <c r="E47" s="223">
        <f t="shared" si="14"/>
        <v>0</v>
      </c>
      <c r="F47" s="223">
        <f t="shared" si="14"/>
        <v>0</v>
      </c>
      <c r="G47" s="223">
        <f t="shared" si="14"/>
        <v>400000</v>
      </c>
      <c r="H47" s="223">
        <f t="shared" si="14"/>
        <v>400000</v>
      </c>
      <c r="I47" s="223">
        <f t="shared" si="14"/>
        <v>500000</v>
      </c>
      <c r="J47" s="223">
        <f t="shared" si="14"/>
        <v>0</v>
      </c>
      <c r="K47" s="223">
        <f t="shared" si="14"/>
        <v>0</v>
      </c>
      <c r="L47" s="223">
        <f t="shared" si="14"/>
        <v>0</v>
      </c>
      <c r="M47" s="223">
        <f t="shared" si="14"/>
        <v>0</v>
      </c>
      <c r="N47" s="223">
        <f t="shared" si="14"/>
        <v>0</v>
      </c>
      <c r="O47" s="223">
        <f t="shared" si="14"/>
        <v>0</v>
      </c>
      <c r="P47" s="223">
        <f t="shared" si="14"/>
        <v>0</v>
      </c>
      <c r="Q47" s="223">
        <f t="shared" si="14"/>
        <v>0</v>
      </c>
      <c r="R47" s="223">
        <f t="shared" si="14"/>
        <v>0</v>
      </c>
      <c r="S47" s="223">
        <f t="shared" si="14"/>
        <v>0</v>
      </c>
      <c r="T47" s="223">
        <f t="shared" si="14"/>
        <v>0</v>
      </c>
      <c r="U47" s="223">
        <f t="shared" si="14"/>
        <v>0</v>
      </c>
      <c r="V47" s="223">
        <f t="shared" si="14"/>
        <v>0</v>
      </c>
      <c r="W47" s="223">
        <f t="shared" si="14"/>
        <v>0</v>
      </c>
      <c r="X47" s="223">
        <f t="shared" si="14"/>
        <v>0</v>
      </c>
      <c r="Y47" s="223">
        <f t="shared" si="14"/>
        <v>0</v>
      </c>
      <c r="Z47" s="223">
        <f t="shared" si="14"/>
        <v>0</v>
      </c>
      <c r="AA47" s="223">
        <f t="shared" si="14"/>
        <v>0</v>
      </c>
      <c r="AB47" s="223">
        <f t="shared" si="14"/>
        <v>0</v>
      </c>
      <c r="AC47" s="223">
        <f t="shared" si="14"/>
        <v>0</v>
      </c>
      <c r="AD47" s="223">
        <f t="shared" si="14"/>
        <v>0</v>
      </c>
      <c r="AE47" s="223">
        <f t="shared" si="14"/>
        <v>0</v>
      </c>
      <c r="AF47" s="223">
        <f t="shared" si="14"/>
        <v>0</v>
      </c>
      <c r="AG47" s="223">
        <f t="shared" si="14"/>
        <v>0</v>
      </c>
      <c r="AH47" s="223">
        <f t="shared" si="14"/>
        <v>0</v>
      </c>
      <c r="AI47" s="223">
        <f t="shared" si="14"/>
        <v>0</v>
      </c>
      <c r="AJ47" s="223">
        <f t="shared" si="14"/>
        <v>0</v>
      </c>
      <c r="AK47" s="223">
        <f t="shared" si="14"/>
        <v>0</v>
      </c>
      <c r="AL47" s="223">
        <f t="shared" si="14"/>
        <v>0</v>
      </c>
      <c r="AM47" s="223">
        <f t="shared" si="14"/>
        <v>0</v>
      </c>
      <c r="AN47" s="223">
        <f t="shared" si="14"/>
        <v>0</v>
      </c>
      <c r="AO47" s="223">
        <f t="shared" si="14"/>
        <v>0</v>
      </c>
      <c r="AP47" s="223">
        <f t="shared" si="14"/>
        <v>0</v>
      </c>
      <c r="AQ47" s="223">
        <f t="shared" si="14"/>
        <v>0</v>
      </c>
      <c r="AR47" s="223">
        <f t="shared" si="14"/>
        <v>0</v>
      </c>
      <c r="AS47" s="223">
        <f t="shared" si="14"/>
        <v>0</v>
      </c>
      <c r="AT47" s="223">
        <f t="shared" si="14"/>
        <v>0</v>
      </c>
      <c r="AU47" s="223">
        <f t="shared" si="14"/>
        <v>0</v>
      </c>
      <c r="AV47" s="223">
        <f t="shared" si="14"/>
        <v>0</v>
      </c>
      <c r="AW47" s="223">
        <f t="shared" si="14"/>
        <v>0</v>
      </c>
      <c r="AX47" s="223">
        <f t="shared" si="14"/>
        <v>0</v>
      </c>
      <c r="AY47" s="223">
        <f t="shared" si="14"/>
        <v>0</v>
      </c>
      <c r="AZ47" s="223">
        <f t="shared" si="14"/>
        <v>0</v>
      </c>
      <c r="BA47" s="223">
        <f t="shared" si="14"/>
        <v>0</v>
      </c>
      <c r="BB47" s="223">
        <f t="shared" si="14"/>
        <v>0</v>
      </c>
      <c r="BC47" s="223">
        <f t="shared" si="14"/>
        <v>0</v>
      </c>
      <c r="BD47" s="223">
        <f t="shared" si="14"/>
        <v>0</v>
      </c>
      <c r="BE47" s="223">
        <f t="shared" si="14"/>
        <v>0</v>
      </c>
      <c r="BF47" s="223">
        <f t="shared" si="14"/>
        <v>0</v>
      </c>
      <c r="BG47" s="223">
        <f t="shared" si="14"/>
        <v>0</v>
      </c>
      <c r="BH47" s="223">
        <f t="shared" si="14"/>
        <v>0</v>
      </c>
      <c r="BI47" s="223">
        <f t="shared" si="14"/>
        <v>0</v>
      </c>
      <c r="BJ47" s="223">
        <f t="shared" si="14"/>
        <v>0</v>
      </c>
      <c r="BK47" s="223">
        <f t="shared" si="14"/>
        <v>0</v>
      </c>
      <c r="BL47" s="223">
        <f t="shared" si="14"/>
        <v>0</v>
      </c>
      <c r="BM47" s="223">
        <f t="shared" si="14"/>
        <v>0</v>
      </c>
      <c r="BN47" s="223">
        <f t="shared" si="14"/>
        <v>0</v>
      </c>
      <c r="BO47" s="223">
        <f t="shared" ref="BO47:BR47" si="15">SUM(BO48:BO54)</f>
        <v>0</v>
      </c>
      <c r="BP47" s="223">
        <f t="shared" si="15"/>
        <v>0</v>
      </c>
      <c r="BQ47" s="223">
        <f t="shared" si="15"/>
        <v>0</v>
      </c>
      <c r="BR47" s="223">
        <f t="shared" si="15"/>
        <v>0</v>
      </c>
    </row>
    <row r="48" spans="2:72" ht="25" customHeight="1" outlineLevel="1">
      <c r="B48" s="135" t="s">
        <v>71</v>
      </c>
      <c r="C48" s="26">
        <f>'CAPITAL EXPENDITURE FLTE'!C10</f>
        <v>0</v>
      </c>
      <c r="D48" s="26">
        <f>'CAPITAL EXPENDITURE FLTE'!D10</f>
        <v>0</v>
      </c>
      <c r="E48" s="26">
        <f>'CAPITAL EXPENDITURE FLTE'!E10</f>
        <v>0</v>
      </c>
      <c r="F48" s="26">
        <f>'CAPITAL EXPENDITURE FLTE'!F10</f>
        <v>0</v>
      </c>
      <c r="G48" s="26">
        <f>'CAPITAL EXPENDITURE FLTE'!G10</f>
        <v>0</v>
      </c>
      <c r="H48" s="26">
        <f>'CAPITAL EXPENDITURE FLTE'!H10</f>
        <v>0</v>
      </c>
      <c r="I48" s="26">
        <f>'CAPITAL EXPENDITURE FLTE'!I10</f>
        <v>0</v>
      </c>
      <c r="J48" s="26">
        <f>'CAPITAL EXPENDITURE FLTE'!J10</f>
        <v>0</v>
      </c>
      <c r="K48" s="26">
        <f>'CAPITAL EXPENDITURE FLTE'!K10</f>
        <v>0</v>
      </c>
      <c r="L48" s="26">
        <f>'CAPITAL EXPENDITURE FLTE'!L10</f>
        <v>0</v>
      </c>
      <c r="M48" s="26">
        <f>'CAPITAL EXPENDITURE FLTE'!M10</f>
        <v>0</v>
      </c>
      <c r="N48" s="26">
        <f>'CAPITAL EXPENDITURE FLTE'!N10</f>
        <v>0</v>
      </c>
      <c r="O48" s="26">
        <f>'CAPITAL EXPENDITURE FLTE'!O10</f>
        <v>0</v>
      </c>
      <c r="P48" s="26">
        <f>'CAPITAL EXPENDITURE FLTE'!P10</f>
        <v>0</v>
      </c>
      <c r="Q48" s="26">
        <f>'CAPITAL EXPENDITURE FLTE'!Q10</f>
        <v>0</v>
      </c>
      <c r="R48" s="26">
        <f>'CAPITAL EXPENDITURE FLTE'!R10</f>
        <v>0</v>
      </c>
      <c r="S48" s="26">
        <f>'CAPITAL EXPENDITURE FLTE'!S10</f>
        <v>0</v>
      </c>
      <c r="T48" s="26">
        <f>'CAPITAL EXPENDITURE FLTE'!T10</f>
        <v>0</v>
      </c>
      <c r="U48" s="26">
        <f>'CAPITAL EXPENDITURE FLTE'!U10</f>
        <v>0</v>
      </c>
      <c r="V48" s="26">
        <f>'CAPITAL EXPENDITURE FLTE'!V10</f>
        <v>0</v>
      </c>
      <c r="W48" s="26">
        <f>'CAPITAL EXPENDITURE FLTE'!W10</f>
        <v>0</v>
      </c>
      <c r="X48" s="26">
        <f>'CAPITAL EXPENDITURE FLTE'!X10</f>
        <v>0</v>
      </c>
      <c r="Y48" s="26">
        <f>'CAPITAL EXPENDITURE FLTE'!Y10</f>
        <v>0</v>
      </c>
      <c r="Z48" s="26">
        <f>'CAPITAL EXPENDITURE FLTE'!Z10</f>
        <v>0</v>
      </c>
      <c r="AA48" s="26">
        <f>'CAPITAL EXPENDITURE FLTE'!AA10</f>
        <v>0</v>
      </c>
      <c r="AB48" s="26">
        <f>'CAPITAL EXPENDITURE FLTE'!AB10</f>
        <v>0</v>
      </c>
      <c r="AC48" s="26">
        <f>'CAPITAL EXPENDITURE FLTE'!AC10</f>
        <v>0</v>
      </c>
      <c r="AD48" s="26">
        <f>'CAPITAL EXPENDITURE FLTE'!AD10</f>
        <v>0</v>
      </c>
      <c r="AE48" s="26">
        <f>'CAPITAL EXPENDITURE FLTE'!AE10</f>
        <v>0</v>
      </c>
      <c r="AF48" s="26">
        <f>'CAPITAL EXPENDITURE FLTE'!AF10</f>
        <v>0</v>
      </c>
      <c r="AG48" s="26">
        <f>'CAPITAL EXPENDITURE FLTE'!AG10</f>
        <v>0</v>
      </c>
      <c r="AH48" s="26">
        <f>'CAPITAL EXPENDITURE FLTE'!AH10</f>
        <v>0</v>
      </c>
      <c r="AI48" s="26">
        <f>'CAPITAL EXPENDITURE FLTE'!AI10</f>
        <v>0</v>
      </c>
      <c r="AJ48" s="26">
        <f>'CAPITAL EXPENDITURE FLTE'!AJ10</f>
        <v>0</v>
      </c>
      <c r="AK48" s="26">
        <f>'CAPITAL EXPENDITURE FLTE'!AK10</f>
        <v>0</v>
      </c>
      <c r="AL48" s="26">
        <f>'CAPITAL EXPENDITURE FLTE'!AL10</f>
        <v>0</v>
      </c>
      <c r="AM48" s="26">
        <f>'CAPITAL EXPENDITURE FLTE'!AM10</f>
        <v>0</v>
      </c>
      <c r="AN48" s="26">
        <f>'CAPITAL EXPENDITURE FLTE'!AN10</f>
        <v>0</v>
      </c>
      <c r="AO48" s="26">
        <f>'CAPITAL EXPENDITURE FLTE'!AO10</f>
        <v>0</v>
      </c>
      <c r="AP48" s="26">
        <f>'CAPITAL EXPENDITURE FLTE'!AP10</f>
        <v>0</v>
      </c>
      <c r="AQ48" s="26">
        <f>'CAPITAL EXPENDITURE FLTE'!AQ10</f>
        <v>0</v>
      </c>
      <c r="AR48" s="26">
        <f>'CAPITAL EXPENDITURE FLTE'!AR10</f>
        <v>0</v>
      </c>
      <c r="AS48" s="26">
        <f>'CAPITAL EXPENDITURE FLTE'!AS10</f>
        <v>0</v>
      </c>
      <c r="AT48" s="26">
        <f>'CAPITAL EXPENDITURE FLTE'!AT10</f>
        <v>0</v>
      </c>
      <c r="AU48" s="26">
        <f>'CAPITAL EXPENDITURE FLTE'!AU10</f>
        <v>0</v>
      </c>
      <c r="AV48" s="26">
        <f>'CAPITAL EXPENDITURE FLTE'!AV10</f>
        <v>0</v>
      </c>
      <c r="AW48" s="26">
        <f>'CAPITAL EXPENDITURE FLTE'!AW10</f>
        <v>0</v>
      </c>
      <c r="AX48" s="26">
        <f>'CAPITAL EXPENDITURE FLTE'!AX10</f>
        <v>0</v>
      </c>
      <c r="AY48" s="26">
        <f>'CAPITAL EXPENDITURE FLTE'!AY10</f>
        <v>0</v>
      </c>
      <c r="AZ48" s="26">
        <f>'CAPITAL EXPENDITURE FLTE'!AZ10</f>
        <v>0</v>
      </c>
      <c r="BA48" s="26">
        <f>'CAPITAL EXPENDITURE FLTE'!BA10</f>
        <v>0</v>
      </c>
      <c r="BB48" s="26">
        <f>'CAPITAL EXPENDITURE FLTE'!BB10</f>
        <v>0</v>
      </c>
      <c r="BC48" s="26">
        <f>'CAPITAL EXPENDITURE FLTE'!BC10</f>
        <v>0</v>
      </c>
      <c r="BD48" s="26">
        <f>'CAPITAL EXPENDITURE FLTE'!BD10</f>
        <v>0</v>
      </c>
      <c r="BE48" s="26">
        <f>'CAPITAL EXPENDITURE FLTE'!BE10</f>
        <v>0</v>
      </c>
      <c r="BF48" s="26">
        <f>'CAPITAL EXPENDITURE FLTE'!BF10</f>
        <v>0</v>
      </c>
      <c r="BG48" s="26">
        <f>'CAPITAL EXPENDITURE FLTE'!BG10</f>
        <v>0</v>
      </c>
      <c r="BH48" s="26">
        <f>'CAPITAL EXPENDITURE FLTE'!BH10</f>
        <v>0</v>
      </c>
      <c r="BI48" s="26">
        <f>'CAPITAL EXPENDITURE FLTE'!BI10</f>
        <v>0</v>
      </c>
      <c r="BJ48" s="26">
        <f>'CAPITAL EXPENDITURE FLTE'!BJ10</f>
        <v>0</v>
      </c>
      <c r="BK48" s="26">
        <f>'CAPITAL EXPENDITURE FLTE'!BK10</f>
        <v>0</v>
      </c>
      <c r="BL48" s="26">
        <f>'CAPITAL EXPENDITURE FLTE'!BL10</f>
        <v>0</v>
      </c>
      <c r="BM48" s="26">
        <f>'CAPITAL EXPENDITURE FLTE'!BM10</f>
        <v>0</v>
      </c>
      <c r="BN48" s="26">
        <f>'CAPITAL EXPENDITURE FLTE'!BN10</f>
        <v>0</v>
      </c>
      <c r="BO48" s="26">
        <f>'CAPITAL EXPENDITURE FLTE'!BO10</f>
        <v>0</v>
      </c>
      <c r="BP48" s="26">
        <f>'CAPITAL EXPENDITURE FLTE'!BP10</f>
        <v>0</v>
      </c>
      <c r="BQ48" s="26">
        <f>'CAPITAL EXPENDITURE FLTE'!BQ10</f>
        <v>0</v>
      </c>
      <c r="BR48" s="26">
        <f>'CAPITAL EXPENDITURE FLTE'!BR10</f>
        <v>0</v>
      </c>
    </row>
    <row r="49" spans="2:72" ht="25" customHeight="1" outlineLevel="1">
      <c r="B49" s="137" t="s">
        <v>72</v>
      </c>
      <c r="C49" s="26">
        <f>'CAPITAL EXPENDITURE FLTE'!C11</f>
        <v>0</v>
      </c>
      <c r="D49" s="26">
        <f>'CAPITAL EXPENDITURE FLTE'!D11</f>
        <v>0</v>
      </c>
      <c r="E49" s="26">
        <f>'CAPITAL EXPENDITURE FLTE'!E11</f>
        <v>0</v>
      </c>
      <c r="F49" s="26">
        <f>'CAPITAL EXPENDITURE FLTE'!F11</f>
        <v>0</v>
      </c>
      <c r="G49" s="26">
        <f>'CAPITAL EXPENDITURE FLTE'!G11</f>
        <v>0</v>
      </c>
      <c r="H49" s="26">
        <f>'CAPITAL EXPENDITURE FLTE'!H11</f>
        <v>0</v>
      </c>
      <c r="I49" s="26">
        <f>'CAPITAL EXPENDITURE FLTE'!I11</f>
        <v>0</v>
      </c>
      <c r="J49" s="26">
        <f>'CAPITAL EXPENDITURE FLTE'!J11</f>
        <v>0</v>
      </c>
      <c r="K49" s="26">
        <f>'CAPITAL EXPENDITURE FLTE'!K11</f>
        <v>0</v>
      </c>
      <c r="L49" s="26">
        <f>'CAPITAL EXPENDITURE FLTE'!L11</f>
        <v>0</v>
      </c>
      <c r="M49" s="26">
        <f>'CAPITAL EXPENDITURE FLTE'!M11</f>
        <v>0</v>
      </c>
      <c r="N49" s="26">
        <f>'CAPITAL EXPENDITURE FLTE'!N11</f>
        <v>0</v>
      </c>
      <c r="O49" s="26">
        <f>'CAPITAL EXPENDITURE FLTE'!O11</f>
        <v>0</v>
      </c>
      <c r="P49" s="26">
        <f>'CAPITAL EXPENDITURE FLTE'!P11</f>
        <v>0</v>
      </c>
      <c r="Q49" s="26">
        <f>'CAPITAL EXPENDITURE FLTE'!Q11</f>
        <v>0</v>
      </c>
      <c r="R49" s="26">
        <f>'CAPITAL EXPENDITURE FLTE'!R11</f>
        <v>0</v>
      </c>
      <c r="S49" s="26">
        <f>'CAPITAL EXPENDITURE FLTE'!S11</f>
        <v>0</v>
      </c>
      <c r="T49" s="26">
        <f>'CAPITAL EXPENDITURE FLTE'!T11</f>
        <v>0</v>
      </c>
      <c r="U49" s="26">
        <f>'CAPITAL EXPENDITURE FLTE'!U11</f>
        <v>0</v>
      </c>
      <c r="V49" s="26">
        <f>'CAPITAL EXPENDITURE FLTE'!V11</f>
        <v>0</v>
      </c>
      <c r="W49" s="26">
        <f>'CAPITAL EXPENDITURE FLTE'!W11</f>
        <v>0</v>
      </c>
      <c r="X49" s="26">
        <f>'CAPITAL EXPENDITURE FLTE'!X11</f>
        <v>0</v>
      </c>
      <c r="Y49" s="26">
        <f>'CAPITAL EXPENDITURE FLTE'!Y11</f>
        <v>0</v>
      </c>
      <c r="Z49" s="26">
        <f>'CAPITAL EXPENDITURE FLTE'!Z11</f>
        <v>0</v>
      </c>
      <c r="AA49" s="26">
        <f>'CAPITAL EXPENDITURE FLTE'!AA11</f>
        <v>0</v>
      </c>
      <c r="AB49" s="26">
        <f>'CAPITAL EXPENDITURE FLTE'!AB11</f>
        <v>0</v>
      </c>
      <c r="AC49" s="26">
        <f>'CAPITAL EXPENDITURE FLTE'!AC11</f>
        <v>0</v>
      </c>
      <c r="AD49" s="26">
        <f>'CAPITAL EXPENDITURE FLTE'!AD11</f>
        <v>0</v>
      </c>
      <c r="AE49" s="26">
        <f>'CAPITAL EXPENDITURE FLTE'!AE11</f>
        <v>0</v>
      </c>
      <c r="AF49" s="26">
        <f>'CAPITAL EXPENDITURE FLTE'!AF11</f>
        <v>0</v>
      </c>
      <c r="AG49" s="26">
        <f>'CAPITAL EXPENDITURE FLTE'!AG11</f>
        <v>0</v>
      </c>
      <c r="AH49" s="26">
        <f>'CAPITAL EXPENDITURE FLTE'!AH11</f>
        <v>0</v>
      </c>
      <c r="AI49" s="26">
        <f>'CAPITAL EXPENDITURE FLTE'!AI11</f>
        <v>0</v>
      </c>
      <c r="AJ49" s="26">
        <f>'CAPITAL EXPENDITURE FLTE'!AJ11</f>
        <v>0</v>
      </c>
      <c r="AK49" s="26">
        <f>'CAPITAL EXPENDITURE FLTE'!AK11</f>
        <v>0</v>
      </c>
      <c r="AL49" s="26">
        <f>'CAPITAL EXPENDITURE FLTE'!AL11</f>
        <v>0</v>
      </c>
      <c r="AM49" s="26">
        <f>'CAPITAL EXPENDITURE FLTE'!AM11</f>
        <v>0</v>
      </c>
      <c r="AN49" s="26">
        <f>'CAPITAL EXPENDITURE FLTE'!AN11</f>
        <v>0</v>
      </c>
      <c r="AO49" s="26">
        <f>'CAPITAL EXPENDITURE FLTE'!AO11</f>
        <v>0</v>
      </c>
      <c r="AP49" s="26">
        <f>'CAPITAL EXPENDITURE FLTE'!AP11</f>
        <v>0</v>
      </c>
      <c r="AQ49" s="26">
        <f>'CAPITAL EXPENDITURE FLTE'!AQ11</f>
        <v>0</v>
      </c>
      <c r="AR49" s="26">
        <f>'CAPITAL EXPENDITURE FLTE'!AR11</f>
        <v>0</v>
      </c>
      <c r="AS49" s="26">
        <f>'CAPITAL EXPENDITURE FLTE'!AS11</f>
        <v>0</v>
      </c>
      <c r="AT49" s="26">
        <f>'CAPITAL EXPENDITURE FLTE'!AT11</f>
        <v>0</v>
      </c>
      <c r="AU49" s="26">
        <f>'CAPITAL EXPENDITURE FLTE'!AU11</f>
        <v>0</v>
      </c>
      <c r="AV49" s="26">
        <f>'CAPITAL EXPENDITURE FLTE'!AV11</f>
        <v>0</v>
      </c>
      <c r="AW49" s="26">
        <f>'CAPITAL EXPENDITURE FLTE'!AW11</f>
        <v>0</v>
      </c>
      <c r="AX49" s="26">
        <f>'CAPITAL EXPENDITURE FLTE'!AX11</f>
        <v>0</v>
      </c>
      <c r="AY49" s="26">
        <f>'CAPITAL EXPENDITURE FLTE'!AY11</f>
        <v>0</v>
      </c>
      <c r="AZ49" s="26">
        <f>'CAPITAL EXPENDITURE FLTE'!AZ11</f>
        <v>0</v>
      </c>
      <c r="BA49" s="26">
        <f>'CAPITAL EXPENDITURE FLTE'!BA11</f>
        <v>0</v>
      </c>
      <c r="BB49" s="26">
        <f>'CAPITAL EXPENDITURE FLTE'!BB11</f>
        <v>0</v>
      </c>
      <c r="BC49" s="26">
        <f>'CAPITAL EXPENDITURE FLTE'!BC11</f>
        <v>0</v>
      </c>
      <c r="BD49" s="26">
        <f>'CAPITAL EXPENDITURE FLTE'!BD11</f>
        <v>0</v>
      </c>
      <c r="BE49" s="26">
        <f>'CAPITAL EXPENDITURE FLTE'!BE11</f>
        <v>0</v>
      </c>
      <c r="BF49" s="26">
        <f>'CAPITAL EXPENDITURE FLTE'!BF11</f>
        <v>0</v>
      </c>
      <c r="BG49" s="26">
        <f>'CAPITAL EXPENDITURE FLTE'!BG11</f>
        <v>0</v>
      </c>
      <c r="BH49" s="26">
        <f>'CAPITAL EXPENDITURE FLTE'!BH11</f>
        <v>0</v>
      </c>
      <c r="BI49" s="26">
        <f>'CAPITAL EXPENDITURE FLTE'!BI11</f>
        <v>0</v>
      </c>
      <c r="BJ49" s="26">
        <f>'CAPITAL EXPENDITURE FLTE'!BJ11</f>
        <v>0</v>
      </c>
      <c r="BK49" s="26">
        <f>'CAPITAL EXPENDITURE FLTE'!BK11</f>
        <v>0</v>
      </c>
      <c r="BL49" s="26">
        <f>'CAPITAL EXPENDITURE FLTE'!BL11</f>
        <v>0</v>
      </c>
      <c r="BM49" s="26">
        <f>'CAPITAL EXPENDITURE FLTE'!BM11</f>
        <v>0</v>
      </c>
      <c r="BN49" s="26">
        <f>'CAPITAL EXPENDITURE FLTE'!BN11</f>
        <v>0</v>
      </c>
      <c r="BO49" s="26">
        <f>'CAPITAL EXPENDITURE FLTE'!BO11</f>
        <v>0</v>
      </c>
      <c r="BP49" s="26">
        <f>'CAPITAL EXPENDITURE FLTE'!BP11</f>
        <v>0</v>
      </c>
      <c r="BQ49" s="26">
        <f>'CAPITAL EXPENDITURE FLTE'!BQ11</f>
        <v>0</v>
      </c>
      <c r="BR49" s="26">
        <f>'CAPITAL EXPENDITURE FLTE'!BR11</f>
        <v>0</v>
      </c>
    </row>
    <row r="50" spans="2:72" ht="25" customHeight="1" outlineLevel="1">
      <c r="B50" s="137" t="s">
        <v>73</v>
      </c>
      <c r="C50" s="26">
        <f>'CAPITAL EXPENDITURE FLTE'!C12</f>
        <v>0</v>
      </c>
      <c r="D50" s="26">
        <f>'CAPITAL EXPENDITURE FLTE'!D12</f>
        <v>0</v>
      </c>
      <c r="E50" s="26">
        <f>'CAPITAL EXPENDITURE FLTE'!E12</f>
        <v>0</v>
      </c>
      <c r="F50" s="26">
        <f>'CAPITAL EXPENDITURE FLTE'!F12</f>
        <v>0</v>
      </c>
      <c r="G50" s="26">
        <f>'CAPITAL EXPENDITURE FLTE'!G12</f>
        <v>400000</v>
      </c>
      <c r="H50" s="26">
        <f>'CAPITAL EXPENDITURE FLTE'!H12</f>
        <v>400000</v>
      </c>
      <c r="I50" s="26">
        <f>'CAPITAL EXPENDITURE FLTE'!I12</f>
        <v>0</v>
      </c>
      <c r="J50" s="26">
        <f>'CAPITAL EXPENDITURE FLTE'!J12</f>
        <v>0</v>
      </c>
      <c r="K50" s="26">
        <f>'CAPITAL EXPENDITURE FLTE'!K12</f>
        <v>0</v>
      </c>
      <c r="L50" s="26">
        <f>'CAPITAL EXPENDITURE FLTE'!L12</f>
        <v>0</v>
      </c>
      <c r="M50" s="26">
        <f>'CAPITAL EXPENDITURE FLTE'!M12</f>
        <v>0</v>
      </c>
      <c r="N50" s="26">
        <f>'CAPITAL EXPENDITURE FLTE'!N12</f>
        <v>0</v>
      </c>
      <c r="O50" s="26">
        <f>'CAPITAL EXPENDITURE FLTE'!O12</f>
        <v>0</v>
      </c>
      <c r="P50" s="26">
        <f>'CAPITAL EXPENDITURE FLTE'!P12</f>
        <v>0</v>
      </c>
      <c r="Q50" s="26">
        <f>'CAPITAL EXPENDITURE FLTE'!Q12</f>
        <v>0</v>
      </c>
      <c r="R50" s="26">
        <f>'CAPITAL EXPENDITURE FLTE'!R12</f>
        <v>0</v>
      </c>
      <c r="S50" s="26">
        <f>'CAPITAL EXPENDITURE FLTE'!S12</f>
        <v>0</v>
      </c>
      <c r="T50" s="26">
        <f>'CAPITAL EXPENDITURE FLTE'!T12</f>
        <v>0</v>
      </c>
      <c r="U50" s="26">
        <f>'CAPITAL EXPENDITURE FLTE'!U12</f>
        <v>0</v>
      </c>
      <c r="V50" s="26">
        <f>'CAPITAL EXPENDITURE FLTE'!V12</f>
        <v>0</v>
      </c>
      <c r="W50" s="26">
        <f>'CAPITAL EXPENDITURE FLTE'!W12</f>
        <v>0</v>
      </c>
      <c r="X50" s="26">
        <f>'CAPITAL EXPENDITURE FLTE'!X12</f>
        <v>0</v>
      </c>
      <c r="Y50" s="26">
        <f>'CAPITAL EXPENDITURE FLTE'!Y12</f>
        <v>0</v>
      </c>
      <c r="Z50" s="26">
        <f>'CAPITAL EXPENDITURE FLTE'!Z12</f>
        <v>0</v>
      </c>
      <c r="AA50" s="26">
        <f>'CAPITAL EXPENDITURE FLTE'!AA12</f>
        <v>0</v>
      </c>
      <c r="AB50" s="26">
        <f>'CAPITAL EXPENDITURE FLTE'!AB12</f>
        <v>0</v>
      </c>
      <c r="AC50" s="26">
        <f>'CAPITAL EXPENDITURE FLTE'!AC12</f>
        <v>0</v>
      </c>
      <c r="AD50" s="26">
        <f>'CAPITAL EXPENDITURE FLTE'!AD12</f>
        <v>0</v>
      </c>
      <c r="AE50" s="26">
        <f>'CAPITAL EXPENDITURE FLTE'!AE12</f>
        <v>0</v>
      </c>
      <c r="AF50" s="26">
        <f>'CAPITAL EXPENDITURE FLTE'!AF12</f>
        <v>0</v>
      </c>
      <c r="AG50" s="26">
        <f>'CAPITAL EXPENDITURE FLTE'!AG12</f>
        <v>0</v>
      </c>
      <c r="AH50" s="26">
        <f>'CAPITAL EXPENDITURE FLTE'!AH12</f>
        <v>0</v>
      </c>
      <c r="AI50" s="26">
        <f>'CAPITAL EXPENDITURE FLTE'!AI12</f>
        <v>0</v>
      </c>
      <c r="AJ50" s="26">
        <f>'CAPITAL EXPENDITURE FLTE'!AJ12</f>
        <v>0</v>
      </c>
      <c r="AK50" s="26">
        <f>'CAPITAL EXPENDITURE FLTE'!AK12</f>
        <v>0</v>
      </c>
      <c r="AL50" s="26">
        <f>'CAPITAL EXPENDITURE FLTE'!AL12</f>
        <v>0</v>
      </c>
      <c r="AM50" s="26">
        <f>'CAPITAL EXPENDITURE FLTE'!AM12</f>
        <v>0</v>
      </c>
      <c r="AN50" s="26">
        <f>'CAPITAL EXPENDITURE FLTE'!AN12</f>
        <v>0</v>
      </c>
      <c r="AO50" s="26">
        <f>'CAPITAL EXPENDITURE FLTE'!AO12</f>
        <v>0</v>
      </c>
      <c r="AP50" s="26">
        <f>'CAPITAL EXPENDITURE FLTE'!AP12</f>
        <v>0</v>
      </c>
      <c r="AQ50" s="26">
        <f>'CAPITAL EXPENDITURE FLTE'!AQ12</f>
        <v>0</v>
      </c>
      <c r="AR50" s="26">
        <f>'CAPITAL EXPENDITURE FLTE'!AR12</f>
        <v>0</v>
      </c>
      <c r="AS50" s="26">
        <f>'CAPITAL EXPENDITURE FLTE'!AS12</f>
        <v>0</v>
      </c>
      <c r="AT50" s="26">
        <f>'CAPITAL EXPENDITURE FLTE'!AT12</f>
        <v>0</v>
      </c>
      <c r="AU50" s="26">
        <f>'CAPITAL EXPENDITURE FLTE'!AU12</f>
        <v>0</v>
      </c>
      <c r="AV50" s="26">
        <f>'CAPITAL EXPENDITURE FLTE'!AV12</f>
        <v>0</v>
      </c>
      <c r="AW50" s="26">
        <f>'CAPITAL EXPENDITURE FLTE'!AW12</f>
        <v>0</v>
      </c>
      <c r="AX50" s="26">
        <f>'CAPITAL EXPENDITURE FLTE'!AX12</f>
        <v>0</v>
      </c>
      <c r="AY50" s="26">
        <f>'CAPITAL EXPENDITURE FLTE'!AY12</f>
        <v>0</v>
      </c>
      <c r="AZ50" s="26">
        <f>'CAPITAL EXPENDITURE FLTE'!AZ12</f>
        <v>0</v>
      </c>
      <c r="BA50" s="26">
        <f>'CAPITAL EXPENDITURE FLTE'!BA12</f>
        <v>0</v>
      </c>
      <c r="BB50" s="26">
        <f>'CAPITAL EXPENDITURE FLTE'!BB12</f>
        <v>0</v>
      </c>
      <c r="BC50" s="26">
        <f>'CAPITAL EXPENDITURE FLTE'!BC12</f>
        <v>0</v>
      </c>
      <c r="BD50" s="26">
        <f>'CAPITAL EXPENDITURE FLTE'!BD12</f>
        <v>0</v>
      </c>
      <c r="BE50" s="26">
        <f>'CAPITAL EXPENDITURE FLTE'!BE12</f>
        <v>0</v>
      </c>
      <c r="BF50" s="26">
        <f>'CAPITAL EXPENDITURE FLTE'!BF12</f>
        <v>0</v>
      </c>
      <c r="BG50" s="26">
        <f>'CAPITAL EXPENDITURE FLTE'!BG12</f>
        <v>0</v>
      </c>
      <c r="BH50" s="26">
        <f>'CAPITAL EXPENDITURE FLTE'!BH12</f>
        <v>0</v>
      </c>
      <c r="BI50" s="26">
        <f>'CAPITAL EXPENDITURE FLTE'!BI12</f>
        <v>0</v>
      </c>
      <c r="BJ50" s="26">
        <f>'CAPITAL EXPENDITURE FLTE'!BJ12</f>
        <v>0</v>
      </c>
      <c r="BK50" s="26">
        <f>'CAPITAL EXPENDITURE FLTE'!BK12</f>
        <v>0</v>
      </c>
      <c r="BL50" s="26">
        <f>'CAPITAL EXPENDITURE FLTE'!BL12</f>
        <v>0</v>
      </c>
      <c r="BM50" s="26">
        <f>'CAPITAL EXPENDITURE FLTE'!BM12</f>
        <v>0</v>
      </c>
      <c r="BN50" s="26">
        <f>'CAPITAL EXPENDITURE FLTE'!BN12</f>
        <v>0</v>
      </c>
      <c r="BO50" s="26">
        <f>'CAPITAL EXPENDITURE FLTE'!BO12</f>
        <v>0</v>
      </c>
      <c r="BP50" s="26">
        <f>'CAPITAL EXPENDITURE FLTE'!BP12</f>
        <v>0</v>
      </c>
      <c r="BQ50" s="26">
        <f>'CAPITAL EXPENDITURE FLTE'!BQ12</f>
        <v>0</v>
      </c>
      <c r="BR50" s="26">
        <f>'CAPITAL EXPENDITURE FLTE'!BR12</f>
        <v>0</v>
      </c>
    </row>
    <row r="51" spans="2:72" ht="25" customHeight="1" outlineLevel="1">
      <c r="B51" s="137" t="s">
        <v>74</v>
      </c>
      <c r="C51" s="26">
        <f>'CAPITAL EXPENDITURE FLTE'!C13</f>
        <v>0</v>
      </c>
      <c r="D51" s="26">
        <f>'CAPITAL EXPENDITURE FLTE'!D13</f>
        <v>0</v>
      </c>
      <c r="E51" s="26">
        <f>'CAPITAL EXPENDITURE FLTE'!E13</f>
        <v>0</v>
      </c>
      <c r="F51" s="26">
        <f>'CAPITAL EXPENDITURE FLTE'!F13</f>
        <v>0</v>
      </c>
      <c r="G51" s="26">
        <f>'CAPITAL EXPENDITURE FLTE'!G13</f>
        <v>0</v>
      </c>
      <c r="H51" s="26">
        <f>'CAPITAL EXPENDITURE FLTE'!H13</f>
        <v>0</v>
      </c>
      <c r="I51" s="26">
        <f>'CAPITAL EXPENDITURE FLTE'!I13</f>
        <v>0</v>
      </c>
      <c r="J51" s="26">
        <f>'CAPITAL EXPENDITURE FLTE'!J13</f>
        <v>0</v>
      </c>
      <c r="K51" s="26">
        <f>'CAPITAL EXPENDITURE FLTE'!K13</f>
        <v>0</v>
      </c>
      <c r="L51" s="26">
        <f>'CAPITAL EXPENDITURE FLTE'!L13</f>
        <v>0</v>
      </c>
      <c r="M51" s="26">
        <f>'CAPITAL EXPENDITURE FLTE'!M13</f>
        <v>0</v>
      </c>
      <c r="N51" s="26">
        <f>'CAPITAL EXPENDITURE FLTE'!N13</f>
        <v>0</v>
      </c>
      <c r="O51" s="26">
        <f>'CAPITAL EXPENDITURE FLTE'!O13</f>
        <v>0</v>
      </c>
      <c r="P51" s="26">
        <f>'CAPITAL EXPENDITURE FLTE'!P13</f>
        <v>0</v>
      </c>
      <c r="Q51" s="26">
        <f>'CAPITAL EXPENDITURE FLTE'!Q13</f>
        <v>0</v>
      </c>
      <c r="R51" s="26">
        <f>'CAPITAL EXPENDITURE FLTE'!R13</f>
        <v>0</v>
      </c>
      <c r="S51" s="26">
        <f>'CAPITAL EXPENDITURE FLTE'!S13</f>
        <v>0</v>
      </c>
      <c r="T51" s="26">
        <f>'CAPITAL EXPENDITURE FLTE'!T13</f>
        <v>0</v>
      </c>
      <c r="U51" s="26">
        <f>'CAPITAL EXPENDITURE FLTE'!U13</f>
        <v>0</v>
      </c>
      <c r="V51" s="26">
        <f>'CAPITAL EXPENDITURE FLTE'!V13</f>
        <v>0</v>
      </c>
      <c r="W51" s="26">
        <f>'CAPITAL EXPENDITURE FLTE'!W13</f>
        <v>0</v>
      </c>
      <c r="X51" s="26">
        <f>'CAPITAL EXPENDITURE FLTE'!X13</f>
        <v>0</v>
      </c>
      <c r="Y51" s="26">
        <f>'CAPITAL EXPENDITURE FLTE'!Y13</f>
        <v>0</v>
      </c>
      <c r="Z51" s="26">
        <f>'CAPITAL EXPENDITURE FLTE'!Z13</f>
        <v>0</v>
      </c>
      <c r="AA51" s="26">
        <f>'CAPITAL EXPENDITURE FLTE'!AA13</f>
        <v>0</v>
      </c>
      <c r="AB51" s="26">
        <f>'CAPITAL EXPENDITURE FLTE'!AB13</f>
        <v>0</v>
      </c>
      <c r="AC51" s="26">
        <f>'CAPITAL EXPENDITURE FLTE'!AC13</f>
        <v>0</v>
      </c>
      <c r="AD51" s="26">
        <f>'CAPITAL EXPENDITURE FLTE'!AD13</f>
        <v>0</v>
      </c>
      <c r="AE51" s="26">
        <f>'CAPITAL EXPENDITURE FLTE'!AE13</f>
        <v>0</v>
      </c>
      <c r="AF51" s="26">
        <f>'CAPITAL EXPENDITURE FLTE'!AF13</f>
        <v>0</v>
      </c>
      <c r="AG51" s="26">
        <f>'CAPITAL EXPENDITURE FLTE'!AG13</f>
        <v>0</v>
      </c>
      <c r="AH51" s="26">
        <f>'CAPITAL EXPENDITURE FLTE'!AH13</f>
        <v>0</v>
      </c>
      <c r="AI51" s="26">
        <f>'CAPITAL EXPENDITURE FLTE'!AI13</f>
        <v>0</v>
      </c>
      <c r="AJ51" s="26">
        <f>'CAPITAL EXPENDITURE FLTE'!AJ13</f>
        <v>0</v>
      </c>
      <c r="AK51" s="26">
        <f>'CAPITAL EXPENDITURE FLTE'!AK13</f>
        <v>0</v>
      </c>
      <c r="AL51" s="26">
        <f>'CAPITAL EXPENDITURE FLTE'!AL13</f>
        <v>0</v>
      </c>
      <c r="AM51" s="26">
        <f>'CAPITAL EXPENDITURE FLTE'!AM13</f>
        <v>0</v>
      </c>
      <c r="AN51" s="26">
        <f>'CAPITAL EXPENDITURE FLTE'!AN13</f>
        <v>0</v>
      </c>
      <c r="AO51" s="26">
        <f>'CAPITAL EXPENDITURE FLTE'!AO13</f>
        <v>0</v>
      </c>
      <c r="AP51" s="26">
        <f>'CAPITAL EXPENDITURE FLTE'!AP13</f>
        <v>0</v>
      </c>
      <c r="AQ51" s="26">
        <f>'CAPITAL EXPENDITURE FLTE'!AQ13</f>
        <v>0</v>
      </c>
      <c r="AR51" s="26">
        <f>'CAPITAL EXPENDITURE FLTE'!AR13</f>
        <v>0</v>
      </c>
      <c r="AS51" s="26">
        <f>'CAPITAL EXPENDITURE FLTE'!AS13</f>
        <v>0</v>
      </c>
      <c r="AT51" s="26">
        <f>'CAPITAL EXPENDITURE FLTE'!AT13</f>
        <v>0</v>
      </c>
      <c r="AU51" s="26">
        <f>'CAPITAL EXPENDITURE FLTE'!AU13</f>
        <v>0</v>
      </c>
      <c r="AV51" s="26">
        <f>'CAPITAL EXPENDITURE FLTE'!AV13</f>
        <v>0</v>
      </c>
      <c r="AW51" s="26">
        <f>'CAPITAL EXPENDITURE FLTE'!AW13</f>
        <v>0</v>
      </c>
      <c r="AX51" s="26">
        <f>'CAPITAL EXPENDITURE FLTE'!AX13</f>
        <v>0</v>
      </c>
      <c r="AY51" s="26">
        <f>'CAPITAL EXPENDITURE FLTE'!AY13</f>
        <v>0</v>
      </c>
      <c r="AZ51" s="26">
        <f>'CAPITAL EXPENDITURE FLTE'!AZ13</f>
        <v>0</v>
      </c>
      <c r="BA51" s="26">
        <f>'CAPITAL EXPENDITURE FLTE'!BA13</f>
        <v>0</v>
      </c>
      <c r="BB51" s="26">
        <f>'CAPITAL EXPENDITURE FLTE'!BB13</f>
        <v>0</v>
      </c>
      <c r="BC51" s="26">
        <f>'CAPITAL EXPENDITURE FLTE'!BC13</f>
        <v>0</v>
      </c>
      <c r="BD51" s="26">
        <f>'CAPITAL EXPENDITURE FLTE'!BD13</f>
        <v>0</v>
      </c>
      <c r="BE51" s="26">
        <f>'CAPITAL EXPENDITURE FLTE'!BE13</f>
        <v>0</v>
      </c>
      <c r="BF51" s="26">
        <f>'CAPITAL EXPENDITURE FLTE'!BF13</f>
        <v>0</v>
      </c>
      <c r="BG51" s="26">
        <f>'CAPITAL EXPENDITURE FLTE'!BG13</f>
        <v>0</v>
      </c>
      <c r="BH51" s="26">
        <f>'CAPITAL EXPENDITURE FLTE'!BH13</f>
        <v>0</v>
      </c>
      <c r="BI51" s="26">
        <f>'CAPITAL EXPENDITURE FLTE'!BI13</f>
        <v>0</v>
      </c>
      <c r="BJ51" s="26">
        <f>'CAPITAL EXPENDITURE FLTE'!BJ13</f>
        <v>0</v>
      </c>
      <c r="BK51" s="26">
        <f>'CAPITAL EXPENDITURE FLTE'!BK13</f>
        <v>0</v>
      </c>
      <c r="BL51" s="26">
        <f>'CAPITAL EXPENDITURE FLTE'!BL13</f>
        <v>0</v>
      </c>
      <c r="BM51" s="26">
        <f>'CAPITAL EXPENDITURE FLTE'!BM13</f>
        <v>0</v>
      </c>
      <c r="BN51" s="26">
        <f>'CAPITAL EXPENDITURE FLTE'!BN13</f>
        <v>0</v>
      </c>
      <c r="BO51" s="26">
        <f>'CAPITAL EXPENDITURE FLTE'!BO13</f>
        <v>0</v>
      </c>
      <c r="BP51" s="26">
        <f>'CAPITAL EXPENDITURE FLTE'!BP13</f>
        <v>0</v>
      </c>
      <c r="BQ51" s="26">
        <f>'CAPITAL EXPENDITURE FLTE'!BQ13</f>
        <v>0</v>
      </c>
      <c r="BR51" s="26">
        <f>'CAPITAL EXPENDITURE FLTE'!BR13</f>
        <v>0</v>
      </c>
    </row>
    <row r="52" spans="2:72" ht="25" customHeight="1" outlineLevel="1">
      <c r="B52" s="137" t="s">
        <v>75</v>
      </c>
      <c r="C52" s="26">
        <f>'CAPITAL EXPENDITURE FLTE'!C14</f>
        <v>0</v>
      </c>
      <c r="D52" s="26">
        <f>'CAPITAL EXPENDITURE FLTE'!D14</f>
        <v>0</v>
      </c>
      <c r="E52" s="26">
        <f>'CAPITAL EXPENDITURE FLTE'!E14</f>
        <v>0</v>
      </c>
      <c r="F52" s="26">
        <f>'CAPITAL EXPENDITURE FLTE'!F14</f>
        <v>0</v>
      </c>
      <c r="G52" s="26">
        <f>'CAPITAL EXPENDITURE FLTE'!G14</f>
        <v>0</v>
      </c>
      <c r="H52" s="26">
        <f>'CAPITAL EXPENDITURE FLTE'!H14</f>
        <v>0</v>
      </c>
      <c r="I52" s="26">
        <f>'CAPITAL EXPENDITURE FLTE'!I14</f>
        <v>0</v>
      </c>
      <c r="J52" s="26">
        <f>'CAPITAL EXPENDITURE FLTE'!J14</f>
        <v>0</v>
      </c>
      <c r="K52" s="26">
        <f>'CAPITAL EXPENDITURE FLTE'!K14</f>
        <v>0</v>
      </c>
      <c r="L52" s="26">
        <f>'CAPITAL EXPENDITURE FLTE'!L14</f>
        <v>0</v>
      </c>
      <c r="M52" s="26">
        <f>'CAPITAL EXPENDITURE FLTE'!M14</f>
        <v>0</v>
      </c>
      <c r="N52" s="26">
        <f>'CAPITAL EXPENDITURE FLTE'!N14</f>
        <v>0</v>
      </c>
      <c r="O52" s="26">
        <f>'CAPITAL EXPENDITURE FLTE'!O14</f>
        <v>0</v>
      </c>
      <c r="P52" s="26">
        <f>'CAPITAL EXPENDITURE FLTE'!P14</f>
        <v>0</v>
      </c>
      <c r="Q52" s="26">
        <f>'CAPITAL EXPENDITURE FLTE'!Q14</f>
        <v>0</v>
      </c>
      <c r="R52" s="26">
        <f>'CAPITAL EXPENDITURE FLTE'!R14</f>
        <v>0</v>
      </c>
      <c r="S52" s="26">
        <f>'CAPITAL EXPENDITURE FLTE'!S14</f>
        <v>0</v>
      </c>
      <c r="T52" s="26">
        <f>'CAPITAL EXPENDITURE FLTE'!T14</f>
        <v>0</v>
      </c>
      <c r="U52" s="26">
        <f>'CAPITAL EXPENDITURE FLTE'!U14</f>
        <v>0</v>
      </c>
      <c r="V52" s="26">
        <f>'CAPITAL EXPENDITURE FLTE'!V14</f>
        <v>0</v>
      </c>
      <c r="W52" s="26">
        <f>'CAPITAL EXPENDITURE FLTE'!W14</f>
        <v>0</v>
      </c>
      <c r="X52" s="26">
        <f>'CAPITAL EXPENDITURE FLTE'!X14</f>
        <v>0</v>
      </c>
      <c r="Y52" s="26">
        <f>'CAPITAL EXPENDITURE FLTE'!Y14</f>
        <v>0</v>
      </c>
      <c r="Z52" s="26">
        <f>'CAPITAL EXPENDITURE FLTE'!Z14</f>
        <v>0</v>
      </c>
      <c r="AA52" s="26">
        <f>'CAPITAL EXPENDITURE FLTE'!AA14</f>
        <v>0</v>
      </c>
      <c r="AB52" s="26">
        <f>'CAPITAL EXPENDITURE FLTE'!AB14</f>
        <v>0</v>
      </c>
      <c r="AC52" s="26">
        <f>'CAPITAL EXPENDITURE FLTE'!AC14</f>
        <v>0</v>
      </c>
      <c r="AD52" s="26">
        <f>'CAPITAL EXPENDITURE FLTE'!AD14</f>
        <v>0</v>
      </c>
      <c r="AE52" s="26">
        <f>'CAPITAL EXPENDITURE FLTE'!AE14</f>
        <v>0</v>
      </c>
      <c r="AF52" s="26">
        <f>'CAPITAL EXPENDITURE FLTE'!AF14</f>
        <v>0</v>
      </c>
      <c r="AG52" s="26">
        <f>'CAPITAL EXPENDITURE FLTE'!AG14</f>
        <v>0</v>
      </c>
      <c r="AH52" s="26">
        <f>'CAPITAL EXPENDITURE FLTE'!AH14</f>
        <v>0</v>
      </c>
      <c r="AI52" s="26">
        <f>'CAPITAL EXPENDITURE FLTE'!AI14</f>
        <v>0</v>
      </c>
      <c r="AJ52" s="26">
        <f>'CAPITAL EXPENDITURE FLTE'!AJ14</f>
        <v>0</v>
      </c>
      <c r="AK52" s="26">
        <f>'CAPITAL EXPENDITURE FLTE'!AK14</f>
        <v>0</v>
      </c>
      <c r="AL52" s="26">
        <f>'CAPITAL EXPENDITURE FLTE'!AL14</f>
        <v>0</v>
      </c>
      <c r="AM52" s="26">
        <f>'CAPITAL EXPENDITURE FLTE'!AM14</f>
        <v>0</v>
      </c>
      <c r="AN52" s="26">
        <f>'CAPITAL EXPENDITURE FLTE'!AN14</f>
        <v>0</v>
      </c>
      <c r="AO52" s="26">
        <f>'CAPITAL EXPENDITURE FLTE'!AO14</f>
        <v>0</v>
      </c>
      <c r="AP52" s="26">
        <f>'CAPITAL EXPENDITURE FLTE'!AP14</f>
        <v>0</v>
      </c>
      <c r="AQ52" s="26">
        <f>'CAPITAL EXPENDITURE FLTE'!AQ14</f>
        <v>0</v>
      </c>
      <c r="AR52" s="26">
        <f>'CAPITAL EXPENDITURE FLTE'!AR14</f>
        <v>0</v>
      </c>
      <c r="AS52" s="26">
        <f>'CAPITAL EXPENDITURE FLTE'!AS14</f>
        <v>0</v>
      </c>
      <c r="AT52" s="26">
        <f>'CAPITAL EXPENDITURE FLTE'!AT14</f>
        <v>0</v>
      </c>
      <c r="AU52" s="26">
        <f>'CAPITAL EXPENDITURE FLTE'!AU14</f>
        <v>0</v>
      </c>
      <c r="AV52" s="26">
        <f>'CAPITAL EXPENDITURE FLTE'!AV14</f>
        <v>0</v>
      </c>
      <c r="AW52" s="26">
        <f>'CAPITAL EXPENDITURE FLTE'!AW14</f>
        <v>0</v>
      </c>
      <c r="AX52" s="26">
        <f>'CAPITAL EXPENDITURE FLTE'!AX14</f>
        <v>0</v>
      </c>
      <c r="AY52" s="26">
        <f>'CAPITAL EXPENDITURE FLTE'!AY14</f>
        <v>0</v>
      </c>
      <c r="AZ52" s="26">
        <f>'CAPITAL EXPENDITURE FLTE'!AZ14</f>
        <v>0</v>
      </c>
      <c r="BA52" s="26">
        <f>'CAPITAL EXPENDITURE FLTE'!BA14</f>
        <v>0</v>
      </c>
      <c r="BB52" s="26">
        <f>'CAPITAL EXPENDITURE FLTE'!BB14</f>
        <v>0</v>
      </c>
      <c r="BC52" s="26">
        <f>'CAPITAL EXPENDITURE FLTE'!BC14</f>
        <v>0</v>
      </c>
      <c r="BD52" s="26">
        <f>'CAPITAL EXPENDITURE FLTE'!BD14</f>
        <v>0</v>
      </c>
      <c r="BE52" s="26">
        <f>'CAPITAL EXPENDITURE FLTE'!BE14</f>
        <v>0</v>
      </c>
      <c r="BF52" s="26">
        <f>'CAPITAL EXPENDITURE FLTE'!BF14</f>
        <v>0</v>
      </c>
      <c r="BG52" s="26">
        <f>'CAPITAL EXPENDITURE FLTE'!BG14</f>
        <v>0</v>
      </c>
      <c r="BH52" s="26">
        <f>'CAPITAL EXPENDITURE FLTE'!BH14</f>
        <v>0</v>
      </c>
      <c r="BI52" s="26">
        <f>'CAPITAL EXPENDITURE FLTE'!BI14</f>
        <v>0</v>
      </c>
      <c r="BJ52" s="26">
        <f>'CAPITAL EXPENDITURE FLTE'!BJ14</f>
        <v>0</v>
      </c>
      <c r="BK52" s="26">
        <f>'CAPITAL EXPENDITURE FLTE'!BK14</f>
        <v>0</v>
      </c>
      <c r="BL52" s="26">
        <f>'CAPITAL EXPENDITURE FLTE'!BL14</f>
        <v>0</v>
      </c>
      <c r="BM52" s="26">
        <f>'CAPITAL EXPENDITURE FLTE'!BM14</f>
        <v>0</v>
      </c>
      <c r="BN52" s="26">
        <f>'CAPITAL EXPENDITURE FLTE'!BN14</f>
        <v>0</v>
      </c>
      <c r="BO52" s="26">
        <f>'CAPITAL EXPENDITURE FLTE'!BO14</f>
        <v>0</v>
      </c>
      <c r="BP52" s="26">
        <f>'CAPITAL EXPENDITURE FLTE'!BP14</f>
        <v>0</v>
      </c>
      <c r="BQ52" s="26">
        <f>'CAPITAL EXPENDITURE FLTE'!BQ14</f>
        <v>0</v>
      </c>
      <c r="BR52" s="26">
        <f>'CAPITAL EXPENDITURE FLTE'!BR14</f>
        <v>0</v>
      </c>
    </row>
    <row r="53" spans="2:72" ht="25" customHeight="1" outlineLevel="1">
      <c r="B53" s="137" t="s">
        <v>76</v>
      </c>
      <c r="C53" s="26">
        <f>'CAPITAL EXPENDITURE FLTE'!C15</f>
        <v>0</v>
      </c>
      <c r="D53" s="26">
        <f>'CAPITAL EXPENDITURE FLTE'!D15</f>
        <v>0</v>
      </c>
      <c r="E53" s="26">
        <f>'CAPITAL EXPENDITURE FLTE'!E15</f>
        <v>0</v>
      </c>
      <c r="F53" s="26">
        <f>'CAPITAL EXPENDITURE FLTE'!F15</f>
        <v>0</v>
      </c>
      <c r="G53" s="26">
        <f>'CAPITAL EXPENDITURE FLTE'!G15</f>
        <v>0</v>
      </c>
      <c r="H53" s="26">
        <f>'CAPITAL EXPENDITURE FLTE'!H15</f>
        <v>0</v>
      </c>
      <c r="I53" s="26">
        <f>'CAPITAL EXPENDITURE FLTE'!I15</f>
        <v>0</v>
      </c>
      <c r="J53" s="26">
        <f>'CAPITAL EXPENDITURE FLTE'!J15</f>
        <v>0</v>
      </c>
      <c r="K53" s="26">
        <f>'CAPITAL EXPENDITURE FLTE'!K15</f>
        <v>0</v>
      </c>
      <c r="L53" s="26">
        <f>'CAPITAL EXPENDITURE FLTE'!L15</f>
        <v>0</v>
      </c>
      <c r="M53" s="26">
        <f>'CAPITAL EXPENDITURE FLTE'!M15</f>
        <v>0</v>
      </c>
      <c r="N53" s="26">
        <f>'CAPITAL EXPENDITURE FLTE'!N15</f>
        <v>0</v>
      </c>
      <c r="O53" s="26">
        <f>'CAPITAL EXPENDITURE FLTE'!O15</f>
        <v>0</v>
      </c>
      <c r="P53" s="26">
        <f>'CAPITAL EXPENDITURE FLTE'!P15</f>
        <v>0</v>
      </c>
      <c r="Q53" s="26">
        <f>'CAPITAL EXPENDITURE FLTE'!Q15</f>
        <v>0</v>
      </c>
      <c r="R53" s="26">
        <f>'CAPITAL EXPENDITURE FLTE'!R15</f>
        <v>0</v>
      </c>
      <c r="S53" s="26">
        <f>'CAPITAL EXPENDITURE FLTE'!S15</f>
        <v>0</v>
      </c>
      <c r="T53" s="26">
        <f>'CAPITAL EXPENDITURE FLTE'!T15</f>
        <v>0</v>
      </c>
      <c r="U53" s="26">
        <f>'CAPITAL EXPENDITURE FLTE'!U15</f>
        <v>0</v>
      </c>
      <c r="V53" s="26">
        <f>'CAPITAL EXPENDITURE FLTE'!V15</f>
        <v>0</v>
      </c>
      <c r="W53" s="26">
        <f>'CAPITAL EXPENDITURE FLTE'!W15</f>
        <v>0</v>
      </c>
      <c r="X53" s="26">
        <f>'CAPITAL EXPENDITURE FLTE'!X15</f>
        <v>0</v>
      </c>
      <c r="Y53" s="26">
        <f>'CAPITAL EXPENDITURE FLTE'!Y15</f>
        <v>0</v>
      </c>
      <c r="Z53" s="26">
        <f>'CAPITAL EXPENDITURE FLTE'!Z15</f>
        <v>0</v>
      </c>
      <c r="AA53" s="26">
        <f>'CAPITAL EXPENDITURE FLTE'!AA15</f>
        <v>0</v>
      </c>
      <c r="AB53" s="26">
        <f>'CAPITAL EXPENDITURE FLTE'!AB15</f>
        <v>0</v>
      </c>
      <c r="AC53" s="26">
        <f>'CAPITAL EXPENDITURE FLTE'!AC15</f>
        <v>0</v>
      </c>
      <c r="AD53" s="26">
        <f>'CAPITAL EXPENDITURE FLTE'!AD15</f>
        <v>0</v>
      </c>
      <c r="AE53" s="26">
        <f>'CAPITAL EXPENDITURE FLTE'!AE15</f>
        <v>0</v>
      </c>
      <c r="AF53" s="26">
        <f>'CAPITAL EXPENDITURE FLTE'!AF15</f>
        <v>0</v>
      </c>
      <c r="AG53" s="26">
        <f>'CAPITAL EXPENDITURE FLTE'!AG15</f>
        <v>0</v>
      </c>
      <c r="AH53" s="26">
        <f>'CAPITAL EXPENDITURE FLTE'!AH15</f>
        <v>0</v>
      </c>
      <c r="AI53" s="26">
        <f>'CAPITAL EXPENDITURE FLTE'!AI15</f>
        <v>0</v>
      </c>
      <c r="AJ53" s="26">
        <f>'CAPITAL EXPENDITURE FLTE'!AJ15</f>
        <v>0</v>
      </c>
      <c r="AK53" s="26">
        <f>'CAPITAL EXPENDITURE FLTE'!AK15</f>
        <v>0</v>
      </c>
      <c r="AL53" s="26">
        <f>'CAPITAL EXPENDITURE FLTE'!AL15</f>
        <v>0</v>
      </c>
      <c r="AM53" s="26">
        <f>'CAPITAL EXPENDITURE FLTE'!AM15</f>
        <v>0</v>
      </c>
      <c r="AN53" s="26">
        <f>'CAPITAL EXPENDITURE FLTE'!AN15</f>
        <v>0</v>
      </c>
      <c r="AO53" s="26">
        <f>'CAPITAL EXPENDITURE FLTE'!AO15</f>
        <v>0</v>
      </c>
      <c r="AP53" s="26">
        <f>'CAPITAL EXPENDITURE FLTE'!AP15</f>
        <v>0</v>
      </c>
      <c r="AQ53" s="26">
        <f>'CAPITAL EXPENDITURE FLTE'!AQ15</f>
        <v>0</v>
      </c>
      <c r="AR53" s="26">
        <f>'CAPITAL EXPENDITURE FLTE'!AR15</f>
        <v>0</v>
      </c>
      <c r="AS53" s="26">
        <f>'CAPITAL EXPENDITURE FLTE'!AS15</f>
        <v>0</v>
      </c>
      <c r="AT53" s="26">
        <f>'CAPITAL EXPENDITURE FLTE'!AT15</f>
        <v>0</v>
      </c>
      <c r="AU53" s="26">
        <f>'CAPITAL EXPENDITURE FLTE'!AU15</f>
        <v>0</v>
      </c>
      <c r="AV53" s="26">
        <f>'CAPITAL EXPENDITURE FLTE'!AV15</f>
        <v>0</v>
      </c>
      <c r="AW53" s="26">
        <f>'CAPITAL EXPENDITURE FLTE'!AW15</f>
        <v>0</v>
      </c>
      <c r="AX53" s="26">
        <f>'CAPITAL EXPENDITURE FLTE'!AX15</f>
        <v>0</v>
      </c>
      <c r="AY53" s="26">
        <f>'CAPITAL EXPENDITURE FLTE'!AY15</f>
        <v>0</v>
      </c>
      <c r="AZ53" s="26">
        <f>'CAPITAL EXPENDITURE FLTE'!AZ15</f>
        <v>0</v>
      </c>
      <c r="BA53" s="26">
        <f>'CAPITAL EXPENDITURE FLTE'!BA15</f>
        <v>0</v>
      </c>
      <c r="BB53" s="26">
        <f>'CAPITAL EXPENDITURE FLTE'!BB15</f>
        <v>0</v>
      </c>
      <c r="BC53" s="26">
        <f>'CAPITAL EXPENDITURE FLTE'!BC15</f>
        <v>0</v>
      </c>
      <c r="BD53" s="26">
        <f>'CAPITAL EXPENDITURE FLTE'!BD15</f>
        <v>0</v>
      </c>
      <c r="BE53" s="26">
        <f>'CAPITAL EXPENDITURE FLTE'!BE15</f>
        <v>0</v>
      </c>
      <c r="BF53" s="26">
        <f>'CAPITAL EXPENDITURE FLTE'!BF15</f>
        <v>0</v>
      </c>
      <c r="BG53" s="26">
        <f>'CAPITAL EXPENDITURE FLTE'!BG15</f>
        <v>0</v>
      </c>
      <c r="BH53" s="26">
        <f>'CAPITAL EXPENDITURE FLTE'!BH15</f>
        <v>0</v>
      </c>
      <c r="BI53" s="26">
        <f>'CAPITAL EXPENDITURE FLTE'!BI15</f>
        <v>0</v>
      </c>
      <c r="BJ53" s="26">
        <f>'CAPITAL EXPENDITURE FLTE'!BJ15</f>
        <v>0</v>
      </c>
      <c r="BK53" s="26">
        <f>'CAPITAL EXPENDITURE FLTE'!BK15</f>
        <v>0</v>
      </c>
      <c r="BL53" s="26">
        <f>'CAPITAL EXPENDITURE FLTE'!BL15</f>
        <v>0</v>
      </c>
      <c r="BM53" s="26">
        <f>'CAPITAL EXPENDITURE FLTE'!BM15</f>
        <v>0</v>
      </c>
      <c r="BN53" s="26">
        <f>'CAPITAL EXPENDITURE FLTE'!BN15</f>
        <v>0</v>
      </c>
      <c r="BO53" s="26">
        <f>'CAPITAL EXPENDITURE FLTE'!BO15</f>
        <v>0</v>
      </c>
      <c r="BP53" s="26">
        <f>'CAPITAL EXPENDITURE FLTE'!BP15</f>
        <v>0</v>
      </c>
      <c r="BQ53" s="26">
        <f>'CAPITAL EXPENDITURE FLTE'!BQ15</f>
        <v>0</v>
      </c>
      <c r="BR53" s="26">
        <f>'CAPITAL EXPENDITURE FLTE'!BR15</f>
        <v>0</v>
      </c>
    </row>
    <row r="54" spans="2:72" ht="25" customHeight="1" outlineLevel="1">
      <c r="B54" s="137" t="s">
        <v>77</v>
      </c>
      <c r="C54" s="26">
        <f>'CAPITAL EXPENDITURE FLTE'!C16</f>
        <v>0</v>
      </c>
      <c r="D54" s="26">
        <f>'CAPITAL EXPENDITURE FLTE'!D16</f>
        <v>0</v>
      </c>
      <c r="E54" s="26">
        <f>'CAPITAL EXPENDITURE FLTE'!E16</f>
        <v>0</v>
      </c>
      <c r="F54" s="26">
        <f>'CAPITAL EXPENDITURE FLTE'!F16</f>
        <v>0</v>
      </c>
      <c r="G54" s="26">
        <f>'CAPITAL EXPENDITURE FLTE'!G16</f>
        <v>0</v>
      </c>
      <c r="H54" s="26">
        <f>'CAPITAL EXPENDITURE FLTE'!H16</f>
        <v>0</v>
      </c>
      <c r="I54" s="26">
        <f>'CAPITAL EXPENDITURE FLTE'!I16</f>
        <v>500000</v>
      </c>
      <c r="J54" s="26">
        <f>'CAPITAL EXPENDITURE FLTE'!J16</f>
        <v>0</v>
      </c>
      <c r="K54" s="26">
        <f>'CAPITAL EXPENDITURE FLTE'!K16</f>
        <v>0</v>
      </c>
      <c r="L54" s="26">
        <f>'CAPITAL EXPENDITURE FLTE'!L16</f>
        <v>0</v>
      </c>
      <c r="M54" s="26">
        <f>'CAPITAL EXPENDITURE FLTE'!M16</f>
        <v>0</v>
      </c>
      <c r="N54" s="26">
        <f>'CAPITAL EXPENDITURE FLTE'!N16</f>
        <v>0</v>
      </c>
      <c r="O54" s="26">
        <f>'CAPITAL EXPENDITURE FLTE'!O16</f>
        <v>0</v>
      </c>
      <c r="P54" s="26">
        <f>'CAPITAL EXPENDITURE FLTE'!P16</f>
        <v>0</v>
      </c>
      <c r="Q54" s="26">
        <f>'CAPITAL EXPENDITURE FLTE'!Q16</f>
        <v>0</v>
      </c>
      <c r="R54" s="26">
        <f>'CAPITAL EXPENDITURE FLTE'!R16</f>
        <v>0</v>
      </c>
      <c r="S54" s="26">
        <f>'CAPITAL EXPENDITURE FLTE'!S16</f>
        <v>0</v>
      </c>
      <c r="T54" s="26">
        <f>'CAPITAL EXPENDITURE FLTE'!T16</f>
        <v>0</v>
      </c>
      <c r="U54" s="26">
        <f>'CAPITAL EXPENDITURE FLTE'!U16</f>
        <v>0</v>
      </c>
      <c r="V54" s="26">
        <f>'CAPITAL EXPENDITURE FLTE'!V16</f>
        <v>0</v>
      </c>
      <c r="W54" s="26">
        <f>'CAPITAL EXPENDITURE FLTE'!W16</f>
        <v>0</v>
      </c>
      <c r="X54" s="26">
        <f>'CAPITAL EXPENDITURE FLTE'!X16</f>
        <v>0</v>
      </c>
      <c r="Y54" s="26">
        <f>'CAPITAL EXPENDITURE FLTE'!Y16</f>
        <v>0</v>
      </c>
      <c r="Z54" s="26">
        <f>'CAPITAL EXPENDITURE FLTE'!Z16</f>
        <v>0</v>
      </c>
      <c r="AA54" s="26">
        <f>'CAPITAL EXPENDITURE FLTE'!AA16</f>
        <v>0</v>
      </c>
      <c r="AB54" s="26">
        <f>'CAPITAL EXPENDITURE FLTE'!AB16</f>
        <v>0</v>
      </c>
      <c r="AC54" s="26">
        <f>'CAPITAL EXPENDITURE FLTE'!AC16</f>
        <v>0</v>
      </c>
      <c r="AD54" s="26">
        <f>'CAPITAL EXPENDITURE FLTE'!AD16</f>
        <v>0</v>
      </c>
      <c r="AE54" s="26">
        <f>'CAPITAL EXPENDITURE FLTE'!AE16</f>
        <v>0</v>
      </c>
      <c r="AF54" s="26">
        <f>'CAPITAL EXPENDITURE FLTE'!AF16</f>
        <v>0</v>
      </c>
      <c r="AG54" s="26">
        <f>'CAPITAL EXPENDITURE FLTE'!AG16</f>
        <v>0</v>
      </c>
      <c r="AH54" s="26">
        <f>'CAPITAL EXPENDITURE FLTE'!AH16</f>
        <v>0</v>
      </c>
      <c r="AI54" s="26">
        <f>'CAPITAL EXPENDITURE FLTE'!AI16</f>
        <v>0</v>
      </c>
      <c r="AJ54" s="26">
        <f>'CAPITAL EXPENDITURE FLTE'!AJ16</f>
        <v>0</v>
      </c>
      <c r="AK54" s="26">
        <f>'CAPITAL EXPENDITURE FLTE'!AK16</f>
        <v>0</v>
      </c>
      <c r="AL54" s="26">
        <f>'CAPITAL EXPENDITURE FLTE'!AL16</f>
        <v>0</v>
      </c>
      <c r="AM54" s="26">
        <f>'CAPITAL EXPENDITURE FLTE'!AM16</f>
        <v>0</v>
      </c>
      <c r="AN54" s="26">
        <f>'CAPITAL EXPENDITURE FLTE'!AN16</f>
        <v>0</v>
      </c>
      <c r="AO54" s="26">
        <f>'CAPITAL EXPENDITURE FLTE'!AO16</f>
        <v>0</v>
      </c>
      <c r="AP54" s="26">
        <f>'CAPITAL EXPENDITURE FLTE'!AP16</f>
        <v>0</v>
      </c>
      <c r="AQ54" s="26">
        <f>'CAPITAL EXPENDITURE FLTE'!AQ16</f>
        <v>0</v>
      </c>
      <c r="AR54" s="26">
        <f>'CAPITAL EXPENDITURE FLTE'!AR16</f>
        <v>0</v>
      </c>
      <c r="AS54" s="26">
        <f>'CAPITAL EXPENDITURE FLTE'!AS16</f>
        <v>0</v>
      </c>
      <c r="AT54" s="26">
        <f>'CAPITAL EXPENDITURE FLTE'!AT16</f>
        <v>0</v>
      </c>
      <c r="AU54" s="26">
        <f>'CAPITAL EXPENDITURE FLTE'!AU16</f>
        <v>0</v>
      </c>
      <c r="AV54" s="26">
        <f>'CAPITAL EXPENDITURE FLTE'!AV16</f>
        <v>0</v>
      </c>
      <c r="AW54" s="26">
        <f>'CAPITAL EXPENDITURE FLTE'!AW16</f>
        <v>0</v>
      </c>
      <c r="AX54" s="26">
        <f>'CAPITAL EXPENDITURE FLTE'!AX16</f>
        <v>0</v>
      </c>
      <c r="AY54" s="26">
        <f>'CAPITAL EXPENDITURE FLTE'!AY16</f>
        <v>0</v>
      </c>
      <c r="AZ54" s="26">
        <f>'CAPITAL EXPENDITURE FLTE'!AZ16</f>
        <v>0</v>
      </c>
      <c r="BA54" s="26">
        <f>'CAPITAL EXPENDITURE FLTE'!BA16</f>
        <v>0</v>
      </c>
      <c r="BB54" s="26">
        <f>'CAPITAL EXPENDITURE FLTE'!BB16</f>
        <v>0</v>
      </c>
      <c r="BC54" s="26">
        <f>'CAPITAL EXPENDITURE FLTE'!BC16</f>
        <v>0</v>
      </c>
      <c r="BD54" s="26">
        <f>'CAPITAL EXPENDITURE FLTE'!BD16</f>
        <v>0</v>
      </c>
      <c r="BE54" s="26">
        <f>'CAPITAL EXPENDITURE FLTE'!BE16</f>
        <v>0</v>
      </c>
      <c r="BF54" s="26">
        <f>'CAPITAL EXPENDITURE FLTE'!BF16</f>
        <v>0</v>
      </c>
      <c r="BG54" s="26">
        <f>'CAPITAL EXPENDITURE FLTE'!BG16</f>
        <v>0</v>
      </c>
      <c r="BH54" s="26">
        <f>'CAPITAL EXPENDITURE FLTE'!BH16</f>
        <v>0</v>
      </c>
      <c r="BI54" s="26">
        <f>'CAPITAL EXPENDITURE FLTE'!BI16</f>
        <v>0</v>
      </c>
      <c r="BJ54" s="26">
        <f>'CAPITAL EXPENDITURE FLTE'!BJ16</f>
        <v>0</v>
      </c>
      <c r="BK54" s="26">
        <f>'CAPITAL EXPENDITURE FLTE'!BK16</f>
        <v>0</v>
      </c>
      <c r="BL54" s="26">
        <f>'CAPITAL EXPENDITURE FLTE'!BL16</f>
        <v>0</v>
      </c>
      <c r="BM54" s="26">
        <f>'CAPITAL EXPENDITURE FLTE'!BM16</f>
        <v>0</v>
      </c>
      <c r="BN54" s="26">
        <f>'CAPITAL EXPENDITURE FLTE'!BN16</f>
        <v>0</v>
      </c>
      <c r="BO54" s="26">
        <f>'CAPITAL EXPENDITURE FLTE'!BO16</f>
        <v>0</v>
      </c>
      <c r="BP54" s="26">
        <f>'CAPITAL EXPENDITURE FLTE'!BP16</f>
        <v>0</v>
      </c>
      <c r="BQ54" s="26">
        <f>'CAPITAL EXPENDITURE FLTE'!BQ16</f>
        <v>0</v>
      </c>
      <c r="BR54" s="26">
        <f>'CAPITAL EXPENDITURE FLTE'!BR16</f>
        <v>0</v>
      </c>
    </row>
    <row r="55" spans="2:72" s="19" customFormat="1" ht="25" customHeight="1">
      <c r="B55" s="46" t="s">
        <v>22</v>
      </c>
      <c r="C55" s="47">
        <f t="shared" ref="C55:BN55" si="16">SUM(C56:C59)</f>
        <v>0</v>
      </c>
      <c r="D55" s="47">
        <f t="shared" si="16"/>
        <v>0</v>
      </c>
      <c r="E55" s="47">
        <f t="shared" si="16"/>
        <v>0</v>
      </c>
      <c r="F55" s="47">
        <f t="shared" si="16"/>
        <v>0</v>
      </c>
      <c r="G55" s="47">
        <f t="shared" si="16"/>
        <v>0</v>
      </c>
      <c r="H55" s="47">
        <f t="shared" si="16"/>
        <v>0</v>
      </c>
      <c r="I55" s="47">
        <f t="shared" si="16"/>
        <v>0</v>
      </c>
      <c r="J55" s="47">
        <f t="shared" si="16"/>
        <v>0</v>
      </c>
      <c r="K55" s="47">
        <f t="shared" ca="1" si="16"/>
        <v>13740.365217391305</v>
      </c>
      <c r="L55" s="47">
        <f t="shared" ca="1" si="16"/>
        <v>21044.590404347826</v>
      </c>
      <c r="M55" s="47">
        <f t="shared" ca="1" si="16"/>
        <v>28661.089934823918</v>
      </c>
      <c r="N55" s="47">
        <f t="shared" ca="1" si="16"/>
        <v>36715.674890305461</v>
      </c>
      <c r="O55" s="47">
        <f t="shared" ca="1" si="16"/>
        <v>45258.817155549448</v>
      </c>
      <c r="P55" s="47">
        <f t="shared" ca="1" si="16"/>
        <v>54430.096652118591</v>
      </c>
      <c r="Q55" s="47">
        <f t="shared" ca="1" si="16"/>
        <v>64349.226254126312</v>
      </c>
      <c r="R55" s="47">
        <f t="shared" ca="1" si="16"/>
        <v>75238.124537125652</v>
      </c>
      <c r="S55" s="47">
        <f t="shared" ca="1" si="16"/>
        <v>87173.772371313709</v>
      </c>
      <c r="T55" s="47">
        <f t="shared" ca="1" si="16"/>
        <v>100406.2921420271</v>
      </c>
      <c r="U55" s="47">
        <f t="shared" ca="1" si="16"/>
        <v>115034.91146026914</v>
      </c>
      <c r="V55" s="47">
        <f t="shared" ca="1" si="16"/>
        <v>131272.60493821918</v>
      </c>
      <c r="W55" s="47">
        <f t="shared" ca="1" si="16"/>
        <v>149141.50579805591</v>
      </c>
      <c r="X55" s="47">
        <f t="shared" ca="1" si="16"/>
        <v>168716.48525601884</v>
      </c>
      <c r="Y55" s="47">
        <f t="shared" ca="1" si="16"/>
        <v>189995.3301164876</v>
      </c>
      <c r="Z55" s="47">
        <f t="shared" ca="1" si="16"/>
        <v>212889.63590796129</v>
      </c>
      <c r="AA55" s="47">
        <f t="shared" ca="1" si="16"/>
        <v>237318.7641661494</v>
      </c>
      <c r="AB55" s="47">
        <f t="shared" ca="1" si="16"/>
        <v>263093.7531051574</v>
      </c>
      <c r="AC55" s="47">
        <f t="shared" ca="1" si="16"/>
        <v>290041.83338637225</v>
      </c>
      <c r="AD55" s="47">
        <f t="shared" ca="1" si="16"/>
        <v>317957.18029860256</v>
      </c>
      <c r="AE55" s="47">
        <f t="shared" ca="1" si="16"/>
        <v>346692.87578019488</v>
      </c>
      <c r="AF55" s="47">
        <f t="shared" ca="1" si="16"/>
        <v>376051.59381577338</v>
      </c>
      <c r="AG55" s="47">
        <f t="shared" ca="1" si="16"/>
        <v>405864.29160348431</v>
      </c>
      <c r="AH55" s="47">
        <f t="shared" ca="1" si="16"/>
        <v>435978.71943681123</v>
      </c>
      <c r="AI55" s="47">
        <f t="shared" ca="1" si="16"/>
        <v>466345.27910456923</v>
      </c>
      <c r="AJ55" s="47">
        <f t="shared" ca="1" si="16"/>
        <v>496813.91214812244</v>
      </c>
      <c r="AK55" s="47">
        <f t="shared" ca="1" si="16"/>
        <v>527311.99111370405</v>
      </c>
      <c r="AL55" s="47">
        <f t="shared" ca="1" si="16"/>
        <v>557790.81464720867</v>
      </c>
      <c r="AM55" s="47">
        <f t="shared" ca="1" si="16"/>
        <v>588242.32573575084</v>
      </c>
      <c r="AN55" s="47">
        <f t="shared" ca="1" si="16"/>
        <v>618557.53561373602</v>
      </c>
      <c r="AO55" s="47">
        <f t="shared" ca="1" si="16"/>
        <v>648723.56623312063</v>
      </c>
      <c r="AP55" s="47">
        <f t="shared" ca="1" si="16"/>
        <v>678750.99042050156</v>
      </c>
      <c r="AQ55" s="47">
        <f t="shared" ca="1" si="16"/>
        <v>708550.89435736195</v>
      </c>
      <c r="AR55" s="47">
        <f t="shared" ca="1" si="16"/>
        <v>738174.60762017965</v>
      </c>
      <c r="AS55" s="47">
        <f t="shared" ca="1" si="16"/>
        <v>767629.37302968325</v>
      </c>
      <c r="AT55" s="47">
        <f t="shared" ca="1" si="16"/>
        <v>796834.33966835134</v>
      </c>
      <c r="AU55" s="47">
        <f t="shared" ca="1" si="16"/>
        <v>825827.69805544557</v>
      </c>
      <c r="AV55" s="47">
        <f t="shared" ca="1" si="16"/>
        <v>854601.66782161233</v>
      </c>
      <c r="AW55" s="47">
        <f t="shared" ca="1" si="16"/>
        <v>883129.37599875161</v>
      </c>
      <c r="AX55" s="47">
        <f t="shared" ca="1" si="16"/>
        <v>911441.49709732726</v>
      </c>
      <c r="AY55" s="47">
        <f t="shared" ca="1" si="16"/>
        <v>939499.74011113052</v>
      </c>
      <c r="AZ55" s="47">
        <f t="shared" ca="1" si="16"/>
        <v>967369.25588504097</v>
      </c>
      <c r="BA55" s="47">
        <f t="shared" ca="1" si="16"/>
        <v>994982.94381726452</v>
      </c>
      <c r="BB55" s="47">
        <f t="shared" ca="1" si="16"/>
        <v>1022392.5571408322</v>
      </c>
      <c r="BC55" s="47">
        <f t="shared" ca="1" si="16"/>
        <v>1049552.1292033235</v>
      </c>
      <c r="BD55" s="47">
        <f t="shared" ca="1" si="16"/>
        <v>1076503.7347583561</v>
      </c>
      <c r="BE55" s="47">
        <f t="shared" ca="1" si="16"/>
        <v>1103214.9040205188</v>
      </c>
      <c r="BF55" s="47">
        <f t="shared" ca="1" si="16"/>
        <v>1129699.028343953</v>
      </c>
      <c r="BG55" s="47">
        <f t="shared" ca="1" si="16"/>
        <v>1155958.0376106382</v>
      </c>
      <c r="BH55" s="47">
        <f t="shared" ca="1" si="16"/>
        <v>1181993.8452985566</v>
      </c>
      <c r="BI55" s="47">
        <f t="shared" ca="1" si="16"/>
        <v>1207815.9529689539</v>
      </c>
      <c r="BJ55" s="47">
        <f t="shared" ca="1" si="16"/>
        <v>1233414.8028687176</v>
      </c>
      <c r="BK55" s="47">
        <f t="shared" ca="1" si="16"/>
        <v>1258796.0625443333</v>
      </c>
      <c r="BL55" s="47">
        <f t="shared" ca="1" si="16"/>
        <v>1283961.5815127064</v>
      </c>
      <c r="BM55" s="47">
        <f t="shared" ca="1" si="16"/>
        <v>1308913.1935698485</v>
      </c>
      <c r="BN55" s="47">
        <f t="shared" ca="1" si="16"/>
        <v>1333652.7169245048</v>
      </c>
      <c r="BO55" s="47">
        <f t="shared" ref="BO55:BR55" ca="1" si="17">SUM(BO56:BO59)</f>
        <v>1358181.9543306467</v>
      </c>
      <c r="BP55" s="47">
        <f t="shared" ca="1" si="17"/>
        <v>1382502.6932188361</v>
      </c>
      <c r="BQ55" s="47">
        <f t="shared" ca="1" si="17"/>
        <v>1406616.7058264762</v>
      </c>
      <c r="BR55" s="47">
        <f t="shared" ca="1" si="17"/>
        <v>1430525.7493269509</v>
      </c>
    </row>
    <row r="56" spans="2:72" ht="25" customHeight="1" outlineLevel="1">
      <c r="B56" s="24" t="str">
        <f>'BASIC INPUT ASSUMPTIONS FLTE'!C15</f>
        <v>Rewards/Loyalty Provision expressed as a % of Revenue</v>
      </c>
      <c r="C56" s="26">
        <f>C8*'BASIC INPUT ASSUMPTIONS FLTE'!$D$15</f>
        <v>0</v>
      </c>
      <c r="D56" s="26">
        <f>D8*'BASIC INPUT ASSUMPTIONS FLTE'!$D$15</f>
        <v>0</v>
      </c>
      <c r="E56" s="26">
        <f>E8*'BASIC INPUT ASSUMPTIONS FLTE'!$D$15</f>
        <v>0</v>
      </c>
      <c r="F56" s="26">
        <f>F8*'BASIC INPUT ASSUMPTIONS FLTE'!$D$15</f>
        <v>0</v>
      </c>
      <c r="G56" s="26">
        <f>G8*'BASIC INPUT ASSUMPTIONS FLTE'!$D$15</f>
        <v>0</v>
      </c>
      <c r="H56" s="26">
        <f>H8*'BASIC INPUT ASSUMPTIONS FLTE'!$D$15</f>
        <v>0</v>
      </c>
      <c r="I56" s="26">
        <f>I8*'BASIC INPUT ASSUMPTIONS FLTE'!$D$15</f>
        <v>0</v>
      </c>
      <c r="J56" s="26">
        <f>J8*'BASIC INPUT ASSUMPTIONS FLTE'!$D$15</f>
        <v>0</v>
      </c>
      <c r="K56" s="26">
        <f ca="1">K8*'BASIC INPUT ASSUMPTIONS FLTE'!$D$15</f>
        <v>9333.0782608695645</v>
      </c>
      <c r="L56" s="26">
        <f ca="1">L8*'BASIC INPUT ASSUMPTIONS FLTE'!$D$15</f>
        <v>14294.43876521739</v>
      </c>
      <c r="M56" s="26">
        <f ca="1">M8*'BASIC INPUT ASSUMPTIONS FLTE'!$D$15</f>
        <v>19467.910144408699</v>
      </c>
      <c r="N56" s="26">
        <f ca="1">N8*'BASIC INPUT ASSUMPTIONS FLTE'!$D$15</f>
        <v>24938.948982094273</v>
      </c>
      <c r="O56" s="26">
        <f ca="1">O8*'BASIC INPUT ASSUMPTIONS FLTE'!$D$15</f>
        <v>30741.838067920376</v>
      </c>
      <c r="P56" s="26">
        <f ca="1">P8*'BASIC INPUT ASSUMPTIONS FLTE'!$D$15</f>
        <v>36971.386405212623</v>
      </c>
      <c r="Q56" s="26">
        <f ca="1">Q8*'BASIC INPUT ASSUMPTIONS FLTE'!$D$15</f>
        <v>43708.908399029191</v>
      </c>
      <c r="R56" s="26">
        <f ca="1">R8*'BASIC INPUT ASSUMPTIONS FLTE'!$D$15</f>
        <v>51105.141195028744</v>
      </c>
      <c r="S56" s="26">
        <f ca="1">S8*'BASIC INPUT ASSUMPTIONS FLTE'!$D$15</f>
        <v>59212.37368617535</v>
      </c>
      <c r="T56" s="26">
        <f ca="1">T8*'BASIC INPUT ASSUMPTIONS FLTE'!$D$15</f>
        <v>68200.500322886335</v>
      </c>
      <c r="U56" s="26">
        <f ca="1">U8*'BASIC INPUT ASSUMPTIONS FLTE'!$D$15</f>
        <v>78136.920991880921</v>
      </c>
      <c r="V56" s="26">
        <f ca="1">V8*'BASIC INPUT ASSUMPTIONS FLTE'!$D$15</f>
        <v>89166.297693884728</v>
      </c>
      <c r="W56" s="26">
        <f ca="1">W8*'BASIC INPUT ASSUMPTIONS FLTE'!$D$15</f>
        <v>101303.66431566062</v>
      </c>
      <c r="X56" s="26">
        <f ca="1">X8*'BASIC INPUT ASSUMPTIONS FLTE'!$D$15</f>
        <v>114599.87677767317</v>
      </c>
      <c r="Y56" s="26">
        <f ca="1">Y8*'BASIC INPUT ASSUMPTIONS FLTE'!$D$15</f>
        <v>129053.43177723685</v>
      </c>
      <c r="Z56" s="26">
        <f ca="1">Z8*'BASIC INPUT ASSUMPTIONS FLTE'!$D$15</f>
        <v>144604.2809940869</v>
      </c>
      <c r="AA56" s="26">
        <f ca="1">AA8*'BASIC INPUT ASSUMPTIONS FLTE'!$D$15</f>
        <v>161197.65113172412</v>
      </c>
      <c r="AB56" s="26">
        <f ca="1">AB8*'BASIC INPUT ASSUMPTIONS FLTE'!$D$15</f>
        <v>178705.1907884088</v>
      </c>
      <c r="AC56" s="26">
        <f ca="1">AC8*'BASIC INPUT ASSUMPTIONS FLTE'!$D$15</f>
        <v>197009.54720583776</v>
      </c>
      <c r="AD56" s="26">
        <f ca="1">AD8*'BASIC INPUT ASSUMPTIONS FLTE'!$D$15</f>
        <v>215970.91491980551</v>
      </c>
      <c r="AE56" s="26">
        <f ca="1">AE8*'BASIC INPUT ASSUMPTIONS FLTE'!$D$15</f>
        <v>235489.5005299437</v>
      </c>
      <c r="AF56" s="26">
        <f ca="1">AF8*'BASIC INPUT ASSUMPTIONS FLTE'!$D$15</f>
        <v>255431.27127109133</v>
      </c>
      <c r="AG56" s="26">
        <f ca="1">AG8*'BASIC INPUT ASSUMPTIONS FLTE'!$D$15</f>
        <v>275681.40561746102</v>
      </c>
      <c r="AH56" s="26">
        <f ca="1">AH8*'BASIC INPUT ASSUMPTIONS FLTE'!$D$15</f>
        <v>296136.48867406044</v>
      </c>
      <c r="AI56" s="26">
        <f ca="1">AI8*'BASIC INPUT ASSUMPTIONS FLTE'!$D$15</f>
        <v>316762.83108989609</v>
      </c>
      <c r="AJ56" s="26">
        <f ca="1">AJ8*'BASIC INPUT ASSUMPTIONS FLTE'!$D$15</f>
        <v>337458.50636476243</v>
      </c>
      <c r="AK56" s="26">
        <f ca="1">AK8*'BASIC INPUT ASSUMPTIONS FLTE'!$D$15</f>
        <v>358174.18264327064</v>
      </c>
      <c r="AL56" s="26">
        <f ca="1">AL8*'BASIC INPUT ASSUMPTIONS FLTE'!$D$15</f>
        <v>378876.77976036811</v>
      </c>
      <c r="AM56" s="26">
        <f ca="1">AM8*'BASIC INPUT ASSUMPTIONS FLTE'!$D$15</f>
        <v>399560.82502805715</v>
      </c>
      <c r="AN56" s="26">
        <f ca="1">AN8*'BASIC INPUT ASSUMPTIONS FLTE'!$D$15</f>
        <v>420152.28834140563</v>
      </c>
      <c r="AO56" s="26">
        <f ca="1">AO8*'BASIC INPUT ASSUMPTIONS FLTE'!$D$15</f>
        <v>440642.42234702536</v>
      </c>
      <c r="AP56" s="26">
        <f ca="1">AP8*'BASIC INPUT ASSUMPTIONS FLTE'!$D$15</f>
        <v>461038.40858751052</v>
      </c>
      <c r="AQ56" s="26">
        <f ca="1">AQ8*'BASIC INPUT ASSUMPTIONS FLTE'!$D$15</f>
        <v>481279.85277103831</v>
      </c>
      <c r="AR56" s="26">
        <f ca="1">AR8*'BASIC INPUT ASSUMPTIONS FLTE'!$D$15</f>
        <v>501401.62027031061</v>
      </c>
      <c r="AS56" s="26">
        <f ca="1">AS8*'BASIC INPUT ASSUMPTIONS FLTE'!$D$15</f>
        <v>521408.63073714334</v>
      </c>
      <c r="AT56" s="26">
        <f ca="1">AT8*'BASIC INPUT ASSUMPTIONS FLTE'!$D$15</f>
        <v>541245.96656718198</v>
      </c>
      <c r="AU56" s="26">
        <f ca="1">AU8*'BASIC INPUT ASSUMPTIONS FLTE'!$D$15</f>
        <v>560939.56849049137</v>
      </c>
      <c r="AV56" s="26">
        <f ca="1">AV8*'BASIC INPUT ASSUMPTIONS FLTE'!$D$15</f>
        <v>580484.15172788757</v>
      </c>
      <c r="AW56" s="26">
        <f ca="1">AW8*'BASIC INPUT ASSUMPTIONS FLTE'!$D$15</f>
        <v>599861.46294254821</v>
      </c>
      <c r="AX56" s="26">
        <f ca="1">AX8*'BASIC INPUT ASSUMPTIONS FLTE'!$D$15</f>
        <v>619092.33765101468</v>
      </c>
      <c r="AY56" s="26">
        <f ca="1">AY8*'BASIC INPUT ASSUMPTIONS FLTE'!$D$15</f>
        <v>638150.76686793775</v>
      </c>
      <c r="AZ56" s="26">
        <f ca="1">AZ8*'BASIC INPUT ASSUMPTIONS FLTE'!$D$15</f>
        <v>657081.00399738632</v>
      </c>
      <c r="BA56" s="26">
        <f ca="1">BA8*'BASIC INPUT ASSUMPTIONS FLTE'!$D$15</f>
        <v>675837.47127210419</v>
      </c>
      <c r="BB56" s="26">
        <f ca="1">BB8*'BASIC INPUT ASSUMPTIONS FLTE'!$D$15</f>
        <v>694455.32183150866</v>
      </c>
      <c r="BC56" s="26">
        <f ca="1">BC8*'BASIC INPUT ASSUMPTIONS FLTE'!$D$15</f>
        <v>712903.33304376691</v>
      </c>
      <c r="BD56" s="26">
        <f ca="1">BD8*'BASIC INPUT ASSUMPTIONS FLTE'!$D$15</f>
        <v>731210.08398680785</v>
      </c>
      <c r="BE56" s="26">
        <f ca="1">BE8*'BASIC INPUT ASSUMPTIONS FLTE'!$D$15</f>
        <v>749353.51971205045</v>
      </c>
      <c r="BF56" s="26">
        <f ca="1">BF8*'BASIC INPUT ASSUMPTIONS FLTE'!$D$15</f>
        <v>767342.73623362847</v>
      </c>
      <c r="BG56" s="26">
        <f ca="1">BG8*'BASIC INPUT ASSUMPTIONS FLTE'!$D$15</f>
        <v>785179.04441477312</v>
      </c>
      <c r="BH56" s="26">
        <f ca="1">BH8*'BASIC INPUT ASSUMPTIONS FLTE'!$D$15</f>
        <v>802863.743976378</v>
      </c>
      <c r="BI56" s="26">
        <f ca="1">BI8*'BASIC INPUT ASSUMPTIONS FLTE'!$D$15</f>
        <v>820403.28880910063</v>
      </c>
      <c r="BJ56" s="26">
        <f ca="1">BJ8*'BASIC INPUT ASSUMPTIONS FLTE'!$D$15</f>
        <v>837791.18685422326</v>
      </c>
      <c r="BK56" s="26">
        <f ca="1">BK8*'BASIC INPUT ASSUMPTIONS FLTE'!$D$15</f>
        <v>855031.2877659623</v>
      </c>
      <c r="BL56" s="26">
        <f ca="1">BL8*'BASIC INPUT ASSUMPTIONS FLTE'!$D$15</f>
        <v>872124.84781995148</v>
      </c>
      <c r="BM56" s="26">
        <f ca="1">BM8*'BASIC INPUT ASSUMPTIONS FLTE'!$D$15</f>
        <v>889073.11261348194</v>
      </c>
      <c r="BN56" s="26">
        <f ca="1">BN8*'BASIC INPUT ASSUMPTIONS FLTE'!$D$15</f>
        <v>905877.31715626735</v>
      </c>
      <c r="BO56" s="26">
        <f ca="1">BO8*'BASIC INPUT ASSUMPTIONS FLTE'!$D$15</f>
        <v>922538.68596043915</v>
      </c>
      <c r="BP56" s="26">
        <f ca="1">BP8*'BASIC INPUT ASSUMPTIONS FLTE'!$D$15</f>
        <v>939058.43312977545</v>
      </c>
      <c r="BQ56" s="26">
        <f ca="1">BQ8*'BASIC INPUT ASSUMPTIONS FLTE'!$D$15</f>
        <v>955437.76244817243</v>
      </c>
      <c r="BR56" s="26">
        <f ca="1">BR8*'BASIC INPUT ASSUMPTIONS FLTE'!$D$15</f>
        <v>971677.86746736278</v>
      </c>
      <c r="BT56" s="368">
        <f ca="1">SUM(C56:BS56)</f>
        <v>26532231.617598586</v>
      </c>
    </row>
    <row r="57" spans="2:72" ht="25" customHeight="1" outlineLevel="1">
      <c r="B57" s="24" t="s">
        <v>79</v>
      </c>
      <c r="C57" s="26">
        <f>C8*'BASIC INPUT ASSUMPTIONS FLTE'!$D$16</f>
        <v>0</v>
      </c>
      <c r="D57" s="26">
        <f>D8*'BASIC INPUT ASSUMPTIONS FLTE'!$D$16</f>
        <v>0</v>
      </c>
      <c r="E57" s="26">
        <f>E8*'BASIC INPUT ASSUMPTIONS FLTE'!$D$16</f>
        <v>0</v>
      </c>
      <c r="F57" s="26">
        <f>F8*'BASIC INPUT ASSUMPTIONS FLTE'!$D$16</f>
        <v>0</v>
      </c>
      <c r="G57" s="26">
        <f>G8*'BASIC INPUT ASSUMPTIONS FLTE'!$D$16</f>
        <v>0</v>
      </c>
      <c r="H57" s="26">
        <f>H8*'BASIC INPUT ASSUMPTIONS FLTE'!$D$16</f>
        <v>0</v>
      </c>
      <c r="I57" s="26">
        <f>I8*'BASIC INPUT ASSUMPTIONS FLTE'!$D$16</f>
        <v>0</v>
      </c>
      <c r="J57" s="26">
        <f>J8*'BASIC INPUT ASSUMPTIONS FLTE'!$D$16</f>
        <v>0</v>
      </c>
      <c r="K57" s="26">
        <f ca="1">K8*'BASIC INPUT ASSUMPTIONS FLTE'!$D$16</f>
        <v>3111.0260869565218</v>
      </c>
      <c r="L57" s="26">
        <f ca="1">L8*'BASIC INPUT ASSUMPTIONS FLTE'!$D$16</f>
        <v>4764.8129217391306</v>
      </c>
      <c r="M57" s="26">
        <f ca="1">M8*'BASIC INPUT ASSUMPTIONS FLTE'!$D$16</f>
        <v>6489.3033814695664</v>
      </c>
      <c r="N57" s="26">
        <f ca="1">N8*'BASIC INPUT ASSUMPTIONS FLTE'!$D$16</f>
        <v>8312.9829940314248</v>
      </c>
      <c r="O57" s="26">
        <f ca="1">O8*'BASIC INPUT ASSUMPTIONS FLTE'!$D$16</f>
        <v>10247.27935597346</v>
      </c>
      <c r="P57" s="26">
        <f ca="1">P8*'BASIC INPUT ASSUMPTIONS FLTE'!$D$16</f>
        <v>12323.795468404209</v>
      </c>
      <c r="Q57" s="26">
        <f ca="1">Q8*'BASIC INPUT ASSUMPTIONS FLTE'!$D$16</f>
        <v>14569.636133009732</v>
      </c>
      <c r="R57" s="26">
        <f ca="1">R8*'BASIC INPUT ASSUMPTIONS FLTE'!$D$16</f>
        <v>17035.047065009581</v>
      </c>
      <c r="S57" s="26">
        <f ca="1">S8*'BASIC INPUT ASSUMPTIONS FLTE'!$D$16</f>
        <v>19737.457895391784</v>
      </c>
      <c r="T57" s="26">
        <f ca="1">T8*'BASIC INPUT ASSUMPTIONS FLTE'!$D$16</f>
        <v>22733.500107628777</v>
      </c>
      <c r="U57" s="26">
        <f ca="1">U8*'BASIC INPUT ASSUMPTIONS FLTE'!$D$16</f>
        <v>26045.640330626975</v>
      </c>
      <c r="V57" s="26">
        <f ca="1">V8*'BASIC INPUT ASSUMPTIONS FLTE'!$D$16</f>
        <v>29722.099231294909</v>
      </c>
      <c r="W57" s="26">
        <f ca="1">W8*'BASIC INPUT ASSUMPTIONS FLTE'!$D$16</f>
        <v>33767.888105220205</v>
      </c>
      <c r="X57" s="26">
        <f ca="1">X8*'BASIC INPUT ASSUMPTIONS FLTE'!$D$16</f>
        <v>38199.958925891056</v>
      </c>
      <c r="Y57" s="26">
        <f ca="1">Y8*'BASIC INPUT ASSUMPTIONS FLTE'!$D$16</f>
        <v>43017.810592412286</v>
      </c>
      <c r="Z57" s="26">
        <f ca="1">Z8*'BASIC INPUT ASSUMPTIONS FLTE'!$D$16</f>
        <v>48201.426998028968</v>
      </c>
      <c r="AA57" s="26">
        <f ca="1">AA8*'BASIC INPUT ASSUMPTIONS FLTE'!$D$16</f>
        <v>53732.550377241372</v>
      </c>
      <c r="AB57" s="26">
        <f ca="1">AB8*'BASIC INPUT ASSUMPTIONS FLTE'!$D$16</f>
        <v>59568.3969294696</v>
      </c>
      <c r="AC57" s="26">
        <f ca="1">AC8*'BASIC INPUT ASSUMPTIONS FLTE'!$D$16</f>
        <v>65669.849068612588</v>
      </c>
      <c r="AD57" s="26">
        <f ca="1">AD8*'BASIC INPUT ASSUMPTIONS FLTE'!$D$16</f>
        <v>71990.304973268518</v>
      </c>
      <c r="AE57" s="26">
        <f ca="1">AE8*'BASIC INPUT ASSUMPTIONS FLTE'!$D$16</f>
        <v>78496.500176647896</v>
      </c>
      <c r="AF57" s="26">
        <f ca="1">AF8*'BASIC INPUT ASSUMPTIONS FLTE'!$D$16</f>
        <v>85143.757090363782</v>
      </c>
      <c r="AG57" s="26">
        <f ca="1">AG8*'BASIC INPUT ASSUMPTIONS FLTE'!$D$16</f>
        <v>91893.80187248702</v>
      </c>
      <c r="AH57" s="26">
        <f ca="1">AH8*'BASIC INPUT ASSUMPTIONS FLTE'!$D$16</f>
        <v>98712.162891353481</v>
      </c>
      <c r="AI57" s="26">
        <f ca="1">AI8*'BASIC INPUT ASSUMPTIONS FLTE'!$D$16</f>
        <v>105587.61036329869</v>
      </c>
      <c r="AJ57" s="26">
        <f ca="1">AJ8*'BASIC INPUT ASSUMPTIONS FLTE'!$D$16</f>
        <v>112486.16878825414</v>
      </c>
      <c r="AK57" s="26">
        <f ca="1">AK8*'BASIC INPUT ASSUMPTIONS FLTE'!$D$16</f>
        <v>119391.39421442356</v>
      </c>
      <c r="AL57" s="26">
        <f ca="1">AL8*'BASIC INPUT ASSUMPTIONS FLTE'!$D$16</f>
        <v>126292.25992012271</v>
      </c>
      <c r="AM57" s="26">
        <f ca="1">AM8*'BASIC INPUT ASSUMPTIONS FLTE'!$D$16</f>
        <v>133186.94167601905</v>
      </c>
      <c r="AN57" s="26">
        <f ca="1">AN8*'BASIC INPUT ASSUMPTIONS FLTE'!$D$16</f>
        <v>140050.76278046853</v>
      </c>
      <c r="AO57" s="26">
        <f ca="1">AO8*'BASIC INPUT ASSUMPTIONS FLTE'!$D$16</f>
        <v>146880.80744900848</v>
      </c>
      <c r="AP57" s="26">
        <f ca="1">AP8*'BASIC INPUT ASSUMPTIONS FLTE'!$D$16</f>
        <v>153679.46952917016</v>
      </c>
      <c r="AQ57" s="26">
        <f ca="1">AQ8*'BASIC INPUT ASSUMPTIONS FLTE'!$D$16</f>
        <v>160426.61759034611</v>
      </c>
      <c r="AR57" s="26">
        <f ca="1">AR8*'BASIC INPUT ASSUMPTIONS FLTE'!$D$16</f>
        <v>167133.87342343689</v>
      </c>
      <c r="AS57" s="26">
        <f ca="1">AS8*'BASIC INPUT ASSUMPTIONS FLTE'!$D$16</f>
        <v>173802.87691238112</v>
      </c>
      <c r="AT57" s="26">
        <f ca="1">AT8*'BASIC INPUT ASSUMPTIONS FLTE'!$D$16</f>
        <v>180415.32218906068</v>
      </c>
      <c r="AU57" s="26">
        <f ca="1">AU8*'BASIC INPUT ASSUMPTIONS FLTE'!$D$16</f>
        <v>186979.85616349711</v>
      </c>
      <c r="AV57" s="26">
        <f ca="1">AV8*'BASIC INPUT ASSUMPTIONS FLTE'!$D$16</f>
        <v>193494.71724262921</v>
      </c>
      <c r="AW57" s="26">
        <f ca="1">AW8*'BASIC INPUT ASSUMPTIONS FLTE'!$D$16</f>
        <v>199953.82098084941</v>
      </c>
      <c r="AX57" s="26">
        <f ca="1">AX8*'BASIC INPUT ASSUMPTIONS FLTE'!$D$16</f>
        <v>206364.11255033826</v>
      </c>
      <c r="AY57" s="26">
        <f ca="1">AY8*'BASIC INPUT ASSUMPTIONS FLTE'!$D$16</f>
        <v>212716.92228931258</v>
      </c>
      <c r="AZ57" s="26">
        <f ca="1">AZ8*'BASIC INPUT ASSUMPTIONS FLTE'!$D$16</f>
        <v>219027.0013324621</v>
      </c>
      <c r="BA57" s="26">
        <f ca="1">BA8*'BASIC INPUT ASSUMPTIONS FLTE'!$D$16</f>
        <v>225279.1570907014</v>
      </c>
      <c r="BB57" s="26">
        <f ca="1">BB8*'BASIC INPUT ASSUMPTIONS FLTE'!$D$16</f>
        <v>231485.10727716956</v>
      </c>
      <c r="BC57" s="26">
        <f ca="1">BC8*'BASIC INPUT ASSUMPTIONS FLTE'!$D$16</f>
        <v>237634.44434792231</v>
      </c>
      <c r="BD57" s="26">
        <f ca="1">BD8*'BASIC INPUT ASSUMPTIONS FLTE'!$D$16</f>
        <v>243736.69466226929</v>
      </c>
      <c r="BE57" s="26">
        <f ca="1">BE8*'BASIC INPUT ASSUMPTIONS FLTE'!$D$16</f>
        <v>249784.5065706835</v>
      </c>
      <c r="BF57" s="26">
        <f ca="1">BF8*'BASIC INPUT ASSUMPTIONS FLTE'!$D$16</f>
        <v>255780.91207787619</v>
      </c>
      <c r="BG57" s="26">
        <f ca="1">BG8*'BASIC INPUT ASSUMPTIONS FLTE'!$D$16</f>
        <v>261726.34813825772</v>
      </c>
      <c r="BH57" s="26">
        <f ca="1">BH8*'BASIC INPUT ASSUMPTIONS FLTE'!$D$16</f>
        <v>267621.24799212604</v>
      </c>
      <c r="BI57" s="26">
        <f ca="1">BI8*'BASIC INPUT ASSUMPTIONS FLTE'!$D$16</f>
        <v>273467.7629363669</v>
      </c>
      <c r="BJ57" s="26">
        <f ca="1">BJ8*'BASIC INPUT ASSUMPTIONS FLTE'!$D$16</f>
        <v>279263.72895140777</v>
      </c>
      <c r="BK57" s="26">
        <f ca="1">BK8*'BASIC INPUT ASSUMPTIONS FLTE'!$D$16</f>
        <v>285010.42925532075</v>
      </c>
      <c r="BL57" s="26">
        <f ca="1">BL8*'BASIC INPUT ASSUMPTIONS FLTE'!$D$16</f>
        <v>290708.28260665055</v>
      </c>
      <c r="BM57" s="26">
        <f ca="1">BM8*'BASIC INPUT ASSUMPTIONS FLTE'!$D$16</f>
        <v>296357.70420449402</v>
      </c>
      <c r="BN57" s="26">
        <f ca="1">BN8*'BASIC INPUT ASSUMPTIONS FLTE'!$D$16</f>
        <v>301959.1057187558</v>
      </c>
      <c r="BO57" s="26">
        <f ca="1">BO8*'BASIC INPUT ASSUMPTIONS FLTE'!$D$16</f>
        <v>307512.8953201464</v>
      </c>
      <c r="BP57" s="26">
        <f ca="1">BP8*'BASIC INPUT ASSUMPTIONS FLTE'!$D$16</f>
        <v>313019.47770992521</v>
      </c>
      <c r="BQ57" s="26">
        <f ca="1">BQ8*'BASIC INPUT ASSUMPTIONS FLTE'!$D$16</f>
        <v>318479.25414939085</v>
      </c>
      <c r="BR57" s="26">
        <f ca="1">BR8*'BASIC INPUT ASSUMPTIONS FLTE'!$D$16</f>
        <v>323892.62248912093</v>
      </c>
      <c r="BT57" s="368">
        <f t="shared" ref="BT57:BT58" ca="1" si="18">SUM(C57:BS57)</f>
        <v>8844077.2058661971</v>
      </c>
    </row>
    <row r="58" spans="2:72" ht="25" customHeight="1" outlineLevel="1">
      <c r="B58" s="24" t="s">
        <v>80</v>
      </c>
      <c r="C58" s="26">
        <f>C8*('BASIC INPUT ASSUMPTIONS FLTE'!$D$14/12)</f>
        <v>0</v>
      </c>
      <c r="D58" s="26">
        <f>D8*('BASIC INPUT ASSUMPTIONS FLTE'!$D$14/12)</f>
        <v>0</v>
      </c>
      <c r="E58" s="26">
        <f>E8*('BASIC INPUT ASSUMPTIONS FLTE'!$D$14/12)</f>
        <v>0</v>
      </c>
      <c r="F58" s="26">
        <f>F8*('BASIC INPUT ASSUMPTIONS FLTE'!$D$14/12)</f>
        <v>0</v>
      </c>
      <c r="G58" s="26">
        <f>G8*('BASIC INPUT ASSUMPTIONS FLTE'!$D$14/12)</f>
        <v>0</v>
      </c>
      <c r="H58" s="26">
        <f>H8*('BASIC INPUT ASSUMPTIONS FLTE'!$D$14/12)</f>
        <v>0</v>
      </c>
      <c r="I58" s="26">
        <f>I8*('BASIC INPUT ASSUMPTIONS FLTE'!$D$14/12)</f>
        <v>0</v>
      </c>
      <c r="J58" s="26">
        <f>J8*('BASIC INPUT ASSUMPTIONS FLTE'!$D$14/12)</f>
        <v>0</v>
      </c>
      <c r="K58" s="26">
        <f ca="1">K8*('BASIC INPUT ASSUMPTIONS FLTE'!$D$14/12)</f>
        <v>1296.2608695652173</v>
      </c>
      <c r="L58" s="26">
        <f ca="1">L8*('BASIC INPUT ASSUMPTIONS FLTE'!$D$14/12)</f>
        <v>1985.3387173913043</v>
      </c>
      <c r="M58" s="26">
        <f ca="1">M8*('BASIC INPUT ASSUMPTIONS FLTE'!$D$14/12)</f>
        <v>2703.8764089456527</v>
      </c>
      <c r="N58" s="26">
        <f ca="1">N8*('BASIC INPUT ASSUMPTIONS FLTE'!$D$14/12)</f>
        <v>3463.7429141797602</v>
      </c>
      <c r="O58" s="26">
        <f ca="1">O8*('BASIC INPUT ASSUMPTIONS FLTE'!$D$14/12)</f>
        <v>4269.699731655608</v>
      </c>
      <c r="P58" s="26">
        <f ca="1">P8*('BASIC INPUT ASSUMPTIONS FLTE'!$D$14/12)</f>
        <v>5134.914778501754</v>
      </c>
      <c r="Q58" s="26">
        <f ca="1">Q8*('BASIC INPUT ASSUMPTIONS FLTE'!$D$14/12)</f>
        <v>6070.6817220873882</v>
      </c>
      <c r="R58" s="26">
        <f ca="1">R8*('BASIC INPUT ASSUMPTIONS FLTE'!$D$14/12)</f>
        <v>7097.9362770873258</v>
      </c>
      <c r="S58" s="26">
        <f ca="1">S8*('BASIC INPUT ASSUMPTIONS FLTE'!$D$14/12)</f>
        <v>8223.9407897465771</v>
      </c>
      <c r="T58" s="26">
        <f ca="1">T8*('BASIC INPUT ASSUMPTIONS FLTE'!$D$14/12)</f>
        <v>9472.2917115119908</v>
      </c>
      <c r="U58" s="26">
        <f ca="1">U8*('BASIC INPUT ASSUMPTIONS FLTE'!$D$14/12)</f>
        <v>10852.350137761239</v>
      </c>
      <c r="V58" s="26">
        <f ca="1">V8*('BASIC INPUT ASSUMPTIONS FLTE'!$D$14/12)</f>
        <v>12384.208013039546</v>
      </c>
      <c r="W58" s="26">
        <f ca="1">W8*('BASIC INPUT ASSUMPTIONS FLTE'!$D$14/12)</f>
        <v>14069.953377175087</v>
      </c>
      <c r="X58" s="26">
        <f ca="1">X8*('BASIC INPUT ASSUMPTIONS FLTE'!$D$14/12)</f>
        <v>15916.649552454606</v>
      </c>
      <c r="Y58" s="26">
        <f ca="1">Y8*('BASIC INPUT ASSUMPTIONS FLTE'!$D$14/12)</f>
        <v>17924.087746838453</v>
      </c>
      <c r="Z58" s="26">
        <f ca="1">Z8*('BASIC INPUT ASSUMPTIONS FLTE'!$D$14/12)</f>
        <v>20083.927915845405</v>
      </c>
      <c r="AA58" s="26">
        <f ca="1">AA8*('BASIC INPUT ASSUMPTIONS FLTE'!$D$14/12)</f>
        <v>22388.562657183906</v>
      </c>
      <c r="AB58" s="26">
        <f ca="1">AB8*('BASIC INPUT ASSUMPTIONS FLTE'!$D$14/12)</f>
        <v>24820.165387279001</v>
      </c>
      <c r="AC58" s="26">
        <f ca="1">AC8*('BASIC INPUT ASSUMPTIONS FLTE'!$D$14/12)</f>
        <v>27362.43711192191</v>
      </c>
      <c r="AD58" s="26">
        <f ca="1">AD8*('BASIC INPUT ASSUMPTIONS FLTE'!$D$14/12)</f>
        <v>29995.960405528545</v>
      </c>
      <c r="AE58" s="26">
        <f ca="1">AE8*('BASIC INPUT ASSUMPTIONS FLTE'!$D$14/12)</f>
        <v>32706.875073603293</v>
      </c>
      <c r="AF58" s="26">
        <f ca="1">AF8*('BASIC INPUT ASSUMPTIONS FLTE'!$D$14/12)</f>
        <v>35476.565454318239</v>
      </c>
      <c r="AG58" s="26">
        <f ca="1">AG8*('BASIC INPUT ASSUMPTIONS FLTE'!$D$14/12)</f>
        <v>38289.084113536257</v>
      </c>
      <c r="AH58" s="26">
        <f ca="1">AH8*('BASIC INPUT ASSUMPTIONS FLTE'!$D$14/12)</f>
        <v>41130.067871397281</v>
      </c>
      <c r="AI58" s="26">
        <f ca="1">AI8*('BASIC INPUT ASSUMPTIONS FLTE'!$D$14/12)</f>
        <v>43994.837651374452</v>
      </c>
      <c r="AJ58" s="26">
        <f ca="1">AJ8*('BASIC INPUT ASSUMPTIONS FLTE'!$D$14/12)</f>
        <v>46869.236995105894</v>
      </c>
      <c r="AK58" s="26">
        <f ca="1">AK8*('BASIC INPUT ASSUMPTIONS FLTE'!$D$14/12)</f>
        <v>49746.414256009819</v>
      </c>
      <c r="AL58" s="26">
        <f ca="1">AL8*('BASIC INPUT ASSUMPTIONS FLTE'!$D$14/12)</f>
        <v>52621.7749667178</v>
      </c>
      <c r="AM58" s="26">
        <f ca="1">AM8*('BASIC INPUT ASSUMPTIONS FLTE'!$D$14/12)</f>
        <v>55494.559031674609</v>
      </c>
      <c r="AN58" s="26">
        <f ca="1">AN8*('BASIC INPUT ASSUMPTIONS FLTE'!$D$14/12)</f>
        <v>58354.484491861891</v>
      </c>
      <c r="AO58" s="26">
        <f ca="1">AO8*('BASIC INPUT ASSUMPTIONS FLTE'!$D$14/12)</f>
        <v>61200.336437086858</v>
      </c>
      <c r="AP58" s="26">
        <f ca="1">AP8*('BASIC INPUT ASSUMPTIONS FLTE'!$D$14/12)</f>
        <v>64033.112303820904</v>
      </c>
      <c r="AQ58" s="26">
        <f ca="1">AQ8*('BASIC INPUT ASSUMPTIONS FLTE'!$D$14/12)</f>
        <v>66844.423995977544</v>
      </c>
      <c r="AR58" s="26">
        <f ca="1">AR8*('BASIC INPUT ASSUMPTIONS FLTE'!$D$14/12)</f>
        <v>69639.113926432037</v>
      </c>
      <c r="AS58" s="26">
        <f ca="1">AS8*('BASIC INPUT ASSUMPTIONS FLTE'!$D$14/12)</f>
        <v>72417.865380158808</v>
      </c>
      <c r="AT58" s="26">
        <f ca="1">AT8*('BASIC INPUT ASSUMPTIONS FLTE'!$D$14/12)</f>
        <v>75173.050912108607</v>
      </c>
      <c r="AU58" s="26">
        <f ca="1">AU8*('BASIC INPUT ASSUMPTIONS FLTE'!$D$14/12)</f>
        <v>77908.273401457132</v>
      </c>
      <c r="AV58" s="26">
        <f ca="1">AV8*('BASIC INPUT ASSUMPTIONS FLTE'!$D$14/12)</f>
        <v>80622.798851095489</v>
      </c>
      <c r="AW58" s="26">
        <f ca="1">AW8*('BASIC INPUT ASSUMPTIONS FLTE'!$D$14/12)</f>
        <v>83314.092075353925</v>
      </c>
      <c r="AX58" s="26">
        <f ca="1">AX8*('BASIC INPUT ASSUMPTIONS FLTE'!$D$14/12)</f>
        <v>85985.046895974272</v>
      </c>
      <c r="AY58" s="26">
        <f ca="1">AY8*('BASIC INPUT ASSUMPTIONS FLTE'!$D$14/12)</f>
        <v>88632.050953880243</v>
      </c>
      <c r="AZ58" s="26">
        <f ca="1">AZ8*('BASIC INPUT ASSUMPTIONS FLTE'!$D$14/12)</f>
        <v>91261.250555192542</v>
      </c>
      <c r="BA58" s="26">
        <f ca="1">BA8*('BASIC INPUT ASSUMPTIONS FLTE'!$D$14/12)</f>
        <v>93866.315454458905</v>
      </c>
      <c r="BB58" s="26">
        <f ca="1">BB8*('BASIC INPUT ASSUMPTIONS FLTE'!$D$14/12)</f>
        <v>96452.128032153982</v>
      </c>
      <c r="BC58" s="26">
        <f ca="1">BC8*('BASIC INPUT ASSUMPTIONS FLTE'!$D$14/12)</f>
        <v>99014.351811634304</v>
      </c>
      <c r="BD58" s="26">
        <f ca="1">BD8*('BASIC INPUT ASSUMPTIONS FLTE'!$D$14/12)</f>
        <v>101556.95610927886</v>
      </c>
      <c r="BE58" s="26">
        <f ca="1">BE8*('BASIC INPUT ASSUMPTIONS FLTE'!$D$14/12)</f>
        <v>104076.87773778479</v>
      </c>
      <c r="BF58" s="26">
        <f ca="1">BF8*('BASIC INPUT ASSUMPTIONS FLTE'!$D$14/12)</f>
        <v>106575.3800324484</v>
      </c>
      <c r="BG58" s="26">
        <f ca="1">BG8*('BASIC INPUT ASSUMPTIONS FLTE'!$D$14/12)</f>
        <v>109052.64505760738</v>
      </c>
      <c r="BH58" s="26">
        <f ca="1">BH8*('BASIC INPUT ASSUMPTIONS FLTE'!$D$14/12)</f>
        <v>111508.8533300525</v>
      </c>
      <c r="BI58" s="26">
        <f ca="1">BI8*('BASIC INPUT ASSUMPTIONS FLTE'!$D$14/12)</f>
        <v>113944.90122348619</v>
      </c>
      <c r="BJ58" s="26">
        <f ca="1">BJ8*('BASIC INPUT ASSUMPTIONS FLTE'!$D$14/12)</f>
        <v>116359.88706308656</v>
      </c>
      <c r="BK58" s="26">
        <f ca="1">BK8*('BASIC INPUT ASSUMPTIONS FLTE'!$D$14/12)</f>
        <v>118754.34552305032</v>
      </c>
      <c r="BL58" s="26">
        <f ca="1">BL8*('BASIC INPUT ASSUMPTIONS FLTE'!$D$14/12)</f>
        <v>121128.45108610438</v>
      </c>
      <c r="BM58" s="26">
        <f ca="1">BM8*('BASIC INPUT ASSUMPTIONS FLTE'!$D$14/12)</f>
        <v>123482.37675187249</v>
      </c>
      <c r="BN58" s="26">
        <f ca="1">BN8*('BASIC INPUT ASSUMPTIONS FLTE'!$D$14/12)</f>
        <v>125816.29404948158</v>
      </c>
      <c r="BO58" s="26">
        <f ca="1">BO8*('BASIC INPUT ASSUMPTIONS FLTE'!$D$14/12)</f>
        <v>128130.373050061</v>
      </c>
      <c r="BP58" s="26">
        <f ca="1">BP8*('BASIC INPUT ASSUMPTIONS FLTE'!$D$14/12)</f>
        <v>130424.78237913549</v>
      </c>
      <c r="BQ58" s="26">
        <f ca="1">BQ8*('BASIC INPUT ASSUMPTIONS FLTE'!$D$14/12)</f>
        <v>132699.68922891284</v>
      </c>
      <c r="BR58" s="26">
        <f ca="1">BR8*('BASIC INPUT ASSUMPTIONS FLTE'!$D$14/12)</f>
        <v>134955.25937046704</v>
      </c>
      <c r="BT58" s="368">
        <f t="shared" ca="1" si="18"/>
        <v>3685032.1691109161</v>
      </c>
    </row>
    <row r="59" spans="2:72" ht="25" customHeight="1" outlineLevel="1">
      <c r="B59" s="24" t="s">
        <v>81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26">
        <v>0</v>
      </c>
      <c r="AO59" s="26">
        <v>0</v>
      </c>
      <c r="AP59" s="26">
        <v>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26">
        <v>0</v>
      </c>
      <c r="BK59" s="26">
        <v>0</v>
      </c>
      <c r="BL59" s="26">
        <v>0</v>
      </c>
      <c r="BM59" s="26">
        <v>0</v>
      </c>
      <c r="BN59" s="26">
        <v>0</v>
      </c>
      <c r="BO59" s="26">
        <v>0</v>
      </c>
      <c r="BP59" s="26">
        <v>0</v>
      </c>
      <c r="BQ59" s="26">
        <v>0</v>
      </c>
      <c r="BR59" s="27">
        <v>0</v>
      </c>
    </row>
    <row r="60" spans="2:72" ht="25" customHeight="1">
      <c r="B60" s="49" t="s">
        <v>23</v>
      </c>
      <c r="C60" s="50">
        <f t="shared" ref="C60:BN60" si="19">C45-C47-C55</f>
        <v>0</v>
      </c>
      <c r="D60" s="50">
        <f t="shared" si="19"/>
        <v>0</v>
      </c>
      <c r="E60" s="50">
        <f t="shared" si="19"/>
        <v>0</v>
      </c>
      <c r="F60" s="50">
        <f t="shared" si="19"/>
        <v>0</v>
      </c>
      <c r="G60" s="50">
        <f t="shared" si="19"/>
        <v>-400000</v>
      </c>
      <c r="H60" s="50">
        <f t="shared" si="19"/>
        <v>-400000</v>
      </c>
      <c r="I60" s="50">
        <f t="shared" si="19"/>
        <v>-500000</v>
      </c>
      <c r="J60" s="50">
        <f t="shared" ca="1" si="19"/>
        <v>-4800</v>
      </c>
      <c r="K60" s="50">
        <f t="shared" ca="1" si="19"/>
        <v>-134322.24563773916</v>
      </c>
      <c r="L60" s="50">
        <f t="shared" ca="1" si="19"/>
        <v>-71031.001754948767</v>
      </c>
      <c r="M60" s="50">
        <f t="shared" ca="1" si="19"/>
        <v>-5058.8776484229602</v>
      </c>
      <c r="N60" s="50">
        <f t="shared" ca="1" si="19"/>
        <v>64678.59403809606</v>
      </c>
      <c r="O60" s="50">
        <f t="shared" ca="1" si="19"/>
        <v>138596.11792609081</v>
      </c>
      <c r="P60" s="50">
        <f t="shared" ca="1" si="19"/>
        <v>217951.3721089802</v>
      </c>
      <c r="Q60" s="50">
        <f t="shared" ca="1" si="19"/>
        <v>303711.5035591987</v>
      </c>
      <c r="R60" s="50">
        <f t="shared" ca="1" si="19"/>
        <v>397787.04511982953</v>
      </c>
      <c r="S60" s="50">
        <f t="shared" ca="1" si="19"/>
        <v>502579.77226557542</v>
      </c>
      <c r="T60" s="50">
        <f t="shared" ca="1" si="19"/>
        <v>622007.75043023098</v>
      </c>
      <c r="U60" s="50">
        <f t="shared" ca="1" si="19"/>
        <v>753999.0287054287</v>
      </c>
      <c r="V60" s="50">
        <f t="shared" ca="1" si="19"/>
        <v>900491.76894189685</v>
      </c>
      <c r="W60" s="50">
        <f t="shared" ca="1" si="19"/>
        <v>1061743.3590092091</v>
      </c>
      <c r="X60" s="50">
        <f t="shared" ca="1" si="19"/>
        <v>1204692.1110272862</v>
      </c>
      <c r="Y60" s="50">
        <f t="shared" ca="1" si="19"/>
        <v>1365398.6823335392</v>
      </c>
      <c r="Z60" s="50">
        <f t="shared" ca="1" si="19"/>
        <v>1537588.0316416461</v>
      </c>
      <c r="AA60" s="50">
        <f t="shared" ca="1" si="19"/>
        <v>1725939.1914601256</v>
      </c>
      <c r="AB60" s="50">
        <f t="shared" ca="1" si="19"/>
        <v>1924581.1922730473</v>
      </c>
      <c r="AC60" s="50">
        <f t="shared" ca="1" si="19"/>
        <v>2132203.6458717403</v>
      </c>
      <c r="AD60" s="50">
        <f t="shared" ca="1" si="19"/>
        <v>2342352.9769210047</v>
      </c>
      <c r="AE60" s="50">
        <f t="shared" ca="1" si="19"/>
        <v>2568325.0423395382</v>
      </c>
      <c r="AF60" s="50">
        <f t="shared" ca="1" si="19"/>
        <v>2794206.1196729555</v>
      </c>
      <c r="AG60" s="50">
        <f t="shared" ca="1" si="19"/>
        <v>3029043.862964266</v>
      </c>
      <c r="AH60" s="50">
        <f t="shared" ca="1" si="19"/>
        <v>3266654.2871180577</v>
      </c>
      <c r="AI60" s="50">
        <f t="shared" ca="1" si="19"/>
        <v>3515895.3235842399</v>
      </c>
      <c r="AJ60" s="50">
        <f t="shared" ca="1" si="19"/>
        <v>3761127.787907267</v>
      </c>
      <c r="AK60" s="50">
        <f t="shared" ca="1" si="19"/>
        <v>4006614.5813040561</v>
      </c>
      <c r="AL60" s="50">
        <f t="shared" ca="1" si="19"/>
        <v>4247140.576899061</v>
      </c>
      <c r="AM60" s="50">
        <f t="shared" ca="1" si="19"/>
        <v>4507335.3071802901</v>
      </c>
      <c r="AN60" s="50">
        <f t="shared" ca="1" si="19"/>
        <v>4771942.4372128863</v>
      </c>
      <c r="AO60" s="50">
        <f t="shared" ca="1" si="19"/>
        <v>5030484.419886671</v>
      </c>
      <c r="AP60" s="50">
        <f t="shared" ca="1" si="19"/>
        <v>5297400.4704507068</v>
      </c>
      <c r="AQ60" s="50">
        <f t="shared" ca="1" si="19"/>
        <v>5557566.0359234354</v>
      </c>
      <c r="AR60" s="50">
        <f t="shared" ca="1" si="19"/>
        <v>5816184.7043525074</v>
      </c>
      <c r="AS60" s="50">
        <f t="shared" ca="1" si="19"/>
        <v>6068556.4220503867</v>
      </c>
      <c r="AT60" s="50">
        <f t="shared" ca="1" si="19"/>
        <v>6328369.3130638199</v>
      </c>
      <c r="AU60" s="50">
        <f t="shared" ca="1" si="19"/>
        <v>6581491.1500512538</v>
      </c>
      <c r="AV60" s="50">
        <f t="shared" ca="1" si="19"/>
        <v>6832724.2898799647</v>
      </c>
      <c r="AW60" s="50">
        <f t="shared" ca="1" si="19"/>
        <v>7077006.5592650222</v>
      </c>
      <c r="AX60" s="50">
        <f t="shared" ca="1" si="19"/>
        <v>7329028.8557485165</v>
      </c>
      <c r="AY60" s="50">
        <f t="shared" ca="1" si="19"/>
        <v>7574033.5613643518</v>
      </c>
      <c r="AZ60" s="50">
        <f t="shared" ca="1" si="19"/>
        <v>7812560.953910769</v>
      </c>
      <c r="BA60" s="50">
        <f t="shared" ca="1" si="19"/>
        <v>8058454.6105882106</v>
      </c>
      <c r="BB60" s="50">
        <f t="shared" ca="1" si="19"/>
        <v>8297793.6156229144</v>
      </c>
      <c r="BC60" s="50">
        <f t="shared" ca="1" si="19"/>
        <v>8534957.0897496063</v>
      </c>
      <c r="BD60" s="50">
        <f t="shared" ca="1" si="19"/>
        <v>8765497.3846191093</v>
      </c>
      <c r="BE60" s="50">
        <f t="shared" ca="1" si="19"/>
        <v>9003545.3893017918</v>
      </c>
      <c r="BF60" s="50">
        <f t="shared" ca="1" si="19"/>
        <v>9234810.7859446704</v>
      </c>
      <c r="BG60" s="50">
        <f t="shared" ca="1" si="19"/>
        <v>9464110.4267160892</v>
      </c>
      <c r="BH60" s="50">
        <f t="shared" ca="1" si="19"/>
        <v>9686661.0205409452</v>
      </c>
      <c r="BI60" s="50">
        <f t="shared" ca="1" si="19"/>
        <v>9916933.6139479093</v>
      </c>
      <c r="BJ60" s="50">
        <f t="shared" ca="1" si="19"/>
        <v>10140460.158698959</v>
      </c>
      <c r="BK60" s="50">
        <f t="shared" ca="1" si="19"/>
        <v>10357286.727819623</v>
      </c>
      <c r="BL60" s="50">
        <f t="shared" ca="1" si="19"/>
        <v>10581829.471102757</v>
      </c>
      <c r="BM60" s="50">
        <f t="shared" ca="1" si="19"/>
        <v>10799704.401067985</v>
      </c>
      <c r="BN60" s="50">
        <f t="shared" ca="1" si="19"/>
        <v>11015727.394128518</v>
      </c>
      <c r="BO60" s="50">
        <f t="shared" ref="BO60:BR60" ca="1" si="20">BO45-BO47-BO55</f>
        <v>11225114.191748032</v>
      </c>
      <c r="BP60" s="50">
        <f t="shared" ca="1" si="20"/>
        <v>11442280.401587782</v>
      </c>
      <c r="BQ60" s="50">
        <f t="shared" ca="1" si="20"/>
        <v>11652841.498643894</v>
      </c>
      <c r="BR60" s="50">
        <f t="shared" ca="1" si="20"/>
        <v>11861612.826375015</v>
      </c>
    </row>
    <row r="61" spans="2:72" s="45" customFormat="1" ht="25" customHeight="1">
      <c r="B61" s="48" t="s">
        <v>70</v>
      </c>
      <c r="C61" s="225">
        <f t="shared" ref="C61:BN61" si="21">IF(C60&gt;0,C60/C8,0)</f>
        <v>0</v>
      </c>
      <c r="D61" s="225">
        <f t="shared" si="21"/>
        <v>0</v>
      </c>
      <c r="E61" s="225">
        <f t="shared" si="21"/>
        <v>0</v>
      </c>
      <c r="F61" s="225">
        <f t="shared" si="21"/>
        <v>0</v>
      </c>
      <c r="G61" s="225">
        <f t="shared" si="21"/>
        <v>0</v>
      </c>
      <c r="H61" s="225">
        <f t="shared" si="21"/>
        <v>0</v>
      </c>
      <c r="I61" s="225">
        <f t="shared" si="21"/>
        <v>0</v>
      </c>
      <c r="J61" s="225">
        <f t="shared" ca="1" si="21"/>
        <v>0</v>
      </c>
      <c r="K61" s="225">
        <f t="shared" ca="1" si="21"/>
        <v>0</v>
      </c>
      <c r="L61" s="225">
        <f t="shared" ca="1" si="21"/>
        <v>0</v>
      </c>
      <c r="M61" s="225">
        <f t="shared" ca="1" si="21"/>
        <v>0</v>
      </c>
      <c r="N61" s="225">
        <f t="shared" ca="1" si="21"/>
        <v>7.7804314148764833E-2</v>
      </c>
      <c r="O61" s="225">
        <f t="shared" ca="1" si="21"/>
        <v>0.13525162446683842</v>
      </c>
      <c r="P61" s="225">
        <f t="shared" ca="1" si="21"/>
        <v>0.17685409715518624</v>
      </c>
      <c r="Q61" s="225">
        <f t="shared" ca="1" si="21"/>
        <v>0.208455105389416</v>
      </c>
      <c r="R61" s="225">
        <f t="shared" ca="1" si="21"/>
        <v>0.23351097511018576</v>
      </c>
      <c r="S61" s="225">
        <f t="shared" ca="1" si="21"/>
        <v>0.2546324734062716</v>
      </c>
      <c r="T61" s="225">
        <f t="shared" ca="1" si="21"/>
        <v>0.2736084401809738</v>
      </c>
      <c r="U61" s="225">
        <f t="shared" ca="1" si="21"/>
        <v>0.289491453899409</v>
      </c>
      <c r="V61" s="225">
        <f t="shared" ca="1" si="21"/>
        <v>0.3029704469843616</v>
      </c>
      <c r="W61" s="225">
        <f t="shared" ca="1" si="21"/>
        <v>0.31442397454671533</v>
      </c>
      <c r="X61" s="225">
        <f t="shared" ca="1" si="21"/>
        <v>0.31536476606281727</v>
      </c>
      <c r="Y61" s="225">
        <f t="shared" ca="1" si="21"/>
        <v>0.31740310897514057</v>
      </c>
      <c r="Z61" s="225">
        <f t="shared" ca="1" si="21"/>
        <v>0.31899222230589158</v>
      </c>
      <c r="AA61" s="225">
        <f t="shared" ca="1" si="21"/>
        <v>0.32120924455340089</v>
      </c>
      <c r="AB61" s="225">
        <f t="shared" ca="1" si="21"/>
        <v>0.32308762556625403</v>
      </c>
      <c r="AC61" s="225">
        <f t="shared" ca="1" si="21"/>
        <v>0.32468532760658403</v>
      </c>
      <c r="AD61" s="225">
        <f t="shared" ca="1" si="21"/>
        <v>0.3253706145279936</v>
      </c>
      <c r="AE61" s="225">
        <f t="shared" ca="1" si="21"/>
        <v>0.32718975197108152</v>
      </c>
      <c r="AF61" s="225">
        <f t="shared" ca="1" si="21"/>
        <v>0.32817510233985109</v>
      </c>
      <c r="AG61" s="225">
        <f t="shared" ca="1" si="21"/>
        <v>0.32962439264047483</v>
      </c>
      <c r="AH61" s="225">
        <f t="shared" ca="1" si="21"/>
        <v>0.33092723241344302</v>
      </c>
      <c r="AI61" s="225">
        <f t="shared" ca="1" si="21"/>
        <v>0.3329837005958356</v>
      </c>
      <c r="AJ61" s="225">
        <f t="shared" ca="1" si="21"/>
        <v>0.33436357806685346</v>
      </c>
      <c r="AK61" s="225">
        <f t="shared" ca="1" si="21"/>
        <v>0.33558654772958679</v>
      </c>
      <c r="AL61" s="225">
        <f t="shared" ca="1" si="21"/>
        <v>0.33629460582820286</v>
      </c>
      <c r="AM61" s="225">
        <f t="shared" ca="1" si="21"/>
        <v>0.33842171390529474</v>
      </c>
      <c r="AN61" s="225">
        <f t="shared" ca="1" si="21"/>
        <v>0.34072948568605588</v>
      </c>
      <c r="AO61" s="225">
        <f t="shared" ca="1" si="21"/>
        <v>0.34248752490233059</v>
      </c>
      <c r="AP61" s="225">
        <f t="shared" ca="1" si="21"/>
        <v>0.34470450000123132</v>
      </c>
      <c r="AQ61" s="225">
        <f t="shared" ca="1" si="21"/>
        <v>0.34642418567440203</v>
      </c>
      <c r="AR61" s="225">
        <f t="shared" ca="1" si="21"/>
        <v>0.34799556697983608</v>
      </c>
      <c r="AS61" s="225">
        <f t="shared" ca="1" si="21"/>
        <v>0.34916317438805772</v>
      </c>
      <c r="AT61" s="225">
        <f t="shared" ca="1" si="21"/>
        <v>0.35076673290709759</v>
      </c>
      <c r="AU61" s="225">
        <f t="shared" ca="1" si="21"/>
        <v>0.35198931505735731</v>
      </c>
      <c r="AV61" s="225">
        <f t="shared" ca="1" si="21"/>
        <v>0.35312200701129187</v>
      </c>
      <c r="AW61" s="225">
        <f t="shared" ca="1" si="21"/>
        <v>0.35393204913762677</v>
      </c>
      <c r="AX61" s="225">
        <f t="shared" ca="1" si="21"/>
        <v>0.35515035851792071</v>
      </c>
      <c r="AY61" s="225">
        <f t="shared" ca="1" si="21"/>
        <v>0.35606163721488221</v>
      </c>
      <c r="AZ61" s="225">
        <f t="shared" ca="1" si="21"/>
        <v>0.35669396496243155</v>
      </c>
      <c r="BA61" s="225">
        <f t="shared" ca="1" si="21"/>
        <v>0.35770972843900217</v>
      </c>
      <c r="BB61" s="225">
        <f t="shared" ca="1" si="21"/>
        <v>0.3584590694937243</v>
      </c>
      <c r="BC61" s="225">
        <f t="shared" ca="1" si="21"/>
        <v>0.35916329861901308</v>
      </c>
      <c r="BD61" s="225">
        <f t="shared" ca="1" si="21"/>
        <v>0.3596297798640829</v>
      </c>
      <c r="BE61" s="225">
        <f t="shared" ca="1" si="21"/>
        <v>0.36045251616733032</v>
      </c>
      <c r="BF61" s="225">
        <f t="shared" ca="1" si="21"/>
        <v>0.36104378199781378</v>
      </c>
      <c r="BG61" s="225">
        <f t="shared" ca="1" si="21"/>
        <v>0.36160327357323019</v>
      </c>
      <c r="BH61" s="225">
        <f t="shared" ca="1" si="21"/>
        <v>0.36195410839822206</v>
      </c>
      <c r="BI61" s="225">
        <f t="shared" ca="1" si="21"/>
        <v>0.36263629421854293</v>
      </c>
      <c r="BJ61" s="225">
        <f t="shared" ca="1" si="21"/>
        <v>0.36311411427380219</v>
      </c>
      <c r="BK61" s="225">
        <f t="shared" ca="1" si="21"/>
        <v>0.36340027117187562</v>
      </c>
      <c r="BL61" s="225">
        <f t="shared" ca="1" si="21"/>
        <v>0.36400165059695749</v>
      </c>
      <c r="BM61" s="225">
        <f t="shared" ca="1" si="21"/>
        <v>0.36441449801540937</v>
      </c>
      <c r="BN61" s="225">
        <f t="shared" ca="1" si="21"/>
        <v>0.36480858452364567</v>
      </c>
      <c r="BO61" s="225">
        <f t="shared" ref="BO61:BR61" ca="1" si="22">IF(BO60&gt;0,BO60/BO8,0)</f>
        <v>0.3650290561006152</v>
      </c>
      <c r="BP61" s="225">
        <f t="shared" ca="1" si="22"/>
        <v>0.36554531639054527</v>
      </c>
      <c r="BQ61" s="225">
        <f t="shared" ca="1" si="22"/>
        <v>0.36589012774997992</v>
      </c>
      <c r="BR61" s="225">
        <f t="shared" ca="1" si="22"/>
        <v>0.36622053121242149</v>
      </c>
    </row>
    <row r="62" spans="2:72" ht="25" customHeight="1">
      <c r="B62" s="49" t="s">
        <v>24</v>
      </c>
      <c r="C62" s="50">
        <f>C60</f>
        <v>0</v>
      </c>
      <c r="D62" s="50">
        <f>D60+C62</f>
        <v>0</v>
      </c>
      <c r="E62" s="50">
        <f t="shared" ref="E62:BP62" si="23">E60+D62</f>
        <v>0</v>
      </c>
      <c r="F62" s="50">
        <f t="shared" si="23"/>
        <v>0</v>
      </c>
      <c r="G62" s="50">
        <f t="shared" si="23"/>
        <v>-400000</v>
      </c>
      <c r="H62" s="50">
        <f t="shared" si="23"/>
        <v>-800000</v>
      </c>
      <c r="I62" s="50">
        <f t="shared" si="23"/>
        <v>-1300000</v>
      </c>
      <c r="J62" s="50">
        <f t="shared" ca="1" si="23"/>
        <v>-1304800</v>
      </c>
      <c r="K62" s="50">
        <f t="shared" ca="1" si="23"/>
        <v>-1439122.2456377391</v>
      </c>
      <c r="L62" s="50">
        <f t="shared" ca="1" si="23"/>
        <v>-1510153.2473926879</v>
      </c>
      <c r="M62" s="50">
        <f t="shared" ca="1" si="23"/>
        <v>-1515212.1250411109</v>
      </c>
      <c r="N62" s="50">
        <f t="shared" ca="1" si="23"/>
        <v>-1450533.5310030149</v>
      </c>
      <c r="O62" s="50">
        <f t="shared" ca="1" si="23"/>
        <v>-1311937.4130769242</v>
      </c>
      <c r="P62" s="50">
        <f t="shared" ca="1" si="23"/>
        <v>-1093986.0409679441</v>
      </c>
      <c r="Q62" s="50">
        <f t="shared" ca="1" si="23"/>
        <v>-790274.53740874538</v>
      </c>
      <c r="R62" s="50">
        <f t="shared" ca="1" si="23"/>
        <v>-392487.49228891585</v>
      </c>
      <c r="S62" s="50">
        <f t="shared" ca="1" si="23"/>
        <v>110092.27997665957</v>
      </c>
      <c r="T62" s="50">
        <f t="shared" ca="1" si="23"/>
        <v>732100.03040689055</v>
      </c>
      <c r="U62" s="50">
        <f t="shared" ca="1" si="23"/>
        <v>1486099.0591123193</v>
      </c>
      <c r="V62" s="50">
        <f t="shared" ca="1" si="23"/>
        <v>2386590.8280542162</v>
      </c>
      <c r="W62" s="50">
        <f t="shared" ca="1" si="23"/>
        <v>3448334.1870634253</v>
      </c>
      <c r="X62" s="50">
        <f t="shared" ca="1" si="23"/>
        <v>4653026.2980907112</v>
      </c>
      <c r="Y62" s="50">
        <f t="shared" ca="1" si="23"/>
        <v>6018424.9804242505</v>
      </c>
      <c r="Z62" s="50">
        <f t="shared" ca="1" si="23"/>
        <v>7556013.0120658968</v>
      </c>
      <c r="AA62" s="50">
        <f t="shared" ca="1" si="23"/>
        <v>9281952.2035260219</v>
      </c>
      <c r="AB62" s="50">
        <f t="shared" ca="1" si="23"/>
        <v>11206533.395799069</v>
      </c>
      <c r="AC62" s="50">
        <f t="shared" ca="1" si="23"/>
        <v>13338737.041670809</v>
      </c>
      <c r="AD62" s="50">
        <f t="shared" ca="1" si="23"/>
        <v>15681090.018591814</v>
      </c>
      <c r="AE62" s="50">
        <f t="shared" ca="1" si="23"/>
        <v>18249415.060931351</v>
      </c>
      <c r="AF62" s="50">
        <f t="shared" ca="1" si="23"/>
        <v>21043621.180604305</v>
      </c>
      <c r="AG62" s="50">
        <f t="shared" ca="1" si="23"/>
        <v>24072665.04356857</v>
      </c>
      <c r="AH62" s="50">
        <f t="shared" ca="1" si="23"/>
        <v>27339319.330686629</v>
      </c>
      <c r="AI62" s="50">
        <f t="shared" ca="1" si="23"/>
        <v>30855214.654270869</v>
      </c>
      <c r="AJ62" s="50">
        <f t="shared" ca="1" si="23"/>
        <v>34616342.442178138</v>
      </c>
      <c r="AK62" s="50">
        <f t="shared" ca="1" si="23"/>
        <v>38622957.023482196</v>
      </c>
      <c r="AL62" s="50">
        <f t="shared" ca="1" si="23"/>
        <v>42870097.600381255</v>
      </c>
      <c r="AM62" s="50">
        <f t="shared" ca="1" si="23"/>
        <v>47377432.907561548</v>
      </c>
      <c r="AN62" s="50">
        <f t="shared" ca="1" si="23"/>
        <v>52149375.344774432</v>
      </c>
      <c r="AO62" s="50">
        <f t="shared" ca="1" si="23"/>
        <v>57179859.764661103</v>
      </c>
      <c r="AP62" s="50">
        <f t="shared" ca="1" si="23"/>
        <v>62477260.23511181</v>
      </c>
      <c r="AQ62" s="50">
        <f t="shared" ca="1" si="23"/>
        <v>68034826.271035239</v>
      </c>
      <c r="AR62" s="50">
        <f t="shared" ca="1" si="23"/>
        <v>73851010.975387752</v>
      </c>
      <c r="AS62" s="50">
        <f t="shared" ca="1" si="23"/>
        <v>79919567.397438139</v>
      </c>
      <c r="AT62" s="50">
        <f t="shared" ca="1" si="23"/>
        <v>86247936.710501954</v>
      </c>
      <c r="AU62" s="50">
        <f t="shared" ca="1" si="23"/>
        <v>92829427.860553205</v>
      </c>
      <c r="AV62" s="50">
        <f t="shared" ca="1" si="23"/>
        <v>99662152.150433168</v>
      </c>
      <c r="AW62" s="50">
        <f t="shared" ca="1" si="23"/>
        <v>106739158.70969819</v>
      </c>
      <c r="AX62" s="50">
        <f t="shared" ca="1" si="23"/>
        <v>114068187.5654467</v>
      </c>
      <c r="AY62" s="50">
        <f t="shared" ca="1" si="23"/>
        <v>121642221.12681106</v>
      </c>
      <c r="AZ62" s="50">
        <f t="shared" ca="1" si="23"/>
        <v>129454782.08072183</v>
      </c>
      <c r="BA62" s="50">
        <f t="shared" ca="1" si="23"/>
        <v>137513236.69131005</v>
      </c>
      <c r="BB62" s="50">
        <f t="shared" ca="1" si="23"/>
        <v>145811030.30693296</v>
      </c>
      <c r="BC62" s="50">
        <f t="shared" ca="1" si="23"/>
        <v>154345987.39668256</v>
      </c>
      <c r="BD62" s="50">
        <f t="shared" ca="1" si="23"/>
        <v>163111484.78130168</v>
      </c>
      <c r="BE62" s="50">
        <f t="shared" ca="1" si="23"/>
        <v>172115030.17060345</v>
      </c>
      <c r="BF62" s="50">
        <f t="shared" ca="1" si="23"/>
        <v>181349840.95654812</v>
      </c>
      <c r="BG62" s="50">
        <f t="shared" ca="1" si="23"/>
        <v>190813951.38326421</v>
      </c>
      <c r="BH62" s="50">
        <f t="shared" ca="1" si="23"/>
        <v>200500612.40380517</v>
      </c>
      <c r="BI62" s="50">
        <f t="shared" ca="1" si="23"/>
        <v>210417546.01775306</v>
      </c>
      <c r="BJ62" s="50">
        <f t="shared" ca="1" si="23"/>
        <v>220558006.17645201</v>
      </c>
      <c r="BK62" s="50">
        <f t="shared" ca="1" si="23"/>
        <v>230915292.90427163</v>
      </c>
      <c r="BL62" s="50">
        <f t="shared" ca="1" si="23"/>
        <v>241497122.37537438</v>
      </c>
      <c r="BM62" s="50">
        <f t="shared" ca="1" si="23"/>
        <v>252296826.77644235</v>
      </c>
      <c r="BN62" s="50">
        <f t="shared" ca="1" si="23"/>
        <v>263312554.17057088</v>
      </c>
      <c r="BO62" s="50">
        <f t="shared" ca="1" si="23"/>
        <v>274537668.36231893</v>
      </c>
      <c r="BP62" s="50">
        <f t="shared" ca="1" si="23"/>
        <v>285979948.76390672</v>
      </c>
      <c r="BQ62" s="50">
        <f t="shared" ref="BQ62:BR62" ca="1" si="24">BQ60+BP62</f>
        <v>297632790.26255059</v>
      </c>
      <c r="BR62" s="50">
        <f t="shared" ca="1" si="24"/>
        <v>309494403.0889256</v>
      </c>
    </row>
    <row r="64" spans="2:72" ht="25" customHeight="1">
      <c r="B64" s="51" t="s">
        <v>82</v>
      </c>
      <c r="C64" s="52" t="str">
        <f t="shared" ref="C64:BN64" si="25">IF(C60&gt;0,C6,"")</f>
        <v/>
      </c>
      <c r="D64" s="52" t="str">
        <f t="shared" si="25"/>
        <v/>
      </c>
      <c r="E64" s="52" t="str">
        <f t="shared" si="25"/>
        <v/>
      </c>
      <c r="F64" s="52" t="str">
        <f t="shared" si="25"/>
        <v/>
      </c>
      <c r="G64" s="52" t="str">
        <f t="shared" si="25"/>
        <v/>
      </c>
      <c r="H64" s="52" t="str">
        <f t="shared" si="25"/>
        <v/>
      </c>
      <c r="I64" s="52" t="str">
        <f t="shared" si="25"/>
        <v/>
      </c>
      <c r="J64" s="52" t="str">
        <f t="shared" ca="1" si="25"/>
        <v/>
      </c>
      <c r="K64" s="52" t="str">
        <f t="shared" ca="1" si="25"/>
        <v/>
      </c>
      <c r="L64" s="52" t="str">
        <f t="shared" ca="1" si="25"/>
        <v/>
      </c>
      <c r="M64" s="52" t="str">
        <f t="shared" ca="1" si="25"/>
        <v/>
      </c>
      <c r="N64" s="52">
        <f t="shared" ca="1" si="25"/>
        <v>4</v>
      </c>
      <c r="O64" s="52">
        <f t="shared" ca="1" si="25"/>
        <v>5</v>
      </c>
      <c r="P64" s="52">
        <f t="shared" ca="1" si="25"/>
        <v>6</v>
      </c>
      <c r="Q64" s="52">
        <f t="shared" ca="1" si="25"/>
        <v>7</v>
      </c>
      <c r="R64" s="52">
        <f t="shared" ca="1" si="25"/>
        <v>8</v>
      </c>
      <c r="S64" s="52">
        <f t="shared" ca="1" si="25"/>
        <v>9</v>
      </c>
      <c r="T64" s="52">
        <f t="shared" ca="1" si="25"/>
        <v>10</v>
      </c>
      <c r="U64" s="52">
        <f t="shared" ca="1" si="25"/>
        <v>11</v>
      </c>
      <c r="V64" s="52">
        <f t="shared" ca="1" si="25"/>
        <v>12</v>
      </c>
      <c r="W64" s="52">
        <f t="shared" ca="1" si="25"/>
        <v>13</v>
      </c>
      <c r="X64" s="52">
        <f t="shared" ca="1" si="25"/>
        <v>14</v>
      </c>
      <c r="Y64" s="52">
        <f t="shared" ca="1" si="25"/>
        <v>15</v>
      </c>
      <c r="Z64" s="52">
        <f t="shared" ca="1" si="25"/>
        <v>16</v>
      </c>
      <c r="AA64" s="52">
        <f t="shared" ca="1" si="25"/>
        <v>17</v>
      </c>
      <c r="AB64" s="52">
        <f t="shared" ca="1" si="25"/>
        <v>18</v>
      </c>
      <c r="AC64" s="52">
        <f t="shared" ca="1" si="25"/>
        <v>19</v>
      </c>
      <c r="AD64" s="52">
        <f t="shared" ca="1" si="25"/>
        <v>20</v>
      </c>
      <c r="AE64" s="52">
        <f t="shared" ca="1" si="25"/>
        <v>21</v>
      </c>
      <c r="AF64" s="52">
        <f t="shared" ca="1" si="25"/>
        <v>22</v>
      </c>
      <c r="AG64" s="52">
        <f t="shared" ca="1" si="25"/>
        <v>23</v>
      </c>
      <c r="AH64" s="52">
        <f t="shared" ca="1" si="25"/>
        <v>24</v>
      </c>
      <c r="AI64" s="52">
        <f t="shared" ca="1" si="25"/>
        <v>25</v>
      </c>
      <c r="AJ64" s="52">
        <f t="shared" ca="1" si="25"/>
        <v>26</v>
      </c>
      <c r="AK64" s="52">
        <f t="shared" ca="1" si="25"/>
        <v>27</v>
      </c>
      <c r="AL64" s="52">
        <f t="shared" ca="1" si="25"/>
        <v>28</v>
      </c>
      <c r="AM64" s="52">
        <f t="shared" ca="1" si="25"/>
        <v>29</v>
      </c>
      <c r="AN64" s="52">
        <f t="shared" ca="1" si="25"/>
        <v>30</v>
      </c>
      <c r="AO64" s="52">
        <f t="shared" ca="1" si="25"/>
        <v>31</v>
      </c>
      <c r="AP64" s="52">
        <f t="shared" ca="1" si="25"/>
        <v>32</v>
      </c>
      <c r="AQ64" s="52">
        <f t="shared" ca="1" si="25"/>
        <v>33</v>
      </c>
      <c r="AR64" s="52">
        <f t="shared" ca="1" si="25"/>
        <v>34</v>
      </c>
      <c r="AS64" s="52">
        <f t="shared" ca="1" si="25"/>
        <v>35</v>
      </c>
      <c r="AT64" s="52">
        <f t="shared" ca="1" si="25"/>
        <v>36</v>
      </c>
      <c r="AU64" s="52">
        <f t="shared" ca="1" si="25"/>
        <v>37</v>
      </c>
      <c r="AV64" s="52">
        <f t="shared" ca="1" si="25"/>
        <v>38</v>
      </c>
      <c r="AW64" s="52">
        <f t="shared" ca="1" si="25"/>
        <v>39</v>
      </c>
      <c r="AX64" s="52">
        <f t="shared" ca="1" si="25"/>
        <v>40</v>
      </c>
      <c r="AY64" s="52">
        <f t="shared" ca="1" si="25"/>
        <v>41</v>
      </c>
      <c r="AZ64" s="52">
        <f t="shared" ca="1" si="25"/>
        <v>42</v>
      </c>
      <c r="BA64" s="52">
        <f t="shared" ca="1" si="25"/>
        <v>43</v>
      </c>
      <c r="BB64" s="52">
        <f t="shared" ca="1" si="25"/>
        <v>44</v>
      </c>
      <c r="BC64" s="52">
        <f t="shared" ca="1" si="25"/>
        <v>45</v>
      </c>
      <c r="BD64" s="52">
        <f t="shared" ca="1" si="25"/>
        <v>46</v>
      </c>
      <c r="BE64" s="52">
        <f t="shared" ca="1" si="25"/>
        <v>47</v>
      </c>
      <c r="BF64" s="52">
        <f t="shared" ca="1" si="25"/>
        <v>48</v>
      </c>
      <c r="BG64" s="52">
        <f t="shared" ca="1" si="25"/>
        <v>49</v>
      </c>
      <c r="BH64" s="52">
        <f t="shared" ca="1" si="25"/>
        <v>50</v>
      </c>
      <c r="BI64" s="52">
        <f t="shared" ca="1" si="25"/>
        <v>51</v>
      </c>
      <c r="BJ64" s="52">
        <f t="shared" ca="1" si="25"/>
        <v>52</v>
      </c>
      <c r="BK64" s="52">
        <f t="shared" ca="1" si="25"/>
        <v>53</v>
      </c>
      <c r="BL64" s="52">
        <f t="shared" ca="1" si="25"/>
        <v>54</v>
      </c>
      <c r="BM64" s="52">
        <f t="shared" ca="1" si="25"/>
        <v>55</v>
      </c>
      <c r="BN64" s="52">
        <f t="shared" ca="1" si="25"/>
        <v>56</v>
      </c>
      <c r="BO64" s="52">
        <f t="shared" ref="BO64:BR64" ca="1" si="26">IF(BO60&gt;0,BO6,"")</f>
        <v>57</v>
      </c>
      <c r="BP64" s="52">
        <f t="shared" ca="1" si="26"/>
        <v>58</v>
      </c>
      <c r="BQ64" s="52">
        <f t="shared" ca="1" si="26"/>
        <v>59</v>
      </c>
      <c r="BR64" s="52">
        <f t="shared" ca="1" si="26"/>
        <v>60</v>
      </c>
    </row>
    <row r="65" spans="2:70" ht="25" customHeight="1">
      <c r="B65" s="53" t="s">
        <v>83</v>
      </c>
      <c r="C65" s="54" t="str">
        <f t="shared" ref="C65:BN65" si="27">IF(C62&gt;0,C6,"")</f>
        <v/>
      </c>
      <c r="D65" s="54" t="str">
        <f t="shared" si="27"/>
        <v/>
      </c>
      <c r="E65" s="54" t="str">
        <f t="shared" si="27"/>
        <v/>
      </c>
      <c r="F65" s="54" t="str">
        <f t="shared" si="27"/>
        <v/>
      </c>
      <c r="G65" s="54" t="str">
        <f t="shared" si="27"/>
        <v/>
      </c>
      <c r="H65" s="54" t="str">
        <f t="shared" si="27"/>
        <v/>
      </c>
      <c r="I65" s="54" t="str">
        <f t="shared" si="27"/>
        <v/>
      </c>
      <c r="J65" s="54" t="str">
        <f t="shared" ca="1" si="27"/>
        <v/>
      </c>
      <c r="K65" s="54" t="str">
        <f t="shared" ca="1" si="27"/>
        <v/>
      </c>
      <c r="L65" s="54" t="str">
        <f t="shared" ca="1" si="27"/>
        <v/>
      </c>
      <c r="M65" s="54" t="str">
        <f t="shared" ca="1" si="27"/>
        <v/>
      </c>
      <c r="N65" s="54" t="str">
        <f t="shared" ca="1" si="27"/>
        <v/>
      </c>
      <c r="O65" s="54" t="str">
        <f t="shared" ca="1" si="27"/>
        <v/>
      </c>
      <c r="P65" s="54" t="str">
        <f t="shared" ca="1" si="27"/>
        <v/>
      </c>
      <c r="Q65" s="54" t="str">
        <f t="shared" ca="1" si="27"/>
        <v/>
      </c>
      <c r="R65" s="54" t="str">
        <f t="shared" ca="1" si="27"/>
        <v/>
      </c>
      <c r="S65" s="54">
        <f t="shared" ca="1" si="27"/>
        <v>9</v>
      </c>
      <c r="T65" s="54">
        <f t="shared" ca="1" si="27"/>
        <v>10</v>
      </c>
      <c r="U65" s="54">
        <f t="shared" ca="1" si="27"/>
        <v>11</v>
      </c>
      <c r="V65" s="54">
        <f t="shared" ca="1" si="27"/>
        <v>12</v>
      </c>
      <c r="W65" s="54">
        <f t="shared" ca="1" si="27"/>
        <v>13</v>
      </c>
      <c r="X65" s="54">
        <f t="shared" ca="1" si="27"/>
        <v>14</v>
      </c>
      <c r="Y65" s="54">
        <f t="shared" ca="1" si="27"/>
        <v>15</v>
      </c>
      <c r="Z65" s="54">
        <f t="shared" ca="1" si="27"/>
        <v>16</v>
      </c>
      <c r="AA65" s="54">
        <f t="shared" ca="1" si="27"/>
        <v>17</v>
      </c>
      <c r="AB65" s="54">
        <f t="shared" ca="1" si="27"/>
        <v>18</v>
      </c>
      <c r="AC65" s="54">
        <f t="shared" ca="1" si="27"/>
        <v>19</v>
      </c>
      <c r="AD65" s="54">
        <f t="shared" ca="1" si="27"/>
        <v>20</v>
      </c>
      <c r="AE65" s="54">
        <f t="shared" ca="1" si="27"/>
        <v>21</v>
      </c>
      <c r="AF65" s="54">
        <f t="shared" ca="1" si="27"/>
        <v>22</v>
      </c>
      <c r="AG65" s="54">
        <f t="shared" ca="1" si="27"/>
        <v>23</v>
      </c>
      <c r="AH65" s="54">
        <f t="shared" ca="1" si="27"/>
        <v>24</v>
      </c>
      <c r="AI65" s="54">
        <f t="shared" ca="1" si="27"/>
        <v>25</v>
      </c>
      <c r="AJ65" s="54">
        <f t="shared" ca="1" si="27"/>
        <v>26</v>
      </c>
      <c r="AK65" s="54">
        <f t="shared" ca="1" si="27"/>
        <v>27</v>
      </c>
      <c r="AL65" s="54">
        <f t="shared" ca="1" si="27"/>
        <v>28</v>
      </c>
      <c r="AM65" s="54">
        <f t="shared" ca="1" si="27"/>
        <v>29</v>
      </c>
      <c r="AN65" s="54">
        <f t="shared" ca="1" si="27"/>
        <v>30</v>
      </c>
      <c r="AO65" s="54">
        <f t="shared" ca="1" si="27"/>
        <v>31</v>
      </c>
      <c r="AP65" s="54">
        <f t="shared" ca="1" si="27"/>
        <v>32</v>
      </c>
      <c r="AQ65" s="54">
        <f t="shared" ca="1" si="27"/>
        <v>33</v>
      </c>
      <c r="AR65" s="54">
        <f t="shared" ca="1" si="27"/>
        <v>34</v>
      </c>
      <c r="AS65" s="54">
        <f t="shared" ca="1" si="27"/>
        <v>35</v>
      </c>
      <c r="AT65" s="54">
        <f t="shared" ca="1" si="27"/>
        <v>36</v>
      </c>
      <c r="AU65" s="54">
        <f t="shared" ca="1" si="27"/>
        <v>37</v>
      </c>
      <c r="AV65" s="54">
        <f t="shared" ca="1" si="27"/>
        <v>38</v>
      </c>
      <c r="AW65" s="54">
        <f t="shared" ca="1" si="27"/>
        <v>39</v>
      </c>
      <c r="AX65" s="54">
        <f t="shared" ca="1" si="27"/>
        <v>40</v>
      </c>
      <c r="AY65" s="54">
        <f t="shared" ca="1" si="27"/>
        <v>41</v>
      </c>
      <c r="AZ65" s="54">
        <f t="shared" ca="1" si="27"/>
        <v>42</v>
      </c>
      <c r="BA65" s="54">
        <f t="shared" ca="1" si="27"/>
        <v>43</v>
      </c>
      <c r="BB65" s="54">
        <f t="shared" ca="1" si="27"/>
        <v>44</v>
      </c>
      <c r="BC65" s="54">
        <f t="shared" ca="1" si="27"/>
        <v>45</v>
      </c>
      <c r="BD65" s="54">
        <f t="shared" ca="1" si="27"/>
        <v>46</v>
      </c>
      <c r="BE65" s="54">
        <f t="shared" ca="1" si="27"/>
        <v>47</v>
      </c>
      <c r="BF65" s="54">
        <f t="shared" ca="1" si="27"/>
        <v>48</v>
      </c>
      <c r="BG65" s="54">
        <f t="shared" ca="1" si="27"/>
        <v>49</v>
      </c>
      <c r="BH65" s="54">
        <f t="shared" ca="1" si="27"/>
        <v>50</v>
      </c>
      <c r="BI65" s="54">
        <f t="shared" ca="1" si="27"/>
        <v>51</v>
      </c>
      <c r="BJ65" s="54">
        <f t="shared" ca="1" si="27"/>
        <v>52</v>
      </c>
      <c r="BK65" s="54">
        <f t="shared" ca="1" si="27"/>
        <v>53</v>
      </c>
      <c r="BL65" s="54">
        <f t="shared" ca="1" si="27"/>
        <v>54</v>
      </c>
      <c r="BM65" s="54">
        <f t="shared" ca="1" si="27"/>
        <v>55</v>
      </c>
      <c r="BN65" s="54">
        <f t="shared" ca="1" si="27"/>
        <v>56</v>
      </c>
      <c r="BO65" s="54">
        <f t="shared" ref="BO65:BR65" ca="1" si="28">IF(BO62&gt;0,BO6,"")</f>
        <v>57</v>
      </c>
      <c r="BP65" s="54">
        <f t="shared" ca="1" si="28"/>
        <v>58</v>
      </c>
      <c r="BQ65" s="54">
        <f t="shared" ca="1" si="28"/>
        <v>59</v>
      </c>
      <c r="BR65" s="54">
        <f t="shared" ca="1" si="28"/>
        <v>60</v>
      </c>
    </row>
    <row r="67" spans="2:70" s="19" customFormat="1" ht="25" customHeight="1">
      <c r="B67" s="183" t="s">
        <v>84</v>
      </c>
      <c r="C67" s="223">
        <f>IF('SUBSCRIBER BASE FLTE'!C$47&gt;0,SUM(C68:C72)/'SUBSCRIBER BASE FLTE'!C$47,0)</f>
        <v>0</v>
      </c>
      <c r="D67" s="223">
        <f>IF('SUBSCRIBER BASE FLTE'!D$47&gt;0,SUM(D68:D72)/'SUBSCRIBER BASE FLTE'!D$47,0)</f>
        <v>0</v>
      </c>
      <c r="E67" s="223">
        <f>IF('SUBSCRIBER BASE FLTE'!E$47&gt;0,SUM(E68:E72)/'SUBSCRIBER BASE FLTE'!E$47,0)</f>
        <v>0</v>
      </c>
      <c r="F67" s="223">
        <f>IF('SUBSCRIBER BASE FLTE'!F$47&gt;0,SUM(F68:F72)/'SUBSCRIBER BASE FLTE'!F$47,0)</f>
        <v>0</v>
      </c>
      <c r="G67" s="223">
        <f>IF('SUBSCRIBER BASE FLTE'!G$47&gt;0,SUM(G68:G72)/'SUBSCRIBER BASE FLTE'!G$47,0)</f>
        <v>0</v>
      </c>
      <c r="H67" s="223">
        <f>IF('SUBSCRIBER BASE FLTE'!H$47&gt;0,SUM(H68:H72)/'SUBSCRIBER BASE FLTE'!H$47,0)</f>
        <v>0</v>
      </c>
      <c r="I67" s="223">
        <f>IF('SUBSCRIBER BASE FLTE'!I$47&gt;0,SUM(I68:I72)/'SUBSCRIBER BASE FLTE'!I$47,0)</f>
        <v>0</v>
      </c>
      <c r="J67" s="223">
        <f>IF('SUBSCRIBER BASE FLTE'!J$47&gt;0,SUM(J68:J72)/'SUBSCRIBER BASE FLTE'!J$47,0)</f>
        <v>0</v>
      </c>
      <c r="K67" s="223">
        <f ca="1">IF('SUBSCRIBER BASE FLTE'!K$47&gt;0,SUM(K68:K74)/'SUBSCRIBER BASE FLTE'!K$47,0)</f>
        <v>145.92054816869239</v>
      </c>
      <c r="L67" s="223">
        <f ca="1">IF('SUBSCRIBER BASE FLTE'!L$47&gt;0,SUM(L68:L74)/'SUBSCRIBER BASE FLTE'!L$47,0)</f>
        <v>145.86683769402899</v>
      </c>
      <c r="M67" s="223">
        <f ca="1">IF('SUBSCRIBER BASE FLTE'!M$47&gt;0,SUM(M68:M74)/'SUBSCRIBER BASE FLTE'!M$47,0)</f>
        <v>145.84965683550104</v>
      </c>
      <c r="N67" s="223">
        <f ca="1">IF('SUBSCRIBER BASE FLTE'!N$47&gt;0,SUM(N68:N74)/'SUBSCRIBER BASE FLTE'!N$47,0)</f>
        <v>145.86838562127269</v>
      </c>
      <c r="O67" s="223">
        <f ca="1">IF('SUBSCRIBER BASE FLTE'!O$47&gt;0,SUM(O68:O74)/'SUBSCRIBER BASE FLTE'!O$47,0)</f>
        <v>145.88855343241678</v>
      </c>
      <c r="P67" s="223">
        <f ca="1">IF('SUBSCRIBER BASE FLTE'!P$47&gt;0,SUM(P68:P74)/'SUBSCRIBER BASE FLTE'!P$47,0)</f>
        <v>145.88561175174442</v>
      </c>
      <c r="Q67" s="223">
        <f ca="1">IF('SUBSCRIBER BASE FLTE'!Q$47&gt;0,SUM(Q68:Q74)/'SUBSCRIBER BASE FLTE'!Q$47,0)</f>
        <v>145.87192360633151</v>
      </c>
      <c r="R67" s="223">
        <f ca="1">IF('SUBSCRIBER BASE FLTE'!R$47&gt;0,SUM(R68:R74)/'SUBSCRIBER BASE FLTE'!R$47,0)</f>
        <v>145.87694908778371</v>
      </c>
      <c r="S67" s="223">
        <f ca="1">IF('SUBSCRIBER BASE FLTE'!S$47&gt;0,SUM(S68:S74)/'SUBSCRIBER BASE FLTE'!S$47,0)</f>
        <v>145.86611443308965</v>
      </c>
      <c r="T67" s="223">
        <f ca="1">IF('SUBSCRIBER BASE FLTE'!T$47&gt;0,SUM(T68:T74)/'SUBSCRIBER BASE FLTE'!T$47,0)</f>
        <v>145.86661315519717</v>
      </c>
      <c r="U67" s="223">
        <f ca="1">IF('SUBSCRIBER BASE FLTE'!U$47&gt;0,SUM(U68:U74)/'SUBSCRIBER BASE FLTE'!U$47,0)</f>
        <v>145.85939757110216</v>
      </c>
      <c r="V67" s="223">
        <f ca="1">IF('SUBSCRIBER BASE FLTE'!V$47&gt;0,SUM(V68:V74)/'SUBSCRIBER BASE FLTE'!V$47,0)</f>
        <v>145.86409314191133</v>
      </c>
      <c r="W67" s="223">
        <f ca="1">IF('SUBSCRIBER BASE FLTE'!W$47&gt;0,SUM(W68:W74)/'SUBSCRIBER BASE FLTE'!W$47,0)</f>
        <v>145.87064519944909</v>
      </c>
      <c r="X67" s="223">
        <f ca="1">IF('SUBSCRIBER BASE FLTE'!X$47&gt;0,SUM(X68:X74)/'SUBSCRIBER BASE FLTE'!X$47,0)</f>
        <v>145.87448317727382</v>
      </c>
      <c r="Y67" s="223">
        <f ca="1">IF('SUBSCRIBER BASE FLTE'!Y$47&gt;0,SUM(Y68:Y74)/'SUBSCRIBER BASE FLTE'!Y$47,0)</f>
        <v>145.87408704245078</v>
      </c>
      <c r="Z67" s="223">
        <f ca="1">IF('SUBSCRIBER BASE FLTE'!Z$47&gt;0,SUM(Z68:Z74)/'SUBSCRIBER BASE FLTE'!Z$47,0)</f>
        <v>145.87336756254589</v>
      </c>
      <c r="AA67" s="223">
        <f ca="1">IF('SUBSCRIBER BASE FLTE'!AA$47&gt;0,SUM(AA68:AA74)/'SUBSCRIBER BASE FLTE'!AA$47,0)</f>
        <v>145.87276953372501</v>
      </c>
      <c r="AB67" s="223">
        <f ca="1">IF('SUBSCRIBER BASE FLTE'!AB$47&gt;0,SUM(AB68:AB74)/'SUBSCRIBER BASE FLTE'!AB$47,0)</f>
        <v>145.87389553340884</v>
      </c>
      <c r="AC67" s="223">
        <f ca="1">IF('SUBSCRIBER BASE FLTE'!AC$47&gt;0,SUM(AC68:AC74)/'SUBSCRIBER BASE FLTE'!AC$47,0)</f>
        <v>145.87357616341654</v>
      </c>
      <c r="AD67" s="223">
        <f ca="1">IF('SUBSCRIBER BASE FLTE'!AD$47&gt;0,SUM(AD68:AD74)/'SUBSCRIBER BASE FLTE'!AD$47,0)</f>
        <v>145.87063370419574</v>
      </c>
      <c r="AE67" s="223">
        <f ca="1">IF('SUBSCRIBER BASE FLTE'!AE$47&gt;0,SUM(AE68:AE74)/'SUBSCRIBER BASE FLTE'!AE$47,0)</f>
        <v>145.87053249932976</v>
      </c>
      <c r="AF67" s="223">
        <f ca="1">IF('SUBSCRIBER BASE FLTE'!AF$47&gt;0,SUM(AF68:AF74)/'SUBSCRIBER BASE FLTE'!AF$47,0)</f>
        <v>145.87156184374194</v>
      </c>
      <c r="AG67" s="223">
        <f ca="1">IF('SUBSCRIBER BASE FLTE'!AG$47&gt;0,SUM(AG68:AG74)/'SUBSCRIBER BASE FLTE'!AG$47,0)</f>
        <v>145.87148524223798</v>
      </c>
      <c r="AH67" s="223">
        <f ca="1">IF('SUBSCRIBER BASE FLTE'!AH$47&gt;0,SUM(AH68:AH74)/'SUBSCRIBER BASE FLTE'!AH$47,0)</f>
        <v>145.86985451618671</v>
      </c>
      <c r="AI67" s="223">
        <f ca="1">IF('SUBSCRIBER BASE FLTE'!AI$47&gt;0,SUM(AI68:AI74)/'SUBSCRIBER BASE FLTE'!AI$47,0)</f>
        <v>145.86983234744139</v>
      </c>
      <c r="AJ67" s="223">
        <f ca="1">IF('SUBSCRIBER BASE FLTE'!AJ$47&gt;0,SUM(AJ68:AJ74)/'SUBSCRIBER BASE FLTE'!AJ$47,0)</f>
        <v>145.87056894166517</v>
      </c>
      <c r="AK67" s="223">
        <f ca="1">IF('SUBSCRIBER BASE FLTE'!AK$47&gt;0,SUM(AK68:AK74)/'SUBSCRIBER BASE FLTE'!AK$47,0)</f>
        <v>145.8697897917549</v>
      </c>
      <c r="AL67" s="223">
        <f ca="1">IF('SUBSCRIBER BASE FLTE'!AL$47&gt;0,SUM(AL68:AL74)/'SUBSCRIBER BASE FLTE'!AL$47,0)</f>
        <v>145.86910611464313</v>
      </c>
      <c r="AM67" s="223">
        <f ca="1">IF('SUBSCRIBER BASE FLTE'!AM$47&gt;0,SUM(AM68:AM74)/'SUBSCRIBER BASE FLTE'!AM$47,0)</f>
        <v>145.86983054535412</v>
      </c>
      <c r="AN67" s="223">
        <f ca="1">IF('SUBSCRIBER BASE FLTE'!AN$47&gt;0,SUM(AN68:AN74)/'SUBSCRIBER BASE FLTE'!AN$47,0)</f>
        <v>145.87083443780102</v>
      </c>
      <c r="AO67" s="223">
        <f ca="1">IF('SUBSCRIBER BASE FLTE'!AO$47&gt;0,SUM(AO68:AO74)/'SUBSCRIBER BASE FLTE'!AO$47,0)</f>
        <v>145.87081915580316</v>
      </c>
      <c r="AP67" s="223">
        <f ca="1">IF('SUBSCRIBER BASE FLTE'!AP$47&gt;0,SUM(AP68:AP74)/'SUBSCRIBER BASE FLTE'!AP$47,0)</f>
        <v>145.87189317854381</v>
      </c>
      <c r="AQ67" s="223">
        <f ca="1">IF('SUBSCRIBER BASE FLTE'!AQ$47&gt;0,SUM(AQ68:AQ74)/'SUBSCRIBER BASE FLTE'!AQ$47,0)</f>
        <v>145.87067951269489</v>
      </c>
      <c r="AR67" s="223">
        <f ca="1">IF('SUBSCRIBER BASE FLTE'!AR$47&gt;0,SUM(AR68:AR74)/'SUBSCRIBER BASE FLTE'!AR$47,0)</f>
        <v>145.86977676953558</v>
      </c>
      <c r="AS67" s="223">
        <f ca="1">IF('SUBSCRIBER BASE FLTE'!AS$47&gt;0,SUM(AS68:AS74)/'SUBSCRIBER BASE FLTE'!AS$47,0)</f>
        <v>145.8708184979684</v>
      </c>
      <c r="AT67" s="223">
        <f ca="1">IF('SUBSCRIBER BASE FLTE'!AT$47&gt;0,SUM(AT68:AT74)/'SUBSCRIBER BASE FLTE'!AT$47,0)</f>
        <v>145.87080623377631</v>
      </c>
      <c r="AU67" s="223">
        <f ca="1">IF('SUBSCRIBER BASE FLTE'!AU$47&gt;0,SUM(AU68:AU74)/'SUBSCRIBER BASE FLTE'!AU$47,0)</f>
        <v>145.87070630849919</v>
      </c>
      <c r="AV67" s="223">
        <f ca="1">IF('SUBSCRIBER BASE FLTE'!AV$47&gt;0,SUM(AV68:AV74)/'SUBSCRIBER BASE FLTE'!AV$47,0)</f>
        <v>145.87065691130886</v>
      </c>
      <c r="AW67" s="223">
        <f ca="1">IF('SUBSCRIBER BASE FLTE'!AW$47&gt;0,SUM(AW68:AW74)/'SUBSCRIBER BASE FLTE'!AW$47,0)</f>
        <v>145.86990899825949</v>
      </c>
      <c r="AX67" s="223">
        <f ca="1">IF('SUBSCRIBER BASE FLTE'!AX$47&gt;0,SUM(AX68:AX74)/'SUBSCRIBER BASE FLTE'!AX$47,0)</f>
        <v>145.86949533846203</v>
      </c>
      <c r="AY67" s="223">
        <f ca="1">IF('SUBSCRIBER BASE FLTE'!AY$47&gt;0,SUM(AY68:AY74)/'SUBSCRIBER BASE FLTE'!AY$47,0)</f>
        <v>145.86868470979871</v>
      </c>
      <c r="AZ67" s="223">
        <f ca="1">IF('SUBSCRIBER BASE FLTE'!AZ$47&gt;0,SUM(AZ68:AZ74)/'SUBSCRIBER BASE FLTE'!AZ$47,0)</f>
        <v>145.86909402577899</v>
      </c>
      <c r="BA67" s="223">
        <f ca="1">IF('SUBSCRIBER BASE FLTE'!BA$47&gt;0,SUM(BA68:BA74)/'SUBSCRIBER BASE FLTE'!BA$47,0)</f>
        <v>145.86907498146729</v>
      </c>
      <c r="BB67" s="223">
        <f ca="1">IF('SUBSCRIBER BASE FLTE'!BB$47&gt;0,SUM(BB68:BB74)/'SUBSCRIBER BASE FLTE'!BB$47,0)</f>
        <v>145.86969581161625</v>
      </c>
      <c r="BC67" s="223">
        <f ca="1">IF('SUBSCRIBER BASE FLTE'!BC$47&gt;0,SUM(BC68:BC74)/'SUBSCRIBER BASE FLTE'!BC$47,0)</f>
        <v>145.87027825364086</v>
      </c>
      <c r="BD67" s="223">
        <f ca="1">IF('SUBSCRIBER BASE FLTE'!BD$47&gt;0,SUM(BD68:BD74)/'SUBSCRIBER BASE FLTE'!BD$47,0)</f>
        <v>145.87062390441551</v>
      </c>
      <c r="BE67" s="223">
        <f ca="1">IF('SUBSCRIBER BASE FLTE'!BE$47&gt;0,SUM(BE68:BE74)/'SUBSCRIBER BASE FLTE'!BE$47,0)</f>
        <v>145.87094939681739</v>
      </c>
      <c r="BF67" s="223">
        <f ca="1">IF('SUBSCRIBER BASE FLTE'!BF$47&gt;0,SUM(BF68:BF74)/'SUBSCRIBER BASE FLTE'!BF$47,0)</f>
        <v>145.87125643346744</v>
      </c>
      <c r="BG67" s="223">
        <f ca="1">IF('SUBSCRIBER BASE FLTE'!BG$47&gt;0,SUM(BG68:BG74)/'SUBSCRIBER BASE FLTE'!BG$47,0)</f>
        <v>145.87154653050271</v>
      </c>
      <c r="BH67" s="223">
        <f ca="1">IF('SUBSCRIBER BASE FLTE'!BH$47&gt;0,SUM(BH68:BH74)/'SUBSCRIBER BASE FLTE'!BH$47,0)</f>
        <v>145.87182104242771</v>
      </c>
      <c r="BI67" s="223">
        <f ca="1">IF('SUBSCRIBER BASE FLTE'!BI$47&gt;0,SUM(BI68:BI74)/'SUBSCRIBER BASE FLTE'!BI$47,0)</f>
        <v>145.87175260574043</v>
      </c>
      <c r="BJ67" s="223">
        <f ca="1">IF('SUBSCRIBER BASE FLTE'!BJ$47&gt;0,SUM(BJ68:BJ74)/'SUBSCRIBER BASE FLTE'!BJ$47,0)</f>
        <v>145.87168766346332</v>
      </c>
      <c r="BK67" s="223">
        <f ca="1">IF('SUBSCRIBER BASE FLTE'!BK$47&gt;0,SUM(BK68:BK74)/'SUBSCRIBER BASE FLTE'!BK$47,0)</f>
        <v>145.87162595681204</v>
      </c>
      <c r="BL67" s="223">
        <f ca="1">IF('SUBSCRIBER BASE FLTE'!BL$47&gt;0,SUM(BL68:BL74)/'SUBSCRIBER BASE FLTE'!BL$47,0)</f>
        <v>145.87156725193771</v>
      </c>
      <c r="BM67" s="223">
        <f ca="1">IF('SUBSCRIBER BASE FLTE'!BM$47&gt;0,SUM(BM68:BM74)/'SUBSCRIBER BASE FLTE'!BM$47,0)</f>
        <v>145.87151133699393</v>
      </c>
      <c r="BN67" s="223">
        <f ca="1">IF('SUBSCRIBER BASE FLTE'!BN$47&gt;0,SUM(BN68:BN74)/'SUBSCRIBER BASE FLTE'!BN$47,0)</f>
        <v>145.87145801960872</v>
      </c>
      <c r="BO67" s="223">
        <f ca="1">IF('SUBSCRIBER BASE FLTE'!BO$47&gt;0,SUM(BO68:BO74)/'SUBSCRIBER BASE FLTE'!BO$47,0)</f>
        <v>145.87140712469676</v>
      </c>
      <c r="BP67" s="223">
        <f ca="1">IF('SUBSCRIBER BASE FLTE'!BP$47&gt;0,SUM(BP68:BP74)/'SUBSCRIBER BASE FLTE'!BP$47,0)</f>
        <v>145.87135849256046</v>
      </c>
      <c r="BQ67" s="223">
        <f ca="1">IF('SUBSCRIBER BASE FLTE'!BQ$47&gt;0,SUM(BQ68:BQ74)/'SUBSCRIBER BASE FLTE'!BQ$47,0)</f>
        <v>145.87131197723559</v>
      </c>
      <c r="BR67" s="223">
        <f ca="1">IF('SUBSCRIBER BASE FLTE'!BR$47&gt;0,SUM(BR68:BR74)/'SUBSCRIBER BASE FLTE'!BR$47,0)</f>
        <v>145.87126744504621</v>
      </c>
    </row>
    <row r="68" spans="2:70" ht="25" customHeight="1" outlineLevel="1">
      <c r="B68" s="24" t="s">
        <v>44</v>
      </c>
      <c r="C68" s="26">
        <f>C13</f>
        <v>0</v>
      </c>
      <c r="D68" s="26">
        <f t="shared" ref="D68:BO71" si="29">D13</f>
        <v>0</v>
      </c>
      <c r="E68" s="26">
        <f t="shared" si="29"/>
        <v>0</v>
      </c>
      <c r="F68" s="26">
        <f t="shared" si="29"/>
        <v>0</v>
      </c>
      <c r="G68" s="26">
        <f t="shared" si="29"/>
        <v>0</v>
      </c>
      <c r="H68" s="26">
        <f t="shared" si="29"/>
        <v>0</v>
      </c>
      <c r="I68" s="26">
        <f t="shared" si="29"/>
        <v>0</v>
      </c>
      <c r="J68" s="26">
        <f t="shared" si="29"/>
        <v>0</v>
      </c>
      <c r="K68" s="26">
        <f t="shared" ca="1" si="29"/>
        <v>0</v>
      </c>
      <c r="L68" s="26">
        <f t="shared" ca="1" si="29"/>
        <v>0</v>
      </c>
      <c r="M68" s="26">
        <f t="shared" ca="1" si="29"/>
        <v>0</v>
      </c>
      <c r="N68" s="26">
        <f t="shared" ca="1" si="29"/>
        <v>0</v>
      </c>
      <c r="O68" s="26">
        <f t="shared" ca="1" si="29"/>
        <v>0</v>
      </c>
      <c r="P68" s="26">
        <f t="shared" ca="1" si="29"/>
        <v>0</v>
      </c>
      <c r="Q68" s="26">
        <f t="shared" ca="1" si="29"/>
        <v>0</v>
      </c>
      <c r="R68" s="26">
        <f t="shared" ca="1" si="29"/>
        <v>0</v>
      </c>
      <c r="S68" s="26">
        <f t="shared" ca="1" si="29"/>
        <v>0</v>
      </c>
      <c r="T68" s="26">
        <f t="shared" ca="1" si="29"/>
        <v>0</v>
      </c>
      <c r="U68" s="26">
        <f t="shared" ca="1" si="29"/>
        <v>0</v>
      </c>
      <c r="V68" s="26">
        <f t="shared" ca="1" si="29"/>
        <v>0</v>
      </c>
      <c r="W68" s="26">
        <f t="shared" ca="1" si="29"/>
        <v>0</v>
      </c>
      <c r="X68" s="26">
        <f t="shared" ca="1" si="29"/>
        <v>0</v>
      </c>
      <c r="Y68" s="26">
        <f t="shared" ca="1" si="29"/>
        <v>0</v>
      </c>
      <c r="Z68" s="26">
        <f t="shared" ca="1" si="29"/>
        <v>0</v>
      </c>
      <c r="AA68" s="26">
        <f t="shared" ca="1" si="29"/>
        <v>0</v>
      </c>
      <c r="AB68" s="26">
        <f t="shared" ca="1" si="29"/>
        <v>0</v>
      </c>
      <c r="AC68" s="26">
        <f t="shared" ca="1" si="29"/>
        <v>0</v>
      </c>
      <c r="AD68" s="26">
        <f t="shared" ca="1" si="29"/>
        <v>0</v>
      </c>
      <c r="AE68" s="26">
        <f t="shared" ca="1" si="29"/>
        <v>0</v>
      </c>
      <c r="AF68" s="26">
        <f t="shared" ca="1" si="29"/>
        <v>0</v>
      </c>
      <c r="AG68" s="26">
        <f t="shared" ca="1" si="29"/>
        <v>0</v>
      </c>
      <c r="AH68" s="26">
        <f t="shared" ca="1" si="29"/>
        <v>0</v>
      </c>
      <c r="AI68" s="26">
        <f t="shared" ca="1" si="29"/>
        <v>0</v>
      </c>
      <c r="AJ68" s="26">
        <f t="shared" ca="1" si="29"/>
        <v>0</v>
      </c>
      <c r="AK68" s="26">
        <f t="shared" ca="1" si="29"/>
        <v>0</v>
      </c>
      <c r="AL68" s="26">
        <f t="shared" ca="1" si="29"/>
        <v>0</v>
      </c>
      <c r="AM68" s="26">
        <f t="shared" ca="1" si="29"/>
        <v>0</v>
      </c>
      <c r="AN68" s="26">
        <f t="shared" ca="1" si="29"/>
        <v>0</v>
      </c>
      <c r="AO68" s="26">
        <f t="shared" ca="1" si="29"/>
        <v>0</v>
      </c>
      <c r="AP68" s="26">
        <f t="shared" ca="1" si="29"/>
        <v>0</v>
      </c>
      <c r="AQ68" s="26">
        <f t="shared" ca="1" si="29"/>
        <v>0</v>
      </c>
      <c r="AR68" s="26">
        <f t="shared" ca="1" si="29"/>
        <v>0</v>
      </c>
      <c r="AS68" s="26">
        <f t="shared" ca="1" si="29"/>
        <v>0</v>
      </c>
      <c r="AT68" s="26">
        <f t="shared" ca="1" si="29"/>
        <v>0</v>
      </c>
      <c r="AU68" s="26">
        <f t="shared" ca="1" si="29"/>
        <v>0</v>
      </c>
      <c r="AV68" s="26">
        <f t="shared" ca="1" si="29"/>
        <v>0</v>
      </c>
      <c r="AW68" s="26">
        <f t="shared" ca="1" si="29"/>
        <v>0</v>
      </c>
      <c r="AX68" s="26">
        <f t="shared" ca="1" si="29"/>
        <v>0</v>
      </c>
      <c r="AY68" s="26">
        <f t="shared" ca="1" si="29"/>
        <v>0</v>
      </c>
      <c r="AZ68" s="26">
        <f t="shared" ca="1" si="29"/>
        <v>0</v>
      </c>
      <c r="BA68" s="26">
        <f t="shared" ca="1" si="29"/>
        <v>0</v>
      </c>
      <c r="BB68" s="26">
        <f t="shared" ca="1" si="29"/>
        <v>0</v>
      </c>
      <c r="BC68" s="26">
        <f t="shared" ca="1" si="29"/>
        <v>0</v>
      </c>
      <c r="BD68" s="26">
        <f t="shared" ca="1" si="29"/>
        <v>0</v>
      </c>
      <c r="BE68" s="26">
        <f t="shared" ca="1" si="29"/>
        <v>0</v>
      </c>
      <c r="BF68" s="26">
        <f t="shared" ca="1" si="29"/>
        <v>0</v>
      </c>
      <c r="BG68" s="26">
        <f t="shared" ca="1" si="29"/>
        <v>0</v>
      </c>
      <c r="BH68" s="26">
        <f t="shared" ca="1" si="29"/>
        <v>0</v>
      </c>
      <c r="BI68" s="26">
        <f t="shared" ca="1" si="29"/>
        <v>0</v>
      </c>
      <c r="BJ68" s="26">
        <f t="shared" ca="1" si="29"/>
        <v>0</v>
      </c>
      <c r="BK68" s="26">
        <f t="shared" ca="1" si="29"/>
        <v>0</v>
      </c>
      <c r="BL68" s="26">
        <f t="shared" ca="1" si="29"/>
        <v>0</v>
      </c>
      <c r="BM68" s="26">
        <f t="shared" ca="1" si="29"/>
        <v>0</v>
      </c>
      <c r="BN68" s="26">
        <f t="shared" ca="1" si="29"/>
        <v>0</v>
      </c>
      <c r="BO68" s="26">
        <f t="shared" ca="1" si="29"/>
        <v>0</v>
      </c>
      <c r="BP68" s="26">
        <f t="shared" ref="BP68:BR74" ca="1" si="30">BP13</f>
        <v>0</v>
      </c>
      <c r="BQ68" s="26">
        <f t="shared" ca="1" si="30"/>
        <v>0</v>
      </c>
      <c r="BR68" s="26">
        <f t="shared" ca="1" si="30"/>
        <v>0</v>
      </c>
    </row>
    <row r="69" spans="2:70" ht="25" customHeight="1" outlineLevel="1">
      <c r="B69" s="24" t="s">
        <v>45</v>
      </c>
      <c r="C69" s="26">
        <f t="shared" ref="C69:R74" si="31">C14</f>
        <v>0</v>
      </c>
      <c r="D69" s="26">
        <f t="shared" si="29"/>
        <v>0</v>
      </c>
      <c r="E69" s="26">
        <f t="shared" si="29"/>
        <v>0</v>
      </c>
      <c r="F69" s="26">
        <f t="shared" si="29"/>
        <v>0</v>
      </c>
      <c r="G69" s="26">
        <f t="shared" si="29"/>
        <v>0</v>
      </c>
      <c r="H69" s="26">
        <f t="shared" si="29"/>
        <v>0</v>
      </c>
      <c r="I69" s="26">
        <f t="shared" si="29"/>
        <v>0</v>
      </c>
      <c r="J69" s="26">
        <f t="shared" si="29"/>
        <v>0</v>
      </c>
      <c r="K69" s="26">
        <f t="shared" ca="1" si="29"/>
        <v>155551.30434782608</v>
      </c>
      <c r="L69" s="26">
        <f t="shared" ca="1" si="29"/>
        <v>315355.20521739131</v>
      </c>
      <c r="M69" s="26">
        <f t="shared" ca="1" si="29"/>
        <v>480802.51206000004</v>
      </c>
      <c r="N69" s="26">
        <f t="shared" ca="1" si="29"/>
        <v>654006.99505531625</v>
      </c>
      <c r="O69" s="26">
        <f t="shared" ca="1" si="29"/>
        <v>836587.93559734593</v>
      </c>
      <c r="P69" s="26">
        <f t="shared" ca="1" si="29"/>
        <v>1030928.2424925948</v>
      </c>
      <c r="Q69" s="26">
        <f t="shared" ca="1" si="29"/>
        <v>1239564.4828661904</v>
      </c>
      <c r="R69" s="26">
        <f t="shared" ca="1" si="29"/>
        <v>1466266.445631393</v>
      </c>
      <c r="S69" s="26">
        <f t="shared" ca="1" si="29"/>
        <v>1713774.4851913522</v>
      </c>
      <c r="T69" s="26">
        <f t="shared" ca="1" si="29"/>
        <v>1986278.7064150518</v>
      </c>
      <c r="U69" s="26">
        <f t="shared" ca="1" si="29"/>
        <v>2286979.6852366105</v>
      </c>
      <c r="V69" s="26">
        <f t="shared" ca="1" si="29"/>
        <v>2619875.1405207952</v>
      </c>
      <c r="W69" s="26">
        <f t="shared" ca="1" si="29"/>
        <v>2987197.5061741946</v>
      </c>
      <c r="X69" s="26">
        <f t="shared" ca="1" si="29"/>
        <v>3390901.10998041</v>
      </c>
      <c r="Y69" s="26">
        <f t="shared" ca="1" si="29"/>
        <v>3831929.7548934026</v>
      </c>
      <c r="Z69" s="26">
        <f t="shared" ca="1" si="29"/>
        <v>4309750.525889853</v>
      </c>
      <c r="AA69" s="26">
        <f t="shared" ca="1" si="29"/>
        <v>4823186.3420719635</v>
      </c>
      <c r="AB69" s="26">
        <f t="shared" ca="1" si="29"/>
        <v>5369514.4755556555</v>
      </c>
      <c r="AC69" s="26">
        <f t="shared" ca="1" si="29"/>
        <v>5945429.2546873456</v>
      </c>
      <c r="AD69" s="26">
        <f t="shared" ca="1" si="29"/>
        <v>6546961.8016746771</v>
      </c>
      <c r="AE69" s="26">
        <f t="shared" ca="1" si="29"/>
        <v>7170481.3220126163</v>
      </c>
      <c r="AF69" s="26">
        <f t="shared" ca="1" si="29"/>
        <v>7811953.9699059436</v>
      </c>
      <c r="AG69" s="26">
        <f t="shared" ca="1" si="29"/>
        <v>8467466.2742052227</v>
      </c>
      <c r="AH69" s="26">
        <f t="shared" ca="1" si="29"/>
        <v>9133354.5500049125</v>
      </c>
      <c r="AI69" s="26">
        <f t="shared" ca="1" si="29"/>
        <v>9807241.0363298692</v>
      </c>
      <c r="AJ69" s="26">
        <f t="shared" ca="1" si="29"/>
        <v>10486248.183173241</v>
      </c>
      <c r="AK69" s="26">
        <f t="shared" ca="1" si="29"/>
        <v>11168127.247529313</v>
      </c>
      <c r="AL69" s="26">
        <f t="shared" ca="1" si="29"/>
        <v>11851212.078968793</v>
      </c>
      <c r="AM69" s="26">
        <f t="shared" ca="1" si="29"/>
        <v>12534585.471949732</v>
      </c>
      <c r="AN69" s="26">
        <f t="shared" ca="1" si="29"/>
        <v>13216558.886742506</v>
      </c>
      <c r="AO69" s="26">
        <f t="shared" ca="1" si="29"/>
        <v>13896149.440553021</v>
      </c>
      <c r="AP69" s="26">
        <f t="shared" ca="1" si="29"/>
        <v>14572989.561612669</v>
      </c>
      <c r="AQ69" s="26">
        <f t="shared" ca="1" si="29"/>
        <v>15245890.454686785</v>
      </c>
      <c r="AR69" s="26">
        <f t="shared" ca="1" si="29"/>
        <v>15914843.864082819</v>
      </c>
      <c r="AS69" s="26">
        <f t="shared" ca="1" si="29"/>
        <v>16579927.691238113</v>
      </c>
      <c r="AT69" s="26">
        <f t="shared" ca="1" si="29"/>
        <v>17240265.262384329</v>
      </c>
      <c r="AU69" s="26">
        <f t="shared" ca="1" si="29"/>
        <v>17895854.312001888</v>
      </c>
      <c r="AV69" s="26">
        <f t="shared" ca="1" si="29"/>
        <v>18546605.637306396</v>
      </c>
      <c r="AW69" s="26">
        <f t="shared" ca="1" si="29"/>
        <v>19192170.793737117</v>
      </c>
      <c r="AX69" s="26">
        <f t="shared" ca="1" si="29"/>
        <v>19832724.298512086</v>
      </c>
      <c r="AY69" s="26">
        <f t="shared" ca="1" si="29"/>
        <v>20467919.185452998</v>
      </c>
      <c r="AZ69" s="26">
        <f t="shared" ca="1" si="29"/>
        <v>21098321.002811428</v>
      </c>
      <c r="BA69" s="26">
        <f t="shared" ca="1" si="29"/>
        <v>21723450.491678834</v>
      </c>
      <c r="BB69" s="26">
        <f t="shared" ca="1" si="29"/>
        <v>22343655.945108261</v>
      </c>
      <c r="BC69" s="26">
        <f t="shared" ca="1" si="29"/>
        <v>22958589.652183536</v>
      </c>
      <c r="BD69" s="26">
        <f t="shared" ca="1" si="29"/>
        <v>23568555.553183451</v>
      </c>
      <c r="BE69" s="26">
        <f t="shared" ca="1" si="29"/>
        <v>24173336.744024873</v>
      </c>
      <c r="BF69" s="26">
        <f t="shared" ca="1" si="29"/>
        <v>24772977.294744141</v>
      </c>
      <c r="BG69" s="26">
        <f t="shared" ca="1" si="29"/>
        <v>25367520.900782295</v>
      </c>
      <c r="BH69" s="26">
        <f t="shared" ca="1" si="29"/>
        <v>25957010.886169124</v>
      </c>
      <c r="BI69" s="26">
        <f t="shared" ca="1" si="29"/>
        <v>26541576.293636687</v>
      </c>
      <c r="BJ69" s="26">
        <f t="shared" ca="1" si="29"/>
        <v>27121172.895140775</v>
      </c>
      <c r="BK69" s="26">
        <f t="shared" ca="1" si="29"/>
        <v>27695842.925532077</v>
      </c>
      <c r="BL69" s="26">
        <f t="shared" ca="1" si="29"/>
        <v>28265628.260665052</v>
      </c>
      <c r="BM69" s="26">
        <f t="shared" ca="1" si="29"/>
        <v>28830570.420449398</v>
      </c>
      <c r="BN69" s="26">
        <f t="shared" ca="1" si="29"/>
        <v>29390710.57187558</v>
      </c>
      <c r="BO69" s="26">
        <f t="shared" ca="1" si="29"/>
        <v>29946089.532014638</v>
      </c>
      <c r="BP69" s="26">
        <f t="shared" ca="1" si="30"/>
        <v>30496747.770992517</v>
      </c>
      <c r="BQ69" s="26">
        <f t="shared" ca="1" si="30"/>
        <v>31042725.414939083</v>
      </c>
      <c r="BR69" s="26">
        <f t="shared" ca="1" si="30"/>
        <v>31584062.248912092</v>
      </c>
    </row>
    <row r="70" spans="2:70" ht="25" customHeight="1" outlineLevel="1">
      <c r="B70" s="24" t="s">
        <v>46</v>
      </c>
      <c r="C70" s="26">
        <f t="shared" si="31"/>
        <v>0</v>
      </c>
      <c r="D70" s="26">
        <f t="shared" si="29"/>
        <v>0</v>
      </c>
      <c r="E70" s="26">
        <f t="shared" si="29"/>
        <v>0</v>
      </c>
      <c r="F70" s="26">
        <f t="shared" si="29"/>
        <v>0</v>
      </c>
      <c r="G70" s="26">
        <f t="shared" si="29"/>
        <v>0</v>
      </c>
      <c r="H70" s="26">
        <f t="shared" si="29"/>
        <v>0</v>
      </c>
      <c r="I70" s="26">
        <f t="shared" si="29"/>
        <v>0</v>
      </c>
      <c r="J70" s="26">
        <f t="shared" si="29"/>
        <v>0</v>
      </c>
      <c r="K70" s="26">
        <f t="shared" ca="1" si="29"/>
        <v>0</v>
      </c>
      <c r="L70" s="26">
        <f t="shared" ca="1" si="29"/>
        <v>0</v>
      </c>
      <c r="M70" s="26">
        <f t="shared" ca="1" si="29"/>
        <v>0</v>
      </c>
      <c r="N70" s="26">
        <f t="shared" ca="1" si="29"/>
        <v>0</v>
      </c>
      <c r="O70" s="26">
        <f t="shared" ca="1" si="29"/>
        <v>0</v>
      </c>
      <c r="P70" s="26">
        <f t="shared" ca="1" si="29"/>
        <v>0</v>
      </c>
      <c r="Q70" s="26">
        <f t="shared" ca="1" si="29"/>
        <v>0</v>
      </c>
      <c r="R70" s="26">
        <f t="shared" ca="1" si="29"/>
        <v>0</v>
      </c>
      <c r="S70" s="26">
        <f t="shared" ca="1" si="29"/>
        <v>0</v>
      </c>
      <c r="T70" s="26">
        <f t="shared" ca="1" si="29"/>
        <v>0</v>
      </c>
      <c r="U70" s="26">
        <f t="shared" ca="1" si="29"/>
        <v>0</v>
      </c>
      <c r="V70" s="26">
        <f t="shared" ca="1" si="29"/>
        <v>0</v>
      </c>
      <c r="W70" s="26">
        <f t="shared" ca="1" si="29"/>
        <v>0</v>
      </c>
      <c r="X70" s="26">
        <f t="shared" ca="1" si="29"/>
        <v>0</v>
      </c>
      <c r="Y70" s="26">
        <f t="shared" ca="1" si="29"/>
        <v>0</v>
      </c>
      <c r="Z70" s="26">
        <f t="shared" ca="1" si="29"/>
        <v>0</v>
      </c>
      <c r="AA70" s="26">
        <f t="shared" ca="1" si="29"/>
        <v>0</v>
      </c>
      <c r="AB70" s="26">
        <f t="shared" ca="1" si="29"/>
        <v>0</v>
      </c>
      <c r="AC70" s="26">
        <f t="shared" ca="1" si="29"/>
        <v>0</v>
      </c>
      <c r="AD70" s="26">
        <f t="shared" ca="1" si="29"/>
        <v>0</v>
      </c>
      <c r="AE70" s="26">
        <f t="shared" ca="1" si="29"/>
        <v>0</v>
      </c>
      <c r="AF70" s="26">
        <f t="shared" ca="1" si="29"/>
        <v>0</v>
      </c>
      <c r="AG70" s="26">
        <f t="shared" ca="1" si="29"/>
        <v>0</v>
      </c>
      <c r="AH70" s="26">
        <f t="shared" ca="1" si="29"/>
        <v>0</v>
      </c>
      <c r="AI70" s="26">
        <f t="shared" ca="1" si="29"/>
        <v>0</v>
      </c>
      <c r="AJ70" s="26">
        <f t="shared" ca="1" si="29"/>
        <v>0</v>
      </c>
      <c r="AK70" s="26">
        <f t="shared" ca="1" si="29"/>
        <v>0</v>
      </c>
      <c r="AL70" s="26">
        <f t="shared" ca="1" si="29"/>
        <v>0</v>
      </c>
      <c r="AM70" s="26">
        <f t="shared" ca="1" si="29"/>
        <v>0</v>
      </c>
      <c r="AN70" s="26">
        <f t="shared" ca="1" si="29"/>
        <v>0</v>
      </c>
      <c r="AO70" s="26">
        <f t="shared" ca="1" si="29"/>
        <v>0</v>
      </c>
      <c r="AP70" s="26">
        <f t="shared" ca="1" si="29"/>
        <v>0</v>
      </c>
      <c r="AQ70" s="26">
        <f t="shared" ca="1" si="29"/>
        <v>0</v>
      </c>
      <c r="AR70" s="26">
        <f t="shared" ca="1" si="29"/>
        <v>0</v>
      </c>
      <c r="AS70" s="26">
        <f t="shared" ca="1" si="29"/>
        <v>0</v>
      </c>
      <c r="AT70" s="26">
        <f t="shared" ca="1" si="29"/>
        <v>0</v>
      </c>
      <c r="AU70" s="26">
        <f t="shared" ca="1" si="29"/>
        <v>0</v>
      </c>
      <c r="AV70" s="26">
        <f t="shared" ca="1" si="29"/>
        <v>0</v>
      </c>
      <c r="AW70" s="26">
        <f t="shared" ca="1" si="29"/>
        <v>0</v>
      </c>
      <c r="AX70" s="26">
        <f t="shared" ca="1" si="29"/>
        <v>0</v>
      </c>
      <c r="AY70" s="26">
        <f t="shared" ca="1" si="29"/>
        <v>0</v>
      </c>
      <c r="AZ70" s="26">
        <f t="shared" ca="1" si="29"/>
        <v>0</v>
      </c>
      <c r="BA70" s="26">
        <f t="shared" ca="1" si="29"/>
        <v>0</v>
      </c>
      <c r="BB70" s="26">
        <f t="shared" ca="1" si="29"/>
        <v>0</v>
      </c>
      <c r="BC70" s="26">
        <f t="shared" ca="1" si="29"/>
        <v>0</v>
      </c>
      <c r="BD70" s="26">
        <f t="shared" ca="1" si="29"/>
        <v>0</v>
      </c>
      <c r="BE70" s="26">
        <f t="shared" ca="1" si="29"/>
        <v>0</v>
      </c>
      <c r="BF70" s="26">
        <f t="shared" ca="1" si="29"/>
        <v>0</v>
      </c>
      <c r="BG70" s="26">
        <f t="shared" ca="1" si="29"/>
        <v>0</v>
      </c>
      <c r="BH70" s="26">
        <f t="shared" ca="1" si="29"/>
        <v>0</v>
      </c>
      <c r="BI70" s="26">
        <f t="shared" ca="1" si="29"/>
        <v>0</v>
      </c>
      <c r="BJ70" s="26">
        <f t="shared" ca="1" si="29"/>
        <v>0</v>
      </c>
      <c r="BK70" s="26">
        <f t="shared" ca="1" si="29"/>
        <v>0</v>
      </c>
      <c r="BL70" s="26">
        <f t="shared" ca="1" si="29"/>
        <v>0</v>
      </c>
      <c r="BM70" s="26">
        <f t="shared" ca="1" si="29"/>
        <v>0</v>
      </c>
      <c r="BN70" s="26">
        <f t="shared" ca="1" si="29"/>
        <v>0</v>
      </c>
      <c r="BO70" s="26">
        <f t="shared" ca="1" si="29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</row>
    <row r="71" spans="2:70" ht="25" customHeight="1" outlineLevel="1">
      <c r="B71" s="24" t="s">
        <v>47</v>
      </c>
      <c r="C71" s="26">
        <f t="shared" si="31"/>
        <v>0</v>
      </c>
      <c r="D71" s="26">
        <f t="shared" si="29"/>
        <v>0</v>
      </c>
      <c r="E71" s="26">
        <f t="shared" si="29"/>
        <v>0</v>
      </c>
      <c r="F71" s="26">
        <f t="shared" si="29"/>
        <v>0</v>
      </c>
      <c r="G71" s="26">
        <f t="shared" si="29"/>
        <v>0</v>
      </c>
      <c r="H71" s="26">
        <f t="shared" si="29"/>
        <v>0</v>
      </c>
      <c r="I71" s="26">
        <f t="shared" si="29"/>
        <v>0</v>
      </c>
      <c r="J71" s="26">
        <f t="shared" si="29"/>
        <v>0</v>
      </c>
      <c r="K71" s="26">
        <f t="shared" ca="1" si="29"/>
        <v>0</v>
      </c>
      <c r="L71" s="26">
        <f t="shared" ca="1" si="29"/>
        <v>0</v>
      </c>
      <c r="M71" s="26">
        <f t="shared" ca="1" si="29"/>
        <v>0</v>
      </c>
      <c r="N71" s="26">
        <f t="shared" ca="1" si="29"/>
        <v>0</v>
      </c>
      <c r="O71" s="26">
        <f t="shared" ca="1" si="29"/>
        <v>0</v>
      </c>
      <c r="P71" s="26">
        <f t="shared" ca="1" si="29"/>
        <v>0</v>
      </c>
      <c r="Q71" s="26">
        <f t="shared" ca="1" si="29"/>
        <v>0</v>
      </c>
      <c r="R71" s="26">
        <f t="shared" ca="1" si="29"/>
        <v>0</v>
      </c>
      <c r="S71" s="26">
        <f t="shared" ca="1" si="29"/>
        <v>0</v>
      </c>
      <c r="T71" s="26">
        <f t="shared" ca="1" si="29"/>
        <v>0</v>
      </c>
      <c r="U71" s="26">
        <f t="shared" ca="1" si="29"/>
        <v>0</v>
      </c>
      <c r="V71" s="26">
        <f t="shared" ca="1" si="29"/>
        <v>0</v>
      </c>
      <c r="W71" s="26">
        <f t="shared" ca="1" si="29"/>
        <v>0</v>
      </c>
      <c r="X71" s="26">
        <f t="shared" ca="1" si="29"/>
        <v>0</v>
      </c>
      <c r="Y71" s="26">
        <f t="shared" ca="1" si="29"/>
        <v>0</v>
      </c>
      <c r="Z71" s="26">
        <f t="shared" ca="1" si="29"/>
        <v>0</v>
      </c>
      <c r="AA71" s="26">
        <f t="shared" ca="1" si="29"/>
        <v>0</v>
      </c>
      <c r="AB71" s="26">
        <f t="shared" ca="1" si="29"/>
        <v>0</v>
      </c>
      <c r="AC71" s="26">
        <f t="shared" ca="1" si="29"/>
        <v>0</v>
      </c>
      <c r="AD71" s="26">
        <f t="shared" ca="1" si="29"/>
        <v>0</v>
      </c>
      <c r="AE71" s="26">
        <f t="shared" ca="1" si="29"/>
        <v>0</v>
      </c>
      <c r="AF71" s="26">
        <f t="shared" ca="1" si="29"/>
        <v>0</v>
      </c>
      <c r="AG71" s="26">
        <f t="shared" ca="1" si="29"/>
        <v>0</v>
      </c>
      <c r="AH71" s="26">
        <f t="shared" ca="1" si="29"/>
        <v>0</v>
      </c>
      <c r="AI71" s="26">
        <f t="shared" ca="1" si="29"/>
        <v>0</v>
      </c>
      <c r="AJ71" s="26">
        <f t="shared" ca="1" si="29"/>
        <v>0</v>
      </c>
      <c r="AK71" s="26">
        <f t="shared" ca="1" si="29"/>
        <v>0</v>
      </c>
      <c r="AL71" s="26">
        <f t="shared" ca="1" si="29"/>
        <v>0</v>
      </c>
      <c r="AM71" s="26">
        <f t="shared" ca="1" si="29"/>
        <v>0</v>
      </c>
      <c r="AN71" s="26">
        <f t="shared" ca="1" si="29"/>
        <v>0</v>
      </c>
      <c r="AO71" s="26">
        <f t="shared" ca="1" si="29"/>
        <v>0</v>
      </c>
      <c r="AP71" s="26">
        <f t="shared" ca="1" si="29"/>
        <v>0</v>
      </c>
      <c r="AQ71" s="26">
        <f t="shared" ca="1" si="29"/>
        <v>0</v>
      </c>
      <c r="AR71" s="26">
        <f t="shared" ca="1" si="29"/>
        <v>0</v>
      </c>
      <c r="AS71" s="26">
        <f t="shared" ca="1" si="29"/>
        <v>0</v>
      </c>
      <c r="AT71" s="26">
        <f t="shared" ca="1" si="29"/>
        <v>0</v>
      </c>
      <c r="AU71" s="26">
        <f t="shared" ca="1" si="29"/>
        <v>0</v>
      </c>
      <c r="AV71" s="26">
        <f t="shared" ca="1" si="29"/>
        <v>0</v>
      </c>
      <c r="AW71" s="26">
        <f t="shared" ca="1" si="29"/>
        <v>0</v>
      </c>
      <c r="AX71" s="26">
        <f t="shared" ca="1" si="29"/>
        <v>0</v>
      </c>
      <c r="AY71" s="26">
        <f t="shared" ca="1" si="29"/>
        <v>0</v>
      </c>
      <c r="AZ71" s="26">
        <f t="shared" ca="1" si="29"/>
        <v>0</v>
      </c>
      <c r="BA71" s="26">
        <f t="shared" ca="1" si="29"/>
        <v>0</v>
      </c>
      <c r="BB71" s="26">
        <f t="shared" ca="1" si="29"/>
        <v>0</v>
      </c>
      <c r="BC71" s="26">
        <f t="shared" ca="1" si="29"/>
        <v>0</v>
      </c>
      <c r="BD71" s="26">
        <f t="shared" ca="1" si="29"/>
        <v>0</v>
      </c>
      <c r="BE71" s="26">
        <f t="shared" ca="1" si="29"/>
        <v>0</v>
      </c>
      <c r="BF71" s="26">
        <f t="shared" ca="1" si="29"/>
        <v>0</v>
      </c>
      <c r="BG71" s="26">
        <f t="shared" ca="1" si="29"/>
        <v>0</v>
      </c>
      <c r="BH71" s="26">
        <f t="shared" ca="1" si="29"/>
        <v>0</v>
      </c>
      <c r="BI71" s="26">
        <f t="shared" ca="1" si="29"/>
        <v>0</v>
      </c>
      <c r="BJ71" s="26">
        <f t="shared" ca="1" si="29"/>
        <v>0</v>
      </c>
      <c r="BK71" s="26">
        <f t="shared" ca="1" si="29"/>
        <v>0</v>
      </c>
      <c r="BL71" s="26">
        <f t="shared" ca="1" si="29"/>
        <v>0</v>
      </c>
      <c r="BM71" s="26">
        <f t="shared" ca="1" si="29"/>
        <v>0</v>
      </c>
      <c r="BN71" s="26">
        <f t="shared" ca="1" si="29"/>
        <v>0</v>
      </c>
      <c r="BO71" s="26">
        <f t="shared" ref="BO71" ca="1" si="32">BO16</f>
        <v>0</v>
      </c>
      <c r="BP71" s="26">
        <f t="shared" ca="1" si="30"/>
        <v>0</v>
      </c>
      <c r="BQ71" s="26">
        <f t="shared" ca="1" si="30"/>
        <v>0</v>
      </c>
      <c r="BR71" s="26">
        <f t="shared" ca="1" si="30"/>
        <v>0</v>
      </c>
    </row>
    <row r="72" spans="2:70" ht="25" customHeight="1">
      <c r="B72" s="24" t="s">
        <v>48</v>
      </c>
      <c r="C72" s="26">
        <f t="shared" si="31"/>
        <v>0</v>
      </c>
      <c r="D72" s="26">
        <f t="shared" si="31"/>
        <v>0</v>
      </c>
      <c r="E72" s="26">
        <f t="shared" si="31"/>
        <v>0</v>
      </c>
      <c r="F72" s="26">
        <f t="shared" si="31"/>
        <v>0</v>
      </c>
      <c r="G72" s="26">
        <f t="shared" si="31"/>
        <v>0</v>
      </c>
      <c r="H72" s="26">
        <f t="shared" si="31"/>
        <v>0</v>
      </c>
      <c r="I72" s="26">
        <f t="shared" si="31"/>
        <v>0</v>
      </c>
      <c r="J72" s="26">
        <f t="shared" si="31"/>
        <v>0</v>
      </c>
      <c r="K72" s="26">
        <f t="shared" ca="1" si="31"/>
        <v>0</v>
      </c>
      <c r="L72" s="26">
        <f t="shared" ca="1" si="31"/>
        <v>0</v>
      </c>
      <c r="M72" s="26">
        <f t="shared" ca="1" si="31"/>
        <v>0</v>
      </c>
      <c r="N72" s="26">
        <f t="shared" ca="1" si="31"/>
        <v>0</v>
      </c>
      <c r="O72" s="26">
        <f t="shared" ca="1" si="31"/>
        <v>0</v>
      </c>
      <c r="P72" s="26">
        <f t="shared" ca="1" si="31"/>
        <v>0</v>
      </c>
      <c r="Q72" s="26">
        <f t="shared" ca="1" si="31"/>
        <v>0</v>
      </c>
      <c r="R72" s="26">
        <f t="shared" ca="1" si="31"/>
        <v>0</v>
      </c>
      <c r="S72" s="26">
        <f t="shared" ref="S72:BO74" ca="1" si="33">S17</f>
        <v>0</v>
      </c>
      <c r="T72" s="26">
        <f t="shared" ca="1" si="33"/>
        <v>0</v>
      </c>
      <c r="U72" s="26">
        <f t="shared" ca="1" si="33"/>
        <v>0</v>
      </c>
      <c r="V72" s="26">
        <f t="shared" ca="1" si="33"/>
        <v>0</v>
      </c>
      <c r="W72" s="26">
        <f t="shared" ca="1" si="33"/>
        <v>0</v>
      </c>
      <c r="X72" s="26">
        <f t="shared" ca="1" si="33"/>
        <v>0</v>
      </c>
      <c r="Y72" s="26">
        <f t="shared" ca="1" si="33"/>
        <v>0</v>
      </c>
      <c r="Z72" s="26">
        <f t="shared" ca="1" si="33"/>
        <v>0</v>
      </c>
      <c r="AA72" s="26">
        <f t="shared" ca="1" si="33"/>
        <v>0</v>
      </c>
      <c r="AB72" s="26">
        <f t="shared" ca="1" si="33"/>
        <v>0</v>
      </c>
      <c r="AC72" s="26">
        <f t="shared" ca="1" si="33"/>
        <v>0</v>
      </c>
      <c r="AD72" s="26">
        <f t="shared" ca="1" si="33"/>
        <v>0</v>
      </c>
      <c r="AE72" s="26">
        <f t="shared" ca="1" si="33"/>
        <v>0</v>
      </c>
      <c r="AF72" s="26">
        <f t="shared" ca="1" si="33"/>
        <v>0</v>
      </c>
      <c r="AG72" s="26">
        <f t="shared" ca="1" si="33"/>
        <v>0</v>
      </c>
      <c r="AH72" s="26">
        <f t="shared" ca="1" si="33"/>
        <v>0</v>
      </c>
      <c r="AI72" s="26">
        <f t="shared" ca="1" si="33"/>
        <v>0</v>
      </c>
      <c r="AJ72" s="26">
        <f t="shared" ca="1" si="33"/>
        <v>0</v>
      </c>
      <c r="AK72" s="26">
        <f t="shared" ca="1" si="33"/>
        <v>0</v>
      </c>
      <c r="AL72" s="26">
        <f t="shared" ca="1" si="33"/>
        <v>0</v>
      </c>
      <c r="AM72" s="26">
        <f t="shared" ca="1" si="33"/>
        <v>0</v>
      </c>
      <c r="AN72" s="26">
        <f t="shared" ca="1" si="33"/>
        <v>0</v>
      </c>
      <c r="AO72" s="26">
        <f t="shared" ca="1" si="33"/>
        <v>0</v>
      </c>
      <c r="AP72" s="26">
        <f t="shared" ca="1" si="33"/>
        <v>0</v>
      </c>
      <c r="AQ72" s="26">
        <f t="shared" ca="1" si="33"/>
        <v>0</v>
      </c>
      <c r="AR72" s="26">
        <f t="shared" ca="1" si="33"/>
        <v>0</v>
      </c>
      <c r="AS72" s="26">
        <f t="shared" ca="1" si="33"/>
        <v>0</v>
      </c>
      <c r="AT72" s="26">
        <f t="shared" ca="1" si="33"/>
        <v>0</v>
      </c>
      <c r="AU72" s="26">
        <f t="shared" ca="1" si="33"/>
        <v>0</v>
      </c>
      <c r="AV72" s="26">
        <f t="shared" ca="1" si="33"/>
        <v>0</v>
      </c>
      <c r="AW72" s="26">
        <f t="shared" ca="1" si="33"/>
        <v>0</v>
      </c>
      <c r="AX72" s="26">
        <f t="shared" ca="1" si="33"/>
        <v>0</v>
      </c>
      <c r="AY72" s="26">
        <f t="shared" ca="1" si="33"/>
        <v>0</v>
      </c>
      <c r="AZ72" s="26">
        <f t="shared" ca="1" si="33"/>
        <v>0</v>
      </c>
      <c r="BA72" s="26">
        <f t="shared" ca="1" si="33"/>
        <v>0</v>
      </c>
      <c r="BB72" s="26">
        <f t="shared" ca="1" si="33"/>
        <v>0</v>
      </c>
      <c r="BC72" s="26">
        <f t="shared" ca="1" si="33"/>
        <v>0</v>
      </c>
      <c r="BD72" s="26">
        <f t="shared" ca="1" si="33"/>
        <v>0</v>
      </c>
      <c r="BE72" s="26">
        <f t="shared" ca="1" si="33"/>
        <v>0</v>
      </c>
      <c r="BF72" s="26">
        <f t="shared" ca="1" si="33"/>
        <v>0</v>
      </c>
      <c r="BG72" s="26">
        <f t="shared" ca="1" si="33"/>
        <v>0</v>
      </c>
      <c r="BH72" s="26">
        <f t="shared" ca="1" si="33"/>
        <v>0</v>
      </c>
      <c r="BI72" s="26">
        <f t="shared" ca="1" si="33"/>
        <v>0</v>
      </c>
      <c r="BJ72" s="26">
        <f t="shared" ca="1" si="33"/>
        <v>0</v>
      </c>
      <c r="BK72" s="26">
        <f t="shared" ca="1" si="33"/>
        <v>0</v>
      </c>
      <c r="BL72" s="26">
        <f t="shared" ca="1" si="33"/>
        <v>0</v>
      </c>
      <c r="BM72" s="26">
        <f t="shared" ca="1" si="33"/>
        <v>0</v>
      </c>
      <c r="BN72" s="26">
        <f t="shared" ca="1" si="33"/>
        <v>0</v>
      </c>
      <c r="BO72" s="26">
        <f t="shared" ca="1" si="33"/>
        <v>0</v>
      </c>
      <c r="BP72" s="26">
        <f t="shared" ca="1" si="30"/>
        <v>0</v>
      </c>
      <c r="BQ72" s="26">
        <f t="shared" ca="1" si="30"/>
        <v>0</v>
      </c>
      <c r="BR72" s="26">
        <f t="shared" ca="1" si="30"/>
        <v>0</v>
      </c>
    </row>
    <row r="73" spans="2:70" ht="25" customHeight="1">
      <c r="B73" s="24" t="s">
        <v>49</v>
      </c>
      <c r="C73" s="26">
        <f t="shared" si="31"/>
        <v>0</v>
      </c>
      <c r="D73" s="26">
        <f t="shared" si="31"/>
        <v>0</v>
      </c>
      <c r="E73" s="26">
        <f t="shared" si="31"/>
        <v>0</v>
      </c>
      <c r="F73" s="26">
        <f t="shared" si="31"/>
        <v>0</v>
      </c>
      <c r="G73" s="26">
        <f t="shared" si="31"/>
        <v>0</v>
      </c>
      <c r="H73" s="26">
        <f t="shared" si="31"/>
        <v>0</v>
      </c>
      <c r="I73" s="26">
        <f t="shared" si="31"/>
        <v>0</v>
      </c>
      <c r="J73" s="26">
        <f t="shared" si="31"/>
        <v>0</v>
      </c>
      <c r="K73" s="26">
        <f t="shared" ca="1" si="31"/>
        <v>0</v>
      </c>
      <c r="L73" s="26">
        <f t="shared" ca="1" si="31"/>
        <v>0</v>
      </c>
      <c r="M73" s="26">
        <f t="shared" ca="1" si="31"/>
        <v>0</v>
      </c>
      <c r="N73" s="26">
        <f t="shared" ca="1" si="31"/>
        <v>0</v>
      </c>
      <c r="O73" s="26">
        <f t="shared" ca="1" si="31"/>
        <v>0</v>
      </c>
      <c r="P73" s="26">
        <f t="shared" ca="1" si="31"/>
        <v>0</v>
      </c>
      <c r="Q73" s="26">
        <f t="shared" ca="1" si="31"/>
        <v>0</v>
      </c>
      <c r="R73" s="26">
        <f t="shared" ca="1" si="31"/>
        <v>0</v>
      </c>
      <c r="S73" s="26">
        <f t="shared" ca="1" si="33"/>
        <v>0</v>
      </c>
      <c r="T73" s="26">
        <f t="shared" ca="1" si="33"/>
        <v>0</v>
      </c>
      <c r="U73" s="26">
        <f t="shared" ca="1" si="33"/>
        <v>0</v>
      </c>
      <c r="V73" s="26">
        <f t="shared" ca="1" si="33"/>
        <v>0</v>
      </c>
      <c r="W73" s="26">
        <f t="shared" ca="1" si="33"/>
        <v>0</v>
      </c>
      <c r="X73" s="26">
        <f t="shared" ca="1" si="33"/>
        <v>0</v>
      </c>
      <c r="Y73" s="26">
        <f t="shared" ca="1" si="33"/>
        <v>0</v>
      </c>
      <c r="Z73" s="26">
        <f t="shared" ca="1" si="33"/>
        <v>0</v>
      </c>
      <c r="AA73" s="26">
        <f t="shared" ca="1" si="33"/>
        <v>0</v>
      </c>
      <c r="AB73" s="26">
        <f t="shared" ca="1" si="33"/>
        <v>0</v>
      </c>
      <c r="AC73" s="26">
        <f t="shared" ca="1" si="33"/>
        <v>0</v>
      </c>
      <c r="AD73" s="26">
        <f t="shared" ca="1" si="33"/>
        <v>0</v>
      </c>
      <c r="AE73" s="26">
        <f t="shared" ca="1" si="33"/>
        <v>0</v>
      </c>
      <c r="AF73" s="26">
        <f t="shared" ca="1" si="33"/>
        <v>0</v>
      </c>
      <c r="AG73" s="26">
        <f t="shared" ca="1" si="33"/>
        <v>0</v>
      </c>
      <c r="AH73" s="26">
        <f t="shared" ca="1" si="33"/>
        <v>0</v>
      </c>
      <c r="AI73" s="26">
        <f t="shared" ca="1" si="33"/>
        <v>0</v>
      </c>
      <c r="AJ73" s="26">
        <f t="shared" ca="1" si="33"/>
        <v>0</v>
      </c>
      <c r="AK73" s="26">
        <f t="shared" ca="1" si="33"/>
        <v>0</v>
      </c>
      <c r="AL73" s="26">
        <f t="shared" ca="1" si="33"/>
        <v>0</v>
      </c>
      <c r="AM73" s="26">
        <f t="shared" ca="1" si="33"/>
        <v>0</v>
      </c>
      <c r="AN73" s="26">
        <f t="shared" ca="1" si="33"/>
        <v>0</v>
      </c>
      <c r="AO73" s="26">
        <f t="shared" ca="1" si="33"/>
        <v>0</v>
      </c>
      <c r="AP73" s="26">
        <f t="shared" ca="1" si="33"/>
        <v>0</v>
      </c>
      <c r="AQ73" s="26">
        <f t="shared" ca="1" si="33"/>
        <v>0</v>
      </c>
      <c r="AR73" s="26">
        <f t="shared" ca="1" si="33"/>
        <v>0</v>
      </c>
      <c r="AS73" s="26">
        <f t="shared" ca="1" si="33"/>
        <v>0</v>
      </c>
      <c r="AT73" s="26">
        <f t="shared" ca="1" si="33"/>
        <v>0</v>
      </c>
      <c r="AU73" s="26">
        <f t="shared" ca="1" si="33"/>
        <v>0</v>
      </c>
      <c r="AV73" s="26">
        <f t="shared" ca="1" si="33"/>
        <v>0</v>
      </c>
      <c r="AW73" s="26">
        <f t="shared" ca="1" si="33"/>
        <v>0</v>
      </c>
      <c r="AX73" s="26">
        <f t="shared" ca="1" si="33"/>
        <v>0</v>
      </c>
      <c r="AY73" s="26">
        <f t="shared" ca="1" si="33"/>
        <v>0</v>
      </c>
      <c r="AZ73" s="26">
        <f t="shared" ca="1" si="33"/>
        <v>0</v>
      </c>
      <c r="BA73" s="26">
        <f t="shared" ca="1" si="33"/>
        <v>0</v>
      </c>
      <c r="BB73" s="26">
        <f t="shared" ca="1" si="33"/>
        <v>0</v>
      </c>
      <c r="BC73" s="26">
        <f t="shared" ca="1" si="33"/>
        <v>0</v>
      </c>
      <c r="BD73" s="26">
        <f t="shared" ca="1" si="33"/>
        <v>0</v>
      </c>
      <c r="BE73" s="26">
        <f t="shared" ca="1" si="33"/>
        <v>0</v>
      </c>
      <c r="BF73" s="26">
        <f t="shared" ca="1" si="33"/>
        <v>0</v>
      </c>
      <c r="BG73" s="26">
        <f t="shared" ca="1" si="33"/>
        <v>0</v>
      </c>
      <c r="BH73" s="26">
        <f t="shared" ca="1" si="33"/>
        <v>0</v>
      </c>
      <c r="BI73" s="26">
        <f t="shared" ca="1" si="33"/>
        <v>0</v>
      </c>
      <c r="BJ73" s="26">
        <f t="shared" ca="1" si="33"/>
        <v>0</v>
      </c>
      <c r="BK73" s="26">
        <f t="shared" ca="1" si="33"/>
        <v>0</v>
      </c>
      <c r="BL73" s="26">
        <f t="shared" ca="1" si="33"/>
        <v>0</v>
      </c>
      <c r="BM73" s="26">
        <f t="shared" ca="1" si="33"/>
        <v>0</v>
      </c>
      <c r="BN73" s="26">
        <f t="shared" ca="1" si="33"/>
        <v>0</v>
      </c>
      <c r="BO73" s="26">
        <f t="shared" ca="1" si="33"/>
        <v>0</v>
      </c>
      <c r="BP73" s="26">
        <f t="shared" ca="1" si="30"/>
        <v>0</v>
      </c>
      <c r="BQ73" s="26">
        <f t="shared" ca="1" si="30"/>
        <v>0</v>
      </c>
      <c r="BR73" s="26">
        <f t="shared" ca="1" si="30"/>
        <v>0</v>
      </c>
    </row>
    <row r="74" spans="2:70" ht="25" customHeight="1">
      <c r="B74" s="24" t="s">
        <v>50</v>
      </c>
      <c r="C74" s="26">
        <f t="shared" si="31"/>
        <v>0</v>
      </c>
      <c r="D74" s="26">
        <f t="shared" si="31"/>
        <v>0</v>
      </c>
      <c r="E74" s="26">
        <f t="shared" si="31"/>
        <v>0</v>
      </c>
      <c r="F74" s="26">
        <f t="shared" si="31"/>
        <v>0</v>
      </c>
      <c r="G74" s="26">
        <f t="shared" si="31"/>
        <v>0</v>
      </c>
      <c r="H74" s="26">
        <f t="shared" si="31"/>
        <v>0</v>
      </c>
      <c r="I74" s="26">
        <f t="shared" si="31"/>
        <v>0</v>
      </c>
      <c r="J74" s="26">
        <f t="shared" si="31"/>
        <v>0</v>
      </c>
      <c r="K74" s="26">
        <f t="shared" ca="1" si="31"/>
        <v>0</v>
      </c>
      <c r="L74" s="26">
        <f t="shared" ca="1" si="31"/>
        <v>0</v>
      </c>
      <c r="M74" s="26">
        <f t="shared" ca="1" si="31"/>
        <v>0</v>
      </c>
      <c r="N74" s="26">
        <f t="shared" ca="1" si="31"/>
        <v>0</v>
      </c>
      <c r="O74" s="26">
        <f t="shared" ca="1" si="31"/>
        <v>0</v>
      </c>
      <c r="P74" s="26">
        <f t="shared" ca="1" si="31"/>
        <v>0</v>
      </c>
      <c r="Q74" s="26">
        <f t="shared" ca="1" si="31"/>
        <v>0</v>
      </c>
      <c r="R74" s="26">
        <f t="shared" ca="1" si="31"/>
        <v>0</v>
      </c>
      <c r="S74" s="26">
        <f t="shared" ca="1" si="33"/>
        <v>0</v>
      </c>
      <c r="T74" s="26">
        <f t="shared" ca="1" si="33"/>
        <v>0</v>
      </c>
      <c r="U74" s="26">
        <f t="shared" ca="1" si="33"/>
        <v>0</v>
      </c>
      <c r="V74" s="26">
        <f t="shared" ca="1" si="33"/>
        <v>0</v>
      </c>
      <c r="W74" s="26">
        <f t="shared" ca="1" si="33"/>
        <v>0</v>
      </c>
      <c r="X74" s="26">
        <f t="shared" ca="1" si="33"/>
        <v>0</v>
      </c>
      <c r="Y74" s="26">
        <f t="shared" ca="1" si="33"/>
        <v>0</v>
      </c>
      <c r="Z74" s="26">
        <f t="shared" ca="1" si="33"/>
        <v>0</v>
      </c>
      <c r="AA74" s="26">
        <f t="shared" ca="1" si="33"/>
        <v>0</v>
      </c>
      <c r="AB74" s="26">
        <f t="shared" ca="1" si="33"/>
        <v>0</v>
      </c>
      <c r="AC74" s="26">
        <f t="shared" ca="1" si="33"/>
        <v>0</v>
      </c>
      <c r="AD74" s="26">
        <f t="shared" ca="1" si="33"/>
        <v>0</v>
      </c>
      <c r="AE74" s="26">
        <f t="shared" ca="1" si="33"/>
        <v>0</v>
      </c>
      <c r="AF74" s="26">
        <f t="shared" ca="1" si="33"/>
        <v>0</v>
      </c>
      <c r="AG74" s="26">
        <f t="shared" ca="1" si="33"/>
        <v>0</v>
      </c>
      <c r="AH74" s="26">
        <f t="shared" ca="1" si="33"/>
        <v>0</v>
      </c>
      <c r="AI74" s="26">
        <f t="shared" ca="1" si="33"/>
        <v>0</v>
      </c>
      <c r="AJ74" s="26">
        <f t="shared" ca="1" si="33"/>
        <v>0</v>
      </c>
      <c r="AK74" s="26">
        <f t="shared" ca="1" si="33"/>
        <v>0</v>
      </c>
      <c r="AL74" s="26">
        <f t="shared" ca="1" si="33"/>
        <v>0</v>
      </c>
      <c r="AM74" s="26">
        <f t="shared" ca="1" si="33"/>
        <v>0</v>
      </c>
      <c r="AN74" s="26">
        <f t="shared" ca="1" si="33"/>
        <v>0</v>
      </c>
      <c r="AO74" s="26">
        <f t="shared" ca="1" si="33"/>
        <v>0</v>
      </c>
      <c r="AP74" s="26">
        <f t="shared" ca="1" si="33"/>
        <v>0</v>
      </c>
      <c r="AQ74" s="26">
        <f t="shared" ca="1" si="33"/>
        <v>0</v>
      </c>
      <c r="AR74" s="26">
        <f t="shared" ca="1" si="33"/>
        <v>0</v>
      </c>
      <c r="AS74" s="26">
        <f t="shared" ca="1" si="33"/>
        <v>0</v>
      </c>
      <c r="AT74" s="26">
        <f t="shared" ca="1" si="33"/>
        <v>0</v>
      </c>
      <c r="AU74" s="26">
        <f t="shared" ca="1" si="33"/>
        <v>0</v>
      </c>
      <c r="AV74" s="26">
        <f t="shared" ca="1" si="33"/>
        <v>0</v>
      </c>
      <c r="AW74" s="26">
        <f t="shared" ca="1" si="33"/>
        <v>0</v>
      </c>
      <c r="AX74" s="26">
        <f t="shared" ca="1" si="33"/>
        <v>0</v>
      </c>
      <c r="AY74" s="26">
        <f t="shared" ca="1" si="33"/>
        <v>0</v>
      </c>
      <c r="AZ74" s="26">
        <f t="shared" ca="1" si="33"/>
        <v>0</v>
      </c>
      <c r="BA74" s="26">
        <f t="shared" ca="1" si="33"/>
        <v>0</v>
      </c>
      <c r="BB74" s="26">
        <f t="shared" ca="1" si="33"/>
        <v>0</v>
      </c>
      <c r="BC74" s="26">
        <f t="shared" ca="1" si="33"/>
        <v>0</v>
      </c>
      <c r="BD74" s="26">
        <f t="shared" ca="1" si="33"/>
        <v>0</v>
      </c>
      <c r="BE74" s="26">
        <f t="shared" ca="1" si="33"/>
        <v>0</v>
      </c>
      <c r="BF74" s="26">
        <f t="shared" ca="1" si="33"/>
        <v>0</v>
      </c>
      <c r="BG74" s="26">
        <f t="shared" ca="1" si="33"/>
        <v>0</v>
      </c>
      <c r="BH74" s="26">
        <f t="shared" ca="1" si="33"/>
        <v>0</v>
      </c>
      <c r="BI74" s="26">
        <f t="shared" ca="1" si="33"/>
        <v>0</v>
      </c>
      <c r="BJ74" s="26">
        <f t="shared" ca="1" si="33"/>
        <v>0</v>
      </c>
      <c r="BK74" s="26">
        <f t="shared" ca="1" si="33"/>
        <v>0</v>
      </c>
      <c r="BL74" s="26">
        <f t="shared" ca="1" si="33"/>
        <v>0</v>
      </c>
      <c r="BM74" s="26">
        <f t="shared" ca="1" si="33"/>
        <v>0</v>
      </c>
      <c r="BN74" s="26">
        <f t="shared" ca="1" si="33"/>
        <v>0</v>
      </c>
      <c r="BO74" s="26">
        <f t="shared" ca="1" si="33"/>
        <v>0</v>
      </c>
      <c r="BP74" s="26">
        <f t="shared" ca="1" si="30"/>
        <v>0</v>
      </c>
      <c r="BQ74" s="26">
        <f t="shared" ca="1" si="30"/>
        <v>0</v>
      </c>
      <c r="BR74" s="26">
        <f t="shared" ca="1" si="30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0134-C866-42F8-8607-F39F696C7FF6}">
  <sheetPr>
    <tabColor theme="4" tint="-0.249977111117893"/>
  </sheetPr>
  <dimension ref="B2:F32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2" width="5.69140625" style="3" customWidth="1"/>
    <col min="3" max="3" width="77.07421875" style="3" customWidth="1"/>
    <col min="4" max="4" width="25.69140625" style="3"/>
    <col min="5" max="5" width="5.69140625" style="3" customWidth="1"/>
    <col min="6" max="16384" width="25.69140625" style="3"/>
  </cols>
  <sheetData>
    <row r="2" spans="2:6" ht="25" customHeight="1">
      <c r="B2" s="12"/>
      <c r="C2" s="12"/>
      <c r="D2" s="12"/>
    </row>
    <row r="3" spans="2:6" ht="25" customHeight="1">
      <c r="B3" s="12"/>
      <c r="C3" s="14" t="s">
        <v>101</v>
      </c>
      <c r="D3" s="12"/>
    </row>
    <row r="4" spans="2:6" ht="25" customHeight="1">
      <c r="B4" s="12"/>
      <c r="C4" s="12"/>
      <c r="D4" s="12"/>
    </row>
    <row r="6" spans="2:6" ht="25" customHeight="1">
      <c r="B6" s="688" t="s">
        <v>91</v>
      </c>
      <c r="C6" s="689"/>
      <c r="D6" s="10" t="s">
        <v>92</v>
      </c>
    </row>
    <row r="8" spans="2:6" ht="25" customHeight="1">
      <c r="B8" s="4">
        <v>1</v>
      </c>
      <c r="C8" s="5" t="s">
        <v>102</v>
      </c>
      <c r="D8" s="56">
        <v>0.15</v>
      </c>
    </row>
    <row r="9" spans="2:6" ht="25" customHeight="1">
      <c r="B9" s="7">
        <v>2</v>
      </c>
      <c r="C9" s="8" t="s">
        <v>103</v>
      </c>
      <c r="D9" s="90">
        <v>0.2</v>
      </c>
    </row>
    <row r="10" spans="2:6" ht="25" customHeight="1">
      <c r="B10" s="7">
        <v>3</v>
      </c>
      <c r="C10" s="8" t="s">
        <v>104</v>
      </c>
      <c r="D10" s="251">
        <v>2500</v>
      </c>
    </row>
    <row r="11" spans="2:6" ht="25" customHeight="1">
      <c r="B11" s="7">
        <v>4</v>
      </c>
      <c r="C11" s="8" t="s">
        <v>105</v>
      </c>
      <c r="D11" s="449">
        <v>25000</v>
      </c>
    </row>
    <row r="12" spans="2:6" ht="25" customHeight="1">
      <c r="B12" s="7">
        <v>5</v>
      </c>
      <c r="C12" s="8" t="s">
        <v>106</v>
      </c>
      <c r="D12" s="449">
        <v>4.45</v>
      </c>
    </row>
    <row r="13" spans="2:6" ht="25" customHeight="1">
      <c r="B13" s="7">
        <v>6</v>
      </c>
      <c r="C13" s="8" t="s">
        <v>107</v>
      </c>
      <c r="D13" s="252">
        <v>0.1</v>
      </c>
    </row>
    <row r="14" spans="2:6" ht="25" customHeight="1">
      <c r="B14" s="7">
        <v>7</v>
      </c>
      <c r="C14" s="8" t="s">
        <v>108</v>
      </c>
      <c r="D14" s="141">
        <v>0.05</v>
      </c>
    </row>
    <row r="15" spans="2:6" ht="25" customHeight="1">
      <c r="B15" s="7">
        <v>8</v>
      </c>
      <c r="C15" s="8" t="str">
        <f>'BASIC INPUT ASSUMPTIONS'!C15</f>
        <v>Rewards/Loyalty Provision expressed as a % of Revenue</v>
      </c>
      <c r="D15" s="141">
        <v>0.03</v>
      </c>
      <c r="E15" s="8"/>
      <c r="F15" s="377"/>
    </row>
    <row r="16" spans="2:6" ht="25" customHeight="1">
      <c r="B16" s="7">
        <v>9</v>
      </c>
      <c r="C16" s="8" t="s">
        <v>109</v>
      </c>
      <c r="D16" s="141">
        <v>0.01</v>
      </c>
    </row>
    <row r="17" spans="2:4" ht="25" customHeight="1">
      <c r="B17" s="7">
        <v>10</v>
      </c>
      <c r="C17" s="8" t="s">
        <v>110</v>
      </c>
      <c r="D17" s="449">
        <v>250000</v>
      </c>
    </row>
    <row r="18" spans="2:4" ht="25" customHeight="1">
      <c r="B18" s="7">
        <v>11</v>
      </c>
      <c r="C18" s="8"/>
      <c r="D18" s="8"/>
    </row>
    <row r="19" spans="2:4" ht="25" customHeight="1">
      <c r="B19" s="7">
        <v>12</v>
      </c>
      <c r="C19" s="8"/>
      <c r="D19" s="8"/>
    </row>
    <row r="20" spans="2:4" ht="25" customHeight="1">
      <c r="B20" s="7">
        <v>13</v>
      </c>
      <c r="C20" s="8"/>
      <c r="D20" s="8"/>
    </row>
    <row r="21" spans="2:4" ht="25" customHeight="1">
      <c r="B21" s="7">
        <v>14</v>
      </c>
      <c r="C21" s="8"/>
      <c r="D21" s="8"/>
    </row>
    <row r="22" spans="2:4" ht="25" customHeight="1">
      <c r="B22" s="7">
        <v>15</v>
      </c>
      <c r="C22" s="8"/>
      <c r="D22" s="8"/>
    </row>
    <row r="23" spans="2:4" ht="25" customHeight="1">
      <c r="B23" s="7">
        <v>16</v>
      </c>
      <c r="C23" s="8"/>
      <c r="D23" s="8"/>
    </row>
    <row r="24" spans="2:4" ht="25" customHeight="1">
      <c r="B24" s="7">
        <v>17</v>
      </c>
      <c r="C24" s="8"/>
      <c r="D24" s="8"/>
    </row>
    <row r="25" spans="2:4" ht="25" customHeight="1">
      <c r="B25" s="7">
        <v>18</v>
      </c>
      <c r="C25" s="8"/>
      <c r="D25" s="8"/>
    </row>
    <row r="26" spans="2:4" ht="25" customHeight="1">
      <c r="B26" s="7">
        <v>19</v>
      </c>
      <c r="C26" s="8"/>
      <c r="D26" s="8"/>
    </row>
    <row r="27" spans="2:4" ht="25" customHeight="1">
      <c r="B27" s="7">
        <v>20</v>
      </c>
      <c r="C27" s="8"/>
      <c r="D27" s="8"/>
    </row>
    <row r="28" spans="2:4" ht="25" customHeight="1">
      <c r="B28" s="7">
        <v>21</v>
      </c>
      <c r="C28" s="8"/>
      <c r="D28" s="8"/>
    </row>
    <row r="29" spans="2:4" ht="25" customHeight="1">
      <c r="B29" s="7">
        <v>22</v>
      </c>
      <c r="C29" s="8"/>
      <c r="D29" s="8"/>
    </row>
    <row r="30" spans="2:4" ht="25" customHeight="1">
      <c r="B30" s="7">
        <v>23</v>
      </c>
      <c r="C30" s="8"/>
      <c r="D30" s="8"/>
    </row>
    <row r="31" spans="2:4" ht="25" customHeight="1">
      <c r="B31" s="7">
        <v>24</v>
      </c>
      <c r="C31" s="8"/>
      <c r="D31" s="8"/>
    </row>
    <row r="32" spans="2:4" ht="25" customHeight="1">
      <c r="B32" s="7">
        <v>25</v>
      </c>
      <c r="C32" s="8"/>
      <c r="D32" s="8"/>
    </row>
  </sheetData>
  <mergeCells count="1">
    <mergeCell ref="B6:C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85CB-B625-4EF8-9100-C9F29A44E23C}">
  <sheetPr>
    <tabColor theme="4" tint="-0.249977111117893"/>
  </sheetPr>
  <dimension ref="B2:M54"/>
  <sheetViews>
    <sheetView topLeftCell="A9" zoomScale="50" zoomScaleNormal="50" workbookViewId="0">
      <selection activeCell="BM72" sqref="BM72"/>
    </sheetView>
  </sheetViews>
  <sheetFormatPr defaultColWidth="25.69140625" defaultRowHeight="25" customHeight="1" outlineLevelRow="1"/>
  <cols>
    <col min="1" max="1" width="5.69140625" style="3" customWidth="1"/>
    <col min="2" max="12" width="25.69140625" style="3"/>
    <col min="13" max="13" width="6.23046875" style="3" bestFit="1" customWidth="1"/>
    <col min="14" max="16384" width="25.69140625" style="3"/>
  </cols>
  <sheetData>
    <row r="2" spans="2:12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2:12" ht="25" customHeight="1">
      <c r="B3" s="69" t="str">
        <f>UPPER('&lt;&lt;VERSIONING NOTES&gt;&gt;'!$F$2)&amp;TEXT(" MINIMUM VIABLE LAUNCH PROPOSITION (MVLP) VERSION ","")&amp;'&lt;&lt;VERSIONING NOTES&gt;&gt;'!$F$3</f>
        <v>METL MINIMUM VIABLE LAUNCH PROPOSITION (MVLP)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70" t="str">
        <f>TEXT("Prepared by ","")</f>
        <v xml:space="preserve">Prepared by </v>
      </c>
    </row>
    <row r="4" spans="2:12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70" t="str">
        <f>'&lt;&lt;VERSIONING NOTES&gt;&gt;'!F4</f>
        <v>Edward Wicks</v>
      </c>
    </row>
    <row r="6" spans="2:12" ht="25" customHeight="1">
      <c r="B6" s="692" t="s">
        <v>111</v>
      </c>
      <c r="C6" s="692"/>
      <c r="D6" s="692"/>
      <c r="E6" s="692"/>
      <c r="F6" s="692"/>
      <c r="G6" s="692"/>
      <c r="H6" s="692"/>
      <c r="I6" s="692"/>
      <c r="J6" s="692"/>
      <c r="K6" s="692"/>
    </row>
    <row r="7" spans="2:12" ht="25" customHeight="1">
      <c r="B7" s="71"/>
      <c r="F7" s="72"/>
      <c r="G7" s="72"/>
    </row>
    <row r="8" spans="2:12" ht="50.15" customHeight="1">
      <c r="B8" s="59" t="s">
        <v>112</v>
      </c>
      <c r="C8" s="57" t="s">
        <v>113</v>
      </c>
      <c r="D8" s="57" t="s">
        <v>114</v>
      </c>
      <c r="E8" s="57" t="s">
        <v>115</v>
      </c>
      <c r="F8" s="57" t="s">
        <v>116</v>
      </c>
      <c r="G8" s="57" t="s">
        <v>117</v>
      </c>
      <c r="H8" s="57" t="s">
        <v>118</v>
      </c>
      <c r="I8" s="59" t="s">
        <v>119</v>
      </c>
      <c r="J8" s="59" t="s">
        <v>120</v>
      </c>
      <c r="K8" s="59" t="s">
        <v>121</v>
      </c>
    </row>
    <row r="10" spans="2:12" ht="25" customHeight="1">
      <c r="B10" s="15" t="s">
        <v>488</v>
      </c>
      <c r="C10" s="73">
        <v>0</v>
      </c>
      <c r="D10" s="73">
        <v>99</v>
      </c>
      <c r="E10" s="73">
        <v>0</v>
      </c>
      <c r="F10" s="73">
        <v>0</v>
      </c>
      <c r="G10" s="73">
        <v>0</v>
      </c>
      <c r="H10" s="73">
        <v>0</v>
      </c>
      <c r="I10" s="73">
        <v>1.29</v>
      </c>
      <c r="J10" s="73">
        <v>0.49</v>
      </c>
      <c r="K10" s="95">
        <v>0.28999999999999998</v>
      </c>
      <c r="L10" s="3">
        <f>'MVLP INPUT FLTE'!D30*0.004</f>
        <v>81.92</v>
      </c>
    </row>
    <row r="11" spans="2:12" ht="25" customHeight="1">
      <c r="B11" s="18" t="s">
        <v>463</v>
      </c>
      <c r="C11" s="73">
        <v>0</v>
      </c>
      <c r="D11" s="73">
        <v>199</v>
      </c>
      <c r="E11" s="77">
        <v>0</v>
      </c>
      <c r="F11" s="77">
        <v>0</v>
      </c>
      <c r="G11" s="77">
        <v>0</v>
      </c>
      <c r="H11" s="77">
        <v>0</v>
      </c>
      <c r="I11" s="73">
        <v>1.29</v>
      </c>
      <c r="J11" s="73">
        <v>0.49</v>
      </c>
      <c r="K11" s="95">
        <v>0.28999999999999998</v>
      </c>
      <c r="L11" s="3">
        <f>'MVLP INPUT FLTE'!D31*0.004</f>
        <v>204.8</v>
      </c>
    </row>
    <row r="12" spans="2:12" ht="25" customHeight="1">
      <c r="B12" s="18" t="s">
        <v>489</v>
      </c>
      <c r="C12" s="73">
        <v>0</v>
      </c>
      <c r="D12" s="73">
        <v>349</v>
      </c>
      <c r="E12" s="77">
        <v>0</v>
      </c>
      <c r="F12" s="77">
        <v>0</v>
      </c>
      <c r="G12" s="77">
        <v>0</v>
      </c>
      <c r="H12" s="77">
        <v>0</v>
      </c>
      <c r="I12" s="73">
        <v>1.29</v>
      </c>
      <c r="J12" s="73">
        <v>0.49</v>
      </c>
      <c r="K12" s="95">
        <v>0.28999999999999998</v>
      </c>
      <c r="L12" s="3">
        <f>'MVLP INPUT FLTE'!D32*0.004</f>
        <v>409.6</v>
      </c>
    </row>
    <row r="13" spans="2:12" ht="25" customHeight="1">
      <c r="B13" s="18" t="s">
        <v>490</v>
      </c>
      <c r="C13" s="73">
        <v>0</v>
      </c>
      <c r="D13" s="73">
        <v>399</v>
      </c>
      <c r="E13" s="77">
        <v>0</v>
      </c>
      <c r="F13" s="77">
        <v>0</v>
      </c>
      <c r="G13" s="77">
        <v>0</v>
      </c>
      <c r="H13" s="77">
        <v>0</v>
      </c>
      <c r="I13" s="73">
        <v>1.29</v>
      </c>
      <c r="J13" s="73">
        <v>0.49</v>
      </c>
      <c r="K13" s="95">
        <v>0.28999999999999998</v>
      </c>
      <c r="L13" s="3">
        <f>'MVLP INPUT FLTE'!D33*0.004</f>
        <v>819.2</v>
      </c>
    </row>
    <row r="14" spans="2:12" ht="25" customHeight="1">
      <c r="B14" s="18" t="s">
        <v>122</v>
      </c>
      <c r="C14" s="73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3">
        <v>0</v>
      </c>
      <c r="J14" s="73">
        <v>0</v>
      </c>
      <c r="K14" s="95">
        <v>0</v>
      </c>
    </row>
    <row r="16" spans="2:12" ht="25" customHeight="1">
      <c r="B16" s="693" t="s">
        <v>123</v>
      </c>
      <c r="C16" s="693"/>
      <c r="D16" s="693"/>
      <c r="E16" s="693"/>
      <c r="F16" s="693"/>
      <c r="G16" s="693"/>
      <c r="H16" s="693"/>
      <c r="I16" s="693"/>
      <c r="J16" s="693"/>
      <c r="K16" s="693"/>
    </row>
    <row r="17" spans="2:13" ht="25" customHeight="1" outlineLevel="1">
      <c r="F17" s="96"/>
      <c r="G17" s="96"/>
    </row>
    <row r="18" spans="2:13" ht="50.15" customHeight="1" outlineLevel="1">
      <c r="B18" s="62" t="s">
        <v>124</v>
      </c>
      <c r="C18" s="63" t="s">
        <v>113</v>
      </c>
      <c r="D18" s="63" t="s">
        <v>114</v>
      </c>
      <c r="E18" s="63" t="s">
        <v>115</v>
      </c>
      <c r="F18" s="63" t="s">
        <v>116</v>
      </c>
      <c r="G18" s="63" t="s">
        <v>117</v>
      </c>
      <c r="H18" s="63" t="s">
        <v>118</v>
      </c>
      <c r="I18" s="62" t="s">
        <v>119</v>
      </c>
      <c r="J18" s="62" t="s">
        <v>120</v>
      </c>
      <c r="K18" s="62" t="s">
        <v>121</v>
      </c>
    </row>
    <row r="19" spans="2:13" ht="25" customHeight="1" outlineLevel="1">
      <c r="B19" s="97"/>
      <c r="C19" s="97"/>
      <c r="D19" s="97"/>
      <c r="E19" s="97"/>
      <c r="F19" s="97"/>
      <c r="G19" s="97"/>
      <c r="H19" s="97"/>
    </row>
    <row r="20" spans="2:13" ht="25" customHeight="1" outlineLevel="1">
      <c r="B20" s="98" t="str">
        <f>B10</f>
        <v>FLTE 40GB</v>
      </c>
      <c r="C20" s="99">
        <f>(C10/(100+('BASIC INPUT ASSUMPTIONS FLTE'!$D$8*100)))*100</f>
        <v>0</v>
      </c>
      <c r="D20" s="99">
        <f>(D10/(100+('BASIC INPUT ASSUMPTIONS FLTE'!$D$8*100)))*100</f>
        <v>86.08695652173914</v>
      </c>
      <c r="E20" s="99">
        <f>(E10/(100+('BASIC INPUT ASSUMPTIONS FLTE'!$D$8*100)))*100</f>
        <v>0</v>
      </c>
      <c r="F20" s="99">
        <f>(F10/(100+('BASIC INPUT ASSUMPTIONS FLTE'!$D$8*100)))*100</f>
        <v>0</v>
      </c>
      <c r="G20" s="99">
        <f>(G10/(100+('BASIC INPUT ASSUMPTIONS FLTE'!$D$8*100)))*100</f>
        <v>0</v>
      </c>
      <c r="H20" s="99">
        <f>(H10/(100+('BASIC INPUT ASSUMPTIONS FLTE'!$D$8*100)))*100</f>
        <v>0</v>
      </c>
      <c r="I20" s="99">
        <f>(I10/(100+('BASIC INPUT ASSUMPTIONS FLTE'!$D$8*100)))*100</f>
        <v>1.1217391304347826</v>
      </c>
      <c r="J20" s="99">
        <f>(J10/(100+('BASIC INPUT ASSUMPTIONS FLTE'!$D$8*100)))*100</f>
        <v>0.42608695652173917</v>
      </c>
      <c r="K20" s="100">
        <f>(K10/(100+('BASIC INPUT ASSUMPTIONS FLTE'!$D$8*100)))*100</f>
        <v>0.25217391304347825</v>
      </c>
    </row>
    <row r="21" spans="2:13" ht="25" customHeight="1" outlineLevel="1">
      <c r="B21" s="101" t="str">
        <f t="shared" ref="B21:B24" si="0">B11</f>
        <v>FLTE 100GB</v>
      </c>
      <c r="C21" s="102">
        <f>(C11/(100+('BASIC INPUT ASSUMPTIONS FLTE'!$D$8*100)))*100</f>
        <v>0</v>
      </c>
      <c r="D21" s="102">
        <f>(D11/(100+('BASIC INPUT ASSUMPTIONS FLTE'!$D$8*100)))*100</f>
        <v>173.04347826086956</v>
      </c>
      <c r="E21" s="102">
        <f>(E11/(100+('BASIC INPUT ASSUMPTIONS FLTE'!$D$8*100)))*100</f>
        <v>0</v>
      </c>
      <c r="F21" s="102">
        <f>(F11/(100+('BASIC INPUT ASSUMPTIONS FLTE'!$D$8*100)))*100</f>
        <v>0</v>
      </c>
      <c r="G21" s="102">
        <f>(G11/(100+('BASIC INPUT ASSUMPTIONS FLTE'!$D$8*100)))*100</f>
        <v>0</v>
      </c>
      <c r="H21" s="102">
        <f>(H11/(100+('BASIC INPUT ASSUMPTIONS FLTE'!$D$8*100)))*100</f>
        <v>0</v>
      </c>
      <c r="I21" s="102">
        <f>(I11/(100+('BASIC INPUT ASSUMPTIONS FLTE'!$D$8*100)))*100</f>
        <v>1.1217391304347826</v>
      </c>
      <c r="J21" s="102">
        <f>(J11/(100+('BASIC INPUT ASSUMPTIONS FLTE'!$D$8*100)))*100</f>
        <v>0.42608695652173917</v>
      </c>
      <c r="K21" s="103">
        <f>(K11/(100+('BASIC INPUT ASSUMPTIONS FLTE'!$D$8*100)))*100</f>
        <v>0.25217391304347825</v>
      </c>
    </row>
    <row r="22" spans="2:13" ht="25" customHeight="1" outlineLevel="1">
      <c r="B22" s="101" t="str">
        <f t="shared" si="0"/>
        <v>FLTE 200GB</v>
      </c>
      <c r="C22" s="102">
        <f>(C12/(100+('BASIC INPUT ASSUMPTIONS FLTE'!$D$8*100)))*100</f>
        <v>0</v>
      </c>
      <c r="D22" s="102">
        <f>(D12/(100+('BASIC INPUT ASSUMPTIONS FLTE'!$D$8*100)))*100</f>
        <v>303.47826086956519</v>
      </c>
      <c r="E22" s="102">
        <f>(E12/(100+('BASIC INPUT ASSUMPTIONS FLTE'!$D$8*100)))*100</f>
        <v>0</v>
      </c>
      <c r="F22" s="102">
        <f>(F12/(100+('BASIC INPUT ASSUMPTIONS FLTE'!$D$8*100)))*100</f>
        <v>0</v>
      </c>
      <c r="G22" s="102">
        <f>(G12/(100+('BASIC INPUT ASSUMPTIONS FLTE'!$D$8*100)))*100</f>
        <v>0</v>
      </c>
      <c r="H22" s="102">
        <f>(H12/(100+('BASIC INPUT ASSUMPTIONS FLTE'!$D$8*100)))*100</f>
        <v>0</v>
      </c>
      <c r="I22" s="102">
        <f>(I12/(100+('BASIC INPUT ASSUMPTIONS FLTE'!$D$8*100)))*100</f>
        <v>1.1217391304347826</v>
      </c>
      <c r="J22" s="102">
        <f>(J12/(100+('BASIC INPUT ASSUMPTIONS FLTE'!$D$8*100)))*100</f>
        <v>0.42608695652173917</v>
      </c>
      <c r="K22" s="103">
        <f>(K12/(100+('BASIC INPUT ASSUMPTIONS FLTE'!$D$8*100)))*100</f>
        <v>0.25217391304347825</v>
      </c>
    </row>
    <row r="23" spans="2:13" ht="25" customHeight="1" outlineLevel="1">
      <c r="B23" s="101" t="str">
        <f t="shared" si="0"/>
        <v>FLTE 400GB</v>
      </c>
      <c r="C23" s="102">
        <f>(C13/(100+('BASIC INPUT ASSUMPTIONS FLTE'!$D$8*100)))*100</f>
        <v>0</v>
      </c>
      <c r="D23" s="102">
        <f>(D13/(100+('BASIC INPUT ASSUMPTIONS FLTE'!$D$8*100)))*100</f>
        <v>346.95652173913044</v>
      </c>
      <c r="E23" s="102">
        <f>(E13/(100+('BASIC INPUT ASSUMPTIONS FLTE'!$D$8*100)))*100</f>
        <v>0</v>
      </c>
      <c r="F23" s="102">
        <f>(F13/(100+('BASIC INPUT ASSUMPTIONS FLTE'!$D$8*100)))*100</f>
        <v>0</v>
      </c>
      <c r="G23" s="102">
        <f>(G13/(100+('BASIC INPUT ASSUMPTIONS FLTE'!$D$8*100)))*100</f>
        <v>0</v>
      </c>
      <c r="H23" s="102">
        <f>(H13/(100+('BASIC INPUT ASSUMPTIONS FLTE'!$D$8*100)))*100</f>
        <v>0</v>
      </c>
      <c r="I23" s="102">
        <f>(I13/(100+('BASIC INPUT ASSUMPTIONS FLTE'!$D$8*100)))*100</f>
        <v>1.1217391304347826</v>
      </c>
      <c r="J23" s="102">
        <f>(J13/(100+('BASIC INPUT ASSUMPTIONS FLTE'!$D$8*100)))*100</f>
        <v>0.42608695652173917</v>
      </c>
      <c r="K23" s="103">
        <f>(K13/(100+('BASIC INPUT ASSUMPTIONS FLTE'!$D$8*100)))*100</f>
        <v>0.25217391304347825</v>
      </c>
    </row>
    <row r="24" spans="2:13" ht="25" customHeight="1" outlineLevel="1">
      <c r="B24" s="101" t="str">
        <f t="shared" si="0"/>
        <v>Package 5</v>
      </c>
      <c r="C24" s="102">
        <f>(C14/(100+('BASIC INPUT ASSUMPTIONS FLTE'!$D$8*100)))*100</f>
        <v>0</v>
      </c>
      <c r="D24" s="102">
        <f>(D14/(100+('BASIC INPUT ASSUMPTIONS FLTE'!$D$8*100)))*100</f>
        <v>0</v>
      </c>
      <c r="E24" s="102">
        <f>(E14/(100+('BASIC INPUT ASSUMPTIONS FLTE'!$D$8*100)))*100</f>
        <v>0</v>
      </c>
      <c r="F24" s="102">
        <f>(F14/(100+('BASIC INPUT ASSUMPTIONS FLTE'!$D$8*100)))*100</f>
        <v>0</v>
      </c>
      <c r="G24" s="102">
        <f>(G14/(100+('BASIC INPUT ASSUMPTIONS FLTE'!$D$8*100)))*100</f>
        <v>0</v>
      </c>
      <c r="H24" s="102">
        <f>(H14/(100+('BASIC INPUT ASSUMPTIONS FLTE'!$D$8*100)))*100</f>
        <v>0</v>
      </c>
      <c r="I24" s="102">
        <f>(I14/(100+('BASIC INPUT ASSUMPTIONS FLTE'!$D$8*100)))*100</f>
        <v>0</v>
      </c>
      <c r="J24" s="102">
        <f>(J14/(100+('BASIC INPUT ASSUMPTIONS FLTE'!$D$8*100)))*100</f>
        <v>0</v>
      </c>
      <c r="K24" s="103">
        <f>(K14/(100+('BASIC INPUT ASSUMPTIONS FLTE'!$D$8*100)))*100</f>
        <v>0</v>
      </c>
    </row>
    <row r="26" spans="2:13" ht="25" customHeight="1">
      <c r="B26" s="692" t="s">
        <v>125</v>
      </c>
      <c r="C26" s="692"/>
      <c r="D26" s="692"/>
      <c r="E26" s="692"/>
      <c r="F26" s="692"/>
      <c r="G26" s="692"/>
      <c r="H26" s="692"/>
      <c r="I26" s="58"/>
      <c r="J26" s="58"/>
      <c r="K26" s="58"/>
    </row>
    <row r="27" spans="2:13" ht="25" customHeight="1">
      <c r="B27" s="72"/>
      <c r="F27" s="72"/>
      <c r="G27" s="72"/>
    </row>
    <row r="28" spans="2:13" ht="50.15" customHeight="1">
      <c r="B28" s="59" t="s">
        <v>112</v>
      </c>
      <c r="C28" s="57" t="s">
        <v>126</v>
      </c>
      <c r="D28" s="57" t="s">
        <v>491</v>
      </c>
      <c r="E28" s="57" t="s">
        <v>492</v>
      </c>
      <c r="F28" s="57" t="s">
        <v>128</v>
      </c>
      <c r="G28" s="57" t="s">
        <v>129</v>
      </c>
      <c r="H28" s="57" t="s">
        <v>130</v>
      </c>
      <c r="I28" s="57" t="s">
        <v>131</v>
      </c>
      <c r="J28" s="57" t="s">
        <v>132</v>
      </c>
      <c r="K28" s="55"/>
      <c r="L28" s="55"/>
      <c r="M28" s="55"/>
    </row>
    <row r="29" spans="2:13" ht="25" customHeight="1">
      <c r="H29" s="267">
        <v>0.2</v>
      </c>
      <c r="I29" s="267">
        <v>0.75</v>
      </c>
      <c r="J29" s="267">
        <v>0.05</v>
      </c>
    </row>
    <row r="30" spans="2:13" ht="25" customHeight="1">
      <c r="B30" s="15" t="str">
        <f>B20</f>
        <v>FLTE 40GB</v>
      </c>
      <c r="C30" s="65">
        <v>0</v>
      </c>
      <c r="D30" s="66">
        <f>1024*20</f>
        <v>20480</v>
      </c>
      <c r="E30" s="66">
        <f>D30</f>
        <v>20480</v>
      </c>
      <c r="F30" s="67">
        <v>0</v>
      </c>
      <c r="G30" s="99">
        <v>0</v>
      </c>
      <c r="H30" s="65">
        <f>G30*$H$29</f>
        <v>0</v>
      </c>
      <c r="I30" s="66">
        <f>G30*$I$29</f>
        <v>0</v>
      </c>
      <c r="J30" s="67">
        <f>G30*$J$29</f>
        <v>0</v>
      </c>
      <c r="K30" s="76"/>
      <c r="L30" s="76"/>
      <c r="M30" s="76"/>
    </row>
    <row r="31" spans="2:13" ht="25" customHeight="1">
      <c r="B31" s="15" t="str">
        <f t="shared" ref="B31:B34" si="1">B21</f>
        <v>FLTE 100GB</v>
      </c>
      <c r="C31" s="65">
        <v>0</v>
      </c>
      <c r="D31" s="104">
        <f>1024*50</f>
        <v>51200</v>
      </c>
      <c r="E31" s="66">
        <f t="shared" ref="E31:E32" si="2">D31</f>
        <v>51200</v>
      </c>
      <c r="F31" s="105">
        <v>0</v>
      </c>
      <c r="G31" s="266"/>
      <c r="H31" s="65">
        <f>G31*$H$29</f>
        <v>0</v>
      </c>
      <c r="I31" s="66">
        <f>G31*$I$29</f>
        <v>0</v>
      </c>
      <c r="J31" s="67">
        <f>G31*$J$29</f>
        <v>0</v>
      </c>
      <c r="K31" s="76"/>
      <c r="L31" s="76"/>
      <c r="M31" s="76"/>
    </row>
    <row r="32" spans="2:13" ht="25" customHeight="1">
      <c r="B32" s="15" t="str">
        <f t="shared" si="1"/>
        <v>FLTE 200GB</v>
      </c>
      <c r="C32" s="65">
        <v>0</v>
      </c>
      <c r="D32" s="104">
        <f>1024*100</f>
        <v>102400</v>
      </c>
      <c r="E32" s="66">
        <f t="shared" si="2"/>
        <v>102400</v>
      </c>
      <c r="F32" s="105">
        <v>0</v>
      </c>
      <c r="G32" s="266"/>
      <c r="H32" s="65">
        <f>G32*$H$29</f>
        <v>0</v>
      </c>
      <c r="I32" s="66">
        <f>G32*$I$29</f>
        <v>0</v>
      </c>
      <c r="J32" s="67">
        <f>G32*$J$29</f>
        <v>0</v>
      </c>
      <c r="K32" s="76"/>
      <c r="L32" s="76"/>
      <c r="M32" s="76"/>
    </row>
    <row r="33" spans="2:13" ht="25" customHeight="1">
      <c r="B33" s="15" t="str">
        <f t="shared" si="1"/>
        <v>FLTE 400GB</v>
      </c>
      <c r="C33" s="65">
        <v>0</v>
      </c>
      <c r="D33" s="104">
        <f>200*1024</f>
        <v>204800</v>
      </c>
      <c r="E33" s="104">
        <f>200*1024</f>
        <v>204800</v>
      </c>
      <c r="F33" s="105">
        <v>0</v>
      </c>
      <c r="G33" s="266"/>
      <c r="H33" s="65">
        <f>G33*$H$29</f>
        <v>0</v>
      </c>
      <c r="I33" s="66">
        <f>G33*$I$29</f>
        <v>0</v>
      </c>
      <c r="J33" s="67">
        <f>G33*$J$29</f>
        <v>0</v>
      </c>
      <c r="K33" s="76"/>
      <c r="L33" s="76"/>
      <c r="M33" s="76"/>
    </row>
    <row r="34" spans="2:13" ht="25" customHeight="1">
      <c r="B34" s="15" t="str">
        <f t="shared" si="1"/>
        <v>Package 5</v>
      </c>
      <c r="C34" s="65">
        <v>0</v>
      </c>
      <c r="D34" s="104">
        <v>0</v>
      </c>
      <c r="E34" s="104"/>
      <c r="F34" s="105">
        <v>0</v>
      </c>
      <c r="G34" s="266"/>
      <c r="H34" s="65">
        <f>G34*$H$29</f>
        <v>0</v>
      </c>
      <c r="I34" s="66">
        <f>G34*$I$29</f>
        <v>0</v>
      </c>
      <c r="J34" s="67">
        <f>G34*$J$29</f>
        <v>0</v>
      </c>
      <c r="K34" s="76"/>
      <c r="L34" s="76"/>
      <c r="M34" s="76"/>
    </row>
    <row r="36" spans="2:13" ht="25" customHeight="1">
      <c r="B36" s="692" t="s">
        <v>145</v>
      </c>
      <c r="C36" s="692"/>
      <c r="D36" s="692"/>
      <c r="E36" s="692"/>
      <c r="F36" s="692"/>
      <c r="G36" s="692"/>
      <c r="H36" s="692"/>
      <c r="I36" s="692"/>
      <c r="J36" s="692"/>
      <c r="K36" s="692"/>
      <c r="L36" s="692"/>
    </row>
    <row r="37" spans="2:13" ht="25" customHeight="1">
      <c r="B37" s="71"/>
      <c r="F37" s="72"/>
      <c r="G37" s="72"/>
    </row>
    <row r="38" spans="2:13" ht="50.15" customHeight="1">
      <c r="B38" s="59" t="s">
        <v>112</v>
      </c>
      <c r="C38" s="59" t="s">
        <v>146</v>
      </c>
      <c r="D38" s="59" t="s">
        <v>493</v>
      </c>
      <c r="E38" s="59" t="s">
        <v>494</v>
      </c>
      <c r="F38" s="59" t="s">
        <v>148</v>
      </c>
      <c r="G38" s="59" t="s">
        <v>149</v>
      </c>
      <c r="H38" s="59" t="s">
        <v>150</v>
      </c>
      <c r="I38" s="59" t="s">
        <v>151</v>
      </c>
      <c r="J38" s="59" t="s">
        <v>152</v>
      </c>
      <c r="K38" s="59" t="s">
        <v>153</v>
      </c>
      <c r="L38" s="59" t="s">
        <v>154</v>
      </c>
      <c r="M38" s="59" t="s">
        <v>155</v>
      </c>
    </row>
    <row r="39" spans="2:13" ht="25" customHeight="1">
      <c r="L39" s="267">
        <f>(L40+K40)*12</f>
        <v>0.10200000000000001</v>
      </c>
    </row>
    <row r="40" spans="2:13" ht="25" customHeight="1">
      <c r="B40" s="15" t="str">
        <f>B30</f>
        <v>FLTE 40GB</v>
      </c>
      <c r="C40" s="131">
        <v>0</v>
      </c>
      <c r="D40" s="131">
        <v>0.4</v>
      </c>
      <c r="E40" s="131">
        <v>0.9</v>
      </c>
      <c r="F40" s="131">
        <v>0</v>
      </c>
      <c r="G40" s="131">
        <v>0.1</v>
      </c>
      <c r="H40" s="131">
        <v>0</v>
      </c>
      <c r="I40" s="132">
        <v>0</v>
      </c>
      <c r="J40" s="132">
        <v>0.6</v>
      </c>
      <c r="K40" s="132">
        <v>6.0000000000000001E-3</v>
      </c>
      <c r="L40" s="132">
        <v>2.5000000000000001E-3</v>
      </c>
      <c r="M40" s="132">
        <v>0.01</v>
      </c>
    </row>
    <row r="41" spans="2:13" ht="25" customHeight="1">
      <c r="B41" s="15" t="str">
        <f>B31</f>
        <v>FLTE 100GB</v>
      </c>
      <c r="C41" s="131">
        <v>0</v>
      </c>
      <c r="D41" s="131">
        <v>0.6</v>
      </c>
      <c r="E41" s="131">
        <v>0.9</v>
      </c>
      <c r="F41" s="131">
        <v>0</v>
      </c>
      <c r="G41" s="131">
        <v>0.1</v>
      </c>
      <c r="H41" s="131">
        <v>0</v>
      </c>
      <c r="I41" s="132">
        <v>0</v>
      </c>
      <c r="J41" s="132">
        <v>0.6</v>
      </c>
      <c r="K41" s="132">
        <v>6.0000000000000001E-3</v>
      </c>
      <c r="L41" s="132">
        <v>2.5000000000000001E-3</v>
      </c>
      <c r="M41" s="132">
        <v>0.01</v>
      </c>
    </row>
    <row r="42" spans="2:13" ht="25" customHeight="1">
      <c r="B42" s="15" t="str">
        <f>B32</f>
        <v>FLTE 200GB</v>
      </c>
      <c r="C42" s="131">
        <v>0</v>
      </c>
      <c r="D42" s="131">
        <v>0.7</v>
      </c>
      <c r="E42" s="131">
        <v>0.9</v>
      </c>
      <c r="F42" s="131">
        <v>0</v>
      </c>
      <c r="G42" s="131">
        <v>0.1</v>
      </c>
      <c r="H42" s="131">
        <v>0</v>
      </c>
      <c r="I42" s="132">
        <v>0</v>
      </c>
      <c r="J42" s="132">
        <v>0.6</v>
      </c>
      <c r="K42" s="132">
        <v>6.0000000000000001E-3</v>
      </c>
      <c r="L42" s="132">
        <v>2.5000000000000001E-3</v>
      </c>
      <c r="M42" s="132">
        <v>0.01</v>
      </c>
    </row>
    <row r="43" spans="2:13" ht="25" customHeight="1">
      <c r="B43" s="15" t="str">
        <f>B33</f>
        <v>FLTE 400GB</v>
      </c>
      <c r="C43" s="131">
        <v>0</v>
      </c>
      <c r="D43" s="131">
        <v>0.75</v>
      </c>
      <c r="E43" s="131">
        <v>0.9</v>
      </c>
      <c r="F43" s="131">
        <v>0</v>
      </c>
      <c r="G43" s="131">
        <v>0.1</v>
      </c>
      <c r="H43" s="131">
        <v>0</v>
      </c>
      <c r="I43" s="132">
        <v>0</v>
      </c>
      <c r="J43" s="132">
        <v>0.6</v>
      </c>
      <c r="K43" s="132">
        <v>6.0000000000000001E-3</v>
      </c>
      <c r="L43" s="132">
        <v>2.5000000000000001E-3</v>
      </c>
      <c r="M43" s="132">
        <v>0.01</v>
      </c>
    </row>
    <row r="44" spans="2:13" ht="25" customHeight="1">
      <c r="B44" s="15" t="str">
        <f>B34</f>
        <v>Package 5</v>
      </c>
      <c r="C44" s="131">
        <v>0</v>
      </c>
      <c r="D44" s="131">
        <v>0</v>
      </c>
      <c r="E44" s="131">
        <v>0</v>
      </c>
      <c r="F44" s="131">
        <v>0</v>
      </c>
      <c r="G44" s="131">
        <v>0.1</v>
      </c>
      <c r="H44" s="131">
        <v>0</v>
      </c>
      <c r="I44" s="132">
        <v>0</v>
      </c>
      <c r="J44" s="132">
        <v>0.6</v>
      </c>
      <c r="K44" s="132">
        <v>6.0000000000000001E-3</v>
      </c>
      <c r="L44" s="132">
        <v>2.5000000000000001E-3</v>
      </c>
      <c r="M44" s="132"/>
    </row>
    <row r="46" spans="2:13" ht="25" customHeight="1">
      <c r="B46" s="692" t="s">
        <v>156</v>
      </c>
      <c r="C46" s="692"/>
      <c r="D46" s="692"/>
      <c r="E46" s="692"/>
      <c r="F46" s="692"/>
      <c r="G46" s="692"/>
      <c r="H46" s="692"/>
      <c r="I46" s="692"/>
      <c r="J46" s="692"/>
      <c r="K46" s="692"/>
      <c r="L46" s="692"/>
    </row>
    <row r="47" spans="2:13" ht="25" customHeight="1">
      <c r="B47" s="71"/>
      <c r="F47" s="72"/>
      <c r="G47" s="72"/>
    </row>
    <row r="48" spans="2:13" ht="50.15" customHeight="1">
      <c r="B48" s="59" t="s">
        <v>112</v>
      </c>
      <c r="C48" s="59" t="s">
        <v>157</v>
      </c>
      <c r="D48" s="59" t="s">
        <v>158</v>
      </c>
      <c r="E48" s="59" t="s">
        <v>159</v>
      </c>
      <c r="F48" s="59" t="s">
        <v>160</v>
      </c>
      <c r="G48" s="59" t="s">
        <v>161</v>
      </c>
      <c r="H48" s="60" t="s">
        <v>162</v>
      </c>
      <c r="I48" s="60" t="s">
        <v>163</v>
      </c>
      <c r="J48" s="60" t="s">
        <v>164</v>
      </c>
      <c r="K48" s="59" t="s">
        <v>165</v>
      </c>
      <c r="L48" s="59" t="s">
        <v>166</v>
      </c>
    </row>
    <row r="50" spans="2:12" ht="25" customHeight="1">
      <c r="B50" s="15" t="str">
        <f>B40</f>
        <v>FLTE 40GB</v>
      </c>
      <c r="C50" s="106">
        <v>15</v>
      </c>
      <c r="D50" s="106">
        <v>0</v>
      </c>
      <c r="E50" s="106">
        <v>0</v>
      </c>
      <c r="F50" s="106">
        <v>0</v>
      </c>
      <c r="G50" s="106">
        <v>0</v>
      </c>
      <c r="H50" s="106">
        <f ca="1">AVERAGE('WHOLESALE COSTS FLTE'!N26:BU26)</f>
        <v>0</v>
      </c>
      <c r="I50" s="106">
        <f ca="1">AVERAGE('WHOLESALE COSTS FLTE'!N48:BU48)</f>
        <v>3.3242192348576379E-3</v>
      </c>
      <c r="J50" s="107">
        <f ca="1">AVERAGE('WHOLESALE COSTS FLTE'!N70:BU70)</f>
        <v>0</v>
      </c>
      <c r="K50" s="81">
        <v>12</v>
      </c>
      <c r="L50" s="81">
        <f>(('BASIC INPUT ASSUMPTIONS FLTE'!$D$11/'BASIC INPUT ASSUMPTIONS FLTE'!$D$10)+'BASIC INPUT ASSUMPTIONS FLTE'!D12)*'BASIC INPUT ASSUMPTIONS FLTE'!D13</f>
        <v>1.4450000000000001</v>
      </c>
    </row>
    <row r="51" spans="2:12" ht="25" customHeight="1">
      <c r="B51" s="15" t="str">
        <f t="shared" ref="B51:B54" si="3">B41</f>
        <v>FLTE 100GB</v>
      </c>
      <c r="C51" s="106">
        <v>15</v>
      </c>
      <c r="D51" s="108">
        <v>0</v>
      </c>
      <c r="E51" s="106">
        <v>0</v>
      </c>
      <c r="F51" s="106">
        <v>0</v>
      </c>
      <c r="G51" s="106">
        <v>0</v>
      </c>
      <c r="H51" s="106">
        <f ca="1">H50</f>
        <v>0</v>
      </c>
      <c r="I51" s="106">
        <f ca="1">I50</f>
        <v>3.3242192348576379E-3</v>
      </c>
      <c r="J51" s="107">
        <f ca="1">J50</f>
        <v>0</v>
      </c>
      <c r="K51" s="81">
        <v>12</v>
      </c>
      <c r="L51" s="81">
        <f>L50</f>
        <v>1.4450000000000001</v>
      </c>
    </row>
    <row r="52" spans="2:12" ht="25" customHeight="1">
      <c r="B52" s="15" t="str">
        <f t="shared" si="3"/>
        <v>FLTE 200GB</v>
      </c>
      <c r="C52" s="106">
        <v>15</v>
      </c>
      <c r="D52" s="108">
        <v>0</v>
      </c>
      <c r="E52" s="106">
        <v>0</v>
      </c>
      <c r="F52" s="106">
        <v>0</v>
      </c>
      <c r="G52" s="106">
        <v>0</v>
      </c>
      <c r="H52" s="106">
        <f t="shared" ref="H52:J54" ca="1" si="4">H51</f>
        <v>0</v>
      </c>
      <c r="I52" s="106">
        <f t="shared" ca="1" si="4"/>
        <v>3.3242192348576379E-3</v>
      </c>
      <c r="J52" s="107">
        <f t="shared" ca="1" si="4"/>
        <v>0</v>
      </c>
      <c r="K52" s="81">
        <v>12</v>
      </c>
      <c r="L52" s="81">
        <f>L51</f>
        <v>1.4450000000000001</v>
      </c>
    </row>
    <row r="53" spans="2:12" ht="25" customHeight="1">
      <c r="B53" s="15" t="str">
        <f t="shared" si="3"/>
        <v>FLTE 400GB</v>
      </c>
      <c r="C53" s="106">
        <v>15</v>
      </c>
      <c r="D53" s="108">
        <v>0</v>
      </c>
      <c r="E53" s="106">
        <v>0</v>
      </c>
      <c r="F53" s="106">
        <v>0</v>
      </c>
      <c r="G53" s="106">
        <v>0</v>
      </c>
      <c r="H53" s="106">
        <f t="shared" ca="1" si="4"/>
        <v>0</v>
      </c>
      <c r="I53" s="106">
        <f t="shared" ca="1" si="4"/>
        <v>3.3242192348576379E-3</v>
      </c>
      <c r="J53" s="107">
        <f t="shared" ca="1" si="4"/>
        <v>0</v>
      </c>
      <c r="K53" s="81">
        <v>12</v>
      </c>
      <c r="L53" s="81">
        <f>L52</f>
        <v>1.4450000000000001</v>
      </c>
    </row>
    <row r="54" spans="2:12" ht="25" customHeight="1">
      <c r="B54" s="15" t="str">
        <f t="shared" si="3"/>
        <v>Package 5</v>
      </c>
      <c r="C54" s="108">
        <v>0</v>
      </c>
      <c r="D54" s="108">
        <v>0</v>
      </c>
      <c r="E54" s="106">
        <v>0</v>
      </c>
      <c r="F54" s="106">
        <v>0</v>
      </c>
      <c r="G54" s="106">
        <v>0</v>
      </c>
      <c r="H54" s="106">
        <f t="shared" ca="1" si="4"/>
        <v>0</v>
      </c>
      <c r="I54" s="106">
        <f t="shared" ca="1" si="4"/>
        <v>3.3242192348576379E-3</v>
      </c>
      <c r="J54" s="107">
        <f t="shared" ca="1" si="4"/>
        <v>0</v>
      </c>
      <c r="K54" s="81"/>
      <c r="L54" s="81"/>
    </row>
  </sheetData>
  <mergeCells count="5">
    <mergeCell ref="B6:K6"/>
    <mergeCell ref="B16:K16"/>
    <mergeCell ref="B26:H26"/>
    <mergeCell ref="B36:L36"/>
    <mergeCell ref="B46:L4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3E67-647A-4D76-86B9-1F0E0206967D}">
  <sheetPr>
    <tabColor theme="4" tint="-0.249977111117893"/>
  </sheetPr>
  <dimension ref="B2:R5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25.69140625" style="3"/>
    <col min="3" max="72" width="20.69140625" style="3" customWidth="1"/>
    <col min="73" max="16384" width="25.69140625" style="3"/>
  </cols>
  <sheetData>
    <row r="2" spans="2:1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2:11" ht="25" customHeight="1">
      <c r="B3" s="69" t="str">
        <f>UPPER('&lt;&lt;VERSIONING NOTES&gt;&gt;'!$F$2)&amp;TEXT(" MINIMUM VIABLE LAUNCH PROPOSITION DASHBOARD BY PACKAGE VERSION ","")&amp;'&lt;&lt;VERSIONING NOTES&gt;&gt;'!$F$3</f>
        <v>METL MINIMUM VIABLE LAUNCH PROPOSITION DASHBOARD BY PACKAGE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70" t="str">
        <f>TEXT("Prepared by ","")</f>
        <v xml:space="preserve">Prepared by </v>
      </c>
    </row>
    <row r="4" spans="2:11" ht="25" customHeight="1">
      <c r="B4" s="68"/>
      <c r="C4" s="68"/>
      <c r="D4" s="68"/>
      <c r="E4" s="68"/>
      <c r="F4" s="68"/>
      <c r="G4" s="68"/>
      <c r="H4" s="68"/>
      <c r="I4" s="68"/>
      <c r="J4" s="68"/>
      <c r="K4" s="70" t="str">
        <f>'&lt;&lt;VERSIONING NOTES&gt;&gt;'!F4</f>
        <v>Edward Wicks</v>
      </c>
    </row>
    <row r="6" spans="2:11" ht="25" customHeight="1">
      <c r="B6" s="695" t="s">
        <v>182</v>
      </c>
      <c r="C6" s="695"/>
      <c r="D6" s="695"/>
      <c r="E6" s="695"/>
      <c r="F6" s="695"/>
      <c r="G6" s="58"/>
      <c r="H6" s="696" t="s">
        <v>183</v>
      </c>
      <c r="I6" s="58"/>
      <c r="J6" s="58"/>
      <c r="K6" s="58"/>
    </row>
    <row r="7" spans="2:11" ht="25" customHeight="1">
      <c r="H7" s="696"/>
    </row>
    <row r="8" spans="2:11" ht="50.15" customHeight="1">
      <c r="B8" s="64" t="s">
        <v>124</v>
      </c>
      <c r="C8" s="64" t="s">
        <v>184</v>
      </c>
      <c r="D8" s="64" t="s">
        <v>185</v>
      </c>
      <c r="E8" s="64" t="s">
        <v>176</v>
      </c>
      <c r="F8" s="64" t="s">
        <v>186</v>
      </c>
      <c r="H8" s="696"/>
    </row>
    <row r="9" spans="2:11" ht="25" customHeight="1">
      <c r="H9" s="696"/>
    </row>
    <row r="10" spans="2:11" ht="25" customHeight="1">
      <c r="B10" s="91" t="str">
        <f>'MVLP INPUT FLTE'!B10</f>
        <v>FLTE 40GB</v>
      </c>
      <c r="C10" s="92">
        <f>E20</f>
        <v>2066.0869565217395</v>
      </c>
      <c r="D10" s="92">
        <f ca="1">C50+D50+(SUM(E50:K50)*24)</f>
        <v>995.35214299033566</v>
      </c>
      <c r="E10" s="92">
        <f ca="1">C10-D10</f>
        <v>1070.7348135314037</v>
      </c>
      <c r="F10" s="87">
        <f ca="1">IF(C10&gt;0,E10/C10,0)</f>
        <v>0.51824286008464393</v>
      </c>
      <c r="H10" s="696"/>
    </row>
    <row r="11" spans="2:11" ht="25" customHeight="1">
      <c r="B11" s="93" t="str">
        <f>'MVLP INPUT FLTE'!B11</f>
        <v>FLTE 100GB</v>
      </c>
      <c r="C11" s="75">
        <f t="shared" ref="C11:C14" si="0">E21</f>
        <v>4153.04347826087</v>
      </c>
      <c r="D11" s="75">
        <f ca="1">C51+D51+(SUM(E51:K51)*24)</f>
        <v>1648.9202383172262</v>
      </c>
      <c r="E11" s="75">
        <f ca="1">C11-D11</f>
        <v>2504.123239943644</v>
      </c>
      <c r="F11" s="88">
        <f t="shared" ref="F11:F14" ca="1" si="1">IF(C11&gt;0,E11/C11,0)</f>
        <v>0.6029609978926278</v>
      </c>
      <c r="H11" s="696"/>
    </row>
    <row r="12" spans="2:11" ht="25" customHeight="1">
      <c r="B12" s="93" t="str">
        <f>'MVLP INPUT FLTE'!B12</f>
        <v>FLTE 200GB</v>
      </c>
      <c r="C12" s="75">
        <f t="shared" si="0"/>
        <v>7283.4782608695641</v>
      </c>
      <c r="D12" s="75">
        <f ca="1">C52+D52+(SUM(E52:K52)*24)</f>
        <v>2465.8803574758394</v>
      </c>
      <c r="E12" s="75">
        <f ca="1">C12-D12</f>
        <v>4817.5979033937247</v>
      </c>
      <c r="F12" s="88">
        <f t="shared" ca="1" si="1"/>
        <v>0.66144192799698953</v>
      </c>
      <c r="H12" s="696"/>
    </row>
    <row r="13" spans="2:11" ht="25" customHeight="1">
      <c r="B13" s="93" t="str">
        <f>'MVLP INPUT FLTE'!B13</f>
        <v>FLTE 400GB</v>
      </c>
      <c r="C13" s="75">
        <f t="shared" si="0"/>
        <v>8326.95652173913</v>
      </c>
      <c r="D13" s="75">
        <f ca="1">C53+D53+(SUM(E53:K53)*24)</f>
        <v>4099.8005957930654</v>
      </c>
      <c r="E13" s="75">
        <f ca="1">C13-D13</f>
        <v>4227.1559259460646</v>
      </c>
      <c r="F13" s="88">
        <f t="shared" ca="1" si="1"/>
        <v>0.50764717155785033</v>
      </c>
      <c r="H13" s="696"/>
    </row>
    <row r="14" spans="2:11" ht="25" customHeight="1">
      <c r="B14" s="17" t="str">
        <f>'MVLP INPUT FLTE'!B14</f>
        <v>Package 5</v>
      </c>
      <c r="C14" s="94">
        <f t="shared" si="0"/>
        <v>0</v>
      </c>
      <c r="D14" s="94">
        <f ca="1">C54+D54+(SUM(E54:K54)*24)</f>
        <v>0</v>
      </c>
      <c r="E14" s="94">
        <f ca="1">C14-D14</f>
        <v>0</v>
      </c>
      <c r="F14" s="89">
        <f t="shared" si="1"/>
        <v>0</v>
      </c>
      <c r="H14" s="696"/>
    </row>
    <row r="16" spans="2:11" ht="25" customHeight="1">
      <c r="B16" s="692" t="s">
        <v>187</v>
      </c>
      <c r="C16" s="692"/>
      <c r="D16" s="692"/>
      <c r="E16" s="692"/>
      <c r="F16" s="692"/>
      <c r="G16" s="692"/>
      <c r="H16" s="692"/>
      <c r="I16" s="692"/>
      <c r="J16" s="58"/>
      <c r="K16" s="58"/>
    </row>
    <row r="17" spans="2:18" ht="25" customHeight="1">
      <c r="B17" s="71"/>
      <c r="C17" s="72"/>
      <c r="D17" s="72"/>
      <c r="E17" s="72"/>
      <c r="F17" s="72"/>
    </row>
    <row r="18" spans="2:18" ht="50.15" customHeight="1">
      <c r="B18" s="60" t="s">
        <v>124</v>
      </c>
      <c r="C18" s="61" t="s">
        <v>188</v>
      </c>
      <c r="D18" s="61" t="s">
        <v>189</v>
      </c>
      <c r="E18" s="60" t="s">
        <v>190</v>
      </c>
      <c r="F18" s="60" t="s">
        <v>191</v>
      </c>
      <c r="G18" s="60" t="s">
        <v>192</v>
      </c>
      <c r="H18" s="60" t="s">
        <v>193</v>
      </c>
      <c r="I18" s="60" t="s">
        <v>194</v>
      </c>
      <c r="J18" s="55"/>
      <c r="K18" s="55"/>
      <c r="N18" s="20"/>
      <c r="O18" s="20"/>
      <c r="P18" s="20"/>
      <c r="Q18" s="55"/>
    </row>
    <row r="20" spans="2:18" ht="25" customHeight="1">
      <c r="B20" s="15" t="str">
        <f>B10</f>
        <v>FLTE 40GB</v>
      </c>
      <c r="C20" s="73">
        <f>SUM(C40:D40)</f>
        <v>0</v>
      </c>
      <c r="D20" s="73">
        <f>SUM(E40:K40)</f>
        <v>86.08695652173914</v>
      </c>
      <c r="E20" s="73">
        <f>C20+(D20*24)</f>
        <v>2066.0869565217395</v>
      </c>
      <c r="F20" s="74">
        <f>D20*24</f>
        <v>2066.0869565217395</v>
      </c>
      <c r="G20" s="219">
        <f t="shared" ref="G20:H24" si="2">C30+G30</f>
        <v>0</v>
      </c>
      <c r="H20" s="220">
        <f t="shared" si="2"/>
        <v>12288</v>
      </c>
      <c r="I20" s="221">
        <f>F30+I30</f>
        <v>0</v>
      </c>
      <c r="J20" s="75"/>
      <c r="K20" s="75"/>
      <c r="L20" s="76"/>
      <c r="M20" s="76"/>
      <c r="N20" s="76"/>
      <c r="O20" s="76"/>
      <c r="P20" s="76"/>
    </row>
    <row r="21" spans="2:18" ht="25" customHeight="1">
      <c r="B21" s="15" t="str">
        <f t="shared" ref="B21:B23" si="3">B11</f>
        <v>FLTE 100GB</v>
      </c>
      <c r="C21" s="77">
        <f t="shared" ref="C21:C24" si="4">SUM(C41:D41)</f>
        <v>0</v>
      </c>
      <c r="D21" s="77">
        <f t="shared" ref="D21:D24" si="5">SUM(E41:K41)</f>
        <v>173.04347826086956</v>
      </c>
      <c r="E21" s="77">
        <f t="shared" ref="E21:E24" si="6">C21+(D21*24)</f>
        <v>4153.04347826087</v>
      </c>
      <c r="F21" s="78">
        <f t="shared" ref="F21:F24" si="7">D21*24</f>
        <v>4153.04347826087</v>
      </c>
      <c r="G21" s="219">
        <f t="shared" si="2"/>
        <v>0</v>
      </c>
      <c r="H21" s="220">
        <f t="shared" si="2"/>
        <v>20480</v>
      </c>
      <c r="I21" s="221">
        <f>F31+I31</f>
        <v>0</v>
      </c>
      <c r="J21" s="75"/>
      <c r="K21" s="75"/>
      <c r="L21" s="76"/>
      <c r="M21" s="76"/>
      <c r="N21" s="76"/>
      <c r="O21" s="76"/>
      <c r="P21" s="76"/>
    </row>
    <row r="22" spans="2:18" ht="25" customHeight="1">
      <c r="B22" s="15" t="str">
        <f t="shared" si="3"/>
        <v>FLTE 200GB</v>
      </c>
      <c r="C22" s="77">
        <f t="shared" si="4"/>
        <v>0</v>
      </c>
      <c r="D22" s="77">
        <f t="shared" si="5"/>
        <v>303.47826086956519</v>
      </c>
      <c r="E22" s="77">
        <f t="shared" si="6"/>
        <v>7283.4782608695641</v>
      </c>
      <c r="F22" s="78">
        <f t="shared" si="7"/>
        <v>7283.4782608695641</v>
      </c>
      <c r="G22" s="219">
        <f t="shared" si="2"/>
        <v>0</v>
      </c>
      <c r="H22" s="220">
        <f t="shared" si="2"/>
        <v>30720.000000000004</v>
      </c>
      <c r="I22" s="221">
        <f>F32+I32</f>
        <v>0</v>
      </c>
      <c r="J22" s="75"/>
      <c r="K22" s="75"/>
      <c r="L22" s="76"/>
      <c r="M22" s="76"/>
      <c r="N22" s="76"/>
      <c r="O22" s="76"/>
      <c r="P22" s="76"/>
    </row>
    <row r="23" spans="2:18" ht="25" customHeight="1">
      <c r="B23" s="15" t="str">
        <f t="shared" si="3"/>
        <v>FLTE 400GB</v>
      </c>
      <c r="C23" s="77">
        <f t="shared" si="4"/>
        <v>0</v>
      </c>
      <c r="D23" s="77">
        <f t="shared" si="5"/>
        <v>346.95652173913044</v>
      </c>
      <c r="E23" s="77">
        <f t="shared" si="6"/>
        <v>8326.95652173913</v>
      </c>
      <c r="F23" s="78">
        <f t="shared" si="7"/>
        <v>8326.95652173913</v>
      </c>
      <c r="G23" s="219">
        <f t="shared" si="2"/>
        <v>0</v>
      </c>
      <c r="H23" s="220">
        <f t="shared" si="2"/>
        <v>51200</v>
      </c>
      <c r="I23" s="221">
        <f>F33+I33</f>
        <v>0</v>
      </c>
      <c r="J23" s="75"/>
      <c r="K23" s="75"/>
      <c r="L23" s="76"/>
      <c r="M23" s="76"/>
      <c r="N23" s="76"/>
      <c r="O23" s="76"/>
      <c r="P23" s="76"/>
    </row>
    <row r="24" spans="2:18" ht="25" customHeight="1">
      <c r="B24" s="18" t="s">
        <v>122</v>
      </c>
      <c r="C24" s="77">
        <f t="shared" si="4"/>
        <v>0</v>
      </c>
      <c r="D24" s="77">
        <f t="shared" si="5"/>
        <v>0</v>
      </c>
      <c r="E24" s="77">
        <f t="shared" si="6"/>
        <v>0</v>
      </c>
      <c r="F24" s="78">
        <f t="shared" si="7"/>
        <v>0</v>
      </c>
      <c r="G24" s="219">
        <f t="shared" si="2"/>
        <v>0</v>
      </c>
      <c r="H24" s="220">
        <f t="shared" si="2"/>
        <v>0</v>
      </c>
      <c r="I24" s="221">
        <f>F34+I34</f>
        <v>0</v>
      </c>
      <c r="J24" s="75"/>
      <c r="K24" s="75"/>
      <c r="L24" s="76"/>
      <c r="M24" s="76"/>
      <c r="N24" s="76"/>
      <c r="O24" s="76"/>
      <c r="P24" s="76"/>
    </row>
    <row r="26" spans="2:18" ht="25" customHeight="1">
      <c r="B26" s="692" t="s">
        <v>195</v>
      </c>
      <c r="C26" s="692"/>
      <c r="D26" s="692"/>
      <c r="E26" s="692"/>
      <c r="F26" s="692"/>
      <c r="G26" s="692"/>
      <c r="H26" s="692"/>
      <c r="I26" s="692"/>
      <c r="J26" s="58"/>
      <c r="K26" s="58"/>
    </row>
    <row r="27" spans="2:18" ht="25" customHeight="1">
      <c r="B27" s="71"/>
      <c r="C27" s="72"/>
      <c r="D27" s="72"/>
      <c r="E27" s="72"/>
      <c r="F27" s="72"/>
    </row>
    <row r="28" spans="2:18" ht="50.15" customHeight="1">
      <c r="B28" s="60" t="s">
        <v>124</v>
      </c>
      <c r="C28" s="60" t="s">
        <v>196</v>
      </c>
      <c r="D28" s="60" t="s">
        <v>497</v>
      </c>
      <c r="E28" s="60" t="s">
        <v>496</v>
      </c>
      <c r="F28" s="60" t="s">
        <v>198</v>
      </c>
      <c r="G28" s="60" t="s">
        <v>199</v>
      </c>
      <c r="H28" s="60" t="s">
        <v>200</v>
      </c>
      <c r="I28" s="60" t="s">
        <v>201</v>
      </c>
      <c r="K28" s="55"/>
      <c r="L28" s="55"/>
      <c r="O28" s="20"/>
      <c r="P28" s="20"/>
      <c r="Q28" s="20"/>
      <c r="R28" s="55"/>
    </row>
    <row r="30" spans="2:18" ht="25" customHeight="1">
      <c r="B30" s="79" t="str">
        <f>B20</f>
        <v>FLTE 40GB</v>
      </c>
      <c r="C30" s="65">
        <f>'MVLP INPUT FLTE'!C30*(100%-'MVLP INPUT FLTE'!C40)</f>
        <v>0</v>
      </c>
      <c r="D30" s="66">
        <f>('MVLP INPUT FLTE'!D30*(100%-'MVLP INPUT FLTE'!D40))</f>
        <v>12288</v>
      </c>
      <c r="E30" s="66">
        <f>('MVLP INPUT FLTE'!E30*(100%-'MVLP INPUT FLTE'!E40))</f>
        <v>2047.9999999999995</v>
      </c>
      <c r="F30" s="67">
        <f>('MVLP INPUT FLTE'!F30*(100%-'MVLP INPUT FLTE'!F40))</f>
        <v>0</v>
      </c>
      <c r="G30" s="65">
        <f>'MVLP INPUT FLTE'!H30</f>
        <v>0</v>
      </c>
      <c r="H30" s="66">
        <f>'MVLP INPUT FLTE'!I30</f>
        <v>0</v>
      </c>
      <c r="I30" s="67">
        <f>'MVLP INPUT FLTE'!J30</f>
        <v>0</v>
      </c>
      <c r="K30" s="75"/>
      <c r="L30" s="75"/>
      <c r="M30" s="76"/>
      <c r="N30" s="76"/>
      <c r="O30" s="76"/>
      <c r="P30" s="76"/>
      <c r="Q30" s="76"/>
    </row>
    <row r="31" spans="2:18" ht="25" customHeight="1">
      <c r="B31" s="80" t="str">
        <f t="shared" ref="B31:B34" si="8">B21</f>
        <v>FLTE 100GB</v>
      </c>
      <c r="C31" s="65">
        <f>'MVLP INPUT FLTE'!C31*(100%-'MVLP INPUT FLTE'!C41)</f>
        <v>0</v>
      </c>
      <c r="D31" s="66">
        <f>('MVLP INPUT FLTE'!D31*(100%-'MVLP INPUT FLTE'!D41))</f>
        <v>20480</v>
      </c>
      <c r="E31" s="66">
        <f>('MVLP INPUT FLTE'!E31*(100%-'MVLP INPUT FLTE'!E41))</f>
        <v>5119.9999999999991</v>
      </c>
      <c r="F31" s="67">
        <f>('MVLP INPUT FLTE'!F31*(100%-'MVLP INPUT FLTE'!F41))</f>
        <v>0</v>
      </c>
      <c r="G31" s="65">
        <f>'MVLP INPUT FLTE'!H31</f>
        <v>0</v>
      </c>
      <c r="H31" s="66">
        <f>'MVLP INPUT FLTE'!I31</f>
        <v>0</v>
      </c>
      <c r="I31" s="67">
        <f>'MVLP INPUT FLTE'!J31</f>
        <v>0</v>
      </c>
      <c r="K31" s="75"/>
      <c r="L31" s="75"/>
      <c r="M31" s="76"/>
      <c r="N31" s="76"/>
      <c r="O31" s="76"/>
      <c r="P31" s="76"/>
      <c r="Q31" s="76"/>
    </row>
    <row r="32" spans="2:18" ht="25" customHeight="1">
      <c r="B32" s="80" t="str">
        <f t="shared" si="8"/>
        <v>FLTE 200GB</v>
      </c>
      <c r="C32" s="65">
        <f>'MVLP INPUT FLTE'!C32*(100%-'MVLP INPUT FLTE'!C42)</f>
        <v>0</v>
      </c>
      <c r="D32" s="66">
        <f>('MVLP INPUT FLTE'!D32*(100%-'MVLP INPUT FLTE'!D42))</f>
        <v>30720.000000000004</v>
      </c>
      <c r="E32" s="66">
        <f>('MVLP INPUT FLTE'!E32*(100%-'MVLP INPUT FLTE'!E42))</f>
        <v>10239.999999999998</v>
      </c>
      <c r="F32" s="67">
        <f>('MVLP INPUT FLTE'!F32*(100%-'MVLP INPUT FLTE'!F42))</f>
        <v>0</v>
      </c>
      <c r="G32" s="65">
        <f>'MVLP INPUT FLTE'!H32</f>
        <v>0</v>
      </c>
      <c r="H32" s="66">
        <f>'MVLP INPUT FLTE'!I32</f>
        <v>0</v>
      </c>
      <c r="I32" s="67">
        <f>'MVLP INPUT FLTE'!J32</f>
        <v>0</v>
      </c>
      <c r="K32" s="75"/>
      <c r="L32" s="75"/>
      <c r="M32" s="76"/>
      <c r="N32" s="76"/>
      <c r="O32" s="76"/>
      <c r="P32" s="76"/>
      <c r="Q32" s="76"/>
    </row>
    <row r="33" spans="2:17" ht="25" customHeight="1">
      <c r="B33" s="80" t="str">
        <f t="shared" si="8"/>
        <v>FLTE 400GB</v>
      </c>
      <c r="C33" s="65">
        <f>'MVLP INPUT FLTE'!C33*(100%-'MVLP INPUT FLTE'!C43)</f>
        <v>0</v>
      </c>
      <c r="D33" s="66">
        <f>('MVLP INPUT FLTE'!D33*(100%-'MVLP INPUT FLTE'!D43))</f>
        <v>51200</v>
      </c>
      <c r="E33" s="66">
        <f>('MVLP INPUT FLTE'!E33*(100%-'MVLP INPUT FLTE'!E43))</f>
        <v>20479.999999999996</v>
      </c>
      <c r="F33" s="67">
        <f>('MVLP INPUT FLTE'!F33*(100%-'MVLP INPUT FLTE'!F43))</f>
        <v>0</v>
      </c>
      <c r="G33" s="65">
        <f>'MVLP INPUT FLTE'!H33</f>
        <v>0</v>
      </c>
      <c r="H33" s="66">
        <f>'MVLP INPUT FLTE'!I33</f>
        <v>0</v>
      </c>
      <c r="I33" s="67">
        <f>'MVLP INPUT FLTE'!J33</f>
        <v>0</v>
      </c>
      <c r="K33" s="75"/>
      <c r="L33" s="75"/>
      <c r="M33" s="76"/>
      <c r="N33" s="76"/>
      <c r="O33" s="76"/>
      <c r="P33" s="76"/>
      <c r="Q33" s="76"/>
    </row>
    <row r="34" spans="2:17" ht="25" customHeight="1">
      <c r="B34" s="80" t="str">
        <f t="shared" si="8"/>
        <v>Package 5</v>
      </c>
      <c r="C34" s="65">
        <f>'MVLP INPUT FLTE'!C34*(100%-'MVLP INPUT FLTE'!C44)</f>
        <v>0</v>
      </c>
      <c r="D34" s="66">
        <f>('MVLP INPUT FLTE'!D34*(100%-'MVLP INPUT FLTE'!D44))</f>
        <v>0</v>
      </c>
      <c r="E34" s="66"/>
      <c r="F34" s="67">
        <f>('MVLP INPUT FLTE'!F34*(100%-'MVLP INPUT FLTE'!F44))</f>
        <v>0</v>
      </c>
      <c r="G34" s="65">
        <f>'MVLP INPUT FLTE'!H34</f>
        <v>0</v>
      </c>
      <c r="H34" s="66">
        <f>'MVLP INPUT FLTE'!I34</f>
        <v>0</v>
      </c>
      <c r="I34" s="67">
        <f>'MVLP INPUT FLTE'!J34</f>
        <v>0</v>
      </c>
      <c r="K34" s="75"/>
      <c r="L34" s="75"/>
      <c r="M34" s="76"/>
      <c r="N34" s="76"/>
      <c r="O34" s="76"/>
      <c r="P34" s="76"/>
      <c r="Q34" s="76"/>
    </row>
    <row r="36" spans="2:17" ht="25" customHeight="1">
      <c r="B36" s="694" t="s">
        <v>202</v>
      </c>
      <c r="C36" s="694"/>
      <c r="D36" s="694"/>
      <c r="E36" s="694"/>
      <c r="F36" s="694"/>
      <c r="G36" s="694"/>
      <c r="H36" s="694"/>
      <c r="I36" s="694"/>
      <c r="J36" s="694"/>
      <c r="K36" s="694"/>
    </row>
    <row r="37" spans="2:17" ht="25" customHeight="1">
      <c r="B37" s="71"/>
      <c r="C37" s="72"/>
      <c r="D37" s="72"/>
      <c r="E37" s="72"/>
      <c r="F37" s="72"/>
    </row>
    <row r="38" spans="2:17" ht="50.15" customHeight="1">
      <c r="B38" s="60" t="s">
        <v>124</v>
      </c>
      <c r="C38" s="61" t="s">
        <v>113</v>
      </c>
      <c r="D38" s="61" t="s">
        <v>115</v>
      </c>
      <c r="E38" s="60" t="s">
        <v>114</v>
      </c>
      <c r="F38" s="60" t="s">
        <v>116</v>
      </c>
      <c r="G38" s="60" t="s">
        <v>117</v>
      </c>
      <c r="H38" s="60" t="s">
        <v>118</v>
      </c>
      <c r="I38" s="60" t="s">
        <v>203</v>
      </c>
      <c r="J38" s="60" t="s">
        <v>131</v>
      </c>
      <c r="K38" s="60" t="s">
        <v>204</v>
      </c>
      <c r="N38" s="20"/>
      <c r="O38" s="20"/>
      <c r="P38" s="20"/>
      <c r="Q38" s="55"/>
    </row>
    <row r="40" spans="2:17" ht="25" customHeight="1">
      <c r="B40" s="79" t="str">
        <f>B30</f>
        <v>FLTE 40GB</v>
      </c>
      <c r="C40" s="81">
        <f>'MVLP INPUT FLTE'!C20</f>
        <v>0</v>
      </c>
      <c r="D40" s="81">
        <f>'MVLP INPUT FLTE'!E20</f>
        <v>0</v>
      </c>
      <c r="E40" s="81">
        <f>'MVLP INPUT FLTE'!D20</f>
        <v>86.08695652173914</v>
      </c>
      <c r="F40" s="81">
        <f>('MVLP INPUT FLTE'!$F10*'MVLP INPUT FLTE'!$G40)</f>
        <v>0</v>
      </c>
      <c r="G40" s="81">
        <f>('MVLP INPUT FLTE'!$G10*'MVLP INPUT FLTE'!$H40)</f>
        <v>0</v>
      </c>
      <c r="H40" s="81">
        <f>('MVLP INPUT FLTE'!$H10*'MVLP INPUT FLTE'!$I40)</f>
        <v>0</v>
      </c>
      <c r="I40" s="81">
        <f>'MVLP INPUT FLTE'!H30*'MVLP INPUT FLTE'!$I10</f>
        <v>0</v>
      </c>
      <c r="J40" s="82">
        <f>'MVLP INPUT FLTE'!I30*'MVLP INPUT FLTE'!J10</f>
        <v>0</v>
      </c>
      <c r="K40" s="83">
        <f>'MVLP INPUT FLTE'!J30*'MVLP INPUT FLTE'!K10</f>
        <v>0</v>
      </c>
      <c r="L40" s="76"/>
      <c r="M40" s="76"/>
      <c r="N40" s="76"/>
      <c r="O40" s="76"/>
      <c r="P40" s="76"/>
    </row>
    <row r="41" spans="2:17" ht="25" customHeight="1">
      <c r="B41" s="80" t="str">
        <f t="shared" ref="B41:B44" si="9">B31</f>
        <v>FLTE 100GB</v>
      </c>
      <c r="C41" s="84">
        <f>'MVLP INPUT FLTE'!C21</f>
        <v>0</v>
      </c>
      <c r="D41" s="84">
        <f>'MVLP INPUT FLTE'!E21</f>
        <v>0</v>
      </c>
      <c r="E41" s="84">
        <f>'MVLP INPUT FLTE'!D21</f>
        <v>173.04347826086956</v>
      </c>
      <c r="F41" s="84">
        <f>('MVLP INPUT FLTE'!$F11*'MVLP INPUT FLTE'!$G41)</f>
        <v>0</v>
      </c>
      <c r="G41" s="84">
        <f>('MVLP INPUT FLTE'!$G11*'MVLP INPUT FLTE'!$H41)</f>
        <v>0</v>
      </c>
      <c r="H41" s="84">
        <f>('MVLP INPUT FLTE'!$H11*'MVLP INPUT FLTE'!$I41)</f>
        <v>0</v>
      </c>
      <c r="I41" s="84">
        <f>'MVLP INPUT FLTE'!H31*'MVLP INPUT FLTE'!$I11</f>
        <v>0</v>
      </c>
      <c r="J41" s="85">
        <f>'MVLP INPUT FLTE'!I31*'MVLP INPUT FLTE'!J11</f>
        <v>0</v>
      </c>
      <c r="K41" s="86">
        <f>'MVLP INPUT FLTE'!J31*'MVLP INPUT FLTE'!K11</f>
        <v>0</v>
      </c>
      <c r="L41" s="76"/>
      <c r="M41" s="76"/>
      <c r="N41" s="76"/>
      <c r="O41" s="76"/>
      <c r="P41" s="76"/>
    </row>
    <row r="42" spans="2:17" ht="25" customHeight="1">
      <c r="B42" s="80" t="str">
        <f t="shared" si="9"/>
        <v>FLTE 200GB</v>
      </c>
      <c r="C42" s="84">
        <f>'MVLP INPUT FLTE'!C22</f>
        <v>0</v>
      </c>
      <c r="D42" s="84">
        <f>'MVLP INPUT FLTE'!E22</f>
        <v>0</v>
      </c>
      <c r="E42" s="84">
        <f>'MVLP INPUT FLTE'!D22</f>
        <v>303.47826086956519</v>
      </c>
      <c r="F42" s="84">
        <f>('MVLP INPUT FLTE'!$F12*'MVLP INPUT FLTE'!$G42)</f>
        <v>0</v>
      </c>
      <c r="G42" s="84">
        <f>('MVLP INPUT FLTE'!$G12*'MVLP INPUT FLTE'!$H42)</f>
        <v>0</v>
      </c>
      <c r="H42" s="84">
        <f>('MVLP INPUT FLTE'!$H12*'MVLP INPUT FLTE'!$I42)</f>
        <v>0</v>
      </c>
      <c r="I42" s="84">
        <f>'MVLP INPUT FLTE'!H32*'MVLP INPUT FLTE'!$I12</f>
        <v>0</v>
      </c>
      <c r="J42" s="85">
        <f>'MVLP INPUT FLTE'!I32*'MVLP INPUT FLTE'!J12</f>
        <v>0</v>
      </c>
      <c r="K42" s="86">
        <f>'MVLP INPUT FLTE'!J32*'MVLP INPUT FLTE'!K12</f>
        <v>0</v>
      </c>
      <c r="L42" s="76"/>
      <c r="M42" s="76"/>
      <c r="N42" s="76"/>
      <c r="O42" s="76"/>
      <c r="P42" s="76"/>
    </row>
    <row r="43" spans="2:17" ht="25" customHeight="1">
      <c r="B43" s="80" t="str">
        <f t="shared" si="9"/>
        <v>FLTE 400GB</v>
      </c>
      <c r="C43" s="84">
        <f>'MVLP INPUT FLTE'!C23</f>
        <v>0</v>
      </c>
      <c r="D43" s="84">
        <f>'MVLP INPUT FLTE'!E23</f>
        <v>0</v>
      </c>
      <c r="E43" s="84">
        <f>'MVLP INPUT FLTE'!D23</f>
        <v>346.95652173913044</v>
      </c>
      <c r="F43" s="84">
        <f>('MVLP INPUT FLTE'!$F13*'MVLP INPUT FLTE'!$G43)</f>
        <v>0</v>
      </c>
      <c r="G43" s="84">
        <f>('MVLP INPUT FLTE'!$G13*'MVLP INPUT FLTE'!$H43)</f>
        <v>0</v>
      </c>
      <c r="H43" s="84">
        <f>('MVLP INPUT FLTE'!$H13*'MVLP INPUT FLTE'!$I43)</f>
        <v>0</v>
      </c>
      <c r="I43" s="84">
        <f>'MVLP INPUT FLTE'!H33*'MVLP INPUT FLTE'!$I13</f>
        <v>0</v>
      </c>
      <c r="J43" s="85">
        <f>'MVLP INPUT FLTE'!I33*'MVLP INPUT FLTE'!J13</f>
        <v>0</v>
      </c>
      <c r="K43" s="86">
        <f>'MVLP INPUT FLTE'!J33*'MVLP INPUT FLTE'!K13</f>
        <v>0</v>
      </c>
      <c r="L43" s="76"/>
      <c r="M43" s="76"/>
      <c r="N43" s="76"/>
      <c r="O43" s="76"/>
      <c r="P43" s="76"/>
    </row>
    <row r="44" spans="2:17" ht="25" customHeight="1">
      <c r="B44" s="80" t="str">
        <f t="shared" si="9"/>
        <v>Package 5</v>
      </c>
      <c r="C44" s="84">
        <f>'MVLP INPUT FLTE'!C24</f>
        <v>0</v>
      </c>
      <c r="D44" s="84">
        <f>'MVLP INPUT FLTE'!E24</f>
        <v>0</v>
      </c>
      <c r="E44" s="84">
        <f>'MVLP INPUT FLTE'!D24</f>
        <v>0</v>
      </c>
      <c r="F44" s="84">
        <f>('MVLP INPUT FLTE'!$F14*'MVLP INPUT FLTE'!$G44)</f>
        <v>0</v>
      </c>
      <c r="G44" s="84">
        <f>('MVLP INPUT FLTE'!$G14*'MVLP INPUT FLTE'!$H44)</f>
        <v>0</v>
      </c>
      <c r="H44" s="84">
        <f>('MVLP INPUT FLTE'!$H14*'MVLP INPUT FLTE'!$I44)</f>
        <v>0</v>
      </c>
      <c r="I44" s="84">
        <f>'MVLP INPUT FLTE'!H34*'MVLP INPUT FLTE'!$I14</f>
        <v>0</v>
      </c>
      <c r="J44" s="85">
        <f>'MVLP INPUT FLTE'!I34*'MVLP INPUT FLTE'!J14</f>
        <v>0</v>
      </c>
      <c r="K44" s="86">
        <f>'MVLP INPUT FLTE'!J34*'MVLP INPUT FLTE'!K14</f>
        <v>0</v>
      </c>
      <c r="L44" s="76"/>
      <c r="M44" s="76"/>
      <c r="N44" s="76"/>
      <c r="O44" s="76"/>
      <c r="P44" s="76"/>
    </row>
    <row r="46" spans="2:17" ht="25" customHeight="1">
      <c r="B46" s="694" t="s">
        <v>205</v>
      </c>
      <c r="C46" s="694"/>
      <c r="D46" s="694"/>
      <c r="E46" s="694"/>
      <c r="F46" s="694"/>
      <c r="G46" s="694"/>
      <c r="H46" s="694"/>
      <c r="I46" s="694"/>
      <c r="J46" s="694"/>
      <c r="K46" s="694"/>
      <c r="L46" s="58"/>
      <c r="M46" s="58"/>
    </row>
    <row r="47" spans="2:17" ht="25" customHeight="1">
      <c r="B47" s="71"/>
      <c r="C47" s="72"/>
      <c r="D47" s="72"/>
      <c r="E47" s="72"/>
      <c r="F47" s="72"/>
    </row>
    <row r="48" spans="2:17" ht="50.15" customHeight="1">
      <c r="B48" s="60" t="s">
        <v>124</v>
      </c>
      <c r="C48" s="61" t="s">
        <v>206</v>
      </c>
      <c r="D48" s="61" t="s">
        <v>115</v>
      </c>
      <c r="E48" s="60" t="s">
        <v>207</v>
      </c>
      <c r="F48" s="60" t="s">
        <v>116</v>
      </c>
      <c r="G48" s="60" t="s">
        <v>117</v>
      </c>
      <c r="H48" s="60" t="s">
        <v>118</v>
      </c>
      <c r="I48" s="60" t="s">
        <v>203</v>
      </c>
      <c r="J48" s="60" t="s">
        <v>131</v>
      </c>
      <c r="K48" s="60" t="s">
        <v>204</v>
      </c>
      <c r="N48" s="20"/>
      <c r="O48" s="20"/>
      <c r="P48" s="20"/>
      <c r="Q48" s="55"/>
    </row>
    <row r="50" spans="2:16" ht="25" customHeight="1">
      <c r="B50" s="79" t="str">
        <f>B40</f>
        <v>FLTE 40GB</v>
      </c>
      <c r="C50" s="81">
        <f>'MVLP INPUT FLTE'!C50</f>
        <v>15</v>
      </c>
      <c r="D50" s="81">
        <f>'MVLP INPUT FLTE'!D50</f>
        <v>0</v>
      </c>
      <c r="E50" s="81">
        <f ca="1">(C30*'MVLP INPUT FLTE'!H50)+('MVLP DASHBOARD FLTE'!D30*'MVLP INPUT FLTE'!I50)+('MVLP DASHBOARD FLTE'!F30*'MVLP INPUT FLTE'!J50)+('MVLP DASHBOARD FLTE'!G30*'MVLP INPUT FLTE'!H50)+('MVLP DASHBOARD FLTE'!H30*'MVLP INPUT FLTE'!I50)+('MVLP DASHBOARD FLTE'!I30*'MVLP INPUT FLTE'!J50)</f>
        <v>40.848005957930653</v>
      </c>
      <c r="F50" s="81">
        <f>('MVLP INPUT FLTE'!E50*'MVLP INPUT FLTE'!G40)</f>
        <v>0</v>
      </c>
      <c r="G50" s="81">
        <f>('MVLP INPUT FLTE'!F50*'MVLP INPUT FLTE'!H40)</f>
        <v>0</v>
      </c>
      <c r="H50" s="81">
        <f>'MVLP INPUT FLTE'!G50*'MVLP INPUT FLTE'!I40</f>
        <v>0</v>
      </c>
      <c r="I50" s="81">
        <f ca="1">'MVLP INPUT FLTE'!H30*'MVLP INPUT FLTE'!H50</f>
        <v>0</v>
      </c>
      <c r="J50" s="82">
        <f ca="1">'MVLP INPUT FLTE'!I30*'MVLP INPUT FLTE'!I50</f>
        <v>0</v>
      </c>
      <c r="K50" s="83">
        <f ca="1">'MVLP INPUT FLTE'!J30*'MVLP INPUT FLTE'!J50</f>
        <v>0</v>
      </c>
      <c r="N50" s="76"/>
      <c r="O50" s="76"/>
      <c r="P50" s="76"/>
    </row>
    <row r="51" spans="2:16" ht="25" customHeight="1">
      <c r="B51" s="80" t="str">
        <f t="shared" ref="B51:B54" si="10">B41</f>
        <v>FLTE 100GB</v>
      </c>
      <c r="C51" s="81">
        <f>'MVLP INPUT FLTE'!C51</f>
        <v>15</v>
      </c>
      <c r="D51" s="81">
        <f>'MVLP INPUT FLTE'!D51</f>
        <v>0</v>
      </c>
      <c r="E51" s="81">
        <f ca="1">(C31*'MVLP INPUT FLTE'!H51)+('MVLP DASHBOARD FLTE'!D31*'MVLP INPUT FLTE'!I51)+('MVLP DASHBOARD FLTE'!F31*'MVLP INPUT FLTE'!J51)+('MVLP DASHBOARD FLTE'!G31*'MVLP INPUT FLTE'!H51)+('MVLP DASHBOARD FLTE'!H31*'MVLP INPUT FLTE'!I51)+('MVLP DASHBOARD FLTE'!I31*'MVLP INPUT FLTE'!J51)</f>
        <v>68.080009929884426</v>
      </c>
      <c r="F51" s="84">
        <f>('MVLP INPUT FLTE'!E51*'MVLP INPUT FLTE'!G41)</f>
        <v>0</v>
      </c>
      <c r="G51" s="84">
        <f>('MVLP INPUT FLTE'!F51*'MVLP INPUT FLTE'!H41)</f>
        <v>0</v>
      </c>
      <c r="H51" s="84">
        <f>'MVLP INPUT FLTE'!G51*'MVLP INPUT FLTE'!I41</f>
        <v>0</v>
      </c>
      <c r="I51" s="84">
        <f ca="1">'MVLP INPUT FLTE'!H31*'MVLP INPUT FLTE'!H51</f>
        <v>0</v>
      </c>
      <c r="J51" s="85">
        <f ca="1">'MVLP INPUT FLTE'!I31*'MVLP INPUT FLTE'!I51</f>
        <v>0</v>
      </c>
      <c r="K51" s="86">
        <f ca="1">'MVLP INPUT FLTE'!J31*'MVLP INPUT FLTE'!J51</f>
        <v>0</v>
      </c>
      <c r="N51" s="76"/>
      <c r="O51" s="76"/>
      <c r="P51" s="76"/>
    </row>
    <row r="52" spans="2:16" ht="25" customHeight="1">
      <c r="B52" s="80" t="str">
        <f t="shared" si="10"/>
        <v>FLTE 200GB</v>
      </c>
      <c r="C52" s="81">
        <f>'MVLP INPUT FLTE'!C52</f>
        <v>15</v>
      </c>
      <c r="D52" s="81">
        <f>'MVLP INPUT FLTE'!D52</f>
        <v>0</v>
      </c>
      <c r="E52" s="81">
        <f ca="1">(C32*'MVLP INPUT FLTE'!H52)+('MVLP DASHBOARD FLTE'!D32*'MVLP INPUT FLTE'!I52)+('MVLP DASHBOARD FLTE'!F32*'MVLP INPUT FLTE'!J52)+('MVLP DASHBOARD FLTE'!G32*'MVLP INPUT FLTE'!H52)+('MVLP DASHBOARD FLTE'!H32*'MVLP INPUT FLTE'!I52)+('MVLP DASHBOARD FLTE'!I32*'MVLP INPUT FLTE'!J52)</f>
        <v>102.12001489482665</v>
      </c>
      <c r="F52" s="84">
        <f>('MVLP INPUT FLTE'!E52*'MVLP INPUT FLTE'!G42)</f>
        <v>0</v>
      </c>
      <c r="G52" s="84">
        <f>('MVLP INPUT FLTE'!F52*'MVLP INPUT FLTE'!H42)</f>
        <v>0</v>
      </c>
      <c r="H52" s="84">
        <f>'MVLP INPUT FLTE'!G52*'MVLP INPUT FLTE'!I42</f>
        <v>0</v>
      </c>
      <c r="I52" s="84">
        <f ca="1">'MVLP INPUT FLTE'!H32*'MVLP INPUT FLTE'!H52</f>
        <v>0</v>
      </c>
      <c r="J52" s="85">
        <f ca="1">'MVLP INPUT FLTE'!I32*'MVLP INPUT FLTE'!I52</f>
        <v>0</v>
      </c>
      <c r="K52" s="86">
        <f ca="1">'MVLP INPUT FLTE'!J32*'MVLP INPUT FLTE'!J52</f>
        <v>0</v>
      </c>
      <c r="N52" s="76"/>
      <c r="O52" s="76"/>
      <c r="P52" s="76"/>
    </row>
    <row r="53" spans="2:16" ht="25" customHeight="1">
      <c r="B53" s="80" t="str">
        <f t="shared" si="10"/>
        <v>FLTE 400GB</v>
      </c>
      <c r="C53" s="81">
        <f>'MVLP INPUT FLTE'!C53</f>
        <v>15</v>
      </c>
      <c r="D53" s="81">
        <f>'MVLP INPUT FLTE'!D53</f>
        <v>0</v>
      </c>
      <c r="E53" s="81">
        <f ca="1">(C33*'MVLP INPUT FLTE'!H53)+('MVLP DASHBOARD FLTE'!D33*'MVLP INPUT FLTE'!I53)+('MVLP DASHBOARD FLTE'!F33*'MVLP INPUT FLTE'!J53)+('MVLP DASHBOARD FLTE'!G33*'MVLP INPUT FLTE'!H53)+('MVLP DASHBOARD FLTE'!H33*'MVLP INPUT FLTE'!I53)+('MVLP DASHBOARD FLTE'!I33*'MVLP INPUT FLTE'!J53)</f>
        <v>170.20002482471105</v>
      </c>
      <c r="F53" s="84">
        <f>('MVLP INPUT FLTE'!E53*'MVLP INPUT FLTE'!G43)</f>
        <v>0</v>
      </c>
      <c r="G53" s="84">
        <f>('MVLP INPUT FLTE'!F53*'MVLP INPUT FLTE'!H43)</f>
        <v>0</v>
      </c>
      <c r="H53" s="84">
        <f>'MVLP INPUT FLTE'!G53*'MVLP INPUT FLTE'!I43</f>
        <v>0</v>
      </c>
      <c r="I53" s="84">
        <f ca="1">'MVLP INPUT FLTE'!H33*'MVLP INPUT FLTE'!H53</f>
        <v>0</v>
      </c>
      <c r="J53" s="85">
        <f ca="1">'MVLP INPUT FLTE'!I33*'MVLP INPUT FLTE'!I53</f>
        <v>0</v>
      </c>
      <c r="K53" s="86">
        <f ca="1">'MVLP INPUT FLTE'!J33*'MVLP INPUT FLTE'!J53</f>
        <v>0</v>
      </c>
      <c r="N53" s="76"/>
      <c r="O53" s="76"/>
      <c r="P53" s="76"/>
    </row>
    <row r="54" spans="2:16" ht="25" customHeight="1">
      <c r="B54" s="80" t="str">
        <f t="shared" si="10"/>
        <v>Package 5</v>
      </c>
      <c r="C54" s="81">
        <f>'MVLP INPUT FLTE'!C54</f>
        <v>0</v>
      </c>
      <c r="D54" s="81">
        <f>'MVLP INPUT FLTE'!D54</f>
        <v>0</v>
      </c>
      <c r="E54" s="81">
        <f ca="1">(C34*'MVLP INPUT FLTE'!H54)+('MVLP DASHBOARD FLTE'!D34*'MVLP INPUT FLTE'!I54)+('MVLP DASHBOARD FLTE'!F34*'MVLP INPUT FLTE'!J54)+('MVLP DASHBOARD FLTE'!G34*'MVLP INPUT FLTE'!H54)+('MVLP DASHBOARD FLTE'!H34*'MVLP INPUT FLTE'!I54)+('MVLP DASHBOARD FLTE'!I34*'MVLP INPUT FLTE'!J54)</f>
        <v>0</v>
      </c>
      <c r="F54" s="84">
        <f>('MVLP INPUT FLTE'!E54*'MVLP INPUT FLTE'!G44)</f>
        <v>0</v>
      </c>
      <c r="G54" s="84">
        <f>('MVLP INPUT FLTE'!F54*'MVLP INPUT FLTE'!H44)</f>
        <v>0</v>
      </c>
      <c r="H54" s="84">
        <f>'MVLP INPUT FLTE'!G54*'MVLP INPUT FLTE'!I44</f>
        <v>0</v>
      </c>
      <c r="I54" s="84">
        <f ca="1">'MVLP INPUT FLTE'!H34*'MVLP INPUT FLTE'!H54</f>
        <v>0</v>
      </c>
      <c r="J54" s="85">
        <f ca="1">'MVLP INPUT FLTE'!I34*'MVLP INPUT FLTE'!I54</f>
        <v>0</v>
      </c>
      <c r="K54" s="86">
        <f ca="1">'MVLP INPUT FLTE'!J34*'MVLP INPUT FLTE'!J54</f>
        <v>0</v>
      </c>
      <c r="N54" s="76"/>
      <c r="O54" s="76"/>
      <c r="P54" s="76"/>
    </row>
  </sheetData>
  <mergeCells count="6">
    <mergeCell ref="B46:K46"/>
    <mergeCell ref="B6:F6"/>
    <mergeCell ref="H6:H14"/>
    <mergeCell ref="B16:I16"/>
    <mergeCell ref="B26:I26"/>
    <mergeCell ref="B36:K3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58144D79-86A3-4B39-96CB-C8A90105F723}">
            <xm:f>'BASIC INPUT ASSUMPTIONS FLTE'!$D$9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44B3B60B-A2E4-4465-9318-7C55315B6D32}">
            <xm:f>'BASIC INPUT ASSUMPTIONS FLTE'!$D$9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F10:F14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1A0D-38D7-47A2-8ACE-54061FF168BF}">
  <sheetPr>
    <tabColor theme="4" tint="-0.249977111117893"/>
  </sheetPr>
  <dimension ref="B2:M64"/>
  <sheetViews>
    <sheetView topLeftCell="A45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13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2:13" ht="25" customHeight="1">
      <c r="B3" s="69" t="str">
        <f>UPPER('&lt;&lt;VERSIONING NOTES&gt;&gt;'!$F$2)&amp;TEXT(" MINIMUM VIABLE LAUNCH PROPOSITION BUNDLES VERSION ","")&amp;'&lt;&lt;VERSIONING NOTES&gt;&gt;'!$F$3</f>
        <v>METL MINIMUM VIABLE LAUNCH PROPOSITION BUNDLES VERSION MVNE Financial Framework Template Metl 20250604 1m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70" t="str">
        <f>TEXT("Prepared by ","")</f>
        <v xml:space="preserve">Prepared by </v>
      </c>
    </row>
    <row r="4" spans="2:13" ht="25" customHeight="1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70" t="str">
        <f>'&lt;&lt;VERSIONING NOTES&gt;&gt;'!F4</f>
        <v>Edward Wicks</v>
      </c>
    </row>
    <row r="6" spans="2:13" ht="25" customHeight="1">
      <c r="B6" s="692" t="s">
        <v>167</v>
      </c>
      <c r="C6" s="692"/>
      <c r="D6" s="692"/>
      <c r="E6" s="692"/>
      <c r="F6" s="692"/>
      <c r="G6" s="692"/>
      <c r="H6" s="692"/>
      <c r="I6" s="692"/>
      <c r="J6" s="692"/>
      <c r="K6" s="692"/>
    </row>
    <row r="8" spans="2:13" ht="50.15" customHeight="1">
      <c r="B8" s="59" t="s">
        <v>168</v>
      </c>
      <c r="C8" s="59" t="s">
        <v>169</v>
      </c>
      <c r="D8" s="57" t="s">
        <v>170</v>
      </c>
      <c r="E8" s="57" t="s">
        <v>171</v>
      </c>
      <c r="F8" s="57" t="s">
        <v>172</v>
      </c>
      <c r="G8" s="59" t="s">
        <v>173</v>
      </c>
      <c r="H8" s="61" t="s">
        <v>174</v>
      </c>
      <c r="I8" s="61" t="s">
        <v>175</v>
      </c>
      <c r="J8" s="61" t="s">
        <v>176</v>
      </c>
      <c r="K8" s="60" t="s">
        <v>177</v>
      </c>
    </row>
    <row r="10" spans="2:13" ht="25" customHeight="1">
      <c r="B10" s="110">
        <v>10</v>
      </c>
      <c r="C10" s="73">
        <f>(B10/(100+('BASIC INPUT ASSUMPTIONS FLTE'!$D$8*100)))*100</f>
        <v>8.695652173913043</v>
      </c>
      <c r="D10" s="109">
        <v>10</v>
      </c>
      <c r="E10" s="56">
        <v>0</v>
      </c>
      <c r="F10" s="74">
        <f ca="1">(D10*(100%-E10))*'MVLP INPUT FLTE'!$H$50</f>
        <v>0</v>
      </c>
      <c r="G10" s="28">
        <v>0</v>
      </c>
      <c r="H10" s="166">
        <f>C10*G10</f>
        <v>0</v>
      </c>
      <c r="I10" s="109">
        <f>D10*G10</f>
        <v>0</v>
      </c>
      <c r="J10" s="111">
        <f t="shared" ref="J10:J24" ca="1" si="0">B10-F10</f>
        <v>10</v>
      </c>
      <c r="K10" s="28">
        <f ca="1">IF(D10&gt;0,J10/B10,0)</f>
        <v>1</v>
      </c>
    </row>
    <row r="11" spans="2:13" ht="25" customHeight="1">
      <c r="B11" s="110">
        <v>20</v>
      </c>
      <c r="C11" s="77">
        <f>(B11/(100+('BASIC INPUT ASSUMPTIONS FLTE'!$D$8*100)))*100</f>
        <v>17.391304347826086</v>
      </c>
      <c r="D11" s="109">
        <v>20</v>
      </c>
      <c r="E11" s="56">
        <v>0</v>
      </c>
      <c r="F11" s="74">
        <f ca="1">(D11*(100%-E11))*'MVLP INPUT FLTE'!$H$50</f>
        <v>0</v>
      </c>
      <c r="G11" s="28">
        <v>0</v>
      </c>
      <c r="H11" s="166">
        <f t="shared" ref="H11:H24" si="1">C11*G11</f>
        <v>0</v>
      </c>
      <c r="I11" s="109">
        <f t="shared" ref="I11:I24" si="2">D11*G11</f>
        <v>0</v>
      </c>
      <c r="J11" s="111">
        <f t="shared" ca="1" si="0"/>
        <v>20</v>
      </c>
      <c r="K11" s="28">
        <f t="shared" ref="K11:K24" ca="1" si="3">IF(D11&gt;0,J11/B11,0)</f>
        <v>1</v>
      </c>
    </row>
    <row r="12" spans="2:13" ht="25" customHeight="1">
      <c r="B12" s="110">
        <v>30</v>
      </c>
      <c r="C12" s="77">
        <f>(B12/(100+('BASIC INPUT ASSUMPTIONS FLTE'!$D$8*100)))*100</f>
        <v>26.086956521739129</v>
      </c>
      <c r="D12" s="109">
        <v>30</v>
      </c>
      <c r="E12" s="56">
        <v>0</v>
      </c>
      <c r="F12" s="74">
        <f ca="1">(D12*(100%-E12))*'MVLP INPUT FLTE'!$H$50</f>
        <v>0</v>
      </c>
      <c r="G12" s="28">
        <v>0</v>
      </c>
      <c r="H12" s="166">
        <f t="shared" si="1"/>
        <v>0</v>
      </c>
      <c r="I12" s="109">
        <f t="shared" si="2"/>
        <v>0</v>
      </c>
      <c r="J12" s="111">
        <f t="shared" ca="1" si="0"/>
        <v>30</v>
      </c>
      <c r="K12" s="28">
        <f t="shared" ca="1" si="3"/>
        <v>1</v>
      </c>
    </row>
    <row r="13" spans="2:13" ht="25" customHeight="1">
      <c r="B13" s="110">
        <v>40</v>
      </c>
      <c r="C13" s="77">
        <f>(B13/(100+('BASIC INPUT ASSUMPTIONS FLTE'!$D$8*100)))*100</f>
        <v>34.782608695652172</v>
      </c>
      <c r="D13" s="109">
        <v>40</v>
      </c>
      <c r="E13" s="56">
        <v>0</v>
      </c>
      <c r="F13" s="74">
        <f ca="1">(D13*(100%-E13))*'MVLP INPUT FLTE'!$H$50</f>
        <v>0</v>
      </c>
      <c r="G13" s="28">
        <v>0</v>
      </c>
      <c r="H13" s="166">
        <f t="shared" si="1"/>
        <v>0</v>
      </c>
      <c r="I13" s="109">
        <f t="shared" si="2"/>
        <v>0</v>
      </c>
      <c r="J13" s="111">
        <f t="shared" ca="1" si="0"/>
        <v>40</v>
      </c>
      <c r="K13" s="28">
        <f t="shared" ca="1" si="3"/>
        <v>1</v>
      </c>
    </row>
    <row r="14" spans="2:13" ht="25" customHeight="1">
      <c r="B14" s="110">
        <v>50</v>
      </c>
      <c r="C14" s="77">
        <f>(B14/(100+('BASIC INPUT ASSUMPTIONS FLTE'!$D$8*100)))*100</f>
        <v>43.478260869565219</v>
      </c>
      <c r="D14" s="109">
        <v>50</v>
      </c>
      <c r="E14" s="56">
        <v>0</v>
      </c>
      <c r="F14" s="74">
        <f ca="1">(D14*(100%-E14))*'MVLP INPUT FLTE'!$H$50</f>
        <v>0</v>
      </c>
      <c r="G14" s="28">
        <v>0</v>
      </c>
      <c r="H14" s="166">
        <f t="shared" si="1"/>
        <v>0</v>
      </c>
      <c r="I14" s="109">
        <f t="shared" si="2"/>
        <v>0</v>
      </c>
      <c r="J14" s="111">
        <f t="shared" ca="1" si="0"/>
        <v>50</v>
      </c>
      <c r="K14" s="28">
        <f t="shared" ca="1" si="3"/>
        <v>1</v>
      </c>
    </row>
    <row r="15" spans="2:13" ht="25" customHeight="1">
      <c r="B15" s="110">
        <v>60</v>
      </c>
      <c r="C15" s="77">
        <f>(B15/(100+('BASIC INPUT ASSUMPTIONS FLTE'!$D$8*100)))*100</f>
        <v>52.173913043478258</v>
      </c>
      <c r="D15" s="109">
        <v>60</v>
      </c>
      <c r="E15" s="56">
        <v>0</v>
      </c>
      <c r="F15" s="74">
        <f ca="1">(D15*(100%-E15))*'MVLP INPUT FLTE'!$H$50</f>
        <v>0</v>
      </c>
      <c r="G15" s="28">
        <v>0</v>
      </c>
      <c r="H15" s="166">
        <f t="shared" si="1"/>
        <v>0</v>
      </c>
      <c r="I15" s="109">
        <f t="shared" si="2"/>
        <v>0</v>
      </c>
      <c r="J15" s="111">
        <f t="shared" ca="1" si="0"/>
        <v>60</v>
      </c>
      <c r="K15" s="28">
        <f t="shared" ca="1" si="3"/>
        <v>1</v>
      </c>
    </row>
    <row r="16" spans="2:13" ht="25" customHeight="1">
      <c r="B16" s="110">
        <v>70</v>
      </c>
      <c r="C16" s="77">
        <f>(B16/(100+('BASIC INPUT ASSUMPTIONS FLTE'!$D$8*100)))*100</f>
        <v>60.869565217391312</v>
      </c>
      <c r="D16" s="109">
        <v>70</v>
      </c>
      <c r="E16" s="56">
        <v>0</v>
      </c>
      <c r="F16" s="74">
        <f ca="1">(D16*(100%-E16))*'MVLP INPUT FLTE'!$H$50</f>
        <v>0</v>
      </c>
      <c r="G16" s="28">
        <v>0</v>
      </c>
      <c r="H16" s="166">
        <f t="shared" si="1"/>
        <v>0</v>
      </c>
      <c r="I16" s="109">
        <f t="shared" si="2"/>
        <v>0</v>
      </c>
      <c r="J16" s="111">
        <f t="shared" ca="1" si="0"/>
        <v>70</v>
      </c>
      <c r="K16" s="28">
        <f t="shared" ca="1" si="3"/>
        <v>1</v>
      </c>
    </row>
    <row r="17" spans="2:11" ht="25" customHeight="1">
      <c r="B17" s="110">
        <v>80</v>
      </c>
      <c r="C17" s="77">
        <f>(B17/(100+('BASIC INPUT ASSUMPTIONS FLTE'!$D$8*100)))*100</f>
        <v>69.565217391304344</v>
      </c>
      <c r="D17" s="109">
        <v>80</v>
      </c>
      <c r="E17" s="56">
        <v>0</v>
      </c>
      <c r="F17" s="74">
        <f ca="1">(D17*(100%-E17))*'MVLP INPUT FLTE'!$H$50</f>
        <v>0</v>
      </c>
      <c r="G17" s="28">
        <v>0</v>
      </c>
      <c r="H17" s="166">
        <f t="shared" si="1"/>
        <v>0</v>
      </c>
      <c r="I17" s="109">
        <f t="shared" si="2"/>
        <v>0</v>
      </c>
      <c r="J17" s="111">
        <f t="shared" ca="1" si="0"/>
        <v>80</v>
      </c>
      <c r="K17" s="28">
        <f t="shared" ca="1" si="3"/>
        <v>1</v>
      </c>
    </row>
    <row r="18" spans="2:11" ht="25" customHeight="1">
      <c r="B18" s="110">
        <v>90</v>
      </c>
      <c r="C18" s="77">
        <f>(B18/(100+('BASIC INPUT ASSUMPTIONS FLTE'!$D$8*100)))*100</f>
        <v>78.260869565217391</v>
      </c>
      <c r="D18" s="109">
        <v>90</v>
      </c>
      <c r="E18" s="56">
        <v>0</v>
      </c>
      <c r="F18" s="74">
        <f ca="1">(D18*(100%-E18))*'MVLP INPUT FLTE'!$H$50</f>
        <v>0</v>
      </c>
      <c r="G18" s="28">
        <v>0</v>
      </c>
      <c r="H18" s="166">
        <f t="shared" si="1"/>
        <v>0</v>
      </c>
      <c r="I18" s="109">
        <f t="shared" si="2"/>
        <v>0</v>
      </c>
      <c r="J18" s="111">
        <f t="shared" ca="1" si="0"/>
        <v>90</v>
      </c>
      <c r="K18" s="28">
        <f t="shared" ca="1" si="3"/>
        <v>1</v>
      </c>
    </row>
    <row r="19" spans="2:11" ht="25" customHeight="1">
      <c r="B19" s="110">
        <v>100</v>
      </c>
      <c r="C19" s="77">
        <f>(B19/(100+('BASIC INPUT ASSUMPTIONS FLTE'!$D$8*100)))*100</f>
        <v>86.956521739130437</v>
      </c>
      <c r="D19" s="109">
        <v>100</v>
      </c>
      <c r="E19" s="56">
        <v>0</v>
      </c>
      <c r="F19" s="74">
        <f ca="1">(D19*(100%-E19))*'MVLP INPUT FLTE'!$H$50</f>
        <v>0</v>
      </c>
      <c r="G19" s="28">
        <v>0</v>
      </c>
      <c r="H19" s="166">
        <f t="shared" si="1"/>
        <v>0</v>
      </c>
      <c r="I19" s="109">
        <f t="shared" si="2"/>
        <v>0</v>
      </c>
      <c r="J19" s="111">
        <f t="shared" ca="1" si="0"/>
        <v>100</v>
      </c>
      <c r="K19" s="28">
        <f t="shared" ca="1" si="3"/>
        <v>1</v>
      </c>
    </row>
    <row r="20" spans="2:11" ht="25" customHeight="1">
      <c r="B20" s="110">
        <v>110</v>
      </c>
      <c r="C20" s="77">
        <f>(B20/(100+('BASIC INPUT ASSUMPTIONS FLTE'!$D$8*100)))*100</f>
        <v>95.652173913043484</v>
      </c>
      <c r="D20" s="109">
        <v>110</v>
      </c>
      <c r="E20" s="56">
        <v>0</v>
      </c>
      <c r="F20" s="74">
        <f ca="1">(D20*(100%-E20))*'MVLP INPUT FLTE'!$H$50</f>
        <v>0</v>
      </c>
      <c r="G20" s="28">
        <v>0</v>
      </c>
      <c r="H20" s="166">
        <f t="shared" si="1"/>
        <v>0</v>
      </c>
      <c r="I20" s="109">
        <f t="shared" si="2"/>
        <v>0</v>
      </c>
      <c r="J20" s="111">
        <f t="shared" ca="1" si="0"/>
        <v>110</v>
      </c>
      <c r="K20" s="28">
        <f t="shared" ca="1" si="3"/>
        <v>1</v>
      </c>
    </row>
    <row r="21" spans="2:11" ht="25" customHeight="1">
      <c r="B21" s="110">
        <v>120</v>
      </c>
      <c r="C21" s="77">
        <f>(B21/(100+('BASIC INPUT ASSUMPTIONS FLTE'!$D$8*100)))*100</f>
        <v>104.34782608695652</v>
      </c>
      <c r="D21" s="109">
        <v>120</v>
      </c>
      <c r="E21" s="56">
        <v>0</v>
      </c>
      <c r="F21" s="74">
        <f ca="1">(D21*(100%-E21))*'MVLP INPUT FLTE'!$H$50</f>
        <v>0</v>
      </c>
      <c r="G21" s="28">
        <v>0</v>
      </c>
      <c r="H21" s="166">
        <f t="shared" si="1"/>
        <v>0</v>
      </c>
      <c r="I21" s="109">
        <f t="shared" si="2"/>
        <v>0</v>
      </c>
      <c r="J21" s="111">
        <f t="shared" ca="1" si="0"/>
        <v>120</v>
      </c>
      <c r="K21" s="28">
        <f t="shared" ca="1" si="3"/>
        <v>1</v>
      </c>
    </row>
    <row r="22" spans="2:11" ht="25" customHeight="1">
      <c r="B22" s="110">
        <v>130</v>
      </c>
      <c r="C22" s="77">
        <f>(B22/(100+('BASIC INPUT ASSUMPTIONS FLTE'!$D$8*100)))*100</f>
        <v>113.04347826086956</v>
      </c>
      <c r="D22" s="109">
        <v>130</v>
      </c>
      <c r="E22" s="56">
        <v>0</v>
      </c>
      <c r="F22" s="74">
        <f ca="1">(D22*(100%-E22))*'MVLP INPUT FLTE'!$H$50</f>
        <v>0</v>
      </c>
      <c r="G22" s="28">
        <v>0</v>
      </c>
      <c r="H22" s="166">
        <f t="shared" si="1"/>
        <v>0</v>
      </c>
      <c r="I22" s="109">
        <f t="shared" si="2"/>
        <v>0</v>
      </c>
      <c r="J22" s="111">
        <f t="shared" ca="1" si="0"/>
        <v>130</v>
      </c>
      <c r="K22" s="28">
        <f t="shared" ca="1" si="3"/>
        <v>1</v>
      </c>
    </row>
    <row r="23" spans="2:11" ht="25" customHeight="1">
      <c r="B23" s="110">
        <v>140</v>
      </c>
      <c r="C23" s="77">
        <f>(B23/(100+('BASIC INPUT ASSUMPTIONS FLTE'!$D$8*100)))*100</f>
        <v>121.73913043478262</v>
      </c>
      <c r="D23" s="109">
        <v>140</v>
      </c>
      <c r="E23" s="56">
        <v>0</v>
      </c>
      <c r="F23" s="74">
        <f ca="1">(D23*(100%-E23))*'MVLP INPUT FLTE'!$H$50</f>
        <v>0</v>
      </c>
      <c r="G23" s="28">
        <v>0</v>
      </c>
      <c r="H23" s="166">
        <f t="shared" si="1"/>
        <v>0</v>
      </c>
      <c r="I23" s="109">
        <f t="shared" si="2"/>
        <v>0</v>
      </c>
      <c r="J23" s="111">
        <f t="shared" ca="1" si="0"/>
        <v>140</v>
      </c>
      <c r="K23" s="28">
        <f t="shared" ca="1" si="3"/>
        <v>1</v>
      </c>
    </row>
    <row r="24" spans="2:11" ht="25" customHeight="1">
      <c r="B24" s="110">
        <v>150</v>
      </c>
      <c r="C24" s="77">
        <f>(B24/(100+('BASIC INPUT ASSUMPTIONS FLTE'!$D$8*100)))*100</f>
        <v>130.43478260869566</v>
      </c>
      <c r="D24" s="109">
        <v>150</v>
      </c>
      <c r="E24" s="56">
        <v>0</v>
      </c>
      <c r="F24" s="74">
        <f ca="1">(D24*(100%-E24))*'MVLP INPUT FLTE'!$H$50</f>
        <v>0</v>
      </c>
      <c r="G24" s="28">
        <v>0</v>
      </c>
      <c r="H24" s="166">
        <f t="shared" si="1"/>
        <v>0</v>
      </c>
      <c r="I24" s="109">
        <f t="shared" si="2"/>
        <v>0</v>
      </c>
      <c r="J24" s="111">
        <f t="shared" ca="1" si="0"/>
        <v>150</v>
      </c>
      <c r="K24" s="28">
        <f t="shared" ca="1" si="3"/>
        <v>1</v>
      </c>
    </row>
    <row r="26" spans="2:11" ht="25" customHeight="1">
      <c r="B26" s="692" t="s">
        <v>178</v>
      </c>
      <c r="C26" s="692"/>
      <c r="D26" s="692"/>
      <c r="E26" s="692"/>
      <c r="F26" s="692"/>
      <c r="G26" s="692"/>
      <c r="H26" s="692"/>
      <c r="I26" s="692"/>
      <c r="J26" s="692"/>
      <c r="K26" s="692"/>
    </row>
    <row r="28" spans="2:11" ht="50.15" customHeight="1">
      <c r="B28" s="59" t="s">
        <v>168</v>
      </c>
      <c r="C28" s="59" t="s">
        <v>169</v>
      </c>
      <c r="D28" s="57" t="s">
        <v>179</v>
      </c>
      <c r="E28" s="57" t="s">
        <v>171</v>
      </c>
      <c r="F28" s="57" t="s">
        <v>172</v>
      </c>
      <c r="G28" s="59" t="s">
        <v>173</v>
      </c>
      <c r="H28" s="61" t="s">
        <v>174</v>
      </c>
      <c r="I28" s="61"/>
      <c r="J28" s="61" t="s">
        <v>176</v>
      </c>
      <c r="K28" s="60" t="s">
        <v>177</v>
      </c>
    </row>
    <row r="30" spans="2:11" ht="25" customHeight="1">
      <c r="B30" s="110">
        <v>10</v>
      </c>
      <c r="C30" s="73">
        <f>(B30/(100+('BASIC INPUT ASSUMPTIONS FLTE'!$D$8*100)))*100</f>
        <v>8.695652173913043</v>
      </c>
      <c r="D30" s="112">
        <v>100</v>
      </c>
      <c r="E30" s="56">
        <v>0</v>
      </c>
      <c r="F30" s="74">
        <f ca="1">(D30*(100%-E30))*'MVLP INPUT FLTE'!$I$50</f>
        <v>0.33242192348576377</v>
      </c>
      <c r="G30" s="28"/>
      <c r="H30" s="166">
        <f>C30*G30</f>
        <v>0</v>
      </c>
      <c r="I30" s="112">
        <f>D30*G30</f>
        <v>0</v>
      </c>
      <c r="J30" s="111">
        <f t="shared" ref="J30:J44" ca="1" si="4">B30-F30</f>
        <v>9.6675780765142356</v>
      </c>
      <c r="K30" s="28">
        <f ca="1">IF(D30&gt;0,J30/B30,0)</f>
        <v>0.96675780765142361</v>
      </c>
    </row>
    <row r="31" spans="2:11" ht="25" customHeight="1">
      <c r="B31" s="110">
        <v>20</v>
      </c>
      <c r="C31" s="77">
        <f>(B31/(100+('BASIC INPUT ASSUMPTIONS FLTE'!$D$8*100)))*100</f>
        <v>17.391304347826086</v>
      </c>
      <c r="D31" s="112">
        <v>250</v>
      </c>
      <c r="E31" s="56">
        <v>0</v>
      </c>
      <c r="F31" s="74">
        <f ca="1">(D31*(100%-E31))*'MVLP INPUT FLTE'!$I$50</f>
        <v>0.83105480871440951</v>
      </c>
      <c r="G31" s="28"/>
      <c r="H31" s="166">
        <f t="shared" ref="H31:H44" si="5">C31*G31</f>
        <v>0</v>
      </c>
      <c r="I31" s="112">
        <f t="shared" ref="I31:I44" si="6">D31*G31</f>
        <v>0</v>
      </c>
      <c r="J31" s="111">
        <f t="shared" ca="1" si="4"/>
        <v>19.168945191285591</v>
      </c>
      <c r="K31" s="28">
        <f t="shared" ref="K31:K44" ca="1" si="7">IF(D31&gt;0,J31/B31,0)</f>
        <v>0.95844725956427956</v>
      </c>
    </row>
    <row r="32" spans="2:11" ht="25" customHeight="1">
      <c r="B32" s="110">
        <v>50</v>
      </c>
      <c r="C32" s="77">
        <f>(B32/(100+('BASIC INPUT ASSUMPTIONS FLTE'!$D$8*100)))*100</f>
        <v>43.478260869565219</v>
      </c>
      <c r="D32" s="112">
        <v>512</v>
      </c>
      <c r="E32" s="56">
        <v>0</v>
      </c>
      <c r="F32" s="74">
        <f ca="1">(D32*(100%-E32))*'MVLP INPUT FLTE'!$I$50</f>
        <v>1.7020002482471106</v>
      </c>
      <c r="G32" s="28"/>
      <c r="H32" s="166">
        <f t="shared" si="5"/>
        <v>0</v>
      </c>
      <c r="I32" s="112">
        <f t="shared" si="6"/>
        <v>0</v>
      </c>
      <c r="J32" s="111">
        <f t="shared" ca="1" si="4"/>
        <v>48.29799975175289</v>
      </c>
      <c r="K32" s="28">
        <f t="shared" ca="1" si="7"/>
        <v>0.96595999503505781</v>
      </c>
    </row>
    <row r="33" spans="2:11" ht="25" customHeight="1">
      <c r="B33" s="110">
        <v>79</v>
      </c>
      <c r="C33" s="77">
        <f>(B33/(100+('BASIC INPUT ASSUMPTIONS FLTE'!$D$8*100)))*100</f>
        <v>68.695652173913047</v>
      </c>
      <c r="D33" s="112">
        <v>1024</v>
      </c>
      <c r="E33" s="56">
        <v>0</v>
      </c>
      <c r="F33" s="74">
        <f ca="1">(D33*(100%-E33))*'MVLP INPUT FLTE'!$I$50</f>
        <v>3.4040004964942212</v>
      </c>
      <c r="G33" s="28"/>
      <c r="H33" s="166">
        <f t="shared" si="5"/>
        <v>0</v>
      </c>
      <c r="I33" s="112">
        <f t="shared" si="6"/>
        <v>0</v>
      </c>
      <c r="J33" s="111">
        <f t="shared" ca="1" si="4"/>
        <v>75.59599950350578</v>
      </c>
      <c r="K33" s="28">
        <f t="shared" ca="1" si="7"/>
        <v>0.95691138612032633</v>
      </c>
    </row>
    <row r="34" spans="2:11" ht="25" customHeight="1">
      <c r="B34" s="110">
        <v>129</v>
      </c>
      <c r="C34" s="77">
        <f>(B34/(100+('BASIC INPUT ASSUMPTIONS FLTE'!$D$8*100)))*100</f>
        <v>112.17391304347825</v>
      </c>
      <c r="D34" s="112">
        <v>2048</v>
      </c>
      <c r="E34" s="56">
        <v>0</v>
      </c>
      <c r="F34" s="74">
        <f ca="1">(D34*(100%-E34))*'MVLP INPUT FLTE'!$I$50</f>
        <v>6.8080009929884424</v>
      </c>
      <c r="G34" s="28"/>
      <c r="H34" s="166">
        <f t="shared" si="5"/>
        <v>0</v>
      </c>
      <c r="I34" s="112">
        <f t="shared" si="6"/>
        <v>0</v>
      </c>
      <c r="J34" s="111">
        <f t="shared" ca="1" si="4"/>
        <v>122.19199900701156</v>
      </c>
      <c r="K34" s="28">
        <f t="shared" ca="1" si="7"/>
        <v>0.94722479850396557</v>
      </c>
    </row>
    <row r="35" spans="2:11" ht="25" customHeight="1">
      <c r="B35" s="110">
        <v>399</v>
      </c>
      <c r="C35" s="77">
        <f>(B35/(100+('BASIC INPUT ASSUMPTIONS FLTE'!$D$8*100)))*100</f>
        <v>346.95652173913044</v>
      </c>
      <c r="D35" s="112">
        <f>1024*5</f>
        <v>5120</v>
      </c>
      <c r="E35" s="56">
        <v>0</v>
      </c>
      <c r="F35" s="74">
        <f ca="1">(D35*(100%-E35))*'MVLP INPUT FLTE'!$I$50</f>
        <v>17.020002482471106</v>
      </c>
      <c r="G35" s="28"/>
      <c r="H35" s="166">
        <f t="shared" si="5"/>
        <v>0</v>
      </c>
      <c r="I35" s="112">
        <f t="shared" si="6"/>
        <v>0</v>
      </c>
      <c r="J35" s="111">
        <f t="shared" ca="1" si="4"/>
        <v>381.97999751752889</v>
      </c>
      <c r="K35" s="28">
        <f t="shared" ca="1" si="7"/>
        <v>0.95734335217425781</v>
      </c>
    </row>
    <row r="36" spans="2:11" ht="25" customHeight="1">
      <c r="B36" s="110">
        <v>799</v>
      </c>
      <c r="C36" s="77">
        <f>(B36/(100+('BASIC INPUT ASSUMPTIONS FLTE'!$D$8*100)))*100</f>
        <v>694.78260869565224</v>
      </c>
      <c r="D36" s="112">
        <f>1024*10</f>
        <v>10240</v>
      </c>
      <c r="E36" s="56">
        <v>0</v>
      </c>
      <c r="F36" s="74">
        <f ca="1">(D36*(100%-E36))*'MVLP INPUT FLTE'!$I$50</f>
        <v>34.040004964942213</v>
      </c>
      <c r="G36" s="28"/>
      <c r="H36" s="166">
        <f t="shared" si="5"/>
        <v>0</v>
      </c>
      <c r="I36" s="112">
        <f t="shared" si="6"/>
        <v>0</v>
      </c>
      <c r="J36" s="111">
        <f t="shared" ca="1" si="4"/>
        <v>764.95999503505777</v>
      </c>
      <c r="K36" s="28">
        <f t="shared" ca="1" si="7"/>
        <v>0.95739673971847028</v>
      </c>
    </row>
    <row r="37" spans="2:11" ht="25" customHeight="1">
      <c r="B37" s="110">
        <v>80</v>
      </c>
      <c r="C37" s="77">
        <f>(B37/(100+('BASIC INPUT ASSUMPTIONS FLTE'!$D$8*100)))*100</f>
        <v>69.565217391304344</v>
      </c>
      <c r="D37" s="112"/>
      <c r="E37" s="56">
        <v>0</v>
      </c>
      <c r="F37" s="74">
        <f ca="1">(D37*(100%-E37))*'MVLP INPUT FLTE'!$I$50</f>
        <v>0</v>
      </c>
      <c r="G37" s="28">
        <v>0</v>
      </c>
      <c r="H37" s="166">
        <f t="shared" si="5"/>
        <v>0</v>
      </c>
      <c r="I37" s="112">
        <f t="shared" si="6"/>
        <v>0</v>
      </c>
      <c r="J37" s="111">
        <f t="shared" ca="1" si="4"/>
        <v>80</v>
      </c>
      <c r="K37" s="28">
        <f t="shared" si="7"/>
        <v>0</v>
      </c>
    </row>
    <row r="38" spans="2:11" ht="25" customHeight="1">
      <c r="B38" s="110">
        <v>90</v>
      </c>
      <c r="C38" s="77">
        <f>(B38/(100+('BASIC INPUT ASSUMPTIONS FLTE'!$D$8*100)))*100</f>
        <v>78.260869565217391</v>
      </c>
      <c r="D38" s="112"/>
      <c r="E38" s="56">
        <v>0</v>
      </c>
      <c r="F38" s="74">
        <f ca="1">(D38*(100%-E38))*'MVLP INPUT FLTE'!$I$50</f>
        <v>0</v>
      </c>
      <c r="G38" s="28">
        <v>0</v>
      </c>
      <c r="H38" s="166">
        <f t="shared" si="5"/>
        <v>0</v>
      </c>
      <c r="I38" s="112">
        <f t="shared" si="6"/>
        <v>0</v>
      </c>
      <c r="J38" s="111">
        <f t="shared" ca="1" si="4"/>
        <v>90</v>
      </c>
      <c r="K38" s="28">
        <f t="shared" si="7"/>
        <v>0</v>
      </c>
    </row>
    <row r="39" spans="2:11" ht="25" customHeight="1">
      <c r="B39" s="110">
        <v>100</v>
      </c>
      <c r="C39" s="77">
        <f>(B39/(100+('BASIC INPUT ASSUMPTIONS FLTE'!$D$8*100)))*100</f>
        <v>86.956521739130437</v>
      </c>
      <c r="D39" s="112"/>
      <c r="E39" s="56">
        <v>0</v>
      </c>
      <c r="F39" s="74">
        <f ca="1">(D39*(100%-E39))*'MVLP INPUT FLTE'!$I$50</f>
        <v>0</v>
      </c>
      <c r="G39" s="28">
        <v>0</v>
      </c>
      <c r="H39" s="166">
        <f t="shared" si="5"/>
        <v>0</v>
      </c>
      <c r="I39" s="112">
        <f t="shared" si="6"/>
        <v>0</v>
      </c>
      <c r="J39" s="111">
        <f t="shared" ca="1" si="4"/>
        <v>100</v>
      </c>
      <c r="K39" s="28">
        <f t="shared" si="7"/>
        <v>0</v>
      </c>
    </row>
    <row r="40" spans="2:11" ht="25" customHeight="1">
      <c r="B40" s="110">
        <v>110</v>
      </c>
      <c r="C40" s="77">
        <f>(B40/(100+('BASIC INPUT ASSUMPTIONS FLTE'!$D$8*100)))*100</f>
        <v>95.652173913043484</v>
      </c>
      <c r="D40" s="112"/>
      <c r="E40" s="56">
        <v>0</v>
      </c>
      <c r="F40" s="74">
        <f ca="1">(D40*(100%-E40))*'MVLP INPUT FLTE'!$I$50</f>
        <v>0</v>
      </c>
      <c r="G40" s="28">
        <v>0</v>
      </c>
      <c r="H40" s="166">
        <f t="shared" si="5"/>
        <v>0</v>
      </c>
      <c r="I40" s="112">
        <f t="shared" si="6"/>
        <v>0</v>
      </c>
      <c r="J40" s="111">
        <f t="shared" ca="1" si="4"/>
        <v>110</v>
      </c>
      <c r="K40" s="28">
        <f t="shared" si="7"/>
        <v>0</v>
      </c>
    </row>
    <row r="41" spans="2:11" ht="25" customHeight="1">
      <c r="B41" s="110">
        <v>120</v>
      </c>
      <c r="C41" s="77">
        <f>(B41/(100+('BASIC INPUT ASSUMPTIONS FLTE'!$D$8*100)))*100</f>
        <v>104.34782608695652</v>
      </c>
      <c r="D41" s="112"/>
      <c r="E41" s="56">
        <v>0</v>
      </c>
      <c r="F41" s="74">
        <f ca="1">(D41*(100%-E41))*'MVLP INPUT FLTE'!$I$50</f>
        <v>0</v>
      </c>
      <c r="G41" s="28">
        <v>0</v>
      </c>
      <c r="H41" s="166">
        <f t="shared" si="5"/>
        <v>0</v>
      </c>
      <c r="I41" s="112">
        <f t="shared" si="6"/>
        <v>0</v>
      </c>
      <c r="J41" s="111">
        <f t="shared" ca="1" si="4"/>
        <v>120</v>
      </c>
      <c r="K41" s="28">
        <f t="shared" si="7"/>
        <v>0</v>
      </c>
    </row>
    <row r="42" spans="2:11" ht="25" customHeight="1">
      <c r="B42" s="110">
        <v>130</v>
      </c>
      <c r="C42" s="77">
        <f>(B42/(100+('BASIC INPUT ASSUMPTIONS FLTE'!$D$8*100)))*100</f>
        <v>113.04347826086956</v>
      </c>
      <c r="D42" s="112"/>
      <c r="E42" s="56">
        <v>0</v>
      </c>
      <c r="F42" s="74">
        <f ca="1">(D42*(100%-E42))*'MVLP INPUT FLTE'!$I$50</f>
        <v>0</v>
      </c>
      <c r="G42" s="28">
        <v>0</v>
      </c>
      <c r="H42" s="166">
        <f t="shared" si="5"/>
        <v>0</v>
      </c>
      <c r="I42" s="112">
        <f t="shared" si="6"/>
        <v>0</v>
      </c>
      <c r="J42" s="111">
        <f t="shared" ca="1" si="4"/>
        <v>130</v>
      </c>
      <c r="K42" s="28">
        <f t="shared" si="7"/>
        <v>0</v>
      </c>
    </row>
    <row r="43" spans="2:11" ht="25" customHeight="1">
      <c r="B43" s="110">
        <v>140</v>
      </c>
      <c r="C43" s="77">
        <f>(B43/(100+('BASIC INPUT ASSUMPTIONS FLTE'!$D$8*100)))*100</f>
        <v>121.73913043478262</v>
      </c>
      <c r="D43" s="112"/>
      <c r="E43" s="56">
        <v>0</v>
      </c>
      <c r="F43" s="74">
        <f ca="1">(D43*(100%-E43))*'MVLP INPUT FLTE'!$I$50</f>
        <v>0</v>
      </c>
      <c r="G43" s="28">
        <v>0</v>
      </c>
      <c r="H43" s="166">
        <f t="shared" si="5"/>
        <v>0</v>
      </c>
      <c r="I43" s="112">
        <f t="shared" si="6"/>
        <v>0</v>
      </c>
      <c r="J43" s="111">
        <f t="shared" ca="1" si="4"/>
        <v>140</v>
      </c>
      <c r="K43" s="28">
        <f t="shared" si="7"/>
        <v>0</v>
      </c>
    </row>
    <row r="44" spans="2:11" ht="25" customHeight="1">
      <c r="B44" s="110">
        <v>150</v>
      </c>
      <c r="C44" s="77">
        <f>(B44/(100+('BASIC INPUT ASSUMPTIONS FLTE'!$D$8*100)))*100</f>
        <v>130.43478260869566</v>
      </c>
      <c r="D44" s="112"/>
      <c r="E44" s="56">
        <v>0</v>
      </c>
      <c r="F44" s="74">
        <f ca="1">(D44*(100%-E44))*'MVLP INPUT FLTE'!$I$50</f>
        <v>0</v>
      </c>
      <c r="G44" s="28">
        <v>0</v>
      </c>
      <c r="H44" s="166">
        <f t="shared" si="5"/>
        <v>0</v>
      </c>
      <c r="I44" s="112">
        <f t="shared" si="6"/>
        <v>0</v>
      </c>
      <c r="J44" s="111">
        <f t="shared" ca="1" si="4"/>
        <v>150</v>
      </c>
      <c r="K44" s="28">
        <f t="shared" si="7"/>
        <v>0</v>
      </c>
    </row>
    <row r="46" spans="2:11" ht="25" customHeight="1">
      <c r="B46" s="692" t="s">
        <v>180</v>
      </c>
      <c r="C46" s="692"/>
      <c r="D46" s="692"/>
      <c r="E46" s="692"/>
      <c r="F46" s="692"/>
      <c r="G46" s="692"/>
      <c r="H46" s="692"/>
      <c r="I46" s="692"/>
      <c r="J46" s="692"/>
      <c r="K46" s="692"/>
    </row>
    <row r="48" spans="2:11" ht="50.15" customHeight="1">
      <c r="B48" s="59" t="s">
        <v>168</v>
      </c>
      <c r="C48" s="59" t="s">
        <v>169</v>
      </c>
      <c r="D48" s="57" t="s">
        <v>181</v>
      </c>
      <c r="E48" s="57" t="s">
        <v>171</v>
      </c>
      <c r="F48" s="57" t="s">
        <v>172</v>
      </c>
      <c r="G48" s="59" t="s">
        <v>173</v>
      </c>
      <c r="H48" s="61" t="s">
        <v>174</v>
      </c>
      <c r="I48" s="61"/>
      <c r="J48" s="61" t="s">
        <v>176</v>
      </c>
      <c r="K48" s="60" t="s">
        <v>177</v>
      </c>
    </row>
    <row r="50" spans="2:11" ht="25" customHeight="1">
      <c r="B50" s="110">
        <v>10</v>
      </c>
      <c r="C50" s="73">
        <f>(B50/(100+('BASIC INPUT ASSUMPTIONS FLTE'!$D$8*100)))*100</f>
        <v>8.695652173913043</v>
      </c>
      <c r="D50" s="113">
        <v>10</v>
      </c>
      <c r="E50" s="56">
        <v>0</v>
      </c>
      <c r="F50" s="74">
        <f ca="1">(D50*(100%-E50))*'MVLP INPUT FLTE'!$J$50</f>
        <v>0</v>
      </c>
      <c r="G50" s="28">
        <v>0</v>
      </c>
      <c r="H50" s="166">
        <f>C50*G50</f>
        <v>0</v>
      </c>
      <c r="I50" s="113">
        <f>D50*G50</f>
        <v>0</v>
      </c>
      <c r="J50" s="111">
        <f t="shared" ref="J50:J64" ca="1" si="8">B50-F50</f>
        <v>10</v>
      </c>
      <c r="K50" s="28">
        <f ca="1">IF(B50,J50/B50,0)</f>
        <v>1</v>
      </c>
    </row>
    <row r="51" spans="2:11" ht="25" customHeight="1">
      <c r="B51" s="110">
        <v>20</v>
      </c>
      <c r="C51" s="77">
        <f>(B51/(100+('BASIC INPUT ASSUMPTIONS FLTE'!$D$8*100)))*100</f>
        <v>17.391304347826086</v>
      </c>
      <c r="D51" s="114">
        <v>20</v>
      </c>
      <c r="E51" s="56">
        <v>0</v>
      </c>
      <c r="F51" s="74">
        <f ca="1">(D51*(100%-E51))*'MVLP INPUT FLTE'!$J$50</f>
        <v>0</v>
      </c>
      <c r="G51" s="28">
        <v>0</v>
      </c>
      <c r="H51" s="166">
        <f t="shared" ref="H51:H64" si="9">C51*G51</f>
        <v>0</v>
      </c>
      <c r="I51" s="113">
        <f t="shared" ref="I51:I64" si="10">D51*G51</f>
        <v>0</v>
      </c>
      <c r="J51" s="111">
        <f t="shared" ca="1" si="8"/>
        <v>20</v>
      </c>
      <c r="K51" s="28">
        <f t="shared" ref="K51:K64" ca="1" si="11">IF(B51,J51/B51,0)</f>
        <v>1</v>
      </c>
    </row>
    <row r="52" spans="2:11" ht="25" customHeight="1">
      <c r="B52" s="110">
        <v>30</v>
      </c>
      <c r="C52" s="77">
        <f>(B52/(100+('BASIC INPUT ASSUMPTIONS FLTE'!$D$8*100)))*100</f>
        <v>26.086956521739129</v>
      </c>
      <c r="D52" s="113">
        <v>30</v>
      </c>
      <c r="E52" s="56">
        <v>0</v>
      </c>
      <c r="F52" s="74">
        <f ca="1">(D52*(100%-E52))*'MVLP INPUT FLTE'!$J$50</f>
        <v>0</v>
      </c>
      <c r="G52" s="28">
        <v>0</v>
      </c>
      <c r="H52" s="166">
        <f t="shared" si="9"/>
        <v>0</v>
      </c>
      <c r="I52" s="113">
        <f t="shared" si="10"/>
        <v>0</v>
      </c>
      <c r="J52" s="111">
        <f t="shared" ca="1" si="8"/>
        <v>30</v>
      </c>
      <c r="K52" s="28">
        <f t="shared" ca="1" si="11"/>
        <v>1</v>
      </c>
    </row>
    <row r="53" spans="2:11" ht="25" customHeight="1">
      <c r="B53" s="110">
        <v>40</v>
      </c>
      <c r="C53" s="77">
        <f>(B53/(100+('BASIC INPUT ASSUMPTIONS FLTE'!$D$8*100)))*100</f>
        <v>34.782608695652172</v>
      </c>
      <c r="D53" s="114">
        <v>40</v>
      </c>
      <c r="E53" s="56">
        <v>0</v>
      </c>
      <c r="F53" s="74">
        <f ca="1">(D53*(100%-E53))*'MVLP INPUT FLTE'!$J$50</f>
        <v>0</v>
      </c>
      <c r="G53" s="28">
        <v>0</v>
      </c>
      <c r="H53" s="166">
        <f t="shared" si="9"/>
        <v>0</v>
      </c>
      <c r="I53" s="113">
        <f t="shared" si="10"/>
        <v>0</v>
      </c>
      <c r="J53" s="111">
        <f t="shared" ca="1" si="8"/>
        <v>40</v>
      </c>
      <c r="K53" s="28">
        <f t="shared" ca="1" si="11"/>
        <v>1</v>
      </c>
    </row>
    <row r="54" spans="2:11" ht="25" customHeight="1">
      <c r="B54" s="110">
        <v>50</v>
      </c>
      <c r="C54" s="77">
        <f>(B54/(100+('BASIC INPUT ASSUMPTIONS FLTE'!$D$8*100)))*100</f>
        <v>43.478260869565219</v>
      </c>
      <c r="D54" s="113">
        <v>50</v>
      </c>
      <c r="E54" s="56">
        <v>0</v>
      </c>
      <c r="F54" s="74">
        <f ca="1">(D54*(100%-E54))*'MVLP INPUT FLTE'!$J$50</f>
        <v>0</v>
      </c>
      <c r="G54" s="28">
        <v>0</v>
      </c>
      <c r="H54" s="166">
        <f t="shared" si="9"/>
        <v>0</v>
      </c>
      <c r="I54" s="113">
        <f t="shared" si="10"/>
        <v>0</v>
      </c>
      <c r="J54" s="111">
        <f t="shared" ca="1" si="8"/>
        <v>50</v>
      </c>
      <c r="K54" s="28">
        <f t="shared" ca="1" si="11"/>
        <v>1</v>
      </c>
    </row>
    <row r="55" spans="2:11" ht="25" customHeight="1">
      <c r="B55" s="110">
        <v>60</v>
      </c>
      <c r="C55" s="77">
        <f>(B55/(100+('BASIC INPUT ASSUMPTIONS FLTE'!$D$8*100)))*100</f>
        <v>52.173913043478258</v>
      </c>
      <c r="D55" s="114">
        <v>60</v>
      </c>
      <c r="E55" s="56">
        <v>0</v>
      </c>
      <c r="F55" s="74">
        <f ca="1">(D55*(100%-E55))*'MVLP INPUT FLTE'!$J$50</f>
        <v>0</v>
      </c>
      <c r="G55" s="28">
        <v>0</v>
      </c>
      <c r="H55" s="166">
        <f t="shared" si="9"/>
        <v>0</v>
      </c>
      <c r="I55" s="113">
        <f t="shared" si="10"/>
        <v>0</v>
      </c>
      <c r="J55" s="111">
        <f t="shared" ca="1" si="8"/>
        <v>60</v>
      </c>
      <c r="K55" s="28">
        <f t="shared" ca="1" si="11"/>
        <v>1</v>
      </c>
    </row>
    <row r="56" spans="2:11" ht="25" customHeight="1">
      <c r="B56" s="110">
        <v>70</v>
      </c>
      <c r="C56" s="77">
        <f>(B56/(100+('BASIC INPUT ASSUMPTIONS FLTE'!$D$8*100)))*100</f>
        <v>60.869565217391312</v>
      </c>
      <c r="D56" s="113">
        <v>70</v>
      </c>
      <c r="E56" s="56">
        <v>0</v>
      </c>
      <c r="F56" s="74">
        <f ca="1">(D56*(100%-E56))*'MVLP INPUT FLTE'!$J$50</f>
        <v>0</v>
      </c>
      <c r="G56" s="28">
        <v>0</v>
      </c>
      <c r="H56" s="166">
        <f t="shared" si="9"/>
        <v>0</v>
      </c>
      <c r="I56" s="113">
        <f t="shared" si="10"/>
        <v>0</v>
      </c>
      <c r="J56" s="111">
        <f t="shared" ca="1" si="8"/>
        <v>70</v>
      </c>
      <c r="K56" s="28">
        <f t="shared" ca="1" si="11"/>
        <v>1</v>
      </c>
    </row>
    <row r="57" spans="2:11" ht="25" customHeight="1">
      <c r="B57" s="110">
        <v>80</v>
      </c>
      <c r="C57" s="77">
        <f>(B57/(100+('BASIC INPUT ASSUMPTIONS FLTE'!$D$8*100)))*100</f>
        <v>69.565217391304344</v>
      </c>
      <c r="D57" s="114">
        <v>80</v>
      </c>
      <c r="E57" s="56">
        <v>0</v>
      </c>
      <c r="F57" s="74">
        <f ca="1">(D57*(100%-E57))*'MVLP INPUT FLTE'!$J$50</f>
        <v>0</v>
      </c>
      <c r="G57" s="28">
        <v>0</v>
      </c>
      <c r="H57" s="166">
        <f t="shared" si="9"/>
        <v>0</v>
      </c>
      <c r="I57" s="113">
        <f t="shared" si="10"/>
        <v>0</v>
      </c>
      <c r="J57" s="111">
        <f t="shared" ca="1" si="8"/>
        <v>80</v>
      </c>
      <c r="K57" s="28">
        <f t="shared" ca="1" si="11"/>
        <v>1</v>
      </c>
    </row>
    <row r="58" spans="2:11" ht="25" customHeight="1">
      <c r="B58" s="110">
        <v>90</v>
      </c>
      <c r="C58" s="77">
        <f>(B58/(100+('BASIC INPUT ASSUMPTIONS FLTE'!$D$8*100)))*100</f>
        <v>78.260869565217391</v>
      </c>
      <c r="D58" s="113">
        <v>90</v>
      </c>
      <c r="E58" s="56">
        <v>0</v>
      </c>
      <c r="F58" s="74">
        <f ca="1">(D58*(100%-E58))*'MVLP INPUT FLTE'!$J$50</f>
        <v>0</v>
      </c>
      <c r="G58" s="28">
        <v>0</v>
      </c>
      <c r="H58" s="166">
        <f t="shared" si="9"/>
        <v>0</v>
      </c>
      <c r="I58" s="113">
        <f t="shared" si="10"/>
        <v>0</v>
      </c>
      <c r="J58" s="111">
        <f t="shared" ca="1" si="8"/>
        <v>90</v>
      </c>
      <c r="K58" s="28">
        <f t="shared" ca="1" si="11"/>
        <v>1</v>
      </c>
    </row>
    <row r="59" spans="2:11" ht="25" customHeight="1">
      <c r="B59" s="110">
        <v>100</v>
      </c>
      <c r="C59" s="77">
        <f>(B59/(100+('BASIC INPUT ASSUMPTIONS FLTE'!$D$8*100)))*100</f>
        <v>86.956521739130437</v>
      </c>
      <c r="D59" s="114">
        <v>100</v>
      </c>
      <c r="E59" s="56">
        <v>0</v>
      </c>
      <c r="F59" s="74">
        <f ca="1">(D59*(100%-E59))*'MVLP INPUT FLTE'!$J$50</f>
        <v>0</v>
      </c>
      <c r="G59" s="28">
        <v>0</v>
      </c>
      <c r="H59" s="166">
        <f t="shared" si="9"/>
        <v>0</v>
      </c>
      <c r="I59" s="113">
        <f t="shared" si="10"/>
        <v>0</v>
      </c>
      <c r="J59" s="111">
        <f t="shared" ca="1" si="8"/>
        <v>100</v>
      </c>
      <c r="K59" s="28">
        <f t="shared" ca="1" si="11"/>
        <v>1</v>
      </c>
    </row>
    <row r="60" spans="2:11" ht="25" customHeight="1">
      <c r="B60" s="110">
        <v>110</v>
      </c>
      <c r="C60" s="77">
        <f>(B60/(100+('BASIC INPUT ASSUMPTIONS FLTE'!$D$8*100)))*100</f>
        <v>95.652173913043484</v>
      </c>
      <c r="D60" s="113">
        <v>110</v>
      </c>
      <c r="E60" s="56">
        <v>0</v>
      </c>
      <c r="F60" s="74">
        <f ca="1">(D60*(100%-E60))*'MVLP INPUT FLTE'!$J$50</f>
        <v>0</v>
      </c>
      <c r="G60" s="28">
        <v>0</v>
      </c>
      <c r="H60" s="166">
        <f t="shared" si="9"/>
        <v>0</v>
      </c>
      <c r="I60" s="113">
        <f t="shared" si="10"/>
        <v>0</v>
      </c>
      <c r="J60" s="111">
        <f t="shared" ca="1" si="8"/>
        <v>110</v>
      </c>
      <c r="K60" s="28">
        <f t="shared" ca="1" si="11"/>
        <v>1</v>
      </c>
    </row>
    <row r="61" spans="2:11" ht="25" customHeight="1">
      <c r="B61" s="110">
        <v>120</v>
      </c>
      <c r="C61" s="77">
        <f>(B61/(100+('BASIC INPUT ASSUMPTIONS FLTE'!$D$8*100)))*100</f>
        <v>104.34782608695652</v>
      </c>
      <c r="D61" s="114">
        <v>120</v>
      </c>
      <c r="E61" s="56">
        <v>0</v>
      </c>
      <c r="F61" s="74">
        <f ca="1">(D61*(100%-E61))*'MVLP INPUT FLTE'!$J$50</f>
        <v>0</v>
      </c>
      <c r="G61" s="28">
        <v>0</v>
      </c>
      <c r="H61" s="166">
        <f t="shared" si="9"/>
        <v>0</v>
      </c>
      <c r="I61" s="113">
        <f t="shared" si="10"/>
        <v>0</v>
      </c>
      <c r="J61" s="111">
        <f t="shared" ca="1" si="8"/>
        <v>120</v>
      </c>
      <c r="K61" s="28">
        <f t="shared" ca="1" si="11"/>
        <v>1</v>
      </c>
    </row>
    <row r="62" spans="2:11" ht="25" customHeight="1">
      <c r="B62" s="110">
        <v>130</v>
      </c>
      <c r="C62" s="77">
        <f>(B62/(100+('BASIC INPUT ASSUMPTIONS FLTE'!$D$8*100)))*100</f>
        <v>113.04347826086956</v>
      </c>
      <c r="D62" s="113">
        <v>130</v>
      </c>
      <c r="E62" s="56">
        <v>0</v>
      </c>
      <c r="F62" s="74">
        <f ca="1">(D62*(100%-E62))*'MVLP INPUT FLTE'!$J$50</f>
        <v>0</v>
      </c>
      <c r="G62" s="28">
        <v>0</v>
      </c>
      <c r="H62" s="166">
        <f t="shared" si="9"/>
        <v>0</v>
      </c>
      <c r="I62" s="113">
        <f t="shared" si="10"/>
        <v>0</v>
      </c>
      <c r="J62" s="111">
        <f t="shared" ca="1" si="8"/>
        <v>130</v>
      </c>
      <c r="K62" s="28">
        <f t="shared" ca="1" si="11"/>
        <v>1</v>
      </c>
    </row>
    <row r="63" spans="2:11" ht="25" customHeight="1">
      <c r="B63" s="110">
        <v>140</v>
      </c>
      <c r="C63" s="77">
        <f>(B63/(100+('BASIC INPUT ASSUMPTIONS FLTE'!$D$8*100)))*100</f>
        <v>121.73913043478262</v>
      </c>
      <c r="D63" s="114">
        <v>140</v>
      </c>
      <c r="E63" s="56">
        <v>0</v>
      </c>
      <c r="F63" s="74">
        <f ca="1">(D63*(100%-E63))*'MVLP INPUT FLTE'!$J$50</f>
        <v>0</v>
      </c>
      <c r="G63" s="28">
        <v>0</v>
      </c>
      <c r="H63" s="166">
        <f t="shared" si="9"/>
        <v>0</v>
      </c>
      <c r="I63" s="113">
        <f t="shared" si="10"/>
        <v>0</v>
      </c>
      <c r="J63" s="111">
        <f t="shared" ca="1" si="8"/>
        <v>140</v>
      </c>
      <c r="K63" s="28">
        <f t="shared" ca="1" si="11"/>
        <v>1</v>
      </c>
    </row>
    <row r="64" spans="2:11" ht="25" customHeight="1">
      <c r="B64" s="110">
        <v>150</v>
      </c>
      <c r="C64" s="77">
        <f>(B64/(100+('BASIC INPUT ASSUMPTIONS FLTE'!$D$8*100)))*100</f>
        <v>130.43478260869566</v>
      </c>
      <c r="D64" s="113">
        <v>150</v>
      </c>
      <c r="E64" s="56">
        <v>0</v>
      </c>
      <c r="F64" s="74">
        <f ca="1">(D64*(100%-E64))*'MVLP INPUT FLTE'!$J$50</f>
        <v>0</v>
      </c>
      <c r="G64" s="28">
        <v>0</v>
      </c>
      <c r="H64" s="166">
        <f t="shared" si="9"/>
        <v>0</v>
      </c>
      <c r="I64" s="113">
        <f t="shared" si="10"/>
        <v>0</v>
      </c>
      <c r="J64" s="111">
        <f t="shared" ca="1" si="8"/>
        <v>150</v>
      </c>
      <c r="K64" s="28">
        <f t="shared" ca="1" si="11"/>
        <v>1</v>
      </c>
    </row>
  </sheetData>
  <mergeCells count="3">
    <mergeCell ref="B6:K6"/>
    <mergeCell ref="B26:K26"/>
    <mergeCell ref="B46:K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FD3-2258-4D43-B281-E132976B30BC}">
  <sheetPr>
    <tabColor theme="4" tint="-0.249977111117893"/>
  </sheetPr>
  <dimension ref="B1:J75"/>
  <sheetViews>
    <sheetView topLeftCell="A67" zoomScale="50" zoomScaleNormal="50" workbookViewId="0">
      <selection activeCell="BM72" sqref="BM72"/>
    </sheetView>
  </sheetViews>
  <sheetFormatPr defaultColWidth="30.69140625" defaultRowHeight="25" customHeight="1"/>
  <cols>
    <col min="1" max="1" width="5.69140625" style="115" customWidth="1"/>
    <col min="2" max="3" width="30.69140625" style="115"/>
    <col min="4" max="5" width="5.69140625" style="115" customWidth="1"/>
    <col min="6" max="7" width="30.69140625" style="115"/>
    <col min="8" max="8" width="30.69140625" style="115" customWidth="1"/>
    <col min="9" max="16384" width="30.69140625" style="115"/>
  </cols>
  <sheetData>
    <row r="1" spans="2:9" s="3" customFormat="1" ht="25" customHeight="1"/>
    <row r="2" spans="2:9" s="3" customFormat="1" ht="25" customHeight="1">
      <c r="B2" s="68"/>
      <c r="C2" s="68"/>
      <c r="D2" s="68"/>
      <c r="E2" s="68"/>
      <c r="F2" s="68"/>
      <c r="G2" s="68"/>
      <c r="H2" s="68"/>
      <c r="I2" s="68"/>
    </row>
    <row r="3" spans="2:9" s="3" customFormat="1" ht="25" customHeight="1">
      <c r="B3" s="69" t="str">
        <f>UPPER('&lt;&lt;VERSIONING NOTES&gt;&gt;'!$F$2)&amp;TEXT(" SUBSCRIBER BASE NORMALIZATION VERSION ","")&amp;'&lt;&lt;VERSIONING NOTES&gt;&gt;'!$F$3</f>
        <v>METL SUBSCRIBER BASE NORMALIZATION VERSION MVNE Financial Framework Template Metl 20250604 1m</v>
      </c>
      <c r="C3" s="68"/>
      <c r="D3" s="68"/>
      <c r="E3" s="68"/>
      <c r="F3" s="68"/>
      <c r="G3" s="68"/>
      <c r="H3" s="68"/>
      <c r="I3" s="70" t="str">
        <f>TEXT("Prepared by ","")</f>
        <v xml:space="preserve">Prepared by </v>
      </c>
    </row>
    <row r="4" spans="2:9" s="3" customFormat="1" ht="25" customHeight="1">
      <c r="B4" s="68"/>
      <c r="C4" s="68"/>
      <c r="D4" s="68"/>
      <c r="E4" s="68"/>
      <c r="F4" s="68"/>
      <c r="G4" s="68"/>
      <c r="H4" s="68"/>
      <c r="I4" s="143" t="str">
        <f>'&lt;&lt;VERSIONING NOTES&gt;&gt;'!F4</f>
        <v>Edward Wicks</v>
      </c>
    </row>
    <row r="5" spans="2:9" s="3" customFormat="1" ht="25" customHeight="1"/>
    <row r="6" spans="2:9" s="3" customFormat="1" ht="25" customHeight="1">
      <c r="B6" s="692" t="s">
        <v>208</v>
      </c>
      <c r="C6" s="692"/>
      <c r="D6" s="692"/>
      <c r="F6" s="692" t="s">
        <v>209</v>
      </c>
      <c r="G6" s="692"/>
    </row>
    <row r="7" spans="2:9" s="3" customFormat="1" ht="25" customHeight="1"/>
    <row r="8" spans="2:9" s="117" customFormat="1" ht="25" customHeight="1">
      <c r="B8" s="118" t="s">
        <v>210</v>
      </c>
      <c r="C8" s="119">
        <f>100%/6</f>
        <v>0.16666666666666666</v>
      </c>
      <c r="F8" s="128" t="s">
        <v>211</v>
      </c>
      <c r="G8" s="130">
        <v>1</v>
      </c>
    </row>
    <row r="9" spans="2:9" s="117" customFormat="1" ht="25" customHeight="1">
      <c r="B9" s="120" t="s">
        <v>212</v>
      </c>
      <c r="C9" s="121">
        <v>1</v>
      </c>
      <c r="F9" s="129" t="s">
        <v>213</v>
      </c>
      <c r="G9" s="130">
        <v>1</v>
      </c>
    </row>
    <row r="10" spans="2:9" s="117" customFormat="1" ht="25" customHeight="1">
      <c r="B10" s="120" t="s">
        <v>214</v>
      </c>
      <c r="C10" s="122">
        <v>3</v>
      </c>
      <c r="F10" s="129" t="s">
        <v>215</v>
      </c>
      <c r="G10" s="130">
        <v>1</v>
      </c>
    </row>
    <row r="11" spans="2:9" s="117" customFormat="1" ht="25" customHeight="1">
      <c r="B11" s="120" t="s">
        <v>216</v>
      </c>
      <c r="C11" s="122">
        <v>24</v>
      </c>
      <c r="F11" s="129" t="s">
        <v>217</v>
      </c>
      <c r="G11" s="130">
        <v>1</v>
      </c>
    </row>
    <row r="12" spans="2:9" s="117" customFormat="1" ht="25" customHeight="1">
      <c r="B12" s="120" t="s">
        <v>218</v>
      </c>
      <c r="C12" s="122">
        <v>350</v>
      </c>
      <c r="F12" s="129" t="s">
        <v>219</v>
      </c>
      <c r="G12" s="130">
        <v>1</v>
      </c>
    </row>
    <row r="13" spans="2:9" s="117" customFormat="1" ht="25" customHeight="1">
      <c r="B13" s="116"/>
      <c r="C13" s="116"/>
      <c r="E13" s="127"/>
      <c r="F13" s="129" t="s">
        <v>220</v>
      </c>
      <c r="G13" s="130">
        <v>1</v>
      </c>
    </row>
    <row r="14" spans="2:9" s="117" customFormat="1" ht="25" customHeight="1">
      <c r="B14" s="116"/>
      <c r="C14" s="116"/>
      <c r="E14" s="127"/>
      <c r="F14" s="129" t="s">
        <v>221</v>
      </c>
      <c r="G14" s="130">
        <v>1</v>
      </c>
    </row>
    <row r="15" spans="2:9" s="117" customFormat="1" ht="25" customHeight="1">
      <c r="B15" s="123" t="s">
        <v>222</v>
      </c>
      <c r="C15" s="124" t="s">
        <v>223</v>
      </c>
      <c r="E15" s="127"/>
      <c r="F15" s="129" t="s">
        <v>224</v>
      </c>
      <c r="G15" s="130">
        <v>1</v>
      </c>
    </row>
    <row r="16" spans="2:9" s="117" customFormat="1" ht="25" customHeight="1">
      <c r="B16" s="125">
        <v>1</v>
      </c>
      <c r="C16" s="126">
        <f>myStartValue+(myTargetValue-myStartValue)/(1+myCurviness^((myStartofFastGrowth+myTakeoverPeriod/2-B16)/myTakeoverPeriod))</f>
        <v>0.19313704118198757</v>
      </c>
      <c r="E16" s="127"/>
      <c r="F16" s="129" t="s">
        <v>225</v>
      </c>
      <c r="G16" s="130">
        <v>1</v>
      </c>
    </row>
    <row r="17" spans="2:10" s="117" customFormat="1" ht="25" customHeight="1">
      <c r="B17" s="125">
        <f t="shared" ref="B17:B75" si="0">B16+1</f>
        <v>2</v>
      </c>
      <c r="C17" s="126">
        <f t="shared" ref="C17:C75" si="1">$C$8+($C$9-$C$8)/(1+$C$12^(($C$10+$C$11/2-B17)/$C$11))</f>
        <v>0.20016058406327494</v>
      </c>
      <c r="F17" s="129" t="s">
        <v>226</v>
      </c>
      <c r="G17" s="130">
        <v>1</v>
      </c>
    </row>
    <row r="18" spans="2:10" s="117" customFormat="1" ht="25" customHeight="1">
      <c r="B18" s="125">
        <f t="shared" si="0"/>
        <v>3</v>
      </c>
      <c r="C18" s="126">
        <f t="shared" si="1"/>
        <v>0.2089500643120098</v>
      </c>
      <c r="F18" s="129" t="s">
        <v>227</v>
      </c>
      <c r="G18" s="130">
        <v>1</v>
      </c>
    </row>
    <row r="19" spans="2:10" s="117" customFormat="1" ht="25" customHeight="1">
      <c r="B19" s="125">
        <f t="shared" si="0"/>
        <v>4</v>
      </c>
      <c r="C19" s="126">
        <f t="shared" si="1"/>
        <v>0.21989259138648948</v>
      </c>
      <c r="F19" s="129" t="s">
        <v>228</v>
      </c>
      <c r="G19" s="130">
        <v>1</v>
      </c>
    </row>
    <row r="20" spans="2:10" s="117" customFormat="1" ht="25" customHeight="1">
      <c r="B20" s="125">
        <f t="shared" si="0"/>
        <v>5</v>
      </c>
      <c r="C20" s="126">
        <f t="shared" si="1"/>
        <v>0.23342794323589078</v>
      </c>
    </row>
    <row r="21" spans="2:10" s="117" customFormat="1" ht="25" customHeight="1">
      <c r="B21" s="125">
        <f t="shared" si="0"/>
        <v>6</v>
      </c>
      <c r="C21" s="126">
        <f t="shared" si="1"/>
        <v>0.25003748082042232</v>
      </c>
      <c r="F21" s="692" t="s">
        <v>229</v>
      </c>
      <c r="G21" s="692"/>
      <c r="H21" s="692"/>
      <c r="I21" s="692"/>
      <c r="J21" s="692"/>
    </row>
    <row r="22" spans="2:10" s="117" customFormat="1" ht="25" customHeight="1">
      <c r="B22" s="125">
        <f t="shared" si="0"/>
        <v>7</v>
      </c>
      <c r="C22" s="126">
        <f t="shared" si="1"/>
        <v>0.27022108425189584</v>
      </c>
    </row>
    <row r="23" spans="2:10" s="117" customFormat="1" ht="25" customHeight="1">
      <c r="B23" s="125">
        <f t="shared" si="0"/>
        <v>8</v>
      </c>
      <c r="C23" s="126">
        <f t="shared" si="1"/>
        <v>0.29445840461498729</v>
      </c>
      <c r="F23" s="157" t="s">
        <v>222</v>
      </c>
      <c r="G23" s="159" t="s">
        <v>27</v>
      </c>
      <c r="H23" s="159" t="s">
        <v>230</v>
      </c>
      <c r="I23" s="159" t="s">
        <v>231</v>
      </c>
      <c r="J23" s="158" t="s">
        <v>28</v>
      </c>
    </row>
    <row r="24" spans="2:10" s="117" customFormat="1" ht="25" customHeight="1">
      <c r="B24" s="125">
        <f t="shared" si="0"/>
        <v>9</v>
      </c>
      <c r="C24" s="126">
        <f t="shared" si="1"/>
        <v>0.32315214619997912</v>
      </c>
      <c r="F24" s="125">
        <v>1</v>
      </c>
      <c r="G24" s="160">
        <v>100</v>
      </c>
      <c r="H24" s="161">
        <f>ROUND(G24*AVERAGE('MVLP INPUT FLTE'!$K$40:$K$44),0)</f>
        <v>1</v>
      </c>
      <c r="I24" s="160">
        <f>ROUND(G24*AVERAGE('MVLP INPUT FLTE'!$L$40:$L$44),0)</f>
        <v>0</v>
      </c>
      <c r="J24" s="162">
        <f>G24-H24-I24</f>
        <v>99</v>
      </c>
    </row>
    <row r="25" spans="2:10" s="117" customFormat="1" ht="25" customHeight="1">
      <c r="B25" s="125">
        <f t="shared" si="0"/>
        <v>10</v>
      </c>
      <c r="C25" s="126">
        <f t="shared" si="1"/>
        <v>0.35655465290747324</v>
      </c>
      <c r="F25" s="125">
        <f t="shared" ref="F25:F47" si="2">F24+1</f>
        <v>2</v>
      </c>
      <c r="G25" s="161">
        <f>J24</f>
        <v>99</v>
      </c>
      <c r="H25" s="161">
        <f>ROUND(G25*AVERAGE('MVLP INPUT FLTE'!$K$40:$K$44),0)</f>
        <v>1</v>
      </c>
      <c r="I25" s="160">
        <f>ROUND(G25*AVERAGE('MVLP INPUT FLTE'!$L$40:$L$44),0)</f>
        <v>0</v>
      </c>
      <c r="J25" s="162">
        <f>G25-H25-I25</f>
        <v>98</v>
      </c>
    </row>
    <row r="26" spans="2:10" s="117" customFormat="1" ht="25" customHeight="1">
      <c r="B26" s="125">
        <f t="shared" si="0"/>
        <v>11</v>
      </c>
      <c r="C26" s="126">
        <f t="shared" si="1"/>
        <v>0.3946851252472825</v>
      </c>
      <c r="F26" s="125">
        <f t="shared" si="2"/>
        <v>3</v>
      </c>
      <c r="G26" s="161">
        <f t="shared" ref="G26:G47" si="3">J25</f>
        <v>98</v>
      </c>
      <c r="H26" s="161">
        <f>ROUND(G26*AVERAGE('MVLP INPUT FLTE'!$K$40:$K$44),0)</f>
        <v>1</v>
      </c>
      <c r="I26" s="160">
        <f>ROUND(G26*AVERAGE('MVLP INPUT FLTE'!$L$40:$L$44),0)</f>
        <v>0</v>
      </c>
      <c r="J26" s="162">
        <f t="shared" ref="J26:J47" si="4">G26-H26-I26</f>
        <v>97</v>
      </c>
    </row>
    <row r="27" spans="2:10" s="117" customFormat="1" ht="25" customHeight="1">
      <c r="B27" s="125">
        <f t="shared" si="0"/>
        <v>12</v>
      </c>
      <c r="C27" s="126">
        <f t="shared" si="1"/>
        <v>0.43725250574244179</v>
      </c>
      <c r="F27" s="125">
        <f t="shared" si="2"/>
        <v>4</v>
      </c>
      <c r="G27" s="161">
        <f t="shared" si="3"/>
        <v>97</v>
      </c>
      <c r="H27" s="161">
        <f>ROUND(G27*AVERAGE('MVLP INPUT FLTE'!$K$40:$K$44),0)</f>
        <v>1</v>
      </c>
      <c r="I27" s="160">
        <f>ROUND(G27*AVERAGE('MVLP INPUT FLTE'!$L$40:$L$44),0)</f>
        <v>0</v>
      </c>
      <c r="J27" s="162">
        <f t="shared" si="4"/>
        <v>96</v>
      </c>
    </row>
    <row r="28" spans="2:10" s="117" customFormat="1" ht="25" customHeight="1">
      <c r="B28" s="125">
        <f t="shared" si="0"/>
        <v>13</v>
      </c>
      <c r="C28" s="126">
        <f t="shared" si="1"/>
        <v>0.4836057183119078</v>
      </c>
      <c r="F28" s="125">
        <f t="shared" si="2"/>
        <v>5</v>
      </c>
      <c r="G28" s="161">
        <f t="shared" si="3"/>
        <v>96</v>
      </c>
      <c r="H28" s="161">
        <f>ROUND(G28*AVERAGE('MVLP INPUT FLTE'!$K$40:$K$44),0)</f>
        <v>1</v>
      </c>
      <c r="I28" s="160">
        <f>ROUND(G28*AVERAGE('MVLP INPUT FLTE'!$L$40:$L$44),0)</f>
        <v>0</v>
      </c>
      <c r="J28" s="162">
        <f t="shared" si="4"/>
        <v>95</v>
      </c>
    </row>
    <row r="29" spans="2:10" s="117" customFormat="1" ht="25" customHeight="1">
      <c r="B29" s="125">
        <f t="shared" si="0"/>
        <v>14</v>
      </c>
      <c r="C29" s="126">
        <f t="shared" si="1"/>
        <v>0.53273417513271493</v>
      </c>
      <c r="F29" s="125">
        <f t="shared" si="2"/>
        <v>6</v>
      </c>
      <c r="G29" s="161">
        <f t="shared" si="3"/>
        <v>95</v>
      </c>
      <c r="H29" s="161">
        <f>ROUND(G29*AVERAGE('MVLP INPUT FLTE'!$K$40:$K$44),0)</f>
        <v>1</v>
      </c>
      <c r="I29" s="160">
        <f>ROUND(G29*AVERAGE('MVLP INPUT FLTE'!$L$40:$L$44),0)</f>
        <v>0</v>
      </c>
      <c r="J29" s="162">
        <f t="shared" si="4"/>
        <v>94</v>
      </c>
    </row>
    <row r="30" spans="2:10" s="117" customFormat="1" ht="25" customHeight="1">
      <c r="B30" s="125">
        <f t="shared" si="0"/>
        <v>15</v>
      </c>
      <c r="C30" s="126">
        <f t="shared" si="1"/>
        <v>0.58333333333333337</v>
      </c>
      <c r="F30" s="125">
        <f t="shared" si="2"/>
        <v>7</v>
      </c>
      <c r="G30" s="161">
        <f t="shared" si="3"/>
        <v>94</v>
      </c>
      <c r="H30" s="161">
        <f>ROUND(G30*AVERAGE('MVLP INPUT FLTE'!$K$40:$K$44),0)</f>
        <v>1</v>
      </c>
      <c r="I30" s="160">
        <f>ROUND(G30*AVERAGE('MVLP INPUT FLTE'!$L$40:$L$44),0)</f>
        <v>0</v>
      </c>
      <c r="J30" s="162">
        <f t="shared" si="4"/>
        <v>93</v>
      </c>
    </row>
    <row r="31" spans="2:10" s="117" customFormat="1" ht="25" customHeight="1">
      <c r="B31" s="125">
        <f t="shared" si="0"/>
        <v>16</v>
      </c>
      <c r="C31" s="126">
        <f t="shared" si="1"/>
        <v>0.63393249153395181</v>
      </c>
      <c r="F31" s="125">
        <f t="shared" si="2"/>
        <v>8</v>
      </c>
      <c r="G31" s="161">
        <f t="shared" si="3"/>
        <v>93</v>
      </c>
      <c r="H31" s="161">
        <f>ROUND(G31*AVERAGE('MVLP INPUT FLTE'!$K$40:$K$44),0)</f>
        <v>1</v>
      </c>
      <c r="I31" s="160">
        <f>ROUND(G31*AVERAGE('MVLP INPUT FLTE'!$L$40:$L$44),0)</f>
        <v>0</v>
      </c>
      <c r="J31" s="162">
        <f t="shared" si="4"/>
        <v>92</v>
      </c>
    </row>
    <row r="32" spans="2:10" s="117" customFormat="1" ht="25" customHeight="1">
      <c r="B32" s="125">
        <f t="shared" si="0"/>
        <v>17</v>
      </c>
      <c r="C32" s="126">
        <f t="shared" si="1"/>
        <v>0.68306094835475883</v>
      </c>
      <c r="F32" s="125">
        <f t="shared" si="2"/>
        <v>9</v>
      </c>
      <c r="G32" s="161">
        <f t="shared" si="3"/>
        <v>92</v>
      </c>
      <c r="H32" s="161">
        <f>ROUND(G32*AVERAGE('MVLP INPUT FLTE'!$K$40:$K$44),0)</f>
        <v>1</v>
      </c>
      <c r="I32" s="160">
        <f>ROUND(G32*AVERAGE('MVLP INPUT FLTE'!$L$40:$L$44),0)</f>
        <v>0</v>
      </c>
      <c r="J32" s="162">
        <f t="shared" si="4"/>
        <v>91</v>
      </c>
    </row>
    <row r="33" spans="2:10" s="117" customFormat="1" ht="25" customHeight="1">
      <c r="B33" s="125">
        <f t="shared" si="0"/>
        <v>18</v>
      </c>
      <c r="C33" s="126">
        <f t="shared" si="1"/>
        <v>0.72941416092422495</v>
      </c>
      <c r="F33" s="125">
        <f t="shared" si="2"/>
        <v>10</v>
      </c>
      <c r="G33" s="161">
        <f t="shared" si="3"/>
        <v>91</v>
      </c>
      <c r="H33" s="161">
        <f>ROUND(G33*AVERAGE('MVLP INPUT FLTE'!$K$40:$K$44),0)</f>
        <v>1</v>
      </c>
      <c r="I33" s="160">
        <f>ROUND(G33*AVERAGE('MVLP INPUT FLTE'!$L$40:$L$44),0)</f>
        <v>0</v>
      </c>
      <c r="J33" s="162">
        <f t="shared" si="4"/>
        <v>90</v>
      </c>
    </row>
    <row r="34" spans="2:10" s="117" customFormat="1" ht="25" customHeight="1">
      <c r="B34" s="125">
        <f t="shared" si="0"/>
        <v>19</v>
      </c>
      <c r="C34" s="126">
        <f t="shared" si="1"/>
        <v>0.77198154141938413</v>
      </c>
      <c r="F34" s="125">
        <f t="shared" si="2"/>
        <v>11</v>
      </c>
      <c r="G34" s="161">
        <f t="shared" si="3"/>
        <v>90</v>
      </c>
      <c r="H34" s="161">
        <f>ROUND(G34*AVERAGE('MVLP INPUT FLTE'!$K$40:$K$44),0)</f>
        <v>1</v>
      </c>
      <c r="I34" s="160">
        <f>ROUND(G34*AVERAGE('MVLP INPUT FLTE'!$L$40:$L$44),0)</f>
        <v>0</v>
      </c>
      <c r="J34" s="162">
        <f t="shared" si="4"/>
        <v>89</v>
      </c>
    </row>
    <row r="35" spans="2:10" s="117" customFormat="1" ht="25" customHeight="1">
      <c r="B35" s="125">
        <f t="shared" si="0"/>
        <v>20</v>
      </c>
      <c r="C35" s="126">
        <f t="shared" si="1"/>
        <v>0.81011201375919351</v>
      </c>
      <c r="F35" s="125">
        <f t="shared" si="2"/>
        <v>12</v>
      </c>
      <c r="G35" s="161">
        <f t="shared" si="3"/>
        <v>89</v>
      </c>
      <c r="H35" s="161">
        <f>ROUND(G35*AVERAGE('MVLP INPUT FLTE'!$K$40:$K$44),0)</f>
        <v>1</v>
      </c>
      <c r="I35" s="160">
        <f>ROUND(G35*AVERAGE('MVLP INPUT FLTE'!$L$40:$L$44),0)</f>
        <v>0</v>
      </c>
      <c r="J35" s="162">
        <f t="shared" si="4"/>
        <v>88</v>
      </c>
    </row>
    <row r="36" spans="2:10" s="117" customFormat="1" ht="25" customHeight="1">
      <c r="B36" s="125">
        <f t="shared" si="0"/>
        <v>21</v>
      </c>
      <c r="C36" s="126">
        <f t="shared" si="1"/>
        <v>0.84351452046668762</v>
      </c>
      <c r="F36" s="125">
        <f t="shared" si="2"/>
        <v>13</v>
      </c>
      <c r="G36" s="161">
        <f t="shared" si="3"/>
        <v>88</v>
      </c>
      <c r="H36" s="161">
        <f>ROUND(G36*AVERAGE('MVLP INPUT FLTE'!$K$40:$K$44),0)</f>
        <v>1</v>
      </c>
      <c r="I36" s="160">
        <f>ROUND(G36*AVERAGE('MVLP INPUT FLTE'!$L$40:$L$44),0)</f>
        <v>0</v>
      </c>
      <c r="J36" s="162">
        <f t="shared" si="4"/>
        <v>87</v>
      </c>
    </row>
    <row r="37" spans="2:10" s="117" customFormat="1" ht="25" customHeight="1">
      <c r="B37" s="125">
        <f t="shared" si="0"/>
        <v>22</v>
      </c>
      <c r="C37" s="126">
        <f t="shared" si="1"/>
        <v>0.87220826205167934</v>
      </c>
      <c r="F37" s="125">
        <f t="shared" si="2"/>
        <v>14</v>
      </c>
      <c r="G37" s="161">
        <f t="shared" si="3"/>
        <v>87</v>
      </c>
      <c r="H37" s="161">
        <f>ROUND(G37*AVERAGE('MVLP INPUT FLTE'!$K$40:$K$44),0)</f>
        <v>1</v>
      </c>
      <c r="I37" s="160">
        <f>ROUND(G37*AVERAGE('MVLP INPUT FLTE'!$L$40:$L$44),0)</f>
        <v>0</v>
      </c>
      <c r="J37" s="162">
        <f t="shared" si="4"/>
        <v>86</v>
      </c>
    </row>
    <row r="38" spans="2:10" s="117" customFormat="1" ht="25" customHeight="1">
      <c r="B38" s="125">
        <f t="shared" si="0"/>
        <v>23</v>
      </c>
      <c r="C38" s="126">
        <f t="shared" si="1"/>
        <v>0.89644558241477068</v>
      </c>
      <c r="F38" s="125">
        <f t="shared" si="2"/>
        <v>15</v>
      </c>
      <c r="G38" s="161">
        <f t="shared" si="3"/>
        <v>86</v>
      </c>
      <c r="H38" s="161">
        <f>ROUND(G38*AVERAGE('MVLP INPUT FLTE'!$K$40:$K$44),0)</f>
        <v>1</v>
      </c>
      <c r="I38" s="160">
        <f>ROUND(G38*AVERAGE('MVLP INPUT FLTE'!$L$40:$L$44),0)</f>
        <v>0</v>
      </c>
      <c r="J38" s="162">
        <f t="shared" si="4"/>
        <v>85</v>
      </c>
    </row>
    <row r="39" spans="2:10" s="117" customFormat="1" ht="25" customHeight="1">
      <c r="B39" s="125">
        <f t="shared" si="0"/>
        <v>24</v>
      </c>
      <c r="C39" s="126">
        <f t="shared" si="1"/>
        <v>0.91662918584624442</v>
      </c>
      <c r="F39" s="125">
        <f t="shared" si="2"/>
        <v>16</v>
      </c>
      <c r="G39" s="161">
        <f t="shared" si="3"/>
        <v>85</v>
      </c>
      <c r="H39" s="161">
        <f>ROUND(G39*AVERAGE('MVLP INPUT FLTE'!$K$40:$K$44),0)</f>
        <v>1</v>
      </c>
      <c r="I39" s="160">
        <f>ROUND(G39*AVERAGE('MVLP INPUT FLTE'!$L$40:$L$44),0)</f>
        <v>0</v>
      </c>
      <c r="J39" s="162">
        <f t="shared" si="4"/>
        <v>84</v>
      </c>
    </row>
    <row r="40" spans="2:10" s="117" customFormat="1" ht="25" customHeight="1">
      <c r="B40" s="125">
        <f t="shared" si="0"/>
        <v>25</v>
      </c>
      <c r="C40" s="126">
        <f t="shared" si="1"/>
        <v>0.93323872343077585</v>
      </c>
      <c r="F40" s="125">
        <f t="shared" si="2"/>
        <v>17</v>
      </c>
      <c r="G40" s="161">
        <f t="shared" si="3"/>
        <v>84</v>
      </c>
      <c r="H40" s="161">
        <f>ROUND(G40*AVERAGE('MVLP INPUT FLTE'!$K$40:$K$44),0)</f>
        <v>1</v>
      </c>
      <c r="I40" s="160">
        <f>ROUND(G40*AVERAGE('MVLP INPUT FLTE'!$L$40:$L$44),0)</f>
        <v>0</v>
      </c>
      <c r="J40" s="162">
        <f t="shared" si="4"/>
        <v>83</v>
      </c>
    </row>
    <row r="41" spans="2:10" s="117" customFormat="1" ht="25" customHeight="1">
      <c r="B41" s="125">
        <f t="shared" si="0"/>
        <v>26</v>
      </c>
      <c r="C41" s="126">
        <f t="shared" si="1"/>
        <v>0.9467740752801771</v>
      </c>
      <c r="F41" s="125">
        <f t="shared" si="2"/>
        <v>18</v>
      </c>
      <c r="G41" s="161">
        <f t="shared" si="3"/>
        <v>83</v>
      </c>
      <c r="H41" s="161">
        <f>ROUND(G41*AVERAGE('MVLP INPUT FLTE'!$K$40:$K$44),0)</f>
        <v>0</v>
      </c>
      <c r="I41" s="160">
        <f>ROUND(G41*AVERAGE('MVLP INPUT FLTE'!$L$40:$L$44),0)</f>
        <v>0</v>
      </c>
      <c r="J41" s="162">
        <f t="shared" si="4"/>
        <v>83</v>
      </c>
    </row>
    <row r="42" spans="2:10" s="117" customFormat="1" ht="25" customHeight="1">
      <c r="B42" s="125">
        <f t="shared" si="0"/>
        <v>27</v>
      </c>
      <c r="C42" s="126">
        <f t="shared" si="1"/>
        <v>0.95771660235465683</v>
      </c>
      <c r="F42" s="125">
        <f t="shared" si="2"/>
        <v>19</v>
      </c>
      <c r="G42" s="161">
        <f t="shared" si="3"/>
        <v>83</v>
      </c>
      <c r="H42" s="161">
        <f>ROUND(G42*AVERAGE('MVLP INPUT FLTE'!$K$40:$K$44),0)</f>
        <v>0</v>
      </c>
      <c r="I42" s="160">
        <f>ROUND(G42*AVERAGE('MVLP INPUT FLTE'!$L$40:$L$44),0)</f>
        <v>0</v>
      </c>
      <c r="J42" s="162">
        <f t="shared" si="4"/>
        <v>83</v>
      </c>
    </row>
    <row r="43" spans="2:10" s="117" customFormat="1" ht="25" customHeight="1">
      <c r="B43" s="125">
        <f t="shared" si="0"/>
        <v>28</v>
      </c>
      <c r="C43" s="126">
        <f t="shared" si="1"/>
        <v>0.96650608260339166</v>
      </c>
      <c r="F43" s="125">
        <f t="shared" si="2"/>
        <v>20</v>
      </c>
      <c r="G43" s="161">
        <f t="shared" si="3"/>
        <v>83</v>
      </c>
      <c r="H43" s="161">
        <f>ROUND(G43*AVERAGE('MVLP INPUT FLTE'!$K$40:$K$44),0)</f>
        <v>0</v>
      </c>
      <c r="I43" s="160">
        <f>ROUND(G43*AVERAGE('MVLP INPUT FLTE'!$L$40:$L$44),0)</f>
        <v>0</v>
      </c>
      <c r="J43" s="162">
        <f t="shared" si="4"/>
        <v>83</v>
      </c>
    </row>
    <row r="44" spans="2:10" s="117" customFormat="1" ht="25" customHeight="1">
      <c r="B44" s="125">
        <f t="shared" si="0"/>
        <v>29</v>
      </c>
      <c r="C44" s="126">
        <f t="shared" si="1"/>
        <v>0.97352962548467903</v>
      </c>
      <c r="F44" s="125">
        <f t="shared" si="2"/>
        <v>21</v>
      </c>
      <c r="G44" s="161">
        <f t="shared" si="3"/>
        <v>83</v>
      </c>
      <c r="H44" s="161">
        <f>ROUND(G44*AVERAGE('MVLP INPUT FLTE'!$K$40:$K$44),0)</f>
        <v>0</v>
      </c>
      <c r="I44" s="160">
        <f>ROUND(G44*AVERAGE('MVLP INPUT FLTE'!$L$40:$L$44),0)</f>
        <v>0</v>
      </c>
      <c r="J44" s="162">
        <f t="shared" si="4"/>
        <v>83</v>
      </c>
    </row>
    <row r="45" spans="2:10" s="117" customFormat="1" ht="25" customHeight="1">
      <c r="B45" s="125">
        <f t="shared" si="0"/>
        <v>30</v>
      </c>
      <c r="C45" s="126">
        <f t="shared" si="1"/>
        <v>0.97911880925333905</v>
      </c>
      <c r="F45" s="125">
        <f t="shared" si="2"/>
        <v>22</v>
      </c>
      <c r="G45" s="161">
        <f t="shared" si="3"/>
        <v>83</v>
      </c>
      <c r="H45" s="161">
        <f>ROUND(G45*AVERAGE('MVLP INPUT FLTE'!$K$40:$K$44),0)</f>
        <v>0</v>
      </c>
      <c r="I45" s="160">
        <f>ROUND(G45*AVERAGE('MVLP INPUT FLTE'!$L$40:$L$44),0)</f>
        <v>0</v>
      </c>
      <c r="J45" s="162">
        <f t="shared" si="4"/>
        <v>83</v>
      </c>
    </row>
    <row r="46" spans="2:10" s="117" customFormat="1" ht="25" customHeight="1">
      <c r="B46" s="125">
        <f t="shared" si="0"/>
        <v>31</v>
      </c>
      <c r="C46" s="126">
        <f t="shared" si="1"/>
        <v>0.98355190204703269</v>
      </c>
      <c r="F46" s="125">
        <f t="shared" si="2"/>
        <v>23</v>
      </c>
      <c r="G46" s="161">
        <f t="shared" si="3"/>
        <v>83</v>
      </c>
      <c r="H46" s="161">
        <f>ROUND(G46*AVERAGE('MVLP INPUT FLTE'!$K$40:$K$44),0)</f>
        <v>0</v>
      </c>
      <c r="I46" s="160">
        <f>ROUND(G46*AVERAGE('MVLP INPUT FLTE'!$L$40:$L$44),0)</f>
        <v>0</v>
      </c>
      <c r="J46" s="162">
        <f t="shared" si="4"/>
        <v>83</v>
      </c>
    </row>
    <row r="47" spans="2:10" s="117" customFormat="1" ht="25" customHeight="1">
      <c r="B47" s="125">
        <f t="shared" si="0"/>
        <v>32</v>
      </c>
      <c r="C47" s="126">
        <f t="shared" si="1"/>
        <v>0.98705883695810337</v>
      </c>
      <c r="F47" s="125">
        <f t="shared" si="2"/>
        <v>24</v>
      </c>
      <c r="G47" s="161">
        <f t="shared" si="3"/>
        <v>83</v>
      </c>
      <c r="H47" s="161">
        <f>ROUND(G47*AVERAGE('MVLP INPUT FLTE'!$K$40:$K$44),0)</f>
        <v>0</v>
      </c>
      <c r="I47" s="160">
        <f>ROUND(G47*AVERAGE('MVLP INPUT FLTE'!$L$40:$L$44),0)</f>
        <v>0</v>
      </c>
      <c r="J47" s="162">
        <f t="shared" si="4"/>
        <v>83</v>
      </c>
    </row>
    <row r="48" spans="2:10" s="117" customFormat="1" ht="25" customHeight="1">
      <c r="B48" s="125">
        <f t="shared" si="0"/>
        <v>33</v>
      </c>
      <c r="C48" s="126">
        <f t="shared" si="1"/>
        <v>0.989827361954428</v>
      </c>
    </row>
    <row r="49" spans="2:10" s="117" customFormat="1" ht="25" customHeight="1">
      <c r="B49" s="125">
        <f t="shared" si="0"/>
        <v>34</v>
      </c>
      <c r="C49" s="126">
        <f t="shared" si="1"/>
        <v>0.99200938045547615</v>
      </c>
      <c r="H49" s="165"/>
      <c r="I49" s="164" t="s">
        <v>232</v>
      </c>
      <c r="J49" s="163">
        <f>J47/G24</f>
        <v>0.83</v>
      </c>
    </row>
    <row r="50" spans="2:10" s="117" customFormat="1" ht="25" customHeight="1">
      <c r="B50" s="125">
        <f t="shared" si="0"/>
        <v>35</v>
      </c>
      <c r="C50" s="126">
        <f t="shared" si="1"/>
        <v>0.99372692544191554</v>
      </c>
    </row>
    <row r="51" spans="2:10" s="117" customFormat="1" ht="25" customHeight="1">
      <c r="B51" s="125">
        <f t="shared" si="0"/>
        <v>36</v>
      </c>
      <c r="C51" s="126">
        <f t="shared" si="1"/>
        <v>0.99507749429842474</v>
      </c>
    </row>
    <row r="52" spans="2:10" s="117" customFormat="1" ht="25" customHeight="1">
      <c r="B52" s="125">
        <f t="shared" si="0"/>
        <v>37</v>
      </c>
      <c r="C52" s="126">
        <f t="shared" si="1"/>
        <v>0.99613864841590827</v>
      </c>
    </row>
    <row r="53" spans="2:10" s="117" customFormat="1" ht="25" customHeight="1">
      <c r="B53" s="125">
        <f t="shared" si="0"/>
        <v>38</v>
      </c>
      <c r="C53" s="126">
        <f t="shared" si="1"/>
        <v>0.9969718836542858</v>
      </c>
    </row>
    <row r="54" spans="2:10" s="117" customFormat="1" ht="25" customHeight="1">
      <c r="B54" s="125">
        <f t="shared" si="0"/>
        <v>39</v>
      </c>
      <c r="C54" s="126">
        <f t="shared" si="1"/>
        <v>0.99762583095916424</v>
      </c>
    </row>
    <row r="55" spans="2:10" s="117" customFormat="1" ht="25" customHeight="1">
      <c r="B55" s="125">
        <f t="shared" si="0"/>
        <v>40</v>
      </c>
      <c r="C55" s="126">
        <f t="shared" si="1"/>
        <v>0.9981388693764186</v>
      </c>
    </row>
    <row r="56" spans="2:10" s="117" customFormat="1" ht="25" customHeight="1">
      <c r="B56" s="125">
        <f t="shared" si="0"/>
        <v>41</v>
      </c>
      <c r="C56" s="126">
        <f t="shared" si="1"/>
        <v>0.99854123903048375</v>
      </c>
    </row>
    <row r="57" spans="2:10" s="117" customFormat="1" ht="25" customHeight="1">
      <c r="B57" s="125">
        <f t="shared" si="0"/>
        <v>42</v>
      </c>
      <c r="C57" s="126">
        <f t="shared" si="1"/>
        <v>0.99885673744380632</v>
      </c>
    </row>
    <row r="58" spans="2:10" s="117" customFormat="1" ht="25" customHeight="1">
      <c r="B58" s="125">
        <f t="shared" si="0"/>
        <v>43</v>
      </c>
      <c r="C58" s="126">
        <f t="shared" si="1"/>
        <v>0.99910407387072464</v>
      </c>
    </row>
    <row r="59" spans="2:10" s="117" customFormat="1" ht="25" customHeight="1">
      <c r="B59" s="125">
        <f t="shared" si="0"/>
        <v>44</v>
      </c>
      <c r="C59" s="126">
        <f t="shared" si="1"/>
        <v>0.99929794602654887</v>
      </c>
    </row>
    <row r="60" spans="2:10" s="117" customFormat="1" ht="25" customHeight="1">
      <c r="B60" s="125">
        <f t="shared" si="0"/>
        <v>45</v>
      </c>
      <c r="C60" s="126">
        <f t="shared" si="1"/>
        <v>0.99944989332603873</v>
      </c>
    </row>
    <row r="61" spans="2:10" s="117" customFormat="1" ht="25" customHeight="1">
      <c r="B61" s="125">
        <f t="shared" si="0"/>
        <v>46</v>
      </c>
      <c r="C61" s="126">
        <f t="shared" si="1"/>
        <v>0.9995689713152951</v>
      </c>
    </row>
    <row r="62" spans="2:10" s="117" customFormat="1" ht="25" customHeight="1">
      <c r="B62" s="125">
        <f t="shared" si="0"/>
        <v>47</v>
      </c>
      <c r="C62" s="126">
        <f t="shared" si="1"/>
        <v>0.99966228372490018</v>
      </c>
    </row>
    <row r="63" spans="2:10" s="117" customFormat="1" ht="25" customHeight="1">
      <c r="B63" s="125">
        <f t="shared" si="0"/>
        <v>48</v>
      </c>
      <c r="C63" s="126">
        <f t="shared" si="1"/>
        <v>0.99973540156284724</v>
      </c>
    </row>
    <row r="64" spans="2:10" s="117" customFormat="1" ht="25" customHeight="1">
      <c r="B64" s="125">
        <f t="shared" si="0"/>
        <v>49</v>
      </c>
      <c r="C64" s="126">
        <f t="shared" si="1"/>
        <v>0.99979269283835204</v>
      </c>
    </row>
    <row r="65" spans="2:3" s="117" customFormat="1" ht="25" customHeight="1">
      <c r="B65" s="125">
        <f t="shared" si="0"/>
        <v>50</v>
      </c>
      <c r="C65" s="126">
        <f t="shared" si="1"/>
        <v>0.99983758173402248</v>
      </c>
    </row>
    <row r="66" spans="2:3" ht="25" customHeight="1">
      <c r="B66" s="125">
        <f t="shared" si="0"/>
        <v>51</v>
      </c>
      <c r="C66" s="126">
        <f t="shared" si="1"/>
        <v>0.99987275217532445</v>
      </c>
    </row>
    <row r="67" spans="2:3" ht="25" customHeight="1">
      <c r="B67" s="125">
        <f t="shared" si="0"/>
        <v>52</v>
      </c>
      <c r="C67" s="126">
        <f t="shared" si="1"/>
        <v>0.99990030763609139</v>
      </c>
    </row>
    <row r="68" spans="2:3" ht="25" customHeight="1">
      <c r="B68" s="125">
        <f t="shared" si="0"/>
        <v>53</v>
      </c>
      <c r="C68" s="126">
        <f t="shared" si="1"/>
        <v>0.99992189653323282</v>
      </c>
    </row>
    <row r="69" spans="2:3" ht="25" customHeight="1">
      <c r="B69" s="125">
        <f t="shared" si="0"/>
        <v>54</v>
      </c>
      <c r="C69" s="126">
        <f t="shared" si="1"/>
        <v>0.99993881058634015</v>
      </c>
    </row>
    <row r="70" spans="2:3" ht="25" customHeight="1">
      <c r="B70" s="125">
        <f t="shared" si="0"/>
        <v>55</v>
      </c>
      <c r="C70" s="126">
        <f t="shared" si="1"/>
        <v>0.99995206195012554</v>
      </c>
    </row>
    <row r="71" spans="2:3" ht="25" customHeight="1">
      <c r="B71" s="125">
        <f t="shared" si="0"/>
        <v>56</v>
      </c>
      <c r="C71" s="126">
        <f t="shared" si="1"/>
        <v>0.9999624436879857</v>
      </c>
    </row>
    <row r="72" spans="2:3" ht="25" customHeight="1">
      <c r="B72" s="125">
        <f t="shared" si="0"/>
        <v>57</v>
      </c>
      <c r="C72" s="126">
        <f>$C$8+($C$9-$C$8)/(1+$C$12^(($C$10+$C$11/2-B72)/$C$11))</f>
        <v>0.99997057717679083</v>
      </c>
    </row>
    <row r="73" spans="2:3" ht="25" customHeight="1">
      <c r="B73" s="125">
        <f t="shared" si="0"/>
        <v>58</v>
      </c>
      <c r="C73" s="126">
        <f t="shared" si="1"/>
        <v>0.99997694926234193</v>
      </c>
    </row>
    <row r="74" spans="2:3" ht="25" customHeight="1">
      <c r="B74" s="125">
        <f t="shared" si="0"/>
        <v>59</v>
      </c>
      <c r="C74" s="126">
        <f t="shared" si="1"/>
        <v>0.99998194137853857</v>
      </c>
    </row>
    <row r="75" spans="2:3" ht="25" customHeight="1">
      <c r="B75" s="125">
        <f t="shared" si="0"/>
        <v>60</v>
      </c>
      <c r="C75" s="126">
        <f t="shared" si="1"/>
        <v>0.99998585236660009</v>
      </c>
    </row>
  </sheetData>
  <mergeCells count="3">
    <mergeCell ref="B6:D6"/>
    <mergeCell ref="F6:G6"/>
    <mergeCell ref="F21:J21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14E8-E9CD-4AA4-A5CC-DAF8F9DB55FE}">
  <sheetPr>
    <tabColor theme="4" tint="-0.249977111117893"/>
  </sheetPr>
  <dimension ref="B2:L30"/>
  <sheetViews>
    <sheetView topLeftCell="A20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55.69140625" style="3" customWidth="1"/>
    <col min="3" max="4" width="25.69140625" style="3"/>
    <col min="5" max="5" width="5.69140625" style="3" customWidth="1"/>
    <col min="6" max="7" width="25.69140625" style="3"/>
    <col min="8" max="8" width="5.69140625" style="3" customWidth="1"/>
    <col min="9" max="9" width="25.69140625" style="3"/>
    <col min="10" max="12" width="0" style="3" hidden="1" customWidth="1"/>
    <col min="13" max="16384" width="25.69140625" style="3"/>
  </cols>
  <sheetData>
    <row r="2" spans="2:8" ht="25" customHeight="1">
      <c r="B2" s="68"/>
      <c r="C2" s="68"/>
      <c r="D2" s="68"/>
      <c r="E2" s="68"/>
      <c r="F2" s="68"/>
      <c r="G2" s="68"/>
    </row>
    <row r="3" spans="2:8" ht="25" customHeight="1">
      <c r="B3" s="69" t="str">
        <f>UPPER('&lt;&lt;VERSIONING NOTES&gt;&gt;'!$F$2)&amp;TEXT(" GROSS ACQUISITION ASSUMPTIONS VERSION ","")&amp;'&lt;&lt;VERSIONING NOTES&gt;&gt;'!$F$3</f>
        <v>METL GROSS ACQUISITION ASSUMPTIONS VERSION MVNE Financial Framework Template Metl 20250604 1m</v>
      </c>
      <c r="C3" s="68"/>
      <c r="D3" s="68"/>
      <c r="E3" s="68"/>
      <c r="F3" s="68"/>
      <c r="G3" s="70" t="str">
        <f>TEXT("Prepared by ","")</f>
        <v xml:space="preserve">Prepared by </v>
      </c>
    </row>
    <row r="4" spans="2:8" ht="25" customHeight="1">
      <c r="B4" s="68"/>
      <c r="C4" s="68"/>
      <c r="D4" s="68"/>
      <c r="E4" s="68"/>
      <c r="F4" s="68"/>
      <c r="G4" s="70" t="str">
        <f>'&lt;&lt;VERSIONING NOTES&gt;&gt;'!F4</f>
        <v>Edward Wicks</v>
      </c>
    </row>
    <row r="6" spans="2:8" ht="25" customHeight="1">
      <c r="B6" s="692" t="s">
        <v>233</v>
      </c>
      <c r="C6" s="692"/>
      <c r="D6" s="692"/>
      <c r="E6" s="692"/>
      <c r="F6" s="692"/>
      <c r="G6" s="692"/>
      <c r="H6" s="58"/>
    </row>
    <row r="8" spans="2:8" ht="50.15" customHeight="1">
      <c r="B8" s="57" t="s">
        <v>234</v>
      </c>
      <c r="C8" s="57" t="s">
        <v>235</v>
      </c>
      <c r="D8" s="59" t="s">
        <v>236</v>
      </c>
      <c r="E8" s="20"/>
      <c r="F8" s="20"/>
      <c r="G8" s="20"/>
    </row>
    <row r="9" spans="2:8" ht="25" customHeight="1">
      <c r="C9" s="20"/>
      <c r="D9" s="20"/>
      <c r="E9" s="20"/>
      <c r="F9" s="20"/>
      <c r="G9" s="20"/>
    </row>
    <row r="10" spans="2:8" ht="25" customHeight="1">
      <c r="B10" s="135" t="s">
        <v>237</v>
      </c>
      <c r="C10" s="136">
        <v>2300000</v>
      </c>
      <c r="D10" s="132">
        <f>'ACQUISITION ASSUMPTIONS'!D10</f>
        <v>0.75</v>
      </c>
    </row>
    <row r="11" spans="2:8" ht="25" customHeight="1">
      <c r="B11" s="137" t="s">
        <v>238</v>
      </c>
      <c r="C11" s="258">
        <f>C10*D10</f>
        <v>1725000</v>
      </c>
      <c r="D11" s="259"/>
    </row>
    <row r="12" spans="2:8" ht="25" customHeight="1">
      <c r="B12" s="137" t="s">
        <v>239</v>
      </c>
      <c r="C12" s="260">
        <f>C11/5</f>
        <v>345000</v>
      </c>
      <c r="D12" s="138"/>
    </row>
    <row r="13" spans="2:8" ht="25" customHeight="1">
      <c r="B13" s="137" t="s">
        <v>240</v>
      </c>
      <c r="C13" s="260">
        <f>C12/12</f>
        <v>28750</v>
      </c>
      <c r="D13" s="259"/>
    </row>
    <row r="15" spans="2:8" ht="50.15" customHeight="1">
      <c r="B15" s="57" t="s">
        <v>241</v>
      </c>
      <c r="C15" s="57" t="s">
        <v>242</v>
      </c>
      <c r="D15" s="59" t="s">
        <v>243</v>
      </c>
      <c r="F15" s="322" t="s">
        <v>244</v>
      </c>
      <c r="G15" s="322" t="s">
        <v>245</v>
      </c>
    </row>
    <row r="16" spans="2:8" ht="25" customHeight="1">
      <c r="F16" s="323"/>
      <c r="G16" s="323"/>
    </row>
    <row r="17" spans="2:12" ht="25" customHeight="1">
      <c r="B17" s="370" t="str">
        <f>'MVLP INPUT FLTE'!B10</f>
        <v>FLTE 40GB</v>
      </c>
      <c r="C17" s="417">
        <v>0.01</v>
      </c>
      <c r="D17" s="415">
        <f>$C$12*C17</f>
        <v>3450</v>
      </c>
      <c r="F17" s="324">
        <v>40</v>
      </c>
      <c r="G17" s="325">
        <v>0.1</v>
      </c>
      <c r="L17" s="418">
        <v>980</v>
      </c>
    </row>
    <row r="18" spans="2:12" ht="25" customHeight="1">
      <c r="B18" s="371" t="str">
        <f>'MVLP INPUT FLTE'!B11</f>
        <v>FLTE 100GB</v>
      </c>
      <c r="C18" s="417">
        <v>3.0000000000000001E-3</v>
      </c>
      <c r="D18" s="416">
        <f>$C$12*C18</f>
        <v>1035</v>
      </c>
      <c r="F18" s="324">
        <v>40</v>
      </c>
      <c r="G18" s="325">
        <v>0.1</v>
      </c>
      <c r="J18" s="341">
        <f>8000/8000000*12</f>
        <v>1.2E-2</v>
      </c>
      <c r="L18" s="419">
        <v>1073</v>
      </c>
    </row>
    <row r="19" spans="2:12" ht="25" customHeight="1">
      <c r="B19" s="371" t="str">
        <f>'MVLP INPUT FLTE'!B12</f>
        <v>FLTE 200GB</v>
      </c>
      <c r="C19" s="417">
        <v>2E-3</v>
      </c>
      <c r="D19" s="416">
        <f>$C$12*C19</f>
        <v>690</v>
      </c>
      <c r="F19" s="324">
        <v>40</v>
      </c>
      <c r="G19" s="325">
        <v>0.1</v>
      </c>
      <c r="L19" s="420">
        <v>93</v>
      </c>
    </row>
    <row r="20" spans="2:12" ht="25" customHeight="1">
      <c r="B20" s="371" t="str">
        <f>'MVLP INPUT FLTE'!B13</f>
        <v>FLTE 400GB</v>
      </c>
      <c r="C20" s="417">
        <v>1E-3</v>
      </c>
      <c r="D20" s="416">
        <f>$C$12*C20</f>
        <v>345</v>
      </c>
      <c r="F20" s="324">
        <v>40</v>
      </c>
      <c r="G20" s="325">
        <v>0.1</v>
      </c>
      <c r="L20" s="420">
        <v>47</v>
      </c>
    </row>
    <row r="21" spans="2:12" ht="25" customHeight="1">
      <c r="B21" s="140" t="str">
        <f>'MVLP INPUT FLTE'!B14</f>
        <v>Package 5</v>
      </c>
      <c r="C21" s="321">
        <v>0</v>
      </c>
      <c r="D21" s="262">
        <f t="shared" ref="D21" si="0">$C$13*C21</f>
        <v>0</v>
      </c>
      <c r="F21" s="324">
        <v>40</v>
      </c>
      <c r="G21" s="325">
        <v>0.1</v>
      </c>
      <c r="L21" s="419">
        <v>7000</v>
      </c>
    </row>
    <row r="22" spans="2:12" ht="25" customHeight="1">
      <c r="D22" s="395">
        <f>SUM(D17:D21)</f>
        <v>5520</v>
      </c>
      <c r="J22" s="341">
        <f>D22/C10*12</f>
        <v>2.8799999999999999E-2</v>
      </c>
      <c r="L22" s="420">
        <v>93</v>
      </c>
    </row>
    <row r="23" spans="2:12" ht="50.15" customHeight="1">
      <c r="B23" s="57" t="s">
        <v>246</v>
      </c>
      <c r="C23" s="57" t="s">
        <v>441</v>
      </c>
      <c r="D23" s="59" t="s">
        <v>442</v>
      </c>
      <c r="F23" s="60" t="s">
        <v>247</v>
      </c>
      <c r="G23" s="59" t="s">
        <v>248</v>
      </c>
      <c r="L23" s="420">
        <v>47</v>
      </c>
    </row>
    <row r="24" spans="2:12" ht="25" customHeight="1">
      <c r="F24" s="229">
        <v>100</v>
      </c>
      <c r="L24" s="420">
        <v>23</v>
      </c>
    </row>
    <row r="25" spans="2:12" ht="25" customHeight="1">
      <c r="L25" s="420">
        <v>23</v>
      </c>
    </row>
    <row r="26" spans="2:12" ht="25" customHeight="1">
      <c r="B26" s="139" t="str">
        <f>B17</f>
        <v>FLTE 40GB</v>
      </c>
      <c r="C26" s="132">
        <v>1</v>
      </c>
      <c r="D26" s="132"/>
      <c r="F26" s="95">
        <v>3</v>
      </c>
      <c r="G26" s="95">
        <v>210</v>
      </c>
      <c r="L26" s="420">
        <v>187</v>
      </c>
    </row>
    <row r="27" spans="2:12" ht="25" customHeight="1">
      <c r="B27" s="139" t="str">
        <f t="shared" ref="B27:B30" si="1">B18</f>
        <v>FLTE 100GB</v>
      </c>
      <c r="C27" s="132">
        <v>1</v>
      </c>
      <c r="D27" s="132"/>
      <c r="F27" s="95">
        <v>3</v>
      </c>
      <c r="G27" s="95">
        <v>210</v>
      </c>
      <c r="L27" s="420">
        <v>112</v>
      </c>
    </row>
    <row r="28" spans="2:12" ht="25" customHeight="1">
      <c r="B28" s="139" t="str">
        <f t="shared" si="1"/>
        <v>FLTE 200GB</v>
      </c>
      <c r="C28" s="132">
        <v>1</v>
      </c>
      <c r="D28" s="132"/>
      <c r="F28" s="95">
        <v>3</v>
      </c>
      <c r="G28" s="95">
        <v>210</v>
      </c>
      <c r="L28" s="420">
        <v>112</v>
      </c>
    </row>
    <row r="29" spans="2:12" ht="25" customHeight="1">
      <c r="B29" s="139" t="str">
        <f t="shared" si="1"/>
        <v>FLTE 400GB</v>
      </c>
      <c r="C29" s="132">
        <v>1</v>
      </c>
      <c r="D29" s="132"/>
      <c r="F29" s="95">
        <v>3</v>
      </c>
      <c r="G29" s="95">
        <v>210</v>
      </c>
      <c r="L29" s="420">
        <v>37</v>
      </c>
    </row>
    <row r="30" spans="2:12" ht="25" customHeight="1">
      <c r="B30" s="139" t="str">
        <f t="shared" si="1"/>
        <v>Package 5</v>
      </c>
      <c r="C30" s="141">
        <v>0</v>
      </c>
      <c r="D30" s="132">
        <v>0</v>
      </c>
      <c r="F30" s="95">
        <f t="shared" ref="F30" si="2">G30/$F$24</f>
        <v>0</v>
      </c>
      <c r="G30" s="95">
        <v>0</v>
      </c>
    </row>
  </sheetData>
  <mergeCells count="1">
    <mergeCell ref="B6:G6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F87-D8A1-4317-9B17-E20779CA187B}">
  <sheetPr>
    <tabColor theme="4" tint="-0.249977111117893"/>
  </sheetPr>
  <dimension ref="B2:I24"/>
  <sheetViews>
    <sheetView topLeftCell="A26" zoomScale="50" zoomScaleNormal="50" workbookViewId="0">
      <selection activeCell="J11" sqref="J11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str">
        <f>'MVLP INPUT FLTE'!B40</f>
        <v>FLTE 40GB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str">
        <f>'MVLP INPUT FLTE'!B41</f>
        <v>FLTE 100GB</v>
      </c>
      <c r="C11" s="77">
        <v>0</v>
      </c>
      <c r="D11" s="141">
        <v>0.1</v>
      </c>
      <c r="E11" s="78">
        <f t="shared" ref="E11:E14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str">
        <f>'MVLP INPUT FLTE'!B42</f>
        <v>FLTE 200GB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str">
        <f>'MVLP INPUT FLTE'!B43</f>
        <v>FLTE 400GB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str">
        <f>'MVLP INPUT FLTE'!B44</f>
        <v>Package 5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>
        <v>5</v>
      </c>
      <c r="H14" s="178"/>
    </row>
    <row r="16" spans="2:9" ht="25" customHeight="1">
      <c r="B16" s="692" t="s">
        <v>254</v>
      </c>
      <c r="C16" s="692"/>
      <c r="D16" s="692"/>
      <c r="E16" s="692"/>
      <c r="F16" s="692"/>
      <c r="G16" s="692"/>
      <c r="H16" s="692"/>
    </row>
    <row r="18" spans="2:8" ht="50.15" customHeight="1">
      <c r="B18" s="4"/>
      <c r="C18" s="176" t="s">
        <v>250</v>
      </c>
      <c r="D18" s="176" t="s">
        <v>251</v>
      </c>
      <c r="E18" s="176" t="s">
        <v>252</v>
      </c>
      <c r="F18" s="177" t="s">
        <v>255</v>
      </c>
      <c r="G18" s="176" t="s">
        <v>256</v>
      </c>
      <c r="H18" s="176" t="s">
        <v>257</v>
      </c>
    </row>
    <row r="19" spans="2:8" ht="25" customHeight="1">
      <c r="B19" s="7"/>
      <c r="C19" s="8"/>
      <c r="D19" s="8"/>
      <c r="E19" s="8"/>
      <c r="F19" s="9"/>
      <c r="G19" s="8"/>
      <c r="H19" s="8"/>
    </row>
    <row r="20" spans="2:8" ht="25" customHeight="1">
      <c r="B20" s="140" t="str">
        <f>B10</f>
        <v>FLTE 40GB</v>
      </c>
      <c r="C20" s="77">
        <v>0</v>
      </c>
      <c r="D20" s="141">
        <v>0.1</v>
      </c>
      <c r="E20" s="78">
        <f>C20+(C20*D20)</f>
        <v>0</v>
      </c>
      <c r="F20" s="179">
        <v>0</v>
      </c>
      <c r="G20" s="78">
        <f>E20*15%</f>
        <v>0</v>
      </c>
      <c r="H20" s="78">
        <f>(E20-G20)/24</f>
        <v>0</v>
      </c>
    </row>
    <row r="21" spans="2:8" ht="25" customHeight="1">
      <c r="B21" s="140" t="str">
        <f t="shared" ref="B21:B24" si="1">B11</f>
        <v>FLTE 100GB</v>
      </c>
      <c r="C21" s="77">
        <v>0</v>
      </c>
      <c r="D21" s="141">
        <v>0.1</v>
      </c>
      <c r="E21" s="78">
        <f t="shared" ref="E21:E24" si="2">C21+(C21*D21)</f>
        <v>0</v>
      </c>
      <c r="F21" s="179">
        <v>0</v>
      </c>
      <c r="G21" s="78">
        <f t="shared" ref="G21:G24" si="3">E21*15%</f>
        <v>0</v>
      </c>
      <c r="H21" s="78">
        <f t="shared" ref="H21:H24" si="4">(E21-G21)/24</f>
        <v>0</v>
      </c>
    </row>
    <row r="22" spans="2:8" ht="25" customHeight="1">
      <c r="B22" s="140" t="str">
        <f t="shared" si="1"/>
        <v>FLTE 200GB</v>
      </c>
      <c r="C22" s="77">
        <v>0</v>
      </c>
      <c r="D22" s="141">
        <v>0.1</v>
      </c>
      <c r="E22" s="78">
        <f t="shared" si="2"/>
        <v>0</v>
      </c>
      <c r="F22" s="179">
        <v>0</v>
      </c>
      <c r="G22" s="78">
        <f t="shared" si="3"/>
        <v>0</v>
      </c>
      <c r="H22" s="78">
        <f t="shared" si="4"/>
        <v>0</v>
      </c>
    </row>
    <row r="23" spans="2:8" ht="25" customHeight="1">
      <c r="B23" s="140" t="str">
        <f t="shared" si="1"/>
        <v>FLTE 400GB</v>
      </c>
      <c r="C23" s="77">
        <v>0</v>
      </c>
      <c r="D23" s="141">
        <v>0.1</v>
      </c>
      <c r="E23" s="78">
        <f t="shared" si="2"/>
        <v>0</v>
      </c>
      <c r="F23" s="179">
        <v>0</v>
      </c>
      <c r="G23" s="78">
        <f t="shared" si="3"/>
        <v>0</v>
      </c>
      <c r="H23" s="78">
        <f t="shared" si="4"/>
        <v>0</v>
      </c>
    </row>
    <row r="24" spans="2:8" ht="25" customHeight="1">
      <c r="B24" s="140" t="str">
        <f t="shared" si="1"/>
        <v>Package 5</v>
      </c>
      <c r="C24" s="77">
        <v>0</v>
      </c>
      <c r="D24" s="141">
        <v>0.1</v>
      </c>
      <c r="E24" s="78">
        <f t="shared" si="2"/>
        <v>0</v>
      </c>
      <c r="F24" s="179">
        <v>0</v>
      </c>
      <c r="G24" s="78">
        <f t="shared" si="3"/>
        <v>0</v>
      </c>
      <c r="H24" s="78">
        <f t="shared" si="4"/>
        <v>0</v>
      </c>
    </row>
  </sheetData>
  <mergeCells count="2">
    <mergeCell ref="B6:H6"/>
    <mergeCell ref="B16:H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4A1B-55E6-45C0-A8A9-DD769F56723B}">
  <sheetPr>
    <tabColor rgb="FF0070C0"/>
  </sheetPr>
  <dimension ref="A1:S65"/>
  <sheetViews>
    <sheetView topLeftCell="A26" zoomScale="50" zoomScaleNormal="50" workbookViewId="0">
      <selection activeCell="BM72" sqref="BM72"/>
    </sheetView>
  </sheetViews>
  <sheetFormatPr defaultColWidth="14.69140625" defaultRowHeight="12.5"/>
  <cols>
    <col min="1" max="1" width="7.3046875" style="272" customWidth="1"/>
    <col min="2" max="2" width="23.84375" style="272" bestFit="1" customWidth="1"/>
    <col min="3" max="3" width="22.765625" style="272" bestFit="1" customWidth="1"/>
    <col min="4" max="4" width="13.69140625" style="272" bestFit="1" customWidth="1"/>
    <col min="5" max="6" width="14.69140625" style="272"/>
    <col min="7" max="7" width="12.69140625" style="272" bestFit="1" customWidth="1"/>
    <col min="8" max="8" width="8.07421875" style="277" bestFit="1" customWidth="1"/>
    <col min="9" max="9" width="0" style="272" hidden="1" customWidth="1"/>
    <col min="10" max="13" width="14.69140625" style="272"/>
    <col min="14" max="19" width="0" style="272" hidden="1" customWidth="1"/>
    <col min="20" max="16384" width="14.69140625" style="272"/>
  </cols>
  <sheetData>
    <row r="1" spans="1:19" s="271" customFormat="1" ht="57" customHeight="1">
      <c r="A1" s="270"/>
      <c r="B1" s="270"/>
      <c r="C1" s="270"/>
      <c r="D1" s="270"/>
      <c r="E1" s="270"/>
      <c r="F1" s="270"/>
      <c r="G1" s="270"/>
    </row>
    <row r="3" spans="1:19" ht="24" customHeight="1">
      <c r="B3" s="700" t="s">
        <v>258</v>
      </c>
      <c r="C3" s="700"/>
      <c r="D3" s="700"/>
      <c r="E3" s="700"/>
      <c r="F3" s="700"/>
      <c r="G3" s="700"/>
      <c r="H3" s="273"/>
    </row>
    <row r="4" spans="1:19" ht="24" customHeight="1">
      <c r="B4" s="274"/>
      <c r="C4" s="274"/>
      <c r="D4" s="274"/>
      <c r="E4" s="274"/>
      <c r="F4" s="274"/>
      <c r="G4" s="274"/>
      <c r="H4" s="275"/>
      <c r="I4" s="276"/>
      <c r="J4" s="276"/>
      <c r="K4" s="276"/>
      <c r="L4" s="276"/>
    </row>
    <row r="5" spans="1:19" ht="24" customHeight="1">
      <c r="B5" s="700" t="s">
        <v>259</v>
      </c>
      <c r="C5" s="700"/>
      <c r="D5" s="700"/>
      <c r="E5" s="700"/>
      <c r="F5" s="700"/>
      <c r="G5" s="700"/>
    </row>
    <row r="7" spans="1:19" ht="28" customHeight="1">
      <c r="B7" s="278" t="s">
        <v>260</v>
      </c>
      <c r="C7" s="279" t="str">
        <f>'COMMISSION ASSUMPTIONS'!C7</f>
        <v>EXISTING AGENTS</v>
      </c>
      <c r="D7" s="279" t="str">
        <f>'COMMISSION ASSUMPTIONS'!D7</f>
        <v>ONLINE SALES WEB</v>
      </c>
      <c r="E7" s="279" t="str">
        <f>'COMMISSION ASSUMPTIONS'!E7</f>
        <v>DIRECT MARKETING</v>
      </c>
      <c r="F7" s="279" t="str">
        <f>'COMMISSION ASSUMPTIONS'!F7</f>
        <v>ONLINE SALES APP</v>
      </c>
      <c r="G7" s="279" t="str">
        <f>'COMMISSION ASSUMPTIONS'!G7</f>
        <v>?</v>
      </c>
      <c r="H7" s="279" t="s">
        <v>262</v>
      </c>
    </row>
    <row r="9" spans="1:19" ht="24" customHeight="1">
      <c r="B9" s="280" t="str">
        <f>'MVLP INPUT FLTE'!B10</f>
        <v>FLTE 40GB</v>
      </c>
      <c r="C9" s="281">
        <v>1</v>
      </c>
      <c r="D9" s="281"/>
      <c r="E9" s="281"/>
      <c r="F9" s="281"/>
      <c r="G9" s="281"/>
      <c r="H9" s="282">
        <f>SUM(C9:G9)</f>
        <v>1</v>
      </c>
      <c r="N9" s="281">
        <v>0.74</v>
      </c>
      <c r="O9" s="281">
        <v>0.04</v>
      </c>
      <c r="P9" s="281">
        <v>0.08</v>
      </c>
      <c r="Q9" s="281">
        <v>0.02</v>
      </c>
      <c r="R9" s="281">
        <v>0.12</v>
      </c>
      <c r="S9" s="283">
        <f>SUM(N9:R9)</f>
        <v>1</v>
      </c>
    </row>
    <row r="10" spans="1:19" ht="24" customHeight="1">
      <c r="B10" s="280" t="str">
        <f>'MVLP INPUT FLTE'!B11</f>
        <v>FLTE 100GB</v>
      </c>
      <c r="C10" s="281">
        <v>1</v>
      </c>
      <c r="D10" s="281"/>
      <c r="E10" s="281"/>
      <c r="F10" s="281"/>
      <c r="G10" s="281"/>
      <c r="H10" s="282">
        <f>SUM(C10:G10)</f>
        <v>1</v>
      </c>
    </row>
    <row r="11" spans="1:19" ht="24" customHeight="1">
      <c r="B11" s="280" t="str">
        <f>'MVLP INPUT FLTE'!B12</f>
        <v>FLTE 200GB</v>
      </c>
      <c r="C11" s="281">
        <v>1</v>
      </c>
      <c r="D11" s="281"/>
      <c r="E11" s="281"/>
      <c r="F11" s="281"/>
      <c r="G11" s="281"/>
      <c r="H11" s="282">
        <f>SUM(C11:G11)</f>
        <v>1</v>
      </c>
    </row>
    <row r="12" spans="1:19" ht="24" customHeight="1">
      <c r="B12" s="280" t="str">
        <f>'MVLP INPUT FLTE'!B13</f>
        <v>FLTE 400GB</v>
      </c>
      <c r="C12" s="281">
        <v>1</v>
      </c>
      <c r="D12" s="281"/>
      <c r="E12" s="281"/>
      <c r="F12" s="281"/>
      <c r="G12" s="281"/>
      <c r="H12" s="282">
        <f>SUM(C12:G12)</f>
        <v>1</v>
      </c>
    </row>
    <row r="13" spans="1:19" ht="24" customHeight="1">
      <c r="B13" s="280" t="str">
        <f>'MVLP INPUT FLTE'!B14</f>
        <v>Package 5</v>
      </c>
      <c r="C13" s="281">
        <v>0</v>
      </c>
      <c r="D13" s="281"/>
      <c r="E13" s="281"/>
      <c r="F13" s="281"/>
      <c r="G13" s="281"/>
      <c r="H13" s="282">
        <f t="shared" ref="H13" si="0">SUM(C13:G13)</f>
        <v>0</v>
      </c>
    </row>
    <row r="15" spans="1:19" ht="57" customHeight="1">
      <c r="B15" s="278" t="s">
        <v>263</v>
      </c>
      <c r="C15" s="278" t="s">
        <v>264</v>
      </c>
      <c r="D15" s="279" t="s">
        <v>265</v>
      </c>
      <c r="E15" s="279" t="s">
        <v>266</v>
      </c>
      <c r="F15" s="279" t="s">
        <v>267</v>
      </c>
      <c r="G15" s="279" t="s">
        <v>268</v>
      </c>
      <c r="H15" s="279" t="s">
        <v>269</v>
      </c>
      <c r="I15" s="279" t="s">
        <v>270</v>
      </c>
      <c r="J15" s="279" t="s">
        <v>271</v>
      </c>
    </row>
    <row r="16" spans="1:19" ht="24" customHeight="1">
      <c r="H16" s="272"/>
    </row>
    <row r="17" spans="2:13" ht="24" customHeight="1">
      <c r="B17" s="702" t="str">
        <f>C7</f>
        <v>EXISTING AGENTS</v>
      </c>
      <c r="C17" s="284" t="str">
        <f>B9</f>
        <v>FLTE 40GB</v>
      </c>
      <c r="D17" s="288">
        <f>'MVLP INPUT FLTE'!D10/2</f>
        <v>49.5</v>
      </c>
      <c r="E17" s="285"/>
      <c r="F17" s="285"/>
      <c r="G17" s="286">
        <v>1</v>
      </c>
      <c r="H17" s="286">
        <f>100%-G17</f>
        <v>0</v>
      </c>
      <c r="I17" s="287"/>
      <c r="J17" s="286">
        <v>0.3</v>
      </c>
    </row>
    <row r="18" spans="2:13" ht="24" customHeight="1">
      <c r="B18" s="702"/>
      <c r="C18" s="284" t="str">
        <f>B10</f>
        <v>FLTE 100GB</v>
      </c>
      <c r="D18" s="288">
        <f>'MVLP INPUT FLTE'!D11/2</f>
        <v>99.5</v>
      </c>
      <c r="E18" s="285"/>
      <c r="F18" s="285"/>
      <c r="G18" s="286">
        <v>1</v>
      </c>
      <c r="H18" s="286">
        <f t="shared" ref="H18:H45" si="1">100%-G18</f>
        <v>0</v>
      </c>
      <c r="I18" s="287"/>
      <c r="J18" s="286">
        <v>0.3</v>
      </c>
    </row>
    <row r="19" spans="2:13" ht="24" customHeight="1">
      <c r="B19" s="702"/>
      <c r="C19" s="284" t="str">
        <f>B11</f>
        <v>FLTE 200GB</v>
      </c>
      <c r="D19" s="288">
        <f>'MVLP INPUT FLTE'!D12/2</f>
        <v>174.5</v>
      </c>
      <c r="E19" s="285"/>
      <c r="F19" s="285"/>
      <c r="G19" s="286">
        <v>1</v>
      </c>
      <c r="H19" s="286">
        <f t="shared" si="1"/>
        <v>0</v>
      </c>
      <c r="I19" s="287"/>
      <c r="J19" s="286">
        <v>0.3</v>
      </c>
    </row>
    <row r="20" spans="2:13" ht="24" customHeight="1">
      <c r="B20" s="702"/>
      <c r="C20" s="284" t="str">
        <f>B12</f>
        <v>FLTE 400GB</v>
      </c>
      <c r="D20" s="288">
        <f>'MVLP INPUT FLTE'!D13/2</f>
        <v>199.5</v>
      </c>
      <c r="E20" s="285"/>
      <c r="F20" s="285"/>
      <c r="G20" s="286">
        <v>1</v>
      </c>
      <c r="H20" s="286">
        <f t="shared" si="1"/>
        <v>0</v>
      </c>
      <c r="I20" s="287"/>
      <c r="J20" s="286">
        <v>0.3</v>
      </c>
    </row>
    <row r="21" spans="2:13" ht="24" customHeight="1">
      <c r="B21" s="702"/>
      <c r="C21" s="284" t="str">
        <f>B13</f>
        <v>Package 5</v>
      </c>
      <c r="D21" s="288">
        <v>0</v>
      </c>
      <c r="E21" s="285"/>
      <c r="F21" s="285"/>
      <c r="G21" s="286">
        <v>1</v>
      </c>
      <c r="H21" s="286">
        <f t="shared" si="1"/>
        <v>0</v>
      </c>
      <c r="I21" s="287"/>
      <c r="J21" s="286">
        <v>0.3</v>
      </c>
    </row>
    <row r="22" spans="2:13" ht="24" customHeight="1">
      <c r="B22" s="703"/>
      <c r="C22" s="284"/>
      <c r="D22" s="288"/>
      <c r="E22" s="286"/>
      <c r="F22" s="286"/>
      <c r="G22" s="286"/>
      <c r="H22" s="286"/>
      <c r="I22" s="287"/>
    </row>
    <row r="23" spans="2:13" ht="24" customHeight="1">
      <c r="B23" s="704" t="str">
        <f>D7</f>
        <v>ONLINE SALES WEB</v>
      </c>
      <c r="C23" s="280" t="str">
        <f>C17</f>
        <v>FLTE 40GB</v>
      </c>
      <c r="D23" s="288"/>
      <c r="E23" s="285"/>
      <c r="F23" s="285"/>
      <c r="G23" s="286">
        <v>0</v>
      </c>
      <c r="H23" s="286">
        <f t="shared" si="1"/>
        <v>1</v>
      </c>
      <c r="I23" s="289"/>
      <c r="J23" s="286">
        <v>0.1</v>
      </c>
    </row>
    <row r="24" spans="2:13" ht="24" customHeight="1">
      <c r="B24" s="705"/>
      <c r="C24" s="280" t="str">
        <f>C18</f>
        <v>FLTE 100GB</v>
      </c>
      <c r="D24" s="288"/>
      <c r="E24" s="285"/>
      <c r="F24" s="285"/>
      <c r="G24" s="286">
        <v>0</v>
      </c>
      <c r="H24" s="286">
        <f t="shared" si="1"/>
        <v>1</v>
      </c>
      <c r="I24" s="289"/>
      <c r="J24" s="286">
        <v>0.1</v>
      </c>
    </row>
    <row r="25" spans="2:13" ht="24" customHeight="1">
      <c r="B25" s="705"/>
      <c r="C25" s="280" t="str">
        <f>C19</f>
        <v>FLTE 200GB</v>
      </c>
      <c r="D25" s="288"/>
      <c r="E25" s="285"/>
      <c r="F25" s="285"/>
      <c r="G25" s="286">
        <v>0</v>
      </c>
      <c r="H25" s="286">
        <f t="shared" si="1"/>
        <v>1</v>
      </c>
      <c r="I25" s="289"/>
      <c r="J25" s="286">
        <v>0.1</v>
      </c>
    </row>
    <row r="26" spans="2:13" ht="24" customHeight="1">
      <c r="B26" s="705"/>
      <c r="C26" s="280" t="str">
        <f>C20</f>
        <v>FLTE 400GB</v>
      </c>
      <c r="D26" s="288"/>
      <c r="E26" s="285"/>
      <c r="F26" s="285"/>
      <c r="G26" s="286">
        <v>0</v>
      </c>
      <c r="H26" s="286">
        <f t="shared" si="1"/>
        <v>1</v>
      </c>
      <c r="I26" s="289"/>
      <c r="J26" s="286">
        <v>0.1</v>
      </c>
    </row>
    <row r="27" spans="2:13" ht="24" customHeight="1">
      <c r="B27" s="705"/>
      <c r="C27" s="280" t="str">
        <f>C21</f>
        <v>Package 5</v>
      </c>
      <c r="D27" s="288"/>
      <c r="E27" s="285"/>
      <c r="F27" s="285"/>
      <c r="G27" s="286">
        <v>0</v>
      </c>
      <c r="H27" s="286">
        <f t="shared" si="1"/>
        <v>1</v>
      </c>
      <c r="I27" s="289"/>
      <c r="J27" s="286">
        <v>0.1</v>
      </c>
    </row>
    <row r="28" spans="2:13" ht="24" customHeight="1">
      <c r="B28" s="706"/>
      <c r="C28" s="280"/>
      <c r="D28" s="288"/>
      <c r="E28" s="286"/>
      <c r="F28" s="290"/>
      <c r="G28" s="286"/>
      <c r="H28" s="286"/>
      <c r="I28" s="289"/>
    </row>
    <row r="29" spans="2:13" ht="24" customHeight="1">
      <c r="B29" s="697" t="str">
        <f>E7</f>
        <v>DIRECT MARKETING</v>
      </c>
      <c r="C29" s="284" t="str">
        <f>C23</f>
        <v>FLTE 40GB</v>
      </c>
      <c r="D29" s="288"/>
      <c r="E29" s="285"/>
      <c r="F29" s="285"/>
      <c r="G29" s="286">
        <v>0</v>
      </c>
      <c r="H29" s="286">
        <v>1</v>
      </c>
      <c r="I29" s="287"/>
      <c r="J29" s="286"/>
      <c r="L29" s="291"/>
      <c r="M29" s="292"/>
    </row>
    <row r="30" spans="2:13" ht="24" customHeight="1">
      <c r="B30" s="698"/>
      <c r="C30" s="284" t="str">
        <f>C24</f>
        <v>FLTE 100GB</v>
      </c>
      <c r="D30" s="288"/>
      <c r="E30" s="285"/>
      <c r="F30" s="285"/>
      <c r="G30" s="286">
        <v>0</v>
      </c>
      <c r="H30" s="286">
        <v>1</v>
      </c>
      <c r="I30" s="287"/>
      <c r="J30" s="286"/>
    </row>
    <row r="31" spans="2:13" ht="24" customHeight="1">
      <c r="B31" s="698"/>
      <c r="C31" s="284" t="str">
        <f>C25</f>
        <v>FLTE 200GB</v>
      </c>
      <c r="D31" s="288"/>
      <c r="E31" s="285"/>
      <c r="F31" s="285"/>
      <c r="G31" s="286">
        <v>0</v>
      </c>
      <c r="H31" s="286">
        <v>1</v>
      </c>
      <c r="I31" s="287"/>
      <c r="J31" s="286"/>
    </row>
    <row r="32" spans="2:13" ht="24" customHeight="1">
      <c r="B32" s="698"/>
      <c r="C32" s="284" t="str">
        <f>C26</f>
        <v>FLTE 400GB</v>
      </c>
      <c r="D32" s="288"/>
      <c r="E32" s="285"/>
      <c r="F32" s="285"/>
      <c r="G32" s="286">
        <v>0</v>
      </c>
      <c r="H32" s="286">
        <v>1</v>
      </c>
      <c r="I32" s="287"/>
      <c r="J32" s="286"/>
    </row>
    <row r="33" spans="2:10" ht="24" customHeight="1">
      <c r="B33" s="698"/>
      <c r="C33" s="284" t="str">
        <f>C27</f>
        <v>Package 5</v>
      </c>
      <c r="D33" s="288"/>
      <c r="E33" s="285"/>
      <c r="F33" s="285"/>
      <c r="G33" s="286">
        <v>0</v>
      </c>
      <c r="H33" s="286">
        <v>1</v>
      </c>
      <c r="I33" s="287"/>
      <c r="J33" s="286"/>
    </row>
    <row r="34" spans="2:10" ht="24" customHeight="1">
      <c r="B34" s="699"/>
      <c r="C34" s="284"/>
      <c r="D34" s="288"/>
      <c r="E34" s="286"/>
      <c r="F34" s="286"/>
      <c r="G34" s="286"/>
      <c r="H34" s="286"/>
      <c r="I34" s="287"/>
    </row>
    <row r="35" spans="2:10" ht="24" customHeight="1">
      <c r="B35" s="704" t="str">
        <f>F7</f>
        <v>ONLINE SALES APP</v>
      </c>
      <c r="C35" s="280" t="str">
        <f>C29</f>
        <v>FLTE 40GB</v>
      </c>
      <c r="D35" s="288"/>
      <c r="E35" s="285"/>
      <c r="F35" s="285"/>
      <c r="G35" s="290">
        <v>1</v>
      </c>
      <c r="H35" s="290">
        <f t="shared" si="1"/>
        <v>0</v>
      </c>
      <c r="I35" s="289"/>
      <c r="J35" s="286">
        <v>0</v>
      </c>
    </row>
    <row r="36" spans="2:10" ht="24" customHeight="1">
      <c r="B36" s="705"/>
      <c r="C36" s="280" t="str">
        <f>C30</f>
        <v>FLTE 100GB</v>
      </c>
      <c r="D36" s="288"/>
      <c r="E36" s="285"/>
      <c r="F36" s="285"/>
      <c r="G36" s="290">
        <v>1</v>
      </c>
      <c r="H36" s="290">
        <f t="shared" si="1"/>
        <v>0</v>
      </c>
      <c r="I36" s="289"/>
      <c r="J36" s="286">
        <v>0</v>
      </c>
    </row>
    <row r="37" spans="2:10" ht="24" customHeight="1">
      <c r="B37" s="705"/>
      <c r="C37" s="280" t="str">
        <f>C31</f>
        <v>FLTE 200GB</v>
      </c>
      <c r="D37" s="288"/>
      <c r="E37" s="285"/>
      <c r="F37" s="285"/>
      <c r="G37" s="290">
        <v>1</v>
      </c>
      <c r="H37" s="290">
        <f t="shared" si="1"/>
        <v>0</v>
      </c>
      <c r="I37" s="289"/>
      <c r="J37" s="286">
        <v>0</v>
      </c>
    </row>
    <row r="38" spans="2:10" ht="24" customHeight="1">
      <c r="B38" s="705"/>
      <c r="C38" s="280" t="str">
        <f>C32</f>
        <v>FLTE 400GB</v>
      </c>
      <c r="D38" s="288"/>
      <c r="E38" s="285"/>
      <c r="F38" s="285"/>
      <c r="G38" s="290">
        <v>1</v>
      </c>
      <c r="H38" s="290">
        <f t="shared" si="1"/>
        <v>0</v>
      </c>
      <c r="I38" s="289"/>
      <c r="J38" s="286">
        <v>0</v>
      </c>
    </row>
    <row r="39" spans="2:10" ht="24" customHeight="1">
      <c r="B39" s="705"/>
      <c r="C39" s="280" t="str">
        <f>C33</f>
        <v>Package 5</v>
      </c>
      <c r="D39" s="288"/>
      <c r="E39" s="285"/>
      <c r="F39" s="285"/>
      <c r="G39" s="290">
        <v>1</v>
      </c>
      <c r="H39" s="290">
        <f t="shared" si="1"/>
        <v>0</v>
      </c>
      <c r="I39" s="289"/>
      <c r="J39" s="286">
        <v>0</v>
      </c>
    </row>
    <row r="40" spans="2:10" ht="24" customHeight="1">
      <c r="B40" s="706"/>
      <c r="C40" s="280"/>
      <c r="D40" s="288"/>
      <c r="E40" s="286"/>
      <c r="F40" s="286"/>
      <c r="G40" s="290"/>
      <c r="H40" s="290"/>
      <c r="I40" s="289"/>
    </row>
    <row r="41" spans="2:10" ht="24" customHeight="1">
      <c r="B41" s="697" t="str">
        <f>G7</f>
        <v>?</v>
      </c>
      <c r="C41" s="284" t="str">
        <f>C35</f>
        <v>FLTE 40GB</v>
      </c>
      <c r="D41" s="288"/>
      <c r="E41" s="285">
        <v>7.0000000000000007E-2</v>
      </c>
      <c r="F41" s="285">
        <v>7.0000000000000007E-2</v>
      </c>
      <c r="G41" s="286">
        <v>1</v>
      </c>
      <c r="H41" s="286">
        <f t="shared" si="1"/>
        <v>0</v>
      </c>
      <c r="I41" s="287"/>
      <c r="J41" s="286">
        <v>0.3</v>
      </c>
    </row>
    <row r="42" spans="2:10" ht="24" customHeight="1">
      <c r="B42" s="698"/>
      <c r="C42" s="284" t="str">
        <f>C36</f>
        <v>FLTE 100GB</v>
      </c>
      <c r="D42" s="288"/>
      <c r="E42" s="285">
        <v>7.0000000000000007E-2</v>
      </c>
      <c r="F42" s="285">
        <v>7.0000000000000007E-2</v>
      </c>
      <c r="G42" s="286">
        <v>1</v>
      </c>
      <c r="H42" s="286">
        <f t="shared" si="1"/>
        <v>0</v>
      </c>
      <c r="I42" s="287"/>
      <c r="J42" s="286">
        <v>0.3</v>
      </c>
    </row>
    <row r="43" spans="2:10" ht="24" customHeight="1">
      <c r="B43" s="698"/>
      <c r="C43" s="284" t="str">
        <f>C37</f>
        <v>FLTE 200GB</v>
      </c>
      <c r="D43" s="288"/>
      <c r="E43" s="285">
        <v>7.0000000000000007E-2</v>
      </c>
      <c r="F43" s="285">
        <v>7.0000000000000007E-2</v>
      </c>
      <c r="G43" s="286">
        <v>1</v>
      </c>
      <c r="H43" s="286">
        <f t="shared" si="1"/>
        <v>0</v>
      </c>
      <c r="I43" s="287"/>
      <c r="J43" s="286">
        <v>0.3</v>
      </c>
    </row>
    <row r="44" spans="2:10" ht="24" customHeight="1">
      <c r="B44" s="698"/>
      <c r="C44" s="284" t="str">
        <f>C38</f>
        <v>FLTE 400GB</v>
      </c>
      <c r="D44" s="288"/>
      <c r="E44" s="285">
        <v>7.0000000000000007E-2</v>
      </c>
      <c r="F44" s="285">
        <v>7.0000000000000007E-2</v>
      </c>
      <c r="G44" s="286">
        <v>1</v>
      </c>
      <c r="H44" s="286">
        <f t="shared" si="1"/>
        <v>0</v>
      </c>
      <c r="I44" s="287"/>
      <c r="J44" s="286">
        <v>0.3</v>
      </c>
    </row>
    <row r="45" spans="2:10" ht="24" customHeight="1">
      <c r="B45" s="698"/>
      <c r="C45" s="284" t="str">
        <f>C39</f>
        <v>Package 5</v>
      </c>
      <c r="D45" s="288"/>
      <c r="E45" s="285">
        <v>7.0000000000000007E-2</v>
      </c>
      <c r="F45" s="285">
        <v>7.0000000000000007E-2</v>
      </c>
      <c r="G45" s="286">
        <v>1</v>
      </c>
      <c r="H45" s="286">
        <f t="shared" si="1"/>
        <v>0</v>
      </c>
      <c r="I45" s="287"/>
      <c r="J45" s="286">
        <v>0.3</v>
      </c>
    </row>
    <row r="46" spans="2:10" ht="24" customHeight="1">
      <c r="B46" s="699"/>
      <c r="C46" s="284"/>
      <c r="D46" s="288"/>
      <c r="E46" s="286"/>
      <c r="F46" s="286"/>
      <c r="G46" s="290"/>
      <c r="H46" s="290"/>
      <c r="I46" s="293"/>
    </row>
    <row r="48" spans="2:10" ht="24" customHeight="1">
      <c r="B48" s="700" t="s">
        <v>259</v>
      </c>
      <c r="C48" s="700"/>
      <c r="D48" s="700"/>
      <c r="E48" s="700"/>
      <c r="F48" s="700"/>
      <c r="G48" s="700"/>
    </row>
    <row r="50" spans="2:8" ht="28" customHeight="1">
      <c r="B50" s="294" t="s">
        <v>260</v>
      </c>
      <c r="C50" s="295" t="str">
        <f>C7</f>
        <v>EXISTING AGENTS</v>
      </c>
      <c r="D50" s="295" t="str">
        <f>D7</f>
        <v>ONLINE SALES WEB</v>
      </c>
      <c r="E50" s="295" t="str">
        <f>E7</f>
        <v>DIRECT MARKETING</v>
      </c>
      <c r="F50" s="295" t="str">
        <f>F7</f>
        <v>ONLINE SALES APP</v>
      </c>
      <c r="G50" s="295" t="str">
        <f>G7</f>
        <v>?</v>
      </c>
      <c r="H50" s="295" t="s">
        <v>262</v>
      </c>
    </row>
    <row r="52" spans="2:8" ht="24" customHeight="1">
      <c r="B52" s="296" t="str">
        <f t="shared" ref="B52:H56" si="2">B9</f>
        <v>FLTE 40GB</v>
      </c>
      <c r="C52" s="297">
        <f t="shared" si="2"/>
        <v>1</v>
      </c>
      <c r="D52" s="297">
        <f t="shared" si="2"/>
        <v>0</v>
      </c>
      <c r="E52" s="297">
        <f t="shared" si="2"/>
        <v>0</v>
      </c>
      <c r="F52" s="297">
        <f t="shared" si="2"/>
        <v>0</v>
      </c>
      <c r="G52" s="297">
        <f t="shared" si="2"/>
        <v>0</v>
      </c>
      <c r="H52" s="297">
        <f t="shared" si="2"/>
        <v>1</v>
      </c>
    </row>
    <row r="53" spans="2:8" ht="24" customHeight="1">
      <c r="B53" s="296" t="str">
        <f t="shared" si="2"/>
        <v>FLTE 100GB</v>
      </c>
      <c r="C53" s="297">
        <f t="shared" si="2"/>
        <v>1</v>
      </c>
      <c r="D53" s="297">
        <f t="shared" si="2"/>
        <v>0</v>
      </c>
      <c r="E53" s="297">
        <f t="shared" si="2"/>
        <v>0</v>
      </c>
      <c r="F53" s="297">
        <f t="shared" si="2"/>
        <v>0</v>
      </c>
      <c r="G53" s="297">
        <f t="shared" si="2"/>
        <v>0</v>
      </c>
      <c r="H53" s="297">
        <f t="shared" si="2"/>
        <v>1</v>
      </c>
    </row>
    <row r="54" spans="2:8" ht="24" customHeight="1">
      <c r="B54" s="296" t="str">
        <f t="shared" si="2"/>
        <v>FLTE 200GB</v>
      </c>
      <c r="C54" s="297">
        <f t="shared" si="2"/>
        <v>1</v>
      </c>
      <c r="D54" s="297">
        <f t="shared" si="2"/>
        <v>0</v>
      </c>
      <c r="E54" s="297">
        <f t="shared" si="2"/>
        <v>0</v>
      </c>
      <c r="F54" s="297">
        <f t="shared" si="2"/>
        <v>0</v>
      </c>
      <c r="G54" s="297">
        <f t="shared" si="2"/>
        <v>0</v>
      </c>
      <c r="H54" s="297">
        <f t="shared" si="2"/>
        <v>1</v>
      </c>
    </row>
    <row r="55" spans="2:8" ht="24" customHeight="1">
      <c r="B55" s="296" t="str">
        <f t="shared" si="2"/>
        <v>FLTE 400GB</v>
      </c>
      <c r="C55" s="297">
        <f t="shared" si="2"/>
        <v>1</v>
      </c>
      <c r="D55" s="297">
        <f t="shared" si="2"/>
        <v>0</v>
      </c>
      <c r="E55" s="297">
        <f t="shared" si="2"/>
        <v>0</v>
      </c>
      <c r="F55" s="297">
        <f t="shared" si="2"/>
        <v>0</v>
      </c>
      <c r="G55" s="297">
        <f t="shared" si="2"/>
        <v>0</v>
      </c>
      <c r="H55" s="297">
        <f t="shared" si="2"/>
        <v>1</v>
      </c>
    </row>
    <row r="56" spans="2:8" ht="24" customHeight="1">
      <c r="B56" s="296" t="str">
        <f t="shared" si="2"/>
        <v>Package 5</v>
      </c>
      <c r="C56" s="297">
        <f t="shared" si="2"/>
        <v>0</v>
      </c>
      <c r="D56" s="297">
        <f t="shared" si="2"/>
        <v>0</v>
      </c>
      <c r="E56" s="297">
        <f t="shared" si="2"/>
        <v>0</v>
      </c>
      <c r="F56" s="297">
        <f t="shared" si="2"/>
        <v>0</v>
      </c>
      <c r="G56" s="297">
        <f t="shared" si="2"/>
        <v>0</v>
      </c>
      <c r="H56" s="297">
        <f t="shared" si="2"/>
        <v>0</v>
      </c>
    </row>
    <row r="57" spans="2:8" ht="24" customHeight="1">
      <c r="B57" s="280"/>
      <c r="C57" s="298"/>
      <c r="D57" s="298"/>
      <c r="E57" s="298"/>
      <c r="F57" s="298"/>
      <c r="G57" s="298"/>
      <c r="H57" s="298"/>
    </row>
    <row r="59" spans="2:8" ht="24" customHeight="1">
      <c r="B59" s="700" t="s">
        <v>272</v>
      </c>
      <c r="C59" s="700"/>
      <c r="D59" s="700"/>
      <c r="E59" s="700"/>
      <c r="F59" s="700"/>
      <c r="G59" s="700"/>
    </row>
    <row r="61" spans="2:8" ht="28" customHeight="1">
      <c r="B61" s="278" t="s">
        <v>260</v>
      </c>
      <c r="C61" s="279" t="s">
        <v>273</v>
      </c>
      <c r="D61" s="279" t="s">
        <v>274</v>
      </c>
      <c r="E61" s="299"/>
      <c r="F61" s="299"/>
      <c r="G61" s="299"/>
      <c r="H61" s="299"/>
    </row>
    <row r="63" spans="2:8" ht="24" customHeight="1">
      <c r="B63" s="280" t="s">
        <v>275</v>
      </c>
      <c r="C63" s="304">
        <v>4</v>
      </c>
      <c r="D63" s="304">
        <v>10</v>
      </c>
      <c r="E63" s="300" t="s">
        <v>276</v>
      </c>
      <c r="F63" s="301"/>
      <c r="G63" s="301"/>
      <c r="H63" s="301"/>
    </row>
    <row r="64" spans="2:8" ht="24" customHeight="1">
      <c r="B64" s="280" t="s">
        <v>277</v>
      </c>
      <c r="C64" s="302">
        <v>0.05</v>
      </c>
      <c r="D64" s="303">
        <v>0.8</v>
      </c>
      <c r="E64" s="300" t="s">
        <v>278</v>
      </c>
      <c r="F64" s="301"/>
      <c r="G64" s="301"/>
      <c r="H64" s="301"/>
    </row>
    <row r="65" spans="3:4" ht="37" customHeight="1">
      <c r="C65" s="701" t="s">
        <v>279</v>
      </c>
      <c r="D65" s="701"/>
    </row>
  </sheetData>
  <mergeCells count="10">
    <mergeCell ref="B41:B46"/>
    <mergeCell ref="B48:G48"/>
    <mergeCell ref="B59:G59"/>
    <mergeCell ref="C65:D65"/>
    <mergeCell ref="B3:G3"/>
    <mergeCell ref="B5:G5"/>
    <mergeCell ref="B17:B22"/>
    <mergeCell ref="B23:B28"/>
    <mergeCell ref="B29:B34"/>
    <mergeCell ref="B35:B40"/>
  </mergeCells>
  <conditionalFormatting sqref="H9:H13 H52:H57">
    <cfRule type="cellIs" dxfId="2" priority="3" operator="greaterThan">
      <formula>1</formula>
    </cfRule>
  </conditionalFormatting>
  <conditionalFormatting sqref="H63:H64">
    <cfRule type="cellIs" dxfId="1" priority="2" operator="greaterThan">
      <formula>1</formula>
    </cfRule>
  </conditionalFormatting>
  <conditionalFormatting sqref="S9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B0BC-29B6-4F16-8BF2-FB19FD551CE5}">
  <sheetPr>
    <tabColor theme="1"/>
  </sheetPr>
  <dimension ref="B1:CQ533"/>
  <sheetViews>
    <sheetView zoomScale="50" zoomScaleNormal="50" workbookViewId="0">
      <pane xSplit="2" ySplit="40" topLeftCell="C182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14.69140625" defaultRowHeight="12.5" outlineLevelRow="2"/>
  <cols>
    <col min="1" max="1" width="7.3046875" style="307" customWidth="1"/>
    <col min="2" max="2" width="41.53515625" style="307" customWidth="1"/>
    <col min="3" max="46" width="14.69140625" style="312"/>
    <col min="47" max="16384" width="14.69140625" style="307"/>
  </cols>
  <sheetData>
    <row r="1" spans="2:70" s="305" customFormat="1" ht="57" customHeight="1">
      <c r="D1" s="306"/>
    </row>
    <row r="2" spans="2:70" ht="24" customHeight="1"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</row>
    <row r="3" spans="2:70" ht="24" customHeight="1">
      <c r="B3" s="707" t="s">
        <v>280</v>
      </c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308"/>
      <c r="R3" s="308"/>
      <c r="S3" s="308"/>
      <c r="T3" s="308"/>
      <c r="U3" s="308"/>
      <c r="V3" s="308"/>
      <c r="W3" s="308"/>
      <c r="X3" s="308"/>
      <c r="Y3" s="308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</row>
    <row r="4" spans="2:70" ht="24" customHeight="1"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</row>
    <row r="5" spans="2:70" ht="24" customHeight="1">
      <c r="B5" s="309"/>
      <c r="C5" s="310" t="s">
        <v>32</v>
      </c>
      <c r="D5" s="310" t="s">
        <v>33</v>
      </c>
      <c r="E5" s="310" t="s">
        <v>34</v>
      </c>
      <c r="F5" s="310" t="s">
        <v>35</v>
      </c>
      <c r="G5" s="310" t="s">
        <v>36</v>
      </c>
      <c r="H5" s="310" t="s">
        <v>37</v>
      </c>
      <c r="I5" s="310" t="s">
        <v>281</v>
      </c>
      <c r="J5" s="310" t="s">
        <v>282</v>
      </c>
      <c r="K5" s="310" t="s">
        <v>283</v>
      </c>
      <c r="L5" s="310" t="s">
        <v>284</v>
      </c>
      <c r="M5" s="310" t="s">
        <v>285</v>
      </c>
      <c r="N5" s="310" t="s">
        <v>286</v>
      </c>
      <c r="O5" s="310" t="s">
        <v>287</v>
      </c>
      <c r="P5" s="310" t="s">
        <v>288</v>
      </c>
      <c r="Q5" s="310" t="s">
        <v>289</v>
      </c>
      <c r="R5" s="310" t="s">
        <v>290</v>
      </c>
      <c r="S5" s="310" t="s">
        <v>291</v>
      </c>
      <c r="T5" s="310" t="s">
        <v>292</v>
      </c>
      <c r="U5" s="310" t="s">
        <v>293</v>
      </c>
      <c r="V5" s="310" t="s">
        <v>294</v>
      </c>
      <c r="W5" s="310" t="s">
        <v>295</v>
      </c>
      <c r="X5" s="310" t="s">
        <v>296</v>
      </c>
      <c r="Y5" s="310" t="s">
        <v>297</v>
      </c>
      <c r="Z5" s="310" t="s">
        <v>298</v>
      </c>
      <c r="AA5" s="310" t="s">
        <v>299</v>
      </c>
      <c r="AB5" s="310" t="s">
        <v>300</v>
      </c>
      <c r="AC5" s="310" t="s">
        <v>301</v>
      </c>
      <c r="AD5" s="310" t="s">
        <v>302</v>
      </c>
      <c r="AE5" s="310" t="s">
        <v>303</v>
      </c>
      <c r="AF5" s="310" t="s">
        <v>304</v>
      </c>
      <c r="AG5" s="310" t="s">
        <v>305</v>
      </c>
      <c r="AH5" s="310" t="s">
        <v>306</v>
      </c>
      <c r="AI5" s="310" t="s">
        <v>307</v>
      </c>
      <c r="AJ5" s="310" t="s">
        <v>308</v>
      </c>
      <c r="AK5" s="310" t="s">
        <v>309</v>
      </c>
      <c r="AL5" s="310" t="s">
        <v>310</v>
      </c>
      <c r="AM5" s="310" t="s">
        <v>311</v>
      </c>
      <c r="AN5" s="310" t="s">
        <v>312</v>
      </c>
      <c r="AO5" s="310" t="s">
        <v>313</v>
      </c>
      <c r="AP5" s="310" t="s">
        <v>314</v>
      </c>
      <c r="AQ5" s="310" t="s">
        <v>315</v>
      </c>
      <c r="AR5" s="310" t="s">
        <v>316</v>
      </c>
      <c r="AS5" s="310" t="s">
        <v>317</v>
      </c>
      <c r="AT5" s="310" t="s">
        <v>318</v>
      </c>
      <c r="AU5" s="310" t="s">
        <v>319</v>
      </c>
      <c r="AV5" s="310" t="s">
        <v>320</v>
      </c>
      <c r="AW5" s="310" t="s">
        <v>321</v>
      </c>
      <c r="AX5" s="310" t="s">
        <v>322</v>
      </c>
      <c r="AY5" s="310" t="s">
        <v>323</v>
      </c>
      <c r="AZ5" s="310" t="s">
        <v>324</v>
      </c>
      <c r="BA5" s="310" t="s">
        <v>325</v>
      </c>
      <c r="BB5" s="310" t="s">
        <v>326</v>
      </c>
      <c r="BC5" s="310" t="s">
        <v>327</v>
      </c>
      <c r="BD5" s="310" t="s">
        <v>328</v>
      </c>
      <c r="BE5" s="310" t="s">
        <v>329</v>
      </c>
      <c r="BF5" s="310" t="s">
        <v>330</v>
      </c>
      <c r="BG5" s="310" t="s">
        <v>331</v>
      </c>
      <c r="BH5" s="310" t="s">
        <v>332</v>
      </c>
      <c r="BI5" s="310" t="s">
        <v>333</v>
      </c>
      <c r="BJ5" s="310" t="s">
        <v>334</v>
      </c>
      <c r="BK5" s="310" t="s">
        <v>335</v>
      </c>
      <c r="BL5" s="310" t="s">
        <v>336</v>
      </c>
      <c r="BM5" s="310" t="s">
        <v>337</v>
      </c>
      <c r="BN5" s="310" t="s">
        <v>338</v>
      </c>
      <c r="BO5" s="310" t="s">
        <v>339</v>
      </c>
      <c r="BP5" s="310" t="s">
        <v>340</v>
      </c>
      <c r="BQ5" s="310" t="s">
        <v>341</v>
      </c>
      <c r="BR5" s="310" t="s">
        <v>342</v>
      </c>
    </row>
    <row r="6" spans="2:70" ht="24" hidden="1" customHeight="1"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</row>
    <row r="7" spans="2:70" ht="24" hidden="1" customHeight="1">
      <c r="B7" s="309" t="s">
        <v>343</v>
      </c>
      <c r="C7" s="311">
        <v>0</v>
      </c>
      <c r="D7" s="311">
        <v>0</v>
      </c>
      <c r="E7" s="311">
        <v>0</v>
      </c>
      <c r="F7" s="311">
        <v>0</v>
      </c>
      <c r="G7" s="311">
        <v>0</v>
      </c>
      <c r="H7" s="311">
        <v>0</v>
      </c>
      <c r="I7" s="311">
        <f>MAX(SUM(I9:I14),'[5]COST TO SERVE ASSUMPTIONS'!$D$6)</f>
        <v>250000</v>
      </c>
      <c r="J7" s="311">
        <f>MAX(SUM(J9:J14),'[5]COST TO SERVE ASSUMPTIONS'!$D$6)</f>
        <v>250000</v>
      </c>
      <c r="K7" s="311">
        <f>MAX(SUM(K9:K14),'[5]COST TO SERVE ASSUMPTIONS'!$D$6)</f>
        <v>250000</v>
      </c>
      <c r="L7" s="311">
        <f>MAX(SUM(L9:L14),'[5]COST TO SERVE ASSUMPTIONS'!$D$6)</f>
        <v>250000</v>
      </c>
      <c r="M7" s="311">
        <f>MAX(SUM(M9:M14),'[5]COST TO SERVE ASSUMPTIONS'!$D$6)</f>
        <v>250000</v>
      </c>
      <c r="N7" s="311">
        <f>MAX(SUM(N9:N14),'[5]COST TO SERVE ASSUMPTIONS'!$D$6)</f>
        <v>250000</v>
      </c>
      <c r="O7" s="311">
        <f>MAX(SUM(O9:O14),'[5]COST TO SERVE ASSUMPTIONS'!$D$6)</f>
        <v>250000</v>
      </c>
      <c r="P7" s="311">
        <f>MAX(SUM(P9:P14),'[5]COST TO SERVE ASSUMPTIONS'!$D$6)</f>
        <v>250000</v>
      </c>
      <c r="Q7" s="311">
        <f>MAX(SUM(Q9:Q14),'[5]COST TO SERVE ASSUMPTIONS'!$D$6)</f>
        <v>250000</v>
      </c>
      <c r="R7" s="311">
        <f>MAX(SUM(R9:R14),'[5]COST TO SERVE ASSUMPTIONS'!$D$6)</f>
        <v>250000</v>
      </c>
      <c r="S7" s="311">
        <f>MAX(SUM(S9:S14),'[5]COST TO SERVE ASSUMPTIONS'!$D$6)</f>
        <v>250000</v>
      </c>
      <c r="T7" s="311">
        <f>MAX(SUM(T9:T14),'[5]COST TO SERVE ASSUMPTIONS'!$D$6)</f>
        <v>250000</v>
      </c>
      <c r="U7" s="311">
        <f>MAX(SUM(U9:U14),'[5]COST TO SERVE ASSUMPTIONS'!$D$6)</f>
        <v>250000</v>
      </c>
      <c r="V7" s="311">
        <f>MAX(SUM(V9:V14),'[5]COST TO SERVE ASSUMPTIONS'!$D$6)</f>
        <v>250000</v>
      </c>
      <c r="W7" s="311">
        <f>MAX(SUM(W9:W14),'[5]COST TO SERVE ASSUMPTIONS'!$D$6)</f>
        <v>250000</v>
      </c>
      <c r="X7" s="311">
        <f>MAX(SUM(X9:X14),'[5]COST TO SERVE ASSUMPTIONS'!$D$6)</f>
        <v>250000</v>
      </c>
      <c r="Y7" s="311">
        <f>MAX(SUM(Y9:Y14),'[5]COST TO SERVE ASSUMPTIONS'!$D$6)</f>
        <v>250000</v>
      </c>
      <c r="Z7" s="311">
        <f>MAX(SUM(Z9:Z14),'[5]COST TO SERVE ASSUMPTIONS'!$D$6)</f>
        <v>250000</v>
      </c>
      <c r="AA7" s="311">
        <f>MAX(SUM(AA9:AA14),'[5]COST TO SERVE ASSUMPTIONS'!$D$6)</f>
        <v>250000</v>
      </c>
      <c r="AB7" s="311">
        <f>MAX(SUM(AB9:AB14),'[5]COST TO SERVE ASSUMPTIONS'!$D$6)</f>
        <v>250000</v>
      </c>
      <c r="AC7" s="311">
        <f>MAX(SUM(AC9:AC14),'[5]COST TO SERVE ASSUMPTIONS'!$D$6)</f>
        <v>250000</v>
      </c>
      <c r="AD7" s="311">
        <f>MAX(SUM(AD9:AD14),'[5]COST TO SERVE ASSUMPTIONS'!$D$6)</f>
        <v>250000</v>
      </c>
      <c r="AE7" s="311">
        <f>MAX(SUM(AE9:AE14),'[5]COST TO SERVE ASSUMPTIONS'!$D$6)</f>
        <v>250000</v>
      </c>
      <c r="AF7" s="311">
        <f>MAX(SUM(AF9:AF14),'[5]COST TO SERVE ASSUMPTIONS'!$D$6)</f>
        <v>250000</v>
      </c>
      <c r="AG7" s="311">
        <f>MAX(SUM(AG9:AG14),'[5]COST TO SERVE ASSUMPTIONS'!$D$6)</f>
        <v>250000</v>
      </c>
      <c r="AH7" s="311">
        <f>MAX(SUM(AH9:AH14),'[5]COST TO SERVE ASSUMPTIONS'!$D$6)</f>
        <v>250000</v>
      </c>
      <c r="AI7" s="311">
        <f>MAX(SUM(AI9:AI14),'[5]COST TO SERVE ASSUMPTIONS'!$D$6)</f>
        <v>250000</v>
      </c>
      <c r="AJ7" s="311">
        <f>MAX(SUM(AJ9:AJ14),'[5]COST TO SERVE ASSUMPTIONS'!$D$6)</f>
        <v>250000</v>
      </c>
      <c r="AK7" s="311">
        <f>MAX(SUM(AK9:AK14),'[5]COST TO SERVE ASSUMPTIONS'!$D$6)</f>
        <v>250000</v>
      </c>
      <c r="AL7" s="311">
        <f>MAX(SUM(AL9:AL14),'[5]COST TO SERVE ASSUMPTIONS'!$D$6)</f>
        <v>250000</v>
      </c>
      <c r="AM7" s="311">
        <f>MAX(SUM(AM9:AM14),'[5]COST TO SERVE ASSUMPTIONS'!$D$6)</f>
        <v>250000</v>
      </c>
      <c r="AN7" s="311">
        <f>MAX(SUM(AN9:AN14),'[5]COST TO SERVE ASSUMPTIONS'!$D$6)</f>
        <v>250000</v>
      </c>
      <c r="AO7" s="311">
        <f>MAX(SUM(AO9:AO14),'[5]COST TO SERVE ASSUMPTIONS'!$D$6)</f>
        <v>250000</v>
      </c>
      <c r="AP7" s="311">
        <f>MAX(SUM(AP9:AP14),'[5]COST TO SERVE ASSUMPTIONS'!$D$6)</f>
        <v>250000</v>
      </c>
      <c r="AQ7" s="311">
        <f>MAX(SUM(AQ9:AQ14),'[5]COST TO SERVE ASSUMPTIONS'!$D$6)</f>
        <v>250000</v>
      </c>
      <c r="AR7" s="311">
        <f>MAX(SUM(AR9:AR14),'[5]COST TO SERVE ASSUMPTIONS'!$D$6)</f>
        <v>250000</v>
      </c>
      <c r="AS7" s="311">
        <f>MAX(SUM(AS9:AS14),'[5]COST TO SERVE ASSUMPTIONS'!$D$6)</f>
        <v>250000</v>
      </c>
      <c r="AT7" s="311">
        <f>MAX(SUM(AT9:AT14),'[5]COST TO SERVE ASSUMPTIONS'!$D$6)</f>
        <v>250000</v>
      </c>
      <c r="AU7" s="311">
        <f>MAX(SUM(AU9:AU14),'[5]COST TO SERVE ASSUMPTIONS'!$D$6)</f>
        <v>250000</v>
      </c>
      <c r="AV7" s="311">
        <f>MAX(SUM(AV9:AV14),'[5]COST TO SERVE ASSUMPTIONS'!$D$6)</f>
        <v>250000</v>
      </c>
      <c r="AW7" s="311">
        <f>MAX(SUM(AW9:AW14),'[5]COST TO SERVE ASSUMPTIONS'!$D$6)</f>
        <v>250000</v>
      </c>
      <c r="AX7" s="311">
        <f>MAX(SUM(AX9:AX14),'[5]COST TO SERVE ASSUMPTIONS'!$D$6)</f>
        <v>260490</v>
      </c>
      <c r="AY7" s="311">
        <f>MAX(SUM(AY9:AY14),'[5]COST TO SERVE ASSUMPTIONS'!$D$6)</f>
        <v>274260</v>
      </c>
      <c r="AZ7" s="311">
        <f>MAX(SUM(AZ9:AZ14),'[5]COST TO SERVE ASSUMPTIONS'!$D$6)</f>
        <v>288020</v>
      </c>
      <c r="BA7" s="311">
        <f>MAX(SUM(BA9:BA14),'[5]COST TO SERVE ASSUMPTIONS'!$D$6)</f>
        <v>301760</v>
      </c>
      <c r="BB7" s="311">
        <f>MAX(SUM(BB9:BB14),'[5]COST TO SERVE ASSUMPTIONS'!$D$6)</f>
        <v>315430</v>
      </c>
      <c r="BC7" s="311">
        <f>MAX(SUM(BC9:BC14),'[5]COST TO SERVE ASSUMPTIONS'!$D$6)</f>
        <v>329000</v>
      </c>
      <c r="BD7" s="311">
        <f>MAX(SUM(BD9:BD14),'[5]COST TO SERVE ASSUMPTIONS'!$D$6)</f>
        <v>342450</v>
      </c>
      <c r="BE7" s="311">
        <f>MAX(SUM(BE9:BE14),'[5]COST TO SERVE ASSUMPTIONS'!$D$6)</f>
        <v>355800</v>
      </c>
      <c r="BF7" s="311">
        <f>MAX(SUM(BF9:BF14),'[5]COST TO SERVE ASSUMPTIONS'!$D$6)</f>
        <v>369040</v>
      </c>
      <c r="BG7" s="311">
        <f>MAX(SUM(BG9:BG14),'[5]COST TO SERVE ASSUMPTIONS'!$D$6)</f>
        <v>382170</v>
      </c>
      <c r="BH7" s="311">
        <f>MAX(SUM(BH9:BH14),'[5]COST TO SERVE ASSUMPTIONS'!$D$6)</f>
        <v>395190</v>
      </c>
      <c r="BI7" s="311">
        <f>MAX(SUM(BI9:BI14),'[5]COST TO SERVE ASSUMPTIONS'!$D$6)</f>
        <v>408290</v>
      </c>
      <c r="BJ7" s="311">
        <f>MAX(SUM(BJ9:BJ14),'[5]COST TO SERVE ASSUMPTIONS'!$D$6)</f>
        <v>421610</v>
      </c>
      <c r="BK7" s="311">
        <f>MAX(SUM(BK9:BK14),'[5]COST TO SERVE ASSUMPTIONS'!$D$6)</f>
        <v>435260</v>
      </c>
      <c r="BL7" s="311">
        <f>MAX(SUM(BL9:BL14),'[5]COST TO SERVE ASSUMPTIONS'!$D$6)</f>
        <v>449400</v>
      </c>
      <c r="BM7" s="311">
        <f>MAX(SUM(BM9:BM14),'[5]COST TO SERVE ASSUMPTIONS'!$D$6)</f>
        <v>464130</v>
      </c>
      <c r="BN7" s="311">
        <f>MAX(SUM(BN9:BN14),'[5]COST TO SERVE ASSUMPTIONS'!$D$6)</f>
        <v>479610</v>
      </c>
      <c r="BO7" s="311">
        <f>MAX(SUM(BO9:BO14),'[5]COST TO SERVE ASSUMPTIONS'!$D$6)</f>
        <v>495980</v>
      </c>
      <c r="BP7" s="311">
        <f>MAX(SUM(BP9:BP14),'[5]COST TO SERVE ASSUMPTIONS'!$D$6)</f>
        <v>513400</v>
      </c>
      <c r="BQ7" s="311">
        <f>MAX(SUM(BQ9:BQ14),'[5]COST TO SERVE ASSUMPTIONS'!$D$6)</f>
        <v>531990</v>
      </c>
      <c r="BR7" s="311">
        <f>MAX(SUM(BR9:BR14),'[5]COST TO SERVE ASSUMPTIONS'!$D$6)</f>
        <v>551910</v>
      </c>
    </row>
    <row r="8" spans="2:70" ht="24" hidden="1" customHeight="1"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</row>
    <row r="9" spans="2:70" ht="24" hidden="1" customHeight="1">
      <c r="B9" s="313" t="str">
        <f>[5]ACTIVATIONS!B13</f>
        <v>HIGH NET WORTH</v>
      </c>
      <c r="C9" s="314">
        <f>'[5]SUBSCRIBER BASE'!C72*'[5]COST TO SERVE ASSUMPTIONS'!$C$6</f>
        <v>0</v>
      </c>
      <c r="D9" s="314">
        <f>'[5]SUBSCRIBER BASE'!D72*'[5]COST TO SERVE ASSUMPTIONS'!$C$6</f>
        <v>0</v>
      </c>
      <c r="E9" s="314">
        <f>'[5]SUBSCRIBER BASE'!E72*'[5]COST TO SERVE ASSUMPTIONS'!$C$6</f>
        <v>0</v>
      </c>
      <c r="F9" s="314">
        <f>'[5]SUBSCRIBER BASE'!F72*'[5]COST TO SERVE ASSUMPTIONS'!$C$6</f>
        <v>0</v>
      </c>
      <c r="G9" s="314">
        <f>'[5]SUBSCRIBER BASE'!G72*'[5]COST TO SERVE ASSUMPTIONS'!$C$6</f>
        <v>0</v>
      </c>
      <c r="H9" s="314">
        <f>'[5]SUBSCRIBER BASE'!H72*'[5]COST TO SERVE ASSUMPTIONS'!$C$6</f>
        <v>0</v>
      </c>
      <c r="I9" s="314">
        <f>'[5]SUBSCRIBER BASE'!K72*'[5]COST TO SERVE ASSUMPTIONS'!$C$6</f>
        <v>0</v>
      </c>
      <c r="J9" s="314">
        <f>'[5]SUBSCRIBER BASE'!L72*'[5]COST TO SERVE ASSUMPTIONS'!$C$6</f>
        <v>0</v>
      </c>
      <c r="K9" s="314">
        <f>'[5]SUBSCRIBER BASE'!O72*'[5]COST TO SERVE ASSUMPTIONS'!$C$6</f>
        <v>0</v>
      </c>
      <c r="L9" s="314">
        <f>'[5]SUBSCRIBER BASE'!P72*'[5]COST TO SERVE ASSUMPTIONS'!$C$6</f>
        <v>0</v>
      </c>
      <c r="M9" s="314">
        <f>'[5]SUBSCRIBER BASE'!Q72*'[5]COST TO SERVE ASSUMPTIONS'!$C$6</f>
        <v>0</v>
      </c>
      <c r="N9" s="314">
        <f>'[5]SUBSCRIBER BASE'!R72*'[5]COST TO SERVE ASSUMPTIONS'!$C$6</f>
        <v>0</v>
      </c>
      <c r="O9" s="314">
        <f>'[5]SUBSCRIBER BASE'!S72*'[5]COST TO SERVE ASSUMPTIONS'!$C$6</f>
        <v>0</v>
      </c>
      <c r="P9" s="314">
        <f>'[5]SUBSCRIBER BASE'!T72*'[5]COST TO SERVE ASSUMPTIONS'!$C$6</f>
        <v>0</v>
      </c>
      <c r="Q9" s="314">
        <f>'[5]SUBSCRIBER BASE'!U72*'[5]COST TO SERVE ASSUMPTIONS'!$C$6</f>
        <v>0</v>
      </c>
      <c r="R9" s="314">
        <f>'[5]SUBSCRIBER BASE'!V72*'[5]COST TO SERVE ASSUMPTIONS'!$C$6</f>
        <v>0</v>
      </c>
      <c r="S9" s="314">
        <f>'[5]SUBSCRIBER BASE'!W72*'[5]COST TO SERVE ASSUMPTIONS'!$C$6</f>
        <v>0</v>
      </c>
      <c r="T9" s="314">
        <f>'[5]SUBSCRIBER BASE'!X72*'[5]COST TO SERVE ASSUMPTIONS'!$C$6</f>
        <v>0</v>
      </c>
      <c r="U9" s="314">
        <f>'[5]SUBSCRIBER BASE'!Y72*'[5]COST TO SERVE ASSUMPTIONS'!$C$6</f>
        <v>0</v>
      </c>
      <c r="V9" s="314">
        <f>'[5]SUBSCRIBER BASE'!Z72*'[5]COST TO SERVE ASSUMPTIONS'!$C$6</f>
        <v>0</v>
      </c>
      <c r="W9" s="314">
        <f>'[5]SUBSCRIBER BASE'!AA72*'[5]COST TO SERVE ASSUMPTIONS'!$C$6</f>
        <v>0</v>
      </c>
      <c r="X9" s="314">
        <f>'[5]SUBSCRIBER BASE'!AB72*'[5]COST TO SERVE ASSUMPTIONS'!$C$6</f>
        <v>0</v>
      </c>
      <c r="Y9" s="314">
        <f>'[5]SUBSCRIBER BASE'!AC72*'[5]COST TO SERVE ASSUMPTIONS'!$C$6</f>
        <v>0</v>
      </c>
      <c r="Z9" s="314">
        <f>'[5]SUBSCRIBER BASE'!AD72*'[5]COST TO SERVE ASSUMPTIONS'!$C$6</f>
        <v>0</v>
      </c>
      <c r="AA9" s="314">
        <f>'[5]SUBSCRIBER BASE'!AE72*'[5]COST TO SERVE ASSUMPTIONS'!$C$6</f>
        <v>0</v>
      </c>
      <c r="AB9" s="314">
        <f>'[5]SUBSCRIBER BASE'!AF72*'[5]COST TO SERVE ASSUMPTIONS'!$C$6</f>
        <v>0</v>
      </c>
      <c r="AC9" s="314">
        <f>'[5]SUBSCRIBER BASE'!AG72*'[5]COST TO SERVE ASSUMPTIONS'!$C$6</f>
        <v>0</v>
      </c>
      <c r="AD9" s="314">
        <f>'[5]SUBSCRIBER BASE'!AH72*'[5]COST TO SERVE ASSUMPTIONS'!$C$6</f>
        <v>0</v>
      </c>
      <c r="AE9" s="314">
        <f>'[5]SUBSCRIBER BASE'!AI72*'[5]COST TO SERVE ASSUMPTIONS'!$C$6</f>
        <v>0</v>
      </c>
      <c r="AF9" s="314">
        <f>'[5]SUBSCRIBER BASE'!AJ72*'[5]COST TO SERVE ASSUMPTIONS'!$C$6</f>
        <v>0</v>
      </c>
      <c r="AG9" s="314">
        <f>'[5]SUBSCRIBER BASE'!AK72*'[5]COST TO SERVE ASSUMPTIONS'!$C$6</f>
        <v>0</v>
      </c>
      <c r="AH9" s="314">
        <f>'[5]SUBSCRIBER BASE'!AL72*'[5]COST TO SERVE ASSUMPTIONS'!$C$6</f>
        <v>0</v>
      </c>
      <c r="AI9" s="314">
        <f>'[5]SUBSCRIBER BASE'!AM72*'[5]COST TO SERVE ASSUMPTIONS'!$C$6</f>
        <v>0</v>
      </c>
      <c r="AJ9" s="314">
        <f>'[5]SUBSCRIBER BASE'!AN72*'[5]COST TO SERVE ASSUMPTIONS'!$C$6</f>
        <v>0</v>
      </c>
      <c r="AK9" s="314">
        <f>'[5]SUBSCRIBER BASE'!AO72*'[5]COST TO SERVE ASSUMPTIONS'!$C$6</f>
        <v>0</v>
      </c>
      <c r="AL9" s="314">
        <f>'[5]SUBSCRIBER BASE'!AP72*'[5]COST TO SERVE ASSUMPTIONS'!$C$6</f>
        <v>0</v>
      </c>
      <c r="AM9" s="314">
        <f>'[5]SUBSCRIBER BASE'!AQ72*'[5]COST TO SERVE ASSUMPTIONS'!$C$6</f>
        <v>0</v>
      </c>
      <c r="AN9" s="314">
        <f>'[5]SUBSCRIBER BASE'!AR72*'[5]COST TO SERVE ASSUMPTIONS'!$C$6</f>
        <v>0</v>
      </c>
      <c r="AO9" s="314">
        <f>'[5]SUBSCRIBER BASE'!AS72*'[5]COST TO SERVE ASSUMPTIONS'!$C$6</f>
        <v>0</v>
      </c>
      <c r="AP9" s="314">
        <f>'[5]SUBSCRIBER BASE'!AT72*'[5]COST TO SERVE ASSUMPTIONS'!$C$6</f>
        <v>0</v>
      </c>
      <c r="AQ9" s="314">
        <f>'[5]SUBSCRIBER BASE'!AU72*'[5]COST TO SERVE ASSUMPTIONS'!$C$6</f>
        <v>0</v>
      </c>
      <c r="AR9" s="314">
        <f>'[5]SUBSCRIBER BASE'!AV72*'[5]COST TO SERVE ASSUMPTIONS'!$C$6</f>
        <v>0</v>
      </c>
      <c r="AS9" s="314">
        <f>'[5]SUBSCRIBER BASE'!AW72*'[5]COST TO SERVE ASSUMPTIONS'!$C$6</f>
        <v>0</v>
      </c>
      <c r="AT9" s="314">
        <f>'[5]SUBSCRIBER BASE'!AX72*'[5]COST TO SERVE ASSUMPTIONS'!$C$6</f>
        <v>0</v>
      </c>
      <c r="AU9" s="314">
        <f>'[5]SUBSCRIBER BASE'!AY72*'[5]COST TO SERVE ASSUMPTIONS'!$C$6</f>
        <v>0</v>
      </c>
      <c r="AV9" s="314">
        <f>'[5]SUBSCRIBER BASE'!AZ72*'[5]COST TO SERVE ASSUMPTIONS'!$C$6</f>
        <v>0</v>
      </c>
      <c r="AW9" s="314">
        <f>'[5]SUBSCRIBER BASE'!BA72*'[5]COST TO SERVE ASSUMPTIONS'!$C$6</f>
        <v>0</v>
      </c>
      <c r="AX9" s="314">
        <f>'[5]SUBSCRIBER BASE'!BB72*'[5]COST TO SERVE ASSUMPTIONS'!$C$6</f>
        <v>0</v>
      </c>
      <c r="AY9" s="314">
        <f>'[5]SUBSCRIBER BASE'!BC72*'[5]COST TO SERVE ASSUMPTIONS'!$C$6</f>
        <v>0</v>
      </c>
      <c r="AZ9" s="314">
        <f>'[5]SUBSCRIBER BASE'!BD72*'[5]COST TO SERVE ASSUMPTIONS'!$C$6</f>
        <v>0</v>
      </c>
      <c r="BA9" s="314">
        <f>'[5]SUBSCRIBER BASE'!BE72*'[5]COST TO SERVE ASSUMPTIONS'!$C$6</f>
        <v>0</v>
      </c>
      <c r="BB9" s="314">
        <f>'[5]SUBSCRIBER BASE'!BF72*'[5]COST TO SERVE ASSUMPTIONS'!$C$6</f>
        <v>0</v>
      </c>
      <c r="BC9" s="314">
        <f>'[5]SUBSCRIBER BASE'!BG72*'[5]COST TO SERVE ASSUMPTIONS'!$C$6</f>
        <v>0</v>
      </c>
      <c r="BD9" s="314">
        <f>'[5]SUBSCRIBER BASE'!BH72*'[5]COST TO SERVE ASSUMPTIONS'!$C$6</f>
        <v>0</v>
      </c>
      <c r="BE9" s="314">
        <f>'[5]SUBSCRIBER BASE'!BI72*'[5]COST TO SERVE ASSUMPTIONS'!$C$6</f>
        <v>0</v>
      </c>
      <c r="BF9" s="314">
        <f>'[5]SUBSCRIBER BASE'!BJ72*'[5]COST TO SERVE ASSUMPTIONS'!$C$6</f>
        <v>0</v>
      </c>
      <c r="BG9" s="314">
        <f>'[5]SUBSCRIBER BASE'!BK72*'[5]COST TO SERVE ASSUMPTIONS'!$C$6</f>
        <v>0</v>
      </c>
      <c r="BH9" s="314">
        <f>'[5]SUBSCRIBER BASE'!BL72*'[5]COST TO SERVE ASSUMPTIONS'!$C$6</f>
        <v>0</v>
      </c>
      <c r="BI9" s="314">
        <f>'[5]SUBSCRIBER BASE'!BM72*'[5]COST TO SERVE ASSUMPTIONS'!$C$6</f>
        <v>0</v>
      </c>
      <c r="BJ9" s="314">
        <f>'[5]SUBSCRIBER BASE'!BN72*'[5]COST TO SERVE ASSUMPTIONS'!$C$6</f>
        <v>0</v>
      </c>
      <c r="BK9" s="314">
        <f>'[5]SUBSCRIBER BASE'!BO72*'[5]COST TO SERVE ASSUMPTIONS'!$C$6</f>
        <v>0</v>
      </c>
      <c r="BL9" s="314">
        <f>'[5]SUBSCRIBER BASE'!BP72*'[5]COST TO SERVE ASSUMPTIONS'!$C$6</f>
        <v>0</v>
      </c>
      <c r="BM9" s="314">
        <f>'[5]SUBSCRIBER BASE'!BQ72*'[5]COST TO SERVE ASSUMPTIONS'!$C$6</f>
        <v>0</v>
      </c>
      <c r="BN9" s="314">
        <f>'[5]SUBSCRIBER BASE'!BR72*'[5]COST TO SERVE ASSUMPTIONS'!$C$6</f>
        <v>0</v>
      </c>
      <c r="BO9" s="314">
        <f>'[5]SUBSCRIBER BASE'!BS72*'[5]COST TO SERVE ASSUMPTIONS'!$C$6</f>
        <v>0</v>
      </c>
      <c r="BP9" s="314">
        <f>'[5]SUBSCRIBER BASE'!BT72*'[5]COST TO SERVE ASSUMPTIONS'!$C$6</f>
        <v>0</v>
      </c>
      <c r="BQ9" s="314">
        <f>'[5]SUBSCRIBER BASE'!BU72*'[5]COST TO SERVE ASSUMPTIONS'!$C$6</f>
        <v>0</v>
      </c>
      <c r="BR9" s="314">
        <f>'[5]SUBSCRIBER BASE'!BV72*'[5]COST TO SERVE ASSUMPTIONS'!$C$6</f>
        <v>0</v>
      </c>
    </row>
    <row r="10" spans="2:70" ht="24" hidden="1" customHeight="1">
      <c r="B10" s="313" t="str">
        <f>[5]ACTIVATIONS!B14</f>
        <v>HIGH INCOME</v>
      </c>
      <c r="C10" s="314">
        <f>'[5]SUBSCRIBER BASE'!C73*'[5]COST TO SERVE ASSUMPTIONS'!$C$6</f>
        <v>0</v>
      </c>
      <c r="D10" s="314">
        <f>'[5]SUBSCRIBER BASE'!D73*'[5]COST TO SERVE ASSUMPTIONS'!$C$6</f>
        <v>0</v>
      </c>
      <c r="E10" s="314">
        <f>'[5]SUBSCRIBER BASE'!E73*'[5]COST TO SERVE ASSUMPTIONS'!$C$6</f>
        <v>0</v>
      </c>
      <c r="F10" s="314">
        <f>'[5]SUBSCRIBER BASE'!F73*'[5]COST TO SERVE ASSUMPTIONS'!$C$6</f>
        <v>0</v>
      </c>
      <c r="G10" s="314">
        <f>'[5]SUBSCRIBER BASE'!G73*'[5]COST TO SERVE ASSUMPTIONS'!$C$6</f>
        <v>0</v>
      </c>
      <c r="H10" s="314">
        <f>'[5]SUBSCRIBER BASE'!H73*'[5]COST TO SERVE ASSUMPTIONS'!$C$6</f>
        <v>0</v>
      </c>
      <c r="I10" s="314">
        <f>'[5]SUBSCRIBER BASE'!K73*'[5]COST TO SERVE ASSUMPTIONS'!$C$6</f>
        <v>200</v>
      </c>
      <c r="J10" s="314">
        <f>'[5]SUBSCRIBER BASE'!L73*'[5]COST TO SERVE ASSUMPTIONS'!$C$6</f>
        <v>400</v>
      </c>
      <c r="K10" s="314">
        <f>'[5]SUBSCRIBER BASE'!O73*'[5]COST TO SERVE ASSUMPTIONS'!$C$6</f>
        <v>790</v>
      </c>
      <c r="L10" s="314">
        <f>'[5]SUBSCRIBER BASE'!P73*'[5]COST TO SERVE ASSUMPTIONS'!$C$6</f>
        <v>790</v>
      </c>
      <c r="M10" s="314">
        <f>'[5]SUBSCRIBER BASE'!Q73*'[5]COST TO SERVE ASSUMPTIONS'!$C$6</f>
        <v>790</v>
      </c>
      <c r="N10" s="314">
        <f>'[5]SUBSCRIBER BASE'!R73*'[5]COST TO SERVE ASSUMPTIONS'!$C$6</f>
        <v>790</v>
      </c>
      <c r="O10" s="314">
        <f>'[5]SUBSCRIBER BASE'!S73*'[5]COST TO SERVE ASSUMPTIONS'!$C$6</f>
        <v>790</v>
      </c>
      <c r="P10" s="314">
        <f>'[5]SUBSCRIBER BASE'!T73*'[5]COST TO SERVE ASSUMPTIONS'!$C$6</f>
        <v>790</v>
      </c>
      <c r="Q10" s="314">
        <f>'[5]SUBSCRIBER BASE'!U73*'[5]COST TO SERVE ASSUMPTIONS'!$C$6</f>
        <v>790</v>
      </c>
      <c r="R10" s="314">
        <f>'[5]SUBSCRIBER BASE'!V73*'[5]COST TO SERVE ASSUMPTIONS'!$C$6</f>
        <v>790</v>
      </c>
      <c r="S10" s="314">
        <f>'[5]SUBSCRIBER BASE'!W73*'[5]COST TO SERVE ASSUMPTIONS'!$C$6</f>
        <v>790</v>
      </c>
      <c r="T10" s="314">
        <f>'[5]SUBSCRIBER BASE'!X73*'[5]COST TO SERVE ASSUMPTIONS'!$C$6</f>
        <v>790</v>
      </c>
      <c r="U10" s="314">
        <f>'[5]SUBSCRIBER BASE'!Y73*'[5]COST TO SERVE ASSUMPTIONS'!$C$6</f>
        <v>790</v>
      </c>
      <c r="V10" s="314">
        <f>'[5]SUBSCRIBER BASE'!Z73*'[5]COST TO SERVE ASSUMPTIONS'!$C$6</f>
        <v>790</v>
      </c>
      <c r="W10" s="314">
        <f>'[5]SUBSCRIBER BASE'!AA73*'[5]COST TO SERVE ASSUMPTIONS'!$C$6</f>
        <v>790</v>
      </c>
      <c r="X10" s="314">
        <f>'[5]SUBSCRIBER BASE'!AB73*'[5]COST TO SERVE ASSUMPTIONS'!$C$6</f>
        <v>790</v>
      </c>
      <c r="Y10" s="314">
        <f>'[5]SUBSCRIBER BASE'!AC73*'[5]COST TO SERVE ASSUMPTIONS'!$C$6</f>
        <v>790</v>
      </c>
      <c r="Z10" s="314">
        <f>'[5]SUBSCRIBER BASE'!AD73*'[5]COST TO SERVE ASSUMPTIONS'!$C$6</f>
        <v>790</v>
      </c>
      <c r="AA10" s="314">
        <f>'[5]SUBSCRIBER BASE'!AE73*'[5]COST TO SERVE ASSUMPTIONS'!$C$6</f>
        <v>790</v>
      </c>
      <c r="AB10" s="314">
        <f>'[5]SUBSCRIBER BASE'!AF73*'[5]COST TO SERVE ASSUMPTIONS'!$C$6</f>
        <v>780</v>
      </c>
      <c r="AC10" s="314">
        <f>'[5]SUBSCRIBER BASE'!AG73*'[5]COST TO SERVE ASSUMPTIONS'!$C$6</f>
        <v>770</v>
      </c>
      <c r="AD10" s="314">
        <f>'[5]SUBSCRIBER BASE'!AH73*'[5]COST TO SERVE ASSUMPTIONS'!$C$6</f>
        <v>760</v>
      </c>
      <c r="AE10" s="314">
        <f>'[5]SUBSCRIBER BASE'!AI73*'[5]COST TO SERVE ASSUMPTIONS'!$C$6</f>
        <v>750</v>
      </c>
      <c r="AF10" s="314">
        <f>'[5]SUBSCRIBER BASE'!AJ73*'[5]COST TO SERVE ASSUMPTIONS'!$C$6</f>
        <v>740</v>
      </c>
      <c r="AG10" s="314">
        <f>'[5]SUBSCRIBER BASE'!AK73*'[5]COST TO SERVE ASSUMPTIONS'!$C$6</f>
        <v>730</v>
      </c>
      <c r="AH10" s="314">
        <f>'[5]SUBSCRIBER BASE'!AL73*'[5]COST TO SERVE ASSUMPTIONS'!$C$6</f>
        <v>720</v>
      </c>
      <c r="AI10" s="314">
        <f>'[5]SUBSCRIBER BASE'!AM73*'[5]COST TO SERVE ASSUMPTIONS'!$C$6</f>
        <v>710</v>
      </c>
      <c r="AJ10" s="314">
        <f>'[5]SUBSCRIBER BASE'!AN73*'[5]COST TO SERVE ASSUMPTIONS'!$C$6</f>
        <v>740</v>
      </c>
      <c r="AK10" s="314">
        <f>'[5]SUBSCRIBER BASE'!AO73*'[5]COST TO SERVE ASSUMPTIONS'!$C$6</f>
        <v>770</v>
      </c>
      <c r="AL10" s="314">
        <f>'[5]SUBSCRIBER BASE'!AP73*'[5]COST TO SERVE ASSUMPTIONS'!$C$6</f>
        <v>800</v>
      </c>
      <c r="AM10" s="314">
        <f>'[5]SUBSCRIBER BASE'!AQ73*'[5]COST TO SERVE ASSUMPTIONS'!$C$6</f>
        <v>830</v>
      </c>
      <c r="AN10" s="314">
        <f>'[5]SUBSCRIBER BASE'!AR73*'[5]COST TO SERVE ASSUMPTIONS'!$C$6</f>
        <v>870</v>
      </c>
      <c r="AO10" s="314">
        <f>'[5]SUBSCRIBER BASE'!AS73*'[5]COST TO SERVE ASSUMPTIONS'!$C$6</f>
        <v>910</v>
      </c>
      <c r="AP10" s="314">
        <f>'[5]SUBSCRIBER BASE'!AT73*'[5]COST TO SERVE ASSUMPTIONS'!$C$6</f>
        <v>950</v>
      </c>
      <c r="AQ10" s="314">
        <f>'[5]SUBSCRIBER BASE'!AU73*'[5]COST TO SERVE ASSUMPTIONS'!$C$6</f>
        <v>990</v>
      </c>
      <c r="AR10" s="314">
        <f>'[5]SUBSCRIBER BASE'!AV73*'[5]COST TO SERVE ASSUMPTIONS'!$C$6</f>
        <v>1030</v>
      </c>
      <c r="AS10" s="314">
        <f>'[5]SUBSCRIBER BASE'!AW73*'[5]COST TO SERVE ASSUMPTIONS'!$C$6</f>
        <v>1070</v>
      </c>
      <c r="AT10" s="314">
        <f>'[5]SUBSCRIBER BASE'!AX73*'[5]COST TO SERVE ASSUMPTIONS'!$C$6</f>
        <v>1110</v>
      </c>
      <c r="AU10" s="314">
        <f>'[5]SUBSCRIBER BASE'!AY73*'[5]COST TO SERVE ASSUMPTIONS'!$C$6</f>
        <v>1150</v>
      </c>
      <c r="AV10" s="314">
        <f>'[5]SUBSCRIBER BASE'!AZ73*'[5]COST TO SERVE ASSUMPTIONS'!$C$6</f>
        <v>1190</v>
      </c>
      <c r="AW10" s="314">
        <f>'[5]SUBSCRIBER BASE'!BA73*'[5]COST TO SERVE ASSUMPTIONS'!$C$6</f>
        <v>1230</v>
      </c>
      <c r="AX10" s="314">
        <f>'[5]SUBSCRIBER BASE'!BB73*'[5]COST TO SERVE ASSUMPTIONS'!$C$6</f>
        <v>1270</v>
      </c>
      <c r="AY10" s="314">
        <f>'[5]SUBSCRIBER BASE'!BC73*'[5]COST TO SERVE ASSUMPTIONS'!$C$6</f>
        <v>1310</v>
      </c>
      <c r="AZ10" s="314">
        <f>'[5]SUBSCRIBER BASE'!BD73*'[5]COST TO SERVE ASSUMPTIONS'!$C$6</f>
        <v>1350</v>
      </c>
      <c r="BA10" s="314">
        <f>'[5]SUBSCRIBER BASE'!BE73*'[5]COST TO SERVE ASSUMPTIONS'!$C$6</f>
        <v>1390</v>
      </c>
      <c r="BB10" s="314">
        <f>'[5]SUBSCRIBER BASE'!BF73*'[5]COST TO SERVE ASSUMPTIONS'!$C$6</f>
        <v>1430</v>
      </c>
      <c r="BC10" s="314">
        <f>'[5]SUBSCRIBER BASE'!BG73*'[5]COST TO SERVE ASSUMPTIONS'!$C$6</f>
        <v>1470</v>
      </c>
      <c r="BD10" s="314">
        <f>'[5]SUBSCRIBER BASE'!BH73*'[5]COST TO SERVE ASSUMPTIONS'!$C$6</f>
        <v>1510</v>
      </c>
      <c r="BE10" s="314">
        <f>'[5]SUBSCRIBER BASE'!BI73*'[5]COST TO SERVE ASSUMPTIONS'!$C$6</f>
        <v>1550</v>
      </c>
      <c r="BF10" s="314">
        <f>'[5]SUBSCRIBER BASE'!BJ73*'[5]COST TO SERVE ASSUMPTIONS'!$C$6</f>
        <v>1590</v>
      </c>
      <c r="BG10" s="314">
        <f>'[5]SUBSCRIBER BASE'!BK73*'[5]COST TO SERVE ASSUMPTIONS'!$C$6</f>
        <v>1630</v>
      </c>
      <c r="BH10" s="314">
        <f>'[5]SUBSCRIBER BASE'!BL73*'[5]COST TO SERVE ASSUMPTIONS'!$C$6</f>
        <v>1670</v>
      </c>
      <c r="BI10" s="314">
        <f>'[5]SUBSCRIBER BASE'!BM73*'[5]COST TO SERVE ASSUMPTIONS'!$C$6</f>
        <v>1730</v>
      </c>
      <c r="BJ10" s="314">
        <f>'[5]SUBSCRIBER BASE'!BN73*'[5]COST TO SERVE ASSUMPTIONS'!$C$6</f>
        <v>1810</v>
      </c>
      <c r="BK10" s="314">
        <f>'[5]SUBSCRIBER BASE'!BO73*'[5]COST TO SERVE ASSUMPTIONS'!$C$6</f>
        <v>1910</v>
      </c>
      <c r="BL10" s="314">
        <f>'[5]SUBSCRIBER BASE'!BP73*'[5]COST TO SERVE ASSUMPTIONS'!$C$6</f>
        <v>2030</v>
      </c>
      <c r="BM10" s="314">
        <f>'[5]SUBSCRIBER BASE'!BQ73*'[5]COST TO SERVE ASSUMPTIONS'!$C$6</f>
        <v>2170</v>
      </c>
      <c r="BN10" s="314">
        <f>'[5]SUBSCRIBER BASE'!BR73*'[5]COST TO SERVE ASSUMPTIONS'!$C$6</f>
        <v>2330</v>
      </c>
      <c r="BO10" s="314">
        <f>'[5]SUBSCRIBER BASE'!BS73*'[5]COST TO SERVE ASSUMPTIONS'!$C$6</f>
        <v>2510</v>
      </c>
      <c r="BP10" s="314">
        <f>'[5]SUBSCRIBER BASE'!BT73*'[5]COST TO SERVE ASSUMPTIONS'!$C$6</f>
        <v>2710</v>
      </c>
      <c r="BQ10" s="314">
        <f>'[5]SUBSCRIBER BASE'!BU73*'[5]COST TO SERVE ASSUMPTIONS'!$C$6</f>
        <v>2930</v>
      </c>
      <c r="BR10" s="314">
        <f>'[5]SUBSCRIBER BASE'!BV73*'[5]COST TO SERVE ASSUMPTIONS'!$C$6</f>
        <v>3170</v>
      </c>
    </row>
    <row r="11" spans="2:70" ht="24" hidden="1" customHeight="1">
      <c r="B11" s="313" t="str">
        <f>[5]ACTIVATIONS!B15</f>
        <v>GOLD</v>
      </c>
      <c r="C11" s="314">
        <f>'[5]SUBSCRIBER BASE'!C74*'[5]COST TO SERVE ASSUMPTIONS'!$C$6</f>
        <v>0</v>
      </c>
      <c r="D11" s="314">
        <f>'[5]SUBSCRIBER BASE'!D74*'[5]COST TO SERVE ASSUMPTIONS'!$C$6</f>
        <v>0</v>
      </c>
      <c r="E11" s="314">
        <f>'[5]SUBSCRIBER BASE'!E74*'[5]COST TO SERVE ASSUMPTIONS'!$C$6</f>
        <v>0</v>
      </c>
      <c r="F11" s="314">
        <f>'[5]SUBSCRIBER BASE'!F74*'[5]COST TO SERVE ASSUMPTIONS'!$C$6</f>
        <v>0</v>
      </c>
      <c r="G11" s="314">
        <f>'[5]SUBSCRIBER BASE'!G74*'[5]COST TO SERVE ASSUMPTIONS'!$C$6</f>
        <v>0</v>
      </c>
      <c r="H11" s="314">
        <f>'[5]SUBSCRIBER BASE'!H74*'[5]COST TO SERVE ASSUMPTIONS'!$C$6</f>
        <v>0</v>
      </c>
      <c r="I11" s="314">
        <f>'[5]SUBSCRIBER BASE'!K74*'[5]COST TO SERVE ASSUMPTIONS'!$C$6</f>
        <v>200</v>
      </c>
      <c r="J11" s="314">
        <f>'[5]SUBSCRIBER BASE'!L74*'[5]COST TO SERVE ASSUMPTIONS'!$C$6</f>
        <v>400</v>
      </c>
      <c r="K11" s="314">
        <f>'[5]SUBSCRIBER BASE'!O74*'[5]COST TO SERVE ASSUMPTIONS'!$C$6</f>
        <v>1770</v>
      </c>
      <c r="L11" s="314">
        <f>'[5]SUBSCRIBER BASE'!P74*'[5]COST TO SERVE ASSUMPTIONS'!$C$6</f>
        <v>2760</v>
      </c>
      <c r="M11" s="314">
        <f>'[5]SUBSCRIBER BASE'!Q74*'[5]COST TO SERVE ASSUMPTIONS'!$C$6</f>
        <v>3780</v>
      </c>
      <c r="N11" s="314">
        <f>'[5]SUBSCRIBER BASE'!R74*'[5]COST TO SERVE ASSUMPTIONS'!$C$6</f>
        <v>4830</v>
      </c>
      <c r="O11" s="314">
        <f>'[5]SUBSCRIBER BASE'!S74*'[5]COST TO SERVE ASSUMPTIONS'!$C$6</f>
        <v>5890</v>
      </c>
      <c r="P11" s="314">
        <f>'[5]SUBSCRIBER BASE'!T74*'[5]COST TO SERVE ASSUMPTIONS'!$C$6</f>
        <v>6990</v>
      </c>
      <c r="Q11" s="314">
        <f>'[5]SUBSCRIBER BASE'!U74*'[5]COST TO SERVE ASSUMPTIONS'!$C$6</f>
        <v>8100</v>
      </c>
      <c r="R11" s="314">
        <f>'[5]SUBSCRIBER BASE'!V74*'[5]COST TO SERVE ASSUMPTIONS'!$C$6</f>
        <v>9210</v>
      </c>
      <c r="S11" s="314">
        <f>'[5]SUBSCRIBER BASE'!W74*'[5]COST TO SERVE ASSUMPTIONS'!$C$6</f>
        <v>10330</v>
      </c>
      <c r="T11" s="314">
        <f>'[5]SUBSCRIBER BASE'!X74*'[5]COST TO SERVE ASSUMPTIONS'!$C$6</f>
        <v>11460</v>
      </c>
      <c r="U11" s="314">
        <f>'[5]SUBSCRIBER BASE'!Y74*'[5]COST TO SERVE ASSUMPTIONS'!$C$6</f>
        <v>12580</v>
      </c>
      <c r="V11" s="314">
        <f>'[5]SUBSCRIBER BASE'!Z74*'[5]COST TO SERVE ASSUMPTIONS'!$C$6</f>
        <v>13680</v>
      </c>
      <c r="W11" s="314">
        <f>'[5]SUBSCRIBER BASE'!AA74*'[5]COST TO SERVE ASSUMPTIONS'!$C$6</f>
        <v>14740</v>
      </c>
      <c r="X11" s="314">
        <f>'[5]SUBSCRIBER BASE'!AB74*'[5]COST TO SERVE ASSUMPTIONS'!$C$6</f>
        <v>15720</v>
      </c>
      <c r="Y11" s="314">
        <f>'[5]SUBSCRIBER BASE'!AC74*'[5]COST TO SERVE ASSUMPTIONS'!$C$6</f>
        <v>16620</v>
      </c>
      <c r="Z11" s="314">
        <f>'[5]SUBSCRIBER BASE'!AD74*'[5]COST TO SERVE ASSUMPTIONS'!$C$6</f>
        <v>17310</v>
      </c>
      <c r="AA11" s="314">
        <f>'[5]SUBSCRIBER BASE'!AE74*'[5]COST TO SERVE ASSUMPTIONS'!$C$6</f>
        <v>17790</v>
      </c>
      <c r="AB11" s="314">
        <f>'[5]SUBSCRIBER BASE'!AF74*'[5]COST TO SERVE ASSUMPTIONS'!$C$6</f>
        <v>18020</v>
      </c>
      <c r="AC11" s="314">
        <f>'[5]SUBSCRIBER BASE'!AG74*'[5]COST TO SERVE ASSUMPTIONS'!$C$6</f>
        <v>18040</v>
      </c>
      <c r="AD11" s="314">
        <f>'[5]SUBSCRIBER BASE'!AH74*'[5]COST TO SERVE ASSUMPTIONS'!$C$6</f>
        <v>17960</v>
      </c>
      <c r="AE11" s="314">
        <f>'[5]SUBSCRIBER BASE'!AI74*'[5]COST TO SERVE ASSUMPTIONS'!$C$6</f>
        <v>17840</v>
      </c>
      <c r="AF11" s="314">
        <f>'[5]SUBSCRIBER BASE'!AJ74*'[5]COST TO SERVE ASSUMPTIONS'!$C$6</f>
        <v>17680</v>
      </c>
      <c r="AG11" s="314">
        <f>'[5]SUBSCRIBER BASE'!AK74*'[5]COST TO SERVE ASSUMPTIONS'!$C$6</f>
        <v>17500</v>
      </c>
      <c r="AH11" s="314">
        <f>'[5]SUBSCRIBER BASE'!AL74*'[5]COST TO SERVE ASSUMPTIONS'!$C$6</f>
        <v>17320</v>
      </c>
      <c r="AI11" s="314">
        <f>'[5]SUBSCRIBER BASE'!AM74*'[5]COST TO SERVE ASSUMPTIONS'!$C$6</f>
        <v>17180</v>
      </c>
      <c r="AJ11" s="314">
        <f>'[5]SUBSCRIBER BASE'!AN74*'[5]COST TO SERVE ASSUMPTIONS'!$C$6</f>
        <v>17200</v>
      </c>
      <c r="AK11" s="314">
        <f>'[5]SUBSCRIBER BASE'!AO74*'[5]COST TO SERVE ASSUMPTIONS'!$C$6</f>
        <v>17340</v>
      </c>
      <c r="AL11" s="314">
        <f>'[5]SUBSCRIBER BASE'!AP74*'[5]COST TO SERVE ASSUMPTIONS'!$C$6</f>
        <v>17650</v>
      </c>
      <c r="AM11" s="314">
        <f>'[5]SUBSCRIBER BASE'!AQ74*'[5]COST TO SERVE ASSUMPTIONS'!$C$6</f>
        <v>18150</v>
      </c>
      <c r="AN11" s="314">
        <f>'[5]SUBSCRIBER BASE'!AR74*'[5]COST TO SERVE ASSUMPTIONS'!$C$6</f>
        <v>18870</v>
      </c>
      <c r="AO11" s="314">
        <f>'[5]SUBSCRIBER BASE'!AS74*'[5]COST TO SERVE ASSUMPTIONS'!$C$6</f>
        <v>19780</v>
      </c>
      <c r="AP11" s="314">
        <f>'[5]SUBSCRIBER BASE'!AT74*'[5]COST TO SERVE ASSUMPTIONS'!$C$6</f>
        <v>20890</v>
      </c>
      <c r="AQ11" s="314">
        <f>'[5]SUBSCRIBER BASE'!AU74*'[5]COST TO SERVE ASSUMPTIONS'!$C$6</f>
        <v>22150</v>
      </c>
      <c r="AR11" s="314">
        <f>'[5]SUBSCRIBER BASE'!AV74*'[5]COST TO SERVE ASSUMPTIONS'!$C$6</f>
        <v>23560</v>
      </c>
      <c r="AS11" s="314">
        <f>'[5]SUBSCRIBER BASE'!AW74*'[5]COST TO SERVE ASSUMPTIONS'!$C$6</f>
        <v>25140</v>
      </c>
      <c r="AT11" s="314">
        <f>'[5]SUBSCRIBER BASE'!AX74*'[5]COST TO SERVE ASSUMPTIONS'!$C$6</f>
        <v>26870</v>
      </c>
      <c r="AU11" s="314">
        <f>'[5]SUBSCRIBER BASE'!AY74*'[5]COST TO SERVE ASSUMPTIONS'!$C$6</f>
        <v>28720</v>
      </c>
      <c r="AV11" s="314">
        <f>'[5]SUBSCRIBER BASE'!AZ74*'[5]COST TO SERVE ASSUMPTIONS'!$C$6</f>
        <v>30630</v>
      </c>
      <c r="AW11" s="314">
        <f>'[5]SUBSCRIBER BASE'!BA74*'[5]COST TO SERVE ASSUMPTIONS'!$C$6</f>
        <v>32580</v>
      </c>
      <c r="AX11" s="314">
        <f>'[5]SUBSCRIBER BASE'!BB74*'[5]COST TO SERVE ASSUMPTIONS'!$C$6</f>
        <v>34570</v>
      </c>
      <c r="AY11" s="314">
        <f>'[5]SUBSCRIBER BASE'!BC74*'[5]COST TO SERVE ASSUMPTIONS'!$C$6</f>
        <v>36570</v>
      </c>
      <c r="AZ11" s="314">
        <f>'[5]SUBSCRIBER BASE'!BD74*'[5]COST TO SERVE ASSUMPTIONS'!$C$6</f>
        <v>38590</v>
      </c>
      <c r="BA11" s="314">
        <f>'[5]SUBSCRIBER BASE'!BE74*'[5]COST TO SERVE ASSUMPTIONS'!$C$6</f>
        <v>40610</v>
      </c>
      <c r="BB11" s="314">
        <f>'[5]SUBSCRIBER BASE'!BF74*'[5]COST TO SERVE ASSUMPTIONS'!$C$6</f>
        <v>42630</v>
      </c>
      <c r="BC11" s="314">
        <f>'[5]SUBSCRIBER BASE'!BG74*'[5]COST TO SERVE ASSUMPTIONS'!$C$6</f>
        <v>44640</v>
      </c>
      <c r="BD11" s="314">
        <f>'[5]SUBSCRIBER BASE'!BH74*'[5]COST TO SERVE ASSUMPTIONS'!$C$6</f>
        <v>46630</v>
      </c>
      <c r="BE11" s="314">
        <f>'[5]SUBSCRIBER BASE'!BI74*'[5]COST TO SERVE ASSUMPTIONS'!$C$6</f>
        <v>48610</v>
      </c>
      <c r="BF11" s="314">
        <f>'[5]SUBSCRIBER BASE'!BJ74*'[5]COST TO SERVE ASSUMPTIONS'!$C$6</f>
        <v>50570</v>
      </c>
      <c r="BG11" s="314">
        <f>'[5]SUBSCRIBER BASE'!BK74*'[5]COST TO SERVE ASSUMPTIONS'!$C$6</f>
        <v>52520</v>
      </c>
      <c r="BH11" s="314">
        <f>'[5]SUBSCRIBER BASE'!BL74*'[5]COST TO SERVE ASSUMPTIONS'!$C$6</f>
        <v>54460</v>
      </c>
      <c r="BI11" s="314">
        <f>'[5]SUBSCRIBER BASE'!BM74*'[5]COST TO SERVE ASSUMPTIONS'!$C$6</f>
        <v>56420</v>
      </c>
      <c r="BJ11" s="314">
        <f>'[5]SUBSCRIBER BASE'!BN74*'[5]COST TO SERVE ASSUMPTIONS'!$C$6</f>
        <v>58440</v>
      </c>
      <c r="BK11" s="314">
        <f>'[5]SUBSCRIBER BASE'!BO74*'[5]COST TO SERVE ASSUMPTIONS'!$C$6</f>
        <v>60540</v>
      </c>
      <c r="BL11" s="314">
        <f>'[5]SUBSCRIBER BASE'!BP74*'[5]COST TO SERVE ASSUMPTIONS'!$C$6</f>
        <v>62750</v>
      </c>
      <c r="BM11" s="314">
        <f>'[5]SUBSCRIBER BASE'!BQ74*'[5]COST TO SERVE ASSUMPTIONS'!$C$6</f>
        <v>65090</v>
      </c>
      <c r="BN11" s="314">
        <f>'[5]SUBSCRIBER BASE'!BR74*'[5]COST TO SERVE ASSUMPTIONS'!$C$6</f>
        <v>67600</v>
      </c>
      <c r="BO11" s="314">
        <f>'[5]SUBSCRIBER BASE'!BS74*'[5]COST TO SERVE ASSUMPTIONS'!$C$6</f>
        <v>70310</v>
      </c>
      <c r="BP11" s="314">
        <f>'[5]SUBSCRIBER BASE'!BT74*'[5]COST TO SERVE ASSUMPTIONS'!$C$6</f>
        <v>73240</v>
      </c>
      <c r="BQ11" s="314">
        <f>'[5]SUBSCRIBER BASE'!BU74*'[5]COST TO SERVE ASSUMPTIONS'!$C$6</f>
        <v>76420</v>
      </c>
      <c r="BR11" s="314">
        <f>'[5]SUBSCRIBER BASE'!BV74*'[5]COST TO SERVE ASSUMPTIONS'!$C$6</f>
        <v>79890</v>
      </c>
    </row>
    <row r="12" spans="2:70" ht="24" hidden="1" customHeight="1">
      <c r="B12" s="313" t="str">
        <f>[5]ACTIVATIONS!B16</f>
        <v>SILVER</v>
      </c>
      <c r="C12" s="314">
        <f>'[5]SUBSCRIBER BASE'!C75*'[5]COST TO SERVE ASSUMPTIONS'!$C$6</f>
        <v>0</v>
      </c>
      <c r="D12" s="314">
        <f>'[5]SUBSCRIBER BASE'!D75*'[5]COST TO SERVE ASSUMPTIONS'!$C$6</f>
        <v>0</v>
      </c>
      <c r="E12" s="314">
        <f>'[5]SUBSCRIBER BASE'!E75*'[5]COST TO SERVE ASSUMPTIONS'!$C$6</f>
        <v>0</v>
      </c>
      <c r="F12" s="314">
        <f>'[5]SUBSCRIBER BASE'!F75*'[5]COST TO SERVE ASSUMPTIONS'!$C$6</f>
        <v>0</v>
      </c>
      <c r="G12" s="314">
        <f>'[5]SUBSCRIBER BASE'!G75*'[5]COST TO SERVE ASSUMPTIONS'!$C$6</f>
        <v>0</v>
      </c>
      <c r="H12" s="314">
        <f>'[5]SUBSCRIBER BASE'!H75*'[5]COST TO SERVE ASSUMPTIONS'!$C$6</f>
        <v>0</v>
      </c>
      <c r="I12" s="314">
        <f>'[5]SUBSCRIBER BASE'!K75*'[5]COST TO SERVE ASSUMPTIONS'!$C$6</f>
        <v>200</v>
      </c>
      <c r="J12" s="314">
        <f>'[5]SUBSCRIBER BASE'!L75*'[5]COST TO SERVE ASSUMPTIONS'!$C$6</f>
        <v>400</v>
      </c>
      <c r="K12" s="314">
        <f>'[5]SUBSCRIBER BASE'!O75*'[5]COST TO SERVE ASSUMPTIONS'!$C$6</f>
        <v>2160</v>
      </c>
      <c r="L12" s="314">
        <f>'[5]SUBSCRIBER BASE'!P75*'[5]COST TO SERVE ASSUMPTIONS'!$C$6</f>
        <v>3540</v>
      </c>
      <c r="M12" s="314">
        <f>'[5]SUBSCRIBER BASE'!Q75*'[5]COST TO SERVE ASSUMPTIONS'!$C$6</f>
        <v>4960</v>
      </c>
      <c r="N12" s="314">
        <f>'[5]SUBSCRIBER BASE'!R75*'[5]COST TO SERVE ASSUMPTIONS'!$C$6</f>
        <v>6420</v>
      </c>
      <c r="O12" s="314">
        <f>'[5]SUBSCRIBER BASE'!S75*'[5]COST TO SERVE ASSUMPTIONS'!$C$6</f>
        <v>7900</v>
      </c>
      <c r="P12" s="314">
        <f>'[5]SUBSCRIBER BASE'!T75*'[5]COST TO SERVE ASSUMPTIONS'!$C$6</f>
        <v>9440</v>
      </c>
      <c r="Q12" s="314">
        <f>'[5]SUBSCRIBER BASE'!U75*'[5]COST TO SERVE ASSUMPTIONS'!$C$6</f>
        <v>10990</v>
      </c>
      <c r="R12" s="314">
        <f>'[5]SUBSCRIBER BASE'!V75*'[5]COST TO SERVE ASSUMPTIONS'!$C$6</f>
        <v>12550</v>
      </c>
      <c r="S12" s="314">
        <f>'[5]SUBSCRIBER BASE'!W75*'[5]COST TO SERVE ASSUMPTIONS'!$C$6</f>
        <v>14110</v>
      </c>
      <c r="T12" s="314">
        <f>'[5]SUBSCRIBER BASE'!X75*'[5]COST TO SERVE ASSUMPTIONS'!$C$6</f>
        <v>15670</v>
      </c>
      <c r="U12" s="314">
        <f>'[5]SUBSCRIBER BASE'!Y75*'[5]COST TO SERVE ASSUMPTIONS'!$C$6</f>
        <v>17240</v>
      </c>
      <c r="V12" s="314">
        <f>'[5]SUBSCRIBER BASE'!Z75*'[5]COST TO SERVE ASSUMPTIONS'!$C$6</f>
        <v>18760</v>
      </c>
      <c r="W12" s="314">
        <f>'[5]SUBSCRIBER BASE'!AA75*'[5]COST TO SERVE ASSUMPTIONS'!$C$6</f>
        <v>20230</v>
      </c>
      <c r="X12" s="314">
        <f>'[5]SUBSCRIBER BASE'!AB75*'[5]COST TO SERVE ASSUMPTIONS'!$C$6</f>
        <v>21600</v>
      </c>
      <c r="Y12" s="314">
        <f>'[5]SUBSCRIBER BASE'!AC75*'[5]COST TO SERVE ASSUMPTIONS'!$C$6</f>
        <v>22850</v>
      </c>
      <c r="Z12" s="314">
        <f>'[5]SUBSCRIBER BASE'!AD75*'[5]COST TO SERVE ASSUMPTIONS'!$C$6</f>
        <v>23820</v>
      </c>
      <c r="AA12" s="314">
        <f>'[5]SUBSCRIBER BASE'!AE75*'[5]COST TO SERVE ASSUMPTIONS'!$C$6</f>
        <v>24500</v>
      </c>
      <c r="AB12" s="314">
        <f>'[5]SUBSCRIBER BASE'!AF75*'[5]COST TO SERVE ASSUMPTIONS'!$C$6</f>
        <v>24820</v>
      </c>
      <c r="AC12" s="314">
        <f>'[5]SUBSCRIBER BASE'!AG75*'[5]COST TO SERVE ASSUMPTIONS'!$C$6</f>
        <v>24850</v>
      </c>
      <c r="AD12" s="314">
        <f>'[5]SUBSCRIBER BASE'!AH75*'[5]COST TO SERVE ASSUMPTIONS'!$C$6</f>
        <v>24750</v>
      </c>
      <c r="AE12" s="314">
        <f>'[5]SUBSCRIBER BASE'!AI75*'[5]COST TO SERVE ASSUMPTIONS'!$C$6</f>
        <v>24590</v>
      </c>
      <c r="AF12" s="314">
        <f>'[5]SUBSCRIBER BASE'!AJ75*'[5]COST TO SERVE ASSUMPTIONS'!$C$6</f>
        <v>24370</v>
      </c>
      <c r="AG12" s="314">
        <f>'[5]SUBSCRIBER BASE'!AK75*'[5]COST TO SERVE ASSUMPTIONS'!$C$6</f>
        <v>24130</v>
      </c>
      <c r="AH12" s="314">
        <f>'[5]SUBSCRIBER BASE'!AL75*'[5]COST TO SERVE ASSUMPTIONS'!$C$6</f>
        <v>23900</v>
      </c>
      <c r="AI12" s="314">
        <f>'[5]SUBSCRIBER BASE'!AM75*'[5]COST TO SERVE ASSUMPTIONS'!$C$6</f>
        <v>23700</v>
      </c>
      <c r="AJ12" s="314">
        <f>'[5]SUBSCRIBER BASE'!AN75*'[5]COST TO SERVE ASSUMPTIONS'!$C$6</f>
        <v>23700</v>
      </c>
      <c r="AK12" s="314">
        <f>'[5]SUBSCRIBER BASE'!AO75*'[5]COST TO SERVE ASSUMPTIONS'!$C$6</f>
        <v>23880</v>
      </c>
      <c r="AL12" s="314">
        <f>'[5]SUBSCRIBER BASE'!AP75*'[5]COST TO SERVE ASSUMPTIONS'!$C$6</f>
        <v>24300</v>
      </c>
      <c r="AM12" s="314">
        <f>'[5]SUBSCRIBER BASE'!AQ75*'[5]COST TO SERVE ASSUMPTIONS'!$C$6</f>
        <v>24980</v>
      </c>
      <c r="AN12" s="314">
        <f>'[5]SUBSCRIBER BASE'!AR75*'[5]COST TO SERVE ASSUMPTIONS'!$C$6</f>
        <v>25980</v>
      </c>
      <c r="AO12" s="314">
        <f>'[5]SUBSCRIBER BASE'!AS75*'[5]COST TO SERVE ASSUMPTIONS'!$C$6</f>
        <v>27230</v>
      </c>
      <c r="AP12" s="314">
        <f>'[5]SUBSCRIBER BASE'!AT75*'[5]COST TO SERVE ASSUMPTIONS'!$C$6</f>
        <v>28770</v>
      </c>
      <c r="AQ12" s="314">
        <f>'[5]SUBSCRIBER BASE'!AU75*'[5]COST TO SERVE ASSUMPTIONS'!$C$6</f>
        <v>30520</v>
      </c>
      <c r="AR12" s="314">
        <f>'[5]SUBSCRIBER BASE'!AV75*'[5]COST TO SERVE ASSUMPTIONS'!$C$6</f>
        <v>32480</v>
      </c>
      <c r="AS12" s="314">
        <f>'[5]SUBSCRIBER BASE'!AW75*'[5]COST TO SERVE ASSUMPTIONS'!$C$6</f>
        <v>34660</v>
      </c>
      <c r="AT12" s="314">
        <f>'[5]SUBSCRIBER BASE'!AX75*'[5]COST TO SERVE ASSUMPTIONS'!$C$6</f>
        <v>37050</v>
      </c>
      <c r="AU12" s="314">
        <f>'[5]SUBSCRIBER BASE'!AY75*'[5]COST TO SERVE ASSUMPTIONS'!$C$6</f>
        <v>39620</v>
      </c>
      <c r="AV12" s="314">
        <f>'[5]SUBSCRIBER BASE'!AZ75*'[5]COST TO SERVE ASSUMPTIONS'!$C$6</f>
        <v>42270</v>
      </c>
      <c r="AW12" s="314">
        <f>'[5]SUBSCRIBER BASE'!BA75*'[5]COST TO SERVE ASSUMPTIONS'!$C$6</f>
        <v>44970</v>
      </c>
      <c r="AX12" s="314">
        <f>'[5]SUBSCRIBER BASE'!BB75*'[5]COST TO SERVE ASSUMPTIONS'!$C$6</f>
        <v>47700</v>
      </c>
      <c r="AY12" s="314">
        <f>'[5]SUBSCRIBER BASE'!BC75*'[5]COST TO SERVE ASSUMPTIONS'!$C$6</f>
        <v>50460</v>
      </c>
      <c r="AZ12" s="314">
        <f>'[5]SUBSCRIBER BASE'!BD75*'[5]COST TO SERVE ASSUMPTIONS'!$C$6</f>
        <v>53240</v>
      </c>
      <c r="BA12" s="314">
        <f>'[5]SUBSCRIBER BASE'!BE75*'[5]COST TO SERVE ASSUMPTIONS'!$C$6</f>
        <v>56020</v>
      </c>
      <c r="BB12" s="314">
        <f>'[5]SUBSCRIBER BASE'!BF75*'[5]COST TO SERVE ASSUMPTIONS'!$C$6</f>
        <v>58800</v>
      </c>
      <c r="BC12" s="314">
        <f>'[5]SUBSCRIBER BASE'!BG75*'[5]COST TO SERVE ASSUMPTIONS'!$C$6</f>
        <v>61560</v>
      </c>
      <c r="BD12" s="314">
        <f>'[5]SUBSCRIBER BASE'!BH75*'[5]COST TO SERVE ASSUMPTIONS'!$C$6</f>
        <v>64310</v>
      </c>
      <c r="BE12" s="314">
        <f>'[5]SUBSCRIBER BASE'!BI75*'[5]COST TO SERVE ASSUMPTIONS'!$C$6</f>
        <v>67050</v>
      </c>
      <c r="BF12" s="314">
        <f>'[5]SUBSCRIBER BASE'!BJ75*'[5]COST TO SERVE ASSUMPTIONS'!$C$6</f>
        <v>69780</v>
      </c>
      <c r="BG12" s="314">
        <f>'[5]SUBSCRIBER BASE'!BK75*'[5]COST TO SERVE ASSUMPTIONS'!$C$6</f>
        <v>72490</v>
      </c>
      <c r="BH12" s="314">
        <f>'[5]SUBSCRIBER BASE'!BL75*'[5]COST TO SERVE ASSUMPTIONS'!$C$6</f>
        <v>75180</v>
      </c>
      <c r="BI12" s="314">
        <f>'[5]SUBSCRIBER BASE'!BM75*'[5]COST TO SERVE ASSUMPTIONS'!$C$6</f>
        <v>77900</v>
      </c>
      <c r="BJ12" s="314">
        <f>'[5]SUBSCRIBER BASE'!BN75*'[5]COST TO SERVE ASSUMPTIONS'!$C$6</f>
        <v>80690</v>
      </c>
      <c r="BK12" s="314">
        <f>'[5]SUBSCRIBER BASE'!BO75*'[5]COST TO SERVE ASSUMPTIONS'!$C$6</f>
        <v>83580</v>
      </c>
      <c r="BL12" s="314">
        <f>'[5]SUBSCRIBER BASE'!BP75*'[5]COST TO SERVE ASSUMPTIONS'!$C$6</f>
        <v>86620</v>
      </c>
      <c r="BM12" s="314">
        <f>'[5]SUBSCRIBER BASE'!BQ75*'[5]COST TO SERVE ASSUMPTIONS'!$C$6</f>
        <v>89840</v>
      </c>
      <c r="BN12" s="314">
        <f>'[5]SUBSCRIBER BASE'!BR75*'[5]COST TO SERVE ASSUMPTIONS'!$C$6</f>
        <v>93280</v>
      </c>
      <c r="BO12" s="314">
        <f>'[5]SUBSCRIBER BASE'!BS75*'[5]COST TO SERVE ASSUMPTIONS'!$C$6</f>
        <v>96980</v>
      </c>
      <c r="BP12" s="314">
        <f>'[5]SUBSCRIBER BASE'!BT75*'[5]COST TO SERVE ASSUMPTIONS'!$C$6</f>
        <v>100990</v>
      </c>
      <c r="BQ12" s="314">
        <f>'[5]SUBSCRIBER BASE'!BU75*'[5]COST TO SERVE ASSUMPTIONS'!$C$6</f>
        <v>105350</v>
      </c>
      <c r="BR12" s="314">
        <f>'[5]SUBSCRIBER BASE'!BV75*'[5]COST TO SERVE ASSUMPTIONS'!$C$6</f>
        <v>110090</v>
      </c>
    </row>
    <row r="13" spans="2:70" ht="24" hidden="1" customHeight="1">
      <c r="B13" s="313" t="str">
        <f>[5]ACTIVATIONS!B17</f>
        <v>MASS</v>
      </c>
      <c r="C13" s="314">
        <f>'[5]SUBSCRIBER BASE'!C76*'[5]COST TO SERVE ASSUMPTIONS'!$C$6</f>
        <v>0</v>
      </c>
      <c r="D13" s="314">
        <f>'[5]SUBSCRIBER BASE'!D76*'[5]COST TO SERVE ASSUMPTIONS'!$C$6</f>
        <v>0</v>
      </c>
      <c r="E13" s="314">
        <f>'[5]SUBSCRIBER BASE'!E76*'[5]COST TO SERVE ASSUMPTIONS'!$C$6</f>
        <v>0</v>
      </c>
      <c r="F13" s="314">
        <f>'[5]SUBSCRIBER BASE'!F76*'[5]COST TO SERVE ASSUMPTIONS'!$C$6</f>
        <v>0</v>
      </c>
      <c r="G13" s="314">
        <f>'[5]SUBSCRIBER BASE'!G76*'[5]COST TO SERVE ASSUMPTIONS'!$C$6</f>
        <v>0</v>
      </c>
      <c r="H13" s="314">
        <f>'[5]SUBSCRIBER BASE'!H76*'[5]COST TO SERVE ASSUMPTIONS'!$C$6</f>
        <v>0</v>
      </c>
      <c r="I13" s="314">
        <f>'[5]SUBSCRIBER BASE'!K76*'[5]COST TO SERVE ASSUMPTIONS'!$C$6</f>
        <v>200</v>
      </c>
      <c r="J13" s="314">
        <f>'[5]SUBSCRIBER BASE'!L76*'[5]COST TO SERVE ASSUMPTIONS'!$C$6</f>
        <v>400</v>
      </c>
      <c r="K13" s="314">
        <f>'[5]SUBSCRIBER BASE'!O76*'[5]COST TO SERVE ASSUMPTIONS'!$C$6</f>
        <v>6160</v>
      </c>
      <c r="L13" s="314">
        <f>'[5]SUBSCRIBER BASE'!P76*'[5]COST TO SERVE ASSUMPTIONS'!$C$6</f>
        <v>11580</v>
      </c>
      <c r="M13" s="314">
        <f>'[5]SUBSCRIBER BASE'!Q76*'[5]COST TO SERVE ASSUMPTIONS'!$C$6</f>
        <v>17110</v>
      </c>
      <c r="N13" s="314">
        <f>'[5]SUBSCRIBER BASE'!R76*'[5]COST TO SERVE ASSUMPTIONS'!$C$6</f>
        <v>22810</v>
      </c>
      <c r="O13" s="314">
        <f>'[5]SUBSCRIBER BASE'!S76*'[5]COST TO SERVE ASSUMPTIONS'!$C$6</f>
        <v>28610</v>
      </c>
      <c r="P13" s="314">
        <f>'[5]SUBSCRIBER BASE'!T76*'[5]COST TO SERVE ASSUMPTIONS'!$C$6</f>
        <v>34580</v>
      </c>
      <c r="Q13" s="314">
        <f>'[5]SUBSCRIBER BASE'!U76*'[5]COST TO SERVE ASSUMPTIONS'!$C$6</f>
        <v>40590</v>
      </c>
      <c r="R13" s="314">
        <f>'[5]SUBSCRIBER BASE'!V76*'[5]COST TO SERVE ASSUMPTIONS'!$C$6</f>
        <v>46650</v>
      </c>
      <c r="S13" s="314">
        <f>'[5]SUBSCRIBER BASE'!W76*'[5]COST TO SERVE ASSUMPTIONS'!$C$6</f>
        <v>52720</v>
      </c>
      <c r="T13" s="314">
        <f>'[5]SUBSCRIBER BASE'!X76*'[5]COST TO SERVE ASSUMPTIONS'!$C$6</f>
        <v>58810</v>
      </c>
      <c r="U13" s="314">
        <f>'[5]SUBSCRIBER BASE'!Y76*'[5]COST TO SERVE ASSUMPTIONS'!$C$6</f>
        <v>64910</v>
      </c>
      <c r="V13" s="314">
        <f>'[5]SUBSCRIBER BASE'!Z76*'[5]COST TO SERVE ASSUMPTIONS'!$C$6</f>
        <v>70840</v>
      </c>
      <c r="W13" s="314">
        <f>'[5]SUBSCRIBER BASE'!AA76*'[5]COST TO SERVE ASSUMPTIONS'!$C$6</f>
        <v>76550</v>
      </c>
      <c r="X13" s="314">
        <f>'[5]SUBSCRIBER BASE'!AB76*'[5]COST TO SERVE ASSUMPTIONS'!$C$6</f>
        <v>81860</v>
      </c>
      <c r="Y13" s="314">
        <f>'[5]SUBSCRIBER BASE'!AC76*'[5]COST TO SERVE ASSUMPTIONS'!$C$6</f>
        <v>86720</v>
      </c>
      <c r="Z13" s="314">
        <f>'[5]SUBSCRIBER BASE'!AD76*'[5]COST TO SERVE ASSUMPTIONS'!$C$6</f>
        <v>90440</v>
      </c>
      <c r="AA13" s="314">
        <f>'[5]SUBSCRIBER BASE'!AE76*'[5]COST TO SERVE ASSUMPTIONS'!$C$6</f>
        <v>93040</v>
      </c>
      <c r="AB13" s="314">
        <f>'[5]SUBSCRIBER BASE'!AF76*'[5]COST TO SERVE ASSUMPTIONS'!$C$6</f>
        <v>94240</v>
      </c>
      <c r="AC13" s="314">
        <f>'[5]SUBSCRIBER BASE'!AG76*'[5]COST TO SERVE ASSUMPTIONS'!$C$6</f>
        <v>94300</v>
      </c>
      <c r="AD13" s="314">
        <f>'[5]SUBSCRIBER BASE'!AH76*'[5]COST TO SERVE ASSUMPTIONS'!$C$6</f>
        <v>93850</v>
      </c>
      <c r="AE13" s="314">
        <f>'[5]SUBSCRIBER BASE'!AI76*'[5]COST TO SERVE ASSUMPTIONS'!$C$6</f>
        <v>93160</v>
      </c>
      <c r="AF13" s="314">
        <f>'[5]SUBSCRIBER BASE'!AJ76*'[5]COST TO SERVE ASSUMPTIONS'!$C$6</f>
        <v>92240</v>
      </c>
      <c r="AG13" s="314">
        <f>'[5]SUBSCRIBER BASE'!AK76*'[5]COST TO SERVE ASSUMPTIONS'!$C$6</f>
        <v>91260</v>
      </c>
      <c r="AH13" s="314">
        <f>'[5]SUBSCRIBER BASE'!AL76*'[5]COST TO SERVE ASSUMPTIONS'!$C$6</f>
        <v>90300</v>
      </c>
      <c r="AI13" s="314">
        <f>'[5]SUBSCRIBER BASE'!AM76*'[5]COST TO SERVE ASSUMPTIONS'!$C$6</f>
        <v>89500</v>
      </c>
      <c r="AJ13" s="314">
        <f>'[5]SUBSCRIBER BASE'!AN76*'[5]COST TO SERVE ASSUMPTIONS'!$C$6</f>
        <v>89230</v>
      </c>
      <c r="AK13" s="314">
        <f>'[5]SUBSCRIBER BASE'!AO76*'[5]COST TO SERVE ASSUMPTIONS'!$C$6</f>
        <v>89500</v>
      </c>
      <c r="AL13" s="314">
        <f>'[5]SUBSCRIBER BASE'!AP76*'[5]COST TO SERVE ASSUMPTIONS'!$C$6</f>
        <v>90570</v>
      </c>
      <c r="AM13" s="314">
        <f>'[5]SUBSCRIBER BASE'!AQ76*'[5]COST TO SERVE ASSUMPTIONS'!$C$6</f>
        <v>92500</v>
      </c>
      <c r="AN13" s="314">
        <f>'[5]SUBSCRIBER BASE'!AR76*'[5]COST TO SERVE ASSUMPTIONS'!$C$6</f>
        <v>95510</v>
      </c>
      <c r="AO13" s="314">
        <f>'[5]SUBSCRIBER BASE'!AS76*'[5]COST TO SERVE ASSUMPTIONS'!$C$6</f>
        <v>99350</v>
      </c>
      <c r="AP13" s="314">
        <f>'[5]SUBSCRIBER BASE'!AT76*'[5]COST TO SERVE ASSUMPTIONS'!$C$6</f>
        <v>104150</v>
      </c>
      <c r="AQ13" s="314">
        <f>'[5]SUBSCRIBER BASE'!AU76*'[5]COST TO SERVE ASSUMPTIONS'!$C$6</f>
        <v>109590</v>
      </c>
      <c r="AR13" s="314">
        <f>'[5]SUBSCRIBER BASE'!AV76*'[5]COST TO SERVE ASSUMPTIONS'!$C$6</f>
        <v>115660</v>
      </c>
      <c r="AS13" s="314">
        <f>'[5]SUBSCRIBER BASE'!AW76*'[5]COST TO SERVE ASSUMPTIONS'!$C$6</f>
        <v>122480</v>
      </c>
      <c r="AT13" s="314">
        <f>'[5]SUBSCRIBER BASE'!AX76*'[5]COST TO SERVE ASSUMPTIONS'!$C$6</f>
        <v>129930</v>
      </c>
      <c r="AU13" s="314">
        <f>'[5]SUBSCRIBER BASE'!AY76*'[5]COST TO SERVE ASSUMPTIONS'!$C$6</f>
        <v>137870</v>
      </c>
      <c r="AV13" s="314">
        <f>'[5]SUBSCRIBER BASE'!AZ76*'[5]COST TO SERVE ASSUMPTIONS'!$C$6</f>
        <v>145940</v>
      </c>
      <c r="AW13" s="314">
        <f>'[5]SUBSCRIBER BASE'!BA76*'[5]COST TO SERVE ASSUMPTIONS'!$C$6</f>
        <v>154090</v>
      </c>
      <c r="AX13" s="314">
        <f>'[5]SUBSCRIBER BASE'!BB76*'[5]COST TO SERVE ASSUMPTIONS'!$C$6</f>
        <v>162230</v>
      </c>
      <c r="AY13" s="314">
        <f>'[5]SUBSCRIBER BASE'!BC76*'[5]COST TO SERVE ASSUMPTIONS'!$C$6</f>
        <v>170360</v>
      </c>
      <c r="AZ13" s="314">
        <f>'[5]SUBSCRIBER BASE'!BD76*'[5]COST TO SERVE ASSUMPTIONS'!$C$6</f>
        <v>178450</v>
      </c>
      <c r="BA13" s="314">
        <f>'[5]SUBSCRIBER BASE'!BE76*'[5]COST TO SERVE ASSUMPTIONS'!$C$6</f>
        <v>186500</v>
      </c>
      <c r="BB13" s="314">
        <f>'[5]SUBSCRIBER BASE'!BF76*'[5]COST TO SERVE ASSUMPTIONS'!$C$6</f>
        <v>194490</v>
      </c>
      <c r="BC13" s="314">
        <f>'[5]SUBSCRIBER BASE'!BG76*'[5]COST TO SERVE ASSUMPTIONS'!$C$6</f>
        <v>202410</v>
      </c>
      <c r="BD13" s="314">
        <f>'[5]SUBSCRIBER BASE'!BH76*'[5]COST TO SERVE ASSUMPTIONS'!$C$6</f>
        <v>210250</v>
      </c>
      <c r="BE13" s="314">
        <f>'[5]SUBSCRIBER BASE'!BI76*'[5]COST TO SERVE ASSUMPTIONS'!$C$6</f>
        <v>218020</v>
      </c>
      <c r="BF13" s="314">
        <f>'[5]SUBSCRIBER BASE'!BJ76*'[5]COST TO SERVE ASSUMPTIONS'!$C$6</f>
        <v>225710</v>
      </c>
      <c r="BG13" s="314">
        <f>'[5]SUBSCRIBER BASE'!BK76*'[5]COST TO SERVE ASSUMPTIONS'!$C$6</f>
        <v>233330</v>
      </c>
      <c r="BH13" s="314">
        <f>'[5]SUBSCRIBER BASE'!BL76*'[5]COST TO SERVE ASSUMPTIONS'!$C$6</f>
        <v>240870</v>
      </c>
      <c r="BI13" s="314">
        <f>'[5]SUBSCRIBER BASE'!BM76*'[5]COST TO SERVE ASSUMPTIONS'!$C$6</f>
        <v>248410</v>
      </c>
      <c r="BJ13" s="314">
        <f>'[5]SUBSCRIBER BASE'!BN76*'[5]COST TO SERVE ASSUMPTIONS'!$C$6</f>
        <v>255980</v>
      </c>
      <c r="BK13" s="314">
        <f>'[5]SUBSCRIBER BASE'!BO76*'[5]COST TO SERVE ASSUMPTIONS'!$C$6</f>
        <v>263640</v>
      </c>
      <c r="BL13" s="314">
        <f>'[5]SUBSCRIBER BASE'!BP76*'[5]COST TO SERVE ASSUMPTIONS'!$C$6</f>
        <v>271450</v>
      </c>
      <c r="BM13" s="314">
        <f>'[5]SUBSCRIBER BASE'!BQ76*'[5]COST TO SERVE ASSUMPTIONS'!$C$6</f>
        <v>279460</v>
      </c>
      <c r="BN13" s="314">
        <f>'[5]SUBSCRIBER BASE'!BR76*'[5]COST TO SERVE ASSUMPTIONS'!$C$6</f>
        <v>287730</v>
      </c>
      <c r="BO13" s="314">
        <f>'[5]SUBSCRIBER BASE'!BS76*'[5]COST TO SERVE ASSUMPTIONS'!$C$6</f>
        <v>296330</v>
      </c>
      <c r="BP13" s="314">
        <f>'[5]SUBSCRIBER BASE'!BT76*'[5]COST TO SERVE ASSUMPTIONS'!$C$6</f>
        <v>305320</v>
      </c>
      <c r="BQ13" s="314">
        <f>'[5]SUBSCRIBER BASE'!BU76*'[5]COST TO SERVE ASSUMPTIONS'!$C$6</f>
        <v>314750</v>
      </c>
      <c r="BR13" s="314">
        <f>'[5]SUBSCRIBER BASE'!BV76*'[5]COST TO SERVE ASSUMPTIONS'!$C$6</f>
        <v>324690</v>
      </c>
    </row>
    <row r="14" spans="2:70" ht="24" hidden="1" customHeight="1">
      <c r="B14" s="313" t="str">
        <f>[5]ACTIVATIONS!B18</f>
        <v>SMALL COMMERCIAL</v>
      </c>
      <c r="C14" s="314">
        <f>'[5]SUBSCRIBER BASE'!C77*'[5]COST TO SERVE ASSUMPTIONS'!$C$6</f>
        <v>0</v>
      </c>
      <c r="D14" s="314">
        <f>'[5]SUBSCRIBER BASE'!D77*'[5]COST TO SERVE ASSUMPTIONS'!$C$6</f>
        <v>0</v>
      </c>
      <c r="E14" s="314">
        <f>'[5]SUBSCRIBER BASE'!E77*'[5]COST TO SERVE ASSUMPTIONS'!$C$6</f>
        <v>0</v>
      </c>
      <c r="F14" s="314">
        <f>'[5]SUBSCRIBER BASE'!F77*'[5]COST TO SERVE ASSUMPTIONS'!$C$6</f>
        <v>0</v>
      </c>
      <c r="G14" s="314">
        <f>'[5]SUBSCRIBER BASE'!G77*'[5]COST TO SERVE ASSUMPTIONS'!$C$6</f>
        <v>0</v>
      </c>
      <c r="H14" s="314">
        <f>'[5]SUBSCRIBER BASE'!H77*'[5]COST TO SERVE ASSUMPTIONS'!$C$6</f>
        <v>0</v>
      </c>
      <c r="I14" s="314">
        <f>'[5]SUBSCRIBER BASE'!K77*'[5]COST TO SERVE ASSUMPTIONS'!$C$6</f>
        <v>200</v>
      </c>
      <c r="J14" s="314">
        <f>'[5]SUBSCRIBER BASE'!L77*'[5]COST TO SERVE ASSUMPTIONS'!$C$6</f>
        <v>400</v>
      </c>
      <c r="K14" s="314">
        <f>'[5]SUBSCRIBER BASE'!O77*'[5]COST TO SERVE ASSUMPTIONS'!$C$6</f>
        <v>1190</v>
      </c>
      <c r="L14" s="314">
        <f>'[5]SUBSCRIBER BASE'!P77*'[5]COST TO SERVE ASSUMPTIONS'!$C$6</f>
        <v>1600</v>
      </c>
      <c r="M14" s="314">
        <f>'[5]SUBSCRIBER BASE'!Q77*'[5]COST TO SERVE ASSUMPTIONS'!$C$6</f>
        <v>2010</v>
      </c>
      <c r="N14" s="314">
        <f>'[5]SUBSCRIBER BASE'!R77*'[5]COST TO SERVE ASSUMPTIONS'!$C$6</f>
        <v>2440</v>
      </c>
      <c r="O14" s="314">
        <f>'[5]SUBSCRIBER BASE'!S77*'[5]COST TO SERVE ASSUMPTIONS'!$C$6</f>
        <v>2870</v>
      </c>
      <c r="P14" s="314">
        <f>'[5]SUBSCRIBER BASE'!T77*'[5]COST TO SERVE ASSUMPTIONS'!$C$6</f>
        <v>3320</v>
      </c>
      <c r="Q14" s="314">
        <f>'[5]SUBSCRIBER BASE'!U77*'[5]COST TO SERVE ASSUMPTIONS'!$C$6</f>
        <v>3770</v>
      </c>
      <c r="R14" s="314">
        <f>'[5]SUBSCRIBER BASE'!V77*'[5]COST TO SERVE ASSUMPTIONS'!$C$6</f>
        <v>4230</v>
      </c>
      <c r="S14" s="314">
        <f>'[5]SUBSCRIBER BASE'!W77*'[5]COST TO SERVE ASSUMPTIONS'!$C$6</f>
        <v>4680</v>
      </c>
      <c r="T14" s="314">
        <f>'[5]SUBSCRIBER BASE'!X77*'[5]COST TO SERVE ASSUMPTIONS'!$C$6</f>
        <v>5130</v>
      </c>
      <c r="U14" s="314">
        <f>'[5]SUBSCRIBER BASE'!Y77*'[5]COST TO SERVE ASSUMPTIONS'!$C$6</f>
        <v>5590</v>
      </c>
      <c r="V14" s="314">
        <f>'[5]SUBSCRIBER BASE'!Z77*'[5]COST TO SERVE ASSUMPTIONS'!$C$6</f>
        <v>6030</v>
      </c>
      <c r="W14" s="314">
        <f>'[5]SUBSCRIBER BASE'!AA77*'[5]COST TO SERVE ASSUMPTIONS'!$C$6</f>
        <v>6460</v>
      </c>
      <c r="X14" s="314">
        <f>'[5]SUBSCRIBER BASE'!AB77*'[5]COST TO SERVE ASSUMPTIONS'!$C$6</f>
        <v>6850</v>
      </c>
      <c r="Y14" s="314">
        <f>'[5]SUBSCRIBER BASE'!AC77*'[5]COST TO SERVE ASSUMPTIONS'!$C$6</f>
        <v>7210</v>
      </c>
      <c r="Z14" s="314">
        <f>'[5]SUBSCRIBER BASE'!AD77*'[5]COST TO SERVE ASSUMPTIONS'!$C$6</f>
        <v>7480</v>
      </c>
      <c r="AA14" s="314">
        <f>'[5]SUBSCRIBER BASE'!AE77*'[5]COST TO SERVE ASSUMPTIONS'!$C$6</f>
        <v>7670</v>
      </c>
      <c r="AB14" s="314">
        <f>'[5]SUBSCRIBER BASE'!AF77*'[5]COST TO SERVE ASSUMPTIONS'!$C$6</f>
        <v>7760</v>
      </c>
      <c r="AC14" s="314">
        <f>'[5]SUBSCRIBER BASE'!AG77*'[5]COST TO SERVE ASSUMPTIONS'!$C$6</f>
        <v>7760</v>
      </c>
      <c r="AD14" s="314">
        <f>'[5]SUBSCRIBER BASE'!AH77*'[5]COST TO SERVE ASSUMPTIONS'!$C$6</f>
        <v>7730</v>
      </c>
      <c r="AE14" s="314">
        <f>'[5]SUBSCRIBER BASE'!AI77*'[5]COST TO SERVE ASSUMPTIONS'!$C$6</f>
        <v>7680</v>
      </c>
      <c r="AF14" s="314">
        <f>'[5]SUBSCRIBER BASE'!AJ77*'[5]COST TO SERVE ASSUMPTIONS'!$C$6</f>
        <v>7610</v>
      </c>
      <c r="AG14" s="314">
        <f>'[5]SUBSCRIBER BASE'!AK77*'[5]COST TO SERVE ASSUMPTIONS'!$C$6</f>
        <v>7530</v>
      </c>
      <c r="AH14" s="314">
        <f>'[5]SUBSCRIBER BASE'!AL77*'[5]COST TO SERVE ASSUMPTIONS'!$C$6</f>
        <v>7450</v>
      </c>
      <c r="AI14" s="314">
        <f>'[5]SUBSCRIBER BASE'!AM77*'[5]COST TO SERVE ASSUMPTIONS'!$C$6</f>
        <v>7380</v>
      </c>
      <c r="AJ14" s="314">
        <f>'[5]SUBSCRIBER BASE'!AN77*'[5]COST TO SERVE ASSUMPTIONS'!$C$6</f>
        <v>7400</v>
      </c>
      <c r="AK14" s="314">
        <f>'[5]SUBSCRIBER BASE'!AO77*'[5]COST TO SERVE ASSUMPTIONS'!$C$6</f>
        <v>7470</v>
      </c>
      <c r="AL14" s="314">
        <f>'[5]SUBSCRIBER BASE'!AP77*'[5]COST TO SERVE ASSUMPTIONS'!$C$6</f>
        <v>7610</v>
      </c>
      <c r="AM14" s="314">
        <f>'[5]SUBSCRIBER BASE'!AQ77*'[5]COST TO SERVE ASSUMPTIONS'!$C$6</f>
        <v>7820</v>
      </c>
      <c r="AN14" s="314">
        <f>'[5]SUBSCRIBER BASE'!AR77*'[5]COST TO SERVE ASSUMPTIONS'!$C$6</f>
        <v>8130</v>
      </c>
      <c r="AO14" s="314">
        <f>'[5]SUBSCRIBER BASE'!AS77*'[5]COST TO SERVE ASSUMPTIONS'!$C$6</f>
        <v>8520</v>
      </c>
      <c r="AP14" s="314">
        <f>'[5]SUBSCRIBER BASE'!AT77*'[5]COST TO SERVE ASSUMPTIONS'!$C$6</f>
        <v>9000</v>
      </c>
      <c r="AQ14" s="314">
        <f>'[5]SUBSCRIBER BASE'!AU77*'[5]COST TO SERVE ASSUMPTIONS'!$C$6</f>
        <v>9530</v>
      </c>
      <c r="AR14" s="314">
        <f>'[5]SUBSCRIBER BASE'!AV77*'[5]COST TO SERVE ASSUMPTIONS'!$C$6</f>
        <v>10130</v>
      </c>
      <c r="AS14" s="314">
        <f>'[5]SUBSCRIBER BASE'!AW77*'[5]COST TO SERVE ASSUMPTIONS'!$C$6</f>
        <v>10790</v>
      </c>
      <c r="AT14" s="314">
        <f>'[5]SUBSCRIBER BASE'!AX77*'[5]COST TO SERVE ASSUMPTIONS'!$C$6</f>
        <v>11520</v>
      </c>
      <c r="AU14" s="314">
        <f>'[5]SUBSCRIBER BASE'!AY77*'[5]COST TO SERVE ASSUMPTIONS'!$C$6</f>
        <v>12290</v>
      </c>
      <c r="AV14" s="314">
        <f>'[5]SUBSCRIBER BASE'!AZ77*'[5]COST TO SERVE ASSUMPTIONS'!$C$6</f>
        <v>13090</v>
      </c>
      <c r="AW14" s="314">
        <f>'[5]SUBSCRIBER BASE'!BA77*'[5]COST TO SERVE ASSUMPTIONS'!$C$6</f>
        <v>13900</v>
      </c>
      <c r="AX14" s="314">
        <f>'[5]SUBSCRIBER BASE'!BB77*'[5]COST TO SERVE ASSUMPTIONS'!$C$6</f>
        <v>14720</v>
      </c>
      <c r="AY14" s="314">
        <f>'[5]SUBSCRIBER BASE'!BC77*'[5]COST TO SERVE ASSUMPTIONS'!$C$6</f>
        <v>15560</v>
      </c>
      <c r="AZ14" s="314">
        <f>'[5]SUBSCRIBER BASE'!BD77*'[5]COST TO SERVE ASSUMPTIONS'!$C$6</f>
        <v>16390</v>
      </c>
      <c r="BA14" s="314">
        <f>'[5]SUBSCRIBER BASE'!BE77*'[5]COST TO SERVE ASSUMPTIONS'!$C$6</f>
        <v>17240</v>
      </c>
      <c r="BB14" s="314">
        <f>'[5]SUBSCRIBER BASE'!BF77*'[5]COST TO SERVE ASSUMPTIONS'!$C$6</f>
        <v>18080</v>
      </c>
      <c r="BC14" s="314">
        <f>'[5]SUBSCRIBER BASE'!BG77*'[5]COST TO SERVE ASSUMPTIONS'!$C$6</f>
        <v>18920</v>
      </c>
      <c r="BD14" s="314">
        <f>'[5]SUBSCRIBER BASE'!BH77*'[5]COST TO SERVE ASSUMPTIONS'!$C$6</f>
        <v>19750</v>
      </c>
      <c r="BE14" s="314">
        <f>'[5]SUBSCRIBER BASE'!BI77*'[5]COST TO SERVE ASSUMPTIONS'!$C$6</f>
        <v>20570</v>
      </c>
      <c r="BF14" s="314">
        <f>'[5]SUBSCRIBER BASE'!BJ77*'[5]COST TO SERVE ASSUMPTIONS'!$C$6</f>
        <v>21390</v>
      </c>
      <c r="BG14" s="314">
        <f>'[5]SUBSCRIBER BASE'!BK77*'[5]COST TO SERVE ASSUMPTIONS'!$C$6</f>
        <v>22200</v>
      </c>
      <c r="BH14" s="314">
        <f>'[5]SUBSCRIBER BASE'!BL77*'[5]COST TO SERVE ASSUMPTIONS'!$C$6</f>
        <v>23010</v>
      </c>
      <c r="BI14" s="314">
        <f>'[5]SUBSCRIBER BASE'!BM77*'[5]COST TO SERVE ASSUMPTIONS'!$C$6</f>
        <v>23830</v>
      </c>
      <c r="BJ14" s="314">
        <f>'[5]SUBSCRIBER BASE'!BN77*'[5]COST TO SERVE ASSUMPTIONS'!$C$6</f>
        <v>24690</v>
      </c>
      <c r="BK14" s="314">
        <f>'[5]SUBSCRIBER BASE'!BO77*'[5]COST TO SERVE ASSUMPTIONS'!$C$6</f>
        <v>25590</v>
      </c>
      <c r="BL14" s="314">
        <f>'[5]SUBSCRIBER BASE'!BP77*'[5]COST TO SERVE ASSUMPTIONS'!$C$6</f>
        <v>26550</v>
      </c>
      <c r="BM14" s="314">
        <f>'[5]SUBSCRIBER BASE'!BQ77*'[5]COST TO SERVE ASSUMPTIONS'!$C$6</f>
        <v>27570</v>
      </c>
      <c r="BN14" s="314">
        <f>'[5]SUBSCRIBER BASE'!BR77*'[5]COST TO SERVE ASSUMPTIONS'!$C$6</f>
        <v>28670</v>
      </c>
      <c r="BO14" s="314">
        <f>'[5]SUBSCRIBER BASE'!BS77*'[5]COST TO SERVE ASSUMPTIONS'!$C$6</f>
        <v>29850</v>
      </c>
      <c r="BP14" s="314">
        <f>'[5]SUBSCRIBER BASE'!BT77*'[5]COST TO SERVE ASSUMPTIONS'!$C$6</f>
        <v>31140</v>
      </c>
      <c r="BQ14" s="314">
        <f>'[5]SUBSCRIBER BASE'!BU77*'[5]COST TO SERVE ASSUMPTIONS'!$C$6</f>
        <v>32540</v>
      </c>
      <c r="BR14" s="314">
        <f>'[5]SUBSCRIBER BASE'!BV77*'[5]COST TO SERVE ASSUMPTIONS'!$C$6</f>
        <v>34070</v>
      </c>
    </row>
    <row r="15" spans="2:70" ht="24" hidden="1" customHeight="1">
      <c r="AU15" s="312"/>
      <c r="AV15" s="312"/>
      <c r="AW15" s="312"/>
      <c r="AX15" s="312"/>
      <c r="AY15" s="312"/>
      <c r="AZ15" s="312"/>
      <c r="BA15" s="312"/>
      <c r="BB15" s="312"/>
      <c r="BC15" s="312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</row>
    <row r="16" spans="2:70" ht="24" hidden="1" customHeight="1">
      <c r="B16" s="309" t="s">
        <v>344</v>
      </c>
      <c r="C16" s="311"/>
      <c r="D16" s="311"/>
      <c r="E16" s="311"/>
      <c r="F16" s="311"/>
      <c r="G16" s="311"/>
      <c r="H16" s="311"/>
      <c r="I16" s="311">
        <f>SUM(I18:I19)</f>
        <v>79396</v>
      </c>
      <c r="J16" s="311">
        <f>SUM(J18:J19)</f>
        <v>79448</v>
      </c>
      <c r="K16" s="311">
        <f t="shared" ref="K16:BR16" si="0">SUM(K18:K19)</f>
        <v>79978.399999999994</v>
      </c>
      <c r="L16" s="311">
        <f t="shared" si="0"/>
        <v>80399.600000000006</v>
      </c>
      <c r="M16" s="311">
        <f t="shared" si="0"/>
        <v>80836.399999999994</v>
      </c>
      <c r="N16" s="311">
        <f t="shared" si="0"/>
        <v>81278.399999999994</v>
      </c>
      <c r="O16" s="311">
        <f t="shared" si="0"/>
        <v>81741.2</v>
      </c>
      <c r="P16" s="311">
        <f t="shared" si="0"/>
        <v>82209.2</v>
      </c>
      <c r="Q16" s="311">
        <f t="shared" si="0"/>
        <v>82687.600000000006</v>
      </c>
      <c r="R16" s="311">
        <f t="shared" si="0"/>
        <v>83166</v>
      </c>
      <c r="S16" s="311">
        <f t="shared" si="0"/>
        <v>83639.199999999997</v>
      </c>
      <c r="T16" s="311">
        <f t="shared" si="0"/>
        <v>84122.8</v>
      </c>
      <c r="U16" s="311">
        <f t="shared" si="0"/>
        <v>84601.2</v>
      </c>
      <c r="V16" s="311">
        <f t="shared" si="0"/>
        <v>85069.2</v>
      </c>
      <c r="W16" s="311">
        <f t="shared" si="0"/>
        <v>85521.600000000006</v>
      </c>
      <c r="X16" s="311">
        <f t="shared" si="0"/>
        <v>85942.8</v>
      </c>
      <c r="Y16" s="311">
        <f t="shared" si="0"/>
        <v>86322.4</v>
      </c>
      <c r="Z16" s="311">
        <f t="shared" si="0"/>
        <v>86613.6</v>
      </c>
      <c r="AA16" s="311">
        <f t="shared" si="0"/>
        <v>86821.6</v>
      </c>
      <c r="AB16" s="311">
        <f t="shared" si="0"/>
        <v>86915.199999999997</v>
      </c>
      <c r="AC16" s="311">
        <f t="shared" si="0"/>
        <v>86925.6</v>
      </c>
      <c r="AD16" s="311">
        <f t="shared" si="0"/>
        <v>86894.399999999994</v>
      </c>
      <c r="AE16" s="311">
        <f t="shared" si="0"/>
        <v>86837.2</v>
      </c>
      <c r="AF16" s="311">
        <f t="shared" si="0"/>
        <v>86759.2</v>
      </c>
      <c r="AG16" s="311">
        <f t="shared" si="0"/>
        <v>86681.2</v>
      </c>
      <c r="AH16" s="311">
        <f t="shared" si="0"/>
        <v>86608.4</v>
      </c>
      <c r="AI16" s="311">
        <f t="shared" si="0"/>
        <v>86546</v>
      </c>
      <c r="AJ16" s="311">
        <f t="shared" si="0"/>
        <v>86530.4</v>
      </c>
      <c r="AK16" s="311">
        <f t="shared" si="0"/>
        <v>86572</v>
      </c>
      <c r="AL16" s="311">
        <f t="shared" si="0"/>
        <v>86676</v>
      </c>
      <c r="AM16" s="311">
        <f t="shared" si="0"/>
        <v>86847.6</v>
      </c>
      <c r="AN16" s="311">
        <f t="shared" si="0"/>
        <v>87112.8</v>
      </c>
      <c r="AO16" s="311">
        <f t="shared" si="0"/>
        <v>87445.6</v>
      </c>
      <c r="AP16" s="311">
        <f t="shared" si="0"/>
        <v>87866.8</v>
      </c>
      <c r="AQ16" s="311">
        <f t="shared" si="0"/>
        <v>88329.600000000006</v>
      </c>
      <c r="AR16" s="311">
        <f t="shared" si="0"/>
        <v>88854.8</v>
      </c>
      <c r="AS16" s="311">
        <f t="shared" si="0"/>
        <v>89442.4</v>
      </c>
      <c r="AT16" s="311">
        <f t="shared" si="0"/>
        <v>90082</v>
      </c>
      <c r="AU16" s="311">
        <f t="shared" si="0"/>
        <v>90768.4</v>
      </c>
      <c r="AV16" s="311">
        <f t="shared" si="0"/>
        <v>91465.2</v>
      </c>
      <c r="AW16" s="311">
        <f t="shared" si="0"/>
        <v>92177.600000000006</v>
      </c>
      <c r="AX16" s="311">
        <f t="shared" si="0"/>
        <v>92890</v>
      </c>
      <c r="AY16" s="311">
        <f t="shared" si="0"/>
        <v>93612.800000000003</v>
      </c>
      <c r="AZ16" s="311">
        <f t="shared" si="0"/>
        <v>94325.2</v>
      </c>
      <c r="BA16" s="311">
        <f t="shared" si="0"/>
        <v>95032.4</v>
      </c>
      <c r="BB16" s="311">
        <f t="shared" si="0"/>
        <v>95744.8</v>
      </c>
      <c r="BC16" s="311">
        <f t="shared" si="0"/>
        <v>96452</v>
      </c>
      <c r="BD16" s="311">
        <f t="shared" si="0"/>
        <v>97154</v>
      </c>
      <c r="BE16" s="311">
        <f t="shared" si="0"/>
        <v>97850.8</v>
      </c>
      <c r="BF16" s="311">
        <f t="shared" si="0"/>
        <v>98537.2</v>
      </c>
      <c r="BG16" s="311">
        <f t="shared" si="0"/>
        <v>99213.2</v>
      </c>
      <c r="BH16" s="311">
        <f t="shared" si="0"/>
        <v>99899.6</v>
      </c>
      <c r="BI16" s="311">
        <f t="shared" si="0"/>
        <v>100570.4</v>
      </c>
      <c r="BJ16" s="311">
        <f t="shared" si="0"/>
        <v>101267.2</v>
      </c>
      <c r="BK16" s="311">
        <f t="shared" si="0"/>
        <v>101974.39999999999</v>
      </c>
      <c r="BL16" s="311">
        <f t="shared" si="0"/>
        <v>102718</v>
      </c>
      <c r="BM16" s="311">
        <f t="shared" si="0"/>
        <v>103482.4</v>
      </c>
      <c r="BN16" s="311">
        <f t="shared" si="0"/>
        <v>104283.2</v>
      </c>
      <c r="BO16" s="311">
        <f t="shared" si="0"/>
        <v>105136</v>
      </c>
      <c r="BP16" s="311">
        <f t="shared" si="0"/>
        <v>106035.6</v>
      </c>
      <c r="BQ16" s="311">
        <f t="shared" si="0"/>
        <v>107008</v>
      </c>
      <c r="BR16" s="311">
        <f t="shared" si="0"/>
        <v>108048</v>
      </c>
    </row>
    <row r="17" spans="2:70" ht="24" hidden="1" customHeight="1"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</row>
    <row r="18" spans="2:70" ht="24" hidden="1" customHeight="1">
      <c r="B18" s="313" t="s">
        <v>345</v>
      </c>
      <c r="C18" s="314">
        <f>'[5]CUSTOMER CARE COSTS'!C28</f>
        <v>0</v>
      </c>
      <c r="D18" s="314">
        <f>'[5]CUSTOMER CARE COSTS'!D28</f>
        <v>0</v>
      </c>
      <c r="E18" s="314">
        <f>'[5]CUSTOMER CARE COSTS'!E28</f>
        <v>0</v>
      </c>
      <c r="F18" s="314">
        <f>'[5]CUSTOMER CARE COSTS'!F28</f>
        <v>0</v>
      </c>
      <c r="G18" s="314">
        <f>'[5]CUSTOMER CARE COSTS'!G28</f>
        <v>0</v>
      </c>
      <c r="H18" s="314">
        <f>'[5]CUSTOMER CARE COSTS'!H28</f>
        <v>0</v>
      </c>
      <c r="I18" s="314">
        <f>'[5]CUSTOMER CARE COSTS'!K28</f>
        <v>79344</v>
      </c>
      <c r="J18" s="314">
        <f>'[5]CUSTOMER CARE COSTS'!L28</f>
        <v>79344</v>
      </c>
      <c r="K18" s="314">
        <f>'[5]CUSTOMER CARE COSTS'!O28</f>
        <v>79344</v>
      </c>
      <c r="L18" s="314">
        <f>'[5]CUSTOMER CARE COSTS'!P28</f>
        <v>79344</v>
      </c>
      <c r="M18" s="314">
        <f>'[5]CUSTOMER CARE COSTS'!Q28</f>
        <v>79344</v>
      </c>
      <c r="N18" s="314">
        <f>'[5]CUSTOMER CARE COSTS'!R28</f>
        <v>79344</v>
      </c>
      <c r="O18" s="314">
        <f>'[5]CUSTOMER CARE COSTS'!S28</f>
        <v>79344</v>
      </c>
      <c r="P18" s="314">
        <f>'[5]CUSTOMER CARE COSTS'!T28</f>
        <v>79344</v>
      </c>
      <c r="Q18" s="314">
        <f>'[5]CUSTOMER CARE COSTS'!U28</f>
        <v>79344</v>
      </c>
      <c r="R18" s="314">
        <f>'[5]CUSTOMER CARE COSTS'!V28</f>
        <v>79344</v>
      </c>
      <c r="S18" s="314">
        <f>'[5]CUSTOMER CARE COSTS'!W28</f>
        <v>79344</v>
      </c>
      <c r="T18" s="314">
        <f>'[5]CUSTOMER CARE COSTS'!X28</f>
        <v>79344</v>
      </c>
      <c r="U18" s="314">
        <f>'[5]CUSTOMER CARE COSTS'!Y28</f>
        <v>79344</v>
      </c>
      <c r="V18" s="314">
        <f>'[5]CUSTOMER CARE COSTS'!Z28</f>
        <v>79344</v>
      </c>
      <c r="W18" s="314">
        <f>'[5]CUSTOMER CARE COSTS'!AA28</f>
        <v>79344</v>
      </c>
      <c r="X18" s="314">
        <f>'[5]CUSTOMER CARE COSTS'!AB28</f>
        <v>79344</v>
      </c>
      <c r="Y18" s="314">
        <f>'[5]CUSTOMER CARE COSTS'!AC28</f>
        <v>79344</v>
      </c>
      <c r="Z18" s="314">
        <f>'[5]CUSTOMER CARE COSTS'!AD28</f>
        <v>79344</v>
      </c>
      <c r="AA18" s="314">
        <f>'[5]CUSTOMER CARE COSTS'!AE28</f>
        <v>79344</v>
      </c>
      <c r="AB18" s="314">
        <f>'[5]CUSTOMER CARE COSTS'!AF28</f>
        <v>79344</v>
      </c>
      <c r="AC18" s="314">
        <f>'[5]CUSTOMER CARE COSTS'!AG28</f>
        <v>79344</v>
      </c>
      <c r="AD18" s="314">
        <f>'[5]CUSTOMER CARE COSTS'!AH28</f>
        <v>79344</v>
      </c>
      <c r="AE18" s="314">
        <f>'[5]CUSTOMER CARE COSTS'!AI28</f>
        <v>79344</v>
      </c>
      <c r="AF18" s="314">
        <f>'[5]CUSTOMER CARE COSTS'!AJ28</f>
        <v>79344</v>
      </c>
      <c r="AG18" s="314">
        <f>'[5]CUSTOMER CARE COSTS'!AK28</f>
        <v>79344</v>
      </c>
      <c r="AH18" s="314">
        <f>'[5]CUSTOMER CARE COSTS'!AL28</f>
        <v>79344</v>
      </c>
      <c r="AI18" s="314">
        <f>'[5]CUSTOMER CARE COSTS'!AM28</f>
        <v>79344</v>
      </c>
      <c r="AJ18" s="314">
        <f>'[5]CUSTOMER CARE COSTS'!AN28</f>
        <v>79344</v>
      </c>
      <c r="AK18" s="314">
        <f>'[5]CUSTOMER CARE COSTS'!AO28</f>
        <v>79344</v>
      </c>
      <c r="AL18" s="314">
        <f>'[5]CUSTOMER CARE COSTS'!AP28</f>
        <v>79344</v>
      </c>
      <c r="AM18" s="314">
        <f>'[5]CUSTOMER CARE COSTS'!AQ28</f>
        <v>79344</v>
      </c>
      <c r="AN18" s="314">
        <f>'[5]CUSTOMER CARE COSTS'!AR28</f>
        <v>79344</v>
      </c>
      <c r="AO18" s="314">
        <f>'[5]CUSTOMER CARE COSTS'!AS28</f>
        <v>79344</v>
      </c>
      <c r="AP18" s="314">
        <f>'[5]CUSTOMER CARE COSTS'!AT28</f>
        <v>79344</v>
      </c>
      <c r="AQ18" s="314">
        <f>'[5]CUSTOMER CARE COSTS'!AU28</f>
        <v>79344</v>
      </c>
      <c r="AR18" s="314">
        <f>'[5]CUSTOMER CARE COSTS'!AV28</f>
        <v>79344</v>
      </c>
      <c r="AS18" s="314">
        <f>'[5]CUSTOMER CARE COSTS'!AW28</f>
        <v>79344</v>
      </c>
      <c r="AT18" s="314">
        <f>'[5]CUSTOMER CARE COSTS'!AX28</f>
        <v>79344</v>
      </c>
      <c r="AU18" s="314">
        <f>'[5]CUSTOMER CARE COSTS'!AY28</f>
        <v>79344</v>
      </c>
      <c r="AV18" s="314">
        <f>'[5]CUSTOMER CARE COSTS'!AZ28</f>
        <v>79344</v>
      </c>
      <c r="AW18" s="314">
        <f>'[5]CUSTOMER CARE COSTS'!BA28</f>
        <v>79344</v>
      </c>
      <c r="AX18" s="314">
        <f>'[5]CUSTOMER CARE COSTS'!BB28</f>
        <v>79344</v>
      </c>
      <c r="AY18" s="314">
        <f>'[5]CUSTOMER CARE COSTS'!BC28</f>
        <v>79344</v>
      </c>
      <c r="AZ18" s="314">
        <f>'[5]CUSTOMER CARE COSTS'!BD28</f>
        <v>79344</v>
      </c>
      <c r="BA18" s="314">
        <f>'[5]CUSTOMER CARE COSTS'!BE28</f>
        <v>79344</v>
      </c>
      <c r="BB18" s="314">
        <f>'[5]CUSTOMER CARE COSTS'!BF28</f>
        <v>79344</v>
      </c>
      <c r="BC18" s="314">
        <f>'[5]CUSTOMER CARE COSTS'!BG28</f>
        <v>79344</v>
      </c>
      <c r="BD18" s="314">
        <f>'[5]CUSTOMER CARE COSTS'!BH28</f>
        <v>79344</v>
      </c>
      <c r="BE18" s="314">
        <f>'[5]CUSTOMER CARE COSTS'!BI28</f>
        <v>79344</v>
      </c>
      <c r="BF18" s="314">
        <f>'[5]CUSTOMER CARE COSTS'!BJ28</f>
        <v>79344</v>
      </c>
      <c r="BG18" s="314">
        <f>'[5]CUSTOMER CARE COSTS'!BK28</f>
        <v>79344</v>
      </c>
      <c r="BH18" s="314">
        <f>'[5]CUSTOMER CARE COSTS'!BL28</f>
        <v>79344</v>
      </c>
      <c r="BI18" s="314">
        <f>'[5]CUSTOMER CARE COSTS'!BM28</f>
        <v>79344</v>
      </c>
      <c r="BJ18" s="314">
        <f>'[5]CUSTOMER CARE COSTS'!BN28</f>
        <v>79344</v>
      </c>
      <c r="BK18" s="314">
        <f>'[5]CUSTOMER CARE COSTS'!BO28</f>
        <v>79344</v>
      </c>
      <c r="BL18" s="314">
        <f>'[5]CUSTOMER CARE COSTS'!BP28</f>
        <v>79344</v>
      </c>
      <c r="BM18" s="314">
        <f>'[5]CUSTOMER CARE COSTS'!BQ28</f>
        <v>79344</v>
      </c>
      <c r="BN18" s="314">
        <f>'[5]CUSTOMER CARE COSTS'!BR28</f>
        <v>79344</v>
      </c>
      <c r="BO18" s="314">
        <f>'[5]CUSTOMER CARE COSTS'!BS28</f>
        <v>79344</v>
      </c>
      <c r="BP18" s="314">
        <f>'[5]CUSTOMER CARE COSTS'!BT28</f>
        <v>79344</v>
      </c>
      <c r="BQ18" s="314">
        <f>'[5]CUSTOMER CARE COSTS'!BU28</f>
        <v>79344</v>
      </c>
      <c r="BR18" s="314">
        <f>'[5]CUSTOMER CARE COSTS'!BV28</f>
        <v>79344</v>
      </c>
    </row>
    <row r="19" spans="2:70" ht="24" hidden="1" customHeight="1">
      <c r="B19" s="313" t="s">
        <v>346</v>
      </c>
      <c r="C19" s="314">
        <f>'[5]CUSTOMER CARE COSTS'!C29</f>
        <v>0</v>
      </c>
      <c r="D19" s="314">
        <f>'[5]CUSTOMER CARE COSTS'!D29</f>
        <v>0</v>
      </c>
      <c r="E19" s="314">
        <f>'[5]CUSTOMER CARE COSTS'!E29</f>
        <v>0</v>
      </c>
      <c r="F19" s="314">
        <f>'[5]CUSTOMER CARE COSTS'!F29</f>
        <v>0</v>
      </c>
      <c r="G19" s="314">
        <f>'[5]CUSTOMER CARE COSTS'!G29</f>
        <v>0</v>
      </c>
      <c r="H19" s="314">
        <f>'[5]CUSTOMER CARE COSTS'!H29</f>
        <v>0</v>
      </c>
      <c r="I19" s="314">
        <f>'[5]CUSTOMER CARE COSTS'!K29</f>
        <v>52</v>
      </c>
      <c r="J19" s="314">
        <f>'[5]CUSTOMER CARE COSTS'!L29</f>
        <v>104</v>
      </c>
      <c r="K19" s="314">
        <f>'[5]CUSTOMER CARE COSTS'!O29</f>
        <v>634.4</v>
      </c>
      <c r="L19" s="314">
        <f>'[5]CUSTOMER CARE COSTS'!P29</f>
        <v>1055.6000000000001</v>
      </c>
      <c r="M19" s="314">
        <f>'[5]CUSTOMER CARE COSTS'!Q29</f>
        <v>1492.4</v>
      </c>
      <c r="N19" s="314">
        <f>'[5]CUSTOMER CARE COSTS'!R29</f>
        <v>1934.4</v>
      </c>
      <c r="O19" s="314">
        <f>'[5]CUSTOMER CARE COSTS'!S29</f>
        <v>2397.2000000000003</v>
      </c>
      <c r="P19" s="314">
        <f>'[5]CUSTOMER CARE COSTS'!T29</f>
        <v>2865.2000000000003</v>
      </c>
      <c r="Q19" s="314">
        <f>'[5]CUSTOMER CARE COSTS'!U29</f>
        <v>3343.6</v>
      </c>
      <c r="R19" s="314">
        <f>'[5]CUSTOMER CARE COSTS'!V29</f>
        <v>3822</v>
      </c>
      <c r="S19" s="314">
        <f>'[5]CUSTOMER CARE COSTS'!W29</f>
        <v>4295.2</v>
      </c>
      <c r="T19" s="314">
        <f>'[5]CUSTOMER CARE COSTS'!X29</f>
        <v>4778.8</v>
      </c>
      <c r="U19" s="314">
        <f>'[5]CUSTOMER CARE COSTS'!Y29</f>
        <v>5257.2</v>
      </c>
      <c r="V19" s="314">
        <f>'[5]CUSTOMER CARE COSTS'!Z29</f>
        <v>5725.2</v>
      </c>
      <c r="W19" s="314">
        <f>'[5]CUSTOMER CARE COSTS'!AA29</f>
        <v>6177.6</v>
      </c>
      <c r="X19" s="314">
        <f>'[5]CUSTOMER CARE COSTS'!AB29</f>
        <v>6598.8</v>
      </c>
      <c r="Y19" s="314">
        <f>'[5]CUSTOMER CARE COSTS'!AC29</f>
        <v>6978.4000000000005</v>
      </c>
      <c r="Z19" s="314">
        <f>'[5]CUSTOMER CARE COSTS'!AD29</f>
        <v>7269.6</v>
      </c>
      <c r="AA19" s="314">
        <f>'[5]CUSTOMER CARE COSTS'!AE29</f>
        <v>7477.6</v>
      </c>
      <c r="AB19" s="314">
        <f>'[5]CUSTOMER CARE COSTS'!AF29</f>
        <v>7571.2</v>
      </c>
      <c r="AC19" s="314">
        <f>'[5]CUSTOMER CARE COSTS'!AG29</f>
        <v>7581.6</v>
      </c>
      <c r="AD19" s="314">
        <f>'[5]CUSTOMER CARE COSTS'!AH29</f>
        <v>7550.4000000000005</v>
      </c>
      <c r="AE19" s="314">
        <f>'[5]CUSTOMER CARE COSTS'!AI29</f>
        <v>7493.2</v>
      </c>
      <c r="AF19" s="314">
        <f>'[5]CUSTOMER CARE COSTS'!AJ29</f>
        <v>7415.2</v>
      </c>
      <c r="AG19" s="314">
        <f>'[5]CUSTOMER CARE COSTS'!AK29</f>
        <v>7337.2</v>
      </c>
      <c r="AH19" s="314">
        <f>'[5]CUSTOMER CARE COSTS'!AL29</f>
        <v>7264.4000000000005</v>
      </c>
      <c r="AI19" s="314">
        <f>'[5]CUSTOMER CARE COSTS'!AM29</f>
        <v>7202</v>
      </c>
      <c r="AJ19" s="314">
        <f>'[5]CUSTOMER CARE COSTS'!AN29</f>
        <v>7186.4000000000005</v>
      </c>
      <c r="AK19" s="314">
        <f>'[5]CUSTOMER CARE COSTS'!AO29</f>
        <v>7228</v>
      </c>
      <c r="AL19" s="314">
        <f>'[5]CUSTOMER CARE COSTS'!AP29</f>
        <v>7332</v>
      </c>
      <c r="AM19" s="314">
        <f>'[5]CUSTOMER CARE COSTS'!AQ29</f>
        <v>7503.6</v>
      </c>
      <c r="AN19" s="314">
        <f>'[5]CUSTOMER CARE COSTS'!AR29</f>
        <v>7768.8</v>
      </c>
      <c r="AO19" s="314">
        <f>'[5]CUSTOMER CARE COSTS'!AS29</f>
        <v>8101.6</v>
      </c>
      <c r="AP19" s="314">
        <f>'[5]CUSTOMER CARE COSTS'!AT29</f>
        <v>8522.8000000000011</v>
      </c>
      <c r="AQ19" s="314">
        <f>'[5]CUSTOMER CARE COSTS'!AU29</f>
        <v>8985.6</v>
      </c>
      <c r="AR19" s="314">
        <f>'[5]CUSTOMER CARE COSTS'!AV29</f>
        <v>9510.8000000000011</v>
      </c>
      <c r="AS19" s="314">
        <f>'[5]CUSTOMER CARE COSTS'!AW29</f>
        <v>10098.4</v>
      </c>
      <c r="AT19" s="314">
        <f>'[5]CUSTOMER CARE COSTS'!AX29</f>
        <v>10738</v>
      </c>
      <c r="AU19" s="314">
        <f>'[5]CUSTOMER CARE COSTS'!AY29</f>
        <v>11424.4</v>
      </c>
      <c r="AV19" s="314">
        <f>'[5]CUSTOMER CARE COSTS'!AZ29</f>
        <v>12121.2</v>
      </c>
      <c r="AW19" s="314">
        <f>'[5]CUSTOMER CARE COSTS'!BA29</f>
        <v>12833.6</v>
      </c>
      <c r="AX19" s="314">
        <f>'[5]CUSTOMER CARE COSTS'!BB29</f>
        <v>13546</v>
      </c>
      <c r="AY19" s="314">
        <f>'[5]CUSTOMER CARE COSTS'!BC29</f>
        <v>14268.800000000001</v>
      </c>
      <c r="AZ19" s="314">
        <f>'[5]CUSTOMER CARE COSTS'!BD29</f>
        <v>14981.2</v>
      </c>
      <c r="BA19" s="314">
        <f>'[5]CUSTOMER CARE COSTS'!BE29</f>
        <v>15688.4</v>
      </c>
      <c r="BB19" s="314">
        <f>'[5]CUSTOMER CARE COSTS'!BF29</f>
        <v>16400.8</v>
      </c>
      <c r="BC19" s="314">
        <f>'[5]CUSTOMER CARE COSTS'!BG29</f>
        <v>17108</v>
      </c>
      <c r="BD19" s="314">
        <f>'[5]CUSTOMER CARE COSTS'!BH29</f>
        <v>17810</v>
      </c>
      <c r="BE19" s="314">
        <f>'[5]CUSTOMER CARE COSTS'!BI29</f>
        <v>18506.8</v>
      </c>
      <c r="BF19" s="314">
        <f>'[5]CUSTOMER CARE COSTS'!BJ29</f>
        <v>19193.2</v>
      </c>
      <c r="BG19" s="314">
        <f>'[5]CUSTOMER CARE COSTS'!BK29</f>
        <v>19869.2</v>
      </c>
      <c r="BH19" s="314">
        <f>'[5]CUSTOMER CARE COSTS'!BL29</f>
        <v>20555.600000000002</v>
      </c>
      <c r="BI19" s="314">
        <f>'[5]CUSTOMER CARE COSTS'!BM29</f>
        <v>21226.400000000001</v>
      </c>
      <c r="BJ19" s="314">
        <f>'[5]CUSTOMER CARE COSTS'!BN29</f>
        <v>21923.200000000001</v>
      </c>
      <c r="BK19" s="314">
        <f>'[5]CUSTOMER CARE COSTS'!BO29</f>
        <v>22630.400000000001</v>
      </c>
      <c r="BL19" s="314">
        <f>'[5]CUSTOMER CARE COSTS'!BP29</f>
        <v>23374</v>
      </c>
      <c r="BM19" s="314">
        <f>'[5]CUSTOMER CARE COSTS'!BQ29</f>
        <v>24138.400000000001</v>
      </c>
      <c r="BN19" s="314">
        <f>'[5]CUSTOMER CARE COSTS'!BR29</f>
        <v>24939.200000000001</v>
      </c>
      <c r="BO19" s="314">
        <f>'[5]CUSTOMER CARE COSTS'!BS29</f>
        <v>25792</v>
      </c>
      <c r="BP19" s="314">
        <f>'[5]CUSTOMER CARE COSTS'!BT29</f>
        <v>26691.600000000002</v>
      </c>
      <c r="BQ19" s="314">
        <f>'[5]CUSTOMER CARE COSTS'!BU29</f>
        <v>27664</v>
      </c>
      <c r="BR19" s="314">
        <f>'[5]CUSTOMER CARE COSTS'!BV29</f>
        <v>28704</v>
      </c>
    </row>
    <row r="20" spans="2:70" ht="24" hidden="1" customHeight="1"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</row>
    <row r="21" spans="2:70" ht="24" hidden="1" customHeight="1">
      <c r="B21" s="309" t="s">
        <v>347</v>
      </c>
      <c r="C21" s="311">
        <f t="shared" ref="C21:J21" si="1">SUM(C23:C25)</f>
        <v>0</v>
      </c>
      <c r="D21" s="311">
        <f t="shared" si="1"/>
        <v>0</v>
      </c>
      <c r="E21" s="311">
        <f t="shared" si="1"/>
        <v>0</v>
      </c>
      <c r="F21" s="311">
        <f t="shared" si="1"/>
        <v>0</v>
      </c>
      <c r="G21" s="311">
        <f t="shared" si="1"/>
        <v>0</v>
      </c>
      <c r="H21" s="311">
        <f t="shared" si="1"/>
        <v>0</v>
      </c>
      <c r="I21" s="311">
        <f t="shared" si="1"/>
        <v>11267.411273622929</v>
      </c>
      <c r="J21" s="311">
        <f t="shared" si="1"/>
        <v>22534.916266253171</v>
      </c>
      <c r="K21" s="311">
        <f>SUM(K23:K25)</f>
        <v>77734.373019617051</v>
      </c>
      <c r="L21" s="311">
        <f t="shared" ref="L21:BR21" si="2">SUM(L23:L25)</f>
        <v>111389.46213099539</v>
      </c>
      <c r="M21" s="311">
        <f t="shared" si="2"/>
        <v>145521.28855749947</v>
      </c>
      <c r="N21" s="311">
        <f t="shared" si="2"/>
        <v>180694.59762424906</v>
      </c>
      <c r="O21" s="311">
        <f t="shared" si="2"/>
        <v>216208.91865573515</v>
      </c>
      <c r="P21" s="311">
        <f t="shared" si="2"/>
        <v>253142.05018014304</v>
      </c>
      <c r="Q21" s="311">
        <f t="shared" si="2"/>
        <v>360177.87621027278</v>
      </c>
      <c r="R21" s="311">
        <f t="shared" si="2"/>
        <v>397677.73851299071</v>
      </c>
      <c r="S21" s="311">
        <f t="shared" si="2"/>
        <v>435063.97274114832</v>
      </c>
      <c r="T21" s="311">
        <f t="shared" si="2"/>
        <v>472551.4956045975</v>
      </c>
      <c r="U21" s="311">
        <f t="shared" si="2"/>
        <v>510257.42250937771</v>
      </c>
      <c r="V21" s="311">
        <f t="shared" si="2"/>
        <v>546801.42583464668</v>
      </c>
      <c r="W21" s="311">
        <f t="shared" si="2"/>
        <v>582180.73929383792</v>
      </c>
      <c r="X21" s="311">
        <f t="shared" si="2"/>
        <v>614855.50334975263</v>
      </c>
      <c r="Y21" s="311">
        <f t="shared" si="2"/>
        <v>644811.8359712474</v>
      </c>
      <c r="Z21" s="311">
        <f t="shared" si="2"/>
        <v>667759.5492091761</v>
      </c>
      <c r="AA21" s="311">
        <f t="shared" si="2"/>
        <v>683827.12593179557</v>
      </c>
      <c r="AB21" s="311">
        <f t="shared" si="2"/>
        <v>691255.98667016323</v>
      </c>
      <c r="AC21" s="311">
        <f t="shared" si="2"/>
        <v>691575.9858702342</v>
      </c>
      <c r="AD21" s="311">
        <f t="shared" si="2"/>
        <v>688885.75035805604</v>
      </c>
      <c r="AE21" s="311">
        <f t="shared" si="2"/>
        <v>684723.53862455313</v>
      </c>
      <c r="AF21" s="311">
        <f t="shared" si="2"/>
        <v>679096.41411138605</v>
      </c>
      <c r="AG21" s="311">
        <f t="shared" si="2"/>
        <v>672870.49315006426</v>
      </c>
      <c r="AH21" s="311">
        <f t="shared" si="2"/>
        <v>666749.19802561146</v>
      </c>
      <c r="AI21" s="311">
        <f t="shared" si="2"/>
        <v>661563.91043820383</v>
      </c>
      <c r="AJ21" s="311">
        <f t="shared" si="2"/>
        <v>662318.01371913473</v>
      </c>
      <c r="AK21" s="311">
        <f t="shared" si="2"/>
        <v>667075.17036445776</v>
      </c>
      <c r="AL21" s="311">
        <f t="shared" si="2"/>
        <v>677424.80657305697</v>
      </c>
      <c r="AM21" s="311">
        <f t="shared" si="2"/>
        <v>693742.31101038121</v>
      </c>
      <c r="AN21" s="311">
        <f t="shared" si="2"/>
        <v>717787.59220210882</v>
      </c>
      <c r="AO21" s="311">
        <f t="shared" si="2"/>
        <v>747896.254246681</v>
      </c>
      <c r="AP21" s="311">
        <f t="shared" si="2"/>
        <v>784818.77575061063</v>
      </c>
      <c r="AQ21" s="311">
        <f t="shared" si="2"/>
        <v>826332.85238673131</v>
      </c>
      <c r="AR21" s="311">
        <f t="shared" si="2"/>
        <v>872851.8575866234</v>
      </c>
      <c r="AS21" s="311">
        <f t="shared" si="2"/>
        <v>924529.65770279034</v>
      </c>
      <c r="AT21" s="311">
        <f t="shared" si="2"/>
        <v>981206.01033014478</v>
      </c>
      <c r="AU21" s="311">
        <f t="shared" si="2"/>
        <v>1041642.8572366086</v>
      </c>
      <c r="AV21" s="311">
        <f t="shared" si="2"/>
        <v>1103954.7300991318</v>
      </c>
      <c r="AW21" s="311">
        <f t="shared" si="2"/>
        <v>1167249.0909111246</v>
      </c>
      <c r="AX21" s="311">
        <f t="shared" si="2"/>
        <v>1231284.2829346436</v>
      </c>
      <c r="AY21" s="311">
        <f t="shared" si="2"/>
        <v>1295720.5426322175</v>
      </c>
      <c r="AZ21" s="311">
        <f t="shared" si="2"/>
        <v>1359316.8643111142</v>
      </c>
      <c r="BA21" s="311">
        <f t="shared" si="2"/>
        <v>1423261.5863007575</v>
      </c>
      <c r="BB21" s="311">
        <f t="shared" si="2"/>
        <v>1486948.4886390367</v>
      </c>
      <c r="BC21" s="311">
        <f t="shared" si="2"/>
        <v>1550325.1872203585</v>
      </c>
      <c r="BD21" s="311">
        <f t="shared" si="2"/>
        <v>1613181.3676674799</v>
      </c>
      <c r="BE21" s="311">
        <f t="shared" si="2"/>
        <v>1675612.9581159847</v>
      </c>
      <c r="BF21" s="311">
        <f t="shared" si="2"/>
        <v>1737730.7129121572</v>
      </c>
      <c r="BG21" s="311">
        <f t="shared" si="2"/>
        <v>1799336.3403098835</v>
      </c>
      <c r="BH21" s="311">
        <f t="shared" si="2"/>
        <v>1860624.6969329379</v>
      </c>
      <c r="BI21" s="311">
        <f t="shared" si="2"/>
        <v>1922809.0448530102</v>
      </c>
      <c r="BJ21" s="311">
        <f t="shared" si="2"/>
        <v>1987155.8188461741</v>
      </c>
      <c r="BK21" s="311">
        <f t="shared" si="2"/>
        <v>2054108.8421865636</v>
      </c>
      <c r="BL21" s="311">
        <f t="shared" si="2"/>
        <v>2124767.8555716299</v>
      </c>
      <c r="BM21" s="311">
        <f t="shared" si="2"/>
        <v>2199560.7628198005</v>
      </c>
      <c r="BN21" s="311">
        <f t="shared" si="2"/>
        <v>2279584.0178657533</v>
      </c>
      <c r="BO21" s="311">
        <f t="shared" si="2"/>
        <v>2365452.1512571611</v>
      </c>
      <c r="BP21" s="311">
        <f t="shared" si="2"/>
        <v>2458377.479104023</v>
      </c>
      <c r="BQ21" s="311">
        <f t="shared" si="2"/>
        <v>2558172.4516972601</v>
      </c>
      <c r="BR21" s="311">
        <f t="shared" si="2"/>
        <v>2666375.339385781</v>
      </c>
    </row>
    <row r="22" spans="2:70" ht="24" hidden="1" customHeight="1">
      <c r="AU22" s="312"/>
      <c r="AV22" s="312"/>
      <c r="AW22" s="312"/>
      <c r="AX22" s="312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</row>
    <row r="23" spans="2:70" ht="24" hidden="1" customHeight="1">
      <c r="B23" s="313" t="s">
        <v>348</v>
      </c>
      <c r="C23" s="314">
        <f>'[5]WHOLESALE CHARGES'!D5</f>
        <v>0</v>
      </c>
      <c r="D23" s="314">
        <f>'[5]WHOLESALE CHARGES'!E5</f>
        <v>0</v>
      </c>
      <c r="E23" s="314">
        <f>'[5]WHOLESALE CHARGES'!F5</f>
        <v>0</v>
      </c>
      <c r="F23" s="314">
        <f>'[5]WHOLESALE CHARGES'!G5</f>
        <v>0</v>
      </c>
      <c r="G23" s="314">
        <f>'[5]WHOLESALE CHARGES'!H5</f>
        <v>0</v>
      </c>
      <c r="H23" s="314">
        <f>'[5]WHOLESALE CHARGES'!I5</f>
        <v>0</v>
      </c>
      <c r="I23" s="314">
        <f>'[5]WHOLESALE CHARGES'!L5</f>
        <v>3435.0507931034481</v>
      </c>
      <c r="J23" s="314">
        <f>'[5]WHOLESALE CHARGES'!M5</f>
        <v>6870.1300705172416</v>
      </c>
      <c r="K23" s="314">
        <f>'[5]WHOLESALE CHARGES'!P5</f>
        <v>23992.670226519047</v>
      </c>
      <c r="L23" s="314">
        <f>'[5]WHOLESALE CHARGES'!Q5</f>
        <v>34561.870701859902</v>
      </c>
      <c r="M23" s="314">
        <f>'[5]WHOLESALE CHARGES'!R5</f>
        <v>45102.58218680646</v>
      </c>
      <c r="N23" s="314">
        <f>'[5]WHOLESALE CHARGES'!S5</f>
        <v>55905.403869368682</v>
      </c>
      <c r="O23" s="314">
        <f>'[5]WHOLESALE CHARGES'!T5</f>
        <v>66808.035837632371</v>
      </c>
      <c r="P23" s="314">
        <f>'[5]WHOLESALE CHARGES'!U5</f>
        <v>78146.065423880005</v>
      </c>
      <c r="Q23" s="314">
        <f>'[5]WHOLESALE CHARGES'!V5</f>
        <v>89539.931268863191</v>
      </c>
      <c r="R23" s="314">
        <f>'[5]WHOLESALE CHARGES'!W5</f>
        <v>101052.14736962198</v>
      </c>
      <c r="S23" s="314">
        <f>'[5]WHOLESALE CHARGES'!X5</f>
        <v>112508.22353320135</v>
      </c>
      <c r="T23" s="314">
        <f>'[5]WHOLESALE CHARGES'!Y5</f>
        <v>123991.40377214026</v>
      </c>
      <c r="U23" s="314">
        <f>'[5]WHOLESALE CHARGES'!Z5</f>
        <v>135560.46644401428</v>
      </c>
      <c r="V23" s="314">
        <f>'[5]WHOLESALE CHARGES'!AA5</f>
        <v>146757.13749189494</v>
      </c>
      <c r="W23" s="314">
        <f>'[5]WHOLESALE CHARGES'!AB5</f>
        <v>157603.83913630503</v>
      </c>
      <c r="X23" s="314">
        <f>'[5]WHOLESALE CHARGES'!AC5</f>
        <v>167606.179114756</v>
      </c>
      <c r="Y23" s="314">
        <f>'[5]WHOLESALE CHARGES'!AD5</f>
        <v>176780.2629127831</v>
      </c>
      <c r="Z23" s="314">
        <f>'[5]WHOLESALE CHARGES'!AE5</f>
        <v>183790.32751827332</v>
      </c>
      <c r="AA23" s="314">
        <f>'[5]WHOLESALE CHARGES'!AF5</f>
        <v>188698.55613562794</v>
      </c>
      <c r="AB23" s="314">
        <f>'[5]WHOLESALE CHARGES'!AG5</f>
        <v>190970.63452367773</v>
      </c>
      <c r="AC23" s="314">
        <f>'[5]WHOLESALE CHARGES'!AH5</f>
        <v>191051.3275902762</v>
      </c>
      <c r="AD23" s="314">
        <f>'[5]WHOLESALE CHARGES'!AI5</f>
        <v>190225.07727647634</v>
      </c>
      <c r="AE23" s="314">
        <f>'[5]WHOLESALE CHARGES'!AJ5</f>
        <v>188940.40760975113</v>
      </c>
      <c r="AF23" s="314">
        <f>'[5]WHOLESALE CHARGES'!AK5</f>
        <v>187200.31430971189</v>
      </c>
      <c r="AG23" s="314">
        <f>'[5]WHOLESALE CHARGES'!AL5</f>
        <v>185274.460360575</v>
      </c>
      <c r="AH23" s="314">
        <f>'[5]WHOLESALE CHARGES'!AM5</f>
        <v>183378.36176342235</v>
      </c>
      <c r="AI23" s="314">
        <f>'[5]WHOLESALE CHARGES'!AN5</f>
        <v>181765.03438347182</v>
      </c>
      <c r="AJ23" s="314">
        <f>'[5]WHOLESALE CHARGES'!AO5</f>
        <v>181947.62318823498</v>
      </c>
      <c r="AK23" s="314">
        <f>'[5]WHOLESALE CHARGES'!AP5</f>
        <v>183344.50616567989</v>
      </c>
      <c r="AL23" s="314">
        <f>'[5]WHOLESALE CHARGES'!AQ5</f>
        <v>186448.01483011642</v>
      </c>
      <c r="AM23" s="314">
        <f>'[5]WHOLESALE CHARGES'!AR5</f>
        <v>191357.16191804322</v>
      </c>
      <c r="AN23" s="314">
        <f>'[5]WHOLESALE CHARGES'!AS5</f>
        <v>198628.01039990396</v>
      </c>
      <c r="AO23" s="314">
        <f>'[5]WHOLESALE CHARGES'!AT5</f>
        <v>207751.61062165123</v>
      </c>
      <c r="AP23" s="314">
        <f>'[5]WHOLESALE CHARGES'!AU5</f>
        <v>218965.26104073014</v>
      </c>
      <c r="AQ23" s="314">
        <f>'[5]WHOLESALE CHARGES'!AV5</f>
        <v>231553.55337117944</v>
      </c>
      <c r="AR23" s="314">
        <f>'[5]WHOLESALE CHARGES'!AW5</f>
        <v>245676.13060751482</v>
      </c>
      <c r="AS23" s="314">
        <f>'[5]WHOLESALE CHARGES'!AX5</f>
        <v>261358.85313926096</v>
      </c>
      <c r="AT23" s="314">
        <f>'[5]WHOLESALE CHARGES'!AY5</f>
        <v>278572.77425069548</v>
      </c>
      <c r="AU23" s="314">
        <f>'[5]WHOLESALE CHARGES'!AZ5</f>
        <v>296906.66430280649</v>
      </c>
      <c r="AV23" s="314">
        <f>'[5]WHOLESALE CHARGES'!BA5</f>
        <v>315808.83211057761</v>
      </c>
      <c r="AW23" s="314">
        <f>'[5]WHOLESALE CHARGES'!BB5</f>
        <v>334992.42711453122</v>
      </c>
      <c r="AX23" s="314">
        <f>'[5]WHOLESALE CHARGES'!BC5</f>
        <v>354383.1284854323</v>
      </c>
      <c r="AY23" s="314">
        <f>'[5]WHOLESALE CHARGES'!BD5</f>
        <v>373699.655601317</v>
      </c>
      <c r="AZ23" s="314">
        <f>'[5]WHOLESALE CHARGES'!BE5</f>
        <v>392080.34924761369</v>
      </c>
      <c r="BA23" s="314">
        <f>'[5]WHOLESALE CHARGES'!BF5</f>
        <v>410590.77967174118</v>
      </c>
      <c r="BB23" s="314">
        <f>'[5]WHOLESALE CHARGES'!BG5</f>
        <v>429005.09786987456</v>
      </c>
      <c r="BC23" s="314">
        <f>'[5]WHOLESALE CHARGES'!BH5</f>
        <v>447335.71628767764</v>
      </c>
      <c r="BD23" s="314">
        <f>'[5]WHOLESALE CHARGES'!BI5</f>
        <v>465506.21951961197</v>
      </c>
      <c r="BE23" s="314">
        <f>'[5]WHOLESALE CHARGES'!BJ5</f>
        <v>483539.78569587233</v>
      </c>
      <c r="BF23" s="314">
        <f>'[5]WHOLESALE CHARGES'!BK5</f>
        <v>501489.27031643665</v>
      </c>
      <c r="BG23" s="314">
        <f>'[5]WHOLESALE CHARGES'!BL5</f>
        <v>519280.25931464497</v>
      </c>
      <c r="BH23" s="314">
        <f>'[5]WHOLESALE CHARGES'!BM5</f>
        <v>536984.60672917799</v>
      </c>
      <c r="BI23" s="314">
        <f>'[5]WHOLESALE CHARGES'!BN5</f>
        <v>554922.55767819262</v>
      </c>
      <c r="BJ23" s="314">
        <f>'[5]WHOLESALE CHARGES'!BO5</f>
        <v>573476.24623194733</v>
      </c>
      <c r="BK23" s="314">
        <f>'[5]WHOLESALE CHARGES'!BP5</f>
        <v>592758.03923437686</v>
      </c>
      <c r="BL23" s="314">
        <f>'[5]WHOLESALE CHARGES'!BQ5</f>
        <v>613090.59410910122</v>
      </c>
      <c r="BM23" s="314">
        <f>'[5]WHOLESALE CHARGES'!BR5</f>
        <v>634581.1771078849</v>
      </c>
      <c r="BN23" s="314">
        <f>'[5]WHOLESALE CHARGES'!BS5</f>
        <v>657549.92698557861</v>
      </c>
      <c r="BO23" s="314">
        <f>'[5]WHOLESALE CHARGES'!BT5</f>
        <v>682150.89057037281</v>
      </c>
      <c r="BP23" s="314">
        <f>'[5]WHOLESALE CHARGES'!BU5</f>
        <v>708759.96359229553</v>
      </c>
      <c r="BQ23" s="314">
        <f>'[5]WHOLESALE CHARGES'!BV5</f>
        <v>736744.03273304272</v>
      </c>
      <c r="BR23" s="314">
        <f>'[5]WHOLESALE CHARGES'!BW5</f>
        <v>766923.38167682104</v>
      </c>
    </row>
    <row r="24" spans="2:70" ht="24" hidden="1" customHeight="1">
      <c r="B24" s="313" t="s">
        <v>349</v>
      </c>
      <c r="C24" s="314">
        <f>'[5]WHOLESALE CHARGES'!D16</f>
        <v>0</v>
      </c>
      <c r="D24" s="314">
        <f>'[5]WHOLESALE CHARGES'!E16</f>
        <v>0</v>
      </c>
      <c r="E24" s="314">
        <f>'[5]WHOLESALE CHARGES'!F16</f>
        <v>0</v>
      </c>
      <c r="F24" s="314">
        <f>'[5]WHOLESALE CHARGES'!G16</f>
        <v>0</v>
      </c>
      <c r="G24" s="314">
        <f>'[5]WHOLESALE CHARGES'!H16</f>
        <v>0</v>
      </c>
      <c r="H24" s="314">
        <f>'[5]WHOLESALE CHARGES'!I16</f>
        <v>0</v>
      </c>
      <c r="I24" s="314">
        <f>'[5]WHOLESALE CHARGES'!L16</f>
        <v>7566.1469090909086</v>
      </c>
      <c r="J24" s="314">
        <f>'[5]WHOLESALE CHARGES'!M16</f>
        <v>15132.357027878788</v>
      </c>
      <c r="K24" s="314">
        <f>'[5]WHOLESALE CHARGES'!P16</f>
        <v>50806.336862534183</v>
      </c>
      <c r="L24" s="314">
        <f>'[5]WHOLESALE CHARGES'!Q16</f>
        <v>71990.692446551184</v>
      </c>
      <c r="M24" s="314">
        <f>'[5]WHOLESALE CHARGES'!R16</f>
        <v>93637.253886413004</v>
      </c>
      <c r="N24" s="314">
        <f>'[5]WHOLESALE CHARGES'!S16</f>
        <v>116004.06230569321</v>
      </c>
      <c r="O24" s="314">
        <f>'[5]WHOLESALE CHARGES'!T16</f>
        <v>138580.87302609283</v>
      </c>
      <c r="P24" s="314">
        <f>'[5]WHOLESALE CHARGES'!U16</f>
        <v>162075.1319710493</v>
      </c>
      <c r="Q24" s="314">
        <f>'[5]WHOLESALE CHARGES'!V16</f>
        <v>185700.75529655215</v>
      </c>
      <c r="R24" s="314">
        <f>'[5]WHOLESALE CHARGES'!W16</f>
        <v>209523.37886196698</v>
      </c>
      <c r="S24" s="314">
        <f>'[5]WHOLESALE CHARGES'!X16</f>
        <v>233284.15080628791</v>
      </c>
      <c r="T24" s="314">
        <f>'[5]WHOLESALE CHARGES'!Y16</f>
        <v>257111.4781185805</v>
      </c>
      <c r="U24" s="314">
        <f>'[5]WHOLESALE CHARGES'!Z16</f>
        <v>281068.85142474651</v>
      </c>
      <c r="V24" s="314">
        <f>'[5]WHOLESALE CHARGES'!AA16</f>
        <v>304295.26696328103</v>
      </c>
      <c r="W24" s="314">
        <f>'[5]WHOLESALE CHARGES'!AB16</f>
        <v>326782.48429409979</v>
      </c>
      <c r="X24" s="314">
        <f>'[5]WHOLESALE CHARGES'!AC16</f>
        <v>347552.09986270044</v>
      </c>
      <c r="Y24" s="314">
        <f>'[5]WHOLESALE CHARGES'!AD16</f>
        <v>366589.69975686877</v>
      </c>
      <c r="Z24" s="314">
        <f>'[5]WHOLESALE CHARGES'!AE16</f>
        <v>381181.26184515271</v>
      </c>
      <c r="AA24" s="314">
        <f>'[5]WHOLESALE CHARGES'!AF16</f>
        <v>391389.65975419874</v>
      </c>
      <c r="AB24" s="314">
        <f>'[5]WHOLESALE CHARGES'!AG16</f>
        <v>396090.71035763872</v>
      </c>
      <c r="AC24" s="314">
        <f>'[5]WHOLESALE CHARGES'!AH16</f>
        <v>396275.03803431534</v>
      </c>
      <c r="AD24" s="314">
        <f>'[5]WHOLESALE CHARGES'!AI16</f>
        <v>394536.05563759158</v>
      </c>
      <c r="AE24" s="314">
        <f>'[5]WHOLESALE CHARGES'!AJ16</f>
        <v>391866.5547812258</v>
      </c>
      <c r="AF24" s="314">
        <f>'[5]WHOLESALE CHARGES'!AK16</f>
        <v>388268.24812325713</v>
      </c>
      <c r="AG24" s="314">
        <f>'[5]WHOLESALE CHARGES'!AL16</f>
        <v>384281.74680062738</v>
      </c>
      <c r="AH24" s="314">
        <f>'[5]WHOLESALE CHARGES'!AM16</f>
        <v>380363.189828687</v>
      </c>
      <c r="AI24" s="314">
        <f>'[5]WHOLESALE CHARGES'!AN16</f>
        <v>377041.10703351797</v>
      </c>
      <c r="AJ24" s="314">
        <f>'[5]WHOLESALE CHARGES'!AO16</f>
        <v>377625.06631573482</v>
      </c>
      <c r="AK24" s="314">
        <f>'[5]WHOLESALE CHARGES'!AP16</f>
        <v>380795.34422339039</v>
      </c>
      <c r="AL24" s="314">
        <f>'[5]WHOLESALE CHARGES'!AQ16</f>
        <v>387558.39034665446</v>
      </c>
      <c r="AM24" s="314">
        <f>'[5]WHOLESALE CHARGES'!AR16</f>
        <v>398166.52098092518</v>
      </c>
      <c r="AN24" s="314">
        <f>'[5]WHOLESALE CHARGES'!AS16</f>
        <v>413741.92791868432</v>
      </c>
      <c r="AO24" s="314">
        <f>'[5]WHOLESALE CHARGES'!AT16</f>
        <v>433219.37179639557</v>
      </c>
      <c r="AP24" s="314">
        <f>'[5]WHOLESALE CHARGES'!AU16</f>
        <v>457069.04467370454</v>
      </c>
      <c r="AQ24" s="314">
        <f>'[5]WHOLESALE CHARGES'!AV16</f>
        <v>483895.09418106661</v>
      </c>
      <c r="AR24" s="314">
        <f>'[5]WHOLESALE CHARGES'!AW16</f>
        <v>513951.98045440123</v>
      </c>
      <c r="AS24" s="314">
        <f>'[5]WHOLESALE CHARGES'!AX16</f>
        <v>547331.67555364384</v>
      </c>
      <c r="AT24" s="314">
        <f>'[5]WHOLESALE CHARGES'!AY16</f>
        <v>583939.09174287249</v>
      </c>
      <c r="AU24" s="314">
        <f>'[5]WHOLESALE CHARGES'!AZ16</f>
        <v>622997.74009299814</v>
      </c>
      <c r="AV24" s="314">
        <f>'[5]WHOLESALE CHARGES'!BA16</f>
        <v>663299.03490193398</v>
      </c>
      <c r="AW24" s="314">
        <f>'[5]WHOLESALE CHARGES'!BB16</f>
        <v>704262.7693346733</v>
      </c>
      <c r="AX24" s="314">
        <f>'[5]WHOLESALE CHARGES'!BC16</f>
        <v>745747.16675547906</v>
      </c>
      <c r="AY24" s="314">
        <f>'[5]WHOLESALE CHARGES'!BD16</f>
        <v>787700.57402300776</v>
      </c>
      <c r="AZ24" s="314">
        <f>'[5]WHOLESALE CHARGES'!BE16</f>
        <v>829752.31683599972</v>
      </c>
      <c r="BA24" s="314">
        <f>'[5]WHOLESALE CHARGES'!BF16</f>
        <v>872031.75331400044</v>
      </c>
      <c r="BB24" s="314">
        <f>'[5]WHOLESALE CHARGES'!BG16</f>
        <v>914165.32180999231</v>
      </c>
      <c r="BC24" s="314">
        <f>'[5]WHOLESALE CHARGES'!BH16</f>
        <v>956096.26984939969</v>
      </c>
      <c r="BD24" s="314">
        <f>'[5]WHOLESALE CHARGES'!BI16</f>
        <v>997694.63738752948</v>
      </c>
      <c r="BE24" s="314">
        <f>'[5]WHOLESALE CHARGES'!BJ16</f>
        <v>1039028.0353918838</v>
      </c>
      <c r="BF24" s="314">
        <f>'[5]WHOLESALE CHARGES'!BK16</f>
        <v>1080158.5776359274</v>
      </c>
      <c r="BG24" s="314">
        <f>'[5]WHOLESALE CHARGES'!BL16</f>
        <v>1120960.0722853222</v>
      </c>
      <c r="BH24" s="314">
        <f>'[5]WHOLESALE CHARGES'!BM16</f>
        <v>1161557.1420557557</v>
      </c>
      <c r="BI24" s="314">
        <f>'[5]WHOLESALE CHARGES'!BN16</f>
        <v>1202795.8420311175</v>
      </c>
      <c r="BJ24" s="314">
        <f>'[5]WHOLESALE CHARGES'!BO16</f>
        <v>1245533.2170459141</v>
      </c>
      <c r="BK24" s="314">
        <f>'[5]WHOLESALE CHARGES'!BP16</f>
        <v>1290075.784156898</v>
      </c>
      <c r="BL24" s="314">
        <f>'[5]WHOLESALE CHARGES'!BQ16</f>
        <v>1337167.6358014848</v>
      </c>
      <c r="BM24" s="314">
        <f>'[5]WHOLESALE CHARGES'!BR16</f>
        <v>1387107.1453660582</v>
      </c>
      <c r="BN24" s="314">
        <f>'[5]WHOLESALE CHARGES'!BS16</f>
        <v>1440636.9378571152</v>
      </c>
      <c r="BO24" s="314">
        <f>'[5]WHOLESALE CHARGES'!BT16</f>
        <v>1498185.8463425045</v>
      </c>
      <c r="BP24" s="314">
        <f>'[5]WHOLESALE CHARGES'!BU16</f>
        <v>1560558.9673016306</v>
      </c>
      <c r="BQ24" s="314">
        <f>'[5]WHOLESALE CHARGES'!BV16</f>
        <v>1628175.2091924916</v>
      </c>
      <c r="BR24" s="314">
        <f>'[5]WHOLESALE CHARGES'!BW16</f>
        <v>1701718.3366680797</v>
      </c>
    </row>
    <row r="25" spans="2:70" ht="24" hidden="1" customHeight="1">
      <c r="B25" s="313" t="s">
        <v>350</v>
      </c>
      <c r="C25" s="314">
        <f>'[5]WHOLESALE CHARGES'!D27</f>
        <v>0</v>
      </c>
      <c r="D25" s="314">
        <f>'[5]WHOLESALE CHARGES'!E27</f>
        <v>0</v>
      </c>
      <c r="E25" s="314">
        <f>'[5]WHOLESALE CHARGES'!F27</f>
        <v>0</v>
      </c>
      <c r="F25" s="314">
        <f>'[5]WHOLESALE CHARGES'!G27</f>
        <v>0</v>
      </c>
      <c r="G25" s="314">
        <f>'[5]WHOLESALE CHARGES'!H27</f>
        <v>0</v>
      </c>
      <c r="H25" s="314">
        <f>'[5]WHOLESALE CHARGES'!I27</f>
        <v>0</v>
      </c>
      <c r="I25" s="314">
        <f>'[5]WHOLESALE CHARGES'!L27</f>
        <v>266.21357142857147</v>
      </c>
      <c r="J25" s="314">
        <f>'[5]WHOLESALE CHARGES'!M27</f>
        <v>532.42916785714283</v>
      </c>
      <c r="K25" s="314">
        <f>'[5]WHOLESALE CHARGES'!P27</f>
        <v>2935.3659305638303</v>
      </c>
      <c r="L25" s="314">
        <f>'[5]WHOLESALE CHARGES'!Q27</f>
        <v>4836.8989825843182</v>
      </c>
      <c r="M25" s="314">
        <f>'[5]WHOLESALE CHARGES'!R27</f>
        <v>6781.452484280012</v>
      </c>
      <c r="N25" s="314">
        <f>'[5]WHOLESALE CHARGES'!S27</f>
        <v>8785.1314491871635</v>
      </c>
      <c r="O25" s="314">
        <f>'[5]WHOLESALE CHARGES'!T27</f>
        <v>10820.009792009949</v>
      </c>
      <c r="P25" s="314">
        <f>'[5]WHOLESALE CHARGES'!U27</f>
        <v>12920.852785213741</v>
      </c>
      <c r="Q25" s="314">
        <f>'[5]WHOLESALE CHARGES'!V27</f>
        <v>84937.189644857426</v>
      </c>
      <c r="R25" s="314">
        <f>'[5]WHOLESALE CHARGES'!W27</f>
        <v>87102.21228140172</v>
      </c>
      <c r="S25" s="314">
        <f>'[5]WHOLESALE CHARGES'!X27</f>
        <v>89271.598401659023</v>
      </c>
      <c r="T25" s="314">
        <f>'[5]WHOLESALE CHARGES'!Y27</f>
        <v>91448.613713876737</v>
      </c>
      <c r="U25" s="314">
        <f>'[5]WHOLESALE CHARGES'!Z27</f>
        <v>93628.104640616948</v>
      </c>
      <c r="V25" s="314">
        <f>'[5]WHOLESALE CHARGES'!AA27</f>
        <v>95749.021379470752</v>
      </c>
      <c r="W25" s="314">
        <f>'[5]WHOLESALE CHARGES'!AB27</f>
        <v>97794.415863433082</v>
      </c>
      <c r="X25" s="314">
        <f>'[5]WHOLESALE CHARGES'!AC27</f>
        <v>99697.224372296216</v>
      </c>
      <c r="Y25" s="314">
        <f>'[5]WHOLESALE CHARGES'!AD27</f>
        <v>101441.87330159557</v>
      </c>
      <c r="Z25" s="314">
        <f>'[5]WHOLESALE CHARGES'!AE27</f>
        <v>102787.9598457501</v>
      </c>
      <c r="AA25" s="314">
        <f>'[5]WHOLESALE CHARGES'!AF27</f>
        <v>103738.91004196896</v>
      </c>
      <c r="AB25" s="314">
        <f>'[5]WHOLESALE CHARGES'!AG27</f>
        <v>104194.64178884687</v>
      </c>
      <c r="AC25" s="314">
        <f>'[5]WHOLESALE CHARGES'!AH27</f>
        <v>104249.62024564276</v>
      </c>
      <c r="AD25" s="314">
        <f>'[5]WHOLESALE CHARGES'!AI27</f>
        <v>104124.61744398813</v>
      </c>
      <c r="AE25" s="314">
        <f>'[5]WHOLESALE CHARGES'!AJ27</f>
        <v>103916.57623357614</v>
      </c>
      <c r="AF25" s="314">
        <f>'[5]WHOLESALE CHARGES'!AK27</f>
        <v>103627.85167841701</v>
      </c>
      <c r="AG25" s="314">
        <f>'[5]WHOLESALE CHARGES'!AL27</f>
        <v>103314.28598886196</v>
      </c>
      <c r="AH25" s="314">
        <f>'[5]WHOLESALE CHARGES'!AM27</f>
        <v>103007.64643350206</v>
      </c>
      <c r="AI25" s="314">
        <f>'[5]WHOLESALE CHARGES'!AN27</f>
        <v>102757.7690212141</v>
      </c>
      <c r="AJ25" s="314">
        <f>'[5]WHOLESALE CHARGES'!AO27</f>
        <v>102745.32421516492</v>
      </c>
      <c r="AK25" s="314">
        <f>'[5]WHOLESALE CHARGES'!AP27</f>
        <v>102935.31997538745</v>
      </c>
      <c r="AL25" s="314">
        <f>'[5]WHOLESALE CHARGES'!AQ27</f>
        <v>103418.40139628609</v>
      </c>
      <c r="AM25" s="314">
        <f>'[5]WHOLESALE CHARGES'!AR27</f>
        <v>104218.62811141269</v>
      </c>
      <c r="AN25" s="314">
        <f>'[5]WHOLESALE CHARGES'!AS27</f>
        <v>105417.65388352046</v>
      </c>
      <c r="AO25" s="314">
        <f>'[5]WHOLESALE CHARGES'!AT27</f>
        <v>106925.27182863417</v>
      </c>
      <c r="AP25" s="314">
        <f>'[5]WHOLESALE CHARGES'!AU27</f>
        <v>108784.47003617587</v>
      </c>
      <c r="AQ25" s="314">
        <f>'[5]WHOLESALE CHARGES'!AV27</f>
        <v>110884.20483448531</v>
      </c>
      <c r="AR25" s="314">
        <f>'[5]WHOLESALE CHARGES'!AW27</f>
        <v>113223.74652470746</v>
      </c>
      <c r="AS25" s="314">
        <f>'[5]WHOLESALE CHARGES'!AX27</f>
        <v>115839.12900988551</v>
      </c>
      <c r="AT25" s="314">
        <f>'[5]WHOLESALE CHARGES'!AY27</f>
        <v>118694.14433657678</v>
      </c>
      <c r="AU25" s="314">
        <f>'[5]WHOLESALE CHARGES'!AZ27</f>
        <v>121738.45284080395</v>
      </c>
      <c r="AV25" s="314">
        <f>'[5]WHOLESALE CHARGES'!BA27</f>
        <v>124846.86308662026</v>
      </c>
      <c r="AW25" s="314">
        <f>'[5]WHOLESALE CHARGES'!BB27</f>
        <v>127993.89446191999</v>
      </c>
      <c r="AX25" s="314">
        <f>'[5]WHOLESALE CHARGES'!BC27</f>
        <v>131153.98769373208</v>
      </c>
      <c r="AY25" s="314">
        <f>'[5]WHOLESALE CHARGES'!BD27</f>
        <v>134320.31300789292</v>
      </c>
      <c r="AZ25" s="314">
        <f>'[5]WHOLESALE CHARGES'!BE27</f>
        <v>137484.19822750083</v>
      </c>
      <c r="BA25" s="314">
        <f>'[5]WHOLESALE CHARGES'!BF27</f>
        <v>140639.05331501568</v>
      </c>
      <c r="BB25" s="314">
        <f>'[5]WHOLESALE CHARGES'!BG27</f>
        <v>143778.06895916985</v>
      </c>
      <c r="BC25" s="314">
        <f>'[5]WHOLESALE CHARGES'!BH27</f>
        <v>146893.20108328122</v>
      </c>
      <c r="BD25" s="314">
        <f>'[5]WHOLESALE CHARGES'!BI27</f>
        <v>149980.51076033857</v>
      </c>
      <c r="BE25" s="314">
        <f>'[5]WHOLESALE CHARGES'!BJ27</f>
        <v>153045.13702822838</v>
      </c>
      <c r="BF25" s="314">
        <f>'[5]WHOLESALE CHARGES'!BK27</f>
        <v>156082.86495979317</v>
      </c>
      <c r="BG25" s="314">
        <f>'[5]WHOLESALE CHARGES'!BL27</f>
        <v>159096.00870991632</v>
      </c>
      <c r="BH25" s="314">
        <f>'[5]WHOLESALE CHARGES'!BM27</f>
        <v>162082.94814800413</v>
      </c>
      <c r="BI25" s="314">
        <f>'[5]WHOLESALE CHARGES'!BN27</f>
        <v>165090.64514370001</v>
      </c>
      <c r="BJ25" s="314">
        <f>'[5]WHOLESALE CHARGES'!BO27</f>
        <v>168146.35556831249</v>
      </c>
      <c r="BK25" s="314">
        <f>'[5]WHOLESALE CHARGES'!BP27</f>
        <v>171275.01879528858</v>
      </c>
      <c r="BL25" s="314">
        <f>'[5]WHOLESALE CHARGES'!BQ27</f>
        <v>174509.62566104383</v>
      </c>
      <c r="BM25" s="314">
        <f>'[5]WHOLESALE CHARGES'!BR27</f>
        <v>177872.44034585706</v>
      </c>
      <c r="BN25" s="314">
        <f>'[5]WHOLESALE CHARGES'!BS27</f>
        <v>181397.15302305942</v>
      </c>
      <c r="BO25" s="314">
        <f>'[5]WHOLESALE CHARGES'!BT27</f>
        <v>185115.41434428384</v>
      </c>
      <c r="BP25" s="314">
        <f>'[5]WHOLESALE CHARGES'!BU27</f>
        <v>189058.54821009681</v>
      </c>
      <c r="BQ25" s="314">
        <f>'[5]WHOLESALE CHARGES'!BV27</f>
        <v>193253.20977172587</v>
      </c>
      <c r="BR25" s="314">
        <f>'[5]WHOLESALE CHARGES'!BW27</f>
        <v>197733.62104088036</v>
      </c>
    </row>
    <row r="26" spans="2:70" ht="24" hidden="1" customHeight="1"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</row>
    <row r="27" spans="2:70" ht="24" hidden="1" customHeight="1">
      <c r="B27" s="309" t="s">
        <v>351</v>
      </c>
      <c r="C27" s="311">
        <f t="shared" ref="C27:BN27" si="3">SUM(C29:C34)</f>
        <v>0</v>
      </c>
      <c r="D27" s="311">
        <f t="shared" si="3"/>
        <v>0</v>
      </c>
      <c r="E27" s="311">
        <f t="shared" si="3"/>
        <v>0</v>
      </c>
      <c r="F27" s="311">
        <f t="shared" si="3"/>
        <v>0</v>
      </c>
      <c r="G27" s="311">
        <f t="shared" si="3"/>
        <v>0</v>
      </c>
      <c r="H27" s="311">
        <f t="shared" si="3"/>
        <v>0</v>
      </c>
      <c r="I27" s="311">
        <f t="shared" si="3"/>
        <v>34.372259999999997</v>
      </c>
      <c r="J27" s="311">
        <f t="shared" si="3"/>
        <v>68.687232899999998</v>
      </c>
      <c r="K27" s="311">
        <f t="shared" si="3"/>
        <v>282.04444298961107</v>
      </c>
      <c r="L27" s="311">
        <f t="shared" si="3"/>
        <v>430.52082891796175</v>
      </c>
      <c r="M27" s="311">
        <f t="shared" si="3"/>
        <v>582.56889420309847</v>
      </c>
      <c r="N27" s="311">
        <f t="shared" si="3"/>
        <v>745.8209660460933</v>
      </c>
      <c r="O27" s="311">
        <f t="shared" si="3"/>
        <v>908.80095110268314</v>
      </c>
      <c r="P27" s="311">
        <f t="shared" si="3"/>
        <v>1079.1475828508453</v>
      </c>
      <c r="Q27" s="311">
        <f t="shared" si="3"/>
        <v>1253.0294435460937</v>
      </c>
      <c r="R27" s="311">
        <f t="shared" si="3"/>
        <v>1434.2597811401836</v>
      </c>
      <c r="S27" s="311">
        <f t="shared" si="3"/>
        <v>1615.1880681716168</v>
      </c>
      <c r="T27" s="311">
        <f t="shared" si="3"/>
        <v>1795.8148080579974</v>
      </c>
      <c r="U27" s="311">
        <f t="shared" si="3"/>
        <v>1979.9596433779006</v>
      </c>
      <c r="V27" s="311">
        <f t="shared" si="3"/>
        <v>2159.9784306389374</v>
      </c>
      <c r="W27" s="311">
        <f t="shared" si="3"/>
        <v>2339.6971865878727</v>
      </c>
      <c r="X27" s="311">
        <f t="shared" si="3"/>
        <v>2507.6589912768932</v>
      </c>
      <c r="Y27" s="311">
        <f t="shared" si="3"/>
        <v>2667.7025796247649</v>
      </c>
      <c r="Z27" s="311">
        <f t="shared" si="3"/>
        <v>2793.1071686587229</v>
      </c>
      <c r="AA27" s="311">
        <f t="shared" si="3"/>
        <v>2891.5687700442927</v>
      </c>
      <c r="AB27" s="311">
        <f t="shared" si="3"/>
        <v>2951.6748687608851</v>
      </c>
      <c r="AC27" s="311">
        <f t="shared" si="3"/>
        <v>2984.9468106462832</v>
      </c>
      <c r="AD27" s="311">
        <f t="shared" si="3"/>
        <v>2999.0675992952065</v>
      </c>
      <c r="AE27" s="311">
        <f t="shared" si="3"/>
        <v>3005.5265732963812</v>
      </c>
      <c r="AF27" s="311">
        <f t="shared" si="3"/>
        <v>3008.155642340887</v>
      </c>
      <c r="AG27" s="311">
        <f t="shared" si="3"/>
        <v>3006.9611896036522</v>
      </c>
      <c r="AH27" s="311">
        <f t="shared" si="3"/>
        <v>3005.7687276209799</v>
      </c>
      <c r="AI27" s="311">
        <f t="shared" si="3"/>
        <v>3008.3973930749444</v>
      </c>
      <c r="AJ27" s="311">
        <f t="shared" si="3"/>
        <v>3159.9681374198199</v>
      </c>
      <c r="AK27" s="311">
        <f t="shared" si="3"/>
        <v>3402.9456238574535</v>
      </c>
      <c r="AL27" s="311">
        <f t="shared" si="3"/>
        <v>3740.9966478176912</v>
      </c>
      <c r="AM27" s="311">
        <f t="shared" si="3"/>
        <v>4181.6010334046614</v>
      </c>
      <c r="AN27" s="311">
        <f t="shared" si="3"/>
        <v>4728.4069983489871</v>
      </c>
      <c r="AO27" s="311">
        <f t="shared" si="3"/>
        <v>5377.4184000184041</v>
      </c>
      <c r="AP27" s="311">
        <f t="shared" si="3"/>
        <v>6139.9223160183747</v>
      </c>
      <c r="AQ27" s="311">
        <f t="shared" si="3"/>
        <v>7011.9104521583449</v>
      </c>
      <c r="AR27" s="311">
        <f t="shared" si="3"/>
        <v>7989.3811947380809</v>
      </c>
      <c r="AS27" s="311">
        <f t="shared" si="3"/>
        <v>9068.3395994135171</v>
      </c>
      <c r="AT27" s="311">
        <f t="shared" si="3"/>
        <v>10260.07394008116</v>
      </c>
      <c r="AU27" s="311">
        <f t="shared" si="3"/>
        <v>11545.300556847691</v>
      </c>
      <c r="AV27" s="311">
        <f t="shared" si="3"/>
        <v>12920.044489252945</v>
      </c>
      <c r="AW27" s="311">
        <f t="shared" si="3"/>
        <v>14387.975681770857</v>
      </c>
      <c r="AX27" s="311">
        <f t="shared" si="3"/>
        <v>15933.662262301237</v>
      </c>
      <c r="AY27" s="311">
        <f t="shared" si="3"/>
        <v>17541.698078530735</v>
      </c>
      <c r="AZ27" s="311">
        <f t="shared" si="3"/>
        <v>19192.883515066518</v>
      </c>
      <c r="BA27" s="311">
        <f t="shared" si="3"/>
        <v>20875.689235874739</v>
      </c>
      <c r="BB27" s="311">
        <f t="shared" si="3"/>
        <v>22570.966840481615</v>
      </c>
      <c r="BC27" s="311">
        <f t="shared" si="3"/>
        <v>24267.23812241415</v>
      </c>
      <c r="BD27" s="311">
        <f t="shared" si="3"/>
        <v>25964.501425543458</v>
      </c>
      <c r="BE27" s="311">
        <f t="shared" si="3"/>
        <v>27662.755096500885</v>
      </c>
      <c r="BF27" s="311">
        <f t="shared" si="3"/>
        <v>29358.178344673383</v>
      </c>
      <c r="BG27" s="311">
        <f t="shared" si="3"/>
        <v>31050.775887432261</v>
      </c>
      <c r="BH27" s="311">
        <f t="shared" si="3"/>
        <v>32740.552434286546</v>
      </c>
      <c r="BI27" s="311">
        <f t="shared" si="3"/>
        <v>34500.076346896065</v>
      </c>
      <c r="BJ27" s="311">
        <f t="shared" si="3"/>
        <v>36382.699339651241</v>
      </c>
      <c r="BK27" s="311">
        <f t="shared" si="3"/>
        <v>38430.226787418484</v>
      </c>
      <c r="BL27" s="311">
        <f t="shared" si="3"/>
        <v>40695.851809439453</v>
      </c>
      <c r="BM27" s="311">
        <f t="shared" si="3"/>
        <v>43228.859729757052</v>
      </c>
      <c r="BN27" s="311">
        <f t="shared" si="3"/>
        <v>46082.272870207467</v>
      </c>
      <c r="BO27" s="311">
        <f>SUM(BO29:BO34)</f>
        <v>49312.844322090452</v>
      </c>
      <c r="BP27" s="311">
        <f>SUM(BP29:BP34)</f>
        <v>52969.594308220294</v>
      </c>
      <c r="BQ27" s="311">
        <f>SUM(BQ29:BQ34)</f>
        <v>57112.918771039927</v>
      </c>
      <c r="BR27" s="311">
        <f>SUM(BR29:BR34)</f>
        <v>61791.655573088196</v>
      </c>
    </row>
    <row r="28" spans="2:70" ht="24" hidden="1" customHeight="1"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</row>
    <row r="29" spans="2:70" ht="24" hidden="1" customHeight="1">
      <c r="B29" s="313" t="str">
        <f>[5]ACTIVATIONS!B40</f>
        <v>HIGH NET WORTH</v>
      </c>
      <c r="C29" s="314">
        <f>'[5]SUBSCRIBER BASE'!C81*'[5]COST TO SERVE ASSUMPTIONS'!$C$21</f>
        <v>0</v>
      </c>
      <c r="D29" s="314">
        <f>'[5]SUBSCRIBER BASE'!D81*'[5]COST TO SERVE ASSUMPTIONS'!$C$21</f>
        <v>0</v>
      </c>
      <c r="E29" s="314">
        <f>'[5]SUBSCRIBER BASE'!E81*'[5]COST TO SERVE ASSUMPTIONS'!$C$21</f>
        <v>0</v>
      </c>
      <c r="F29" s="314">
        <f>'[5]SUBSCRIBER BASE'!F81*'[5]COST TO SERVE ASSUMPTIONS'!$C$21</f>
        <v>0</v>
      </c>
      <c r="G29" s="314">
        <f>'[5]SUBSCRIBER BASE'!G81*'[5]COST TO SERVE ASSUMPTIONS'!$C$21</f>
        <v>0</v>
      </c>
      <c r="H29" s="314">
        <f>'[5]SUBSCRIBER BASE'!H81*'[5]COST TO SERVE ASSUMPTIONS'!$C$21</f>
        <v>0</v>
      </c>
      <c r="I29" s="314">
        <f>'[5]SUBSCRIBER BASE'!K81*'[5]COST TO SERVE ASSUMPTIONS'!$C$21</f>
        <v>0</v>
      </c>
      <c r="J29" s="314">
        <f>'[5]SUBSCRIBER BASE'!L81*'[5]COST TO SERVE ASSUMPTIONS'!$C$21</f>
        <v>0</v>
      </c>
      <c r="K29" s="314">
        <f>'[5]SUBSCRIBER BASE'!O81*'[5]COST TO SERVE ASSUMPTIONS'!$C$21</f>
        <v>0</v>
      </c>
      <c r="L29" s="314">
        <f>'[5]SUBSCRIBER BASE'!P81*'[5]COST TO SERVE ASSUMPTIONS'!$C$21</f>
        <v>0</v>
      </c>
      <c r="M29" s="314">
        <f>'[5]SUBSCRIBER BASE'!Q81*'[5]COST TO SERVE ASSUMPTIONS'!$C$21</f>
        <v>0</v>
      </c>
      <c r="N29" s="314">
        <f>'[5]SUBSCRIBER BASE'!R81*'[5]COST TO SERVE ASSUMPTIONS'!$C$21</f>
        <v>0</v>
      </c>
      <c r="O29" s="314">
        <f>'[5]SUBSCRIBER BASE'!S81*'[5]COST TO SERVE ASSUMPTIONS'!$C$21</f>
        <v>0</v>
      </c>
      <c r="P29" s="314">
        <f>'[5]SUBSCRIBER BASE'!T81*'[5]COST TO SERVE ASSUMPTIONS'!$C$21</f>
        <v>0</v>
      </c>
      <c r="Q29" s="314">
        <f>'[5]SUBSCRIBER BASE'!U81*'[5]COST TO SERVE ASSUMPTIONS'!$C$21</f>
        <v>0</v>
      </c>
      <c r="R29" s="314">
        <f>'[5]SUBSCRIBER BASE'!V81*'[5]COST TO SERVE ASSUMPTIONS'!$C$21</f>
        <v>0</v>
      </c>
      <c r="S29" s="314">
        <f>'[5]SUBSCRIBER BASE'!W81*'[5]COST TO SERVE ASSUMPTIONS'!$C$21</f>
        <v>0</v>
      </c>
      <c r="T29" s="314">
        <f>'[5]SUBSCRIBER BASE'!X81*'[5]COST TO SERVE ASSUMPTIONS'!$C$21</f>
        <v>0</v>
      </c>
      <c r="U29" s="314">
        <f>'[5]SUBSCRIBER BASE'!Y81*'[5]COST TO SERVE ASSUMPTIONS'!$C$21</f>
        <v>0</v>
      </c>
      <c r="V29" s="314">
        <f>'[5]SUBSCRIBER BASE'!Z81*'[5]COST TO SERVE ASSUMPTIONS'!$C$21</f>
        <v>0</v>
      </c>
      <c r="W29" s="314">
        <f>'[5]SUBSCRIBER BASE'!AA81*'[5]COST TO SERVE ASSUMPTIONS'!$C$21</f>
        <v>0</v>
      </c>
      <c r="X29" s="314">
        <f>'[5]SUBSCRIBER BASE'!AB81*'[5]COST TO SERVE ASSUMPTIONS'!$C$21</f>
        <v>0</v>
      </c>
      <c r="Y29" s="314">
        <f>'[5]SUBSCRIBER BASE'!AC81*'[5]COST TO SERVE ASSUMPTIONS'!$C$21</f>
        <v>0</v>
      </c>
      <c r="Z29" s="314">
        <f>'[5]SUBSCRIBER BASE'!AD81*'[5]COST TO SERVE ASSUMPTIONS'!$C$21</f>
        <v>0</v>
      </c>
      <c r="AA29" s="314">
        <f>'[5]SUBSCRIBER BASE'!AE81*'[5]COST TO SERVE ASSUMPTIONS'!$C$21</f>
        <v>0</v>
      </c>
      <c r="AB29" s="314">
        <f>'[5]SUBSCRIBER BASE'!AF81*'[5]COST TO SERVE ASSUMPTIONS'!$C$21</f>
        <v>0</v>
      </c>
      <c r="AC29" s="314">
        <f>'[5]SUBSCRIBER BASE'!AG81*'[5]COST TO SERVE ASSUMPTIONS'!$C$21</f>
        <v>0</v>
      </c>
      <c r="AD29" s="314">
        <f>'[5]SUBSCRIBER BASE'!AH81*'[5]COST TO SERVE ASSUMPTIONS'!$C$21</f>
        <v>0</v>
      </c>
      <c r="AE29" s="314">
        <f>'[5]SUBSCRIBER BASE'!AI81*'[5]COST TO SERVE ASSUMPTIONS'!$C$21</f>
        <v>0</v>
      </c>
      <c r="AF29" s="314">
        <f>'[5]SUBSCRIBER BASE'!AJ81*'[5]COST TO SERVE ASSUMPTIONS'!$C$21</f>
        <v>0</v>
      </c>
      <c r="AG29" s="314">
        <f>'[5]SUBSCRIBER BASE'!AK81*'[5]COST TO SERVE ASSUMPTIONS'!$C$21</f>
        <v>0</v>
      </c>
      <c r="AH29" s="314">
        <f>'[5]SUBSCRIBER BASE'!AL81*'[5]COST TO SERVE ASSUMPTIONS'!$C$21</f>
        <v>0</v>
      </c>
      <c r="AI29" s="314">
        <f>'[5]SUBSCRIBER BASE'!AM81*'[5]COST TO SERVE ASSUMPTIONS'!$C$21</f>
        <v>0</v>
      </c>
      <c r="AJ29" s="314">
        <f>'[5]SUBSCRIBER BASE'!AN81*'[5]COST TO SERVE ASSUMPTIONS'!$C$21</f>
        <v>0</v>
      </c>
      <c r="AK29" s="314">
        <f>'[5]SUBSCRIBER BASE'!AO81*'[5]COST TO SERVE ASSUMPTIONS'!$C$21</f>
        <v>0</v>
      </c>
      <c r="AL29" s="314">
        <f>'[5]SUBSCRIBER BASE'!AP81*'[5]COST TO SERVE ASSUMPTIONS'!$C$21</f>
        <v>0</v>
      </c>
      <c r="AM29" s="314">
        <f>'[5]SUBSCRIBER BASE'!AQ81*'[5]COST TO SERVE ASSUMPTIONS'!$C$21</f>
        <v>0</v>
      </c>
      <c r="AN29" s="314">
        <f>'[5]SUBSCRIBER BASE'!AR81*'[5]COST TO SERVE ASSUMPTIONS'!$C$21</f>
        <v>0</v>
      </c>
      <c r="AO29" s="314">
        <f>'[5]SUBSCRIBER BASE'!AS81*'[5]COST TO SERVE ASSUMPTIONS'!$C$21</f>
        <v>0</v>
      </c>
      <c r="AP29" s="314">
        <f>'[5]SUBSCRIBER BASE'!AT81*'[5]COST TO SERVE ASSUMPTIONS'!$C$21</f>
        <v>0</v>
      </c>
      <c r="AQ29" s="314">
        <f>'[5]SUBSCRIBER BASE'!AU81*'[5]COST TO SERVE ASSUMPTIONS'!$C$21</f>
        <v>0</v>
      </c>
      <c r="AR29" s="314">
        <f>'[5]SUBSCRIBER BASE'!AV81*'[5]COST TO SERVE ASSUMPTIONS'!$C$21</f>
        <v>0</v>
      </c>
      <c r="AS29" s="314">
        <f>'[5]SUBSCRIBER BASE'!AW81*'[5]COST TO SERVE ASSUMPTIONS'!$C$21</f>
        <v>0</v>
      </c>
      <c r="AT29" s="314">
        <f>'[5]SUBSCRIBER BASE'!AX81*'[5]COST TO SERVE ASSUMPTIONS'!$C$21</f>
        <v>0</v>
      </c>
      <c r="AU29" s="314">
        <f>'[5]SUBSCRIBER BASE'!AY81*'[5]COST TO SERVE ASSUMPTIONS'!$C$21</f>
        <v>0</v>
      </c>
      <c r="AV29" s="314">
        <f>'[5]SUBSCRIBER BASE'!AZ81*'[5]COST TO SERVE ASSUMPTIONS'!$C$21</f>
        <v>0</v>
      </c>
      <c r="AW29" s="314">
        <f>'[5]SUBSCRIBER BASE'!BA81*'[5]COST TO SERVE ASSUMPTIONS'!$C$21</f>
        <v>0</v>
      </c>
      <c r="AX29" s="314">
        <f>'[5]SUBSCRIBER BASE'!BB81*'[5]COST TO SERVE ASSUMPTIONS'!$C$21</f>
        <v>0</v>
      </c>
      <c r="AY29" s="314">
        <f>'[5]SUBSCRIBER BASE'!BC81*'[5]COST TO SERVE ASSUMPTIONS'!$C$21</f>
        <v>0</v>
      </c>
      <c r="AZ29" s="314">
        <f>'[5]SUBSCRIBER BASE'!BD81*'[5]COST TO SERVE ASSUMPTIONS'!$C$21</f>
        <v>0</v>
      </c>
      <c r="BA29" s="314">
        <f>'[5]SUBSCRIBER BASE'!BE81*'[5]COST TO SERVE ASSUMPTIONS'!$C$21</f>
        <v>0</v>
      </c>
      <c r="BB29" s="314">
        <f>'[5]SUBSCRIBER BASE'!BF81*'[5]COST TO SERVE ASSUMPTIONS'!$C$21</f>
        <v>0</v>
      </c>
      <c r="BC29" s="314">
        <f>'[5]SUBSCRIBER BASE'!BG81*'[5]COST TO SERVE ASSUMPTIONS'!$C$21</f>
        <v>0</v>
      </c>
      <c r="BD29" s="314">
        <f>'[5]SUBSCRIBER BASE'!BH81*'[5]COST TO SERVE ASSUMPTIONS'!$C$21</f>
        <v>0</v>
      </c>
      <c r="BE29" s="314">
        <f>'[5]SUBSCRIBER BASE'!BI81*'[5]COST TO SERVE ASSUMPTIONS'!$C$21</f>
        <v>0</v>
      </c>
      <c r="BF29" s="314">
        <f>'[5]SUBSCRIBER BASE'!BJ81*'[5]COST TO SERVE ASSUMPTIONS'!$C$21</f>
        <v>0</v>
      </c>
      <c r="BG29" s="314">
        <f>'[5]SUBSCRIBER BASE'!BK81*'[5]COST TO SERVE ASSUMPTIONS'!$C$21</f>
        <v>0</v>
      </c>
      <c r="BH29" s="314">
        <f>'[5]SUBSCRIBER BASE'!BL81*'[5]COST TO SERVE ASSUMPTIONS'!$C$21</f>
        <v>0</v>
      </c>
      <c r="BI29" s="314">
        <f>'[5]SUBSCRIBER BASE'!BM81*'[5]COST TO SERVE ASSUMPTIONS'!$C$21</f>
        <v>0</v>
      </c>
      <c r="BJ29" s="314">
        <f>'[5]SUBSCRIBER BASE'!BN81*'[5]COST TO SERVE ASSUMPTIONS'!$C$21</f>
        <v>0</v>
      </c>
      <c r="BK29" s="314">
        <f>'[5]SUBSCRIBER BASE'!BO81*'[5]COST TO SERVE ASSUMPTIONS'!$C$21</f>
        <v>0</v>
      </c>
      <c r="BL29" s="314">
        <f>'[5]SUBSCRIBER BASE'!BP81*'[5]COST TO SERVE ASSUMPTIONS'!$C$21</f>
        <v>0</v>
      </c>
      <c r="BM29" s="314">
        <f>'[5]SUBSCRIBER BASE'!BQ81*'[5]COST TO SERVE ASSUMPTIONS'!$C$21</f>
        <v>0</v>
      </c>
      <c r="BN29" s="314">
        <f>'[5]SUBSCRIBER BASE'!BR81*'[5]COST TO SERVE ASSUMPTIONS'!$C$21</f>
        <v>0</v>
      </c>
      <c r="BO29" s="314">
        <f>'[5]SUBSCRIBER BASE'!BS81*'[5]COST TO SERVE ASSUMPTIONS'!$C$21</f>
        <v>0</v>
      </c>
      <c r="BP29" s="314">
        <f>'[5]SUBSCRIBER BASE'!BT81*'[5]COST TO SERVE ASSUMPTIONS'!$C$21</f>
        <v>0</v>
      </c>
      <c r="BQ29" s="314">
        <f>'[5]SUBSCRIBER BASE'!BU81*'[5]COST TO SERVE ASSUMPTIONS'!$C$21</f>
        <v>0</v>
      </c>
      <c r="BR29" s="314">
        <f>'[5]SUBSCRIBER BASE'!BV81*'[5]COST TO SERVE ASSUMPTIONS'!$C$21</f>
        <v>0</v>
      </c>
    </row>
    <row r="30" spans="2:70" ht="24" hidden="1" customHeight="1">
      <c r="B30" s="313" t="str">
        <f>[5]ACTIVATIONS!B41</f>
        <v>HIGH INCOME</v>
      </c>
      <c r="C30" s="314">
        <f>'[5]SUBSCRIBER BASE'!C82*'[5]COST TO SERVE ASSUMPTIONS'!$C$21</f>
        <v>0</v>
      </c>
      <c r="D30" s="314">
        <f>'[5]SUBSCRIBER BASE'!D82*'[5]COST TO SERVE ASSUMPTIONS'!$C$21</f>
        <v>0</v>
      </c>
      <c r="E30" s="314">
        <f>'[5]SUBSCRIBER BASE'!E82*'[5]COST TO SERVE ASSUMPTIONS'!$C$21</f>
        <v>0</v>
      </c>
      <c r="F30" s="314">
        <f>'[5]SUBSCRIBER BASE'!F82*'[5]COST TO SERVE ASSUMPTIONS'!$C$21</f>
        <v>0</v>
      </c>
      <c r="G30" s="314">
        <f>'[5]SUBSCRIBER BASE'!G82*'[5]COST TO SERVE ASSUMPTIONS'!$C$21</f>
        <v>0</v>
      </c>
      <c r="H30" s="314">
        <f>'[5]SUBSCRIBER BASE'!H82*'[5]COST TO SERVE ASSUMPTIONS'!$C$21</f>
        <v>0</v>
      </c>
      <c r="I30" s="314">
        <f>'[5]SUBSCRIBER BASE'!K82*'[5]COST TO SERVE ASSUMPTIONS'!$C$21</f>
        <v>7.63828</v>
      </c>
      <c r="J30" s="314">
        <f>'[5]SUBSCRIBER BASE'!L82*'[5]COST TO SERVE ASSUMPTIONS'!$C$21</f>
        <v>15.263829533333332</v>
      </c>
      <c r="K30" s="314">
        <f>'[5]SUBSCRIBER BASE'!O82*'[5]COST TO SERVE ASSUMPTIONS'!$C$21</f>
        <v>30.426027331024677</v>
      </c>
      <c r="L30" s="314">
        <f>'[5]SUBSCRIBER BASE'!P82*'[5]COST TO SERVE ASSUMPTIONS'!$C$21</f>
        <v>30.375317285472974</v>
      </c>
      <c r="M30" s="314">
        <f>'[5]SUBSCRIBER BASE'!Q82*'[5]COST TO SERVE ASSUMPTIONS'!$C$21</f>
        <v>30.324691756663849</v>
      </c>
      <c r="N30" s="314">
        <f>'[5]SUBSCRIBER BASE'!R82*'[5]COST TO SERVE ASSUMPTIONS'!$C$21</f>
        <v>30.274150603736075</v>
      </c>
      <c r="O30" s="314">
        <f>'[5]SUBSCRIBER BASE'!S82*'[5]COST TO SERVE ASSUMPTIONS'!$C$21</f>
        <v>30.223693686063182</v>
      </c>
      <c r="P30" s="314">
        <f>'[5]SUBSCRIBER BASE'!T82*'[5]COST TO SERVE ASSUMPTIONS'!$C$21</f>
        <v>30.173320863253078</v>
      </c>
      <c r="Q30" s="314">
        <f>'[5]SUBSCRIBER BASE'!U82*'[5]COST TO SERVE ASSUMPTIONS'!$C$21</f>
        <v>30.123031995147652</v>
      </c>
      <c r="R30" s="314">
        <f>'[5]SUBSCRIBER BASE'!V82*'[5]COST TO SERVE ASSUMPTIONS'!$C$21</f>
        <v>30.072826941822409</v>
      </c>
      <c r="S30" s="314">
        <f>'[5]SUBSCRIBER BASE'!W82*'[5]COST TO SERVE ASSUMPTIONS'!$C$21</f>
        <v>30.022705563586037</v>
      </c>
      <c r="T30" s="314">
        <f>'[5]SUBSCRIBER BASE'!X82*'[5]COST TO SERVE ASSUMPTIONS'!$C$21</f>
        <v>29.972667720980059</v>
      </c>
      <c r="U30" s="314">
        <f>'[5]SUBSCRIBER BASE'!Y82*'[5]COST TO SERVE ASSUMPTIONS'!$C$21</f>
        <v>29.922713274778424</v>
      </c>
      <c r="V30" s="314">
        <f>'[5]SUBSCRIBER BASE'!Z82*'[5]COST TO SERVE ASSUMPTIONS'!$C$21</f>
        <v>29.872842085987127</v>
      </c>
      <c r="W30" s="314">
        <f>'[5]SUBSCRIBER BASE'!AA82*'[5]COST TO SERVE ASSUMPTIONS'!$C$21</f>
        <v>29.82305401584382</v>
      </c>
      <c r="X30" s="314">
        <f>'[5]SUBSCRIBER BASE'!AB82*'[5]COST TO SERVE ASSUMPTIONS'!$C$21</f>
        <v>29.773348925817412</v>
      </c>
      <c r="Y30" s="314">
        <f>'[5]SUBSCRIBER BASE'!AC82*'[5]COST TO SERVE ASSUMPTIONS'!$C$21</f>
        <v>29.723726677607718</v>
      </c>
      <c r="Z30" s="314">
        <f>'[5]SUBSCRIBER BASE'!AD82*'[5]COST TO SERVE ASSUMPTIONS'!$C$21</f>
        <v>29.674187133145036</v>
      </c>
      <c r="AA30" s="314">
        <f>'[5]SUBSCRIBER BASE'!AE82*'[5]COST TO SERVE ASSUMPTIONS'!$C$21</f>
        <v>29.624730154589795</v>
      </c>
      <c r="AB30" s="314">
        <f>'[5]SUBSCRIBER BASE'!AF82*'[5]COST TO SERVE ASSUMPTIONS'!$C$21</f>
        <v>29.575355604332145</v>
      </c>
      <c r="AC30" s="314">
        <f>'[5]SUBSCRIBER BASE'!AG82*'[5]COST TO SERVE ASSUMPTIONS'!$C$21</f>
        <v>29.526063344991591</v>
      </c>
      <c r="AD30" s="314">
        <f>'[5]SUBSCRIBER BASE'!AH82*'[5]COST TO SERVE ASSUMPTIONS'!$C$21</f>
        <v>29.476853239416606</v>
      </c>
      <c r="AE30" s="314">
        <f>'[5]SUBSCRIBER BASE'!AI82*'[5]COST TO SERVE ASSUMPTIONS'!$C$21</f>
        <v>29.427725150684243</v>
      </c>
      <c r="AF30" s="314">
        <f>'[5]SUBSCRIBER BASE'!AJ82*'[5]COST TO SERVE ASSUMPTIONS'!$C$21</f>
        <v>29.378678942099771</v>
      </c>
      <c r="AG30" s="314">
        <f>'[5]SUBSCRIBER BASE'!AK82*'[5]COST TO SERVE ASSUMPTIONS'!$C$21</f>
        <v>29.329714477196269</v>
      </c>
      <c r="AH30" s="314">
        <f>'[5]SUBSCRIBER BASE'!AL82*'[5]COST TO SERVE ASSUMPTIONS'!$C$21</f>
        <v>29.280831619734276</v>
      </c>
      <c r="AI30" s="314">
        <f>'[5]SUBSCRIBER BASE'!AM82*'[5]COST TO SERVE ASSUMPTIONS'!$C$21</f>
        <v>29.232030233701387</v>
      </c>
      <c r="AJ30" s="314">
        <f>'[5]SUBSCRIBER BASE'!AN82*'[5]COST TO SERVE ASSUMPTIONS'!$C$21</f>
        <v>44.459870183311878</v>
      </c>
      <c r="AK30" s="314">
        <f>'[5]SUBSCRIBER BASE'!AO82*'[5]COST TO SERVE ASSUMPTIONS'!$C$21</f>
        <v>59.662330399673031</v>
      </c>
      <c r="AL30" s="314">
        <f>'[5]SUBSCRIBER BASE'!AP82*'[5]COST TO SERVE ASSUMPTIONS'!$C$21</f>
        <v>74.83945318234025</v>
      </c>
      <c r="AM30" s="314">
        <f>'[5]SUBSCRIBER BASE'!AQ82*'[5]COST TO SERVE ASSUMPTIONS'!$C$21</f>
        <v>89.991280760369676</v>
      </c>
      <c r="AN30" s="314">
        <f>'[5]SUBSCRIBER BASE'!AR82*'[5]COST TO SERVE ASSUMPTIONS'!$C$21</f>
        <v>105.11785529243573</v>
      </c>
      <c r="AO30" s="314">
        <f>'[5]SUBSCRIBER BASE'!AS82*'[5]COST TO SERVE ASSUMPTIONS'!$C$21</f>
        <v>120.21921886694834</v>
      </c>
      <c r="AP30" s="314">
        <f>'[5]SUBSCRIBER BASE'!AT82*'[5]COST TO SERVE ASSUMPTIONS'!$C$21</f>
        <v>135.29541350217011</v>
      </c>
      <c r="AQ30" s="314">
        <f>'[5]SUBSCRIBER BASE'!AU82*'[5]COST TO SERVE ASSUMPTIONS'!$C$21</f>
        <v>150.34648114633313</v>
      </c>
      <c r="AR30" s="314">
        <f>'[5]SUBSCRIBER BASE'!AV82*'[5]COST TO SERVE ASSUMPTIONS'!$C$21</f>
        <v>165.37246367775592</v>
      </c>
      <c r="AS30" s="314">
        <f>'[5]SUBSCRIBER BASE'!AW82*'[5]COST TO SERVE ASSUMPTIONS'!$C$21</f>
        <v>180.37340290495968</v>
      </c>
      <c r="AT30" s="314">
        <f>'[5]SUBSCRIBER BASE'!AX82*'[5]COST TO SERVE ASSUMPTIONS'!$C$21</f>
        <v>195.34934056678475</v>
      </c>
      <c r="AU30" s="314">
        <f>'[5]SUBSCRIBER BASE'!AY82*'[5]COST TO SERVE ASSUMPTIONS'!$C$21</f>
        <v>210.30031833250675</v>
      </c>
      <c r="AV30" s="314">
        <f>'[5]SUBSCRIBER BASE'!AZ82*'[5]COST TO SERVE ASSUMPTIONS'!$C$21</f>
        <v>225.22637780195257</v>
      </c>
      <c r="AW30" s="314">
        <f>'[5]SUBSCRIBER BASE'!BA82*'[5]COST TO SERVE ASSUMPTIONS'!$C$21</f>
        <v>240.12756050561597</v>
      </c>
      <c r="AX30" s="314">
        <f>'[5]SUBSCRIBER BASE'!BB82*'[5]COST TO SERVE ASSUMPTIONS'!$C$21</f>
        <v>255.00390790477331</v>
      </c>
      <c r="AY30" s="314">
        <f>'[5]SUBSCRIBER BASE'!BC82*'[5]COST TO SERVE ASSUMPTIONS'!$C$21</f>
        <v>269.85546139159868</v>
      </c>
      <c r="AZ30" s="314">
        <f>'[5]SUBSCRIBER BASE'!BD82*'[5]COST TO SERVE ASSUMPTIONS'!$C$21</f>
        <v>284.68226228927932</v>
      </c>
      <c r="BA30" s="314">
        <f>'[5]SUBSCRIBER BASE'!BE82*'[5]COST TO SERVE ASSUMPTIONS'!$C$21</f>
        <v>299.48435185213054</v>
      </c>
      <c r="BB30" s="314">
        <f>'[5]SUBSCRIBER BASE'!BF82*'[5]COST TO SERVE ASSUMPTIONS'!$C$21</f>
        <v>314.26177126571037</v>
      </c>
      <c r="BC30" s="314">
        <f>'[5]SUBSCRIBER BASE'!BG82*'[5]COST TO SERVE ASSUMPTIONS'!$C$21</f>
        <v>329.01456164693417</v>
      </c>
      <c r="BD30" s="314">
        <f>'[5]SUBSCRIBER BASE'!BH82*'[5]COST TO SERVE ASSUMPTIONS'!$C$21</f>
        <v>343.7427640441893</v>
      </c>
      <c r="BE30" s="314">
        <f>'[5]SUBSCRIBER BASE'!BI82*'[5]COST TO SERVE ASSUMPTIONS'!$C$21</f>
        <v>358.44641943744892</v>
      </c>
      <c r="BF30" s="314">
        <f>'[5]SUBSCRIBER BASE'!BJ82*'[5]COST TO SERVE ASSUMPTIONS'!$C$21</f>
        <v>373.12556873838651</v>
      </c>
      <c r="BG30" s="314">
        <f>'[5]SUBSCRIBER BASE'!BK82*'[5]COST TO SERVE ASSUMPTIONS'!$C$21</f>
        <v>387.78025279048921</v>
      </c>
      <c r="BH30" s="314">
        <f>'[5]SUBSCRIBER BASE'!BL82*'[5]COST TO SERVE ASSUMPTIONS'!$C$21</f>
        <v>402.41051236917173</v>
      </c>
      <c r="BI30" s="314">
        <f>'[5]SUBSCRIBER BASE'!BM82*'[5]COST TO SERVE ASSUMPTIONS'!$C$21</f>
        <v>424.65466818188975</v>
      </c>
      <c r="BJ30" s="314">
        <f>'[5]SUBSCRIBER BASE'!BN82*'[5]COST TO SERVE ASSUMPTIONS'!$C$21</f>
        <v>454.50003040158663</v>
      </c>
      <c r="BK30" s="314">
        <f>'[5]SUBSCRIBER BASE'!BO82*'[5]COST TO SERVE ASSUMPTIONS'!$C$21</f>
        <v>491.93393035091725</v>
      </c>
      <c r="BL30" s="314">
        <f>'[5]SUBSCRIBER BASE'!BP82*'[5]COST TO SERVE ASSUMPTIONS'!$C$21</f>
        <v>536.94372046699903</v>
      </c>
      <c r="BM30" s="314">
        <f>'[5]SUBSCRIBER BASE'!BQ82*'[5]COST TO SERVE ASSUMPTIONS'!$C$21</f>
        <v>589.51677426622075</v>
      </c>
      <c r="BN30" s="314">
        <f>'[5]SUBSCRIBER BASE'!BR82*'[5]COST TO SERVE ASSUMPTIONS'!$C$21</f>
        <v>649.64048630911032</v>
      </c>
      <c r="BO30" s="314">
        <f>'[5]SUBSCRIBER BASE'!BS82*'[5]COST TO SERVE ASSUMPTIONS'!$C$21</f>
        <v>717.3022721652618</v>
      </c>
      <c r="BP30" s="314">
        <f>'[5]SUBSCRIBER BASE'!BT82*'[5]COST TO SERVE ASSUMPTIONS'!$C$21</f>
        <v>792.48956837831975</v>
      </c>
      <c r="BQ30" s="314">
        <f>'[5]SUBSCRIBER BASE'!BU82*'[5]COST TO SERVE ASSUMPTIONS'!$C$21</f>
        <v>875.18983243102252</v>
      </c>
      <c r="BR30" s="314">
        <f>'[5]SUBSCRIBER BASE'!BV82*'[5]COST TO SERVE ASSUMPTIONS'!$C$21</f>
        <v>965.3905427103042</v>
      </c>
    </row>
    <row r="31" spans="2:70" ht="24" hidden="1" customHeight="1">
      <c r="B31" s="313" t="str">
        <f>[5]ACTIVATIONS!B42</f>
        <v>GOLD</v>
      </c>
      <c r="C31" s="314">
        <f>'[5]SUBSCRIBER BASE'!C83*'[5]COST TO SERVE ASSUMPTIONS'!$C$21</f>
        <v>0</v>
      </c>
      <c r="D31" s="314">
        <f>'[5]SUBSCRIBER BASE'!D83*'[5]COST TO SERVE ASSUMPTIONS'!$C$21</f>
        <v>0</v>
      </c>
      <c r="E31" s="314">
        <f>'[5]SUBSCRIBER BASE'!E83*'[5]COST TO SERVE ASSUMPTIONS'!$C$21</f>
        <v>0</v>
      </c>
      <c r="F31" s="314">
        <f>'[5]SUBSCRIBER BASE'!F83*'[5]COST TO SERVE ASSUMPTIONS'!$C$21</f>
        <v>0</v>
      </c>
      <c r="G31" s="314">
        <f>'[5]SUBSCRIBER BASE'!G83*'[5]COST TO SERVE ASSUMPTIONS'!$C$21</f>
        <v>0</v>
      </c>
      <c r="H31" s="314">
        <f>'[5]SUBSCRIBER BASE'!H83*'[5]COST TO SERVE ASSUMPTIONS'!$C$21</f>
        <v>0</v>
      </c>
      <c r="I31" s="314">
        <f>'[5]SUBSCRIBER BASE'!K83*'[5]COST TO SERVE ASSUMPTIONS'!$C$21</f>
        <v>7.63828</v>
      </c>
      <c r="J31" s="314">
        <f>'[5]SUBSCRIBER BASE'!L83*'[5]COST TO SERVE ASSUMPTIONS'!$C$21</f>
        <v>15.263829533333332</v>
      </c>
      <c r="K31" s="314">
        <f>'[5]SUBSCRIBER BASE'!O83*'[5]COST TO SERVE ASSUMPTIONS'!$C$21</f>
        <v>60.979147331024677</v>
      </c>
      <c r="L31" s="314">
        <f>'[5]SUBSCRIBER BASE'!P83*'[5]COST TO SERVE ASSUMPTIONS'!$C$21</f>
        <v>91.430635418806304</v>
      </c>
      <c r="M31" s="314">
        <f>'[5]SUBSCRIBER BASE'!Q83*'[5]COST TO SERVE ASSUMPTIONS'!$C$21</f>
        <v>121.83137102644162</v>
      </c>
      <c r="N31" s="314">
        <f>'[5]SUBSCRIBER BASE'!R83*'[5]COST TO SERVE ASSUMPTIONS'!$C$21</f>
        <v>156.00057874139756</v>
      </c>
      <c r="O31" s="314">
        <f>'[5]SUBSCRIBER BASE'!S83*'[5]COST TO SERVE ASSUMPTIONS'!$C$21</f>
        <v>190.11283777682857</v>
      </c>
      <c r="P31" s="314">
        <f>'[5]SUBSCRIBER BASE'!T83*'[5]COST TO SERVE ASSUMPTIONS'!$C$21</f>
        <v>224.16824304720049</v>
      </c>
      <c r="Q31" s="314">
        <f>'[5]SUBSCRIBER BASE'!U83*'[5]COST TO SERVE ASSUMPTIONS'!$C$21</f>
        <v>261.98602930878855</v>
      </c>
      <c r="R31" s="314">
        <f>'[5]SUBSCRIBER BASE'!V83*'[5]COST TO SERVE ASSUMPTIONS'!$C$21</f>
        <v>299.7407859266072</v>
      </c>
      <c r="S31" s="314">
        <f>'[5]SUBSCRIBER BASE'!W83*'[5]COST TO SERVE ASSUMPTIONS'!$C$21</f>
        <v>337.43261795006288</v>
      </c>
      <c r="T31" s="314">
        <f>'[5]SUBSCRIBER BASE'!X83*'[5]COST TO SERVE ASSUMPTIONS'!$C$21</f>
        <v>375.06163025347939</v>
      </c>
      <c r="U31" s="314">
        <f>'[5]SUBSCRIBER BASE'!Y83*'[5]COST TO SERVE ASSUMPTIONS'!$C$21</f>
        <v>412.62792753639025</v>
      </c>
      <c r="V31" s="314">
        <f>'[5]SUBSCRIBER BASE'!Z83*'[5]COST TO SERVE ASSUMPTIONS'!$C$21</f>
        <v>450.13161432382964</v>
      </c>
      <c r="W31" s="314">
        <f>'[5]SUBSCRIBER BASE'!AA83*'[5]COST TO SERVE ASSUMPTIONS'!$C$21</f>
        <v>487.57279496662323</v>
      </c>
      <c r="X31" s="314">
        <f>'[5]SUBSCRIBER BASE'!AB83*'[5]COST TO SERVE ASSUMPTIONS'!$C$21</f>
        <v>521.13243364167886</v>
      </c>
      <c r="Y31" s="314">
        <f>'[5]SUBSCRIBER BASE'!AC83*'[5]COST TO SERVE ASSUMPTIONS'!$C$21</f>
        <v>554.63613958560938</v>
      </c>
      <c r="Z31" s="314">
        <f>'[5]SUBSCRIBER BASE'!AD83*'[5]COST TO SERVE ASSUMPTIONS'!$C$21</f>
        <v>580.4457260196333</v>
      </c>
      <c r="AA31" s="314">
        <f>'[5]SUBSCRIBER BASE'!AE83*'[5]COST TO SERVE ASSUMPTIONS'!$C$21</f>
        <v>602.39315647626734</v>
      </c>
      <c r="AB31" s="314">
        <f>'[5]SUBSCRIBER BASE'!AF83*'[5]COST TO SERVE ASSUMPTIONS'!$C$21</f>
        <v>616.66572788214023</v>
      </c>
      <c r="AC31" s="314">
        <f>'[5]SUBSCRIBER BASE'!AG83*'[5]COST TO SERVE ASSUMPTIONS'!$C$21</f>
        <v>623.27623166900332</v>
      </c>
      <c r="AD31" s="314">
        <f>'[5]SUBSCRIBER BASE'!AH83*'[5]COST TO SERVE ASSUMPTIONS'!$C$21</f>
        <v>626.05657794955494</v>
      </c>
      <c r="AE31" s="314">
        <f>'[5]SUBSCRIBER BASE'!AI83*'[5]COST TO SERVE ASSUMPTIONS'!$C$21</f>
        <v>628.83229031963901</v>
      </c>
      <c r="AF31" s="314">
        <f>'[5]SUBSCRIBER BASE'!AJ83*'[5]COST TO SERVE ASSUMPTIONS'!$C$21</f>
        <v>627.78423650243963</v>
      </c>
      <c r="AG31" s="314">
        <f>'[5]SUBSCRIBER BASE'!AK83*'[5]COST TO SERVE ASSUMPTIONS'!$C$21</f>
        <v>626.73792944160232</v>
      </c>
      <c r="AH31" s="314">
        <f>'[5]SUBSCRIBER BASE'!AL83*'[5]COST TO SERVE ASSUMPTIONS'!$C$21</f>
        <v>625.69336622586627</v>
      </c>
      <c r="AI31" s="314">
        <f>'[5]SUBSCRIBER BASE'!AM83*'[5]COST TO SERVE ASSUMPTIONS'!$C$21</f>
        <v>624.65054394882316</v>
      </c>
      <c r="AJ31" s="314">
        <f>'[5]SUBSCRIBER BASE'!AN83*'[5]COST TO SERVE ASSUMPTIONS'!$C$21</f>
        <v>657.98171970890849</v>
      </c>
      <c r="AK31" s="314">
        <f>'[5]SUBSCRIBER BASE'!AO83*'[5]COST TO SERVE ASSUMPTIONS'!$C$21</f>
        <v>710.3530435093935</v>
      </c>
      <c r="AL31" s="314">
        <f>'[5]SUBSCRIBER BASE'!AP83*'[5]COST TO SERVE ASSUMPTIONS'!$C$21</f>
        <v>781.7327817702112</v>
      </c>
      <c r="AM31" s="314">
        <f>'[5]SUBSCRIBER BASE'!AQ83*'[5]COST TO SERVE ASSUMPTIONS'!$C$21</f>
        <v>872.08925380059407</v>
      </c>
      <c r="AN31" s="314">
        <f>'[5]SUBSCRIBER BASE'!AR83*'[5]COST TO SERVE ASSUMPTIONS'!$C$21</f>
        <v>985.20997171092642</v>
      </c>
      <c r="AO31" s="314">
        <f>'[5]SUBSCRIBER BASE'!AS83*'[5]COST TO SERVE ASSUMPTIONS'!$C$21</f>
        <v>1121.0569950914082</v>
      </c>
      <c r="AP31" s="314">
        <f>'[5]SUBSCRIBER BASE'!AT83*'[5]COST TO SERVE ASSUMPTIONS'!$C$21</f>
        <v>1279.5924467662558</v>
      </c>
      <c r="AQ31" s="314">
        <f>'[5]SUBSCRIBER BASE'!AU83*'[5]COST TO SERVE ASSUMPTIONS'!$C$21</f>
        <v>1460.778512688312</v>
      </c>
      <c r="AR31" s="314">
        <f>'[5]SUBSCRIBER BASE'!AV83*'[5]COST TO SERVE ASSUMPTIONS'!$C$21</f>
        <v>1664.5774418338315</v>
      </c>
      <c r="AS31" s="314">
        <f>'[5]SUBSCRIBER BASE'!AW83*'[5]COST TO SERVE ASSUMPTIONS'!$C$21</f>
        <v>1890.9515460974417</v>
      </c>
      <c r="AT31" s="314">
        <f>'[5]SUBSCRIBER BASE'!AX83*'[5]COST TO SERVE ASSUMPTIONS'!$C$21</f>
        <v>2139.8632001872793</v>
      </c>
      <c r="AU31" s="314">
        <f>'[5]SUBSCRIBER BASE'!AY83*'[5]COST TO SERVE ASSUMPTIONS'!$C$21</f>
        <v>2407.4557015203004</v>
      </c>
      <c r="AV31" s="314">
        <f>'[5]SUBSCRIBER BASE'!AZ83*'[5]COST TO SERVE ASSUMPTIONS'!$C$21</f>
        <v>2693.6979153511002</v>
      </c>
      <c r="AW31" s="314">
        <f>'[5]SUBSCRIBER BASE'!BA83*'[5]COST TO SERVE ASSUMPTIONS'!$C$21</f>
        <v>2998.5587588255148</v>
      </c>
      <c r="AX31" s="314">
        <f>'[5]SUBSCRIBER BASE'!BB83*'[5]COST TO SERVE ASSUMPTIONS'!$C$21</f>
        <v>3322.0072008941388</v>
      </c>
      <c r="AY31" s="314">
        <f>'[5]SUBSCRIBER BASE'!BC83*'[5]COST TO SERVE ASSUMPTIONS'!$C$21</f>
        <v>3656.3739822259822</v>
      </c>
      <c r="AZ31" s="314">
        <f>'[5]SUBSCRIBER BASE'!BD83*'[5]COST TO SERVE ASSUMPTIONS'!$C$21</f>
        <v>4001.6409055889385</v>
      </c>
      <c r="BA31" s="314">
        <f>'[5]SUBSCRIBER BASE'!BE83*'[5]COST TO SERVE ASSUMPTIONS'!$C$21</f>
        <v>4353.970664079623</v>
      </c>
      <c r="BB31" s="314">
        <f>'[5]SUBSCRIBER BASE'!BF83*'[5]COST TO SERVE ASSUMPTIONS'!$C$21</f>
        <v>4709.5323463061577</v>
      </c>
      <c r="BC31" s="314">
        <f>'[5]SUBSCRIBER BASE'!BG83*'[5]COST TO SERVE ASSUMPTIONS'!$C$21</f>
        <v>5064.5014257289813</v>
      </c>
      <c r="BD31" s="314">
        <f>'[5]SUBSCRIBER BASE'!BH83*'[5]COST TO SERVE ASSUMPTIONS'!$C$21</f>
        <v>5418.8788900194322</v>
      </c>
      <c r="BE31" s="314">
        <f>'[5]SUBSCRIBER BASE'!BI83*'[5]COST TO SERVE ASSUMPTIONS'!$C$21</f>
        <v>5772.6657252027335</v>
      </c>
      <c r="BF31" s="314">
        <f>'[5]SUBSCRIBER BASE'!BJ83*'[5]COST TO SERVE ASSUMPTIONS'!$C$21</f>
        <v>6125.8629156607285</v>
      </c>
      <c r="BG31" s="314">
        <f>'[5]SUBSCRIBER BASE'!BK83*'[5]COST TO SERVE ASSUMPTIONS'!$C$21</f>
        <v>6478.4714441346277</v>
      </c>
      <c r="BH31" s="314">
        <f>'[5]SUBSCRIBER BASE'!BL83*'[5]COST TO SERVE ASSUMPTIONS'!$C$21</f>
        <v>6830.4922917277372</v>
      </c>
      <c r="BI31" s="314">
        <f>'[5]SUBSCRIBER BASE'!BM83*'[5]COST TO SERVE ASSUMPTIONS'!$C$21</f>
        <v>7197.2029979081917</v>
      </c>
      <c r="BJ31" s="314">
        <f>'[5]SUBSCRIBER BASE'!BN83*'[5]COST TO SERVE ASSUMPTIONS'!$C$21</f>
        <v>7590.0364995783439</v>
      </c>
      <c r="BK31" s="314">
        <f>'[5]SUBSCRIBER BASE'!BO83*'[5]COST TO SERVE ASSUMPTIONS'!$C$21</f>
        <v>8016.5875387457127</v>
      </c>
      <c r="BL31" s="314">
        <f>'[5]SUBSCRIBER BASE'!BP83*'[5]COST TO SERVE ASSUMPTIONS'!$C$21</f>
        <v>8488.25733951447</v>
      </c>
      <c r="BM31" s="314">
        <f>'[5]SUBSCRIBER BASE'!BQ83*'[5]COST TO SERVE ASSUMPTIONS'!$C$21</f>
        <v>9016.4281239486118</v>
      </c>
      <c r="BN31" s="314">
        <f>'[5]SUBSCRIBER BASE'!BR83*'[5]COST TO SERVE ASSUMPTIONS'!$C$21</f>
        <v>9612.4631437420303</v>
      </c>
      <c r="BO31" s="314">
        <f>'[5]SUBSCRIBER BASE'!BS83*'[5]COST TO SERVE ASSUMPTIONS'!$C$21</f>
        <v>10287.706711835794</v>
      </c>
      <c r="BP31" s="314">
        <f>'[5]SUBSCRIBER BASE'!BT83*'[5]COST TO SERVE ASSUMPTIONS'!$C$21</f>
        <v>11049.665093982734</v>
      </c>
      <c r="BQ31" s="314">
        <f>'[5]SUBSCRIBER BASE'!BU83*'[5]COST TO SERVE ASSUMPTIONS'!$C$21</f>
        <v>11913.470325492763</v>
      </c>
      <c r="BR31" s="314">
        <f>'[5]SUBSCRIBER BASE'!BV83*'[5]COST TO SERVE ASSUMPTIONS'!$C$21</f>
        <v>12890.410081616941</v>
      </c>
    </row>
    <row r="32" spans="2:70" ht="24" hidden="1" customHeight="1">
      <c r="B32" s="313" t="str">
        <f>[5]ACTIVATIONS!B43</f>
        <v>SILVER</v>
      </c>
      <c r="C32" s="314">
        <f>'[5]SUBSCRIBER BASE'!C84*'[5]COST TO SERVE ASSUMPTIONS'!$C$21</f>
        <v>0</v>
      </c>
      <c r="D32" s="314">
        <f>'[5]SUBSCRIBER BASE'!D84*'[5]COST TO SERVE ASSUMPTIONS'!$C$21</f>
        <v>0</v>
      </c>
      <c r="E32" s="314">
        <f>'[5]SUBSCRIBER BASE'!E84*'[5]COST TO SERVE ASSUMPTIONS'!$C$21</f>
        <v>0</v>
      </c>
      <c r="F32" s="314">
        <f>'[5]SUBSCRIBER BASE'!F84*'[5]COST TO SERVE ASSUMPTIONS'!$C$21</f>
        <v>0</v>
      </c>
      <c r="G32" s="314">
        <f>'[5]SUBSCRIBER BASE'!G84*'[5]COST TO SERVE ASSUMPTIONS'!$C$21</f>
        <v>0</v>
      </c>
      <c r="H32" s="314">
        <f>'[5]SUBSCRIBER BASE'!H84*'[5]COST TO SERVE ASSUMPTIONS'!$C$21</f>
        <v>0</v>
      </c>
      <c r="I32" s="314">
        <f>'[5]SUBSCRIBER BASE'!K84*'[5]COST TO SERVE ASSUMPTIONS'!$C$21</f>
        <v>7.63828</v>
      </c>
      <c r="J32" s="314">
        <f>'[5]SUBSCRIBER BASE'!L84*'[5]COST TO SERVE ASSUMPTIONS'!$C$21</f>
        <v>15.263829533333332</v>
      </c>
      <c r="K32" s="314">
        <f>'[5]SUBSCRIBER BASE'!O84*'[5]COST TO SERVE ASSUMPTIONS'!$C$21</f>
        <v>72.43656733102469</v>
      </c>
      <c r="L32" s="314">
        <f>'[5]SUBSCRIBER BASE'!P84*'[5]COST TO SERVE ASSUMPTIONS'!$C$21</f>
        <v>114.32637971880631</v>
      </c>
      <c r="M32" s="314">
        <f>'[5]SUBSCRIBER BASE'!Q84*'[5]COST TO SERVE ASSUMPTIONS'!$C$21</f>
        <v>159.9655157526083</v>
      </c>
      <c r="N32" s="314">
        <f>'[5]SUBSCRIBER BASE'!R84*'[5]COST TO SERVE ASSUMPTIONS'!$C$21</f>
        <v>205.52858655968728</v>
      </c>
      <c r="O32" s="314">
        <f>'[5]SUBSCRIBER BASE'!S84*'[5]COST TO SERVE ASSUMPTIONS'!$C$21</f>
        <v>251.01571891542113</v>
      </c>
      <c r="P32" s="314">
        <f>'[5]SUBSCRIBER BASE'!T84*'[5]COST TO SERVE ASSUMPTIONS'!$C$21</f>
        <v>300.24617938389542</v>
      </c>
      <c r="Q32" s="314">
        <f>'[5]SUBSCRIBER BASE'!U84*'[5]COST TO SERVE ASSUMPTIONS'!$C$21</f>
        <v>349.39458908492225</v>
      </c>
      <c r="R32" s="314">
        <f>'[5]SUBSCRIBER BASE'!V84*'[5]COST TO SERVE ASSUMPTIONS'!$C$21</f>
        <v>402.28022476978066</v>
      </c>
      <c r="S32" s="314">
        <f>'[5]SUBSCRIBER BASE'!W84*'[5]COST TO SERVE ASSUMPTIONS'!$C$21</f>
        <v>455.0777177284977</v>
      </c>
      <c r="T32" s="314">
        <f>'[5]SUBSCRIBER BASE'!X84*'[5]COST TO SERVE ASSUMPTIONS'!$C$21</f>
        <v>507.78721486561687</v>
      </c>
      <c r="U32" s="314">
        <f>'[5]SUBSCRIBER BASE'!Y84*'[5]COST TO SERVE ASSUMPTIONS'!$C$21</f>
        <v>560.40886284084092</v>
      </c>
      <c r="V32" s="314">
        <f>'[5]SUBSCRIBER BASE'!Z84*'[5]COST TO SERVE ASSUMPTIONS'!$C$21</f>
        <v>612.94280806943948</v>
      </c>
      <c r="W32" s="314">
        <f>'[5]SUBSCRIBER BASE'!AA84*'[5]COST TO SERVE ASSUMPTIONS'!$C$21</f>
        <v>665.38919672265706</v>
      </c>
      <c r="X32" s="314">
        <f>'[5]SUBSCRIBER BASE'!AB84*'[5]COST TO SERVE ASSUMPTIONS'!$C$21</f>
        <v>713.92903472811929</v>
      </c>
      <c r="Y32" s="314">
        <f>'[5]SUBSCRIBER BASE'!AC84*'[5]COST TO SERVE ASSUMPTIONS'!$C$21</f>
        <v>758.56883300357254</v>
      </c>
      <c r="Z32" s="314">
        <f>'[5]SUBSCRIBER BASE'!AD84*'[5]COST TO SERVE ASSUMPTIONS'!$C$21</f>
        <v>795.49595161523325</v>
      </c>
      <c r="AA32" s="314">
        <f>'[5]SUBSCRIBER BASE'!AE84*'[5]COST TO SERVE ASSUMPTIONS'!$C$21</f>
        <v>824.72324502920787</v>
      </c>
      <c r="AB32" s="314">
        <f>'[5]SUBSCRIBER BASE'!AF84*'[5]COST TO SERVE ASSUMPTIONS'!$C$21</f>
        <v>842.44440628749248</v>
      </c>
      <c r="AC32" s="314">
        <f>'[5]SUBSCRIBER BASE'!AG84*'[5]COST TO SERVE ASSUMPTIONS'!$C$21</f>
        <v>852.49775227701332</v>
      </c>
      <c r="AD32" s="314">
        <f>'[5]SUBSCRIBER BASE'!AH84*'[5]COST TO SERVE ASSUMPTIONS'!$C$21</f>
        <v>858.7152026898849</v>
      </c>
      <c r="AE32" s="314">
        <f>'[5]SUBSCRIBER BASE'!AI84*'[5]COST TO SERVE ASSUMPTIONS'!$C$21</f>
        <v>861.10315068540183</v>
      </c>
      <c r="AF32" s="314">
        <f>'[5]SUBSCRIBER BASE'!AJ84*'[5]COST TO SERVE ASSUMPTIONS'!$C$21</f>
        <v>863.48711876759285</v>
      </c>
      <c r="AG32" s="314">
        <f>'[5]SUBSCRIBER BASE'!AK84*'[5]COST TO SERVE ASSUMPTIONS'!$C$21</f>
        <v>862.04797356964684</v>
      </c>
      <c r="AH32" s="314">
        <f>'[5]SUBSCRIBER BASE'!AL84*'[5]COST TO SERVE ASSUMPTIONS'!$C$21</f>
        <v>860.61122694703067</v>
      </c>
      <c r="AI32" s="314">
        <f>'[5]SUBSCRIBER BASE'!AM84*'[5]COST TO SERVE ASSUMPTIONS'!$C$21</f>
        <v>862.99601490211899</v>
      </c>
      <c r="AJ32" s="314">
        <f>'[5]SUBSCRIBER BASE'!AN84*'[5]COST TO SERVE ASSUMPTIONS'!$C$21</f>
        <v>903.56822821061553</v>
      </c>
      <c r="AK32" s="314">
        <f>'[5]SUBSCRIBER BASE'!AO84*'[5]COST TO SERVE ASSUMPTIONS'!$C$21</f>
        <v>966.98766116359786</v>
      </c>
      <c r="AL32" s="314">
        <f>'[5]SUBSCRIBER BASE'!AP84*'[5]COST TO SERVE ASSUMPTIONS'!$C$21</f>
        <v>1060.8545150616585</v>
      </c>
      <c r="AM32" s="314">
        <f>'[5]SUBSCRIBER BASE'!AQ84*'[5]COST TO SERVE ASSUMPTIONS'!$C$21</f>
        <v>1185.1180442032226</v>
      </c>
      <c r="AN32" s="314">
        <f>'[5]SUBSCRIBER BASE'!AR84*'[5]COST TO SERVE ASSUMPTIONS'!$C$21</f>
        <v>1339.7275874628838</v>
      </c>
      <c r="AO32" s="314">
        <f>'[5]SUBSCRIBER BASE'!AS84*'[5]COST TO SERVE ASSUMPTIONS'!$C$21</f>
        <v>1520.8134281504456</v>
      </c>
      <c r="AP32" s="314">
        <f>'[5]SUBSCRIBER BASE'!AT84*'[5]COST TO SERVE ASSUMPTIONS'!$C$21</f>
        <v>1735.9697191035282</v>
      </c>
      <c r="AQ32" s="314">
        <f>'[5]SUBSCRIBER BASE'!AU84*'[5]COST TO SERVE ASSUMPTIONS'!$C$21</f>
        <v>1981.3205362383562</v>
      </c>
      <c r="AR32" s="314">
        <f>'[5]SUBSCRIBER BASE'!AV84*'[5]COST TO SERVE ASSUMPTIONS'!$C$21</f>
        <v>2260.6346953446255</v>
      </c>
      <c r="AS32" s="314">
        <f>'[5]SUBSCRIBER BASE'!AW84*'[5]COST TO SERVE ASSUMPTIONS'!$C$21</f>
        <v>2566.2173108523848</v>
      </c>
      <c r="AT32" s="314">
        <f>'[5]SUBSCRIBER BASE'!AX84*'[5]COST TO SERVE ASSUMPTIONS'!$C$21</f>
        <v>2901.8437420009641</v>
      </c>
      <c r="AU32" s="314">
        <f>'[5]SUBSCRIBER BASE'!AY84*'[5]COST TO SERVE ASSUMPTIONS'!$C$21</f>
        <v>3267.463915764296</v>
      </c>
      <c r="AV32" s="314">
        <f>'[5]SUBSCRIBER BASE'!AZ84*'[5]COST TO SERVE ASSUMPTIONS'!$C$21</f>
        <v>3659.2087025713554</v>
      </c>
      <c r="AW32" s="314">
        <f>'[5]SUBSCRIBER BASE'!BA84*'[5]COST TO SERVE ASSUMPTIONS'!$C$21</f>
        <v>4077.0345614004036</v>
      </c>
      <c r="AX32" s="314">
        <f>'[5]SUBSCRIBER BASE'!BB84*'[5]COST TO SERVE ASSUMPTIONS'!$C$21</f>
        <v>4517.078883798069</v>
      </c>
      <c r="AY32" s="314">
        <f>'[5]SUBSCRIBER BASE'!BC84*'[5]COST TO SERVE ASSUMPTIONS'!$C$21</f>
        <v>4975.4854989917385</v>
      </c>
      <c r="AZ32" s="314">
        <f>'[5]SUBSCRIBER BASE'!BD84*'[5]COST TO SERVE ASSUMPTIONS'!$C$21</f>
        <v>5448.4046631600859</v>
      </c>
      <c r="BA32" s="314">
        <f>'[5]SUBSCRIBER BASE'!BE84*'[5]COST TO SERVE ASSUMPTIONS'!$C$21</f>
        <v>5928.1739087214855</v>
      </c>
      <c r="BB32" s="314">
        <f>'[5]SUBSCRIBER BASE'!BF84*'[5]COST TO SERVE ASSUMPTIONS'!$C$21</f>
        <v>6414.7818188736164</v>
      </c>
      <c r="BC32" s="314">
        <f>'[5]SUBSCRIBER BASE'!BG84*'[5]COST TO SERVE ASSUMPTIONS'!$C$21</f>
        <v>6900.5787158421608</v>
      </c>
      <c r="BD32" s="314">
        <f>'[5]SUBSCRIBER BASE'!BH84*'[5]COST TO SERVE ASSUMPTIONS'!$C$21</f>
        <v>7389.3850913157576</v>
      </c>
      <c r="BE32" s="314">
        <f>'[5]SUBSCRIBER BASE'!BI84*'[5]COST TO SERVE ASSUMPTIONS'!$C$21</f>
        <v>7877.3767894968987</v>
      </c>
      <c r="BF32" s="314">
        <f>'[5]SUBSCRIBER BASE'!BJ84*'[5]COST TO SERVE ASSUMPTIONS'!$C$21</f>
        <v>8364.5551681810703</v>
      </c>
      <c r="BG32" s="314">
        <f>'[5]SUBSCRIBER BASE'!BK84*'[5]COST TO SERVE ASSUMPTIONS'!$C$21</f>
        <v>8850.921582900768</v>
      </c>
      <c r="BH32" s="314">
        <f>'[5]SUBSCRIBER BASE'!BL84*'[5]COST TO SERVE ASSUMPTIONS'!$C$21</f>
        <v>9336.4773869292658</v>
      </c>
      <c r="BI32" s="314">
        <f>'[5]SUBSCRIBER BASE'!BM84*'[5]COST TO SERVE ASSUMPTIONS'!$C$21</f>
        <v>9840.3196312843847</v>
      </c>
      <c r="BJ32" s="314">
        <f>'[5]SUBSCRIBER BASE'!BN84*'[5]COST TO SERVE ASSUMPTIONS'!$C$21</f>
        <v>10377.694398565578</v>
      </c>
      <c r="BK32" s="314">
        <f>'[5]SUBSCRIBER BASE'!BO84*'[5]COST TO SERVE ASSUMPTIONS'!$C$21</f>
        <v>10960.003221234636</v>
      </c>
      <c r="BL32" s="314">
        <f>'[5]SUBSCRIBER BASE'!BP84*'[5]COST TO SERVE ASSUMPTIONS'!$C$21</f>
        <v>11602.447769199243</v>
      </c>
      <c r="BM32" s="314">
        <f>'[5]SUBSCRIBER BASE'!BQ84*'[5]COST TO SERVE ASSUMPTIONS'!$C$21</f>
        <v>12320.204376250578</v>
      </c>
      <c r="BN32" s="314">
        <f>'[5]SUBSCRIBER BASE'!BR84*'[5]COST TO SERVE ASSUMPTIONS'!$C$21</f>
        <v>13128.424082290161</v>
      </c>
      <c r="BO32" s="314">
        <f>'[5]SUBSCRIBER BASE'!BS84*'[5]COST TO SERVE ASSUMPTIONS'!$C$21</f>
        <v>14042.232675486342</v>
      </c>
      <c r="BP32" s="314">
        <f>'[5]SUBSCRIBER BASE'!BT84*'[5]COST TO SERVE ASSUMPTIONS'!$C$21</f>
        <v>15076.730734360532</v>
      </c>
      <c r="BQ32" s="314">
        <f>'[5]SUBSCRIBER BASE'!BU84*'[5]COST TO SERVE ASSUMPTIONS'!$C$21</f>
        <v>16250.812809803263</v>
      </c>
      <c r="BR32" s="314">
        <f>'[5]SUBSCRIBER BASE'!BV84*'[5]COST TO SERVE ASSUMPTIONS'!$C$21</f>
        <v>17575.703681786927</v>
      </c>
    </row>
    <row r="33" spans="2:71" ht="24" hidden="1" customHeight="1">
      <c r="B33" s="313" t="str">
        <f>[5]ACTIVATIONS!B44</f>
        <v>MASS</v>
      </c>
      <c r="C33" s="314">
        <f>'[5]SUBSCRIBER BASE'!C85*'[5]COST TO SERVE ASSUMPTIONS'!$C$21</f>
        <v>0</v>
      </c>
      <c r="D33" s="314">
        <f>'[5]SUBSCRIBER BASE'!D85*'[5]COST TO SERVE ASSUMPTIONS'!$C$21</f>
        <v>0</v>
      </c>
      <c r="E33" s="314">
        <f>'[5]SUBSCRIBER BASE'!E85*'[5]COST TO SERVE ASSUMPTIONS'!$C$21</f>
        <v>0</v>
      </c>
      <c r="F33" s="314">
        <f>'[5]SUBSCRIBER BASE'!F85*'[5]COST TO SERVE ASSUMPTIONS'!$C$21</f>
        <v>0</v>
      </c>
      <c r="G33" s="314">
        <f>'[5]SUBSCRIBER BASE'!G85*'[5]COST TO SERVE ASSUMPTIONS'!$C$21</f>
        <v>0</v>
      </c>
      <c r="H33" s="314">
        <f>'[5]SUBSCRIBER BASE'!H85*'[5]COST TO SERVE ASSUMPTIONS'!$C$21</f>
        <v>0</v>
      </c>
      <c r="I33" s="314">
        <f>'[5]SUBSCRIBER BASE'!K85*'[5]COST TO SERVE ASSUMPTIONS'!$C$21</f>
        <v>3.81914</v>
      </c>
      <c r="J33" s="314">
        <f>'[5]SUBSCRIBER BASE'!L85*'[5]COST TO SERVE ASSUMPTIONS'!$C$21</f>
        <v>7.6319147666666662</v>
      </c>
      <c r="K33" s="314">
        <f>'[5]SUBSCRIBER BASE'!O85*'[5]COST TO SERVE ASSUMPTIONS'!$C$21</f>
        <v>76.319253665512335</v>
      </c>
      <c r="L33" s="314">
        <f>'[5]SUBSCRIBER BASE'!P85*'[5]COST TO SERVE ASSUMPTIONS'!$C$21</f>
        <v>141.11743490940316</v>
      </c>
      <c r="M33" s="314">
        <f>'[5]SUBSCRIBER BASE'!Q85*'[5]COST TO SERVE ASSUMPTIONS'!$C$21</f>
        <v>205.80761918455414</v>
      </c>
      <c r="N33" s="314">
        <f>'[5]SUBSCRIBER BASE'!R85*'[5]COST TO SERVE ASSUMPTIONS'!$C$21</f>
        <v>274.20912648591326</v>
      </c>
      <c r="O33" s="314">
        <f>'[5]SUBSCRIBER BASE'!S85*'[5]COST TO SERVE ASSUMPTIONS'!$C$21</f>
        <v>342.49663127510337</v>
      </c>
      <c r="P33" s="314">
        <f>'[5]SUBSCRIBER BASE'!T85*'[5]COST TO SERVE ASSUMPTIONS'!$C$21</f>
        <v>414.48946355631153</v>
      </c>
      <c r="Q33" s="314">
        <f>'[5]SUBSCRIBER BASE'!U85*'[5]COST TO SERVE ASSUMPTIONS'!$C$21</f>
        <v>486.36230778371765</v>
      </c>
      <c r="R33" s="314">
        <f>'[5]SUBSCRIBER BASE'!V85*'[5]COST TO SERVE ASSUMPTIONS'!$C$21</f>
        <v>561.93450393741148</v>
      </c>
      <c r="S33" s="314">
        <f>'[5]SUBSCRIBER BASE'!W85*'[5]COST TO SERVE ASSUMPTIONS'!$C$21</f>
        <v>637.38074643084917</v>
      </c>
      <c r="T33" s="314">
        <f>'[5]SUBSCRIBER BASE'!X85*'[5]COST TO SERVE ASSUMPTIONS'!$C$21</f>
        <v>712.70124518679768</v>
      </c>
      <c r="U33" s="314">
        <f>'[5]SUBSCRIBER BASE'!Y85*'[5]COST TO SERVE ASSUMPTIONS'!$C$21</f>
        <v>791.71534977815304</v>
      </c>
      <c r="V33" s="314">
        <f>'[5]SUBSCRIBER BASE'!Z85*'[5]COST TO SERVE ASSUMPTIONS'!$C$21</f>
        <v>866.77862419518942</v>
      </c>
      <c r="W33" s="314">
        <f>'[5]SUBSCRIBER BASE'!AA85*'[5]COST TO SERVE ASSUMPTIONS'!$C$21</f>
        <v>941.71679315486415</v>
      </c>
      <c r="X33" s="314">
        <f>'[5]SUBSCRIBER BASE'!AB85*'[5]COST TO SERVE ASSUMPTIONS'!$C$21</f>
        <v>1012.7109251662728</v>
      </c>
      <c r="Y33" s="314">
        <f>'[5]SUBSCRIBER BASE'!AC85*'[5]COST TO SERVE ASSUMPTIONS'!$C$21</f>
        <v>1079.767593624329</v>
      </c>
      <c r="Z33" s="314">
        <f>'[5]SUBSCRIBER BASE'!AD85*'[5]COST TO SERVE ASSUMPTIONS'!$C$21</f>
        <v>1131.4359409682884</v>
      </c>
      <c r="AA33" s="314">
        <f>'[5]SUBSCRIBER BASE'!AE85*'[5]COST TO SERVE ASSUMPTIONS'!$C$21</f>
        <v>1171.5607544000079</v>
      </c>
      <c r="AB33" s="314">
        <f>'[5]SUBSCRIBER BASE'!AF85*'[5]COST TO SERVE ASSUMPTIONS'!$C$21</f>
        <v>1196.3421331426746</v>
      </c>
      <c r="AC33" s="314">
        <f>'[5]SUBSCRIBER BASE'!AG85*'[5]COST TO SERVE ASSUMPTIONS'!$C$21</f>
        <v>1209.6247895874367</v>
      </c>
      <c r="AD33" s="314">
        <f>'[5]SUBSCRIBER BASE'!AH85*'[5]COST TO SERVE ASSUMPTIONS'!$C$21</f>
        <v>1215.2470282714578</v>
      </c>
      <c r="AE33" s="314">
        <f>'[5]SUBSCRIBER BASE'!AI85*'[5]COST TO SERVE ASSUMPTIONS'!$C$21</f>
        <v>1217.040756557672</v>
      </c>
      <c r="AF33" s="314">
        <f>'[5]SUBSCRIBER BASE'!AJ85*'[5]COST TO SERVE ASSUMPTIONS'!$C$21</f>
        <v>1218.8314952967426</v>
      </c>
      <c r="AG33" s="314">
        <f>'[5]SUBSCRIBER BASE'!AK85*'[5]COST TO SERVE ASSUMPTIONS'!$C$21</f>
        <v>1220.6192494712479</v>
      </c>
      <c r="AH33" s="314">
        <f>'[5]SUBSCRIBER BASE'!AL85*'[5]COST TO SERVE ASSUMPTIONS'!$C$21</f>
        <v>1222.4040240554625</v>
      </c>
      <c r="AI33" s="314">
        <f>'[5]SUBSCRIBER BASE'!AM85*'[5]COST TO SERVE ASSUMPTIONS'!$C$21</f>
        <v>1224.1858240153701</v>
      </c>
      <c r="AJ33" s="314">
        <f>'[5]SUBSCRIBER BASE'!AN85*'[5]COST TO SERVE ASSUMPTIONS'!$C$21</f>
        <v>1267.9751943086778</v>
      </c>
      <c r="AK33" s="314">
        <f>'[5]SUBSCRIBER BASE'!AO85*'[5]COST TO SERVE ASSUMPTIONS'!$C$21</f>
        <v>1349.8829823181634</v>
      </c>
      <c r="AL33" s="314">
        <f>'[5]SUBSCRIBER BASE'!AP85*'[5]COST TO SERVE ASSUMPTIONS'!$C$21</f>
        <v>1473.6647973476331</v>
      </c>
      <c r="AM33" s="314">
        <f>'[5]SUBSCRIBER BASE'!AQ85*'[5]COST TO SERVE ASSUMPTIONS'!$C$21</f>
        <v>1639.2508493520536</v>
      </c>
      <c r="AN33" s="314">
        <f>'[5]SUBSCRIBER BASE'!AR85*'[5]COST TO SERVE ASSUMPTIONS'!$C$21</f>
        <v>1850.3906046031336</v>
      </c>
      <c r="AO33" s="314">
        <f>'[5]SUBSCRIBER BASE'!AS85*'[5]COST TO SERVE ASSUMPTIONS'!$C$21</f>
        <v>2103.189000262128</v>
      </c>
      <c r="AP33" s="314">
        <f>'[5]SUBSCRIBER BASE'!AT85*'[5]COST TO SERVE ASSUMPTIONS'!$C$21</f>
        <v>2405.2148852616915</v>
      </c>
      <c r="AQ33" s="314">
        <f>'[5]SUBSCRIBER BASE'!AU85*'[5]COST TO SERVE ASSUMPTIONS'!$C$21</f>
        <v>2752.5670737862552</v>
      </c>
      <c r="AR33" s="314">
        <f>'[5]SUBSCRIBER BASE'!AV85*'[5]COST TO SERVE ASSUMPTIONS'!$C$21</f>
        <v>3141.3508819966114</v>
      </c>
      <c r="AS33" s="314">
        <f>'[5]SUBSCRIBER BASE'!AW85*'[5]COST TO SERVE ASSUMPTIONS'!$C$21</f>
        <v>3575.3163971932836</v>
      </c>
      <c r="AT33" s="314">
        <f>'[5]SUBSCRIBER BASE'!AX85*'[5]COST TO SERVE ASSUMPTIONS'!$C$21</f>
        <v>4058.2074565312942</v>
      </c>
      <c r="AU33" s="314">
        <f>'[5]SUBSCRIBER BASE'!AY85*'[5]COST TO SERVE ASSUMPTIONS'!$C$21</f>
        <v>4578.4850974370747</v>
      </c>
      <c r="AV33" s="314">
        <f>'[5]SUBSCRIBER BASE'!AZ85*'[5]COST TO SERVE ASSUMPTIONS'!$C$21</f>
        <v>5136.0870089413465</v>
      </c>
      <c r="AW33" s="314">
        <f>'[5]SUBSCRIBER BASE'!BA85*'[5]COST TO SERVE ASSUMPTIONS'!$C$21</f>
        <v>5734.7701239264443</v>
      </c>
      <c r="AX33" s="314">
        <f>'[5]SUBSCRIBER BASE'!BB85*'[5]COST TO SERVE ASSUMPTIONS'!$C$21</f>
        <v>6363.0085537199002</v>
      </c>
      <c r="AY33" s="314">
        <f>'[5]SUBSCRIBER BASE'!BC85*'[5]COST TO SERVE ASSUMPTIONS'!$C$21</f>
        <v>7016.9338994637001</v>
      </c>
      <c r="AZ33" s="314">
        <f>'[5]SUBSCRIBER BASE'!BD85*'[5]COST TO SERVE ASSUMPTIONS'!$C$21</f>
        <v>7688.8650696312607</v>
      </c>
      <c r="BA33" s="314">
        <f>'[5]SUBSCRIBER BASE'!BE85*'[5]COST TO SERVE ASSUMPTIONS'!$C$21</f>
        <v>8374.9529145152082</v>
      </c>
      <c r="BB33" s="314">
        <f>'[5]SUBSCRIBER BASE'!BF85*'[5]COST TO SERVE ASSUMPTIONS'!$C$21</f>
        <v>9063.7164196576832</v>
      </c>
      <c r="BC33" s="314">
        <f>'[5]SUBSCRIBER BASE'!BG85*'[5]COST TO SERVE ASSUMPTIONS'!$C$21</f>
        <v>9755.1511256249214</v>
      </c>
      <c r="BD33" s="314">
        <f>'[5]SUBSCRIBER BASE'!BH85*'[5]COST TO SERVE ASSUMPTIONS'!$C$21</f>
        <v>10445.433440415547</v>
      </c>
      <c r="BE33" s="314">
        <f>'[5]SUBSCRIBER BASE'!BI85*'[5]COST TO SERVE ASSUMPTIONS'!$C$21</f>
        <v>11138.384424681521</v>
      </c>
      <c r="BF33" s="314">
        <f>'[5]SUBSCRIBER BASE'!BJ85*'[5]COST TO SERVE ASSUMPTIONS'!$C$21</f>
        <v>11830.180490640385</v>
      </c>
      <c r="BG33" s="314">
        <f>'[5]SUBSCRIBER BASE'!BK85*'[5]COST TO SERVE ASSUMPTIONS'!$C$21</f>
        <v>12520.823563155986</v>
      </c>
      <c r="BH33" s="314">
        <f>'[5]SUBSCRIBER BASE'!BL85*'[5]COST TO SERVE ASSUMPTIONS'!$C$21</f>
        <v>13210.31556388406</v>
      </c>
      <c r="BI33" s="314">
        <f>'[5]SUBSCRIBER BASE'!BM85*'[5]COST TO SERVE ASSUMPTIONS'!$C$21</f>
        <v>13921.573251277585</v>
      </c>
      <c r="BJ33" s="314">
        <f>'[5]SUBSCRIBER BASE'!BN85*'[5]COST TO SERVE ASSUMPTIONS'!$C$21</f>
        <v>14673.656049192123</v>
      </c>
      <c r="BK33" s="314">
        <f>'[5]SUBSCRIBER BASE'!BO85*'[5]COST TO SERVE ASSUMPTIONS'!$C$21</f>
        <v>15485.591615776801</v>
      </c>
      <c r="BL33" s="314">
        <f>'[5]SUBSCRIBER BASE'!BP85*'[5]COST TO SERVE ASSUMPTIONS'!$C$21</f>
        <v>16380.195036417175</v>
      </c>
      <c r="BM33" s="314">
        <f>'[5]SUBSCRIBER BASE'!BQ85*'[5]COST TO SERVE ASSUMPTIONS'!$C$21</f>
        <v>17376.424231356479</v>
      </c>
      <c r="BN33" s="314">
        <f>'[5]SUBSCRIBER BASE'!BR85*'[5]COST TO SERVE ASSUMPTIONS'!$C$21</f>
        <v>18497.024664304219</v>
      </c>
      <c r="BO33" s="314">
        <f>'[5]SUBSCRIBER BASE'!BS85*'[5]COST TO SERVE ASSUMPTIONS'!$C$21</f>
        <v>19768.523029863711</v>
      </c>
      <c r="BP33" s="314">
        <f>'[5]SUBSCRIBER BASE'!BT85*'[5]COST TO SERVE ASSUMPTIONS'!$C$21</f>
        <v>21209.763531480603</v>
      </c>
      <c r="BQ33" s="314">
        <f>'[5]SUBSCRIBER BASE'!BU85*'[5]COST TO SERVE ASSUMPTIONS'!$C$21</f>
        <v>22843.378105594802</v>
      </c>
      <c r="BR33" s="314">
        <f>'[5]SUBSCRIBER BASE'!BV85*'[5]COST TO SERVE ASSUMPTIONS'!$C$21</f>
        <v>24691.960968752144</v>
      </c>
    </row>
    <row r="34" spans="2:71" ht="24" hidden="1" customHeight="1">
      <c r="B34" s="313" t="str">
        <f>[5]ACTIVATIONS!B45</f>
        <v>SMALL COMMERCIAL</v>
      </c>
      <c r="C34" s="314">
        <f>'[5]SUBSCRIBER BASE'!C86*'[5]COST TO SERVE ASSUMPTIONS'!$C$21</f>
        <v>0</v>
      </c>
      <c r="D34" s="314">
        <f>'[5]SUBSCRIBER BASE'!D86*'[5]COST TO SERVE ASSUMPTIONS'!$C$21</f>
        <v>0</v>
      </c>
      <c r="E34" s="314">
        <f>'[5]SUBSCRIBER BASE'!E86*'[5]COST TO SERVE ASSUMPTIONS'!$C$21</f>
        <v>0</v>
      </c>
      <c r="F34" s="314">
        <f>'[5]SUBSCRIBER BASE'!F86*'[5]COST TO SERVE ASSUMPTIONS'!$C$21</f>
        <v>0</v>
      </c>
      <c r="G34" s="314">
        <f>'[5]SUBSCRIBER BASE'!G86*'[5]COST TO SERVE ASSUMPTIONS'!$C$21</f>
        <v>0</v>
      </c>
      <c r="H34" s="314">
        <f>'[5]SUBSCRIBER BASE'!H86*'[5]COST TO SERVE ASSUMPTIONS'!$C$21</f>
        <v>0</v>
      </c>
      <c r="I34" s="314">
        <f>'[5]SUBSCRIBER BASE'!K86*'[5]COST TO SERVE ASSUMPTIONS'!$C$21</f>
        <v>7.63828</v>
      </c>
      <c r="J34" s="314">
        <f>'[5]SUBSCRIBER BASE'!L86*'[5]COST TO SERVE ASSUMPTIONS'!$C$21</f>
        <v>15.263829533333332</v>
      </c>
      <c r="K34" s="314">
        <f>'[5]SUBSCRIBER BASE'!O86*'[5]COST TO SERVE ASSUMPTIONS'!$C$21</f>
        <v>41.883447331024676</v>
      </c>
      <c r="L34" s="314">
        <f>'[5]SUBSCRIBER BASE'!P86*'[5]COST TO SERVE ASSUMPTIONS'!$C$21</f>
        <v>53.271061585472971</v>
      </c>
      <c r="M34" s="314">
        <f>'[5]SUBSCRIBER BASE'!Q86*'[5]COST TO SERVE ASSUMPTIONS'!$C$21</f>
        <v>64.63969648283053</v>
      </c>
      <c r="N34" s="314">
        <f>'[5]SUBSCRIBER BASE'!R86*'[5]COST TO SERVE ASSUMPTIONS'!$C$21</f>
        <v>79.808523655359153</v>
      </c>
      <c r="O34" s="314">
        <f>'[5]SUBSCRIBER BASE'!S86*'[5]COST TO SERVE ASSUMPTIONS'!$C$21</f>
        <v>94.952069449266887</v>
      </c>
      <c r="P34" s="314">
        <f>'[5]SUBSCRIBER BASE'!T86*'[5]COST TO SERVE ASSUMPTIONS'!$C$21</f>
        <v>110.07037600018477</v>
      </c>
      <c r="Q34" s="314">
        <f>'[5]SUBSCRIBER BASE'!U86*'[5]COST TO SERVE ASSUMPTIONS'!$C$21</f>
        <v>125.1634853735178</v>
      </c>
      <c r="R34" s="314">
        <f>'[5]SUBSCRIBER BASE'!V86*'[5]COST TO SERVE ASSUMPTIONS'!$C$21</f>
        <v>140.23143956456195</v>
      </c>
      <c r="S34" s="314">
        <f>'[5]SUBSCRIBER BASE'!W86*'[5]COST TO SERVE ASSUMPTIONS'!$C$21</f>
        <v>155.27428049862098</v>
      </c>
      <c r="T34" s="314">
        <f>'[5]SUBSCRIBER BASE'!X86*'[5]COST TO SERVE ASSUMPTIONS'!$C$21</f>
        <v>170.2920500311233</v>
      </c>
      <c r="U34" s="314">
        <f>'[5]SUBSCRIBER BASE'!Y86*'[5]COST TO SERVE ASSUMPTIONS'!$C$21</f>
        <v>185.28478994773809</v>
      </c>
      <c r="V34" s="314">
        <f>'[5]SUBSCRIBER BASE'!Z86*'[5]COST TO SERVE ASSUMPTIONS'!$C$21</f>
        <v>200.25254196449185</v>
      </c>
      <c r="W34" s="314">
        <f>'[5]SUBSCRIBER BASE'!AA86*'[5]COST TO SERVE ASSUMPTIONS'!$C$21</f>
        <v>215.19534772788438</v>
      </c>
      <c r="X34" s="314">
        <f>'[5]SUBSCRIBER BASE'!AB86*'[5]COST TO SERVE ASSUMPTIONS'!$C$21</f>
        <v>230.11324881500457</v>
      </c>
      <c r="Y34" s="314">
        <f>'[5]SUBSCRIBER BASE'!AC86*'[5]COST TO SERVE ASSUMPTIONS'!$C$21</f>
        <v>245.00628673364619</v>
      </c>
      <c r="Z34" s="314">
        <f>'[5]SUBSCRIBER BASE'!AD86*'[5]COST TO SERVE ASSUMPTIONS'!$C$21</f>
        <v>256.0553629224234</v>
      </c>
      <c r="AA34" s="314">
        <f>'[5]SUBSCRIBER BASE'!AE86*'[5]COST TO SERVE ASSUMPTIONS'!$C$21</f>
        <v>263.26688398421942</v>
      </c>
      <c r="AB34" s="314">
        <f>'[5]SUBSCRIBER BASE'!AF86*'[5]COST TO SERVE ASSUMPTIONS'!$C$21</f>
        <v>266.64724584424567</v>
      </c>
      <c r="AC34" s="314">
        <f>'[5]SUBSCRIBER BASE'!AG86*'[5]COST TO SERVE ASSUMPTIONS'!$C$21</f>
        <v>270.02197376783863</v>
      </c>
      <c r="AD34" s="314">
        <f>'[5]SUBSCRIBER BASE'!AH86*'[5]COST TO SERVE ASSUMPTIONS'!$C$21</f>
        <v>269.57193714489222</v>
      </c>
      <c r="AE34" s="314">
        <f>'[5]SUBSCRIBER BASE'!AI86*'[5]COST TO SERVE ASSUMPTIONS'!$C$21</f>
        <v>269.12265058298408</v>
      </c>
      <c r="AF34" s="314">
        <f>'[5]SUBSCRIBER BASE'!AJ86*'[5]COST TO SERVE ASSUMPTIONS'!$C$21</f>
        <v>268.67411283201238</v>
      </c>
      <c r="AG34" s="314">
        <f>'[5]SUBSCRIBER BASE'!AK86*'[5]COST TO SERVE ASSUMPTIONS'!$C$21</f>
        <v>268.22632264395907</v>
      </c>
      <c r="AH34" s="314">
        <f>'[5]SUBSCRIBER BASE'!AL86*'[5]COST TO SERVE ASSUMPTIONS'!$C$21</f>
        <v>267.77927877288579</v>
      </c>
      <c r="AI34" s="314">
        <f>'[5]SUBSCRIBER BASE'!AM86*'[5]COST TO SERVE ASSUMPTIONS'!$C$21</f>
        <v>267.33297997493099</v>
      </c>
      <c r="AJ34" s="314">
        <f>'[5]SUBSCRIBER BASE'!AN86*'[5]COST TO SERVE ASSUMPTIONS'!$C$21</f>
        <v>285.9831250083061</v>
      </c>
      <c r="AK34" s="314">
        <f>'[5]SUBSCRIBER BASE'!AO86*'[5]COST TO SERVE ASSUMPTIONS'!$C$21</f>
        <v>316.05960646662561</v>
      </c>
      <c r="AL34" s="314">
        <f>'[5]SUBSCRIBER BASE'!AP86*'[5]COST TO SERVE ASSUMPTIONS'!$C$21</f>
        <v>349.9051004558479</v>
      </c>
      <c r="AM34" s="314">
        <f>'[5]SUBSCRIBER BASE'!AQ86*'[5]COST TO SERVE ASSUMPTIONS'!$C$21</f>
        <v>395.15160528842148</v>
      </c>
      <c r="AN34" s="314">
        <f>'[5]SUBSCRIBER BASE'!AR86*'[5]COST TO SERVE ASSUMPTIONS'!$C$21</f>
        <v>447.96097927960744</v>
      </c>
      <c r="AO34" s="314">
        <f>'[5]SUBSCRIBER BASE'!AS86*'[5]COST TO SERVE ASSUMPTIONS'!$C$21</f>
        <v>512.13975764747465</v>
      </c>
      <c r="AP34" s="314">
        <f>'[5]SUBSCRIBER BASE'!AT86*'[5]COST TO SERVE ASSUMPTIONS'!$C$21</f>
        <v>583.84985138472882</v>
      </c>
      <c r="AQ34" s="314">
        <f>'[5]SUBSCRIBER BASE'!AU86*'[5]COST TO SERVE ASSUMPTIONS'!$C$21</f>
        <v>666.89784829908763</v>
      </c>
      <c r="AR34" s="314">
        <f>'[5]SUBSCRIBER BASE'!AV86*'[5]COST TO SERVE ASSUMPTIONS'!$C$21</f>
        <v>757.44571188525583</v>
      </c>
      <c r="AS34" s="314">
        <f>'[5]SUBSCRIBER BASE'!AW86*'[5]COST TO SERVE ASSUMPTIONS'!$C$21</f>
        <v>855.48094236544705</v>
      </c>
      <c r="AT34" s="314">
        <f>'[5]SUBSCRIBER BASE'!AX86*'[5]COST TO SERVE ASSUMPTIONS'!$C$21</f>
        <v>964.8102007948379</v>
      </c>
      <c r="AU34" s="314">
        <f>'[5]SUBSCRIBER BASE'!AY86*'[5]COST TO SERVE ASSUMPTIONS'!$C$21</f>
        <v>1081.5955237935132</v>
      </c>
      <c r="AV34" s="314">
        <f>'[5]SUBSCRIBER BASE'!AZ86*'[5]COST TO SERVE ASSUMPTIONS'!$C$21</f>
        <v>1205.8244845871905</v>
      </c>
      <c r="AW34" s="314">
        <f>'[5]SUBSCRIBER BASE'!BA86*'[5]COST TO SERVE ASSUMPTIONS'!$C$21</f>
        <v>1337.4846771128784</v>
      </c>
      <c r="AX34" s="314">
        <f>'[5]SUBSCRIBER BASE'!BB86*'[5]COST TO SERVE ASSUMPTIONS'!$C$21</f>
        <v>1476.563715984357</v>
      </c>
      <c r="AY34" s="314">
        <f>'[5]SUBSCRIBER BASE'!BC86*'[5]COST TO SERVE ASSUMPTIONS'!$C$21</f>
        <v>1623.0492364577165</v>
      </c>
      <c r="AZ34" s="314">
        <f>'[5]SUBSCRIBER BASE'!BD86*'[5]COST TO SERVE ASSUMPTIONS'!$C$21</f>
        <v>1769.2906143969533</v>
      </c>
      <c r="BA34" s="314">
        <f>'[5]SUBSCRIBER BASE'!BE86*'[5]COST TO SERVE ASSUMPTIONS'!$C$21</f>
        <v>1919.1073967062919</v>
      </c>
      <c r="BB34" s="314">
        <f>'[5]SUBSCRIBER BASE'!BF86*'[5]COST TO SERVE ASSUMPTIONS'!$C$21</f>
        <v>2068.6744843784486</v>
      </c>
      <c r="BC34" s="314">
        <f>'[5]SUBSCRIBER BASE'!BG86*'[5]COST TO SERVE ASSUMPTIONS'!$C$21</f>
        <v>2217.9922935711511</v>
      </c>
      <c r="BD34" s="314">
        <f>'[5]SUBSCRIBER BASE'!BH86*'[5]COST TO SERVE ASSUMPTIONS'!$C$21</f>
        <v>2367.0612397485324</v>
      </c>
      <c r="BE34" s="314">
        <f>'[5]SUBSCRIBER BASE'!BI86*'[5]COST TO SERVE ASSUMPTIONS'!$C$21</f>
        <v>2515.8817376822853</v>
      </c>
      <c r="BF34" s="314">
        <f>'[5]SUBSCRIBER BASE'!BJ86*'[5]COST TO SERVE ASSUMPTIONS'!$C$21</f>
        <v>2664.4542014528142</v>
      </c>
      <c r="BG34" s="314">
        <f>'[5]SUBSCRIBER BASE'!BK86*'[5]COST TO SERVE ASSUMPTIONS'!$C$21</f>
        <v>2812.779044450393</v>
      </c>
      <c r="BH34" s="314">
        <f>'[5]SUBSCRIBER BASE'!BL86*'[5]COST TO SERVE ASSUMPTIONS'!$C$21</f>
        <v>2960.8566793763093</v>
      </c>
      <c r="BI34" s="314">
        <f>'[5]SUBSCRIBER BASE'!BM86*'[5]COST TO SERVE ASSUMPTIONS'!$C$21</f>
        <v>3116.3257982440155</v>
      </c>
      <c r="BJ34" s="314">
        <f>'[5]SUBSCRIBER BASE'!BN86*'[5]COST TO SERVE ASSUMPTIONS'!$C$21</f>
        <v>3286.8123619136086</v>
      </c>
      <c r="BK34" s="314">
        <f>'[5]SUBSCRIBER BASE'!BO86*'[5]COST TO SERVE ASSUMPTIONS'!$C$21</f>
        <v>3476.1104813104193</v>
      </c>
      <c r="BL34" s="314">
        <f>'[5]SUBSCRIBER BASE'!BP86*'[5]COST TO SERVE ASSUMPTIONS'!$C$21</f>
        <v>3688.0079438415682</v>
      </c>
      <c r="BM34" s="314">
        <f>'[5]SUBSCRIBER BASE'!BQ86*'[5]COST TO SERVE ASSUMPTIONS'!$C$21</f>
        <v>3926.2862239351662</v>
      </c>
      <c r="BN34" s="314">
        <f>'[5]SUBSCRIBER BASE'!BR86*'[5]COST TO SERVE ASSUMPTIONS'!$C$21</f>
        <v>4194.7204935619411</v>
      </c>
      <c r="BO34" s="314">
        <f>'[5]SUBSCRIBER BASE'!BS86*'[5]COST TO SERVE ASSUMPTIONS'!$C$21</f>
        <v>4497.0796327393373</v>
      </c>
      <c r="BP34" s="314">
        <f>'[5]SUBSCRIBER BASE'!BT86*'[5]COST TO SERVE ASSUMPTIONS'!$C$21</f>
        <v>4840.9453800181054</v>
      </c>
      <c r="BQ34" s="314">
        <f>'[5]SUBSCRIBER BASE'!BU86*'[5]COST TO SERVE ASSUMPTIONS'!$C$21</f>
        <v>5230.0676977180747</v>
      </c>
      <c r="BR34" s="314">
        <f>'[5]SUBSCRIBER BASE'!BV86*'[5]COST TO SERVE ASSUMPTIONS'!$C$21</f>
        <v>5668.190298221878</v>
      </c>
    </row>
    <row r="35" spans="2:71" ht="24" customHeight="1"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</row>
    <row r="36" spans="2:71" ht="24" customHeight="1">
      <c r="B36" s="315" t="s">
        <v>352</v>
      </c>
      <c r="C36" s="314">
        <f t="shared" ref="C36:BN36" si="4">C50+C58+C66+C74+C42</f>
        <v>0</v>
      </c>
      <c r="D36" s="314">
        <f t="shared" si="4"/>
        <v>0</v>
      </c>
      <c r="E36" s="314">
        <f t="shared" si="4"/>
        <v>0</v>
      </c>
      <c r="F36" s="314">
        <f t="shared" si="4"/>
        <v>0</v>
      </c>
      <c r="G36" s="314">
        <f t="shared" si="4"/>
        <v>0</v>
      </c>
      <c r="H36" s="314">
        <f t="shared" si="4"/>
        <v>0</v>
      </c>
      <c r="I36" s="314">
        <f t="shared" si="4"/>
        <v>0</v>
      </c>
      <c r="J36" s="314">
        <f t="shared" si="4"/>
        <v>0</v>
      </c>
      <c r="K36" s="314">
        <f t="shared" ca="1" si="4"/>
        <v>89442</v>
      </c>
      <c r="L36" s="314">
        <f t="shared" ca="1" si="4"/>
        <v>92647.5</v>
      </c>
      <c r="M36" s="314">
        <f t="shared" ca="1" si="4"/>
        <v>96673.5</v>
      </c>
      <c r="N36" s="314">
        <f t="shared" ca="1" si="4"/>
        <v>101942.5</v>
      </c>
      <c r="O36" s="314">
        <f t="shared" ca="1" si="4"/>
        <v>108180.5</v>
      </c>
      <c r="P36" s="314">
        <f t="shared" ca="1" si="4"/>
        <v>115834.5</v>
      </c>
      <c r="Q36" s="314">
        <f t="shared" ca="1" si="4"/>
        <v>125004.5</v>
      </c>
      <c r="R36" s="314">
        <f t="shared" ca="1" si="4"/>
        <v>136412</v>
      </c>
      <c r="S36" s="314">
        <f t="shared" ca="1" si="4"/>
        <v>149483.5</v>
      </c>
      <c r="T36" s="314">
        <f t="shared" ca="1" si="4"/>
        <v>165066</v>
      </c>
      <c r="U36" s="314">
        <f t="shared" ca="1" si="4"/>
        <v>182611</v>
      </c>
      <c r="V36" s="314">
        <f t="shared" ca="1" si="4"/>
        <v>202592.5</v>
      </c>
      <c r="W36" s="314">
        <f t="shared" ca="1" si="4"/>
        <v>224015</v>
      </c>
      <c r="X36" s="314">
        <f t="shared" ca="1" si="4"/>
        <v>246729.5</v>
      </c>
      <c r="Y36" s="314">
        <f t="shared" ca="1" si="4"/>
        <v>270164.5</v>
      </c>
      <c r="Z36" s="314">
        <f t="shared" ca="1" si="4"/>
        <v>293475.5</v>
      </c>
      <c r="AA36" s="314">
        <f t="shared" ca="1" si="4"/>
        <v>316289.5</v>
      </c>
      <c r="AB36" s="314">
        <f t="shared" ca="1" si="4"/>
        <v>337712</v>
      </c>
      <c r="AC36" s="314">
        <f t="shared" ca="1" si="4"/>
        <v>357394.5</v>
      </c>
      <c r="AD36" s="314">
        <f t="shared" ca="1" si="4"/>
        <v>374939.5</v>
      </c>
      <c r="AE36" s="314">
        <f t="shared" ca="1" si="4"/>
        <v>390522</v>
      </c>
      <c r="AF36" s="314">
        <f t="shared" ca="1" si="4"/>
        <v>403892.5</v>
      </c>
      <c r="AG36" s="314">
        <f t="shared" ca="1" si="4"/>
        <v>415100.5</v>
      </c>
      <c r="AH36" s="314">
        <f t="shared" ca="1" si="4"/>
        <v>424270.5</v>
      </c>
      <c r="AI36" s="314">
        <f t="shared" ca="1" si="4"/>
        <v>432124</v>
      </c>
      <c r="AJ36" s="314">
        <f t="shared" ca="1" si="4"/>
        <v>438362</v>
      </c>
      <c r="AK36" s="314">
        <f t="shared" ca="1" si="4"/>
        <v>443332</v>
      </c>
      <c r="AL36" s="314">
        <f t="shared" ca="1" si="4"/>
        <v>447358</v>
      </c>
      <c r="AM36" s="314">
        <f t="shared" ca="1" si="4"/>
        <v>450862.5</v>
      </c>
      <c r="AN36" s="314">
        <f t="shared" ca="1" si="4"/>
        <v>453397.5</v>
      </c>
      <c r="AO36" s="314">
        <f t="shared" ca="1" si="4"/>
        <v>455360.5</v>
      </c>
      <c r="AP36" s="314">
        <f t="shared" ca="1" si="4"/>
        <v>457100.5</v>
      </c>
      <c r="AQ36" s="314">
        <f t="shared" ca="1" si="4"/>
        <v>458143.5</v>
      </c>
      <c r="AR36" s="314">
        <f t="shared" ca="1" si="4"/>
        <v>459162.5</v>
      </c>
      <c r="AS36" s="314">
        <f t="shared" ca="1" si="4"/>
        <v>460207</v>
      </c>
      <c r="AT36" s="314">
        <f t="shared" ca="1" si="4"/>
        <v>460728.5</v>
      </c>
      <c r="AU36" s="314">
        <f t="shared" ca="1" si="4"/>
        <v>461225.5</v>
      </c>
      <c r="AV36" s="314">
        <f t="shared" ca="1" si="4"/>
        <v>461648</v>
      </c>
      <c r="AW36" s="314">
        <f t="shared" ca="1" si="4"/>
        <v>461846.5</v>
      </c>
      <c r="AX36" s="314">
        <f t="shared" ca="1" si="4"/>
        <v>462120</v>
      </c>
      <c r="AY36" s="314">
        <f t="shared" ca="1" si="4"/>
        <v>462169.5</v>
      </c>
      <c r="AZ36" s="314">
        <f t="shared" ca="1" si="4"/>
        <v>462518</v>
      </c>
      <c r="BA36" s="314">
        <f t="shared" ca="1" si="4"/>
        <v>462567.5</v>
      </c>
      <c r="BB36" s="314">
        <f t="shared" ca="1" si="4"/>
        <v>462791.5</v>
      </c>
      <c r="BC36" s="314">
        <f t="shared" ca="1" si="4"/>
        <v>462791.5</v>
      </c>
      <c r="BD36" s="314">
        <f t="shared" ca="1" si="4"/>
        <v>462940.5</v>
      </c>
      <c r="BE36" s="314">
        <f t="shared" ca="1" si="4"/>
        <v>462940.5</v>
      </c>
      <c r="BF36" s="314">
        <f t="shared" ca="1" si="4"/>
        <v>462940.5</v>
      </c>
      <c r="BG36" s="314">
        <f t="shared" ca="1" si="4"/>
        <v>462940.5</v>
      </c>
      <c r="BH36" s="314">
        <f t="shared" ca="1" si="4"/>
        <v>462940.5</v>
      </c>
      <c r="BI36" s="314">
        <f t="shared" ca="1" si="4"/>
        <v>462990</v>
      </c>
      <c r="BJ36" s="314">
        <f t="shared" ca="1" si="4"/>
        <v>462990</v>
      </c>
      <c r="BK36" s="314">
        <f t="shared" ca="1" si="4"/>
        <v>462990</v>
      </c>
      <c r="BL36" s="314">
        <f t="shared" ca="1" si="4"/>
        <v>462990</v>
      </c>
      <c r="BM36" s="314">
        <f t="shared" ca="1" si="4"/>
        <v>462990</v>
      </c>
      <c r="BN36" s="314">
        <f t="shared" ca="1" si="4"/>
        <v>462990</v>
      </c>
      <c r="BO36" s="314">
        <f t="shared" ref="BO36:BR36" ca="1" si="5">BO50+BO58+BO66+BO74+BO42</f>
        <v>462990</v>
      </c>
      <c r="BP36" s="314">
        <f t="shared" ca="1" si="5"/>
        <v>462990</v>
      </c>
      <c r="BQ36" s="314">
        <f t="shared" ca="1" si="5"/>
        <v>462990</v>
      </c>
      <c r="BR36" s="314">
        <f t="shared" ca="1" si="5"/>
        <v>462990</v>
      </c>
      <c r="BS36" s="307">
        <f ca="1">SUM(C36:BR36)</f>
        <v>22140814.5</v>
      </c>
    </row>
    <row r="37" spans="2:71" ht="24" customHeight="1">
      <c r="B37" s="315" t="s">
        <v>353</v>
      </c>
      <c r="C37" s="314">
        <f t="shared" ref="C37:BN37" si="6">C82+C90+C98+C106+C114</f>
        <v>0</v>
      </c>
      <c r="D37" s="314">
        <f t="shared" si="6"/>
        <v>0</v>
      </c>
      <c r="E37" s="314">
        <f t="shared" si="6"/>
        <v>0</v>
      </c>
      <c r="F37" s="314">
        <f t="shared" si="6"/>
        <v>0</v>
      </c>
      <c r="G37" s="314">
        <f t="shared" si="6"/>
        <v>0</v>
      </c>
      <c r="H37" s="314">
        <f t="shared" si="6"/>
        <v>0</v>
      </c>
      <c r="I37" s="314">
        <f t="shared" si="6"/>
        <v>0</v>
      </c>
      <c r="J37" s="314">
        <f t="shared" si="6"/>
        <v>0</v>
      </c>
      <c r="K37" s="314">
        <f t="shared" ca="1" si="6"/>
        <v>0</v>
      </c>
      <c r="L37" s="314">
        <f t="shared" ca="1" si="6"/>
        <v>0</v>
      </c>
      <c r="M37" s="314">
        <f t="shared" ca="1" si="6"/>
        <v>0</v>
      </c>
      <c r="N37" s="314">
        <f t="shared" ca="1" si="6"/>
        <v>0</v>
      </c>
      <c r="O37" s="314">
        <f t="shared" ca="1" si="6"/>
        <v>0</v>
      </c>
      <c r="P37" s="314">
        <f t="shared" ca="1" si="6"/>
        <v>0</v>
      </c>
      <c r="Q37" s="314">
        <f t="shared" ca="1" si="6"/>
        <v>0</v>
      </c>
      <c r="R37" s="314">
        <f t="shared" ca="1" si="6"/>
        <v>0</v>
      </c>
      <c r="S37" s="314">
        <f t="shared" ca="1" si="6"/>
        <v>0</v>
      </c>
      <c r="T37" s="314">
        <f t="shared" ca="1" si="6"/>
        <v>0</v>
      </c>
      <c r="U37" s="314">
        <f t="shared" ca="1" si="6"/>
        <v>0</v>
      </c>
      <c r="V37" s="314">
        <f t="shared" ca="1" si="6"/>
        <v>0</v>
      </c>
      <c r="W37" s="314">
        <f t="shared" ca="1" si="6"/>
        <v>0</v>
      </c>
      <c r="X37" s="314">
        <f t="shared" ca="1" si="6"/>
        <v>0</v>
      </c>
      <c r="Y37" s="314">
        <f t="shared" ca="1" si="6"/>
        <v>0</v>
      </c>
      <c r="Z37" s="314">
        <f t="shared" ca="1" si="6"/>
        <v>0</v>
      </c>
      <c r="AA37" s="314">
        <f t="shared" ca="1" si="6"/>
        <v>0</v>
      </c>
      <c r="AB37" s="314">
        <f t="shared" ca="1" si="6"/>
        <v>0</v>
      </c>
      <c r="AC37" s="314">
        <f t="shared" ca="1" si="6"/>
        <v>0</v>
      </c>
      <c r="AD37" s="314">
        <f t="shared" ca="1" si="6"/>
        <v>0</v>
      </c>
      <c r="AE37" s="314">
        <f t="shared" ca="1" si="6"/>
        <v>0</v>
      </c>
      <c r="AF37" s="314">
        <f t="shared" ca="1" si="6"/>
        <v>0</v>
      </c>
      <c r="AG37" s="314">
        <f t="shared" ca="1" si="6"/>
        <v>0</v>
      </c>
      <c r="AH37" s="314">
        <f t="shared" ca="1" si="6"/>
        <v>0</v>
      </c>
      <c r="AI37" s="314">
        <f t="shared" ca="1" si="6"/>
        <v>0</v>
      </c>
      <c r="AJ37" s="314">
        <f t="shared" ca="1" si="6"/>
        <v>0</v>
      </c>
      <c r="AK37" s="314">
        <f t="shared" ca="1" si="6"/>
        <v>0</v>
      </c>
      <c r="AL37" s="314">
        <f t="shared" ca="1" si="6"/>
        <v>0</v>
      </c>
      <c r="AM37" s="314">
        <f t="shared" ca="1" si="6"/>
        <v>0</v>
      </c>
      <c r="AN37" s="314">
        <f t="shared" ca="1" si="6"/>
        <v>0</v>
      </c>
      <c r="AO37" s="314">
        <f t="shared" ca="1" si="6"/>
        <v>0</v>
      </c>
      <c r="AP37" s="314">
        <f t="shared" ca="1" si="6"/>
        <v>0</v>
      </c>
      <c r="AQ37" s="314">
        <f t="shared" ca="1" si="6"/>
        <v>0</v>
      </c>
      <c r="AR37" s="314">
        <f t="shared" ca="1" si="6"/>
        <v>0</v>
      </c>
      <c r="AS37" s="314">
        <f t="shared" ca="1" si="6"/>
        <v>0</v>
      </c>
      <c r="AT37" s="314">
        <f t="shared" ca="1" si="6"/>
        <v>0</v>
      </c>
      <c r="AU37" s="314">
        <f t="shared" ca="1" si="6"/>
        <v>0</v>
      </c>
      <c r="AV37" s="314">
        <f t="shared" ca="1" si="6"/>
        <v>0</v>
      </c>
      <c r="AW37" s="314">
        <f t="shared" ca="1" si="6"/>
        <v>0</v>
      </c>
      <c r="AX37" s="314">
        <f t="shared" ca="1" si="6"/>
        <v>0</v>
      </c>
      <c r="AY37" s="314">
        <f t="shared" ca="1" si="6"/>
        <v>0</v>
      </c>
      <c r="AZ37" s="314">
        <f t="shared" ca="1" si="6"/>
        <v>0</v>
      </c>
      <c r="BA37" s="314">
        <f t="shared" ca="1" si="6"/>
        <v>0</v>
      </c>
      <c r="BB37" s="314">
        <f t="shared" ca="1" si="6"/>
        <v>0</v>
      </c>
      <c r="BC37" s="314">
        <f t="shared" ca="1" si="6"/>
        <v>0</v>
      </c>
      <c r="BD37" s="314">
        <f t="shared" ca="1" si="6"/>
        <v>0</v>
      </c>
      <c r="BE37" s="314">
        <f t="shared" ca="1" si="6"/>
        <v>0</v>
      </c>
      <c r="BF37" s="314">
        <f t="shared" ca="1" si="6"/>
        <v>0</v>
      </c>
      <c r="BG37" s="314">
        <f t="shared" ca="1" si="6"/>
        <v>0</v>
      </c>
      <c r="BH37" s="314">
        <f t="shared" ca="1" si="6"/>
        <v>0</v>
      </c>
      <c r="BI37" s="314">
        <f t="shared" ca="1" si="6"/>
        <v>0</v>
      </c>
      <c r="BJ37" s="314">
        <f t="shared" ca="1" si="6"/>
        <v>0</v>
      </c>
      <c r="BK37" s="314">
        <f t="shared" ca="1" si="6"/>
        <v>0</v>
      </c>
      <c r="BL37" s="314">
        <f t="shared" ca="1" si="6"/>
        <v>0</v>
      </c>
      <c r="BM37" s="314">
        <f t="shared" ca="1" si="6"/>
        <v>0</v>
      </c>
      <c r="BN37" s="314">
        <f t="shared" ca="1" si="6"/>
        <v>0</v>
      </c>
      <c r="BO37" s="314">
        <f t="shared" ref="BO37:BR37" ca="1" si="7">BO82+BO90+BO98+BO106+BO114</f>
        <v>0</v>
      </c>
      <c r="BP37" s="314">
        <f t="shared" ca="1" si="7"/>
        <v>0</v>
      </c>
      <c r="BQ37" s="314">
        <f t="shared" ca="1" si="7"/>
        <v>0</v>
      </c>
      <c r="BR37" s="314">
        <f t="shared" ca="1" si="7"/>
        <v>0</v>
      </c>
      <c r="BS37" s="307">
        <f ca="1">SUM(C37:BR37)</f>
        <v>0</v>
      </c>
    </row>
    <row r="38" spans="2:71" ht="24" customHeight="1">
      <c r="B38" s="315" t="s">
        <v>354</v>
      </c>
      <c r="C38" s="314">
        <f t="shared" ref="C38:BN38" si="8">C122+C130+C138+C146+C154</f>
        <v>0</v>
      </c>
      <c r="D38" s="314">
        <f t="shared" si="8"/>
        <v>0</v>
      </c>
      <c r="E38" s="314">
        <f t="shared" si="8"/>
        <v>0</v>
      </c>
      <c r="F38" s="314">
        <f t="shared" si="8"/>
        <v>0</v>
      </c>
      <c r="G38" s="314">
        <f t="shared" si="8"/>
        <v>0</v>
      </c>
      <c r="H38" s="314">
        <f t="shared" si="8"/>
        <v>0</v>
      </c>
      <c r="I38" s="314">
        <f t="shared" si="8"/>
        <v>0</v>
      </c>
      <c r="J38" s="314">
        <f t="shared" si="8"/>
        <v>0</v>
      </c>
      <c r="K38" s="314">
        <f t="shared" ca="1" si="8"/>
        <v>0</v>
      </c>
      <c r="L38" s="314">
        <f t="shared" ca="1" si="8"/>
        <v>0</v>
      </c>
      <c r="M38" s="314">
        <f t="shared" ca="1" si="8"/>
        <v>0</v>
      </c>
      <c r="N38" s="314">
        <f t="shared" ca="1" si="8"/>
        <v>0</v>
      </c>
      <c r="O38" s="314">
        <f t="shared" ca="1" si="8"/>
        <v>0</v>
      </c>
      <c r="P38" s="314">
        <f t="shared" ca="1" si="8"/>
        <v>0</v>
      </c>
      <c r="Q38" s="314">
        <f t="shared" ca="1" si="8"/>
        <v>0</v>
      </c>
      <c r="R38" s="314">
        <f t="shared" ca="1" si="8"/>
        <v>0</v>
      </c>
      <c r="S38" s="314">
        <f t="shared" ca="1" si="8"/>
        <v>0</v>
      </c>
      <c r="T38" s="314">
        <f t="shared" ca="1" si="8"/>
        <v>0</v>
      </c>
      <c r="U38" s="314">
        <f t="shared" ca="1" si="8"/>
        <v>0</v>
      </c>
      <c r="V38" s="314">
        <f t="shared" ca="1" si="8"/>
        <v>0</v>
      </c>
      <c r="W38" s="314">
        <f t="shared" ca="1" si="8"/>
        <v>0</v>
      </c>
      <c r="X38" s="314">
        <f t="shared" ca="1" si="8"/>
        <v>0</v>
      </c>
      <c r="Y38" s="314">
        <f t="shared" ca="1" si="8"/>
        <v>0</v>
      </c>
      <c r="Z38" s="314">
        <f t="shared" ca="1" si="8"/>
        <v>0</v>
      </c>
      <c r="AA38" s="314">
        <f t="shared" ca="1" si="8"/>
        <v>0</v>
      </c>
      <c r="AB38" s="314">
        <f t="shared" ca="1" si="8"/>
        <v>0</v>
      </c>
      <c r="AC38" s="314">
        <f t="shared" ca="1" si="8"/>
        <v>0</v>
      </c>
      <c r="AD38" s="314">
        <f t="shared" ca="1" si="8"/>
        <v>0</v>
      </c>
      <c r="AE38" s="314">
        <f t="shared" ca="1" si="8"/>
        <v>0</v>
      </c>
      <c r="AF38" s="314">
        <f t="shared" ca="1" si="8"/>
        <v>0</v>
      </c>
      <c r="AG38" s="314">
        <f t="shared" ca="1" si="8"/>
        <v>0</v>
      </c>
      <c r="AH38" s="314">
        <f t="shared" ca="1" si="8"/>
        <v>0</v>
      </c>
      <c r="AI38" s="314">
        <f t="shared" ca="1" si="8"/>
        <v>0</v>
      </c>
      <c r="AJ38" s="314">
        <f t="shared" ca="1" si="8"/>
        <v>0</v>
      </c>
      <c r="AK38" s="314">
        <f t="shared" ca="1" si="8"/>
        <v>0</v>
      </c>
      <c r="AL38" s="314">
        <f t="shared" ca="1" si="8"/>
        <v>0</v>
      </c>
      <c r="AM38" s="314">
        <f t="shared" ca="1" si="8"/>
        <v>0</v>
      </c>
      <c r="AN38" s="314">
        <f t="shared" ca="1" si="8"/>
        <v>0</v>
      </c>
      <c r="AO38" s="314">
        <f t="shared" ca="1" si="8"/>
        <v>0</v>
      </c>
      <c r="AP38" s="314">
        <f t="shared" ca="1" si="8"/>
        <v>0</v>
      </c>
      <c r="AQ38" s="314">
        <f t="shared" ca="1" si="8"/>
        <v>0</v>
      </c>
      <c r="AR38" s="314">
        <f t="shared" ca="1" si="8"/>
        <v>0</v>
      </c>
      <c r="AS38" s="314">
        <f t="shared" ca="1" si="8"/>
        <v>0</v>
      </c>
      <c r="AT38" s="314">
        <f t="shared" ca="1" si="8"/>
        <v>0</v>
      </c>
      <c r="AU38" s="314">
        <f t="shared" ca="1" si="8"/>
        <v>0</v>
      </c>
      <c r="AV38" s="314">
        <f t="shared" ca="1" si="8"/>
        <v>0</v>
      </c>
      <c r="AW38" s="314">
        <f t="shared" ca="1" si="8"/>
        <v>0</v>
      </c>
      <c r="AX38" s="314">
        <f t="shared" ca="1" si="8"/>
        <v>0</v>
      </c>
      <c r="AY38" s="314">
        <f t="shared" ca="1" si="8"/>
        <v>0</v>
      </c>
      <c r="AZ38" s="314">
        <f t="shared" ca="1" si="8"/>
        <v>0</v>
      </c>
      <c r="BA38" s="314">
        <f t="shared" ca="1" si="8"/>
        <v>0</v>
      </c>
      <c r="BB38" s="314">
        <f t="shared" ca="1" si="8"/>
        <v>0</v>
      </c>
      <c r="BC38" s="314">
        <f t="shared" ca="1" si="8"/>
        <v>0</v>
      </c>
      <c r="BD38" s="314">
        <f t="shared" ca="1" si="8"/>
        <v>0</v>
      </c>
      <c r="BE38" s="314">
        <f t="shared" ca="1" si="8"/>
        <v>0</v>
      </c>
      <c r="BF38" s="314">
        <f t="shared" ca="1" si="8"/>
        <v>0</v>
      </c>
      <c r="BG38" s="314">
        <f t="shared" ca="1" si="8"/>
        <v>0</v>
      </c>
      <c r="BH38" s="314">
        <f t="shared" ca="1" si="8"/>
        <v>0</v>
      </c>
      <c r="BI38" s="314">
        <f t="shared" ca="1" si="8"/>
        <v>0</v>
      </c>
      <c r="BJ38" s="314">
        <f t="shared" ca="1" si="8"/>
        <v>0</v>
      </c>
      <c r="BK38" s="314">
        <f t="shared" ca="1" si="8"/>
        <v>0</v>
      </c>
      <c r="BL38" s="314">
        <f t="shared" ca="1" si="8"/>
        <v>0</v>
      </c>
      <c r="BM38" s="314">
        <f t="shared" ca="1" si="8"/>
        <v>0</v>
      </c>
      <c r="BN38" s="314">
        <f t="shared" ca="1" si="8"/>
        <v>0</v>
      </c>
      <c r="BO38" s="314">
        <f t="shared" ref="BO38:BR38" ca="1" si="9">BO122+BO130+BO138+BO146+BO154</f>
        <v>0</v>
      </c>
      <c r="BP38" s="314">
        <f t="shared" ca="1" si="9"/>
        <v>0</v>
      </c>
      <c r="BQ38" s="314">
        <f t="shared" ca="1" si="9"/>
        <v>0</v>
      </c>
      <c r="BR38" s="314">
        <f t="shared" ca="1" si="9"/>
        <v>0</v>
      </c>
      <c r="BS38" s="307">
        <f ca="1">SUM(C38:BR38)</f>
        <v>0</v>
      </c>
    </row>
    <row r="39" spans="2:71" ht="24" customHeight="1">
      <c r="B39" s="315" t="str">
        <f>'COMMISSION ASSUMPTIONS FLTE'!J15</f>
        <v>Device Commission</v>
      </c>
      <c r="C39" s="314">
        <f t="shared" ref="C39:BN39" si="10">C162+C170+C178+C186+C194</f>
        <v>0</v>
      </c>
      <c r="D39" s="314">
        <f t="shared" si="10"/>
        <v>0</v>
      </c>
      <c r="E39" s="314">
        <f t="shared" si="10"/>
        <v>0</v>
      </c>
      <c r="F39" s="314">
        <f t="shared" si="10"/>
        <v>0</v>
      </c>
      <c r="G39" s="314">
        <f t="shared" si="10"/>
        <v>0</v>
      </c>
      <c r="H39" s="314">
        <f t="shared" si="10"/>
        <v>0</v>
      </c>
      <c r="I39" s="314">
        <f t="shared" si="10"/>
        <v>0</v>
      </c>
      <c r="J39" s="314">
        <f t="shared" si="10"/>
        <v>0</v>
      </c>
      <c r="K39" s="314">
        <f t="shared" ca="1" si="10"/>
        <v>0</v>
      </c>
      <c r="L39" s="314">
        <f t="shared" ca="1" si="10"/>
        <v>0</v>
      </c>
      <c r="M39" s="314">
        <f t="shared" ca="1" si="10"/>
        <v>0</v>
      </c>
      <c r="N39" s="314">
        <f t="shared" ca="1" si="10"/>
        <v>0</v>
      </c>
      <c r="O39" s="314">
        <f t="shared" ca="1" si="10"/>
        <v>0</v>
      </c>
      <c r="P39" s="314">
        <f t="shared" ca="1" si="10"/>
        <v>0</v>
      </c>
      <c r="Q39" s="314">
        <f t="shared" ca="1" si="10"/>
        <v>0</v>
      </c>
      <c r="R39" s="314">
        <f t="shared" ca="1" si="10"/>
        <v>0</v>
      </c>
      <c r="S39" s="314">
        <f t="shared" ca="1" si="10"/>
        <v>0</v>
      </c>
      <c r="T39" s="314">
        <f t="shared" ca="1" si="10"/>
        <v>0</v>
      </c>
      <c r="U39" s="314">
        <f t="shared" ca="1" si="10"/>
        <v>0</v>
      </c>
      <c r="V39" s="314">
        <f t="shared" ca="1" si="10"/>
        <v>0</v>
      </c>
      <c r="W39" s="314">
        <f t="shared" ca="1" si="10"/>
        <v>0</v>
      </c>
      <c r="X39" s="314">
        <f t="shared" ca="1" si="10"/>
        <v>0</v>
      </c>
      <c r="Y39" s="314">
        <f t="shared" ca="1" si="10"/>
        <v>0</v>
      </c>
      <c r="Z39" s="314">
        <f t="shared" ca="1" si="10"/>
        <v>0</v>
      </c>
      <c r="AA39" s="314">
        <f t="shared" ca="1" si="10"/>
        <v>0</v>
      </c>
      <c r="AB39" s="314">
        <f t="shared" ca="1" si="10"/>
        <v>0</v>
      </c>
      <c r="AC39" s="314">
        <f t="shared" ca="1" si="10"/>
        <v>0</v>
      </c>
      <c r="AD39" s="314">
        <f t="shared" ca="1" si="10"/>
        <v>0</v>
      </c>
      <c r="AE39" s="314">
        <f t="shared" ca="1" si="10"/>
        <v>0</v>
      </c>
      <c r="AF39" s="314">
        <f t="shared" ca="1" si="10"/>
        <v>0</v>
      </c>
      <c r="AG39" s="314">
        <f t="shared" ca="1" si="10"/>
        <v>0</v>
      </c>
      <c r="AH39" s="314">
        <f t="shared" ca="1" si="10"/>
        <v>0</v>
      </c>
      <c r="AI39" s="314">
        <f t="shared" ca="1" si="10"/>
        <v>0</v>
      </c>
      <c r="AJ39" s="314">
        <f t="shared" ca="1" si="10"/>
        <v>0</v>
      </c>
      <c r="AK39" s="314">
        <f t="shared" ca="1" si="10"/>
        <v>0</v>
      </c>
      <c r="AL39" s="314">
        <f t="shared" ca="1" si="10"/>
        <v>0</v>
      </c>
      <c r="AM39" s="314">
        <f t="shared" ca="1" si="10"/>
        <v>0</v>
      </c>
      <c r="AN39" s="314">
        <f t="shared" ca="1" si="10"/>
        <v>0</v>
      </c>
      <c r="AO39" s="314">
        <f t="shared" ca="1" si="10"/>
        <v>0</v>
      </c>
      <c r="AP39" s="314">
        <f t="shared" ca="1" si="10"/>
        <v>0</v>
      </c>
      <c r="AQ39" s="314">
        <f t="shared" ca="1" si="10"/>
        <v>0</v>
      </c>
      <c r="AR39" s="314">
        <f t="shared" ca="1" si="10"/>
        <v>0</v>
      </c>
      <c r="AS39" s="314">
        <f t="shared" ca="1" si="10"/>
        <v>0</v>
      </c>
      <c r="AT39" s="314">
        <f t="shared" ca="1" si="10"/>
        <v>0</v>
      </c>
      <c r="AU39" s="314">
        <f t="shared" ca="1" si="10"/>
        <v>0</v>
      </c>
      <c r="AV39" s="314">
        <f t="shared" ca="1" si="10"/>
        <v>0</v>
      </c>
      <c r="AW39" s="314">
        <f t="shared" ca="1" si="10"/>
        <v>0</v>
      </c>
      <c r="AX39" s="314">
        <f t="shared" ca="1" si="10"/>
        <v>0</v>
      </c>
      <c r="AY39" s="314">
        <f t="shared" ca="1" si="10"/>
        <v>0</v>
      </c>
      <c r="AZ39" s="314">
        <f t="shared" ca="1" si="10"/>
        <v>0</v>
      </c>
      <c r="BA39" s="314">
        <f t="shared" ca="1" si="10"/>
        <v>0</v>
      </c>
      <c r="BB39" s="314">
        <f t="shared" ca="1" si="10"/>
        <v>0</v>
      </c>
      <c r="BC39" s="314">
        <f t="shared" ca="1" si="10"/>
        <v>0</v>
      </c>
      <c r="BD39" s="314">
        <f t="shared" ca="1" si="10"/>
        <v>0</v>
      </c>
      <c r="BE39" s="314">
        <f t="shared" ca="1" si="10"/>
        <v>0</v>
      </c>
      <c r="BF39" s="314">
        <f t="shared" ca="1" si="10"/>
        <v>0</v>
      </c>
      <c r="BG39" s="314">
        <f t="shared" ca="1" si="10"/>
        <v>0</v>
      </c>
      <c r="BH39" s="314">
        <f t="shared" ca="1" si="10"/>
        <v>0</v>
      </c>
      <c r="BI39" s="314">
        <f t="shared" ca="1" si="10"/>
        <v>0</v>
      </c>
      <c r="BJ39" s="314">
        <f t="shared" ca="1" si="10"/>
        <v>0</v>
      </c>
      <c r="BK39" s="314">
        <f t="shared" ca="1" si="10"/>
        <v>0</v>
      </c>
      <c r="BL39" s="314">
        <f t="shared" ca="1" si="10"/>
        <v>0</v>
      </c>
      <c r="BM39" s="314">
        <f t="shared" ca="1" si="10"/>
        <v>0</v>
      </c>
      <c r="BN39" s="314">
        <f t="shared" ca="1" si="10"/>
        <v>0</v>
      </c>
      <c r="BO39" s="314">
        <f t="shared" ref="BO39:BR39" ca="1" si="11">BO162+BO170+BO178+BO186+BO194</f>
        <v>0</v>
      </c>
      <c r="BP39" s="314">
        <f t="shared" ca="1" si="11"/>
        <v>0</v>
      </c>
      <c r="BQ39" s="314">
        <f t="shared" ca="1" si="11"/>
        <v>0</v>
      </c>
      <c r="BR39" s="314">
        <f t="shared" ca="1" si="11"/>
        <v>0</v>
      </c>
    </row>
    <row r="40" spans="2:71" ht="24" customHeight="1">
      <c r="B40" s="315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</row>
    <row r="41" spans="2:71" ht="24" customHeight="1"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</row>
    <row r="42" spans="2:71" ht="24" customHeight="1" outlineLevel="1">
      <c r="B42" s="309" t="str">
        <f>'COMMISSION ASSUMPTIONS FLTE'!C7</f>
        <v>EXISTING AGENTS</v>
      </c>
      <c r="C42" s="311">
        <f t="shared" ref="C42:BN42" si="12">SUM(C44:C48)</f>
        <v>0</v>
      </c>
      <c r="D42" s="311">
        <f t="shared" si="12"/>
        <v>0</v>
      </c>
      <c r="E42" s="311">
        <f t="shared" si="12"/>
        <v>0</v>
      </c>
      <c r="F42" s="311">
        <f t="shared" si="12"/>
        <v>0</v>
      </c>
      <c r="G42" s="311">
        <f t="shared" si="12"/>
        <v>0</v>
      </c>
      <c r="H42" s="311">
        <f t="shared" si="12"/>
        <v>0</v>
      </c>
      <c r="I42" s="311">
        <f t="shared" si="12"/>
        <v>0</v>
      </c>
      <c r="J42" s="311">
        <f t="shared" si="12"/>
        <v>0</v>
      </c>
      <c r="K42" s="311">
        <f t="shared" ca="1" si="12"/>
        <v>89442</v>
      </c>
      <c r="L42" s="311">
        <f t="shared" ca="1" si="12"/>
        <v>92647.5</v>
      </c>
      <c r="M42" s="311">
        <f t="shared" ca="1" si="12"/>
        <v>96673.5</v>
      </c>
      <c r="N42" s="311">
        <f t="shared" ca="1" si="12"/>
        <v>101942.5</v>
      </c>
      <c r="O42" s="311">
        <f t="shared" ca="1" si="12"/>
        <v>108180.5</v>
      </c>
      <c r="P42" s="311">
        <f t="shared" ca="1" si="12"/>
        <v>115834.5</v>
      </c>
      <c r="Q42" s="311">
        <f t="shared" ca="1" si="12"/>
        <v>125004.5</v>
      </c>
      <c r="R42" s="311">
        <f t="shared" ca="1" si="12"/>
        <v>136412</v>
      </c>
      <c r="S42" s="311">
        <f t="shared" ca="1" si="12"/>
        <v>149483.5</v>
      </c>
      <c r="T42" s="311">
        <f t="shared" ca="1" si="12"/>
        <v>165066</v>
      </c>
      <c r="U42" s="311">
        <f t="shared" ca="1" si="12"/>
        <v>182611</v>
      </c>
      <c r="V42" s="311">
        <f t="shared" ca="1" si="12"/>
        <v>202592.5</v>
      </c>
      <c r="W42" s="311">
        <f t="shared" ca="1" si="12"/>
        <v>224015</v>
      </c>
      <c r="X42" s="311">
        <f t="shared" ca="1" si="12"/>
        <v>246729.5</v>
      </c>
      <c r="Y42" s="311">
        <f t="shared" ca="1" si="12"/>
        <v>270164.5</v>
      </c>
      <c r="Z42" s="311">
        <f t="shared" ca="1" si="12"/>
        <v>293475.5</v>
      </c>
      <c r="AA42" s="311">
        <f t="shared" ca="1" si="12"/>
        <v>316289.5</v>
      </c>
      <c r="AB42" s="311">
        <f t="shared" ca="1" si="12"/>
        <v>337712</v>
      </c>
      <c r="AC42" s="311">
        <f t="shared" ca="1" si="12"/>
        <v>357394.5</v>
      </c>
      <c r="AD42" s="311">
        <f t="shared" ca="1" si="12"/>
        <v>374939.5</v>
      </c>
      <c r="AE42" s="311">
        <f t="shared" ca="1" si="12"/>
        <v>390522</v>
      </c>
      <c r="AF42" s="311">
        <f t="shared" ca="1" si="12"/>
        <v>403892.5</v>
      </c>
      <c r="AG42" s="311">
        <f t="shared" ca="1" si="12"/>
        <v>415100.5</v>
      </c>
      <c r="AH42" s="311">
        <f t="shared" ca="1" si="12"/>
        <v>424270.5</v>
      </c>
      <c r="AI42" s="311">
        <f t="shared" ca="1" si="12"/>
        <v>432124</v>
      </c>
      <c r="AJ42" s="311">
        <f t="shared" ca="1" si="12"/>
        <v>438362</v>
      </c>
      <c r="AK42" s="311">
        <f t="shared" ca="1" si="12"/>
        <v>443332</v>
      </c>
      <c r="AL42" s="311">
        <f t="shared" ca="1" si="12"/>
        <v>447358</v>
      </c>
      <c r="AM42" s="311">
        <f t="shared" ca="1" si="12"/>
        <v>450862.5</v>
      </c>
      <c r="AN42" s="311">
        <f t="shared" ca="1" si="12"/>
        <v>453397.5</v>
      </c>
      <c r="AO42" s="311">
        <f t="shared" ca="1" si="12"/>
        <v>455360.5</v>
      </c>
      <c r="AP42" s="311">
        <f t="shared" ca="1" si="12"/>
        <v>457100.5</v>
      </c>
      <c r="AQ42" s="311">
        <f t="shared" ca="1" si="12"/>
        <v>458143.5</v>
      </c>
      <c r="AR42" s="311">
        <f t="shared" ca="1" si="12"/>
        <v>459162.5</v>
      </c>
      <c r="AS42" s="311">
        <f t="shared" ca="1" si="12"/>
        <v>460207</v>
      </c>
      <c r="AT42" s="311">
        <f t="shared" ca="1" si="12"/>
        <v>460728.5</v>
      </c>
      <c r="AU42" s="311">
        <f t="shared" ca="1" si="12"/>
        <v>461225.5</v>
      </c>
      <c r="AV42" s="311">
        <f t="shared" ca="1" si="12"/>
        <v>461648</v>
      </c>
      <c r="AW42" s="311">
        <f t="shared" ca="1" si="12"/>
        <v>461846.5</v>
      </c>
      <c r="AX42" s="311">
        <f t="shared" ca="1" si="12"/>
        <v>462120</v>
      </c>
      <c r="AY42" s="311">
        <f t="shared" ca="1" si="12"/>
        <v>462169.5</v>
      </c>
      <c r="AZ42" s="311">
        <f t="shared" ca="1" si="12"/>
        <v>462518</v>
      </c>
      <c r="BA42" s="311">
        <f t="shared" ca="1" si="12"/>
        <v>462567.5</v>
      </c>
      <c r="BB42" s="311">
        <f t="shared" ca="1" si="12"/>
        <v>462791.5</v>
      </c>
      <c r="BC42" s="311">
        <f t="shared" ca="1" si="12"/>
        <v>462791.5</v>
      </c>
      <c r="BD42" s="311">
        <f t="shared" ca="1" si="12"/>
        <v>462940.5</v>
      </c>
      <c r="BE42" s="311">
        <f t="shared" ca="1" si="12"/>
        <v>462940.5</v>
      </c>
      <c r="BF42" s="311">
        <f t="shared" ca="1" si="12"/>
        <v>462940.5</v>
      </c>
      <c r="BG42" s="311">
        <f t="shared" ca="1" si="12"/>
        <v>462940.5</v>
      </c>
      <c r="BH42" s="311">
        <f t="shared" ca="1" si="12"/>
        <v>462940.5</v>
      </c>
      <c r="BI42" s="311">
        <f t="shared" ca="1" si="12"/>
        <v>462990</v>
      </c>
      <c r="BJ42" s="311">
        <f t="shared" ca="1" si="12"/>
        <v>462990</v>
      </c>
      <c r="BK42" s="311">
        <f t="shared" ca="1" si="12"/>
        <v>462990</v>
      </c>
      <c r="BL42" s="311">
        <f t="shared" ca="1" si="12"/>
        <v>462990</v>
      </c>
      <c r="BM42" s="311">
        <f t="shared" ca="1" si="12"/>
        <v>462990</v>
      </c>
      <c r="BN42" s="311">
        <f t="shared" ca="1" si="12"/>
        <v>462990</v>
      </c>
      <c r="BO42" s="311">
        <f t="shared" ref="BO42:BR42" ca="1" si="13">SUM(BO44:BO48)</f>
        <v>462990</v>
      </c>
      <c r="BP42" s="311">
        <f t="shared" ca="1" si="13"/>
        <v>462990</v>
      </c>
      <c r="BQ42" s="311">
        <f t="shared" ca="1" si="13"/>
        <v>462990</v>
      </c>
      <c r="BR42" s="311">
        <f t="shared" ca="1" si="13"/>
        <v>462990</v>
      </c>
      <c r="BS42" s="307">
        <f ca="1">SUM(C42:BR42)</f>
        <v>22140814.5</v>
      </c>
    </row>
    <row r="43" spans="2:71" ht="24" customHeight="1" outlineLevel="1">
      <c r="B43" s="309" t="s">
        <v>355</v>
      </c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</row>
    <row r="44" spans="2:71" ht="24" customHeight="1" outlineLevel="1">
      <c r="B44" s="313" t="str">
        <f>'COMMISSION ASSUMPTIONS FLTE'!B9</f>
        <v>FLTE 40GB</v>
      </c>
      <c r="C44" s="316">
        <f>('SUBSCRIBER BASE FLTE'!C18*'COMMISSION ASSUMPTIONS FLTE'!$C52)*('COMMISSION ASSUMPTIONS FLTE'!$D17)</f>
        <v>0</v>
      </c>
      <c r="D44" s="316">
        <f>('SUBSCRIBER BASE FLTE'!D18*'COMMISSION ASSUMPTIONS FLTE'!$C52)*('COMMISSION ASSUMPTIONS FLTE'!$D17)</f>
        <v>0</v>
      </c>
      <c r="E44" s="316">
        <f>('SUBSCRIBER BASE FLTE'!E18*'COMMISSION ASSUMPTIONS FLTE'!$C52)*('COMMISSION ASSUMPTIONS FLTE'!$D17)</f>
        <v>0</v>
      </c>
      <c r="F44" s="316">
        <f>('SUBSCRIBER BASE FLTE'!F18*'COMMISSION ASSUMPTIONS FLTE'!$C52)*('COMMISSION ASSUMPTIONS FLTE'!$D17)</f>
        <v>0</v>
      </c>
      <c r="G44" s="316">
        <f>('SUBSCRIBER BASE FLTE'!G18*'COMMISSION ASSUMPTIONS FLTE'!$C52)*('COMMISSION ASSUMPTIONS FLTE'!$D17)</f>
        <v>0</v>
      </c>
      <c r="H44" s="316">
        <f>('SUBSCRIBER BASE FLTE'!H18*'COMMISSION ASSUMPTIONS FLTE'!$C52)*('COMMISSION ASSUMPTIONS FLTE'!$D17)</f>
        <v>0</v>
      </c>
      <c r="I44" s="316">
        <f>('SUBSCRIBER BASE FLTE'!I18*'COMMISSION ASSUMPTIONS FLTE'!$C52)*('COMMISSION ASSUMPTIONS FLTE'!$D17)</f>
        <v>0</v>
      </c>
      <c r="J44" s="316">
        <f>('SUBSCRIBER BASE FLTE'!J18*'COMMISSION ASSUMPTIONS FLTE'!$C52)*('COMMISSION ASSUMPTIONS FLTE'!$D17)</f>
        <v>0</v>
      </c>
      <c r="K44" s="316">
        <f ca="1">('SUBSCRIBER BASE FLTE'!K18*'COMMISSION ASSUMPTIONS FLTE'!$C52)*('COMMISSION ASSUMPTIONS FLTE'!$D17)</f>
        <v>32967</v>
      </c>
      <c r="L44" s="316">
        <f ca="1">('SUBSCRIBER BASE FLTE'!L18*'COMMISSION ASSUMPTIONS FLTE'!$C52)*('COMMISSION ASSUMPTIONS FLTE'!$D17)</f>
        <v>34204.5</v>
      </c>
      <c r="M44" s="316">
        <f ca="1">('SUBSCRIBER BASE FLTE'!M18*'COMMISSION ASSUMPTIONS FLTE'!$C52)*('COMMISSION ASSUMPTIONS FLTE'!$D17)</f>
        <v>35689.5</v>
      </c>
      <c r="N44" s="316">
        <f ca="1">('SUBSCRIBER BASE FLTE'!N18*'COMMISSION ASSUMPTIONS FLTE'!$C52)*('COMMISSION ASSUMPTIONS FLTE'!$D17)</f>
        <v>37570.5</v>
      </c>
      <c r="O44" s="316">
        <f ca="1">('SUBSCRIBER BASE FLTE'!O18*'COMMISSION ASSUMPTIONS FLTE'!$C52)*('COMMISSION ASSUMPTIONS FLTE'!$D17)</f>
        <v>39847.5</v>
      </c>
      <c r="P44" s="316">
        <f ca="1">('SUBSCRIBER BASE FLTE'!P18*'COMMISSION ASSUMPTIONS FLTE'!$C52)*('COMMISSION ASSUMPTIONS FLTE'!$D17)</f>
        <v>42718.5</v>
      </c>
      <c r="Q44" s="316">
        <f ca="1">('SUBSCRIBER BASE FLTE'!Q18*'COMMISSION ASSUMPTIONS FLTE'!$C52)*('COMMISSION ASSUMPTIONS FLTE'!$D17)</f>
        <v>46134</v>
      </c>
      <c r="R44" s="316">
        <f ca="1">('SUBSCRIBER BASE FLTE'!R18*'COMMISSION ASSUMPTIONS FLTE'!$C52)*('COMMISSION ASSUMPTIONS FLTE'!$D17)</f>
        <v>50292</v>
      </c>
      <c r="S44" s="316">
        <f ca="1">('SUBSCRIBER BASE FLTE'!S18*'COMMISSION ASSUMPTIONS FLTE'!$C52)*('COMMISSION ASSUMPTIONS FLTE'!$D17)</f>
        <v>55192.5</v>
      </c>
      <c r="T44" s="316">
        <f ca="1">('SUBSCRIBER BASE FLTE'!T18*'COMMISSION ASSUMPTIONS FLTE'!$C52)*('COMMISSION ASSUMPTIONS FLTE'!$D17)</f>
        <v>60885</v>
      </c>
      <c r="U44" s="316">
        <f ca="1">('SUBSCRIBER BASE FLTE'!U18*'COMMISSION ASSUMPTIONS FLTE'!$C52)*('COMMISSION ASSUMPTIONS FLTE'!$D17)</f>
        <v>67419</v>
      </c>
      <c r="V44" s="316">
        <f ca="1">('SUBSCRIBER BASE FLTE'!V18*'COMMISSION ASSUMPTIONS FLTE'!$C52)*('COMMISSION ASSUMPTIONS FLTE'!$D17)</f>
        <v>74695.5</v>
      </c>
      <c r="W44" s="316">
        <f ca="1">('SUBSCRIBER BASE FLTE'!W18*'COMMISSION ASSUMPTIONS FLTE'!$C52)*('COMMISSION ASSUMPTIONS FLTE'!$D17)</f>
        <v>82566</v>
      </c>
      <c r="X44" s="316">
        <f ca="1">('SUBSCRIBER BASE FLTE'!X18*'COMMISSION ASSUMPTIONS FLTE'!$C52)*('COMMISSION ASSUMPTIONS FLTE'!$D17)</f>
        <v>90981</v>
      </c>
      <c r="Y44" s="316">
        <f ca="1">('SUBSCRIBER BASE FLTE'!Y18*'COMMISSION ASSUMPTIONS FLTE'!$C52)*('COMMISSION ASSUMPTIONS FLTE'!$D17)</f>
        <v>99643.5</v>
      </c>
      <c r="Z44" s="316">
        <f ca="1">('SUBSCRIBER BASE FLTE'!Z18*'COMMISSION ASSUMPTIONS FLTE'!$C52)*('COMMISSION ASSUMPTIONS FLTE'!$D17)</f>
        <v>108256.5</v>
      </c>
      <c r="AA44" s="316">
        <f ca="1">('SUBSCRIBER BASE FLTE'!AA18*'COMMISSION ASSUMPTIONS FLTE'!$C52)*('COMMISSION ASSUMPTIONS FLTE'!$D17)</f>
        <v>116671.5</v>
      </c>
      <c r="AB44" s="316">
        <f ca="1">('SUBSCRIBER BASE FLTE'!AB18*'COMMISSION ASSUMPTIONS FLTE'!$C52)*('COMMISSION ASSUMPTIONS FLTE'!$D17)</f>
        <v>124542</v>
      </c>
      <c r="AC44" s="316">
        <f ca="1">('SUBSCRIBER BASE FLTE'!AC18*'COMMISSION ASSUMPTIONS FLTE'!$C52)*('COMMISSION ASSUMPTIONS FLTE'!$D17)</f>
        <v>131818.5</v>
      </c>
      <c r="AD44" s="316">
        <f ca="1">('SUBSCRIBER BASE FLTE'!AD18*'COMMISSION ASSUMPTIONS FLTE'!$C52)*('COMMISSION ASSUMPTIONS FLTE'!$D17)</f>
        <v>138352.5</v>
      </c>
      <c r="AE44" s="316">
        <f ca="1">('SUBSCRIBER BASE FLTE'!AE18*'COMMISSION ASSUMPTIONS FLTE'!$C52)*('COMMISSION ASSUMPTIONS FLTE'!$D17)</f>
        <v>144045</v>
      </c>
      <c r="AF44" s="316">
        <f ca="1">('SUBSCRIBER BASE FLTE'!AF18*'COMMISSION ASSUMPTIONS FLTE'!$C52)*('COMMISSION ASSUMPTIONS FLTE'!$D17)</f>
        <v>148945.5</v>
      </c>
      <c r="AG44" s="316">
        <f ca="1">('SUBSCRIBER BASE FLTE'!AG18*'COMMISSION ASSUMPTIONS FLTE'!$C52)*('COMMISSION ASSUMPTIONS FLTE'!$D17)</f>
        <v>153103.5</v>
      </c>
      <c r="AH44" s="316">
        <f ca="1">('SUBSCRIBER BASE FLTE'!AH18*'COMMISSION ASSUMPTIONS FLTE'!$C52)*('COMMISSION ASSUMPTIONS FLTE'!$D17)</f>
        <v>156519</v>
      </c>
      <c r="AI44" s="316">
        <f ca="1">('SUBSCRIBER BASE FLTE'!AI18*'COMMISSION ASSUMPTIONS FLTE'!$C52)*('COMMISSION ASSUMPTIONS FLTE'!$D17)</f>
        <v>159390</v>
      </c>
      <c r="AJ44" s="316">
        <f ca="1">('SUBSCRIBER BASE FLTE'!AJ18*'COMMISSION ASSUMPTIONS FLTE'!$C52)*('COMMISSION ASSUMPTIONS FLTE'!$D17)</f>
        <v>161667</v>
      </c>
      <c r="AK44" s="316">
        <f ca="1">('SUBSCRIBER BASE FLTE'!AK18*'COMMISSION ASSUMPTIONS FLTE'!$C52)*('COMMISSION ASSUMPTIONS FLTE'!$D17)</f>
        <v>163548</v>
      </c>
      <c r="AL44" s="316">
        <f ca="1">('SUBSCRIBER BASE FLTE'!AL18*'COMMISSION ASSUMPTIONS FLTE'!$C52)*('COMMISSION ASSUMPTIONS FLTE'!$D17)</f>
        <v>165033</v>
      </c>
      <c r="AM44" s="316">
        <f ca="1">('SUBSCRIBER BASE FLTE'!AM18*'COMMISSION ASSUMPTIONS FLTE'!$C52)*('COMMISSION ASSUMPTIONS FLTE'!$D17)</f>
        <v>166270.5</v>
      </c>
      <c r="AN44" s="316">
        <f ca="1">('SUBSCRIBER BASE FLTE'!AN18*'COMMISSION ASSUMPTIONS FLTE'!$C52)*('COMMISSION ASSUMPTIONS FLTE'!$D17)</f>
        <v>167211</v>
      </c>
      <c r="AO44" s="316">
        <f ca="1">('SUBSCRIBER BASE FLTE'!AO18*'COMMISSION ASSUMPTIONS FLTE'!$C52)*('COMMISSION ASSUMPTIONS FLTE'!$D17)</f>
        <v>167953.5</v>
      </c>
      <c r="AP44" s="316">
        <f ca="1">('SUBSCRIBER BASE FLTE'!AP18*'COMMISSION ASSUMPTIONS FLTE'!$C52)*('COMMISSION ASSUMPTIONS FLTE'!$D17)</f>
        <v>168547.5</v>
      </c>
      <c r="AQ44" s="316">
        <f ca="1">('SUBSCRIBER BASE FLTE'!AQ18*'COMMISSION ASSUMPTIONS FLTE'!$C52)*('COMMISSION ASSUMPTIONS FLTE'!$D17)</f>
        <v>169042.5</v>
      </c>
      <c r="AR44" s="316">
        <f ca="1">('SUBSCRIBER BASE FLTE'!AR18*'COMMISSION ASSUMPTIONS FLTE'!$C52)*('COMMISSION ASSUMPTIONS FLTE'!$D17)</f>
        <v>169389</v>
      </c>
      <c r="AS44" s="316">
        <f ca="1">('SUBSCRIBER BASE FLTE'!AS18*'COMMISSION ASSUMPTIONS FLTE'!$C52)*('COMMISSION ASSUMPTIONS FLTE'!$D17)</f>
        <v>169686</v>
      </c>
      <c r="AT44" s="316">
        <f ca="1">('SUBSCRIBER BASE FLTE'!AT18*'COMMISSION ASSUMPTIONS FLTE'!$C52)*('COMMISSION ASSUMPTIONS FLTE'!$D17)</f>
        <v>169933.5</v>
      </c>
      <c r="AU44" s="316">
        <f ca="1">('SUBSCRIBER BASE FLTE'!AU18*'COMMISSION ASSUMPTIONS FLTE'!$C52)*('COMMISSION ASSUMPTIONS FLTE'!$D17)</f>
        <v>170131.5</v>
      </c>
      <c r="AV44" s="316">
        <f ca="1">('SUBSCRIBER BASE FLTE'!AV18*'COMMISSION ASSUMPTIONS FLTE'!$C52)*('COMMISSION ASSUMPTIONS FLTE'!$D17)</f>
        <v>170280</v>
      </c>
      <c r="AW44" s="316">
        <f ca="1">('SUBSCRIBER BASE FLTE'!AW18*'COMMISSION ASSUMPTIONS FLTE'!$C52)*('COMMISSION ASSUMPTIONS FLTE'!$D17)</f>
        <v>170379</v>
      </c>
      <c r="AX44" s="316">
        <f ca="1">('SUBSCRIBER BASE FLTE'!AX18*'COMMISSION ASSUMPTIONS FLTE'!$C52)*('COMMISSION ASSUMPTIONS FLTE'!$D17)</f>
        <v>170478</v>
      </c>
      <c r="AY44" s="316">
        <f ca="1">('SUBSCRIBER BASE FLTE'!AY18*'COMMISSION ASSUMPTIONS FLTE'!$C52)*('COMMISSION ASSUMPTIONS FLTE'!$D17)</f>
        <v>170527.5</v>
      </c>
      <c r="AZ44" s="316">
        <f ca="1">('SUBSCRIBER BASE FLTE'!AZ18*'COMMISSION ASSUMPTIONS FLTE'!$C52)*('COMMISSION ASSUMPTIONS FLTE'!$D17)</f>
        <v>170577</v>
      </c>
      <c r="BA44" s="316">
        <f ca="1">('SUBSCRIBER BASE FLTE'!BA18*'COMMISSION ASSUMPTIONS FLTE'!$C52)*('COMMISSION ASSUMPTIONS FLTE'!$D17)</f>
        <v>170626.5</v>
      </c>
      <c r="BB44" s="316">
        <f ca="1">('SUBSCRIBER BASE FLTE'!BB18*'COMMISSION ASSUMPTIONS FLTE'!$C52)*('COMMISSION ASSUMPTIONS FLTE'!$D17)</f>
        <v>170676</v>
      </c>
      <c r="BC44" s="316">
        <f ca="1">('SUBSCRIBER BASE FLTE'!BC18*'COMMISSION ASSUMPTIONS FLTE'!$C52)*('COMMISSION ASSUMPTIONS FLTE'!$D17)</f>
        <v>170676</v>
      </c>
      <c r="BD44" s="316">
        <f ca="1">('SUBSCRIBER BASE FLTE'!BD18*'COMMISSION ASSUMPTIONS FLTE'!$C52)*('COMMISSION ASSUMPTIONS FLTE'!$D17)</f>
        <v>170725.5</v>
      </c>
      <c r="BE44" s="316">
        <f ca="1">('SUBSCRIBER BASE FLTE'!BE18*'COMMISSION ASSUMPTIONS FLTE'!$C52)*('COMMISSION ASSUMPTIONS FLTE'!$D17)</f>
        <v>170725.5</v>
      </c>
      <c r="BF44" s="316">
        <f ca="1">('SUBSCRIBER BASE FLTE'!BF18*'COMMISSION ASSUMPTIONS FLTE'!$C52)*('COMMISSION ASSUMPTIONS FLTE'!$D17)</f>
        <v>170725.5</v>
      </c>
      <c r="BG44" s="316">
        <f ca="1">('SUBSCRIBER BASE FLTE'!BG18*'COMMISSION ASSUMPTIONS FLTE'!$C52)*('COMMISSION ASSUMPTIONS FLTE'!$D17)</f>
        <v>170725.5</v>
      </c>
      <c r="BH44" s="316">
        <f ca="1">('SUBSCRIBER BASE FLTE'!BH18*'COMMISSION ASSUMPTIONS FLTE'!$C52)*('COMMISSION ASSUMPTIONS FLTE'!$D17)</f>
        <v>170725.5</v>
      </c>
      <c r="BI44" s="316">
        <f ca="1">('SUBSCRIBER BASE FLTE'!BI18*'COMMISSION ASSUMPTIONS FLTE'!$C52)*('COMMISSION ASSUMPTIONS FLTE'!$D17)</f>
        <v>170775</v>
      </c>
      <c r="BJ44" s="316">
        <f ca="1">('SUBSCRIBER BASE FLTE'!BJ18*'COMMISSION ASSUMPTIONS FLTE'!$C52)*('COMMISSION ASSUMPTIONS FLTE'!$D17)</f>
        <v>170775</v>
      </c>
      <c r="BK44" s="316">
        <f ca="1">('SUBSCRIBER BASE FLTE'!BK18*'COMMISSION ASSUMPTIONS FLTE'!$C52)*('COMMISSION ASSUMPTIONS FLTE'!$D17)</f>
        <v>170775</v>
      </c>
      <c r="BL44" s="316">
        <f ca="1">('SUBSCRIBER BASE FLTE'!BL18*'COMMISSION ASSUMPTIONS FLTE'!$C52)*('COMMISSION ASSUMPTIONS FLTE'!$D17)</f>
        <v>170775</v>
      </c>
      <c r="BM44" s="316">
        <f ca="1">('SUBSCRIBER BASE FLTE'!BM18*'COMMISSION ASSUMPTIONS FLTE'!$C52)*('COMMISSION ASSUMPTIONS FLTE'!$D17)</f>
        <v>170775</v>
      </c>
      <c r="BN44" s="316">
        <f ca="1">('SUBSCRIBER BASE FLTE'!BN18*'COMMISSION ASSUMPTIONS FLTE'!$C52)*('COMMISSION ASSUMPTIONS FLTE'!$D17)</f>
        <v>170775</v>
      </c>
      <c r="BO44" s="316">
        <f ca="1">('SUBSCRIBER BASE FLTE'!BO18*'COMMISSION ASSUMPTIONS FLTE'!$C52)*('COMMISSION ASSUMPTIONS FLTE'!$D17)</f>
        <v>170775</v>
      </c>
      <c r="BP44" s="316">
        <f ca="1">('SUBSCRIBER BASE FLTE'!BP18*'COMMISSION ASSUMPTIONS FLTE'!$C52)*('COMMISSION ASSUMPTIONS FLTE'!$D17)</f>
        <v>170775</v>
      </c>
      <c r="BQ44" s="316">
        <f ca="1">('SUBSCRIBER BASE FLTE'!BQ18*'COMMISSION ASSUMPTIONS FLTE'!$C52)*('COMMISSION ASSUMPTIONS FLTE'!$D17)</f>
        <v>170775</v>
      </c>
      <c r="BR44" s="316">
        <f ca="1">('SUBSCRIBER BASE FLTE'!BR18*'COMMISSION ASSUMPTIONS FLTE'!$C52)*('COMMISSION ASSUMPTIONS FLTE'!$D17)</f>
        <v>170775</v>
      </c>
    </row>
    <row r="45" spans="2:71" ht="24" customHeight="1" outlineLevel="1">
      <c r="B45" s="313" t="str">
        <f>'COMMISSION ASSUMPTIONS FLTE'!B10</f>
        <v>FLTE 100GB</v>
      </c>
      <c r="C45" s="316">
        <f>('SUBSCRIBER BASE FLTE'!C19*'COMMISSION ASSUMPTIONS FLTE'!$C53)*('COMMISSION ASSUMPTIONS FLTE'!$D18)</f>
        <v>0</v>
      </c>
      <c r="D45" s="316">
        <f>('SUBSCRIBER BASE FLTE'!D19*'COMMISSION ASSUMPTIONS FLTE'!$C53)*('COMMISSION ASSUMPTIONS FLTE'!$D18)</f>
        <v>0</v>
      </c>
      <c r="E45" s="316">
        <f>('SUBSCRIBER BASE FLTE'!E19*'COMMISSION ASSUMPTIONS FLTE'!$C53)*('COMMISSION ASSUMPTIONS FLTE'!$D18)</f>
        <v>0</v>
      </c>
      <c r="F45" s="316">
        <f>('SUBSCRIBER BASE FLTE'!F19*'COMMISSION ASSUMPTIONS FLTE'!$C53)*('COMMISSION ASSUMPTIONS FLTE'!$D18)</f>
        <v>0</v>
      </c>
      <c r="G45" s="316">
        <f>('SUBSCRIBER BASE FLTE'!G19*'COMMISSION ASSUMPTIONS FLTE'!$C53)*('COMMISSION ASSUMPTIONS FLTE'!$D18)</f>
        <v>0</v>
      </c>
      <c r="H45" s="316">
        <f>('SUBSCRIBER BASE FLTE'!H19*'COMMISSION ASSUMPTIONS FLTE'!$C53)*('COMMISSION ASSUMPTIONS FLTE'!$D18)</f>
        <v>0</v>
      </c>
      <c r="I45" s="316">
        <f>('SUBSCRIBER BASE FLTE'!I19*'COMMISSION ASSUMPTIONS FLTE'!$C53)*('COMMISSION ASSUMPTIONS FLTE'!$D18)</f>
        <v>0</v>
      </c>
      <c r="J45" s="316">
        <f>('SUBSCRIBER BASE FLTE'!J19*'COMMISSION ASSUMPTIONS FLTE'!$C53)*('COMMISSION ASSUMPTIONS FLTE'!$D18)</f>
        <v>0</v>
      </c>
      <c r="K45" s="316">
        <f ca="1">('SUBSCRIBER BASE FLTE'!K19*'COMMISSION ASSUMPTIONS FLTE'!$C53)*('COMMISSION ASSUMPTIONS FLTE'!$D18)</f>
        <v>19900</v>
      </c>
      <c r="L45" s="316">
        <f ca="1">('SUBSCRIBER BASE FLTE'!L19*'COMMISSION ASSUMPTIONS FLTE'!$C53)*('COMMISSION ASSUMPTIONS FLTE'!$D18)</f>
        <v>20596.5</v>
      </c>
      <c r="M45" s="316">
        <f ca="1">('SUBSCRIBER BASE FLTE'!M19*'COMMISSION ASSUMPTIONS FLTE'!$C53)*('COMMISSION ASSUMPTIONS FLTE'!$D18)</f>
        <v>21492</v>
      </c>
      <c r="N45" s="316">
        <f ca="1">('SUBSCRIBER BASE FLTE'!N19*'COMMISSION ASSUMPTIONS FLTE'!$C53)*('COMMISSION ASSUMPTIONS FLTE'!$D18)</f>
        <v>22686</v>
      </c>
      <c r="O45" s="316">
        <f ca="1">('SUBSCRIBER BASE FLTE'!O19*'COMMISSION ASSUMPTIONS FLTE'!$C53)*('COMMISSION ASSUMPTIONS FLTE'!$D18)</f>
        <v>24079</v>
      </c>
      <c r="P45" s="316">
        <f ca="1">('SUBSCRIBER BASE FLTE'!P19*'COMMISSION ASSUMPTIONS FLTE'!$C53)*('COMMISSION ASSUMPTIONS FLTE'!$D18)</f>
        <v>25770.5</v>
      </c>
      <c r="Q45" s="316">
        <f ca="1">('SUBSCRIBER BASE FLTE'!Q19*'COMMISSION ASSUMPTIONS FLTE'!$C53)*('COMMISSION ASSUMPTIONS FLTE'!$D18)</f>
        <v>27860</v>
      </c>
      <c r="R45" s="316">
        <f ca="1">('SUBSCRIBER BASE FLTE'!R19*'COMMISSION ASSUMPTIONS FLTE'!$C53)*('COMMISSION ASSUMPTIONS FLTE'!$D18)</f>
        <v>30347.5</v>
      </c>
      <c r="S45" s="316">
        <f ca="1">('SUBSCRIBER BASE FLTE'!S19*'COMMISSION ASSUMPTIONS FLTE'!$C53)*('COMMISSION ASSUMPTIONS FLTE'!$D18)</f>
        <v>33233</v>
      </c>
      <c r="T45" s="316">
        <f ca="1">('SUBSCRIBER BASE FLTE'!T19*'COMMISSION ASSUMPTIONS FLTE'!$C53)*('COMMISSION ASSUMPTIONS FLTE'!$D18)</f>
        <v>36715.5</v>
      </c>
      <c r="U45" s="316">
        <f ca="1">('SUBSCRIBER BASE FLTE'!U19*'COMMISSION ASSUMPTIONS FLTE'!$C53)*('COMMISSION ASSUMPTIONS FLTE'!$D18)</f>
        <v>40596</v>
      </c>
      <c r="V45" s="316">
        <f ca="1">('SUBSCRIBER BASE FLTE'!V19*'COMMISSION ASSUMPTIONS FLTE'!$C53)*('COMMISSION ASSUMPTIONS FLTE'!$D18)</f>
        <v>45073.5</v>
      </c>
      <c r="W45" s="316">
        <f ca="1">('SUBSCRIBER BASE FLTE'!W19*'COMMISSION ASSUMPTIONS FLTE'!$C53)*('COMMISSION ASSUMPTIONS FLTE'!$D18)</f>
        <v>49849.5</v>
      </c>
      <c r="X45" s="316">
        <f ca="1">('SUBSCRIBER BASE FLTE'!X19*'COMMISSION ASSUMPTIONS FLTE'!$C53)*('COMMISSION ASSUMPTIONS FLTE'!$D18)</f>
        <v>54824.5</v>
      </c>
      <c r="Y45" s="316">
        <f ca="1">('SUBSCRIBER BASE FLTE'!Y19*'COMMISSION ASSUMPTIONS FLTE'!$C53)*('COMMISSION ASSUMPTIONS FLTE'!$D18)</f>
        <v>60098</v>
      </c>
      <c r="Z45" s="316">
        <f ca="1">('SUBSCRIBER BASE FLTE'!Z19*'COMMISSION ASSUMPTIONS FLTE'!$C53)*('COMMISSION ASSUMPTIONS FLTE'!$D18)</f>
        <v>65272</v>
      </c>
      <c r="AA45" s="316">
        <f ca="1">('SUBSCRIBER BASE FLTE'!AA19*'COMMISSION ASSUMPTIONS FLTE'!$C53)*('COMMISSION ASSUMPTIONS FLTE'!$D18)</f>
        <v>70346.5</v>
      </c>
      <c r="AB45" s="316">
        <f ca="1">('SUBSCRIBER BASE FLTE'!AB19*'COMMISSION ASSUMPTIONS FLTE'!$C53)*('COMMISSION ASSUMPTIONS FLTE'!$D18)</f>
        <v>75122.5</v>
      </c>
      <c r="AC45" s="316">
        <f ca="1">('SUBSCRIBER BASE FLTE'!AC19*'COMMISSION ASSUMPTIONS FLTE'!$C53)*('COMMISSION ASSUMPTIONS FLTE'!$D18)</f>
        <v>79500.5</v>
      </c>
      <c r="AD45" s="316">
        <f ca="1">('SUBSCRIBER BASE FLTE'!AD19*'COMMISSION ASSUMPTIONS FLTE'!$C53)*('COMMISSION ASSUMPTIONS FLTE'!$D18)</f>
        <v>83381</v>
      </c>
      <c r="AE45" s="316">
        <f ca="1">('SUBSCRIBER BASE FLTE'!AE19*'COMMISSION ASSUMPTIONS FLTE'!$C53)*('COMMISSION ASSUMPTIONS FLTE'!$D18)</f>
        <v>86863.5</v>
      </c>
      <c r="AF45" s="316">
        <f ca="1">('SUBSCRIBER BASE FLTE'!AF19*'COMMISSION ASSUMPTIONS FLTE'!$C53)*('COMMISSION ASSUMPTIONS FLTE'!$D18)</f>
        <v>89848.5</v>
      </c>
      <c r="AG45" s="316">
        <f ca="1">('SUBSCRIBER BASE FLTE'!AG19*'COMMISSION ASSUMPTIONS FLTE'!$C53)*('COMMISSION ASSUMPTIONS FLTE'!$D18)</f>
        <v>92336</v>
      </c>
      <c r="AH45" s="316">
        <f ca="1">('SUBSCRIBER BASE FLTE'!AH19*'COMMISSION ASSUMPTIONS FLTE'!$C53)*('COMMISSION ASSUMPTIONS FLTE'!$D18)</f>
        <v>94425.5</v>
      </c>
      <c r="AI45" s="316">
        <f ca="1">('SUBSCRIBER BASE FLTE'!AI19*'COMMISSION ASSUMPTIONS FLTE'!$C53)*('COMMISSION ASSUMPTIONS FLTE'!$D18)</f>
        <v>96117</v>
      </c>
      <c r="AJ45" s="316">
        <f ca="1">('SUBSCRIBER BASE FLTE'!AJ19*'COMMISSION ASSUMPTIONS FLTE'!$C53)*('COMMISSION ASSUMPTIONS FLTE'!$D18)</f>
        <v>97510</v>
      </c>
      <c r="AK45" s="316">
        <f ca="1">('SUBSCRIBER BASE FLTE'!AK19*'COMMISSION ASSUMPTIONS FLTE'!$C53)*('COMMISSION ASSUMPTIONS FLTE'!$D18)</f>
        <v>98604.5</v>
      </c>
      <c r="AL45" s="316">
        <f ca="1">('SUBSCRIBER BASE FLTE'!AL19*'COMMISSION ASSUMPTIONS FLTE'!$C53)*('COMMISSION ASSUMPTIONS FLTE'!$D18)</f>
        <v>99500</v>
      </c>
      <c r="AM45" s="316">
        <f ca="1">('SUBSCRIBER BASE FLTE'!AM19*'COMMISSION ASSUMPTIONS FLTE'!$C53)*('COMMISSION ASSUMPTIONS FLTE'!$D18)</f>
        <v>100296</v>
      </c>
      <c r="AN45" s="316">
        <f ca="1">('SUBSCRIBER BASE FLTE'!AN19*'COMMISSION ASSUMPTIONS FLTE'!$C53)*('COMMISSION ASSUMPTIONS FLTE'!$D18)</f>
        <v>100793.5</v>
      </c>
      <c r="AO45" s="316">
        <f ca="1">('SUBSCRIBER BASE FLTE'!AO19*'COMMISSION ASSUMPTIONS FLTE'!$C53)*('COMMISSION ASSUMPTIONS FLTE'!$D18)</f>
        <v>101291</v>
      </c>
      <c r="AP45" s="316">
        <f ca="1">('SUBSCRIBER BASE FLTE'!AP19*'COMMISSION ASSUMPTIONS FLTE'!$C53)*('COMMISSION ASSUMPTIONS FLTE'!$D18)</f>
        <v>101689</v>
      </c>
      <c r="AQ45" s="316">
        <f ca="1">('SUBSCRIBER BASE FLTE'!AQ19*'COMMISSION ASSUMPTIONS FLTE'!$C53)*('COMMISSION ASSUMPTIONS FLTE'!$D18)</f>
        <v>101888</v>
      </c>
      <c r="AR45" s="316">
        <f ca="1">('SUBSCRIBER BASE FLTE'!AR19*'COMMISSION ASSUMPTIONS FLTE'!$C53)*('COMMISSION ASSUMPTIONS FLTE'!$D18)</f>
        <v>102186.5</v>
      </c>
      <c r="AS45" s="316">
        <f ca="1">('SUBSCRIBER BASE FLTE'!AS19*'COMMISSION ASSUMPTIONS FLTE'!$C53)*('COMMISSION ASSUMPTIONS FLTE'!$D18)</f>
        <v>102385.5</v>
      </c>
      <c r="AT45" s="316">
        <f ca="1">('SUBSCRIBER BASE FLTE'!AT19*'COMMISSION ASSUMPTIONS FLTE'!$C53)*('COMMISSION ASSUMPTIONS FLTE'!$D18)</f>
        <v>102485</v>
      </c>
      <c r="AU45" s="316">
        <f ca="1">('SUBSCRIBER BASE FLTE'!AU19*'COMMISSION ASSUMPTIONS FLTE'!$C53)*('COMMISSION ASSUMPTIONS FLTE'!$D18)</f>
        <v>102584.5</v>
      </c>
      <c r="AV45" s="316">
        <f ca="1">('SUBSCRIBER BASE FLTE'!AV19*'COMMISSION ASSUMPTIONS FLTE'!$C53)*('COMMISSION ASSUMPTIONS FLTE'!$D18)</f>
        <v>102684</v>
      </c>
      <c r="AW45" s="316">
        <f ca="1">('SUBSCRIBER BASE FLTE'!AW19*'COMMISSION ASSUMPTIONS FLTE'!$C53)*('COMMISSION ASSUMPTIONS FLTE'!$D18)</f>
        <v>102783.5</v>
      </c>
      <c r="AX45" s="316">
        <f ca="1">('SUBSCRIBER BASE FLTE'!AX19*'COMMISSION ASSUMPTIONS FLTE'!$C53)*('COMMISSION ASSUMPTIONS FLTE'!$D18)</f>
        <v>102783.5</v>
      </c>
      <c r="AY45" s="316">
        <f ca="1">('SUBSCRIBER BASE FLTE'!AY19*'COMMISSION ASSUMPTIONS FLTE'!$C53)*('COMMISSION ASSUMPTIONS FLTE'!$D18)</f>
        <v>102783.5</v>
      </c>
      <c r="AZ45" s="316">
        <f ca="1">('SUBSCRIBER BASE FLTE'!AZ19*'COMMISSION ASSUMPTIONS FLTE'!$C53)*('COMMISSION ASSUMPTIONS FLTE'!$D18)</f>
        <v>102883</v>
      </c>
      <c r="BA45" s="316">
        <f ca="1">('SUBSCRIBER BASE FLTE'!BA19*'COMMISSION ASSUMPTIONS FLTE'!$C53)*('COMMISSION ASSUMPTIONS FLTE'!$D18)</f>
        <v>102883</v>
      </c>
      <c r="BB45" s="316">
        <f ca="1">('SUBSCRIBER BASE FLTE'!BB19*'COMMISSION ASSUMPTIONS FLTE'!$C53)*('COMMISSION ASSUMPTIONS FLTE'!$D18)</f>
        <v>102883</v>
      </c>
      <c r="BC45" s="316">
        <f ca="1">('SUBSCRIBER BASE FLTE'!BC19*'COMMISSION ASSUMPTIONS FLTE'!$C53)*('COMMISSION ASSUMPTIONS FLTE'!$D18)</f>
        <v>102883</v>
      </c>
      <c r="BD45" s="316">
        <f ca="1">('SUBSCRIBER BASE FLTE'!BD19*'COMMISSION ASSUMPTIONS FLTE'!$C53)*('COMMISSION ASSUMPTIONS FLTE'!$D18)</f>
        <v>102982.5</v>
      </c>
      <c r="BE45" s="316">
        <f ca="1">('SUBSCRIBER BASE FLTE'!BE19*'COMMISSION ASSUMPTIONS FLTE'!$C53)*('COMMISSION ASSUMPTIONS FLTE'!$D18)</f>
        <v>102982.5</v>
      </c>
      <c r="BF45" s="316">
        <f ca="1">('SUBSCRIBER BASE FLTE'!BF19*'COMMISSION ASSUMPTIONS FLTE'!$C53)*('COMMISSION ASSUMPTIONS FLTE'!$D18)</f>
        <v>102982.5</v>
      </c>
      <c r="BG45" s="316">
        <f ca="1">('SUBSCRIBER BASE FLTE'!BG19*'COMMISSION ASSUMPTIONS FLTE'!$C53)*('COMMISSION ASSUMPTIONS FLTE'!$D18)</f>
        <v>102982.5</v>
      </c>
      <c r="BH45" s="316">
        <f ca="1">('SUBSCRIBER BASE FLTE'!BH19*'COMMISSION ASSUMPTIONS FLTE'!$C53)*('COMMISSION ASSUMPTIONS FLTE'!$D18)</f>
        <v>102982.5</v>
      </c>
      <c r="BI45" s="316">
        <f ca="1">('SUBSCRIBER BASE FLTE'!BI19*'COMMISSION ASSUMPTIONS FLTE'!$C53)*('COMMISSION ASSUMPTIONS FLTE'!$D18)</f>
        <v>102982.5</v>
      </c>
      <c r="BJ45" s="316">
        <f ca="1">('SUBSCRIBER BASE FLTE'!BJ19*'COMMISSION ASSUMPTIONS FLTE'!$C53)*('COMMISSION ASSUMPTIONS FLTE'!$D18)</f>
        <v>102982.5</v>
      </c>
      <c r="BK45" s="316">
        <f ca="1">('SUBSCRIBER BASE FLTE'!BK19*'COMMISSION ASSUMPTIONS FLTE'!$C53)*('COMMISSION ASSUMPTIONS FLTE'!$D18)</f>
        <v>102982.5</v>
      </c>
      <c r="BL45" s="316">
        <f ca="1">('SUBSCRIBER BASE FLTE'!BL19*'COMMISSION ASSUMPTIONS FLTE'!$C53)*('COMMISSION ASSUMPTIONS FLTE'!$D18)</f>
        <v>102982.5</v>
      </c>
      <c r="BM45" s="316">
        <f ca="1">('SUBSCRIBER BASE FLTE'!BM19*'COMMISSION ASSUMPTIONS FLTE'!$C53)*('COMMISSION ASSUMPTIONS FLTE'!$D18)</f>
        <v>102982.5</v>
      </c>
      <c r="BN45" s="316">
        <f ca="1">('SUBSCRIBER BASE FLTE'!BN19*'COMMISSION ASSUMPTIONS FLTE'!$C53)*('COMMISSION ASSUMPTIONS FLTE'!$D18)</f>
        <v>102982.5</v>
      </c>
      <c r="BO45" s="316">
        <f ca="1">('SUBSCRIBER BASE FLTE'!BO19*'COMMISSION ASSUMPTIONS FLTE'!$C53)*('COMMISSION ASSUMPTIONS FLTE'!$D18)</f>
        <v>102982.5</v>
      </c>
      <c r="BP45" s="316">
        <f ca="1">('SUBSCRIBER BASE FLTE'!BP19*'COMMISSION ASSUMPTIONS FLTE'!$C53)*('COMMISSION ASSUMPTIONS FLTE'!$D18)</f>
        <v>102982.5</v>
      </c>
      <c r="BQ45" s="316">
        <f ca="1">('SUBSCRIBER BASE FLTE'!BQ19*'COMMISSION ASSUMPTIONS FLTE'!$C53)*('COMMISSION ASSUMPTIONS FLTE'!$D18)</f>
        <v>102982.5</v>
      </c>
      <c r="BR45" s="316">
        <f ca="1">('SUBSCRIBER BASE FLTE'!BR19*'COMMISSION ASSUMPTIONS FLTE'!$C53)*('COMMISSION ASSUMPTIONS FLTE'!$D18)</f>
        <v>102982.5</v>
      </c>
    </row>
    <row r="46" spans="2:71" ht="24" customHeight="1" outlineLevel="1">
      <c r="B46" s="313" t="str">
        <f>'COMMISSION ASSUMPTIONS FLTE'!B11</f>
        <v>FLTE 200GB</v>
      </c>
      <c r="C46" s="316">
        <f>('SUBSCRIBER BASE FLTE'!C20*'COMMISSION ASSUMPTIONS FLTE'!$C54)*('COMMISSION ASSUMPTIONS FLTE'!$D19)</f>
        <v>0</v>
      </c>
      <c r="D46" s="316">
        <f>('SUBSCRIBER BASE FLTE'!D20*'COMMISSION ASSUMPTIONS FLTE'!$C54)*('COMMISSION ASSUMPTIONS FLTE'!$D19)</f>
        <v>0</v>
      </c>
      <c r="E46" s="316">
        <f>('SUBSCRIBER BASE FLTE'!E20*'COMMISSION ASSUMPTIONS FLTE'!$C54)*('COMMISSION ASSUMPTIONS FLTE'!$D19)</f>
        <v>0</v>
      </c>
      <c r="F46" s="316">
        <f>('SUBSCRIBER BASE FLTE'!F20*'COMMISSION ASSUMPTIONS FLTE'!$C54)*('COMMISSION ASSUMPTIONS FLTE'!$D19)</f>
        <v>0</v>
      </c>
      <c r="G46" s="316">
        <f>('SUBSCRIBER BASE FLTE'!G20*'COMMISSION ASSUMPTIONS FLTE'!$C54)*('COMMISSION ASSUMPTIONS FLTE'!$D19)</f>
        <v>0</v>
      </c>
      <c r="H46" s="316">
        <f>('SUBSCRIBER BASE FLTE'!H20*'COMMISSION ASSUMPTIONS FLTE'!$C54)*('COMMISSION ASSUMPTIONS FLTE'!$D19)</f>
        <v>0</v>
      </c>
      <c r="I46" s="316">
        <f>('SUBSCRIBER BASE FLTE'!I20*'COMMISSION ASSUMPTIONS FLTE'!$C54)*('COMMISSION ASSUMPTIONS FLTE'!$D19)</f>
        <v>0</v>
      </c>
      <c r="J46" s="316">
        <f>('SUBSCRIBER BASE FLTE'!J20*'COMMISSION ASSUMPTIONS FLTE'!$C54)*('COMMISSION ASSUMPTIONS FLTE'!$D19)</f>
        <v>0</v>
      </c>
      <c r="K46" s="316">
        <f ca="1">('SUBSCRIBER BASE FLTE'!K20*'COMMISSION ASSUMPTIONS FLTE'!$C54)*('COMMISSION ASSUMPTIONS FLTE'!$D19)</f>
        <v>23208.5</v>
      </c>
      <c r="L46" s="316">
        <f ca="1">('SUBSCRIBER BASE FLTE'!L20*'COMMISSION ASSUMPTIONS FLTE'!$C54)*('COMMISSION ASSUMPTIONS FLTE'!$D19)</f>
        <v>24081</v>
      </c>
      <c r="M46" s="316">
        <f ca="1">('SUBSCRIBER BASE FLTE'!M20*'COMMISSION ASSUMPTIONS FLTE'!$C54)*('COMMISSION ASSUMPTIONS FLTE'!$D19)</f>
        <v>25128</v>
      </c>
      <c r="N46" s="316">
        <f ca="1">('SUBSCRIBER BASE FLTE'!N20*'COMMISSION ASSUMPTIONS FLTE'!$C54)*('COMMISSION ASSUMPTIONS FLTE'!$D19)</f>
        <v>26524</v>
      </c>
      <c r="O46" s="316">
        <f ca="1">('SUBSCRIBER BASE FLTE'!O20*'COMMISSION ASSUMPTIONS FLTE'!$C54)*('COMMISSION ASSUMPTIONS FLTE'!$D19)</f>
        <v>28094.5</v>
      </c>
      <c r="P46" s="316">
        <f ca="1">('SUBSCRIBER BASE FLTE'!P20*'COMMISSION ASSUMPTIONS FLTE'!$C54)*('COMMISSION ASSUMPTIONS FLTE'!$D19)</f>
        <v>30188.5</v>
      </c>
      <c r="Q46" s="316">
        <f ca="1">('SUBSCRIBER BASE FLTE'!Q20*'COMMISSION ASSUMPTIONS FLTE'!$C54)*('COMMISSION ASSUMPTIONS FLTE'!$D19)</f>
        <v>32457</v>
      </c>
      <c r="R46" s="316">
        <f ca="1">('SUBSCRIBER BASE FLTE'!R20*'COMMISSION ASSUMPTIONS FLTE'!$C54)*('COMMISSION ASSUMPTIONS FLTE'!$D19)</f>
        <v>35423.5</v>
      </c>
      <c r="S46" s="316">
        <f ca="1">('SUBSCRIBER BASE FLTE'!S20*'COMMISSION ASSUMPTIONS FLTE'!$C54)*('COMMISSION ASSUMPTIONS FLTE'!$D19)</f>
        <v>38913.5</v>
      </c>
      <c r="T46" s="316">
        <f ca="1">('SUBSCRIBER BASE FLTE'!T20*'COMMISSION ASSUMPTIONS FLTE'!$C54)*('COMMISSION ASSUMPTIONS FLTE'!$D19)</f>
        <v>42927</v>
      </c>
      <c r="U46" s="316">
        <f ca="1">('SUBSCRIBER BASE FLTE'!U20*'COMMISSION ASSUMPTIONS FLTE'!$C54)*('COMMISSION ASSUMPTIONS FLTE'!$D19)</f>
        <v>47464</v>
      </c>
      <c r="V46" s="316">
        <f ca="1">('SUBSCRIBER BASE FLTE'!V20*'COMMISSION ASSUMPTIONS FLTE'!$C54)*('COMMISSION ASSUMPTIONS FLTE'!$D19)</f>
        <v>52699</v>
      </c>
      <c r="W46" s="316">
        <f ca="1">('SUBSCRIBER BASE FLTE'!W20*'COMMISSION ASSUMPTIONS FLTE'!$C54)*('COMMISSION ASSUMPTIONS FLTE'!$D19)</f>
        <v>58283</v>
      </c>
      <c r="X46" s="316">
        <f ca="1">('SUBSCRIBER BASE FLTE'!X20*'COMMISSION ASSUMPTIONS FLTE'!$C54)*('COMMISSION ASSUMPTIONS FLTE'!$D19)</f>
        <v>64216</v>
      </c>
      <c r="Y46" s="316">
        <f ca="1">('SUBSCRIBER BASE FLTE'!Y20*'COMMISSION ASSUMPTIONS FLTE'!$C54)*('COMMISSION ASSUMPTIONS FLTE'!$D19)</f>
        <v>70323.5</v>
      </c>
      <c r="Z46" s="316">
        <f ca="1">('SUBSCRIBER BASE FLTE'!Z20*'COMMISSION ASSUMPTIONS FLTE'!$C54)*('COMMISSION ASSUMPTIONS FLTE'!$D19)</f>
        <v>76256.5</v>
      </c>
      <c r="AA46" s="316">
        <f ca="1">('SUBSCRIBER BASE FLTE'!AA20*'COMMISSION ASSUMPTIONS FLTE'!$C54)*('COMMISSION ASSUMPTIONS FLTE'!$D19)</f>
        <v>82189.5</v>
      </c>
      <c r="AB46" s="316">
        <f ca="1">('SUBSCRIBER BASE FLTE'!AB20*'COMMISSION ASSUMPTIONS FLTE'!$C54)*('COMMISSION ASSUMPTIONS FLTE'!$D19)</f>
        <v>87773.5</v>
      </c>
      <c r="AC46" s="316">
        <f ca="1">('SUBSCRIBER BASE FLTE'!AC20*'COMMISSION ASSUMPTIONS FLTE'!$C54)*('COMMISSION ASSUMPTIONS FLTE'!$D19)</f>
        <v>93008.5</v>
      </c>
      <c r="AD46" s="316">
        <f ca="1">('SUBSCRIBER BASE FLTE'!AD20*'COMMISSION ASSUMPTIONS FLTE'!$C54)*('COMMISSION ASSUMPTIONS FLTE'!$D19)</f>
        <v>97545.5</v>
      </c>
      <c r="AE46" s="316">
        <f ca="1">('SUBSCRIBER BASE FLTE'!AE20*'COMMISSION ASSUMPTIONS FLTE'!$C54)*('COMMISSION ASSUMPTIONS FLTE'!$D19)</f>
        <v>101559</v>
      </c>
      <c r="AF46" s="316">
        <f ca="1">('SUBSCRIBER BASE FLTE'!AF20*'COMMISSION ASSUMPTIONS FLTE'!$C54)*('COMMISSION ASSUMPTIONS FLTE'!$D19)</f>
        <v>105049</v>
      </c>
      <c r="AG46" s="316">
        <f ca="1">('SUBSCRIBER BASE FLTE'!AG20*'COMMISSION ASSUMPTIONS FLTE'!$C54)*('COMMISSION ASSUMPTIONS FLTE'!$D19)</f>
        <v>108015.5</v>
      </c>
      <c r="AH46" s="316">
        <f ca="1">('SUBSCRIBER BASE FLTE'!AH20*'COMMISSION ASSUMPTIONS FLTE'!$C54)*('COMMISSION ASSUMPTIONS FLTE'!$D19)</f>
        <v>110284</v>
      </c>
      <c r="AI46" s="316">
        <f ca="1">('SUBSCRIBER BASE FLTE'!AI20*'COMMISSION ASSUMPTIONS FLTE'!$C54)*('COMMISSION ASSUMPTIONS FLTE'!$D19)</f>
        <v>112378</v>
      </c>
      <c r="AJ46" s="316">
        <f ca="1">('SUBSCRIBER BASE FLTE'!AJ20*'COMMISSION ASSUMPTIONS FLTE'!$C54)*('COMMISSION ASSUMPTIONS FLTE'!$D19)</f>
        <v>113948.5</v>
      </c>
      <c r="AK46" s="316">
        <f ca="1">('SUBSCRIBER BASE FLTE'!AK20*'COMMISSION ASSUMPTIONS FLTE'!$C54)*('COMMISSION ASSUMPTIONS FLTE'!$D19)</f>
        <v>115344.5</v>
      </c>
      <c r="AL46" s="316">
        <f ca="1">('SUBSCRIBER BASE FLTE'!AL20*'COMMISSION ASSUMPTIONS FLTE'!$C54)*('COMMISSION ASSUMPTIONS FLTE'!$D19)</f>
        <v>116391.5</v>
      </c>
      <c r="AM46" s="316">
        <f ca="1">('SUBSCRIBER BASE FLTE'!AM20*'COMMISSION ASSUMPTIONS FLTE'!$C54)*('COMMISSION ASSUMPTIONS FLTE'!$D19)</f>
        <v>117264</v>
      </c>
      <c r="AN46" s="316">
        <f ca="1">('SUBSCRIBER BASE FLTE'!AN20*'COMMISSION ASSUMPTIONS FLTE'!$C54)*('COMMISSION ASSUMPTIONS FLTE'!$D19)</f>
        <v>117962</v>
      </c>
      <c r="AO46" s="316">
        <f ca="1">('SUBSCRIBER BASE FLTE'!AO20*'COMMISSION ASSUMPTIONS FLTE'!$C54)*('COMMISSION ASSUMPTIONS FLTE'!$D19)</f>
        <v>118485.5</v>
      </c>
      <c r="AP46" s="316">
        <f ca="1">('SUBSCRIBER BASE FLTE'!AP20*'COMMISSION ASSUMPTIONS FLTE'!$C54)*('COMMISSION ASSUMPTIONS FLTE'!$D19)</f>
        <v>118834.5</v>
      </c>
      <c r="AQ46" s="316">
        <f ca="1">('SUBSCRIBER BASE FLTE'!AQ20*'COMMISSION ASSUMPTIONS FLTE'!$C54)*('COMMISSION ASSUMPTIONS FLTE'!$D19)</f>
        <v>119183.5</v>
      </c>
      <c r="AR46" s="316">
        <f ca="1">('SUBSCRIBER BASE FLTE'!AR20*'COMMISSION ASSUMPTIONS FLTE'!$C54)*('COMMISSION ASSUMPTIONS FLTE'!$D19)</f>
        <v>119358</v>
      </c>
      <c r="AS46" s="316">
        <f ca="1">('SUBSCRIBER BASE FLTE'!AS20*'COMMISSION ASSUMPTIONS FLTE'!$C54)*('COMMISSION ASSUMPTIONS FLTE'!$D19)</f>
        <v>119707</v>
      </c>
      <c r="AT46" s="316">
        <f ca="1">('SUBSCRIBER BASE FLTE'!AT20*'COMMISSION ASSUMPTIONS FLTE'!$C54)*('COMMISSION ASSUMPTIONS FLTE'!$D19)</f>
        <v>119881.5</v>
      </c>
      <c r="AU46" s="316">
        <f ca="1">('SUBSCRIBER BASE FLTE'!AU20*'COMMISSION ASSUMPTIONS FLTE'!$C54)*('COMMISSION ASSUMPTIONS FLTE'!$D19)</f>
        <v>119881.5</v>
      </c>
      <c r="AV46" s="316">
        <f ca="1">('SUBSCRIBER BASE FLTE'!AV20*'COMMISSION ASSUMPTIONS FLTE'!$C54)*('COMMISSION ASSUMPTIONS FLTE'!$D19)</f>
        <v>120056</v>
      </c>
      <c r="AW46" s="316">
        <f ca="1">('SUBSCRIBER BASE FLTE'!AW20*'COMMISSION ASSUMPTIONS FLTE'!$C54)*('COMMISSION ASSUMPTIONS FLTE'!$D19)</f>
        <v>120056</v>
      </c>
      <c r="AX46" s="316">
        <f ca="1">('SUBSCRIBER BASE FLTE'!AX20*'COMMISSION ASSUMPTIONS FLTE'!$C54)*('COMMISSION ASSUMPTIONS FLTE'!$D19)</f>
        <v>120230.5</v>
      </c>
      <c r="AY46" s="316">
        <f ca="1">('SUBSCRIBER BASE FLTE'!AY20*'COMMISSION ASSUMPTIONS FLTE'!$C54)*('COMMISSION ASSUMPTIONS FLTE'!$D19)</f>
        <v>120230.5</v>
      </c>
      <c r="AZ46" s="316">
        <f ca="1">('SUBSCRIBER BASE FLTE'!AZ20*'COMMISSION ASSUMPTIONS FLTE'!$C54)*('COMMISSION ASSUMPTIONS FLTE'!$D19)</f>
        <v>120230.5</v>
      </c>
      <c r="BA46" s="316">
        <f ca="1">('SUBSCRIBER BASE FLTE'!BA20*'COMMISSION ASSUMPTIONS FLTE'!$C54)*('COMMISSION ASSUMPTIONS FLTE'!$D19)</f>
        <v>120230.5</v>
      </c>
      <c r="BB46" s="316">
        <f ca="1">('SUBSCRIBER BASE FLTE'!BB20*'COMMISSION ASSUMPTIONS FLTE'!$C54)*('COMMISSION ASSUMPTIONS FLTE'!$D19)</f>
        <v>120405</v>
      </c>
      <c r="BC46" s="316">
        <f ca="1">('SUBSCRIBER BASE FLTE'!BC20*'COMMISSION ASSUMPTIONS FLTE'!$C54)*('COMMISSION ASSUMPTIONS FLTE'!$D19)</f>
        <v>120405</v>
      </c>
      <c r="BD46" s="316">
        <f ca="1">('SUBSCRIBER BASE FLTE'!BD20*'COMMISSION ASSUMPTIONS FLTE'!$C54)*('COMMISSION ASSUMPTIONS FLTE'!$D19)</f>
        <v>120405</v>
      </c>
      <c r="BE46" s="316">
        <f ca="1">('SUBSCRIBER BASE FLTE'!BE20*'COMMISSION ASSUMPTIONS FLTE'!$C54)*('COMMISSION ASSUMPTIONS FLTE'!$D19)</f>
        <v>120405</v>
      </c>
      <c r="BF46" s="316">
        <f ca="1">('SUBSCRIBER BASE FLTE'!BF20*'COMMISSION ASSUMPTIONS FLTE'!$C54)*('COMMISSION ASSUMPTIONS FLTE'!$D19)</f>
        <v>120405</v>
      </c>
      <c r="BG46" s="316">
        <f ca="1">('SUBSCRIBER BASE FLTE'!BG20*'COMMISSION ASSUMPTIONS FLTE'!$C54)*('COMMISSION ASSUMPTIONS FLTE'!$D19)</f>
        <v>120405</v>
      </c>
      <c r="BH46" s="316">
        <f ca="1">('SUBSCRIBER BASE FLTE'!BH20*'COMMISSION ASSUMPTIONS FLTE'!$C54)*('COMMISSION ASSUMPTIONS FLTE'!$D19)</f>
        <v>120405</v>
      </c>
      <c r="BI46" s="316">
        <f ca="1">('SUBSCRIBER BASE FLTE'!BI20*'COMMISSION ASSUMPTIONS FLTE'!$C54)*('COMMISSION ASSUMPTIONS FLTE'!$D19)</f>
        <v>120405</v>
      </c>
      <c r="BJ46" s="316">
        <f ca="1">('SUBSCRIBER BASE FLTE'!BJ20*'COMMISSION ASSUMPTIONS FLTE'!$C54)*('COMMISSION ASSUMPTIONS FLTE'!$D19)</f>
        <v>120405</v>
      </c>
      <c r="BK46" s="316">
        <f ca="1">('SUBSCRIBER BASE FLTE'!BK20*'COMMISSION ASSUMPTIONS FLTE'!$C54)*('COMMISSION ASSUMPTIONS FLTE'!$D19)</f>
        <v>120405</v>
      </c>
      <c r="BL46" s="316">
        <f ca="1">('SUBSCRIBER BASE FLTE'!BL20*'COMMISSION ASSUMPTIONS FLTE'!$C54)*('COMMISSION ASSUMPTIONS FLTE'!$D19)</f>
        <v>120405</v>
      </c>
      <c r="BM46" s="316">
        <f ca="1">('SUBSCRIBER BASE FLTE'!BM20*'COMMISSION ASSUMPTIONS FLTE'!$C54)*('COMMISSION ASSUMPTIONS FLTE'!$D19)</f>
        <v>120405</v>
      </c>
      <c r="BN46" s="316">
        <f ca="1">('SUBSCRIBER BASE FLTE'!BN20*'COMMISSION ASSUMPTIONS FLTE'!$C54)*('COMMISSION ASSUMPTIONS FLTE'!$D19)</f>
        <v>120405</v>
      </c>
      <c r="BO46" s="316">
        <f ca="1">('SUBSCRIBER BASE FLTE'!BO20*'COMMISSION ASSUMPTIONS FLTE'!$C54)*('COMMISSION ASSUMPTIONS FLTE'!$D19)</f>
        <v>120405</v>
      </c>
      <c r="BP46" s="316">
        <f ca="1">('SUBSCRIBER BASE FLTE'!BP20*'COMMISSION ASSUMPTIONS FLTE'!$C54)*('COMMISSION ASSUMPTIONS FLTE'!$D19)</f>
        <v>120405</v>
      </c>
      <c r="BQ46" s="316">
        <f ca="1">('SUBSCRIBER BASE FLTE'!BQ20*'COMMISSION ASSUMPTIONS FLTE'!$C54)*('COMMISSION ASSUMPTIONS FLTE'!$D19)</f>
        <v>120405</v>
      </c>
      <c r="BR46" s="316">
        <f ca="1">('SUBSCRIBER BASE FLTE'!BR20*'COMMISSION ASSUMPTIONS FLTE'!$C54)*('COMMISSION ASSUMPTIONS FLTE'!$D19)</f>
        <v>120405</v>
      </c>
    </row>
    <row r="47" spans="2:71" ht="24" customHeight="1" outlineLevel="1">
      <c r="B47" s="313" t="str">
        <f>'COMMISSION ASSUMPTIONS FLTE'!B12</f>
        <v>FLTE 400GB</v>
      </c>
      <c r="C47" s="316">
        <f>('SUBSCRIBER BASE FLTE'!C21*'COMMISSION ASSUMPTIONS FLTE'!$C55)*('COMMISSION ASSUMPTIONS FLTE'!$D20)</f>
        <v>0</v>
      </c>
      <c r="D47" s="316">
        <f>('SUBSCRIBER BASE FLTE'!D21*'COMMISSION ASSUMPTIONS FLTE'!$C55)*('COMMISSION ASSUMPTIONS FLTE'!$D20)</f>
        <v>0</v>
      </c>
      <c r="E47" s="316">
        <f>('SUBSCRIBER BASE FLTE'!E21*'COMMISSION ASSUMPTIONS FLTE'!$C55)*('COMMISSION ASSUMPTIONS FLTE'!$D20)</f>
        <v>0</v>
      </c>
      <c r="F47" s="316">
        <f>('SUBSCRIBER BASE FLTE'!F21*'COMMISSION ASSUMPTIONS FLTE'!$C55)*('COMMISSION ASSUMPTIONS FLTE'!$D20)</f>
        <v>0</v>
      </c>
      <c r="G47" s="316">
        <f>('SUBSCRIBER BASE FLTE'!G21*'COMMISSION ASSUMPTIONS FLTE'!$C55)*('COMMISSION ASSUMPTIONS FLTE'!$D20)</f>
        <v>0</v>
      </c>
      <c r="H47" s="316">
        <f>('SUBSCRIBER BASE FLTE'!H21*'COMMISSION ASSUMPTIONS FLTE'!$C55)*('COMMISSION ASSUMPTIONS FLTE'!$D20)</f>
        <v>0</v>
      </c>
      <c r="I47" s="316">
        <f>('SUBSCRIBER BASE FLTE'!I21*'COMMISSION ASSUMPTIONS FLTE'!$C55)*('COMMISSION ASSUMPTIONS FLTE'!$D20)</f>
        <v>0</v>
      </c>
      <c r="J47" s="316">
        <f>('SUBSCRIBER BASE FLTE'!J21*'COMMISSION ASSUMPTIONS FLTE'!$C55)*('COMMISSION ASSUMPTIONS FLTE'!$D20)</f>
        <v>0</v>
      </c>
      <c r="K47" s="316">
        <f ca="1">('SUBSCRIBER BASE FLTE'!K21*'COMMISSION ASSUMPTIONS FLTE'!$C55)*('COMMISSION ASSUMPTIONS FLTE'!$D20)</f>
        <v>13366.5</v>
      </c>
      <c r="L47" s="316">
        <f ca="1">('SUBSCRIBER BASE FLTE'!L21*'COMMISSION ASSUMPTIONS FLTE'!$C55)*('COMMISSION ASSUMPTIONS FLTE'!$D20)</f>
        <v>13765.5</v>
      </c>
      <c r="M47" s="316">
        <f ca="1">('SUBSCRIBER BASE FLTE'!M21*'COMMISSION ASSUMPTIONS FLTE'!$C55)*('COMMISSION ASSUMPTIONS FLTE'!$D20)</f>
        <v>14364</v>
      </c>
      <c r="N47" s="316">
        <f ca="1">('SUBSCRIBER BASE FLTE'!N21*'COMMISSION ASSUMPTIONS FLTE'!$C55)*('COMMISSION ASSUMPTIONS FLTE'!$D20)</f>
        <v>15162</v>
      </c>
      <c r="O47" s="316">
        <f ca="1">('SUBSCRIBER BASE FLTE'!O21*'COMMISSION ASSUMPTIONS FLTE'!$C55)*('COMMISSION ASSUMPTIONS FLTE'!$D20)</f>
        <v>16159.5</v>
      </c>
      <c r="P47" s="316">
        <f ca="1">('SUBSCRIBER BASE FLTE'!P21*'COMMISSION ASSUMPTIONS FLTE'!$C55)*('COMMISSION ASSUMPTIONS FLTE'!$D20)</f>
        <v>17157</v>
      </c>
      <c r="Q47" s="316">
        <f ca="1">('SUBSCRIBER BASE FLTE'!Q21*'COMMISSION ASSUMPTIONS FLTE'!$C55)*('COMMISSION ASSUMPTIONS FLTE'!$D20)</f>
        <v>18553.5</v>
      </c>
      <c r="R47" s="316">
        <f ca="1">('SUBSCRIBER BASE FLTE'!R21*'COMMISSION ASSUMPTIONS FLTE'!$C55)*('COMMISSION ASSUMPTIONS FLTE'!$D20)</f>
        <v>20349</v>
      </c>
      <c r="S47" s="316">
        <f ca="1">('SUBSCRIBER BASE FLTE'!S21*'COMMISSION ASSUMPTIONS FLTE'!$C55)*('COMMISSION ASSUMPTIONS FLTE'!$D20)</f>
        <v>22144.5</v>
      </c>
      <c r="T47" s="316">
        <f ca="1">('SUBSCRIBER BASE FLTE'!T21*'COMMISSION ASSUMPTIONS FLTE'!$C55)*('COMMISSION ASSUMPTIONS FLTE'!$D20)</f>
        <v>24538.5</v>
      </c>
      <c r="U47" s="316">
        <f ca="1">('SUBSCRIBER BASE FLTE'!U21*'COMMISSION ASSUMPTIONS FLTE'!$C55)*('COMMISSION ASSUMPTIONS FLTE'!$D20)</f>
        <v>27132</v>
      </c>
      <c r="V47" s="316">
        <f ca="1">('SUBSCRIBER BASE FLTE'!V21*'COMMISSION ASSUMPTIONS FLTE'!$C55)*('COMMISSION ASSUMPTIONS FLTE'!$D20)</f>
        <v>30124.5</v>
      </c>
      <c r="W47" s="316">
        <f ca="1">('SUBSCRIBER BASE FLTE'!W21*'COMMISSION ASSUMPTIONS FLTE'!$C55)*('COMMISSION ASSUMPTIONS FLTE'!$D20)</f>
        <v>33316.5</v>
      </c>
      <c r="X47" s="316">
        <f ca="1">('SUBSCRIBER BASE FLTE'!X21*'COMMISSION ASSUMPTIONS FLTE'!$C55)*('COMMISSION ASSUMPTIONS FLTE'!$D20)</f>
        <v>36708</v>
      </c>
      <c r="Y47" s="316">
        <f ca="1">('SUBSCRIBER BASE FLTE'!Y21*'COMMISSION ASSUMPTIONS FLTE'!$C55)*('COMMISSION ASSUMPTIONS FLTE'!$D20)</f>
        <v>40099.5</v>
      </c>
      <c r="Z47" s="316">
        <f ca="1">('SUBSCRIBER BASE FLTE'!Z21*'COMMISSION ASSUMPTIONS FLTE'!$C55)*('COMMISSION ASSUMPTIONS FLTE'!$D20)</f>
        <v>43690.5</v>
      </c>
      <c r="AA47" s="316">
        <f ca="1">('SUBSCRIBER BASE FLTE'!AA21*'COMMISSION ASSUMPTIONS FLTE'!$C55)*('COMMISSION ASSUMPTIONS FLTE'!$D20)</f>
        <v>47082</v>
      </c>
      <c r="AB47" s="316">
        <f ca="1">('SUBSCRIBER BASE FLTE'!AB21*'COMMISSION ASSUMPTIONS FLTE'!$C55)*('COMMISSION ASSUMPTIONS FLTE'!$D20)</f>
        <v>50274</v>
      </c>
      <c r="AC47" s="316">
        <f ca="1">('SUBSCRIBER BASE FLTE'!AC21*'COMMISSION ASSUMPTIONS FLTE'!$C55)*('COMMISSION ASSUMPTIONS FLTE'!$D20)</f>
        <v>53067</v>
      </c>
      <c r="AD47" s="316">
        <f ca="1">('SUBSCRIBER BASE FLTE'!AD21*'COMMISSION ASSUMPTIONS FLTE'!$C55)*('COMMISSION ASSUMPTIONS FLTE'!$D20)</f>
        <v>55660.5</v>
      </c>
      <c r="AE47" s="316">
        <f ca="1">('SUBSCRIBER BASE FLTE'!AE21*'COMMISSION ASSUMPTIONS FLTE'!$C55)*('COMMISSION ASSUMPTIONS FLTE'!$D20)</f>
        <v>58054.5</v>
      </c>
      <c r="AF47" s="316">
        <f ca="1">('SUBSCRIBER BASE FLTE'!AF21*'COMMISSION ASSUMPTIONS FLTE'!$C55)*('COMMISSION ASSUMPTIONS FLTE'!$D20)</f>
        <v>60049.5</v>
      </c>
      <c r="AG47" s="316">
        <f ca="1">('SUBSCRIBER BASE FLTE'!AG21*'COMMISSION ASSUMPTIONS FLTE'!$C55)*('COMMISSION ASSUMPTIONS FLTE'!$D20)</f>
        <v>61645.5</v>
      </c>
      <c r="AH47" s="316">
        <f ca="1">('SUBSCRIBER BASE FLTE'!AH21*'COMMISSION ASSUMPTIONS FLTE'!$C55)*('COMMISSION ASSUMPTIONS FLTE'!$D20)</f>
        <v>63042</v>
      </c>
      <c r="AI47" s="316">
        <f ca="1">('SUBSCRIBER BASE FLTE'!AI21*'COMMISSION ASSUMPTIONS FLTE'!$C55)*('COMMISSION ASSUMPTIONS FLTE'!$D20)</f>
        <v>64239</v>
      </c>
      <c r="AJ47" s="316">
        <f ca="1">('SUBSCRIBER BASE FLTE'!AJ21*'COMMISSION ASSUMPTIONS FLTE'!$C55)*('COMMISSION ASSUMPTIONS FLTE'!$D20)</f>
        <v>65236.5</v>
      </c>
      <c r="AK47" s="316">
        <f ca="1">('SUBSCRIBER BASE FLTE'!AK21*'COMMISSION ASSUMPTIONS FLTE'!$C55)*('COMMISSION ASSUMPTIONS FLTE'!$D20)</f>
        <v>65835</v>
      </c>
      <c r="AL47" s="316">
        <f ca="1">('SUBSCRIBER BASE FLTE'!AL21*'COMMISSION ASSUMPTIONS FLTE'!$C55)*('COMMISSION ASSUMPTIONS FLTE'!$D20)</f>
        <v>66433.5</v>
      </c>
      <c r="AM47" s="316">
        <f ca="1">('SUBSCRIBER BASE FLTE'!AM21*'COMMISSION ASSUMPTIONS FLTE'!$C55)*('COMMISSION ASSUMPTIONS FLTE'!$D20)</f>
        <v>67032</v>
      </c>
      <c r="AN47" s="316">
        <f ca="1">('SUBSCRIBER BASE FLTE'!AN21*'COMMISSION ASSUMPTIONS FLTE'!$C55)*('COMMISSION ASSUMPTIONS FLTE'!$D20)</f>
        <v>67431</v>
      </c>
      <c r="AO47" s="316">
        <f ca="1">('SUBSCRIBER BASE FLTE'!AO21*'COMMISSION ASSUMPTIONS FLTE'!$C55)*('COMMISSION ASSUMPTIONS FLTE'!$D20)</f>
        <v>67630.5</v>
      </c>
      <c r="AP47" s="316">
        <f ca="1">('SUBSCRIBER BASE FLTE'!AP21*'COMMISSION ASSUMPTIONS FLTE'!$C55)*('COMMISSION ASSUMPTIONS FLTE'!$D20)</f>
        <v>68029.5</v>
      </c>
      <c r="AQ47" s="316">
        <f ca="1">('SUBSCRIBER BASE FLTE'!AQ21*'COMMISSION ASSUMPTIONS FLTE'!$C55)*('COMMISSION ASSUMPTIONS FLTE'!$D20)</f>
        <v>68029.5</v>
      </c>
      <c r="AR47" s="316">
        <f ca="1">('SUBSCRIBER BASE FLTE'!AR21*'COMMISSION ASSUMPTIONS FLTE'!$C55)*('COMMISSION ASSUMPTIONS FLTE'!$D20)</f>
        <v>68229</v>
      </c>
      <c r="AS47" s="316">
        <f ca="1">('SUBSCRIBER BASE FLTE'!AS21*'COMMISSION ASSUMPTIONS FLTE'!$C55)*('COMMISSION ASSUMPTIONS FLTE'!$D20)</f>
        <v>68428.5</v>
      </c>
      <c r="AT47" s="316">
        <f ca="1">('SUBSCRIBER BASE FLTE'!AT21*'COMMISSION ASSUMPTIONS FLTE'!$C55)*('COMMISSION ASSUMPTIONS FLTE'!$D20)</f>
        <v>68428.5</v>
      </c>
      <c r="AU47" s="316">
        <f ca="1">('SUBSCRIBER BASE FLTE'!AU21*'COMMISSION ASSUMPTIONS FLTE'!$C55)*('COMMISSION ASSUMPTIONS FLTE'!$D20)</f>
        <v>68628</v>
      </c>
      <c r="AV47" s="316">
        <f ca="1">('SUBSCRIBER BASE FLTE'!AV21*'COMMISSION ASSUMPTIONS FLTE'!$C55)*('COMMISSION ASSUMPTIONS FLTE'!$D20)</f>
        <v>68628</v>
      </c>
      <c r="AW47" s="316">
        <f ca="1">('SUBSCRIBER BASE FLTE'!AW21*'COMMISSION ASSUMPTIONS FLTE'!$C55)*('COMMISSION ASSUMPTIONS FLTE'!$D20)</f>
        <v>68628</v>
      </c>
      <c r="AX47" s="316">
        <f ca="1">('SUBSCRIBER BASE FLTE'!AX21*'COMMISSION ASSUMPTIONS FLTE'!$C55)*('COMMISSION ASSUMPTIONS FLTE'!$D20)</f>
        <v>68628</v>
      </c>
      <c r="AY47" s="316">
        <f ca="1">('SUBSCRIBER BASE FLTE'!AY21*'COMMISSION ASSUMPTIONS FLTE'!$C55)*('COMMISSION ASSUMPTIONS FLTE'!$D20)</f>
        <v>68628</v>
      </c>
      <c r="AZ47" s="316">
        <f ca="1">('SUBSCRIBER BASE FLTE'!AZ21*'COMMISSION ASSUMPTIONS FLTE'!$C55)*('COMMISSION ASSUMPTIONS FLTE'!$D20)</f>
        <v>68827.5</v>
      </c>
      <c r="BA47" s="316">
        <f ca="1">('SUBSCRIBER BASE FLTE'!BA21*'COMMISSION ASSUMPTIONS FLTE'!$C55)*('COMMISSION ASSUMPTIONS FLTE'!$D20)</f>
        <v>68827.5</v>
      </c>
      <c r="BB47" s="316">
        <f ca="1">('SUBSCRIBER BASE FLTE'!BB21*'COMMISSION ASSUMPTIONS FLTE'!$C55)*('COMMISSION ASSUMPTIONS FLTE'!$D20)</f>
        <v>68827.5</v>
      </c>
      <c r="BC47" s="316">
        <f ca="1">('SUBSCRIBER BASE FLTE'!BC21*'COMMISSION ASSUMPTIONS FLTE'!$C55)*('COMMISSION ASSUMPTIONS FLTE'!$D20)</f>
        <v>68827.5</v>
      </c>
      <c r="BD47" s="316">
        <f ca="1">('SUBSCRIBER BASE FLTE'!BD21*'COMMISSION ASSUMPTIONS FLTE'!$C55)*('COMMISSION ASSUMPTIONS FLTE'!$D20)</f>
        <v>68827.5</v>
      </c>
      <c r="BE47" s="316">
        <f ca="1">('SUBSCRIBER BASE FLTE'!BE21*'COMMISSION ASSUMPTIONS FLTE'!$C55)*('COMMISSION ASSUMPTIONS FLTE'!$D20)</f>
        <v>68827.5</v>
      </c>
      <c r="BF47" s="316">
        <f ca="1">('SUBSCRIBER BASE FLTE'!BF21*'COMMISSION ASSUMPTIONS FLTE'!$C55)*('COMMISSION ASSUMPTIONS FLTE'!$D20)</f>
        <v>68827.5</v>
      </c>
      <c r="BG47" s="316">
        <f ca="1">('SUBSCRIBER BASE FLTE'!BG21*'COMMISSION ASSUMPTIONS FLTE'!$C55)*('COMMISSION ASSUMPTIONS FLTE'!$D20)</f>
        <v>68827.5</v>
      </c>
      <c r="BH47" s="316">
        <f ca="1">('SUBSCRIBER BASE FLTE'!BH21*'COMMISSION ASSUMPTIONS FLTE'!$C55)*('COMMISSION ASSUMPTIONS FLTE'!$D20)</f>
        <v>68827.5</v>
      </c>
      <c r="BI47" s="316">
        <f ca="1">('SUBSCRIBER BASE FLTE'!BI21*'COMMISSION ASSUMPTIONS FLTE'!$C55)*('COMMISSION ASSUMPTIONS FLTE'!$D20)</f>
        <v>68827.5</v>
      </c>
      <c r="BJ47" s="316">
        <f ca="1">('SUBSCRIBER BASE FLTE'!BJ21*'COMMISSION ASSUMPTIONS FLTE'!$C55)*('COMMISSION ASSUMPTIONS FLTE'!$D20)</f>
        <v>68827.5</v>
      </c>
      <c r="BK47" s="316">
        <f ca="1">('SUBSCRIBER BASE FLTE'!BK21*'COMMISSION ASSUMPTIONS FLTE'!$C55)*('COMMISSION ASSUMPTIONS FLTE'!$D20)</f>
        <v>68827.5</v>
      </c>
      <c r="BL47" s="316">
        <f ca="1">('SUBSCRIBER BASE FLTE'!BL21*'COMMISSION ASSUMPTIONS FLTE'!$C55)*('COMMISSION ASSUMPTIONS FLTE'!$D20)</f>
        <v>68827.5</v>
      </c>
      <c r="BM47" s="316">
        <f ca="1">('SUBSCRIBER BASE FLTE'!BM21*'COMMISSION ASSUMPTIONS FLTE'!$C55)*('COMMISSION ASSUMPTIONS FLTE'!$D20)</f>
        <v>68827.5</v>
      </c>
      <c r="BN47" s="316">
        <f ca="1">('SUBSCRIBER BASE FLTE'!BN21*'COMMISSION ASSUMPTIONS FLTE'!$C55)*('COMMISSION ASSUMPTIONS FLTE'!$D20)</f>
        <v>68827.5</v>
      </c>
      <c r="BO47" s="316">
        <f ca="1">('SUBSCRIBER BASE FLTE'!BO21*'COMMISSION ASSUMPTIONS FLTE'!$C55)*('COMMISSION ASSUMPTIONS FLTE'!$D20)</f>
        <v>68827.5</v>
      </c>
      <c r="BP47" s="316">
        <f ca="1">('SUBSCRIBER BASE FLTE'!BP21*'COMMISSION ASSUMPTIONS FLTE'!$C55)*('COMMISSION ASSUMPTIONS FLTE'!$D20)</f>
        <v>68827.5</v>
      </c>
      <c r="BQ47" s="316">
        <f ca="1">('SUBSCRIBER BASE FLTE'!BQ21*'COMMISSION ASSUMPTIONS FLTE'!$C55)*('COMMISSION ASSUMPTIONS FLTE'!$D20)</f>
        <v>68827.5</v>
      </c>
      <c r="BR47" s="316">
        <f ca="1">('SUBSCRIBER BASE FLTE'!BR21*'COMMISSION ASSUMPTIONS FLTE'!$C55)*('COMMISSION ASSUMPTIONS FLTE'!$D20)</f>
        <v>68827.5</v>
      </c>
    </row>
    <row r="48" spans="2:71" ht="24" customHeight="1" outlineLevel="1">
      <c r="B48" s="313" t="str">
        <f>'COMMISSION ASSUMPTIONS FLTE'!B13</f>
        <v>Package 5</v>
      </c>
      <c r="C48" s="316">
        <f>('SUBSCRIBER BASE FLTE'!C22*'COMMISSION ASSUMPTIONS FLTE'!$C56)*('COMMISSION ASSUMPTIONS FLTE'!$D21)</f>
        <v>0</v>
      </c>
      <c r="D48" s="316">
        <f>('SUBSCRIBER BASE FLTE'!D22*'COMMISSION ASSUMPTIONS FLTE'!$C56)*('COMMISSION ASSUMPTIONS FLTE'!$D21)</f>
        <v>0</v>
      </c>
      <c r="E48" s="316">
        <f>('SUBSCRIBER BASE FLTE'!E22*'COMMISSION ASSUMPTIONS FLTE'!$C56)*('COMMISSION ASSUMPTIONS FLTE'!$D21)</f>
        <v>0</v>
      </c>
      <c r="F48" s="316">
        <f>('SUBSCRIBER BASE FLTE'!F22*'COMMISSION ASSUMPTIONS FLTE'!$C56)*('COMMISSION ASSUMPTIONS FLTE'!$D21)</f>
        <v>0</v>
      </c>
      <c r="G48" s="316">
        <f>('SUBSCRIBER BASE FLTE'!G22*'COMMISSION ASSUMPTIONS FLTE'!$C56)*('COMMISSION ASSUMPTIONS FLTE'!$D21)</f>
        <v>0</v>
      </c>
      <c r="H48" s="316">
        <f>('SUBSCRIBER BASE FLTE'!H22*'COMMISSION ASSUMPTIONS FLTE'!$C56)*('COMMISSION ASSUMPTIONS FLTE'!$D21)</f>
        <v>0</v>
      </c>
      <c r="I48" s="316">
        <f>('SUBSCRIBER BASE FLTE'!I22*'COMMISSION ASSUMPTIONS FLTE'!$C56)*('COMMISSION ASSUMPTIONS FLTE'!$D21)</f>
        <v>0</v>
      </c>
      <c r="J48" s="316">
        <f>('SUBSCRIBER BASE FLTE'!J22*'COMMISSION ASSUMPTIONS FLTE'!$C56)*('COMMISSION ASSUMPTIONS FLTE'!$D21)</f>
        <v>0</v>
      </c>
      <c r="K48" s="316">
        <f ca="1">('SUBSCRIBER BASE FLTE'!K22*'COMMISSION ASSUMPTIONS FLTE'!$C56)*('COMMISSION ASSUMPTIONS FLTE'!$D21)</f>
        <v>0</v>
      </c>
      <c r="L48" s="316">
        <f ca="1">('SUBSCRIBER BASE FLTE'!L22*'COMMISSION ASSUMPTIONS FLTE'!$C56)*('COMMISSION ASSUMPTIONS FLTE'!$D21)</f>
        <v>0</v>
      </c>
      <c r="M48" s="316">
        <f ca="1">('SUBSCRIBER BASE FLTE'!M22*'COMMISSION ASSUMPTIONS FLTE'!$C56)*('COMMISSION ASSUMPTIONS FLTE'!$D21)</f>
        <v>0</v>
      </c>
      <c r="N48" s="316">
        <f ca="1">('SUBSCRIBER BASE FLTE'!N22*'COMMISSION ASSUMPTIONS FLTE'!$C56)*('COMMISSION ASSUMPTIONS FLTE'!$D21)</f>
        <v>0</v>
      </c>
      <c r="O48" s="316">
        <f ca="1">('SUBSCRIBER BASE FLTE'!O22*'COMMISSION ASSUMPTIONS FLTE'!$C56)*('COMMISSION ASSUMPTIONS FLTE'!$D21)</f>
        <v>0</v>
      </c>
      <c r="P48" s="316">
        <f ca="1">('SUBSCRIBER BASE FLTE'!P22*'COMMISSION ASSUMPTIONS FLTE'!$C56)*('COMMISSION ASSUMPTIONS FLTE'!$D21)</f>
        <v>0</v>
      </c>
      <c r="Q48" s="316">
        <f ca="1">('SUBSCRIBER BASE FLTE'!Q22*'COMMISSION ASSUMPTIONS FLTE'!$C56)*('COMMISSION ASSUMPTIONS FLTE'!$D21)</f>
        <v>0</v>
      </c>
      <c r="R48" s="316">
        <f ca="1">('SUBSCRIBER BASE FLTE'!R22*'COMMISSION ASSUMPTIONS FLTE'!$C56)*('COMMISSION ASSUMPTIONS FLTE'!$D21)</f>
        <v>0</v>
      </c>
      <c r="S48" s="316">
        <f ca="1">('SUBSCRIBER BASE FLTE'!S22*'COMMISSION ASSUMPTIONS FLTE'!$C56)*('COMMISSION ASSUMPTIONS FLTE'!$D21)</f>
        <v>0</v>
      </c>
      <c r="T48" s="316">
        <f ca="1">('SUBSCRIBER BASE FLTE'!T22*'COMMISSION ASSUMPTIONS FLTE'!$C56)*('COMMISSION ASSUMPTIONS FLTE'!$D21)</f>
        <v>0</v>
      </c>
      <c r="U48" s="316">
        <f ca="1">('SUBSCRIBER BASE FLTE'!U22*'COMMISSION ASSUMPTIONS FLTE'!$C56)*('COMMISSION ASSUMPTIONS FLTE'!$D21)</f>
        <v>0</v>
      </c>
      <c r="V48" s="316">
        <f ca="1">('SUBSCRIBER BASE FLTE'!V22*'COMMISSION ASSUMPTIONS FLTE'!$C56)*('COMMISSION ASSUMPTIONS FLTE'!$D21)</f>
        <v>0</v>
      </c>
      <c r="W48" s="316">
        <f ca="1">('SUBSCRIBER BASE FLTE'!W22*'COMMISSION ASSUMPTIONS FLTE'!$C56)*('COMMISSION ASSUMPTIONS FLTE'!$D21)</f>
        <v>0</v>
      </c>
      <c r="X48" s="316">
        <f ca="1">('SUBSCRIBER BASE FLTE'!X22*'COMMISSION ASSUMPTIONS FLTE'!$C56)*('COMMISSION ASSUMPTIONS FLTE'!$D21)</f>
        <v>0</v>
      </c>
      <c r="Y48" s="316">
        <f ca="1">('SUBSCRIBER BASE FLTE'!Y22*'COMMISSION ASSUMPTIONS FLTE'!$C56)*('COMMISSION ASSUMPTIONS FLTE'!$D21)</f>
        <v>0</v>
      </c>
      <c r="Z48" s="316">
        <f ca="1">('SUBSCRIBER BASE FLTE'!Z22*'COMMISSION ASSUMPTIONS FLTE'!$C56)*('COMMISSION ASSUMPTIONS FLTE'!$D21)</f>
        <v>0</v>
      </c>
      <c r="AA48" s="316">
        <f ca="1">('SUBSCRIBER BASE FLTE'!AA22*'COMMISSION ASSUMPTIONS FLTE'!$C56)*('COMMISSION ASSUMPTIONS FLTE'!$D21)</f>
        <v>0</v>
      </c>
      <c r="AB48" s="316">
        <f ca="1">('SUBSCRIBER BASE FLTE'!AB22*'COMMISSION ASSUMPTIONS FLTE'!$C56)*('COMMISSION ASSUMPTIONS FLTE'!$D21)</f>
        <v>0</v>
      </c>
      <c r="AC48" s="316">
        <f ca="1">('SUBSCRIBER BASE FLTE'!AC22*'COMMISSION ASSUMPTIONS FLTE'!$C56)*('COMMISSION ASSUMPTIONS FLTE'!$D21)</f>
        <v>0</v>
      </c>
      <c r="AD48" s="316">
        <f ca="1">('SUBSCRIBER BASE FLTE'!AD22*'COMMISSION ASSUMPTIONS FLTE'!$C56)*('COMMISSION ASSUMPTIONS FLTE'!$D21)</f>
        <v>0</v>
      </c>
      <c r="AE48" s="316">
        <f ca="1">('SUBSCRIBER BASE FLTE'!AE22*'COMMISSION ASSUMPTIONS FLTE'!$C56)*('COMMISSION ASSUMPTIONS FLTE'!$D21)</f>
        <v>0</v>
      </c>
      <c r="AF48" s="316">
        <f ca="1">('SUBSCRIBER BASE FLTE'!AF22*'COMMISSION ASSUMPTIONS FLTE'!$C56)*('COMMISSION ASSUMPTIONS FLTE'!$D21)</f>
        <v>0</v>
      </c>
      <c r="AG48" s="316">
        <f ca="1">('SUBSCRIBER BASE FLTE'!AG22*'COMMISSION ASSUMPTIONS FLTE'!$C56)*('COMMISSION ASSUMPTIONS FLTE'!$D21)</f>
        <v>0</v>
      </c>
      <c r="AH48" s="316">
        <f ca="1">('SUBSCRIBER BASE FLTE'!AH22*'COMMISSION ASSUMPTIONS FLTE'!$C56)*('COMMISSION ASSUMPTIONS FLTE'!$D21)</f>
        <v>0</v>
      </c>
      <c r="AI48" s="316">
        <f ca="1">('SUBSCRIBER BASE FLTE'!AI22*'COMMISSION ASSUMPTIONS FLTE'!$C56)*('COMMISSION ASSUMPTIONS FLTE'!$D21)</f>
        <v>0</v>
      </c>
      <c r="AJ48" s="316">
        <f ca="1">('SUBSCRIBER BASE FLTE'!AJ22*'COMMISSION ASSUMPTIONS FLTE'!$C56)*('COMMISSION ASSUMPTIONS FLTE'!$D21)</f>
        <v>0</v>
      </c>
      <c r="AK48" s="316">
        <f ca="1">('SUBSCRIBER BASE FLTE'!AK22*'COMMISSION ASSUMPTIONS FLTE'!$C56)*('COMMISSION ASSUMPTIONS FLTE'!$D21)</f>
        <v>0</v>
      </c>
      <c r="AL48" s="316">
        <f ca="1">('SUBSCRIBER BASE FLTE'!AL22*'COMMISSION ASSUMPTIONS FLTE'!$C56)*('COMMISSION ASSUMPTIONS FLTE'!$D21)</f>
        <v>0</v>
      </c>
      <c r="AM48" s="316">
        <f ca="1">('SUBSCRIBER BASE FLTE'!AM22*'COMMISSION ASSUMPTIONS FLTE'!$C56)*('COMMISSION ASSUMPTIONS FLTE'!$D21)</f>
        <v>0</v>
      </c>
      <c r="AN48" s="316">
        <f ca="1">('SUBSCRIBER BASE FLTE'!AN22*'COMMISSION ASSUMPTIONS FLTE'!$C56)*('COMMISSION ASSUMPTIONS FLTE'!$D21)</f>
        <v>0</v>
      </c>
      <c r="AO48" s="316">
        <f ca="1">('SUBSCRIBER BASE FLTE'!AO22*'COMMISSION ASSUMPTIONS FLTE'!$C56)*('COMMISSION ASSUMPTIONS FLTE'!$D21)</f>
        <v>0</v>
      </c>
      <c r="AP48" s="316">
        <f ca="1">('SUBSCRIBER BASE FLTE'!AP22*'COMMISSION ASSUMPTIONS FLTE'!$C56)*('COMMISSION ASSUMPTIONS FLTE'!$D21)</f>
        <v>0</v>
      </c>
      <c r="AQ48" s="316">
        <f ca="1">('SUBSCRIBER BASE FLTE'!AQ22*'COMMISSION ASSUMPTIONS FLTE'!$C56)*('COMMISSION ASSUMPTIONS FLTE'!$D21)</f>
        <v>0</v>
      </c>
      <c r="AR48" s="316">
        <f ca="1">('SUBSCRIBER BASE FLTE'!AR22*'COMMISSION ASSUMPTIONS FLTE'!$C56)*('COMMISSION ASSUMPTIONS FLTE'!$D21)</f>
        <v>0</v>
      </c>
      <c r="AS48" s="316">
        <f ca="1">('SUBSCRIBER BASE FLTE'!AS22*'COMMISSION ASSUMPTIONS FLTE'!$C56)*('COMMISSION ASSUMPTIONS FLTE'!$D21)</f>
        <v>0</v>
      </c>
      <c r="AT48" s="316">
        <f ca="1">('SUBSCRIBER BASE FLTE'!AT22*'COMMISSION ASSUMPTIONS FLTE'!$C56)*('COMMISSION ASSUMPTIONS FLTE'!$D21)</f>
        <v>0</v>
      </c>
      <c r="AU48" s="316">
        <f ca="1">('SUBSCRIBER BASE FLTE'!AU22*'COMMISSION ASSUMPTIONS FLTE'!$C56)*('COMMISSION ASSUMPTIONS FLTE'!$D21)</f>
        <v>0</v>
      </c>
      <c r="AV48" s="316">
        <f ca="1">('SUBSCRIBER BASE FLTE'!AV22*'COMMISSION ASSUMPTIONS FLTE'!$C56)*('COMMISSION ASSUMPTIONS FLTE'!$D21)</f>
        <v>0</v>
      </c>
      <c r="AW48" s="316">
        <f ca="1">('SUBSCRIBER BASE FLTE'!AW22*'COMMISSION ASSUMPTIONS FLTE'!$C56)*('COMMISSION ASSUMPTIONS FLTE'!$D21)</f>
        <v>0</v>
      </c>
      <c r="AX48" s="316">
        <f ca="1">('SUBSCRIBER BASE FLTE'!AX22*'COMMISSION ASSUMPTIONS FLTE'!$C56)*('COMMISSION ASSUMPTIONS FLTE'!$D21)</f>
        <v>0</v>
      </c>
      <c r="AY48" s="316">
        <f ca="1">('SUBSCRIBER BASE FLTE'!AY22*'COMMISSION ASSUMPTIONS FLTE'!$C56)*('COMMISSION ASSUMPTIONS FLTE'!$D21)</f>
        <v>0</v>
      </c>
      <c r="AZ48" s="316">
        <f ca="1">('SUBSCRIBER BASE FLTE'!AZ22*'COMMISSION ASSUMPTIONS FLTE'!$C56)*('COMMISSION ASSUMPTIONS FLTE'!$D21)</f>
        <v>0</v>
      </c>
      <c r="BA48" s="316">
        <f ca="1">('SUBSCRIBER BASE FLTE'!BA22*'COMMISSION ASSUMPTIONS FLTE'!$C56)*('COMMISSION ASSUMPTIONS FLTE'!$D21)</f>
        <v>0</v>
      </c>
      <c r="BB48" s="316">
        <f ca="1">('SUBSCRIBER BASE FLTE'!BB22*'COMMISSION ASSUMPTIONS FLTE'!$C56)*('COMMISSION ASSUMPTIONS FLTE'!$D21)</f>
        <v>0</v>
      </c>
      <c r="BC48" s="316">
        <f ca="1">('SUBSCRIBER BASE FLTE'!BC22*'COMMISSION ASSUMPTIONS FLTE'!$C56)*('COMMISSION ASSUMPTIONS FLTE'!$D21)</f>
        <v>0</v>
      </c>
      <c r="BD48" s="316">
        <f ca="1">('SUBSCRIBER BASE FLTE'!BD22*'COMMISSION ASSUMPTIONS FLTE'!$C56)*('COMMISSION ASSUMPTIONS FLTE'!$D21)</f>
        <v>0</v>
      </c>
      <c r="BE48" s="316">
        <f ca="1">('SUBSCRIBER BASE FLTE'!BE22*'COMMISSION ASSUMPTIONS FLTE'!$C56)*('COMMISSION ASSUMPTIONS FLTE'!$D21)</f>
        <v>0</v>
      </c>
      <c r="BF48" s="316">
        <f ca="1">('SUBSCRIBER BASE FLTE'!BF22*'COMMISSION ASSUMPTIONS FLTE'!$C56)*('COMMISSION ASSUMPTIONS FLTE'!$D21)</f>
        <v>0</v>
      </c>
      <c r="BG48" s="316">
        <f ca="1">('SUBSCRIBER BASE FLTE'!BG22*'COMMISSION ASSUMPTIONS FLTE'!$C56)*('COMMISSION ASSUMPTIONS FLTE'!$D21)</f>
        <v>0</v>
      </c>
      <c r="BH48" s="316">
        <f ca="1">('SUBSCRIBER BASE FLTE'!BH22*'COMMISSION ASSUMPTIONS FLTE'!$C56)*('COMMISSION ASSUMPTIONS FLTE'!$D21)</f>
        <v>0</v>
      </c>
      <c r="BI48" s="316">
        <f ca="1">('SUBSCRIBER BASE FLTE'!BI22*'COMMISSION ASSUMPTIONS FLTE'!$C56)*('COMMISSION ASSUMPTIONS FLTE'!$D21)</f>
        <v>0</v>
      </c>
      <c r="BJ48" s="316">
        <f ca="1">('SUBSCRIBER BASE FLTE'!BJ22*'COMMISSION ASSUMPTIONS FLTE'!$C56)*('COMMISSION ASSUMPTIONS FLTE'!$D21)</f>
        <v>0</v>
      </c>
      <c r="BK48" s="316">
        <f ca="1">('SUBSCRIBER BASE FLTE'!BK22*'COMMISSION ASSUMPTIONS FLTE'!$C56)*('COMMISSION ASSUMPTIONS FLTE'!$D21)</f>
        <v>0</v>
      </c>
      <c r="BL48" s="316">
        <f ca="1">('SUBSCRIBER BASE FLTE'!BL22*'COMMISSION ASSUMPTIONS FLTE'!$C56)*('COMMISSION ASSUMPTIONS FLTE'!$D21)</f>
        <v>0</v>
      </c>
      <c r="BM48" s="316">
        <f ca="1">('SUBSCRIBER BASE FLTE'!BM22*'COMMISSION ASSUMPTIONS FLTE'!$C56)*('COMMISSION ASSUMPTIONS FLTE'!$D21)</f>
        <v>0</v>
      </c>
      <c r="BN48" s="316">
        <f ca="1">('SUBSCRIBER BASE FLTE'!BN22*'COMMISSION ASSUMPTIONS FLTE'!$C56)*('COMMISSION ASSUMPTIONS FLTE'!$D21)</f>
        <v>0</v>
      </c>
      <c r="BO48" s="316">
        <f ca="1">('SUBSCRIBER BASE FLTE'!BO22*'COMMISSION ASSUMPTIONS FLTE'!$C56)*('COMMISSION ASSUMPTIONS FLTE'!$D21)</f>
        <v>0</v>
      </c>
      <c r="BP48" s="316">
        <f ca="1">('SUBSCRIBER BASE FLTE'!BP22*'COMMISSION ASSUMPTIONS FLTE'!$C56)*('COMMISSION ASSUMPTIONS FLTE'!$D21)</f>
        <v>0</v>
      </c>
      <c r="BQ48" s="316">
        <f ca="1">('SUBSCRIBER BASE FLTE'!BQ22*'COMMISSION ASSUMPTIONS FLTE'!$C56)*('COMMISSION ASSUMPTIONS FLTE'!$D21)</f>
        <v>0</v>
      </c>
      <c r="BR48" s="316">
        <f ca="1">('SUBSCRIBER BASE FLTE'!BR22*'COMMISSION ASSUMPTIONS FLTE'!$C56)*('COMMISSION ASSUMPTIONS FLTE'!$D21)</f>
        <v>0</v>
      </c>
    </row>
    <row r="49" spans="2:71" ht="24" customHeight="1" outlineLevel="1">
      <c r="AU49" s="312"/>
      <c r="AV49" s="312"/>
      <c r="AW49" s="312"/>
      <c r="AX49" s="312"/>
      <c r="AY49" s="312"/>
      <c r="AZ49" s="312"/>
      <c r="BA49" s="312"/>
      <c r="BB49" s="312"/>
      <c r="BC49" s="312"/>
      <c r="BD49" s="312"/>
      <c r="BE49" s="312"/>
      <c r="BF49" s="312"/>
      <c r="BG49" s="312"/>
      <c r="BH49" s="312"/>
      <c r="BI49" s="312"/>
      <c r="BJ49" s="312"/>
      <c r="BK49" s="312"/>
      <c r="BL49" s="312"/>
      <c r="BM49" s="312"/>
      <c r="BN49" s="312"/>
      <c r="BO49" s="312"/>
      <c r="BP49" s="312"/>
      <c r="BQ49" s="312"/>
      <c r="BR49" s="312"/>
    </row>
    <row r="50" spans="2:71" ht="24" customHeight="1" outlineLevel="1">
      <c r="B50" s="309" t="str">
        <f>'COMMISSION ASSUMPTIONS FLTE'!D7</f>
        <v>ONLINE SALES WEB</v>
      </c>
      <c r="C50" s="311">
        <f t="shared" ref="C50:BN50" si="14">SUM(C52:C56)</f>
        <v>0</v>
      </c>
      <c r="D50" s="311">
        <f t="shared" si="14"/>
        <v>0</v>
      </c>
      <c r="E50" s="311">
        <f t="shared" si="14"/>
        <v>0</v>
      </c>
      <c r="F50" s="311">
        <f t="shared" si="14"/>
        <v>0</v>
      </c>
      <c r="G50" s="311">
        <f t="shared" si="14"/>
        <v>0</v>
      </c>
      <c r="H50" s="311">
        <f t="shared" si="14"/>
        <v>0</v>
      </c>
      <c r="I50" s="311">
        <f t="shared" si="14"/>
        <v>0</v>
      </c>
      <c r="J50" s="311">
        <f t="shared" si="14"/>
        <v>0</v>
      </c>
      <c r="K50" s="311">
        <f t="shared" ca="1" si="14"/>
        <v>0</v>
      </c>
      <c r="L50" s="311">
        <f t="shared" ca="1" si="14"/>
        <v>0</v>
      </c>
      <c r="M50" s="311">
        <f t="shared" ca="1" si="14"/>
        <v>0</v>
      </c>
      <c r="N50" s="311">
        <f t="shared" ca="1" si="14"/>
        <v>0</v>
      </c>
      <c r="O50" s="311">
        <f t="shared" ca="1" si="14"/>
        <v>0</v>
      </c>
      <c r="P50" s="311">
        <f t="shared" ca="1" si="14"/>
        <v>0</v>
      </c>
      <c r="Q50" s="311">
        <f t="shared" ca="1" si="14"/>
        <v>0</v>
      </c>
      <c r="R50" s="311">
        <f t="shared" ca="1" si="14"/>
        <v>0</v>
      </c>
      <c r="S50" s="311">
        <f t="shared" ca="1" si="14"/>
        <v>0</v>
      </c>
      <c r="T50" s="311">
        <f t="shared" ca="1" si="14"/>
        <v>0</v>
      </c>
      <c r="U50" s="311">
        <f t="shared" ca="1" si="14"/>
        <v>0</v>
      </c>
      <c r="V50" s="311">
        <f t="shared" ca="1" si="14"/>
        <v>0</v>
      </c>
      <c r="W50" s="311">
        <f t="shared" ca="1" si="14"/>
        <v>0</v>
      </c>
      <c r="X50" s="311">
        <f t="shared" ca="1" si="14"/>
        <v>0</v>
      </c>
      <c r="Y50" s="311">
        <f t="shared" ca="1" si="14"/>
        <v>0</v>
      </c>
      <c r="Z50" s="311">
        <f t="shared" ca="1" si="14"/>
        <v>0</v>
      </c>
      <c r="AA50" s="311">
        <f t="shared" ca="1" si="14"/>
        <v>0</v>
      </c>
      <c r="AB50" s="311">
        <f t="shared" ca="1" si="14"/>
        <v>0</v>
      </c>
      <c r="AC50" s="311">
        <f t="shared" ca="1" si="14"/>
        <v>0</v>
      </c>
      <c r="AD50" s="311">
        <f t="shared" ca="1" si="14"/>
        <v>0</v>
      </c>
      <c r="AE50" s="311">
        <f t="shared" ca="1" si="14"/>
        <v>0</v>
      </c>
      <c r="AF50" s="311">
        <f t="shared" ca="1" si="14"/>
        <v>0</v>
      </c>
      <c r="AG50" s="311">
        <f t="shared" ca="1" si="14"/>
        <v>0</v>
      </c>
      <c r="AH50" s="311">
        <f t="shared" ca="1" si="14"/>
        <v>0</v>
      </c>
      <c r="AI50" s="311">
        <f t="shared" ca="1" si="14"/>
        <v>0</v>
      </c>
      <c r="AJ50" s="311">
        <f t="shared" ca="1" si="14"/>
        <v>0</v>
      </c>
      <c r="AK50" s="311">
        <f t="shared" ca="1" si="14"/>
        <v>0</v>
      </c>
      <c r="AL50" s="311">
        <f t="shared" ca="1" si="14"/>
        <v>0</v>
      </c>
      <c r="AM50" s="311">
        <f t="shared" ca="1" si="14"/>
        <v>0</v>
      </c>
      <c r="AN50" s="311">
        <f t="shared" ca="1" si="14"/>
        <v>0</v>
      </c>
      <c r="AO50" s="311">
        <f t="shared" ca="1" si="14"/>
        <v>0</v>
      </c>
      <c r="AP50" s="311">
        <f t="shared" ca="1" si="14"/>
        <v>0</v>
      </c>
      <c r="AQ50" s="311">
        <f t="shared" ca="1" si="14"/>
        <v>0</v>
      </c>
      <c r="AR50" s="311">
        <f t="shared" ca="1" si="14"/>
        <v>0</v>
      </c>
      <c r="AS50" s="311">
        <f t="shared" ca="1" si="14"/>
        <v>0</v>
      </c>
      <c r="AT50" s="311">
        <f t="shared" ca="1" si="14"/>
        <v>0</v>
      </c>
      <c r="AU50" s="311">
        <f t="shared" ca="1" si="14"/>
        <v>0</v>
      </c>
      <c r="AV50" s="311">
        <f t="shared" ca="1" si="14"/>
        <v>0</v>
      </c>
      <c r="AW50" s="311">
        <f t="shared" ca="1" si="14"/>
        <v>0</v>
      </c>
      <c r="AX50" s="311">
        <f t="shared" ca="1" si="14"/>
        <v>0</v>
      </c>
      <c r="AY50" s="311">
        <f t="shared" ca="1" si="14"/>
        <v>0</v>
      </c>
      <c r="AZ50" s="311">
        <f t="shared" ca="1" si="14"/>
        <v>0</v>
      </c>
      <c r="BA50" s="311">
        <f t="shared" ca="1" si="14"/>
        <v>0</v>
      </c>
      <c r="BB50" s="311">
        <f t="shared" ca="1" si="14"/>
        <v>0</v>
      </c>
      <c r="BC50" s="311">
        <f t="shared" ca="1" si="14"/>
        <v>0</v>
      </c>
      <c r="BD50" s="311">
        <f t="shared" ca="1" si="14"/>
        <v>0</v>
      </c>
      <c r="BE50" s="311">
        <f t="shared" ca="1" si="14"/>
        <v>0</v>
      </c>
      <c r="BF50" s="311">
        <f t="shared" ca="1" si="14"/>
        <v>0</v>
      </c>
      <c r="BG50" s="311">
        <f t="shared" ca="1" si="14"/>
        <v>0</v>
      </c>
      <c r="BH50" s="311">
        <f t="shared" ca="1" si="14"/>
        <v>0</v>
      </c>
      <c r="BI50" s="311">
        <f t="shared" ca="1" si="14"/>
        <v>0</v>
      </c>
      <c r="BJ50" s="311">
        <f t="shared" ca="1" si="14"/>
        <v>0</v>
      </c>
      <c r="BK50" s="311">
        <f t="shared" ca="1" si="14"/>
        <v>0</v>
      </c>
      <c r="BL50" s="311">
        <f t="shared" ca="1" si="14"/>
        <v>0</v>
      </c>
      <c r="BM50" s="311">
        <f t="shared" ca="1" si="14"/>
        <v>0</v>
      </c>
      <c r="BN50" s="311">
        <f t="shared" ca="1" si="14"/>
        <v>0</v>
      </c>
      <c r="BO50" s="311">
        <f t="shared" ref="BO50:BR50" ca="1" si="15">SUM(BO52:BO56)</f>
        <v>0</v>
      </c>
      <c r="BP50" s="311">
        <f t="shared" ca="1" si="15"/>
        <v>0</v>
      </c>
      <c r="BQ50" s="311">
        <f t="shared" ca="1" si="15"/>
        <v>0</v>
      </c>
      <c r="BR50" s="311">
        <f t="shared" ca="1" si="15"/>
        <v>0</v>
      </c>
      <c r="BS50" s="307">
        <f ca="1">SUM(C50:BR50)</f>
        <v>0</v>
      </c>
    </row>
    <row r="51" spans="2:71" ht="24" customHeight="1" outlineLevel="1">
      <c r="B51" s="309" t="s">
        <v>355</v>
      </c>
      <c r="AU51" s="312"/>
      <c r="AV51" s="312"/>
      <c r="AW51" s="312"/>
      <c r="AX51" s="312"/>
      <c r="AY51" s="312"/>
      <c r="AZ51" s="312"/>
      <c r="BA51" s="312"/>
      <c r="BB51" s="312"/>
      <c r="BC51" s="312"/>
      <c r="BD51" s="312"/>
      <c r="BE51" s="312"/>
      <c r="BF51" s="312"/>
      <c r="BG51" s="312"/>
      <c r="BH51" s="312"/>
      <c r="BI51" s="312"/>
      <c r="BJ51" s="312"/>
      <c r="BK51" s="312"/>
      <c r="BL51" s="312"/>
      <c r="BM51" s="312"/>
      <c r="BN51" s="312"/>
      <c r="BO51" s="312"/>
      <c r="BP51" s="312"/>
      <c r="BQ51" s="312"/>
      <c r="BR51" s="312"/>
      <c r="BS51" s="307">
        <f>SUM(C51:BR51)</f>
        <v>0</v>
      </c>
    </row>
    <row r="52" spans="2:71" ht="24" customHeight="1" outlineLevel="1">
      <c r="B52" s="313" t="str">
        <f>B44</f>
        <v>FLTE 40GB</v>
      </c>
      <c r="C52" s="314">
        <f>('SUBSCRIBER BASE FLTE'!C18*'COMMISSION ASSUMPTIONS FLTE'!$D52)*('COMMISSION ASSUMPTIONS FLTE'!$D23)</f>
        <v>0</v>
      </c>
      <c r="D52" s="314">
        <f>('SUBSCRIBER BASE FLTE'!D18*'COMMISSION ASSUMPTIONS FLTE'!$D52)*('COMMISSION ASSUMPTIONS FLTE'!$D23)</f>
        <v>0</v>
      </c>
      <c r="E52" s="314">
        <f>('SUBSCRIBER BASE FLTE'!E18*'COMMISSION ASSUMPTIONS FLTE'!$D52)*('COMMISSION ASSUMPTIONS FLTE'!$D23)</f>
        <v>0</v>
      </c>
      <c r="F52" s="314">
        <f>('SUBSCRIBER BASE FLTE'!F18*'COMMISSION ASSUMPTIONS FLTE'!$D52)*('COMMISSION ASSUMPTIONS FLTE'!$D23)</f>
        <v>0</v>
      </c>
      <c r="G52" s="314">
        <f>('SUBSCRIBER BASE FLTE'!G18*'COMMISSION ASSUMPTIONS FLTE'!$D52)*('COMMISSION ASSUMPTIONS FLTE'!$D23)</f>
        <v>0</v>
      </c>
      <c r="H52" s="314">
        <f>('SUBSCRIBER BASE FLTE'!H18*'COMMISSION ASSUMPTIONS FLTE'!$D52)*('COMMISSION ASSUMPTIONS FLTE'!$D23)</f>
        <v>0</v>
      </c>
      <c r="I52" s="314">
        <f>('SUBSCRIBER BASE FLTE'!I18*'COMMISSION ASSUMPTIONS FLTE'!$D52)*('COMMISSION ASSUMPTIONS FLTE'!$D23)</f>
        <v>0</v>
      </c>
      <c r="J52" s="314">
        <f>('SUBSCRIBER BASE FLTE'!J18*'COMMISSION ASSUMPTIONS FLTE'!$D52)*('COMMISSION ASSUMPTIONS FLTE'!$D23)</f>
        <v>0</v>
      </c>
      <c r="K52" s="314">
        <f ca="1">('SUBSCRIBER BASE FLTE'!K18*'COMMISSION ASSUMPTIONS FLTE'!$D52)*('COMMISSION ASSUMPTIONS FLTE'!$D23)</f>
        <v>0</v>
      </c>
      <c r="L52" s="314">
        <f ca="1">('SUBSCRIBER BASE FLTE'!L18*'COMMISSION ASSUMPTIONS FLTE'!$D52)*('COMMISSION ASSUMPTIONS FLTE'!$D23)</f>
        <v>0</v>
      </c>
      <c r="M52" s="314">
        <f ca="1">('SUBSCRIBER BASE FLTE'!M18*'COMMISSION ASSUMPTIONS FLTE'!$D52)*('COMMISSION ASSUMPTIONS FLTE'!$D23)</f>
        <v>0</v>
      </c>
      <c r="N52" s="314">
        <f ca="1">('SUBSCRIBER BASE FLTE'!N18*'COMMISSION ASSUMPTIONS FLTE'!$D52)*('COMMISSION ASSUMPTIONS FLTE'!$D23)</f>
        <v>0</v>
      </c>
      <c r="O52" s="314">
        <f ca="1">('SUBSCRIBER BASE FLTE'!O18*'COMMISSION ASSUMPTIONS FLTE'!$D52)*('COMMISSION ASSUMPTIONS FLTE'!$D23)</f>
        <v>0</v>
      </c>
      <c r="P52" s="314">
        <f ca="1">('SUBSCRIBER BASE FLTE'!P18*'COMMISSION ASSUMPTIONS FLTE'!$D52)*('COMMISSION ASSUMPTIONS FLTE'!$D23)</f>
        <v>0</v>
      </c>
      <c r="Q52" s="314">
        <f ca="1">('SUBSCRIBER BASE FLTE'!Q18*'COMMISSION ASSUMPTIONS FLTE'!$D52)*('COMMISSION ASSUMPTIONS FLTE'!$D23)</f>
        <v>0</v>
      </c>
      <c r="R52" s="314">
        <f ca="1">('SUBSCRIBER BASE FLTE'!R18*'COMMISSION ASSUMPTIONS FLTE'!$D52)*('COMMISSION ASSUMPTIONS FLTE'!$D23)</f>
        <v>0</v>
      </c>
      <c r="S52" s="314">
        <f ca="1">('SUBSCRIBER BASE FLTE'!S18*'COMMISSION ASSUMPTIONS FLTE'!$D52)*('COMMISSION ASSUMPTIONS FLTE'!$D23)</f>
        <v>0</v>
      </c>
      <c r="T52" s="314">
        <f ca="1">('SUBSCRIBER BASE FLTE'!T18*'COMMISSION ASSUMPTIONS FLTE'!$D52)*('COMMISSION ASSUMPTIONS FLTE'!$D23)</f>
        <v>0</v>
      </c>
      <c r="U52" s="314">
        <f ca="1">('SUBSCRIBER BASE FLTE'!U18*'COMMISSION ASSUMPTIONS FLTE'!$D52)*('COMMISSION ASSUMPTIONS FLTE'!$D23)</f>
        <v>0</v>
      </c>
      <c r="V52" s="314">
        <f ca="1">('SUBSCRIBER BASE FLTE'!V18*'COMMISSION ASSUMPTIONS FLTE'!$D52)*('COMMISSION ASSUMPTIONS FLTE'!$D23)</f>
        <v>0</v>
      </c>
      <c r="W52" s="314">
        <f ca="1">('SUBSCRIBER BASE FLTE'!W18*'COMMISSION ASSUMPTIONS FLTE'!$D52)*('COMMISSION ASSUMPTIONS FLTE'!$D23)</f>
        <v>0</v>
      </c>
      <c r="X52" s="314">
        <f ca="1">('SUBSCRIBER BASE FLTE'!X18*'COMMISSION ASSUMPTIONS FLTE'!$D52)*('COMMISSION ASSUMPTIONS FLTE'!$D23)</f>
        <v>0</v>
      </c>
      <c r="Y52" s="314">
        <f ca="1">('SUBSCRIBER BASE FLTE'!Y18*'COMMISSION ASSUMPTIONS FLTE'!$D52)*('COMMISSION ASSUMPTIONS FLTE'!$D23)</f>
        <v>0</v>
      </c>
      <c r="Z52" s="314">
        <f ca="1">('SUBSCRIBER BASE FLTE'!Z18*'COMMISSION ASSUMPTIONS FLTE'!$D52)*('COMMISSION ASSUMPTIONS FLTE'!$D23)</f>
        <v>0</v>
      </c>
      <c r="AA52" s="314">
        <f ca="1">('SUBSCRIBER BASE FLTE'!AA18*'COMMISSION ASSUMPTIONS FLTE'!$D52)*('COMMISSION ASSUMPTIONS FLTE'!$D23)</f>
        <v>0</v>
      </c>
      <c r="AB52" s="314">
        <f ca="1">('SUBSCRIBER BASE FLTE'!AB18*'COMMISSION ASSUMPTIONS FLTE'!$D52)*('COMMISSION ASSUMPTIONS FLTE'!$D23)</f>
        <v>0</v>
      </c>
      <c r="AC52" s="314">
        <f ca="1">('SUBSCRIBER BASE FLTE'!AC18*'COMMISSION ASSUMPTIONS FLTE'!$D52)*('COMMISSION ASSUMPTIONS FLTE'!$D23)</f>
        <v>0</v>
      </c>
      <c r="AD52" s="314">
        <f ca="1">('SUBSCRIBER BASE FLTE'!AD18*'COMMISSION ASSUMPTIONS FLTE'!$D52)*('COMMISSION ASSUMPTIONS FLTE'!$D23)</f>
        <v>0</v>
      </c>
      <c r="AE52" s="314">
        <f ca="1">('SUBSCRIBER BASE FLTE'!AE18*'COMMISSION ASSUMPTIONS FLTE'!$D52)*('COMMISSION ASSUMPTIONS FLTE'!$D23)</f>
        <v>0</v>
      </c>
      <c r="AF52" s="314">
        <f ca="1">('SUBSCRIBER BASE FLTE'!AF18*'COMMISSION ASSUMPTIONS FLTE'!$D52)*('COMMISSION ASSUMPTIONS FLTE'!$D23)</f>
        <v>0</v>
      </c>
      <c r="AG52" s="314">
        <f ca="1">('SUBSCRIBER BASE FLTE'!AG18*'COMMISSION ASSUMPTIONS FLTE'!$D52)*('COMMISSION ASSUMPTIONS FLTE'!$D23)</f>
        <v>0</v>
      </c>
      <c r="AH52" s="314">
        <f ca="1">('SUBSCRIBER BASE FLTE'!AH18*'COMMISSION ASSUMPTIONS FLTE'!$D52)*('COMMISSION ASSUMPTIONS FLTE'!$D23)</f>
        <v>0</v>
      </c>
      <c r="AI52" s="314">
        <f ca="1">('SUBSCRIBER BASE FLTE'!AI18*'COMMISSION ASSUMPTIONS FLTE'!$D52)*('COMMISSION ASSUMPTIONS FLTE'!$D23)</f>
        <v>0</v>
      </c>
      <c r="AJ52" s="314">
        <f ca="1">('SUBSCRIBER BASE FLTE'!AJ18*'COMMISSION ASSUMPTIONS FLTE'!$D52)*('COMMISSION ASSUMPTIONS FLTE'!$D23)</f>
        <v>0</v>
      </c>
      <c r="AK52" s="314">
        <f ca="1">('SUBSCRIBER BASE FLTE'!AK18*'COMMISSION ASSUMPTIONS FLTE'!$D52)*('COMMISSION ASSUMPTIONS FLTE'!$D23)</f>
        <v>0</v>
      </c>
      <c r="AL52" s="314">
        <f ca="1">('SUBSCRIBER BASE FLTE'!AL18*'COMMISSION ASSUMPTIONS FLTE'!$D52)*('COMMISSION ASSUMPTIONS FLTE'!$D23)</f>
        <v>0</v>
      </c>
      <c r="AM52" s="314">
        <f ca="1">('SUBSCRIBER BASE FLTE'!AM18*'COMMISSION ASSUMPTIONS FLTE'!$D52)*('COMMISSION ASSUMPTIONS FLTE'!$D23)</f>
        <v>0</v>
      </c>
      <c r="AN52" s="314">
        <f ca="1">('SUBSCRIBER BASE FLTE'!AN18*'COMMISSION ASSUMPTIONS FLTE'!$D52)*('COMMISSION ASSUMPTIONS FLTE'!$D23)</f>
        <v>0</v>
      </c>
      <c r="AO52" s="314">
        <f ca="1">('SUBSCRIBER BASE FLTE'!AO18*'COMMISSION ASSUMPTIONS FLTE'!$D52)*('COMMISSION ASSUMPTIONS FLTE'!$D23)</f>
        <v>0</v>
      </c>
      <c r="AP52" s="314">
        <f ca="1">('SUBSCRIBER BASE FLTE'!AP18*'COMMISSION ASSUMPTIONS FLTE'!$D52)*('COMMISSION ASSUMPTIONS FLTE'!$D23)</f>
        <v>0</v>
      </c>
      <c r="AQ52" s="314">
        <f ca="1">('SUBSCRIBER BASE FLTE'!AQ18*'COMMISSION ASSUMPTIONS FLTE'!$D52)*('COMMISSION ASSUMPTIONS FLTE'!$D23)</f>
        <v>0</v>
      </c>
      <c r="AR52" s="314">
        <f ca="1">('SUBSCRIBER BASE FLTE'!AR18*'COMMISSION ASSUMPTIONS FLTE'!$D52)*('COMMISSION ASSUMPTIONS FLTE'!$D23)</f>
        <v>0</v>
      </c>
      <c r="AS52" s="314">
        <f ca="1">('SUBSCRIBER BASE FLTE'!AS18*'COMMISSION ASSUMPTIONS FLTE'!$D52)*('COMMISSION ASSUMPTIONS FLTE'!$D23)</f>
        <v>0</v>
      </c>
      <c r="AT52" s="314">
        <f ca="1">('SUBSCRIBER BASE FLTE'!AT18*'COMMISSION ASSUMPTIONS FLTE'!$D52)*('COMMISSION ASSUMPTIONS FLTE'!$D23)</f>
        <v>0</v>
      </c>
      <c r="AU52" s="314">
        <f ca="1">('SUBSCRIBER BASE FLTE'!AU18*'COMMISSION ASSUMPTIONS FLTE'!$D52)*('COMMISSION ASSUMPTIONS FLTE'!$D23)</f>
        <v>0</v>
      </c>
      <c r="AV52" s="314">
        <f ca="1">('SUBSCRIBER BASE FLTE'!AV18*'COMMISSION ASSUMPTIONS FLTE'!$D52)*('COMMISSION ASSUMPTIONS FLTE'!$D23)</f>
        <v>0</v>
      </c>
      <c r="AW52" s="314">
        <f ca="1">('SUBSCRIBER BASE FLTE'!AW18*'COMMISSION ASSUMPTIONS FLTE'!$D52)*('COMMISSION ASSUMPTIONS FLTE'!$D23)</f>
        <v>0</v>
      </c>
      <c r="AX52" s="314">
        <f ca="1">('SUBSCRIBER BASE FLTE'!AX18*'COMMISSION ASSUMPTIONS FLTE'!$D52)*('COMMISSION ASSUMPTIONS FLTE'!$D23)</f>
        <v>0</v>
      </c>
      <c r="AY52" s="314">
        <f ca="1">('SUBSCRIBER BASE FLTE'!AY18*'COMMISSION ASSUMPTIONS FLTE'!$D52)*('COMMISSION ASSUMPTIONS FLTE'!$D23)</f>
        <v>0</v>
      </c>
      <c r="AZ52" s="314">
        <f ca="1">('SUBSCRIBER BASE FLTE'!AZ18*'COMMISSION ASSUMPTIONS FLTE'!$D52)*('COMMISSION ASSUMPTIONS FLTE'!$D23)</f>
        <v>0</v>
      </c>
      <c r="BA52" s="314">
        <f ca="1">('SUBSCRIBER BASE FLTE'!BA18*'COMMISSION ASSUMPTIONS FLTE'!$D52)*('COMMISSION ASSUMPTIONS FLTE'!$D23)</f>
        <v>0</v>
      </c>
      <c r="BB52" s="314">
        <f ca="1">('SUBSCRIBER BASE FLTE'!BB18*'COMMISSION ASSUMPTIONS FLTE'!$D52)*('COMMISSION ASSUMPTIONS FLTE'!$D23)</f>
        <v>0</v>
      </c>
      <c r="BC52" s="314">
        <f ca="1">('SUBSCRIBER BASE FLTE'!BC18*'COMMISSION ASSUMPTIONS FLTE'!$D52)*('COMMISSION ASSUMPTIONS FLTE'!$D23)</f>
        <v>0</v>
      </c>
      <c r="BD52" s="314">
        <f ca="1">('SUBSCRIBER BASE FLTE'!BD18*'COMMISSION ASSUMPTIONS FLTE'!$D52)*('COMMISSION ASSUMPTIONS FLTE'!$D23)</f>
        <v>0</v>
      </c>
      <c r="BE52" s="314">
        <f ca="1">('SUBSCRIBER BASE FLTE'!BE18*'COMMISSION ASSUMPTIONS FLTE'!$D52)*('COMMISSION ASSUMPTIONS FLTE'!$D23)</f>
        <v>0</v>
      </c>
      <c r="BF52" s="314">
        <f ca="1">('SUBSCRIBER BASE FLTE'!BF18*'COMMISSION ASSUMPTIONS FLTE'!$D52)*('COMMISSION ASSUMPTIONS FLTE'!$D23)</f>
        <v>0</v>
      </c>
      <c r="BG52" s="314">
        <f ca="1">('SUBSCRIBER BASE FLTE'!BG18*'COMMISSION ASSUMPTIONS FLTE'!$D52)*('COMMISSION ASSUMPTIONS FLTE'!$D23)</f>
        <v>0</v>
      </c>
      <c r="BH52" s="314">
        <f ca="1">('SUBSCRIBER BASE FLTE'!BH18*'COMMISSION ASSUMPTIONS FLTE'!$D52)*('COMMISSION ASSUMPTIONS FLTE'!$D23)</f>
        <v>0</v>
      </c>
      <c r="BI52" s="314">
        <f ca="1">('SUBSCRIBER BASE FLTE'!BI18*'COMMISSION ASSUMPTIONS FLTE'!$D52)*('COMMISSION ASSUMPTIONS FLTE'!$D23)</f>
        <v>0</v>
      </c>
      <c r="BJ52" s="314">
        <f ca="1">('SUBSCRIBER BASE FLTE'!BJ18*'COMMISSION ASSUMPTIONS FLTE'!$D52)*('COMMISSION ASSUMPTIONS FLTE'!$D23)</f>
        <v>0</v>
      </c>
      <c r="BK52" s="314">
        <f ca="1">('SUBSCRIBER BASE FLTE'!BK18*'COMMISSION ASSUMPTIONS FLTE'!$D52)*('COMMISSION ASSUMPTIONS FLTE'!$D23)</f>
        <v>0</v>
      </c>
      <c r="BL52" s="314">
        <f ca="1">('SUBSCRIBER BASE FLTE'!BL18*'COMMISSION ASSUMPTIONS FLTE'!$D52)*('COMMISSION ASSUMPTIONS FLTE'!$D23)</f>
        <v>0</v>
      </c>
      <c r="BM52" s="314">
        <f ca="1">('SUBSCRIBER BASE FLTE'!BM18*'COMMISSION ASSUMPTIONS FLTE'!$D52)*('COMMISSION ASSUMPTIONS FLTE'!$D23)</f>
        <v>0</v>
      </c>
      <c r="BN52" s="314">
        <f ca="1">('SUBSCRIBER BASE FLTE'!BN18*'COMMISSION ASSUMPTIONS FLTE'!$D52)*('COMMISSION ASSUMPTIONS FLTE'!$D23)</f>
        <v>0</v>
      </c>
      <c r="BO52" s="314">
        <f ca="1">('SUBSCRIBER BASE FLTE'!BO18*'COMMISSION ASSUMPTIONS FLTE'!$D52)*('COMMISSION ASSUMPTIONS FLTE'!$D23)</f>
        <v>0</v>
      </c>
      <c r="BP52" s="314">
        <f ca="1">('SUBSCRIBER BASE FLTE'!BP18*'COMMISSION ASSUMPTIONS FLTE'!$D52)*('COMMISSION ASSUMPTIONS FLTE'!$D23)</f>
        <v>0</v>
      </c>
      <c r="BQ52" s="314">
        <f ca="1">('SUBSCRIBER BASE FLTE'!BQ18*'COMMISSION ASSUMPTIONS FLTE'!$D52)*('COMMISSION ASSUMPTIONS FLTE'!$D23)</f>
        <v>0</v>
      </c>
      <c r="BR52" s="314">
        <f ca="1">('SUBSCRIBER BASE FLTE'!BR18*'COMMISSION ASSUMPTIONS FLTE'!$D52)*('COMMISSION ASSUMPTIONS FLTE'!$D23)</f>
        <v>0</v>
      </c>
    </row>
    <row r="53" spans="2:71" ht="24" customHeight="1" outlineLevel="1">
      <c r="B53" s="313" t="str">
        <f>B45</f>
        <v>FLTE 100GB</v>
      </c>
      <c r="C53" s="314">
        <f>('SUBSCRIBER BASE FLTE'!C19*'COMMISSION ASSUMPTIONS FLTE'!$D53)*('COMMISSION ASSUMPTIONS FLTE'!$D24)</f>
        <v>0</v>
      </c>
      <c r="D53" s="314">
        <f>('SUBSCRIBER BASE FLTE'!D19*'COMMISSION ASSUMPTIONS FLTE'!$D53)*('COMMISSION ASSUMPTIONS FLTE'!$D24)</f>
        <v>0</v>
      </c>
      <c r="E53" s="314">
        <f>('SUBSCRIBER BASE FLTE'!E19*'COMMISSION ASSUMPTIONS FLTE'!$D53)*('COMMISSION ASSUMPTIONS FLTE'!$D24)</f>
        <v>0</v>
      </c>
      <c r="F53" s="314">
        <f>('SUBSCRIBER BASE FLTE'!F19*'COMMISSION ASSUMPTIONS FLTE'!$D53)*('COMMISSION ASSUMPTIONS FLTE'!$D24)</f>
        <v>0</v>
      </c>
      <c r="G53" s="314">
        <f>('SUBSCRIBER BASE FLTE'!G19*'COMMISSION ASSUMPTIONS FLTE'!$D53)*('COMMISSION ASSUMPTIONS FLTE'!$D24)</f>
        <v>0</v>
      </c>
      <c r="H53" s="314">
        <f>('SUBSCRIBER BASE FLTE'!H19*'COMMISSION ASSUMPTIONS FLTE'!$D53)*('COMMISSION ASSUMPTIONS FLTE'!$D24)</f>
        <v>0</v>
      </c>
      <c r="I53" s="314">
        <f>('SUBSCRIBER BASE FLTE'!I19*'COMMISSION ASSUMPTIONS FLTE'!$D53)*('COMMISSION ASSUMPTIONS FLTE'!$D24)</f>
        <v>0</v>
      </c>
      <c r="J53" s="314">
        <f>('SUBSCRIBER BASE FLTE'!J19*'COMMISSION ASSUMPTIONS FLTE'!$D53)*('COMMISSION ASSUMPTIONS FLTE'!$D24)</f>
        <v>0</v>
      </c>
      <c r="K53" s="314">
        <f ca="1">('SUBSCRIBER BASE FLTE'!K19*'COMMISSION ASSUMPTIONS FLTE'!$D53)*('COMMISSION ASSUMPTIONS FLTE'!$D24)</f>
        <v>0</v>
      </c>
      <c r="L53" s="314">
        <f ca="1">('SUBSCRIBER BASE FLTE'!L19*'COMMISSION ASSUMPTIONS FLTE'!$D53)*('COMMISSION ASSUMPTIONS FLTE'!$D24)</f>
        <v>0</v>
      </c>
      <c r="M53" s="314">
        <f ca="1">('SUBSCRIBER BASE FLTE'!M19*'COMMISSION ASSUMPTIONS FLTE'!$D53)*('COMMISSION ASSUMPTIONS FLTE'!$D24)</f>
        <v>0</v>
      </c>
      <c r="N53" s="314">
        <f ca="1">('SUBSCRIBER BASE FLTE'!N19*'COMMISSION ASSUMPTIONS FLTE'!$D53)*('COMMISSION ASSUMPTIONS FLTE'!$D24)</f>
        <v>0</v>
      </c>
      <c r="O53" s="314">
        <f ca="1">('SUBSCRIBER BASE FLTE'!O19*'COMMISSION ASSUMPTIONS FLTE'!$D53)*('COMMISSION ASSUMPTIONS FLTE'!$D24)</f>
        <v>0</v>
      </c>
      <c r="P53" s="314">
        <f ca="1">('SUBSCRIBER BASE FLTE'!P19*'COMMISSION ASSUMPTIONS FLTE'!$D53)*('COMMISSION ASSUMPTIONS FLTE'!$D24)</f>
        <v>0</v>
      </c>
      <c r="Q53" s="314">
        <f ca="1">('SUBSCRIBER BASE FLTE'!Q19*'COMMISSION ASSUMPTIONS FLTE'!$D53)*('COMMISSION ASSUMPTIONS FLTE'!$D24)</f>
        <v>0</v>
      </c>
      <c r="R53" s="314">
        <f ca="1">('SUBSCRIBER BASE FLTE'!R19*'COMMISSION ASSUMPTIONS FLTE'!$D53)*('COMMISSION ASSUMPTIONS FLTE'!$D24)</f>
        <v>0</v>
      </c>
      <c r="S53" s="314">
        <f ca="1">('SUBSCRIBER BASE FLTE'!S19*'COMMISSION ASSUMPTIONS FLTE'!$D53)*('COMMISSION ASSUMPTIONS FLTE'!$D24)</f>
        <v>0</v>
      </c>
      <c r="T53" s="314">
        <f ca="1">('SUBSCRIBER BASE FLTE'!T19*'COMMISSION ASSUMPTIONS FLTE'!$D53)*('COMMISSION ASSUMPTIONS FLTE'!$D24)</f>
        <v>0</v>
      </c>
      <c r="U53" s="314">
        <f ca="1">('SUBSCRIBER BASE FLTE'!U19*'COMMISSION ASSUMPTIONS FLTE'!$D53)*('COMMISSION ASSUMPTIONS FLTE'!$D24)</f>
        <v>0</v>
      </c>
      <c r="V53" s="314">
        <f ca="1">('SUBSCRIBER BASE FLTE'!V19*'COMMISSION ASSUMPTIONS FLTE'!$D53)*('COMMISSION ASSUMPTIONS FLTE'!$D24)</f>
        <v>0</v>
      </c>
      <c r="W53" s="314">
        <f ca="1">('SUBSCRIBER BASE FLTE'!W19*'COMMISSION ASSUMPTIONS FLTE'!$D53)*('COMMISSION ASSUMPTIONS FLTE'!$D24)</f>
        <v>0</v>
      </c>
      <c r="X53" s="314">
        <f ca="1">('SUBSCRIBER BASE FLTE'!X19*'COMMISSION ASSUMPTIONS FLTE'!$D53)*('COMMISSION ASSUMPTIONS FLTE'!$D24)</f>
        <v>0</v>
      </c>
      <c r="Y53" s="314">
        <f ca="1">('SUBSCRIBER BASE FLTE'!Y19*'COMMISSION ASSUMPTIONS FLTE'!$D53)*('COMMISSION ASSUMPTIONS FLTE'!$D24)</f>
        <v>0</v>
      </c>
      <c r="Z53" s="314">
        <f ca="1">('SUBSCRIBER BASE FLTE'!Z19*'COMMISSION ASSUMPTIONS FLTE'!$D53)*('COMMISSION ASSUMPTIONS FLTE'!$D24)</f>
        <v>0</v>
      </c>
      <c r="AA53" s="314">
        <f ca="1">('SUBSCRIBER BASE FLTE'!AA19*'COMMISSION ASSUMPTIONS FLTE'!$D53)*('COMMISSION ASSUMPTIONS FLTE'!$D24)</f>
        <v>0</v>
      </c>
      <c r="AB53" s="314">
        <f ca="1">('SUBSCRIBER BASE FLTE'!AB19*'COMMISSION ASSUMPTIONS FLTE'!$D53)*('COMMISSION ASSUMPTIONS FLTE'!$D24)</f>
        <v>0</v>
      </c>
      <c r="AC53" s="314">
        <f ca="1">('SUBSCRIBER BASE FLTE'!AC19*'COMMISSION ASSUMPTIONS FLTE'!$D53)*('COMMISSION ASSUMPTIONS FLTE'!$D24)</f>
        <v>0</v>
      </c>
      <c r="AD53" s="314">
        <f ca="1">('SUBSCRIBER BASE FLTE'!AD19*'COMMISSION ASSUMPTIONS FLTE'!$D53)*('COMMISSION ASSUMPTIONS FLTE'!$D24)</f>
        <v>0</v>
      </c>
      <c r="AE53" s="314">
        <f ca="1">('SUBSCRIBER BASE FLTE'!AE19*'COMMISSION ASSUMPTIONS FLTE'!$D53)*('COMMISSION ASSUMPTIONS FLTE'!$D24)</f>
        <v>0</v>
      </c>
      <c r="AF53" s="314">
        <f ca="1">('SUBSCRIBER BASE FLTE'!AF19*'COMMISSION ASSUMPTIONS FLTE'!$D53)*('COMMISSION ASSUMPTIONS FLTE'!$D24)</f>
        <v>0</v>
      </c>
      <c r="AG53" s="314">
        <f ca="1">('SUBSCRIBER BASE FLTE'!AG19*'COMMISSION ASSUMPTIONS FLTE'!$D53)*('COMMISSION ASSUMPTIONS FLTE'!$D24)</f>
        <v>0</v>
      </c>
      <c r="AH53" s="314">
        <f ca="1">('SUBSCRIBER BASE FLTE'!AH19*'COMMISSION ASSUMPTIONS FLTE'!$D53)*('COMMISSION ASSUMPTIONS FLTE'!$D24)</f>
        <v>0</v>
      </c>
      <c r="AI53" s="314">
        <f ca="1">('SUBSCRIBER BASE FLTE'!AI19*'COMMISSION ASSUMPTIONS FLTE'!$D53)*('COMMISSION ASSUMPTIONS FLTE'!$D24)</f>
        <v>0</v>
      </c>
      <c r="AJ53" s="314">
        <f ca="1">('SUBSCRIBER BASE FLTE'!AJ19*'COMMISSION ASSUMPTIONS FLTE'!$D53)*('COMMISSION ASSUMPTIONS FLTE'!$D24)</f>
        <v>0</v>
      </c>
      <c r="AK53" s="314">
        <f ca="1">('SUBSCRIBER BASE FLTE'!AK19*'COMMISSION ASSUMPTIONS FLTE'!$D53)*('COMMISSION ASSUMPTIONS FLTE'!$D24)</f>
        <v>0</v>
      </c>
      <c r="AL53" s="314">
        <f ca="1">('SUBSCRIBER BASE FLTE'!AL19*'COMMISSION ASSUMPTIONS FLTE'!$D53)*('COMMISSION ASSUMPTIONS FLTE'!$D24)</f>
        <v>0</v>
      </c>
      <c r="AM53" s="314">
        <f ca="1">('SUBSCRIBER BASE FLTE'!AM19*'COMMISSION ASSUMPTIONS FLTE'!$D53)*('COMMISSION ASSUMPTIONS FLTE'!$D24)</f>
        <v>0</v>
      </c>
      <c r="AN53" s="314">
        <f ca="1">('SUBSCRIBER BASE FLTE'!AN19*'COMMISSION ASSUMPTIONS FLTE'!$D53)*('COMMISSION ASSUMPTIONS FLTE'!$D24)</f>
        <v>0</v>
      </c>
      <c r="AO53" s="314">
        <f ca="1">('SUBSCRIBER BASE FLTE'!AO19*'COMMISSION ASSUMPTIONS FLTE'!$D53)*('COMMISSION ASSUMPTIONS FLTE'!$D24)</f>
        <v>0</v>
      </c>
      <c r="AP53" s="314">
        <f ca="1">('SUBSCRIBER BASE FLTE'!AP19*'COMMISSION ASSUMPTIONS FLTE'!$D53)*('COMMISSION ASSUMPTIONS FLTE'!$D24)</f>
        <v>0</v>
      </c>
      <c r="AQ53" s="314">
        <f ca="1">('SUBSCRIBER BASE FLTE'!AQ19*'COMMISSION ASSUMPTIONS FLTE'!$D53)*('COMMISSION ASSUMPTIONS FLTE'!$D24)</f>
        <v>0</v>
      </c>
      <c r="AR53" s="314">
        <f ca="1">('SUBSCRIBER BASE FLTE'!AR19*'COMMISSION ASSUMPTIONS FLTE'!$D53)*('COMMISSION ASSUMPTIONS FLTE'!$D24)</f>
        <v>0</v>
      </c>
      <c r="AS53" s="314">
        <f ca="1">('SUBSCRIBER BASE FLTE'!AS19*'COMMISSION ASSUMPTIONS FLTE'!$D53)*('COMMISSION ASSUMPTIONS FLTE'!$D24)</f>
        <v>0</v>
      </c>
      <c r="AT53" s="314">
        <f ca="1">('SUBSCRIBER BASE FLTE'!AT19*'COMMISSION ASSUMPTIONS FLTE'!$D53)*('COMMISSION ASSUMPTIONS FLTE'!$D24)</f>
        <v>0</v>
      </c>
      <c r="AU53" s="314">
        <f ca="1">('SUBSCRIBER BASE FLTE'!AU19*'COMMISSION ASSUMPTIONS FLTE'!$D53)*('COMMISSION ASSUMPTIONS FLTE'!$D24)</f>
        <v>0</v>
      </c>
      <c r="AV53" s="314">
        <f ca="1">('SUBSCRIBER BASE FLTE'!AV19*'COMMISSION ASSUMPTIONS FLTE'!$D53)*('COMMISSION ASSUMPTIONS FLTE'!$D24)</f>
        <v>0</v>
      </c>
      <c r="AW53" s="314">
        <f ca="1">('SUBSCRIBER BASE FLTE'!AW19*'COMMISSION ASSUMPTIONS FLTE'!$D53)*('COMMISSION ASSUMPTIONS FLTE'!$D24)</f>
        <v>0</v>
      </c>
      <c r="AX53" s="314">
        <f ca="1">('SUBSCRIBER BASE FLTE'!AX19*'COMMISSION ASSUMPTIONS FLTE'!$D53)*('COMMISSION ASSUMPTIONS FLTE'!$D24)</f>
        <v>0</v>
      </c>
      <c r="AY53" s="314">
        <f ca="1">('SUBSCRIBER BASE FLTE'!AY19*'COMMISSION ASSUMPTIONS FLTE'!$D53)*('COMMISSION ASSUMPTIONS FLTE'!$D24)</f>
        <v>0</v>
      </c>
      <c r="AZ53" s="314">
        <f ca="1">('SUBSCRIBER BASE FLTE'!AZ19*'COMMISSION ASSUMPTIONS FLTE'!$D53)*('COMMISSION ASSUMPTIONS FLTE'!$D24)</f>
        <v>0</v>
      </c>
      <c r="BA53" s="314">
        <f ca="1">('SUBSCRIBER BASE FLTE'!BA19*'COMMISSION ASSUMPTIONS FLTE'!$D53)*('COMMISSION ASSUMPTIONS FLTE'!$D24)</f>
        <v>0</v>
      </c>
      <c r="BB53" s="314">
        <f ca="1">('SUBSCRIBER BASE FLTE'!BB19*'COMMISSION ASSUMPTIONS FLTE'!$D53)*('COMMISSION ASSUMPTIONS FLTE'!$D24)</f>
        <v>0</v>
      </c>
      <c r="BC53" s="314">
        <f ca="1">('SUBSCRIBER BASE FLTE'!BC19*'COMMISSION ASSUMPTIONS FLTE'!$D53)*('COMMISSION ASSUMPTIONS FLTE'!$D24)</f>
        <v>0</v>
      </c>
      <c r="BD53" s="314">
        <f ca="1">('SUBSCRIBER BASE FLTE'!BD19*'COMMISSION ASSUMPTIONS FLTE'!$D53)*('COMMISSION ASSUMPTIONS FLTE'!$D24)</f>
        <v>0</v>
      </c>
      <c r="BE53" s="314">
        <f ca="1">('SUBSCRIBER BASE FLTE'!BE19*'COMMISSION ASSUMPTIONS FLTE'!$D53)*('COMMISSION ASSUMPTIONS FLTE'!$D24)</f>
        <v>0</v>
      </c>
      <c r="BF53" s="314">
        <f ca="1">('SUBSCRIBER BASE FLTE'!BF19*'COMMISSION ASSUMPTIONS FLTE'!$D53)*('COMMISSION ASSUMPTIONS FLTE'!$D24)</f>
        <v>0</v>
      </c>
      <c r="BG53" s="314">
        <f ca="1">('SUBSCRIBER BASE FLTE'!BG19*'COMMISSION ASSUMPTIONS FLTE'!$D53)*('COMMISSION ASSUMPTIONS FLTE'!$D24)</f>
        <v>0</v>
      </c>
      <c r="BH53" s="314">
        <f ca="1">('SUBSCRIBER BASE FLTE'!BH19*'COMMISSION ASSUMPTIONS FLTE'!$D53)*('COMMISSION ASSUMPTIONS FLTE'!$D24)</f>
        <v>0</v>
      </c>
      <c r="BI53" s="314">
        <f ca="1">('SUBSCRIBER BASE FLTE'!BI19*'COMMISSION ASSUMPTIONS FLTE'!$D53)*('COMMISSION ASSUMPTIONS FLTE'!$D24)</f>
        <v>0</v>
      </c>
      <c r="BJ53" s="314">
        <f ca="1">('SUBSCRIBER BASE FLTE'!BJ19*'COMMISSION ASSUMPTIONS FLTE'!$D53)*('COMMISSION ASSUMPTIONS FLTE'!$D24)</f>
        <v>0</v>
      </c>
      <c r="BK53" s="314">
        <f ca="1">('SUBSCRIBER BASE FLTE'!BK19*'COMMISSION ASSUMPTIONS FLTE'!$D53)*('COMMISSION ASSUMPTIONS FLTE'!$D24)</f>
        <v>0</v>
      </c>
      <c r="BL53" s="314">
        <f ca="1">('SUBSCRIBER BASE FLTE'!BL19*'COMMISSION ASSUMPTIONS FLTE'!$D53)*('COMMISSION ASSUMPTIONS FLTE'!$D24)</f>
        <v>0</v>
      </c>
      <c r="BM53" s="314">
        <f ca="1">('SUBSCRIBER BASE FLTE'!BM19*'COMMISSION ASSUMPTIONS FLTE'!$D53)*('COMMISSION ASSUMPTIONS FLTE'!$D24)</f>
        <v>0</v>
      </c>
      <c r="BN53" s="314">
        <f ca="1">('SUBSCRIBER BASE FLTE'!BN19*'COMMISSION ASSUMPTIONS FLTE'!$D53)*('COMMISSION ASSUMPTIONS FLTE'!$D24)</f>
        <v>0</v>
      </c>
      <c r="BO53" s="314">
        <f ca="1">('SUBSCRIBER BASE FLTE'!BO19*'COMMISSION ASSUMPTIONS FLTE'!$D53)*('COMMISSION ASSUMPTIONS FLTE'!$D24)</f>
        <v>0</v>
      </c>
      <c r="BP53" s="314">
        <f ca="1">('SUBSCRIBER BASE FLTE'!BP19*'COMMISSION ASSUMPTIONS FLTE'!$D53)*('COMMISSION ASSUMPTIONS FLTE'!$D24)</f>
        <v>0</v>
      </c>
      <c r="BQ53" s="314">
        <f ca="1">('SUBSCRIBER BASE FLTE'!BQ19*'COMMISSION ASSUMPTIONS FLTE'!$D53)*('COMMISSION ASSUMPTIONS FLTE'!$D24)</f>
        <v>0</v>
      </c>
      <c r="BR53" s="314">
        <f ca="1">('SUBSCRIBER BASE FLTE'!BR19*'COMMISSION ASSUMPTIONS FLTE'!$D53)*('COMMISSION ASSUMPTIONS FLTE'!$D24)</f>
        <v>0</v>
      </c>
    </row>
    <row r="54" spans="2:71" ht="24" customHeight="1" outlineLevel="1">
      <c r="B54" s="313" t="str">
        <f>B46</f>
        <v>FLTE 200GB</v>
      </c>
      <c r="C54" s="314">
        <f>('SUBSCRIBER BASE FLTE'!C20*'COMMISSION ASSUMPTIONS FLTE'!$D54)*('COMMISSION ASSUMPTIONS FLTE'!$D25)</f>
        <v>0</v>
      </c>
      <c r="D54" s="314">
        <f>('SUBSCRIBER BASE FLTE'!D20*'COMMISSION ASSUMPTIONS FLTE'!$D54)*('COMMISSION ASSUMPTIONS FLTE'!$D25)</f>
        <v>0</v>
      </c>
      <c r="E54" s="314">
        <f>('SUBSCRIBER BASE FLTE'!E20*'COMMISSION ASSUMPTIONS FLTE'!$D54)*('COMMISSION ASSUMPTIONS FLTE'!$D25)</f>
        <v>0</v>
      </c>
      <c r="F54" s="314">
        <f>('SUBSCRIBER BASE FLTE'!F20*'COMMISSION ASSUMPTIONS FLTE'!$D54)*('COMMISSION ASSUMPTIONS FLTE'!$D25)</f>
        <v>0</v>
      </c>
      <c r="G54" s="314">
        <f>('SUBSCRIBER BASE FLTE'!G20*'COMMISSION ASSUMPTIONS FLTE'!$D54)*('COMMISSION ASSUMPTIONS FLTE'!$D25)</f>
        <v>0</v>
      </c>
      <c r="H54" s="314">
        <f>('SUBSCRIBER BASE FLTE'!H20*'COMMISSION ASSUMPTIONS FLTE'!$D54)*('COMMISSION ASSUMPTIONS FLTE'!$D25)</f>
        <v>0</v>
      </c>
      <c r="I54" s="314">
        <f>('SUBSCRIBER BASE FLTE'!I20*'COMMISSION ASSUMPTIONS FLTE'!$D54)*('COMMISSION ASSUMPTIONS FLTE'!$D25)</f>
        <v>0</v>
      </c>
      <c r="J54" s="314">
        <f>('SUBSCRIBER BASE FLTE'!J20*'COMMISSION ASSUMPTIONS FLTE'!$D54)*('COMMISSION ASSUMPTIONS FLTE'!$D25)</f>
        <v>0</v>
      </c>
      <c r="K54" s="314">
        <f ca="1">('SUBSCRIBER BASE FLTE'!K20*'COMMISSION ASSUMPTIONS FLTE'!$D54)*('COMMISSION ASSUMPTIONS FLTE'!$D25)</f>
        <v>0</v>
      </c>
      <c r="L54" s="314">
        <f ca="1">('SUBSCRIBER BASE FLTE'!L20*'COMMISSION ASSUMPTIONS FLTE'!$D54)*('COMMISSION ASSUMPTIONS FLTE'!$D25)</f>
        <v>0</v>
      </c>
      <c r="M54" s="314">
        <f ca="1">('SUBSCRIBER BASE FLTE'!M20*'COMMISSION ASSUMPTIONS FLTE'!$D54)*('COMMISSION ASSUMPTIONS FLTE'!$D25)</f>
        <v>0</v>
      </c>
      <c r="N54" s="314">
        <f ca="1">('SUBSCRIBER BASE FLTE'!N20*'COMMISSION ASSUMPTIONS FLTE'!$D54)*('COMMISSION ASSUMPTIONS FLTE'!$D25)</f>
        <v>0</v>
      </c>
      <c r="O54" s="314">
        <f ca="1">('SUBSCRIBER BASE FLTE'!O20*'COMMISSION ASSUMPTIONS FLTE'!$D54)*('COMMISSION ASSUMPTIONS FLTE'!$D25)</f>
        <v>0</v>
      </c>
      <c r="P54" s="314">
        <f ca="1">('SUBSCRIBER BASE FLTE'!P20*'COMMISSION ASSUMPTIONS FLTE'!$D54)*('COMMISSION ASSUMPTIONS FLTE'!$D25)</f>
        <v>0</v>
      </c>
      <c r="Q54" s="314">
        <f ca="1">('SUBSCRIBER BASE FLTE'!Q20*'COMMISSION ASSUMPTIONS FLTE'!$D54)*('COMMISSION ASSUMPTIONS FLTE'!$D25)</f>
        <v>0</v>
      </c>
      <c r="R54" s="314">
        <f ca="1">('SUBSCRIBER BASE FLTE'!R20*'COMMISSION ASSUMPTIONS FLTE'!$D54)*('COMMISSION ASSUMPTIONS FLTE'!$D25)</f>
        <v>0</v>
      </c>
      <c r="S54" s="314">
        <f ca="1">('SUBSCRIBER BASE FLTE'!S20*'COMMISSION ASSUMPTIONS FLTE'!$D54)*('COMMISSION ASSUMPTIONS FLTE'!$D25)</f>
        <v>0</v>
      </c>
      <c r="T54" s="314">
        <f ca="1">('SUBSCRIBER BASE FLTE'!T20*'COMMISSION ASSUMPTIONS FLTE'!$D54)*('COMMISSION ASSUMPTIONS FLTE'!$D25)</f>
        <v>0</v>
      </c>
      <c r="U54" s="314">
        <f ca="1">('SUBSCRIBER BASE FLTE'!U20*'COMMISSION ASSUMPTIONS FLTE'!$D54)*('COMMISSION ASSUMPTIONS FLTE'!$D25)</f>
        <v>0</v>
      </c>
      <c r="V54" s="314">
        <f ca="1">('SUBSCRIBER BASE FLTE'!V20*'COMMISSION ASSUMPTIONS FLTE'!$D54)*('COMMISSION ASSUMPTIONS FLTE'!$D25)</f>
        <v>0</v>
      </c>
      <c r="W54" s="314">
        <f ca="1">('SUBSCRIBER BASE FLTE'!W20*'COMMISSION ASSUMPTIONS FLTE'!$D54)*('COMMISSION ASSUMPTIONS FLTE'!$D25)</f>
        <v>0</v>
      </c>
      <c r="X54" s="314">
        <f ca="1">('SUBSCRIBER BASE FLTE'!X20*'COMMISSION ASSUMPTIONS FLTE'!$D54)*('COMMISSION ASSUMPTIONS FLTE'!$D25)</f>
        <v>0</v>
      </c>
      <c r="Y54" s="314">
        <f ca="1">('SUBSCRIBER BASE FLTE'!Y20*'COMMISSION ASSUMPTIONS FLTE'!$D54)*('COMMISSION ASSUMPTIONS FLTE'!$D25)</f>
        <v>0</v>
      </c>
      <c r="Z54" s="314">
        <f ca="1">('SUBSCRIBER BASE FLTE'!Z20*'COMMISSION ASSUMPTIONS FLTE'!$D54)*('COMMISSION ASSUMPTIONS FLTE'!$D25)</f>
        <v>0</v>
      </c>
      <c r="AA54" s="314">
        <f ca="1">('SUBSCRIBER BASE FLTE'!AA20*'COMMISSION ASSUMPTIONS FLTE'!$D54)*('COMMISSION ASSUMPTIONS FLTE'!$D25)</f>
        <v>0</v>
      </c>
      <c r="AB54" s="314">
        <f ca="1">('SUBSCRIBER BASE FLTE'!AB20*'COMMISSION ASSUMPTIONS FLTE'!$D54)*('COMMISSION ASSUMPTIONS FLTE'!$D25)</f>
        <v>0</v>
      </c>
      <c r="AC54" s="314">
        <f ca="1">('SUBSCRIBER BASE FLTE'!AC20*'COMMISSION ASSUMPTIONS FLTE'!$D54)*('COMMISSION ASSUMPTIONS FLTE'!$D25)</f>
        <v>0</v>
      </c>
      <c r="AD54" s="314">
        <f ca="1">('SUBSCRIBER BASE FLTE'!AD20*'COMMISSION ASSUMPTIONS FLTE'!$D54)*('COMMISSION ASSUMPTIONS FLTE'!$D25)</f>
        <v>0</v>
      </c>
      <c r="AE54" s="314">
        <f ca="1">('SUBSCRIBER BASE FLTE'!AE20*'COMMISSION ASSUMPTIONS FLTE'!$D54)*('COMMISSION ASSUMPTIONS FLTE'!$D25)</f>
        <v>0</v>
      </c>
      <c r="AF54" s="314">
        <f ca="1">('SUBSCRIBER BASE FLTE'!AF20*'COMMISSION ASSUMPTIONS FLTE'!$D54)*('COMMISSION ASSUMPTIONS FLTE'!$D25)</f>
        <v>0</v>
      </c>
      <c r="AG54" s="314">
        <f ca="1">('SUBSCRIBER BASE FLTE'!AG20*'COMMISSION ASSUMPTIONS FLTE'!$D54)*('COMMISSION ASSUMPTIONS FLTE'!$D25)</f>
        <v>0</v>
      </c>
      <c r="AH54" s="314">
        <f ca="1">('SUBSCRIBER BASE FLTE'!AH20*'COMMISSION ASSUMPTIONS FLTE'!$D54)*('COMMISSION ASSUMPTIONS FLTE'!$D25)</f>
        <v>0</v>
      </c>
      <c r="AI54" s="314">
        <f ca="1">('SUBSCRIBER BASE FLTE'!AI20*'COMMISSION ASSUMPTIONS FLTE'!$D54)*('COMMISSION ASSUMPTIONS FLTE'!$D25)</f>
        <v>0</v>
      </c>
      <c r="AJ54" s="314">
        <f ca="1">('SUBSCRIBER BASE FLTE'!AJ20*'COMMISSION ASSUMPTIONS FLTE'!$D54)*('COMMISSION ASSUMPTIONS FLTE'!$D25)</f>
        <v>0</v>
      </c>
      <c r="AK54" s="314">
        <f ca="1">('SUBSCRIBER BASE FLTE'!AK20*'COMMISSION ASSUMPTIONS FLTE'!$D54)*('COMMISSION ASSUMPTIONS FLTE'!$D25)</f>
        <v>0</v>
      </c>
      <c r="AL54" s="314">
        <f ca="1">('SUBSCRIBER BASE FLTE'!AL20*'COMMISSION ASSUMPTIONS FLTE'!$D54)*('COMMISSION ASSUMPTIONS FLTE'!$D25)</f>
        <v>0</v>
      </c>
      <c r="AM54" s="314">
        <f ca="1">('SUBSCRIBER BASE FLTE'!AM20*'COMMISSION ASSUMPTIONS FLTE'!$D54)*('COMMISSION ASSUMPTIONS FLTE'!$D25)</f>
        <v>0</v>
      </c>
      <c r="AN54" s="314">
        <f ca="1">('SUBSCRIBER BASE FLTE'!AN20*'COMMISSION ASSUMPTIONS FLTE'!$D54)*('COMMISSION ASSUMPTIONS FLTE'!$D25)</f>
        <v>0</v>
      </c>
      <c r="AO54" s="314">
        <f ca="1">('SUBSCRIBER BASE FLTE'!AO20*'COMMISSION ASSUMPTIONS FLTE'!$D54)*('COMMISSION ASSUMPTIONS FLTE'!$D25)</f>
        <v>0</v>
      </c>
      <c r="AP54" s="314">
        <f ca="1">('SUBSCRIBER BASE FLTE'!AP20*'COMMISSION ASSUMPTIONS FLTE'!$D54)*('COMMISSION ASSUMPTIONS FLTE'!$D25)</f>
        <v>0</v>
      </c>
      <c r="AQ54" s="314">
        <f ca="1">('SUBSCRIBER BASE FLTE'!AQ20*'COMMISSION ASSUMPTIONS FLTE'!$D54)*('COMMISSION ASSUMPTIONS FLTE'!$D25)</f>
        <v>0</v>
      </c>
      <c r="AR54" s="314">
        <f ca="1">('SUBSCRIBER BASE FLTE'!AR20*'COMMISSION ASSUMPTIONS FLTE'!$D54)*('COMMISSION ASSUMPTIONS FLTE'!$D25)</f>
        <v>0</v>
      </c>
      <c r="AS54" s="314">
        <f ca="1">('SUBSCRIBER BASE FLTE'!AS20*'COMMISSION ASSUMPTIONS FLTE'!$D54)*('COMMISSION ASSUMPTIONS FLTE'!$D25)</f>
        <v>0</v>
      </c>
      <c r="AT54" s="314">
        <f ca="1">('SUBSCRIBER BASE FLTE'!AT20*'COMMISSION ASSUMPTIONS FLTE'!$D54)*('COMMISSION ASSUMPTIONS FLTE'!$D25)</f>
        <v>0</v>
      </c>
      <c r="AU54" s="314">
        <f ca="1">('SUBSCRIBER BASE FLTE'!AU20*'COMMISSION ASSUMPTIONS FLTE'!$D54)*('COMMISSION ASSUMPTIONS FLTE'!$D25)</f>
        <v>0</v>
      </c>
      <c r="AV54" s="314">
        <f ca="1">('SUBSCRIBER BASE FLTE'!AV20*'COMMISSION ASSUMPTIONS FLTE'!$D54)*('COMMISSION ASSUMPTIONS FLTE'!$D25)</f>
        <v>0</v>
      </c>
      <c r="AW54" s="314">
        <f ca="1">('SUBSCRIBER BASE FLTE'!AW20*'COMMISSION ASSUMPTIONS FLTE'!$D54)*('COMMISSION ASSUMPTIONS FLTE'!$D25)</f>
        <v>0</v>
      </c>
      <c r="AX54" s="314">
        <f ca="1">('SUBSCRIBER BASE FLTE'!AX20*'COMMISSION ASSUMPTIONS FLTE'!$D54)*('COMMISSION ASSUMPTIONS FLTE'!$D25)</f>
        <v>0</v>
      </c>
      <c r="AY54" s="314">
        <f ca="1">('SUBSCRIBER BASE FLTE'!AY20*'COMMISSION ASSUMPTIONS FLTE'!$D54)*('COMMISSION ASSUMPTIONS FLTE'!$D25)</f>
        <v>0</v>
      </c>
      <c r="AZ54" s="314">
        <f ca="1">('SUBSCRIBER BASE FLTE'!AZ20*'COMMISSION ASSUMPTIONS FLTE'!$D54)*('COMMISSION ASSUMPTIONS FLTE'!$D25)</f>
        <v>0</v>
      </c>
      <c r="BA54" s="314">
        <f ca="1">('SUBSCRIBER BASE FLTE'!BA20*'COMMISSION ASSUMPTIONS FLTE'!$D54)*('COMMISSION ASSUMPTIONS FLTE'!$D25)</f>
        <v>0</v>
      </c>
      <c r="BB54" s="314">
        <f ca="1">('SUBSCRIBER BASE FLTE'!BB20*'COMMISSION ASSUMPTIONS FLTE'!$D54)*('COMMISSION ASSUMPTIONS FLTE'!$D25)</f>
        <v>0</v>
      </c>
      <c r="BC54" s="314">
        <f ca="1">('SUBSCRIBER BASE FLTE'!BC20*'COMMISSION ASSUMPTIONS FLTE'!$D54)*('COMMISSION ASSUMPTIONS FLTE'!$D25)</f>
        <v>0</v>
      </c>
      <c r="BD54" s="314">
        <f ca="1">('SUBSCRIBER BASE FLTE'!BD20*'COMMISSION ASSUMPTIONS FLTE'!$D54)*('COMMISSION ASSUMPTIONS FLTE'!$D25)</f>
        <v>0</v>
      </c>
      <c r="BE54" s="314">
        <f ca="1">('SUBSCRIBER BASE FLTE'!BE20*'COMMISSION ASSUMPTIONS FLTE'!$D54)*('COMMISSION ASSUMPTIONS FLTE'!$D25)</f>
        <v>0</v>
      </c>
      <c r="BF54" s="314">
        <f ca="1">('SUBSCRIBER BASE FLTE'!BF20*'COMMISSION ASSUMPTIONS FLTE'!$D54)*('COMMISSION ASSUMPTIONS FLTE'!$D25)</f>
        <v>0</v>
      </c>
      <c r="BG54" s="314">
        <f ca="1">('SUBSCRIBER BASE FLTE'!BG20*'COMMISSION ASSUMPTIONS FLTE'!$D54)*('COMMISSION ASSUMPTIONS FLTE'!$D25)</f>
        <v>0</v>
      </c>
      <c r="BH54" s="314">
        <f ca="1">('SUBSCRIBER BASE FLTE'!BH20*'COMMISSION ASSUMPTIONS FLTE'!$D54)*('COMMISSION ASSUMPTIONS FLTE'!$D25)</f>
        <v>0</v>
      </c>
      <c r="BI54" s="314">
        <f ca="1">('SUBSCRIBER BASE FLTE'!BI20*'COMMISSION ASSUMPTIONS FLTE'!$D54)*('COMMISSION ASSUMPTIONS FLTE'!$D25)</f>
        <v>0</v>
      </c>
      <c r="BJ54" s="314">
        <f ca="1">('SUBSCRIBER BASE FLTE'!BJ20*'COMMISSION ASSUMPTIONS FLTE'!$D54)*('COMMISSION ASSUMPTIONS FLTE'!$D25)</f>
        <v>0</v>
      </c>
      <c r="BK54" s="314">
        <f ca="1">('SUBSCRIBER BASE FLTE'!BK20*'COMMISSION ASSUMPTIONS FLTE'!$D54)*('COMMISSION ASSUMPTIONS FLTE'!$D25)</f>
        <v>0</v>
      </c>
      <c r="BL54" s="314">
        <f ca="1">('SUBSCRIBER BASE FLTE'!BL20*'COMMISSION ASSUMPTIONS FLTE'!$D54)*('COMMISSION ASSUMPTIONS FLTE'!$D25)</f>
        <v>0</v>
      </c>
      <c r="BM54" s="314">
        <f ca="1">('SUBSCRIBER BASE FLTE'!BM20*'COMMISSION ASSUMPTIONS FLTE'!$D54)*('COMMISSION ASSUMPTIONS FLTE'!$D25)</f>
        <v>0</v>
      </c>
      <c r="BN54" s="314">
        <f ca="1">('SUBSCRIBER BASE FLTE'!BN20*'COMMISSION ASSUMPTIONS FLTE'!$D54)*('COMMISSION ASSUMPTIONS FLTE'!$D25)</f>
        <v>0</v>
      </c>
      <c r="BO54" s="314">
        <f ca="1">('SUBSCRIBER BASE FLTE'!BO20*'COMMISSION ASSUMPTIONS FLTE'!$D54)*('COMMISSION ASSUMPTIONS FLTE'!$D25)</f>
        <v>0</v>
      </c>
      <c r="BP54" s="314">
        <f ca="1">('SUBSCRIBER BASE FLTE'!BP20*'COMMISSION ASSUMPTIONS FLTE'!$D54)*('COMMISSION ASSUMPTIONS FLTE'!$D25)</f>
        <v>0</v>
      </c>
      <c r="BQ54" s="314">
        <f ca="1">('SUBSCRIBER BASE FLTE'!BQ20*'COMMISSION ASSUMPTIONS FLTE'!$D54)*('COMMISSION ASSUMPTIONS FLTE'!$D25)</f>
        <v>0</v>
      </c>
      <c r="BR54" s="314">
        <f ca="1">('SUBSCRIBER BASE FLTE'!BR20*'COMMISSION ASSUMPTIONS FLTE'!$D54)*('COMMISSION ASSUMPTIONS FLTE'!$D25)</f>
        <v>0</v>
      </c>
    </row>
    <row r="55" spans="2:71" ht="24" customHeight="1" outlineLevel="1">
      <c r="B55" s="313" t="str">
        <f>B47</f>
        <v>FLTE 400GB</v>
      </c>
      <c r="C55" s="314">
        <f>('SUBSCRIBER BASE FLTE'!C21*'COMMISSION ASSUMPTIONS FLTE'!$D55)*('COMMISSION ASSUMPTIONS FLTE'!$D26)</f>
        <v>0</v>
      </c>
      <c r="D55" s="314">
        <f>('SUBSCRIBER BASE FLTE'!D21*'COMMISSION ASSUMPTIONS FLTE'!$D55)*('COMMISSION ASSUMPTIONS FLTE'!$D26)</f>
        <v>0</v>
      </c>
      <c r="E55" s="314">
        <f>('SUBSCRIBER BASE FLTE'!E21*'COMMISSION ASSUMPTIONS FLTE'!$D55)*('COMMISSION ASSUMPTIONS FLTE'!$D26)</f>
        <v>0</v>
      </c>
      <c r="F55" s="314">
        <f>('SUBSCRIBER BASE FLTE'!F21*'COMMISSION ASSUMPTIONS FLTE'!$D55)*('COMMISSION ASSUMPTIONS FLTE'!$D26)</f>
        <v>0</v>
      </c>
      <c r="G55" s="314">
        <f>('SUBSCRIBER BASE FLTE'!G21*'COMMISSION ASSUMPTIONS FLTE'!$D55)*('COMMISSION ASSUMPTIONS FLTE'!$D26)</f>
        <v>0</v>
      </c>
      <c r="H55" s="314">
        <f>('SUBSCRIBER BASE FLTE'!H21*'COMMISSION ASSUMPTIONS FLTE'!$D55)*('COMMISSION ASSUMPTIONS FLTE'!$D26)</f>
        <v>0</v>
      </c>
      <c r="I55" s="314">
        <f>('SUBSCRIBER BASE FLTE'!I21*'COMMISSION ASSUMPTIONS FLTE'!$D55)*('COMMISSION ASSUMPTIONS FLTE'!$D26)</f>
        <v>0</v>
      </c>
      <c r="J55" s="314">
        <f>('SUBSCRIBER BASE FLTE'!J21*'COMMISSION ASSUMPTIONS FLTE'!$D55)*('COMMISSION ASSUMPTIONS FLTE'!$D26)</f>
        <v>0</v>
      </c>
      <c r="K55" s="314">
        <f ca="1">('SUBSCRIBER BASE FLTE'!K21*'COMMISSION ASSUMPTIONS FLTE'!$D55)*('COMMISSION ASSUMPTIONS FLTE'!$D26)</f>
        <v>0</v>
      </c>
      <c r="L55" s="314">
        <f ca="1">('SUBSCRIBER BASE FLTE'!L21*'COMMISSION ASSUMPTIONS FLTE'!$D55)*('COMMISSION ASSUMPTIONS FLTE'!$D26)</f>
        <v>0</v>
      </c>
      <c r="M55" s="314">
        <f ca="1">('SUBSCRIBER BASE FLTE'!M21*'COMMISSION ASSUMPTIONS FLTE'!$D55)*('COMMISSION ASSUMPTIONS FLTE'!$D26)</f>
        <v>0</v>
      </c>
      <c r="N55" s="314">
        <f ca="1">('SUBSCRIBER BASE FLTE'!N21*'COMMISSION ASSUMPTIONS FLTE'!$D55)*('COMMISSION ASSUMPTIONS FLTE'!$D26)</f>
        <v>0</v>
      </c>
      <c r="O55" s="314">
        <f ca="1">('SUBSCRIBER BASE FLTE'!O21*'COMMISSION ASSUMPTIONS FLTE'!$D55)*('COMMISSION ASSUMPTIONS FLTE'!$D26)</f>
        <v>0</v>
      </c>
      <c r="P55" s="314">
        <f ca="1">('SUBSCRIBER BASE FLTE'!P21*'COMMISSION ASSUMPTIONS FLTE'!$D55)*('COMMISSION ASSUMPTIONS FLTE'!$D26)</f>
        <v>0</v>
      </c>
      <c r="Q55" s="314">
        <f ca="1">('SUBSCRIBER BASE FLTE'!Q21*'COMMISSION ASSUMPTIONS FLTE'!$D55)*('COMMISSION ASSUMPTIONS FLTE'!$D26)</f>
        <v>0</v>
      </c>
      <c r="R55" s="314">
        <f ca="1">('SUBSCRIBER BASE FLTE'!R21*'COMMISSION ASSUMPTIONS FLTE'!$D55)*('COMMISSION ASSUMPTIONS FLTE'!$D26)</f>
        <v>0</v>
      </c>
      <c r="S55" s="314">
        <f ca="1">('SUBSCRIBER BASE FLTE'!S21*'COMMISSION ASSUMPTIONS FLTE'!$D55)*('COMMISSION ASSUMPTIONS FLTE'!$D26)</f>
        <v>0</v>
      </c>
      <c r="T55" s="314">
        <f ca="1">('SUBSCRIBER BASE FLTE'!T21*'COMMISSION ASSUMPTIONS FLTE'!$D55)*('COMMISSION ASSUMPTIONS FLTE'!$D26)</f>
        <v>0</v>
      </c>
      <c r="U55" s="314">
        <f ca="1">('SUBSCRIBER BASE FLTE'!U21*'COMMISSION ASSUMPTIONS FLTE'!$D55)*('COMMISSION ASSUMPTIONS FLTE'!$D26)</f>
        <v>0</v>
      </c>
      <c r="V55" s="314">
        <f ca="1">('SUBSCRIBER BASE FLTE'!V21*'COMMISSION ASSUMPTIONS FLTE'!$D55)*('COMMISSION ASSUMPTIONS FLTE'!$D26)</f>
        <v>0</v>
      </c>
      <c r="W55" s="314">
        <f ca="1">('SUBSCRIBER BASE FLTE'!W21*'COMMISSION ASSUMPTIONS FLTE'!$D55)*('COMMISSION ASSUMPTIONS FLTE'!$D26)</f>
        <v>0</v>
      </c>
      <c r="X55" s="314">
        <f ca="1">('SUBSCRIBER BASE FLTE'!X21*'COMMISSION ASSUMPTIONS FLTE'!$D55)*('COMMISSION ASSUMPTIONS FLTE'!$D26)</f>
        <v>0</v>
      </c>
      <c r="Y55" s="314">
        <f ca="1">('SUBSCRIBER BASE FLTE'!Y21*'COMMISSION ASSUMPTIONS FLTE'!$D55)*('COMMISSION ASSUMPTIONS FLTE'!$D26)</f>
        <v>0</v>
      </c>
      <c r="Z55" s="314">
        <f ca="1">('SUBSCRIBER BASE FLTE'!Z21*'COMMISSION ASSUMPTIONS FLTE'!$D55)*('COMMISSION ASSUMPTIONS FLTE'!$D26)</f>
        <v>0</v>
      </c>
      <c r="AA55" s="314">
        <f ca="1">('SUBSCRIBER BASE FLTE'!AA21*'COMMISSION ASSUMPTIONS FLTE'!$D55)*('COMMISSION ASSUMPTIONS FLTE'!$D26)</f>
        <v>0</v>
      </c>
      <c r="AB55" s="314">
        <f ca="1">('SUBSCRIBER BASE FLTE'!AB21*'COMMISSION ASSUMPTIONS FLTE'!$D55)*('COMMISSION ASSUMPTIONS FLTE'!$D26)</f>
        <v>0</v>
      </c>
      <c r="AC55" s="314">
        <f ca="1">('SUBSCRIBER BASE FLTE'!AC21*'COMMISSION ASSUMPTIONS FLTE'!$D55)*('COMMISSION ASSUMPTIONS FLTE'!$D26)</f>
        <v>0</v>
      </c>
      <c r="AD55" s="314">
        <f ca="1">('SUBSCRIBER BASE FLTE'!AD21*'COMMISSION ASSUMPTIONS FLTE'!$D55)*('COMMISSION ASSUMPTIONS FLTE'!$D26)</f>
        <v>0</v>
      </c>
      <c r="AE55" s="314">
        <f ca="1">('SUBSCRIBER BASE FLTE'!AE21*'COMMISSION ASSUMPTIONS FLTE'!$D55)*('COMMISSION ASSUMPTIONS FLTE'!$D26)</f>
        <v>0</v>
      </c>
      <c r="AF55" s="314">
        <f ca="1">('SUBSCRIBER BASE FLTE'!AF21*'COMMISSION ASSUMPTIONS FLTE'!$D55)*('COMMISSION ASSUMPTIONS FLTE'!$D26)</f>
        <v>0</v>
      </c>
      <c r="AG55" s="314">
        <f ca="1">('SUBSCRIBER BASE FLTE'!AG21*'COMMISSION ASSUMPTIONS FLTE'!$D55)*('COMMISSION ASSUMPTIONS FLTE'!$D26)</f>
        <v>0</v>
      </c>
      <c r="AH55" s="314">
        <f ca="1">('SUBSCRIBER BASE FLTE'!AH21*'COMMISSION ASSUMPTIONS FLTE'!$D55)*('COMMISSION ASSUMPTIONS FLTE'!$D26)</f>
        <v>0</v>
      </c>
      <c r="AI55" s="314">
        <f ca="1">('SUBSCRIBER BASE FLTE'!AI21*'COMMISSION ASSUMPTIONS FLTE'!$D55)*('COMMISSION ASSUMPTIONS FLTE'!$D26)</f>
        <v>0</v>
      </c>
      <c r="AJ55" s="314">
        <f ca="1">('SUBSCRIBER BASE FLTE'!AJ21*'COMMISSION ASSUMPTIONS FLTE'!$D55)*('COMMISSION ASSUMPTIONS FLTE'!$D26)</f>
        <v>0</v>
      </c>
      <c r="AK55" s="314">
        <f ca="1">('SUBSCRIBER BASE FLTE'!AK21*'COMMISSION ASSUMPTIONS FLTE'!$D55)*('COMMISSION ASSUMPTIONS FLTE'!$D26)</f>
        <v>0</v>
      </c>
      <c r="AL55" s="314">
        <f ca="1">('SUBSCRIBER BASE FLTE'!AL21*'COMMISSION ASSUMPTIONS FLTE'!$D55)*('COMMISSION ASSUMPTIONS FLTE'!$D26)</f>
        <v>0</v>
      </c>
      <c r="AM55" s="314">
        <f ca="1">('SUBSCRIBER BASE FLTE'!AM21*'COMMISSION ASSUMPTIONS FLTE'!$D55)*('COMMISSION ASSUMPTIONS FLTE'!$D26)</f>
        <v>0</v>
      </c>
      <c r="AN55" s="314">
        <f ca="1">('SUBSCRIBER BASE FLTE'!AN21*'COMMISSION ASSUMPTIONS FLTE'!$D55)*('COMMISSION ASSUMPTIONS FLTE'!$D26)</f>
        <v>0</v>
      </c>
      <c r="AO55" s="314">
        <f ca="1">('SUBSCRIBER BASE FLTE'!AO21*'COMMISSION ASSUMPTIONS FLTE'!$D55)*('COMMISSION ASSUMPTIONS FLTE'!$D26)</f>
        <v>0</v>
      </c>
      <c r="AP55" s="314">
        <f ca="1">('SUBSCRIBER BASE FLTE'!AP21*'COMMISSION ASSUMPTIONS FLTE'!$D55)*('COMMISSION ASSUMPTIONS FLTE'!$D26)</f>
        <v>0</v>
      </c>
      <c r="AQ55" s="314">
        <f ca="1">('SUBSCRIBER BASE FLTE'!AQ21*'COMMISSION ASSUMPTIONS FLTE'!$D55)*('COMMISSION ASSUMPTIONS FLTE'!$D26)</f>
        <v>0</v>
      </c>
      <c r="AR55" s="314">
        <f ca="1">('SUBSCRIBER BASE FLTE'!AR21*'COMMISSION ASSUMPTIONS FLTE'!$D55)*('COMMISSION ASSUMPTIONS FLTE'!$D26)</f>
        <v>0</v>
      </c>
      <c r="AS55" s="314">
        <f ca="1">('SUBSCRIBER BASE FLTE'!AS21*'COMMISSION ASSUMPTIONS FLTE'!$D55)*('COMMISSION ASSUMPTIONS FLTE'!$D26)</f>
        <v>0</v>
      </c>
      <c r="AT55" s="314">
        <f ca="1">('SUBSCRIBER BASE FLTE'!AT21*'COMMISSION ASSUMPTIONS FLTE'!$D55)*('COMMISSION ASSUMPTIONS FLTE'!$D26)</f>
        <v>0</v>
      </c>
      <c r="AU55" s="314">
        <f ca="1">('SUBSCRIBER BASE FLTE'!AU21*'COMMISSION ASSUMPTIONS FLTE'!$D55)*('COMMISSION ASSUMPTIONS FLTE'!$D26)</f>
        <v>0</v>
      </c>
      <c r="AV55" s="314">
        <f ca="1">('SUBSCRIBER BASE FLTE'!AV21*'COMMISSION ASSUMPTIONS FLTE'!$D55)*('COMMISSION ASSUMPTIONS FLTE'!$D26)</f>
        <v>0</v>
      </c>
      <c r="AW55" s="314">
        <f ca="1">('SUBSCRIBER BASE FLTE'!AW21*'COMMISSION ASSUMPTIONS FLTE'!$D55)*('COMMISSION ASSUMPTIONS FLTE'!$D26)</f>
        <v>0</v>
      </c>
      <c r="AX55" s="314">
        <f ca="1">('SUBSCRIBER BASE FLTE'!AX21*'COMMISSION ASSUMPTIONS FLTE'!$D55)*('COMMISSION ASSUMPTIONS FLTE'!$D26)</f>
        <v>0</v>
      </c>
      <c r="AY55" s="314">
        <f ca="1">('SUBSCRIBER BASE FLTE'!AY21*'COMMISSION ASSUMPTIONS FLTE'!$D55)*('COMMISSION ASSUMPTIONS FLTE'!$D26)</f>
        <v>0</v>
      </c>
      <c r="AZ55" s="314">
        <f ca="1">('SUBSCRIBER BASE FLTE'!AZ21*'COMMISSION ASSUMPTIONS FLTE'!$D55)*('COMMISSION ASSUMPTIONS FLTE'!$D26)</f>
        <v>0</v>
      </c>
      <c r="BA55" s="314">
        <f ca="1">('SUBSCRIBER BASE FLTE'!BA21*'COMMISSION ASSUMPTIONS FLTE'!$D55)*('COMMISSION ASSUMPTIONS FLTE'!$D26)</f>
        <v>0</v>
      </c>
      <c r="BB55" s="314">
        <f ca="1">('SUBSCRIBER BASE FLTE'!BB21*'COMMISSION ASSUMPTIONS FLTE'!$D55)*('COMMISSION ASSUMPTIONS FLTE'!$D26)</f>
        <v>0</v>
      </c>
      <c r="BC55" s="314">
        <f ca="1">('SUBSCRIBER BASE FLTE'!BC21*'COMMISSION ASSUMPTIONS FLTE'!$D55)*('COMMISSION ASSUMPTIONS FLTE'!$D26)</f>
        <v>0</v>
      </c>
      <c r="BD55" s="314">
        <f ca="1">('SUBSCRIBER BASE FLTE'!BD21*'COMMISSION ASSUMPTIONS FLTE'!$D55)*('COMMISSION ASSUMPTIONS FLTE'!$D26)</f>
        <v>0</v>
      </c>
      <c r="BE55" s="314">
        <f ca="1">('SUBSCRIBER BASE FLTE'!BE21*'COMMISSION ASSUMPTIONS FLTE'!$D55)*('COMMISSION ASSUMPTIONS FLTE'!$D26)</f>
        <v>0</v>
      </c>
      <c r="BF55" s="314">
        <f ca="1">('SUBSCRIBER BASE FLTE'!BF21*'COMMISSION ASSUMPTIONS FLTE'!$D55)*('COMMISSION ASSUMPTIONS FLTE'!$D26)</f>
        <v>0</v>
      </c>
      <c r="BG55" s="314">
        <f ca="1">('SUBSCRIBER BASE FLTE'!BG21*'COMMISSION ASSUMPTIONS FLTE'!$D55)*('COMMISSION ASSUMPTIONS FLTE'!$D26)</f>
        <v>0</v>
      </c>
      <c r="BH55" s="314">
        <f ca="1">('SUBSCRIBER BASE FLTE'!BH21*'COMMISSION ASSUMPTIONS FLTE'!$D55)*('COMMISSION ASSUMPTIONS FLTE'!$D26)</f>
        <v>0</v>
      </c>
      <c r="BI55" s="314">
        <f ca="1">('SUBSCRIBER BASE FLTE'!BI21*'COMMISSION ASSUMPTIONS FLTE'!$D55)*('COMMISSION ASSUMPTIONS FLTE'!$D26)</f>
        <v>0</v>
      </c>
      <c r="BJ55" s="314">
        <f ca="1">('SUBSCRIBER BASE FLTE'!BJ21*'COMMISSION ASSUMPTIONS FLTE'!$D55)*('COMMISSION ASSUMPTIONS FLTE'!$D26)</f>
        <v>0</v>
      </c>
      <c r="BK55" s="314">
        <f ca="1">('SUBSCRIBER BASE FLTE'!BK21*'COMMISSION ASSUMPTIONS FLTE'!$D55)*('COMMISSION ASSUMPTIONS FLTE'!$D26)</f>
        <v>0</v>
      </c>
      <c r="BL55" s="314">
        <f ca="1">('SUBSCRIBER BASE FLTE'!BL21*'COMMISSION ASSUMPTIONS FLTE'!$D55)*('COMMISSION ASSUMPTIONS FLTE'!$D26)</f>
        <v>0</v>
      </c>
      <c r="BM55" s="314">
        <f ca="1">('SUBSCRIBER BASE FLTE'!BM21*'COMMISSION ASSUMPTIONS FLTE'!$D55)*('COMMISSION ASSUMPTIONS FLTE'!$D26)</f>
        <v>0</v>
      </c>
      <c r="BN55" s="314">
        <f ca="1">('SUBSCRIBER BASE FLTE'!BN21*'COMMISSION ASSUMPTIONS FLTE'!$D55)*('COMMISSION ASSUMPTIONS FLTE'!$D26)</f>
        <v>0</v>
      </c>
      <c r="BO55" s="314">
        <f ca="1">('SUBSCRIBER BASE FLTE'!BO21*'COMMISSION ASSUMPTIONS FLTE'!$D55)*('COMMISSION ASSUMPTIONS FLTE'!$D26)</f>
        <v>0</v>
      </c>
      <c r="BP55" s="314">
        <f ca="1">('SUBSCRIBER BASE FLTE'!BP21*'COMMISSION ASSUMPTIONS FLTE'!$D55)*('COMMISSION ASSUMPTIONS FLTE'!$D26)</f>
        <v>0</v>
      </c>
      <c r="BQ55" s="314">
        <f ca="1">('SUBSCRIBER BASE FLTE'!BQ21*'COMMISSION ASSUMPTIONS FLTE'!$D55)*('COMMISSION ASSUMPTIONS FLTE'!$D26)</f>
        <v>0</v>
      </c>
      <c r="BR55" s="314">
        <f ca="1">('SUBSCRIBER BASE FLTE'!BR21*'COMMISSION ASSUMPTIONS FLTE'!$D55)*('COMMISSION ASSUMPTIONS FLTE'!$D26)</f>
        <v>0</v>
      </c>
    </row>
    <row r="56" spans="2:71" ht="24" customHeight="1" outlineLevel="1">
      <c r="B56" s="313" t="str">
        <f>B48</f>
        <v>Package 5</v>
      </c>
      <c r="C56" s="314">
        <f>('SUBSCRIBER BASE FLTE'!C22*'COMMISSION ASSUMPTIONS FLTE'!$D56)*('COMMISSION ASSUMPTIONS FLTE'!$D27)</f>
        <v>0</v>
      </c>
      <c r="D56" s="314">
        <f>('SUBSCRIBER BASE FLTE'!D22*'COMMISSION ASSUMPTIONS FLTE'!$D56)*('COMMISSION ASSUMPTIONS FLTE'!$D27)</f>
        <v>0</v>
      </c>
      <c r="E56" s="314">
        <f>('SUBSCRIBER BASE FLTE'!E22*'COMMISSION ASSUMPTIONS FLTE'!$D56)*('COMMISSION ASSUMPTIONS FLTE'!$D27)</f>
        <v>0</v>
      </c>
      <c r="F56" s="314">
        <f>('SUBSCRIBER BASE FLTE'!F22*'COMMISSION ASSUMPTIONS FLTE'!$D56)*('COMMISSION ASSUMPTIONS FLTE'!$D27)</f>
        <v>0</v>
      </c>
      <c r="G56" s="314">
        <f>('SUBSCRIBER BASE FLTE'!G22*'COMMISSION ASSUMPTIONS FLTE'!$D56)*('COMMISSION ASSUMPTIONS FLTE'!$D27)</f>
        <v>0</v>
      </c>
      <c r="H56" s="314">
        <f>('SUBSCRIBER BASE FLTE'!H22*'COMMISSION ASSUMPTIONS FLTE'!$D56)*('COMMISSION ASSUMPTIONS FLTE'!$D27)</f>
        <v>0</v>
      </c>
      <c r="I56" s="314">
        <f>('SUBSCRIBER BASE FLTE'!I22*'COMMISSION ASSUMPTIONS FLTE'!$D56)*('COMMISSION ASSUMPTIONS FLTE'!$D27)</f>
        <v>0</v>
      </c>
      <c r="J56" s="314">
        <f>('SUBSCRIBER BASE FLTE'!J22*'COMMISSION ASSUMPTIONS FLTE'!$D56)*('COMMISSION ASSUMPTIONS FLTE'!$D27)</f>
        <v>0</v>
      </c>
      <c r="K56" s="314">
        <f ca="1">('SUBSCRIBER BASE FLTE'!K22*'COMMISSION ASSUMPTIONS FLTE'!$D56)*('COMMISSION ASSUMPTIONS FLTE'!$D27)</f>
        <v>0</v>
      </c>
      <c r="L56" s="314">
        <f ca="1">('SUBSCRIBER BASE FLTE'!L22*'COMMISSION ASSUMPTIONS FLTE'!$D56)*('COMMISSION ASSUMPTIONS FLTE'!$D27)</f>
        <v>0</v>
      </c>
      <c r="M56" s="314">
        <f ca="1">('SUBSCRIBER BASE FLTE'!M22*'COMMISSION ASSUMPTIONS FLTE'!$D56)*('COMMISSION ASSUMPTIONS FLTE'!$D27)</f>
        <v>0</v>
      </c>
      <c r="N56" s="314">
        <f ca="1">('SUBSCRIBER BASE FLTE'!N22*'COMMISSION ASSUMPTIONS FLTE'!$D56)*('COMMISSION ASSUMPTIONS FLTE'!$D27)</f>
        <v>0</v>
      </c>
      <c r="O56" s="314">
        <f ca="1">('SUBSCRIBER BASE FLTE'!O22*'COMMISSION ASSUMPTIONS FLTE'!$D56)*('COMMISSION ASSUMPTIONS FLTE'!$D27)</f>
        <v>0</v>
      </c>
      <c r="P56" s="314">
        <f ca="1">('SUBSCRIBER BASE FLTE'!P22*'COMMISSION ASSUMPTIONS FLTE'!$D56)*('COMMISSION ASSUMPTIONS FLTE'!$D27)</f>
        <v>0</v>
      </c>
      <c r="Q56" s="314">
        <f ca="1">('SUBSCRIBER BASE FLTE'!Q22*'COMMISSION ASSUMPTIONS FLTE'!$D56)*('COMMISSION ASSUMPTIONS FLTE'!$D27)</f>
        <v>0</v>
      </c>
      <c r="R56" s="314">
        <f ca="1">('SUBSCRIBER BASE FLTE'!R22*'COMMISSION ASSUMPTIONS FLTE'!$D56)*('COMMISSION ASSUMPTIONS FLTE'!$D27)</f>
        <v>0</v>
      </c>
      <c r="S56" s="314">
        <f ca="1">('SUBSCRIBER BASE FLTE'!S22*'COMMISSION ASSUMPTIONS FLTE'!$D56)*('COMMISSION ASSUMPTIONS FLTE'!$D27)</f>
        <v>0</v>
      </c>
      <c r="T56" s="314">
        <f ca="1">('SUBSCRIBER BASE FLTE'!T22*'COMMISSION ASSUMPTIONS FLTE'!$D56)*('COMMISSION ASSUMPTIONS FLTE'!$D27)</f>
        <v>0</v>
      </c>
      <c r="U56" s="314">
        <f ca="1">('SUBSCRIBER BASE FLTE'!U22*'COMMISSION ASSUMPTIONS FLTE'!$D56)*('COMMISSION ASSUMPTIONS FLTE'!$D27)</f>
        <v>0</v>
      </c>
      <c r="V56" s="314">
        <f ca="1">('SUBSCRIBER BASE FLTE'!V22*'COMMISSION ASSUMPTIONS FLTE'!$D56)*('COMMISSION ASSUMPTIONS FLTE'!$D27)</f>
        <v>0</v>
      </c>
      <c r="W56" s="314">
        <f ca="1">('SUBSCRIBER BASE FLTE'!W22*'COMMISSION ASSUMPTIONS FLTE'!$D56)*('COMMISSION ASSUMPTIONS FLTE'!$D27)</f>
        <v>0</v>
      </c>
      <c r="X56" s="314">
        <f ca="1">('SUBSCRIBER BASE FLTE'!X22*'COMMISSION ASSUMPTIONS FLTE'!$D56)*('COMMISSION ASSUMPTIONS FLTE'!$D27)</f>
        <v>0</v>
      </c>
      <c r="Y56" s="314">
        <f ca="1">('SUBSCRIBER BASE FLTE'!Y22*'COMMISSION ASSUMPTIONS FLTE'!$D56)*('COMMISSION ASSUMPTIONS FLTE'!$D27)</f>
        <v>0</v>
      </c>
      <c r="Z56" s="314">
        <f ca="1">('SUBSCRIBER BASE FLTE'!Z22*'COMMISSION ASSUMPTIONS FLTE'!$D56)*('COMMISSION ASSUMPTIONS FLTE'!$D27)</f>
        <v>0</v>
      </c>
      <c r="AA56" s="314">
        <f ca="1">('SUBSCRIBER BASE FLTE'!AA22*'COMMISSION ASSUMPTIONS FLTE'!$D56)*('COMMISSION ASSUMPTIONS FLTE'!$D27)</f>
        <v>0</v>
      </c>
      <c r="AB56" s="314">
        <f ca="1">('SUBSCRIBER BASE FLTE'!AB22*'COMMISSION ASSUMPTIONS FLTE'!$D56)*('COMMISSION ASSUMPTIONS FLTE'!$D27)</f>
        <v>0</v>
      </c>
      <c r="AC56" s="314">
        <f ca="1">('SUBSCRIBER BASE FLTE'!AC22*'COMMISSION ASSUMPTIONS FLTE'!$D56)*('COMMISSION ASSUMPTIONS FLTE'!$D27)</f>
        <v>0</v>
      </c>
      <c r="AD56" s="314">
        <f ca="1">('SUBSCRIBER BASE FLTE'!AD22*'COMMISSION ASSUMPTIONS FLTE'!$D56)*('COMMISSION ASSUMPTIONS FLTE'!$D27)</f>
        <v>0</v>
      </c>
      <c r="AE56" s="314">
        <f ca="1">('SUBSCRIBER BASE FLTE'!AE22*'COMMISSION ASSUMPTIONS FLTE'!$D56)*('COMMISSION ASSUMPTIONS FLTE'!$D27)</f>
        <v>0</v>
      </c>
      <c r="AF56" s="314">
        <f ca="1">('SUBSCRIBER BASE FLTE'!AF22*'COMMISSION ASSUMPTIONS FLTE'!$D56)*('COMMISSION ASSUMPTIONS FLTE'!$D27)</f>
        <v>0</v>
      </c>
      <c r="AG56" s="314">
        <f ca="1">('SUBSCRIBER BASE FLTE'!AG22*'COMMISSION ASSUMPTIONS FLTE'!$D56)*('COMMISSION ASSUMPTIONS FLTE'!$D27)</f>
        <v>0</v>
      </c>
      <c r="AH56" s="314">
        <f ca="1">('SUBSCRIBER BASE FLTE'!AH22*'COMMISSION ASSUMPTIONS FLTE'!$D56)*('COMMISSION ASSUMPTIONS FLTE'!$D27)</f>
        <v>0</v>
      </c>
      <c r="AI56" s="314">
        <f ca="1">('SUBSCRIBER BASE FLTE'!AI22*'COMMISSION ASSUMPTIONS FLTE'!$D56)*('COMMISSION ASSUMPTIONS FLTE'!$D27)</f>
        <v>0</v>
      </c>
      <c r="AJ56" s="314">
        <f ca="1">('SUBSCRIBER BASE FLTE'!AJ22*'COMMISSION ASSUMPTIONS FLTE'!$D56)*('COMMISSION ASSUMPTIONS FLTE'!$D27)</f>
        <v>0</v>
      </c>
      <c r="AK56" s="314">
        <f ca="1">('SUBSCRIBER BASE FLTE'!AK22*'COMMISSION ASSUMPTIONS FLTE'!$D56)*('COMMISSION ASSUMPTIONS FLTE'!$D27)</f>
        <v>0</v>
      </c>
      <c r="AL56" s="314">
        <f ca="1">('SUBSCRIBER BASE FLTE'!AL22*'COMMISSION ASSUMPTIONS FLTE'!$D56)*('COMMISSION ASSUMPTIONS FLTE'!$D27)</f>
        <v>0</v>
      </c>
      <c r="AM56" s="314">
        <f ca="1">('SUBSCRIBER BASE FLTE'!AM22*'COMMISSION ASSUMPTIONS FLTE'!$D56)*('COMMISSION ASSUMPTIONS FLTE'!$D27)</f>
        <v>0</v>
      </c>
      <c r="AN56" s="314">
        <f ca="1">('SUBSCRIBER BASE FLTE'!AN22*'COMMISSION ASSUMPTIONS FLTE'!$D56)*('COMMISSION ASSUMPTIONS FLTE'!$D27)</f>
        <v>0</v>
      </c>
      <c r="AO56" s="314">
        <f ca="1">('SUBSCRIBER BASE FLTE'!AO22*'COMMISSION ASSUMPTIONS FLTE'!$D56)*('COMMISSION ASSUMPTIONS FLTE'!$D27)</f>
        <v>0</v>
      </c>
      <c r="AP56" s="314">
        <f ca="1">('SUBSCRIBER BASE FLTE'!AP22*'COMMISSION ASSUMPTIONS FLTE'!$D56)*('COMMISSION ASSUMPTIONS FLTE'!$D27)</f>
        <v>0</v>
      </c>
      <c r="AQ56" s="314">
        <f ca="1">('SUBSCRIBER BASE FLTE'!AQ22*'COMMISSION ASSUMPTIONS FLTE'!$D56)*('COMMISSION ASSUMPTIONS FLTE'!$D27)</f>
        <v>0</v>
      </c>
      <c r="AR56" s="314">
        <f ca="1">('SUBSCRIBER BASE FLTE'!AR22*'COMMISSION ASSUMPTIONS FLTE'!$D56)*('COMMISSION ASSUMPTIONS FLTE'!$D27)</f>
        <v>0</v>
      </c>
      <c r="AS56" s="314">
        <f ca="1">('SUBSCRIBER BASE FLTE'!AS22*'COMMISSION ASSUMPTIONS FLTE'!$D56)*('COMMISSION ASSUMPTIONS FLTE'!$D27)</f>
        <v>0</v>
      </c>
      <c r="AT56" s="314">
        <f ca="1">('SUBSCRIBER BASE FLTE'!AT22*'COMMISSION ASSUMPTIONS FLTE'!$D56)*('COMMISSION ASSUMPTIONS FLTE'!$D27)</f>
        <v>0</v>
      </c>
      <c r="AU56" s="314">
        <f ca="1">('SUBSCRIBER BASE FLTE'!AU22*'COMMISSION ASSUMPTIONS FLTE'!$D56)*('COMMISSION ASSUMPTIONS FLTE'!$D27)</f>
        <v>0</v>
      </c>
      <c r="AV56" s="314">
        <f ca="1">('SUBSCRIBER BASE FLTE'!AV22*'COMMISSION ASSUMPTIONS FLTE'!$D56)*('COMMISSION ASSUMPTIONS FLTE'!$D27)</f>
        <v>0</v>
      </c>
      <c r="AW56" s="314">
        <f ca="1">('SUBSCRIBER BASE FLTE'!AW22*'COMMISSION ASSUMPTIONS FLTE'!$D56)*('COMMISSION ASSUMPTIONS FLTE'!$D27)</f>
        <v>0</v>
      </c>
      <c r="AX56" s="314">
        <f ca="1">('SUBSCRIBER BASE FLTE'!AX22*'COMMISSION ASSUMPTIONS FLTE'!$D56)*('COMMISSION ASSUMPTIONS FLTE'!$D27)</f>
        <v>0</v>
      </c>
      <c r="AY56" s="314">
        <f ca="1">('SUBSCRIBER BASE FLTE'!AY22*'COMMISSION ASSUMPTIONS FLTE'!$D56)*('COMMISSION ASSUMPTIONS FLTE'!$D27)</f>
        <v>0</v>
      </c>
      <c r="AZ56" s="314">
        <f ca="1">('SUBSCRIBER BASE FLTE'!AZ22*'COMMISSION ASSUMPTIONS FLTE'!$D56)*('COMMISSION ASSUMPTIONS FLTE'!$D27)</f>
        <v>0</v>
      </c>
      <c r="BA56" s="314">
        <f ca="1">('SUBSCRIBER BASE FLTE'!BA22*'COMMISSION ASSUMPTIONS FLTE'!$D56)*('COMMISSION ASSUMPTIONS FLTE'!$D27)</f>
        <v>0</v>
      </c>
      <c r="BB56" s="314">
        <f ca="1">('SUBSCRIBER BASE FLTE'!BB22*'COMMISSION ASSUMPTIONS FLTE'!$D56)*('COMMISSION ASSUMPTIONS FLTE'!$D27)</f>
        <v>0</v>
      </c>
      <c r="BC56" s="314">
        <f ca="1">('SUBSCRIBER BASE FLTE'!BC22*'COMMISSION ASSUMPTIONS FLTE'!$D56)*('COMMISSION ASSUMPTIONS FLTE'!$D27)</f>
        <v>0</v>
      </c>
      <c r="BD56" s="314">
        <f ca="1">('SUBSCRIBER BASE FLTE'!BD22*'COMMISSION ASSUMPTIONS FLTE'!$D56)*('COMMISSION ASSUMPTIONS FLTE'!$D27)</f>
        <v>0</v>
      </c>
      <c r="BE56" s="314">
        <f ca="1">('SUBSCRIBER BASE FLTE'!BE22*'COMMISSION ASSUMPTIONS FLTE'!$D56)*('COMMISSION ASSUMPTIONS FLTE'!$D27)</f>
        <v>0</v>
      </c>
      <c r="BF56" s="314">
        <f ca="1">('SUBSCRIBER BASE FLTE'!BF22*'COMMISSION ASSUMPTIONS FLTE'!$D56)*('COMMISSION ASSUMPTIONS FLTE'!$D27)</f>
        <v>0</v>
      </c>
      <c r="BG56" s="314">
        <f ca="1">('SUBSCRIBER BASE FLTE'!BG22*'COMMISSION ASSUMPTIONS FLTE'!$D56)*('COMMISSION ASSUMPTIONS FLTE'!$D27)</f>
        <v>0</v>
      </c>
      <c r="BH56" s="314">
        <f ca="1">('SUBSCRIBER BASE FLTE'!BH22*'COMMISSION ASSUMPTIONS FLTE'!$D56)*('COMMISSION ASSUMPTIONS FLTE'!$D27)</f>
        <v>0</v>
      </c>
      <c r="BI56" s="314">
        <f ca="1">('SUBSCRIBER BASE FLTE'!BI22*'COMMISSION ASSUMPTIONS FLTE'!$D56)*('COMMISSION ASSUMPTIONS FLTE'!$D27)</f>
        <v>0</v>
      </c>
      <c r="BJ56" s="314">
        <f ca="1">('SUBSCRIBER BASE FLTE'!BJ22*'COMMISSION ASSUMPTIONS FLTE'!$D56)*('COMMISSION ASSUMPTIONS FLTE'!$D27)</f>
        <v>0</v>
      </c>
      <c r="BK56" s="314">
        <f ca="1">('SUBSCRIBER BASE FLTE'!BK22*'COMMISSION ASSUMPTIONS FLTE'!$D56)*('COMMISSION ASSUMPTIONS FLTE'!$D27)</f>
        <v>0</v>
      </c>
      <c r="BL56" s="314">
        <f ca="1">('SUBSCRIBER BASE FLTE'!BL22*'COMMISSION ASSUMPTIONS FLTE'!$D56)*('COMMISSION ASSUMPTIONS FLTE'!$D27)</f>
        <v>0</v>
      </c>
      <c r="BM56" s="314">
        <f ca="1">('SUBSCRIBER BASE FLTE'!BM22*'COMMISSION ASSUMPTIONS FLTE'!$D56)*('COMMISSION ASSUMPTIONS FLTE'!$D27)</f>
        <v>0</v>
      </c>
      <c r="BN56" s="314">
        <f ca="1">('SUBSCRIBER BASE FLTE'!BN22*'COMMISSION ASSUMPTIONS FLTE'!$D56)*('COMMISSION ASSUMPTIONS FLTE'!$D27)</f>
        <v>0</v>
      </c>
      <c r="BO56" s="314">
        <f ca="1">('SUBSCRIBER BASE FLTE'!BO22*'COMMISSION ASSUMPTIONS FLTE'!$D56)*('COMMISSION ASSUMPTIONS FLTE'!$D27)</f>
        <v>0</v>
      </c>
      <c r="BP56" s="314">
        <f ca="1">('SUBSCRIBER BASE FLTE'!BP22*'COMMISSION ASSUMPTIONS FLTE'!$D56)*('COMMISSION ASSUMPTIONS FLTE'!$D27)</f>
        <v>0</v>
      </c>
      <c r="BQ56" s="314">
        <f ca="1">('SUBSCRIBER BASE FLTE'!BQ22*'COMMISSION ASSUMPTIONS FLTE'!$D56)*('COMMISSION ASSUMPTIONS FLTE'!$D27)</f>
        <v>0</v>
      </c>
      <c r="BR56" s="314">
        <f ca="1">('SUBSCRIBER BASE FLTE'!BR22*'COMMISSION ASSUMPTIONS FLTE'!$D56)*('COMMISSION ASSUMPTIONS FLTE'!$D27)</f>
        <v>0</v>
      </c>
    </row>
    <row r="57" spans="2:71" ht="24" customHeight="1" outlineLevel="1">
      <c r="AU57" s="312"/>
      <c r="AV57" s="312"/>
      <c r="AW57" s="312"/>
      <c r="AX57" s="312"/>
      <c r="AY57" s="312"/>
      <c r="AZ57" s="312"/>
      <c r="BA57" s="312"/>
      <c r="BB57" s="312"/>
      <c r="BC57" s="312"/>
      <c r="BD57" s="312"/>
      <c r="BE57" s="312"/>
      <c r="BF57" s="312"/>
      <c r="BG57" s="312"/>
      <c r="BH57" s="312"/>
      <c r="BI57" s="312"/>
      <c r="BJ57" s="312"/>
      <c r="BK57" s="312"/>
      <c r="BL57" s="312"/>
      <c r="BM57" s="312"/>
      <c r="BN57" s="312"/>
      <c r="BO57" s="312"/>
      <c r="BP57" s="312"/>
      <c r="BQ57" s="312"/>
      <c r="BR57" s="312"/>
    </row>
    <row r="58" spans="2:71" ht="24" customHeight="1" outlineLevel="1">
      <c r="B58" s="309" t="str">
        <f>'COMMISSION ASSUMPTIONS FLTE'!E7</f>
        <v>DIRECT MARKETING</v>
      </c>
      <c r="C58" s="311">
        <f t="shared" ref="C58:BN58" si="16">SUM(C60:C64)</f>
        <v>0</v>
      </c>
      <c r="D58" s="311">
        <f t="shared" si="16"/>
        <v>0</v>
      </c>
      <c r="E58" s="311">
        <f t="shared" si="16"/>
        <v>0</v>
      </c>
      <c r="F58" s="311">
        <f t="shared" si="16"/>
        <v>0</v>
      </c>
      <c r="G58" s="311">
        <f t="shared" si="16"/>
        <v>0</v>
      </c>
      <c r="H58" s="311">
        <f t="shared" si="16"/>
        <v>0</v>
      </c>
      <c r="I58" s="311">
        <f t="shared" si="16"/>
        <v>0</v>
      </c>
      <c r="J58" s="311">
        <f t="shared" si="16"/>
        <v>0</v>
      </c>
      <c r="K58" s="311">
        <f t="shared" ca="1" si="16"/>
        <v>0</v>
      </c>
      <c r="L58" s="311">
        <f t="shared" ca="1" si="16"/>
        <v>0</v>
      </c>
      <c r="M58" s="311">
        <f t="shared" ca="1" si="16"/>
        <v>0</v>
      </c>
      <c r="N58" s="311">
        <f t="shared" ca="1" si="16"/>
        <v>0</v>
      </c>
      <c r="O58" s="311">
        <f t="shared" ca="1" si="16"/>
        <v>0</v>
      </c>
      <c r="P58" s="311">
        <f t="shared" ca="1" si="16"/>
        <v>0</v>
      </c>
      <c r="Q58" s="311">
        <f t="shared" ca="1" si="16"/>
        <v>0</v>
      </c>
      <c r="R58" s="311">
        <f t="shared" ca="1" si="16"/>
        <v>0</v>
      </c>
      <c r="S58" s="311">
        <f t="shared" ca="1" si="16"/>
        <v>0</v>
      </c>
      <c r="T58" s="311">
        <f t="shared" ca="1" si="16"/>
        <v>0</v>
      </c>
      <c r="U58" s="311">
        <f t="shared" ca="1" si="16"/>
        <v>0</v>
      </c>
      <c r="V58" s="311">
        <f t="shared" ca="1" si="16"/>
        <v>0</v>
      </c>
      <c r="W58" s="311">
        <f t="shared" ca="1" si="16"/>
        <v>0</v>
      </c>
      <c r="X58" s="311">
        <f t="shared" ca="1" si="16"/>
        <v>0</v>
      </c>
      <c r="Y58" s="311">
        <f t="shared" ca="1" si="16"/>
        <v>0</v>
      </c>
      <c r="Z58" s="311">
        <f t="shared" ca="1" si="16"/>
        <v>0</v>
      </c>
      <c r="AA58" s="311">
        <f t="shared" ca="1" si="16"/>
        <v>0</v>
      </c>
      <c r="AB58" s="311">
        <f t="shared" ca="1" si="16"/>
        <v>0</v>
      </c>
      <c r="AC58" s="311">
        <f t="shared" ca="1" si="16"/>
        <v>0</v>
      </c>
      <c r="AD58" s="311">
        <f t="shared" ca="1" si="16"/>
        <v>0</v>
      </c>
      <c r="AE58" s="311">
        <f t="shared" ca="1" si="16"/>
        <v>0</v>
      </c>
      <c r="AF58" s="311">
        <f t="shared" ca="1" si="16"/>
        <v>0</v>
      </c>
      <c r="AG58" s="311">
        <f t="shared" ca="1" si="16"/>
        <v>0</v>
      </c>
      <c r="AH58" s="311">
        <f t="shared" ca="1" si="16"/>
        <v>0</v>
      </c>
      <c r="AI58" s="311">
        <f t="shared" ca="1" si="16"/>
        <v>0</v>
      </c>
      <c r="AJ58" s="311">
        <f t="shared" ca="1" si="16"/>
        <v>0</v>
      </c>
      <c r="AK58" s="311">
        <f t="shared" ca="1" si="16"/>
        <v>0</v>
      </c>
      <c r="AL58" s="311">
        <f t="shared" ca="1" si="16"/>
        <v>0</v>
      </c>
      <c r="AM58" s="311">
        <f t="shared" ca="1" si="16"/>
        <v>0</v>
      </c>
      <c r="AN58" s="311">
        <f t="shared" ca="1" si="16"/>
        <v>0</v>
      </c>
      <c r="AO58" s="311">
        <f t="shared" ca="1" si="16"/>
        <v>0</v>
      </c>
      <c r="AP58" s="311">
        <f t="shared" ca="1" si="16"/>
        <v>0</v>
      </c>
      <c r="AQ58" s="311">
        <f t="shared" ca="1" si="16"/>
        <v>0</v>
      </c>
      <c r="AR58" s="311">
        <f t="shared" ca="1" si="16"/>
        <v>0</v>
      </c>
      <c r="AS58" s="311">
        <f t="shared" ca="1" si="16"/>
        <v>0</v>
      </c>
      <c r="AT58" s="311">
        <f t="shared" ca="1" si="16"/>
        <v>0</v>
      </c>
      <c r="AU58" s="311">
        <f t="shared" ca="1" si="16"/>
        <v>0</v>
      </c>
      <c r="AV58" s="311">
        <f t="shared" ca="1" si="16"/>
        <v>0</v>
      </c>
      <c r="AW58" s="311">
        <f t="shared" ca="1" si="16"/>
        <v>0</v>
      </c>
      <c r="AX58" s="311">
        <f t="shared" ca="1" si="16"/>
        <v>0</v>
      </c>
      <c r="AY58" s="311">
        <f t="shared" ca="1" si="16"/>
        <v>0</v>
      </c>
      <c r="AZ58" s="311">
        <f t="shared" ca="1" si="16"/>
        <v>0</v>
      </c>
      <c r="BA58" s="311">
        <f t="shared" ca="1" si="16"/>
        <v>0</v>
      </c>
      <c r="BB58" s="311">
        <f t="shared" ca="1" si="16"/>
        <v>0</v>
      </c>
      <c r="BC58" s="311">
        <f t="shared" ca="1" si="16"/>
        <v>0</v>
      </c>
      <c r="BD58" s="311">
        <f t="shared" ca="1" si="16"/>
        <v>0</v>
      </c>
      <c r="BE58" s="311">
        <f t="shared" ca="1" si="16"/>
        <v>0</v>
      </c>
      <c r="BF58" s="311">
        <f t="shared" ca="1" si="16"/>
        <v>0</v>
      </c>
      <c r="BG58" s="311">
        <f t="shared" ca="1" si="16"/>
        <v>0</v>
      </c>
      <c r="BH58" s="311">
        <f t="shared" ca="1" si="16"/>
        <v>0</v>
      </c>
      <c r="BI58" s="311">
        <f t="shared" ca="1" si="16"/>
        <v>0</v>
      </c>
      <c r="BJ58" s="311">
        <f t="shared" ca="1" si="16"/>
        <v>0</v>
      </c>
      <c r="BK58" s="311">
        <f t="shared" ca="1" si="16"/>
        <v>0</v>
      </c>
      <c r="BL58" s="311">
        <f t="shared" ca="1" si="16"/>
        <v>0</v>
      </c>
      <c r="BM58" s="311">
        <f t="shared" ca="1" si="16"/>
        <v>0</v>
      </c>
      <c r="BN58" s="311">
        <f t="shared" ca="1" si="16"/>
        <v>0</v>
      </c>
      <c r="BO58" s="311">
        <f t="shared" ref="BO58:BR58" ca="1" si="17">SUM(BO60:BO64)</f>
        <v>0</v>
      </c>
      <c r="BP58" s="311">
        <f t="shared" ca="1" si="17"/>
        <v>0</v>
      </c>
      <c r="BQ58" s="311">
        <f t="shared" ca="1" si="17"/>
        <v>0</v>
      </c>
      <c r="BR58" s="311">
        <f t="shared" ca="1" si="17"/>
        <v>0</v>
      </c>
      <c r="BS58" s="307">
        <f ca="1">SUM(C58:BR58)</f>
        <v>0</v>
      </c>
    </row>
    <row r="59" spans="2:71" ht="24" customHeight="1" outlineLevel="1">
      <c r="B59" s="309" t="s">
        <v>355</v>
      </c>
      <c r="AU59" s="312"/>
      <c r="AV59" s="312"/>
      <c r="AW59" s="312"/>
      <c r="AX59" s="312"/>
      <c r="AY59" s="312"/>
      <c r="AZ59" s="312"/>
      <c r="BA59" s="312"/>
      <c r="BB59" s="312"/>
      <c r="BC59" s="312"/>
      <c r="BD59" s="312"/>
      <c r="BE59" s="312"/>
      <c r="BF59" s="312"/>
      <c r="BG59" s="312"/>
      <c r="BH59" s="312"/>
      <c r="BI59" s="312"/>
      <c r="BJ59" s="312"/>
      <c r="BK59" s="312"/>
      <c r="BL59" s="312"/>
      <c r="BM59" s="312"/>
      <c r="BN59" s="312"/>
      <c r="BO59" s="312"/>
      <c r="BP59" s="312"/>
      <c r="BQ59" s="312"/>
      <c r="BR59" s="312"/>
    </row>
    <row r="60" spans="2:71" ht="24" customHeight="1" outlineLevel="1">
      <c r="B60" s="313" t="str">
        <f>B52</f>
        <v>FLTE 40GB</v>
      </c>
      <c r="C60" s="314">
        <f>('SUBSCRIBER BASE FLTE'!C18*'COMMISSION ASSUMPTIONS FLTE'!$E52)*'COMMISSION ASSUMPTIONS FLTE'!$D29</f>
        <v>0</v>
      </c>
      <c r="D60" s="314">
        <f>('SUBSCRIBER BASE FLTE'!D18*'COMMISSION ASSUMPTIONS FLTE'!$E52)*'COMMISSION ASSUMPTIONS FLTE'!$D29</f>
        <v>0</v>
      </c>
      <c r="E60" s="314">
        <f>('SUBSCRIBER BASE FLTE'!E18*'COMMISSION ASSUMPTIONS FLTE'!$E52)*'COMMISSION ASSUMPTIONS FLTE'!$D29</f>
        <v>0</v>
      </c>
      <c r="F60" s="314">
        <f>('SUBSCRIBER BASE FLTE'!F18*'COMMISSION ASSUMPTIONS FLTE'!$E52)*'COMMISSION ASSUMPTIONS FLTE'!$D29</f>
        <v>0</v>
      </c>
      <c r="G60" s="314">
        <f>('SUBSCRIBER BASE FLTE'!G18*'COMMISSION ASSUMPTIONS FLTE'!$E52)*'COMMISSION ASSUMPTIONS FLTE'!$D29</f>
        <v>0</v>
      </c>
      <c r="H60" s="314">
        <f>('SUBSCRIBER BASE FLTE'!H18*'COMMISSION ASSUMPTIONS FLTE'!$E52)*'COMMISSION ASSUMPTIONS FLTE'!$D29</f>
        <v>0</v>
      </c>
      <c r="I60" s="314">
        <f>('SUBSCRIBER BASE FLTE'!I18*'COMMISSION ASSUMPTIONS FLTE'!$E52)*'COMMISSION ASSUMPTIONS FLTE'!$D29</f>
        <v>0</v>
      </c>
      <c r="J60" s="314">
        <f>('SUBSCRIBER BASE FLTE'!J18*'COMMISSION ASSUMPTIONS FLTE'!$E52)*'COMMISSION ASSUMPTIONS FLTE'!$D29</f>
        <v>0</v>
      </c>
      <c r="K60" s="314">
        <f ca="1">('SUBSCRIBER BASE FLTE'!K18*'COMMISSION ASSUMPTIONS FLTE'!$E52)*'COMMISSION ASSUMPTIONS FLTE'!$D29</f>
        <v>0</v>
      </c>
      <c r="L60" s="314">
        <f ca="1">('SUBSCRIBER BASE FLTE'!L18*'COMMISSION ASSUMPTIONS FLTE'!$E52)*'COMMISSION ASSUMPTIONS FLTE'!$D29</f>
        <v>0</v>
      </c>
      <c r="M60" s="314">
        <f ca="1">('SUBSCRIBER BASE FLTE'!M18*'COMMISSION ASSUMPTIONS FLTE'!$E52)*'COMMISSION ASSUMPTIONS FLTE'!$D29</f>
        <v>0</v>
      </c>
      <c r="N60" s="314">
        <f ca="1">('SUBSCRIBER BASE FLTE'!N18*'COMMISSION ASSUMPTIONS FLTE'!$E52)*'COMMISSION ASSUMPTIONS FLTE'!$D29</f>
        <v>0</v>
      </c>
      <c r="O60" s="314">
        <f ca="1">('SUBSCRIBER BASE FLTE'!O18*'COMMISSION ASSUMPTIONS FLTE'!$E52)*'COMMISSION ASSUMPTIONS FLTE'!$D29</f>
        <v>0</v>
      </c>
      <c r="P60" s="314">
        <f ca="1">('SUBSCRIBER BASE FLTE'!P18*'COMMISSION ASSUMPTIONS FLTE'!$E52)*'COMMISSION ASSUMPTIONS FLTE'!$D29</f>
        <v>0</v>
      </c>
      <c r="Q60" s="314">
        <f ca="1">('SUBSCRIBER BASE FLTE'!Q18*'COMMISSION ASSUMPTIONS FLTE'!$E52)*'COMMISSION ASSUMPTIONS FLTE'!$D29</f>
        <v>0</v>
      </c>
      <c r="R60" s="314">
        <f ca="1">('SUBSCRIBER BASE FLTE'!R18*'COMMISSION ASSUMPTIONS FLTE'!$E52)*'COMMISSION ASSUMPTIONS FLTE'!$D29</f>
        <v>0</v>
      </c>
      <c r="S60" s="314">
        <f ca="1">('SUBSCRIBER BASE FLTE'!S18*'COMMISSION ASSUMPTIONS FLTE'!$E52)*'COMMISSION ASSUMPTIONS FLTE'!$D29</f>
        <v>0</v>
      </c>
      <c r="T60" s="314">
        <f ca="1">('SUBSCRIBER BASE FLTE'!T18*'COMMISSION ASSUMPTIONS FLTE'!$E52)*'COMMISSION ASSUMPTIONS FLTE'!$D29</f>
        <v>0</v>
      </c>
      <c r="U60" s="314">
        <f ca="1">('SUBSCRIBER BASE FLTE'!U18*'COMMISSION ASSUMPTIONS FLTE'!$E52)*'COMMISSION ASSUMPTIONS FLTE'!$D29</f>
        <v>0</v>
      </c>
      <c r="V60" s="314">
        <f ca="1">('SUBSCRIBER BASE FLTE'!V18*'COMMISSION ASSUMPTIONS FLTE'!$E52)*'COMMISSION ASSUMPTIONS FLTE'!$D29</f>
        <v>0</v>
      </c>
      <c r="W60" s="314">
        <f ca="1">('SUBSCRIBER BASE FLTE'!W18*'COMMISSION ASSUMPTIONS FLTE'!$E52)*'COMMISSION ASSUMPTIONS FLTE'!$D29</f>
        <v>0</v>
      </c>
      <c r="X60" s="314">
        <f ca="1">('SUBSCRIBER BASE FLTE'!X18*'COMMISSION ASSUMPTIONS FLTE'!$E52)*'COMMISSION ASSUMPTIONS FLTE'!$D29</f>
        <v>0</v>
      </c>
      <c r="Y60" s="314">
        <f ca="1">('SUBSCRIBER BASE FLTE'!Y18*'COMMISSION ASSUMPTIONS FLTE'!$E52)*'COMMISSION ASSUMPTIONS FLTE'!$D29</f>
        <v>0</v>
      </c>
      <c r="Z60" s="314">
        <f ca="1">('SUBSCRIBER BASE FLTE'!Z18*'COMMISSION ASSUMPTIONS FLTE'!$E52)*'COMMISSION ASSUMPTIONS FLTE'!$D29</f>
        <v>0</v>
      </c>
      <c r="AA60" s="314">
        <f ca="1">('SUBSCRIBER BASE FLTE'!AA18*'COMMISSION ASSUMPTIONS FLTE'!$E52)*'COMMISSION ASSUMPTIONS FLTE'!$D29</f>
        <v>0</v>
      </c>
      <c r="AB60" s="314">
        <f ca="1">('SUBSCRIBER BASE FLTE'!AB18*'COMMISSION ASSUMPTIONS FLTE'!$E52)*'COMMISSION ASSUMPTIONS FLTE'!$D29</f>
        <v>0</v>
      </c>
      <c r="AC60" s="314">
        <f ca="1">('SUBSCRIBER BASE FLTE'!AC18*'COMMISSION ASSUMPTIONS FLTE'!$E52)*'COMMISSION ASSUMPTIONS FLTE'!$D29</f>
        <v>0</v>
      </c>
      <c r="AD60" s="314">
        <f ca="1">('SUBSCRIBER BASE FLTE'!AD18*'COMMISSION ASSUMPTIONS FLTE'!$E52)*'COMMISSION ASSUMPTIONS FLTE'!$D29</f>
        <v>0</v>
      </c>
      <c r="AE60" s="314">
        <f ca="1">('SUBSCRIBER BASE FLTE'!AE18*'COMMISSION ASSUMPTIONS FLTE'!$E52)*'COMMISSION ASSUMPTIONS FLTE'!$D29</f>
        <v>0</v>
      </c>
      <c r="AF60" s="314">
        <f ca="1">('SUBSCRIBER BASE FLTE'!AF18*'COMMISSION ASSUMPTIONS FLTE'!$E52)*'COMMISSION ASSUMPTIONS FLTE'!$D29</f>
        <v>0</v>
      </c>
      <c r="AG60" s="314">
        <f ca="1">('SUBSCRIBER BASE FLTE'!AG18*'COMMISSION ASSUMPTIONS FLTE'!$E52)*'COMMISSION ASSUMPTIONS FLTE'!$D29</f>
        <v>0</v>
      </c>
      <c r="AH60" s="314">
        <f ca="1">('SUBSCRIBER BASE FLTE'!AH18*'COMMISSION ASSUMPTIONS FLTE'!$E52)*'COMMISSION ASSUMPTIONS FLTE'!$D29</f>
        <v>0</v>
      </c>
      <c r="AI60" s="314">
        <f ca="1">('SUBSCRIBER BASE FLTE'!AI18*'COMMISSION ASSUMPTIONS FLTE'!$E52)*'COMMISSION ASSUMPTIONS FLTE'!$D29</f>
        <v>0</v>
      </c>
      <c r="AJ60" s="314">
        <f ca="1">('SUBSCRIBER BASE FLTE'!AJ18*'COMMISSION ASSUMPTIONS FLTE'!$E52)*'COMMISSION ASSUMPTIONS FLTE'!$D29</f>
        <v>0</v>
      </c>
      <c r="AK60" s="314">
        <f ca="1">('SUBSCRIBER BASE FLTE'!AK18*'COMMISSION ASSUMPTIONS FLTE'!$E52)*'COMMISSION ASSUMPTIONS FLTE'!$D29</f>
        <v>0</v>
      </c>
      <c r="AL60" s="314">
        <f ca="1">('SUBSCRIBER BASE FLTE'!AL18*'COMMISSION ASSUMPTIONS FLTE'!$E52)*'COMMISSION ASSUMPTIONS FLTE'!$D29</f>
        <v>0</v>
      </c>
      <c r="AM60" s="314">
        <f ca="1">('SUBSCRIBER BASE FLTE'!AM18*'COMMISSION ASSUMPTIONS FLTE'!$E52)*'COMMISSION ASSUMPTIONS FLTE'!$D29</f>
        <v>0</v>
      </c>
      <c r="AN60" s="314">
        <f ca="1">('SUBSCRIBER BASE FLTE'!AN18*'COMMISSION ASSUMPTIONS FLTE'!$E52)*'COMMISSION ASSUMPTIONS FLTE'!$D29</f>
        <v>0</v>
      </c>
      <c r="AO60" s="314">
        <f ca="1">('SUBSCRIBER BASE FLTE'!AO18*'COMMISSION ASSUMPTIONS FLTE'!$E52)*'COMMISSION ASSUMPTIONS FLTE'!$D29</f>
        <v>0</v>
      </c>
      <c r="AP60" s="314">
        <f ca="1">('SUBSCRIBER BASE FLTE'!AP18*'COMMISSION ASSUMPTIONS FLTE'!$E52)*'COMMISSION ASSUMPTIONS FLTE'!$D29</f>
        <v>0</v>
      </c>
      <c r="AQ60" s="314">
        <f ca="1">('SUBSCRIBER BASE FLTE'!AQ18*'COMMISSION ASSUMPTIONS FLTE'!$E52)*'COMMISSION ASSUMPTIONS FLTE'!$D29</f>
        <v>0</v>
      </c>
      <c r="AR60" s="314">
        <f ca="1">('SUBSCRIBER BASE FLTE'!AR18*'COMMISSION ASSUMPTIONS FLTE'!$E52)*'COMMISSION ASSUMPTIONS FLTE'!$D29</f>
        <v>0</v>
      </c>
      <c r="AS60" s="314">
        <f ca="1">('SUBSCRIBER BASE FLTE'!AS18*'COMMISSION ASSUMPTIONS FLTE'!$E52)*'COMMISSION ASSUMPTIONS FLTE'!$D29</f>
        <v>0</v>
      </c>
      <c r="AT60" s="314">
        <f ca="1">('SUBSCRIBER BASE FLTE'!AT18*'COMMISSION ASSUMPTIONS FLTE'!$E52)*'COMMISSION ASSUMPTIONS FLTE'!$D29</f>
        <v>0</v>
      </c>
      <c r="AU60" s="314">
        <f ca="1">('SUBSCRIBER BASE FLTE'!AU18*'COMMISSION ASSUMPTIONS FLTE'!$E52)*'COMMISSION ASSUMPTIONS FLTE'!$D29</f>
        <v>0</v>
      </c>
      <c r="AV60" s="314">
        <f ca="1">('SUBSCRIBER BASE FLTE'!AV18*'COMMISSION ASSUMPTIONS FLTE'!$E52)*'COMMISSION ASSUMPTIONS FLTE'!$D29</f>
        <v>0</v>
      </c>
      <c r="AW60" s="314">
        <f ca="1">('SUBSCRIBER BASE FLTE'!AW18*'COMMISSION ASSUMPTIONS FLTE'!$E52)*'COMMISSION ASSUMPTIONS FLTE'!$D29</f>
        <v>0</v>
      </c>
      <c r="AX60" s="314">
        <f ca="1">('SUBSCRIBER BASE FLTE'!AX18*'COMMISSION ASSUMPTIONS FLTE'!$E52)*'COMMISSION ASSUMPTIONS FLTE'!$D29</f>
        <v>0</v>
      </c>
      <c r="AY60" s="314">
        <f ca="1">('SUBSCRIBER BASE FLTE'!AY18*'COMMISSION ASSUMPTIONS FLTE'!$E52)*'COMMISSION ASSUMPTIONS FLTE'!$D29</f>
        <v>0</v>
      </c>
      <c r="AZ60" s="314">
        <f ca="1">('SUBSCRIBER BASE FLTE'!AZ18*'COMMISSION ASSUMPTIONS FLTE'!$E52)*'COMMISSION ASSUMPTIONS FLTE'!$D29</f>
        <v>0</v>
      </c>
      <c r="BA60" s="314">
        <f ca="1">('SUBSCRIBER BASE FLTE'!BA18*'COMMISSION ASSUMPTIONS FLTE'!$E52)*'COMMISSION ASSUMPTIONS FLTE'!$D29</f>
        <v>0</v>
      </c>
      <c r="BB60" s="314">
        <f ca="1">('SUBSCRIBER BASE FLTE'!BB18*'COMMISSION ASSUMPTIONS FLTE'!$E52)*'COMMISSION ASSUMPTIONS FLTE'!$D29</f>
        <v>0</v>
      </c>
      <c r="BC60" s="314">
        <f ca="1">('SUBSCRIBER BASE FLTE'!BC18*'COMMISSION ASSUMPTIONS FLTE'!$E52)*'COMMISSION ASSUMPTIONS FLTE'!$D29</f>
        <v>0</v>
      </c>
      <c r="BD60" s="314">
        <f ca="1">('SUBSCRIBER BASE FLTE'!BD18*'COMMISSION ASSUMPTIONS FLTE'!$E52)*'COMMISSION ASSUMPTIONS FLTE'!$D29</f>
        <v>0</v>
      </c>
      <c r="BE60" s="314">
        <f ca="1">('SUBSCRIBER BASE FLTE'!BE18*'COMMISSION ASSUMPTIONS FLTE'!$E52)*'COMMISSION ASSUMPTIONS FLTE'!$D29</f>
        <v>0</v>
      </c>
      <c r="BF60" s="314">
        <f ca="1">('SUBSCRIBER BASE FLTE'!BF18*'COMMISSION ASSUMPTIONS FLTE'!$E52)*'COMMISSION ASSUMPTIONS FLTE'!$D29</f>
        <v>0</v>
      </c>
      <c r="BG60" s="314">
        <f ca="1">('SUBSCRIBER BASE FLTE'!BG18*'COMMISSION ASSUMPTIONS FLTE'!$E52)*'COMMISSION ASSUMPTIONS FLTE'!$D29</f>
        <v>0</v>
      </c>
      <c r="BH60" s="314">
        <f ca="1">('SUBSCRIBER BASE FLTE'!BH18*'COMMISSION ASSUMPTIONS FLTE'!$E52)*'COMMISSION ASSUMPTIONS FLTE'!$D29</f>
        <v>0</v>
      </c>
      <c r="BI60" s="314">
        <f ca="1">('SUBSCRIBER BASE FLTE'!BI18*'COMMISSION ASSUMPTIONS FLTE'!$E52)*'COMMISSION ASSUMPTIONS FLTE'!$D29</f>
        <v>0</v>
      </c>
      <c r="BJ60" s="314">
        <f ca="1">('SUBSCRIBER BASE FLTE'!BJ18*'COMMISSION ASSUMPTIONS FLTE'!$E52)*'COMMISSION ASSUMPTIONS FLTE'!$D29</f>
        <v>0</v>
      </c>
      <c r="BK60" s="314">
        <f ca="1">('SUBSCRIBER BASE FLTE'!BK18*'COMMISSION ASSUMPTIONS FLTE'!$E52)*'COMMISSION ASSUMPTIONS FLTE'!$D29</f>
        <v>0</v>
      </c>
      <c r="BL60" s="314">
        <f ca="1">('SUBSCRIBER BASE FLTE'!BL18*'COMMISSION ASSUMPTIONS FLTE'!$E52)*'COMMISSION ASSUMPTIONS FLTE'!$D29</f>
        <v>0</v>
      </c>
      <c r="BM60" s="314">
        <f ca="1">('SUBSCRIBER BASE FLTE'!BM18*'COMMISSION ASSUMPTIONS FLTE'!$E52)*'COMMISSION ASSUMPTIONS FLTE'!$D29</f>
        <v>0</v>
      </c>
      <c r="BN60" s="314">
        <f ca="1">('SUBSCRIBER BASE FLTE'!BN18*'COMMISSION ASSUMPTIONS FLTE'!$E52)*'COMMISSION ASSUMPTIONS FLTE'!$D29</f>
        <v>0</v>
      </c>
      <c r="BO60" s="314">
        <f ca="1">('SUBSCRIBER BASE FLTE'!BO18*'COMMISSION ASSUMPTIONS FLTE'!$E52)*'COMMISSION ASSUMPTIONS FLTE'!$D29</f>
        <v>0</v>
      </c>
      <c r="BP60" s="314">
        <f ca="1">('SUBSCRIBER BASE FLTE'!BP18*'COMMISSION ASSUMPTIONS FLTE'!$E52)*'COMMISSION ASSUMPTIONS FLTE'!$D29</f>
        <v>0</v>
      </c>
      <c r="BQ60" s="314">
        <f ca="1">('SUBSCRIBER BASE FLTE'!BQ18*'COMMISSION ASSUMPTIONS FLTE'!$E52)*'COMMISSION ASSUMPTIONS FLTE'!$D29</f>
        <v>0</v>
      </c>
      <c r="BR60" s="314">
        <f ca="1">('SUBSCRIBER BASE FLTE'!BR18*'COMMISSION ASSUMPTIONS FLTE'!$E52)*'COMMISSION ASSUMPTIONS FLTE'!$D29</f>
        <v>0</v>
      </c>
    </row>
    <row r="61" spans="2:71" ht="24" customHeight="1" outlineLevel="1">
      <c r="B61" s="313" t="str">
        <f>B53</f>
        <v>FLTE 100GB</v>
      </c>
      <c r="C61" s="314">
        <f>('SUBSCRIBER BASE FLTE'!C19*'COMMISSION ASSUMPTIONS FLTE'!$E53)*'COMMISSION ASSUMPTIONS FLTE'!$D30</f>
        <v>0</v>
      </c>
      <c r="D61" s="314">
        <f>('SUBSCRIBER BASE FLTE'!D19*'COMMISSION ASSUMPTIONS FLTE'!$E53)*'COMMISSION ASSUMPTIONS FLTE'!$D30</f>
        <v>0</v>
      </c>
      <c r="E61" s="314">
        <f>('SUBSCRIBER BASE FLTE'!E19*'COMMISSION ASSUMPTIONS FLTE'!$E53)*'COMMISSION ASSUMPTIONS FLTE'!$D30</f>
        <v>0</v>
      </c>
      <c r="F61" s="314">
        <f>('SUBSCRIBER BASE FLTE'!F19*'COMMISSION ASSUMPTIONS FLTE'!$E53)*'COMMISSION ASSUMPTIONS FLTE'!$D30</f>
        <v>0</v>
      </c>
      <c r="G61" s="314">
        <f>('SUBSCRIBER BASE FLTE'!G19*'COMMISSION ASSUMPTIONS FLTE'!$E53)*'COMMISSION ASSUMPTIONS FLTE'!$D30</f>
        <v>0</v>
      </c>
      <c r="H61" s="314">
        <f>('SUBSCRIBER BASE FLTE'!H19*'COMMISSION ASSUMPTIONS FLTE'!$E53)*'COMMISSION ASSUMPTIONS FLTE'!$D30</f>
        <v>0</v>
      </c>
      <c r="I61" s="314">
        <f>('SUBSCRIBER BASE FLTE'!I19*'COMMISSION ASSUMPTIONS FLTE'!$E53)*'COMMISSION ASSUMPTIONS FLTE'!$D30</f>
        <v>0</v>
      </c>
      <c r="J61" s="314">
        <f>('SUBSCRIBER BASE FLTE'!J19*'COMMISSION ASSUMPTIONS FLTE'!$E53)*'COMMISSION ASSUMPTIONS FLTE'!$D30</f>
        <v>0</v>
      </c>
      <c r="K61" s="314">
        <f ca="1">('SUBSCRIBER BASE FLTE'!K19*'COMMISSION ASSUMPTIONS FLTE'!$E53)*'COMMISSION ASSUMPTIONS FLTE'!$D30</f>
        <v>0</v>
      </c>
      <c r="L61" s="314">
        <f ca="1">('SUBSCRIBER BASE FLTE'!L19*'COMMISSION ASSUMPTIONS FLTE'!$E53)*'COMMISSION ASSUMPTIONS FLTE'!$D30</f>
        <v>0</v>
      </c>
      <c r="M61" s="314">
        <f ca="1">('SUBSCRIBER BASE FLTE'!M19*'COMMISSION ASSUMPTIONS FLTE'!$E53)*'COMMISSION ASSUMPTIONS FLTE'!$D30</f>
        <v>0</v>
      </c>
      <c r="N61" s="314">
        <f ca="1">('SUBSCRIBER BASE FLTE'!N19*'COMMISSION ASSUMPTIONS FLTE'!$E53)*'COMMISSION ASSUMPTIONS FLTE'!$D30</f>
        <v>0</v>
      </c>
      <c r="O61" s="314">
        <f ca="1">('SUBSCRIBER BASE FLTE'!O19*'COMMISSION ASSUMPTIONS FLTE'!$E53)*'COMMISSION ASSUMPTIONS FLTE'!$D30</f>
        <v>0</v>
      </c>
      <c r="P61" s="314">
        <f ca="1">('SUBSCRIBER BASE FLTE'!P19*'COMMISSION ASSUMPTIONS FLTE'!$E53)*'COMMISSION ASSUMPTIONS FLTE'!$D30</f>
        <v>0</v>
      </c>
      <c r="Q61" s="314">
        <f ca="1">('SUBSCRIBER BASE FLTE'!Q19*'COMMISSION ASSUMPTIONS FLTE'!$E53)*'COMMISSION ASSUMPTIONS FLTE'!$D30</f>
        <v>0</v>
      </c>
      <c r="R61" s="314">
        <f ca="1">('SUBSCRIBER BASE FLTE'!R19*'COMMISSION ASSUMPTIONS FLTE'!$E53)*'COMMISSION ASSUMPTIONS FLTE'!$D30</f>
        <v>0</v>
      </c>
      <c r="S61" s="314">
        <f ca="1">('SUBSCRIBER BASE FLTE'!S19*'COMMISSION ASSUMPTIONS FLTE'!$E53)*'COMMISSION ASSUMPTIONS FLTE'!$D30</f>
        <v>0</v>
      </c>
      <c r="T61" s="314">
        <f ca="1">('SUBSCRIBER BASE FLTE'!T19*'COMMISSION ASSUMPTIONS FLTE'!$E53)*'COMMISSION ASSUMPTIONS FLTE'!$D30</f>
        <v>0</v>
      </c>
      <c r="U61" s="314">
        <f ca="1">('SUBSCRIBER BASE FLTE'!U19*'COMMISSION ASSUMPTIONS FLTE'!$E53)*'COMMISSION ASSUMPTIONS FLTE'!$D30</f>
        <v>0</v>
      </c>
      <c r="V61" s="314">
        <f ca="1">('SUBSCRIBER BASE FLTE'!V19*'COMMISSION ASSUMPTIONS FLTE'!$E53)*'COMMISSION ASSUMPTIONS FLTE'!$D30</f>
        <v>0</v>
      </c>
      <c r="W61" s="314">
        <f ca="1">('SUBSCRIBER BASE FLTE'!W19*'COMMISSION ASSUMPTIONS FLTE'!$E53)*'COMMISSION ASSUMPTIONS FLTE'!$D30</f>
        <v>0</v>
      </c>
      <c r="X61" s="314">
        <f ca="1">('SUBSCRIBER BASE FLTE'!X19*'COMMISSION ASSUMPTIONS FLTE'!$E53)*'COMMISSION ASSUMPTIONS FLTE'!$D30</f>
        <v>0</v>
      </c>
      <c r="Y61" s="314">
        <f ca="1">('SUBSCRIBER BASE FLTE'!Y19*'COMMISSION ASSUMPTIONS FLTE'!$E53)*'COMMISSION ASSUMPTIONS FLTE'!$D30</f>
        <v>0</v>
      </c>
      <c r="Z61" s="314">
        <f ca="1">('SUBSCRIBER BASE FLTE'!Z19*'COMMISSION ASSUMPTIONS FLTE'!$E53)*'COMMISSION ASSUMPTIONS FLTE'!$D30</f>
        <v>0</v>
      </c>
      <c r="AA61" s="314">
        <f ca="1">('SUBSCRIBER BASE FLTE'!AA19*'COMMISSION ASSUMPTIONS FLTE'!$E53)*'COMMISSION ASSUMPTIONS FLTE'!$D30</f>
        <v>0</v>
      </c>
      <c r="AB61" s="314">
        <f ca="1">('SUBSCRIBER BASE FLTE'!AB19*'COMMISSION ASSUMPTIONS FLTE'!$E53)*'COMMISSION ASSUMPTIONS FLTE'!$D30</f>
        <v>0</v>
      </c>
      <c r="AC61" s="314">
        <f ca="1">('SUBSCRIBER BASE FLTE'!AC19*'COMMISSION ASSUMPTIONS FLTE'!$E53)*'COMMISSION ASSUMPTIONS FLTE'!$D30</f>
        <v>0</v>
      </c>
      <c r="AD61" s="314">
        <f ca="1">('SUBSCRIBER BASE FLTE'!AD19*'COMMISSION ASSUMPTIONS FLTE'!$E53)*'COMMISSION ASSUMPTIONS FLTE'!$D30</f>
        <v>0</v>
      </c>
      <c r="AE61" s="314">
        <f ca="1">('SUBSCRIBER BASE FLTE'!AE19*'COMMISSION ASSUMPTIONS FLTE'!$E53)*'COMMISSION ASSUMPTIONS FLTE'!$D30</f>
        <v>0</v>
      </c>
      <c r="AF61" s="314">
        <f ca="1">('SUBSCRIBER BASE FLTE'!AF19*'COMMISSION ASSUMPTIONS FLTE'!$E53)*'COMMISSION ASSUMPTIONS FLTE'!$D30</f>
        <v>0</v>
      </c>
      <c r="AG61" s="314">
        <f ca="1">('SUBSCRIBER BASE FLTE'!AG19*'COMMISSION ASSUMPTIONS FLTE'!$E53)*'COMMISSION ASSUMPTIONS FLTE'!$D30</f>
        <v>0</v>
      </c>
      <c r="AH61" s="314">
        <f ca="1">('SUBSCRIBER BASE FLTE'!AH19*'COMMISSION ASSUMPTIONS FLTE'!$E53)*'COMMISSION ASSUMPTIONS FLTE'!$D30</f>
        <v>0</v>
      </c>
      <c r="AI61" s="314">
        <f ca="1">('SUBSCRIBER BASE FLTE'!AI19*'COMMISSION ASSUMPTIONS FLTE'!$E53)*'COMMISSION ASSUMPTIONS FLTE'!$D30</f>
        <v>0</v>
      </c>
      <c r="AJ61" s="314">
        <f ca="1">('SUBSCRIBER BASE FLTE'!AJ19*'COMMISSION ASSUMPTIONS FLTE'!$E53)*'COMMISSION ASSUMPTIONS FLTE'!$D30</f>
        <v>0</v>
      </c>
      <c r="AK61" s="314">
        <f ca="1">('SUBSCRIBER BASE FLTE'!AK19*'COMMISSION ASSUMPTIONS FLTE'!$E53)*'COMMISSION ASSUMPTIONS FLTE'!$D30</f>
        <v>0</v>
      </c>
      <c r="AL61" s="314">
        <f ca="1">('SUBSCRIBER BASE FLTE'!AL19*'COMMISSION ASSUMPTIONS FLTE'!$E53)*'COMMISSION ASSUMPTIONS FLTE'!$D30</f>
        <v>0</v>
      </c>
      <c r="AM61" s="314">
        <f ca="1">('SUBSCRIBER BASE FLTE'!AM19*'COMMISSION ASSUMPTIONS FLTE'!$E53)*'COMMISSION ASSUMPTIONS FLTE'!$D30</f>
        <v>0</v>
      </c>
      <c r="AN61" s="314">
        <f ca="1">('SUBSCRIBER BASE FLTE'!AN19*'COMMISSION ASSUMPTIONS FLTE'!$E53)*'COMMISSION ASSUMPTIONS FLTE'!$D30</f>
        <v>0</v>
      </c>
      <c r="AO61" s="314">
        <f ca="1">('SUBSCRIBER BASE FLTE'!AO19*'COMMISSION ASSUMPTIONS FLTE'!$E53)*'COMMISSION ASSUMPTIONS FLTE'!$D30</f>
        <v>0</v>
      </c>
      <c r="AP61" s="314">
        <f ca="1">('SUBSCRIBER BASE FLTE'!AP19*'COMMISSION ASSUMPTIONS FLTE'!$E53)*'COMMISSION ASSUMPTIONS FLTE'!$D30</f>
        <v>0</v>
      </c>
      <c r="AQ61" s="314">
        <f ca="1">('SUBSCRIBER BASE FLTE'!AQ19*'COMMISSION ASSUMPTIONS FLTE'!$E53)*'COMMISSION ASSUMPTIONS FLTE'!$D30</f>
        <v>0</v>
      </c>
      <c r="AR61" s="314">
        <f ca="1">('SUBSCRIBER BASE FLTE'!AR19*'COMMISSION ASSUMPTIONS FLTE'!$E53)*'COMMISSION ASSUMPTIONS FLTE'!$D30</f>
        <v>0</v>
      </c>
      <c r="AS61" s="314">
        <f ca="1">('SUBSCRIBER BASE FLTE'!AS19*'COMMISSION ASSUMPTIONS FLTE'!$E53)*'COMMISSION ASSUMPTIONS FLTE'!$D30</f>
        <v>0</v>
      </c>
      <c r="AT61" s="314">
        <f ca="1">('SUBSCRIBER BASE FLTE'!AT19*'COMMISSION ASSUMPTIONS FLTE'!$E53)*'COMMISSION ASSUMPTIONS FLTE'!$D30</f>
        <v>0</v>
      </c>
      <c r="AU61" s="314">
        <f ca="1">('SUBSCRIBER BASE FLTE'!AU19*'COMMISSION ASSUMPTIONS FLTE'!$E53)*'COMMISSION ASSUMPTIONS FLTE'!$D30</f>
        <v>0</v>
      </c>
      <c r="AV61" s="314">
        <f ca="1">('SUBSCRIBER BASE FLTE'!AV19*'COMMISSION ASSUMPTIONS FLTE'!$E53)*'COMMISSION ASSUMPTIONS FLTE'!$D30</f>
        <v>0</v>
      </c>
      <c r="AW61" s="314">
        <f ca="1">('SUBSCRIBER BASE FLTE'!AW19*'COMMISSION ASSUMPTIONS FLTE'!$E53)*'COMMISSION ASSUMPTIONS FLTE'!$D30</f>
        <v>0</v>
      </c>
      <c r="AX61" s="314">
        <f ca="1">('SUBSCRIBER BASE FLTE'!AX19*'COMMISSION ASSUMPTIONS FLTE'!$E53)*'COMMISSION ASSUMPTIONS FLTE'!$D30</f>
        <v>0</v>
      </c>
      <c r="AY61" s="314">
        <f ca="1">('SUBSCRIBER BASE FLTE'!AY19*'COMMISSION ASSUMPTIONS FLTE'!$E53)*'COMMISSION ASSUMPTIONS FLTE'!$D30</f>
        <v>0</v>
      </c>
      <c r="AZ61" s="314">
        <f ca="1">('SUBSCRIBER BASE FLTE'!AZ19*'COMMISSION ASSUMPTIONS FLTE'!$E53)*'COMMISSION ASSUMPTIONS FLTE'!$D30</f>
        <v>0</v>
      </c>
      <c r="BA61" s="314">
        <f ca="1">('SUBSCRIBER BASE FLTE'!BA19*'COMMISSION ASSUMPTIONS FLTE'!$E53)*'COMMISSION ASSUMPTIONS FLTE'!$D30</f>
        <v>0</v>
      </c>
      <c r="BB61" s="314">
        <f ca="1">('SUBSCRIBER BASE FLTE'!BB19*'COMMISSION ASSUMPTIONS FLTE'!$E53)*'COMMISSION ASSUMPTIONS FLTE'!$D30</f>
        <v>0</v>
      </c>
      <c r="BC61" s="314">
        <f ca="1">('SUBSCRIBER BASE FLTE'!BC19*'COMMISSION ASSUMPTIONS FLTE'!$E53)*'COMMISSION ASSUMPTIONS FLTE'!$D30</f>
        <v>0</v>
      </c>
      <c r="BD61" s="314">
        <f ca="1">('SUBSCRIBER BASE FLTE'!BD19*'COMMISSION ASSUMPTIONS FLTE'!$E53)*'COMMISSION ASSUMPTIONS FLTE'!$D30</f>
        <v>0</v>
      </c>
      <c r="BE61" s="314">
        <f ca="1">('SUBSCRIBER BASE FLTE'!BE19*'COMMISSION ASSUMPTIONS FLTE'!$E53)*'COMMISSION ASSUMPTIONS FLTE'!$D30</f>
        <v>0</v>
      </c>
      <c r="BF61" s="314">
        <f ca="1">('SUBSCRIBER BASE FLTE'!BF19*'COMMISSION ASSUMPTIONS FLTE'!$E53)*'COMMISSION ASSUMPTIONS FLTE'!$D30</f>
        <v>0</v>
      </c>
      <c r="BG61" s="314">
        <f ca="1">('SUBSCRIBER BASE FLTE'!BG19*'COMMISSION ASSUMPTIONS FLTE'!$E53)*'COMMISSION ASSUMPTIONS FLTE'!$D30</f>
        <v>0</v>
      </c>
      <c r="BH61" s="314">
        <f ca="1">('SUBSCRIBER BASE FLTE'!BH19*'COMMISSION ASSUMPTIONS FLTE'!$E53)*'COMMISSION ASSUMPTIONS FLTE'!$D30</f>
        <v>0</v>
      </c>
      <c r="BI61" s="314">
        <f ca="1">('SUBSCRIBER BASE FLTE'!BI19*'COMMISSION ASSUMPTIONS FLTE'!$E53)*'COMMISSION ASSUMPTIONS FLTE'!$D30</f>
        <v>0</v>
      </c>
      <c r="BJ61" s="314">
        <f ca="1">('SUBSCRIBER BASE FLTE'!BJ19*'COMMISSION ASSUMPTIONS FLTE'!$E53)*'COMMISSION ASSUMPTIONS FLTE'!$D30</f>
        <v>0</v>
      </c>
      <c r="BK61" s="314">
        <f ca="1">('SUBSCRIBER BASE FLTE'!BK19*'COMMISSION ASSUMPTIONS FLTE'!$E53)*'COMMISSION ASSUMPTIONS FLTE'!$D30</f>
        <v>0</v>
      </c>
      <c r="BL61" s="314">
        <f ca="1">('SUBSCRIBER BASE FLTE'!BL19*'COMMISSION ASSUMPTIONS FLTE'!$E53)*'COMMISSION ASSUMPTIONS FLTE'!$D30</f>
        <v>0</v>
      </c>
      <c r="BM61" s="314">
        <f ca="1">('SUBSCRIBER BASE FLTE'!BM19*'COMMISSION ASSUMPTIONS FLTE'!$E53)*'COMMISSION ASSUMPTIONS FLTE'!$D30</f>
        <v>0</v>
      </c>
      <c r="BN61" s="314">
        <f ca="1">('SUBSCRIBER BASE FLTE'!BN19*'COMMISSION ASSUMPTIONS FLTE'!$E53)*'COMMISSION ASSUMPTIONS FLTE'!$D30</f>
        <v>0</v>
      </c>
      <c r="BO61" s="314">
        <f ca="1">('SUBSCRIBER BASE FLTE'!BO19*'COMMISSION ASSUMPTIONS FLTE'!$E53)*'COMMISSION ASSUMPTIONS FLTE'!$D30</f>
        <v>0</v>
      </c>
      <c r="BP61" s="314">
        <f ca="1">('SUBSCRIBER BASE FLTE'!BP19*'COMMISSION ASSUMPTIONS FLTE'!$E53)*'COMMISSION ASSUMPTIONS FLTE'!$D30</f>
        <v>0</v>
      </c>
      <c r="BQ61" s="314">
        <f ca="1">('SUBSCRIBER BASE FLTE'!BQ19*'COMMISSION ASSUMPTIONS FLTE'!$E53)*'COMMISSION ASSUMPTIONS FLTE'!$D30</f>
        <v>0</v>
      </c>
      <c r="BR61" s="314">
        <f ca="1">('SUBSCRIBER BASE FLTE'!BR19*'COMMISSION ASSUMPTIONS FLTE'!$E53)*'COMMISSION ASSUMPTIONS FLTE'!$D30</f>
        <v>0</v>
      </c>
    </row>
    <row r="62" spans="2:71" ht="24" customHeight="1" outlineLevel="1">
      <c r="B62" s="313" t="str">
        <f>B54</f>
        <v>FLTE 200GB</v>
      </c>
      <c r="C62" s="314">
        <f>('SUBSCRIBER BASE FLTE'!C20*'COMMISSION ASSUMPTIONS FLTE'!$E54)*'COMMISSION ASSUMPTIONS FLTE'!$D31</f>
        <v>0</v>
      </c>
      <c r="D62" s="314">
        <f>('SUBSCRIBER BASE FLTE'!D20*'COMMISSION ASSUMPTIONS FLTE'!$E54)*'COMMISSION ASSUMPTIONS FLTE'!$D31</f>
        <v>0</v>
      </c>
      <c r="E62" s="314">
        <f>('SUBSCRIBER BASE FLTE'!E20*'COMMISSION ASSUMPTIONS FLTE'!$E54)*'COMMISSION ASSUMPTIONS FLTE'!$D31</f>
        <v>0</v>
      </c>
      <c r="F62" s="314">
        <f>('SUBSCRIBER BASE FLTE'!F20*'COMMISSION ASSUMPTIONS FLTE'!$E54)*'COMMISSION ASSUMPTIONS FLTE'!$D31</f>
        <v>0</v>
      </c>
      <c r="G62" s="314">
        <f>('SUBSCRIBER BASE FLTE'!G20*'COMMISSION ASSUMPTIONS FLTE'!$E54)*'COMMISSION ASSUMPTIONS FLTE'!$D31</f>
        <v>0</v>
      </c>
      <c r="H62" s="314">
        <f>('SUBSCRIBER BASE FLTE'!H20*'COMMISSION ASSUMPTIONS FLTE'!$E54)*'COMMISSION ASSUMPTIONS FLTE'!$D31</f>
        <v>0</v>
      </c>
      <c r="I62" s="314">
        <f>('SUBSCRIBER BASE FLTE'!I20*'COMMISSION ASSUMPTIONS FLTE'!$E54)*'COMMISSION ASSUMPTIONS FLTE'!$D31</f>
        <v>0</v>
      </c>
      <c r="J62" s="314">
        <f>('SUBSCRIBER BASE FLTE'!J20*'COMMISSION ASSUMPTIONS FLTE'!$E54)*'COMMISSION ASSUMPTIONS FLTE'!$D31</f>
        <v>0</v>
      </c>
      <c r="K62" s="314">
        <f ca="1">('SUBSCRIBER BASE FLTE'!K20*'COMMISSION ASSUMPTIONS FLTE'!$E54)*'COMMISSION ASSUMPTIONS FLTE'!$D31</f>
        <v>0</v>
      </c>
      <c r="L62" s="314">
        <f ca="1">('SUBSCRIBER BASE FLTE'!L20*'COMMISSION ASSUMPTIONS FLTE'!$E54)*'COMMISSION ASSUMPTIONS FLTE'!$D31</f>
        <v>0</v>
      </c>
      <c r="M62" s="314">
        <f ca="1">('SUBSCRIBER BASE FLTE'!M20*'COMMISSION ASSUMPTIONS FLTE'!$E54)*'COMMISSION ASSUMPTIONS FLTE'!$D31</f>
        <v>0</v>
      </c>
      <c r="N62" s="314">
        <f ca="1">('SUBSCRIBER BASE FLTE'!N20*'COMMISSION ASSUMPTIONS FLTE'!$E54)*'COMMISSION ASSUMPTIONS FLTE'!$D31</f>
        <v>0</v>
      </c>
      <c r="O62" s="314">
        <f ca="1">('SUBSCRIBER BASE FLTE'!O20*'COMMISSION ASSUMPTIONS FLTE'!$E54)*'COMMISSION ASSUMPTIONS FLTE'!$D31</f>
        <v>0</v>
      </c>
      <c r="P62" s="314">
        <f ca="1">('SUBSCRIBER BASE FLTE'!P20*'COMMISSION ASSUMPTIONS FLTE'!$E54)*'COMMISSION ASSUMPTIONS FLTE'!$D31</f>
        <v>0</v>
      </c>
      <c r="Q62" s="314">
        <f ca="1">('SUBSCRIBER BASE FLTE'!Q20*'COMMISSION ASSUMPTIONS FLTE'!$E54)*'COMMISSION ASSUMPTIONS FLTE'!$D31</f>
        <v>0</v>
      </c>
      <c r="R62" s="314">
        <f ca="1">('SUBSCRIBER BASE FLTE'!R20*'COMMISSION ASSUMPTIONS FLTE'!$E54)*'COMMISSION ASSUMPTIONS FLTE'!$D31</f>
        <v>0</v>
      </c>
      <c r="S62" s="314">
        <f ca="1">('SUBSCRIBER BASE FLTE'!S20*'COMMISSION ASSUMPTIONS FLTE'!$E54)*'COMMISSION ASSUMPTIONS FLTE'!$D31</f>
        <v>0</v>
      </c>
      <c r="T62" s="314">
        <f ca="1">('SUBSCRIBER BASE FLTE'!T20*'COMMISSION ASSUMPTIONS FLTE'!$E54)*'COMMISSION ASSUMPTIONS FLTE'!$D31</f>
        <v>0</v>
      </c>
      <c r="U62" s="314">
        <f ca="1">('SUBSCRIBER BASE FLTE'!U20*'COMMISSION ASSUMPTIONS FLTE'!$E54)*'COMMISSION ASSUMPTIONS FLTE'!$D31</f>
        <v>0</v>
      </c>
      <c r="V62" s="314">
        <f ca="1">('SUBSCRIBER BASE FLTE'!V20*'COMMISSION ASSUMPTIONS FLTE'!$E54)*'COMMISSION ASSUMPTIONS FLTE'!$D31</f>
        <v>0</v>
      </c>
      <c r="W62" s="314">
        <f ca="1">('SUBSCRIBER BASE FLTE'!W20*'COMMISSION ASSUMPTIONS FLTE'!$E54)*'COMMISSION ASSUMPTIONS FLTE'!$D31</f>
        <v>0</v>
      </c>
      <c r="X62" s="314">
        <f ca="1">('SUBSCRIBER BASE FLTE'!X20*'COMMISSION ASSUMPTIONS FLTE'!$E54)*'COMMISSION ASSUMPTIONS FLTE'!$D31</f>
        <v>0</v>
      </c>
      <c r="Y62" s="314">
        <f ca="1">('SUBSCRIBER BASE FLTE'!Y20*'COMMISSION ASSUMPTIONS FLTE'!$E54)*'COMMISSION ASSUMPTIONS FLTE'!$D31</f>
        <v>0</v>
      </c>
      <c r="Z62" s="314">
        <f ca="1">('SUBSCRIBER BASE FLTE'!Z20*'COMMISSION ASSUMPTIONS FLTE'!$E54)*'COMMISSION ASSUMPTIONS FLTE'!$D31</f>
        <v>0</v>
      </c>
      <c r="AA62" s="314">
        <f ca="1">('SUBSCRIBER BASE FLTE'!AA20*'COMMISSION ASSUMPTIONS FLTE'!$E54)*'COMMISSION ASSUMPTIONS FLTE'!$D31</f>
        <v>0</v>
      </c>
      <c r="AB62" s="314">
        <f ca="1">('SUBSCRIBER BASE FLTE'!AB20*'COMMISSION ASSUMPTIONS FLTE'!$E54)*'COMMISSION ASSUMPTIONS FLTE'!$D31</f>
        <v>0</v>
      </c>
      <c r="AC62" s="314">
        <f ca="1">('SUBSCRIBER BASE FLTE'!AC20*'COMMISSION ASSUMPTIONS FLTE'!$E54)*'COMMISSION ASSUMPTIONS FLTE'!$D31</f>
        <v>0</v>
      </c>
      <c r="AD62" s="314">
        <f ca="1">('SUBSCRIBER BASE FLTE'!AD20*'COMMISSION ASSUMPTIONS FLTE'!$E54)*'COMMISSION ASSUMPTIONS FLTE'!$D31</f>
        <v>0</v>
      </c>
      <c r="AE62" s="314">
        <f ca="1">('SUBSCRIBER BASE FLTE'!AE20*'COMMISSION ASSUMPTIONS FLTE'!$E54)*'COMMISSION ASSUMPTIONS FLTE'!$D31</f>
        <v>0</v>
      </c>
      <c r="AF62" s="314">
        <f ca="1">('SUBSCRIBER BASE FLTE'!AF20*'COMMISSION ASSUMPTIONS FLTE'!$E54)*'COMMISSION ASSUMPTIONS FLTE'!$D31</f>
        <v>0</v>
      </c>
      <c r="AG62" s="314">
        <f ca="1">('SUBSCRIBER BASE FLTE'!AG20*'COMMISSION ASSUMPTIONS FLTE'!$E54)*'COMMISSION ASSUMPTIONS FLTE'!$D31</f>
        <v>0</v>
      </c>
      <c r="AH62" s="314">
        <f ca="1">('SUBSCRIBER BASE FLTE'!AH20*'COMMISSION ASSUMPTIONS FLTE'!$E54)*'COMMISSION ASSUMPTIONS FLTE'!$D31</f>
        <v>0</v>
      </c>
      <c r="AI62" s="314">
        <f ca="1">('SUBSCRIBER BASE FLTE'!AI20*'COMMISSION ASSUMPTIONS FLTE'!$E54)*'COMMISSION ASSUMPTIONS FLTE'!$D31</f>
        <v>0</v>
      </c>
      <c r="AJ62" s="314">
        <f ca="1">('SUBSCRIBER BASE FLTE'!AJ20*'COMMISSION ASSUMPTIONS FLTE'!$E54)*'COMMISSION ASSUMPTIONS FLTE'!$D31</f>
        <v>0</v>
      </c>
      <c r="AK62" s="314">
        <f ca="1">('SUBSCRIBER BASE FLTE'!AK20*'COMMISSION ASSUMPTIONS FLTE'!$E54)*'COMMISSION ASSUMPTIONS FLTE'!$D31</f>
        <v>0</v>
      </c>
      <c r="AL62" s="314">
        <f ca="1">('SUBSCRIBER BASE FLTE'!AL20*'COMMISSION ASSUMPTIONS FLTE'!$E54)*'COMMISSION ASSUMPTIONS FLTE'!$D31</f>
        <v>0</v>
      </c>
      <c r="AM62" s="314">
        <f ca="1">('SUBSCRIBER BASE FLTE'!AM20*'COMMISSION ASSUMPTIONS FLTE'!$E54)*'COMMISSION ASSUMPTIONS FLTE'!$D31</f>
        <v>0</v>
      </c>
      <c r="AN62" s="314">
        <f ca="1">('SUBSCRIBER BASE FLTE'!AN20*'COMMISSION ASSUMPTIONS FLTE'!$E54)*'COMMISSION ASSUMPTIONS FLTE'!$D31</f>
        <v>0</v>
      </c>
      <c r="AO62" s="314">
        <f ca="1">('SUBSCRIBER BASE FLTE'!AO20*'COMMISSION ASSUMPTIONS FLTE'!$E54)*'COMMISSION ASSUMPTIONS FLTE'!$D31</f>
        <v>0</v>
      </c>
      <c r="AP62" s="314">
        <f ca="1">('SUBSCRIBER BASE FLTE'!AP20*'COMMISSION ASSUMPTIONS FLTE'!$E54)*'COMMISSION ASSUMPTIONS FLTE'!$D31</f>
        <v>0</v>
      </c>
      <c r="AQ62" s="314">
        <f ca="1">('SUBSCRIBER BASE FLTE'!AQ20*'COMMISSION ASSUMPTIONS FLTE'!$E54)*'COMMISSION ASSUMPTIONS FLTE'!$D31</f>
        <v>0</v>
      </c>
      <c r="AR62" s="314">
        <f ca="1">('SUBSCRIBER BASE FLTE'!AR20*'COMMISSION ASSUMPTIONS FLTE'!$E54)*'COMMISSION ASSUMPTIONS FLTE'!$D31</f>
        <v>0</v>
      </c>
      <c r="AS62" s="314">
        <f ca="1">('SUBSCRIBER BASE FLTE'!AS20*'COMMISSION ASSUMPTIONS FLTE'!$E54)*'COMMISSION ASSUMPTIONS FLTE'!$D31</f>
        <v>0</v>
      </c>
      <c r="AT62" s="314">
        <f ca="1">('SUBSCRIBER BASE FLTE'!AT20*'COMMISSION ASSUMPTIONS FLTE'!$E54)*'COMMISSION ASSUMPTIONS FLTE'!$D31</f>
        <v>0</v>
      </c>
      <c r="AU62" s="314">
        <f ca="1">('SUBSCRIBER BASE FLTE'!AU20*'COMMISSION ASSUMPTIONS FLTE'!$E54)*'COMMISSION ASSUMPTIONS FLTE'!$D31</f>
        <v>0</v>
      </c>
      <c r="AV62" s="314">
        <f ca="1">('SUBSCRIBER BASE FLTE'!AV20*'COMMISSION ASSUMPTIONS FLTE'!$E54)*'COMMISSION ASSUMPTIONS FLTE'!$D31</f>
        <v>0</v>
      </c>
      <c r="AW62" s="314">
        <f ca="1">('SUBSCRIBER BASE FLTE'!AW20*'COMMISSION ASSUMPTIONS FLTE'!$E54)*'COMMISSION ASSUMPTIONS FLTE'!$D31</f>
        <v>0</v>
      </c>
      <c r="AX62" s="314">
        <f ca="1">('SUBSCRIBER BASE FLTE'!AX20*'COMMISSION ASSUMPTIONS FLTE'!$E54)*'COMMISSION ASSUMPTIONS FLTE'!$D31</f>
        <v>0</v>
      </c>
      <c r="AY62" s="314">
        <f ca="1">('SUBSCRIBER BASE FLTE'!AY20*'COMMISSION ASSUMPTIONS FLTE'!$E54)*'COMMISSION ASSUMPTIONS FLTE'!$D31</f>
        <v>0</v>
      </c>
      <c r="AZ62" s="314">
        <f ca="1">('SUBSCRIBER BASE FLTE'!AZ20*'COMMISSION ASSUMPTIONS FLTE'!$E54)*'COMMISSION ASSUMPTIONS FLTE'!$D31</f>
        <v>0</v>
      </c>
      <c r="BA62" s="314">
        <f ca="1">('SUBSCRIBER BASE FLTE'!BA20*'COMMISSION ASSUMPTIONS FLTE'!$E54)*'COMMISSION ASSUMPTIONS FLTE'!$D31</f>
        <v>0</v>
      </c>
      <c r="BB62" s="314">
        <f ca="1">('SUBSCRIBER BASE FLTE'!BB20*'COMMISSION ASSUMPTIONS FLTE'!$E54)*'COMMISSION ASSUMPTIONS FLTE'!$D31</f>
        <v>0</v>
      </c>
      <c r="BC62" s="314">
        <f ca="1">('SUBSCRIBER BASE FLTE'!BC20*'COMMISSION ASSUMPTIONS FLTE'!$E54)*'COMMISSION ASSUMPTIONS FLTE'!$D31</f>
        <v>0</v>
      </c>
      <c r="BD62" s="314">
        <f ca="1">('SUBSCRIBER BASE FLTE'!BD20*'COMMISSION ASSUMPTIONS FLTE'!$E54)*'COMMISSION ASSUMPTIONS FLTE'!$D31</f>
        <v>0</v>
      </c>
      <c r="BE62" s="314">
        <f ca="1">('SUBSCRIBER BASE FLTE'!BE20*'COMMISSION ASSUMPTIONS FLTE'!$E54)*'COMMISSION ASSUMPTIONS FLTE'!$D31</f>
        <v>0</v>
      </c>
      <c r="BF62" s="314">
        <f ca="1">('SUBSCRIBER BASE FLTE'!BF20*'COMMISSION ASSUMPTIONS FLTE'!$E54)*'COMMISSION ASSUMPTIONS FLTE'!$D31</f>
        <v>0</v>
      </c>
      <c r="BG62" s="314">
        <f ca="1">('SUBSCRIBER BASE FLTE'!BG20*'COMMISSION ASSUMPTIONS FLTE'!$E54)*'COMMISSION ASSUMPTIONS FLTE'!$D31</f>
        <v>0</v>
      </c>
      <c r="BH62" s="314">
        <f ca="1">('SUBSCRIBER BASE FLTE'!BH20*'COMMISSION ASSUMPTIONS FLTE'!$E54)*'COMMISSION ASSUMPTIONS FLTE'!$D31</f>
        <v>0</v>
      </c>
      <c r="BI62" s="314">
        <f ca="1">('SUBSCRIBER BASE FLTE'!BI20*'COMMISSION ASSUMPTIONS FLTE'!$E54)*'COMMISSION ASSUMPTIONS FLTE'!$D31</f>
        <v>0</v>
      </c>
      <c r="BJ62" s="314">
        <f ca="1">('SUBSCRIBER BASE FLTE'!BJ20*'COMMISSION ASSUMPTIONS FLTE'!$E54)*'COMMISSION ASSUMPTIONS FLTE'!$D31</f>
        <v>0</v>
      </c>
      <c r="BK62" s="314">
        <f ca="1">('SUBSCRIBER BASE FLTE'!BK20*'COMMISSION ASSUMPTIONS FLTE'!$E54)*'COMMISSION ASSUMPTIONS FLTE'!$D31</f>
        <v>0</v>
      </c>
      <c r="BL62" s="314">
        <f ca="1">('SUBSCRIBER BASE FLTE'!BL20*'COMMISSION ASSUMPTIONS FLTE'!$E54)*'COMMISSION ASSUMPTIONS FLTE'!$D31</f>
        <v>0</v>
      </c>
      <c r="BM62" s="314">
        <f ca="1">('SUBSCRIBER BASE FLTE'!BM20*'COMMISSION ASSUMPTIONS FLTE'!$E54)*'COMMISSION ASSUMPTIONS FLTE'!$D31</f>
        <v>0</v>
      </c>
      <c r="BN62" s="314">
        <f ca="1">('SUBSCRIBER BASE FLTE'!BN20*'COMMISSION ASSUMPTIONS FLTE'!$E54)*'COMMISSION ASSUMPTIONS FLTE'!$D31</f>
        <v>0</v>
      </c>
      <c r="BO62" s="314">
        <f ca="1">('SUBSCRIBER BASE FLTE'!BO20*'COMMISSION ASSUMPTIONS FLTE'!$E54)*'COMMISSION ASSUMPTIONS FLTE'!$D31</f>
        <v>0</v>
      </c>
      <c r="BP62" s="314">
        <f ca="1">('SUBSCRIBER BASE FLTE'!BP20*'COMMISSION ASSUMPTIONS FLTE'!$E54)*'COMMISSION ASSUMPTIONS FLTE'!$D31</f>
        <v>0</v>
      </c>
      <c r="BQ62" s="314">
        <f ca="1">('SUBSCRIBER BASE FLTE'!BQ20*'COMMISSION ASSUMPTIONS FLTE'!$E54)*'COMMISSION ASSUMPTIONS FLTE'!$D31</f>
        <v>0</v>
      </c>
      <c r="BR62" s="314">
        <f ca="1">('SUBSCRIBER BASE FLTE'!BR20*'COMMISSION ASSUMPTIONS FLTE'!$E54)*'COMMISSION ASSUMPTIONS FLTE'!$D31</f>
        <v>0</v>
      </c>
    </row>
    <row r="63" spans="2:71" ht="24" customHeight="1" outlineLevel="1">
      <c r="B63" s="313" t="str">
        <f>B55</f>
        <v>FLTE 400GB</v>
      </c>
      <c r="C63" s="314">
        <f>('SUBSCRIBER BASE FLTE'!C21*'COMMISSION ASSUMPTIONS FLTE'!$E55)*'COMMISSION ASSUMPTIONS FLTE'!$D32</f>
        <v>0</v>
      </c>
      <c r="D63" s="314">
        <f>('SUBSCRIBER BASE FLTE'!D21*'COMMISSION ASSUMPTIONS FLTE'!$E55)*'COMMISSION ASSUMPTIONS FLTE'!$D32</f>
        <v>0</v>
      </c>
      <c r="E63" s="314">
        <f>('SUBSCRIBER BASE FLTE'!E21*'COMMISSION ASSUMPTIONS FLTE'!$E55)*'COMMISSION ASSUMPTIONS FLTE'!$D32</f>
        <v>0</v>
      </c>
      <c r="F63" s="314">
        <f>('SUBSCRIBER BASE FLTE'!F21*'COMMISSION ASSUMPTIONS FLTE'!$E55)*'COMMISSION ASSUMPTIONS FLTE'!$D32</f>
        <v>0</v>
      </c>
      <c r="G63" s="314">
        <f>('SUBSCRIBER BASE FLTE'!G21*'COMMISSION ASSUMPTIONS FLTE'!$E55)*'COMMISSION ASSUMPTIONS FLTE'!$D32</f>
        <v>0</v>
      </c>
      <c r="H63" s="314">
        <f>('SUBSCRIBER BASE FLTE'!H21*'COMMISSION ASSUMPTIONS FLTE'!$E55)*'COMMISSION ASSUMPTIONS FLTE'!$D32</f>
        <v>0</v>
      </c>
      <c r="I63" s="314">
        <f>('SUBSCRIBER BASE FLTE'!I21*'COMMISSION ASSUMPTIONS FLTE'!$E55)*'COMMISSION ASSUMPTIONS FLTE'!$D32</f>
        <v>0</v>
      </c>
      <c r="J63" s="314">
        <f>('SUBSCRIBER BASE FLTE'!J21*'COMMISSION ASSUMPTIONS FLTE'!$E55)*'COMMISSION ASSUMPTIONS FLTE'!$D32</f>
        <v>0</v>
      </c>
      <c r="K63" s="314">
        <f ca="1">('SUBSCRIBER BASE FLTE'!K21*'COMMISSION ASSUMPTIONS FLTE'!$E55)*'COMMISSION ASSUMPTIONS FLTE'!$D32</f>
        <v>0</v>
      </c>
      <c r="L63" s="314">
        <f ca="1">('SUBSCRIBER BASE FLTE'!L21*'COMMISSION ASSUMPTIONS FLTE'!$E55)*'COMMISSION ASSUMPTIONS FLTE'!$D32</f>
        <v>0</v>
      </c>
      <c r="M63" s="314">
        <f ca="1">('SUBSCRIBER BASE FLTE'!M21*'COMMISSION ASSUMPTIONS FLTE'!$E55)*'COMMISSION ASSUMPTIONS FLTE'!$D32</f>
        <v>0</v>
      </c>
      <c r="N63" s="314">
        <f ca="1">('SUBSCRIBER BASE FLTE'!N21*'COMMISSION ASSUMPTIONS FLTE'!$E55)*'COMMISSION ASSUMPTIONS FLTE'!$D32</f>
        <v>0</v>
      </c>
      <c r="O63" s="314">
        <f ca="1">('SUBSCRIBER BASE FLTE'!O21*'COMMISSION ASSUMPTIONS FLTE'!$E55)*'COMMISSION ASSUMPTIONS FLTE'!$D32</f>
        <v>0</v>
      </c>
      <c r="P63" s="314">
        <f ca="1">('SUBSCRIBER BASE FLTE'!P21*'COMMISSION ASSUMPTIONS FLTE'!$E55)*'COMMISSION ASSUMPTIONS FLTE'!$D32</f>
        <v>0</v>
      </c>
      <c r="Q63" s="314">
        <f ca="1">('SUBSCRIBER BASE FLTE'!Q21*'COMMISSION ASSUMPTIONS FLTE'!$E55)*'COMMISSION ASSUMPTIONS FLTE'!$D32</f>
        <v>0</v>
      </c>
      <c r="R63" s="314">
        <f ca="1">('SUBSCRIBER BASE FLTE'!R21*'COMMISSION ASSUMPTIONS FLTE'!$E55)*'COMMISSION ASSUMPTIONS FLTE'!$D32</f>
        <v>0</v>
      </c>
      <c r="S63" s="314">
        <f ca="1">('SUBSCRIBER BASE FLTE'!S21*'COMMISSION ASSUMPTIONS FLTE'!$E55)*'COMMISSION ASSUMPTIONS FLTE'!$D32</f>
        <v>0</v>
      </c>
      <c r="T63" s="314">
        <f ca="1">('SUBSCRIBER BASE FLTE'!T21*'COMMISSION ASSUMPTIONS FLTE'!$E55)*'COMMISSION ASSUMPTIONS FLTE'!$D32</f>
        <v>0</v>
      </c>
      <c r="U63" s="314">
        <f ca="1">('SUBSCRIBER BASE FLTE'!U21*'COMMISSION ASSUMPTIONS FLTE'!$E55)*'COMMISSION ASSUMPTIONS FLTE'!$D32</f>
        <v>0</v>
      </c>
      <c r="V63" s="314">
        <f ca="1">('SUBSCRIBER BASE FLTE'!V21*'COMMISSION ASSUMPTIONS FLTE'!$E55)*'COMMISSION ASSUMPTIONS FLTE'!$D32</f>
        <v>0</v>
      </c>
      <c r="W63" s="314">
        <f ca="1">('SUBSCRIBER BASE FLTE'!W21*'COMMISSION ASSUMPTIONS FLTE'!$E55)*'COMMISSION ASSUMPTIONS FLTE'!$D32</f>
        <v>0</v>
      </c>
      <c r="X63" s="314">
        <f ca="1">('SUBSCRIBER BASE FLTE'!X21*'COMMISSION ASSUMPTIONS FLTE'!$E55)*'COMMISSION ASSUMPTIONS FLTE'!$D32</f>
        <v>0</v>
      </c>
      <c r="Y63" s="314">
        <f ca="1">('SUBSCRIBER BASE FLTE'!Y21*'COMMISSION ASSUMPTIONS FLTE'!$E55)*'COMMISSION ASSUMPTIONS FLTE'!$D32</f>
        <v>0</v>
      </c>
      <c r="Z63" s="314">
        <f ca="1">('SUBSCRIBER BASE FLTE'!Z21*'COMMISSION ASSUMPTIONS FLTE'!$E55)*'COMMISSION ASSUMPTIONS FLTE'!$D32</f>
        <v>0</v>
      </c>
      <c r="AA63" s="314">
        <f ca="1">('SUBSCRIBER BASE FLTE'!AA21*'COMMISSION ASSUMPTIONS FLTE'!$E55)*'COMMISSION ASSUMPTIONS FLTE'!$D32</f>
        <v>0</v>
      </c>
      <c r="AB63" s="314">
        <f ca="1">('SUBSCRIBER BASE FLTE'!AB21*'COMMISSION ASSUMPTIONS FLTE'!$E55)*'COMMISSION ASSUMPTIONS FLTE'!$D32</f>
        <v>0</v>
      </c>
      <c r="AC63" s="314">
        <f ca="1">('SUBSCRIBER BASE FLTE'!AC21*'COMMISSION ASSUMPTIONS FLTE'!$E55)*'COMMISSION ASSUMPTIONS FLTE'!$D32</f>
        <v>0</v>
      </c>
      <c r="AD63" s="314">
        <f ca="1">('SUBSCRIBER BASE FLTE'!AD21*'COMMISSION ASSUMPTIONS FLTE'!$E55)*'COMMISSION ASSUMPTIONS FLTE'!$D32</f>
        <v>0</v>
      </c>
      <c r="AE63" s="314">
        <f ca="1">('SUBSCRIBER BASE FLTE'!AE21*'COMMISSION ASSUMPTIONS FLTE'!$E55)*'COMMISSION ASSUMPTIONS FLTE'!$D32</f>
        <v>0</v>
      </c>
      <c r="AF63" s="314">
        <f ca="1">('SUBSCRIBER BASE FLTE'!AF21*'COMMISSION ASSUMPTIONS FLTE'!$E55)*'COMMISSION ASSUMPTIONS FLTE'!$D32</f>
        <v>0</v>
      </c>
      <c r="AG63" s="314">
        <f ca="1">('SUBSCRIBER BASE FLTE'!AG21*'COMMISSION ASSUMPTIONS FLTE'!$E55)*'COMMISSION ASSUMPTIONS FLTE'!$D32</f>
        <v>0</v>
      </c>
      <c r="AH63" s="314">
        <f ca="1">('SUBSCRIBER BASE FLTE'!AH21*'COMMISSION ASSUMPTIONS FLTE'!$E55)*'COMMISSION ASSUMPTIONS FLTE'!$D32</f>
        <v>0</v>
      </c>
      <c r="AI63" s="314">
        <f ca="1">('SUBSCRIBER BASE FLTE'!AI21*'COMMISSION ASSUMPTIONS FLTE'!$E55)*'COMMISSION ASSUMPTIONS FLTE'!$D32</f>
        <v>0</v>
      </c>
      <c r="AJ63" s="314">
        <f ca="1">('SUBSCRIBER BASE FLTE'!AJ21*'COMMISSION ASSUMPTIONS FLTE'!$E55)*'COMMISSION ASSUMPTIONS FLTE'!$D32</f>
        <v>0</v>
      </c>
      <c r="AK63" s="314">
        <f ca="1">('SUBSCRIBER BASE FLTE'!AK21*'COMMISSION ASSUMPTIONS FLTE'!$E55)*'COMMISSION ASSUMPTIONS FLTE'!$D32</f>
        <v>0</v>
      </c>
      <c r="AL63" s="314">
        <f ca="1">('SUBSCRIBER BASE FLTE'!AL21*'COMMISSION ASSUMPTIONS FLTE'!$E55)*'COMMISSION ASSUMPTIONS FLTE'!$D32</f>
        <v>0</v>
      </c>
      <c r="AM63" s="314">
        <f ca="1">('SUBSCRIBER BASE FLTE'!AM21*'COMMISSION ASSUMPTIONS FLTE'!$E55)*'COMMISSION ASSUMPTIONS FLTE'!$D32</f>
        <v>0</v>
      </c>
      <c r="AN63" s="314">
        <f ca="1">('SUBSCRIBER BASE FLTE'!AN21*'COMMISSION ASSUMPTIONS FLTE'!$E55)*'COMMISSION ASSUMPTIONS FLTE'!$D32</f>
        <v>0</v>
      </c>
      <c r="AO63" s="314">
        <f ca="1">('SUBSCRIBER BASE FLTE'!AO21*'COMMISSION ASSUMPTIONS FLTE'!$E55)*'COMMISSION ASSUMPTIONS FLTE'!$D32</f>
        <v>0</v>
      </c>
      <c r="AP63" s="314">
        <f ca="1">('SUBSCRIBER BASE FLTE'!AP21*'COMMISSION ASSUMPTIONS FLTE'!$E55)*'COMMISSION ASSUMPTIONS FLTE'!$D32</f>
        <v>0</v>
      </c>
      <c r="AQ63" s="314">
        <f ca="1">('SUBSCRIBER BASE FLTE'!AQ21*'COMMISSION ASSUMPTIONS FLTE'!$E55)*'COMMISSION ASSUMPTIONS FLTE'!$D32</f>
        <v>0</v>
      </c>
      <c r="AR63" s="314">
        <f ca="1">('SUBSCRIBER BASE FLTE'!AR21*'COMMISSION ASSUMPTIONS FLTE'!$E55)*'COMMISSION ASSUMPTIONS FLTE'!$D32</f>
        <v>0</v>
      </c>
      <c r="AS63" s="314">
        <f ca="1">('SUBSCRIBER BASE FLTE'!AS21*'COMMISSION ASSUMPTIONS FLTE'!$E55)*'COMMISSION ASSUMPTIONS FLTE'!$D32</f>
        <v>0</v>
      </c>
      <c r="AT63" s="314">
        <f ca="1">('SUBSCRIBER BASE FLTE'!AT21*'COMMISSION ASSUMPTIONS FLTE'!$E55)*'COMMISSION ASSUMPTIONS FLTE'!$D32</f>
        <v>0</v>
      </c>
      <c r="AU63" s="314">
        <f ca="1">('SUBSCRIBER BASE FLTE'!AU21*'COMMISSION ASSUMPTIONS FLTE'!$E55)*'COMMISSION ASSUMPTIONS FLTE'!$D32</f>
        <v>0</v>
      </c>
      <c r="AV63" s="314">
        <f ca="1">('SUBSCRIBER BASE FLTE'!AV21*'COMMISSION ASSUMPTIONS FLTE'!$E55)*'COMMISSION ASSUMPTIONS FLTE'!$D32</f>
        <v>0</v>
      </c>
      <c r="AW63" s="314">
        <f ca="1">('SUBSCRIBER BASE FLTE'!AW21*'COMMISSION ASSUMPTIONS FLTE'!$E55)*'COMMISSION ASSUMPTIONS FLTE'!$D32</f>
        <v>0</v>
      </c>
      <c r="AX63" s="314">
        <f ca="1">('SUBSCRIBER BASE FLTE'!AX21*'COMMISSION ASSUMPTIONS FLTE'!$E55)*'COMMISSION ASSUMPTIONS FLTE'!$D32</f>
        <v>0</v>
      </c>
      <c r="AY63" s="314">
        <f ca="1">('SUBSCRIBER BASE FLTE'!AY21*'COMMISSION ASSUMPTIONS FLTE'!$E55)*'COMMISSION ASSUMPTIONS FLTE'!$D32</f>
        <v>0</v>
      </c>
      <c r="AZ63" s="314">
        <f ca="1">('SUBSCRIBER BASE FLTE'!AZ21*'COMMISSION ASSUMPTIONS FLTE'!$E55)*'COMMISSION ASSUMPTIONS FLTE'!$D32</f>
        <v>0</v>
      </c>
      <c r="BA63" s="314">
        <f ca="1">('SUBSCRIBER BASE FLTE'!BA21*'COMMISSION ASSUMPTIONS FLTE'!$E55)*'COMMISSION ASSUMPTIONS FLTE'!$D32</f>
        <v>0</v>
      </c>
      <c r="BB63" s="314">
        <f ca="1">('SUBSCRIBER BASE FLTE'!BB21*'COMMISSION ASSUMPTIONS FLTE'!$E55)*'COMMISSION ASSUMPTIONS FLTE'!$D32</f>
        <v>0</v>
      </c>
      <c r="BC63" s="314">
        <f ca="1">('SUBSCRIBER BASE FLTE'!BC21*'COMMISSION ASSUMPTIONS FLTE'!$E55)*'COMMISSION ASSUMPTIONS FLTE'!$D32</f>
        <v>0</v>
      </c>
      <c r="BD63" s="314">
        <f ca="1">('SUBSCRIBER BASE FLTE'!BD21*'COMMISSION ASSUMPTIONS FLTE'!$E55)*'COMMISSION ASSUMPTIONS FLTE'!$D32</f>
        <v>0</v>
      </c>
      <c r="BE63" s="314">
        <f ca="1">('SUBSCRIBER BASE FLTE'!BE21*'COMMISSION ASSUMPTIONS FLTE'!$E55)*'COMMISSION ASSUMPTIONS FLTE'!$D32</f>
        <v>0</v>
      </c>
      <c r="BF63" s="314">
        <f ca="1">('SUBSCRIBER BASE FLTE'!BF21*'COMMISSION ASSUMPTIONS FLTE'!$E55)*'COMMISSION ASSUMPTIONS FLTE'!$D32</f>
        <v>0</v>
      </c>
      <c r="BG63" s="314">
        <f ca="1">('SUBSCRIBER BASE FLTE'!BG21*'COMMISSION ASSUMPTIONS FLTE'!$E55)*'COMMISSION ASSUMPTIONS FLTE'!$D32</f>
        <v>0</v>
      </c>
      <c r="BH63" s="314">
        <f ca="1">('SUBSCRIBER BASE FLTE'!BH21*'COMMISSION ASSUMPTIONS FLTE'!$E55)*'COMMISSION ASSUMPTIONS FLTE'!$D32</f>
        <v>0</v>
      </c>
      <c r="BI63" s="314">
        <f ca="1">('SUBSCRIBER BASE FLTE'!BI21*'COMMISSION ASSUMPTIONS FLTE'!$E55)*'COMMISSION ASSUMPTIONS FLTE'!$D32</f>
        <v>0</v>
      </c>
      <c r="BJ63" s="314">
        <f ca="1">('SUBSCRIBER BASE FLTE'!BJ21*'COMMISSION ASSUMPTIONS FLTE'!$E55)*'COMMISSION ASSUMPTIONS FLTE'!$D32</f>
        <v>0</v>
      </c>
      <c r="BK63" s="314">
        <f ca="1">('SUBSCRIBER BASE FLTE'!BK21*'COMMISSION ASSUMPTIONS FLTE'!$E55)*'COMMISSION ASSUMPTIONS FLTE'!$D32</f>
        <v>0</v>
      </c>
      <c r="BL63" s="314">
        <f ca="1">('SUBSCRIBER BASE FLTE'!BL21*'COMMISSION ASSUMPTIONS FLTE'!$E55)*'COMMISSION ASSUMPTIONS FLTE'!$D32</f>
        <v>0</v>
      </c>
      <c r="BM63" s="314">
        <f ca="1">('SUBSCRIBER BASE FLTE'!BM21*'COMMISSION ASSUMPTIONS FLTE'!$E55)*'COMMISSION ASSUMPTIONS FLTE'!$D32</f>
        <v>0</v>
      </c>
      <c r="BN63" s="314">
        <f ca="1">('SUBSCRIBER BASE FLTE'!BN21*'COMMISSION ASSUMPTIONS FLTE'!$E55)*'COMMISSION ASSUMPTIONS FLTE'!$D32</f>
        <v>0</v>
      </c>
      <c r="BO63" s="314">
        <f ca="1">('SUBSCRIBER BASE FLTE'!BO21*'COMMISSION ASSUMPTIONS FLTE'!$E55)*'COMMISSION ASSUMPTIONS FLTE'!$D32</f>
        <v>0</v>
      </c>
      <c r="BP63" s="314">
        <f ca="1">('SUBSCRIBER BASE FLTE'!BP21*'COMMISSION ASSUMPTIONS FLTE'!$E55)*'COMMISSION ASSUMPTIONS FLTE'!$D32</f>
        <v>0</v>
      </c>
      <c r="BQ63" s="314">
        <f ca="1">('SUBSCRIBER BASE FLTE'!BQ21*'COMMISSION ASSUMPTIONS FLTE'!$E55)*'COMMISSION ASSUMPTIONS FLTE'!$D32</f>
        <v>0</v>
      </c>
      <c r="BR63" s="314">
        <f ca="1">('SUBSCRIBER BASE FLTE'!BR21*'COMMISSION ASSUMPTIONS FLTE'!$E55)*'COMMISSION ASSUMPTIONS FLTE'!$D32</f>
        <v>0</v>
      </c>
    </row>
    <row r="64" spans="2:71" ht="24" customHeight="1" outlineLevel="1">
      <c r="B64" s="313" t="str">
        <f>B56</f>
        <v>Package 5</v>
      </c>
      <c r="C64" s="314">
        <f>('SUBSCRIBER BASE FLTE'!C22*'COMMISSION ASSUMPTIONS FLTE'!$E56)*'COMMISSION ASSUMPTIONS FLTE'!$D33</f>
        <v>0</v>
      </c>
      <c r="D64" s="314">
        <f>('SUBSCRIBER BASE FLTE'!D22*'COMMISSION ASSUMPTIONS FLTE'!$E56)*'COMMISSION ASSUMPTIONS FLTE'!$D33</f>
        <v>0</v>
      </c>
      <c r="E64" s="314">
        <f>('SUBSCRIBER BASE FLTE'!E22*'COMMISSION ASSUMPTIONS FLTE'!$E56)*'COMMISSION ASSUMPTIONS FLTE'!$D33</f>
        <v>0</v>
      </c>
      <c r="F64" s="314">
        <f>('SUBSCRIBER BASE FLTE'!F22*'COMMISSION ASSUMPTIONS FLTE'!$E56)*'COMMISSION ASSUMPTIONS FLTE'!$D33</f>
        <v>0</v>
      </c>
      <c r="G64" s="314">
        <f>('SUBSCRIBER BASE FLTE'!G22*'COMMISSION ASSUMPTIONS FLTE'!$E56)*'COMMISSION ASSUMPTIONS FLTE'!$D33</f>
        <v>0</v>
      </c>
      <c r="H64" s="314">
        <f>('SUBSCRIBER BASE FLTE'!H22*'COMMISSION ASSUMPTIONS FLTE'!$E56)*'COMMISSION ASSUMPTIONS FLTE'!$D33</f>
        <v>0</v>
      </c>
      <c r="I64" s="314">
        <f>('SUBSCRIBER BASE FLTE'!I22*'COMMISSION ASSUMPTIONS FLTE'!$E56)*'COMMISSION ASSUMPTIONS FLTE'!$D33</f>
        <v>0</v>
      </c>
      <c r="J64" s="314">
        <f>('SUBSCRIBER BASE FLTE'!J22*'COMMISSION ASSUMPTIONS FLTE'!$E56)*'COMMISSION ASSUMPTIONS FLTE'!$D33</f>
        <v>0</v>
      </c>
      <c r="K64" s="314">
        <f ca="1">('SUBSCRIBER BASE FLTE'!K22*'COMMISSION ASSUMPTIONS FLTE'!$E56)*'COMMISSION ASSUMPTIONS FLTE'!$D33</f>
        <v>0</v>
      </c>
      <c r="L64" s="314">
        <f ca="1">('SUBSCRIBER BASE FLTE'!L22*'COMMISSION ASSUMPTIONS FLTE'!$E56)*'COMMISSION ASSUMPTIONS FLTE'!$D33</f>
        <v>0</v>
      </c>
      <c r="M64" s="314">
        <f ca="1">('SUBSCRIBER BASE FLTE'!M22*'COMMISSION ASSUMPTIONS FLTE'!$E56)*'COMMISSION ASSUMPTIONS FLTE'!$D33</f>
        <v>0</v>
      </c>
      <c r="N64" s="314">
        <f ca="1">('SUBSCRIBER BASE FLTE'!N22*'COMMISSION ASSUMPTIONS FLTE'!$E56)*'COMMISSION ASSUMPTIONS FLTE'!$D33</f>
        <v>0</v>
      </c>
      <c r="O64" s="314">
        <f ca="1">('SUBSCRIBER BASE FLTE'!O22*'COMMISSION ASSUMPTIONS FLTE'!$E56)*'COMMISSION ASSUMPTIONS FLTE'!$D33</f>
        <v>0</v>
      </c>
      <c r="P64" s="314">
        <f ca="1">('SUBSCRIBER BASE FLTE'!P22*'COMMISSION ASSUMPTIONS FLTE'!$E56)*'COMMISSION ASSUMPTIONS FLTE'!$D33</f>
        <v>0</v>
      </c>
      <c r="Q64" s="314">
        <f ca="1">('SUBSCRIBER BASE FLTE'!Q22*'COMMISSION ASSUMPTIONS FLTE'!$E56)*'COMMISSION ASSUMPTIONS FLTE'!$D33</f>
        <v>0</v>
      </c>
      <c r="R64" s="314">
        <f ca="1">('SUBSCRIBER BASE FLTE'!R22*'COMMISSION ASSUMPTIONS FLTE'!$E56)*'COMMISSION ASSUMPTIONS FLTE'!$D33</f>
        <v>0</v>
      </c>
      <c r="S64" s="314">
        <f ca="1">('SUBSCRIBER BASE FLTE'!S22*'COMMISSION ASSUMPTIONS FLTE'!$E56)*'COMMISSION ASSUMPTIONS FLTE'!$D33</f>
        <v>0</v>
      </c>
      <c r="T64" s="314">
        <f ca="1">('SUBSCRIBER BASE FLTE'!T22*'COMMISSION ASSUMPTIONS FLTE'!$E56)*'COMMISSION ASSUMPTIONS FLTE'!$D33</f>
        <v>0</v>
      </c>
      <c r="U64" s="314">
        <f ca="1">('SUBSCRIBER BASE FLTE'!U22*'COMMISSION ASSUMPTIONS FLTE'!$E56)*'COMMISSION ASSUMPTIONS FLTE'!$D33</f>
        <v>0</v>
      </c>
      <c r="V64" s="314">
        <f ca="1">('SUBSCRIBER BASE FLTE'!V22*'COMMISSION ASSUMPTIONS FLTE'!$E56)*'COMMISSION ASSUMPTIONS FLTE'!$D33</f>
        <v>0</v>
      </c>
      <c r="W64" s="314">
        <f ca="1">('SUBSCRIBER BASE FLTE'!W22*'COMMISSION ASSUMPTIONS FLTE'!$E56)*'COMMISSION ASSUMPTIONS FLTE'!$D33</f>
        <v>0</v>
      </c>
      <c r="X64" s="314">
        <f ca="1">('SUBSCRIBER BASE FLTE'!X22*'COMMISSION ASSUMPTIONS FLTE'!$E56)*'COMMISSION ASSUMPTIONS FLTE'!$D33</f>
        <v>0</v>
      </c>
      <c r="Y64" s="314">
        <f ca="1">('SUBSCRIBER BASE FLTE'!Y22*'COMMISSION ASSUMPTIONS FLTE'!$E56)*'COMMISSION ASSUMPTIONS FLTE'!$D33</f>
        <v>0</v>
      </c>
      <c r="Z64" s="314">
        <f ca="1">('SUBSCRIBER BASE FLTE'!Z22*'COMMISSION ASSUMPTIONS FLTE'!$E56)*'COMMISSION ASSUMPTIONS FLTE'!$D33</f>
        <v>0</v>
      </c>
      <c r="AA64" s="314">
        <f ca="1">('SUBSCRIBER BASE FLTE'!AA22*'COMMISSION ASSUMPTIONS FLTE'!$E56)*'COMMISSION ASSUMPTIONS FLTE'!$D33</f>
        <v>0</v>
      </c>
      <c r="AB64" s="314">
        <f ca="1">('SUBSCRIBER BASE FLTE'!AB22*'COMMISSION ASSUMPTIONS FLTE'!$E56)*'COMMISSION ASSUMPTIONS FLTE'!$D33</f>
        <v>0</v>
      </c>
      <c r="AC64" s="314">
        <f ca="1">('SUBSCRIBER BASE FLTE'!AC22*'COMMISSION ASSUMPTIONS FLTE'!$E56)*'COMMISSION ASSUMPTIONS FLTE'!$D33</f>
        <v>0</v>
      </c>
      <c r="AD64" s="314">
        <f ca="1">('SUBSCRIBER BASE FLTE'!AD22*'COMMISSION ASSUMPTIONS FLTE'!$E56)*'COMMISSION ASSUMPTIONS FLTE'!$D33</f>
        <v>0</v>
      </c>
      <c r="AE64" s="314">
        <f ca="1">('SUBSCRIBER BASE FLTE'!AE22*'COMMISSION ASSUMPTIONS FLTE'!$E56)*'COMMISSION ASSUMPTIONS FLTE'!$D33</f>
        <v>0</v>
      </c>
      <c r="AF64" s="314">
        <f ca="1">('SUBSCRIBER BASE FLTE'!AF22*'COMMISSION ASSUMPTIONS FLTE'!$E56)*'COMMISSION ASSUMPTIONS FLTE'!$D33</f>
        <v>0</v>
      </c>
      <c r="AG64" s="314">
        <f ca="1">('SUBSCRIBER BASE FLTE'!AG22*'COMMISSION ASSUMPTIONS FLTE'!$E56)*'COMMISSION ASSUMPTIONS FLTE'!$D33</f>
        <v>0</v>
      </c>
      <c r="AH64" s="314">
        <f ca="1">('SUBSCRIBER BASE FLTE'!AH22*'COMMISSION ASSUMPTIONS FLTE'!$E56)*'COMMISSION ASSUMPTIONS FLTE'!$D33</f>
        <v>0</v>
      </c>
      <c r="AI64" s="314">
        <f ca="1">('SUBSCRIBER BASE FLTE'!AI22*'COMMISSION ASSUMPTIONS FLTE'!$E56)*'COMMISSION ASSUMPTIONS FLTE'!$D33</f>
        <v>0</v>
      </c>
      <c r="AJ64" s="314">
        <f ca="1">('SUBSCRIBER BASE FLTE'!AJ22*'COMMISSION ASSUMPTIONS FLTE'!$E56)*'COMMISSION ASSUMPTIONS FLTE'!$D33</f>
        <v>0</v>
      </c>
      <c r="AK64" s="314">
        <f ca="1">('SUBSCRIBER BASE FLTE'!AK22*'COMMISSION ASSUMPTIONS FLTE'!$E56)*'COMMISSION ASSUMPTIONS FLTE'!$D33</f>
        <v>0</v>
      </c>
      <c r="AL64" s="314">
        <f ca="1">('SUBSCRIBER BASE FLTE'!AL22*'COMMISSION ASSUMPTIONS FLTE'!$E56)*'COMMISSION ASSUMPTIONS FLTE'!$D33</f>
        <v>0</v>
      </c>
      <c r="AM64" s="314">
        <f ca="1">('SUBSCRIBER BASE FLTE'!AM22*'COMMISSION ASSUMPTIONS FLTE'!$E56)*'COMMISSION ASSUMPTIONS FLTE'!$D33</f>
        <v>0</v>
      </c>
      <c r="AN64" s="314">
        <f ca="1">('SUBSCRIBER BASE FLTE'!AN22*'COMMISSION ASSUMPTIONS FLTE'!$E56)*'COMMISSION ASSUMPTIONS FLTE'!$D33</f>
        <v>0</v>
      </c>
      <c r="AO64" s="314">
        <f ca="1">('SUBSCRIBER BASE FLTE'!AO22*'COMMISSION ASSUMPTIONS FLTE'!$E56)*'COMMISSION ASSUMPTIONS FLTE'!$D33</f>
        <v>0</v>
      </c>
      <c r="AP64" s="314">
        <f ca="1">('SUBSCRIBER BASE FLTE'!AP22*'COMMISSION ASSUMPTIONS FLTE'!$E56)*'COMMISSION ASSUMPTIONS FLTE'!$D33</f>
        <v>0</v>
      </c>
      <c r="AQ64" s="314">
        <f ca="1">('SUBSCRIBER BASE FLTE'!AQ22*'COMMISSION ASSUMPTIONS FLTE'!$E56)*'COMMISSION ASSUMPTIONS FLTE'!$D33</f>
        <v>0</v>
      </c>
      <c r="AR64" s="314">
        <f ca="1">('SUBSCRIBER BASE FLTE'!AR22*'COMMISSION ASSUMPTIONS FLTE'!$E56)*'COMMISSION ASSUMPTIONS FLTE'!$D33</f>
        <v>0</v>
      </c>
      <c r="AS64" s="314">
        <f ca="1">('SUBSCRIBER BASE FLTE'!AS22*'COMMISSION ASSUMPTIONS FLTE'!$E56)*'COMMISSION ASSUMPTIONS FLTE'!$D33</f>
        <v>0</v>
      </c>
      <c r="AT64" s="314">
        <f ca="1">('SUBSCRIBER BASE FLTE'!AT22*'COMMISSION ASSUMPTIONS FLTE'!$E56)*'COMMISSION ASSUMPTIONS FLTE'!$D33</f>
        <v>0</v>
      </c>
      <c r="AU64" s="314">
        <f ca="1">('SUBSCRIBER BASE FLTE'!AU22*'COMMISSION ASSUMPTIONS FLTE'!$E56)*'COMMISSION ASSUMPTIONS FLTE'!$D33</f>
        <v>0</v>
      </c>
      <c r="AV64" s="314">
        <f ca="1">('SUBSCRIBER BASE FLTE'!AV22*'COMMISSION ASSUMPTIONS FLTE'!$E56)*'COMMISSION ASSUMPTIONS FLTE'!$D33</f>
        <v>0</v>
      </c>
      <c r="AW64" s="314">
        <f ca="1">('SUBSCRIBER BASE FLTE'!AW22*'COMMISSION ASSUMPTIONS FLTE'!$E56)*'COMMISSION ASSUMPTIONS FLTE'!$D33</f>
        <v>0</v>
      </c>
      <c r="AX64" s="314">
        <f ca="1">('SUBSCRIBER BASE FLTE'!AX22*'COMMISSION ASSUMPTIONS FLTE'!$E56)*'COMMISSION ASSUMPTIONS FLTE'!$D33</f>
        <v>0</v>
      </c>
      <c r="AY64" s="314">
        <f ca="1">('SUBSCRIBER BASE FLTE'!AY22*'COMMISSION ASSUMPTIONS FLTE'!$E56)*'COMMISSION ASSUMPTIONS FLTE'!$D33</f>
        <v>0</v>
      </c>
      <c r="AZ64" s="314">
        <f ca="1">('SUBSCRIBER BASE FLTE'!AZ22*'COMMISSION ASSUMPTIONS FLTE'!$E56)*'COMMISSION ASSUMPTIONS FLTE'!$D33</f>
        <v>0</v>
      </c>
      <c r="BA64" s="314">
        <f ca="1">('SUBSCRIBER BASE FLTE'!BA22*'COMMISSION ASSUMPTIONS FLTE'!$E56)*'COMMISSION ASSUMPTIONS FLTE'!$D33</f>
        <v>0</v>
      </c>
      <c r="BB64" s="314">
        <f ca="1">('SUBSCRIBER BASE FLTE'!BB22*'COMMISSION ASSUMPTIONS FLTE'!$E56)*'COMMISSION ASSUMPTIONS FLTE'!$D33</f>
        <v>0</v>
      </c>
      <c r="BC64" s="314">
        <f ca="1">('SUBSCRIBER BASE FLTE'!BC22*'COMMISSION ASSUMPTIONS FLTE'!$E56)*'COMMISSION ASSUMPTIONS FLTE'!$D33</f>
        <v>0</v>
      </c>
      <c r="BD64" s="314">
        <f ca="1">('SUBSCRIBER BASE FLTE'!BD22*'COMMISSION ASSUMPTIONS FLTE'!$E56)*'COMMISSION ASSUMPTIONS FLTE'!$D33</f>
        <v>0</v>
      </c>
      <c r="BE64" s="314">
        <f ca="1">('SUBSCRIBER BASE FLTE'!BE22*'COMMISSION ASSUMPTIONS FLTE'!$E56)*'COMMISSION ASSUMPTIONS FLTE'!$D33</f>
        <v>0</v>
      </c>
      <c r="BF64" s="314">
        <f ca="1">('SUBSCRIBER BASE FLTE'!BF22*'COMMISSION ASSUMPTIONS FLTE'!$E56)*'COMMISSION ASSUMPTIONS FLTE'!$D33</f>
        <v>0</v>
      </c>
      <c r="BG64" s="314">
        <f ca="1">('SUBSCRIBER BASE FLTE'!BG22*'COMMISSION ASSUMPTIONS FLTE'!$E56)*'COMMISSION ASSUMPTIONS FLTE'!$D33</f>
        <v>0</v>
      </c>
      <c r="BH64" s="314">
        <f ca="1">('SUBSCRIBER BASE FLTE'!BH22*'COMMISSION ASSUMPTIONS FLTE'!$E56)*'COMMISSION ASSUMPTIONS FLTE'!$D33</f>
        <v>0</v>
      </c>
      <c r="BI64" s="314">
        <f ca="1">('SUBSCRIBER BASE FLTE'!BI22*'COMMISSION ASSUMPTIONS FLTE'!$E56)*'COMMISSION ASSUMPTIONS FLTE'!$D33</f>
        <v>0</v>
      </c>
      <c r="BJ64" s="314">
        <f ca="1">('SUBSCRIBER BASE FLTE'!BJ22*'COMMISSION ASSUMPTIONS FLTE'!$E56)*'COMMISSION ASSUMPTIONS FLTE'!$D33</f>
        <v>0</v>
      </c>
      <c r="BK64" s="314">
        <f ca="1">('SUBSCRIBER BASE FLTE'!BK22*'COMMISSION ASSUMPTIONS FLTE'!$E56)*'COMMISSION ASSUMPTIONS FLTE'!$D33</f>
        <v>0</v>
      </c>
      <c r="BL64" s="314">
        <f ca="1">('SUBSCRIBER BASE FLTE'!BL22*'COMMISSION ASSUMPTIONS FLTE'!$E56)*'COMMISSION ASSUMPTIONS FLTE'!$D33</f>
        <v>0</v>
      </c>
      <c r="BM64" s="314">
        <f ca="1">('SUBSCRIBER BASE FLTE'!BM22*'COMMISSION ASSUMPTIONS FLTE'!$E56)*'COMMISSION ASSUMPTIONS FLTE'!$D33</f>
        <v>0</v>
      </c>
      <c r="BN64" s="314">
        <f ca="1">('SUBSCRIBER BASE FLTE'!BN22*'COMMISSION ASSUMPTIONS FLTE'!$E56)*'COMMISSION ASSUMPTIONS FLTE'!$D33</f>
        <v>0</v>
      </c>
      <c r="BO64" s="314">
        <f ca="1">('SUBSCRIBER BASE FLTE'!BO22*'COMMISSION ASSUMPTIONS FLTE'!$E56)*'COMMISSION ASSUMPTIONS FLTE'!$D33</f>
        <v>0</v>
      </c>
      <c r="BP64" s="314">
        <f ca="1">('SUBSCRIBER BASE FLTE'!BP22*'COMMISSION ASSUMPTIONS FLTE'!$E56)*'COMMISSION ASSUMPTIONS FLTE'!$D33</f>
        <v>0</v>
      </c>
      <c r="BQ64" s="314">
        <f ca="1">('SUBSCRIBER BASE FLTE'!BQ22*'COMMISSION ASSUMPTIONS FLTE'!$E56)*'COMMISSION ASSUMPTIONS FLTE'!$D33</f>
        <v>0</v>
      </c>
      <c r="BR64" s="314">
        <f ca="1">('SUBSCRIBER BASE FLTE'!BR22*'COMMISSION ASSUMPTIONS FLTE'!$E56)*'COMMISSION ASSUMPTIONS FLTE'!$D33</f>
        <v>0</v>
      </c>
    </row>
    <row r="65" spans="2:71" ht="24" customHeight="1" outlineLevel="1">
      <c r="AU65" s="312"/>
      <c r="AV65" s="312"/>
      <c r="AW65" s="312"/>
      <c r="AX65" s="312"/>
      <c r="AY65" s="312"/>
      <c r="AZ65" s="312"/>
      <c r="BA65" s="312"/>
      <c r="BB65" s="312"/>
      <c r="BC65" s="312"/>
      <c r="BD65" s="312"/>
      <c r="BE65" s="312"/>
      <c r="BF65" s="312"/>
      <c r="BG65" s="312"/>
      <c r="BH65" s="312"/>
      <c r="BI65" s="312"/>
      <c r="BJ65" s="312"/>
      <c r="BK65" s="312"/>
      <c r="BL65" s="312"/>
      <c r="BM65" s="312"/>
      <c r="BN65" s="312"/>
      <c r="BO65" s="312"/>
      <c r="BP65" s="312"/>
      <c r="BQ65" s="312"/>
      <c r="BR65" s="312"/>
    </row>
    <row r="66" spans="2:71" ht="24" customHeight="1" outlineLevel="1">
      <c r="B66" s="309" t="str">
        <f>'COMMISSION ASSUMPTIONS FLTE'!F7</f>
        <v>ONLINE SALES APP</v>
      </c>
      <c r="C66" s="311">
        <f t="shared" ref="C66:BN66" si="18">SUM(C68:C72)</f>
        <v>0</v>
      </c>
      <c r="D66" s="311">
        <f t="shared" si="18"/>
        <v>0</v>
      </c>
      <c r="E66" s="311">
        <f t="shared" si="18"/>
        <v>0</v>
      </c>
      <c r="F66" s="311">
        <f t="shared" si="18"/>
        <v>0</v>
      </c>
      <c r="G66" s="311">
        <f t="shared" si="18"/>
        <v>0</v>
      </c>
      <c r="H66" s="311">
        <f t="shared" si="18"/>
        <v>0</v>
      </c>
      <c r="I66" s="311">
        <f t="shared" si="18"/>
        <v>0</v>
      </c>
      <c r="J66" s="311">
        <f t="shared" si="18"/>
        <v>0</v>
      </c>
      <c r="K66" s="311">
        <f t="shared" ca="1" si="18"/>
        <v>0</v>
      </c>
      <c r="L66" s="311">
        <f t="shared" ca="1" si="18"/>
        <v>0</v>
      </c>
      <c r="M66" s="311">
        <f t="shared" ca="1" si="18"/>
        <v>0</v>
      </c>
      <c r="N66" s="311">
        <f t="shared" ca="1" si="18"/>
        <v>0</v>
      </c>
      <c r="O66" s="311">
        <f t="shared" ca="1" si="18"/>
        <v>0</v>
      </c>
      <c r="P66" s="311">
        <f t="shared" ca="1" si="18"/>
        <v>0</v>
      </c>
      <c r="Q66" s="311">
        <f t="shared" ca="1" si="18"/>
        <v>0</v>
      </c>
      <c r="R66" s="311">
        <f t="shared" ca="1" si="18"/>
        <v>0</v>
      </c>
      <c r="S66" s="311">
        <f t="shared" ca="1" si="18"/>
        <v>0</v>
      </c>
      <c r="T66" s="311">
        <f t="shared" ca="1" si="18"/>
        <v>0</v>
      </c>
      <c r="U66" s="311">
        <f t="shared" ca="1" si="18"/>
        <v>0</v>
      </c>
      <c r="V66" s="311">
        <f t="shared" ca="1" si="18"/>
        <v>0</v>
      </c>
      <c r="W66" s="311">
        <f t="shared" ca="1" si="18"/>
        <v>0</v>
      </c>
      <c r="X66" s="311">
        <f t="shared" ca="1" si="18"/>
        <v>0</v>
      </c>
      <c r="Y66" s="311">
        <f t="shared" ca="1" si="18"/>
        <v>0</v>
      </c>
      <c r="Z66" s="311">
        <f t="shared" ca="1" si="18"/>
        <v>0</v>
      </c>
      <c r="AA66" s="311">
        <f t="shared" ca="1" si="18"/>
        <v>0</v>
      </c>
      <c r="AB66" s="311">
        <f t="shared" ca="1" si="18"/>
        <v>0</v>
      </c>
      <c r="AC66" s="311">
        <f t="shared" ca="1" si="18"/>
        <v>0</v>
      </c>
      <c r="AD66" s="311">
        <f t="shared" ca="1" si="18"/>
        <v>0</v>
      </c>
      <c r="AE66" s="311">
        <f t="shared" ca="1" si="18"/>
        <v>0</v>
      </c>
      <c r="AF66" s="311">
        <f t="shared" ca="1" si="18"/>
        <v>0</v>
      </c>
      <c r="AG66" s="311">
        <f t="shared" ca="1" si="18"/>
        <v>0</v>
      </c>
      <c r="AH66" s="311">
        <f t="shared" ca="1" si="18"/>
        <v>0</v>
      </c>
      <c r="AI66" s="311">
        <f t="shared" ca="1" si="18"/>
        <v>0</v>
      </c>
      <c r="AJ66" s="311">
        <f t="shared" ca="1" si="18"/>
        <v>0</v>
      </c>
      <c r="AK66" s="311">
        <f t="shared" ca="1" si="18"/>
        <v>0</v>
      </c>
      <c r="AL66" s="311">
        <f t="shared" ca="1" si="18"/>
        <v>0</v>
      </c>
      <c r="AM66" s="311">
        <f t="shared" ca="1" si="18"/>
        <v>0</v>
      </c>
      <c r="AN66" s="311">
        <f t="shared" ca="1" si="18"/>
        <v>0</v>
      </c>
      <c r="AO66" s="311">
        <f t="shared" ca="1" si="18"/>
        <v>0</v>
      </c>
      <c r="AP66" s="311">
        <f t="shared" ca="1" si="18"/>
        <v>0</v>
      </c>
      <c r="AQ66" s="311">
        <f t="shared" ca="1" si="18"/>
        <v>0</v>
      </c>
      <c r="AR66" s="311">
        <f t="shared" ca="1" si="18"/>
        <v>0</v>
      </c>
      <c r="AS66" s="311">
        <f t="shared" ca="1" si="18"/>
        <v>0</v>
      </c>
      <c r="AT66" s="311">
        <f t="shared" ca="1" si="18"/>
        <v>0</v>
      </c>
      <c r="AU66" s="311">
        <f t="shared" ca="1" si="18"/>
        <v>0</v>
      </c>
      <c r="AV66" s="311">
        <f t="shared" ca="1" si="18"/>
        <v>0</v>
      </c>
      <c r="AW66" s="311">
        <f t="shared" ca="1" si="18"/>
        <v>0</v>
      </c>
      <c r="AX66" s="311">
        <f t="shared" ca="1" si="18"/>
        <v>0</v>
      </c>
      <c r="AY66" s="311">
        <f t="shared" ca="1" si="18"/>
        <v>0</v>
      </c>
      <c r="AZ66" s="311">
        <f t="shared" ca="1" si="18"/>
        <v>0</v>
      </c>
      <c r="BA66" s="311">
        <f t="shared" ca="1" si="18"/>
        <v>0</v>
      </c>
      <c r="BB66" s="311">
        <f t="shared" ca="1" si="18"/>
        <v>0</v>
      </c>
      <c r="BC66" s="311">
        <f t="shared" ca="1" si="18"/>
        <v>0</v>
      </c>
      <c r="BD66" s="311">
        <f t="shared" ca="1" si="18"/>
        <v>0</v>
      </c>
      <c r="BE66" s="311">
        <f t="shared" ca="1" si="18"/>
        <v>0</v>
      </c>
      <c r="BF66" s="311">
        <f t="shared" ca="1" si="18"/>
        <v>0</v>
      </c>
      <c r="BG66" s="311">
        <f t="shared" ca="1" si="18"/>
        <v>0</v>
      </c>
      <c r="BH66" s="311">
        <f t="shared" ca="1" si="18"/>
        <v>0</v>
      </c>
      <c r="BI66" s="311">
        <f t="shared" ca="1" si="18"/>
        <v>0</v>
      </c>
      <c r="BJ66" s="311">
        <f t="shared" ca="1" si="18"/>
        <v>0</v>
      </c>
      <c r="BK66" s="311">
        <f t="shared" ca="1" si="18"/>
        <v>0</v>
      </c>
      <c r="BL66" s="311">
        <f t="shared" ca="1" si="18"/>
        <v>0</v>
      </c>
      <c r="BM66" s="311">
        <f t="shared" ca="1" si="18"/>
        <v>0</v>
      </c>
      <c r="BN66" s="311">
        <f t="shared" ca="1" si="18"/>
        <v>0</v>
      </c>
      <c r="BO66" s="311">
        <f t="shared" ref="BO66:BR66" ca="1" si="19">SUM(BO68:BO72)</f>
        <v>0</v>
      </c>
      <c r="BP66" s="311">
        <f t="shared" ca="1" si="19"/>
        <v>0</v>
      </c>
      <c r="BQ66" s="311">
        <f t="shared" ca="1" si="19"/>
        <v>0</v>
      </c>
      <c r="BR66" s="311">
        <f t="shared" ca="1" si="19"/>
        <v>0</v>
      </c>
      <c r="BS66" s="307">
        <f ca="1">SUM(C66:BR66)</f>
        <v>0</v>
      </c>
    </row>
    <row r="67" spans="2:71" ht="24" customHeight="1" outlineLevel="1">
      <c r="B67" s="309" t="s">
        <v>355</v>
      </c>
      <c r="AU67" s="312"/>
      <c r="AV67" s="312"/>
      <c r="AW67" s="312"/>
      <c r="AX67" s="312"/>
      <c r="AY67" s="312"/>
      <c r="AZ67" s="312"/>
      <c r="BA67" s="312"/>
      <c r="BB67" s="312"/>
      <c r="BC67" s="312"/>
      <c r="BD67" s="312"/>
      <c r="BE67" s="312"/>
      <c r="BF67" s="312"/>
      <c r="BG67" s="312"/>
      <c r="BH67" s="312"/>
      <c r="BI67" s="312"/>
      <c r="BJ67" s="312"/>
      <c r="BK67" s="312"/>
      <c r="BL67" s="312"/>
      <c r="BM67" s="312"/>
      <c r="BN67" s="312"/>
      <c r="BO67" s="312"/>
      <c r="BP67" s="312"/>
      <c r="BQ67" s="312"/>
      <c r="BR67" s="312"/>
    </row>
    <row r="68" spans="2:71" ht="24" customHeight="1" outlineLevel="1">
      <c r="B68" s="313" t="str">
        <f>B60</f>
        <v>FLTE 40GB</v>
      </c>
      <c r="C68" s="314">
        <f>('SUBSCRIBER BASE FLTE'!C18*'COMMISSION ASSUMPTIONS FLTE'!$F52)*'COMMISSION ASSUMPTIONS FLTE'!$D35</f>
        <v>0</v>
      </c>
      <c r="D68" s="314">
        <f>('SUBSCRIBER BASE FLTE'!D18*'COMMISSION ASSUMPTIONS FLTE'!$F52)*'COMMISSION ASSUMPTIONS FLTE'!$D35</f>
        <v>0</v>
      </c>
      <c r="E68" s="314">
        <f>('SUBSCRIBER BASE FLTE'!E18*'COMMISSION ASSUMPTIONS FLTE'!$F52)*'COMMISSION ASSUMPTIONS FLTE'!$D35</f>
        <v>0</v>
      </c>
      <c r="F68" s="314">
        <f>('SUBSCRIBER BASE FLTE'!F18*'COMMISSION ASSUMPTIONS FLTE'!$F52)*'COMMISSION ASSUMPTIONS FLTE'!$D35</f>
        <v>0</v>
      </c>
      <c r="G68" s="314">
        <f>('SUBSCRIBER BASE FLTE'!G18*'COMMISSION ASSUMPTIONS FLTE'!$F52)*'COMMISSION ASSUMPTIONS FLTE'!$D35</f>
        <v>0</v>
      </c>
      <c r="H68" s="314">
        <f>('SUBSCRIBER BASE FLTE'!H18*'COMMISSION ASSUMPTIONS FLTE'!$F52)*'COMMISSION ASSUMPTIONS FLTE'!$D35</f>
        <v>0</v>
      </c>
      <c r="I68" s="314">
        <f>('SUBSCRIBER BASE FLTE'!I18*'COMMISSION ASSUMPTIONS FLTE'!$F52)*'COMMISSION ASSUMPTIONS FLTE'!$D35</f>
        <v>0</v>
      </c>
      <c r="J68" s="314">
        <f>('SUBSCRIBER BASE FLTE'!J18*'COMMISSION ASSUMPTIONS FLTE'!$F52)*'COMMISSION ASSUMPTIONS FLTE'!$D35</f>
        <v>0</v>
      </c>
      <c r="K68" s="314">
        <f ca="1">('SUBSCRIBER BASE FLTE'!K18*'COMMISSION ASSUMPTIONS FLTE'!$F52)*'COMMISSION ASSUMPTIONS FLTE'!$D35</f>
        <v>0</v>
      </c>
      <c r="L68" s="314">
        <f ca="1">('SUBSCRIBER BASE FLTE'!L18*'COMMISSION ASSUMPTIONS FLTE'!$F52)*'COMMISSION ASSUMPTIONS FLTE'!$D35</f>
        <v>0</v>
      </c>
      <c r="M68" s="314">
        <f ca="1">('SUBSCRIBER BASE FLTE'!M18*'COMMISSION ASSUMPTIONS FLTE'!$F52)*'COMMISSION ASSUMPTIONS FLTE'!$D35</f>
        <v>0</v>
      </c>
      <c r="N68" s="314">
        <f ca="1">('SUBSCRIBER BASE FLTE'!N18*'COMMISSION ASSUMPTIONS FLTE'!$F52)*'COMMISSION ASSUMPTIONS FLTE'!$D35</f>
        <v>0</v>
      </c>
      <c r="O68" s="314">
        <f ca="1">('SUBSCRIBER BASE FLTE'!O18*'COMMISSION ASSUMPTIONS FLTE'!$F52)*'COMMISSION ASSUMPTIONS FLTE'!$D35</f>
        <v>0</v>
      </c>
      <c r="P68" s="314">
        <f ca="1">('SUBSCRIBER BASE FLTE'!P18*'COMMISSION ASSUMPTIONS FLTE'!$F52)*'COMMISSION ASSUMPTIONS FLTE'!$D35</f>
        <v>0</v>
      </c>
      <c r="Q68" s="314">
        <f ca="1">('SUBSCRIBER BASE FLTE'!Q18*'COMMISSION ASSUMPTIONS FLTE'!$F52)*'COMMISSION ASSUMPTIONS FLTE'!$D35</f>
        <v>0</v>
      </c>
      <c r="R68" s="314">
        <f ca="1">('SUBSCRIBER BASE FLTE'!R18*'COMMISSION ASSUMPTIONS FLTE'!$F52)*'COMMISSION ASSUMPTIONS FLTE'!$D35</f>
        <v>0</v>
      </c>
      <c r="S68" s="314">
        <f ca="1">('SUBSCRIBER BASE FLTE'!S18*'COMMISSION ASSUMPTIONS FLTE'!$F52)*'COMMISSION ASSUMPTIONS FLTE'!$D35</f>
        <v>0</v>
      </c>
      <c r="T68" s="314">
        <f ca="1">('SUBSCRIBER BASE FLTE'!T18*'COMMISSION ASSUMPTIONS FLTE'!$F52)*'COMMISSION ASSUMPTIONS FLTE'!$D35</f>
        <v>0</v>
      </c>
      <c r="U68" s="314">
        <f ca="1">('SUBSCRIBER BASE FLTE'!U18*'COMMISSION ASSUMPTIONS FLTE'!$F52)*'COMMISSION ASSUMPTIONS FLTE'!$D35</f>
        <v>0</v>
      </c>
      <c r="V68" s="314">
        <f ca="1">('SUBSCRIBER BASE FLTE'!V18*'COMMISSION ASSUMPTIONS FLTE'!$F52)*'COMMISSION ASSUMPTIONS FLTE'!$D35</f>
        <v>0</v>
      </c>
      <c r="W68" s="314">
        <f ca="1">('SUBSCRIBER BASE FLTE'!W18*'COMMISSION ASSUMPTIONS FLTE'!$F52)*'COMMISSION ASSUMPTIONS FLTE'!$D35</f>
        <v>0</v>
      </c>
      <c r="X68" s="314">
        <f ca="1">('SUBSCRIBER BASE FLTE'!X18*'COMMISSION ASSUMPTIONS FLTE'!$F52)*'COMMISSION ASSUMPTIONS FLTE'!$D35</f>
        <v>0</v>
      </c>
      <c r="Y68" s="314">
        <f ca="1">('SUBSCRIBER BASE FLTE'!Y18*'COMMISSION ASSUMPTIONS FLTE'!$F52)*'COMMISSION ASSUMPTIONS FLTE'!$D35</f>
        <v>0</v>
      </c>
      <c r="Z68" s="314">
        <f ca="1">('SUBSCRIBER BASE FLTE'!Z18*'COMMISSION ASSUMPTIONS FLTE'!$F52)*'COMMISSION ASSUMPTIONS FLTE'!$D35</f>
        <v>0</v>
      </c>
      <c r="AA68" s="314">
        <f ca="1">('SUBSCRIBER BASE FLTE'!AA18*'COMMISSION ASSUMPTIONS FLTE'!$F52)*'COMMISSION ASSUMPTIONS FLTE'!$D35</f>
        <v>0</v>
      </c>
      <c r="AB68" s="314">
        <f ca="1">('SUBSCRIBER BASE FLTE'!AB18*'COMMISSION ASSUMPTIONS FLTE'!$F52)*'COMMISSION ASSUMPTIONS FLTE'!$D35</f>
        <v>0</v>
      </c>
      <c r="AC68" s="314">
        <f ca="1">('SUBSCRIBER BASE FLTE'!AC18*'COMMISSION ASSUMPTIONS FLTE'!$F52)*'COMMISSION ASSUMPTIONS FLTE'!$D35</f>
        <v>0</v>
      </c>
      <c r="AD68" s="314">
        <f ca="1">('SUBSCRIBER BASE FLTE'!AD18*'COMMISSION ASSUMPTIONS FLTE'!$F52)*'COMMISSION ASSUMPTIONS FLTE'!$D35</f>
        <v>0</v>
      </c>
      <c r="AE68" s="314">
        <f ca="1">('SUBSCRIBER BASE FLTE'!AE18*'COMMISSION ASSUMPTIONS FLTE'!$F52)*'COMMISSION ASSUMPTIONS FLTE'!$D35</f>
        <v>0</v>
      </c>
      <c r="AF68" s="314">
        <f ca="1">('SUBSCRIBER BASE FLTE'!AF18*'COMMISSION ASSUMPTIONS FLTE'!$F52)*'COMMISSION ASSUMPTIONS FLTE'!$D35</f>
        <v>0</v>
      </c>
      <c r="AG68" s="314">
        <f ca="1">('SUBSCRIBER BASE FLTE'!AG18*'COMMISSION ASSUMPTIONS FLTE'!$F52)*'COMMISSION ASSUMPTIONS FLTE'!$D35</f>
        <v>0</v>
      </c>
      <c r="AH68" s="314">
        <f ca="1">('SUBSCRIBER BASE FLTE'!AH18*'COMMISSION ASSUMPTIONS FLTE'!$F52)*'COMMISSION ASSUMPTIONS FLTE'!$D35</f>
        <v>0</v>
      </c>
      <c r="AI68" s="314">
        <f ca="1">('SUBSCRIBER BASE FLTE'!AI18*'COMMISSION ASSUMPTIONS FLTE'!$F52)*'COMMISSION ASSUMPTIONS FLTE'!$D35</f>
        <v>0</v>
      </c>
      <c r="AJ68" s="314">
        <f ca="1">('SUBSCRIBER BASE FLTE'!AJ18*'COMMISSION ASSUMPTIONS FLTE'!$F52)*'COMMISSION ASSUMPTIONS FLTE'!$D35</f>
        <v>0</v>
      </c>
      <c r="AK68" s="314">
        <f ca="1">('SUBSCRIBER BASE FLTE'!AK18*'COMMISSION ASSUMPTIONS FLTE'!$F52)*'COMMISSION ASSUMPTIONS FLTE'!$D35</f>
        <v>0</v>
      </c>
      <c r="AL68" s="314">
        <f ca="1">('SUBSCRIBER BASE FLTE'!AL18*'COMMISSION ASSUMPTIONS FLTE'!$F52)*'COMMISSION ASSUMPTIONS FLTE'!$D35</f>
        <v>0</v>
      </c>
      <c r="AM68" s="314">
        <f ca="1">('SUBSCRIBER BASE FLTE'!AM18*'COMMISSION ASSUMPTIONS FLTE'!$F52)*'COMMISSION ASSUMPTIONS FLTE'!$D35</f>
        <v>0</v>
      </c>
      <c r="AN68" s="314">
        <f ca="1">('SUBSCRIBER BASE FLTE'!AN18*'COMMISSION ASSUMPTIONS FLTE'!$F52)*'COMMISSION ASSUMPTIONS FLTE'!$D35</f>
        <v>0</v>
      </c>
      <c r="AO68" s="314">
        <f ca="1">('SUBSCRIBER BASE FLTE'!AO18*'COMMISSION ASSUMPTIONS FLTE'!$F52)*'COMMISSION ASSUMPTIONS FLTE'!$D35</f>
        <v>0</v>
      </c>
      <c r="AP68" s="314">
        <f ca="1">('SUBSCRIBER BASE FLTE'!AP18*'COMMISSION ASSUMPTIONS FLTE'!$F52)*'COMMISSION ASSUMPTIONS FLTE'!$D35</f>
        <v>0</v>
      </c>
      <c r="AQ68" s="314">
        <f ca="1">('SUBSCRIBER BASE FLTE'!AQ18*'COMMISSION ASSUMPTIONS FLTE'!$F52)*'COMMISSION ASSUMPTIONS FLTE'!$D35</f>
        <v>0</v>
      </c>
      <c r="AR68" s="314">
        <f ca="1">('SUBSCRIBER BASE FLTE'!AR18*'COMMISSION ASSUMPTIONS FLTE'!$F52)*'COMMISSION ASSUMPTIONS FLTE'!$D35</f>
        <v>0</v>
      </c>
      <c r="AS68" s="314">
        <f ca="1">('SUBSCRIBER BASE FLTE'!AS18*'COMMISSION ASSUMPTIONS FLTE'!$F52)*'COMMISSION ASSUMPTIONS FLTE'!$D35</f>
        <v>0</v>
      </c>
      <c r="AT68" s="314">
        <f ca="1">('SUBSCRIBER BASE FLTE'!AT18*'COMMISSION ASSUMPTIONS FLTE'!$F52)*'COMMISSION ASSUMPTIONS FLTE'!$D35</f>
        <v>0</v>
      </c>
      <c r="AU68" s="314">
        <f ca="1">('SUBSCRIBER BASE FLTE'!AU18*'COMMISSION ASSUMPTIONS FLTE'!$F52)*'COMMISSION ASSUMPTIONS FLTE'!$D35</f>
        <v>0</v>
      </c>
      <c r="AV68" s="314">
        <f ca="1">('SUBSCRIBER BASE FLTE'!AV18*'COMMISSION ASSUMPTIONS FLTE'!$F52)*'COMMISSION ASSUMPTIONS FLTE'!$D35</f>
        <v>0</v>
      </c>
      <c r="AW68" s="314">
        <f ca="1">('SUBSCRIBER BASE FLTE'!AW18*'COMMISSION ASSUMPTIONS FLTE'!$F52)*'COMMISSION ASSUMPTIONS FLTE'!$D35</f>
        <v>0</v>
      </c>
      <c r="AX68" s="314">
        <f ca="1">('SUBSCRIBER BASE FLTE'!AX18*'COMMISSION ASSUMPTIONS FLTE'!$F52)*'COMMISSION ASSUMPTIONS FLTE'!$D35</f>
        <v>0</v>
      </c>
      <c r="AY68" s="314">
        <f ca="1">('SUBSCRIBER BASE FLTE'!AY18*'COMMISSION ASSUMPTIONS FLTE'!$F52)*'COMMISSION ASSUMPTIONS FLTE'!$D35</f>
        <v>0</v>
      </c>
      <c r="AZ68" s="314">
        <f ca="1">('SUBSCRIBER BASE FLTE'!AZ18*'COMMISSION ASSUMPTIONS FLTE'!$F52)*'COMMISSION ASSUMPTIONS FLTE'!$D35</f>
        <v>0</v>
      </c>
      <c r="BA68" s="314">
        <f ca="1">('SUBSCRIBER BASE FLTE'!BA18*'COMMISSION ASSUMPTIONS FLTE'!$F52)*'COMMISSION ASSUMPTIONS FLTE'!$D35</f>
        <v>0</v>
      </c>
      <c r="BB68" s="314">
        <f ca="1">('SUBSCRIBER BASE FLTE'!BB18*'COMMISSION ASSUMPTIONS FLTE'!$F52)*'COMMISSION ASSUMPTIONS FLTE'!$D35</f>
        <v>0</v>
      </c>
      <c r="BC68" s="314">
        <f ca="1">('SUBSCRIBER BASE FLTE'!BC18*'COMMISSION ASSUMPTIONS FLTE'!$F52)*'COMMISSION ASSUMPTIONS FLTE'!$D35</f>
        <v>0</v>
      </c>
      <c r="BD68" s="314">
        <f ca="1">('SUBSCRIBER BASE FLTE'!BD18*'COMMISSION ASSUMPTIONS FLTE'!$F52)*'COMMISSION ASSUMPTIONS FLTE'!$D35</f>
        <v>0</v>
      </c>
      <c r="BE68" s="314">
        <f ca="1">('SUBSCRIBER BASE FLTE'!BE18*'COMMISSION ASSUMPTIONS FLTE'!$F52)*'COMMISSION ASSUMPTIONS FLTE'!$D35</f>
        <v>0</v>
      </c>
      <c r="BF68" s="314">
        <f ca="1">('SUBSCRIBER BASE FLTE'!BF18*'COMMISSION ASSUMPTIONS FLTE'!$F52)*'COMMISSION ASSUMPTIONS FLTE'!$D35</f>
        <v>0</v>
      </c>
      <c r="BG68" s="314">
        <f ca="1">('SUBSCRIBER BASE FLTE'!BG18*'COMMISSION ASSUMPTIONS FLTE'!$F52)*'COMMISSION ASSUMPTIONS FLTE'!$D35</f>
        <v>0</v>
      </c>
      <c r="BH68" s="314">
        <f ca="1">('SUBSCRIBER BASE FLTE'!BH18*'COMMISSION ASSUMPTIONS FLTE'!$F52)*'COMMISSION ASSUMPTIONS FLTE'!$D35</f>
        <v>0</v>
      </c>
      <c r="BI68" s="314">
        <f ca="1">('SUBSCRIBER BASE FLTE'!BI18*'COMMISSION ASSUMPTIONS FLTE'!$F52)*'COMMISSION ASSUMPTIONS FLTE'!$D35</f>
        <v>0</v>
      </c>
      <c r="BJ68" s="314">
        <f ca="1">('SUBSCRIBER BASE FLTE'!BJ18*'COMMISSION ASSUMPTIONS FLTE'!$F52)*'COMMISSION ASSUMPTIONS FLTE'!$D35</f>
        <v>0</v>
      </c>
      <c r="BK68" s="314">
        <f ca="1">('SUBSCRIBER BASE FLTE'!BK18*'COMMISSION ASSUMPTIONS FLTE'!$F52)*'COMMISSION ASSUMPTIONS FLTE'!$D35</f>
        <v>0</v>
      </c>
      <c r="BL68" s="314">
        <f ca="1">('SUBSCRIBER BASE FLTE'!BL18*'COMMISSION ASSUMPTIONS FLTE'!$F52)*'COMMISSION ASSUMPTIONS FLTE'!$D35</f>
        <v>0</v>
      </c>
      <c r="BM68" s="314">
        <f ca="1">('SUBSCRIBER BASE FLTE'!BM18*'COMMISSION ASSUMPTIONS FLTE'!$F52)*'COMMISSION ASSUMPTIONS FLTE'!$D35</f>
        <v>0</v>
      </c>
      <c r="BN68" s="314">
        <f ca="1">('SUBSCRIBER BASE FLTE'!BN18*'COMMISSION ASSUMPTIONS FLTE'!$F52)*'COMMISSION ASSUMPTIONS FLTE'!$D35</f>
        <v>0</v>
      </c>
      <c r="BO68" s="314">
        <f ca="1">('SUBSCRIBER BASE FLTE'!BO18*'COMMISSION ASSUMPTIONS FLTE'!$F52)*'COMMISSION ASSUMPTIONS FLTE'!$D35</f>
        <v>0</v>
      </c>
      <c r="BP68" s="314">
        <f ca="1">('SUBSCRIBER BASE FLTE'!BP18*'COMMISSION ASSUMPTIONS FLTE'!$F52)*'COMMISSION ASSUMPTIONS FLTE'!$D35</f>
        <v>0</v>
      </c>
      <c r="BQ68" s="314">
        <f ca="1">('SUBSCRIBER BASE FLTE'!BQ18*'COMMISSION ASSUMPTIONS FLTE'!$F52)*'COMMISSION ASSUMPTIONS FLTE'!$D35</f>
        <v>0</v>
      </c>
      <c r="BR68" s="314">
        <f ca="1">('SUBSCRIBER BASE FLTE'!BR18*'COMMISSION ASSUMPTIONS FLTE'!$F52)*'COMMISSION ASSUMPTIONS FLTE'!$D35</f>
        <v>0</v>
      </c>
    </row>
    <row r="69" spans="2:71" ht="24" customHeight="1" outlineLevel="1">
      <c r="B69" s="313" t="str">
        <f>B61</f>
        <v>FLTE 100GB</v>
      </c>
      <c r="C69" s="314">
        <f>('SUBSCRIBER BASE FLTE'!C19*'COMMISSION ASSUMPTIONS FLTE'!$F53)*'COMMISSION ASSUMPTIONS FLTE'!$D36</f>
        <v>0</v>
      </c>
      <c r="D69" s="314">
        <f>('SUBSCRIBER BASE FLTE'!D19*'COMMISSION ASSUMPTIONS FLTE'!$F53)*'COMMISSION ASSUMPTIONS FLTE'!$D36</f>
        <v>0</v>
      </c>
      <c r="E69" s="314">
        <f>('SUBSCRIBER BASE FLTE'!E19*'COMMISSION ASSUMPTIONS FLTE'!$F53)*'COMMISSION ASSUMPTIONS FLTE'!$D36</f>
        <v>0</v>
      </c>
      <c r="F69" s="314">
        <f>('SUBSCRIBER BASE FLTE'!F19*'COMMISSION ASSUMPTIONS FLTE'!$F53)*'COMMISSION ASSUMPTIONS FLTE'!$D36</f>
        <v>0</v>
      </c>
      <c r="G69" s="314">
        <f>('SUBSCRIBER BASE FLTE'!G19*'COMMISSION ASSUMPTIONS FLTE'!$F53)*'COMMISSION ASSUMPTIONS FLTE'!$D36</f>
        <v>0</v>
      </c>
      <c r="H69" s="314">
        <f>('SUBSCRIBER BASE FLTE'!H19*'COMMISSION ASSUMPTIONS FLTE'!$F53)*'COMMISSION ASSUMPTIONS FLTE'!$D36</f>
        <v>0</v>
      </c>
      <c r="I69" s="314">
        <f>('SUBSCRIBER BASE FLTE'!I19*'COMMISSION ASSUMPTIONS FLTE'!$F53)*'COMMISSION ASSUMPTIONS FLTE'!$D36</f>
        <v>0</v>
      </c>
      <c r="J69" s="314">
        <f>('SUBSCRIBER BASE FLTE'!J19*'COMMISSION ASSUMPTIONS FLTE'!$F53)*'COMMISSION ASSUMPTIONS FLTE'!$D36</f>
        <v>0</v>
      </c>
      <c r="K69" s="314">
        <f ca="1">('SUBSCRIBER BASE FLTE'!K19*'COMMISSION ASSUMPTIONS FLTE'!$F53)*'COMMISSION ASSUMPTIONS FLTE'!$D36</f>
        <v>0</v>
      </c>
      <c r="L69" s="314">
        <f ca="1">('SUBSCRIBER BASE FLTE'!L19*'COMMISSION ASSUMPTIONS FLTE'!$F53)*'COMMISSION ASSUMPTIONS FLTE'!$D36</f>
        <v>0</v>
      </c>
      <c r="M69" s="314">
        <f ca="1">('SUBSCRIBER BASE FLTE'!M19*'COMMISSION ASSUMPTIONS FLTE'!$F53)*'COMMISSION ASSUMPTIONS FLTE'!$D36</f>
        <v>0</v>
      </c>
      <c r="N69" s="314">
        <f ca="1">('SUBSCRIBER BASE FLTE'!N19*'COMMISSION ASSUMPTIONS FLTE'!$F53)*'COMMISSION ASSUMPTIONS FLTE'!$D36</f>
        <v>0</v>
      </c>
      <c r="O69" s="314">
        <f ca="1">('SUBSCRIBER BASE FLTE'!O19*'COMMISSION ASSUMPTIONS FLTE'!$F53)*'COMMISSION ASSUMPTIONS FLTE'!$D36</f>
        <v>0</v>
      </c>
      <c r="P69" s="314">
        <f ca="1">('SUBSCRIBER BASE FLTE'!P19*'COMMISSION ASSUMPTIONS FLTE'!$F53)*'COMMISSION ASSUMPTIONS FLTE'!$D36</f>
        <v>0</v>
      </c>
      <c r="Q69" s="314">
        <f ca="1">('SUBSCRIBER BASE FLTE'!Q19*'COMMISSION ASSUMPTIONS FLTE'!$F53)*'COMMISSION ASSUMPTIONS FLTE'!$D36</f>
        <v>0</v>
      </c>
      <c r="R69" s="314">
        <f ca="1">('SUBSCRIBER BASE FLTE'!R19*'COMMISSION ASSUMPTIONS FLTE'!$F53)*'COMMISSION ASSUMPTIONS FLTE'!$D36</f>
        <v>0</v>
      </c>
      <c r="S69" s="314">
        <f ca="1">('SUBSCRIBER BASE FLTE'!S19*'COMMISSION ASSUMPTIONS FLTE'!$F53)*'COMMISSION ASSUMPTIONS FLTE'!$D36</f>
        <v>0</v>
      </c>
      <c r="T69" s="314">
        <f ca="1">('SUBSCRIBER BASE FLTE'!T19*'COMMISSION ASSUMPTIONS FLTE'!$F53)*'COMMISSION ASSUMPTIONS FLTE'!$D36</f>
        <v>0</v>
      </c>
      <c r="U69" s="314">
        <f ca="1">('SUBSCRIBER BASE FLTE'!U19*'COMMISSION ASSUMPTIONS FLTE'!$F53)*'COMMISSION ASSUMPTIONS FLTE'!$D36</f>
        <v>0</v>
      </c>
      <c r="V69" s="314">
        <f ca="1">('SUBSCRIBER BASE FLTE'!V19*'COMMISSION ASSUMPTIONS FLTE'!$F53)*'COMMISSION ASSUMPTIONS FLTE'!$D36</f>
        <v>0</v>
      </c>
      <c r="W69" s="314">
        <f ca="1">('SUBSCRIBER BASE FLTE'!W19*'COMMISSION ASSUMPTIONS FLTE'!$F53)*'COMMISSION ASSUMPTIONS FLTE'!$D36</f>
        <v>0</v>
      </c>
      <c r="X69" s="314">
        <f ca="1">('SUBSCRIBER BASE FLTE'!X19*'COMMISSION ASSUMPTIONS FLTE'!$F53)*'COMMISSION ASSUMPTIONS FLTE'!$D36</f>
        <v>0</v>
      </c>
      <c r="Y69" s="314">
        <f ca="1">('SUBSCRIBER BASE FLTE'!Y19*'COMMISSION ASSUMPTIONS FLTE'!$F53)*'COMMISSION ASSUMPTIONS FLTE'!$D36</f>
        <v>0</v>
      </c>
      <c r="Z69" s="314">
        <f ca="1">('SUBSCRIBER BASE FLTE'!Z19*'COMMISSION ASSUMPTIONS FLTE'!$F53)*'COMMISSION ASSUMPTIONS FLTE'!$D36</f>
        <v>0</v>
      </c>
      <c r="AA69" s="314">
        <f ca="1">('SUBSCRIBER BASE FLTE'!AA19*'COMMISSION ASSUMPTIONS FLTE'!$F53)*'COMMISSION ASSUMPTIONS FLTE'!$D36</f>
        <v>0</v>
      </c>
      <c r="AB69" s="314">
        <f ca="1">('SUBSCRIBER BASE FLTE'!AB19*'COMMISSION ASSUMPTIONS FLTE'!$F53)*'COMMISSION ASSUMPTIONS FLTE'!$D36</f>
        <v>0</v>
      </c>
      <c r="AC69" s="314">
        <f ca="1">('SUBSCRIBER BASE FLTE'!AC19*'COMMISSION ASSUMPTIONS FLTE'!$F53)*'COMMISSION ASSUMPTIONS FLTE'!$D36</f>
        <v>0</v>
      </c>
      <c r="AD69" s="314">
        <f ca="1">('SUBSCRIBER BASE FLTE'!AD19*'COMMISSION ASSUMPTIONS FLTE'!$F53)*'COMMISSION ASSUMPTIONS FLTE'!$D36</f>
        <v>0</v>
      </c>
      <c r="AE69" s="314">
        <f ca="1">('SUBSCRIBER BASE FLTE'!AE19*'COMMISSION ASSUMPTIONS FLTE'!$F53)*'COMMISSION ASSUMPTIONS FLTE'!$D36</f>
        <v>0</v>
      </c>
      <c r="AF69" s="314">
        <f ca="1">('SUBSCRIBER BASE FLTE'!AF19*'COMMISSION ASSUMPTIONS FLTE'!$F53)*'COMMISSION ASSUMPTIONS FLTE'!$D36</f>
        <v>0</v>
      </c>
      <c r="AG69" s="314">
        <f ca="1">('SUBSCRIBER BASE FLTE'!AG19*'COMMISSION ASSUMPTIONS FLTE'!$F53)*'COMMISSION ASSUMPTIONS FLTE'!$D36</f>
        <v>0</v>
      </c>
      <c r="AH69" s="314">
        <f ca="1">('SUBSCRIBER BASE FLTE'!AH19*'COMMISSION ASSUMPTIONS FLTE'!$F53)*'COMMISSION ASSUMPTIONS FLTE'!$D36</f>
        <v>0</v>
      </c>
      <c r="AI69" s="314">
        <f ca="1">('SUBSCRIBER BASE FLTE'!AI19*'COMMISSION ASSUMPTIONS FLTE'!$F53)*'COMMISSION ASSUMPTIONS FLTE'!$D36</f>
        <v>0</v>
      </c>
      <c r="AJ69" s="314">
        <f ca="1">('SUBSCRIBER BASE FLTE'!AJ19*'COMMISSION ASSUMPTIONS FLTE'!$F53)*'COMMISSION ASSUMPTIONS FLTE'!$D36</f>
        <v>0</v>
      </c>
      <c r="AK69" s="314">
        <f ca="1">('SUBSCRIBER BASE FLTE'!AK19*'COMMISSION ASSUMPTIONS FLTE'!$F53)*'COMMISSION ASSUMPTIONS FLTE'!$D36</f>
        <v>0</v>
      </c>
      <c r="AL69" s="314">
        <f ca="1">('SUBSCRIBER BASE FLTE'!AL19*'COMMISSION ASSUMPTIONS FLTE'!$F53)*'COMMISSION ASSUMPTIONS FLTE'!$D36</f>
        <v>0</v>
      </c>
      <c r="AM69" s="314">
        <f ca="1">('SUBSCRIBER BASE FLTE'!AM19*'COMMISSION ASSUMPTIONS FLTE'!$F53)*'COMMISSION ASSUMPTIONS FLTE'!$D36</f>
        <v>0</v>
      </c>
      <c r="AN69" s="314">
        <f ca="1">('SUBSCRIBER BASE FLTE'!AN19*'COMMISSION ASSUMPTIONS FLTE'!$F53)*'COMMISSION ASSUMPTIONS FLTE'!$D36</f>
        <v>0</v>
      </c>
      <c r="AO69" s="314">
        <f ca="1">('SUBSCRIBER BASE FLTE'!AO19*'COMMISSION ASSUMPTIONS FLTE'!$F53)*'COMMISSION ASSUMPTIONS FLTE'!$D36</f>
        <v>0</v>
      </c>
      <c r="AP69" s="314">
        <f ca="1">('SUBSCRIBER BASE FLTE'!AP19*'COMMISSION ASSUMPTIONS FLTE'!$F53)*'COMMISSION ASSUMPTIONS FLTE'!$D36</f>
        <v>0</v>
      </c>
      <c r="AQ69" s="314">
        <f ca="1">('SUBSCRIBER BASE FLTE'!AQ19*'COMMISSION ASSUMPTIONS FLTE'!$F53)*'COMMISSION ASSUMPTIONS FLTE'!$D36</f>
        <v>0</v>
      </c>
      <c r="AR69" s="314">
        <f ca="1">('SUBSCRIBER BASE FLTE'!AR19*'COMMISSION ASSUMPTIONS FLTE'!$F53)*'COMMISSION ASSUMPTIONS FLTE'!$D36</f>
        <v>0</v>
      </c>
      <c r="AS69" s="314">
        <f ca="1">('SUBSCRIBER BASE FLTE'!AS19*'COMMISSION ASSUMPTIONS FLTE'!$F53)*'COMMISSION ASSUMPTIONS FLTE'!$D36</f>
        <v>0</v>
      </c>
      <c r="AT69" s="314">
        <f ca="1">('SUBSCRIBER BASE FLTE'!AT19*'COMMISSION ASSUMPTIONS FLTE'!$F53)*'COMMISSION ASSUMPTIONS FLTE'!$D36</f>
        <v>0</v>
      </c>
      <c r="AU69" s="314">
        <f ca="1">('SUBSCRIBER BASE FLTE'!AU19*'COMMISSION ASSUMPTIONS FLTE'!$F53)*'COMMISSION ASSUMPTIONS FLTE'!$D36</f>
        <v>0</v>
      </c>
      <c r="AV69" s="314">
        <f ca="1">('SUBSCRIBER BASE FLTE'!AV19*'COMMISSION ASSUMPTIONS FLTE'!$F53)*'COMMISSION ASSUMPTIONS FLTE'!$D36</f>
        <v>0</v>
      </c>
      <c r="AW69" s="314">
        <f ca="1">('SUBSCRIBER BASE FLTE'!AW19*'COMMISSION ASSUMPTIONS FLTE'!$F53)*'COMMISSION ASSUMPTIONS FLTE'!$D36</f>
        <v>0</v>
      </c>
      <c r="AX69" s="314">
        <f ca="1">('SUBSCRIBER BASE FLTE'!AX19*'COMMISSION ASSUMPTIONS FLTE'!$F53)*'COMMISSION ASSUMPTIONS FLTE'!$D36</f>
        <v>0</v>
      </c>
      <c r="AY69" s="314">
        <f ca="1">('SUBSCRIBER BASE FLTE'!AY19*'COMMISSION ASSUMPTIONS FLTE'!$F53)*'COMMISSION ASSUMPTIONS FLTE'!$D36</f>
        <v>0</v>
      </c>
      <c r="AZ69" s="314">
        <f ca="1">('SUBSCRIBER BASE FLTE'!AZ19*'COMMISSION ASSUMPTIONS FLTE'!$F53)*'COMMISSION ASSUMPTIONS FLTE'!$D36</f>
        <v>0</v>
      </c>
      <c r="BA69" s="314">
        <f ca="1">('SUBSCRIBER BASE FLTE'!BA19*'COMMISSION ASSUMPTIONS FLTE'!$F53)*'COMMISSION ASSUMPTIONS FLTE'!$D36</f>
        <v>0</v>
      </c>
      <c r="BB69" s="314">
        <f ca="1">('SUBSCRIBER BASE FLTE'!BB19*'COMMISSION ASSUMPTIONS FLTE'!$F53)*'COMMISSION ASSUMPTIONS FLTE'!$D36</f>
        <v>0</v>
      </c>
      <c r="BC69" s="314">
        <f ca="1">('SUBSCRIBER BASE FLTE'!BC19*'COMMISSION ASSUMPTIONS FLTE'!$F53)*'COMMISSION ASSUMPTIONS FLTE'!$D36</f>
        <v>0</v>
      </c>
      <c r="BD69" s="314">
        <f ca="1">('SUBSCRIBER BASE FLTE'!BD19*'COMMISSION ASSUMPTIONS FLTE'!$F53)*'COMMISSION ASSUMPTIONS FLTE'!$D36</f>
        <v>0</v>
      </c>
      <c r="BE69" s="314">
        <f ca="1">('SUBSCRIBER BASE FLTE'!BE19*'COMMISSION ASSUMPTIONS FLTE'!$F53)*'COMMISSION ASSUMPTIONS FLTE'!$D36</f>
        <v>0</v>
      </c>
      <c r="BF69" s="314">
        <f ca="1">('SUBSCRIBER BASE FLTE'!BF19*'COMMISSION ASSUMPTIONS FLTE'!$F53)*'COMMISSION ASSUMPTIONS FLTE'!$D36</f>
        <v>0</v>
      </c>
      <c r="BG69" s="314">
        <f ca="1">('SUBSCRIBER BASE FLTE'!BG19*'COMMISSION ASSUMPTIONS FLTE'!$F53)*'COMMISSION ASSUMPTIONS FLTE'!$D36</f>
        <v>0</v>
      </c>
      <c r="BH69" s="314">
        <f ca="1">('SUBSCRIBER BASE FLTE'!BH19*'COMMISSION ASSUMPTIONS FLTE'!$F53)*'COMMISSION ASSUMPTIONS FLTE'!$D36</f>
        <v>0</v>
      </c>
      <c r="BI69" s="314">
        <f ca="1">('SUBSCRIBER BASE FLTE'!BI19*'COMMISSION ASSUMPTIONS FLTE'!$F53)*'COMMISSION ASSUMPTIONS FLTE'!$D36</f>
        <v>0</v>
      </c>
      <c r="BJ69" s="314">
        <f ca="1">('SUBSCRIBER BASE FLTE'!BJ19*'COMMISSION ASSUMPTIONS FLTE'!$F53)*'COMMISSION ASSUMPTIONS FLTE'!$D36</f>
        <v>0</v>
      </c>
      <c r="BK69" s="314">
        <f ca="1">('SUBSCRIBER BASE FLTE'!BK19*'COMMISSION ASSUMPTIONS FLTE'!$F53)*'COMMISSION ASSUMPTIONS FLTE'!$D36</f>
        <v>0</v>
      </c>
      <c r="BL69" s="314">
        <f ca="1">('SUBSCRIBER BASE FLTE'!BL19*'COMMISSION ASSUMPTIONS FLTE'!$F53)*'COMMISSION ASSUMPTIONS FLTE'!$D36</f>
        <v>0</v>
      </c>
      <c r="BM69" s="314">
        <f ca="1">('SUBSCRIBER BASE FLTE'!BM19*'COMMISSION ASSUMPTIONS FLTE'!$F53)*'COMMISSION ASSUMPTIONS FLTE'!$D36</f>
        <v>0</v>
      </c>
      <c r="BN69" s="314">
        <f ca="1">('SUBSCRIBER BASE FLTE'!BN19*'COMMISSION ASSUMPTIONS FLTE'!$F53)*'COMMISSION ASSUMPTIONS FLTE'!$D36</f>
        <v>0</v>
      </c>
      <c r="BO69" s="314">
        <f ca="1">('SUBSCRIBER BASE FLTE'!BO19*'COMMISSION ASSUMPTIONS FLTE'!$F53)*'COMMISSION ASSUMPTIONS FLTE'!$D36</f>
        <v>0</v>
      </c>
      <c r="BP69" s="314">
        <f ca="1">('SUBSCRIBER BASE FLTE'!BP19*'COMMISSION ASSUMPTIONS FLTE'!$F53)*'COMMISSION ASSUMPTIONS FLTE'!$D36</f>
        <v>0</v>
      </c>
      <c r="BQ69" s="314">
        <f ca="1">('SUBSCRIBER BASE FLTE'!BQ19*'COMMISSION ASSUMPTIONS FLTE'!$F53)*'COMMISSION ASSUMPTIONS FLTE'!$D36</f>
        <v>0</v>
      </c>
      <c r="BR69" s="314">
        <f ca="1">('SUBSCRIBER BASE FLTE'!BR19*'COMMISSION ASSUMPTIONS FLTE'!$F53)*'COMMISSION ASSUMPTIONS FLTE'!$D36</f>
        <v>0</v>
      </c>
    </row>
    <row r="70" spans="2:71" ht="24" customHeight="1" outlineLevel="1">
      <c r="B70" s="313" t="str">
        <f>B62</f>
        <v>FLTE 200GB</v>
      </c>
      <c r="C70" s="314">
        <f>('SUBSCRIBER BASE FLTE'!C20*'COMMISSION ASSUMPTIONS FLTE'!$F54)*'COMMISSION ASSUMPTIONS FLTE'!$D37</f>
        <v>0</v>
      </c>
      <c r="D70" s="314">
        <f>('SUBSCRIBER BASE FLTE'!D20*'COMMISSION ASSUMPTIONS FLTE'!$F54)*'COMMISSION ASSUMPTIONS FLTE'!$D37</f>
        <v>0</v>
      </c>
      <c r="E70" s="314">
        <f>('SUBSCRIBER BASE FLTE'!E20*'COMMISSION ASSUMPTIONS FLTE'!$F54)*'COMMISSION ASSUMPTIONS FLTE'!$D37</f>
        <v>0</v>
      </c>
      <c r="F70" s="314">
        <f>('SUBSCRIBER BASE FLTE'!F20*'COMMISSION ASSUMPTIONS FLTE'!$F54)*'COMMISSION ASSUMPTIONS FLTE'!$D37</f>
        <v>0</v>
      </c>
      <c r="G70" s="314">
        <f>('SUBSCRIBER BASE FLTE'!G20*'COMMISSION ASSUMPTIONS FLTE'!$F54)*'COMMISSION ASSUMPTIONS FLTE'!$D37</f>
        <v>0</v>
      </c>
      <c r="H70" s="314">
        <f>('SUBSCRIBER BASE FLTE'!H20*'COMMISSION ASSUMPTIONS FLTE'!$F54)*'COMMISSION ASSUMPTIONS FLTE'!$D37</f>
        <v>0</v>
      </c>
      <c r="I70" s="314">
        <f>('SUBSCRIBER BASE FLTE'!I20*'COMMISSION ASSUMPTIONS FLTE'!$F54)*'COMMISSION ASSUMPTIONS FLTE'!$D37</f>
        <v>0</v>
      </c>
      <c r="J70" s="314">
        <f>('SUBSCRIBER BASE FLTE'!J20*'COMMISSION ASSUMPTIONS FLTE'!$F54)*'COMMISSION ASSUMPTIONS FLTE'!$D37</f>
        <v>0</v>
      </c>
      <c r="K70" s="314">
        <f ca="1">('SUBSCRIBER BASE FLTE'!K20*'COMMISSION ASSUMPTIONS FLTE'!$F54)*'COMMISSION ASSUMPTIONS FLTE'!$D37</f>
        <v>0</v>
      </c>
      <c r="L70" s="314">
        <f ca="1">('SUBSCRIBER BASE FLTE'!L20*'COMMISSION ASSUMPTIONS FLTE'!$F54)*'COMMISSION ASSUMPTIONS FLTE'!$D37</f>
        <v>0</v>
      </c>
      <c r="M70" s="314">
        <f ca="1">('SUBSCRIBER BASE FLTE'!M20*'COMMISSION ASSUMPTIONS FLTE'!$F54)*'COMMISSION ASSUMPTIONS FLTE'!$D37</f>
        <v>0</v>
      </c>
      <c r="N70" s="314">
        <f ca="1">('SUBSCRIBER BASE FLTE'!N20*'COMMISSION ASSUMPTIONS FLTE'!$F54)*'COMMISSION ASSUMPTIONS FLTE'!$D37</f>
        <v>0</v>
      </c>
      <c r="O70" s="314">
        <f ca="1">('SUBSCRIBER BASE FLTE'!O20*'COMMISSION ASSUMPTIONS FLTE'!$F54)*'COMMISSION ASSUMPTIONS FLTE'!$D37</f>
        <v>0</v>
      </c>
      <c r="P70" s="314">
        <f ca="1">('SUBSCRIBER BASE FLTE'!P20*'COMMISSION ASSUMPTIONS FLTE'!$F54)*'COMMISSION ASSUMPTIONS FLTE'!$D37</f>
        <v>0</v>
      </c>
      <c r="Q70" s="314">
        <f ca="1">('SUBSCRIBER BASE FLTE'!Q20*'COMMISSION ASSUMPTIONS FLTE'!$F54)*'COMMISSION ASSUMPTIONS FLTE'!$D37</f>
        <v>0</v>
      </c>
      <c r="R70" s="314">
        <f ca="1">('SUBSCRIBER BASE FLTE'!R20*'COMMISSION ASSUMPTIONS FLTE'!$F54)*'COMMISSION ASSUMPTIONS FLTE'!$D37</f>
        <v>0</v>
      </c>
      <c r="S70" s="314">
        <f ca="1">('SUBSCRIBER BASE FLTE'!S20*'COMMISSION ASSUMPTIONS FLTE'!$F54)*'COMMISSION ASSUMPTIONS FLTE'!$D37</f>
        <v>0</v>
      </c>
      <c r="T70" s="314">
        <f ca="1">('SUBSCRIBER BASE FLTE'!T20*'COMMISSION ASSUMPTIONS FLTE'!$F54)*'COMMISSION ASSUMPTIONS FLTE'!$D37</f>
        <v>0</v>
      </c>
      <c r="U70" s="314">
        <f ca="1">('SUBSCRIBER BASE FLTE'!U20*'COMMISSION ASSUMPTIONS FLTE'!$F54)*'COMMISSION ASSUMPTIONS FLTE'!$D37</f>
        <v>0</v>
      </c>
      <c r="V70" s="314">
        <f ca="1">('SUBSCRIBER BASE FLTE'!V20*'COMMISSION ASSUMPTIONS FLTE'!$F54)*'COMMISSION ASSUMPTIONS FLTE'!$D37</f>
        <v>0</v>
      </c>
      <c r="W70" s="314">
        <f ca="1">('SUBSCRIBER BASE FLTE'!W20*'COMMISSION ASSUMPTIONS FLTE'!$F54)*'COMMISSION ASSUMPTIONS FLTE'!$D37</f>
        <v>0</v>
      </c>
      <c r="X70" s="314">
        <f ca="1">('SUBSCRIBER BASE FLTE'!X20*'COMMISSION ASSUMPTIONS FLTE'!$F54)*'COMMISSION ASSUMPTIONS FLTE'!$D37</f>
        <v>0</v>
      </c>
      <c r="Y70" s="314">
        <f ca="1">('SUBSCRIBER BASE FLTE'!Y20*'COMMISSION ASSUMPTIONS FLTE'!$F54)*'COMMISSION ASSUMPTIONS FLTE'!$D37</f>
        <v>0</v>
      </c>
      <c r="Z70" s="314">
        <f ca="1">('SUBSCRIBER BASE FLTE'!Z20*'COMMISSION ASSUMPTIONS FLTE'!$F54)*'COMMISSION ASSUMPTIONS FLTE'!$D37</f>
        <v>0</v>
      </c>
      <c r="AA70" s="314">
        <f ca="1">('SUBSCRIBER BASE FLTE'!AA20*'COMMISSION ASSUMPTIONS FLTE'!$F54)*'COMMISSION ASSUMPTIONS FLTE'!$D37</f>
        <v>0</v>
      </c>
      <c r="AB70" s="314">
        <f ca="1">('SUBSCRIBER BASE FLTE'!AB20*'COMMISSION ASSUMPTIONS FLTE'!$F54)*'COMMISSION ASSUMPTIONS FLTE'!$D37</f>
        <v>0</v>
      </c>
      <c r="AC70" s="314">
        <f ca="1">('SUBSCRIBER BASE FLTE'!AC20*'COMMISSION ASSUMPTIONS FLTE'!$F54)*'COMMISSION ASSUMPTIONS FLTE'!$D37</f>
        <v>0</v>
      </c>
      <c r="AD70" s="314">
        <f ca="1">('SUBSCRIBER BASE FLTE'!AD20*'COMMISSION ASSUMPTIONS FLTE'!$F54)*'COMMISSION ASSUMPTIONS FLTE'!$D37</f>
        <v>0</v>
      </c>
      <c r="AE70" s="314">
        <f ca="1">('SUBSCRIBER BASE FLTE'!AE20*'COMMISSION ASSUMPTIONS FLTE'!$F54)*'COMMISSION ASSUMPTIONS FLTE'!$D37</f>
        <v>0</v>
      </c>
      <c r="AF70" s="314">
        <f ca="1">('SUBSCRIBER BASE FLTE'!AF20*'COMMISSION ASSUMPTIONS FLTE'!$F54)*'COMMISSION ASSUMPTIONS FLTE'!$D37</f>
        <v>0</v>
      </c>
      <c r="AG70" s="314">
        <f ca="1">('SUBSCRIBER BASE FLTE'!AG20*'COMMISSION ASSUMPTIONS FLTE'!$F54)*'COMMISSION ASSUMPTIONS FLTE'!$D37</f>
        <v>0</v>
      </c>
      <c r="AH70" s="314">
        <f ca="1">('SUBSCRIBER BASE FLTE'!AH20*'COMMISSION ASSUMPTIONS FLTE'!$F54)*'COMMISSION ASSUMPTIONS FLTE'!$D37</f>
        <v>0</v>
      </c>
      <c r="AI70" s="314">
        <f ca="1">('SUBSCRIBER BASE FLTE'!AI20*'COMMISSION ASSUMPTIONS FLTE'!$F54)*'COMMISSION ASSUMPTIONS FLTE'!$D37</f>
        <v>0</v>
      </c>
      <c r="AJ70" s="314">
        <f ca="1">('SUBSCRIBER BASE FLTE'!AJ20*'COMMISSION ASSUMPTIONS FLTE'!$F54)*'COMMISSION ASSUMPTIONS FLTE'!$D37</f>
        <v>0</v>
      </c>
      <c r="AK70" s="314">
        <f ca="1">('SUBSCRIBER BASE FLTE'!AK20*'COMMISSION ASSUMPTIONS FLTE'!$F54)*'COMMISSION ASSUMPTIONS FLTE'!$D37</f>
        <v>0</v>
      </c>
      <c r="AL70" s="314">
        <f ca="1">('SUBSCRIBER BASE FLTE'!AL20*'COMMISSION ASSUMPTIONS FLTE'!$F54)*'COMMISSION ASSUMPTIONS FLTE'!$D37</f>
        <v>0</v>
      </c>
      <c r="AM70" s="314">
        <f ca="1">('SUBSCRIBER BASE FLTE'!AM20*'COMMISSION ASSUMPTIONS FLTE'!$F54)*'COMMISSION ASSUMPTIONS FLTE'!$D37</f>
        <v>0</v>
      </c>
      <c r="AN70" s="314">
        <f ca="1">('SUBSCRIBER BASE FLTE'!AN20*'COMMISSION ASSUMPTIONS FLTE'!$F54)*'COMMISSION ASSUMPTIONS FLTE'!$D37</f>
        <v>0</v>
      </c>
      <c r="AO70" s="314">
        <f ca="1">('SUBSCRIBER BASE FLTE'!AO20*'COMMISSION ASSUMPTIONS FLTE'!$F54)*'COMMISSION ASSUMPTIONS FLTE'!$D37</f>
        <v>0</v>
      </c>
      <c r="AP70" s="314">
        <f ca="1">('SUBSCRIBER BASE FLTE'!AP20*'COMMISSION ASSUMPTIONS FLTE'!$F54)*'COMMISSION ASSUMPTIONS FLTE'!$D37</f>
        <v>0</v>
      </c>
      <c r="AQ70" s="314">
        <f ca="1">('SUBSCRIBER BASE FLTE'!AQ20*'COMMISSION ASSUMPTIONS FLTE'!$F54)*'COMMISSION ASSUMPTIONS FLTE'!$D37</f>
        <v>0</v>
      </c>
      <c r="AR70" s="314">
        <f ca="1">('SUBSCRIBER BASE FLTE'!AR20*'COMMISSION ASSUMPTIONS FLTE'!$F54)*'COMMISSION ASSUMPTIONS FLTE'!$D37</f>
        <v>0</v>
      </c>
      <c r="AS70" s="314">
        <f ca="1">('SUBSCRIBER BASE FLTE'!AS20*'COMMISSION ASSUMPTIONS FLTE'!$F54)*'COMMISSION ASSUMPTIONS FLTE'!$D37</f>
        <v>0</v>
      </c>
      <c r="AT70" s="314">
        <f ca="1">('SUBSCRIBER BASE FLTE'!AT20*'COMMISSION ASSUMPTIONS FLTE'!$F54)*'COMMISSION ASSUMPTIONS FLTE'!$D37</f>
        <v>0</v>
      </c>
      <c r="AU70" s="314">
        <f ca="1">('SUBSCRIBER BASE FLTE'!AU20*'COMMISSION ASSUMPTIONS FLTE'!$F54)*'COMMISSION ASSUMPTIONS FLTE'!$D37</f>
        <v>0</v>
      </c>
      <c r="AV70" s="314">
        <f ca="1">('SUBSCRIBER BASE FLTE'!AV20*'COMMISSION ASSUMPTIONS FLTE'!$F54)*'COMMISSION ASSUMPTIONS FLTE'!$D37</f>
        <v>0</v>
      </c>
      <c r="AW70" s="314">
        <f ca="1">('SUBSCRIBER BASE FLTE'!AW20*'COMMISSION ASSUMPTIONS FLTE'!$F54)*'COMMISSION ASSUMPTIONS FLTE'!$D37</f>
        <v>0</v>
      </c>
      <c r="AX70" s="314">
        <f ca="1">('SUBSCRIBER BASE FLTE'!AX20*'COMMISSION ASSUMPTIONS FLTE'!$F54)*'COMMISSION ASSUMPTIONS FLTE'!$D37</f>
        <v>0</v>
      </c>
      <c r="AY70" s="314">
        <f ca="1">('SUBSCRIBER BASE FLTE'!AY20*'COMMISSION ASSUMPTIONS FLTE'!$F54)*'COMMISSION ASSUMPTIONS FLTE'!$D37</f>
        <v>0</v>
      </c>
      <c r="AZ70" s="314">
        <f ca="1">('SUBSCRIBER BASE FLTE'!AZ20*'COMMISSION ASSUMPTIONS FLTE'!$F54)*'COMMISSION ASSUMPTIONS FLTE'!$D37</f>
        <v>0</v>
      </c>
      <c r="BA70" s="314">
        <f ca="1">('SUBSCRIBER BASE FLTE'!BA20*'COMMISSION ASSUMPTIONS FLTE'!$F54)*'COMMISSION ASSUMPTIONS FLTE'!$D37</f>
        <v>0</v>
      </c>
      <c r="BB70" s="314">
        <f ca="1">('SUBSCRIBER BASE FLTE'!BB20*'COMMISSION ASSUMPTIONS FLTE'!$F54)*'COMMISSION ASSUMPTIONS FLTE'!$D37</f>
        <v>0</v>
      </c>
      <c r="BC70" s="314">
        <f ca="1">('SUBSCRIBER BASE FLTE'!BC20*'COMMISSION ASSUMPTIONS FLTE'!$F54)*'COMMISSION ASSUMPTIONS FLTE'!$D37</f>
        <v>0</v>
      </c>
      <c r="BD70" s="314">
        <f ca="1">('SUBSCRIBER BASE FLTE'!BD20*'COMMISSION ASSUMPTIONS FLTE'!$F54)*'COMMISSION ASSUMPTIONS FLTE'!$D37</f>
        <v>0</v>
      </c>
      <c r="BE70" s="314">
        <f ca="1">('SUBSCRIBER BASE FLTE'!BE20*'COMMISSION ASSUMPTIONS FLTE'!$F54)*'COMMISSION ASSUMPTIONS FLTE'!$D37</f>
        <v>0</v>
      </c>
      <c r="BF70" s="314">
        <f ca="1">('SUBSCRIBER BASE FLTE'!BF20*'COMMISSION ASSUMPTIONS FLTE'!$F54)*'COMMISSION ASSUMPTIONS FLTE'!$D37</f>
        <v>0</v>
      </c>
      <c r="BG70" s="314">
        <f ca="1">('SUBSCRIBER BASE FLTE'!BG20*'COMMISSION ASSUMPTIONS FLTE'!$F54)*'COMMISSION ASSUMPTIONS FLTE'!$D37</f>
        <v>0</v>
      </c>
      <c r="BH70" s="314">
        <f ca="1">('SUBSCRIBER BASE FLTE'!BH20*'COMMISSION ASSUMPTIONS FLTE'!$F54)*'COMMISSION ASSUMPTIONS FLTE'!$D37</f>
        <v>0</v>
      </c>
      <c r="BI70" s="314">
        <f ca="1">('SUBSCRIBER BASE FLTE'!BI20*'COMMISSION ASSUMPTIONS FLTE'!$F54)*'COMMISSION ASSUMPTIONS FLTE'!$D37</f>
        <v>0</v>
      </c>
      <c r="BJ70" s="314">
        <f ca="1">('SUBSCRIBER BASE FLTE'!BJ20*'COMMISSION ASSUMPTIONS FLTE'!$F54)*'COMMISSION ASSUMPTIONS FLTE'!$D37</f>
        <v>0</v>
      </c>
      <c r="BK70" s="314">
        <f ca="1">('SUBSCRIBER BASE FLTE'!BK20*'COMMISSION ASSUMPTIONS FLTE'!$F54)*'COMMISSION ASSUMPTIONS FLTE'!$D37</f>
        <v>0</v>
      </c>
      <c r="BL70" s="314">
        <f ca="1">('SUBSCRIBER BASE FLTE'!BL20*'COMMISSION ASSUMPTIONS FLTE'!$F54)*'COMMISSION ASSUMPTIONS FLTE'!$D37</f>
        <v>0</v>
      </c>
      <c r="BM70" s="314">
        <f ca="1">('SUBSCRIBER BASE FLTE'!BM20*'COMMISSION ASSUMPTIONS FLTE'!$F54)*'COMMISSION ASSUMPTIONS FLTE'!$D37</f>
        <v>0</v>
      </c>
      <c r="BN70" s="314">
        <f ca="1">('SUBSCRIBER BASE FLTE'!BN20*'COMMISSION ASSUMPTIONS FLTE'!$F54)*'COMMISSION ASSUMPTIONS FLTE'!$D37</f>
        <v>0</v>
      </c>
      <c r="BO70" s="314">
        <f ca="1">('SUBSCRIBER BASE FLTE'!BO20*'COMMISSION ASSUMPTIONS FLTE'!$F54)*'COMMISSION ASSUMPTIONS FLTE'!$D37</f>
        <v>0</v>
      </c>
      <c r="BP70" s="314">
        <f ca="1">('SUBSCRIBER BASE FLTE'!BP20*'COMMISSION ASSUMPTIONS FLTE'!$F54)*'COMMISSION ASSUMPTIONS FLTE'!$D37</f>
        <v>0</v>
      </c>
      <c r="BQ70" s="314">
        <f ca="1">('SUBSCRIBER BASE FLTE'!BQ20*'COMMISSION ASSUMPTIONS FLTE'!$F54)*'COMMISSION ASSUMPTIONS FLTE'!$D37</f>
        <v>0</v>
      </c>
      <c r="BR70" s="314">
        <f ca="1">('SUBSCRIBER BASE FLTE'!BR20*'COMMISSION ASSUMPTIONS FLTE'!$F54)*'COMMISSION ASSUMPTIONS FLTE'!$D37</f>
        <v>0</v>
      </c>
    </row>
    <row r="71" spans="2:71" ht="24" customHeight="1" outlineLevel="1">
      <c r="B71" s="313" t="str">
        <f>B63</f>
        <v>FLTE 400GB</v>
      </c>
      <c r="C71" s="314">
        <f>('SUBSCRIBER BASE FLTE'!C21*'COMMISSION ASSUMPTIONS FLTE'!$F55)*'COMMISSION ASSUMPTIONS FLTE'!$D38</f>
        <v>0</v>
      </c>
      <c r="D71" s="314">
        <f>('SUBSCRIBER BASE FLTE'!D21*'COMMISSION ASSUMPTIONS FLTE'!$F55)*'COMMISSION ASSUMPTIONS FLTE'!$D38</f>
        <v>0</v>
      </c>
      <c r="E71" s="314">
        <f>('SUBSCRIBER BASE FLTE'!E21*'COMMISSION ASSUMPTIONS FLTE'!$F55)*'COMMISSION ASSUMPTIONS FLTE'!$D38</f>
        <v>0</v>
      </c>
      <c r="F71" s="314">
        <f>('SUBSCRIBER BASE FLTE'!F21*'COMMISSION ASSUMPTIONS FLTE'!$F55)*'COMMISSION ASSUMPTIONS FLTE'!$D38</f>
        <v>0</v>
      </c>
      <c r="G71" s="314">
        <f>('SUBSCRIBER BASE FLTE'!G21*'COMMISSION ASSUMPTIONS FLTE'!$F55)*'COMMISSION ASSUMPTIONS FLTE'!$D38</f>
        <v>0</v>
      </c>
      <c r="H71" s="314">
        <f>('SUBSCRIBER BASE FLTE'!H21*'COMMISSION ASSUMPTIONS FLTE'!$F55)*'COMMISSION ASSUMPTIONS FLTE'!$D38</f>
        <v>0</v>
      </c>
      <c r="I71" s="314">
        <f>('SUBSCRIBER BASE FLTE'!I21*'COMMISSION ASSUMPTIONS FLTE'!$F55)*'COMMISSION ASSUMPTIONS FLTE'!$D38</f>
        <v>0</v>
      </c>
      <c r="J71" s="314">
        <f>('SUBSCRIBER BASE FLTE'!J21*'COMMISSION ASSUMPTIONS FLTE'!$F55)*'COMMISSION ASSUMPTIONS FLTE'!$D38</f>
        <v>0</v>
      </c>
      <c r="K71" s="314">
        <f ca="1">('SUBSCRIBER BASE FLTE'!K21*'COMMISSION ASSUMPTIONS FLTE'!$F55)*'COMMISSION ASSUMPTIONS FLTE'!$D38</f>
        <v>0</v>
      </c>
      <c r="L71" s="314">
        <f ca="1">('SUBSCRIBER BASE FLTE'!L21*'COMMISSION ASSUMPTIONS FLTE'!$F55)*'COMMISSION ASSUMPTIONS FLTE'!$D38</f>
        <v>0</v>
      </c>
      <c r="M71" s="314">
        <f ca="1">('SUBSCRIBER BASE FLTE'!M21*'COMMISSION ASSUMPTIONS FLTE'!$F55)*'COMMISSION ASSUMPTIONS FLTE'!$D38</f>
        <v>0</v>
      </c>
      <c r="N71" s="314">
        <f ca="1">('SUBSCRIBER BASE FLTE'!N21*'COMMISSION ASSUMPTIONS FLTE'!$F55)*'COMMISSION ASSUMPTIONS FLTE'!$D38</f>
        <v>0</v>
      </c>
      <c r="O71" s="314">
        <f ca="1">('SUBSCRIBER BASE FLTE'!O21*'COMMISSION ASSUMPTIONS FLTE'!$F55)*'COMMISSION ASSUMPTIONS FLTE'!$D38</f>
        <v>0</v>
      </c>
      <c r="P71" s="314">
        <f ca="1">('SUBSCRIBER BASE FLTE'!P21*'COMMISSION ASSUMPTIONS FLTE'!$F55)*'COMMISSION ASSUMPTIONS FLTE'!$D38</f>
        <v>0</v>
      </c>
      <c r="Q71" s="314">
        <f ca="1">('SUBSCRIBER BASE FLTE'!Q21*'COMMISSION ASSUMPTIONS FLTE'!$F55)*'COMMISSION ASSUMPTIONS FLTE'!$D38</f>
        <v>0</v>
      </c>
      <c r="R71" s="314">
        <f ca="1">('SUBSCRIBER BASE FLTE'!R21*'COMMISSION ASSUMPTIONS FLTE'!$F55)*'COMMISSION ASSUMPTIONS FLTE'!$D38</f>
        <v>0</v>
      </c>
      <c r="S71" s="314">
        <f ca="1">('SUBSCRIBER BASE FLTE'!S21*'COMMISSION ASSUMPTIONS FLTE'!$F55)*'COMMISSION ASSUMPTIONS FLTE'!$D38</f>
        <v>0</v>
      </c>
      <c r="T71" s="314">
        <f ca="1">('SUBSCRIBER BASE FLTE'!T21*'COMMISSION ASSUMPTIONS FLTE'!$F55)*'COMMISSION ASSUMPTIONS FLTE'!$D38</f>
        <v>0</v>
      </c>
      <c r="U71" s="314">
        <f ca="1">('SUBSCRIBER BASE FLTE'!U21*'COMMISSION ASSUMPTIONS FLTE'!$F55)*'COMMISSION ASSUMPTIONS FLTE'!$D38</f>
        <v>0</v>
      </c>
      <c r="V71" s="314">
        <f ca="1">('SUBSCRIBER BASE FLTE'!V21*'COMMISSION ASSUMPTIONS FLTE'!$F55)*'COMMISSION ASSUMPTIONS FLTE'!$D38</f>
        <v>0</v>
      </c>
      <c r="W71" s="314">
        <f ca="1">('SUBSCRIBER BASE FLTE'!W21*'COMMISSION ASSUMPTIONS FLTE'!$F55)*'COMMISSION ASSUMPTIONS FLTE'!$D38</f>
        <v>0</v>
      </c>
      <c r="X71" s="314">
        <f ca="1">('SUBSCRIBER BASE FLTE'!X21*'COMMISSION ASSUMPTIONS FLTE'!$F55)*'COMMISSION ASSUMPTIONS FLTE'!$D38</f>
        <v>0</v>
      </c>
      <c r="Y71" s="314">
        <f ca="1">('SUBSCRIBER BASE FLTE'!Y21*'COMMISSION ASSUMPTIONS FLTE'!$F55)*'COMMISSION ASSUMPTIONS FLTE'!$D38</f>
        <v>0</v>
      </c>
      <c r="Z71" s="314">
        <f ca="1">('SUBSCRIBER BASE FLTE'!Z21*'COMMISSION ASSUMPTIONS FLTE'!$F55)*'COMMISSION ASSUMPTIONS FLTE'!$D38</f>
        <v>0</v>
      </c>
      <c r="AA71" s="314">
        <f ca="1">('SUBSCRIBER BASE FLTE'!AA21*'COMMISSION ASSUMPTIONS FLTE'!$F55)*'COMMISSION ASSUMPTIONS FLTE'!$D38</f>
        <v>0</v>
      </c>
      <c r="AB71" s="314">
        <f ca="1">('SUBSCRIBER BASE FLTE'!AB21*'COMMISSION ASSUMPTIONS FLTE'!$F55)*'COMMISSION ASSUMPTIONS FLTE'!$D38</f>
        <v>0</v>
      </c>
      <c r="AC71" s="314">
        <f ca="1">('SUBSCRIBER BASE FLTE'!AC21*'COMMISSION ASSUMPTIONS FLTE'!$F55)*'COMMISSION ASSUMPTIONS FLTE'!$D38</f>
        <v>0</v>
      </c>
      <c r="AD71" s="314">
        <f ca="1">('SUBSCRIBER BASE FLTE'!AD21*'COMMISSION ASSUMPTIONS FLTE'!$F55)*'COMMISSION ASSUMPTIONS FLTE'!$D38</f>
        <v>0</v>
      </c>
      <c r="AE71" s="314">
        <f ca="1">('SUBSCRIBER BASE FLTE'!AE21*'COMMISSION ASSUMPTIONS FLTE'!$F55)*'COMMISSION ASSUMPTIONS FLTE'!$D38</f>
        <v>0</v>
      </c>
      <c r="AF71" s="314">
        <f ca="1">('SUBSCRIBER BASE FLTE'!AF21*'COMMISSION ASSUMPTIONS FLTE'!$F55)*'COMMISSION ASSUMPTIONS FLTE'!$D38</f>
        <v>0</v>
      </c>
      <c r="AG71" s="314">
        <f ca="1">('SUBSCRIBER BASE FLTE'!AG21*'COMMISSION ASSUMPTIONS FLTE'!$F55)*'COMMISSION ASSUMPTIONS FLTE'!$D38</f>
        <v>0</v>
      </c>
      <c r="AH71" s="314">
        <f ca="1">('SUBSCRIBER BASE FLTE'!AH21*'COMMISSION ASSUMPTIONS FLTE'!$F55)*'COMMISSION ASSUMPTIONS FLTE'!$D38</f>
        <v>0</v>
      </c>
      <c r="AI71" s="314">
        <f ca="1">('SUBSCRIBER BASE FLTE'!AI21*'COMMISSION ASSUMPTIONS FLTE'!$F55)*'COMMISSION ASSUMPTIONS FLTE'!$D38</f>
        <v>0</v>
      </c>
      <c r="AJ71" s="314">
        <f ca="1">('SUBSCRIBER BASE FLTE'!AJ21*'COMMISSION ASSUMPTIONS FLTE'!$F55)*'COMMISSION ASSUMPTIONS FLTE'!$D38</f>
        <v>0</v>
      </c>
      <c r="AK71" s="314">
        <f ca="1">('SUBSCRIBER BASE FLTE'!AK21*'COMMISSION ASSUMPTIONS FLTE'!$F55)*'COMMISSION ASSUMPTIONS FLTE'!$D38</f>
        <v>0</v>
      </c>
      <c r="AL71" s="314">
        <f ca="1">('SUBSCRIBER BASE FLTE'!AL21*'COMMISSION ASSUMPTIONS FLTE'!$F55)*'COMMISSION ASSUMPTIONS FLTE'!$D38</f>
        <v>0</v>
      </c>
      <c r="AM71" s="314">
        <f ca="1">('SUBSCRIBER BASE FLTE'!AM21*'COMMISSION ASSUMPTIONS FLTE'!$F55)*'COMMISSION ASSUMPTIONS FLTE'!$D38</f>
        <v>0</v>
      </c>
      <c r="AN71" s="314">
        <f ca="1">('SUBSCRIBER BASE FLTE'!AN21*'COMMISSION ASSUMPTIONS FLTE'!$F55)*'COMMISSION ASSUMPTIONS FLTE'!$D38</f>
        <v>0</v>
      </c>
      <c r="AO71" s="314">
        <f ca="1">('SUBSCRIBER BASE FLTE'!AO21*'COMMISSION ASSUMPTIONS FLTE'!$F55)*'COMMISSION ASSUMPTIONS FLTE'!$D38</f>
        <v>0</v>
      </c>
      <c r="AP71" s="314">
        <f ca="1">('SUBSCRIBER BASE FLTE'!AP21*'COMMISSION ASSUMPTIONS FLTE'!$F55)*'COMMISSION ASSUMPTIONS FLTE'!$D38</f>
        <v>0</v>
      </c>
      <c r="AQ71" s="314">
        <f ca="1">('SUBSCRIBER BASE FLTE'!AQ21*'COMMISSION ASSUMPTIONS FLTE'!$F55)*'COMMISSION ASSUMPTIONS FLTE'!$D38</f>
        <v>0</v>
      </c>
      <c r="AR71" s="314">
        <f ca="1">('SUBSCRIBER BASE FLTE'!AR21*'COMMISSION ASSUMPTIONS FLTE'!$F55)*'COMMISSION ASSUMPTIONS FLTE'!$D38</f>
        <v>0</v>
      </c>
      <c r="AS71" s="314">
        <f ca="1">('SUBSCRIBER BASE FLTE'!AS21*'COMMISSION ASSUMPTIONS FLTE'!$F55)*'COMMISSION ASSUMPTIONS FLTE'!$D38</f>
        <v>0</v>
      </c>
      <c r="AT71" s="314">
        <f ca="1">('SUBSCRIBER BASE FLTE'!AT21*'COMMISSION ASSUMPTIONS FLTE'!$F55)*'COMMISSION ASSUMPTIONS FLTE'!$D38</f>
        <v>0</v>
      </c>
      <c r="AU71" s="314">
        <f ca="1">('SUBSCRIBER BASE FLTE'!AU21*'COMMISSION ASSUMPTIONS FLTE'!$F55)*'COMMISSION ASSUMPTIONS FLTE'!$D38</f>
        <v>0</v>
      </c>
      <c r="AV71" s="314">
        <f ca="1">('SUBSCRIBER BASE FLTE'!AV21*'COMMISSION ASSUMPTIONS FLTE'!$F55)*'COMMISSION ASSUMPTIONS FLTE'!$D38</f>
        <v>0</v>
      </c>
      <c r="AW71" s="314">
        <f ca="1">('SUBSCRIBER BASE FLTE'!AW21*'COMMISSION ASSUMPTIONS FLTE'!$F55)*'COMMISSION ASSUMPTIONS FLTE'!$D38</f>
        <v>0</v>
      </c>
      <c r="AX71" s="314">
        <f ca="1">('SUBSCRIBER BASE FLTE'!AX21*'COMMISSION ASSUMPTIONS FLTE'!$F55)*'COMMISSION ASSUMPTIONS FLTE'!$D38</f>
        <v>0</v>
      </c>
      <c r="AY71" s="314">
        <f ca="1">('SUBSCRIBER BASE FLTE'!AY21*'COMMISSION ASSUMPTIONS FLTE'!$F55)*'COMMISSION ASSUMPTIONS FLTE'!$D38</f>
        <v>0</v>
      </c>
      <c r="AZ71" s="314">
        <f ca="1">('SUBSCRIBER BASE FLTE'!AZ21*'COMMISSION ASSUMPTIONS FLTE'!$F55)*'COMMISSION ASSUMPTIONS FLTE'!$D38</f>
        <v>0</v>
      </c>
      <c r="BA71" s="314">
        <f ca="1">('SUBSCRIBER BASE FLTE'!BA21*'COMMISSION ASSUMPTIONS FLTE'!$F55)*'COMMISSION ASSUMPTIONS FLTE'!$D38</f>
        <v>0</v>
      </c>
      <c r="BB71" s="314">
        <f ca="1">('SUBSCRIBER BASE FLTE'!BB21*'COMMISSION ASSUMPTIONS FLTE'!$F55)*'COMMISSION ASSUMPTIONS FLTE'!$D38</f>
        <v>0</v>
      </c>
      <c r="BC71" s="314">
        <f ca="1">('SUBSCRIBER BASE FLTE'!BC21*'COMMISSION ASSUMPTIONS FLTE'!$F55)*'COMMISSION ASSUMPTIONS FLTE'!$D38</f>
        <v>0</v>
      </c>
      <c r="BD71" s="314">
        <f ca="1">('SUBSCRIBER BASE FLTE'!BD21*'COMMISSION ASSUMPTIONS FLTE'!$F55)*'COMMISSION ASSUMPTIONS FLTE'!$D38</f>
        <v>0</v>
      </c>
      <c r="BE71" s="314">
        <f ca="1">('SUBSCRIBER BASE FLTE'!BE21*'COMMISSION ASSUMPTIONS FLTE'!$F55)*'COMMISSION ASSUMPTIONS FLTE'!$D38</f>
        <v>0</v>
      </c>
      <c r="BF71" s="314">
        <f ca="1">('SUBSCRIBER BASE FLTE'!BF21*'COMMISSION ASSUMPTIONS FLTE'!$F55)*'COMMISSION ASSUMPTIONS FLTE'!$D38</f>
        <v>0</v>
      </c>
      <c r="BG71" s="314">
        <f ca="1">('SUBSCRIBER BASE FLTE'!BG21*'COMMISSION ASSUMPTIONS FLTE'!$F55)*'COMMISSION ASSUMPTIONS FLTE'!$D38</f>
        <v>0</v>
      </c>
      <c r="BH71" s="314">
        <f ca="1">('SUBSCRIBER BASE FLTE'!BH21*'COMMISSION ASSUMPTIONS FLTE'!$F55)*'COMMISSION ASSUMPTIONS FLTE'!$D38</f>
        <v>0</v>
      </c>
      <c r="BI71" s="314">
        <f ca="1">('SUBSCRIBER BASE FLTE'!BI21*'COMMISSION ASSUMPTIONS FLTE'!$F55)*'COMMISSION ASSUMPTIONS FLTE'!$D38</f>
        <v>0</v>
      </c>
      <c r="BJ71" s="314">
        <f ca="1">('SUBSCRIBER BASE FLTE'!BJ21*'COMMISSION ASSUMPTIONS FLTE'!$F55)*'COMMISSION ASSUMPTIONS FLTE'!$D38</f>
        <v>0</v>
      </c>
      <c r="BK71" s="314">
        <f ca="1">('SUBSCRIBER BASE FLTE'!BK21*'COMMISSION ASSUMPTIONS FLTE'!$F55)*'COMMISSION ASSUMPTIONS FLTE'!$D38</f>
        <v>0</v>
      </c>
      <c r="BL71" s="314">
        <f ca="1">('SUBSCRIBER BASE FLTE'!BL21*'COMMISSION ASSUMPTIONS FLTE'!$F55)*'COMMISSION ASSUMPTIONS FLTE'!$D38</f>
        <v>0</v>
      </c>
      <c r="BM71" s="314">
        <f ca="1">('SUBSCRIBER BASE FLTE'!BM21*'COMMISSION ASSUMPTIONS FLTE'!$F55)*'COMMISSION ASSUMPTIONS FLTE'!$D38</f>
        <v>0</v>
      </c>
      <c r="BN71" s="314">
        <f ca="1">('SUBSCRIBER BASE FLTE'!BN21*'COMMISSION ASSUMPTIONS FLTE'!$F55)*'COMMISSION ASSUMPTIONS FLTE'!$D38</f>
        <v>0</v>
      </c>
      <c r="BO71" s="314">
        <f ca="1">('SUBSCRIBER BASE FLTE'!BO21*'COMMISSION ASSUMPTIONS FLTE'!$F55)*'COMMISSION ASSUMPTIONS FLTE'!$D38</f>
        <v>0</v>
      </c>
      <c r="BP71" s="314">
        <f ca="1">('SUBSCRIBER BASE FLTE'!BP21*'COMMISSION ASSUMPTIONS FLTE'!$F55)*'COMMISSION ASSUMPTIONS FLTE'!$D38</f>
        <v>0</v>
      </c>
      <c r="BQ71" s="314">
        <f ca="1">('SUBSCRIBER BASE FLTE'!BQ21*'COMMISSION ASSUMPTIONS FLTE'!$F55)*'COMMISSION ASSUMPTIONS FLTE'!$D38</f>
        <v>0</v>
      </c>
      <c r="BR71" s="314">
        <f ca="1">('SUBSCRIBER BASE FLTE'!BR21*'COMMISSION ASSUMPTIONS FLTE'!$F55)*'COMMISSION ASSUMPTIONS FLTE'!$D38</f>
        <v>0</v>
      </c>
    </row>
    <row r="72" spans="2:71" ht="24" customHeight="1" outlineLevel="1">
      <c r="B72" s="313" t="str">
        <f>B64</f>
        <v>Package 5</v>
      </c>
      <c r="C72" s="314">
        <f>('SUBSCRIBER BASE FLTE'!C22*'COMMISSION ASSUMPTIONS FLTE'!$F56)*'COMMISSION ASSUMPTIONS FLTE'!$D39</f>
        <v>0</v>
      </c>
      <c r="D72" s="314">
        <f>('SUBSCRIBER BASE FLTE'!D22*'COMMISSION ASSUMPTIONS FLTE'!$F56)*'COMMISSION ASSUMPTIONS FLTE'!$D39</f>
        <v>0</v>
      </c>
      <c r="E72" s="314">
        <f>('SUBSCRIBER BASE FLTE'!E22*'COMMISSION ASSUMPTIONS FLTE'!$F56)*'COMMISSION ASSUMPTIONS FLTE'!$D39</f>
        <v>0</v>
      </c>
      <c r="F72" s="314">
        <f>('SUBSCRIBER BASE FLTE'!F22*'COMMISSION ASSUMPTIONS FLTE'!$F56)*'COMMISSION ASSUMPTIONS FLTE'!$D39</f>
        <v>0</v>
      </c>
      <c r="G72" s="314">
        <f>('SUBSCRIBER BASE FLTE'!G22*'COMMISSION ASSUMPTIONS FLTE'!$F56)*'COMMISSION ASSUMPTIONS FLTE'!$D39</f>
        <v>0</v>
      </c>
      <c r="H72" s="314">
        <f>('SUBSCRIBER BASE FLTE'!H22*'COMMISSION ASSUMPTIONS FLTE'!$F56)*'COMMISSION ASSUMPTIONS FLTE'!$D39</f>
        <v>0</v>
      </c>
      <c r="I72" s="314">
        <f>('SUBSCRIBER BASE FLTE'!I22*'COMMISSION ASSUMPTIONS FLTE'!$F56)*'COMMISSION ASSUMPTIONS FLTE'!$D39</f>
        <v>0</v>
      </c>
      <c r="J72" s="314">
        <f>('SUBSCRIBER BASE FLTE'!J22*'COMMISSION ASSUMPTIONS FLTE'!$F56)*'COMMISSION ASSUMPTIONS FLTE'!$D39</f>
        <v>0</v>
      </c>
      <c r="K72" s="314">
        <f ca="1">('SUBSCRIBER BASE FLTE'!K22*'COMMISSION ASSUMPTIONS FLTE'!$F56)*'COMMISSION ASSUMPTIONS FLTE'!$D39</f>
        <v>0</v>
      </c>
      <c r="L72" s="314">
        <f ca="1">('SUBSCRIBER BASE FLTE'!L22*'COMMISSION ASSUMPTIONS FLTE'!$F56)*'COMMISSION ASSUMPTIONS FLTE'!$D39</f>
        <v>0</v>
      </c>
      <c r="M72" s="314">
        <f ca="1">('SUBSCRIBER BASE FLTE'!M22*'COMMISSION ASSUMPTIONS FLTE'!$F56)*'COMMISSION ASSUMPTIONS FLTE'!$D39</f>
        <v>0</v>
      </c>
      <c r="N72" s="314">
        <f ca="1">('SUBSCRIBER BASE FLTE'!N22*'COMMISSION ASSUMPTIONS FLTE'!$F56)*'COMMISSION ASSUMPTIONS FLTE'!$D39</f>
        <v>0</v>
      </c>
      <c r="O72" s="314">
        <f ca="1">('SUBSCRIBER BASE FLTE'!O22*'COMMISSION ASSUMPTIONS FLTE'!$F56)*'COMMISSION ASSUMPTIONS FLTE'!$D39</f>
        <v>0</v>
      </c>
      <c r="P72" s="314">
        <f ca="1">('SUBSCRIBER BASE FLTE'!P22*'COMMISSION ASSUMPTIONS FLTE'!$F56)*'COMMISSION ASSUMPTIONS FLTE'!$D39</f>
        <v>0</v>
      </c>
      <c r="Q72" s="314">
        <f ca="1">('SUBSCRIBER BASE FLTE'!Q22*'COMMISSION ASSUMPTIONS FLTE'!$F56)*'COMMISSION ASSUMPTIONS FLTE'!$D39</f>
        <v>0</v>
      </c>
      <c r="R72" s="314">
        <f ca="1">('SUBSCRIBER BASE FLTE'!R22*'COMMISSION ASSUMPTIONS FLTE'!$F56)*'COMMISSION ASSUMPTIONS FLTE'!$D39</f>
        <v>0</v>
      </c>
      <c r="S72" s="314">
        <f ca="1">('SUBSCRIBER BASE FLTE'!S22*'COMMISSION ASSUMPTIONS FLTE'!$F56)*'COMMISSION ASSUMPTIONS FLTE'!$D39</f>
        <v>0</v>
      </c>
      <c r="T72" s="314">
        <f ca="1">('SUBSCRIBER BASE FLTE'!T22*'COMMISSION ASSUMPTIONS FLTE'!$F56)*'COMMISSION ASSUMPTIONS FLTE'!$D39</f>
        <v>0</v>
      </c>
      <c r="U72" s="314">
        <f ca="1">('SUBSCRIBER BASE FLTE'!U22*'COMMISSION ASSUMPTIONS FLTE'!$F56)*'COMMISSION ASSUMPTIONS FLTE'!$D39</f>
        <v>0</v>
      </c>
      <c r="V72" s="314">
        <f ca="1">('SUBSCRIBER BASE FLTE'!V22*'COMMISSION ASSUMPTIONS FLTE'!$F56)*'COMMISSION ASSUMPTIONS FLTE'!$D39</f>
        <v>0</v>
      </c>
      <c r="W72" s="314">
        <f ca="1">('SUBSCRIBER BASE FLTE'!W22*'COMMISSION ASSUMPTIONS FLTE'!$F56)*'COMMISSION ASSUMPTIONS FLTE'!$D39</f>
        <v>0</v>
      </c>
      <c r="X72" s="314">
        <f ca="1">('SUBSCRIBER BASE FLTE'!X22*'COMMISSION ASSUMPTIONS FLTE'!$F56)*'COMMISSION ASSUMPTIONS FLTE'!$D39</f>
        <v>0</v>
      </c>
      <c r="Y72" s="314">
        <f ca="1">('SUBSCRIBER BASE FLTE'!Y22*'COMMISSION ASSUMPTIONS FLTE'!$F56)*'COMMISSION ASSUMPTIONS FLTE'!$D39</f>
        <v>0</v>
      </c>
      <c r="Z72" s="314">
        <f ca="1">('SUBSCRIBER BASE FLTE'!Z22*'COMMISSION ASSUMPTIONS FLTE'!$F56)*'COMMISSION ASSUMPTIONS FLTE'!$D39</f>
        <v>0</v>
      </c>
      <c r="AA72" s="314">
        <f ca="1">('SUBSCRIBER BASE FLTE'!AA22*'COMMISSION ASSUMPTIONS FLTE'!$F56)*'COMMISSION ASSUMPTIONS FLTE'!$D39</f>
        <v>0</v>
      </c>
      <c r="AB72" s="314">
        <f ca="1">('SUBSCRIBER BASE FLTE'!AB22*'COMMISSION ASSUMPTIONS FLTE'!$F56)*'COMMISSION ASSUMPTIONS FLTE'!$D39</f>
        <v>0</v>
      </c>
      <c r="AC72" s="314">
        <f ca="1">('SUBSCRIBER BASE FLTE'!AC22*'COMMISSION ASSUMPTIONS FLTE'!$F56)*'COMMISSION ASSUMPTIONS FLTE'!$D39</f>
        <v>0</v>
      </c>
      <c r="AD72" s="314">
        <f ca="1">('SUBSCRIBER BASE FLTE'!AD22*'COMMISSION ASSUMPTIONS FLTE'!$F56)*'COMMISSION ASSUMPTIONS FLTE'!$D39</f>
        <v>0</v>
      </c>
      <c r="AE72" s="314">
        <f ca="1">('SUBSCRIBER BASE FLTE'!AE22*'COMMISSION ASSUMPTIONS FLTE'!$F56)*'COMMISSION ASSUMPTIONS FLTE'!$D39</f>
        <v>0</v>
      </c>
      <c r="AF72" s="314">
        <f ca="1">('SUBSCRIBER BASE FLTE'!AF22*'COMMISSION ASSUMPTIONS FLTE'!$F56)*'COMMISSION ASSUMPTIONS FLTE'!$D39</f>
        <v>0</v>
      </c>
      <c r="AG72" s="314">
        <f ca="1">('SUBSCRIBER BASE FLTE'!AG22*'COMMISSION ASSUMPTIONS FLTE'!$F56)*'COMMISSION ASSUMPTIONS FLTE'!$D39</f>
        <v>0</v>
      </c>
      <c r="AH72" s="314">
        <f ca="1">('SUBSCRIBER BASE FLTE'!AH22*'COMMISSION ASSUMPTIONS FLTE'!$F56)*'COMMISSION ASSUMPTIONS FLTE'!$D39</f>
        <v>0</v>
      </c>
      <c r="AI72" s="314">
        <f ca="1">('SUBSCRIBER BASE FLTE'!AI22*'COMMISSION ASSUMPTIONS FLTE'!$F56)*'COMMISSION ASSUMPTIONS FLTE'!$D39</f>
        <v>0</v>
      </c>
      <c r="AJ72" s="314">
        <f ca="1">('SUBSCRIBER BASE FLTE'!AJ22*'COMMISSION ASSUMPTIONS FLTE'!$F56)*'COMMISSION ASSUMPTIONS FLTE'!$D39</f>
        <v>0</v>
      </c>
      <c r="AK72" s="314">
        <f ca="1">('SUBSCRIBER BASE FLTE'!AK22*'COMMISSION ASSUMPTIONS FLTE'!$F56)*'COMMISSION ASSUMPTIONS FLTE'!$D39</f>
        <v>0</v>
      </c>
      <c r="AL72" s="314">
        <f ca="1">('SUBSCRIBER BASE FLTE'!AL22*'COMMISSION ASSUMPTIONS FLTE'!$F56)*'COMMISSION ASSUMPTIONS FLTE'!$D39</f>
        <v>0</v>
      </c>
      <c r="AM72" s="314">
        <f ca="1">('SUBSCRIBER BASE FLTE'!AM22*'COMMISSION ASSUMPTIONS FLTE'!$F56)*'COMMISSION ASSUMPTIONS FLTE'!$D39</f>
        <v>0</v>
      </c>
      <c r="AN72" s="314">
        <f ca="1">('SUBSCRIBER BASE FLTE'!AN22*'COMMISSION ASSUMPTIONS FLTE'!$F56)*'COMMISSION ASSUMPTIONS FLTE'!$D39</f>
        <v>0</v>
      </c>
      <c r="AO72" s="314">
        <f ca="1">('SUBSCRIBER BASE FLTE'!AO22*'COMMISSION ASSUMPTIONS FLTE'!$F56)*'COMMISSION ASSUMPTIONS FLTE'!$D39</f>
        <v>0</v>
      </c>
      <c r="AP72" s="314">
        <f ca="1">('SUBSCRIBER BASE FLTE'!AP22*'COMMISSION ASSUMPTIONS FLTE'!$F56)*'COMMISSION ASSUMPTIONS FLTE'!$D39</f>
        <v>0</v>
      </c>
      <c r="AQ72" s="314">
        <f ca="1">('SUBSCRIBER BASE FLTE'!AQ22*'COMMISSION ASSUMPTIONS FLTE'!$F56)*'COMMISSION ASSUMPTIONS FLTE'!$D39</f>
        <v>0</v>
      </c>
      <c r="AR72" s="314">
        <f ca="1">('SUBSCRIBER BASE FLTE'!AR22*'COMMISSION ASSUMPTIONS FLTE'!$F56)*'COMMISSION ASSUMPTIONS FLTE'!$D39</f>
        <v>0</v>
      </c>
      <c r="AS72" s="314">
        <f ca="1">('SUBSCRIBER BASE FLTE'!AS22*'COMMISSION ASSUMPTIONS FLTE'!$F56)*'COMMISSION ASSUMPTIONS FLTE'!$D39</f>
        <v>0</v>
      </c>
      <c r="AT72" s="314">
        <f ca="1">('SUBSCRIBER BASE FLTE'!AT22*'COMMISSION ASSUMPTIONS FLTE'!$F56)*'COMMISSION ASSUMPTIONS FLTE'!$D39</f>
        <v>0</v>
      </c>
      <c r="AU72" s="314">
        <f ca="1">('SUBSCRIBER BASE FLTE'!AU22*'COMMISSION ASSUMPTIONS FLTE'!$F56)*'COMMISSION ASSUMPTIONS FLTE'!$D39</f>
        <v>0</v>
      </c>
      <c r="AV72" s="314">
        <f ca="1">('SUBSCRIBER BASE FLTE'!AV22*'COMMISSION ASSUMPTIONS FLTE'!$F56)*'COMMISSION ASSUMPTIONS FLTE'!$D39</f>
        <v>0</v>
      </c>
      <c r="AW72" s="314">
        <f ca="1">('SUBSCRIBER BASE FLTE'!AW22*'COMMISSION ASSUMPTIONS FLTE'!$F56)*'COMMISSION ASSUMPTIONS FLTE'!$D39</f>
        <v>0</v>
      </c>
      <c r="AX72" s="314">
        <f ca="1">('SUBSCRIBER BASE FLTE'!AX22*'COMMISSION ASSUMPTIONS FLTE'!$F56)*'COMMISSION ASSUMPTIONS FLTE'!$D39</f>
        <v>0</v>
      </c>
      <c r="AY72" s="314">
        <f ca="1">('SUBSCRIBER BASE FLTE'!AY22*'COMMISSION ASSUMPTIONS FLTE'!$F56)*'COMMISSION ASSUMPTIONS FLTE'!$D39</f>
        <v>0</v>
      </c>
      <c r="AZ72" s="314">
        <f ca="1">('SUBSCRIBER BASE FLTE'!AZ22*'COMMISSION ASSUMPTIONS FLTE'!$F56)*'COMMISSION ASSUMPTIONS FLTE'!$D39</f>
        <v>0</v>
      </c>
      <c r="BA72" s="314">
        <f ca="1">('SUBSCRIBER BASE FLTE'!BA22*'COMMISSION ASSUMPTIONS FLTE'!$F56)*'COMMISSION ASSUMPTIONS FLTE'!$D39</f>
        <v>0</v>
      </c>
      <c r="BB72" s="314">
        <f ca="1">('SUBSCRIBER BASE FLTE'!BB22*'COMMISSION ASSUMPTIONS FLTE'!$F56)*'COMMISSION ASSUMPTIONS FLTE'!$D39</f>
        <v>0</v>
      </c>
      <c r="BC72" s="314">
        <f ca="1">('SUBSCRIBER BASE FLTE'!BC22*'COMMISSION ASSUMPTIONS FLTE'!$F56)*'COMMISSION ASSUMPTIONS FLTE'!$D39</f>
        <v>0</v>
      </c>
      <c r="BD72" s="314">
        <f ca="1">('SUBSCRIBER BASE FLTE'!BD22*'COMMISSION ASSUMPTIONS FLTE'!$F56)*'COMMISSION ASSUMPTIONS FLTE'!$D39</f>
        <v>0</v>
      </c>
      <c r="BE72" s="314">
        <f ca="1">('SUBSCRIBER BASE FLTE'!BE22*'COMMISSION ASSUMPTIONS FLTE'!$F56)*'COMMISSION ASSUMPTIONS FLTE'!$D39</f>
        <v>0</v>
      </c>
      <c r="BF72" s="314">
        <f ca="1">('SUBSCRIBER BASE FLTE'!BF22*'COMMISSION ASSUMPTIONS FLTE'!$F56)*'COMMISSION ASSUMPTIONS FLTE'!$D39</f>
        <v>0</v>
      </c>
      <c r="BG72" s="314">
        <f ca="1">('SUBSCRIBER BASE FLTE'!BG22*'COMMISSION ASSUMPTIONS FLTE'!$F56)*'COMMISSION ASSUMPTIONS FLTE'!$D39</f>
        <v>0</v>
      </c>
      <c r="BH72" s="314">
        <f ca="1">('SUBSCRIBER BASE FLTE'!BH22*'COMMISSION ASSUMPTIONS FLTE'!$F56)*'COMMISSION ASSUMPTIONS FLTE'!$D39</f>
        <v>0</v>
      </c>
      <c r="BI72" s="314">
        <f ca="1">('SUBSCRIBER BASE FLTE'!BI22*'COMMISSION ASSUMPTIONS FLTE'!$F56)*'COMMISSION ASSUMPTIONS FLTE'!$D39</f>
        <v>0</v>
      </c>
      <c r="BJ72" s="314">
        <f ca="1">('SUBSCRIBER BASE FLTE'!BJ22*'COMMISSION ASSUMPTIONS FLTE'!$F56)*'COMMISSION ASSUMPTIONS FLTE'!$D39</f>
        <v>0</v>
      </c>
      <c r="BK72" s="314">
        <f ca="1">('SUBSCRIBER BASE FLTE'!BK22*'COMMISSION ASSUMPTIONS FLTE'!$F56)*'COMMISSION ASSUMPTIONS FLTE'!$D39</f>
        <v>0</v>
      </c>
      <c r="BL72" s="314">
        <f ca="1">('SUBSCRIBER BASE FLTE'!BL22*'COMMISSION ASSUMPTIONS FLTE'!$F56)*'COMMISSION ASSUMPTIONS FLTE'!$D39</f>
        <v>0</v>
      </c>
      <c r="BM72" s="314">
        <f ca="1">('SUBSCRIBER BASE FLTE'!BM22*'COMMISSION ASSUMPTIONS FLTE'!$F56)*'COMMISSION ASSUMPTIONS FLTE'!$D39</f>
        <v>0</v>
      </c>
      <c r="BN72" s="314">
        <f ca="1">('SUBSCRIBER BASE FLTE'!BN22*'COMMISSION ASSUMPTIONS FLTE'!$F56)*'COMMISSION ASSUMPTIONS FLTE'!$D39</f>
        <v>0</v>
      </c>
      <c r="BO72" s="314">
        <f ca="1">('SUBSCRIBER BASE FLTE'!BO22*'COMMISSION ASSUMPTIONS FLTE'!$F56)*'COMMISSION ASSUMPTIONS FLTE'!$D39</f>
        <v>0</v>
      </c>
      <c r="BP72" s="314">
        <f ca="1">('SUBSCRIBER BASE FLTE'!BP22*'COMMISSION ASSUMPTIONS FLTE'!$F56)*'COMMISSION ASSUMPTIONS FLTE'!$D39</f>
        <v>0</v>
      </c>
      <c r="BQ72" s="314">
        <f ca="1">('SUBSCRIBER BASE FLTE'!BQ22*'COMMISSION ASSUMPTIONS FLTE'!$F56)*'COMMISSION ASSUMPTIONS FLTE'!$D39</f>
        <v>0</v>
      </c>
      <c r="BR72" s="314">
        <f ca="1">('SUBSCRIBER BASE FLTE'!BR22*'COMMISSION ASSUMPTIONS FLTE'!$F56)*'COMMISSION ASSUMPTIONS FLTE'!$D39</f>
        <v>0</v>
      </c>
    </row>
    <row r="73" spans="2:71" ht="24" customHeight="1" outlineLevel="1">
      <c r="AU73" s="312"/>
      <c r="AV73" s="312"/>
      <c r="AW73" s="312"/>
      <c r="AX73" s="312"/>
      <c r="AY73" s="312"/>
      <c r="AZ73" s="312"/>
      <c r="BA73" s="312"/>
      <c r="BB73" s="312"/>
      <c r="BC73" s="312"/>
      <c r="BD73" s="312"/>
      <c r="BE73" s="312"/>
      <c r="BF73" s="312"/>
      <c r="BG73" s="312"/>
      <c r="BH73" s="312"/>
      <c r="BI73" s="312"/>
      <c r="BJ73" s="312"/>
      <c r="BK73" s="312"/>
      <c r="BL73" s="312"/>
      <c r="BM73" s="312"/>
      <c r="BN73" s="312"/>
      <c r="BO73" s="312"/>
      <c r="BP73" s="312"/>
      <c r="BQ73" s="312"/>
      <c r="BR73" s="312"/>
    </row>
    <row r="74" spans="2:71" ht="24" customHeight="1" outlineLevel="1">
      <c r="B74" s="309" t="str">
        <f>'COMMISSION ASSUMPTIONS FLTE'!G7</f>
        <v>?</v>
      </c>
      <c r="C74" s="311">
        <f t="shared" ref="C74:BN74" si="20">SUM(C76:C80)</f>
        <v>0</v>
      </c>
      <c r="D74" s="311">
        <f t="shared" si="20"/>
        <v>0</v>
      </c>
      <c r="E74" s="311">
        <f t="shared" si="20"/>
        <v>0</v>
      </c>
      <c r="F74" s="311">
        <f t="shared" si="20"/>
        <v>0</v>
      </c>
      <c r="G74" s="311">
        <f t="shared" si="20"/>
        <v>0</v>
      </c>
      <c r="H74" s="311">
        <f t="shared" si="20"/>
        <v>0</v>
      </c>
      <c r="I74" s="311">
        <f t="shared" si="20"/>
        <v>0</v>
      </c>
      <c r="J74" s="311">
        <f t="shared" si="20"/>
        <v>0</v>
      </c>
      <c r="K74" s="311">
        <f t="shared" ca="1" si="20"/>
        <v>0</v>
      </c>
      <c r="L74" s="311">
        <f t="shared" ca="1" si="20"/>
        <v>0</v>
      </c>
      <c r="M74" s="311">
        <f t="shared" ca="1" si="20"/>
        <v>0</v>
      </c>
      <c r="N74" s="311">
        <f t="shared" ca="1" si="20"/>
        <v>0</v>
      </c>
      <c r="O74" s="311">
        <f t="shared" ca="1" si="20"/>
        <v>0</v>
      </c>
      <c r="P74" s="311">
        <f t="shared" ca="1" si="20"/>
        <v>0</v>
      </c>
      <c r="Q74" s="311">
        <f t="shared" ca="1" si="20"/>
        <v>0</v>
      </c>
      <c r="R74" s="311">
        <f t="shared" ca="1" si="20"/>
        <v>0</v>
      </c>
      <c r="S74" s="311">
        <f t="shared" ca="1" si="20"/>
        <v>0</v>
      </c>
      <c r="T74" s="311">
        <f t="shared" ca="1" si="20"/>
        <v>0</v>
      </c>
      <c r="U74" s="311">
        <f t="shared" ca="1" si="20"/>
        <v>0</v>
      </c>
      <c r="V74" s="311">
        <f t="shared" ca="1" si="20"/>
        <v>0</v>
      </c>
      <c r="W74" s="311">
        <f t="shared" ca="1" si="20"/>
        <v>0</v>
      </c>
      <c r="X74" s="311">
        <f t="shared" ca="1" si="20"/>
        <v>0</v>
      </c>
      <c r="Y74" s="311">
        <f t="shared" ca="1" si="20"/>
        <v>0</v>
      </c>
      <c r="Z74" s="311">
        <f t="shared" ca="1" si="20"/>
        <v>0</v>
      </c>
      <c r="AA74" s="311">
        <f t="shared" ca="1" si="20"/>
        <v>0</v>
      </c>
      <c r="AB74" s="311">
        <f t="shared" ca="1" si="20"/>
        <v>0</v>
      </c>
      <c r="AC74" s="311">
        <f t="shared" ca="1" si="20"/>
        <v>0</v>
      </c>
      <c r="AD74" s="311">
        <f t="shared" ca="1" si="20"/>
        <v>0</v>
      </c>
      <c r="AE74" s="311">
        <f t="shared" ca="1" si="20"/>
        <v>0</v>
      </c>
      <c r="AF74" s="311">
        <f t="shared" ca="1" si="20"/>
        <v>0</v>
      </c>
      <c r="AG74" s="311">
        <f t="shared" ca="1" si="20"/>
        <v>0</v>
      </c>
      <c r="AH74" s="311">
        <f t="shared" ca="1" si="20"/>
        <v>0</v>
      </c>
      <c r="AI74" s="311">
        <f t="shared" ca="1" si="20"/>
        <v>0</v>
      </c>
      <c r="AJ74" s="311">
        <f t="shared" ca="1" si="20"/>
        <v>0</v>
      </c>
      <c r="AK74" s="311">
        <f t="shared" ca="1" si="20"/>
        <v>0</v>
      </c>
      <c r="AL74" s="311">
        <f t="shared" ca="1" si="20"/>
        <v>0</v>
      </c>
      <c r="AM74" s="311">
        <f t="shared" ca="1" si="20"/>
        <v>0</v>
      </c>
      <c r="AN74" s="311">
        <f t="shared" ca="1" si="20"/>
        <v>0</v>
      </c>
      <c r="AO74" s="311">
        <f t="shared" ca="1" si="20"/>
        <v>0</v>
      </c>
      <c r="AP74" s="311">
        <f t="shared" ca="1" si="20"/>
        <v>0</v>
      </c>
      <c r="AQ74" s="311">
        <f t="shared" ca="1" si="20"/>
        <v>0</v>
      </c>
      <c r="AR74" s="311">
        <f t="shared" ca="1" si="20"/>
        <v>0</v>
      </c>
      <c r="AS74" s="311">
        <f t="shared" ca="1" si="20"/>
        <v>0</v>
      </c>
      <c r="AT74" s="311">
        <f t="shared" ca="1" si="20"/>
        <v>0</v>
      </c>
      <c r="AU74" s="311">
        <f t="shared" ca="1" si="20"/>
        <v>0</v>
      </c>
      <c r="AV74" s="311">
        <f t="shared" ca="1" si="20"/>
        <v>0</v>
      </c>
      <c r="AW74" s="311">
        <f t="shared" ca="1" si="20"/>
        <v>0</v>
      </c>
      <c r="AX74" s="311">
        <f t="shared" ca="1" si="20"/>
        <v>0</v>
      </c>
      <c r="AY74" s="311">
        <f t="shared" ca="1" si="20"/>
        <v>0</v>
      </c>
      <c r="AZ74" s="311">
        <f t="shared" ca="1" si="20"/>
        <v>0</v>
      </c>
      <c r="BA74" s="311">
        <f t="shared" ca="1" si="20"/>
        <v>0</v>
      </c>
      <c r="BB74" s="311">
        <f t="shared" ca="1" si="20"/>
        <v>0</v>
      </c>
      <c r="BC74" s="311">
        <f t="shared" ca="1" si="20"/>
        <v>0</v>
      </c>
      <c r="BD74" s="311">
        <f t="shared" ca="1" si="20"/>
        <v>0</v>
      </c>
      <c r="BE74" s="311">
        <f t="shared" ca="1" si="20"/>
        <v>0</v>
      </c>
      <c r="BF74" s="311">
        <f t="shared" ca="1" si="20"/>
        <v>0</v>
      </c>
      <c r="BG74" s="311">
        <f t="shared" ca="1" si="20"/>
        <v>0</v>
      </c>
      <c r="BH74" s="311">
        <f t="shared" ca="1" si="20"/>
        <v>0</v>
      </c>
      <c r="BI74" s="311">
        <f t="shared" ca="1" si="20"/>
        <v>0</v>
      </c>
      <c r="BJ74" s="311">
        <f t="shared" ca="1" si="20"/>
        <v>0</v>
      </c>
      <c r="BK74" s="311">
        <f t="shared" ca="1" si="20"/>
        <v>0</v>
      </c>
      <c r="BL74" s="311">
        <f t="shared" ca="1" si="20"/>
        <v>0</v>
      </c>
      <c r="BM74" s="311">
        <f t="shared" ca="1" si="20"/>
        <v>0</v>
      </c>
      <c r="BN74" s="311">
        <f t="shared" ca="1" si="20"/>
        <v>0</v>
      </c>
      <c r="BO74" s="311">
        <f t="shared" ref="BO74:BR74" ca="1" si="21">SUM(BO76:BO80)</f>
        <v>0</v>
      </c>
      <c r="BP74" s="311">
        <f t="shared" ca="1" si="21"/>
        <v>0</v>
      </c>
      <c r="BQ74" s="311">
        <f t="shared" ca="1" si="21"/>
        <v>0</v>
      </c>
      <c r="BR74" s="311">
        <f t="shared" ca="1" si="21"/>
        <v>0</v>
      </c>
      <c r="BS74" s="307">
        <f ca="1">SUM(C74:BR74)</f>
        <v>0</v>
      </c>
    </row>
    <row r="75" spans="2:71" ht="24" customHeight="1" outlineLevel="1">
      <c r="B75" s="309" t="s">
        <v>355</v>
      </c>
      <c r="AU75" s="312"/>
      <c r="AV75" s="312"/>
      <c r="AW75" s="312"/>
      <c r="AX75" s="312"/>
      <c r="AY75" s="312"/>
      <c r="AZ75" s="312"/>
      <c r="BA75" s="312"/>
      <c r="BB75" s="312"/>
      <c r="BC75" s="312"/>
      <c r="BD75" s="312"/>
      <c r="BE75" s="312"/>
      <c r="BF75" s="312"/>
      <c r="BG75" s="312"/>
      <c r="BH75" s="312"/>
      <c r="BI75" s="312"/>
      <c r="BJ75" s="312"/>
      <c r="BK75" s="312"/>
      <c r="BL75" s="312"/>
      <c r="BM75" s="312"/>
      <c r="BN75" s="312"/>
      <c r="BO75" s="312"/>
      <c r="BP75" s="312"/>
      <c r="BQ75" s="312"/>
      <c r="BR75" s="312"/>
    </row>
    <row r="76" spans="2:71" ht="24" customHeight="1" outlineLevel="1">
      <c r="B76" s="313" t="str">
        <f>B68</f>
        <v>FLTE 40GB</v>
      </c>
      <c r="C76" s="314">
        <f>('SUBSCRIBER BASE FLTE'!C18*'COMMISSION ASSUMPTIONS FLTE'!$G52)*'COMMISSION ASSUMPTIONS FLTE'!$D41</f>
        <v>0</v>
      </c>
      <c r="D76" s="314">
        <f>('SUBSCRIBER BASE FLTE'!D18*'COMMISSION ASSUMPTIONS FLTE'!$G52)*'COMMISSION ASSUMPTIONS FLTE'!$D41</f>
        <v>0</v>
      </c>
      <c r="E76" s="314">
        <f>('SUBSCRIBER BASE FLTE'!E18*'COMMISSION ASSUMPTIONS FLTE'!$G52)*'COMMISSION ASSUMPTIONS FLTE'!$D41</f>
        <v>0</v>
      </c>
      <c r="F76" s="314">
        <f>('SUBSCRIBER BASE FLTE'!F18*'COMMISSION ASSUMPTIONS FLTE'!$G52)*'COMMISSION ASSUMPTIONS FLTE'!$D41</f>
        <v>0</v>
      </c>
      <c r="G76" s="314">
        <f>('SUBSCRIBER BASE FLTE'!G18*'COMMISSION ASSUMPTIONS FLTE'!$G52)*'COMMISSION ASSUMPTIONS FLTE'!$D41</f>
        <v>0</v>
      </c>
      <c r="H76" s="314">
        <f>('SUBSCRIBER BASE FLTE'!H18*'COMMISSION ASSUMPTIONS FLTE'!$G52)*'COMMISSION ASSUMPTIONS FLTE'!$D41</f>
        <v>0</v>
      </c>
      <c r="I76" s="314">
        <f>('SUBSCRIBER BASE FLTE'!I18*'COMMISSION ASSUMPTIONS FLTE'!$G52)*'COMMISSION ASSUMPTIONS FLTE'!$D41</f>
        <v>0</v>
      </c>
      <c r="J76" s="314">
        <f>('SUBSCRIBER BASE FLTE'!J18*'COMMISSION ASSUMPTIONS FLTE'!$G52)*'COMMISSION ASSUMPTIONS FLTE'!$D41</f>
        <v>0</v>
      </c>
      <c r="K76" s="314">
        <f ca="1">('SUBSCRIBER BASE FLTE'!K18*'COMMISSION ASSUMPTIONS FLTE'!$G52)*'COMMISSION ASSUMPTIONS FLTE'!$D41</f>
        <v>0</v>
      </c>
      <c r="L76" s="314">
        <f ca="1">('SUBSCRIBER BASE FLTE'!L18*'COMMISSION ASSUMPTIONS FLTE'!$G52)*'COMMISSION ASSUMPTIONS FLTE'!$D41</f>
        <v>0</v>
      </c>
      <c r="M76" s="314">
        <f ca="1">('SUBSCRIBER BASE FLTE'!M18*'COMMISSION ASSUMPTIONS FLTE'!$G52)*'COMMISSION ASSUMPTIONS FLTE'!$D41</f>
        <v>0</v>
      </c>
      <c r="N76" s="314">
        <f ca="1">('SUBSCRIBER BASE FLTE'!N18*'COMMISSION ASSUMPTIONS FLTE'!$G52)*'COMMISSION ASSUMPTIONS FLTE'!$D41</f>
        <v>0</v>
      </c>
      <c r="O76" s="314">
        <f ca="1">('SUBSCRIBER BASE FLTE'!O18*'COMMISSION ASSUMPTIONS FLTE'!$G52)*'COMMISSION ASSUMPTIONS FLTE'!$D41</f>
        <v>0</v>
      </c>
      <c r="P76" s="314">
        <f ca="1">('SUBSCRIBER BASE FLTE'!P18*'COMMISSION ASSUMPTIONS FLTE'!$G52)*'COMMISSION ASSUMPTIONS FLTE'!$D41</f>
        <v>0</v>
      </c>
      <c r="Q76" s="314">
        <f ca="1">('SUBSCRIBER BASE FLTE'!Q18*'COMMISSION ASSUMPTIONS FLTE'!$G52)*'COMMISSION ASSUMPTIONS FLTE'!$D41</f>
        <v>0</v>
      </c>
      <c r="R76" s="314">
        <f ca="1">('SUBSCRIBER BASE FLTE'!R18*'COMMISSION ASSUMPTIONS FLTE'!$G52)*'COMMISSION ASSUMPTIONS FLTE'!$D41</f>
        <v>0</v>
      </c>
      <c r="S76" s="314">
        <f ca="1">('SUBSCRIBER BASE FLTE'!S18*'COMMISSION ASSUMPTIONS FLTE'!$G52)*'COMMISSION ASSUMPTIONS FLTE'!$D41</f>
        <v>0</v>
      </c>
      <c r="T76" s="314">
        <f ca="1">('SUBSCRIBER BASE FLTE'!T18*'COMMISSION ASSUMPTIONS FLTE'!$G52)*'COMMISSION ASSUMPTIONS FLTE'!$D41</f>
        <v>0</v>
      </c>
      <c r="U76" s="314">
        <f ca="1">('SUBSCRIBER BASE FLTE'!U18*'COMMISSION ASSUMPTIONS FLTE'!$G52)*'COMMISSION ASSUMPTIONS FLTE'!$D41</f>
        <v>0</v>
      </c>
      <c r="V76" s="314">
        <f ca="1">('SUBSCRIBER BASE FLTE'!V18*'COMMISSION ASSUMPTIONS FLTE'!$G52)*'COMMISSION ASSUMPTIONS FLTE'!$D41</f>
        <v>0</v>
      </c>
      <c r="W76" s="314">
        <f ca="1">('SUBSCRIBER BASE FLTE'!W18*'COMMISSION ASSUMPTIONS FLTE'!$G52)*'COMMISSION ASSUMPTIONS FLTE'!$D41</f>
        <v>0</v>
      </c>
      <c r="X76" s="314">
        <f ca="1">('SUBSCRIBER BASE FLTE'!X18*'COMMISSION ASSUMPTIONS FLTE'!$G52)*'COMMISSION ASSUMPTIONS FLTE'!$D41</f>
        <v>0</v>
      </c>
      <c r="Y76" s="314">
        <f ca="1">('SUBSCRIBER BASE FLTE'!Y18*'COMMISSION ASSUMPTIONS FLTE'!$G52)*'COMMISSION ASSUMPTIONS FLTE'!$D41</f>
        <v>0</v>
      </c>
      <c r="Z76" s="314">
        <f ca="1">('SUBSCRIBER BASE FLTE'!Z18*'COMMISSION ASSUMPTIONS FLTE'!$G52)*'COMMISSION ASSUMPTIONS FLTE'!$D41</f>
        <v>0</v>
      </c>
      <c r="AA76" s="314">
        <f ca="1">('SUBSCRIBER BASE FLTE'!AA18*'COMMISSION ASSUMPTIONS FLTE'!$G52)*'COMMISSION ASSUMPTIONS FLTE'!$D41</f>
        <v>0</v>
      </c>
      <c r="AB76" s="314">
        <f ca="1">('SUBSCRIBER BASE FLTE'!AB18*'COMMISSION ASSUMPTIONS FLTE'!$G52)*'COMMISSION ASSUMPTIONS FLTE'!$D41</f>
        <v>0</v>
      </c>
      <c r="AC76" s="314">
        <f ca="1">('SUBSCRIBER BASE FLTE'!AC18*'COMMISSION ASSUMPTIONS FLTE'!$G52)*'COMMISSION ASSUMPTIONS FLTE'!$D41</f>
        <v>0</v>
      </c>
      <c r="AD76" s="314">
        <f ca="1">('SUBSCRIBER BASE FLTE'!AD18*'COMMISSION ASSUMPTIONS FLTE'!$G52)*'COMMISSION ASSUMPTIONS FLTE'!$D41</f>
        <v>0</v>
      </c>
      <c r="AE76" s="314">
        <f ca="1">('SUBSCRIBER BASE FLTE'!AE18*'COMMISSION ASSUMPTIONS FLTE'!$G52)*'COMMISSION ASSUMPTIONS FLTE'!$D41</f>
        <v>0</v>
      </c>
      <c r="AF76" s="314">
        <f ca="1">('SUBSCRIBER BASE FLTE'!AF18*'COMMISSION ASSUMPTIONS FLTE'!$G52)*'COMMISSION ASSUMPTIONS FLTE'!$D41</f>
        <v>0</v>
      </c>
      <c r="AG76" s="314">
        <f ca="1">('SUBSCRIBER BASE FLTE'!AG18*'COMMISSION ASSUMPTIONS FLTE'!$G52)*'COMMISSION ASSUMPTIONS FLTE'!$D41</f>
        <v>0</v>
      </c>
      <c r="AH76" s="314">
        <f ca="1">('SUBSCRIBER BASE FLTE'!AH18*'COMMISSION ASSUMPTIONS FLTE'!$G52)*'COMMISSION ASSUMPTIONS FLTE'!$D41</f>
        <v>0</v>
      </c>
      <c r="AI76" s="314">
        <f ca="1">('SUBSCRIBER BASE FLTE'!AI18*'COMMISSION ASSUMPTIONS FLTE'!$G52)*'COMMISSION ASSUMPTIONS FLTE'!$D41</f>
        <v>0</v>
      </c>
      <c r="AJ76" s="314">
        <f ca="1">('SUBSCRIBER BASE FLTE'!AJ18*'COMMISSION ASSUMPTIONS FLTE'!$G52)*'COMMISSION ASSUMPTIONS FLTE'!$D41</f>
        <v>0</v>
      </c>
      <c r="AK76" s="314">
        <f ca="1">('SUBSCRIBER BASE FLTE'!AK18*'COMMISSION ASSUMPTIONS FLTE'!$G52)*'COMMISSION ASSUMPTIONS FLTE'!$D41</f>
        <v>0</v>
      </c>
      <c r="AL76" s="314">
        <f ca="1">('SUBSCRIBER BASE FLTE'!AL18*'COMMISSION ASSUMPTIONS FLTE'!$G52)*'COMMISSION ASSUMPTIONS FLTE'!$D41</f>
        <v>0</v>
      </c>
      <c r="AM76" s="314">
        <f ca="1">('SUBSCRIBER BASE FLTE'!AM18*'COMMISSION ASSUMPTIONS FLTE'!$G52)*'COMMISSION ASSUMPTIONS FLTE'!$D41</f>
        <v>0</v>
      </c>
      <c r="AN76" s="314">
        <f ca="1">('SUBSCRIBER BASE FLTE'!AN18*'COMMISSION ASSUMPTIONS FLTE'!$G52)*'COMMISSION ASSUMPTIONS FLTE'!$D41</f>
        <v>0</v>
      </c>
      <c r="AO76" s="314">
        <f ca="1">('SUBSCRIBER BASE FLTE'!AO18*'COMMISSION ASSUMPTIONS FLTE'!$G52)*'COMMISSION ASSUMPTIONS FLTE'!$D41</f>
        <v>0</v>
      </c>
      <c r="AP76" s="314">
        <f ca="1">('SUBSCRIBER BASE FLTE'!AP18*'COMMISSION ASSUMPTIONS FLTE'!$G52)*'COMMISSION ASSUMPTIONS FLTE'!$D41</f>
        <v>0</v>
      </c>
      <c r="AQ76" s="314">
        <f ca="1">('SUBSCRIBER BASE FLTE'!AQ18*'COMMISSION ASSUMPTIONS FLTE'!$G52)*'COMMISSION ASSUMPTIONS FLTE'!$D41</f>
        <v>0</v>
      </c>
      <c r="AR76" s="314">
        <f ca="1">('SUBSCRIBER BASE FLTE'!AR18*'COMMISSION ASSUMPTIONS FLTE'!$G52)*'COMMISSION ASSUMPTIONS FLTE'!$D41</f>
        <v>0</v>
      </c>
      <c r="AS76" s="314">
        <f ca="1">('SUBSCRIBER BASE FLTE'!AS18*'COMMISSION ASSUMPTIONS FLTE'!$G52)*'COMMISSION ASSUMPTIONS FLTE'!$D41</f>
        <v>0</v>
      </c>
      <c r="AT76" s="314">
        <f ca="1">('SUBSCRIBER BASE FLTE'!AT18*'COMMISSION ASSUMPTIONS FLTE'!$G52)*'COMMISSION ASSUMPTIONS FLTE'!$D41</f>
        <v>0</v>
      </c>
      <c r="AU76" s="314">
        <f ca="1">('SUBSCRIBER BASE FLTE'!AU18*'COMMISSION ASSUMPTIONS FLTE'!$G52)*'COMMISSION ASSUMPTIONS FLTE'!$D41</f>
        <v>0</v>
      </c>
      <c r="AV76" s="314">
        <f ca="1">('SUBSCRIBER BASE FLTE'!AV18*'COMMISSION ASSUMPTIONS FLTE'!$G52)*'COMMISSION ASSUMPTIONS FLTE'!$D41</f>
        <v>0</v>
      </c>
      <c r="AW76" s="314">
        <f ca="1">('SUBSCRIBER BASE FLTE'!AW18*'COMMISSION ASSUMPTIONS FLTE'!$G52)*'COMMISSION ASSUMPTIONS FLTE'!$D41</f>
        <v>0</v>
      </c>
      <c r="AX76" s="314">
        <f ca="1">('SUBSCRIBER BASE FLTE'!AX18*'COMMISSION ASSUMPTIONS FLTE'!$G52)*'COMMISSION ASSUMPTIONS FLTE'!$D41</f>
        <v>0</v>
      </c>
      <c r="AY76" s="314">
        <f ca="1">('SUBSCRIBER BASE FLTE'!AY18*'COMMISSION ASSUMPTIONS FLTE'!$G52)*'COMMISSION ASSUMPTIONS FLTE'!$D41</f>
        <v>0</v>
      </c>
      <c r="AZ76" s="314">
        <f ca="1">('SUBSCRIBER BASE FLTE'!AZ18*'COMMISSION ASSUMPTIONS FLTE'!$G52)*'COMMISSION ASSUMPTIONS FLTE'!$D41</f>
        <v>0</v>
      </c>
      <c r="BA76" s="314">
        <f ca="1">('SUBSCRIBER BASE FLTE'!BA18*'COMMISSION ASSUMPTIONS FLTE'!$G52)*'COMMISSION ASSUMPTIONS FLTE'!$D41</f>
        <v>0</v>
      </c>
      <c r="BB76" s="314">
        <f ca="1">('SUBSCRIBER BASE FLTE'!BB18*'COMMISSION ASSUMPTIONS FLTE'!$G52)*'COMMISSION ASSUMPTIONS FLTE'!$D41</f>
        <v>0</v>
      </c>
      <c r="BC76" s="314">
        <f ca="1">('SUBSCRIBER BASE FLTE'!BC18*'COMMISSION ASSUMPTIONS FLTE'!$G52)*'COMMISSION ASSUMPTIONS FLTE'!$D41</f>
        <v>0</v>
      </c>
      <c r="BD76" s="314">
        <f ca="1">('SUBSCRIBER BASE FLTE'!BD18*'COMMISSION ASSUMPTIONS FLTE'!$G52)*'COMMISSION ASSUMPTIONS FLTE'!$D41</f>
        <v>0</v>
      </c>
      <c r="BE76" s="314">
        <f ca="1">('SUBSCRIBER BASE FLTE'!BE18*'COMMISSION ASSUMPTIONS FLTE'!$G52)*'COMMISSION ASSUMPTIONS FLTE'!$D41</f>
        <v>0</v>
      </c>
      <c r="BF76" s="314">
        <f ca="1">('SUBSCRIBER BASE FLTE'!BF18*'COMMISSION ASSUMPTIONS FLTE'!$G52)*'COMMISSION ASSUMPTIONS FLTE'!$D41</f>
        <v>0</v>
      </c>
      <c r="BG76" s="314">
        <f ca="1">('SUBSCRIBER BASE FLTE'!BG18*'COMMISSION ASSUMPTIONS FLTE'!$G52)*'COMMISSION ASSUMPTIONS FLTE'!$D41</f>
        <v>0</v>
      </c>
      <c r="BH76" s="314">
        <f ca="1">('SUBSCRIBER BASE FLTE'!BH18*'COMMISSION ASSUMPTIONS FLTE'!$G52)*'COMMISSION ASSUMPTIONS FLTE'!$D41</f>
        <v>0</v>
      </c>
      <c r="BI76" s="314">
        <f ca="1">('SUBSCRIBER BASE FLTE'!BI18*'COMMISSION ASSUMPTIONS FLTE'!$G52)*'COMMISSION ASSUMPTIONS FLTE'!$D41</f>
        <v>0</v>
      </c>
      <c r="BJ76" s="314">
        <f ca="1">('SUBSCRIBER BASE FLTE'!BJ18*'COMMISSION ASSUMPTIONS FLTE'!$G52)*'COMMISSION ASSUMPTIONS FLTE'!$D41</f>
        <v>0</v>
      </c>
      <c r="BK76" s="314">
        <f ca="1">('SUBSCRIBER BASE FLTE'!BK18*'COMMISSION ASSUMPTIONS FLTE'!$G52)*'COMMISSION ASSUMPTIONS FLTE'!$D41</f>
        <v>0</v>
      </c>
      <c r="BL76" s="314">
        <f ca="1">('SUBSCRIBER BASE FLTE'!BL18*'COMMISSION ASSUMPTIONS FLTE'!$G52)*'COMMISSION ASSUMPTIONS FLTE'!$D41</f>
        <v>0</v>
      </c>
      <c r="BM76" s="314">
        <f ca="1">('SUBSCRIBER BASE FLTE'!BM18*'COMMISSION ASSUMPTIONS FLTE'!$G52)*'COMMISSION ASSUMPTIONS FLTE'!$D41</f>
        <v>0</v>
      </c>
      <c r="BN76" s="314">
        <f ca="1">('SUBSCRIBER BASE FLTE'!BN18*'COMMISSION ASSUMPTIONS FLTE'!$G52)*'COMMISSION ASSUMPTIONS FLTE'!$D41</f>
        <v>0</v>
      </c>
      <c r="BO76" s="314">
        <f ca="1">('SUBSCRIBER BASE FLTE'!BO18*'COMMISSION ASSUMPTIONS FLTE'!$G52)*'COMMISSION ASSUMPTIONS FLTE'!$D41</f>
        <v>0</v>
      </c>
      <c r="BP76" s="314">
        <f ca="1">('SUBSCRIBER BASE FLTE'!BP18*'COMMISSION ASSUMPTIONS FLTE'!$G52)*'COMMISSION ASSUMPTIONS FLTE'!$D41</f>
        <v>0</v>
      </c>
      <c r="BQ76" s="314">
        <f ca="1">('SUBSCRIBER BASE FLTE'!BQ18*'COMMISSION ASSUMPTIONS FLTE'!$G52)*'COMMISSION ASSUMPTIONS FLTE'!$D41</f>
        <v>0</v>
      </c>
      <c r="BR76" s="314">
        <f ca="1">('SUBSCRIBER BASE FLTE'!BR18*'COMMISSION ASSUMPTIONS FLTE'!$G52)*'COMMISSION ASSUMPTIONS FLTE'!$D41</f>
        <v>0</v>
      </c>
    </row>
    <row r="77" spans="2:71" ht="24" customHeight="1" outlineLevel="1">
      <c r="B77" s="313" t="str">
        <f>B69</f>
        <v>FLTE 100GB</v>
      </c>
      <c r="C77" s="314">
        <f>('SUBSCRIBER BASE FLTE'!C19*'COMMISSION ASSUMPTIONS FLTE'!$G53)*'COMMISSION ASSUMPTIONS FLTE'!$D42</f>
        <v>0</v>
      </c>
      <c r="D77" s="314">
        <f>('SUBSCRIBER BASE FLTE'!D19*'COMMISSION ASSUMPTIONS FLTE'!$G53)*'COMMISSION ASSUMPTIONS FLTE'!$D42</f>
        <v>0</v>
      </c>
      <c r="E77" s="314">
        <f>('SUBSCRIBER BASE FLTE'!E19*'COMMISSION ASSUMPTIONS FLTE'!$G53)*'COMMISSION ASSUMPTIONS FLTE'!$D42</f>
        <v>0</v>
      </c>
      <c r="F77" s="314">
        <f>('SUBSCRIBER BASE FLTE'!F19*'COMMISSION ASSUMPTIONS FLTE'!$G53)*'COMMISSION ASSUMPTIONS FLTE'!$D42</f>
        <v>0</v>
      </c>
      <c r="G77" s="314">
        <f>('SUBSCRIBER BASE FLTE'!G19*'COMMISSION ASSUMPTIONS FLTE'!$G53)*'COMMISSION ASSUMPTIONS FLTE'!$D42</f>
        <v>0</v>
      </c>
      <c r="H77" s="314">
        <f>('SUBSCRIBER BASE FLTE'!H19*'COMMISSION ASSUMPTIONS FLTE'!$G53)*'COMMISSION ASSUMPTIONS FLTE'!$D42</f>
        <v>0</v>
      </c>
      <c r="I77" s="314">
        <f>('SUBSCRIBER BASE FLTE'!I19*'COMMISSION ASSUMPTIONS FLTE'!$G53)*'COMMISSION ASSUMPTIONS FLTE'!$D42</f>
        <v>0</v>
      </c>
      <c r="J77" s="314">
        <f>('SUBSCRIBER BASE FLTE'!J19*'COMMISSION ASSUMPTIONS FLTE'!$G53)*'COMMISSION ASSUMPTIONS FLTE'!$D42</f>
        <v>0</v>
      </c>
      <c r="K77" s="314">
        <f ca="1">('SUBSCRIBER BASE FLTE'!K19*'COMMISSION ASSUMPTIONS FLTE'!$G53)*'COMMISSION ASSUMPTIONS FLTE'!$D42</f>
        <v>0</v>
      </c>
      <c r="L77" s="314">
        <f ca="1">('SUBSCRIBER BASE FLTE'!L19*'COMMISSION ASSUMPTIONS FLTE'!$G53)*'COMMISSION ASSUMPTIONS FLTE'!$D42</f>
        <v>0</v>
      </c>
      <c r="M77" s="314">
        <f ca="1">('SUBSCRIBER BASE FLTE'!M19*'COMMISSION ASSUMPTIONS FLTE'!$G53)*'COMMISSION ASSUMPTIONS FLTE'!$D42</f>
        <v>0</v>
      </c>
      <c r="N77" s="314">
        <f ca="1">('SUBSCRIBER BASE FLTE'!N19*'COMMISSION ASSUMPTIONS FLTE'!$G53)*'COMMISSION ASSUMPTIONS FLTE'!$D42</f>
        <v>0</v>
      </c>
      <c r="O77" s="314">
        <f ca="1">('SUBSCRIBER BASE FLTE'!O19*'COMMISSION ASSUMPTIONS FLTE'!$G53)*'COMMISSION ASSUMPTIONS FLTE'!$D42</f>
        <v>0</v>
      </c>
      <c r="P77" s="314">
        <f ca="1">('SUBSCRIBER BASE FLTE'!P19*'COMMISSION ASSUMPTIONS FLTE'!$G53)*'COMMISSION ASSUMPTIONS FLTE'!$D42</f>
        <v>0</v>
      </c>
      <c r="Q77" s="314">
        <f ca="1">('SUBSCRIBER BASE FLTE'!Q19*'COMMISSION ASSUMPTIONS FLTE'!$G53)*'COMMISSION ASSUMPTIONS FLTE'!$D42</f>
        <v>0</v>
      </c>
      <c r="R77" s="314">
        <f ca="1">('SUBSCRIBER BASE FLTE'!R19*'COMMISSION ASSUMPTIONS FLTE'!$G53)*'COMMISSION ASSUMPTIONS FLTE'!$D42</f>
        <v>0</v>
      </c>
      <c r="S77" s="314">
        <f ca="1">('SUBSCRIBER BASE FLTE'!S19*'COMMISSION ASSUMPTIONS FLTE'!$G53)*'COMMISSION ASSUMPTIONS FLTE'!$D42</f>
        <v>0</v>
      </c>
      <c r="T77" s="314">
        <f ca="1">('SUBSCRIBER BASE FLTE'!T19*'COMMISSION ASSUMPTIONS FLTE'!$G53)*'COMMISSION ASSUMPTIONS FLTE'!$D42</f>
        <v>0</v>
      </c>
      <c r="U77" s="314">
        <f ca="1">('SUBSCRIBER BASE FLTE'!U19*'COMMISSION ASSUMPTIONS FLTE'!$G53)*'COMMISSION ASSUMPTIONS FLTE'!$D42</f>
        <v>0</v>
      </c>
      <c r="V77" s="314">
        <f ca="1">('SUBSCRIBER BASE FLTE'!V19*'COMMISSION ASSUMPTIONS FLTE'!$G53)*'COMMISSION ASSUMPTIONS FLTE'!$D42</f>
        <v>0</v>
      </c>
      <c r="W77" s="314">
        <f ca="1">('SUBSCRIBER BASE FLTE'!W19*'COMMISSION ASSUMPTIONS FLTE'!$G53)*'COMMISSION ASSUMPTIONS FLTE'!$D42</f>
        <v>0</v>
      </c>
      <c r="X77" s="314">
        <f ca="1">('SUBSCRIBER BASE FLTE'!X19*'COMMISSION ASSUMPTIONS FLTE'!$G53)*'COMMISSION ASSUMPTIONS FLTE'!$D42</f>
        <v>0</v>
      </c>
      <c r="Y77" s="314">
        <f ca="1">('SUBSCRIBER BASE FLTE'!Y19*'COMMISSION ASSUMPTIONS FLTE'!$G53)*'COMMISSION ASSUMPTIONS FLTE'!$D42</f>
        <v>0</v>
      </c>
      <c r="Z77" s="314">
        <f ca="1">('SUBSCRIBER BASE FLTE'!Z19*'COMMISSION ASSUMPTIONS FLTE'!$G53)*'COMMISSION ASSUMPTIONS FLTE'!$D42</f>
        <v>0</v>
      </c>
      <c r="AA77" s="314">
        <f ca="1">('SUBSCRIBER BASE FLTE'!AA19*'COMMISSION ASSUMPTIONS FLTE'!$G53)*'COMMISSION ASSUMPTIONS FLTE'!$D42</f>
        <v>0</v>
      </c>
      <c r="AB77" s="314">
        <f ca="1">('SUBSCRIBER BASE FLTE'!AB19*'COMMISSION ASSUMPTIONS FLTE'!$G53)*'COMMISSION ASSUMPTIONS FLTE'!$D42</f>
        <v>0</v>
      </c>
      <c r="AC77" s="314">
        <f ca="1">('SUBSCRIBER BASE FLTE'!AC19*'COMMISSION ASSUMPTIONS FLTE'!$G53)*'COMMISSION ASSUMPTIONS FLTE'!$D42</f>
        <v>0</v>
      </c>
      <c r="AD77" s="314">
        <f ca="1">('SUBSCRIBER BASE FLTE'!AD19*'COMMISSION ASSUMPTIONS FLTE'!$G53)*'COMMISSION ASSUMPTIONS FLTE'!$D42</f>
        <v>0</v>
      </c>
      <c r="AE77" s="314">
        <f ca="1">('SUBSCRIBER BASE FLTE'!AE19*'COMMISSION ASSUMPTIONS FLTE'!$G53)*'COMMISSION ASSUMPTIONS FLTE'!$D42</f>
        <v>0</v>
      </c>
      <c r="AF77" s="314">
        <f ca="1">('SUBSCRIBER BASE FLTE'!AF19*'COMMISSION ASSUMPTIONS FLTE'!$G53)*'COMMISSION ASSUMPTIONS FLTE'!$D42</f>
        <v>0</v>
      </c>
      <c r="AG77" s="314">
        <f ca="1">('SUBSCRIBER BASE FLTE'!AG19*'COMMISSION ASSUMPTIONS FLTE'!$G53)*'COMMISSION ASSUMPTIONS FLTE'!$D42</f>
        <v>0</v>
      </c>
      <c r="AH77" s="314">
        <f ca="1">('SUBSCRIBER BASE FLTE'!AH19*'COMMISSION ASSUMPTIONS FLTE'!$G53)*'COMMISSION ASSUMPTIONS FLTE'!$D42</f>
        <v>0</v>
      </c>
      <c r="AI77" s="314">
        <f ca="1">('SUBSCRIBER BASE FLTE'!AI19*'COMMISSION ASSUMPTIONS FLTE'!$G53)*'COMMISSION ASSUMPTIONS FLTE'!$D42</f>
        <v>0</v>
      </c>
      <c r="AJ77" s="314">
        <f ca="1">('SUBSCRIBER BASE FLTE'!AJ19*'COMMISSION ASSUMPTIONS FLTE'!$G53)*'COMMISSION ASSUMPTIONS FLTE'!$D42</f>
        <v>0</v>
      </c>
      <c r="AK77" s="314">
        <f ca="1">('SUBSCRIBER BASE FLTE'!AK19*'COMMISSION ASSUMPTIONS FLTE'!$G53)*'COMMISSION ASSUMPTIONS FLTE'!$D42</f>
        <v>0</v>
      </c>
      <c r="AL77" s="314">
        <f ca="1">('SUBSCRIBER BASE FLTE'!AL19*'COMMISSION ASSUMPTIONS FLTE'!$G53)*'COMMISSION ASSUMPTIONS FLTE'!$D42</f>
        <v>0</v>
      </c>
      <c r="AM77" s="314">
        <f ca="1">('SUBSCRIBER BASE FLTE'!AM19*'COMMISSION ASSUMPTIONS FLTE'!$G53)*'COMMISSION ASSUMPTIONS FLTE'!$D42</f>
        <v>0</v>
      </c>
      <c r="AN77" s="314">
        <f ca="1">('SUBSCRIBER BASE FLTE'!AN19*'COMMISSION ASSUMPTIONS FLTE'!$G53)*'COMMISSION ASSUMPTIONS FLTE'!$D42</f>
        <v>0</v>
      </c>
      <c r="AO77" s="314">
        <f ca="1">('SUBSCRIBER BASE FLTE'!AO19*'COMMISSION ASSUMPTIONS FLTE'!$G53)*'COMMISSION ASSUMPTIONS FLTE'!$D42</f>
        <v>0</v>
      </c>
      <c r="AP77" s="314">
        <f ca="1">('SUBSCRIBER BASE FLTE'!AP19*'COMMISSION ASSUMPTIONS FLTE'!$G53)*'COMMISSION ASSUMPTIONS FLTE'!$D42</f>
        <v>0</v>
      </c>
      <c r="AQ77" s="314">
        <f ca="1">('SUBSCRIBER BASE FLTE'!AQ19*'COMMISSION ASSUMPTIONS FLTE'!$G53)*'COMMISSION ASSUMPTIONS FLTE'!$D42</f>
        <v>0</v>
      </c>
      <c r="AR77" s="314">
        <f ca="1">('SUBSCRIBER BASE FLTE'!AR19*'COMMISSION ASSUMPTIONS FLTE'!$G53)*'COMMISSION ASSUMPTIONS FLTE'!$D42</f>
        <v>0</v>
      </c>
      <c r="AS77" s="314">
        <f ca="1">('SUBSCRIBER BASE FLTE'!AS19*'COMMISSION ASSUMPTIONS FLTE'!$G53)*'COMMISSION ASSUMPTIONS FLTE'!$D42</f>
        <v>0</v>
      </c>
      <c r="AT77" s="314">
        <f ca="1">('SUBSCRIBER BASE FLTE'!AT19*'COMMISSION ASSUMPTIONS FLTE'!$G53)*'COMMISSION ASSUMPTIONS FLTE'!$D42</f>
        <v>0</v>
      </c>
      <c r="AU77" s="314">
        <f ca="1">('SUBSCRIBER BASE FLTE'!AU19*'COMMISSION ASSUMPTIONS FLTE'!$G53)*'COMMISSION ASSUMPTIONS FLTE'!$D42</f>
        <v>0</v>
      </c>
      <c r="AV77" s="314">
        <f ca="1">('SUBSCRIBER BASE FLTE'!AV19*'COMMISSION ASSUMPTIONS FLTE'!$G53)*'COMMISSION ASSUMPTIONS FLTE'!$D42</f>
        <v>0</v>
      </c>
      <c r="AW77" s="314">
        <f ca="1">('SUBSCRIBER BASE FLTE'!AW19*'COMMISSION ASSUMPTIONS FLTE'!$G53)*'COMMISSION ASSUMPTIONS FLTE'!$D42</f>
        <v>0</v>
      </c>
      <c r="AX77" s="314">
        <f ca="1">('SUBSCRIBER BASE FLTE'!AX19*'COMMISSION ASSUMPTIONS FLTE'!$G53)*'COMMISSION ASSUMPTIONS FLTE'!$D42</f>
        <v>0</v>
      </c>
      <c r="AY77" s="314">
        <f ca="1">('SUBSCRIBER BASE FLTE'!AY19*'COMMISSION ASSUMPTIONS FLTE'!$G53)*'COMMISSION ASSUMPTIONS FLTE'!$D42</f>
        <v>0</v>
      </c>
      <c r="AZ77" s="314">
        <f ca="1">('SUBSCRIBER BASE FLTE'!AZ19*'COMMISSION ASSUMPTIONS FLTE'!$G53)*'COMMISSION ASSUMPTIONS FLTE'!$D42</f>
        <v>0</v>
      </c>
      <c r="BA77" s="314">
        <f ca="1">('SUBSCRIBER BASE FLTE'!BA19*'COMMISSION ASSUMPTIONS FLTE'!$G53)*'COMMISSION ASSUMPTIONS FLTE'!$D42</f>
        <v>0</v>
      </c>
      <c r="BB77" s="314">
        <f ca="1">('SUBSCRIBER BASE FLTE'!BB19*'COMMISSION ASSUMPTIONS FLTE'!$G53)*'COMMISSION ASSUMPTIONS FLTE'!$D42</f>
        <v>0</v>
      </c>
      <c r="BC77" s="314">
        <f ca="1">('SUBSCRIBER BASE FLTE'!BC19*'COMMISSION ASSUMPTIONS FLTE'!$G53)*'COMMISSION ASSUMPTIONS FLTE'!$D42</f>
        <v>0</v>
      </c>
      <c r="BD77" s="314">
        <f ca="1">('SUBSCRIBER BASE FLTE'!BD19*'COMMISSION ASSUMPTIONS FLTE'!$G53)*'COMMISSION ASSUMPTIONS FLTE'!$D42</f>
        <v>0</v>
      </c>
      <c r="BE77" s="314">
        <f ca="1">('SUBSCRIBER BASE FLTE'!BE19*'COMMISSION ASSUMPTIONS FLTE'!$G53)*'COMMISSION ASSUMPTIONS FLTE'!$D42</f>
        <v>0</v>
      </c>
      <c r="BF77" s="314">
        <f ca="1">('SUBSCRIBER BASE FLTE'!BF19*'COMMISSION ASSUMPTIONS FLTE'!$G53)*'COMMISSION ASSUMPTIONS FLTE'!$D42</f>
        <v>0</v>
      </c>
      <c r="BG77" s="314">
        <f ca="1">('SUBSCRIBER BASE FLTE'!BG19*'COMMISSION ASSUMPTIONS FLTE'!$G53)*'COMMISSION ASSUMPTIONS FLTE'!$D42</f>
        <v>0</v>
      </c>
      <c r="BH77" s="314">
        <f ca="1">('SUBSCRIBER BASE FLTE'!BH19*'COMMISSION ASSUMPTIONS FLTE'!$G53)*'COMMISSION ASSUMPTIONS FLTE'!$D42</f>
        <v>0</v>
      </c>
      <c r="BI77" s="314">
        <f ca="1">('SUBSCRIBER BASE FLTE'!BI19*'COMMISSION ASSUMPTIONS FLTE'!$G53)*'COMMISSION ASSUMPTIONS FLTE'!$D42</f>
        <v>0</v>
      </c>
      <c r="BJ77" s="314">
        <f ca="1">('SUBSCRIBER BASE FLTE'!BJ19*'COMMISSION ASSUMPTIONS FLTE'!$G53)*'COMMISSION ASSUMPTIONS FLTE'!$D42</f>
        <v>0</v>
      </c>
      <c r="BK77" s="314">
        <f ca="1">('SUBSCRIBER BASE FLTE'!BK19*'COMMISSION ASSUMPTIONS FLTE'!$G53)*'COMMISSION ASSUMPTIONS FLTE'!$D42</f>
        <v>0</v>
      </c>
      <c r="BL77" s="314">
        <f ca="1">('SUBSCRIBER BASE FLTE'!BL19*'COMMISSION ASSUMPTIONS FLTE'!$G53)*'COMMISSION ASSUMPTIONS FLTE'!$D42</f>
        <v>0</v>
      </c>
      <c r="BM77" s="314">
        <f ca="1">('SUBSCRIBER BASE FLTE'!BM19*'COMMISSION ASSUMPTIONS FLTE'!$G53)*'COMMISSION ASSUMPTIONS FLTE'!$D42</f>
        <v>0</v>
      </c>
      <c r="BN77" s="314">
        <f ca="1">('SUBSCRIBER BASE FLTE'!BN19*'COMMISSION ASSUMPTIONS FLTE'!$G53)*'COMMISSION ASSUMPTIONS FLTE'!$D42</f>
        <v>0</v>
      </c>
      <c r="BO77" s="314">
        <f ca="1">('SUBSCRIBER BASE FLTE'!BO19*'COMMISSION ASSUMPTIONS FLTE'!$G53)*'COMMISSION ASSUMPTIONS FLTE'!$D42</f>
        <v>0</v>
      </c>
      <c r="BP77" s="314">
        <f ca="1">('SUBSCRIBER BASE FLTE'!BP19*'COMMISSION ASSUMPTIONS FLTE'!$G53)*'COMMISSION ASSUMPTIONS FLTE'!$D42</f>
        <v>0</v>
      </c>
      <c r="BQ77" s="314">
        <f ca="1">('SUBSCRIBER BASE FLTE'!BQ19*'COMMISSION ASSUMPTIONS FLTE'!$G53)*'COMMISSION ASSUMPTIONS FLTE'!$D42</f>
        <v>0</v>
      </c>
      <c r="BR77" s="314">
        <f ca="1">('SUBSCRIBER BASE FLTE'!BR19*'COMMISSION ASSUMPTIONS FLTE'!$G53)*'COMMISSION ASSUMPTIONS FLTE'!$D42</f>
        <v>0</v>
      </c>
    </row>
    <row r="78" spans="2:71" ht="24" customHeight="1" outlineLevel="1">
      <c r="B78" s="313" t="str">
        <f>B70</f>
        <v>FLTE 200GB</v>
      </c>
      <c r="C78" s="314">
        <f>('SUBSCRIBER BASE FLTE'!C20*'COMMISSION ASSUMPTIONS FLTE'!$G54)*'COMMISSION ASSUMPTIONS FLTE'!$D43</f>
        <v>0</v>
      </c>
      <c r="D78" s="314">
        <f>('SUBSCRIBER BASE FLTE'!D20*'COMMISSION ASSUMPTIONS FLTE'!$G54)*'COMMISSION ASSUMPTIONS FLTE'!$D43</f>
        <v>0</v>
      </c>
      <c r="E78" s="314">
        <f>('SUBSCRIBER BASE FLTE'!E20*'COMMISSION ASSUMPTIONS FLTE'!$G54)*'COMMISSION ASSUMPTIONS FLTE'!$D43</f>
        <v>0</v>
      </c>
      <c r="F78" s="314">
        <f>('SUBSCRIBER BASE FLTE'!F20*'COMMISSION ASSUMPTIONS FLTE'!$G54)*'COMMISSION ASSUMPTIONS FLTE'!$D43</f>
        <v>0</v>
      </c>
      <c r="G78" s="314">
        <f>('SUBSCRIBER BASE FLTE'!G20*'COMMISSION ASSUMPTIONS FLTE'!$G54)*'COMMISSION ASSUMPTIONS FLTE'!$D43</f>
        <v>0</v>
      </c>
      <c r="H78" s="314">
        <f>('SUBSCRIBER BASE FLTE'!H20*'COMMISSION ASSUMPTIONS FLTE'!$G54)*'COMMISSION ASSUMPTIONS FLTE'!$D43</f>
        <v>0</v>
      </c>
      <c r="I78" s="314">
        <f>('SUBSCRIBER BASE FLTE'!I20*'COMMISSION ASSUMPTIONS FLTE'!$G54)*'COMMISSION ASSUMPTIONS FLTE'!$D43</f>
        <v>0</v>
      </c>
      <c r="J78" s="314">
        <f>('SUBSCRIBER BASE FLTE'!J20*'COMMISSION ASSUMPTIONS FLTE'!$G54)*'COMMISSION ASSUMPTIONS FLTE'!$D43</f>
        <v>0</v>
      </c>
      <c r="K78" s="314">
        <f ca="1">('SUBSCRIBER BASE FLTE'!K20*'COMMISSION ASSUMPTIONS FLTE'!$G54)*'COMMISSION ASSUMPTIONS FLTE'!$D43</f>
        <v>0</v>
      </c>
      <c r="L78" s="314">
        <f ca="1">('SUBSCRIBER BASE FLTE'!L20*'COMMISSION ASSUMPTIONS FLTE'!$G54)*'COMMISSION ASSUMPTIONS FLTE'!$D43</f>
        <v>0</v>
      </c>
      <c r="M78" s="314">
        <f ca="1">('SUBSCRIBER BASE FLTE'!M20*'COMMISSION ASSUMPTIONS FLTE'!$G54)*'COMMISSION ASSUMPTIONS FLTE'!$D43</f>
        <v>0</v>
      </c>
      <c r="N78" s="314">
        <f ca="1">('SUBSCRIBER BASE FLTE'!N20*'COMMISSION ASSUMPTIONS FLTE'!$G54)*'COMMISSION ASSUMPTIONS FLTE'!$D43</f>
        <v>0</v>
      </c>
      <c r="O78" s="314">
        <f ca="1">('SUBSCRIBER BASE FLTE'!O20*'COMMISSION ASSUMPTIONS FLTE'!$G54)*'COMMISSION ASSUMPTIONS FLTE'!$D43</f>
        <v>0</v>
      </c>
      <c r="P78" s="314">
        <f ca="1">('SUBSCRIBER BASE FLTE'!P20*'COMMISSION ASSUMPTIONS FLTE'!$G54)*'COMMISSION ASSUMPTIONS FLTE'!$D43</f>
        <v>0</v>
      </c>
      <c r="Q78" s="314">
        <f ca="1">('SUBSCRIBER BASE FLTE'!Q20*'COMMISSION ASSUMPTIONS FLTE'!$G54)*'COMMISSION ASSUMPTIONS FLTE'!$D43</f>
        <v>0</v>
      </c>
      <c r="R78" s="314">
        <f ca="1">('SUBSCRIBER BASE FLTE'!R20*'COMMISSION ASSUMPTIONS FLTE'!$G54)*'COMMISSION ASSUMPTIONS FLTE'!$D43</f>
        <v>0</v>
      </c>
      <c r="S78" s="314">
        <f ca="1">('SUBSCRIBER BASE FLTE'!S20*'COMMISSION ASSUMPTIONS FLTE'!$G54)*'COMMISSION ASSUMPTIONS FLTE'!$D43</f>
        <v>0</v>
      </c>
      <c r="T78" s="314">
        <f ca="1">('SUBSCRIBER BASE FLTE'!T20*'COMMISSION ASSUMPTIONS FLTE'!$G54)*'COMMISSION ASSUMPTIONS FLTE'!$D43</f>
        <v>0</v>
      </c>
      <c r="U78" s="314">
        <f ca="1">('SUBSCRIBER BASE FLTE'!U20*'COMMISSION ASSUMPTIONS FLTE'!$G54)*'COMMISSION ASSUMPTIONS FLTE'!$D43</f>
        <v>0</v>
      </c>
      <c r="V78" s="314">
        <f ca="1">('SUBSCRIBER BASE FLTE'!V20*'COMMISSION ASSUMPTIONS FLTE'!$G54)*'COMMISSION ASSUMPTIONS FLTE'!$D43</f>
        <v>0</v>
      </c>
      <c r="W78" s="314">
        <f ca="1">('SUBSCRIBER BASE FLTE'!W20*'COMMISSION ASSUMPTIONS FLTE'!$G54)*'COMMISSION ASSUMPTIONS FLTE'!$D43</f>
        <v>0</v>
      </c>
      <c r="X78" s="314">
        <f ca="1">('SUBSCRIBER BASE FLTE'!X20*'COMMISSION ASSUMPTIONS FLTE'!$G54)*'COMMISSION ASSUMPTIONS FLTE'!$D43</f>
        <v>0</v>
      </c>
      <c r="Y78" s="314">
        <f ca="1">('SUBSCRIBER BASE FLTE'!Y20*'COMMISSION ASSUMPTIONS FLTE'!$G54)*'COMMISSION ASSUMPTIONS FLTE'!$D43</f>
        <v>0</v>
      </c>
      <c r="Z78" s="314">
        <f ca="1">('SUBSCRIBER BASE FLTE'!Z20*'COMMISSION ASSUMPTIONS FLTE'!$G54)*'COMMISSION ASSUMPTIONS FLTE'!$D43</f>
        <v>0</v>
      </c>
      <c r="AA78" s="314">
        <f ca="1">('SUBSCRIBER BASE FLTE'!AA20*'COMMISSION ASSUMPTIONS FLTE'!$G54)*'COMMISSION ASSUMPTIONS FLTE'!$D43</f>
        <v>0</v>
      </c>
      <c r="AB78" s="314">
        <f ca="1">('SUBSCRIBER BASE FLTE'!AB20*'COMMISSION ASSUMPTIONS FLTE'!$G54)*'COMMISSION ASSUMPTIONS FLTE'!$D43</f>
        <v>0</v>
      </c>
      <c r="AC78" s="314">
        <f ca="1">('SUBSCRIBER BASE FLTE'!AC20*'COMMISSION ASSUMPTIONS FLTE'!$G54)*'COMMISSION ASSUMPTIONS FLTE'!$D43</f>
        <v>0</v>
      </c>
      <c r="AD78" s="314">
        <f ca="1">('SUBSCRIBER BASE FLTE'!AD20*'COMMISSION ASSUMPTIONS FLTE'!$G54)*'COMMISSION ASSUMPTIONS FLTE'!$D43</f>
        <v>0</v>
      </c>
      <c r="AE78" s="314">
        <f ca="1">('SUBSCRIBER BASE FLTE'!AE20*'COMMISSION ASSUMPTIONS FLTE'!$G54)*'COMMISSION ASSUMPTIONS FLTE'!$D43</f>
        <v>0</v>
      </c>
      <c r="AF78" s="314">
        <f ca="1">('SUBSCRIBER BASE FLTE'!AF20*'COMMISSION ASSUMPTIONS FLTE'!$G54)*'COMMISSION ASSUMPTIONS FLTE'!$D43</f>
        <v>0</v>
      </c>
      <c r="AG78" s="314">
        <f ca="1">('SUBSCRIBER BASE FLTE'!AG20*'COMMISSION ASSUMPTIONS FLTE'!$G54)*'COMMISSION ASSUMPTIONS FLTE'!$D43</f>
        <v>0</v>
      </c>
      <c r="AH78" s="314">
        <f ca="1">('SUBSCRIBER BASE FLTE'!AH20*'COMMISSION ASSUMPTIONS FLTE'!$G54)*'COMMISSION ASSUMPTIONS FLTE'!$D43</f>
        <v>0</v>
      </c>
      <c r="AI78" s="314">
        <f ca="1">('SUBSCRIBER BASE FLTE'!AI20*'COMMISSION ASSUMPTIONS FLTE'!$G54)*'COMMISSION ASSUMPTIONS FLTE'!$D43</f>
        <v>0</v>
      </c>
      <c r="AJ78" s="314">
        <f ca="1">('SUBSCRIBER BASE FLTE'!AJ20*'COMMISSION ASSUMPTIONS FLTE'!$G54)*'COMMISSION ASSUMPTIONS FLTE'!$D43</f>
        <v>0</v>
      </c>
      <c r="AK78" s="314">
        <f ca="1">('SUBSCRIBER BASE FLTE'!AK20*'COMMISSION ASSUMPTIONS FLTE'!$G54)*'COMMISSION ASSUMPTIONS FLTE'!$D43</f>
        <v>0</v>
      </c>
      <c r="AL78" s="314">
        <f ca="1">('SUBSCRIBER BASE FLTE'!AL20*'COMMISSION ASSUMPTIONS FLTE'!$G54)*'COMMISSION ASSUMPTIONS FLTE'!$D43</f>
        <v>0</v>
      </c>
      <c r="AM78" s="314">
        <f ca="1">('SUBSCRIBER BASE FLTE'!AM20*'COMMISSION ASSUMPTIONS FLTE'!$G54)*'COMMISSION ASSUMPTIONS FLTE'!$D43</f>
        <v>0</v>
      </c>
      <c r="AN78" s="314">
        <f ca="1">('SUBSCRIBER BASE FLTE'!AN20*'COMMISSION ASSUMPTIONS FLTE'!$G54)*'COMMISSION ASSUMPTIONS FLTE'!$D43</f>
        <v>0</v>
      </c>
      <c r="AO78" s="314">
        <f ca="1">('SUBSCRIBER BASE FLTE'!AO20*'COMMISSION ASSUMPTIONS FLTE'!$G54)*'COMMISSION ASSUMPTIONS FLTE'!$D43</f>
        <v>0</v>
      </c>
      <c r="AP78" s="314">
        <f ca="1">('SUBSCRIBER BASE FLTE'!AP20*'COMMISSION ASSUMPTIONS FLTE'!$G54)*'COMMISSION ASSUMPTIONS FLTE'!$D43</f>
        <v>0</v>
      </c>
      <c r="AQ78" s="314">
        <f ca="1">('SUBSCRIBER BASE FLTE'!AQ20*'COMMISSION ASSUMPTIONS FLTE'!$G54)*'COMMISSION ASSUMPTIONS FLTE'!$D43</f>
        <v>0</v>
      </c>
      <c r="AR78" s="314">
        <f ca="1">('SUBSCRIBER BASE FLTE'!AR20*'COMMISSION ASSUMPTIONS FLTE'!$G54)*'COMMISSION ASSUMPTIONS FLTE'!$D43</f>
        <v>0</v>
      </c>
      <c r="AS78" s="314">
        <f ca="1">('SUBSCRIBER BASE FLTE'!AS20*'COMMISSION ASSUMPTIONS FLTE'!$G54)*'COMMISSION ASSUMPTIONS FLTE'!$D43</f>
        <v>0</v>
      </c>
      <c r="AT78" s="314">
        <f ca="1">('SUBSCRIBER BASE FLTE'!AT20*'COMMISSION ASSUMPTIONS FLTE'!$G54)*'COMMISSION ASSUMPTIONS FLTE'!$D43</f>
        <v>0</v>
      </c>
      <c r="AU78" s="314">
        <f ca="1">('SUBSCRIBER BASE FLTE'!AU20*'COMMISSION ASSUMPTIONS FLTE'!$G54)*'COMMISSION ASSUMPTIONS FLTE'!$D43</f>
        <v>0</v>
      </c>
      <c r="AV78" s="314">
        <f ca="1">('SUBSCRIBER BASE FLTE'!AV20*'COMMISSION ASSUMPTIONS FLTE'!$G54)*'COMMISSION ASSUMPTIONS FLTE'!$D43</f>
        <v>0</v>
      </c>
      <c r="AW78" s="314">
        <f ca="1">('SUBSCRIBER BASE FLTE'!AW20*'COMMISSION ASSUMPTIONS FLTE'!$G54)*'COMMISSION ASSUMPTIONS FLTE'!$D43</f>
        <v>0</v>
      </c>
      <c r="AX78" s="314">
        <f ca="1">('SUBSCRIBER BASE FLTE'!AX20*'COMMISSION ASSUMPTIONS FLTE'!$G54)*'COMMISSION ASSUMPTIONS FLTE'!$D43</f>
        <v>0</v>
      </c>
      <c r="AY78" s="314">
        <f ca="1">('SUBSCRIBER BASE FLTE'!AY20*'COMMISSION ASSUMPTIONS FLTE'!$G54)*'COMMISSION ASSUMPTIONS FLTE'!$D43</f>
        <v>0</v>
      </c>
      <c r="AZ78" s="314">
        <f ca="1">('SUBSCRIBER BASE FLTE'!AZ20*'COMMISSION ASSUMPTIONS FLTE'!$G54)*'COMMISSION ASSUMPTIONS FLTE'!$D43</f>
        <v>0</v>
      </c>
      <c r="BA78" s="314">
        <f ca="1">('SUBSCRIBER BASE FLTE'!BA20*'COMMISSION ASSUMPTIONS FLTE'!$G54)*'COMMISSION ASSUMPTIONS FLTE'!$D43</f>
        <v>0</v>
      </c>
      <c r="BB78" s="314">
        <f ca="1">('SUBSCRIBER BASE FLTE'!BB20*'COMMISSION ASSUMPTIONS FLTE'!$G54)*'COMMISSION ASSUMPTIONS FLTE'!$D43</f>
        <v>0</v>
      </c>
      <c r="BC78" s="314">
        <f ca="1">('SUBSCRIBER BASE FLTE'!BC20*'COMMISSION ASSUMPTIONS FLTE'!$G54)*'COMMISSION ASSUMPTIONS FLTE'!$D43</f>
        <v>0</v>
      </c>
      <c r="BD78" s="314">
        <f ca="1">('SUBSCRIBER BASE FLTE'!BD20*'COMMISSION ASSUMPTIONS FLTE'!$G54)*'COMMISSION ASSUMPTIONS FLTE'!$D43</f>
        <v>0</v>
      </c>
      <c r="BE78" s="314">
        <f ca="1">('SUBSCRIBER BASE FLTE'!BE20*'COMMISSION ASSUMPTIONS FLTE'!$G54)*'COMMISSION ASSUMPTIONS FLTE'!$D43</f>
        <v>0</v>
      </c>
      <c r="BF78" s="314">
        <f ca="1">('SUBSCRIBER BASE FLTE'!BF20*'COMMISSION ASSUMPTIONS FLTE'!$G54)*'COMMISSION ASSUMPTIONS FLTE'!$D43</f>
        <v>0</v>
      </c>
      <c r="BG78" s="314">
        <f ca="1">('SUBSCRIBER BASE FLTE'!BG20*'COMMISSION ASSUMPTIONS FLTE'!$G54)*'COMMISSION ASSUMPTIONS FLTE'!$D43</f>
        <v>0</v>
      </c>
      <c r="BH78" s="314">
        <f ca="1">('SUBSCRIBER BASE FLTE'!BH20*'COMMISSION ASSUMPTIONS FLTE'!$G54)*'COMMISSION ASSUMPTIONS FLTE'!$D43</f>
        <v>0</v>
      </c>
      <c r="BI78" s="314">
        <f ca="1">('SUBSCRIBER BASE FLTE'!BI20*'COMMISSION ASSUMPTIONS FLTE'!$G54)*'COMMISSION ASSUMPTIONS FLTE'!$D43</f>
        <v>0</v>
      </c>
      <c r="BJ78" s="314">
        <f ca="1">('SUBSCRIBER BASE FLTE'!BJ20*'COMMISSION ASSUMPTIONS FLTE'!$G54)*'COMMISSION ASSUMPTIONS FLTE'!$D43</f>
        <v>0</v>
      </c>
      <c r="BK78" s="314">
        <f ca="1">('SUBSCRIBER BASE FLTE'!BK20*'COMMISSION ASSUMPTIONS FLTE'!$G54)*'COMMISSION ASSUMPTIONS FLTE'!$D43</f>
        <v>0</v>
      </c>
      <c r="BL78" s="314">
        <f ca="1">('SUBSCRIBER BASE FLTE'!BL20*'COMMISSION ASSUMPTIONS FLTE'!$G54)*'COMMISSION ASSUMPTIONS FLTE'!$D43</f>
        <v>0</v>
      </c>
      <c r="BM78" s="314">
        <f ca="1">('SUBSCRIBER BASE FLTE'!BM20*'COMMISSION ASSUMPTIONS FLTE'!$G54)*'COMMISSION ASSUMPTIONS FLTE'!$D43</f>
        <v>0</v>
      </c>
      <c r="BN78" s="314">
        <f ca="1">('SUBSCRIBER BASE FLTE'!BN20*'COMMISSION ASSUMPTIONS FLTE'!$G54)*'COMMISSION ASSUMPTIONS FLTE'!$D43</f>
        <v>0</v>
      </c>
      <c r="BO78" s="314">
        <f ca="1">('SUBSCRIBER BASE FLTE'!BO20*'COMMISSION ASSUMPTIONS FLTE'!$G54)*'COMMISSION ASSUMPTIONS FLTE'!$D43</f>
        <v>0</v>
      </c>
      <c r="BP78" s="314">
        <f ca="1">('SUBSCRIBER BASE FLTE'!BP20*'COMMISSION ASSUMPTIONS FLTE'!$G54)*'COMMISSION ASSUMPTIONS FLTE'!$D43</f>
        <v>0</v>
      </c>
      <c r="BQ78" s="314">
        <f ca="1">('SUBSCRIBER BASE FLTE'!BQ20*'COMMISSION ASSUMPTIONS FLTE'!$G54)*'COMMISSION ASSUMPTIONS FLTE'!$D43</f>
        <v>0</v>
      </c>
      <c r="BR78" s="314">
        <f ca="1">('SUBSCRIBER BASE FLTE'!BR20*'COMMISSION ASSUMPTIONS FLTE'!$G54)*'COMMISSION ASSUMPTIONS FLTE'!$D43</f>
        <v>0</v>
      </c>
    </row>
    <row r="79" spans="2:71" ht="24" customHeight="1" outlineLevel="1">
      <c r="B79" s="313" t="str">
        <f>B71</f>
        <v>FLTE 400GB</v>
      </c>
      <c r="C79" s="314">
        <f>('SUBSCRIBER BASE FLTE'!C21*'COMMISSION ASSUMPTIONS FLTE'!$G55)*'COMMISSION ASSUMPTIONS FLTE'!$D44</f>
        <v>0</v>
      </c>
      <c r="D79" s="314">
        <f>('SUBSCRIBER BASE FLTE'!D21*'COMMISSION ASSUMPTIONS FLTE'!$G55)*'COMMISSION ASSUMPTIONS FLTE'!$D44</f>
        <v>0</v>
      </c>
      <c r="E79" s="314">
        <f>('SUBSCRIBER BASE FLTE'!E21*'COMMISSION ASSUMPTIONS FLTE'!$G55)*'COMMISSION ASSUMPTIONS FLTE'!$D44</f>
        <v>0</v>
      </c>
      <c r="F79" s="314">
        <f>('SUBSCRIBER BASE FLTE'!F21*'COMMISSION ASSUMPTIONS FLTE'!$G55)*'COMMISSION ASSUMPTIONS FLTE'!$D44</f>
        <v>0</v>
      </c>
      <c r="G79" s="314">
        <f>('SUBSCRIBER BASE FLTE'!G21*'COMMISSION ASSUMPTIONS FLTE'!$G55)*'COMMISSION ASSUMPTIONS FLTE'!$D44</f>
        <v>0</v>
      </c>
      <c r="H79" s="314">
        <f>('SUBSCRIBER BASE FLTE'!H21*'COMMISSION ASSUMPTIONS FLTE'!$G55)*'COMMISSION ASSUMPTIONS FLTE'!$D44</f>
        <v>0</v>
      </c>
      <c r="I79" s="314">
        <f>('SUBSCRIBER BASE FLTE'!I21*'COMMISSION ASSUMPTIONS FLTE'!$G55)*'COMMISSION ASSUMPTIONS FLTE'!$D44</f>
        <v>0</v>
      </c>
      <c r="J79" s="314">
        <f>('SUBSCRIBER BASE FLTE'!J21*'COMMISSION ASSUMPTIONS FLTE'!$G55)*'COMMISSION ASSUMPTIONS FLTE'!$D44</f>
        <v>0</v>
      </c>
      <c r="K79" s="314">
        <f ca="1">('SUBSCRIBER BASE FLTE'!K21*'COMMISSION ASSUMPTIONS FLTE'!$G55)*'COMMISSION ASSUMPTIONS FLTE'!$D44</f>
        <v>0</v>
      </c>
      <c r="L79" s="314">
        <f ca="1">('SUBSCRIBER BASE FLTE'!L21*'COMMISSION ASSUMPTIONS FLTE'!$G55)*'COMMISSION ASSUMPTIONS FLTE'!$D44</f>
        <v>0</v>
      </c>
      <c r="M79" s="314">
        <f ca="1">('SUBSCRIBER BASE FLTE'!M21*'COMMISSION ASSUMPTIONS FLTE'!$G55)*'COMMISSION ASSUMPTIONS FLTE'!$D44</f>
        <v>0</v>
      </c>
      <c r="N79" s="314">
        <f ca="1">('SUBSCRIBER BASE FLTE'!N21*'COMMISSION ASSUMPTIONS FLTE'!$G55)*'COMMISSION ASSUMPTIONS FLTE'!$D44</f>
        <v>0</v>
      </c>
      <c r="O79" s="314">
        <f ca="1">('SUBSCRIBER BASE FLTE'!O21*'COMMISSION ASSUMPTIONS FLTE'!$G55)*'COMMISSION ASSUMPTIONS FLTE'!$D44</f>
        <v>0</v>
      </c>
      <c r="P79" s="314">
        <f ca="1">('SUBSCRIBER BASE FLTE'!P21*'COMMISSION ASSUMPTIONS FLTE'!$G55)*'COMMISSION ASSUMPTIONS FLTE'!$D44</f>
        <v>0</v>
      </c>
      <c r="Q79" s="314">
        <f ca="1">('SUBSCRIBER BASE FLTE'!Q21*'COMMISSION ASSUMPTIONS FLTE'!$G55)*'COMMISSION ASSUMPTIONS FLTE'!$D44</f>
        <v>0</v>
      </c>
      <c r="R79" s="314">
        <f ca="1">('SUBSCRIBER BASE FLTE'!R21*'COMMISSION ASSUMPTIONS FLTE'!$G55)*'COMMISSION ASSUMPTIONS FLTE'!$D44</f>
        <v>0</v>
      </c>
      <c r="S79" s="314">
        <f ca="1">('SUBSCRIBER BASE FLTE'!S21*'COMMISSION ASSUMPTIONS FLTE'!$G55)*'COMMISSION ASSUMPTIONS FLTE'!$D44</f>
        <v>0</v>
      </c>
      <c r="T79" s="314">
        <f ca="1">('SUBSCRIBER BASE FLTE'!T21*'COMMISSION ASSUMPTIONS FLTE'!$G55)*'COMMISSION ASSUMPTIONS FLTE'!$D44</f>
        <v>0</v>
      </c>
      <c r="U79" s="314">
        <f ca="1">('SUBSCRIBER BASE FLTE'!U21*'COMMISSION ASSUMPTIONS FLTE'!$G55)*'COMMISSION ASSUMPTIONS FLTE'!$D44</f>
        <v>0</v>
      </c>
      <c r="V79" s="314">
        <f ca="1">('SUBSCRIBER BASE FLTE'!V21*'COMMISSION ASSUMPTIONS FLTE'!$G55)*'COMMISSION ASSUMPTIONS FLTE'!$D44</f>
        <v>0</v>
      </c>
      <c r="W79" s="314">
        <f ca="1">('SUBSCRIBER BASE FLTE'!W21*'COMMISSION ASSUMPTIONS FLTE'!$G55)*'COMMISSION ASSUMPTIONS FLTE'!$D44</f>
        <v>0</v>
      </c>
      <c r="X79" s="314">
        <f ca="1">('SUBSCRIBER BASE FLTE'!X21*'COMMISSION ASSUMPTIONS FLTE'!$G55)*'COMMISSION ASSUMPTIONS FLTE'!$D44</f>
        <v>0</v>
      </c>
      <c r="Y79" s="314">
        <f ca="1">('SUBSCRIBER BASE FLTE'!Y21*'COMMISSION ASSUMPTIONS FLTE'!$G55)*'COMMISSION ASSUMPTIONS FLTE'!$D44</f>
        <v>0</v>
      </c>
      <c r="Z79" s="314">
        <f ca="1">('SUBSCRIBER BASE FLTE'!Z21*'COMMISSION ASSUMPTIONS FLTE'!$G55)*'COMMISSION ASSUMPTIONS FLTE'!$D44</f>
        <v>0</v>
      </c>
      <c r="AA79" s="314">
        <f ca="1">('SUBSCRIBER BASE FLTE'!AA21*'COMMISSION ASSUMPTIONS FLTE'!$G55)*'COMMISSION ASSUMPTIONS FLTE'!$D44</f>
        <v>0</v>
      </c>
      <c r="AB79" s="314">
        <f ca="1">('SUBSCRIBER BASE FLTE'!AB21*'COMMISSION ASSUMPTIONS FLTE'!$G55)*'COMMISSION ASSUMPTIONS FLTE'!$D44</f>
        <v>0</v>
      </c>
      <c r="AC79" s="314">
        <f ca="1">('SUBSCRIBER BASE FLTE'!AC21*'COMMISSION ASSUMPTIONS FLTE'!$G55)*'COMMISSION ASSUMPTIONS FLTE'!$D44</f>
        <v>0</v>
      </c>
      <c r="AD79" s="314">
        <f ca="1">('SUBSCRIBER BASE FLTE'!AD21*'COMMISSION ASSUMPTIONS FLTE'!$G55)*'COMMISSION ASSUMPTIONS FLTE'!$D44</f>
        <v>0</v>
      </c>
      <c r="AE79" s="314">
        <f ca="1">('SUBSCRIBER BASE FLTE'!AE21*'COMMISSION ASSUMPTIONS FLTE'!$G55)*'COMMISSION ASSUMPTIONS FLTE'!$D44</f>
        <v>0</v>
      </c>
      <c r="AF79" s="314">
        <f ca="1">('SUBSCRIBER BASE FLTE'!AF21*'COMMISSION ASSUMPTIONS FLTE'!$G55)*'COMMISSION ASSUMPTIONS FLTE'!$D44</f>
        <v>0</v>
      </c>
      <c r="AG79" s="314">
        <f ca="1">('SUBSCRIBER BASE FLTE'!AG21*'COMMISSION ASSUMPTIONS FLTE'!$G55)*'COMMISSION ASSUMPTIONS FLTE'!$D44</f>
        <v>0</v>
      </c>
      <c r="AH79" s="314">
        <f ca="1">('SUBSCRIBER BASE FLTE'!AH21*'COMMISSION ASSUMPTIONS FLTE'!$G55)*'COMMISSION ASSUMPTIONS FLTE'!$D44</f>
        <v>0</v>
      </c>
      <c r="AI79" s="314">
        <f ca="1">('SUBSCRIBER BASE FLTE'!AI21*'COMMISSION ASSUMPTIONS FLTE'!$G55)*'COMMISSION ASSUMPTIONS FLTE'!$D44</f>
        <v>0</v>
      </c>
      <c r="AJ79" s="314">
        <f ca="1">('SUBSCRIBER BASE FLTE'!AJ21*'COMMISSION ASSUMPTIONS FLTE'!$G55)*'COMMISSION ASSUMPTIONS FLTE'!$D44</f>
        <v>0</v>
      </c>
      <c r="AK79" s="314">
        <f ca="1">('SUBSCRIBER BASE FLTE'!AK21*'COMMISSION ASSUMPTIONS FLTE'!$G55)*'COMMISSION ASSUMPTIONS FLTE'!$D44</f>
        <v>0</v>
      </c>
      <c r="AL79" s="314">
        <f ca="1">('SUBSCRIBER BASE FLTE'!AL21*'COMMISSION ASSUMPTIONS FLTE'!$G55)*'COMMISSION ASSUMPTIONS FLTE'!$D44</f>
        <v>0</v>
      </c>
      <c r="AM79" s="314">
        <f ca="1">('SUBSCRIBER BASE FLTE'!AM21*'COMMISSION ASSUMPTIONS FLTE'!$G55)*'COMMISSION ASSUMPTIONS FLTE'!$D44</f>
        <v>0</v>
      </c>
      <c r="AN79" s="314">
        <f ca="1">('SUBSCRIBER BASE FLTE'!AN21*'COMMISSION ASSUMPTIONS FLTE'!$G55)*'COMMISSION ASSUMPTIONS FLTE'!$D44</f>
        <v>0</v>
      </c>
      <c r="AO79" s="314">
        <f ca="1">('SUBSCRIBER BASE FLTE'!AO21*'COMMISSION ASSUMPTIONS FLTE'!$G55)*'COMMISSION ASSUMPTIONS FLTE'!$D44</f>
        <v>0</v>
      </c>
      <c r="AP79" s="314">
        <f ca="1">('SUBSCRIBER BASE FLTE'!AP21*'COMMISSION ASSUMPTIONS FLTE'!$G55)*'COMMISSION ASSUMPTIONS FLTE'!$D44</f>
        <v>0</v>
      </c>
      <c r="AQ79" s="314">
        <f ca="1">('SUBSCRIBER BASE FLTE'!AQ21*'COMMISSION ASSUMPTIONS FLTE'!$G55)*'COMMISSION ASSUMPTIONS FLTE'!$D44</f>
        <v>0</v>
      </c>
      <c r="AR79" s="314">
        <f ca="1">('SUBSCRIBER BASE FLTE'!AR21*'COMMISSION ASSUMPTIONS FLTE'!$G55)*'COMMISSION ASSUMPTIONS FLTE'!$D44</f>
        <v>0</v>
      </c>
      <c r="AS79" s="314">
        <f ca="1">('SUBSCRIBER BASE FLTE'!AS21*'COMMISSION ASSUMPTIONS FLTE'!$G55)*'COMMISSION ASSUMPTIONS FLTE'!$D44</f>
        <v>0</v>
      </c>
      <c r="AT79" s="314">
        <f ca="1">('SUBSCRIBER BASE FLTE'!AT21*'COMMISSION ASSUMPTIONS FLTE'!$G55)*'COMMISSION ASSUMPTIONS FLTE'!$D44</f>
        <v>0</v>
      </c>
      <c r="AU79" s="314">
        <f ca="1">('SUBSCRIBER BASE FLTE'!AU21*'COMMISSION ASSUMPTIONS FLTE'!$G55)*'COMMISSION ASSUMPTIONS FLTE'!$D44</f>
        <v>0</v>
      </c>
      <c r="AV79" s="314">
        <f ca="1">('SUBSCRIBER BASE FLTE'!AV21*'COMMISSION ASSUMPTIONS FLTE'!$G55)*'COMMISSION ASSUMPTIONS FLTE'!$D44</f>
        <v>0</v>
      </c>
      <c r="AW79" s="314">
        <f ca="1">('SUBSCRIBER BASE FLTE'!AW21*'COMMISSION ASSUMPTIONS FLTE'!$G55)*'COMMISSION ASSUMPTIONS FLTE'!$D44</f>
        <v>0</v>
      </c>
      <c r="AX79" s="314">
        <f ca="1">('SUBSCRIBER BASE FLTE'!AX21*'COMMISSION ASSUMPTIONS FLTE'!$G55)*'COMMISSION ASSUMPTIONS FLTE'!$D44</f>
        <v>0</v>
      </c>
      <c r="AY79" s="314">
        <f ca="1">('SUBSCRIBER BASE FLTE'!AY21*'COMMISSION ASSUMPTIONS FLTE'!$G55)*'COMMISSION ASSUMPTIONS FLTE'!$D44</f>
        <v>0</v>
      </c>
      <c r="AZ79" s="314">
        <f ca="1">('SUBSCRIBER BASE FLTE'!AZ21*'COMMISSION ASSUMPTIONS FLTE'!$G55)*'COMMISSION ASSUMPTIONS FLTE'!$D44</f>
        <v>0</v>
      </c>
      <c r="BA79" s="314">
        <f ca="1">('SUBSCRIBER BASE FLTE'!BA21*'COMMISSION ASSUMPTIONS FLTE'!$G55)*'COMMISSION ASSUMPTIONS FLTE'!$D44</f>
        <v>0</v>
      </c>
      <c r="BB79" s="314">
        <f ca="1">('SUBSCRIBER BASE FLTE'!BB21*'COMMISSION ASSUMPTIONS FLTE'!$G55)*'COMMISSION ASSUMPTIONS FLTE'!$D44</f>
        <v>0</v>
      </c>
      <c r="BC79" s="314">
        <f ca="1">('SUBSCRIBER BASE FLTE'!BC21*'COMMISSION ASSUMPTIONS FLTE'!$G55)*'COMMISSION ASSUMPTIONS FLTE'!$D44</f>
        <v>0</v>
      </c>
      <c r="BD79" s="314">
        <f ca="1">('SUBSCRIBER BASE FLTE'!BD21*'COMMISSION ASSUMPTIONS FLTE'!$G55)*'COMMISSION ASSUMPTIONS FLTE'!$D44</f>
        <v>0</v>
      </c>
      <c r="BE79" s="314">
        <f ca="1">('SUBSCRIBER BASE FLTE'!BE21*'COMMISSION ASSUMPTIONS FLTE'!$G55)*'COMMISSION ASSUMPTIONS FLTE'!$D44</f>
        <v>0</v>
      </c>
      <c r="BF79" s="314">
        <f ca="1">('SUBSCRIBER BASE FLTE'!BF21*'COMMISSION ASSUMPTIONS FLTE'!$G55)*'COMMISSION ASSUMPTIONS FLTE'!$D44</f>
        <v>0</v>
      </c>
      <c r="BG79" s="314">
        <f ca="1">('SUBSCRIBER BASE FLTE'!BG21*'COMMISSION ASSUMPTIONS FLTE'!$G55)*'COMMISSION ASSUMPTIONS FLTE'!$D44</f>
        <v>0</v>
      </c>
      <c r="BH79" s="314">
        <f ca="1">('SUBSCRIBER BASE FLTE'!BH21*'COMMISSION ASSUMPTIONS FLTE'!$G55)*'COMMISSION ASSUMPTIONS FLTE'!$D44</f>
        <v>0</v>
      </c>
      <c r="BI79" s="314">
        <f ca="1">('SUBSCRIBER BASE FLTE'!BI21*'COMMISSION ASSUMPTIONS FLTE'!$G55)*'COMMISSION ASSUMPTIONS FLTE'!$D44</f>
        <v>0</v>
      </c>
      <c r="BJ79" s="314">
        <f ca="1">('SUBSCRIBER BASE FLTE'!BJ21*'COMMISSION ASSUMPTIONS FLTE'!$G55)*'COMMISSION ASSUMPTIONS FLTE'!$D44</f>
        <v>0</v>
      </c>
      <c r="BK79" s="314">
        <f ca="1">('SUBSCRIBER BASE FLTE'!BK21*'COMMISSION ASSUMPTIONS FLTE'!$G55)*'COMMISSION ASSUMPTIONS FLTE'!$D44</f>
        <v>0</v>
      </c>
      <c r="BL79" s="314">
        <f ca="1">('SUBSCRIBER BASE FLTE'!BL21*'COMMISSION ASSUMPTIONS FLTE'!$G55)*'COMMISSION ASSUMPTIONS FLTE'!$D44</f>
        <v>0</v>
      </c>
      <c r="BM79" s="314">
        <f ca="1">('SUBSCRIBER BASE FLTE'!BM21*'COMMISSION ASSUMPTIONS FLTE'!$G55)*'COMMISSION ASSUMPTIONS FLTE'!$D44</f>
        <v>0</v>
      </c>
      <c r="BN79" s="314">
        <f ca="1">('SUBSCRIBER BASE FLTE'!BN21*'COMMISSION ASSUMPTIONS FLTE'!$G55)*'COMMISSION ASSUMPTIONS FLTE'!$D44</f>
        <v>0</v>
      </c>
      <c r="BO79" s="314">
        <f ca="1">('SUBSCRIBER BASE FLTE'!BO21*'COMMISSION ASSUMPTIONS FLTE'!$G55)*'COMMISSION ASSUMPTIONS FLTE'!$D44</f>
        <v>0</v>
      </c>
      <c r="BP79" s="314">
        <f ca="1">('SUBSCRIBER BASE FLTE'!BP21*'COMMISSION ASSUMPTIONS FLTE'!$G55)*'COMMISSION ASSUMPTIONS FLTE'!$D44</f>
        <v>0</v>
      </c>
      <c r="BQ79" s="314">
        <f ca="1">('SUBSCRIBER BASE FLTE'!BQ21*'COMMISSION ASSUMPTIONS FLTE'!$G55)*'COMMISSION ASSUMPTIONS FLTE'!$D44</f>
        <v>0</v>
      </c>
      <c r="BR79" s="314">
        <f ca="1">('SUBSCRIBER BASE FLTE'!BR21*'COMMISSION ASSUMPTIONS FLTE'!$G55)*'COMMISSION ASSUMPTIONS FLTE'!$D44</f>
        <v>0</v>
      </c>
    </row>
    <row r="80" spans="2:71" ht="24" customHeight="1" outlineLevel="1">
      <c r="B80" s="313" t="str">
        <f>B72</f>
        <v>Package 5</v>
      </c>
      <c r="C80" s="314">
        <f>('SUBSCRIBER BASE FLTE'!C22*'COMMISSION ASSUMPTIONS FLTE'!$G56)*'COMMISSION ASSUMPTIONS FLTE'!$D45</f>
        <v>0</v>
      </c>
      <c r="D80" s="314">
        <f>('SUBSCRIBER BASE FLTE'!D22*'COMMISSION ASSUMPTIONS FLTE'!$G56)*'COMMISSION ASSUMPTIONS FLTE'!$D45</f>
        <v>0</v>
      </c>
      <c r="E80" s="314">
        <f>('SUBSCRIBER BASE FLTE'!E22*'COMMISSION ASSUMPTIONS FLTE'!$G56)*'COMMISSION ASSUMPTIONS FLTE'!$D45</f>
        <v>0</v>
      </c>
      <c r="F80" s="314">
        <f>('SUBSCRIBER BASE FLTE'!F22*'COMMISSION ASSUMPTIONS FLTE'!$G56)*'COMMISSION ASSUMPTIONS FLTE'!$D45</f>
        <v>0</v>
      </c>
      <c r="G80" s="314">
        <f>('SUBSCRIBER BASE FLTE'!G22*'COMMISSION ASSUMPTIONS FLTE'!$G56)*'COMMISSION ASSUMPTIONS FLTE'!$D45</f>
        <v>0</v>
      </c>
      <c r="H80" s="314">
        <f>('SUBSCRIBER BASE FLTE'!H22*'COMMISSION ASSUMPTIONS FLTE'!$G56)*'COMMISSION ASSUMPTIONS FLTE'!$D45</f>
        <v>0</v>
      </c>
      <c r="I80" s="314">
        <f>('SUBSCRIBER BASE FLTE'!I22*'COMMISSION ASSUMPTIONS FLTE'!$G56)*'COMMISSION ASSUMPTIONS FLTE'!$D45</f>
        <v>0</v>
      </c>
      <c r="J80" s="314">
        <f>('SUBSCRIBER BASE FLTE'!J22*'COMMISSION ASSUMPTIONS FLTE'!$G56)*'COMMISSION ASSUMPTIONS FLTE'!$D45</f>
        <v>0</v>
      </c>
      <c r="K80" s="314">
        <f ca="1">('SUBSCRIBER BASE FLTE'!K22*'COMMISSION ASSUMPTIONS FLTE'!$G56)*'COMMISSION ASSUMPTIONS FLTE'!$D45</f>
        <v>0</v>
      </c>
      <c r="L80" s="314">
        <f ca="1">('SUBSCRIBER BASE FLTE'!L22*'COMMISSION ASSUMPTIONS FLTE'!$G56)*'COMMISSION ASSUMPTIONS FLTE'!$D45</f>
        <v>0</v>
      </c>
      <c r="M80" s="314">
        <f ca="1">('SUBSCRIBER BASE FLTE'!M22*'COMMISSION ASSUMPTIONS FLTE'!$G56)*'COMMISSION ASSUMPTIONS FLTE'!$D45</f>
        <v>0</v>
      </c>
      <c r="N80" s="314">
        <f ca="1">('SUBSCRIBER BASE FLTE'!N22*'COMMISSION ASSUMPTIONS FLTE'!$G56)*'COMMISSION ASSUMPTIONS FLTE'!$D45</f>
        <v>0</v>
      </c>
      <c r="O80" s="314">
        <f ca="1">('SUBSCRIBER BASE FLTE'!O22*'COMMISSION ASSUMPTIONS FLTE'!$G56)*'COMMISSION ASSUMPTIONS FLTE'!$D45</f>
        <v>0</v>
      </c>
      <c r="P80" s="314">
        <f ca="1">('SUBSCRIBER BASE FLTE'!P22*'COMMISSION ASSUMPTIONS FLTE'!$G56)*'COMMISSION ASSUMPTIONS FLTE'!$D45</f>
        <v>0</v>
      </c>
      <c r="Q80" s="314">
        <f ca="1">('SUBSCRIBER BASE FLTE'!Q22*'COMMISSION ASSUMPTIONS FLTE'!$G56)*'COMMISSION ASSUMPTIONS FLTE'!$D45</f>
        <v>0</v>
      </c>
      <c r="R80" s="314">
        <f ca="1">('SUBSCRIBER BASE FLTE'!R22*'COMMISSION ASSUMPTIONS FLTE'!$G56)*'COMMISSION ASSUMPTIONS FLTE'!$D45</f>
        <v>0</v>
      </c>
      <c r="S80" s="314">
        <f ca="1">('SUBSCRIBER BASE FLTE'!S22*'COMMISSION ASSUMPTIONS FLTE'!$G56)*'COMMISSION ASSUMPTIONS FLTE'!$D45</f>
        <v>0</v>
      </c>
      <c r="T80" s="314">
        <f ca="1">('SUBSCRIBER BASE FLTE'!T22*'COMMISSION ASSUMPTIONS FLTE'!$G56)*'COMMISSION ASSUMPTIONS FLTE'!$D45</f>
        <v>0</v>
      </c>
      <c r="U80" s="314">
        <f ca="1">('SUBSCRIBER BASE FLTE'!U22*'COMMISSION ASSUMPTIONS FLTE'!$G56)*'COMMISSION ASSUMPTIONS FLTE'!$D45</f>
        <v>0</v>
      </c>
      <c r="V80" s="314">
        <f ca="1">('SUBSCRIBER BASE FLTE'!V22*'COMMISSION ASSUMPTIONS FLTE'!$G56)*'COMMISSION ASSUMPTIONS FLTE'!$D45</f>
        <v>0</v>
      </c>
      <c r="W80" s="314">
        <f ca="1">('SUBSCRIBER BASE FLTE'!W22*'COMMISSION ASSUMPTIONS FLTE'!$G56)*'COMMISSION ASSUMPTIONS FLTE'!$D45</f>
        <v>0</v>
      </c>
      <c r="X80" s="314">
        <f ca="1">('SUBSCRIBER BASE FLTE'!X22*'COMMISSION ASSUMPTIONS FLTE'!$G56)*'COMMISSION ASSUMPTIONS FLTE'!$D45</f>
        <v>0</v>
      </c>
      <c r="Y80" s="314">
        <f ca="1">('SUBSCRIBER BASE FLTE'!Y22*'COMMISSION ASSUMPTIONS FLTE'!$G56)*'COMMISSION ASSUMPTIONS FLTE'!$D45</f>
        <v>0</v>
      </c>
      <c r="Z80" s="314">
        <f ca="1">('SUBSCRIBER BASE FLTE'!Z22*'COMMISSION ASSUMPTIONS FLTE'!$G56)*'COMMISSION ASSUMPTIONS FLTE'!$D45</f>
        <v>0</v>
      </c>
      <c r="AA80" s="314">
        <f ca="1">('SUBSCRIBER BASE FLTE'!AA22*'COMMISSION ASSUMPTIONS FLTE'!$G56)*'COMMISSION ASSUMPTIONS FLTE'!$D45</f>
        <v>0</v>
      </c>
      <c r="AB80" s="314">
        <f ca="1">('SUBSCRIBER BASE FLTE'!AB22*'COMMISSION ASSUMPTIONS FLTE'!$G56)*'COMMISSION ASSUMPTIONS FLTE'!$D45</f>
        <v>0</v>
      </c>
      <c r="AC80" s="314">
        <f ca="1">('SUBSCRIBER BASE FLTE'!AC22*'COMMISSION ASSUMPTIONS FLTE'!$G56)*'COMMISSION ASSUMPTIONS FLTE'!$D45</f>
        <v>0</v>
      </c>
      <c r="AD80" s="314">
        <f ca="1">('SUBSCRIBER BASE FLTE'!AD22*'COMMISSION ASSUMPTIONS FLTE'!$G56)*'COMMISSION ASSUMPTIONS FLTE'!$D45</f>
        <v>0</v>
      </c>
      <c r="AE80" s="314">
        <f ca="1">('SUBSCRIBER BASE FLTE'!AE22*'COMMISSION ASSUMPTIONS FLTE'!$G56)*'COMMISSION ASSUMPTIONS FLTE'!$D45</f>
        <v>0</v>
      </c>
      <c r="AF80" s="314">
        <f ca="1">('SUBSCRIBER BASE FLTE'!AF22*'COMMISSION ASSUMPTIONS FLTE'!$G56)*'COMMISSION ASSUMPTIONS FLTE'!$D45</f>
        <v>0</v>
      </c>
      <c r="AG80" s="314">
        <f ca="1">('SUBSCRIBER BASE FLTE'!AG22*'COMMISSION ASSUMPTIONS FLTE'!$G56)*'COMMISSION ASSUMPTIONS FLTE'!$D45</f>
        <v>0</v>
      </c>
      <c r="AH80" s="314">
        <f ca="1">('SUBSCRIBER BASE FLTE'!AH22*'COMMISSION ASSUMPTIONS FLTE'!$G56)*'COMMISSION ASSUMPTIONS FLTE'!$D45</f>
        <v>0</v>
      </c>
      <c r="AI80" s="314">
        <f ca="1">('SUBSCRIBER BASE FLTE'!AI22*'COMMISSION ASSUMPTIONS FLTE'!$G56)*'COMMISSION ASSUMPTIONS FLTE'!$D45</f>
        <v>0</v>
      </c>
      <c r="AJ80" s="314">
        <f ca="1">('SUBSCRIBER BASE FLTE'!AJ22*'COMMISSION ASSUMPTIONS FLTE'!$G56)*'COMMISSION ASSUMPTIONS FLTE'!$D45</f>
        <v>0</v>
      </c>
      <c r="AK80" s="314">
        <f ca="1">('SUBSCRIBER BASE FLTE'!AK22*'COMMISSION ASSUMPTIONS FLTE'!$G56)*'COMMISSION ASSUMPTIONS FLTE'!$D45</f>
        <v>0</v>
      </c>
      <c r="AL80" s="314">
        <f ca="1">('SUBSCRIBER BASE FLTE'!AL22*'COMMISSION ASSUMPTIONS FLTE'!$G56)*'COMMISSION ASSUMPTIONS FLTE'!$D45</f>
        <v>0</v>
      </c>
      <c r="AM80" s="314">
        <f ca="1">('SUBSCRIBER BASE FLTE'!AM22*'COMMISSION ASSUMPTIONS FLTE'!$G56)*'COMMISSION ASSUMPTIONS FLTE'!$D45</f>
        <v>0</v>
      </c>
      <c r="AN80" s="314">
        <f ca="1">('SUBSCRIBER BASE FLTE'!AN22*'COMMISSION ASSUMPTIONS FLTE'!$G56)*'COMMISSION ASSUMPTIONS FLTE'!$D45</f>
        <v>0</v>
      </c>
      <c r="AO80" s="314">
        <f ca="1">('SUBSCRIBER BASE FLTE'!AO22*'COMMISSION ASSUMPTIONS FLTE'!$G56)*'COMMISSION ASSUMPTIONS FLTE'!$D45</f>
        <v>0</v>
      </c>
      <c r="AP80" s="314">
        <f ca="1">('SUBSCRIBER BASE FLTE'!AP22*'COMMISSION ASSUMPTIONS FLTE'!$G56)*'COMMISSION ASSUMPTIONS FLTE'!$D45</f>
        <v>0</v>
      </c>
      <c r="AQ80" s="314">
        <f ca="1">('SUBSCRIBER BASE FLTE'!AQ22*'COMMISSION ASSUMPTIONS FLTE'!$G56)*'COMMISSION ASSUMPTIONS FLTE'!$D45</f>
        <v>0</v>
      </c>
      <c r="AR80" s="314">
        <f ca="1">('SUBSCRIBER BASE FLTE'!AR22*'COMMISSION ASSUMPTIONS FLTE'!$G56)*'COMMISSION ASSUMPTIONS FLTE'!$D45</f>
        <v>0</v>
      </c>
      <c r="AS80" s="314">
        <f ca="1">('SUBSCRIBER BASE FLTE'!AS22*'COMMISSION ASSUMPTIONS FLTE'!$G56)*'COMMISSION ASSUMPTIONS FLTE'!$D45</f>
        <v>0</v>
      </c>
      <c r="AT80" s="314">
        <f ca="1">('SUBSCRIBER BASE FLTE'!AT22*'COMMISSION ASSUMPTIONS FLTE'!$G56)*'COMMISSION ASSUMPTIONS FLTE'!$D45</f>
        <v>0</v>
      </c>
      <c r="AU80" s="314">
        <f ca="1">('SUBSCRIBER BASE FLTE'!AU22*'COMMISSION ASSUMPTIONS FLTE'!$G56)*'COMMISSION ASSUMPTIONS FLTE'!$D45</f>
        <v>0</v>
      </c>
      <c r="AV80" s="314">
        <f ca="1">('SUBSCRIBER BASE FLTE'!AV22*'COMMISSION ASSUMPTIONS FLTE'!$G56)*'COMMISSION ASSUMPTIONS FLTE'!$D45</f>
        <v>0</v>
      </c>
      <c r="AW80" s="314">
        <f ca="1">('SUBSCRIBER BASE FLTE'!AW22*'COMMISSION ASSUMPTIONS FLTE'!$G56)*'COMMISSION ASSUMPTIONS FLTE'!$D45</f>
        <v>0</v>
      </c>
      <c r="AX80" s="314">
        <f ca="1">('SUBSCRIBER BASE FLTE'!AX22*'COMMISSION ASSUMPTIONS FLTE'!$G56)*'COMMISSION ASSUMPTIONS FLTE'!$D45</f>
        <v>0</v>
      </c>
      <c r="AY80" s="314">
        <f ca="1">('SUBSCRIBER BASE FLTE'!AY22*'COMMISSION ASSUMPTIONS FLTE'!$G56)*'COMMISSION ASSUMPTIONS FLTE'!$D45</f>
        <v>0</v>
      </c>
      <c r="AZ80" s="314">
        <f ca="1">('SUBSCRIBER BASE FLTE'!AZ22*'COMMISSION ASSUMPTIONS FLTE'!$G56)*'COMMISSION ASSUMPTIONS FLTE'!$D45</f>
        <v>0</v>
      </c>
      <c r="BA80" s="314">
        <f ca="1">('SUBSCRIBER BASE FLTE'!BA22*'COMMISSION ASSUMPTIONS FLTE'!$G56)*'COMMISSION ASSUMPTIONS FLTE'!$D45</f>
        <v>0</v>
      </c>
      <c r="BB80" s="314">
        <f ca="1">('SUBSCRIBER BASE FLTE'!BB22*'COMMISSION ASSUMPTIONS FLTE'!$G56)*'COMMISSION ASSUMPTIONS FLTE'!$D45</f>
        <v>0</v>
      </c>
      <c r="BC80" s="314">
        <f ca="1">('SUBSCRIBER BASE FLTE'!BC22*'COMMISSION ASSUMPTIONS FLTE'!$G56)*'COMMISSION ASSUMPTIONS FLTE'!$D45</f>
        <v>0</v>
      </c>
      <c r="BD80" s="314">
        <f ca="1">('SUBSCRIBER BASE FLTE'!BD22*'COMMISSION ASSUMPTIONS FLTE'!$G56)*'COMMISSION ASSUMPTIONS FLTE'!$D45</f>
        <v>0</v>
      </c>
      <c r="BE80" s="314">
        <f ca="1">('SUBSCRIBER BASE FLTE'!BE22*'COMMISSION ASSUMPTIONS FLTE'!$G56)*'COMMISSION ASSUMPTIONS FLTE'!$D45</f>
        <v>0</v>
      </c>
      <c r="BF80" s="314">
        <f ca="1">('SUBSCRIBER BASE FLTE'!BF22*'COMMISSION ASSUMPTIONS FLTE'!$G56)*'COMMISSION ASSUMPTIONS FLTE'!$D45</f>
        <v>0</v>
      </c>
      <c r="BG80" s="314">
        <f ca="1">('SUBSCRIBER BASE FLTE'!BG22*'COMMISSION ASSUMPTIONS FLTE'!$G56)*'COMMISSION ASSUMPTIONS FLTE'!$D45</f>
        <v>0</v>
      </c>
      <c r="BH80" s="314">
        <f ca="1">('SUBSCRIBER BASE FLTE'!BH22*'COMMISSION ASSUMPTIONS FLTE'!$G56)*'COMMISSION ASSUMPTIONS FLTE'!$D45</f>
        <v>0</v>
      </c>
      <c r="BI80" s="314">
        <f ca="1">('SUBSCRIBER BASE FLTE'!BI22*'COMMISSION ASSUMPTIONS FLTE'!$G56)*'COMMISSION ASSUMPTIONS FLTE'!$D45</f>
        <v>0</v>
      </c>
      <c r="BJ80" s="314">
        <f ca="1">('SUBSCRIBER BASE FLTE'!BJ22*'COMMISSION ASSUMPTIONS FLTE'!$G56)*'COMMISSION ASSUMPTIONS FLTE'!$D45</f>
        <v>0</v>
      </c>
      <c r="BK80" s="314">
        <f ca="1">('SUBSCRIBER BASE FLTE'!BK22*'COMMISSION ASSUMPTIONS FLTE'!$G56)*'COMMISSION ASSUMPTIONS FLTE'!$D45</f>
        <v>0</v>
      </c>
      <c r="BL80" s="314">
        <f ca="1">('SUBSCRIBER BASE FLTE'!BL22*'COMMISSION ASSUMPTIONS FLTE'!$G56)*'COMMISSION ASSUMPTIONS FLTE'!$D45</f>
        <v>0</v>
      </c>
      <c r="BM80" s="314">
        <f ca="1">('SUBSCRIBER BASE FLTE'!BM22*'COMMISSION ASSUMPTIONS FLTE'!$G56)*'COMMISSION ASSUMPTIONS FLTE'!$D45</f>
        <v>0</v>
      </c>
      <c r="BN80" s="314">
        <f ca="1">('SUBSCRIBER BASE FLTE'!BN22*'COMMISSION ASSUMPTIONS FLTE'!$G56)*'COMMISSION ASSUMPTIONS FLTE'!$D45</f>
        <v>0</v>
      </c>
      <c r="BO80" s="314">
        <f ca="1">('SUBSCRIBER BASE FLTE'!BO22*'COMMISSION ASSUMPTIONS FLTE'!$G56)*'COMMISSION ASSUMPTIONS FLTE'!$D45</f>
        <v>0</v>
      </c>
      <c r="BP80" s="314">
        <f ca="1">('SUBSCRIBER BASE FLTE'!BP22*'COMMISSION ASSUMPTIONS FLTE'!$G56)*'COMMISSION ASSUMPTIONS FLTE'!$D45</f>
        <v>0</v>
      </c>
      <c r="BQ80" s="314">
        <f ca="1">('SUBSCRIBER BASE FLTE'!BQ22*'COMMISSION ASSUMPTIONS FLTE'!$G56)*'COMMISSION ASSUMPTIONS FLTE'!$D45</f>
        <v>0</v>
      </c>
      <c r="BR80" s="314">
        <f ca="1">('SUBSCRIBER BASE FLTE'!BR22*'COMMISSION ASSUMPTIONS FLTE'!$G56)*'COMMISSION ASSUMPTIONS FLTE'!$D45</f>
        <v>0</v>
      </c>
    </row>
    <row r="81" spans="2:70" ht="24" customHeight="1"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17"/>
      <c r="AP81" s="317"/>
      <c r="AQ81" s="317"/>
      <c r="AR81" s="317"/>
      <c r="AS81" s="317"/>
      <c r="AT81" s="317"/>
      <c r="AU81" s="317"/>
      <c r="AV81" s="317"/>
      <c r="AW81" s="317"/>
      <c r="AX81" s="317"/>
      <c r="AY81" s="317"/>
      <c r="AZ81" s="317"/>
      <c r="BA81" s="317"/>
      <c r="BB81" s="317"/>
      <c r="BC81" s="317"/>
      <c r="BD81" s="317"/>
      <c r="BE81" s="317"/>
      <c r="BF81" s="317"/>
      <c r="BG81" s="317"/>
      <c r="BH81" s="317"/>
      <c r="BI81" s="317"/>
      <c r="BJ81" s="317"/>
      <c r="BK81" s="317"/>
      <c r="BL81" s="317"/>
      <c r="BM81" s="317"/>
      <c r="BN81" s="317"/>
      <c r="BO81" s="317"/>
      <c r="BP81" s="317"/>
      <c r="BQ81" s="317"/>
      <c r="BR81" s="317"/>
    </row>
    <row r="82" spans="2:70" ht="24" customHeight="1" outlineLevel="2">
      <c r="B82" s="309" t="str">
        <f>B42</f>
        <v>EXISTING AGENTS</v>
      </c>
      <c r="C82" s="311">
        <f t="shared" ref="C82:BN82" si="22">SUM(C84:C88)</f>
        <v>0</v>
      </c>
      <c r="D82" s="311">
        <f t="shared" si="22"/>
        <v>0</v>
      </c>
      <c r="E82" s="311">
        <f t="shared" si="22"/>
        <v>0</v>
      </c>
      <c r="F82" s="311">
        <f t="shared" si="22"/>
        <v>0</v>
      </c>
      <c r="G82" s="311">
        <f t="shared" si="22"/>
        <v>0</v>
      </c>
      <c r="H82" s="311">
        <f t="shared" si="22"/>
        <v>0</v>
      </c>
      <c r="I82" s="311">
        <f t="shared" si="22"/>
        <v>0</v>
      </c>
      <c r="J82" s="311">
        <f t="shared" si="22"/>
        <v>0</v>
      </c>
      <c r="K82" s="311">
        <f t="shared" ca="1" si="22"/>
        <v>0</v>
      </c>
      <c r="L82" s="311">
        <f t="shared" ca="1" si="22"/>
        <v>0</v>
      </c>
      <c r="M82" s="311">
        <f t="shared" ca="1" si="22"/>
        <v>0</v>
      </c>
      <c r="N82" s="311">
        <f t="shared" ca="1" si="22"/>
        <v>0</v>
      </c>
      <c r="O82" s="311">
        <f t="shared" ca="1" si="22"/>
        <v>0</v>
      </c>
      <c r="P82" s="311">
        <f t="shared" ca="1" si="22"/>
        <v>0</v>
      </c>
      <c r="Q82" s="311">
        <f t="shared" ca="1" si="22"/>
        <v>0</v>
      </c>
      <c r="R82" s="311">
        <f t="shared" ca="1" si="22"/>
        <v>0</v>
      </c>
      <c r="S82" s="311">
        <f t="shared" ca="1" si="22"/>
        <v>0</v>
      </c>
      <c r="T82" s="311">
        <f t="shared" ca="1" si="22"/>
        <v>0</v>
      </c>
      <c r="U82" s="311">
        <f t="shared" ca="1" si="22"/>
        <v>0</v>
      </c>
      <c r="V82" s="311">
        <f t="shared" ca="1" si="22"/>
        <v>0</v>
      </c>
      <c r="W82" s="311">
        <f t="shared" ca="1" si="22"/>
        <v>0</v>
      </c>
      <c r="X82" s="311">
        <f t="shared" ca="1" si="22"/>
        <v>0</v>
      </c>
      <c r="Y82" s="311">
        <f t="shared" ca="1" si="22"/>
        <v>0</v>
      </c>
      <c r="Z82" s="311">
        <f t="shared" ca="1" si="22"/>
        <v>0</v>
      </c>
      <c r="AA82" s="311">
        <f t="shared" ca="1" si="22"/>
        <v>0</v>
      </c>
      <c r="AB82" s="311">
        <f t="shared" ca="1" si="22"/>
        <v>0</v>
      </c>
      <c r="AC82" s="311">
        <f t="shared" ca="1" si="22"/>
        <v>0</v>
      </c>
      <c r="AD82" s="311">
        <f t="shared" ca="1" si="22"/>
        <v>0</v>
      </c>
      <c r="AE82" s="311">
        <f t="shared" ca="1" si="22"/>
        <v>0</v>
      </c>
      <c r="AF82" s="311">
        <f t="shared" ca="1" si="22"/>
        <v>0</v>
      </c>
      <c r="AG82" s="311">
        <f t="shared" ca="1" si="22"/>
        <v>0</v>
      </c>
      <c r="AH82" s="311">
        <f t="shared" ca="1" si="22"/>
        <v>0</v>
      </c>
      <c r="AI82" s="311">
        <f t="shared" ca="1" si="22"/>
        <v>0</v>
      </c>
      <c r="AJ82" s="311">
        <f t="shared" ca="1" si="22"/>
        <v>0</v>
      </c>
      <c r="AK82" s="311">
        <f t="shared" ca="1" si="22"/>
        <v>0</v>
      </c>
      <c r="AL82" s="311">
        <f t="shared" ca="1" si="22"/>
        <v>0</v>
      </c>
      <c r="AM82" s="311">
        <f t="shared" ca="1" si="22"/>
        <v>0</v>
      </c>
      <c r="AN82" s="311">
        <f t="shared" ca="1" si="22"/>
        <v>0</v>
      </c>
      <c r="AO82" s="311">
        <f t="shared" ca="1" si="22"/>
        <v>0</v>
      </c>
      <c r="AP82" s="311">
        <f t="shared" ca="1" si="22"/>
        <v>0</v>
      </c>
      <c r="AQ82" s="311">
        <f t="shared" ca="1" si="22"/>
        <v>0</v>
      </c>
      <c r="AR82" s="311">
        <f t="shared" ca="1" si="22"/>
        <v>0</v>
      </c>
      <c r="AS82" s="311">
        <f t="shared" ca="1" si="22"/>
        <v>0</v>
      </c>
      <c r="AT82" s="311">
        <f t="shared" ca="1" si="22"/>
        <v>0</v>
      </c>
      <c r="AU82" s="311">
        <f t="shared" ca="1" si="22"/>
        <v>0</v>
      </c>
      <c r="AV82" s="311">
        <f t="shared" ca="1" si="22"/>
        <v>0</v>
      </c>
      <c r="AW82" s="311">
        <f t="shared" ca="1" si="22"/>
        <v>0</v>
      </c>
      <c r="AX82" s="311">
        <f t="shared" ca="1" si="22"/>
        <v>0</v>
      </c>
      <c r="AY82" s="311">
        <f t="shared" ca="1" si="22"/>
        <v>0</v>
      </c>
      <c r="AZ82" s="311">
        <f t="shared" ca="1" si="22"/>
        <v>0</v>
      </c>
      <c r="BA82" s="311">
        <f t="shared" ca="1" si="22"/>
        <v>0</v>
      </c>
      <c r="BB82" s="311">
        <f t="shared" ca="1" si="22"/>
        <v>0</v>
      </c>
      <c r="BC82" s="311">
        <f t="shared" ca="1" si="22"/>
        <v>0</v>
      </c>
      <c r="BD82" s="311">
        <f t="shared" ca="1" si="22"/>
        <v>0</v>
      </c>
      <c r="BE82" s="311">
        <f t="shared" ca="1" si="22"/>
        <v>0</v>
      </c>
      <c r="BF82" s="311">
        <f t="shared" ca="1" si="22"/>
        <v>0</v>
      </c>
      <c r="BG82" s="311">
        <f t="shared" ca="1" si="22"/>
        <v>0</v>
      </c>
      <c r="BH82" s="311">
        <f t="shared" ca="1" si="22"/>
        <v>0</v>
      </c>
      <c r="BI82" s="311">
        <f t="shared" ca="1" si="22"/>
        <v>0</v>
      </c>
      <c r="BJ82" s="311">
        <f t="shared" ca="1" si="22"/>
        <v>0</v>
      </c>
      <c r="BK82" s="311">
        <f t="shared" ca="1" si="22"/>
        <v>0</v>
      </c>
      <c r="BL82" s="311">
        <f t="shared" ca="1" si="22"/>
        <v>0</v>
      </c>
      <c r="BM82" s="311">
        <f t="shared" ca="1" si="22"/>
        <v>0</v>
      </c>
      <c r="BN82" s="311">
        <f t="shared" ca="1" si="22"/>
        <v>0</v>
      </c>
      <c r="BO82" s="311">
        <f t="shared" ref="BO82:BR82" ca="1" si="23">SUM(BO84:BO88)</f>
        <v>0</v>
      </c>
      <c r="BP82" s="311">
        <f t="shared" ca="1" si="23"/>
        <v>0</v>
      </c>
      <c r="BQ82" s="311">
        <f t="shared" ca="1" si="23"/>
        <v>0</v>
      </c>
      <c r="BR82" s="311">
        <f t="shared" ca="1" si="23"/>
        <v>0</v>
      </c>
    </row>
    <row r="83" spans="2:70" ht="24" customHeight="1" outlineLevel="2">
      <c r="B83" s="309" t="s">
        <v>356</v>
      </c>
      <c r="AU83" s="312"/>
      <c r="AV83" s="312"/>
      <c r="AW83" s="312"/>
      <c r="AX83" s="312"/>
      <c r="AY83" s="312"/>
      <c r="AZ83" s="312"/>
      <c r="BA83" s="312"/>
      <c r="BB83" s="312"/>
      <c r="BC83" s="312"/>
      <c r="BD83" s="312"/>
      <c r="BE83" s="312"/>
      <c r="BF83" s="312"/>
      <c r="BG83" s="312"/>
      <c r="BH83" s="312"/>
      <c r="BI83" s="312"/>
      <c r="BJ83" s="312"/>
      <c r="BK83" s="312"/>
      <c r="BL83" s="312"/>
      <c r="BM83" s="312"/>
      <c r="BN83" s="312"/>
      <c r="BO83" s="312"/>
      <c r="BP83" s="312"/>
      <c r="BQ83" s="312"/>
      <c r="BR83" s="312"/>
    </row>
    <row r="84" spans="2:70" ht="24" customHeight="1" outlineLevel="2">
      <c r="B84" s="313" t="str">
        <f>B76</f>
        <v>FLTE 40GB</v>
      </c>
      <c r="C84" s="316">
        <f>('SUBSCRIBER BASE FLTE'!C48*'COMMISSION ASSUMPTIONS FLTE'!$C52)*('MVLP INPUT FLTE'!$D10*'COMMISSION ASSUMPTIONS FLTE'!$E17)</f>
        <v>0</v>
      </c>
      <c r="D84" s="316">
        <f>('SUBSCRIBER BASE FLTE'!D48*'COMMISSION ASSUMPTIONS FLTE'!$C52)*('MVLP INPUT FLTE'!$D10*'COMMISSION ASSUMPTIONS FLTE'!$E17)</f>
        <v>0</v>
      </c>
      <c r="E84" s="316">
        <f>('SUBSCRIBER BASE FLTE'!E48*'COMMISSION ASSUMPTIONS FLTE'!$C52)*('MVLP INPUT FLTE'!$D10*'COMMISSION ASSUMPTIONS FLTE'!$E17)</f>
        <v>0</v>
      </c>
      <c r="F84" s="316">
        <f>('SUBSCRIBER BASE FLTE'!F48*'COMMISSION ASSUMPTIONS FLTE'!$C52)*('MVLP INPUT FLTE'!$D10*'COMMISSION ASSUMPTIONS FLTE'!$E17)</f>
        <v>0</v>
      </c>
      <c r="G84" s="316">
        <f>('SUBSCRIBER BASE FLTE'!G48*'COMMISSION ASSUMPTIONS FLTE'!$C52)*('MVLP INPUT FLTE'!$D10*'COMMISSION ASSUMPTIONS FLTE'!$E17)</f>
        <v>0</v>
      </c>
      <c r="H84" s="316">
        <f>('SUBSCRIBER BASE FLTE'!H48*'COMMISSION ASSUMPTIONS FLTE'!$C52)*('MVLP INPUT FLTE'!$D10*'COMMISSION ASSUMPTIONS FLTE'!$E17)</f>
        <v>0</v>
      </c>
      <c r="I84" s="316">
        <f>('SUBSCRIBER BASE FLTE'!I48*'COMMISSION ASSUMPTIONS FLTE'!$C52)*('MVLP INPUT FLTE'!$D10*'COMMISSION ASSUMPTIONS FLTE'!$E17)</f>
        <v>0</v>
      </c>
      <c r="J84" s="316">
        <f>('SUBSCRIBER BASE FLTE'!J48*'COMMISSION ASSUMPTIONS FLTE'!$C52)*('MVLP INPUT FLTE'!$D10*'COMMISSION ASSUMPTIONS FLTE'!$E17)</f>
        <v>0</v>
      </c>
      <c r="K84" s="316">
        <f ca="1">('SUBSCRIBER BASE FLTE'!K48*'COMMISSION ASSUMPTIONS FLTE'!$C52)*('MVLP INPUT FLTE'!$D10*'COMMISSION ASSUMPTIONS FLTE'!$E17)</f>
        <v>0</v>
      </c>
      <c r="L84" s="316">
        <f ca="1">('SUBSCRIBER BASE FLTE'!L48*'COMMISSION ASSUMPTIONS FLTE'!$C52)*('MVLP INPUT FLTE'!$D10*'COMMISSION ASSUMPTIONS FLTE'!$E17)</f>
        <v>0</v>
      </c>
      <c r="M84" s="316">
        <f ca="1">('SUBSCRIBER BASE FLTE'!M48*'COMMISSION ASSUMPTIONS FLTE'!$C52)*('MVLP INPUT FLTE'!$D10*'COMMISSION ASSUMPTIONS FLTE'!$E17)</f>
        <v>0</v>
      </c>
      <c r="N84" s="316">
        <f ca="1">('SUBSCRIBER BASE FLTE'!N48*'COMMISSION ASSUMPTIONS FLTE'!$C52)*('MVLP INPUT FLTE'!$D10*'COMMISSION ASSUMPTIONS FLTE'!$E17)</f>
        <v>0</v>
      </c>
      <c r="O84" s="316">
        <f ca="1">('SUBSCRIBER BASE FLTE'!O48*'COMMISSION ASSUMPTIONS FLTE'!$C52)*('MVLP INPUT FLTE'!$D10*'COMMISSION ASSUMPTIONS FLTE'!$E17)</f>
        <v>0</v>
      </c>
      <c r="P84" s="316">
        <f ca="1">('SUBSCRIBER BASE FLTE'!P48*'COMMISSION ASSUMPTIONS FLTE'!$C52)*('MVLP INPUT FLTE'!$D10*'COMMISSION ASSUMPTIONS FLTE'!$E17)</f>
        <v>0</v>
      </c>
      <c r="Q84" s="316">
        <f ca="1">('SUBSCRIBER BASE FLTE'!Q48*'COMMISSION ASSUMPTIONS FLTE'!$C52)*('MVLP INPUT FLTE'!$D10*'COMMISSION ASSUMPTIONS FLTE'!$E17)</f>
        <v>0</v>
      </c>
      <c r="R84" s="316">
        <f ca="1">('SUBSCRIBER BASE FLTE'!R48*'COMMISSION ASSUMPTIONS FLTE'!$C52)*('MVLP INPUT FLTE'!$D10*'COMMISSION ASSUMPTIONS FLTE'!$E17)</f>
        <v>0</v>
      </c>
      <c r="S84" s="316">
        <f ca="1">('SUBSCRIBER BASE FLTE'!S48*'COMMISSION ASSUMPTIONS FLTE'!$C52)*('MVLP INPUT FLTE'!$D10*'COMMISSION ASSUMPTIONS FLTE'!$E17)</f>
        <v>0</v>
      </c>
      <c r="T84" s="316">
        <f ca="1">('SUBSCRIBER BASE FLTE'!T48*'COMMISSION ASSUMPTIONS FLTE'!$C52)*('MVLP INPUT FLTE'!$D10*'COMMISSION ASSUMPTIONS FLTE'!$E17)</f>
        <v>0</v>
      </c>
      <c r="U84" s="316">
        <f ca="1">('SUBSCRIBER BASE FLTE'!U48*'COMMISSION ASSUMPTIONS FLTE'!$C52)*('MVLP INPUT FLTE'!$D10*'COMMISSION ASSUMPTIONS FLTE'!$E17)</f>
        <v>0</v>
      </c>
      <c r="V84" s="316">
        <f ca="1">('SUBSCRIBER BASE FLTE'!V48*'COMMISSION ASSUMPTIONS FLTE'!$C52)*('MVLP INPUT FLTE'!$D10*'COMMISSION ASSUMPTIONS FLTE'!$E17)</f>
        <v>0</v>
      </c>
      <c r="W84" s="316">
        <f ca="1">('SUBSCRIBER BASE FLTE'!W48*'COMMISSION ASSUMPTIONS FLTE'!$C52)*('MVLP INPUT FLTE'!$D10*'COMMISSION ASSUMPTIONS FLTE'!$E17)</f>
        <v>0</v>
      </c>
      <c r="X84" s="316">
        <f ca="1">('SUBSCRIBER BASE FLTE'!X48*'COMMISSION ASSUMPTIONS FLTE'!$C52)*('MVLP INPUT FLTE'!$D10*'COMMISSION ASSUMPTIONS FLTE'!$E17)</f>
        <v>0</v>
      </c>
      <c r="Y84" s="316">
        <f ca="1">('SUBSCRIBER BASE FLTE'!Y48*'COMMISSION ASSUMPTIONS FLTE'!$C52)*('MVLP INPUT FLTE'!$D10*'COMMISSION ASSUMPTIONS FLTE'!$E17)</f>
        <v>0</v>
      </c>
      <c r="Z84" s="316">
        <f ca="1">('SUBSCRIBER BASE FLTE'!Z48*'COMMISSION ASSUMPTIONS FLTE'!$C52)*('MVLP INPUT FLTE'!$D10*'COMMISSION ASSUMPTIONS FLTE'!$E17)</f>
        <v>0</v>
      </c>
      <c r="AA84" s="316">
        <f ca="1">('SUBSCRIBER BASE FLTE'!AA48*'COMMISSION ASSUMPTIONS FLTE'!$C52)*('MVLP INPUT FLTE'!$D10*'COMMISSION ASSUMPTIONS FLTE'!$E17)</f>
        <v>0</v>
      </c>
      <c r="AB84" s="316">
        <f ca="1">('SUBSCRIBER BASE FLTE'!AB48*'COMMISSION ASSUMPTIONS FLTE'!$C52)*('MVLP INPUT FLTE'!$D10*'COMMISSION ASSUMPTIONS FLTE'!$E17)</f>
        <v>0</v>
      </c>
      <c r="AC84" s="316">
        <f ca="1">('SUBSCRIBER BASE FLTE'!AC48*'COMMISSION ASSUMPTIONS FLTE'!$C52)*('MVLP INPUT FLTE'!$D10*'COMMISSION ASSUMPTIONS FLTE'!$E17)</f>
        <v>0</v>
      </c>
      <c r="AD84" s="316">
        <f ca="1">('SUBSCRIBER BASE FLTE'!AD48*'COMMISSION ASSUMPTIONS FLTE'!$C52)*('MVLP INPUT FLTE'!$D10*'COMMISSION ASSUMPTIONS FLTE'!$E17)</f>
        <v>0</v>
      </c>
      <c r="AE84" s="316">
        <f ca="1">('SUBSCRIBER BASE FLTE'!AE48*'COMMISSION ASSUMPTIONS FLTE'!$C52)*('MVLP INPUT FLTE'!$D10*'COMMISSION ASSUMPTIONS FLTE'!$E17)</f>
        <v>0</v>
      </c>
      <c r="AF84" s="316">
        <f ca="1">('SUBSCRIBER BASE FLTE'!AF48*'COMMISSION ASSUMPTIONS FLTE'!$C52)*('MVLP INPUT FLTE'!$D10*'COMMISSION ASSUMPTIONS FLTE'!$E17)</f>
        <v>0</v>
      </c>
      <c r="AG84" s="316">
        <f ca="1">('SUBSCRIBER BASE FLTE'!AG48*'COMMISSION ASSUMPTIONS FLTE'!$C52)*('MVLP INPUT FLTE'!$D10*'COMMISSION ASSUMPTIONS FLTE'!$E17)</f>
        <v>0</v>
      </c>
      <c r="AH84" s="316">
        <f ca="1">('SUBSCRIBER BASE FLTE'!AH48*'COMMISSION ASSUMPTIONS FLTE'!$C52)*('MVLP INPUT FLTE'!$D10*'COMMISSION ASSUMPTIONS FLTE'!$E17)</f>
        <v>0</v>
      </c>
      <c r="AI84" s="316">
        <f ca="1">('SUBSCRIBER BASE FLTE'!AI48*'COMMISSION ASSUMPTIONS FLTE'!$C52)*('MVLP INPUT FLTE'!$D10*'COMMISSION ASSUMPTIONS FLTE'!$E17)</f>
        <v>0</v>
      </c>
      <c r="AJ84" s="316">
        <f ca="1">('SUBSCRIBER BASE FLTE'!AJ48*'COMMISSION ASSUMPTIONS FLTE'!$C52)*('MVLP INPUT FLTE'!$D10*'COMMISSION ASSUMPTIONS FLTE'!$E17)</f>
        <v>0</v>
      </c>
      <c r="AK84" s="316">
        <f ca="1">('SUBSCRIBER BASE FLTE'!AK48*'COMMISSION ASSUMPTIONS FLTE'!$C52)*('MVLP INPUT FLTE'!$D10*'COMMISSION ASSUMPTIONS FLTE'!$E17)</f>
        <v>0</v>
      </c>
      <c r="AL84" s="316">
        <f ca="1">('SUBSCRIBER BASE FLTE'!AL48*'COMMISSION ASSUMPTIONS FLTE'!$C52)*('MVLP INPUT FLTE'!$D10*'COMMISSION ASSUMPTIONS FLTE'!$E17)</f>
        <v>0</v>
      </c>
      <c r="AM84" s="316">
        <f ca="1">('SUBSCRIBER BASE FLTE'!AM48*'COMMISSION ASSUMPTIONS FLTE'!$C52)*('MVLP INPUT FLTE'!$D10*'COMMISSION ASSUMPTIONS FLTE'!$E17)</f>
        <v>0</v>
      </c>
      <c r="AN84" s="316">
        <f ca="1">('SUBSCRIBER BASE FLTE'!AN48*'COMMISSION ASSUMPTIONS FLTE'!$C52)*('MVLP INPUT FLTE'!$D10*'COMMISSION ASSUMPTIONS FLTE'!$E17)</f>
        <v>0</v>
      </c>
      <c r="AO84" s="316">
        <f ca="1">('SUBSCRIBER BASE FLTE'!AO48*'COMMISSION ASSUMPTIONS FLTE'!$C52)*('MVLP INPUT FLTE'!$D10*'COMMISSION ASSUMPTIONS FLTE'!$E17)</f>
        <v>0</v>
      </c>
      <c r="AP84" s="316">
        <f ca="1">('SUBSCRIBER BASE FLTE'!AP48*'COMMISSION ASSUMPTIONS FLTE'!$C52)*('MVLP INPUT FLTE'!$D10*'COMMISSION ASSUMPTIONS FLTE'!$E17)</f>
        <v>0</v>
      </c>
      <c r="AQ84" s="316">
        <f ca="1">('SUBSCRIBER BASE FLTE'!AQ48*'COMMISSION ASSUMPTIONS FLTE'!$C52)*('MVLP INPUT FLTE'!$D10*'COMMISSION ASSUMPTIONS FLTE'!$E17)</f>
        <v>0</v>
      </c>
      <c r="AR84" s="316">
        <f ca="1">('SUBSCRIBER BASE FLTE'!AR48*'COMMISSION ASSUMPTIONS FLTE'!$C52)*('MVLP INPUT FLTE'!$D10*'COMMISSION ASSUMPTIONS FLTE'!$E17)</f>
        <v>0</v>
      </c>
      <c r="AS84" s="316">
        <f ca="1">('SUBSCRIBER BASE FLTE'!AS48*'COMMISSION ASSUMPTIONS FLTE'!$C52)*('MVLP INPUT FLTE'!$D10*'COMMISSION ASSUMPTIONS FLTE'!$E17)</f>
        <v>0</v>
      </c>
      <c r="AT84" s="316">
        <f ca="1">('SUBSCRIBER BASE FLTE'!AT48*'COMMISSION ASSUMPTIONS FLTE'!$C52)*('MVLP INPUT FLTE'!$D10*'COMMISSION ASSUMPTIONS FLTE'!$E17)</f>
        <v>0</v>
      </c>
      <c r="AU84" s="316">
        <f ca="1">('SUBSCRIBER BASE FLTE'!AU48*'COMMISSION ASSUMPTIONS FLTE'!$C52)*('MVLP INPUT FLTE'!$D10*'COMMISSION ASSUMPTIONS FLTE'!$E17)</f>
        <v>0</v>
      </c>
      <c r="AV84" s="316">
        <f ca="1">('SUBSCRIBER BASE FLTE'!AV48*'COMMISSION ASSUMPTIONS FLTE'!$C52)*('MVLP INPUT FLTE'!$D10*'COMMISSION ASSUMPTIONS FLTE'!$E17)</f>
        <v>0</v>
      </c>
      <c r="AW84" s="316">
        <f ca="1">('SUBSCRIBER BASE FLTE'!AW48*'COMMISSION ASSUMPTIONS FLTE'!$C52)*('MVLP INPUT FLTE'!$D10*'COMMISSION ASSUMPTIONS FLTE'!$E17)</f>
        <v>0</v>
      </c>
      <c r="AX84" s="316">
        <f ca="1">('SUBSCRIBER BASE FLTE'!AX48*'COMMISSION ASSUMPTIONS FLTE'!$C52)*('MVLP INPUT FLTE'!$D10*'COMMISSION ASSUMPTIONS FLTE'!$E17)</f>
        <v>0</v>
      </c>
      <c r="AY84" s="316">
        <f ca="1">('SUBSCRIBER BASE FLTE'!AY48*'COMMISSION ASSUMPTIONS FLTE'!$C52)*('MVLP INPUT FLTE'!$D10*'COMMISSION ASSUMPTIONS FLTE'!$E17)</f>
        <v>0</v>
      </c>
      <c r="AZ84" s="316">
        <f ca="1">('SUBSCRIBER BASE FLTE'!AZ48*'COMMISSION ASSUMPTIONS FLTE'!$C52)*('MVLP INPUT FLTE'!$D10*'COMMISSION ASSUMPTIONS FLTE'!$E17)</f>
        <v>0</v>
      </c>
      <c r="BA84" s="316">
        <f ca="1">('SUBSCRIBER BASE FLTE'!BA48*'COMMISSION ASSUMPTIONS FLTE'!$C52)*('MVLP INPUT FLTE'!$D10*'COMMISSION ASSUMPTIONS FLTE'!$E17)</f>
        <v>0</v>
      </c>
      <c r="BB84" s="316">
        <f ca="1">('SUBSCRIBER BASE FLTE'!BB48*'COMMISSION ASSUMPTIONS FLTE'!$C52)*('MVLP INPUT FLTE'!$D10*'COMMISSION ASSUMPTIONS FLTE'!$E17)</f>
        <v>0</v>
      </c>
      <c r="BC84" s="316">
        <f ca="1">('SUBSCRIBER BASE FLTE'!BC48*'COMMISSION ASSUMPTIONS FLTE'!$C52)*('MVLP INPUT FLTE'!$D10*'COMMISSION ASSUMPTIONS FLTE'!$E17)</f>
        <v>0</v>
      </c>
      <c r="BD84" s="316">
        <f ca="1">('SUBSCRIBER BASE FLTE'!BD48*'COMMISSION ASSUMPTIONS FLTE'!$C52)*('MVLP INPUT FLTE'!$D10*'COMMISSION ASSUMPTIONS FLTE'!$E17)</f>
        <v>0</v>
      </c>
      <c r="BE84" s="316">
        <f ca="1">('SUBSCRIBER BASE FLTE'!BE48*'COMMISSION ASSUMPTIONS FLTE'!$C52)*('MVLP INPUT FLTE'!$D10*'COMMISSION ASSUMPTIONS FLTE'!$E17)</f>
        <v>0</v>
      </c>
      <c r="BF84" s="316">
        <f ca="1">('SUBSCRIBER BASE FLTE'!BF48*'COMMISSION ASSUMPTIONS FLTE'!$C52)*('MVLP INPUT FLTE'!$D10*'COMMISSION ASSUMPTIONS FLTE'!$E17)</f>
        <v>0</v>
      </c>
      <c r="BG84" s="316">
        <f ca="1">('SUBSCRIBER BASE FLTE'!BG48*'COMMISSION ASSUMPTIONS FLTE'!$C52)*('MVLP INPUT FLTE'!$D10*'COMMISSION ASSUMPTIONS FLTE'!$E17)</f>
        <v>0</v>
      </c>
      <c r="BH84" s="316">
        <f ca="1">('SUBSCRIBER BASE FLTE'!BH48*'COMMISSION ASSUMPTIONS FLTE'!$C52)*('MVLP INPUT FLTE'!$D10*'COMMISSION ASSUMPTIONS FLTE'!$E17)</f>
        <v>0</v>
      </c>
      <c r="BI84" s="316">
        <f ca="1">('SUBSCRIBER BASE FLTE'!BI48*'COMMISSION ASSUMPTIONS FLTE'!$C52)*('MVLP INPUT FLTE'!$D10*'COMMISSION ASSUMPTIONS FLTE'!$E17)</f>
        <v>0</v>
      </c>
      <c r="BJ84" s="316">
        <f ca="1">('SUBSCRIBER BASE FLTE'!BJ48*'COMMISSION ASSUMPTIONS FLTE'!$C52)*('MVLP INPUT FLTE'!$D10*'COMMISSION ASSUMPTIONS FLTE'!$E17)</f>
        <v>0</v>
      </c>
      <c r="BK84" s="316">
        <f ca="1">('SUBSCRIBER BASE FLTE'!BK48*'COMMISSION ASSUMPTIONS FLTE'!$C52)*('MVLP INPUT FLTE'!$D10*'COMMISSION ASSUMPTIONS FLTE'!$E17)</f>
        <v>0</v>
      </c>
      <c r="BL84" s="316">
        <f ca="1">('SUBSCRIBER BASE FLTE'!BL48*'COMMISSION ASSUMPTIONS FLTE'!$C52)*('MVLP INPUT FLTE'!$D10*'COMMISSION ASSUMPTIONS FLTE'!$E17)</f>
        <v>0</v>
      </c>
      <c r="BM84" s="316">
        <f ca="1">('SUBSCRIBER BASE FLTE'!BM48*'COMMISSION ASSUMPTIONS FLTE'!$C52)*('MVLP INPUT FLTE'!$D10*'COMMISSION ASSUMPTIONS FLTE'!$E17)</f>
        <v>0</v>
      </c>
      <c r="BN84" s="316">
        <f ca="1">('SUBSCRIBER BASE FLTE'!BN48*'COMMISSION ASSUMPTIONS FLTE'!$C52)*('MVLP INPUT FLTE'!$D10*'COMMISSION ASSUMPTIONS FLTE'!$E17)</f>
        <v>0</v>
      </c>
      <c r="BO84" s="316">
        <f ca="1">('SUBSCRIBER BASE FLTE'!BO48*'COMMISSION ASSUMPTIONS FLTE'!$C52)*('MVLP INPUT FLTE'!$D10*'COMMISSION ASSUMPTIONS FLTE'!$E17)</f>
        <v>0</v>
      </c>
      <c r="BP84" s="316">
        <f ca="1">('SUBSCRIBER BASE FLTE'!BP48*'COMMISSION ASSUMPTIONS FLTE'!$C52)*('MVLP INPUT FLTE'!$D10*'COMMISSION ASSUMPTIONS FLTE'!$E17)</f>
        <v>0</v>
      </c>
      <c r="BQ84" s="316">
        <f ca="1">('SUBSCRIBER BASE FLTE'!BQ48*'COMMISSION ASSUMPTIONS FLTE'!$C52)*('MVLP INPUT FLTE'!$D10*'COMMISSION ASSUMPTIONS FLTE'!$E17)</f>
        <v>0</v>
      </c>
      <c r="BR84" s="316">
        <f ca="1">('SUBSCRIBER BASE FLTE'!BR48*'COMMISSION ASSUMPTIONS FLTE'!$C52)*('MVLP INPUT FLTE'!$D10*'COMMISSION ASSUMPTIONS FLTE'!$E17)</f>
        <v>0</v>
      </c>
    </row>
    <row r="85" spans="2:70" ht="24" customHeight="1" outlineLevel="2">
      <c r="B85" s="313" t="str">
        <f>B77</f>
        <v>FLTE 100GB</v>
      </c>
      <c r="C85" s="316">
        <f>('SUBSCRIBER BASE FLTE'!C49*'COMMISSION ASSUMPTIONS FLTE'!$C53)*('MVLP INPUT FLTE'!$D11*'COMMISSION ASSUMPTIONS FLTE'!$E18)</f>
        <v>0</v>
      </c>
      <c r="D85" s="316">
        <f>('SUBSCRIBER BASE FLTE'!D49*'COMMISSION ASSUMPTIONS FLTE'!$C53)*('MVLP INPUT FLTE'!$D11*'COMMISSION ASSUMPTIONS FLTE'!$E18)</f>
        <v>0</v>
      </c>
      <c r="E85" s="316">
        <f>('SUBSCRIBER BASE FLTE'!E49*'COMMISSION ASSUMPTIONS FLTE'!$C53)*('MVLP INPUT FLTE'!$D11*'COMMISSION ASSUMPTIONS FLTE'!$E18)</f>
        <v>0</v>
      </c>
      <c r="F85" s="316">
        <f>('SUBSCRIBER BASE FLTE'!F49*'COMMISSION ASSUMPTIONS FLTE'!$C53)*('MVLP INPUT FLTE'!$D11*'COMMISSION ASSUMPTIONS FLTE'!$E18)</f>
        <v>0</v>
      </c>
      <c r="G85" s="316">
        <f>('SUBSCRIBER BASE FLTE'!G49*'COMMISSION ASSUMPTIONS FLTE'!$C53)*('MVLP INPUT FLTE'!$D11*'COMMISSION ASSUMPTIONS FLTE'!$E18)</f>
        <v>0</v>
      </c>
      <c r="H85" s="316">
        <f>('SUBSCRIBER BASE FLTE'!H49*'COMMISSION ASSUMPTIONS FLTE'!$C53)*('MVLP INPUT FLTE'!$D11*'COMMISSION ASSUMPTIONS FLTE'!$E18)</f>
        <v>0</v>
      </c>
      <c r="I85" s="316">
        <f>('SUBSCRIBER BASE FLTE'!I49*'COMMISSION ASSUMPTIONS FLTE'!$C53)*('MVLP INPUT FLTE'!$D11*'COMMISSION ASSUMPTIONS FLTE'!$E18)</f>
        <v>0</v>
      </c>
      <c r="J85" s="316">
        <f>('SUBSCRIBER BASE FLTE'!J49*'COMMISSION ASSUMPTIONS FLTE'!$C53)*('MVLP INPUT FLTE'!$D11*'COMMISSION ASSUMPTIONS FLTE'!$E18)</f>
        <v>0</v>
      </c>
      <c r="K85" s="316">
        <f ca="1">('SUBSCRIBER BASE FLTE'!K49*'COMMISSION ASSUMPTIONS FLTE'!$C53)*('MVLP INPUT FLTE'!$D11*'COMMISSION ASSUMPTIONS FLTE'!$E18)</f>
        <v>0</v>
      </c>
      <c r="L85" s="316">
        <f ca="1">('SUBSCRIBER BASE FLTE'!L49*'COMMISSION ASSUMPTIONS FLTE'!$C53)*('MVLP INPUT FLTE'!$D11*'COMMISSION ASSUMPTIONS FLTE'!$E18)</f>
        <v>0</v>
      </c>
      <c r="M85" s="316">
        <f ca="1">('SUBSCRIBER BASE FLTE'!M49*'COMMISSION ASSUMPTIONS FLTE'!$C53)*('MVLP INPUT FLTE'!$D11*'COMMISSION ASSUMPTIONS FLTE'!$E18)</f>
        <v>0</v>
      </c>
      <c r="N85" s="316">
        <f ca="1">('SUBSCRIBER BASE FLTE'!N49*'COMMISSION ASSUMPTIONS FLTE'!$C53)*('MVLP INPUT FLTE'!$D11*'COMMISSION ASSUMPTIONS FLTE'!$E18)</f>
        <v>0</v>
      </c>
      <c r="O85" s="316">
        <f ca="1">('SUBSCRIBER BASE FLTE'!O49*'COMMISSION ASSUMPTIONS FLTE'!$C53)*('MVLP INPUT FLTE'!$D11*'COMMISSION ASSUMPTIONS FLTE'!$E18)</f>
        <v>0</v>
      </c>
      <c r="P85" s="316">
        <f ca="1">('SUBSCRIBER BASE FLTE'!P49*'COMMISSION ASSUMPTIONS FLTE'!$C53)*('MVLP INPUT FLTE'!$D11*'COMMISSION ASSUMPTIONS FLTE'!$E18)</f>
        <v>0</v>
      </c>
      <c r="Q85" s="316">
        <f ca="1">('SUBSCRIBER BASE FLTE'!Q49*'COMMISSION ASSUMPTIONS FLTE'!$C53)*('MVLP INPUT FLTE'!$D11*'COMMISSION ASSUMPTIONS FLTE'!$E18)</f>
        <v>0</v>
      </c>
      <c r="R85" s="316">
        <f ca="1">('SUBSCRIBER BASE FLTE'!R49*'COMMISSION ASSUMPTIONS FLTE'!$C53)*('MVLP INPUT FLTE'!$D11*'COMMISSION ASSUMPTIONS FLTE'!$E18)</f>
        <v>0</v>
      </c>
      <c r="S85" s="316">
        <f ca="1">('SUBSCRIBER BASE FLTE'!S49*'COMMISSION ASSUMPTIONS FLTE'!$C53)*('MVLP INPUT FLTE'!$D11*'COMMISSION ASSUMPTIONS FLTE'!$E18)</f>
        <v>0</v>
      </c>
      <c r="T85" s="316">
        <f ca="1">('SUBSCRIBER BASE FLTE'!T49*'COMMISSION ASSUMPTIONS FLTE'!$C53)*('MVLP INPUT FLTE'!$D11*'COMMISSION ASSUMPTIONS FLTE'!$E18)</f>
        <v>0</v>
      </c>
      <c r="U85" s="316">
        <f ca="1">('SUBSCRIBER BASE FLTE'!U49*'COMMISSION ASSUMPTIONS FLTE'!$C53)*('MVLP INPUT FLTE'!$D11*'COMMISSION ASSUMPTIONS FLTE'!$E18)</f>
        <v>0</v>
      </c>
      <c r="V85" s="316">
        <f ca="1">('SUBSCRIBER BASE FLTE'!V49*'COMMISSION ASSUMPTIONS FLTE'!$C53)*('MVLP INPUT FLTE'!$D11*'COMMISSION ASSUMPTIONS FLTE'!$E18)</f>
        <v>0</v>
      </c>
      <c r="W85" s="316">
        <f ca="1">('SUBSCRIBER BASE FLTE'!W49*'COMMISSION ASSUMPTIONS FLTE'!$C53)*('MVLP INPUT FLTE'!$D11*'COMMISSION ASSUMPTIONS FLTE'!$E18)</f>
        <v>0</v>
      </c>
      <c r="X85" s="316">
        <f ca="1">('SUBSCRIBER BASE FLTE'!X49*'COMMISSION ASSUMPTIONS FLTE'!$C53)*('MVLP INPUT FLTE'!$D11*'COMMISSION ASSUMPTIONS FLTE'!$E18)</f>
        <v>0</v>
      </c>
      <c r="Y85" s="316">
        <f ca="1">('SUBSCRIBER BASE FLTE'!Y49*'COMMISSION ASSUMPTIONS FLTE'!$C53)*('MVLP INPUT FLTE'!$D11*'COMMISSION ASSUMPTIONS FLTE'!$E18)</f>
        <v>0</v>
      </c>
      <c r="Z85" s="316">
        <f ca="1">('SUBSCRIBER BASE FLTE'!Z49*'COMMISSION ASSUMPTIONS FLTE'!$C53)*('MVLP INPUT FLTE'!$D11*'COMMISSION ASSUMPTIONS FLTE'!$E18)</f>
        <v>0</v>
      </c>
      <c r="AA85" s="316">
        <f ca="1">('SUBSCRIBER BASE FLTE'!AA49*'COMMISSION ASSUMPTIONS FLTE'!$C53)*('MVLP INPUT FLTE'!$D11*'COMMISSION ASSUMPTIONS FLTE'!$E18)</f>
        <v>0</v>
      </c>
      <c r="AB85" s="316">
        <f ca="1">('SUBSCRIBER BASE FLTE'!AB49*'COMMISSION ASSUMPTIONS FLTE'!$C53)*('MVLP INPUT FLTE'!$D11*'COMMISSION ASSUMPTIONS FLTE'!$E18)</f>
        <v>0</v>
      </c>
      <c r="AC85" s="316">
        <f ca="1">('SUBSCRIBER BASE FLTE'!AC49*'COMMISSION ASSUMPTIONS FLTE'!$C53)*('MVLP INPUT FLTE'!$D11*'COMMISSION ASSUMPTIONS FLTE'!$E18)</f>
        <v>0</v>
      </c>
      <c r="AD85" s="316">
        <f ca="1">('SUBSCRIBER BASE FLTE'!AD49*'COMMISSION ASSUMPTIONS FLTE'!$C53)*('MVLP INPUT FLTE'!$D11*'COMMISSION ASSUMPTIONS FLTE'!$E18)</f>
        <v>0</v>
      </c>
      <c r="AE85" s="316">
        <f ca="1">('SUBSCRIBER BASE FLTE'!AE49*'COMMISSION ASSUMPTIONS FLTE'!$C53)*('MVLP INPUT FLTE'!$D11*'COMMISSION ASSUMPTIONS FLTE'!$E18)</f>
        <v>0</v>
      </c>
      <c r="AF85" s="316">
        <f ca="1">('SUBSCRIBER BASE FLTE'!AF49*'COMMISSION ASSUMPTIONS FLTE'!$C53)*('MVLP INPUT FLTE'!$D11*'COMMISSION ASSUMPTIONS FLTE'!$E18)</f>
        <v>0</v>
      </c>
      <c r="AG85" s="316">
        <f ca="1">('SUBSCRIBER BASE FLTE'!AG49*'COMMISSION ASSUMPTIONS FLTE'!$C53)*('MVLP INPUT FLTE'!$D11*'COMMISSION ASSUMPTIONS FLTE'!$E18)</f>
        <v>0</v>
      </c>
      <c r="AH85" s="316">
        <f ca="1">('SUBSCRIBER BASE FLTE'!AH49*'COMMISSION ASSUMPTIONS FLTE'!$C53)*('MVLP INPUT FLTE'!$D11*'COMMISSION ASSUMPTIONS FLTE'!$E18)</f>
        <v>0</v>
      </c>
      <c r="AI85" s="316">
        <f ca="1">('SUBSCRIBER BASE FLTE'!AI49*'COMMISSION ASSUMPTIONS FLTE'!$C53)*('MVLP INPUT FLTE'!$D11*'COMMISSION ASSUMPTIONS FLTE'!$E18)</f>
        <v>0</v>
      </c>
      <c r="AJ85" s="316">
        <f ca="1">('SUBSCRIBER BASE FLTE'!AJ49*'COMMISSION ASSUMPTIONS FLTE'!$C53)*('MVLP INPUT FLTE'!$D11*'COMMISSION ASSUMPTIONS FLTE'!$E18)</f>
        <v>0</v>
      </c>
      <c r="AK85" s="316">
        <f ca="1">('SUBSCRIBER BASE FLTE'!AK49*'COMMISSION ASSUMPTIONS FLTE'!$C53)*('MVLP INPUT FLTE'!$D11*'COMMISSION ASSUMPTIONS FLTE'!$E18)</f>
        <v>0</v>
      </c>
      <c r="AL85" s="316">
        <f ca="1">('SUBSCRIBER BASE FLTE'!AL49*'COMMISSION ASSUMPTIONS FLTE'!$C53)*('MVLP INPUT FLTE'!$D11*'COMMISSION ASSUMPTIONS FLTE'!$E18)</f>
        <v>0</v>
      </c>
      <c r="AM85" s="316">
        <f ca="1">('SUBSCRIBER BASE FLTE'!AM49*'COMMISSION ASSUMPTIONS FLTE'!$C53)*('MVLP INPUT FLTE'!$D11*'COMMISSION ASSUMPTIONS FLTE'!$E18)</f>
        <v>0</v>
      </c>
      <c r="AN85" s="316">
        <f ca="1">('SUBSCRIBER BASE FLTE'!AN49*'COMMISSION ASSUMPTIONS FLTE'!$C53)*('MVLP INPUT FLTE'!$D11*'COMMISSION ASSUMPTIONS FLTE'!$E18)</f>
        <v>0</v>
      </c>
      <c r="AO85" s="316">
        <f ca="1">('SUBSCRIBER BASE FLTE'!AO49*'COMMISSION ASSUMPTIONS FLTE'!$C53)*('MVLP INPUT FLTE'!$D11*'COMMISSION ASSUMPTIONS FLTE'!$E18)</f>
        <v>0</v>
      </c>
      <c r="AP85" s="316">
        <f ca="1">('SUBSCRIBER BASE FLTE'!AP49*'COMMISSION ASSUMPTIONS FLTE'!$C53)*('MVLP INPUT FLTE'!$D11*'COMMISSION ASSUMPTIONS FLTE'!$E18)</f>
        <v>0</v>
      </c>
      <c r="AQ85" s="316">
        <f ca="1">('SUBSCRIBER BASE FLTE'!AQ49*'COMMISSION ASSUMPTIONS FLTE'!$C53)*('MVLP INPUT FLTE'!$D11*'COMMISSION ASSUMPTIONS FLTE'!$E18)</f>
        <v>0</v>
      </c>
      <c r="AR85" s="316">
        <f ca="1">('SUBSCRIBER BASE FLTE'!AR49*'COMMISSION ASSUMPTIONS FLTE'!$C53)*('MVLP INPUT FLTE'!$D11*'COMMISSION ASSUMPTIONS FLTE'!$E18)</f>
        <v>0</v>
      </c>
      <c r="AS85" s="316">
        <f ca="1">('SUBSCRIBER BASE FLTE'!AS49*'COMMISSION ASSUMPTIONS FLTE'!$C53)*('MVLP INPUT FLTE'!$D11*'COMMISSION ASSUMPTIONS FLTE'!$E18)</f>
        <v>0</v>
      </c>
      <c r="AT85" s="316">
        <f ca="1">('SUBSCRIBER BASE FLTE'!AT49*'COMMISSION ASSUMPTIONS FLTE'!$C53)*('MVLP INPUT FLTE'!$D11*'COMMISSION ASSUMPTIONS FLTE'!$E18)</f>
        <v>0</v>
      </c>
      <c r="AU85" s="316">
        <f ca="1">('SUBSCRIBER BASE FLTE'!AU49*'COMMISSION ASSUMPTIONS FLTE'!$C53)*('MVLP INPUT FLTE'!$D11*'COMMISSION ASSUMPTIONS FLTE'!$E18)</f>
        <v>0</v>
      </c>
      <c r="AV85" s="316">
        <f ca="1">('SUBSCRIBER BASE FLTE'!AV49*'COMMISSION ASSUMPTIONS FLTE'!$C53)*('MVLP INPUT FLTE'!$D11*'COMMISSION ASSUMPTIONS FLTE'!$E18)</f>
        <v>0</v>
      </c>
      <c r="AW85" s="316">
        <f ca="1">('SUBSCRIBER BASE FLTE'!AW49*'COMMISSION ASSUMPTIONS FLTE'!$C53)*('MVLP INPUT FLTE'!$D11*'COMMISSION ASSUMPTIONS FLTE'!$E18)</f>
        <v>0</v>
      </c>
      <c r="AX85" s="316">
        <f ca="1">('SUBSCRIBER BASE FLTE'!AX49*'COMMISSION ASSUMPTIONS FLTE'!$C53)*('MVLP INPUT FLTE'!$D11*'COMMISSION ASSUMPTIONS FLTE'!$E18)</f>
        <v>0</v>
      </c>
      <c r="AY85" s="316">
        <f ca="1">('SUBSCRIBER BASE FLTE'!AY49*'COMMISSION ASSUMPTIONS FLTE'!$C53)*('MVLP INPUT FLTE'!$D11*'COMMISSION ASSUMPTIONS FLTE'!$E18)</f>
        <v>0</v>
      </c>
      <c r="AZ85" s="316">
        <f ca="1">('SUBSCRIBER BASE FLTE'!AZ49*'COMMISSION ASSUMPTIONS FLTE'!$C53)*('MVLP INPUT FLTE'!$D11*'COMMISSION ASSUMPTIONS FLTE'!$E18)</f>
        <v>0</v>
      </c>
      <c r="BA85" s="316">
        <f ca="1">('SUBSCRIBER BASE FLTE'!BA49*'COMMISSION ASSUMPTIONS FLTE'!$C53)*('MVLP INPUT FLTE'!$D11*'COMMISSION ASSUMPTIONS FLTE'!$E18)</f>
        <v>0</v>
      </c>
      <c r="BB85" s="316">
        <f ca="1">('SUBSCRIBER BASE FLTE'!BB49*'COMMISSION ASSUMPTIONS FLTE'!$C53)*('MVLP INPUT FLTE'!$D11*'COMMISSION ASSUMPTIONS FLTE'!$E18)</f>
        <v>0</v>
      </c>
      <c r="BC85" s="316">
        <f ca="1">('SUBSCRIBER BASE FLTE'!BC49*'COMMISSION ASSUMPTIONS FLTE'!$C53)*('MVLP INPUT FLTE'!$D11*'COMMISSION ASSUMPTIONS FLTE'!$E18)</f>
        <v>0</v>
      </c>
      <c r="BD85" s="316">
        <f ca="1">('SUBSCRIBER BASE FLTE'!BD49*'COMMISSION ASSUMPTIONS FLTE'!$C53)*('MVLP INPUT FLTE'!$D11*'COMMISSION ASSUMPTIONS FLTE'!$E18)</f>
        <v>0</v>
      </c>
      <c r="BE85" s="316">
        <f ca="1">('SUBSCRIBER BASE FLTE'!BE49*'COMMISSION ASSUMPTIONS FLTE'!$C53)*('MVLP INPUT FLTE'!$D11*'COMMISSION ASSUMPTIONS FLTE'!$E18)</f>
        <v>0</v>
      </c>
      <c r="BF85" s="316">
        <f ca="1">('SUBSCRIBER BASE FLTE'!BF49*'COMMISSION ASSUMPTIONS FLTE'!$C53)*('MVLP INPUT FLTE'!$D11*'COMMISSION ASSUMPTIONS FLTE'!$E18)</f>
        <v>0</v>
      </c>
      <c r="BG85" s="316">
        <f ca="1">('SUBSCRIBER BASE FLTE'!BG49*'COMMISSION ASSUMPTIONS FLTE'!$C53)*('MVLP INPUT FLTE'!$D11*'COMMISSION ASSUMPTIONS FLTE'!$E18)</f>
        <v>0</v>
      </c>
      <c r="BH85" s="316">
        <f ca="1">('SUBSCRIBER BASE FLTE'!BH49*'COMMISSION ASSUMPTIONS FLTE'!$C53)*('MVLP INPUT FLTE'!$D11*'COMMISSION ASSUMPTIONS FLTE'!$E18)</f>
        <v>0</v>
      </c>
      <c r="BI85" s="316">
        <f ca="1">('SUBSCRIBER BASE FLTE'!BI49*'COMMISSION ASSUMPTIONS FLTE'!$C53)*('MVLP INPUT FLTE'!$D11*'COMMISSION ASSUMPTIONS FLTE'!$E18)</f>
        <v>0</v>
      </c>
      <c r="BJ85" s="316">
        <f ca="1">('SUBSCRIBER BASE FLTE'!BJ49*'COMMISSION ASSUMPTIONS FLTE'!$C53)*('MVLP INPUT FLTE'!$D11*'COMMISSION ASSUMPTIONS FLTE'!$E18)</f>
        <v>0</v>
      </c>
      <c r="BK85" s="316">
        <f ca="1">('SUBSCRIBER BASE FLTE'!BK49*'COMMISSION ASSUMPTIONS FLTE'!$C53)*('MVLP INPUT FLTE'!$D11*'COMMISSION ASSUMPTIONS FLTE'!$E18)</f>
        <v>0</v>
      </c>
      <c r="BL85" s="316">
        <f ca="1">('SUBSCRIBER BASE FLTE'!BL49*'COMMISSION ASSUMPTIONS FLTE'!$C53)*('MVLP INPUT FLTE'!$D11*'COMMISSION ASSUMPTIONS FLTE'!$E18)</f>
        <v>0</v>
      </c>
      <c r="BM85" s="316">
        <f ca="1">('SUBSCRIBER BASE FLTE'!BM49*'COMMISSION ASSUMPTIONS FLTE'!$C53)*('MVLP INPUT FLTE'!$D11*'COMMISSION ASSUMPTIONS FLTE'!$E18)</f>
        <v>0</v>
      </c>
      <c r="BN85" s="316">
        <f ca="1">('SUBSCRIBER BASE FLTE'!BN49*'COMMISSION ASSUMPTIONS FLTE'!$C53)*('MVLP INPUT FLTE'!$D11*'COMMISSION ASSUMPTIONS FLTE'!$E18)</f>
        <v>0</v>
      </c>
      <c r="BO85" s="316">
        <f ca="1">('SUBSCRIBER BASE FLTE'!BO49*'COMMISSION ASSUMPTIONS FLTE'!$C53)*('MVLP INPUT FLTE'!$D11*'COMMISSION ASSUMPTIONS FLTE'!$E18)</f>
        <v>0</v>
      </c>
      <c r="BP85" s="316">
        <f ca="1">('SUBSCRIBER BASE FLTE'!BP49*'COMMISSION ASSUMPTIONS FLTE'!$C53)*('MVLP INPUT FLTE'!$D11*'COMMISSION ASSUMPTIONS FLTE'!$E18)</f>
        <v>0</v>
      </c>
      <c r="BQ85" s="316">
        <f ca="1">('SUBSCRIBER BASE FLTE'!BQ49*'COMMISSION ASSUMPTIONS FLTE'!$C53)*('MVLP INPUT FLTE'!$D11*'COMMISSION ASSUMPTIONS FLTE'!$E18)</f>
        <v>0</v>
      </c>
      <c r="BR85" s="316">
        <f ca="1">('SUBSCRIBER BASE FLTE'!BR49*'COMMISSION ASSUMPTIONS FLTE'!$C53)*('MVLP INPUT FLTE'!$D11*'COMMISSION ASSUMPTIONS FLTE'!$E18)</f>
        <v>0</v>
      </c>
    </row>
    <row r="86" spans="2:70" ht="24" customHeight="1" outlineLevel="2">
      <c r="B86" s="313" t="str">
        <f>B78</f>
        <v>FLTE 200GB</v>
      </c>
      <c r="C86" s="316">
        <f>('SUBSCRIBER BASE FLTE'!C50*'COMMISSION ASSUMPTIONS FLTE'!$C54)*('MVLP INPUT FLTE'!$D12*'COMMISSION ASSUMPTIONS FLTE'!$E19)</f>
        <v>0</v>
      </c>
      <c r="D86" s="316">
        <f>('SUBSCRIBER BASE FLTE'!D50*'COMMISSION ASSUMPTIONS FLTE'!$C54)*('MVLP INPUT FLTE'!$D12*'COMMISSION ASSUMPTIONS FLTE'!$E19)</f>
        <v>0</v>
      </c>
      <c r="E86" s="316">
        <f>('SUBSCRIBER BASE FLTE'!E50*'COMMISSION ASSUMPTIONS FLTE'!$C54)*('MVLP INPUT FLTE'!$D12*'COMMISSION ASSUMPTIONS FLTE'!$E19)</f>
        <v>0</v>
      </c>
      <c r="F86" s="316">
        <f>('SUBSCRIBER BASE FLTE'!F50*'COMMISSION ASSUMPTIONS FLTE'!$C54)*('MVLP INPUT FLTE'!$D12*'COMMISSION ASSUMPTIONS FLTE'!$E19)</f>
        <v>0</v>
      </c>
      <c r="G86" s="316">
        <f>('SUBSCRIBER BASE FLTE'!G50*'COMMISSION ASSUMPTIONS FLTE'!$C54)*('MVLP INPUT FLTE'!$D12*'COMMISSION ASSUMPTIONS FLTE'!$E19)</f>
        <v>0</v>
      </c>
      <c r="H86" s="316">
        <f>('SUBSCRIBER BASE FLTE'!H50*'COMMISSION ASSUMPTIONS FLTE'!$C54)*('MVLP INPUT FLTE'!$D12*'COMMISSION ASSUMPTIONS FLTE'!$E19)</f>
        <v>0</v>
      </c>
      <c r="I86" s="316">
        <f>('SUBSCRIBER BASE FLTE'!I50*'COMMISSION ASSUMPTIONS FLTE'!$C54)*('MVLP INPUT FLTE'!$D12*'COMMISSION ASSUMPTIONS FLTE'!$E19)</f>
        <v>0</v>
      </c>
      <c r="J86" s="316">
        <f>('SUBSCRIBER BASE FLTE'!J50*'COMMISSION ASSUMPTIONS FLTE'!$C54)*('MVLP INPUT FLTE'!$D12*'COMMISSION ASSUMPTIONS FLTE'!$E19)</f>
        <v>0</v>
      </c>
      <c r="K86" s="316">
        <f ca="1">('SUBSCRIBER BASE FLTE'!K50*'COMMISSION ASSUMPTIONS FLTE'!$C54)*('MVLP INPUT FLTE'!$D12*'COMMISSION ASSUMPTIONS FLTE'!$E19)</f>
        <v>0</v>
      </c>
      <c r="L86" s="316">
        <f ca="1">('SUBSCRIBER BASE FLTE'!L50*'COMMISSION ASSUMPTIONS FLTE'!$C54)*('MVLP INPUT FLTE'!$D12*'COMMISSION ASSUMPTIONS FLTE'!$E19)</f>
        <v>0</v>
      </c>
      <c r="M86" s="316">
        <f ca="1">('SUBSCRIBER BASE FLTE'!M50*'COMMISSION ASSUMPTIONS FLTE'!$C54)*('MVLP INPUT FLTE'!$D12*'COMMISSION ASSUMPTIONS FLTE'!$E19)</f>
        <v>0</v>
      </c>
      <c r="N86" s="316">
        <f ca="1">('SUBSCRIBER BASE FLTE'!N50*'COMMISSION ASSUMPTIONS FLTE'!$C54)*('MVLP INPUT FLTE'!$D12*'COMMISSION ASSUMPTIONS FLTE'!$E19)</f>
        <v>0</v>
      </c>
      <c r="O86" s="316">
        <f ca="1">('SUBSCRIBER BASE FLTE'!O50*'COMMISSION ASSUMPTIONS FLTE'!$C54)*('MVLP INPUT FLTE'!$D12*'COMMISSION ASSUMPTIONS FLTE'!$E19)</f>
        <v>0</v>
      </c>
      <c r="P86" s="316">
        <f ca="1">('SUBSCRIBER BASE FLTE'!P50*'COMMISSION ASSUMPTIONS FLTE'!$C54)*('MVLP INPUT FLTE'!$D12*'COMMISSION ASSUMPTIONS FLTE'!$E19)</f>
        <v>0</v>
      </c>
      <c r="Q86" s="316">
        <f ca="1">('SUBSCRIBER BASE FLTE'!Q50*'COMMISSION ASSUMPTIONS FLTE'!$C54)*('MVLP INPUT FLTE'!$D12*'COMMISSION ASSUMPTIONS FLTE'!$E19)</f>
        <v>0</v>
      </c>
      <c r="R86" s="316">
        <f ca="1">('SUBSCRIBER BASE FLTE'!R50*'COMMISSION ASSUMPTIONS FLTE'!$C54)*('MVLP INPUT FLTE'!$D12*'COMMISSION ASSUMPTIONS FLTE'!$E19)</f>
        <v>0</v>
      </c>
      <c r="S86" s="316">
        <f ca="1">('SUBSCRIBER BASE FLTE'!S50*'COMMISSION ASSUMPTIONS FLTE'!$C54)*('MVLP INPUT FLTE'!$D12*'COMMISSION ASSUMPTIONS FLTE'!$E19)</f>
        <v>0</v>
      </c>
      <c r="T86" s="316">
        <f ca="1">('SUBSCRIBER BASE FLTE'!T50*'COMMISSION ASSUMPTIONS FLTE'!$C54)*('MVLP INPUT FLTE'!$D12*'COMMISSION ASSUMPTIONS FLTE'!$E19)</f>
        <v>0</v>
      </c>
      <c r="U86" s="316">
        <f ca="1">('SUBSCRIBER BASE FLTE'!U50*'COMMISSION ASSUMPTIONS FLTE'!$C54)*('MVLP INPUT FLTE'!$D12*'COMMISSION ASSUMPTIONS FLTE'!$E19)</f>
        <v>0</v>
      </c>
      <c r="V86" s="316">
        <f ca="1">('SUBSCRIBER BASE FLTE'!V50*'COMMISSION ASSUMPTIONS FLTE'!$C54)*('MVLP INPUT FLTE'!$D12*'COMMISSION ASSUMPTIONS FLTE'!$E19)</f>
        <v>0</v>
      </c>
      <c r="W86" s="316">
        <f ca="1">('SUBSCRIBER BASE FLTE'!W50*'COMMISSION ASSUMPTIONS FLTE'!$C54)*('MVLP INPUT FLTE'!$D12*'COMMISSION ASSUMPTIONS FLTE'!$E19)</f>
        <v>0</v>
      </c>
      <c r="X86" s="316">
        <f ca="1">('SUBSCRIBER BASE FLTE'!X50*'COMMISSION ASSUMPTIONS FLTE'!$C54)*('MVLP INPUT FLTE'!$D12*'COMMISSION ASSUMPTIONS FLTE'!$E19)</f>
        <v>0</v>
      </c>
      <c r="Y86" s="316">
        <f ca="1">('SUBSCRIBER BASE FLTE'!Y50*'COMMISSION ASSUMPTIONS FLTE'!$C54)*('MVLP INPUT FLTE'!$D12*'COMMISSION ASSUMPTIONS FLTE'!$E19)</f>
        <v>0</v>
      </c>
      <c r="Z86" s="316">
        <f ca="1">('SUBSCRIBER BASE FLTE'!Z50*'COMMISSION ASSUMPTIONS FLTE'!$C54)*('MVLP INPUT FLTE'!$D12*'COMMISSION ASSUMPTIONS FLTE'!$E19)</f>
        <v>0</v>
      </c>
      <c r="AA86" s="316">
        <f ca="1">('SUBSCRIBER BASE FLTE'!AA50*'COMMISSION ASSUMPTIONS FLTE'!$C54)*('MVLP INPUT FLTE'!$D12*'COMMISSION ASSUMPTIONS FLTE'!$E19)</f>
        <v>0</v>
      </c>
      <c r="AB86" s="316">
        <f ca="1">('SUBSCRIBER BASE FLTE'!AB50*'COMMISSION ASSUMPTIONS FLTE'!$C54)*('MVLP INPUT FLTE'!$D12*'COMMISSION ASSUMPTIONS FLTE'!$E19)</f>
        <v>0</v>
      </c>
      <c r="AC86" s="316">
        <f ca="1">('SUBSCRIBER BASE FLTE'!AC50*'COMMISSION ASSUMPTIONS FLTE'!$C54)*('MVLP INPUT FLTE'!$D12*'COMMISSION ASSUMPTIONS FLTE'!$E19)</f>
        <v>0</v>
      </c>
      <c r="AD86" s="316">
        <f ca="1">('SUBSCRIBER BASE FLTE'!AD50*'COMMISSION ASSUMPTIONS FLTE'!$C54)*('MVLP INPUT FLTE'!$D12*'COMMISSION ASSUMPTIONS FLTE'!$E19)</f>
        <v>0</v>
      </c>
      <c r="AE86" s="316">
        <f ca="1">('SUBSCRIBER BASE FLTE'!AE50*'COMMISSION ASSUMPTIONS FLTE'!$C54)*('MVLP INPUT FLTE'!$D12*'COMMISSION ASSUMPTIONS FLTE'!$E19)</f>
        <v>0</v>
      </c>
      <c r="AF86" s="316">
        <f ca="1">('SUBSCRIBER BASE FLTE'!AF50*'COMMISSION ASSUMPTIONS FLTE'!$C54)*('MVLP INPUT FLTE'!$D12*'COMMISSION ASSUMPTIONS FLTE'!$E19)</f>
        <v>0</v>
      </c>
      <c r="AG86" s="316">
        <f ca="1">('SUBSCRIBER BASE FLTE'!AG50*'COMMISSION ASSUMPTIONS FLTE'!$C54)*('MVLP INPUT FLTE'!$D12*'COMMISSION ASSUMPTIONS FLTE'!$E19)</f>
        <v>0</v>
      </c>
      <c r="AH86" s="316">
        <f ca="1">('SUBSCRIBER BASE FLTE'!AH50*'COMMISSION ASSUMPTIONS FLTE'!$C54)*('MVLP INPUT FLTE'!$D12*'COMMISSION ASSUMPTIONS FLTE'!$E19)</f>
        <v>0</v>
      </c>
      <c r="AI86" s="316">
        <f ca="1">('SUBSCRIBER BASE FLTE'!AI50*'COMMISSION ASSUMPTIONS FLTE'!$C54)*('MVLP INPUT FLTE'!$D12*'COMMISSION ASSUMPTIONS FLTE'!$E19)</f>
        <v>0</v>
      </c>
      <c r="AJ86" s="316">
        <f ca="1">('SUBSCRIBER BASE FLTE'!AJ50*'COMMISSION ASSUMPTIONS FLTE'!$C54)*('MVLP INPUT FLTE'!$D12*'COMMISSION ASSUMPTIONS FLTE'!$E19)</f>
        <v>0</v>
      </c>
      <c r="AK86" s="316">
        <f ca="1">('SUBSCRIBER BASE FLTE'!AK50*'COMMISSION ASSUMPTIONS FLTE'!$C54)*('MVLP INPUT FLTE'!$D12*'COMMISSION ASSUMPTIONS FLTE'!$E19)</f>
        <v>0</v>
      </c>
      <c r="AL86" s="316">
        <f ca="1">('SUBSCRIBER BASE FLTE'!AL50*'COMMISSION ASSUMPTIONS FLTE'!$C54)*('MVLP INPUT FLTE'!$D12*'COMMISSION ASSUMPTIONS FLTE'!$E19)</f>
        <v>0</v>
      </c>
      <c r="AM86" s="316">
        <f ca="1">('SUBSCRIBER BASE FLTE'!AM50*'COMMISSION ASSUMPTIONS FLTE'!$C54)*('MVLP INPUT FLTE'!$D12*'COMMISSION ASSUMPTIONS FLTE'!$E19)</f>
        <v>0</v>
      </c>
      <c r="AN86" s="316">
        <f ca="1">('SUBSCRIBER BASE FLTE'!AN50*'COMMISSION ASSUMPTIONS FLTE'!$C54)*('MVLP INPUT FLTE'!$D12*'COMMISSION ASSUMPTIONS FLTE'!$E19)</f>
        <v>0</v>
      </c>
      <c r="AO86" s="316">
        <f ca="1">('SUBSCRIBER BASE FLTE'!AO50*'COMMISSION ASSUMPTIONS FLTE'!$C54)*('MVLP INPUT FLTE'!$D12*'COMMISSION ASSUMPTIONS FLTE'!$E19)</f>
        <v>0</v>
      </c>
      <c r="AP86" s="316">
        <f ca="1">('SUBSCRIBER BASE FLTE'!AP50*'COMMISSION ASSUMPTIONS FLTE'!$C54)*('MVLP INPUT FLTE'!$D12*'COMMISSION ASSUMPTIONS FLTE'!$E19)</f>
        <v>0</v>
      </c>
      <c r="AQ86" s="316">
        <f ca="1">('SUBSCRIBER BASE FLTE'!AQ50*'COMMISSION ASSUMPTIONS FLTE'!$C54)*('MVLP INPUT FLTE'!$D12*'COMMISSION ASSUMPTIONS FLTE'!$E19)</f>
        <v>0</v>
      </c>
      <c r="AR86" s="316">
        <f ca="1">('SUBSCRIBER BASE FLTE'!AR50*'COMMISSION ASSUMPTIONS FLTE'!$C54)*('MVLP INPUT FLTE'!$D12*'COMMISSION ASSUMPTIONS FLTE'!$E19)</f>
        <v>0</v>
      </c>
      <c r="AS86" s="316">
        <f ca="1">('SUBSCRIBER BASE FLTE'!AS50*'COMMISSION ASSUMPTIONS FLTE'!$C54)*('MVLP INPUT FLTE'!$D12*'COMMISSION ASSUMPTIONS FLTE'!$E19)</f>
        <v>0</v>
      </c>
      <c r="AT86" s="316">
        <f ca="1">('SUBSCRIBER BASE FLTE'!AT50*'COMMISSION ASSUMPTIONS FLTE'!$C54)*('MVLP INPUT FLTE'!$D12*'COMMISSION ASSUMPTIONS FLTE'!$E19)</f>
        <v>0</v>
      </c>
      <c r="AU86" s="316">
        <f ca="1">('SUBSCRIBER BASE FLTE'!AU50*'COMMISSION ASSUMPTIONS FLTE'!$C54)*('MVLP INPUT FLTE'!$D12*'COMMISSION ASSUMPTIONS FLTE'!$E19)</f>
        <v>0</v>
      </c>
      <c r="AV86" s="316">
        <f ca="1">('SUBSCRIBER BASE FLTE'!AV50*'COMMISSION ASSUMPTIONS FLTE'!$C54)*('MVLP INPUT FLTE'!$D12*'COMMISSION ASSUMPTIONS FLTE'!$E19)</f>
        <v>0</v>
      </c>
      <c r="AW86" s="316">
        <f ca="1">('SUBSCRIBER BASE FLTE'!AW50*'COMMISSION ASSUMPTIONS FLTE'!$C54)*('MVLP INPUT FLTE'!$D12*'COMMISSION ASSUMPTIONS FLTE'!$E19)</f>
        <v>0</v>
      </c>
      <c r="AX86" s="316">
        <f ca="1">('SUBSCRIBER BASE FLTE'!AX50*'COMMISSION ASSUMPTIONS FLTE'!$C54)*('MVLP INPUT FLTE'!$D12*'COMMISSION ASSUMPTIONS FLTE'!$E19)</f>
        <v>0</v>
      </c>
      <c r="AY86" s="316">
        <f ca="1">('SUBSCRIBER BASE FLTE'!AY50*'COMMISSION ASSUMPTIONS FLTE'!$C54)*('MVLP INPUT FLTE'!$D12*'COMMISSION ASSUMPTIONS FLTE'!$E19)</f>
        <v>0</v>
      </c>
      <c r="AZ86" s="316">
        <f ca="1">('SUBSCRIBER BASE FLTE'!AZ50*'COMMISSION ASSUMPTIONS FLTE'!$C54)*('MVLP INPUT FLTE'!$D12*'COMMISSION ASSUMPTIONS FLTE'!$E19)</f>
        <v>0</v>
      </c>
      <c r="BA86" s="316">
        <f ca="1">('SUBSCRIBER BASE FLTE'!BA50*'COMMISSION ASSUMPTIONS FLTE'!$C54)*('MVLP INPUT FLTE'!$D12*'COMMISSION ASSUMPTIONS FLTE'!$E19)</f>
        <v>0</v>
      </c>
      <c r="BB86" s="316">
        <f ca="1">('SUBSCRIBER BASE FLTE'!BB50*'COMMISSION ASSUMPTIONS FLTE'!$C54)*('MVLP INPUT FLTE'!$D12*'COMMISSION ASSUMPTIONS FLTE'!$E19)</f>
        <v>0</v>
      </c>
      <c r="BC86" s="316">
        <f ca="1">('SUBSCRIBER BASE FLTE'!BC50*'COMMISSION ASSUMPTIONS FLTE'!$C54)*('MVLP INPUT FLTE'!$D12*'COMMISSION ASSUMPTIONS FLTE'!$E19)</f>
        <v>0</v>
      </c>
      <c r="BD86" s="316">
        <f ca="1">('SUBSCRIBER BASE FLTE'!BD50*'COMMISSION ASSUMPTIONS FLTE'!$C54)*('MVLP INPUT FLTE'!$D12*'COMMISSION ASSUMPTIONS FLTE'!$E19)</f>
        <v>0</v>
      </c>
      <c r="BE86" s="316">
        <f ca="1">('SUBSCRIBER BASE FLTE'!BE50*'COMMISSION ASSUMPTIONS FLTE'!$C54)*('MVLP INPUT FLTE'!$D12*'COMMISSION ASSUMPTIONS FLTE'!$E19)</f>
        <v>0</v>
      </c>
      <c r="BF86" s="316">
        <f ca="1">('SUBSCRIBER BASE FLTE'!BF50*'COMMISSION ASSUMPTIONS FLTE'!$C54)*('MVLP INPUT FLTE'!$D12*'COMMISSION ASSUMPTIONS FLTE'!$E19)</f>
        <v>0</v>
      </c>
      <c r="BG86" s="316">
        <f ca="1">('SUBSCRIBER BASE FLTE'!BG50*'COMMISSION ASSUMPTIONS FLTE'!$C54)*('MVLP INPUT FLTE'!$D12*'COMMISSION ASSUMPTIONS FLTE'!$E19)</f>
        <v>0</v>
      </c>
      <c r="BH86" s="316">
        <f ca="1">('SUBSCRIBER BASE FLTE'!BH50*'COMMISSION ASSUMPTIONS FLTE'!$C54)*('MVLP INPUT FLTE'!$D12*'COMMISSION ASSUMPTIONS FLTE'!$E19)</f>
        <v>0</v>
      </c>
      <c r="BI86" s="316">
        <f ca="1">('SUBSCRIBER BASE FLTE'!BI50*'COMMISSION ASSUMPTIONS FLTE'!$C54)*('MVLP INPUT FLTE'!$D12*'COMMISSION ASSUMPTIONS FLTE'!$E19)</f>
        <v>0</v>
      </c>
      <c r="BJ86" s="316">
        <f ca="1">('SUBSCRIBER BASE FLTE'!BJ50*'COMMISSION ASSUMPTIONS FLTE'!$C54)*('MVLP INPUT FLTE'!$D12*'COMMISSION ASSUMPTIONS FLTE'!$E19)</f>
        <v>0</v>
      </c>
      <c r="BK86" s="316">
        <f ca="1">('SUBSCRIBER BASE FLTE'!BK50*'COMMISSION ASSUMPTIONS FLTE'!$C54)*('MVLP INPUT FLTE'!$D12*'COMMISSION ASSUMPTIONS FLTE'!$E19)</f>
        <v>0</v>
      </c>
      <c r="BL86" s="316">
        <f ca="1">('SUBSCRIBER BASE FLTE'!BL50*'COMMISSION ASSUMPTIONS FLTE'!$C54)*('MVLP INPUT FLTE'!$D12*'COMMISSION ASSUMPTIONS FLTE'!$E19)</f>
        <v>0</v>
      </c>
      <c r="BM86" s="316">
        <f ca="1">('SUBSCRIBER BASE FLTE'!BM50*'COMMISSION ASSUMPTIONS FLTE'!$C54)*('MVLP INPUT FLTE'!$D12*'COMMISSION ASSUMPTIONS FLTE'!$E19)</f>
        <v>0</v>
      </c>
      <c r="BN86" s="316">
        <f ca="1">('SUBSCRIBER BASE FLTE'!BN50*'COMMISSION ASSUMPTIONS FLTE'!$C54)*('MVLP INPUT FLTE'!$D12*'COMMISSION ASSUMPTIONS FLTE'!$E19)</f>
        <v>0</v>
      </c>
      <c r="BO86" s="316">
        <f ca="1">('SUBSCRIBER BASE FLTE'!BO50*'COMMISSION ASSUMPTIONS FLTE'!$C54)*('MVLP INPUT FLTE'!$D12*'COMMISSION ASSUMPTIONS FLTE'!$E19)</f>
        <v>0</v>
      </c>
      <c r="BP86" s="316">
        <f ca="1">('SUBSCRIBER BASE FLTE'!BP50*'COMMISSION ASSUMPTIONS FLTE'!$C54)*('MVLP INPUT FLTE'!$D12*'COMMISSION ASSUMPTIONS FLTE'!$E19)</f>
        <v>0</v>
      </c>
      <c r="BQ86" s="316">
        <f ca="1">('SUBSCRIBER BASE FLTE'!BQ50*'COMMISSION ASSUMPTIONS FLTE'!$C54)*('MVLP INPUT FLTE'!$D12*'COMMISSION ASSUMPTIONS FLTE'!$E19)</f>
        <v>0</v>
      </c>
      <c r="BR86" s="316">
        <f ca="1">('SUBSCRIBER BASE FLTE'!BR50*'COMMISSION ASSUMPTIONS FLTE'!$C54)*('MVLP INPUT FLTE'!$D12*'COMMISSION ASSUMPTIONS FLTE'!$E19)</f>
        <v>0</v>
      </c>
    </row>
    <row r="87" spans="2:70" ht="24" customHeight="1" outlineLevel="2">
      <c r="B87" s="313" t="str">
        <f>B79</f>
        <v>FLTE 400GB</v>
      </c>
      <c r="C87" s="316">
        <f>('SUBSCRIBER BASE FLTE'!C51*'COMMISSION ASSUMPTIONS FLTE'!$C55)*('MVLP INPUT FLTE'!$D13*'COMMISSION ASSUMPTIONS FLTE'!$E20)</f>
        <v>0</v>
      </c>
      <c r="D87" s="316">
        <f>('SUBSCRIBER BASE FLTE'!D51*'COMMISSION ASSUMPTIONS FLTE'!$C55)*('MVLP INPUT FLTE'!$D13*'COMMISSION ASSUMPTIONS FLTE'!$E20)</f>
        <v>0</v>
      </c>
      <c r="E87" s="316">
        <f>('SUBSCRIBER BASE FLTE'!E51*'COMMISSION ASSUMPTIONS FLTE'!$C55)*('MVLP INPUT FLTE'!$D13*'COMMISSION ASSUMPTIONS FLTE'!$E20)</f>
        <v>0</v>
      </c>
      <c r="F87" s="316">
        <f>('SUBSCRIBER BASE FLTE'!F51*'COMMISSION ASSUMPTIONS FLTE'!$C55)*('MVLP INPUT FLTE'!$D13*'COMMISSION ASSUMPTIONS FLTE'!$E20)</f>
        <v>0</v>
      </c>
      <c r="G87" s="316">
        <f>('SUBSCRIBER BASE FLTE'!G51*'COMMISSION ASSUMPTIONS FLTE'!$C55)*('MVLP INPUT FLTE'!$D13*'COMMISSION ASSUMPTIONS FLTE'!$E20)</f>
        <v>0</v>
      </c>
      <c r="H87" s="316">
        <f>('SUBSCRIBER BASE FLTE'!H51*'COMMISSION ASSUMPTIONS FLTE'!$C55)*('MVLP INPUT FLTE'!$D13*'COMMISSION ASSUMPTIONS FLTE'!$E20)</f>
        <v>0</v>
      </c>
      <c r="I87" s="316">
        <f>('SUBSCRIBER BASE FLTE'!I51*'COMMISSION ASSUMPTIONS FLTE'!$C55)*('MVLP INPUT FLTE'!$D13*'COMMISSION ASSUMPTIONS FLTE'!$E20)</f>
        <v>0</v>
      </c>
      <c r="J87" s="316">
        <f>('SUBSCRIBER BASE FLTE'!J51*'COMMISSION ASSUMPTIONS FLTE'!$C55)*('MVLP INPUT FLTE'!$D13*'COMMISSION ASSUMPTIONS FLTE'!$E20)</f>
        <v>0</v>
      </c>
      <c r="K87" s="316">
        <f ca="1">('SUBSCRIBER BASE FLTE'!K51*'COMMISSION ASSUMPTIONS FLTE'!$C55)*('MVLP INPUT FLTE'!$D13*'COMMISSION ASSUMPTIONS FLTE'!$E20)</f>
        <v>0</v>
      </c>
      <c r="L87" s="316">
        <f ca="1">('SUBSCRIBER BASE FLTE'!L51*'COMMISSION ASSUMPTIONS FLTE'!$C55)*('MVLP INPUT FLTE'!$D13*'COMMISSION ASSUMPTIONS FLTE'!$E20)</f>
        <v>0</v>
      </c>
      <c r="M87" s="316">
        <f ca="1">('SUBSCRIBER BASE FLTE'!M51*'COMMISSION ASSUMPTIONS FLTE'!$C55)*('MVLP INPUT FLTE'!$D13*'COMMISSION ASSUMPTIONS FLTE'!$E20)</f>
        <v>0</v>
      </c>
      <c r="N87" s="316">
        <f ca="1">('SUBSCRIBER BASE FLTE'!N51*'COMMISSION ASSUMPTIONS FLTE'!$C55)*('MVLP INPUT FLTE'!$D13*'COMMISSION ASSUMPTIONS FLTE'!$E20)</f>
        <v>0</v>
      </c>
      <c r="O87" s="316">
        <f ca="1">('SUBSCRIBER BASE FLTE'!O51*'COMMISSION ASSUMPTIONS FLTE'!$C55)*('MVLP INPUT FLTE'!$D13*'COMMISSION ASSUMPTIONS FLTE'!$E20)</f>
        <v>0</v>
      </c>
      <c r="P87" s="316">
        <f ca="1">('SUBSCRIBER BASE FLTE'!P51*'COMMISSION ASSUMPTIONS FLTE'!$C55)*('MVLP INPUT FLTE'!$D13*'COMMISSION ASSUMPTIONS FLTE'!$E20)</f>
        <v>0</v>
      </c>
      <c r="Q87" s="316">
        <f ca="1">('SUBSCRIBER BASE FLTE'!Q51*'COMMISSION ASSUMPTIONS FLTE'!$C55)*('MVLP INPUT FLTE'!$D13*'COMMISSION ASSUMPTIONS FLTE'!$E20)</f>
        <v>0</v>
      </c>
      <c r="R87" s="316">
        <f ca="1">('SUBSCRIBER BASE FLTE'!R51*'COMMISSION ASSUMPTIONS FLTE'!$C55)*('MVLP INPUT FLTE'!$D13*'COMMISSION ASSUMPTIONS FLTE'!$E20)</f>
        <v>0</v>
      </c>
      <c r="S87" s="316">
        <f ca="1">('SUBSCRIBER BASE FLTE'!S51*'COMMISSION ASSUMPTIONS FLTE'!$C55)*('MVLP INPUT FLTE'!$D13*'COMMISSION ASSUMPTIONS FLTE'!$E20)</f>
        <v>0</v>
      </c>
      <c r="T87" s="316">
        <f ca="1">('SUBSCRIBER BASE FLTE'!T51*'COMMISSION ASSUMPTIONS FLTE'!$C55)*('MVLP INPUT FLTE'!$D13*'COMMISSION ASSUMPTIONS FLTE'!$E20)</f>
        <v>0</v>
      </c>
      <c r="U87" s="316">
        <f ca="1">('SUBSCRIBER BASE FLTE'!U51*'COMMISSION ASSUMPTIONS FLTE'!$C55)*('MVLP INPUT FLTE'!$D13*'COMMISSION ASSUMPTIONS FLTE'!$E20)</f>
        <v>0</v>
      </c>
      <c r="V87" s="316">
        <f ca="1">('SUBSCRIBER BASE FLTE'!V51*'COMMISSION ASSUMPTIONS FLTE'!$C55)*('MVLP INPUT FLTE'!$D13*'COMMISSION ASSUMPTIONS FLTE'!$E20)</f>
        <v>0</v>
      </c>
      <c r="W87" s="316">
        <f ca="1">('SUBSCRIBER BASE FLTE'!W51*'COMMISSION ASSUMPTIONS FLTE'!$C55)*('MVLP INPUT FLTE'!$D13*'COMMISSION ASSUMPTIONS FLTE'!$E20)</f>
        <v>0</v>
      </c>
      <c r="X87" s="316">
        <f ca="1">('SUBSCRIBER BASE FLTE'!X51*'COMMISSION ASSUMPTIONS FLTE'!$C55)*('MVLP INPUT FLTE'!$D13*'COMMISSION ASSUMPTIONS FLTE'!$E20)</f>
        <v>0</v>
      </c>
      <c r="Y87" s="316">
        <f ca="1">('SUBSCRIBER BASE FLTE'!Y51*'COMMISSION ASSUMPTIONS FLTE'!$C55)*('MVLP INPUT FLTE'!$D13*'COMMISSION ASSUMPTIONS FLTE'!$E20)</f>
        <v>0</v>
      </c>
      <c r="Z87" s="316">
        <f ca="1">('SUBSCRIBER BASE FLTE'!Z51*'COMMISSION ASSUMPTIONS FLTE'!$C55)*('MVLP INPUT FLTE'!$D13*'COMMISSION ASSUMPTIONS FLTE'!$E20)</f>
        <v>0</v>
      </c>
      <c r="AA87" s="316">
        <f ca="1">('SUBSCRIBER BASE FLTE'!AA51*'COMMISSION ASSUMPTIONS FLTE'!$C55)*('MVLP INPUT FLTE'!$D13*'COMMISSION ASSUMPTIONS FLTE'!$E20)</f>
        <v>0</v>
      </c>
      <c r="AB87" s="316">
        <f ca="1">('SUBSCRIBER BASE FLTE'!AB51*'COMMISSION ASSUMPTIONS FLTE'!$C55)*('MVLP INPUT FLTE'!$D13*'COMMISSION ASSUMPTIONS FLTE'!$E20)</f>
        <v>0</v>
      </c>
      <c r="AC87" s="316">
        <f ca="1">('SUBSCRIBER BASE FLTE'!AC51*'COMMISSION ASSUMPTIONS FLTE'!$C55)*('MVLP INPUT FLTE'!$D13*'COMMISSION ASSUMPTIONS FLTE'!$E20)</f>
        <v>0</v>
      </c>
      <c r="AD87" s="316">
        <f ca="1">('SUBSCRIBER BASE FLTE'!AD51*'COMMISSION ASSUMPTIONS FLTE'!$C55)*('MVLP INPUT FLTE'!$D13*'COMMISSION ASSUMPTIONS FLTE'!$E20)</f>
        <v>0</v>
      </c>
      <c r="AE87" s="316">
        <f ca="1">('SUBSCRIBER BASE FLTE'!AE51*'COMMISSION ASSUMPTIONS FLTE'!$C55)*('MVLP INPUT FLTE'!$D13*'COMMISSION ASSUMPTIONS FLTE'!$E20)</f>
        <v>0</v>
      </c>
      <c r="AF87" s="316">
        <f ca="1">('SUBSCRIBER BASE FLTE'!AF51*'COMMISSION ASSUMPTIONS FLTE'!$C55)*('MVLP INPUT FLTE'!$D13*'COMMISSION ASSUMPTIONS FLTE'!$E20)</f>
        <v>0</v>
      </c>
      <c r="AG87" s="316">
        <f ca="1">('SUBSCRIBER BASE FLTE'!AG51*'COMMISSION ASSUMPTIONS FLTE'!$C55)*('MVLP INPUT FLTE'!$D13*'COMMISSION ASSUMPTIONS FLTE'!$E20)</f>
        <v>0</v>
      </c>
      <c r="AH87" s="316">
        <f ca="1">('SUBSCRIBER BASE FLTE'!AH51*'COMMISSION ASSUMPTIONS FLTE'!$C55)*('MVLP INPUT FLTE'!$D13*'COMMISSION ASSUMPTIONS FLTE'!$E20)</f>
        <v>0</v>
      </c>
      <c r="AI87" s="316">
        <f ca="1">('SUBSCRIBER BASE FLTE'!AI51*'COMMISSION ASSUMPTIONS FLTE'!$C55)*('MVLP INPUT FLTE'!$D13*'COMMISSION ASSUMPTIONS FLTE'!$E20)</f>
        <v>0</v>
      </c>
      <c r="AJ87" s="316">
        <f ca="1">('SUBSCRIBER BASE FLTE'!AJ51*'COMMISSION ASSUMPTIONS FLTE'!$C55)*('MVLP INPUT FLTE'!$D13*'COMMISSION ASSUMPTIONS FLTE'!$E20)</f>
        <v>0</v>
      </c>
      <c r="AK87" s="316">
        <f ca="1">('SUBSCRIBER BASE FLTE'!AK51*'COMMISSION ASSUMPTIONS FLTE'!$C55)*('MVLP INPUT FLTE'!$D13*'COMMISSION ASSUMPTIONS FLTE'!$E20)</f>
        <v>0</v>
      </c>
      <c r="AL87" s="316">
        <f ca="1">('SUBSCRIBER BASE FLTE'!AL51*'COMMISSION ASSUMPTIONS FLTE'!$C55)*('MVLP INPUT FLTE'!$D13*'COMMISSION ASSUMPTIONS FLTE'!$E20)</f>
        <v>0</v>
      </c>
      <c r="AM87" s="316">
        <f ca="1">('SUBSCRIBER BASE FLTE'!AM51*'COMMISSION ASSUMPTIONS FLTE'!$C55)*('MVLP INPUT FLTE'!$D13*'COMMISSION ASSUMPTIONS FLTE'!$E20)</f>
        <v>0</v>
      </c>
      <c r="AN87" s="316">
        <f ca="1">('SUBSCRIBER BASE FLTE'!AN51*'COMMISSION ASSUMPTIONS FLTE'!$C55)*('MVLP INPUT FLTE'!$D13*'COMMISSION ASSUMPTIONS FLTE'!$E20)</f>
        <v>0</v>
      </c>
      <c r="AO87" s="316">
        <f ca="1">('SUBSCRIBER BASE FLTE'!AO51*'COMMISSION ASSUMPTIONS FLTE'!$C55)*('MVLP INPUT FLTE'!$D13*'COMMISSION ASSUMPTIONS FLTE'!$E20)</f>
        <v>0</v>
      </c>
      <c r="AP87" s="316">
        <f ca="1">('SUBSCRIBER BASE FLTE'!AP51*'COMMISSION ASSUMPTIONS FLTE'!$C55)*('MVLP INPUT FLTE'!$D13*'COMMISSION ASSUMPTIONS FLTE'!$E20)</f>
        <v>0</v>
      </c>
      <c r="AQ87" s="316">
        <f ca="1">('SUBSCRIBER BASE FLTE'!AQ51*'COMMISSION ASSUMPTIONS FLTE'!$C55)*('MVLP INPUT FLTE'!$D13*'COMMISSION ASSUMPTIONS FLTE'!$E20)</f>
        <v>0</v>
      </c>
      <c r="AR87" s="316">
        <f ca="1">('SUBSCRIBER BASE FLTE'!AR51*'COMMISSION ASSUMPTIONS FLTE'!$C55)*('MVLP INPUT FLTE'!$D13*'COMMISSION ASSUMPTIONS FLTE'!$E20)</f>
        <v>0</v>
      </c>
      <c r="AS87" s="316">
        <f ca="1">('SUBSCRIBER BASE FLTE'!AS51*'COMMISSION ASSUMPTIONS FLTE'!$C55)*('MVLP INPUT FLTE'!$D13*'COMMISSION ASSUMPTIONS FLTE'!$E20)</f>
        <v>0</v>
      </c>
      <c r="AT87" s="316">
        <f ca="1">('SUBSCRIBER BASE FLTE'!AT51*'COMMISSION ASSUMPTIONS FLTE'!$C55)*('MVLP INPUT FLTE'!$D13*'COMMISSION ASSUMPTIONS FLTE'!$E20)</f>
        <v>0</v>
      </c>
      <c r="AU87" s="316">
        <f ca="1">('SUBSCRIBER BASE FLTE'!AU51*'COMMISSION ASSUMPTIONS FLTE'!$C55)*('MVLP INPUT FLTE'!$D13*'COMMISSION ASSUMPTIONS FLTE'!$E20)</f>
        <v>0</v>
      </c>
      <c r="AV87" s="316">
        <f ca="1">('SUBSCRIBER BASE FLTE'!AV51*'COMMISSION ASSUMPTIONS FLTE'!$C55)*('MVLP INPUT FLTE'!$D13*'COMMISSION ASSUMPTIONS FLTE'!$E20)</f>
        <v>0</v>
      </c>
      <c r="AW87" s="316">
        <f ca="1">('SUBSCRIBER BASE FLTE'!AW51*'COMMISSION ASSUMPTIONS FLTE'!$C55)*('MVLP INPUT FLTE'!$D13*'COMMISSION ASSUMPTIONS FLTE'!$E20)</f>
        <v>0</v>
      </c>
      <c r="AX87" s="316">
        <f ca="1">('SUBSCRIBER BASE FLTE'!AX51*'COMMISSION ASSUMPTIONS FLTE'!$C55)*('MVLP INPUT FLTE'!$D13*'COMMISSION ASSUMPTIONS FLTE'!$E20)</f>
        <v>0</v>
      </c>
      <c r="AY87" s="316">
        <f ca="1">('SUBSCRIBER BASE FLTE'!AY51*'COMMISSION ASSUMPTIONS FLTE'!$C55)*('MVLP INPUT FLTE'!$D13*'COMMISSION ASSUMPTIONS FLTE'!$E20)</f>
        <v>0</v>
      </c>
      <c r="AZ87" s="316">
        <f ca="1">('SUBSCRIBER BASE FLTE'!AZ51*'COMMISSION ASSUMPTIONS FLTE'!$C55)*('MVLP INPUT FLTE'!$D13*'COMMISSION ASSUMPTIONS FLTE'!$E20)</f>
        <v>0</v>
      </c>
      <c r="BA87" s="316">
        <f ca="1">('SUBSCRIBER BASE FLTE'!BA51*'COMMISSION ASSUMPTIONS FLTE'!$C55)*('MVLP INPUT FLTE'!$D13*'COMMISSION ASSUMPTIONS FLTE'!$E20)</f>
        <v>0</v>
      </c>
      <c r="BB87" s="316">
        <f ca="1">('SUBSCRIBER BASE FLTE'!BB51*'COMMISSION ASSUMPTIONS FLTE'!$C55)*('MVLP INPUT FLTE'!$D13*'COMMISSION ASSUMPTIONS FLTE'!$E20)</f>
        <v>0</v>
      </c>
      <c r="BC87" s="316">
        <f ca="1">('SUBSCRIBER BASE FLTE'!BC51*'COMMISSION ASSUMPTIONS FLTE'!$C55)*('MVLP INPUT FLTE'!$D13*'COMMISSION ASSUMPTIONS FLTE'!$E20)</f>
        <v>0</v>
      </c>
      <c r="BD87" s="316">
        <f ca="1">('SUBSCRIBER BASE FLTE'!BD51*'COMMISSION ASSUMPTIONS FLTE'!$C55)*('MVLP INPUT FLTE'!$D13*'COMMISSION ASSUMPTIONS FLTE'!$E20)</f>
        <v>0</v>
      </c>
      <c r="BE87" s="316">
        <f ca="1">('SUBSCRIBER BASE FLTE'!BE51*'COMMISSION ASSUMPTIONS FLTE'!$C55)*('MVLP INPUT FLTE'!$D13*'COMMISSION ASSUMPTIONS FLTE'!$E20)</f>
        <v>0</v>
      </c>
      <c r="BF87" s="316">
        <f ca="1">('SUBSCRIBER BASE FLTE'!BF51*'COMMISSION ASSUMPTIONS FLTE'!$C55)*('MVLP INPUT FLTE'!$D13*'COMMISSION ASSUMPTIONS FLTE'!$E20)</f>
        <v>0</v>
      </c>
      <c r="BG87" s="316">
        <f ca="1">('SUBSCRIBER BASE FLTE'!BG51*'COMMISSION ASSUMPTIONS FLTE'!$C55)*('MVLP INPUT FLTE'!$D13*'COMMISSION ASSUMPTIONS FLTE'!$E20)</f>
        <v>0</v>
      </c>
      <c r="BH87" s="316">
        <f ca="1">('SUBSCRIBER BASE FLTE'!BH51*'COMMISSION ASSUMPTIONS FLTE'!$C55)*('MVLP INPUT FLTE'!$D13*'COMMISSION ASSUMPTIONS FLTE'!$E20)</f>
        <v>0</v>
      </c>
      <c r="BI87" s="316">
        <f ca="1">('SUBSCRIBER BASE FLTE'!BI51*'COMMISSION ASSUMPTIONS FLTE'!$C55)*('MVLP INPUT FLTE'!$D13*'COMMISSION ASSUMPTIONS FLTE'!$E20)</f>
        <v>0</v>
      </c>
      <c r="BJ87" s="316">
        <f ca="1">('SUBSCRIBER BASE FLTE'!BJ51*'COMMISSION ASSUMPTIONS FLTE'!$C55)*('MVLP INPUT FLTE'!$D13*'COMMISSION ASSUMPTIONS FLTE'!$E20)</f>
        <v>0</v>
      </c>
      <c r="BK87" s="316">
        <f ca="1">('SUBSCRIBER BASE FLTE'!BK51*'COMMISSION ASSUMPTIONS FLTE'!$C55)*('MVLP INPUT FLTE'!$D13*'COMMISSION ASSUMPTIONS FLTE'!$E20)</f>
        <v>0</v>
      </c>
      <c r="BL87" s="316">
        <f ca="1">('SUBSCRIBER BASE FLTE'!BL51*'COMMISSION ASSUMPTIONS FLTE'!$C55)*('MVLP INPUT FLTE'!$D13*'COMMISSION ASSUMPTIONS FLTE'!$E20)</f>
        <v>0</v>
      </c>
      <c r="BM87" s="316">
        <f ca="1">('SUBSCRIBER BASE FLTE'!BM51*'COMMISSION ASSUMPTIONS FLTE'!$C55)*('MVLP INPUT FLTE'!$D13*'COMMISSION ASSUMPTIONS FLTE'!$E20)</f>
        <v>0</v>
      </c>
      <c r="BN87" s="316">
        <f ca="1">('SUBSCRIBER BASE FLTE'!BN51*'COMMISSION ASSUMPTIONS FLTE'!$C55)*('MVLP INPUT FLTE'!$D13*'COMMISSION ASSUMPTIONS FLTE'!$E20)</f>
        <v>0</v>
      </c>
      <c r="BO87" s="316">
        <f ca="1">('SUBSCRIBER BASE FLTE'!BO51*'COMMISSION ASSUMPTIONS FLTE'!$C55)*('MVLP INPUT FLTE'!$D13*'COMMISSION ASSUMPTIONS FLTE'!$E20)</f>
        <v>0</v>
      </c>
      <c r="BP87" s="316">
        <f ca="1">('SUBSCRIBER BASE FLTE'!BP51*'COMMISSION ASSUMPTIONS FLTE'!$C55)*('MVLP INPUT FLTE'!$D13*'COMMISSION ASSUMPTIONS FLTE'!$E20)</f>
        <v>0</v>
      </c>
      <c r="BQ87" s="316">
        <f ca="1">('SUBSCRIBER BASE FLTE'!BQ51*'COMMISSION ASSUMPTIONS FLTE'!$C55)*('MVLP INPUT FLTE'!$D13*'COMMISSION ASSUMPTIONS FLTE'!$E20)</f>
        <v>0</v>
      </c>
      <c r="BR87" s="316">
        <f ca="1">('SUBSCRIBER BASE FLTE'!BR51*'COMMISSION ASSUMPTIONS FLTE'!$C55)*('MVLP INPUT FLTE'!$D13*'COMMISSION ASSUMPTIONS FLTE'!$E20)</f>
        <v>0</v>
      </c>
    </row>
    <row r="88" spans="2:70" ht="24" customHeight="1" outlineLevel="2">
      <c r="B88" s="313" t="str">
        <f>B80</f>
        <v>Package 5</v>
      </c>
      <c r="C88" s="316">
        <f>('SUBSCRIBER BASE FLTE'!C52*'COMMISSION ASSUMPTIONS FLTE'!$C56)*('MVLP INPUT FLTE'!$D14*'COMMISSION ASSUMPTIONS FLTE'!$E21)</f>
        <v>0</v>
      </c>
      <c r="D88" s="316">
        <f>('SUBSCRIBER BASE FLTE'!D52*'COMMISSION ASSUMPTIONS FLTE'!$C56)*('MVLP INPUT FLTE'!$D14*'COMMISSION ASSUMPTIONS FLTE'!$E21)</f>
        <v>0</v>
      </c>
      <c r="E88" s="316">
        <f>('SUBSCRIBER BASE FLTE'!E52*'COMMISSION ASSUMPTIONS FLTE'!$C56)*('MVLP INPUT FLTE'!$D14*'COMMISSION ASSUMPTIONS FLTE'!$E21)</f>
        <v>0</v>
      </c>
      <c r="F88" s="316">
        <f>('SUBSCRIBER BASE FLTE'!F52*'COMMISSION ASSUMPTIONS FLTE'!$C56)*('MVLP INPUT FLTE'!$D14*'COMMISSION ASSUMPTIONS FLTE'!$E21)</f>
        <v>0</v>
      </c>
      <c r="G88" s="316">
        <f>('SUBSCRIBER BASE FLTE'!G52*'COMMISSION ASSUMPTIONS FLTE'!$C56)*('MVLP INPUT FLTE'!$D14*'COMMISSION ASSUMPTIONS FLTE'!$E21)</f>
        <v>0</v>
      </c>
      <c r="H88" s="316">
        <f>('SUBSCRIBER BASE FLTE'!H52*'COMMISSION ASSUMPTIONS FLTE'!$C56)*('MVLP INPUT FLTE'!$D14*'COMMISSION ASSUMPTIONS FLTE'!$E21)</f>
        <v>0</v>
      </c>
      <c r="I88" s="316">
        <f>('SUBSCRIBER BASE FLTE'!I52*'COMMISSION ASSUMPTIONS FLTE'!$C56)*('MVLP INPUT FLTE'!$D14*'COMMISSION ASSUMPTIONS FLTE'!$E21)</f>
        <v>0</v>
      </c>
      <c r="J88" s="316">
        <f>('SUBSCRIBER BASE FLTE'!J52*'COMMISSION ASSUMPTIONS FLTE'!$C56)*('MVLP INPUT FLTE'!$D14*'COMMISSION ASSUMPTIONS FLTE'!$E21)</f>
        <v>0</v>
      </c>
      <c r="K88" s="316">
        <f ca="1">('SUBSCRIBER BASE FLTE'!K52*'COMMISSION ASSUMPTIONS FLTE'!$C56)*('MVLP INPUT FLTE'!$D14*'COMMISSION ASSUMPTIONS FLTE'!$E21)</f>
        <v>0</v>
      </c>
      <c r="L88" s="316">
        <f ca="1">('SUBSCRIBER BASE FLTE'!L52*'COMMISSION ASSUMPTIONS FLTE'!$C56)*('MVLP INPUT FLTE'!$D14*'COMMISSION ASSUMPTIONS FLTE'!$E21)</f>
        <v>0</v>
      </c>
      <c r="M88" s="316">
        <f ca="1">('SUBSCRIBER BASE FLTE'!M52*'COMMISSION ASSUMPTIONS FLTE'!$C56)*('MVLP INPUT FLTE'!$D14*'COMMISSION ASSUMPTIONS FLTE'!$E21)</f>
        <v>0</v>
      </c>
      <c r="N88" s="316">
        <f ca="1">('SUBSCRIBER BASE FLTE'!N52*'COMMISSION ASSUMPTIONS FLTE'!$C56)*('MVLP INPUT FLTE'!$D14*'COMMISSION ASSUMPTIONS FLTE'!$E21)</f>
        <v>0</v>
      </c>
      <c r="O88" s="316">
        <f ca="1">('SUBSCRIBER BASE FLTE'!O52*'COMMISSION ASSUMPTIONS FLTE'!$C56)*('MVLP INPUT FLTE'!$D14*'COMMISSION ASSUMPTIONS FLTE'!$E21)</f>
        <v>0</v>
      </c>
      <c r="P88" s="316">
        <f ca="1">('SUBSCRIBER BASE FLTE'!P52*'COMMISSION ASSUMPTIONS FLTE'!$C56)*('MVLP INPUT FLTE'!$D14*'COMMISSION ASSUMPTIONS FLTE'!$E21)</f>
        <v>0</v>
      </c>
      <c r="Q88" s="316">
        <f ca="1">('SUBSCRIBER BASE FLTE'!Q52*'COMMISSION ASSUMPTIONS FLTE'!$C56)*('MVLP INPUT FLTE'!$D14*'COMMISSION ASSUMPTIONS FLTE'!$E21)</f>
        <v>0</v>
      </c>
      <c r="R88" s="316">
        <f ca="1">('SUBSCRIBER BASE FLTE'!R52*'COMMISSION ASSUMPTIONS FLTE'!$C56)*('MVLP INPUT FLTE'!$D14*'COMMISSION ASSUMPTIONS FLTE'!$E21)</f>
        <v>0</v>
      </c>
      <c r="S88" s="316">
        <f ca="1">('SUBSCRIBER BASE FLTE'!S52*'COMMISSION ASSUMPTIONS FLTE'!$C56)*('MVLP INPUT FLTE'!$D14*'COMMISSION ASSUMPTIONS FLTE'!$E21)</f>
        <v>0</v>
      </c>
      <c r="T88" s="316">
        <f ca="1">('SUBSCRIBER BASE FLTE'!T52*'COMMISSION ASSUMPTIONS FLTE'!$C56)*('MVLP INPUT FLTE'!$D14*'COMMISSION ASSUMPTIONS FLTE'!$E21)</f>
        <v>0</v>
      </c>
      <c r="U88" s="316">
        <f ca="1">('SUBSCRIBER BASE FLTE'!U52*'COMMISSION ASSUMPTIONS FLTE'!$C56)*('MVLP INPUT FLTE'!$D14*'COMMISSION ASSUMPTIONS FLTE'!$E21)</f>
        <v>0</v>
      </c>
      <c r="V88" s="316">
        <f ca="1">('SUBSCRIBER BASE FLTE'!V52*'COMMISSION ASSUMPTIONS FLTE'!$C56)*('MVLP INPUT FLTE'!$D14*'COMMISSION ASSUMPTIONS FLTE'!$E21)</f>
        <v>0</v>
      </c>
      <c r="W88" s="316">
        <f ca="1">('SUBSCRIBER BASE FLTE'!W52*'COMMISSION ASSUMPTIONS FLTE'!$C56)*('MVLP INPUT FLTE'!$D14*'COMMISSION ASSUMPTIONS FLTE'!$E21)</f>
        <v>0</v>
      </c>
      <c r="X88" s="316">
        <f ca="1">('SUBSCRIBER BASE FLTE'!X52*'COMMISSION ASSUMPTIONS FLTE'!$C56)*('MVLP INPUT FLTE'!$D14*'COMMISSION ASSUMPTIONS FLTE'!$E21)</f>
        <v>0</v>
      </c>
      <c r="Y88" s="316">
        <f ca="1">('SUBSCRIBER BASE FLTE'!Y52*'COMMISSION ASSUMPTIONS FLTE'!$C56)*('MVLP INPUT FLTE'!$D14*'COMMISSION ASSUMPTIONS FLTE'!$E21)</f>
        <v>0</v>
      </c>
      <c r="Z88" s="316">
        <f ca="1">('SUBSCRIBER BASE FLTE'!Z52*'COMMISSION ASSUMPTIONS FLTE'!$C56)*('MVLP INPUT FLTE'!$D14*'COMMISSION ASSUMPTIONS FLTE'!$E21)</f>
        <v>0</v>
      </c>
      <c r="AA88" s="316">
        <f ca="1">('SUBSCRIBER BASE FLTE'!AA52*'COMMISSION ASSUMPTIONS FLTE'!$C56)*('MVLP INPUT FLTE'!$D14*'COMMISSION ASSUMPTIONS FLTE'!$E21)</f>
        <v>0</v>
      </c>
      <c r="AB88" s="316">
        <f ca="1">('SUBSCRIBER BASE FLTE'!AB52*'COMMISSION ASSUMPTIONS FLTE'!$C56)*('MVLP INPUT FLTE'!$D14*'COMMISSION ASSUMPTIONS FLTE'!$E21)</f>
        <v>0</v>
      </c>
      <c r="AC88" s="316">
        <f ca="1">('SUBSCRIBER BASE FLTE'!AC52*'COMMISSION ASSUMPTIONS FLTE'!$C56)*('MVLP INPUT FLTE'!$D14*'COMMISSION ASSUMPTIONS FLTE'!$E21)</f>
        <v>0</v>
      </c>
      <c r="AD88" s="316">
        <f ca="1">('SUBSCRIBER BASE FLTE'!AD52*'COMMISSION ASSUMPTIONS FLTE'!$C56)*('MVLP INPUT FLTE'!$D14*'COMMISSION ASSUMPTIONS FLTE'!$E21)</f>
        <v>0</v>
      </c>
      <c r="AE88" s="316">
        <f ca="1">('SUBSCRIBER BASE FLTE'!AE52*'COMMISSION ASSUMPTIONS FLTE'!$C56)*('MVLP INPUT FLTE'!$D14*'COMMISSION ASSUMPTIONS FLTE'!$E21)</f>
        <v>0</v>
      </c>
      <c r="AF88" s="316">
        <f ca="1">('SUBSCRIBER BASE FLTE'!AF52*'COMMISSION ASSUMPTIONS FLTE'!$C56)*('MVLP INPUT FLTE'!$D14*'COMMISSION ASSUMPTIONS FLTE'!$E21)</f>
        <v>0</v>
      </c>
      <c r="AG88" s="316">
        <f ca="1">('SUBSCRIBER BASE FLTE'!AG52*'COMMISSION ASSUMPTIONS FLTE'!$C56)*('MVLP INPUT FLTE'!$D14*'COMMISSION ASSUMPTIONS FLTE'!$E21)</f>
        <v>0</v>
      </c>
      <c r="AH88" s="316">
        <f ca="1">('SUBSCRIBER BASE FLTE'!AH52*'COMMISSION ASSUMPTIONS FLTE'!$C56)*('MVLP INPUT FLTE'!$D14*'COMMISSION ASSUMPTIONS FLTE'!$E21)</f>
        <v>0</v>
      </c>
      <c r="AI88" s="316">
        <f ca="1">('SUBSCRIBER BASE FLTE'!AI52*'COMMISSION ASSUMPTIONS FLTE'!$C56)*('MVLP INPUT FLTE'!$D14*'COMMISSION ASSUMPTIONS FLTE'!$E21)</f>
        <v>0</v>
      </c>
      <c r="AJ88" s="316">
        <f ca="1">('SUBSCRIBER BASE FLTE'!AJ52*'COMMISSION ASSUMPTIONS FLTE'!$C56)*('MVLP INPUT FLTE'!$D14*'COMMISSION ASSUMPTIONS FLTE'!$E21)</f>
        <v>0</v>
      </c>
      <c r="AK88" s="316">
        <f ca="1">('SUBSCRIBER BASE FLTE'!AK52*'COMMISSION ASSUMPTIONS FLTE'!$C56)*('MVLP INPUT FLTE'!$D14*'COMMISSION ASSUMPTIONS FLTE'!$E21)</f>
        <v>0</v>
      </c>
      <c r="AL88" s="316">
        <f ca="1">('SUBSCRIBER BASE FLTE'!AL52*'COMMISSION ASSUMPTIONS FLTE'!$C56)*('MVLP INPUT FLTE'!$D14*'COMMISSION ASSUMPTIONS FLTE'!$E21)</f>
        <v>0</v>
      </c>
      <c r="AM88" s="316">
        <f ca="1">('SUBSCRIBER BASE FLTE'!AM52*'COMMISSION ASSUMPTIONS FLTE'!$C56)*('MVLP INPUT FLTE'!$D14*'COMMISSION ASSUMPTIONS FLTE'!$E21)</f>
        <v>0</v>
      </c>
      <c r="AN88" s="316">
        <f ca="1">('SUBSCRIBER BASE FLTE'!AN52*'COMMISSION ASSUMPTIONS FLTE'!$C56)*('MVLP INPUT FLTE'!$D14*'COMMISSION ASSUMPTIONS FLTE'!$E21)</f>
        <v>0</v>
      </c>
      <c r="AO88" s="316">
        <f ca="1">('SUBSCRIBER BASE FLTE'!AO52*'COMMISSION ASSUMPTIONS FLTE'!$C56)*('MVLP INPUT FLTE'!$D14*'COMMISSION ASSUMPTIONS FLTE'!$E21)</f>
        <v>0</v>
      </c>
      <c r="AP88" s="316">
        <f ca="1">('SUBSCRIBER BASE FLTE'!AP52*'COMMISSION ASSUMPTIONS FLTE'!$C56)*('MVLP INPUT FLTE'!$D14*'COMMISSION ASSUMPTIONS FLTE'!$E21)</f>
        <v>0</v>
      </c>
      <c r="AQ88" s="316">
        <f ca="1">('SUBSCRIBER BASE FLTE'!AQ52*'COMMISSION ASSUMPTIONS FLTE'!$C56)*('MVLP INPUT FLTE'!$D14*'COMMISSION ASSUMPTIONS FLTE'!$E21)</f>
        <v>0</v>
      </c>
      <c r="AR88" s="316">
        <f ca="1">('SUBSCRIBER BASE FLTE'!AR52*'COMMISSION ASSUMPTIONS FLTE'!$C56)*('MVLP INPUT FLTE'!$D14*'COMMISSION ASSUMPTIONS FLTE'!$E21)</f>
        <v>0</v>
      </c>
      <c r="AS88" s="316">
        <f ca="1">('SUBSCRIBER BASE FLTE'!AS52*'COMMISSION ASSUMPTIONS FLTE'!$C56)*('MVLP INPUT FLTE'!$D14*'COMMISSION ASSUMPTIONS FLTE'!$E21)</f>
        <v>0</v>
      </c>
      <c r="AT88" s="316">
        <f ca="1">('SUBSCRIBER BASE FLTE'!AT52*'COMMISSION ASSUMPTIONS FLTE'!$C56)*('MVLP INPUT FLTE'!$D14*'COMMISSION ASSUMPTIONS FLTE'!$E21)</f>
        <v>0</v>
      </c>
      <c r="AU88" s="316">
        <f ca="1">('SUBSCRIBER BASE FLTE'!AU52*'COMMISSION ASSUMPTIONS FLTE'!$C56)*('MVLP INPUT FLTE'!$D14*'COMMISSION ASSUMPTIONS FLTE'!$E21)</f>
        <v>0</v>
      </c>
      <c r="AV88" s="316">
        <f ca="1">('SUBSCRIBER BASE FLTE'!AV52*'COMMISSION ASSUMPTIONS FLTE'!$C56)*('MVLP INPUT FLTE'!$D14*'COMMISSION ASSUMPTIONS FLTE'!$E21)</f>
        <v>0</v>
      </c>
      <c r="AW88" s="316">
        <f ca="1">('SUBSCRIBER BASE FLTE'!AW52*'COMMISSION ASSUMPTIONS FLTE'!$C56)*('MVLP INPUT FLTE'!$D14*'COMMISSION ASSUMPTIONS FLTE'!$E21)</f>
        <v>0</v>
      </c>
      <c r="AX88" s="316">
        <f ca="1">('SUBSCRIBER BASE FLTE'!AX52*'COMMISSION ASSUMPTIONS FLTE'!$C56)*('MVLP INPUT FLTE'!$D14*'COMMISSION ASSUMPTIONS FLTE'!$E21)</f>
        <v>0</v>
      </c>
      <c r="AY88" s="316">
        <f ca="1">('SUBSCRIBER BASE FLTE'!AY52*'COMMISSION ASSUMPTIONS FLTE'!$C56)*('MVLP INPUT FLTE'!$D14*'COMMISSION ASSUMPTIONS FLTE'!$E21)</f>
        <v>0</v>
      </c>
      <c r="AZ88" s="316">
        <f ca="1">('SUBSCRIBER BASE FLTE'!AZ52*'COMMISSION ASSUMPTIONS FLTE'!$C56)*('MVLP INPUT FLTE'!$D14*'COMMISSION ASSUMPTIONS FLTE'!$E21)</f>
        <v>0</v>
      </c>
      <c r="BA88" s="316">
        <f ca="1">('SUBSCRIBER BASE FLTE'!BA52*'COMMISSION ASSUMPTIONS FLTE'!$C56)*('MVLP INPUT FLTE'!$D14*'COMMISSION ASSUMPTIONS FLTE'!$E21)</f>
        <v>0</v>
      </c>
      <c r="BB88" s="316">
        <f ca="1">('SUBSCRIBER BASE FLTE'!BB52*'COMMISSION ASSUMPTIONS FLTE'!$C56)*('MVLP INPUT FLTE'!$D14*'COMMISSION ASSUMPTIONS FLTE'!$E21)</f>
        <v>0</v>
      </c>
      <c r="BC88" s="316">
        <f ca="1">('SUBSCRIBER BASE FLTE'!BC52*'COMMISSION ASSUMPTIONS FLTE'!$C56)*('MVLP INPUT FLTE'!$D14*'COMMISSION ASSUMPTIONS FLTE'!$E21)</f>
        <v>0</v>
      </c>
      <c r="BD88" s="316">
        <f ca="1">('SUBSCRIBER BASE FLTE'!BD52*'COMMISSION ASSUMPTIONS FLTE'!$C56)*('MVLP INPUT FLTE'!$D14*'COMMISSION ASSUMPTIONS FLTE'!$E21)</f>
        <v>0</v>
      </c>
      <c r="BE88" s="316">
        <f ca="1">('SUBSCRIBER BASE FLTE'!BE52*'COMMISSION ASSUMPTIONS FLTE'!$C56)*('MVLP INPUT FLTE'!$D14*'COMMISSION ASSUMPTIONS FLTE'!$E21)</f>
        <v>0</v>
      </c>
      <c r="BF88" s="316">
        <f ca="1">('SUBSCRIBER BASE FLTE'!BF52*'COMMISSION ASSUMPTIONS FLTE'!$C56)*('MVLP INPUT FLTE'!$D14*'COMMISSION ASSUMPTIONS FLTE'!$E21)</f>
        <v>0</v>
      </c>
      <c r="BG88" s="316">
        <f ca="1">('SUBSCRIBER BASE FLTE'!BG52*'COMMISSION ASSUMPTIONS FLTE'!$C56)*('MVLP INPUT FLTE'!$D14*'COMMISSION ASSUMPTIONS FLTE'!$E21)</f>
        <v>0</v>
      </c>
      <c r="BH88" s="316">
        <f ca="1">('SUBSCRIBER BASE FLTE'!BH52*'COMMISSION ASSUMPTIONS FLTE'!$C56)*('MVLP INPUT FLTE'!$D14*'COMMISSION ASSUMPTIONS FLTE'!$E21)</f>
        <v>0</v>
      </c>
      <c r="BI88" s="316">
        <f ca="1">('SUBSCRIBER BASE FLTE'!BI52*'COMMISSION ASSUMPTIONS FLTE'!$C56)*('MVLP INPUT FLTE'!$D14*'COMMISSION ASSUMPTIONS FLTE'!$E21)</f>
        <v>0</v>
      </c>
      <c r="BJ88" s="316">
        <f ca="1">('SUBSCRIBER BASE FLTE'!BJ52*'COMMISSION ASSUMPTIONS FLTE'!$C56)*('MVLP INPUT FLTE'!$D14*'COMMISSION ASSUMPTIONS FLTE'!$E21)</f>
        <v>0</v>
      </c>
      <c r="BK88" s="316">
        <f ca="1">('SUBSCRIBER BASE FLTE'!BK52*'COMMISSION ASSUMPTIONS FLTE'!$C56)*('MVLP INPUT FLTE'!$D14*'COMMISSION ASSUMPTIONS FLTE'!$E21)</f>
        <v>0</v>
      </c>
      <c r="BL88" s="316">
        <f ca="1">('SUBSCRIBER BASE FLTE'!BL52*'COMMISSION ASSUMPTIONS FLTE'!$C56)*('MVLP INPUT FLTE'!$D14*'COMMISSION ASSUMPTIONS FLTE'!$E21)</f>
        <v>0</v>
      </c>
      <c r="BM88" s="316">
        <f ca="1">('SUBSCRIBER BASE FLTE'!BM52*'COMMISSION ASSUMPTIONS FLTE'!$C56)*('MVLP INPUT FLTE'!$D14*'COMMISSION ASSUMPTIONS FLTE'!$E21)</f>
        <v>0</v>
      </c>
      <c r="BN88" s="316">
        <f ca="1">('SUBSCRIBER BASE FLTE'!BN52*'COMMISSION ASSUMPTIONS FLTE'!$C56)*('MVLP INPUT FLTE'!$D14*'COMMISSION ASSUMPTIONS FLTE'!$E21)</f>
        <v>0</v>
      </c>
      <c r="BO88" s="316">
        <f ca="1">('SUBSCRIBER BASE FLTE'!BO52*'COMMISSION ASSUMPTIONS FLTE'!$C56)*('MVLP INPUT FLTE'!$D14*'COMMISSION ASSUMPTIONS FLTE'!$E21)</f>
        <v>0</v>
      </c>
      <c r="BP88" s="316">
        <f ca="1">('SUBSCRIBER BASE FLTE'!BP52*'COMMISSION ASSUMPTIONS FLTE'!$C56)*('MVLP INPUT FLTE'!$D14*'COMMISSION ASSUMPTIONS FLTE'!$E21)</f>
        <v>0</v>
      </c>
      <c r="BQ88" s="316">
        <f ca="1">('SUBSCRIBER BASE FLTE'!BQ52*'COMMISSION ASSUMPTIONS FLTE'!$C56)*('MVLP INPUT FLTE'!$D14*'COMMISSION ASSUMPTIONS FLTE'!$E21)</f>
        <v>0</v>
      </c>
      <c r="BR88" s="316">
        <f ca="1">('SUBSCRIBER BASE FLTE'!BR52*'COMMISSION ASSUMPTIONS FLTE'!$C56)*('MVLP INPUT FLTE'!$D14*'COMMISSION ASSUMPTIONS FLTE'!$E21)</f>
        <v>0</v>
      </c>
    </row>
    <row r="89" spans="2:70" ht="24" customHeight="1" outlineLevel="2">
      <c r="AU89" s="312"/>
      <c r="AV89" s="312"/>
      <c r="AW89" s="312"/>
      <c r="AX89" s="312"/>
      <c r="AY89" s="312"/>
      <c r="AZ89" s="312"/>
      <c r="BA89" s="312"/>
      <c r="BB89" s="312"/>
      <c r="BC89" s="312"/>
      <c r="BD89" s="312"/>
      <c r="BE89" s="312"/>
      <c r="BF89" s="312"/>
      <c r="BG89" s="312"/>
      <c r="BH89" s="312"/>
      <c r="BI89" s="312"/>
      <c r="BJ89" s="312"/>
      <c r="BK89" s="312"/>
      <c r="BL89" s="312"/>
      <c r="BM89" s="312"/>
      <c r="BN89" s="312"/>
      <c r="BO89" s="312"/>
      <c r="BP89" s="312"/>
      <c r="BQ89" s="312"/>
      <c r="BR89" s="312"/>
    </row>
    <row r="90" spans="2:70" ht="24" customHeight="1" outlineLevel="2">
      <c r="B90" s="309" t="str">
        <f>B50</f>
        <v>ONLINE SALES WEB</v>
      </c>
      <c r="C90" s="311">
        <f t="shared" ref="C90:BN90" si="24">SUM(C92:C96)</f>
        <v>0</v>
      </c>
      <c r="D90" s="311">
        <f t="shared" si="24"/>
        <v>0</v>
      </c>
      <c r="E90" s="311">
        <f t="shared" si="24"/>
        <v>0</v>
      </c>
      <c r="F90" s="311">
        <f t="shared" si="24"/>
        <v>0</v>
      </c>
      <c r="G90" s="311">
        <f t="shared" si="24"/>
        <v>0</v>
      </c>
      <c r="H90" s="311">
        <f t="shared" si="24"/>
        <v>0</v>
      </c>
      <c r="I90" s="311">
        <f t="shared" si="24"/>
        <v>0</v>
      </c>
      <c r="J90" s="311">
        <f t="shared" si="24"/>
        <v>0</v>
      </c>
      <c r="K90" s="311">
        <f t="shared" ca="1" si="24"/>
        <v>0</v>
      </c>
      <c r="L90" s="311">
        <f t="shared" ca="1" si="24"/>
        <v>0</v>
      </c>
      <c r="M90" s="311">
        <f t="shared" ca="1" si="24"/>
        <v>0</v>
      </c>
      <c r="N90" s="311">
        <f t="shared" ca="1" si="24"/>
        <v>0</v>
      </c>
      <c r="O90" s="311">
        <f t="shared" ca="1" si="24"/>
        <v>0</v>
      </c>
      <c r="P90" s="311">
        <f t="shared" ca="1" si="24"/>
        <v>0</v>
      </c>
      <c r="Q90" s="311">
        <f t="shared" ca="1" si="24"/>
        <v>0</v>
      </c>
      <c r="R90" s="311">
        <f t="shared" ca="1" si="24"/>
        <v>0</v>
      </c>
      <c r="S90" s="311">
        <f t="shared" ca="1" si="24"/>
        <v>0</v>
      </c>
      <c r="T90" s="311">
        <f t="shared" ca="1" si="24"/>
        <v>0</v>
      </c>
      <c r="U90" s="311">
        <f t="shared" ca="1" si="24"/>
        <v>0</v>
      </c>
      <c r="V90" s="311">
        <f t="shared" ca="1" si="24"/>
        <v>0</v>
      </c>
      <c r="W90" s="311">
        <f t="shared" ca="1" si="24"/>
        <v>0</v>
      </c>
      <c r="X90" s="311">
        <f t="shared" ca="1" si="24"/>
        <v>0</v>
      </c>
      <c r="Y90" s="311">
        <f t="shared" ca="1" si="24"/>
        <v>0</v>
      </c>
      <c r="Z90" s="311">
        <f t="shared" ca="1" si="24"/>
        <v>0</v>
      </c>
      <c r="AA90" s="311">
        <f t="shared" ca="1" si="24"/>
        <v>0</v>
      </c>
      <c r="AB90" s="311">
        <f t="shared" ca="1" si="24"/>
        <v>0</v>
      </c>
      <c r="AC90" s="311">
        <f t="shared" ca="1" si="24"/>
        <v>0</v>
      </c>
      <c r="AD90" s="311">
        <f t="shared" ca="1" si="24"/>
        <v>0</v>
      </c>
      <c r="AE90" s="311">
        <f t="shared" ca="1" si="24"/>
        <v>0</v>
      </c>
      <c r="AF90" s="311">
        <f t="shared" ca="1" si="24"/>
        <v>0</v>
      </c>
      <c r="AG90" s="311">
        <f t="shared" ca="1" si="24"/>
        <v>0</v>
      </c>
      <c r="AH90" s="311">
        <f t="shared" ca="1" si="24"/>
        <v>0</v>
      </c>
      <c r="AI90" s="311">
        <f t="shared" ca="1" si="24"/>
        <v>0</v>
      </c>
      <c r="AJ90" s="311">
        <f t="shared" ca="1" si="24"/>
        <v>0</v>
      </c>
      <c r="AK90" s="311">
        <f t="shared" ca="1" si="24"/>
        <v>0</v>
      </c>
      <c r="AL90" s="311">
        <f t="shared" ca="1" si="24"/>
        <v>0</v>
      </c>
      <c r="AM90" s="311">
        <f t="shared" ca="1" si="24"/>
        <v>0</v>
      </c>
      <c r="AN90" s="311">
        <f t="shared" ca="1" si="24"/>
        <v>0</v>
      </c>
      <c r="AO90" s="311">
        <f t="shared" ca="1" si="24"/>
        <v>0</v>
      </c>
      <c r="AP90" s="311">
        <f t="shared" ca="1" si="24"/>
        <v>0</v>
      </c>
      <c r="AQ90" s="311">
        <f t="shared" ca="1" si="24"/>
        <v>0</v>
      </c>
      <c r="AR90" s="311">
        <f t="shared" ca="1" si="24"/>
        <v>0</v>
      </c>
      <c r="AS90" s="311">
        <f t="shared" ca="1" si="24"/>
        <v>0</v>
      </c>
      <c r="AT90" s="311">
        <f t="shared" ca="1" si="24"/>
        <v>0</v>
      </c>
      <c r="AU90" s="311">
        <f t="shared" ca="1" si="24"/>
        <v>0</v>
      </c>
      <c r="AV90" s="311">
        <f t="shared" ca="1" si="24"/>
        <v>0</v>
      </c>
      <c r="AW90" s="311">
        <f t="shared" ca="1" si="24"/>
        <v>0</v>
      </c>
      <c r="AX90" s="311">
        <f t="shared" ca="1" si="24"/>
        <v>0</v>
      </c>
      <c r="AY90" s="311">
        <f t="shared" ca="1" si="24"/>
        <v>0</v>
      </c>
      <c r="AZ90" s="311">
        <f t="shared" ca="1" si="24"/>
        <v>0</v>
      </c>
      <c r="BA90" s="311">
        <f t="shared" ca="1" si="24"/>
        <v>0</v>
      </c>
      <c r="BB90" s="311">
        <f t="shared" ca="1" si="24"/>
        <v>0</v>
      </c>
      <c r="BC90" s="311">
        <f t="shared" ca="1" si="24"/>
        <v>0</v>
      </c>
      <c r="BD90" s="311">
        <f t="shared" ca="1" si="24"/>
        <v>0</v>
      </c>
      <c r="BE90" s="311">
        <f t="shared" ca="1" si="24"/>
        <v>0</v>
      </c>
      <c r="BF90" s="311">
        <f t="shared" ca="1" si="24"/>
        <v>0</v>
      </c>
      <c r="BG90" s="311">
        <f t="shared" ca="1" si="24"/>
        <v>0</v>
      </c>
      <c r="BH90" s="311">
        <f t="shared" ca="1" si="24"/>
        <v>0</v>
      </c>
      <c r="BI90" s="311">
        <f t="shared" ca="1" si="24"/>
        <v>0</v>
      </c>
      <c r="BJ90" s="311">
        <f t="shared" ca="1" si="24"/>
        <v>0</v>
      </c>
      <c r="BK90" s="311">
        <f t="shared" ca="1" si="24"/>
        <v>0</v>
      </c>
      <c r="BL90" s="311">
        <f t="shared" ca="1" si="24"/>
        <v>0</v>
      </c>
      <c r="BM90" s="311">
        <f t="shared" ca="1" si="24"/>
        <v>0</v>
      </c>
      <c r="BN90" s="311">
        <f t="shared" ca="1" si="24"/>
        <v>0</v>
      </c>
      <c r="BO90" s="311">
        <f t="shared" ref="BO90:BR90" ca="1" si="25">SUM(BO92:BO96)</f>
        <v>0</v>
      </c>
      <c r="BP90" s="311">
        <f t="shared" ca="1" si="25"/>
        <v>0</v>
      </c>
      <c r="BQ90" s="311">
        <f t="shared" ca="1" si="25"/>
        <v>0</v>
      </c>
      <c r="BR90" s="311">
        <f t="shared" ca="1" si="25"/>
        <v>0</v>
      </c>
    </row>
    <row r="91" spans="2:70" ht="24" customHeight="1" outlineLevel="2">
      <c r="B91" s="309" t="s">
        <v>356</v>
      </c>
      <c r="AU91" s="312"/>
      <c r="AV91" s="312"/>
      <c r="AW91" s="312"/>
      <c r="AX91" s="312"/>
      <c r="AY91" s="312"/>
      <c r="AZ91" s="312"/>
      <c r="BA91" s="312"/>
      <c r="BB91" s="312"/>
      <c r="BC91" s="312"/>
      <c r="BD91" s="312"/>
      <c r="BE91" s="312"/>
      <c r="BF91" s="312"/>
      <c r="BG91" s="312"/>
      <c r="BH91" s="312"/>
      <c r="BI91" s="312"/>
      <c r="BJ91" s="312"/>
      <c r="BK91" s="312"/>
      <c r="BL91" s="312"/>
      <c r="BM91" s="312"/>
      <c r="BN91" s="312"/>
      <c r="BO91" s="312"/>
      <c r="BP91" s="312"/>
      <c r="BQ91" s="312"/>
      <c r="BR91" s="312"/>
    </row>
    <row r="92" spans="2:70" ht="24" customHeight="1" outlineLevel="2">
      <c r="B92" s="313" t="str">
        <f>B84</f>
        <v>FLTE 40GB</v>
      </c>
      <c r="C92" s="314">
        <f>('SUBSCRIBER BASE FLTE'!C48*'COMMISSION ASSUMPTIONS FLTE'!$D52)*('MVLP INPUT FLTE'!$D10*'COMMISSION ASSUMPTIONS FLTE'!$E23)</f>
        <v>0</v>
      </c>
      <c r="D92" s="314">
        <f>('SUBSCRIBER BASE FLTE'!D48*'COMMISSION ASSUMPTIONS FLTE'!$D52)*('MVLP INPUT FLTE'!$D10*'COMMISSION ASSUMPTIONS FLTE'!$E23)</f>
        <v>0</v>
      </c>
      <c r="E92" s="314">
        <f>('SUBSCRIBER BASE FLTE'!E48*'COMMISSION ASSUMPTIONS FLTE'!$D52)*('MVLP INPUT FLTE'!$D10*'COMMISSION ASSUMPTIONS FLTE'!$E23)</f>
        <v>0</v>
      </c>
      <c r="F92" s="314">
        <f>('SUBSCRIBER BASE FLTE'!F48*'COMMISSION ASSUMPTIONS FLTE'!$D52)*('MVLP INPUT FLTE'!$D10*'COMMISSION ASSUMPTIONS FLTE'!$E23)</f>
        <v>0</v>
      </c>
      <c r="G92" s="314">
        <f>('SUBSCRIBER BASE FLTE'!G48*'COMMISSION ASSUMPTIONS FLTE'!$D52)*('MVLP INPUT FLTE'!$D10*'COMMISSION ASSUMPTIONS FLTE'!$E23)</f>
        <v>0</v>
      </c>
      <c r="H92" s="314">
        <f>('SUBSCRIBER BASE FLTE'!H48*'COMMISSION ASSUMPTIONS FLTE'!$D52)*('MVLP INPUT FLTE'!$D10*'COMMISSION ASSUMPTIONS FLTE'!$E23)</f>
        <v>0</v>
      </c>
      <c r="I92" s="314">
        <f>('SUBSCRIBER BASE FLTE'!I48*'COMMISSION ASSUMPTIONS FLTE'!$D52)*('MVLP INPUT FLTE'!$D10*'COMMISSION ASSUMPTIONS FLTE'!$E23)</f>
        <v>0</v>
      </c>
      <c r="J92" s="314">
        <f>('SUBSCRIBER BASE FLTE'!J48*'COMMISSION ASSUMPTIONS FLTE'!$D52)*('MVLP INPUT FLTE'!$D10*'COMMISSION ASSUMPTIONS FLTE'!$E23)</f>
        <v>0</v>
      </c>
      <c r="K92" s="314">
        <f ca="1">('SUBSCRIBER BASE FLTE'!K48*'COMMISSION ASSUMPTIONS FLTE'!$D52)*('MVLP INPUT FLTE'!$D10*'COMMISSION ASSUMPTIONS FLTE'!$E23)</f>
        <v>0</v>
      </c>
      <c r="L92" s="314">
        <f ca="1">('SUBSCRIBER BASE FLTE'!L48*'COMMISSION ASSUMPTIONS FLTE'!$D52)*('MVLP INPUT FLTE'!$D10*'COMMISSION ASSUMPTIONS FLTE'!$E23)</f>
        <v>0</v>
      </c>
      <c r="M92" s="314">
        <f ca="1">('SUBSCRIBER BASE FLTE'!M48*'COMMISSION ASSUMPTIONS FLTE'!$D52)*('MVLP INPUT FLTE'!$D10*'COMMISSION ASSUMPTIONS FLTE'!$E23)</f>
        <v>0</v>
      </c>
      <c r="N92" s="314">
        <f ca="1">('SUBSCRIBER BASE FLTE'!N48*'COMMISSION ASSUMPTIONS FLTE'!$D52)*('MVLP INPUT FLTE'!$D10*'COMMISSION ASSUMPTIONS FLTE'!$E23)</f>
        <v>0</v>
      </c>
      <c r="O92" s="314">
        <f ca="1">('SUBSCRIBER BASE FLTE'!O48*'COMMISSION ASSUMPTIONS FLTE'!$D52)*('MVLP INPUT FLTE'!$D10*'COMMISSION ASSUMPTIONS FLTE'!$E23)</f>
        <v>0</v>
      </c>
      <c r="P92" s="314">
        <f ca="1">('SUBSCRIBER BASE FLTE'!P48*'COMMISSION ASSUMPTIONS FLTE'!$D52)*('MVLP INPUT FLTE'!$D10*'COMMISSION ASSUMPTIONS FLTE'!$E23)</f>
        <v>0</v>
      </c>
      <c r="Q92" s="314">
        <f ca="1">('SUBSCRIBER BASE FLTE'!Q48*'COMMISSION ASSUMPTIONS FLTE'!$D52)*('MVLP INPUT FLTE'!$D10*'COMMISSION ASSUMPTIONS FLTE'!$E23)</f>
        <v>0</v>
      </c>
      <c r="R92" s="314">
        <f ca="1">('SUBSCRIBER BASE FLTE'!R48*'COMMISSION ASSUMPTIONS FLTE'!$D52)*('MVLP INPUT FLTE'!$D10*'COMMISSION ASSUMPTIONS FLTE'!$E23)</f>
        <v>0</v>
      </c>
      <c r="S92" s="314">
        <f ca="1">('SUBSCRIBER BASE FLTE'!S48*'COMMISSION ASSUMPTIONS FLTE'!$D52)*('MVLP INPUT FLTE'!$D10*'COMMISSION ASSUMPTIONS FLTE'!$E23)</f>
        <v>0</v>
      </c>
      <c r="T92" s="314">
        <f ca="1">('SUBSCRIBER BASE FLTE'!T48*'COMMISSION ASSUMPTIONS FLTE'!$D52)*('MVLP INPUT FLTE'!$D10*'COMMISSION ASSUMPTIONS FLTE'!$E23)</f>
        <v>0</v>
      </c>
      <c r="U92" s="314">
        <f ca="1">('SUBSCRIBER BASE FLTE'!U48*'COMMISSION ASSUMPTIONS FLTE'!$D52)*('MVLP INPUT FLTE'!$D10*'COMMISSION ASSUMPTIONS FLTE'!$E23)</f>
        <v>0</v>
      </c>
      <c r="V92" s="314">
        <f ca="1">('SUBSCRIBER BASE FLTE'!V48*'COMMISSION ASSUMPTIONS FLTE'!$D52)*('MVLP INPUT FLTE'!$D10*'COMMISSION ASSUMPTIONS FLTE'!$E23)</f>
        <v>0</v>
      </c>
      <c r="W92" s="314">
        <f ca="1">('SUBSCRIBER BASE FLTE'!W48*'COMMISSION ASSUMPTIONS FLTE'!$D52)*('MVLP INPUT FLTE'!$D10*'COMMISSION ASSUMPTIONS FLTE'!$E23)</f>
        <v>0</v>
      </c>
      <c r="X92" s="314">
        <f ca="1">('SUBSCRIBER BASE FLTE'!X48*'COMMISSION ASSUMPTIONS FLTE'!$D52)*('MVLP INPUT FLTE'!$D10*'COMMISSION ASSUMPTIONS FLTE'!$E23)</f>
        <v>0</v>
      </c>
      <c r="Y92" s="314">
        <f ca="1">('SUBSCRIBER BASE FLTE'!Y48*'COMMISSION ASSUMPTIONS FLTE'!$D52)*('MVLP INPUT FLTE'!$D10*'COMMISSION ASSUMPTIONS FLTE'!$E23)</f>
        <v>0</v>
      </c>
      <c r="Z92" s="314">
        <f ca="1">('SUBSCRIBER BASE FLTE'!Z48*'COMMISSION ASSUMPTIONS FLTE'!$D52)*('MVLP INPUT FLTE'!$D10*'COMMISSION ASSUMPTIONS FLTE'!$E23)</f>
        <v>0</v>
      </c>
      <c r="AA92" s="314">
        <f ca="1">('SUBSCRIBER BASE FLTE'!AA48*'COMMISSION ASSUMPTIONS FLTE'!$D52)*('MVLP INPUT FLTE'!$D10*'COMMISSION ASSUMPTIONS FLTE'!$E23)</f>
        <v>0</v>
      </c>
      <c r="AB92" s="314">
        <f ca="1">('SUBSCRIBER BASE FLTE'!AB48*'COMMISSION ASSUMPTIONS FLTE'!$D52)*('MVLP INPUT FLTE'!$D10*'COMMISSION ASSUMPTIONS FLTE'!$E23)</f>
        <v>0</v>
      </c>
      <c r="AC92" s="314">
        <f ca="1">('SUBSCRIBER BASE FLTE'!AC48*'COMMISSION ASSUMPTIONS FLTE'!$D52)*('MVLP INPUT FLTE'!$D10*'COMMISSION ASSUMPTIONS FLTE'!$E23)</f>
        <v>0</v>
      </c>
      <c r="AD92" s="314">
        <f ca="1">('SUBSCRIBER BASE FLTE'!AD48*'COMMISSION ASSUMPTIONS FLTE'!$D52)*('MVLP INPUT FLTE'!$D10*'COMMISSION ASSUMPTIONS FLTE'!$E23)</f>
        <v>0</v>
      </c>
      <c r="AE92" s="314">
        <f ca="1">('SUBSCRIBER BASE FLTE'!AE48*'COMMISSION ASSUMPTIONS FLTE'!$D52)*('MVLP INPUT FLTE'!$D10*'COMMISSION ASSUMPTIONS FLTE'!$E23)</f>
        <v>0</v>
      </c>
      <c r="AF92" s="314">
        <f ca="1">('SUBSCRIBER BASE FLTE'!AF48*'COMMISSION ASSUMPTIONS FLTE'!$D52)*('MVLP INPUT FLTE'!$D10*'COMMISSION ASSUMPTIONS FLTE'!$E23)</f>
        <v>0</v>
      </c>
      <c r="AG92" s="314">
        <f ca="1">('SUBSCRIBER BASE FLTE'!AG48*'COMMISSION ASSUMPTIONS FLTE'!$D52)*('MVLP INPUT FLTE'!$D10*'COMMISSION ASSUMPTIONS FLTE'!$E23)</f>
        <v>0</v>
      </c>
      <c r="AH92" s="314">
        <f ca="1">('SUBSCRIBER BASE FLTE'!AH48*'COMMISSION ASSUMPTIONS FLTE'!$D52)*('MVLP INPUT FLTE'!$D10*'COMMISSION ASSUMPTIONS FLTE'!$E23)</f>
        <v>0</v>
      </c>
      <c r="AI92" s="314">
        <f ca="1">('SUBSCRIBER BASE FLTE'!AI48*'COMMISSION ASSUMPTIONS FLTE'!$D52)*('MVLP INPUT FLTE'!$D10*'COMMISSION ASSUMPTIONS FLTE'!$E23)</f>
        <v>0</v>
      </c>
      <c r="AJ92" s="314">
        <f ca="1">('SUBSCRIBER BASE FLTE'!AJ48*'COMMISSION ASSUMPTIONS FLTE'!$D52)*('MVLP INPUT FLTE'!$D10*'COMMISSION ASSUMPTIONS FLTE'!$E23)</f>
        <v>0</v>
      </c>
      <c r="AK92" s="314">
        <f ca="1">('SUBSCRIBER BASE FLTE'!AK48*'COMMISSION ASSUMPTIONS FLTE'!$D52)*('MVLP INPUT FLTE'!$D10*'COMMISSION ASSUMPTIONS FLTE'!$E23)</f>
        <v>0</v>
      </c>
      <c r="AL92" s="314">
        <f ca="1">('SUBSCRIBER BASE FLTE'!AL48*'COMMISSION ASSUMPTIONS FLTE'!$D52)*('MVLP INPUT FLTE'!$D10*'COMMISSION ASSUMPTIONS FLTE'!$E23)</f>
        <v>0</v>
      </c>
      <c r="AM92" s="314">
        <f ca="1">('SUBSCRIBER BASE FLTE'!AM48*'COMMISSION ASSUMPTIONS FLTE'!$D52)*('MVLP INPUT FLTE'!$D10*'COMMISSION ASSUMPTIONS FLTE'!$E23)</f>
        <v>0</v>
      </c>
      <c r="AN92" s="314">
        <f ca="1">('SUBSCRIBER BASE FLTE'!AN48*'COMMISSION ASSUMPTIONS FLTE'!$D52)*('MVLP INPUT FLTE'!$D10*'COMMISSION ASSUMPTIONS FLTE'!$E23)</f>
        <v>0</v>
      </c>
      <c r="AO92" s="314">
        <f ca="1">('SUBSCRIBER BASE FLTE'!AO48*'COMMISSION ASSUMPTIONS FLTE'!$D52)*('MVLP INPUT FLTE'!$D10*'COMMISSION ASSUMPTIONS FLTE'!$E23)</f>
        <v>0</v>
      </c>
      <c r="AP92" s="314">
        <f ca="1">('SUBSCRIBER BASE FLTE'!AP48*'COMMISSION ASSUMPTIONS FLTE'!$D52)*('MVLP INPUT FLTE'!$D10*'COMMISSION ASSUMPTIONS FLTE'!$E23)</f>
        <v>0</v>
      </c>
      <c r="AQ92" s="314">
        <f ca="1">('SUBSCRIBER BASE FLTE'!AQ48*'COMMISSION ASSUMPTIONS FLTE'!$D52)*('MVLP INPUT FLTE'!$D10*'COMMISSION ASSUMPTIONS FLTE'!$E23)</f>
        <v>0</v>
      </c>
      <c r="AR92" s="314">
        <f ca="1">('SUBSCRIBER BASE FLTE'!AR48*'COMMISSION ASSUMPTIONS FLTE'!$D52)*('MVLP INPUT FLTE'!$D10*'COMMISSION ASSUMPTIONS FLTE'!$E23)</f>
        <v>0</v>
      </c>
      <c r="AS92" s="314">
        <f ca="1">('SUBSCRIBER BASE FLTE'!AS48*'COMMISSION ASSUMPTIONS FLTE'!$D52)*('MVLP INPUT FLTE'!$D10*'COMMISSION ASSUMPTIONS FLTE'!$E23)</f>
        <v>0</v>
      </c>
      <c r="AT92" s="314">
        <f ca="1">('SUBSCRIBER BASE FLTE'!AT48*'COMMISSION ASSUMPTIONS FLTE'!$D52)*('MVLP INPUT FLTE'!$D10*'COMMISSION ASSUMPTIONS FLTE'!$E23)</f>
        <v>0</v>
      </c>
      <c r="AU92" s="314">
        <f ca="1">('SUBSCRIBER BASE FLTE'!AU48*'COMMISSION ASSUMPTIONS FLTE'!$D52)*('MVLP INPUT FLTE'!$D10*'COMMISSION ASSUMPTIONS FLTE'!$E23)</f>
        <v>0</v>
      </c>
      <c r="AV92" s="314">
        <f ca="1">('SUBSCRIBER BASE FLTE'!AV48*'COMMISSION ASSUMPTIONS FLTE'!$D52)*('MVLP INPUT FLTE'!$D10*'COMMISSION ASSUMPTIONS FLTE'!$E23)</f>
        <v>0</v>
      </c>
      <c r="AW92" s="314">
        <f ca="1">('SUBSCRIBER BASE FLTE'!AW48*'COMMISSION ASSUMPTIONS FLTE'!$D52)*('MVLP INPUT FLTE'!$D10*'COMMISSION ASSUMPTIONS FLTE'!$E23)</f>
        <v>0</v>
      </c>
      <c r="AX92" s="314">
        <f ca="1">('SUBSCRIBER BASE FLTE'!AX48*'COMMISSION ASSUMPTIONS FLTE'!$D52)*('MVLP INPUT FLTE'!$D10*'COMMISSION ASSUMPTIONS FLTE'!$E23)</f>
        <v>0</v>
      </c>
      <c r="AY92" s="314">
        <f ca="1">('SUBSCRIBER BASE FLTE'!AY48*'COMMISSION ASSUMPTIONS FLTE'!$D52)*('MVLP INPUT FLTE'!$D10*'COMMISSION ASSUMPTIONS FLTE'!$E23)</f>
        <v>0</v>
      </c>
      <c r="AZ92" s="314">
        <f ca="1">('SUBSCRIBER BASE FLTE'!AZ48*'COMMISSION ASSUMPTIONS FLTE'!$D52)*('MVLP INPUT FLTE'!$D10*'COMMISSION ASSUMPTIONS FLTE'!$E23)</f>
        <v>0</v>
      </c>
      <c r="BA92" s="314">
        <f ca="1">('SUBSCRIBER BASE FLTE'!BA48*'COMMISSION ASSUMPTIONS FLTE'!$D52)*('MVLP INPUT FLTE'!$D10*'COMMISSION ASSUMPTIONS FLTE'!$E23)</f>
        <v>0</v>
      </c>
      <c r="BB92" s="314">
        <f ca="1">('SUBSCRIBER BASE FLTE'!BB48*'COMMISSION ASSUMPTIONS FLTE'!$D52)*('MVLP INPUT FLTE'!$D10*'COMMISSION ASSUMPTIONS FLTE'!$E23)</f>
        <v>0</v>
      </c>
      <c r="BC92" s="314">
        <f ca="1">('SUBSCRIBER BASE FLTE'!BC48*'COMMISSION ASSUMPTIONS FLTE'!$D52)*('MVLP INPUT FLTE'!$D10*'COMMISSION ASSUMPTIONS FLTE'!$E23)</f>
        <v>0</v>
      </c>
      <c r="BD92" s="314">
        <f ca="1">('SUBSCRIBER BASE FLTE'!BD48*'COMMISSION ASSUMPTIONS FLTE'!$D52)*('MVLP INPUT FLTE'!$D10*'COMMISSION ASSUMPTIONS FLTE'!$E23)</f>
        <v>0</v>
      </c>
      <c r="BE92" s="314">
        <f ca="1">('SUBSCRIBER BASE FLTE'!BE48*'COMMISSION ASSUMPTIONS FLTE'!$D52)*('MVLP INPUT FLTE'!$D10*'COMMISSION ASSUMPTIONS FLTE'!$E23)</f>
        <v>0</v>
      </c>
      <c r="BF92" s="314">
        <f ca="1">('SUBSCRIBER BASE FLTE'!BF48*'COMMISSION ASSUMPTIONS FLTE'!$D52)*('MVLP INPUT FLTE'!$D10*'COMMISSION ASSUMPTIONS FLTE'!$E23)</f>
        <v>0</v>
      </c>
      <c r="BG92" s="314">
        <f ca="1">('SUBSCRIBER BASE FLTE'!BG48*'COMMISSION ASSUMPTIONS FLTE'!$D52)*('MVLP INPUT FLTE'!$D10*'COMMISSION ASSUMPTIONS FLTE'!$E23)</f>
        <v>0</v>
      </c>
      <c r="BH92" s="314">
        <f ca="1">('SUBSCRIBER BASE FLTE'!BH48*'COMMISSION ASSUMPTIONS FLTE'!$D52)*('MVLP INPUT FLTE'!$D10*'COMMISSION ASSUMPTIONS FLTE'!$E23)</f>
        <v>0</v>
      </c>
      <c r="BI92" s="314">
        <f ca="1">('SUBSCRIBER BASE FLTE'!BI48*'COMMISSION ASSUMPTIONS FLTE'!$D52)*('MVLP INPUT FLTE'!$D10*'COMMISSION ASSUMPTIONS FLTE'!$E23)</f>
        <v>0</v>
      </c>
      <c r="BJ92" s="314">
        <f ca="1">('SUBSCRIBER BASE FLTE'!BJ48*'COMMISSION ASSUMPTIONS FLTE'!$D52)*('MVLP INPUT FLTE'!$D10*'COMMISSION ASSUMPTIONS FLTE'!$E23)</f>
        <v>0</v>
      </c>
      <c r="BK92" s="314">
        <f ca="1">('SUBSCRIBER BASE FLTE'!BK48*'COMMISSION ASSUMPTIONS FLTE'!$D52)*('MVLP INPUT FLTE'!$D10*'COMMISSION ASSUMPTIONS FLTE'!$E23)</f>
        <v>0</v>
      </c>
      <c r="BL92" s="314">
        <f ca="1">('SUBSCRIBER BASE FLTE'!BL48*'COMMISSION ASSUMPTIONS FLTE'!$D52)*('MVLP INPUT FLTE'!$D10*'COMMISSION ASSUMPTIONS FLTE'!$E23)</f>
        <v>0</v>
      </c>
      <c r="BM92" s="314">
        <f ca="1">('SUBSCRIBER BASE FLTE'!BM48*'COMMISSION ASSUMPTIONS FLTE'!$D52)*('MVLP INPUT FLTE'!$D10*'COMMISSION ASSUMPTIONS FLTE'!$E23)</f>
        <v>0</v>
      </c>
      <c r="BN92" s="314">
        <f ca="1">('SUBSCRIBER BASE FLTE'!BN48*'COMMISSION ASSUMPTIONS FLTE'!$D52)*('MVLP INPUT FLTE'!$D10*'COMMISSION ASSUMPTIONS FLTE'!$E23)</f>
        <v>0</v>
      </c>
      <c r="BO92" s="314">
        <f ca="1">('SUBSCRIBER BASE FLTE'!BO48*'COMMISSION ASSUMPTIONS FLTE'!$D52)*('MVLP INPUT FLTE'!$D10*'COMMISSION ASSUMPTIONS FLTE'!$E23)</f>
        <v>0</v>
      </c>
      <c r="BP92" s="314">
        <f ca="1">('SUBSCRIBER BASE FLTE'!BP48*'COMMISSION ASSUMPTIONS FLTE'!$D52)*('MVLP INPUT FLTE'!$D10*'COMMISSION ASSUMPTIONS FLTE'!$E23)</f>
        <v>0</v>
      </c>
      <c r="BQ92" s="314">
        <f ca="1">('SUBSCRIBER BASE FLTE'!BQ48*'COMMISSION ASSUMPTIONS FLTE'!$D52)*('MVLP INPUT FLTE'!$D10*'COMMISSION ASSUMPTIONS FLTE'!$E23)</f>
        <v>0</v>
      </c>
      <c r="BR92" s="314">
        <f ca="1">('SUBSCRIBER BASE FLTE'!BR48*'COMMISSION ASSUMPTIONS FLTE'!$D52)*('MVLP INPUT FLTE'!$D10*'COMMISSION ASSUMPTIONS FLTE'!$E23)</f>
        <v>0</v>
      </c>
    </row>
    <row r="93" spans="2:70" ht="24" customHeight="1" outlineLevel="2">
      <c r="B93" s="313" t="str">
        <f>B85</f>
        <v>FLTE 100GB</v>
      </c>
      <c r="C93" s="314">
        <f>('SUBSCRIBER BASE FLTE'!C49*'COMMISSION ASSUMPTIONS FLTE'!$D53)*('MVLP INPUT FLTE'!$D11*'COMMISSION ASSUMPTIONS FLTE'!$E24)</f>
        <v>0</v>
      </c>
      <c r="D93" s="314">
        <f>('SUBSCRIBER BASE FLTE'!D49*'COMMISSION ASSUMPTIONS FLTE'!$D53)*('MVLP INPUT FLTE'!$D11*'COMMISSION ASSUMPTIONS FLTE'!$E24)</f>
        <v>0</v>
      </c>
      <c r="E93" s="314">
        <f>('SUBSCRIBER BASE FLTE'!E49*'COMMISSION ASSUMPTIONS FLTE'!$D53)*('MVLP INPUT FLTE'!$D11*'COMMISSION ASSUMPTIONS FLTE'!$E24)</f>
        <v>0</v>
      </c>
      <c r="F93" s="314">
        <f>('SUBSCRIBER BASE FLTE'!F49*'COMMISSION ASSUMPTIONS FLTE'!$D53)*('MVLP INPUT FLTE'!$D11*'COMMISSION ASSUMPTIONS FLTE'!$E24)</f>
        <v>0</v>
      </c>
      <c r="G93" s="314">
        <f>('SUBSCRIBER BASE FLTE'!G49*'COMMISSION ASSUMPTIONS FLTE'!$D53)*('MVLP INPUT FLTE'!$D11*'COMMISSION ASSUMPTIONS FLTE'!$E24)</f>
        <v>0</v>
      </c>
      <c r="H93" s="314">
        <f>('SUBSCRIBER BASE FLTE'!H49*'COMMISSION ASSUMPTIONS FLTE'!$D53)*('MVLP INPUT FLTE'!$D11*'COMMISSION ASSUMPTIONS FLTE'!$E24)</f>
        <v>0</v>
      </c>
      <c r="I93" s="314">
        <f>('SUBSCRIBER BASE FLTE'!I49*'COMMISSION ASSUMPTIONS FLTE'!$D53)*('MVLP INPUT FLTE'!$D11*'COMMISSION ASSUMPTIONS FLTE'!$E24)</f>
        <v>0</v>
      </c>
      <c r="J93" s="314">
        <f>('SUBSCRIBER BASE FLTE'!J49*'COMMISSION ASSUMPTIONS FLTE'!$D53)*('MVLP INPUT FLTE'!$D11*'COMMISSION ASSUMPTIONS FLTE'!$E24)</f>
        <v>0</v>
      </c>
      <c r="K93" s="314">
        <f ca="1">('SUBSCRIBER BASE FLTE'!K49*'COMMISSION ASSUMPTIONS FLTE'!$D53)*('MVLP INPUT FLTE'!$D11*'COMMISSION ASSUMPTIONS FLTE'!$E24)</f>
        <v>0</v>
      </c>
      <c r="L93" s="314">
        <f ca="1">('SUBSCRIBER BASE FLTE'!L49*'COMMISSION ASSUMPTIONS FLTE'!$D53)*('MVLP INPUT FLTE'!$D11*'COMMISSION ASSUMPTIONS FLTE'!$E24)</f>
        <v>0</v>
      </c>
      <c r="M93" s="314">
        <f ca="1">('SUBSCRIBER BASE FLTE'!M49*'COMMISSION ASSUMPTIONS FLTE'!$D53)*('MVLP INPUT FLTE'!$D11*'COMMISSION ASSUMPTIONS FLTE'!$E24)</f>
        <v>0</v>
      </c>
      <c r="N93" s="314">
        <f ca="1">('SUBSCRIBER BASE FLTE'!N49*'COMMISSION ASSUMPTIONS FLTE'!$D53)*('MVLP INPUT FLTE'!$D11*'COMMISSION ASSUMPTIONS FLTE'!$E24)</f>
        <v>0</v>
      </c>
      <c r="O93" s="314">
        <f ca="1">('SUBSCRIBER BASE FLTE'!O49*'COMMISSION ASSUMPTIONS FLTE'!$D53)*('MVLP INPUT FLTE'!$D11*'COMMISSION ASSUMPTIONS FLTE'!$E24)</f>
        <v>0</v>
      </c>
      <c r="P93" s="314">
        <f ca="1">('SUBSCRIBER BASE FLTE'!P49*'COMMISSION ASSUMPTIONS FLTE'!$D53)*('MVLP INPUT FLTE'!$D11*'COMMISSION ASSUMPTIONS FLTE'!$E24)</f>
        <v>0</v>
      </c>
      <c r="Q93" s="314">
        <f ca="1">('SUBSCRIBER BASE FLTE'!Q49*'COMMISSION ASSUMPTIONS FLTE'!$D53)*('MVLP INPUT FLTE'!$D11*'COMMISSION ASSUMPTIONS FLTE'!$E24)</f>
        <v>0</v>
      </c>
      <c r="R93" s="314">
        <f ca="1">('SUBSCRIBER BASE FLTE'!R49*'COMMISSION ASSUMPTIONS FLTE'!$D53)*('MVLP INPUT FLTE'!$D11*'COMMISSION ASSUMPTIONS FLTE'!$E24)</f>
        <v>0</v>
      </c>
      <c r="S93" s="314">
        <f ca="1">('SUBSCRIBER BASE FLTE'!S49*'COMMISSION ASSUMPTIONS FLTE'!$D53)*('MVLP INPUT FLTE'!$D11*'COMMISSION ASSUMPTIONS FLTE'!$E24)</f>
        <v>0</v>
      </c>
      <c r="T93" s="314">
        <f ca="1">('SUBSCRIBER BASE FLTE'!T49*'COMMISSION ASSUMPTIONS FLTE'!$D53)*('MVLP INPUT FLTE'!$D11*'COMMISSION ASSUMPTIONS FLTE'!$E24)</f>
        <v>0</v>
      </c>
      <c r="U93" s="314">
        <f ca="1">('SUBSCRIBER BASE FLTE'!U49*'COMMISSION ASSUMPTIONS FLTE'!$D53)*('MVLP INPUT FLTE'!$D11*'COMMISSION ASSUMPTIONS FLTE'!$E24)</f>
        <v>0</v>
      </c>
      <c r="V93" s="314">
        <f ca="1">('SUBSCRIBER BASE FLTE'!V49*'COMMISSION ASSUMPTIONS FLTE'!$D53)*('MVLP INPUT FLTE'!$D11*'COMMISSION ASSUMPTIONS FLTE'!$E24)</f>
        <v>0</v>
      </c>
      <c r="W93" s="314">
        <f ca="1">('SUBSCRIBER BASE FLTE'!W49*'COMMISSION ASSUMPTIONS FLTE'!$D53)*('MVLP INPUT FLTE'!$D11*'COMMISSION ASSUMPTIONS FLTE'!$E24)</f>
        <v>0</v>
      </c>
      <c r="X93" s="314">
        <f ca="1">('SUBSCRIBER BASE FLTE'!X49*'COMMISSION ASSUMPTIONS FLTE'!$D53)*('MVLP INPUT FLTE'!$D11*'COMMISSION ASSUMPTIONS FLTE'!$E24)</f>
        <v>0</v>
      </c>
      <c r="Y93" s="314">
        <f ca="1">('SUBSCRIBER BASE FLTE'!Y49*'COMMISSION ASSUMPTIONS FLTE'!$D53)*('MVLP INPUT FLTE'!$D11*'COMMISSION ASSUMPTIONS FLTE'!$E24)</f>
        <v>0</v>
      </c>
      <c r="Z93" s="314">
        <f ca="1">('SUBSCRIBER BASE FLTE'!Z49*'COMMISSION ASSUMPTIONS FLTE'!$D53)*('MVLP INPUT FLTE'!$D11*'COMMISSION ASSUMPTIONS FLTE'!$E24)</f>
        <v>0</v>
      </c>
      <c r="AA93" s="314">
        <f ca="1">('SUBSCRIBER BASE FLTE'!AA49*'COMMISSION ASSUMPTIONS FLTE'!$D53)*('MVLP INPUT FLTE'!$D11*'COMMISSION ASSUMPTIONS FLTE'!$E24)</f>
        <v>0</v>
      </c>
      <c r="AB93" s="314">
        <f ca="1">('SUBSCRIBER BASE FLTE'!AB49*'COMMISSION ASSUMPTIONS FLTE'!$D53)*('MVLP INPUT FLTE'!$D11*'COMMISSION ASSUMPTIONS FLTE'!$E24)</f>
        <v>0</v>
      </c>
      <c r="AC93" s="314">
        <f ca="1">('SUBSCRIBER BASE FLTE'!AC49*'COMMISSION ASSUMPTIONS FLTE'!$D53)*('MVLP INPUT FLTE'!$D11*'COMMISSION ASSUMPTIONS FLTE'!$E24)</f>
        <v>0</v>
      </c>
      <c r="AD93" s="314">
        <f ca="1">('SUBSCRIBER BASE FLTE'!AD49*'COMMISSION ASSUMPTIONS FLTE'!$D53)*('MVLP INPUT FLTE'!$D11*'COMMISSION ASSUMPTIONS FLTE'!$E24)</f>
        <v>0</v>
      </c>
      <c r="AE93" s="314">
        <f ca="1">('SUBSCRIBER BASE FLTE'!AE49*'COMMISSION ASSUMPTIONS FLTE'!$D53)*('MVLP INPUT FLTE'!$D11*'COMMISSION ASSUMPTIONS FLTE'!$E24)</f>
        <v>0</v>
      </c>
      <c r="AF93" s="314">
        <f ca="1">('SUBSCRIBER BASE FLTE'!AF49*'COMMISSION ASSUMPTIONS FLTE'!$D53)*('MVLP INPUT FLTE'!$D11*'COMMISSION ASSUMPTIONS FLTE'!$E24)</f>
        <v>0</v>
      </c>
      <c r="AG93" s="314">
        <f ca="1">('SUBSCRIBER BASE FLTE'!AG49*'COMMISSION ASSUMPTIONS FLTE'!$D53)*('MVLP INPUT FLTE'!$D11*'COMMISSION ASSUMPTIONS FLTE'!$E24)</f>
        <v>0</v>
      </c>
      <c r="AH93" s="314">
        <f ca="1">('SUBSCRIBER BASE FLTE'!AH49*'COMMISSION ASSUMPTIONS FLTE'!$D53)*('MVLP INPUT FLTE'!$D11*'COMMISSION ASSUMPTIONS FLTE'!$E24)</f>
        <v>0</v>
      </c>
      <c r="AI93" s="314">
        <f ca="1">('SUBSCRIBER BASE FLTE'!AI49*'COMMISSION ASSUMPTIONS FLTE'!$D53)*('MVLP INPUT FLTE'!$D11*'COMMISSION ASSUMPTIONS FLTE'!$E24)</f>
        <v>0</v>
      </c>
      <c r="AJ93" s="314">
        <f ca="1">('SUBSCRIBER BASE FLTE'!AJ49*'COMMISSION ASSUMPTIONS FLTE'!$D53)*('MVLP INPUT FLTE'!$D11*'COMMISSION ASSUMPTIONS FLTE'!$E24)</f>
        <v>0</v>
      </c>
      <c r="AK93" s="314">
        <f ca="1">('SUBSCRIBER BASE FLTE'!AK49*'COMMISSION ASSUMPTIONS FLTE'!$D53)*('MVLP INPUT FLTE'!$D11*'COMMISSION ASSUMPTIONS FLTE'!$E24)</f>
        <v>0</v>
      </c>
      <c r="AL93" s="314">
        <f ca="1">('SUBSCRIBER BASE FLTE'!AL49*'COMMISSION ASSUMPTIONS FLTE'!$D53)*('MVLP INPUT FLTE'!$D11*'COMMISSION ASSUMPTIONS FLTE'!$E24)</f>
        <v>0</v>
      </c>
      <c r="AM93" s="314">
        <f ca="1">('SUBSCRIBER BASE FLTE'!AM49*'COMMISSION ASSUMPTIONS FLTE'!$D53)*('MVLP INPUT FLTE'!$D11*'COMMISSION ASSUMPTIONS FLTE'!$E24)</f>
        <v>0</v>
      </c>
      <c r="AN93" s="314">
        <f ca="1">('SUBSCRIBER BASE FLTE'!AN49*'COMMISSION ASSUMPTIONS FLTE'!$D53)*('MVLP INPUT FLTE'!$D11*'COMMISSION ASSUMPTIONS FLTE'!$E24)</f>
        <v>0</v>
      </c>
      <c r="AO93" s="314">
        <f ca="1">('SUBSCRIBER BASE FLTE'!AO49*'COMMISSION ASSUMPTIONS FLTE'!$D53)*('MVLP INPUT FLTE'!$D11*'COMMISSION ASSUMPTIONS FLTE'!$E24)</f>
        <v>0</v>
      </c>
      <c r="AP93" s="314">
        <f ca="1">('SUBSCRIBER BASE FLTE'!AP49*'COMMISSION ASSUMPTIONS FLTE'!$D53)*('MVLP INPUT FLTE'!$D11*'COMMISSION ASSUMPTIONS FLTE'!$E24)</f>
        <v>0</v>
      </c>
      <c r="AQ93" s="314">
        <f ca="1">('SUBSCRIBER BASE FLTE'!AQ49*'COMMISSION ASSUMPTIONS FLTE'!$D53)*('MVLP INPUT FLTE'!$D11*'COMMISSION ASSUMPTIONS FLTE'!$E24)</f>
        <v>0</v>
      </c>
      <c r="AR93" s="314">
        <f ca="1">('SUBSCRIBER BASE FLTE'!AR49*'COMMISSION ASSUMPTIONS FLTE'!$D53)*('MVLP INPUT FLTE'!$D11*'COMMISSION ASSUMPTIONS FLTE'!$E24)</f>
        <v>0</v>
      </c>
      <c r="AS93" s="314">
        <f ca="1">('SUBSCRIBER BASE FLTE'!AS49*'COMMISSION ASSUMPTIONS FLTE'!$D53)*('MVLP INPUT FLTE'!$D11*'COMMISSION ASSUMPTIONS FLTE'!$E24)</f>
        <v>0</v>
      </c>
      <c r="AT93" s="314">
        <f ca="1">('SUBSCRIBER BASE FLTE'!AT49*'COMMISSION ASSUMPTIONS FLTE'!$D53)*('MVLP INPUT FLTE'!$D11*'COMMISSION ASSUMPTIONS FLTE'!$E24)</f>
        <v>0</v>
      </c>
      <c r="AU93" s="314">
        <f ca="1">('SUBSCRIBER BASE FLTE'!AU49*'COMMISSION ASSUMPTIONS FLTE'!$D53)*('MVLP INPUT FLTE'!$D11*'COMMISSION ASSUMPTIONS FLTE'!$E24)</f>
        <v>0</v>
      </c>
      <c r="AV93" s="314">
        <f ca="1">('SUBSCRIBER BASE FLTE'!AV49*'COMMISSION ASSUMPTIONS FLTE'!$D53)*('MVLP INPUT FLTE'!$D11*'COMMISSION ASSUMPTIONS FLTE'!$E24)</f>
        <v>0</v>
      </c>
      <c r="AW93" s="314">
        <f ca="1">('SUBSCRIBER BASE FLTE'!AW49*'COMMISSION ASSUMPTIONS FLTE'!$D53)*('MVLP INPUT FLTE'!$D11*'COMMISSION ASSUMPTIONS FLTE'!$E24)</f>
        <v>0</v>
      </c>
      <c r="AX93" s="314">
        <f ca="1">('SUBSCRIBER BASE FLTE'!AX49*'COMMISSION ASSUMPTIONS FLTE'!$D53)*('MVLP INPUT FLTE'!$D11*'COMMISSION ASSUMPTIONS FLTE'!$E24)</f>
        <v>0</v>
      </c>
      <c r="AY93" s="314">
        <f ca="1">('SUBSCRIBER BASE FLTE'!AY49*'COMMISSION ASSUMPTIONS FLTE'!$D53)*('MVLP INPUT FLTE'!$D11*'COMMISSION ASSUMPTIONS FLTE'!$E24)</f>
        <v>0</v>
      </c>
      <c r="AZ93" s="314">
        <f ca="1">('SUBSCRIBER BASE FLTE'!AZ49*'COMMISSION ASSUMPTIONS FLTE'!$D53)*('MVLP INPUT FLTE'!$D11*'COMMISSION ASSUMPTIONS FLTE'!$E24)</f>
        <v>0</v>
      </c>
      <c r="BA93" s="314">
        <f ca="1">('SUBSCRIBER BASE FLTE'!BA49*'COMMISSION ASSUMPTIONS FLTE'!$D53)*('MVLP INPUT FLTE'!$D11*'COMMISSION ASSUMPTIONS FLTE'!$E24)</f>
        <v>0</v>
      </c>
      <c r="BB93" s="314">
        <f ca="1">('SUBSCRIBER BASE FLTE'!BB49*'COMMISSION ASSUMPTIONS FLTE'!$D53)*('MVLP INPUT FLTE'!$D11*'COMMISSION ASSUMPTIONS FLTE'!$E24)</f>
        <v>0</v>
      </c>
      <c r="BC93" s="314">
        <f ca="1">('SUBSCRIBER BASE FLTE'!BC49*'COMMISSION ASSUMPTIONS FLTE'!$D53)*('MVLP INPUT FLTE'!$D11*'COMMISSION ASSUMPTIONS FLTE'!$E24)</f>
        <v>0</v>
      </c>
      <c r="BD93" s="314">
        <f ca="1">('SUBSCRIBER BASE FLTE'!BD49*'COMMISSION ASSUMPTIONS FLTE'!$D53)*('MVLP INPUT FLTE'!$D11*'COMMISSION ASSUMPTIONS FLTE'!$E24)</f>
        <v>0</v>
      </c>
      <c r="BE93" s="314">
        <f ca="1">('SUBSCRIBER BASE FLTE'!BE49*'COMMISSION ASSUMPTIONS FLTE'!$D53)*('MVLP INPUT FLTE'!$D11*'COMMISSION ASSUMPTIONS FLTE'!$E24)</f>
        <v>0</v>
      </c>
      <c r="BF93" s="314">
        <f ca="1">('SUBSCRIBER BASE FLTE'!BF49*'COMMISSION ASSUMPTIONS FLTE'!$D53)*('MVLP INPUT FLTE'!$D11*'COMMISSION ASSUMPTIONS FLTE'!$E24)</f>
        <v>0</v>
      </c>
      <c r="BG93" s="314">
        <f ca="1">('SUBSCRIBER BASE FLTE'!BG49*'COMMISSION ASSUMPTIONS FLTE'!$D53)*('MVLP INPUT FLTE'!$D11*'COMMISSION ASSUMPTIONS FLTE'!$E24)</f>
        <v>0</v>
      </c>
      <c r="BH93" s="314">
        <f ca="1">('SUBSCRIBER BASE FLTE'!BH49*'COMMISSION ASSUMPTIONS FLTE'!$D53)*('MVLP INPUT FLTE'!$D11*'COMMISSION ASSUMPTIONS FLTE'!$E24)</f>
        <v>0</v>
      </c>
      <c r="BI93" s="314">
        <f ca="1">('SUBSCRIBER BASE FLTE'!BI49*'COMMISSION ASSUMPTIONS FLTE'!$D53)*('MVLP INPUT FLTE'!$D11*'COMMISSION ASSUMPTIONS FLTE'!$E24)</f>
        <v>0</v>
      </c>
      <c r="BJ93" s="314">
        <f ca="1">('SUBSCRIBER BASE FLTE'!BJ49*'COMMISSION ASSUMPTIONS FLTE'!$D53)*('MVLP INPUT FLTE'!$D11*'COMMISSION ASSUMPTIONS FLTE'!$E24)</f>
        <v>0</v>
      </c>
      <c r="BK93" s="314">
        <f ca="1">('SUBSCRIBER BASE FLTE'!BK49*'COMMISSION ASSUMPTIONS FLTE'!$D53)*('MVLP INPUT FLTE'!$D11*'COMMISSION ASSUMPTIONS FLTE'!$E24)</f>
        <v>0</v>
      </c>
      <c r="BL93" s="314">
        <f ca="1">('SUBSCRIBER BASE FLTE'!BL49*'COMMISSION ASSUMPTIONS FLTE'!$D53)*('MVLP INPUT FLTE'!$D11*'COMMISSION ASSUMPTIONS FLTE'!$E24)</f>
        <v>0</v>
      </c>
      <c r="BM93" s="314">
        <f ca="1">('SUBSCRIBER BASE FLTE'!BM49*'COMMISSION ASSUMPTIONS FLTE'!$D53)*('MVLP INPUT FLTE'!$D11*'COMMISSION ASSUMPTIONS FLTE'!$E24)</f>
        <v>0</v>
      </c>
      <c r="BN93" s="314">
        <f ca="1">('SUBSCRIBER BASE FLTE'!BN49*'COMMISSION ASSUMPTIONS FLTE'!$D53)*('MVLP INPUT FLTE'!$D11*'COMMISSION ASSUMPTIONS FLTE'!$E24)</f>
        <v>0</v>
      </c>
      <c r="BO93" s="314">
        <f ca="1">('SUBSCRIBER BASE FLTE'!BO49*'COMMISSION ASSUMPTIONS FLTE'!$D53)*('MVLP INPUT FLTE'!$D11*'COMMISSION ASSUMPTIONS FLTE'!$E24)</f>
        <v>0</v>
      </c>
      <c r="BP93" s="314">
        <f ca="1">('SUBSCRIBER BASE FLTE'!BP49*'COMMISSION ASSUMPTIONS FLTE'!$D53)*('MVLP INPUT FLTE'!$D11*'COMMISSION ASSUMPTIONS FLTE'!$E24)</f>
        <v>0</v>
      </c>
      <c r="BQ93" s="314">
        <f ca="1">('SUBSCRIBER BASE FLTE'!BQ49*'COMMISSION ASSUMPTIONS FLTE'!$D53)*('MVLP INPUT FLTE'!$D11*'COMMISSION ASSUMPTIONS FLTE'!$E24)</f>
        <v>0</v>
      </c>
      <c r="BR93" s="314">
        <f ca="1">('SUBSCRIBER BASE FLTE'!BR49*'COMMISSION ASSUMPTIONS FLTE'!$D53)*('MVLP INPUT FLTE'!$D11*'COMMISSION ASSUMPTIONS FLTE'!$E24)</f>
        <v>0</v>
      </c>
    </row>
    <row r="94" spans="2:70" ht="24" customHeight="1" outlineLevel="2">
      <c r="B94" s="313" t="str">
        <f>B86</f>
        <v>FLTE 200GB</v>
      </c>
      <c r="C94" s="314">
        <f>('SUBSCRIBER BASE FLTE'!C50*'COMMISSION ASSUMPTIONS FLTE'!$D54)*('MVLP INPUT FLTE'!$D12*'COMMISSION ASSUMPTIONS FLTE'!$E25)</f>
        <v>0</v>
      </c>
      <c r="D94" s="314">
        <f>('SUBSCRIBER BASE FLTE'!D50*'COMMISSION ASSUMPTIONS FLTE'!$D54)*('MVLP INPUT FLTE'!$D12*'COMMISSION ASSUMPTIONS FLTE'!$E25)</f>
        <v>0</v>
      </c>
      <c r="E94" s="314">
        <f>('SUBSCRIBER BASE FLTE'!E50*'COMMISSION ASSUMPTIONS FLTE'!$D54)*('MVLP INPUT FLTE'!$D12*'COMMISSION ASSUMPTIONS FLTE'!$E25)</f>
        <v>0</v>
      </c>
      <c r="F94" s="314">
        <f>('SUBSCRIBER BASE FLTE'!F50*'COMMISSION ASSUMPTIONS FLTE'!$D54)*('MVLP INPUT FLTE'!$D12*'COMMISSION ASSUMPTIONS FLTE'!$E25)</f>
        <v>0</v>
      </c>
      <c r="G94" s="314">
        <f>('SUBSCRIBER BASE FLTE'!G50*'COMMISSION ASSUMPTIONS FLTE'!$D54)*('MVLP INPUT FLTE'!$D12*'COMMISSION ASSUMPTIONS FLTE'!$E25)</f>
        <v>0</v>
      </c>
      <c r="H94" s="314">
        <f>('SUBSCRIBER BASE FLTE'!H50*'COMMISSION ASSUMPTIONS FLTE'!$D54)*('MVLP INPUT FLTE'!$D12*'COMMISSION ASSUMPTIONS FLTE'!$E25)</f>
        <v>0</v>
      </c>
      <c r="I94" s="314">
        <f>('SUBSCRIBER BASE FLTE'!I50*'COMMISSION ASSUMPTIONS FLTE'!$D54)*('MVLP INPUT FLTE'!$D12*'COMMISSION ASSUMPTIONS FLTE'!$E25)</f>
        <v>0</v>
      </c>
      <c r="J94" s="314">
        <f>('SUBSCRIBER BASE FLTE'!J50*'COMMISSION ASSUMPTIONS FLTE'!$D54)*('MVLP INPUT FLTE'!$D12*'COMMISSION ASSUMPTIONS FLTE'!$E25)</f>
        <v>0</v>
      </c>
      <c r="K94" s="314">
        <f ca="1">('SUBSCRIBER BASE FLTE'!K50*'COMMISSION ASSUMPTIONS FLTE'!$D54)*('MVLP INPUT FLTE'!$D12*'COMMISSION ASSUMPTIONS FLTE'!$E25)</f>
        <v>0</v>
      </c>
      <c r="L94" s="314">
        <f ca="1">('SUBSCRIBER BASE FLTE'!L50*'COMMISSION ASSUMPTIONS FLTE'!$D54)*('MVLP INPUT FLTE'!$D12*'COMMISSION ASSUMPTIONS FLTE'!$E25)</f>
        <v>0</v>
      </c>
      <c r="M94" s="314">
        <f ca="1">('SUBSCRIBER BASE FLTE'!M50*'COMMISSION ASSUMPTIONS FLTE'!$D54)*('MVLP INPUT FLTE'!$D12*'COMMISSION ASSUMPTIONS FLTE'!$E25)</f>
        <v>0</v>
      </c>
      <c r="N94" s="314">
        <f ca="1">('SUBSCRIBER BASE FLTE'!N50*'COMMISSION ASSUMPTIONS FLTE'!$D54)*('MVLP INPUT FLTE'!$D12*'COMMISSION ASSUMPTIONS FLTE'!$E25)</f>
        <v>0</v>
      </c>
      <c r="O94" s="314">
        <f ca="1">('SUBSCRIBER BASE FLTE'!O50*'COMMISSION ASSUMPTIONS FLTE'!$D54)*('MVLP INPUT FLTE'!$D12*'COMMISSION ASSUMPTIONS FLTE'!$E25)</f>
        <v>0</v>
      </c>
      <c r="P94" s="314">
        <f ca="1">('SUBSCRIBER BASE FLTE'!P50*'COMMISSION ASSUMPTIONS FLTE'!$D54)*('MVLP INPUT FLTE'!$D12*'COMMISSION ASSUMPTIONS FLTE'!$E25)</f>
        <v>0</v>
      </c>
      <c r="Q94" s="314">
        <f ca="1">('SUBSCRIBER BASE FLTE'!Q50*'COMMISSION ASSUMPTIONS FLTE'!$D54)*('MVLP INPUT FLTE'!$D12*'COMMISSION ASSUMPTIONS FLTE'!$E25)</f>
        <v>0</v>
      </c>
      <c r="R94" s="314">
        <f ca="1">('SUBSCRIBER BASE FLTE'!R50*'COMMISSION ASSUMPTIONS FLTE'!$D54)*('MVLP INPUT FLTE'!$D12*'COMMISSION ASSUMPTIONS FLTE'!$E25)</f>
        <v>0</v>
      </c>
      <c r="S94" s="314">
        <f ca="1">('SUBSCRIBER BASE FLTE'!S50*'COMMISSION ASSUMPTIONS FLTE'!$D54)*('MVLP INPUT FLTE'!$D12*'COMMISSION ASSUMPTIONS FLTE'!$E25)</f>
        <v>0</v>
      </c>
      <c r="T94" s="314">
        <f ca="1">('SUBSCRIBER BASE FLTE'!T50*'COMMISSION ASSUMPTIONS FLTE'!$D54)*('MVLP INPUT FLTE'!$D12*'COMMISSION ASSUMPTIONS FLTE'!$E25)</f>
        <v>0</v>
      </c>
      <c r="U94" s="314">
        <f ca="1">('SUBSCRIBER BASE FLTE'!U50*'COMMISSION ASSUMPTIONS FLTE'!$D54)*('MVLP INPUT FLTE'!$D12*'COMMISSION ASSUMPTIONS FLTE'!$E25)</f>
        <v>0</v>
      </c>
      <c r="V94" s="314">
        <f ca="1">('SUBSCRIBER BASE FLTE'!V50*'COMMISSION ASSUMPTIONS FLTE'!$D54)*('MVLP INPUT FLTE'!$D12*'COMMISSION ASSUMPTIONS FLTE'!$E25)</f>
        <v>0</v>
      </c>
      <c r="W94" s="314">
        <f ca="1">('SUBSCRIBER BASE FLTE'!W50*'COMMISSION ASSUMPTIONS FLTE'!$D54)*('MVLP INPUT FLTE'!$D12*'COMMISSION ASSUMPTIONS FLTE'!$E25)</f>
        <v>0</v>
      </c>
      <c r="X94" s="314">
        <f ca="1">('SUBSCRIBER BASE FLTE'!X50*'COMMISSION ASSUMPTIONS FLTE'!$D54)*('MVLP INPUT FLTE'!$D12*'COMMISSION ASSUMPTIONS FLTE'!$E25)</f>
        <v>0</v>
      </c>
      <c r="Y94" s="314">
        <f ca="1">('SUBSCRIBER BASE FLTE'!Y50*'COMMISSION ASSUMPTIONS FLTE'!$D54)*('MVLP INPUT FLTE'!$D12*'COMMISSION ASSUMPTIONS FLTE'!$E25)</f>
        <v>0</v>
      </c>
      <c r="Z94" s="314">
        <f ca="1">('SUBSCRIBER BASE FLTE'!Z50*'COMMISSION ASSUMPTIONS FLTE'!$D54)*('MVLP INPUT FLTE'!$D12*'COMMISSION ASSUMPTIONS FLTE'!$E25)</f>
        <v>0</v>
      </c>
      <c r="AA94" s="314">
        <f ca="1">('SUBSCRIBER BASE FLTE'!AA50*'COMMISSION ASSUMPTIONS FLTE'!$D54)*('MVLP INPUT FLTE'!$D12*'COMMISSION ASSUMPTIONS FLTE'!$E25)</f>
        <v>0</v>
      </c>
      <c r="AB94" s="314">
        <f ca="1">('SUBSCRIBER BASE FLTE'!AB50*'COMMISSION ASSUMPTIONS FLTE'!$D54)*('MVLP INPUT FLTE'!$D12*'COMMISSION ASSUMPTIONS FLTE'!$E25)</f>
        <v>0</v>
      </c>
      <c r="AC94" s="314">
        <f ca="1">('SUBSCRIBER BASE FLTE'!AC50*'COMMISSION ASSUMPTIONS FLTE'!$D54)*('MVLP INPUT FLTE'!$D12*'COMMISSION ASSUMPTIONS FLTE'!$E25)</f>
        <v>0</v>
      </c>
      <c r="AD94" s="314">
        <f ca="1">('SUBSCRIBER BASE FLTE'!AD50*'COMMISSION ASSUMPTIONS FLTE'!$D54)*('MVLP INPUT FLTE'!$D12*'COMMISSION ASSUMPTIONS FLTE'!$E25)</f>
        <v>0</v>
      </c>
      <c r="AE94" s="314">
        <f ca="1">('SUBSCRIBER BASE FLTE'!AE50*'COMMISSION ASSUMPTIONS FLTE'!$D54)*('MVLP INPUT FLTE'!$D12*'COMMISSION ASSUMPTIONS FLTE'!$E25)</f>
        <v>0</v>
      </c>
      <c r="AF94" s="314">
        <f ca="1">('SUBSCRIBER BASE FLTE'!AF50*'COMMISSION ASSUMPTIONS FLTE'!$D54)*('MVLP INPUT FLTE'!$D12*'COMMISSION ASSUMPTIONS FLTE'!$E25)</f>
        <v>0</v>
      </c>
      <c r="AG94" s="314">
        <f ca="1">('SUBSCRIBER BASE FLTE'!AG50*'COMMISSION ASSUMPTIONS FLTE'!$D54)*('MVLP INPUT FLTE'!$D12*'COMMISSION ASSUMPTIONS FLTE'!$E25)</f>
        <v>0</v>
      </c>
      <c r="AH94" s="314">
        <f ca="1">('SUBSCRIBER BASE FLTE'!AH50*'COMMISSION ASSUMPTIONS FLTE'!$D54)*('MVLP INPUT FLTE'!$D12*'COMMISSION ASSUMPTIONS FLTE'!$E25)</f>
        <v>0</v>
      </c>
      <c r="AI94" s="314">
        <f ca="1">('SUBSCRIBER BASE FLTE'!AI50*'COMMISSION ASSUMPTIONS FLTE'!$D54)*('MVLP INPUT FLTE'!$D12*'COMMISSION ASSUMPTIONS FLTE'!$E25)</f>
        <v>0</v>
      </c>
      <c r="AJ94" s="314">
        <f ca="1">('SUBSCRIBER BASE FLTE'!AJ50*'COMMISSION ASSUMPTIONS FLTE'!$D54)*('MVLP INPUT FLTE'!$D12*'COMMISSION ASSUMPTIONS FLTE'!$E25)</f>
        <v>0</v>
      </c>
      <c r="AK94" s="314">
        <f ca="1">('SUBSCRIBER BASE FLTE'!AK50*'COMMISSION ASSUMPTIONS FLTE'!$D54)*('MVLP INPUT FLTE'!$D12*'COMMISSION ASSUMPTIONS FLTE'!$E25)</f>
        <v>0</v>
      </c>
      <c r="AL94" s="314">
        <f ca="1">('SUBSCRIBER BASE FLTE'!AL50*'COMMISSION ASSUMPTIONS FLTE'!$D54)*('MVLP INPUT FLTE'!$D12*'COMMISSION ASSUMPTIONS FLTE'!$E25)</f>
        <v>0</v>
      </c>
      <c r="AM94" s="314">
        <f ca="1">('SUBSCRIBER BASE FLTE'!AM50*'COMMISSION ASSUMPTIONS FLTE'!$D54)*('MVLP INPUT FLTE'!$D12*'COMMISSION ASSUMPTIONS FLTE'!$E25)</f>
        <v>0</v>
      </c>
      <c r="AN94" s="314">
        <f ca="1">('SUBSCRIBER BASE FLTE'!AN50*'COMMISSION ASSUMPTIONS FLTE'!$D54)*('MVLP INPUT FLTE'!$D12*'COMMISSION ASSUMPTIONS FLTE'!$E25)</f>
        <v>0</v>
      </c>
      <c r="AO94" s="314">
        <f ca="1">('SUBSCRIBER BASE FLTE'!AO50*'COMMISSION ASSUMPTIONS FLTE'!$D54)*('MVLP INPUT FLTE'!$D12*'COMMISSION ASSUMPTIONS FLTE'!$E25)</f>
        <v>0</v>
      </c>
      <c r="AP94" s="314">
        <f ca="1">('SUBSCRIBER BASE FLTE'!AP50*'COMMISSION ASSUMPTIONS FLTE'!$D54)*('MVLP INPUT FLTE'!$D12*'COMMISSION ASSUMPTIONS FLTE'!$E25)</f>
        <v>0</v>
      </c>
      <c r="AQ94" s="314">
        <f ca="1">('SUBSCRIBER BASE FLTE'!AQ50*'COMMISSION ASSUMPTIONS FLTE'!$D54)*('MVLP INPUT FLTE'!$D12*'COMMISSION ASSUMPTIONS FLTE'!$E25)</f>
        <v>0</v>
      </c>
      <c r="AR94" s="314">
        <f ca="1">('SUBSCRIBER BASE FLTE'!AR50*'COMMISSION ASSUMPTIONS FLTE'!$D54)*('MVLP INPUT FLTE'!$D12*'COMMISSION ASSUMPTIONS FLTE'!$E25)</f>
        <v>0</v>
      </c>
      <c r="AS94" s="314">
        <f ca="1">('SUBSCRIBER BASE FLTE'!AS50*'COMMISSION ASSUMPTIONS FLTE'!$D54)*('MVLP INPUT FLTE'!$D12*'COMMISSION ASSUMPTIONS FLTE'!$E25)</f>
        <v>0</v>
      </c>
      <c r="AT94" s="314">
        <f ca="1">('SUBSCRIBER BASE FLTE'!AT50*'COMMISSION ASSUMPTIONS FLTE'!$D54)*('MVLP INPUT FLTE'!$D12*'COMMISSION ASSUMPTIONS FLTE'!$E25)</f>
        <v>0</v>
      </c>
      <c r="AU94" s="314">
        <f ca="1">('SUBSCRIBER BASE FLTE'!AU50*'COMMISSION ASSUMPTIONS FLTE'!$D54)*('MVLP INPUT FLTE'!$D12*'COMMISSION ASSUMPTIONS FLTE'!$E25)</f>
        <v>0</v>
      </c>
      <c r="AV94" s="314">
        <f ca="1">('SUBSCRIBER BASE FLTE'!AV50*'COMMISSION ASSUMPTIONS FLTE'!$D54)*('MVLP INPUT FLTE'!$D12*'COMMISSION ASSUMPTIONS FLTE'!$E25)</f>
        <v>0</v>
      </c>
      <c r="AW94" s="314">
        <f ca="1">('SUBSCRIBER BASE FLTE'!AW50*'COMMISSION ASSUMPTIONS FLTE'!$D54)*('MVLP INPUT FLTE'!$D12*'COMMISSION ASSUMPTIONS FLTE'!$E25)</f>
        <v>0</v>
      </c>
      <c r="AX94" s="314">
        <f ca="1">('SUBSCRIBER BASE FLTE'!AX50*'COMMISSION ASSUMPTIONS FLTE'!$D54)*('MVLP INPUT FLTE'!$D12*'COMMISSION ASSUMPTIONS FLTE'!$E25)</f>
        <v>0</v>
      </c>
      <c r="AY94" s="314">
        <f ca="1">('SUBSCRIBER BASE FLTE'!AY50*'COMMISSION ASSUMPTIONS FLTE'!$D54)*('MVLP INPUT FLTE'!$D12*'COMMISSION ASSUMPTIONS FLTE'!$E25)</f>
        <v>0</v>
      </c>
      <c r="AZ94" s="314">
        <f ca="1">('SUBSCRIBER BASE FLTE'!AZ50*'COMMISSION ASSUMPTIONS FLTE'!$D54)*('MVLP INPUT FLTE'!$D12*'COMMISSION ASSUMPTIONS FLTE'!$E25)</f>
        <v>0</v>
      </c>
      <c r="BA94" s="314">
        <f ca="1">('SUBSCRIBER BASE FLTE'!BA50*'COMMISSION ASSUMPTIONS FLTE'!$D54)*('MVLP INPUT FLTE'!$D12*'COMMISSION ASSUMPTIONS FLTE'!$E25)</f>
        <v>0</v>
      </c>
      <c r="BB94" s="314">
        <f ca="1">('SUBSCRIBER BASE FLTE'!BB50*'COMMISSION ASSUMPTIONS FLTE'!$D54)*('MVLP INPUT FLTE'!$D12*'COMMISSION ASSUMPTIONS FLTE'!$E25)</f>
        <v>0</v>
      </c>
      <c r="BC94" s="314">
        <f ca="1">('SUBSCRIBER BASE FLTE'!BC50*'COMMISSION ASSUMPTIONS FLTE'!$D54)*('MVLP INPUT FLTE'!$D12*'COMMISSION ASSUMPTIONS FLTE'!$E25)</f>
        <v>0</v>
      </c>
      <c r="BD94" s="314">
        <f ca="1">('SUBSCRIBER BASE FLTE'!BD50*'COMMISSION ASSUMPTIONS FLTE'!$D54)*('MVLP INPUT FLTE'!$D12*'COMMISSION ASSUMPTIONS FLTE'!$E25)</f>
        <v>0</v>
      </c>
      <c r="BE94" s="314">
        <f ca="1">('SUBSCRIBER BASE FLTE'!BE50*'COMMISSION ASSUMPTIONS FLTE'!$D54)*('MVLP INPUT FLTE'!$D12*'COMMISSION ASSUMPTIONS FLTE'!$E25)</f>
        <v>0</v>
      </c>
      <c r="BF94" s="314">
        <f ca="1">('SUBSCRIBER BASE FLTE'!BF50*'COMMISSION ASSUMPTIONS FLTE'!$D54)*('MVLP INPUT FLTE'!$D12*'COMMISSION ASSUMPTIONS FLTE'!$E25)</f>
        <v>0</v>
      </c>
      <c r="BG94" s="314">
        <f ca="1">('SUBSCRIBER BASE FLTE'!BG50*'COMMISSION ASSUMPTIONS FLTE'!$D54)*('MVLP INPUT FLTE'!$D12*'COMMISSION ASSUMPTIONS FLTE'!$E25)</f>
        <v>0</v>
      </c>
      <c r="BH94" s="314">
        <f ca="1">('SUBSCRIBER BASE FLTE'!BH50*'COMMISSION ASSUMPTIONS FLTE'!$D54)*('MVLP INPUT FLTE'!$D12*'COMMISSION ASSUMPTIONS FLTE'!$E25)</f>
        <v>0</v>
      </c>
      <c r="BI94" s="314">
        <f ca="1">('SUBSCRIBER BASE FLTE'!BI50*'COMMISSION ASSUMPTIONS FLTE'!$D54)*('MVLP INPUT FLTE'!$D12*'COMMISSION ASSUMPTIONS FLTE'!$E25)</f>
        <v>0</v>
      </c>
      <c r="BJ94" s="314">
        <f ca="1">('SUBSCRIBER BASE FLTE'!BJ50*'COMMISSION ASSUMPTIONS FLTE'!$D54)*('MVLP INPUT FLTE'!$D12*'COMMISSION ASSUMPTIONS FLTE'!$E25)</f>
        <v>0</v>
      </c>
      <c r="BK94" s="314">
        <f ca="1">('SUBSCRIBER BASE FLTE'!BK50*'COMMISSION ASSUMPTIONS FLTE'!$D54)*('MVLP INPUT FLTE'!$D12*'COMMISSION ASSUMPTIONS FLTE'!$E25)</f>
        <v>0</v>
      </c>
      <c r="BL94" s="314">
        <f ca="1">('SUBSCRIBER BASE FLTE'!BL50*'COMMISSION ASSUMPTIONS FLTE'!$D54)*('MVLP INPUT FLTE'!$D12*'COMMISSION ASSUMPTIONS FLTE'!$E25)</f>
        <v>0</v>
      </c>
      <c r="BM94" s="314">
        <f ca="1">('SUBSCRIBER BASE FLTE'!BM50*'COMMISSION ASSUMPTIONS FLTE'!$D54)*('MVLP INPUT FLTE'!$D12*'COMMISSION ASSUMPTIONS FLTE'!$E25)</f>
        <v>0</v>
      </c>
      <c r="BN94" s="314">
        <f ca="1">('SUBSCRIBER BASE FLTE'!BN50*'COMMISSION ASSUMPTIONS FLTE'!$D54)*('MVLP INPUT FLTE'!$D12*'COMMISSION ASSUMPTIONS FLTE'!$E25)</f>
        <v>0</v>
      </c>
      <c r="BO94" s="314">
        <f ca="1">('SUBSCRIBER BASE FLTE'!BO50*'COMMISSION ASSUMPTIONS FLTE'!$D54)*('MVLP INPUT FLTE'!$D12*'COMMISSION ASSUMPTIONS FLTE'!$E25)</f>
        <v>0</v>
      </c>
      <c r="BP94" s="314">
        <f ca="1">('SUBSCRIBER BASE FLTE'!BP50*'COMMISSION ASSUMPTIONS FLTE'!$D54)*('MVLP INPUT FLTE'!$D12*'COMMISSION ASSUMPTIONS FLTE'!$E25)</f>
        <v>0</v>
      </c>
      <c r="BQ94" s="314">
        <f ca="1">('SUBSCRIBER BASE FLTE'!BQ50*'COMMISSION ASSUMPTIONS FLTE'!$D54)*('MVLP INPUT FLTE'!$D12*'COMMISSION ASSUMPTIONS FLTE'!$E25)</f>
        <v>0</v>
      </c>
      <c r="BR94" s="314">
        <f ca="1">('SUBSCRIBER BASE FLTE'!BR50*'COMMISSION ASSUMPTIONS FLTE'!$D54)*('MVLP INPUT FLTE'!$D12*'COMMISSION ASSUMPTIONS FLTE'!$E25)</f>
        <v>0</v>
      </c>
    </row>
    <row r="95" spans="2:70" ht="24" customHeight="1" outlineLevel="2">
      <c r="B95" s="313" t="str">
        <f>B87</f>
        <v>FLTE 400GB</v>
      </c>
      <c r="C95" s="314">
        <f>('SUBSCRIBER BASE FLTE'!C51*'COMMISSION ASSUMPTIONS FLTE'!$D55)*('MVLP INPUT FLTE'!$D13*'COMMISSION ASSUMPTIONS FLTE'!$E26)</f>
        <v>0</v>
      </c>
      <c r="D95" s="314">
        <f>('SUBSCRIBER BASE FLTE'!D51*'COMMISSION ASSUMPTIONS FLTE'!$D55)*('MVLP INPUT FLTE'!$D13*'COMMISSION ASSUMPTIONS FLTE'!$E26)</f>
        <v>0</v>
      </c>
      <c r="E95" s="314">
        <f>('SUBSCRIBER BASE FLTE'!E51*'COMMISSION ASSUMPTIONS FLTE'!$D55)*('MVLP INPUT FLTE'!$D13*'COMMISSION ASSUMPTIONS FLTE'!$E26)</f>
        <v>0</v>
      </c>
      <c r="F95" s="314">
        <f>('SUBSCRIBER BASE FLTE'!F51*'COMMISSION ASSUMPTIONS FLTE'!$D55)*('MVLP INPUT FLTE'!$D13*'COMMISSION ASSUMPTIONS FLTE'!$E26)</f>
        <v>0</v>
      </c>
      <c r="G95" s="314">
        <f>('SUBSCRIBER BASE FLTE'!G51*'COMMISSION ASSUMPTIONS FLTE'!$D55)*('MVLP INPUT FLTE'!$D13*'COMMISSION ASSUMPTIONS FLTE'!$E26)</f>
        <v>0</v>
      </c>
      <c r="H95" s="314">
        <f>('SUBSCRIBER BASE FLTE'!H51*'COMMISSION ASSUMPTIONS FLTE'!$D55)*('MVLP INPUT FLTE'!$D13*'COMMISSION ASSUMPTIONS FLTE'!$E26)</f>
        <v>0</v>
      </c>
      <c r="I95" s="314">
        <f>('SUBSCRIBER BASE FLTE'!I51*'COMMISSION ASSUMPTIONS FLTE'!$D55)*('MVLP INPUT FLTE'!$D13*'COMMISSION ASSUMPTIONS FLTE'!$E26)</f>
        <v>0</v>
      </c>
      <c r="J95" s="314">
        <f>('SUBSCRIBER BASE FLTE'!J51*'COMMISSION ASSUMPTIONS FLTE'!$D55)*('MVLP INPUT FLTE'!$D13*'COMMISSION ASSUMPTIONS FLTE'!$E26)</f>
        <v>0</v>
      </c>
      <c r="K95" s="314">
        <f ca="1">('SUBSCRIBER BASE FLTE'!K51*'COMMISSION ASSUMPTIONS FLTE'!$D55)*('MVLP INPUT FLTE'!$D13*'COMMISSION ASSUMPTIONS FLTE'!$E26)</f>
        <v>0</v>
      </c>
      <c r="L95" s="314">
        <f ca="1">('SUBSCRIBER BASE FLTE'!L51*'COMMISSION ASSUMPTIONS FLTE'!$D55)*('MVLP INPUT FLTE'!$D13*'COMMISSION ASSUMPTIONS FLTE'!$E26)</f>
        <v>0</v>
      </c>
      <c r="M95" s="314">
        <f ca="1">('SUBSCRIBER BASE FLTE'!M51*'COMMISSION ASSUMPTIONS FLTE'!$D55)*('MVLP INPUT FLTE'!$D13*'COMMISSION ASSUMPTIONS FLTE'!$E26)</f>
        <v>0</v>
      </c>
      <c r="N95" s="314">
        <f ca="1">('SUBSCRIBER BASE FLTE'!N51*'COMMISSION ASSUMPTIONS FLTE'!$D55)*('MVLP INPUT FLTE'!$D13*'COMMISSION ASSUMPTIONS FLTE'!$E26)</f>
        <v>0</v>
      </c>
      <c r="O95" s="314">
        <f ca="1">('SUBSCRIBER BASE FLTE'!O51*'COMMISSION ASSUMPTIONS FLTE'!$D55)*('MVLP INPUT FLTE'!$D13*'COMMISSION ASSUMPTIONS FLTE'!$E26)</f>
        <v>0</v>
      </c>
      <c r="P95" s="314">
        <f ca="1">('SUBSCRIBER BASE FLTE'!P51*'COMMISSION ASSUMPTIONS FLTE'!$D55)*('MVLP INPUT FLTE'!$D13*'COMMISSION ASSUMPTIONS FLTE'!$E26)</f>
        <v>0</v>
      </c>
      <c r="Q95" s="314">
        <f ca="1">('SUBSCRIBER BASE FLTE'!Q51*'COMMISSION ASSUMPTIONS FLTE'!$D55)*('MVLP INPUT FLTE'!$D13*'COMMISSION ASSUMPTIONS FLTE'!$E26)</f>
        <v>0</v>
      </c>
      <c r="R95" s="314">
        <f ca="1">('SUBSCRIBER BASE FLTE'!R51*'COMMISSION ASSUMPTIONS FLTE'!$D55)*('MVLP INPUT FLTE'!$D13*'COMMISSION ASSUMPTIONS FLTE'!$E26)</f>
        <v>0</v>
      </c>
      <c r="S95" s="314">
        <f ca="1">('SUBSCRIBER BASE FLTE'!S51*'COMMISSION ASSUMPTIONS FLTE'!$D55)*('MVLP INPUT FLTE'!$D13*'COMMISSION ASSUMPTIONS FLTE'!$E26)</f>
        <v>0</v>
      </c>
      <c r="T95" s="314">
        <f ca="1">('SUBSCRIBER BASE FLTE'!T51*'COMMISSION ASSUMPTIONS FLTE'!$D55)*('MVLP INPUT FLTE'!$D13*'COMMISSION ASSUMPTIONS FLTE'!$E26)</f>
        <v>0</v>
      </c>
      <c r="U95" s="314">
        <f ca="1">('SUBSCRIBER BASE FLTE'!U51*'COMMISSION ASSUMPTIONS FLTE'!$D55)*('MVLP INPUT FLTE'!$D13*'COMMISSION ASSUMPTIONS FLTE'!$E26)</f>
        <v>0</v>
      </c>
      <c r="V95" s="314">
        <f ca="1">('SUBSCRIBER BASE FLTE'!V51*'COMMISSION ASSUMPTIONS FLTE'!$D55)*('MVLP INPUT FLTE'!$D13*'COMMISSION ASSUMPTIONS FLTE'!$E26)</f>
        <v>0</v>
      </c>
      <c r="W95" s="314">
        <f ca="1">('SUBSCRIBER BASE FLTE'!W51*'COMMISSION ASSUMPTIONS FLTE'!$D55)*('MVLP INPUT FLTE'!$D13*'COMMISSION ASSUMPTIONS FLTE'!$E26)</f>
        <v>0</v>
      </c>
      <c r="X95" s="314">
        <f ca="1">('SUBSCRIBER BASE FLTE'!X51*'COMMISSION ASSUMPTIONS FLTE'!$D55)*('MVLP INPUT FLTE'!$D13*'COMMISSION ASSUMPTIONS FLTE'!$E26)</f>
        <v>0</v>
      </c>
      <c r="Y95" s="314">
        <f ca="1">('SUBSCRIBER BASE FLTE'!Y51*'COMMISSION ASSUMPTIONS FLTE'!$D55)*('MVLP INPUT FLTE'!$D13*'COMMISSION ASSUMPTIONS FLTE'!$E26)</f>
        <v>0</v>
      </c>
      <c r="Z95" s="314">
        <f ca="1">('SUBSCRIBER BASE FLTE'!Z51*'COMMISSION ASSUMPTIONS FLTE'!$D55)*('MVLP INPUT FLTE'!$D13*'COMMISSION ASSUMPTIONS FLTE'!$E26)</f>
        <v>0</v>
      </c>
      <c r="AA95" s="314">
        <f ca="1">('SUBSCRIBER BASE FLTE'!AA51*'COMMISSION ASSUMPTIONS FLTE'!$D55)*('MVLP INPUT FLTE'!$D13*'COMMISSION ASSUMPTIONS FLTE'!$E26)</f>
        <v>0</v>
      </c>
      <c r="AB95" s="314">
        <f ca="1">('SUBSCRIBER BASE FLTE'!AB51*'COMMISSION ASSUMPTIONS FLTE'!$D55)*('MVLP INPUT FLTE'!$D13*'COMMISSION ASSUMPTIONS FLTE'!$E26)</f>
        <v>0</v>
      </c>
      <c r="AC95" s="314">
        <f ca="1">('SUBSCRIBER BASE FLTE'!AC51*'COMMISSION ASSUMPTIONS FLTE'!$D55)*('MVLP INPUT FLTE'!$D13*'COMMISSION ASSUMPTIONS FLTE'!$E26)</f>
        <v>0</v>
      </c>
      <c r="AD95" s="314">
        <f ca="1">('SUBSCRIBER BASE FLTE'!AD51*'COMMISSION ASSUMPTIONS FLTE'!$D55)*('MVLP INPUT FLTE'!$D13*'COMMISSION ASSUMPTIONS FLTE'!$E26)</f>
        <v>0</v>
      </c>
      <c r="AE95" s="314">
        <f ca="1">('SUBSCRIBER BASE FLTE'!AE51*'COMMISSION ASSUMPTIONS FLTE'!$D55)*('MVLP INPUT FLTE'!$D13*'COMMISSION ASSUMPTIONS FLTE'!$E26)</f>
        <v>0</v>
      </c>
      <c r="AF95" s="314">
        <f ca="1">('SUBSCRIBER BASE FLTE'!AF51*'COMMISSION ASSUMPTIONS FLTE'!$D55)*('MVLP INPUT FLTE'!$D13*'COMMISSION ASSUMPTIONS FLTE'!$E26)</f>
        <v>0</v>
      </c>
      <c r="AG95" s="314">
        <f ca="1">('SUBSCRIBER BASE FLTE'!AG51*'COMMISSION ASSUMPTIONS FLTE'!$D55)*('MVLP INPUT FLTE'!$D13*'COMMISSION ASSUMPTIONS FLTE'!$E26)</f>
        <v>0</v>
      </c>
      <c r="AH95" s="314">
        <f ca="1">('SUBSCRIBER BASE FLTE'!AH51*'COMMISSION ASSUMPTIONS FLTE'!$D55)*('MVLP INPUT FLTE'!$D13*'COMMISSION ASSUMPTIONS FLTE'!$E26)</f>
        <v>0</v>
      </c>
      <c r="AI95" s="314">
        <f ca="1">('SUBSCRIBER BASE FLTE'!AI51*'COMMISSION ASSUMPTIONS FLTE'!$D55)*('MVLP INPUT FLTE'!$D13*'COMMISSION ASSUMPTIONS FLTE'!$E26)</f>
        <v>0</v>
      </c>
      <c r="AJ95" s="314">
        <f ca="1">('SUBSCRIBER BASE FLTE'!AJ51*'COMMISSION ASSUMPTIONS FLTE'!$D55)*('MVLP INPUT FLTE'!$D13*'COMMISSION ASSUMPTIONS FLTE'!$E26)</f>
        <v>0</v>
      </c>
      <c r="AK95" s="314">
        <f ca="1">('SUBSCRIBER BASE FLTE'!AK51*'COMMISSION ASSUMPTIONS FLTE'!$D55)*('MVLP INPUT FLTE'!$D13*'COMMISSION ASSUMPTIONS FLTE'!$E26)</f>
        <v>0</v>
      </c>
      <c r="AL95" s="314">
        <f ca="1">('SUBSCRIBER BASE FLTE'!AL51*'COMMISSION ASSUMPTIONS FLTE'!$D55)*('MVLP INPUT FLTE'!$D13*'COMMISSION ASSUMPTIONS FLTE'!$E26)</f>
        <v>0</v>
      </c>
      <c r="AM95" s="314">
        <f ca="1">('SUBSCRIBER BASE FLTE'!AM51*'COMMISSION ASSUMPTIONS FLTE'!$D55)*('MVLP INPUT FLTE'!$D13*'COMMISSION ASSUMPTIONS FLTE'!$E26)</f>
        <v>0</v>
      </c>
      <c r="AN95" s="314">
        <f ca="1">('SUBSCRIBER BASE FLTE'!AN51*'COMMISSION ASSUMPTIONS FLTE'!$D55)*('MVLP INPUT FLTE'!$D13*'COMMISSION ASSUMPTIONS FLTE'!$E26)</f>
        <v>0</v>
      </c>
      <c r="AO95" s="314">
        <f ca="1">('SUBSCRIBER BASE FLTE'!AO51*'COMMISSION ASSUMPTIONS FLTE'!$D55)*('MVLP INPUT FLTE'!$D13*'COMMISSION ASSUMPTIONS FLTE'!$E26)</f>
        <v>0</v>
      </c>
      <c r="AP95" s="314">
        <f ca="1">('SUBSCRIBER BASE FLTE'!AP51*'COMMISSION ASSUMPTIONS FLTE'!$D55)*('MVLP INPUT FLTE'!$D13*'COMMISSION ASSUMPTIONS FLTE'!$E26)</f>
        <v>0</v>
      </c>
      <c r="AQ95" s="314">
        <f ca="1">('SUBSCRIBER BASE FLTE'!AQ51*'COMMISSION ASSUMPTIONS FLTE'!$D55)*('MVLP INPUT FLTE'!$D13*'COMMISSION ASSUMPTIONS FLTE'!$E26)</f>
        <v>0</v>
      </c>
      <c r="AR95" s="314">
        <f ca="1">('SUBSCRIBER BASE FLTE'!AR51*'COMMISSION ASSUMPTIONS FLTE'!$D55)*('MVLP INPUT FLTE'!$D13*'COMMISSION ASSUMPTIONS FLTE'!$E26)</f>
        <v>0</v>
      </c>
      <c r="AS95" s="314">
        <f ca="1">('SUBSCRIBER BASE FLTE'!AS51*'COMMISSION ASSUMPTIONS FLTE'!$D55)*('MVLP INPUT FLTE'!$D13*'COMMISSION ASSUMPTIONS FLTE'!$E26)</f>
        <v>0</v>
      </c>
      <c r="AT95" s="314">
        <f ca="1">('SUBSCRIBER BASE FLTE'!AT51*'COMMISSION ASSUMPTIONS FLTE'!$D55)*('MVLP INPUT FLTE'!$D13*'COMMISSION ASSUMPTIONS FLTE'!$E26)</f>
        <v>0</v>
      </c>
      <c r="AU95" s="314">
        <f ca="1">('SUBSCRIBER BASE FLTE'!AU51*'COMMISSION ASSUMPTIONS FLTE'!$D55)*('MVLP INPUT FLTE'!$D13*'COMMISSION ASSUMPTIONS FLTE'!$E26)</f>
        <v>0</v>
      </c>
      <c r="AV95" s="314">
        <f ca="1">('SUBSCRIBER BASE FLTE'!AV51*'COMMISSION ASSUMPTIONS FLTE'!$D55)*('MVLP INPUT FLTE'!$D13*'COMMISSION ASSUMPTIONS FLTE'!$E26)</f>
        <v>0</v>
      </c>
      <c r="AW95" s="314">
        <f ca="1">('SUBSCRIBER BASE FLTE'!AW51*'COMMISSION ASSUMPTIONS FLTE'!$D55)*('MVLP INPUT FLTE'!$D13*'COMMISSION ASSUMPTIONS FLTE'!$E26)</f>
        <v>0</v>
      </c>
      <c r="AX95" s="314">
        <f ca="1">('SUBSCRIBER BASE FLTE'!AX51*'COMMISSION ASSUMPTIONS FLTE'!$D55)*('MVLP INPUT FLTE'!$D13*'COMMISSION ASSUMPTIONS FLTE'!$E26)</f>
        <v>0</v>
      </c>
      <c r="AY95" s="314">
        <f ca="1">('SUBSCRIBER BASE FLTE'!AY51*'COMMISSION ASSUMPTIONS FLTE'!$D55)*('MVLP INPUT FLTE'!$D13*'COMMISSION ASSUMPTIONS FLTE'!$E26)</f>
        <v>0</v>
      </c>
      <c r="AZ95" s="314">
        <f ca="1">('SUBSCRIBER BASE FLTE'!AZ51*'COMMISSION ASSUMPTIONS FLTE'!$D55)*('MVLP INPUT FLTE'!$D13*'COMMISSION ASSUMPTIONS FLTE'!$E26)</f>
        <v>0</v>
      </c>
      <c r="BA95" s="314">
        <f ca="1">('SUBSCRIBER BASE FLTE'!BA51*'COMMISSION ASSUMPTIONS FLTE'!$D55)*('MVLP INPUT FLTE'!$D13*'COMMISSION ASSUMPTIONS FLTE'!$E26)</f>
        <v>0</v>
      </c>
      <c r="BB95" s="314">
        <f ca="1">('SUBSCRIBER BASE FLTE'!BB51*'COMMISSION ASSUMPTIONS FLTE'!$D55)*('MVLP INPUT FLTE'!$D13*'COMMISSION ASSUMPTIONS FLTE'!$E26)</f>
        <v>0</v>
      </c>
      <c r="BC95" s="314">
        <f ca="1">('SUBSCRIBER BASE FLTE'!BC51*'COMMISSION ASSUMPTIONS FLTE'!$D55)*('MVLP INPUT FLTE'!$D13*'COMMISSION ASSUMPTIONS FLTE'!$E26)</f>
        <v>0</v>
      </c>
      <c r="BD95" s="314">
        <f ca="1">('SUBSCRIBER BASE FLTE'!BD51*'COMMISSION ASSUMPTIONS FLTE'!$D55)*('MVLP INPUT FLTE'!$D13*'COMMISSION ASSUMPTIONS FLTE'!$E26)</f>
        <v>0</v>
      </c>
      <c r="BE95" s="314">
        <f ca="1">('SUBSCRIBER BASE FLTE'!BE51*'COMMISSION ASSUMPTIONS FLTE'!$D55)*('MVLP INPUT FLTE'!$D13*'COMMISSION ASSUMPTIONS FLTE'!$E26)</f>
        <v>0</v>
      </c>
      <c r="BF95" s="314">
        <f ca="1">('SUBSCRIBER BASE FLTE'!BF51*'COMMISSION ASSUMPTIONS FLTE'!$D55)*('MVLP INPUT FLTE'!$D13*'COMMISSION ASSUMPTIONS FLTE'!$E26)</f>
        <v>0</v>
      </c>
      <c r="BG95" s="314">
        <f ca="1">('SUBSCRIBER BASE FLTE'!BG51*'COMMISSION ASSUMPTIONS FLTE'!$D55)*('MVLP INPUT FLTE'!$D13*'COMMISSION ASSUMPTIONS FLTE'!$E26)</f>
        <v>0</v>
      </c>
      <c r="BH95" s="314">
        <f ca="1">('SUBSCRIBER BASE FLTE'!BH51*'COMMISSION ASSUMPTIONS FLTE'!$D55)*('MVLP INPUT FLTE'!$D13*'COMMISSION ASSUMPTIONS FLTE'!$E26)</f>
        <v>0</v>
      </c>
      <c r="BI95" s="314">
        <f ca="1">('SUBSCRIBER BASE FLTE'!BI51*'COMMISSION ASSUMPTIONS FLTE'!$D55)*('MVLP INPUT FLTE'!$D13*'COMMISSION ASSUMPTIONS FLTE'!$E26)</f>
        <v>0</v>
      </c>
      <c r="BJ95" s="314">
        <f ca="1">('SUBSCRIBER BASE FLTE'!BJ51*'COMMISSION ASSUMPTIONS FLTE'!$D55)*('MVLP INPUT FLTE'!$D13*'COMMISSION ASSUMPTIONS FLTE'!$E26)</f>
        <v>0</v>
      </c>
      <c r="BK95" s="314">
        <f ca="1">('SUBSCRIBER BASE FLTE'!BK51*'COMMISSION ASSUMPTIONS FLTE'!$D55)*('MVLP INPUT FLTE'!$D13*'COMMISSION ASSUMPTIONS FLTE'!$E26)</f>
        <v>0</v>
      </c>
      <c r="BL95" s="314">
        <f ca="1">('SUBSCRIBER BASE FLTE'!BL51*'COMMISSION ASSUMPTIONS FLTE'!$D55)*('MVLP INPUT FLTE'!$D13*'COMMISSION ASSUMPTIONS FLTE'!$E26)</f>
        <v>0</v>
      </c>
      <c r="BM95" s="314">
        <f ca="1">('SUBSCRIBER BASE FLTE'!BM51*'COMMISSION ASSUMPTIONS FLTE'!$D55)*('MVLP INPUT FLTE'!$D13*'COMMISSION ASSUMPTIONS FLTE'!$E26)</f>
        <v>0</v>
      </c>
      <c r="BN95" s="314">
        <f ca="1">('SUBSCRIBER BASE FLTE'!BN51*'COMMISSION ASSUMPTIONS FLTE'!$D55)*('MVLP INPUT FLTE'!$D13*'COMMISSION ASSUMPTIONS FLTE'!$E26)</f>
        <v>0</v>
      </c>
      <c r="BO95" s="314">
        <f ca="1">('SUBSCRIBER BASE FLTE'!BO51*'COMMISSION ASSUMPTIONS FLTE'!$D55)*('MVLP INPUT FLTE'!$D13*'COMMISSION ASSUMPTIONS FLTE'!$E26)</f>
        <v>0</v>
      </c>
      <c r="BP95" s="314">
        <f ca="1">('SUBSCRIBER BASE FLTE'!BP51*'COMMISSION ASSUMPTIONS FLTE'!$D55)*('MVLP INPUT FLTE'!$D13*'COMMISSION ASSUMPTIONS FLTE'!$E26)</f>
        <v>0</v>
      </c>
      <c r="BQ95" s="314">
        <f ca="1">('SUBSCRIBER BASE FLTE'!BQ51*'COMMISSION ASSUMPTIONS FLTE'!$D55)*('MVLP INPUT FLTE'!$D13*'COMMISSION ASSUMPTIONS FLTE'!$E26)</f>
        <v>0</v>
      </c>
      <c r="BR95" s="314">
        <f ca="1">('SUBSCRIBER BASE FLTE'!BR51*'COMMISSION ASSUMPTIONS FLTE'!$D55)*('MVLP INPUT FLTE'!$D13*'COMMISSION ASSUMPTIONS FLTE'!$E26)</f>
        <v>0</v>
      </c>
    </row>
    <row r="96" spans="2:70" ht="24" customHeight="1" outlineLevel="2">
      <c r="B96" s="313" t="str">
        <f>B88</f>
        <v>Package 5</v>
      </c>
      <c r="C96" s="314">
        <f>('SUBSCRIBER BASE FLTE'!C52*'COMMISSION ASSUMPTIONS FLTE'!$D56)*('MVLP INPUT FLTE'!$D14*'COMMISSION ASSUMPTIONS FLTE'!$E27)</f>
        <v>0</v>
      </c>
      <c r="D96" s="314">
        <f>('SUBSCRIBER BASE FLTE'!D52*'COMMISSION ASSUMPTIONS FLTE'!$D56)*('MVLP INPUT FLTE'!$D14*'COMMISSION ASSUMPTIONS FLTE'!$E27)</f>
        <v>0</v>
      </c>
      <c r="E96" s="314">
        <f>('SUBSCRIBER BASE FLTE'!E52*'COMMISSION ASSUMPTIONS FLTE'!$D56)*('MVLP INPUT FLTE'!$D14*'COMMISSION ASSUMPTIONS FLTE'!$E27)</f>
        <v>0</v>
      </c>
      <c r="F96" s="314">
        <f>('SUBSCRIBER BASE FLTE'!F52*'COMMISSION ASSUMPTIONS FLTE'!$D56)*('MVLP INPUT FLTE'!$D14*'COMMISSION ASSUMPTIONS FLTE'!$E27)</f>
        <v>0</v>
      </c>
      <c r="G96" s="314">
        <f>('SUBSCRIBER BASE FLTE'!G52*'COMMISSION ASSUMPTIONS FLTE'!$D56)*('MVLP INPUT FLTE'!$D14*'COMMISSION ASSUMPTIONS FLTE'!$E27)</f>
        <v>0</v>
      </c>
      <c r="H96" s="314">
        <f>('SUBSCRIBER BASE FLTE'!H52*'COMMISSION ASSUMPTIONS FLTE'!$D56)*('MVLP INPUT FLTE'!$D14*'COMMISSION ASSUMPTIONS FLTE'!$E27)</f>
        <v>0</v>
      </c>
      <c r="I96" s="314">
        <f>('SUBSCRIBER BASE FLTE'!I52*'COMMISSION ASSUMPTIONS FLTE'!$D56)*('MVLP INPUT FLTE'!$D14*'COMMISSION ASSUMPTIONS FLTE'!$E27)</f>
        <v>0</v>
      </c>
      <c r="J96" s="314">
        <f>('SUBSCRIBER BASE FLTE'!J52*'COMMISSION ASSUMPTIONS FLTE'!$D56)*('MVLP INPUT FLTE'!$D14*'COMMISSION ASSUMPTIONS FLTE'!$E27)</f>
        <v>0</v>
      </c>
      <c r="K96" s="314">
        <f ca="1">('SUBSCRIBER BASE FLTE'!K52*'COMMISSION ASSUMPTIONS FLTE'!$D56)*('MVLP INPUT FLTE'!$D14*'COMMISSION ASSUMPTIONS FLTE'!$E27)</f>
        <v>0</v>
      </c>
      <c r="L96" s="314">
        <f ca="1">('SUBSCRIBER BASE FLTE'!L52*'COMMISSION ASSUMPTIONS FLTE'!$D56)*('MVLP INPUT FLTE'!$D14*'COMMISSION ASSUMPTIONS FLTE'!$E27)</f>
        <v>0</v>
      </c>
      <c r="M96" s="314">
        <f ca="1">('SUBSCRIBER BASE FLTE'!M52*'COMMISSION ASSUMPTIONS FLTE'!$D56)*('MVLP INPUT FLTE'!$D14*'COMMISSION ASSUMPTIONS FLTE'!$E27)</f>
        <v>0</v>
      </c>
      <c r="N96" s="314">
        <f ca="1">('SUBSCRIBER BASE FLTE'!N52*'COMMISSION ASSUMPTIONS FLTE'!$D56)*('MVLP INPUT FLTE'!$D14*'COMMISSION ASSUMPTIONS FLTE'!$E27)</f>
        <v>0</v>
      </c>
      <c r="O96" s="314">
        <f ca="1">('SUBSCRIBER BASE FLTE'!O52*'COMMISSION ASSUMPTIONS FLTE'!$D56)*('MVLP INPUT FLTE'!$D14*'COMMISSION ASSUMPTIONS FLTE'!$E27)</f>
        <v>0</v>
      </c>
      <c r="P96" s="314">
        <f ca="1">('SUBSCRIBER BASE FLTE'!P52*'COMMISSION ASSUMPTIONS FLTE'!$D56)*('MVLP INPUT FLTE'!$D14*'COMMISSION ASSUMPTIONS FLTE'!$E27)</f>
        <v>0</v>
      </c>
      <c r="Q96" s="314">
        <f ca="1">('SUBSCRIBER BASE FLTE'!Q52*'COMMISSION ASSUMPTIONS FLTE'!$D56)*('MVLP INPUT FLTE'!$D14*'COMMISSION ASSUMPTIONS FLTE'!$E27)</f>
        <v>0</v>
      </c>
      <c r="R96" s="314">
        <f ca="1">('SUBSCRIBER BASE FLTE'!R52*'COMMISSION ASSUMPTIONS FLTE'!$D56)*('MVLP INPUT FLTE'!$D14*'COMMISSION ASSUMPTIONS FLTE'!$E27)</f>
        <v>0</v>
      </c>
      <c r="S96" s="314">
        <f ca="1">('SUBSCRIBER BASE FLTE'!S52*'COMMISSION ASSUMPTIONS FLTE'!$D56)*('MVLP INPUT FLTE'!$D14*'COMMISSION ASSUMPTIONS FLTE'!$E27)</f>
        <v>0</v>
      </c>
      <c r="T96" s="314">
        <f ca="1">('SUBSCRIBER BASE FLTE'!T52*'COMMISSION ASSUMPTIONS FLTE'!$D56)*('MVLP INPUT FLTE'!$D14*'COMMISSION ASSUMPTIONS FLTE'!$E27)</f>
        <v>0</v>
      </c>
      <c r="U96" s="314">
        <f ca="1">('SUBSCRIBER BASE FLTE'!U52*'COMMISSION ASSUMPTIONS FLTE'!$D56)*('MVLP INPUT FLTE'!$D14*'COMMISSION ASSUMPTIONS FLTE'!$E27)</f>
        <v>0</v>
      </c>
      <c r="V96" s="314">
        <f ca="1">('SUBSCRIBER BASE FLTE'!V52*'COMMISSION ASSUMPTIONS FLTE'!$D56)*('MVLP INPUT FLTE'!$D14*'COMMISSION ASSUMPTIONS FLTE'!$E27)</f>
        <v>0</v>
      </c>
      <c r="W96" s="314">
        <f ca="1">('SUBSCRIBER BASE FLTE'!W52*'COMMISSION ASSUMPTIONS FLTE'!$D56)*('MVLP INPUT FLTE'!$D14*'COMMISSION ASSUMPTIONS FLTE'!$E27)</f>
        <v>0</v>
      </c>
      <c r="X96" s="314">
        <f ca="1">('SUBSCRIBER BASE FLTE'!X52*'COMMISSION ASSUMPTIONS FLTE'!$D56)*('MVLP INPUT FLTE'!$D14*'COMMISSION ASSUMPTIONS FLTE'!$E27)</f>
        <v>0</v>
      </c>
      <c r="Y96" s="314">
        <f ca="1">('SUBSCRIBER BASE FLTE'!Y52*'COMMISSION ASSUMPTIONS FLTE'!$D56)*('MVLP INPUT FLTE'!$D14*'COMMISSION ASSUMPTIONS FLTE'!$E27)</f>
        <v>0</v>
      </c>
      <c r="Z96" s="314">
        <f ca="1">('SUBSCRIBER BASE FLTE'!Z52*'COMMISSION ASSUMPTIONS FLTE'!$D56)*('MVLP INPUT FLTE'!$D14*'COMMISSION ASSUMPTIONS FLTE'!$E27)</f>
        <v>0</v>
      </c>
      <c r="AA96" s="314">
        <f ca="1">('SUBSCRIBER BASE FLTE'!AA52*'COMMISSION ASSUMPTIONS FLTE'!$D56)*('MVLP INPUT FLTE'!$D14*'COMMISSION ASSUMPTIONS FLTE'!$E27)</f>
        <v>0</v>
      </c>
      <c r="AB96" s="314">
        <f ca="1">('SUBSCRIBER BASE FLTE'!AB52*'COMMISSION ASSUMPTIONS FLTE'!$D56)*('MVLP INPUT FLTE'!$D14*'COMMISSION ASSUMPTIONS FLTE'!$E27)</f>
        <v>0</v>
      </c>
      <c r="AC96" s="314">
        <f ca="1">('SUBSCRIBER BASE FLTE'!AC52*'COMMISSION ASSUMPTIONS FLTE'!$D56)*('MVLP INPUT FLTE'!$D14*'COMMISSION ASSUMPTIONS FLTE'!$E27)</f>
        <v>0</v>
      </c>
      <c r="AD96" s="314">
        <f ca="1">('SUBSCRIBER BASE FLTE'!AD52*'COMMISSION ASSUMPTIONS FLTE'!$D56)*('MVLP INPUT FLTE'!$D14*'COMMISSION ASSUMPTIONS FLTE'!$E27)</f>
        <v>0</v>
      </c>
      <c r="AE96" s="314">
        <f ca="1">('SUBSCRIBER BASE FLTE'!AE52*'COMMISSION ASSUMPTIONS FLTE'!$D56)*('MVLP INPUT FLTE'!$D14*'COMMISSION ASSUMPTIONS FLTE'!$E27)</f>
        <v>0</v>
      </c>
      <c r="AF96" s="314">
        <f ca="1">('SUBSCRIBER BASE FLTE'!AF52*'COMMISSION ASSUMPTIONS FLTE'!$D56)*('MVLP INPUT FLTE'!$D14*'COMMISSION ASSUMPTIONS FLTE'!$E27)</f>
        <v>0</v>
      </c>
      <c r="AG96" s="314">
        <f ca="1">('SUBSCRIBER BASE FLTE'!AG52*'COMMISSION ASSUMPTIONS FLTE'!$D56)*('MVLP INPUT FLTE'!$D14*'COMMISSION ASSUMPTIONS FLTE'!$E27)</f>
        <v>0</v>
      </c>
      <c r="AH96" s="314">
        <f ca="1">('SUBSCRIBER BASE FLTE'!AH52*'COMMISSION ASSUMPTIONS FLTE'!$D56)*('MVLP INPUT FLTE'!$D14*'COMMISSION ASSUMPTIONS FLTE'!$E27)</f>
        <v>0</v>
      </c>
      <c r="AI96" s="314">
        <f ca="1">('SUBSCRIBER BASE FLTE'!AI52*'COMMISSION ASSUMPTIONS FLTE'!$D56)*('MVLP INPUT FLTE'!$D14*'COMMISSION ASSUMPTIONS FLTE'!$E27)</f>
        <v>0</v>
      </c>
      <c r="AJ96" s="314">
        <f ca="1">('SUBSCRIBER BASE FLTE'!AJ52*'COMMISSION ASSUMPTIONS FLTE'!$D56)*('MVLP INPUT FLTE'!$D14*'COMMISSION ASSUMPTIONS FLTE'!$E27)</f>
        <v>0</v>
      </c>
      <c r="AK96" s="314">
        <f ca="1">('SUBSCRIBER BASE FLTE'!AK52*'COMMISSION ASSUMPTIONS FLTE'!$D56)*('MVLP INPUT FLTE'!$D14*'COMMISSION ASSUMPTIONS FLTE'!$E27)</f>
        <v>0</v>
      </c>
      <c r="AL96" s="314">
        <f ca="1">('SUBSCRIBER BASE FLTE'!AL52*'COMMISSION ASSUMPTIONS FLTE'!$D56)*('MVLP INPUT FLTE'!$D14*'COMMISSION ASSUMPTIONS FLTE'!$E27)</f>
        <v>0</v>
      </c>
      <c r="AM96" s="314">
        <f ca="1">('SUBSCRIBER BASE FLTE'!AM52*'COMMISSION ASSUMPTIONS FLTE'!$D56)*('MVLP INPUT FLTE'!$D14*'COMMISSION ASSUMPTIONS FLTE'!$E27)</f>
        <v>0</v>
      </c>
      <c r="AN96" s="314">
        <f ca="1">('SUBSCRIBER BASE FLTE'!AN52*'COMMISSION ASSUMPTIONS FLTE'!$D56)*('MVLP INPUT FLTE'!$D14*'COMMISSION ASSUMPTIONS FLTE'!$E27)</f>
        <v>0</v>
      </c>
      <c r="AO96" s="314">
        <f ca="1">('SUBSCRIBER BASE FLTE'!AO52*'COMMISSION ASSUMPTIONS FLTE'!$D56)*('MVLP INPUT FLTE'!$D14*'COMMISSION ASSUMPTIONS FLTE'!$E27)</f>
        <v>0</v>
      </c>
      <c r="AP96" s="314">
        <f ca="1">('SUBSCRIBER BASE FLTE'!AP52*'COMMISSION ASSUMPTIONS FLTE'!$D56)*('MVLP INPUT FLTE'!$D14*'COMMISSION ASSUMPTIONS FLTE'!$E27)</f>
        <v>0</v>
      </c>
      <c r="AQ96" s="314">
        <f ca="1">('SUBSCRIBER BASE FLTE'!AQ52*'COMMISSION ASSUMPTIONS FLTE'!$D56)*('MVLP INPUT FLTE'!$D14*'COMMISSION ASSUMPTIONS FLTE'!$E27)</f>
        <v>0</v>
      </c>
      <c r="AR96" s="314">
        <f ca="1">('SUBSCRIBER BASE FLTE'!AR52*'COMMISSION ASSUMPTIONS FLTE'!$D56)*('MVLP INPUT FLTE'!$D14*'COMMISSION ASSUMPTIONS FLTE'!$E27)</f>
        <v>0</v>
      </c>
      <c r="AS96" s="314">
        <f ca="1">('SUBSCRIBER BASE FLTE'!AS52*'COMMISSION ASSUMPTIONS FLTE'!$D56)*('MVLP INPUT FLTE'!$D14*'COMMISSION ASSUMPTIONS FLTE'!$E27)</f>
        <v>0</v>
      </c>
      <c r="AT96" s="314">
        <f ca="1">('SUBSCRIBER BASE FLTE'!AT52*'COMMISSION ASSUMPTIONS FLTE'!$D56)*('MVLP INPUT FLTE'!$D14*'COMMISSION ASSUMPTIONS FLTE'!$E27)</f>
        <v>0</v>
      </c>
      <c r="AU96" s="314">
        <f ca="1">('SUBSCRIBER BASE FLTE'!AU52*'COMMISSION ASSUMPTIONS FLTE'!$D56)*('MVLP INPUT FLTE'!$D14*'COMMISSION ASSUMPTIONS FLTE'!$E27)</f>
        <v>0</v>
      </c>
      <c r="AV96" s="314">
        <f ca="1">('SUBSCRIBER BASE FLTE'!AV52*'COMMISSION ASSUMPTIONS FLTE'!$D56)*('MVLP INPUT FLTE'!$D14*'COMMISSION ASSUMPTIONS FLTE'!$E27)</f>
        <v>0</v>
      </c>
      <c r="AW96" s="314">
        <f ca="1">('SUBSCRIBER BASE FLTE'!AW52*'COMMISSION ASSUMPTIONS FLTE'!$D56)*('MVLP INPUT FLTE'!$D14*'COMMISSION ASSUMPTIONS FLTE'!$E27)</f>
        <v>0</v>
      </c>
      <c r="AX96" s="314">
        <f ca="1">('SUBSCRIBER BASE FLTE'!AX52*'COMMISSION ASSUMPTIONS FLTE'!$D56)*('MVLP INPUT FLTE'!$D14*'COMMISSION ASSUMPTIONS FLTE'!$E27)</f>
        <v>0</v>
      </c>
      <c r="AY96" s="314">
        <f ca="1">('SUBSCRIBER BASE FLTE'!AY52*'COMMISSION ASSUMPTIONS FLTE'!$D56)*('MVLP INPUT FLTE'!$D14*'COMMISSION ASSUMPTIONS FLTE'!$E27)</f>
        <v>0</v>
      </c>
      <c r="AZ96" s="314">
        <f ca="1">('SUBSCRIBER BASE FLTE'!AZ52*'COMMISSION ASSUMPTIONS FLTE'!$D56)*('MVLP INPUT FLTE'!$D14*'COMMISSION ASSUMPTIONS FLTE'!$E27)</f>
        <v>0</v>
      </c>
      <c r="BA96" s="314">
        <f ca="1">('SUBSCRIBER BASE FLTE'!BA52*'COMMISSION ASSUMPTIONS FLTE'!$D56)*('MVLP INPUT FLTE'!$D14*'COMMISSION ASSUMPTIONS FLTE'!$E27)</f>
        <v>0</v>
      </c>
      <c r="BB96" s="314">
        <f ca="1">('SUBSCRIBER BASE FLTE'!BB52*'COMMISSION ASSUMPTIONS FLTE'!$D56)*('MVLP INPUT FLTE'!$D14*'COMMISSION ASSUMPTIONS FLTE'!$E27)</f>
        <v>0</v>
      </c>
      <c r="BC96" s="314">
        <f ca="1">('SUBSCRIBER BASE FLTE'!BC52*'COMMISSION ASSUMPTIONS FLTE'!$D56)*('MVLP INPUT FLTE'!$D14*'COMMISSION ASSUMPTIONS FLTE'!$E27)</f>
        <v>0</v>
      </c>
      <c r="BD96" s="314">
        <f ca="1">('SUBSCRIBER BASE FLTE'!BD52*'COMMISSION ASSUMPTIONS FLTE'!$D56)*('MVLP INPUT FLTE'!$D14*'COMMISSION ASSUMPTIONS FLTE'!$E27)</f>
        <v>0</v>
      </c>
      <c r="BE96" s="314">
        <f ca="1">('SUBSCRIBER BASE FLTE'!BE52*'COMMISSION ASSUMPTIONS FLTE'!$D56)*('MVLP INPUT FLTE'!$D14*'COMMISSION ASSUMPTIONS FLTE'!$E27)</f>
        <v>0</v>
      </c>
      <c r="BF96" s="314">
        <f ca="1">('SUBSCRIBER BASE FLTE'!BF52*'COMMISSION ASSUMPTIONS FLTE'!$D56)*('MVLP INPUT FLTE'!$D14*'COMMISSION ASSUMPTIONS FLTE'!$E27)</f>
        <v>0</v>
      </c>
      <c r="BG96" s="314">
        <f ca="1">('SUBSCRIBER BASE FLTE'!BG52*'COMMISSION ASSUMPTIONS FLTE'!$D56)*('MVLP INPUT FLTE'!$D14*'COMMISSION ASSUMPTIONS FLTE'!$E27)</f>
        <v>0</v>
      </c>
      <c r="BH96" s="314">
        <f ca="1">('SUBSCRIBER BASE FLTE'!BH52*'COMMISSION ASSUMPTIONS FLTE'!$D56)*('MVLP INPUT FLTE'!$D14*'COMMISSION ASSUMPTIONS FLTE'!$E27)</f>
        <v>0</v>
      </c>
      <c r="BI96" s="314">
        <f ca="1">('SUBSCRIBER BASE FLTE'!BI52*'COMMISSION ASSUMPTIONS FLTE'!$D56)*('MVLP INPUT FLTE'!$D14*'COMMISSION ASSUMPTIONS FLTE'!$E27)</f>
        <v>0</v>
      </c>
      <c r="BJ96" s="314">
        <f ca="1">('SUBSCRIBER BASE FLTE'!BJ52*'COMMISSION ASSUMPTIONS FLTE'!$D56)*('MVLP INPUT FLTE'!$D14*'COMMISSION ASSUMPTIONS FLTE'!$E27)</f>
        <v>0</v>
      </c>
      <c r="BK96" s="314">
        <f ca="1">('SUBSCRIBER BASE FLTE'!BK52*'COMMISSION ASSUMPTIONS FLTE'!$D56)*('MVLP INPUT FLTE'!$D14*'COMMISSION ASSUMPTIONS FLTE'!$E27)</f>
        <v>0</v>
      </c>
      <c r="BL96" s="314">
        <f ca="1">('SUBSCRIBER BASE FLTE'!BL52*'COMMISSION ASSUMPTIONS FLTE'!$D56)*('MVLP INPUT FLTE'!$D14*'COMMISSION ASSUMPTIONS FLTE'!$E27)</f>
        <v>0</v>
      </c>
      <c r="BM96" s="314">
        <f ca="1">('SUBSCRIBER BASE FLTE'!BM52*'COMMISSION ASSUMPTIONS FLTE'!$D56)*('MVLP INPUT FLTE'!$D14*'COMMISSION ASSUMPTIONS FLTE'!$E27)</f>
        <v>0</v>
      </c>
      <c r="BN96" s="314">
        <f ca="1">('SUBSCRIBER BASE FLTE'!BN52*'COMMISSION ASSUMPTIONS FLTE'!$D56)*('MVLP INPUT FLTE'!$D14*'COMMISSION ASSUMPTIONS FLTE'!$E27)</f>
        <v>0</v>
      </c>
      <c r="BO96" s="314">
        <f ca="1">('SUBSCRIBER BASE FLTE'!BO52*'COMMISSION ASSUMPTIONS FLTE'!$D56)*('MVLP INPUT FLTE'!$D14*'COMMISSION ASSUMPTIONS FLTE'!$E27)</f>
        <v>0</v>
      </c>
      <c r="BP96" s="314">
        <f ca="1">('SUBSCRIBER BASE FLTE'!BP52*'COMMISSION ASSUMPTIONS FLTE'!$D56)*('MVLP INPUT FLTE'!$D14*'COMMISSION ASSUMPTIONS FLTE'!$E27)</f>
        <v>0</v>
      </c>
      <c r="BQ96" s="314">
        <f ca="1">('SUBSCRIBER BASE FLTE'!BQ52*'COMMISSION ASSUMPTIONS FLTE'!$D56)*('MVLP INPUT FLTE'!$D14*'COMMISSION ASSUMPTIONS FLTE'!$E27)</f>
        <v>0</v>
      </c>
      <c r="BR96" s="314">
        <f ca="1">('SUBSCRIBER BASE FLTE'!BR52*'COMMISSION ASSUMPTIONS FLTE'!$D56)*('MVLP INPUT FLTE'!$D14*'COMMISSION ASSUMPTIONS FLTE'!$E27)</f>
        <v>0</v>
      </c>
    </row>
    <row r="97" spans="2:70" ht="24" customHeight="1" outlineLevel="2">
      <c r="AU97" s="312"/>
      <c r="AV97" s="312"/>
      <c r="AW97" s="312"/>
      <c r="AX97" s="312"/>
      <c r="AY97" s="312"/>
      <c r="AZ97" s="312"/>
      <c r="BA97" s="312"/>
      <c r="BB97" s="312"/>
      <c r="BC97" s="312"/>
      <c r="BD97" s="312"/>
      <c r="BE97" s="312"/>
      <c r="BF97" s="312"/>
      <c r="BG97" s="312"/>
      <c r="BH97" s="312"/>
      <c r="BI97" s="312"/>
      <c r="BJ97" s="312"/>
      <c r="BK97" s="312"/>
      <c r="BL97" s="312"/>
      <c r="BM97" s="312"/>
      <c r="BN97" s="312"/>
      <c r="BO97" s="312"/>
      <c r="BP97" s="312"/>
      <c r="BQ97" s="312"/>
      <c r="BR97" s="312"/>
    </row>
    <row r="98" spans="2:70" ht="24" customHeight="1" outlineLevel="2">
      <c r="B98" s="309" t="str">
        <f>B58</f>
        <v>DIRECT MARKETING</v>
      </c>
      <c r="C98" s="311">
        <f t="shared" ref="C98:BN98" si="26">SUM(C100:C104)</f>
        <v>0</v>
      </c>
      <c r="D98" s="311">
        <f t="shared" si="26"/>
        <v>0</v>
      </c>
      <c r="E98" s="311">
        <f t="shared" si="26"/>
        <v>0</v>
      </c>
      <c r="F98" s="311">
        <f t="shared" si="26"/>
        <v>0</v>
      </c>
      <c r="G98" s="311">
        <f t="shared" si="26"/>
        <v>0</v>
      </c>
      <c r="H98" s="311">
        <f t="shared" si="26"/>
        <v>0</v>
      </c>
      <c r="I98" s="311">
        <f t="shared" si="26"/>
        <v>0</v>
      </c>
      <c r="J98" s="311">
        <f t="shared" si="26"/>
        <v>0</v>
      </c>
      <c r="K98" s="311">
        <f t="shared" ca="1" si="26"/>
        <v>0</v>
      </c>
      <c r="L98" s="311">
        <f t="shared" ca="1" si="26"/>
        <v>0</v>
      </c>
      <c r="M98" s="311">
        <f t="shared" ca="1" si="26"/>
        <v>0</v>
      </c>
      <c r="N98" s="311">
        <f t="shared" ca="1" si="26"/>
        <v>0</v>
      </c>
      <c r="O98" s="311">
        <f t="shared" ca="1" si="26"/>
        <v>0</v>
      </c>
      <c r="P98" s="311">
        <f t="shared" ca="1" si="26"/>
        <v>0</v>
      </c>
      <c r="Q98" s="311">
        <f t="shared" ca="1" si="26"/>
        <v>0</v>
      </c>
      <c r="R98" s="311">
        <f t="shared" ca="1" si="26"/>
        <v>0</v>
      </c>
      <c r="S98" s="311">
        <f t="shared" ca="1" si="26"/>
        <v>0</v>
      </c>
      <c r="T98" s="311">
        <f t="shared" ca="1" si="26"/>
        <v>0</v>
      </c>
      <c r="U98" s="311">
        <f t="shared" ca="1" si="26"/>
        <v>0</v>
      </c>
      <c r="V98" s="311">
        <f t="shared" ca="1" si="26"/>
        <v>0</v>
      </c>
      <c r="W98" s="311">
        <f t="shared" ca="1" si="26"/>
        <v>0</v>
      </c>
      <c r="X98" s="311">
        <f t="shared" ca="1" si="26"/>
        <v>0</v>
      </c>
      <c r="Y98" s="311">
        <f t="shared" ca="1" si="26"/>
        <v>0</v>
      </c>
      <c r="Z98" s="311">
        <f t="shared" ca="1" si="26"/>
        <v>0</v>
      </c>
      <c r="AA98" s="311">
        <f t="shared" ca="1" si="26"/>
        <v>0</v>
      </c>
      <c r="AB98" s="311">
        <f t="shared" ca="1" si="26"/>
        <v>0</v>
      </c>
      <c r="AC98" s="311">
        <f t="shared" ca="1" si="26"/>
        <v>0</v>
      </c>
      <c r="AD98" s="311">
        <f t="shared" ca="1" si="26"/>
        <v>0</v>
      </c>
      <c r="AE98" s="311">
        <f t="shared" ca="1" si="26"/>
        <v>0</v>
      </c>
      <c r="AF98" s="311">
        <f t="shared" ca="1" si="26"/>
        <v>0</v>
      </c>
      <c r="AG98" s="311">
        <f t="shared" ca="1" si="26"/>
        <v>0</v>
      </c>
      <c r="AH98" s="311">
        <f t="shared" ca="1" si="26"/>
        <v>0</v>
      </c>
      <c r="AI98" s="311">
        <f t="shared" ca="1" si="26"/>
        <v>0</v>
      </c>
      <c r="AJ98" s="311">
        <f t="shared" ca="1" si="26"/>
        <v>0</v>
      </c>
      <c r="AK98" s="311">
        <f t="shared" ca="1" si="26"/>
        <v>0</v>
      </c>
      <c r="AL98" s="311">
        <f t="shared" ca="1" si="26"/>
        <v>0</v>
      </c>
      <c r="AM98" s="311">
        <f t="shared" ca="1" si="26"/>
        <v>0</v>
      </c>
      <c r="AN98" s="311">
        <f t="shared" ca="1" si="26"/>
        <v>0</v>
      </c>
      <c r="AO98" s="311">
        <f t="shared" ca="1" si="26"/>
        <v>0</v>
      </c>
      <c r="AP98" s="311">
        <f t="shared" ca="1" si="26"/>
        <v>0</v>
      </c>
      <c r="AQ98" s="311">
        <f t="shared" ca="1" si="26"/>
        <v>0</v>
      </c>
      <c r="AR98" s="311">
        <f t="shared" ca="1" si="26"/>
        <v>0</v>
      </c>
      <c r="AS98" s="311">
        <f t="shared" ca="1" si="26"/>
        <v>0</v>
      </c>
      <c r="AT98" s="311">
        <f t="shared" ca="1" si="26"/>
        <v>0</v>
      </c>
      <c r="AU98" s="311">
        <f t="shared" ca="1" si="26"/>
        <v>0</v>
      </c>
      <c r="AV98" s="311">
        <f t="shared" ca="1" si="26"/>
        <v>0</v>
      </c>
      <c r="AW98" s="311">
        <f t="shared" ca="1" si="26"/>
        <v>0</v>
      </c>
      <c r="AX98" s="311">
        <f t="shared" ca="1" si="26"/>
        <v>0</v>
      </c>
      <c r="AY98" s="311">
        <f t="shared" ca="1" si="26"/>
        <v>0</v>
      </c>
      <c r="AZ98" s="311">
        <f t="shared" ca="1" si="26"/>
        <v>0</v>
      </c>
      <c r="BA98" s="311">
        <f t="shared" ca="1" si="26"/>
        <v>0</v>
      </c>
      <c r="BB98" s="311">
        <f t="shared" ca="1" si="26"/>
        <v>0</v>
      </c>
      <c r="BC98" s="311">
        <f t="shared" ca="1" si="26"/>
        <v>0</v>
      </c>
      <c r="BD98" s="311">
        <f t="shared" ca="1" si="26"/>
        <v>0</v>
      </c>
      <c r="BE98" s="311">
        <f t="shared" ca="1" si="26"/>
        <v>0</v>
      </c>
      <c r="BF98" s="311">
        <f t="shared" ca="1" si="26"/>
        <v>0</v>
      </c>
      <c r="BG98" s="311">
        <f t="shared" ca="1" si="26"/>
        <v>0</v>
      </c>
      <c r="BH98" s="311">
        <f t="shared" ca="1" si="26"/>
        <v>0</v>
      </c>
      <c r="BI98" s="311">
        <f t="shared" ca="1" si="26"/>
        <v>0</v>
      </c>
      <c r="BJ98" s="311">
        <f t="shared" ca="1" si="26"/>
        <v>0</v>
      </c>
      <c r="BK98" s="311">
        <f t="shared" ca="1" si="26"/>
        <v>0</v>
      </c>
      <c r="BL98" s="311">
        <f t="shared" ca="1" si="26"/>
        <v>0</v>
      </c>
      <c r="BM98" s="311">
        <f t="shared" ca="1" si="26"/>
        <v>0</v>
      </c>
      <c r="BN98" s="311">
        <f t="shared" ca="1" si="26"/>
        <v>0</v>
      </c>
      <c r="BO98" s="311">
        <f t="shared" ref="BO98:BR98" ca="1" si="27">SUM(BO100:BO104)</f>
        <v>0</v>
      </c>
      <c r="BP98" s="311">
        <f t="shared" ca="1" si="27"/>
        <v>0</v>
      </c>
      <c r="BQ98" s="311">
        <f t="shared" ca="1" si="27"/>
        <v>0</v>
      </c>
      <c r="BR98" s="311">
        <f t="shared" ca="1" si="27"/>
        <v>0</v>
      </c>
    </row>
    <row r="99" spans="2:70" ht="24" customHeight="1" outlineLevel="2">
      <c r="B99" s="309" t="s">
        <v>356</v>
      </c>
      <c r="AU99" s="312"/>
      <c r="AV99" s="312"/>
      <c r="AW99" s="312"/>
      <c r="AX99" s="312"/>
      <c r="AY99" s="312"/>
      <c r="AZ99" s="312"/>
      <c r="BA99" s="312"/>
      <c r="BB99" s="312"/>
      <c r="BC99" s="312"/>
      <c r="BD99" s="312"/>
      <c r="BE99" s="312"/>
      <c r="BF99" s="312"/>
      <c r="BG99" s="312"/>
      <c r="BH99" s="312"/>
      <c r="BI99" s="312"/>
      <c r="BJ99" s="312"/>
      <c r="BK99" s="312"/>
      <c r="BL99" s="312"/>
      <c r="BM99" s="312"/>
      <c r="BN99" s="312"/>
      <c r="BO99" s="312"/>
      <c r="BP99" s="312"/>
      <c r="BQ99" s="312"/>
      <c r="BR99" s="312"/>
    </row>
    <row r="100" spans="2:70" ht="24" customHeight="1" outlineLevel="2">
      <c r="B100" s="313" t="str">
        <f>B92</f>
        <v>FLTE 40GB</v>
      </c>
      <c r="C100" s="314">
        <f>('SUBSCRIBER BASE FLTE'!C48*'COMMISSION ASSUMPTIONS FLTE'!$E52)*('MVLP INPUT FLTE'!$D10*'COMMISSION ASSUMPTIONS FLTE'!$E29)</f>
        <v>0</v>
      </c>
      <c r="D100" s="314">
        <f>('SUBSCRIBER BASE FLTE'!D48*'COMMISSION ASSUMPTIONS FLTE'!$E52)*('MVLP INPUT FLTE'!$D10*'COMMISSION ASSUMPTIONS FLTE'!$E29)</f>
        <v>0</v>
      </c>
      <c r="E100" s="314">
        <f>('SUBSCRIBER BASE FLTE'!E48*'COMMISSION ASSUMPTIONS FLTE'!$E52)*('MVLP INPUT FLTE'!$D10*'COMMISSION ASSUMPTIONS FLTE'!$E29)</f>
        <v>0</v>
      </c>
      <c r="F100" s="314">
        <f>('SUBSCRIBER BASE FLTE'!F48*'COMMISSION ASSUMPTIONS FLTE'!$E52)*('MVLP INPUT FLTE'!$D10*'COMMISSION ASSUMPTIONS FLTE'!$E29)</f>
        <v>0</v>
      </c>
      <c r="G100" s="314">
        <f>('SUBSCRIBER BASE FLTE'!G48*'COMMISSION ASSUMPTIONS FLTE'!$E52)*('MVLP INPUT FLTE'!$D10*'COMMISSION ASSUMPTIONS FLTE'!$E29)</f>
        <v>0</v>
      </c>
      <c r="H100" s="314">
        <f>('SUBSCRIBER BASE FLTE'!H48*'COMMISSION ASSUMPTIONS FLTE'!$E52)*('MVLP INPUT FLTE'!$D10*'COMMISSION ASSUMPTIONS FLTE'!$E29)</f>
        <v>0</v>
      </c>
      <c r="I100" s="314">
        <f>('SUBSCRIBER BASE FLTE'!I48*'COMMISSION ASSUMPTIONS FLTE'!$E52)*('MVLP INPUT FLTE'!$D10*'COMMISSION ASSUMPTIONS FLTE'!$E29)</f>
        <v>0</v>
      </c>
      <c r="J100" s="314">
        <f>('SUBSCRIBER BASE FLTE'!J48*'COMMISSION ASSUMPTIONS FLTE'!$E52)*('MVLP INPUT FLTE'!$D10*'COMMISSION ASSUMPTIONS FLTE'!$E29)</f>
        <v>0</v>
      </c>
      <c r="K100" s="314">
        <f ca="1">('SUBSCRIBER BASE FLTE'!K48*'COMMISSION ASSUMPTIONS FLTE'!$E52)*('MVLP INPUT FLTE'!$D10*'COMMISSION ASSUMPTIONS FLTE'!$E29)</f>
        <v>0</v>
      </c>
      <c r="L100" s="314">
        <f ca="1">('SUBSCRIBER BASE FLTE'!L48*'COMMISSION ASSUMPTIONS FLTE'!$E52)*('MVLP INPUT FLTE'!$D10*'COMMISSION ASSUMPTIONS FLTE'!$E29)</f>
        <v>0</v>
      </c>
      <c r="M100" s="314">
        <f ca="1">('SUBSCRIBER BASE FLTE'!M48*'COMMISSION ASSUMPTIONS FLTE'!$E52)*('MVLP INPUT FLTE'!$D10*'COMMISSION ASSUMPTIONS FLTE'!$E29)</f>
        <v>0</v>
      </c>
      <c r="N100" s="314">
        <f ca="1">('SUBSCRIBER BASE FLTE'!N48*'COMMISSION ASSUMPTIONS FLTE'!$E52)*('MVLP INPUT FLTE'!$D10*'COMMISSION ASSUMPTIONS FLTE'!$E29)</f>
        <v>0</v>
      </c>
      <c r="O100" s="314">
        <f ca="1">('SUBSCRIBER BASE FLTE'!O48*'COMMISSION ASSUMPTIONS FLTE'!$E52)*('MVLP INPUT FLTE'!$D10*'COMMISSION ASSUMPTIONS FLTE'!$E29)</f>
        <v>0</v>
      </c>
      <c r="P100" s="314">
        <f ca="1">('SUBSCRIBER BASE FLTE'!P48*'COMMISSION ASSUMPTIONS FLTE'!$E52)*('MVLP INPUT FLTE'!$D10*'COMMISSION ASSUMPTIONS FLTE'!$E29)</f>
        <v>0</v>
      </c>
      <c r="Q100" s="314">
        <f ca="1">('SUBSCRIBER BASE FLTE'!Q48*'COMMISSION ASSUMPTIONS FLTE'!$E52)*('MVLP INPUT FLTE'!$D10*'COMMISSION ASSUMPTIONS FLTE'!$E29)</f>
        <v>0</v>
      </c>
      <c r="R100" s="314">
        <f ca="1">('SUBSCRIBER BASE FLTE'!R48*'COMMISSION ASSUMPTIONS FLTE'!$E52)*('MVLP INPUT FLTE'!$D10*'COMMISSION ASSUMPTIONS FLTE'!$E29)</f>
        <v>0</v>
      </c>
      <c r="S100" s="314">
        <f ca="1">('SUBSCRIBER BASE FLTE'!S48*'COMMISSION ASSUMPTIONS FLTE'!$E52)*('MVLP INPUT FLTE'!$D10*'COMMISSION ASSUMPTIONS FLTE'!$E29)</f>
        <v>0</v>
      </c>
      <c r="T100" s="314">
        <f ca="1">('SUBSCRIBER BASE FLTE'!T48*'COMMISSION ASSUMPTIONS FLTE'!$E52)*('MVLP INPUT FLTE'!$D10*'COMMISSION ASSUMPTIONS FLTE'!$E29)</f>
        <v>0</v>
      </c>
      <c r="U100" s="314">
        <f ca="1">('SUBSCRIBER BASE FLTE'!U48*'COMMISSION ASSUMPTIONS FLTE'!$E52)*('MVLP INPUT FLTE'!$D10*'COMMISSION ASSUMPTIONS FLTE'!$E29)</f>
        <v>0</v>
      </c>
      <c r="V100" s="314">
        <f ca="1">('SUBSCRIBER BASE FLTE'!V48*'COMMISSION ASSUMPTIONS FLTE'!$E52)*('MVLP INPUT FLTE'!$D10*'COMMISSION ASSUMPTIONS FLTE'!$E29)</f>
        <v>0</v>
      </c>
      <c r="W100" s="314">
        <f ca="1">('SUBSCRIBER BASE FLTE'!W48*'COMMISSION ASSUMPTIONS FLTE'!$E52)*('MVLP INPUT FLTE'!$D10*'COMMISSION ASSUMPTIONS FLTE'!$E29)</f>
        <v>0</v>
      </c>
      <c r="X100" s="314">
        <f ca="1">('SUBSCRIBER BASE FLTE'!X48*'COMMISSION ASSUMPTIONS FLTE'!$E52)*('MVLP INPUT FLTE'!$D10*'COMMISSION ASSUMPTIONS FLTE'!$E29)</f>
        <v>0</v>
      </c>
      <c r="Y100" s="314">
        <f ca="1">('SUBSCRIBER BASE FLTE'!Y48*'COMMISSION ASSUMPTIONS FLTE'!$E52)*('MVLP INPUT FLTE'!$D10*'COMMISSION ASSUMPTIONS FLTE'!$E29)</f>
        <v>0</v>
      </c>
      <c r="Z100" s="314">
        <f ca="1">('SUBSCRIBER BASE FLTE'!Z48*'COMMISSION ASSUMPTIONS FLTE'!$E52)*('MVLP INPUT FLTE'!$D10*'COMMISSION ASSUMPTIONS FLTE'!$E29)</f>
        <v>0</v>
      </c>
      <c r="AA100" s="314">
        <f ca="1">('SUBSCRIBER BASE FLTE'!AA48*'COMMISSION ASSUMPTIONS FLTE'!$E52)*('MVLP INPUT FLTE'!$D10*'COMMISSION ASSUMPTIONS FLTE'!$E29)</f>
        <v>0</v>
      </c>
      <c r="AB100" s="314">
        <f ca="1">('SUBSCRIBER BASE FLTE'!AB48*'COMMISSION ASSUMPTIONS FLTE'!$E52)*('MVLP INPUT FLTE'!$D10*'COMMISSION ASSUMPTIONS FLTE'!$E29)</f>
        <v>0</v>
      </c>
      <c r="AC100" s="314">
        <f ca="1">('SUBSCRIBER BASE FLTE'!AC48*'COMMISSION ASSUMPTIONS FLTE'!$E52)*('MVLP INPUT FLTE'!$D10*'COMMISSION ASSUMPTIONS FLTE'!$E29)</f>
        <v>0</v>
      </c>
      <c r="AD100" s="314">
        <f ca="1">('SUBSCRIBER BASE FLTE'!AD48*'COMMISSION ASSUMPTIONS FLTE'!$E52)*('MVLP INPUT FLTE'!$D10*'COMMISSION ASSUMPTIONS FLTE'!$E29)</f>
        <v>0</v>
      </c>
      <c r="AE100" s="314">
        <f ca="1">('SUBSCRIBER BASE FLTE'!AE48*'COMMISSION ASSUMPTIONS FLTE'!$E52)*('MVLP INPUT FLTE'!$D10*'COMMISSION ASSUMPTIONS FLTE'!$E29)</f>
        <v>0</v>
      </c>
      <c r="AF100" s="314">
        <f ca="1">('SUBSCRIBER BASE FLTE'!AF48*'COMMISSION ASSUMPTIONS FLTE'!$E52)*('MVLP INPUT FLTE'!$D10*'COMMISSION ASSUMPTIONS FLTE'!$E29)</f>
        <v>0</v>
      </c>
      <c r="AG100" s="314">
        <f ca="1">('SUBSCRIBER BASE FLTE'!AG48*'COMMISSION ASSUMPTIONS FLTE'!$E52)*('MVLP INPUT FLTE'!$D10*'COMMISSION ASSUMPTIONS FLTE'!$E29)</f>
        <v>0</v>
      </c>
      <c r="AH100" s="314">
        <f ca="1">('SUBSCRIBER BASE FLTE'!AH48*'COMMISSION ASSUMPTIONS FLTE'!$E52)*('MVLP INPUT FLTE'!$D10*'COMMISSION ASSUMPTIONS FLTE'!$E29)</f>
        <v>0</v>
      </c>
      <c r="AI100" s="314">
        <f ca="1">('SUBSCRIBER BASE FLTE'!AI48*'COMMISSION ASSUMPTIONS FLTE'!$E52)*('MVLP INPUT FLTE'!$D10*'COMMISSION ASSUMPTIONS FLTE'!$E29)</f>
        <v>0</v>
      </c>
      <c r="AJ100" s="314">
        <f ca="1">('SUBSCRIBER BASE FLTE'!AJ48*'COMMISSION ASSUMPTIONS FLTE'!$E52)*('MVLP INPUT FLTE'!$D10*'COMMISSION ASSUMPTIONS FLTE'!$E29)</f>
        <v>0</v>
      </c>
      <c r="AK100" s="314">
        <f ca="1">('SUBSCRIBER BASE FLTE'!AK48*'COMMISSION ASSUMPTIONS FLTE'!$E52)*('MVLP INPUT FLTE'!$D10*'COMMISSION ASSUMPTIONS FLTE'!$E29)</f>
        <v>0</v>
      </c>
      <c r="AL100" s="314">
        <f ca="1">('SUBSCRIBER BASE FLTE'!AL48*'COMMISSION ASSUMPTIONS FLTE'!$E52)*('MVLP INPUT FLTE'!$D10*'COMMISSION ASSUMPTIONS FLTE'!$E29)</f>
        <v>0</v>
      </c>
      <c r="AM100" s="314">
        <f ca="1">('SUBSCRIBER BASE FLTE'!AM48*'COMMISSION ASSUMPTIONS FLTE'!$E52)*('MVLP INPUT FLTE'!$D10*'COMMISSION ASSUMPTIONS FLTE'!$E29)</f>
        <v>0</v>
      </c>
      <c r="AN100" s="314">
        <f ca="1">('SUBSCRIBER BASE FLTE'!AN48*'COMMISSION ASSUMPTIONS FLTE'!$E52)*('MVLP INPUT FLTE'!$D10*'COMMISSION ASSUMPTIONS FLTE'!$E29)</f>
        <v>0</v>
      </c>
      <c r="AO100" s="314">
        <f ca="1">('SUBSCRIBER BASE FLTE'!AO48*'COMMISSION ASSUMPTIONS FLTE'!$E52)*('MVLP INPUT FLTE'!$D10*'COMMISSION ASSUMPTIONS FLTE'!$E29)</f>
        <v>0</v>
      </c>
      <c r="AP100" s="314">
        <f ca="1">('SUBSCRIBER BASE FLTE'!AP48*'COMMISSION ASSUMPTIONS FLTE'!$E52)*('MVLP INPUT FLTE'!$D10*'COMMISSION ASSUMPTIONS FLTE'!$E29)</f>
        <v>0</v>
      </c>
      <c r="AQ100" s="314">
        <f ca="1">('SUBSCRIBER BASE FLTE'!AQ48*'COMMISSION ASSUMPTIONS FLTE'!$E52)*('MVLP INPUT FLTE'!$D10*'COMMISSION ASSUMPTIONS FLTE'!$E29)</f>
        <v>0</v>
      </c>
      <c r="AR100" s="314">
        <f ca="1">('SUBSCRIBER BASE FLTE'!AR48*'COMMISSION ASSUMPTIONS FLTE'!$E52)*('MVLP INPUT FLTE'!$D10*'COMMISSION ASSUMPTIONS FLTE'!$E29)</f>
        <v>0</v>
      </c>
      <c r="AS100" s="314">
        <f ca="1">('SUBSCRIBER BASE FLTE'!AS48*'COMMISSION ASSUMPTIONS FLTE'!$E52)*('MVLP INPUT FLTE'!$D10*'COMMISSION ASSUMPTIONS FLTE'!$E29)</f>
        <v>0</v>
      </c>
      <c r="AT100" s="314">
        <f ca="1">('SUBSCRIBER BASE FLTE'!AT48*'COMMISSION ASSUMPTIONS FLTE'!$E52)*('MVLP INPUT FLTE'!$D10*'COMMISSION ASSUMPTIONS FLTE'!$E29)</f>
        <v>0</v>
      </c>
      <c r="AU100" s="314">
        <f ca="1">('SUBSCRIBER BASE FLTE'!AU48*'COMMISSION ASSUMPTIONS FLTE'!$E52)*('MVLP INPUT FLTE'!$D10*'COMMISSION ASSUMPTIONS FLTE'!$E29)</f>
        <v>0</v>
      </c>
      <c r="AV100" s="314">
        <f ca="1">('SUBSCRIBER BASE FLTE'!AV48*'COMMISSION ASSUMPTIONS FLTE'!$E52)*('MVLP INPUT FLTE'!$D10*'COMMISSION ASSUMPTIONS FLTE'!$E29)</f>
        <v>0</v>
      </c>
      <c r="AW100" s="314">
        <f ca="1">('SUBSCRIBER BASE FLTE'!AW48*'COMMISSION ASSUMPTIONS FLTE'!$E52)*('MVLP INPUT FLTE'!$D10*'COMMISSION ASSUMPTIONS FLTE'!$E29)</f>
        <v>0</v>
      </c>
      <c r="AX100" s="314">
        <f ca="1">('SUBSCRIBER BASE FLTE'!AX48*'COMMISSION ASSUMPTIONS FLTE'!$E52)*('MVLP INPUT FLTE'!$D10*'COMMISSION ASSUMPTIONS FLTE'!$E29)</f>
        <v>0</v>
      </c>
      <c r="AY100" s="314">
        <f ca="1">('SUBSCRIBER BASE FLTE'!AY48*'COMMISSION ASSUMPTIONS FLTE'!$E52)*('MVLP INPUT FLTE'!$D10*'COMMISSION ASSUMPTIONS FLTE'!$E29)</f>
        <v>0</v>
      </c>
      <c r="AZ100" s="314">
        <f ca="1">('SUBSCRIBER BASE FLTE'!AZ48*'COMMISSION ASSUMPTIONS FLTE'!$E52)*('MVLP INPUT FLTE'!$D10*'COMMISSION ASSUMPTIONS FLTE'!$E29)</f>
        <v>0</v>
      </c>
      <c r="BA100" s="314">
        <f ca="1">('SUBSCRIBER BASE FLTE'!BA48*'COMMISSION ASSUMPTIONS FLTE'!$E52)*('MVLP INPUT FLTE'!$D10*'COMMISSION ASSUMPTIONS FLTE'!$E29)</f>
        <v>0</v>
      </c>
      <c r="BB100" s="314">
        <f ca="1">('SUBSCRIBER BASE FLTE'!BB48*'COMMISSION ASSUMPTIONS FLTE'!$E52)*('MVLP INPUT FLTE'!$D10*'COMMISSION ASSUMPTIONS FLTE'!$E29)</f>
        <v>0</v>
      </c>
      <c r="BC100" s="314">
        <f ca="1">('SUBSCRIBER BASE FLTE'!BC48*'COMMISSION ASSUMPTIONS FLTE'!$E52)*('MVLP INPUT FLTE'!$D10*'COMMISSION ASSUMPTIONS FLTE'!$E29)</f>
        <v>0</v>
      </c>
      <c r="BD100" s="314">
        <f ca="1">('SUBSCRIBER BASE FLTE'!BD48*'COMMISSION ASSUMPTIONS FLTE'!$E52)*('MVLP INPUT FLTE'!$D10*'COMMISSION ASSUMPTIONS FLTE'!$E29)</f>
        <v>0</v>
      </c>
      <c r="BE100" s="314">
        <f ca="1">('SUBSCRIBER BASE FLTE'!BE48*'COMMISSION ASSUMPTIONS FLTE'!$E52)*('MVLP INPUT FLTE'!$D10*'COMMISSION ASSUMPTIONS FLTE'!$E29)</f>
        <v>0</v>
      </c>
      <c r="BF100" s="314">
        <f ca="1">('SUBSCRIBER BASE FLTE'!BF48*'COMMISSION ASSUMPTIONS FLTE'!$E52)*('MVLP INPUT FLTE'!$D10*'COMMISSION ASSUMPTIONS FLTE'!$E29)</f>
        <v>0</v>
      </c>
      <c r="BG100" s="314">
        <f ca="1">('SUBSCRIBER BASE FLTE'!BG48*'COMMISSION ASSUMPTIONS FLTE'!$E52)*('MVLP INPUT FLTE'!$D10*'COMMISSION ASSUMPTIONS FLTE'!$E29)</f>
        <v>0</v>
      </c>
      <c r="BH100" s="314">
        <f ca="1">('SUBSCRIBER BASE FLTE'!BH48*'COMMISSION ASSUMPTIONS FLTE'!$E52)*('MVLP INPUT FLTE'!$D10*'COMMISSION ASSUMPTIONS FLTE'!$E29)</f>
        <v>0</v>
      </c>
      <c r="BI100" s="314">
        <f ca="1">('SUBSCRIBER BASE FLTE'!BI48*'COMMISSION ASSUMPTIONS FLTE'!$E52)*('MVLP INPUT FLTE'!$D10*'COMMISSION ASSUMPTIONS FLTE'!$E29)</f>
        <v>0</v>
      </c>
      <c r="BJ100" s="314">
        <f ca="1">('SUBSCRIBER BASE FLTE'!BJ48*'COMMISSION ASSUMPTIONS FLTE'!$E52)*('MVLP INPUT FLTE'!$D10*'COMMISSION ASSUMPTIONS FLTE'!$E29)</f>
        <v>0</v>
      </c>
      <c r="BK100" s="314">
        <f ca="1">('SUBSCRIBER BASE FLTE'!BK48*'COMMISSION ASSUMPTIONS FLTE'!$E52)*('MVLP INPUT FLTE'!$D10*'COMMISSION ASSUMPTIONS FLTE'!$E29)</f>
        <v>0</v>
      </c>
      <c r="BL100" s="314">
        <f ca="1">('SUBSCRIBER BASE FLTE'!BL48*'COMMISSION ASSUMPTIONS FLTE'!$E52)*('MVLP INPUT FLTE'!$D10*'COMMISSION ASSUMPTIONS FLTE'!$E29)</f>
        <v>0</v>
      </c>
      <c r="BM100" s="314">
        <f ca="1">('SUBSCRIBER BASE FLTE'!BM48*'COMMISSION ASSUMPTIONS FLTE'!$E52)*('MVLP INPUT FLTE'!$D10*'COMMISSION ASSUMPTIONS FLTE'!$E29)</f>
        <v>0</v>
      </c>
      <c r="BN100" s="314">
        <f ca="1">('SUBSCRIBER BASE FLTE'!BN48*'COMMISSION ASSUMPTIONS FLTE'!$E52)*('MVLP INPUT FLTE'!$D10*'COMMISSION ASSUMPTIONS FLTE'!$E29)</f>
        <v>0</v>
      </c>
      <c r="BO100" s="314">
        <f ca="1">('SUBSCRIBER BASE FLTE'!BO48*'COMMISSION ASSUMPTIONS FLTE'!$E52)*('MVLP INPUT FLTE'!$D10*'COMMISSION ASSUMPTIONS FLTE'!$E29)</f>
        <v>0</v>
      </c>
      <c r="BP100" s="314">
        <f ca="1">('SUBSCRIBER BASE FLTE'!BP48*'COMMISSION ASSUMPTIONS FLTE'!$E52)*('MVLP INPUT FLTE'!$D10*'COMMISSION ASSUMPTIONS FLTE'!$E29)</f>
        <v>0</v>
      </c>
      <c r="BQ100" s="314">
        <f ca="1">('SUBSCRIBER BASE FLTE'!BQ48*'COMMISSION ASSUMPTIONS FLTE'!$E52)*('MVLP INPUT FLTE'!$D10*'COMMISSION ASSUMPTIONS FLTE'!$E29)</f>
        <v>0</v>
      </c>
      <c r="BR100" s="314">
        <f ca="1">('SUBSCRIBER BASE FLTE'!BR48*'COMMISSION ASSUMPTIONS FLTE'!$E52)*('MVLP INPUT FLTE'!$D10*'COMMISSION ASSUMPTIONS FLTE'!$E29)</f>
        <v>0</v>
      </c>
    </row>
    <row r="101" spans="2:70" ht="24" customHeight="1" outlineLevel="2">
      <c r="B101" s="313" t="str">
        <f>B93</f>
        <v>FLTE 100GB</v>
      </c>
      <c r="C101" s="314">
        <f>('SUBSCRIBER BASE FLTE'!C49*'COMMISSION ASSUMPTIONS FLTE'!$E53)*('MVLP INPUT FLTE'!$D11*'COMMISSION ASSUMPTIONS FLTE'!$E30)</f>
        <v>0</v>
      </c>
      <c r="D101" s="314">
        <f>('SUBSCRIBER BASE FLTE'!D49*'COMMISSION ASSUMPTIONS FLTE'!$E53)*('MVLP INPUT FLTE'!$D11*'COMMISSION ASSUMPTIONS FLTE'!$E30)</f>
        <v>0</v>
      </c>
      <c r="E101" s="314">
        <f>('SUBSCRIBER BASE FLTE'!E49*'COMMISSION ASSUMPTIONS FLTE'!$E53)*('MVLP INPUT FLTE'!$D11*'COMMISSION ASSUMPTIONS FLTE'!$E30)</f>
        <v>0</v>
      </c>
      <c r="F101" s="314">
        <f>('SUBSCRIBER BASE FLTE'!F49*'COMMISSION ASSUMPTIONS FLTE'!$E53)*('MVLP INPUT FLTE'!$D11*'COMMISSION ASSUMPTIONS FLTE'!$E30)</f>
        <v>0</v>
      </c>
      <c r="G101" s="314">
        <f>('SUBSCRIBER BASE FLTE'!G49*'COMMISSION ASSUMPTIONS FLTE'!$E53)*('MVLP INPUT FLTE'!$D11*'COMMISSION ASSUMPTIONS FLTE'!$E30)</f>
        <v>0</v>
      </c>
      <c r="H101" s="314">
        <f>('SUBSCRIBER BASE FLTE'!H49*'COMMISSION ASSUMPTIONS FLTE'!$E53)*('MVLP INPUT FLTE'!$D11*'COMMISSION ASSUMPTIONS FLTE'!$E30)</f>
        <v>0</v>
      </c>
      <c r="I101" s="314">
        <f>('SUBSCRIBER BASE FLTE'!I49*'COMMISSION ASSUMPTIONS FLTE'!$E53)*('MVLP INPUT FLTE'!$D11*'COMMISSION ASSUMPTIONS FLTE'!$E30)</f>
        <v>0</v>
      </c>
      <c r="J101" s="314">
        <f>('SUBSCRIBER BASE FLTE'!J49*'COMMISSION ASSUMPTIONS FLTE'!$E53)*('MVLP INPUT FLTE'!$D11*'COMMISSION ASSUMPTIONS FLTE'!$E30)</f>
        <v>0</v>
      </c>
      <c r="K101" s="314">
        <f ca="1">('SUBSCRIBER BASE FLTE'!K49*'COMMISSION ASSUMPTIONS FLTE'!$E53)*('MVLP INPUT FLTE'!$D11*'COMMISSION ASSUMPTIONS FLTE'!$E30)</f>
        <v>0</v>
      </c>
      <c r="L101" s="314">
        <f ca="1">('SUBSCRIBER BASE FLTE'!L49*'COMMISSION ASSUMPTIONS FLTE'!$E53)*('MVLP INPUT FLTE'!$D11*'COMMISSION ASSUMPTIONS FLTE'!$E30)</f>
        <v>0</v>
      </c>
      <c r="M101" s="314">
        <f ca="1">('SUBSCRIBER BASE FLTE'!M49*'COMMISSION ASSUMPTIONS FLTE'!$E53)*('MVLP INPUT FLTE'!$D11*'COMMISSION ASSUMPTIONS FLTE'!$E30)</f>
        <v>0</v>
      </c>
      <c r="N101" s="314">
        <f ca="1">('SUBSCRIBER BASE FLTE'!N49*'COMMISSION ASSUMPTIONS FLTE'!$E53)*('MVLP INPUT FLTE'!$D11*'COMMISSION ASSUMPTIONS FLTE'!$E30)</f>
        <v>0</v>
      </c>
      <c r="O101" s="314">
        <f ca="1">('SUBSCRIBER BASE FLTE'!O49*'COMMISSION ASSUMPTIONS FLTE'!$E53)*('MVLP INPUT FLTE'!$D11*'COMMISSION ASSUMPTIONS FLTE'!$E30)</f>
        <v>0</v>
      </c>
      <c r="P101" s="314">
        <f ca="1">('SUBSCRIBER BASE FLTE'!P49*'COMMISSION ASSUMPTIONS FLTE'!$E53)*('MVLP INPUT FLTE'!$D11*'COMMISSION ASSUMPTIONS FLTE'!$E30)</f>
        <v>0</v>
      </c>
      <c r="Q101" s="314">
        <f ca="1">('SUBSCRIBER BASE FLTE'!Q49*'COMMISSION ASSUMPTIONS FLTE'!$E53)*('MVLP INPUT FLTE'!$D11*'COMMISSION ASSUMPTIONS FLTE'!$E30)</f>
        <v>0</v>
      </c>
      <c r="R101" s="314">
        <f ca="1">('SUBSCRIBER BASE FLTE'!R49*'COMMISSION ASSUMPTIONS FLTE'!$E53)*('MVLP INPUT FLTE'!$D11*'COMMISSION ASSUMPTIONS FLTE'!$E30)</f>
        <v>0</v>
      </c>
      <c r="S101" s="314">
        <f ca="1">('SUBSCRIBER BASE FLTE'!S49*'COMMISSION ASSUMPTIONS FLTE'!$E53)*('MVLP INPUT FLTE'!$D11*'COMMISSION ASSUMPTIONS FLTE'!$E30)</f>
        <v>0</v>
      </c>
      <c r="T101" s="314">
        <f ca="1">('SUBSCRIBER BASE FLTE'!T49*'COMMISSION ASSUMPTIONS FLTE'!$E53)*('MVLP INPUT FLTE'!$D11*'COMMISSION ASSUMPTIONS FLTE'!$E30)</f>
        <v>0</v>
      </c>
      <c r="U101" s="314">
        <f ca="1">('SUBSCRIBER BASE FLTE'!U49*'COMMISSION ASSUMPTIONS FLTE'!$E53)*('MVLP INPUT FLTE'!$D11*'COMMISSION ASSUMPTIONS FLTE'!$E30)</f>
        <v>0</v>
      </c>
      <c r="V101" s="314">
        <f ca="1">('SUBSCRIBER BASE FLTE'!V49*'COMMISSION ASSUMPTIONS FLTE'!$E53)*('MVLP INPUT FLTE'!$D11*'COMMISSION ASSUMPTIONS FLTE'!$E30)</f>
        <v>0</v>
      </c>
      <c r="W101" s="314">
        <f ca="1">('SUBSCRIBER BASE FLTE'!W49*'COMMISSION ASSUMPTIONS FLTE'!$E53)*('MVLP INPUT FLTE'!$D11*'COMMISSION ASSUMPTIONS FLTE'!$E30)</f>
        <v>0</v>
      </c>
      <c r="X101" s="314">
        <f ca="1">('SUBSCRIBER BASE FLTE'!X49*'COMMISSION ASSUMPTIONS FLTE'!$E53)*('MVLP INPUT FLTE'!$D11*'COMMISSION ASSUMPTIONS FLTE'!$E30)</f>
        <v>0</v>
      </c>
      <c r="Y101" s="314">
        <f ca="1">('SUBSCRIBER BASE FLTE'!Y49*'COMMISSION ASSUMPTIONS FLTE'!$E53)*('MVLP INPUT FLTE'!$D11*'COMMISSION ASSUMPTIONS FLTE'!$E30)</f>
        <v>0</v>
      </c>
      <c r="Z101" s="314">
        <f ca="1">('SUBSCRIBER BASE FLTE'!Z49*'COMMISSION ASSUMPTIONS FLTE'!$E53)*('MVLP INPUT FLTE'!$D11*'COMMISSION ASSUMPTIONS FLTE'!$E30)</f>
        <v>0</v>
      </c>
      <c r="AA101" s="314">
        <f ca="1">('SUBSCRIBER BASE FLTE'!AA49*'COMMISSION ASSUMPTIONS FLTE'!$E53)*('MVLP INPUT FLTE'!$D11*'COMMISSION ASSUMPTIONS FLTE'!$E30)</f>
        <v>0</v>
      </c>
      <c r="AB101" s="314">
        <f ca="1">('SUBSCRIBER BASE FLTE'!AB49*'COMMISSION ASSUMPTIONS FLTE'!$E53)*('MVLP INPUT FLTE'!$D11*'COMMISSION ASSUMPTIONS FLTE'!$E30)</f>
        <v>0</v>
      </c>
      <c r="AC101" s="314">
        <f ca="1">('SUBSCRIBER BASE FLTE'!AC49*'COMMISSION ASSUMPTIONS FLTE'!$E53)*('MVLP INPUT FLTE'!$D11*'COMMISSION ASSUMPTIONS FLTE'!$E30)</f>
        <v>0</v>
      </c>
      <c r="AD101" s="314">
        <f ca="1">('SUBSCRIBER BASE FLTE'!AD49*'COMMISSION ASSUMPTIONS FLTE'!$E53)*('MVLP INPUT FLTE'!$D11*'COMMISSION ASSUMPTIONS FLTE'!$E30)</f>
        <v>0</v>
      </c>
      <c r="AE101" s="314">
        <f ca="1">('SUBSCRIBER BASE FLTE'!AE49*'COMMISSION ASSUMPTIONS FLTE'!$E53)*('MVLP INPUT FLTE'!$D11*'COMMISSION ASSUMPTIONS FLTE'!$E30)</f>
        <v>0</v>
      </c>
      <c r="AF101" s="314">
        <f ca="1">('SUBSCRIBER BASE FLTE'!AF49*'COMMISSION ASSUMPTIONS FLTE'!$E53)*('MVLP INPUT FLTE'!$D11*'COMMISSION ASSUMPTIONS FLTE'!$E30)</f>
        <v>0</v>
      </c>
      <c r="AG101" s="314">
        <f ca="1">('SUBSCRIBER BASE FLTE'!AG49*'COMMISSION ASSUMPTIONS FLTE'!$E53)*('MVLP INPUT FLTE'!$D11*'COMMISSION ASSUMPTIONS FLTE'!$E30)</f>
        <v>0</v>
      </c>
      <c r="AH101" s="314">
        <f ca="1">('SUBSCRIBER BASE FLTE'!AH49*'COMMISSION ASSUMPTIONS FLTE'!$E53)*('MVLP INPUT FLTE'!$D11*'COMMISSION ASSUMPTIONS FLTE'!$E30)</f>
        <v>0</v>
      </c>
      <c r="AI101" s="314">
        <f ca="1">('SUBSCRIBER BASE FLTE'!AI49*'COMMISSION ASSUMPTIONS FLTE'!$E53)*('MVLP INPUT FLTE'!$D11*'COMMISSION ASSUMPTIONS FLTE'!$E30)</f>
        <v>0</v>
      </c>
      <c r="AJ101" s="314">
        <f ca="1">('SUBSCRIBER BASE FLTE'!AJ49*'COMMISSION ASSUMPTIONS FLTE'!$E53)*('MVLP INPUT FLTE'!$D11*'COMMISSION ASSUMPTIONS FLTE'!$E30)</f>
        <v>0</v>
      </c>
      <c r="AK101" s="314">
        <f ca="1">('SUBSCRIBER BASE FLTE'!AK49*'COMMISSION ASSUMPTIONS FLTE'!$E53)*('MVLP INPUT FLTE'!$D11*'COMMISSION ASSUMPTIONS FLTE'!$E30)</f>
        <v>0</v>
      </c>
      <c r="AL101" s="314">
        <f ca="1">('SUBSCRIBER BASE FLTE'!AL49*'COMMISSION ASSUMPTIONS FLTE'!$E53)*('MVLP INPUT FLTE'!$D11*'COMMISSION ASSUMPTIONS FLTE'!$E30)</f>
        <v>0</v>
      </c>
      <c r="AM101" s="314">
        <f ca="1">('SUBSCRIBER BASE FLTE'!AM49*'COMMISSION ASSUMPTIONS FLTE'!$E53)*('MVLP INPUT FLTE'!$D11*'COMMISSION ASSUMPTIONS FLTE'!$E30)</f>
        <v>0</v>
      </c>
      <c r="AN101" s="314">
        <f ca="1">('SUBSCRIBER BASE FLTE'!AN49*'COMMISSION ASSUMPTIONS FLTE'!$E53)*('MVLP INPUT FLTE'!$D11*'COMMISSION ASSUMPTIONS FLTE'!$E30)</f>
        <v>0</v>
      </c>
      <c r="AO101" s="314">
        <f ca="1">('SUBSCRIBER BASE FLTE'!AO49*'COMMISSION ASSUMPTIONS FLTE'!$E53)*('MVLP INPUT FLTE'!$D11*'COMMISSION ASSUMPTIONS FLTE'!$E30)</f>
        <v>0</v>
      </c>
      <c r="AP101" s="314">
        <f ca="1">('SUBSCRIBER BASE FLTE'!AP49*'COMMISSION ASSUMPTIONS FLTE'!$E53)*('MVLP INPUT FLTE'!$D11*'COMMISSION ASSUMPTIONS FLTE'!$E30)</f>
        <v>0</v>
      </c>
      <c r="AQ101" s="314">
        <f ca="1">('SUBSCRIBER BASE FLTE'!AQ49*'COMMISSION ASSUMPTIONS FLTE'!$E53)*('MVLP INPUT FLTE'!$D11*'COMMISSION ASSUMPTIONS FLTE'!$E30)</f>
        <v>0</v>
      </c>
      <c r="AR101" s="314">
        <f ca="1">('SUBSCRIBER BASE FLTE'!AR49*'COMMISSION ASSUMPTIONS FLTE'!$E53)*('MVLP INPUT FLTE'!$D11*'COMMISSION ASSUMPTIONS FLTE'!$E30)</f>
        <v>0</v>
      </c>
      <c r="AS101" s="314">
        <f ca="1">('SUBSCRIBER BASE FLTE'!AS49*'COMMISSION ASSUMPTIONS FLTE'!$E53)*('MVLP INPUT FLTE'!$D11*'COMMISSION ASSUMPTIONS FLTE'!$E30)</f>
        <v>0</v>
      </c>
      <c r="AT101" s="314">
        <f ca="1">('SUBSCRIBER BASE FLTE'!AT49*'COMMISSION ASSUMPTIONS FLTE'!$E53)*('MVLP INPUT FLTE'!$D11*'COMMISSION ASSUMPTIONS FLTE'!$E30)</f>
        <v>0</v>
      </c>
      <c r="AU101" s="314">
        <f ca="1">('SUBSCRIBER BASE FLTE'!AU49*'COMMISSION ASSUMPTIONS FLTE'!$E53)*('MVLP INPUT FLTE'!$D11*'COMMISSION ASSUMPTIONS FLTE'!$E30)</f>
        <v>0</v>
      </c>
      <c r="AV101" s="314">
        <f ca="1">('SUBSCRIBER BASE FLTE'!AV49*'COMMISSION ASSUMPTIONS FLTE'!$E53)*('MVLP INPUT FLTE'!$D11*'COMMISSION ASSUMPTIONS FLTE'!$E30)</f>
        <v>0</v>
      </c>
      <c r="AW101" s="314">
        <f ca="1">('SUBSCRIBER BASE FLTE'!AW49*'COMMISSION ASSUMPTIONS FLTE'!$E53)*('MVLP INPUT FLTE'!$D11*'COMMISSION ASSUMPTIONS FLTE'!$E30)</f>
        <v>0</v>
      </c>
      <c r="AX101" s="314">
        <f ca="1">('SUBSCRIBER BASE FLTE'!AX49*'COMMISSION ASSUMPTIONS FLTE'!$E53)*('MVLP INPUT FLTE'!$D11*'COMMISSION ASSUMPTIONS FLTE'!$E30)</f>
        <v>0</v>
      </c>
      <c r="AY101" s="314">
        <f ca="1">('SUBSCRIBER BASE FLTE'!AY49*'COMMISSION ASSUMPTIONS FLTE'!$E53)*('MVLP INPUT FLTE'!$D11*'COMMISSION ASSUMPTIONS FLTE'!$E30)</f>
        <v>0</v>
      </c>
      <c r="AZ101" s="314">
        <f ca="1">('SUBSCRIBER BASE FLTE'!AZ49*'COMMISSION ASSUMPTIONS FLTE'!$E53)*('MVLP INPUT FLTE'!$D11*'COMMISSION ASSUMPTIONS FLTE'!$E30)</f>
        <v>0</v>
      </c>
      <c r="BA101" s="314">
        <f ca="1">('SUBSCRIBER BASE FLTE'!BA49*'COMMISSION ASSUMPTIONS FLTE'!$E53)*('MVLP INPUT FLTE'!$D11*'COMMISSION ASSUMPTIONS FLTE'!$E30)</f>
        <v>0</v>
      </c>
      <c r="BB101" s="314">
        <f ca="1">('SUBSCRIBER BASE FLTE'!BB49*'COMMISSION ASSUMPTIONS FLTE'!$E53)*('MVLP INPUT FLTE'!$D11*'COMMISSION ASSUMPTIONS FLTE'!$E30)</f>
        <v>0</v>
      </c>
      <c r="BC101" s="314">
        <f ca="1">('SUBSCRIBER BASE FLTE'!BC49*'COMMISSION ASSUMPTIONS FLTE'!$E53)*('MVLP INPUT FLTE'!$D11*'COMMISSION ASSUMPTIONS FLTE'!$E30)</f>
        <v>0</v>
      </c>
      <c r="BD101" s="314">
        <f ca="1">('SUBSCRIBER BASE FLTE'!BD49*'COMMISSION ASSUMPTIONS FLTE'!$E53)*('MVLP INPUT FLTE'!$D11*'COMMISSION ASSUMPTIONS FLTE'!$E30)</f>
        <v>0</v>
      </c>
      <c r="BE101" s="314">
        <f ca="1">('SUBSCRIBER BASE FLTE'!BE49*'COMMISSION ASSUMPTIONS FLTE'!$E53)*('MVLP INPUT FLTE'!$D11*'COMMISSION ASSUMPTIONS FLTE'!$E30)</f>
        <v>0</v>
      </c>
      <c r="BF101" s="314">
        <f ca="1">('SUBSCRIBER BASE FLTE'!BF49*'COMMISSION ASSUMPTIONS FLTE'!$E53)*('MVLP INPUT FLTE'!$D11*'COMMISSION ASSUMPTIONS FLTE'!$E30)</f>
        <v>0</v>
      </c>
      <c r="BG101" s="314">
        <f ca="1">('SUBSCRIBER BASE FLTE'!BG49*'COMMISSION ASSUMPTIONS FLTE'!$E53)*('MVLP INPUT FLTE'!$D11*'COMMISSION ASSUMPTIONS FLTE'!$E30)</f>
        <v>0</v>
      </c>
      <c r="BH101" s="314">
        <f ca="1">('SUBSCRIBER BASE FLTE'!BH49*'COMMISSION ASSUMPTIONS FLTE'!$E53)*('MVLP INPUT FLTE'!$D11*'COMMISSION ASSUMPTIONS FLTE'!$E30)</f>
        <v>0</v>
      </c>
      <c r="BI101" s="314">
        <f ca="1">('SUBSCRIBER BASE FLTE'!BI49*'COMMISSION ASSUMPTIONS FLTE'!$E53)*('MVLP INPUT FLTE'!$D11*'COMMISSION ASSUMPTIONS FLTE'!$E30)</f>
        <v>0</v>
      </c>
      <c r="BJ101" s="314">
        <f ca="1">('SUBSCRIBER BASE FLTE'!BJ49*'COMMISSION ASSUMPTIONS FLTE'!$E53)*('MVLP INPUT FLTE'!$D11*'COMMISSION ASSUMPTIONS FLTE'!$E30)</f>
        <v>0</v>
      </c>
      <c r="BK101" s="314">
        <f ca="1">('SUBSCRIBER BASE FLTE'!BK49*'COMMISSION ASSUMPTIONS FLTE'!$E53)*('MVLP INPUT FLTE'!$D11*'COMMISSION ASSUMPTIONS FLTE'!$E30)</f>
        <v>0</v>
      </c>
      <c r="BL101" s="314">
        <f ca="1">('SUBSCRIBER BASE FLTE'!BL49*'COMMISSION ASSUMPTIONS FLTE'!$E53)*('MVLP INPUT FLTE'!$D11*'COMMISSION ASSUMPTIONS FLTE'!$E30)</f>
        <v>0</v>
      </c>
      <c r="BM101" s="314">
        <f ca="1">('SUBSCRIBER BASE FLTE'!BM49*'COMMISSION ASSUMPTIONS FLTE'!$E53)*('MVLP INPUT FLTE'!$D11*'COMMISSION ASSUMPTIONS FLTE'!$E30)</f>
        <v>0</v>
      </c>
      <c r="BN101" s="314">
        <f ca="1">('SUBSCRIBER BASE FLTE'!BN49*'COMMISSION ASSUMPTIONS FLTE'!$E53)*('MVLP INPUT FLTE'!$D11*'COMMISSION ASSUMPTIONS FLTE'!$E30)</f>
        <v>0</v>
      </c>
      <c r="BO101" s="314">
        <f ca="1">('SUBSCRIBER BASE FLTE'!BO49*'COMMISSION ASSUMPTIONS FLTE'!$E53)*('MVLP INPUT FLTE'!$D11*'COMMISSION ASSUMPTIONS FLTE'!$E30)</f>
        <v>0</v>
      </c>
      <c r="BP101" s="314">
        <f ca="1">('SUBSCRIBER BASE FLTE'!BP49*'COMMISSION ASSUMPTIONS FLTE'!$E53)*('MVLP INPUT FLTE'!$D11*'COMMISSION ASSUMPTIONS FLTE'!$E30)</f>
        <v>0</v>
      </c>
      <c r="BQ101" s="314">
        <f ca="1">('SUBSCRIBER BASE FLTE'!BQ49*'COMMISSION ASSUMPTIONS FLTE'!$E53)*('MVLP INPUT FLTE'!$D11*'COMMISSION ASSUMPTIONS FLTE'!$E30)</f>
        <v>0</v>
      </c>
      <c r="BR101" s="314">
        <f ca="1">('SUBSCRIBER BASE FLTE'!BR49*'COMMISSION ASSUMPTIONS FLTE'!$E53)*('MVLP INPUT FLTE'!$D11*'COMMISSION ASSUMPTIONS FLTE'!$E30)</f>
        <v>0</v>
      </c>
    </row>
    <row r="102" spans="2:70" ht="24" customHeight="1" outlineLevel="2">
      <c r="B102" s="313" t="str">
        <f>B94</f>
        <v>FLTE 200GB</v>
      </c>
      <c r="C102" s="314">
        <f>('SUBSCRIBER BASE FLTE'!C50*'COMMISSION ASSUMPTIONS FLTE'!$E54)*('MVLP INPUT FLTE'!$D12*'COMMISSION ASSUMPTIONS FLTE'!$E31)</f>
        <v>0</v>
      </c>
      <c r="D102" s="314">
        <f>('SUBSCRIBER BASE FLTE'!D50*'COMMISSION ASSUMPTIONS FLTE'!$E54)*('MVLP INPUT FLTE'!$D12*'COMMISSION ASSUMPTIONS FLTE'!$E31)</f>
        <v>0</v>
      </c>
      <c r="E102" s="314">
        <f>('SUBSCRIBER BASE FLTE'!E50*'COMMISSION ASSUMPTIONS FLTE'!$E54)*('MVLP INPUT FLTE'!$D12*'COMMISSION ASSUMPTIONS FLTE'!$E31)</f>
        <v>0</v>
      </c>
      <c r="F102" s="314">
        <f>('SUBSCRIBER BASE FLTE'!F50*'COMMISSION ASSUMPTIONS FLTE'!$E54)*('MVLP INPUT FLTE'!$D12*'COMMISSION ASSUMPTIONS FLTE'!$E31)</f>
        <v>0</v>
      </c>
      <c r="G102" s="314">
        <f>('SUBSCRIBER BASE FLTE'!G50*'COMMISSION ASSUMPTIONS FLTE'!$E54)*('MVLP INPUT FLTE'!$D12*'COMMISSION ASSUMPTIONS FLTE'!$E31)</f>
        <v>0</v>
      </c>
      <c r="H102" s="314">
        <f>('SUBSCRIBER BASE FLTE'!H50*'COMMISSION ASSUMPTIONS FLTE'!$E54)*('MVLP INPUT FLTE'!$D12*'COMMISSION ASSUMPTIONS FLTE'!$E31)</f>
        <v>0</v>
      </c>
      <c r="I102" s="314">
        <f>('SUBSCRIBER BASE FLTE'!I50*'COMMISSION ASSUMPTIONS FLTE'!$E54)*('MVLP INPUT FLTE'!$D12*'COMMISSION ASSUMPTIONS FLTE'!$E31)</f>
        <v>0</v>
      </c>
      <c r="J102" s="314">
        <f>('SUBSCRIBER BASE FLTE'!J50*'COMMISSION ASSUMPTIONS FLTE'!$E54)*('MVLP INPUT FLTE'!$D12*'COMMISSION ASSUMPTIONS FLTE'!$E31)</f>
        <v>0</v>
      </c>
      <c r="K102" s="314">
        <f ca="1">('SUBSCRIBER BASE FLTE'!K50*'COMMISSION ASSUMPTIONS FLTE'!$E54)*('MVLP INPUT FLTE'!$D12*'COMMISSION ASSUMPTIONS FLTE'!$E31)</f>
        <v>0</v>
      </c>
      <c r="L102" s="314">
        <f ca="1">('SUBSCRIBER BASE FLTE'!L50*'COMMISSION ASSUMPTIONS FLTE'!$E54)*('MVLP INPUT FLTE'!$D12*'COMMISSION ASSUMPTIONS FLTE'!$E31)</f>
        <v>0</v>
      </c>
      <c r="M102" s="314">
        <f ca="1">('SUBSCRIBER BASE FLTE'!M50*'COMMISSION ASSUMPTIONS FLTE'!$E54)*('MVLP INPUT FLTE'!$D12*'COMMISSION ASSUMPTIONS FLTE'!$E31)</f>
        <v>0</v>
      </c>
      <c r="N102" s="314">
        <f ca="1">('SUBSCRIBER BASE FLTE'!N50*'COMMISSION ASSUMPTIONS FLTE'!$E54)*('MVLP INPUT FLTE'!$D12*'COMMISSION ASSUMPTIONS FLTE'!$E31)</f>
        <v>0</v>
      </c>
      <c r="O102" s="314">
        <f ca="1">('SUBSCRIBER BASE FLTE'!O50*'COMMISSION ASSUMPTIONS FLTE'!$E54)*('MVLP INPUT FLTE'!$D12*'COMMISSION ASSUMPTIONS FLTE'!$E31)</f>
        <v>0</v>
      </c>
      <c r="P102" s="314">
        <f ca="1">('SUBSCRIBER BASE FLTE'!P50*'COMMISSION ASSUMPTIONS FLTE'!$E54)*('MVLP INPUT FLTE'!$D12*'COMMISSION ASSUMPTIONS FLTE'!$E31)</f>
        <v>0</v>
      </c>
      <c r="Q102" s="314">
        <f ca="1">('SUBSCRIBER BASE FLTE'!Q50*'COMMISSION ASSUMPTIONS FLTE'!$E54)*('MVLP INPUT FLTE'!$D12*'COMMISSION ASSUMPTIONS FLTE'!$E31)</f>
        <v>0</v>
      </c>
      <c r="R102" s="314">
        <f ca="1">('SUBSCRIBER BASE FLTE'!R50*'COMMISSION ASSUMPTIONS FLTE'!$E54)*('MVLP INPUT FLTE'!$D12*'COMMISSION ASSUMPTIONS FLTE'!$E31)</f>
        <v>0</v>
      </c>
      <c r="S102" s="314">
        <f ca="1">('SUBSCRIBER BASE FLTE'!S50*'COMMISSION ASSUMPTIONS FLTE'!$E54)*('MVLP INPUT FLTE'!$D12*'COMMISSION ASSUMPTIONS FLTE'!$E31)</f>
        <v>0</v>
      </c>
      <c r="T102" s="314">
        <f ca="1">('SUBSCRIBER BASE FLTE'!T50*'COMMISSION ASSUMPTIONS FLTE'!$E54)*('MVLP INPUT FLTE'!$D12*'COMMISSION ASSUMPTIONS FLTE'!$E31)</f>
        <v>0</v>
      </c>
      <c r="U102" s="314">
        <f ca="1">('SUBSCRIBER BASE FLTE'!U50*'COMMISSION ASSUMPTIONS FLTE'!$E54)*('MVLP INPUT FLTE'!$D12*'COMMISSION ASSUMPTIONS FLTE'!$E31)</f>
        <v>0</v>
      </c>
      <c r="V102" s="314">
        <f ca="1">('SUBSCRIBER BASE FLTE'!V50*'COMMISSION ASSUMPTIONS FLTE'!$E54)*('MVLP INPUT FLTE'!$D12*'COMMISSION ASSUMPTIONS FLTE'!$E31)</f>
        <v>0</v>
      </c>
      <c r="W102" s="314">
        <f ca="1">('SUBSCRIBER BASE FLTE'!W50*'COMMISSION ASSUMPTIONS FLTE'!$E54)*('MVLP INPUT FLTE'!$D12*'COMMISSION ASSUMPTIONS FLTE'!$E31)</f>
        <v>0</v>
      </c>
      <c r="X102" s="314">
        <f ca="1">('SUBSCRIBER BASE FLTE'!X50*'COMMISSION ASSUMPTIONS FLTE'!$E54)*('MVLP INPUT FLTE'!$D12*'COMMISSION ASSUMPTIONS FLTE'!$E31)</f>
        <v>0</v>
      </c>
      <c r="Y102" s="314">
        <f ca="1">('SUBSCRIBER BASE FLTE'!Y50*'COMMISSION ASSUMPTIONS FLTE'!$E54)*('MVLP INPUT FLTE'!$D12*'COMMISSION ASSUMPTIONS FLTE'!$E31)</f>
        <v>0</v>
      </c>
      <c r="Z102" s="314">
        <f ca="1">('SUBSCRIBER BASE FLTE'!Z50*'COMMISSION ASSUMPTIONS FLTE'!$E54)*('MVLP INPUT FLTE'!$D12*'COMMISSION ASSUMPTIONS FLTE'!$E31)</f>
        <v>0</v>
      </c>
      <c r="AA102" s="314">
        <f ca="1">('SUBSCRIBER BASE FLTE'!AA50*'COMMISSION ASSUMPTIONS FLTE'!$E54)*('MVLP INPUT FLTE'!$D12*'COMMISSION ASSUMPTIONS FLTE'!$E31)</f>
        <v>0</v>
      </c>
      <c r="AB102" s="314">
        <f ca="1">('SUBSCRIBER BASE FLTE'!AB50*'COMMISSION ASSUMPTIONS FLTE'!$E54)*('MVLP INPUT FLTE'!$D12*'COMMISSION ASSUMPTIONS FLTE'!$E31)</f>
        <v>0</v>
      </c>
      <c r="AC102" s="314">
        <f ca="1">('SUBSCRIBER BASE FLTE'!AC50*'COMMISSION ASSUMPTIONS FLTE'!$E54)*('MVLP INPUT FLTE'!$D12*'COMMISSION ASSUMPTIONS FLTE'!$E31)</f>
        <v>0</v>
      </c>
      <c r="AD102" s="314">
        <f ca="1">('SUBSCRIBER BASE FLTE'!AD50*'COMMISSION ASSUMPTIONS FLTE'!$E54)*('MVLP INPUT FLTE'!$D12*'COMMISSION ASSUMPTIONS FLTE'!$E31)</f>
        <v>0</v>
      </c>
      <c r="AE102" s="314">
        <f ca="1">('SUBSCRIBER BASE FLTE'!AE50*'COMMISSION ASSUMPTIONS FLTE'!$E54)*('MVLP INPUT FLTE'!$D12*'COMMISSION ASSUMPTIONS FLTE'!$E31)</f>
        <v>0</v>
      </c>
      <c r="AF102" s="314">
        <f ca="1">('SUBSCRIBER BASE FLTE'!AF50*'COMMISSION ASSUMPTIONS FLTE'!$E54)*('MVLP INPUT FLTE'!$D12*'COMMISSION ASSUMPTIONS FLTE'!$E31)</f>
        <v>0</v>
      </c>
      <c r="AG102" s="314">
        <f ca="1">('SUBSCRIBER BASE FLTE'!AG50*'COMMISSION ASSUMPTIONS FLTE'!$E54)*('MVLP INPUT FLTE'!$D12*'COMMISSION ASSUMPTIONS FLTE'!$E31)</f>
        <v>0</v>
      </c>
      <c r="AH102" s="314">
        <f ca="1">('SUBSCRIBER BASE FLTE'!AH50*'COMMISSION ASSUMPTIONS FLTE'!$E54)*('MVLP INPUT FLTE'!$D12*'COMMISSION ASSUMPTIONS FLTE'!$E31)</f>
        <v>0</v>
      </c>
      <c r="AI102" s="314">
        <f ca="1">('SUBSCRIBER BASE FLTE'!AI50*'COMMISSION ASSUMPTIONS FLTE'!$E54)*('MVLP INPUT FLTE'!$D12*'COMMISSION ASSUMPTIONS FLTE'!$E31)</f>
        <v>0</v>
      </c>
      <c r="AJ102" s="314">
        <f ca="1">('SUBSCRIBER BASE FLTE'!AJ50*'COMMISSION ASSUMPTIONS FLTE'!$E54)*('MVLP INPUT FLTE'!$D12*'COMMISSION ASSUMPTIONS FLTE'!$E31)</f>
        <v>0</v>
      </c>
      <c r="AK102" s="314">
        <f ca="1">('SUBSCRIBER BASE FLTE'!AK50*'COMMISSION ASSUMPTIONS FLTE'!$E54)*('MVLP INPUT FLTE'!$D12*'COMMISSION ASSUMPTIONS FLTE'!$E31)</f>
        <v>0</v>
      </c>
      <c r="AL102" s="314">
        <f ca="1">('SUBSCRIBER BASE FLTE'!AL50*'COMMISSION ASSUMPTIONS FLTE'!$E54)*('MVLP INPUT FLTE'!$D12*'COMMISSION ASSUMPTIONS FLTE'!$E31)</f>
        <v>0</v>
      </c>
      <c r="AM102" s="314">
        <f ca="1">('SUBSCRIBER BASE FLTE'!AM50*'COMMISSION ASSUMPTIONS FLTE'!$E54)*('MVLP INPUT FLTE'!$D12*'COMMISSION ASSUMPTIONS FLTE'!$E31)</f>
        <v>0</v>
      </c>
      <c r="AN102" s="314">
        <f ca="1">('SUBSCRIBER BASE FLTE'!AN50*'COMMISSION ASSUMPTIONS FLTE'!$E54)*('MVLP INPUT FLTE'!$D12*'COMMISSION ASSUMPTIONS FLTE'!$E31)</f>
        <v>0</v>
      </c>
      <c r="AO102" s="314">
        <f ca="1">('SUBSCRIBER BASE FLTE'!AO50*'COMMISSION ASSUMPTIONS FLTE'!$E54)*('MVLP INPUT FLTE'!$D12*'COMMISSION ASSUMPTIONS FLTE'!$E31)</f>
        <v>0</v>
      </c>
      <c r="AP102" s="314">
        <f ca="1">('SUBSCRIBER BASE FLTE'!AP50*'COMMISSION ASSUMPTIONS FLTE'!$E54)*('MVLP INPUT FLTE'!$D12*'COMMISSION ASSUMPTIONS FLTE'!$E31)</f>
        <v>0</v>
      </c>
      <c r="AQ102" s="314">
        <f ca="1">('SUBSCRIBER BASE FLTE'!AQ50*'COMMISSION ASSUMPTIONS FLTE'!$E54)*('MVLP INPUT FLTE'!$D12*'COMMISSION ASSUMPTIONS FLTE'!$E31)</f>
        <v>0</v>
      </c>
      <c r="AR102" s="314">
        <f ca="1">('SUBSCRIBER BASE FLTE'!AR50*'COMMISSION ASSUMPTIONS FLTE'!$E54)*('MVLP INPUT FLTE'!$D12*'COMMISSION ASSUMPTIONS FLTE'!$E31)</f>
        <v>0</v>
      </c>
      <c r="AS102" s="314">
        <f ca="1">('SUBSCRIBER BASE FLTE'!AS50*'COMMISSION ASSUMPTIONS FLTE'!$E54)*('MVLP INPUT FLTE'!$D12*'COMMISSION ASSUMPTIONS FLTE'!$E31)</f>
        <v>0</v>
      </c>
      <c r="AT102" s="314">
        <f ca="1">('SUBSCRIBER BASE FLTE'!AT50*'COMMISSION ASSUMPTIONS FLTE'!$E54)*('MVLP INPUT FLTE'!$D12*'COMMISSION ASSUMPTIONS FLTE'!$E31)</f>
        <v>0</v>
      </c>
      <c r="AU102" s="314">
        <f ca="1">('SUBSCRIBER BASE FLTE'!AU50*'COMMISSION ASSUMPTIONS FLTE'!$E54)*('MVLP INPUT FLTE'!$D12*'COMMISSION ASSUMPTIONS FLTE'!$E31)</f>
        <v>0</v>
      </c>
      <c r="AV102" s="314">
        <f ca="1">('SUBSCRIBER BASE FLTE'!AV50*'COMMISSION ASSUMPTIONS FLTE'!$E54)*('MVLP INPUT FLTE'!$D12*'COMMISSION ASSUMPTIONS FLTE'!$E31)</f>
        <v>0</v>
      </c>
      <c r="AW102" s="314">
        <f ca="1">('SUBSCRIBER BASE FLTE'!AW50*'COMMISSION ASSUMPTIONS FLTE'!$E54)*('MVLP INPUT FLTE'!$D12*'COMMISSION ASSUMPTIONS FLTE'!$E31)</f>
        <v>0</v>
      </c>
      <c r="AX102" s="314">
        <f ca="1">('SUBSCRIBER BASE FLTE'!AX50*'COMMISSION ASSUMPTIONS FLTE'!$E54)*('MVLP INPUT FLTE'!$D12*'COMMISSION ASSUMPTIONS FLTE'!$E31)</f>
        <v>0</v>
      </c>
      <c r="AY102" s="314">
        <f ca="1">('SUBSCRIBER BASE FLTE'!AY50*'COMMISSION ASSUMPTIONS FLTE'!$E54)*('MVLP INPUT FLTE'!$D12*'COMMISSION ASSUMPTIONS FLTE'!$E31)</f>
        <v>0</v>
      </c>
      <c r="AZ102" s="314">
        <f ca="1">('SUBSCRIBER BASE FLTE'!AZ50*'COMMISSION ASSUMPTIONS FLTE'!$E54)*('MVLP INPUT FLTE'!$D12*'COMMISSION ASSUMPTIONS FLTE'!$E31)</f>
        <v>0</v>
      </c>
      <c r="BA102" s="314">
        <f ca="1">('SUBSCRIBER BASE FLTE'!BA50*'COMMISSION ASSUMPTIONS FLTE'!$E54)*('MVLP INPUT FLTE'!$D12*'COMMISSION ASSUMPTIONS FLTE'!$E31)</f>
        <v>0</v>
      </c>
      <c r="BB102" s="314">
        <f ca="1">('SUBSCRIBER BASE FLTE'!BB50*'COMMISSION ASSUMPTIONS FLTE'!$E54)*('MVLP INPUT FLTE'!$D12*'COMMISSION ASSUMPTIONS FLTE'!$E31)</f>
        <v>0</v>
      </c>
      <c r="BC102" s="314">
        <f ca="1">('SUBSCRIBER BASE FLTE'!BC50*'COMMISSION ASSUMPTIONS FLTE'!$E54)*('MVLP INPUT FLTE'!$D12*'COMMISSION ASSUMPTIONS FLTE'!$E31)</f>
        <v>0</v>
      </c>
      <c r="BD102" s="314">
        <f ca="1">('SUBSCRIBER BASE FLTE'!BD50*'COMMISSION ASSUMPTIONS FLTE'!$E54)*('MVLP INPUT FLTE'!$D12*'COMMISSION ASSUMPTIONS FLTE'!$E31)</f>
        <v>0</v>
      </c>
      <c r="BE102" s="314">
        <f ca="1">('SUBSCRIBER BASE FLTE'!BE50*'COMMISSION ASSUMPTIONS FLTE'!$E54)*('MVLP INPUT FLTE'!$D12*'COMMISSION ASSUMPTIONS FLTE'!$E31)</f>
        <v>0</v>
      </c>
      <c r="BF102" s="314">
        <f ca="1">('SUBSCRIBER BASE FLTE'!BF50*'COMMISSION ASSUMPTIONS FLTE'!$E54)*('MVLP INPUT FLTE'!$D12*'COMMISSION ASSUMPTIONS FLTE'!$E31)</f>
        <v>0</v>
      </c>
      <c r="BG102" s="314">
        <f ca="1">('SUBSCRIBER BASE FLTE'!BG50*'COMMISSION ASSUMPTIONS FLTE'!$E54)*('MVLP INPUT FLTE'!$D12*'COMMISSION ASSUMPTIONS FLTE'!$E31)</f>
        <v>0</v>
      </c>
      <c r="BH102" s="314">
        <f ca="1">('SUBSCRIBER BASE FLTE'!BH50*'COMMISSION ASSUMPTIONS FLTE'!$E54)*('MVLP INPUT FLTE'!$D12*'COMMISSION ASSUMPTIONS FLTE'!$E31)</f>
        <v>0</v>
      </c>
      <c r="BI102" s="314">
        <f ca="1">('SUBSCRIBER BASE FLTE'!BI50*'COMMISSION ASSUMPTIONS FLTE'!$E54)*('MVLP INPUT FLTE'!$D12*'COMMISSION ASSUMPTIONS FLTE'!$E31)</f>
        <v>0</v>
      </c>
      <c r="BJ102" s="314">
        <f ca="1">('SUBSCRIBER BASE FLTE'!BJ50*'COMMISSION ASSUMPTIONS FLTE'!$E54)*('MVLP INPUT FLTE'!$D12*'COMMISSION ASSUMPTIONS FLTE'!$E31)</f>
        <v>0</v>
      </c>
      <c r="BK102" s="314">
        <f ca="1">('SUBSCRIBER BASE FLTE'!BK50*'COMMISSION ASSUMPTIONS FLTE'!$E54)*('MVLP INPUT FLTE'!$D12*'COMMISSION ASSUMPTIONS FLTE'!$E31)</f>
        <v>0</v>
      </c>
      <c r="BL102" s="314">
        <f ca="1">('SUBSCRIBER BASE FLTE'!BL50*'COMMISSION ASSUMPTIONS FLTE'!$E54)*('MVLP INPUT FLTE'!$D12*'COMMISSION ASSUMPTIONS FLTE'!$E31)</f>
        <v>0</v>
      </c>
      <c r="BM102" s="314">
        <f ca="1">('SUBSCRIBER BASE FLTE'!BM50*'COMMISSION ASSUMPTIONS FLTE'!$E54)*('MVLP INPUT FLTE'!$D12*'COMMISSION ASSUMPTIONS FLTE'!$E31)</f>
        <v>0</v>
      </c>
      <c r="BN102" s="314">
        <f ca="1">('SUBSCRIBER BASE FLTE'!BN50*'COMMISSION ASSUMPTIONS FLTE'!$E54)*('MVLP INPUT FLTE'!$D12*'COMMISSION ASSUMPTIONS FLTE'!$E31)</f>
        <v>0</v>
      </c>
      <c r="BO102" s="314">
        <f ca="1">('SUBSCRIBER BASE FLTE'!BO50*'COMMISSION ASSUMPTIONS FLTE'!$E54)*('MVLP INPUT FLTE'!$D12*'COMMISSION ASSUMPTIONS FLTE'!$E31)</f>
        <v>0</v>
      </c>
      <c r="BP102" s="314">
        <f ca="1">('SUBSCRIBER BASE FLTE'!BP50*'COMMISSION ASSUMPTIONS FLTE'!$E54)*('MVLP INPUT FLTE'!$D12*'COMMISSION ASSUMPTIONS FLTE'!$E31)</f>
        <v>0</v>
      </c>
      <c r="BQ102" s="314">
        <f ca="1">('SUBSCRIBER BASE FLTE'!BQ50*'COMMISSION ASSUMPTIONS FLTE'!$E54)*('MVLP INPUT FLTE'!$D12*'COMMISSION ASSUMPTIONS FLTE'!$E31)</f>
        <v>0</v>
      </c>
      <c r="BR102" s="314">
        <f ca="1">('SUBSCRIBER BASE FLTE'!BR50*'COMMISSION ASSUMPTIONS FLTE'!$E54)*('MVLP INPUT FLTE'!$D12*'COMMISSION ASSUMPTIONS FLTE'!$E31)</f>
        <v>0</v>
      </c>
    </row>
    <row r="103" spans="2:70" ht="24" customHeight="1" outlineLevel="2">
      <c r="B103" s="313" t="str">
        <f>B95</f>
        <v>FLTE 400GB</v>
      </c>
      <c r="C103" s="314">
        <f>('SUBSCRIBER BASE FLTE'!C51*'COMMISSION ASSUMPTIONS FLTE'!$E55)*('MVLP INPUT FLTE'!$D13*'COMMISSION ASSUMPTIONS FLTE'!$E32)</f>
        <v>0</v>
      </c>
      <c r="D103" s="314">
        <f>('SUBSCRIBER BASE FLTE'!D51*'COMMISSION ASSUMPTIONS FLTE'!$E55)*('MVLP INPUT FLTE'!$D13*'COMMISSION ASSUMPTIONS FLTE'!$E32)</f>
        <v>0</v>
      </c>
      <c r="E103" s="314">
        <f>('SUBSCRIBER BASE FLTE'!E51*'COMMISSION ASSUMPTIONS FLTE'!$E55)*('MVLP INPUT FLTE'!$D13*'COMMISSION ASSUMPTIONS FLTE'!$E32)</f>
        <v>0</v>
      </c>
      <c r="F103" s="314">
        <f>('SUBSCRIBER BASE FLTE'!F51*'COMMISSION ASSUMPTIONS FLTE'!$E55)*('MVLP INPUT FLTE'!$D13*'COMMISSION ASSUMPTIONS FLTE'!$E32)</f>
        <v>0</v>
      </c>
      <c r="G103" s="314">
        <f>('SUBSCRIBER BASE FLTE'!G51*'COMMISSION ASSUMPTIONS FLTE'!$E55)*('MVLP INPUT FLTE'!$D13*'COMMISSION ASSUMPTIONS FLTE'!$E32)</f>
        <v>0</v>
      </c>
      <c r="H103" s="314">
        <f>('SUBSCRIBER BASE FLTE'!H51*'COMMISSION ASSUMPTIONS FLTE'!$E55)*('MVLP INPUT FLTE'!$D13*'COMMISSION ASSUMPTIONS FLTE'!$E32)</f>
        <v>0</v>
      </c>
      <c r="I103" s="314">
        <f>('SUBSCRIBER BASE FLTE'!I51*'COMMISSION ASSUMPTIONS FLTE'!$E55)*('MVLP INPUT FLTE'!$D13*'COMMISSION ASSUMPTIONS FLTE'!$E32)</f>
        <v>0</v>
      </c>
      <c r="J103" s="314">
        <f>('SUBSCRIBER BASE FLTE'!J51*'COMMISSION ASSUMPTIONS FLTE'!$E55)*('MVLP INPUT FLTE'!$D13*'COMMISSION ASSUMPTIONS FLTE'!$E32)</f>
        <v>0</v>
      </c>
      <c r="K103" s="314">
        <f ca="1">('SUBSCRIBER BASE FLTE'!K51*'COMMISSION ASSUMPTIONS FLTE'!$E55)*('MVLP INPUT FLTE'!$D13*'COMMISSION ASSUMPTIONS FLTE'!$E32)</f>
        <v>0</v>
      </c>
      <c r="L103" s="314">
        <f ca="1">('SUBSCRIBER BASE FLTE'!L51*'COMMISSION ASSUMPTIONS FLTE'!$E55)*('MVLP INPUT FLTE'!$D13*'COMMISSION ASSUMPTIONS FLTE'!$E32)</f>
        <v>0</v>
      </c>
      <c r="M103" s="314">
        <f ca="1">('SUBSCRIBER BASE FLTE'!M51*'COMMISSION ASSUMPTIONS FLTE'!$E55)*('MVLP INPUT FLTE'!$D13*'COMMISSION ASSUMPTIONS FLTE'!$E32)</f>
        <v>0</v>
      </c>
      <c r="N103" s="314">
        <f ca="1">('SUBSCRIBER BASE FLTE'!N51*'COMMISSION ASSUMPTIONS FLTE'!$E55)*('MVLP INPUT FLTE'!$D13*'COMMISSION ASSUMPTIONS FLTE'!$E32)</f>
        <v>0</v>
      </c>
      <c r="O103" s="314">
        <f ca="1">('SUBSCRIBER BASE FLTE'!O51*'COMMISSION ASSUMPTIONS FLTE'!$E55)*('MVLP INPUT FLTE'!$D13*'COMMISSION ASSUMPTIONS FLTE'!$E32)</f>
        <v>0</v>
      </c>
      <c r="P103" s="314">
        <f ca="1">('SUBSCRIBER BASE FLTE'!P51*'COMMISSION ASSUMPTIONS FLTE'!$E55)*('MVLP INPUT FLTE'!$D13*'COMMISSION ASSUMPTIONS FLTE'!$E32)</f>
        <v>0</v>
      </c>
      <c r="Q103" s="314">
        <f ca="1">('SUBSCRIBER BASE FLTE'!Q51*'COMMISSION ASSUMPTIONS FLTE'!$E55)*('MVLP INPUT FLTE'!$D13*'COMMISSION ASSUMPTIONS FLTE'!$E32)</f>
        <v>0</v>
      </c>
      <c r="R103" s="314">
        <f ca="1">('SUBSCRIBER BASE FLTE'!R51*'COMMISSION ASSUMPTIONS FLTE'!$E55)*('MVLP INPUT FLTE'!$D13*'COMMISSION ASSUMPTIONS FLTE'!$E32)</f>
        <v>0</v>
      </c>
      <c r="S103" s="314">
        <f ca="1">('SUBSCRIBER BASE FLTE'!S51*'COMMISSION ASSUMPTIONS FLTE'!$E55)*('MVLP INPUT FLTE'!$D13*'COMMISSION ASSUMPTIONS FLTE'!$E32)</f>
        <v>0</v>
      </c>
      <c r="T103" s="314">
        <f ca="1">('SUBSCRIBER BASE FLTE'!T51*'COMMISSION ASSUMPTIONS FLTE'!$E55)*('MVLP INPUT FLTE'!$D13*'COMMISSION ASSUMPTIONS FLTE'!$E32)</f>
        <v>0</v>
      </c>
      <c r="U103" s="314">
        <f ca="1">('SUBSCRIBER BASE FLTE'!U51*'COMMISSION ASSUMPTIONS FLTE'!$E55)*('MVLP INPUT FLTE'!$D13*'COMMISSION ASSUMPTIONS FLTE'!$E32)</f>
        <v>0</v>
      </c>
      <c r="V103" s="314">
        <f ca="1">('SUBSCRIBER BASE FLTE'!V51*'COMMISSION ASSUMPTIONS FLTE'!$E55)*('MVLP INPUT FLTE'!$D13*'COMMISSION ASSUMPTIONS FLTE'!$E32)</f>
        <v>0</v>
      </c>
      <c r="W103" s="314">
        <f ca="1">('SUBSCRIBER BASE FLTE'!W51*'COMMISSION ASSUMPTIONS FLTE'!$E55)*('MVLP INPUT FLTE'!$D13*'COMMISSION ASSUMPTIONS FLTE'!$E32)</f>
        <v>0</v>
      </c>
      <c r="X103" s="314">
        <f ca="1">('SUBSCRIBER BASE FLTE'!X51*'COMMISSION ASSUMPTIONS FLTE'!$E55)*('MVLP INPUT FLTE'!$D13*'COMMISSION ASSUMPTIONS FLTE'!$E32)</f>
        <v>0</v>
      </c>
      <c r="Y103" s="314">
        <f ca="1">('SUBSCRIBER BASE FLTE'!Y51*'COMMISSION ASSUMPTIONS FLTE'!$E55)*('MVLP INPUT FLTE'!$D13*'COMMISSION ASSUMPTIONS FLTE'!$E32)</f>
        <v>0</v>
      </c>
      <c r="Z103" s="314">
        <f ca="1">('SUBSCRIBER BASE FLTE'!Z51*'COMMISSION ASSUMPTIONS FLTE'!$E55)*('MVLP INPUT FLTE'!$D13*'COMMISSION ASSUMPTIONS FLTE'!$E32)</f>
        <v>0</v>
      </c>
      <c r="AA103" s="314">
        <f ca="1">('SUBSCRIBER BASE FLTE'!AA51*'COMMISSION ASSUMPTIONS FLTE'!$E55)*('MVLP INPUT FLTE'!$D13*'COMMISSION ASSUMPTIONS FLTE'!$E32)</f>
        <v>0</v>
      </c>
      <c r="AB103" s="314">
        <f ca="1">('SUBSCRIBER BASE FLTE'!AB51*'COMMISSION ASSUMPTIONS FLTE'!$E55)*('MVLP INPUT FLTE'!$D13*'COMMISSION ASSUMPTIONS FLTE'!$E32)</f>
        <v>0</v>
      </c>
      <c r="AC103" s="314">
        <f ca="1">('SUBSCRIBER BASE FLTE'!AC51*'COMMISSION ASSUMPTIONS FLTE'!$E55)*('MVLP INPUT FLTE'!$D13*'COMMISSION ASSUMPTIONS FLTE'!$E32)</f>
        <v>0</v>
      </c>
      <c r="AD103" s="314">
        <f ca="1">('SUBSCRIBER BASE FLTE'!AD51*'COMMISSION ASSUMPTIONS FLTE'!$E55)*('MVLP INPUT FLTE'!$D13*'COMMISSION ASSUMPTIONS FLTE'!$E32)</f>
        <v>0</v>
      </c>
      <c r="AE103" s="314">
        <f ca="1">('SUBSCRIBER BASE FLTE'!AE51*'COMMISSION ASSUMPTIONS FLTE'!$E55)*('MVLP INPUT FLTE'!$D13*'COMMISSION ASSUMPTIONS FLTE'!$E32)</f>
        <v>0</v>
      </c>
      <c r="AF103" s="314">
        <f ca="1">('SUBSCRIBER BASE FLTE'!AF51*'COMMISSION ASSUMPTIONS FLTE'!$E55)*('MVLP INPUT FLTE'!$D13*'COMMISSION ASSUMPTIONS FLTE'!$E32)</f>
        <v>0</v>
      </c>
      <c r="AG103" s="314">
        <f ca="1">('SUBSCRIBER BASE FLTE'!AG51*'COMMISSION ASSUMPTIONS FLTE'!$E55)*('MVLP INPUT FLTE'!$D13*'COMMISSION ASSUMPTIONS FLTE'!$E32)</f>
        <v>0</v>
      </c>
      <c r="AH103" s="314">
        <f ca="1">('SUBSCRIBER BASE FLTE'!AH51*'COMMISSION ASSUMPTIONS FLTE'!$E55)*('MVLP INPUT FLTE'!$D13*'COMMISSION ASSUMPTIONS FLTE'!$E32)</f>
        <v>0</v>
      </c>
      <c r="AI103" s="314">
        <f ca="1">('SUBSCRIBER BASE FLTE'!AI51*'COMMISSION ASSUMPTIONS FLTE'!$E55)*('MVLP INPUT FLTE'!$D13*'COMMISSION ASSUMPTIONS FLTE'!$E32)</f>
        <v>0</v>
      </c>
      <c r="AJ103" s="314">
        <f ca="1">('SUBSCRIBER BASE FLTE'!AJ51*'COMMISSION ASSUMPTIONS FLTE'!$E55)*('MVLP INPUT FLTE'!$D13*'COMMISSION ASSUMPTIONS FLTE'!$E32)</f>
        <v>0</v>
      </c>
      <c r="AK103" s="314">
        <f ca="1">('SUBSCRIBER BASE FLTE'!AK51*'COMMISSION ASSUMPTIONS FLTE'!$E55)*('MVLP INPUT FLTE'!$D13*'COMMISSION ASSUMPTIONS FLTE'!$E32)</f>
        <v>0</v>
      </c>
      <c r="AL103" s="314">
        <f ca="1">('SUBSCRIBER BASE FLTE'!AL51*'COMMISSION ASSUMPTIONS FLTE'!$E55)*('MVLP INPUT FLTE'!$D13*'COMMISSION ASSUMPTIONS FLTE'!$E32)</f>
        <v>0</v>
      </c>
      <c r="AM103" s="314">
        <f ca="1">('SUBSCRIBER BASE FLTE'!AM51*'COMMISSION ASSUMPTIONS FLTE'!$E55)*('MVLP INPUT FLTE'!$D13*'COMMISSION ASSUMPTIONS FLTE'!$E32)</f>
        <v>0</v>
      </c>
      <c r="AN103" s="314">
        <f ca="1">('SUBSCRIBER BASE FLTE'!AN51*'COMMISSION ASSUMPTIONS FLTE'!$E55)*('MVLP INPUT FLTE'!$D13*'COMMISSION ASSUMPTIONS FLTE'!$E32)</f>
        <v>0</v>
      </c>
      <c r="AO103" s="314">
        <f ca="1">('SUBSCRIBER BASE FLTE'!AO51*'COMMISSION ASSUMPTIONS FLTE'!$E55)*('MVLP INPUT FLTE'!$D13*'COMMISSION ASSUMPTIONS FLTE'!$E32)</f>
        <v>0</v>
      </c>
      <c r="AP103" s="314">
        <f ca="1">('SUBSCRIBER BASE FLTE'!AP51*'COMMISSION ASSUMPTIONS FLTE'!$E55)*('MVLP INPUT FLTE'!$D13*'COMMISSION ASSUMPTIONS FLTE'!$E32)</f>
        <v>0</v>
      </c>
      <c r="AQ103" s="314">
        <f ca="1">('SUBSCRIBER BASE FLTE'!AQ51*'COMMISSION ASSUMPTIONS FLTE'!$E55)*('MVLP INPUT FLTE'!$D13*'COMMISSION ASSUMPTIONS FLTE'!$E32)</f>
        <v>0</v>
      </c>
      <c r="AR103" s="314">
        <f ca="1">('SUBSCRIBER BASE FLTE'!AR51*'COMMISSION ASSUMPTIONS FLTE'!$E55)*('MVLP INPUT FLTE'!$D13*'COMMISSION ASSUMPTIONS FLTE'!$E32)</f>
        <v>0</v>
      </c>
      <c r="AS103" s="314">
        <f ca="1">('SUBSCRIBER BASE FLTE'!AS51*'COMMISSION ASSUMPTIONS FLTE'!$E55)*('MVLP INPUT FLTE'!$D13*'COMMISSION ASSUMPTIONS FLTE'!$E32)</f>
        <v>0</v>
      </c>
      <c r="AT103" s="314">
        <f ca="1">('SUBSCRIBER BASE FLTE'!AT51*'COMMISSION ASSUMPTIONS FLTE'!$E55)*('MVLP INPUT FLTE'!$D13*'COMMISSION ASSUMPTIONS FLTE'!$E32)</f>
        <v>0</v>
      </c>
      <c r="AU103" s="314">
        <f ca="1">('SUBSCRIBER BASE FLTE'!AU51*'COMMISSION ASSUMPTIONS FLTE'!$E55)*('MVLP INPUT FLTE'!$D13*'COMMISSION ASSUMPTIONS FLTE'!$E32)</f>
        <v>0</v>
      </c>
      <c r="AV103" s="314">
        <f ca="1">('SUBSCRIBER BASE FLTE'!AV51*'COMMISSION ASSUMPTIONS FLTE'!$E55)*('MVLP INPUT FLTE'!$D13*'COMMISSION ASSUMPTIONS FLTE'!$E32)</f>
        <v>0</v>
      </c>
      <c r="AW103" s="314">
        <f ca="1">('SUBSCRIBER BASE FLTE'!AW51*'COMMISSION ASSUMPTIONS FLTE'!$E55)*('MVLP INPUT FLTE'!$D13*'COMMISSION ASSUMPTIONS FLTE'!$E32)</f>
        <v>0</v>
      </c>
      <c r="AX103" s="314">
        <f ca="1">('SUBSCRIBER BASE FLTE'!AX51*'COMMISSION ASSUMPTIONS FLTE'!$E55)*('MVLP INPUT FLTE'!$D13*'COMMISSION ASSUMPTIONS FLTE'!$E32)</f>
        <v>0</v>
      </c>
      <c r="AY103" s="314">
        <f ca="1">('SUBSCRIBER BASE FLTE'!AY51*'COMMISSION ASSUMPTIONS FLTE'!$E55)*('MVLP INPUT FLTE'!$D13*'COMMISSION ASSUMPTIONS FLTE'!$E32)</f>
        <v>0</v>
      </c>
      <c r="AZ103" s="314">
        <f ca="1">('SUBSCRIBER BASE FLTE'!AZ51*'COMMISSION ASSUMPTIONS FLTE'!$E55)*('MVLP INPUT FLTE'!$D13*'COMMISSION ASSUMPTIONS FLTE'!$E32)</f>
        <v>0</v>
      </c>
      <c r="BA103" s="314">
        <f ca="1">('SUBSCRIBER BASE FLTE'!BA51*'COMMISSION ASSUMPTIONS FLTE'!$E55)*('MVLP INPUT FLTE'!$D13*'COMMISSION ASSUMPTIONS FLTE'!$E32)</f>
        <v>0</v>
      </c>
      <c r="BB103" s="314">
        <f ca="1">('SUBSCRIBER BASE FLTE'!BB51*'COMMISSION ASSUMPTIONS FLTE'!$E55)*('MVLP INPUT FLTE'!$D13*'COMMISSION ASSUMPTIONS FLTE'!$E32)</f>
        <v>0</v>
      </c>
      <c r="BC103" s="314">
        <f ca="1">('SUBSCRIBER BASE FLTE'!BC51*'COMMISSION ASSUMPTIONS FLTE'!$E55)*('MVLP INPUT FLTE'!$D13*'COMMISSION ASSUMPTIONS FLTE'!$E32)</f>
        <v>0</v>
      </c>
      <c r="BD103" s="314">
        <f ca="1">('SUBSCRIBER BASE FLTE'!BD51*'COMMISSION ASSUMPTIONS FLTE'!$E55)*('MVLP INPUT FLTE'!$D13*'COMMISSION ASSUMPTIONS FLTE'!$E32)</f>
        <v>0</v>
      </c>
      <c r="BE103" s="314">
        <f ca="1">('SUBSCRIBER BASE FLTE'!BE51*'COMMISSION ASSUMPTIONS FLTE'!$E55)*('MVLP INPUT FLTE'!$D13*'COMMISSION ASSUMPTIONS FLTE'!$E32)</f>
        <v>0</v>
      </c>
      <c r="BF103" s="314">
        <f ca="1">('SUBSCRIBER BASE FLTE'!BF51*'COMMISSION ASSUMPTIONS FLTE'!$E55)*('MVLP INPUT FLTE'!$D13*'COMMISSION ASSUMPTIONS FLTE'!$E32)</f>
        <v>0</v>
      </c>
      <c r="BG103" s="314">
        <f ca="1">('SUBSCRIBER BASE FLTE'!BG51*'COMMISSION ASSUMPTIONS FLTE'!$E55)*('MVLP INPUT FLTE'!$D13*'COMMISSION ASSUMPTIONS FLTE'!$E32)</f>
        <v>0</v>
      </c>
      <c r="BH103" s="314">
        <f ca="1">('SUBSCRIBER BASE FLTE'!BH51*'COMMISSION ASSUMPTIONS FLTE'!$E55)*('MVLP INPUT FLTE'!$D13*'COMMISSION ASSUMPTIONS FLTE'!$E32)</f>
        <v>0</v>
      </c>
      <c r="BI103" s="314">
        <f ca="1">('SUBSCRIBER BASE FLTE'!BI51*'COMMISSION ASSUMPTIONS FLTE'!$E55)*('MVLP INPUT FLTE'!$D13*'COMMISSION ASSUMPTIONS FLTE'!$E32)</f>
        <v>0</v>
      </c>
      <c r="BJ103" s="314">
        <f ca="1">('SUBSCRIBER BASE FLTE'!BJ51*'COMMISSION ASSUMPTIONS FLTE'!$E55)*('MVLP INPUT FLTE'!$D13*'COMMISSION ASSUMPTIONS FLTE'!$E32)</f>
        <v>0</v>
      </c>
      <c r="BK103" s="314">
        <f ca="1">('SUBSCRIBER BASE FLTE'!BK51*'COMMISSION ASSUMPTIONS FLTE'!$E55)*('MVLP INPUT FLTE'!$D13*'COMMISSION ASSUMPTIONS FLTE'!$E32)</f>
        <v>0</v>
      </c>
      <c r="BL103" s="314">
        <f ca="1">('SUBSCRIBER BASE FLTE'!BL51*'COMMISSION ASSUMPTIONS FLTE'!$E55)*('MVLP INPUT FLTE'!$D13*'COMMISSION ASSUMPTIONS FLTE'!$E32)</f>
        <v>0</v>
      </c>
      <c r="BM103" s="314">
        <f ca="1">('SUBSCRIBER BASE FLTE'!BM51*'COMMISSION ASSUMPTIONS FLTE'!$E55)*('MVLP INPUT FLTE'!$D13*'COMMISSION ASSUMPTIONS FLTE'!$E32)</f>
        <v>0</v>
      </c>
      <c r="BN103" s="314">
        <f ca="1">('SUBSCRIBER BASE FLTE'!BN51*'COMMISSION ASSUMPTIONS FLTE'!$E55)*('MVLP INPUT FLTE'!$D13*'COMMISSION ASSUMPTIONS FLTE'!$E32)</f>
        <v>0</v>
      </c>
      <c r="BO103" s="314">
        <f ca="1">('SUBSCRIBER BASE FLTE'!BO51*'COMMISSION ASSUMPTIONS FLTE'!$E55)*('MVLP INPUT FLTE'!$D13*'COMMISSION ASSUMPTIONS FLTE'!$E32)</f>
        <v>0</v>
      </c>
      <c r="BP103" s="314">
        <f ca="1">('SUBSCRIBER BASE FLTE'!BP51*'COMMISSION ASSUMPTIONS FLTE'!$E55)*('MVLP INPUT FLTE'!$D13*'COMMISSION ASSUMPTIONS FLTE'!$E32)</f>
        <v>0</v>
      </c>
      <c r="BQ103" s="314">
        <f ca="1">('SUBSCRIBER BASE FLTE'!BQ51*'COMMISSION ASSUMPTIONS FLTE'!$E55)*('MVLP INPUT FLTE'!$D13*'COMMISSION ASSUMPTIONS FLTE'!$E32)</f>
        <v>0</v>
      </c>
      <c r="BR103" s="314">
        <f ca="1">('SUBSCRIBER BASE FLTE'!BR51*'COMMISSION ASSUMPTIONS FLTE'!$E55)*('MVLP INPUT FLTE'!$D13*'COMMISSION ASSUMPTIONS FLTE'!$E32)</f>
        <v>0</v>
      </c>
    </row>
    <row r="104" spans="2:70" ht="24" customHeight="1" outlineLevel="2">
      <c r="B104" s="313" t="str">
        <f>B96</f>
        <v>Package 5</v>
      </c>
      <c r="C104" s="314">
        <f>('SUBSCRIBER BASE FLTE'!C52*'COMMISSION ASSUMPTIONS FLTE'!$E56)*('MVLP INPUT FLTE'!$D14*'COMMISSION ASSUMPTIONS FLTE'!$E33)</f>
        <v>0</v>
      </c>
      <c r="D104" s="314">
        <f>('SUBSCRIBER BASE FLTE'!D52*'COMMISSION ASSUMPTIONS FLTE'!$E56)*('MVLP INPUT FLTE'!$D14*'COMMISSION ASSUMPTIONS FLTE'!$E33)</f>
        <v>0</v>
      </c>
      <c r="E104" s="314">
        <f>('SUBSCRIBER BASE FLTE'!E52*'COMMISSION ASSUMPTIONS FLTE'!$E56)*('MVLP INPUT FLTE'!$D14*'COMMISSION ASSUMPTIONS FLTE'!$E33)</f>
        <v>0</v>
      </c>
      <c r="F104" s="314">
        <f>('SUBSCRIBER BASE FLTE'!F52*'COMMISSION ASSUMPTIONS FLTE'!$E56)*('MVLP INPUT FLTE'!$D14*'COMMISSION ASSUMPTIONS FLTE'!$E33)</f>
        <v>0</v>
      </c>
      <c r="G104" s="314">
        <f>('SUBSCRIBER BASE FLTE'!G52*'COMMISSION ASSUMPTIONS FLTE'!$E56)*('MVLP INPUT FLTE'!$D14*'COMMISSION ASSUMPTIONS FLTE'!$E33)</f>
        <v>0</v>
      </c>
      <c r="H104" s="314">
        <f>('SUBSCRIBER BASE FLTE'!H52*'COMMISSION ASSUMPTIONS FLTE'!$E56)*('MVLP INPUT FLTE'!$D14*'COMMISSION ASSUMPTIONS FLTE'!$E33)</f>
        <v>0</v>
      </c>
      <c r="I104" s="314">
        <f>('SUBSCRIBER BASE FLTE'!I52*'COMMISSION ASSUMPTIONS FLTE'!$E56)*('MVLP INPUT FLTE'!$D14*'COMMISSION ASSUMPTIONS FLTE'!$E33)</f>
        <v>0</v>
      </c>
      <c r="J104" s="314">
        <f>('SUBSCRIBER BASE FLTE'!J52*'COMMISSION ASSUMPTIONS FLTE'!$E56)*('MVLP INPUT FLTE'!$D14*'COMMISSION ASSUMPTIONS FLTE'!$E33)</f>
        <v>0</v>
      </c>
      <c r="K104" s="314">
        <f ca="1">('SUBSCRIBER BASE FLTE'!K52*'COMMISSION ASSUMPTIONS FLTE'!$E56)*('MVLP INPUT FLTE'!$D14*'COMMISSION ASSUMPTIONS FLTE'!$E33)</f>
        <v>0</v>
      </c>
      <c r="L104" s="314">
        <f ca="1">('SUBSCRIBER BASE FLTE'!L52*'COMMISSION ASSUMPTIONS FLTE'!$E56)*('MVLP INPUT FLTE'!$D14*'COMMISSION ASSUMPTIONS FLTE'!$E33)</f>
        <v>0</v>
      </c>
      <c r="M104" s="314">
        <f ca="1">('SUBSCRIBER BASE FLTE'!M52*'COMMISSION ASSUMPTIONS FLTE'!$E56)*('MVLP INPUT FLTE'!$D14*'COMMISSION ASSUMPTIONS FLTE'!$E33)</f>
        <v>0</v>
      </c>
      <c r="N104" s="314">
        <f ca="1">('SUBSCRIBER BASE FLTE'!N52*'COMMISSION ASSUMPTIONS FLTE'!$E56)*('MVLP INPUT FLTE'!$D14*'COMMISSION ASSUMPTIONS FLTE'!$E33)</f>
        <v>0</v>
      </c>
      <c r="O104" s="314">
        <f ca="1">('SUBSCRIBER BASE FLTE'!O52*'COMMISSION ASSUMPTIONS FLTE'!$E56)*('MVLP INPUT FLTE'!$D14*'COMMISSION ASSUMPTIONS FLTE'!$E33)</f>
        <v>0</v>
      </c>
      <c r="P104" s="314">
        <f ca="1">('SUBSCRIBER BASE FLTE'!P52*'COMMISSION ASSUMPTIONS FLTE'!$E56)*('MVLP INPUT FLTE'!$D14*'COMMISSION ASSUMPTIONS FLTE'!$E33)</f>
        <v>0</v>
      </c>
      <c r="Q104" s="314">
        <f ca="1">('SUBSCRIBER BASE FLTE'!Q52*'COMMISSION ASSUMPTIONS FLTE'!$E56)*('MVLP INPUT FLTE'!$D14*'COMMISSION ASSUMPTIONS FLTE'!$E33)</f>
        <v>0</v>
      </c>
      <c r="R104" s="314">
        <f ca="1">('SUBSCRIBER BASE FLTE'!R52*'COMMISSION ASSUMPTIONS FLTE'!$E56)*('MVLP INPUT FLTE'!$D14*'COMMISSION ASSUMPTIONS FLTE'!$E33)</f>
        <v>0</v>
      </c>
      <c r="S104" s="314">
        <f ca="1">('SUBSCRIBER BASE FLTE'!S52*'COMMISSION ASSUMPTIONS FLTE'!$E56)*('MVLP INPUT FLTE'!$D14*'COMMISSION ASSUMPTIONS FLTE'!$E33)</f>
        <v>0</v>
      </c>
      <c r="T104" s="314">
        <f ca="1">('SUBSCRIBER BASE FLTE'!T52*'COMMISSION ASSUMPTIONS FLTE'!$E56)*('MVLP INPUT FLTE'!$D14*'COMMISSION ASSUMPTIONS FLTE'!$E33)</f>
        <v>0</v>
      </c>
      <c r="U104" s="314">
        <f ca="1">('SUBSCRIBER BASE FLTE'!U52*'COMMISSION ASSUMPTIONS FLTE'!$E56)*('MVLP INPUT FLTE'!$D14*'COMMISSION ASSUMPTIONS FLTE'!$E33)</f>
        <v>0</v>
      </c>
      <c r="V104" s="314">
        <f ca="1">('SUBSCRIBER BASE FLTE'!V52*'COMMISSION ASSUMPTIONS FLTE'!$E56)*('MVLP INPUT FLTE'!$D14*'COMMISSION ASSUMPTIONS FLTE'!$E33)</f>
        <v>0</v>
      </c>
      <c r="W104" s="314">
        <f ca="1">('SUBSCRIBER BASE FLTE'!W52*'COMMISSION ASSUMPTIONS FLTE'!$E56)*('MVLP INPUT FLTE'!$D14*'COMMISSION ASSUMPTIONS FLTE'!$E33)</f>
        <v>0</v>
      </c>
      <c r="X104" s="314">
        <f ca="1">('SUBSCRIBER BASE FLTE'!X52*'COMMISSION ASSUMPTIONS FLTE'!$E56)*('MVLP INPUT FLTE'!$D14*'COMMISSION ASSUMPTIONS FLTE'!$E33)</f>
        <v>0</v>
      </c>
      <c r="Y104" s="314">
        <f ca="1">('SUBSCRIBER BASE FLTE'!Y52*'COMMISSION ASSUMPTIONS FLTE'!$E56)*('MVLP INPUT FLTE'!$D14*'COMMISSION ASSUMPTIONS FLTE'!$E33)</f>
        <v>0</v>
      </c>
      <c r="Z104" s="314">
        <f ca="1">('SUBSCRIBER BASE FLTE'!Z52*'COMMISSION ASSUMPTIONS FLTE'!$E56)*('MVLP INPUT FLTE'!$D14*'COMMISSION ASSUMPTIONS FLTE'!$E33)</f>
        <v>0</v>
      </c>
      <c r="AA104" s="314">
        <f ca="1">('SUBSCRIBER BASE FLTE'!AA52*'COMMISSION ASSUMPTIONS FLTE'!$E56)*('MVLP INPUT FLTE'!$D14*'COMMISSION ASSUMPTIONS FLTE'!$E33)</f>
        <v>0</v>
      </c>
      <c r="AB104" s="314">
        <f ca="1">('SUBSCRIBER BASE FLTE'!AB52*'COMMISSION ASSUMPTIONS FLTE'!$E56)*('MVLP INPUT FLTE'!$D14*'COMMISSION ASSUMPTIONS FLTE'!$E33)</f>
        <v>0</v>
      </c>
      <c r="AC104" s="314">
        <f ca="1">('SUBSCRIBER BASE FLTE'!AC52*'COMMISSION ASSUMPTIONS FLTE'!$E56)*('MVLP INPUT FLTE'!$D14*'COMMISSION ASSUMPTIONS FLTE'!$E33)</f>
        <v>0</v>
      </c>
      <c r="AD104" s="314">
        <f ca="1">('SUBSCRIBER BASE FLTE'!AD52*'COMMISSION ASSUMPTIONS FLTE'!$E56)*('MVLP INPUT FLTE'!$D14*'COMMISSION ASSUMPTIONS FLTE'!$E33)</f>
        <v>0</v>
      </c>
      <c r="AE104" s="314">
        <f ca="1">('SUBSCRIBER BASE FLTE'!AE52*'COMMISSION ASSUMPTIONS FLTE'!$E56)*('MVLP INPUT FLTE'!$D14*'COMMISSION ASSUMPTIONS FLTE'!$E33)</f>
        <v>0</v>
      </c>
      <c r="AF104" s="314">
        <f ca="1">('SUBSCRIBER BASE FLTE'!AF52*'COMMISSION ASSUMPTIONS FLTE'!$E56)*('MVLP INPUT FLTE'!$D14*'COMMISSION ASSUMPTIONS FLTE'!$E33)</f>
        <v>0</v>
      </c>
      <c r="AG104" s="314">
        <f ca="1">('SUBSCRIBER BASE FLTE'!AG52*'COMMISSION ASSUMPTIONS FLTE'!$E56)*('MVLP INPUT FLTE'!$D14*'COMMISSION ASSUMPTIONS FLTE'!$E33)</f>
        <v>0</v>
      </c>
      <c r="AH104" s="314">
        <f ca="1">('SUBSCRIBER BASE FLTE'!AH52*'COMMISSION ASSUMPTIONS FLTE'!$E56)*('MVLP INPUT FLTE'!$D14*'COMMISSION ASSUMPTIONS FLTE'!$E33)</f>
        <v>0</v>
      </c>
      <c r="AI104" s="314">
        <f ca="1">('SUBSCRIBER BASE FLTE'!AI52*'COMMISSION ASSUMPTIONS FLTE'!$E56)*('MVLP INPUT FLTE'!$D14*'COMMISSION ASSUMPTIONS FLTE'!$E33)</f>
        <v>0</v>
      </c>
      <c r="AJ104" s="314">
        <f ca="1">('SUBSCRIBER BASE FLTE'!AJ52*'COMMISSION ASSUMPTIONS FLTE'!$E56)*('MVLP INPUT FLTE'!$D14*'COMMISSION ASSUMPTIONS FLTE'!$E33)</f>
        <v>0</v>
      </c>
      <c r="AK104" s="314">
        <f ca="1">('SUBSCRIBER BASE FLTE'!AK52*'COMMISSION ASSUMPTIONS FLTE'!$E56)*('MVLP INPUT FLTE'!$D14*'COMMISSION ASSUMPTIONS FLTE'!$E33)</f>
        <v>0</v>
      </c>
      <c r="AL104" s="314">
        <f ca="1">('SUBSCRIBER BASE FLTE'!AL52*'COMMISSION ASSUMPTIONS FLTE'!$E56)*('MVLP INPUT FLTE'!$D14*'COMMISSION ASSUMPTIONS FLTE'!$E33)</f>
        <v>0</v>
      </c>
      <c r="AM104" s="314">
        <f ca="1">('SUBSCRIBER BASE FLTE'!AM52*'COMMISSION ASSUMPTIONS FLTE'!$E56)*('MVLP INPUT FLTE'!$D14*'COMMISSION ASSUMPTIONS FLTE'!$E33)</f>
        <v>0</v>
      </c>
      <c r="AN104" s="314">
        <f ca="1">('SUBSCRIBER BASE FLTE'!AN52*'COMMISSION ASSUMPTIONS FLTE'!$E56)*('MVLP INPUT FLTE'!$D14*'COMMISSION ASSUMPTIONS FLTE'!$E33)</f>
        <v>0</v>
      </c>
      <c r="AO104" s="314">
        <f ca="1">('SUBSCRIBER BASE FLTE'!AO52*'COMMISSION ASSUMPTIONS FLTE'!$E56)*('MVLP INPUT FLTE'!$D14*'COMMISSION ASSUMPTIONS FLTE'!$E33)</f>
        <v>0</v>
      </c>
      <c r="AP104" s="314">
        <f ca="1">('SUBSCRIBER BASE FLTE'!AP52*'COMMISSION ASSUMPTIONS FLTE'!$E56)*('MVLP INPUT FLTE'!$D14*'COMMISSION ASSUMPTIONS FLTE'!$E33)</f>
        <v>0</v>
      </c>
      <c r="AQ104" s="314">
        <f ca="1">('SUBSCRIBER BASE FLTE'!AQ52*'COMMISSION ASSUMPTIONS FLTE'!$E56)*('MVLP INPUT FLTE'!$D14*'COMMISSION ASSUMPTIONS FLTE'!$E33)</f>
        <v>0</v>
      </c>
      <c r="AR104" s="314">
        <f ca="1">('SUBSCRIBER BASE FLTE'!AR52*'COMMISSION ASSUMPTIONS FLTE'!$E56)*('MVLP INPUT FLTE'!$D14*'COMMISSION ASSUMPTIONS FLTE'!$E33)</f>
        <v>0</v>
      </c>
      <c r="AS104" s="314">
        <f ca="1">('SUBSCRIBER BASE FLTE'!AS52*'COMMISSION ASSUMPTIONS FLTE'!$E56)*('MVLP INPUT FLTE'!$D14*'COMMISSION ASSUMPTIONS FLTE'!$E33)</f>
        <v>0</v>
      </c>
      <c r="AT104" s="314">
        <f ca="1">('SUBSCRIBER BASE FLTE'!AT52*'COMMISSION ASSUMPTIONS FLTE'!$E56)*('MVLP INPUT FLTE'!$D14*'COMMISSION ASSUMPTIONS FLTE'!$E33)</f>
        <v>0</v>
      </c>
      <c r="AU104" s="314">
        <f ca="1">('SUBSCRIBER BASE FLTE'!AU52*'COMMISSION ASSUMPTIONS FLTE'!$E56)*('MVLP INPUT FLTE'!$D14*'COMMISSION ASSUMPTIONS FLTE'!$E33)</f>
        <v>0</v>
      </c>
      <c r="AV104" s="314">
        <f ca="1">('SUBSCRIBER BASE FLTE'!AV52*'COMMISSION ASSUMPTIONS FLTE'!$E56)*('MVLP INPUT FLTE'!$D14*'COMMISSION ASSUMPTIONS FLTE'!$E33)</f>
        <v>0</v>
      </c>
      <c r="AW104" s="314">
        <f ca="1">('SUBSCRIBER BASE FLTE'!AW52*'COMMISSION ASSUMPTIONS FLTE'!$E56)*('MVLP INPUT FLTE'!$D14*'COMMISSION ASSUMPTIONS FLTE'!$E33)</f>
        <v>0</v>
      </c>
      <c r="AX104" s="314">
        <f ca="1">('SUBSCRIBER BASE FLTE'!AX52*'COMMISSION ASSUMPTIONS FLTE'!$E56)*('MVLP INPUT FLTE'!$D14*'COMMISSION ASSUMPTIONS FLTE'!$E33)</f>
        <v>0</v>
      </c>
      <c r="AY104" s="314">
        <f ca="1">('SUBSCRIBER BASE FLTE'!AY52*'COMMISSION ASSUMPTIONS FLTE'!$E56)*('MVLP INPUT FLTE'!$D14*'COMMISSION ASSUMPTIONS FLTE'!$E33)</f>
        <v>0</v>
      </c>
      <c r="AZ104" s="314">
        <f ca="1">('SUBSCRIBER BASE FLTE'!AZ52*'COMMISSION ASSUMPTIONS FLTE'!$E56)*('MVLP INPUT FLTE'!$D14*'COMMISSION ASSUMPTIONS FLTE'!$E33)</f>
        <v>0</v>
      </c>
      <c r="BA104" s="314">
        <f ca="1">('SUBSCRIBER BASE FLTE'!BA52*'COMMISSION ASSUMPTIONS FLTE'!$E56)*('MVLP INPUT FLTE'!$D14*'COMMISSION ASSUMPTIONS FLTE'!$E33)</f>
        <v>0</v>
      </c>
      <c r="BB104" s="314">
        <f ca="1">('SUBSCRIBER BASE FLTE'!BB52*'COMMISSION ASSUMPTIONS FLTE'!$E56)*('MVLP INPUT FLTE'!$D14*'COMMISSION ASSUMPTIONS FLTE'!$E33)</f>
        <v>0</v>
      </c>
      <c r="BC104" s="314">
        <f ca="1">('SUBSCRIBER BASE FLTE'!BC52*'COMMISSION ASSUMPTIONS FLTE'!$E56)*('MVLP INPUT FLTE'!$D14*'COMMISSION ASSUMPTIONS FLTE'!$E33)</f>
        <v>0</v>
      </c>
      <c r="BD104" s="314">
        <f ca="1">('SUBSCRIBER BASE FLTE'!BD52*'COMMISSION ASSUMPTIONS FLTE'!$E56)*('MVLP INPUT FLTE'!$D14*'COMMISSION ASSUMPTIONS FLTE'!$E33)</f>
        <v>0</v>
      </c>
      <c r="BE104" s="314">
        <f ca="1">('SUBSCRIBER BASE FLTE'!BE52*'COMMISSION ASSUMPTIONS FLTE'!$E56)*('MVLP INPUT FLTE'!$D14*'COMMISSION ASSUMPTIONS FLTE'!$E33)</f>
        <v>0</v>
      </c>
      <c r="BF104" s="314">
        <f ca="1">('SUBSCRIBER BASE FLTE'!BF52*'COMMISSION ASSUMPTIONS FLTE'!$E56)*('MVLP INPUT FLTE'!$D14*'COMMISSION ASSUMPTIONS FLTE'!$E33)</f>
        <v>0</v>
      </c>
      <c r="BG104" s="314">
        <f ca="1">('SUBSCRIBER BASE FLTE'!BG52*'COMMISSION ASSUMPTIONS FLTE'!$E56)*('MVLP INPUT FLTE'!$D14*'COMMISSION ASSUMPTIONS FLTE'!$E33)</f>
        <v>0</v>
      </c>
      <c r="BH104" s="314">
        <f ca="1">('SUBSCRIBER BASE FLTE'!BH52*'COMMISSION ASSUMPTIONS FLTE'!$E56)*('MVLP INPUT FLTE'!$D14*'COMMISSION ASSUMPTIONS FLTE'!$E33)</f>
        <v>0</v>
      </c>
      <c r="BI104" s="314">
        <f ca="1">('SUBSCRIBER BASE FLTE'!BI52*'COMMISSION ASSUMPTIONS FLTE'!$E56)*('MVLP INPUT FLTE'!$D14*'COMMISSION ASSUMPTIONS FLTE'!$E33)</f>
        <v>0</v>
      </c>
      <c r="BJ104" s="314">
        <f ca="1">('SUBSCRIBER BASE FLTE'!BJ52*'COMMISSION ASSUMPTIONS FLTE'!$E56)*('MVLP INPUT FLTE'!$D14*'COMMISSION ASSUMPTIONS FLTE'!$E33)</f>
        <v>0</v>
      </c>
      <c r="BK104" s="314">
        <f ca="1">('SUBSCRIBER BASE FLTE'!BK52*'COMMISSION ASSUMPTIONS FLTE'!$E56)*('MVLP INPUT FLTE'!$D14*'COMMISSION ASSUMPTIONS FLTE'!$E33)</f>
        <v>0</v>
      </c>
      <c r="BL104" s="314">
        <f ca="1">('SUBSCRIBER BASE FLTE'!BL52*'COMMISSION ASSUMPTIONS FLTE'!$E56)*('MVLP INPUT FLTE'!$D14*'COMMISSION ASSUMPTIONS FLTE'!$E33)</f>
        <v>0</v>
      </c>
      <c r="BM104" s="314">
        <f ca="1">('SUBSCRIBER BASE FLTE'!BM52*'COMMISSION ASSUMPTIONS FLTE'!$E56)*('MVLP INPUT FLTE'!$D14*'COMMISSION ASSUMPTIONS FLTE'!$E33)</f>
        <v>0</v>
      </c>
      <c r="BN104" s="314">
        <f ca="1">('SUBSCRIBER BASE FLTE'!BN52*'COMMISSION ASSUMPTIONS FLTE'!$E56)*('MVLP INPUT FLTE'!$D14*'COMMISSION ASSUMPTIONS FLTE'!$E33)</f>
        <v>0</v>
      </c>
      <c r="BO104" s="314">
        <f ca="1">('SUBSCRIBER BASE FLTE'!BO52*'COMMISSION ASSUMPTIONS FLTE'!$E56)*('MVLP INPUT FLTE'!$D14*'COMMISSION ASSUMPTIONS FLTE'!$E33)</f>
        <v>0</v>
      </c>
      <c r="BP104" s="314">
        <f ca="1">('SUBSCRIBER BASE FLTE'!BP52*'COMMISSION ASSUMPTIONS FLTE'!$E56)*('MVLP INPUT FLTE'!$D14*'COMMISSION ASSUMPTIONS FLTE'!$E33)</f>
        <v>0</v>
      </c>
      <c r="BQ104" s="314">
        <f ca="1">('SUBSCRIBER BASE FLTE'!BQ52*'COMMISSION ASSUMPTIONS FLTE'!$E56)*('MVLP INPUT FLTE'!$D14*'COMMISSION ASSUMPTIONS FLTE'!$E33)</f>
        <v>0</v>
      </c>
      <c r="BR104" s="314">
        <f ca="1">('SUBSCRIBER BASE FLTE'!BR52*'COMMISSION ASSUMPTIONS FLTE'!$E56)*('MVLP INPUT FLTE'!$D14*'COMMISSION ASSUMPTIONS FLTE'!$E33)</f>
        <v>0</v>
      </c>
    </row>
    <row r="105" spans="2:70" ht="24" customHeight="1" outlineLevel="2">
      <c r="AU105" s="312"/>
      <c r="AV105" s="312"/>
      <c r="AW105" s="312"/>
      <c r="AX105" s="312"/>
      <c r="AY105" s="312"/>
      <c r="AZ105" s="312"/>
      <c r="BA105" s="312"/>
      <c r="BB105" s="312"/>
      <c r="BC105" s="312"/>
      <c r="BD105" s="312"/>
      <c r="BE105" s="312"/>
      <c r="BF105" s="312"/>
      <c r="BG105" s="312"/>
      <c r="BH105" s="312"/>
      <c r="BI105" s="312"/>
      <c r="BJ105" s="312"/>
      <c r="BK105" s="312"/>
      <c r="BL105" s="312"/>
      <c r="BM105" s="312"/>
      <c r="BN105" s="312"/>
      <c r="BO105" s="312"/>
      <c r="BP105" s="312"/>
      <c r="BQ105" s="312"/>
      <c r="BR105" s="312"/>
    </row>
    <row r="106" spans="2:70" ht="24" customHeight="1" outlineLevel="2">
      <c r="B106" s="309" t="str">
        <f>B66</f>
        <v>ONLINE SALES APP</v>
      </c>
      <c r="C106" s="311">
        <f t="shared" ref="C106:BN106" si="28">SUM(C108:C112)</f>
        <v>0</v>
      </c>
      <c r="D106" s="311">
        <f t="shared" si="28"/>
        <v>0</v>
      </c>
      <c r="E106" s="311">
        <f t="shared" si="28"/>
        <v>0</v>
      </c>
      <c r="F106" s="311">
        <f t="shared" si="28"/>
        <v>0</v>
      </c>
      <c r="G106" s="311">
        <f t="shared" si="28"/>
        <v>0</v>
      </c>
      <c r="H106" s="311">
        <f t="shared" si="28"/>
        <v>0</v>
      </c>
      <c r="I106" s="311">
        <f t="shared" si="28"/>
        <v>0</v>
      </c>
      <c r="J106" s="311">
        <f t="shared" si="28"/>
        <v>0</v>
      </c>
      <c r="K106" s="311">
        <f t="shared" ca="1" si="28"/>
        <v>0</v>
      </c>
      <c r="L106" s="311">
        <f t="shared" ca="1" si="28"/>
        <v>0</v>
      </c>
      <c r="M106" s="311">
        <f t="shared" ca="1" si="28"/>
        <v>0</v>
      </c>
      <c r="N106" s="311">
        <f t="shared" ca="1" si="28"/>
        <v>0</v>
      </c>
      <c r="O106" s="311">
        <f t="shared" ca="1" si="28"/>
        <v>0</v>
      </c>
      <c r="P106" s="311">
        <f t="shared" ca="1" si="28"/>
        <v>0</v>
      </c>
      <c r="Q106" s="311">
        <f t="shared" ca="1" si="28"/>
        <v>0</v>
      </c>
      <c r="R106" s="311">
        <f t="shared" ca="1" si="28"/>
        <v>0</v>
      </c>
      <c r="S106" s="311">
        <f t="shared" ca="1" si="28"/>
        <v>0</v>
      </c>
      <c r="T106" s="311">
        <f t="shared" ca="1" si="28"/>
        <v>0</v>
      </c>
      <c r="U106" s="311">
        <f t="shared" ca="1" si="28"/>
        <v>0</v>
      </c>
      <c r="V106" s="311">
        <f t="shared" ca="1" si="28"/>
        <v>0</v>
      </c>
      <c r="W106" s="311">
        <f t="shared" ca="1" si="28"/>
        <v>0</v>
      </c>
      <c r="X106" s="311">
        <f t="shared" ca="1" si="28"/>
        <v>0</v>
      </c>
      <c r="Y106" s="311">
        <f t="shared" ca="1" si="28"/>
        <v>0</v>
      </c>
      <c r="Z106" s="311">
        <f t="shared" ca="1" si="28"/>
        <v>0</v>
      </c>
      <c r="AA106" s="311">
        <f t="shared" ca="1" si="28"/>
        <v>0</v>
      </c>
      <c r="AB106" s="311">
        <f t="shared" ca="1" si="28"/>
        <v>0</v>
      </c>
      <c r="AC106" s="311">
        <f t="shared" ca="1" si="28"/>
        <v>0</v>
      </c>
      <c r="AD106" s="311">
        <f t="shared" ca="1" si="28"/>
        <v>0</v>
      </c>
      <c r="AE106" s="311">
        <f t="shared" ca="1" si="28"/>
        <v>0</v>
      </c>
      <c r="AF106" s="311">
        <f t="shared" ca="1" si="28"/>
        <v>0</v>
      </c>
      <c r="AG106" s="311">
        <f t="shared" ca="1" si="28"/>
        <v>0</v>
      </c>
      <c r="AH106" s="311">
        <f t="shared" ca="1" si="28"/>
        <v>0</v>
      </c>
      <c r="AI106" s="311">
        <f t="shared" ca="1" si="28"/>
        <v>0</v>
      </c>
      <c r="AJ106" s="311">
        <f t="shared" ca="1" si="28"/>
        <v>0</v>
      </c>
      <c r="AK106" s="311">
        <f t="shared" ca="1" si="28"/>
        <v>0</v>
      </c>
      <c r="AL106" s="311">
        <f t="shared" ca="1" si="28"/>
        <v>0</v>
      </c>
      <c r="AM106" s="311">
        <f t="shared" ca="1" si="28"/>
        <v>0</v>
      </c>
      <c r="AN106" s="311">
        <f t="shared" ca="1" si="28"/>
        <v>0</v>
      </c>
      <c r="AO106" s="311">
        <f t="shared" ca="1" si="28"/>
        <v>0</v>
      </c>
      <c r="AP106" s="311">
        <f t="shared" ca="1" si="28"/>
        <v>0</v>
      </c>
      <c r="AQ106" s="311">
        <f t="shared" ca="1" si="28"/>
        <v>0</v>
      </c>
      <c r="AR106" s="311">
        <f t="shared" ca="1" si="28"/>
        <v>0</v>
      </c>
      <c r="AS106" s="311">
        <f t="shared" ca="1" si="28"/>
        <v>0</v>
      </c>
      <c r="AT106" s="311">
        <f t="shared" ca="1" si="28"/>
        <v>0</v>
      </c>
      <c r="AU106" s="311">
        <f t="shared" ca="1" si="28"/>
        <v>0</v>
      </c>
      <c r="AV106" s="311">
        <f t="shared" ca="1" si="28"/>
        <v>0</v>
      </c>
      <c r="AW106" s="311">
        <f t="shared" ca="1" si="28"/>
        <v>0</v>
      </c>
      <c r="AX106" s="311">
        <f t="shared" ca="1" si="28"/>
        <v>0</v>
      </c>
      <c r="AY106" s="311">
        <f t="shared" ca="1" si="28"/>
        <v>0</v>
      </c>
      <c r="AZ106" s="311">
        <f t="shared" ca="1" si="28"/>
        <v>0</v>
      </c>
      <c r="BA106" s="311">
        <f t="shared" ca="1" si="28"/>
        <v>0</v>
      </c>
      <c r="BB106" s="311">
        <f t="shared" ca="1" si="28"/>
        <v>0</v>
      </c>
      <c r="BC106" s="311">
        <f t="shared" ca="1" si="28"/>
        <v>0</v>
      </c>
      <c r="BD106" s="311">
        <f t="shared" ca="1" si="28"/>
        <v>0</v>
      </c>
      <c r="BE106" s="311">
        <f t="shared" ca="1" si="28"/>
        <v>0</v>
      </c>
      <c r="BF106" s="311">
        <f t="shared" ca="1" si="28"/>
        <v>0</v>
      </c>
      <c r="BG106" s="311">
        <f t="shared" ca="1" si="28"/>
        <v>0</v>
      </c>
      <c r="BH106" s="311">
        <f t="shared" ca="1" si="28"/>
        <v>0</v>
      </c>
      <c r="BI106" s="311">
        <f t="shared" ca="1" si="28"/>
        <v>0</v>
      </c>
      <c r="BJ106" s="311">
        <f t="shared" ca="1" si="28"/>
        <v>0</v>
      </c>
      <c r="BK106" s="311">
        <f t="shared" ca="1" si="28"/>
        <v>0</v>
      </c>
      <c r="BL106" s="311">
        <f t="shared" ca="1" si="28"/>
        <v>0</v>
      </c>
      <c r="BM106" s="311">
        <f t="shared" ca="1" si="28"/>
        <v>0</v>
      </c>
      <c r="BN106" s="311">
        <f t="shared" ca="1" si="28"/>
        <v>0</v>
      </c>
      <c r="BO106" s="311">
        <f t="shared" ref="BO106:BR106" ca="1" si="29">SUM(BO108:BO112)</f>
        <v>0</v>
      </c>
      <c r="BP106" s="311">
        <f t="shared" ca="1" si="29"/>
        <v>0</v>
      </c>
      <c r="BQ106" s="311">
        <f t="shared" ca="1" si="29"/>
        <v>0</v>
      </c>
      <c r="BR106" s="311">
        <f t="shared" ca="1" si="29"/>
        <v>0</v>
      </c>
    </row>
    <row r="107" spans="2:70" ht="24" customHeight="1" outlineLevel="2">
      <c r="B107" s="309" t="s">
        <v>356</v>
      </c>
      <c r="AU107" s="312"/>
      <c r="AV107" s="312"/>
      <c r="AW107" s="312"/>
      <c r="AX107" s="312"/>
      <c r="AY107" s="312"/>
      <c r="AZ107" s="312"/>
      <c r="BA107" s="312"/>
      <c r="BB107" s="312"/>
      <c r="BC107" s="312"/>
      <c r="BD107" s="312"/>
      <c r="BE107" s="312"/>
      <c r="BF107" s="312"/>
      <c r="BG107" s="312"/>
      <c r="BH107" s="312"/>
      <c r="BI107" s="312"/>
      <c r="BJ107" s="312"/>
      <c r="BK107" s="312"/>
      <c r="BL107" s="312"/>
      <c r="BM107" s="312"/>
      <c r="BN107" s="312"/>
      <c r="BO107" s="312"/>
      <c r="BP107" s="312"/>
      <c r="BQ107" s="312"/>
      <c r="BR107" s="312"/>
    </row>
    <row r="108" spans="2:70" ht="24" customHeight="1" outlineLevel="2">
      <c r="B108" s="313" t="str">
        <f>B100</f>
        <v>FLTE 40GB</v>
      </c>
      <c r="C108" s="314">
        <f>('SUBSCRIBER BASE FLTE'!C48*'COMMISSION ASSUMPTIONS FLTE'!$F52)*('MVLP INPUT FLTE'!$D10*'COMMISSION ASSUMPTIONS FLTE'!$E35)</f>
        <v>0</v>
      </c>
      <c r="D108" s="314">
        <f>('SUBSCRIBER BASE FLTE'!D48*'COMMISSION ASSUMPTIONS FLTE'!$F52)*('MVLP INPUT FLTE'!$D10*'COMMISSION ASSUMPTIONS FLTE'!$E35)</f>
        <v>0</v>
      </c>
      <c r="E108" s="314">
        <f>('SUBSCRIBER BASE FLTE'!E48*'COMMISSION ASSUMPTIONS FLTE'!$F52)*('MVLP INPUT FLTE'!$D10*'COMMISSION ASSUMPTIONS FLTE'!$E35)</f>
        <v>0</v>
      </c>
      <c r="F108" s="314">
        <f>('SUBSCRIBER BASE FLTE'!F48*'COMMISSION ASSUMPTIONS FLTE'!$F52)*('MVLP INPUT FLTE'!$D10*'COMMISSION ASSUMPTIONS FLTE'!$E35)</f>
        <v>0</v>
      </c>
      <c r="G108" s="314">
        <f>('SUBSCRIBER BASE FLTE'!G48*'COMMISSION ASSUMPTIONS FLTE'!$F52)*('MVLP INPUT FLTE'!$D10*'COMMISSION ASSUMPTIONS FLTE'!$E35)</f>
        <v>0</v>
      </c>
      <c r="H108" s="314">
        <f>('SUBSCRIBER BASE FLTE'!H48*'COMMISSION ASSUMPTIONS FLTE'!$F52)*('MVLP INPUT FLTE'!$D10*'COMMISSION ASSUMPTIONS FLTE'!$E35)</f>
        <v>0</v>
      </c>
      <c r="I108" s="314">
        <f>('SUBSCRIBER BASE FLTE'!I48*'COMMISSION ASSUMPTIONS FLTE'!$F52)*('MVLP INPUT FLTE'!$D10*'COMMISSION ASSUMPTIONS FLTE'!$E35)</f>
        <v>0</v>
      </c>
      <c r="J108" s="314">
        <f>('SUBSCRIBER BASE FLTE'!J48*'COMMISSION ASSUMPTIONS FLTE'!$F52)*('MVLP INPUT FLTE'!$D10*'COMMISSION ASSUMPTIONS FLTE'!$E35)</f>
        <v>0</v>
      </c>
      <c r="K108" s="314">
        <f ca="1">('SUBSCRIBER BASE FLTE'!K48*'COMMISSION ASSUMPTIONS FLTE'!$F52)*('MVLP INPUT FLTE'!$D10*'COMMISSION ASSUMPTIONS FLTE'!$E35)</f>
        <v>0</v>
      </c>
      <c r="L108" s="314">
        <f ca="1">('SUBSCRIBER BASE FLTE'!L48*'COMMISSION ASSUMPTIONS FLTE'!$F52)*('MVLP INPUT FLTE'!$D10*'COMMISSION ASSUMPTIONS FLTE'!$E35)</f>
        <v>0</v>
      </c>
      <c r="M108" s="314">
        <f ca="1">('SUBSCRIBER BASE FLTE'!M48*'COMMISSION ASSUMPTIONS FLTE'!$F52)*('MVLP INPUT FLTE'!$D10*'COMMISSION ASSUMPTIONS FLTE'!$E35)</f>
        <v>0</v>
      </c>
      <c r="N108" s="314">
        <f ca="1">('SUBSCRIBER BASE FLTE'!N48*'COMMISSION ASSUMPTIONS FLTE'!$F52)*('MVLP INPUT FLTE'!$D10*'COMMISSION ASSUMPTIONS FLTE'!$E35)</f>
        <v>0</v>
      </c>
      <c r="O108" s="314">
        <f ca="1">('SUBSCRIBER BASE FLTE'!O48*'COMMISSION ASSUMPTIONS FLTE'!$F52)*('MVLP INPUT FLTE'!$D10*'COMMISSION ASSUMPTIONS FLTE'!$E35)</f>
        <v>0</v>
      </c>
      <c r="P108" s="314">
        <f ca="1">('SUBSCRIBER BASE FLTE'!P48*'COMMISSION ASSUMPTIONS FLTE'!$F52)*('MVLP INPUT FLTE'!$D10*'COMMISSION ASSUMPTIONS FLTE'!$E35)</f>
        <v>0</v>
      </c>
      <c r="Q108" s="314">
        <f ca="1">('SUBSCRIBER BASE FLTE'!Q48*'COMMISSION ASSUMPTIONS FLTE'!$F52)*('MVLP INPUT FLTE'!$D10*'COMMISSION ASSUMPTIONS FLTE'!$E35)</f>
        <v>0</v>
      </c>
      <c r="R108" s="314">
        <f ca="1">('SUBSCRIBER BASE FLTE'!R48*'COMMISSION ASSUMPTIONS FLTE'!$F52)*('MVLP INPUT FLTE'!$D10*'COMMISSION ASSUMPTIONS FLTE'!$E35)</f>
        <v>0</v>
      </c>
      <c r="S108" s="314">
        <f ca="1">('SUBSCRIBER BASE FLTE'!S48*'COMMISSION ASSUMPTIONS FLTE'!$F52)*('MVLP INPUT FLTE'!$D10*'COMMISSION ASSUMPTIONS FLTE'!$E35)</f>
        <v>0</v>
      </c>
      <c r="T108" s="314">
        <f ca="1">('SUBSCRIBER BASE FLTE'!T48*'COMMISSION ASSUMPTIONS FLTE'!$F52)*('MVLP INPUT FLTE'!$D10*'COMMISSION ASSUMPTIONS FLTE'!$E35)</f>
        <v>0</v>
      </c>
      <c r="U108" s="314">
        <f ca="1">('SUBSCRIBER BASE FLTE'!U48*'COMMISSION ASSUMPTIONS FLTE'!$F52)*('MVLP INPUT FLTE'!$D10*'COMMISSION ASSUMPTIONS FLTE'!$E35)</f>
        <v>0</v>
      </c>
      <c r="V108" s="314">
        <f ca="1">('SUBSCRIBER BASE FLTE'!V48*'COMMISSION ASSUMPTIONS FLTE'!$F52)*('MVLP INPUT FLTE'!$D10*'COMMISSION ASSUMPTIONS FLTE'!$E35)</f>
        <v>0</v>
      </c>
      <c r="W108" s="314">
        <f ca="1">('SUBSCRIBER BASE FLTE'!W48*'COMMISSION ASSUMPTIONS FLTE'!$F52)*('MVLP INPUT FLTE'!$D10*'COMMISSION ASSUMPTIONS FLTE'!$E35)</f>
        <v>0</v>
      </c>
      <c r="X108" s="314">
        <f ca="1">('SUBSCRIBER BASE FLTE'!X48*'COMMISSION ASSUMPTIONS FLTE'!$F52)*('MVLP INPUT FLTE'!$D10*'COMMISSION ASSUMPTIONS FLTE'!$E35)</f>
        <v>0</v>
      </c>
      <c r="Y108" s="314">
        <f ca="1">('SUBSCRIBER BASE FLTE'!Y48*'COMMISSION ASSUMPTIONS FLTE'!$F52)*('MVLP INPUT FLTE'!$D10*'COMMISSION ASSUMPTIONS FLTE'!$E35)</f>
        <v>0</v>
      </c>
      <c r="Z108" s="314">
        <f ca="1">('SUBSCRIBER BASE FLTE'!Z48*'COMMISSION ASSUMPTIONS FLTE'!$F52)*('MVLP INPUT FLTE'!$D10*'COMMISSION ASSUMPTIONS FLTE'!$E35)</f>
        <v>0</v>
      </c>
      <c r="AA108" s="314">
        <f ca="1">('SUBSCRIBER BASE FLTE'!AA48*'COMMISSION ASSUMPTIONS FLTE'!$F52)*('MVLP INPUT FLTE'!$D10*'COMMISSION ASSUMPTIONS FLTE'!$E35)</f>
        <v>0</v>
      </c>
      <c r="AB108" s="314">
        <f ca="1">('SUBSCRIBER BASE FLTE'!AB48*'COMMISSION ASSUMPTIONS FLTE'!$F52)*('MVLP INPUT FLTE'!$D10*'COMMISSION ASSUMPTIONS FLTE'!$E35)</f>
        <v>0</v>
      </c>
      <c r="AC108" s="314">
        <f ca="1">('SUBSCRIBER BASE FLTE'!AC48*'COMMISSION ASSUMPTIONS FLTE'!$F52)*('MVLP INPUT FLTE'!$D10*'COMMISSION ASSUMPTIONS FLTE'!$E35)</f>
        <v>0</v>
      </c>
      <c r="AD108" s="314">
        <f ca="1">('SUBSCRIBER BASE FLTE'!AD48*'COMMISSION ASSUMPTIONS FLTE'!$F52)*('MVLP INPUT FLTE'!$D10*'COMMISSION ASSUMPTIONS FLTE'!$E35)</f>
        <v>0</v>
      </c>
      <c r="AE108" s="314">
        <f ca="1">('SUBSCRIBER BASE FLTE'!AE48*'COMMISSION ASSUMPTIONS FLTE'!$F52)*('MVLP INPUT FLTE'!$D10*'COMMISSION ASSUMPTIONS FLTE'!$E35)</f>
        <v>0</v>
      </c>
      <c r="AF108" s="314">
        <f ca="1">('SUBSCRIBER BASE FLTE'!AF48*'COMMISSION ASSUMPTIONS FLTE'!$F52)*('MVLP INPUT FLTE'!$D10*'COMMISSION ASSUMPTIONS FLTE'!$E35)</f>
        <v>0</v>
      </c>
      <c r="AG108" s="314">
        <f ca="1">('SUBSCRIBER BASE FLTE'!AG48*'COMMISSION ASSUMPTIONS FLTE'!$F52)*('MVLP INPUT FLTE'!$D10*'COMMISSION ASSUMPTIONS FLTE'!$E35)</f>
        <v>0</v>
      </c>
      <c r="AH108" s="314">
        <f ca="1">('SUBSCRIBER BASE FLTE'!AH48*'COMMISSION ASSUMPTIONS FLTE'!$F52)*('MVLP INPUT FLTE'!$D10*'COMMISSION ASSUMPTIONS FLTE'!$E35)</f>
        <v>0</v>
      </c>
      <c r="AI108" s="314">
        <f ca="1">('SUBSCRIBER BASE FLTE'!AI48*'COMMISSION ASSUMPTIONS FLTE'!$F52)*('MVLP INPUT FLTE'!$D10*'COMMISSION ASSUMPTIONS FLTE'!$E35)</f>
        <v>0</v>
      </c>
      <c r="AJ108" s="314">
        <f ca="1">('SUBSCRIBER BASE FLTE'!AJ48*'COMMISSION ASSUMPTIONS FLTE'!$F52)*('MVLP INPUT FLTE'!$D10*'COMMISSION ASSUMPTIONS FLTE'!$E35)</f>
        <v>0</v>
      </c>
      <c r="AK108" s="314">
        <f ca="1">('SUBSCRIBER BASE FLTE'!AK48*'COMMISSION ASSUMPTIONS FLTE'!$F52)*('MVLP INPUT FLTE'!$D10*'COMMISSION ASSUMPTIONS FLTE'!$E35)</f>
        <v>0</v>
      </c>
      <c r="AL108" s="314">
        <f ca="1">('SUBSCRIBER BASE FLTE'!AL48*'COMMISSION ASSUMPTIONS FLTE'!$F52)*('MVLP INPUT FLTE'!$D10*'COMMISSION ASSUMPTIONS FLTE'!$E35)</f>
        <v>0</v>
      </c>
      <c r="AM108" s="314">
        <f ca="1">('SUBSCRIBER BASE FLTE'!AM48*'COMMISSION ASSUMPTIONS FLTE'!$F52)*('MVLP INPUT FLTE'!$D10*'COMMISSION ASSUMPTIONS FLTE'!$E35)</f>
        <v>0</v>
      </c>
      <c r="AN108" s="314">
        <f ca="1">('SUBSCRIBER BASE FLTE'!AN48*'COMMISSION ASSUMPTIONS FLTE'!$F52)*('MVLP INPUT FLTE'!$D10*'COMMISSION ASSUMPTIONS FLTE'!$E35)</f>
        <v>0</v>
      </c>
      <c r="AO108" s="314">
        <f ca="1">('SUBSCRIBER BASE FLTE'!AO48*'COMMISSION ASSUMPTIONS FLTE'!$F52)*('MVLP INPUT FLTE'!$D10*'COMMISSION ASSUMPTIONS FLTE'!$E35)</f>
        <v>0</v>
      </c>
      <c r="AP108" s="314">
        <f ca="1">('SUBSCRIBER BASE FLTE'!AP48*'COMMISSION ASSUMPTIONS FLTE'!$F52)*('MVLP INPUT FLTE'!$D10*'COMMISSION ASSUMPTIONS FLTE'!$E35)</f>
        <v>0</v>
      </c>
      <c r="AQ108" s="314">
        <f ca="1">('SUBSCRIBER BASE FLTE'!AQ48*'COMMISSION ASSUMPTIONS FLTE'!$F52)*('MVLP INPUT FLTE'!$D10*'COMMISSION ASSUMPTIONS FLTE'!$E35)</f>
        <v>0</v>
      </c>
      <c r="AR108" s="314">
        <f ca="1">('SUBSCRIBER BASE FLTE'!AR48*'COMMISSION ASSUMPTIONS FLTE'!$F52)*('MVLP INPUT FLTE'!$D10*'COMMISSION ASSUMPTIONS FLTE'!$E35)</f>
        <v>0</v>
      </c>
      <c r="AS108" s="314">
        <f ca="1">('SUBSCRIBER BASE FLTE'!AS48*'COMMISSION ASSUMPTIONS FLTE'!$F52)*('MVLP INPUT FLTE'!$D10*'COMMISSION ASSUMPTIONS FLTE'!$E35)</f>
        <v>0</v>
      </c>
      <c r="AT108" s="314">
        <f ca="1">('SUBSCRIBER BASE FLTE'!AT48*'COMMISSION ASSUMPTIONS FLTE'!$F52)*('MVLP INPUT FLTE'!$D10*'COMMISSION ASSUMPTIONS FLTE'!$E35)</f>
        <v>0</v>
      </c>
      <c r="AU108" s="314">
        <f ca="1">('SUBSCRIBER BASE FLTE'!AU48*'COMMISSION ASSUMPTIONS FLTE'!$F52)*('MVLP INPUT FLTE'!$D10*'COMMISSION ASSUMPTIONS FLTE'!$E35)</f>
        <v>0</v>
      </c>
      <c r="AV108" s="314">
        <f ca="1">('SUBSCRIBER BASE FLTE'!AV48*'COMMISSION ASSUMPTIONS FLTE'!$F52)*('MVLP INPUT FLTE'!$D10*'COMMISSION ASSUMPTIONS FLTE'!$E35)</f>
        <v>0</v>
      </c>
      <c r="AW108" s="314">
        <f ca="1">('SUBSCRIBER BASE FLTE'!AW48*'COMMISSION ASSUMPTIONS FLTE'!$F52)*('MVLP INPUT FLTE'!$D10*'COMMISSION ASSUMPTIONS FLTE'!$E35)</f>
        <v>0</v>
      </c>
      <c r="AX108" s="314">
        <f ca="1">('SUBSCRIBER BASE FLTE'!AX48*'COMMISSION ASSUMPTIONS FLTE'!$F52)*('MVLP INPUT FLTE'!$D10*'COMMISSION ASSUMPTIONS FLTE'!$E35)</f>
        <v>0</v>
      </c>
      <c r="AY108" s="314">
        <f ca="1">('SUBSCRIBER BASE FLTE'!AY48*'COMMISSION ASSUMPTIONS FLTE'!$F52)*('MVLP INPUT FLTE'!$D10*'COMMISSION ASSUMPTIONS FLTE'!$E35)</f>
        <v>0</v>
      </c>
      <c r="AZ108" s="314">
        <f ca="1">('SUBSCRIBER BASE FLTE'!AZ48*'COMMISSION ASSUMPTIONS FLTE'!$F52)*('MVLP INPUT FLTE'!$D10*'COMMISSION ASSUMPTIONS FLTE'!$E35)</f>
        <v>0</v>
      </c>
      <c r="BA108" s="314">
        <f ca="1">('SUBSCRIBER BASE FLTE'!BA48*'COMMISSION ASSUMPTIONS FLTE'!$F52)*('MVLP INPUT FLTE'!$D10*'COMMISSION ASSUMPTIONS FLTE'!$E35)</f>
        <v>0</v>
      </c>
      <c r="BB108" s="314">
        <f ca="1">('SUBSCRIBER BASE FLTE'!BB48*'COMMISSION ASSUMPTIONS FLTE'!$F52)*('MVLP INPUT FLTE'!$D10*'COMMISSION ASSUMPTIONS FLTE'!$E35)</f>
        <v>0</v>
      </c>
      <c r="BC108" s="314">
        <f ca="1">('SUBSCRIBER BASE FLTE'!BC48*'COMMISSION ASSUMPTIONS FLTE'!$F52)*('MVLP INPUT FLTE'!$D10*'COMMISSION ASSUMPTIONS FLTE'!$E35)</f>
        <v>0</v>
      </c>
      <c r="BD108" s="314">
        <f ca="1">('SUBSCRIBER BASE FLTE'!BD48*'COMMISSION ASSUMPTIONS FLTE'!$F52)*('MVLP INPUT FLTE'!$D10*'COMMISSION ASSUMPTIONS FLTE'!$E35)</f>
        <v>0</v>
      </c>
      <c r="BE108" s="314">
        <f ca="1">('SUBSCRIBER BASE FLTE'!BE48*'COMMISSION ASSUMPTIONS FLTE'!$F52)*('MVLP INPUT FLTE'!$D10*'COMMISSION ASSUMPTIONS FLTE'!$E35)</f>
        <v>0</v>
      </c>
      <c r="BF108" s="314">
        <f ca="1">('SUBSCRIBER BASE FLTE'!BF48*'COMMISSION ASSUMPTIONS FLTE'!$F52)*('MVLP INPUT FLTE'!$D10*'COMMISSION ASSUMPTIONS FLTE'!$E35)</f>
        <v>0</v>
      </c>
      <c r="BG108" s="314">
        <f ca="1">('SUBSCRIBER BASE FLTE'!BG48*'COMMISSION ASSUMPTIONS FLTE'!$F52)*('MVLP INPUT FLTE'!$D10*'COMMISSION ASSUMPTIONS FLTE'!$E35)</f>
        <v>0</v>
      </c>
      <c r="BH108" s="314">
        <f ca="1">('SUBSCRIBER BASE FLTE'!BH48*'COMMISSION ASSUMPTIONS FLTE'!$F52)*('MVLP INPUT FLTE'!$D10*'COMMISSION ASSUMPTIONS FLTE'!$E35)</f>
        <v>0</v>
      </c>
      <c r="BI108" s="314">
        <f ca="1">('SUBSCRIBER BASE FLTE'!BI48*'COMMISSION ASSUMPTIONS FLTE'!$F52)*('MVLP INPUT FLTE'!$D10*'COMMISSION ASSUMPTIONS FLTE'!$E35)</f>
        <v>0</v>
      </c>
      <c r="BJ108" s="314">
        <f ca="1">('SUBSCRIBER BASE FLTE'!BJ48*'COMMISSION ASSUMPTIONS FLTE'!$F52)*('MVLP INPUT FLTE'!$D10*'COMMISSION ASSUMPTIONS FLTE'!$E35)</f>
        <v>0</v>
      </c>
      <c r="BK108" s="314">
        <f ca="1">('SUBSCRIBER BASE FLTE'!BK48*'COMMISSION ASSUMPTIONS FLTE'!$F52)*('MVLP INPUT FLTE'!$D10*'COMMISSION ASSUMPTIONS FLTE'!$E35)</f>
        <v>0</v>
      </c>
      <c r="BL108" s="314">
        <f ca="1">('SUBSCRIBER BASE FLTE'!BL48*'COMMISSION ASSUMPTIONS FLTE'!$F52)*('MVLP INPUT FLTE'!$D10*'COMMISSION ASSUMPTIONS FLTE'!$E35)</f>
        <v>0</v>
      </c>
      <c r="BM108" s="314">
        <f ca="1">('SUBSCRIBER BASE FLTE'!BM48*'COMMISSION ASSUMPTIONS FLTE'!$F52)*('MVLP INPUT FLTE'!$D10*'COMMISSION ASSUMPTIONS FLTE'!$E35)</f>
        <v>0</v>
      </c>
      <c r="BN108" s="314">
        <f ca="1">('SUBSCRIBER BASE FLTE'!BN48*'COMMISSION ASSUMPTIONS FLTE'!$F52)*('MVLP INPUT FLTE'!$D10*'COMMISSION ASSUMPTIONS FLTE'!$E35)</f>
        <v>0</v>
      </c>
      <c r="BO108" s="314">
        <f ca="1">('SUBSCRIBER BASE FLTE'!BO48*'COMMISSION ASSUMPTIONS FLTE'!$F52)*('MVLP INPUT FLTE'!$D10*'COMMISSION ASSUMPTIONS FLTE'!$E35)</f>
        <v>0</v>
      </c>
      <c r="BP108" s="314">
        <f ca="1">('SUBSCRIBER BASE FLTE'!BP48*'COMMISSION ASSUMPTIONS FLTE'!$F52)*('MVLP INPUT FLTE'!$D10*'COMMISSION ASSUMPTIONS FLTE'!$E35)</f>
        <v>0</v>
      </c>
      <c r="BQ108" s="314">
        <f ca="1">('SUBSCRIBER BASE FLTE'!BQ48*'COMMISSION ASSUMPTIONS FLTE'!$F52)*('MVLP INPUT FLTE'!$D10*'COMMISSION ASSUMPTIONS FLTE'!$E35)</f>
        <v>0</v>
      </c>
      <c r="BR108" s="314">
        <f ca="1">('SUBSCRIBER BASE FLTE'!BR48*'COMMISSION ASSUMPTIONS FLTE'!$F52)*('MVLP INPUT FLTE'!$D10*'COMMISSION ASSUMPTIONS FLTE'!$E35)</f>
        <v>0</v>
      </c>
    </row>
    <row r="109" spans="2:70" ht="24" customHeight="1" outlineLevel="2">
      <c r="B109" s="313" t="str">
        <f>B101</f>
        <v>FLTE 100GB</v>
      </c>
      <c r="C109" s="314">
        <f>('SUBSCRIBER BASE FLTE'!C49*'COMMISSION ASSUMPTIONS FLTE'!$F53)*('MVLP INPUT FLTE'!$D11*'COMMISSION ASSUMPTIONS FLTE'!$E36)</f>
        <v>0</v>
      </c>
      <c r="D109" s="314">
        <f>('SUBSCRIBER BASE FLTE'!D49*'COMMISSION ASSUMPTIONS FLTE'!$F53)*('MVLP INPUT FLTE'!$D11*'COMMISSION ASSUMPTIONS FLTE'!$E36)</f>
        <v>0</v>
      </c>
      <c r="E109" s="314">
        <f>('SUBSCRIBER BASE FLTE'!E49*'COMMISSION ASSUMPTIONS FLTE'!$F53)*('MVLP INPUT FLTE'!$D11*'COMMISSION ASSUMPTIONS FLTE'!$E36)</f>
        <v>0</v>
      </c>
      <c r="F109" s="314">
        <f>('SUBSCRIBER BASE FLTE'!F49*'COMMISSION ASSUMPTIONS FLTE'!$F53)*('MVLP INPUT FLTE'!$D11*'COMMISSION ASSUMPTIONS FLTE'!$E36)</f>
        <v>0</v>
      </c>
      <c r="G109" s="314">
        <f>('SUBSCRIBER BASE FLTE'!G49*'COMMISSION ASSUMPTIONS FLTE'!$F53)*('MVLP INPUT FLTE'!$D11*'COMMISSION ASSUMPTIONS FLTE'!$E36)</f>
        <v>0</v>
      </c>
      <c r="H109" s="314">
        <f>('SUBSCRIBER BASE FLTE'!H49*'COMMISSION ASSUMPTIONS FLTE'!$F53)*('MVLP INPUT FLTE'!$D11*'COMMISSION ASSUMPTIONS FLTE'!$E36)</f>
        <v>0</v>
      </c>
      <c r="I109" s="314">
        <f>('SUBSCRIBER BASE FLTE'!I49*'COMMISSION ASSUMPTIONS FLTE'!$F53)*('MVLP INPUT FLTE'!$D11*'COMMISSION ASSUMPTIONS FLTE'!$E36)</f>
        <v>0</v>
      </c>
      <c r="J109" s="314">
        <f>('SUBSCRIBER BASE FLTE'!J49*'COMMISSION ASSUMPTIONS FLTE'!$F53)*('MVLP INPUT FLTE'!$D11*'COMMISSION ASSUMPTIONS FLTE'!$E36)</f>
        <v>0</v>
      </c>
      <c r="K109" s="314">
        <f ca="1">('SUBSCRIBER BASE FLTE'!K49*'COMMISSION ASSUMPTIONS FLTE'!$F53)*('MVLP INPUT FLTE'!$D11*'COMMISSION ASSUMPTIONS FLTE'!$E36)</f>
        <v>0</v>
      </c>
      <c r="L109" s="314">
        <f ca="1">('SUBSCRIBER BASE FLTE'!L49*'COMMISSION ASSUMPTIONS FLTE'!$F53)*('MVLP INPUT FLTE'!$D11*'COMMISSION ASSUMPTIONS FLTE'!$E36)</f>
        <v>0</v>
      </c>
      <c r="M109" s="314">
        <f ca="1">('SUBSCRIBER BASE FLTE'!M49*'COMMISSION ASSUMPTIONS FLTE'!$F53)*('MVLP INPUT FLTE'!$D11*'COMMISSION ASSUMPTIONS FLTE'!$E36)</f>
        <v>0</v>
      </c>
      <c r="N109" s="314">
        <f ca="1">('SUBSCRIBER BASE FLTE'!N49*'COMMISSION ASSUMPTIONS FLTE'!$F53)*('MVLP INPUT FLTE'!$D11*'COMMISSION ASSUMPTIONS FLTE'!$E36)</f>
        <v>0</v>
      </c>
      <c r="O109" s="314">
        <f ca="1">('SUBSCRIBER BASE FLTE'!O49*'COMMISSION ASSUMPTIONS FLTE'!$F53)*('MVLP INPUT FLTE'!$D11*'COMMISSION ASSUMPTIONS FLTE'!$E36)</f>
        <v>0</v>
      </c>
      <c r="P109" s="314">
        <f ca="1">('SUBSCRIBER BASE FLTE'!P49*'COMMISSION ASSUMPTIONS FLTE'!$F53)*('MVLP INPUT FLTE'!$D11*'COMMISSION ASSUMPTIONS FLTE'!$E36)</f>
        <v>0</v>
      </c>
      <c r="Q109" s="314">
        <f ca="1">('SUBSCRIBER BASE FLTE'!Q49*'COMMISSION ASSUMPTIONS FLTE'!$F53)*('MVLP INPUT FLTE'!$D11*'COMMISSION ASSUMPTIONS FLTE'!$E36)</f>
        <v>0</v>
      </c>
      <c r="R109" s="314">
        <f ca="1">('SUBSCRIBER BASE FLTE'!R49*'COMMISSION ASSUMPTIONS FLTE'!$F53)*('MVLP INPUT FLTE'!$D11*'COMMISSION ASSUMPTIONS FLTE'!$E36)</f>
        <v>0</v>
      </c>
      <c r="S109" s="314">
        <f ca="1">('SUBSCRIBER BASE FLTE'!S49*'COMMISSION ASSUMPTIONS FLTE'!$F53)*('MVLP INPUT FLTE'!$D11*'COMMISSION ASSUMPTIONS FLTE'!$E36)</f>
        <v>0</v>
      </c>
      <c r="T109" s="314">
        <f ca="1">('SUBSCRIBER BASE FLTE'!T49*'COMMISSION ASSUMPTIONS FLTE'!$F53)*('MVLP INPUT FLTE'!$D11*'COMMISSION ASSUMPTIONS FLTE'!$E36)</f>
        <v>0</v>
      </c>
      <c r="U109" s="314">
        <f ca="1">('SUBSCRIBER BASE FLTE'!U49*'COMMISSION ASSUMPTIONS FLTE'!$F53)*('MVLP INPUT FLTE'!$D11*'COMMISSION ASSUMPTIONS FLTE'!$E36)</f>
        <v>0</v>
      </c>
      <c r="V109" s="314">
        <f ca="1">('SUBSCRIBER BASE FLTE'!V49*'COMMISSION ASSUMPTIONS FLTE'!$F53)*('MVLP INPUT FLTE'!$D11*'COMMISSION ASSUMPTIONS FLTE'!$E36)</f>
        <v>0</v>
      </c>
      <c r="W109" s="314">
        <f ca="1">('SUBSCRIBER BASE FLTE'!W49*'COMMISSION ASSUMPTIONS FLTE'!$F53)*('MVLP INPUT FLTE'!$D11*'COMMISSION ASSUMPTIONS FLTE'!$E36)</f>
        <v>0</v>
      </c>
      <c r="X109" s="314">
        <f ca="1">('SUBSCRIBER BASE FLTE'!X49*'COMMISSION ASSUMPTIONS FLTE'!$F53)*('MVLP INPUT FLTE'!$D11*'COMMISSION ASSUMPTIONS FLTE'!$E36)</f>
        <v>0</v>
      </c>
      <c r="Y109" s="314">
        <f ca="1">('SUBSCRIBER BASE FLTE'!Y49*'COMMISSION ASSUMPTIONS FLTE'!$F53)*('MVLP INPUT FLTE'!$D11*'COMMISSION ASSUMPTIONS FLTE'!$E36)</f>
        <v>0</v>
      </c>
      <c r="Z109" s="314">
        <f ca="1">('SUBSCRIBER BASE FLTE'!Z49*'COMMISSION ASSUMPTIONS FLTE'!$F53)*('MVLP INPUT FLTE'!$D11*'COMMISSION ASSUMPTIONS FLTE'!$E36)</f>
        <v>0</v>
      </c>
      <c r="AA109" s="314">
        <f ca="1">('SUBSCRIBER BASE FLTE'!AA49*'COMMISSION ASSUMPTIONS FLTE'!$F53)*('MVLP INPUT FLTE'!$D11*'COMMISSION ASSUMPTIONS FLTE'!$E36)</f>
        <v>0</v>
      </c>
      <c r="AB109" s="314">
        <f ca="1">('SUBSCRIBER BASE FLTE'!AB49*'COMMISSION ASSUMPTIONS FLTE'!$F53)*('MVLP INPUT FLTE'!$D11*'COMMISSION ASSUMPTIONS FLTE'!$E36)</f>
        <v>0</v>
      </c>
      <c r="AC109" s="314">
        <f ca="1">('SUBSCRIBER BASE FLTE'!AC49*'COMMISSION ASSUMPTIONS FLTE'!$F53)*('MVLP INPUT FLTE'!$D11*'COMMISSION ASSUMPTIONS FLTE'!$E36)</f>
        <v>0</v>
      </c>
      <c r="AD109" s="314">
        <f ca="1">('SUBSCRIBER BASE FLTE'!AD49*'COMMISSION ASSUMPTIONS FLTE'!$F53)*('MVLP INPUT FLTE'!$D11*'COMMISSION ASSUMPTIONS FLTE'!$E36)</f>
        <v>0</v>
      </c>
      <c r="AE109" s="314">
        <f ca="1">('SUBSCRIBER BASE FLTE'!AE49*'COMMISSION ASSUMPTIONS FLTE'!$F53)*('MVLP INPUT FLTE'!$D11*'COMMISSION ASSUMPTIONS FLTE'!$E36)</f>
        <v>0</v>
      </c>
      <c r="AF109" s="314">
        <f ca="1">('SUBSCRIBER BASE FLTE'!AF49*'COMMISSION ASSUMPTIONS FLTE'!$F53)*('MVLP INPUT FLTE'!$D11*'COMMISSION ASSUMPTIONS FLTE'!$E36)</f>
        <v>0</v>
      </c>
      <c r="AG109" s="314">
        <f ca="1">('SUBSCRIBER BASE FLTE'!AG49*'COMMISSION ASSUMPTIONS FLTE'!$F53)*('MVLP INPUT FLTE'!$D11*'COMMISSION ASSUMPTIONS FLTE'!$E36)</f>
        <v>0</v>
      </c>
      <c r="AH109" s="314">
        <f ca="1">('SUBSCRIBER BASE FLTE'!AH49*'COMMISSION ASSUMPTIONS FLTE'!$F53)*('MVLP INPUT FLTE'!$D11*'COMMISSION ASSUMPTIONS FLTE'!$E36)</f>
        <v>0</v>
      </c>
      <c r="AI109" s="314">
        <f ca="1">('SUBSCRIBER BASE FLTE'!AI49*'COMMISSION ASSUMPTIONS FLTE'!$F53)*('MVLP INPUT FLTE'!$D11*'COMMISSION ASSUMPTIONS FLTE'!$E36)</f>
        <v>0</v>
      </c>
      <c r="AJ109" s="314">
        <f ca="1">('SUBSCRIBER BASE FLTE'!AJ49*'COMMISSION ASSUMPTIONS FLTE'!$F53)*('MVLP INPUT FLTE'!$D11*'COMMISSION ASSUMPTIONS FLTE'!$E36)</f>
        <v>0</v>
      </c>
      <c r="AK109" s="314">
        <f ca="1">('SUBSCRIBER BASE FLTE'!AK49*'COMMISSION ASSUMPTIONS FLTE'!$F53)*('MVLP INPUT FLTE'!$D11*'COMMISSION ASSUMPTIONS FLTE'!$E36)</f>
        <v>0</v>
      </c>
      <c r="AL109" s="314">
        <f ca="1">('SUBSCRIBER BASE FLTE'!AL49*'COMMISSION ASSUMPTIONS FLTE'!$F53)*('MVLP INPUT FLTE'!$D11*'COMMISSION ASSUMPTIONS FLTE'!$E36)</f>
        <v>0</v>
      </c>
      <c r="AM109" s="314">
        <f ca="1">('SUBSCRIBER BASE FLTE'!AM49*'COMMISSION ASSUMPTIONS FLTE'!$F53)*('MVLP INPUT FLTE'!$D11*'COMMISSION ASSUMPTIONS FLTE'!$E36)</f>
        <v>0</v>
      </c>
      <c r="AN109" s="314">
        <f ca="1">('SUBSCRIBER BASE FLTE'!AN49*'COMMISSION ASSUMPTIONS FLTE'!$F53)*('MVLP INPUT FLTE'!$D11*'COMMISSION ASSUMPTIONS FLTE'!$E36)</f>
        <v>0</v>
      </c>
      <c r="AO109" s="314">
        <f ca="1">('SUBSCRIBER BASE FLTE'!AO49*'COMMISSION ASSUMPTIONS FLTE'!$F53)*('MVLP INPUT FLTE'!$D11*'COMMISSION ASSUMPTIONS FLTE'!$E36)</f>
        <v>0</v>
      </c>
      <c r="AP109" s="314">
        <f ca="1">('SUBSCRIBER BASE FLTE'!AP49*'COMMISSION ASSUMPTIONS FLTE'!$F53)*('MVLP INPUT FLTE'!$D11*'COMMISSION ASSUMPTIONS FLTE'!$E36)</f>
        <v>0</v>
      </c>
      <c r="AQ109" s="314">
        <f ca="1">('SUBSCRIBER BASE FLTE'!AQ49*'COMMISSION ASSUMPTIONS FLTE'!$F53)*('MVLP INPUT FLTE'!$D11*'COMMISSION ASSUMPTIONS FLTE'!$E36)</f>
        <v>0</v>
      </c>
      <c r="AR109" s="314">
        <f ca="1">('SUBSCRIBER BASE FLTE'!AR49*'COMMISSION ASSUMPTIONS FLTE'!$F53)*('MVLP INPUT FLTE'!$D11*'COMMISSION ASSUMPTIONS FLTE'!$E36)</f>
        <v>0</v>
      </c>
      <c r="AS109" s="314">
        <f ca="1">('SUBSCRIBER BASE FLTE'!AS49*'COMMISSION ASSUMPTIONS FLTE'!$F53)*('MVLP INPUT FLTE'!$D11*'COMMISSION ASSUMPTIONS FLTE'!$E36)</f>
        <v>0</v>
      </c>
      <c r="AT109" s="314">
        <f ca="1">('SUBSCRIBER BASE FLTE'!AT49*'COMMISSION ASSUMPTIONS FLTE'!$F53)*('MVLP INPUT FLTE'!$D11*'COMMISSION ASSUMPTIONS FLTE'!$E36)</f>
        <v>0</v>
      </c>
      <c r="AU109" s="314">
        <f ca="1">('SUBSCRIBER BASE FLTE'!AU49*'COMMISSION ASSUMPTIONS FLTE'!$F53)*('MVLP INPUT FLTE'!$D11*'COMMISSION ASSUMPTIONS FLTE'!$E36)</f>
        <v>0</v>
      </c>
      <c r="AV109" s="314">
        <f ca="1">('SUBSCRIBER BASE FLTE'!AV49*'COMMISSION ASSUMPTIONS FLTE'!$F53)*('MVLP INPUT FLTE'!$D11*'COMMISSION ASSUMPTIONS FLTE'!$E36)</f>
        <v>0</v>
      </c>
      <c r="AW109" s="314">
        <f ca="1">('SUBSCRIBER BASE FLTE'!AW49*'COMMISSION ASSUMPTIONS FLTE'!$F53)*('MVLP INPUT FLTE'!$D11*'COMMISSION ASSUMPTIONS FLTE'!$E36)</f>
        <v>0</v>
      </c>
      <c r="AX109" s="314">
        <f ca="1">('SUBSCRIBER BASE FLTE'!AX49*'COMMISSION ASSUMPTIONS FLTE'!$F53)*('MVLP INPUT FLTE'!$D11*'COMMISSION ASSUMPTIONS FLTE'!$E36)</f>
        <v>0</v>
      </c>
      <c r="AY109" s="314">
        <f ca="1">('SUBSCRIBER BASE FLTE'!AY49*'COMMISSION ASSUMPTIONS FLTE'!$F53)*('MVLP INPUT FLTE'!$D11*'COMMISSION ASSUMPTIONS FLTE'!$E36)</f>
        <v>0</v>
      </c>
      <c r="AZ109" s="314">
        <f ca="1">('SUBSCRIBER BASE FLTE'!AZ49*'COMMISSION ASSUMPTIONS FLTE'!$F53)*('MVLP INPUT FLTE'!$D11*'COMMISSION ASSUMPTIONS FLTE'!$E36)</f>
        <v>0</v>
      </c>
      <c r="BA109" s="314">
        <f ca="1">('SUBSCRIBER BASE FLTE'!BA49*'COMMISSION ASSUMPTIONS FLTE'!$F53)*('MVLP INPUT FLTE'!$D11*'COMMISSION ASSUMPTIONS FLTE'!$E36)</f>
        <v>0</v>
      </c>
      <c r="BB109" s="314">
        <f ca="1">('SUBSCRIBER BASE FLTE'!BB49*'COMMISSION ASSUMPTIONS FLTE'!$F53)*('MVLP INPUT FLTE'!$D11*'COMMISSION ASSUMPTIONS FLTE'!$E36)</f>
        <v>0</v>
      </c>
      <c r="BC109" s="314">
        <f ca="1">('SUBSCRIBER BASE FLTE'!BC49*'COMMISSION ASSUMPTIONS FLTE'!$F53)*('MVLP INPUT FLTE'!$D11*'COMMISSION ASSUMPTIONS FLTE'!$E36)</f>
        <v>0</v>
      </c>
      <c r="BD109" s="314">
        <f ca="1">('SUBSCRIBER BASE FLTE'!BD49*'COMMISSION ASSUMPTIONS FLTE'!$F53)*('MVLP INPUT FLTE'!$D11*'COMMISSION ASSUMPTIONS FLTE'!$E36)</f>
        <v>0</v>
      </c>
      <c r="BE109" s="314">
        <f ca="1">('SUBSCRIBER BASE FLTE'!BE49*'COMMISSION ASSUMPTIONS FLTE'!$F53)*('MVLP INPUT FLTE'!$D11*'COMMISSION ASSUMPTIONS FLTE'!$E36)</f>
        <v>0</v>
      </c>
      <c r="BF109" s="314">
        <f ca="1">('SUBSCRIBER BASE FLTE'!BF49*'COMMISSION ASSUMPTIONS FLTE'!$F53)*('MVLP INPUT FLTE'!$D11*'COMMISSION ASSUMPTIONS FLTE'!$E36)</f>
        <v>0</v>
      </c>
      <c r="BG109" s="314">
        <f ca="1">('SUBSCRIBER BASE FLTE'!BG49*'COMMISSION ASSUMPTIONS FLTE'!$F53)*('MVLP INPUT FLTE'!$D11*'COMMISSION ASSUMPTIONS FLTE'!$E36)</f>
        <v>0</v>
      </c>
      <c r="BH109" s="314">
        <f ca="1">('SUBSCRIBER BASE FLTE'!BH49*'COMMISSION ASSUMPTIONS FLTE'!$F53)*('MVLP INPUT FLTE'!$D11*'COMMISSION ASSUMPTIONS FLTE'!$E36)</f>
        <v>0</v>
      </c>
      <c r="BI109" s="314">
        <f ca="1">('SUBSCRIBER BASE FLTE'!BI49*'COMMISSION ASSUMPTIONS FLTE'!$F53)*('MVLP INPUT FLTE'!$D11*'COMMISSION ASSUMPTIONS FLTE'!$E36)</f>
        <v>0</v>
      </c>
      <c r="BJ109" s="314">
        <f ca="1">('SUBSCRIBER BASE FLTE'!BJ49*'COMMISSION ASSUMPTIONS FLTE'!$F53)*('MVLP INPUT FLTE'!$D11*'COMMISSION ASSUMPTIONS FLTE'!$E36)</f>
        <v>0</v>
      </c>
      <c r="BK109" s="314">
        <f ca="1">('SUBSCRIBER BASE FLTE'!BK49*'COMMISSION ASSUMPTIONS FLTE'!$F53)*('MVLP INPUT FLTE'!$D11*'COMMISSION ASSUMPTIONS FLTE'!$E36)</f>
        <v>0</v>
      </c>
      <c r="BL109" s="314">
        <f ca="1">('SUBSCRIBER BASE FLTE'!BL49*'COMMISSION ASSUMPTIONS FLTE'!$F53)*('MVLP INPUT FLTE'!$D11*'COMMISSION ASSUMPTIONS FLTE'!$E36)</f>
        <v>0</v>
      </c>
      <c r="BM109" s="314">
        <f ca="1">('SUBSCRIBER BASE FLTE'!BM49*'COMMISSION ASSUMPTIONS FLTE'!$F53)*('MVLP INPUT FLTE'!$D11*'COMMISSION ASSUMPTIONS FLTE'!$E36)</f>
        <v>0</v>
      </c>
      <c r="BN109" s="314">
        <f ca="1">('SUBSCRIBER BASE FLTE'!BN49*'COMMISSION ASSUMPTIONS FLTE'!$F53)*('MVLP INPUT FLTE'!$D11*'COMMISSION ASSUMPTIONS FLTE'!$E36)</f>
        <v>0</v>
      </c>
      <c r="BO109" s="314">
        <f ca="1">('SUBSCRIBER BASE FLTE'!BO49*'COMMISSION ASSUMPTIONS FLTE'!$F53)*('MVLP INPUT FLTE'!$D11*'COMMISSION ASSUMPTIONS FLTE'!$E36)</f>
        <v>0</v>
      </c>
      <c r="BP109" s="314">
        <f ca="1">('SUBSCRIBER BASE FLTE'!BP49*'COMMISSION ASSUMPTIONS FLTE'!$F53)*('MVLP INPUT FLTE'!$D11*'COMMISSION ASSUMPTIONS FLTE'!$E36)</f>
        <v>0</v>
      </c>
      <c r="BQ109" s="314">
        <f ca="1">('SUBSCRIBER BASE FLTE'!BQ49*'COMMISSION ASSUMPTIONS FLTE'!$F53)*('MVLP INPUT FLTE'!$D11*'COMMISSION ASSUMPTIONS FLTE'!$E36)</f>
        <v>0</v>
      </c>
      <c r="BR109" s="314">
        <f ca="1">('SUBSCRIBER BASE FLTE'!BR49*'COMMISSION ASSUMPTIONS FLTE'!$F53)*('MVLP INPUT FLTE'!$D11*'COMMISSION ASSUMPTIONS FLTE'!$E36)</f>
        <v>0</v>
      </c>
    </row>
    <row r="110" spans="2:70" ht="24" customHeight="1" outlineLevel="2">
      <c r="B110" s="313" t="str">
        <f>B102</f>
        <v>FLTE 200GB</v>
      </c>
      <c r="C110" s="314">
        <f>('SUBSCRIBER BASE FLTE'!C50*'COMMISSION ASSUMPTIONS FLTE'!$F54)*('MVLP INPUT FLTE'!$D12*'COMMISSION ASSUMPTIONS FLTE'!$E37)</f>
        <v>0</v>
      </c>
      <c r="D110" s="314">
        <f>('SUBSCRIBER BASE FLTE'!D50*'COMMISSION ASSUMPTIONS FLTE'!$F54)*('MVLP INPUT FLTE'!$D12*'COMMISSION ASSUMPTIONS FLTE'!$E37)</f>
        <v>0</v>
      </c>
      <c r="E110" s="314">
        <f>('SUBSCRIBER BASE FLTE'!E50*'COMMISSION ASSUMPTIONS FLTE'!$F54)*('MVLP INPUT FLTE'!$D12*'COMMISSION ASSUMPTIONS FLTE'!$E37)</f>
        <v>0</v>
      </c>
      <c r="F110" s="314">
        <f>('SUBSCRIBER BASE FLTE'!F50*'COMMISSION ASSUMPTIONS FLTE'!$F54)*('MVLP INPUT FLTE'!$D12*'COMMISSION ASSUMPTIONS FLTE'!$E37)</f>
        <v>0</v>
      </c>
      <c r="G110" s="314">
        <f>('SUBSCRIBER BASE FLTE'!G50*'COMMISSION ASSUMPTIONS FLTE'!$F54)*('MVLP INPUT FLTE'!$D12*'COMMISSION ASSUMPTIONS FLTE'!$E37)</f>
        <v>0</v>
      </c>
      <c r="H110" s="314">
        <f>('SUBSCRIBER BASE FLTE'!H50*'COMMISSION ASSUMPTIONS FLTE'!$F54)*('MVLP INPUT FLTE'!$D12*'COMMISSION ASSUMPTIONS FLTE'!$E37)</f>
        <v>0</v>
      </c>
      <c r="I110" s="314">
        <f>('SUBSCRIBER BASE FLTE'!I50*'COMMISSION ASSUMPTIONS FLTE'!$F54)*('MVLP INPUT FLTE'!$D12*'COMMISSION ASSUMPTIONS FLTE'!$E37)</f>
        <v>0</v>
      </c>
      <c r="J110" s="314">
        <f>('SUBSCRIBER BASE FLTE'!J50*'COMMISSION ASSUMPTIONS FLTE'!$F54)*('MVLP INPUT FLTE'!$D12*'COMMISSION ASSUMPTIONS FLTE'!$E37)</f>
        <v>0</v>
      </c>
      <c r="K110" s="314">
        <f ca="1">('SUBSCRIBER BASE FLTE'!K50*'COMMISSION ASSUMPTIONS FLTE'!$F54)*('MVLP INPUT FLTE'!$D12*'COMMISSION ASSUMPTIONS FLTE'!$E37)</f>
        <v>0</v>
      </c>
      <c r="L110" s="314">
        <f ca="1">('SUBSCRIBER BASE FLTE'!L50*'COMMISSION ASSUMPTIONS FLTE'!$F54)*('MVLP INPUT FLTE'!$D12*'COMMISSION ASSUMPTIONS FLTE'!$E37)</f>
        <v>0</v>
      </c>
      <c r="M110" s="314">
        <f ca="1">('SUBSCRIBER BASE FLTE'!M50*'COMMISSION ASSUMPTIONS FLTE'!$F54)*('MVLP INPUT FLTE'!$D12*'COMMISSION ASSUMPTIONS FLTE'!$E37)</f>
        <v>0</v>
      </c>
      <c r="N110" s="314">
        <f ca="1">('SUBSCRIBER BASE FLTE'!N50*'COMMISSION ASSUMPTIONS FLTE'!$F54)*('MVLP INPUT FLTE'!$D12*'COMMISSION ASSUMPTIONS FLTE'!$E37)</f>
        <v>0</v>
      </c>
      <c r="O110" s="314">
        <f ca="1">('SUBSCRIBER BASE FLTE'!O50*'COMMISSION ASSUMPTIONS FLTE'!$F54)*('MVLP INPUT FLTE'!$D12*'COMMISSION ASSUMPTIONS FLTE'!$E37)</f>
        <v>0</v>
      </c>
      <c r="P110" s="314">
        <f ca="1">('SUBSCRIBER BASE FLTE'!P50*'COMMISSION ASSUMPTIONS FLTE'!$F54)*('MVLP INPUT FLTE'!$D12*'COMMISSION ASSUMPTIONS FLTE'!$E37)</f>
        <v>0</v>
      </c>
      <c r="Q110" s="314">
        <f ca="1">('SUBSCRIBER BASE FLTE'!Q50*'COMMISSION ASSUMPTIONS FLTE'!$F54)*('MVLP INPUT FLTE'!$D12*'COMMISSION ASSUMPTIONS FLTE'!$E37)</f>
        <v>0</v>
      </c>
      <c r="R110" s="314">
        <f ca="1">('SUBSCRIBER BASE FLTE'!R50*'COMMISSION ASSUMPTIONS FLTE'!$F54)*('MVLP INPUT FLTE'!$D12*'COMMISSION ASSUMPTIONS FLTE'!$E37)</f>
        <v>0</v>
      </c>
      <c r="S110" s="314">
        <f ca="1">('SUBSCRIBER BASE FLTE'!S50*'COMMISSION ASSUMPTIONS FLTE'!$F54)*('MVLP INPUT FLTE'!$D12*'COMMISSION ASSUMPTIONS FLTE'!$E37)</f>
        <v>0</v>
      </c>
      <c r="T110" s="314">
        <f ca="1">('SUBSCRIBER BASE FLTE'!T50*'COMMISSION ASSUMPTIONS FLTE'!$F54)*('MVLP INPUT FLTE'!$D12*'COMMISSION ASSUMPTIONS FLTE'!$E37)</f>
        <v>0</v>
      </c>
      <c r="U110" s="314">
        <f ca="1">('SUBSCRIBER BASE FLTE'!U50*'COMMISSION ASSUMPTIONS FLTE'!$F54)*('MVLP INPUT FLTE'!$D12*'COMMISSION ASSUMPTIONS FLTE'!$E37)</f>
        <v>0</v>
      </c>
      <c r="V110" s="314">
        <f ca="1">('SUBSCRIBER BASE FLTE'!V50*'COMMISSION ASSUMPTIONS FLTE'!$F54)*('MVLP INPUT FLTE'!$D12*'COMMISSION ASSUMPTIONS FLTE'!$E37)</f>
        <v>0</v>
      </c>
      <c r="W110" s="314">
        <f ca="1">('SUBSCRIBER BASE FLTE'!W50*'COMMISSION ASSUMPTIONS FLTE'!$F54)*('MVLP INPUT FLTE'!$D12*'COMMISSION ASSUMPTIONS FLTE'!$E37)</f>
        <v>0</v>
      </c>
      <c r="X110" s="314">
        <f ca="1">('SUBSCRIBER BASE FLTE'!X50*'COMMISSION ASSUMPTIONS FLTE'!$F54)*('MVLP INPUT FLTE'!$D12*'COMMISSION ASSUMPTIONS FLTE'!$E37)</f>
        <v>0</v>
      </c>
      <c r="Y110" s="314">
        <f ca="1">('SUBSCRIBER BASE FLTE'!Y50*'COMMISSION ASSUMPTIONS FLTE'!$F54)*('MVLP INPUT FLTE'!$D12*'COMMISSION ASSUMPTIONS FLTE'!$E37)</f>
        <v>0</v>
      </c>
      <c r="Z110" s="314">
        <f ca="1">('SUBSCRIBER BASE FLTE'!Z50*'COMMISSION ASSUMPTIONS FLTE'!$F54)*('MVLP INPUT FLTE'!$D12*'COMMISSION ASSUMPTIONS FLTE'!$E37)</f>
        <v>0</v>
      </c>
      <c r="AA110" s="314">
        <f ca="1">('SUBSCRIBER BASE FLTE'!AA50*'COMMISSION ASSUMPTIONS FLTE'!$F54)*('MVLP INPUT FLTE'!$D12*'COMMISSION ASSUMPTIONS FLTE'!$E37)</f>
        <v>0</v>
      </c>
      <c r="AB110" s="314">
        <f ca="1">('SUBSCRIBER BASE FLTE'!AB50*'COMMISSION ASSUMPTIONS FLTE'!$F54)*('MVLP INPUT FLTE'!$D12*'COMMISSION ASSUMPTIONS FLTE'!$E37)</f>
        <v>0</v>
      </c>
      <c r="AC110" s="314">
        <f ca="1">('SUBSCRIBER BASE FLTE'!AC50*'COMMISSION ASSUMPTIONS FLTE'!$F54)*('MVLP INPUT FLTE'!$D12*'COMMISSION ASSUMPTIONS FLTE'!$E37)</f>
        <v>0</v>
      </c>
      <c r="AD110" s="314">
        <f ca="1">('SUBSCRIBER BASE FLTE'!AD50*'COMMISSION ASSUMPTIONS FLTE'!$F54)*('MVLP INPUT FLTE'!$D12*'COMMISSION ASSUMPTIONS FLTE'!$E37)</f>
        <v>0</v>
      </c>
      <c r="AE110" s="314">
        <f ca="1">('SUBSCRIBER BASE FLTE'!AE50*'COMMISSION ASSUMPTIONS FLTE'!$F54)*('MVLP INPUT FLTE'!$D12*'COMMISSION ASSUMPTIONS FLTE'!$E37)</f>
        <v>0</v>
      </c>
      <c r="AF110" s="314">
        <f ca="1">('SUBSCRIBER BASE FLTE'!AF50*'COMMISSION ASSUMPTIONS FLTE'!$F54)*('MVLP INPUT FLTE'!$D12*'COMMISSION ASSUMPTIONS FLTE'!$E37)</f>
        <v>0</v>
      </c>
      <c r="AG110" s="314">
        <f ca="1">('SUBSCRIBER BASE FLTE'!AG50*'COMMISSION ASSUMPTIONS FLTE'!$F54)*('MVLP INPUT FLTE'!$D12*'COMMISSION ASSUMPTIONS FLTE'!$E37)</f>
        <v>0</v>
      </c>
      <c r="AH110" s="314">
        <f ca="1">('SUBSCRIBER BASE FLTE'!AH50*'COMMISSION ASSUMPTIONS FLTE'!$F54)*('MVLP INPUT FLTE'!$D12*'COMMISSION ASSUMPTIONS FLTE'!$E37)</f>
        <v>0</v>
      </c>
      <c r="AI110" s="314">
        <f ca="1">('SUBSCRIBER BASE FLTE'!AI50*'COMMISSION ASSUMPTIONS FLTE'!$F54)*('MVLP INPUT FLTE'!$D12*'COMMISSION ASSUMPTIONS FLTE'!$E37)</f>
        <v>0</v>
      </c>
      <c r="AJ110" s="314">
        <f ca="1">('SUBSCRIBER BASE FLTE'!AJ50*'COMMISSION ASSUMPTIONS FLTE'!$F54)*('MVLP INPUT FLTE'!$D12*'COMMISSION ASSUMPTIONS FLTE'!$E37)</f>
        <v>0</v>
      </c>
      <c r="AK110" s="314">
        <f ca="1">('SUBSCRIBER BASE FLTE'!AK50*'COMMISSION ASSUMPTIONS FLTE'!$F54)*('MVLP INPUT FLTE'!$D12*'COMMISSION ASSUMPTIONS FLTE'!$E37)</f>
        <v>0</v>
      </c>
      <c r="AL110" s="314">
        <f ca="1">('SUBSCRIBER BASE FLTE'!AL50*'COMMISSION ASSUMPTIONS FLTE'!$F54)*('MVLP INPUT FLTE'!$D12*'COMMISSION ASSUMPTIONS FLTE'!$E37)</f>
        <v>0</v>
      </c>
      <c r="AM110" s="314">
        <f ca="1">('SUBSCRIBER BASE FLTE'!AM50*'COMMISSION ASSUMPTIONS FLTE'!$F54)*('MVLP INPUT FLTE'!$D12*'COMMISSION ASSUMPTIONS FLTE'!$E37)</f>
        <v>0</v>
      </c>
      <c r="AN110" s="314">
        <f ca="1">('SUBSCRIBER BASE FLTE'!AN50*'COMMISSION ASSUMPTIONS FLTE'!$F54)*('MVLP INPUT FLTE'!$D12*'COMMISSION ASSUMPTIONS FLTE'!$E37)</f>
        <v>0</v>
      </c>
      <c r="AO110" s="314">
        <f ca="1">('SUBSCRIBER BASE FLTE'!AO50*'COMMISSION ASSUMPTIONS FLTE'!$F54)*('MVLP INPUT FLTE'!$D12*'COMMISSION ASSUMPTIONS FLTE'!$E37)</f>
        <v>0</v>
      </c>
      <c r="AP110" s="314">
        <f ca="1">('SUBSCRIBER BASE FLTE'!AP50*'COMMISSION ASSUMPTIONS FLTE'!$F54)*('MVLP INPUT FLTE'!$D12*'COMMISSION ASSUMPTIONS FLTE'!$E37)</f>
        <v>0</v>
      </c>
      <c r="AQ110" s="314">
        <f ca="1">('SUBSCRIBER BASE FLTE'!AQ50*'COMMISSION ASSUMPTIONS FLTE'!$F54)*('MVLP INPUT FLTE'!$D12*'COMMISSION ASSUMPTIONS FLTE'!$E37)</f>
        <v>0</v>
      </c>
      <c r="AR110" s="314">
        <f ca="1">('SUBSCRIBER BASE FLTE'!AR50*'COMMISSION ASSUMPTIONS FLTE'!$F54)*('MVLP INPUT FLTE'!$D12*'COMMISSION ASSUMPTIONS FLTE'!$E37)</f>
        <v>0</v>
      </c>
      <c r="AS110" s="314">
        <f ca="1">('SUBSCRIBER BASE FLTE'!AS50*'COMMISSION ASSUMPTIONS FLTE'!$F54)*('MVLP INPUT FLTE'!$D12*'COMMISSION ASSUMPTIONS FLTE'!$E37)</f>
        <v>0</v>
      </c>
      <c r="AT110" s="314">
        <f ca="1">('SUBSCRIBER BASE FLTE'!AT50*'COMMISSION ASSUMPTIONS FLTE'!$F54)*('MVLP INPUT FLTE'!$D12*'COMMISSION ASSUMPTIONS FLTE'!$E37)</f>
        <v>0</v>
      </c>
      <c r="AU110" s="314">
        <f ca="1">('SUBSCRIBER BASE FLTE'!AU50*'COMMISSION ASSUMPTIONS FLTE'!$F54)*('MVLP INPUT FLTE'!$D12*'COMMISSION ASSUMPTIONS FLTE'!$E37)</f>
        <v>0</v>
      </c>
      <c r="AV110" s="314">
        <f ca="1">('SUBSCRIBER BASE FLTE'!AV50*'COMMISSION ASSUMPTIONS FLTE'!$F54)*('MVLP INPUT FLTE'!$D12*'COMMISSION ASSUMPTIONS FLTE'!$E37)</f>
        <v>0</v>
      </c>
      <c r="AW110" s="314">
        <f ca="1">('SUBSCRIBER BASE FLTE'!AW50*'COMMISSION ASSUMPTIONS FLTE'!$F54)*('MVLP INPUT FLTE'!$D12*'COMMISSION ASSUMPTIONS FLTE'!$E37)</f>
        <v>0</v>
      </c>
      <c r="AX110" s="314">
        <f ca="1">('SUBSCRIBER BASE FLTE'!AX50*'COMMISSION ASSUMPTIONS FLTE'!$F54)*('MVLP INPUT FLTE'!$D12*'COMMISSION ASSUMPTIONS FLTE'!$E37)</f>
        <v>0</v>
      </c>
      <c r="AY110" s="314">
        <f ca="1">('SUBSCRIBER BASE FLTE'!AY50*'COMMISSION ASSUMPTIONS FLTE'!$F54)*('MVLP INPUT FLTE'!$D12*'COMMISSION ASSUMPTIONS FLTE'!$E37)</f>
        <v>0</v>
      </c>
      <c r="AZ110" s="314">
        <f ca="1">('SUBSCRIBER BASE FLTE'!AZ50*'COMMISSION ASSUMPTIONS FLTE'!$F54)*('MVLP INPUT FLTE'!$D12*'COMMISSION ASSUMPTIONS FLTE'!$E37)</f>
        <v>0</v>
      </c>
      <c r="BA110" s="314">
        <f ca="1">('SUBSCRIBER BASE FLTE'!BA50*'COMMISSION ASSUMPTIONS FLTE'!$F54)*('MVLP INPUT FLTE'!$D12*'COMMISSION ASSUMPTIONS FLTE'!$E37)</f>
        <v>0</v>
      </c>
      <c r="BB110" s="314">
        <f ca="1">('SUBSCRIBER BASE FLTE'!BB50*'COMMISSION ASSUMPTIONS FLTE'!$F54)*('MVLP INPUT FLTE'!$D12*'COMMISSION ASSUMPTIONS FLTE'!$E37)</f>
        <v>0</v>
      </c>
      <c r="BC110" s="314">
        <f ca="1">('SUBSCRIBER BASE FLTE'!BC50*'COMMISSION ASSUMPTIONS FLTE'!$F54)*('MVLP INPUT FLTE'!$D12*'COMMISSION ASSUMPTIONS FLTE'!$E37)</f>
        <v>0</v>
      </c>
      <c r="BD110" s="314">
        <f ca="1">('SUBSCRIBER BASE FLTE'!BD50*'COMMISSION ASSUMPTIONS FLTE'!$F54)*('MVLP INPUT FLTE'!$D12*'COMMISSION ASSUMPTIONS FLTE'!$E37)</f>
        <v>0</v>
      </c>
      <c r="BE110" s="314">
        <f ca="1">('SUBSCRIBER BASE FLTE'!BE50*'COMMISSION ASSUMPTIONS FLTE'!$F54)*('MVLP INPUT FLTE'!$D12*'COMMISSION ASSUMPTIONS FLTE'!$E37)</f>
        <v>0</v>
      </c>
      <c r="BF110" s="314">
        <f ca="1">('SUBSCRIBER BASE FLTE'!BF50*'COMMISSION ASSUMPTIONS FLTE'!$F54)*('MVLP INPUT FLTE'!$D12*'COMMISSION ASSUMPTIONS FLTE'!$E37)</f>
        <v>0</v>
      </c>
      <c r="BG110" s="314">
        <f ca="1">('SUBSCRIBER BASE FLTE'!BG50*'COMMISSION ASSUMPTIONS FLTE'!$F54)*('MVLP INPUT FLTE'!$D12*'COMMISSION ASSUMPTIONS FLTE'!$E37)</f>
        <v>0</v>
      </c>
      <c r="BH110" s="314">
        <f ca="1">('SUBSCRIBER BASE FLTE'!BH50*'COMMISSION ASSUMPTIONS FLTE'!$F54)*('MVLP INPUT FLTE'!$D12*'COMMISSION ASSUMPTIONS FLTE'!$E37)</f>
        <v>0</v>
      </c>
      <c r="BI110" s="314">
        <f ca="1">('SUBSCRIBER BASE FLTE'!BI50*'COMMISSION ASSUMPTIONS FLTE'!$F54)*('MVLP INPUT FLTE'!$D12*'COMMISSION ASSUMPTIONS FLTE'!$E37)</f>
        <v>0</v>
      </c>
      <c r="BJ110" s="314">
        <f ca="1">('SUBSCRIBER BASE FLTE'!BJ50*'COMMISSION ASSUMPTIONS FLTE'!$F54)*('MVLP INPUT FLTE'!$D12*'COMMISSION ASSUMPTIONS FLTE'!$E37)</f>
        <v>0</v>
      </c>
      <c r="BK110" s="314">
        <f ca="1">('SUBSCRIBER BASE FLTE'!BK50*'COMMISSION ASSUMPTIONS FLTE'!$F54)*('MVLP INPUT FLTE'!$D12*'COMMISSION ASSUMPTIONS FLTE'!$E37)</f>
        <v>0</v>
      </c>
      <c r="BL110" s="314">
        <f ca="1">('SUBSCRIBER BASE FLTE'!BL50*'COMMISSION ASSUMPTIONS FLTE'!$F54)*('MVLP INPUT FLTE'!$D12*'COMMISSION ASSUMPTIONS FLTE'!$E37)</f>
        <v>0</v>
      </c>
      <c r="BM110" s="314">
        <f ca="1">('SUBSCRIBER BASE FLTE'!BM50*'COMMISSION ASSUMPTIONS FLTE'!$F54)*('MVLP INPUT FLTE'!$D12*'COMMISSION ASSUMPTIONS FLTE'!$E37)</f>
        <v>0</v>
      </c>
      <c r="BN110" s="314">
        <f ca="1">('SUBSCRIBER BASE FLTE'!BN50*'COMMISSION ASSUMPTIONS FLTE'!$F54)*('MVLP INPUT FLTE'!$D12*'COMMISSION ASSUMPTIONS FLTE'!$E37)</f>
        <v>0</v>
      </c>
      <c r="BO110" s="314">
        <f ca="1">('SUBSCRIBER BASE FLTE'!BO50*'COMMISSION ASSUMPTIONS FLTE'!$F54)*('MVLP INPUT FLTE'!$D12*'COMMISSION ASSUMPTIONS FLTE'!$E37)</f>
        <v>0</v>
      </c>
      <c r="BP110" s="314">
        <f ca="1">('SUBSCRIBER BASE FLTE'!BP50*'COMMISSION ASSUMPTIONS FLTE'!$F54)*('MVLP INPUT FLTE'!$D12*'COMMISSION ASSUMPTIONS FLTE'!$E37)</f>
        <v>0</v>
      </c>
      <c r="BQ110" s="314">
        <f ca="1">('SUBSCRIBER BASE FLTE'!BQ50*'COMMISSION ASSUMPTIONS FLTE'!$F54)*('MVLP INPUT FLTE'!$D12*'COMMISSION ASSUMPTIONS FLTE'!$E37)</f>
        <v>0</v>
      </c>
      <c r="BR110" s="314">
        <f ca="1">('SUBSCRIBER BASE FLTE'!BR50*'COMMISSION ASSUMPTIONS FLTE'!$F54)*('MVLP INPUT FLTE'!$D12*'COMMISSION ASSUMPTIONS FLTE'!$E37)</f>
        <v>0</v>
      </c>
    </row>
    <row r="111" spans="2:70" ht="24" customHeight="1" outlineLevel="2">
      <c r="B111" s="313" t="str">
        <f>B103</f>
        <v>FLTE 400GB</v>
      </c>
      <c r="C111" s="314">
        <f>('SUBSCRIBER BASE FLTE'!C51*'COMMISSION ASSUMPTIONS FLTE'!$F55)*('MVLP INPUT FLTE'!$D13*'COMMISSION ASSUMPTIONS FLTE'!$E38)</f>
        <v>0</v>
      </c>
      <c r="D111" s="314">
        <f>('SUBSCRIBER BASE FLTE'!D51*'COMMISSION ASSUMPTIONS FLTE'!$F55)*('MVLP INPUT FLTE'!$D13*'COMMISSION ASSUMPTIONS FLTE'!$E38)</f>
        <v>0</v>
      </c>
      <c r="E111" s="314">
        <f>('SUBSCRIBER BASE FLTE'!E51*'COMMISSION ASSUMPTIONS FLTE'!$F55)*('MVLP INPUT FLTE'!$D13*'COMMISSION ASSUMPTIONS FLTE'!$E38)</f>
        <v>0</v>
      </c>
      <c r="F111" s="314">
        <f>('SUBSCRIBER BASE FLTE'!F51*'COMMISSION ASSUMPTIONS FLTE'!$F55)*('MVLP INPUT FLTE'!$D13*'COMMISSION ASSUMPTIONS FLTE'!$E38)</f>
        <v>0</v>
      </c>
      <c r="G111" s="314">
        <f>('SUBSCRIBER BASE FLTE'!G51*'COMMISSION ASSUMPTIONS FLTE'!$F55)*('MVLP INPUT FLTE'!$D13*'COMMISSION ASSUMPTIONS FLTE'!$E38)</f>
        <v>0</v>
      </c>
      <c r="H111" s="314">
        <f>('SUBSCRIBER BASE FLTE'!H51*'COMMISSION ASSUMPTIONS FLTE'!$F55)*('MVLP INPUT FLTE'!$D13*'COMMISSION ASSUMPTIONS FLTE'!$E38)</f>
        <v>0</v>
      </c>
      <c r="I111" s="314">
        <f>('SUBSCRIBER BASE FLTE'!I51*'COMMISSION ASSUMPTIONS FLTE'!$F55)*('MVLP INPUT FLTE'!$D13*'COMMISSION ASSUMPTIONS FLTE'!$E38)</f>
        <v>0</v>
      </c>
      <c r="J111" s="314">
        <f>('SUBSCRIBER BASE FLTE'!J51*'COMMISSION ASSUMPTIONS FLTE'!$F55)*('MVLP INPUT FLTE'!$D13*'COMMISSION ASSUMPTIONS FLTE'!$E38)</f>
        <v>0</v>
      </c>
      <c r="K111" s="314">
        <f ca="1">('SUBSCRIBER BASE FLTE'!K51*'COMMISSION ASSUMPTIONS FLTE'!$F55)*('MVLP INPUT FLTE'!$D13*'COMMISSION ASSUMPTIONS FLTE'!$E38)</f>
        <v>0</v>
      </c>
      <c r="L111" s="314">
        <f ca="1">('SUBSCRIBER BASE FLTE'!L51*'COMMISSION ASSUMPTIONS FLTE'!$F55)*('MVLP INPUT FLTE'!$D13*'COMMISSION ASSUMPTIONS FLTE'!$E38)</f>
        <v>0</v>
      </c>
      <c r="M111" s="314">
        <f ca="1">('SUBSCRIBER BASE FLTE'!M51*'COMMISSION ASSUMPTIONS FLTE'!$F55)*('MVLP INPUT FLTE'!$D13*'COMMISSION ASSUMPTIONS FLTE'!$E38)</f>
        <v>0</v>
      </c>
      <c r="N111" s="314">
        <f ca="1">('SUBSCRIBER BASE FLTE'!N51*'COMMISSION ASSUMPTIONS FLTE'!$F55)*('MVLP INPUT FLTE'!$D13*'COMMISSION ASSUMPTIONS FLTE'!$E38)</f>
        <v>0</v>
      </c>
      <c r="O111" s="314">
        <f ca="1">('SUBSCRIBER BASE FLTE'!O51*'COMMISSION ASSUMPTIONS FLTE'!$F55)*('MVLP INPUT FLTE'!$D13*'COMMISSION ASSUMPTIONS FLTE'!$E38)</f>
        <v>0</v>
      </c>
      <c r="P111" s="314">
        <f ca="1">('SUBSCRIBER BASE FLTE'!P51*'COMMISSION ASSUMPTIONS FLTE'!$F55)*('MVLP INPUT FLTE'!$D13*'COMMISSION ASSUMPTIONS FLTE'!$E38)</f>
        <v>0</v>
      </c>
      <c r="Q111" s="314">
        <f ca="1">('SUBSCRIBER BASE FLTE'!Q51*'COMMISSION ASSUMPTIONS FLTE'!$F55)*('MVLP INPUT FLTE'!$D13*'COMMISSION ASSUMPTIONS FLTE'!$E38)</f>
        <v>0</v>
      </c>
      <c r="R111" s="314">
        <f ca="1">('SUBSCRIBER BASE FLTE'!R51*'COMMISSION ASSUMPTIONS FLTE'!$F55)*('MVLP INPUT FLTE'!$D13*'COMMISSION ASSUMPTIONS FLTE'!$E38)</f>
        <v>0</v>
      </c>
      <c r="S111" s="314">
        <f ca="1">('SUBSCRIBER BASE FLTE'!S51*'COMMISSION ASSUMPTIONS FLTE'!$F55)*('MVLP INPUT FLTE'!$D13*'COMMISSION ASSUMPTIONS FLTE'!$E38)</f>
        <v>0</v>
      </c>
      <c r="T111" s="314">
        <f ca="1">('SUBSCRIBER BASE FLTE'!T51*'COMMISSION ASSUMPTIONS FLTE'!$F55)*('MVLP INPUT FLTE'!$D13*'COMMISSION ASSUMPTIONS FLTE'!$E38)</f>
        <v>0</v>
      </c>
      <c r="U111" s="314">
        <f ca="1">('SUBSCRIBER BASE FLTE'!U51*'COMMISSION ASSUMPTIONS FLTE'!$F55)*('MVLP INPUT FLTE'!$D13*'COMMISSION ASSUMPTIONS FLTE'!$E38)</f>
        <v>0</v>
      </c>
      <c r="V111" s="314">
        <f ca="1">('SUBSCRIBER BASE FLTE'!V51*'COMMISSION ASSUMPTIONS FLTE'!$F55)*('MVLP INPUT FLTE'!$D13*'COMMISSION ASSUMPTIONS FLTE'!$E38)</f>
        <v>0</v>
      </c>
      <c r="W111" s="314">
        <f ca="1">('SUBSCRIBER BASE FLTE'!W51*'COMMISSION ASSUMPTIONS FLTE'!$F55)*('MVLP INPUT FLTE'!$D13*'COMMISSION ASSUMPTIONS FLTE'!$E38)</f>
        <v>0</v>
      </c>
      <c r="X111" s="314">
        <f ca="1">('SUBSCRIBER BASE FLTE'!X51*'COMMISSION ASSUMPTIONS FLTE'!$F55)*('MVLP INPUT FLTE'!$D13*'COMMISSION ASSUMPTIONS FLTE'!$E38)</f>
        <v>0</v>
      </c>
      <c r="Y111" s="314">
        <f ca="1">('SUBSCRIBER BASE FLTE'!Y51*'COMMISSION ASSUMPTIONS FLTE'!$F55)*('MVLP INPUT FLTE'!$D13*'COMMISSION ASSUMPTIONS FLTE'!$E38)</f>
        <v>0</v>
      </c>
      <c r="Z111" s="314">
        <f ca="1">('SUBSCRIBER BASE FLTE'!Z51*'COMMISSION ASSUMPTIONS FLTE'!$F55)*('MVLP INPUT FLTE'!$D13*'COMMISSION ASSUMPTIONS FLTE'!$E38)</f>
        <v>0</v>
      </c>
      <c r="AA111" s="314">
        <f ca="1">('SUBSCRIBER BASE FLTE'!AA51*'COMMISSION ASSUMPTIONS FLTE'!$F55)*('MVLP INPUT FLTE'!$D13*'COMMISSION ASSUMPTIONS FLTE'!$E38)</f>
        <v>0</v>
      </c>
      <c r="AB111" s="314">
        <f ca="1">('SUBSCRIBER BASE FLTE'!AB51*'COMMISSION ASSUMPTIONS FLTE'!$F55)*('MVLP INPUT FLTE'!$D13*'COMMISSION ASSUMPTIONS FLTE'!$E38)</f>
        <v>0</v>
      </c>
      <c r="AC111" s="314">
        <f ca="1">('SUBSCRIBER BASE FLTE'!AC51*'COMMISSION ASSUMPTIONS FLTE'!$F55)*('MVLP INPUT FLTE'!$D13*'COMMISSION ASSUMPTIONS FLTE'!$E38)</f>
        <v>0</v>
      </c>
      <c r="AD111" s="314">
        <f ca="1">('SUBSCRIBER BASE FLTE'!AD51*'COMMISSION ASSUMPTIONS FLTE'!$F55)*('MVLP INPUT FLTE'!$D13*'COMMISSION ASSUMPTIONS FLTE'!$E38)</f>
        <v>0</v>
      </c>
      <c r="AE111" s="314">
        <f ca="1">('SUBSCRIBER BASE FLTE'!AE51*'COMMISSION ASSUMPTIONS FLTE'!$F55)*('MVLP INPUT FLTE'!$D13*'COMMISSION ASSUMPTIONS FLTE'!$E38)</f>
        <v>0</v>
      </c>
      <c r="AF111" s="314">
        <f ca="1">('SUBSCRIBER BASE FLTE'!AF51*'COMMISSION ASSUMPTIONS FLTE'!$F55)*('MVLP INPUT FLTE'!$D13*'COMMISSION ASSUMPTIONS FLTE'!$E38)</f>
        <v>0</v>
      </c>
      <c r="AG111" s="314">
        <f ca="1">('SUBSCRIBER BASE FLTE'!AG51*'COMMISSION ASSUMPTIONS FLTE'!$F55)*('MVLP INPUT FLTE'!$D13*'COMMISSION ASSUMPTIONS FLTE'!$E38)</f>
        <v>0</v>
      </c>
      <c r="AH111" s="314">
        <f ca="1">('SUBSCRIBER BASE FLTE'!AH51*'COMMISSION ASSUMPTIONS FLTE'!$F55)*('MVLP INPUT FLTE'!$D13*'COMMISSION ASSUMPTIONS FLTE'!$E38)</f>
        <v>0</v>
      </c>
      <c r="AI111" s="314">
        <f ca="1">('SUBSCRIBER BASE FLTE'!AI51*'COMMISSION ASSUMPTIONS FLTE'!$F55)*('MVLP INPUT FLTE'!$D13*'COMMISSION ASSUMPTIONS FLTE'!$E38)</f>
        <v>0</v>
      </c>
      <c r="AJ111" s="314">
        <f ca="1">('SUBSCRIBER BASE FLTE'!AJ51*'COMMISSION ASSUMPTIONS FLTE'!$F55)*('MVLP INPUT FLTE'!$D13*'COMMISSION ASSUMPTIONS FLTE'!$E38)</f>
        <v>0</v>
      </c>
      <c r="AK111" s="314">
        <f ca="1">('SUBSCRIBER BASE FLTE'!AK51*'COMMISSION ASSUMPTIONS FLTE'!$F55)*('MVLP INPUT FLTE'!$D13*'COMMISSION ASSUMPTIONS FLTE'!$E38)</f>
        <v>0</v>
      </c>
      <c r="AL111" s="314">
        <f ca="1">('SUBSCRIBER BASE FLTE'!AL51*'COMMISSION ASSUMPTIONS FLTE'!$F55)*('MVLP INPUT FLTE'!$D13*'COMMISSION ASSUMPTIONS FLTE'!$E38)</f>
        <v>0</v>
      </c>
      <c r="AM111" s="314">
        <f ca="1">('SUBSCRIBER BASE FLTE'!AM51*'COMMISSION ASSUMPTIONS FLTE'!$F55)*('MVLP INPUT FLTE'!$D13*'COMMISSION ASSUMPTIONS FLTE'!$E38)</f>
        <v>0</v>
      </c>
      <c r="AN111" s="314">
        <f ca="1">('SUBSCRIBER BASE FLTE'!AN51*'COMMISSION ASSUMPTIONS FLTE'!$F55)*('MVLP INPUT FLTE'!$D13*'COMMISSION ASSUMPTIONS FLTE'!$E38)</f>
        <v>0</v>
      </c>
      <c r="AO111" s="314">
        <f ca="1">('SUBSCRIBER BASE FLTE'!AO51*'COMMISSION ASSUMPTIONS FLTE'!$F55)*('MVLP INPUT FLTE'!$D13*'COMMISSION ASSUMPTIONS FLTE'!$E38)</f>
        <v>0</v>
      </c>
      <c r="AP111" s="314">
        <f ca="1">('SUBSCRIBER BASE FLTE'!AP51*'COMMISSION ASSUMPTIONS FLTE'!$F55)*('MVLP INPUT FLTE'!$D13*'COMMISSION ASSUMPTIONS FLTE'!$E38)</f>
        <v>0</v>
      </c>
      <c r="AQ111" s="314">
        <f ca="1">('SUBSCRIBER BASE FLTE'!AQ51*'COMMISSION ASSUMPTIONS FLTE'!$F55)*('MVLP INPUT FLTE'!$D13*'COMMISSION ASSUMPTIONS FLTE'!$E38)</f>
        <v>0</v>
      </c>
      <c r="AR111" s="314">
        <f ca="1">('SUBSCRIBER BASE FLTE'!AR51*'COMMISSION ASSUMPTIONS FLTE'!$F55)*('MVLP INPUT FLTE'!$D13*'COMMISSION ASSUMPTIONS FLTE'!$E38)</f>
        <v>0</v>
      </c>
      <c r="AS111" s="314">
        <f ca="1">('SUBSCRIBER BASE FLTE'!AS51*'COMMISSION ASSUMPTIONS FLTE'!$F55)*('MVLP INPUT FLTE'!$D13*'COMMISSION ASSUMPTIONS FLTE'!$E38)</f>
        <v>0</v>
      </c>
      <c r="AT111" s="314">
        <f ca="1">('SUBSCRIBER BASE FLTE'!AT51*'COMMISSION ASSUMPTIONS FLTE'!$F55)*('MVLP INPUT FLTE'!$D13*'COMMISSION ASSUMPTIONS FLTE'!$E38)</f>
        <v>0</v>
      </c>
      <c r="AU111" s="314">
        <f ca="1">('SUBSCRIBER BASE FLTE'!AU51*'COMMISSION ASSUMPTIONS FLTE'!$F55)*('MVLP INPUT FLTE'!$D13*'COMMISSION ASSUMPTIONS FLTE'!$E38)</f>
        <v>0</v>
      </c>
      <c r="AV111" s="314">
        <f ca="1">('SUBSCRIBER BASE FLTE'!AV51*'COMMISSION ASSUMPTIONS FLTE'!$F55)*('MVLP INPUT FLTE'!$D13*'COMMISSION ASSUMPTIONS FLTE'!$E38)</f>
        <v>0</v>
      </c>
      <c r="AW111" s="314">
        <f ca="1">('SUBSCRIBER BASE FLTE'!AW51*'COMMISSION ASSUMPTIONS FLTE'!$F55)*('MVLP INPUT FLTE'!$D13*'COMMISSION ASSUMPTIONS FLTE'!$E38)</f>
        <v>0</v>
      </c>
      <c r="AX111" s="314">
        <f ca="1">('SUBSCRIBER BASE FLTE'!AX51*'COMMISSION ASSUMPTIONS FLTE'!$F55)*('MVLP INPUT FLTE'!$D13*'COMMISSION ASSUMPTIONS FLTE'!$E38)</f>
        <v>0</v>
      </c>
      <c r="AY111" s="314">
        <f ca="1">('SUBSCRIBER BASE FLTE'!AY51*'COMMISSION ASSUMPTIONS FLTE'!$F55)*('MVLP INPUT FLTE'!$D13*'COMMISSION ASSUMPTIONS FLTE'!$E38)</f>
        <v>0</v>
      </c>
      <c r="AZ111" s="314">
        <f ca="1">('SUBSCRIBER BASE FLTE'!AZ51*'COMMISSION ASSUMPTIONS FLTE'!$F55)*('MVLP INPUT FLTE'!$D13*'COMMISSION ASSUMPTIONS FLTE'!$E38)</f>
        <v>0</v>
      </c>
      <c r="BA111" s="314">
        <f ca="1">('SUBSCRIBER BASE FLTE'!BA51*'COMMISSION ASSUMPTIONS FLTE'!$F55)*('MVLP INPUT FLTE'!$D13*'COMMISSION ASSUMPTIONS FLTE'!$E38)</f>
        <v>0</v>
      </c>
      <c r="BB111" s="314">
        <f ca="1">('SUBSCRIBER BASE FLTE'!BB51*'COMMISSION ASSUMPTIONS FLTE'!$F55)*('MVLP INPUT FLTE'!$D13*'COMMISSION ASSUMPTIONS FLTE'!$E38)</f>
        <v>0</v>
      </c>
      <c r="BC111" s="314">
        <f ca="1">('SUBSCRIBER BASE FLTE'!BC51*'COMMISSION ASSUMPTIONS FLTE'!$F55)*('MVLP INPUT FLTE'!$D13*'COMMISSION ASSUMPTIONS FLTE'!$E38)</f>
        <v>0</v>
      </c>
      <c r="BD111" s="314">
        <f ca="1">('SUBSCRIBER BASE FLTE'!BD51*'COMMISSION ASSUMPTIONS FLTE'!$F55)*('MVLP INPUT FLTE'!$D13*'COMMISSION ASSUMPTIONS FLTE'!$E38)</f>
        <v>0</v>
      </c>
      <c r="BE111" s="314">
        <f ca="1">('SUBSCRIBER BASE FLTE'!BE51*'COMMISSION ASSUMPTIONS FLTE'!$F55)*('MVLP INPUT FLTE'!$D13*'COMMISSION ASSUMPTIONS FLTE'!$E38)</f>
        <v>0</v>
      </c>
      <c r="BF111" s="314">
        <f ca="1">('SUBSCRIBER BASE FLTE'!BF51*'COMMISSION ASSUMPTIONS FLTE'!$F55)*('MVLP INPUT FLTE'!$D13*'COMMISSION ASSUMPTIONS FLTE'!$E38)</f>
        <v>0</v>
      </c>
      <c r="BG111" s="314">
        <f ca="1">('SUBSCRIBER BASE FLTE'!BG51*'COMMISSION ASSUMPTIONS FLTE'!$F55)*('MVLP INPUT FLTE'!$D13*'COMMISSION ASSUMPTIONS FLTE'!$E38)</f>
        <v>0</v>
      </c>
      <c r="BH111" s="314">
        <f ca="1">('SUBSCRIBER BASE FLTE'!BH51*'COMMISSION ASSUMPTIONS FLTE'!$F55)*('MVLP INPUT FLTE'!$D13*'COMMISSION ASSUMPTIONS FLTE'!$E38)</f>
        <v>0</v>
      </c>
      <c r="BI111" s="314">
        <f ca="1">('SUBSCRIBER BASE FLTE'!BI51*'COMMISSION ASSUMPTIONS FLTE'!$F55)*('MVLP INPUT FLTE'!$D13*'COMMISSION ASSUMPTIONS FLTE'!$E38)</f>
        <v>0</v>
      </c>
      <c r="BJ111" s="314">
        <f ca="1">('SUBSCRIBER BASE FLTE'!BJ51*'COMMISSION ASSUMPTIONS FLTE'!$F55)*('MVLP INPUT FLTE'!$D13*'COMMISSION ASSUMPTIONS FLTE'!$E38)</f>
        <v>0</v>
      </c>
      <c r="BK111" s="314">
        <f ca="1">('SUBSCRIBER BASE FLTE'!BK51*'COMMISSION ASSUMPTIONS FLTE'!$F55)*('MVLP INPUT FLTE'!$D13*'COMMISSION ASSUMPTIONS FLTE'!$E38)</f>
        <v>0</v>
      </c>
      <c r="BL111" s="314">
        <f ca="1">('SUBSCRIBER BASE FLTE'!BL51*'COMMISSION ASSUMPTIONS FLTE'!$F55)*('MVLP INPUT FLTE'!$D13*'COMMISSION ASSUMPTIONS FLTE'!$E38)</f>
        <v>0</v>
      </c>
      <c r="BM111" s="314">
        <f ca="1">('SUBSCRIBER BASE FLTE'!BM51*'COMMISSION ASSUMPTIONS FLTE'!$F55)*('MVLP INPUT FLTE'!$D13*'COMMISSION ASSUMPTIONS FLTE'!$E38)</f>
        <v>0</v>
      </c>
      <c r="BN111" s="314">
        <f ca="1">('SUBSCRIBER BASE FLTE'!BN51*'COMMISSION ASSUMPTIONS FLTE'!$F55)*('MVLP INPUT FLTE'!$D13*'COMMISSION ASSUMPTIONS FLTE'!$E38)</f>
        <v>0</v>
      </c>
      <c r="BO111" s="314">
        <f ca="1">('SUBSCRIBER BASE FLTE'!BO51*'COMMISSION ASSUMPTIONS FLTE'!$F55)*('MVLP INPUT FLTE'!$D13*'COMMISSION ASSUMPTIONS FLTE'!$E38)</f>
        <v>0</v>
      </c>
      <c r="BP111" s="314">
        <f ca="1">('SUBSCRIBER BASE FLTE'!BP51*'COMMISSION ASSUMPTIONS FLTE'!$F55)*('MVLP INPUT FLTE'!$D13*'COMMISSION ASSUMPTIONS FLTE'!$E38)</f>
        <v>0</v>
      </c>
      <c r="BQ111" s="314">
        <f ca="1">('SUBSCRIBER BASE FLTE'!BQ51*'COMMISSION ASSUMPTIONS FLTE'!$F55)*('MVLP INPUT FLTE'!$D13*'COMMISSION ASSUMPTIONS FLTE'!$E38)</f>
        <v>0</v>
      </c>
      <c r="BR111" s="314">
        <f ca="1">('SUBSCRIBER BASE FLTE'!BR51*'COMMISSION ASSUMPTIONS FLTE'!$F55)*('MVLP INPUT FLTE'!$D13*'COMMISSION ASSUMPTIONS FLTE'!$E38)</f>
        <v>0</v>
      </c>
    </row>
    <row r="112" spans="2:70" ht="24" customHeight="1" outlineLevel="2">
      <c r="B112" s="313" t="str">
        <f>B104</f>
        <v>Package 5</v>
      </c>
      <c r="C112" s="314">
        <f>('SUBSCRIBER BASE FLTE'!C52*'COMMISSION ASSUMPTIONS FLTE'!$F56)*('MVLP INPUT FLTE'!$D14*'COMMISSION ASSUMPTIONS FLTE'!$E39)</f>
        <v>0</v>
      </c>
      <c r="D112" s="314">
        <f>('SUBSCRIBER BASE FLTE'!D52*'COMMISSION ASSUMPTIONS FLTE'!$F56)*('MVLP INPUT FLTE'!$D14*'COMMISSION ASSUMPTIONS FLTE'!$E39)</f>
        <v>0</v>
      </c>
      <c r="E112" s="314">
        <f>('SUBSCRIBER BASE FLTE'!E52*'COMMISSION ASSUMPTIONS FLTE'!$F56)*('MVLP INPUT FLTE'!$D14*'COMMISSION ASSUMPTIONS FLTE'!$E39)</f>
        <v>0</v>
      </c>
      <c r="F112" s="314">
        <f>('SUBSCRIBER BASE FLTE'!F52*'COMMISSION ASSUMPTIONS FLTE'!$F56)*('MVLP INPUT FLTE'!$D14*'COMMISSION ASSUMPTIONS FLTE'!$E39)</f>
        <v>0</v>
      </c>
      <c r="G112" s="314">
        <f>('SUBSCRIBER BASE FLTE'!G52*'COMMISSION ASSUMPTIONS FLTE'!$F56)*('MVLP INPUT FLTE'!$D14*'COMMISSION ASSUMPTIONS FLTE'!$E39)</f>
        <v>0</v>
      </c>
      <c r="H112" s="314">
        <f>('SUBSCRIBER BASE FLTE'!H52*'COMMISSION ASSUMPTIONS FLTE'!$F56)*('MVLP INPUT FLTE'!$D14*'COMMISSION ASSUMPTIONS FLTE'!$E39)</f>
        <v>0</v>
      </c>
      <c r="I112" s="314">
        <f>('SUBSCRIBER BASE FLTE'!I52*'COMMISSION ASSUMPTIONS FLTE'!$F56)*('MVLP INPUT FLTE'!$D14*'COMMISSION ASSUMPTIONS FLTE'!$E39)</f>
        <v>0</v>
      </c>
      <c r="J112" s="314">
        <f>('SUBSCRIBER BASE FLTE'!J52*'COMMISSION ASSUMPTIONS FLTE'!$F56)*('MVLP INPUT FLTE'!$D14*'COMMISSION ASSUMPTIONS FLTE'!$E39)</f>
        <v>0</v>
      </c>
      <c r="K112" s="314">
        <f ca="1">('SUBSCRIBER BASE FLTE'!K52*'COMMISSION ASSUMPTIONS FLTE'!$F56)*('MVLP INPUT FLTE'!$D14*'COMMISSION ASSUMPTIONS FLTE'!$E39)</f>
        <v>0</v>
      </c>
      <c r="L112" s="314">
        <f ca="1">('SUBSCRIBER BASE FLTE'!L52*'COMMISSION ASSUMPTIONS FLTE'!$F56)*('MVLP INPUT FLTE'!$D14*'COMMISSION ASSUMPTIONS FLTE'!$E39)</f>
        <v>0</v>
      </c>
      <c r="M112" s="314">
        <f ca="1">('SUBSCRIBER BASE FLTE'!M52*'COMMISSION ASSUMPTIONS FLTE'!$F56)*('MVLP INPUT FLTE'!$D14*'COMMISSION ASSUMPTIONS FLTE'!$E39)</f>
        <v>0</v>
      </c>
      <c r="N112" s="314">
        <f ca="1">('SUBSCRIBER BASE FLTE'!N52*'COMMISSION ASSUMPTIONS FLTE'!$F56)*('MVLP INPUT FLTE'!$D14*'COMMISSION ASSUMPTIONS FLTE'!$E39)</f>
        <v>0</v>
      </c>
      <c r="O112" s="314">
        <f ca="1">('SUBSCRIBER BASE FLTE'!O52*'COMMISSION ASSUMPTIONS FLTE'!$F56)*('MVLP INPUT FLTE'!$D14*'COMMISSION ASSUMPTIONS FLTE'!$E39)</f>
        <v>0</v>
      </c>
      <c r="P112" s="314">
        <f ca="1">('SUBSCRIBER BASE FLTE'!P52*'COMMISSION ASSUMPTIONS FLTE'!$F56)*('MVLP INPUT FLTE'!$D14*'COMMISSION ASSUMPTIONS FLTE'!$E39)</f>
        <v>0</v>
      </c>
      <c r="Q112" s="314">
        <f ca="1">('SUBSCRIBER BASE FLTE'!Q52*'COMMISSION ASSUMPTIONS FLTE'!$F56)*('MVLP INPUT FLTE'!$D14*'COMMISSION ASSUMPTIONS FLTE'!$E39)</f>
        <v>0</v>
      </c>
      <c r="R112" s="314">
        <f ca="1">('SUBSCRIBER BASE FLTE'!R52*'COMMISSION ASSUMPTIONS FLTE'!$F56)*('MVLP INPUT FLTE'!$D14*'COMMISSION ASSUMPTIONS FLTE'!$E39)</f>
        <v>0</v>
      </c>
      <c r="S112" s="314">
        <f ca="1">('SUBSCRIBER BASE FLTE'!S52*'COMMISSION ASSUMPTIONS FLTE'!$F56)*('MVLP INPUT FLTE'!$D14*'COMMISSION ASSUMPTIONS FLTE'!$E39)</f>
        <v>0</v>
      </c>
      <c r="T112" s="314">
        <f ca="1">('SUBSCRIBER BASE FLTE'!T52*'COMMISSION ASSUMPTIONS FLTE'!$F56)*('MVLP INPUT FLTE'!$D14*'COMMISSION ASSUMPTIONS FLTE'!$E39)</f>
        <v>0</v>
      </c>
      <c r="U112" s="314">
        <f ca="1">('SUBSCRIBER BASE FLTE'!U52*'COMMISSION ASSUMPTIONS FLTE'!$F56)*('MVLP INPUT FLTE'!$D14*'COMMISSION ASSUMPTIONS FLTE'!$E39)</f>
        <v>0</v>
      </c>
      <c r="V112" s="314">
        <f ca="1">('SUBSCRIBER BASE FLTE'!V52*'COMMISSION ASSUMPTIONS FLTE'!$F56)*('MVLP INPUT FLTE'!$D14*'COMMISSION ASSUMPTIONS FLTE'!$E39)</f>
        <v>0</v>
      </c>
      <c r="W112" s="314">
        <f ca="1">('SUBSCRIBER BASE FLTE'!W52*'COMMISSION ASSUMPTIONS FLTE'!$F56)*('MVLP INPUT FLTE'!$D14*'COMMISSION ASSUMPTIONS FLTE'!$E39)</f>
        <v>0</v>
      </c>
      <c r="X112" s="314">
        <f ca="1">('SUBSCRIBER BASE FLTE'!X52*'COMMISSION ASSUMPTIONS FLTE'!$F56)*('MVLP INPUT FLTE'!$D14*'COMMISSION ASSUMPTIONS FLTE'!$E39)</f>
        <v>0</v>
      </c>
      <c r="Y112" s="314">
        <f ca="1">('SUBSCRIBER BASE FLTE'!Y52*'COMMISSION ASSUMPTIONS FLTE'!$F56)*('MVLP INPUT FLTE'!$D14*'COMMISSION ASSUMPTIONS FLTE'!$E39)</f>
        <v>0</v>
      </c>
      <c r="Z112" s="314">
        <f ca="1">('SUBSCRIBER BASE FLTE'!Z52*'COMMISSION ASSUMPTIONS FLTE'!$F56)*('MVLP INPUT FLTE'!$D14*'COMMISSION ASSUMPTIONS FLTE'!$E39)</f>
        <v>0</v>
      </c>
      <c r="AA112" s="314">
        <f ca="1">('SUBSCRIBER BASE FLTE'!AA52*'COMMISSION ASSUMPTIONS FLTE'!$F56)*('MVLP INPUT FLTE'!$D14*'COMMISSION ASSUMPTIONS FLTE'!$E39)</f>
        <v>0</v>
      </c>
      <c r="AB112" s="314">
        <f ca="1">('SUBSCRIBER BASE FLTE'!AB52*'COMMISSION ASSUMPTIONS FLTE'!$F56)*('MVLP INPUT FLTE'!$D14*'COMMISSION ASSUMPTIONS FLTE'!$E39)</f>
        <v>0</v>
      </c>
      <c r="AC112" s="314">
        <f ca="1">('SUBSCRIBER BASE FLTE'!AC52*'COMMISSION ASSUMPTIONS FLTE'!$F56)*('MVLP INPUT FLTE'!$D14*'COMMISSION ASSUMPTIONS FLTE'!$E39)</f>
        <v>0</v>
      </c>
      <c r="AD112" s="314">
        <f ca="1">('SUBSCRIBER BASE FLTE'!AD52*'COMMISSION ASSUMPTIONS FLTE'!$F56)*('MVLP INPUT FLTE'!$D14*'COMMISSION ASSUMPTIONS FLTE'!$E39)</f>
        <v>0</v>
      </c>
      <c r="AE112" s="314">
        <f ca="1">('SUBSCRIBER BASE FLTE'!AE52*'COMMISSION ASSUMPTIONS FLTE'!$F56)*('MVLP INPUT FLTE'!$D14*'COMMISSION ASSUMPTIONS FLTE'!$E39)</f>
        <v>0</v>
      </c>
      <c r="AF112" s="314">
        <f ca="1">('SUBSCRIBER BASE FLTE'!AF52*'COMMISSION ASSUMPTIONS FLTE'!$F56)*('MVLP INPUT FLTE'!$D14*'COMMISSION ASSUMPTIONS FLTE'!$E39)</f>
        <v>0</v>
      </c>
      <c r="AG112" s="314">
        <f ca="1">('SUBSCRIBER BASE FLTE'!AG52*'COMMISSION ASSUMPTIONS FLTE'!$F56)*('MVLP INPUT FLTE'!$D14*'COMMISSION ASSUMPTIONS FLTE'!$E39)</f>
        <v>0</v>
      </c>
      <c r="AH112" s="314">
        <f ca="1">('SUBSCRIBER BASE FLTE'!AH52*'COMMISSION ASSUMPTIONS FLTE'!$F56)*('MVLP INPUT FLTE'!$D14*'COMMISSION ASSUMPTIONS FLTE'!$E39)</f>
        <v>0</v>
      </c>
      <c r="AI112" s="314">
        <f ca="1">('SUBSCRIBER BASE FLTE'!AI52*'COMMISSION ASSUMPTIONS FLTE'!$F56)*('MVLP INPUT FLTE'!$D14*'COMMISSION ASSUMPTIONS FLTE'!$E39)</f>
        <v>0</v>
      </c>
      <c r="AJ112" s="314">
        <f ca="1">('SUBSCRIBER BASE FLTE'!AJ52*'COMMISSION ASSUMPTIONS FLTE'!$F56)*('MVLP INPUT FLTE'!$D14*'COMMISSION ASSUMPTIONS FLTE'!$E39)</f>
        <v>0</v>
      </c>
      <c r="AK112" s="314">
        <f ca="1">('SUBSCRIBER BASE FLTE'!AK52*'COMMISSION ASSUMPTIONS FLTE'!$F56)*('MVLP INPUT FLTE'!$D14*'COMMISSION ASSUMPTIONS FLTE'!$E39)</f>
        <v>0</v>
      </c>
      <c r="AL112" s="314">
        <f ca="1">('SUBSCRIBER BASE FLTE'!AL52*'COMMISSION ASSUMPTIONS FLTE'!$F56)*('MVLP INPUT FLTE'!$D14*'COMMISSION ASSUMPTIONS FLTE'!$E39)</f>
        <v>0</v>
      </c>
      <c r="AM112" s="314">
        <f ca="1">('SUBSCRIBER BASE FLTE'!AM52*'COMMISSION ASSUMPTIONS FLTE'!$F56)*('MVLP INPUT FLTE'!$D14*'COMMISSION ASSUMPTIONS FLTE'!$E39)</f>
        <v>0</v>
      </c>
      <c r="AN112" s="314">
        <f ca="1">('SUBSCRIBER BASE FLTE'!AN52*'COMMISSION ASSUMPTIONS FLTE'!$F56)*('MVLP INPUT FLTE'!$D14*'COMMISSION ASSUMPTIONS FLTE'!$E39)</f>
        <v>0</v>
      </c>
      <c r="AO112" s="314">
        <f ca="1">('SUBSCRIBER BASE FLTE'!AO52*'COMMISSION ASSUMPTIONS FLTE'!$F56)*('MVLP INPUT FLTE'!$D14*'COMMISSION ASSUMPTIONS FLTE'!$E39)</f>
        <v>0</v>
      </c>
      <c r="AP112" s="314">
        <f ca="1">('SUBSCRIBER BASE FLTE'!AP52*'COMMISSION ASSUMPTIONS FLTE'!$F56)*('MVLP INPUT FLTE'!$D14*'COMMISSION ASSUMPTIONS FLTE'!$E39)</f>
        <v>0</v>
      </c>
      <c r="AQ112" s="314">
        <f ca="1">('SUBSCRIBER BASE FLTE'!AQ52*'COMMISSION ASSUMPTIONS FLTE'!$F56)*('MVLP INPUT FLTE'!$D14*'COMMISSION ASSUMPTIONS FLTE'!$E39)</f>
        <v>0</v>
      </c>
      <c r="AR112" s="314">
        <f ca="1">('SUBSCRIBER BASE FLTE'!AR52*'COMMISSION ASSUMPTIONS FLTE'!$F56)*('MVLP INPUT FLTE'!$D14*'COMMISSION ASSUMPTIONS FLTE'!$E39)</f>
        <v>0</v>
      </c>
      <c r="AS112" s="314">
        <f ca="1">('SUBSCRIBER BASE FLTE'!AS52*'COMMISSION ASSUMPTIONS FLTE'!$F56)*('MVLP INPUT FLTE'!$D14*'COMMISSION ASSUMPTIONS FLTE'!$E39)</f>
        <v>0</v>
      </c>
      <c r="AT112" s="314">
        <f ca="1">('SUBSCRIBER BASE FLTE'!AT52*'COMMISSION ASSUMPTIONS FLTE'!$F56)*('MVLP INPUT FLTE'!$D14*'COMMISSION ASSUMPTIONS FLTE'!$E39)</f>
        <v>0</v>
      </c>
      <c r="AU112" s="314">
        <f ca="1">('SUBSCRIBER BASE FLTE'!AU52*'COMMISSION ASSUMPTIONS FLTE'!$F56)*('MVLP INPUT FLTE'!$D14*'COMMISSION ASSUMPTIONS FLTE'!$E39)</f>
        <v>0</v>
      </c>
      <c r="AV112" s="314">
        <f ca="1">('SUBSCRIBER BASE FLTE'!AV52*'COMMISSION ASSUMPTIONS FLTE'!$F56)*('MVLP INPUT FLTE'!$D14*'COMMISSION ASSUMPTIONS FLTE'!$E39)</f>
        <v>0</v>
      </c>
      <c r="AW112" s="314">
        <f ca="1">('SUBSCRIBER BASE FLTE'!AW52*'COMMISSION ASSUMPTIONS FLTE'!$F56)*('MVLP INPUT FLTE'!$D14*'COMMISSION ASSUMPTIONS FLTE'!$E39)</f>
        <v>0</v>
      </c>
      <c r="AX112" s="314">
        <f ca="1">('SUBSCRIBER BASE FLTE'!AX52*'COMMISSION ASSUMPTIONS FLTE'!$F56)*('MVLP INPUT FLTE'!$D14*'COMMISSION ASSUMPTIONS FLTE'!$E39)</f>
        <v>0</v>
      </c>
      <c r="AY112" s="314">
        <f ca="1">('SUBSCRIBER BASE FLTE'!AY52*'COMMISSION ASSUMPTIONS FLTE'!$F56)*('MVLP INPUT FLTE'!$D14*'COMMISSION ASSUMPTIONS FLTE'!$E39)</f>
        <v>0</v>
      </c>
      <c r="AZ112" s="314">
        <f ca="1">('SUBSCRIBER BASE FLTE'!AZ52*'COMMISSION ASSUMPTIONS FLTE'!$F56)*('MVLP INPUT FLTE'!$D14*'COMMISSION ASSUMPTIONS FLTE'!$E39)</f>
        <v>0</v>
      </c>
      <c r="BA112" s="314">
        <f ca="1">('SUBSCRIBER BASE FLTE'!BA52*'COMMISSION ASSUMPTIONS FLTE'!$F56)*('MVLP INPUT FLTE'!$D14*'COMMISSION ASSUMPTIONS FLTE'!$E39)</f>
        <v>0</v>
      </c>
      <c r="BB112" s="314">
        <f ca="1">('SUBSCRIBER BASE FLTE'!BB52*'COMMISSION ASSUMPTIONS FLTE'!$F56)*('MVLP INPUT FLTE'!$D14*'COMMISSION ASSUMPTIONS FLTE'!$E39)</f>
        <v>0</v>
      </c>
      <c r="BC112" s="314">
        <f ca="1">('SUBSCRIBER BASE FLTE'!BC52*'COMMISSION ASSUMPTIONS FLTE'!$F56)*('MVLP INPUT FLTE'!$D14*'COMMISSION ASSUMPTIONS FLTE'!$E39)</f>
        <v>0</v>
      </c>
      <c r="BD112" s="314">
        <f ca="1">('SUBSCRIBER BASE FLTE'!BD52*'COMMISSION ASSUMPTIONS FLTE'!$F56)*('MVLP INPUT FLTE'!$D14*'COMMISSION ASSUMPTIONS FLTE'!$E39)</f>
        <v>0</v>
      </c>
      <c r="BE112" s="314">
        <f ca="1">('SUBSCRIBER BASE FLTE'!BE52*'COMMISSION ASSUMPTIONS FLTE'!$F56)*('MVLP INPUT FLTE'!$D14*'COMMISSION ASSUMPTIONS FLTE'!$E39)</f>
        <v>0</v>
      </c>
      <c r="BF112" s="314">
        <f ca="1">('SUBSCRIBER BASE FLTE'!BF52*'COMMISSION ASSUMPTIONS FLTE'!$F56)*('MVLP INPUT FLTE'!$D14*'COMMISSION ASSUMPTIONS FLTE'!$E39)</f>
        <v>0</v>
      </c>
      <c r="BG112" s="314">
        <f ca="1">('SUBSCRIBER BASE FLTE'!BG52*'COMMISSION ASSUMPTIONS FLTE'!$F56)*('MVLP INPUT FLTE'!$D14*'COMMISSION ASSUMPTIONS FLTE'!$E39)</f>
        <v>0</v>
      </c>
      <c r="BH112" s="314">
        <f ca="1">('SUBSCRIBER BASE FLTE'!BH52*'COMMISSION ASSUMPTIONS FLTE'!$F56)*('MVLP INPUT FLTE'!$D14*'COMMISSION ASSUMPTIONS FLTE'!$E39)</f>
        <v>0</v>
      </c>
      <c r="BI112" s="314">
        <f ca="1">('SUBSCRIBER BASE FLTE'!BI52*'COMMISSION ASSUMPTIONS FLTE'!$F56)*('MVLP INPUT FLTE'!$D14*'COMMISSION ASSUMPTIONS FLTE'!$E39)</f>
        <v>0</v>
      </c>
      <c r="BJ112" s="314">
        <f ca="1">('SUBSCRIBER BASE FLTE'!BJ52*'COMMISSION ASSUMPTIONS FLTE'!$F56)*('MVLP INPUT FLTE'!$D14*'COMMISSION ASSUMPTIONS FLTE'!$E39)</f>
        <v>0</v>
      </c>
      <c r="BK112" s="314">
        <f ca="1">('SUBSCRIBER BASE FLTE'!BK52*'COMMISSION ASSUMPTIONS FLTE'!$F56)*('MVLP INPUT FLTE'!$D14*'COMMISSION ASSUMPTIONS FLTE'!$E39)</f>
        <v>0</v>
      </c>
      <c r="BL112" s="314">
        <f ca="1">('SUBSCRIBER BASE FLTE'!BL52*'COMMISSION ASSUMPTIONS FLTE'!$F56)*('MVLP INPUT FLTE'!$D14*'COMMISSION ASSUMPTIONS FLTE'!$E39)</f>
        <v>0</v>
      </c>
      <c r="BM112" s="314">
        <f ca="1">('SUBSCRIBER BASE FLTE'!BM52*'COMMISSION ASSUMPTIONS FLTE'!$F56)*('MVLP INPUT FLTE'!$D14*'COMMISSION ASSUMPTIONS FLTE'!$E39)</f>
        <v>0</v>
      </c>
      <c r="BN112" s="314">
        <f ca="1">('SUBSCRIBER BASE FLTE'!BN52*'COMMISSION ASSUMPTIONS FLTE'!$F56)*('MVLP INPUT FLTE'!$D14*'COMMISSION ASSUMPTIONS FLTE'!$E39)</f>
        <v>0</v>
      </c>
      <c r="BO112" s="314">
        <f ca="1">('SUBSCRIBER BASE FLTE'!BO52*'COMMISSION ASSUMPTIONS FLTE'!$F56)*('MVLP INPUT FLTE'!$D14*'COMMISSION ASSUMPTIONS FLTE'!$E39)</f>
        <v>0</v>
      </c>
      <c r="BP112" s="314">
        <f ca="1">('SUBSCRIBER BASE FLTE'!BP52*'COMMISSION ASSUMPTIONS FLTE'!$F56)*('MVLP INPUT FLTE'!$D14*'COMMISSION ASSUMPTIONS FLTE'!$E39)</f>
        <v>0</v>
      </c>
      <c r="BQ112" s="314">
        <f ca="1">('SUBSCRIBER BASE FLTE'!BQ52*'COMMISSION ASSUMPTIONS FLTE'!$F56)*('MVLP INPUT FLTE'!$D14*'COMMISSION ASSUMPTIONS FLTE'!$E39)</f>
        <v>0</v>
      </c>
      <c r="BR112" s="314">
        <f ca="1">('SUBSCRIBER BASE FLTE'!BR52*'COMMISSION ASSUMPTIONS FLTE'!$F56)*('MVLP INPUT FLTE'!$D14*'COMMISSION ASSUMPTIONS FLTE'!$E39)</f>
        <v>0</v>
      </c>
    </row>
    <row r="113" spans="2:70" ht="24" customHeight="1" outlineLevel="2">
      <c r="AU113" s="312"/>
      <c r="AV113" s="312"/>
      <c r="AW113" s="312"/>
      <c r="AX113" s="312"/>
      <c r="AY113" s="312"/>
      <c r="AZ113" s="312"/>
      <c r="BA113" s="312"/>
      <c r="BB113" s="312"/>
      <c r="BC113" s="312"/>
      <c r="BD113" s="312"/>
      <c r="BE113" s="312"/>
      <c r="BF113" s="312"/>
      <c r="BG113" s="312"/>
      <c r="BH113" s="312"/>
      <c r="BI113" s="312"/>
      <c r="BJ113" s="312"/>
      <c r="BK113" s="312"/>
      <c r="BL113" s="312"/>
      <c r="BM113" s="312"/>
      <c r="BN113" s="312"/>
      <c r="BO113" s="312"/>
      <c r="BP113" s="312"/>
      <c r="BQ113" s="312"/>
      <c r="BR113" s="312"/>
    </row>
    <row r="114" spans="2:70" ht="24" customHeight="1" outlineLevel="2">
      <c r="B114" s="309" t="str">
        <f>B74</f>
        <v>?</v>
      </c>
      <c r="C114" s="311">
        <f t="shared" ref="C114:BN114" si="30">SUM(C116:C120)</f>
        <v>0</v>
      </c>
      <c r="D114" s="311">
        <f t="shared" si="30"/>
        <v>0</v>
      </c>
      <c r="E114" s="311">
        <f t="shared" si="30"/>
        <v>0</v>
      </c>
      <c r="F114" s="311">
        <f t="shared" si="30"/>
        <v>0</v>
      </c>
      <c r="G114" s="311">
        <f t="shared" si="30"/>
        <v>0</v>
      </c>
      <c r="H114" s="311">
        <f t="shared" si="30"/>
        <v>0</v>
      </c>
      <c r="I114" s="311">
        <f t="shared" si="30"/>
        <v>0</v>
      </c>
      <c r="J114" s="311">
        <f t="shared" si="30"/>
        <v>0</v>
      </c>
      <c r="K114" s="311">
        <f t="shared" ca="1" si="30"/>
        <v>0</v>
      </c>
      <c r="L114" s="311">
        <f t="shared" ca="1" si="30"/>
        <v>0</v>
      </c>
      <c r="M114" s="311">
        <f t="shared" ca="1" si="30"/>
        <v>0</v>
      </c>
      <c r="N114" s="311">
        <f t="shared" ca="1" si="30"/>
        <v>0</v>
      </c>
      <c r="O114" s="311">
        <f t="shared" ca="1" si="30"/>
        <v>0</v>
      </c>
      <c r="P114" s="311">
        <f t="shared" ca="1" si="30"/>
        <v>0</v>
      </c>
      <c r="Q114" s="311">
        <f t="shared" ca="1" si="30"/>
        <v>0</v>
      </c>
      <c r="R114" s="311">
        <f t="shared" ca="1" si="30"/>
        <v>0</v>
      </c>
      <c r="S114" s="311">
        <f t="shared" ca="1" si="30"/>
        <v>0</v>
      </c>
      <c r="T114" s="311">
        <f t="shared" ca="1" si="30"/>
        <v>0</v>
      </c>
      <c r="U114" s="311">
        <f t="shared" ca="1" si="30"/>
        <v>0</v>
      </c>
      <c r="V114" s="311">
        <f t="shared" ca="1" si="30"/>
        <v>0</v>
      </c>
      <c r="W114" s="311">
        <f t="shared" ca="1" si="30"/>
        <v>0</v>
      </c>
      <c r="X114" s="311">
        <f t="shared" ca="1" si="30"/>
        <v>0</v>
      </c>
      <c r="Y114" s="311">
        <f t="shared" ca="1" si="30"/>
        <v>0</v>
      </c>
      <c r="Z114" s="311">
        <f t="shared" ca="1" si="30"/>
        <v>0</v>
      </c>
      <c r="AA114" s="311">
        <f t="shared" ca="1" si="30"/>
        <v>0</v>
      </c>
      <c r="AB114" s="311">
        <f t="shared" ca="1" si="30"/>
        <v>0</v>
      </c>
      <c r="AC114" s="311">
        <f t="shared" ca="1" si="30"/>
        <v>0</v>
      </c>
      <c r="AD114" s="311">
        <f t="shared" ca="1" si="30"/>
        <v>0</v>
      </c>
      <c r="AE114" s="311">
        <f t="shared" ca="1" si="30"/>
        <v>0</v>
      </c>
      <c r="AF114" s="311">
        <f t="shared" ca="1" si="30"/>
        <v>0</v>
      </c>
      <c r="AG114" s="311">
        <f t="shared" ca="1" si="30"/>
        <v>0</v>
      </c>
      <c r="AH114" s="311">
        <f t="shared" ca="1" si="30"/>
        <v>0</v>
      </c>
      <c r="AI114" s="311">
        <f t="shared" ca="1" si="30"/>
        <v>0</v>
      </c>
      <c r="AJ114" s="311">
        <f t="shared" ca="1" si="30"/>
        <v>0</v>
      </c>
      <c r="AK114" s="311">
        <f t="shared" ca="1" si="30"/>
        <v>0</v>
      </c>
      <c r="AL114" s="311">
        <f t="shared" ca="1" si="30"/>
        <v>0</v>
      </c>
      <c r="AM114" s="311">
        <f t="shared" ca="1" si="30"/>
        <v>0</v>
      </c>
      <c r="AN114" s="311">
        <f t="shared" ca="1" si="30"/>
        <v>0</v>
      </c>
      <c r="AO114" s="311">
        <f t="shared" ca="1" si="30"/>
        <v>0</v>
      </c>
      <c r="AP114" s="311">
        <f t="shared" ca="1" si="30"/>
        <v>0</v>
      </c>
      <c r="AQ114" s="311">
        <f t="shared" ca="1" si="30"/>
        <v>0</v>
      </c>
      <c r="AR114" s="311">
        <f t="shared" ca="1" si="30"/>
        <v>0</v>
      </c>
      <c r="AS114" s="311">
        <f t="shared" ca="1" si="30"/>
        <v>0</v>
      </c>
      <c r="AT114" s="311">
        <f t="shared" ca="1" si="30"/>
        <v>0</v>
      </c>
      <c r="AU114" s="311">
        <f t="shared" ca="1" si="30"/>
        <v>0</v>
      </c>
      <c r="AV114" s="311">
        <f t="shared" ca="1" si="30"/>
        <v>0</v>
      </c>
      <c r="AW114" s="311">
        <f t="shared" ca="1" si="30"/>
        <v>0</v>
      </c>
      <c r="AX114" s="311">
        <f t="shared" ca="1" si="30"/>
        <v>0</v>
      </c>
      <c r="AY114" s="311">
        <f t="shared" ca="1" si="30"/>
        <v>0</v>
      </c>
      <c r="AZ114" s="311">
        <f t="shared" ca="1" si="30"/>
        <v>0</v>
      </c>
      <c r="BA114" s="311">
        <f t="shared" ca="1" si="30"/>
        <v>0</v>
      </c>
      <c r="BB114" s="311">
        <f t="shared" ca="1" si="30"/>
        <v>0</v>
      </c>
      <c r="BC114" s="311">
        <f t="shared" ca="1" si="30"/>
        <v>0</v>
      </c>
      <c r="BD114" s="311">
        <f t="shared" ca="1" si="30"/>
        <v>0</v>
      </c>
      <c r="BE114" s="311">
        <f t="shared" ca="1" si="30"/>
        <v>0</v>
      </c>
      <c r="BF114" s="311">
        <f t="shared" ca="1" si="30"/>
        <v>0</v>
      </c>
      <c r="BG114" s="311">
        <f t="shared" ca="1" si="30"/>
        <v>0</v>
      </c>
      <c r="BH114" s="311">
        <f t="shared" ca="1" si="30"/>
        <v>0</v>
      </c>
      <c r="BI114" s="311">
        <f t="shared" ca="1" si="30"/>
        <v>0</v>
      </c>
      <c r="BJ114" s="311">
        <f t="shared" ca="1" si="30"/>
        <v>0</v>
      </c>
      <c r="BK114" s="311">
        <f t="shared" ca="1" si="30"/>
        <v>0</v>
      </c>
      <c r="BL114" s="311">
        <f t="shared" ca="1" si="30"/>
        <v>0</v>
      </c>
      <c r="BM114" s="311">
        <f t="shared" ca="1" si="30"/>
        <v>0</v>
      </c>
      <c r="BN114" s="311">
        <f t="shared" ca="1" si="30"/>
        <v>0</v>
      </c>
      <c r="BO114" s="311">
        <f t="shared" ref="BO114:BR114" ca="1" si="31">SUM(BO116:BO120)</f>
        <v>0</v>
      </c>
      <c r="BP114" s="311">
        <f t="shared" ca="1" si="31"/>
        <v>0</v>
      </c>
      <c r="BQ114" s="311">
        <f t="shared" ca="1" si="31"/>
        <v>0</v>
      </c>
      <c r="BR114" s="311">
        <f t="shared" ca="1" si="31"/>
        <v>0</v>
      </c>
    </row>
    <row r="115" spans="2:70" ht="24" customHeight="1" outlineLevel="2">
      <c r="B115" s="309" t="s">
        <v>356</v>
      </c>
      <c r="AU115" s="312"/>
      <c r="AV115" s="312"/>
      <c r="AW115" s="312"/>
      <c r="AX115" s="312"/>
      <c r="AY115" s="312"/>
      <c r="AZ115" s="312"/>
      <c r="BA115" s="312"/>
      <c r="BB115" s="312"/>
      <c r="BC115" s="312"/>
      <c r="BD115" s="312"/>
      <c r="BE115" s="312"/>
      <c r="BF115" s="312"/>
      <c r="BG115" s="312"/>
      <c r="BH115" s="312"/>
      <c r="BI115" s="312"/>
      <c r="BJ115" s="312"/>
      <c r="BK115" s="312"/>
      <c r="BL115" s="312"/>
      <c r="BM115" s="312"/>
      <c r="BN115" s="312"/>
      <c r="BO115" s="312"/>
      <c r="BP115" s="312"/>
      <c r="BQ115" s="312"/>
      <c r="BR115" s="312"/>
    </row>
    <row r="116" spans="2:70" ht="24" customHeight="1" outlineLevel="2">
      <c r="B116" s="313" t="str">
        <f>B108</f>
        <v>FLTE 40GB</v>
      </c>
      <c r="C116" s="314">
        <f>('SUBSCRIBER BASE FLTE'!C48*'COMMISSION ASSUMPTIONS FLTE'!$G52)*('MVLP INPUT FLTE'!$D10*'COMMISSION ASSUMPTIONS FLTE'!$E41)</f>
        <v>0</v>
      </c>
      <c r="D116" s="314">
        <f>('SUBSCRIBER BASE FLTE'!D48*'COMMISSION ASSUMPTIONS FLTE'!$G52)*('MVLP INPUT FLTE'!$D10*'COMMISSION ASSUMPTIONS FLTE'!$E41)</f>
        <v>0</v>
      </c>
      <c r="E116" s="314">
        <f>('SUBSCRIBER BASE FLTE'!E48*'COMMISSION ASSUMPTIONS FLTE'!$G52)*('MVLP INPUT FLTE'!$D10*'COMMISSION ASSUMPTIONS FLTE'!$E41)</f>
        <v>0</v>
      </c>
      <c r="F116" s="314">
        <f>('SUBSCRIBER BASE FLTE'!F48*'COMMISSION ASSUMPTIONS FLTE'!$G52)*('MVLP INPUT FLTE'!$D10*'COMMISSION ASSUMPTIONS FLTE'!$E41)</f>
        <v>0</v>
      </c>
      <c r="G116" s="314">
        <f>('SUBSCRIBER BASE FLTE'!G48*'COMMISSION ASSUMPTIONS FLTE'!$G52)*('MVLP INPUT FLTE'!$D10*'COMMISSION ASSUMPTIONS FLTE'!$E41)</f>
        <v>0</v>
      </c>
      <c r="H116" s="314">
        <f>('SUBSCRIBER BASE FLTE'!H48*'COMMISSION ASSUMPTIONS FLTE'!$G52)*('MVLP INPUT FLTE'!$D10*'COMMISSION ASSUMPTIONS FLTE'!$E41)</f>
        <v>0</v>
      </c>
      <c r="I116" s="314">
        <f>('SUBSCRIBER BASE FLTE'!I48*'COMMISSION ASSUMPTIONS FLTE'!$G52)*('MVLP INPUT FLTE'!$D10*'COMMISSION ASSUMPTIONS FLTE'!$E41)</f>
        <v>0</v>
      </c>
      <c r="J116" s="314">
        <f>('SUBSCRIBER BASE FLTE'!J48*'COMMISSION ASSUMPTIONS FLTE'!$G52)*('MVLP INPUT FLTE'!$D10*'COMMISSION ASSUMPTIONS FLTE'!$E41)</f>
        <v>0</v>
      </c>
      <c r="K116" s="314">
        <f ca="1">('SUBSCRIBER BASE FLTE'!K48*'COMMISSION ASSUMPTIONS FLTE'!$G52)*('MVLP INPUT FLTE'!$D10*'COMMISSION ASSUMPTIONS FLTE'!$E41)</f>
        <v>0</v>
      </c>
      <c r="L116" s="314">
        <f ca="1">('SUBSCRIBER BASE FLTE'!L48*'COMMISSION ASSUMPTIONS FLTE'!$G52)*('MVLP INPUT FLTE'!$D10*'COMMISSION ASSUMPTIONS FLTE'!$E41)</f>
        <v>0</v>
      </c>
      <c r="M116" s="314">
        <f ca="1">('SUBSCRIBER BASE FLTE'!M48*'COMMISSION ASSUMPTIONS FLTE'!$G52)*('MVLP INPUT FLTE'!$D10*'COMMISSION ASSUMPTIONS FLTE'!$E41)</f>
        <v>0</v>
      </c>
      <c r="N116" s="314">
        <f ca="1">('SUBSCRIBER BASE FLTE'!N48*'COMMISSION ASSUMPTIONS FLTE'!$G52)*('MVLP INPUT FLTE'!$D10*'COMMISSION ASSUMPTIONS FLTE'!$E41)</f>
        <v>0</v>
      </c>
      <c r="O116" s="314">
        <f ca="1">('SUBSCRIBER BASE FLTE'!O48*'COMMISSION ASSUMPTIONS FLTE'!$G52)*('MVLP INPUT FLTE'!$D10*'COMMISSION ASSUMPTIONS FLTE'!$E41)</f>
        <v>0</v>
      </c>
      <c r="P116" s="314">
        <f ca="1">('SUBSCRIBER BASE FLTE'!P48*'COMMISSION ASSUMPTIONS FLTE'!$G52)*('MVLP INPUT FLTE'!$D10*'COMMISSION ASSUMPTIONS FLTE'!$E41)</f>
        <v>0</v>
      </c>
      <c r="Q116" s="314">
        <f ca="1">('SUBSCRIBER BASE FLTE'!Q48*'COMMISSION ASSUMPTIONS FLTE'!$G52)*('MVLP INPUT FLTE'!$D10*'COMMISSION ASSUMPTIONS FLTE'!$E41)</f>
        <v>0</v>
      </c>
      <c r="R116" s="314">
        <f ca="1">('SUBSCRIBER BASE FLTE'!R48*'COMMISSION ASSUMPTIONS FLTE'!$G52)*('MVLP INPUT FLTE'!$D10*'COMMISSION ASSUMPTIONS FLTE'!$E41)</f>
        <v>0</v>
      </c>
      <c r="S116" s="314">
        <f ca="1">('SUBSCRIBER BASE FLTE'!S48*'COMMISSION ASSUMPTIONS FLTE'!$G52)*('MVLP INPUT FLTE'!$D10*'COMMISSION ASSUMPTIONS FLTE'!$E41)</f>
        <v>0</v>
      </c>
      <c r="T116" s="314">
        <f ca="1">('SUBSCRIBER BASE FLTE'!T48*'COMMISSION ASSUMPTIONS FLTE'!$G52)*('MVLP INPUT FLTE'!$D10*'COMMISSION ASSUMPTIONS FLTE'!$E41)</f>
        <v>0</v>
      </c>
      <c r="U116" s="314">
        <f ca="1">('SUBSCRIBER BASE FLTE'!U48*'COMMISSION ASSUMPTIONS FLTE'!$G52)*('MVLP INPUT FLTE'!$D10*'COMMISSION ASSUMPTIONS FLTE'!$E41)</f>
        <v>0</v>
      </c>
      <c r="V116" s="314">
        <f ca="1">('SUBSCRIBER BASE FLTE'!V48*'COMMISSION ASSUMPTIONS FLTE'!$G52)*('MVLP INPUT FLTE'!$D10*'COMMISSION ASSUMPTIONS FLTE'!$E41)</f>
        <v>0</v>
      </c>
      <c r="W116" s="314">
        <f ca="1">('SUBSCRIBER BASE FLTE'!W48*'COMMISSION ASSUMPTIONS FLTE'!$G52)*('MVLP INPUT FLTE'!$D10*'COMMISSION ASSUMPTIONS FLTE'!$E41)</f>
        <v>0</v>
      </c>
      <c r="X116" s="314">
        <f ca="1">('SUBSCRIBER BASE FLTE'!X48*'COMMISSION ASSUMPTIONS FLTE'!$G52)*('MVLP INPUT FLTE'!$D10*'COMMISSION ASSUMPTIONS FLTE'!$E41)</f>
        <v>0</v>
      </c>
      <c r="Y116" s="314">
        <f ca="1">('SUBSCRIBER BASE FLTE'!Y48*'COMMISSION ASSUMPTIONS FLTE'!$G52)*('MVLP INPUT FLTE'!$D10*'COMMISSION ASSUMPTIONS FLTE'!$E41)</f>
        <v>0</v>
      </c>
      <c r="Z116" s="314">
        <f ca="1">('SUBSCRIBER BASE FLTE'!Z48*'COMMISSION ASSUMPTIONS FLTE'!$G52)*('MVLP INPUT FLTE'!$D10*'COMMISSION ASSUMPTIONS FLTE'!$E41)</f>
        <v>0</v>
      </c>
      <c r="AA116" s="314">
        <f ca="1">('SUBSCRIBER BASE FLTE'!AA48*'COMMISSION ASSUMPTIONS FLTE'!$G52)*('MVLP INPUT FLTE'!$D10*'COMMISSION ASSUMPTIONS FLTE'!$E41)</f>
        <v>0</v>
      </c>
      <c r="AB116" s="314">
        <f ca="1">('SUBSCRIBER BASE FLTE'!AB48*'COMMISSION ASSUMPTIONS FLTE'!$G52)*('MVLP INPUT FLTE'!$D10*'COMMISSION ASSUMPTIONS FLTE'!$E41)</f>
        <v>0</v>
      </c>
      <c r="AC116" s="314">
        <f ca="1">('SUBSCRIBER BASE FLTE'!AC48*'COMMISSION ASSUMPTIONS FLTE'!$G52)*('MVLP INPUT FLTE'!$D10*'COMMISSION ASSUMPTIONS FLTE'!$E41)</f>
        <v>0</v>
      </c>
      <c r="AD116" s="314">
        <f ca="1">('SUBSCRIBER BASE FLTE'!AD48*'COMMISSION ASSUMPTIONS FLTE'!$G52)*('MVLP INPUT FLTE'!$D10*'COMMISSION ASSUMPTIONS FLTE'!$E41)</f>
        <v>0</v>
      </c>
      <c r="AE116" s="314">
        <f ca="1">('SUBSCRIBER BASE FLTE'!AE48*'COMMISSION ASSUMPTIONS FLTE'!$G52)*('MVLP INPUT FLTE'!$D10*'COMMISSION ASSUMPTIONS FLTE'!$E41)</f>
        <v>0</v>
      </c>
      <c r="AF116" s="314">
        <f ca="1">('SUBSCRIBER BASE FLTE'!AF48*'COMMISSION ASSUMPTIONS FLTE'!$G52)*('MVLP INPUT FLTE'!$D10*'COMMISSION ASSUMPTIONS FLTE'!$E41)</f>
        <v>0</v>
      </c>
      <c r="AG116" s="314">
        <f ca="1">('SUBSCRIBER BASE FLTE'!AG48*'COMMISSION ASSUMPTIONS FLTE'!$G52)*('MVLP INPUT FLTE'!$D10*'COMMISSION ASSUMPTIONS FLTE'!$E41)</f>
        <v>0</v>
      </c>
      <c r="AH116" s="314">
        <f ca="1">('SUBSCRIBER BASE FLTE'!AH48*'COMMISSION ASSUMPTIONS FLTE'!$G52)*('MVLP INPUT FLTE'!$D10*'COMMISSION ASSUMPTIONS FLTE'!$E41)</f>
        <v>0</v>
      </c>
      <c r="AI116" s="314">
        <f ca="1">('SUBSCRIBER BASE FLTE'!AI48*'COMMISSION ASSUMPTIONS FLTE'!$G52)*('MVLP INPUT FLTE'!$D10*'COMMISSION ASSUMPTIONS FLTE'!$E41)</f>
        <v>0</v>
      </c>
      <c r="AJ116" s="314">
        <f ca="1">('SUBSCRIBER BASE FLTE'!AJ48*'COMMISSION ASSUMPTIONS FLTE'!$G52)*('MVLP INPUT FLTE'!$D10*'COMMISSION ASSUMPTIONS FLTE'!$E41)</f>
        <v>0</v>
      </c>
      <c r="AK116" s="314">
        <f ca="1">('SUBSCRIBER BASE FLTE'!AK48*'COMMISSION ASSUMPTIONS FLTE'!$G52)*('MVLP INPUT FLTE'!$D10*'COMMISSION ASSUMPTIONS FLTE'!$E41)</f>
        <v>0</v>
      </c>
      <c r="AL116" s="314">
        <f ca="1">('SUBSCRIBER BASE FLTE'!AL48*'COMMISSION ASSUMPTIONS FLTE'!$G52)*('MVLP INPUT FLTE'!$D10*'COMMISSION ASSUMPTIONS FLTE'!$E41)</f>
        <v>0</v>
      </c>
      <c r="AM116" s="314">
        <f ca="1">('SUBSCRIBER BASE FLTE'!AM48*'COMMISSION ASSUMPTIONS FLTE'!$G52)*('MVLP INPUT FLTE'!$D10*'COMMISSION ASSUMPTIONS FLTE'!$E41)</f>
        <v>0</v>
      </c>
      <c r="AN116" s="314">
        <f ca="1">('SUBSCRIBER BASE FLTE'!AN48*'COMMISSION ASSUMPTIONS FLTE'!$G52)*('MVLP INPUT FLTE'!$D10*'COMMISSION ASSUMPTIONS FLTE'!$E41)</f>
        <v>0</v>
      </c>
      <c r="AO116" s="314">
        <f ca="1">('SUBSCRIBER BASE FLTE'!AO48*'COMMISSION ASSUMPTIONS FLTE'!$G52)*('MVLP INPUT FLTE'!$D10*'COMMISSION ASSUMPTIONS FLTE'!$E41)</f>
        <v>0</v>
      </c>
      <c r="AP116" s="314">
        <f ca="1">('SUBSCRIBER BASE FLTE'!AP48*'COMMISSION ASSUMPTIONS FLTE'!$G52)*('MVLP INPUT FLTE'!$D10*'COMMISSION ASSUMPTIONS FLTE'!$E41)</f>
        <v>0</v>
      </c>
      <c r="AQ116" s="314">
        <f ca="1">('SUBSCRIBER BASE FLTE'!AQ48*'COMMISSION ASSUMPTIONS FLTE'!$G52)*('MVLP INPUT FLTE'!$D10*'COMMISSION ASSUMPTIONS FLTE'!$E41)</f>
        <v>0</v>
      </c>
      <c r="AR116" s="314">
        <f ca="1">('SUBSCRIBER BASE FLTE'!AR48*'COMMISSION ASSUMPTIONS FLTE'!$G52)*('MVLP INPUT FLTE'!$D10*'COMMISSION ASSUMPTIONS FLTE'!$E41)</f>
        <v>0</v>
      </c>
      <c r="AS116" s="314">
        <f ca="1">('SUBSCRIBER BASE FLTE'!AS48*'COMMISSION ASSUMPTIONS FLTE'!$G52)*('MVLP INPUT FLTE'!$D10*'COMMISSION ASSUMPTIONS FLTE'!$E41)</f>
        <v>0</v>
      </c>
      <c r="AT116" s="314">
        <f ca="1">('SUBSCRIBER BASE FLTE'!AT48*'COMMISSION ASSUMPTIONS FLTE'!$G52)*('MVLP INPUT FLTE'!$D10*'COMMISSION ASSUMPTIONS FLTE'!$E41)</f>
        <v>0</v>
      </c>
      <c r="AU116" s="314">
        <f ca="1">('SUBSCRIBER BASE FLTE'!AU48*'COMMISSION ASSUMPTIONS FLTE'!$G52)*('MVLP INPUT FLTE'!$D10*'COMMISSION ASSUMPTIONS FLTE'!$E41)</f>
        <v>0</v>
      </c>
      <c r="AV116" s="314">
        <f ca="1">('SUBSCRIBER BASE FLTE'!AV48*'COMMISSION ASSUMPTIONS FLTE'!$G52)*('MVLP INPUT FLTE'!$D10*'COMMISSION ASSUMPTIONS FLTE'!$E41)</f>
        <v>0</v>
      </c>
      <c r="AW116" s="314">
        <f ca="1">('SUBSCRIBER BASE FLTE'!AW48*'COMMISSION ASSUMPTIONS FLTE'!$G52)*('MVLP INPUT FLTE'!$D10*'COMMISSION ASSUMPTIONS FLTE'!$E41)</f>
        <v>0</v>
      </c>
      <c r="AX116" s="314">
        <f ca="1">('SUBSCRIBER BASE FLTE'!AX48*'COMMISSION ASSUMPTIONS FLTE'!$G52)*('MVLP INPUT FLTE'!$D10*'COMMISSION ASSUMPTIONS FLTE'!$E41)</f>
        <v>0</v>
      </c>
      <c r="AY116" s="314">
        <f ca="1">('SUBSCRIBER BASE FLTE'!AY48*'COMMISSION ASSUMPTIONS FLTE'!$G52)*('MVLP INPUT FLTE'!$D10*'COMMISSION ASSUMPTIONS FLTE'!$E41)</f>
        <v>0</v>
      </c>
      <c r="AZ116" s="314">
        <f ca="1">('SUBSCRIBER BASE FLTE'!AZ48*'COMMISSION ASSUMPTIONS FLTE'!$G52)*('MVLP INPUT FLTE'!$D10*'COMMISSION ASSUMPTIONS FLTE'!$E41)</f>
        <v>0</v>
      </c>
      <c r="BA116" s="314">
        <f ca="1">('SUBSCRIBER BASE FLTE'!BA48*'COMMISSION ASSUMPTIONS FLTE'!$G52)*('MVLP INPUT FLTE'!$D10*'COMMISSION ASSUMPTIONS FLTE'!$E41)</f>
        <v>0</v>
      </c>
      <c r="BB116" s="314">
        <f ca="1">('SUBSCRIBER BASE FLTE'!BB48*'COMMISSION ASSUMPTIONS FLTE'!$G52)*('MVLP INPUT FLTE'!$D10*'COMMISSION ASSUMPTIONS FLTE'!$E41)</f>
        <v>0</v>
      </c>
      <c r="BC116" s="314">
        <f ca="1">('SUBSCRIBER BASE FLTE'!BC48*'COMMISSION ASSUMPTIONS FLTE'!$G52)*('MVLP INPUT FLTE'!$D10*'COMMISSION ASSUMPTIONS FLTE'!$E41)</f>
        <v>0</v>
      </c>
      <c r="BD116" s="314">
        <f ca="1">('SUBSCRIBER BASE FLTE'!BD48*'COMMISSION ASSUMPTIONS FLTE'!$G52)*('MVLP INPUT FLTE'!$D10*'COMMISSION ASSUMPTIONS FLTE'!$E41)</f>
        <v>0</v>
      </c>
      <c r="BE116" s="314">
        <f ca="1">('SUBSCRIBER BASE FLTE'!BE48*'COMMISSION ASSUMPTIONS FLTE'!$G52)*('MVLP INPUT FLTE'!$D10*'COMMISSION ASSUMPTIONS FLTE'!$E41)</f>
        <v>0</v>
      </c>
      <c r="BF116" s="314">
        <f ca="1">('SUBSCRIBER BASE FLTE'!BF48*'COMMISSION ASSUMPTIONS FLTE'!$G52)*('MVLP INPUT FLTE'!$D10*'COMMISSION ASSUMPTIONS FLTE'!$E41)</f>
        <v>0</v>
      </c>
      <c r="BG116" s="314">
        <f ca="1">('SUBSCRIBER BASE FLTE'!BG48*'COMMISSION ASSUMPTIONS FLTE'!$G52)*('MVLP INPUT FLTE'!$D10*'COMMISSION ASSUMPTIONS FLTE'!$E41)</f>
        <v>0</v>
      </c>
      <c r="BH116" s="314">
        <f ca="1">('SUBSCRIBER BASE FLTE'!BH48*'COMMISSION ASSUMPTIONS FLTE'!$G52)*('MVLP INPUT FLTE'!$D10*'COMMISSION ASSUMPTIONS FLTE'!$E41)</f>
        <v>0</v>
      </c>
      <c r="BI116" s="314">
        <f ca="1">('SUBSCRIBER BASE FLTE'!BI48*'COMMISSION ASSUMPTIONS FLTE'!$G52)*('MVLP INPUT FLTE'!$D10*'COMMISSION ASSUMPTIONS FLTE'!$E41)</f>
        <v>0</v>
      </c>
      <c r="BJ116" s="314">
        <f ca="1">('SUBSCRIBER BASE FLTE'!BJ48*'COMMISSION ASSUMPTIONS FLTE'!$G52)*('MVLP INPUT FLTE'!$D10*'COMMISSION ASSUMPTIONS FLTE'!$E41)</f>
        <v>0</v>
      </c>
      <c r="BK116" s="314">
        <f ca="1">('SUBSCRIBER BASE FLTE'!BK48*'COMMISSION ASSUMPTIONS FLTE'!$G52)*('MVLP INPUT FLTE'!$D10*'COMMISSION ASSUMPTIONS FLTE'!$E41)</f>
        <v>0</v>
      </c>
      <c r="BL116" s="314">
        <f ca="1">('SUBSCRIBER BASE FLTE'!BL48*'COMMISSION ASSUMPTIONS FLTE'!$G52)*('MVLP INPUT FLTE'!$D10*'COMMISSION ASSUMPTIONS FLTE'!$E41)</f>
        <v>0</v>
      </c>
      <c r="BM116" s="314">
        <f ca="1">('SUBSCRIBER BASE FLTE'!BM48*'COMMISSION ASSUMPTIONS FLTE'!$G52)*('MVLP INPUT FLTE'!$D10*'COMMISSION ASSUMPTIONS FLTE'!$E41)</f>
        <v>0</v>
      </c>
      <c r="BN116" s="314">
        <f ca="1">('SUBSCRIBER BASE FLTE'!BN48*'COMMISSION ASSUMPTIONS FLTE'!$G52)*('MVLP INPUT FLTE'!$D10*'COMMISSION ASSUMPTIONS FLTE'!$E41)</f>
        <v>0</v>
      </c>
      <c r="BO116" s="314">
        <f ca="1">('SUBSCRIBER BASE FLTE'!BO48*'COMMISSION ASSUMPTIONS FLTE'!$G52)*('MVLP INPUT FLTE'!$D10*'COMMISSION ASSUMPTIONS FLTE'!$E41)</f>
        <v>0</v>
      </c>
      <c r="BP116" s="314">
        <f ca="1">('SUBSCRIBER BASE FLTE'!BP48*'COMMISSION ASSUMPTIONS FLTE'!$G52)*('MVLP INPUT FLTE'!$D10*'COMMISSION ASSUMPTIONS FLTE'!$E41)</f>
        <v>0</v>
      </c>
      <c r="BQ116" s="314">
        <f ca="1">('SUBSCRIBER BASE FLTE'!BQ48*'COMMISSION ASSUMPTIONS FLTE'!$G52)*('MVLP INPUT FLTE'!$D10*'COMMISSION ASSUMPTIONS FLTE'!$E41)</f>
        <v>0</v>
      </c>
      <c r="BR116" s="314">
        <f ca="1">('SUBSCRIBER BASE FLTE'!BR48*'COMMISSION ASSUMPTIONS FLTE'!$G52)*('MVLP INPUT FLTE'!$D10*'COMMISSION ASSUMPTIONS FLTE'!$E41)</f>
        <v>0</v>
      </c>
    </row>
    <row r="117" spans="2:70" ht="24" customHeight="1" outlineLevel="2">
      <c r="B117" s="313" t="str">
        <f>B109</f>
        <v>FLTE 100GB</v>
      </c>
      <c r="C117" s="314">
        <f>('SUBSCRIBER BASE FLTE'!C49*'COMMISSION ASSUMPTIONS FLTE'!$G53)*('MVLP INPUT FLTE'!$D11*'COMMISSION ASSUMPTIONS FLTE'!$E42)</f>
        <v>0</v>
      </c>
      <c r="D117" s="314">
        <f>('SUBSCRIBER BASE FLTE'!D49*'COMMISSION ASSUMPTIONS FLTE'!$G53)*('MVLP INPUT FLTE'!$D11*'COMMISSION ASSUMPTIONS FLTE'!$E42)</f>
        <v>0</v>
      </c>
      <c r="E117" s="314">
        <f>('SUBSCRIBER BASE FLTE'!E49*'COMMISSION ASSUMPTIONS FLTE'!$G53)*('MVLP INPUT FLTE'!$D11*'COMMISSION ASSUMPTIONS FLTE'!$E42)</f>
        <v>0</v>
      </c>
      <c r="F117" s="314">
        <f>('SUBSCRIBER BASE FLTE'!F49*'COMMISSION ASSUMPTIONS FLTE'!$G53)*('MVLP INPUT FLTE'!$D11*'COMMISSION ASSUMPTIONS FLTE'!$E42)</f>
        <v>0</v>
      </c>
      <c r="G117" s="314">
        <f>('SUBSCRIBER BASE FLTE'!G49*'COMMISSION ASSUMPTIONS FLTE'!$G53)*('MVLP INPUT FLTE'!$D11*'COMMISSION ASSUMPTIONS FLTE'!$E42)</f>
        <v>0</v>
      </c>
      <c r="H117" s="314">
        <f>('SUBSCRIBER BASE FLTE'!H49*'COMMISSION ASSUMPTIONS FLTE'!$G53)*('MVLP INPUT FLTE'!$D11*'COMMISSION ASSUMPTIONS FLTE'!$E42)</f>
        <v>0</v>
      </c>
      <c r="I117" s="314">
        <f>('SUBSCRIBER BASE FLTE'!I49*'COMMISSION ASSUMPTIONS FLTE'!$G53)*('MVLP INPUT FLTE'!$D11*'COMMISSION ASSUMPTIONS FLTE'!$E42)</f>
        <v>0</v>
      </c>
      <c r="J117" s="314">
        <f>('SUBSCRIBER BASE FLTE'!J49*'COMMISSION ASSUMPTIONS FLTE'!$G53)*('MVLP INPUT FLTE'!$D11*'COMMISSION ASSUMPTIONS FLTE'!$E42)</f>
        <v>0</v>
      </c>
      <c r="K117" s="314">
        <f ca="1">('SUBSCRIBER BASE FLTE'!K49*'COMMISSION ASSUMPTIONS FLTE'!$G53)*('MVLP INPUT FLTE'!$D11*'COMMISSION ASSUMPTIONS FLTE'!$E42)</f>
        <v>0</v>
      </c>
      <c r="L117" s="314">
        <f ca="1">('SUBSCRIBER BASE FLTE'!L49*'COMMISSION ASSUMPTIONS FLTE'!$G53)*('MVLP INPUT FLTE'!$D11*'COMMISSION ASSUMPTIONS FLTE'!$E42)</f>
        <v>0</v>
      </c>
      <c r="M117" s="314">
        <f ca="1">('SUBSCRIBER BASE FLTE'!M49*'COMMISSION ASSUMPTIONS FLTE'!$G53)*('MVLP INPUT FLTE'!$D11*'COMMISSION ASSUMPTIONS FLTE'!$E42)</f>
        <v>0</v>
      </c>
      <c r="N117" s="314">
        <f ca="1">('SUBSCRIBER BASE FLTE'!N49*'COMMISSION ASSUMPTIONS FLTE'!$G53)*('MVLP INPUT FLTE'!$D11*'COMMISSION ASSUMPTIONS FLTE'!$E42)</f>
        <v>0</v>
      </c>
      <c r="O117" s="314">
        <f ca="1">('SUBSCRIBER BASE FLTE'!O49*'COMMISSION ASSUMPTIONS FLTE'!$G53)*('MVLP INPUT FLTE'!$D11*'COMMISSION ASSUMPTIONS FLTE'!$E42)</f>
        <v>0</v>
      </c>
      <c r="P117" s="314">
        <f ca="1">('SUBSCRIBER BASE FLTE'!P49*'COMMISSION ASSUMPTIONS FLTE'!$G53)*('MVLP INPUT FLTE'!$D11*'COMMISSION ASSUMPTIONS FLTE'!$E42)</f>
        <v>0</v>
      </c>
      <c r="Q117" s="314">
        <f ca="1">('SUBSCRIBER BASE FLTE'!Q49*'COMMISSION ASSUMPTIONS FLTE'!$G53)*('MVLP INPUT FLTE'!$D11*'COMMISSION ASSUMPTIONS FLTE'!$E42)</f>
        <v>0</v>
      </c>
      <c r="R117" s="314">
        <f ca="1">('SUBSCRIBER BASE FLTE'!R49*'COMMISSION ASSUMPTIONS FLTE'!$G53)*('MVLP INPUT FLTE'!$D11*'COMMISSION ASSUMPTIONS FLTE'!$E42)</f>
        <v>0</v>
      </c>
      <c r="S117" s="314">
        <f ca="1">('SUBSCRIBER BASE FLTE'!S49*'COMMISSION ASSUMPTIONS FLTE'!$G53)*('MVLP INPUT FLTE'!$D11*'COMMISSION ASSUMPTIONS FLTE'!$E42)</f>
        <v>0</v>
      </c>
      <c r="T117" s="314">
        <f ca="1">('SUBSCRIBER BASE FLTE'!T49*'COMMISSION ASSUMPTIONS FLTE'!$G53)*('MVLP INPUT FLTE'!$D11*'COMMISSION ASSUMPTIONS FLTE'!$E42)</f>
        <v>0</v>
      </c>
      <c r="U117" s="314">
        <f ca="1">('SUBSCRIBER BASE FLTE'!U49*'COMMISSION ASSUMPTIONS FLTE'!$G53)*('MVLP INPUT FLTE'!$D11*'COMMISSION ASSUMPTIONS FLTE'!$E42)</f>
        <v>0</v>
      </c>
      <c r="V117" s="314">
        <f ca="1">('SUBSCRIBER BASE FLTE'!V49*'COMMISSION ASSUMPTIONS FLTE'!$G53)*('MVLP INPUT FLTE'!$D11*'COMMISSION ASSUMPTIONS FLTE'!$E42)</f>
        <v>0</v>
      </c>
      <c r="W117" s="314">
        <f ca="1">('SUBSCRIBER BASE FLTE'!W49*'COMMISSION ASSUMPTIONS FLTE'!$G53)*('MVLP INPUT FLTE'!$D11*'COMMISSION ASSUMPTIONS FLTE'!$E42)</f>
        <v>0</v>
      </c>
      <c r="X117" s="314">
        <f ca="1">('SUBSCRIBER BASE FLTE'!X49*'COMMISSION ASSUMPTIONS FLTE'!$G53)*('MVLP INPUT FLTE'!$D11*'COMMISSION ASSUMPTIONS FLTE'!$E42)</f>
        <v>0</v>
      </c>
      <c r="Y117" s="314">
        <f ca="1">('SUBSCRIBER BASE FLTE'!Y49*'COMMISSION ASSUMPTIONS FLTE'!$G53)*('MVLP INPUT FLTE'!$D11*'COMMISSION ASSUMPTIONS FLTE'!$E42)</f>
        <v>0</v>
      </c>
      <c r="Z117" s="314">
        <f ca="1">('SUBSCRIBER BASE FLTE'!Z49*'COMMISSION ASSUMPTIONS FLTE'!$G53)*('MVLP INPUT FLTE'!$D11*'COMMISSION ASSUMPTIONS FLTE'!$E42)</f>
        <v>0</v>
      </c>
      <c r="AA117" s="314">
        <f ca="1">('SUBSCRIBER BASE FLTE'!AA49*'COMMISSION ASSUMPTIONS FLTE'!$G53)*('MVLP INPUT FLTE'!$D11*'COMMISSION ASSUMPTIONS FLTE'!$E42)</f>
        <v>0</v>
      </c>
      <c r="AB117" s="314">
        <f ca="1">('SUBSCRIBER BASE FLTE'!AB49*'COMMISSION ASSUMPTIONS FLTE'!$G53)*('MVLP INPUT FLTE'!$D11*'COMMISSION ASSUMPTIONS FLTE'!$E42)</f>
        <v>0</v>
      </c>
      <c r="AC117" s="314">
        <f ca="1">('SUBSCRIBER BASE FLTE'!AC49*'COMMISSION ASSUMPTIONS FLTE'!$G53)*('MVLP INPUT FLTE'!$D11*'COMMISSION ASSUMPTIONS FLTE'!$E42)</f>
        <v>0</v>
      </c>
      <c r="AD117" s="314">
        <f ca="1">('SUBSCRIBER BASE FLTE'!AD49*'COMMISSION ASSUMPTIONS FLTE'!$G53)*('MVLP INPUT FLTE'!$D11*'COMMISSION ASSUMPTIONS FLTE'!$E42)</f>
        <v>0</v>
      </c>
      <c r="AE117" s="314">
        <f ca="1">('SUBSCRIBER BASE FLTE'!AE49*'COMMISSION ASSUMPTIONS FLTE'!$G53)*('MVLP INPUT FLTE'!$D11*'COMMISSION ASSUMPTIONS FLTE'!$E42)</f>
        <v>0</v>
      </c>
      <c r="AF117" s="314">
        <f ca="1">('SUBSCRIBER BASE FLTE'!AF49*'COMMISSION ASSUMPTIONS FLTE'!$G53)*('MVLP INPUT FLTE'!$D11*'COMMISSION ASSUMPTIONS FLTE'!$E42)</f>
        <v>0</v>
      </c>
      <c r="AG117" s="314">
        <f ca="1">('SUBSCRIBER BASE FLTE'!AG49*'COMMISSION ASSUMPTIONS FLTE'!$G53)*('MVLP INPUT FLTE'!$D11*'COMMISSION ASSUMPTIONS FLTE'!$E42)</f>
        <v>0</v>
      </c>
      <c r="AH117" s="314">
        <f ca="1">('SUBSCRIBER BASE FLTE'!AH49*'COMMISSION ASSUMPTIONS FLTE'!$G53)*('MVLP INPUT FLTE'!$D11*'COMMISSION ASSUMPTIONS FLTE'!$E42)</f>
        <v>0</v>
      </c>
      <c r="AI117" s="314">
        <f ca="1">('SUBSCRIBER BASE FLTE'!AI49*'COMMISSION ASSUMPTIONS FLTE'!$G53)*('MVLP INPUT FLTE'!$D11*'COMMISSION ASSUMPTIONS FLTE'!$E42)</f>
        <v>0</v>
      </c>
      <c r="AJ117" s="314">
        <f ca="1">('SUBSCRIBER BASE FLTE'!AJ49*'COMMISSION ASSUMPTIONS FLTE'!$G53)*('MVLP INPUT FLTE'!$D11*'COMMISSION ASSUMPTIONS FLTE'!$E42)</f>
        <v>0</v>
      </c>
      <c r="AK117" s="314">
        <f ca="1">('SUBSCRIBER BASE FLTE'!AK49*'COMMISSION ASSUMPTIONS FLTE'!$G53)*('MVLP INPUT FLTE'!$D11*'COMMISSION ASSUMPTIONS FLTE'!$E42)</f>
        <v>0</v>
      </c>
      <c r="AL117" s="314">
        <f ca="1">('SUBSCRIBER BASE FLTE'!AL49*'COMMISSION ASSUMPTIONS FLTE'!$G53)*('MVLP INPUT FLTE'!$D11*'COMMISSION ASSUMPTIONS FLTE'!$E42)</f>
        <v>0</v>
      </c>
      <c r="AM117" s="314">
        <f ca="1">('SUBSCRIBER BASE FLTE'!AM49*'COMMISSION ASSUMPTIONS FLTE'!$G53)*('MVLP INPUT FLTE'!$D11*'COMMISSION ASSUMPTIONS FLTE'!$E42)</f>
        <v>0</v>
      </c>
      <c r="AN117" s="314">
        <f ca="1">('SUBSCRIBER BASE FLTE'!AN49*'COMMISSION ASSUMPTIONS FLTE'!$G53)*('MVLP INPUT FLTE'!$D11*'COMMISSION ASSUMPTIONS FLTE'!$E42)</f>
        <v>0</v>
      </c>
      <c r="AO117" s="314">
        <f ca="1">('SUBSCRIBER BASE FLTE'!AO49*'COMMISSION ASSUMPTIONS FLTE'!$G53)*('MVLP INPUT FLTE'!$D11*'COMMISSION ASSUMPTIONS FLTE'!$E42)</f>
        <v>0</v>
      </c>
      <c r="AP117" s="314">
        <f ca="1">('SUBSCRIBER BASE FLTE'!AP49*'COMMISSION ASSUMPTIONS FLTE'!$G53)*('MVLP INPUT FLTE'!$D11*'COMMISSION ASSUMPTIONS FLTE'!$E42)</f>
        <v>0</v>
      </c>
      <c r="AQ117" s="314">
        <f ca="1">('SUBSCRIBER BASE FLTE'!AQ49*'COMMISSION ASSUMPTIONS FLTE'!$G53)*('MVLP INPUT FLTE'!$D11*'COMMISSION ASSUMPTIONS FLTE'!$E42)</f>
        <v>0</v>
      </c>
      <c r="AR117" s="314">
        <f ca="1">('SUBSCRIBER BASE FLTE'!AR49*'COMMISSION ASSUMPTIONS FLTE'!$G53)*('MVLP INPUT FLTE'!$D11*'COMMISSION ASSUMPTIONS FLTE'!$E42)</f>
        <v>0</v>
      </c>
      <c r="AS117" s="314">
        <f ca="1">('SUBSCRIBER BASE FLTE'!AS49*'COMMISSION ASSUMPTIONS FLTE'!$G53)*('MVLP INPUT FLTE'!$D11*'COMMISSION ASSUMPTIONS FLTE'!$E42)</f>
        <v>0</v>
      </c>
      <c r="AT117" s="314">
        <f ca="1">('SUBSCRIBER BASE FLTE'!AT49*'COMMISSION ASSUMPTIONS FLTE'!$G53)*('MVLP INPUT FLTE'!$D11*'COMMISSION ASSUMPTIONS FLTE'!$E42)</f>
        <v>0</v>
      </c>
      <c r="AU117" s="314">
        <f ca="1">('SUBSCRIBER BASE FLTE'!AU49*'COMMISSION ASSUMPTIONS FLTE'!$G53)*('MVLP INPUT FLTE'!$D11*'COMMISSION ASSUMPTIONS FLTE'!$E42)</f>
        <v>0</v>
      </c>
      <c r="AV117" s="314">
        <f ca="1">('SUBSCRIBER BASE FLTE'!AV49*'COMMISSION ASSUMPTIONS FLTE'!$G53)*('MVLP INPUT FLTE'!$D11*'COMMISSION ASSUMPTIONS FLTE'!$E42)</f>
        <v>0</v>
      </c>
      <c r="AW117" s="314">
        <f ca="1">('SUBSCRIBER BASE FLTE'!AW49*'COMMISSION ASSUMPTIONS FLTE'!$G53)*('MVLP INPUT FLTE'!$D11*'COMMISSION ASSUMPTIONS FLTE'!$E42)</f>
        <v>0</v>
      </c>
      <c r="AX117" s="314">
        <f ca="1">('SUBSCRIBER BASE FLTE'!AX49*'COMMISSION ASSUMPTIONS FLTE'!$G53)*('MVLP INPUT FLTE'!$D11*'COMMISSION ASSUMPTIONS FLTE'!$E42)</f>
        <v>0</v>
      </c>
      <c r="AY117" s="314">
        <f ca="1">('SUBSCRIBER BASE FLTE'!AY49*'COMMISSION ASSUMPTIONS FLTE'!$G53)*('MVLP INPUT FLTE'!$D11*'COMMISSION ASSUMPTIONS FLTE'!$E42)</f>
        <v>0</v>
      </c>
      <c r="AZ117" s="314">
        <f ca="1">('SUBSCRIBER BASE FLTE'!AZ49*'COMMISSION ASSUMPTIONS FLTE'!$G53)*('MVLP INPUT FLTE'!$D11*'COMMISSION ASSUMPTIONS FLTE'!$E42)</f>
        <v>0</v>
      </c>
      <c r="BA117" s="314">
        <f ca="1">('SUBSCRIBER BASE FLTE'!BA49*'COMMISSION ASSUMPTIONS FLTE'!$G53)*('MVLP INPUT FLTE'!$D11*'COMMISSION ASSUMPTIONS FLTE'!$E42)</f>
        <v>0</v>
      </c>
      <c r="BB117" s="314">
        <f ca="1">('SUBSCRIBER BASE FLTE'!BB49*'COMMISSION ASSUMPTIONS FLTE'!$G53)*('MVLP INPUT FLTE'!$D11*'COMMISSION ASSUMPTIONS FLTE'!$E42)</f>
        <v>0</v>
      </c>
      <c r="BC117" s="314">
        <f ca="1">('SUBSCRIBER BASE FLTE'!BC49*'COMMISSION ASSUMPTIONS FLTE'!$G53)*('MVLP INPUT FLTE'!$D11*'COMMISSION ASSUMPTIONS FLTE'!$E42)</f>
        <v>0</v>
      </c>
      <c r="BD117" s="314">
        <f ca="1">('SUBSCRIBER BASE FLTE'!BD49*'COMMISSION ASSUMPTIONS FLTE'!$G53)*('MVLP INPUT FLTE'!$D11*'COMMISSION ASSUMPTIONS FLTE'!$E42)</f>
        <v>0</v>
      </c>
      <c r="BE117" s="314">
        <f ca="1">('SUBSCRIBER BASE FLTE'!BE49*'COMMISSION ASSUMPTIONS FLTE'!$G53)*('MVLP INPUT FLTE'!$D11*'COMMISSION ASSUMPTIONS FLTE'!$E42)</f>
        <v>0</v>
      </c>
      <c r="BF117" s="314">
        <f ca="1">('SUBSCRIBER BASE FLTE'!BF49*'COMMISSION ASSUMPTIONS FLTE'!$G53)*('MVLP INPUT FLTE'!$D11*'COMMISSION ASSUMPTIONS FLTE'!$E42)</f>
        <v>0</v>
      </c>
      <c r="BG117" s="314">
        <f ca="1">('SUBSCRIBER BASE FLTE'!BG49*'COMMISSION ASSUMPTIONS FLTE'!$G53)*('MVLP INPUT FLTE'!$D11*'COMMISSION ASSUMPTIONS FLTE'!$E42)</f>
        <v>0</v>
      </c>
      <c r="BH117" s="314">
        <f ca="1">('SUBSCRIBER BASE FLTE'!BH49*'COMMISSION ASSUMPTIONS FLTE'!$G53)*('MVLP INPUT FLTE'!$D11*'COMMISSION ASSUMPTIONS FLTE'!$E42)</f>
        <v>0</v>
      </c>
      <c r="BI117" s="314">
        <f ca="1">('SUBSCRIBER BASE FLTE'!BI49*'COMMISSION ASSUMPTIONS FLTE'!$G53)*('MVLP INPUT FLTE'!$D11*'COMMISSION ASSUMPTIONS FLTE'!$E42)</f>
        <v>0</v>
      </c>
      <c r="BJ117" s="314">
        <f ca="1">('SUBSCRIBER BASE FLTE'!BJ49*'COMMISSION ASSUMPTIONS FLTE'!$G53)*('MVLP INPUT FLTE'!$D11*'COMMISSION ASSUMPTIONS FLTE'!$E42)</f>
        <v>0</v>
      </c>
      <c r="BK117" s="314">
        <f ca="1">('SUBSCRIBER BASE FLTE'!BK49*'COMMISSION ASSUMPTIONS FLTE'!$G53)*('MVLP INPUT FLTE'!$D11*'COMMISSION ASSUMPTIONS FLTE'!$E42)</f>
        <v>0</v>
      </c>
      <c r="BL117" s="314">
        <f ca="1">('SUBSCRIBER BASE FLTE'!BL49*'COMMISSION ASSUMPTIONS FLTE'!$G53)*('MVLP INPUT FLTE'!$D11*'COMMISSION ASSUMPTIONS FLTE'!$E42)</f>
        <v>0</v>
      </c>
      <c r="BM117" s="314">
        <f ca="1">('SUBSCRIBER BASE FLTE'!BM49*'COMMISSION ASSUMPTIONS FLTE'!$G53)*('MVLP INPUT FLTE'!$D11*'COMMISSION ASSUMPTIONS FLTE'!$E42)</f>
        <v>0</v>
      </c>
      <c r="BN117" s="314">
        <f ca="1">('SUBSCRIBER BASE FLTE'!BN49*'COMMISSION ASSUMPTIONS FLTE'!$G53)*('MVLP INPUT FLTE'!$D11*'COMMISSION ASSUMPTIONS FLTE'!$E42)</f>
        <v>0</v>
      </c>
      <c r="BO117" s="314">
        <f ca="1">('SUBSCRIBER BASE FLTE'!BO49*'COMMISSION ASSUMPTIONS FLTE'!$G53)*('MVLP INPUT FLTE'!$D11*'COMMISSION ASSUMPTIONS FLTE'!$E42)</f>
        <v>0</v>
      </c>
      <c r="BP117" s="314">
        <f ca="1">('SUBSCRIBER BASE FLTE'!BP49*'COMMISSION ASSUMPTIONS FLTE'!$G53)*('MVLP INPUT FLTE'!$D11*'COMMISSION ASSUMPTIONS FLTE'!$E42)</f>
        <v>0</v>
      </c>
      <c r="BQ117" s="314">
        <f ca="1">('SUBSCRIBER BASE FLTE'!BQ49*'COMMISSION ASSUMPTIONS FLTE'!$G53)*('MVLP INPUT FLTE'!$D11*'COMMISSION ASSUMPTIONS FLTE'!$E42)</f>
        <v>0</v>
      </c>
      <c r="BR117" s="314">
        <f ca="1">('SUBSCRIBER BASE FLTE'!BR49*'COMMISSION ASSUMPTIONS FLTE'!$G53)*('MVLP INPUT FLTE'!$D11*'COMMISSION ASSUMPTIONS FLTE'!$E42)</f>
        <v>0</v>
      </c>
    </row>
    <row r="118" spans="2:70" ht="24" customHeight="1" outlineLevel="2">
      <c r="B118" s="313" t="str">
        <f>B110</f>
        <v>FLTE 200GB</v>
      </c>
      <c r="C118" s="314">
        <f>('SUBSCRIBER BASE FLTE'!C50*'COMMISSION ASSUMPTIONS FLTE'!$G54)*('MVLP INPUT FLTE'!$D12*'COMMISSION ASSUMPTIONS FLTE'!$E43)</f>
        <v>0</v>
      </c>
      <c r="D118" s="314">
        <f>('SUBSCRIBER BASE FLTE'!D50*'COMMISSION ASSUMPTIONS FLTE'!$G54)*('MVLP INPUT FLTE'!$D12*'COMMISSION ASSUMPTIONS FLTE'!$E43)</f>
        <v>0</v>
      </c>
      <c r="E118" s="314">
        <f>('SUBSCRIBER BASE FLTE'!E50*'COMMISSION ASSUMPTIONS FLTE'!$G54)*('MVLP INPUT FLTE'!$D12*'COMMISSION ASSUMPTIONS FLTE'!$E43)</f>
        <v>0</v>
      </c>
      <c r="F118" s="314">
        <f>('SUBSCRIBER BASE FLTE'!F50*'COMMISSION ASSUMPTIONS FLTE'!$G54)*('MVLP INPUT FLTE'!$D12*'COMMISSION ASSUMPTIONS FLTE'!$E43)</f>
        <v>0</v>
      </c>
      <c r="G118" s="314">
        <f>('SUBSCRIBER BASE FLTE'!G50*'COMMISSION ASSUMPTIONS FLTE'!$G54)*('MVLP INPUT FLTE'!$D12*'COMMISSION ASSUMPTIONS FLTE'!$E43)</f>
        <v>0</v>
      </c>
      <c r="H118" s="314">
        <f>('SUBSCRIBER BASE FLTE'!H50*'COMMISSION ASSUMPTIONS FLTE'!$G54)*('MVLP INPUT FLTE'!$D12*'COMMISSION ASSUMPTIONS FLTE'!$E43)</f>
        <v>0</v>
      </c>
      <c r="I118" s="314">
        <f>('SUBSCRIBER BASE FLTE'!I50*'COMMISSION ASSUMPTIONS FLTE'!$G54)*('MVLP INPUT FLTE'!$D12*'COMMISSION ASSUMPTIONS FLTE'!$E43)</f>
        <v>0</v>
      </c>
      <c r="J118" s="314">
        <f>('SUBSCRIBER BASE FLTE'!J50*'COMMISSION ASSUMPTIONS FLTE'!$G54)*('MVLP INPUT FLTE'!$D12*'COMMISSION ASSUMPTIONS FLTE'!$E43)</f>
        <v>0</v>
      </c>
      <c r="K118" s="314">
        <f ca="1">('SUBSCRIBER BASE FLTE'!K50*'COMMISSION ASSUMPTIONS FLTE'!$G54)*('MVLP INPUT FLTE'!$D12*'COMMISSION ASSUMPTIONS FLTE'!$E43)</f>
        <v>0</v>
      </c>
      <c r="L118" s="314">
        <f ca="1">('SUBSCRIBER BASE FLTE'!L50*'COMMISSION ASSUMPTIONS FLTE'!$G54)*('MVLP INPUT FLTE'!$D12*'COMMISSION ASSUMPTIONS FLTE'!$E43)</f>
        <v>0</v>
      </c>
      <c r="M118" s="314">
        <f ca="1">('SUBSCRIBER BASE FLTE'!M50*'COMMISSION ASSUMPTIONS FLTE'!$G54)*('MVLP INPUT FLTE'!$D12*'COMMISSION ASSUMPTIONS FLTE'!$E43)</f>
        <v>0</v>
      </c>
      <c r="N118" s="314">
        <f ca="1">('SUBSCRIBER BASE FLTE'!N50*'COMMISSION ASSUMPTIONS FLTE'!$G54)*('MVLP INPUT FLTE'!$D12*'COMMISSION ASSUMPTIONS FLTE'!$E43)</f>
        <v>0</v>
      </c>
      <c r="O118" s="314">
        <f ca="1">('SUBSCRIBER BASE FLTE'!O50*'COMMISSION ASSUMPTIONS FLTE'!$G54)*('MVLP INPUT FLTE'!$D12*'COMMISSION ASSUMPTIONS FLTE'!$E43)</f>
        <v>0</v>
      </c>
      <c r="P118" s="314">
        <f ca="1">('SUBSCRIBER BASE FLTE'!P50*'COMMISSION ASSUMPTIONS FLTE'!$G54)*('MVLP INPUT FLTE'!$D12*'COMMISSION ASSUMPTIONS FLTE'!$E43)</f>
        <v>0</v>
      </c>
      <c r="Q118" s="314">
        <f ca="1">('SUBSCRIBER BASE FLTE'!Q50*'COMMISSION ASSUMPTIONS FLTE'!$G54)*('MVLP INPUT FLTE'!$D12*'COMMISSION ASSUMPTIONS FLTE'!$E43)</f>
        <v>0</v>
      </c>
      <c r="R118" s="314">
        <f ca="1">('SUBSCRIBER BASE FLTE'!R50*'COMMISSION ASSUMPTIONS FLTE'!$G54)*('MVLP INPUT FLTE'!$D12*'COMMISSION ASSUMPTIONS FLTE'!$E43)</f>
        <v>0</v>
      </c>
      <c r="S118" s="314">
        <f ca="1">('SUBSCRIBER BASE FLTE'!S50*'COMMISSION ASSUMPTIONS FLTE'!$G54)*('MVLP INPUT FLTE'!$D12*'COMMISSION ASSUMPTIONS FLTE'!$E43)</f>
        <v>0</v>
      </c>
      <c r="T118" s="314">
        <f ca="1">('SUBSCRIBER BASE FLTE'!T50*'COMMISSION ASSUMPTIONS FLTE'!$G54)*('MVLP INPUT FLTE'!$D12*'COMMISSION ASSUMPTIONS FLTE'!$E43)</f>
        <v>0</v>
      </c>
      <c r="U118" s="314">
        <f ca="1">('SUBSCRIBER BASE FLTE'!U50*'COMMISSION ASSUMPTIONS FLTE'!$G54)*('MVLP INPUT FLTE'!$D12*'COMMISSION ASSUMPTIONS FLTE'!$E43)</f>
        <v>0</v>
      </c>
      <c r="V118" s="314">
        <f ca="1">('SUBSCRIBER BASE FLTE'!V50*'COMMISSION ASSUMPTIONS FLTE'!$G54)*('MVLP INPUT FLTE'!$D12*'COMMISSION ASSUMPTIONS FLTE'!$E43)</f>
        <v>0</v>
      </c>
      <c r="W118" s="314">
        <f ca="1">('SUBSCRIBER BASE FLTE'!W50*'COMMISSION ASSUMPTIONS FLTE'!$G54)*('MVLP INPUT FLTE'!$D12*'COMMISSION ASSUMPTIONS FLTE'!$E43)</f>
        <v>0</v>
      </c>
      <c r="X118" s="314">
        <f ca="1">('SUBSCRIBER BASE FLTE'!X50*'COMMISSION ASSUMPTIONS FLTE'!$G54)*('MVLP INPUT FLTE'!$D12*'COMMISSION ASSUMPTIONS FLTE'!$E43)</f>
        <v>0</v>
      </c>
      <c r="Y118" s="314">
        <f ca="1">('SUBSCRIBER BASE FLTE'!Y50*'COMMISSION ASSUMPTIONS FLTE'!$G54)*('MVLP INPUT FLTE'!$D12*'COMMISSION ASSUMPTIONS FLTE'!$E43)</f>
        <v>0</v>
      </c>
      <c r="Z118" s="314">
        <f ca="1">('SUBSCRIBER BASE FLTE'!Z50*'COMMISSION ASSUMPTIONS FLTE'!$G54)*('MVLP INPUT FLTE'!$D12*'COMMISSION ASSUMPTIONS FLTE'!$E43)</f>
        <v>0</v>
      </c>
      <c r="AA118" s="314">
        <f ca="1">('SUBSCRIBER BASE FLTE'!AA50*'COMMISSION ASSUMPTIONS FLTE'!$G54)*('MVLP INPUT FLTE'!$D12*'COMMISSION ASSUMPTIONS FLTE'!$E43)</f>
        <v>0</v>
      </c>
      <c r="AB118" s="314">
        <f ca="1">('SUBSCRIBER BASE FLTE'!AB50*'COMMISSION ASSUMPTIONS FLTE'!$G54)*('MVLP INPUT FLTE'!$D12*'COMMISSION ASSUMPTIONS FLTE'!$E43)</f>
        <v>0</v>
      </c>
      <c r="AC118" s="314">
        <f ca="1">('SUBSCRIBER BASE FLTE'!AC50*'COMMISSION ASSUMPTIONS FLTE'!$G54)*('MVLP INPUT FLTE'!$D12*'COMMISSION ASSUMPTIONS FLTE'!$E43)</f>
        <v>0</v>
      </c>
      <c r="AD118" s="314">
        <f ca="1">('SUBSCRIBER BASE FLTE'!AD50*'COMMISSION ASSUMPTIONS FLTE'!$G54)*('MVLP INPUT FLTE'!$D12*'COMMISSION ASSUMPTIONS FLTE'!$E43)</f>
        <v>0</v>
      </c>
      <c r="AE118" s="314">
        <f ca="1">('SUBSCRIBER BASE FLTE'!AE50*'COMMISSION ASSUMPTIONS FLTE'!$G54)*('MVLP INPUT FLTE'!$D12*'COMMISSION ASSUMPTIONS FLTE'!$E43)</f>
        <v>0</v>
      </c>
      <c r="AF118" s="314">
        <f ca="1">('SUBSCRIBER BASE FLTE'!AF50*'COMMISSION ASSUMPTIONS FLTE'!$G54)*('MVLP INPUT FLTE'!$D12*'COMMISSION ASSUMPTIONS FLTE'!$E43)</f>
        <v>0</v>
      </c>
      <c r="AG118" s="314">
        <f ca="1">('SUBSCRIBER BASE FLTE'!AG50*'COMMISSION ASSUMPTIONS FLTE'!$G54)*('MVLP INPUT FLTE'!$D12*'COMMISSION ASSUMPTIONS FLTE'!$E43)</f>
        <v>0</v>
      </c>
      <c r="AH118" s="314">
        <f ca="1">('SUBSCRIBER BASE FLTE'!AH50*'COMMISSION ASSUMPTIONS FLTE'!$G54)*('MVLP INPUT FLTE'!$D12*'COMMISSION ASSUMPTIONS FLTE'!$E43)</f>
        <v>0</v>
      </c>
      <c r="AI118" s="314">
        <f ca="1">('SUBSCRIBER BASE FLTE'!AI50*'COMMISSION ASSUMPTIONS FLTE'!$G54)*('MVLP INPUT FLTE'!$D12*'COMMISSION ASSUMPTIONS FLTE'!$E43)</f>
        <v>0</v>
      </c>
      <c r="AJ118" s="314">
        <f ca="1">('SUBSCRIBER BASE FLTE'!AJ50*'COMMISSION ASSUMPTIONS FLTE'!$G54)*('MVLP INPUT FLTE'!$D12*'COMMISSION ASSUMPTIONS FLTE'!$E43)</f>
        <v>0</v>
      </c>
      <c r="AK118" s="314">
        <f ca="1">('SUBSCRIBER BASE FLTE'!AK50*'COMMISSION ASSUMPTIONS FLTE'!$G54)*('MVLP INPUT FLTE'!$D12*'COMMISSION ASSUMPTIONS FLTE'!$E43)</f>
        <v>0</v>
      </c>
      <c r="AL118" s="314">
        <f ca="1">('SUBSCRIBER BASE FLTE'!AL50*'COMMISSION ASSUMPTIONS FLTE'!$G54)*('MVLP INPUT FLTE'!$D12*'COMMISSION ASSUMPTIONS FLTE'!$E43)</f>
        <v>0</v>
      </c>
      <c r="AM118" s="314">
        <f ca="1">('SUBSCRIBER BASE FLTE'!AM50*'COMMISSION ASSUMPTIONS FLTE'!$G54)*('MVLP INPUT FLTE'!$D12*'COMMISSION ASSUMPTIONS FLTE'!$E43)</f>
        <v>0</v>
      </c>
      <c r="AN118" s="314">
        <f ca="1">('SUBSCRIBER BASE FLTE'!AN50*'COMMISSION ASSUMPTIONS FLTE'!$G54)*('MVLP INPUT FLTE'!$D12*'COMMISSION ASSUMPTIONS FLTE'!$E43)</f>
        <v>0</v>
      </c>
      <c r="AO118" s="314">
        <f ca="1">('SUBSCRIBER BASE FLTE'!AO50*'COMMISSION ASSUMPTIONS FLTE'!$G54)*('MVLP INPUT FLTE'!$D12*'COMMISSION ASSUMPTIONS FLTE'!$E43)</f>
        <v>0</v>
      </c>
      <c r="AP118" s="314">
        <f ca="1">('SUBSCRIBER BASE FLTE'!AP50*'COMMISSION ASSUMPTIONS FLTE'!$G54)*('MVLP INPUT FLTE'!$D12*'COMMISSION ASSUMPTIONS FLTE'!$E43)</f>
        <v>0</v>
      </c>
      <c r="AQ118" s="314">
        <f ca="1">('SUBSCRIBER BASE FLTE'!AQ50*'COMMISSION ASSUMPTIONS FLTE'!$G54)*('MVLP INPUT FLTE'!$D12*'COMMISSION ASSUMPTIONS FLTE'!$E43)</f>
        <v>0</v>
      </c>
      <c r="AR118" s="314">
        <f ca="1">('SUBSCRIBER BASE FLTE'!AR50*'COMMISSION ASSUMPTIONS FLTE'!$G54)*('MVLP INPUT FLTE'!$D12*'COMMISSION ASSUMPTIONS FLTE'!$E43)</f>
        <v>0</v>
      </c>
      <c r="AS118" s="314">
        <f ca="1">('SUBSCRIBER BASE FLTE'!AS50*'COMMISSION ASSUMPTIONS FLTE'!$G54)*('MVLP INPUT FLTE'!$D12*'COMMISSION ASSUMPTIONS FLTE'!$E43)</f>
        <v>0</v>
      </c>
      <c r="AT118" s="314">
        <f ca="1">('SUBSCRIBER BASE FLTE'!AT50*'COMMISSION ASSUMPTIONS FLTE'!$G54)*('MVLP INPUT FLTE'!$D12*'COMMISSION ASSUMPTIONS FLTE'!$E43)</f>
        <v>0</v>
      </c>
      <c r="AU118" s="314">
        <f ca="1">('SUBSCRIBER BASE FLTE'!AU50*'COMMISSION ASSUMPTIONS FLTE'!$G54)*('MVLP INPUT FLTE'!$D12*'COMMISSION ASSUMPTIONS FLTE'!$E43)</f>
        <v>0</v>
      </c>
      <c r="AV118" s="314">
        <f ca="1">('SUBSCRIBER BASE FLTE'!AV50*'COMMISSION ASSUMPTIONS FLTE'!$G54)*('MVLP INPUT FLTE'!$D12*'COMMISSION ASSUMPTIONS FLTE'!$E43)</f>
        <v>0</v>
      </c>
      <c r="AW118" s="314">
        <f ca="1">('SUBSCRIBER BASE FLTE'!AW50*'COMMISSION ASSUMPTIONS FLTE'!$G54)*('MVLP INPUT FLTE'!$D12*'COMMISSION ASSUMPTIONS FLTE'!$E43)</f>
        <v>0</v>
      </c>
      <c r="AX118" s="314">
        <f ca="1">('SUBSCRIBER BASE FLTE'!AX50*'COMMISSION ASSUMPTIONS FLTE'!$G54)*('MVLP INPUT FLTE'!$D12*'COMMISSION ASSUMPTIONS FLTE'!$E43)</f>
        <v>0</v>
      </c>
      <c r="AY118" s="314">
        <f ca="1">('SUBSCRIBER BASE FLTE'!AY50*'COMMISSION ASSUMPTIONS FLTE'!$G54)*('MVLP INPUT FLTE'!$D12*'COMMISSION ASSUMPTIONS FLTE'!$E43)</f>
        <v>0</v>
      </c>
      <c r="AZ118" s="314">
        <f ca="1">('SUBSCRIBER BASE FLTE'!AZ50*'COMMISSION ASSUMPTIONS FLTE'!$G54)*('MVLP INPUT FLTE'!$D12*'COMMISSION ASSUMPTIONS FLTE'!$E43)</f>
        <v>0</v>
      </c>
      <c r="BA118" s="314">
        <f ca="1">('SUBSCRIBER BASE FLTE'!BA50*'COMMISSION ASSUMPTIONS FLTE'!$G54)*('MVLP INPUT FLTE'!$D12*'COMMISSION ASSUMPTIONS FLTE'!$E43)</f>
        <v>0</v>
      </c>
      <c r="BB118" s="314">
        <f ca="1">('SUBSCRIBER BASE FLTE'!BB50*'COMMISSION ASSUMPTIONS FLTE'!$G54)*('MVLP INPUT FLTE'!$D12*'COMMISSION ASSUMPTIONS FLTE'!$E43)</f>
        <v>0</v>
      </c>
      <c r="BC118" s="314">
        <f ca="1">('SUBSCRIBER BASE FLTE'!BC50*'COMMISSION ASSUMPTIONS FLTE'!$G54)*('MVLP INPUT FLTE'!$D12*'COMMISSION ASSUMPTIONS FLTE'!$E43)</f>
        <v>0</v>
      </c>
      <c r="BD118" s="314">
        <f ca="1">('SUBSCRIBER BASE FLTE'!BD50*'COMMISSION ASSUMPTIONS FLTE'!$G54)*('MVLP INPUT FLTE'!$D12*'COMMISSION ASSUMPTIONS FLTE'!$E43)</f>
        <v>0</v>
      </c>
      <c r="BE118" s="314">
        <f ca="1">('SUBSCRIBER BASE FLTE'!BE50*'COMMISSION ASSUMPTIONS FLTE'!$G54)*('MVLP INPUT FLTE'!$D12*'COMMISSION ASSUMPTIONS FLTE'!$E43)</f>
        <v>0</v>
      </c>
      <c r="BF118" s="314">
        <f ca="1">('SUBSCRIBER BASE FLTE'!BF50*'COMMISSION ASSUMPTIONS FLTE'!$G54)*('MVLP INPUT FLTE'!$D12*'COMMISSION ASSUMPTIONS FLTE'!$E43)</f>
        <v>0</v>
      </c>
      <c r="BG118" s="314">
        <f ca="1">('SUBSCRIBER BASE FLTE'!BG50*'COMMISSION ASSUMPTIONS FLTE'!$G54)*('MVLP INPUT FLTE'!$D12*'COMMISSION ASSUMPTIONS FLTE'!$E43)</f>
        <v>0</v>
      </c>
      <c r="BH118" s="314">
        <f ca="1">('SUBSCRIBER BASE FLTE'!BH50*'COMMISSION ASSUMPTIONS FLTE'!$G54)*('MVLP INPUT FLTE'!$D12*'COMMISSION ASSUMPTIONS FLTE'!$E43)</f>
        <v>0</v>
      </c>
      <c r="BI118" s="314">
        <f ca="1">('SUBSCRIBER BASE FLTE'!BI50*'COMMISSION ASSUMPTIONS FLTE'!$G54)*('MVLP INPUT FLTE'!$D12*'COMMISSION ASSUMPTIONS FLTE'!$E43)</f>
        <v>0</v>
      </c>
      <c r="BJ118" s="314">
        <f ca="1">('SUBSCRIBER BASE FLTE'!BJ50*'COMMISSION ASSUMPTIONS FLTE'!$G54)*('MVLP INPUT FLTE'!$D12*'COMMISSION ASSUMPTIONS FLTE'!$E43)</f>
        <v>0</v>
      </c>
      <c r="BK118" s="314">
        <f ca="1">('SUBSCRIBER BASE FLTE'!BK50*'COMMISSION ASSUMPTIONS FLTE'!$G54)*('MVLP INPUT FLTE'!$D12*'COMMISSION ASSUMPTIONS FLTE'!$E43)</f>
        <v>0</v>
      </c>
      <c r="BL118" s="314">
        <f ca="1">('SUBSCRIBER BASE FLTE'!BL50*'COMMISSION ASSUMPTIONS FLTE'!$G54)*('MVLP INPUT FLTE'!$D12*'COMMISSION ASSUMPTIONS FLTE'!$E43)</f>
        <v>0</v>
      </c>
      <c r="BM118" s="314">
        <f ca="1">('SUBSCRIBER BASE FLTE'!BM50*'COMMISSION ASSUMPTIONS FLTE'!$G54)*('MVLP INPUT FLTE'!$D12*'COMMISSION ASSUMPTIONS FLTE'!$E43)</f>
        <v>0</v>
      </c>
      <c r="BN118" s="314">
        <f ca="1">('SUBSCRIBER BASE FLTE'!BN50*'COMMISSION ASSUMPTIONS FLTE'!$G54)*('MVLP INPUT FLTE'!$D12*'COMMISSION ASSUMPTIONS FLTE'!$E43)</f>
        <v>0</v>
      </c>
      <c r="BO118" s="314">
        <f ca="1">('SUBSCRIBER BASE FLTE'!BO50*'COMMISSION ASSUMPTIONS FLTE'!$G54)*('MVLP INPUT FLTE'!$D12*'COMMISSION ASSUMPTIONS FLTE'!$E43)</f>
        <v>0</v>
      </c>
      <c r="BP118" s="314">
        <f ca="1">('SUBSCRIBER BASE FLTE'!BP50*'COMMISSION ASSUMPTIONS FLTE'!$G54)*('MVLP INPUT FLTE'!$D12*'COMMISSION ASSUMPTIONS FLTE'!$E43)</f>
        <v>0</v>
      </c>
      <c r="BQ118" s="314">
        <f ca="1">('SUBSCRIBER BASE FLTE'!BQ50*'COMMISSION ASSUMPTIONS FLTE'!$G54)*('MVLP INPUT FLTE'!$D12*'COMMISSION ASSUMPTIONS FLTE'!$E43)</f>
        <v>0</v>
      </c>
      <c r="BR118" s="314">
        <f ca="1">('SUBSCRIBER BASE FLTE'!BR50*'COMMISSION ASSUMPTIONS FLTE'!$G54)*('MVLP INPUT FLTE'!$D12*'COMMISSION ASSUMPTIONS FLTE'!$E43)</f>
        <v>0</v>
      </c>
    </row>
    <row r="119" spans="2:70" ht="24" customHeight="1" outlineLevel="2">
      <c r="B119" s="313" t="str">
        <f>B111</f>
        <v>FLTE 400GB</v>
      </c>
      <c r="C119" s="314">
        <f>('SUBSCRIBER BASE FLTE'!C51*'COMMISSION ASSUMPTIONS FLTE'!$G55)*('MVLP INPUT FLTE'!$D13*'COMMISSION ASSUMPTIONS FLTE'!$E44)</f>
        <v>0</v>
      </c>
      <c r="D119" s="314">
        <f>('SUBSCRIBER BASE FLTE'!D51*'COMMISSION ASSUMPTIONS FLTE'!$G55)*('MVLP INPUT FLTE'!$D13*'COMMISSION ASSUMPTIONS FLTE'!$E44)</f>
        <v>0</v>
      </c>
      <c r="E119" s="314">
        <f>('SUBSCRIBER BASE FLTE'!E51*'COMMISSION ASSUMPTIONS FLTE'!$G55)*('MVLP INPUT FLTE'!$D13*'COMMISSION ASSUMPTIONS FLTE'!$E44)</f>
        <v>0</v>
      </c>
      <c r="F119" s="314">
        <f>('SUBSCRIBER BASE FLTE'!F51*'COMMISSION ASSUMPTIONS FLTE'!$G55)*('MVLP INPUT FLTE'!$D13*'COMMISSION ASSUMPTIONS FLTE'!$E44)</f>
        <v>0</v>
      </c>
      <c r="G119" s="314">
        <f>('SUBSCRIBER BASE FLTE'!G51*'COMMISSION ASSUMPTIONS FLTE'!$G55)*('MVLP INPUT FLTE'!$D13*'COMMISSION ASSUMPTIONS FLTE'!$E44)</f>
        <v>0</v>
      </c>
      <c r="H119" s="314">
        <f>('SUBSCRIBER BASE FLTE'!H51*'COMMISSION ASSUMPTIONS FLTE'!$G55)*('MVLP INPUT FLTE'!$D13*'COMMISSION ASSUMPTIONS FLTE'!$E44)</f>
        <v>0</v>
      </c>
      <c r="I119" s="314">
        <f>('SUBSCRIBER BASE FLTE'!I51*'COMMISSION ASSUMPTIONS FLTE'!$G55)*('MVLP INPUT FLTE'!$D13*'COMMISSION ASSUMPTIONS FLTE'!$E44)</f>
        <v>0</v>
      </c>
      <c r="J119" s="314">
        <f>('SUBSCRIBER BASE FLTE'!J51*'COMMISSION ASSUMPTIONS FLTE'!$G55)*('MVLP INPUT FLTE'!$D13*'COMMISSION ASSUMPTIONS FLTE'!$E44)</f>
        <v>0</v>
      </c>
      <c r="K119" s="314">
        <f ca="1">('SUBSCRIBER BASE FLTE'!K51*'COMMISSION ASSUMPTIONS FLTE'!$G55)*('MVLP INPUT FLTE'!$D13*'COMMISSION ASSUMPTIONS FLTE'!$E44)</f>
        <v>0</v>
      </c>
      <c r="L119" s="314">
        <f ca="1">('SUBSCRIBER BASE FLTE'!L51*'COMMISSION ASSUMPTIONS FLTE'!$G55)*('MVLP INPUT FLTE'!$D13*'COMMISSION ASSUMPTIONS FLTE'!$E44)</f>
        <v>0</v>
      </c>
      <c r="M119" s="314">
        <f ca="1">('SUBSCRIBER BASE FLTE'!M51*'COMMISSION ASSUMPTIONS FLTE'!$G55)*('MVLP INPUT FLTE'!$D13*'COMMISSION ASSUMPTIONS FLTE'!$E44)</f>
        <v>0</v>
      </c>
      <c r="N119" s="314">
        <f ca="1">('SUBSCRIBER BASE FLTE'!N51*'COMMISSION ASSUMPTIONS FLTE'!$G55)*('MVLP INPUT FLTE'!$D13*'COMMISSION ASSUMPTIONS FLTE'!$E44)</f>
        <v>0</v>
      </c>
      <c r="O119" s="314">
        <f ca="1">('SUBSCRIBER BASE FLTE'!O51*'COMMISSION ASSUMPTIONS FLTE'!$G55)*('MVLP INPUT FLTE'!$D13*'COMMISSION ASSUMPTIONS FLTE'!$E44)</f>
        <v>0</v>
      </c>
      <c r="P119" s="314">
        <f ca="1">('SUBSCRIBER BASE FLTE'!P51*'COMMISSION ASSUMPTIONS FLTE'!$G55)*('MVLP INPUT FLTE'!$D13*'COMMISSION ASSUMPTIONS FLTE'!$E44)</f>
        <v>0</v>
      </c>
      <c r="Q119" s="314">
        <f ca="1">('SUBSCRIBER BASE FLTE'!Q51*'COMMISSION ASSUMPTIONS FLTE'!$G55)*('MVLP INPUT FLTE'!$D13*'COMMISSION ASSUMPTIONS FLTE'!$E44)</f>
        <v>0</v>
      </c>
      <c r="R119" s="314">
        <f ca="1">('SUBSCRIBER BASE FLTE'!R51*'COMMISSION ASSUMPTIONS FLTE'!$G55)*('MVLP INPUT FLTE'!$D13*'COMMISSION ASSUMPTIONS FLTE'!$E44)</f>
        <v>0</v>
      </c>
      <c r="S119" s="314">
        <f ca="1">('SUBSCRIBER BASE FLTE'!S51*'COMMISSION ASSUMPTIONS FLTE'!$G55)*('MVLP INPUT FLTE'!$D13*'COMMISSION ASSUMPTIONS FLTE'!$E44)</f>
        <v>0</v>
      </c>
      <c r="T119" s="314">
        <f ca="1">('SUBSCRIBER BASE FLTE'!T51*'COMMISSION ASSUMPTIONS FLTE'!$G55)*('MVLP INPUT FLTE'!$D13*'COMMISSION ASSUMPTIONS FLTE'!$E44)</f>
        <v>0</v>
      </c>
      <c r="U119" s="314">
        <f ca="1">('SUBSCRIBER BASE FLTE'!U51*'COMMISSION ASSUMPTIONS FLTE'!$G55)*('MVLP INPUT FLTE'!$D13*'COMMISSION ASSUMPTIONS FLTE'!$E44)</f>
        <v>0</v>
      </c>
      <c r="V119" s="314">
        <f ca="1">('SUBSCRIBER BASE FLTE'!V51*'COMMISSION ASSUMPTIONS FLTE'!$G55)*('MVLP INPUT FLTE'!$D13*'COMMISSION ASSUMPTIONS FLTE'!$E44)</f>
        <v>0</v>
      </c>
      <c r="W119" s="314">
        <f ca="1">('SUBSCRIBER BASE FLTE'!W51*'COMMISSION ASSUMPTIONS FLTE'!$G55)*('MVLP INPUT FLTE'!$D13*'COMMISSION ASSUMPTIONS FLTE'!$E44)</f>
        <v>0</v>
      </c>
      <c r="X119" s="314">
        <f ca="1">('SUBSCRIBER BASE FLTE'!X51*'COMMISSION ASSUMPTIONS FLTE'!$G55)*('MVLP INPUT FLTE'!$D13*'COMMISSION ASSUMPTIONS FLTE'!$E44)</f>
        <v>0</v>
      </c>
      <c r="Y119" s="314">
        <f ca="1">('SUBSCRIBER BASE FLTE'!Y51*'COMMISSION ASSUMPTIONS FLTE'!$G55)*('MVLP INPUT FLTE'!$D13*'COMMISSION ASSUMPTIONS FLTE'!$E44)</f>
        <v>0</v>
      </c>
      <c r="Z119" s="314">
        <f ca="1">('SUBSCRIBER BASE FLTE'!Z51*'COMMISSION ASSUMPTIONS FLTE'!$G55)*('MVLP INPUT FLTE'!$D13*'COMMISSION ASSUMPTIONS FLTE'!$E44)</f>
        <v>0</v>
      </c>
      <c r="AA119" s="314">
        <f ca="1">('SUBSCRIBER BASE FLTE'!AA51*'COMMISSION ASSUMPTIONS FLTE'!$G55)*('MVLP INPUT FLTE'!$D13*'COMMISSION ASSUMPTIONS FLTE'!$E44)</f>
        <v>0</v>
      </c>
      <c r="AB119" s="314">
        <f ca="1">('SUBSCRIBER BASE FLTE'!AB51*'COMMISSION ASSUMPTIONS FLTE'!$G55)*('MVLP INPUT FLTE'!$D13*'COMMISSION ASSUMPTIONS FLTE'!$E44)</f>
        <v>0</v>
      </c>
      <c r="AC119" s="314">
        <f ca="1">('SUBSCRIBER BASE FLTE'!AC51*'COMMISSION ASSUMPTIONS FLTE'!$G55)*('MVLP INPUT FLTE'!$D13*'COMMISSION ASSUMPTIONS FLTE'!$E44)</f>
        <v>0</v>
      </c>
      <c r="AD119" s="314">
        <f ca="1">('SUBSCRIBER BASE FLTE'!AD51*'COMMISSION ASSUMPTIONS FLTE'!$G55)*('MVLP INPUT FLTE'!$D13*'COMMISSION ASSUMPTIONS FLTE'!$E44)</f>
        <v>0</v>
      </c>
      <c r="AE119" s="314">
        <f ca="1">('SUBSCRIBER BASE FLTE'!AE51*'COMMISSION ASSUMPTIONS FLTE'!$G55)*('MVLP INPUT FLTE'!$D13*'COMMISSION ASSUMPTIONS FLTE'!$E44)</f>
        <v>0</v>
      </c>
      <c r="AF119" s="314">
        <f ca="1">('SUBSCRIBER BASE FLTE'!AF51*'COMMISSION ASSUMPTIONS FLTE'!$G55)*('MVLP INPUT FLTE'!$D13*'COMMISSION ASSUMPTIONS FLTE'!$E44)</f>
        <v>0</v>
      </c>
      <c r="AG119" s="314">
        <f ca="1">('SUBSCRIBER BASE FLTE'!AG51*'COMMISSION ASSUMPTIONS FLTE'!$G55)*('MVLP INPUT FLTE'!$D13*'COMMISSION ASSUMPTIONS FLTE'!$E44)</f>
        <v>0</v>
      </c>
      <c r="AH119" s="314">
        <f ca="1">('SUBSCRIBER BASE FLTE'!AH51*'COMMISSION ASSUMPTIONS FLTE'!$G55)*('MVLP INPUT FLTE'!$D13*'COMMISSION ASSUMPTIONS FLTE'!$E44)</f>
        <v>0</v>
      </c>
      <c r="AI119" s="314">
        <f ca="1">('SUBSCRIBER BASE FLTE'!AI51*'COMMISSION ASSUMPTIONS FLTE'!$G55)*('MVLP INPUT FLTE'!$D13*'COMMISSION ASSUMPTIONS FLTE'!$E44)</f>
        <v>0</v>
      </c>
      <c r="AJ119" s="314">
        <f ca="1">('SUBSCRIBER BASE FLTE'!AJ51*'COMMISSION ASSUMPTIONS FLTE'!$G55)*('MVLP INPUT FLTE'!$D13*'COMMISSION ASSUMPTIONS FLTE'!$E44)</f>
        <v>0</v>
      </c>
      <c r="AK119" s="314">
        <f ca="1">('SUBSCRIBER BASE FLTE'!AK51*'COMMISSION ASSUMPTIONS FLTE'!$G55)*('MVLP INPUT FLTE'!$D13*'COMMISSION ASSUMPTIONS FLTE'!$E44)</f>
        <v>0</v>
      </c>
      <c r="AL119" s="314">
        <f ca="1">('SUBSCRIBER BASE FLTE'!AL51*'COMMISSION ASSUMPTIONS FLTE'!$G55)*('MVLP INPUT FLTE'!$D13*'COMMISSION ASSUMPTIONS FLTE'!$E44)</f>
        <v>0</v>
      </c>
      <c r="AM119" s="314">
        <f ca="1">('SUBSCRIBER BASE FLTE'!AM51*'COMMISSION ASSUMPTIONS FLTE'!$G55)*('MVLP INPUT FLTE'!$D13*'COMMISSION ASSUMPTIONS FLTE'!$E44)</f>
        <v>0</v>
      </c>
      <c r="AN119" s="314">
        <f ca="1">('SUBSCRIBER BASE FLTE'!AN51*'COMMISSION ASSUMPTIONS FLTE'!$G55)*('MVLP INPUT FLTE'!$D13*'COMMISSION ASSUMPTIONS FLTE'!$E44)</f>
        <v>0</v>
      </c>
      <c r="AO119" s="314">
        <f ca="1">('SUBSCRIBER BASE FLTE'!AO51*'COMMISSION ASSUMPTIONS FLTE'!$G55)*('MVLP INPUT FLTE'!$D13*'COMMISSION ASSUMPTIONS FLTE'!$E44)</f>
        <v>0</v>
      </c>
      <c r="AP119" s="314">
        <f ca="1">('SUBSCRIBER BASE FLTE'!AP51*'COMMISSION ASSUMPTIONS FLTE'!$G55)*('MVLP INPUT FLTE'!$D13*'COMMISSION ASSUMPTIONS FLTE'!$E44)</f>
        <v>0</v>
      </c>
      <c r="AQ119" s="314">
        <f ca="1">('SUBSCRIBER BASE FLTE'!AQ51*'COMMISSION ASSUMPTIONS FLTE'!$G55)*('MVLP INPUT FLTE'!$D13*'COMMISSION ASSUMPTIONS FLTE'!$E44)</f>
        <v>0</v>
      </c>
      <c r="AR119" s="314">
        <f ca="1">('SUBSCRIBER BASE FLTE'!AR51*'COMMISSION ASSUMPTIONS FLTE'!$G55)*('MVLP INPUT FLTE'!$D13*'COMMISSION ASSUMPTIONS FLTE'!$E44)</f>
        <v>0</v>
      </c>
      <c r="AS119" s="314">
        <f ca="1">('SUBSCRIBER BASE FLTE'!AS51*'COMMISSION ASSUMPTIONS FLTE'!$G55)*('MVLP INPUT FLTE'!$D13*'COMMISSION ASSUMPTIONS FLTE'!$E44)</f>
        <v>0</v>
      </c>
      <c r="AT119" s="314">
        <f ca="1">('SUBSCRIBER BASE FLTE'!AT51*'COMMISSION ASSUMPTIONS FLTE'!$G55)*('MVLP INPUT FLTE'!$D13*'COMMISSION ASSUMPTIONS FLTE'!$E44)</f>
        <v>0</v>
      </c>
      <c r="AU119" s="314">
        <f ca="1">('SUBSCRIBER BASE FLTE'!AU51*'COMMISSION ASSUMPTIONS FLTE'!$G55)*('MVLP INPUT FLTE'!$D13*'COMMISSION ASSUMPTIONS FLTE'!$E44)</f>
        <v>0</v>
      </c>
      <c r="AV119" s="314">
        <f ca="1">('SUBSCRIBER BASE FLTE'!AV51*'COMMISSION ASSUMPTIONS FLTE'!$G55)*('MVLP INPUT FLTE'!$D13*'COMMISSION ASSUMPTIONS FLTE'!$E44)</f>
        <v>0</v>
      </c>
      <c r="AW119" s="314">
        <f ca="1">('SUBSCRIBER BASE FLTE'!AW51*'COMMISSION ASSUMPTIONS FLTE'!$G55)*('MVLP INPUT FLTE'!$D13*'COMMISSION ASSUMPTIONS FLTE'!$E44)</f>
        <v>0</v>
      </c>
      <c r="AX119" s="314">
        <f ca="1">('SUBSCRIBER BASE FLTE'!AX51*'COMMISSION ASSUMPTIONS FLTE'!$G55)*('MVLP INPUT FLTE'!$D13*'COMMISSION ASSUMPTIONS FLTE'!$E44)</f>
        <v>0</v>
      </c>
      <c r="AY119" s="314">
        <f ca="1">('SUBSCRIBER BASE FLTE'!AY51*'COMMISSION ASSUMPTIONS FLTE'!$G55)*('MVLP INPUT FLTE'!$D13*'COMMISSION ASSUMPTIONS FLTE'!$E44)</f>
        <v>0</v>
      </c>
      <c r="AZ119" s="314">
        <f ca="1">('SUBSCRIBER BASE FLTE'!AZ51*'COMMISSION ASSUMPTIONS FLTE'!$G55)*('MVLP INPUT FLTE'!$D13*'COMMISSION ASSUMPTIONS FLTE'!$E44)</f>
        <v>0</v>
      </c>
      <c r="BA119" s="314">
        <f ca="1">('SUBSCRIBER BASE FLTE'!BA51*'COMMISSION ASSUMPTIONS FLTE'!$G55)*('MVLP INPUT FLTE'!$D13*'COMMISSION ASSUMPTIONS FLTE'!$E44)</f>
        <v>0</v>
      </c>
      <c r="BB119" s="314">
        <f ca="1">('SUBSCRIBER BASE FLTE'!BB51*'COMMISSION ASSUMPTIONS FLTE'!$G55)*('MVLP INPUT FLTE'!$D13*'COMMISSION ASSUMPTIONS FLTE'!$E44)</f>
        <v>0</v>
      </c>
      <c r="BC119" s="314">
        <f ca="1">('SUBSCRIBER BASE FLTE'!BC51*'COMMISSION ASSUMPTIONS FLTE'!$G55)*('MVLP INPUT FLTE'!$D13*'COMMISSION ASSUMPTIONS FLTE'!$E44)</f>
        <v>0</v>
      </c>
      <c r="BD119" s="314">
        <f ca="1">('SUBSCRIBER BASE FLTE'!BD51*'COMMISSION ASSUMPTIONS FLTE'!$G55)*('MVLP INPUT FLTE'!$D13*'COMMISSION ASSUMPTIONS FLTE'!$E44)</f>
        <v>0</v>
      </c>
      <c r="BE119" s="314">
        <f ca="1">('SUBSCRIBER BASE FLTE'!BE51*'COMMISSION ASSUMPTIONS FLTE'!$G55)*('MVLP INPUT FLTE'!$D13*'COMMISSION ASSUMPTIONS FLTE'!$E44)</f>
        <v>0</v>
      </c>
      <c r="BF119" s="314">
        <f ca="1">('SUBSCRIBER BASE FLTE'!BF51*'COMMISSION ASSUMPTIONS FLTE'!$G55)*('MVLP INPUT FLTE'!$D13*'COMMISSION ASSUMPTIONS FLTE'!$E44)</f>
        <v>0</v>
      </c>
      <c r="BG119" s="314">
        <f ca="1">('SUBSCRIBER BASE FLTE'!BG51*'COMMISSION ASSUMPTIONS FLTE'!$G55)*('MVLP INPUT FLTE'!$D13*'COMMISSION ASSUMPTIONS FLTE'!$E44)</f>
        <v>0</v>
      </c>
      <c r="BH119" s="314">
        <f ca="1">('SUBSCRIBER BASE FLTE'!BH51*'COMMISSION ASSUMPTIONS FLTE'!$G55)*('MVLP INPUT FLTE'!$D13*'COMMISSION ASSUMPTIONS FLTE'!$E44)</f>
        <v>0</v>
      </c>
      <c r="BI119" s="314">
        <f ca="1">('SUBSCRIBER BASE FLTE'!BI51*'COMMISSION ASSUMPTIONS FLTE'!$G55)*('MVLP INPUT FLTE'!$D13*'COMMISSION ASSUMPTIONS FLTE'!$E44)</f>
        <v>0</v>
      </c>
      <c r="BJ119" s="314">
        <f ca="1">('SUBSCRIBER BASE FLTE'!BJ51*'COMMISSION ASSUMPTIONS FLTE'!$G55)*('MVLP INPUT FLTE'!$D13*'COMMISSION ASSUMPTIONS FLTE'!$E44)</f>
        <v>0</v>
      </c>
      <c r="BK119" s="314">
        <f ca="1">('SUBSCRIBER BASE FLTE'!BK51*'COMMISSION ASSUMPTIONS FLTE'!$G55)*('MVLP INPUT FLTE'!$D13*'COMMISSION ASSUMPTIONS FLTE'!$E44)</f>
        <v>0</v>
      </c>
      <c r="BL119" s="314">
        <f ca="1">('SUBSCRIBER BASE FLTE'!BL51*'COMMISSION ASSUMPTIONS FLTE'!$G55)*('MVLP INPUT FLTE'!$D13*'COMMISSION ASSUMPTIONS FLTE'!$E44)</f>
        <v>0</v>
      </c>
      <c r="BM119" s="314">
        <f ca="1">('SUBSCRIBER BASE FLTE'!BM51*'COMMISSION ASSUMPTIONS FLTE'!$G55)*('MVLP INPUT FLTE'!$D13*'COMMISSION ASSUMPTIONS FLTE'!$E44)</f>
        <v>0</v>
      </c>
      <c r="BN119" s="314">
        <f ca="1">('SUBSCRIBER BASE FLTE'!BN51*'COMMISSION ASSUMPTIONS FLTE'!$G55)*('MVLP INPUT FLTE'!$D13*'COMMISSION ASSUMPTIONS FLTE'!$E44)</f>
        <v>0</v>
      </c>
      <c r="BO119" s="314">
        <f ca="1">('SUBSCRIBER BASE FLTE'!BO51*'COMMISSION ASSUMPTIONS FLTE'!$G55)*('MVLP INPUT FLTE'!$D13*'COMMISSION ASSUMPTIONS FLTE'!$E44)</f>
        <v>0</v>
      </c>
      <c r="BP119" s="314">
        <f ca="1">('SUBSCRIBER BASE FLTE'!BP51*'COMMISSION ASSUMPTIONS FLTE'!$G55)*('MVLP INPUT FLTE'!$D13*'COMMISSION ASSUMPTIONS FLTE'!$E44)</f>
        <v>0</v>
      </c>
      <c r="BQ119" s="314">
        <f ca="1">('SUBSCRIBER BASE FLTE'!BQ51*'COMMISSION ASSUMPTIONS FLTE'!$G55)*('MVLP INPUT FLTE'!$D13*'COMMISSION ASSUMPTIONS FLTE'!$E44)</f>
        <v>0</v>
      </c>
      <c r="BR119" s="314">
        <f ca="1">('SUBSCRIBER BASE FLTE'!BR51*'COMMISSION ASSUMPTIONS FLTE'!$G55)*('MVLP INPUT FLTE'!$D13*'COMMISSION ASSUMPTIONS FLTE'!$E44)</f>
        <v>0</v>
      </c>
    </row>
    <row r="120" spans="2:70" ht="24" customHeight="1" outlineLevel="2">
      <c r="B120" s="313" t="str">
        <f>B112</f>
        <v>Package 5</v>
      </c>
      <c r="C120" s="314">
        <f>('SUBSCRIBER BASE FLTE'!C52*'COMMISSION ASSUMPTIONS FLTE'!$G56)*('MVLP INPUT FLTE'!$D14*'COMMISSION ASSUMPTIONS FLTE'!$E45)</f>
        <v>0</v>
      </c>
      <c r="D120" s="314">
        <f>('SUBSCRIBER BASE FLTE'!D52*'COMMISSION ASSUMPTIONS FLTE'!$G56)*('MVLP INPUT FLTE'!$D14*'COMMISSION ASSUMPTIONS FLTE'!$E45)</f>
        <v>0</v>
      </c>
      <c r="E120" s="314">
        <f>('SUBSCRIBER BASE FLTE'!E52*'COMMISSION ASSUMPTIONS FLTE'!$G56)*('MVLP INPUT FLTE'!$D14*'COMMISSION ASSUMPTIONS FLTE'!$E45)</f>
        <v>0</v>
      </c>
      <c r="F120" s="314">
        <f>('SUBSCRIBER BASE FLTE'!F52*'COMMISSION ASSUMPTIONS FLTE'!$G56)*('MVLP INPUT FLTE'!$D14*'COMMISSION ASSUMPTIONS FLTE'!$E45)</f>
        <v>0</v>
      </c>
      <c r="G120" s="314">
        <f>('SUBSCRIBER BASE FLTE'!G52*'COMMISSION ASSUMPTIONS FLTE'!$G56)*('MVLP INPUT FLTE'!$D14*'COMMISSION ASSUMPTIONS FLTE'!$E45)</f>
        <v>0</v>
      </c>
      <c r="H120" s="314">
        <f>('SUBSCRIBER BASE FLTE'!H52*'COMMISSION ASSUMPTIONS FLTE'!$G56)*('MVLP INPUT FLTE'!$D14*'COMMISSION ASSUMPTIONS FLTE'!$E45)</f>
        <v>0</v>
      </c>
      <c r="I120" s="314">
        <f>('SUBSCRIBER BASE FLTE'!I52*'COMMISSION ASSUMPTIONS FLTE'!$G56)*('MVLP INPUT FLTE'!$D14*'COMMISSION ASSUMPTIONS FLTE'!$E45)</f>
        <v>0</v>
      </c>
      <c r="J120" s="314">
        <f>('SUBSCRIBER BASE FLTE'!J52*'COMMISSION ASSUMPTIONS FLTE'!$G56)*('MVLP INPUT FLTE'!$D14*'COMMISSION ASSUMPTIONS FLTE'!$E45)</f>
        <v>0</v>
      </c>
      <c r="K120" s="314">
        <f ca="1">('SUBSCRIBER BASE FLTE'!K52*'COMMISSION ASSUMPTIONS FLTE'!$G56)*('MVLP INPUT FLTE'!$D14*'COMMISSION ASSUMPTIONS FLTE'!$E45)</f>
        <v>0</v>
      </c>
      <c r="L120" s="314">
        <f ca="1">('SUBSCRIBER BASE FLTE'!L52*'COMMISSION ASSUMPTIONS FLTE'!$G56)*('MVLP INPUT FLTE'!$D14*'COMMISSION ASSUMPTIONS FLTE'!$E45)</f>
        <v>0</v>
      </c>
      <c r="M120" s="314">
        <f ca="1">('SUBSCRIBER BASE FLTE'!M52*'COMMISSION ASSUMPTIONS FLTE'!$G56)*('MVLP INPUT FLTE'!$D14*'COMMISSION ASSUMPTIONS FLTE'!$E45)</f>
        <v>0</v>
      </c>
      <c r="N120" s="314">
        <f ca="1">('SUBSCRIBER BASE FLTE'!N52*'COMMISSION ASSUMPTIONS FLTE'!$G56)*('MVLP INPUT FLTE'!$D14*'COMMISSION ASSUMPTIONS FLTE'!$E45)</f>
        <v>0</v>
      </c>
      <c r="O120" s="314">
        <f ca="1">('SUBSCRIBER BASE FLTE'!O52*'COMMISSION ASSUMPTIONS FLTE'!$G56)*('MVLP INPUT FLTE'!$D14*'COMMISSION ASSUMPTIONS FLTE'!$E45)</f>
        <v>0</v>
      </c>
      <c r="P120" s="314">
        <f ca="1">('SUBSCRIBER BASE FLTE'!P52*'COMMISSION ASSUMPTIONS FLTE'!$G56)*('MVLP INPUT FLTE'!$D14*'COMMISSION ASSUMPTIONS FLTE'!$E45)</f>
        <v>0</v>
      </c>
      <c r="Q120" s="314">
        <f ca="1">('SUBSCRIBER BASE FLTE'!Q52*'COMMISSION ASSUMPTIONS FLTE'!$G56)*('MVLP INPUT FLTE'!$D14*'COMMISSION ASSUMPTIONS FLTE'!$E45)</f>
        <v>0</v>
      </c>
      <c r="R120" s="314">
        <f ca="1">('SUBSCRIBER BASE FLTE'!R52*'COMMISSION ASSUMPTIONS FLTE'!$G56)*('MVLP INPUT FLTE'!$D14*'COMMISSION ASSUMPTIONS FLTE'!$E45)</f>
        <v>0</v>
      </c>
      <c r="S120" s="314">
        <f ca="1">('SUBSCRIBER BASE FLTE'!S52*'COMMISSION ASSUMPTIONS FLTE'!$G56)*('MVLP INPUT FLTE'!$D14*'COMMISSION ASSUMPTIONS FLTE'!$E45)</f>
        <v>0</v>
      </c>
      <c r="T120" s="314">
        <f ca="1">('SUBSCRIBER BASE FLTE'!T52*'COMMISSION ASSUMPTIONS FLTE'!$G56)*('MVLP INPUT FLTE'!$D14*'COMMISSION ASSUMPTIONS FLTE'!$E45)</f>
        <v>0</v>
      </c>
      <c r="U120" s="314">
        <f ca="1">('SUBSCRIBER BASE FLTE'!U52*'COMMISSION ASSUMPTIONS FLTE'!$G56)*('MVLP INPUT FLTE'!$D14*'COMMISSION ASSUMPTIONS FLTE'!$E45)</f>
        <v>0</v>
      </c>
      <c r="V120" s="314">
        <f ca="1">('SUBSCRIBER BASE FLTE'!V52*'COMMISSION ASSUMPTIONS FLTE'!$G56)*('MVLP INPUT FLTE'!$D14*'COMMISSION ASSUMPTIONS FLTE'!$E45)</f>
        <v>0</v>
      </c>
      <c r="W120" s="314">
        <f ca="1">('SUBSCRIBER BASE FLTE'!W52*'COMMISSION ASSUMPTIONS FLTE'!$G56)*('MVLP INPUT FLTE'!$D14*'COMMISSION ASSUMPTIONS FLTE'!$E45)</f>
        <v>0</v>
      </c>
      <c r="X120" s="314">
        <f ca="1">('SUBSCRIBER BASE FLTE'!X52*'COMMISSION ASSUMPTIONS FLTE'!$G56)*('MVLP INPUT FLTE'!$D14*'COMMISSION ASSUMPTIONS FLTE'!$E45)</f>
        <v>0</v>
      </c>
      <c r="Y120" s="314">
        <f ca="1">('SUBSCRIBER BASE FLTE'!Y52*'COMMISSION ASSUMPTIONS FLTE'!$G56)*('MVLP INPUT FLTE'!$D14*'COMMISSION ASSUMPTIONS FLTE'!$E45)</f>
        <v>0</v>
      </c>
      <c r="Z120" s="314">
        <f ca="1">('SUBSCRIBER BASE FLTE'!Z52*'COMMISSION ASSUMPTIONS FLTE'!$G56)*('MVLP INPUT FLTE'!$D14*'COMMISSION ASSUMPTIONS FLTE'!$E45)</f>
        <v>0</v>
      </c>
      <c r="AA120" s="314">
        <f ca="1">('SUBSCRIBER BASE FLTE'!AA52*'COMMISSION ASSUMPTIONS FLTE'!$G56)*('MVLP INPUT FLTE'!$D14*'COMMISSION ASSUMPTIONS FLTE'!$E45)</f>
        <v>0</v>
      </c>
      <c r="AB120" s="314">
        <f ca="1">('SUBSCRIBER BASE FLTE'!AB52*'COMMISSION ASSUMPTIONS FLTE'!$G56)*('MVLP INPUT FLTE'!$D14*'COMMISSION ASSUMPTIONS FLTE'!$E45)</f>
        <v>0</v>
      </c>
      <c r="AC120" s="314">
        <f ca="1">('SUBSCRIBER BASE FLTE'!AC52*'COMMISSION ASSUMPTIONS FLTE'!$G56)*('MVLP INPUT FLTE'!$D14*'COMMISSION ASSUMPTIONS FLTE'!$E45)</f>
        <v>0</v>
      </c>
      <c r="AD120" s="314">
        <f ca="1">('SUBSCRIBER BASE FLTE'!AD52*'COMMISSION ASSUMPTIONS FLTE'!$G56)*('MVLP INPUT FLTE'!$D14*'COMMISSION ASSUMPTIONS FLTE'!$E45)</f>
        <v>0</v>
      </c>
      <c r="AE120" s="314">
        <f ca="1">('SUBSCRIBER BASE FLTE'!AE52*'COMMISSION ASSUMPTIONS FLTE'!$G56)*('MVLP INPUT FLTE'!$D14*'COMMISSION ASSUMPTIONS FLTE'!$E45)</f>
        <v>0</v>
      </c>
      <c r="AF120" s="314">
        <f ca="1">('SUBSCRIBER BASE FLTE'!AF52*'COMMISSION ASSUMPTIONS FLTE'!$G56)*('MVLP INPUT FLTE'!$D14*'COMMISSION ASSUMPTIONS FLTE'!$E45)</f>
        <v>0</v>
      </c>
      <c r="AG120" s="314">
        <f ca="1">('SUBSCRIBER BASE FLTE'!AG52*'COMMISSION ASSUMPTIONS FLTE'!$G56)*('MVLP INPUT FLTE'!$D14*'COMMISSION ASSUMPTIONS FLTE'!$E45)</f>
        <v>0</v>
      </c>
      <c r="AH120" s="314">
        <f ca="1">('SUBSCRIBER BASE FLTE'!AH52*'COMMISSION ASSUMPTIONS FLTE'!$G56)*('MVLP INPUT FLTE'!$D14*'COMMISSION ASSUMPTIONS FLTE'!$E45)</f>
        <v>0</v>
      </c>
      <c r="AI120" s="314">
        <f ca="1">('SUBSCRIBER BASE FLTE'!AI52*'COMMISSION ASSUMPTIONS FLTE'!$G56)*('MVLP INPUT FLTE'!$D14*'COMMISSION ASSUMPTIONS FLTE'!$E45)</f>
        <v>0</v>
      </c>
      <c r="AJ120" s="314">
        <f ca="1">('SUBSCRIBER BASE FLTE'!AJ52*'COMMISSION ASSUMPTIONS FLTE'!$G56)*('MVLP INPUT FLTE'!$D14*'COMMISSION ASSUMPTIONS FLTE'!$E45)</f>
        <v>0</v>
      </c>
      <c r="AK120" s="314">
        <f ca="1">('SUBSCRIBER BASE FLTE'!AK52*'COMMISSION ASSUMPTIONS FLTE'!$G56)*('MVLP INPUT FLTE'!$D14*'COMMISSION ASSUMPTIONS FLTE'!$E45)</f>
        <v>0</v>
      </c>
      <c r="AL120" s="314">
        <f ca="1">('SUBSCRIBER BASE FLTE'!AL52*'COMMISSION ASSUMPTIONS FLTE'!$G56)*('MVLP INPUT FLTE'!$D14*'COMMISSION ASSUMPTIONS FLTE'!$E45)</f>
        <v>0</v>
      </c>
      <c r="AM120" s="314">
        <f ca="1">('SUBSCRIBER BASE FLTE'!AM52*'COMMISSION ASSUMPTIONS FLTE'!$G56)*('MVLP INPUT FLTE'!$D14*'COMMISSION ASSUMPTIONS FLTE'!$E45)</f>
        <v>0</v>
      </c>
      <c r="AN120" s="314">
        <f ca="1">('SUBSCRIBER BASE FLTE'!AN52*'COMMISSION ASSUMPTIONS FLTE'!$G56)*('MVLP INPUT FLTE'!$D14*'COMMISSION ASSUMPTIONS FLTE'!$E45)</f>
        <v>0</v>
      </c>
      <c r="AO120" s="314">
        <f ca="1">('SUBSCRIBER BASE FLTE'!AO52*'COMMISSION ASSUMPTIONS FLTE'!$G56)*('MVLP INPUT FLTE'!$D14*'COMMISSION ASSUMPTIONS FLTE'!$E45)</f>
        <v>0</v>
      </c>
      <c r="AP120" s="314">
        <f ca="1">('SUBSCRIBER BASE FLTE'!AP52*'COMMISSION ASSUMPTIONS FLTE'!$G56)*('MVLP INPUT FLTE'!$D14*'COMMISSION ASSUMPTIONS FLTE'!$E45)</f>
        <v>0</v>
      </c>
      <c r="AQ120" s="314">
        <f ca="1">('SUBSCRIBER BASE FLTE'!AQ52*'COMMISSION ASSUMPTIONS FLTE'!$G56)*('MVLP INPUT FLTE'!$D14*'COMMISSION ASSUMPTIONS FLTE'!$E45)</f>
        <v>0</v>
      </c>
      <c r="AR120" s="314">
        <f ca="1">('SUBSCRIBER BASE FLTE'!AR52*'COMMISSION ASSUMPTIONS FLTE'!$G56)*('MVLP INPUT FLTE'!$D14*'COMMISSION ASSUMPTIONS FLTE'!$E45)</f>
        <v>0</v>
      </c>
      <c r="AS120" s="314">
        <f ca="1">('SUBSCRIBER BASE FLTE'!AS52*'COMMISSION ASSUMPTIONS FLTE'!$G56)*('MVLP INPUT FLTE'!$D14*'COMMISSION ASSUMPTIONS FLTE'!$E45)</f>
        <v>0</v>
      </c>
      <c r="AT120" s="314">
        <f ca="1">('SUBSCRIBER BASE FLTE'!AT52*'COMMISSION ASSUMPTIONS FLTE'!$G56)*('MVLP INPUT FLTE'!$D14*'COMMISSION ASSUMPTIONS FLTE'!$E45)</f>
        <v>0</v>
      </c>
      <c r="AU120" s="314">
        <f ca="1">('SUBSCRIBER BASE FLTE'!AU52*'COMMISSION ASSUMPTIONS FLTE'!$G56)*('MVLP INPUT FLTE'!$D14*'COMMISSION ASSUMPTIONS FLTE'!$E45)</f>
        <v>0</v>
      </c>
      <c r="AV120" s="314">
        <f ca="1">('SUBSCRIBER BASE FLTE'!AV52*'COMMISSION ASSUMPTIONS FLTE'!$G56)*('MVLP INPUT FLTE'!$D14*'COMMISSION ASSUMPTIONS FLTE'!$E45)</f>
        <v>0</v>
      </c>
      <c r="AW120" s="314">
        <f ca="1">('SUBSCRIBER BASE FLTE'!AW52*'COMMISSION ASSUMPTIONS FLTE'!$G56)*('MVLP INPUT FLTE'!$D14*'COMMISSION ASSUMPTIONS FLTE'!$E45)</f>
        <v>0</v>
      </c>
      <c r="AX120" s="314">
        <f ca="1">('SUBSCRIBER BASE FLTE'!AX52*'COMMISSION ASSUMPTIONS FLTE'!$G56)*('MVLP INPUT FLTE'!$D14*'COMMISSION ASSUMPTIONS FLTE'!$E45)</f>
        <v>0</v>
      </c>
      <c r="AY120" s="314">
        <f ca="1">('SUBSCRIBER BASE FLTE'!AY52*'COMMISSION ASSUMPTIONS FLTE'!$G56)*('MVLP INPUT FLTE'!$D14*'COMMISSION ASSUMPTIONS FLTE'!$E45)</f>
        <v>0</v>
      </c>
      <c r="AZ120" s="314">
        <f ca="1">('SUBSCRIBER BASE FLTE'!AZ52*'COMMISSION ASSUMPTIONS FLTE'!$G56)*('MVLP INPUT FLTE'!$D14*'COMMISSION ASSUMPTIONS FLTE'!$E45)</f>
        <v>0</v>
      </c>
      <c r="BA120" s="314">
        <f ca="1">('SUBSCRIBER BASE FLTE'!BA52*'COMMISSION ASSUMPTIONS FLTE'!$G56)*('MVLP INPUT FLTE'!$D14*'COMMISSION ASSUMPTIONS FLTE'!$E45)</f>
        <v>0</v>
      </c>
      <c r="BB120" s="314">
        <f ca="1">('SUBSCRIBER BASE FLTE'!BB52*'COMMISSION ASSUMPTIONS FLTE'!$G56)*('MVLP INPUT FLTE'!$D14*'COMMISSION ASSUMPTIONS FLTE'!$E45)</f>
        <v>0</v>
      </c>
      <c r="BC120" s="314">
        <f ca="1">('SUBSCRIBER BASE FLTE'!BC52*'COMMISSION ASSUMPTIONS FLTE'!$G56)*('MVLP INPUT FLTE'!$D14*'COMMISSION ASSUMPTIONS FLTE'!$E45)</f>
        <v>0</v>
      </c>
      <c r="BD120" s="314">
        <f ca="1">('SUBSCRIBER BASE FLTE'!BD52*'COMMISSION ASSUMPTIONS FLTE'!$G56)*('MVLP INPUT FLTE'!$D14*'COMMISSION ASSUMPTIONS FLTE'!$E45)</f>
        <v>0</v>
      </c>
      <c r="BE120" s="314">
        <f ca="1">('SUBSCRIBER BASE FLTE'!BE52*'COMMISSION ASSUMPTIONS FLTE'!$G56)*('MVLP INPUT FLTE'!$D14*'COMMISSION ASSUMPTIONS FLTE'!$E45)</f>
        <v>0</v>
      </c>
      <c r="BF120" s="314">
        <f ca="1">('SUBSCRIBER BASE FLTE'!BF52*'COMMISSION ASSUMPTIONS FLTE'!$G56)*('MVLP INPUT FLTE'!$D14*'COMMISSION ASSUMPTIONS FLTE'!$E45)</f>
        <v>0</v>
      </c>
      <c r="BG120" s="314">
        <f ca="1">('SUBSCRIBER BASE FLTE'!BG52*'COMMISSION ASSUMPTIONS FLTE'!$G56)*('MVLP INPUT FLTE'!$D14*'COMMISSION ASSUMPTIONS FLTE'!$E45)</f>
        <v>0</v>
      </c>
      <c r="BH120" s="314">
        <f ca="1">('SUBSCRIBER BASE FLTE'!BH52*'COMMISSION ASSUMPTIONS FLTE'!$G56)*('MVLP INPUT FLTE'!$D14*'COMMISSION ASSUMPTIONS FLTE'!$E45)</f>
        <v>0</v>
      </c>
      <c r="BI120" s="314">
        <f ca="1">('SUBSCRIBER BASE FLTE'!BI52*'COMMISSION ASSUMPTIONS FLTE'!$G56)*('MVLP INPUT FLTE'!$D14*'COMMISSION ASSUMPTIONS FLTE'!$E45)</f>
        <v>0</v>
      </c>
      <c r="BJ120" s="314">
        <f ca="1">('SUBSCRIBER BASE FLTE'!BJ52*'COMMISSION ASSUMPTIONS FLTE'!$G56)*('MVLP INPUT FLTE'!$D14*'COMMISSION ASSUMPTIONS FLTE'!$E45)</f>
        <v>0</v>
      </c>
      <c r="BK120" s="314">
        <f ca="1">('SUBSCRIBER BASE FLTE'!BK52*'COMMISSION ASSUMPTIONS FLTE'!$G56)*('MVLP INPUT FLTE'!$D14*'COMMISSION ASSUMPTIONS FLTE'!$E45)</f>
        <v>0</v>
      </c>
      <c r="BL120" s="314">
        <f ca="1">('SUBSCRIBER BASE FLTE'!BL52*'COMMISSION ASSUMPTIONS FLTE'!$G56)*('MVLP INPUT FLTE'!$D14*'COMMISSION ASSUMPTIONS FLTE'!$E45)</f>
        <v>0</v>
      </c>
      <c r="BM120" s="314">
        <f ca="1">('SUBSCRIBER BASE FLTE'!BM52*'COMMISSION ASSUMPTIONS FLTE'!$G56)*('MVLP INPUT FLTE'!$D14*'COMMISSION ASSUMPTIONS FLTE'!$E45)</f>
        <v>0</v>
      </c>
      <c r="BN120" s="314">
        <f ca="1">('SUBSCRIBER BASE FLTE'!BN52*'COMMISSION ASSUMPTIONS FLTE'!$G56)*('MVLP INPUT FLTE'!$D14*'COMMISSION ASSUMPTIONS FLTE'!$E45)</f>
        <v>0</v>
      </c>
      <c r="BO120" s="314">
        <f ca="1">('SUBSCRIBER BASE FLTE'!BO52*'COMMISSION ASSUMPTIONS FLTE'!$G56)*('MVLP INPUT FLTE'!$D14*'COMMISSION ASSUMPTIONS FLTE'!$E45)</f>
        <v>0</v>
      </c>
      <c r="BP120" s="314">
        <f ca="1">('SUBSCRIBER BASE FLTE'!BP52*'COMMISSION ASSUMPTIONS FLTE'!$G56)*('MVLP INPUT FLTE'!$D14*'COMMISSION ASSUMPTIONS FLTE'!$E45)</f>
        <v>0</v>
      </c>
      <c r="BQ120" s="314">
        <f ca="1">('SUBSCRIBER BASE FLTE'!BQ52*'COMMISSION ASSUMPTIONS FLTE'!$G56)*('MVLP INPUT FLTE'!$D14*'COMMISSION ASSUMPTIONS FLTE'!$E45)</f>
        <v>0</v>
      </c>
      <c r="BR120" s="314">
        <f ca="1">('SUBSCRIBER BASE FLTE'!BR52*'COMMISSION ASSUMPTIONS FLTE'!$G56)*('MVLP INPUT FLTE'!$D14*'COMMISSION ASSUMPTIONS FLTE'!$E45)</f>
        <v>0</v>
      </c>
    </row>
    <row r="121" spans="2:70" ht="24" customHeight="1" outlineLevel="2"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  <c r="AL121" s="317"/>
      <c r="AM121" s="317"/>
      <c r="AN121" s="317"/>
      <c r="AO121" s="317"/>
      <c r="AP121" s="317"/>
      <c r="AQ121" s="317"/>
      <c r="AR121" s="317"/>
      <c r="AS121" s="317"/>
      <c r="AT121" s="317"/>
      <c r="AU121" s="317"/>
      <c r="AV121" s="317"/>
      <c r="AW121" s="317"/>
      <c r="AX121" s="317"/>
      <c r="AY121" s="317"/>
      <c r="AZ121" s="317"/>
      <c r="BA121" s="317"/>
      <c r="BB121" s="317"/>
      <c r="BC121" s="317"/>
      <c r="BD121" s="317"/>
      <c r="BE121" s="317"/>
      <c r="BF121" s="317"/>
      <c r="BG121" s="317"/>
      <c r="BH121" s="317"/>
      <c r="BI121" s="317"/>
      <c r="BJ121" s="317"/>
      <c r="BK121" s="317"/>
      <c r="BL121" s="317"/>
      <c r="BM121" s="317"/>
      <c r="BN121" s="317"/>
      <c r="BO121" s="317"/>
      <c r="BP121" s="317"/>
      <c r="BQ121" s="317"/>
      <c r="BR121" s="317"/>
    </row>
    <row r="122" spans="2:70" ht="24" customHeight="1" outlineLevel="1">
      <c r="B122" s="309" t="str">
        <f>'COMMISSION ASSUMPTIONS FLTE'!C7</f>
        <v>EXISTING AGENTS</v>
      </c>
      <c r="C122" s="311">
        <f t="shared" ref="C122:BN122" si="32">SUM(C124:C128)</f>
        <v>0</v>
      </c>
      <c r="D122" s="311">
        <f t="shared" si="32"/>
        <v>0</v>
      </c>
      <c r="E122" s="311">
        <f t="shared" si="32"/>
        <v>0</v>
      </c>
      <c r="F122" s="311">
        <f t="shared" si="32"/>
        <v>0</v>
      </c>
      <c r="G122" s="311">
        <f t="shared" si="32"/>
        <v>0</v>
      </c>
      <c r="H122" s="311">
        <f t="shared" si="32"/>
        <v>0</v>
      </c>
      <c r="I122" s="311">
        <f t="shared" si="32"/>
        <v>0</v>
      </c>
      <c r="J122" s="311">
        <f t="shared" si="32"/>
        <v>0</v>
      </c>
      <c r="K122" s="311">
        <f t="shared" ca="1" si="32"/>
        <v>0</v>
      </c>
      <c r="L122" s="311">
        <f t="shared" ca="1" si="32"/>
        <v>0</v>
      </c>
      <c r="M122" s="311">
        <f t="shared" ca="1" si="32"/>
        <v>0</v>
      </c>
      <c r="N122" s="311">
        <f t="shared" ca="1" si="32"/>
        <v>0</v>
      </c>
      <c r="O122" s="311">
        <f t="shared" ca="1" si="32"/>
        <v>0</v>
      </c>
      <c r="P122" s="311">
        <f t="shared" ca="1" si="32"/>
        <v>0</v>
      </c>
      <c r="Q122" s="311">
        <f t="shared" ca="1" si="32"/>
        <v>0</v>
      </c>
      <c r="R122" s="311">
        <f t="shared" ca="1" si="32"/>
        <v>0</v>
      </c>
      <c r="S122" s="311">
        <f t="shared" ca="1" si="32"/>
        <v>0</v>
      </c>
      <c r="T122" s="311">
        <f t="shared" ca="1" si="32"/>
        <v>0</v>
      </c>
      <c r="U122" s="311">
        <f t="shared" ca="1" si="32"/>
        <v>0</v>
      </c>
      <c r="V122" s="311">
        <f t="shared" ca="1" si="32"/>
        <v>0</v>
      </c>
      <c r="W122" s="311">
        <f t="shared" ca="1" si="32"/>
        <v>0</v>
      </c>
      <c r="X122" s="311">
        <f t="shared" ca="1" si="32"/>
        <v>0</v>
      </c>
      <c r="Y122" s="311">
        <f t="shared" ca="1" si="32"/>
        <v>0</v>
      </c>
      <c r="Z122" s="311">
        <f t="shared" ca="1" si="32"/>
        <v>0</v>
      </c>
      <c r="AA122" s="311">
        <f t="shared" ca="1" si="32"/>
        <v>0</v>
      </c>
      <c r="AB122" s="311">
        <f t="shared" ca="1" si="32"/>
        <v>0</v>
      </c>
      <c r="AC122" s="311">
        <f t="shared" ca="1" si="32"/>
        <v>0</v>
      </c>
      <c r="AD122" s="311">
        <f t="shared" ca="1" si="32"/>
        <v>0</v>
      </c>
      <c r="AE122" s="311">
        <f t="shared" ca="1" si="32"/>
        <v>0</v>
      </c>
      <c r="AF122" s="311">
        <f t="shared" ca="1" si="32"/>
        <v>0</v>
      </c>
      <c r="AG122" s="311">
        <f t="shared" ca="1" si="32"/>
        <v>0</v>
      </c>
      <c r="AH122" s="311">
        <f t="shared" ca="1" si="32"/>
        <v>0</v>
      </c>
      <c r="AI122" s="311">
        <f t="shared" ca="1" si="32"/>
        <v>0</v>
      </c>
      <c r="AJ122" s="311">
        <f t="shared" ca="1" si="32"/>
        <v>0</v>
      </c>
      <c r="AK122" s="311">
        <f t="shared" ca="1" si="32"/>
        <v>0</v>
      </c>
      <c r="AL122" s="311">
        <f t="shared" ca="1" si="32"/>
        <v>0</v>
      </c>
      <c r="AM122" s="311">
        <f t="shared" ca="1" si="32"/>
        <v>0</v>
      </c>
      <c r="AN122" s="311">
        <f t="shared" ca="1" si="32"/>
        <v>0</v>
      </c>
      <c r="AO122" s="311">
        <f t="shared" ca="1" si="32"/>
        <v>0</v>
      </c>
      <c r="AP122" s="311">
        <f t="shared" ca="1" si="32"/>
        <v>0</v>
      </c>
      <c r="AQ122" s="311">
        <f t="shared" ca="1" si="32"/>
        <v>0</v>
      </c>
      <c r="AR122" s="311">
        <f t="shared" ca="1" si="32"/>
        <v>0</v>
      </c>
      <c r="AS122" s="311">
        <f t="shared" ca="1" si="32"/>
        <v>0</v>
      </c>
      <c r="AT122" s="311">
        <f t="shared" ca="1" si="32"/>
        <v>0</v>
      </c>
      <c r="AU122" s="311">
        <f t="shared" ca="1" si="32"/>
        <v>0</v>
      </c>
      <c r="AV122" s="311">
        <f t="shared" ca="1" si="32"/>
        <v>0</v>
      </c>
      <c r="AW122" s="311">
        <f t="shared" ca="1" si="32"/>
        <v>0</v>
      </c>
      <c r="AX122" s="311">
        <f t="shared" ca="1" si="32"/>
        <v>0</v>
      </c>
      <c r="AY122" s="311">
        <f t="shared" ca="1" si="32"/>
        <v>0</v>
      </c>
      <c r="AZ122" s="311">
        <f t="shared" ca="1" si="32"/>
        <v>0</v>
      </c>
      <c r="BA122" s="311">
        <f t="shared" ca="1" si="32"/>
        <v>0</v>
      </c>
      <c r="BB122" s="311">
        <f t="shared" ca="1" si="32"/>
        <v>0</v>
      </c>
      <c r="BC122" s="311">
        <f t="shared" ca="1" si="32"/>
        <v>0</v>
      </c>
      <c r="BD122" s="311">
        <f t="shared" ca="1" si="32"/>
        <v>0</v>
      </c>
      <c r="BE122" s="311">
        <f t="shared" ca="1" si="32"/>
        <v>0</v>
      </c>
      <c r="BF122" s="311">
        <f t="shared" ca="1" si="32"/>
        <v>0</v>
      </c>
      <c r="BG122" s="311">
        <f t="shared" ca="1" si="32"/>
        <v>0</v>
      </c>
      <c r="BH122" s="311">
        <f t="shared" ca="1" si="32"/>
        <v>0</v>
      </c>
      <c r="BI122" s="311">
        <f t="shared" ca="1" si="32"/>
        <v>0</v>
      </c>
      <c r="BJ122" s="311">
        <f t="shared" ca="1" si="32"/>
        <v>0</v>
      </c>
      <c r="BK122" s="311">
        <f t="shared" ca="1" si="32"/>
        <v>0</v>
      </c>
      <c r="BL122" s="311">
        <f t="shared" ca="1" si="32"/>
        <v>0</v>
      </c>
      <c r="BM122" s="311">
        <f t="shared" ca="1" si="32"/>
        <v>0</v>
      </c>
      <c r="BN122" s="311">
        <f t="shared" ca="1" si="32"/>
        <v>0</v>
      </c>
      <c r="BO122" s="311">
        <f t="shared" ref="BO122:BR122" ca="1" si="33">SUM(BO124:BO128)</f>
        <v>0</v>
      </c>
      <c r="BP122" s="311">
        <f t="shared" ca="1" si="33"/>
        <v>0</v>
      </c>
      <c r="BQ122" s="311">
        <f t="shared" ca="1" si="33"/>
        <v>0</v>
      </c>
      <c r="BR122" s="311">
        <f t="shared" ca="1" si="33"/>
        <v>0</v>
      </c>
    </row>
    <row r="123" spans="2:70" ht="24" customHeight="1" outlineLevel="1">
      <c r="B123" s="309" t="s">
        <v>357</v>
      </c>
      <c r="AU123" s="312"/>
      <c r="AV123" s="312"/>
      <c r="AW123" s="312"/>
      <c r="AX123" s="312"/>
      <c r="AY123" s="312"/>
      <c r="AZ123" s="312"/>
      <c r="BA123" s="312"/>
      <c r="BB123" s="312"/>
      <c r="BC123" s="312"/>
      <c r="BD123" s="312"/>
      <c r="BE123" s="312"/>
      <c r="BF123" s="312"/>
      <c r="BG123" s="312"/>
      <c r="BH123" s="312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</row>
    <row r="124" spans="2:70" ht="24" customHeight="1" outlineLevel="1">
      <c r="B124" s="313" t="str">
        <f>B116</f>
        <v>FLTE 40GB</v>
      </c>
      <c r="C124" s="316">
        <f>('SUBSCRIBER BASE FLTE'!C48*'COMMISSION ASSUMPTIONS FLTE'!$C52)*('MVLP INPUT FLTE'!$D10*'COMMISSION ASSUMPTIONS FLTE'!$F17)</f>
        <v>0</v>
      </c>
      <c r="D124" s="316">
        <f>('SUBSCRIBER BASE FLTE'!D48*'COMMISSION ASSUMPTIONS FLTE'!$C52)*('MVLP INPUT FLTE'!$D10*'COMMISSION ASSUMPTIONS FLTE'!$F17)</f>
        <v>0</v>
      </c>
      <c r="E124" s="316">
        <f>('SUBSCRIBER BASE FLTE'!E48*'COMMISSION ASSUMPTIONS FLTE'!$C52)*('MVLP INPUT FLTE'!$D10*'COMMISSION ASSUMPTIONS FLTE'!$F17)</f>
        <v>0</v>
      </c>
      <c r="F124" s="316">
        <f>('SUBSCRIBER BASE FLTE'!F48*'COMMISSION ASSUMPTIONS FLTE'!$C52)*('MVLP INPUT FLTE'!$D10*'COMMISSION ASSUMPTIONS FLTE'!$F17)</f>
        <v>0</v>
      </c>
      <c r="G124" s="316">
        <f>('SUBSCRIBER BASE FLTE'!G48*'COMMISSION ASSUMPTIONS FLTE'!$C52)*('MVLP INPUT FLTE'!$D10*'COMMISSION ASSUMPTIONS FLTE'!$F17)</f>
        <v>0</v>
      </c>
      <c r="H124" s="316">
        <f>('SUBSCRIBER BASE FLTE'!H48*'COMMISSION ASSUMPTIONS FLTE'!$C52)*('MVLP INPUT FLTE'!$D10*'COMMISSION ASSUMPTIONS FLTE'!$F17)</f>
        <v>0</v>
      </c>
      <c r="I124" s="316">
        <f>('SUBSCRIBER BASE FLTE'!I48*'COMMISSION ASSUMPTIONS FLTE'!$C52)*('MVLP INPUT FLTE'!$D10*'COMMISSION ASSUMPTIONS FLTE'!$F17)</f>
        <v>0</v>
      </c>
      <c r="J124" s="316">
        <f>('SUBSCRIBER BASE FLTE'!J48*'COMMISSION ASSUMPTIONS FLTE'!$C52)*('MVLP INPUT FLTE'!$D10*'COMMISSION ASSUMPTIONS FLTE'!$F17)</f>
        <v>0</v>
      </c>
      <c r="K124" s="316">
        <f ca="1">('SUBSCRIBER BASE FLTE'!K48*'COMMISSION ASSUMPTIONS FLTE'!$C52)*('MVLP INPUT FLTE'!$D10*'COMMISSION ASSUMPTIONS FLTE'!$F17)</f>
        <v>0</v>
      </c>
      <c r="L124" s="316">
        <f ca="1">('SUBSCRIBER BASE FLTE'!L48*'COMMISSION ASSUMPTIONS FLTE'!$C52)*('MVLP INPUT FLTE'!$D10*'COMMISSION ASSUMPTIONS FLTE'!$F17)</f>
        <v>0</v>
      </c>
      <c r="M124" s="316">
        <f ca="1">('SUBSCRIBER BASE FLTE'!M48*'COMMISSION ASSUMPTIONS FLTE'!$C52)*('MVLP INPUT FLTE'!$D10*'COMMISSION ASSUMPTIONS FLTE'!$F17)</f>
        <v>0</v>
      </c>
      <c r="N124" s="316">
        <f ca="1">('SUBSCRIBER BASE FLTE'!N48*'COMMISSION ASSUMPTIONS FLTE'!$C52)*('MVLP INPUT FLTE'!$D10*'COMMISSION ASSUMPTIONS FLTE'!$F17)</f>
        <v>0</v>
      </c>
      <c r="O124" s="316">
        <f ca="1">('SUBSCRIBER BASE FLTE'!O48*'COMMISSION ASSUMPTIONS FLTE'!$C52)*('MVLP INPUT FLTE'!$D10*'COMMISSION ASSUMPTIONS FLTE'!$F17)</f>
        <v>0</v>
      </c>
      <c r="P124" s="316">
        <f ca="1">('SUBSCRIBER BASE FLTE'!P48*'COMMISSION ASSUMPTIONS FLTE'!$C52)*('MVLP INPUT FLTE'!$D10*'COMMISSION ASSUMPTIONS FLTE'!$F17)</f>
        <v>0</v>
      </c>
      <c r="Q124" s="316">
        <f ca="1">('SUBSCRIBER BASE FLTE'!Q48*'COMMISSION ASSUMPTIONS FLTE'!$C52)*('MVLP INPUT FLTE'!$D10*'COMMISSION ASSUMPTIONS FLTE'!$F17)</f>
        <v>0</v>
      </c>
      <c r="R124" s="316">
        <f ca="1">('SUBSCRIBER BASE FLTE'!R48*'COMMISSION ASSUMPTIONS FLTE'!$C52)*('MVLP INPUT FLTE'!$D10*'COMMISSION ASSUMPTIONS FLTE'!$F17)</f>
        <v>0</v>
      </c>
      <c r="S124" s="316">
        <f ca="1">('SUBSCRIBER BASE FLTE'!S48*'COMMISSION ASSUMPTIONS FLTE'!$C52)*('MVLP INPUT FLTE'!$D10*'COMMISSION ASSUMPTIONS FLTE'!$F17)</f>
        <v>0</v>
      </c>
      <c r="T124" s="316">
        <f ca="1">('SUBSCRIBER BASE FLTE'!T48*'COMMISSION ASSUMPTIONS FLTE'!$C52)*('MVLP INPUT FLTE'!$D10*'COMMISSION ASSUMPTIONS FLTE'!$F17)</f>
        <v>0</v>
      </c>
      <c r="U124" s="316">
        <f ca="1">('SUBSCRIBER BASE FLTE'!U48*'COMMISSION ASSUMPTIONS FLTE'!$C52)*('MVLP INPUT FLTE'!$D10*'COMMISSION ASSUMPTIONS FLTE'!$F17)</f>
        <v>0</v>
      </c>
      <c r="V124" s="316">
        <f ca="1">('SUBSCRIBER BASE FLTE'!V48*'COMMISSION ASSUMPTIONS FLTE'!$C52)*('MVLP INPUT FLTE'!$D10*'COMMISSION ASSUMPTIONS FLTE'!$F17)</f>
        <v>0</v>
      </c>
      <c r="W124" s="316">
        <f ca="1">('SUBSCRIBER BASE FLTE'!W48*'COMMISSION ASSUMPTIONS FLTE'!$C52)*('MVLP INPUT FLTE'!$D10*'COMMISSION ASSUMPTIONS FLTE'!$F17)</f>
        <v>0</v>
      </c>
      <c r="X124" s="316">
        <f ca="1">('SUBSCRIBER BASE FLTE'!X48*'COMMISSION ASSUMPTIONS FLTE'!$C52)*('MVLP INPUT FLTE'!$D10*'COMMISSION ASSUMPTIONS FLTE'!$F17)</f>
        <v>0</v>
      </c>
      <c r="Y124" s="316">
        <f ca="1">('SUBSCRIBER BASE FLTE'!Y48*'COMMISSION ASSUMPTIONS FLTE'!$C52)*('MVLP INPUT FLTE'!$D10*'COMMISSION ASSUMPTIONS FLTE'!$F17)</f>
        <v>0</v>
      </c>
      <c r="Z124" s="316">
        <f ca="1">('SUBSCRIBER BASE FLTE'!Z48*'COMMISSION ASSUMPTIONS FLTE'!$C52)*('MVLP INPUT FLTE'!$D10*'COMMISSION ASSUMPTIONS FLTE'!$F17)</f>
        <v>0</v>
      </c>
      <c r="AA124" s="316">
        <f ca="1">('SUBSCRIBER BASE FLTE'!AA48*'COMMISSION ASSUMPTIONS FLTE'!$C52)*('MVLP INPUT FLTE'!$D10*'COMMISSION ASSUMPTIONS FLTE'!$F17)</f>
        <v>0</v>
      </c>
      <c r="AB124" s="316">
        <f ca="1">('SUBSCRIBER BASE FLTE'!AB48*'COMMISSION ASSUMPTIONS FLTE'!$C52)*('MVLP INPUT FLTE'!$D10*'COMMISSION ASSUMPTIONS FLTE'!$F17)</f>
        <v>0</v>
      </c>
      <c r="AC124" s="316">
        <f ca="1">('SUBSCRIBER BASE FLTE'!AC48*'COMMISSION ASSUMPTIONS FLTE'!$C52)*('MVLP INPUT FLTE'!$D10*'COMMISSION ASSUMPTIONS FLTE'!$F17)</f>
        <v>0</v>
      </c>
      <c r="AD124" s="316">
        <f ca="1">('SUBSCRIBER BASE FLTE'!AD48*'COMMISSION ASSUMPTIONS FLTE'!$C52)*('MVLP INPUT FLTE'!$D10*'COMMISSION ASSUMPTIONS FLTE'!$F17)</f>
        <v>0</v>
      </c>
      <c r="AE124" s="316">
        <f ca="1">('SUBSCRIBER BASE FLTE'!AE48*'COMMISSION ASSUMPTIONS FLTE'!$C52)*('MVLP INPUT FLTE'!$D10*'COMMISSION ASSUMPTIONS FLTE'!$F17)</f>
        <v>0</v>
      </c>
      <c r="AF124" s="316">
        <f ca="1">('SUBSCRIBER BASE FLTE'!AF48*'COMMISSION ASSUMPTIONS FLTE'!$C52)*('MVLP INPUT FLTE'!$D10*'COMMISSION ASSUMPTIONS FLTE'!$F17)</f>
        <v>0</v>
      </c>
      <c r="AG124" s="316">
        <f ca="1">('SUBSCRIBER BASE FLTE'!AG48*'COMMISSION ASSUMPTIONS FLTE'!$C52)*('MVLP INPUT FLTE'!$D10*'COMMISSION ASSUMPTIONS FLTE'!$F17)</f>
        <v>0</v>
      </c>
      <c r="AH124" s="316">
        <f ca="1">('SUBSCRIBER BASE FLTE'!AH48*'COMMISSION ASSUMPTIONS FLTE'!$C52)*('MVLP INPUT FLTE'!$D10*'COMMISSION ASSUMPTIONS FLTE'!$F17)</f>
        <v>0</v>
      </c>
      <c r="AI124" s="316">
        <f ca="1">('SUBSCRIBER BASE FLTE'!AI48*'COMMISSION ASSUMPTIONS FLTE'!$C52)*('MVLP INPUT FLTE'!$D10*'COMMISSION ASSUMPTIONS FLTE'!$F17)</f>
        <v>0</v>
      </c>
      <c r="AJ124" s="316">
        <f ca="1">('SUBSCRIBER BASE FLTE'!AJ48*'COMMISSION ASSUMPTIONS FLTE'!$C52)*('MVLP INPUT FLTE'!$D10*'COMMISSION ASSUMPTIONS FLTE'!$F17)</f>
        <v>0</v>
      </c>
      <c r="AK124" s="316">
        <f ca="1">('SUBSCRIBER BASE FLTE'!AK48*'COMMISSION ASSUMPTIONS FLTE'!$C52)*('MVLP INPUT FLTE'!$D10*'COMMISSION ASSUMPTIONS FLTE'!$F17)</f>
        <v>0</v>
      </c>
      <c r="AL124" s="316">
        <f ca="1">('SUBSCRIBER BASE FLTE'!AL48*'COMMISSION ASSUMPTIONS FLTE'!$C52)*('MVLP INPUT FLTE'!$D10*'COMMISSION ASSUMPTIONS FLTE'!$F17)</f>
        <v>0</v>
      </c>
      <c r="AM124" s="316">
        <f ca="1">('SUBSCRIBER BASE FLTE'!AM48*'COMMISSION ASSUMPTIONS FLTE'!$C52)*('MVLP INPUT FLTE'!$D10*'COMMISSION ASSUMPTIONS FLTE'!$F17)</f>
        <v>0</v>
      </c>
      <c r="AN124" s="316">
        <f ca="1">('SUBSCRIBER BASE FLTE'!AN48*'COMMISSION ASSUMPTIONS FLTE'!$C52)*('MVLP INPUT FLTE'!$D10*'COMMISSION ASSUMPTIONS FLTE'!$F17)</f>
        <v>0</v>
      </c>
      <c r="AO124" s="316">
        <f ca="1">('SUBSCRIBER BASE FLTE'!AO48*'COMMISSION ASSUMPTIONS FLTE'!$C52)*('MVLP INPUT FLTE'!$D10*'COMMISSION ASSUMPTIONS FLTE'!$F17)</f>
        <v>0</v>
      </c>
      <c r="AP124" s="316">
        <f ca="1">('SUBSCRIBER BASE FLTE'!AP48*'COMMISSION ASSUMPTIONS FLTE'!$C52)*('MVLP INPUT FLTE'!$D10*'COMMISSION ASSUMPTIONS FLTE'!$F17)</f>
        <v>0</v>
      </c>
      <c r="AQ124" s="316">
        <f ca="1">('SUBSCRIBER BASE FLTE'!AQ48*'COMMISSION ASSUMPTIONS FLTE'!$C52)*('MVLP INPUT FLTE'!$D10*'COMMISSION ASSUMPTIONS FLTE'!$F17)</f>
        <v>0</v>
      </c>
      <c r="AR124" s="316">
        <f ca="1">('SUBSCRIBER BASE FLTE'!AR48*'COMMISSION ASSUMPTIONS FLTE'!$C52)*('MVLP INPUT FLTE'!$D10*'COMMISSION ASSUMPTIONS FLTE'!$F17)</f>
        <v>0</v>
      </c>
      <c r="AS124" s="316">
        <f ca="1">('SUBSCRIBER BASE FLTE'!AS48*'COMMISSION ASSUMPTIONS FLTE'!$C52)*('MVLP INPUT FLTE'!$D10*'COMMISSION ASSUMPTIONS FLTE'!$F17)</f>
        <v>0</v>
      </c>
      <c r="AT124" s="316">
        <f ca="1">('SUBSCRIBER BASE FLTE'!AT48*'COMMISSION ASSUMPTIONS FLTE'!$C52)*('MVLP INPUT FLTE'!$D10*'COMMISSION ASSUMPTIONS FLTE'!$F17)</f>
        <v>0</v>
      </c>
      <c r="AU124" s="316">
        <f ca="1">('SUBSCRIBER BASE FLTE'!AU48*'COMMISSION ASSUMPTIONS FLTE'!$C52)*('MVLP INPUT FLTE'!$D10*'COMMISSION ASSUMPTIONS FLTE'!$F17)</f>
        <v>0</v>
      </c>
      <c r="AV124" s="316">
        <f ca="1">('SUBSCRIBER BASE FLTE'!AV48*'COMMISSION ASSUMPTIONS FLTE'!$C52)*('MVLP INPUT FLTE'!$D10*'COMMISSION ASSUMPTIONS FLTE'!$F17)</f>
        <v>0</v>
      </c>
      <c r="AW124" s="316">
        <f ca="1">('SUBSCRIBER BASE FLTE'!AW48*'COMMISSION ASSUMPTIONS FLTE'!$C52)*('MVLP INPUT FLTE'!$D10*'COMMISSION ASSUMPTIONS FLTE'!$F17)</f>
        <v>0</v>
      </c>
      <c r="AX124" s="316">
        <f ca="1">('SUBSCRIBER BASE FLTE'!AX48*'COMMISSION ASSUMPTIONS FLTE'!$C52)*('MVLP INPUT FLTE'!$D10*'COMMISSION ASSUMPTIONS FLTE'!$F17)</f>
        <v>0</v>
      </c>
      <c r="AY124" s="316">
        <f ca="1">('SUBSCRIBER BASE FLTE'!AY48*'COMMISSION ASSUMPTIONS FLTE'!$C52)*('MVLP INPUT FLTE'!$D10*'COMMISSION ASSUMPTIONS FLTE'!$F17)</f>
        <v>0</v>
      </c>
      <c r="AZ124" s="316">
        <f ca="1">('SUBSCRIBER BASE FLTE'!AZ48*'COMMISSION ASSUMPTIONS FLTE'!$C52)*('MVLP INPUT FLTE'!$D10*'COMMISSION ASSUMPTIONS FLTE'!$F17)</f>
        <v>0</v>
      </c>
      <c r="BA124" s="316">
        <f ca="1">('SUBSCRIBER BASE FLTE'!BA48*'COMMISSION ASSUMPTIONS FLTE'!$C52)*('MVLP INPUT FLTE'!$D10*'COMMISSION ASSUMPTIONS FLTE'!$F17)</f>
        <v>0</v>
      </c>
      <c r="BB124" s="316">
        <f ca="1">('SUBSCRIBER BASE FLTE'!BB48*'COMMISSION ASSUMPTIONS FLTE'!$C52)*('MVLP INPUT FLTE'!$D10*'COMMISSION ASSUMPTIONS FLTE'!$F17)</f>
        <v>0</v>
      </c>
      <c r="BC124" s="316">
        <f ca="1">('SUBSCRIBER BASE FLTE'!BC48*'COMMISSION ASSUMPTIONS FLTE'!$C52)*('MVLP INPUT FLTE'!$D10*'COMMISSION ASSUMPTIONS FLTE'!$F17)</f>
        <v>0</v>
      </c>
      <c r="BD124" s="316">
        <f ca="1">('SUBSCRIBER BASE FLTE'!BD48*'COMMISSION ASSUMPTIONS FLTE'!$C52)*('MVLP INPUT FLTE'!$D10*'COMMISSION ASSUMPTIONS FLTE'!$F17)</f>
        <v>0</v>
      </c>
      <c r="BE124" s="316">
        <f ca="1">('SUBSCRIBER BASE FLTE'!BE48*'COMMISSION ASSUMPTIONS FLTE'!$C52)*('MVLP INPUT FLTE'!$D10*'COMMISSION ASSUMPTIONS FLTE'!$F17)</f>
        <v>0</v>
      </c>
      <c r="BF124" s="316">
        <f ca="1">('SUBSCRIBER BASE FLTE'!BF48*'COMMISSION ASSUMPTIONS FLTE'!$C52)*('MVLP INPUT FLTE'!$D10*'COMMISSION ASSUMPTIONS FLTE'!$F17)</f>
        <v>0</v>
      </c>
      <c r="BG124" s="316">
        <f ca="1">('SUBSCRIBER BASE FLTE'!BG48*'COMMISSION ASSUMPTIONS FLTE'!$C52)*('MVLP INPUT FLTE'!$D10*'COMMISSION ASSUMPTIONS FLTE'!$F17)</f>
        <v>0</v>
      </c>
      <c r="BH124" s="316">
        <f ca="1">('SUBSCRIBER BASE FLTE'!BH48*'COMMISSION ASSUMPTIONS FLTE'!$C52)*('MVLP INPUT FLTE'!$D10*'COMMISSION ASSUMPTIONS FLTE'!$F17)</f>
        <v>0</v>
      </c>
      <c r="BI124" s="316">
        <f ca="1">('SUBSCRIBER BASE FLTE'!BI48*'COMMISSION ASSUMPTIONS FLTE'!$C52)*('MVLP INPUT FLTE'!$D10*'COMMISSION ASSUMPTIONS FLTE'!$F17)</f>
        <v>0</v>
      </c>
      <c r="BJ124" s="316">
        <f ca="1">('SUBSCRIBER BASE FLTE'!BJ48*'COMMISSION ASSUMPTIONS FLTE'!$C52)*('MVLP INPUT FLTE'!$D10*'COMMISSION ASSUMPTIONS FLTE'!$F17)</f>
        <v>0</v>
      </c>
      <c r="BK124" s="316">
        <f ca="1">('SUBSCRIBER BASE FLTE'!BK48*'COMMISSION ASSUMPTIONS FLTE'!$C52)*('MVLP INPUT FLTE'!$D10*'COMMISSION ASSUMPTIONS FLTE'!$F17)</f>
        <v>0</v>
      </c>
      <c r="BL124" s="316">
        <f ca="1">('SUBSCRIBER BASE FLTE'!BL48*'COMMISSION ASSUMPTIONS FLTE'!$C52)*('MVLP INPUT FLTE'!$D10*'COMMISSION ASSUMPTIONS FLTE'!$F17)</f>
        <v>0</v>
      </c>
      <c r="BM124" s="316">
        <f ca="1">('SUBSCRIBER BASE FLTE'!BM48*'COMMISSION ASSUMPTIONS FLTE'!$C52)*('MVLP INPUT FLTE'!$D10*'COMMISSION ASSUMPTIONS FLTE'!$F17)</f>
        <v>0</v>
      </c>
      <c r="BN124" s="316">
        <f ca="1">('SUBSCRIBER BASE FLTE'!BN48*'COMMISSION ASSUMPTIONS FLTE'!$C52)*('MVLP INPUT FLTE'!$D10*'COMMISSION ASSUMPTIONS FLTE'!$F17)</f>
        <v>0</v>
      </c>
      <c r="BO124" s="316">
        <f ca="1">('SUBSCRIBER BASE FLTE'!BO48*'COMMISSION ASSUMPTIONS FLTE'!$C52)*('MVLP INPUT FLTE'!$D10*'COMMISSION ASSUMPTIONS FLTE'!$F17)</f>
        <v>0</v>
      </c>
      <c r="BP124" s="316">
        <f ca="1">('SUBSCRIBER BASE FLTE'!BP48*'COMMISSION ASSUMPTIONS FLTE'!$C52)*('MVLP INPUT FLTE'!$D10*'COMMISSION ASSUMPTIONS FLTE'!$F17)</f>
        <v>0</v>
      </c>
      <c r="BQ124" s="316">
        <f ca="1">('SUBSCRIBER BASE FLTE'!BQ48*'COMMISSION ASSUMPTIONS FLTE'!$C52)*('MVLP INPUT FLTE'!$D10*'COMMISSION ASSUMPTIONS FLTE'!$F17)</f>
        <v>0</v>
      </c>
      <c r="BR124" s="316">
        <f ca="1">('SUBSCRIBER BASE FLTE'!BR48*'COMMISSION ASSUMPTIONS FLTE'!$C52)*('MVLP INPUT FLTE'!$D10*'COMMISSION ASSUMPTIONS FLTE'!$F17)</f>
        <v>0</v>
      </c>
    </row>
    <row r="125" spans="2:70" ht="24" customHeight="1" outlineLevel="1">
      <c r="B125" s="313" t="str">
        <f>B117</f>
        <v>FLTE 100GB</v>
      </c>
      <c r="C125" s="316">
        <f>('SUBSCRIBER BASE FLTE'!C49*'COMMISSION ASSUMPTIONS FLTE'!$C53)*('MVLP INPUT FLTE'!$D11*'COMMISSION ASSUMPTIONS FLTE'!$F18)</f>
        <v>0</v>
      </c>
      <c r="D125" s="316">
        <f>('SUBSCRIBER BASE FLTE'!D49*'COMMISSION ASSUMPTIONS FLTE'!$C53)*('MVLP INPUT FLTE'!$D11*'COMMISSION ASSUMPTIONS FLTE'!$F18)</f>
        <v>0</v>
      </c>
      <c r="E125" s="316">
        <f>('SUBSCRIBER BASE FLTE'!E49*'COMMISSION ASSUMPTIONS FLTE'!$C53)*('MVLP INPUT FLTE'!$D11*'COMMISSION ASSUMPTIONS FLTE'!$F18)</f>
        <v>0</v>
      </c>
      <c r="F125" s="316">
        <f>('SUBSCRIBER BASE FLTE'!F49*'COMMISSION ASSUMPTIONS FLTE'!$C53)*('MVLP INPUT FLTE'!$D11*'COMMISSION ASSUMPTIONS FLTE'!$F18)</f>
        <v>0</v>
      </c>
      <c r="G125" s="316">
        <f>('SUBSCRIBER BASE FLTE'!G49*'COMMISSION ASSUMPTIONS FLTE'!$C53)*('MVLP INPUT FLTE'!$D11*'COMMISSION ASSUMPTIONS FLTE'!$F18)</f>
        <v>0</v>
      </c>
      <c r="H125" s="316">
        <f>('SUBSCRIBER BASE FLTE'!H49*'COMMISSION ASSUMPTIONS FLTE'!$C53)*('MVLP INPUT FLTE'!$D11*'COMMISSION ASSUMPTIONS FLTE'!$F18)</f>
        <v>0</v>
      </c>
      <c r="I125" s="316">
        <f>('SUBSCRIBER BASE FLTE'!I49*'COMMISSION ASSUMPTIONS FLTE'!$C53)*('MVLP INPUT FLTE'!$D11*'COMMISSION ASSUMPTIONS FLTE'!$F18)</f>
        <v>0</v>
      </c>
      <c r="J125" s="316">
        <f>('SUBSCRIBER BASE FLTE'!J49*'COMMISSION ASSUMPTIONS FLTE'!$C53)*('MVLP INPUT FLTE'!$D11*'COMMISSION ASSUMPTIONS FLTE'!$F18)</f>
        <v>0</v>
      </c>
      <c r="K125" s="316">
        <f ca="1">('SUBSCRIBER BASE FLTE'!K49*'COMMISSION ASSUMPTIONS FLTE'!$C53)*('MVLP INPUT FLTE'!$D11*'COMMISSION ASSUMPTIONS FLTE'!$F18)</f>
        <v>0</v>
      </c>
      <c r="L125" s="316">
        <f ca="1">('SUBSCRIBER BASE FLTE'!L49*'COMMISSION ASSUMPTIONS FLTE'!$C53)*('MVLP INPUT FLTE'!$D11*'COMMISSION ASSUMPTIONS FLTE'!$F18)</f>
        <v>0</v>
      </c>
      <c r="M125" s="316">
        <f ca="1">('SUBSCRIBER BASE FLTE'!M49*'COMMISSION ASSUMPTIONS FLTE'!$C53)*('MVLP INPUT FLTE'!$D11*'COMMISSION ASSUMPTIONS FLTE'!$F18)</f>
        <v>0</v>
      </c>
      <c r="N125" s="316">
        <f ca="1">('SUBSCRIBER BASE FLTE'!N49*'COMMISSION ASSUMPTIONS FLTE'!$C53)*('MVLP INPUT FLTE'!$D11*'COMMISSION ASSUMPTIONS FLTE'!$F18)</f>
        <v>0</v>
      </c>
      <c r="O125" s="316">
        <f ca="1">('SUBSCRIBER BASE FLTE'!O49*'COMMISSION ASSUMPTIONS FLTE'!$C53)*('MVLP INPUT FLTE'!$D11*'COMMISSION ASSUMPTIONS FLTE'!$F18)</f>
        <v>0</v>
      </c>
      <c r="P125" s="316">
        <f ca="1">('SUBSCRIBER BASE FLTE'!P49*'COMMISSION ASSUMPTIONS FLTE'!$C53)*('MVLP INPUT FLTE'!$D11*'COMMISSION ASSUMPTIONS FLTE'!$F18)</f>
        <v>0</v>
      </c>
      <c r="Q125" s="316">
        <f ca="1">('SUBSCRIBER BASE FLTE'!Q49*'COMMISSION ASSUMPTIONS FLTE'!$C53)*('MVLP INPUT FLTE'!$D11*'COMMISSION ASSUMPTIONS FLTE'!$F18)</f>
        <v>0</v>
      </c>
      <c r="R125" s="316">
        <f ca="1">('SUBSCRIBER BASE FLTE'!R49*'COMMISSION ASSUMPTIONS FLTE'!$C53)*('MVLP INPUT FLTE'!$D11*'COMMISSION ASSUMPTIONS FLTE'!$F18)</f>
        <v>0</v>
      </c>
      <c r="S125" s="316">
        <f ca="1">('SUBSCRIBER BASE FLTE'!S49*'COMMISSION ASSUMPTIONS FLTE'!$C53)*('MVLP INPUT FLTE'!$D11*'COMMISSION ASSUMPTIONS FLTE'!$F18)</f>
        <v>0</v>
      </c>
      <c r="T125" s="316">
        <f ca="1">('SUBSCRIBER BASE FLTE'!T49*'COMMISSION ASSUMPTIONS FLTE'!$C53)*('MVLP INPUT FLTE'!$D11*'COMMISSION ASSUMPTIONS FLTE'!$F18)</f>
        <v>0</v>
      </c>
      <c r="U125" s="316">
        <f ca="1">('SUBSCRIBER BASE FLTE'!U49*'COMMISSION ASSUMPTIONS FLTE'!$C53)*('MVLP INPUT FLTE'!$D11*'COMMISSION ASSUMPTIONS FLTE'!$F18)</f>
        <v>0</v>
      </c>
      <c r="V125" s="316">
        <f ca="1">('SUBSCRIBER BASE FLTE'!V49*'COMMISSION ASSUMPTIONS FLTE'!$C53)*('MVLP INPUT FLTE'!$D11*'COMMISSION ASSUMPTIONS FLTE'!$F18)</f>
        <v>0</v>
      </c>
      <c r="W125" s="316">
        <f ca="1">('SUBSCRIBER BASE FLTE'!W49*'COMMISSION ASSUMPTIONS FLTE'!$C53)*('MVLP INPUT FLTE'!$D11*'COMMISSION ASSUMPTIONS FLTE'!$F18)</f>
        <v>0</v>
      </c>
      <c r="X125" s="316">
        <f ca="1">('SUBSCRIBER BASE FLTE'!X49*'COMMISSION ASSUMPTIONS FLTE'!$C53)*('MVLP INPUT FLTE'!$D11*'COMMISSION ASSUMPTIONS FLTE'!$F18)</f>
        <v>0</v>
      </c>
      <c r="Y125" s="316">
        <f ca="1">('SUBSCRIBER BASE FLTE'!Y49*'COMMISSION ASSUMPTIONS FLTE'!$C53)*('MVLP INPUT FLTE'!$D11*'COMMISSION ASSUMPTIONS FLTE'!$F18)</f>
        <v>0</v>
      </c>
      <c r="Z125" s="316">
        <f ca="1">('SUBSCRIBER BASE FLTE'!Z49*'COMMISSION ASSUMPTIONS FLTE'!$C53)*('MVLP INPUT FLTE'!$D11*'COMMISSION ASSUMPTIONS FLTE'!$F18)</f>
        <v>0</v>
      </c>
      <c r="AA125" s="316">
        <f ca="1">('SUBSCRIBER BASE FLTE'!AA49*'COMMISSION ASSUMPTIONS FLTE'!$C53)*('MVLP INPUT FLTE'!$D11*'COMMISSION ASSUMPTIONS FLTE'!$F18)</f>
        <v>0</v>
      </c>
      <c r="AB125" s="316">
        <f ca="1">('SUBSCRIBER BASE FLTE'!AB49*'COMMISSION ASSUMPTIONS FLTE'!$C53)*('MVLP INPUT FLTE'!$D11*'COMMISSION ASSUMPTIONS FLTE'!$F18)</f>
        <v>0</v>
      </c>
      <c r="AC125" s="316">
        <f ca="1">('SUBSCRIBER BASE FLTE'!AC49*'COMMISSION ASSUMPTIONS FLTE'!$C53)*('MVLP INPUT FLTE'!$D11*'COMMISSION ASSUMPTIONS FLTE'!$F18)</f>
        <v>0</v>
      </c>
      <c r="AD125" s="316">
        <f ca="1">('SUBSCRIBER BASE FLTE'!AD49*'COMMISSION ASSUMPTIONS FLTE'!$C53)*('MVLP INPUT FLTE'!$D11*'COMMISSION ASSUMPTIONS FLTE'!$F18)</f>
        <v>0</v>
      </c>
      <c r="AE125" s="316">
        <f ca="1">('SUBSCRIBER BASE FLTE'!AE49*'COMMISSION ASSUMPTIONS FLTE'!$C53)*('MVLP INPUT FLTE'!$D11*'COMMISSION ASSUMPTIONS FLTE'!$F18)</f>
        <v>0</v>
      </c>
      <c r="AF125" s="316">
        <f ca="1">('SUBSCRIBER BASE FLTE'!AF49*'COMMISSION ASSUMPTIONS FLTE'!$C53)*('MVLP INPUT FLTE'!$D11*'COMMISSION ASSUMPTIONS FLTE'!$F18)</f>
        <v>0</v>
      </c>
      <c r="AG125" s="316">
        <f ca="1">('SUBSCRIBER BASE FLTE'!AG49*'COMMISSION ASSUMPTIONS FLTE'!$C53)*('MVLP INPUT FLTE'!$D11*'COMMISSION ASSUMPTIONS FLTE'!$F18)</f>
        <v>0</v>
      </c>
      <c r="AH125" s="316">
        <f ca="1">('SUBSCRIBER BASE FLTE'!AH49*'COMMISSION ASSUMPTIONS FLTE'!$C53)*('MVLP INPUT FLTE'!$D11*'COMMISSION ASSUMPTIONS FLTE'!$F18)</f>
        <v>0</v>
      </c>
      <c r="AI125" s="316">
        <f ca="1">('SUBSCRIBER BASE FLTE'!AI49*'COMMISSION ASSUMPTIONS FLTE'!$C53)*('MVLP INPUT FLTE'!$D11*'COMMISSION ASSUMPTIONS FLTE'!$F18)</f>
        <v>0</v>
      </c>
      <c r="AJ125" s="316">
        <f ca="1">('SUBSCRIBER BASE FLTE'!AJ49*'COMMISSION ASSUMPTIONS FLTE'!$C53)*('MVLP INPUT FLTE'!$D11*'COMMISSION ASSUMPTIONS FLTE'!$F18)</f>
        <v>0</v>
      </c>
      <c r="AK125" s="316">
        <f ca="1">('SUBSCRIBER BASE FLTE'!AK49*'COMMISSION ASSUMPTIONS FLTE'!$C53)*('MVLP INPUT FLTE'!$D11*'COMMISSION ASSUMPTIONS FLTE'!$F18)</f>
        <v>0</v>
      </c>
      <c r="AL125" s="316">
        <f ca="1">('SUBSCRIBER BASE FLTE'!AL49*'COMMISSION ASSUMPTIONS FLTE'!$C53)*('MVLP INPUT FLTE'!$D11*'COMMISSION ASSUMPTIONS FLTE'!$F18)</f>
        <v>0</v>
      </c>
      <c r="AM125" s="316">
        <f ca="1">('SUBSCRIBER BASE FLTE'!AM49*'COMMISSION ASSUMPTIONS FLTE'!$C53)*('MVLP INPUT FLTE'!$D11*'COMMISSION ASSUMPTIONS FLTE'!$F18)</f>
        <v>0</v>
      </c>
      <c r="AN125" s="316">
        <f ca="1">('SUBSCRIBER BASE FLTE'!AN49*'COMMISSION ASSUMPTIONS FLTE'!$C53)*('MVLP INPUT FLTE'!$D11*'COMMISSION ASSUMPTIONS FLTE'!$F18)</f>
        <v>0</v>
      </c>
      <c r="AO125" s="316">
        <f ca="1">('SUBSCRIBER BASE FLTE'!AO49*'COMMISSION ASSUMPTIONS FLTE'!$C53)*('MVLP INPUT FLTE'!$D11*'COMMISSION ASSUMPTIONS FLTE'!$F18)</f>
        <v>0</v>
      </c>
      <c r="AP125" s="316">
        <f ca="1">('SUBSCRIBER BASE FLTE'!AP49*'COMMISSION ASSUMPTIONS FLTE'!$C53)*('MVLP INPUT FLTE'!$D11*'COMMISSION ASSUMPTIONS FLTE'!$F18)</f>
        <v>0</v>
      </c>
      <c r="AQ125" s="316">
        <f ca="1">('SUBSCRIBER BASE FLTE'!AQ49*'COMMISSION ASSUMPTIONS FLTE'!$C53)*('MVLP INPUT FLTE'!$D11*'COMMISSION ASSUMPTIONS FLTE'!$F18)</f>
        <v>0</v>
      </c>
      <c r="AR125" s="316">
        <f ca="1">('SUBSCRIBER BASE FLTE'!AR49*'COMMISSION ASSUMPTIONS FLTE'!$C53)*('MVLP INPUT FLTE'!$D11*'COMMISSION ASSUMPTIONS FLTE'!$F18)</f>
        <v>0</v>
      </c>
      <c r="AS125" s="316">
        <f ca="1">('SUBSCRIBER BASE FLTE'!AS49*'COMMISSION ASSUMPTIONS FLTE'!$C53)*('MVLP INPUT FLTE'!$D11*'COMMISSION ASSUMPTIONS FLTE'!$F18)</f>
        <v>0</v>
      </c>
      <c r="AT125" s="316">
        <f ca="1">('SUBSCRIBER BASE FLTE'!AT49*'COMMISSION ASSUMPTIONS FLTE'!$C53)*('MVLP INPUT FLTE'!$D11*'COMMISSION ASSUMPTIONS FLTE'!$F18)</f>
        <v>0</v>
      </c>
      <c r="AU125" s="316">
        <f ca="1">('SUBSCRIBER BASE FLTE'!AU49*'COMMISSION ASSUMPTIONS FLTE'!$C53)*('MVLP INPUT FLTE'!$D11*'COMMISSION ASSUMPTIONS FLTE'!$F18)</f>
        <v>0</v>
      </c>
      <c r="AV125" s="316">
        <f ca="1">('SUBSCRIBER BASE FLTE'!AV49*'COMMISSION ASSUMPTIONS FLTE'!$C53)*('MVLP INPUT FLTE'!$D11*'COMMISSION ASSUMPTIONS FLTE'!$F18)</f>
        <v>0</v>
      </c>
      <c r="AW125" s="316">
        <f ca="1">('SUBSCRIBER BASE FLTE'!AW49*'COMMISSION ASSUMPTIONS FLTE'!$C53)*('MVLP INPUT FLTE'!$D11*'COMMISSION ASSUMPTIONS FLTE'!$F18)</f>
        <v>0</v>
      </c>
      <c r="AX125" s="316">
        <f ca="1">('SUBSCRIBER BASE FLTE'!AX49*'COMMISSION ASSUMPTIONS FLTE'!$C53)*('MVLP INPUT FLTE'!$D11*'COMMISSION ASSUMPTIONS FLTE'!$F18)</f>
        <v>0</v>
      </c>
      <c r="AY125" s="316">
        <f ca="1">('SUBSCRIBER BASE FLTE'!AY49*'COMMISSION ASSUMPTIONS FLTE'!$C53)*('MVLP INPUT FLTE'!$D11*'COMMISSION ASSUMPTIONS FLTE'!$F18)</f>
        <v>0</v>
      </c>
      <c r="AZ125" s="316">
        <f ca="1">('SUBSCRIBER BASE FLTE'!AZ49*'COMMISSION ASSUMPTIONS FLTE'!$C53)*('MVLP INPUT FLTE'!$D11*'COMMISSION ASSUMPTIONS FLTE'!$F18)</f>
        <v>0</v>
      </c>
      <c r="BA125" s="316">
        <f ca="1">('SUBSCRIBER BASE FLTE'!BA49*'COMMISSION ASSUMPTIONS FLTE'!$C53)*('MVLP INPUT FLTE'!$D11*'COMMISSION ASSUMPTIONS FLTE'!$F18)</f>
        <v>0</v>
      </c>
      <c r="BB125" s="316">
        <f ca="1">('SUBSCRIBER BASE FLTE'!BB49*'COMMISSION ASSUMPTIONS FLTE'!$C53)*('MVLP INPUT FLTE'!$D11*'COMMISSION ASSUMPTIONS FLTE'!$F18)</f>
        <v>0</v>
      </c>
      <c r="BC125" s="316">
        <f ca="1">('SUBSCRIBER BASE FLTE'!BC49*'COMMISSION ASSUMPTIONS FLTE'!$C53)*('MVLP INPUT FLTE'!$D11*'COMMISSION ASSUMPTIONS FLTE'!$F18)</f>
        <v>0</v>
      </c>
      <c r="BD125" s="316">
        <f ca="1">('SUBSCRIBER BASE FLTE'!BD49*'COMMISSION ASSUMPTIONS FLTE'!$C53)*('MVLP INPUT FLTE'!$D11*'COMMISSION ASSUMPTIONS FLTE'!$F18)</f>
        <v>0</v>
      </c>
      <c r="BE125" s="316">
        <f ca="1">('SUBSCRIBER BASE FLTE'!BE49*'COMMISSION ASSUMPTIONS FLTE'!$C53)*('MVLP INPUT FLTE'!$D11*'COMMISSION ASSUMPTIONS FLTE'!$F18)</f>
        <v>0</v>
      </c>
      <c r="BF125" s="316">
        <f ca="1">('SUBSCRIBER BASE FLTE'!BF49*'COMMISSION ASSUMPTIONS FLTE'!$C53)*('MVLP INPUT FLTE'!$D11*'COMMISSION ASSUMPTIONS FLTE'!$F18)</f>
        <v>0</v>
      </c>
      <c r="BG125" s="316">
        <f ca="1">('SUBSCRIBER BASE FLTE'!BG49*'COMMISSION ASSUMPTIONS FLTE'!$C53)*('MVLP INPUT FLTE'!$D11*'COMMISSION ASSUMPTIONS FLTE'!$F18)</f>
        <v>0</v>
      </c>
      <c r="BH125" s="316">
        <f ca="1">('SUBSCRIBER BASE FLTE'!BH49*'COMMISSION ASSUMPTIONS FLTE'!$C53)*('MVLP INPUT FLTE'!$D11*'COMMISSION ASSUMPTIONS FLTE'!$F18)</f>
        <v>0</v>
      </c>
      <c r="BI125" s="316">
        <f ca="1">('SUBSCRIBER BASE FLTE'!BI49*'COMMISSION ASSUMPTIONS FLTE'!$C53)*('MVLP INPUT FLTE'!$D11*'COMMISSION ASSUMPTIONS FLTE'!$F18)</f>
        <v>0</v>
      </c>
      <c r="BJ125" s="316">
        <f ca="1">('SUBSCRIBER BASE FLTE'!BJ49*'COMMISSION ASSUMPTIONS FLTE'!$C53)*('MVLP INPUT FLTE'!$D11*'COMMISSION ASSUMPTIONS FLTE'!$F18)</f>
        <v>0</v>
      </c>
      <c r="BK125" s="316">
        <f ca="1">('SUBSCRIBER BASE FLTE'!BK49*'COMMISSION ASSUMPTIONS FLTE'!$C53)*('MVLP INPUT FLTE'!$D11*'COMMISSION ASSUMPTIONS FLTE'!$F18)</f>
        <v>0</v>
      </c>
      <c r="BL125" s="316">
        <f ca="1">('SUBSCRIBER BASE FLTE'!BL49*'COMMISSION ASSUMPTIONS FLTE'!$C53)*('MVLP INPUT FLTE'!$D11*'COMMISSION ASSUMPTIONS FLTE'!$F18)</f>
        <v>0</v>
      </c>
      <c r="BM125" s="316">
        <f ca="1">('SUBSCRIBER BASE FLTE'!BM49*'COMMISSION ASSUMPTIONS FLTE'!$C53)*('MVLP INPUT FLTE'!$D11*'COMMISSION ASSUMPTIONS FLTE'!$F18)</f>
        <v>0</v>
      </c>
      <c r="BN125" s="316">
        <f ca="1">('SUBSCRIBER BASE FLTE'!BN49*'COMMISSION ASSUMPTIONS FLTE'!$C53)*('MVLP INPUT FLTE'!$D11*'COMMISSION ASSUMPTIONS FLTE'!$F18)</f>
        <v>0</v>
      </c>
      <c r="BO125" s="316">
        <f ca="1">('SUBSCRIBER BASE FLTE'!BO49*'COMMISSION ASSUMPTIONS FLTE'!$C53)*('MVLP INPUT FLTE'!$D11*'COMMISSION ASSUMPTIONS FLTE'!$F18)</f>
        <v>0</v>
      </c>
      <c r="BP125" s="316">
        <f ca="1">('SUBSCRIBER BASE FLTE'!BP49*'COMMISSION ASSUMPTIONS FLTE'!$C53)*('MVLP INPUT FLTE'!$D11*'COMMISSION ASSUMPTIONS FLTE'!$F18)</f>
        <v>0</v>
      </c>
      <c r="BQ125" s="316">
        <f ca="1">('SUBSCRIBER BASE FLTE'!BQ49*'COMMISSION ASSUMPTIONS FLTE'!$C53)*('MVLP INPUT FLTE'!$D11*'COMMISSION ASSUMPTIONS FLTE'!$F18)</f>
        <v>0</v>
      </c>
      <c r="BR125" s="316">
        <f ca="1">('SUBSCRIBER BASE FLTE'!BR49*'COMMISSION ASSUMPTIONS FLTE'!$C53)*('MVLP INPUT FLTE'!$D11*'COMMISSION ASSUMPTIONS FLTE'!$F18)</f>
        <v>0</v>
      </c>
    </row>
    <row r="126" spans="2:70" ht="24" customHeight="1" outlineLevel="1">
      <c r="B126" s="313" t="str">
        <f>B118</f>
        <v>FLTE 200GB</v>
      </c>
      <c r="C126" s="316">
        <f>('SUBSCRIBER BASE FLTE'!C50*'COMMISSION ASSUMPTIONS FLTE'!$C54)*('MVLP INPUT FLTE'!$D12*'COMMISSION ASSUMPTIONS FLTE'!$F19)</f>
        <v>0</v>
      </c>
      <c r="D126" s="316">
        <f>('SUBSCRIBER BASE FLTE'!D50*'COMMISSION ASSUMPTIONS FLTE'!$C54)*('MVLP INPUT FLTE'!$D12*'COMMISSION ASSUMPTIONS FLTE'!$F19)</f>
        <v>0</v>
      </c>
      <c r="E126" s="316">
        <f>('SUBSCRIBER BASE FLTE'!E50*'COMMISSION ASSUMPTIONS FLTE'!$C54)*('MVLP INPUT FLTE'!$D12*'COMMISSION ASSUMPTIONS FLTE'!$F19)</f>
        <v>0</v>
      </c>
      <c r="F126" s="316">
        <f>('SUBSCRIBER BASE FLTE'!F50*'COMMISSION ASSUMPTIONS FLTE'!$C54)*('MVLP INPUT FLTE'!$D12*'COMMISSION ASSUMPTIONS FLTE'!$F19)</f>
        <v>0</v>
      </c>
      <c r="G126" s="316">
        <f>('SUBSCRIBER BASE FLTE'!G50*'COMMISSION ASSUMPTIONS FLTE'!$C54)*('MVLP INPUT FLTE'!$D12*'COMMISSION ASSUMPTIONS FLTE'!$F19)</f>
        <v>0</v>
      </c>
      <c r="H126" s="316">
        <f>('SUBSCRIBER BASE FLTE'!H50*'COMMISSION ASSUMPTIONS FLTE'!$C54)*('MVLP INPUT FLTE'!$D12*'COMMISSION ASSUMPTIONS FLTE'!$F19)</f>
        <v>0</v>
      </c>
      <c r="I126" s="316">
        <f>('SUBSCRIBER BASE FLTE'!I50*'COMMISSION ASSUMPTIONS FLTE'!$C54)*('MVLP INPUT FLTE'!$D12*'COMMISSION ASSUMPTIONS FLTE'!$F19)</f>
        <v>0</v>
      </c>
      <c r="J126" s="316">
        <f>('SUBSCRIBER BASE FLTE'!J50*'COMMISSION ASSUMPTIONS FLTE'!$C54)*('MVLP INPUT FLTE'!$D12*'COMMISSION ASSUMPTIONS FLTE'!$F19)</f>
        <v>0</v>
      </c>
      <c r="K126" s="316">
        <f ca="1">('SUBSCRIBER BASE FLTE'!K50*'COMMISSION ASSUMPTIONS FLTE'!$C54)*('MVLP INPUT FLTE'!$D12*'COMMISSION ASSUMPTIONS FLTE'!$F19)</f>
        <v>0</v>
      </c>
      <c r="L126" s="316">
        <f ca="1">('SUBSCRIBER BASE FLTE'!L50*'COMMISSION ASSUMPTIONS FLTE'!$C54)*('MVLP INPUT FLTE'!$D12*'COMMISSION ASSUMPTIONS FLTE'!$F19)</f>
        <v>0</v>
      </c>
      <c r="M126" s="316">
        <f ca="1">('SUBSCRIBER BASE FLTE'!M50*'COMMISSION ASSUMPTIONS FLTE'!$C54)*('MVLP INPUT FLTE'!$D12*'COMMISSION ASSUMPTIONS FLTE'!$F19)</f>
        <v>0</v>
      </c>
      <c r="N126" s="316">
        <f ca="1">('SUBSCRIBER BASE FLTE'!N50*'COMMISSION ASSUMPTIONS FLTE'!$C54)*('MVLP INPUT FLTE'!$D12*'COMMISSION ASSUMPTIONS FLTE'!$F19)</f>
        <v>0</v>
      </c>
      <c r="O126" s="316">
        <f ca="1">('SUBSCRIBER BASE FLTE'!O50*'COMMISSION ASSUMPTIONS FLTE'!$C54)*('MVLP INPUT FLTE'!$D12*'COMMISSION ASSUMPTIONS FLTE'!$F19)</f>
        <v>0</v>
      </c>
      <c r="P126" s="316">
        <f ca="1">('SUBSCRIBER BASE FLTE'!P50*'COMMISSION ASSUMPTIONS FLTE'!$C54)*('MVLP INPUT FLTE'!$D12*'COMMISSION ASSUMPTIONS FLTE'!$F19)</f>
        <v>0</v>
      </c>
      <c r="Q126" s="316">
        <f ca="1">('SUBSCRIBER BASE FLTE'!Q50*'COMMISSION ASSUMPTIONS FLTE'!$C54)*('MVLP INPUT FLTE'!$D12*'COMMISSION ASSUMPTIONS FLTE'!$F19)</f>
        <v>0</v>
      </c>
      <c r="R126" s="316">
        <f ca="1">('SUBSCRIBER BASE FLTE'!R50*'COMMISSION ASSUMPTIONS FLTE'!$C54)*('MVLP INPUT FLTE'!$D12*'COMMISSION ASSUMPTIONS FLTE'!$F19)</f>
        <v>0</v>
      </c>
      <c r="S126" s="316">
        <f ca="1">('SUBSCRIBER BASE FLTE'!S50*'COMMISSION ASSUMPTIONS FLTE'!$C54)*('MVLP INPUT FLTE'!$D12*'COMMISSION ASSUMPTIONS FLTE'!$F19)</f>
        <v>0</v>
      </c>
      <c r="T126" s="316">
        <f ca="1">('SUBSCRIBER BASE FLTE'!T50*'COMMISSION ASSUMPTIONS FLTE'!$C54)*('MVLP INPUT FLTE'!$D12*'COMMISSION ASSUMPTIONS FLTE'!$F19)</f>
        <v>0</v>
      </c>
      <c r="U126" s="316">
        <f ca="1">('SUBSCRIBER BASE FLTE'!U50*'COMMISSION ASSUMPTIONS FLTE'!$C54)*('MVLP INPUT FLTE'!$D12*'COMMISSION ASSUMPTIONS FLTE'!$F19)</f>
        <v>0</v>
      </c>
      <c r="V126" s="316">
        <f ca="1">('SUBSCRIBER BASE FLTE'!V50*'COMMISSION ASSUMPTIONS FLTE'!$C54)*('MVLP INPUT FLTE'!$D12*'COMMISSION ASSUMPTIONS FLTE'!$F19)</f>
        <v>0</v>
      </c>
      <c r="W126" s="316">
        <f ca="1">('SUBSCRIBER BASE FLTE'!W50*'COMMISSION ASSUMPTIONS FLTE'!$C54)*('MVLP INPUT FLTE'!$D12*'COMMISSION ASSUMPTIONS FLTE'!$F19)</f>
        <v>0</v>
      </c>
      <c r="X126" s="316">
        <f ca="1">('SUBSCRIBER BASE FLTE'!X50*'COMMISSION ASSUMPTIONS FLTE'!$C54)*('MVLP INPUT FLTE'!$D12*'COMMISSION ASSUMPTIONS FLTE'!$F19)</f>
        <v>0</v>
      </c>
      <c r="Y126" s="316">
        <f ca="1">('SUBSCRIBER BASE FLTE'!Y50*'COMMISSION ASSUMPTIONS FLTE'!$C54)*('MVLP INPUT FLTE'!$D12*'COMMISSION ASSUMPTIONS FLTE'!$F19)</f>
        <v>0</v>
      </c>
      <c r="Z126" s="316">
        <f ca="1">('SUBSCRIBER BASE FLTE'!Z50*'COMMISSION ASSUMPTIONS FLTE'!$C54)*('MVLP INPUT FLTE'!$D12*'COMMISSION ASSUMPTIONS FLTE'!$F19)</f>
        <v>0</v>
      </c>
      <c r="AA126" s="316">
        <f ca="1">('SUBSCRIBER BASE FLTE'!AA50*'COMMISSION ASSUMPTIONS FLTE'!$C54)*('MVLP INPUT FLTE'!$D12*'COMMISSION ASSUMPTIONS FLTE'!$F19)</f>
        <v>0</v>
      </c>
      <c r="AB126" s="316">
        <f ca="1">('SUBSCRIBER BASE FLTE'!AB50*'COMMISSION ASSUMPTIONS FLTE'!$C54)*('MVLP INPUT FLTE'!$D12*'COMMISSION ASSUMPTIONS FLTE'!$F19)</f>
        <v>0</v>
      </c>
      <c r="AC126" s="316">
        <f ca="1">('SUBSCRIBER BASE FLTE'!AC50*'COMMISSION ASSUMPTIONS FLTE'!$C54)*('MVLP INPUT FLTE'!$D12*'COMMISSION ASSUMPTIONS FLTE'!$F19)</f>
        <v>0</v>
      </c>
      <c r="AD126" s="316">
        <f ca="1">('SUBSCRIBER BASE FLTE'!AD50*'COMMISSION ASSUMPTIONS FLTE'!$C54)*('MVLP INPUT FLTE'!$D12*'COMMISSION ASSUMPTIONS FLTE'!$F19)</f>
        <v>0</v>
      </c>
      <c r="AE126" s="316">
        <f ca="1">('SUBSCRIBER BASE FLTE'!AE50*'COMMISSION ASSUMPTIONS FLTE'!$C54)*('MVLP INPUT FLTE'!$D12*'COMMISSION ASSUMPTIONS FLTE'!$F19)</f>
        <v>0</v>
      </c>
      <c r="AF126" s="316">
        <f ca="1">('SUBSCRIBER BASE FLTE'!AF50*'COMMISSION ASSUMPTIONS FLTE'!$C54)*('MVLP INPUT FLTE'!$D12*'COMMISSION ASSUMPTIONS FLTE'!$F19)</f>
        <v>0</v>
      </c>
      <c r="AG126" s="316">
        <f ca="1">('SUBSCRIBER BASE FLTE'!AG50*'COMMISSION ASSUMPTIONS FLTE'!$C54)*('MVLP INPUT FLTE'!$D12*'COMMISSION ASSUMPTIONS FLTE'!$F19)</f>
        <v>0</v>
      </c>
      <c r="AH126" s="316">
        <f ca="1">('SUBSCRIBER BASE FLTE'!AH50*'COMMISSION ASSUMPTIONS FLTE'!$C54)*('MVLP INPUT FLTE'!$D12*'COMMISSION ASSUMPTIONS FLTE'!$F19)</f>
        <v>0</v>
      </c>
      <c r="AI126" s="316">
        <f ca="1">('SUBSCRIBER BASE FLTE'!AI50*'COMMISSION ASSUMPTIONS FLTE'!$C54)*('MVLP INPUT FLTE'!$D12*'COMMISSION ASSUMPTIONS FLTE'!$F19)</f>
        <v>0</v>
      </c>
      <c r="AJ126" s="316">
        <f ca="1">('SUBSCRIBER BASE FLTE'!AJ50*'COMMISSION ASSUMPTIONS FLTE'!$C54)*('MVLP INPUT FLTE'!$D12*'COMMISSION ASSUMPTIONS FLTE'!$F19)</f>
        <v>0</v>
      </c>
      <c r="AK126" s="316">
        <f ca="1">('SUBSCRIBER BASE FLTE'!AK50*'COMMISSION ASSUMPTIONS FLTE'!$C54)*('MVLP INPUT FLTE'!$D12*'COMMISSION ASSUMPTIONS FLTE'!$F19)</f>
        <v>0</v>
      </c>
      <c r="AL126" s="316">
        <f ca="1">('SUBSCRIBER BASE FLTE'!AL50*'COMMISSION ASSUMPTIONS FLTE'!$C54)*('MVLP INPUT FLTE'!$D12*'COMMISSION ASSUMPTIONS FLTE'!$F19)</f>
        <v>0</v>
      </c>
      <c r="AM126" s="316">
        <f ca="1">('SUBSCRIBER BASE FLTE'!AM50*'COMMISSION ASSUMPTIONS FLTE'!$C54)*('MVLP INPUT FLTE'!$D12*'COMMISSION ASSUMPTIONS FLTE'!$F19)</f>
        <v>0</v>
      </c>
      <c r="AN126" s="316">
        <f ca="1">('SUBSCRIBER BASE FLTE'!AN50*'COMMISSION ASSUMPTIONS FLTE'!$C54)*('MVLP INPUT FLTE'!$D12*'COMMISSION ASSUMPTIONS FLTE'!$F19)</f>
        <v>0</v>
      </c>
      <c r="AO126" s="316">
        <f ca="1">('SUBSCRIBER BASE FLTE'!AO50*'COMMISSION ASSUMPTIONS FLTE'!$C54)*('MVLP INPUT FLTE'!$D12*'COMMISSION ASSUMPTIONS FLTE'!$F19)</f>
        <v>0</v>
      </c>
      <c r="AP126" s="316">
        <f ca="1">('SUBSCRIBER BASE FLTE'!AP50*'COMMISSION ASSUMPTIONS FLTE'!$C54)*('MVLP INPUT FLTE'!$D12*'COMMISSION ASSUMPTIONS FLTE'!$F19)</f>
        <v>0</v>
      </c>
      <c r="AQ126" s="316">
        <f ca="1">('SUBSCRIBER BASE FLTE'!AQ50*'COMMISSION ASSUMPTIONS FLTE'!$C54)*('MVLP INPUT FLTE'!$D12*'COMMISSION ASSUMPTIONS FLTE'!$F19)</f>
        <v>0</v>
      </c>
      <c r="AR126" s="316">
        <f ca="1">('SUBSCRIBER BASE FLTE'!AR50*'COMMISSION ASSUMPTIONS FLTE'!$C54)*('MVLP INPUT FLTE'!$D12*'COMMISSION ASSUMPTIONS FLTE'!$F19)</f>
        <v>0</v>
      </c>
      <c r="AS126" s="316">
        <f ca="1">('SUBSCRIBER BASE FLTE'!AS50*'COMMISSION ASSUMPTIONS FLTE'!$C54)*('MVLP INPUT FLTE'!$D12*'COMMISSION ASSUMPTIONS FLTE'!$F19)</f>
        <v>0</v>
      </c>
      <c r="AT126" s="316">
        <f ca="1">('SUBSCRIBER BASE FLTE'!AT50*'COMMISSION ASSUMPTIONS FLTE'!$C54)*('MVLP INPUT FLTE'!$D12*'COMMISSION ASSUMPTIONS FLTE'!$F19)</f>
        <v>0</v>
      </c>
      <c r="AU126" s="316">
        <f ca="1">('SUBSCRIBER BASE FLTE'!AU50*'COMMISSION ASSUMPTIONS FLTE'!$C54)*('MVLP INPUT FLTE'!$D12*'COMMISSION ASSUMPTIONS FLTE'!$F19)</f>
        <v>0</v>
      </c>
      <c r="AV126" s="316">
        <f ca="1">('SUBSCRIBER BASE FLTE'!AV50*'COMMISSION ASSUMPTIONS FLTE'!$C54)*('MVLP INPUT FLTE'!$D12*'COMMISSION ASSUMPTIONS FLTE'!$F19)</f>
        <v>0</v>
      </c>
      <c r="AW126" s="316">
        <f ca="1">('SUBSCRIBER BASE FLTE'!AW50*'COMMISSION ASSUMPTIONS FLTE'!$C54)*('MVLP INPUT FLTE'!$D12*'COMMISSION ASSUMPTIONS FLTE'!$F19)</f>
        <v>0</v>
      </c>
      <c r="AX126" s="316">
        <f ca="1">('SUBSCRIBER BASE FLTE'!AX50*'COMMISSION ASSUMPTIONS FLTE'!$C54)*('MVLP INPUT FLTE'!$D12*'COMMISSION ASSUMPTIONS FLTE'!$F19)</f>
        <v>0</v>
      </c>
      <c r="AY126" s="316">
        <f ca="1">('SUBSCRIBER BASE FLTE'!AY50*'COMMISSION ASSUMPTIONS FLTE'!$C54)*('MVLP INPUT FLTE'!$D12*'COMMISSION ASSUMPTIONS FLTE'!$F19)</f>
        <v>0</v>
      </c>
      <c r="AZ126" s="316">
        <f ca="1">('SUBSCRIBER BASE FLTE'!AZ50*'COMMISSION ASSUMPTIONS FLTE'!$C54)*('MVLP INPUT FLTE'!$D12*'COMMISSION ASSUMPTIONS FLTE'!$F19)</f>
        <v>0</v>
      </c>
      <c r="BA126" s="316">
        <f ca="1">('SUBSCRIBER BASE FLTE'!BA50*'COMMISSION ASSUMPTIONS FLTE'!$C54)*('MVLP INPUT FLTE'!$D12*'COMMISSION ASSUMPTIONS FLTE'!$F19)</f>
        <v>0</v>
      </c>
      <c r="BB126" s="316">
        <f ca="1">('SUBSCRIBER BASE FLTE'!BB50*'COMMISSION ASSUMPTIONS FLTE'!$C54)*('MVLP INPUT FLTE'!$D12*'COMMISSION ASSUMPTIONS FLTE'!$F19)</f>
        <v>0</v>
      </c>
      <c r="BC126" s="316">
        <f ca="1">('SUBSCRIBER BASE FLTE'!BC50*'COMMISSION ASSUMPTIONS FLTE'!$C54)*('MVLP INPUT FLTE'!$D12*'COMMISSION ASSUMPTIONS FLTE'!$F19)</f>
        <v>0</v>
      </c>
      <c r="BD126" s="316">
        <f ca="1">('SUBSCRIBER BASE FLTE'!BD50*'COMMISSION ASSUMPTIONS FLTE'!$C54)*('MVLP INPUT FLTE'!$D12*'COMMISSION ASSUMPTIONS FLTE'!$F19)</f>
        <v>0</v>
      </c>
      <c r="BE126" s="316">
        <f ca="1">('SUBSCRIBER BASE FLTE'!BE50*'COMMISSION ASSUMPTIONS FLTE'!$C54)*('MVLP INPUT FLTE'!$D12*'COMMISSION ASSUMPTIONS FLTE'!$F19)</f>
        <v>0</v>
      </c>
      <c r="BF126" s="316">
        <f ca="1">('SUBSCRIBER BASE FLTE'!BF50*'COMMISSION ASSUMPTIONS FLTE'!$C54)*('MVLP INPUT FLTE'!$D12*'COMMISSION ASSUMPTIONS FLTE'!$F19)</f>
        <v>0</v>
      </c>
      <c r="BG126" s="316">
        <f ca="1">('SUBSCRIBER BASE FLTE'!BG50*'COMMISSION ASSUMPTIONS FLTE'!$C54)*('MVLP INPUT FLTE'!$D12*'COMMISSION ASSUMPTIONS FLTE'!$F19)</f>
        <v>0</v>
      </c>
      <c r="BH126" s="316">
        <f ca="1">('SUBSCRIBER BASE FLTE'!BH50*'COMMISSION ASSUMPTIONS FLTE'!$C54)*('MVLP INPUT FLTE'!$D12*'COMMISSION ASSUMPTIONS FLTE'!$F19)</f>
        <v>0</v>
      </c>
      <c r="BI126" s="316">
        <f ca="1">('SUBSCRIBER BASE FLTE'!BI50*'COMMISSION ASSUMPTIONS FLTE'!$C54)*('MVLP INPUT FLTE'!$D12*'COMMISSION ASSUMPTIONS FLTE'!$F19)</f>
        <v>0</v>
      </c>
      <c r="BJ126" s="316">
        <f ca="1">('SUBSCRIBER BASE FLTE'!BJ50*'COMMISSION ASSUMPTIONS FLTE'!$C54)*('MVLP INPUT FLTE'!$D12*'COMMISSION ASSUMPTIONS FLTE'!$F19)</f>
        <v>0</v>
      </c>
      <c r="BK126" s="316">
        <f ca="1">('SUBSCRIBER BASE FLTE'!BK50*'COMMISSION ASSUMPTIONS FLTE'!$C54)*('MVLP INPUT FLTE'!$D12*'COMMISSION ASSUMPTIONS FLTE'!$F19)</f>
        <v>0</v>
      </c>
      <c r="BL126" s="316">
        <f ca="1">('SUBSCRIBER BASE FLTE'!BL50*'COMMISSION ASSUMPTIONS FLTE'!$C54)*('MVLP INPUT FLTE'!$D12*'COMMISSION ASSUMPTIONS FLTE'!$F19)</f>
        <v>0</v>
      </c>
      <c r="BM126" s="316">
        <f ca="1">('SUBSCRIBER BASE FLTE'!BM50*'COMMISSION ASSUMPTIONS FLTE'!$C54)*('MVLP INPUT FLTE'!$D12*'COMMISSION ASSUMPTIONS FLTE'!$F19)</f>
        <v>0</v>
      </c>
      <c r="BN126" s="316">
        <f ca="1">('SUBSCRIBER BASE FLTE'!BN50*'COMMISSION ASSUMPTIONS FLTE'!$C54)*('MVLP INPUT FLTE'!$D12*'COMMISSION ASSUMPTIONS FLTE'!$F19)</f>
        <v>0</v>
      </c>
      <c r="BO126" s="316">
        <f ca="1">('SUBSCRIBER BASE FLTE'!BO50*'COMMISSION ASSUMPTIONS FLTE'!$C54)*('MVLP INPUT FLTE'!$D12*'COMMISSION ASSUMPTIONS FLTE'!$F19)</f>
        <v>0</v>
      </c>
      <c r="BP126" s="316">
        <f ca="1">('SUBSCRIBER BASE FLTE'!BP50*'COMMISSION ASSUMPTIONS FLTE'!$C54)*('MVLP INPUT FLTE'!$D12*'COMMISSION ASSUMPTIONS FLTE'!$F19)</f>
        <v>0</v>
      </c>
      <c r="BQ126" s="316">
        <f ca="1">('SUBSCRIBER BASE FLTE'!BQ50*'COMMISSION ASSUMPTIONS FLTE'!$C54)*('MVLP INPUT FLTE'!$D12*'COMMISSION ASSUMPTIONS FLTE'!$F19)</f>
        <v>0</v>
      </c>
      <c r="BR126" s="316">
        <f ca="1">('SUBSCRIBER BASE FLTE'!BR50*'COMMISSION ASSUMPTIONS FLTE'!$C54)*('MVLP INPUT FLTE'!$D12*'COMMISSION ASSUMPTIONS FLTE'!$F19)</f>
        <v>0</v>
      </c>
    </row>
    <row r="127" spans="2:70" ht="24" customHeight="1" outlineLevel="1">
      <c r="B127" s="313" t="str">
        <f>B119</f>
        <v>FLTE 400GB</v>
      </c>
      <c r="C127" s="316">
        <f>('SUBSCRIBER BASE FLTE'!C51*'COMMISSION ASSUMPTIONS FLTE'!$C55)*('MVLP INPUT FLTE'!$D13*'COMMISSION ASSUMPTIONS FLTE'!$F20)</f>
        <v>0</v>
      </c>
      <c r="D127" s="316">
        <f>('SUBSCRIBER BASE FLTE'!D51*'COMMISSION ASSUMPTIONS FLTE'!$C55)*('MVLP INPUT FLTE'!$D13*'COMMISSION ASSUMPTIONS FLTE'!$F20)</f>
        <v>0</v>
      </c>
      <c r="E127" s="316">
        <f>('SUBSCRIBER BASE FLTE'!E51*'COMMISSION ASSUMPTIONS FLTE'!$C55)*('MVLP INPUT FLTE'!$D13*'COMMISSION ASSUMPTIONS FLTE'!$F20)</f>
        <v>0</v>
      </c>
      <c r="F127" s="316">
        <f>('SUBSCRIBER BASE FLTE'!F51*'COMMISSION ASSUMPTIONS FLTE'!$C55)*('MVLP INPUT FLTE'!$D13*'COMMISSION ASSUMPTIONS FLTE'!$F20)</f>
        <v>0</v>
      </c>
      <c r="G127" s="316">
        <f>('SUBSCRIBER BASE FLTE'!G51*'COMMISSION ASSUMPTIONS FLTE'!$C55)*('MVLP INPUT FLTE'!$D13*'COMMISSION ASSUMPTIONS FLTE'!$F20)</f>
        <v>0</v>
      </c>
      <c r="H127" s="316">
        <f>('SUBSCRIBER BASE FLTE'!H51*'COMMISSION ASSUMPTIONS FLTE'!$C55)*('MVLP INPUT FLTE'!$D13*'COMMISSION ASSUMPTIONS FLTE'!$F20)</f>
        <v>0</v>
      </c>
      <c r="I127" s="316">
        <f>('SUBSCRIBER BASE FLTE'!I51*'COMMISSION ASSUMPTIONS FLTE'!$C55)*('MVLP INPUT FLTE'!$D13*'COMMISSION ASSUMPTIONS FLTE'!$F20)</f>
        <v>0</v>
      </c>
      <c r="J127" s="316">
        <f>('SUBSCRIBER BASE FLTE'!J51*'COMMISSION ASSUMPTIONS FLTE'!$C55)*('MVLP INPUT FLTE'!$D13*'COMMISSION ASSUMPTIONS FLTE'!$F20)</f>
        <v>0</v>
      </c>
      <c r="K127" s="316">
        <f ca="1">('SUBSCRIBER BASE FLTE'!K51*'COMMISSION ASSUMPTIONS FLTE'!$C55)*('MVLP INPUT FLTE'!$D13*'COMMISSION ASSUMPTIONS FLTE'!$F20)</f>
        <v>0</v>
      </c>
      <c r="L127" s="316">
        <f ca="1">('SUBSCRIBER BASE FLTE'!L51*'COMMISSION ASSUMPTIONS FLTE'!$C55)*('MVLP INPUT FLTE'!$D13*'COMMISSION ASSUMPTIONS FLTE'!$F20)</f>
        <v>0</v>
      </c>
      <c r="M127" s="316">
        <f ca="1">('SUBSCRIBER BASE FLTE'!M51*'COMMISSION ASSUMPTIONS FLTE'!$C55)*('MVLP INPUT FLTE'!$D13*'COMMISSION ASSUMPTIONS FLTE'!$F20)</f>
        <v>0</v>
      </c>
      <c r="N127" s="316">
        <f ca="1">('SUBSCRIBER BASE FLTE'!N51*'COMMISSION ASSUMPTIONS FLTE'!$C55)*('MVLP INPUT FLTE'!$D13*'COMMISSION ASSUMPTIONS FLTE'!$F20)</f>
        <v>0</v>
      </c>
      <c r="O127" s="316">
        <f ca="1">('SUBSCRIBER BASE FLTE'!O51*'COMMISSION ASSUMPTIONS FLTE'!$C55)*('MVLP INPUT FLTE'!$D13*'COMMISSION ASSUMPTIONS FLTE'!$F20)</f>
        <v>0</v>
      </c>
      <c r="P127" s="316">
        <f ca="1">('SUBSCRIBER BASE FLTE'!P51*'COMMISSION ASSUMPTIONS FLTE'!$C55)*('MVLP INPUT FLTE'!$D13*'COMMISSION ASSUMPTIONS FLTE'!$F20)</f>
        <v>0</v>
      </c>
      <c r="Q127" s="316">
        <f ca="1">('SUBSCRIBER BASE FLTE'!Q51*'COMMISSION ASSUMPTIONS FLTE'!$C55)*('MVLP INPUT FLTE'!$D13*'COMMISSION ASSUMPTIONS FLTE'!$F20)</f>
        <v>0</v>
      </c>
      <c r="R127" s="316">
        <f ca="1">('SUBSCRIBER BASE FLTE'!R51*'COMMISSION ASSUMPTIONS FLTE'!$C55)*('MVLP INPUT FLTE'!$D13*'COMMISSION ASSUMPTIONS FLTE'!$F20)</f>
        <v>0</v>
      </c>
      <c r="S127" s="316">
        <f ca="1">('SUBSCRIBER BASE FLTE'!S51*'COMMISSION ASSUMPTIONS FLTE'!$C55)*('MVLP INPUT FLTE'!$D13*'COMMISSION ASSUMPTIONS FLTE'!$F20)</f>
        <v>0</v>
      </c>
      <c r="T127" s="316">
        <f ca="1">('SUBSCRIBER BASE FLTE'!T51*'COMMISSION ASSUMPTIONS FLTE'!$C55)*('MVLP INPUT FLTE'!$D13*'COMMISSION ASSUMPTIONS FLTE'!$F20)</f>
        <v>0</v>
      </c>
      <c r="U127" s="316">
        <f ca="1">('SUBSCRIBER BASE FLTE'!U51*'COMMISSION ASSUMPTIONS FLTE'!$C55)*('MVLP INPUT FLTE'!$D13*'COMMISSION ASSUMPTIONS FLTE'!$F20)</f>
        <v>0</v>
      </c>
      <c r="V127" s="316">
        <f ca="1">('SUBSCRIBER BASE FLTE'!V51*'COMMISSION ASSUMPTIONS FLTE'!$C55)*('MVLP INPUT FLTE'!$D13*'COMMISSION ASSUMPTIONS FLTE'!$F20)</f>
        <v>0</v>
      </c>
      <c r="W127" s="316">
        <f ca="1">('SUBSCRIBER BASE FLTE'!W51*'COMMISSION ASSUMPTIONS FLTE'!$C55)*('MVLP INPUT FLTE'!$D13*'COMMISSION ASSUMPTIONS FLTE'!$F20)</f>
        <v>0</v>
      </c>
      <c r="X127" s="316">
        <f ca="1">('SUBSCRIBER BASE FLTE'!X51*'COMMISSION ASSUMPTIONS FLTE'!$C55)*('MVLP INPUT FLTE'!$D13*'COMMISSION ASSUMPTIONS FLTE'!$F20)</f>
        <v>0</v>
      </c>
      <c r="Y127" s="316">
        <f ca="1">('SUBSCRIBER BASE FLTE'!Y51*'COMMISSION ASSUMPTIONS FLTE'!$C55)*('MVLP INPUT FLTE'!$D13*'COMMISSION ASSUMPTIONS FLTE'!$F20)</f>
        <v>0</v>
      </c>
      <c r="Z127" s="316">
        <f ca="1">('SUBSCRIBER BASE FLTE'!Z51*'COMMISSION ASSUMPTIONS FLTE'!$C55)*('MVLP INPUT FLTE'!$D13*'COMMISSION ASSUMPTIONS FLTE'!$F20)</f>
        <v>0</v>
      </c>
      <c r="AA127" s="316">
        <f ca="1">('SUBSCRIBER BASE FLTE'!AA51*'COMMISSION ASSUMPTIONS FLTE'!$C55)*('MVLP INPUT FLTE'!$D13*'COMMISSION ASSUMPTIONS FLTE'!$F20)</f>
        <v>0</v>
      </c>
      <c r="AB127" s="316">
        <f ca="1">('SUBSCRIBER BASE FLTE'!AB51*'COMMISSION ASSUMPTIONS FLTE'!$C55)*('MVLP INPUT FLTE'!$D13*'COMMISSION ASSUMPTIONS FLTE'!$F20)</f>
        <v>0</v>
      </c>
      <c r="AC127" s="316">
        <f ca="1">('SUBSCRIBER BASE FLTE'!AC51*'COMMISSION ASSUMPTIONS FLTE'!$C55)*('MVLP INPUT FLTE'!$D13*'COMMISSION ASSUMPTIONS FLTE'!$F20)</f>
        <v>0</v>
      </c>
      <c r="AD127" s="316">
        <f ca="1">('SUBSCRIBER BASE FLTE'!AD51*'COMMISSION ASSUMPTIONS FLTE'!$C55)*('MVLP INPUT FLTE'!$D13*'COMMISSION ASSUMPTIONS FLTE'!$F20)</f>
        <v>0</v>
      </c>
      <c r="AE127" s="316">
        <f ca="1">('SUBSCRIBER BASE FLTE'!AE51*'COMMISSION ASSUMPTIONS FLTE'!$C55)*('MVLP INPUT FLTE'!$D13*'COMMISSION ASSUMPTIONS FLTE'!$F20)</f>
        <v>0</v>
      </c>
      <c r="AF127" s="316">
        <f ca="1">('SUBSCRIBER BASE FLTE'!AF51*'COMMISSION ASSUMPTIONS FLTE'!$C55)*('MVLP INPUT FLTE'!$D13*'COMMISSION ASSUMPTIONS FLTE'!$F20)</f>
        <v>0</v>
      </c>
      <c r="AG127" s="316">
        <f ca="1">('SUBSCRIBER BASE FLTE'!AG51*'COMMISSION ASSUMPTIONS FLTE'!$C55)*('MVLP INPUT FLTE'!$D13*'COMMISSION ASSUMPTIONS FLTE'!$F20)</f>
        <v>0</v>
      </c>
      <c r="AH127" s="316">
        <f ca="1">('SUBSCRIBER BASE FLTE'!AH51*'COMMISSION ASSUMPTIONS FLTE'!$C55)*('MVLP INPUT FLTE'!$D13*'COMMISSION ASSUMPTIONS FLTE'!$F20)</f>
        <v>0</v>
      </c>
      <c r="AI127" s="316">
        <f ca="1">('SUBSCRIBER BASE FLTE'!AI51*'COMMISSION ASSUMPTIONS FLTE'!$C55)*('MVLP INPUT FLTE'!$D13*'COMMISSION ASSUMPTIONS FLTE'!$F20)</f>
        <v>0</v>
      </c>
      <c r="AJ127" s="316">
        <f ca="1">('SUBSCRIBER BASE FLTE'!AJ51*'COMMISSION ASSUMPTIONS FLTE'!$C55)*('MVLP INPUT FLTE'!$D13*'COMMISSION ASSUMPTIONS FLTE'!$F20)</f>
        <v>0</v>
      </c>
      <c r="AK127" s="316">
        <f ca="1">('SUBSCRIBER BASE FLTE'!AK51*'COMMISSION ASSUMPTIONS FLTE'!$C55)*('MVLP INPUT FLTE'!$D13*'COMMISSION ASSUMPTIONS FLTE'!$F20)</f>
        <v>0</v>
      </c>
      <c r="AL127" s="316">
        <f ca="1">('SUBSCRIBER BASE FLTE'!AL51*'COMMISSION ASSUMPTIONS FLTE'!$C55)*('MVLP INPUT FLTE'!$D13*'COMMISSION ASSUMPTIONS FLTE'!$F20)</f>
        <v>0</v>
      </c>
      <c r="AM127" s="316">
        <f ca="1">('SUBSCRIBER BASE FLTE'!AM51*'COMMISSION ASSUMPTIONS FLTE'!$C55)*('MVLP INPUT FLTE'!$D13*'COMMISSION ASSUMPTIONS FLTE'!$F20)</f>
        <v>0</v>
      </c>
      <c r="AN127" s="316">
        <f ca="1">('SUBSCRIBER BASE FLTE'!AN51*'COMMISSION ASSUMPTIONS FLTE'!$C55)*('MVLP INPUT FLTE'!$D13*'COMMISSION ASSUMPTIONS FLTE'!$F20)</f>
        <v>0</v>
      </c>
      <c r="AO127" s="316">
        <f ca="1">('SUBSCRIBER BASE FLTE'!AO51*'COMMISSION ASSUMPTIONS FLTE'!$C55)*('MVLP INPUT FLTE'!$D13*'COMMISSION ASSUMPTIONS FLTE'!$F20)</f>
        <v>0</v>
      </c>
      <c r="AP127" s="316">
        <f ca="1">('SUBSCRIBER BASE FLTE'!AP51*'COMMISSION ASSUMPTIONS FLTE'!$C55)*('MVLP INPUT FLTE'!$D13*'COMMISSION ASSUMPTIONS FLTE'!$F20)</f>
        <v>0</v>
      </c>
      <c r="AQ127" s="316">
        <f ca="1">('SUBSCRIBER BASE FLTE'!AQ51*'COMMISSION ASSUMPTIONS FLTE'!$C55)*('MVLP INPUT FLTE'!$D13*'COMMISSION ASSUMPTIONS FLTE'!$F20)</f>
        <v>0</v>
      </c>
      <c r="AR127" s="316">
        <f ca="1">('SUBSCRIBER BASE FLTE'!AR51*'COMMISSION ASSUMPTIONS FLTE'!$C55)*('MVLP INPUT FLTE'!$D13*'COMMISSION ASSUMPTIONS FLTE'!$F20)</f>
        <v>0</v>
      </c>
      <c r="AS127" s="316">
        <f ca="1">('SUBSCRIBER BASE FLTE'!AS51*'COMMISSION ASSUMPTIONS FLTE'!$C55)*('MVLP INPUT FLTE'!$D13*'COMMISSION ASSUMPTIONS FLTE'!$F20)</f>
        <v>0</v>
      </c>
      <c r="AT127" s="316">
        <f ca="1">('SUBSCRIBER BASE FLTE'!AT51*'COMMISSION ASSUMPTIONS FLTE'!$C55)*('MVLP INPUT FLTE'!$D13*'COMMISSION ASSUMPTIONS FLTE'!$F20)</f>
        <v>0</v>
      </c>
      <c r="AU127" s="316">
        <f ca="1">('SUBSCRIBER BASE FLTE'!AU51*'COMMISSION ASSUMPTIONS FLTE'!$C55)*('MVLP INPUT FLTE'!$D13*'COMMISSION ASSUMPTIONS FLTE'!$F20)</f>
        <v>0</v>
      </c>
      <c r="AV127" s="316">
        <f ca="1">('SUBSCRIBER BASE FLTE'!AV51*'COMMISSION ASSUMPTIONS FLTE'!$C55)*('MVLP INPUT FLTE'!$D13*'COMMISSION ASSUMPTIONS FLTE'!$F20)</f>
        <v>0</v>
      </c>
      <c r="AW127" s="316">
        <f ca="1">('SUBSCRIBER BASE FLTE'!AW51*'COMMISSION ASSUMPTIONS FLTE'!$C55)*('MVLP INPUT FLTE'!$D13*'COMMISSION ASSUMPTIONS FLTE'!$F20)</f>
        <v>0</v>
      </c>
      <c r="AX127" s="316">
        <f ca="1">('SUBSCRIBER BASE FLTE'!AX51*'COMMISSION ASSUMPTIONS FLTE'!$C55)*('MVLP INPUT FLTE'!$D13*'COMMISSION ASSUMPTIONS FLTE'!$F20)</f>
        <v>0</v>
      </c>
      <c r="AY127" s="316">
        <f ca="1">('SUBSCRIBER BASE FLTE'!AY51*'COMMISSION ASSUMPTIONS FLTE'!$C55)*('MVLP INPUT FLTE'!$D13*'COMMISSION ASSUMPTIONS FLTE'!$F20)</f>
        <v>0</v>
      </c>
      <c r="AZ127" s="316">
        <f ca="1">('SUBSCRIBER BASE FLTE'!AZ51*'COMMISSION ASSUMPTIONS FLTE'!$C55)*('MVLP INPUT FLTE'!$D13*'COMMISSION ASSUMPTIONS FLTE'!$F20)</f>
        <v>0</v>
      </c>
      <c r="BA127" s="316">
        <f ca="1">('SUBSCRIBER BASE FLTE'!BA51*'COMMISSION ASSUMPTIONS FLTE'!$C55)*('MVLP INPUT FLTE'!$D13*'COMMISSION ASSUMPTIONS FLTE'!$F20)</f>
        <v>0</v>
      </c>
      <c r="BB127" s="316">
        <f ca="1">('SUBSCRIBER BASE FLTE'!BB51*'COMMISSION ASSUMPTIONS FLTE'!$C55)*('MVLP INPUT FLTE'!$D13*'COMMISSION ASSUMPTIONS FLTE'!$F20)</f>
        <v>0</v>
      </c>
      <c r="BC127" s="316">
        <f ca="1">('SUBSCRIBER BASE FLTE'!BC51*'COMMISSION ASSUMPTIONS FLTE'!$C55)*('MVLP INPUT FLTE'!$D13*'COMMISSION ASSUMPTIONS FLTE'!$F20)</f>
        <v>0</v>
      </c>
      <c r="BD127" s="316">
        <f ca="1">('SUBSCRIBER BASE FLTE'!BD51*'COMMISSION ASSUMPTIONS FLTE'!$C55)*('MVLP INPUT FLTE'!$D13*'COMMISSION ASSUMPTIONS FLTE'!$F20)</f>
        <v>0</v>
      </c>
      <c r="BE127" s="316">
        <f ca="1">('SUBSCRIBER BASE FLTE'!BE51*'COMMISSION ASSUMPTIONS FLTE'!$C55)*('MVLP INPUT FLTE'!$D13*'COMMISSION ASSUMPTIONS FLTE'!$F20)</f>
        <v>0</v>
      </c>
      <c r="BF127" s="316">
        <f ca="1">('SUBSCRIBER BASE FLTE'!BF51*'COMMISSION ASSUMPTIONS FLTE'!$C55)*('MVLP INPUT FLTE'!$D13*'COMMISSION ASSUMPTIONS FLTE'!$F20)</f>
        <v>0</v>
      </c>
      <c r="BG127" s="316">
        <f ca="1">('SUBSCRIBER BASE FLTE'!BG51*'COMMISSION ASSUMPTIONS FLTE'!$C55)*('MVLP INPUT FLTE'!$D13*'COMMISSION ASSUMPTIONS FLTE'!$F20)</f>
        <v>0</v>
      </c>
      <c r="BH127" s="316">
        <f ca="1">('SUBSCRIBER BASE FLTE'!BH51*'COMMISSION ASSUMPTIONS FLTE'!$C55)*('MVLP INPUT FLTE'!$D13*'COMMISSION ASSUMPTIONS FLTE'!$F20)</f>
        <v>0</v>
      </c>
      <c r="BI127" s="316">
        <f ca="1">('SUBSCRIBER BASE FLTE'!BI51*'COMMISSION ASSUMPTIONS FLTE'!$C55)*('MVLP INPUT FLTE'!$D13*'COMMISSION ASSUMPTIONS FLTE'!$F20)</f>
        <v>0</v>
      </c>
      <c r="BJ127" s="316">
        <f ca="1">('SUBSCRIBER BASE FLTE'!BJ51*'COMMISSION ASSUMPTIONS FLTE'!$C55)*('MVLP INPUT FLTE'!$D13*'COMMISSION ASSUMPTIONS FLTE'!$F20)</f>
        <v>0</v>
      </c>
      <c r="BK127" s="316">
        <f ca="1">('SUBSCRIBER BASE FLTE'!BK51*'COMMISSION ASSUMPTIONS FLTE'!$C55)*('MVLP INPUT FLTE'!$D13*'COMMISSION ASSUMPTIONS FLTE'!$F20)</f>
        <v>0</v>
      </c>
      <c r="BL127" s="316">
        <f ca="1">('SUBSCRIBER BASE FLTE'!BL51*'COMMISSION ASSUMPTIONS FLTE'!$C55)*('MVLP INPUT FLTE'!$D13*'COMMISSION ASSUMPTIONS FLTE'!$F20)</f>
        <v>0</v>
      </c>
      <c r="BM127" s="316">
        <f ca="1">('SUBSCRIBER BASE FLTE'!BM51*'COMMISSION ASSUMPTIONS FLTE'!$C55)*('MVLP INPUT FLTE'!$D13*'COMMISSION ASSUMPTIONS FLTE'!$F20)</f>
        <v>0</v>
      </c>
      <c r="BN127" s="316">
        <f ca="1">('SUBSCRIBER BASE FLTE'!BN51*'COMMISSION ASSUMPTIONS FLTE'!$C55)*('MVLP INPUT FLTE'!$D13*'COMMISSION ASSUMPTIONS FLTE'!$F20)</f>
        <v>0</v>
      </c>
      <c r="BO127" s="316">
        <f ca="1">('SUBSCRIBER BASE FLTE'!BO51*'COMMISSION ASSUMPTIONS FLTE'!$C55)*('MVLP INPUT FLTE'!$D13*'COMMISSION ASSUMPTIONS FLTE'!$F20)</f>
        <v>0</v>
      </c>
      <c r="BP127" s="316">
        <f ca="1">('SUBSCRIBER BASE FLTE'!BP51*'COMMISSION ASSUMPTIONS FLTE'!$C55)*('MVLP INPUT FLTE'!$D13*'COMMISSION ASSUMPTIONS FLTE'!$F20)</f>
        <v>0</v>
      </c>
      <c r="BQ127" s="316">
        <f ca="1">('SUBSCRIBER BASE FLTE'!BQ51*'COMMISSION ASSUMPTIONS FLTE'!$C55)*('MVLP INPUT FLTE'!$D13*'COMMISSION ASSUMPTIONS FLTE'!$F20)</f>
        <v>0</v>
      </c>
      <c r="BR127" s="316">
        <f ca="1">('SUBSCRIBER BASE FLTE'!BR51*'COMMISSION ASSUMPTIONS FLTE'!$C55)*('MVLP INPUT FLTE'!$D13*'COMMISSION ASSUMPTIONS FLTE'!$F20)</f>
        <v>0</v>
      </c>
    </row>
    <row r="128" spans="2:70" ht="24" customHeight="1" outlineLevel="1">
      <c r="B128" s="313" t="str">
        <f>B120</f>
        <v>Package 5</v>
      </c>
      <c r="C128" s="316">
        <f>('SUBSCRIBER BASE FLTE'!C52*'COMMISSION ASSUMPTIONS FLTE'!$C56)*('MVLP INPUT FLTE'!$D14*'COMMISSION ASSUMPTIONS FLTE'!$F21)</f>
        <v>0</v>
      </c>
      <c r="D128" s="316">
        <f>('SUBSCRIBER BASE FLTE'!D52*'COMMISSION ASSUMPTIONS FLTE'!$C56)*('MVLP INPUT FLTE'!$D14*'COMMISSION ASSUMPTIONS FLTE'!$F21)</f>
        <v>0</v>
      </c>
      <c r="E128" s="316">
        <f>('SUBSCRIBER BASE FLTE'!E52*'COMMISSION ASSUMPTIONS FLTE'!$C56)*('MVLP INPUT FLTE'!$D14*'COMMISSION ASSUMPTIONS FLTE'!$F21)</f>
        <v>0</v>
      </c>
      <c r="F128" s="316">
        <f>('SUBSCRIBER BASE FLTE'!F52*'COMMISSION ASSUMPTIONS FLTE'!$C56)*('MVLP INPUT FLTE'!$D14*'COMMISSION ASSUMPTIONS FLTE'!$F21)</f>
        <v>0</v>
      </c>
      <c r="G128" s="316">
        <f>('SUBSCRIBER BASE FLTE'!G52*'COMMISSION ASSUMPTIONS FLTE'!$C56)*('MVLP INPUT FLTE'!$D14*'COMMISSION ASSUMPTIONS FLTE'!$F21)</f>
        <v>0</v>
      </c>
      <c r="H128" s="316">
        <f>('SUBSCRIBER BASE FLTE'!H52*'COMMISSION ASSUMPTIONS FLTE'!$C56)*('MVLP INPUT FLTE'!$D14*'COMMISSION ASSUMPTIONS FLTE'!$F21)</f>
        <v>0</v>
      </c>
      <c r="I128" s="316">
        <f>('SUBSCRIBER BASE FLTE'!I52*'COMMISSION ASSUMPTIONS FLTE'!$C56)*('MVLP INPUT FLTE'!$D14*'COMMISSION ASSUMPTIONS FLTE'!$F21)</f>
        <v>0</v>
      </c>
      <c r="J128" s="316">
        <f>('SUBSCRIBER BASE FLTE'!J52*'COMMISSION ASSUMPTIONS FLTE'!$C56)*('MVLP INPUT FLTE'!$D14*'COMMISSION ASSUMPTIONS FLTE'!$F21)</f>
        <v>0</v>
      </c>
      <c r="K128" s="316">
        <f ca="1">('SUBSCRIBER BASE FLTE'!K52*'COMMISSION ASSUMPTIONS FLTE'!$C56)*('MVLP INPUT FLTE'!$D14*'COMMISSION ASSUMPTIONS FLTE'!$F21)</f>
        <v>0</v>
      </c>
      <c r="L128" s="316">
        <f ca="1">('SUBSCRIBER BASE FLTE'!L52*'COMMISSION ASSUMPTIONS FLTE'!$C56)*('MVLP INPUT FLTE'!$D14*'COMMISSION ASSUMPTIONS FLTE'!$F21)</f>
        <v>0</v>
      </c>
      <c r="M128" s="316">
        <f ca="1">('SUBSCRIBER BASE FLTE'!M52*'COMMISSION ASSUMPTIONS FLTE'!$C56)*('MVLP INPUT FLTE'!$D14*'COMMISSION ASSUMPTIONS FLTE'!$F21)</f>
        <v>0</v>
      </c>
      <c r="N128" s="316">
        <f ca="1">('SUBSCRIBER BASE FLTE'!N52*'COMMISSION ASSUMPTIONS FLTE'!$C56)*('MVLP INPUT FLTE'!$D14*'COMMISSION ASSUMPTIONS FLTE'!$F21)</f>
        <v>0</v>
      </c>
      <c r="O128" s="316">
        <f ca="1">('SUBSCRIBER BASE FLTE'!O52*'COMMISSION ASSUMPTIONS FLTE'!$C56)*('MVLP INPUT FLTE'!$D14*'COMMISSION ASSUMPTIONS FLTE'!$F21)</f>
        <v>0</v>
      </c>
      <c r="P128" s="316">
        <f ca="1">('SUBSCRIBER BASE FLTE'!P52*'COMMISSION ASSUMPTIONS FLTE'!$C56)*('MVLP INPUT FLTE'!$D14*'COMMISSION ASSUMPTIONS FLTE'!$F21)</f>
        <v>0</v>
      </c>
      <c r="Q128" s="316">
        <f ca="1">('SUBSCRIBER BASE FLTE'!Q52*'COMMISSION ASSUMPTIONS FLTE'!$C56)*('MVLP INPUT FLTE'!$D14*'COMMISSION ASSUMPTIONS FLTE'!$F21)</f>
        <v>0</v>
      </c>
      <c r="R128" s="316">
        <f ca="1">('SUBSCRIBER BASE FLTE'!R52*'COMMISSION ASSUMPTIONS FLTE'!$C56)*('MVLP INPUT FLTE'!$D14*'COMMISSION ASSUMPTIONS FLTE'!$F21)</f>
        <v>0</v>
      </c>
      <c r="S128" s="316">
        <f ca="1">('SUBSCRIBER BASE FLTE'!S52*'COMMISSION ASSUMPTIONS FLTE'!$C56)*('MVLP INPUT FLTE'!$D14*'COMMISSION ASSUMPTIONS FLTE'!$F21)</f>
        <v>0</v>
      </c>
      <c r="T128" s="316">
        <f ca="1">('SUBSCRIBER BASE FLTE'!T52*'COMMISSION ASSUMPTIONS FLTE'!$C56)*('MVLP INPUT FLTE'!$D14*'COMMISSION ASSUMPTIONS FLTE'!$F21)</f>
        <v>0</v>
      </c>
      <c r="U128" s="316">
        <f ca="1">('SUBSCRIBER BASE FLTE'!U52*'COMMISSION ASSUMPTIONS FLTE'!$C56)*('MVLP INPUT FLTE'!$D14*'COMMISSION ASSUMPTIONS FLTE'!$F21)</f>
        <v>0</v>
      </c>
      <c r="V128" s="316">
        <f ca="1">('SUBSCRIBER BASE FLTE'!V52*'COMMISSION ASSUMPTIONS FLTE'!$C56)*('MVLP INPUT FLTE'!$D14*'COMMISSION ASSUMPTIONS FLTE'!$F21)</f>
        <v>0</v>
      </c>
      <c r="W128" s="316">
        <f ca="1">('SUBSCRIBER BASE FLTE'!W52*'COMMISSION ASSUMPTIONS FLTE'!$C56)*('MVLP INPUT FLTE'!$D14*'COMMISSION ASSUMPTIONS FLTE'!$F21)</f>
        <v>0</v>
      </c>
      <c r="X128" s="316">
        <f ca="1">('SUBSCRIBER BASE FLTE'!X52*'COMMISSION ASSUMPTIONS FLTE'!$C56)*('MVLP INPUT FLTE'!$D14*'COMMISSION ASSUMPTIONS FLTE'!$F21)</f>
        <v>0</v>
      </c>
      <c r="Y128" s="316">
        <f ca="1">('SUBSCRIBER BASE FLTE'!Y52*'COMMISSION ASSUMPTIONS FLTE'!$C56)*('MVLP INPUT FLTE'!$D14*'COMMISSION ASSUMPTIONS FLTE'!$F21)</f>
        <v>0</v>
      </c>
      <c r="Z128" s="316">
        <f ca="1">('SUBSCRIBER BASE FLTE'!Z52*'COMMISSION ASSUMPTIONS FLTE'!$C56)*('MVLP INPUT FLTE'!$D14*'COMMISSION ASSUMPTIONS FLTE'!$F21)</f>
        <v>0</v>
      </c>
      <c r="AA128" s="316">
        <f ca="1">('SUBSCRIBER BASE FLTE'!AA52*'COMMISSION ASSUMPTIONS FLTE'!$C56)*('MVLP INPUT FLTE'!$D14*'COMMISSION ASSUMPTIONS FLTE'!$F21)</f>
        <v>0</v>
      </c>
      <c r="AB128" s="316">
        <f ca="1">('SUBSCRIBER BASE FLTE'!AB52*'COMMISSION ASSUMPTIONS FLTE'!$C56)*('MVLP INPUT FLTE'!$D14*'COMMISSION ASSUMPTIONS FLTE'!$F21)</f>
        <v>0</v>
      </c>
      <c r="AC128" s="316">
        <f ca="1">('SUBSCRIBER BASE FLTE'!AC52*'COMMISSION ASSUMPTIONS FLTE'!$C56)*('MVLP INPUT FLTE'!$D14*'COMMISSION ASSUMPTIONS FLTE'!$F21)</f>
        <v>0</v>
      </c>
      <c r="AD128" s="316">
        <f ca="1">('SUBSCRIBER BASE FLTE'!AD52*'COMMISSION ASSUMPTIONS FLTE'!$C56)*('MVLP INPUT FLTE'!$D14*'COMMISSION ASSUMPTIONS FLTE'!$F21)</f>
        <v>0</v>
      </c>
      <c r="AE128" s="316">
        <f ca="1">('SUBSCRIBER BASE FLTE'!AE52*'COMMISSION ASSUMPTIONS FLTE'!$C56)*('MVLP INPUT FLTE'!$D14*'COMMISSION ASSUMPTIONS FLTE'!$F21)</f>
        <v>0</v>
      </c>
      <c r="AF128" s="316">
        <f ca="1">('SUBSCRIBER BASE FLTE'!AF52*'COMMISSION ASSUMPTIONS FLTE'!$C56)*('MVLP INPUT FLTE'!$D14*'COMMISSION ASSUMPTIONS FLTE'!$F21)</f>
        <v>0</v>
      </c>
      <c r="AG128" s="316">
        <f ca="1">('SUBSCRIBER BASE FLTE'!AG52*'COMMISSION ASSUMPTIONS FLTE'!$C56)*('MVLP INPUT FLTE'!$D14*'COMMISSION ASSUMPTIONS FLTE'!$F21)</f>
        <v>0</v>
      </c>
      <c r="AH128" s="316">
        <f ca="1">('SUBSCRIBER BASE FLTE'!AH52*'COMMISSION ASSUMPTIONS FLTE'!$C56)*('MVLP INPUT FLTE'!$D14*'COMMISSION ASSUMPTIONS FLTE'!$F21)</f>
        <v>0</v>
      </c>
      <c r="AI128" s="316">
        <f ca="1">('SUBSCRIBER BASE FLTE'!AI52*'COMMISSION ASSUMPTIONS FLTE'!$C56)*('MVLP INPUT FLTE'!$D14*'COMMISSION ASSUMPTIONS FLTE'!$F21)</f>
        <v>0</v>
      </c>
      <c r="AJ128" s="316">
        <f ca="1">('SUBSCRIBER BASE FLTE'!AJ52*'COMMISSION ASSUMPTIONS FLTE'!$C56)*('MVLP INPUT FLTE'!$D14*'COMMISSION ASSUMPTIONS FLTE'!$F21)</f>
        <v>0</v>
      </c>
      <c r="AK128" s="316">
        <f ca="1">('SUBSCRIBER BASE FLTE'!AK52*'COMMISSION ASSUMPTIONS FLTE'!$C56)*('MVLP INPUT FLTE'!$D14*'COMMISSION ASSUMPTIONS FLTE'!$F21)</f>
        <v>0</v>
      </c>
      <c r="AL128" s="316">
        <f ca="1">('SUBSCRIBER BASE FLTE'!AL52*'COMMISSION ASSUMPTIONS FLTE'!$C56)*('MVLP INPUT FLTE'!$D14*'COMMISSION ASSUMPTIONS FLTE'!$F21)</f>
        <v>0</v>
      </c>
      <c r="AM128" s="316">
        <f ca="1">('SUBSCRIBER BASE FLTE'!AM52*'COMMISSION ASSUMPTIONS FLTE'!$C56)*('MVLP INPUT FLTE'!$D14*'COMMISSION ASSUMPTIONS FLTE'!$F21)</f>
        <v>0</v>
      </c>
      <c r="AN128" s="316">
        <f ca="1">('SUBSCRIBER BASE FLTE'!AN52*'COMMISSION ASSUMPTIONS FLTE'!$C56)*('MVLP INPUT FLTE'!$D14*'COMMISSION ASSUMPTIONS FLTE'!$F21)</f>
        <v>0</v>
      </c>
      <c r="AO128" s="316">
        <f ca="1">('SUBSCRIBER BASE FLTE'!AO52*'COMMISSION ASSUMPTIONS FLTE'!$C56)*('MVLP INPUT FLTE'!$D14*'COMMISSION ASSUMPTIONS FLTE'!$F21)</f>
        <v>0</v>
      </c>
      <c r="AP128" s="316">
        <f ca="1">('SUBSCRIBER BASE FLTE'!AP52*'COMMISSION ASSUMPTIONS FLTE'!$C56)*('MVLP INPUT FLTE'!$D14*'COMMISSION ASSUMPTIONS FLTE'!$F21)</f>
        <v>0</v>
      </c>
      <c r="AQ128" s="316">
        <f ca="1">('SUBSCRIBER BASE FLTE'!AQ52*'COMMISSION ASSUMPTIONS FLTE'!$C56)*('MVLP INPUT FLTE'!$D14*'COMMISSION ASSUMPTIONS FLTE'!$F21)</f>
        <v>0</v>
      </c>
      <c r="AR128" s="316">
        <f ca="1">('SUBSCRIBER BASE FLTE'!AR52*'COMMISSION ASSUMPTIONS FLTE'!$C56)*('MVLP INPUT FLTE'!$D14*'COMMISSION ASSUMPTIONS FLTE'!$F21)</f>
        <v>0</v>
      </c>
      <c r="AS128" s="316">
        <f ca="1">('SUBSCRIBER BASE FLTE'!AS52*'COMMISSION ASSUMPTIONS FLTE'!$C56)*('MVLP INPUT FLTE'!$D14*'COMMISSION ASSUMPTIONS FLTE'!$F21)</f>
        <v>0</v>
      </c>
      <c r="AT128" s="316">
        <f ca="1">('SUBSCRIBER BASE FLTE'!AT52*'COMMISSION ASSUMPTIONS FLTE'!$C56)*('MVLP INPUT FLTE'!$D14*'COMMISSION ASSUMPTIONS FLTE'!$F21)</f>
        <v>0</v>
      </c>
      <c r="AU128" s="316">
        <f ca="1">('SUBSCRIBER BASE FLTE'!AU52*'COMMISSION ASSUMPTIONS FLTE'!$C56)*('MVLP INPUT FLTE'!$D14*'COMMISSION ASSUMPTIONS FLTE'!$F21)</f>
        <v>0</v>
      </c>
      <c r="AV128" s="316">
        <f ca="1">('SUBSCRIBER BASE FLTE'!AV52*'COMMISSION ASSUMPTIONS FLTE'!$C56)*('MVLP INPUT FLTE'!$D14*'COMMISSION ASSUMPTIONS FLTE'!$F21)</f>
        <v>0</v>
      </c>
      <c r="AW128" s="316">
        <f ca="1">('SUBSCRIBER BASE FLTE'!AW52*'COMMISSION ASSUMPTIONS FLTE'!$C56)*('MVLP INPUT FLTE'!$D14*'COMMISSION ASSUMPTIONS FLTE'!$F21)</f>
        <v>0</v>
      </c>
      <c r="AX128" s="316">
        <f ca="1">('SUBSCRIBER BASE FLTE'!AX52*'COMMISSION ASSUMPTIONS FLTE'!$C56)*('MVLP INPUT FLTE'!$D14*'COMMISSION ASSUMPTIONS FLTE'!$F21)</f>
        <v>0</v>
      </c>
      <c r="AY128" s="316">
        <f ca="1">('SUBSCRIBER BASE FLTE'!AY52*'COMMISSION ASSUMPTIONS FLTE'!$C56)*('MVLP INPUT FLTE'!$D14*'COMMISSION ASSUMPTIONS FLTE'!$F21)</f>
        <v>0</v>
      </c>
      <c r="AZ128" s="316">
        <f ca="1">('SUBSCRIBER BASE FLTE'!AZ52*'COMMISSION ASSUMPTIONS FLTE'!$C56)*('MVLP INPUT FLTE'!$D14*'COMMISSION ASSUMPTIONS FLTE'!$F21)</f>
        <v>0</v>
      </c>
      <c r="BA128" s="316">
        <f ca="1">('SUBSCRIBER BASE FLTE'!BA52*'COMMISSION ASSUMPTIONS FLTE'!$C56)*('MVLP INPUT FLTE'!$D14*'COMMISSION ASSUMPTIONS FLTE'!$F21)</f>
        <v>0</v>
      </c>
      <c r="BB128" s="316">
        <f ca="1">('SUBSCRIBER BASE FLTE'!BB52*'COMMISSION ASSUMPTIONS FLTE'!$C56)*('MVLP INPUT FLTE'!$D14*'COMMISSION ASSUMPTIONS FLTE'!$F21)</f>
        <v>0</v>
      </c>
      <c r="BC128" s="316">
        <f ca="1">('SUBSCRIBER BASE FLTE'!BC52*'COMMISSION ASSUMPTIONS FLTE'!$C56)*('MVLP INPUT FLTE'!$D14*'COMMISSION ASSUMPTIONS FLTE'!$F21)</f>
        <v>0</v>
      </c>
      <c r="BD128" s="316">
        <f ca="1">('SUBSCRIBER BASE FLTE'!BD52*'COMMISSION ASSUMPTIONS FLTE'!$C56)*('MVLP INPUT FLTE'!$D14*'COMMISSION ASSUMPTIONS FLTE'!$F21)</f>
        <v>0</v>
      </c>
      <c r="BE128" s="316">
        <f ca="1">('SUBSCRIBER BASE FLTE'!BE52*'COMMISSION ASSUMPTIONS FLTE'!$C56)*('MVLP INPUT FLTE'!$D14*'COMMISSION ASSUMPTIONS FLTE'!$F21)</f>
        <v>0</v>
      </c>
      <c r="BF128" s="316">
        <f ca="1">('SUBSCRIBER BASE FLTE'!BF52*'COMMISSION ASSUMPTIONS FLTE'!$C56)*('MVLP INPUT FLTE'!$D14*'COMMISSION ASSUMPTIONS FLTE'!$F21)</f>
        <v>0</v>
      </c>
      <c r="BG128" s="316">
        <f ca="1">('SUBSCRIBER BASE FLTE'!BG52*'COMMISSION ASSUMPTIONS FLTE'!$C56)*('MVLP INPUT FLTE'!$D14*'COMMISSION ASSUMPTIONS FLTE'!$F21)</f>
        <v>0</v>
      </c>
      <c r="BH128" s="316">
        <f ca="1">('SUBSCRIBER BASE FLTE'!BH52*'COMMISSION ASSUMPTIONS FLTE'!$C56)*('MVLP INPUT FLTE'!$D14*'COMMISSION ASSUMPTIONS FLTE'!$F21)</f>
        <v>0</v>
      </c>
      <c r="BI128" s="316">
        <f ca="1">('SUBSCRIBER BASE FLTE'!BI52*'COMMISSION ASSUMPTIONS FLTE'!$C56)*('MVLP INPUT FLTE'!$D14*'COMMISSION ASSUMPTIONS FLTE'!$F21)</f>
        <v>0</v>
      </c>
      <c r="BJ128" s="316">
        <f ca="1">('SUBSCRIBER BASE FLTE'!BJ52*'COMMISSION ASSUMPTIONS FLTE'!$C56)*('MVLP INPUT FLTE'!$D14*'COMMISSION ASSUMPTIONS FLTE'!$F21)</f>
        <v>0</v>
      </c>
      <c r="BK128" s="316">
        <f ca="1">('SUBSCRIBER BASE FLTE'!BK52*'COMMISSION ASSUMPTIONS FLTE'!$C56)*('MVLP INPUT FLTE'!$D14*'COMMISSION ASSUMPTIONS FLTE'!$F21)</f>
        <v>0</v>
      </c>
      <c r="BL128" s="316">
        <f ca="1">('SUBSCRIBER BASE FLTE'!BL52*'COMMISSION ASSUMPTIONS FLTE'!$C56)*('MVLP INPUT FLTE'!$D14*'COMMISSION ASSUMPTIONS FLTE'!$F21)</f>
        <v>0</v>
      </c>
      <c r="BM128" s="316">
        <f ca="1">('SUBSCRIBER BASE FLTE'!BM52*'COMMISSION ASSUMPTIONS FLTE'!$C56)*('MVLP INPUT FLTE'!$D14*'COMMISSION ASSUMPTIONS FLTE'!$F21)</f>
        <v>0</v>
      </c>
      <c r="BN128" s="316">
        <f ca="1">('SUBSCRIBER BASE FLTE'!BN52*'COMMISSION ASSUMPTIONS FLTE'!$C56)*('MVLP INPUT FLTE'!$D14*'COMMISSION ASSUMPTIONS FLTE'!$F21)</f>
        <v>0</v>
      </c>
      <c r="BO128" s="316">
        <f ca="1">('SUBSCRIBER BASE FLTE'!BO52*'COMMISSION ASSUMPTIONS FLTE'!$C56)*('MVLP INPUT FLTE'!$D14*'COMMISSION ASSUMPTIONS FLTE'!$F21)</f>
        <v>0</v>
      </c>
      <c r="BP128" s="316">
        <f ca="1">('SUBSCRIBER BASE FLTE'!BP52*'COMMISSION ASSUMPTIONS FLTE'!$C56)*('MVLP INPUT FLTE'!$D14*'COMMISSION ASSUMPTIONS FLTE'!$F21)</f>
        <v>0</v>
      </c>
      <c r="BQ128" s="316">
        <f ca="1">('SUBSCRIBER BASE FLTE'!BQ52*'COMMISSION ASSUMPTIONS FLTE'!$C56)*('MVLP INPUT FLTE'!$D14*'COMMISSION ASSUMPTIONS FLTE'!$F21)</f>
        <v>0</v>
      </c>
      <c r="BR128" s="316">
        <f ca="1">('SUBSCRIBER BASE FLTE'!BR52*'COMMISSION ASSUMPTIONS FLTE'!$C56)*('MVLP INPUT FLTE'!$D14*'COMMISSION ASSUMPTIONS FLTE'!$F21)</f>
        <v>0</v>
      </c>
    </row>
    <row r="129" spans="2:70" ht="24" customHeight="1" outlineLevel="1">
      <c r="AU129" s="312"/>
      <c r="AV129" s="312"/>
      <c r="AW129" s="312"/>
      <c r="AX129" s="312"/>
      <c r="AY129" s="312"/>
      <c r="AZ129" s="312"/>
      <c r="BA129" s="312"/>
      <c r="BB129" s="312"/>
      <c r="BC129" s="312"/>
      <c r="BD129" s="312"/>
      <c r="BE129" s="312"/>
      <c r="BF129" s="312"/>
      <c r="BG129" s="312"/>
      <c r="BH129" s="312"/>
      <c r="BI129" s="312"/>
      <c r="BJ129" s="312"/>
      <c r="BK129" s="312"/>
      <c r="BL129" s="312"/>
      <c r="BM129" s="312"/>
      <c r="BN129" s="312"/>
      <c r="BO129" s="312"/>
      <c r="BP129" s="312"/>
      <c r="BQ129" s="312"/>
      <c r="BR129" s="312"/>
    </row>
    <row r="130" spans="2:70" ht="24" customHeight="1" outlineLevel="1">
      <c r="B130" s="309" t="str">
        <f>'COMMISSION ASSUMPTIONS FLTE'!D7</f>
        <v>ONLINE SALES WEB</v>
      </c>
      <c r="C130" s="311">
        <f t="shared" ref="C130:BN130" si="34">SUM(C132:C136)</f>
        <v>0</v>
      </c>
      <c r="D130" s="311">
        <f t="shared" si="34"/>
        <v>0</v>
      </c>
      <c r="E130" s="311">
        <f t="shared" si="34"/>
        <v>0</v>
      </c>
      <c r="F130" s="311">
        <f t="shared" si="34"/>
        <v>0</v>
      </c>
      <c r="G130" s="311">
        <f t="shared" si="34"/>
        <v>0</v>
      </c>
      <c r="H130" s="311">
        <f t="shared" si="34"/>
        <v>0</v>
      </c>
      <c r="I130" s="311">
        <f t="shared" si="34"/>
        <v>0</v>
      </c>
      <c r="J130" s="311">
        <f t="shared" si="34"/>
        <v>0</v>
      </c>
      <c r="K130" s="311">
        <f t="shared" ca="1" si="34"/>
        <v>0</v>
      </c>
      <c r="L130" s="311">
        <f t="shared" ca="1" si="34"/>
        <v>0</v>
      </c>
      <c r="M130" s="311">
        <f t="shared" ca="1" si="34"/>
        <v>0</v>
      </c>
      <c r="N130" s="311">
        <f t="shared" ca="1" si="34"/>
        <v>0</v>
      </c>
      <c r="O130" s="311">
        <f t="shared" ca="1" si="34"/>
        <v>0</v>
      </c>
      <c r="P130" s="311">
        <f t="shared" ca="1" si="34"/>
        <v>0</v>
      </c>
      <c r="Q130" s="311">
        <f t="shared" ca="1" si="34"/>
        <v>0</v>
      </c>
      <c r="R130" s="311">
        <f t="shared" ca="1" si="34"/>
        <v>0</v>
      </c>
      <c r="S130" s="311">
        <f t="shared" ca="1" si="34"/>
        <v>0</v>
      </c>
      <c r="T130" s="311">
        <f t="shared" ca="1" si="34"/>
        <v>0</v>
      </c>
      <c r="U130" s="311">
        <f t="shared" ca="1" si="34"/>
        <v>0</v>
      </c>
      <c r="V130" s="311">
        <f t="shared" ca="1" si="34"/>
        <v>0</v>
      </c>
      <c r="W130" s="311">
        <f t="shared" ca="1" si="34"/>
        <v>0</v>
      </c>
      <c r="X130" s="311">
        <f t="shared" ca="1" si="34"/>
        <v>0</v>
      </c>
      <c r="Y130" s="311">
        <f t="shared" ca="1" si="34"/>
        <v>0</v>
      </c>
      <c r="Z130" s="311">
        <f t="shared" ca="1" si="34"/>
        <v>0</v>
      </c>
      <c r="AA130" s="311">
        <f t="shared" ca="1" si="34"/>
        <v>0</v>
      </c>
      <c r="AB130" s="311">
        <f t="shared" ca="1" si="34"/>
        <v>0</v>
      </c>
      <c r="AC130" s="311">
        <f t="shared" ca="1" si="34"/>
        <v>0</v>
      </c>
      <c r="AD130" s="311">
        <f t="shared" ca="1" si="34"/>
        <v>0</v>
      </c>
      <c r="AE130" s="311">
        <f t="shared" ca="1" si="34"/>
        <v>0</v>
      </c>
      <c r="AF130" s="311">
        <f t="shared" ca="1" si="34"/>
        <v>0</v>
      </c>
      <c r="AG130" s="311">
        <f t="shared" ca="1" si="34"/>
        <v>0</v>
      </c>
      <c r="AH130" s="311">
        <f t="shared" ca="1" si="34"/>
        <v>0</v>
      </c>
      <c r="AI130" s="311">
        <f t="shared" ca="1" si="34"/>
        <v>0</v>
      </c>
      <c r="AJ130" s="311">
        <f t="shared" ca="1" si="34"/>
        <v>0</v>
      </c>
      <c r="AK130" s="311">
        <f t="shared" ca="1" si="34"/>
        <v>0</v>
      </c>
      <c r="AL130" s="311">
        <f t="shared" ca="1" si="34"/>
        <v>0</v>
      </c>
      <c r="AM130" s="311">
        <f t="shared" ca="1" si="34"/>
        <v>0</v>
      </c>
      <c r="AN130" s="311">
        <f t="shared" ca="1" si="34"/>
        <v>0</v>
      </c>
      <c r="AO130" s="311">
        <f t="shared" ca="1" si="34"/>
        <v>0</v>
      </c>
      <c r="AP130" s="311">
        <f t="shared" ca="1" si="34"/>
        <v>0</v>
      </c>
      <c r="AQ130" s="311">
        <f t="shared" ca="1" si="34"/>
        <v>0</v>
      </c>
      <c r="AR130" s="311">
        <f t="shared" ca="1" si="34"/>
        <v>0</v>
      </c>
      <c r="AS130" s="311">
        <f t="shared" ca="1" si="34"/>
        <v>0</v>
      </c>
      <c r="AT130" s="311">
        <f t="shared" ca="1" si="34"/>
        <v>0</v>
      </c>
      <c r="AU130" s="311">
        <f t="shared" ca="1" si="34"/>
        <v>0</v>
      </c>
      <c r="AV130" s="311">
        <f t="shared" ca="1" si="34"/>
        <v>0</v>
      </c>
      <c r="AW130" s="311">
        <f t="shared" ca="1" si="34"/>
        <v>0</v>
      </c>
      <c r="AX130" s="311">
        <f t="shared" ca="1" si="34"/>
        <v>0</v>
      </c>
      <c r="AY130" s="311">
        <f t="shared" ca="1" si="34"/>
        <v>0</v>
      </c>
      <c r="AZ130" s="311">
        <f t="shared" ca="1" si="34"/>
        <v>0</v>
      </c>
      <c r="BA130" s="311">
        <f t="shared" ca="1" si="34"/>
        <v>0</v>
      </c>
      <c r="BB130" s="311">
        <f t="shared" ca="1" si="34"/>
        <v>0</v>
      </c>
      <c r="BC130" s="311">
        <f t="shared" ca="1" si="34"/>
        <v>0</v>
      </c>
      <c r="BD130" s="311">
        <f t="shared" ca="1" si="34"/>
        <v>0</v>
      </c>
      <c r="BE130" s="311">
        <f t="shared" ca="1" si="34"/>
        <v>0</v>
      </c>
      <c r="BF130" s="311">
        <f t="shared" ca="1" si="34"/>
        <v>0</v>
      </c>
      <c r="BG130" s="311">
        <f t="shared" ca="1" si="34"/>
        <v>0</v>
      </c>
      <c r="BH130" s="311">
        <f t="shared" ca="1" si="34"/>
        <v>0</v>
      </c>
      <c r="BI130" s="311">
        <f t="shared" ca="1" si="34"/>
        <v>0</v>
      </c>
      <c r="BJ130" s="311">
        <f t="shared" ca="1" si="34"/>
        <v>0</v>
      </c>
      <c r="BK130" s="311">
        <f t="shared" ca="1" si="34"/>
        <v>0</v>
      </c>
      <c r="BL130" s="311">
        <f t="shared" ca="1" si="34"/>
        <v>0</v>
      </c>
      <c r="BM130" s="311">
        <f t="shared" ca="1" si="34"/>
        <v>0</v>
      </c>
      <c r="BN130" s="311">
        <f t="shared" ca="1" si="34"/>
        <v>0</v>
      </c>
      <c r="BO130" s="311">
        <f t="shared" ref="BO130:BR130" ca="1" si="35">SUM(BO132:BO136)</f>
        <v>0</v>
      </c>
      <c r="BP130" s="311">
        <f t="shared" ca="1" si="35"/>
        <v>0</v>
      </c>
      <c r="BQ130" s="311">
        <f t="shared" ca="1" si="35"/>
        <v>0</v>
      </c>
      <c r="BR130" s="311">
        <f t="shared" ca="1" si="35"/>
        <v>0</v>
      </c>
    </row>
    <row r="131" spans="2:70" ht="24" customHeight="1" outlineLevel="1">
      <c r="B131" s="309" t="s">
        <v>357</v>
      </c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312"/>
      <c r="BM131" s="312"/>
      <c r="BN131" s="312"/>
      <c r="BO131" s="312"/>
      <c r="BP131" s="312"/>
      <c r="BQ131" s="312"/>
      <c r="BR131" s="312"/>
    </row>
    <row r="132" spans="2:70" ht="24" customHeight="1" outlineLevel="1">
      <c r="B132" s="313" t="str">
        <f>B124</f>
        <v>FLTE 40GB</v>
      </c>
      <c r="C132" s="314">
        <f>('SUBSCRIBER BASE FLTE'!C48*'COMMISSION ASSUMPTIONS FLTE'!$D52)*('MVLP INPUT FLTE'!$D10*'COMMISSION ASSUMPTIONS FLTE'!$F23)</f>
        <v>0</v>
      </c>
      <c r="D132" s="314">
        <f>('SUBSCRIBER BASE FLTE'!D48*'COMMISSION ASSUMPTIONS FLTE'!$D52)*('MVLP INPUT FLTE'!$D10*'COMMISSION ASSUMPTIONS FLTE'!$F23)</f>
        <v>0</v>
      </c>
      <c r="E132" s="314">
        <f>('SUBSCRIBER BASE FLTE'!E48*'COMMISSION ASSUMPTIONS FLTE'!$D52)*('MVLP INPUT FLTE'!$D10*'COMMISSION ASSUMPTIONS FLTE'!$F23)</f>
        <v>0</v>
      </c>
      <c r="F132" s="314">
        <f>('SUBSCRIBER BASE FLTE'!F48*'COMMISSION ASSUMPTIONS FLTE'!$D52)*('MVLP INPUT FLTE'!$D10*'COMMISSION ASSUMPTIONS FLTE'!$F23)</f>
        <v>0</v>
      </c>
      <c r="G132" s="314">
        <f>('SUBSCRIBER BASE FLTE'!G48*'COMMISSION ASSUMPTIONS FLTE'!$D52)*('MVLP INPUT FLTE'!$D10*'COMMISSION ASSUMPTIONS FLTE'!$F23)</f>
        <v>0</v>
      </c>
      <c r="H132" s="314">
        <f>('SUBSCRIBER BASE FLTE'!H48*'COMMISSION ASSUMPTIONS FLTE'!$D52)*('MVLP INPUT FLTE'!$D10*'COMMISSION ASSUMPTIONS FLTE'!$F23)</f>
        <v>0</v>
      </c>
      <c r="I132" s="314">
        <f>('SUBSCRIBER BASE FLTE'!I48*'COMMISSION ASSUMPTIONS FLTE'!$D52)*('MVLP INPUT FLTE'!$D10*'COMMISSION ASSUMPTIONS FLTE'!$F23)</f>
        <v>0</v>
      </c>
      <c r="J132" s="314">
        <f>('SUBSCRIBER BASE FLTE'!J48*'COMMISSION ASSUMPTIONS FLTE'!$D52)*('MVLP INPUT FLTE'!$D10*'COMMISSION ASSUMPTIONS FLTE'!$F23)</f>
        <v>0</v>
      </c>
      <c r="K132" s="314">
        <f ca="1">('SUBSCRIBER BASE FLTE'!K48*'COMMISSION ASSUMPTIONS FLTE'!$D52)*('MVLP INPUT FLTE'!$D10*'COMMISSION ASSUMPTIONS FLTE'!$F23)</f>
        <v>0</v>
      </c>
      <c r="L132" s="314">
        <f ca="1">('SUBSCRIBER BASE FLTE'!L48*'COMMISSION ASSUMPTIONS FLTE'!$D52)*('MVLP INPUT FLTE'!$D10*'COMMISSION ASSUMPTIONS FLTE'!$F23)</f>
        <v>0</v>
      </c>
      <c r="M132" s="314">
        <f ca="1">('SUBSCRIBER BASE FLTE'!M48*'COMMISSION ASSUMPTIONS FLTE'!$D52)*('MVLP INPUT FLTE'!$D10*'COMMISSION ASSUMPTIONS FLTE'!$F23)</f>
        <v>0</v>
      </c>
      <c r="N132" s="314">
        <f ca="1">('SUBSCRIBER BASE FLTE'!N48*'COMMISSION ASSUMPTIONS FLTE'!$D52)*('MVLP INPUT FLTE'!$D10*'COMMISSION ASSUMPTIONS FLTE'!$F23)</f>
        <v>0</v>
      </c>
      <c r="O132" s="314">
        <f ca="1">('SUBSCRIBER BASE FLTE'!O48*'COMMISSION ASSUMPTIONS FLTE'!$D52)*('MVLP INPUT FLTE'!$D10*'COMMISSION ASSUMPTIONS FLTE'!$F23)</f>
        <v>0</v>
      </c>
      <c r="P132" s="314">
        <f ca="1">('SUBSCRIBER BASE FLTE'!P48*'COMMISSION ASSUMPTIONS FLTE'!$D52)*('MVLP INPUT FLTE'!$D10*'COMMISSION ASSUMPTIONS FLTE'!$F23)</f>
        <v>0</v>
      </c>
      <c r="Q132" s="314">
        <f ca="1">('SUBSCRIBER BASE FLTE'!Q48*'COMMISSION ASSUMPTIONS FLTE'!$D52)*('MVLP INPUT FLTE'!$D10*'COMMISSION ASSUMPTIONS FLTE'!$F23)</f>
        <v>0</v>
      </c>
      <c r="R132" s="314">
        <f ca="1">('SUBSCRIBER BASE FLTE'!R48*'COMMISSION ASSUMPTIONS FLTE'!$D52)*('MVLP INPUT FLTE'!$D10*'COMMISSION ASSUMPTIONS FLTE'!$F23)</f>
        <v>0</v>
      </c>
      <c r="S132" s="314">
        <f ca="1">('SUBSCRIBER BASE FLTE'!S48*'COMMISSION ASSUMPTIONS FLTE'!$D52)*('MVLP INPUT FLTE'!$D10*'COMMISSION ASSUMPTIONS FLTE'!$F23)</f>
        <v>0</v>
      </c>
      <c r="T132" s="314">
        <f ca="1">('SUBSCRIBER BASE FLTE'!T48*'COMMISSION ASSUMPTIONS FLTE'!$D52)*('MVLP INPUT FLTE'!$D10*'COMMISSION ASSUMPTIONS FLTE'!$F23)</f>
        <v>0</v>
      </c>
      <c r="U132" s="314">
        <f ca="1">('SUBSCRIBER BASE FLTE'!U48*'COMMISSION ASSUMPTIONS FLTE'!$D52)*('MVLP INPUT FLTE'!$D10*'COMMISSION ASSUMPTIONS FLTE'!$F23)</f>
        <v>0</v>
      </c>
      <c r="V132" s="314">
        <f ca="1">('SUBSCRIBER BASE FLTE'!V48*'COMMISSION ASSUMPTIONS FLTE'!$D52)*('MVLP INPUT FLTE'!$D10*'COMMISSION ASSUMPTIONS FLTE'!$F23)</f>
        <v>0</v>
      </c>
      <c r="W132" s="314">
        <f ca="1">('SUBSCRIBER BASE FLTE'!W48*'COMMISSION ASSUMPTIONS FLTE'!$D52)*('MVLP INPUT FLTE'!$D10*'COMMISSION ASSUMPTIONS FLTE'!$F23)</f>
        <v>0</v>
      </c>
      <c r="X132" s="314">
        <f ca="1">('SUBSCRIBER BASE FLTE'!X48*'COMMISSION ASSUMPTIONS FLTE'!$D52)*('MVLP INPUT FLTE'!$D10*'COMMISSION ASSUMPTIONS FLTE'!$F23)</f>
        <v>0</v>
      </c>
      <c r="Y132" s="314">
        <f ca="1">('SUBSCRIBER BASE FLTE'!Y48*'COMMISSION ASSUMPTIONS FLTE'!$D52)*('MVLP INPUT FLTE'!$D10*'COMMISSION ASSUMPTIONS FLTE'!$F23)</f>
        <v>0</v>
      </c>
      <c r="Z132" s="314">
        <f ca="1">('SUBSCRIBER BASE FLTE'!Z48*'COMMISSION ASSUMPTIONS FLTE'!$D52)*('MVLP INPUT FLTE'!$D10*'COMMISSION ASSUMPTIONS FLTE'!$F23)</f>
        <v>0</v>
      </c>
      <c r="AA132" s="314">
        <f ca="1">('SUBSCRIBER BASE FLTE'!AA48*'COMMISSION ASSUMPTIONS FLTE'!$D52)*('MVLP INPUT FLTE'!$D10*'COMMISSION ASSUMPTIONS FLTE'!$F23)</f>
        <v>0</v>
      </c>
      <c r="AB132" s="314">
        <f ca="1">('SUBSCRIBER BASE FLTE'!AB48*'COMMISSION ASSUMPTIONS FLTE'!$D52)*('MVLP INPUT FLTE'!$D10*'COMMISSION ASSUMPTIONS FLTE'!$F23)</f>
        <v>0</v>
      </c>
      <c r="AC132" s="314">
        <f ca="1">('SUBSCRIBER BASE FLTE'!AC48*'COMMISSION ASSUMPTIONS FLTE'!$D52)*('MVLP INPUT FLTE'!$D10*'COMMISSION ASSUMPTIONS FLTE'!$F23)</f>
        <v>0</v>
      </c>
      <c r="AD132" s="314">
        <f ca="1">('SUBSCRIBER BASE FLTE'!AD48*'COMMISSION ASSUMPTIONS FLTE'!$D52)*('MVLP INPUT FLTE'!$D10*'COMMISSION ASSUMPTIONS FLTE'!$F23)</f>
        <v>0</v>
      </c>
      <c r="AE132" s="314">
        <f ca="1">('SUBSCRIBER BASE FLTE'!AE48*'COMMISSION ASSUMPTIONS FLTE'!$D52)*('MVLP INPUT FLTE'!$D10*'COMMISSION ASSUMPTIONS FLTE'!$F23)</f>
        <v>0</v>
      </c>
      <c r="AF132" s="314">
        <f ca="1">('SUBSCRIBER BASE FLTE'!AF48*'COMMISSION ASSUMPTIONS FLTE'!$D52)*('MVLP INPUT FLTE'!$D10*'COMMISSION ASSUMPTIONS FLTE'!$F23)</f>
        <v>0</v>
      </c>
      <c r="AG132" s="314">
        <f ca="1">('SUBSCRIBER BASE FLTE'!AG48*'COMMISSION ASSUMPTIONS FLTE'!$D52)*('MVLP INPUT FLTE'!$D10*'COMMISSION ASSUMPTIONS FLTE'!$F23)</f>
        <v>0</v>
      </c>
      <c r="AH132" s="314">
        <f ca="1">('SUBSCRIBER BASE FLTE'!AH48*'COMMISSION ASSUMPTIONS FLTE'!$D52)*('MVLP INPUT FLTE'!$D10*'COMMISSION ASSUMPTIONS FLTE'!$F23)</f>
        <v>0</v>
      </c>
      <c r="AI132" s="314">
        <f ca="1">('SUBSCRIBER BASE FLTE'!AI48*'COMMISSION ASSUMPTIONS FLTE'!$D52)*('MVLP INPUT FLTE'!$D10*'COMMISSION ASSUMPTIONS FLTE'!$F23)</f>
        <v>0</v>
      </c>
      <c r="AJ132" s="314">
        <f ca="1">('SUBSCRIBER BASE FLTE'!AJ48*'COMMISSION ASSUMPTIONS FLTE'!$D52)*('MVLP INPUT FLTE'!$D10*'COMMISSION ASSUMPTIONS FLTE'!$F23)</f>
        <v>0</v>
      </c>
      <c r="AK132" s="314">
        <f ca="1">('SUBSCRIBER BASE FLTE'!AK48*'COMMISSION ASSUMPTIONS FLTE'!$D52)*('MVLP INPUT FLTE'!$D10*'COMMISSION ASSUMPTIONS FLTE'!$F23)</f>
        <v>0</v>
      </c>
      <c r="AL132" s="314">
        <f ca="1">('SUBSCRIBER BASE FLTE'!AL48*'COMMISSION ASSUMPTIONS FLTE'!$D52)*('MVLP INPUT FLTE'!$D10*'COMMISSION ASSUMPTIONS FLTE'!$F23)</f>
        <v>0</v>
      </c>
      <c r="AM132" s="314">
        <f ca="1">('SUBSCRIBER BASE FLTE'!AM48*'COMMISSION ASSUMPTIONS FLTE'!$D52)*('MVLP INPUT FLTE'!$D10*'COMMISSION ASSUMPTIONS FLTE'!$F23)</f>
        <v>0</v>
      </c>
      <c r="AN132" s="314">
        <f ca="1">('SUBSCRIBER BASE FLTE'!AN48*'COMMISSION ASSUMPTIONS FLTE'!$D52)*('MVLP INPUT FLTE'!$D10*'COMMISSION ASSUMPTIONS FLTE'!$F23)</f>
        <v>0</v>
      </c>
      <c r="AO132" s="314">
        <f ca="1">('SUBSCRIBER BASE FLTE'!AO48*'COMMISSION ASSUMPTIONS FLTE'!$D52)*('MVLP INPUT FLTE'!$D10*'COMMISSION ASSUMPTIONS FLTE'!$F23)</f>
        <v>0</v>
      </c>
      <c r="AP132" s="314">
        <f ca="1">('SUBSCRIBER BASE FLTE'!AP48*'COMMISSION ASSUMPTIONS FLTE'!$D52)*('MVLP INPUT FLTE'!$D10*'COMMISSION ASSUMPTIONS FLTE'!$F23)</f>
        <v>0</v>
      </c>
      <c r="AQ132" s="314">
        <f ca="1">('SUBSCRIBER BASE FLTE'!AQ48*'COMMISSION ASSUMPTIONS FLTE'!$D52)*('MVLP INPUT FLTE'!$D10*'COMMISSION ASSUMPTIONS FLTE'!$F23)</f>
        <v>0</v>
      </c>
      <c r="AR132" s="314">
        <f ca="1">('SUBSCRIBER BASE FLTE'!AR48*'COMMISSION ASSUMPTIONS FLTE'!$D52)*('MVLP INPUT FLTE'!$D10*'COMMISSION ASSUMPTIONS FLTE'!$F23)</f>
        <v>0</v>
      </c>
      <c r="AS132" s="314">
        <f ca="1">('SUBSCRIBER BASE FLTE'!AS48*'COMMISSION ASSUMPTIONS FLTE'!$D52)*('MVLP INPUT FLTE'!$D10*'COMMISSION ASSUMPTIONS FLTE'!$F23)</f>
        <v>0</v>
      </c>
      <c r="AT132" s="314">
        <f ca="1">('SUBSCRIBER BASE FLTE'!AT48*'COMMISSION ASSUMPTIONS FLTE'!$D52)*('MVLP INPUT FLTE'!$D10*'COMMISSION ASSUMPTIONS FLTE'!$F23)</f>
        <v>0</v>
      </c>
      <c r="AU132" s="314">
        <f ca="1">('SUBSCRIBER BASE FLTE'!AU48*'COMMISSION ASSUMPTIONS FLTE'!$D52)*('MVLP INPUT FLTE'!$D10*'COMMISSION ASSUMPTIONS FLTE'!$F23)</f>
        <v>0</v>
      </c>
      <c r="AV132" s="314">
        <f ca="1">('SUBSCRIBER BASE FLTE'!AV48*'COMMISSION ASSUMPTIONS FLTE'!$D52)*('MVLP INPUT FLTE'!$D10*'COMMISSION ASSUMPTIONS FLTE'!$F23)</f>
        <v>0</v>
      </c>
      <c r="AW132" s="314">
        <f ca="1">('SUBSCRIBER BASE FLTE'!AW48*'COMMISSION ASSUMPTIONS FLTE'!$D52)*('MVLP INPUT FLTE'!$D10*'COMMISSION ASSUMPTIONS FLTE'!$F23)</f>
        <v>0</v>
      </c>
      <c r="AX132" s="314">
        <f ca="1">('SUBSCRIBER BASE FLTE'!AX48*'COMMISSION ASSUMPTIONS FLTE'!$D52)*('MVLP INPUT FLTE'!$D10*'COMMISSION ASSUMPTIONS FLTE'!$F23)</f>
        <v>0</v>
      </c>
      <c r="AY132" s="314">
        <f ca="1">('SUBSCRIBER BASE FLTE'!AY48*'COMMISSION ASSUMPTIONS FLTE'!$D52)*('MVLP INPUT FLTE'!$D10*'COMMISSION ASSUMPTIONS FLTE'!$F23)</f>
        <v>0</v>
      </c>
      <c r="AZ132" s="314">
        <f ca="1">('SUBSCRIBER BASE FLTE'!AZ48*'COMMISSION ASSUMPTIONS FLTE'!$D52)*('MVLP INPUT FLTE'!$D10*'COMMISSION ASSUMPTIONS FLTE'!$F23)</f>
        <v>0</v>
      </c>
      <c r="BA132" s="314">
        <f ca="1">('SUBSCRIBER BASE FLTE'!BA48*'COMMISSION ASSUMPTIONS FLTE'!$D52)*('MVLP INPUT FLTE'!$D10*'COMMISSION ASSUMPTIONS FLTE'!$F23)</f>
        <v>0</v>
      </c>
      <c r="BB132" s="314">
        <f ca="1">('SUBSCRIBER BASE FLTE'!BB48*'COMMISSION ASSUMPTIONS FLTE'!$D52)*('MVLP INPUT FLTE'!$D10*'COMMISSION ASSUMPTIONS FLTE'!$F23)</f>
        <v>0</v>
      </c>
      <c r="BC132" s="314">
        <f ca="1">('SUBSCRIBER BASE FLTE'!BC48*'COMMISSION ASSUMPTIONS FLTE'!$D52)*('MVLP INPUT FLTE'!$D10*'COMMISSION ASSUMPTIONS FLTE'!$F23)</f>
        <v>0</v>
      </c>
      <c r="BD132" s="314">
        <f ca="1">('SUBSCRIBER BASE FLTE'!BD48*'COMMISSION ASSUMPTIONS FLTE'!$D52)*('MVLP INPUT FLTE'!$D10*'COMMISSION ASSUMPTIONS FLTE'!$F23)</f>
        <v>0</v>
      </c>
      <c r="BE132" s="314">
        <f ca="1">('SUBSCRIBER BASE FLTE'!BE48*'COMMISSION ASSUMPTIONS FLTE'!$D52)*('MVLP INPUT FLTE'!$D10*'COMMISSION ASSUMPTIONS FLTE'!$F23)</f>
        <v>0</v>
      </c>
      <c r="BF132" s="314">
        <f ca="1">('SUBSCRIBER BASE FLTE'!BF48*'COMMISSION ASSUMPTIONS FLTE'!$D52)*('MVLP INPUT FLTE'!$D10*'COMMISSION ASSUMPTIONS FLTE'!$F23)</f>
        <v>0</v>
      </c>
      <c r="BG132" s="314">
        <f ca="1">('SUBSCRIBER BASE FLTE'!BG48*'COMMISSION ASSUMPTIONS FLTE'!$D52)*('MVLP INPUT FLTE'!$D10*'COMMISSION ASSUMPTIONS FLTE'!$F23)</f>
        <v>0</v>
      </c>
      <c r="BH132" s="314">
        <f ca="1">('SUBSCRIBER BASE FLTE'!BH48*'COMMISSION ASSUMPTIONS FLTE'!$D52)*('MVLP INPUT FLTE'!$D10*'COMMISSION ASSUMPTIONS FLTE'!$F23)</f>
        <v>0</v>
      </c>
      <c r="BI132" s="314">
        <f ca="1">('SUBSCRIBER BASE FLTE'!BI48*'COMMISSION ASSUMPTIONS FLTE'!$D52)*('MVLP INPUT FLTE'!$D10*'COMMISSION ASSUMPTIONS FLTE'!$F23)</f>
        <v>0</v>
      </c>
      <c r="BJ132" s="314">
        <f ca="1">('SUBSCRIBER BASE FLTE'!BJ48*'COMMISSION ASSUMPTIONS FLTE'!$D52)*('MVLP INPUT FLTE'!$D10*'COMMISSION ASSUMPTIONS FLTE'!$F23)</f>
        <v>0</v>
      </c>
      <c r="BK132" s="314">
        <f ca="1">('SUBSCRIBER BASE FLTE'!BK48*'COMMISSION ASSUMPTIONS FLTE'!$D52)*('MVLP INPUT FLTE'!$D10*'COMMISSION ASSUMPTIONS FLTE'!$F23)</f>
        <v>0</v>
      </c>
      <c r="BL132" s="314">
        <f ca="1">('SUBSCRIBER BASE FLTE'!BL48*'COMMISSION ASSUMPTIONS FLTE'!$D52)*('MVLP INPUT FLTE'!$D10*'COMMISSION ASSUMPTIONS FLTE'!$F23)</f>
        <v>0</v>
      </c>
      <c r="BM132" s="314">
        <f ca="1">('SUBSCRIBER BASE FLTE'!BM48*'COMMISSION ASSUMPTIONS FLTE'!$D52)*('MVLP INPUT FLTE'!$D10*'COMMISSION ASSUMPTIONS FLTE'!$F23)</f>
        <v>0</v>
      </c>
      <c r="BN132" s="314">
        <f ca="1">('SUBSCRIBER BASE FLTE'!BN48*'COMMISSION ASSUMPTIONS FLTE'!$D52)*('MVLP INPUT FLTE'!$D10*'COMMISSION ASSUMPTIONS FLTE'!$F23)</f>
        <v>0</v>
      </c>
      <c r="BO132" s="314">
        <f ca="1">('SUBSCRIBER BASE FLTE'!BO48*'COMMISSION ASSUMPTIONS FLTE'!$D52)*('MVLP INPUT FLTE'!$D10*'COMMISSION ASSUMPTIONS FLTE'!$F23)</f>
        <v>0</v>
      </c>
      <c r="BP132" s="314">
        <f ca="1">('SUBSCRIBER BASE FLTE'!BP48*'COMMISSION ASSUMPTIONS FLTE'!$D52)*('MVLP INPUT FLTE'!$D10*'COMMISSION ASSUMPTIONS FLTE'!$F23)</f>
        <v>0</v>
      </c>
      <c r="BQ132" s="314">
        <f ca="1">('SUBSCRIBER BASE FLTE'!BQ48*'COMMISSION ASSUMPTIONS FLTE'!$D52)*('MVLP INPUT FLTE'!$D10*'COMMISSION ASSUMPTIONS FLTE'!$F23)</f>
        <v>0</v>
      </c>
      <c r="BR132" s="314">
        <f ca="1">('SUBSCRIBER BASE FLTE'!BR48*'COMMISSION ASSUMPTIONS FLTE'!$D52)*('MVLP INPUT FLTE'!$D10*'COMMISSION ASSUMPTIONS FLTE'!$F23)</f>
        <v>0</v>
      </c>
    </row>
    <row r="133" spans="2:70" ht="24" customHeight="1" outlineLevel="1">
      <c r="B133" s="313" t="str">
        <f>B125</f>
        <v>FLTE 100GB</v>
      </c>
      <c r="C133" s="314">
        <f>('SUBSCRIBER BASE FLTE'!C49*'COMMISSION ASSUMPTIONS FLTE'!$D53)*('MVLP INPUT FLTE'!$D11*'COMMISSION ASSUMPTIONS FLTE'!$F24)</f>
        <v>0</v>
      </c>
      <c r="D133" s="314">
        <f>('SUBSCRIBER BASE FLTE'!D49*'COMMISSION ASSUMPTIONS FLTE'!$D53)*('MVLP INPUT FLTE'!$D11*'COMMISSION ASSUMPTIONS FLTE'!$F24)</f>
        <v>0</v>
      </c>
      <c r="E133" s="314">
        <f>('SUBSCRIBER BASE FLTE'!E49*'COMMISSION ASSUMPTIONS FLTE'!$D53)*('MVLP INPUT FLTE'!$D11*'COMMISSION ASSUMPTIONS FLTE'!$F24)</f>
        <v>0</v>
      </c>
      <c r="F133" s="314">
        <f>('SUBSCRIBER BASE FLTE'!F49*'COMMISSION ASSUMPTIONS FLTE'!$D53)*('MVLP INPUT FLTE'!$D11*'COMMISSION ASSUMPTIONS FLTE'!$F24)</f>
        <v>0</v>
      </c>
      <c r="G133" s="314">
        <f>('SUBSCRIBER BASE FLTE'!G49*'COMMISSION ASSUMPTIONS FLTE'!$D53)*('MVLP INPUT FLTE'!$D11*'COMMISSION ASSUMPTIONS FLTE'!$F24)</f>
        <v>0</v>
      </c>
      <c r="H133" s="314">
        <f>('SUBSCRIBER BASE FLTE'!H49*'COMMISSION ASSUMPTIONS FLTE'!$D53)*('MVLP INPUT FLTE'!$D11*'COMMISSION ASSUMPTIONS FLTE'!$F24)</f>
        <v>0</v>
      </c>
      <c r="I133" s="314">
        <f>('SUBSCRIBER BASE FLTE'!I49*'COMMISSION ASSUMPTIONS FLTE'!$D53)*('MVLP INPUT FLTE'!$D11*'COMMISSION ASSUMPTIONS FLTE'!$F24)</f>
        <v>0</v>
      </c>
      <c r="J133" s="314">
        <f>('SUBSCRIBER BASE FLTE'!J49*'COMMISSION ASSUMPTIONS FLTE'!$D53)*('MVLP INPUT FLTE'!$D11*'COMMISSION ASSUMPTIONS FLTE'!$F24)</f>
        <v>0</v>
      </c>
      <c r="K133" s="314">
        <f ca="1">('SUBSCRIBER BASE FLTE'!K49*'COMMISSION ASSUMPTIONS FLTE'!$D53)*('MVLP INPUT FLTE'!$D11*'COMMISSION ASSUMPTIONS FLTE'!$F24)</f>
        <v>0</v>
      </c>
      <c r="L133" s="314">
        <f ca="1">('SUBSCRIBER BASE FLTE'!L49*'COMMISSION ASSUMPTIONS FLTE'!$D53)*('MVLP INPUT FLTE'!$D11*'COMMISSION ASSUMPTIONS FLTE'!$F24)</f>
        <v>0</v>
      </c>
      <c r="M133" s="314">
        <f ca="1">('SUBSCRIBER BASE FLTE'!M49*'COMMISSION ASSUMPTIONS FLTE'!$D53)*('MVLP INPUT FLTE'!$D11*'COMMISSION ASSUMPTIONS FLTE'!$F24)</f>
        <v>0</v>
      </c>
      <c r="N133" s="314">
        <f ca="1">('SUBSCRIBER BASE FLTE'!N49*'COMMISSION ASSUMPTIONS FLTE'!$D53)*('MVLP INPUT FLTE'!$D11*'COMMISSION ASSUMPTIONS FLTE'!$F24)</f>
        <v>0</v>
      </c>
      <c r="O133" s="314">
        <f ca="1">('SUBSCRIBER BASE FLTE'!O49*'COMMISSION ASSUMPTIONS FLTE'!$D53)*('MVLP INPUT FLTE'!$D11*'COMMISSION ASSUMPTIONS FLTE'!$F24)</f>
        <v>0</v>
      </c>
      <c r="P133" s="314">
        <f ca="1">('SUBSCRIBER BASE FLTE'!P49*'COMMISSION ASSUMPTIONS FLTE'!$D53)*('MVLP INPUT FLTE'!$D11*'COMMISSION ASSUMPTIONS FLTE'!$F24)</f>
        <v>0</v>
      </c>
      <c r="Q133" s="314">
        <f ca="1">('SUBSCRIBER BASE FLTE'!Q49*'COMMISSION ASSUMPTIONS FLTE'!$D53)*('MVLP INPUT FLTE'!$D11*'COMMISSION ASSUMPTIONS FLTE'!$F24)</f>
        <v>0</v>
      </c>
      <c r="R133" s="314">
        <f ca="1">('SUBSCRIBER BASE FLTE'!R49*'COMMISSION ASSUMPTIONS FLTE'!$D53)*('MVLP INPUT FLTE'!$D11*'COMMISSION ASSUMPTIONS FLTE'!$F24)</f>
        <v>0</v>
      </c>
      <c r="S133" s="314">
        <f ca="1">('SUBSCRIBER BASE FLTE'!S49*'COMMISSION ASSUMPTIONS FLTE'!$D53)*('MVLP INPUT FLTE'!$D11*'COMMISSION ASSUMPTIONS FLTE'!$F24)</f>
        <v>0</v>
      </c>
      <c r="T133" s="314">
        <f ca="1">('SUBSCRIBER BASE FLTE'!T49*'COMMISSION ASSUMPTIONS FLTE'!$D53)*('MVLP INPUT FLTE'!$D11*'COMMISSION ASSUMPTIONS FLTE'!$F24)</f>
        <v>0</v>
      </c>
      <c r="U133" s="314">
        <f ca="1">('SUBSCRIBER BASE FLTE'!U49*'COMMISSION ASSUMPTIONS FLTE'!$D53)*('MVLP INPUT FLTE'!$D11*'COMMISSION ASSUMPTIONS FLTE'!$F24)</f>
        <v>0</v>
      </c>
      <c r="V133" s="314">
        <f ca="1">('SUBSCRIBER BASE FLTE'!V49*'COMMISSION ASSUMPTIONS FLTE'!$D53)*('MVLP INPUT FLTE'!$D11*'COMMISSION ASSUMPTIONS FLTE'!$F24)</f>
        <v>0</v>
      </c>
      <c r="W133" s="314">
        <f ca="1">('SUBSCRIBER BASE FLTE'!W49*'COMMISSION ASSUMPTIONS FLTE'!$D53)*('MVLP INPUT FLTE'!$D11*'COMMISSION ASSUMPTIONS FLTE'!$F24)</f>
        <v>0</v>
      </c>
      <c r="X133" s="314">
        <f ca="1">('SUBSCRIBER BASE FLTE'!X49*'COMMISSION ASSUMPTIONS FLTE'!$D53)*('MVLP INPUT FLTE'!$D11*'COMMISSION ASSUMPTIONS FLTE'!$F24)</f>
        <v>0</v>
      </c>
      <c r="Y133" s="314">
        <f ca="1">('SUBSCRIBER BASE FLTE'!Y49*'COMMISSION ASSUMPTIONS FLTE'!$D53)*('MVLP INPUT FLTE'!$D11*'COMMISSION ASSUMPTIONS FLTE'!$F24)</f>
        <v>0</v>
      </c>
      <c r="Z133" s="314">
        <f ca="1">('SUBSCRIBER BASE FLTE'!Z49*'COMMISSION ASSUMPTIONS FLTE'!$D53)*('MVLP INPUT FLTE'!$D11*'COMMISSION ASSUMPTIONS FLTE'!$F24)</f>
        <v>0</v>
      </c>
      <c r="AA133" s="314">
        <f ca="1">('SUBSCRIBER BASE FLTE'!AA49*'COMMISSION ASSUMPTIONS FLTE'!$D53)*('MVLP INPUT FLTE'!$D11*'COMMISSION ASSUMPTIONS FLTE'!$F24)</f>
        <v>0</v>
      </c>
      <c r="AB133" s="314">
        <f ca="1">('SUBSCRIBER BASE FLTE'!AB49*'COMMISSION ASSUMPTIONS FLTE'!$D53)*('MVLP INPUT FLTE'!$D11*'COMMISSION ASSUMPTIONS FLTE'!$F24)</f>
        <v>0</v>
      </c>
      <c r="AC133" s="314">
        <f ca="1">('SUBSCRIBER BASE FLTE'!AC49*'COMMISSION ASSUMPTIONS FLTE'!$D53)*('MVLP INPUT FLTE'!$D11*'COMMISSION ASSUMPTIONS FLTE'!$F24)</f>
        <v>0</v>
      </c>
      <c r="AD133" s="314">
        <f ca="1">('SUBSCRIBER BASE FLTE'!AD49*'COMMISSION ASSUMPTIONS FLTE'!$D53)*('MVLP INPUT FLTE'!$D11*'COMMISSION ASSUMPTIONS FLTE'!$F24)</f>
        <v>0</v>
      </c>
      <c r="AE133" s="314">
        <f ca="1">('SUBSCRIBER BASE FLTE'!AE49*'COMMISSION ASSUMPTIONS FLTE'!$D53)*('MVLP INPUT FLTE'!$D11*'COMMISSION ASSUMPTIONS FLTE'!$F24)</f>
        <v>0</v>
      </c>
      <c r="AF133" s="314">
        <f ca="1">('SUBSCRIBER BASE FLTE'!AF49*'COMMISSION ASSUMPTIONS FLTE'!$D53)*('MVLP INPUT FLTE'!$D11*'COMMISSION ASSUMPTIONS FLTE'!$F24)</f>
        <v>0</v>
      </c>
      <c r="AG133" s="314">
        <f ca="1">('SUBSCRIBER BASE FLTE'!AG49*'COMMISSION ASSUMPTIONS FLTE'!$D53)*('MVLP INPUT FLTE'!$D11*'COMMISSION ASSUMPTIONS FLTE'!$F24)</f>
        <v>0</v>
      </c>
      <c r="AH133" s="314">
        <f ca="1">('SUBSCRIBER BASE FLTE'!AH49*'COMMISSION ASSUMPTIONS FLTE'!$D53)*('MVLP INPUT FLTE'!$D11*'COMMISSION ASSUMPTIONS FLTE'!$F24)</f>
        <v>0</v>
      </c>
      <c r="AI133" s="314">
        <f ca="1">('SUBSCRIBER BASE FLTE'!AI49*'COMMISSION ASSUMPTIONS FLTE'!$D53)*('MVLP INPUT FLTE'!$D11*'COMMISSION ASSUMPTIONS FLTE'!$F24)</f>
        <v>0</v>
      </c>
      <c r="AJ133" s="314">
        <f ca="1">('SUBSCRIBER BASE FLTE'!AJ49*'COMMISSION ASSUMPTIONS FLTE'!$D53)*('MVLP INPUT FLTE'!$D11*'COMMISSION ASSUMPTIONS FLTE'!$F24)</f>
        <v>0</v>
      </c>
      <c r="AK133" s="314">
        <f ca="1">('SUBSCRIBER BASE FLTE'!AK49*'COMMISSION ASSUMPTIONS FLTE'!$D53)*('MVLP INPUT FLTE'!$D11*'COMMISSION ASSUMPTIONS FLTE'!$F24)</f>
        <v>0</v>
      </c>
      <c r="AL133" s="314">
        <f ca="1">('SUBSCRIBER BASE FLTE'!AL49*'COMMISSION ASSUMPTIONS FLTE'!$D53)*('MVLP INPUT FLTE'!$D11*'COMMISSION ASSUMPTIONS FLTE'!$F24)</f>
        <v>0</v>
      </c>
      <c r="AM133" s="314">
        <f ca="1">('SUBSCRIBER BASE FLTE'!AM49*'COMMISSION ASSUMPTIONS FLTE'!$D53)*('MVLP INPUT FLTE'!$D11*'COMMISSION ASSUMPTIONS FLTE'!$F24)</f>
        <v>0</v>
      </c>
      <c r="AN133" s="314">
        <f ca="1">('SUBSCRIBER BASE FLTE'!AN49*'COMMISSION ASSUMPTIONS FLTE'!$D53)*('MVLP INPUT FLTE'!$D11*'COMMISSION ASSUMPTIONS FLTE'!$F24)</f>
        <v>0</v>
      </c>
      <c r="AO133" s="314">
        <f ca="1">('SUBSCRIBER BASE FLTE'!AO49*'COMMISSION ASSUMPTIONS FLTE'!$D53)*('MVLP INPUT FLTE'!$D11*'COMMISSION ASSUMPTIONS FLTE'!$F24)</f>
        <v>0</v>
      </c>
      <c r="AP133" s="314">
        <f ca="1">('SUBSCRIBER BASE FLTE'!AP49*'COMMISSION ASSUMPTIONS FLTE'!$D53)*('MVLP INPUT FLTE'!$D11*'COMMISSION ASSUMPTIONS FLTE'!$F24)</f>
        <v>0</v>
      </c>
      <c r="AQ133" s="314">
        <f ca="1">('SUBSCRIBER BASE FLTE'!AQ49*'COMMISSION ASSUMPTIONS FLTE'!$D53)*('MVLP INPUT FLTE'!$D11*'COMMISSION ASSUMPTIONS FLTE'!$F24)</f>
        <v>0</v>
      </c>
      <c r="AR133" s="314">
        <f ca="1">('SUBSCRIBER BASE FLTE'!AR49*'COMMISSION ASSUMPTIONS FLTE'!$D53)*('MVLP INPUT FLTE'!$D11*'COMMISSION ASSUMPTIONS FLTE'!$F24)</f>
        <v>0</v>
      </c>
      <c r="AS133" s="314">
        <f ca="1">('SUBSCRIBER BASE FLTE'!AS49*'COMMISSION ASSUMPTIONS FLTE'!$D53)*('MVLP INPUT FLTE'!$D11*'COMMISSION ASSUMPTIONS FLTE'!$F24)</f>
        <v>0</v>
      </c>
      <c r="AT133" s="314">
        <f ca="1">('SUBSCRIBER BASE FLTE'!AT49*'COMMISSION ASSUMPTIONS FLTE'!$D53)*('MVLP INPUT FLTE'!$D11*'COMMISSION ASSUMPTIONS FLTE'!$F24)</f>
        <v>0</v>
      </c>
      <c r="AU133" s="314">
        <f ca="1">('SUBSCRIBER BASE FLTE'!AU49*'COMMISSION ASSUMPTIONS FLTE'!$D53)*('MVLP INPUT FLTE'!$D11*'COMMISSION ASSUMPTIONS FLTE'!$F24)</f>
        <v>0</v>
      </c>
      <c r="AV133" s="314">
        <f ca="1">('SUBSCRIBER BASE FLTE'!AV49*'COMMISSION ASSUMPTIONS FLTE'!$D53)*('MVLP INPUT FLTE'!$D11*'COMMISSION ASSUMPTIONS FLTE'!$F24)</f>
        <v>0</v>
      </c>
      <c r="AW133" s="314">
        <f ca="1">('SUBSCRIBER BASE FLTE'!AW49*'COMMISSION ASSUMPTIONS FLTE'!$D53)*('MVLP INPUT FLTE'!$D11*'COMMISSION ASSUMPTIONS FLTE'!$F24)</f>
        <v>0</v>
      </c>
      <c r="AX133" s="314">
        <f ca="1">('SUBSCRIBER BASE FLTE'!AX49*'COMMISSION ASSUMPTIONS FLTE'!$D53)*('MVLP INPUT FLTE'!$D11*'COMMISSION ASSUMPTIONS FLTE'!$F24)</f>
        <v>0</v>
      </c>
      <c r="AY133" s="314">
        <f ca="1">('SUBSCRIBER BASE FLTE'!AY49*'COMMISSION ASSUMPTIONS FLTE'!$D53)*('MVLP INPUT FLTE'!$D11*'COMMISSION ASSUMPTIONS FLTE'!$F24)</f>
        <v>0</v>
      </c>
      <c r="AZ133" s="314">
        <f ca="1">('SUBSCRIBER BASE FLTE'!AZ49*'COMMISSION ASSUMPTIONS FLTE'!$D53)*('MVLP INPUT FLTE'!$D11*'COMMISSION ASSUMPTIONS FLTE'!$F24)</f>
        <v>0</v>
      </c>
      <c r="BA133" s="314">
        <f ca="1">('SUBSCRIBER BASE FLTE'!BA49*'COMMISSION ASSUMPTIONS FLTE'!$D53)*('MVLP INPUT FLTE'!$D11*'COMMISSION ASSUMPTIONS FLTE'!$F24)</f>
        <v>0</v>
      </c>
      <c r="BB133" s="314">
        <f ca="1">('SUBSCRIBER BASE FLTE'!BB49*'COMMISSION ASSUMPTIONS FLTE'!$D53)*('MVLP INPUT FLTE'!$D11*'COMMISSION ASSUMPTIONS FLTE'!$F24)</f>
        <v>0</v>
      </c>
      <c r="BC133" s="314">
        <f ca="1">('SUBSCRIBER BASE FLTE'!BC49*'COMMISSION ASSUMPTIONS FLTE'!$D53)*('MVLP INPUT FLTE'!$D11*'COMMISSION ASSUMPTIONS FLTE'!$F24)</f>
        <v>0</v>
      </c>
      <c r="BD133" s="314">
        <f ca="1">('SUBSCRIBER BASE FLTE'!BD49*'COMMISSION ASSUMPTIONS FLTE'!$D53)*('MVLP INPUT FLTE'!$D11*'COMMISSION ASSUMPTIONS FLTE'!$F24)</f>
        <v>0</v>
      </c>
      <c r="BE133" s="314">
        <f ca="1">('SUBSCRIBER BASE FLTE'!BE49*'COMMISSION ASSUMPTIONS FLTE'!$D53)*('MVLP INPUT FLTE'!$D11*'COMMISSION ASSUMPTIONS FLTE'!$F24)</f>
        <v>0</v>
      </c>
      <c r="BF133" s="314">
        <f ca="1">('SUBSCRIBER BASE FLTE'!BF49*'COMMISSION ASSUMPTIONS FLTE'!$D53)*('MVLP INPUT FLTE'!$D11*'COMMISSION ASSUMPTIONS FLTE'!$F24)</f>
        <v>0</v>
      </c>
      <c r="BG133" s="314">
        <f ca="1">('SUBSCRIBER BASE FLTE'!BG49*'COMMISSION ASSUMPTIONS FLTE'!$D53)*('MVLP INPUT FLTE'!$D11*'COMMISSION ASSUMPTIONS FLTE'!$F24)</f>
        <v>0</v>
      </c>
      <c r="BH133" s="314">
        <f ca="1">('SUBSCRIBER BASE FLTE'!BH49*'COMMISSION ASSUMPTIONS FLTE'!$D53)*('MVLP INPUT FLTE'!$D11*'COMMISSION ASSUMPTIONS FLTE'!$F24)</f>
        <v>0</v>
      </c>
      <c r="BI133" s="314">
        <f ca="1">('SUBSCRIBER BASE FLTE'!BI49*'COMMISSION ASSUMPTIONS FLTE'!$D53)*('MVLP INPUT FLTE'!$D11*'COMMISSION ASSUMPTIONS FLTE'!$F24)</f>
        <v>0</v>
      </c>
      <c r="BJ133" s="314">
        <f ca="1">('SUBSCRIBER BASE FLTE'!BJ49*'COMMISSION ASSUMPTIONS FLTE'!$D53)*('MVLP INPUT FLTE'!$D11*'COMMISSION ASSUMPTIONS FLTE'!$F24)</f>
        <v>0</v>
      </c>
      <c r="BK133" s="314">
        <f ca="1">('SUBSCRIBER BASE FLTE'!BK49*'COMMISSION ASSUMPTIONS FLTE'!$D53)*('MVLP INPUT FLTE'!$D11*'COMMISSION ASSUMPTIONS FLTE'!$F24)</f>
        <v>0</v>
      </c>
      <c r="BL133" s="314">
        <f ca="1">('SUBSCRIBER BASE FLTE'!BL49*'COMMISSION ASSUMPTIONS FLTE'!$D53)*('MVLP INPUT FLTE'!$D11*'COMMISSION ASSUMPTIONS FLTE'!$F24)</f>
        <v>0</v>
      </c>
      <c r="BM133" s="314">
        <f ca="1">('SUBSCRIBER BASE FLTE'!BM49*'COMMISSION ASSUMPTIONS FLTE'!$D53)*('MVLP INPUT FLTE'!$D11*'COMMISSION ASSUMPTIONS FLTE'!$F24)</f>
        <v>0</v>
      </c>
      <c r="BN133" s="314">
        <f ca="1">('SUBSCRIBER BASE FLTE'!BN49*'COMMISSION ASSUMPTIONS FLTE'!$D53)*('MVLP INPUT FLTE'!$D11*'COMMISSION ASSUMPTIONS FLTE'!$F24)</f>
        <v>0</v>
      </c>
      <c r="BO133" s="314">
        <f ca="1">('SUBSCRIBER BASE FLTE'!BO49*'COMMISSION ASSUMPTIONS FLTE'!$D53)*('MVLP INPUT FLTE'!$D11*'COMMISSION ASSUMPTIONS FLTE'!$F24)</f>
        <v>0</v>
      </c>
      <c r="BP133" s="314">
        <f ca="1">('SUBSCRIBER BASE FLTE'!BP49*'COMMISSION ASSUMPTIONS FLTE'!$D53)*('MVLP INPUT FLTE'!$D11*'COMMISSION ASSUMPTIONS FLTE'!$F24)</f>
        <v>0</v>
      </c>
      <c r="BQ133" s="314">
        <f ca="1">('SUBSCRIBER BASE FLTE'!BQ49*'COMMISSION ASSUMPTIONS FLTE'!$D53)*('MVLP INPUT FLTE'!$D11*'COMMISSION ASSUMPTIONS FLTE'!$F24)</f>
        <v>0</v>
      </c>
      <c r="BR133" s="314">
        <f ca="1">('SUBSCRIBER BASE FLTE'!BR49*'COMMISSION ASSUMPTIONS FLTE'!$D53)*('MVLP INPUT FLTE'!$D11*'COMMISSION ASSUMPTIONS FLTE'!$F24)</f>
        <v>0</v>
      </c>
    </row>
    <row r="134" spans="2:70" ht="24" customHeight="1" outlineLevel="1">
      <c r="B134" s="313" t="str">
        <f>B126</f>
        <v>FLTE 200GB</v>
      </c>
      <c r="C134" s="314">
        <f>('SUBSCRIBER BASE FLTE'!C50*'COMMISSION ASSUMPTIONS FLTE'!$D54)*('MVLP INPUT FLTE'!$D12*'COMMISSION ASSUMPTIONS FLTE'!$F25)</f>
        <v>0</v>
      </c>
      <c r="D134" s="314">
        <f>('SUBSCRIBER BASE FLTE'!D50*'COMMISSION ASSUMPTIONS FLTE'!$D54)*('MVLP INPUT FLTE'!$D12*'COMMISSION ASSUMPTIONS FLTE'!$F25)</f>
        <v>0</v>
      </c>
      <c r="E134" s="314">
        <f>('SUBSCRIBER BASE FLTE'!E50*'COMMISSION ASSUMPTIONS FLTE'!$D54)*('MVLP INPUT FLTE'!$D12*'COMMISSION ASSUMPTIONS FLTE'!$F25)</f>
        <v>0</v>
      </c>
      <c r="F134" s="314">
        <f>('SUBSCRIBER BASE FLTE'!F50*'COMMISSION ASSUMPTIONS FLTE'!$D54)*('MVLP INPUT FLTE'!$D12*'COMMISSION ASSUMPTIONS FLTE'!$F25)</f>
        <v>0</v>
      </c>
      <c r="G134" s="314">
        <f>('SUBSCRIBER BASE FLTE'!G50*'COMMISSION ASSUMPTIONS FLTE'!$D54)*('MVLP INPUT FLTE'!$D12*'COMMISSION ASSUMPTIONS FLTE'!$F25)</f>
        <v>0</v>
      </c>
      <c r="H134" s="314">
        <f>('SUBSCRIBER BASE FLTE'!H50*'COMMISSION ASSUMPTIONS FLTE'!$D54)*('MVLP INPUT FLTE'!$D12*'COMMISSION ASSUMPTIONS FLTE'!$F25)</f>
        <v>0</v>
      </c>
      <c r="I134" s="314">
        <f>('SUBSCRIBER BASE FLTE'!I50*'COMMISSION ASSUMPTIONS FLTE'!$D54)*('MVLP INPUT FLTE'!$D12*'COMMISSION ASSUMPTIONS FLTE'!$F25)</f>
        <v>0</v>
      </c>
      <c r="J134" s="314">
        <f>('SUBSCRIBER BASE FLTE'!J50*'COMMISSION ASSUMPTIONS FLTE'!$D54)*('MVLP INPUT FLTE'!$D12*'COMMISSION ASSUMPTIONS FLTE'!$F25)</f>
        <v>0</v>
      </c>
      <c r="K134" s="314">
        <f ca="1">('SUBSCRIBER BASE FLTE'!K50*'COMMISSION ASSUMPTIONS FLTE'!$D54)*('MVLP INPUT FLTE'!$D12*'COMMISSION ASSUMPTIONS FLTE'!$F25)</f>
        <v>0</v>
      </c>
      <c r="L134" s="314">
        <f ca="1">('SUBSCRIBER BASE FLTE'!L50*'COMMISSION ASSUMPTIONS FLTE'!$D54)*('MVLP INPUT FLTE'!$D12*'COMMISSION ASSUMPTIONS FLTE'!$F25)</f>
        <v>0</v>
      </c>
      <c r="M134" s="314">
        <f ca="1">('SUBSCRIBER BASE FLTE'!M50*'COMMISSION ASSUMPTIONS FLTE'!$D54)*('MVLP INPUT FLTE'!$D12*'COMMISSION ASSUMPTIONS FLTE'!$F25)</f>
        <v>0</v>
      </c>
      <c r="N134" s="314">
        <f ca="1">('SUBSCRIBER BASE FLTE'!N50*'COMMISSION ASSUMPTIONS FLTE'!$D54)*('MVLP INPUT FLTE'!$D12*'COMMISSION ASSUMPTIONS FLTE'!$F25)</f>
        <v>0</v>
      </c>
      <c r="O134" s="314">
        <f ca="1">('SUBSCRIBER BASE FLTE'!O50*'COMMISSION ASSUMPTIONS FLTE'!$D54)*('MVLP INPUT FLTE'!$D12*'COMMISSION ASSUMPTIONS FLTE'!$F25)</f>
        <v>0</v>
      </c>
      <c r="P134" s="314">
        <f ca="1">('SUBSCRIBER BASE FLTE'!P50*'COMMISSION ASSUMPTIONS FLTE'!$D54)*('MVLP INPUT FLTE'!$D12*'COMMISSION ASSUMPTIONS FLTE'!$F25)</f>
        <v>0</v>
      </c>
      <c r="Q134" s="314">
        <f ca="1">('SUBSCRIBER BASE FLTE'!Q50*'COMMISSION ASSUMPTIONS FLTE'!$D54)*('MVLP INPUT FLTE'!$D12*'COMMISSION ASSUMPTIONS FLTE'!$F25)</f>
        <v>0</v>
      </c>
      <c r="R134" s="314">
        <f ca="1">('SUBSCRIBER BASE FLTE'!R50*'COMMISSION ASSUMPTIONS FLTE'!$D54)*('MVLP INPUT FLTE'!$D12*'COMMISSION ASSUMPTIONS FLTE'!$F25)</f>
        <v>0</v>
      </c>
      <c r="S134" s="314">
        <f ca="1">('SUBSCRIBER BASE FLTE'!S50*'COMMISSION ASSUMPTIONS FLTE'!$D54)*('MVLP INPUT FLTE'!$D12*'COMMISSION ASSUMPTIONS FLTE'!$F25)</f>
        <v>0</v>
      </c>
      <c r="T134" s="314">
        <f ca="1">('SUBSCRIBER BASE FLTE'!T50*'COMMISSION ASSUMPTIONS FLTE'!$D54)*('MVLP INPUT FLTE'!$D12*'COMMISSION ASSUMPTIONS FLTE'!$F25)</f>
        <v>0</v>
      </c>
      <c r="U134" s="314">
        <f ca="1">('SUBSCRIBER BASE FLTE'!U50*'COMMISSION ASSUMPTIONS FLTE'!$D54)*('MVLP INPUT FLTE'!$D12*'COMMISSION ASSUMPTIONS FLTE'!$F25)</f>
        <v>0</v>
      </c>
      <c r="V134" s="314">
        <f ca="1">('SUBSCRIBER BASE FLTE'!V50*'COMMISSION ASSUMPTIONS FLTE'!$D54)*('MVLP INPUT FLTE'!$D12*'COMMISSION ASSUMPTIONS FLTE'!$F25)</f>
        <v>0</v>
      </c>
      <c r="W134" s="314">
        <f ca="1">('SUBSCRIBER BASE FLTE'!W50*'COMMISSION ASSUMPTIONS FLTE'!$D54)*('MVLP INPUT FLTE'!$D12*'COMMISSION ASSUMPTIONS FLTE'!$F25)</f>
        <v>0</v>
      </c>
      <c r="X134" s="314">
        <f ca="1">('SUBSCRIBER BASE FLTE'!X50*'COMMISSION ASSUMPTIONS FLTE'!$D54)*('MVLP INPUT FLTE'!$D12*'COMMISSION ASSUMPTIONS FLTE'!$F25)</f>
        <v>0</v>
      </c>
      <c r="Y134" s="314">
        <f ca="1">('SUBSCRIBER BASE FLTE'!Y50*'COMMISSION ASSUMPTIONS FLTE'!$D54)*('MVLP INPUT FLTE'!$D12*'COMMISSION ASSUMPTIONS FLTE'!$F25)</f>
        <v>0</v>
      </c>
      <c r="Z134" s="314">
        <f ca="1">('SUBSCRIBER BASE FLTE'!Z50*'COMMISSION ASSUMPTIONS FLTE'!$D54)*('MVLP INPUT FLTE'!$D12*'COMMISSION ASSUMPTIONS FLTE'!$F25)</f>
        <v>0</v>
      </c>
      <c r="AA134" s="314">
        <f ca="1">('SUBSCRIBER BASE FLTE'!AA50*'COMMISSION ASSUMPTIONS FLTE'!$D54)*('MVLP INPUT FLTE'!$D12*'COMMISSION ASSUMPTIONS FLTE'!$F25)</f>
        <v>0</v>
      </c>
      <c r="AB134" s="314">
        <f ca="1">('SUBSCRIBER BASE FLTE'!AB50*'COMMISSION ASSUMPTIONS FLTE'!$D54)*('MVLP INPUT FLTE'!$D12*'COMMISSION ASSUMPTIONS FLTE'!$F25)</f>
        <v>0</v>
      </c>
      <c r="AC134" s="314">
        <f ca="1">('SUBSCRIBER BASE FLTE'!AC50*'COMMISSION ASSUMPTIONS FLTE'!$D54)*('MVLP INPUT FLTE'!$D12*'COMMISSION ASSUMPTIONS FLTE'!$F25)</f>
        <v>0</v>
      </c>
      <c r="AD134" s="314">
        <f ca="1">('SUBSCRIBER BASE FLTE'!AD50*'COMMISSION ASSUMPTIONS FLTE'!$D54)*('MVLP INPUT FLTE'!$D12*'COMMISSION ASSUMPTIONS FLTE'!$F25)</f>
        <v>0</v>
      </c>
      <c r="AE134" s="314">
        <f ca="1">('SUBSCRIBER BASE FLTE'!AE50*'COMMISSION ASSUMPTIONS FLTE'!$D54)*('MVLP INPUT FLTE'!$D12*'COMMISSION ASSUMPTIONS FLTE'!$F25)</f>
        <v>0</v>
      </c>
      <c r="AF134" s="314">
        <f ca="1">('SUBSCRIBER BASE FLTE'!AF50*'COMMISSION ASSUMPTIONS FLTE'!$D54)*('MVLP INPUT FLTE'!$D12*'COMMISSION ASSUMPTIONS FLTE'!$F25)</f>
        <v>0</v>
      </c>
      <c r="AG134" s="314">
        <f ca="1">('SUBSCRIBER BASE FLTE'!AG50*'COMMISSION ASSUMPTIONS FLTE'!$D54)*('MVLP INPUT FLTE'!$D12*'COMMISSION ASSUMPTIONS FLTE'!$F25)</f>
        <v>0</v>
      </c>
      <c r="AH134" s="314">
        <f ca="1">('SUBSCRIBER BASE FLTE'!AH50*'COMMISSION ASSUMPTIONS FLTE'!$D54)*('MVLP INPUT FLTE'!$D12*'COMMISSION ASSUMPTIONS FLTE'!$F25)</f>
        <v>0</v>
      </c>
      <c r="AI134" s="314">
        <f ca="1">('SUBSCRIBER BASE FLTE'!AI50*'COMMISSION ASSUMPTIONS FLTE'!$D54)*('MVLP INPUT FLTE'!$D12*'COMMISSION ASSUMPTIONS FLTE'!$F25)</f>
        <v>0</v>
      </c>
      <c r="AJ134" s="314">
        <f ca="1">('SUBSCRIBER BASE FLTE'!AJ50*'COMMISSION ASSUMPTIONS FLTE'!$D54)*('MVLP INPUT FLTE'!$D12*'COMMISSION ASSUMPTIONS FLTE'!$F25)</f>
        <v>0</v>
      </c>
      <c r="AK134" s="314">
        <f ca="1">('SUBSCRIBER BASE FLTE'!AK50*'COMMISSION ASSUMPTIONS FLTE'!$D54)*('MVLP INPUT FLTE'!$D12*'COMMISSION ASSUMPTIONS FLTE'!$F25)</f>
        <v>0</v>
      </c>
      <c r="AL134" s="314">
        <f ca="1">('SUBSCRIBER BASE FLTE'!AL50*'COMMISSION ASSUMPTIONS FLTE'!$D54)*('MVLP INPUT FLTE'!$D12*'COMMISSION ASSUMPTIONS FLTE'!$F25)</f>
        <v>0</v>
      </c>
      <c r="AM134" s="314">
        <f ca="1">('SUBSCRIBER BASE FLTE'!AM50*'COMMISSION ASSUMPTIONS FLTE'!$D54)*('MVLP INPUT FLTE'!$D12*'COMMISSION ASSUMPTIONS FLTE'!$F25)</f>
        <v>0</v>
      </c>
      <c r="AN134" s="314">
        <f ca="1">('SUBSCRIBER BASE FLTE'!AN50*'COMMISSION ASSUMPTIONS FLTE'!$D54)*('MVLP INPUT FLTE'!$D12*'COMMISSION ASSUMPTIONS FLTE'!$F25)</f>
        <v>0</v>
      </c>
      <c r="AO134" s="314">
        <f ca="1">('SUBSCRIBER BASE FLTE'!AO50*'COMMISSION ASSUMPTIONS FLTE'!$D54)*('MVLP INPUT FLTE'!$D12*'COMMISSION ASSUMPTIONS FLTE'!$F25)</f>
        <v>0</v>
      </c>
      <c r="AP134" s="314">
        <f ca="1">('SUBSCRIBER BASE FLTE'!AP50*'COMMISSION ASSUMPTIONS FLTE'!$D54)*('MVLP INPUT FLTE'!$D12*'COMMISSION ASSUMPTIONS FLTE'!$F25)</f>
        <v>0</v>
      </c>
      <c r="AQ134" s="314">
        <f ca="1">('SUBSCRIBER BASE FLTE'!AQ50*'COMMISSION ASSUMPTIONS FLTE'!$D54)*('MVLP INPUT FLTE'!$D12*'COMMISSION ASSUMPTIONS FLTE'!$F25)</f>
        <v>0</v>
      </c>
      <c r="AR134" s="314">
        <f ca="1">('SUBSCRIBER BASE FLTE'!AR50*'COMMISSION ASSUMPTIONS FLTE'!$D54)*('MVLP INPUT FLTE'!$D12*'COMMISSION ASSUMPTIONS FLTE'!$F25)</f>
        <v>0</v>
      </c>
      <c r="AS134" s="314">
        <f ca="1">('SUBSCRIBER BASE FLTE'!AS50*'COMMISSION ASSUMPTIONS FLTE'!$D54)*('MVLP INPUT FLTE'!$D12*'COMMISSION ASSUMPTIONS FLTE'!$F25)</f>
        <v>0</v>
      </c>
      <c r="AT134" s="314">
        <f ca="1">('SUBSCRIBER BASE FLTE'!AT50*'COMMISSION ASSUMPTIONS FLTE'!$D54)*('MVLP INPUT FLTE'!$D12*'COMMISSION ASSUMPTIONS FLTE'!$F25)</f>
        <v>0</v>
      </c>
      <c r="AU134" s="314">
        <f ca="1">('SUBSCRIBER BASE FLTE'!AU50*'COMMISSION ASSUMPTIONS FLTE'!$D54)*('MVLP INPUT FLTE'!$D12*'COMMISSION ASSUMPTIONS FLTE'!$F25)</f>
        <v>0</v>
      </c>
      <c r="AV134" s="314">
        <f ca="1">('SUBSCRIBER BASE FLTE'!AV50*'COMMISSION ASSUMPTIONS FLTE'!$D54)*('MVLP INPUT FLTE'!$D12*'COMMISSION ASSUMPTIONS FLTE'!$F25)</f>
        <v>0</v>
      </c>
      <c r="AW134" s="314">
        <f ca="1">('SUBSCRIBER BASE FLTE'!AW50*'COMMISSION ASSUMPTIONS FLTE'!$D54)*('MVLP INPUT FLTE'!$D12*'COMMISSION ASSUMPTIONS FLTE'!$F25)</f>
        <v>0</v>
      </c>
      <c r="AX134" s="314">
        <f ca="1">('SUBSCRIBER BASE FLTE'!AX50*'COMMISSION ASSUMPTIONS FLTE'!$D54)*('MVLP INPUT FLTE'!$D12*'COMMISSION ASSUMPTIONS FLTE'!$F25)</f>
        <v>0</v>
      </c>
      <c r="AY134" s="314">
        <f ca="1">('SUBSCRIBER BASE FLTE'!AY50*'COMMISSION ASSUMPTIONS FLTE'!$D54)*('MVLP INPUT FLTE'!$D12*'COMMISSION ASSUMPTIONS FLTE'!$F25)</f>
        <v>0</v>
      </c>
      <c r="AZ134" s="314">
        <f ca="1">('SUBSCRIBER BASE FLTE'!AZ50*'COMMISSION ASSUMPTIONS FLTE'!$D54)*('MVLP INPUT FLTE'!$D12*'COMMISSION ASSUMPTIONS FLTE'!$F25)</f>
        <v>0</v>
      </c>
      <c r="BA134" s="314">
        <f ca="1">('SUBSCRIBER BASE FLTE'!BA50*'COMMISSION ASSUMPTIONS FLTE'!$D54)*('MVLP INPUT FLTE'!$D12*'COMMISSION ASSUMPTIONS FLTE'!$F25)</f>
        <v>0</v>
      </c>
      <c r="BB134" s="314">
        <f ca="1">('SUBSCRIBER BASE FLTE'!BB50*'COMMISSION ASSUMPTIONS FLTE'!$D54)*('MVLP INPUT FLTE'!$D12*'COMMISSION ASSUMPTIONS FLTE'!$F25)</f>
        <v>0</v>
      </c>
      <c r="BC134" s="314">
        <f ca="1">('SUBSCRIBER BASE FLTE'!BC50*'COMMISSION ASSUMPTIONS FLTE'!$D54)*('MVLP INPUT FLTE'!$D12*'COMMISSION ASSUMPTIONS FLTE'!$F25)</f>
        <v>0</v>
      </c>
      <c r="BD134" s="314">
        <f ca="1">('SUBSCRIBER BASE FLTE'!BD50*'COMMISSION ASSUMPTIONS FLTE'!$D54)*('MVLP INPUT FLTE'!$D12*'COMMISSION ASSUMPTIONS FLTE'!$F25)</f>
        <v>0</v>
      </c>
      <c r="BE134" s="314">
        <f ca="1">('SUBSCRIBER BASE FLTE'!BE50*'COMMISSION ASSUMPTIONS FLTE'!$D54)*('MVLP INPUT FLTE'!$D12*'COMMISSION ASSUMPTIONS FLTE'!$F25)</f>
        <v>0</v>
      </c>
      <c r="BF134" s="314">
        <f ca="1">('SUBSCRIBER BASE FLTE'!BF50*'COMMISSION ASSUMPTIONS FLTE'!$D54)*('MVLP INPUT FLTE'!$D12*'COMMISSION ASSUMPTIONS FLTE'!$F25)</f>
        <v>0</v>
      </c>
      <c r="BG134" s="314">
        <f ca="1">('SUBSCRIBER BASE FLTE'!BG50*'COMMISSION ASSUMPTIONS FLTE'!$D54)*('MVLP INPUT FLTE'!$D12*'COMMISSION ASSUMPTIONS FLTE'!$F25)</f>
        <v>0</v>
      </c>
      <c r="BH134" s="314">
        <f ca="1">('SUBSCRIBER BASE FLTE'!BH50*'COMMISSION ASSUMPTIONS FLTE'!$D54)*('MVLP INPUT FLTE'!$D12*'COMMISSION ASSUMPTIONS FLTE'!$F25)</f>
        <v>0</v>
      </c>
      <c r="BI134" s="314">
        <f ca="1">('SUBSCRIBER BASE FLTE'!BI50*'COMMISSION ASSUMPTIONS FLTE'!$D54)*('MVLP INPUT FLTE'!$D12*'COMMISSION ASSUMPTIONS FLTE'!$F25)</f>
        <v>0</v>
      </c>
      <c r="BJ134" s="314">
        <f ca="1">('SUBSCRIBER BASE FLTE'!BJ50*'COMMISSION ASSUMPTIONS FLTE'!$D54)*('MVLP INPUT FLTE'!$D12*'COMMISSION ASSUMPTIONS FLTE'!$F25)</f>
        <v>0</v>
      </c>
      <c r="BK134" s="314">
        <f ca="1">('SUBSCRIBER BASE FLTE'!BK50*'COMMISSION ASSUMPTIONS FLTE'!$D54)*('MVLP INPUT FLTE'!$D12*'COMMISSION ASSUMPTIONS FLTE'!$F25)</f>
        <v>0</v>
      </c>
      <c r="BL134" s="314">
        <f ca="1">('SUBSCRIBER BASE FLTE'!BL50*'COMMISSION ASSUMPTIONS FLTE'!$D54)*('MVLP INPUT FLTE'!$D12*'COMMISSION ASSUMPTIONS FLTE'!$F25)</f>
        <v>0</v>
      </c>
      <c r="BM134" s="314">
        <f ca="1">('SUBSCRIBER BASE FLTE'!BM50*'COMMISSION ASSUMPTIONS FLTE'!$D54)*('MVLP INPUT FLTE'!$D12*'COMMISSION ASSUMPTIONS FLTE'!$F25)</f>
        <v>0</v>
      </c>
      <c r="BN134" s="314">
        <f ca="1">('SUBSCRIBER BASE FLTE'!BN50*'COMMISSION ASSUMPTIONS FLTE'!$D54)*('MVLP INPUT FLTE'!$D12*'COMMISSION ASSUMPTIONS FLTE'!$F25)</f>
        <v>0</v>
      </c>
      <c r="BO134" s="314">
        <f ca="1">('SUBSCRIBER BASE FLTE'!BO50*'COMMISSION ASSUMPTIONS FLTE'!$D54)*('MVLP INPUT FLTE'!$D12*'COMMISSION ASSUMPTIONS FLTE'!$F25)</f>
        <v>0</v>
      </c>
      <c r="BP134" s="314">
        <f ca="1">('SUBSCRIBER BASE FLTE'!BP50*'COMMISSION ASSUMPTIONS FLTE'!$D54)*('MVLP INPUT FLTE'!$D12*'COMMISSION ASSUMPTIONS FLTE'!$F25)</f>
        <v>0</v>
      </c>
      <c r="BQ134" s="314">
        <f ca="1">('SUBSCRIBER BASE FLTE'!BQ50*'COMMISSION ASSUMPTIONS FLTE'!$D54)*('MVLP INPUT FLTE'!$D12*'COMMISSION ASSUMPTIONS FLTE'!$F25)</f>
        <v>0</v>
      </c>
      <c r="BR134" s="314">
        <f ca="1">('SUBSCRIBER BASE FLTE'!BR50*'COMMISSION ASSUMPTIONS FLTE'!$D54)*('MVLP INPUT FLTE'!$D12*'COMMISSION ASSUMPTIONS FLTE'!$F25)</f>
        <v>0</v>
      </c>
    </row>
    <row r="135" spans="2:70" ht="24" customHeight="1" outlineLevel="1">
      <c r="B135" s="313" t="str">
        <f>B127</f>
        <v>FLTE 400GB</v>
      </c>
      <c r="C135" s="314">
        <f>('SUBSCRIBER BASE FLTE'!C51*'COMMISSION ASSUMPTIONS FLTE'!$D55)*('MVLP INPUT FLTE'!$D13*'COMMISSION ASSUMPTIONS FLTE'!$F26)</f>
        <v>0</v>
      </c>
      <c r="D135" s="314">
        <f>('SUBSCRIBER BASE FLTE'!D51*'COMMISSION ASSUMPTIONS FLTE'!$D55)*('MVLP INPUT FLTE'!$D13*'COMMISSION ASSUMPTIONS FLTE'!$F26)</f>
        <v>0</v>
      </c>
      <c r="E135" s="314">
        <f>('SUBSCRIBER BASE FLTE'!E51*'COMMISSION ASSUMPTIONS FLTE'!$D55)*('MVLP INPUT FLTE'!$D13*'COMMISSION ASSUMPTIONS FLTE'!$F26)</f>
        <v>0</v>
      </c>
      <c r="F135" s="314">
        <f>('SUBSCRIBER BASE FLTE'!F51*'COMMISSION ASSUMPTIONS FLTE'!$D55)*('MVLP INPUT FLTE'!$D13*'COMMISSION ASSUMPTIONS FLTE'!$F26)</f>
        <v>0</v>
      </c>
      <c r="G135" s="314">
        <f>('SUBSCRIBER BASE FLTE'!G51*'COMMISSION ASSUMPTIONS FLTE'!$D55)*('MVLP INPUT FLTE'!$D13*'COMMISSION ASSUMPTIONS FLTE'!$F26)</f>
        <v>0</v>
      </c>
      <c r="H135" s="314">
        <f>('SUBSCRIBER BASE FLTE'!H51*'COMMISSION ASSUMPTIONS FLTE'!$D55)*('MVLP INPUT FLTE'!$D13*'COMMISSION ASSUMPTIONS FLTE'!$F26)</f>
        <v>0</v>
      </c>
      <c r="I135" s="314">
        <f>('SUBSCRIBER BASE FLTE'!I51*'COMMISSION ASSUMPTIONS FLTE'!$D55)*('MVLP INPUT FLTE'!$D13*'COMMISSION ASSUMPTIONS FLTE'!$F26)</f>
        <v>0</v>
      </c>
      <c r="J135" s="314">
        <f>('SUBSCRIBER BASE FLTE'!J51*'COMMISSION ASSUMPTIONS FLTE'!$D55)*('MVLP INPUT FLTE'!$D13*'COMMISSION ASSUMPTIONS FLTE'!$F26)</f>
        <v>0</v>
      </c>
      <c r="K135" s="314">
        <f ca="1">('SUBSCRIBER BASE FLTE'!K51*'COMMISSION ASSUMPTIONS FLTE'!$D55)*('MVLP INPUT FLTE'!$D13*'COMMISSION ASSUMPTIONS FLTE'!$F26)</f>
        <v>0</v>
      </c>
      <c r="L135" s="314">
        <f ca="1">('SUBSCRIBER BASE FLTE'!L51*'COMMISSION ASSUMPTIONS FLTE'!$D55)*('MVLP INPUT FLTE'!$D13*'COMMISSION ASSUMPTIONS FLTE'!$F26)</f>
        <v>0</v>
      </c>
      <c r="M135" s="314">
        <f ca="1">('SUBSCRIBER BASE FLTE'!M51*'COMMISSION ASSUMPTIONS FLTE'!$D55)*('MVLP INPUT FLTE'!$D13*'COMMISSION ASSUMPTIONS FLTE'!$F26)</f>
        <v>0</v>
      </c>
      <c r="N135" s="314">
        <f ca="1">('SUBSCRIBER BASE FLTE'!N51*'COMMISSION ASSUMPTIONS FLTE'!$D55)*('MVLP INPUT FLTE'!$D13*'COMMISSION ASSUMPTIONS FLTE'!$F26)</f>
        <v>0</v>
      </c>
      <c r="O135" s="314">
        <f ca="1">('SUBSCRIBER BASE FLTE'!O51*'COMMISSION ASSUMPTIONS FLTE'!$D55)*('MVLP INPUT FLTE'!$D13*'COMMISSION ASSUMPTIONS FLTE'!$F26)</f>
        <v>0</v>
      </c>
      <c r="P135" s="314">
        <f ca="1">('SUBSCRIBER BASE FLTE'!P51*'COMMISSION ASSUMPTIONS FLTE'!$D55)*('MVLP INPUT FLTE'!$D13*'COMMISSION ASSUMPTIONS FLTE'!$F26)</f>
        <v>0</v>
      </c>
      <c r="Q135" s="314">
        <f ca="1">('SUBSCRIBER BASE FLTE'!Q51*'COMMISSION ASSUMPTIONS FLTE'!$D55)*('MVLP INPUT FLTE'!$D13*'COMMISSION ASSUMPTIONS FLTE'!$F26)</f>
        <v>0</v>
      </c>
      <c r="R135" s="314">
        <f ca="1">('SUBSCRIBER BASE FLTE'!R51*'COMMISSION ASSUMPTIONS FLTE'!$D55)*('MVLP INPUT FLTE'!$D13*'COMMISSION ASSUMPTIONS FLTE'!$F26)</f>
        <v>0</v>
      </c>
      <c r="S135" s="314">
        <f ca="1">('SUBSCRIBER BASE FLTE'!S51*'COMMISSION ASSUMPTIONS FLTE'!$D55)*('MVLP INPUT FLTE'!$D13*'COMMISSION ASSUMPTIONS FLTE'!$F26)</f>
        <v>0</v>
      </c>
      <c r="T135" s="314">
        <f ca="1">('SUBSCRIBER BASE FLTE'!T51*'COMMISSION ASSUMPTIONS FLTE'!$D55)*('MVLP INPUT FLTE'!$D13*'COMMISSION ASSUMPTIONS FLTE'!$F26)</f>
        <v>0</v>
      </c>
      <c r="U135" s="314">
        <f ca="1">('SUBSCRIBER BASE FLTE'!U51*'COMMISSION ASSUMPTIONS FLTE'!$D55)*('MVLP INPUT FLTE'!$D13*'COMMISSION ASSUMPTIONS FLTE'!$F26)</f>
        <v>0</v>
      </c>
      <c r="V135" s="314">
        <f ca="1">('SUBSCRIBER BASE FLTE'!V51*'COMMISSION ASSUMPTIONS FLTE'!$D55)*('MVLP INPUT FLTE'!$D13*'COMMISSION ASSUMPTIONS FLTE'!$F26)</f>
        <v>0</v>
      </c>
      <c r="W135" s="314">
        <f ca="1">('SUBSCRIBER BASE FLTE'!W51*'COMMISSION ASSUMPTIONS FLTE'!$D55)*('MVLP INPUT FLTE'!$D13*'COMMISSION ASSUMPTIONS FLTE'!$F26)</f>
        <v>0</v>
      </c>
      <c r="X135" s="314">
        <f ca="1">('SUBSCRIBER BASE FLTE'!X51*'COMMISSION ASSUMPTIONS FLTE'!$D55)*('MVLP INPUT FLTE'!$D13*'COMMISSION ASSUMPTIONS FLTE'!$F26)</f>
        <v>0</v>
      </c>
      <c r="Y135" s="314">
        <f ca="1">('SUBSCRIBER BASE FLTE'!Y51*'COMMISSION ASSUMPTIONS FLTE'!$D55)*('MVLP INPUT FLTE'!$D13*'COMMISSION ASSUMPTIONS FLTE'!$F26)</f>
        <v>0</v>
      </c>
      <c r="Z135" s="314">
        <f ca="1">('SUBSCRIBER BASE FLTE'!Z51*'COMMISSION ASSUMPTIONS FLTE'!$D55)*('MVLP INPUT FLTE'!$D13*'COMMISSION ASSUMPTIONS FLTE'!$F26)</f>
        <v>0</v>
      </c>
      <c r="AA135" s="314">
        <f ca="1">('SUBSCRIBER BASE FLTE'!AA51*'COMMISSION ASSUMPTIONS FLTE'!$D55)*('MVLP INPUT FLTE'!$D13*'COMMISSION ASSUMPTIONS FLTE'!$F26)</f>
        <v>0</v>
      </c>
      <c r="AB135" s="314">
        <f ca="1">('SUBSCRIBER BASE FLTE'!AB51*'COMMISSION ASSUMPTIONS FLTE'!$D55)*('MVLP INPUT FLTE'!$D13*'COMMISSION ASSUMPTIONS FLTE'!$F26)</f>
        <v>0</v>
      </c>
      <c r="AC135" s="314">
        <f ca="1">('SUBSCRIBER BASE FLTE'!AC51*'COMMISSION ASSUMPTIONS FLTE'!$D55)*('MVLP INPUT FLTE'!$D13*'COMMISSION ASSUMPTIONS FLTE'!$F26)</f>
        <v>0</v>
      </c>
      <c r="AD135" s="314">
        <f ca="1">('SUBSCRIBER BASE FLTE'!AD51*'COMMISSION ASSUMPTIONS FLTE'!$D55)*('MVLP INPUT FLTE'!$D13*'COMMISSION ASSUMPTIONS FLTE'!$F26)</f>
        <v>0</v>
      </c>
      <c r="AE135" s="314">
        <f ca="1">('SUBSCRIBER BASE FLTE'!AE51*'COMMISSION ASSUMPTIONS FLTE'!$D55)*('MVLP INPUT FLTE'!$D13*'COMMISSION ASSUMPTIONS FLTE'!$F26)</f>
        <v>0</v>
      </c>
      <c r="AF135" s="314">
        <f ca="1">('SUBSCRIBER BASE FLTE'!AF51*'COMMISSION ASSUMPTIONS FLTE'!$D55)*('MVLP INPUT FLTE'!$D13*'COMMISSION ASSUMPTIONS FLTE'!$F26)</f>
        <v>0</v>
      </c>
      <c r="AG135" s="314">
        <f ca="1">('SUBSCRIBER BASE FLTE'!AG51*'COMMISSION ASSUMPTIONS FLTE'!$D55)*('MVLP INPUT FLTE'!$D13*'COMMISSION ASSUMPTIONS FLTE'!$F26)</f>
        <v>0</v>
      </c>
      <c r="AH135" s="314">
        <f ca="1">('SUBSCRIBER BASE FLTE'!AH51*'COMMISSION ASSUMPTIONS FLTE'!$D55)*('MVLP INPUT FLTE'!$D13*'COMMISSION ASSUMPTIONS FLTE'!$F26)</f>
        <v>0</v>
      </c>
      <c r="AI135" s="314">
        <f ca="1">('SUBSCRIBER BASE FLTE'!AI51*'COMMISSION ASSUMPTIONS FLTE'!$D55)*('MVLP INPUT FLTE'!$D13*'COMMISSION ASSUMPTIONS FLTE'!$F26)</f>
        <v>0</v>
      </c>
      <c r="AJ135" s="314">
        <f ca="1">('SUBSCRIBER BASE FLTE'!AJ51*'COMMISSION ASSUMPTIONS FLTE'!$D55)*('MVLP INPUT FLTE'!$D13*'COMMISSION ASSUMPTIONS FLTE'!$F26)</f>
        <v>0</v>
      </c>
      <c r="AK135" s="314">
        <f ca="1">('SUBSCRIBER BASE FLTE'!AK51*'COMMISSION ASSUMPTIONS FLTE'!$D55)*('MVLP INPUT FLTE'!$D13*'COMMISSION ASSUMPTIONS FLTE'!$F26)</f>
        <v>0</v>
      </c>
      <c r="AL135" s="314">
        <f ca="1">('SUBSCRIBER BASE FLTE'!AL51*'COMMISSION ASSUMPTIONS FLTE'!$D55)*('MVLP INPUT FLTE'!$D13*'COMMISSION ASSUMPTIONS FLTE'!$F26)</f>
        <v>0</v>
      </c>
      <c r="AM135" s="314">
        <f ca="1">('SUBSCRIBER BASE FLTE'!AM51*'COMMISSION ASSUMPTIONS FLTE'!$D55)*('MVLP INPUT FLTE'!$D13*'COMMISSION ASSUMPTIONS FLTE'!$F26)</f>
        <v>0</v>
      </c>
      <c r="AN135" s="314">
        <f ca="1">('SUBSCRIBER BASE FLTE'!AN51*'COMMISSION ASSUMPTIONS FLTE'!$D55)*('MVLP INPUT FLTE'!$D13*'COMMISSION ASSUMPTIONS FLTE'!$F26)</f>
        <v>0</v>
      </c>
      <c r="AO135" s="314">
        <f ca="1">('SUBSCRIBER BASE FLTE'!AO51*'COMMISSION ASSUMPTIONS FLTE'!$D55)*('MVLP INPUT FLTE'!$D13*'COMMISSION ASSUMPTIONS FLTE'!$F26)</f>
        <v>0</v>
      </c>
      <c r="AP135" s="314">
        <f ca="1">('SUBSCRIBER BASE FLTE'!AP51*'COMMISSION ASSUMPTIONS FLTE'!$D55)*('MVLP INPUT FLTE'!$D13*'COMMISSION ASSUMPTIONS FLTE'!$F26)</f>
        <v>0</v>
      </c>
      <c r="AQ135" s="314">
        <f ca="1">('SUBSCRIBER BASE FLTE'!AQ51*'COMMISSION ASSUMPTIONS FLTE'!$D55)*('MVLP INPUT FLTE'!$D13*'COMMISSION ASSUMPTIONS FLTE'!$F26)</f>
        <v>0</v>
      </c>
      <c r="AR135" s="314">
        <f ca="1">('SUBSCRIBER BASE FLTE'!AR51*'COMMISSION ASSUMPTIONS FLTE'!$D55)*('MVLP INPUT FLTE'!$D13*'COMMISSION ASSUMPTIONS FLTE'!$F26)</f>
        <v>0</v>
      </c>
      <c r="AS135" s="314">
        <f ca="1">('SUBSCRIBER BASE FLTE'!AS51*'COMMISSION ASSUMPTIONS FLTE'!$D55)*('MVLP INPUT FLTE'!$D13*'COMMISSION ASSUMPTIONS FLTE'!$F26)</f>
        <v>0</v>
      </c>
      <c r="AT135" s="314">
        <f ca="1">('SUBSCRIBER BASE FLTE'!AT51*'COMMISSION ASSUMPTIONS FLTE'!$D55)*('MVLP INPUT FLTE'!$D13*'COMMISSION ASSUMPTIONS FLTE'!$F26)</f>
        <v>0</v>
      </c>
      <c r="AU135" s="314">
        <f ca="1">('SUBSCRIBER BASE FLTE'!AU51*'COMMISSION ASSUMPTIONS FLTE'!$D55)*('MVLP INPUT FLTE'!$D13*'COMMISSION ASSUMPTIONS FLTE'!$F26)</f>
        <v>0</v>
      </c>
      <c r="AV135" s="314">
        <f ca="1">('SUBSCRIBER BASE FLTE'!AV51*'COMMISSION ASSUMPTIONS FLTE'!$D55)*('MVLP INPUT FLTE'!$D13*'COMMISSION ASSUMPTIONS FLTE'!$F26)</f>
        <v>0</v>
      </c>
      <c r="AW135" s="314">
        <f ca="1">('SUBSCRIBER BASE FLTE'!AW51*'COMMISSION ASSUMPTIONS FLTE'!$D55)*('MVLP INPUT FLTE'!$D13*'COMMISSION ASSUMPTIONS FLTE'!$F26)</f>
        <v>0</v>
      </c>
      <c r="AX135" s="314">
        <f ca="1">('SUBSCRIBER BASE FLTE'!AX51*'COMMISSION ASSUMPTIONS FLTE'!$D55)*('MVLP INPUT FLTE'!$D13*'COMMISSION ASSUMPTIONS FLTE'!$F26)</f>
        <v>0</v>
      </c>
      <c r="AY135" s="314">
        <f ca="1">('SUBSCRIBER BASE FLTE'!AY51*'COMMISSION ASSUMPTIONS FLTE'!$D55)*('MVLP INPUT FLTE'!$D13*'COMMISSION ASSUMPTIONS FLTE'!$F26)</f>
        <v>0</v>
      </c>
      <c r="AZ135" s="314">
        <f ca="1">('SUBSCRIBER BASE FLTE'!AZ51*'COMMISSION ASSUMPTIONS FLTE'!$D55)*('MVLP INPUT FLTE'!$D13*'COMMISSION ASSUMPTIONS FLTE'!$F26)</f>
        <v>0</v>
      </c>
      <c r="BA135" s="314">
        <f ca="1">('SUBSCRIBER BASE FLTE'!BA51*'COMMISSION ASSUMPTIONS FLTE'!$D55)*('MVLP INPUT FLTE'!$D13*'COMMISSION ASSUMPTIONS FLTE'!$F26)</f>
        <v>0</v>
      </c>
      <c r="BB135" s="314">
        <f ca="1">('SUBSCRIBER BASE FLTE'!BB51*'COMMISSION ASSUMPTIONS FLTE'!$D55)*('MVLP INPUT FLTE'!$D13*'COMMISSION ASSUMPTIONS FLTE'!$F26)</f>
        <v>0</v>
      </c>
      <c r="BC135" s="314">
        <f ca="1">('SUBSCRIBER BASE FLTE'!BC51*'COMMISSION ASSUMPTIONS FLTE'!$D55)*('MVLP INPUT FLTE'!$D13*'COMMISSION ASSUMPTIONS FLTE'!$F26)</f>
        <v>0</v>
      </c>
      <c r="BD135" s="314">
        <f ca="1">('SUBSCRIBER BASE FLTE'!BD51*'COMMISSION ASSUMPTIONS FLTE'!$D55)*('MVLP INPUT FLTE'!$D13*'COMMISSION ASSUMPTIONS FLTE'!$F26)</f>
        <v>0</v>
      </c>
      <c r="BE135" s="314">
        <f ca="1">('SUBSCRIBER BASE FLTE'!BE51*'COMMISSION ASSUMPTIONS FLTE'!$D55)*('MVLP INPUT FLTE'!$D13*'COMMISSION ASSUMPTIONS FLTE'!$F26)</f>
        <v>0</v>
      </c>
      <c r="BF135" s="314">
        <f ca="1">('SUBSCRIBER BASE FLTE'!BF51*'COMMISSION ASSUMPTIONS FLTE'!$D55)*('MVLP INPUT FLTE'!$D13*'COMMISSION ASSUMPTIONS FLTE'!$F26)</f>
        <v>0</v>
      </c>
      <c r="BG135" s="314">
        <f ca="1">('SUBSCRIBER BASE FLTE'!BG51*'COMMISSION ASSUMPTIONS FLTE'!$D55)*('MVLP INPUT FLTE'!$D13*'COMMISSION ASSUMPTIONS FLTE'!$F26)</f>
        <v>0</v>
      </c>
      <c r="BH135" s="314">
        <f ca="1">('SUBSCRIBER BASE FLTE'!BH51*'COMMISSION ASSUMPTIONS FLTE'!$D55)*('MVLP INPUT FLTE'!$D13*'COMMISSION ASSUMPTIONS FLTE'!$F26)</f>
        <v>0</v>
      </c>
      <c r="BI135" s="314">
        <f ca="1">('SUBSCRIBER BASE FLTE'!BI51*'COMMISSION ASSUMPTIONS FLTE'!$D55)*('MVLP INPUT FLTE'!$D13*'COMMISSION ASSUMPTIONS FLTE'!$F26)</f>
        <v>0</v>
      </c>
      <c r="BJ135" s="314">
        <f ca="1">('SUBSCRIBER BASE FLTE'!BJ51*'COMMISSION ASSUMPTIONS FLTE'!$D55)*('MVLP INPUT FLTE'!$D13*'COMMISSION ASSUMPTIONS FLTE'!$F26)</f>
        <v>0</v>
      </c>
      <c r="BK135" s="314">
        <f ca="1">('SUBSCRIBER BASE FLTE'!BK51*'COMMISSION ASSUMPTIONS FLTE'!$D55)*('MVLP INPUT FLTE'!$D13*'COMMISSION ASSUMPTIONS FLTE'!$F26)</f>
        <v>0</v>
      </c>
      <c r="BL135" s="314">
        <f ca="1">('SUBSCRIBER BASE FLTE'!BL51*'COMMISSION ASSUMPTIONS FLTE'!$D55)*('MVLP INPUT FLTE'!$D13*'COMMISSION ASSUMPTIONS FLTE'!$F26)</f>
        <v>0</v>
      </c>
      <c r="BM135" s="314">
        <f ca="1">('SUBSCRIBER BASE FLTE'!BM51*'COMMISSION ASSUMPTIONS FLTE'!$D55)*('MVLP INPUT FLTE'!$D13*'COMMISSION ASSUMPTIONS FLTE'!$F26)</f>
        <v>0</v>
      </c>
      <c r="BN135" s="314">
        <f ca="1">('SUBSCRIBER BASE FLTE'!BN51*'COMMISSION ASSUMPTIONS FLTE'!$D55)*('MVLP INPUT FLTE'!$D13*'COMMISSION ASSUMPTIONS FLTE'!$F26)</f>
        <v>0</v>
      </c>
      <c r="BO135" s="314">
        <f ca="1">('SUBSCRIBER BASE FLTE'!BO51*'COMMISSION ASSUMPTIONS FLTE'!$D55)*('MVLP INPUT FLTE'!$D13*'COMMISSION ASSUMPTIONS FLTE'!$F26)</f>
        <v>0</v>
      </c>
      <c r="BP135" s="314">
        <f ca="1">('SUBSCRIBER BASE FLTE'!BP51*'COMMISSION ASSUMPTIONS FLTE'!$D55)*('MVLP INPUT FLTE'!$D13*'COMMISSION ASSUMPTIONS FLTE'!$F26)</f>
        <v>0</v>
      </c>
      <c r="BQ135" s="314">
        <f ca="1">('SUBSCRIBER BASE FLTE'!BQ51*'COMMISSION ASSUMPTIONS FLTE'!$D55)*('MVLP INPUT FLTE'!$D13*'COMMISSION ASSUMPTIONS FLTE'!$F26)</f>
        <v>0</v>
      </c>
      <c r="BR135" s="314">
        <f ca="1">('SUBSCRIBER BASE FLTE'!BR51*'COMMISSION ASSUMPTIONS FLTE'!$D55)*('MVLP INPUT FLTE'!$D13*'COMMISSION ASSUMPTIONS FLTE'!$F26)</f>
        <v>0</v>
      </c>
    </row>
    <row r="136" spans="2:70" ht="24" customHeight="1" outlineLevel="1">
      <c r="B136" s="313" t="str">
        <f>B128</f>
        <v>Package 5</v>
      </c>
      <c r="C136" s="314">
        <f>('SUBSCRIBER BASE FLTE'!C52*'COMMISSION ASSUMPTIONS FLTE'!$D56)*('MVLP INPUT FLTE'!$D14*'COMMISSION ASSUMPTIONS FLTE'!$F27)</f>
        <v>0</v>
      </c>
      <c r="D136" s="314">
        <f>('SUBSCRIBER BASE FLTE'!D52*'COMMISSION ASSUMPTIONS FLTE'!$D56)*('MVLP INPUT FLTE'!$D14*'COMMISSION ASSUMPTIONS FLTE'!$F27)</f>
        <v>0</v>
      </c>
      <c r="E136" s="314">
        <f>('SUBSCRIBER BASE FLTE'!E52*'COMMISSION ASSUMPTIONS FLTE'!$D56)*('MVLP INPUT FLTE'!$D14*'COMMISSION ASSUMPTIONS FLTE'!$F27)</f>
        <v>0</v>
      </c>
      <c r="F136" s="314">
        <f>('SUBSCRIBER BASE FLTE'!F52*'COMMISSION ASSUMPTIONS FLTE'!$D56)*('MVLP INPUT FLTE'!$D14*'COMMISSION ASSUMPTIONS FLTE'!$F27)</f>
        <v>0</v>
      </c>
      <c r="G136" s="314">
        <f>('SUBSCRIBER BASE FLTE'!G52*'COMMISSION ASSUMPTIONS FLTE'!$D56)*('MVLP INPUT FLTE'!$D14*'COMMISSION ASSUMPTIONS FLTE'!$F27)</f>
        <v>0</v>
      </c>
      <c r="H136" s="314">
        <f>('SUBSCRIBER BASE FLTE'!H52*'COMMISSION ASSUMPTIONS FLTE'!$D56)*('MVLP INPUT FLTE'!$D14*'COMMISSION ASSUMPTIONS FLTE'!$F27)</f>
        <v>0</v>
      </c>
      <c r="I136" s="314">
        <f>('SUBSCRIBER BASE FLTE'!I52*'COMMISSION ASSUMPTIONS FLTE'!$D56)*('MVLP INPUT FLTE'!$D14*'COMMISSION ASSUMPTIONS FLTE'!$F27)</f>
        <v>0</v>
      </c>
      <c r="J136" s="314">
        <f>('SUBSCRIBER BASE FLTE'!J52*'COMMISSION ASSUMPTIONS FLTE'!$D56)*('MVLP INPUT FLTE'!$D14*'COMMISSION ASSUMPTIONS FLTE'!$F27)</f>
        <v>0</v>
      </c>
      <c r="K136" s="314">
        <f ca="1">('SUBSCRIBER BASE FLTE'!K52*'COMMISSION ASSUMPTIONS FLTE'!$D56)*('MVLP INPUT FLTE'!$D14*'COMMISSION ASSUMPTIONS FLTE'!$F27)</f>
        <v>0</v>
      </c>
      <c r="L136" s="314">
        <f ca="1">('SUBSCRIBER BASE FLTE'!L52*'COMMISSION ASSUMPTIONS FLTE'!$D56)*('MVLP INPUT FLTE'!$D14*'COMMISSION ASSUMPTIONS FLTE'!$F27)</f>
        <v>0</v>
      </c>
      <c r="M136" s="314">
        <f ca="1">('SUBSCRIBER BASE FLTE'!M52*'COMMISSION ASSUMPTIONS FLTE'!$D56)*('MVLP INPUT FLTE'!$D14*'COMMISSION ASSUMPTIONS FLTE'!$F27)</f>
        <v>0</v>
      </c>
      <c r="N136" s="314">
        <f ca="1">('SUBSCRIBER BASE FLTE'!N52*'COMMISSION ASSUMPTIONS FLTE'!$D56)*('MVLP INPUT FLTE'!$D14*'COMMISSION ASSUMPTIONS FLTE'!$F27)</f>
        <v>0</v>
      </c>
      <c r="O136" s="314">
        <f ca="1">('SUBSCRIBER BASE FLTE'!O52*'COMMISSION ASSUMPTIONS FLTE'!$D56)*('MVLP INPUT FLTE'!$D14*'COMMISSION ASSUMPTIONS FLTE'!$F27)</f>
        <v>0</v>
      </c>
      <c r="P136" s="314">
        <f ca="1">('SUBSCRIBER BASE FLTE'!P52*'COMMISSION ASSUMPTIONS FLTE'!$D56)*('MVLP INPUT FLTE'!$D14*'COMMISSION ASSUMPTIONS FLTE'!$F27)</f>
        <v>0</v>
      </c>
      <c r="Q136" s="314">
        <f ca="1">('SUBSCRIBER BASE FLTE'!Q52*'COMMISSION ASSUMPTIONS FLTE'!$D56)*('MVLP INPUT FLTE'!$D14*'COMMISSION ASSUMPTIONS FLTE'!$F27)</f>
        <v>0</v>
      </c>
      <c r="R136" s="314">
        <f ca="1">('SUBSCRIBER BASE FLTE'!R52*'COMMISSION ASSUMPTIONS FLTE'!$D56)*('MVLP INPUT FLTE'!$D14*'COMMISSION ASSUMPTIONS FLTE'!$F27)</f>
        <v>0</v>
      </c>
      <c r="S136" s="314">
        <f ca="1">('SUBSCRIBER BASE FLTE'!S52*'COMMISSION ASSUMPTIONS FLTE'!$D56)*('MVLP INPUT FLTE'!$D14*'COMMISSION ASSUMPTIONS FLTE'!$F27)</f>
        <v>0</v>
      </c>
      <c r="T136" s="314">
        <f ca="1">('SUBSCRIBER BASE FLTE'!T52*'COMMISSION ASSUMPTIONS FLTE'!$D56)*('MVLP INPUT FLTE'!$D14*'COMMISSION ASSUMPTIONS FLTE'!$F27)</f>
        <v>0</v>
      </c>
      <c r="U136" s="314">
        <f ca="1">('SUBSCRIBER BASE FLTE'!U52*'COMMISSION ASSUMPTIONS FLTE'!$D56)*('MVLP INPUT FLTE'!$D14*'COMMISSION ASSUMPTIONS FLTE'!$F27)</f>
        <v>0</v>
      </c>
      <c r="V136" s="314">
        <f ca="1">('SUBSCRIBER BASE FLTE'!V52*'COMMISSION ASSUMPTIONS FLTE'!$D56)*('MVLP INPUT FLTE'!$D14*'COMMISSION ASSUMPTIONS FLTE'!$F27)</f>
        <v>0</v>
      </c>
      <c r="W136" s="314">
        <f ca="1">('SUBSCRIBER BASE FLTE'!W52*'COMMISSION ASSUMPTIONS FLTE'!$D56)*('MVLP INPUT FLTE'!$D14*'COMMISSION ASSUMPTIONS FLTE'!$F27)</f>
        <v>0</v>
      </c>
      <c r="X136" s="314">
        <f ca="1">('SUBSCRIBER BASE FLTE'!X52*'COMMISSION ASSUMPTIONS FLTE'!$D56)*('MVLP INPUT FLTE'!$D14*'COMMISSION ASSUMPTIONS FLTE'!$F27)</f>
        <v>0</v>
      </c>
      <c r="Y136" s="314">
        <f ca="1">('SUBSCRIBER BASE FLTE'!Y52*'COMMISSION ASSUMPTIONS FLTE'!$D56)*('MVLP INPUT FLTE'!$D14*'COMMISSION ASSUMPTIONS FLTE'!$F27)</f>
        <v>0</v>
      </c>
      <c r="Z136" s="314">
        <f ca="1">('SUBSCRIBER BASE FLTE'!Z52*'COMMISSION ASSUMPTIONS FLTE'!$D56)*('MVLP INPUT FLTE'!$D14*'COMMISSION ASSUMPTIONS FLTE'!$F27)</f>
        <v>0</v>
      </c>
      <c r="AA136" s="314">
        <f ca="1">('SUBSCRIBER BASE FLTE'!AA52*'COMMISSION ASSUMPTIONS FLTE'!$D56)*('MVLP INPUT FLTE'!$D14*'COMMISSION ASSUMPTIONS FLTE'!$F27)</f>
        <v>0</v>
      </c>
      <c r="AB136" s="314">
        <f ca="1">('SUBSCRIBER BASE FLTE'!AB52*'COMMISSION ASSUMPTIONS FLTE'!$D56)*('MVLP INPUT FLTE'!$D14*'COMMISSION ASSUMPTIONS FLTE'!$F27)</f>
        <v>0</v>
      </c>
      <c r="AC136" s="314">
        <f ca="1">('SUBSCRIBER BASE FLTE'!AC52*'COMMISSION ASSUMPTIONS FLTE'!$D56)*('MVLP INPUT FLTE'!$D14*'COMMISSION ASSUMPTIONS FLTE'!$F27)</f>
        <v>0</v>
      </c>
      <c r="AD136" s="314">
        <f ca="1">('SUBSCRIBER BASE FLTE'!AD52*'COMMISSION ASSUMPTIONS FLTE'!$D56)*('MVLP INPUT FLTE'!$D14*'COMMISSION ASSUMPTIONS FLTE'!$F27)</f>
        <v>0</v>
      </c>
      <c r="AE136" s="314">
        <f ca="1">('SUBSCRIBER BASE FLTE'!AE52*'COMMISSION ASSUMPTIONS FLTE'!$D56)*('MVLP INPUT FLTE'!$D14*'COMMISSION ASSUMPTIONS FLTE'!$F27)</f>
        <v>0</v>
      </c>
      <c r="AF136" s="314">
        <f ca="1">('SUBSCRIBER BASE FLTE'!AF52*'COMMISSION ASSUMPTIONS FLTE'!$D56)*('MVLP INPUT FLTE'!$D14*'COMMISSION ASSUMPTIONS FLTE'!$F27)</f>
        <v>0</v>
      </c>
      <c r="AG136" s="314">
        <f ca="1">('SUBSCRIBER BASE FLTE'!AG52*'COMMISSION ASSUMPTIONS FLTE'!$D56)*('MVLP INPUT FLTE'!$D14*'COMMISSION ASSUMPTIONS FLTE'!$F27)</f>
        <v>0</v>
      </c>
      <c r="AH136" s="314">
        <f ca="1">('SUBSCRIBER BASE FLTE'!AH52*'COMMISSION ASSUMPTIONS FLTE'!$D56)*('MVLP INPUT FLTE'!$D14*'COMMISSION ASSUMPTIONS FLTE'!$F27)</f>
        <v>0</v>
      </c>
      <c r="AI136" s="314">
        <f ca="1">('SUBSCRIBER BASE FLTE'!AI52*'COMMISSION ASSUMPTIONS FLTE'!$D56)*('MVLP INPUT FLTE'!$D14*'COMMISSION ASSUMPTIONS FLTE'!$F27)</f>
        <v>0</v>
      </c>
      <c r="AJ136" s="314">
        <f ca="1">('SUBSCRIBER BASE FLTE'!AJ52*'COMMISSION ASSUMPTIONS FLTE'!$D56)*('MVLP INPUT FLTE'!$D14*'COMMISSION ASSUMPTIONS FLTE'!$F27)</f>
        <v>0</v>
      </c>
      <c r="AK136" s="314">
        <f ca="1">('SUBSCRIBER BASE FLTE'!AK52*'COMMISSION ASSUMPTIONS FLTE'!$D56)*('MVLP INPUT FLTE'!$D14*'COMMISSION ASSUMPTIONS FLTE'!$F27)</f>
        <v>0</v>
      </c>
      <c r="AL136" s="314">
        <f ca="1">('SUBSCRIBER BASE FLTE'!AL52*'COMMISSION ASSUMPTIONS FLTE'!$D56)*('MVLP INPUT FLTE'!$D14*'COMMISSION ASSUMPTIONS FLTE'!$F27)</f>
        <v>0</v>
      </c>
      <c r="AM136" s="314">
        <f ca="1">('SUBSCRIBER BASE FLTE'!AM52*'COMMISSION ASSUMPTIONS FLTE'!$D56)*('MVLP INPUT FLTE'!$D14*'COMMISSION ASSUMPTIONS FLTE'!$F27)</f>
        <v>0</v>
      </c>
      <c r="AN136" s="314">
        <f ca="1">('SUBSCRIBER BASE FLTE'!AN52*'COMMISSION ASSUMPTIONS FLTE'!$D56)*('MVLP INPUT FLTE'!$D14*'COMMISSION ASSUMPTIONS FLTE'!$F27)</f>
        <v>0</v>
      </c>
      <c r="AO136" s="314">
        <f ca="1">('SUBSCRIBER BASE FLTE'!AO52*'COMMISSION ASSUMPTIONS FLTE'!$D56)*('MVLP INPUT FLTE'!$D14*'COMMISSION ASSUMPTIONS FLTE'!$F27)</f>
        <v>0</v>
      </c>
      <c r="AP136" s="314">
        <f ca="1">('SUBSCRIBER BASE FLTE'!AP52*'COMMISSION ASSUMPTIONS FLTE'!$D56)*('MVLP INPUT FLTE'!$D14*'COMMISSION ASSUMPTIONS FLTE'!$F27)</f>
        <v>0</v>
      </c>
      <c r="AQ136" s="314">
        <f ca="1">('SUBSCRIBER BASE FLTE'!AQ52*'COMMISSION ASSUMPTIONS FLTE'!$D56)*('MVLP INPUT FLTE'!$D14*'COMMISSION ASSUMPTIONS FLTE'!$F27)</f>
        <v>0</v>
      </c>
      <c r="AR136" s="314">
        <f ca="1">('SUBSCRIBER BASE FLTE'!AR52*'COMMISSION ASSUMPTIONS FLTE'!$D56)*('MVLP INPUT FLTE'!$D14*'COMMISSION ASSUMPTIONS FLTE'!$F27)</f>
        <v>0</v>
      </c>
      <c r="AS136" s="314">
        <f ca="1">('SUBSCRIBER BASE FLTE'!AS52*'COMMISSION ASSUMPTIONS FLTE'!$D56)*('MVLP INPUT FLTE'!$D14*'COMMISSION ASSUMPTIONS FLTE'!$F27)</f>
        <v>0</v>
      </c>
      <c r="AT136" s="314">
        <f ca="1">('SUBSCRIBER BASE FLTE'!AT52*'COMMISSION ASSUMPTIONS FLTE'!$D56)*('MVLP INPUT FLTE'!$D14*'COMMISSION ASSUMPTIONS FLTE'!$F27)</f>
        <v>0</v>
      </c>
      <c r="AU136" s="314">
        <f ca="1">('SUBSCRIBER BASE FLTE'!AU52*'COMMISSION ASSUMPTIONS FLTE'!$D56)*('MVLP INPUT FLTE'!$D14*'COMMISSION ASSUMPTIONS FLTE'!$F27)</f>
        <v>0</v>
      </c>
      <c r="AV136" s="314">
        <f ca="1">('SUBSCRIBER BASE FLTE'!AV52*'COMMISSION ASSUMPTIONS FLTE'!$D56)*('MVLP INPUT FLTE'!$D14*'COMMISSION ASSUMPTIONS FLTE'!$F27)</f>
        <v>0</v>
      </c>
      <c r="AW136" s="314">
        <f ca="1">('SUBSCRIBER BASE FLTE'!AW52*'COMMISSION ASSUMPTIONS FLTE'!$D56)*('MVLP INPUT FLTE'!$D14*'COMMISSION ASSUMPTIONS FLTE'!$F27)</f>
        <v>0</v>
      </c>
      <c r="AX136" s="314">
        <f ca="1">('SUBSCRIBER BASE FLTE'!AX52*'COMMISSION ASSUMPTIONS FLTE'!$D56)*('MVLP INPUT FLTE'!$D14*'COMMISSION ASSUMPTIONS FLTE'!$F27)</f>
        <v>0</v>
      </c>
      <c r="AY136" s="314">
        <f ca="1">('SUBSCRIBER BASE FLTE'!AY52*'COMMISSION ASSUMPTIONS FLTE'!$D56)*('MVLP INPUT FLTE'!$D14*'COMMISSION ASSUMPTIONS FLTE'!$F27)</f>
        <v>0</v>
      </c>
      <c r="AZ136" s="314">
        <f ca="1">('SUBSCRIBER BASE FLTE'!AZ52*'COMMISSION ASSUMPTIONS FLTE'!$D56)*('MVLP INPUT FLTE'!$D14*'COMMISSION ASSUMPTIONS FLTE'!$F27)</f>
        <v>0</v>
      </c>
      <c r="BA136" s="314">
        <f ca="1">('SUBSCRIBER BASE FLTE'!BA52*'COMMISSION ASSUMPTIONS FLTE'!$D56)*('MVLP INPUT FLTE'!$D14*'COMMISSION ASSUMPTIONS FLTE'!$F27)</f>
        <v>0</v>
      </c>
      <c r="BB136" s="314">
        <f ca="1">('SUBSCRIBER BASE FLTE'!BB52*'COMMISSION ASSUMPTIONS FLTE'!$D56)*('MVLP INPUT FLTE'!$D14*'COMMISSION ASSUMPTIONS FLTE'!$F27)</f>
        <v>0</v>
      </c>
      <c r="BC136" s="314">
        <f ca="1">('SUBSCRIBER BASE FLTE'!BC52*'COMMISSION ASSUMPTIONS FLTE'!$D56)*('MVLP INPUT FLTE'!$D14*'COMMISSION ASSUMPTIONS FLTE'!$F27)</f>
        <v>0</v>
      </c>
      <c r="BD136" s="314">
        <f ca="1">('SUBSCRIBER BASE FLTE'!BD52*'COMMISSION ASSUMPTIONS FLTE'!$D56)*('MVLP INPUT FLTE'!$D14*'COMMISSION ASSUMPTIONS FLTE'!$F27)</f>
        <v>0</v>
      </c>
      <c r="BE136" s="314">
        <f ca="1">('SUBSCRIBER BASE FLTE'!BE52*'COMMISSION ASSUMPTIONS FLTE'!$D56)*('MVLP INPUT FLTE'!$D14*'COMMISSION ASSUMPTIONS FLTE'!$F27)</f>
        <v>0</v>
      </c>
      <c r="BF136" s="314">
        <f ca="1">('SUBSCRIBER BASE FLTE'!BF52*'COMMISSION ASSUMPTIONS FLTE'!$D56)*('MVLP INPUT FLTE'!$D14*'COMMISSION ASSUMPTIONS FLTE'!$F27)</f>
        <v>0</v>
      </c>
      <c r="BG136" s="314">
        <f ca="1">('SUBSCRIBER BASE FLTE'!BG52*'COMMISSION ASSUMPTIONS FLTE'!$D56)*('MVLP INPUT FLTE'!$D14*'COMMISSION ASSUMPTIONS FLTE'!$F27)</f>
        <v>0</v>
      </c>
      <c r="BH136" s="314">
        <f ca="1">('SUBSCRIBER BASE FLTE'!BH52*'COMMISSION ASSUMPTIONS FLTE'!$D56)*('MVLP INPUT FLTE'!$D14*'COMMISSION ASSUMPTIONS FLTE'!$F27)</f>
        <v>0</v>
      </c>
      <c r="BI136" s="314">
        <f ca="1">('SUBSCRIBER BASE FLTE'!BI52*'COMMISSION ASSUMPTIONS FLTE'!$D56)*('MVLP INPUT FLTE'!$D14*'COMMISSION ASSUMPTIONS FLTE'!$F27)</f>
        <v>0</v>
      </c>
      <c r="BJ136" s="314">
        <f ca="1">('SUBSCRIBER BASE FLTE'!BJ52*'COMMISSION ASSUMPTIONS FLTE'!$D56)*('MVLP INPUT FLTE'!$D14*'COMMISSION ASSUMPTIONS FLTE'!$F27)</f>
        <v>0</v>
      </c>
      <c r="BK136" s="314">
        <f ca="1">('SUBSCRIBER BASE FLTE'!BK52*'COMMISSION ASSUMPTIONS FLTE'!$D56)*('MVLP INPUT FLTE'!$D14*'COMMISSION ASSUMPTIONS FLTE'!$F27)</f>
        <v>0</v>
      </c>
      <c r="BL136" s="314">
        <f ca="1">('SUBSCRIBER BASE FLTE'!BL52*'COMMISSION ASSUMPTIONS FLTE'!$D56)*('MVLP INPUT FLTE'!$D14*'COMMISSION ASSUMPTIONS FLTE'!$F27)</f>
        <v>0</v>
      </c>
      <c r="BM136" s="314">
        <f ca="1">('SUBSCRIBER BASE FLTE'!BM52*'COMMISSION ASSUMPTIONS FLTE'!$D56)*('MVLP INPUT FLTE'!$D14*'COMMISSION ASSUMPTIONS FLTE'!$F27)</f>
        <v>0</v>
      </c>
      <c r="BN136" s="314">
        <f ca="1">('SUBSCRIBER BASE FLTE'!BN52*'COMMISSION ASSUMPTIONS FLTE'!$D56)*('MVLP INPUT FLTE'!$D14*'COMMISSION ASSUMPTIONS FLTE'!$F27)</f>
        <v>0</v>
      </c>
      <c r="BO136" s="314">
        <f ca="1">('SUBSCRIBER BASE FLTE'!BO52*'COMMISSION ASSUMPTIONS FLTE'!$D56)*('MVLP INPUT FLTE'!$D14*'COMMISSION ASSUMPTIONS FLTE'!$F27)</f>
        <v>0</v>
      </c>
      <c r="BP136" s="314">
        <f ca="1">('SUBSCRIBER BASE FLTE'!BP52*'COMMISSION ASSUMPTIONS FLTE'!$D56)*('MVLP INPUT FLTE'!$D14*'COMMISSION ASSUMPTIONS FLTE'!$F27)</f>
        <v>0</v>
      </c>
      <c r="BQ136" s="314">
        <f ca="1">('SUBSCRIBER BASE FLTE'!BQ52*'COMMISSION ASSUMPTIONS FLTE'!$D56)*('MVLP INPUT FLTE'!$D14*'COMMISSION ASSUMPTIONS FLTE'!$F27)</f>
        <v>0</v>
      </c>
      <c r="BR136" s="314">
        <f ca="1">('SUBSCRIBER BASE FLTE'!BR52*'COMMISSION ASSUMPTIONS FLTE'!$D56)*('MVLP INPUT FLTE'!$D14*'COMMISSION ASSUMPTIONS FLTE'!$F27)</f>
        <v>0</v>
      </c>
    </row>
    <row r="137" spans="2:70" ht="24" customHeight="1" outlineLevel="1">
      <c r="AU137" s="312"/>
      <c r="AV137" s="312"/>
      <c r="AW137" s="312"/>
      <c r="AX137" s="312"/>
      <c r="AY137" s="312"/>
      <c r="AZ137" s="312"/>
      <c r="BA137" s="312"/>
      <c r="BB137" s="312"/>
      <c r="BC137" s="312"/>
      <c r="BD137" s="312"/>
      <c r="BE137" s="312"/>
      <c r="BF137" s="312"/>
      <c r="BG137" s="312"/>
      <c r="BH137" s="312"/>
      <c r="BI137" s="312"/>
      <c r="BJ137" s="312"/>
      <c r="BK137" s="312"/>
      <c r="BL137" s="312"/>
      <c r="BM137" s="312"/>
      <c r="BN137" s="312"/>
      <c r="BO137" s="312"/>
      <c r="BP137" s="312"/>
      <c r="BQ137" s="312"/>
      <c r="BR137" s="312"/>
    </row>
    <row r="138" spans="2:70" ht="24" customHeight="1" outlineLevel="1">
      <c r="B138" s="309" t="str">
        <f>'COMMISSION ASSUMPTIONS FLTE'!E7</f>
        <v>DIRECT MARKETING</v>
      </c>
      <c r="C138" s="311">
        <f t="shared" ref="C138:BN138" si="36">SUM(C140:C144)</f>
        <v>0</v>
      </c>
      <c r="D138" s="311">
        <f t="shared" si="36"/>
        <v>0</v>
      </c>
      <c r="E138" s="311">
        <f t="shared" si="36"/>
        <v>0</v>
      </c>
      <c r="F138" s="311">
        <f t="shared" si="36"/>
        <v>0</v>
      </c>
      <c r="G138" s="311">
        <f t="shared" si="36"/>
        <v>0</v>
      </c>
      <c r="H138" s="311">
        <f t="shared" si="36"/>
        <v>0</v>
      </c>
      <c r="I138" s="311">
        <f t="shared" si="36"/>
        <v>0</v>
      </c>
      <c r="J138" s="311">
        <f t="shared" si="36"/>
        <v>0</v>
      </c>
      <c r="K138" s="311">
        <f t="shared" ca="1" si="36"/>
        <v>0</v>
      </c>
      <c r="L138" s="311">
        <f t="shared" ca="1" si="36"/>
        <v>0</v>
      </c>
      <c r="M138" s="311">
        <f t="shared" ca="1" si="36"/>
        <v>0</v>
      </c>
      <c r="N138" s="311">
        <f t="shared" ca="1" si="36"/>
        <v>0</v>
      </c>
      <c r="O138" s="311">
        <f t="shared" ca="1" si="36"/>
        <v>0</v>
      </c>
      <c r="P138" s="311">
        <f t="shared" ca="1" si="36"/>
        <v>0</v>
      </c>
      <c r="Q138" s="311">
        <f t="shared" ca="1" si="36"/>
        <v>0</v>
      </c>
      <c r="R138" s="311">
        <f t="shared" ca="1" si="36"/>
        <v>0</v>
      </c>
      <c r="S138" s="311">
        <f t="shared" ca="1" si="36"/>
        <v>0</v>
      </c>
      <c r="T138" s="311">
        <f t="shared" ca="1" si="36"/>
        <v>0</v>
      </c>
      <c r="U138" s="311">
        <f t="shared" ca="1" si="36"/>
        <v>0</v>
      </c>
      <c r="V138" s="311">
        <f t="shared" ca="1" si="36"/>
        <v>0</v>
      </c>
      <c r="W138" s="311">
        <f t="shared" ca="1" si="36"/>
        <v>0</v>
      </c>
      <c r="X138" s="311">
        <f t="shared" ca="1" si="36"/>
        <v>0</v>
      </c>
      <c r="Y138" s="311">
        <f t="shared" ca="1" si="36"/>
        <v>0</v>
      </c>
      <c r="Z138" s="311">
        <f t="shared" ca="1" si="36"/>
        <v>0</v>
      </c>
      <c r="AA138" s="311">
        <f t="shared" ca="1" si="36"/>
        <v>0</v>
      </c>
      <c r="AB138" s="311">
        <f t="shared" ca="1" si="36"/>
        <v>0</v>
      </c>
      <c r="AC138" s="311">
        <f t="shared" ca="1" si="36"/>
        <v>0</v>
      </c>
      <c r="AD138" s="311">
        <f t="shared" ca="1" si="36"/>
        <v>0</v>
      </c>
      <c r="AE138" s="311">
        <f t="shared" ca="1" si="36"/>
        <v>0</v>
      </c>
      <c r="AF138" s="311">
        <f t="shared" ca="1" si="36"/>
        <v>0</v>
      </c>
      <c r="AG138" s="311">
        <f t="shared" ca="1" si="36"/>
        <v>0</v>
      </c>
      <c r="AH138" s="311">
        <f t="shared" ca="1" si="36"/>
        <v>0</v>
      </c>
      <c r="AI138" s="311">
        <f t="shared" ca="1" si="36"/>
        <v>0</v>
      </c>
      <c r="AJ138" s="311">
        <f t="shared" ca="1" si="36"/>
        <v>0</v>
      </c>
      <c r="AK138" s="311">
        <f t="shared" ca="1" si="36"/>
        <v>0</v>
      </c>
      <c r="AL138" s="311">
        <f t="shared" ca="1" si="36"/>
        <v>0</v>
      </c>
      <c r="AM138" s="311">
        <f t="shared" ca="1" si="36"/>
        <v>0</v>
      </c>
      <c r="AN138" s="311">
        <f t="shared" ca="1" si="36"/>
        <v>0</v>
      </c>
      <c r="AO138" s="311">
        <f t="shared" ca="1" si="36"/>
        <v>0</v>
      </c>
      <c r="AP138" s="311">
        <f t="shared" ca="1" si="36"/>
        <v>0</v>
      </c>
      <c r="AQ138" s="311">
        <f t="shared" ca="1" si="36"/>
        <v>0</v>
      </c>
      <c r="AR138" s="311">
        <f t="shared" ca="1" si="36"/>
        <v>0</v>
      </c>
      <c r="AS138" s="311">
        <f t="shared" ca="1" si="36"/>
        <v>0</v>
      </c>
      <c r="AT138" s="311">
        <f t="shared" ca="1" si="36"/>
        <v>0</v>
      </c>
      <c r="AU138" s="311">
        <f t="shared" ca="1" si="36"/>
        <v>0</v>
      </c>
      <c r="AV138" s="311">
        <f t="shared" ca="1" si="36"/>
        <v>0</v>
      </c>
      <c r="AW138" s="311">
        <f t="shared" ca="1" si="36"/>
        <v>0</v>
      </c>
      <c r="AX138" s="311">
        <f t="shared" ca="1" si="36"/>
        <v>0</v>
      </c>
      <c r="AY138" s="311">
        <f t="shared" ca="1" si="36"/>
        <v>0</v>
      </c>
      <c r="AZ138" s="311">
        <f t="shared" ca="1" si="36"/>
        <v>0</v>
      </c>
      <c r="BA138" s="311">
        <f t="shared" ca="1" si="36"/>
        <v>0</v>
      </c>
      <c r="BB138" s="311">
        <f t="shared" ca="1" si="36"/>
        <v>0</v>
      </c>
      <c r="BC138" s="311">
        <f t="shared" ca="1" si="36"/>
        <v>0</v>
      </c>
      <c r="BD138" s="311">
        <f t="shared" ca="1" si="36"/>
        <v>0</v>
      </c>
      <c r="BE138" s="311">
        <f t="shared" ca="1" si="36"/>
        <v>0</v>
      </c>
      <c r="BF138" s="311">
        <f t="shared" ca="1" si="36"/>
        <v>0</v>
      </c>
      <c r="BG138" s="311">
        <f t="shared" ca="1" si="36"/>
        <v>0</v>
      </c>
      <c r="BH138" s="311">
        <f t="shared" ca="1" si="36"/>
        <v>0</v>
      </c>
      <c r="BI138" s="311">
        <f t="shared" ca="1" si="36"/>
        <v>0</v>
      </c>
      <c r="BJ138" s="311">
        <f t="shared" ca="1" si="36"/>
        <v>0</v>
      </c>
      <c r="BK138" s="311">
        <f t="shared" ca="1" si="36"/>
        <v>0</v>
      </c>
      <c r="BL138" s="311">
        <f t="shared" ca="1" si="36"/>
        <v>0</v>
      </c>
      <c r="BM138" s="311">
        <f t="shared" ca="1" si="36"/>
        <v>0</v>
      </c>
      <c r="BN138" s="311">
        <f t="shared" ca="1" si="36"/>
        <v>0</v>
      </c>
      <c r="BO138" s="311">
        <f t="shared" ref="BO138:BR138" ca="1" si="37">SUM(BO140:BO144)</f>
        <v>0</v>
      </c>
      <c r="BP138" s="311">
        <f t="shared" ca="1" si="37"/>
        <v>0</v>
      </c>
      <c r="BQ138" s="311">
        <f t="shared" ca="1" si="37"/>
        <v>0</v>
      </c>
      <c r="BR138" s="311">
        <f t="shared" ca="1" si="37"/>
        <v>0</v>
      </c>
    </row>
    <row r="139" spans="2:70" ht="24" customHeight="1" outlineLevel="1">
      <c r="B139" s="309" t="s">
        <v>357</v>
      </c>
      <c r="AU139" s="312"/>
      <c r="AV139" s="312"/>
      <c r="AW139" s="312"/>
      <c r="AX139" s="312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312"/>
      <c r="BL139" s="312"/>
      <c r="BM139" s="312"/>
      <c r="BN139" s="312"/>
      <c r="BO139" s="312"/>
      <c r="BP139" s="312"/>
      <c r="BQ139" s="312"/>
      <c r="BR139" s="312"/>
    </row>
    <row r="140" spans="2:70" ht="24" customHeight="1" outlineLevel="1">
      <c r="B140" s="313" t="str">
        <f>B132</f>
        <v>FLTE 40GB</v>
      </c>
      <c r="C140" s="314">
        <f>('SUBSCRIBER BASE FLTE'!C48*'COMMISSION ASSUMPTIONS FLTE'!$E52)*('MVLP INPUT FLTE'!$D10*'COMMISSION ASSUMPTIONS FLTE'!$F29)</f>
        <v>0</v>
      </c>
      <c r="D140" s="314">
        <f>('SUBSCRIBER BASE FLTE'!D48*'COMMISSION ASSUMPTIONS FLTE'!$E52)*('MVLP INPUT FLTE'!$D10*'COMMISSION ASSUMPTIONS FLTE'!$F29)</f>
        <v>0</v>
      </c>
      <c r="E140" s="314">
        <f>('SUBSCRIBER BASE FLTE'!E48*'COMMISSION ASSUMPTIONS FLTE'!$E52)*('MVLP INPUT FLTE'!$D10*'COMMISSION ASSUMPTIONS FLTE'!$F29)</f>
        <v>0</v>
      </c>
      <c r="F140" s="314">
        <f>('SUBSCRIBER BASE FLTE'!F48*'COMMISSION ASSUMPTIONS FLTE'!$E52)*('MVLP INPUT FLTE'!$D10*'COMMISSION ASSUMPTIONS FLTE'!$F29)</f>
        <v>0</v>
      </c>
      <c r="G140" s="314">
        <f>('SUBSCRIBER BASE FLTE'!G48*'COMMISSION ASSUMPTIONS FLTE'!$E52)*('MVLP INPUT FLTE'!$D10*'COMMISSION ASSUMPTIONS FLTE'!$F29)</f>
        <v>0</v>
      </c>
      <c r="H140" s="314">
        <f>('SUBSCRIBER BASE FLTE'!H48*'COMMISSION ASSUMPTIONS FLTE'!$E52)*('MVLP INPUT FLTE'!$D10*'COMMISSION ASSUMPTIONS FLTE'!$F29)</f>
        <v>0</v>
      </c>
      <c r="I140" s="314">
        <f>('SUBSCRIBER BASE FLTE'!I48*'COMMISSION ASSUMPTIONS FLTE'!$E52)*('MVLP INPUT FLTE'!$D10*'COMMISSION ASSUMPTIONS FLTE'!$F29)</f>
        <v>0</v>
      </c>
      <c r="J140" s="314">
        <f>('SUBSCRIBER BASE FLTE'!J48*'COMMISSION ASSUMPTIONS FLTE'!$E52)*('MVLP INPUT FLTE'!$D10*'COMMISSION ASSUMPTIONS FLTE'!$F29)</f>
        <v>0</v>
      </c>
      <c r="K140" s="314">
        <f ca="1">('SUBSCRIBER BASE FLTE'!K48*'COMMISSION ASSUMPTIONS FLTE'!$E52)*('MVLP INPUT FLTE'!$D10*'COMMISSION ASSUMPTIONS FLTE'!$F29)</f>
        <v>0</v>
      </c>
      <c r="L140" s="314">
        <f ca="1">('SUBSCRIBER BASE FLTE'!L48*'COMMISSION ASSUMPTIONS FLTE'!$E52)*('MVLP INPUT FLTE'!$D10*'COMMISSION ASSUMPTIONS FLTE'!$F29)</f>
        <v>0</v>
      </c>
      <c r="M140" s="314">
        <f ca="1">('SUBSCRIBER BASE FLTE'!M48*'COMMISSION ASSUMPTIONS FLTE'!$E52)*('MVLP INPUT FLTE'!$D10*'COMMISSION ASSUMPTIONS FLTE'!$F29)</f>
        <v>0</v>
      </c>
      <c r="N140" s="314">
        <f ca="1">('SUBSCRIBER BASE FLTE'!N48*'COMMISSION ASSUMPTIONS FLTE'!$E52)*('MVLP INPUT FLTE'!$D10*'COMMISSION ASSUMPTIONS FLTE'!$F29)</f>
        <v>0</v>
      </c>
      <c r="O140" s="314">
        <f ca="1">('SUBSCRIBER BASE FLTE'!O48*'COMMISSION ASSUMPTIONS FLTE'!$E52)*('MVLP INPUT FLTE'!$D10*'COMMISSION ASSUMPTIONS FLTE'!$F29)</f>
        <v>0</v>
      </c>
      <c r="P140" s="314">
        <f ca="1">('SUBSCRIBER BASE FLTE'!P48*'COMMISSION ASSUMPTIONS FLTE'!$E52)*('MVLP INPUT FLTE'!$D10*'COMMISSION ASSUMPTIONS FLTE'!$F29)</f>
        <v>0</v>
      </c>
      <c r="Q140" s="314">
        <f ca="1">('SUBSCRIBER BASE FLTE'!Q48*'COMMISSION ASSUMPTIONS FLTE'!$E52)*('MVLP INPUT FLTE'!$D10*'COMMISSION ASSUMPTIONS FLTE'!$F29)</f>
        <v>0</v>
      </c>
      <c r="R140" s="314">
        <f ca="1">('SUBSCRIBER BASE FLTE'!R48*'COMMISSION ASSUMPTIONS FLTE'!$E52)*('MVLP INPUT FLTE'!$D10*'COMMISSION ASSUMPTIONS FLTE'!$F29)</f>
        <v>0</v>
      </c>
      <c r="S140" s="314">
        <f ca="1">('SUBSCRIBER BASE FLTE'!S48*'COMMISSION ASSUMPTIONS FLTE'!$E52)*('MVLP INPUT FLTE'!$D10*'COMMISSION ASSUMPTIONS FLTE'!$F29)</f>
        <v>0</v>
      </c>
      <c r="T140" s="314">
        <f ca="1">('SUBSCRIBER BASE FLTE'!T48*'COMMISSION ASSUMPTIONS FLTE'!$E52)*('MVLP INPUT FLTE'!$D10*'COMMISSION ASSUMPTIONS FLTE'!$F29)</f>
        <v>0</v>
      </c>
      <c r="U140" s="314">
        <f ca="1">('SUBSCRIBER BASE FLTE'!U48*'COMMISSION ASSUMPTIONS FLTE'!$E52)*('MVLP INPUT FLTE'!$D10*'COMMISSION ASSUMPTIONS FLTE'!$F29)</f>
        <v>0</v>
      </c>
      <c r="V140" s="314">
        <f ca="1">('SUBSCRIBER BASE FLTE'!V48*'COMMISSION ASSUMPTIONS FLTE'!$E52)*('MVLP INPUT FLTE'!$D10*'COMMISSION ASSUMPTIONS FLTE'!$F29)</f>
        <v>0</v>
      </c>
      <c r="W140" s="314">
        <f ca="1">('SUBSCRIBER BASE FLTE'!W48*'COMMISSION ASSUMPTIONS FLTE'!$E52)*('MVLP INPUT FLTE'!$D10*'COMMISSION ASSUMPTIONS FLTE'!$F29)</f>
        <v>0</v>
      </c>
      <c r="X140" s="314">
        <f ca="1">('SUBSCRIBER BASE FLTE'!X48*'COMMISSION ASSUMPTIONS FLTE'!$E52)*('MVLP INPUT FLTE'!$D10*'COMMISSION ASSUMPTIONS FLTE'!$F29)</f>
        <v>0</v>
      </c>
      <c r="Y140" s="314">
        <f ca="1">('SUBSCRIBER BASE FLTE'!Y48*'COMMISSION ASSUMPTIONS FLTE'!$E52)*('MVLP INPUT FLTE'!$D10*'COMMISSION ASSUMPTIONS FLTE'!$F29)</f>
        <v>0</v>
      </c>
      <c r="Z140" s="314">
        <f ca="1">('SUBSCRIBER BASE FLTE'!Z48*'COMMISSION ASSUMPTIONS FLTE'!$E52)*('MVLP INPUT FLTE'!$D10*'COMMISSION ASSUMPTIONS FLTE'!$F29)</f>
        <v>0</v>
      </c>
      <c r="AA140" s="314">
        <f ca="1">('SUBSCRIBER BASE FLTE'!AA48*'COMMISSION ASSUMPTIONS FLTE'!$E52)*('MVLP INPUT FLTE'!$D10*'COMMISSION ASSUMPTIONS FLTE'!$F29)</f>
        <v>0</v>
      </c>
      <c r="AB140" s="314">
        <f ca="1">('SUBSCRIBER BASE FLTE'!AB48*'COMMISSION ASSUMPTIONS FLTE'!$E52)*('MVLP INPUT FLTE'!$D10*'COMMISSION ASSUMPTIONS FLTE'!$F29)</f>
        <v>0</v>
      </c>
      <c r="AC140" s="314">
        <f ca="1">('SUBSCRIBER BASE FLTE'!AC48*'COMMISSION ASSUMPTIONS FLTE'!$E52)*('MVLP INPUT FLTE'!$D10*'COMMISSION ASSUMPTIONS FLTE'!$F29)</f>
        <v>0</v>
      </c>
      <c r="AD140" s="314">
        <f ca="1">('SUBSCRIBER BASE FLTE'!AD48*'COMMISSION ASSUMPTIONS FLTE'!$E52)*('MVLP INPUT FLTE'!$D10*'COMMISSION ASSUMPTIONS FLTE'!$F29)</f>
        <v>0</v>
      </c>
      <c r="AE140" s="314">
        <f ca="1">('SUBSCRIBER BASE FLTE'!AE48*'COMMISSION ASSUMPTIONS FLTE'!$E52)*('MVLP INPUT FLTE'!$D10*'COMMISSION ASSUMPTIONS FLTE'!$F29)</f>
        <v>0</v>
      </c>
      <c r="AF140" s="314">
        <f ca="1">('SUBSCRIBER BASE FLTE'!AF48*'COMMISSION ASSUMPTIONS FLTE'!$E52)*('MVLP INPUT FLTE'!$D10*'COMMISSION ASSUMPTIONS FLTE'!$F29)</f>
        <v>0</v>
      </c>
      <c r="AG140" s="314">
        <f ca="1">('SUBSCRIBER BASE FLTE'!AG48*'COMMISSION ASSUMPTIONS FLTE'!$E52)*('MVLP INPUT FLTE'!$D10*'COMMISSION ASSUMPTIONS FLTE'!$F29)</f>
        <v>0</v>
      </c>
      <c r="AH140" s="314">
        <f ca="1">('SUBSCRIBER BASE FLTE'!AH48*'COMMISSION ASSUMPTIONS FLTE'!$E52)*('MVLP INPUT FLTE'!$D10*'COMMISSION ASSUMPTIONS FLTE'!$F29)</f>
        <v>0</v>
      </c>
      <c r="AI140" s="314">
        <f ca="1">('SUBSCRIBER BASE FLTE'!AI48*'COMMISSION ASSUMPTIONS FLTE'!$E52)*('MVLP INPUT FLTE'!$D10*'COMMISSION ASSUMPTIONS FLTE'!$F29)</f>
        <v>0</v>
      </c>
      <c r="AJ140" s="314">
        <f ca="1">('SUBSCRIBER BASE FLTE'!AJ48*'COMMISSION ASSUMPTIONS FLTE'!$E52)*('MVLP INPUT FLTE'!$D10*'COMMISSION ASSUMPTIONS FLTE'!$F29)</f>
        <v>0</v>
      </c>
      <c r="AK140" s="314">
        <f ca="1">('SUBSCRIBER BASE FLTE'!AK48*'COMMISSION ASSUMPTIONS FLTE'!$E52)*('MVLP INPUT FLTE'!$D10*'COMMISSION ASSUMPTIONS FLTE'!$F29)</f>
        <v>0</v>
      </c>
      <c r="AL140" s="314">
        <f ca="1">('SUBSCRIBER BASE FLTE'!AL48*'COMMISSION ASSUMPTIONS FLTE'!$E52)*('MVLP INPUT FLTE'!$D10*'COMMISSION ASSUMPTIONS FLTE'!$F29)</f>
        <v>0</v>
      </c>
      <c r="AM140" s="314">
        <f ca="1">('SUBSCRIBER BASE FLTE'!AM48*'COMMISSION ASSUMPTIONS FLTE'!$E52)*('MVLP INPUT FLTE'!$D10*'COMMISSION ASSUMPTIONS FLTE'!$F29)</f>
        <v>0</v>
      </c>
      <c r="AN140" s="314">
        <f ca="1">('SUBSCRIBER BASE FLTE'!AN48*'COMMISSION ASSUMPTIONS FLTE'!$E52)*('MVLP INPUT FLTE'!$D10*'COMMISSION ASSUMPTIONS FLTE'!$F29)</f>
        <v>0</v>
      </c>
      <c r="AO140" s="314">
        <f ca="1">('SUBSCRIBER BASE FLTE'!AO48*'COMMISSION ASSUMPTIONS FLTE'!$E52)*('MVLP INPUT FLTE'!$D10*'COMMISSION ASSUMPTIONS FLTE'!$F29)</f>
        <v>0</v>
      </c>
      <c r="AP140" s="314">
        <f ca="1">('SUBSCRIBER BASE FLTE'!AP48*'COMMISSION ASSUMPTIONS FLTE'!$E52)*('MVLP INPUT FLTE'!$D10*'COMMISSION ASSUMPTIONS FLTE'!$F29)</f>
        <v>0</v>
      </c>
      <c r="AQ140" s="314">
        <f ca="1">('SUBSCRIBER BASE FLTE'!AQ48*'COMMISSION ASSUMPTIONS FLTE'!$E52)*('MVLP INPUT FLTE'!$D10*'COMMISSION ASSUMPTIONS FLTE'!$F29)</f>
        <v>0</v>
      </c>
      <c r="AR140" s="314">
        <f ca="1">('SUBSCRIBER BASE FLTE'!AR48*'COMMISSION ASSUMPTIONS FLTE'!$E52)*('MVLP INPUT FLTE'!$D10*'COMMISSION ASSUMPTIONS FLTE'!$F29)</f>
        <v>0</v>
      </c>
      <c r="AS140" s="314">
        <f ca="1">('SUBSCRIBER BASE FLTE'!AS48*'COMMISSION ASSUMPTIONS FLTE'!$E52)*('MVLP INPUT FLTE'!$D10*'COMMISSION ASSUMPTIONS FLTE'!$F29)</f>
        <v>0</v>
      </c>
      <c r="AT140" s="314">
        <f ca="1">('SUBSCRIBER BASE FLTE'!AT48*'COMMISSION ASSUMPTIONS FLTE'!$E52)*('MVLP INPUT FLTE'!$D10*'COMMISSION ASSUMPTIONS FLTE'!$F29)</f>
        <v>0</v>
      </c>
      <c r="AU140" s="314">
        <f ca="1">('SUBSCRIBER BASE FLTE'!AU48*'COMMISSION ASSUMPTIONS FLTE'!$E52)*('MVLP INPUT FLTE'!$D10*'COMMISSION ASSUMPTIONS FLTE'!$F29)</f>
        <v>0</v>
      </c>
      <c r="AV140" s="314">
        <f ca="1">('SUBSCRIBER BASE FLTE'!AV48*'COMMISSION ASSUMPTIONS FLTE'!$E52)*('MVLP INPUT FLTE'!$D10*'COMMISSION ASSUMPTIONS FLTE'!$F29)</f>
        <v>0</v>
      </c>
      <c r="AW140" s="314">
        <f ca="1">('SUBSCRIBER BASE FLTE'!AW48*'COMMISSION ASSUMPTIONS FLTE'!$E52)*('MVLP INPUT FLTE'!$D10*'COMMISSION ASSUMPTIONS FLTE'!$F29)</f>
        <v>0</v>
      </c>
      <c r="AX140" s="314">
        <f ca="1">('SUBSCRIBER BASE FLTE'!AX48*'COMMISSION ASSUMPTIONS FLTE'!$E52)*('MVLP INPUT FLTE'!$D10*'COMMISSION ASSUMPTIONS FLTE'!$F29)</f>
        <v>0</v>
      </c>
      <c r="AY140" s="314">
        <f ca="1">('SUBSCRIBER BASE FLTE'!AY48*'COMMISSION ASSUMPTIONS FLTE'!$E52)*('MVLP INPUT FLTE'!$D10*'COMMISSION ASSUMPTIONS FLTE'!$F29)</f>
        <v>0</v>
      </c>
      <c r="AZ140" s="314">
        <f ca="1">('SUBSCRIBER BASE FLTE'!AZ48*'COMMISSION ASSUMPTIONS FLTE'!$E52)*('MVLP INPUT FLTE'!$D10*'COMMISSION ASSUMPTIONS FLTE'!$F29)</f>
        <v>0</v>
      </c>
      <c r="BA140" s="314">
        <f ca="1">('SUBSCRIBER BASE FLTE'!BA48*'COMMISSION ASSUMPTIONS FLTE'!$E52)*('MVLP INPUT FLTE'!$D10*'COMMISSION ASSUMPTIONS FLTE'!$F29)</f>
        <v>0</v>
      </c>
      <c r="BB140" s="314">
        <f ca="1">('SUBSCRIBER BASE FLTE'!BB48*'COMMISSION ASSUMPTIONS FLTE'!$E52)*('MVLP INPUT FLTE'!$D10*'COMMISSION ASSUMPTIONS FLTE'!$F29)</f>
        <v>0</v>
      </c>
      <c r="BC140" s="314">
        <f ca="1">('SUBSCRIBER BASE FLTE'!BC48*'COMMISSION ASSUMPTIONS FLTE'!$E52)*('MVLP INPUT FLTE'!$D10*'COMMISSION ASSUMPTIONS FLTE'!$F29)</f>
        <v>0</v>
      </c>
      <c r="BD140" s="314">
        <f ca="1">('SUBSCRIBER BASE FLTE'!BD48*'COMMISSION ASSUMPTIONS FLTE'!$E52)*('MVLP INPUT FLTE'!$D10*'COMMISSION ASSUMPTIONS FLTE'!$F29)</f>
        <v>0</v>
      </c>
      <c r="BE140" s="314">
        <f ca="1">('SUBSCRIBER BASE FLTE'!BE48*'COMMISSION ASSUMPTIONS FLTE'!$E52)*('MVLP INPUT FLTE'!$D10*'COMMISSION ASSUMPTIONS FLTE'!$F29)</f>
        <v>0</v>
      </c>
      <c r="BF140" s="314">
        <f ca="1">('SUBSCRIBER BASE FLTE'!BF48*'COMMISSION ASSUMPTIONS FLTE'!$E52)*('MVLP INPUT FLTE'!$D10*'COMMISSION ASSUMPTIONS FLTE'!$F29)</f>
        <v>0</v>
      </c>
      <c r="BG140" s="314">
        <f ca="1">('SUBSCRIBER BASE FLTE'!BG48*'COMMISSION ASSUMPTIONS FLTE'!$E52)*('MVLP INPUT FLTE'!$D10*'COMMISSION ASSUMPTIONS FLTE'!$F29)</f>
        <v>0</v>
      </c>
      <c r="BH140" s="314">
        <f ca="1">('SUBSCRIBER BASE FLTE'!BH48*'COMMISSION ASSUMPTIONS FLTE'!$E52)*('MVLP INPUT FLTE'!$D10*'COMMISSION ASSUMPTIONS FLTE'!$F29)</f>
        <v>0</v>
      </c>
      <c r="BI140" s="314">
        <f ca="1">('SUBSCRIBER BASE FLTE'!BI48*'COMMISSION ASSUMPTIONS FLTE'!$E52)*('MVLP INPUT FLTE'!$D10*'COMMISSION ASSUMPTIONS FLTE'!$F29)</f>
        <v>0</v>
      </c>
      <c r="BJ140" s="314">
        <f ca="1">('SUBSCRIBER BASE FLTE'!BJ48*'COMMISSION ASSUMPTIONS FLTE'!$E52)*('MVLP INPUT FLTE'!$D10*'COMMISSION ASSUMPTIONS FLTE'!$F29)</f>
        <v>0</v>
      </c>
      <c r="BK140" s="314">
        <f ca="1">('SUBSCRIBER BASE FLTE'!BK48*'COMMISSION ASSUMPTIONS FLTE'!$E52)*('MVLP INPUT FLTE'!$D10*'COMMISSION ASSUMPTIONS FLTE'!$F29)</f>
        <v>0</v>
      </c>
      <c r="BL140" s="314">
        <f ca="1">('SUBSCRIBER BASE FLTE'!BL48*'COMMISSION ASSUMPTIONS FLTE'!$E52)*('MVLP INPUT FLTE'!$D10*'COMMISSION ASSUMPTIONS FLTE'!$F29)</f>
        <v>0</v>
      </c>
      <c r="BM140" s="314">
        <f ca="1">('SUBSCRIBER BASE FLTE'!BM48*'COMMISSION ASSUMPTIONS FLTE'!$E52)*('MVLP INPUT FLTE'!$D10*'COMMISSION ASSUMPTIONS FLTE'!$F29)</f>
        <v>0</v>
      </c>
      <c r="BN140" s="314">
        <f ca="1">('SUBSCRIBER BASE FLTE'!BN48*'COMMISSION ASSUMPTIONS FLTE'!$E52)*('MVLP INPUT FLTE'!$D10*'COMMISSION ASSUMPTIONS FLTE'!$F29)</f>
        <v>0</v>
      </c>
      <c r="BO140" s="314">
        <f ca="1">('SUBSCRIBER BASE FLTE'!BO48*'COMMISSION ASSUMPTIONS FLTE'!$E52)*('MVLP INPUT FLTE'!$D10*'COMMISSION ASSUMPTIONS FLTE'!$F29)</f>
        <v>0</v>
      </c>
      <c r="BP140" s="314">
        <f ca="1">('SUBSCRIBER BASE FLTE'!BP48*'COMMISSION ASSUMPTIONS FLTE'!$E52)*('MVLP INPUT FLTE'!$D10*'COMMISSION ASSUMPTIONS FLTE'!$F29)</f>
        <v>0</v>
      </c>
      <c r="BQ140" s="314">
        <f ca="1">('SUBSCRIBER BASE FLTE'!BQ48*'COMMISSION ASSUMPTIONS FLTE'!$E52)*('MVLP INPUT FLTE'!$D10*'COMMISSION ASSUMPTIONS FLTE'!$F29)</f>
        <v>0</v>
      </c>
      <c r="BR140" s="314">
        <f ca="1">('SUBSCRIBER BASE FLTE'!BR48*'COMMISSION ASSUMPTIONS FLTE'!$E52)*('MVLP INPUT FLTE'!$D10*'COMMISSION ASSUMPTIONS FLTE'!$F29)</f>
        <v>0</v>
      </c>
    </row>
    <row r="141" spans="2:70" ht="24" customHeight="1" outlineLevel="1">
      <c r="B141" s="313" t="str">
        <f>B133</f>
        <v>FLTE 100GB</v>
      </c>
      <c r="C141" s="314">
        <f>('SUBSCRIBER BASE FLTE'!C49*'COMMISSION ASSUMPTIONS FLTE'!$E53)*('MVLP INPUT FLTE'!$D11*'COMMISSION ASSUMPTIONS FLTE'!$F30)</f>
        <v>0</v>
      </c>
      <c r="D141" s="314">
        <f>('SUBSCRIBER BASE FLTE'!D49*'COMMISSION ASSUMPTIONS FLTE'!$E53)*('MVLP INPUT FLTE'!$D11*'COMMISSION ASSUMPTIONS FLTE'!$F30)</f>
        <v>0</v>
      </c>
      <c r="E141" s="314">
        <f>('SUBSCRIBER BASE FLTE'!E49*'COMMISSION ASSUMPTIONS FLTE'!$E53)*('MVLP INPUT FLTE'!$D11*'COMMISSION ASSUMPTIONS FLTE'!$F30)</f>
        <v>0</v>
      </c>
      <c r="F141" s="314">
        <f>('SUBSCRIBER BASE FLTE'!F49*'COMMISSION ASSUMPTIONS FLTE'!$E53)*('MVLP INPUT FLTE'!$D11*'COMMISSION ASSUMPTIONS FLTE'!$F30)</f>
        <v>0</v>
      </c>
      <c r="G141" s="314">
        <f>('SUBSCRIBER BASE FLTE'!G49*'COMMISSION ASSUMPTIONS FLTE'!$E53)*('MVLP INPUT FLTE'!$D11*'COMMISSION ASSUMPTIONS FLTE'!$F30)</f>
        <v>0</v>
      </c>
      <c r="H141" s="314">
        <f>('SUBSCRIBER BASE FLTE'!H49*'COMMISSION ASSUMPTIONS FLTE'!$E53)*('MVLP INPUT FLTE'!$D11*'COMMISSION ASSUMPTIONS FLTE'!$F30)</f>
        <v>0</v>
      </c>
      <c r="I141" s="314">
        <f>('SUBSCRIBER BASE FLTE'!I49*'COMMISSION ASSUMPTIONS FLTE'!$E53)*('MVLP INPUT FLTE'!$D11*'COMMISSION ASSUMPTIONS FLTE'!$F30)</f>
        <v>0</v>
      </c>
      <c r="J141" s="314">
        <f>('SUBSCRIBER BASE FLTE'!J49*'COMMISSION ASSUMPTIONS FLTE'!$E53)*('MVLP INPUT FLTE'!$D11*'COMMISSION ASSUMPTIONS FLTE'!$F30)</f>
        <v>0</v>
      </c>
      <c r="K141" s="314">
        <f ca="1">('SUBSCRIBER BASE FLTE'!K49*'COMMISSION ASSUMPTIONS FLTE'!$E53)*('MVLP INPUT FLTE'!$D11*'COMMISSION ASSUMPTIONS FLTE'!$F30)</f>
        <v>0</v>
      </c>
      <c r="L141" s="314">
        <f ca="1">('SUBSCRIBER BASE FLTE'!L49*'COMMISSION ASSUMPTIONS FLTE'!$E53)*('MVLP INPUT FLTE'!$D11*'COMMISSION ASSUMPTIONS FLTE'!$F30)</f>
        <v>0</v>
      </c>
      <c r="M141" s="314">
        <f ca="1">('SUBSCRIBER BASE FLTE'!M49*'COMMISSION ASSUMPTIONS FLTE'!$E53)*('MVLP INPUT FLTE'!$D11*'COMMISSION ASSUMPTIONS FLTE'!$F30)</f>
        <v>0</v>
      </c>
      <c r="N141" s="314">
        <f ca="1">('SUBSCRIBER BASE FLTE'!N49*'COMMISSION ASSUMPTIONS FLTE'!$E53)*('MVLP INPUT FLTE'!$D11*'COMMISSION ASSUMPTIONS FLTE'!$F30)</f>
        <v>0</v>
      </c>
      <c r="O141" s="314">
        <f ca="1">('SUBSCRIBER BASE FLTE'!O49*'COMMISSION ASSUMPTIONS FLTE'!$E53)*('MVLP INPUT FLTE'!$D11*'COMMISSION ASSUMPTIONS FLTE'!$F30)</f>
        <v>0</v>
      </c>
      <c r="P141" s="314">
        <f ca="1">('SUBSCRIBER BASE FLTE'!P49*'COMMISSION ASSUMPTIONS FLTE'!$E53)*('MVLP INPUT FLTE'!$D11*'COMMISSION ASSUMPTIONS FLTE'!$F30)</f>
        <v>0</v>
      </c>
      <c r="Q141" s="314">
        <f ca="1">('SUBSCRIBER BASE FLTE'!Q49*'COMMISSION ASSUMPTIONS FLTE'!$E53)*('MVLP INPUT FLTE'!$D11*'COMMISSION ASSUMPTIONS FLTE'!$F30)</f>
        <v>0</v>
      </c>
      <c r="R141" s="314">
        <f ca="1">('SUBSCRIBER BASE FLTE'!R49*'COMMISSION ASSUMPTIONS FLTE'!$E53)*('MVLP INPUT FLTE'!$D11*'COMMISSION ASSUMPTIONS FLTE'!$F30)</f>
        <v>0</v>
      </c>
      <c r="S141" s="314">
        <f ca="1">('SUBSCRIBER BASE FLTE'!S49*'COMMISSION ASSUMPTIONS FLTE'!$E53)*('MVLP INPUT FLTE'!$D11*'COMMISSION ASSUMPTIONS FLTE'!$F30)</f>
        <v>0</v>
      </c>
      <c r="T141" s="314">
        <f ca="1">('SUBSCRIBER BASE FLTE'!T49*'COMMISSION ASSUMPTIONS FLTE'!$E53)*('MVLP INPUT FLTE'!$D11*'COMMISSION ASSUMPTIONS FLTE'!$F30)</f>
        <v>0</v>
      </c>
      <c r="U141" s="314">
        <f ca="1">('SUBSCRIBER BASE FLTE'!U49*'COMMISSION ASSUMPTIONS FLTE'!$E53)*('MVLP INPUT FLTE'!$D11*'COMMISSION ASSUMPTIONS FLTE'!$F30)</f>
        <v>0</v>
      </c>
      <c r="V141" s="314">
        <f ca="1">('SUBSCRIBER BASE FLTE'!V49*'COMMISSION ASSUMPTIONS FLTE'!$E53)*('MVLP INPUT FLTE'!$D11*'COMMISSION ASSUMPTIONS FLTE'!$F30)</f>
        <v>0</v>
      </c>
      <c r="W141" s="314">
        <f ca="1">('SUBSCRIBER BASE FLTE'!W49*'COMMISSION ASSUMPTIONS FLTE'!$E53)*('MVLP INPUT FLTE'!$D11*'COMMISSION ASSUMPTIONS FLTE'!$F30)</f>
        <v>0</v>
      </c>
      <c r="X141" s="314">
        <f ca="1">('SUBSCRIBER BASE FLTE'!X49*'COMMISSION ASSUMPTIONS FLTE'!$E53)*('MVLP INPUT FLTE'!$D11*'COMMISSION ASSUMPTIONS FLTE'!$F30)</f>
        <v>0</v>
      </c>
      <c r="Y141" s="314">
        <f ca="1">('SUBSCRIBER BASE FLTE'!Y49*'COMMISSION ASSUMPTIONS FLTE'!$E53)*('MVLP INPUT FLTE'!$D11*'COMMISSION ASSUMPTIONS FLTE'!$F30)</f>
        <v>0</v>
      </c>
      <c r="Z141" s="314">
        <f ca="1">('SUBSCRIBER BASE FLTE'!Z49*'COMMISSION ASSUMPTIONS FLTE'!$E53)*('MVLP INPUT FLTE'!$D11*'COMMISSION ASSUMPTIONS FLTE'!$F30)</f>
        <v>0</v>
      </c>
      <c r="AA141" s="314">
        <f ca="1">('SUBSCRIBER BASE FLTE'!AA49*'COMMISSION ASSUMPTIONS FLTE'!$E53)*('MVLP INPUT FLTE'!$D11*'COMMISSION ASSUMPTIONS FLTE'!$F30)</f>
        <v>0</v>
      </c>
      <c r="AB141" s="314">
        <f ca="1">('SUBSCRIBER BASE FLTE'!AB49*'COMMISSION ASSUMPTIONS FLTE'!$E53)*('MVLP INPUT FLTE'!$D11*'COMMISSION ASSUMPTIONS FLTE'!$F30)</f>
        <v>0</v>
      </c>
      <c r="AC141" s="314">
        <f ca="1">('SUBSCRIBER BASE FLTE'!AC49*'COMMISSION ASSUMPTIONS FLTE'!$E53)*('MVLP INPUT FLTE'!$D11*'COMMISSION ASSUMPTIONS FLTE'!$F30)</f>
        <v>0</v>
      </c>
      <c r="AD141" s="314">
        <f ca="1">('SUBSCRIBER BASE FLTE'!AD49*'COMMISSION ASSUMPTIONS FLTE'!$E53)*('MVLP INPUT FLTE'!$D11*'COMMISSION ASSUMPTIONS FLTE'!$F30)</f>
        <v>0</v>
      </c>
      <c r="AE141" s="314">
        <f ca="1">('SUBSCRIBER BASE FLTE'!AE49*'COMMISSION ASSUMPTIONS FLTE'!$E53)*('MVLP INPUT FLTE'!$D11*'COMMISSION ASSUMPTIONS FLTE'!$F30)</f>
        <v>0</v>
      </c>
      <c r="AF141" s="314">
        <f ca="1">('SUBSCRIBER BASE FLTE'!AF49*'COMMISSION ASSUMPTIONS FLTE'!$E53)*('MVLP INPUT FLTE'!$D11*'COMMISSION ASSUMPTIONS FLTE'!$F30)</f>
        <v>0</v>
      </c>
      <c r="AG141" s="314">
        <f ca="1">('SUBSCRIBER BASE FLTE'!AG49*'COMMISSION ASSUMPTIONS FLTE'!$E53)*('MVLP INPUT FLTE'!$D11*'COMMISSION ASSUMPTIONS FLTE'!$F30)</f>
        <v>0</v>
      </c>
      <c r="AH141" s="314">
        <f ca="1">('SUBSCRIBER BASE FLTE'!AH49*'COMMISSION ASSUMPTIONS FLTE'!$E53)*('MVLP INPUT FLTE'!$D11*'COMMISSION ASSUMPTIONS FLTE'!$F30)</f>
        <v>0</v>
      </c>
      <c r="AI141" s="314">
        <f ca="1">('SUBSCRIBER BASE FLTE'!AI49*'COMMISSION ASSUMPTIONS FLTE'!$E53)*('MVLP INPUT FLTE'!$D11*'COMMISSION ASSUMPTIONS FLTE'!$F30)</f>
        <v>0</v>
      </c>
      <c r="AJ141" s="314">
        <f ca="1">('SUBSCRIBER BASE FLTE'!AJ49*'COMMISSION ASSUMPTIONS FLTE'!$E53)*('MVLP INPUT FLTE'!$D11*'COMMISSION ASSUMPTIONS FLTE'!$F30)</f>
        <v>0</v>
      </c>
      <c r="AK141" s="314">
        <f ca="1">('SUBSCRIBER BASE FLTE'!AK49*'COMMISSION ASSUMPTIONS FLTE'!$E53)*('MVLP INPUT FLTE'!$D11*'COMMISSION ASSUMPTIONS FLTE'!$F30)</f>
        <v>0</v>
      </c>
      <c r="AL141" s="314">
        <f ca="1">('SUBSCRIBER BASE FLTE'!AL49*'COMMISSION ASSUMPTIONS FLTE'!$E53)*('MVLP INPUT FLTE'!$D11*'COMMISSION ASSUMPTIONS FLTE'!$F30)</f>
        <v>0</v>
      </c>
      <c r="AM141" s="314">
        <f ca="1">('SUBSCRIBER BASE FLTE'!AM49*'COMMISSION ASSUMPTIONS FLTE'!$E53)*('MVLP INPUT FLTE'!$D11*'COMMISSION ASSUMPTIONS FLTE'!$F30)</f>
        <v>0</v>
      </c>
      <c r="AN141" s="314">
        <f ca="1">('SUBSCRIBER BASE FLTE'!AN49*'COMMISSION ASSUMPTIONS FLTE'!$E53)*('MVLP INPUT FLTE'!$D11*'COMMISSION ASSUMPTIONS FLTE'!$F30)</f>
        <v>0</v>
      </c>
      <c r="AO141" s="314">
        <f ca="1">('SUBSCRIBER BASE FLTE'!AO49*'COMMISSION ASSUMPTIONS FLTE'!$E53)*('MVLP INPUT FLTE'!$D11*'COMMISSION ASSUMPTIONS FLTE'!$F30)</f>
        <v>0</v>
      </c>
      <c r="AP141" s="314">
        <f ca="1">('SUBSCRIBER BASE FLTE'!AP49*'COMMISSION ASSUMPTIONS FLTE'!$E53)*('MVLP INPUT FLTE'!$D11*'COMMISSION ASSUMPTIONS FLTE'!$F30)</f>
        <v>0</v>
      </c>
      <c r="AQ141" s="314">
        <f ca="1">('SUBSCRIBER BASE FLTE'!AQ49*'COMMISSION ASSUMPTIONS FLTE'!$E53)*('MVLP INPUT FLTE'!$D11*'COMMISSION ASSUMPTIONS FLTE'!$F30)</f>
        <v>0</v>
      </c>
      <c r="AR141" s="314">
        <f ca="1">('SUBSCRIBER BASE FLTE'!AR49*'COMMISSION ASSUMPTIONS FLTE'!$E53)*('MVLP INPUT FLTE'!$D11*'COMMISSION ASSUMPTIONS FLTE'!$F30)</f>
        <v>0</v>
      </c>
      <c r="AS141" s="314">
        <f ca="1">('SUBSCRIBER BASE FLTE'!AS49*'COMMISSION ASSUMPTIONS FLTE'!$E53)*('MVLP INPUT FLTE'!$D11*'COMMISSION ASSUMPTIONS FLTE'!$F30)</f>
        <v>0</v>
      </c>
      <c r="AT141" s="314">
        <f ca="1">('SUBSCRIBER BASE FLTE'!AT49*'COMMISSION ASSUMPTIONS FLTE'!$E53)*('MVLP INPUT FLTE'!$D11*'COMMISSION ASSUMPTIONS FLTE'!$F30)</f>
        <v>0</v>
      </c>
      <c r="AU141" s="314">
        <f ca="1">('SUBSCRIBER BASE FLTE'!AU49*'COMMISSION ASSUMPTIONS FLTE'!$E53)*('MVLP INPUT FLTE'!$D11*'COMMISSION ASSUMPTIONS FLTE'!$F30)</f>
        <v>0</v>
      </c>
      <c r="AV141" s="314">
        <f ca="1">('SUBSCRIBER BASE FLTE'!AV49*'COMMISSION ASSUMPTIONS FLTE'!$E53)*('MVLP INPUT FLTE'!$D11*'COMMISSION ASSUMPTIONS FLTE'!$F30)</f>
        <v>0</v>
      </c>
      <c r="AW141" s="314">
        <f ca="1">('SUBSCRIBER BASE FLTE'!AW49*'COMMISSION ASSUMPTIONS FLTE'!$E53)*('MVLP INPUT FLTE'!$D11*'COMMISSION ASSUMPTIONS FLTE'!$F30)</f>
        <v>0</v>
      </c>
      <c r="AX141" s="314">
        <f ca="1">('SUBSCRIBER BASE FLTE'!AX49*'COMMISSION ASSUMPTIONS FLTE'!$E53)*('MVLP INPUT FLTE'!$D11*'COMMISSION ASSUMPTIONS FLTE'!$F30)</f>
        <v>0</v>
      </c>
      <c r="AY141" s="314">
        <f ca="1">('SUBSCRIBER BASE FLTE'!AY49*'COMMISSION ASSUMPTIONS FLTE'!$E53)*('MVLP INPUT FLTE'!$D11*'COMMISSION ASSUMPTIONS FLTE'!$F30)</f>
        <v>0</v>
      </c>
      <c r="AZ141" s="314">
        <f ca="1">('SUBSCRIBER BASE FLTE'!AZ49*'COMMISSION ASSUMPTIONS FLTE'!$E53)*('MVLP INPUT FLTE'!$D11*'COMMISSION ASSUMPTIONS FLTE'!$F30)</f>
        <v>0</v>
      </c>
      <c r="BA141" s="314">
        <f ca="1">('SUBSCRIBER BASE FLTE'!BA49*'COMMISSION ASSUMPTIONS FLTE'!$E53)*('MVLP INPUT FLTE'!$D11*'COMMISSION ASSUMPTIONS FLTE'!$F30)</f>
        <v>0</v>
      </c>
      <c r="BB141" s="314">
        <f ca="1">('SUBSCRIBER BASE FLTE'!BB49*'COMMISSION ASSUMPTIONS FLTE'!$E53)*('MVLP INPUT FLTE'!$D11*'COMMISSION ASSUMPTIONS FLTE'!$F30)</f>
        <v>0</v>
      </c>
      <c r="BC141" s="314">
        <f ca="1">('SUBSCRIBER BASE FLTE'!BC49*'COMMISSION ASSUMPTIONS FLTE'!$E53)*('MVLP INPUT FLTE'!$D11*'COMMISSION ASSUMPTIONS FLTE'!$F30)</f>
        <v>0</v>
      </c>
      <c r="BD141" s="314">
        <f ca="1">('SUBSCRIBER BASE FLTE'!BD49*'COMMISSION ASSUMPTIONS FLTE'!$E53)*('MVLP INPUT FLTE'!$D11*'COMMISSION ASSUMPTIONS FLTE'!$F30)</f>
        <v>0</v>
      </c>
      <c r="BE141" s="314">
        <f ca="1">('SUBSCRIBER BASE FLTE'!BE49*'COMMISSION ASSUMPTIONS FLTE'!$E53)*('MVLP INPUT FLTE'!$D11*'COMMISSION ASSUMPTIONS FLTE'!$F30)</f>
        <v>0</v>
      </c>
      <c r="BF141" s="314">
        <f ca="1">('SUBSCRIBER BASE FLTE'!BF49*'COMMISSION ASSUMPTIONS FLTE'!$E53)*('MVLP INPUT FLTE'!$D11*'COMMISSION ASSUMPTIONS FLTE'!$F30)</f>
        <v>0</v>
      </c>
      <c r="BG141" s="314">
        <f ca="1">('SUBSCRIBER BASE FLTE'!BG49*'COMMISSION ASSUMPTIONS FLTE'!$E53)*('MVLP INPUT FLTE'!$D11*'COMMISSION ASSUMPTIONS FLTE'!$F30)</f>
        <v>0</v>
      </c>
      <c r="BH141" s="314">
        <f ca="1">('SUBSCRIBER BASE FLTE'!BH49*'COMMISSION ASSUMPTIONS FLTE'!$E53)*('MVLP INPUT FLTE'!$D11*'COMMISSION ASSUMPTIONS FLTE'!$F30)</f>
        <v>0</v>
      </c>
      <c r="BI141" s="314">
        <f ca="1">('SUBSCRIBER BASE FLTE'!BI49*'COMMISSION ASSUMPTIONS FLTE'!$E53)*('MVLP INPUT FLTE'!$D11*'COMMISSION ASSUMPTIONS FLTE'!$F30)</f>
        <v>0</v>
      </c>
      <c r="BJ141" s="314">
        <f ca="1">('SUBSCRIBER BASE FLTE'!BJ49*'COMMISSION ASSUMPTIONS FLTE'!$E53)*('MVLP INPUT FLTE'!$D11*'COMMISSION ASSUMPTIONS FLTE'!$F30)</f>
        <v>0</v>
      </c>
      <c r="BK141" s="314">
        <f ca="1">('SUBSCRIBER BASE FLTE'!BK49*'COMMISSION ASSUMPTIONS FLTE'!$E53)*('MVLP INPUT FLTE'!$D11*'COMMISSION ASSUMPTIONS FLTE'!$F30)</f>
        <v>0</v>
      </c>
      <c r="BL141" s="314">
        <f ca="1">('SUBSCRIBER BASE FLTE'!BL49*'COMMISSION ASSUMPTIONS FLTE'!$E53)*('MVLP INPUT FLTE'!$D11*'COMMISSION ASSUMPTIONS FLTE'!$F30)</f>
        <v>0</v>
      </c>
      <c r="BM141" s="314">
        <f ca="1">('SUBSCRIBER BASE FLTE'!BM49*'COMMISSION ASSUMPTIONS FLTE'!$E53)*('MVLP INPUT FLTE'!$D11*'COMMISSION ASSUMPTIONS FLTE'!$F30)</f>
        <v>0</v>
      </c>
      <c r="BN141" s="314">
        <f ca="1">('SUBSCRIBER BASE FLTE'!BN49*'COMMISSION ASSUMPTIONS FLTE'!$E53)*('MVLP INPUT FLTE'!$D11*'COMMISSION ASSUMPTIONS FLTE'!$F30)</f>
        <v>0</v>
      </c>
      <c r="BO141" s="314">
        <f ca="1">('SUBSCRIBER BASE FLTE'!BO49*'COMMISSION ASSUMPTIONS FLTE'!$E53)*('MVLP INPUT FLTE'!$D11*'COMMISSION ASSUMPTIONS FLTE'!$F30)</f>
        <v>0</v>
      </c>
      <c r="BP141" s="314">
        <f ca="1">('SUBSCRIBER BASE FLTE'!BP49*'COMMISSION ASSUMPTIONS FLTE'!$E53)*('MVLP INPUT FLTE'!$D11*'COMMISSION ASSUMPTIONS FLTE'!$F30)</f>
        <v>0</v>
      </c>
      <c r="BQ141" s="314">
        <f ca="1">('SUBSCRIBER BASE FLTE'!BQ49*'COMMISSION ASSUMPTIONS FLTE'!$E53)*('MVLP INPUT FLTE'!$D11*'COMMISSION ASSUMPTIONS FLTE'!$F30)</f>
        <v>0</v>
      </c>
      <c r="BR141" s="314">
        <f ca="1">('SUBSCRIBER BASE FLTE'!BR49*'COMMISSION ASSUMPTIONS FLTE'!$E53)*('MVLP INPUT FLTE'!$D11*'COMMISSION ASSUMPTIONS FLTE'!$F30)</f>
        <v>0</v>
      </c>
    </row>
    <row r="142" spans="2:70" ht="24" customHeight="1" outlineLevel="1">
      <c r="B142" s="313" t="str">
        <f>B134</f>
        <v>FLTE 200GB</v>
      </c>
      <c r="C142" s="314">
        <f>('SUBSCRIBER BASE FLTE'!C50*'COMMISSION ASSUMPTIONS FLTE'!$E54)*('MVLP INPUT FLTE'!$D12*'COMMISSION ASSUMPTIONS FLTE'!$F31)</f>
        <v>0</v>
      </c>
      <c r="D142" s="314">
        <f>('SUBSCRIBER BASE FLTE'!D50*'COMMISSION ASSUMPTIONS FLTE'!$E54)*('MVLP INPUT FLTE'!$D12*'COMMISSION ASSUMPTIONS FLTE'!$F31)</f>
        <v>0</v>
      </c>
      <c r="E142" s="314">
        <f>('SUBSCRIBER BASE FLTE'!E50*'COMMISSION ASSUMPTIONS FLTE'!$E54)*('MVLP INPUT FLTE'!$D12*'COMMISSION ASSUMPTIONS FLTE'!$F31)</f>
        <v>0</v>
      </c>
      <c r="F142" s="314">
        <f>('SUBSCRIBER BASE FLTE'!F50*'COMMISSION ASSUMPTIONS FLTE'!$E54)*('MVLP INPUT FLTE'!$D12*'COMMISSION ASSUMPTIONS FLTE'!$F31)</f>
        <v>0</v>
      </c>
      <c r="G142" s="314">
        <f>('SUBSCRIBER BASE FLTE'!G50*'COMMISSION ASSUMPTIONS FLTE'!$E54)*('MVLP INPUT FLTE'!$D12*'COMMISSION ASSUMPTIONS FLTE'!$F31)</f>
        <v>0</v>
      </c>
      <c r="H142" s="314">
        <f>('SUBSCRIBER BASE FLTE'!H50*'COMMISSION ASSUMPTIONS FLTE'!$E54)*('MVLP INPUT FLTE'!$D12*'COMMISSION ASSUMPTIONS FLTE'!$F31)</f>
        <v>0</v>
      </c>
      <c r="I142" s="314">
        <f>('SUBSCRIBER BASE FLTE'!I50*'COMMISSION ASSUMPTIONS FLTE'!$E54)*('MVLP INPUT FLTE'!$D12*'COMMISSION ASSUMPTIONS FLTE'!$F31)</f>
        <v>0</v>
      </c>
      <c r="J142" s="314">
        <f>('SUBSCRIBER BASE FLTE'!J50*'COMMISSION ASSUMPTIONS FLTE'!$E54)*('MVLP INPUT FLTE'!$D12*'COMMISSION ASSUMPTIONS FLTE'!$F31)</f>
        <v>0</v>
      </c>
      <c r="K142" s="314">
        <f ca="1">('SUBSCRIBER BASE FLTE'!K50*'COMMISSION ASSUMPTIONS FLTE'!$E54)*('MVLP INPUT FLTE'!$D12*'COMMISSION ASSUMPTIONS FLTE'!$F31)</f>
        <v>0</v>
      </c>
      <c r="L142" s="314">
        <f ca="1">('SUBSCRIBER BASE FLTE'!L50*'COMMISSION ASSUMPTIONS FLTE'!$E54)*('MVLP INPUT FLTE'!$D12*'COMMISSION ASSUMPTIONS FLTE'!$F31)</f>
        <v>0</v>
      </c>
      <c r="M142" s="314">
        <f ca="1">('SUBSCRIBER BASE FLTE'!M50*'COMMISSION ASSUMPTIONS FLTE'!$E54)*('MVLP INPUT FLTE'!$D12*'COMMISSION ASSUMPTIONS FLTE'!$F31)</f>
        <v>0</v>
      </c>
      <c r="N142" s="314">
        <f ca="1">('SUBSCRIBER BASE FLTE'!N50*'COMMISSION ASSUMPTIONS FLTE'!$E54)*('MVLP INPUT FLTE'!$D12*'COMMISSION ASSUMPTIONS FLTE'!$F31)</f>
        <v>0</v>
      </c>
      <c r="O142" s="314">
        <f ca="1">('SUBSCRIBER BASE FLTE'!O50*'COMMISSION ASSUMPTIONS FLTE'!$E54)*('MVLP INPUT FLTE'!$D12*'COMMISSION ASSUMPTIONS FLTE'!$F31)</f>
        <v>0</v>
      </c>
      <c r="P142" s="314">
        <f ca="1">('SUBSCRIBER BASE FLTE'!P50*'COMMISSION ASSUMPTIONS FLTE'!$E54)*('MVLP INPUT FLTE'!$D12*'COMMISSION ASSUMPTIONS FLTE'!$F31)</f>
        <v>0</v>
      </c>
      <c r="Q142" s="314">
        <f ca="1">('SUBSCRIBER BASE FLTE'!Q50*'COMMISSION ASSUMPTIONS FLTE'!$E54)*('MVLP INPUT FLTE'!$D12*'COMMISSION ASSUMPTIONS FLTE'!$F31)</f>
        <v>0</v>
      </c>
      <c r="R142" s="314">
        <f ca="1">('SUBSCRIBER BASE FLTE'!R50*'COMMISSION ASSUMPTIONS FLTE'!$E54)*('MVLP INPUT FLTE'!$D12*'COMMISSION ASSUMPTIONS FLTE'!$F31)</f>
        <v>0</v>
      </c>
      <c r="S142" s="314">
        <f ca="1">('SUBSCRIBER BASE FLTE'!S50*'COMMISSION ASSUMPTIONS FLTE'!$E54)*('MVLP INPUT FLTE'!$D12*'COMMISSION ASSUMPTIONS FLTE'!$F31)</f>
        <v>0</v>
      </c>
      <c r="T142" s="314">
        <f ca="1">('SUBSCRIBER BASE FLTE'!T50*'COMMISSION ASSUMPTIONS FLTE'!$E54)*('MVLP INPUT FLTE'!$D12*'COMMISSION ASSUMPTIONS FLTE'!$F31)</f>
        <v>0</v>
      </c>
      <c r="U142" s="314">
        <f ca="1">('SUBSCRIBER BASE FLTE'!U50*'COMMISSION ASSUMPTIONS FLTE'!$E54)*('MVLP INPUT FLTE'!$D12*'COMMISSION ASSUMPTIONS FLTE'!$F31)</f>
        <v>0</v>
      </c>
      <c r="V142" s="314">
        <f ca="1">('SUBSCRIBER BASE FLTE'!V50*'COMMISSION ASSUMPTIONS FLTE'!$E54)*('MVLP INPUT FLTE'!$D12*'COMMISSION ASSUMPTIONS FLTE'!$F31)</f>
        <v>0</v>
      </c>
      <c r="W142" s="314">
        <f ca="1">('SUBSCRIBER BASE FLTE'!W50*'COMMISSION ASSUMPTIONS FLTE'!$E54)*('MVLP INPUT FLTE'!$D12*'COMMISSION ASSUMPTIONS FLTE'!$F31)</f>
        <v>0</v>
      </c>
      <c r="X142" s="314">
        <f ca="1">('SUBSCRIBER BASE FLTE'!X50*'COMMISSION ASSUMPTIONS FLTE'!$E54)*('MVLP INPUT FLTE'!$D12*'COMMISSION ASSUMPTIONS FLTE'!$F31)</f>
        <v>0</v>
      </c>
      <c r="Y142" s="314">
        <f ca="1">('SUBSCRIBER BASE FLTE'!Y50*'COMMISSION ASSUMPTIONS FLTE'!$E54)*('MVLP INPUT FLTE'!$D12*'COMMISSION ASSUMPTIONS FLTE'!$F31)</f>
        <v>0</v>
      </c>
      <c r="Z142" s="314">
        <f ca="1">('SUBSCRIBER BASE FLTE'!Z50*'COMMISSION ASSUMPTIONS FLTE'!$E54)*('MVLP INPUT FLTE'!$D12*'COMMISSION ASSUMPTIONS FLTE'!$F31)</f>
        <v>0</v>
      </c>
      <c r="AA142" s="314">
        <f ca="1">('SUBSCRIBER BASE FLTE'!AA50*'COMMISSION ASSUMPTIONS FLTE'!$E54)*('MVLP INPUT FLTE'!$D12*'COMMISSION ASSUMPTIONS FLTE'!$F31)</f>
        <v>0</v>
      </c>
      <c r="AB142" s="314">
        <f ca="1">('SUBSCRIBER BASE FLTE'!AB50*'COMMISSION ASSUMPTIONS FLTE'!$E54)*('MVLP INPUT FLTE'!$D12*'COMMISSION ASSUMPTIONS FLTE'!$F31)</f>
        <v>0</v>
      </c>
      <c r="AC142" s="314">
        <f ca="1">('SUBSCRIBER BASE FLTE'!AC50*'COMMISSION ASSUMPTIONS FLTE'!$E54)*('MVLP INPUT FLTE'!$D12*'COMMISSION ASSUMPTIONS FLTE'!$F31)</f>
        <v>0</v>
      </c>
      <c r="AD142" s="314">
        <f ca="1">('SUBSCRIBER BASE FLTE'!AD50*'COMMISSION ASSUMPTIONS FLTE'!$E54)*('MVLP INPUT FLTE'!$D12*'COMMISSION ASSUMPTIONS FLTE'!$F31)</f>
        <v>0</v>
      </c>
      <c r="AE142" s="314">
        <f ca="1">('SUBSCRIBER BASE FLTE'!AE50*'COMMISSION ASSUMPTIONS FLTE'!$E54)*('MVLP INPUT FLTE'!$D12*'COMMISSION ASSUMPTIONS FLTE'!$F31)</f>
        <v>0</v>
      </c>
      <c r="AF142" s="314">
        <f ca="1">('SUBSCRIBER BASE FLTE'!AF50*'COMMISSION ASSUMPTIONS FLTE'!$E54)*('MVLP INPUT FLTE'!$D12*'COMMISSION ASSUMPTIONS FLTE'!$F31)</f>
        <v>0</v>
      </c>
      <c r="AG142" s="314">
        <f ca="1">('SUBSCRIBER BASE FLTE'!AG50*'COMMISSION ASSUMPTIONS FLTE'!$E54)*('MVLP INPUT FLTE'!$D12*'COMMISSION ASSUMPTIONS FLTE'!$F31)</f>
        <v>0</v>
      </c>
      <c r="AH142" s="314">
        <f ca="1">('SUBSCRIBER BASE FLTE'!AH50*'COMMISSION ASSUMPTIONS FLTE'!$E54)*('MVLP INPUT FLTE'!$D12*'COMMISSION ASSUMPTIONS FLTE'!$F31)</f>
        <v>0</v>
      </c>
      <c r="AI142" s="314">
        <f ca="1">('SUBSCRIBER BASE FLTE'!AI50*'COMMISSION ASSUMPTIONS FLTE'!$E54)*('MVLP INPUT FLTE'!$D12*'COMMISSION ASSUMPTIONS FLTE'!$F31)</f>
        <v>0</v>
      </c>
      <c r="AJ142" s="314">
        <f ca="1">('SUBSCRIBER BASE FLTE'!AJ50*'COMMISSION ASSUMPTIONS FLTE'!$E54)*('MVLP INPUT FLTE'!$D12*'COMMISSION ASSUMPTIONS FLTE'!$F31)</f>
        <v>0</v>
      </c>
      <c r="AK142" s="314">
        <f ca="1">('SUBSCRIBER BASE FLTE'!AK50*'COMMISSION ASSUMPTIONS FLTE'!$E54)*('MVLP INPUT FLTE'!$D12*'COMMISSION ASSUMPTIONS FLTE'!$F31)</f>
        <v>0</v>
      </c>
      <c r="AL142" s="314">
        <f ca="1">('SUBSCRIBER BASE FLTE'!AL50*'COMMISSION ASSUMPTIONS FLTE'!$E54)*('MVLP INPUT FLTE'!$D12*'COMMISSION ASSUMPTIONS FLTE'!$F31)</f>
        <v>0</v>
      </c>
      <c r="AM142" s="314">
        <f ca="1">('SUBSCRIBER BASE FLTE'!AM50*'COMMISSION ASSUMPTIONS FLTE'!$E54)*('MVLP INPUT FLTE'!$D12*'COMMISSION ASSUMPTIONS FLTE'!$F31)</f>
        <v>0</v>
      </c>
      <c r="AN142" s="314">
        <f ca="1">('SUBSCRIBER BASE FLTE'!AN50*'COMMISSION ASSUMPTIONS FLTE'!$E54)*('MVLP INPUT FLTE'!$D12*'COMMISSION ASSUMPTIONS FLTE'!$F31)</f>
        <v>0</v>
      </c>
      <c r="AO142" s="314">
        <f ca="1">('SUBSCRIBER BASE FLTE'!AO50*'COMMISSION ASSUMPTIONS FLTE'!$E54)*('MVLP INPUT FLTE'!$D12*'COMMISSION ASSUMPTIONS FLTE'!$F31)</f>
        <v>0</v>
      </c>
      <c r="AP142" s="314">
        <f ca="1">('SUBSCRIBER BASE FLTE'!AP50*'COMMISSION ASSUMPTIONS FLTE'!$E54)*('MVLP INPUT FLTE'!$D12*'COMMISSION ASSUMPTIONS FLTE'!$F31)</f>
        <v>0</v>
      </c>
      <c r="AQ142" s="314">
        <f ca="1">('SUBSCRIBER BASE FLTE'!AQ50*'COMMISSION ASSUMPTIONS FLTE'!$E54)*('MVLP INPUT FLTE'!$D12*'COMMISSION ASSUMPTIONS FLTE'!$F31)</f>
        <v>0</v>
      </c>
      <c r="AR142" s="314">
        <f ca="1">('SUBSCRIBER BASE FLTE'!AR50*'COMMISSION ASSUMPTIONS FLTE'!$E54)*('MVLP INPUT FLTE'!$D12*'COMMISSION ASSUMPTIONS FLTE'!$F31)</f>
        <v>0</v>
      </c>
      <c r="AS142" s="314">
        <f ca="1">('SUBSCRIBER BASE FLTE'!AS50*'COMMISSION ASSUMPTIONS FLTE'!$E54)*('MVLP INPUT FLTE'!$D12*'COMMISSION ASSUMPTIONS FLTE'!$F31)</f>
        <v>0</v>
      </c>
      <c r="AT142" s="314">
        <f ca="1">('SUBSCRIBER BASE FLTE'!AT50*'COMMISSION ASSUMPTIONS FLTE'!$E54)*('MVLP INPUT FLTE'!$D12*'COMMISSION ASSUMPTIONS FLTE'!$F31)</f>
        <v>0</v>
      </c>
      <c r="AU142" s="314">
        <f ca="1">('SUBSCRIBER BASE FLTE'!AU50*'COMMISSION ASSUMPTIONS FLTE'!$E54)*('MVLP INPUT FLTE'!$D12*'COMMISSION ASSUMPTIONS FLTE'!$F31)</f>
        <v>0</v>
      </c>
      <c r="AV142" s="314">
        <f ca="1">('SUBSCRIBER BASE FLTE'!AV50*'COMMISSION ASSUMPTIONS FLTE'!$E54)*('MVLP INPUT FLTE'!$D12*'COMMISSION ASSUMPTIONS FLTE'!$F31)</f>
        <v>0</v>
      </c>
      <c r="AW142" s="314">
        <f ca="1">('SUBSCRIBER BASE FLTE'!AW50*'COMMISSION ASSUMPTIONS FLTE'!$E54)*('MVLP INPUT FLTE'!$D12*'COMMISSION ASSUMPTIONS FLTE'!$F31)</f>
        <v>0</v>
      </c>
      <c r="AX142" s="314">
        <f ca="1">('SUBSCRIBER BASE FLTE'!AX50*'COMMISSION ASSUMPTIONS FLTE'!$E54)*('MVLP INPUT FLTE'!$D12*'COMMISSION ASSUMPTIONS FLTE'!$F31)</f>
        <v>0</v>
      </c>
      <c r="AY142" s="314">
        <f ca="1">('SUBSCRIBER BASE FLTE'!AY50*'COMMISSION ASSUMPTIONS FLTE'!$E54)*('MVLP INPUT FLTE'!$D12*'COMMISSION ASSUMPTIONS FLTE'!$F31)</f>
        <v>0</v>
      </c>
      <c r="AZ142" s="314">
        <f ca="1">('SUBSCRIBER BASE FLTE'!AZ50*'COMMISSION ASSUMPTIONS FLTE'!$E54)*('MVLP INPUT FLTE'!$D12*'COMMISSION ASSUMPTIONS FLTE'!$F31)</f>
        <v>0</v>
      </c>
      <c r="BA142" s="314">
        <f ca="1">('SUBSCRIBER BASE FLTE'!BA50*'COMMISSION ASSUMPTIONS FLTE'!$E54)*('MVLP INPUT FLTE'!$D12*'COMMISSION ASSUMPTIONS FLTE'!$F31)</f>
        <v>0</v>
      </c>
      <c r="BB142" s="314">
        <f ca="1">('SUBSCRIBER BASE FLTE'!BB50*'COMMISSION ASSUMPTIONS FLTE'!$E54)*('MVLP INPUT FLTE'!$D12*'COMMISSION ASSUMPTIONS FLTE'!$F31)</f>
        <v>0</v>
      </c>
      <c r="BC142" s="314">
        <f ca="1">('SUBSCRIBER BASE FLTE'!BC50*'COMMISSION ASSUMPTIONS FLTE'!$E54)*('MVLP INPUT FLTE'!$D12*'COMMISSION ASSUMPTIONS FLTE'!$F31)</f>
        <v>0</v>
      </c>
      <c r="BD142" s="314">
        <f ca="1">('SUBSCRIBER BASE FLTE'!BD50*'COMMISSION ASSUMPTIONS FLTE'!$E54)*('MVLP INPUT FLTE'!$D12*'COMMISSION ASSUMPTIONS FLTE'!$F31)</f>
        <v>0</v>
      </c>
      <c r="BE142" s="314">
        <f ca="1">('SUBSCRIBER BASE FLTE'!BE50*'COMMISSION ASSUMPTIONS FLTE'!$E54)*('MVLP INPUT FLTE'!$D12*'COMMISSION ASSUMPTIONS FLTE'!$F31)</f>
        <v>0</v>
      </c>
      <c r="BF142" s="314">
        <f ca="1">('SUBSCRIBER BASE FLTE'!BF50*'COMMISSION ASSUMPTIONS FLTE'!$E54)*('MVLP INPUT FLTE'!$D12*'COMMISSION ASSUMPTIONS FLTE'!$F31)</f>
        <v>0</v>
      </c>
      <c r="BG142" s="314">
        <f ca="1">('SUBSCRIBER BASE FLTE'!BG50*'COMMISSION ASSUMPTIONS FLTE'!$E54)*('MVLP INPUT FLTE'!$D12*'COMMISSION ASSUMPTIONS FLTE'!$F31)</f>
        <v>0</v>
      </c>
      <c r="BH142" s="314">
        <f ca="1">('SUBSCRIBER BASE FLTE'!BH50*'COMMISSION ASSUMPTIONS FLTE'!$E54)*('MVLP INPUT FLTE'!$D12*'COMMISSION ASSUMPTIONS FLTE'!$F31)</f>
        <v>0</v>
      </c>
      <c r="BI142" s="314">
        <f ca="1">('SUBSCRIBER BASE FLTE'!BI50*'COMMISSION ASSUMPTIONS FLTE'!$E54)*('MVLP INPUT FLTE'!$D12*'COMMISSION ASSUMPTIONS FLTE'!$F31)</f>
        <v>0</v>
      </c>
      <c r="BJ142" s="314">
        <f ca="1">('SUBSCRIBER BASE FLTE'!BJ50*'COMMISSION ASSUMPTIONS FLTE'!$E54)*('MVLP INPUT FLTE'!$D12*'COMMISSION ASSUMPTIONS FLTE'!$F31)</f>
        <v>0</v>
      </c>
      <c r="BK142" s="314">
        <f ca="1">('SUBSCRIBER BASE FLTE'!BK50*'COMMISSION ASSUMPTIONS FLTE'!$E54)*('MVLP INPUT FLTE'!$D12*'COMMISSION ASSUMPTIONS FLTE'!$F31)</f>
        <v>0</v>
      </c>
      <c r="BL142" s="314">
        <f ca="1">('SUBSCRIBER BASE FLTE'!BL50*'COMMISSION ASSUMPTIONS FLTE'!$E54)*('MVLP INPUT FLTE'!$D12*'COMMISSION ASSUMPTIONS FLTE'!$F31)</f>
        <v>0</v>
      </c>
      <c r="BM142" s="314">
        <f ca="1">('SUBSCRIBER BASE FLTE'!BM50*'COMMISSION ASSUMPTIONS FLTE'!$E54)*('MVLP INPUT FLTE'!$D12*'COMMISSION ASSUMPTIONS FLTE'!$F31)</f>
        <v>0</v>
      </c>
      <c r="BN142" s="314">
        <f ca="1">('SUBSCRIBER BASE FLTE'!BN50*'COMMISSION ASSUMPTIONS FLTE'!$E54)*('MVLP INPUT FLTE'!$D12*'COMMISSION ASSUMPTIONS FLTE'!$F31)</f>
        <v>0</v>
      </c>
      <c r="BO142" s="314">
        <f ca="1">('SUBSCRIBER BASE FLTE'!BO50*'COMMISSION ASSUMPTIONS FLTE'!$E54)*('MVLP INPUT FLTE'!$D12*'COMMISSION ASSUMPTIONS FLTE'!$F31)</f>
        <v>0</v>
      </c>
      <c r="BP142" s="314">
        <f ca="1">('SUBSCRIBER BASE FLTE'!BP50*'COMMISSION ASSUMPTIONS FLTE'!$E54)*('MVLP INPUT FLTE'!$D12*'COMMISSION ASSUMPTIONS FLTE'!$F31)</f>
        <v>0</v>
      </c>
      <c r="BQ142" s="314">
        <f ca="1">('SUBSCRIBER BASE FLTE'!BQ50*'COMMISSION ASSUMPTIONS FLTE'!$E54)*('MVLP INPUT FLTE'!$D12*'COMMISSION ASSUMPTIONS FLTE'!$F31)</f>
        <v>0</v>
      </c>
      <c r="BR142" s="314">
        <f ca="1">('SUBSCRIBER BASE FLTE'!BR50*'COMMISSION ASSUMPTIONS FLTE'!$E54)*('MVLP INPUT FLTE'!$D12*'COMMISSION ASSUMPTIONS FLTE'!$F31)</f>
        <v>0</v>
      </c>
    </row>
    <row r="143" spans="2:70" ht="24" customHeight="1" outlineLevel="1">
      <c r="B143" s="313" t="str">
        <f>B135</f>
        <v>FLTE 400GB</v>
      </c>
      <c r="C143" s="314">
        <f>('SUBSCRIBER BASE FLTE'!C51*'COMMISSION ASSUMPTIONS FLTE'!$E55)*('MVLP INPUT FLTE'!$D13*'COMMISSION ASSUMPTIONS FLTE'!$F32)</f>
        <v>0</v>
      </c>
      <c r="D143" s="314">
        <f>('SUBSCRIBER BASE FLTE'!D51*'COMMISSION ASSUMPTIONS FLTE'!$E55)*('MVLP INPUT FLTE'!$D13*'COMMISSION ASSUMPTIONS FLTE'!$F32)</f>
        <v>0</v>
      </c>
      <c r="E143" s="314">
        <f>('SUBSCRIBER BASE FLTE'!E51*'COMMISSION ASSUMPTIONS FLTE'!$E55)*('MVLP INPUT FLTE'!$D13*'COMMISSION ASSUMPTIONS FLTE'!$F32)</f>
        <v>0</v>
      </c>
      <c r="F143" s="314">
        <f>('SUBSCRIBER BASE FLTE'!F51*'COMMISSION ASSUMPTIONS FLTE'!$E55)*('MVLP INPUT FLTE'!$D13*'COMMISSION ASSUMPTIONS FLTE'!$F32)</f>
        <v>0</v>
      </c>
      <c r="G143" s="314">
        <f>('SUBSCRIBER BASE FLTE'!G51*'COMMISSION ASSUMPTIONS FLTE'!$E55)*('MVLP INPUT FLTE'!$D13*'COMMISSION ASSUMPTIONS FLTE'!$F32)</f>
        <v>0</v>
      </c>
      <c r="H143" s="314">
        <f>('SUBSCRIBER BASE FLTE'!H51*'COMMISSION ASSUMPTIONS FLTE'!$E55)*('MVLP INPUT FLTE'!$D13*'COMMISSION ASSUMPTIONS FLTE'!$F32)</f>
        <v>0</v>
      </c>
      <c r="I143" s="314">
        <f>('SUBSCRIBER BASE FLTE'!I51*'COMMISSION ASSUMPTIONS FLTE'!$E55)*('MVLP INPUT FLTE'!$D13*'COMMISSION ASSUMPTIONS FLTE'!$F32)</f>
        <v>0</v>
      </c>
      <c r="J143" s="314">
        <f>('SUBSCRIBER BASE FLTE'!J51*'COMMISSION ASSUMPTIONS FLTE'!$E55)*('MVLP INPUT FLTE'!$D13*'COMMISSION ASSUMPTIONS FLTE'!$F32)</f>
        <v>0</v>
      </c>
      <c r="K143" s="314">
        <f ca="1">('SUBSCRIBER BASE FLTE'!K51*'COMMISSION ASSUMPTIONS FLTE'!$E55)*('MVLP INPUT FLTE'!$D13*'COMMISSION ASSUMPTIONS FLTE'!$F32)</f>
        <v>0</v>
      </c>
      <c r="L143" s="314">
        <f ca="1">('SUBSCRIBER BASE FLTE'!L51*'COMMISSION ASSUMPTIONS FLTE'!$E55)*('MVLP INPUT FLTE'!$D13*'COMMISSION ASSUMPTIONS FLTE'!$F32)</f>
        <v>0</v>
      </c>
      <c r="M143" s="314">
        <f ca="1">('SUBSCRIBER BASE FLTE'!M51*'COMMISSION ASSUMPTIONS FLTE'!$E55)*('MVLP INPUT FLTE'!$D13*'COMMISSION ASSUMPTIONS FLTE'!$F32)</f>
        <v>0</v>
      </c>
      <c r="N143" s="314">
        <f ca="1">('SUBSCRIBER BASE FLTE'!N51*'COMMISSION ASSUMPTIONS FLTE'!$E55)*('MVLP INPUT FLTE'!$D13*'COMMISSION ASSUMPTIONS FLTE'!$F32)</f>
        <v>0</v>
      </c>
      <c r="O143" s="314">
        <f ca="1">('SUBSCRIBER BASE FLTE'!O51*'COMMISSION ASSUMPTIONS FLTE'!$E55)*('MVLP INPUT FLTE'!$D13*'COMMISSION ASSUMPTIONS FLTE'!$F32)</f>
        <v>0</v>
      </c>
      <c r="P143" s="314">
        <f ca="1">('SUBSCRIBER BASE FLTE'!P51*'COMMISSION ASSUMPTIONS FLTE'!$E55)*('MVLP INPUT FLTE'!$D13*'COMMISSION ASSUMPTIONS FLTE'!$F32)</f>
        <v>0</v>
      </c>
      <c r="Q143" s="314">
        <f ca="1">('SUBSCRIBER BASE FLTE'!Q51*'COMMISSION ASSUMPTIONS FLTE'!$E55)*('MVLP INPUT FLTE'!$D13*'COMMISSION ASSUMPTIONS FLTE'!$F32)</f>
        <v>0</v>
      </c>
      <c r="R143" s="314">
        <f ca="1">('SUBSCRIBER BASE FLTE'!R51*'COMMISSION ASSUMPTIONS FLTE'!$E55)*('MVLP INPUT FLTE'!$D13*'COMMISSION ASSUMPTIONS FLTE'!$F32)</f>
        <v>0</v>
      </c>
      <c r="S143" s="314">
        <f ca="1">('SUBSCRIBER BASE FLTE'!S51*'COMMISSION ASSUMPTIONS FLTE'!$E55)*('MVLP INPUT FLTE'!$D13*'COMMISSION ASSUMPTIONS FLTE'!$F32)</f>
        <v>0</v>
      </c>
      <c r="T143" s="314">
        <f ca="1">('SUBSCRIBER BASE FLTE'!T51*'COMMISSION ASSUMPTIONS FLTE'!$E55)*('MVLP INPUT FLTE'!$D13*'COMMISSION ASSUMPTIONS FLTE'!$F32)</f>
        <v>0</v>
      </c>
      <c r="U143" s="314">
        <f ca="1">('SUBSCRIBER BASE FLTE'!U51*'COMMISSION ASSUMPTIONS FLTE'!$E55)*('MVLP INPUT FLTE'!$D13*'COMMISSION ASSUMPTIONS FLTE'!$F32)</f>
        <v>0</v>
      </c>
      <c r="V143" s="314">
        <f ca="1">('SUBSCRIBER BASE FLTE'!V51*'COMMISSION ASSUMPTIONS FLTE'!$E55)*('MVLP INPUT FLTE'!$D13*'COMMISSION ASSUMPTIONS FLTE'!$F32)</f>
        <v>0</v>
      </c>
      <c r="W143" s="314">
        <f ca="1">('SUBSCRIBER BASE FLTE'!W51*'COMMISSION ASSUMPTIONS FLTE'!$E55)*('MVLP INPUT FLTE'!$D13*'COMMISSION ASSUMPTIONS FLTE'!$F32)</f>
        <v>0</v>
      </c>
      <c r="X143" s="314">
        <f ca="1">('SUBSCRIBER BASE FLTE'!X51*'COMMISSION ASSUMPTIONS FLTE'!$E55)*('MVLP INPUT FLTE'!$D13*'COMMISSION ASSUMPTIONS FLTE'!$F32)</f>
        <v>0</v>
      </c>
      <c r="Y143" s="314">
        <f ca="1">('SUBSCRIBER BASE FLTE'!Y51*'COMMISSION ASSUMPTIONS FLTE'!$E55)*('MVLP INPUT FLTE'!$D13*'COMMISSION ASSUMPTIONS FLTE'!$F32)</f>
        <v>0</v>
      </c>
      <c r="Z143" s="314">
        <f ca="1">('SUBSCRIBER BASE FLTE'!Z51*'COMMISSION ASSUMPTIONS FLTE'!$E55)*('MVLP INPUT FLTE'!$D13*'COMMISSION ASSUMPTIONS FLTE'!$F32)</f>
        <v>0</v>
      </c>
      <c r="AA143" s="314">
        <f ca="1">('SUBSCRIBER BASE FLTE'!AA51*'COMMISSION ASSUMPTIONS FLTE'!$E55)*('MVLP INPUT FLTE'!$D13*'COMMISSION ASSUMPTIONS FLTE'!$F32)</f>
        <v>0</v>
      </c>
      <c r="AB143" s="314">
        <f ca="1">('SUBSCRIBER BASE FLTE'!AB51*'COMMISSION ASSUMPTIONS FLTE'!$E55)*('MVLP INPUT FLTE'!$D13*'COMMISSION ASSUMPTIONS FLTE'!$F32)</f>
        <v>0</v>
      </c>
      <c r="AC143" s="314">
        <f ca="1">('SUBSCRIBER BASE FLTE'!AC51*'COMMISSION ASSUMPTIONS FLTE'!$E55)*('MVLP INPUT FLTE'!$D13*'COMMISSION ASSUMPTIONS FLTE'!$F32)</f>
        <v>0</v>
      </c>
      <c r="AD143" s="314">
        <f ca="1">('SUBSCRIBER BASE FLTE'!AD51*'COMMISSION ASSUMPTIONS FLTE'!$E55)*('MVLP INPUT FLTE'!$D13*'COMMISSION ASSUMPTIONS FLTE'!$F32)</f>
        <v>0</v>
      </c>
      <c r="AE143" s="314">
        <f ca="1">('SUBSCRIBER BASE FLTE'!AE51*'COMMISSION ASSUMPTIONS FLTE'!$E55)*('MVLP INPUT FLTE'!$D13*'COMMISSION ASSUMPTIONS FLTE'!$F32)</f>
        <v>0</v>
      </c>
      <c r="AF143" s="314">
        <f ca="1">('SUBSCRIBER BASE FLTE'!AF51*'COMMISSION ASSUMPTIONS FLTE'!$E55)*('MVLP INPUT FLTE'!$D13*'COMMISSION ASSUMPTIONS FLTE'!$F32)</f>
        <v>0</v>
      </c>
      <c r="AG143" s="314">
        <f ca="1">('SUBSCRIBER BASE FLTE'!AG51*'COMMISSION ASSUMPTIONS FLTE'!$E55)*('MVLP INPUT FLTE'!$D13*'COMMISSION ASSUMPTIONS FLTE'!$F32)</f>
        <v>0</v>
      </c>
      <c r="AH143" s="314">
        <f ca="1">('SUBSCRIBER BASE FLTE'!AH51*'COMMISSION ASSUMPTIONS FLTE'!$E55)*('MVLP INPUT FLTE'!$D13*'COMMISSION ASSUMPTIONS FLTE'!$F32)</f>
        <v>0</v>
      </c>
      <c r="AI143" s="314">
        <f ca="1">('SUBSCRIBER BASE FLTE'!AI51*'COMMISSION ASSUMPTIONS FLTE'!$E55)*('MVLP INPUT FLTE'!$D13*'COMMISSION ASSUMPTIONS FLTE'!$F32)</f>
        <v>0</v>
      </c>
      <c r="AJ143" s="314">
        <f ca="1">('SUBSCRIBER BASE FLTE'!AJ51*'COMMISSION ASSUMPTIONS FLTE'!$E55)*('MVLP INPUT FLTE'!$D13*'COMMISSION ASSUMPTIONS FLTE'!$F32)</f>
        <v>0</v>
      </c>
      <c r="AK143" s="314">
        <f ca="1">('SUBSCRIBER BASE FLTE'!AK51*'COMMISSION ASSUMPTIONS FLTE'!$E55)*('MVLP INPUT FLTE'!$D13*'COMMISSION ASSUMPTIONS FLTE'!$F32)</f>
        <v>0</v>
      </c>
      <c r="AL143" s="314">
        <f ca="1">('SUBSCRIBER BASE FLTE'!AL51*'COMMISSION ASSUMPTIONS FLTE'!$E55)*('MVLP INPUT FLTE'!$D13*'COMMISSION ASSUMPTIONS FLTE'!$F32)</f>
        <v>0</v>
      </c>
      <c r="AM143" s="314">
        <f ca="1">('SUBSCRIBER BASE FLTE'!AM51*'COMMISSION ASSUMPTIONS FLTE'!$E55)*('MVLP INPUT FLTE'!$D13*'COMMISSION ASSUMPTIONS FLTE'!$F32)</f>
        <v>0</v>
      </c>
      <c r="AN143" s="314">
        <f ca="1">('SUBSCRIBER BASE FLTE'!AN51*'COMMISSION ASSUMPTIONS FLTE'!$E55)*('MVLP INPUT FLTE'!$D13*'COMMISSION ASSUMPTIONS FLTE'!$F32)</f>
        <v>0</v>
      </c>
      <c r="AO143" s="314">
        <f ca="1">('SUBSCRIBER BASE FLTE'!AO51*'COMMISSION ASSUMPTIONS FLTE'!$E55)*('MVLP INPUT FLTE'!$D13*'COMMISSION ASSUMPTIONS FLTE'!$F32)</f>
        <v>0</v>
      </c>
      <c r="AP143" s="314">
        <f ca="1">('SUBSCRIBER BASE FLTE'!AP51*'COMMISSION ASSUMPTIONS FLTE'!$E55)*('MVLP INPUT FLTE'!$D13*'COMMISSION ASSUMPTIONS FLTE'!$F32)</f>
        <v>0</v>
      </c>
      <c r="AQ143" s="314">
        <f ca="1">('SUBSCRIBER BASE FLTE'!AQ51*'COMMISSION ASSUMPTIONS FLTE'!$E55)*('MVLP INPUT FLTE'!$D13*'COMMISSION ASSUMPTIONS FLTE'!$F32)</f>
        <v>0</v>
      </c>
      <c r="AR143" s="314">
        <f ca="1">('SUBSCRIBER BASE FLTE'!AR51*'COMMISSION ASSUMPTIONS FLTE'!$E55)*('MVLP INPUT FLTE'!$D13*'COMMISSION ASSUMPTIONS FLTE'!$F32)</f>
        <v>0</v>
      </c>
      <c r="AS143" s="314">
        <f ca="1">('SUBSCRIBER BASE FLTE'!AS51*'COMMISSION ASSUMPTIONS FLTE'!$E55)*('MVLP INPUT FLTE'!$D13*'COMMISSION ASSUMPTIONS FLTE'!$F32)</f>
        <v>0</v>
      </c>
      <c r="AT143" s="314">
        <f ca="1">('SUBSCRIBER BASE FLTE'!AT51*'COMMISSION ASSUMPTIONS FLTE'!$E55)*('MVLP INPUT FLTE'!$D13*'COMMISSION ASSUMPTIONS FLTE'!$F32)</f>
        <v>0</v>
      </c>
      <c r="AU143" s="314">
        <f ca="1">('SUBSCRIBER BASE FLTE'!AU51*'COMMISSION ASSUMPTIONS FLTE'!$E55)*('MVLP INPUT FLTE'!$D13*'COMMISSION ASSUMPTIONS FLTE'!$F32)</f>
        <v>0</v>
      </c>
      <c r="AV143" s="314">
        <f ca="1">('SUBSCRIBER BASE FLTE'!AV51*'COMMISSION ASSUMPTIONS FLTE'!$E55)*('MVLP INPUT FLTE'!$D13*'COMMISSION ASSUMPTIONS FLTE'!$F32)</f>
        <v>0</v>
      </c>
      <c r="AW143" s="314">
        <f ca="1">('SUBSCRIBER BASE FLTE'!AW51*'COMMISSION ASSUMPTIONS FLTE'!$E55)*('MVLP INPUT FLTE'!$D13*'COMMISSION ASSUMPTIONS FLTE'!$F32)</f>
        <v>0</v>
      </c>
      <c r="AX143" s="314">
        <f ca="1">('SUBSCRIBER BASE FLTE'!AX51*'COMMISSION ASSUMPTIONS FLTE'!$E55)*('MVLP INPUT FLTE'!$D13*'COMMISSION ASSUMPTIONS FLTE'!$F32)</f>
        <v>0</v>
      </c>
      <c r="AY143" s="314">
        <f ca="1">('SUBSCRIBER BASE FLTE'!AY51*'COMMISSION ASSUMPTIONS FLTE'!$E55)*('MVLP INPUT FLTE'!$D13*'COMMISSION ASSUMPTIONS FLTE'!$F32)</f>
        <v>0</v>
      </c>
      <c r="AZ143" s="314">
        <f ca="1">('SUBSCRIBER BASE FLTE'!AZ51*'COMMISSION ASSUMPTIONS FLTE'!$E55)*('MVLP INPUT FLTE'!$D13*'COMMISSION ASSUMPTIONS FLTE'!$F32)</f>
        <v>0</v>
      </c>
      <c r="BA143" s="314">
        <f ca="1">('SUBSCRIBER BASE FLTE'!BA51*'COMMISSION ASSUMPTIONS FLTE'!$E55)*('MVLP INPUT FLTE'!$D13*'COMMISSION ASSUMPTIONS FLTE'!$F32)</f>
        <v>0</v>
      </c>
      <c r="BB143" s="314">
        <f ca="1">('SUBSCRIBER BASE FLTE'!BB51*'COMMISSION ASSUMPTIONS FLTE'!$E55)*('MVLP INPUT FLTE'!$D13*'COMMISSION ASSUMPTIONS FLTE'!$F32)</f>
        <v>0</v>
      </c>
      <c r="BC143" s="314">
        <f ca="1">('SUBSCRIBER BASE FLTE'!BC51*'COMMISSION ASSUMPTIONS FLTE'!$E55)*('MVLP INPUT FLTE'!$D13*'COMMISSION ASSUMPTIONS FLTE'!$F32)</f>
        <v>0</v>
      </c>
      <c r="BD143" s="314">
        <f ca="1">('SUBSCRIBER BASE FLTE'!BD51*'COMMISSION ASSUMPTIONS FLTE'!$E55)*('MVLP INPUT FLTE'!$D13*'COMMISSION ASSUMPTIONS FLTE'!$F32)</f>
        <v>0</v>
      </c>
      <c r="BE143" s="314">
        <f ca="1">('SUBSCRIBER BASE FLTE'!BE51*'COMMISSION ASSUMPTIONS FLTE'!$E55)*('MVLP INPUT FLTE'!$D13*'COMMISSION ASSUMPTIONS FLTE'!$F32)</f>
        <v>0</v>
      </c>
      <c r="BF143" s="314">
        <f ca="1">('SUBSCRIBER BASE FLTE'!BF51*'COMMISSION ASSUMPTIONS FLTE'!$E55)*('MVLP INPUT FLTE'!$D13*'COMMISSION ASSUMPTIONS FLTE'!$F32)</f>
        <v>0</v>
      </c>
      <c r="BG143" s="314">
        <f ca="1">('SUBSCRIBER BASE FLTE'!BG51*'COMMISSION ASSUMPTIONS FLTE'!$E55)*('MVLP INPUT FLTE'!$D13*'COMMISSION ASSUMPTIONS FLTE'!$F32)</f>
        <v>0</v>
      </c>
      <c r="BH143" s="314">
        <f ca="1">('SUBSCRIBER BASE FLTE'!BH51*'COMMISSION ASSUMPTIONS FLTE'!$E55)*('MVLP INPUT FLTE'!$D13*'COMMISSION ASSUMPTIONS FLTE'!$F32)</f>
        <v>0</v>
      </c>
      <c r="BI143" s="314">
        <f ca="1">('SUBSCRIBER BASE FLTE'!BI51*'COMMISSION ASSUMPTIONS FLTE'!$E55)*('MVLP INPUT FLTE'!$D13*'COMMISSION ASSUMPTIONS FLTE'!$F32)</f>
        <v>0</v>
      </c>
      <c r="BJ143" s="314">
        <f ca="1">('SUBSCRIBER BASE FLTE'!BJ51*'COMMISSION ASSUMPTIONS FLTE'!$E55)*('MVLP INPUT FLTE'!$D13*'COMMISSION ASSUMPTIONS FLTE'!$F32)</f>
        <v>0</v>
      </c>
      <c r="BK143" s="314">
        <f ca="1">('SUBSCRIBER BASE FLTE'!BK51*'COMMISSION ASSUMPTIONS FLTE'!$E55)*('MVLP INPUT FLTE'!$D13*'COMMISSION ASSUMPTIONS FLTE'!$F32)</f>
        <v>0</v>
      </c>
      <c r="BL143" s="314">
        <f ca="1">('SUBSCRIBER BASE FLTE'!BL51*'COMMISSION ASSUMPTIONS FLTE'!$E55)*('MVLP INPUT FLTE'!$D13*'COMMISSION ASSUMPTIONS FLTE'!$F32)</f>
        <v>0</v>
      </c>
      <c r="BM143" s="314">
        <f ca="1">('SUBSCRIBER BASE FLTE'!BM51*'COMMISSION ASSUMPTIONS FLTE'!$E55)*('MVLP INPUT FLTE'!$D13*'COMMISSION ASSUMPTIONS FLTE'!$F32)</f>
        <v>0</v>
      </c>
      <c r="BN143" s="314">
        <f ca="1">('SUBSCRIBER BASE FLTE'!BN51*'COMMISSION ASSUMPTIONS FLTE'!$E55)*('MVLP INPUT FLTE'!$D13*'COMMISSION ASSUMPTIONS FLTE'!$F32)</f>
        <v>0</v>
      </c>
      <c r="BO143" s="314">
        <f ca="1">('SUBSCRIBER BASE FLTE'!BO51*'COMMISSION ASSUMPTIONS FLTE'!$E55)*('MVLP INPUT FLTE'!$D13*'COMMISSION ASSUMPTIONS FLTE'!$F32)</f>
        <v>0</v>
      </c>
      <c r="BP143" s="314">
        <f ca="1">('SUBSCRIBER BASE FLTE'!BP51*'COMMISSION ASSUMPTIONS FLTE'!$E55)*('MVLP INPUT FLTE'!$D13*'COMMISSION ASSUMPTIONS FLTE'!$F32)</f>
        <v>0</v>
      </c>
      <c r="BQ143" s="314">
        <f ca="1">('SUBSCRIBER BASE FLTE'!BQ51*'COMMISSION ASSUMPTIONS FLTE'!$E55)*('MVLP INPUT FLTE'!$D13*'COMMISSION ASSUMPTIONS FLTE'!$F32)</f>
        <v>0</v>
      </c>
      <c r="BR143" s="314">
        <f ca="1">('SUBSCRIBER BASE FLTE'!BR51*'COMMISSION ASSUMPTIONS FLTE'!$E55)*('MVLP INPUT FLTE'!$D13*'COMMISSION ASSUMPTIONS FLTE'!$F32)</f>
        <v>0</v>
      </c>
    </row>
    <row r="144" spans="2:70" ht="24" customHeight="1" outlineLevel="1">
      <c r="B144" s="313" t="str">
        <f>B136</f>
        <v>Package 5</v>
      </c>
      <c r="C144" s="314">
        <f>('SUBSCRIBER BASE FLTE'!C52*'COMMISSION ASSUMPTIONS FLTE'!$E56)*('MVLP INPUT FLTE'!$D14*'COMMISSION ASSUMPTIONS FLTE'!$F33)</f>
        <v>0</v>
      </c>
      <c r="D144" s="314">
        <f>('SUBSCRIBER BASE FLTE'!D52*'COMMISSION ASSUMPTIONS FLTE'!$E56)*('MVLP INPUT FLTE'!$D14*'COMMISSION ASSUMPTIONS FLTE'!$F33)</f>
        <v>0</v>
      </c>
      <c r="E144" s="314">
        <f>('SUBSCRIBER BASE FLTE'!E52*'COMMISSION ASSUMPTIONS FLTE'!$E56)*('MVLP INPUT FLTE'!$D14*'COMMISSION ASSUMPTIONS FLTE'!$F33)</f>
        <v>0</v>
      </c>
      <c r="F144" s="314">
        <f>('SUBSCRIBER BASE FLTE'!F52*'COMMISSION ASSUMPTIONS FLTE'!$E56)*('MVLP INPUT FLTE'!$D14*'COMMISSION ASSUMPTIONS FLTE'!$F33)</f>
        <v>0</v>
      </c>
      <c r="G144" s="314">
        <f>('SUBSCRIBER BASE FLTE'!G52*'COMMISSION ASSUMPTIONS FLTE'!$E56)*('MVLP INPUT FLTE'!$D14*'COMMISSION ASSUMPTIONS FLTE'!$F33)</f>
        <v>0</v>
      </c>
      <c r="H144" s="314">
        <f>('SUBSCRIBER BASE FLTE'!H52*'COMMISSION ASSUMPTIONS FLTE'!$E56)*('MVLP INPUT FLTE'!$D14*'COMMISSION ASSUMPTIONS FLTE'!$F33)</f>
        <v>0</v>
      </c>
      <c r="I144" s="314">
        <f>('SUBSCRIBER BASE FLTE'!I52*'COMMISSION ASSUMPTIONS FLTE'!$E56)*('MVLP INPUT FLTE'!$D14*'COMMISSION ASSUMPTIONS FLTE'!$F33)</f>
        <v>0</v>
      </c>
      <c r="J144" s="314">
        <f>('SUBSCRIBER BASE FLTE'!J52*'COMMISSION ASSUMPTIONS FLTE'!$E56)*('MVLP INPUT FLTE'!$D14*'COMMISSION ASSUMPTIONS FLTE'!$F33)</f>
        <v>0</v>
      </c>
      <c r="K144" s="314">
        <f ca="1">('SUBSCRIBER BASE FLTE'!K52*'COMMISSION ASSUMPTIONS FLTE'!$E56)*('MVLP INPUT FLTE'!$D14*'COMMISSION ASSUMPTIONS FLTE'!$F33)</f>
        <v>0</v>
      </c>
      <c r="L144" s="314">
        <f ca="1">('SUBSCRIBER BASE FLTE'!L52*'COMMISSION ASSUMPTIONS FLTE'!$E56)*('MVLP INPUT FLTE'!$D14*'COMMISSION ASSUMPTIONS FLTE'!$F33)</f>
        <v>0</v>
      </c>
      <c r="M144" s="314">
        <f ca="1">('SUBSCRIBER BASE FLTE'!M52*'COMMISSION ASSUMPTIONS FLTE'!$E56)*('MVLP INPUT FLTE'!$D14*'COMMISSION ASSUMPTIONS FLTE'!$F33)</f>
        <v>0</v>
      </c>
      <c r="N144" s="314">
        <f ca="1">('SUBSCRIBER BASE FLTE'!N52*'COMMISSION ASSUMPTIONS FLTE'!$E56)*('MVLP INPUT FLTE'!$D14*'COMMISSION ASSUMPTIONS FLTE'!$F33)</f>
        <v>0</v>
      </c>
      <c r="O144" s="314">
        <f ca="1">('SUBSCRIBER BASE FLTE'!O52*'COMMISSION ASSUMPTIONS FLTE'!$E56)*('MVLP INPUT FLTE'!$D14*'COMMISSION ASSUMPTIONS FLTE'!$F33)</f>
        <v>0</v>
      </c>
      <c r="P144" s="314">
        <f ca="1">('SUBSCRIBER BASE FLTE'!P52*'COMMISSION ASSUMPTIONS FLTE'!$E56)*('MVLP INPUT FLTE'!$D14*'COMMISSION ASSUMPTIONS FLTE'!$F33)</f>
        <v>0</v>
      </c>
      <c r="Q144" s="314">
        <f ca="1">('SUBSCRIBER BASE FLTE'!Q52*'COMMISSION ASSUMPTIONS FLTE'!$E56)*('MVLP INPUT FLTE'!$D14*'COMMISSION ASSUMPTIONS FLTE'!$F33)</f>
        <v>0</v>
      </c>
      <c r="R144" s="314">
        <f ca="1">('SUBSCRIBER BASE FLTE'!R52*'COMMISSION ASSUMPTIONS FLTE'!$E56)*('MVLP INPUT FLTE'!$D14*'COMMISSION ASSUMPTIONS FLTE'!$F33)</f>
        <v>0</v>
      </c>
      <c r="S144" s="314">
        <f ca="1">('SUBSCRIBER BASE FLTE'!S52*'COMMISSION ASSUMPTIONS FLTE'!$E56)*('MVLP INPUT FLTE'!$D14*'COMMISSION ASSUMPTIONS FLTE'!$F33)</f>
        <v>0</v>
      </c>
      <c r="T144" s="314">
        <f ca="1">('SUBSCRIBER BASE FLTE'!T52*'COMMISSION ASSUMPTIONS FLTE'!$E56)*('MVLP INPUT FLTE'!$D14*'COMMISSION ASSUMPTIONS FLTE'!$F33)</f>
        <v>0</v>
      </c>
      <c r="U144" s="314">
        <f ca="1">('SUBSCRIBER BASE FLTE'!U52*'COMMISSION ASSUMPTIONS FLTE'!$E56)*('MVLP INPUT FLTE'!$D14*'COMMISSION ASSUMPTIONS FLTE'!$F33)</f>
        <v>0</v>
      </c>
      <c r="V144" s="314">
        <f ca="1">('SUBSCRIBER BASE FLTE'!V52*'COMMISSION ASSUMPTIONS FLTE'!$E56)*('MVLP INPUT FLTE'!$D14*'COMMISSION ASSUMPTIONS FLTE'!$F33)</f>
        <v>0</v>
      </c>
      <c r="W144" s="314">
        <f ca="1">('SUBSCRIBER BASE FLTE'!W52*'COMMISSION ASSUMPTIONS FLTE'!$E56)*('MVLP INPUT FLTE'!$D14*'COMMISSION ASSUMPTIONS FLTE'!$F33)</f>
        <v>0</v>
      </c>
      <c r="X144" s="314">
        <f ca="1">('SUBSCRIBER BASE FLTE'!X52*'COMMISSION ASSUMPTIONS FLTE'!$E56)*('MVLP INPUT FLTE'!$D14*'COMMISSION ASSUMPTIONS FLTE'!$F33)</f>
        <v>0</v>
      </c>
      <c r="Y144" s="314">
        <f ca="1">('SUBSCRIBER BASE FLTE'!Y52*'COMMISSION ASSUMPTIONS FLTE'!$E56)*('MVLP INPUT FLTE'!$D14*'COMMISSION ASSUMPTIONS FLTE'!$F33)</f>
        <v>0</v>
      </c>
      <c r="Z144" s="314">
        <f ca="1">('SUBSCRIBER BASE FLTE'!Z52*'COMMISSION ASSUMPTIONS FLTE'!$E56)*('MVLP INPUT FLTE'!$D14*'COMMISSION ASSUMPTIONS FLTE'!$F33)</f>
        <v>0</v>
      </c>
      <c r="AA144" s="314">
        <f ca="1">('SUBSCRIBER BASE FLTE'!AA52*'COMMISSION ASSUMPTIONS FLTE'!$E56)*('MVLP INPUT FLTE'!$D14*'COMMISSION ASSUMPTIONS FLTE'!$F33)</f>
        <v>0</v>
      </c>
      <c r="AB144" s="314">
        <f ca="1">('SUBSCRIBER BASE FLTE'!AB52*'COMMISSION ASSUMPTIONS FLTE'!$E56)*('MVLP INPUT FLTE'!$D14*'COMMISSION ASSUMPTIONS FLTE'!$F33)</f>
        <v>0</v>
      </c>
      <c r="AC144" s="314">
        <f ca="1">('SUBSCRIBER BASE FLTE'!AC52*'COMMISSION ASSUMPTIONS FLTE'!$E56)*('MVLP INPUT FLTE'!$D14*'COMMISSION ASSUMPTIONS FLTE'!$F33)</f>
        <v>0</v>
      </c>
      <c r="AD144" s="314">
        <f ca="1">('SUBSCRIBER BASE FLTE'!AD52*'COMMISSION ASSUMPTIONS FLTE'!$E56)*('MVLP INPUT FLTE'!$D14*'COMMISSION ASSUMPTIONS FLTE'!$F33)</f>
        <v>0</v>
      </c>
      <c r="AE144" s="314">
        <f ca="1">('SUBSCRIBER BASE FLTE'!AE52*'COMMISSION ASSUMPTIONS FLTE'!$E56)*('MVLP INPUT FLTE'!$D14*'COMMISSION ASSUMPTIONS FLTE'!$F33)</f>
        <v>0</v>
      </c>
      <c r="AF144" s="314">
        <f ca="1">('SUBSCRIBER BASE FLTE'!AF52*'COMMISSION ASSUMPTIONS FLTE'!$E56)*('MVLP INPUT FLTE'!$D14*'COMMISSION ASSUMPTIONS FLTE'!$F33)</f>
        <v>0</v>
      </c>
      <c r="AG144" s="314">
        <f ca="1">('SUBSCRIBER BASE FLTE'!AG52*'COMMISSION ASSUMPTIONS FLTE'!$E56)*('MVLP INPUT FLTE'!$D14*'COMMISSION ASSUMPTIONS FLTE'!$F33)</f>
        <v>0</v>
      </c>
      <c r="AH144" s="314">
        <f ca="1">('SUBSCRIBER BASE FLTE'!AH52*'COMMISSION ASSUMPTIONS FLTE'!$E56)*('MVLP INPUT FLTE'!$D14*'COMMISSION ASSUMPTIONS FLTE'!$F33)</f>
        <v>0</v>
      </c>
      <c r="AI144" s="314">
        <f ca="1">('SUBSCRIBER BASE FLTE'!AI52*'COMMISSION ASSUMPTIONS FLTE'!$E56)*('MVLP INPUT FLTE'!$D14*'COMMISSION ASSUMPTIONS FLTE'!$F33)</f>
        <v>0</v>
      </c>
      <c r="AJ144" s="314">
        <f ca="1">('SUBSCRIBER BASE FLTE'!AJ52*'COMMISSION ASSUMPTIONS FLTE'!$E56)*('MVLP INPUT FLTE'!$D14*'COMMISSION ASSUMPTIONS FLTE'!$F33)</f>
        <v>0</v>
      </c>
      <c r="AK144" s="314">
        <f ca="1">('SUBSCRIBER BASE FLTE'!AK52*'COMMISSION ASSUMPTIONS FLTE'!$E56)*('MVLP INPUT FLTE'!$D14*'COMMISSION ASSUMPTIONS FLTE'!$F33)</f>
        <v>0</v>
      </c>
      <c r="AL144" s="314">
        <f ca="1">('SUBSCRIBER BASE FLTE'!AL52*'COMMISSION ASSUMPTIONS FLTE'!$E56)*('MVLP INPUT FLTE'!$D14*'COMMISSION ASSUMPTIONS FLTE'!$F33)</f>
        <v>0</v>
      </c>
      <c r="AM144" s="314">
        <f ca="1">('SUBSCRIBER BASE FLTE'!AM52*'COMMISSION ASSUMPTIONS FLTE'!$E56)*('MVLP INPUT FLTE'!$D14*'COMMISSION ASSUMPTIONS FLTE'!$F33)</f>
        <v>0</v>
      </c>
      <c r="AN144" s="314">
        <f ca="1">('SUBSCRIBER BASE FLTE'!AN52*'COMMISSION ASSUMPTIONS FLTE'!$E56)*('MVLP INPUT FLTE'!$D14*'COMMISSION ASSUMPTIONS FLTE'!$F33)</f>
        <v>0</v>
      </c>
      <c r="AO144" s="314">
        <f ca="1">('SUBSCRIBER BASE FLTE'!AO52*'COMMISSION ASSUMPTIONS FLTE'!$E56)*('MVLP INPUT FLTE'!$D14*'COMMISSION ASSUMPTIONS FLTE'!$F33)</f>
        <v>0</v>
      </c>
      <c r="AP144" s="314">
        <f ca="1">('SUBSCRIBER BASE FLTE'!AP52*'COMMISSION ASSUMPTIONS FLTE'!$E56)*('MVLP INPUT FLTE'!$D14*'COMMISSION ASSUMPTIONS FLTE'!$F33)</f>
        <v>0</v>
      </c>
      <c r="AQ144" s="314">
        <f ca="1">('SUBSCRIBER BASE FLTE'!AQ52*'COMMISSION ASSUMPTIONS FLTE'!$E56)*('MVLP INPUT FLTE'!$D14*'COMMISSION ASSUMPTIONS FLTE'!$F33)</f>
        <v>0</v>
      </c>
      <c r="AR144" s="314">
        <f ca="1">('SUBSCRIBER BASE FLTE'!AR52*'COMMISSION ASSUMPTIONS FLTE'!$E56)*('MVLP INPUT FLTE'!$D14*'COMMISSION ASSUMPTIONS FLTE'!$F33)</f>
        <v>0</v>
      </c>
      <c r="AS144" s="314">
        <f ca="1">('SUBSCRIBER BASE FLTE'!AS52*'COMMISSION ASSUMPTIONS FLTE'!$E56)*('MVLP INPUT FLTE'!$D14*'COMMISSION ASSUMPTIONS FLTE'!$F33)</f>
        <v>0</v>
      </c>
      <c r="AT144" s="314">
        <f ca="1">('SUBSCRIBER BASE FLTE'!AT52*'COMMISSION ASSUMPTIONS FLTE'!$E56)*('MVLP INPUT FLTE'!$D14*'COMMISSION ASSUMPTIONS FLTE'!$F33)</f>
        <v>0</v>
      </c>
      <c r="AU144" s="314">
        <f ca="1">('SUBSCRIBER BASE FLTE'!AU52*'COMMISSION ASSUMPTIONS FLTE'!$E56)*('MVLP INPUT FLTE'!$D14*'COMMISSION ASSUMPTIONS FLTE'!$F33)</f>
        <v>0</v>
      </c>
      <c r="AV144" s="314">
        <f ca="1">('SUBSCRIBER BASE FLTE'!AV52*'COMMISSION ASSUMPTIONS FLTE'!$E56)*('MVLP INPUT FLTE'!$D14*'COMMISSION ASSUMPTIONS FLTE'!$F33)</f>
        <v>0</v>
      </c>
      <c r="AW144" s="314">
        <f ca="1">('SUBSCRIBER BASE FLTE'!AW52*'COMMISSION ASSUMPTIONS FLTE'!$E56)*('MVLP INPUT FLTE'!$D14*'COMMISSION ASSUMPTIONS FLTE'!$F33)</f>
        <v>0</v>
      </c>
      <c r="AX144" s="314">
        <f ca="1">('SUBSCRIBER BASE FLTE'!AX52*'COMMISSION ASSUMPTIONS FLTE'!$E56)*('MVLP INPUT FLTE'!$D14*'COMMISSION ASSUMPTIONS FLTE'!$F33)</f>
        <v>0</v>
      </c>
      <c r="AY144" s="314">
        <f ca="1">('SUBSCRIBER BASE FLTE'!AY52*'COMMISSION ASSUMPTIONS FLTE'!$E56)*('MVLP INPUT FLTE'!$D14*'COMMISSION ASSUMPTIONS FLTE'!$F33)</f>
        <v>0</v>
      </c>
      <c r="AZ144" s="314">
        <f ca="1">('SUBSCRIBER BASE FLTE'!AZ52*'COMMISSION ASSUMPTIONS FLTE'!$E56)*('MVLP INPUT FLTE'!$D14*'COMMISSION ASSUMPTIONS FLTE'!$F33)</f>
        <v>0</v>
      </c>
      <c r="BA144" s="314">
        <f ca="1">('SUBSCRIBER BASE FLTE'!BA52*'COMMISSION ASSUMPTIONS FLTE'!$E56)*('MVLP INPUT FLTE'!$D14*'COMMISSION ASSUMPTIONS FLTE'!$F33)</f>
        <v>0</v>
      </c>
      <c r="BB144" s="314">
        <f ca="1">('SUBSCRIBER BASE FLTE'!BB52*'COMMISSION ASSUMPTIONS FLTE'!$E56)*('MVLP INPUT FLTE'!$D14*'COMMISSION ASSUMPTIONS FLTE'!$F33)</f>
        <v>0</v>
      </c>
      <c r="BC144" s="314">
        <f ca="1">('SUBSCRIBER BASE FLTE'!BC52*'COMMISSION ASSUMPTIONS FLTE'!$E56)*('MVLP INPUT FLTE'!$D14*'COMMISSION ASSUMPTIONS FLTE'!$F33)</f>
        <v>0</v>
      </c>
      <c r="BD144" s="314">
        <f ca="1">('SUBSCRIBER BASE FLTE'!BD52*'COMMISSION ASSUMPTIONS FLTE'!$E56)*('MVLP INPUT FLTE'!$D14*'COMMISSION ASSUMPTIONS FLTE'!$F33)</f>
        <v>0</v>
      </c>
      <c r="BE144" s="314">
        <f ca="1">('SUBSCRIBER BASE FLTE'!BE52*'COMMISSION ASSUMPTIONS FLTE'!$E56)*('MVLP INPUT FLTE'!$D14*'COMMISSION ASSUMPTIONS FLTE'!$F33)</f>
        <v>0</v>
      </c>
      <c r="BF144" s="314">
        <f ca="1">('SUBSCRIBER BASE FLTE'!BF52*'COMMISSION ASSUMPTIONS FLTE'!$E56)*('MVLP INPUT FLTE'!$D14*'COMMISSION ASSUMPTIONS FLTE'!$F33)</f>
        <v>0</v>
      </c>
      <c r="BG144" s="314">
        <f ca="1">('SUBSCRIBER BASE FLTE'!BG52*'COMMISSION ASSUMPTIONS FLTE'!$E56)*('MVLP INPUT FLTE'!$D14*'COMMISSION ASSUMPTIONS FLTE'!$F33)</f>
        <v>0</v>
      </c>
      <c r="BH144" s="314">
        <f ca="1">('SUBSCRIBER BASE FLTE'!BH52*'COMMISSION ASSUMPTIONS FLTE'!$E56)*('MVLP INPUT FLTE'!$D14*'COMMISSION ASSUMPTIONS FLTE'!$F33)</f>
        <v>0</v>
      </c>
      <c r="BI144" s="314">
        <f ca="1">('SUBSCRIBER BASE FLTE'!BI52*'COMMISSION ASSUMPTIONS FLTE'!$E56)*('MVLP INPUT FLTE'!$D14*'COMMISSION ASSUMPTIONS FLTE'!$F33)</f>
        <v>0</v>
      </c>
      <c r="BJ144" s="314">
        <f ca="1">('SUBSCRIBER BASE FLTE'!BJ52*'COMMISSION ASSUMPTIONS FLTE'!$E56)*('MVLP INPUT FLTE'!$D14*'COMMISSION ASSUMPTIONS FLTE'!$F33)</f>
        <v>0</v>
      </c>
      <c r="BK144" s="314">
        <f ca="1">('SUBSCRIBER BASE FLTE'!BK52*'COMMISSION ASSUMPTIONS FLTE'!$E56)*('MVLP INPUT FLTE'!$D14*'COMMISSION ASSUMPTIONS FLTE'!$F33)</f>
        <v>0</v>
      </c>
      <c r="BL144" s="314">
        <f ca="1">('SUBSCRIBER BASE FLTE'!BL52*'COMMISSION ASSUMPTIONS FLTE'!$E56)*('MVLP INPUT FLTE'!$D14*'COMMISSION ASSUMPTIONS FLTE'!$F33)</f>
        <v>0</v>
      </c>
      <c r="BM144" s="314">
        <f ca="1">('SUBSCRIBER BASE FLTE'!BM52*'COMMISSION ASSUMPTIONS FLTE'!$E56)*('MVLP INPUT FLTE'!$D14*'COMMISSION ASSUMPTIONS FLTE'!$F33)</f>
        <v>0</v>
      </c>
      <c r="BN144" s="314">
        <f ca="1">('SUBSCRIBER BASE FLTE'!BN52*'COMMISSION ASSUMPTIONS FLTE'!$E56)*('MVLP INPUT FLTE'!$D14*'COMMISSION ASSUMPTIONS FLTE'!$F33)</f>
        <v>0</v>
      </c>
      <c r="BO144" s="314">
        <f ca="1">('SUBSCRIBER BASE FLTE'!BO52*'COMMISSION ASSUMPTIONS FLTE'!$E56)*('MVLP INPUT FLTE'!$D14*'COMMISSION ASSUMPTIONS FLTE'!$F33)</f>
        <v>0</v>
      </c>
      <c r="BP144" s="314">
        <f ca="1">('SUBSCRIBER BASE FLTE'!BP52*'COMMISSION ASSUMPTIONS FLTE'!$E56)*('MVLP INPUT FLTE'!$D14*'COMMISSION ASSUMPTIONS FLTE'!$F33)</f>
        <v>0</v>
      </c>
      <c r="BQ144" s="314">
        <f ca="1">('SUBSCRIBER BASE FLTE'!BQ52*'COMMISSION ASSUMPTIONS FLTE'!$E56)*('MVLP INPUT FLTE'!$D14*'COMMISSION ASSUMPTIONS FLTE'!$F33)</f>
        <v>0</v>
      </c>
      <c r="BR144" s="314">
        <f ca="1">('SUBSCRIBER BASE FLTE'!BR52*'COMMISSION ASSUMPTIONS FLTE'!$E56)*('MVLP INPUT FLTE'!$D14*'COMMISSION ASSUMPTIONS FLTE'!$F33)</f>
        <v>0</v>
      </c>
    </row>
    <row r="145" spans="2:70" ht="24" customHeight="1" outlineLevel="1">
      <c r="AU145" s="312"/>
      <c r="AV145" s="312"/>
      <c r="AW145" s="312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2"/>
      <c r="BI145" s="312"/>
      <c r="BJ145" s="312"/>
      <c r="BK145" s="312"/>
      <c r="BL145" s="312"/>
      <c r="BM145" s="312"/>
      <c r="BN145" s="312"/>
      <c r="BO145" s="312"/>
      <c r="BP145" s="312"/>
      <c r="BQ145" s="312"/>
      <c r="BR145" s="312"/>
    </row>
    <row r="146" spans="2:70" ht="24" customHeight="1" outlineLevel="1">
      <c r="B146" s="309" t="str">
        <f>'COMMISSION ASSUMPTIONS FLTE'!F7</f>
        <v>ONLINE SALES APP</v>
      </c>
      <c r="C146" s="311">
        <f t="shared" ref="C146:BN146" si="38">SUM(C148:C152)</f>
        <v>0</v>
      </c>
      <c r="D146" s="311">
        <f t="shared" si="38"/>
        <v>0</v>
      </c>
      <c r="E146" s="311">
        <f t="shared" si="38"/>
        <v>0</v>
      </c>
      <c r="F146" s="311">
        <f t="shared" si="38"/>
        <v>0</v>
      </c>
      <c r="G146" s="311">
        <f t="shared" si="38"/>
        <v>0</v>
      </c>
      <c r="H146" s="311">
        <f t="shared" si="38"/>
        <v>0</v>
      </c>
      <c r="I146" s="311">
        <f t="shared" si="38"/>
        <v>0</v>
      </c>
      <c r="J146" s="311">
        <f t="shared" si="38"/>
        <v>0</v>
      </c>
      <c r="K146" s="311">
        <f t="shared" ca="1" si="38"/>
        <v>0</v>
      </c>
      <c r="L146" s="311">
        <f t="shared" ca="1" si="38"/>
        <v>0</v>
      </c>
      <c r="M146" s="311">
        <f t="shared" ca="1" si="38"/>
        <v>0</v>
      </c>
      <c r="N146" s="311">
        <f t="shared" ca="1" si="38"/>
        <v>0</v>
      </c>
      <c r="O146" s="311">
        <f t="shared" ca="1" si="38"/>
        <v>0</v>
      </c>
      <c r="P146" s="311">
        <f t="shared" ca="1" si="38"/>
        <v>0</v>
      </c>
      <c r="Q146" s="311">
        <f t="shared" ca="1" si="38"/>
        <v>0</v>
      </c>
      <c r="R146" s="311">
        <f t="shared" ca="1" si="38"/>
        <v>0</v>
      </c>
      <c r="S146" s="311">
        <f t="shared" ca="1" si="38"/>
        <v>0</v>
      </c>
      <c r="T146" s="311">
        <f t="shared" ca="1" si="38"/>
        <v>0</v>
      </c>
      <c r="U146" s="311">
        <f t="shared" ca="1" si="38"/>
        <v>0</v>
      </c>
      <c r="V146" s="311">
        <f t="shared" ca="1" si="38"/>
        <v>0</v>
      </c>
      <c r="W146" s="311">
        <f t="shared" ca="1" si="38"/>
        <v>0</v>
      </c>
      <c r="X146" s="311">
        <f t="shared" ca="1" si="38"/>
        <v>0</v>
      </c>
      <c r="Y146" s="311">
        <f t="shared" ca="1" si="38"/>
        <v>0</v>
      </c>
      <c r="Z146" s="311">
        <f t="shared" ca="1" si="38"/>
        <v>0</v>
      </c>
      <c r="AA146" s="311">
        <f t="shared" ca="1" si="38"/>
        <v>0</v>
      </c>
      <c r="AB146" s="311">
        <f t="shared" ca="1" si="38"/>
        <v>0</v>
      </c>
      <c r="AC146" s="311">
        <f t="shared" ca="1" si="38"/>
        <v>0</v>
      </c>
      <c r="AD146" s="311">
        <f t="shared" ca="1" si="38"/>
        <v>0</v>
      </c>
      <c r="AE146" s="311">
        <f t="shared" ca="1" si="38"/>
        <v>0</v>
      </c>
      <c r="AF146" s="311">
        <f t="shared" ca="1" si="38"/>
        <v>0</v>
      </c>
      <c r="AG146" s="311">
        <f t="shared" ca="1" si="38"/>
        <v>0</v>
      </c>
      <c r="AH146" s="311">
        <f t="shared" ca="1" si="38"/>
        <v>0</v>
      </c>
      <c r="AI146" s="311">
        <f t="shared" ca="1" si="38"/>
        <v>0</v>
      </c>
      <c r="AJ146" s="311">
        <f t="shared" ca="1" si="38"/>
        <v>0</v>
      </c>
      <c r="AK146" s="311">
        <f t="shared" ca="1" si="38"/>
        <v>0</v>
      </c>
      <c r="AL146" s="311">
        <f t="shared" ca="1" si="38"/>
        <v>0</v>
      </c>
      <c r="AM146" s="311">
        <f t="shared" ca="1" si="38"/>
        <v>0</v>
      </c>
      <c r="AN146" s="311">
        <f t="shared" ca="1" si="38"/>
        <v>0</v>
      </c>
      <c r="AO146" s="311">
        <f t="shared" ca="1" si="38"/>
        <v>0</v>
      </c>
      <c r="AP146" s="311">
        <f t="shared" ca="1" si="38"/>
        <v>0</v>
      </c>
      <c r="AQ146" s="311">
        <f t="shared" ca="1" si="38"/>
        <v>0</v>
      </c>
      <c r="AR146" s="311">
        <f t="shared" ca="1" si="38"/>
        <v>0</v>
      </c>
      <c r="AS146" s="311">
        <f t="shared" ca="1" si="38"/>
        <v>0</v>
      </c>
      <c r="AT146" s="311">
        <f t="shared" ca="1" si="38"/>
        <v>0</v>
      </c>
      <c r="AU146" s="311">
        <f t="shared" ca="1" si="38"/>
        <v>0</v>
      </c>
      <c r="AV146" s="311">
        <f t="shared" ca="1" si="38"/>
        <v>0</v>
      </c>
      <c r="AW146" s="311">
        <f t="shared" ca="1" si="38"/>
        <v>0</v>
      </c>
      <c r="AX146" s="311">
        <f t="shared" ca="1" si="38"/>
        <v>0</v>
      </c>
      <c r="AY146" s="311">
        <f t="shared" ca="1" si="38"/>
        <v>0</v>
      </c>
      <c r="AZ146" s="311">
        <f t="shared" ca="1" si="38"/>
        <v>0</v>
      </c>
      <c r="BA146" s="311">
        <f t="shared" ca="1" si="38"/>
        <v>0</v>
      </c>
      <c r="BB146" s="311">
        <f t="shared" ca="1" si="38"/>
        <v>0</v>
      </c>
      <c r="BC146" s="311">
        <f t="shared" ca="1" si="38"/>
        <v>0</v>
      </c>
      <c r="BD146" s="311">
        <f t="shared" ca="1" si="38"/>
        <v>0</v>
      </c>
      <c r="BE146" s="311">
        <f t="shared" ca="1" si="38"/>
        <v>0</v>
      </c>
      <c r="BF146" s="311">
        <f t="shared" ca="1" si="38"/>
        <v>0</v>
      </c>
      <c r="BG146" s="311">
        <f t="shared" ca="1" si="38"/>
        <v>0</v>
      </c>
      <c r="BH146" s="311">
        <f t="shared" ca="1" si="38"/>
        <v>0</v>
      </c>
      <c r="BI146" s="311">
        <f t="shared" ca="1" si="38"/>
        <v>0</v>
      </c>
      <c r="BJ146" s="311">
        <f t="shared" ca="1" si="38"/>
        <v>0</v>
      </c>
      <c r="BK146" s="311">
        <f t="shared" ca="1" si="38"/>
        <v>0</v>
      </c>
      <c r="BL146" s="311">
        <f t="shared" ca="1" si="38"/>
        <v>0</v>
      </c>
      <c r="BM146" s="311">
        <f t="shared" ca="1" si="38"/>
        <v>0</v>
      </c>
      <c r="BN146" s="311">
        <f t="shared" ca="1" si="38"/>
        <v>0</v>
      </c>
      <c r="BO146" s="311">
        <f t="shared" ref="BO146:BR146" ca="1" si="39">SUM(BO148:BO152)</f>
        <v>0</v>
      </c>
      <c r="BP146" s="311">
        <f t="shared" ca="1" si="39"/>
        <v>0</v>
      </c>
      <c r="BQ146" s="311">
        <f t="shared" ca="1" si="39"/>
        <v>0</v>
      </c>
      <c r="BR146" s="311">
        <f t="shared" ca="1" si="39"/>
        <v>0</v>
      </c>
    </row>
    <row r="147" spans="2:70" ht="24" customHeight="1" outlineLevel="1">
      <c r="B147" s="309" t="s">
        <v>357</v>
      </c>
      <c r="AU147" s="312"/>
      <c r="AV147" s="312"/>
      <c r="AW147" s="312"/>
      <c r="AX147" s="312"/>
      <c r="AY147" s="312"/>
      <c r="AZ147" s="312"/>
      <c r="BA147" s="312"/>
      <c r="BB147" s="312"/>
      <c r="BC147" s="312"/>
      <c r="BD147" s="312"/>
      <c r="BE147" s="312"/>
      <c r="BF147" s="312"/>
      <c r="BG147" s="312"/>
      <c r="BH147" s="312"/>
      <c r="BI147" s="312"/>
      <c r="BJ147" s="312"/>
      <c r="BK147" s="312"/>
      <c r="BL147" s="312"/>
      <c r="BM147" s="312"/>
      <c r="BN147" s="312"/>
      <c r="BO147" s="312"/>
      <c r="BP147" s="312"/>
      <c r="BQ147" s="312"/>
      <c r="BR147" s="312"/>
    </row>
    <row r="148" spans="2:70" ht="24" customHeight="1" outlineLevel="1">
      <c r="B148" s="313" t="str">
        <f>B140</f>
        <v>FLTE 40GB</v>
      </c>
      <c r="C148" s="314">
        <f>('SUBSCRIBER BASE FLTE'!C48*'COMMISSION ASSUMPTIONS FLTE'!$F52)*('MVLP INPUT FLTE'!$D10*'COMMISSION ASSUMPTIONS FLTE'!$F35)</f>
        <v>0</v>
      </c>
      <c r="D148" s="314">
        <f>('SUBSCRIBER BASE FLTE'!D48*'COMMISSION ASSUMPTIONS FLTE'!$F52)*('MVLP INPUT FLTE'!$D10*'COMMISSION ASSUMPTIONS FLTE'!$F35)</f>
        <v>0</v>
      </c>
      <c r="E148" s="314">
        <f>('SUBSCRIBER BASE FLTE'!E48*'COMMISSION ASSUMPTIONS FLTE'!$F52)*('MVLP INPUT FLTE'!$D10*'COMMISSION ASSUMPTIONS FLTE'!$F35)</f>
        <v>0</v>
      </c>
      <c r="F148" s="314">
        <f>('SUBSCRIBER BASE FLTE'!F48*'COMMISSION ASSUMPTIONS FLTE'!$F52)*('MVLP INPUT FLTE'!$D10*'COMMISSION ASSUMPTIONS FLTE'!$F35)</f>
        <v>0</v>
      </c>
      <c r="G148" s="314">
        <f>('SUBSCRIBER BASE FLTE'!G48*'COMMISSION ASSUMPTIONS FLTE'!$F52)*('MVLP INPUT FLTE'!$D10*'COMMISSION ASSUMPTIONS FLTE'!$F35)</f>
        <v>0</v>
      </c>
      <c r="H148" s="314">
        <f>('SUBSCRIBER BASE FLTE'!H48*'COMMISSION ASSUMPTIONS FLTE'!$F52)*('MVLP INPUT FLTE'!$D10*'COMMISSION ASSUMPTIONS FLTE'!$F35)</f>
        <v>0</v>
      </c>
      <c r="I148" s="314">
        <f>('SUBSCRIBER BASE FLTE'!I48*'COMMISSION ASSUMPTIONS FLTE'!$F52)*('MVLP INPUT FLTE'!$D10*'COMMISSION ASSUMPTIONS FLTE'!$F35)</f>
        <v>0</v>
      </c>
      <c r="J148" s="314">
        <f>('SUBSCRIBER BASE FLTE'!J48*'COMMISSION ASSUMPTIONS FLTE'!$F52)*('MVLP INPUT FLTE'!$D10*'COMMISSION ASSUMPTIONS FLTE'!$F35)</f>
        <v>0</v>
      </c>
      <c r="K148" s="314">
        <f ca="1">('SUBSCRIBER BASE FLTE'!K48*'COMMISSION ASSUMPTIONS FLTE'!$F52)*('MVLP INPUT FLTE'!$D10*'COMMISSION ASSUMPTIONS FLTE'!$F35)</f>
        <v>0</v>
      </c>
      <c r="L148" s="314">
        <f ca="1">('SUBSCRIBER BASE FLTE'!L48*'COMMISSION ASSUMPTIONS FLTE'!$F52)*('MVLP INPUT FLTE'!$D10*'COMMISSION ASSUMPTIONS FLTE'!$F35)</f>
        <v>0</v>
      </c>
      <c r="M148" s="314">
        <f ca="1">('SUBSCRIBER BASE FLTE'!M48*'COMMISSION ASSUMPTIONS FLTE'!$F52)*('MVLP INPUT FLTE'!$D10*'COMMISSION ASSUMPTIONS FLTE'!$F35)</f>
        <v>0</v>
      </c>
      <c r="N148" s="314">
        <f ca="1">('SUBSCRIBER BASE FLTE'!N48*'COMMISSION ASSUMPTIONS FLTE'!$F52)*('MVLP INPUT FLTE'!$D10*'COMMISSION ASSUMPTIONS FLTE'!$F35)</f>
        <v>0</v>
      </c>
      <c r="O148" s="314">
        <f ca="1">('SUBSCRIBER BASE FLTE'!O48*'COMMISSION ASSUMPTIONS FLTE'!$F52)*('MVLP INPUT FLTE'!$D10*'COMMISSION ASSUMPTIONS FLTE'!$F35)</f>
        <v>0</v>
      </c>
      <c r="P148" s="314">
        <f ca="1">('SUBSCRIBER BASE FLTE'!P48*'COMMISSION ASSUMPTIONS FLTE'!$F52)*('MVLP INPUT FLTE'!$D10*'COMMISSION ASSUMPTIONS FLTE'!$F35)</f>
        <v>0</v>
      </c>
      <c r="Q148" s="314">
        <f ca="1">('SUBSCRIBER BASE FLTE'!Q48*'COMMISSION ASSUMPTIONS FLTE'!$F52)*('MVLP INPUT FLTE'!$D10*'COMMISSION ASSUMPTIONS FLTE'!$F35)</f>
        <v>0</v>
      </c>
      <c r="R148" s="314">
        <f ca="1">('SUBSCRIBER BASE FLTE'!R48*'COMMISSION ASSUMPTIONS FLTE'!$F52)*('MVLP INPUT FLTE'!$D10*'COMMISSION ASSUMPTIONS FLTE'!$F35)</f>
        <v>0</v>
      </c>
      <c r="S148" s="314">
        <f ca="1">('SUBSCRIBER BASE FLTE'!S48*'COMMISSION ASSUMPTIONS FLTE'!$F52)*('MVLP INPUT FLTE'!$D10*'COMMISSION ASSUMPTIONS FLTE'!$F35)</f>
        <v>0</v>
      </c>
      <c r="T148" s="314">
        <f ca="1">('SUBSCRIBER BASE FLTE'!T48*'COMMISSION ASSUMPTIONS FLTE'!$F52)*('MVLP INPUT FLTE'!$D10*'COMMISSION ASSUMPTIONS FLTE'!$F35)</f>
        <v>0</v>
      </c>
      <c r="U148" s="314">
        <f ca="1">('SUBSCRIBER BASE FLTE'!U48*'COMMISSION ASSUMPTIONS FLTE'!$F52)*('MVLP INPUT FLTE'!$D10*'COMMISSION ASSUMPTIONS FLTE'!$F35)</f>
        <v>0</v>
      </c>
      <c r="V148" s="314">
        <f ca="1">('SUBSCRIBER BASE FLTE'!V48*'COMMISSION ASSUMPTIONS FLTE'!$F52)*('MVLP INPUT FLTE'!$D10*'COMMISSION ASSUMPTIONS FLTE'!$F35)</f>
        <v>0</v>
      </c>
      <c r="W148" s="314">
        <f ca="1">('SUBSCRIBER BASE FLTE'!W48*'COMMISSION ASSUMPTIONS FLTE'!$F52)*('MVLP INPUT FLTE'!$D10*'COMMISSION ASSUMPTIONS FLTE'!$F35)</f>
        <v>0</v>
      </c>
      <c r="X148" s="314">
        <f ca="1">('SUBSCRIBER BASE FLTE'!X48*'COMMISSION ASSUMPTIONS FLTE'!$F52)*('MVLP INPUT FLTE'!$D10*'COMMISSION ASSUMPTIONS FLTE'!$F35)</f>
        <v>0</v>
      </c>
      <c r="Y148" s="314">
        <f ca="1">('SUBSCRIBER BASE FLTE'!Y48*'COMMISSION ASSUMPTIONS FLTE'!$F52)*('MVLP INPUT FLTE'!$D10*'COMMISSION ASSUMPTIONS FLTE'!$F35)</f>
        <v>0</v>
      </c>
      <c r="Z148" s="314">
        <f ca="1">('SUBSCRIBER BASE FLTE'!Z48*'COMMISSION ASSUMPTIONS FLTE'!$F52)*('MVLP INPUT FLTE'!$D10*'COMMISSION ASSUMPTIONS FLTE'!$F35)</f>
        <v>0</v>
      </c>
      <c r="AA148" s="314">
        <f ca="1">('SUBSCRIBER BASE FLTE'!AA48*'COMMISSION ASSUMPTIONS FLTE'!$F52)*('MVLP INPUT FLTE'!$D10*'COMMISSION ASSUMPTIONS FLTE'!$F35)</f>
        <v>0</v>
      </c>
      <c r="AB148" s="314">
        <f ca="1">('SUBSCRIBER BASE FLTE'!AB48*'COMMISSION ASSUMPTIONS FLTE'!$F52)*('MVLP INPUT FLTE'!$D10*'COMMISSION ASSUMPTIONS FLTE'!$F35)</f>
        <v>0</v>
      </c>
      <c r="AC148" s="314">
        <f ca="1">('SUBSCRIBER BASE FLTE'!AC48*'COMMISSION ASSUMPTIONS FLTE'!$F52)*('MVLP INPUT FLTE'!$D10*'COMMISSION ASSUMPTIONS FLTE'!$F35)</f>
        <v>0</v>
      </c>
      <c r="AD148" s="314">
        <f ca="1">('SUBSCRIBER BASE FLTE'!AD48*'COMMISSION ASSUMPTIONS FLTE'!$F52)*('MVLP INPUT FLTE'!$D10*'COMMISSION ASSUMPTIONS FLTE'!$F35)</f>
        <v>0</v>
      </c>
      <c r="AE148" s="314">
        <f ca="1">('SUBSCRIBER BASE FLTE'!AE48*'COMMISSION ASSUMPTIONS FLTE'!$F52)*('MVLP INPUT FLTE'!$D10*'COMMISSION ASSUMPTIONS FLTE'!$F35)</f>
        <v>0</v>
      </c>
      <c r="AF148" s="314">
        <f ca="1">('SUBSCRIBER BASE FLTE'!AF48*'COMMISSION ASSUMPTIONS FLTE'!$F52)*('MVLP INPUT FLTE'!$D10*'COMMISSION ASSUMPTIONS FLTE'!$F35)</f>
        <v>0</v>
      </c>
      <c r="AG148" s="314">
        <f ca="1">('SUBSCRIBER BASE FLTE'!AG48*'COMMISSION ASSUMPTIONS FLTE'!$F52)*('MVLP INPUT FLTE'!$D10*'COMMISSION ASSUMPTIONS FLTE'!$F35)</f>
        <v>0</v>
      </c>
      <c r="AH148" s="314">
        <f ca="1">('SUBSCRIBER BASE FLTE'!AH48*'COMMISSION ASSUMPTIONS FLTE'!$F52)*('MVLP INPUT FLTE'!$D10*'COMMISSION ASSUMPTIONS FLTE'!$F35)</f>
        <v>0</v>
      </c>
      <c r="AI148" s="314">
        <f ca="1">('SUBSCRIBER BASE FLTE'!AI48*'COMMISSION ASSUMPTIONS FLTE'!$F52)*('MVLP INPUT FLTE'!$D10*'COMMISSION ASSUMPTIONS FLTE'!$F35)</f>
        <v>0</v>
      </c>
      <c r="AJ148" s="314">
        <f ca="1">('SUBSCRIBER BASE FLTE'!AJ48*'COMMISSION ASSUMPTIONS FLTE'!$F52)*('MVLP INPUT FLTE'!$D10*'COMMISSION ASSUMPTIONS FLTE'!$F35)</f>
        <v>0</v>
      </c>
      <c r="AK148" s="314">
        <f ca="1">('SUBSCRIBER BASE FLTE'!AK48*'COMMISSION ASSUMPTIONS FLTE'!$F52)*('MVLP INPUT FLTE'!$D10*'COMMISSION ASSUMPTIONS FLTE'!$F35)</f>
        <v>0</v>
      </c>
      <c r="AL148" s="314">
        <f ca="1">('SUBSCRIBER BASE FLTE'!AL48*'COMMISSION ASSUMPTIONS FLTE'!$F52)*('MVLP INPUT FLTE'!$D10*'COMMISSION ASSUMPTIONS FLTE'!$F35)</f>
        <v>0</v>
      </c>
      <c r="AM148" s="314">
        <f ca="1">('SUBSCRIBER BASE FLTE'!AM48*'COMMISSION ASSUMPTIONS FLTE'!$F52)*('MVLP INPUT FLTE'!$D10*'COMMISSION ASSUMPTIONS FLTE'!$F35)</f>
        <v>0</v>
      </c>
      <c r="AN148" s="314">
        <f ca="1">('SUBSCRIBER BASE FLTE'!AN48*'COMMISSION ASSUMPTIONS FLTE'!$F52)*('MVLP INPUT FLTE'!$D10*'COMMISSION ASSUMPTIONS FLTE'!$F35)</f>
        <v>0</v>
      </c>
      <c r="AO148" s="314">
        <f ca="1">('SUBSCRIBER BASE FLTE'!AO48*'COMMISSION ASSUMPTIONS FLTE'!$F52)*('MVLP INPUT FLTE'!$D10*'COMMISSION ASSUMPTIONS FLTE'!$F35)</f>
        <v>0</v>
      </c>
      <c r="AP148" s="314">
        <f ca="1">('SUBSCRIBER BASE FLTE'!AP48*'COMMISSION ASSUMPTIONS FLTE'!$F52)*('MVLP INPUT FLTE'!$D10*'COMMISSION ASSUMPTIONS FLTE'!$F35)</f>
        <v>0</v>
      </c>
      <c r="AQ148" s="314">
        <f ca="1">('SUBSCRIBER BASE FLTE'!AQ48*'COMMISSION ASSUMPTIONS FLTE'!$F52)*('MVLP INPUT FLTE'!$D10*'COMMISSION ASSUMPTIONS FLTE'!$F35)</f>
        <v>0</v>
      </c>
      <c r="AR148" s="314">
        <f ca="1">('SUBSCRIBER BASE FLTE'!AR48*'COMMISSION ASSUMPTIONS FLTE'!$F52)*('MVLP INPUT FLTE'!$D10*'COMMISSION ASSUMPTIONS FLTE'!$F35)</f>
        <v>0</v>
      </c>
      <c r="AS148" s="314">
        <f ca="1">('SUBSCRIBER BASE FLTE'!AS48*'COMMISSION ASSUMPTIONS FLTE'!$F52)*('MVLP INPUT FLTE'!$D10*'COMMISSION ASSUMPTIONS FLTE'!$F35)</f>
        <v>0</v>
      </c>
      <c r="AT148" s="314">
        <f ca="1">('SUBSCRIBER BASE FLTE'!AT48*'COMMISSION ASSUMPTIONS FLTE'!$F52)*('MVLP INPUT FLTE'!$D10*'COMMISSION ASSUMPTIONS FLTE'!$F35)</f>
        <v>0</v>
      </c>
      <c r="AU148" s="314">
        <f ca="1">('SUBSCRIBER BASE FLTE'!AU48*'COMMISSION ASSUMPTIONS FLTE'!$F52)*('MVLP INPUT FLTE'!$D10*'COMMISSION ASSUMPTIONS FLTE'!$F35)</f>
        <v>0</v>
      </c>
      <c r="AV148" s="314">
        <f ca="1">('SUBSCRIBER BASE FLTE'!AV48*'COMMISSION ASSUMPTIONS FLTE'!$F52)*('MVLP INPUT FLTE'!$D10*'COMMISSION ASSUMPTIONS FLTE'!$F35)</f>
        <v>0</v>
      </c>
      <c r="AW148" s="314">
        <f ca="1">('SUBSCRIBER BASE FLTE'!AW48*'COMMISSION ASSUMPTIONS FLTE'!$F52)*('MVLP INPUT FLTE'!$D10*'COMMISSION ASSUMPTIONS FLTE'!$F35)</f>
        <v>0</v>
      </c>
      <c r="AX148" s="314">
        <f ca="1">('SUBSCRIBER BASE FLTE'!AX48*'COMMISSION ASSUMPTIONS FLTE'!$F52)*('MVLP INPUT FLTE'!$D10*'COMMISSION ASSUMPTIONS FLTE'!$F35)</f>
        <v>0</v>
      </c>
      <c r="AY148" s="314">
        <f ca="1">('SUBSCRIBER BASE FLTE'!AY48*'COMMISSION ASSUMPTIONS FLTE'!$F52)*('MVLP INPUT FLTE'!$D10*'COMMISSION ASSUMPTIONS FLTE'!$F35)</f>
        <v>0</v>
      </c>
      <c r="AZ148" s="314">
        <f ca="1">('SUBSCRIBER BASE FLTE'!AZ48*'COMMISSION ASSUMPTIONS FLTE'!$F52)*('MVLP INPUT FLTE'!$D10*'COMMISSION ASSUMPTIONS FLTE'!$F35)</f>
        <v>0</v>
      </c>
      <c r="BA148" s="314">
        <f ca="1">('SUBSCRIBER BASE FLTE'!BA48*'COMMISSION ASSUMPTIONS FLTE'!$F52)*('MVLP INPUT FLTE'!$D10*'COMMISSION ASSUMPTIONS FLTE'!$F35)</f>
        <v>0</v>
      </c>
      <c r="BB148" s="314">
        <f ca="1">('SUBSCRIBER BASE FLTE'!BB48*'COMMISSION ASSUMPTIONS FLTE'!$F52)*('MVLP INPUT FLTE'!$D10*'COMMISSION ASSUMPTIONS FLTE'!$F35)</f>
        <v>0</v>
      </c>
      <c r="BC148" s="314">
        <f ca="1">('SUBSCRIBER BASE FLTE'!BC48*'COMMISSION ASSUMPTIONS FLTE'!$F52)*('MVLP INPUT FLTE'!$D10*'COMMISSION ASSUMPTIONS FLTE'!$F35)</f>
        <v>0</v>
      </c>
      <c r="BD148" s="314">
        <f ca="1">('SUBSCRIBER BASE FLTE'!BD48*'COMMISSION ASSUMPTIONS FLTE'!$F52)*('MVLP INPUT FLTE'!$D10*'COMMISSION ASSUMPTIONS FLTE'!$F35)</f>
        <v>0</v>
      </c>
      <c r="BE148" s="314">
        <f ca="1">('SUBSCRIBER BASE FLTE'!BE48*'COMMISSION ASSUMPTIONS FLTE'!$F52)*('MVLP INPUT FLTE'!$D10*'COMMISSION ASSUMPTIONS FLTE'!$F35)</f>
        <v>0</v>
      </c>
      <c r="BF148" s="314">
        <f ca="1">('SUBSCRIBER BASE FLTE'!BF48*'COMMISSION ASSUMPTIONS FLTE'!$F52)*('MVLP INPUT FLTE'!$D10*'COMMISSION ASSUMPTIONS FLTE'!$F35)</f>
        <v>0</v>
      </c>
      <c r="BG148" s="314">
        <f ca="1">('SUBSCRIBER BASE FLTE'!BG48*'COMMISSION ASSUMPTIONS FLTE'!$F52)*('MVLP INPUT FLTE'!$D10*'COMMISSION ASSUMPTIONS FLTE'!$F35)</f>
        <v>0</v>
      </c>
      <c r="BH148" s="314">
        <f ca="1">('SUBSCRIBER BASE FLTE'!BH48*'COMMISSION ASSUMPTIONS FLTE'!$F52)*('MVLP INPUT FLTE'!$D10*'COMMISSION ASSUMPTIONS FLTE'!$F35)</f>
        <v>0</v>
      </c>
      <c r="BI148" s="314">
        <f ca="1">('SUBSCRIBER BASE FLTE'!BI48*'COMMISSION ASSUMPTIONS FLTE'!$F52)*('MVLP INPUT FLTE'!$D10*'COMMISSION ASSUMPTIONS FLTE'!$F35)</f>
        <v>0</v>
      </c>
      <c r="BJ148" s="314">
        <f ca="1">('SUBSCRIBER BASE FLTE'!BJ48*'COMMISSION ASSUMPTIONS FLTE'!$F52)*('MVLP INPUT FLTE'!$D10*'COMMISSION ASSUMPTIONS FLTE'!$F35)</f>
        <v>0</v>
      </c>
      <c r="BK148" s="314">
        <f ca="1">('SUBSCRIBER BASE FLTE'!BK48*'COMMISSION ASSUMPTIONS FLTE'!$F52)*('MVLP INPUT FLTE'!$D10*'COMMISSION ASSUMPTIONS FLTE'!$F35)</f>
        <v>0</v>
      </c>
      <c r="BL148" s="314">
        <f ca="1">('SUBSCRIBER BASE FLTE'!BL48*'COMMISSION ASSUMPTIONS FLTE'!$F52)*('MVLP INPUT FLTE'!$D10*'COMMISSION ASSUMPTIONS FLTE'!$F35)</f>
        <v>0</v>
      </c>
      <c r="BM148" s="314">
        <f ca="1">('SUBSCRIBER BASE FLTE'!BM48*'COMMISSION ASSUMPTIONS FLTE'!$F52)*('MVLP INPUT FLTE'!$D10*'COMMISSION ASSUMPTIONS FLTE'!$F35)</f>
        <v>0</v>
      </c>
      <c r="BN148" s="314">
        <f ca="1">('SUBSCRIBER BASE FLTE'!BN48*'COMMISSION ASSUMPTIONS FLTE'!$F52)*('MVLP INPUT FLTE'!$D10*'COMMISSION ASSUMPTIONS FLTE'!$F35)</f>
        <v>0</v>
      </c>
      <c r="BO148" s="314">
        <f ca="1">('SUBSCRIBER BASE FLTE'!BO48*'COMMISSION ASSUMPTIONS FLTE'!$F52)*('MVLP INPUT FLTE'!$D10*'COMMISSION ASSUMPTIONS FLTE'!$F35)</f>
        <v>0</v>
      </c>
      <c r="BP148" s="314">
        <f ca="1">('SUBSCRIBER BASE FLTE'!BP48*'COMMISSION ASSUMPTIONS FLTE'!$F52)*('MVLP INPUT FLTE'!$D10*'COMMISSION ASSUMPTIONS FLTE'!$F35)</f>
        <v>0</v>
      </c>
      <c r="BQ148" s="314">
        <f ca="1">('SUBSCRIBER BASE FLTE'!BQ48*'COMMISSION ASSUMPTIONS FLTE'!$F52)*('MVLP INPUT FLTE'!$D10*'COMMISSION ASSUMPTIONS FLTE'!$F35)</f>
        <v>0</v>
      </c>
      <c r="BR148" s="314">
        <f ca="1">('SUBSCRIBER BASE FLTE'!BR48*'COMMISSION ASSUMPTIONS FLTE'!$F52)*('MVLP INPUT FLTE'!$D10*'COMMISSION ASSUMPTIONS FLTE'!$F35)</f>
        <v>0</v>
      </c>
    </row>
    <row r="149" spans="2:70" ht="24" customHeight="1" outlineLevel="1">
      <c r="B149" s="313" t="str">
        <f>B141</f>
        <v>FLTE 100GB</v>
      </c>
      <c r="C149" s="314">
        <f>('SUBSCRIBER BASE FLTE'!C49*'COMMISSION ASSUMPTIONS FLTE'!$F53)*('MVLP INPUT FLTE'!$D11*'COMMISSION ASSUMPTIONS FLTE'!$F36)</f>
        <v>0</v>
      </c>
      <c r="D149" s="314">
        <f>('SUBSCRIBER BASE FLTE'!D49*'COMMISSION ASSUMPTIONS FLTE'!$F53)*('MVLP INPUT FLTE'!$D11*'COMMISSION ASSUMPTIONS FLTE'!$F36)</f>
        <v>0</v>
      </c>
      <c r="E149" s="314">
        <f>('SUBSCRIBER BASE FLTE'!E49*'COMMISSION ASSUMPTIONS FLTE'!$F53)*('MVLP INPUT FLTE'!$D11*'COMMISSION ASSUMPTIONS FLTE'!$F36)</f>
        <v>0</v>
      </c>
      <c r="F149" s="314">
        <f>('SUBSCRIBER BASE FLTE'!F49*'COMMISSION ASSUMPTIONS FLTE'!$F53)*('MVLP INPUT FLTE'!$D11*'COMMISSION ASSUMPTIONS FLTE'!$F36)</f>
        <v>0</v>
      </c>
      <c r="G149" s="314">
        <f>('SUBSCRIBER BASE FLTE'!G49*'COMMISSION ASSUMPTIONS FLTE'!$F53)*('MVLP INPUT FLTE'!$D11*'COMMISSION ASSUMPTIONS FLTE'!$F36)</f>
        <v>0</v>
      </c>
      <c r="H149" s="314">
        <f>('SUBSCRIBER BASE FLTE'!H49*'COMMISSION ASSUMPTIONS FLTE'!$F53)*('MVLP INPUT FLTE'!$D11*'COMMISSION ASSUMPTIONS FLTE'!$F36)</f>
        <v>0</v>
      </c>
      <c r="I149" s="314">
        <f>('SUBSCRIBER BASE FLTE'!I49*'COMMISSION ASSUMPTIONS FLTE'!$F53)*('MVLP INPUT FLTE'!$D11*'COMMISSION ASSUMPTIONS FLTE'!$F36)</f>
        <v>0</v>
      </c>
      <c r="J149" s="314">
        <f>('SUBSCRIBER BASE FLTE'!J49*'COMMISSION ASSUMPTIONS FLTE'!$F53)*('MVLP INPUT FLTE'!$D11*'COMMISSION ASSUMPTIONS FLTE'!$F36)</f>
        <v>0</v>
      </c>
      <c r="K149" s="314">
        <f ca="1">('SUBSCRIBER BASE FLTE'!K49*'COMMISSION ASSUMPTIONS FLTE'!$F53)*('MVLP INPUT FLTE'!$D11*'COMMISSION ASSUMPTIONS FLTE'!$F36)</f>
        <v>0</v>
      </c>
      <c r="L149" s="314">
        <f ca="1">('SUBSCRIBER BASE FLTE'!L49*'COMMISSION ASSUMPTIONS FLTE'!$F53)*('MVLP INPUT FLTE'!$D11*'COMMISSION ASSUMPTIONS FLTE'!$F36)</f>
        <v>0</v>
      </c>
      <c r="M149" s="314">
        <f ca="1">('SUBSCRIBER BASE FLTE'!M49*'COMMISSION ASSUMPTIONS FLTE'!$F53)*('MVLP INPUT FLTE'!$D11*'COMMISSION ASSUMPTIONS FLTE'!$F36)</f>
        <v>0</v>
      </c>
      <c r="N149" s="314">
        <f ca="1">('SUBSCRIBER BASE FLTE'!N49*'COMMISSION ASSUMPTIONS FLTE'!$F53)*('MVLP INPUT FLTE'!$D11*'COMMISSION ASSUMPTIONS FLTE'!$F36)</f>
        <v>0</v>
      </c>
      <c r="O149" s="314">
        <f ca="1">('SUBSCRIBER BASE FLTE'!O49*'COMMISSION ASSUMPTIONS FLTE'!$F53)*('MVLP INPUT FLTE'!$D11*'COMMISSION ASSUMPTIONS FLTE'!$F36)</f>
        <v>0</v>
      </c>
      <c r="P149" s="314">
        <f ca="1">('SUBSCRIBER BASE FLTE'!P49*'COMMISSION ASSUMPTIONS FLTE'!$F53)*('MVLP INPUT FLTE'!$D11*'COMMISSION ASSUMPTIONS FLTE'!$F36)</f>
        <v>0</v>
      </c>
      <c r="Q149" s="314">
        <f ca="1">('SUBSCRIBER BASE FLTE'!Q49*'COMMISSION ASSUMPTIONS FLTE'!$F53)*('MVLP INPUT FLTE'!$D11*'COMMISSION ASSUMPTIONS FLTE'!$F36)</f>
        <v>0</v>
      </c>
      <c r="R149" s="314">
        <f ca="1">('SUBSCRIBER BASE FLTE'!R49*'COMMISSION ASSUMPTIONS FLTE'!$F53)*('MVLP INPUT FLTE'!$D11*'COMMISSION ASSUMPTIONS FLTE'!$F36)</f>
        <v>0</v>
      </c>
      <c r="S149" s="314">
        <f ca="1">('SUBSCRIBER BASE FLTE'!S49*'COMMISSION ASSUMPTIONS FLTE'!$F53)*('MVLP INPUT FLTE'!$D11*'COMMISSION ASSUMPTIONS FLTE'!$F36)</f>
        <v>0</v>
      </c>
      <c r="T149" s="314">
        <f ca="1">('SUBSCRIBER BASE FLTE'!T49*'COMMISSION ASSUMPTIONS FLTE'!$F53)*('MVLP INPUT FLTE'!$D11*'COMMISSION ASSUMPTIONS FLTE'!$F36)</f>
        <v>0</v>
      </c>
      <c r="U149" s="314">
        <f ca="1">('SUBSCRIBER BASE FLTE'!U49*'COMMISSION ASSUMPTIONS FLTE'!$F53)*('MVLP INPUT FLTE'!$D11*'COMMISSION ASSUMPTIONS FLTE'!$F36)</f>
        <v>0</v>
      </c>
      <c r="V149" s="314">
        <f ca="1">('SUBSCRIBER BASE FLTE'!V49*'COMMISSION ASSUMPTIONS FLTE'!$F53)*('MVLP INPUT FLTE'!$D11*'COMMISSION ASSUMPTIONS FLTE'!$F36)</f>
        <v>0</v>
      </c>
      <c r="W149" s="314">
        <f ca="1">('SUBSCRIBER BASE FLTE'!W49*'COMMISSION ASSUMPTIONS FLTE'!$F53)*('MVLP INPUT FLTE'!$D11*'COMMISSION ASSUMPTIONS FLTE'!$F36)</f>
        <v>0</v>
      </c>
      <c r="X149" s="314">
        <f ca="1">('SUBSCRIBER BASE FLTE'!X49*'COMMISSION ASSUMPTIONS FLTE'!$F53)*('MVLP INPUT FLTE'!$D11*'COMMISSION ASSUMPTIONS FLTE'!$F36)</f>
        <v>0</v>
      </c>
      <c r="Y149" s="314">
        <f ca="1">('SUBSCRIBER BASE FLTE'!Y49*'COMMISSION ASSUMPTIONS FLTE'!$F53)*('MVLP INPUT FLTE'!$D11*'COMMISSION ASSUMPTIONS FLTE'!$F36)</f>
        <v>0</v>
      </c>
      <c r="Z149" s="314">
        <f ca="1">('SUBSCRIBER BASE FLTE'!Z49*'COMMISSION ASSUMPTIONS FLTE'!$F53)*('MVLP INPUT FLTE'!$D11*'COMMISSION ASSUMPTIONS FLTE'!$F36)</f>
        <v>0</v>
      </c>
      <c r="AA149" s="314">
        <f ca="1">('SUBSCRIBER BASE FLTE'!AA49*'COMMISSION ASSUMPTIONS FLTE'!$F53)*('MVLP INPUT FLTE'!$D11*'COMMISSION ASSUMPTIONS FLTE'!$F36)</f>
        <v>0</v>
      </c>
      <c r="AB149" s="314">
        <f ca="1">('SUBSCRIBER BASE FLTE'!AB49*'COMMISSION ASSUMPTIONS FLTE'!$F53)*('MVLP INPUT FLTE'!$D11*'COMMISSION ASSUMPTIONS FLTE'!$F36)</f>
        <v>0</v>
      </c>
      <c r="AC149" s="314">
        <f ca="1">('SUBSCRIBER BASE FLTE'!AC49*'COMMISSION ASSUMPTIONS FLTE'!$F53)*('MVLP INPUT FLTE'!$D11*'COMMISSION ASSUMPTIONS FLTE'!$F36)</f>
        <v>0</v>
      </c>
      <c r="AD149" s="314">
        <f ca="1">('SUBSCRIBER BASE FLTE'!AD49*'COMMISSION ASSUMPTIONS FLTE'!$F53)*('MVLP INPUT FLTE'!$D11*'COMMISSION ASSUMPTIONS FLTE'!$F36)</f>
        <v>0</v>
      </c>
      <c r="AE149" s="314">
        <f ca="1">('SUBSCRIBER BASE FLTE'!AE49*'COMMISSION ASSUMPTIONS FLTE'!$F53)*('MVLP INPUT FLTE'!$D11*'COMMISSION ASSUMPTIONS FLTE'!$F36)</f>
        <v>0</v>
      </c>
      <c r="AF149" s="314">
        <f ca="1">('SUBSCRIBER BASE FLTE'!AF49*'COMMISSION ASSUMPTIONS FLTE'!$F53)*('MVLP INPUT FLTE'!$D11*'COMMISSION ASSUMPTIONS FLTE'!$F36)</f>
        <v>0</v>
      </c>
      <c r="AG149" s="314">
        <f ca="1">('SUBSCRIBER BASE FLTE'!AG49*'COMMISSION ASSUMPTIONS FLTE'!$F53)*('MVLP INPUT FLTE'!$D11*'COMMISSION ASSUMPTIONS FLTE'!$F36)</f>
        <v>0</v>
      </c>
      <c r="AH149" s="314">
        <f ca="1">('SUBSCRIBER BASE FLTE'!AH49*'COMMISSION ASSUMPTIONS FLTE'!$F53)*('MVLP INPUT FLTE'!$D11*'COMMISSION ASSUMPTIONS FLTE'!$F36)</f>
        <v>0</v>
      </c>
      <c r="AI149" s="314">
        <f ca="1">('SUBSCRIBER BASE FLTE'!AI49*'COMMISSION ASSUMPTIONS FLTE'!$F53)*('MVLP INPUT FLTE'!$D11*'COMMISSION ASSUMPTIONS FLTE'!$F36)</f>
        <v>0</v>
      </c>
      <c r="AJ149" s="314">
        <f ca="1">('SUBSCRIBER BASE FLTE'!AJ49*'COMMISSION ASSUMPTIONS FLTE'!$F53)*('MVLP INPUT FLTE'!$D11*'COMMISSION ASSUMPTIONS FLTE'!$F36)</f>
        <v>0</v>
      </c>
      <c r="AK149" s="314">
        <f ca="1">('SUBSCRIBER BASE FLTE'!AK49*'COMMISSION ASSUMPTIONS FLTE'!$F53)*('MVLP INPUT FLTE'!$D11*'COMMISSION ASSUMPTIONS FLTE'!$F36)</f>
        <v>0</v>
      </c>
      <c r="AL149" s="314">
        <f ca="1">('SUBSCRIBER BASE FLTE'!AL49*'COMMISSION ASSUMPTIONS FLTE'!$F53)*('MVLP INPUT FLTE'!$D11*'COMMISSION ASSUMPTIONS FLTE'!$F36)</f>
        <v>0</v>
      </c>
      <c r="AM149" s="314">
        <f ca="1">('SUBSCRIBER BASE FLTE'!AM49*'COMMISSION ASSUMPTIONS FLTE'!$F53)*('MVLP INPUT FLTE'!$D11*'COMMISSION ASSUMPTIONS FLTE'!$F36)</f>
        <v>0</v>
      </c>
      <c r="AN149" s="314">
        <f ca="1">('SUBSCRIBER BASE FLTE'!AN49*'COMMISSION ASSUMPTIONS FLTE'!$F53)*('MVLP INPUT FLTE'!$D11*'COMMISSION ASSUMPTIONS FLTE'!$F36)</f>
        <v>0</v>
      </c>
      <c r="AO149" s="314">
        <f ca="1">('SUBSCRIBER BASE FLTE'!AO49*'COMMISSION ASSUMPTIONS FLTE'!$F53)*('MVLP INPUT FLTE'!$D11*'COMMISSION ASSUMPTIONS FLTE'!$F36)</f>
        <v>0</v>
      </c>
      <c r="AP149" s="314">
        <f ca="1">('SUBSCRIBER BASE FLTE'!AP49*'COMMISSION ASSUMPTIONS FLTE'!$F53)*('MVLP INPUT FLTE'!$D11*'COMMISSION ASSUMPTIONS FLTE'!$F36)</f>
        <v>0</v>
      </c>
      <c r="AQ149" s="314">
        <f ca="1">('SUBSCRIBER BASE FLTE'!AQ49*'COMMISSION ASSUMPTIONS FLTE'!$F53)*('MVLP INPUT FLTE'!$D11*'COMMISSION ASSUMPTIONS FLTE'!$F36)</f>
        <v>0</v>
      </c>
      <c r="AR149" s="314">
        <f ca="1">('SUBSCRIBER BASE FLTE'!AR49*'COMMISSION ASSUMPTIONS FLTE'!$F53)*('MVLP INPUT FLTE'!$D11*'COMMISSION ASSUMPTIONS FLTE'!$F36)</f>
        <v>0</v>
      </c>
      <c r="AS149" s="314">
        <f ca="1">('SUBSCRIBER BASE FLTE'!AS49*'COMMISSION ASSUMPTIONS FLTE'!$F53)*('MVLP INPUT FLTE'!$D11*'COMMISSION ASSUMPTIONS FLTE'!$F36)</f>
        <v>0</v>
      </c>
      <c r="AT149" s="314">
        <f ca="1">('SUBSCRIBER BASE FLTE'!AT49*'COMMISSION ASSUMPTIONS FLTE'!$F53)*('MVLP INPUT FLTE'!$D11*'COMMISSION ASSUMPTIONS FLTE'!$F36)</f>
        <v>0</v>
      </c>
      <c r="AU149" s="314">
        <f ca="1">('SUBSCRIBER BASE FLTE'!AU49*'COMMISSION ASSUMPTIONS FLTE'!$F53)*('MVLP INPUT FLTE'!$D11*'COMMISSION ASSUMPTIONS FLTE'!$F36)</f>
        <v>0</v>
      </c>
      <c r="AV149" s="314">
        <f ca="1">('SUBSCRIBER BASE FLTE'!AV49*'COMMISSION ASSUMPTIONS FLTE'!$F53)*('MVLP INPUT FLTE'!$D11*'COMMISSION ASSUMPTIONS FLTE'!$F36)</f>
        <v>0</v>
      </c>
      <c r="AW149" s="314">
        <f ca="1">('SUBSCRIBER BASE FLTE'!AW49*'COMMISSION ASSUMPTIONS FLTE'!$F53)*('MVLP INPUT FLTE'!$D11*'COMMISSION ASSUMPTIONS FLTE'!$F36)</f>
        <v>0</v>
      </c>
      <c r="AX149" s="314">
        <f ca="1">('SUBSCRIBER BASE FLTE'!AX49*'COMMISSION ASSUMPTIONS FLTE'!$F53)*('MVLP INPUT FLTE'!$D11*'COMMISSION ASSUMPTIONS FLTE'!$F36)</f>
        <v>0</v>
      </c>
      <c r="AY149" s="314">
        <f ca="1">('SUBSCRIBER BASE FLTE'!AY49*'COMMISSION ASSUMPTIONS FLTE'!$F53)*('MVLP INPUT FLTE'!$D11*'COMMISSION ASSUMPTIONS FLTE'!$F36)</f>
        <v>0</v>
      </c>
      <c r="AZ149" s="314">
        <f ca="1">('SUBSCRIBER BASE FLTE'!AZ49*'COMMISSION ASSUMPTIONS FLTE'!$F53)*('MVLP INPUT FLTE'!$D11*'COMMISSION ASSUMPTIONS FLTE'!$F36)</f>
        <v>0</v>
      </c>
      <c r="BA149" s="314">
        <f ca="1">('SUBSCRIBER BASE FLTE'!BA49*'COMMISSION ASSUMPTIONS FLTE'!$F53)*('MVLP INPUT FLTE'!$D11*'COMMISSION ASSUMPTIONS FLTE'!$F36)</f>
        <v>0</v>
      </c>
      <c r="BB149" s="314">
        <f ca="1">('SUBSCRIBER BASE FLTE'!BB49*'COMMISSION ASSUMPTIONS FLTE'!$F53)*('MVLP INPUT FLTE'!$D11*'COMMISSION ASSUMPTIONS FLTE'!$F36)</f>
        <v>0</v>
      </c>
      <c r="BC149" s="314">
        <f ca="1">('SUBSCRIBER BASE FLTE'!BC49*'COMMISSION ASSUMPTIONS FLTE'!$F53)*('MVLP INPUT FLTE'!$D11*'COMMISSION ASSUMPTIONS FLTE'!$F36)</f>
        <v>0</v>
      </c>
      <c r="BD149" s="314">
        <f ca="1">('SUBSCRIBER BASE FLTE'!BD49*'COMMISSION ASSUMPTIONS FLTE'!$F53)*('MVLP INPUT FLTE'!$D11*'COMMISSION ASSUMPTIONS FLTE'!$F36)</f>
        <v>0</v>
      </c>
      <c r="BE149" s="314">
        <f ca="1">('SUBSCRIBER BASE FLTE'!BE49*'COMMISSION ASSUMPTIONS FLTE'!$F53)*('MVLP INPUT FLTE'!$D11*'COMMISSION ASSUMPTIONS FLTE'!$F36)</f>
        <v>0</v>
      </c>
      <c r="BF149" s="314">
        <f ca="1">('SUBSCRIBER BASE FLTE'!BF49*'COMMISSION ASSUMPTIONS FLTE'!$F53)*('MVLP INPUT FLTE'!$D11*'COMMISSION ASSUMPTIONS FLTE'!$F36)</f>
        <v>0</v>
      </c>
      <c r="BG149" s="314">
        <f ca="1">('SUBSCRIBER BASE FLTE'!BG49*'COMMISSION ASSUMPTIONS FLTE'!$F53)*('MVLP INPUT FLTE'!$D11*'COMMISSION ASSUMPTIONS FLTE'!$F36)</f>
        <v>0</v>
      </c>
      <c r="BH149" s="314">
        <f ca="1">('SUBSCRIBER BASE FLTE'!BH49*'COMMISSION ASSUMPTIONS FLTE'!$F53)*('MVLP INPUT FLTE'!$D11*'COMMISSION ASSUMPTIONS FLTE'!$F36)</f>
        <v>0</v>
      </c>
      <c r="BI149" s="314">
        <f ca="1">('SUBSCRIBER BASE FLTE'!BI49*'COMMISSION ASSUMPTIONS FLTE'!$F53)*('MVLP INPUT FLTE'!$D11*'COMMISSION ASSUMPTIONS FLTE'!$F36)</f>
        <v>0</v>
      </c>
      <c r="BJ149" s="314">
        <f ca="1">('SUBSCRIBER BASE FLTE'!BJ49*'COMMISSION ASSUMPTIONS FLTE'!$F53)*('MVLP INPUT FLTE'!$D11*'COMMISSION ASSUMPTIONS FLTE'!$F36)</f>
        <v>0</v>
      </c>
      <c r="BK149" s="314">
        <f ca="1">('SUBSCRIBER BASE FLTE'!BK49*'COMMISSION ASSUMPTIONS FLTE'!$F53)*('MVLP INPUT FLTE'!$D11*'COMMISSION ASSUMPTIONS FLTE'!$F36)</f>
        <v>0</v>
      </c>
      <c r="BL149" s="314">
        <f ca="1">('SUBSCRIBER BASE FLTE'!BL49*'COMMISSION ASSUMPTIONS FLTE'!$F53)*('MVLP INPUT FLTE'!$D11*'COMMISSION ASSUMPTIONS FLTE'!$F36)</f>
        <v>0</v>
      </c>
      <c r="BM149" s="314">
        <f ca="1">('SUBSCRIBER BASE FLTE'!BM49*'COMMISSION ASSUMPTIONS FLTE'!$F53)*('MVLP INPUT FLTE'!$D11*'COMMISSION ASSUMPTIONS FLTE'!$F36)</f>
        <v>0</v>
      </c>
      <c r="BN149" s="314">
        <f ca="1">('SUBSCRIBER BASE FLTE'!BN49*'COMMISSION ASSUMPTIONS FLTE'!$F53)*('MVLP INPUT FLTE'!$D11*'COMMISSION ASSUMPTIONS FLTE'!$F36)</f>
        <v>0</v>
      </c>
      <c r="BO149" s="314">
        <f ca="1">('SUBSCRIBER BASE FLTE'!BO49*'COMMISSION ASSUMPTIONS FLTE'!$F53)*('MVLP INPUT FLTE'!$D11*'COMMISSION ASSUMPTIONS FLTE'!$F36)</f>
        <v>0</v>
      </c>
      <c r="BP149" s="314">
        <f ca="1">('SUBSCRIBER BASE FLTE'!BP49*'COMMISSION ASSUMPTIONS FLTE'!$F53)*('MVLP INPUT FLTE'!$D11*'COMMISSION ASSUMPTIONS FLTE'!$F36)</f>
        <v>0</v>
      </c>
      <c r="BQ149" s="314">
        <f ca="1">('SUBSCRIBER BASE FLTE'!BQ49*'COMMISSION ASSUMPTIONS FLTE'!$F53)*('MVLP INPUT FLTE'!$D11*'COMMISSION ASSUMPTIONS FLTE'!$F36)</f>
        <v>0</v>
      </c>
      <c r="BR149" s="314">
        <f ca="1">('SUBSCRIBER BASE FLTE'!BR49*'COMMISSION ASSUMPTIONS FLTE'!$F53)*('MVLP INPUT FLTE'!$D11*'COMMISSION ASSUMPTIONS FLTE'!$F36)</f>
        <v>0</v>
      </c>
    </row>
    <row r="150" spans="2:70" ht="24" customHeight="1" outlineLevel="1">
      <c r="B150" s="313" t="str">
        <f>B142</f>
        <v>FLTE 200GB</v>
      </c>
      <c r="C150" s="314">
        <f>('SUBSCRIBER BASE FLTE'!C50*'COMMISSION ASSUMPTIONS FLTE'!$F54)*('MVLP INPUT FLTE'!$D12*'COMMISSION ASSUMPTIONS FLTE'!$F37)</f>
        <v>0</v>
      </c>
      <c r="D150" s="314">
        <f>('SUBSCRIBER BASE FLTE'!D50*'COMMISSION ASSUMPTIONS FLTE'!$F54)*('MVLP INPUT FLTE'!$D12*'COMMISSION ASSUMPTIONS FLTE'!$F37)</f>
        <v>0</v>
      </c>
      <c r="E150" s="314">
        <f>('SUBSCRIBER BASE FLTE'!E50*'COMMISSION ASSUMPTIONS FLTE'!$F54)*('MVLP INPUT FLTE'!$D12*'COMMISSION ASSUMPTIONS FLTE'!$F37)</f>
        <v>0</v>
      </c>
      <c r="F150" s="314">
        <f>('SUBSCRIBER BASE FLTE'!F50*'COMMISSION ASSUMPTIONS FLTE'!$F54)*('MVLP INPUT FLTE'!$D12*'COMMISSION ASSUMPTIONS FLTE'!$F37)</f>
        <v>0</v>
      </c>
      <c r="G150" s="314">
        <f>('SUBSCRIBER BASE FLTE'!G50*'COMMISSION ASSUMPTIONS FLTE'!$F54)*('MVLP INPUT FLTE'!$D12*'COMMISSION ASSUMPTIONS FLTE'!$F37)</f>
        <v>0</v>
      </c>
      <c r="H150" s="314">
        <f>('SUBSCRIBER BASE FLTE'!H50*'COMMISSION ASSUMPTIONS FLTE'!$F54)*('MVLP INPUT FLTE'!$D12*'COMMISSION ASSUMPTIONS FLTE'!$F37)</f>
        <v>0</v>
      </c>
      <c r="I150" s="314">
        <f>('SUBSCRIBER BASE FLTE'!I50*'COMMISSION ASSUMPTIONS FLTE'!$F54)*('MVLP INPUT FLTE'!$D12*'COMMISSION ASSUMPTIONS FLTE'!$F37)</f>
        <v>0</v>
      </c>
      <c r="J150" s="314">
        <f>('SUBSCRIBER BASE FLTE'!J50*'COMMISSION ASSUMPTIONS FLTE'!$F54)*('MVLP INPUT FLTE'!$D12*'COMMISSION ASSUMPTIONS FLTE'!$F37)</f>
        <v>0</v>
      </c>
      <c r="K150" s="314">
        <f ca="1">('SUBSCRIBER BASE FLTE'!K50*'COMMISSION ASSUMPTIONS FLTE'!$F54)*('MVLP INPUT FLTE'!$D12*'COMMISSION ASSUMPTIONS FLTE'!$F37)</f>
        <v>0</v>
      </c>
      <c r="L150" s="314">
        <f ca="1">('SUBSCRIBER BASE FLTE'!L50*'COMMISSION ASSUMPTIONS FLTE'!$F54)*('MVLP INPUT FLTE'!$D12*'COMMISSION ASSUMPTIONS FLTE'!$F37)</f>
        <v>0</v>
      </c>
      <c r="M150" s="314">
        <f ca="1">('SUBSCRIBER BASE FLTE'!M50*'COMMISSION ASSUMPTIONS FLTE'!$F54)*('MVLP INPUT FLTE'!$D12*'COMMISSION ASSUMPTIONS FLTE'!$F37)</f>
        <v>0</v>
      </c>
      <c r="N150" s="314">
        <f ca="1">('SUBSCRIBER BASE FLTE'!N50*'COMMISSION ASSUMPTIONS FLTE'!$F54)*('MVLP INPUT FLTE'!$D12*'COMMISSION ASSUMPTIONS FLTE'!$F37)</f>
        <v>0</v>
      </c>
      <c r="O150" s="314">
        <f ca="1">('SUBSCRIBER BASE FLTE'!O50*'COMMISSION ASSUMPTIONS FLTE'!$F54)*('MVLP INPUT FLTE'!$D12*'COMMISSION ASSUMPTIONS FLTE'!$F37)</f>
        <v>0</v>
      </c>
      <c r="P150" s="314">
        <f ca="1">('SUBSCRIBER BASE FLTE'!P50*'COMMISSION ASSUMPTIONS FLTE'!$F54)*('MVLP INPUT FLTE'!$D12*'COMMISSION ASSUMPTIONS FLTE'!$F37)</f>
        <v>0</v>
      </c>
      <c r="Q150" s="314">
        <f ca="1">('SUBSCRIBER BASE FLTE'!Q50*'COMMISSION ASSUMPTIONS FLTE'!$F54)*('MVLP INPUT FLTE'!$D12*'COMMISSION ASSUMPTIONS FLTE'!$F37)</f>
        <v>0</v>
      </c>
      <c r="R150" s="314">
        <f ca="1">('SUBSCRIBER BASE FLTE'!R50*'COMMISSION ASSUMPTIONS FLTE'!$F54)*('MVLP INPUT FLTE'!$D12*'COMMISSION ASSUMPTIONS FLTE'!$F37)</f>
        <v>0</v>
      </c>
      <c r="S150" s="314">
        <f ca="1">('SUBSCRIBER BASE FLTE'!S50*'COMMISSION ASSUMPTIONS FLTE'!$F54)*('MVLP INPUT FLTE'!$D12*'COMMISSION ASSUMPTIONS FLTE'!$F37)</f>
        <v>0</v>
      </c>
      <c r="T150" s="314">
        <f ca="1">('SUBSCRIBER BASE FLTE'!T50*'COMMISSION ASSUMPTIONS FLTE'!$F54)*('MVLP INPUT FLTE'!$D12*'COMMISSION ASSUMPTIONS FLTE'!$F37)</f>
        <v>0</v>
      </c>
      <c r="U150" s="314">
        <f ca="1">('SUBSCRIBER BASE FLTE'!U50*'COMMISSION ASSUMPTIONS FLTE'!$F54)*('MVLP INPUT FLTE'!$D12*'COMMISSION ASSUMPTIONS FLTE'!$F37)</f>
        <v>0</v>
      </c>
      <c r="V150" s="314">
        <f ca="1">('SUBSCRIBER BASE FLTE'!V50*'COMMISSION ASSUMPTIONS FLTE'!$F54)*('MVLP INPUT FLTE'!$D12*'COMMISSION ASSUMPTIONS FLTE'!$F37)</f>
        <v>0</v>
      </c>
      <c r="W150" s="314">
        <f ca="1">('SUBSCRIBER BASE FLTE'!W50*'COMMISSION ASSUMPTIONS FLTE'!$F54)*('MVLP INPUT FLTE'!$D12*'COMMISSION ASSUMPTIONS FLTE'!$F37)</f>
        <v>0</v>
      </c>
      <c r="X150" s="314">
        <f ca="1">('SUBSCRIBER BASE FLTE'!X50*'COMMISSION ASSUMPTIONS FLTE'!$F54)*('MVLP INPUT FLTE'!$D12*'COMMISSION ASSUMPTIONS FLTE'!$F37)</f>
        <v>0</v>
      </c>
      <c r="Y150" s="314">
        <f ca="1">('SUBSCRIBER BASE FLTE'!Y50*'COMMISSION ASSUMPTIONS FLTE'!$F54)*('MVLP INPUT FLTE'!$D12*'COMMISSION ASSUMPTIONS FLTE'!$F37)</f>
        <v>0</v>
      </c>
      <c r="Z150" s="314">
        <f ca="1">('SUBSCRIBER BASE FLTE'!Z50*'COMMISSION ASSUMPTIONS FLTE'!$F54)*('MVLP INPUT FLTE'!$D12*'COMMISSION ASSUMPTIONS FLTE'!$F37)</f>
        <v>0</v>
      </c>
      <c r="AA150" s="314">
        <f ca="1">('SUBSCRIBER BASE FLTE'!AA50*'COMMISSION ASSUMPTIONS FLTE'!$F54)*('MVLP INPUT FLTE'!$D12*'COMMISSION ASSUMPTIONS FLTE'!$F37)</f>
        <v>0</v>
      </c>
      <c r="AB150" s="314">
        <f ca="1">('SUBSCRIBER BASE FLTE'!AB50*'COMMISSION ASSUMPTIONS FLTE'!$F54)*('MVLP INPUT FLTE'!$D12*'COMMISSION ASSUMPTIONS FLTE'!$F37)</f>
        <v>0</v>
      </c>
      <c r="AC150" s="314">
        <f ca="1">('SUBSCRIBER BASE FLTE'!AC50*'COMMISSION ASSUMPTIONS FLTE'!$F54)*('MVLP INPUT FLTE'!$D12*'COMMISSION ASSUMPTIONS FLTE'!$F37)</f>
        <v>0</v>
      </c>
      <c r="AD150" s="314">
        <f ca="1">('SUBSCRIBER BASE FLTE'!AD50*'COMMISSION ASSUMPTIONS FLTE'!$F54)*('MVLP INPUT FLTE'!$D12*'COMMISSION ASSUMPTIONS FLTE'!$F37)</f>
        <v>0</v>
      </c>
      <c r="AE150" s="314">
        <f ca="1">('SUBSCRIBER BASE FLTE'!AE50*'COMMISSION ASSUMPTIONS FLTE'!$F54)*('MVLP INPUT FLTE'!$D12*'COMMISSION ASSUMPTIONS FLTE'!$F37)</f>
        <v>0</v>
      </c>
      <c r="AF150" s="314">
        <f ca="1">('SUBSCRIBER BASE FLTE'!AF50*'COMMISSION ASSUMPTIONS FLTE'!$F54)*('MVLP INPUT FLTE'!$D12*'COMMISSION ASSUMPTIONS FLTE'!$F37)</f>
        <v>0</v>
      </c>
      <c r="AG150" s="314">
        <f ca="1">('SUBSCRIBER BASE FLTE'!AG50*'COMMISSION ASSUMPTIONS FLTE'!$F54)*('MVLP INPUT FLTE'!$D12*'COMMISSION ASSUMPTIONS FLTE'!$F37)</f>
        <v>0</v>
      </c>
      <c r="AH150" s="314">
        <f ca="1">('SUBSCRIBER BASE FLTE'!AH50*'COMMISSION ASSUMPTIONS FLTE'!$F54)*('MVLP INPUT FLTE'!$D12*'COMMISSION ASSUMPTIONS FLTE'!$F37)</f>
        <v>0</v>
      </c>
      <c r="AI150" s="314">
        <f ca="1">('SUBSCRIBER BASE FLTE'!AI50*'COMMISSION ASSUMPTIONS FLTE'!$F54)*('MVLP INPUT FLTE'!$D12*'COMMISSION ASSUMPTIONS FLTE'!$F37)</f>
        <v>0</v>
      </c>
      <c r="AJ150" s="314">
        <f ca="1">('SUBSCRIBER BASE FLTE'!AJ50*'COMMISSION ASSUMPTIONS FLTE'!$F54)*('MVLP INPUT FLTE'!$D12*'COMMISSION ASSUMPTIONS FLTE'!$F37)</f>
        <v>0</v>
      </c>
      <c r="AK150" s="314">
        <f ca="1">('SUBSCRIBER BASE FLTE'!AK50*'COMMISSION ASSUMPTIONS FLTE'!$F54)*('MVLP INPUT FLTE'!$D12*'COMMISSION ASSUMPTIONS FLTE'!$F37)</f>
        <v>0</v>
      </c>
      <c r="AL150" s="314">
        <f ca="1">('SUBSCRIBER BASE FLTE'!AL50*'COMMISSION ASSUMPTIONS FLTE'!$F54)*('MVLP INPUT FLTE'!$D12*'COMMISSION ASSUMPTIONS FLTE'!$F37)</f>
        <v>0</v>
      </c>
      <c r="AM150" s="314">
        <f ca="1">('SUBSCRIBER BASE FLTE'!AM50*'COMMISSION ASSUMPTIONS FLTE'!$F54)*('MVLP INPUT FLTE'!$D12*'COMMISSION ASSUMPTIONS FLTE'!$F37)</f>
        <v>0</v>
      </c>
      <c r="AN150" s="314">
        <f ca="1">('SUBSCRIBER BASE FLTE'!AN50*'COMMISSION ASSUMPTIONS FLTE'!$F54)*('MVLP INPUT FLTE'!$D12*'COMMISSION ASSUMPTIONS FLTE'!$F37)</f>
        <v>0</v>
      </c>
      <c r="AO150" s="314">
        <f ca="1">('SUBSCRIBER BASE FLTE'!AO50*'COMMISSION ASSUMPTIONS FLTE'!$F54)*('MVLP INPUT FLTE'!$D12*'COMMISSION ASSUMPTIONS FLTE'!$F37)</f>
        <v>0</v>
      </c>
      <c r="AP150" s="314">
        <f ca="1">('SUBSCRIBER BASE FLTE'!AP50*'COMMISSION ASSUMPTIONS FLTE'!$F54)*('MVLP INPUT FLTE'!$D12*'COMMISSION ASSUMPTIONS FLTE'!$F37)</f>
        <v>0</v>
      </c>
      <c r="AQ150" s="314">
        <f ca="1">('SUBSCRIBER BASE FLTE'!AQ50*'COMMISSION ASSUMPTIONS FLTE'!$F54)*('MVLP INPUT FLTE'!$D12*'COMMISSION ASSUMPTIONS FLTE'!$F37)</f>
        <v>0</v>
      </c>
      <c r="AR150" s="314">
        <f ca="1">('SUBSCRIBER BASE FLTE'!AR50*'COMMISSION ASSUMPTIONS FLTE'!$F54)*('MVLP INPUT FLTE'!$D12*'COMMISSION ASSUMPTIONS FLTE'!$F37)</f>
        <v>0</v>
      </c>
      <c r="AS150" s="314">
        <f ca="1">('SUBSCRIBER BASE FLTE'!AS50*'COMMISSION ASSUMPTIONS FLTE'!$F54)*('MVLP INPUT FLTE'!$D12*'COMMISSION ASSUMPTIONS FLTE'!$F37)</f>
        <v>0</v>
      </c>
      <c r="AT150" s="314">
        <f ca="1">('SUBSCRIBER BASE FLTE'!AT50*'COMMISSION ASSUMPTIONS FLTE'!$F54)*('MVLP INPUT FLTE'!$D12*'COMMISSION ASSUMPTIONS FLTE'!$F37)</f>
        <v>0</v>
      </c>
      <c r="AU150" s="314">
        <f ca="1">('SUBSCRIBER BASE FLTE'!AU50*'COMMISSION ASSUMPTIONS FLTE'!$F54)*('MVLP INPUT FLTE'!$D12*'COMMISSION ASSUMPTIONS FLTE'!$F37)</f>
        <v>0</v>
      </c>
      <c r="AV150" s="314">
        <f ca="1">('SUBSCRIBER BASE FLTE'!AV50*'COMMISSION ASSUMPTIONS FLTE'!$F54)*('MVLP INPUT FLTE'!$D12*'COMMISSION ASSUMPTIONS FLTE'!$F37)</f>
        <v>0</v>
      </c>
      <c r="AW150" s="314">
        <f ca="1">('SUBSCRIBER BASE FLTE'!AW50*'COMMISSION ASSUMPTIONS FLTE'!$F54)*('MVLP INPUT FLTE'!$D12*'COMMISSION ASSUMPTIONS FLTE'!$F37)</f>
        <v>0</v>
      </c>
      <c r="AX150" s="314">
        <f ca="1">('SUBSCRIBER BASE FLTE'!AX50*'COMMISSION ASSUMPTIONS FLTE'!$F54)*('MVLP INPUT FLTE'!$D12*'COMMISSION ASSUMPTIONS FLTE'!$F37)</f>
        <v>0</v>
      </c>
      <c r="AY150" s="314">
        <f ca="1">('SUBSCRIBER BASE FLTE'!AY50*'COMMISSION ASSUMPTIONS FLTE'!$F54)*('MVLP INPUT FLTE'!$D12*'COMMISSION ASSUMPTIONS FLTE'!$F37)</f>
        <v>0</v>
      </c>
      <c r="AZ150" s="314">
        <f ca="1">('SUBSCRIBER BASE FLTE'!AZ50*'COMMISSION ASSUMPTIONS FLTE'!$F54)*('MVLP INPUT FLTE'!$D12*'COMMISSION ASSUMPTIONS FLTE'!$F37)</f>
        <v>0</v>
      </c>
      <c r="BA150" s="314">
        <f ca="1">('SUBSCRIBER BASE FLTE'!BA50*'COMMISSION ASSUMPTIONS FLTE'!$F54)*('MVLP INPUT FLTE'!$D12*'COMMISSION ASSUMPTIONS FLTE'!$F37)</f>
        <v>0</v>
      </c>
      <c r="BB150" s="314">
        <f ca="1">('SUBSCRIBER BASE FLTE'!BB50*'COMMISSION ASSUMPTIONS FLTE'!$F54)*('MVLP INPUT FLTE'!$D12*'COMMISSION ASSUMPTIONS FLTE'!$F37)</f>
        <v>0</v>
      </c>
      <c r="BC150" s="314">
        <f ca="1">('SUBSCRIBER BASE FLTE'!BC50*'COMMISSION ASSUMPTIONS FLTE'!$F54)*('MVLP INPUT FLTE'!$D12*'COMMISSION ASSUMPTIONS FLTE'!$F37)</f>
        <v>0</v>
      </c>
      <c r="BD150" s="314">
        <f ca="1">('SUBSCRIBER BASE FLTE'!BD50*'COMMISSION ASSUMPTIONS FLTE'!$F54)*('MVLP INPUT FLTE'!$D12*'COMMISSION ASSUMPTIONS FLTE'!$F37)</f>
        <v>0</v>
      </c>
      <c r="BE150" s="314">
        <f ca="1">('SUBSCRIBER BASE FLTE'!BE50*'COMMISSION ASSUMPTIONS FLTE'!$F54)*('MVLP INPUT FLTE'!$D12*'COMMISSION ASSUMPTIONS FLTE'!$F37)</f>
        <v>0</v>
      </c>
      <c r="BF150" s="314">
        <f ca="1">('SUBSCRIBER BASE FLTE'!BF50*'COMMISSION ASSUMPTIONS FLTE'!$F54)*('MVLP INPUT FLTE'!$D12*'COMMISSION ASSUMPTIONS FLTE'!$F37)</f>
        <v>0</v>
      </c>
      <c r="BG150" s="314">
        <f ca="1">('SUBSCRIBER BASE FLTE'!BG50*'COMMISSION ASSUMPTIONS FLTE'!$F54)*('MVLP INPUT FLTE'!$D12*'COMMISSION ASSUMPTIONS FLTE'!$F37)</f>
        <v>0</v>
      </c>
      <c r="BH150" s="314">
        <f ca="1">('SUBSCRIBER BASE FLTE'!BH50*'COMMISSION ASSUMPTIONS FLTE'!$F54)*('MVLP INPUT FLTE'!$D12*'COMMISSION ASSUMPTIONS FLTE'!$F37)</f>
        <v>0</v>
      </c>
      <c r="BI150" s="314">
        <f ca="1">('SUBSCRIBER BASE FLTE'!BI50*'COMMISSION ASSUMPTIONS FLTE'!$F54)*('MVLP INPUT FLTE'!$D12*'COMMISSION ASSUMPTIONS FLTE'!$F37)</f>
        <v>0</v>
      </c>
      <c r="BJ150" s="314">
        <f ca="1">('SUBSCRIBER BASE FLTE'!BJ50*'COMMISSION ASSUMPTIONS FLTE'!$F54)*('MVLP INPUT FLTE'!$D12*'COMMISSION ASSUMPTIONS FLTE'!$F37)</f>
        <v>0</v>
      </c>
      <c r="BK150" s="314">
        <f ca="1">('SUBSCRIBER BASE FLTE'!BK50*'COMMISSION ASSUMPTIONS FLTE'!$F54)*('MVLP INPUT FLTE'!$D12*'COMMISSION ASSUMPTIONS FLTE'!$F37)</f>
        <v>0</v>
      </c>
      <c r="BL150" s="314">
        <f ca="1">('SUBSCRIBER BASE FLTE'!BL50*'COMMISSION ASSUMPTIONS FLTE'!$F54)*('MVLP INPUT FLTE'!$D12*'COMMISSION ASSUMPTIONS FLTE'!$F37)</f>
        <v>0</v>
      </c>
      <c r="BM150" s="314">
        <f ca="1">('SUBSCRIBER BASE FLTE'!BM50*'COMMISSION ASSUMPTIONS FLTE'!$F54)*('MVLP INPUT FLTE'!$D12*'COMMISSION ASSUMPTIONS FLTE'!$F37)</f>
        <v>0</v>
      </c>
      <c r="BN150" s="314">
        <f ca="1">('SUBSCRIBER BASE FLTE'!BN50*'COMMISSION ASSUMPTIONS FLTE'!$F54)*('MVLP INPUT FLTE'!$D12*'COMMISSION ASSUMPTIONS FLTE'!$F37)</f>
        <v>0</v>
      </c>
      <c r="BO150" s="314">
        <f ca="1">('SUBSCRIBER BASE FLTE'!BO50*'COMMISSION ASSUMPTIONS FLTE'!$F54)*('MVLP INPUT FLTE'!$D12*'COMMISSION ASSUMPTIONS FLTE'!$F37)</f>
        <v>0</v>
      </c>
      <c r="BP150" s="314">
        <f ca="1">('SUBSCRIBER BASE FLTE'!BP50*'COMMISSION ASSUMPTIONS FLTE'!$F54)*('MVLP INPUT FLTE'!$D12*'COMMISSION ASSUMPTIONS FLTE'!$F37)</f>
        <v>0</v>
      </c>
      <c r="BQ150" s="314">
        <f ca="1">('SUBSCRIBER BASE FLTE'!BQ50*'COMMISSION ASSUMPTIONS FLTE'!$F54)*('MVLP INPUT FLTE'!$D12*'COMMISSION ASSUMPTIONS FLTE'!$F37)</f>
        <v>0</v>
      </c>
      <c r="BR150" s="314">
        <f ca="1">('SUBSCRIBER BASE FLTE'!BR50*'COMMISSION ASSUMPTIONS FLTE'!$F54)*('MVLP INPUT FLTE'!$D12*'COMMISSION ASSUMPTIONS FLTE'!$F37)</f>
        <v>0</v>
      </c>
    </row>
    <row r="151" spans="2:70" ht="24" customHeight="1" outlineLevel="1">
      <c r="B151" s="313" t="str">
        <f>B143</f>
        <v>FLTE 400GB</v>
      </c>
      <c r="C151" s="314">
        <f>('SUBSCRIBER BASE FLTE'!C51*'COMMISSION ASSUMPTIONS FLTE'!$F55)*('MVLP INPUT FLTE'!$D13*'COMMISSION ASSUMPTIONS FLTE'!$F38)</f>
        <v>0</v>
      </c>
      <c r="D151" s="314">
        <f>('SUBSCRIBER BASE FLTE'!D51*'COMMISSION ASSUMPTIONS FLTE'!$F55)*('MVLP INPUT FLTE'!$D13*'COMMISSION ASSUMPTIONS FLTE'!$F38)</f>
        <v>0</v>
      </c>
      <c r="E151" s="314">
        <f>('SUBSCRIBER BASE FLTE'!E51*'COMMISSION ASSUMPTIONS FLTE'!$F55)*('MVLP INPUT FLTE'!$D13*'COMMISSION ASSUMPTIONS FLTE'!$F38)</f>
        <v>0</v>
      </c>
      <c r="F151" s="314">
        <f>('SUBSCRIBER BASE FLTE'!F51*'COMMISSION ASSUMPTIONS FLTE'!$F55)*('MVLP INPUT FLTE'!$D13*'COMMISSION ASSUMPTIONS FLTE'!$F38)</f>
        <v>0</v>
      </c>
      <c r="G151" s="314">
        <f>('SUBSCRIBER BASE FLTE'!G51*'COMMISSION ASSUMPTIONS FLTE'!$F55)*('MVLP INPUT FLTE'!$D13*'COMMISSION ASSUMPTIONS FLTE'!$F38)</f>
        <v>0</v>
      </c>
      <c r="H151" s="314">
        <f>('SUBSCRIBER BASE FLTE'!H51*'COMMISSION ASSUMPTIONS FLTE'!$F55)*('MVLP INPUT FLTE'!$D13*'COMMISSION ASSUMPTIONS FLTE'!$F38)</f>
        <v>0</v>
      </c>
      <c r="I151" s="314">
        <f>('SUBSCRIBER BASE FLTE'!I51*'COMMISSION ASSUMPTIONS FLTE'!$F55)*('MVLP INPUT FLTE'!$D13*'COMMISSION ASSUMPTIONS FLTE'!$F38)</f>
        <v>0</v>
      </c>
      <c r="J151" s="314">
        <f>('SUBSCRIBER BASE FLTE'!J51*'COMMISSION ASSUMPTIONS FLTE'!$F55)*('MVLP INPUT FLTE'!$D13*'COMMISSION ASSUMPTIONS FLTE'!$F38)</f>
        <v>0</v>
      </c>
      <c r="K151" s="314">
        <f ca="1">('SUBSCRIBER BASE FLTE'!K51*'COMMISSION ASSUMPTIONS FLTE'!$F55)*('MVLP INPUT FLTE'!$D13*'COMMISSION ASSUMPTIONS FLTE'!$F38)</f>
        <v>0</v>
      </c>
      <c r="L151" s="314">
        <f ca="1">('SUBSCRIBER BASE FLTE'!L51*'COMMISSION ASSUMPTIONS FLTE'!$F55)*('MVLP INPUT FLTE'!$D13*'COMMISSION ASSUMPTIONS FLTE'!$F38)</f>
        <v>0</v>
      </c>
      <c r="M151" s="314">
        <f ca="1">('SUBSCRIBER BASE FLTE'!M51*'COMMISSION ASSUMPTIONS FLTE'!$F55)*('MVLP INPUT FLTE'!$D13*'COMMISSION ASSUMPTIONS FLTE'!$F38)</f>
        <v>0</v>
      </c>
      <c r="N151" s="314">
        <f ca="1">('SUBSCRIBER BASE FLTE'!N51*'COMMISSION ASSUMPTIONS FLTE'!$F55)*('MVLP INPUT FLTE'!$D13*'COMMISSION ASSUMPTIONS FLTE'!$F38)</f>
        <v>0</v>
      </c>
      <c r="O151" s="314">
        <f ca="1">('SUBSCRIBER BASE FLTE'!O51*'COMMISSION ASSUMPTIONS FLTE'!$F55)*('MVLP INPUT FLTE'!$D13*'COMMISSION ASSUMPTIONS FLTE'!$F38)</f>
        <v>0</v>
      </c>
      <c r="P151" s="314">
        <f ca="1">('SUBSCRIBER BASE FLTE'!P51*'COMMISSION ASSUMPTIONS FLTE'!$F55)*('MVLP INPUT FLTE'!$D13*'COMMISSION ASSUMPTIONS FLTE'!$F38)</f>
        <v>0</v>
      </c>
      <c r="Q151" s="314">
        <f ca="1">('SUBSCRIBER BASE FLTE'!Q51*'COMMISSION ASSUMPTIONS FLTE'!$F55)*('MVLP INPUT FLTE'!$D13*'COMMISSION ASSUMPTIONS FLTE'!$F38)</f>
        <v>0</v>
      </c>
      <c r="R151" s="314">
        <f ca="1">('SUBSCRIBER BASE FLTE'!R51*'COMMISSION ASSUMPTIONS FLTE'!$F55)*('MVLP INPUT FLTE'!$D13*'COMMISSION ASSUMPTIONS FLTE'!$F38)</f>
        <v>0</v>
      </c>
      <c r="S151" s="314">
        <f ca="1">('SUBSCRIBER BASE FLTE'!S51*'COMMISSION ASSUMPTIONS FLTE'!$F55)*('MVLP INPUT FLTE'!$D13*'COMMISSION ASSUMPTIONS FLTE'!$F38)</f>
        <v>0</v>
      </c>
      <c r="T151" s="314">
        <f ca="1">('SUBSCRIBER BASE FLTE'!T51*'COMMISSION ASSUMPTIONS FLTE'!$F55)*('MVLP INPUT FLTE'!$D13*'COMMISSION ASSUMPTIONS FLTE'!$F38)</f>
        <v>0</v>
      </c>
      <c r="U151" s="314">
        <f ca="1">('SUBSCRIBER BASE FLTE'!U51*'COMMISSION ASSUMPTIONS FLTE'!$F55)*('MVLP INPUT FLTE'!$D13*'COMMISSION ASSUMPTIONS FLTE'!$F38)</f>
        <v>0</v>
      </c>
      <c r="V151" s="314">
        <f ca="1">('SUBSCRIBER BASE FLTE'!V51*'COMMISSION ASSUMPTIONS FLTE'!$F55)*('MVLP INPUT FLTE'!$D13*'COMMISSION ASSUMPTIONS FLTE'!$F38)</f>
        <v>0</v>
      </c>
      <c r="W151" s="314">
        <f ca="1">('SUBSCRIBER BASE FLTE'!W51*'COMMISSION ASSUMPTIONS FLTE'!$F55)*('MVLP INPUT FLTE'!$D13*'COMMISSION ASSUMPTIONS FLTE'!$F38)</f>
        <v>0</v>
      </c>
      <c r="X151" s="314">
        <f ca="1">('SUBSCRIBER BASE FLTE'!X51*'COMMISSION ASSUMPTIONS FLTE'!$F55)*('MVLP INPUT FLTE'!$D13*'COMMISSION ASSUMPTIONS FLTE'!$F38)</f>
        <v>0</v>
      </c>
      <c r="Y151" s="314">
        <f ca="1">('SUBSCRIBER BASE FLTE'!Y51*'COMMISSION ASSUMPTIONS FLTE'!$F55)*('MVLP INPUT FLTE'!$D13*'COMMISSION ASSUMPTIONS FLTE'!$F38)</f>
        <v>0</v>
      </c>
      <c r="Z151" s="314">
        <f ca="1">('SUBSCRIBER BASE FLTE'!Z51*'COMMISSION ASSUMPTIONS FLTE'!$F55)*('MVLP INPUT FLTE'!$D13*'COMMISSION ASSUMPTIONS FLTE'!$F38)</f>
        <v>0</v>
      </c>
      <c r="AA151" s="314">
        <f ca="1">('SUBSCRIBER BASE FLTE'!AA51*'COMMISSION ASSUMPTIONS FLTE'!$F55)*('MVLP INPUT FLTE'!$D13*'COMMISSION ASSUMPTIONS FLTE'!$F38)</f>
        <v>0</v>
      </c>
      <c r="AB151" s="314">
        <f ca="1">('SUBSCRIBER BASE FLTE'!AB51*'COMMISSION ASSUMPTIONS FLTE'!$F55)*('MVLP INPUT FLTE'!$D13*'COMMISSION ASSUMPTIONS FLTE'!$F38)</f>
        <v>0</v>
      </c>
      <c r="AC151" s="314">
        <f ca="1">('SUBSCRIBER BASE FLTE'!AC51*'COMMISSION ASSUMPTIONS FLTE'!$F55)*('MVLP INPUT FLTE'!$D13*'COMMISSION ASSUMPTIONS FLTE'!$F38)</f>
        <v>0</v>
      </c>
      <c r="AD151" s="314">
        <f ca="1">('SUBSCRIBER BASE FLTE'!AD51*'COMMISSION ASSUMPTIONS FLTE'!$F55)*('MVLP INPUT FLTE'!$D13*'COMMISSION ASSUMPTIONS FLTE'!$F38)</f>
        <v>0</v>
      </c>
      <c r="AE151" s="314">
        <f ca="1">('SUBSCRIBER BASE FLTE'!AE51*'COMMISSION ASSUMPTIONS FLTE'!$F55)*('MVLP INPUT FLTE'!$D13*'COMMISSION ASSUMPTIONS FLTE'!$F38)</f>
        <v>0</v>
      </c>
      <c r="AF151" s="314">
        <f ca="1">('SUBSCRIBER BASE FLTE'!AF51*'COMMISSION ASSUMPTIONS FLTE'!$F55)*('MVLP INPUT FLTE'!$D13*'COMMISSION ASSUMPTIONS FLTE'!$F38)</f>
        <v>0</v>
      </c>
      <c r="AG151" s="314">
        <f ca="1">('SUBSCRIBER BASE FLTE'!AG51*'COMMISSION ASSUMPTIONS FLTE'!$F55)*('MVLP INPUT FLTE'!$D13*'COMMISSION ASSUMPTIONS FLTE'!$F38)</f>
        <v>0</v>
      </c>
      <c r="AH151" s="314">
        <f ca="1">('SUBSCRIBER BASE FLTE'!AH51*'COMMISSION ASSUMPTIONS FLTE'!$F55)*('MVLP INPUT FLTE'!$D13*'COMMISSION ASSUMPTIONS FLTE'!$F38)</f>
        <v>0</v>
      </c>
      <c r="AI151" s="314">
        <f ca="1">('SUBSCRIBER BASE FLTE'!AI51*'COMMISSION ASSUMPTIONS FLTE'!$F55)*('MVLP INPUT FLTE'!$D13*'COMMISSION ASSUMPTIONS FLTE'!$F38)</f>
        <v>0</v>
      </c>
      <c r="AJ151" s="314">
        <f ca="1">('SUBSCRIBER BASE FLTE'!AJ51*'COMMISSION ASSUMPTIONS FLTE'!$F55)*('MVLP INPUT FLTE'!$D13*'COMMISSION ASSUMPTIONS FLTE'!$F38)</f>
        <v>0</v>
      </c>
      <c r="AK151" s="314">
        <f ca="1">('SUBSCRIBER BASE FLTE'!AK51*'COMMISSION ASSUMPTIONS FLTE'!$F55)*('MVLP INPUT FLTE'!$D13*'COMMISSION ASSUMPTIONS FLTE'!$F38)</f>
        <v>0</v>
      </c>
      <c r="AL151" s="314">
        <f ca="1">('SUBSCRIBER BASE FLTE'!AL51*'COMMISSION ASSUMPTIONS FLTE'!$F55)*('MVLP INPUT FLTE'!$D13*'COMMISSION ASSUMPTIONS FLTE'!$F38)</f>
        <v>0</v>
      </c>
      <c r="AM151" s="314">
        <f ca="1">('SUBSCRIBER BASE FLTE'!AM51*'COMMISSION ASSUMPTIONS FLTE'!$F55)*('MVLP INPUT FLTE'!$D13*'COMMISSION ASSUMPTIONS FLTE'!$F38)</f>
        <v>0</v>
      </c>
      <c r="AN151" s="314">
        <f ca="1">('SUBSCRIBER BASE FLTE'!AN51*'COMMISSION ASSUMPTIONS FLTE'!$F55)*('MVLP INPUT FLTE'!$D13*'COMMISSION ASSUMPTIONS FLTE'!$F38)</f>
        <v>0</v>
      </c>
      <c r="AO151" s="314">
        <f ca="1">('SUBSCRIBER BASE FLTE'!AO51*'COMMISSION ASSUMPTIONS FLTE'!$F55)*('MVLP INPUT FLTE'!$D13*'COMMISSION ASSUMPTIONS FLTE'!$F38)</f>
        <v>0</v>
      </c>
      <c r="AP151" s="314">
        <f ca="1">('SUBSCRIBER BASE FLTE'!AP51*'COMMISSION ASSUMPTIONS FLTE'!$F55)*('MVLP INPUT FLTE'!$D13*'COMMISSION ASSUMPTIONS FLTE'!$F38)</f>
        <v>0</v>
      </c>
      <c r="AQ151" s="314">
        <f ca="1">('SUBSCRIBER BASE FLTE'!AQ51*'COMMISSION ASSUMPTIONS FLTE'!$F55)*('MVLP INPUT FLTE'!$D13*'COMMISSION ASSUMPTIONS FLTE'!$F38)</f>
        <v>0</v>
      </c>
      <c r="AR151" s="314">
        <f ca="1">('SUBSCRIBER BASE FLTE'!AR51*'COMMISSION ASSUMPTIONS FLTE'!$F55)*('MVLP INPUT FLTE'!$D13*'COMMISSION ASSUMPTIONS FLTE'!$F38)</f>
        <v>0</v>
      </c>
      <c r="AS151" s="314">
        <f ca="1">('SUBSCRIBER BASE FLTE'!AS51*'COMMISSION ASSUMPTIONS FLTE'!$F55)*('MVLP INPUT FLTE'!$D13*'COMMISSION ASSUMPTIONS FLTE'!$F38)</f>
        <v>0</v>
      </c>
      <c r="AT151" s="314">
        <f ca="1">('SUBSCRIBER BASE FLTE'!AT51*'COMMISSION ASSUMPTIONS FLTE'!$F55)*('MVLP INPUT FLTE'!$D13*'COMMISSION ASSUMPTIONS FLTE'!$F38)</f>
        <v>0</v>
      </c>
      <c r="AU151" s="314">
        <f ca="1">('SUBSCRIBER BASE FLTE'!AU51*'COMMISSION ASSUMPTIONS FLTE'!$F55)*('MVLP INPUT FLTE'!$D13*'COMMISSION ASSUMPTIONS FLTE'!$F38)</f>
        <v>0</v>
      </c>
      <c r="AV151" s="314">
        <f ca="1">('SUBSCRIBER BASE FLTE'!AV51*'COMMISSION ASSUMPTIONS FLTE'!$F55)*('MVLP INPUT FLTE'!$D13*'COMMISSION ASSUMPTIONS FLTE'!$F38)</f>
        <v>0</v>
      </c>
      <c r="AW151" s="314">
        <f ca="1">('SUBSCRIBER BASE FLTE'!AW51*'COMMISSION ASSUMPTIONS FLTE'!$F55)*('MVLP INPUT FLTE'!$D13*'COMMISSION ASSUMPTIONS FLTE'!$F38)</f>
        <v>0</v>
      </c>
      <c r="AX151" s="314">
        <f ca="1">('SUBSCRIBER BASE FLTE'!AX51*'COMMISSION ASSUMPTIONS FLTE'!$F55)*('MVLP INPUT FLTE'!$D13*'COMMISSION ASSUMPTIONS FLTE'!$F38)</f>
        <v>0</v>
      </c>
      <c r="AY151" s="314">
        <f ca="1">('SUBSCRIBER BASE FLTE'!AY51*'COMMISSION ASSUMPTIONS FLTE'!$F55)*('MVLP INPUT FLTE'!$D13*'COMMISSION ASSUMPTIONS FLTE'!$F38)</f>
        <v>0</v>
      </c>
      <c r="AZ151" s="314">
        <f ca="1">('SUBSCRIBER BASE FLTE'!AZ51*'COMMISSION ASSUMPTIONS FLTE'!$F55)*('MVLP INPUT FLTE'!$D13*'COMMISSION ASSUMPTIONS FLTE'!$F38)</f>
        <v>0</v>
      </c>
      <c r="BA151" s="314">
        <f ca="1">('SUBSCRIBER BASE FLTE'!BA51*'COMMISSION ASSUMPTIONS FLTE'!$F55)*('MVLP INPUT FLTE'!$D13*'COMMISSION ASSUMPTIONS FLTE'!$F38)</f>
        <v>0</v>
      </c>
      <c r="BB151" s="314">
        <f ca="1">('SUBSCRIBER BASE FLTE'!BB51*'COMMISSION ASSUMPTIONS FLTE'!$F55)*('MVLP INPUT FLTE'!$D13*'COMMISSION ASSUMPTIONS FLTE'!$F38)</f>
        <v>0</v>
      </c>
      <c r="BC151" s="314">
        <f ca="1">('SUBSCRIBER BASE FLTE'!BC51*'COMMISSION ASSUMPTIONS FLTE'!$F55)*('MVLP INPUT FLTE'!$D13*'COMMISSION ASSUMPTIONS FLTE'!$F38)</f>
        <v>0</v>
      </c>
      <c r="BD151" s="314">
        <f ca="1">('SUBSCRIBER BASE FLTE'!BD51*'COMMISSION ASSUMPTIONS FLTE'!$F55)*('MVLP INPUT FLTE'!$D13*'COMMISSION ASSUMPTIONS FLTE'!$F38)</f>
        <v>0</v>
      </c>
      <c r="BE151" s="314">
        <f ca="1">('SUBSCRIBER BASE FLTE'!BE51*'COMMISSION ASSUMPTIONS FLTE'!$F55)*('MVLP INPUT FLTE'!$D13*'COMMISSION ASSUMPTIONS FLTE'!$F38)</f>
        <v>0</v>
      </c>
      <c r="BF151" s="314">
        <f ca="1">('SUBSCRIBER BASE FLTE'!BF51*'COMMISSION ASSUMPTIONS FLTE'!$F55)*('MVLP INPUT FLTE'!$D13*'COMMISSION ASSUMPTIONS FLTE'!$F38)</f>
        <v>0</v>
      </c>
      <c r="BG151" s="314">
        <f ca="1">('SUBSCRIBER BASE FLTE'!BG51*'COMMISSION ASSUMPTIONS FLTE'!$F55)*('MVLP INPUT FLTE'!$D13*'COMMISSION ASSUMPTIONS FLTE'!$F38)</f>
        <v>0</v>
      </c>
      <c r="BH151" s="314">
        <f ca="1">('SUBSCRIBER BASE FLTE'!BH51*'COMMISSION ASSUMPTIONS FLTE'!$F55)*('MVLP INPUT FLTE'!$D13*'COMMISSION ASSUMPTIONS FLTE'!$F38)</f>
        <v>0</v>
      </c>
      <c r="BI151" s="314">
        <f ca="1">('SUBSCRIBER BASE FLTE'!BI51*'COMMISSION ASSUMPTIONS FLTE'!$F55)*('MVLP INPUT FLTE'!$D13*'COMMISSION ASSUMPTIONS FLTE'!$F38)</f>
        <v>0</v>
      </c>
      <c r="BJ151" s="314">
        <f ca="1">('SUBSCRIBER BASE FLTE'!BJ51*'COMMISSION ASSUMPTIONS FLTE'!$F55)*('MVLP INPUT FLTE'!$D13*'COMMISSION ASSUMPTIONS FLTE'!$F38)</f>
        <v>0</v>
      </c>
      <c r="BK151" s="314">
        <f ca="1">('SUBSCRIBER BASE FLTE'!BK51*'COMMISSION ASSUMPTIONS FLTE'!$F55)*('MVLP INPUT FLTE'!$D13*'COMMISSION ASSUMPTIONS FLTE'!$F38)</f>
        <v>0</v>
      </c>
      <c r="BL151" s="314">
        <f ca="1">('SUBSCRIBER BASE FLTE'!BL51*'COMMISSION ASSUMPTIONS FLTE'!$F55)*('MVLP INPUT FLTE'!$D13*'COMMISSION ASSUMPTIONS FLTE'!$F38)</f>
        <v>0</v>
      </c>
      <c r="BM151" s="314">
        <f ca="1">('SUBSCRIBER BASE FLTE'!BM51*'COMMISSION ASSUMPTIONS FLTE'!$F55)*('MVLP INPUT FLTE'!$D13*'COMMISSION ASSUMPTIONS FLTE'!$F38)</f>
        <v>0</v>
      </c>
      <c r="BN151" s="314">
        <f ca="1">('SUBSCRIBER BASE FLTE'!BN51*'COMMISSION ASSUMPTIONS FLTE'!$F55)*('MVLP INPUT FLTE'!$D13*'COMMISSION ASSUMPTIONS FLTE'!$F38)</f>
        <v>0</v>
      </c>
      <c r="BO151" s="314">
        <f ca="1">('SUBSCRIBER BASE FLTE'!BO51*'COMMISSION ASSUMPTIONS FLTE'!$F55)*('MVLP INPUT FLTE'!$D13*'COMMISSION ASSUMPTIONS FLTE'!$F38)</f>
        <v>0</v>
      </c>
      <c r="BP151" s="314">
        <f ca="1">('SUBSCRIBER BASE FLTE'!BP51*'COMMISSION ASSUMPTIONS FLTE'!$F55)*('MVLP INPUT FLTE'!$D13*'COMMISSION ASSUMPTIONS FLTE'!$F38)</f>
        <v>0</v>
      </c>
      <c r="BQ151" s="314">
        <f ca="1">('SUBSCRIBER BASE FLTE'!BQ51*'COMMISSION ASSUMPTIONS FLTE'!$F55)*('MVLP INPUT FLTE'!$D13*'COMMISSION ASSUMPTIONS FLTE'!$F38)</f>
        <v>0</v>
      </c>
      <c r="BR151" s="314">
        <f ca="1">('SUBSCRIBER BASE FLTE'!BR51*'COMMISSION ASSUMPTIONS FLTE'!$F55)*('MVLP INPUT FLTE'!$D13*'COMMISSION ASSUMPTIONS FLTE'!$F38)</f>
        <v>0</v>
      </c>
    </row>
    <row r="152" spans="2:70" ht="24" customHeight="1" outlineLevel="1">
      <c r="B152" s="313" t="str">
        <f>B144</f>
        <v>Package 5</v>
      </c>
      <c r="C152" s="314">
        <f>('SUBSCRIBER BASE FLTE'!C52*'COMMISSION ASSUMPTIONS FLTE'!$F56)*('MVLP INPUT FLTE'!$D14*'COMMISSION ASSUMPTIONS FLTE'!$F39)</f>
        <v>0</v>
      </c>
      <c r="D152" s="314">
        <f>('SUBSCRIBER BASE FLTE'!D52*'COMMISSION ASSUMPTIONS FLTE'!$F56)*('MVLP INPUT FLTE'!$D14*'COMMISSION ASSUMPTIONS FLTE'!$F39)</f>
        <v>0</v>
      </c>
      <c r="E152" s="314">
        <f>('SUBSCRIBER BASE FLTE'!E52*'COMMISSION ASSUMPTIONS FLTE'!$F56)*('MVLP INPUT FLTE'!$D14*'COMMISSION ASSUMPTIONS FLTE'!$F39)</f>
        <v>0</v>
      </c>
      <c r="F152" s="314">
        <f>('SUBSCRIBER BASE FLTE'!F52*'COMMISSION ASSUMPTIONS FLTE'!$F56)*('MVLP INPUT FLTE'!$D14*'COMMISSION ASSUMPTIONS FLTE'!$F39)</f>
        <v>0</v>
      </c>
      <c r="G152" s="314">
        <f>('SUBSCRIBER BASE FLTE'!G52*'COMMISSION ASSUMPTIONS FLTE'!$F56)*('MVLP INPUT FLTE'!$D14*'COMMISSION ASSUMPTIONS FLTE'!$F39)</f>
        <v>0</v>
      </c>
      <c r="H152" s="314">
        <f>('SUBSCRIBER BASE FLTE'!H52*'COMMISSION ASSUMPTIONS FLTE'!$F56)*('MVLP INPUT FLTE'!$D14*'COMMISSION ASSUMPTIONS FLTE'!$F39)</f>
        <v>0</v>
      </c>
      <c r="I152" s="314">
        <f>('SUBSCRIBER BASE FLTE'!I52*'COMMISSION ASSUMPTIONS FLTE'!$F56)*('MVLP INPUT FLTE'!$D14*'COMMISSION ASSUMPTIONS FLTE'!$F39)</f>
        <v>0</v>
      </c>
      <c r="J152" s="314">
        <f>('SUBSCRIBER BASE FLTE'!J52*'COMMISSION ASSUMPTIONS FLTE'!$F56)*('MVLP INPUT FLTE'!$D14*'COMMISSION ASSUMPTIONS FLTE'!$F39)</f>
        <v>0</v>
      </c>
      <c r="K152" s="314">
        <f ca="1">('SUBSCRIBER BASE FLTE'!K52*'COMMISSION ASSUMPTIONS FLTE'!$F56)*('MVLP INPUT FLTE'!$D14*'COMMISSION ASSUMPTIONS FLTE'!$F39)</f>
        <v>0</v>
      </c>
      <c r="L152" s="314">
        <f ca="1">('SUBSCRIBER BASE FLTE'!L52*'COMMISSION ASSUMPTIONS FLTE'!$F56)*('MVLP INPUT FLTE'!$D14*'COMMISSION ASSUMPTIONS FLTE'!$F39)</f>
        <v>0</v>
      </c>
      <c r="M152" s="314">
        <f ca="1">('SUBSCRIBER BASE FLTE'!M52*'COMMISSION ASSUMPTIONS FLTE'!$F56)*('MVLP INPUT FLTE'!$D14*'COMMISSION ASSUMPTIONS FLTE'!$F39)</f>
        <v>0</v>
      </c>
      <c r="N152" s="314">
        <f ca="1">('SUBSCRIBER BASE FLTE'!N52*'COMMISSION ASSUMPTIONS FLTE'!$F56)*('MVLP INPUT FLTE'!$D14*'COMMISSION ASSUMPTIONS FLTE'!$F39)</f>
        <v>0</v>
      </c>
      <c r="O152" s="314">
        <f ca="1">('SUBSCRIBER BASE FLTE'!O52*'COMMISSION ASSUMPTIONS FLTE'!$F56)*('MVLP INPUT FLTE'!$D14*'COMMISSION ASSUMPTIONS FLTE'!$F39)</f>
        <v>0</v>
      </c>
      <c r="P152" s="314">
        <f ca="1">('SUBSCRIBER BASE FLTE'!P52*'COMMISSION ASSUMPTIONS FLTE'!$F56)*('MVLP INPUT FLTE'!$D14*'COMMISSION ASSUMPTIONS FLTE'!$F39)</f>
        <v>0</v>
      </c>
      <c r="Q152" s="314">
        <f ca="1">('SUBSCRIBER BASE FLTE'!Q52*'COMMISSION ASSUMPTIONS FLTE'!$F56)*('MVLP INPUT FLTE'!$D14*'COMMISSION ASSUMPTIONS FLTE'!$F39)</f>
        <v>0</v>
      </c>
      <c r="R152" s="314">
        <f ca="1">('SUBSCRIBER BASE FLTE'!R52*'COMMISSION ASSUMPTIONS FLTE'!$F56)*('MVLP INPUT FLTE'!$D14*'COMMISSION ASSUMPTIONS FLTE'!$F39)</f>
        <v>0</v>
      </c>
      <c r="S152" s="314">
        <f ca="1">('SUBSCRIBER BASE FLTE'!S52*'COMMISSION ASSUMPTIONS FLTE'!$F56)*('MVLP INPUT FLTE'!$D14*'COMMISSION ASSUMPTIONS FLTE'!$F39)</f>
        <v>0</v>
      </c>
      <c r="T152" s="314">
        <f ca="1">('SUBSCRIBER BASE FLTE'!T52*'COMMISSION ASSUMPTIONS FLTE'!$F56)*('MVLP INPUT FLTE'!$D14*'COMMISSION ASSUMPTIONS FLTE'!$F39)</f>
        <v>0</v>
      </c>
      <c r="U152" s="314">
        <f ca="1">('SUBSCRIBER BASE FLTE'!U52*'COMMISSION ASSUMPTIONS FLTE'!$F56)*('MVLP INPUT FLTE'!$D14*'COMMISSION ASSUMPTIONS FLTE'!$F39)</f>
        <v>0</v>
      </c>
      <c r="V152" s="314">
        <f ca="1">('SUBSCRIBER BASE FLTE'!V52*'COMMISSION ASSUMPTIONS FLTE'!$F56)*('MVLP INPUT FLTE'!$D14*'COMMISSION ASSUMPTIONS FLTE'!$F39)</f>
        <v>0</v>
      </c>
      <c r="W152" s="314">
        <f ca="1">('SUBSCRIBER BASE FLTE'!W52*'COMMISSION ASSUMPTIONS FLTE'!$F56)*('MVLP INPUT FLTE'!$D14*'COMMISSION ASSUMPTIONS FLTE'!$F39)</f>
        <v>0</v>
      </c>
      <c r="X152" s="314">
        <f ca="1">('SUBSCRIBER BASE FLTE'!X52*'COMMISSION ASSUMPTIONS FLTE'!$F56)*('MVLP INPUT FLTE'!$D14*'COMMISSION ASSUMPTIONS FLTE'!$F39)</f>
        <v>0</v>
      </c>
      <c r="Y152" s="314">
        <f ca="1">('SUBSCRIBER BASE FLTE'!Y52*'COMMISSION ASSUMPTIONS FLTE'!$F56)*('MVLP INPUT FLTE'!$D14*'COMMISSION ASSUMPTIONS FLTE'!$F39)</f>
        <v>0</v>
      </c>
      <c r="Z152" s="314">
        <f ca="1">('SUBSCRIBER BASE FLTE'!Z52*'COMMISSION ASSUMPTIONS FLTE'!$F56)*('MVLP INPUT FLTE'!$D14*'COMMISSION ASSUMPTIONS FLTE'!$F39)</f>
        <v>0</v>
      </c>
      <c r="AA152" s="314">
        <f ca="1">('SUBSCRIBER BASE FLTE'!AA52*'COMMISSION ASSUMPTIONS FLTE'!$F56)*('MVLP INPUT FLTE'!$D14*'COMMISSION ASSUMPTIONS FLTE'!$F39)</f>
        <v>0</v>
      </c>
      <c r="AB152" s="314">
        <f ca="1">('SUBSCRIBER BASE FLTE'!AB52*'COMMISSION ASSUMPTIONS FLTE'!$F56)*('MVLP INPUT FLTE'!$D14*'COMMISSION ASSUMPTIONS FLTE'!$F39)</f>
        <v>0</v>
      </c>
      <c r="AC152" s="314">
        <f ca="1">('SUBSCRIBER BASE FLTE'!AC52*'COMMISSION ASSUMPTIONS FLTE'!$F56)*('MVLP INPUT FLTE'!$D14*'COMMISSION ASSUMPTIONS FLTE'!$F39)</f>
        <v>0</v>
      </c>
      <c r="AD152" s="314">
        <f ca="1">('SUBSCRIBER BASE FLTE'!AD52*'COMMISSION ASSUMPTIONS FLTE'!$F56)*('MVLP INPUT FLTE'!$D14*'COMMISSION ASSUMPTIONS FLTE'!$F39)</f>
        <v>0</v>
      </c>
      <c r="AE152" s="314">
        <f ca="1">('SUBSCRIBER BASE FLTE'!AE52*'COMMISSION ASSUMPTIONS FLTE'!$F56)*('MVLP INPUT FLTE'!$D14*'COMMISSION ASSUMPTIONS FLTE'!$F39)</f>
        <v>0</v>
      </c>
      <c r="AF152" s="314">
        <f ca="1">('SUBSCRIBER BASE FLTE'!AF52*'COMMISSION ASSUMPTIONS FLTE'!$F56)*('MVLP INPUT FLTE'!$D14*'COMMISSION ASSUMPTIONS FLTE'!$F39)</f>
        <v>0</v>
      </c>
      <c r="AG152" s="314">
        <f ca="1">('SUBSCRIBER BASE FLTE'!AG52*'COMMISSION ASSUMPTIONS FLTE'!$F56)*('MVLP INPUT FLTE'!$D14*'COMMISSION ASSUMPTIONS FLTE'!$F39)</f>
        <v>0</v>
      </c>
      <c r="AH152" s="314">
        <f ca="1">('SUBSCRIBER BASE FLTE'!AH52*'COMMISSION ASSUMPTIONS FLTE'!$F56)*('MVLP INPUT FLTE'!$D14*'COMMISSION ASSUMPTIONS FLTE'!$F39)</f>
        <v>0</v>
      </c>
      <c r="AI152" s="314">
        <f ca="1">('SUBSCRIBER BASE FLTE'!AI52*'COMMISSION ASSUMPTIONS FLTE'!$F56)*('MVLP INPUT FLTE'!$D14*'COMMISSION ASSUMPTIONS FLTE'!$F39)</f>
        <v>0</v>
      </c>
      <c r="AJ152" s="314">
        <f ca="1">('SUBSCRIBER BASE FLTE'!AJ52*'COMMISSION ASSUMPTIONS FLTE'!$F56)*('MVLP INPUT FLTE'!$D14*'COMMISSION ASSUMPTIONS FLTE'!$F39)</f>
        <v>0</v>
      </c>
      <c r="AK152" s="314">
        <f ca="1">('SUBSCRIBER BASE FLTE'!AK52*'COMMISSION ASSUMPTIONS FLTE'!$F56)*('MVLP INPUT FLTE'!$D14*'COMMISSION ASSUMPTIONS FLTE'!$F39)</f>
        <v>0</v>
      </c>
      <c r="AL152" s="314">
        <f ca="1">('SUBSCRIBER BASE FLTE'!AL52*'COMMISSION ASSUMPTIONS FLTE'!$F56)*('MVLP INPUT FLTE'!$D14*'COMMISSION ASSUMPTIONS FLTE'!$F39)</f>
        <v>0</v>
      </c>
      <c r="AM152" s="314">
        <f ca="1">('SUBSCRIBER BASE FLTE'!AM52*'COMMISSION ASSUMPTIONS FLTE'!$F56)*('MVLP INPUT FLTE'!$D14*'COMMISSION ASSUMPTIONS FLTE'!$F39)</f>
        <v>0</v>
      </c>
      <c r="AN152" s="314">
        <f ca="1">('SUBSCRIBER BASE FLTE'!AN52*'COMMISSION ASSUMPTIONS FLTE'!$F56)*('MVLP INPUT FLTE'!$D14*'COMMISSION ASSUMPTIONS FLTE'!$F39)</f>
        <v>0</v>
      </c>
      <c r="AO152" s="314">
        <f ca="1">('SUBSCRIBER BASE FLTE'!AO52*'COMMISSION ASSUMPTIONS FLTE'!$F56)*('MVLP INPUT FLTE'!$D14*'COMMISSION ASSUMPTIONS FLTE'!$F39)</f>
        <v>0</v>
      </c>
      <c r="AP152" s="314">
        <f ca="1">('SUBSCRIBER BASE FLTE'!AP52*'COMMISSION ASSUMPTIONS FLTE'!$F56)*('MVLP INPUT FLTE'!$D14*'COMMISSION ASSUMPTIONS FLTE'!$F39)</f>
        <v>0</v>
      </c>
      <c r="AQ152" s="314">
        <f ca="1">('SUBSCRIBER BASE FLTE'!AQ52*'COMMISSION ASSUMPTIONS FLTE'!$F56)*('MVLP INPUT FLTE'!$D14*'COMMISSION ASSUMPTIONS FLTE'!$F39)</f>
        <v>0</v>
      </c>
      <c r="AR152" s="314">
        <f ca="1">('SUBSCRIBER BASE FLTE'!AR52*'COMMISSION ASSUMPTIONS FLTE'!$F56)*('MVLP INPUT FLTE'!$D14*'COMMISSION ASSUMPTIONS FLTE'!$F39)</f>
        <v>0</v>
      </c>
      <c r="AS152" s="314">
        <f ca="1">('SUBSCRIBER BASE FLTE'!AS52*'COMMISSION ASSUMPTIONS FLTE'!$F56)*('MVLP INPUT FLTE'!$D14*'COMMISSION ASSUMPTIONS FLTE'!$F39)</f>
        <v>0</v>
      </c>
      <c r="AT152" s="314">
        <f ca="1">('SUBSCRIBER BASE FLTE'!AT52*'COMMISSION ASSUMPTIONS FLTE'!$F56)*('MVLP INPUT FLTE'!$D14*'COMMISSION ASSUMPTIONS FLTE'!$F39)</f>
        <v>0</v>
      </c>
      <c r="AU152" s="314">
        <f ca="1">('SUBSCRIBER BASE FLTE'!AU52*'COMMISSION ASSUMPTIONS FLTE'!$F56)*('MVLP INPUT FLTE'!$D14*'COMMISSION ASSUMPTIONS FLTE'!$F39)</f>
        <v>0</v>
      </c>
      <c r="AV152" s="314">
        <f ca="1">('SUBSCRIBER BASE FLTE'!AV52*'COMMISSION ASSUMPTIONS FLTE'!$F56)*('MVLP INPUT FLTE'!$D14*'COMMISSION ASSUMPTIONS FLTE'!$F39)</f>
        <v>0</v>
      </c>
      <c r="AW152" s="314">
        <f ca="1">('SUBSCRIBER BASE FLTE'!AW52*'COMMISSION ASSUMPTIONS FLTE'!$F56)*('MVLP INPUT FLTE'!$D14*'COMMISSION ASSUMPTIONS FLTE'!$F39)</f>
        <v>0</v>
      </c>
      <c r="AX152" s="314">
        <f ca="1">('SUBSCRIBER BASE FLTE'!AX52*'COMMISSION ASSUMPTIONS FLTE'!$F56)*('MVLP INPUT FLTE'!$D14*'COMMISSION ASSUMPTIONS FLTE'!$F39)</f>
        <v>0</v>
      </c>
      <c r="AY152" s="314">
        <f ca="1">('SUBSCRIBER BASE FLTE'!AY52*'COMMISSION ASSUMPTIONS FLTE'!$F56)*('MVLP INPUT FLTE'!$D14*'COMMISSION ASSUMPTIONS FLTE'!$F39)</f>
        <v>0</v>
      </c>
      <c r="AZ152" s="314">
        <f ca="1">('SUBSCRIBER BASE FLTE'!AZ52*'COMMISSION ASSUMPTIONS FLTE'!$F56)*('MVLP INPUT FLTE'!$D14*'COMMISSION ASSUMPTIONS FLTE'!$F39)</f>
        <v>0</v>
      </c>
      <c r="BA152" s="314">
        <f ca="1">('SUBSCRIBER BASE FLTE'!BA52*'COMMISSION ASSUMPTIONS FLTE'!$F56)*('MVLP INPUT FLTE'!$D14*'COMMISSION ASSUMPTIONS FLTE'!$F39)</f>
        <v>0</v>
      </c>
      <c r="BB152" s="314">
        <f ca="1">('SUBSCRIBER BASE FLTE'!BB52*'COMMISSION ASSUMPTIONS FLTE'!$F56)*('MVLP INPUT FLTE'!$D14*'COMMISSION ASSUMPTIONS FLTE'!$F39)</f>
        <v>0</v>
      </c>
      <c r="BC152" s="314">
        <f ca="1">('SUBSCRIBER BASE FLTE'!BC52*'COMMISSION ASSUMPTIONS FLTE'!$F56)*('MVLP INPUT FLTE'!$D14*'COMMISSION ASSUMPTIONS FLTE'!$F39)</f>
        <v>0</v>
      </c>
      <c r="BD152" s="314">
        <f ca="1">('SUBSCRIBER BASE FLTE'!BD52*'COMMISSION ASSUMPTIONS FLTE'!$F56)*('MVLP INPUT FLTE'!$D14*'COMMISSION ASSUMPTIONS FLTE'!$F39)</f>
        <v>0</v>
      </c>
      <c r="BE152" s="314">
        <f ca="1">('SUBSCRIBER BASE FLTE'!BE52*'COMMISSION ASSUMPTIONS FLTE'!$F56)*('MVLP INPUT FLTE'!$D14*'COMMISSION ASSUMPTIONS FLTE'!$F39)</f>
        <v>0</v>
      </c>
      <c r="BF152" s="314">
        <f ca="1">('SUBSCRIBER BASE FLTE'!BF52*'COMMISSION ASSUMPTIONS FLTE'!$F56)*('MVLP INPUT FLTE'!$D14*'COMMISSION ASSUMPTIONS FLTE'!$F39)</f>
        <v>0</v>
      </c>
      <c r="BG152" s="314">
        <f ca="1">('SUBSCRIBER BASE FLTE'!BG52*'COMMISSION ASSUMPTIONS FLTE'!$F56)*('MVLP INPUT FLTE'!$D14*'COMMISSION ASSUMPTIONS FLTE'!$F39)</f>
        <v>0</v>
      </c>
      <c r="BH152" s="314">
        <f ca="1">('SUBSCRIBER BASE FLTE'!BH52*'COMMISSION ASSUMPTIONS FLTE'!$F56)*('MVLP INPUT FLTE'!$D14*'COMMISSION ASSUMPTIONS FLTE'!$F39)</f>
        <v>0</v>
      </c>
      <c r="BI152" s="314">
        <f ca="1">('SUBSCRIBER BASE FLTE'!BI52*'COMMISSION ASSUMPTIONS FLTE'!$F56)*('MVLP INPUT FLTE'!$D14*'COMMISSION ASSUMPTIONS FLTE'!$F39)</f>
        <v>0</v>
      </c>
      <c r="BJ152" s="314">
        <f ca="1">('SUBSCRIBER BASE FLTE'!BJ52*'COMMISSION ASSUMPTIONS FLTE'!$F56)*('MVLP INPUT FLTE'!$D14*'COMMISSION ASSUMPTIONS FLTE'!$F39)</f>
        <v>0</v>
      </c>
      <c r="BK152" s="314">
        <f ca="1">('SUBSCRIBER BASE FLTE'!BK52*'COMMISSION ASSUMPTIONS FLTE'!$F56)*('MVLP INPUT FLTE'!$D14*'COMMISSION ASSUMPTIONS FLTE'!$F39)</f>
        <v>0</v>
      </c>
      <c r="BL152" s="314">
        <f ca="1">('SUBSCRIBER BASE FLTE'!BL52*'COMMISSION ASSUMPTIONS FLTE'!$F56)*('MVLP INPUT FLTE'!$D14*'COMMISSION ASSUMPTIONS FLTE'!$F39)</f>
        <v>0</v>
      </c>
      <c r="BM152" s="314">
        <f ca="1">('SUBSCRIBER BASE FLTE'!BM52*'COMMISSION ASSUMPTIONS FLTE'!$F56)*('MVLP INPUT FLTE'!$D14*'COMMISSION ASSUMPTIONS FLTE'!$F39)</f>
        <v>0</v>
      </c>
      <c r="BN152" s="314">
        <f ca="1">('SUBSCRIBER BASE FLTE'!BN52*'COMMISSION ASSUMPTIONS FLTE'!$F56)*('MVLP INPUT FLTE'!$D14*'COMMISSION ASSUMPTIONS FLTE'!$F39)</f>
        <v>0</v>
      </c>
      <c r="BO152" s="314">
        <f ca="1">('SUBSCRIBER BASE FLTE'!BO52*'COMMISSION ASSUMPTIONS FLTE'!$F56)*('MVLP INPUT FLTE'!$D14*'COMMISSION ASSUMPTIONS FLTE'!$F39)</f>
        <v>0</v>
      </c>
      <c r="BP152" s="314">
        <f ca="1">('SUBSCRIBER BASE FLTE'!BP52*'COMMISSION ASSUMPTIONS FLTE'!$F56)*('MVLP INPUT FLTE'!$D14*'COMMISSION ASSUMPTIONS FLTE'!$F39)</f>
        <v>0</v>
      </c>
      <c r="BQ152" s="314">
        <f ca="1">('SUBSCRIBER BASE FLTE'!BQ52*'COMMISSION ASSUMPTIONS FLTE'!$F56)*('MVLP INPUT FLTE'!$D14*'COMMISSION ASSUMPTIONS FLTE'!$F39)</f>
        <v>0</v>
      </c>
      <c r="BR152" s="314">
        <f ca="1">('SUBSCRIBER BASE FLTE'!BR52*'COMMISSION ASSUMPTIONS FLTE'!$F56)*('MVLP INPUT FLTE'!$D14*'COMMISSION ASSUMPTIONS FLTE'!$F39)</f>
        <v>0</v>
      </c>
    </row>
    <row r="153" spans="2:70" ht="24" customHeight="1" outlineLevel="1">
      <c r="AU153" s="312"/>
      <c r="AV153" s="312"/>
      <c r="AW153" s="312"/>
      <c r="AX153" s="312"/>
      <c r="AY153" s="312"/>
      <c r="AZ153" s="312"/>
      <c r="BA153" s="312"/>
      <c r="BB153" s="312"/>
      <c r="BC153" s="312"/>
      <c r="BD153" s="312"/>
      <c r="BE153" s="312"/>
      <c r="BF153" s="312"/>
      <c r="BG153" s="312"/>
      <c r="BH153" s="312"/>
      <c r="BI153" s="312"/>
      <c r="BJ153" s="312"/>
      <c r="BK153" s="312"/>
      <c r="BL153" s="312"/>
      <c r="BM153" s="312"/>
      <c r="BN153" s="312"/>
      <c r="BO153" s="312"/>
      <c r="BP153" s="312"/>
      <c r="BQ153" s="312"/>
      <c r="BR153" s="312"/>
    </row>
    <row r="154" spans="2:70" ht="24" customHeight="1" outlineLevel="1">
      <c r="B154" s="309" t="str">
        <f>'COMMISSION ASSUMPTIONS FLTE'!G7</f>
        <v>?</v>
      </c>
      <c r="C154" s="311">
        <f t="shared" ref="C154:BN154" si="40">SUM(C156:C160)</f>
        <v>0</v>
      </c>
      <c r="D154" s="311">
        <f t="shared" si="40"/>
        <v>0</v>
      </c>
      <c r="E154" s="311">
        <f t="shared" si="40"/>
        <v>0</v>
      </c>
      <c r="F154" s="311">
        <f t="shared" si="40"/>
        <v>0</v>
      </c>
      <c r="G154" s="311">
        <f t="shared" si="40"/>
        <v>0</v>
      </c>
      <c r="H154" s="311">
        <f t="shared" si="40"/>
        <v>0</v>
      </c>
      <c r="I154" s="311">
        <f t="shared" si="40"/>
        <v>0</v>
      </c>
      <c r="J154" s="311">
        <f t="shared" si="40"/>
        <v>0</v>
      </c>
      <c r="K154" s="311">
        <f t="shared" ca="1" si="40"/>
        <v>0</v>
      </c>
      <c r="L154" s="311">
        <f t="shared" ca="1" si="40"/>
        <v>0</v>
      </c>
      <c r="M154" s="311">
        <f t="shared" ca="1" si="40"/>
        <v>0</v>
      </c>
      <c r="N154" s="311">
        <f t="shared" ca="1" si="40"/>
        <v>0</v>
      </c>
      <c r="O154" s="311">
        <f t="shared" ca="1" si="40"/>
        <v>0</v>
      </c>
      <c r="P154" s="311">
        <f t="shared" ca="1" si="40"/>
        <v>0</v>
      </c>
      <c r="Q154" s="311">
        <f t="shared" ca="1" si="40"/>
        <v>0</v>
      </c>
      <c r="R154" s="311">
        <f t="shared" ca="1" si="40"/>
        <v>0</v>
      </c>
      <c r="S154" s="311">
        <f t="shared" ca="1" si="40"/>
        <v>0</v>
      </c>
      <c r="T154" s="311">
        <f t="shared" ca="1" si="40"/>
        <v>0</v>
      </c>
      <c r="U154" s="311">
        <f t="shared" ca="1" si="40"/>
        <v>0</v>
      </c>
      <c r="V154" s="311">
        <f t="shared" ca="1" si="40"/>
        <v>0</v>
      </c>
      <c r="W154" s="311">
        <f t="shared" ca="1" si="40"/>
        <v>0</v>
      </c>
      <c r="X154" s="311">
        <f t="shared" ca="1" si="40"/>
        <v>0</v>
      </c>
      <c r="Y154" s="311">
        <f t="shared" ca="1" si="40"/>
        <v>0</v>
      </c>
      <c r="Z154" s="311">
        <f t="shared" ca="1" si="40"/>
        <v>0</v>
      </c>
      <c r="AA154" s="311">
        <f t="shared" ca="1" si="40"/>
        <v>0</v>
      </c>
      <c r="AB154" s="311">
        <f t="shared" ca="1" si="40"/>
        <v>0</v>
      </c>
      <c r="AC154" s="311">
        <f t="shared" ca="1" si="40"/>
        <v>0</v>
      </c>
      <c r="AD154" s="311">
        <f t="shared" ca="1" si="40"/>
        <v>0</v>
      </c>
      <c r="AE154" s="311">
        <f t="shared" ca="1" si="40"/>
        <v>0</v>
      </c>
      <c r="AF154" s="311">
        <f t="shared" ca="1" si="40"/>
        <v>0</v>
      </c>
      <c r="AG154" s="311">
        <f t="shared" ca="1" si="40"/>
        <v>0</v>
      </c>
      <c r="AH154" s="311">
        <f t="shared" ca="1" si="40"/>
        <v>0</v>
      </c>
      <c r="AI154" s="311">
        <f t="shared" ca="1" si="40"/>
        <v>0</v>
      </c>
      <c r="AJ154" s="311">
        <f t="shared" ca="1" si="40"/>
        <v>0</v>
      </c>
      <c r="AK154" s="311">
        <f t="shared" ca="1" si="40"/>
        <v>0</v>
      </c>
      <c r="AL154" s="311">
        <f t="shared" ca="1" si="40"/>
        <v>0</v>
      </c>
      <c r="AM154" s="311">
        <f t="shared" ca="1" si="40"/>
        <v>0</v>
      </c>
      <c r="AN154" s="311">
        <f t="shared" ca="1" si="40"/>
        <v>0</v>
      </c>
      <c r="AO154" s="311">
        <f t="shared" ca="1" si="40"/>
        <v>0</v>
      </c>
      <c r="AP154" s="311">
        <f t="shared" ca="1" si="40"/>
        <v>0</v>
      </c>
      <c r="AQ154" s="311">
        <f t="shared" ca="1" si="40"/>
        <v>0</v>
      </c>
      <c r="AR154" s="311">
        <f t="shared" ca="1" si="40"/>
        <v>0</v>
      </c>
      <c r="AS154" s="311">
        <f t="shared" ca="1" si="40"/>
        <v>0</v>
      </c>
      <c r="AT154" s="311">
        <f t="shared" ca="1" si="40"/>
        <v>0</v>
      </c>
      <c r="AU154" s="311">
        <f t="shared" ca="1" si="40"/>
        <v>0</v>
      </c>
      <c r="AV154" s="311">
        <f t="shared" ca="1" si="40"/>
        <v>0</v>
      </c>
      <c r="AW154" s="311">
        <f t="shared" ca="1" si="40"/>
        <v>0</v>
      </c>
      <c r="AX154" s="311">
        <f t="shared" ca="1" si="40"/>
        <v>0</v>
      </c>
      <c r="AY154" s="311">
        <f t="shared" ca="1" si="40"/>
        <v>0</v>
      </c>
      <c r="AZ154" s="311">
        <f t="shared" ca="1" si="40"/>
        <v>0</v>
      </c>
      <c r="BA154" s="311">
        <f t="shared" ca="1" si="40"/>
        <v>0</v>
      </c>
      <c r="BB154" s="311">
        <f t="shared" ca="1" si="40"/>
        <v>0</v>
      </c>
      <c r="BC154" s="311">
        <f t="shared" ca="1" si="40"/>
        <v>0</v>
      </c>
      <c r="BD154" s="311">
        <f t="shared" ca="1" si="40"/>
        <v>0</v>
      </c>
      <c r="BE154" s="311">
        <f t="shared" ca="1" si="40"/>
        <v>0</v>
      </c>
      <c r="BF154" s="311">
        <f t="shared" ca="1" si="40"/>
        <v>0</v>
      </c>
      <c r="BG154" s="311">
        <f t="shared" ca="1" si="40"/>
        <v>0</v>
      </c>
      <c r="BH154" s="311">
        <f t="shared" ca="1" si="40"/>
        <v>0</v>
      </c>
      <c r="BI154" s="311">
        <f t="shared" ca="1" si="40"/>
        <v>0</v>
      </c>
      <c r="BJ154" s="311">
        <f t="shared" ca="1" si="40"/>
        <v>0</v>
      </c>
      <c r="BK154" s="311">
        <f t="shared" ca="1" si="40"/>
        <v>0</v>
      </c>
      <c r="BL154" s="311">
        <f t="shared" ca="1" si="40"/>
        <v>0</v>
      </c>
      <c r="BM154" s="311">
        <f t="shared" ca="1" si="40"/>
        <v>0</v>
      </c>
      <c r="BN154" s="311">
        <f t="shared" ca="1" si="40"/>
        <v>0</v>
      </c>
      <c r="BO154" s="311">
        <f t="shared" ref="BO154:BR154" ca="1" si="41">SUM(BO156:BO160)</f>
        <v>0</v>
      </c>
      <c r="BP154" s="311">
        <f t="shared" ca="1" si="41"/>
        <v>0</v>
      </c>
      <c r="BQ154" s="311">
        <f t="shared" ca="1" si="41"/>
        <v>0</v>
      </c>
      <c r="BR154" s="311">
        <f t="shared" ca="1" si="41"/>
        <v>0</v>
      </c>
    </row>
    <row r="155" spans="2:70" ht="24" customHeight="1" outlineLevel="1">
      <c r="B155" s="309" t="s">
        <v>357</v>
      </c>
      <c r="AU155" s="312"/>
      <c r="AV155" s="312"/>
      <c r="AW155" s="312"/>
      <c r="AX155" s="312"/>
      <c r="AY155" s="312"/>
      <c r="AZ155" s="312"/>
      <c r="BA155" s="312"/>
      <c r="BB155" s="312"/>
      <c r="BC155" s="312"/>
      <c r="BD155" s="312"/>
      <c r="BE155" s="312"/>
      <c r="BF155" s="312"/>
      <c r="BG155" s="312"/>
      <c r="BH155" s="312"/>
      <c r="BI155" s="312"/>
      <c r="BJ155" s="312"/>
      <c r="BK155" s="312"/>
      <c r="BL155" s="312"/>
      <c r="BM155" s="312"/>
      <c r="BN155" s="312"/>
      <c r="BO155" s="312"/>
      <c r="BP155" s="312"/>
      <c r="BQ155" s="312"/>
      <c r="BR155" s="312"/>
    </row>
    <row r="156" spans="2:70" ht="24" customHeight="1" outlineLevel="1">
      <c r="B156" s="313" t="str">
        <f>B148</f>
        <v>FLTE 40GB</v>
      </c>
      <c r="C156" s="314">
        <f>('SUBSCRIBER BASE FLTE'!C48*'COMMISSION ASSUMPTIONS FLTE'!$G52)*('MVLP INPUT FLTE'!$D10*'COMMISSION ASSUMPTIONS FLTE'!$F41)</f>
        <v>0</v>
      </c>
      <c r="D156" s="314">
        <f>('SUBSCRIBER BASE FLTE'!D48*'COMMISSION ASSUMPTIONS FLTE'!$G52)*('MVLP INPUT FLTE'!$D10*'COMMISSION ASSUMPTIONS FLTE'!$F41)</f>
        <v>0</v>
      </c>
      <c r="E156" s="314">
        <f>('SUBSCRIBER BASE FLTE'!E48*'COMMISSION ASSUMPTIONS FLTE'!$G52)*('MVLP INPUT FLTE'!$D10*'COMMISSION ASSUMPTIONS FLTE'!$F41)</f>
        <v>0</v>
      </c>
      <c r="F156" s="314">
        <f>('SUBSCRIBER BASE FLTE'!F48*'COMMISSION ASSUMPTIONS FLTE'!$G52)*('MVLP INPUT FLTE'!$D10*'COMMISSION ASSUMPTIONS FLTE'!$F41)</f>
        <v>0</v>
      </c>
      <c r="G156" s="314">
        <f>('SUBSCRIBER BASE FLTE'!G48*'COMMISSION ASSUMPTIONS FLTE'!$G52)*('MVLP INPUT FLTE'!$D10*'COMMISSION ASSUMPTIONS FLTE'!$F41)</f>
        <v>0</v>
      </c>
      <c r="H156" s="314">
        <f>('SUBSCRIBER BASE FLTE'!H48*'COMMISSION ASSUMPTIONS FLTE'!$G52)*('MVLP INPUT FLTE'!$D10*'COMMISSION ASSUMPTIONS FLTE'!$F41)</f>
        <v>0</v>
      </c>
      <c r="I156" s="314">
        <f>('SUBSCRIBER BASE FLTE'!I48*'COMMISSION ASSUMPTIONS FLTE'!$G52)*('MVLP INPUT FLTE'!$D10*'COMMISSION ASSUMPTIONS FLTE'!$F41)</f>
        <v>0</v>
      </c>
      <c r="J156" s="314">
        <f>('SUBSCRIBER BASE FLTE'!J48*'COMMISSION ASSUMPTIONS FLTE'!$G52)*('MVLP INPUT FLTE'!$D10*'COMMISSION ASSUMPTIONS FLTE'!$F41)</f>
        <v>0</v>
      </c>
      <c r="K156" s="314">
        <f ca="1">('SUBSCRIBER BASE FLTE'!K48*'COMMISSION ASSUMPTIONS FLTE'!$G52)*('MVLP INPUT FLTE'!$D10*'COMMISSION ASSUMPTIONS FLTE'!$F41)</f>
        <v>0</v>
      </c>
      <c r="L156" s="314">
        <f ca="1">('SUBSCRIBER BASE FLTE'!L48*'COMMISSION ASSUMPTIONS FLTE'!$G52)*('MVLP INPUT FLTE'!$D10*'COMMISSION ASSUMPTIONS FLTE'!$F41)</f>
        <v>0</v>
      </c>
      <c r="M156" s="314">
        <f ca="1">('SUBSCRIBER BASE FLTE'!M48*'COMMISSION ASSUMPTIONS FLTE'!$G52)*('MVLP INPUT FLTE'!$D10*'COMMISSION ASSUMPTIONS FLTE'!$F41)</f>
        <v>0</v>
      </c>
      <c r="N156" s="314">
        <f ca="1">('SUBSCRIBER BASE FLTE'!N48*'COMMISSION ASSUMPTIONS FLTE'!$G52)*('MVLP INPUT FLTE'!$D10*'COMMISSION ASSUMPTIONS FLTE'!$F41)</f>
        <v>0</v>
      </c>
      <c r="O156" s="314">
        <f ca="1">('SUBSCRIBER BASE FLTE'!O48*'COMMISSION ASSUMPTIONS FLTE'!$G52)*('MVLP INPUT FLTE'!$D10*'COMMISSION ASSUMPTIONS FLTE'!$F41)</f>
        <v>0</v>
      </c>
      <c r="P156" s="314">
        <f ca="1">('SUBSCRIBER BASE FLTE'!P48*'COMMISSION ASSUMPTIONS FLTE'!$G52)*('MVLP INPUT FLTE'!$D10*'COMMISSION ASSUMPTIONS FLTE'!$F41)</f>
        <v>0</v>
      </c>
      <c r="Q156" s="314">
        <f ca="1">('SUBSCRIBER BASE FLTE'!Q48*'COMMISSION ASSUMPTIONS FLTE'!$G52)*('MVLP INPUT FLTE'!$D10*'COMMISSION ASSUMPTIONS FLTE'!$F41)</f>
        <v>0</v>
      </c>
      <c r="R156" s="314">
        <f ca="1">('SUBSCRIBER BASE FLTE'!R48*'COMMISSION ASSUMPTIONS FLTE'!$G52)*('MVLP INPUT FLTE'!$D10*'COMMISSION ASSUMPTIONS FLTE'!$F41)</f>
        <v>0</v>
      </c>
      <c r="S156" s="314">
        <f ca="1">('SUBSCRIBER BASE FLTE'!S48*'COMMISSION ASSUMPTIONS FLTE'!$G52)*('MVLP INPUT FLTE'!$D10*'COMMISSION ASSUMPTIONS FLTE'!$F41)</f>
        <v>0</v>
      </c>
      <c r="T156" s="314">
        <f ca="1">('SUBSCRIBER BASE FLTE'!T48*'COMMISSION ASSUMPTIONS FLTE'!$G52)*('MVLP INPUT FLTE'!$D10*'COMMISSION ASSUMPTIONS FLTE'!$F41)</f>
        <v>0</v>
      </c>
      <c r="U156" s="314">
        <f ca="1">('SUBSCRIBER BASE FLTE'!U48*'COMMISSION ASSUMPTIONS FLTE'!$G52)*('MVLP INPUT FLTE'!$D10*'COMMISSION ASSUMPTIONS FLTE'!$F41)</f>
        <v>0</v>
      </c>
      <c r="V156" s="314">
        <f ca="1">('SUBSCRIBER BASE FLTE'!V48*'COMMISSION ASSUMPTIONS FLTE'!$G52)*('MVLP INPUT FLTE'!$D10*'COMMISSION ASSUMPTIONS FLTE'!$F41)</f>
        <v>0</v>
      </c>
      <c r="W156" s="314">
        <f ca="1">('SUBSCRIBER BASE FLTE'!W48*'COMMISSION ASSUMPTIONS FLTE'!$G52)*('MVLP INPUT FLTE'!$D10*'COMMISSION ASSUMPTIONS FLTE'!$F41)</f>
        <v>0</v>
      </c>
      <c r="X156" s="314">
        <f ca="1">('SUBSCRIBER BASE FLTE'!X48*'COMMISSION ASSUMPTIONS FLTE'!$G52)*('MVLP INPUT FLTE'!$D10*'COMMISSION ASSUMPTIONS FLTE'!$F41)</f>
        <v>0</v>
      </c>
      <c r="Y156" s="314">
        <f ca="1">('SUBSCRIBER BASE FLTE'!Y48*'COMMISSION ASSUMPTIONS FLTE'!$G52)*('MVLP INPUT FLTE'!$D10*'COMMISSION ASSUMPTIONS FLTE'!$F41)</f>
        <v>0</v>
      </c>
      <c r="Z156" s="314">
        <f ca="1">('SUBSCRIBER BASE FLTE'!Z48*'COMMISSION ASSUMPTIONS FLTE'!$G52)*('MVLP INPUT FLTE'!$D10*'COMMISSION ASSUMPTIONS FLTE'!$F41)</f>
        <v>0</v>
      </c>
      <c r="AA156" s="314">
        <f ca="1">('SUBSCRIBER BASE FLTE'!AA48*'COMMISSION ASSUMPTIONS FLTE'!$G52)*('MVLP INPUT FLTE'!$D10*'COMMISSION ASSUMPTIONS FLTE'!$F41)</f>
        <v>0</v>
      </c>
      <c r="AB156" s="314">
        <f ca="1">('SUBSCRIBER BASE FLTE'!AB48*'COMMISSION ASSUMPTIONS FLTE'!$G52)*('MVLP INPUT FLTE'!$D10*'COMMISSION ASSUMPTIONS FLTE'!$F41)</f>
        <v>0</v>
      </c>
      <c r="AC156" s="314">
        <f ca="1">('SUBSCRIBER BASE FLTE'!AC48*'COMMISSION ASSUMPTIONS FLTE'!$G52)*('MVLP INPUT FLTE'!$D10*'COMMISSION ASSUMPTIONS FLTE'!$F41)</f>
        <v>0</v>
      </c>
      <c r="AD156" s="314">
        <f ca="1">('SUBSCRIBER BASE FLTE'!AD48*'COMMISSION ASSUMPTIONS FLTE'!$G52)*('MVLP INPUT FLTE'!$D10*'COMMISSION ASSUMPTIONS FLTE'!$F41)</f>
        <v>0</v>
      </c>
      <c r="AE156" s="314">
        <f ca="1">('SUBSCRIBER BASE FLTE'!AE48*'COMMISSION ASSUMPTIONS FLTE'!$G52)*('MVLP INPUT FLTE'!$D10*'COMMISSION ASSUMPTIONS FLTE'!$F41)</f>
        <v>0</v>
      </c>
      <c r="AF156" s="314">
        <f ca="1">('SUBSCRIBER BASE FLTE'!AF48*'COMMISSION ASSUMPTIONS FLTE'!$G52)*('MVLP INPUT FLTE'!$D10*'COMMISSION ASSUMPTIONS FLTE'!$F41)</f>
        <v>0</v>
      </c>
      <c r="AG156" s="314">
        <f ca="1">('SUBSCRIBER BASE FLTE'!AG48*'COMMISSION ASSUMPTIONS FLTE'!$G52)*('MVLP INPUT FLTE'!$D10*'COMMISSION ASSUMPTIONS FLTE'!$F41)</f>
        <v>0</v>
      </c>
      <c r="AH156" s="314">
        <f ca="1">('SUBSCRIBER BASE FLTE'!AH48*'COMMISSION ASSUMPTIONS FLTE'!$G52)*('MVLP INPUT FLTE'!$D10*'COMMISSION ASSUMPTIONS FLTE'!$F41)</f>
        <v>0</v>
      </c>
      <c r="AI156" s="314">
        <f ca="1">('SUBSCRIBER BASE FLTE'!AI48*'COMMISSION ASSUMPTIONS FLTE'!$G52)*('MVLP INPUT FLTE'!$D10*'COMMISSION ASSUMPTIONS FLTE'!$F41)</f>
        <v>0</v>
      </c>
      <c r="AJ156" s="314">
        <f ca="1">('SUBSCRIBER BASE FLTE'!AJ48*'COMMISSION ASSUMPTIONS FLTE'!$G52)*('MVLP INPUT FLTE'!$D10*'COMMISSION ASSUMPTIONS FLTE'!$F41)</f>
        <v>0</v>
      </c>
      <c r="AK156" s="314">
        <f ca="1">('SUBSCRIBER BASE FLTE'!AK48*'COMMISSION ASSUMPTIONS FLTE'!$G52)*('MVLP INPUT FLTE'!$D10*'COMMISSION ASSUMPTIONS FLTE'!$F41)</f>
        <v>0</v>
      </c>
      <c r="AL156" s="314">
        <f ca="1">('SUBSCRIBER BASE FLTE'!AL48*'COMMISSION ASSUMPTIONS FLTE'!$G52)*('MVLP INPUT FLTE'!$D10*'COMMISSION ASSUMPTIONS FLTE'!$F41)</f>
        <v>0</v>
      </c>
      <c r="AM156" s="314">
        <f ca="1">('SUBSCRIBER BASE FLTE'!AM48*'COMMISSION ASSUMPTIONS FLTE'!$G52)*('MVLP INPUT FLTE'!$D10*'COMMISSION ASSUMPTIONS FLTE'!$F41)</f>
        <v>0</v>
      </c>
      <c r="AN156" s="314">
        <f ca="1">('SUBSCRIBER BASE FLTE'!AN48*'COMMISSION ASSUMPTIONS FLTE'!$G52)*('MVLP INPUT FLTE'!$D10*'COMMISSION ASSUMPTIONS FLTE'!$F41)</f>
        <v>0</v>
      </c>
      <c r="AO156" s="314">
        <f ca="1">('SUBSCRIBER BASE FLTE'!AO48*'COMMISSION ASSUMPTIONS FLTE'!$G52)*('MVLP INPUT FLTE'!$D10*'COMMISSION ASSUMPTIONS FLTE'!$F41)</f>
        <v>0</v>
      </c>
      <c r="AP156" s="314">
        <f ca="1">('SUBSCRIBER BASE FLTE'!AP48*'COMMISSION ASSUMPTIONS FLTE'!$G52)*('MVLP INPUT FLTE'!$D10*'COMMISSION ASSUMPTIONS FLTE'!$F41)</f>
        <v>0</v>
      </c>
      <c r="AQ156" s="314">
        <f ca="1">('SUBSCRIBER BASE FLTE'!AQ48*'COMMISSION ASSUMPTIONS FLTE'!$G52)*('MVLP INPUT FLTE'!$D10*'COMMISSION ASSUMPTIONS FLTE'!$F41)</f>
        <v>0</v>
      </c>
      <c r="AR156" s="314">
        <f ca="1">('SUBSCRIBER BASE FLTE'!AR48*'COMMISSION ASSUMPTIONS FLTE'!$G52)*('MVLP INPUT FLTE'!$D10*'COMMISSION ASSUMPTIONS FLTE'!$F41)</f>
        <v>0</v>
      </c>
      <c r="AS156" s="314">
        <f ca="1">('SUBSCRIBER BASE FLTE'!AS48*'COMMISSION ASSUMPTIONS FLTE'!$G52)*('MVLP INPUT FLTE'!$D10*'COMMISSION ASSUMPTIONS FLTE'!$F41)</f>
        <v>0</v>
      </c>
      <c r="AT156" s="314">
        <f ca="1">('SUBSCRIBER BASE FLTE'!AT48*'COMMISSION ASSUMPTIONS FLTE'!$G52)*('MVLP INPUT FLTE'!$D10*'COMMISSION ASSUMPTIONS FLTE'!$F41)</f>
        <v>0</v>
      </c>
      <c r="AU156" s="314">
        <f ca="1">('SUBSCRIBER BASE FLTE'!AU48*'COMMISSION ASSUMPTIONS FLTE'!$G52)*('MVLP INPUT FLTE'!$D10*'COMMISSION ASSUMPTIONS FLTE'!$F41)</f>
        <v>0</v>
      </c>
      <c r="AV156" s="314">
        <f ca="1">('SUBSCRIBER BASE FLTE'!AV48*'COMMISSION ASSUMPTIONS FLTE'!$G52)*('MVLP INPUT FLTE'!$D10*'COMMISSION ASSUMPTIONS FLTE'!$F41)</f>
        <v>0</v>
      </c>
      <c r="AW156" s="314">
        <f ca="1">('SUBSCRIBER BASE FLTE'!AW48*'COMMISSION ASSUMPTIONS FLTE'!$G52)*('MVLP INPUT FLTE'!$D10*'COMMISSION ASSUMPTIONS FLTE'!$F41)</f>
        <v>0</v>
      </c>
      <c r="AX156" s="314">
        <f ca="1">('SUBSCRIBER BASE FLTE'!AX48*'COMMISSION ASSUMPTIONS FLTE'!$G52)*('MVLP INPUT FLTE'!$D10*'COMMISSION ASSUMPTIONS FLTE'!$F41)</f>
        <v>0</v>
      </c>
      <c r="AY156" s="314">
        <f ca="1">('SUBSCRIBER BASE FLTE'!AY48*'COMMISSION ASSUMPTIONS FLTE'!$G52)*('MVLP INPUT FLTE'!$D10*'COMMISSION ASSUMPTIONS FLTE'!$F41)</f>
        <v>0</v>
      </c>
      <c r="AZ156" s="314">
        <f ca="1">('SUBSCRIBER BASE FLTE'!AZ48*'COMMISSION ASSUMPTIONS FLTE'!$G52)*('MVLP INPUT FLTE'!$D10*'COMMISSION ASSUMPTIONS FLTE'!$F41)</f>
        <v>0</v>
      </c>
      <c r="BA156" s="314">
        <f ca="1">('SUBSCRIBER BASE FLTE'!BA48*'COMMISSION ASSUMPTIONS FLTE'!$G52)*('MVLP INPUT FLTE'!$D10*'COMMISSION ASSUMPTIONS FLTE'!$F41)</f>
        <v>0</v>
      </c>
      <c r="BB156" s="314">
        <f ca="1">('SUBSCRIBER BASE FLTE'!BB48*'COMMISSION ASSUMPTIONS FLTE'!$G52)*('MVLP INPUT FLTE'!$D10*'COMMISSION ASSUMPTIONS FLTE'!$F41)</f>
        <v>0</v>
      </c>
      <c r="BC156" s="314">
        <f ca="1">('SUBSCRIBER BASE FLTE'!BC48*'COMMISSION ASSUMPTIONS FLTE'!$G52)*('MVLP INPUT FLTE'!$D10*'COMMISSION ASSUMPTIONS FLTE'!$F41)</f>
        <v>0</v>
      </c>
      <c r="BD156" s="314">
        <f ca="1">('SUBSCRIBER BASE FLTE'!BD48*'COMMISSION ASSUMPTIONS FLTE'!$G52)*('MVLP INPUT FLTE'!$D10*'COMMISSION ASSUMPTIONS FLTE'!$F41)</f>
        <v>0</v>
      </c>
      <c r="BE156" s="314">
        <f ca="1">('SUBSCRIBER BASE FLTE'!BE48*'COMMISSION ASSUMPTIONS FLTE'!$G52)*('MVLP INPUT FLTE'!$D10*'COMMISSION ASSUMPTIONS FLTE'!$F41)</f>
        <v>0</v>
      </c>
      <c r="BF156" s="314">
        <f ca="1">('SUBSCRIBER BASE FLTE'!BF48*'COMMISSION ASSUMPTIONS FLTE'!$G52)*('MVLP INPUT FLTE'!$D10*'COMMISSION ASSUMPTIONS FLTE'!$F41)</f>
        <v>0</v>
      </c>
      <c r="BG156" s="314">
        <f ca="1">('SUBSCRIBER BASE FLTE'!BG48*'COMMISSION ASSUMPTIONS FLTE'!$G52)*('MVLP INPUT FLTE'!$D10*'COMMISSION ASSUMPTIONS FLTE'!$F41)</f>
        <v>0</v>
      </c>
      <c r="BH156" s="314">
        <f ca="1">('SUBSCRIBER BASE FLTE'!BH48*'COMMISSION ASSUMPTIONS FLTE'!$G52)*('MVLP INPUT FLTE'!$D10*'COMMISSION ASSUMPTIONS FLTE'!$F41)</f>
        <v>0</v>
      </c>
      <c r="BI156" s="314">
        <f ca="1">('SUBSCRIBER BASE FLTE'!BI48*'COMMISSION ASSUMPTIONS FLTE'!$G52)*('MVLP INPUT FLTE'!$D10*'COMMISSION ASSUMPTIONS FLTE'!$F41)</f>
        <v>0</v>
      </c>
      <c r="BJ156" s="314">
        <f ca="1">('SUBSCRIBER BASE FLTE'!BJ48*'COMMISSION ASSUMPTIONS FLTE'!$G52)*('MVLP INPUT FLTE'!$D10*'COMMISSION ASSUMPTIONS FLTE'!$F41)</f>
        <v>0</v>
      </c>
      <c r="BK156" s="314">
        <f ca="1">('SUBSCRIBER BASE FLTE'!BK48*'COMMISSION ASSUMPTIONS FLTE'!$G52)*('MVLP INPUT FLTE'!$D10*'COMMISSION ASSUMPTIONS FLTE'!$F41)</f>
        <v>0</v>
      </c>
      <c r="BL156" s="314">
        <f ca="1">('SUBSCRIBER BASE FLTE'!BL48*'COMMISSION ASSUMPTIONS FLTE'!$G52)*('MVLP INPUT FLTE'!$D10*'COMMISSION ASSUMPTIONS FLTE'!$F41)</f>
        <v>0</v>
      </c>
      <c r="BM156" s="314">
        <f ca="1">('SUBSCRIBER BASE FLTE'!BM48*'COMMISSION ASSUMPTIONS FLTE'!$G52)*('MVLP INPUT FLTE'!$D10*'COMMISSION ASSUMPTIONS FLTE'!$F41)</f>
        <v>0</v>
      </c>
      <c r="BN156" s="314">
        <f ca="1">('SUBSCRIBER BASE FLTE'!BN48*'COMMISSION ASSUMPTIONS FLTE'!$G52)*('MVLP INPUT FLTE'!$D10*'COMMISSION ASSUMPTIONS FLTE'!$F41)</f>
        <v>0</v>
      </c>
      <c r="BO156" s="314">
        <f ca="1">('SUBSCRIBER BASE FLTE'!BO48*'COMMISSION ASSUMPTIONS FLTE'!$G52)*('MVLP INPUT FLTE'!$D10*'COMMISSION ASSUMPTIONS FLTE'!$F41)</f>
        <v>0</v>
      </c>
      <c r="BP156" s="314">
        <f ca="1">('SUBSCRIBER BASE FLTE'!BP48*'COMMISSION ASSUMPTIONS FLTE'!$G52)*('MVLP INPUT FLTE'!$D10*'COMMISSION ASSUMPTIONS FLTE'!$F41)</f>
        <v>0</v>
      </c>
      <c r="BQ156" s="314">
        <f ca="1">('SUBSCRIBER BASE FLTE'!BQ48*'COMMISSION ASSUMPTIONS FLTE'!$G52)*('MVLP INPUT FLTE'!$D10*'COMMISSION ASSUMPTIONS FLTE'!$F41)</f>
        <v>0</v>
      </c>
      <c r="BR156" s="314">
        <f ca="1">('SUBSCRIBER BASE FLTE'!BR48*'COMMISSION ASSUMPTIONS FLTE'!$G52)*('MVLP INPUT FLTE'!$D10*'COMMISSION ASSUMPTIONS FLTE'!$F41)</f>
        <v>0</v>
      </c>
    </row>
    <row r="157" spans="2:70" ht="24" customHeight="1" outlineLevel="1">
      <c r="B157" s="313" t="str">
        <f>B149</f>
        <v>FLTE 100GB</v>
      </c>
      <c r="C157" s="314">
        <f>('SUBSCRIBER BASE FLTE'!C49*'COMMISSION ASSUMPTIONS FLTE'!$G53)*('MVLP INPUT FLTE'!$D11*'COMMISSION ASSUMPTIONS FLTE'!$F42)</f>
        <v>0</v>
      </c>
      <c r="D157" s="314">
        <f>('SUBSCRIBER BASE FLTE'!D49*'COMMISSION ASSUMPTIONS FLTE'!$G53)*('MVLP INPUT FLTE'!$D11*'COMMISSION ASSUMPTIONS FLTE'!$F42)</f>
        <v>0</v>
      </c>
      <c r="E157" s="314">
        <f>('SUBSCRIBER BASE FLTE'!E49*'COMMISSION ASSUMPTIONS FLTE'!$G53)*('MVLP INPUT FLTE'!$D11*'COMMISSION ASSUMPTIONS FLTE'!$F42)</f>
        <v>0</v>
      </c>
      <c r="F157" s="314">
        <f>('SUBSCRIBER BASE FLTE'!F49*'COMMISSION ASSUMPTIONS FLTE'!$G53)*('MVLP INPUT FLTE'!$D11*'COMMISSION ASSUMPTIONS FLTE'!$F42)</f>
        <v>0</v>
      </c>
      <c r="G157" s="314">
        <f>('SUBSCRIBER BASE FLTE'!G49*'COMMISSION ASSUMPTIONS FLTE'!$G53)*('MVLP INPUT FLTE'!$D11*'COMMISSION ASSUMPTIONS FLTE'!$F42)</f>
        <v>0</v>
      </c>
      <c r="H157" s="314">
        <f>('SUBSCRIBER BASE FLTE'!H49*'COMMISSION ASSUMPTIONS FLTE'!$G53)*('MVLP INPUT FLTE'!$D11*'COMMISSION ASSUMPTIONS FLTE'!$F42)</f>
        <v>0</v>
      </c>
      <c r="I157" s="314">
        <f>('SUBSCRIBER BASE FLTE'!I49*'COMMISSION ASSUMPTIONS FLTE'!$G53)*('MVLP INPUT FLTE'!$D11*'COMMISSION ASSUMPTIONS FLTE'!$F42)</f>
        <v>0</v>
      </c>
      <c r="J157" s="314">
        <f>('SUBSCRIBER BASE FLTE'!J49*'COMMISSION ASSUMPTIONS FLTE'!$G53)*('MVLP INPUT FLTE'!$D11*'COMMISSION ASSUMPTIONS FLTE'!$F42)</f>
        <v>0</v>
      </c>
      <c r="K157" s="314">
        <f ca="1">('SUBSCRIBER BASE FLTE'!K49*'COMMISSION ASSUMPTIONS FLTE'!$G53)*('MVLP INPUT FLTE'!$D11*'COMMISSION ASSUMPTIONS FLTE'!$F42)</f>
        <v>0</v>
      </c>
      <c r="L157" s="314">
        <f ca="1">('SUBSCRIBER BASE FLTE'!L49*'COMMISSION ASSUMPTIONS FLTE'!$G53)*('MVLP INPUT FLTE'!$D11*'COMMISSION ASSUMPTIONS FLTE'!$F42)</f>
        <v>0</v>
      </c>
      <c r="M157" s="314">
        <f ca="1">('SUBSCRIBER BASE FLTE'!M49*'COMMISSION ASSUMPTIONS FLTE'!$G53)*('MVLP INPUT FLTE'!$D11*'COMMISSION ASSUMPTIONS FLTE'!$F42)</f>
        <v>0</v>
      </c>
      <c r="N157" s="314">
        <f ca="1">('SUBSCRIBER BASE FLTE'!N49*'COMMISSION ASSUMPTIONS FLTE'!$G53)*('MVLP INPUT FLTE'!$D11*'COMMISSION ASSUMPTIONS FLTE'!$F42)</f>
        <v>0</v>
      </c>
      <c r="O157" s="314">
        <f ca="1">('SUBSCRIBER BASE FLTE'!O49*'COMMISSION ASSUMPTIONS FLTE'!$G53)*('MVLP INPUT FLTE'!$D11*'COMMISSION ASSUMPTIONS FLTE'!$F42)</f>
        <v>0</v>
      </c>
      <c r="P157" s="314">
        <f ca="1">('SUBSCRIBER BASE FLTE'!P49*'COMMISSION ASSUMPTIONS FLTE'!$G53)*('MVLP INPUT FLTE'!$D11*'COMMISSION ASSUMPTIONS FLTE'!$F42)</f>
        <v>0</v>
      </c>
      <c r="Q157" s="314">
        <f ca="1">('SUBSCRIBER BASE FLTE'!Q49*'COMMISSION ASSUMPTIONS FLTE'!$G53)*('MVLP INPUT FLTE'!$D11*'COMMISSION ASSUMPTIONS FLTE'!$F42)</f>
        <v>0</v>
      </c>
      <c r="R157" s="314">
        <f ca="1">('SUBSCRIBER BASE FLTE'!R49*'COMMISSION ASSUMPTIONS FLTE'!$G53)*('MVLP INPUT FLTE'!$D11*'COMMISSION ASSUMPTIONS FLTE'!$F42)</f>
        <v>0</v>
      </c>
      <c r="S157" s="314">
        <f ca="1">('SUBSCRIBER BASE FLTE'!S49*'COMMISSION ASSUMPTIONS FLTE'!$G53)*('MVLP INPUT FLTE'!$D11*'COMMISSION ASSUMPTIONS FLTE'!$F42)</f>
        <v>0</v>
      </c>
      <c r="T157" s="314">
        <f ca="1">('SUBSCRIBER BASE FLTE'!T49*'COMMISSION ASSUMPTIONS FLTE'!$G53)*('MVLP INPUT FLTE'!$D11*'COMMISSION ASSUMPTIONS FLTE'!$F42)</f>
        <v>0</v>
      </c>
      <c r="U157" s="314">
        <f ca="1">('SUBSCRIBER BASE FLTE'!U49*'COMMISSION ASSUMPTIONS FLTE'!$G53)*('MVLP INPUT FLTE'!$D11*'COMMISSION ASSUMPTIONS FLTE'!$F42)</f>
        <v>0</v>
      </c>
      <c r="V157" s="314">
        <f ca="1">('SUBSCRIBER BASE FLTE'!V49*'COMMISSION ASSUMPTIONS FLTE'!$G53)*('MVLP INPUT FLTE'!$D11*'COMMISSION ASSUMPTIONS FLTE'!$F42)</f>
        <v>0</v>
      </c>
      <c r="W157" s="314">
        <f ca="1">('SUBSCRIBER BASE FLTE'!W49*'COMMISSION ASSUMPTIONS FLTE'!$G53)*('MVLP INPUT FLTE'!$D11*'COMMISSION ASSUMPTIONS FLTE'!$F42)</f>
        <v>0</v>
      </c>
      <c r="X157" s="314">
        <f ca="1">('SUBSCRIBER BASE FLTE'!X49*'COMMISSION ASSUMPTIONS FLTE'!$G53)*('MVLP INPUT FLTE'!$D11*'COMMISSION ASSUMPTIONS FLTE'!$F42)</f>
        <v>0</v>
      </c>
      <c r="Y157" s="314">
        <f ca="1">('SUBSCRIBER BASE FLTE'!Y49*'COMMISSION ASSUMPTIONS FLTE'!$G53)*('MVLP INPUT FLTE'!$D11*'COMMISSION ASSUMPTIONS FLTE'!$F42)</f>
        <v>0</v>
      </c>
      <c r="Z157" s="314">
        <f ca="1">('SUBSCRIBER BASE FLTE'!Z49*'COMMISSION ASSUMPTIONS FLTE'!$G53)*('MVLP INPUT FLTE'!$D11*'COMMISSION ASSUMPTIONS FLTE'!$F42)</f>
        <v>0</v>
      </c>
      <c r="AA157" s="314">
        <f ca="1">('SUBSCRIBER BASE FLTE'!AA49*'COMMISSION ASSUMPTIONS FLTE'!$G53)*('MVLP INPUT FLTE'!$D11*'COMMISSION ASSUMPTIONS FLTE'!$F42)</f>
        <v>0</v>
      </c>
      <c r="AB157" s="314">
        <f ca="1">('SUBSCRIBER BASE FLTE'!AB49*'COMMISSION ASSUMPTIONS FLTE'!$G53)*('MVLP INPUT FLTE'!$D11*'COMMISSION ASSUMPTIONS FLTE'!$F42)</f>
        <v>0</v>
      </c>
      <c r="AC157" s="314">
        <f ca="1">('SUBSCRIBER BASE FLTE'!AC49*'COMMISSION ASSUMPTIONS FLTE'!$G53)*('MVLP INPUT FLTE'!$D11*'COMMISSION ASSUMPTIONS FLTE'!$F42)</f>
        <v>0</v>
      </c>
      <c r="AD157" s="314">
        <f ca="1">('SUBSCRIBER BASE FLTE'!AD49*'COMMISSION ASSUMPTIONS FLTE'!$G53)*('MVLP INPUT FLTE'!$D11*'COMMISSION ASSUMPTIONS FLTE'!$F42)</f>
        <v>0</v>
      </c>
      <c r="AE157" s="314">
        <f ca="1">('SUBSCRIBER BASE FLTE'!AE49*'COMMISSION ASSUMPTIONS FLTE'!$G53)*('MVLP INPUT FLTE'!$D11*'COMMISSION ASSUMPTIONS FLTE'!$F42)</f>
        <v>0</v>
      </c>
      <c r="AF157" s="314">
        <f ca="1">('SUBSCRIBER BASE FLTE'!AF49*'COMMISSION ASSUMPTIONS FLTE'!$G53)*('MVLP INPUT FLTE'!$D11*'COMMISSION ASSUMPTIONS FLTE'!$F42)</f>
        <v>0</v>
      </c>
      <c r="AG157" s="314">
        <f ca="1">('SUBSCRIBER BASE FLTE'!AG49*'COMMISSION ASSUMPTIONS FLTE'!$G53)*('MVLP INPUT FLTE'!$D11*'COMMISSION ASSUMPTIONS FLTE'!$F42)</f>
        <v>0</v>
      </c>
      <c r="AH157" s="314">
        <f ca="1">('SUBSCRIBER BASE FLTE'!AH49*'COMMISSION ASSUMPTIONS FLTE'!$G53)*('MVLP INPUT FLTE'!$D11*'COMMISSION ASSUMPTIONS FLTE'!$F42)</f>
        <v>0</v>
      </c>
      <c r="AI157" s="314">
        <f ca="1">('SUBSCRIBER BASE FLTE'!AI49*'COMMISSION ASSUMPTIONS FLTE'!$G53)*('MVLP INPUT FLTE'!$D11*'COMMISSION ASSUMPTIONS FLTE'!$F42)</f>
        <v>0</v>
      </c>
      <c r="AJ157" s="314">
        <f ca="1">('SUBSCRIBER BASE FLTE'!AJ49*'COMMISSION ASSUMPTIONS FLTE'!$G53)*('MVLP INPUT FLTE'!$D11*'COMMISSION ASSUMPTIONS FLTE'!$F42)</f>
        <v>0</v>
      </c>
      <c r="AK157" s="314">
        <f ca="1">('SUBSCRIBER BASE FLTE'!AK49*'COMMISSION ASSUMPTIONS FLTE'!$G53)*('MVLP INPUT FLTE'!$D11*'COMMISSION ASSUMPTIONS FLTE'!$F42)</f>
        <v>0</v>
      </c>
      <c r="AL157" s="314">
        <f ca="1">('SUBSCRIBER BASE FLTE'!AL49*'COMMISSION ASSUMPTIONS FLTE'!$G53)*('MVLP INPUT FLTE'!$D11*'COMMISSION ASSUMPTIONS FLTE'!$F42)</f>
        <v>0</v>
      </c>
      <c r="AM157" s="314">
        <f ca="1">('SUBSCRIBER BASE FLTE'!AM49*'COMMISSION ASSUMPTIONS FLTE'!$G53)*('MVLP INPUT FLTE'!$D11*'COMMISSION ASSUMPTIONS FLTE'!$F42)</f>
        <v>0</v>
      </c>
      <c r="AN157" s="314">
        <f ca="1">('SUBSCRIBER BASE FLTE'!AN49*'COMMISSION ASSUMPTIONS FLTE'!$G53)*('MVLP INPUT FLTE'!$D11*'COMMISSION ASSUMPTIONS FLTE'!$F42)</f>
        <v>0</v>
      </c>
      <c r="AO157" s="314">
        <f ca="1">('SUBSCRIBER BASE FLTE'!AO49*'COMMISSION ASSUMPTIONS FLTE'!$G53)*('MVLP INPUT FLTE'!$D11*'COMMISSION ASSUMPTIONS FLTE'!$F42)</f>
        <v>0</v>
      </c>
      <c r="AP157" s="314">
        <f ca="1">('SUBSCRIBER BASE FLTE'!AP49*'COMMISSION ASSUMPTIONS FLTE'!$G53)*('MVLP INPUT FLTE'!$D11*'COMMISSION ASSUMPTIONS FLTE'!$F42)</f>
        <v>0</v>
      </c>
      <c r="AQ157" s="314">
        <f ca="1">('SUBSCRIBER BASE FLTE'!AQ49*'COMMISSION ASSUMPTIONS FLTE'!$G53)*('MVLP INPUT FLTE'!$D11*'COMMISSION ASSUMPTIONS FLTE'!$F42)</f>
        <v>0</v>
      </c>
      <c r="AR157" s="314">
        <f ca="1">('SUBSCRIBER BASE FLTE'!AR49*'COMMISSION ASSUMPTIONS FLTE'!$G53)*('MVLP INPUT FLTE'!$D11*'COMMISSION ASSUMPTIONS FLTE'!$F42)</f>
        <v>0</v>
      </c>
      <c r="AS157" s="314">
        <f ca="1">('SUBSCRIBER BASE FLTE'!AS49*'COMMISSION ASSUMPTIONS FLTE'!$G53)*('MVLP INPUT FLTE'!$D11*'COMMISSION ASSUMPTIONS FLTE'!$F42)</f>
        <v>0</v>
      </c>
      <c r="AT157" s="314">
        <f ca="1">('SUBSCRIBER BASE FLTE'!AT49*'COMMISSION ASSUMPTIONS FLTE'!$G53)*('MVLP INPUT FLTE'!$D11*'COMMISSION ASSUMPTIONS FLTE'!$F42)</f>
        <v>0</v>
      </c>
      <c r="AU157" s="314">
        <f ca="1">('SUBSCRIBER BASE FLTE'!AU49*'COMMISSION ASSUMPTIONS FLTE'!$G53)*('MVLP INPUT FLTE'!$D11*'COMMISSION ASSUMPTIONS FLTE'!$F42)</f>
        <v>0</v>
      </c>
      <c r="AV157" s="314">
        <f ca="1">('SUBSCRIBER BASE FLTE'!AV49*'COMMISSION ASSUMPTIONS FLTE'!$G53)*('MVLP INPUT FLTE'!$D11*'COMMISSION ASSUMPTIONS FLTE'!$F42)</f>
        <v>0</v>
      </c>
      <c r="AW157" s="314">
        <f ca="1">('SUBSCRIBER BASE FLTE'!AW49*'COMMISSION ASSUMPTIONS FLTE'!$G53)*('MVLP INPUT FLTE'!$D11*'COMMISSION ASSUMPTIONS FLTE'!$F42)</f>
        <v>0</v>
      </c>
      <c r="AX157" s="314">
        <f ca="1">('SUBSCRIBER BASE FLTE'!AX49*'COMMISSION ASSUMPTIONS FLTE'!$G53)*('MVLP INPUT FLTE'!$D11*'COMMISSION ASSUMPTIONS FLTE'!$F42)</f>
        <v>0</v>
      </c>
      <c r="AY157" s="314">
        <f ca="1">('SUBSCRIBER BASE FLTE'!AY49*'COMMISSION ASSUMPTIONS FLTE'!$G53)*('MVLP INPUT FLTE'!$D11*'COMMISSION ASSUMPTIONS FLTE'!$F42)</f>
        <v>0</v>
      </c>
      <c r="AZ157" s="314">
        <f ca="1">('SUBSCRIBER BASE FLTE'!AZ49*'COMMISSION ASSUMPTIONS FLTE'!$G53)*('MVLP INPUT FLTE'!$D11*'COMMISSION ASSUMPTIONS FLTE'!$F42)</f>
        <v>0</v>
      </c>
      <c r="BA157" s="314">
        <f ca="1">('SUBSCRIBER BASE FLTE'!BA49*'COMMISSION ASSUMPTIONS FLTE'!$G53)*('MVLP INPUT FLTE'!$D11*'COMMISSION ASSUMPTIONS FLTE'!$F42)</f>
        <v>0</v>
      </c>
      <c r="BB157" s="314">
        <f ca="1">('SUBSCRIBER BASE FLTE'!BB49*'COMMISSION ASSUMPTIONS FLTE'!$G53)*('MVLP INPUT FLTE'!$D11*'COMMISSION ASSUMPTIONS FLTE'!$F42)</f>
        <v>0</v>
      </c>
      <c r="BC157" s="314">
        <f ca="1">('SUBSCRIBER BASE FLTE'!BC49*'COMMISSION ASSUMPTIONS FLTE'!$G53)*('MVLP INPUT FLTE'!$D11*'COMMISSION ASSUMPTIONS FLTE'!$F42)</f>
        <v>0</v>
      </c>
      <c r="BD157" s="314">
        <f ca="1">('SUBSCRIBER BASE FLTE'!BD49*'COMMISSION ASSUMPTIONS FLTE'!$G53)*('MVLP INPUT FLTE'!$D11*'COMMISSION ASSUMPTIONS FLTE'!$F42)</f>
        <v>0</v>
      </c>
      <c r="BE157" s="314">
        <f ca="1">('SUBSCRIBER BASE FLTE'!BE49*'COMMISSION ASSUMPTIONS FLTE'!$G53)*('MVLP INPUT FLTE'!$D11*'COMMISSION ASSUMPTIONS FLTE'!$F42)</f>
        <v>0</v>
      </c>
      <c r="BF157" s="314">
        <f ca="1">('SUBSCRIBER BASE FLTE'!BF49*'COMMISSION ASSUMPTIONS FLTE'!$G53)*('MVLP INPUT FLTE'!$D11*'COMMISSION ASSUMPTIONS FLTE'!$F42)</f>
        <v>0</v>
      </c>
      <c r="BG157" s="314">
        <f ca="1">('SUBSCRIBER BASE FLTE'!BG49*'COMMISSION ASSUMPTIONS FLTE'!$G53)*('MVLP INPUT FLTE'!$D11*'COMMISSION ASSUMPTIONS FLTE'!$F42)</f>
        <v>0</v>
      </c>
      <c r="BH157" s="314">
        <f ca="1">('SUBSCRIBER BASE FLTE'!BH49*'COMMISSION ASSUMPTIONS FLTE'!$G53)*('MVLP INPUT FLTE'!$D11*'COMMISSION ASSUMPTIONS FLTE'!$F42)</f>
        <v>0</v>
      </c>
      <c r="BI157" s="314">
        <f ca="1">('SUBSCRIBER BASE FLTE'!BI49*'COMMISSION ASSUMPTIONS FLTE'!$G53)*('MVLP INPUT FLTE'!$D11*'COMMISSION ASSUMPTIONS FLTE'!$F42)</f>
        <v>0</v>
      </c>
      <c r="BJ157" s="314">
        <f ca="1">('SUBSCRIBER BASE FLTE'!BJ49*'COMMISSION ASSUMPTIONS FLTE'!$G53)*('MVLP INPUT FLTE'!$D11*'COMMISSION ASSUMPTIONS FLTE'!$F42)</f>
        <v>0</v>
      </c>
      <c r="BK157" s="314">
        <f ca="1">('SUBSCRIBER BASE FLTE'!BK49*'COMMISSION ASSUMPTIONS FLTE'!$G53)*('MVLP INPUT FLTE'!$D11*'COMMISSION ASSUMPTIONS FLTE'!$F42)</f>
        <v>0</v>
      </c>
      <c r="BL157" s="314">
        <f ca="1">('SUBSCRIBER BASE FLTE'!BL49*'COMMISSION ASSUMPTIONS FLTE'!$G53)*('MVLP INPUT FLTE'!$D11*'COMMISSION ASSUMPTIONS FLTE'!$F42)</f>
        <v>0</v>
      </c>
      <c r="BM157" s="314">
        <f ca="1">('SUBSCRIBER BASE FLTE'!BM49*'COMMISSION ASSUMPTIONS FLTE'!$G53)*('MVLP INPUT FLTE'!$D11*'COMMISSION ASSUMPTIONS FLTE'!$F42)</f>
        <v>0</v>
      </c>
      <c r="BN157" s="314">
        <f ca="1">('SUBSCRIBER BASE FLTE'!BN49*'COMMISSION ASSUMPTIONS FLTE'!$G53)*('MVLP INPUT FLTE'!$D11*'COMMISSION ASSUMPTIONS FLTE'!$F42)</f>
        <v>0</v>
      </c>
      <c r="BO157" s="314">
        <f ca="1">('SUBSCRIBER BASE FLTE'!BO49*'COMMISSION ASSUMPTIONS FLTE'!$G53)*('MVLP INPUT FLTE'!$D11*'COMMISSION ASSUMPTIONS FLTE'!$F42)</f>
        <v>0</v>
      </c>
      <c r="BP157" s="314">
        <f ca="1">('SUBSCRIBER BASE FLTE'!BP49*'COMMISSION ASSUMPTIONS FLTE'!$G53)*('MVLP INPUT FLTE'!$D11*'COMMISSION ASSUMPTIONS FLTE'!$F42)</f>
        <v>0</v>
      </c>
      <c r="BQ157" s="314">
        <f ca="1">('SUBSCRIBER BASE FLTE'!BQ49*'COMMISSION ASSUMPTIONS FLTE'!$G53)*('MVLP INPUT FLTE'!$D11*'COMMISSION ASSUMPTIONS FLTE'!$F42)</f>
        <v>0</v>
      </c>
      <c r="BR157" s="314">
        <f ca="1">('SUBSCRIBER BASE FLTE'!BR49*'COMMISSION ASSUMPTIONS FLTE'!$G53)*('MVLP INPUT FLTE'!$D11*'COMMISSION ASSUMPTIONS FLTE'!$F42)</f>
        <v>0</v>
      </c>
    </row>
    <row r="158" spans="2:70" ht="24" customHeight="1" outlineLevel="1">
      <c r="B158" s="313" t="str">
        <f>B150</f>
        <v>FLTE 200GB</v>
      </c>
      <c r="C158" s="314">
        <f>('SUBSCRIBER BASE FLTE'!C50*'COMMISSION ASSUMPTIONS FLTE'!$G54)*('MVLP INPUT FLTE'!$D12*'COMMISSION ASSUMPTIONS FLTE'!$F43)</f>
        <v>0</v>
      </c>
      <c r="D158" s="314">
        <f>('SUBSCRIBER BASE FLTE'!D50*'COMMISSION ASSUMPTIONS FLTE'!$G54)*('MVLP INPUT FLTE'!$D12*'COMMISSION ASSUMPTIONS FLTE'!$F43)</f>
        <v>0</v>
      </c>
      <c r="E158" s="314">
        <f>('SUBSCRIBER BASE FLTE'!E50*'COMMISSION ASSUMPTIONS FLTE'!$G54)*('MVLP INPUT FLTE'!$D12*'COMMISSION ASSUMPTIONS FLTE'!$F43)</f>
        <v>0</v>
      </c>
      <c r="F158" s="314">
        <f>('SUBSCRIBER BASE FLTE'!F50*'COMMISSION ASSUMPTIONS FLTE'!$G54)*('MVLP INPUT FLTE'!$D12*'COMMISSION ASSUMPTIONS FLTE'!$F43)</f>
        <v>0</v>
      </c>
      <c r="G158" s="314">
        <f>('SUBSCRIBER BASE FLTE'!G50*'COMMISSION ASSUMPTIONS FLTE'!$G54)*('MVLP INPUT FLTE'!$D12*'COMMISSION ASSUMPTIONS FLTE'!$F43)</f>
        <v>0</v>
      </c>
      <c r="H158" s="314">
        <f>('SUBSCRIBER BASE FLTE'!H50*'COMMISSION ASSUMPTIONS FLTE'!$G54)*('MVLP INPUT FLTE'!$D12*'COMMISSION ASSUMPTIONS FLTE'!$F43)</f>
        <v>0</v>
      </c>
      <c r="I158" s="314">
        <f>('SUBSCRIBER BASE FLTE'!I50*'COMMISSION ASSUMPTIONS FLTE'!$G54)*('MVLP INPUT FLTE'!$D12*'COMMISSION ASSUMPTIONS FLTE'!$F43)</f>
        <v>0</v>
      </c>
      <c r="J158" s="314">
        <f>('SUBSCRIBER BASE FLTE'!J50*'COMMISSION ASSUMPTIONS FLTE'!$G54)*('MVLP INPUT FLTE'!$D12*'COMMISSION ASSUMPTIONS FLTE'!$F43)</f>
        <v>0</v>
      </c>
      <c r="K158" s="314">
        <f ca="1">('SUBSCRIBER BASE FLTE'!K50*'COMMISSION ASSUMPTIONS FLTE'!$G54)*('MVLP INPUT FLTE'!$D12*'COMMISSION ASSUMPTIONS FLTE'!$F43)</f>
        <v>0</v>
      </c>
      <c r="L158" s="314">
        <f ca="1">('SUBSCRIBER BASE FLTE'!L50*'COMMISSION ASSUMPTIONS FLTE'!$G54)*('MVLP INPUT FLTE'!$D12*'COMMISSION ASSUMPTIONS FLTE'!$F43)</f>
        <v>0</v>
      </c>
      <c r="M158" s="314">
        <f ca="1">('SUBSCRIBER BASE FLTE'!M50*'COMMISSION ASSUMPTIONS FLTE'!$G54)*('MVLP INPUT FLTE'!$D12*'COMMISSION ASSUMPTIONS FLTE'!$F43)</f>
        <v>0</v>
      </c>
      <c r="N158" s="314">
        <f ca="1">('SUBSCRIBER BASE FLTE'!N50*'COMMISSION ASSUMPTIONS FLTE'!$G54)*('MVLP INPUT FLTE'!$D12*'COMMISSION ASSUMPTIONS FLTE'!$F43)</f>
        <v>0</v>
      </c>
      <c r="O158" s="314">
        <f ca="1">('SUBSCRIBER BASE FLTE'!O50*'COMMISSION ASSUMPTIONS FLTE'!$G54)*('MVLP INPUT FLTE'!$D12*'COMMISSION ASSUMPTIONS FLTE'!$F43)</f>
        <v>0</v>
      </c>
      <c r="P158" s="314">
        <f ca="1">('SUBSCRIBER BASE FLTE'!P50*'COMMISSION ASSUMPTIONS FLTE'!$G54)*('MVLP INPUT FLTE'!$D12*'COMMISSION ASSUMPTIONS FLTE'!$F43)</f>
        <v>0</v>
      </c>
      <c r="Q158" s="314">
        <f ca="1">('SUBSCRIBER BASE FLTE'!Q50*'COMMISSION ASSUMPTIONS FLTE'!$G54)*('MVLP INPUT FLTE'!$D12*'COMMISSION ASSUMPTIONS FLTE'!$F43)</f>
        <v>0</v>
      </c>
      <c r="R158" s="314">
        <f ca="1">('SUBSCRIBER BASE FLTE'!R50*'COMMISSION ASSUMPTIONS FLTE'!$G54)*('MVLP INPUT FLTE'!$D12*'COMMISSION ASSUMPTIONS FLTE'!$F43)</f>
        <v>0</v>
      </c>
      <c r="S158" s="314">
        <f ca="1">('SUBSCRIBER BASE FLTE'!S50*'COMMISSION ASSUMPTIONS FLTE'!$G54)*('MVLP INPUT FLTE'!$D12*'COMMISSION ASSUMPTIONS FLTE'!$F43)</f>
        <v>0</v>
      </c>
      <c r="T158" s="314">
        <f ca="1">('SUBSCRIBER BASE FLTE'!T50*'COMMISSION ASSUMPTIONS FLTE'!$G54)*('MVLP INPUT FLTE'!$D12*'COMMISSION ASSUMPTIONS FLTE'!$F43)</f>
        <v>0</v>
      </c>
      <c r="U158" s="314">
        <f ca="1">('SUBSCRIBER BASE FLTE'!U50*'COMMISSION ASSUMPTIONS FLTE'!$G54)*('MVLP INPUT FLTE'!$D12*'COMMISSION ASSUMPTIONS FLTE'!$F43)</f>
        <v>0</v>
      </c>
      <c r="V158" s="314">
        <f ca="1">('SUBSCRIBER BASE FLTE'!V50*'COMMISSION ASSUMPTIONS FLTE'!$G54)*('MVLP INPUT FLTE'!$D12*'COMMISSION ASSUMPTIONS FLTE'!$F43)</f>
        <v>0</v>
      </c>
      <c r="W158" s="314">
        <f ca="1">('SUBSCRIBER BASE FLTE'!W50*'COMMISSION ASSUMPTIONS FLTE'!$G54)*('MVLP INPUT FLTE'!$D12*'COMMISSION ASSUMPTIONS FLTE'!$F43)</f>
        <v>0</v>
      </c>
      <c r="X158" s="314">
        <f ca="1">('SUBSCRIBER BASE FLTE'!X50*'COMMISSION ASSUMPTIONS FLTE'!$G54)*('MVLP INPUT FLTE'!$D12*'COMMISSION ASSUMPTIONS FLTE'!$F43)</f>
        <v>0</v>
      </c>
      <c r="Y158" s="314">
        <f ca="1">('SUBSCRIBER BASE FLTE'!Y50*'COMMISSION ASSUMPTIONS FLTE'!$G54)*('MVLP INPUT FLTE'!$D12*'COMMISSION ASSUMPTIONS FLTE'!$F43)</f>
        <v>0</v>
      </c>
      <c r="Z158" s="314">
        <f ca="1">('SUBSCRIBER BASE FLTE'!Z50*'COMMISSION ASSUMPTIONS FLTE'!$G54)*('MVLP INPUT FLTE'!$D12*'COMMISSION ASSUMPTIONS FLTE'!$F43)</f>
        <v>0</v>
      </c>
      <c r="AA158" s="314">
        <f ca="1">('SUBSCRIBER BASE FLTE'!AA50*'COMMISSION ASSUMPTIONS FLTE'!$G54)*('MVLP INPUT FLTE'!$D12*'COMMISSION ASSUMPTIONS FLTE'!$F43)</f>
        <v>0</v>
      </c>
      <c r="AB158" s="314">
        <f ca="1">('SUBSCRIBER BASE FLTE'!AB50*'COMMISSION ASSUMPTIONS FLTE'!$G54)*('MVLP INPUT FLTE'!$D12*'COMMISSION ASSUMPTIONS FLTE'!$F43)</f>
        <v>0</v>
      </c>
      <c r="AC158" s="314">
        <f ca="1">('SUBSCRIBER BASE FLTE'!AC50*'COMMISSION ASSUMPTIONS FLTE'!$G54)*('MVLP INPUT FLTE'!$D12*'COMMISSION ASSUMPTIONS FLTE'!$F43)</f>
        <v>0</v>
      </c>
      <c r="AD158" s="314">
        <f ca="1">('SUBSCRIBER BASE FLTE'!AD50*'COMMISSION ASSUMPTIONS FLTE'!$G54)*('MVLP INPUT FLTE'!$D12*'COMMISSION ASSUMPTIONS FLTE'!$F43)</f>
        <v>0</v>
      </c>
      <c r="AE158" s="314">
        <f ca="1">('SUBSCRIBER BASE FLTE'!AE50*'COMMISSION ASSUMPTIONS FLTE'!$G54)*('MVLP INPUT FLTE'!$D12*'COMMISSION ASSUMPTIONS FLTE'!$F43)</f>
        <v>0</v>
      </c>
      <c r="AF158" s="314">
        <f ca="1">('SUBSCRIBER BASE FLTE'!AF50*'COMMISSION ASSUMPTIONS FLTE'!$G54)*('MVLP INPUT FLTE'!$D12*'COMMISSION ASSUMPTIONS FLTE'!$F43)</f>
        <v>0</v>
      </c>
      <c r="AG158" s="314">
        <f ca="1">('SUBSCRIBER BASE FLTE'!AG50*'COMMISSION ASSUMPTIONS FLTE'!$G54)*('MVLP INPUT FLTE'!$D12*'COMMISSION ASSUMPTIONS FLTE'!$F43)</f>
        <v>0</v>
      </c>
      <c r="AH158" s="314">
        <f ca="1">('SUBSCRIBER BASE FLTE'!AH50*'COMMISSION ASSUMPTIONS FLTE'!$G54)*('MVLP INPUT FLTE'!$D12*'COMMISSION ASSUMPTIONS FLTE'!$F43)</f>
        <v>0</v>
      </c>
      <c r="AI158" s="314">
        <f ca="1">('SUBSCRIBER BASE FLTE'!AI50*'COMMISSION ASSUMPTIONS FLTE'!$G54)*('MVLP INPUT FLTE'!$D12*'COMMISSION ASSUMPTIONS FLTE'!$F43)</f>
        <v>0</v>
      </c>
      <c r="AJ158" s="314">
        <f ca="1">('SUBSCRIBER BASE FLTE'!AJ50*'COMMISSION ASSUMPTIONS FLTE'!$G54)*('MVLP INPUT FLTE'!$D12*'COMMISSION ASSUMPTIONS FLTE'!$F43)</f>
        <v>0</v>
      </c>
      <c r="AK158" s="314">
        <f ca="1">('SUBSCRIBER BASE FLTE'!AK50*'COMMISSION ASSUMPTIONS FLTE'!$G54)*('MVLP INPUT FLTE'!$D12*'COMMISSION ASSUMPTIONS FLTE'!$F43)</f>
        <v>0</v>
      </c>
      <c r="AL158" s="314">
        <f ca="1">('SUBSCRIBER BASE FLTE'!AL50*'COMMISSION ASSUMPTIONS FLTE'!$G54)*('MVLP INPUT FLTE'!$D12*'COMMISSION ASSUMPTIONS FLTE'!$F43)</f>
        <v>0</v>
      </c>
      <c r="AM158" s="314">
        <f ca="1">('SUBSCRIBER BASE FLTE'!AM50*'COMMISSION ASSUMPTIONS FLTE'!$G54)*('MVLP INPUT FLTE'!$D12*'COMMISSION ASSUMPTIONS FLTE'!$F43)</f>
        <v>0</v>
      </c>
      <c r="AN158" s="314">
        <f ca="1">('SUBSCRIBER BASE FLTE'!AN50*'COMMISSION ASSUMPTIONS FLTE'!$G54)*('MVLP INPUT FLTE'!$D12*'COMMISSION ASSUMPTIONS FLTE'!$F43)</f>
        <v>0</v>
      </c>
      <c r="AO158" s="314">
        <f ca="1">('SUBSCRIBER BASE FLTE'!AO50*'COMMISSION ASSUMPTIONS FLTE'!$G54)*('MVLP INPUT FLTE'!$D12*'COMMISSION ASSUMPTIONS FLTE'!$F43)</f>
        <v>0</v>
      </c>
      <c r="AP158" s="314">
        <f ca="1">('SUBSCRIBER BASE FLTE'!AP50*'COMMISSION ASSUMPTIONS FLTE'!$G54)*('MVLP INPUT FLTE'!$D12*'COMMISSION ASSUMPTIONS FLTE'!$F43)</f>
        <v>0</v>
      </c>
      <c r="AQ158" s="314">
        <f ca="1">('SUBSCRIBER BASE FLTE'!AQ50*'COMMISSION ASSUMPTIONS FLTE'!$G54)*('MVLP INPUT FLTE'!$D12*'COMMISSION ASSUMPTIONS FLTE'!$F43)</f>
        <v>0</v>
      </c>
      <c r="AR158" s="314">
        <f ca="1">('SUBSCRIBER BASE FLTE'!AR50*'COMMISSION ASSUMPTIONS FLTE'!$G54)*('MVLP INPUT FLTE'!$D12*'COMMISSION ASSUMPTIONS FLTE'!$F43)</f>
        <v>0</v>
      </c>
      <c r="AS158" s="314">
        <f ca="1">('SUBSCRIBER BASE FLTE'!AS50*'COMMISSION ASSUMPTIONS FLTE'!$G54)*('MVLP INPUT FLTE'!$D12*'COMMISSION ASSUMPTIONS FLTE'!$F43)</f>
        <v>0</v>
      </c>
      <c r="AT158" s="314">
        <f ca="1">('SUBSCRIBER BASE FLTE'!AT50*'COMMISSION ASSUMPTIONS FLTE'!$G54)*('MVLP INPUT FLTE'!$D12*'COMMISSION ASSUMPTIONS FLTE'!$F43)</f>
        <v>0</v>
      </c>
      <c r="AU158" s="314">
        <f ca="1">('SUBSCRIBER BASE FLTE'!AU50*'COMMISSION ASSUMPTIONS FLTE'!$G54)*('MVLP INPUT FLTE'!$D12*'COMMISSION ASSUMPTIONS FLTE'!$F43)</f>
        <v>0</v>
      </c>
      <c r="AV158" s="314">
        <f ca="1">('SUBSCRIBER BASE FLTE'!AV50*'COMMISSION ASSUMPTIONS FLTE'!$G54)*('MVLP INPUT FLTE'!$D12*'COMMISSION ASSUMPTIONS FLTE'!$F43)</f>
        <v>0</v>
      </c>
      <c r="AW158" s="314">
        <f ca="1">('SUBSCRIBER BASE FLTE'!AW50*'COMMISSION ASSUMPTIONS FLTE'!$G54)*('MVLP INPUT FLTE'!$D12*'COMMISSION ASSUMPTIONS FLTE'!$F43)</f>
        <v>0</v>
      </c>
      <c r="AX158" s="314">
        <f ca="1">('SUBSCRIBER BASE FLTE'!AX50*'COMMISSION ASSUMPTIONS FLTE'!$G54)*('MVLP INPUT FLTE'!$D12*'COMMISSION ASSUMPTIONS FLTE'!$F43)</f>
        <v>0</v>
      </c>
      <c r="AY158" s="314">
        <f ca="1">('SUBSCRIBER BASE FLTE'!AY50*'COMMISSION ASSUMPTIONS FLTE'!$G54)*('MVLP INPUT FLTE'!$D12*'COMMISSION ASSUMPTIONS FLTE'!$F43)</f>
        <v>0</v>
      </c>
      <c r="AZ158" s="314">
        <f ca="1">('SUBSCRIBER BASE FLTE'!AZ50*'COMMISSION ASSUMPTIONS FLTE'!$G54)*('MVLP INPUT FLTE'!$D12*'COMMISSION ASSUMPTIONS FLTE'!$F43)</f>
        <v>0</v>
      </c>
      <c r="BA158" s="314">
        <f ca="1">('SUBSCRIBER BASE FLTE'!BA50*'COMMISSION ASSUMPTIONS FLTE'!$G54)*('MVLP INPUT FLTE'!$D12*'COMMISSION ASSUMPTIONS FLTE'!$F43)</f>
        <v>0</v>
      </c>
      <c r="BB158" s="314">
        <f ca="1">('SUBSCRIBER BASE FLTE'!BB50*'COMMISSION ASSUMPTIONS FLTE'!$G54)*('MVLP INPUT FLTE'!$D12*'COMMISSION ASSUMPTIONS FLTE'!$F43)</f>
        <v>0</v>
      </c>
      <c r="BC158" s="314">
        <f ca="1">('SUBSCRIBER BASE FLTE'!BC50*'COMMISSION ASSUMPTIONS FLTE'!$G54)*('MVLP INPUT FLTE'!$D12*'COMMISSION ASSUMPTIONS FLTE'!$F43)</f>
        <v>0</v>
      </c>
      <c r="BD158" s="314">
        <f ca="1">('SUBSCRIBER BASE FLTE'!BD50*'COMMISSION ASSUMPTIONS FLTE'!$G54)*('MVLP INPUT FLTE'!$D12*'COMMISSION ASSUMPTIONS FLTE'!$F43)</f>
        <v>0</v>
      </c>
      <c r="BE158" s="314">
        <f ca="1">('SUBSCRIBER BASE FLTE'!BE50*'COMMISSION ASSUMPTIONS FLTE'!$G54)*('MVLP INPUT FLTE'!$D12*'COMMISSION ASSUMPTIONS FLTE'!$F43)</f>
        <v>0</v>
      </c>
      <c r="BF158" s="314">
        <f ca="1">('SUBSCRIBER BASE FLTE'!BF50*'COMMISSION ASSUMPTIONS FLTE'!$G54)*('MVLP INPUT FLTE'!$D12*'COMMISSION ASSUMPTIONS FLTE'!$F43)</f>
        <v>0</v>
      </c>
      <c r="BG158" s="314">
        <f ca="1">('SUBSCRIBER BASE FLTE'!BG50*'COMMISSION ASSUMPTIONS FLTE'!$G54)*('MVLP INPUT FLTE'!$D12*'COMMISSION ASSUMPTIONS FLTE'!$F43)</f>
        <v>0</v>
      </c>
      <c r="BH158" s="314">
        <f ca="1">('SUBSCRIBER BASE FLTE'!BH50*'COMMISSION ASSUMPTIONS FLTE'!$G54)*('MVLP INPUT FLTE'!$D12*'COMMISSION ASSUMPTIONS FLTE'!$F43)</f>
        <v>0</v>
      </c>
      <c r="BI158" s="314">
        <f ca="1">('SUBSCRIBER BASE FLTE'!BI50*'COMMISSION ASSUMPTIONS FLTE'!$G54)*('MVLP INPUT FLTE'!$D12*'COMMISSION ASSUMPTIONS FLTE'!$F43)</f>
        <v>0</v>
      </c>
      <c r="BJ158" s="314">
        <f ca="1">('SUBSCRIBER BASE FLTE'!BJ50*'COMMISSION ASSUMPTIONS FLTE'!$G54)*('MVLP INPUT FLTE'!$D12*'COMMISSION ASSUMPTIONS FLTE'!$F43)</f>
        <v>0</v>
      </c>
      <c r="BK158" s="314">
        <f ca="1">('SUBSCRIBER BASE FLTE'!BK50*'COMMISSION ASSUMPTIONS FLTE'!$G54)*('MVLP INPUT FLTE'!$D12*'COMMISSION ASSUMPTIONS FLTE'!$F43)</f>
        <v>0</v>
      </c>
      <c r="BL158" s="314">
        <f ca="1">('SUBSCRIBER BASE FLTE'!BL50*'COMMISSION ASSUMPTIONS FLTE'!$G54)*('MVLP INPUT FLTE'!$D12*'COMMISSION ASSUMPTIONS FLTE'!$F43)</f>
        <v>0</v>
      </c>
      <c r="BM158" s="314">
        <f ca="1">('SUBSCRIBER BASE FLTE'!BM50*'COMMISSION ASSUMPTIONS FLTE'!$G54)*('MVLP INPUT FLTE'!$D12*'COMMISSION ASSUMPTIONS FLTE'!$F43)</f>
        <v>0</v>
      </c>
      <c r="BN158" s="314">
        <f ca="1">('SUBSCRIBER BASE FLTE'!BN50*'COMMISSION ASSUMPTIONS FLTE'!$G54)*('MVLP INPUT FLTE'!$D12*'COMMISSION ASSUMPTIONS FLTE'!$F43)</f>
        <v>0</v>
      </c>
      <c r="BO158" s="314">
        <f ca="1">('SUBSCRIBER BASE FLTE'!BO50*'COMMISSION ASSUMPTIONS FLTE'!$G54)*('MVLP INPUT FLTE'!$D12*'COMMISSION ASSUMPTIONS FLTE'!$F43)</f>
        <v>0</v>
      </c>
      <c r="BP158" s="314">
        <f ca="1">('SUBSCRIBER BASE FLTE'!BP50*'COMMISSION ASSUMPTIONS FLTE'!$G54)*('MVLP INPUT FLTE'!$D12*'COMMISSION ASSUMPTIONS FLTE'!$F43)</f>
        <v>0</v>
      </c>
      <c r="BQ158" s="314">
        <f ca="1">('SUBSCRIBER BASE FLTE'!BQ50*'COMMISSION ASSUMPTIONS FLTE'!$G54)*('MVLP INPUT FLTE'!$D12*'COMMISSION ASSUMPTIONS FLTE'!$F43)</f>
        <v>0</v>
      </c>
      <c r="BR158" s="314">
        <f ca="1">('SUBSCRIBER BASE FLTE'!BR50*'COMMISSION ASSUMPTIONS FLTE'!$G54)*('MVLP INPUT FLTE'!$D12*'COMMISSION ASSUMPTIONS FLTE'!$F43)</f>
        <v>0</v>
      </c>
    </row>
    <row r="159" spans="2:70" ht="24" customHeight="1" outlineLevel="1">
      <c r="B159" s="313" t="str">
        <f>B151</f>
        <v>FLTE 400GB</v>
      </c>
      <c r="C159" s="314">
        <f>('SUBSCRIBER BASE FLTE'!C51*'COMMISSION ASSUMPTIONS FLTE'!$G55)*('MVLP INPUT FLTE'!$D13*'COMMISSION ASSUMPTIONS FLTE'!$F44)</f>
        <v>0</v>
      </c>
      <c r="D159" s="314">
        <f>('SUBSCRIBER BASE FLTE'!D51*'COMMISSION ASSUMPTIONS FLTE'!$G55)*('MVLP INPUT FLTE'!$D13*'COMMISSION ASSUMPTIONS FLTE'!$F44)</f>
        <v>0</v>
      </c>
      <c r="E159" s="314">
        <f>('SUBSCRIBER BASE FLTE'!E51*'COMMISSION ASSUMPTIONS FLTE'!$G55)*('MVLP INPUT FLTE'!$D13*'COMMISSION ASSUMPTIONS FLTE'!$F44)</f>
        <v>0</v>
      </c>
      <c r="F159" s="314">
        <f>('SUBSCRIBER BASE FLTE'!F51*'COMMISSION ASSUMPTIONS FLTE'!$G55)*('MVLP INPUT FLTE'!$D13*'COMMISSION ASSUMPTIONS FLTE'!$F44)</f>
        <v>0</v>
      </c>
      <c r="G159" s="314">
        <f>('SUBSCRIBER BASE FLTE'!G51*'COMMISSION ASSUMPTIONS FLTE'!$G55)*('MVLP INPUT FLTE'!$D13*'COMMISSION ASSUMPTIONS FLTE'!$F44)</f>
        <v>0</v>
      </c>
      <c r="H159" s="314">
        <f>('SUBSCRIBER BASE FLTE'!H51*'COMMISSION ASSUMPTIONS FLTE'!$G55)*('MVLP INPUT FLTE'!$D13*'COMMISSION ASSUMPTIONS FLTE'!$F44)</f>
        <v>0</v>
      </c>
      <c r="I159" s="314">
        <f>('SUBSCRIBER BASE FLTE'!I51*'COMMISSION ASSUMPTIONS FLTE'!$G55)*('MVLP INPUT FLTE'!$D13*'COMMISSION ASSUMPTIONS FLTE'!$F44)</f>
        <v>0</v>
      </c>
      <c r="J159" s="314">
        <f>('SUBSCRIBER BASE FLTE'!J51*'COMMISSION ASSUMPTIONS FLTE'!$G55)*('MVLP INPUT FLTE'!$D13*'COMMISSION ASSUMPTIONS FLTE'!$F44)</f>
        <v>0</v>
      </c>
      <c r="K159" s="314">
        <f ca="1">('SUBSCRIBER BASE FLTE'!K51*'COMMISSION ASSUMPTIONS FLTE'!$G55)*('MVLP INPUT FLTE'!$D13*'COMMISSION ASSUMPTIONS FLTE'!$F44)</f>
        <v>0</v>
      </c>
      <c r="L159" s="314">
        <f ca="1">('SUBSCRIBER BASE FLTE'!L51*'COMMISSION ASSUMPTIONS FLTE'!$G55)*('MVLP INPUT FLTE'!$D13*'COMMISSION ASSUMPTIONS FLTE'!$F44)</f>
        <v>0</v>
      </c>
      <c r="M159" s="314">
        <f ca="1">('SUBSCRIBER BASE FLTE'!M51*'COMMISSION ASSUMPTIONS FLTE'!$G55)*('MVLP INPUT FLTE'!$D13*'COMMISSION ASSUMPTIONS FLTE'!$F44)</f>
        <v>0</v>
      </c>
      <c r="N159" s="314">
        <f ca="1">('SUBSCRIBER BASE FLTE'!N51*'COMMISSION ASSUMPTIONS FLTE'!$G55)*('MVLP INPUT FLTE'!$D13*'COMMISSION ASSUMPTIONS FLTE'!$F44)</f>
        <v>0</v>
      </c>
      <c r="O159" s="314">
        <f ca="1">('SUBSCRIBER BASE FLTE'!O51*'COMMISSION ASSUMPTIONS FLTE'!$G55)*('MVLP INPUT FLTE'!$D13*'COMMISSION ASSUMPTIONS FLTE'!$F44)</f>
        <v>0</v>
      </c>
      <c r="P159" s="314">
        <f ca="1">('SUBSCRIBER BASE FLTE'!P51*'COMMISSION ASSUMPTIONS FLTE'!$G55)*('MVLP INPUT FLTE'!$D13*'COMMISSION ASSUMPTIONS FLTE'!$F44)</f>
        <v>0</v>
      </c>
      <c r="Q159" s="314">
        <f ca="1">('SUBSCRIBER BASE FLTE'!Q51*'COMMISSION ASSUMPTIONS FLTE'!$G55)*('MVLP INPUT FLTE'!$D13*'COMMISSION ASSUMPTIONS FLTE'!$F44)</f>
        <v>0</v>
      </c>
      <c r="R159" s="314">
        <f ca="1">('SUBSCRIBER BASE FLTE'!R51*'COMMISSION ASSUMPTIONS FLTE'!$G55)*('MVLP INPUT FLTE'!$D13*'COMMISSION ASSUMPTIONS FLTE'!$F44)</f>
        <v>0</v>
      </c>
      <c r="S159" s="314">
        <f ca="1">('SUBSCRIBER BASE FLTE'!S51*'COMMISSION ASSUMPTIONS FLTE'!$G55)*('MVLP INPUT FLTE'!$D13*'COMMISSION ASSUMPTIONS FLTE'!$F44)</f>
        <v>0</v>
      </c>
      <c r="T159" s="314">
        <f ca="1">('SUBSCRIBER BASE FLTE'!T51*'COMMISSION ASSUMPTIONS FLTE'!$G55)*('MVLP INPUT FLTE'!$D13*'COMMISSION ASSUMPTIONS FLTE'!$F44)</f>
        <v>0</v>
      </c>
      <c r="U159" s="314">
        <f ca="1">('SUBSCRIBER BASE FLTE'!U51*'COMMISSION ASSUMPTIONS FLTE'!$G55)*('MVLP INPUT FLTE'!$D13*'COMMISSION ASSUMPTIONS FLTE'!$F44)</f>
        <v>0</v>
      </c>
      <c r="V159" s="314">
        <f ca="1">('SUBSCRIBER BASE FLTE'!V51*'COMMISSION ASSUMPTIONS FLTE'!$G55)*('MVLP INPUT FLTE'!$D13*'COMMISSION ASSUMPTIONS FLTE'!$F44)</f>
        <v>0</v>
      </c>
      <c r="W159" s="314">
        <f ca="1">('SUBSCRIBER BASE FLTE'!W51*'COMMISSION ASSUMPTIONS FLTE'!$G55)*('MVLP INPUT FLTE'!$D13*'COMMISSION ASSUMPTIONS FLTE'!$F44)</f>
        <v>0</v>
      </c>
      <c r="X159" s="314">
        <f ca="1">('SUBSCRIBER BASE FLTE'!X51*'COMMISSION ASSUMPTIONS FLTE'!$G55)*('MVLP INPUT FLTE'!$D13*'COMMISSION ASSUMPTIONS FLTE'!$F44)</f>
        <v>0</v>
      </c>
      <c r="Y159" s="314">
        <f ca="1">('SUBSCRIBER BASE FLTE'!Y51*'COMMISSION ASSUMPTIONS FLTE'!$G55)*('MVLP INPUT FLTE'!$D13*'COMMISSION ASSUMPTIONS FLTE'!$F44)</f>
        <v>0</v>
      </c>
      <c r="Z159" s="314">
        <f ca="1">('SUBSCRIBER BASE FLTE'!Z51*'COMMISSION ASSUMPTIONS FLTE'!$G55)*('MVLP INPUT FLTE'!$D13*'COMMISSION ASSUMPTIONS FLTE'!$F44)</f>
        <v>0</v>
      </c>
      <c r="AA159" s="314">
        <f ca="1">('SUBSCRIBER BASE FLTE'!AA51*'COMMISSION ASSUMPTIONS FLTE'!$G55)*('MVLP INPUT FLTE'!$D13*'COMMISSION ASSUMPTIONS FLTE'!$F44)</f>
        <v>0</v>
      </c>
      <c r="AB159" s="314">
        <f ca="1">('SUBSCRIBER BASE FLTE'!AB51*'COMMISSION ASSUMPTIONS FLTE'!$G55)*('MVLP INPUT FLTE'!$D13*'COMMISSION ASSUMPTIONS FLTE'!$F44)</f>
        <v>0</v>
      </c>
      <c r="AC159" s="314">
        <f ca="1">('SUBSCRIBER BASE FLTE'!AC51*'COMMISSION ASSUMPTIONS FLTE'!$G55)*('MVLP INPUT FLTE'!$D13*'COMMISSION ASSUMPTIONS FLTE'!$F44)</f>
        <v>0</v>
      </c>
      <c r="AD159" s="314">
        <f ca="1">('SUBSCRIBER BASE FLTE'!AD51*'COMMISSION ASSUMPTIONS FLTE'!$G55)*('MVLP INPUT FLTE'!$D13*'COMMISSION ASSUMPTIONS FLTE'!$F44)</f>
        <v>0</v>
      </c>
      <c r="AE159" s="314">
        <f ca="1">('SUBSCRIBER BASE FLTE'!AE51*'COMMISSION ASSUMPTIONS FLTE'!$G55)*('MVLP INPUT FLTE'!$D13*'COMMISSION ASSUMPTIONS FLTE'!$F44)</f>
        <v>0</v>
      </c>
      <c r="AF159" s="314">
        <f ca="1">('SUBSCRIBER BASE FLTE'!AF51*'COMMISSION ASSUMPTIONS FLTE'!$G55)*('MVLP INPUT FLTE'!$D13*'COMMISSION ASSUMPTIONS FLTE'!$F44)</f>
        <v>0</v>
      </c>
      <c r="AG159" s="314">
        <f ca="1">('SUBSCRIBER BASE FLTE'!AG51*'COMMISSION ASSUMPTIONS FLTE'!$G55)*('MVLP INPUT FLTE'!$D13*'COMMISSION ASSUMPTIONS FLTE'!$F44)</f>
        <v>0</v>
      </c>
      <c r="AH159" s="314">
        <f ca="1">('SUBSCRIBER BASE FLTE'!AH51*'COMMISSION ASSUMPTIONS FLTE'!$G55)*('MVLP INPUT FLTE'!$D13*'COMMISSION ASSUMPTIONS FLTE'!$F44)</f>
        <v>0</v>
      </c>
      <c r="AI159" s="314">
        <f ca="1">('SUBSCRIBER BASE FLTE'!AI51*'COMMISSION ASSUMPTIONS FLTE'!$G55)*('MVLP INPUT FLTE'!$D13*'COMMISSION ASSUMPTIONS FLTE'!$F44)</f>
        <v>0</v>
      </c>
      <c r="AJ159" s="314">
        <f ca="1">('SUBSCRIBER BASE FLTE'!AJ51*'COMMISSION ASSUMPTIONS FLTE'!$G55)*('MVLP INPUT FLTE'!$D13*'COMMISSION ASSUMPTIONS FLTE'!$F44)</f>
        <v>0</v>
      </c>
      <c r="AK159" s="314">
        <f ca="1">('SUBSCRIBER BASE FLTE'!AK51*'COMMISSION ASSUMPTIONS FLTE'!$G55)*('MVLP INPUT FLTE'!$D13*'COMMISSION ASSUMPTIONS FLTE'!$F44)</f>
        <v>0</v>
      </c>
      <c r="AL159" s="314">
        <f ca="1">('SUBSCRIBER BASE FLTE'!AL51*'COMMISSION ASSUMPTIONS FLTE'!$G55)*('MVLP INPUT FLTE'!$D13*'COMMISSION ASSUMPTIONS FLTE'!$F44)</f>
        <v>0</v>
      </c>
      <c r="AM159" s="314">
        <f ca="1">('SUBSCRIBER BASE FLTE'!AM51*'COMMISSION ASSUMPTIONS FLTE'!$G55)*('MVLP INPUT FLTE'!$D13*'COMMISSION ASSUMPTIONS FLTE'!$F44)</f>
        <v>0</v>
      </c>
      <c r="AN159" s="314">
        <f ca="1">('SUBSCRIBER BASE FLTE'!AN51*'COMMISSION ASSUMPTIONS FLTE'!$G55)*('MVLP INPUT FLTE'!$D13*'COMMISSION ASSUMPTIONS FLTE'!$F44)</f>
        <v>0</v>
      </c>
      <c r="AO159" s="314">
        <f ca="1">('SUBSCRIBER BASE FLTE'!AO51*'COMMISSION ASSUMPTIONS FLTE'!$G55)*('MVLP INPUT FLTE'!$D13*'COMMISSION ASSUMPTIONS FLTE'!$F44)</f>
        <v>0</v>
      </c>
      <c r="AP159" s="314">
        <f ca="1">('SUBSCRIBER BASE FLTE'!AP51*'COMMISSION ASSUMPTIONS FLTE'!$G55)*('MVLP INPUT FLTE'!$D13*'COMMISSION ASSUMPTIONS FLTE'!$F44)</f>
        <v>0</v>
      </c>
      <c r="AQ159" s="314">
        <f ca="1">('SUBSCRIBER BASE FLTE'!AQ51*'COMMISSION ASSUMPTIONS FLTE'!$G55)*('MVLP INPUT FLTE'!$D13*'COMMISSION ASSUMPTIONS FLTE'!$F44)</f>
        <v>0</v>
      </c>
      <c r="AR159" s="314">
        <f ca="1">('SUBSCRIBER BASE FLTE'!AR51*'COMMISSION ASSUMPTIONS FLTE'!$G55)*('MVLP INPUT FLTE'!$D13*'COMMISSION ASSUMPTIONS FLTE'!$F44)</f>
        <v>0</v>
      </c>
      <c r="AS159" s="314">
        <f ca="1">('SUBSCRIBER BASE FLTE'!AS51*'COMMISSION ASSUMPTIONS FLTE'!$G55)*('MVLP INPUT FLTE'!$D13*'COMMISSION ASSUMPTIONS FLTE'!$F44)</f>
        <v>0</v>
      </c>
      <c r="AT159" s="314">
        <f ca="1">('SUBSCRIBER BASE FLTE'!AT51*'COMMISSION ASSUMPTIONS FLTE'!$G55)*('MVLP INPUT FLTE'!$D13*'COMMISSION ASSUMPTIONS FLTE'!$F44)</f>
        <v>0</v>
      </c>
      <c r="AU159" s="314">
        <f ca="1">('SUBSCRIBER BASE FLTE'!AU51*'COMMISSION ASSUMPTIONS FLTE'!$G55)*('MVLP INPUT FLTE'!$D13*'COMMISSION ASSUMPTIONS FLTE'!$F44)</f>
        <v>0</v>
      </c>
      <c r="AV159" s="314">
        <f ca="1">('SUBSCRIBER BASE FLTE'!AV51*'COMMISSION ASSUMPTIONS FLTE'!$G55)*('MVLP INPUT FLTE'!$D13*'COMMISSION ASSUMPTIONS FLTE'!$F44)</f>
        <v>0</v>
      </c>
      <c r="AW159" s="314">
        <f ca="1">('SUBSCRIBER BASE FLTE'!AW51*'COMMISSION ASSUMPTIONS FLTE'!$G55)*('MVLP INPUT FLTE'!$D13*'COMMISSION ASSUMPTIONS FLTE'!$F44)</f>
        <v>0</v>
      </c>
      <c r="AX159" s="314">
        <f ca="1">('SUBSCRIBER BASE FLTE'!AX51*'COMMISSION ASSUMPTIONS FLTE'!$G55)*('MVLP INPUT FLTE'!$D13*'COMMISSION ASSUMPTIONS FLTE'!$F44)</f>
        <v>0</v>
      </c>
      <c r="AY159" s="314">
        <f ca="1">('SUBSCRIBER BASE FLTE'!AY51*'COMMISSION ASSUMPTIONS FLTE'!$G55)*('MVLP INPUT FLTE'!$D13*'COMMISSION ASSUMPTIONS FLTE'!$F44)</f>
        <v>0</v>
      </c>
      <c r="AZ159" s="314">
        <f ca="1">('SUBSCRIBER BASE FLTE'!AZ51*'COMMISSION ASSUMPTIONS FLTE'!$G55)*('MVLP INPUT FLTE'!$D13*'COMMISSION ASSUMPTIONS FLTE'!$F44)</f>
        <v>0</v>
      </c>
      <c r="BA159" s="314">
        <f ca="1">('SUBSCRIBER BASE FLTE'!BA51*'COMMISSION ASSUMPTIONS FLTE'!$G55)*('MVLP INPUT FLTE'!$D13*'COMMISSION ASSUMPTIONS FLTE'!$F44)</f>
        <v>0</v>
      </c>
      <c r="BB159" s="314">
        <f ca="1">('SUBSCRIBER BASE FLTE'!BB51*'COMMISSION ASSUMPTIONS FLTE'!$G55)*('MVLP INPUT FLTE'!$D13*'COMMISSION ASSUMPTIONS FLTE'!$F44)</f>
        <v>0</v>
      </c>
      <c r="BC159" s="314">
        <f ca="1">('SUBSCRIBER BASE FLTE'!BC51*'COMMISSION ASSUMPTIONS FLTE'!$G55)*('MVLP INPUT FLTE'!$D13*'COMMISSION ASSUMPTIONS FLTE'!$F44)</f>
        <v>0</v>
      </c>
      <c r="BD159" s="314">
        <f ca="1">('SUBSCRIBER BASE FLTE'!BD51*'COMMISSION ASSUMPTIONS FLTE'!$G55)*('MVLP INPUT FLTE'!$D13*'COMMISSION ASSUMPTIONS FLTE'!$F44)</f>
        <v>0</v>
      </c>
      <c r="BE159" s="314">
        <f ca="1">('SUBSCRIBER BASE FLTE'!BE51*'COMMISSION ASSUMPTIONS FLTE'!$G55)*('MVLP INPUT FLTE'!$D13*'COMMISSION ASSUMPTIONS FLTE'!$F44)</f>
        <v>0</v>
      </c>
      <c r="BF159" s="314">
        <f ca="1">('SUBSCRIBER BASE FLTE'!BF51*'COMMISSION ASSUMPTIONS FLTE'!$G55)*('MVLP INPUT FLTE'!$D13*'COMMISSION ASSUMPTIONS FLTE'!$F44)</f>
        <v>0</v>
      </c>
      <c r="BG159" s="314">
        <f ca="1">('SUBSCRIBER BASE FLTE'!BG51*'COMMISSION ASSUMPTIONS FLTE'!$G55)*('MVLP INPUT FLTE'!$D13*'COMMISSION ASSUMPTIONS FLTE'!$F44)</f>
        <v>0</v>
      </c>
      <c r="BH159" s="314">
        <f ca="1">('SUBSCRIBER BASE FLTE'!BH51*'COMMISSION ASSUMPTIONS FLTE'!$G55)*('MVLP INPUT FLTE'!$D13*'COMMISSION ASSUMPTIONS FLTE'!$F44)</f>
        <v>0</v>
      </c>
      <c r="BI159" s="314">
        <f ca="1">('SUBSCRIBER BASE FLTE'!BI51*'COMMISSION ASSUMPTIONS FLTE'!$G55)*('MVLP INPUT FLTE'!$D13*'COMMISSION ASSUMPTIONS FLTE'!$F44)</f>
        <v>0</v>
      </c>
      <c r="BJ159" s="314">
        <f ca="1">('SUBSCRIBER BASE FLTE'!BJ51*'COMMISSION ASSUMPTIONS FLTE'!$G55)*('MVLP INPUT FLTE'!$D13*'COMMISSION ASSUMPTIONS FLTE'!$F44)</f>
        <v>0</v>
      </c>
      <c r="BK159" s="314">
        <f ca="1">('SUBSCRIBER BASE FLTE'!BK51*'COMMISSION ASSUMPTIONS FLTE'!$G55)*('MVLP INPUT FLTE'!$D13*'COMMISSION ASSUMPTIONS FLTE'!$F44)</f>
        <v>0</v>
      </c>
      <c r="BL159" s="314">
        <f ca="1">('SUBSCRIBER BASE FLTE'!BL51*'COMMISSION ASSUMPTIONS FLTE'!$G55)*('MVLP INPUT FLTE'!$D13*'COMMISSION ASSUMPTIONS FLTE'!$F44)</f>
        <v>0</v>
      </c>
      <c r="BM159" s="314">
        <f ca="1">('SUBSCRIBER BASE FLTE'!BM51*'COMMISSION ASSUMPTIONS FLTE'!$G55)*('MVLP INPUT FLTE'!$D13*'COMMISSION ASSUMPTIONS FLTE'!$F44)</f>
        <v>0</v>
      </c>
      <c r="BN159" s="314">
        <f ca="1">('SUBSCRIBER BASE FLTE'!BN51*'COMMISSION ASSUMPTIONS FLTE'!$G55)*('MVLP INPUT FLTE'!$D13*'COMMISSION ASSUMPTIONS FLTE'!$F44)</f>
        <v>0</v>
      </c>
      <c r="BO159" s="314">
        <f ca="1">('SUBSCRIBER BASE FLTE'!BO51*'COMMISSION ASSUMPTIONS FLTE'!$G55)*('MVLP INPUT FLTE'!$D13*'COMMISSION ASSUMPTIONS FLTE'!$F44)</f>
        <v>0</v>
      </c>
      <c r="BP159" s="314">
        <f ca="1">('SUBSCRIBER BASE FLTE'!BP51*'COMMISSION ASSUMPTIONS FLTE'!$G55)*('MVLP INPUT FLTE'!$D13*'COMMISSION ASSUMPTIONS FLTE'!$F44)</f>
        <v>0</v>
      </c>
      <c r="BQ159" s="314">
        <f ca="1">('SUBSCRIBER BASE FLTE'!BQ51*'COMMISSION ASSUMPTIONS FLTE'!$G55)*('MVLP INPUT FLTE'!$D13*'COMMISSION ASSUMPTIONS FLTE'!$F44)</f>
        <v>0</v>
      </c>
      <c r="BR159" s="314">
        <f ca="1">('SUBSCRIBER BASE FLTE'!BR51*'COMMISSION ASSUMPTIONS FLTE'!$G55)*('MVLP INPUT FLTE'!$D13*'COMMISSION ASSUMPTIONS FLTE'!$F44)</f>
        <v>0</v>
      </c>
    </row>
    <row r="160" spans="2:70" ht="24" customHeight="1" outlineLevel="1">
      <c r="B160" s="313" t="str">
        <f>B152</f>
        <v>Package 5</v>
      </c>
      <c r="C160" s="314">
        <f>('SUBSCRIBER BASE FLTE'!C52*'COMMISSION ASSUMPTIONS FLTE'!$G56)*('MVLP INPUT FLTE'!$D14*'COMMISSION ASSUMPTIONS FLTE'!$F45)</f>
        <v>0</v>
      </c>
      <c r="D160" s="314">
        <f>('SUBSCRIBER BASE FLTE'!D52*'COMMISSION ASSUMPTIONS FLTE'!$G56)*('MVLP INPUT FLTE'!$D14*'COMMISSION ASSUMPTIONS FLTE'!$F45)</f>
        <v>0</v>
      </c>
      <c r="E160" s="314">
        <f>('SUBSCRIBER BASE FLTE'!E52*'COMMISSION ASSUMPTIONS FLTE'!$G56)*('MVLP INPUT FLTE'!$D14*'COMMISSION ASSUMPTIONS FLTE'!$F45)</f>
        <v>0</v>
      </c>
      <c r="F160" s="314">
        <f>('SUBSCRIBER BASE FLTE'!F52*'COMMISSION ASSUMPTIONS FLTE'!$G56)*('MVLP INPUT FLTE'!$D14*'COMMISSION ASSUMPTIONS FLTE'!$F45)</f>
        <v>0</v>
      </c>
      <c r="G160" s="314">
        <f>('SUBSCRIBER BASE FLTE'!G52*'COMMISSION ASSUMPTIONS FLTE'!$G56)*('MVLP INPUT FLTE'!$D14*'COMMISSION ASSUMPTIONS FLTE'!$F45)</f>
        <v>0</v>
      </c>
      <c r="H160" s="314">
        <f>('SUBSCRIBER BASE FLTE'!H52*'COMMISSION ASSUMPTIONS FLTE'!$G56)*('MVLP INPUT FLTE'!$D14*'COMMISSION ASSUMPTIONS FLTE'!$F45)</f>
        <v>0</v>
      </c>
      <c r="I160" s="314">
        <f>('SUBSCRIBER BASE FLTE'!I52*'COMMISSION ASSUMPTIONS FLTE'!$G56)*('MVLP INPUT FLTE'!$D14*'COMMISSION ASSUMPTIONS FLTE'!$F45)</f>
        <v>0</v>
      </c>
      <c r="J160" s="314">
        <f>('SUBSCRIBER BASE FLTE'!J52*'COMMISSION ASSUMPTIONS FLTE'!$G56)*('MVLP INPUT FLTE'!$D14*'COMMISSION ASSUMPTIONS FLTE'!$F45)</f>
        <v>0</v>
      </c>
      <c r="K160" s="314">
        <f ca="1">('SUBSCRIBER BASE FLTE'!K52*'COMMISSION ASSUMPTIONS FLTE'!$G56)*('MVLP INPUT FLTE'!$D14*'COMMISSION ASSUMPTIONS FLTE'!$F45)</f>
        <v>0</v>
      </c>
      <c r="L160" s="314">
        <f ca="1">('SUBSCRIBER BASE FLTE'!L52*'COMMISSION ASSUMPTIONS FLTE'!$G56)*('MVLP INPUT FLTE'!$D14*'COMMISSION ASSUMPTIONS FLTE'!$F45)</f>
        <v>0</v>
      </c>
      <c r="M160" s="314">
        <f ca="1">('SUBSCRIBER BASE FLTE'!M52*'COMMISSION ASSUMPTIONS FLTE'!$G56)*('MVLP INPUT FLTE'!$D14*'COMMISSION ASSUMPTIONS FLTE'!$F45)</f>
        <v>0</v>
      </c>
      <c r="N160" s="314">
        <f ca="1">('SUBSCRIBER BASE FLTE'!N52*'COMMISSION ASSUMPTIONS FLTE'!$G56)*('MVLP INPUT FLTE'!$D14*'COMMISSION ASSUMPTIONS FLTE'!$F45)</f>
        <v>0</v>
      </c>
      <c r="O160" s="314">
        <f ca="1">('SUBSCRIBER BASE FLTE'!O52*'COMMISSION ASSUMPTIONS FLTE'!$G56)*('MVLP INPUT FLTE'!$D14*'COMMISSION ASSUMPTIONS FLTE'!$F45)</f>
        <v>0</v>
      </c>
      <c r="P160" s="314">
        <f ca="1">('SUBSCRIBER BASE FLTE'!P52*'COMMISSION ASSUMPTIONS FLTE'!$G56)*('MVLP INPUT FLTE'!$D14*'COMMISSION ASSUMPTIONS FLTE'!$F45)</f>
        <v>0</v>
      </c>
      <c r="Q160" s="314">
        <f ca="1">('SUBSCRIBER BASE FLTE'!Q52*'COMMISSION ASSUMPTIONS FLTE'!$G56)*('MVLP INPUT FLTE'!$D14*'COMMISSION ASSUMPTIONS FLTE'!$F45)</f>
        <v>0</v>
      </c>
      <c r="R160" s="314">
        <f ca="1">('SUBSCRIBER BASE FLTE'!R52*'COMMISSION ASSUMPTIONS FLTE'!$G56)*('MVLP INPUT FLTE'!$D14*'COMMISSION ASSUMPTIONS FLTE'!$F45)</f>
        <v>0</v>
      </c>
      <c r="S160" s="314">
        <f ca="1">('SUBSCRIBER BASE FLTE'!S52*'COMMISSION ASSUMPTIONS FLTE'!$G56)*('MVLP INPUT FLTE'!$D14*'COMMISSION ASSUMPTIONS FLTE'!$F45)</f>
        <v>0</v>
      </c>
      <c r="T160" s="314">
        <f ca="1">('SUBSCRIBER BASE FLTE'!T52*'COMMISSION ASSUMPTIONS FLTE'!$G56)*('MVLP INPUT FLTE'!$D14*'COMMISSION ASSUMPTIONS FLTE'!$F45)</f>
        <v>0</v>
      </c>
      <c r="U160" s="314">
        <f ca="1">('SUBSCRIBER BASE FLTE'!U52*'COMMISSION ASSUMPTIONS FLTE'!$G56)*('MVLP INPUT FLTE'!$D14*'COMMISSION ASSUMPTIONS FLTE'!$F45)</f>
        <v>0</v>
      </c>
      <c r="V160" s="314">
        <f ca="1">('SUBSCRIBER BASE FLTE'!V52*'COMMISSION ASSUMPTIONS FLTE'!$G56)*('MVLP INPUT FLTE'!$D14*'COMMISSION ASSUMPTIONS FLTE'!$F45)</f>
        <v>0</v>
      </c>
      <c r="W160" s="314">
        <f ca="1">('SUBSCRIBER BASE FLTE'!W52*'COMMISSION ASSUMPTIONS FLTE'!$G56)*('MVLP INPUT FLTE'!$D14*'COMMISSION ASSUMPTIONS FLTE'!$F45)</f>
        <v>0</v>
      </c>
      <c r="X160" s="314">
        <f ca="1">('SUBSCRIBER BASE FLTE'!X52*'COMMISSION ASSUMPTIONS FLTE'!$G56)*('MVLP INPUT FLTE'!$D14*'COMMISSION ASSUMPTIONS FLTE'!$F45)</f>
        <v>0</v>
      </c>
      <c r="Y160" s="314">
        <f ca="1">('SUBSCRIBER BASE FLTE'!Y52*'COMMISSION ASSUMPTIONS FLTE'!$G56)*('MVLP INPUT FLTE'!$D14*'COMMISSION ASSUMPTIONS FLTE'!$F45)</f>
        <v>0</v>
      </c>
      <c r="Z160" s="314">
        <f ca="1">('SUBSCRIBER BASE FLTE'!Z52*'COMMISSION ASSUMPTIONS FLTE'!$G56)*('MVLP INPUT FLTE'!$D14*'COMMISSION ASSUMPTIONS FLTE'!$F45)</f>
        <v>0</v>
      </c>
      <c r="AA160" s="314">
        <f ca="1">('SUBSCRIBER BASE FLTE'!AA52*'COMMISSION ASSUMPTIONS FLTE'!$G56)*('MVLP INPUT FLTE'!$D14*'COMMISSION ASSUMPTIONS FLTE'!$F45)</f>
        <v>0</v>
      </c>
      <c r="AB160" s="314">
        <f ca="1">('SUBSCRIBER BASE FLTE'!AB52*'COMMISSION ASSUMPTIONS FLTE'!$G56)*('MVLP INPUT FLTE'!$D14*'COMMISSION ASSUMPTIONS FLTE'!$F45)</f>
        <v>0</v>
      </c>
      <c r="AC160" s="314">
        <f ca="1">('SUBSCRIBER BASE FLTE'!AC52*'COMMISSION ASSUMPTIONS FLTE'!$G56)*('MVLP INPUT FLTE'!$D14*'COMMISSION ASSUMPTIONS FLTE'!$F45)</f>
        <v>0</v>
      </c>
      <c r="AD160" s="314">
        <f ca="1">('SUBSCRIBER BASE FLTE'!AD52*'COMMISSION ASSUMPTIONS FLTE'!$G56)*('MVLP INPUT FLTE'!$D14*'COMMISSION ASSUMPTIONS FLTE'!$F45)</f>
        <v>0</v>
      </c>
      <c r="AE160" s="314">
        <f ca="1">('SUBSCRIBER BASE FLTE'!AE52*'COMMISSION ASSUMPTIONS FLTE'!$G56)*('MVLP INPUT FLTE'!$D14*'COMMISSION ASSUMPTIONS FLTE'!$F45)</f>
        <v>0</v>
      </c>
      <c r="AF160" s="314">
        <f ca="1">('SUBSCRIBER BASE FLTE'!AF52*'COMMISSION ASSUMPTIONS FLTE'!$G56)*('MVLP INPUT FLTE'!$D14*'COMMISSION ASSUMPTIONS FLTE'!$F45)</f>
        <v>0</v>
      </c>
      <c r="AG160" s="314">
        <f ca="1">('SUBSCRIBER BASE FLTE'!AG52*'COMMISSION ASSUMPTIONS FLTE'!$G56)*('MVLP INPUT FLTE'!$D14*'COMMISSION ASSUMPTIONS FLTE'!$F45)</f>
        <v>0</v>
      </c>
      <c r="AH160" s="314">
        <f ca="1">('SUBSCRIBER BASE FLTE'!AH52*'COMMISSION ASSUMPTIONS FLTE'!$G56)*('MVLP INPUT FLTE'!$D14*'COMMISSION ASSUMPTIONS FLTE'!$F45)</f>
        <v>0</v>
      </c>
      <c r="AI160" s="314">
        <f ca="1">('SUBSCRIBER BASE FLTE'!AI52*'COMMISSION ASSUMPTIONS FLTE'!$G56)*('MVLP INPUT FLTE'!$D14*'COMMISSION ASSUMPTIONS FLTE'!$F45)</f>
        <v>0</v>
      </c>
      <c r="AJ160" s="314">
        <f ca="1">('SUBSCRIBER BASE FLTE'!AJ52*'COMMISSION ASSUMPTIONS FLTE'!$G56)*('MVLP INPUT FLTE'!$D14*'COMMISSION ASSUMPTIONS FLTE'!$F45)</f>
        <v>0</v>
      </c>
      <c r="AK160" s="314">
        <f ca="1">('SUBSCRIBER BASE FLTE'!AK52*'COMMISSION ASSUMPTIONS FLTE'!$G56)*('MVLP INPUT FLTE'!$D14*'COMMISSION ASSUMPTIONS FLTE'!$F45)</f>
        <v>0</v>
      </c>
      <c r="AL160" s="314">
        <f ca="1">('SUBSCRIBER BASE FLTE'!AL52*'COMMISSION ASSUMPTIONS FLTE'!$G56)*('MVLP INPUT FLTE'!$D14*'COMMISSION ASSUMPTIONS FLTE'!$F45)</f>
        <v>0</v>
      </c>
      <c r="AM160" s="314">
        <f ca="1">('SUBSCRIBER BASE FLTE'!AM52*'COMMISSION ASSUMPTIONS FLTE'!$G56)*('MVLP INPUT FLTE'!$D14*'COMMISSION ASSUMPTIONS FLTE'!$F45)</f>
        <v>0</v>
      </c>
      <c r="AN160" s="314">
        <f ca="1">('SUBSCRIBER BASE FLTE'!AN52*'COMMISSION ASSUMPTIONS FLTE'!$G56)*('MVLP INPUT FLTE'!$D14*'COMMISSION ASSUMPTIONS FLTE'!$F45)</f>
        <v>0</v>
      </c>
      <c r="AO160" s="314">
        <f ca="1">('SUBSCRIBER BASE FLTE'!AO52*'COMMISSION ASSUMPTIONS FLTE'!$G56)*('MVLP INPUT FLTE'!$D14*'COMMISSION ASSUMPTIONS FLTE'!$F45)</f>
        <v>0</v>
      </c>
      <c r="AP160" s="314">
        <f ca="1">('SUBSCRIBER BASE FLTE'!AP52*'COMMISSION ASSUMPTIONS FLTE'!$G56)*('MVLP INPUT FLTE'!$D14*'COMMISSION ASSUMPTIONS FLTE'!$F45)</f>
        <v>0</v>
      </c>
      <c r="AQ160" s="314">
        <f ca="1">('SUBSCRIBER BASE FLTE'!AQ52*'COMMISSION ASSUMPTIONS FLTE'!$G56)*('MVLP INPUT FLTE'!$D14*'COMMISSION ASSUMPTIONS FLTE'!$F45)</f>
        <v>0</v>
      </c>
      <c r="AR160" s="314">
        <f ca="1">('SUBSCRIBER BASE FLTE'!AR52*'COMMISSION ASSUMPTIONS FLTE'!$G56)*('MVLP INPUT FLTE'!$D14*'COMMISSION ASSUMPTIONS FLTE'!$F45)</f>
        <v>0</v>
      </c>
      <c r="AS160" s="314">
        <f ca="1">('SUBSCRIBER BASE FLTE'!AS52*'COMMISSION ASSUMPTIONS FLTE'!$G56)*('MVLP INPUT FLTE'!$D14*'COMMISSION ASSUMPTIONS FLTE'!$F45)</f>
        <v>0</v>
      </c>
      <c r="AT160" s="314">
        <f ca="1">('SUBSCRIBER BASE FLTE'!AT52*'COMMISSION ASSUMPTIONS FLTE'!$G56)*('MVLP INPUT FLTE'!$D14*'COMMISSION ASSUMPTIONS FLTE'!$F45)</f>
        <v>0</v>
      </c>
      <c r="AU160" s="314">
        <f ca="1">('SUBSCRIBER BASE FLTE'!AU52*'COMMISSION ASSUMPTIONS FLTE'!$G56)*('MVLP INPUT FLTE'!$D14*'COMMISSION ASSUMPTIONS FLTE'!$F45)</f>
        <v>0</v>
      </c>
      <c r="AV160" s="314">
        <f ca="1">('SUBSCRIBER BASE FLTE'!AV52*'COMMISSION ASSUMPTIONS FLTE'!$G56)*('MVLP INPUT FLTE'!$D14*'COMMISSION ASSUMPTIONS FLTE'!$F45)</f>
        <v>0</v>
      </c>
      <c r="AW160" s="314">
        <f ca="1">('SUBSCRIBER BASE FLTE'!AW52*'COMMISSION ASSUMPTIONS FLTE'!$G56)*('MVLP INPUT FLTE'!$D14*'COMMISSION ASSUMPTIONS FLTE'!$F45)</f>
        <v>0</v>
      </c>
      <c r="AX160" s="314">
        <f ca="1">('SUBSCRIBER BASE FLTE'!AX52*'COMMISSION ASSUMPTIONS FLTE'!$G56)*('MVLP INPUT FLTE'!$D14*'COMMISSION ASSUMPTIONS FLTE'!$F45)</f>
        <v>0</v>
      </c>
      <c r="AY160" s="314">
        <f ca="1">('SUBSCRIBER BASE FLTE'!AY52*'COMMISSION ASSUMPTIONS FLTE'!$G56)*('MVLP INPUT FLTE'!$D14*'COMMISSION ASSUMPTIONS FLTE'!$F45)</f>
        <v>0</v>
      </c>
      <c r="AZ160" s="314">
        <f ca="1">('SUBSCRIBER BASE FLTE'!AZ52*'COMMISSION ASSUMPTIONS FLTE'!$G56)*('MVLP INPUT FLTE'!$D14*'COMMISSION ASSUMPTIONS FLTE'!$F45)</f>
        <v>0</v>
      </c>
      <c r="BA160" s="314">
        <f ca="1">('SUBSCRIBER BASE FLTE'!BA52*'COMMISSION ASSUMPTIONS FLTE'!$G56)*('MVLP INPUT FLTE'!$D14*'COMMISSION ASSUMPTIONS FLTE'!$F45)</f>
        <v>0</v>
      </c>
      <c r="BB160" s="314">
        <f ca="1">('SUBSCRIBER BASE FLTE'!BB52*'COMMISSION ASSUMPTIONS FLTE'!$G56)*('MVLP INPUT FLTE'!$D14*'COMMISSION ASSUMPTIONS FLTE'!$F45)</f>
        <v>0</v>
      </c>
      <c r="BC160" s="314">
        <f ca="1">('SUBSCRIBER BASE FLTE'!BC52*'COMMISSION ASSUMPTIONS FLTE'!$G56)*('MVLP INPUT FLTE'!$D14*'COMMISSION ASSUMPTIONS FLTE'!$F45)</f>
        <v>0</v>
      </c>
      <c r="BD160" s="314">
        <f ca="1">('SUBSCRIBER BASE FLTE'!BD52*'COMMISSION ASSUMPTIONS FLTE'!$G56)*('MVLP INPUT FLTE'!$D14*'COMMISSION ASSUMPTIONS FLTE'!$F45)</f>
        <v>0</v>
      </c>
      <c r="BE160" s="314">
        <f ca="1">('SUBSCRIBER BASE FLTE'!BE52*'COMMISSION ASSUMPTIONS FLTE'!$G56)*('MVLP INPUT FLTE'!$D14*'COMMISSION ASSUMPTIONS FLTE'!$F45)</f>
        <v>0</v>
      </c>
      <c r="BF160" s="314">
        <f ca="1">('SUBSCRIBER BASE FLTE'!BF52*'COMMISSION ASSUMPTIONS FLTE'!$G56)*('MVLP INPUT FLTE'!$D14*'COMMISSION ASSUMPTIONS FLTE'!$F45)</f>
        <v>0</v>
      </c>
      <c r="BG160" s="314">
        <f ca="1">('SUBSCRIBER BASE FLTE'!BG52*'COMMISSION ASSUMPTIONS FLTE'!$G56)*('MVLP INPUT FLTE'!$D14*'COMMISSION ASSUMPTIONS FLTE'!$F45)</f>
        <v>0</v>
      </c>
      <c r="BH160" s="314">
        <f ca="1">('SUBSCRIBER BASE FLTE'!BH52*'COMMISSION ASSUMPTIONS FLTE'!$G56)*('MVLP INPUT FLTE'!$D14*'COMMISSION ASSUMPTIONS FLTE'!$F45)</f>
        <v>0</v>
      </c>
      <c r="BI160" s="314">
        <f ca="1">('SUBSCRIBER BASE FLTE'!BI52*'COMMISSION ASSUMPTIONS FLTE'!$G56)*('MVLP INPUT FLTE'!$D14*'COMMISSION ASSUMPTIONS FLTE'!$F45)</f>
        <v>0</v>
      </c>
      <c r="BJ160" s="314">
        <f ca="1">('SUBSCRIBER BASE FLTE'!BJ52*'COMMISSION ASSUMPTIONS FLTE'!$G56)*('MVLP INPUT FLTE'!$D14*'COMMISSION ASSUMPTIONS FLTE'!$F45)</f>
        <v>0</v>
      </c>
      <c r="BK160" s="314">
        <f ca="1">('SUBSCRIBER BASE FLTE'!BK52*'COMMISSION ASSUMPTIONS FLTE'!$G56)*('MVLP INPUT FLTE'!$D14*'COMMISSION ASSUMPTIONS FLTE'!$F45)</f>
        <v>0</v>
      </c>
      <c r="BL160" s="314">
        <f ca="1">('SUBSCRIBER BASE FLTE'!BL52*'COMMISSION ASSUMPTIONS FLTE'!$G56)*('MVLP INPUT FLTE'!$D14*'COMMISSION ASSUMPTIONS FLTE'!$F45)</f>
        <v>0</v>
      </c>
      <c r="BM160" s="314">
        <f ca="1">('SUBSCRIBER BASE FLTE'!BM52*'COMMISSION ASSUMPTIONS FLTE'!$G56)*('MVLP INPUT FLTE'!$D14*'COMMISSION ASSUMPTIONS FLTE'!$F45)</f>
        <v>0</v>
      </c>
      <c r="BN160" s="314">
        <f ca="1">('SUBSCRIBER BASE FLTE'!BN52*'COMMISSION ASSUMPTIONS FLTE'!$G56)*('MVLP INPUT FLTE'!$D14*'COMMISSION ASSUMPTIONS FLTE'!$F45)</f>
        <v>0</v>
      </c>
      <c r="BO160" s="314">
        <f ca="1">('SUBSCRIBER BASE FLTE'!BO52*'COMMISSION ASSUMPTIONS FLTE'!$G56)*('MVLP INPUT FLTE'!$D14*'COMMISSION ASSUMPTIONS FLTE'!$F45)</f>
        <v>0</v>
      </c>
      <c r="BP160" s="314">
        <f ca="1">('SUBSCRIBER BASE FLTE'!BP52*'COMMISSION ASSUMPTIONS FLTE'!$G56)*('MVLP INPUT FLTE'!$D14*'COMMISSION ASSUMPTIONS FLTE'!$F45)</f>
        <v>0</v>
      </c>
      <c r="BQ160" s="314">
        <f ca="1">('SUBSCRIBER BASE FLTE'!BQ52*'COMMISSION ASSUMPTIONS FLTE'!$G56)*('MVLP INPUT FLTE'!$D14*'COMMISSION ASSUMPTIONS FLTE'!$F45)</f>
        <v>0</v>
      </c>
      <c r="BR160" s="314">
        <f ca="1">('SUBSCRIBER BASE FLTE'!BR52*'COMMISSION ASSUMPTIONS FLTE'!$G56)*('MVLP INPUT FLTE'!$D14*'COMMISSION ASSUMPTIONS FLTE'!$F45)</f>
        <v>0</v>
      </c>
    </row>
    <row r="161" spans="2:70" ht="24" customHeight="1"/>
    <row r="162" spans="2:70" ht="24" customHeight="1" outlineLevel="1">
      <c r="B162" s="309" t="str">
        <f>'COMMISSION ASSUMPTIONS FLTE'!C7</f>
        <v>EXISTING AGENTS</v>
      </c>
      <c r="C162" s="311">
        <f t="shared" ref="C162:BN162" si="42">SUM(C164:C168)</f>
        <v>0</v>
      </c>
      <c r="D162" s="311">
        <f t="shared" si="42"/>
        <v>0</v>
      </c>
      <c r="E162" s="311">
        <f t="shared" si="42"/>
        <v>0</v>
      </c>
      <c r="F162" s="311">
        <f t="shared" si="42"/>
        <v>0</v>
      </c>
      <c r="G162" s="311">
        <f t="shared" si="42"/>
        <v>0</v>
      </c>
      <c r="H162" s="311">
        <f t="shared" si="42"/>
        <v>0</v>
      </c>
      <c r="I162" s="311">
        <f t="shared" si="42"/>
        <v>0</v>
      </c>
      <c r="J162" s="311">
        <f t="shared" si="42"/>
        <v>0</v>
      </c>
      <c r="K162" s="311">
        <f t="shared" ca="1" si="42"/>
        <v>0</v>
      </c>
      <c r="L162" s="311">
        <f t="shared" ca="1" si="42"/>
        <v>0</v>
      </c>
      <c r="M162" s="311">
        <f t="shared" ca="1" si="42"/>
        <v>0</v>
      </c>
      <c r="N162" s="311">
        <f t="shared" ca="1" si="42"/>
        <v>0</v>
      </c>
      <c r="O162" s="311">
        <f t="shared" ca="1" si="42"/>
        <v>0</v>
      </c>
      <c r="P162" s="311">
        <f t="shared" ca="1" si="42"/>
        <v>0</v>
      </c>
      <c r="Q162" s="311">
        <f t="shared" ca="1" si="42"/>
        <v>0</v>
      </c>
      <c r="R162" s="311">
        <f t="shared" ca="1" si="42"/>
        <v>0</v>
      </c>
      <c r="S162" s="311">
        <f t="shared" ca="1" si="42"/>
        <v>0</v>
      </c>
      <c r="T162" s="311">
        <f t="shared" ca="1" si="42"/>
        <v>0</v>
      </c>
      <c r="U162" s="311">
        <f t="shared" ca="1" si="42"/>
        <v>0</v>
      </c>
      <c r="V162" s="311">
        <f t="shared" ca="1" si="42"/>
        <v>0</v>
      </c>
      <c r="W162" s="311">
        <f t="shared" ca="1" si="42"/>
        <v>0</v>
      </c>
      <c r="X162" s="311">
        <f t="shared" ca="1" si="42"/>
        <v>0</v>
      </c>
      <c r="Y162" s="311">
        <f t="shared" ca="1" si="42"/>
        <v>0</v>
      </c>
      <c r="Z162" s="311">
        <f t="shared" ca="1" si="42"/>
        <v>0</v>
      </c>
      <c r="AA162" s="311">
        <f t="shared" ca="1" si="42"/>
        <v>0</v>
      </c>
      <c r="AB162" s="311">
        <f t="shared" ca="1" si="42"/>
        <v>0</v>
      </c>
      <c r="AC162" s="311">
        <f t="shared" ca="1" si="42"/>
        <v>0</v>
      </c>
      <c r="AD162" s="311">
        <f t="shared" ca="1" si="42"/>
        <v>0</v>
      </c>
      <c r="AE162" s="311">
        <f t="shared" ca="1" si="42"/>
        <v>0</v>
      </c>
      <c r="AF162" s="311">
        <f t="shared" ca="1" si="42"/>
        <v>0</v>
      </c>
      <c r="AG162" s="311">
        <f t="shared" ca="1" si="42"/>
        <v>0</v>
      </c>
      <c r="AH162" s="311">
        <f t="shared" ca="1" si="42"/>
        <v>0</v>
      </c>
      <c r="AI162" s="311">
        <f t="shared" ca="1" si="42"/>
        <v>0</v>
      </c>
      <c r="AJ162" s="311">
        <f t="shared" ca="1" si="42"/>
        <v>0</v>
      </c>
      <c r="AK162" s="311">
        <f t="shared" ca="1" si="42"/>
        <v>0</v>
      </c>
      <c r="AL162" s="311">
        <f t="shared" ca="1" si="42"/>
        <v>0</v>
      </c>
      <c r="AM162" s="311">
        <f t="shared" ca="1" si="42"/>
        <v>0</v>
      </c>
      <c r="AN162" s="311">
        <f t="shared" ca="1" si="42"/>
        <v>0</v>
      </c>
      <c r="AO162" s="311">
        <f t="shared" ca="1" si="42"/>
        <v>0</v>
      </c>
      <c r="AP162" s="311">
        <f t="shared" ca="1" si="42"/>
        <v>0</v>
      </c>
      <c r="AQ162" s="311">
        <f t="shared" ca="1" si="42"/>
        <v>0</v>
      </c>
      <c r="AR162" s="311">
        <f t="shared" ca="1" si="42"/>
        <v>0</v>
      </c>
      <c r="AS162" s="311">
        <f t="shared" ca="1" si="42"/>
        <v>0</v>
      </c>
      <c r="AT162" s="311">
        <f t="shared" ca="1" si="42"/>
        <v>0</v>
      </c>
      <c r="AU162" s="311">
        <f t="shared" ca="1" si="42"/>
        <v>0</v>
      </c>
      <c r="AV162" s="311">
        <f t="shared" ca="1" si="42"/>
        <v>0</v>
      </c>
      <c r="AW162" s="311">
        <f t="shared" ca="1" si="42"/>
        <v>0</v>
      </c>
      <c r="AX162" s="311">
        <f t="shared" ca="1" si="42"/>
        <v>0</v>
      </c>
      <c r="AY162" s="311">
        <f t="shared" ca="1" si="42"/>
        <v>0</v>
      </c>
      <c r="AZ162" s="311">
        <f t="shared" ca="1" si="42"/>
        <v>0</v>
      </c>
      <c r="BA162" s="311">
        <f t="shared" ca="1" si="42"/>
        <v>0</v>
      </c>
      <c r="BB162" s="311">
        <f t="shared" ca="1" si="42"/>
        <v>0</v>
      </c>
      <c r="BC162" s="311">
        <f t="shared" ca="1" si="42"/>
        <v>0</v>
      </c>
      <c r="BD162" s="311">
        <f t="shared" ca="1" si="42"/>
        <v>0</v>
      </c>
      <c r="BE162" s="311">
        <f t="shared" ca="1" si="42"/>
        <v>0</v>
      </c>
      <c r="BF162" s="311">
        <f t="shared" ca="1" si="42"/>
        <v>0</v>
      </c>
      <c r="BG162" s="311">
        <f t="shared" ca="1" si="42"/>
        <v>0</v>
      </c>
      <c r="BH162" s="311">
        <f t="shared" ca="1" si="42"/>
        <v>0</v>
      </c>
      <c r="BI162" s="311">
        <f t="shared" ca="1" si="42"/>
        <v>0</v>
      </c>
      <c r="BJ162" s="311">
        <f t="shared" ca="1" si="42"/>
        <v>0</v>
      </c>
      <c r="BK162" s="311">
        <f t="shared" ca="1" si="42"/>
        <v>0</v>
      </c>
      <c r="BL162" s="311">
        <f t="shared" ca="1" si="42"/>
        <v>0</v>
      </c>
      <c r="BM162" s="311">
        <f t="shared" ca="1" si="42"/>
        <v>0</v>
      </c>
      <c r="BN162" s="311">
        <f t="shared" ca="1" si="42"/>
        <v>0</v>
      </c>
      <c r="BO162" s="311">
        <f t="shared" ref="BO162:BR162" ca="1" si="43">SUM(BO164:BO168)</f>
        <v>0</v>
      </c>
      <c r="BP162" s="311">
        <f t="shared" ca="1" si="43"/>
        <v>0</v>
      </c>
      <c r="BQ162" s="311">
        <f t="shared" ca="1" si="43"/>
        <v>0</v>
      </c>
      <c r="BR162" s="311">
        <f t="shared" ca="1" si="43"/>
        <v>0</v>
      </c>
    </row>
    <row r="163" spans="2:70" ht="24" customHeight="1" outlineLevel="1">
      <c r="B163" s="318" t="str">
        <f>'COMMISSION ASSUMPTIONS FLTE'!J15</f>
        <v>Device Commission</v>
      </c>
      <c r="AU163" s="312"/>
      <c r="AV163" s="312"/>
      <c r="AW163" s="312"/>
      <c r="AX163" s="312"/>
      <c r="AY163" s="312"/>
      <c r="AZ163" s="312"/>
      <c r="BA163" s="312"/>
      <c r="BB163" s="312"/>
      <c r="BC163" s="312"/>
      <c r="BD163" s="312"/>
      <c r="BE163" s="312"/>
      <c r="BF163" s="312"/>
      <c r="BG163" s="312"/>
      <c r="BH163" s="312"/>
      <c r="BI163" s="312"/>
      <c r="BJ163" s="312"/>
      <c r="BK163" s="312"/>
      <c r="BL163" s="312"/>
      <c r="BM163" s="312"/>
      <c r="BN163" s="312"/>
      <c r="BO163" s="312"/>
      <c r="BP163" s="312"/>
      <c r="BQ163" s="312"/>
      <c r="BR163" s="312"/>
    </row>
    <row r="164" spans="2:70" ht="24" customHeight="1" outlineLevel="1">
      <c r="B164" s="313" t="str">
        <f>B156</f>
        <v>FLTE 40GB</v>
      </c>
      <c r="C164" s="319">
        <f>('SUBSCRIBER BASE FLTE'!C18*'COMMISSION ASSUMPTIONS FLTE'!$C52)*('COMMISSION ASSUMPTIONS FLTE'!$E17*'DEVICE ASSUMPTIONS FLTE'!$G10)</f>
        <v>0</v>
      </c>
      <c r="D164" s="319">
        <f>('SUBSCRIBER BASE FLTE'!D18*'COMMISSION ASSUMPTIONS FLTE'!$C52)*('COMMISSION ASSUMPTIONS FLTE'!$E17*'DEVICE ASSUMPTIONS FLTE'!$G10)</f>
        <v>0</v>
      </c>
      <c r="E164" s="319">
        <f>('SUBSCRIBER BASE FLTE'!E18*'COMMISSION ASSUMPTIONS FLTE'!$C52)*('COMMISSION ASSUMPTIONS FLTE'!$E17*'DEVICE ASSUMPTIONS FLTE'!$G10)</f>
        <v>0</v>
      </c>
      <c r="F164" s="319">
        <f>('SUBSCRIBER BASE FLTE'!F18*'COMMISSION ASSUMPTIONS FLTE'!$C52)*('COMMISSION ASSUMPTIONS FLTE'!$E17*'DEVICE ASSUMPTIONS FLTE'!$G10)</f>
        <v>0</v>
      </c>
      <c r="G164" s="319">
        <f>('SUBSCRIBER BASE FLTE'!G18*'COMMISSION ASSUMPTIONS FLTE'!$C52)*('COMMISSION ASSUMPTIONS FLTE'!$E17*'DEVICE ASSUMPTIONS FLTE'!$G10)</f>
        <v>0</v>
      </c>
      <c r="H164" s="319">
        <f>('SUBSCRIBER BASE FLTE'!H18*'COMMISSION ASSUMPTIONS FLTE'!$C52)*('COMMISSION ASSUMPTIONS FLTE'!$E17*'DEVICE ASSUMPTIONS FLTE'!$G10)</f>
        <v>0</v>
      </c>
      <c r="I164" s="319">
        <f>('SUBSCRIBER BASE FLTE'!I18*'COMMISSION ASSUMPTIONS FLTE'!$C52)*('COMMISSION ASSUMPTIONS FLTE'!$E17*'DEVICE ASSUMPTIONS FLTE'!$G10)</f>
        <v>0</v>
      </c>
      <c r="J164" s="319">
        <f>('SUBSCRIBER BASE FLTE'!J18*'COMMISSION ASSUMPTIONS FLTE'!$C52)*('COMMISSION ASSUMPTIONS FLTE'!$E17*'DEVICE ASSUMPTIONS FLTE'!$G10)</f>
        <v>0</v>
      </c>
      <c r="K164" s="319">
        <f ca="1">('SUBSCRIBER BASE FLTE'!K18*'COMMISSION ASSUMPTIONS FLTE'!$C52)*('COMMISSION ASSUMPTIONS FLTE'!$E17*'DEVICE ASSUMPTIONS FLTE'!$G10)</f>
        <v>0</v>
      </c>
      <c r="L164" s="319">
        <f ca="1">('SUBSCRIBER BASE FLTE'!L18*'COMMISSION ASSUMPTIONS FLTE'!$C52)*('COMMISSION ASSUMPTIONS FLTE'!$E17*'DEVICE ASSUMPTIONS FLTE'!$G10)</f>
        <v>0</v>
      </c>
      <c r="M164" s="319">
        <f ca="1">('SUBSCRIBER BASE FLTE'!M18*'COMMISSION ASSUMPTIONS FLTE'!$C52)*('COMMISSION ASSUMPTIONS FLTE'!$E17*'DEVICE ASSUMPTIONS FLTE'!$G10)</f>
        <v>0</v>
      </c>
      <c r="N164" s="319">
        <f ca="1">('SUBSCRIBER BASE FLTE'!N18*'COMMISSION ASSUMPTIONS FLTE'!$C52)*('COMMISSION ASSUMPTIONS FLTE'!$E17*'DEVICE ASSUMPTIONS FLTE'!$G10)</f>
        <v>0</v>
      </c>
      <c r="O164" s="319">
        <f ca="1">('SUBSCRIBER BASE FLTE'!O18*'COMMISSION ASSUMPTIONS FLTE'!$C52)*('COMMISSION ASSUMPTIONS FLTE'!$E17*'DEVICE ASSUMPTIONS FLTE'!$G10)</f>
        <v>0</v>
      </c>
      <c r="P164" s="319">
        <f ca="1">('SUBSCRIBER BASE FLTE'!P18*'COMMISSION ASSUMPTIONS FLTE'!$C52)*('COMMISSION ASSUMPTIONS FLTE'!$E17*'DEVICE ASSUMPTIONS FLTE'!$G10)</f>
        <v>0</v>
      </c>
      <c r="Q164" s="319">
        <f ca="1">('SUBSCRIBER BASE FLTE'!Q18*'COMMISSION ASSUMPTIONS FLTE'!$C52)*('COMMISSION ASSUMPTIONS FLTE'!$E17*'DEVICE ASSUMPTIONS FLTE'!$G10)</f>
        <v>0</v>
      </c>
      <c r="R164" s="319">
        <f ca="1">('SUBSCRIBER BASE FLTE'!R18*'COMMISSION ASSUMPTIONS FLTE'!$C52)*('COMMISSION ASSUMPTIONS FLTE'!$E17*'DEVICE ASSUMPTIONS FLTE'!$G10)</f>
        <v>0</v>
      </c>
      <c r="S164" s="319">
        <f ca="1">('SUBSCRIBER BASE FLTE'!S18*'COMMISSION ASSUMPTIONS FLTE'!$C52)*('COMMISSION ASSUMPTIONS FLTE'!$E17*'DEVICE ASSUMPTIONS FLTE'!$G10)</f>
        <v>0</v>
      </c>
      <c r="T164" s="319">
        <f ca="1">('SUBSCRIBER BASE FLTE'!T18*'COMMISSION ASSUMPTIONS FLTE'!$C52)*('COMMISSION ASSUMPTIONS FLTE'!$E17*'DEVICE ASSUMPTIONS FLTE'!$G10)</f>
        <v>0</v>
      </c>
      <c r="U164" s="319">
        <f ca="1">('SUBSCRIBER BASE FLTE'!U18*'COMMISSION ASSUMPTIONS FLTE'!$C52)*('COMMISSION ASSUMPTIONS FLTE'!$E17*'DEVICE ASSUMPTIONS FLTE'!$G10)</f>
        <v>0</v>
      </c>
      <c r="V164" s="319">
        <f ca="1">('SUBSCRIBER BASE FLTE'!V18*'COMMISSION ASSUMPTIONS FLTE'!$C52)*('COMMISSION ASSUMPTIONS FLTE'!$E17*'DEVICE ASSUMPTIONS FLTE'!$G10)</f>
        <v>0</v>
      </c>
      <c r="W164" s="319">
        <f ca="1">('SUBSCRIBER BASE FLTE'!W18*'COMMISSION ASSUMPTIONS FLTE'!$C52)*('COMMISSION ASSUMPTIONS FLTE'!$E17*'DEVICE ASSUMPTIONS FLTE'!$G10)</f>
        <v>0</v>
      </c>
      <c r="X164" s="319">
        <f ca="1">('SUBSCRIBER BASE FLTE'!X18*'COMMISSION ASSUMPTIONS FLTE'!$C52)*('COMMISSION ASSUMPTIONS FLTE'!$E17*'DEVICE ASSUMPTIONS FLTE'!$G10)</f>
        <v>0</v>
      </c>
      <c r="Y164" s="319">
        <f ca="1">('SUBSCRIBER BASE FLTE'!Y18*'COMMISSION ASSUMPTIONS FLTE'!$C52)*('COMMISSION ASSUMPTIONS FLTE'!$E17*'DEVICE ASSUMPTIONS FLTE'!$G10)</f>
        <v>0</v>
      </c>
      <c r="Z164" s="319">
        <f ca="1">('SUBSCRIBER BASE FLTE'!Z18*'COMMISSION ASSUMPTIONS FLTE'!$C52)*('COMMISSION ASSUMPTIONS FLTE'!$E17*'DEVICE ASSUMPTIONS FLTE'!$G10)</f>
        <v>0</v>
      </c>
      <c r="AA164" s="319">
        <f ca="1">('SUBSCRIBER BASE FLTE'!AA18*'COMMISSION ASSUMPTIONS FLTE'!$C52)*('COMMISSION ASSUMPTIONS FLTE'!$E17*'DEVICE ASSUMPTIONS FLTE'!$G10)</f>
        <v>0</v>
      </c>
      <c r="AB164" s="319">
        <f ca="1">('SUBSCRIBER BASE FLTE'!AB18*'COMMISSION ASSUMPTIONS FLTE'!$C52)*('COMMISSION ASSUMPTIONS FLTE'!$E17*'DEVICE ASSUMPTIONS FLTE'!$G10)</f>
        <v>0</v>
      </c>
      <c r="AC164" s="319">
        <f ca="1">('SUBSCRIBER BASE FLTE'!AC18*'COMMISSION ASSUMPTIONS FLTE'!$C52)*('COMMISSION ASSUMPTIONS FLTE'!$E17*'DEVICE ASSUMPTIONS FLTE'!$G10)</f>
        <v>0</v>
      </c>
      <c r="AD164" s="319">
        <f ca="1">('SUBSCRIBER BASE FLTE'!AD18*'COMMISSION ASSUMPTIONS FLTE'!$C52)*('COMMISSION ASSUMPTIONS FLTE'!$E17*'DEVICE ASSUMPTIONS FLTE'!$G10)</f>
        <v>0</v>
      </c>
      <c r="AE164" s="319">
        <f ca="1">('SUBSCRIBER BASE FLTE'!AE18*'COMMISSION ASSUMPTIONS FLTE'!$C52)*('COMMISSION ASSUMPTIONS FLTE'!$E17*'DEVICE ASSUMPTIONS FLTE'!$G10)</f>
        <v>0</v>
      </c>
      <c r="AF164" s="319">
        <f ca="1">('SUBSCRIBER BASE FLTE'!AF18*'COMMISSION ASSUMPTIONS FLTE'!$C52)*('COMMISSION ASSUMPTIONS FLTE'!$E17*'DEVICE ASSUMPTIONS FLTE'!$G10)</f>
        <v>0</v>
      </c>
      <c r="AG164" s="319">
        <f ca="1">('SUBSCRIBER BASE FLTE'!AG18*'COMMISSION ASSUMPTIONS FLTE'!$C52)*('COMMISSION ASSUMPTIONS FLTE'!$E17*'DEVICE ASSUMPTIONS FLTE'!$G10)</f>
        <v>0</v>
      </c>
      <c r="AH164" s="319">
        <f ca="1">('SUBSCRIBER BASE FLTE'!AH18*'COMMISSION ASSUMPTIONS FLTE'!$C52)*('COMMISSION ASSUMPTIONS FLTE'!$E17*'DEVICE ASSUMPTIONS FLTE'!$G10)</f>
        <v>0</v>
      </c>
      <c r="AI164" s="319">
        <f ca="1">('SUBSCRIBER BASE FLTE'!AI18*'COMMISSION ASSUMPTIONS FLTE'!$C52)*('COMMISSION ASSUMPTIONS FLTE'!$E17*'DEVICE ASSUMPTIONS FLTE'!$G10)</f>
        <v>0</v>
      </c>
      <c r="AJ164" s="319">
        <f ca="1">('SUBSCRIBER BASE FLTE'!AJ18*'COMMISSION ASSUMPTIONS FLTE'!$C52)*('COMMISSION ASSUMPTIONS FLTE'!$E17*'DEVICE ASSUMPTIONS FLTE'!$G10)</f>
        <v>0</v>
      </c>
      <c r="AK164" s="319">
        <f ca="1">('SUBSCRIBER BASE FLTE'!AK18*'COMMISSION ASSUMPTIONS FLTE'!$C52)*('COMMISSION ASSUMPTIONS FLTE'!$E17*'DEVICE ASSUMPTIONS FLTE'!$G10)</f>
        <v>0</v>
      </c>
      <c r="AL164" s="319">
        <f ca="1">('SUBSCRIBER BASE FLTE'!AL18*'COMMISSION ASSUMPTIONS FLTE'!$C52)*('COMMISSION ASSUMPTIONS FLTE'!$E17*'DEVICE ASSUMPTIONS FLTE'!$G10)</f>
        <v>0</v>
      </c>
      <c r="AM164" s="319">
        <f ca="1">('SUBSCRIBER BASE FLTE'!AM18*'COMMISSION ASSUMPTIONS FLTE'!$C52)*('COMMISSION ASSUMPTIONS FLTE'!$E17*'DEVICE ASSUMPTIONS FLTE'!$G10)</f>
        <v>0</v>
      </c>
      <c r="AN164" s="319">
        <f ca="1">('SUBSCRIBER BASE FLTE'!AN18*'COMMISSION ASSUMPTIONS FLTE'!$C52)*('COMMISSION ASSUMPTIONS FLTE'!$E17*'DEVICE ASSUMPTIONS FLTE'!$G10)</f>
        <v>0</v>
      </c>
      <c r="AO164" s="319">
        <f ca="1">('SUBSCRIBER BASE FLTE'!AO18*'COMMISSION ASSUMPTIONS FLTE'!$C52)*('COMMISSION ASSUMPTIONS FLTE'!$E17*'DEVICE ASSUMPTIONS FLTE'!$G10)</f>
        <v>0</v>
      </c>
      <c r="AP164" s="319">
        <f ca="1">('SUBSCRIBER BASE FLTE'!AP18*'COMMISSION ASSUMPTIONS FLTE'!$C52)*('COMMISSION ASSUMPTIONS FLTE'!$E17*'DEVICE ASSUMPTIONS FLTE'!$G10)</f>
        <v>0</v>
      </c>
      <c r="AQ164" s="319">
        <f ca="1">('SUBSCRIBER BASE FLTE'!AQ18*'COMMISSION ASSUMPTIONS FLTE'!$C52)*('COMMISSION ASSUMPTIONS FLTE'!$E17*'DEVICE ASSUMPTIONS FLTE'!$G10)</f>
        <v>0</v>
      </c>
      <c r="AR164" s="319">
        <f ca="1">('SUBSCRIBER BASE FLTE'!AR18*'COMMISSION ASSUMPTIONS FLTE'!$C52)*('COMMISSION ASSUMPTIONS FLTE'!$E17*'DEVICE ASSUMPTIONS FLTE'!$G10)</f>
        <v>0</v>
      </c>
      <c r="AS164" s="319">
        <f ca="1">('SUBSCRIBER BASE FLTE'!AS18*'COMMISSION ASSUMPTIONS FLTE'!$C52)*('COMMISSION ASSUMPTIONS FLTE'!$E17*'DEVICE ASSUMPTIONS FLTE'!$G10)</f>
        <v>0</v>
      </c>
      <c r="AT164" s="319">
        <f ca="1">('SUBSCRIBER BASE FLTE'!AT18*'COMMISSION ASSUMPTIONS FLTE'!$C52)*('COMMISSION ASSUMPTIONS FLTE'!$E17*'DEVICE ASSUMPTIONS FLTE'!$G10)</f>
        <v>0</v>
      </c>
      <c r="AU164" s="319">
        <f ca="1">('SUBSCRIBER BASE FLTE'!AU18*'COMMISSION ASSUMPTIONS FLTE'!$C52)*('COMMISSION ASSUMPTIONS FLTE'!$E17*'DEVICE ASSUMPTIONS FLTE'!$G10)</f>
        <v>0</v>
      </c>
      <c r="AV164" s="319">
        <f ca="1">('SUBSCRIBER BASE FLTE'!AV18*'COMMISSION ASSUMPTIONS FLTE'!$C52)*('COMMISSION ASSUMPTIONS FLTE'!$E17*'DEVICE ASSUMPTIONS FLTE'!$G10)</f>
        <v>0</v>
      </c>
      <c r="AW164" s="319">
        <f ca="1">('SUBSCRIBER BASE FLTE'!AW18*'COMMISSION ASSUMPTIONS FLTE'!$C52)*('COMMISSION ASSUMPTIONS FLTE'!$E17*'DEVICE ASSUMPTIONS FLTE'!$G10)</f>
        <v>0</v>
      </c>
      <c r="AX164" s="319">
        <f ca="1">('SUBSCRIBER BASE FLTE'!AX18*'COMMISSION ASSUMPTIONS FLTE'!$C52)*('COMMISSION ASSUMPTIONS FLTE'!$E17*'DEVICE ASSUMPTIONS FLTE'!$G10)</f>
        <v>0</v>
      </c>
      <c r="AY164" s="319">
        <f ca="1">('SUBSCRIBER BASE FLTE'!AY18*'COMMISSION ASSUMPTIONS FLTE'!$C52)*('COMMISSION ASSUMPTIONS FLTE'!$E17*'DEVICE ASSUMPTIONS FLTE'!$G10)</f>
        <v>0</v>
      </c>
      <c r="AZ164" s="319">
        <f ca="1">('SUBSCRIBER BASE FLTE'!AZ18*'COMMISSION ASSUMPTIONS FLTE'!$C52)*('COMMISSION ASSUMPTIONS FLTE'!$E17*'DEVICE ASSUMPTIONS FLTE'!$G10)</f>
        <v>0</v>
      </c>
      <c r="BA164" s="319">
        <f ca="1">('SUBSCRIBER BASE FLTE'!BA18*'COMMISSION ASSUMPTIONS FLTE'!$C52)*('COMMISSION ASSUMPTIONS FLTE'!$E17*'DEVICE ASSUMPTIONS FLTE'!$G10)</f>
        <v>0</v>
      </c>
      <c r="BB164" s="319">
        <f ca="1">('SUBSCRIBER BASE FLTE'!BB18*'COMMISSION ASSUMPTIONS FLTE'!$C52)*('COMMISSION ASSUMPTIONS FLTE'!$E17*'DEVICE ASSUMPTIONS FLTE'!$G10)</f>
        <v>0</v>
      </c>
      <c r="BC164" s="319">
        <f ca="1">('SUBSCRIBER BASE FLTE'!BC18*'COMMISSION ASSUMPTIONS FLTE'!$C52)*('COMMISSION ASSUMPTIONS FLTE'!$E17*'DEVICE ASSUMPTIONS FLTE'!$G10)</f>
        <v>0</v>
      </c>
      <c r="BD164" s="319">
        <f ca="1">('SUBSCRIBER BASE FLTE'!BD18*'COMMISSION ASSUMPTIONS FLTE'!$C52)*('COMMISSION ASSUMPTIONS FLTE'!$E17*'DEVICE ASSUMPTIONS FLTE'!$G10)</f>
        <v>0</v>
      </c>
      <c r="BE164" s="319">
        <f ca="1">('SUBSCRIBER BASE FLTE'!BE18*'COMMISSION ASSUMPTIONS FLTE'!$C52)*('COMMISSION ASSUMPTIONS FLTE'!$E17*'DEVICE ASSUMPTIONS FLTE'!$G10)</f>
        <v>0</v>
      </c>
      <c r="BF164" s="319">
        <f ca="1">('SUBSCRIBER BASE FLTE'!BF18*'COMMISSION ASSUMPTIONS FLTE'!$C52)*('COMMISSION ASSUMPTIONS FLTE'!$E17*'DEVICE ASSUMPTIONS FLTE'!$G10)</f>
        <v>0</v>
      </c>
      <c r="BG164" s="319">
        <f ca="1">('SUBSCRIBER BASE FLTE'!BG18*'COMMISSION ASSUMPTIONS FLTE'!$C52)*('COMMISSION ASSUMPTIONS FLTE'!$E17*'DEVICE ASSUMPTIONS FLTE'!$G10)</f>
        <v>0</v>
      </c>
      <c r="BH164" s="319">
        <f ca="1">('SUBSCRIBER BASE FLTE'!BH18*'COMMISSION ASSUMPTIONS FLTE'!$C52)*('COMMISSION ASSUMPTIONS FLTE'!$E17*'DEVICE ASSUMPTIONS FLTE'!$G10)</f>
        <v>0</v>
      </c>
      <c r="BI164" s="319">
        <f ca="1">('SUBSCRIBER BASE FLTE'!BI18*'COMMISSION ASSUMPTIONS FLTE'!$C52)*('COMMISSION ASSUMPTIONS FLTE'!$E17*'DEVICE ASSUMPTIONS FLTE'!$G10)</f>
        <v>0</v>
      </c>
      <c r="BJ164" s="319">
        <f ca="1">('SUBSCRIBER BASE FLTE'!BJ18*'COMMISSION ASSUMPTIONS FLTE'!$C52)*('COMMISSION ASSUMPTIONS FLTE'!$E17*'DEVICE ASSUMPTIONS FLTE'!$G10)</f>
        <v>0</v>
      </c>
      <c r="BK164" s="319">
        <f ca="1">('SUBSCRIBER BASE FLTE'!BK18*'COMMISSION ASSUMPTIONS FLTE'!$C52)*('COMMISSION ASSUMPTIONS FLTE'!$E17*'DEVICE ASSUMPTIONS FLTE'!$G10)</f>
        <v>0</v>
      </c>
      <c r="BL164" s="319">
        <f ca="1">('SUBSCRIBER BASE FLTE'!BL18*'COMMISSION ASSUMPTIONS FLTE'!$C52)*('COMMISSION ASSUMPTIONS FLTE'!$E17*'DEVICE ASSUMPTIONS FLTE'!$G10)</f>
        <v>0</v>
      </c>
      <c r="BM164" s="319">
        <f ca="1">('SUBSCRIBER BASE FLTE'!BM18*'COMMISSION ASSUMPTIONS FLTE'!$C52)*('COMMISSION ASSUMPTIONS FLTE'!$E17*'DEVICE ASSUMPTIONS FLTE'!$G10)</f>
        <v>0</v>
      </c>
      <c r="BN164" s="319">
        <f ca="1">('SUBSCRIBER BASE FLTE'!BN18*'COMMISSION ASSUMPTIONS FLTE'!$C52)*('COMMISSION ASSUMPTIONS FLTE'!$E17*'DEVICE ASSUMPTIONS FLTE'!$G10)</f>
        <v>0</v>
      </c>
      <c r="BO164" s="319">
        <f ca="1">('SUBSCRIBER BASE FLTE'!BO18*'COMMISSION ASSUMPTIONS FLTE'!$C52)*('COMMISSION ASSUMPTIONS FLTE'!$E17*'DEVICE ASSUMPTIONS FLTE'!$G10)</f>
        <v>0</v>
      </c>
      <c r="BP164" s="319">
        <f ca="1">('SUBSCRIBER BASE FLTE'!BP18*'COMMISSION ASSUMPTIONS FLTE'!$C52)*('COMMISSION ASSUMPTIONS FLTE'!$E17*'DEVICE ASSUMPTIONS FLTE'!$G10)</f>
        <v>0</v>
      </c>
      <c r="BQ164" s="319">
        <f ca="1">('SUBSCRIBER BASE FLTE'!BQ18*'COMMISSION ASSUMPTIONS FLTE'!$C52)*('COMMISSION ASSUMPTIONS FLTE'!$E17*'DEVICE ASSUMPTIONS FLTE'!$G10)</f>
        <v>0</v>
      </c>
      <c r="BR164" s="319">
        <f ca="1">('SUBSCRIBER BASE FLTE'!BR18*'COMMISSION ASSUMPTIONS FLTE'!$C52)*('COMMISSION ASSUMPTIONS FLTE'!$E17*'DEVICE ASSUMPTIONS FLTE'!$G10)</f>
        <v>0</v>
      </c>
    </row>
    <row r="165" spans="2:70" ht="24" customHeight="1" outlineLevel="1">
      <c r="B165" s="313" t="str">
        <f>B157</f>
        <v>FLTE 100GB</v>
      </c>
      <c r="C165" s="319">
        <f>('SUBSCRIBER BASE FLTE'!C19*'COMMISSION ASSUMPTIONS FLTE'!$C53)*('COMMISSION ASSUMPTIONS FLTE'!$E18*'DEVICE ASSUMPTIONS FLTE'!$G11)</f>
        <v>0</v>
      </c>
      <c r="D165" s="319">
        <f>('SUBSCRIBER BASE FLTE'!D19*'COMMISSION ASSUMPTIONS FLTE'!$C53)*('COMMISSION ASSUMPTIONS FLTE'!$E18*'DEVICE ASSUMPTIONS FLTE'!$G11)</f>
        <v>0</v>
      </c>
      <c r="E165" s="319">
        <f>('SUBSCRIBER BASE FLTE'!E19*'COMMISSION ASSUMPTIONS FLTE'!$C53)*('COMMISSION ASSUMPTIONS FLTE'!$E18*'DEVICE ASSUMPTIONS FLTE'!$G11)</f>
        <v>0</v>
      </c>
      <c r="F165" s="319">
        <f>('SUBSCRIBER BASE FLTE'!F19*'COMMISSION ASSUMPTIONS FLTE'!$C53)*('COMMISSION ASSUMPTIONS FLTE'!$E18*'DEVICE ASSUMPTIONS FLTE'!$G11)</f>
        <v>0</v>
      </c>
      <c r="G165" s="319">
        <f>('SUBSCRIBER BASE FLTE'!G19*'COMMISSION ASSUMPTIONS FLTE'!$C53)*('COMMISSION ASSUMPTIONS FLTE'!$E18*'DEVICE ASSUMPTIONS FLTE'!$G11)</f>
        <v>0</v>
      </c>
      <c r="H165" s="319">
        <f>('SUBSCRIBER BASE FLTE'!H19*'COMMISSION ASSUMPTIONS FLTE'!$C53)*('COMMISSION ASSUMPTIONS FLTE'!$E18*'DEVICE ASSUMPTIONS FLTE'!$G11)</f>
        <v>0</v>
      </c>
      <c r="I165" s="319">
        <f>('SUBSCRIBER BASE FLTE'!I19*'COMMISSION ASSUMPTIONS FLTE'!$C53)*('COMMISSION ASSUMPTIONS FLTE'!$E18*'DEVICE ASSUMPTIONS FLTE'!$G11)</f>
        <v>0</v>
      </c>
      <c r="J165" s="319">
        <f>('SUBSCRIBER BASE FLTE'!J19*'COMMISSION ASSUMPTIONS FLTE'!$C53)*('COMMISSION ASSUMPTIONS FLTE'!$E18*'DEVICE ASSUMPTIONS FLTE'!$G11)</f>
        <v>0</v>
      </c>
      <c r="K165" s="319">
        <f ca="1">('SUBSCRIBER BASE FLTE'!K19*'COMMISSION ASSUMPTIONS FLTE'!$C53)*('COMMISSION ASSUMPTIONS FLTE'!$E18*'DEVICE ASSUMPTIONS FLTE'!$G11)</f>
        <v>0</v>
      </c>
      <c r="L165" s="319">
        <f ca="1">('SUBSCRIBER BASE FLTE'!L19*'COMMISSION ASSUMPTIONS FLTE'!$C53)*('COMMISSION ASSUMPTIONS FLTE'!$E18*'DEVICE ASSUMPTIONS FLTE'!$G11)</f>
        <v>0</v>
      </c>
      <c r="M165" s="319">
        <f ca="1">('SUBSCRIBER BASE FLTE'!M19*'COMMISSION ASSUMPTIONS FLTE'!$C53)*('COMMISSION ASSUMPTIONS FLTE'!$E18*'DEVICE ASSUMPTIONS FLTE'!$G11)</f>
        <v>0</v>
      </c>
      <c r="N165" s="319">
        <f ca="1">('SUBSCRIBER BASE FLTE'!N19*'COMMISSION ASSUMPTIONS FLTE'!$C53)*('COMMISSION ASSUMPTIONS FLTE'!$E18*'DEVICE ASSUMPTIONS FLTE'!$G11)</f>
        <v>0</v>
      </c>
      <c r="O165" s="319">
        <f ca="1">('SUBSCRIBER BASE FLTE'!O19*'COMMISSION ASSUMPTIONS FLTE'!$C53)*('COMMISSION ASSUMPTIONS FLTE'!$E18*'DEVICE ASSUMPTIONS FLTE'!$G11)</f>
        <v>0</v>
      </c>
      <c r="P165" s="319">
        <f ca="1">('SUBSCRIBER BASE FLTE'!P19*'COMMISSION ASSUMPTIONS FLTE'!$C53)*('COMMISSION ASSUMPTIONS FLTE'!$E18*'DEVICE ASSUMPTIONS FLTE'!$G11)</f>
        <v>0</v>
      </c>
      <c r="Q165" s="319">
        <f ca="1">('SUBSCRIBER BASE FLTE'!Q19*'COMMISSION ASSUMPTIONS FLTE'!$C53)*('COMMISSION ASSUMPTIONS FLTE'!$E18*'DEVICE ASSUMPTIONS FLTE'!$G11)</f>
        <v>0</v>
      </c>
      <c r="R165" s="319">
        <f ca="1">('SUBSCRIBER BASE FLTE'!R19*'COMMISSION ASSUMPTIONS FLTE'!$C53)*('COMMISSION ASSUMPTIONS FLTE'!$E18*'DEVICE ASSUMPTIONS FLTE'!$G11)</f>
        <v>0</v>
      </c>
      <c r="S165" s="319">
        <f ca="1">('SUBSCRIBER BASE FLTE'!S19*'COMMISSION ASSUMPTIONS FLTE'!$C53)*('COMMISSION ASSUMPTIONS FLTE'!$E18*'DEVICE ASSUMPTIONS FLTE'!$G11)</f>
        <v>0</v>
      </c>
      <c r="T165" s="319">
        <f ca="1">('SUBSCRIBER BASE FLTE'!T19*'COMMISSION ASSUMPTIONS FLTE'!$C53)*('COMMISSION ASSUMPTIONS FLTE'!$E18*'DEVICE ASSUMPTIONS FLTE'!$G11)</f>
        <v>0</v>
      </c>
      <c r="U165" s="319">
        <f ca="1">('SUBSCRIBER BASE FLTE'!U19*'COMMISSION ASSUMPTIONS FLTE'!$C53)*('COMMISSION ASSUMPTIONS FLTE'!$E18*'DEVICE ASSUMPTIONS FLTE'!$G11)</f>
        <v>0</v>
      </c>
      <c r="V165" s="319">
        <f ca="1">('SUBSCRIBER BASE FLTE'!V19*'COMMISSION ASSUMPTIONS FLTE'!$C53)*('COMMISSION ASSUMPTIONS FLTE'!$E18*'DEVICE ASSUMPTIONS FLTE'!$G11)</f>
        <v>0</v>
      </c>
      <c r="W165" s="319">
        <f ca="1">('SUBSCRIBER BASE FLTE'!W19*'COMMISSION ASSUMPTIONS FLTE'!$C53)*('COMMISSION ASSUMPTIONS FLTE'!$E18*'DEVICE ASSUMPTIONS FLTE'!$G11)</f>
        <v>0</v>
      </c>
      <c r="X165" s="319">
        <f ca="1">('SUBSCRIBER BASE FLTE'!X19*'COMMISSION ASSUMPTIONS FLTE'!$C53)*('COMMISSION ASSUMPTIONS FLTE'!$E18*'DEVICE ASSUMPTIONS FLTE'!$G11)</f>
        <v>0</v>
      </c>
      <c r="Y165" s="319">
        <f ca="1">('SUBSCRIBER BASE FLTE'!Y19*'COMMISSION ASSUMPTIONS FLTE'!$C53)*('COMMISSION ASSUMPTIONS FLTE'!$E18*'DEVICE ASSUMPTIONS FLTE'!$G11)</f>
        <v>0</v>
      </c>
      <c r="Z165" s="319">
        <f ca="1">('SUBSCRIBER BASE FLTE'!Z19*'COMMISSION ASSUMPTIONS FLTE'!$C53)*('COMMISSION ASSUMPTIONS FLTE'!$E18*'DEVICE ASSUMPTIONS FLTE'!$G11)</f>
        <v>0</v>
      </c>
      <c r="AA165" s="319">
        <f ca="1">('SUBSCRIBER BASE FLTE'!AA19*'COMMISSION ASSUMPTIONS FLTE'!$C53)*('COMMISSION ASSUMPTIONS FLTE'!$E18*'DEVICE ASSUMPTIONS FLTE'!$G11)</f>
        <v>0</v>
      </c>
      <c r="AB165" s="319">
        <f ca="1">('SUBSCRIBER BASE FLTE'!AB19*'COMMISSION ASSUMPTIONS FLTE'!$C53)*('COMMISSION ASSUMPTIONS FLTE'!$E18*'DEVICE ASSUMPTIONS FLTE'!$G11)</f>
        <v>0</v>
      </c>
      <c r="AC165" s="319">
        <f ca="1">('SUBSCRIBER BASE FLTE'!AC19*'COMMISSION ASSUMPTIONS FLTE'!$C53)*('COMMISSION ASSUMPTIONS FLTE'!$E18*'DEVICE ASSUMPTIONS FLTE'!$G11)</f>
        <v>0</v>
      </c>
      <c r="AD165" s="319">
        <f ca="1">('SUBSCRIBER BASE FLTE'!AD19*'COMMISSION ASSUMPTIONS FLTE'!$C53)*('COMMISSION ASSUMPTIONS FLTE'!$E18*'DEVICE ASSUMPTIONS FLTE'!$G11)</f>
        <v>0</v>
      </c>
      <c r="AE165" s="319">
        <f ca="1">('SUBSCRIBER BASE FLTE'!AE19*'COMMISSION ASSUMPTIONS FLTE'!$C53)*('COMMISSION ASSUMPTIONS FLTE'!$E18*'DEVICE ASSUMPTIONS FLTE'!$G11)</f>
        <v>0</v>
      </c>
      <c r="AF165" s="319">
        <f ca="1">('SUBSCRIBER BASE FLTE'!AF19*'COMMISSION ASSUMPTIONS FLTE'!$C53)*('COMMISSION ASSUMPTIONS FLTE'!$E18*'DEVICE ASSUMPTIONS FLTE'!$G11)</f>
        <v>0</v>
      </c>
      <c r="AG165" s="319">
        <f ca="1">('SUBSCRIBER BASE FLTE'!AG19*'COMMISSION ASSUMPTIONS FLTE'!$C53)*('COMMISSION ASSUMPTIONS FLTE'!$E18*'DEVICE ASSUMPTIONS FLTE'!$G11)</f>
        <v>0</v>
      </c>
      <c r="AH165" s="319">
        <f ca="1">('SUBSCRIBER BASE FLTE'!AH19*'COMMISSION ASSUMPTIONS FLTE'!$C53)*('COMMISSION ASSUMPTIONS FLTE'!$E18*'DEVICE ASSUMPTIONS FLTE'!$G11)</f>
        <v>0</v>
      </c>
      <c r="AI165" s="319">
        <f ca="1">('SUBSCRIBER BASE FLTE'!AI19*'COMMISSION ASSUMPTIONS FLTE'!$C53)*('COMMISSION ASSUMPTIONS FLTE'!$E18*'DEVICE ASSUMPTIONS FLTE'!$G11)</f>
        <v>0</v>
      </c>
      <c r="AJ165" s="319">
        <f ca="1">('SUBSCRIBER BASE FLTE'!AJ19*'COMMISSION ASSUMPTIONS FLTE'!$C53)*('COMMISSION ASSUMPTIONS FLTE'!$E18*'DEVICE ASSUMPTIONS FLTE'!$G11)</f>
        <v>0</v>
      </c>
      <c r="AK165" s="319">
        <f ca="1">('SUBSCRIBER BASE FLTE'!AK19*'COMMISSION ASSUMPTIONS FLTE'!$C53)*('COMMISSION ASSUMPTIONS FLTE'!$E18*'DEVICE ASSUMPTIONS FLTE'!$G11)</f>
        <v>0</v>
      </c>
      <c r="AL165" s="319">
        <f ca="1">('SUBSCRIBER BASE FLTE'!AL19*'COMMISSION ASSUMPTIONS FLTE'!$C53)*('COMMISSION ASSUMPTIONS FLTE'!$E18*'DEVICE ASSUMPTIONS FLTE'!$G11)</f>
        <v>0</v>
      </c>
      <c r="AM165" s="319">
        <f ca="1">('SUBSCRIBER BASE FLTE'!AM19*'COMMISSION ASSUMPTIONS FLTE'!$C53)*('COMMISSION ASSUMPTIONS FLTE'!$E18*'DEVICE ASSUMPTIONS FLTE'!$G11)</f>
        <v>0</v>
      </c>
      <c r="AN165" s="319">
        <f ca="1">('SUBSCRIBER BASE FLTE'!AN19*'COMMISSION ASSUMPTIONS FLTE'!$C53)*('COMMISSION ASSUMPTIONS FLTE'!$E18*'DEVICE ASSUMPTIONS FLTE'!$G11)</f>
        <v>0</v>
      </c>
      <c r="AO165" s="319">
        <f ca="1">('SUBSCRIBER BASE FLTE'!AO19*'COMMISSION ASSUMPTIONS FLTE'!$C53)*('COMMISSION ASSUMPTIONS FLTE'!$E18*'DEVICE ASSUMPTIONS FLTE'!$G11)</f>
        <v>0</v>
      </c>
      <c r="AP165" s="319">
        <f ca="1">('SUBSCRIBER BASE FLTE'!AP19*'COMMISSION ASSUMPTIONS FLTE'!$C53)*('COMMISSION ASSUMPTIONS FLTE'!$E18*'DEVICE ASSUMPTIONS FLTE'!$G11)</f>
        <v>0</v>
      </c>
      <c r="AQ165" s="319">
        <f ca="1">('SUBSCRIBER BASE FLTE'!AQ19*'COMMISSION ASSUMPTIONS FLTE'!$C53)*('COMMISSION ASSUMPTIONS FLTE'!$E18*'DEVICE ASSUMPTIONS FLTE'!$G11)</f>
        <v>0</v>
      </c>
      <c r="AR165" s="319">
        <f ca="1">('SUBSCRIBER BASE FLTE'!AR19*'COMMISSION ASSUMPTIONS FLTE'!$C53)*('COMMISSION ASSUMPTIONS FLTE'!$E18*'DEVICE ASSUMPTIONS FLTE'!$G11)</f>
        <v>0</v>
      </c>
      <c r="AS165" s="319">
        <f ca="1">('SUBSCRIBER BASE FLTE'!AS19*'COMMISSION ASSUMPTIONS FLTE'!$C53)*('COMMISSION ASSUMPTIONS FLTE'!$E18*'DEVICE ASSUMPTIONS FLTE'!$G11)</f>
        <v>0</v>
      </c>
      <c r="AT165" s="319">
        <f ca="1">('SUBSCRIBER BASE FLTE'!AT19*'COMMISSION ASSUMPTIONS FLTE'!$C53)*('COMMISSION ASSUMPTIONS FLTE'!$E18*'DEVICE ASSUMPTIONS FLTE'!$G11)</f>
        <v>0</v>
      </c>
      <c r="AU165" s="319">
        <f ca="1">('SUBSCRIBER BASE FLTE'!AU19*'COMMISSION ASSUMPTIONS FLTE'!$C53)*('COMMISSION ASSUMPTIONS FLTE'!$E18*'DEVICE ASSUMPTIONS FLTE'!$G11)</f>
        <v>0</v>
      </c>
      <c r="AV165" s="319">
        <f ca="1">('SUBSCRIBER BASE FLTE'!AV19*'COMMISSION ASSUMPTIONS FLTE'!$C53)*('COMMISSION ASSUMPTIONS FLTE'!$E18*'DEVICE ASSUMPTIONS FLTE'!$G11)</f>
        <v>0</v>
      </c>
      <c r="AW165" s="319">
        <f ca="1">('SUBSCRIBER BASE FLTE'!AW19*'COMMISSION ASSUMPTIONS FLTE'!$C53)*('COMMISSION ASSUMPTIONS FLTE'!$E18*'DEVICE ASSUMPTIONS FLTE'!$G11)</f>
        <v>0</v>
      </c>
      <c r="AX165" s="319">
        <f ca="1">('SUBSCRIBER BASE FLTE'!AX19*'COMMISSION ASSUMPTIONS FLTE'!$C53)*('COMMISSION ASSUMPTIONS FLTE'!$E18*'DEVICE ASSUMPTIONS FLTE'!$G11)</f>
        <v>0</v>
      </c>
      <c r="AY165" s="319">
        <f ca="1">('SUBSCRIBER BASE FLTE'!AY19*'COMMISSION ASSUMPTIONS FLTE'!$C53)*('COMMISSION ASSUMPTIONS FLTE'!$E18*'DEVICE ASSUMPTIONS FLTE'!$G11)</f>
        <v>0</v>
      </c>
      <c r="AZ165" s="319">
        <f ca="1">('SUBSCRIBER BASE FLTE'!AZ19*'COMMISSION ASSUMPTIONS FLTE'!$C53)*('COMMISSION ASSUMPTIONS FLTE'!$E18*'DEVICE ASSUMPTIONS FLTE'!$G11)</f>
        <v>0</v>
      </c>
      <c r="BA165" s="319">
        <f ca="1">('SUBSCRIBER BASE FLTE'!BA19*'COMMISSION ASSUMPTIONS FLTE'!$C53)*('COMMISSION ASSUMPTIONS FLTE'!$E18*'DEVICE ASSUMPTIONS FLTE'!$G11)</f>
        <v>0</v>
      </c>
      <c r="BB165" s="319">
        <f ca="1">('SUBSCRIBER BASE FLTE'!BB19*'COMMISSION ASSUMPTIONS FLTE'!$C53)*('COMMISSION ASSUMPTIONS FLTE'!$E18*'DEVICE ASSUMPTIONS FLTE'!$G11)</f>
        <v>0</v>
      </c>
      <c r="BC165" s="319">
        <f ca="1">('SUBSCRIBER BASE FLTE'!BC19*'COMMISSION ASSUMPTIONS FLTE'!$C53)*('COMMISSION ASSUMPTIONS FLTE'!$E18*'DEVICE ASSUMPTIONS FLTE'!$G11)</f>
        <v>0</v>
      </c>
      <c r="BD165" s="319">
        <f ca="1">('SUBSCRIBER BASE FLTE'!BD19*'COMMISSION ASSUMPTIONS FLTE'!$C53)*('COMMISSION ASSUMPTIONS FLTE'!$E18*'DEVICE ASSUMPTIONS FLTE'!$G11)</f>
        <v>0</v>
      </c>
      <c r="BE165" s="319">
        <f ca="1">('SUBSCRIBER BASE FLTE'!BE19*'COMMISSION ASSUMPTIONS FLTE'!$C53)*('COMMISSION ASSUMPTIONS FLTE'!$E18*'DEVICE ASSUMPTIONS FLTE'!$G11)</f>
        <v>0</v>
      </c>
      <c r="BF165" s="319">
        <f ca="1">('SUBSCRIBER BASE FLTE'!BF19*'COMMISSION ASSUMPTIONS FLTE'!$C53)*('COMMISSION ASSUMPTIONS FLTE'!$E18*'DEVICE ASSUMPTIONS FLTE'!$G11)</f>
        <v>0</v>
      </c>
      <c r="BG165" s="319">
        <f ca="1">('SUBSCRIBER BASE FLTE'!BG19*'COMMISSION ASSUMPTIONS FLTE'!$C53)*('COMMISSION ASSUMPTIONS FLTE'!$E18*'DEVICE ASSUMPTIONS FLTE'!$G11)</f>
        <v>0</v>
      </c>
      <c r="BH165" s="319">
        <f ca="1">('SUBSCRIBER BASE FLTE'!BH19*'COMMISSION ASSUMPTIONS FLTE'!$C53)*('COMMISSION ASSUMPTIONS FLTE'!$E18*'DEVICE ASSUMPTIONS FLTE'!$G11)</f>
        <v>0</v>
      </c>
      <c r="BI165" s="319">
        <f ca="1">('SUBSCRIBER BASE FLTE'!BI19*'COMMISSION ASSUMPTIONS FLTE'!$C53)*('COMMISSION ASSUMPTIONS FLTE'!$E18*'DEVICE ASSUMPTIONS FLTE'!$G11)</f>
        <v>0</v>
      </c>
      <c r="BJ165" s="319">
        <f ca="1">('SUBSCRIBER BASE FLTE'!BJ19*'COMMISSION ASSUMPTIONS FLTE'!$C53)*('COMMISSION ASSUMPTIONS FLTE'!$E18*'DEVICE ASSUMPTIONS FLTE'!$G11)</f>
        <v>0</v>
      </c>
      <c r="BK165" s="319">
        <f ca="1">('SUBSCRIBER BASE FLTE'!BK19*'COMMISSION ASSUMPTIONS FLTE'!$C53)*('COMMISSION ASSUMPTIONS FLTE'!$E18*'DEVICE ASSUMPTIONS FLTE'!$G11)</f>
        <v>0</v>
      </c>
      <c r="BL165" s="319">
        <f ca="1">('SUBSCRIBER BASE FLTE'!BL19*'COMMISSION ASSUMPTIONS FLTE'!$C53)*('COMMISSION ASSUMPTIONS FLTE'!$E18*'DEVICE ASSUMPTIONS FLTE'!$G11)</f>
        <v>0</v>
      </c>
      <c r="BM165" s="319">
        <f ca="1">('SUBSCRIBER BASE FLTE'!BM19*'COMMISSION ASSUMPTIONS FLTE'!$C53)*('COMMISSION ASSUMPTIONS FLTE'!$E18*'DEVICE ASSUMPTIONS FLTE'!$G11)</f>
        <v>0</v>
      </c>
      <c r="BN165" s="319">
        <f ca="1">('SUBSCRIBER BASE FLTE'!BN19*'COMMISSION ASSUMPTIONS FLTE'!$C53)*('COMMISSION ASSUMPTIONS FLTE'!$E18*'DEVICE ASSUMPTIONS FLTE'!$G11)</f>
        <v>0</v>
      </c>
      <c r="BO165" s="319">
        <f ca="1">('SUBSCRIBER BASE FLTE'!BO19*'COMMISSION ASSUMPTIONS FLTE'!$C53)*('COMMISSION ASSUMPTIONS FLTE'!$E18*'DEVICE ASSUMPTIONS FLTE'!$G11)</f>
        <v>0</v>
      </c>
      <c r="BP165" s="319">
        <f ca="1">('SUBSCRIBER BASE FLTE'!BP19*'COMMISSION ASSUMPTIONS FLTE'!$C53)*('COMMISSION ASSUMPTIONS FLTE'!$E18*'DEVICE ASSUMPTIONS FLTE'!$G11)</f>
        <v>0</v>
      </c>
      <c r="BQ165" s="319">
        <f ca="1">('SUBSCRIBER BASE FLTE'!BQ19*'COMMISSION ASSUMPTIONS FLTE'!$C53)*('COMMISSION ASSUMPTIONS FLTE'!$E18*'DEVICE ASSUMPTIONS FLTE'!$G11)</f>
        <v>0</v>
      </c>
      <c r="BR165" s="319">
        <f ca="1">('SUBSCRIBER BASE FLTE'!BR19*'COMMISSION ASSUMPTIONS FLTE'!$C53)*('COMMISSION ASSUMPTIONS FLTE'!$E18*'DEVICE ASSUMPTIONS FLTE'!$G11)</f>
        <v>0</v>
      </c>
    </row>
    <row r="166" spans="2:70" ht="24" customHeight="1" outlineLevel="1">
      <c r="B166" s="313" t="str">
        <f>B158</f>
        <v>FLTE 200GB</v>
      </c>
      <c r="C166" s="319">
        <f>('SUBSCRIBER BASE FLTE'!C20*'COMMISSION ASSUMPTIONS FLTE'!$C54)*('COMMISSION ASSUMPTIONS FLTE'!$E19*'DEVICE ASSUMPTIONS FLTE'!$G12)</f>
        <v>0</v>
      </c>
      <c r="D166" s="319">
        <f>('SUBSCRIBER BASE FLTE'!D20*'COMMISSION ASSUMPTIONS FLTE'!$C54)*('COMMISSION ASSUMPTIONS FLTE'!$E19*'DEVICE ASSUMPTIONS FLTE'!$G12)</f>
        <v>0</v>
      </c>
      <c r="E166" s="319">
        <f>('SUBSCRIBER BASE FLTE'!E20*'COMMISSION ASSUMPTIONS FLTE'!$C54)*('COMMISSION ASSUMPTIONS FLTE'!$E19*'DEVICE ASSUMPTIONS FLTE'!$G12)</f>
        <v>0</v>
      </c>
      <c r="F166" s="319">
        <f>('SUBSCRIBER BASE FLTE'!F20*'COMMISSION ASSUMPTIONS FLTE'!$C54)*('COMMISSION ASSUMPTIONS FLTE'!$E19*'DEVICE ASSUMPTIONS FLTE'!$G12)</f>
        <v>0</v>
      </c>
      <c r="G166" s="319">
        <f>('SUBSCRIBER BASE FLTE'!G20*'COMMISSION ASSUMPTIONS FLTE'!$C54)*('COMMISSION ASSUMPTIONS FLTE'!$E19*'DEVICE ASSUMPTIONS FLTE'!$G12)</f>
        <v>0</v>
      </c>
      <c r="H166" s="319">
        <f>('SUBSCRIBER BASE FLTE'!H20*'COMMISSION ASSUMPTIONS FLTE'!$C54)*('COMMISSION ASSUMPTIONS FLTE'!$E19*'DEVICE ASSUMPTIONS FLTE'!$G12)</f>
        <v>0</v>
      </c>
      <c r="I166" s="319">
        <f>('SUBSCRIBER BASE FLTE'!I20*'COMMISSION ASSUMPTIONS FLTE'!$C54)*('COMMISSION ASSUMPTIONS FLTE'!$E19*'DEVICE ASSUMPTIONS FLTE'!$G12)</f>
        <v>0</v>
      </c>
      <c r="J166" s="319">
        <f>('SUBSCRIBER BASE FLTE'!J20*'COMMISSION ASSUMPTIONS FLTE'!$C54)*('COMMISSION ASSUMPTIONS FLTE'!$E19*'DEVICE ASSUMPTIONS FLTE'!$G12)</f>
        <v>0</v>
      </c>
      <c r="K166" s="319">
        <f ca="1">('SUBSCRIBER BASE FLTE'!K20*'COMMISSION ASSUMPTIONS FLTE'!$C54)*('COMMISSION ASSUMPTIONS FLTE'!$E19*'DEVICE ASSUMPTIONS FLTE'!$G12)</f>
        <v>0</v>
      </c>
      <c r="L166" s="319">
        <f ca="1">('SUBSCRIBER BASE FLTE'!L20*'COMMISSION ASSUMPTIONS FLTE'!$C54)*('COMMISSION ASSUMPTIONS FLTE'!$E19*'DEVICE ASSUMPTIONS FLTE'!$G12)</f>
        <v>0</v>
      </c>
      <c r="M166" s="319">
        <f ca="1">('SUBSCRIBER BASE FLTE'!M20*'COMMISSION ASSUMPTIONS FLTE'!$C54)*('COMMISSION ASSUMPTIONS FLTE'!$E19*'DEVICE ASSUMPTIONS FLTE'!$G12)</f>
        <v>0</v>
      </c>
      <c r="N166" s="319">
        <f ca="1">('SUBSCRIBER BASE FLTE'!N20*'COMMISSION ASSUMPTIONS FLTE'!$C54)*('COMMISSION ASSUMPTIONS FLTE'!$E19*'DEVICE ASSUMPTIONS FLTE'!$G12)</f>
        <v>0</v>
      </c>
      <c r="O166" s="319">
        <f ca="1">('SUBSCRIBER BASE FLTE'!O20*'COMMISSION ASSUMPTIONS FLTE'!$C54)*('COMMISSION ASSUMPTIONS FLTE'!$E19*'DEVICE ASSUMPTIONS FLTE'!$G12)</f>
        <v>0</v>
      </c>
      <c r="P166" s="319">
        <f ca="1">('SUBSCRIBER BASE FLTE'!P20*'COMMISSION ASSUMPTIONS FLTE'!$C54)*('COMMISSION ASSUMPTIONS FLTE'!$E19*'DEVICE ASSUMPTIONS FLTE'!$G12)</f>
        <v>0</v>
      </c>
      <c r="Q166" s="319">
        <f ca="1">('SUBSCRIBER BASE FLTE'!Q20*'COMMISSION ASSUMPTIONS FLTE'!$C54)*('COMMISSION ASSUMPTIONS FLTE'!$E19*'DEVICE ASSUMPTIONS FLTE'!$G12)</f>
        <v>0</v>
      </c>
      <c r="R166" s="319">
        <f ca="1">('SUBSCRIBER BASE FLTE'!R20*'COMMISSION ASSUMPTIONS FLTE'!$C54)*('COMMISSION ASSUMPTIONS FLTE'!$E19*'DEVICE ASSUMPTIONS FLTE'!$G12)</f>
        <v>0</v>
      </c>
      <c r="S166" s="319">
        <f ca="1">('SUBSCRIBER BASE FLTE'!S20*'COMMISSION ASSUMPTIONS FLTE'!$C54)*('COMMISSION ASSUMPTIONS FLTE'!$E19*'DEVICE ASSUMPTIONS FLTE'!$G12)</f>
        <v>0</v>
      </c>
      <c r="T166" s="319">
        <f ca="1">('SUBSCRIBER BASE FLTE'!T20*'COMMISSION ASSUMPTIONS FLTE'!$C54)*('COMMISSION ASSUMPTIONS FLTE'!$E19*'DEVICE ASSUMPTIONS FLTE'!$G12)</f>
        <v>0</v>
      </c>
      <c r="U166" s="319">
        <f ca="1">('SUBSCRIBER BASE FLTE'!U20*'COMMISSION ASSUMPTIONS FLTE'!$C54)*('COMMISSION ASSUMPTIONS FLTE'!$E19*'DEVICE ASSUMPTIONS FLTE'!$G12)</f>
        <v>0</v>
      </c>
      <c r="V166" s="319">
        <f ca="1">('SUBSCRIBER BASE FLTE'!V20*'COMMISSION ASSUMPTIONS FLTE'!$C54)*('COMMISSION ASSUMPTIONS FLTE'!$E19*'DEVICE ASSUMPTIONS FLTE'!$G12)</f>
        <v>0</v>
      </c>
      <c r="W166" s="319">
        <f ca="1">('SUBSCRIBER BASE FLTE'!W20*'COMMISSION ASSUMPTIONS FLTE'!$C54)*('COMMISSION ASSUMPTIONS FLTE'!$E19*'DEVICE ASSUMPTIONS FLTE'!$G12)</f>
        <v>0</v>
      </c>
      <c r="X166" s="319">
        <f ca="1">('SUBSCRIBER BASE FLTE'!X20*'COMMISSION ASSUMPTIONS FLTE'!$C54)*('COMMISSION ASSUMPTIONS FLTE'!$E19*'DEVICE ASSUMPTIONS FLTE'!$G12)</f>
        <v>0</v>
      </c>
      <c r="Y166" s="319">
        <f ca="1">('SUBSCRIBER BASE FLTE'!Y20*'COMMISSION ASSUMPTIONS FLTE'!$C54)*('COMMISSION ASSUMPTIONS FLTE'!$E19*'DEVICE ASSUMPTIONS FLTE'!$G12)</f>
        <v>0</v>
      </c>
      <c r="Z166" s="319">
        <f ca="1">('SUBSCRIBER BASE FLTE'!Z20*'COMMISSION ASSUMPTIONS FLTE'!$C54)*('COMMISSION ASSUMPTIONS FLTE'!$E19*'DEVICE ASSUMPTIONS FLTE'!$G12)</f>
        <v>0</v>
      </c>
      <c r="AA166" s="319">
        <f ca="1">('SUBSCRIBER BASE FLTE'!AA20*'COMMISSION ASSUMPTIONS FLTE'!$C54)*('COMMISSION ASSUMPTIONS FLTE'!$E19*'DEVICE ASSUMPTIONS FLTE'!$G12)</f>
        <v>0</v>
      </c>
      <c r="AB166" s="319">
        <f ca="1">('SUBSCRIBER BASE FLTE'!AB20*'COMMISSION ASSUMPTIONS FLTE'!$C54)*('COMMISSION ASSUMPTIONS FLTE'!$E19*'DEVICE ASSUMPTIONS FLTE'!$G12)</f>
        <v>0</v>
      </c>
      <c r="AC166" s="319">
        <f ca="1">('SUBSCRIBER BASE FLTE'!AC20*'COMMISSION ASSUMPTIONS FLTE'!$C54)*('COMMISSION ASSUMPTIONS FLTE'!$E19*'DEVICE ASSUMPTIONS FLTE'!$G12)</f>
        <v>0</v>
      </c>
      <c r="AD166" s="319">
        <f ca="1">('SUBSCRIBER BASE FLTE'!AD20*'COMMISSION ASSUMPTIONS FLTE'!$C54)*('COMMISSION ASSUMPTIONS FLTE'!$E19*'DEVICE ASSUMPTIONS FLTE'!$G12)</f>
        <v>0</v>
      </c>
      <c r="AE166" s="319">
        <f ca="1">('SUBSCRIBER BASE FLTE'!AE20*'COMMISSION ASSUMPTIONS FLTE'!$C54)*('COMMISSION ASSUMPTIONS FLTE'!$E19*'DEVICE ASSUMPTIONS FLTE'!$G12)</f>
        <v>0</v>
      </c>
      <c r="AF166" s="319">
        <f ca="1">('SUBSCRIBER BASE FLTE'!AF20*'COMMISSION ASSUMPTIONS FLTE'!$C54)*('COMMISSION ASSUMPTIONS FLTE'!$E19*'DEVICE ASSUMPTIONS FLTE'!$G12)</f>
        <v>0</v>
      </c>
      <c r="AG166" s="319">
        <f ca="1">('SUBSCRIBER BASE FLTE'!AG20*'COMMISSION ASSUMPTIONS FLTE'!$C54)*('COMMISSION ASSUMPTIONS FLTE'!$E19*'DEVICE ASSUMPTIONS FLTE'!$G12)</f>
        <v>0</v>
      </c>
      <c r="AH166" s="319">
        <f ca="1">('SUBSCRIBER BASE FLTE'!AH20*'COMMISSION ASSUMPTIONS FLTE'!$C54)*('COMMISSION ASSUMPTIONS FLTE'!$E19*'DEVICE ASSUMPTIONS FLTE'!$G12)</f>
        <v>0</v>
      </c>
      <c r="AI166" s="319">
        <f ca="1">('SUBSCRIBER BASE FLTE'!AI20*'COMMISSION ASSUMPTIONS FLTE'!$C54)*('COMMISSION ASSUMPTIONS FLTE'!$E19*'DEVICE ASSUMPTIONS FLTE'!$G12)</f>
        <v>0</v>
      </c>
      <c r="AJ166" s="319">
        <f ca="1">('SUBSCRIBER BASE FLTE'!AJ20*'COMMISSION ASSUMPTIONS FLTE'!$C54)*('COMMISSION ASSUMPTIONS FLTE'!$E19*'DEVICE ASSUMPTIONS FLTE'!$G12)</f>
        <v>0</v>
      </c>
      <c r="AK166" s="319">
        <f ca="1">('SUBSCRIBER BASE FLTE'!AK20*'COMMISSION ASSUMPTIONS FLTE'!$C54)*('COMMISSION ASSUMPTIONS FLTE'!$E19*'DEVICE ASSUMPTIONS FLTE'!$G12)</f>
        <v>0</v>
      </c>
      <c r="AL166" s="319">
        <f ca="1">('SUBSCRIBER BASE FLTE'!AL20*'COMMISSION ASSUMPTIONS FLTE'!$C54)*('COMMISSION ASSUMPTIONS FLTE'!$E19*'DEVICE ASSUMPTIONS FLTE'!$G12)</f>
        <v>0</v>
      </c>
      <c r="AM166" s="319">
        <f ca="1">('SUBSCRIBER BASE FLTE'!AM20*'COMMISSION ASSUMPTIONS FLTE'!$C54)*('COMMISSION ASSUMPTIONS FLTE'!$E19*'DEVICE ASSUMPTIONS FLTE'!$G12)</f>
        <v>0</v>
      </c>
      <c r="AN166" s="319">
        <f ca="1">('SUBSCRIBER BASE FLTE'!AN20*'COMMISSION ASSUMPTIONS FLTE'!$C54)*('COMMISSION ASSUMPTIONS FLTE'!$E19*'DEVICE ASSUMPTIONS FLTE'!$G12)</f>
        <v>0</v>
      </c>
      <c r="AO166" s="319">
        <f ca="1">('SUBSCRIBER BASE FLTE'!AO20*'COMMISSION ASSUMPTIONS FLTE'!$C54)*('COMMISSION ASSUMPTIONS FLTE'!$E19*'DEVICE ASSUMPTIONS FLTE'!$G12)</f>
        <v>0</v>
      </c>
      <c r="AP166" s="319">
        <f ca="1">('SUBSCRIBER BASE FLTE'!AP20*'COMMISSION ASSUMPTIONS FLTE'!$C54)*('COMMISSION ASSUMPTIONS FLTE'!$E19*'DEVICE ASSUMPTIONS FLTE'!$G12)</f>
        <v>0</v>
      </c>
      <c r="AQ166" s="319">
        <f ca="1">('SUBSCRIBER BASE FLTE'!AQ20*'COMMISSION ASSUMPTIONS FLTE'!$C54)*('COMMISSION ASSUMPTIONS FLTE'!$E19*'DEVICE ASSUMPTIONS FLTE'!$G12)</f>
        <v>0</v>
      </c>
      <c r="AR166" s="319">
        <f ca="1">('SUBSCRIBER BASE FLTE'!AR20*'COMMISSION ASSUMPTIONS FLTE'!$C54)*('COMMISSION ASSUMPTIONS FLTE'!$E19*'DEVICE ASSUMPTIONS FLTE'!$G12)</f>
        <v>0</v>
      </c>
      <c r="AS166" s="319">
        <f ca="1">('SUBSCRIBER BASE FLTE'!AS20*'COMMISSION ASSUMPTIONS FLTE'!$C54)*('COMMISSION ASSUMPTIONS FLTE'!$E19*'DEVICE ASSUMPTIONS FLTE'!$G12)</f>
        <v>0</v>
      </c>
      <c r="AT166" s="319">
        <f ca="1">('SUBSCRIBER BASE FLTE'!AT20*'COMMISSION ASSUMPTIONS FLTE'!$C54)*('COMMISSION ASSUMPTIONS FLTE'!$E19*'DEVICE ASSUMPTIONS FLTE'!$G12)</f>
        <v>0</v>
      </c>
      <c r="AU166" s="319">
        <f ca="1">('SUBSCRIBER BASE FLTE'!AU20*'COMMISSION ASSUMPTIONS FLTE'!$C54)*('COMMISSION ASSUMPTIONS FLTE'!$E19*'DEVICE ASSUMPTIONS FLTE'!$G12)</f>
        <v>0</v>
      </c>
      <c r="AV166" s="319">
        <f ca="1">('SUBSCRIBER BASE FLTE'!AV20*'COMMISSION ASSUMPTIONS FLTE'!$C54)*('COMMISSION ASSUMPTIONS FLTE'!$E19*'DEVICE ASSUMPTIONS FLTE'!$G12)</f>
        <v>0</v>
      </c>
      <c r="AW166" s="319">
        <f ca="1">('SUBSCRIBER BASE FLTE'!AW20*'COMMISSION ASSUMPTIONS FLTE'!$C54)*('COMMISSION ASSUMPTIONS FLTE'!$E19*'DEVICE ASSUMPTIONS FLTE'!$G12)</f>
        <v>0</v>
      </c>
      <c r="AX166" s="319">
        <f ca="1">('SUBSCRIBER BASE FLTE'!AX20*'COMMISSION ASSUMPTIONS FLTE'!$C54)*('COMMISSION ASSUMPTIONS FLTE'!$E19*'DEVICE ASSUMPTIONS FLTE'!$G12)</f>
        <v>0</v>
      </c>
      <c r="AY166" s="319">
        <f ca="1">('SUBSCRIBER BASE FLTE'!AY20*'COMMISSION ASSUMPTIONS FLTE'!$C54)*('COMMISSION ASSUMPTIONS FLTE'!$E19*'DEVICE ASSUMPTIONS FLTE'!$G12)</f>
        <v>0</v>
      </c>
      <c r="AZ166" s="319">
        <f ca="1">('SUBSCRIBER BASE FLTE'!AZ20*'COMMISSION ASSUMPTIONS FLTE'!$C54)*('COMMISSION ASSUMPTIONS FLTE'!$E19*'DEVICE ASSUMPTIONS FLTE'!$G12)</f>
        <v>0</v>
      </c>
      <c r="BA166" s="319">
        <f ca="1">('SUBSCRIBER BASE FLTE'!BA20*'COMMISSION ASSUMPTIONS FLTE'!$C54)*('COMMISSION ASSUMPTIONS FLTE'!$E19*'DEVICE ASSUMPTIONS FLTE'!$G12)</f>
        <v>0</v>
      </c>
      <c r="BB166" s="319">
        <f ca="1">('SUBSCRIBER BASE FLTE'!BB20*'COMMISSION ASSUMPTIONS FLTE'!$C54)*('COMMISSION ASSUMPTIONS FLTE'!$E19*'DEVICE ASSUMPTIONS FLTE'!$G12)</f>
        <v>0</v>
      </c>
      <c r="BC166" s="319">
        <f ca="1">('SUBSCRIBER BASE FLTE'!BC20*'COMMISSION ASSUMPTIONS FLTE'!$C54)*('COMMISSION ASSUMPTIONS FLTE'!$E19*'DEVICE ASSUMPTIONS FLTE'!$G12)</f>
        <v>0</v>
      </c>
      <c r="BD166" s="319">
        <f ca="1">('SUBSCRIBER BASE FLTE'!BD20*'COMMISSION ASSUMPTIONS FLTE'!$C54)*('COMMISSION ASSUMPTIONS FLTE'!$E19*'DEVICE ASSUMPTIONS FLTE'!$G12)</f>
        <v>0</v>
      </c>
      <c r="BE166" s="319">
        <f ca="1">('SUBSCRIBER BASE FLTE'!BE20*'COMMISSION ASSUMPTIONS FLTE'!$C54)*('COMMISSION ASSUMPTIONS FLTE'!$E19*'DEVICE ASSUMPTIONS FLTE'!$G12)</f>
        <v>0</v>
      </c>
      <c r="BF166" s="319">
        <f ca="1">('SUBSCRIBER BASE FLTE'!BF20*'COMMISSION ASSUMPTIONS FLTE'!$C54)*('COMMISSION ASSUMPTIONS FLTE'!$E19*'DEVICE ASSUMPTIONS FLTE'!$G12)</f>
        <v>0</v>
      </c>
      <c r="BG166" s="319">
        <f ca="1">('SUBSCRIBER BASE FLTE'!BG20*'COMMISSION ASSUMPTIONS FLTE'!$C54)*('COMMISSION ASSUMPTIONS FLTE'!$E19*'DEVICE ASSUMPTIONS FLTE'!$G12)</f>
        <v>0</v>
      </c>
      <c r="BH166" s="319">
        <f ca="1">('SUBSCRIBER BASE FLTE'!BH20*'COMMISSION ASSUMPTIONS FLTE'!$C54)*('COMMISSION ASSUMPTIONS FLTE'!$E19*'DEVICE ASSUMPTIONS FLTE'!$G12)</f>
        <v>0</v>
      </c>
      <c r="BI166" s="319">
        <f ca="1">('SUBSCRIBER BASE FLTE'!BI20*'COMMISSION ASSUMPTIONS FLTE'!$C54)*('COMMISSION ASSUMPTIONS FLTE'!$E19*'DEVICE ASSUMPTIONS FLTE'!$G12)</f>
        <v>0</v>
      </c>
      <c r="BJ166" s="319">
        <f ca="1">('SUBSCRIBER BASE FLTE'!BJ20*'COMMISSION ASSUMPTIONS FLTE'!$C54)*('COMMISSION ASSUMPTIONS FLTE'!$E19*'DEVICE ASSUMPTIONS FLTE'!$G12)</f>
        <v>0</v>
      </c>
      <c r="BK166" s="319">
        <f ca="1">('SUBSCRIBER BASE FLTE'!BK20*'COMMISSION ASSUMPTIONS FLTE'!$C54)*('COMMISSION ASSUMPTIONS FLTE'!$E19*'DEVICE ASSUMPTIONS FLTE'!$G12)</f>
        <v>0</v>
      </c>
      <c r="BL166" s="319">
        <f ca="1">('SUBSCRIBER BASE FLTE'!BL20*'COMMISSION ASSUMPTIONS FLTE'!$C54)*('COMMISSION ASSUMPTIONS FLTE'!$E19*'DEVICE ASSUMPTIONS FLTE'!$G12)</f>
        <v>0</v>
      </c>
      <c r="BM166" s="319">
        <f ca="1">('SUBSCRIBER BASE FLTE'!BM20*'COMMISSION ASSUMPTIONS FLTE'!$C54)*('COMMISSION ASSUMPTIONS FLTE'!$E19*'DEVICE ASSUMPTIONS FLTE'!$G12)</f>
        <v>0</v>
      </c>
      <c r="BN166" s="319">
        <f ca="1">('SUBSCRIBER BASE FLTE'!BN20*'COMMISSION ASSUMPTIONS FLTE'!$C54)*('COMMISSION ASSUMPTIONS FLTE'!$E19*'DEVICE ASSUMPTIONS FLTE'!$G12)</f>
        <v>0</v>
      </c>
      <c r="BO166" s="319">
        <f ca="1">('SUBSCRIBER BASE FLTE'!BO20*'COMMISSION ASSUMPTIONS FLTE'!$C54)*('COMMISSION ASSUMPTIONS FLTE'!$E19*'DEVICE ASSUMPTIONS FLTE'!$G12)</f>
        <v>0</v>
      </c>
      <c r="BP166" s="319">
        <f ca="1">('SUBSCRIBER BASE FLTE'!BP20*'COMMISSION ASSUMPTIONS FLTE'!$C54)*('COMMISSION ASSUMPTIONS FLTE'!$E19*'DEVICE ASSUMPTIONS FLTE'!$G12)</f>
        <v>0</v>
      </c>
      <c r="BQ166" s="319">
        <f ca="1">('SUBSCRIBER BASE FLTE'!BQ20*'COMMISSION ASSUMPTIONS FLTE'!$C54)*('COMMISSION ASSUMPTIONS FLTE'!$E19*'DEVICE ASSUMPTIONS FLTE'!$G12)</f>
        <v>0</v>
      </c>
      <c r="BR166" s="319">
        <f ca="1">('SUBSCRIBER BASE FLTE'!BR20*'COMMISSION ASSUMPTIONS FLTE'!$C54)*('COMMISSION ASSUMPTIONS FLTE'!$E19*'DEVICE ASSUMPTIONS FLTE'!$G12)</f>
        <v>0</v>
      </c>
    </row>
    <row r="167" spans="2:70" ht="24" customHeight="1" outlineLevel="1">
      <c r="B167" s="313" t="str">
        <f>B159</f>
        <v>FLTE 400GB</v>
      </c>
      <c r="C167" s="319">
        <f>('SUBSCRIBER BASE FLTE'!C21*'COMMISSION ASSUMPTIONS FLTE'!$C55)*('COMMISSION ASSUMPTIONS FLTE'!$E20*'DEVICE ASSUMPTIONS FLTE'!$G13)</f>
        <v>0</v>
      </c>
      <c r="D167" s="319">
        <f>('SUBSCRIBER BASE FLTE'!D21*'COMMISSION ASSUMPTIONS FLTE'!$C55)*('COMMISSION ASSUMPTIONS FLTE'!$E20*'DEVICE ASSUMPTIONS FLTE'!$G13)</f>
        <v>0</v>
      </c>
      <c r="E167" s="319">
        <f>('SUBSCRIBER BASE FLTE'!E21*'COMMISSION ASSUMPTIONS FLTE'!$C55)*('COMMISSION ASSUMPTIONS FLTE'!$E20*'DEVICE ASSUMPTIONS FLTE'!$G13)</f>
        <v>0</v>
      </c>
      <c r="F167" s="319">
        <f>('SUBSCRIBER BASE FLTE'!F21*'COMMISSION ASSUMPTIONS FLTE'!$C55)*('COMMISSION ASSUMPTIONS FLTE'!$E20*'DEVICE ASSUMPTIONS FLTE'!$G13)</f>
        <v>0</v>
      </c>
      <c r="G167" s="319">
        <f>('SUBSCRIBER BASE FLTE'!G21*'COMMISSION ASSUMPTIONS FLTE'!$C55)*('COMMISSION ASSUMPTIONS FLTE'!$E20*'DEVICE ASSUMPTIONS FLTE'!$G13)</f>
        <v>0</v>
      </c>
      <c r="H167" s="319">
        <f>('SUBSCRIBER BASE FLTE'!H21*'COMMISSION ASSUMPTIONS FLTE'!$C55)*('COMMISSION ASSUMPTIONS FLTE'!$E20*'DEVICE ASSUMPTIONS FLTE'!$G13)</f>
        <v>0</v>
      </c>
      <c r="I167" s="319">
        <f>('SUBSCRIBER BASE FLTE'!I21*'COMMISSION ASSUMPTIONS FLTE'!$C55)*('COMMISSION ASSUMPTIONS FLTE'!$E20*'DEVICE ASSUMPTIONS FLTE'!$G13)</f>
        <v>0</v>
      </c>
      <c r="J167" s="319">
        <f>('SUBSCRIBER BASE FLTE'!J21*'COMMISSION ASSUMPTIONS FLTE'!$C55)*('COMMISSION ASSUMPTIONS FLTE'!$E20*'DEVICE ASSUMPTIONS FLTE'!$G13)</f>
        <v>0</v>
      </c>
      <c r="K167" s="319">
        <f ca="1">('SUBSCRIBER BASE FLTE'!K21*'COMMISSION ASSUMPTIONS FLTE'!$C55)*('COMMISSION ASSUMPTIONS FLTE'!$E20*'DEVICE ASSUMPTIONS FLTE'!$G13)</f>
        <v>0</v>
      </c>
      <c r="L167" s="319">
        <f ca="1">('SUBSCRIBER BASE FLTE'!L21*'COMMISSION ASSUMPTIONS FLTE'!$C55)*('COMMISSION ASSUMPTIONS FLTE'!$E20*'DEVICE ASSUMPTIONS FLTE'!$G13)</f>
        <v>0</v>
      </c>
      <c r="M167" s="319">
        <f ca="1">('SUBSCRIBER BASE FLTE'!M21*'COMMISSION ASSUMPTIONS FLTE'!$C55)*('COMMISSION ASSUMPTIONS FLTE'!$E20*'DEVICE ASSUMPTIONS FLTE'!$G13)</f>
        <v>0</v>
      </c>
      <c r="N167" s="319">
        <f ca="1">('SUBSCRIBER BASE FLTE'!N21*'COMMISSION ASSUMPTIONS FLTE'!$C55)*('COMMISSION ASSUMPTIONS FLTE'!$E20*'DEVICE ASSUMPTIONS FLTE'!$G13)</f>
        <v>0</v>
      </c>
      <c r="O167" s="319">
        <f ca="1">('SUBSCRIBER BASE FLTE'!O21*'COMMISSION ASSUMPTIONS FLTE'!$C55)*('COMMISSION ASSUMPTIONS FLTE'!$E20*'DEVICE ASSUMPTIONS FLTE'!$G13)</f>
        <v>0</v>
      </c>
      <c r="P167" s="319">
        <f ca="1">('SUBSCRIBER BASE FLTE'!P21*'COMMISSION ASSUMPTIONS FLTE'!$C55)*('COMMISSION ASSUMPTIONS FLTE'!$E20*'DEVICE ASSUMPTIONS FLTE'!$G13)</f>
        <v>0</v>
      </c>
      <c r="Q167" s="319">
        <f ca="1">('SUBSCRIBER BASE FLTE'!Q21*'COMMISSION ASSUMPTIONS FLTE'!$C55)*('COMMISSION ASSUMPTIONS FLTE'!$E20*'DEVICE ASSUMPTIONS FLTE'!$G13)</f>
        <v>0</v>
      </c>
      <c r="R167" s="319">
        <f ca="1">('SUBSCRIBER BASE FLTE'!R21*'COMMISSION ASSUMPTIONS FLTE'!$C55)*('COMMISSION ASSUMPTIONS FLTE'!$E20*'DEVICE ASSUMPTIONS FLTE'!$G13)</f>
        <v>0</v>
      </c>
      <c r="S167" s="319">
        <f ca="1">('SUBSCRIBER BASE FLTE'!S21*'COMMISSION ASSUMPTIONS FLTE'!$C55)*('COMMISSION ASSUMPTIONS FLTE'!$E20*'DEVICE ASSUMPTIONS FLTE'!$G13)</f>
        <v>0</v>
      </c>
      <c r="T167" s="319">
        <f ca="1">('SUBSCRIBER BASE FLTE'!T21*'COMMISSION ASSUMPTIONS FLTE'!$C55)*('COMMISSION ASSUMPTIONS FLTE'!$E20*'DEVICE ASSUMPTIONS FLTE'!$G13)</f>
        <v>0</v>
      </c>
      <c r="U167" s="319">
        <f ca="1">('SUBSCRIBER BASE FLTE'!U21*'COMMISSION ASSUMPTIONS FLTE'!$C55)*('COMMISSION ASSUMPTIONS FLTE'!$E20*'DEVICE ASSUMPTIONS FLTE'!$G13)</f>
        <v>0</v>
      </c>
      <c r="V167" s="319">
        <f ca="1">('SUBSCRIBER BASE FLTE'!V21*'COMMISSION ASSUMPTIONS FLTE'!$C55)*('COMMISSION ASSUMPTIONS FLTE'!$E20*'DEVICE ASSUMPTIONS FLTE'!$G13)</f>
        <v>0</v>
      </c>
      <c r="W167" s="319">
        <f ca="1">('SUBSCRIBER BASE FLTE'!W21*'COMMISSION ASSUMPTIONS FLTE'!$C55)*('COMMISSION ASSUMPTIONS FLTE'!$E20*'DEVICE ASSUMPTIONS FLTE'!$G13)</f>
        <v>0</v>
      </c>
      <c r="X167" s="319">
        <f ca="1">('SUBSCRIBER BASE FLTE'!X21*'COMMISSION ASSUMPTIONS FLTE'!$C55)*('COMMISSION ASSUMPTIONS FLTE'!$E20*'DEVICE ASSUMPTIONS FLTE'!$G13)</f>
        <v>0</v>
      </c>
      <c r="Y167" s="319">
        <f ca="1">('SUBSCRIBER BASE FLTE'!Y21*'COMMISSION ASSUMPTIONS FLTE'!$C55)*('COMMISSION ASSUMPTIONS FLTE'!$E20*'DEVICE ASSUMPTIONS FLTE'!$G13)</f>
        <v>0</v>
      </c>
      <c r="Z167" s="319">
        <f ca="1">('SUBSCRIBER BASE FLTE'!Z21*'COMMISSION ASSUMPTIONS FLTE'!$C55)*('COMMISSION ASSUMPTIONS FLTE'!$E20*'DEVICE ASSUMPTIONS FLTE'!$G13)</f>
        <v>0</v>
      </c>
      <c r="AA167" s="319">
        <f ca="1">('SUBSCRIBER BASE FLTE'!AA21*'COMMISSION ASSUMPTIONS FLTE'!$C55)*('COMMISSION ASSUMPTIONS FLTE'!$E20*'DEVICE ASSUMPTIONS FLTE'!$G13)</f>
        <v>0</v>
      </c>
      <c r="AB167" s="319">
        <f ca="1">('SUBSCRIBER BASE FLTE'!AB21*'COMMISSION ASSUMPTIONS FLTE'!$C55)*('COMMISSION ASSUMPTIONS FLTE'!$E20*'DEVICE ASSUMPTIONS FLTE'!$G13)</f>
        <v>0</v>
      </c>
      <c r="AC167" s="319">
        <f ca="1">('SUBSCRIBER BASE FLTE'!AC21*'COMMISSION ASSUMPTIONS FLTE'!$C55)*('COMMISSION ASSUMPTIONS FLTE'!$E20*'DEVICE ASSUMPTIONS FLTE'!$G13)</f>
        <v>0</v>
      </c>
      <c r="AD167" s="319">
        <f ca="1">('SUBSCRIBER BASE FLTE'!AD21*'COMMISSION ASSUMPTIONS FLTE'!$C55)*('COMMISSION ASSUMPTIONS FLTE'!$E20*'DEVICE ASSUMPTIONS FLTE'!$G13)</f>
        <v>0</v>
      </c>
      <c r="AE167" s="319">
        <f ca="1">('SUBSCRIBER BASE FLTE'!AE21*'COMMISSION ASSUMPTIONS FLTE'!$C55)*('COMMISSION ASSUMPTIONS FLTE'!$E20*'DEVICE ASSUMPTIONS FLTE'!$G13)</f>
        <v>0</v>
      </c>
      <c r="AF167" s="319">
        <f ca="1">('SUBSCRIBER BASE FLTE'!AF21*'COMMISSION ASSUMPTIONS FLTE'!$C55)*('COMMISSION ASSUMPTIONS FLTE'!$E20*'DEVICE ASSUMPTIONS FLTE'!$G13)</f>
        <v>0</v>
      </c>
      <c r="AG167" s="319">
        <f ca="1">('SUBSCRIBER BASE FLTE'!AG21*'COMMISSION ASSUMPTIONS FLTE'!$C55)*('COMMISSION ASSUMPTIONS FLTE'!$E20*'DEVICE ASSUMPTIONS FLTE'!$G13)</f>
        <v>0</v>
      </c>
      <c r="AH167" s="319">
        <f ca="1">('SUBSCRIBER BASE FLTE'!AH21*'COMMISSION ASSUMPTIONS FLTE'!$C55)*('COMMISSION ASSUMPTIONS FLTE'!$E20*'DEVICE ASSUMPTIONS FLTE'!$G13)</f>
        <v>0</v>
      </c>
      <c r="AI167" s="319">
        <f ca="1">('SUBSCRIBER BASE FLTE'!AI21*'COMMISSION ASSUMPTIONS FLTE'!$C55)*('COMMISSION ASSUMPTIONS FLTE'!$E20*'DEVICE ASSUMPTIONS FLTE'!$G13)</f>
        <v>0</v>
      </c>
      <c r="AJ167" s="319">
        <f ca="1">('SUBSCRIBER BASE FLTE'!AJ21*'COMMISSION ASSUMPTIONS FLTE'!$C55)*('COMMISSION ASSUMPTIONS FLTE'!$E20*'DEVICE ASSUMPTIONS FLTE'!$G13)</f>
        <v>0</v>
      </c>
      <c r="AK167" s="319">
        <f ca="1">('SUBSCRIBER BASE FLTE'!AK21*'COMMISSION ASSUMPTIONS FLTE'!$C55)*('COMMISSION ASSUMPTIONS FLTE'!$E20*'DEVICE ASSUMPTIONS FLTE'!$G13)</f>
        <v>0</v>
      </c>
      <c r="AL167" s="319">
        <f ca="1">('SUBSCRIBER BASE FLTE'!AL21*'COMMISSION ASSUMPTIONS FLTE'!$C55)*('COMMISSION ASSUMPTIONS FLTE'!$E20*'DEVICE ASSUMPTIONS FLTE'!$G13)</f>
        <v>0</v>
      </c>
      <c r="AM167" s="319">
        <f ca="1">('SUBSCRIBER BASE FLTE'!AM21*'COMMISSION ASSUMPTIONS FLTE'!$C55)*('COMMISSION ASSUMPTIONS FLTE'!$E20*'DEVICE ASSUMPTIONS FLTE'!$G13)</f>
        <v>0</v>
      </c>
      <c r="AN167" s="319">
        <f ca="1">('SUBSCRIBER BASE FLTE'!AN21*'COMMISSION ASSUMPTIONS FLTE'!$C55)*('COMMISSION ASSUMPTIONS FLTE'!$E20*'DEVICE ASSUMPTIONS FLTE'!$G13)</f>
        <v>0</v>
      </c>
      <c r="AO167" s="319">
        <f ca="1">('SUBSCRIBER BASE FLTE'!AO21*'COMMISSION ASSUMPTIONS FLTE'!$C55)*('COMMISSION ASSUMPTIONS FLTE'!$E20*'DEVICE ASSUMPTIONS FLTE'!$G13)</f>
        <v>0</v>
      </c>
      <c r="AP167" s="319">
        <f ca="1">('SUBSCRIBER BASE FLTE'!AP21*'COMMISSION ASSUMPTIONS FLTE'!$C55)*('COMMISSION ASSUMPTIONS FLTE'!$E20*'DEVICE ASSUMPTIONS FLTE'!$G13)</f>
        <v>0</v>
      </c>
      <c r="AQ167" s="319">
        <f ca="1">('SUBSCRIBER BASE FLTE'!AQ21*'COMMISSION ASSUMPTIONS FLTE'!$C55)*('COMMISSION ASSUMPTIONS FLTE'!$E20*'DEVICE ASSUMPTIONS FLTE'!$G13)</f>
        <v>0</v>
      </c>
      <c r="AR167" s="319">
        <f ca="1">('SUBSCRIBER BASE FLTE'!AR21*'COMMISSION ASSUMPTIONS FLTE'!$C55)*('COMMISSION ASSUMPTIONS FLTE'!$E20*'DEVICE ASSUMPTIONS FLTE'!$G13)</f>
        <v>0</v>
      </c>
      <c r="AS167" s="319">
        <f ca="1">('SUBSCRIBER BASE FLTE'!AS21*'COMMISSION ASSUMPTIONS FLTE'!$C55)*('COMMISSION ASSUMPTIONS FLTE'!$E20*'DEVICE ASSUMPTIONS FLTE'!$G13)</f>
        <v>0</v>
      </c>
      <c r="AT167" s="319">
        <f ca="1">('SUBSCRIBER BASE FLTE'!AT21*'COMMISSION ASSUMPTIONS FLTE'!$C55)*('COMMISSION ASSUMPTIONS FLTE'!$E20*'DEVICE ASSUMPTIONS FLTE'!$G13)</f>
        <v>0</v>
      </c>
      <c r="AU167" s="319">
        <f ca="1">('SUBSCRIBER BASE FLTE'!AU21*'COMMISSION ASSUMPTIONS FLTE'!$C55)*('COMMISSION ASSUMPTIONS FLTE'!$E20*'DEVICE ASSUMPTIONS FLTE'!$G13)</f>
        <v>0</v>
      </c>
      <c r="AV167" s="319">
        <f ca="1">('SUBSCRIBER BASE FLTE'!AV21*'COMMISSION ASSUMPTIONS FLTE'!$C55)*('COMMISSION ASSUMPTIONS FLTE'!$E20*'DEVICE ASSUMPTIONS FLTE'!$G13)</f>
        <v>0</v>
      </c>
      <c r="AW167" s="319">
        <f ca="1">('SUBSCRIBER BASE FLTE'!AW21*'COMMISSION ASSUMPTIONS FLTE'!$C55)*('COMMISSION ASSUMPTIONS FLTE'!$E20*'DEVICE ASSUMPTIONS FLTE'!$G13)</f>
        <v>0</v>
      </c>
      <c r="AX167" s="319">
        <f ca="1">('SUBSCRIBER BASE FLTE'!AX21*'COMMISSION ASSUMPTIONS FLTE'!$C55)*('COMMISSION ASSUMPTIONS FLTE'!$E20*'DEVICE ASSUMPTIONS FLTE'!$G13)</f>
        <v>0</v>
      </c>
      <c r="AY167" s="319">
        <f ca="1">('SUBSCRIBER BASE FLTE'!AY21*'COMMISSION ASSUMPTIONS FLTE'!$C55)*('COMMISSION ASSUMPTIONS FLTE'!$E20*'DEVICE ASSUMPTIONS FLTE'!$G13)</f>
        <v>0</v>
      </c>
      <c r="AZ167" s="319">
        <f ca="1">('SUBSCRIBER BASE FLTE'!AZ21*'COMMISSION ASSUMPTIONS FLTE'!$C55)*('COMMISSION ASSUMPTIONS FLTE'!$E20*'DEVICE ASSUMPTIONS FLTE'!$G13)</f>
        <v>0</v>
      </c>
      <c r="BA167" s="319">
        <f ca="1">('SUBSCRIBER BASE FLTE'!BA21*'COMMISSION ASSUMPTIONS FLTE'!$C55)*('COMMISSION ASSUMPTIONS FLTE'!$E20*'DEVICE ASSUMPTIONS FLTE'!$G13)</f>
        <v>0</v>
      </c>
      <c r="BB167" s="319">
        <f ca="1">('SUBSCRIBER BASE FLTE'!BB21*'COMMISSION ASSUMPTIONS FLTE'!$C55)*('COMMISSION ASSUMPTIONS FLTE'!$E20*'DEVICE ASSUMPTIONS FLTE'!$G13)</f>
        <v>0</v>
      </c>
      <c r="BC167" s="319">
        <f ca="1">('SUBSCRIBER BASE FLTE'!BC21*'COMMISSION ASSUMPTIONS FLTE'!$C55)*('COMMISSION ASSUMPTIONS FLTE'!$E20*'DEVICE ASSUMPTIONS FLTE'!$G13)</f>
        <v>0</v>
      </c>
      <c r="BD167" s="319">
        <f ca="1">('SUBSCRIBER BASE FLTE'!BD21*'COMMISSION ASSUMPTIONS FLTE'!$C55)*('COMMISSION ASSUMPTIONS FLTE'!$E20*'DEVICE ASSUMPTIONS FLTE'!$G13)</f>
        <v>0</v>
      </c>
      <c r="BE167" s="319">
        <f ca="1">('SUBSCRIBER BASE FLTE'!BE21*'COMMISSION ASSUMPTIONS FLTE'!$C55)*('COMMISSION ASSUMPTIONS FLTE'!$E20*'DEVICE ASSUMPTIONS FLTE'!$G13)</f>
        <v>0</v>
      </c>
      <c r="BF167" s="319">
        <f ca="1">('SUBSCRIBER BASE FLTE'!BF21*'COMMISSION ASSUMPTIONS FLTE'!$C55)*('COMMISSION ASSUMPTIONS FLTE'!$E20*'DEVICE ASSUMPTIONS FLTE'!$G13)</f>
        <v>0</v>
      </c>
      <c r="BG167" s="319">
        <f ca="1">('SUBSCRIBER BASE FLTE'!BG21*'COMMISSION ASSUMPTIONS FLTE'!$C55)*('COMMISSION ASSUMPTIONS FLTE'!$E20*'DEVICE ASSUMPTIONS FLTE'!$G13)</f>
        <v>0</v>
      </c>
      <c r="BH167" s="319">
        <f ca="1">('SUBSCRIBER BASE FLTE'!BH21*'COMMISSION ASSUMPTIONS FLTE'!$C55)*('COMMISSION ASSUMPTIONS FLTE'!$E20*'DEVICE ASSUMPTIONS FLTE'!$G13)</f>
        <v>0</v>
      </c>
      <c r="BI167" s="319">
        <f ca="1">('SUBSCRIBER BASE FLTE'!BI21*'COMMISSION ASSUMPTIONS FLTE'!$C55)*('COMMISSION ASSUMPTIONS FLTE'!$E20*'DEVICE ASSUMPTIONS FLTE'!$G13)</f>
        <v>0</v>
      </c>
      <c r="BJ167" s="319">
        <f ca="1">('SUBSCRIBER BASE FLTE'!BJ21*'COMMISSION ASSUMPTIONS FLTE'!$C55)*('COMMISSION ASSUMPTIONS FLTE'!$E20*'DEVICE ASSUMPTIONS FLTE'!$G13)</f>
        <v>0</v>
      </c>
      <c r="BK167" s="319">
        <f ca="1">('SUBSCRIBER BASE FLTE'!BK21*'COMMISSION ASSUMPTIONS FLTE'!$C55)*('COMMISSION ASSUMPTIONS FLTE'!$E20*'DEVICE ASSUMPTIONS FLTE'!$G13)</f>
        <v>0</v>
      </c>
      <c r="BL167" s="319">
        <f ca="1">('SUBSCRIBER BASE FLTE'!BL21*'COMMISSION ASSUMPTIONS FLTE'!$C55)*('COMMISSION ASSUMPTIONS FLTE'!$E20*'DEVICE ASSUMPTIONS FLTE'!$G13)</f>
        <v>0</v>
      </c>
      <c r="BM167" s="319">
        <f ca="1">('SUBSCRIBER BASE FLTE'!BM21*'COMMISSION ASSUMPTIONS FLTE'!$C55)*('COMMISSION ASSUMPTIONS FLTE'!$E20*'DEVICE ASSUMPTIONS FLTE'!$G13)</f>
        <v>0</v>
      </c>
      <c r="BN167" s="319">
        <f ca="1">('SUBSCRIBER BASE FLTE'!BN21*'COMMISSION ASSUMPTIONS FLTE'!$C55)*('COMMISSION ASSUMPTIONS FLTE'!$E20*'DEVICE ASSUMPTIONS FLTE'!$G13)</f>
        <v>0</v>
      </c>
      <c r="BO167" s="319">
        <f ca="1">('SUBSCRIBER BASE FLTE'!BO21*'COMMISSION ASSUMPTIONS FLTE'!$C55)*('COMMISSION ASSUMPTIONS FLTE'!$E20*'DEVICE ASSUMPTIONS FLTE'!$G13)</f>
        <v>0</v>
      </c>
      <c r="BP167" s="319">
        <f ca="1">('SUBSCRIBER BASE FLTE'!BP21*'COMMISSION ASSUMPTIONS FLTE'!$C55)*('COMMISSION ASSUMPTIONS FLTE'!$E20*'DEVICE ASSUMPTIONS FLTE'!$G13)</f>
        <v>0</v>
      </c>
      <c r="BQ167" s="319">
        <f ca="1">('SUBSCRIBER BASE FLTE'!BQ21*'COMMISSION ASSUMPTIONS FLTE'!$C55)*('COMMISSION ASSUMPTIONS FLTE'!$E20*'DEVICE ASSUMPTIONS FLTE'!$G13)</f>
        <v>0</v>
      </c>
      <c r="BR167" s="319">
        <f ca="1">('SUBSCRIBER BASE FLTE'!BR21*'COMMISSION ASSUMPTIONS FLTE'!$C55)*('COMMISSION ASSUMPTIONS FLTE'!$E20*'DEVICE ASSUMPTIONS FLTE'!$G13)</f>
        <v>0</v>
      </c>
    </row>
    <row r="168" spans="2:70" ht="24" customHeight="1" outlineLevel="1">
      <c r="B168" s="313" t="str">
        <f>B160</f>
        <v>Package 5</v>
      </c>
      <c r="C168" s="319">
        <f>('SUBSCRIBER BASE FLTE'!C22*'COMMISSION ASSUMPTIONS FLTE'!$C56)*('COMMISSION ASSUMPTIONS FLTE'!$E21*'DEVICE ASSUMPTIONS FLTE'!$G14)</f>
        <v>0</v>
      </c>
      <c r="D168" s="319">
        <f>('SUBSCRIBER BASE FLTE'!D22*'COMMISSION ASSUMPTIONS FLTE'!$C56)*('COMMISSION ASSUMPTIONS FLTE'!$E21*'DEVICE ASSUMPTIONS FLTE'!$G14)</f>
        <v>0</v>
      </c>
      <c r="E168" s="319">
        <f>('SUBSCRIBER BASE FLTE'!E22*'COMMISSION ASSUMPTIONS FLTE'!$C56)*('COMMISSION ASSUMPTIONS FLTE'!$E21*'DEVICE ASSUMPTIONS FLTE'!$G14)</f>
        <v>0</v>
      </c>
      <c r="F168" s="319">
        <f>('SUBSCRIBER BASE FLTE'!F22*'COMMISSION ASSUMPTIONS FLTE'!$C56)*('COMMISSION ASSUMPTIONS FLTE'!$E21*'DEVICE ASSUMPTIONS FLTE'!$G14)</f>
        <v>0</v>
      </c>
      <c r="G168" s="319">
        <f>('SUBSCRIBER BASE FLTE'!G22*'COMMISSION ASSUMPTIONS FLTE'!$C56)*('COMMISSION ASSUMPTIONS FLTE'!$E21*'DEVICE ASSUMPTIONS FLTE'!$G14)</f>
        <v>0</v>
      </c>
      <c r="H168" s="319">
        <f>('SUBSCRIBER BASE FLTE'!H22*'COMMISSION ASSUMPTIONS FLTE'!$C56)*('COMMISSION ASSUMPTIONS FLTE'!$E21*'DEVICE ASSUMPTIONS FLTE'!$G14)</f>
        <v>0</v>
      </c>
      <c r="I168" s="319">
        <f>('SUBSCRIBER BASE FLTE'!I22*'COMMISSION ASSUMPTIONS FLTE'!$C56)*('COMMISSION ASSUMPTIONS FLTE'!$E21*'DEVICE ASSUMPTIONS FLTE'!$G14)</f>
        <v>0</v>
      </c>
      <c r="J168" s="319">
        <f>('SUBSCRIBER BASE FLTE'!J22*'COMMISSION ASSUMPTIONS FLTE'!$C56)*('COMMISSION ASSUMPTIONS FLTE'!$E21*'DEVICE ASSUMPTIONS FLTE'!$G14)</f>
        <v>0</v>
      </c>
      <c r="K168" s="319">
        <f ca="1">('SUBSCRIBER BASE FLTE'!K22*'COMMISSION ASSUMPTIONS FLTE'!$C56)*('COMMISSION ASSUMPTIONS FLTE'!$E21*'DEVICE ASSUMPTIONS FLTE'!$G14)</f>
        <v>0</v>
      </c>
      <c r="L168" s="319">
        <f ca="1">('SUBSCRIBER BASE FLTE'!L22*'COMMISSION ASSUMPTIONS FLTE'!$C56)*('COMMISSION ASSUMPTIONS FLTE'!$E21*'DEVICE ASSUMPTIONS FLTE'!$G14)</f>
        <v>0</v>
      </c>
      <c r="M168" s="319">
        <f ca="1">('SUBSCRIBER BASE FLTE'!M22*'COMMISSION ASSUMPTIONS FLTE'!$C56)*('COMMISSION ASSUMPTIONS FLTE'!$E21*'DEVICE ASSUMPTIONS FLTE'!$G14)</f>
        <v>0</v>
      </c>
      <c r="N168" s="319">
        <f ca="1">('SUBSCRIBER BASE FLTE'!N22*'COMMISSION ASSUMPTIONS FLTE'!$C56)*('COMMISSION ASSUMPTIONS FLTE'!$E21*'DEVICE ASSUMPTIONS FLTE'!$G14)</f>
        <v>0</v>
      </c>
      <c r="O168" s="319">
        <f ca="1">('SUBSCRIBER BASE FLTE'!O22*'COMMISSION ASSUMPTIONS FLTE'!$C56)*('COMMISSION ASSUMPTIONS FLTE'!$E21*'DEVICE ASSUMPTIONS FLTE'!$G14)</f>
        <v>0</v>
      </c>
      <c r="P168" s="319">
        <f ca="1">('SUBSCRIBER BASE FLTE'!P22*'COMMISSION ASSUMPTIONS FLTE'!$C56)*('COMMISSION ASSUMPTIONS FLTE'!$E21*'DEVICE ASSUMPTIONS FLTE'!$G14)</f>
        <v>0</v>
      </c>
      <c r="Q168" s="319">
        <f ca="1">('SUBSCRIBER BASE FLTE'!Q22*'COMMISSION ASSUMPTIONS FLTE'!$C56)*('COMMISSION ASSUMPTIONS FLTE'!$E21*'DEVICE ASSUMPTIONS FLTE'!$G14)</f>
        <v>0</v>
      </c>
      <c r="R168" s="319">
        <f ca="1">('SUBSCRIBER BASE FLTE'!R22*'COMMISSION ASSUMPTIONS FLTE'!$C56)*('COMMISSION ASSUMPTIONS FLTE'!$E21*'DEVICE ASSUMPTIONS FLTE'!$G14)</f>
        <v>0</v>
      </c>
      <c r="S168" s="319">
        <f ca="1">('SUBSCRIBER BASE FLTE'!S22*'COMMISSION ASSUMPTIONS FLTE'!$C56)*('COMMISSION ASSUMPTIONS FLTE'!$E21*'DEVICE ASSUMPTIONS FLTE'!$G14)</f>
        <v>0</v>
      </c>
      <c r="T168" s="319">
        <f ca="1">('SUBSCRIBER BASE FLTE'!T22*'COMMISSION ASSUMPTIONS FLTE'!$C56)*('COMMISSION ASSUMPTIONS FLTE'!$E21*'DEVICE ASSUMPTIONS FLTE'!$G14)</f>
        <v>0</v>
      </c>
      <c r="U168" s="319">
        <f ca="1">('SUBSCRIBER BASE FLTE'!U22*'COMMISSION ASSUMPTIONS FLTE'!$C56)*('COMMISSION ASSUMPTIONS FLTE'!$E21*'DEVICE ASSUMPTIONS FLTE'!$G14)</f>
        <v>0</v>
      </c>
      <c r="V168" s="319">
        <f ca="1">('SUBSCRIBER BASE FLTE'!V22*'COMMISSION ASSUMPTIONS FLTE'!$C56)*('COMMISSION ASSUMPTIONS FLTE'!$E21*'DEVICE ASSUMPTIONS FLTE'!$G14)</f>
        <v>0</v>
      </c>
      <c r="W168" s="319">
        <f ca="1">('SUBSCRIBER BASE FLTE'!W22*'COMMISSION ASSUMPTIONS FLTE'!$C56)*('COMMISSION ASSUMPTIONS FLTE'!$E21*'DEVICE ASSUMPTIONS FLTE'!$G14)</f>
        <v>0</v>
      </c>
      <c r="X168" s="319">
        <f ca="1">('SUBSCRIBER BASE FLTE'!X22*'COMMISSION ASSUMPTIONS FLTE'!$C56)*('COMMISSION ASSUMPTIONS FLTE'!$E21*'DEVICE ASSUMPTIONS FLTE'!$G14)</f>
        <v>0</v>
      </c>
      <c r="Y168" s="319">
        <f ca="1">('SUBSCRIBER BASE FLTE'!Y22*'COMMISSION ASSUMPTIONS FLTE'!$C56)*('COMMISSION ASSUMPTIONS FLTE'!$E21*'DEVICE ASSUMPTIONS FLTE'!$G14)</f>
        <v>0</v>
      </c>
      <c r="Z168" s="319">
        <f ca="1">('SUBSCRIBER BASE FLTE'!Z22*'COMMISSION ASSUMPTIONS FLTE'!$C56)*('COMMISSION ASSUMPTIONS FLTE'!$E21*'DEVICE ASSUMPTIONS FLTE'!$G14)</f>
        <v>0</v>
      </c>
      <c r="AA168" s="319">
        <f ca="1">('SUBSCRIBER BASE FLTE'!AA22*'COMMISSION ASSUMPTIONS FLTE'!$C56)*('COMMISSION ASSUMPTIONS FLTE'!$E21*'DEVICE ASSUMPTIONS FLTE'!$G14)</f>
        <v>0</v>
      </c>
      <c r="AB168" s="319">
        <f ca="1">('SUBSCRIBER BASE FLTE'!AB22*'COMMISSION ASSUMPTIONS FLTE'!$C56)*('COMMISSION ASSUMPTIONS FLTE'!$E21*'DEVICE ASSUMPTIONS FLTE'!$G14)</f>
        <v>0</v>
      </c>
      <c r="AC168" s="319">
        <f ca="1">('SUBSCRIBER BASE FLTE'!AC22*'COMMISSION ASSUMPTIONS FLTE'!$C56)*('COMMISSION ASSUMPTIONS FLTE'!$E21*'DEVICE ASSUMPTIONS FLTE'!$G14)</f>
        <v>0</v>
      </c>
      <c r="AD168" s="319">
        <f ca="1">('SUBSCRIBER BASE FLTE'!AD22*'COMMISSION ASSUMPTIONS FLTE'!$C56)*('COMMISSION ASSUMPTIONS FLTE'!$E21*'DEVICE ASSUMPTIONS FLTE'!$G14)</f>
        <v>0</v>
      </c>
      <c r="AE168" s="319">
        <f ca="1">('SUBSCRIBER BASE FLTE'!AE22*'COMMISSION ASSUMPTIONS FLTE'!$C56)*('COMMISSION ASSUMPTIONS FLTE'!$E21*'DEVICE ASSUMPTIONS FLTE'!$G14)</f>
        <v>0</v>
      </c>
      <c r="AF168" s="319">
        <f ca="1">('SUBSCRIBER BASE FLTE'!AF22*'COMMISSION ASSUMPTIONS FLTE'!$C56)*('COMMISSION ASSUMPTIONS FLTE'!$E21*'DEVICE ASSUMPTIONS FLTE'!$G14)</f>
        <v>0</v>
      </c>
      <c r="AG168" s="319">
        <f ca="1">('SUBSCRIBER BASE FLTE'!AG22*'COMMISSION ASSUMPTIONS FLTE'!$C56)*('COMMISSION ASSUMPTIONS FLTE'!$E21*'DEVICE ASSUMPTIONS FLTE'!$G14)</f>
        <v>0</v>
      </c>
      <c r="AH168" s="319">
        <f ca="1">('SUBSCRIBER BASE FLTE'!AH22*'COMMISSION ASSUMPTIONS FLTE'!$C56)*('COMMISSION ASSUMPTIONS FLTE'!$E21*'DEVICE ASSUMPTIONS FLTE'!$G14)</f>
        <v>0</v>
      </c>
      <c r="AI168" s="319">
        <f ca="1">('SUBSCRIBER BASE FLTE'!AI22*'COMMISSION ASSUMPTIONS FLTE'!$C56)*('COMMISSION ASSUMPTIONS FLTE'!$E21*'DEVICE ASSUMPTIONS FLTE'!$G14)</f>
        <v>0</v>
      </c>
      <c r="AJ168" s="319">
        <f ca="1">('SUBSCRIBER BASE FLTE'!AJ22*'COMMISSION ASSUMPTIONS FLTE'!$C56)*('COMMISSION ASSUMPTIONS FLTE'!$E21*'DEVICE ASSUMPTIONS FLTE'!$G14)</f>
        <v>0</v>
      </c>
      <c r="AK168" s="319">
        <f ca="1">('SUBSCRIBER BASE FLTE'!AK22*'COMMISSION ASSUMPTIONS FLTE'!$C56)*('COMMISSION ASSUMPTIONS FLTE'!$E21*'DEVICE ASSUMPTIONS FLTE'!$G14)</f>
        <v>0</v>
      </c>
      <c r="AL168" s="319">
        <f ca="1">('SUBSCRIBER BASE FLTE'!AL22*'COMMISSION ASSUMPTIONS FLTE'!$C56)*('COMMISSION ASSUMPTIONS FLTE'!$E21*'DEVICE ASSUMPTIONS FLTE'!$G14)</f>
        <v>0</v>
      </c>
      <c r="AM168" s="319">
        <f ca="1">('SUBSCRIBER BASE FLTE'!AM22*'COMMISSION ASSUMPTIONS FLTE'!$C56)*('COMMISSION ASSUMPTIONS FLTE'!$E21*'DEVICE ASSUMPTIONS FLTE'!$G14)</f>
        <v>0</v>
      </c>
      <c r="AN168" s="319">
        <f ca="1">('SUBSCRIBER BASE FLTE'!AN22*'COMMISSION ASSUMPTIONS FLTE'!$C56)*('COMMISSION ASSUMPTIONS FLTE'!$E21*'DEVICE ASSUMPTIONS FLTE'!$G14)</f>
        <v>0</v>
      </c>
      <c r="AO168" s="319">
        <f ca="1">('SUBSCRIBER BASE FLTE'!AO22*'COMMISSION ASSUMPTIONS FLTE'!$C56)*('COMMISSION ASSUMPTIONS FLTE'!$E21*'DEVICE ASSUMPTIONS FLTE'!$G14)</f>
        <v>0</v>
      </c>
      <c r="AP168" s="319">
        <f ca="1">('SUBSCRIBER BASE FLTE'!AP22*'COMMISSION ASSUMPTIONS FLTE'!$C56)*('COMMISSION ASSUMPTIONS FLTE'!$E21*'DEVICE ASSUMPTIONS FLTE'!$G14)</f>
        <v>0</v>
      </c>
      <c r="AQ168" s="319">
        <f ca="1">('SUBSCRIBER BASE FLTE'!AQ22*'COMMISSION ASSUMPTIONS FLTE'!$C56)*('COMMISSION ASSUMPTIONS FLTE'!$E21*'DEVICE ASSUMPTIONS FLTE'!$G14)</f>
        <v>0</v>
      </c>
      <c r="AR168" s="319">
        <f ca="1">('SUBSCRIBER BASE FLTE'!AR22*'COMMISSION ASSUMPTIONS FLTE'!$C56)*('COMMISSION ASSUMPTIONS FLTE'!$E21*'DEVICE ASSUMPTIONS FLTE'!$G14)</f>
        <v>0</v>
      </c>
      <c r="AS168" s="319">
        <f ca="1">('SUBSCRIBER BASE FLTE'!AS22*'COMMISSION ASSUMPTIONS FLTE'!$C56)*('COMMISSION ASSUMPTIONS FLTE'!$E21*'DEVICE ASSUMPTIONS FLTE'!$G14)</f>
        <v>0</v>
      </c>
      <c r="AT168" s="319">
        <f ca="1">('SUBSCRIBER BASE FLTE'!AT22*'COMMISSION ASSUMPTIONS FLTE'!$C56)*('COMMISSION ASSUMPTIONS FLTE'!$E21*'DEVICE ASSUMPTIONS FLTE'!$G14)</f>
        <v>0</v>
      </c>
      <c r="AU168" s="319">
        <f ca="1">('SUBSCRIBER BASE FLTE'!AU22*'COMMISSION ASSUMPTIONS FLTE'!$C56)*('COMMISSION ASSUMPTIONS FLTE'!$E21*'DEVICE ASSUMPTIONS FLTE'!$G14)</f>
        <v>0</v>
      </c>
      <c r="AV168" s="319">
        <f ca="1">('SUBSCRIBER BASE FLTE'!AV22*'COMMISSION ASSUMPTIONS FLTE'!$C56)*('COMMISSION ASSUMPTIONS FLTE'!$E21*'DEVICE ASSUMPTIONS FLTE'!$G14)</f>
        <v>0</v>
      </c>
      <c r="AW168" s="319">
        <f ca="1">('SUBSCRIBER BASE FLTE'!AW22*'COMMISSION ASSUMPTIONS FLTE'!$C56)*('COMMISSION ASSUMPTIONS FLTE'!$E21*'DEVICE ASSUMPTIONS FLTE'!$G14)</f>
        <v>0</v>
      </c>
      <c r="AX168" s="319">
        <f ca="1">('SUBSCRIBER BASE FLTE'!AX22*'COMMISSION ASSUMPTIONS FLTE'!$C56)*('COMMISSION ASSUMPTIONS FLTE'!$E21*'DEVICE ASSUMPTIONS FLTE'!$G14)</f>
        <v>0</v>
      </c>
      <c r="AY168" s="319">
        <f ca="1">('SUBSCRIBER BASE FLTE'!AY22*'COMMISSION ASSUMPTIONS FLTE'!$C56)*('COMMISSION ASSUMPTIONS FLTE'!$E21*'DEVICE ASSUMPTIONS FLTE'!$G14)</f>
        <v>0</v>
      </c>
      <c r="AZ168" s="319">
        <f ca="1">('SUBSCRIBER BASE FLTE'!AZ22*'COMMISSION ASSUMPTIONS FLTE'!$C56)*('COMMISSION ASSUMPTIONS FLTE'!$E21*'DEVICE ASSUMPTIONS FLTE'!$G14)</f>
        <v>0</v>
      </c>
      <c r="BA168" s="319">
        <f ca="1">('SUBSCRIBER BASE FLTE'!BA22*'COMMISSION ASSUMPTIONS FLTE'!$C56)*('COMMISSION ASSUMPTIONS FLTE'!$E21*'DEVICE ASSUMPTIONS FLTE'!$G14)</f>
        <v>0</v>
      </c>
      <c r="BB168" s="319">
        <f ca="1">('SUBSCRIBER BASE FLTE'!BB22*'COMMISSION ASSUMPTIONS FLTE'!$C56)*('COMMISSION ASSUMPTIONS FLTE'!$E21*'DEVICE ASSUMPTIONS FLTE'!$G14)</f>
        <v>0</v>
      </c>
      <c r="BC168" s="319">
        <f ca="1">('SUBSCRIBER BASE FLTE'!BC22*'COMMISSION ASSUMPTIONS FLTE'!$C56)*('COMMISSION ASSUMPTIONS FLTE'!$E21*'DEVICE ASSUMPTIONS FLTE'!$G14)</f>
        <v>0</v>
      </c>
      <c r="BD168" s="319">
        <f ca="1">('SUBSCRIBER BASE FLTE'!BD22*'COMMISSION ASSUMPTIONS FLTE'!$C56)*('COMMISSION ASSUMPTIONS FLTE'!$E21*'DEVICE ASSUMPTIONS FLTE'!$G14)</f>
        <v>0</v>
      </c>
      <c r="BE168" s="319">
        <f ca="1">('SUBSCRIBER BASE FLTE'!BE22*'COMMISSION ASSUMPTIONS FLTE'!$C56)*('COMMISSION ASSUMPTIONS FLTE'!$E21*'DEVICE ASSUMPTIONS FLTE'!$G14)</f>
        <v>0</v>
      </c>
      <c r="BF168" s="319">
        <f ca="1">('SUBSCRIBER BASE FLTE'!BF22*'COMMISSION ASSUMPTIONS FLTE'!$C56)*('COMMISSION ASSUMPTIONS FLTE'!$E21*'DEVICE ASSUMPTIONS FLTE'!$G14)</f>
        <v>0</v>
      </c>
      <c r="BG168" s="319">
        <f ca="1">('SUBSCRIBER BASE FLTE'!BG22*'COMMISSION ASSUMPTIONS FLTE'!$C56)*('COMMISSION ASSUMPTIONS FLTE'!$E21*'DEVICE ASSUMPTIONS FLTE'!$G14)</f>
        <v>0</v>
      </c>
      <c r="BH168" s="319">
        <f ca="1">('SUBSCRIBER BASE FLTE'!BH22*'COMMISSION ASSUMPTIONS FLTE'!$C56)*('COMMISSION ASSUMPTIONS FLTE'!$E21*'DEVICE ASSUMPTIONS FLTE'!$G14)</f>
        <v>0</v>
      </c>
      <c r="BI168" s="319">
        <f ca="1">('SUBSCRIBER BASE FLTE'!BI22*'COMMISSION ASSUMPTIONS FLTE'!$C56)*('COMMISSION ASSUMPTIONS FLTE'!$E21*'DEVICE ASSUMPTIONS FLTE'!$G14)</f>
        <v>0</v>
      </c>
      <c r="BJ168" s="319">
        <f ca="1">('SUBSCRIBER BASE FLTE'!BJ22*'COMMISSION ASSUMPTIONS FLTE'!$C56)*('COMMISSION ASSUMPTIONS FLTE'!$E21*'DEVICE ASSUMPTIONS FLTE'!$G14)</f>
        <v>0</v>
      </c>
      <c r="BK168" s="319">
        <f ca="1">('SUBSCRIBER BASE FLTE'!BK22*'COMMISSION ASSUMPTIONS FLTE'!$C56)*('COMMISSION ASSUMPTIONS FLTE'!$E21*'DEVICE ASSUMPTIONS FLTE'!$G14)</f>
        <v>0</v>
      </c>
      <c r="BL168" s="319">
        <f ca="1">('SUBSCRIBER BASE FLTE'!BL22*'COMMISSION ASSUMPTIONS FLTE'!$C56)*('COMMISSION ASSUMPTIONS FLTE'!$E21*'DEVICE ASSUMPTIONS FLTE'!$G14)</f>
        <v>0</v>
      </c>
      <c r="BM168" s="319">
        <f ca="1">('SUBSCRIBER BASE FLTE'!BM22*'COMMISSION ASSUMPTIONS FLTE'!$C56)*('COMMISSION ASSUMPTIONS FLTE'!$E21*'DEVICE ASSUMPTIONS FLTE'!$G14)</f>
        <v>0</v>
      </c>
      <c r="BN168" s="319">
        <f ca="1">('SUBSCRIBER BASE FLTE'!BN22*'COMMISSION ASSUMPTIONS FLTE'!$C56)*('COMMISSION ASSUMPTIONS FLTE'!$E21*'DEVICE ASSUMPTIONS FLTE'!$G14)</f>
        <v>0</v>
      </c>
      <c r="BO168" s="319">
        <f ca="1">('SUBSCRIBER BASE FLTE'!BO22*'COMMISSION ASSUMPTIONS FLTE'!$C56)*('COMMISSION ASSUMPTIONS FLTE'!$E21*'DEVICE ASSUMPTIONS FLTE'!$G14)</f>
        <v>0</v>
      </c>
      <c r="BP168" s="319">
        <f ca="1">('SUBSCRIBER BASE FLTE'!BP22*'COMMISSION ASSUMPTIONS FLTE'!$C56)*('COMMISSION ASSUMPTIONS FLTE'!$E21*'DEVICE ASSUMPTIONS FLTE'!$G14)</f>
        <v>0</v>
      </c>
      <c r="BQ168" s="319">
        <f ca="1">('SUBSCRIBER BASE FLTE'!BQ22*'COMMISSION ASSUMPTIONS FLTE'!$C56)*('COMMISSION ASSUMPTIONS FLTE'!$E21*'DEVICE ASSUMPTIONS FLTE'!$G14)</f>
        <v>0</v>
      </c>
      <c r="BR168" s="319">
        <f ca="1">('SUBSCRIBER BASE FLTE'!BR22*'COMMISSION ASSUMPTIONS FLTE'!$C56)*('COMMISSION ASSUMPTIONS FLTE'!$E21*'DEVICE ASSUMPTIONS FLTE'!$G14)</f>
        <v>0</v>
      </c>
    </row>
    <row r="169" spans="2:70" ht="24" customHeight="1" outlineLevel="1">
      <c r="AU169" s="312"/>
      <c r="AV169" s="312"/>
      <c r="AW169" s="312"/>
      <c r="AX169" s="312"/>
      <c r="AY169" s="312"/>
      <c r="AZ169" s="312"/>
      <c r="BA169" s="312"/>
      <c r="BB169" s="312"/>
      <c r="BC169" s="312"/>
      <c r="BD169" s="312"/>
      <c r="BE169" s="312"/>
      <c r="BF169" s="312"/>
      <c r="BG169" s="312"/>
      <c r="BH169" s="312"/>
      <c r="BI169" s="312"/>
      <c r="BJ169" s="312"/>
      <c r="BK169" s="312"/>
      <c r="BL169" s="312"/>
      <c r="BM169" s="312"/>
      <c r="BN169" s="312"/>
      <c r="BO169" s="312"/>
      <c r="BP169" s="312"/>
      <c r="BQ169" s="312"/>
      <c r="BR169" s="312"/>
    </row>
    <row r="170" spans="2:70" ht="24" customHeight="1" outlineLevel="1">
      <c r="B170" s="309" t="str">
        <f>'COMMISSION ASSUMPTIONS FLTE'!D7</f>
        <v>ONLINE SALES WEB</v>
      </c>
      <c r="C170" s="311">
        <f t="shared" ref="C170:BN170" si="44">SUM(C172:C176)</f>
        <v>0</v>
      </c>
      <c r="D170" s="311">
        <f t="shared" si="44"/>
        <v>0</v>
      </c>
      <c r="E170" s="311">
        <f t="shared" si="44"/>
        <v>0</v>
      </c>
      <c r="F170" s="311">
        <f t="shared" si="44"/>
        <v>0</v>
      </c>
      <c r="G170" s="311">
        <f t="shared" si="44"/>
        <v>0</v>
      </c>
      <c r="H170" s="311">
        <f t="shared" si="44"/>
        <v>0</v>
      </c>
      <c r="I170" s="311">
        <f t="shared" si="44"/>
        <v>0</v>
      </c>
      <c r="J170" s="311">
        <f t="shared" si="44"/>
        <v>0</v>
      </c>
      <c r="K170" s="311">
        <f t="shared" ca="1" si="44"/>
        <v>0</v>
      </c>
      <c r="L170" s="311">
        <f t="shared" ca="1" si="44"/>
        <v>0</v>
      </c>
      <c r="M170" s="311">
        <f t="shared" ca="1" si="44"/>
        <v>0</v>
      </c>
      <c r="N170" s="311">
        <f t="shared" ca="1" si="44"/>
        <v>0</v>
      </c>
      <c r="O170" s="311">
        <f t="shared" ca="1" si="44"/>
        <v>0</v>
      </c>
      <c r="P170" s="311">
        <f t="shared" ca="1" si="44"/>
        <v>0</v>
      </c>
      <c r="Q170" s="311">
        <f t="shared" ca="1" si="44"/>
        <v>0</v>
      </c>
      <c r="R170" s="311">
        <f t="shared" ca="1" si="44"/>
        <v>0</v>
      </c>
      <c r="S170" s="311">
        <f t="shared" ca="1" si="44"/>
        <v>0</v>
      </c>
      <c r="T170" s="311">
        <f t="shared" ca="1" si="44"/>
        <v>0</v>
      </c>
      <c r="U170" s="311">
        <f t="shared" ca="1" si="44"/>
        <v>0</v>
      </c>
      <c r="V170" s="311">
        <f t="shared" ca="1" si="44"/>
        <v>0</v>
      </c>
      <c r="W170" s="311">
        <f t="shared" ca="1" si="44"/>
        <v>0</v>
      </c>
      <c r="X170" s="311">
        <f t="shared" ca="1" si="44"/>
        <v>0</v>
      </c>
      <c r="Y170" s="311">
        <f t="shared" ca="1" si="44"/>
        <v>0</v>
      </c>
      <c r="Z170" s="311">
        <f t="shared" ca="1" si="44"/>
        <v>0</v>
      </c>
      <c r="AA170" s="311">
        <f t="shared" ca="1" si="44"/>
        <v>0</v>
      </c>
      <c r="AB170" s="311">
        <f t="shared" ca="1" si="44"/>
        <v>0</v>
      </c>
      <c r="AC170" s="311">
        <f t="shared" ca="1" si="44"/>
        <v>0</v>
      </c>
      <c r="AD170" s="311">
        <f t="shared" ca="1" si="44"/>
        <v>0</v>
      </c>
      <c r="AE170" s="311">
        <f t="shared" ca="1" si="44"/>
        <v>0</v>
      </c>
      <c r="AF170" s="311">
        <f t="shared" ca="1" si="44"/>
        <v>0</v>
      </c>
      <c r="AG170" s="311">
        <f t="shared" ca="1" si="44"/>
        <v>0</v>
      </c>
      <c r="AH170" s="311">
        <f t="shared" ca="1" si="44"/>
        <v>0</v>
      </c>
      <c r="AI170" s="311">
        <f t="shared" ca="1" si="44"/>
        <v>0</v>
      </c>
      <c r="AJ170" s="311">
        <f t="shared" ca="1" si="44"/>
        <v>0</v>
      </c>
      <c r="AK170" s="311">
        <f t="shared" ca="1" si="44"/>
        <v>0</v>
      </c>
      <c r="AL170" s="311">
        <f t="shared" ca="1" si="44"/>
        <v>0</v>
      </c>
      <c r="AM170" s="311">
        <f t="shared" ca="1" si="44"/>
        <v>0</v>
      </c>
      <c r="AN170" s="311">
        <f t="shared" ca="1" si="44"/>
        <v>0</v>
      </c>
      <c r="AO170" s="311">
        <f t="shared" ca="1" si="44"/>
        <v>0</v>
      </c>
      <c r="AP170" s="311">
        <f t="shared" ca="1" si="44"/>
        <v>0</v>
      </c>
      <c r="AQ170" s="311">
        <f t="shared" ca="1" si="44"/>
        <v>0</v>
      </c>
      <c r="AR170" s="311">
        <f t="shared" ca="1" si="44"/>
        <v>0</v>
      </c>
      <c r="AS170" s="311">
        <f t="shared" ca="1" si="44"/>
        <v>0</v>
      </c>
      <c r="AT170" s="311">
        <f t="shared" ca="1" si="44"/>
        <v>0</v>
      </c>
      <c r="AU170" s="311">
        <f t="shared" ca="1" si="44"/>
        <v>0</v>
      </c>
      <c r="AV170" s="311">
        <f t="shared" ca="1" si="44"/>
        <v>0</v>
      </c>
      <c r="AW170" s="311">
        <f t="shared" ca="1" si="44"/>
        <v>0</v>
      </c>
      <c r="AX170" s="311">
        <f t="shared" ca="1" si="44"/>
        <v>0</v>
      </c>
      <c r="AY170" s="311">
        <f t="shared" ca="1" si="44"/>
        <v>0</v>
      </c>
      <c r="AZ170" s="311">
        <f t="shared" ca="1" si="44"/>
        <v>0</v>
      </c>
      <c r="BA170" s="311">
        <f t="shared" ca="1" si="44"/>
        <v>0</v>
      </c>
      <c r="BB170" s="311">
        <f t="shared" ca="1" si="44"/>
        <v>0</v>
      </c>
      <c r="BC170" s="311">
        <f t="shared" ca="1" si="44"/>
        <v>0</v>
      </c>
      <c r="BD170" s="311">
        <f t="shared" ca="1" si="44"/>
        <v>0</v>
      </c>
      <c r="BE170" s="311">
        <f t="shared" ca="1" si="44"/>
        <v>0</v>
      </c>
      <c r="BF170" s="311">
        <f t="shared" ca="1" si="44"/>
        <v>0</v>
      </c>
      <c r="BG170" s="311">
        <f t="shared" ca="1" si="44"/>
        <v>0</v>
      </c>
      <c r="BH170" s="311">
        <f t="shared" ca="1" si="44"/>
        <v>0</v>
      </c>
      <c r="BI170" s="311">
        <f t="shared" ca="1" si="44"/>
        <v>0</v>
      </c>
      <c r="BJ170" s="311">
        <f t="shared" ca="1" si="44"/>
        <v>0</v>
      </c>
      <c r="BK170" s="311">
        <f t="shared" ca="1" si="44"/>
        <v>0</v>
      </c>
      <c r="BL170" s="311">
        <f t="shared" ca="1" si="44"/>
        <v>0</v>
      </c>
      <c r="BM170" s="311">
        <f t="shared" ca="1" si="44"/>
        <v>0</v>
      </c>
      <c r="BN170" s="311">
        <f t="shared" ca="1" si="44"/>
        <v>0</v>
      </c>
      <c r="BO170" s="311">
        <f t="shared" ref="BO170:BR170" ca="1" si="45">SUM(BO172:BO176)</f>
        <v>0</v>
      </c>
      <c r="BP170" s="311">
        <f t="shared" ca="1" si="45"/>
        <v>0</v>
      </c>
      <c r="BQ170" s="311">
        <f t="shared" ca="1" si="45"/>
        <v>0</v>
      </c>
      <c r="BR170" s="311">
        <f t="shared" ca="1" si="45"/>
        <v>0</v>
      </c>
    </row>
    <row r="171" spans="2:70" ht="24" customHeight="1" outlineLevel="1">
      <c r="B171" s="318" t="str">
        <f>'COMMISSION ASSUMPTIONS FLTE'!J15</f>
        <v>Device Commission</v>
      </c>
      <c r="AU171" s="312"/>
      <c r="AV171" s="312"/>
      <c r="AW171" s="312"/>
      <c r="AX171" s="312"/>
      <c r="AY171" s="312"/>
      <c r="AZ171" s="312"/>
      <c r="BA171" s="312"/>
      <c r="BB171" s="312"/>
      <c r="BC171" s="312"/>
      <c r="BD171" s="312"/>
      <c r="BE171" s="312"/>
      <c r="BF171" s="312"/>
      <c r="BG171" s="312"/>
      <c r="BH171" s="312"/>
      <c r="BI171" s="312"/>
      <c r="BJ171" s="312"/>
      <c r="BK171" s="312"/>
      <c r="BL171" s="312"/>
      <c r="BM171" s="312"/>
      <c r="BN171" s="312"/>
      <c r="BO171" s="312"/>
      <c r="BP171" s="312"/>
      <c r="BQ171" s="312"/>
      <c r="BR171" s="312"/>
    </row>
    <row r="172" spans="2:70" ht="24" customHeight="1" outlineLevel="1">
      <c r="B172" s="313" t="str">
        <f>B164</f>
        <v>FLTE 40GB</v>
      </c>
      <c r="C172" s="319">
        <f>('SUBSCRIBER BASE FLTE'!C18*'COMMISSION ASSUMPTIONS FLTE'!$D52)*('COMMISSION ASSUMPTIONS FLTE'!$E23*'DEVICE ASSUMPTIONS FLTE'!$G10)</f>
        <v>0</v>
      </c>
      <c r="D172" s="319">
        <f>('SUBSCRIBER BASE FLTE'!D18*'COMMISSION ASSUMPTIONS FLTE'!$D52)*('COMMISSION ASSUMPTIONS FLTE'!$E23*'DEVICE ASSUMPTIONS FLTE'!$G10)</f>
        <v>0</v>
      </c>
      <c r="E172" s="319">
        <f>('SUBSCRIBER BASE FLTE'!E18*'COMMISSION ASSUMPTIONS FLTE'!$D52)*('COMMISSION ASSUMPTIONS FLTE'!$E23*'DEVICE ASSUMPTIONS FLTE'!$G10)</f>
        <v>0</v>
      </c>
      <c r="F172" s="319">
        <f>('SUBSCRIBER BASE FLTE'!F18*'COMMISSION ASSUMPTIONS FLTE'!$D52)*('COMMISSION ASSUMPTIONS FLTE'!$E23*'DEVICE ASSUMPTIONS FLTE'!$G10)</f>
        <v>0</v>
      </c>
      <c r="G172" s="319">
        <f>('SUBSCRIBER BASE FLTE'!G18*'COMMISSION ASSUMPTIONS FLTE'!$D52)*('COMMISSION ASSUMPTIONS FLTE'!$E23*'DEVICE ASSUMPTIONS FLTE'!$G10)</f>
        <v>0</v>
      </c>
      <c r="H172" s="319">
        <f>('SUBSCRIBER BASE FLTE'!H18*'COMMISSION ASSUMPTIONS FLTE'!$D52)*('COMMISSION ASSUMPTIONS FLTE'!$E23*'DEVICE ASSUMPTIONS FLTE'!$G10)</f>
        <v>0</v>
      </c>
      <c r="I172" s="319">
        <f>('SUBSCRIBER BASE FLTE'!I18*'COMMISSION ASSUMPTIONS FLTE'!$D52)*('COMMISSION ASSUMPTIONS FLTE'!$E23*'DEVICE ASSUMPTIONS FLTE'!$G10)</f>
        <v>0</v>
      </c>
      <c r="J172" s="319">
        <f>('SUBSCRIBER BASE FLTE'!J18*'COMMISSION ASSUMPTIONS FLTE'!$D52)*('COMMISSION ASSUMPTIONS FLTE'!$E23*'DEVICE ASSUMPTIONS FLTE'!$G10)</f>
        <v>0</v>
      </c>
      <c r="K172" s="319">
        <f ca="1">('SUBSCRIBER BASE FLTE'!K18*'COMMISSION ASSUMPTIONS FLTE'!$D52)*('COMMISSION ASSUMPTIONS FLTE'!$E23*'DEVICE ASSUMPTIONS FLTE'!$G10)</f>
        <v>0</v>
      </c>
      <c r="L172" s="319">
        <f ca="1">('SUBSCRIBER BASE FLTE'!L18*'COMMISSION ASSUMPTIONS FLTE'!$D52)*('COMMISSION ASSUMPTIONS FLTE'!$E23*'DEVICE ASSUMPTIONS FLTE'!$G10)</f>
        <v>0</v>
      </c>
      <c r="M172" s="319">
        <f ca="1">('SUBSCRIBER BASE FLTE'!M18*'COMMISSION ASSUMPTIONS FLTE'!$D52)*('COMMISSION ASSUMPTIONS FLTE'!$E23*'DEVICE ASSUMPTIONS FLTE'!$G10)</f>
        <v>0</v>
      </c>
      <c r="N172" s="319">
        <f ca="1">('SUBSCRIBER BASE FLTE'!N18*'COMMISSION ASSUMPTIONS FLTE'!$D52)*('COMMISSION ASSUMPTIONS FLTE'!$E23*'DEVICE ASSUMPTIONS FLTE'!$G10)</f>
        <v>0</v>
      </c>
      <c r="O172" s="319">
        <f ca="1">('SUBSCRIBER BASE FLTE'!O18*'COMMISSION ASSUMPTIONS FLTE'!$D52)*('COMMISSION ASSUMPTIONS FLTE'!$E23*'DEVICE ASSUMPTIONS FLTE'!$G10)</f>
        <v>0</v>
      </c>
      <c r="P172" s="319">
        <f ca="1">('SUBSCRIBER BASE FLTE'!P18*'COMMISSION ASSUMPTIONS FLTE'!$D52)*('COMMISSION ASSUMPTIONS FLTE'!$E23*'DEVICE ASSUMPTIONS FLTE'!$G10)</f>
        <v>0</v>
      </c>
      <c r="Q172" s="319">
        <f ca="1">('SUBSCRIBER BASE FLTE'!Q18*'COMMISSION ASSUMPTIONS FLTE'!$D52)*('COMMISSION ASSUMPTIONS FLTE'!$E23*'DEVICE ASSUMPTIONS FLTE'!$G10)</f>
        <v>0</v>
      </c>
      <c r="R172" s="319">
        <f ca="1">('SUBSCRIBER BASE FLTE'!R18*'COMMISSION ASSUMPTIONS FLTE'!$D52)*('COMMISSION ASSUMPTIONS FLTE'!$E23*'DEVICE ASSUMPTIONS FLTE'!$G10)</f>
        <v>0</v>
      </c>
      <c r="S172" s="319">
        <f ca="1">('SUBSCRIBER BASE FLTE'!S18*'COMMISSION ASSUMPTIONS FLTE'!$D52)*('COMMISSION ASSUMPTIONS FLTE'!$E23*'DEVICE ASSUMPTIONS FLTE'!$G10)</f>
        <v>0</v>
      </c>
      <c r="T172" s="319">
        <f ca="1">('SUBSCRIBER BASE FLTE'!T18*'COMMISSION ASSUMPTIONS FLTE'!$D52)*('COMMISSION ASSUMPTIONS FLTE'!$E23*'DEVICE ASSUMPTIONS FLTE'!$G10)</f>
        <v>0</v>
      </c>
      <c r="U172" s="319">
        <f ca="1">('SUBSCRIBER BASE FLTE'!U18*'COMMISSION ASSUMPTIONS FLTE'!$D52)*('COMMISSION ASSUMPTIONS FLTE'!$E23*'DEVICE ASSUMPTIONS FLTE'!$G10)</f>
        <v>0</v>
      </c>
      <c r="V172" s="319">
        <f ca="1">('SUBSCRIBER BASE FLTE'!V18*'COMMISSION ASSUMPTIONS FLTE'!$D52)*('COMMISSION ASSUMPTIONS FLTE'!$E23*'DEVICE ASSUMPTIONS FLTE'!$G10)</f>
        <v>0</v>
      </c>
      <c r="W172" s="319">
        <f ca="1">('SUBSCRIBER BASE FLTE'!W18*'COMMISSION ASSUMPTIONS FLTE'!$D52)*('COMMISSION ASSUMPTIONS FLTE'!$E23*'DEVICE ASSUMPTIONS FLTE'!$G10)</f>
        <v>0</v>
      </c>
      <c r="X172" s="319">
        <f ca="1">('SUBSCRIBER BASE FLTE'!X18*'COMMISSION ASSUMPTIONS FLTE'!$D52)*('COMMISSION ASSUMPTIONS FLTE'!$E23*'DEVICE ASSUMPTIONS FLTE'!$G10)</f>
        <v>0</v>
      </c>
      <c r="Y172" s="319">
        <f ca="1">('SUBSCRIBER BASE FLTE'!Y18*'COMMISSION ASSUMPTIONS FLTE'!$D52)*('COMMISSION ASSUMPTIONS FLTE'!$E23*'DEVICE ASSUMPTIONS FLTE'!$G10)</f>
        <v>0</v>
      </c>
      <c r="Z172" s="319">
        <f ca="1">('SUBSCRIBER BASE FLTE'!Z18*'COMMISSION ASSUMPTIONS FLTE'!$D52)*('COMMISSION ASSUMPTIONS FLTE'!$E23*'DEVICE ASSUMPTIONS FLTE'!$G10)</f>
        <v>0</v>
      </c>
      <c r="AA172" s="319">
        <f ca="1">('SUBSCRIBER BASE FLTE'!AA18*'COMMISSION ASSUMPTIONS FLTE'!$D52)*('COMMISSION ASSUMPTIONS FLTE'!$E23*'DEVICE ASSUMPTIONS FLTE'!$G10)</f>
        <v>0</v>
      </c>
      <c r="AB172" s="319">
        <f ca="1">('SUBSCRIBER BASE FLTE'!AB18*'COMMISSION ASSUMPTIONS FLTE'!$D52)*('COMMISSION ASSUMPTIONS FLTE'!$E23*'DEVICE ASSUMPTIONS FLTE'!$G10)</f>
        <v>0</v>
      </c>
      <c r="AC172" s="319">
        <f ca="1">('SUBSCRIBER BASE FLTE'!AC18*'COMMISSION ASSUMPTIONS FLTE'!$D52)*('COMMISSION ASSUMPTIONS FLTE'!$E23*'DEVICE ASSUMPTIONS FLTE'!$G10)</f>
        <v>0</v>
      </c>
      <c r="AD172" s="319">
        <f ca="1">('SUBSCRIBER BASE FLTE'!AD18*'COMMISSION ASSUMPTIONS FLTE'!$D52)*('COMMISSION ASSUMPTIONS FLTE'!$E23*'DEVICE ASSUMPTIONS FLTE'!$G10)</f>
        <v>0</v>
      </c>
      <c r="AE172" s="319">
        <f ca="1">('SUBSCRIBER BASE FLTE'!AE18*'COMMISSION ASSUMPTIONS FLTE'!$D52)*('COMMISSION ASSUMPTIONS FLTE'!$E23*'DEVICE ASSUMPTIONS FLTE'!$G10)</f>
        <v>0</v>
      </c>
      <c r="AF172" s="319">
        <f ca="1">('SUBSCRIBER BASE FLTE'!AF18*'COMMISSION ASSUMPTIONS FLTE'!$D52)*('COMMISSION ASSUMPTIONS FLTE'!$E23*'DEVICE ASSUMPTIONS FLTE'!$G10)</f>
        <v>0</v>
      </c>
      <c r="AG172" s="319">
        <f ca="1">('SUBSCRIBER BASE FLTE'!AG18*'COMMISSION ASSUMPTIONS FLTE'!$D52)*('COMMISSION ASSUMPTIONS FLTE'!$E23*'DEVICE ASSUMPTIONS FLTE'!$G10)</f>
        <v>0</v>
      </c>
      <c r="AH172" s="319">
        <f ca="1">('SUBSCRIBER BASE FLTE'!AH18*'COMMISSION ASSUMPTIONS FLTE'!$D52)*('COMMISSION ASSUMPTIONS FLTE'!$E23*'DEVICE ASSUMPTIONS FLTE'!$G10)</f>
        <v>0</v>
      </c>
      <c r="AI172" s="319">
        <f ca="1">('SUBSCRIBER BASE FLTE'!AI18*'COMMISSION ASSUMPTIONS FLTE'!$D52)*('COMMISSION ASSUMPTIONS FLTE'!$E23*'DEVICE ASSUMPTIONS FLTE'!$G10)</f>
        <v>0</v>
      </c>
      <c r="AJ172" s="319">
        <f ca="1">('SUBSCRIBER BASE FLTE'!AJ18*'COMMISSION ASSUMPTIONS FLTE'!$D52)*('COMMISSION ASSUMPTIONS FLTE'!$E23*'DEVICE ASSUMPTIONS FLTE'!$G10)</f>
        <v>0</v>
      </c>
      <c r="AK172" s="319">
        <f ca="1">('SUBSCRIBER BASE FLTE'!AK18*'COMMISSION ASSUMPTIONS FLTE'!$D52)*('COMMISSION ASSUMPTIONS FLTE'!$E23*'DEVICE ASSUMPTIONS FLTE'!$G10)</f>
        <v>0</v>
      </c>
      <c r="AL172" s="319">
        <f ca="1">('SUBSCRIBER BASE FLTE'!AL18*'COMMISSION ASSUMPTIONS FLTE'!$D52)*('COMMISSION ASSUMPTIONS FLTE'!$E23*'DEVICE ASSUMPTIONS FLTE'!$G10)</f>
        <v>0</v>
      </c>
      <c r="AM172" s="319">
        <f ca="1">('SUBSCRIBER BASE FLTE'!AM18*'COMMISSION ASSUMPTIONS FLTE'!$D52)*('COMMISSION ASSUMPTIONS FLTE'!$E23*'DEVICE ASSUMPTIONS FLTE'!$G10)</f>
        <v>0</v>
      </c>
      <c r="AN172" s="319">
        <f ca="1">('SUBSCRIBER BASE FLTE'!AN18*'COMMISSION ASSUMPTIONS FLTE'!$D52)*('COMMISSION ASSUMPTIONS FLTE'!$E23*'DEVICE ASSUMPTIONS FLTE'!$G10)</f>
        <v>0</v>
      </c>
      <c r="AO172" s="319">
        <f ca="1">('SUBSCRIBER BASE FLTE'!AO18*'COMMISSION ASSUMPTIONS FLTE'!$D52)*('COMMISSION ASSUMPTIONS FLTE'!$E23*'DEVICE ASSUMPTIONS FLTE'!$G10)</f>
        <v>0</v>
      </c>
      <c r="AP172" s="319">
        <f ca="1">('SUBSCRIBER BASE FLTE'!AP18*'COMMISSION ASSUMPTIONS FLTE'!$D52)*('COMMISSION ASSUMPTIONS FLTE'!$E23*'DEVICE ASSUMPTIONS FLTE'!$G10)</f>
        <v>0</v>
      </c>
      <c r="AQ172" s="319">
        <f ca="1">('SUBSCRIBER BASE FLTE'!AQ18*'COMMISSION ASSUMPTIONS FLTE'!$D52)*('COMMISSION ASSUMPTIONS FLTE'!$E23*'DEVICE ASSUMPTIONS FLTE'!$G10)</f>
        <v>0</v>
      </c>
      <c r="AR172" s="319">
        <f ca="1">('SUBSCRIBER BASE FLTE'!AR18*'COMMISSION ASSUMPTIONS FLTE'!$D52)*('COMMISSION ASSUMPTIONS FLTE'!$E23*'DEVICE ASSUMPTIONS FLTE'!$G10)</f>
        <v>0</v>
      </c>
      <c r="AS172" s="319">
        <f ca="1">('SUBSCRIBER BASE FLTE'!AS18*'COMMISSION ASSUMPTIONS FLTE'!$D52)*('COMMISSION ASSUMPTIONS FLTE'!$E23*'DEVICE ASSUMPTIONS FLTE'!$G10)</f>
        <v>0</v>
      </c>
      <c r="AT172" s="319">
        <f ca="1">('SUBSCRIBER BASE FLTE'!AT18*'COMMISSION ASSUMPTIONS FLTE'!$D52)*('COMMISSION ASSUMPTIONS FLTE'!$E23*'DEVICE ASSUMPTIONS FLTE'!$G10)</f>
        <v>0</v>
      </c>
      <c r="AU172" s="319">
        <f ca="1">('SUBSCRIBER BASE FLTE'!AU18*'COMMISSION ASSUMPTIONS FLTE'!$D52)*('COMMISSION ASSUMPTIONS FLTE'!$E23*'DEVICE ASSUMPTIONS FLTE'!$G10)</f>
        <v>0</v>
      </c>
      <c r="AV172" s="319">
        <f ca="1">('SUBSCRIBER BASE FLTE'!AV18*'COMMISSION ASSUMPTIONS FLTE'!$D52)*('COMMISSION ASSUMPTIONS FLTE'!$E23*'DEVICE ASSUMPTIONS FLTE'!$G10)</f>
        <v>0</v>
      </c>
      <c r="AW172" s="319">
        <f ca="1">('SUBSCRIBER BASE FLTE'!AW18*'COMMISSION ASSUMPTIONS FLTE'!$D52)*('COMMISSION ASSUMPTIONS FLTE'!$E23*'DEVICE ASSUMPTIONS FLTE'!$G10)</f>
        <v>0</v>
      </c>
      <c r="AX172" s="319">
        <f ca="1">('SUBSCRIBER BASE FLTE'!AX18*'COMMISSION ASSUMPTIONS FLTE'!$D52)*('COMMISSION ASSUMPTIONS FLTE'!$E23*'DEVICE ASSUMPTIONS FLTE'!$G10)</f>
        <v>0</v>
      </c>
      <c r="AY172" s="319">
        <f ca="1">('SUBSCRIBER BASE FLTE'!AY18*'COMMISSION ASSUMPTIONS FLTE'!$D52)*('COMMISSION ASSUMPTIONS FLTE'!$E23*'DEVICE ASSUMPTIONS FLTE'!$G10)</f>
        <v>0</v>
      </c>
      <c r="AZ172" s="319">
        <f ca="1">('SUBSCRIBER BASE FLTE'!AZ18*'COMMISSION ASSUMPTIONS FLTE'!$D52)*('COMMISSION ASSUMPTIONS FLTE'!$E23*'DEVICE ASSUMPTIONS FLTE'!$G10)</f>
        <v>0</v>
      </c>
      <c r="BA172" s="319">
        <f ca="1">('SUBSCRIBER BASE FLTE'!BA18*'COMMISSION ASSUMPTIONS FLTE'!$D52)*('COMMISSION ASSUMPTIONS FLTE'!$E23*'DEVICE ASSUMPTIONS FLTE'!$G10)</f>
        <v>0</v>
      </c>
      <c r="BB172" s="319">
        <f ca="1">('SUBSCRIBER BASE FLTE'!BB18*'COMMISSION ASSUMPTIONS FLTE'!$D52)*('COMMISSION ASSUMPTIONS FLTE'!$E23*'DEVICE ASSUMPTIONS FLTE'!$G10)</f>
        <v>0</v>
      </c>
      <c r="BC172" s="319">
        <f ca="1">('SUBSCRIBER BASE FLTE'!BC18*'COMMISSION ASSUMPTIONS FLTE'!$D52)*('COMMISSION ASSUMPTIONS FLTE'!$E23*'DEVICE ASSUMPTIONS FLTE'!$G10)</f>
        <v>0</v>
      </c>
      <c r="BD172" s="319">
        <f ca="1">('SUBSCRIBER BASE FLTE'!BD18*'COMMISSION ASSUMPTIONS FLTE'!$D52)*('COMMISSION ASSUMPTIONS FLTE'!$E23*'DEVICE ASSUMPTIONS FLTE'!$G10)</f>
        <v>0</v>
      </c>
      <c r="BE172" s="319">
        <f ca="1">('SUBSCRIBER BASE FLTE'!BE18*'COMMISSION ASSUMPTIONS FLTE'!$D52)*('COMMISSION ASSUMPTIONS FLTE'!$E23*'DEVICE ASSUMPTIONS FLTE'!$G10)</f>
        <v>0</v>
      </c>
      <c r="BF172" s="319">
        <f ca="1">('SUBSCRIBER BASE FLTE'!BF18*'COMMISSION ASSUMPTIONS FLTE'!$D52)*('COMMISSION ASSUMPTIONS FLTE'!$E23*'DEVICE ASSUMPTIONS FLTE'!$G10)</f>
        <v>0</v>
      </c>
      <c r="BG172" s="319">
        <f ca="1">('SUBSCRIBER BASE FLTE'!BG18*'COMMISSION ASSUMPTIONS FLTE'!$D52)*('COMMISSION ASSUMPTIONS FLTE'!$E23*'DEVICE ASSUMPTIONS FLTE'!$G10)</f>
        <v>0</v>
      </c>
      <c r="BH172" s="319">
        <f ca="1">('SUBSCRIBER BASE FLTE'!BH18*'COMMISSION ASSUMPTIONS FLTE'!$D52)*('COMMISSION ASSUMPTIONS FLTE'!$E23*'DEVICE ASSUMPTIONS FLTE'!$G10)</f>
        <v>0</v>
      </c>
      <c r="BI172" s="319">
        <f ca="1">('SUBSCRIBER BASE FLTE'!BI18*'COMMISSION ASSUMPTIONS FLTE'!$D52)*('COMMISSION ASSUMPTIONS FLTE'!$E23*'DEVICE ASSUMPTIONS FLTE'!$G10)</f>
        <v>0</v>
      </c>
      <c r="BJ172" s="319">
        <f ca="1">('SUBSCRIBER BASE FLTE'!BJ18*'COMMISSION ASSUMPTIONS FLTE'!$D52)*('COMMISSION ASSUMPTIONS FLTE'!$E23*'DEVICE ASSUMPTIONS FLTE'!$G10)</f>
        <v>0</v>
      </c>
      <c r="BK172" s="319">
        <f ca="1">('SUBSCRIBER BASE FLTE'!BK18*'COMMISSION ASSUMPTIONS FLTE'!$D52)*('COMMISSION ASSUMPTIONS FLTE'!$E23*'DEVICE ASSUMPTIONS FLTE'!$G10)</f>
        <v>0</v>
      </c>
      <c r="BL172" s="319">
        <f ca="1">('SUBSCRIBER BASE FLTE'!BL18*'COMMISSION ASSUMPTIONS FLTE'!$D52)*('COMMISSION ASSUMPTIONS FLTE'!$E23*'DEVICE ASSUMPTIONS FLTE'!$G10)</f>
        <v>0</v>
      </c>
      <c r="BM172" s="319">
        <f ca="1">('SUBSCRIBER BASE FLTE'!BM18*'COMMISSION ASSUMPTIONS FLTE'!$D52)*('COMMISSION ASSUMPTIONS FLTE'!$E23*'DEVICE ASSUMPTIONS FLTE'!$G10)</f>
        <v>0</v>
      </c>
      <c r="BN172" s="319">
        <f ca="1">('SUBSCRIBER BASE FLTE'!BN18*'COMMISSION ASSUMPTIONS FLTE'!$D52)*('COMMISSION ASSUMPTIONS FLTE'!$E23*'DEVICE ASSUMPTIONS FLTE'!$G10)</f>
        <v>0</v>
      </c>
      <c r="BO172" s="319">
        <f ca="1">('SUBSCRIBER BASE FLTE'!BO18*'COMMISSION ASSUMPTIONS FLTE'!$D52)*('COMMISSION ASSUMPTIONS FLTE'!$E23*'DEVICE ASSUMPTIONS FLTE'!$G10)</f>
        <v>0</v>
      </c>
      <c r="BP172" s="319">
        <f ca="1">('SUBSCRIBER BASE FLTE'!BP18*'COMMISSION ASSUMPTIONS FLTE'!$D52)*('COMMISSION ASSUMPTIONS FLTE'!$E23*'DEVICE ASSUMPTIONS FLTE'!$G10)</f>
        <v>0</v>
      </c>
      <c r="BQ172" s="319">
        <f ca="1">('SUBSCRIBER BASE FLTE'!BQ18*'COMMISSION ASSUMPTIONS FLTE'!$D52)*('COMMISSION ASSUMPTIONS FLTE'!$E23*'DEVICE ASSUMPTIONS FLTE'!$G10)</f>
        <v>0</v>
      </c>
      <c r="BR172" s="319">
        <f ca="1">('SUBSCRIBER BASE FLTE'!BR18*'COMMISSION ASSUMPTIONS FLTE'!$D52)*('COMMISSION ASSUMPTIONS FLTE'!$E23*'DEVICE ASSUMPTIONS FLTE'!$G10)</f>
        <v>0</v>
      </c>
    </row>
    <row r="173" spans="2:70" ht="24" customHeight="1" outlineLevel="1">
      <c r="B173" s="313" t="str">
        <f>B165</f>
        <v>FLTE 100GB</v>
      </c>
      <c r="C173" s="319">
        <f>('SUBSCRIBER BASE FLTE'!C19*'COMMISSION ASSUMPTIONS FLTE'!$D53)*('COMMISSION ASSUMPTIONS FLTE'!$E24*'DEVICE ASSUMPTIONS FLTE'!$G11)</f>
        <v>0</v>
      </c>
      <c r="D173" s="319">
        <f>('SUBSCRIBER BASE FLTE'!D19*'COMMISSION ASSUMPTIONS FLTE'!$D53)*('COMMISSION ASSUMPTIONS FLTE'!$E24*'DEVICE ASSUMPTIONS FLTE'!$G11)</f>
        <v>0</v>
      </c>
      <c r="E173" s="319">
        <f>('SUBSCRIBER BASE FLTE'!E19*'COMMISSION ASSUMPTIONS FLTE'!$D53)*('COMMISSION ASSUMPTIONS FLTE'!$E24*'DEVICE ASSUMPTIONS FLTE'!$G11)</f>
        <v>0</v>
      </c>
      <c r="F173" s="319">
        <f>('SUBSCRIBER BASE FLTE'!F19*'COMMISSION ASSUMPTIONS FLTE'!$D53)*('COMMISSION ASSUMPTIONS FLTE'!$E24*'DEVICE ASSUMPTIONS FLTE'!$G11)</f>
        <v>0</v>
      </c>
      <c r="G173" s="319">
        <f>('SUBSCRIBER BASE FLTE'!G19*'COMMISSION ASSUMPTIONS FLTE'!$D53)*('COMMISSION ASSUMPTIONS FLTE'!$E24*'DEVICE ASSUMPTIONS FLTE'!$G11)</f>
        <v>0</v>
      </c>
      <c r="H173" s="319">
        <f>('SUBSCRIBER BASE FLTE'!H19*'COMMISSION ASSUMPTIONS FLTE'!$D53)*('COMMISSION ASSUMPTIONS FLTE'!$E24*'DEVICE ASSUMPTIONS FLTE'!$G11)</f>
        <v>0</v>
      </c>
      <c r="I173" s="319">
        <f>('SUBSCRIBER BASE FLTE'!I19*'COMMISSION ASSUMPTIONS FLTE'!$D53)*('COMMISSION ASSUMPTIONS FLTE'!$E24*'DEVICE ASSUMPTIONS FLTE'!$G11)</f>
        <v>0</v>
      </c>
      <c r="J173" s="319">
        <f>('SUBSCRIBER BASE FLTE'!J19*'COMMISSION ASSUMPTIONS FLTE'!$D53)*('COMMISSION ASSUMPTIONS FLTE'!$E24*'DEVICE ASSUMPTIONS FLTE'!$G11)</f>
        <v>0</v>
      </c>
      <c r="K173" s="319">
        <f ca="1">('SUBSCRIBER BASE FLTE'!K19*'COMMISSION ASSUMPTIONS FLTE'!$D53)*('COMMISSION ASSUMPTIONS FLTE'!$E24*'DEVICE ASSUMPTIONS FLTE'!$G11)</f>
        <v>0</v>
      </c>
      <c r="L173" s="319">
        <f ca="1">('SUBSCRIBER BASE FLTE'!L19*'COMMISSION ASSUMPTIONS FLTE'!$D53)*('COMMISSION ASSUMPTIONS FLTE'!$E24*'DEVICE ASSUMPTIONS FLTE'!$G11)</f>
        <v>0</v>
      </c>
      <c r="M173" s="319">
        <f ca="1">('SUBSCRIBER BASE FLTE'!M19*'COMMISSION ASSUMPTIONS FLTE'!$D53)*('COMMISSION ASSUMPTIONS FLTE'!$E24*'DEVICE ASSUMPTIONS FLTE'!$G11)</f>
        <v>0</v>
      </c>
      <c r="N173" s="319">
        <f ca="1">('SUBSCRIBER BASE FLTE'!N19*'COMMISSION ASSUMPTIONS FLTE'!$D53)*('COMMISSION ASSUMPTIONS FLTE'!$E24*'DEVICE ASSUMPTIONS FLTE'!$G11)</f>
        <v>0</v>
      </c>
      <c r="O173" s="319">
        <f ca="1">('SUBSCRIBER BASE FLTE'!O19*'COMMISSION ASSUMPTIONS FLTE'!$D53)*('COMMISSION ASSUMPTIONS FLTE'!$E24*'DEVICE ASSUMPTIONS FLTE'!$G11)</f>
        <v>0</v>
      </c>
      <c r="P173" s="319">
        <f ca="1">('SUBSCRIBER BASE FLTE'!P19*'COMMISSION ASSUMPTIONS FLTE'!$D53)*('COMMISSION ASSUMPTIONS FLTE'!$E24*'DEVICE ASSUMPTIONS FLTE'!$G11)</f>
        <v>0</v>
      </c>
      <c r="Q173" s="319">
        <f ca="1">('SUBSCRIBER BASE FLTE'!Q19*'COMMISSION ASSUMPTIONS FLTE'!$D53)*('COMMISSION ASSUMPTIONS FLTE'!$E24*'DEVICE ASSUMPTIONS FLTE'!$G11)</f>
        <v>0</v>
      </c>
      <c r="R173" s="319">
        <f ca="1">('SUBSCRIBER BASE FLTE'!R19*'COMMISSION ASSUMPTIONS FLTE'!$D53)*('COMMISSION ASSUMPTIONS FLTE'!$E24*'DEVICE ASSUMPTIONS FLTE'!$G11)</f>
        <v>0</v>
      </c>
      <c r="S173" s="319">
        <f ca="1">('SUBSCRIBER BASE FLTE'!S19*'COMMISSION ASSUMPTIONS FLTE'!$D53)*('COMMISSION ASSUMPTIONS FLTE'!$E24*'DEVICE ASSUMPTIONS FLTE'!$G11)</f>
        <v>0</v>
      </c>
      <c r="T173" s="319">
        <f ca="1">('SUBSCRIBER BASE FLTE'!T19*'COMMISSION ASSUMPTIONS FLTE'!$D53)*('COMMISSION ASSUMPTIONS FLTE'!$E24*'DEVICE ASSUMPTIONS FLTE'!$G11)</f>
        <v>0</v>
      </c>
      <c r="U173" s="319">
        <f ca="1">('SUBSCRIBER BASE FLTE'!U19*'COMMISSION ASSUMPTIONS FLTE'!$D53)*('COMMISSION ASSUMPTIONS FLTE'!$E24*'DEVICE ASSUMPTIONS FLTE'!$G11)</f>
        <v>0</v>
      </c>
      <c r="V173" s="319">
        <f ca="1">('SUBSCRIBER BASE FLTE'!V19*'COMMISSION ASSUMPTIONS FLTE'!$D53)*('COMMISSION ASSUMPTIONS FLTE'!$E24*'DEVICE ASSUMPTIONS FLTE'!$G11)</f>
        <v>0</v>
      </c>
      <c r="W173" s="319">
        <f ca="1">('SUBSCRIBER BASE FLTE'!W19*'COMMISSION ASSUMPTIONS FLTE'!$D53)*('COMMISSION ASSUMPTIONS FLTE'!$E24*'DEVICE ASSUMPTIONS FLTE'!$G11)</f>
        <v>0</v>
      </c>
      <c r="X173" s="319">
        <f ca="1">('SUBSCRIBER BASE FLTE'!X19*'COMMISSION ASSUMPTIONS FLTE'!$D53)*('COMMISSION ASSUMPTIONS FLTE'!$E24*'DEVICE ASSUMPTIONS FLTE'!$G11)</f>
        <v>0</v>
      </c>
      <c r="Y173" s="319">
        <f ca="1">('SUBSCRIBER BASE FLTE'!Y19*'COMMISSION ASSUMPTIONS FLTE'!$D53)*('COMMISSION ASSUMPTIONS FLTE'!$E24*'DEVICE ASSUMPTIONS FLTE'!$G11)</f>
        <v>0</v>
      </c>
      <c r="Z173" s="319">
        <f ca="1">('SUBSCRIBER BASE FLTE'!Z19*'COMMISSION ASSUMPTIONS FLTE'!$D53)*('COMMISSION ASSUMPTIONS FLTE'!$E24*'DEVICE ASSUMPTIONS FLTE'!$G11)</f>
        <v>0</v>
      </c>
      <c r="AA173" s="319">
        <f ca="1">('SUBSCRIBER BASE FLTE'!AA19*'COMMISSION ASSUMPTIONS FLTE'!$D53)*('COMMISSION ASSUMPTIONS FLTE'!$E24*'DEVICE ASSUMPTIONS FLTE'!$G11)</f>
        <v>0</v>
      </c>
      <c r="AB173" s="319">
        <f ca="1">('SUBSCRIBER BASE FLTE'!AB19*'COMMISSION ASSUMPTIONS FLTE'!$D53)*('COMMISSION ASSUMPTIONS FLTE'!$E24*'DEVICE ASSUMPTIONS FLTE'!$G11)</f>
        <v>0</v>
      </c>
      <c r="AC173" s="319">
        <f ca="1">('SUBSCRIBER BASE FLTE'!AC19*'COMMISSION ASSUMPTIONS FLTE'!$D53)*('COMMISSION ASSUMPTIONS FLTE'!$E24*'DEVICE ASSUMPTIONS FLTE'!$G11)</f>
        <v>0</v>
      </c>
      <c r="AD173" s="319">
        <f ca="1">('SUBSCRIBER BASE FLTE'!AD19*'COMMISSION ASSUMPTIONS FLTE'!$D53)*('COMMISSION ASSUMPTIONS FLTE'!$E24*'DEVICE ASSUMPTIONS FLTE'!$G11)</f>
        <v>0</v>
      </c>
      <c r="AE173" s="319">
        <f ca="1">('SUBSCRIBER BASE FLTE'!AE19*'COMMISSION ASSUMPTIONS FLTE'!$D53)*('COMMISSION ASSUMPTIONS FLTE'!$E24*'DEVICE ASSUMPTIONS FLTE'!$G11)</f>
        <v>0</v>
      </c>
      <c r="AF173" s="319">
        <f ca="1">('SUBSCRIBER BASE FLTE'!AF19*'COMMISSION ASSUMPTIONS FLTE'!$D53)*('COMMISSION ASSUMPTIONS FLTE'!$E24*'DEVICE ASSUMPTIONS FLTE'!$G11)</f>
        <v>0</v>
      </c>
      <c r="AG173" s="319">
        <f ca="1">('SUBSCRIBER BASE FLTE'!AG19*'COMMISSION ASSUMPTIONS FLTE'!$D53)*('COMMISSION ASSUMPTIONS FLTE'!$E24*'DEVICE ASSUMPTIONS FLTE'!$G11)</f>
        <v>0</v>
      </c>
      <c r="AH173" s="319">
        <f ca="1">('SUBSCRIBER BASE FLTE'!AH19*'COMMISSION ASSUMPTIONS FLTE'!$D53)*('COMMISSION ASSUMPTIONS FLTE'!$E24*'DEVICE ASSUMPTIONS FLTE'!$G11)</f>
        <v>0</v>
      </c>
      <c r="AI173" s="319">
        <f ca="1">('SUBSCRIBER BASE FLTE'!AI19*'COMMISSION ASSUMPTIONS FLTE'!$D53)*('COMMISSION ASSUMPTIONS FLTE'!$E24*'DEVICE ASSUMPTIONS FLTE'!$G11)</f>
        <v>0</v>
      </c>
      <c r="AJ173" s="319">
        <f ca="1">('SUBSCRIBER BASE FLTE'!AJ19*'COMMISSION ASSUMPTIONS FLTE'!$D53)*('COMMISSION ASSUMPTIONS FLTE'!$E24*'DEVICE ASSUMPTIONS FLTE'!$G11)</f>
        <v>0</v>
      </c>
      <c r="AK173" s="319">
        <f ca="1">('SUBSCRIBER BASE FLTE'!AK19*'COMMISSION ASSUMPTIONS FLTE'!$D53)*('COMMISSION ASSUMPTIONS FLTE'!$E24*'DEVICE ASSUMPTIONS FLTE'!$G11)</f>
        <v>0</v>
      </c>
      <c r="AL173" s="319">
        <f ca="1">('SUBSCRIBER BASE FLTE'!AL19*'COMMISSION ASSUMPTIONS FLTE'!$D53)*('COMMISSION ASSUMPTIONS FLTE'!$E24*'DEVICE ASSUMPTIONS FLTE'!$G11)</f>
        <v>0</v>
      </c>
      <c r="AM173" s="319">
        <f ca="1">('SUBSCRIBER BASE FLTE'!AM19*'COMMISSION ASSUMPTIONS FLTE'!$D53)*('COMMISSION ASSUMPTIONS FLTE'!$E24*'DEVICE ASSUMPTIONS FLTE'!$G11)</f>
        <v>0</v>
      </c>
      <c r="AN173" s="319">
        <f ca="1">('SUBSCRIBER BASE FLTE'!AN19*'COMMISSION ASSUMPTIONS FLTE'!$D53)*('COMMISSION ASSUMPTIONS FLTE'!$E24*'DEVICE ASSUMPTIONS FLTE'!$G11)</f>
        <v>0</v>
      </c>
      <c r="AO173" s="319">
        <f ca="1">('SUBSCRIBER BASE FLTE'!AO19*'COMMISSION ASSUMPTIONS FLTE'!$D53)*('COMMISSION ASSUMPTIONS FLTE'!$E24*'DEVICE ASSUMPTIONS FLTE'!$G11)</f>
        <v>0</v>
      </c>
      <c r="AP173" s="319">
        <f ca="1">('SUBSCRIBER BASE FLTE'!AP19*'COMMISSION ASSUMPTIONS FLTE'!$D53)*('COMMISSION ASSUMPTIONS FLTE'!$E24*'DEVICE ASSUMPTIONS FLTE'!$G11)</f>
        <v>0</v>
      </c>
      <c r="AQ173" s="319">
        <f ca="1">('SUBSCRIBER BASE FLTE'!AQ19*'COMMISSION ASSUMPTIONS FLTE'!$D53)*('COMMISSION ASSUMPTIONS FLTE'!$E24*'DEVICE ASSUMPTIONS FLTE'!$G11)</f>
        <v>0</v>
      </c>
      <c r="AR173" s="319">
        <f ca="1">('SUBSCRIBER BASE FLTE'!AR19*'COMMISSION ASSUMPTIONS FLTE'!$D53)*('COMMISSION ASSUMPTIONS FLTE'!$E24*'DEVICE ASSUMPTIONS FLTE'!$G11)</f>
        <v>0</v>
      </c>
      <c r="AS173" s="319">
        <f ca="1">('SUBSCRIBER BASE FLTE'!AS19*'COMMISSION ASSUMPTIONS FLTE'!$D53)*('COMMISSION ASSUMPTIONS FLTE'!$E24*'DEVICE ASSUMPTIONS FLTE'!$G11)</f>
        <v>0</v>
      </c>
      <c r="AT173" s="319">
        <f ca="1">('SUBSCRIBER BASE FLTE'!AT19*'COMMISSION ASSUMPTIONS FLTE'!$D53)*('COMMISSION ASSUMPTIONS FLTE'!$E24*'DEVICE ASSUMPTIONS FLTE'!$G11)</f>
        <v>0</v>
      </c>
      <c r="AU173" s="319">
        <f ca="1">('SUBSCRIBER BASE FLTE'!AU19*'COMMISSION ASSUMPTIONS FLTE'!$D53)*('COMMISSION ASSUMPTIONS FLTE'!$E24*'DEVICE ASSUMPTIONS FLTE'!$G11)</f>
        <v>0</v>
      </c>
      <c r="AV173" s="319">
        <f ca="1">('SUBSCRIBER BASE FLTE'!AV19*'COMMISSION ASSUMPTIONS FLTE'!$D53)*('COMMISSION ASSUMPTIONS FLTE'!$E24*'DEVICE ASSUMPTIONS FLTE'!$G11)</f>
        <v>0</v>
      </c>
      <c r="AW173" s="319">
        <f ca="1">('SUBSCRIBER BASE FLTE'!AW19*'COMMISSION ASSUMPTIONS FLTE'!$D53)*('COMMISSION ASSUMPTIONS FLTE'!$E24*'DEVICE ASSUMPTIONS FLTE'!$G11)</f>
        <v>0</v>
      </c>
      <c r="AX173" s="319">
        <f ca="1">('SUBSCRIBER BASE FLTE'!AX19*'COMMISSION ASSUMPTIONS FLTE'!$D53)*('COMMISSION ASSUMPTIONS FLTE'!$E24*'DEVICE ASSUMPTIONS FLTE'!$G11)</f>
        <v>0</v>
      </c>
      <c r="AY173" s="319">
        <f ca="1">('SUBSCRIBER BASE FLTE'!AY19*'COMMISSION ASSUMPTIONS FLTE'!$D53)*('COMMISSION ASSUMPTIONS FLTE'!$E24*'DEVICE ASSUMPTIONS FLTE'!$G11)</f>
        <v>0</v>
      </c>
      <c r="AZ173" s="319">
        <f ca="1">('SUBSCRIBER BASE FLTE'!AZ19*'COMMISSION ASSUMPTIONS FLTE'!$D53)*('COMMISSION ASSUMPTIONS FLTE'!$E24*'DEVICE ASSUMPTIONS FLTE'!$G11)</f>
        <v>0</v>
      </c>
      <c r="BA173" s="319">
        <f ca="1">('SUBSCRIBER BASE FLTE'!BA19*'COMMISSION ASSUMPTIONS FLTE'!$D53)*('COMMISSION ASSUMPTIONS FLTE'!$E24*'DEVICE ASSUMPTIONS FLTE'!$G11)</f>
        <v>0</v>
      </c>
      <c r="BB173" s="319">
        <f ca="1">('SUBSCRIBER BASE FLTE'!BB19*'COMMISSION ASSUMPTIONS FLTE'!$D53)*('COMMISSION ASSUMPTIONS FLTE'!$E24*'DEVICE ASSUMPTIONS FLTE'!$G11)</f>
        <v>0</v>
      </c>
      <c r="BC173" s="319">
        <f ca="1">('SUBSCRIBER BASE FLTE'!BC19*'COMMISSION ASSUMPTIONS FLTE'!$D53)*('COMMISSION ASSUMPTIONS FLTE'!$E24*'DEVICE ASSUMPTIONS FLTE'!$G11)</f>
        <v>0</v>
      </c>
      <c r="BD173" s="319">
        <f ca="1">('SUBSCRIBER BASE FLTE'!BD19*'COMMISSION ASSUMPTIONS FLTE'!$D53)*('COMMISSION ASSUMPTIONS FLTE'!$E24*'DEVICE ASSUMPTIONS FLTE'!$G11)</f>
        <v>0</v>
      </c>
      <c r="BE173" s="319">
        <f ca="1">('SUBSCRIBER BASE FLTE'!BE19*'COMMISSION ASSUMPTIONS FLTE'!$D53)*('COMMISSION ASSUMPTIONS FLTE'!$E24*'DEVICE ASSUMPTIONS FLTE'!$G11)</f>
        <v>0</v>
      </c>
      <c r="BF173" s="319">
        <f ca="1">('SUBSCRIBER BASE FLTE'!BF19*'COMMISSION ASSUMPTIONS FLTE'!$D53)*('COMMISSION ASSUMPTIONS FLTE'!$E24*'DEVICE ASSUMPTIONS FLTE'!$G11)</f>
        <v>0</v>
      </c>
      <c r="BG173" s="319">
        <f ca="1">('SUBSCRIBER BASE FLTE'!BG19*'COMMISSION ASSUMPTIONS FLTE'!$D53)*('COMMISSION ASSUMPTIONS FLTE'!$E24*'DEVICE ASSUMPTIONS FLTE'!$G11)</f>
        <v>0</v>
      </c>
      <c r="BH173" s="319">
        <f ca="1">('SUBSCRIBER BASE FLTE'!BH19*'COMMISSION ASSUMPTIONS FLTE'!$D53)*('COMMISSION ASSUMPTIONS FLTE'!$E24*'DEVICE ASSUMPTIONS FLTE'!$G11)</f>
        <v>0</v>
      </c>
      <c r="BI173" s="319">
        <f ca="1">('SUBSCRIBER BASE FLTE'!BI19*'COMMISSION ASSUMPTIONS FLTE'!$D53)*('COMMISSION ASSUMPTIONS FLTE'!$E24*'DEVICE ASSUMPTIONS FLTE'!$G11)</f>
        <v>0</v>
      </c>
      <c r="BJ173" s="319">
        <f ca="1">('SUBSCRIBER BASE FLTE'!BJ19*'COMMISSION ASSUMPTIONS FLTE'!$D53)*('COMMISSION ASSUMPTIONS FLTE'!$E24*'DEVICE ASSUMPTIONS FLTE'!$G11)</f>
        <v>0</v>
      </c>
      <c r="BK173" s="319">
        <f ca="1">('SUBSCRIBER BASE FLTE'!BK19*'COMMISSION ASSUMPTIONS FLTE'!$D53)*('COMMISSION ASSUMPTIONS FLTE'!$E24*'DEVICE ASSUMPTIONS FLTE'!$G11)</f>
        <v>0</v>
      </c>
      <c r="BL173" s="319">
        <f ca="1">('SUBSCRIBER BASE FLTE'!BL19*'COMMISSION ASSUMPTIONS FLTE'!$D53)*('COMMISSION ASSUMPTIONS FLTE'!$E24*'DEVICE ASSUMPTIONS FLTE'!$G11)</f>
        <v>0</v>
      </c>
      <c r="BM173" s="319">
        <f ca="1">('SUBSCRIBER BASE FLTE'!BM19*'COMMISSION ASSUMPTIONS FLTE'!$D53)*('COMMISSION ASSUMPTIONS FLTE'!$E24*'DEVICE ASSUMPTIONS FLTE'!$G11)</f>
        <v>0</v>
      </c>
      <c r="BN173" s="319">
        <f ca="1">('SUBSCRIBER BASE FLTE'!BN19*'COMMISSION ASSUMPTIONS FLTE'!$D53)*('COMMISSION ASSUMPTIONS FLTE'!$E24*'DEVICE ASSUMPTIONS FLTE'!$G11)</f>
        <v>0</v>
      </c>
      <c r="BO173" s="319">
        <f ca="1">('SUBSCRIBER BASE FLTE'!BO19*'COMMISSION ASSUMPTIONS FLTE'!$D53)*('COMMISSION ASSUMPTIONS FLTE'!$E24*'DEVICE ASSUMPTIONS FLTE'!$G11)</f>
        <v>0</v>
      </c>
      <c r="BP173" s="319">
        <f ca="1">('SUBSCRIBER BASE FLTE'!BP19*'COMMISSION ASSUMPTIONS FLTE'!$D53)*('COMMISSION ASSUMPTIONS FLTE'!$E24*'DEVICE ASSUMPTIONS FLTE'!$G11)</f>
        <v>0</v>
      </c>
      <c r="BQ173" s="319">
        <f ca="1">('SUBSCRIBER BASE FLTE'!BQ19*'COMMISSION ASSUMPTIONS FLTE'!$D53)*('COMMISSION ASSUMPTIONS FLTE'!$E24*'DEVICE ASSUMPTIONS FLTE'!$G11)</f>
        <v>0</v>
      </c>
      <c r="BR173" s="319">
        <f ca="1">('SUBSCRIBER BASE FLTE'!BR19*'COMMISSION ASSUMPTIONS FLTE'!$D53)*('COMMISSION ASSUMPTIONS FLTE'!$E24*'DEVICE ASSUMPTIONS FLTE'!$G11)</f>
        <v>0</v>
      </c>
    </row>
    <row r="174" spans="2:70" ht="24" customHeight="1" outlineLevel="1">
      <c r="B174" s="313" t="str">
        <f>B166</f>
        <v>FLTE 200GB</v>
      </c>
      <c r="C174" s="319">
        <f>('SUBSCRIBER BASE FLTE'!C20*'COMMISSION ASSUMPTIONS FLTE'!$D54)*('COMMISSION ASSUMPTIONS FLTE'!$E25*'DEVICE ASSUMPTIONS FLTE'!$G12)</f>
        <v>0</v>
      </c>
      <c r="D174" s="319">
        <f>('SUBSCRIBER BASE FLTE'!D20*'COMMISSION ASSUMPTIONS FLTE'!$D54)*('COMMISSION ASSUMPTIONS FLTE'!$E25*'DEVICE ASSUMPTIONS FLTE'!$G12)</f>
        <v>0</v>
      </c>
      <c r="E174" s="319">
        <f>('SUBSCRIBER BASE FLTE'!E20*'COMMISSION ASSUMPTIONS FLTE'!$D54)*('COMMISSION ASSUMPTIONS FLTE'!$E25*'DEVICE ASSUMPTIONS FLTE'!$G12)</f>
        <v>0</v>
      </c>
      <c r="F174" s="319">
        <f>('SUBSCRIBER BASE FLTE'!F20*'COMMISSION ASSUMPTIONS FLTE'!$D54)*('COMMISSION ASSUMPTIONS FLTE'!$E25*'DEVICE ASSUMPTIONS FLTE'!$G12)</f>
        <v>0</v>
      </c>
      <c r="G174" s="319">
        <f>('SUBSCRIBER BASE FLTE'!G20*'COMMISSION ASSUMPTIONS FLTE'!$D54)*('COMMISSION ASSUMPTIONS FLTE'!$E25*'DEVICE ASSUMPTIONS FLTE'!$G12)</f>
        <v>0</v>
      </c>
      <c r="H174" s="319">
        <f>('SUBSCRIBER BASE FLTE'!H20*'COMMISSION ASSUMPTIONS FLTE'!$D54)*('COMMISSION ASSUMPTIONS FLTE'!$E25*'DEVICE ASSUMPTIONS FLTE'!$G12)</f>
        <v>0</v>
      </c>
      <c r="I174" s="319">
        <f>('SUBSCRIBER BASE FLTE'!I20*'COMMISSION ASSUMPTIONS FLTE'!$D54)*('COMMISSION ASSUMPTIONS FLTE'!$E25*'DEVICE ASSUMPTIONS FLTE'!$G12)</f>
        <v>0</v>
      </c>
      <c r="J174" s="319">
        <f>('SUBSCRIBER BASE FLTE'!J20*'COMMISSION ASSUMPTIONS FLTE'!$D54)*('COMMISSION ASSUMPTIONS FLTE'!$E25*'DEVICE ASSUMPTIONS FLTE'!$G12)</f>
        <v>0</v>
      </c>
      <c r="K174" s="319">
        <f ca="1">('SUBSCRIBER BASE FLTE'!K20*'COMMISSION ASSUMPTIONS FLTE'!$D54)*('COMMISSION ASSUMPTIONS FLTE'!$E25*'DEVICE ASSUMPTIONS FLTE'!$G12)</f>
        <v>0</v>
      </c>
      <c r="L174" s="319">
        <f ca="1">('SUBSCRIBER BASE FLTE'!L20*'COMMISSION ASSUMPTIONS FLTE'!$D54)*('COMMISSION ASSUMPTIONS FLTE'!$E25*'DEVICE ASSUMPTIONS FLTE'!$G12)</f>
        <v>0</v>
      </c>
      <c r="M174" s="319">
        <f ca="1">('SUBSCRIBER BASE FLTE'!M20*'COMMISSION ASSUMPTIONS FLTE'!$D54)*('COMMISSION ASSUMPTIONS FLTE'!$E25*'DEVICE ASSUMPTIONS FLTE'!$G12)</f>
        <v>0</v>
      </c>
      <c r="N174" s="319">
        <f ca="1">('SUBSCRIBER BASE FLTE'!N20*'COMMISSION ASSUMPTIONS FLTE'!$D54)*('COMMISSION ASSUMPTIONS FLTE'!$E25*'DEVICE ASSUMPTIONS FLTE'!$G12)</f>
        <v>0</v>
      </c>
      <c r="O174" s="319">
        <f ca="1">('SUBSCRIBER BASE FLTE'!O20*'COMMISSION ASSUMPTIONS FLTE'!$D54)*('COMMISSION ASSUMPTIONS FLTE'!$E25*'DEVICE ASSUMPTIONS FLTE'!$G12)</f>
        <v>0</v>
      </c>
      <c r="P174" s="319">
        <f ca="1">('SUBSCRIBER BASE FLTE'!P20*'COMMISSION ASSUMPTIONS FLTE'!$D54)*('COMMISSION ASSUMPTIONS FLTE'!$E25*'DEVICE ASSUMPTIONS FLTE'!$G12)</f>
        <v>0</v>
      </c>
      <c r="Q174" s="319">
        <f ca="1">('SUBSCRIBER BASE FLTE'!Q20*'COMMISSION ASSUMPTIONS FLTE'!$D54)*('COMMISSION ASSUMPTIONS FLTE'!$E25*'DEVICE ASSUMPTIONS FLTE'!$G12)</f>
        <v>0</v>
      </c>
      <c r="R174" s="319">
        <f ca="1">('SUBSCRIBER BASE FLTE'!R20*'COMMISSION ASSUMPTIONS FLTE'!$D54)*('COMMISSION ASSUMPTIONS FLTE'!$E25*'DEVICE ASSUMPTIONS FLTE'!$G12)</f>
        <v>0</v>
      </c>
      <c r="S174" s="319">
        <f ca="1">('SUBSCRIBER BASE FLTE'!S20*'COMMISSION ASSUMPTIONS FLTE'!$D54)*('COMMISSION ASSUMPTIONS FLTE'!$E25*'DEVICE ASSUMPTIONS FLTE'!$G12)</f>
        <v>0</v>
      </c>
      <c r="T174" s="319">
        <f ca="1">('SUBSCRIBER BASE FLTE'!T20*'COMMISSION ASSUMPTIONS FLTE'!$D54)*('COMMISSION ASSUMPTIONS FLTE'!$E25*'DEVICE ASSUMPTIONS FLTE'!$G12)</f>
        <v>0</v>
      </c>
      <c r="U174" s="319">
        <f ca="1">('SUBSCRIBER BASE FLTE'!U20*'COMMISSION ASSUMPTIONS FLTE'!$D54)*('COMMISSION ASSUMPTIONS FLTE'!$E25*'DEVICE ASSUMPTIONS FLTE'!$G12)</f>
        <v>0</v>
      </c>
      <c r="V174" s="319">
        <f ca="1">('SUBSCRIBER BASE FLTE'!V20*'COMMISSION ASSUMPTIONS FLTE'!$D54)*('COMMISSION ASSUMPTIONS FLTE'!$E25*'DEVICE ASSUMPTIONS FLTE'!$G12)</f>
        <v>0</v>
      </c>
      <c r="W174" s="319">
        <f ca="1">('SUBSCRIBER BASE FLTE'!W20*'COMMISSION ASSUMPTIONS FLTE'!$D54)*('COMMISSION ASSUMPTIONS FLTE'!$E25*'DEVICE ASSUMPTIONS FLTE'!$G12)</f>
        <v>0</v>
      </c>
      <c r="X174" s="319">
        <f ca="1">('SUBSCRIBER BASE FLTE'!X20*'COMMISSION ASSUMPTIONS FLTE'!$D54)*('COMMISSION ASSUMPTIONS FLTE'!$E25*'DEVICE ASSUMPTIONS FLTE'!$G12)</f>
        <v>0</v>
      </c>
      <c r="Y174" s="319">
        <f ca="1">('SUBSCRIBER BASE FLTE'!Y20*'COMMISSION ASSUMPTIONS FLTE'!$D54)*('COMMISSION ASSUMPTIONS FLTE'!$E25*'DEVICE ASSUMPTIONS FLTE'!$G12)</f>
        <v>0</v>
      </c>
      <c r="Z174" s="319">
        <f ca="1">('SUBSCRIBER BASE FLTE'!Z20*'COMMISSION ASSUMPTIONS FLTE'!$D54)*('COMMISSION ASSUMPTIONS FLTE'!$E25*'DEVICE ASSUMPTIONS FLTE'!$G12)</f>
        <v>0</v>
      </c>
      <c r="AA174" s="319">
        <f ca="1">('SUBSCRIBER BASE FLTE'!AA20*'COMMISSION ASSUMPTIONS FLTE'!$D54)*('COMMISSION ASSUMPTIONS FLTE'!$E25*'DEVICE ASSUMPTIONS FLTE'!$G12)</f>
        <v>0</v>
      </c>
      <c r="AB174" s="319">
        <f ca="1">('SUBSCRIBER BASE FLTE'!AB20*'COMMISSION ASSUMPTIONS FLTE'!$D54)*('COMMISSION ASSUMPTIONS FLTE'!$E25*'DEVICE ASSUMPTIONS FLTE'!$G12)</f>
        <v>0</v>
      </c>
      <c r="AC174" s="319">
        <f ca="1">('SUBSCRIBER BASE FLTE'!AC20*'COMMISSION ASSUMPTIONS FLTE'!$D54)*('COMMISSION ASSUMPTIONS FLTE'!$E25*'DEVICE ASSUMPTIONS FLTE'!$G12)</f>
        <v>0</v>
      </c>
      <c r="AD174" s="319">
        <f ca="1">('SUBSCRIBER BASE FLTE'!AD20*'COMMISSION ASSUMPTIONS FLTE'!$D54)*('COMMISSION ASSUMPTIONS FLTE'!$E25*'DEVICE ASSUMPTIONS FLTE'!$G12)</f>
        <v>0</v>
      </c>
      <c r="AE174" s="319">
        <f ca="1">('SUBSCRIBER BASE FLTE'!AE20*'COMMISSION ASSUMPTIONS FLTE'!$D54)*('COMMISSION ASSUMPTIONS FLTE'!$E25*'DEVICE ASSUMPTIONS FLTE'!$G12)</f>
        <v>0</v>
      </c>
      <c r="AF174" s="319">
        <f ca="1">('SUBSCRIBER BASE FLTE'!AF20*'COMMISSION ASSUMPTIONS FLTE'!$D54)*('COMMISSION ASSUMPTIONS FLTE'!$E25*'DEVICE ASSUMPTIONS FLTE'!$G12)</f>
        <v>0</v>
      </c>
      <c r="AG174" s="319">
        <f ca="1">('SUBSCRIBER BASE FLTE'!AG20*'COMMISSION ASSUMPTIONS FLTE'!$D54)*('COMMISSION ASSUMPTIONS FLTE'!$E25*'DEVICE ASSUMPTIONS FLTE'!$G12)</f>
        <v>0</v>
      </c>
      <c r="AH174" s="319">
        <f ca="1">('SUBSCRIBER BASE FLTE'!AH20*'COMMISSION ASSUMPTIONS FLTE'!$D54)*('COMMISSION ASSUMPTIONS FLTE'!$E25*'DEVICE ASSUMPTIONS FLTE'!$G12)</f>
        <v>0</v>
      </c>
      <c r="AI174" s="319">
        <f ca="1">('SUBSCRIBER BASE FLTE'!AI20*'COMMISSION ASSUMPTIONS FLTE'!$D54)*('COMMISSION ASSUMPTIONS FLTE'!$E25*'DEVICE ASSUMPTIONS FLTE'!$G12)</f>
        <v>0</v>
      </c>
      <c r="AJ174" s="319">
        <f ca="1">('SUBSCRIBER BASE FLTE'!AJ20*'COMMISSION ASSUMPTIONS FLTE'!$D54)*('COMMISSION ASSUMPTIONS FLTE'!$E25*'DEVICE ASSUMPTIONS FLTE'!$G12)</f>
        <v>0</v>
      </c>
      <c r="AK174" s="319">
        <f ca="1">('SUBSCRIBER BASE FLTE'!AK20*'COMMISSION ASSUMPTIONS FLTE'!$D54)*('COMMISSION ASSUMPTIONS FLTE'!$E25*'DEVICE ASSUMPTIONS FLTE'!$G12)</f>
        <v>0</v>
      </c>
      <c r="AL174" s="319">
        <f ca="1">('SUBSCRIBER BASE FLTE'!AL20*'COMMISSION ASSUMPTIONS FLTE'!$D54)*('COMMISSION ASSUMPTIONS FLTE'!$E25*'DEVICE ASSUMPTIONS FLTE'!$G12)</f>
        <v>0</v>
      </c>
      <c r="AM174" s="319">
        <f ca="1">('SUBSCRIBER BASE FLTE'!AM20*'COMMISSION ASSUMPTIONS FLTE'!$D54)*('COMMISSION ASSUMPTIONS FLTE'!$E25*'DEVICE ASSUMPTIONS FLTE'!$G12)</f>
        <v>0</v>
      </c>
      <c r="AN174" s="319">
        <f ca="1">('SUBSCRIBER BASE FLTE'!AN20*'COMMISSION ASSUMPTIONS FLTE'!$D54)*('COMMISSION ASSUMPTIONS FLTE'!$E25*'DEVICE ASSUMPTIONS FLTE'!$G12)</f>
        <v>0</v>
      </c>
      <c r="AO174" s="319">
        <f ca="1">('SUBSCRIBER BASE FLTE'!AO20*'COMMISSION ASSUMPTIONS FLTE'!$D54)*('COMMISSION ASSUMPTIONS FLTE'!$E25*'DEVICE ASSUMPTIONS FLTE'!$G12)</f>
        <v>0</v>
      </c>
      <c r="AP174" s="319">
        <f ca="1">('SUBSCRIBER BASE FLTE'!AP20*'COMMISSION ASSUMPTIONS FLTE'!$D54)*('COMMISSION ASSUMPTIONS FLTE'!$E25*'DEVICE ASSUMPTIONS FLTE'!$G12)</f>
        <v>0</v>
      </c>
      <c r="AQ174" s="319">
        <f ca="1">('SUBSCRIBER BASE FLTE'!AQ20*'COMMISSION ASSUMPTIONS FLTE'!$D54)*('COMMISSION ASSUMPTIONS FLTE'!$E25*'DEVICE ASSUMPTIONS FLTE'!$G12)</f>
        <v>0</v>
      </c>
      <c r="AR174" s="319">
        <f ca="1">('SUBSCRIBER BASE FLTE'!AR20*'COMMISSION ASSUMPTIONS FLTE'!$D54)*('COMMISSION ASSUMPTIONS FLTE'!$E25*'DEVICE ASSUMPTIONS FLTE'!$G12)</f>
        <v>0</v>
      </c>
      <c r="AS174" s="319">
        <f ca="1">('SUBSCRIBER BASE FLTE'!AS20*'COMMISSION ASSUMPTIONS FLTE'!$D54)*('COMMISSION ASSUMPTIONS FLTE'!$E25*'DEVICE ASSUMPTIONS FLTE'!$G12)</f>
        <v>0</v>
      </c>
      <c r="AT174" s="319">
        <f ca="1">('SUBSCRIBER BASE FLTE'!AT20*'COMMISSION ASSUMPTIONS FLTE'!$D54)*('COMMISSION ASSUMPTIONS FLTE'!$E25*'DEVICE ASSUMPTIONS FLTE'!$G12)</f>
        <v>0</v>
      </c>
      <c r="AU174" s="319">
        <f ca="1">('SUBSCRIBER BASE FLTE'!AU20*'COMMISSION ASSUMPTIONS FLTE'!$D54)*('COMMISSION ASSUMPTIONS FLTE'!$E25*'DEVICE ASSUMPTIONS FLTE'!$G12)</f>
        <v>0</v>
      </c>
      <c r="AV174" s="319">
        <f ca="1">('SUBSCRIBER BASE FLTE'!AV20*'COMMISSION ASSUMPTIONS FLTE'!$D54)*('COMMISSION ASSUMPTIONS FLTE'!$E25*'DEVICE ASSUMPTIONS FLTE'!$G12)</f>
        <v>0</v>
      </c>
      <c r="AW174" s="319">
        <f ca="1">('SUBSCRIBER BASE FLTE'!AW20*'COMMISSION ASSUMPTIONS FLTE'!$D54)*('COMMISSION ASSUMPTIONS FLTE'!$E25*'DEVICE ASSUMPTIONS FLTE'!$G12)</f>
        <v>0</v>
      </c>
      <c r="AX174" s="319">
        <f ca="1">('SUBSCRIBER BASE FLTE'!AX20*'COMMISSION ASSUMPTIONS FLTE'!$D54)*('COMMISSION ASSUMPTIONS FLTE'!$E25*'DEVICE ASSUMPTIONS FLTE'!$G12)</f>
        <v>0</v>
      </c>
      <c r="AY174" s="319">
        <f ca="1">('SUBSCRIBER BASE FLTE'!AY20*'COMMISSION ASSUMPTIONS FLTE'!$D54)*('COMMISSION ASSUMPTIONS FLTE'!$E25*'DEVICE ASSUMPTIONS FLTE'!$G12)</f>
        <v>0</v>
      </c>
      <c r="AZ174" s="319">
        <f ca="1">('SUBSCRIBER BASE FLTE'!AZ20*'COMMISSION ASSUMPTIONS FLTE'!$D54)*('COMMISSION ASSUMPTIONS FLTE'!$E25*'DEVICE ASSUMPTIONS FLTE'!$G12)</f>
        <v>0</v>
      </c>
      <c r="BA174" s="319">
        <f ca="1">('SUBSCRIBER BASE FLTE'!BA20*'COMMISSION ASSUMPTIONS FLTE'!$D54)*('COMMISSION ASSUMPTIONS FLTE'!$E25*'DEVICE ASSUMPTIONS FLTE'!$G12)</f>
        <v>0</v>
      </c>
      <c r="BB174" s="319">
        <f ca="1">('SUBSCRIBER BASE FLTE'!BB20*'COMMISSION ASSUMPTIONS FLTE'!$D54)*('COMMISSION ASSUMPTIONS FLTE'!$E25*'DEVICE ASSUMPTIONS FLTE'!$G12)</f>
        <v>0</v>
      </c>
      <c r="BC174" s="319">
        <f ca="1">('SUBSCRIBER BASE FLTE'!BC20*'COMMISSION ASSUMPTIONS FLTE'!$D54)*('COMMISSION ASSUMPTIONS FLTE'!$E25*'DEVICE ASSUMPTIONS FLTE'!$G12)</f>
        <v>0</v>
      </c>
      <c r="BD174" s="319">
        <f ca="1">('SUBSCRIBER BASE FLTE'!BD20*'COMMISSION ASSUMPTIONS FLTE'!$D54)*('COMMISSION ASSUMPTIONS FLTE'!$E25*'DEVICE ASSUMPTIONS FLTE'!$G12)</f>
        <v>0</v>
      </c>
      <c r="BE174" s="319">
        <f ca="1">('SUBSCRIBER BASE FLTE'!BE20*'COMMISSION ASSUMPTIONS FLTE'!$D54)*('COMMISSION ASSUMPTIONS FLTE'!$E25*'DEVICE ASSUMPTIONS FLTE'!$G12)</f>
        <v>0</v>
      </c>
      <c r="BF174" s="319">
        <f ca="1">('SUBSCRIBER BASE FLTE'!BF20*'COMMISSION ASSUMPTIONS FLTE'!$D54)*('COMMISSION ASSUMPTIONS FLTE'!$E25*'DEVICE ASSUMPTIONS FLTE'!$G12)</f>
        <v>0</v>
      </c>
      <c r="BG174" s="319">
        <f ca="1">('SUBSCRIBER BASE FLTE'!BG20*'COMMISSION ASSUMPTIONS FLTE'!$D54)*('COMMISSION ASSUMPTIONS FLTE'!$E25*'DEVICE ASSUMPTIONS FLTE'!$G12)</f>
        <v>0</v>
      </c>
      <c r="BH174" s="319">
        <f ca="1">('SUBSCRIBER BASE FLTE'!BH20*'COMMISSION ASSUMPTIONS FLTE'!$D54)*('COMMISSION ASSUMPTIONS FLTE'!$E25*'DEVICE ASSUMPTIONS FLTE'!$G12)</f>
        <v>0</v>
      </c>
      <c r="BI174" s="319">
        <f ca="1">('SUBSCRIBER BASE FLTE'!BI20*'COMMISSION ASSUMPTIONS FLTE'!$D54)*('COMMISSION ASSUMPTIONS FLTE'!$E25*'DEVICE ASSUMPTIONS FLTE'!$G12)</f>
        <v>0</v>
      </c>
      <c r="BJ174" s="319">
        <f ca="1">('SUBSCRIBER BASE FLTE'!BJ20*'COMMISSION ASSUMPTIONS FLTE'!$D54)*('COMMISSION ASSUMPTIONS FLTE'!$E25*'DEVICE ASSUMPTIONS FLTE'!$G12)</f>
        <v>0</v>
      </c>
      <c r="BK174" s="319">
        <f ca="1">('SUBSCRIBER BASE FLTE'!BK20*'COMMISSION ASSUMPTIONS FLTE'!$D54)*('COMMISSION ASSUMPTIONS FLTE'!$E25*'DEVICE ASSUMPTIONS FLTE'!$G12)</f>
        <v>0</v>
      </c>
      <c r="BL174" s="319">
        <f ca="1">('SUBSCRIBER BASE FLTE'!BL20*'COMMISSION ASSUMPTIONS FLTE'!$D54)*('COMMISSION ASSUMPTIONS FLTE'!$E25*'DEVICE ASSUMPTIONS FLTE'!$G12)</f>
        <v>0</v>
      </c>
      <c r="BM174" s="319">
        <f ca="1">('SUBSCRIBER BASE FLTE'!BM20*'COMMISSION ASSUMPTIONS FLTE'!$D54)*('COMMISSION ASSUMPTIONS FLTE'!$E25*'DEVICE ASSUMPTIONS FLTE'!$G12)</f>
        <v>0</v>
      </c>
      <c r="BN174" s="319">
        <f ca="1">('SUBSCRIBER BASE FLTE'!BN20*'COMMISSION ASSUMPTIONS FLTE'!$D54)*('COMMISSION ASSUMPTIONS FLTE'!$E25*'DEVICE ASSUMPTIONS FLTE'!$G12)</f>
        <v>0</v>
      </c>
      <c r="BO174" s="319">
        <f ca="1">('SUBSCRIBER BASE FLTE'!BO20*'COMMISSION ASSUMPTIONS FLTE'!$D54)*('COMMISSION ASSUMPTIONS FLTE'!$E25*'DEVICE ASSUMPTIONS FLTE'!$G12)</f>
        <v>0</v>
      </c>
      <c r="BP174" s="319">
        <f ca="1">('SUBSCRIBER BASE FLTE'!BP20*'COMMISSION ASSUMPTIONS FLTE'!$D54)*('COMMISSION ASSUMPTIONS FLTE'!$E25*'DEVICE ASSUMPTIONS FLTE'!$G12)</f>
        <v>0</v>
      </c>
      <c r="BQ174" s="319">
        <f ca="1">('SUBSCRIBER BASE FLTE'!BQ20*'COMMISSION ASSUMPTIONS FLTE'!$D54)*('COMMISSION ASSUMPTIONS FLTE'!$E25*'DEVICE ASSUMPTIONS FLTE'!$G12)</f>
        <v>0</v>
      </c>
      <c r="BR174" s="319">
        <f ca="1">('SUBSCRIBER BASE FLTE'!BR20*'COMMISSION ASSUMPTIONS FLTE'!$D54)*('COMMISSION ASSUMPTIONS FLTE'!$E25*'DEVICE ASSUMPTIONS FLTE'!$G12)</f>
        <v>0</v>
      </c>
    </row>
    <row r="175" spans="2:70" ht="24" customHeight="1" outlineLevel="1">
      <c r="B175" s="313" t="str">
        <f>B167</f>
        <v>FLTE 400GB</v>
      </c>
      <c r="C175" s="319">
        <f>('SUBSCRIBER BASE FLTE'!C21*'COMMISSION ASSUMPTIONS FLTE'!$D55)*('COMMISSION ASSUMPTIONS FLTE'!$E26*'DEVICE ASSUMPTIONS FLTE'!$G13)</f>
        <v>0</v>
      </c>
      <c r="D175" s="319">
        <f>('SUBSCRIBER BASE FLTE'!D21*'COMMISSION ASSUMPTIONS FLTE'!$D55)*('COMMISSION ASSUMPTIONS FLTE'!$E26*'DEVICE ASSUMPTIONS FLTE'!$G13)</f>
        <v>0</v>
      </c>
      <c r="E175" s="319">
        <f>('SUBSCRIBER BASE FLTE'!E21*'COMMISSION ASSUMPTIONS FLTE'!$D55)*('COMMISSION ASSUMPTIONS FLTE'!$E26*'DEVICE ASSUMPTIONS FLTE'!$G13)</f>
        <v>0</v>
      </c>
      <c r="F175" s="319">
        <f>('SUBSCRIBER BASE FLTE'!F21*'COMMISSION ASSUMPTIONS FLTE'!$D55)*('COMMISSION ASSUMPTIONS FLTE'!$E26*'DEVICE ASSUMPTIONS FLTE'!$G13)</f>
        <v>0</v>
      </c>
      <c r="G175" s="319">
        <f>('SUBSCRIBER BASE FLTE'!G21*'COMMISSION ASSUMPTIONS FLTE'!$D55)*('COMMISSION ASSUMPTIONS FLTE'!$E26*'DEVICE ASSUMPTIONS FLTE'!$G13)</f>
        <v>0</v>
      </c>
      <c r="H175" s="319">
        <f>('SUBSCRIBER BASE FLTE'!H21*'COMMISSION ASSUMPTIONS FLTE'!$D55)*('COMMISSION ASSUMPTIONS FLTE'!$E26*'DEVICE ASSUMPTIONS FLTE'!$G13)</f>
        <v>0</v>
      </c>
      <c r="I175" s="319">
        <f>('SUBSCRIBER BASE FLTE'!I21*'COMMISSION ASSUMPTIONS FLTE'!$D55)*('COMMISSION ASSUMPTIONS FLTE'!$E26*'DEVICE ASSUMPTIONS FLTE'!$G13)</f>
        <v>0</v>
      </c>
      <c r="J175" s="319">
        <f>('SUBSCRIBER BASE FLTE'!J21*'COMMISSION ASSUMPTIONS FLTE'!$D55)*('COMMISSION ASSUMPTIONS FLTE'!$E26*'DEVICE ASSUMPTIONS FLTE'!$G13)</f>
        <v>0</v>
      </c>
      <c r="K175" s="319">
        <f ca="1">('SUBSCRIBER BASE FLTE'!K21*'COMMISSION ASSUMPTIONS FLTE'!$D55)*('COMMISSION ASSUMPTIONS FLTE'!$E26*'DEVICE ASSUMPTIONS FLTE'!$G13)</f>
        <v>0</v>
      </c>
      <c r="L175" s="319">
        <f ca="1">('SUBSCRIBER BASE FLTE'!L21*'COMMISSION ASSUMPTIONS FLTE'!$D55)*('COMMISSION ASSUMPTIONS FLTE'!$E26*'DEVICE ASSUMPTIONS FLTE'!$G13)</f>
        <v>0</v>
      </c>
      <c r="M175" s="319">
        <f ca="1">('SUBSCRIBER BASE FLTE'!M21*'COMMISSION ASSUMPTIONS FLTE'!$D55)*('COMMISSION ASSUMPTIONS FLTE'!$E26*'DEVICE ASSUMPTIONS FLTE'!$G13)</f>
        <v>0</v>
      </c>
      <c r="N175" s="319">
        <f ca="1">('SUBSCRIBER BASE FLTE'!N21*'COMMISSION ASSUMPTIONS FLTE'!$D55)*('COMMISSION ASSUMPTIONS FLTE'!$E26*'DEVICE ASSUMPTIONS FLTE'!$G13)</f>
        <v>0</v>
      </c>
      <c r="O175" s="319">
        <f ca="1">('SUBSCRIBER BASE FLTE'!O21*'COMMISSION ASSUMPTIONS FLTE'!$D55)*('COMMISSION ASSUMPTIONS FLTE'!$E26*'DEVICE ASSUMPTIONS FLTE'!$G13)</f>
        <v>0</v>
      </c>
      <c r="P175" s="319">
        <f ca="1">('SUBSCRIBER BASE FLTE'!P21*'COMMISSION ASSUMPTIONS FLTE'!$D55)*('COMMISSION ASSUMPTIONS FLTE'!$E26*'DEVICE ASSUMPTIONS FLTE'!$G13)</f>
        <v>0</v>
      </c>
      <c r="Q175" s="319">
        <f ca="1">('SUBSCRIBER BASE FLTE'!Q21*'COMMISSION ASSUMPTIONS FLTE'!$D55)*('COMMISSION ASSUMPTIONS FLTE'!$E26*'DEVICE ASSUMPTIONS FLTE'!$G13)</f>
        <v>0</v>
      </c>
      <c r="R175" s="319">
        <f ca="1">('SUBSCRIBER BASE FLTE'!R21*'COMMISSION ASSUMPTIONS FLTE'!$D55)*('COMMISSION ASSUMPTIONS FLTE'!$E26*'DEVICE ASSUMPTIONS FLTE'!$G13)</f>
        <v>0</v>
      </c>
      <c r="S175" s="319">
        <f ca="1">('SUBSCRIBER BASE FLTE'!S21*'COMMISSION ASSUMPTIONS FLTE'!$D55)*('COMMISSION ASSUMPTIONS FLTE'!$E26*'DEVICE ASSUMPTIONS FLTE'!$G13)</f>
        <v>0</v>
      </c>
      <c r="T175" s="319">
        <f ca="1">('SUBSCRIBER BASE FLTE'!T21*'COMMISSION ASSUMPTIONS FLTE'!$D55)*('COMMISSION ASSUMPTIONS FLTE'!$E26*'DEVICE ASSUMPTIONS FLTE'!$G13)</f>
        <v>0</v>
      </c>
      <c r="U175" s="319">
        <f ca="1">('SUBSCRIBER BASE FLTE'!U21*'COMMISSION ASSUMPTIONS FLTE'!$D55)*('COMMISSION ASSUMPTIONS FLTE'!$E26*'DEVICE ASSUMPTIONS FLTE'!$G13)</f>
        <v>0</v>
      </c>
      <c r="V175" s="319">
        <f ca="1">('SUBSCRIBER BASE FLTE'!V21*'COMMISSION ASSUMPTIONS FLTE'!$D55)*('COMMISSION ASSUMPTIONS FLTE'!$E26*'DEVICE ASSUMPTIONS FLTE'!$G13)</f>
        <v>0</v>
      </c>
      <c r="W175" s="319">
        <f ca="1">('SUBSCRIBER BASE FLTE'!W21*'COMMISSION ASSUMPTIONS FLTE'!$D55)*('COMMISSION ASSUMPTIONS FLTE'!$E26*'DEVICE ASSUMPTIONS FLTE'!$G13)</f>
        <v>0</v>
      </c>
      <c r="X175" s="319">
        <f ca="1">('SUBSCRIBER BASE FLTE'!X21*'COMMISSION ASSUMPTIONS FLTE'!$D55)*('COMMISSION ASSUMPTIONS FLTE'!$E26*'DEVICE ASSUMPTIONS FLTE'!$G13)</f>
        <v>0</v>
      </c>
      <c r="Y175" s="319">
        <f ca="1">('SUBSCRIBER BASE FLTE'!Y21*'COMMISSION ASSUMPTIONS FLTE'!$D55)*('COMMISSION ASSUMPTIONS FLTE'!$E26*'DEVICE ASSUMPTIONS FLTE'!$G13)</f>
        <v>0</v>
      </c>
      <c r="Z175" s="319">
        <f ca="1">('SUBSCRIBER BASE FLTE'!Z21*'COMMISSION ASSUMPTIONS FLTE'!$D55)*('COMMISSION ASSUMPTIONS FLTE'!$E26*'DEVICE ASSUMPTIONS FLTE'!$G13)</f>
        <v>0</v>
      </c>
      <c r="AA175" s="319">
        <f ca="1">('SUBSCRIBER BASE FLTE'!AA21*'COMMISSION ASSUMPTIONS FLTE'!$D55)*('COMMISSION ASSUMPTIONS FLTE'!$E26*'DEVICE ASSUMPTIONS FLTE'!$G13)</f>
        <v>0</v>
      </c>
      <c r="AB175" s="319">
        <f ca="1">('SUBSCRIBER BASE FLTE'!AB21*'COMMISSION ASSUMPTIONS FLTE'!$D55)*('COMMISSION ASSUMPTIONS FLTE'!$E26*'DEVICE ASSUMPTIONS FLTE'!$G13)</f>
        <v>0</v>
      </c>
      <c r="AC175" s="319">
        <f ca="1">('SUBSCRIBER BASE FLTE'!AC21*'COMMISSION ASSUMPTIONS FLTE'!$D55)*('COMMISSION ASSUMPTIONS FLTE'!$E26*'DEVICE ASSUMPTIONS FLTE'!$G13)</f>
        <v>0</v>
      </c>
      <c r="AD175" s="319">
        <f ca="1">('SUBSCRIBER BASE FLTE'!AD21*'COMMISSION ASSUMPTIONS FLTE'!$D55)*('COMMISSION ASSUMPTIONS FLTE'!$E26*'DEVICE ASSUMPTIONS FLTE'!$G13)</f>
        <v>0</v>
      </c>
      <c r="AE175" s="319">
        <f ca="1">('SUBSCRIBER BASE FLTE'!AE21*'COMMISSION ASSUMPTIONS FLTE'!$D55)*('COMMISSION ASSUMPTIONS FLTE'!$E26*'DEVICE ASSUMPTIONS FLTE'!$G13)</f>
        <v>0</v>
      </c>
      <c r="AF175" s="319">
        <f ca="1">('SUBSCRIBER BASE FLTE'!AF21*'COMMISSION ASSUMPTIONS FLTE'!$D55)*('COMMISSION ASSUMPTIONS FLTE'!$E26*'DEVICE ASSUMPTIONS FLTE'!$G13)</f>
        <v>0</v>
      </c>
      <c r="AG175" s="319">
        <f ca="1">('SUBSCRIBER BASE FLTE'!AG21*'COMMISSION ASSUMPTIONS FLTE'!$D55)*('COMMISSION ASSUMPTIONS FLTE'!$E26*'DEVICE ASSUMPTIONS FLTE'!$G13)</f>
        <v>0</v>
      </c>
      <c r="AH175" s="319">
        <f ca="1">('SUBSCRIBER BASE FLTE'!AH21*'COMMISSION ASSUMPTIONS FLTE'!$D55)*('COMMISSION ASSUMPTIONS FLTE'!$E26*'DEVICE ASSUMPTIONS FLTE'!$G13)</f>
        <v>0</v>
      </c>
      <c r="AI175" s="319">
        <f ca="1">('SUBSCRIBER BASE FLTE'!AI21*'COMMISSION ASSUMPTIONS FLTE'!$D55)*('COMMISSION ASSUMPTIONS FLTE'!$E26*'DEVICE ASSUMPTIONS FLTE'!$G13)</f>
        <v>0</v>
      </c>
      <c r="AJ175" s="319">
        <f ca="1">('SUBSCRIBER BASE FLTE'!AJ21*'COMMISSION ASSUMPTIONS FLTE'!$D55)*('COMMISSION ASSUMPTIONS FLTE'!$E26*'DEVICE ASSUMPTIONS FLTE'!$G13)</f>
        <v>0</v>
      </c>
      <c r="AK175" s="319">
        <f ca="1">('SUBSCRIBER BASE FLTE'!AK21*'COMMISSION ASSUMPTIONS FLTE'!$D55)*('COMMISSION ASSUMPTIONS FLTE'!$E26*'DEVICE ASSUMPTIONS FLTE'!$G13)</f>
        <v>0</v>
      </c>
      <c r="AL175" s="319">
        <f ca="1">('SUBSCRIBER BASE FLTE'!AL21*'COMMISSION ASSUMPTIONS FLTE'!$D55)*('COMMISSION ASSUMPTIONS FLTE'!$E26*'DEVICE ASSUMPTIONS FLTE'!$G13)</f>
        <v>0</v>
      </c>
      <c r="AM175" s="319">
        <f ca="1">('SUBSCRIBER BASE FLTE'!AM21*'COMMISSION ASSUMPTIONS FLTE'!$D55)*('COMMISSION ASSUMPTIONS FLTE'!$E26*'DEVICE ASSUMPTIONS FLTE'!$G13)</f>
        <v>0</v>
      </c>
      <c r="AN175" s="319">
        <f ca="1">('SUBSCRIBER BASE FLTE'!AN21*'COMMISSION ASSUMPTIONS FLTE'!$D55)*('COMMISSION ASSUMPTIONS FLTE'!$E26*'DEVICE ASSUMPTIONS FLTE'!$G13)</f>
        <v>0</v>
      </c>
      <c r="AO175" s="319">
        <f ca="1">('SUBSCRIBER BASE FLTE'!AO21*'COMMISSION ASSUMPTIONS FLTE'!$D55)*('COMMISSION ASSUMPTIONS FLTE'!$E26*'DEVICE ASSUMPTIONS FLTE'!$G13)</f>
        <v>0</v>
      </c>
      <c r="AP175" s="319">
        <f ca="1">('SUBSCRIBER BASE FLTE'!AP21*'COMMISSION ASSUMPTIONS FLTE'!$D55)*('COMMISSION ASSUMPTIONS FLTE'!$E26*'DEVICE ASSUMPTIONS FLTE'!$G13)</f>
        <v>0</v>
      </c>
      <c r="AQ175" s="319">
        <f ca="1">('SUBSCRIBER BASE FLTE'!AQ21*'COMMISSION ASSUMPTIONS FLTE'!$D55)*('COMMISSION ASSUMPTIONS FLTE'!$E26*'DEVICE ASSUMPTIONS FLTE'!$G13)</f>
        <v>0</v>
      </c>
      <c r="AR175" s="319">
        <f ca="1">('SUBSCRIBER BASE FLTE'!AR21*'COMMISSION ASSUMPTIONS FLTE'!$D55)*('COMMISSION ASSUMPTIONS FLTE'!$E26*'DEVICE ASSUMPTIONS FLTE'!$G13)</f>
        <v>0</v>
      </c>
      <c r="AS175" s="319">
        <f ca="1">('SUBSCRIBER BASE FLTE'!AS21*'COMMISSION ASSUMPTIONS FLTE'!$D55)*('COMMISSION ASSUMPTIONS FLTE'!$E26*'DEVICE ASSUMPTIONS FLTE'!$G13)</f>
        <v>0</v>
      </c>
      <c r="AT175" s="319">
        <f ca="1">('SUBSCRIBER BASE FLTE'!AT21*'COMMISSION ASSUMPTIONS FLTE'!$D55)*('COMMISSION ASSUMPTIONS FLTE'!$E26*'DEVICE ASSUMPTIONS FLTE'!$G13)</f>
        <v>0</v>
      </c>
      <c r="AU175" s="319">
        <f ca="1">('SUBSCRIBER BASE FLTE'!AU21*'COMMISSION ASSUMPTIONS FLTE'!$D55)*('COMMISSION ASSUMPTIONS FLTE'!$E26*'DEVICE ASSUMPTIONS FLTE'!$G13)</f>
        <v>0</v>
      </c>
      <c r="AV175" s="319">
        <f ca="1">('SUBSCRIBER BASE FLTE'!AV21*'COMMISSION ASSUMPTIONS FLTE'!$D55)*('COMMISSION ASSUMPTIONS FLTE'!$E26*'DEVICE ASSUMPTIONS FLTE'!$G13)</f>
        <v>0</v>
      </c>
      <c r="AW175" s="319">
        <f ca="1">('SUBSCRIBER BASE FLTE'!AW21*'COMMISSION ASSUMPTIONS FLTE'!$D55)*('COMMISSION ASSUMPTIONS FLTE'!$E26*'DEVICE ASSUMPTIONS FLTE'!$G13)</f>
        <v>0</v>
      </c>
      <c r="AX175" s="319">
        <f ca="1">('SUBSCRIBER BASE FLTE'!AX21*'COMMISSION ASSUMPTIONS FLTE'!$D55)*('COMMISSION ASSUMPTIONS FLTE'!$E26*'DEVICE ASSUMPTIONS FLTE'!$G13)</f>
        <v>0</v>
      </c>
      <c r="AY175" s="319">
        <f ca="1">('SUBSCRIBER BASE FLTE'!AY21*'COMMISSION ASSUMPTIONS FLTE'!$D55)*('COMMISSION ASSUMPTIONS FLTE'!$E26*'DEVICE ASSUMPTIONS FLTE'!$G13)</f>
        <v>0</v>
      </c>
      <c r="AZ175" s="319">
        <f ca="1">('SUBSCRIBER BASE FLTE'!AZ21*'COMMISSION ASSUMPTIONS FLTE'!$D55)*('COMMISSION ASSUMPTIONS FLTE'!$E26*'DEVICE ASSUMPTIONS FLTE'!$G13)</f>
        <v>0</v>
      </c>
      <c r="BA175" s="319">
        <f ca="1">('SUBSCRIBER BASE FLTE'!BA21*'COMMISSION ASSUMPTIONS FLTE'!$D55)*('COMMISSION ASSUMPTIONS FLTE'!$E26*'DEVICE ASSUMPTIONS FLTE'!$G13)</f>
        <v>0</v>
      </c>
      <c r="BB175" s="319">
        <f ca="1">('SUBSCRIBER BASE FLTE'!BB21*'COMMISSION ASSUMPTIONS FLTE'!$D55)*('COMMISSION ASSUMPTIONS FLTE'!$E26*'DEVICE ASSUMPTIONS FLTE'!$G13)</f>
        <v>0</v>
      </c>
      <c r="BC175" s="319">
        <f ca="1">('SUBSCRIBER BASE FLTE'!BC21*'COMMISSION ASSUMPTIONS FLTE'!$D55)*('COMMISSION ASSUMPTIONS FLTE'!$E26*'DEVICE ASSUMPTIONS FLTE'!$G13)</f>
        <v>0</v>
      </c>
      <c r="BD175" s="319">
        <f ca="1">('SUBSCRIBER BASE FLTE'!BD21*'COMMISSION ASSUMPTIONS FLTE'!$D55)*('COMMISSION ASSUMPTIONS FLTE'!$E26*'DEVICE ASSUMPTIONS FLTE'!$G13)</f>
        <v>0</v>
      </c>
      <c r="BE175" s="319">
        <f ca="1">('SUBSCRIBER BASE FLTE'!BE21*'COMMISSION ASSUMPTIONS FLTE'!$D55)*('COMMISSION ASSUMPTIONS FLTE'!$E26*'DEVICE ASSUMPTIONS FLTE'!$G13)</f>
        <v>0</v>
      </c>
      <c r="BF175" s="319">
        <f ca="1">('SUBSCRIBER BASE FLTE'!BF21*'COMMISSION ASSUMPTIONS FLTE'!$D55)*('COMMISSION ASSUMPTIONS FLTE'!$E26*'DEVICE ASSUMPTIONS FLTE'!$G13)</f>
        <v>0</v>
      </c>
      <c r="BG175" s="319">
        <f ca="1">('SUBSCRIBER BASE FLTE'!BG21*'COMMISSION ASSUMPTIONS FLTE'!$D55)*('COMMISSION ASSUMPTIONS FLTE'!$E26*'DEVICE ASSUMPTIONS FLTE'!$G13)</f>
        <v>0</v>
      </c>
      <c r="BH175" s="319">
        <f ca="1">('SUBSCRIBER BASE FLTE'!BH21*'COMMISSION ASSUMPTIONS FLTE'!$D55)*('COMMISSION ASSUMPTIONS FLTE'!$E26*'DEVICE ASSUMPTIONS FLTE'!$G13)</f>
        <v>0</v>
      </c>
      <c r="BI175" s="319">
        <f ca="1">('SUBSCRIBER BASE FLTE'!BI21*'COMMISSION ASSUMPTIONS FLTE'!$D55)*('COMMISSION ASSUMPTIONS FLTE'!$E26*'DEVICE ASSUMPTIONS FLTE'!$G13)</f>
        <v>0</v>
      </c>
      <c r="BJ175" s="319">
        <f ca="1">('SUBSCRIBER BASE FLTE'!BJ21*'COMMISSION ASSUMPTIONS FLTE'!$D55)*('COMMISSION ASSUMPTIONS FLTE'!$E26*'DEVICE ASSUMPTIONS FLTE'!$G13)</f>
        <v>0</v>
      </c>
      <c r="BK175" s="319">
        <f ca="1">('SUBSCRIBER BASE FLTE'!BK21*'COMMISSION ASSUMPTIONS FLTE'!$D55)*('COMMISSION ASSUMPTIONS FLTE'!$E26*'DEVICE ASSUMPTIONS FLTE'!$G13)</f>
        <v>0</v>
      </c>
      <c r="BL175" s="319">
        <f ca="1">('SUBSCRIBER BASE FLTE'!BL21*'COMMISSION ASSUMPTIONS FLTE'!$D55)*('COMMISSION ASSUMPTIONS FLTE'!$E26*'DEVICE ASSUMPTIONS FLTE'!$G13)</f>
        <v>0</v>
      </c>
      <c r="BM175" s="319">
        <f ca="1">('SUBSCRIBER BASE FLTE'!BM21*'COMMISSION ASSUMPTIONS FLTE'!$D55)*('COMMISSION ASSUMPTIONS FLTE'!$E26*'DEVICE ASSUMPTIONS FLTE'!$G13)</f>
        <v>0</v>
      </c>
      <c r="BN175" s="319">
        <f ca="1">('SUBSCRIBER BASE FLTE'!BN21*'COMMISSION ASSUMPTIONS FLTE'!$D55)*('COMMISSION ASSUMPTIONS FLTE'!$E26*'DEVICE ASSUMPTIONS FLTE'!$G13)</f>
        <v>0</v>
      </c>
      <c r="BO175" s="319">
        <f ca="1">('SUBSCRIBER BASE FLTE'!BO21*'COMMISSION ASSUMPTIONS FLTE'!$D55)*('COMMISSION ASSUMPTIONS FLTE'!$E26*'DEVICE ASSUMPTIONS FLTE'!$G13)</f>
        <v>0</v>
      </c>
      <c r="BP175" s="319">
        <f ca="1">('SUBSCRIBER BASE FLTE'!BP21*'COMMISSION ASSUMPTIONS FLTE'!$D55)*('COMMISSION ASSUMPTIONS FLTE'!$E26*'DEVICE ASSUMPTIONS FLTE'!$G13)</f>
        <v>0</v>
      </c>
      <c r="BQ175" s="319">
        <f ca="1">('SUBSCRIBER BASE FLTE'!BQ21*'COMMISSION ASSUMPTIONS FLTE'!$D55)*('COMMISSION ASSUMPTIONS FLTE'!$E26*'DEVICE ASSUMPTIONS FLTE'!$G13)</f>
        <v>0</v>
      </c>
      <c r="BR175" s="319">
        <f ca="1">('SUBSCRIBER BASE FLTE'!BR21*'COMMISSION ASSUMPTIONS FLTE'!$D55)*('COMMISSION ASSUMPTIONS FLTE'!$E26*'DEVICE ASSUMPTIONS FLTE'!$G13)</f>
        <v>0</v>
      </c>
    </row>
    <row r="176" spans="2:70" ht="24" customHeight="1" outlineLevel="1">
      <c r="B176" s="313" t="str">
        <f>B168</f>
        <v>Package 5</v>
      </c>
      <c r="C176" s="319">
        <f>('SUBSCRIBER BASE FLTE'!C22*'COMMISSION ASSUMPTIONS FLTE'!$D56)*('COMMISSION ASSUMPTIONS FLTE'!$E27*'DEVICE ASSUMPTIONS FLTE'!$G14)</f>
        <v>0</v>
      </c>
      <c r="D176" s="319">
        <f>('SUBSCRIBER BASE FLTE'!D22*'COMMISSION ASSUMPTIONS FLTE'!$D56)*('COMMISSION ASSUMPTIONS FLTE'!$E27*'DEVICE ASSUMPTIONS FLTE'!$G14)</f>
        <v>0</v>
      </c>
      <c r="E176" s="319">
        <f>('SUBSCRIBER BASE FLTE'!E22*'COMMISSION ASSUMPTIONS FLTE'!$D56)*('COMMISSION ASSUMPTIONS FLTE'!$E27*'DEVICE ASSUMPTIONS FLTE'!$G14)</f>
        <v>0</v>
      </c>
      <c r="F176" s="319">
        <f>('SUBSCRIBER BASE FLTE'!F22*'COMMISSION ASSUMPTIONS FLTE'!$D56)*('COMMISSION ASSUMPTIONS FLTE'!$E27*'DEVICE ASSUMPTIONS FLTE'!$G14)</f>
        <v>0</v>
      </c>
      <c r="G176" s="319">
        <f>('SUBSCRIBER BASE FLTE'!G22*'COMMISSION ASSUMPTIONS FLTE'!$D56)*('COMMISSION ASSUMPTIONS FLTE'!$E27*'DEVICE ASSUMPTIONS FLTE'!$G14)</f>
        <v>0</v>
      </c>
      <c r="H176" s="319">
        <f>('SUBSCRIBER BASE FLTE'!H22*'COMMISSION ASSUMPTIONS FLTE'!$D56)*('COMMISSION ASSUMPTIONS FLTE'!$E27*'DEVICE ASSUMPTIONS FLTE'!$G14)</f>
        <v>0</v>
      </c>
      <c r="I176" s="319">
        <f>('SUBSCRIBER BASE FLTE'!I22*'COMMISSION ASSUMPTIONS FLTE'!$D56)*('COMMISSION ASSUMPTIONS FLTE'!$E27*'DEVICE ASSUMPTIONS FLTE'!$G14)</f>
        <v>0</v>
      </c>
      <c r="J176" s="319">
        <f>('SUBSCRIBER BASE FLTE'!J22*'COMMISSION ASSUMPTIONS FLTE'!$D56)*('COMMISSION ASSUMPTIONS FLTE'!$E27*'DEVICE ASSUMPTIONS FLTE'!$G14)</f>
        <v>0</v>
      </c>
      <c r="K176" s="319">
        <f ca="1">('SUBSCRIBER BASE FLTE'!K22*'COMMISSION ASSUMPTIONS FLTE'!$D56)*('COMMISSION ASSUMPTIONS FLTE'!$E27*'DEVICE ASSUMPTIONS FLTE'!$G14)</f>
        <v>0</v>
      </c>
      <c r="L176" s="319">
        <f ca="1">('SUBSCRIBER BASE FLTE'!L22*'COMMISSION ASSUMPTIONS FLTE'!$D56)*('COMMISSION ASSUMPTIONS FLTE'!$E27*'DEVICE ASSUMPTIONS FLTE'!$G14)</f>
        <v>0</v>
      </c>
      <c r="M176" s="319">
        <f ca="1">('SUBSCRIBER BASE FLTE'!M22*'COMMISSION ASSUMPTIONS FLTE'!$D56)*('COMMISSION ASSUMPTIONS FLTE'!$E27*'DEVICE ASSUMPTIONS FLTE'!$G14)</f>
        <v>0</v>
      </c>
      <c r="N176" s="319">
        <f ca="1">('SUBSCRIBER BASE FLTE'!N22*'COMMISSION ASSUMPTIONS FLTE'!$D56)*('COMMISSION ASSUMPTIONS FLTE'!$E27*'DEVICE ASSUMPTIONS FLTE'!$G14)</f>
        <v>0</v>
      </c>
      <c r="O176" s="319">
        <f ca="1">('SUBSCRIBER BASE FLTE'!O22*'COMMISSION ASSUMPTIONS FLTE'!$D56)*('COMMISSION ASSUMPTIONS FLTE'!$E27*'DEVICE ASSUMPTIONS FLTE'!$G14)</f>
        <v>0</v>
      </c>
      <c r="P176" s="319">
        <f ca="1">('SUBSCRIBER BASE FLTE'!P22*'COMMISSION ASSUMPTIONS FLTE'!$D56)*('COMMISSION ASSUMPTIONS FLTE'!$E27*'DEVICE ASSUMPTIONS FLTE'!$G14)</f>
        <v>0</v>
      </c>
      <c r="Q176" s="319">
        <f ca="1">('SUBSCRIBER BASE FLTE'!Q22*'COMMISSION ASSUMPTIONS FLTE'!$D56)*('COMMISSION ASSUMPTIONS FLTE'!$E27*'DEVICE ASSUMPTIONS FLTE'!$G14)</f>
        <v>0</v>
      </c>
      <c r="R176" s="319">
        <f ca="1">('SUBSCRIBER BASE FLTE'!R22*'COMMISSION ASSUMPTIONS FLTE'!$D56)*('COMMISSION ASSUMPTIONS FLTE'!$E27*'DEVICE ASSUMPTIONS FLTE'!$G14)</f>
        <v>0</v>
      </c>
      <c r="S176" s="319">
        <f ca="1">('SUBSCRIBER BASE FLTE'!S22*'COMMISSION ASSUMPTIONS FLTE'!$D56)*('COMMISSION ASSUMPTIONS FLTE'!$E27*'DEVICE ASSUMPTIONS FLTE'!$G14)</f>
        <v>0</v>
      </c>
      <c r="T176" s="319">
        <f ca="1">('SUBSCRIBER BASE FLTE'!T22*'COMMISSION ASSUMPTIONS FLTE'!$D56)*('COMMISSION ASSUMPTIONS FLTE'!$E27*'DEVICE ASSUMPTIONS FLTE'!$G14)</f>
        <v>0</v>
      </c>
      <c r="U176" s="319">
        <f ca="1">('SUBSCRIBER BASE FLTE'!U22*'COMMISSION ASSUMPTIONS FLTE'!$D56)*('COMMISSION ASSUMPTIONS FLTE'!$E27*'DEVICE ASSUMPTIONS FLTE'!$G14)</f>
        <v>0</v>
      </c>
      <c r="V176" s="319">
        <f ca="1">('SUBSCRIBER BASE FLTE'!V22*'COMMISSION ASSUMPTIONS FLTE'!$D56)*('COMMISSION ASSUMPTIONS FLTE'!$E27*'DEVICE ASSUMPTIONS FLTE'!$G14)</f>
        <v>0</v>
      </c>
      <c r="W176" s="319">
        <f ca="1">('SUBSCRIBER BASE FLTE'!W22*'COMMISSION ASSUMPTIONS FLTE'!$D56)*('COMMISSION ASSUMPTIONS FLTE'!$E27*'DEVICE ASSUMPTIONS FLTE'!$G14)</f>
        <v>0</v>
      </c>
      <c r="X176" s="319">
        <f ca="1">('SUBSCRIBER BASE FLTE'!X22*'COMMISSION ASSUMPTIONS FLTE'!$D56)*('COMMISSION ASSUMPTIONS FLTE'!$E27*'DEVICE ASSUMPTIONS FLTE'!$G14)</f>
        <v>0</v>
      </c>
      <c r="Y176" s="319">
        <f ca="1">('SUBSCRIBER BASE FLTE'!Y22*'COMMISSION ASSUMPTIONS FLTE'!$D56)*('COMMISSION ASSUMPTIONS FLTE'!$E27*'DEVICE ASSUMPTIONS FLTE'!$G14)</f>
        <v>0</v>
      </c>
      <c r="Z176" s="319">
        <f ca="1">('SUBSCRIBER BASE FLTE'!Z22*'COMMISSION ASSUMPTIONS FLTE'!$D56)*('COMMISSION ASSUMPTIONS FLTE'!$E27*'DEVICE ASSUMPTIONS FLTE'!$G14)</f>
        <v>0</v>
      </c>
      <c r="AA176" s="319">
        <f ca="1">('SUBSCRIBER BASE FLTE'!AA22*'COMMISSION ASSUMPTIONS FLTE'!$D56)*('COMMISSION ASSUMPTIONS FLTE'!$E27*'DEVICE ASSUMPTIONS FLTE'!$G14)</f>
        <v>0</v>
      </c>
      <c r="AB176" s="319">
        <f ca="1">('SUBSCRIBER BASE FLTE'!AB22*'COMMISSION ASSUMPTIONS FLTE'!$D56)*('COMMISSION ASSUMPTIONS FLTE'!$E27*'DEVICE ASSUMPTIONS FLTE'!$G14)</f>
        <v>0</v>
      </c>
      <c r="AC176" s="319">
        <f ca="1">('SUBSCRIBER BASE FLTE'!AC22*'COMMISSION ASSUMPTIONS FLTE'!$D56)*('COMMISSION ASSUMPTIONS FLTE'!$E27*'DEVICE ASSUMPTIONS FLTE'!$G14)</f>
        <v>0</v>
      </c>
      <c r="AD176" s="319">
        <f ca="1">('SUBSCRIBER BASE FLTE'!AD22*'COMMISSION ASSUMPTIONS FLTE'!$D56)*('COMMISSION ASSUMPTIONS FLTE'!$E27*'DEVICE ASSUMPTIONS FLTE'!$G14)</f>
        <v>0</v>
      </c>
      <c r="AE176" s="319">
        <f ca="1">('SUBSCRIBER BASE FLTE'!AE22*'COMMISSION ASSUMPTIONS FLTE'!$D56)*('COMMISSION ASSUMPTIONS FLTE'!$E27*'DEVICE ASSUMPTIONS FLTE'!$G14)</f>
        <v>0</v>
      </c>
      <c r="AF176" s="319">
        <f ca="1">('SUBSCRIBER BASE FLTE'!AF22*'COMMISSION ASSUMPTIONS FLTE'!$D56)*('COMMISSION ASSUMPTIONS FLTE'!$E27*'DEVICE ASSUMPTIONS FLTE'!$G14)</f>
        <v>0</v>
      </c>
      <c r="AG176" s="319">
        <f ca="1">('SUBSCRIBER BASE FLTE'!AG22*'COMMISSION ASSUMPTIONS FLTE'!$D56)*('COMMISSION ASSUMPTIONS FLTE'!$E27*'DEVICE ASSUMPTIONS FLTE'!$G14)</f>
        <v>0</v>
      </c>
      <c r="AH176" s="319">
        <f ca="1">('SUBSCRIBER BASE FLTE'!AH22*'COMMISSION ASSUMPTIONS FLTE'!$D56)*('COMMISSION ASSUMPTIONS FLTE'!$E27*'DEVICE ASSUMPTIONS FLTE'!$G14)</f>
        <v>0</v>
      </c>
      <c r="AI176" s="319">
        <f ca="1">('SUBSCRIBER BASE FLTE'!AI22*'COMMISSION ASSUMPTIONS FLTE'!$D56)*('COMMISSION ASSUMPTIONS FLTE'!$E27*'DEVICE ASSUMPTIONS FLTE'!$G14)</f>
        <v>0</v>
      </c>
      <c r="AJ176" s="319">
        <f ca="1">('SUBSCRIBER BASE FLTE'!AJ22*'COMMISSION ASSUMPTIONS FLTE'!$D56)*('COMMISSION ASSUMPTIONS FLTE'!$E27*'DEVICE ASSUMPTIONS FLTE'!$G14)</f>
        <v>0</v>
      </c>
      <c r="AK176" s="319">
        <f ca="1">('SUBSCRIBER BASE FLTE'!AK22*'COMMISSION ASSUMPTIONS FLTE'!$D56)*('COMMISSION ASSUMPTIONS FLTE'!$E27*'DEVICE ASSUMPTIONS FLTE'!$G14)</f>
        <v>0</v>
      </c>
      <c r="AL176" s="319">
        <f ca="1">('SUBSCRIBER BASE FLTE'!AL22*'COMMISSION ASSUMPTIONS FLTE'!$D56)*('COMMISSION ASSUMPTIONS FLTE'!$E27*'DEVICE ASSUMPTIONS FLTE'!$G14)</f>
        <v>0</v>
      </c>
      <c r="AM176" s="319">
        <f ca="1">('SUBSCRIBER BASE FLTE'!AM22*'COMMISSION ASSUMPTIONS FLTE'!$D56)*('COMMISSION ASSUMPTIONS FLTE'!$E27*'DEVICE ASSUMPTIONS FLTE'!$G14)</f>
        <v>0</v>
      </c>
      <c r="AN176" s="319">
        <f ca="1">('SUBSCRIBER BASE FLTE'!AN22*'COMMISSION ASSUMPTIONS FLTE'!$D56)*('COMMISSION ASSUMPTIONS FLTE'!$E27*'DEVICE ASSUMPTIONS FLTE'!$G14)</f>
        <v>0</v>
      </c>
      <c r="AO176" s="319">
        <f ca="1">('SUBSCRIBER BASE FLTE'!AO22*'COMMISSION ASSUMPTIONS FLTE'!$D56)*('COMMISSION ASSUMPTIONS FLTE'!$E27*'DEVICE ASSUMPTIONS FLTE'!$G14)</f>
        <v>0</v>
      </c>
      <c r="AP176" s="319">
        <f ca="1">('SUBSCRIBER BASE FLTE'!AP22*'COMMISSION ASSUMPTIONS FLTE'!$D56)*('COMMISSION ASSUMPTIONS FLTE'!$E27*'DEVICE ASSUMPTIONS FLTE'!$G14)</f>
        <v>0</v>
      </c>
      <c r="AQ176" s="319">
        <f ca="1">('SUBSCRIBER BASE FLTE'!AQ22*'COMMISSION ASSUMPTIONS FLTE'!$D56)*('COMMISSION ASSUMPTIONS FLTE'!$E27*'DEVICE ASSUMPTIONS FLTE'!$G14)</f>
        <v>0</v>
      </c>
      <c r="AR176" s="319">
        <f ca="1">('SUBSCRIBER BASE FLTE'!AR22*'COMMISSION ASSUMPTIONS FLTE'!$D56)*('COMMISSION ASSUMPTIONS FLTE'!$E27*'DEVICE ASSUMPTIONS FLTE'!$G14)</f>
        <v>0</v>
      </c>
      <c r="AS176" s="319">
        <f ca="1">('SUBSCRIBER BASE FLTE'!AS22*'COMMISSION ASSUMPTIONS FLTE'!$D56)*('COMMISSION ASSUMPTIONS FLTE'!$E27*'DEVICE ASSUMPTIONS FLTE'!$G14)</f>
        <v>0</v>
      </c>
      <c r="AT176" s="319">
        <f ca="1">('SUBSCRIBER BASE FLTE'!AT22*'COMMISSION ASSUMPTIONS FLTE'!$D56)*('COMMISSION ASSUMPTIONS FLTE'!$E27*'DEVICE ASSUMPTIONS FLTE'!$G14)</f>
        <v>0</v>
      </c>
      <c r="AU176" s="319">
        <f ca="1">('SUBSCRIBER BASE FLTE'!AU22*'COMMISSION ASSUMPTIONS FLTE'!$D56)*('COMMISSION ASSUMPTIONS FLTE'!$E27*'DEVICE ASSUMPTIONS FLTE'!$G14)</f>
        <v>0</v>
      </c>
      <c r="AV176" s="319">
        <f ca="1">('SUBSCRIBER BASE FLTE'!AV22*'COMMISSION ASSUMPTIONS FLTE'!$D56)*('COMMISSION ASSUMPTIONS FLTE'!$E27*'DEVICE ASSUMPTIONS FLTE'!$G14)</f>
        <v>0</v>
      </c>
      <c r="AW176" s="319">
        <f ca="1">('SUBSCRIBER BASE FLTE'!AW22*'COMMISSION ASSUMPTIONS FLTE'!$D56)*('COMMISSION ASSUMPTIONS FLTE'!$E27*'DEVICE ASSUMPTIONS FLTE'!$G14)</f>
        <v>0</v>
      </c>
      <c r="AX176" s="319">
        <f ca="1">('SUBSCRIBER BASE FLTE'!AX22*'COMMISSION ASSUMPTIONS FLTE'!$D56)*('COMMISSION ASSUMPTIONS FLTE'!$E27*'DEVICE ASSUMPTIONS FLTE'!$G14)</f>
        <v>0</v>
      </c>
      <c r="AY176" s="319">
        <f ca="1">('SUBSCRIBER BASE FLTE'!AY22*'COMMISSION ASSUMPTIONS FLTE'!$D56)*('COMMISSION ASSUMPTIONS FLTE'!$E27*'DEVICE ASSUMPTIONS FLTE'!$G14)</f>
        <v>0</v>
      </c>
      <c r="AZ176" s="319">
        <f ca="1">('SUBSCRIBER BASE FLTE'!AZ22*'COMMISSION ASSUMPTIONS FLTE'!$D56)*('COMMISSION ASSUMPTIONS FLTE'!$E27*'DEVICE ASSUMPTIONS FLTE'!$G14)</f>
        <v>0</v>
      </c>
      <c r="BA176" s="319">
        <f ca="1">('SUBSCRIBER BASE FLTE'!BA22*'COMMISSION ASSUMPTIONS FLTE'!$D56)*('COMMISSION ASSUMPTIONS FLTE'!$E27*'DEVICE ASSUMPTIONS FLTE'!$G14)</f>
        <v>0</v>
      </c>
      <c r="BB176" s="319">
        <f ca="1">('SUBSCRIBER BASE FLTE'!BB22*'COMMISSION ASSUMPTIONS FLTE'!$D56)*('COMMISSION ASSUMPTIONS FLTE'!$E27*'DEVICE ASSUMPTIONS FLTE'!$G14)</f>
        <v>0</v>
      </c>
      <c r="BC176" s="319">
        <f ca="1">('SUBSCRIBER BASE FLTE'!BC22*'COMMISSION ASSUMPTIONS FLTE'!$D56)*('COMMISSION ASSUMPTIONS FLTE'!$E27*'DEVICE ASSUMPTIONS FLTE'!$G14)</f>
        <v>0</v>
      </c>
      <c r="BD176" s="319">
        <f ca="1">('SUBSCRIBER BASE FLTE'!BD22*'COMMISSION ASSUMPTIONS FLTE'!$D56)*('COMMISSION ASSUMPTIONS FLTE'!$E27*'DEVICE ASSUMPTIONS FLTE'!$G14)</f>
        <v>0</v>
      </c>
      <c r="BE176" s="319">
        <f ca="1">('SUBSCRIBER BASE FLTE'!BE22*'COMMISSION ASSUMPTIONS FLTE'!$D56)*('COMMISSION ASSUMPTIONS FLTE'!$E27*'DEVICE ASSUMPTIONS FLTE'!$G14)</f>
        <v>0</v>
      </c>
      <c r="BF176" s="319">
        <f ca="1">('SUBSCRIBER BASE FLTE'!BF22*'COMMISSION ASSUMPTIONS FLTE'!$D56)*('COMMISSION ASSUMPTIONS FLTE'!$E27*'DEVICE ASSUMPTIONS FLTE'!$G14)</f>
        <v>0</v>
      </c>
      <c r="BG176" s="319">
        <f ca="1">('SUBSCRIBER BASE FLTE'!BG22*'COMMISSION ASSUMPTIONS FLTE'!$D56)*('COMMISSION ASSUMPTIONS FLTE'!$E27*'DEVICE ASSUMPTIONS FLTE'!$G14)</f>
        <v>0</v>
      </c>
      <c r="BH176" s="319">
        <f ca="1">('SUBSCRIBER BASE FLTE'!BH22*'COMMISSION ASSUMPTIONS FLTE'!$D56)*('COMMISSION ASSUMPTIONS FLTE'!$E27*'DEVICE ASSUMPTIONS FLTE'!$G14)</f>
        <v>0</v>
      </c>
      <c r="BI176" s="319">
        <f ca="1">('SUBSCRIBER BASE FLTE'!BI22*'COMMISSION ASSUMPTIONS FLTE'!$D56)*('COMMISSION ASSUMPTIONS FLTE'!$E27*'DEVICE ASSUMPTIONS FLTE'!$G14)</f>
        <v>0</v>
      </c>
      <c r="BJ176" s="319">
        <f ca="1">('SUBSCRIBER BASE FLTE'!BJ22*'COMMISSION ASSUMPTIONS FLTE'!$D56)*('COMMISSION ASSUMPTIONS FLTE'!$E27*'DEVICE ASSUMPTIONS FLTE'!$G14)</f>
        <v>0</v>
      </c>
      <c r="BK176" s="319">
        <f ca="1">('SUBSCRIBER BASE FLTE'!BK22*'COMMISSION ASSUMPTIONS FLTE'!$D56)*('COMMISSION ASSUMPTIONS FLTE'!$E27*'DEVICE ASSUMPTIONS FLTE'!$G14)</f>
        <v>0</v>
      </c>
      <c r="BL176" s="319">
        <f ca="1">('SUBSCRIBER BASE FLTE'!BL22*'COMMISSION ASSUMPTIONS FLTE'!$D56)*('COMMISSION ASSUMPTIONS FLTE'!$E27*'DEVICE ASSUMPTIONS FLTE'!$G14)</f>
        <v>0</v>
      </c>
      <c r="BM176" s="319">
        <f ca="1">('SUBSCRIBER BASE FLTE'!BM22*'COMMISSION ASSUMPTIONS FLTE'!$D56)*('COMMISSION ASSUMPTIONS FLTE'!$E27*'DEVICE ASSUMPTIONS FLTE'!$G14)</f>
        <v>0</v>
      </c>
      <c r="BN176" s="319">
        <f ca="1">('SUBSCRIBER BASE FLTE'!BN22*'COMMISSION ASSUMPTIONS FLTE'!$D56)*('COMMISSION ASSUMPTIONS FLTE'!$E27*'DEVICE ASSUMPTIONS FLTE'!$G14)</f>
        <v>0</v>
      </c>
      <c r="BO176" s="319">
        <f ca="1">('SUBSCRIBER BASE FLTE'!BO22*'COMMISSION ASSUMPTIONS FLTE'!$D56)*('COMMISSION ASSUMPTIONS FLTE'!$E27*'DEVICE ASSUMPTIONS FLTE'!$G14)</f>
        <v>0</v>
      </c>
      <c r="BP176" s="319">
        <f ca="1">('SUBSCRIBER BASE FLTE'!BP22*'COMMISSION ASSUMPTIONS FLTE'!$D56)*('COMMISSION ASSUMPTIONS FLTE'!$E27*'DEVICE ASSUMPTIONS FLTE'!$G14)</f>
        <v>0</v>
      </c>
      <c r="BQ176" s="319">
        <f ca="1">('SUBSCRIBER BASE FLTE'!BQ22*'COMMISSION ASSUMPTIONS FLTE'!$D56)*('COMMISSION ASSUMPTIONS FLTE'!$E27*'DEVICE ASSUMPTIONS FLTE'!$G14)</f>
        <v>0</v>
      </c>
      <c r="BR176" s="319">
        <f ca="1">('SUBSCRIBER BASE FLTE'!BR22*'COMMISSION ASSUMPTIONS FLTE'!$D56)*('COMMISSION ASSUMPTIONS FLTE'!$E27*'DEVICE ASSUMPTIONS FLTE'!$G14)</f>
        <v>0</v>
      </c>
    </row>
    <row r="177" spans="2:70" ht="24" customHeight="1" outlineLevel="1">
      <c r="AU177" s="312"/>
      <c r="AV177" s="312"/>
      <c r="AW177" s="312"/>
      <c r="AX177" s="312"/>
      <c r="AY177" s="312"/>
      <c r="AZ177" s="312"/>
      <c r="BA177" s="312"/>
      <c r="BB177" s="312"/>
      <c r="BC177" s="312"/>
      <c r="BD177" s="312"/>
      <c r="BE177" s="312"/>
      <c r="BF177" s="312"/>
      <c r="BG177" s="312"/>
      <c r="BH177" s="312"/>
      <c r="BI177" s="312"/>
      <c r="BJ177" s="312"/>
      <c r="BK177" s="312"/>
      <c r="BL177" s="312"/>
      <c r="BM177" s="312"/>
      <c r="BN177" s="312"/>
      <c r="BO177" s="312"/>
      <c r="BP177" s="312"/>
      <c r="BQ177" s="312"/>
      <c r="BR177" s="312"/>
    </row>
    <row r="178" spans="2:70" ht="24" customHeight="1" outlineLevel="1">
      <c r="B178" s="309" t="str">
        <f>'COMMISSION ASSUMPTIONS FLTE'!E7</f>
        <v>DIRECT MARKETING</v>
      </c>
      <c r="C178" s="311">
        <f t="shared" ref="C178:BN178" si="46">SUM(C180:C184)</f>
        <v>0</v>
      </c>
      <c r="D178" s="311">
        <f t="shared" si="46"/>
        <v>0</v>
      </c>
      <c r="E178" s="311">
        <f t="shared" si="46"/>
        <v>0</v>
      </c>
      <c r="F178" s="311">
        <f t="shared" si="46"/>
        <v>0</v>
      </c>
      <c r="G178" s="311">
        <f t="shared" si="46"/>
        <v>0</v>
      </c>
      <c r="H178" s="311">
        <f t="shared" si="46"/>
        <v>0</v>
      </c>
      <c r="I178" s="311">
        <f t="shared" si="46"/>
        <v>0</v>
      </c>
      <c r="J178" s="311">
        <f t="shared" si="46"/>
        <v>0</v>
      </c>
      <c r="K178" s="311">
        <f t="shared" ca="1" si="46"/>
        <v>0</v>
      </c>
      <c r="L178" s="311">
        <f t="shared" ca="1" si="46"/>
        <v>0</v>
      </c>
      <c r="M178" s="311">
        <f t="shared" ca="1" si="46"/>
        <v>0</v>
      </c>
      <c r="N178" s="311">
        <f t="shared" ca="1" si="46"/>
        <v>0</v>
      </c>
      <c r="O178" s="311">
        <f t="shared" ca="1" si="46"/>
        <v>0</v>
      </c>
      <c r="P178" s="311">
        <f t="shared" ca="1" si="46"/>
        <v>0</v>
      </c>
      <c r="Q178" s="311">
        <f t="shared" ca="1" si="46"/>
        <v>0</v>
      </c>
      <c r="R178" s="311">
        <f t="shared" ca="1" si="46"/>
        <v>0</v>
      </c>
      <c r="S178" s="311">
        <f t="shared" ca="1" si="46"/>
        <v>0</v>
      </c>
      <c r="T178" s="311">
        <f t="shared" ca="1" si="46"/>
        <v>0</v>
      </c>
      <c r="U178" s="311">
        <f t="shared" ca="1" si="46"/>
        <v>0</v>
      </c>
      <c r="V178" s="311">
        <f t="shared" ca="1" si="46"/>
        <v>0</v>
      </c>
      <c r="W178" s="311">
        <f t="shared" ca="1" si="46"/>
        <v>0</v>
      </c>
      <c r="X178" s="311">
        <f t="shared" ca="1" si="46"/>
        <v>0</v>
      </c>
      <c r="Y178" s="311">
        <f t="shared" ca="1" si="46"/>
        <v>0</v>
      </c>
      <c r="Z178" s="311">
        <f t="shared" ca="1" si="46"/>
        <v>0</v>
      </c>
      <c r="AA178" s="311">
        <f t="shared" ca="1" si="46"/>
        <v>0</v>
      </c>
      <c r="AB178" s="311">
        <f t="shared" ca="1" si="46"/>
        <v>0</v>
      </c>
      <c r="AC178" s="311">
        <f t="shared" ca="1" si="46"/>
        <v>0</v>
      </c>
      <c r="AD178" s="311">
        <f t="shared" ca="1" si="46"/>
        <v>0</v>
      </c>
      <c r="AE178" s="311">
        <f t="shared" ca="1" si="46"/>
        <v>0</v>
      </c>
      <c r="AF178" s="311">
        <f t="shared" ca="1" si="46"/>
        <v>0</v>
      </c>
      <c r="AG178" s="311">
        <f t="shared" ca="1" si="46"/>
        <v>0</v>
      </c>
      <c r="AH178" s="311">
        <f t="shared" ca="1" si="46"/>
        <v>0</v>
      </c>
      <c r="AI178" s="311">
        <f t="shared" ca="1" si="46"/>
        <v>0</v>
      </c>
      <c r="AJ178" s="311">
        <f t="shared" ca="1" si="46"/>
        <v>0</v>
      </c>
      <c r="AK178" s="311">
        <f t="shared" ca="1" si="46"/>
        <v>0</v>
      </c>
      <c r="AL178" s="311">
        <f t="shared" ca="1" si="46"/>
        <v>0</v>
      </c>
      <c r="AM178" s="311">
        <f t="shared" ca="1" si="46"/>
        <v>0</v>
      </c>
      <c r="AN178" s="311">
        <f t="shared" ca="1" si="46"/>
        <v>0</v>
      </c>
      <c r="AO178" s="311">
        <f t="shared" ca="1" si="46"/>
        <v>0</v>
      </c>
      <c r="AP178" s="311">
        <f t="shared" ca="1" si="46"/>
        <v>0</v>
      </c>
      <c r="AQ178" s="311">
        <f t="shared" ca="1" si="46"/>
        <v>0</v>
      </c>
      <c r="AR178" s="311">
        <f t="shared" ca="1" si="46"/>
        <v>0</v>
      </c>
      <c r="AS178" s="311">
        <f t="shared" ca="1" si="46"/>
        <v>0</v>
      </c>
      <c r="AT178" s="311">
        <f t="shared" ca="1" si="46"/>
        <v>0</v>
      </c>
      <c r="AU178" s="311">
        <f t="shared" ca="1" si="46"/>
        <v>0</v>
      </c>
      <c r="AV178" s="311">
        <f t="shared" ca="1" si="46"/>
        <v>0</v>
      </c>
      <c r="AW178" s="311">
        <f t="shared" ca="1" si="46"/>
        <v>0</v>
      </c>
      <c r="AX178" s="311">
        <f t="shared" ca="1" si="46"/>
        <v>0</v>
      </c>
      <c r="AY178" s="311">
        <f t="shared" ca="1" si="46"/>
        <v>0</v>
      </c>
      <c r="AZ178" s="311">
        <f t="shared" ca="1" si="46"/>
        <v>0</v>
      </c>
      <c r="BA178" s="311">
        <f t="shared" ca="1" si="46"/>
        <v>0</v>
      </c>
      <c r="BB178" s="311">
        <f t="shared" ca="1" si="46"/>
        <v>0</v>
      </c>
      <c r="BC178" s="311">
        <f t="shared" ca="1" si="46"/>
        <v>0</v>
      </c>
      <c r="BD178" s="311">
        <f t="shared" ca="1" si="46"/>
        <v>0</v>
      </c>
      <c r="BE178" s="311">
        <f t="shared" ca="1" si="46"/>
        <v>0</v>
      </c>
      <c r="BF178" s="311">
        <f t="shared" ca="1" si="46"/>
        <v>0</v>
      </c>
      <c r="BG178" s="311">
        <f t="shared" ca="1" si="46"/>
        <v>0</v>
      </c>
      <c r="BH178" s="311">
        <f t="shared" ca="1" si="46"/>
        <v>0</v>
      </c>
      <c r="BI178" s="311">
        <f t="shared" ca="1" si="46"/>
        <v>0</v>
      </c>
      <c r="BJ178" s="311">
        <f t="shared" ca="1" si="46"/>
        <v>0</v>
      </c>
      <c r="BK178" s="311">
        <f t="shared" ca="1" si="46"/>
        <v>0</v>
      </c>
      <c r="BL178" s="311">
        <f t="shared" ca="1" si="46"/>
        <v>0</v>
      </c>
      <c r="BM178" s="311">
        <f t="shared" ca="1" si="46"/>
        <v>0</v>
      </c>
      <c r="BN178" s="311">
        <f t="shared" ca="1" si="46"/>
        <v>0</v>
      </c>
      <c r="BO178" s="311">
        <f t="shared" ref="BO178:BR178" ca="1" si="47">SUM(BO180:BO184)</f>
        <v>0</v>
      </c>
      <c r="BP178" s="311">
        <f t="shared" ca="1" si="47"/>
        <v>0</v>
      </c>
      <c r="BQ178" s="311">
        <f t="shared" ca="1" si="47"/>
        <v>0</v>
      </c>
      <c r="BR178" s="311">
        <f t="shared" ca="1" si="47"/>
        <v>0</v>
      </c>
    </row>
    <row r="179" spans="2:70" ht="24" customHeight="1" outlineLevel="1">
      <c r="B179" s="318" t="str">
        <f>'COMMISSION ASSUMPTIONS FLTE'!J15</f>
        <v>Device Commission</v>
      </c>
      <c r="AU179" s="312"/>
      <c r="AV179" s="312"/>
      <c r="AW179" s="312"/>
      <c r="AX179" s="312"/>
      <c r="AY179" s="312"/>
      <c r="AZ179" s="312"/>
      <c r="BA179" s="312"/>
      <c r="BB179" s="312"/>
      <c r="BC179" s="312"/>
      <c r="BD179" s="312"/>
      <c r="BE179" s="312"/>
      <c r="BF179" s="312"/>
      <c r="BG179" s="312"/>
      <c r="BH179" s="312"/>
      <c r="BI179" s="312"/>
      <c r="BJ179" s="312"/>
      <c r="BK179" s="312"/>
      <c r="BL179" s="312"/>
      <c r="BM179" s="312"/>
      <c r="BN179" s="312"/>
      <c r="BO179" s="312"/>
      <c r="BP179" s="312"/>
      <c r="BQ179" s="312"/>
      <c r="BR179" s="312"/>
    </row>
    <row r="180" spans="2:70" ht="24" customHeight="1" outlineLevel="1">
      <c r="B180" s="313" t="str">
        <f>B172</f>
        <v>FLTE 40GB</v>
      </c>
      <c r="C180" s="319">
        <f>('SUBSCRIBER BASE FLTE'!C18*'COMMISSION ASSUMPTIONS FLTE'!$E52)*('COMMISSION ASSUMPTIONS FLTE'!$E29*'DEVICE ASSUMPTIONS FLTE'!$G10)</f>
        <v>0</v>
      </c>
      <c r="D180" s="319">
        <f>('SUBSCRIBER BASE FLTE'!D18*'COMMISSION ASSUMPTIONS FLTE'!$E52)*('COMMISSION ASSUMPTIONS FLTE'!$E29*'DEVICE ASSUMPTIONS FLTE'!$G10)</f>
        <v>0</v>
      </c>
      <c r="E180" s="319">
        <f>('SUBSCRIBER BASE FLTE'!E18*'COMMISSION ASSUMPTIONS FLTE'!$E52)*('COMMISSION ASSUMPTIONS FLTE'!$E29*'DEVICE ASSUMPTIONS FLTE'!$G10)</f>
        <v>0</v>
      </c>
      <c r="F180" s="319">
        <f>('SUBSCRIBER BASE FLTE'!F18*'COMMISSION ASSUMPTIONS FLTE'!$E52)*('COMMISSION ASSUMPTIONS FLTE'!$E29*'DEVICE ASSUMPTIONS FLTE'!$G10)</f>
        <v>0</v>
      </c>
      <c r="G180" s="319">
        <f>('SUBSCRIBER BASE FLTE'!G18*'COMMISSION ASSUMPTIONS FLTE'!$E52)*('COMMISSION ASSUMPTIONS FLTE'!$E29*'DEVICE ASSUMPTIONS FLTE'!$G10)</f>
        <v>0</v>
      </c>
      <c r="H180" s="319">
        <f>('SUBSCRIBER BASE FLTE'!H18*'COMMISSION ASSUMPTIONS FLTE'!$E52)*('COMMISSION ASSUMPTIONS FLTE'!$E29*'DEVICE ASSUMPTIONS FLTE'!$G10)</f>
        <v>0</v>
      </c>
      <c r="I180" s="319">
        <f>('SUBSCRIBER BASE FLTE'!I18*'COMMISSION ASSUMPTIONS FLTE'!$E52)*('COMMISSION ASSUMPTIONS FLTE'!$E29*'DEVICE ASSUMPTIONS FLTE'!$G10)</f>
        <v>0</v>
      </c>
      <c r="J180" s="319">
        <f>('SUBSCRIBER BASE FLTE'!J18*'COMMISSION ASSUMPTIONS FLTE'!$E52)*('COMMISSION ASSUMPTIONS FLTE'!$E29*'DEVICE ASSUMPTIONS FLTE'!$G10)</f>
        <v>0</v>
      </c>
      <c r="K180" s="319">
        <f ca="1">('SUBSCRIBER BASE FLTE'!K18*'COMMISSION ASSUMPTIONS FLTE'!$E52)*('COMMISSION ASSUMPTIONS FLTE'!$E29*'DEVICE ASSUMPTIONS FLTE'!$G10)</f>
        <v>0</v>
      </c>
      <c r="L180" s="319">
        <f ca="1">('SUBSCRIBER BASE FLTE'!L18*'COMMISSION ASSUMPTIONS FLTE'!$E52)*('COMMISSION ASSUMPTIONS FLTE'!$E29*'DEVICE ASSUMPTIONS FLTE'!$G10)</f>
        <v>0</v>
      </c>
      <c r="M180" s="319">
        <f ca="1">('SUBSCRIBER BASE FLTE'!M18*'COMMISSION ASSUMPTIONS FLTE'!$E52)*('COMMISSION ASSUMPTIONS FLTE'!$E29*'DEVICE ASSUMPTIONS FLTE'!$G10)</f>
        <v>0</v>
      </c>
      <c r="N180" s="319">
        <f ca="1">('SUBSCRIBER BASE FLTE'!N18*'COMMISSION ASSUMPTIONS FLTE'!$E52)*('COMMISSION ASSUMPTIONS FLTE'!$E29*'DEVICE ASSUMPTIONS FLTE'!$G10)</f>
        <v>0</v>
      </c>
      <c r="O180" s="319">
        <f ca="1">('SUBSCRIBER BASE FLTE'!O18*'COMMISSION ASSUMPTIONS FLTE'!$E52)*('COMMISSION ASSUMPTIONS FLTE'!$E29*'DEVICE ASSUMPTIONS FLTE'!$G10)</f>
        <v>0</v>
      </c>
      <c r="P180" s="319">
        <f ca="1">('SUBSCRIBER BASE FLTE'!P18*'COMMISSION ASSUMPTIONS FLTE'!$E52)*('COMMISSION ASSUMPTIONS FLTE'!$E29*'DEVICE ASSUMPTIONS FLTE'!$G10)</f>
        <v>0</v>
      </c>
      <c r="Q180" s="319">
        <f ca="1">('SUBSCRIBER BASE FLTE'!Q18*'COMMISSION ASSUMPTIONS FLTE'!$E52)*('COMMISSION ASSUMPTIONS FLTE'!$E29*'DEVICE ASSUMPTIONS FLTE'!$G10)</f>
        <v>0</v>
      </c>
      <c r="R180" s="319">
        <f ca="1">('SUBSCRIBER BASE FLTE'!R18*'COMMISSION ASSUMPTIONS FLTE'!$E52)*('COMMISSION ASSUMPTIONS FLTE'!$E29*'DEVICE ASSUMPTIONS FLTE'!$G10)</f>
        <v>0</v>
      </c>
      <c r="S180" s="319">
        <f ca="1">('SUBSCRIBER BASE FLTE'!S18*'COMMISSION ASSUMPTIONS FLTE'!$E52)*('COMMISSION ASSUMPTIONS FLTE'!$E29*'DEVICE ASSUMPTIONS FLTE'!$G10)</f>
        <v>0</v>
      </c>
      <c r="T180" s="319">
        <f ca="1">('SUBSCRIBER BASE FLTE'!T18*'COMMISSION ASSUMPTIONS FLTE'!$E52)*('COMMISSION ASSUMPTIONS FLTE'!$E29*'DEVICE ASSUMPTIONS FLTE'!$G10)</f>
        <v>0</v>
      </c>
      <c r="U180" s="319">
        <f ca="1">('SUBSCRIBER BASE FLTE'!U18*'COMMISSION ASSUMPTIONS FLTE'!$E52)*('COMMISSION ASSUMPTIONS FLTE'!$E29*'DEVICE ASSUMPTIONS FLTE'!$G10)</f>
        <v>0</v>
      </c>
      <c r="V180" s="319">
        <f ca="1">('SUBSCRIBER BASE FLTE'!V18*'COMMISSION ASSUMPTIONS FLTE'!$E52)*('COMMISSION ASSUMPTIONS FLTE'!$E29*'DEVICE ASSUMPTIONS FLTE'!$G10)</f>
        <v>0</v>
      </c>
      <c r="W180" s="319">
        <f ca="1">('SUBSCRIBER BASE FLTE'!W18*'COMMISSION ASSUMPTIONS FLTE'!$E52)*('COMMISSION ASSUMPTIONS FLTE'!$E29*'DEVICE ASSUMPTIONS FLTE'!$G10)</f>
        <v>0</v>
      </c>
      <c r="X180" s="319">
        <f ca="1">('SUBSCRIBER BASE FLTE'!X18*'COMMISSION ASSUMPTIONS FLTE'!$E52)*('COMMISSION ASSUMPTIONS FLTE'!$E29*'DEVICE ASSUMPTIONS FLTE'!$G10)</f>
        <v>0</v>
      </c>
      <c r="Y180" s="319">
        <f ca="1">('SUBSCRIBER BASE FLTE'!Y18*'COMMISSION ASSUMPTIONS FLTE'!$E52)*('COMMISSION ASSUMPTIONS FLTE'!$E29*'DEVICE ASSUMPTIONS FLTE'!$G10)</f>
        <v>0</v>
      </c>
      <c r="Z180" s="319">
        <f ca="1">('SUBSCRIBER BASE FLTE'!Z18*'COMMISSION ASSUMPTIONS FLTE'!$E52)*('COMMISSION ASSUMPTIONS FLTE'!$E29*'DEVICE ASSUMPTIONS FLTE'!$G10)</f>
        <v>0</v>
      </c>
      <c r="AA180" s="319">
        <f ca="1">('SUBSCRIBER BASE FLTE'!AA18*'COMMISSION ASSUMPTIONS FLTE'!$E52)*('COMMISSION ASSUMPTIONS FLTE'!$E29*'DEVICE ASSUMPTIONS FLTE'!$G10)</f>
        <v>0</v>
      </c>
      <c r="AB180" s="319">
        <f ca="1">('SUBSCRIBER BASE FLTE'!AB18*'COMMISSION ASSUMPTIONS FLTE'!$E52)*('COMMISSION ASSUMPTIONS FLTE'!$E29*'DEVICE ASSUMPTIONS FLTE'!$G10)</f>
        <v>0</v>
      </c>
      <c r="AC180" s="319">
        <f ca="1">('SUBSCRIBER BASE FLTE'!AC18*'COMMISSION ASSUMPTIONS FLTE'!$E52)*('COMMISSION ASSUMPTIONS FLTE'!$E29*'DEVICE ASSUMPTIONS FLTE'!$G10)</f>
        <v>0</v>
      </c>
      <c r="AD180" s="319">
        <f ca="1">('SUBSCRIBER BASE FLTE'!AD18*'COMMISSION ASSUMPTIONS FLTE'!$E52)*('COMMISSION ASSUMPTIONS FLTE'!$E29*'DEVICE ASSUMPTIONS FLTE'!$G10)</f>
        <v>0</v>
      </c>
      <c r="AE180" s="319">
        <f ca="1">('SUBSCRIBER BASE FLTE'!AE18*'COMMISSION ASSUMPTIONS FLTE'!$E52)*('COMMISSION ASSUMPTIONS FLTE'!$E29*'DEVICE ASSUMPTIONS FLTE'!$G10)</f>
        <v>0</v>
      </c>
      <c r="AF180" s="319">
        <f ca="1">('SUBSCRIBER BASE FLTE'!AF18*'COMMISSION ASSUMPTIONS FLTE'!$E52)*('COMMISSION ASSUMPTIONS FLTE'!$E29*'DEVICE ASSUMPTIONS FLTE'!$G10)</f>
        <v>0</v>
      </c>
      <c r="AG180" s="319">
        <f ca="1">('SUBSCRIBER BASE FLTE'!AG18*'COMMISSION ASSUMPTIONS FLTE'!$E52)*('COMMISSION ASSUMPTIONS FLTE'!$E29*'DEVICE ASSUMPTIONS FLTE'!$G10)</f>
        <v>0</v>
      </c>
      <c r="AH180" s="319">
        <f ca="1">('SUBSCRIBER BASE FLTE'!AH18*'COMMISSION ASSUMPTIONS FLTE'!$E52)*('COMMISSION ASSUMPTIONS FLTE'!$E29*'DEVICE ASSUMPTIONS FLTE'!$G10)</f>
        <v>0</v>
      </c>
      <c r="AI180" s="319">
        <f ca="1">('SUBSCRIBER BASE FLTE'!AI18*'COMMISSION ASSUMPTIONS FLTE'!$E52)*('COMMISSION ASSUMPTIONS FLTE'!$E29*'DEVICE ASSUMPTIONS FLTE'!$G10)</f>
        <v>0</v>
      </c>
      <c r="AJ180" s="319">
        <f ca="1">('SUBSCRIBER BASE FLTE'!AJ18*'COMMISSION ASSUMPTIONS FLTE'!$E52)*('COMMISSION ASSUMPTIONS FLTE'!$E29*'DEVICE ASSUMPTIONS FLTE'!$G10)</f>
        <v>0</v>
      </c>
      <c r="AK180" s="319">
        <f ca="1">('SUBSCRIBER BASE FLTE'!AK18*'COMMISSION ASSUMPTIONS FLTE'!$E52)*('COMMISSION ASSUMPTIONS FLTE'!$E29*'DEVICE ASSUMPTIONS FLTE'!$G10)</f>
        <v>0</v>
      </c>
      <c r="AL180" s="319">
        <f ca="1">('SUBSCRIBER BASE FLTE'!AL18*'COMMISSION ASSUMPTIONS FLTE'!$E52)*('COMMISSION ASSUMPTIONS FLTE'!$E29*'DEVICE ASSUMPTIONS FLTE'!$G10)</f>
        <v>0</v>
      </c>
      <c r="AM180" s="319">
        <f ca="1">('SUBSCRIBER BASE FLTE'!AM18*'COMMISSION ASSUMPTIONS FLTE'!$E52)*('COMMISSION ASSUMPTIONS FLTE'!$E29*'DEVICE ASSUMPTIONS FLTE'!$G10)</f>
        <v>0</v>
      </c>
      <c r="AN180" s="319">
        <f ca="1">('SUBSCRIBER BASE FLTE'!AN18*'COMMISSION ASSUMPTIONS FLTE'!$E52)*('COMMISSION ASSUMPTIONS FLTE'!$E29*'DEVICE ASSUMPTIONS FLTE'!$G10)</f>
        <v>0</v>
      </c>
      <c r="AO180" s="319">
        <f ca="1">('SUBSCRIBER BASE FLTE'!AO18*'COMMISSION ASSUMPTIONS FLTE'!$E52)*('COMMISSION ASSUMPTIONS FLTE'!$E29*'DEVICE ASSUMPTIONS FLTE'!$G10)</f>
        <v>0</v>
      </c>
      <c r="AP180" s="319">
        <f ca="1">('SUBSCRIBER BASE FLTE'!AP18*'COMMISSION ASSUMPTIONS FLTE'!$E52)*('COMMISSION ASSUMPTIONS FLTE'!$E29*'DEVICE ASSUMPTIONS FLTE'!$G10)</f>
        <v>0</v>
      </c>
      <c r="AQ180" s="319">
        <f ca="1">('SUBSCRIBER BASE FLTE'!AQ18*'COMMISSION ASSUMPTIONS FLTE'!$E52)*('COMMISSION ASSUMPTIONS FLTE'!$E29*'DEVICE ASSUMPTIONS FLTE'!$G10)</f>
        <v>0</v>
      </c>
      <c r="AR180" s="319">
        <f ca="1">('SUBSCRIBER BASE FLTE'!AR18*'COMMISSION ASSUMPTIONS FLTE'!$E52)*('COMMISSION ASSUMPTIONS FLTE'!$E29*'DEVICE ASSUMPTIONS FLTE'!$G10)</f>
        <v>0</v>
      </c>
      <c r="AS180" s="319">
        <f ca="1">('SUBSCRIBER BASE FLTE'!AS18*'COMMISSION ASSUMPTIONS FLTE'!$E52)*('COMMISSION ASSUMPTIONS FLTE'!$E29*'DEVICE ASSUMPTIONS FLTE'!$G10)</f>
        <v>0</v>
      </c>
      <c r="AT180" s="319">
        <f ca="1">('SUBSCRIBER BASE FLTE'!AT18*'COMMISSION ASSUMPTIONS FLTE'!$E52)*('COMMISSION ASSUMPTIONS FLTE'!$E29*'DEVICE ASSUMPTIONS FLTE'!$G10)</f>
        <v>0</v>
      </c>
      <c r="AU180" s="319">
        <f ca="1">('SUBSCRIBER BASE FLTE'!AU18*'COMMISSION ASSUMPTIONS FLTE'!$E52)*('COMMISSION ASSUMPTIONS FLTE'!$E29*'DEVICE ASSUMPTIONS FLTE'!$G10)</f>
        <v>0</v>
      </c>
      <c r="AV180" s="319">
        <f ca="1">('SUBSCRIBER BASE FLTE'!AV18*'COMMISSION ASSUMPTIONS FLTE'!$E52)*('COMMISSION ASSUMPTIONS FLTE'!$E29*'DEVICE ASSUMPTIONS FLTE'!$G10)</f>
        <v>0</v>
      </c>
      <c r="AW180" s="319">
        <f ca="1">('SUBSCRIBER BASE FLTE'!AW18*'COMMISSION ASSUMPTIONS FLTE'!$E52)*('COMMISSION ASSUMPTIONS FLTE'!$E29*'DEVICE ASSUMPTIONS FLTE'!$G10)</f>
        <v>0</v>
      </c>
      <c r="AX180" s="319">
        <f ca="1">('SUBSCRIBER BASE FLTE'!AX18*'COMMISSION ASSUMPTIONS FLTE'!$E52)*('COMMISSION ASSUMPTIONS FLTE'!$E29*'DEVICE ASSUMPTIONS FLTE'!$G10)</f>
        <v>0</v>
      </c>
      <c r="AY180" s="319">
        <f ca="1">('SUBSCRIBER BASE FLTE'!AY18*'COMMISSION ASSUMPTIONS FLTE'!$E52)*('COMMISSION ASSUMPTIONS FLTE'!$E29*'DEVICE ASSUMPTIONS FLTE'!$G10)</f>
        <v>0</v>
      </c>
      <c r="AZ180" s="319">
        <f ca="1">('SUBSCRIBER BASE FLTE'!AZ18*'COMMISSION ASSUMPTIONS FLTE'!$E52)*('COMMISSION ASSUMPTIONS FLTE'!$E29*'DEVICE ASSUMPTIONS FLTE'!$G10)</f>
        <v>0</v>
      </c>
      <c r="BA180" s="319">
        <f ca="1">('SUBSCRIBER BASE FLTE'!BA18*'COMMISSION ASSUMPTIONS FLTE'!$E52)*('COMMISSION ASSUMPTIONS FLTE'!$E29*'DEVICE ASSUMPTIONS FLTE'!$G10)</f>
        <v>0</v>
      </c>
      <c r="BB180" s="319">
        <f ca="1">('SUBSCRIBER BASE FLTE'!BB18*'COMMISSION ASSUMPTIONS FLTE'!$E52)*('COMMISSION ASSUMPTIONS FLTE'!$E29*'DEVICE ASSUMPTIONS FLTE'!$G10)</f>
        <v>0</v>
      </c>
      <c r="BC180" s="319">
        <f ca="1">('SUBSCRIBER BASE FLTE'!BC18*'COMMISSION ASSUMPTIONS FLTE'!$E52)*('COMMISSION ASSUMPTIONS FLTE'!$E29*'DEVICE ASSUMPTIONS FLTE'!$G10)</f>
        <v>0</v>
      </c>
      <c r="BD180" s="319">
        <f ca="1">('SUBSCRIBER BASE FLTE'!BD18*'COMMISSION ASSUMPTIONS FLTE'!$E52)*('COMMISSION ASSUMPTIONS FLTE'!$E29*'DEVICE ASSUMPTIONS FLTE'!$G10)</f>
        <v>0</v>
      </c>
      <c r="BE180" s="319">
        <f ca="1">('SUBSCRIBER BASE FLTE'!BE18*'COMMISSION ASSUMPTIONS FLTE'!$E52)*('COMMISSION ASSUMPTIONS FLTE'!$E29*'DEVICE ASSUMPTIONS FLTE'!$G10)</f>
        <v>0</v>
      </c>
      <c r="BF180" s="319">
        <f ca="1">('SUBSCRIBER BASE FLTE'!BF18*'COMMISSION ASSUMPTIONS FLTE'!$E52)*('COMMISSION ASSUMPTIONS FLTE'!$E29*'DEVICE ASSUMPTIONS FLTE'!$G10)</f>
        <v>0</v>
      </c>
      <c r="BG180" s="319">
        <f ca="1">('SUBSCRIBER BASE FLTE'!BG18*'COMMISSION ASSUMPTIONS FLTE'!$E52)*('COMMISSION ASSUMPTIONS FLTE'!$E29*'DEVICE ASSUMPTIONS FLTE'!$G10)</f>
        <v>0</v>
      </c>
      <c r="BH180" s="319">
        <f ca="1">('SUBSCRIBER BASE FLTE'!BH18*'COMMISSION ASSUMPTIONS FLTE'!$E52)*('COMMISSION ASSUMPTIONS FLTE'!$E29*'DEVICE ASSUMPTIONS FLTE'!$G10)</f>
        <v>0</v>
      </c>
      <c r="BI180" s="319">
        <f ca="1">('SUBSCRIBER BASE FLTE'!BI18*'COMMISSION ASSUMPTIONS FLTE'!$E52)*('COMMISSION ASSUMPTIONS FLTE'!$E29*'DEVICE ASSUMPTIONS FLTE'!$G10)</f>
        <v>0</v>
      </c>
      <c r="BJ180" s="319">
        <f ca="1">('SUBSCRIBER BASE FLTE'!BJ18*'COMMISSION ASSUMPTIONS FLTE'!$E52)*('COMMISSION ASSUMPTIONS FLTE'!$E29*'DEVICE ASSUMPTIONS FLTE'!$G10)</f>
        <v>0</v>
      </c>
      <c r="BK180" s="319">
        <f ca="1">('SUBSCRIBER BASE FLTE'!BK18*'COMMISSION ASSUMPTIONS FLTE'!$E52)*('COMMISSION ASSUMPTIONS FLTE'!$E29*'DEVICE ASSUMPTIONS FLTE'!$G10)</f>
        <v>0</v>
      </c>
      <c r="BL180" s="319">
        <f ca="1">('SUBSCRIBER BASE FLTE'!BL18*'COMMISSION ASSUMPTIONS FLTE'!$E52)*('COMMISSION ASSUMPTIONS FLTE'!$E29*'DEVICE ASSUMPTIONS FLTE'!$G10)</f>
        <v>0</v>
      </c>
      <c r="BM180" s="319">
        <f ca="1">('SUBSCRIBER BASE FLTE'!BM18*'COMMISSION ASSUMPTIONS FLTE'!$E52)*('COMMISSION ASSUMPTIONS FLTE'!$E29*'DEVICE ASSUMPTIONS FLTE'!$G10)</f>
        <v>0</v>
      </c>
      <c r="BN180" s="319">
        <f ca="1">('SUBSCRIBER BASE FLTE'!BN18*'COMMISSION ASSUMPTIONS FLTE'!$E52)*('COMMISSION ASSUMPTIONS FLTE'!$E29*'DEVICE ASSUMPTIONS FLTE'!$G10)</f>
        <v>0</v>
      </c>
      <c r="BO180" s="319">
        <f ca="1">('SUBSCRIBER BASE FLTE'!BO18*'COMMISSION ASSUMPTIONS FLTE'!$E52)*('COMMISSION ASSUMPTIONS FLTE'!$E29*'DEVICE ASSUMPTIONS FLTE'!$G10)</f>
        <v>0</v>
      </c>
      <c r="BP180" s="319">
        <f ca="1">('SUBSCRIBER BASE FLTE'!BP18*'COMMISSION ASSUMPTIONS FLTE'!$E52)*('COMMISSION ASSUMPTIONS FLTE'!$E29*'DEVICE ASSUMPTIONS FLTE'!$G10)</f>
        <v>0</v>
      </c>
      <c r="BQ180" s="319">
        <f ca="1">('SUBSCRIBER BASE FLTE'!BQ18*'COMMISSION ASSUMPTIONS FLTE'!$E52)*('COMMISSION ASSUMPTIONS FLTE'!$E29*'DEVICE ASSUMPTIONS FLTE'!$G10)</f>
        <v>0</v>
      </c>
      <c r="BR180" s="319">
        <f ca="1">('SUBSCRIBER BASE FLTE'!BR18*'COMMISSION ASSUMPTIONS FLTE'!$E52)*('COMMISSION ASSUMPTIONS FLTE'!$E29*'DEVICE ASSUMPTIONS FLTE'!$G10)</f>
        <v>0</v>
      </c>
    </row>
    <row r="181" spans="2:70" ht="24" customHeight="1" outlineLevel="1">
      <c r="B181" s="313" t="str">
        <f>B173</f>
        <v>FLTE 100GB</v>
      </c>
      <c r="C181" s="319">
        <f>('SUBSCRIBER BASE FLTE'!C19*'COMMISSION ASSUMPTIONS FLTE'!$E53)*('COMMISSION ASSUMPTIONS FLTE'!$E30*'DEVICE ASSUMPTIONS FLTE'!$G11)</f>
        <v>0</v>
      </c>
      <c r="D181" s="319">
        <f>('SUBSCRIBER BASE FLTE'!D19*'COMMISSION ASSUMPTIONS FLTE'!$E53)*('COMMISSION ASSUMPTIONS FLTE'!$E30*'DEVICE ASSUMPTIONS FLTE'!$G11)</f>
        <v>0</v>
      </c>
      <c r="E181" s="319">
        <f>('SUBSCRIBER BASE FLTE'!E19*'COMMISSION ASSUMPTIONS FLTE'!$E53)*('COMMISSION ASSUMPTIONS FLTE'!$E30*'DEVICE ASSUMPTIONS FLTE'!$G11)</f>
        <v>0</v>
      </c>
      <c r="F181" s="319">
        <f>('SUBSCRIBER BASE FLTE'!F19*'COMMISSION ASSUMPTIONS FLTE'!$E53)*('COMMISSION ASSUMPTIONS FLTE'!$E30*'DEVICE ASSUMPTIONS FLTE'!$G11)</f>
        <v>0</v>
      </c>
      <c r="G181" s="319">
        <f>('SUBSCRIBER BASE FLTE'!G19*'COMMISSION ASSUMPTIONS FLTE'!$E53)*('COMMISSION ASSUMPTIONS FLTE'!$E30*'DEVICE ASSUMPTIONS FLTE'!$G11)</f>
        <v>0</v>
      </c>
      <c r="H181" s="319">
        <f>('SUBSCRIBER BASE FLTE'!H19*'COMMISSION ASSUMPTIONS FLTE'!$E53)*('COMMISSION ASSUMPTIONS FLTE'!$E30*'DEVICE ASSUMPTIONS FLTE'!$G11)</f>
        <v>0</v>
      </c>
      <c r="I181" s="319">
        <f>('SUBSCRIBER BASE FLTE'!I19*'COMMISSION ASSUMPTIONS FLTE'!$E53)*('COMMISSION ASSUMPTIONS FLTE'!$E30*'DEVICE ASSUMPTIONS FLTE'!$G11)</f>
        <v>0</v>
      </c>
      <c r="J181" s="319">
        <f>('SUBSCRIBER BASE FLTE'!J19*'COMMISSION ASSUMPTIONS FLTE'!$E53)*('COMMISSION ASSUMPTIONS FLTE'!$E30*'DEVICE ASSUMPTIONS FLTE'!$G11)</f>
        <v>0</v>
      </c>
      <c r="K181" s="319">
        <f ca="1">('SUBSCRIBER BASE FLTE'!K19*'COMMISSION ASSUMPTIONS FLTE'!$E53)*('COMMISSION ASSUMPTIONS FLTE'!$E30*'DEVICE ASSUMPTIONS FLTE'!$G11)</f>
        <v>0</v>
      </c>
      <c r="L181" s="319">
        <f ca="1">('SUBSCRIBER BASE FLTE'!L19*'COMMISSION ASSUMPTIONS FLTE'!$E53)*('COMMISSION ASSUMPTIONS FLTE'!$E30*'DEVICE ASSUMPTIONS FLTE'!$G11)</f>
        <v>0</v>
      </c>
      <c r="M181" s="319">
        <f ca="1">('SUBSCRIBER BASE FLTE'!M19*'COMMISSION ASSUMPTIONS FLTE'!$E53)*('COMMISSION ASSUMPTIONS FLTE'!$E30*'DEVICE ASSUMPTIONS FLTE'!$G11)</f>
        <v>0</v>
      </c>
      <c r="N181" s="319">
        <f ca="1">('SUBSCRIBER BASE FLTE'!N19*'COMMISSION ASSUMPTIONS FLTE'!$E53)*('COMMISSION ASSUMPTIONS FLTE'!$E30*'DEVICE ASSUMPTIONS FLTE'!$G11)</f>
        <v>0</v>
      </c>
      <c r="O181" s="319">
        <f ca="1">('SUBSCRIBER BASE FLTE'!O19*'COMMISSION ASSUMPTIONS FLTE'!$E53)*('COMMISSION ASSUMPTIONS FLTE'!$E30*'DEVICE ASSUMPTIONS FLTE'!$G11)</f>
        <v>0</v>
      </c>
      <c r="P181" s="319">
        <f ca="1">('SUBSCRIBER BASE FLTE'!P19*'COMMISSION ASSUMPTIONS FLTE'!$E53)*('COMMISSION ASSUMPTIONS FLTE'!$E30*'DEVICE ASSUMPTIONS FLTE'!$G11)</f>
        <v>0</v>
      </c>
      <c r="Q181" s="319">
        <f ca="1">('SUBSCRIBER BASE FLTE'!Q19*'COMMISSION ASSUMPTIONS FLTE'!$E53)*('COMMISSION ASSUMPTIONS FLTE'!$E30*'DEVICE ASSUMPTIONS FLTE'!$G11)</f>
        <v>0</v>
      </c>
      <c r="R181" s="319">
        <f ca="1">('SUBSCRIBER BASE FLTE'!R19*'COMMISSION ASSUMPTIONS FLTE'!$E53)*('COMMISSION ASSUMPTIONS FLTE'!$E30*'DEVICE ASSUMPTIONS FLTE'!$G11)</f>
        <v>0</v>
      </c>
      <c r="S181" s="319">
        <f ca="1">('SUBSCRIBER BASE FLTE'!S19*'COMMISSION ASSUMPTIONS FLTE'!$E53)*('COMMISSION ASSUMPTIONS FLTE'!$E30*'DEVICE ASSUMPTIONS FLTE'!$G11)</f>
        <v>0</v>
      </c>
      <c r="T181" s="319">
        <f ca="1">('SUBSCRIBER BASE FLTE'!T19*'COMMISSION ASSUMPTIONS FLTE'!$E53)*('COMMISSION ASSUMPTIONS FLTE'!$E30*'DEVICE ASSUMPTIONS FLTE'!$G11)</f>
        <v>0</v>
      </c>
      <c r="U181" s="319">
        <f ca="1">('SUBSCRIBER BASE FLTE'!U19*'COMMISSION ASSUMPTIONS FLTE'!$E53)*('COMMISSION ASSUMPTIONS FLTE'!$E30*'DEVICE ASSUMPTIONS FLTE'!$G11)</f>
        <v>0</v>
      </c>
      <c r="V181" s="319">
        <f ca="1">('SUBSCRIBER BASE FLTE'!V19*'COMMISSION ASSUMPTIONS FLTE'!$E53)*('COMMISSION ASSUMPTIONS FLTE'!$E30*'DEVICE ASSUMPTIONS FLTE'!$G11)</f>
        <v>0</v>
      </c>
      <c r="W181" s="319">
        <f ca="1">('SUBSCRIBER BASE FLTE'!W19*'COMMISSION ASSUMPTIONS FLTE'!$E53)*('COMMISSION ASSUMPTIONS FLTE'!$E30*'DEVICE ASSUMPTIONS FLTE'!$G11)</f>
        <v>0</v>
      </c>
      <c r="X181" s="319">
        <f ca="1">('SUBSCRIBER BASE FLTE'!X19*'COMMISSION ASSUMPTIONS FLTE'!$E53)*('COMMISSION ASSUMPTIONS FLTE'!$E30*'DEVICE ASSUMPTIONS FLTE'!$G11)</f>
        <v>0</v>
      </c>
      <c r="Y181" s="319">
        <f ca="1">('SUBSCRIBER BASE FLTE'!Y19*'COMMISSION ASSUMPTIONS FLTE'!$E53)*('COMMISSION ASSUMPTIONS FLTE'!$E30*'DEVICE ASSUMPTIONS FLTE'!$G11)</f>
        <v>0</v>
      </c>
      <c r="Z181" s="319">
        <f ca="1">('SUBSCRIBER BASE FLTE'!Z19*'COMMISSION ASSUMPTIONS FLTE'!$E53)*('COMMISSION ASSUMPTIONS FLTE'!$E30*'DEVICE ASSUMPTIONS FLTE'!$G11)</f>
        <v>0</v>
      </c>
      <c r="AA181" s="319">
        <f ca="1">('SUBSCRIBER BASE FLTE'!AA19*'COMMISSION ASSUMPTIONS FLTE'!$E53)*('COMMISSION ASSUMPTIONS FLTE'!$E30*'DEVICE ASSUMPTIONS FLTE'!$G11)</f>
        <v>0</v>
      </c>
      <c r="AB181" s="319">
        <f ca="1">('SUBSCRIBER BASE FLTE'!AB19*'COMMISSION ASSUMPTIONS FLTE'!$E53)*('COMMISSION ASSUMPTIONS FLTE'!$E30*'DEVICE ASSUMPTIONS FLTE'!$G11)</f>
        <v>0</v>
      </c>
      <c r="AC181" s="319">
        <f ca="1">('SUBSCRIBER BASE FLTE'!AC19*'COMMISSION ASSUMPTIONS FLTE'!$E53)*('COMMISSION ASSUMPTIONS FLTE'!$E30*'DEVICE ASSUMPTIONS FLTE'!$G11)</f>
        <v>0</v>
      </c>
      <c r="AD181" s="319">
        <f ca="1">('SUBSCRIBER BASE FLTE'!AD19*'COMMISSION ASSUMPTIONS FLTE'!$E53)*('COMMISSION ASSUMPTIONS FLTE'!$E30*'DEVICE ASSUMPTIONS FLTE'!$G11)</f>
        <v>0</v>
      </c>
      <c r="AE181" s="319">
        <f ca="1">('SUBSCRIBER BASE FLTE'!AE19*'COMMISSION ASSUMPTIONS FLTE'!$E53)*('COMMISSION ASSUMPTIONS FLTE'!$E30*'DEVICE ASSUMPTIONS FLTE'!$G11)</f>
        <v>0</v>
      </c>
      <c r="AF181" s="319">
        <f ca="1">('SUBSCRIBER BASE FLTE'!AF19*'COMMISSION ASSUMPTIONS FLTE'!$E53)*('COMMISSION ASSUMPTIONS FLTE'!$E30*'DEVICE ASSUMPTIONS FLTE'!$G11)</f>
        <v>0</v>
      </c>
      <c r="AG181" s="319">
        <f ca="1">('SUBSCRIBER BASE FLTE'!AG19*'COMMISSION ASSUMPTIONS FLTE'!$E53)*('COMMISSION ASSUMPTIONS FLTE'!$E30*'DEVICE ASSUMPTIONS FLTE'!$G11)</f>
        <v>0</v>
      </c>
      <c r="AH181" s="319">
        <f ca="1">('SUBSCRIBER BASE FLTE'!AH19*'COMMISSION ASSUMPTIONS FLTE'!$E53)*('COMMISSION ASSUMPTIONS FLTE'!$E30*'DEVICE ASSUMPTIONS FLTE'!$G11)</f>
        <v>0</v>
      </c>
      <c r="AI181" s="319">
        <f ca="1">('SUBSCRIBER BASE FLTE'!AI19*'COMMISSION ASSUMPTIONS FLTE'!$E53)*('COMMISSION ASSUMPTIONS FLTE'!$E30*'DEVICE ASSUMPTIONS FLTE'!$G11)</f>
        <v>0</v>
      </c>
      <c r="AJ181" s="319">
        <f ca="1">('SUBSCRIBER BASE FLTE'!AJ19*'COMMISSION ASSUMPTIONS FLTE'!$E53)*('COMMISSION ASSUMPTIONS FLTE'!$E30*'DEVICE ASSUMPTIONS FLTE'!$G11)</f>
        <v>0</v>
      </c>
      <c r="AK181" s="319">
        <f ca="1">('SUBSCRIBER BASE FLTE'!AK19*'COMMISSION ASSUMPTIONS FLTE'!$E53)*('COMMISSION ASSUMPTIONS FLTE'!$E30*'DEVICE ASSUMPTIONS FLTE'!$G11)</f>
        <v>0</v>
      </c>
      <c r="AL181" s="319">
        <f ca="1">('SUBSCRIBER BASE FLTE'!AL19*'COMMISSION ASSUMPTIONS FLTE'!$E53)*('COMMISSION ASSUMPTIONS FLTE'!$E30*'DEVICE ASSUMPTIONS FLTE'!$G11)</f>
        <v>0</v>
      </c>
      <c r="AM181" s="319">
        <f ca="1">('SUBSCRIBER BASE FLTE'!AM19*'COMMISSION ASSUMPTIONS FLTE'!$E53)*('COMMISSION ASSUMPTIONS FLTE'!$E30*'DEVICE ASSUMPTIONS FLTE'!$G11)</f>
        <v>0</v>
      </c>
      <c r="AN181" s="319">
        <f ca="1">('SUBSCRIBER BASE FLTE'!AN19*'COMMISSION ASSUMPTIONS FLTE'!$E53)*('COMMISSION ASSUMPTIONS FLTE'!$E30*'DEVICE ASSUMPTIONS FLTE'!$G11)</f>
        <v>0</v>
      </c>
      <c r="AO181" s="319">
        <f ca="1">('SUBSCRIBER BASE FLTE'!AO19*'COMMISSION ASSUMPTIONS FLTE'!$E53)*('COMMISSION ASSUMPTIONS FLTE'!$E30*'DEVICE ASSUMPTIONS FLTE'!$G11)</f>
        <v>0</v>
      </c>
      <c r="AP181" s="319">
        <f ca="1">('SUBSCRIBER BASE FLTE'!AP19*'COMMISSION ASSUMPTIONS FLTE'!$E53)*('COMMISSION ASSUMPTIONS FLTE'!$E30*'DEVICE ASSUMPTIONS FLTE'!$G11)</f>
        <v>0</v>
      </c>
      <c r="AQ181" s="319">
        <f ca="1">('SUBSCRIBER BASE FLTE'!AQ19*'COMMISSION ASSUMPTIONS FLTE'!$E53)*('COMMISSION ASSUMPTIONS FLTE'!$E30*'DEVICE ASSUMPTIONS FLTE'!$G11)</f>
        <v>0</v>
      </c>
      <c r="AR181" s="319">
        <f ca="1">('SUBSCRIBER BASE FLTE'!AR19*'COMMISSION ASSUMPTIONS FLTE'!$E53)*('COMMISSION ASSUMPTIONS FLTE'!$E30*'DEVICE ASSUMPTIONS FLTE'!$G11)</f>
        <v>0</v>
      </c>
      <c r="AS181" s="319">
        <f ca="1">('SUBSCRIBER BASE FLTE'!AS19*'COMMISSION ASSUMPTIONS FLTE'!$E53)*('COMMISSION ASSUMPTIONS FLTE'!$E30*'DEVICE ASSUMPTIONS FLTE'!$G11)</f>
        <v>0</v>
      </c>
      <c r="AT181" s="319">
        <f ca="1">('SUBSCRIBER BASE FLTE'!AT19*'COMMISSION ASSUMPTIONS FLTE'!$E53)*('COMMISSION ASSUMPTIONS FLTE'!$E30*'DEVICE ASSUMPTIONS FLTE'!$G11)</f>
        <v>0</v>
      </c>
      <c r="AU181" s="319">
        <f ca="1">('SUBSCRIBER BASE FLTE'!AU19*'COMMISSION ASSUMPTIONS FLTE'!$E53)*('COMMISSION ASSUMPTIONS FLTE'!$E30*'DEVICE ASSUMPTIONS FLTE'!$G11)</f>
        <v>0</v>
      </c>
      <c r="AV181" s="319">
        <f ca="1">('SUBSCRIBER BASE FLTE'!AV19*'COMMISSION ASSUMPTIONS FLTE'!$E53)*('COMMISSION ASSUMPTIONS FLTE'!$E30*'DEVICE ASSUMPTIONS FLTE'!$G11)</f>
        <v>0</v>
      </c>
      <c r="AW181" s="319">
        <f ca="1">('SUBSCRIBER BASE FLTE'!AW19*'COMMISSION ASSUMPTIONS FLTE'!$E53)*('COMMISSION ASSUMPTIONS FLTE'!$E30*'DEVICE ASSUMPTIONS FLTE'!$G11)</f>
        <v>0</v>
      </c>
      <c r="AX181" s="319">
        <f ca="1">('SUBSCRIBER BASE FLTE'!AX19*'COMMISSION ASSUMPTIONS FLTE'!$E53)*('COMMISSION ASSUMPTIONS FLTE'!$E30*'DEVICE ASSUMPTIONS FLTE'!$G11)</f>
        <v>0</v>
      </c>
      <c r="AY181" s="319">
        <f ca="1">('SUBSCRIBER BASE FLTE'!AY19*'COMMISSION ASSUMPTIONS FLTE'!$E53)*('COMMISSION ASSUMPTIONS FLTE'!$E30*'DEVICE ASSUMPTIONS FLTE'!$G11)</f>
        <v>0</v>
      </c>
      <c r="AZ181" s="319">
        <f ca="1">('SUBSCRIBER BASE FLTE'!AZ19*'COMMISSION ASSUMPTIONS FLTE'!$E53)*('COMMISSION ASSUMPTIONS FLTE'!$E30*'DEVICE ASSUMPTIONS FLTE'!$G11)</f>
        <v>0</v>
      </c>
      <c r="BA181" s="319">
        <f ca="1">('SUBSCRIBER BASE FLTE'!BA19*'COMMISSION ASSUMPTIONS FLTE'!$E53)*('COMMISSION ASSUMPTIONS FLTE'!$E30*'DEVICE ASSUMPTIONS FLTE'!$G11)</f>
        <v>0</v>
      </c>
      <c r="BB181" s="319">
        <f ca="1">('SUBSCRIBER BASE FLTE'!BB19*'COMMISSION ASSUMPTIONS FLTE'!$E53)*('COMMISSION ASSUMPTIONS FLTE'!$E30*'DEVICE ASSUMPTIONS FLTE'!$G11)</f>
        <v>0</v>
      </c>
      <c r="BC181" s="319">
        <f ca="1">('SUBSCRIBER BASE FLTE'!BC19*'COMMISSION ASSUMPTIONS FLTE'!$E53)*('COMMISSION ASSUMPTIONS FLTE'!$E30*'DEVICE ASSUMPTIONS FLTE'!$G11)</f>
        <v>0</v>
      </c>
      <c r="BD181" s="319">
        <f ca="1">('SUBSCRIBER BASE FLTE'!BD19*'COMMISSION ASSUMPTIONS FLTE'!$E53)*('COMMISSION ASSUMPTIONS FLTE'!$E30*'DEVICE ASSUMPTIONS FLTE'!$G11)</f>
        <v>0</v>
      </c>
      <c r="BE181" s="319">
        <f ca="1">('SUBSCRIBER BASE FLTE'!BE19*'COMMISSION ASSUMPTIONS FLTE'!$E53)*('COMMISSION ASSUMPTIONS FLTE'!$E30*'DEVICE ASSUMPTIONS FLTE'!$G11)</f>
        <v>0</v>
      </c>
      <c r="BF181" s="319">
        <f ca="1">('SUBSCRIBER BASE FLTE'!BF19*'COMMISSION ASSUMPTIONS FLTE'!$E53)*('COMMISSION ASSUMPTIONS FLTE'!$E30*'DEVICE ASSUMPTIONS FLTE'!$G11)</f>
        <v>0</v>
      </c>
      <c r="BG181" s="319">
        <f ca="1">('SUBSCRIBER BASE FLTE'!BG19*'COMMISSION ASSUMPTIONS FLTE'!$E53)*('COMMISSION ASSUMPTIONS FLTE'!$E30*'DEVICE ASSUMPTIONS FLTE'!$G11)</f>
        <v>0</v>
      </c>
      <c r="BH181" s="319">
        <f ca="1">('SUBSCRIBER BASE FLTE'!BH19*'COMMISSION ASSUMPTIONS FLTE'!$E53)*('COMMISSION ASSUMPTIONS FLTE'!$E30*'DEVICE ASSUMPTIONS FLTE'!$G11)</f>
        <v>0</v>
      </c>
      <c r="BI181" s="319">
        <f ca="1">('SUBSCRIBER BASE FLTE'!BI19*'COMMISSION ASSUMPTIONS FLTE'!$E53)*('COMMISSION ASSUMPTIONS FLTE'!$E30*'DEVICE ASSUMPTIONS FLTE'!$G11)</f>
        <v>0</v>
      </c>
      <c r="BJ181" s="319">
        <f ca="1">('SUBSCRIBER BASE FLTE'!BJ19*'COMMISSION ASSUMPTIONS FLTE'!$E53)*('COMMISSION ASSUMPTIONS FLTE'!$E30*'DEVICE ASSUMPTIONS FLTE'!$G11)</f>
        <v>0</v>
      </c>
      <c r="BK181" s="319">
        <f ca="1">('SUBSCRIBER BASE FLTE'!BK19*'COMMISSION ASSUMPTIONS FLTE'!$E53)*('COMMISSION ASSUMPTIONS FLTE'!$E30*'DEVICE ASSUMPTIONS FLTE'!$G11)</f>
        <v>0</v>
      </c>
      <c r="BL181" s="319">
        <f ca="1">('SUBSCRIBER BASE FLTE'!BL19*'COMMISSION ASSUMPTIONS FLTE'!$E53)*('COMMISSION ASSUMPTIONS FLTE'!$E30*'DEVICE ASSUMPTIONS FLTE'!$G11)</f>
        <v>0</v>
      </c>
      <c r="BM181" s="319">
        <f ca="1">('SUBSCRIBER BASE FLTE'!BM19*'COMMISSION ASSUMPTIONS FLTE'!$E53)*('COMMISSION ASSUMPTIONS FLTE'!$E30*'DEVICE ASSUMPTIONS FLTE'!$G11)</f>
        <v>0</v>
      </c>
      <c r="BN181" s="319">
        <f ca="1">('SUBSCRIBER BASE FLTE'!BN19*'COMMISSION ASSUMPTIONS FLTE'!$E53)*('COMMISSION ASSUMPTIONS FLTE'!$E30*'DEVICE ASSUMPTIONS FLTE'!$G11)</f>
        <v>0</v>
      </c>
      <c r="BO181" s="319">
        <f ca="1">('SUBSCRIBER BASE FLTE'!BO19*'COMMISSION ASSUMPTIONS FLTE'!$E53)*('COMMISSION ASSUMPTIONS FLTE'!$E30*'DEVICE ASSUMPTIONS FLTE'!$G11)</f>
        <v>0</v>
      </c>
      <c r="BP181" s="319">
        <f ca="1">('SUBSCRIBER BASE FLTE'!BP19*'COMMISSION ASSUMPTIONS FLTE'!$E53)*('COMMISSION ASSUMPTIONS FLTE'!$E30*'DEVICE ASSUMPTIONS FLTE'!$G11)</f>
        <v>0</v>
      </c>
      <c r="BQ181" s="319">
        <f ca="1">('SUBSCRIBER BASE FLTE'!BQ19*'COMMISSION ASSUMPTIONS FLTE'!$E53)*('COMMISSION ASSUMPTIONS FLTE'!$E30*'DEVICE ASSUMPTIONS FLTE'!$G11)</f>
        <v>0</v>
      </c>
      <c r="BR181" s="319">
        <f ca="1">('SUBSCRIBER BASE FLTE'!BR19*'COMMISSION ASSUMPTIONS FLTE'!$E53)*('COMMISSION ASSUMPTIONS FLTE'!$E30*'DEVICE ASSUMPTIONS FLTE'!$G11)</f>
        <v>0</v>
      </c>
    </row>
    <row r="182" spans="2:70" ht="24" customHeight="1" outlineLevel="1">
      <c r="B182" s="313" t="str">
        <f>B174</f>
        <v>FLTE 200GB</v>
      </c>
      <c r="C182" s="319">
        <f>('SUBSCRIBER BASE FLTE'!C20*'COMMISSION ASSUMPTIONS FLTE'!$E54)*('COMMISSION ASSUMPTIONS FLTE'!$E31*'DEVICE ASSUMPTIONS FLTE'!$G12)</f>
        <v>0</v>
      </c>
      <c r="D182" s="319">
        <f>('SUBSCRIBER BASE FLTE'!D20*'COMMISSION ASSUMPTIONS FLTE'!$E54)*('COMMISSION ASSUMPTIONS FLTE'!$E31*'DEVICE ASSUMPTIONS FLTE'!$G12)</f>
        <v>0</v>
      </c>
      <c r="E182" s="319">
        <f>('SUBSCRIBER BASE FLTE'!E20*'COMMISSION ASSUMPTIONS FLTE'!$E54)*('COMMISSION ASSUMPTIONS FLTE'!$E31*'DEVICE ASSUMPTIONS FLTE'!$G12)</f>
        <v>0</v>
      </c>
      <c r="F182" s="319">
        <f>('SUBSCRIBER BASE FLTE'!F20*'COMMISSION ASSUMPTIONS FLTE'!$E54)*('COMMISSION ASSUMPTIONS FLTE'!$E31*'DEVICE ASSUMPTIONS FLTE'!$G12)</f>
        <v>0</v>
      </c>
      <c r="G182" s="319">
        <f>('SUBSCRIBER BASE FLTE'!G20*'COMMISSION ASSUMPTIONS FLTE'!$E54)*('COMMISSION ASSUMPTIONS FLTE'!$E31*'DEVICE ASSUMPTIONS FLTE'!$G12)</f>
        <v>0</v>
      </c>
      <c r="H182" s="319">
        <f>('SUBSCRIBER BASE FLTE'!H20*'COMMISSION ASSUMPTIONS FLTE'!$E54)*('COMMISSION ASSUMPTIONS FLTE'!$E31*'DEVICE ASSUMPTIONS FLTE'!$G12)</f>
        <v>0</v>
      </c>
      <c r="I182" s="319">
        <f>('SUBSCRIBER BASE FLTE'!I20*'COMMISSION ASSUMPTIONS FLTE'!$E54)*('COMMISSION ASSUMPTIONS FLTE'!$E31*'DEVICE ASSUMPTIONS FLTE'!$G12)</f>
        <v>0</v>
      </c>
      <c r="J182" s="319">
        <f>('SUBSCRIBER BASE FLTE'!J20*'COMMISSION ASSUMPTIONS FLTE'!$E54)*('COMMISSION ASSUMPTIONS FLTE'!$E31*'DEVICE ASSUMPTIONS FLTE'!$G12)</f>
        <v>0</v>
      </c>
      <c r="K182" s="319">
        <f ca="1">('SUBSCRIBER BASE FLTE'!K20*'COMMISSION ASSUMPTIONS FLTE'!$E54)*('COMMISSION ASSUMPTIONS FLTE'!$E31*'DEVICE ASSUMPTIONS FLTE'!$G12)</f>
        <v>0</v>
      </c>
      <c r="L182" s="319">
        <f ca="1">('SUBSCRIBER BASE FLTE'!L20*'COMMISSION ASSUMPTIONS FLTE'!$E54)*('COMMISSION ASSUMPTIONS FLTE'!$E31*'DEVICE ASSUMPTIONS FLTE'!$G12)</f>
        <v>0</v>
      </c>
      <c r="M182" s="319">
        <f ca="1">('SUBSCRIBER BASE FLTE'!M20*'COMMISSION ASSUMPTIONS FLTE'!$E54)*('COMMISSION ASSUMPTIONS FLTE'!$E31*'DEVICE ASSUMPTIONS FLTE'!$G12)</f>
        <v>0</v>
      </c>
      <c r="N182" s="319">
        <f ca="1">('SUBSCRIBER BASE FLTE'!N20*'COMMISSION ASSUMPTIONS FLTE'!$E54)*('COMMISSION ASSUMPTIONS FLTE'!$E31*'DEVICE ASSUMPTIONS FLTE'!$G12)</f>
        <v>0</v>
      </c>
      <c r="O182" s="319">
        <f ca="1">('SUBSCRIBER BASE FLTE'!O20*'COMMISSION ASSUMPTIONS FLTE'!$E54)*('COMMISSION ASSUMPTIONS FLTE'!$E31*'DEVICE ASSUMPTIONS FLTE'!$G12)</f>
        <v>0</v>
      </c>
      <c r="P182" s="319">
        <f ca="1">('SUBSCRIBER BASE FLTE'!P20*'COMMISSION ASSUMPTIONS FLTE'!$E54)*('COMMISSION ASSUMPTIONS FLTE'!$E31*'DEVICE ASSUMPTIONS FLTE'!$G12)</f>
        <v>0</v>
      </c>
      <c r="Q182" s="319">
        <f ca="1">('SUBSCRIBER BASE FLTE'!Q20*'COMMISSION ASSUMPTIONS FLTE'!$E54)*('COMMISSION ASSUMPTIONS FLTE'!$E31*'DEVICE ASSUMPTIONS FLTE'!$G12)</f>
        <v>0</v>
      </c>
      <c r="R182" s="319">
        <f ca="1">('SUBSCRIBER BASE FLTE'!R20*'COMMISSION ASSUMPTIONS FLTE'!$E54)*('COMMISSION ASSUMPTIONS FLTE'!$E31*'DEVICE ASSUMPTIONS FLTE'!$G12)</f>
        <v>0</v>
      </c>
      <c r="S182" s="319">
        <f ca="1">('SUBSCRIBER BASE FLTE'!S20*'COMMISSION ASSUMPTIONS FLTE'!$E54)*('COMMISSION ASSUMPTIONS FLTE'!$E31*'DEVICE ASSUMPTIONS FLTE'!$G12)</f>
        <v>0</v>
      </c>
      <c r="T182" s="319">
        <f ca="1">('SUBSCRIBER BASE FLTE'!T20*'COMMISSION ASSUMPTIONS FLTE'!$E54)*('COMMISSION ASSUMPTIONS FLTE'!$E31*'DEVICE ASSUMPTIONS FLTE'!$G12)</f>
        <v>0</v>
      </c>
      <c r="U182" s="319">
        <f ca="1">('SUBSCRIBER BASE FLTE'!U20*'COMMISSION ASSUMPTIONS FLTE'!$E54)*('COMMISSION ASSUMPTIONS FLTE'!$E31*'DEVICE ASSUMPTIONS FLTE'!$G12)</f>
        <v>0</v>
      </c>
      <c r="V182" s="319">
        <f ca="1">('SUBSCRIBER BASE FLTE'!V20*'COMMISSION ASSUMPTIONS FLTE'!$E54)*('COMMISSION ASSUMPTIONS FLTE'!$E31*'DEVICE ASSUMPTIONS FLTE'!$G12)</f>
        <v>0</v>
      </c>
      <c r="W182" s="319">
        <f ca="1">('SUBSCRIBER BASE FLTE'!W20*'COMMISSION ASSUMPTIONS FLTE'!$E54)*('COMMISSION ASSUMPTIONS FLTE'!$E31*'DEVICE ASSUMPTIONS FLTE'!$G12)</f>
        <v>0</v>
      </c>
      <c r="X182" s="319">
        <f ca="1">('SUBSCRIBER BASE FLTE'!X20*'COMMISSION ASSUMPTIONS FLTE'!$E54)*('COMMISSION ASSUMPTIONS FLTE'!$E31*'DEVICE ASSUMPTIONS FLTE'!$G12)</f>
        <v>0</v>
      </c>
      <c r="Y182" s="319">
        <f ca="1">('SUBSCRIBER BASE FLTE'!Y20*'COMMISSION ASSUMPTIONS FLTE'!$E54)*('COMMISSION ASSUMPTIONS FLTE'!$E31*'DEVICE ASSUMPTIONS FLTE'!$G12)</f>
        <v>0</v>
      </c>
      <c r="Z182" s="319">
        <f ca="1">('SUBSCRIBER BASE FLTE'!Z20*'COMMISSION ASSUMPTIONS FLTE'!$E54)*('COMMISSION ASSUMPTIONS FLTE'!$E31*'DEVICE ASSUMPTIONS FLTE'!$G12)</f>
        <v>0</v>
      </c>
      <c r="AA182" s="319">
        <f ca="1">('SUBSCRIBER BASE FLTE'!AA20*'COMMISSION ASSUMPTIONS FLTE'!$E54)*('COMMISSION ASSUMPTIONS FLTE'!$E31*'DEVICE ASSUMPTIONS FLTE'!$G12)</f>
        <v>0</v>
      </c>
      <c r="AB182" s="319">
        <f ca="1">('SUBSCRIBER BASE FLTE'!AB20*'COMMISSION ASSUMPTIONS FLTE'!$E54)*('COMMISSION ASSUMPTIONS FLTE'!$E31*'DEVICE ASSUMPTIONS FLTE'!$G12)</f>
        <v>0</v>
      </c>
      <c r="AC182" s="319">
        <f ca="1">('SUBSCRIBER BASE FLTE'!AC20*'COMMISSION ASSUMPTIONS FLTE'!$E54)*('COMMISSION ASSUMPTIONS FLTE'!$E31*'DEVICE ASSUMPTIONS FLTE'!$G12)</f>
        <v>0</v>
      </c>
      <c r="AD182" s="319">
        <f ca="1">('SUBSCRIBER BASE FLTE'!AD20*'COMMISSION ASSUMPTIONS FLTE'!$E54)*('COMMISSION ASSUMPTIONS FLTE'!$E31*'DEVICE ASSUMPTIONS FLTE'!$G12)</f>
        <v>0</v>
      </c>
      <c r="AE182" s="319">
        <f ca="1">('SUBSCRIBER BASE FLTE'!AE20*'COMMISSION ASSUMPTIONS FLTE'!$E54)*('COMMISSION ASSUMPTIONS FLTE'!$E31*'DEVICE ASSUMPTIONS FLTE'!$G12)</f>
        <v>0</v>
      </c>
      <c r="AF182" s="319">
        <f ca="1">('SUBSCRIBER BASE FLTE'!AF20*'COMMISSION ASSUMPTIONS FLTE'!$E54)*('COMMISSION ASSUMPTIONS FLTE'!$E31*'DEVICE ASSUMPTIONS FLTE'!$G12)</f>
        <v>0</v>
      </c>
      <c r="AG182" s="319">
        <f ca="1">('SUBSCRIBER BASE FLTE'!AG20*'COMMISSION ASSUMPTIONS FLTE'!$E54)*('COMMISSION ASSUMPTIONS FLTE'!$E31*'DEVICE ASSUMPTIONS FLTE'!$G12)</f>
        <v>0</v>
      </c>
      <c r="AH182" s="319">
        <f ca="1">('SUBSCRIBER BASE FLTE'!AH20*'COMMISSION ASSUMPTIONS FLTE'!$E54)*('COMMISSION ASSUMPTIONS FLTE'!$E31*'DEVICE ASSUMPTIONS FLTE'!$G12)</f>
        <v>0</v>
      </c>
      <c r="AI182" s="319">
        <f ca="1">('SUBSCRIBER BASE FLTE'!AI20*'COMMISSION ASSUMPTIONS FLTE'!$E54)*('COMMISSION ASSUMPTIONS FLTE'!$E31*'DEVICE ASSUMPTIONS FLTE'!$G12)</f>
        <v>0</v>
      </c>
      <c r="AJ182" s="319">
        <f ca="1">('SUBSCRIBER BASE FLTE'!AJ20*'COMMISSION ASSUMPTIONS FLTE'!$E54)*('COMMISSION ASSUMPTIONS FLTE'!$E31*'DEVICE ASSUMPTIONS FLTE'!$G12)</f>
        <v>0</v>
      </c>
      <c r="AK182" s="319">
        <f ca="1">('SUBSCRIBER BASE FLTE'!AK20*'COMMISSION ASSUMPTIONS FLTE'!$E54)*('COMMISSION ASSUMPTIONS FLTE'!$E31*'DEVICE ASSUMPTIONS FLTE'!$G12)</f>
        <v>0</v>
      </c>
      <c r="AL182" s="319">
        <f ca="1">('SUBSCRIBER BASE FLTE'!AL20*'COMMISSION ASSUMPTIONS FLTE'!$E54)*('COMMISSION ASSUMPTIONS FLTE'!$E31*'DEVICE ASSUMPTIONS FLTE'!$G12)</f>
        <v>0</v>
      </c>
      <c r="AM182" s="319">
        <f ca="1">('SUBSCRIBER BASE FLTE'!AM20*'COMMISSION ASSUMPTIONS FLTE'!$E54)*('COMMISSION ASSUMPTIONS FLTE'!$E31*'DEVICE ASSUMPTIONS FLTE'!$G12)</f>
        <v>0</v>
      </c>
      <c r="AN182" s="319">
        <f ca="1">('SUBSCRIBER BASE FLTE'!AN20*'COMMISSION ASSUMPTIONS FLTE'!$E54)*('COMMISSION ASSUMPTIONS FLTE'!$E31*'DEVICE ASSUMPTIONS FLTE'!$G12)</f>
        <v>0</v>
      </c>
      <c r="AO182" s="319">
        <f ca="1">('SUBSCRIBER BASE FLTE'!AO20*'COMMISSION ASSUMPTIONS FLTE'!$E54)*('COMMISSION ASSUMPTIONS FLTE'!$E31*'DEVICE ASSUMPTIONS FLTE'!$G12)</f>
        <v>0</v>
      </c>
      <c r="AP182" s="319">
        <f ca="1">('SUBSCRIBER BASE FLTE'!AP20*'COMMISSION ASSUMPTIONS FLTE'!$E54)*('COMMISSION ASSUMPTIONS FLTE'!$E31*'DEVICE ASSUMPTIONS FLTE'!$G12)</f>
        <v>0</v>
      </c>
      <c r="AQ182" s="319">
        <f ca="1">('SUBSCRIBER BASE FLTE'!AQ20*'COMMISSION ASSUMPTIONS FLTE'!$E54)*('COMMISSION ASSUMPTIONS FLTE'!$E31*'DEVICE ASSUMPTIONS FLTE'!$G12)</f>
        <v>0</v>
      </c>
      <c r="AR182" s="319">
        <f ca="1">('SUBSCRIBER BASE FLTE'!AR20*'COMMISSION ASSUMPTIONS FLTE'!$E54)*('COMMISSION ASSUMPTIONS FLTE'!$E31*'DEVICE ASSUMPTIONS FLTE'!$G12)</f>
        <v>0</v>
      </c>
      <c r="AS182" s="319">
        <f ca="1">('SUBSCRIBER BASE FLTE'!AS20*'COMMISSION ASSUMPTIONS FLTE'!$E54)*('COMMISSION ASSUMPTIONS FLTE'!$E31*'DEVICE ASSUMPTIONS FLTE'!$G12)</f>
        <v>0</v>
      </c>
      <c r="AT182" s="319">
        <f ca="1">('SUBSCRIBER BASE FLTE'!AT20*'COMMISSION ASSUMPTIONS FLTE'!$E54)*('COMMISSION ASSUMPTIONS FLTE'!$E31*'DEVICE ASSUMPTIONS FLTE'!$G12)</f>
        <v>0</v>
      </c>
      <c r="AU182" s="319">
        <f ca="1">('SUBSCRIBER BASE FLTE'!AU20*'COMMISSION ASSUMPTIONS FLTE'!$E54)*('COMMISSION ASSUMPTIONS FLTE'!$E31*'DEVICE ASSUMPTIONS FLTE'!$G12)</f>
        <v>0</v>
      </c>
      <c r="AV182" s="319">
        <f ca="1">('SUBSCRIBER BASE FLTE'!AV20*'COMMISSION ASSUMPTIONS FLTE'!$E54)*('COMMISSION ASSUMPTIONS FLTE'!$E31*'DEVICE ASSUMPTIONS FLTE'!$G12)</f>
        <v>0</v>
      </c>
      <c r="AW182" s="319">
        <f ca="1">('SUBSCRIBER BASE FLTE'!AW20*'COMMISSION ASSUMPTIONS FLTE'!$E54)*('COMMISSION ASSUMPTIONS FLTE'!$E31*'DEVICE ASSUMPTIONS FLTE'!$G12)</f>
        <v>0</v>
      </c>
      <c r="AX182" s="319">
        <f ca="1">('SUBSCRIBER BASE FLTE'!AX20*'COMMISSION ASSUMPTIONS FLTE'!$E54)*('COMMISSION ASSUMPTIONS FLTE'!$E31*'DEVICE ASSUMPTIONS FLTE'!$G12)</f>
        <v>0</v>
      </c>
      <c r="AY182" s="319">
        <f ca="1">('SUBSCRIBER BASE FLTE'!AY20*'COMMISSION ASSUMPTIONS FLTE'!$E54)*('COMMISSION ASSUMPTIONS FLTE'!$E31*'DEVICE ASSUMPTIONS FLTE'!$G12)</f>
        <v>0</v>
      </c>
      <c r="AZ182" s="319">
        <f ca="1">('SUBSCRIBER BASE FLTE'!AZ20*'COMMISSION ASSUMPTIONS FLTE'!$E54)*('COMMISSION ASSUMPTIONS FLTE'!$E31*'DEVICE ASSUMPTIONS FLTE'!$G12)</f>
        <v>0</v>
      </c>
      <c r="BA182" s="319">
        <f ca="1">('SUBSCRIBER BASE FLTE'!BA20*'COMMISSION ASSUMPTIONS FLTE'!$E54)*('COMMISSION ASSUMPTIONS FLTE'!$E31*'DEVICE ASSUMPTIONS FLTE'!$G12)</f>
        <v>0</v>
      </c>
      <c r="BB182" s="319">
        <f ca="1">('SUBSCRIBER BASE FLTE'!BB20*'COMMISSION ASSUMPTIONS FLTE'!$E54)*('COMMISSION ASSUMPTIONS FLTE'!$E31*'DEVICE ASSUMPTIONS FLTE'!$G12)</f>
        <v>0</v>
      </c>
      <c r="BC182" s="319">
        <f ca="1">('SUBSCRIBER BASE FLTE'!BC20*'COMMISSION ASSUMPTIONS FLTE'!$E54)*('COMMISSION ASSUMPTIONS FLTE'!$E31*'DEVICE ASSUMPTIONS FLTE'!$G12)</f>
        <v>0</v>
      </c>
      <c r="BD182" s="319">
        <f ca="1">('SUBSCRIBER BASE FLTE'!BD20*'COMMISSION ASSUMPTIONS FLTE'!$E54)*('COMMISSION ASSUMPTIONS FLTE'!$E31*'DEVICE ASSUMPTIONS FLTE'!$G12)</f>
        <v>0</v>
      </c>
      <c r="BE182" s="319">
        <f ca="1">('SUBSCRIBER BASE FLTE'!BE20*'COMMISSION ASSUMPTIONS FLTE'!$E54)*('COMMISSION ASSUMPTIONS FLTE'!$E31*'DEVICE ASSUMPTIONS FLTE'!$G12)</f>
        <v>0</v>
      </c>
      <c r="BF182" s="319">
        <f ca="1">('SUBSCRIBER BASE FLTE'!BF20*'COMMISSION ASSUMPTIONS FLTE'!$E54)*('COMMISSION ASSUMPTIONS FLTE'!$E31*'DEVICE ASSUMPTIONS FLTE'!$G12)</f>
        <v>0</v>
      </c>
      <c r="BG182" s="319">
        <f ca="1">('SUBSCRIBER BASE FLTE'!BG20*'COMMISSION ASSUMPTIONS FLTE'!$E54)*('COMMISSION ASSUMPTIONS FLTE'!$E31*'DEVICE ASSUMPTIONS FLTE'!$G12)</f>
        <v>0</v>
      </c>
      <c r="BH182" s="319">
        <f ca="1">('SUBSCRIBER BASE FLTE'!BH20*'COMMISSION ASSUMPTIONS FLTE'!$E54)*('COMMISSION ASSUMPTIONS FLTE'!$E31*'DEVICE ASSUMPTIONS FLTE'!$G12)</f>
        <v>0</v>
      </c>
      <c r="BI182" s="319">
        <f ca="1">('SUBSCRIBER BASE FLTE'!BI20*'COMMISSION ASSUMPTIONS FLTE'!$E54)*('COMMISSION ASSUMPTIONS FLTE'!$E31*'DEVICE ASSUMPTIONS FLTE'!$G12)</f>
        <v>0</v>
      </c>
      <c r="BJ182" s="319">
        <f ca="1">('SUBSCRIBER BASE FLTE'!BJ20*'COMMISSION ASSUMPTIONS FLTE'!$E54)*('COMMISSION ASSUMPTIONS FLTE'!$E31*'DEVICE ASSUMPTIONS FLTE'!$G12)</f>
        <v>0</v>
      </c>
      <c r="BK182" s="319">
        <f ca="1">('SUBSCRIBER BASE FLTE'!BK20*'COMMISSION ASSUMPTIONS FLTE'!$E54)*('COMMISSION ASSUMPTIONS FLTE'!$E31*'DEVICE ASSUMPTIONS FLTE'!$G12)</f>
        <v>0</v>
      </c>
      <c r="BL182" s="319">
        <f ca="1">('SUBSCRIBER BASE FLTE'!BL20*'COMMISSION ASSUMPTIONS FLTE'!$E54)*('COMMISSION ASSUMPTIONS FLTE'!$E31*'DEVICE ASSUMPTIONS FLTE'!$G12)</f>
        <v>0</v>
      </c>
      <c r="BM182" s="319">
        <f ca="1">('SUBSCRIBER BASE FLTE'!BM20*'COMMISSION ASSUMPTIONS FLTE'!$E54)*('COMMISSION ASSUMPTIONS FLTE'!$E31*'DEVICE ASSUMPTIONS FLTE'!$G12)</f>
        <v>0</v>
      </c>
      <c r="BN182" s="319">
        <f ca="1">('SUBSCRIBER BASE FLTE'!BN20*'COMMISSION ASSUMPTIONS FLTE'!$E54)*('COMMISSION ASSUMPTIONS FLTE'!$E31*'DEVICE ASSUMPTIONS FLTE'!$G12)</f>
        <v>0</v>
      </c>
      <c r="BO182" s="319">
        <f ca="1">('SUBSCRIBER BASE FLTE'!BO20*'COMMISSION ASSUMPTIONS FLTE'!$E54)*('COMMISSION ASSUMPTIONS FLTE'!$E31*'DEVICE ASSUMPTIONS FLTE'!$G12)</f>
        <v>0</v>
      </c>
      <c r="BP182" s="319">
        <f ca="1">('SUBSCRIBER BASE FLTE'!BP20*'COMMISSION ASSUMPTIONS FLTE'!$E54)*('COMMISSION ASSUMPTIONS FLTE'!$E31*'DEVICE ASSUMPTIONS FLTE'!$G12)</f>
        <v>0</v>
      </c>
      <c r="BQ182" s="319">
        <f ca="1">('SUBSCRIBER BASE FLTE'!BQ20*'COMMISSION ASSUMPTIONS FLTE'!$E54)*('COMMISSION ASSUMPTIONS FLTE'!$E31*'DEVICE ASSUMPTIONS FLTE'!$G12)</f>
        <v>0</v>
      </c>
      <c r="BR182" s="319">
        <f ca="1">('SUBSCRIBER BASE FLTE'!BR20*'COMMISSION ASSUMPTIONS FLTE'!$E54)*('COMMISSION ASSUMPTIONS FLTE'!$E31*'DEVICE ASSUMPTIONS FLTE'!$G12)</f>
        <v>0</v>
      </c>
    </row>
    <row r="183" spans="2:70" ht="24" customHeight="1" outlineLevel="1">
      <c r="B183" s="313" t="str">
        <f>B175</f>
        <v>FLTE 400GB</v>
      </c>
      <c r="C183" s="319">
        <f>('SUBSCRIBER BASE FLTE'!C21*'COMMISSION ASSUMPTIONS FLTE'!$E55)*('COMMISSION ASSUMPTIONS FLTE'!$E32*'DEVICE ASSUMPTIONS FLTE'!$G13)</f>
        <v>0</v>
      </c>
      <c r="D183" s="319">
        <f>('SUBSCRIBER BASE FLTE'!D21*'COMMISSION ASSUMPTIONS FLTE'!$E55)*('COMMISSION ASSUMPTIONS FLTE'!$E32*'DEVICE ASSUMPTIONS FLTE'!$G13)</f>
        <v>0</v>
      </c>
      <c r="E183" s="319">
        <f>('SUBSCRIBER BASE FLTE'!E21*'COMMISSION ASSUMPTIONS FLTE'!$E55)*('COMMISSION ASSUMPTIONS FLTE'!$E32*'DEVICE ASSUMPTIONS FLTE'!$G13)</f>
        <v>0</v>
      </c>
      <c r="F183" s="319">
        <f>('SUBSCRIBER BASE FLTE'!F21*'COMMISSION ASSUMPTIONS FLTE'!$E55)*('COMMISSION ASSUMPTIONS FLTE'!$E32*'DEVICE ASSUMPTIONS FLTE'!$G13)</f>
        <v>0</v>
      </c>
      <c r="G183" s="319">
        <f>('SUBSCRIBER BASE FLTE'!G21*'COMMISSION ASSUMPTIONS FLTE'!$E55)*('COMMISSION ASSUMPTIONS FLTE'!$E32*'DEVICE ASSUMPTIONS FLTE'!$G13)</f>
        <v>0</v>
      </c>
      <c r="H183" s="319">
        <f>('SUBSCRIBER BASE FLTE'!H21*'COMMISSION ASSUMPTIONS FLTE'!$E55)*('COMMISSION ASSUMPTIONS FLTE'!$E32*'DEVICE ASSUMPTIONS FLTE'!$G13)</f>
        <v>0</v>
      </c>
      <c r="I183" s="319">
        <f>('SUBSCRIBER BASE FLTE'!I21*'COMMISSION ASSUMPTIONS FLTE'!$E55)*('COMMISSION ASSUMPTIONS FLTE'!$E32*'DEVICE ASSUMPTIONS FLTE'!$G13)</f>
        <v>0</v>
      </c>
      <c r="J183" s="319">
        <f>('SUBSCRIBER BASE FLTE'!J21*'COMMISSION ASSUMPTIONS FLTE'!$E55)*('COMMISSION ASSUMPTIONS FLTE'!$E32*'DEVICE ASSUMPTIONS FLTE'!$G13)</f>
        <v>0</v>
      </c>
      <c r="K183" s="319">
        <f ca="1">('SUBSCRIBER BASE FLTE'!K21*'COMMISSION ASSUMPTIONS FLTE'!$E55)*('COMMISSION ASSUMPTIONS FLTE'!$E32*'DEVICE ASSUMPTIONS FLTE'!$G13)</f>
        <v>0</v>
      </c>
      <c r="L183" s="319">
        <f ca="1">('SUBSCRIBER BASE FLTE'!L21*'COMMISSION ASSUMPTIONS FLTE'!$E55)*('COMMISSION ASSUMPTIONS FLTE'!$E32*'DEVICE ASSUMPTIONS FLTE'!$G13)</f>
        <v>0</v>
      </c>
      <c r="M183" s="319">
        <f ca="1">('SUBSCRIBER BASE FLTE'!M21*'COMMISSION ASSUMPTIONS FLTE'!$E55)*('COMMISSION ASSUMPTIONS FLTE'!$E32*'DEVICE ASSUMPTIONS FLTE'!$G13)</f>
        <v>0</v>
      </c>
      <c r="N183" s="319">
        <f ca="1">('SUBSCRIBER BASE FLTE'!N21*'COMMISSION ASSUMPTIONS FLTE'!$E55)*('COMMISSION ASSUMPTIONS FLTE'!$E32*'DEVICE ASSUMPTIONS FLTE'!$G13)</f>
        <v>0</v>
      </c>
      <c r="O183" s="319">
        <f ca="1">('SUBSCRIBER BASE FLTE'!O21*'COMMISSION ASSUMPTIONS FLTE'!$E55)*('COMMISSION ASSUMPTIONS FLTE'!$E32*'DEVICE ASSUMPTIONS FLTE'!$G13)</f>
        <v>0</v>
      </c>
      <c r="P183" s="319">
        <f ca="1">('SUBSCRIBER BASE FLTE'!P21*'COMMISSION ASSUMPTIONS FLTE'!$E55)*('COMMISSION ASSUMPTIONS FLTE'!$E32*'DEVICE ASSUMPTIONS FLTE'!$G13)</f>
        <v>0</v>
      </c>
      <c r="Q183" s="319">
        <f ca="1">('SUBSCRIBER BASE FLTE'!Q21*'COMMISSION ASSUMPTIONS FLTE'!$E55)*('COMMISSION ASSUMPTIONS FLTE'!$E32*'DEVICE ASSUMPTIONS FLTE'!$G13)</f>
        <v>0</v>
      </c>
      <c r="R183" s="319">
        <f ca="1">('SUBSCRIBER BASE FLTE'!R21*'COMMISSION ASSUMPTIONS FLTE'!$E55)*('COMMISSION ASSUMPTIONS FLTE'!$E32*'DEVICE ASSUMPTIONS FLTE'!$G13)</f>
        <v>0</v>
      </c>
      <c r="S183" s="319">
        <f ca="1">('SUBSCRIBER BASE FLTE'!S21*'COMMISSION ASSUMPTIONS FLTE'!$E55)*('COMMISSION ASSUMPTIONS FLTE'!$E32*'DEVICE ASSUMPTIONS FLTE'!$G13)</f>
        <v>0</v>
      </c>
      <c r="T183" s="319">
        <f ca="1">('SUBSCRIBER BASE FLTE'!T21*'COMMISSION ASSUMPTIONS FLTE'!$E55)*('COMMISSION ASSUMPTIONS FLTE'!$E32*'DEVICE ASSUMPTIONS FLTE'!$G13)</f>
        <v>0</v>
      </c>
      <c r="U183" s="319">
        <f ca="1">('SUBSCRIBER BASE FLTE'!U21*'COMMISSION ASSUMPTIONS FLTE'!$E55)*('COMMISSION ASSUMPTIONS FLTE'!$E32*'DEVICE ASSUMPTIONS FLTE'!$G13)</f>
        <v>0</v>
      </c>
      <c r="V183" s="319">
        <f ca="1">('SUBSCRIBER BASE FLTE'!V21*'COMMISSION ASSUMPTIONS FLTE'!$E55)*('COMMISSION ASSUMPTIONS FLTE'!$E32*'DEVICE ASSUMPTIONS FLTE'!$G13)</f>
        <v>0</v>
      </c>
      <c r="W183" s="319">
        <f ca="1">('SUBSCRIBER BASE FLTE'!W21*'COMMISSION ASSUMPTIONS FLTE'!$E55)*('COMMISSION ASSUMPTIONS FLTE'!$E32*'DEVICE ASSUMPTIONS FLTE'!$G13)</f>
        <v>0</v>
      </c>
      <c r="X183" s="319">
        <f ca="1">('SUBSCRIBER BASE FLTE'!X21*'COMMISSION ASSUMPTIONS FLTE'!$E55)*('COMMISSION ASSUMPTIONS FLTE'!$E32*'DEVICE ASSUMPTIONS FLTE'!$G13)</f>
        <v>0</v>
      </c>
      <c r="Y183" s="319">
        <f ca="1">('SUBSCRIBER BASE FLTE'!Y21*'COMMISSION ASSUMPTIONS FLTE'!$E55)*('COMMISSION ASSUMPTIONS FLTE'!$E32*'DEVICE ASSUMPTIONS FLTE'!$G13)</f>
        <v>0</v>
      </c>
      <c r="Z183" s="319">
        <f ca="1">('SUBSCRIBER BASE FLTE'!Z21*'COMMISSION ASSUMPTIONS FLTE'!$E55)*('COMMISSION ASSUMPTIONS FLTE'!$E32*'DEVICE ASSUMPTIONS FLTE'!$G13)</f>
        <v>0</v>
      </c>
      <c r="AA183" s="319">
        <f ca="1">('SUBSCRIBER BASE FLTE'!AA21*'COMMISSION ASSUMPTIONS FLTE'!$E55)*('COMMISSION ASSUMPTIONS FLTE'!$E32*'DEVICE ASSUMPTIONS FLTE'!$G13)</f>
        <v>0</v>
      </c>
      <c r="AB183" s="319">
        <f ca="1">('SUBSCRIBER BASE FLTE'!AB21*'COMMISSION ASSUMPTIONS FLTE'!$E55)*('COMMISSION ASSUMPTIONS FLTE'!$E32*'DEVICE ASSUMPTIONS FLTE'!$G13)</f>
        <v>0</v>
      </c>
      <c r="AC183" s="319">
        <f ca="1">('SUBSCRIBER BASE FLTE'!AC21*'COMMISSION ASSUMPTIONS FLTE'!$E55)*('COMMISSION ASSUMPTIONS FLTE'!$E32*'DEVICE ASSUMPTIONS FLTE'!$G13)</f>
        <v>0</v>
      </c>
      <c r="AD183" s="319">
        <f ca="1">('SUBSCRIBER BASE FLTE'!AD21*'COMMISSION ASSUMPTIONS FLTE'!$E55)*('COMMISSION ASSUMPTIONS FLTE'!$E32*'DEVICE ASSUMPTIONS FLTE'!$G13)</f>
        <v>0</v>
      </c>
      <c r="AE183" s="319">
        <f ca="1">('SUBSCRIBER BASE FLTE'!AE21*'COMMISSION ASSUMPTIONS FLTE'!$E55)*('COMMISSION ASSUMPTIONS FLTE'!$E32*'DEVICE ASSUMPTIONS FLTE'!$G13)</f>
        <v>0</v>
      </c>
      <c r="AF183" s="319">
        <f ca="1">('SUBSCRIBER BASE FLTE'!AF21*'COMMISSION ASSUMPTIONS FLTE'!$E55)*('COMMISSION ASSUMPTIONS FLTE'!$E32*'DEVICE ASSUMPTIONS FLTE'!$G13)</f>
        <v>0</v>
      </c>
      <c r="AG183" s="319">
        <f ca="1">('SUBSCRIBER BASE FLTE'!AG21*'COMMISSION ASSUMPTIONS FLTE'!$E55)*('COMMISSION ASSUMPTIONS FLTE'!$E32*'DEVICE ASSUMPTIONS FLTE'!$G13)</f>
        <v>0</v>
      </c>
      <c r="AH183" s="319">
        <f ca="1">('SUBSCRIBER BASE FLTE'!AH21*'COMMISSION ASSUMPTIONS FLTE'!$E55)*('COMMISSION ASSUMPTIONS FLTE'!$E32*'DEVICE ASSUMPTIONS FLTE'!$G13)</f>
        <v>0</v>
      </c>
      <c r="AI183" s="319">
        <f ca="1">('SUBSCRIBER BASE FLTE'!AI21*'COMMISSION ASSUMPTIONS FLTE'!$E55)*('COMMISSION ASSUMPTIONS FLTE'!$E32*'DEVICE ASSUMPTIONS FLTE'!$G13)</f>
        <v>0</v>
      </c>
      <c r="AJ183" s="319">
        <f ca="1">('SUBSCRIBER BASE FLTE'!AJ21*'COMMISSION ASSUMPTIONS FLTE'!$E55)*('COMMISSION ASSUMPTIONS FLTE'!$E32*'DEVICE ASSUMPTIONS FLTE'!$G13)</f>
        <v>0</v>
      </c>
      <c r="AK183" s="319">
        <f ca="1">('SUBSCRIBER BASE FLTE'!AK21*'COMMISSION ASSUMPTIONS FLTE'!$E55)*('COMMISSION ASSUMPTIONS FLTE'!$E32*'DEVICE ASSUMPTIONS FLTE'!$G13)</f>
        <v>0</v>
      </c>
      <c r="AL183" s="319">
        <f ca="1">('SUBSCRIBER BASE FLTE'!AL21*'COMMISSION ASSUMPTIONS FLTE'!$E55)*('COMMISSION ASSUMPTIONS FLTE'!$E32*'DEVICE ASSUMPTIONS FLTE'!$G13)</f>
        <v>0</v>
      </c>
      <c r="AM183" s="319">
        <f ca="1">('SUBSCRIBER BASE FLTE'!AM21*'COMMISSION ASSUMPTIONS FLTE'!$E55)*('COMMISSION ASSUMPTIONS FLTE'!$E32*'DEVICE ASSUMPTIONS FLTE'!$G13)</f>
        <v>0</v>
      </c>
      <c r="AN183" s="319">
        <f ca="1">('SUBSCRIBER BASE FLTE'!AN21*'COMMISSION ASSUMPTIONS FLTE'!$E55)*('COMMISSION ASSUMPTIONS FLTE'!$E32*'DEVICE ASSUMPTIONS FLTE'!$G13)</f>
        <v>0</v>
      </c>
      <c r="AO183" s="319">
        <f ca="1">('SUBSCRIBER BASE FLTE'!AO21*'COMMISSION ASSUMPTIONS FLTE'!$E55)*('COMMISSION ASSUMPTIONS FLTE'!$E32*'DEVICE ASSUMPTIONS FLTE'!$G13)</f>
        <v>0</v>
      </c>
      <c r="AP183" s="319">
        <f ca="1">('SUBSCRIBER BASE FLTE'!AP21*'COMMISSION ASSUMPTIONS FLTE'!$E55)*('COMMISSION ASSUMPTIONS FLTE'!$E32*'DEVICE ASSUMPTIONS FLTE'!$G13)</f>
        <v>0</v>
      </c>
      <c r="AQ183" s="319">
        <f ca="1">('SUBSCRIBER BASE FLTE'!AQ21*'COMMISSION ASSUMPTIONS FLTE'!$E55)*('COMMISSION ASSUMPTIONS FLTE'!$E32*'DEVICE ASSUMPTIONS FLTE'!$G13)</f>
        <v>0</v>
      </c>
      <c r="AR183" s="319">
        <f ca="1">('SUBSCRIBER BASE FLTE'!AR21*'COMMISSION ASSUMPTIONS FLTE'!$E55)*('COMMISSION ASSUMPTIONS FLTE'!$E32*'DEVICE ASSUMPTIONS FLTE'!$G13)</f>
        <v>0</v>
      </c>
      <c r="AS183" s="319">
        <f ca="1">('SUBSCRIBER BASE FLTE'!AS21*'COMMISSION ASSUMPTIONS FLTE'!$E55)*('COMMISSION ASSUMPTIONS FLTE'!$E32*'DEVICE ASSUMPTIONS FLTE'!$G13)</f>
        <v>0</v>
      </c>
      <c r="AT183" s="319">
        <f ca="1">('SUBSCRIBER BASE FLTE'!AT21*'COMMISSION ASSUMPTIONS FLTE'!$E55)*('COMMISSION ASSUMPTIONS FLTE'!$E32*'DEVICE ASSUMPTIONS FLTE'!$G13)</f>
        <v>0</v>
      </c>
      <c r="AU183" s="319">
        <f ca="1">('SUBSCRIBER BASE FLTE'!AU21*'COMMISSION ASSUMPTIONS FLTE'!$E55)*('COMMISSION ASSUMPTIONS FLTE'!$E32*'DEVICE ASSUMPTIONS FLTE'!$G13)</f>
        <v>0</v>
      </c>
      <c r="AV183" s="319">
        <f ca="1">('SUBSCRIBER BASE FLTE'!AV21*'COMMISSION ASSUMPTIONS FLTE'!$E55)*('COMMISSION ASSUMPTIONS FLTE'!$E32*'DEVICE ASSUMPTIONS FLTE'!$G13)</f>
        <v>0</v>
      </c>
      <c r="AW183" s="319">
        <f ca="1">('SUBSCRIBER BASE FLTE'!AW21*'COMMISSION ASSUMPTIONS FLTE'!$E55)*('COMMISSION ASSUMPTIONS FLTE'!$E32*'DEVICE ASSUMPTIONS FLTE'!$G13)</f>
        <v>0</v>
      </c>
      <c r="AX183" s="319">
        <f ca="1">('SUBSCRIBER BASE FLTE'!AX21*'COMMISSION ASSUMPTIONS FLTE'!$E55)*('COMMISSION ASSUMPTIONS FLTE'!$E32*'DEVICE ASSUMPTIONS FLTE'!$G13)</f>
        <v>0</v>
      </c>
      <c r="AY183" s="319">
        <f ca="1">('SUBSCRIBER BASE FLTE'!AY21*'COMMISSION ASSUMPTIONS FLTE'!$E55)*('COMMISSION ASSUMPTIONS FLTE'!$E32*'DEVICE ASSUMPTIONS FLTE'!$G13)</f>
        <v>0</v>
      </c>
      <c r="AZ183" s="319">
        <f ca="1">('SUBSCRIBER BASE FLTE'!AZ21*'COMMISSION ASSUMPTIONS FLTE'!$E55)*('COMMISSION ASSUMPTIONS FLTE'!$E32*'DEVICE ASSUMPTIONS FLTE'!$G13)</f>
        <v>0</v>
      </c>
      <c r="BA183" s="319">
        <f ca="1">('SUBSCRIBER BASE FLTE'!BA21*'COMMISSION ASSUMPTIONS FLTE'!$E55)*('COMMISSION ASSUMPTIONS FLTE'!$E32*'DEVICE ASSUMPTIONS FLTE'!$G13)</f>
        <v>0</v>
      </c>
      <c r="BB183" s="319">
        <f ca="1">('SUBSCRIBER BASE FLTE'!BB21*'COMMISSION ASSUMPTIONS FLTE'!$E55)*('COMMISSION ASSUMPTIONS FLTE'!$E32*'DEVICE ASSUMPTIONS FLTE'!$G13)</f>
        <v>0</v>
      </c>
      <c r="BC183" s="319">
        <f ca="1">('SUBSCRIBER BASE FLTE'!BC21*'COMMISSION ASSUMPTIONS FLTE'!$E55)*('COMMISSION ASSUMPTIONS FLTE'!$E32*'DEVICE ASSUMPTIONS FLTE'!$G13)</f>
        <v>0</v>
      </c>
      <c r="BD183" s="319">
        <f ca="1">('SUBSCRIBER BASE FLTE'!BD21*'COMMISSION ASSUMPTIONS FLTE'!$E55)*('COMMISSION ASSUMPTIONS FLTE'!$E32*'DEVICE ASSUMPTIONS FLTE'!$G13)</f>
        <v>0</v>
      </c>
      <c r="BE183" s="319">
        <f ca="1">('SUBSCRIBER BASE FLTE'!BE21*'COMMISSION ASSUMPTIONS FLTE'!$E55)*('COMMISSION ASSUMPTIONS FLTE'!$E32*'DEVICE ASSUMPTIONS FLTE'!$G13)</f>
        <v>0</v>
      </c>
      <c r="BF183" s="319">
        <f ca="1">('SUBSCRIBER BASE FLTE'!BF21*'COMMISSION ASSUMPTIONS FLTE'!$E55)*('COMMISSION ASSUMPTIONS FLTE'!$E32*'DEVICE ASSUMPTIONS FLTE'!$G13)</f>
        <v>0</v>
      </c>
      <c r="BG183" s="319">
        <f ca="1">('SUBSCRIBER BASE FLTE'!BG21*'COMMISSION ASSUMPTIONS FLTE'!$E55)*('COMMISSION ASSUMPTIONS FLTE'!$E32*'DEVICE ASSUMPTIONS FLTE'!$G13)</f>
        <v>0</v>
      </c>
      <c r="BH183" s="319">
        <f ca="1">('SUBSCRIBER BASE FLTE'!BH21*'COMMISSION ASSUMPTIONS FLTE'!$E55)*('COMMISSION ASSUMPTIONS FLTE'!$E32*'DEVICE ASSUMPTIONS FLTE'!$G13)</f>
        <v>0</v>
      </c>
      <c r="BI183" s="319">
        <f ca="1">('SUBSCRIBER BASE FLTE'!BI21*'COMMISSION ASSUMPTIONS FLTE'!$E55)*('COMMISSION ASSUMPTIONS FLTE'!$E32*'DEVICE ASSUMPTIONS FLTE'!$G13)</f>
        <v>0</v>
      </c>
      <c r="BJ183" s="319">
        <f ca="1">('SUBSCRIBER BASE FLTE'!BJ21*'COMMISSION ASSUMPTIONS FLTE'!$E55)*('COMMISSION ASSUMPTIONS FLTE'!$E32*'DEVICE ASSUMPTIONS FLTE'!$G13)</f>
        <v>0</v>
      </c>
      <c r="BK183" s="319">
        <f ca="1">('SUBSCRIBER BASE FLTE'!BK21*'COMMISSION ASSUMPTIONS FLTE'!$E55)*('COMMISSION ASSUMPTIONS FLTE'!$E32*'DEVICE ASSUMPTIONS FLTE'!$G13)</f>
        <v>0</v>
      </c>
      <c r="BL183" s="319">
        <f ca="1">('SUBSCRIBER BASE FLTE'!BL21*'COMMISSION ASSUMPTIONS FLTE'!$E55)*('COMMISSION ASSUMPTIONS FLTE'!$E32*'DEVICE ASSUMPTIONS FLTE'!$G13)</f>
        <v>0</v>
      </c>
      <c r="BM183" s="319">
        <f ca="1">('SUBSCRIBER BASE FLTE'!BM21*'COMMISSION ASSUMPTIONS FLTE'!$E55)*('COMMISSION ASSUMPTIONS FLTE'!$E32*'DEVICE ASSUMPTIONS FLTE'!$G13)</f>
        <v>0</v>
      </c>
      <c r="BN183" s="319">
        <f ca="1">('SUBSCRIBER BASE FLTE'!BN21*'COMMISSION ASSUMPTIONS FLTE'!$E55)*('COMMISSION ASSUMPTIONS FLTE'!$E32*'DEVICE ASSUMPTIONS FLTE'!$G13)</f>
        <v>0</v>
      </c>
      <c r="BO183" s="319">
        <f ca="1">('SUBSCRIBER BASE FLTE'!BO21*'COMMISSION ASSUMPTIONS FLTE'!$E55)*('COMMISSION ASSUMPTIONS FLTE'!$E32*'DEVICE ASSUMPTIONS FLTE'!$G13)</f>
        <v>0</v>
      </c>
      <c r="BP183" s="319">
        <f ca="1">('SUBSCRIBER BASE FLTE'!BP21*'COMMISSION ASSUMPTIONS FLTE'!$E55)*('COMMISSION ASSUMPTIONS FLTE'!$E32*'DEVICE ASSUMPTIONS FLTE'!$G13)</f>
        <v>0</v>
      </c>
      <c r="BQ183" s="319">
        <f ca="1">('SUBSCRIBER BASE FLTE'!BQ21*'COMMISSION ASSUMPTIONS FLTE'!$E55)*('COMMISSION ASSUMPTIONS FLTE'!$E32*'DEVICE ASSUMPTIONS FLTE'!$G13)</f>
        <v>0</v>
      </c>
      <c r="BR183" s="319">
        <f ca="1">('SUBSCRIBER BASE FLTE'!BR21*'COMMISSION ASSUMPTIONS FLTE'!$E55)*('COMMISSION ASSUMPTIONS FLTE'!$E32*'DEVICE ASSUMPTIONS FLTE'!$G13)</f>
        <v>0</v>
      </c>
    </row>
    <row r="184" spans="2:70" ht="24" customHeight="1" outlineLevel="1">
      <c r="B184" s="313" t="str">
        <f>B176</f>
        <v>Package 5</v>
      </c>
      <c r="C184" s="319">
        <f>('SUBSCRIBER BASE FLTE'!C22*'COMMISSION ASSUMPTIONS FLTE'!$E56)*('COMMISSION ASSUMPTIONS FLTE'!$E33*'DEVICE ASSUMPTIONS FLTE'!$G14)</f>
        <v>0</v>
      </c>
      <c r="D184" s="319">
        <f>('SUBSCRIBER BASE FLTE'!D22*'COMMISSION ASSUMPTIONS FLTE'!$E56)*('COMMISSION ASSUMPTIONS FLTE'!$E33*'DEVICE ASSUMPTIONS FLTE'!$G14)</f>
        <v>0</v>
      </c>
      <c r="E184" s="319">
        <f>('SUBSCRIBER BASE FLTE'!E22*'COMMISSION ASSUMPTIONS FLTE'!$E56)*('COMMISSION ASSUMPTIONS FLTE'!$E33*'DEVICE ASSUMPTIONS FLTE'!$G14)</f>
        <v>0</v>
      </c>
      <c r="F184" s="319">
        <f>('SUBSCRIBER BASE FLTE'!F22*'COMMISSION ASSUMPTIONS FLTE'!$E56)*('COMMISSION ASSUMPTIONS FLTE'!$E33*'DEVICE ASSUMPTIONS FLTE'!$G14)</f>
        <v>0</v>
      </c>
      <c r="G184" s="319">
        <f>('SUBSCRIBER BASE FLTE'!G22*'COMMISSION ASSUMPTIONS FLTE'!$E56)*('COMMISSION ASSUMPTIONS FLTE'!$E33*'DEVICE ASSUMPTIONS FLTE'!$G14)</f>
        <v>0</v>
      </c>
      <c r="H184" s="319">
        <f>('SUBSCRIBER BASE FLTE'!H22*'COMMISSION ASSUMPTIONS FLTE'!$E56)*('COMMISSION ASSUMPTIONS FLTE'!$E33*'DEVICE ASSUMPTIONS FLTE'!$G14)</f>
        <v>0</v>
      </c>
      <c r="I184" s="319">
        <f>('SUBSCRIBER BASE FLTE'!I22*'COMMISSION ASSUMPTIONS FLTE'!$E56)*('COMMISSION ASSUMPTIONS FLTE'!$E33*'DEVICE ASSUMPTIONS FLTE'!$G14)</f>
        <v>0</v>
      </c>
      <c r="J184" s="319">
        <f>('SUBSCRIBER BASE FLTE'!J22*'COMMISSION ASSUMPTIONS FLTE'!$E56)*('COMMISSION ASSUMPTIONS FLTE'!$E33*'DEVICE ASSUMPTIONS FLTE'!$G14)</f>
        <v>0</v>
      </c>
      <c r="K184" s="319">
        <f ca="1">('SUBSCRIBER BASE FLTE'!K22*'COMMISSION ASSUMPTIONS FLTE'!$E56)*('COMMISSION ASSUMPTIONS FLTE'!$E33*'DEVICE ASSUMPTIONS FLTE'!$G14)</f>
        <v>0</v>
      </c>
      <c r="L184" s="319">
        <f ca="1">('SUBSCRIBER BASE FLTE'!L22*'COMMISSION ASSUMPTIONS FLTE'!$E56)*('COMMISSION ASSUMPTIONS FLTE'!$E33*'DEVICE ASSUMPTIONS FLTE'!$G14)</f>
        <v>0</v>
      </c>
      <c r="M184" s="319">
        <f ca="1">('SUBSCRIBER BASE FLTE'!M22*'COMMISSION ASSUMPTIONS FLTE'!$E56)*('COMMISSION ASSUMPTIONS FLTE'!$E33*'DEVICE ASSUMPTIONS FLTE'!$G14)</f>
        <v>0</v>
      </c>
      <c r="N184" s="319">
        <f ca="1">('SUBSCRIBER BASE FLTE'!N22*'COMMISSION ASSUMPTIONS FLTE'!$E56)*('COMMISSION ASSUMPTIONS FLTE'!$E33*'DEVICE ASSUMPTIONS FLTE'!$G14)</f>
        <v>0</v>
      </c>
      <c r="O184" s="319">
        <f ca="1">('SUBSCRIBER BASE FLTE'!O22*'COMMISSION ASSUMPTIONS FLTE'!$E56)*('COMMISSION ASSUMPTIONS FLTE'!$E33*'DEVICE ASSUMPTIONS FLTE'!$G14)</f>
        <v>0</v>
      </c>
      <c r="P184" s="319">
        <f ca="1">('SUBSCRIBER BASE FLTE'!P22*'COMMISSION ASSUMPTIONS FLTE'!$E56)*('COMMISSION ASSUMPTIONS FLTE'!$E33*'DEVICE ASSUMPTIONS FLTE'!$G14)</f>
        <v>0</v>
      </c>
      <c r="Q184" s="319">
        <f ca="1">('SUBSCRIBER BASE FLTE'!Q22*'COMMISSION ASSUMPTIONS FLTE'!$E56)*('COMMISSION ASSUMPTIONS FLTE'!$E33*'DEVICE ASSUMPTIONS FLTE'!$G14)</f>
        <v>0</v>
      </c>
      <c r="R184" s="319">
        <f ca="1">('SUBSCRIBER BASE FLTE'!R22*'COMMISSION ASSUMPTIONS FLTE'!$E56)*('COMMISSION ASSUMPTIONS FLTE'!$E33*'DEVICE ASSUMPTIONS FLTE'!$G14)</f>
        <v>0</v>
      </c>
      <c r="S184" s="319">
        <f ca="1">('SUBSCRIBER BASE FLTE'!S22*'COMMISSION ASSUMPTIONS FLTE'!$E56)*('COMMISSION ASSUMPTIONS FLTE'!$E33*'DEVICE ASSUMPTIONS FLTE'!$G14)</f>
        <v>0</v>
      </c>
      <c r="T184" s="319">
        <f ca="1">('SUBSCRIBER BASE FLTE'!T22*'COMMISSION ASSUMPTIONS FLTE'!$E56)*('COMMISSION ASSUMPTIONS FLTE'!$E33*'DEVICE ASSUMPTIONS FLTE'!$G14)</f>
        <v>0</v>
      </c>
      <c r="U184" s="319">
        <f ca="1">('SUBSCRIBER BASE FLTE'!U22*'COMMISSION ASSUMPTIONS FLTE'!$E56)*('COMMISSION ASSUMPTIONS FLTE'!$E33*'DEVICE ASSUMPTIONS FLTE'!$G14)</f>
        <v>0</v>
      </c>
      <c r="V184" s="319">
        <f ca="1">('SUBSCRIBER BASE FLTE'!V22*'COMMISSION ASSUMPTIONS FLTE'!$E56)*('COMMISSION ASSUMPTIONS FLTE'!$E33*'DEVICE ASSUMPTIONS FLTE'!$G14)</f>
        <v>0</v>
      </c>
      <c r="W184" s="319">
        <f ca="1">('SUBSCRIBER BASE FLTE'!W22*'COMMISSION ASSUMPTIONS FLTE'!$E56)*('COMMISSION ASSUMPTIONS FLTE'!$E33*'DEVICE ASSUMPTIONS FLTE'!$G14)</f>
        <v>0</v>
      </c>
      <c r="X184" s="319">
        <f ca="1">('SUBSCRIBER BASE FLTE'!X22*'COMMISSION ASSUMPTIONS FLTE'!$E56)*('COMMISSION ASSUMPTIONS FLTE'!$E33*'DEVICE ASSUMPTIONS FLTE'!$G14)</f>
        <v>0</v>
      </c>
      <c r="Y184" s="319">
        <f ca="1">('SUBSCRIBER BASE FLTE'!Y22*'COMMISSION ASSUMPTIONS FLTE'!$E56)*('COMMISSION ASSUMPTIONS FLTE'!$E33*'DEVICE ASSUMPTIONS FLTE'!$G14)</f>
        <v>0</v>
      </c>
      <c r="Z184" s="319">
        <f ca="1">('SUBSCRIBER BASE FLTE'!Z22*'COMMISSION ASSUMPTIONS FLTE'!$E56)*('COMMISSION ASSUMPTIONS FLTE'!$E33*'DEVICE ASSUMPTIONS FLTE'!$G14)</f>
        <v>0</v>
      </c>
      <c r="AA184" s="319">
        <f ca="1">('SUBSCRIBER BASE FLTE'!AA22*'COMMISSION ASSUMPTIONS FLTE'!$E56)*('COMMISSION ASSUMPTIONS FLTE'!$E33*'DEVICE ASSUMPTIONS FLTE'!$G14)</f>
        <v>0</v>
      </c>
      <c r="AB184" s="319">
        <f ca="1">('SUBSCRIBER BASE FLTE'!AB22*'COMMISSION ASSUMPTIONS FLTE'!$E56)*('COMMISSION ASSUMPTIONS FLTE'!$E33*'DEVICE ASSUMPTIONS FLTE'!$G14)</f>
        <v>0</v>
      </c>
      <c r="AC184" s="319">
        <f ca="1">('SUBSCRIBER BASE FLTE'!AC22*'COMMISSION ASSUMPTIONS FLTE'!$E56)*('COMMISSION ASSUMPTIONS FLTE'!$E33*'DEVICE ASSUMPTIONS FLTE'!$G14)</f>
        <v>0</v>
      </c>
      <c r="AD184" s="319">
        <f ca="1">('SUBSCRIBER BASE FLTE'!AD22*'COMMISSION ASSUMPTIONS FLTE'!$E56)*('COMMISSION ASSUMPTIONS FLTE'!$E33*'DEVICE ASSUMPTIONS FLTE'!$G14)</f>
        <v>0</v>
      </c>
      <c r="AE184" s="319">
        <f ca="1">('SUBSCRIBER BASE FLTE'!AE22*'COMMISSION ASSUMPTIONS FLTE'!$E56)*('COMMISSION ASSUMPTIONS FLTE'!$E33*'DEVICE ASSUMPTIONS FLTE'!$G14)</f>
        <v>0</v>
      </c>
      <c r="AF184" s="319">
        <f ca="1">('SUBSCRIBER BASE FLTE'!AF22*'COMMISSION ASSUMPTIONS FLTE'!$E56)*('COMMISSION ASSUMPTIONS FLTE'!$E33*'DEVICE ASSUMPTIONS FLTE'!$G14)</f>
        <v>0</v>
      </c>
      <c r="AG184" s="319">
        <f ca="1">('SUBSCRIBER BASE FLTE'!AG22*'COMMISSION ASSUMPTIONS FLTE'!$E56)*('COMMISSION ASSUMPTIONS FLTE'!$E33*'DEVICE ASSUMPTIONS FLTE'!$G14)</f>
        <v>0</v>
      </c>
      <c r="AH184" s="319">
        <f ca="1">('SUBSCRIBER BASE FLTE'!AH22*'COMMISSION ASSUMPTIONS FLTE'!$E56)*('COMMISSION ASSUMPTIONS FLTE'!$E33*'DEVICE ASSUMPTIONS FLTE'!$G14)</f>
        <v>0</v>
      </c>
      <c r="AI184" s="319">
        <f ca="1">('SUBSCRIBER BASE FLTE'!AI22*'COMMISSION ASSUMPTIONS FLTE'!$E56)*('COMMISSION ASSUMPTIONS FLTE'!$E33*'DEVICE ASSUMPTIONS FLTE'!$G14)</f>
        <v>0</v>
      </c>
      <c r="AJ184" s="319">
        <f ca="1">('SUBSCRIBER BASE FLTE'!AJ22*'COMMISSION ASSUMPTIONS FLTE'!$E56)*('COMMISSION ASSUMPTIONS FLTE'!$E33*'DEVICE ASSUMPTIONS FLTE'!$G14)</f>
        <v>0</v>
      </c>
      <c r="AK184" s="319">
        <f ca="1">('SUBSCRIBER BASE FLTE'!AK22*'COMMISSION ASSUMPTIONS FLTE'!$E56)*('COMMISSION ASSUMPTIONS FLTE'!$E33*'DEVICE ASSUMPTIONS FLTE'!$G14)</f>
        <v>0</v>
      </c>
      <c r="AL184" s="319">
        <f ca="1">('SUBSCRIBER BASE FLTE'!AL22*'COMMISSION ASSUMPTIONS FLTE'!$E56)*('COMMISSION ASSUMPTIONS FLTE'!$E33*'DEVICE ASSUMPTIONS FLTE'!$G14)</f>
        <v>0</v>
      </c>
      <c r="AM184" s="319">
        <f ca="1">('SUBSCRIBER BASE FLTE'!AM22*'COMMISSION ASSUMPTIONS FLTE'!$E56)*('COMMISSION ASSUMPTIONS FLTE'!$E33*'DEVICE ASSUMPTIONS FLTE'!$G14)</f>
        <v>0</v>
      </c>
      <c r="AN184" s="319">
        <f ca="1">('SUBSCRIBER BASE FLTE'!AN22*'COMMISSION ASSUMPTIONS FLTE'!$E56)*('COMMISSION ASSUMPTIONS FLTE'!$E33*'DEVICE ASSUMPTIONS FLTE'!$G14)</f>
        <v>0</v>
      </c>
      <c r="AO184" s="319">
        <f ca="1">('SUBSCRIBER BASE FLTE'!AO22*'COMMISSION ASSUMPTIONS FLTE'!$E56)*('COMMISSION ASSUMPTIONS FLTE'!$E33*'DEVICE ASSUMPTIONS FLTE'!$G14)</f>
        <v>0</v>
      </c>
      <c r="AP184" s="319">
        <f ca="1">('SUBSCRIBER BASE FLTE'!AP22*'COMMISSION ASSUMPTIONS FLTE'!$E56)*('COMMISSION ASSUMPTIONS FLTE'!$E33*'DEVICE ASSUMPTIONS FLTE'!$G14)</f>
        <v>0</v>
      </c>
      <c r="AQ184" s="319">
        <f ca="1">('SUBSCRIBER BASE FLTE'!AQ22*'COMMISSION ASSUMPTIONS FLTE'!$E56)*('COMMISSION ASSUMPTIONS FLTE'!$E33*'DEVICE ASSUMPTIONS FLTE'!$G14)</f>
        <v>0</v>
      </c>
      <c r="AR184" s="319">
        <f ca="1">('SUBSCRIBER BASE FLTE'!AR22*'COMMISSION ASSUMPTIONS FLTE'!$E56)*('COMMISSION ASSUMPTIONS FLTE'!$E33*'DEVICE ASSUMPTIONS FLTE'!$G14)</f>
        <v>0</v>
      </c>
      <c r="AS184" s="319">
        <f ca="1">('SUBSCRIBER BASE FLTE'!AS22*'COMMISSION ASSUMPTIONS FLTE'!$E56)*('COMMISSION ASSUMPTIONS FLTE'!$E33*'DEVICE ASSUMPTIONS FLTE'!$G14)</f>
        <v>0</v>
      </c>
      <c r="AT184" s="319">
        <f ca="1">('SUBSCRIBER BASE FLTE'!AT22*'COMMISSION ASSUMPTIONS FLTE'!$E56)*('COMMISSION ASSUMPTIONS FLTE'!$E33*'DEVICE ASSUMPTIONS FLTE'!$G14)</f>
        <v>0</v>
      </c>
      <c r="AU184" s="319">
        <f ca="1">('SUBSCRIBER BASE FLTE'!AU22*'COMMISSION ASSUMPTIONS FLTE'!$E56)*('COMMISSION ASSUMPTIONS FLTE'!$E33*'DEVICE ASSUMPTIONS FLTE'!$G14)</f>
        <v>0</v>
      </c>
      <c r="AV184" s="319">
        <f ca="1">('SUBSCRIBER BASE FLTE'!AV22*'COMMISSION ASSUMPTIONS FLTE'!$E56)*('COMMISSION ASSUMPTIONS FLTE'!$E33*'DEVICE ASSUMPTIONS FLTE'!$G14)</f>
        <v>0</v>
      </c>
      <c r="AW184" s="319">
        <f ca="1">('SUBSCRIBER BASE FLTE'!AW22*'COMMISSION ASSUMPTIONS FLTE'!$E56)*('COMMISSION ASSUMPTIONS FLTE'!$E33*'DEVICE ASSUMPTIONS FLTE'!$G14)</f>
        <v>0</v>
      </c>
      <c r="AX184" s="319">
        <f ca="1">('SUBSCRIBER BASE FLTE'!AX22*'COMMISSION ASSUMPTIONS FLTE'!$E56)*('COMMISSION ASSUMPTIONS FLTE'!$E33*'DEVICE ASSUMPTIONS FLTE'!$G14)</f>
        <v>0</v>
      </c>
      <c r="AY184" s="319">
        <f ca="1">('SUBSCRIBER BASE FLTE'!AY22*'COMMISSION ASSUMPTIONS FLTE'!$E56)*('COMMISSION ASSUMPTIONS FLTE'!$E33*'DEVICE ASSUMPTIONS FLTE'!$G14)</f>
        <v>0</v>
      </c>
      <c r="AZ184" s="319">
        <f ca="1">('SUBSCRIBER BASE FLTE'!AZ22*'COMMISSION ASSUMPTIONS FLTE'!$E56)*('COMMISSION ASSUMPTIONS FLTE'!$E33*'DEVICE ASSUMPTIONS FLTE'!$G14)</f>
        <v>0</v>
      </c>
      <c r="BA184" s="319">
        <f ca="1">('SUBSCRIBER BASE FLTE'!BA22*'COMMISSION ASSUMPTIONS FLTE'!$E56)*('COMMISSION ASSUMPTIONS FLTE'!$E33*'DEVICE ASSUMPTIONS FLTE'!$G14)</f>
        <v>0</v>
      </c>
      <c r="BB184" s="319">
        <f ca="1">('SUBSCRIBER BASE FLTE'!BB22*'COMMISSION ASSUMPTIONS FLTE'!$E56)*('COMMISSION ASSUMPTIONS FLTE'!$E33*'DEVICE ASSUMPTIONS FLTE'!$G14)</f>
        <v>0</v>
      </c>
      <c r="BC184" s="319">
        <f ca="1">('SUBSCRIBER BASE FLTE'!BC22*'COMMISSION ASSUMPTIONS FLTE'!$E56)*('COMMISSION ASSUMPTIONS FLTE'!$E33*'DEVICE ASSUMPTIONS FLTE'!$G14)</f>
        <v>0</v>
      </c>
      <c r="BD184" s="319">
        <f ca="1">('SUBSCRIBER BASE FLTE'!BD22*'COMMISSION ASSUMPTIONS FLTE'!$E56)*('COMMISSION ASSUMPTIONS FLTE'!$E33*'DEVICE ASSUMPTIONS FLTE'!$G14)</f>
        <v>0</v>
      </c>
      <c r="BE184" s="319">
        <f ca="1">('SUBSCRIBER BASE FLTE'!BE22*'COMMISSION ASSUMPTIONS FLTE'!$E56)*('COMMISSION ASSUMPTIONS FLTE'!$E33*'DEVICE ASSUMPTIONS FLTE'!$G14)</f>
        <v>0</v>
      </c>
      <c r="BF184" s="319">
        <f ca="1">('SUBSCRIBER BASE FLTE'!BF22*'COMMISSION ASSUMPTIONS FLTE'!$E56)*('COMMISSION ASSUMPTIONS FLTE'!$E33*'DEVICE ASSUMPTIONS FLTE'!$G14)</f>
        <v>0</v>
      </c>
      <c r="BG184" s="319">
        <f ca="1">('SUBSCRIBER BASE FLTE'!BG22*'COMMISSION ASSUMPTIONS FLTE'!$E56)*('COMMISSION ASSUMPTIONS FLTE'!$E33*'DEVICE ASSUMPTIONS FLTE'!$G14)</f>
        <v>0</v>
      </c>
      <c r="BH184" s="319">
        <f ca="1">('SUBSCRIBER BASE FLTE'!BH22*'COMMISSION ASSUMPTIONS FLTE'!$E56)*('COMMISSION ASSUMPTIONS FLTE'!$E33*'DEVICE ASSUMPTIONS FLTE'!$G14)</f>
        <v>0</v>
      </c>
      <c r="BI184" s="319">
        <f ca="1">('SUBSCRIBER BASE FLTE'!BI22*'COMMISSION ASSUMPTIONS FLTE'!$E56)*('COMMISSION ASSUMPTIONS FLTE'!$E33*'DEVICE ASSUMPTIONS FLTE'!$G14)</f>
        <v>0</v>
      </c>
      <c r="BJ184" s="319">
        <f ca="1">('SUBSCRIBER BASE FLTE'!BJ22*'COMMISSION ASSUMPTIONS FLTE'!$E56)*('COMMISSION ASSUMPTIONS FLTE'!$E33*'DEVICE ASSUMPTIONS FLTE'!$G14)</f>
        <v>0</v>
      </c>
      <c r="BK184" s="319">
        <f ca="1">('SUBSCRIBER BASE FLTE'!BK22*'COMMISSION ASSUMPTIONS FLTE'!$E56)*('COMMISSION ASSUMPTIONS FLTE'!$E33*'DEVICE ASSUMPTIONS FLTE'!$G14)</f>
        <v>0</v>
      </c>
      <c r="BL184" s="319">
        <f ca="1">('SUBSCRIBER BASE FLTE'!BL22*'COMMISSION ASSUMPTIONS FLTE'!$E56)*('COMMISSION ASSUMPTIONS FLTE'!$E33*'DEVICE ASSUMPTIONS FLTE'!$G14)</f>
        <v>0</v>
      </c>
      <c r="BM184" s="319">
        <f ca="1">('SUBSCRIBER BASE FLTE'!BM22*'COMMISSION ASSUMPTIONS FLTE'!$E56)*('COMMISSION ASSUMPTIONS FLTE'!$E33*'DEVICE ASSUMPTIONS FLTE'!$G14)</f>
        <v>0</v>
      </c>
      <c r="BN184" s="319">
        <f ca="1">('SUBSCRIBER BASE FLTE'!BN22*'COMMISSION ASSUMPTIONS FLTE'!$E56)*('COMMISSION ASSUMPTIONS FLTE'!$E33*'DEVICE ASSUMPTIONS FLTE'!$G14)</f>
        <v>0</v>
      </c>
      <c r="BO184" s="319">
        <f ca="1">('SUBSCRIBER BASE FLTE'!BO22*'COMMISSION ASSUMPTIONS FLTE'!$E56)*('COMMISSION ASSUMPTIONS FLTE'!$E33*'DEVICE ASSUMPTIONS FLTE'!$G14)</f>
        <v>0</v>
      </c>
      <c r="BP184" s="319">
        <f ca="1">('SUBSCRIBER BASE FLTE'!BP22*'COMMISSION ASSUMPTIONS FLTE'!$E56)*('COMMISSION ASSUMPTIONS FLTE'!$E33*'DEVICE ASSUMPTIONS FLTE'!$G14)</f>
        <v>0</v>
      </c>
      <c r="BQ184" s="319">
        <f ca="1">('SUBSCRIBER BASE FLTE'!BQ22*'COMMISSION ASSUMPTIONS FLTE'!$E56)*('COMMISSION ASSUMPTIONS FLTE'!$E33*'DEVICE ASSUMPTIONS FLTE'!$G14)</f>
        <v>0</v>
      </c>
      <c r="BR184" s="319">
        <f ca="1">('SUBSCRIBER BASE FLTE'!BR22*'COMMISSION ASSUMPTIONS FLTE'!$E56)*('COMMISSION ASSUMPTIONS FLTE'!$E33*'DEVICE ASSUMPTIONS FLTE'!$G14)</f>
        <v>0</v>
      </c>
    </row>
    <row r="185" spans="2:70" ht="24" customHeight="1" outlineLevel="1">
      <c r="AU185" s="312"/>
      <c r="AV185" s="312"/>
      <c r="AW185" s="312"/>
      <c r="AX185" s="312"/>
      <c r="AY185" s="312"/>
      <c r="AZ185" s="312"/>
      <c r="BA185" s="312"/>
      <c r="BB185" s="312"/>
      <c r="BC185" s="312"/>
      <c r="BD185" s="312"/>
      <c r="BE185" s="312"/>
      <c r="BF185" s="312"/>
      <c r="BG185" s="312"/>
      <c r="BH185" s="312"/>
      <c r="BI185" s="312"/>
      <c r="BJ185" s="312"/>
      <c r="BK185" s="312"/>
      <c r="BL185" s="312"/>
      <c r="BM185" s="312"/>
      <c r="BN185" s="312"/>
      <c r="BO185" s="312"/>
      <c r="BP185" s="312"/>
      <c r="BQ185" s="312"/>
      <c r="BR185" s="312"/>
    </row>
    <row r="186" spans="2:70" ht="24" customHeight="1" outlineLevel="1">
      <c r="B186" s="309" t="str">
        <f>'COMMISSION ASSUMPTIONS FLTE'!F7</f>
        <v>ONLINE SALES APP</v>
      </c>
      <c r="C186" s="311">
        <f t="shared" ref="C186:BN186" si="48">SUM(C188:C192)</f>
        <v>0</v>
      </c>
      <c r="D186" s="311">
        <f t="shared" si="48"/>
        <v>0</v>
      </c>
      <c r="E186" s="311">
        <f t="shared" si="48"/>
        <v>0</v>
      </c>
      <c r="F186" s="311">
        <f t="shared" si="48"/>
        <v>0</v>
      </c>
      <c r="G186" s="311">
        <f t="shared" si="48"/>
        <v>0</v>
      </c>
      <c r="H186" s="311">
        <f t="shared" si="48"/>
        <v>0</v>
      </c>
      <c r="I186" s="311">
        <f t="shared" si="48"/>
        <v>0</v>
      </c>
      <c r="J186" s="311">
        <f t="shared" si="48"/>
        <v>0</v>
      </c>
      <c r="K186" s="311">
        <f t="shared" ca="1" si="48"/>
        <v>0</v>
      </c>
      <c r="L186" s="311">
        <f t="shared" ca="1" si="48"/>
        <v>0</v>
      </c>
      <c r="M186" s="311">
        <f t="shared" ca="1" si="48"/>
        <v>0</v>
      </c>
      <c r="N186" s="311">
        <f t="shared" ca="1" si="48"/>
        <v>0</v>
      </c>
      <c r="O186" s="311">
        <f t="shared" ca="1" si="48"/>
        <v>0</v>
      </c>
      <c r="P186" s="311">
        <f t="shared" ca="1" si="48"/>
        <v>0</v>
      </c>
      <c r="Q186" s="311">
        <f t="shared" ca="1" si="48"/>
        <v>0</v>
      </c>
      <c r="R186" s="311">
        <f t="shared" ca="1" si="48"/>
        <v>0</v>
      </c>
      <c r="S186" s="311">
        <f t="shared" ca="1" si="48"/>
        <v>0</v>
      </c>
      <c r="T186" s="311">
        <f t="shared" ca="1" si="48"/>
        <v>0</v>
      </c>
      <c r="U186" s="311">
        <f t="shared" ca="1" si="48"/>
        <v>0</v>
      </c>
      <c r="V186" s="311">
        <f t="shared" ca="1" si="48"/>
        <v>0</v>
      </c>
      <c r="W186" s="311">
        <f t="shared" ca="1" si="48"/>
        <v>0</v>
      </c>
      <c r="X186" s="311">
        <f t="shared" ca="1" si="48"/>
        <v>0</v>
      </c>
      <c r="Y186" s="311">
        <f t="shared" ca="1" si="48"/>
        <v>0</v>
      </c>
      <c r="Z186" s="311">
        <f t="shared" ca="1" si="48"/>
        <v>0</v>
      </c>
      <c r="AA186" s="311">
        <f t="shared" ca="1" si="48"/>
        <v>0</v>
      </c>
      <c r="AB186" s="311">
        <f t="shared" ca="1" si="48"/>
        <v>0</v>
      </c>
      <c r="AC186" s="311">
        <f t="shared" ca="1" si="48"/>
        <v>0</v>
      </c>
      <c r="AD186" s="311">
        <f t="shared" ca="1" si="48"/>
        <v>0</v>
      </c>
      <c r="AE186" s="311">
        <f t="shared" ca="1" si="48"/>
        <v>0</v>
      </c>
      <c r="AF186" s="311">
        <f t="shared" ca="1" si="48"/>
        <v>0</v>
      </c>
      <c r="AG186" s="311">
        <f t="shared" ca="1" si="48"/>
        <v>0</v>
      </c>
      <c r="AH186" s="311">
        <f t="shared" ca="1" si="48"/>
        <v>0</v>
      </c>
      <c r="AI186" s="311">
        <f t="shared" ca="1" si="48"/>
        <v>0</v>
      </c>
      <c r="AJ186" s="311">
        <f t="shared" ca="1" si="48"/>
        <v>0</v>
      </c>
      <c r="AK186" s="311">
        <f t="shared" ca="1" si="48"/>
        <v>0</v>
      </c>
      <c r="AL186" s="311">
        <f t="shared" ca="1" si="48"/>
        <v>0</v>
      </c>
      <c r="AM186" s="311">
        <f t="shared" ca="1" si="48"/>
        <v>0</v>
      </c>
      <c r="AN186" s="311">
        <f t="shared" ca="1" si="48"/>
        <v>0</v>
      </c>
      <c r="AO186" s="311">
        <f t="shared" ca="1" si="48"/>
        <v>0</v>
      </c>
      <c r="AP186" s="311">
        <f t="shared" ca="1" si="48"/>
        <v>0</v>
      </c>
      <c r="AQ186" s="311">
        <f t="shared" ca="1" si="48"/>
        <v>0</v>
      </c>
      <c r="AR186" s="311">
        <f t="shared" ca="1" si="48"/>
        <v>0</v>
      </c>
      <c r="AS186" s="311">
        <f t="shared" ca="1" si="48"/>
        <v>0</v>
      </c>
      <c r="AT186" s="311">
        <f t="shared" ca="1" si="48"/>
        <v>0</v>
      </c>
      <c r="AU186" s="311">
        <f t="shared" ca="1" si="48"/>
        <v>0</v>
      </c>
      <c r="AV186" s="311">
        <f t="shared" ca="1" si="48"/>
        <v>0</v>
      </c>
      <c r="AW186" s="311">
        <f t="shared" ca="1" si="48"/>
        <v>0</v>
      </c>
      <c r="AX186" s="311">
        <f t="shared" ca="1" si="48"/>
        <v>0</v>
      </c>
      <c r="AY186" s="311">
        <f t="shared" ca="1" si="48"/>
        <v>0</v>
      </c>
      <c r="AZ186" s="311">
        <f t="shared" ca="1" si="48"/>
        <v>0</v>
      </c>
      <c r="BA186" s="311">
        <f t="shared" ca="1" si="48"/>
        <v>0</v>
      </c>
      <c r="BB186" s="311">
        <f t="shared" ca="1" si="48"/>
        <v>0</v>
      </c>
      <c r="BC186" s="311">
        <f t="shared" ca="1" si="48"/>
        <v>0</v>
      </c>
      <c r="BD186" s="311">
        <f t="shared" ca="1" si="48"/>
        <v>0</v>
      </c>
      <c r="BE186" s="311">
        <f t="shared" ca="1" si="48"/>
        <v>0</v>
      </c>
      <c r="BF186" s="311">
        <f t="shared" ca="1" si="48"/>
        <v>0</v>
      </c>
      <c r="BG186" s="311">
        <f t="shared" ca="1" si="48"/>
        <v>0</v>
      </c>
      <c r="BH186" s="311">
        <f t="shared" ca="1" si="48"/>
        <v>0</v>
      </c>
      <c r="BI186" s="311">
        <f t="shared" ca="1" si="48"/>
        <v>0</v>
      </c>
      <c r="BJ186" s="311">
        <f t="shared" ca="1" si="48"/>
        <v>0</v>
      </c>
      <c r="BK186" s="311">
        <f t="shared" ca="1" si="48"/>
        <v>0</v>
      </c>
      <c r="BL186" s="311">
        <f t="shared" ca="1" si="48"/>
        <v>0</v>
      </c>
      <c r="BM186" s="311">
        <f t="shared" ca="1" si="48"/>
        <v>0</v>
      </c>
      <c r="BN186" s="311">
        <f t="shared" ca="1" si="48"/>
        <v>0</v>
      </c>
      <c r="BO186" s="311">
        <f t="shared" ref="BO186:BR186" ca="1" si="49">SUM(BO188:BO192)</f>
        <v>0</v>
      </c>
      <c r="BP186" s="311">
        <f t="shared" ca="1" si="49"/>
        <v>0</v>
      </c>
      <c r="BQ186" s="311">
        <f t="shared" ca="1" si="49"/>
        <v>0</v>
      </c>
      <c r="BR186" s="311">
        <f t="shared" ca="1" si="49"/>
        <v>0</v>
      </c>
    </row>
    <row r="187" spans="2:70" ht="24" customHeight="1" outlineLevel="1">
      <c r="B187" s="318" t="str">
        <f>'COMMISSION ASSUMPTIONS FLTE'!J15</f>
        <v>Device Commission</v>
      </c>
      <c r="AU187" s="312"/>
      <c r="AV187" s="312"/>
      <c r="AW187" s="312"/>
      <c r="AX187" s="312"/>
      <c r="AY187" s="312"/>
      <c r="AZ187" s="312"/>
      <c r="BA187" s="312"/>
      <c r="BB187" s="312"/>
      <c r="BC187" s="312"/>
      <c r="BD187" s="312"/>
      <c r="BE187" s="312"/>
      <c r="BF187" s="312"/>
      <c r="BG187" s="312"/>
      <c r="BH187" s="312"/>
      <c r="BI187" s="312"/>
      <c r="BJ187" s="312"/>
      <c r="BK187" s="312"/>
      <c r="BL187" s="312"/>
      <c r="BM187" s="312"/>
      <c r="BN187" s="312"/>
      <c r="BO187" s="312"/>
      <c r="BP187" s="312"/>
      <c r="BQ187" s="312"/>
      <c r="BR187" s="312"/>
    </row>
    <row r="188" spans="2:70" ht="24" customHeight="1" outlineLevel="1">
      <c r="B188" s="313" t="str">
        <f>B180</f>
        <v>FLTE 40GB</v>
      </c>
      <c r="C188" s="314">
        <f>('SUBSCRIBER BASE FLTE'!C18*'COMMISSION ASSUMPTIONS FLTE'!$F52)*('COMMISSION ASSUMPTIONS FLTE'!$E35*'DEVICE ASSUMPTIONS FLTE'!$G10)</f>
        <v>0</v>
      </c>
      <c r="D188" s="314">
        <f>('SUBSCRIBER BASE FLTE'!D18*'COMMISSION ASSUMPTIONS FLTE'!$F52)*('COMMISSION ASSUMPTIONS FLTE'!$E35*'DEVICE ASSUMPTIONS FLTE'!$G10)</f>
        <v>0</v>
      </c>
      <c r="E188" s="314">
        <f>('SUBSCRIBER BASE FLTE'!E18*'COMMISSION ASSUMPTIONS FLTE'!$F52)*('COMMISSION ASSUMPTIONS FLTE'!$E35*'DEVICE ASSUMPTIONS FLTE'!$G10)</f>
        <v>0</v>
      </c>
      <c r="F188" s="314">
        <f>('SUBSCRIBER BASE FLTE'!F18*'COMMISSION ASSUMPTIONS FLTE'!$F52)*('COMMISSION ASSUMPTIONS FLTE'!$E35*'DEVICE ASSUMPTIONS FLTE'!$G10)</f>
        <v>0</v>
      </c>
      <c r="G188" s="314">
        <f>('SUBSCRIBER BASE FLTE'!G18*'COMMISSION ASSUMPTIONS FLTE'!$F52)*('COMMISSION ASSUMPTIONS FLTE'!$E35*'DEVICE ASSUMPTIONS FLTE'!$G10)</f>
        <v>0</v>
      </c>
      <c r="H188" s="314">
        <f>('SUBSCRIBER BASE FLTE'!H18*'COMMISSION ASSUMPTIONS FLTE'!$F52)*('COMMISSION ASSUMPTIONS FLTE'!$E35*'DEVICE ASSUMPTIONS FLTE'!$G10)</f>
        <v>0</v>
      </c>
      <c r="I188" s="314">
        <f>('SUBSCRIBER BASE FLTE'!I18*'COMMISSION ASSUMPTIONS FLTE'!$F52)*('COMMISSION ASSUMPTIONS FLTE'!$E35*'DEVICE ASSUMPTIONS FLTE'!$G10)</f>
        <v>0</v>
      </c>
      <c r="J188" s="314">
        <f>('SUBSCRIBER BASE FLTE'!J18*'COMMISSION ASSUMPTIONS FLTE'!$F52)*('COMMISSION ASSUMPTIONS FLTE'!$E35*'DEVICE ASSUMPTIONS FLTE'!$G10)</f>
        <v>0</v>
      </c>
      <c r="K188" s="314">
        <f ca="1">('SUBSCRIBER BASE FLTE'!K18*'COMMISSION ASSUMPTIONS FLTE'!$F52)*('COMMISSION ASSUMPTIONS FLTE'!$E35*'DEVICE ASSUMPTIONS FLTE'!$G10)</f>
        <v>0</v>
      </c>
      <c r="L188" s="314">
        <f ca="1">('SUBSCRIBER BASE FLTE'!L18*'COMMISSION ASSUMPTIONS FLTE'!$F52)*('COMMISSION ASSUMPTIONS FLTE'!$E35*'DEVICE ASSUMPTIONS FLTE'!$G10)</f>
        <v>0</v>
      </c>
      <c r="M188" s="314">
        <f ca="1">('SUBSCRIBER BASE FLTE'!M18*'COMMISSION ASSUMPTIONS FLTE'!$F52)*('COMMISSION ASSUMPTIONS FLTE'!$E35*'DEVICE ASSUMPTIONS FLTE'!$G10)</f>
        <v>0</v>
      </c>
      <c r="N188" s="314">
        <f ca="1">('SUBSCRIBER BASE FLTE'!N18*'COMMISSION ASSUMPTIONS FLTE'!$F52)*('COMMISSION ASSUMPTIONS FLTE'!$E35*'DEVICE ASSUMPTIONS FLTE'!$G10)</f>
        <v>0</v>
      </c>
      <c r="O188" s="314">
        <f ca="1">('SUBSCRIBER BASE FLTE'!O18*'COMMISSION ASSUMPTIONS FLTE'!$F52)*('COMMISSION ASSUMPTIONS FLTE'!$E35*'DEVICE ASSUMPTIONS FLTE'!$G10)</f>
        <v>0</v>
      </c>
      <c r="P188" s="314">
        <f ca="1">('SUBSCRIBER BASE FLTE'!P18*'COMMISSION ASSUMPTIONS FLTE'!$F52)*('COMMISSION ASSUMPTIONS FLTE'!$E35*'DEVICE ASSUMPTIONS FLTE'!$G10)</f>
        <v>0</v>
      </c>
      <c r="Q188" s="314">
        <f ca="1">('SUBSCRIBER BASE FLTE'!Q18*'COMMISSION ASSUMPTIONS FLTE'!$F52)*('COMMISSION ASSUMPTIONS FLTE'!$E35*'DEVICE ASSUMPTIONS FLTE'!$G10)</f>
        <v>0</v>
      </c>
      <c r="R188" s="314">
        <f ca="1">('SUBSCRIBER BASE FLTE'!R18*'COMMISSION ASSUMPTIONS FLTE'!$F52)*('COMMISSION ASSUMPTIONS FLTE'!$E35*'DEVICE ASSUMPTIONS FLTE'!$G10)</f>
        <v>0</v>
      </c>
      <c r="S188" s="314">
        <f ca="1">('SUBSCRIBER BASE FLTE'!S18*'COMMISSION ASSUMPTIONS FLTE'!$F52)*('COMMISSION ASSUMPTIONS FLTE'!$E35*'DEVICE ASSUMPTIONS FLTE'!$G10)</f>
        <v>0</v>
      </c>
      <c r="T188" s="314">
        <f ca="1">('SUBSCRIBER BASE FLTE'!T18*'COMMISSION ASSUMPTIONS FLTE'!$F52)*('COMMISSION ASSUMPTIONS FLTE'!$E35*'DEVICE ASSUMPTIONS FLTE'!$G10)</f>
        <v>0</v>
      </c>
      <c r="U188" s="314">
        <f ca="1">('SUBSCRIBER BASE FLTE'!U18*'COMMISSION ASSUMPTIONS FLTE'!$F52)*('COMMISSION ASSUMPTIONS FLTE'!$E35*'DEVICE ASSUMPTIONS FLTE'!$G10)</f>
        <v>0</v>
      </c>
      <c r="V188" s="314">
        <f ca="1">('SUBSCRIBER BASE FLTE'!V18*'COMMISSION ASSUMPTIONS FLTE'!$F52)*('COMMISSION ASSUMPTIONS FLTE'!$E35*'DEVICE ASSUMPTIONS FLTE'!$G10)</f>
        <v>0</v>
      </c>
      <c r="W188" s="314">
        <f ca="1">('SUBSCRIBER BASE FLTE'!W18*'COMMISSION ASSUMPTIONS FLTE'!$F52)*('COMMISSION ASSUMPTIONS FLTE'!$E35*'DEVICE ASSUMPTIONS FLTE'!$G10)</f>
        <v>0</v>
      </c>
      <c r="X188" s="314">
        <f ca="1">('SUBSCRIBER BASE FLTE'!X18*'COMMISSION ASSUMPTIONS FLTE'!$F52)*('COMMISSION ASSUMPTIONS FLTE'!$E35*'DEVICE ASSUMPTIONS FLTE'!$G10)</f>
        <v>0</v>
      </c>
      <c r="Y188" s="314">
        <f ca="1">('SUBSCRIBER BASE FLTE'!Y18*'COMMISSION ASSUMPTIONS FLTE'!$F52)*('COMMISSION ASSUMPTIONS FLTE'!$E35*'DEVICE ASSUMPTIONS FLTE'!$G10)</f>
        <v>0</v>
      </c>
      <c r="Z188" s="314">
        <f ca="1">('SUBSCRIBER BASE FLTE'!Z18*'COMMISSION ASSUMPTIONS FLTE'!$F52)*('COMMISSION ASSUMPTIONS FLTE'!$E35*'DEVICE ASSUMPTIONS FLTE'!$G10)</f>
        <v>0</v>
      </c>
      <c r="AA188" s="314">
        <f ca="1">('SUBSCRIBER BASE FLTE'!AA18*'COMMISSION ASSUMPTIONS FLTE'!$F52)*('COMMISSION ASSUMPTIONS FLTE'!$E35*'DEVICE ASSUMPTIONS FLTE'!$G10)</f>
        <v>0</v>
      </c>
      <c r="AB188" s="314">
        <f ca="1">('SUBSCRIBER BASE FLTE'!AB18*'COMMISSION ASSUMPTIONS FLTE'!$F52)*('COMMISSION ASSUMPTIONS FLTE'!$E35*'DEVICE ASSUMPTIONS FLTE'!$G10)</f>
        <v>0</v>
      </c>
      <c r="AC188" s="314">
        <f ca="1">('SUBSCRIBER BASE FLTE'!AC18*'COMMISSION ASSUMPTIONS FLTE'!$F52)*('COMMISSION ASSUMPTIONS FLTE'!$E35*'DEVICE ASSUMPTIONS FLTE'!$G10)</f>
        <v>0</v>
      </c>
      <c r="AD188" s="314">
        <f ca="1">('SUBSCRIBER BASE FLTE'!AD18*'COMMISSION ASSUMPTIONS FLTE'!$F52)*('COMMISSION ASSUMPTIONS FLTE'!$E35*'DEVICE ASSUMPTIONS FLTE'!$G10)</f>
        <v>0</v>
      </c>
      <c r="AE188" s="314">
        <f ca="1">('SUBSCRIBER BASE FLTE'!AE18*'COMMISSION ASSUMPTIONS FLTE'!$F52)*('COMMISSION ASSUMPTIONS FLTE'!$E35*'DEVICE ASSUMPTIONS FLTE'!$G10)</f>
        <v>0</v>
      </c>
      <c r="AF188" s="314">
        <f ca="1">('SUBSCRIBER BASE FLTE'!AF18*'COMMISSION ASSUMPTIONS FLTE'!$F52)*('COMMISSION ASSUMPTIONS FLTE'!$E35*'DEVICE ASSUMPTIONS FLTE'!$G10)</f>
        <v>0</v>
      </c>
      <c r="AG188" s="314">
        <f ca="1">('SUBSCRIBER BASE FLTE'!AG18*'COMMISSION ASSUMPTIONS FLTE'!$F52)*('COMMISSION ASSUMPTIONS FLTE'!$E35*'DEVICE ASSUMPTIONS FLTE'!$G10)</f>
        <v>0</v>
      </c>
      <c r="AH188" s="314">
        <f ca="1">('SUBSCRIBER BASE FLTE'!AH18*'COMMISSION ASSUMPTIONS FLTE'!$F52)*('COMMISSION ASSUMPTIONS FLTE'!$E35*'DEVICE ASSUMPTIONS FLTE'!$G10)</f>
        <v>0</v>
      </c>
      <c r="AI188" s="314">
        <f ca="1">('SUBSCRIBER BASE FLTE'!AI18*'COMMISSION ASSUMPTIONS FLTE'!$F52)*('COMMISSION ASSUMPTIONS FLTE'!$E35*'DEVICE ASSUMPTIONS FLTE'!$G10)</f>
        <v>0</v>
      </c>
      <c r="AJ188" s="314">
        <f ca="1">('SUBSCRIBER BASE FLTE'!AJ18*'COMMISSION ASSUMPTIONS FLTE'!$F52)*('COMMISSION ASSUMPTIONS FLTE'!$E35*'DEVICE ASSUMPTIONS FLTE'!$G10)</f>
        <v>0</v>
      </c>
      <c r="AK188" s="314">
        <f ca="1">('SUBSCRIBER BASE FLTE'!AK18*'COMMISSION ASSUMPTIONS FLTE'!$F52)*('COMMISSION ASSUMPTIONS FLTE'!$E35*'DEVICE ASSUMPTIONS FLTE'!$G10)</f>
        <v>0</v>
      </c>
      <c r="AL188" s="314">
        <f ca="1">('SUBSCRIBER BASE FLTE'!AL18*'COMMISSION ASSUMPTIONS FLTE'!$F52)*('COMMISSION ASSUMPTIONS FLTE'!$E35*'DEVICE ASSUMPTIONS FLTE'!$G10)</f>
        <v>0</v>
      </c>
      <c r="AM188" s="314">
        <f ca="1">('SUBSCRIBER BASE FLTE'!AM18*'COMMISSION ASSUMPTIONS FLTE'!$F52)*('COMMISSION ASSUMPTIONS FLTE'!$E35*'DEVICE ASSUMPTIONS FLTE'!$G10)</f>
        <v>0</v>
      </c>
      <c r="AN188" s="314">
        <f ca="1">('SUBSCRIBER BASE FLTE'!AN18*'COMMISSION ASSUMPTIONS FLTE'!$F52)*('COMMISSION ASSUMPTIONS FLTE'!$E35*'DEVICE ASSUMPTIONS FLTE'!$G10)</f>
        <v>0</v>
      </c>
      <c r="AO188" s="314">
        <f ca="1">('SUBSCRIBER BASE FLTE'!AO18*'COMMISSION ASSUMPTIONS FLTE'!$F52)*('COMMISSION ASSUMPTIONS FLTE'!$E35*'DEVICE ASSUMPTIONS FLTE'!$G10)</f>
        <v>0</v>
      </c>
      <c r="AP188" s="314">
        <f ca="1">('SUBSCRIBER BASE FLTE'!AP18*'COMMISSION ASSUMPTIONS FLTE'!$F52)*('COMMISSION ASSUMPTIONS FLTE'!$E35*'DEVICE ASSUMPTIONS FLTE'!$G10)</f>
        <v>0</v>
      </c>
      <c r="AQ188" s="314">
        <f ca="1">('SUBSCRIBER BASE FLTE'!AQ18*'COMMISSION ASSUMPTIONS FLTE'!$F52)*('COMMISSION ASSUMPTIONS FLTE'!$E35*'DEVICE ASSUMPTIONS FLTE'!$G10)</f>
        <v>0</v>
      </c>
      <c r="AR188" s="314">
        <f ca="1">('SUBSCRIBER BASE FLTE'!AR18*'COMMISSION ASSUMPTIONS FLTE'!$F52)*('COMMISSION ASSUMPTIONS FLTE'!$E35*'DEVICE ASSUMPTIONS FLTE'!$G10)</f>
        <v>0</v>
      </c>
      <c r="AS188" s="314">
        <f ca="1">('SUBSCRIBER BASE FLTE'!AS18*'COMMISSION ASSUMPTIONS FLTE'!$F52)*('COMMISSION ASSUMPTIONS FLTE'!$E35*'DEVICE ASSUMPTIONS FLTE'!$G10)</f>
        <v>0</v>
      </c>
      <c r="AT188" s="314">
        <f ca="1">('SUBSCRIBER BASE FLTE'!AT18*'COMMISSION ASSUMPTIONS FLTE'!$F52)*('COMMISSION ASSUMPTIONS FLTE'!$E35*'DEVICE ASSUMPTIONS FLTE'!$G10)</f>
        <v>0</v>
      </c>
      <c r="AU188" s="314">
        <f ca="1">('SUBSCRIBER BASE FLTE'!AU18*'COMMISSION ASSUMPTIONS FLTE'!$F52)*('COMMISSION ASSUMPTIONS FLTE'!$E35*'DEVICE ASSUMPTIONS FLTE'!$G10)</f>
        <v>0</v>
      </c>
      <c r="AV188" s="314">
        <f ca="1">('SUBSCRIBER BASE FLTE'!AV18*'COMMISSION ASSUMPTIONS FLTE'!$F52)*('COMMISSION ASSUMPTIONS FLTE'!$E35*'DEVICE ASSUMPTIONS FLTE'!$G10)</f>
        <v>0</v>
      </c>
      <c r="AW188" s="314">
        <f ca="1">('SUBSCRIBER BASE FLTE'!AW18*'COMMISSION ASSUMPTIONS FLTE'!$F52)*('COMMISSION ASSUMPTIONS FLTE'!$E35*'DEVICE ASSUMPTIONS FLTE'!$G10)</f>
        <v>0</v>
      </c>
      <c r="AX188" s="314">
        <f ca="1">('SUBSCRIBER BASE FLTE'!AX18*'COMMISSION ASSUMPTIONS FLTE'!$F52)*('COMMISSION ASSUMPTIONS FLTE'!$E35*'DEVICE ASSUMPTIONS FLTE'!$G10)</f>
        <v>0</v>
      </c>
      <c r="AY188" s="314">
        <f ca="1">('SUBSCRIBER BASE FLTE'!AY18*'COMMISSION ASSUMPTIONS FLTE'!$F52)*('COMMISSION ASSUMPTIONS FLTE'!$E35*'DEVICE ASSUMPTIONS FLTE'!$G10)</f>
        <v>0</v>
      </c>
      <c r="AZ188" s="314">
        <f ca="1">('SUBSCRIBER BASE FLTE'!AZ18*'COMMISSION ASSUMPTIONS FLTE'!$F52)*('COMMISSION ASSUMPTIONS FLTE'!$E35*'DEVICE ASSUMPTIONS FLTE'!$G10)</f>
        <v>0</v>
      </c>
      <c r="BA188" s="314">
        <f ca="1">('SUBSCRIBER BASE FLTE'!BA18*'COMMISSION ASSUMPTIONS FLTE'!$F52)*('COMMISSION ASSUMPTIONS FLTE'!$E35*'DEVICE ASSUMPTIONS FLTE'!$G10)</f>
        <v>0</v>
      </c>
      <c r="BB188" s="314">
        <f ca="1">('SUBSCRIBER BASE FLTE'!BB18*'COMMISSION ASSUMPTIONS FLTE'!$F52)*('COMMISSION ASSUMPTIONS FLTE'!$E35*'DEVICE ASSUMPTIONS FLTE'!$G10)</f>
        <v>0</v>
      </c>
      <c r="BC188" s="314">
        <f ca="1">('SUBSCRIBER BASE FLTE'!BC18*'COMMISSION ASSUMPTIONS FLTE'!$F52)*('COMMISSION ASSUMPTIONS FLTE'!$E35*'DEVICE ASSUMPTIONS FLTE'!$G10)</f>
        <v>0</v>
      </c>
      <c r="BD188" s="314">
        <f ca="1">('SUBSCRIBER BASE FLTE'!BD18*'COMMISSION ASSUMPTIONS FLTE'!$F52)*('COMMISSION ASSUMPTIONS FLTE'!$E35*'DEVICE ASSUMPTIONS FLTE'!$G10)</f>
        <v>0</v>
      </c>
      <c r="BE188" s="314">
        <f ca="1">('SUBSCRIBER BASE FLTE'!BE18*'COMMISSION ASSUMPTIONS FLTE'!$F52)*('COMMISSION ASSUMPTIONS FLTE'!$E35*'DEVICE ASSUMPTIONS FLTE'!$G10)</f>
        <v>0</v>
      </c>
      <c r="BF188" s="314">
        <f ca="1">('SUBSCRIBER BASE FLTE'!BF18*'COMMISSION ASSUMPTIONS FLTE'!$F52)*('COMMISSION ASSUMPTIONS FLTE'!$E35*'DEVICE ASSUMPTIONS FLTE'!$G10)</f>
        <v>0</v>
      </c>
      <c r="BG188" s="314">
        <f ca="1">('SUBSCRIBER BASE FLTE'!BG18*'COMMISSION ASSUMPTIONS FLTE'!$F52)*('COMMISSION ASSUMPTIONS FLTE'!$E35*'DEVICE ASSUMPTIONS FLTE'!$G10)</f>
        <v>0</v>
      </c>
      <c r="BH188" s="314">
        <f ca="1">('SUBSCRIBER BASE FLTE'!BH18*'COMMISSION ASSUMPTIONS FLTE'!$F52)*('COMMISSION ASSUMPTIONS FLTE'!$E35*'DEVICE ASSUMPTIONS FLTE'!$G10)</f>
        <v>0</v>
      </c>
      <c r="BI188" s="314">
        <f ca="1">('SUBSCRIBER BASE FLTE'!BI18*'COMMISSION ASSUMPTIONS FLTE'!$F52)*('COMMISSION ASSUMPTIONS FLTE'!$E35*'DEVICE ASSUMPTIONS FLTE'!$G10)</f>
        <v>0</v>
      </c>
      <c r="BJ188" s="314">
        <f ca="1">('SUBSCRIBER BASE FLTE'!BJ18*'COMMISSION ASSUMPTIONS FLTE'!$F52)*('COMMISSION ASSUMPTIONS FLTE'!$E35*'DEVICE ASSUMPTIONS FLTE'!$G10)</f>
        <v>0</v>
      </c>
      <c r="BK188" s="314">
        <f ca="1">('SUBSCRIBER BASE FLTE'!BK18*'COMMISSION ASSUMPTIONS FLTE'!$F52)*('COMMISSION ASSUMPTIONS FLTE'!$E35*'DEVICE ASSUMPTIONS FLTE'!$G10)</f>
        <v>0</v>
      </c>
      <c r="BL188" s="314">
        <f ca="1">('SUBSCRIBER BASE FLTE'!BL18*'COMMISSION ASSUMPTIONS FLTE'!$F52)*('COMMISSION ASSUMPTIONS FLTE'!$E35*'DEVICE ASSUMPTIONS FLTE'!$G10)</f>
        <v>0</v>
      </c>
      <c r="BM188" s="314">
        <f ca="1">('SUBSCRIBER BASE FLTE'!BM18*'COMMISSION ASSUMPTIONS FLTE'!$F52)*('COMMISSION ASSUMPTIONS FLTE'!$E35*'DEVICE ASSUMPTIONS FLTE'!$G10)</f>
        <v>0</v>
      </c>
      <c r="BN188" s="314">
        <f ca="1">('SUBSCRIBER BASE FLTE'!BN18*'COMMISSION ASSUMPTIONS FLTE'!$F52)*('COMMISSION ASSUMPTIONS FLTE'!$E35*'DEVICE ASSUMPTIONS FLTE'!$G10)</f>
        <v>0</v>
      </c>
      <c r="BO188" s="314">
        <f ca="1">('SUBSCRIBER BASE FLTE'!BO18*'COMMISSION ASSUMPTIONS FLTE'!$F52)*('COMMISSION ASSUMPTIONS FLTE'!$E35*'DEVICE ASSUMPTIONS FLTE'!$G10)</f>
        <v>0</v>
      </c>
      <c r="BP188" s="314">
        <f ca="1">('SUBSCRIBER BASE FLTE'!BP18*'COMMISSION ASSUMPTIONS FLTE'!$F52)*('COMMISSION ASSUMPTIONS FLTE'!$E35*'DEVICE ASSUMPTIONS FLTE'!$G10)</f>
        <v>0</v>
      </c>
      <c r="BQ188" s="314">
        <f ca="1">('SUBSCRIBER BASE FLTE'!BQ18*'COMMISSION ASSUMPTIONS FLTE'!$F52)*('COMMISSION ASSUMPTIONS FLTE'!$E35*'DEVICE ASSUMPTIONS FLTE'!$G10)</f>
        <v>0</v>
      </c>
      <c r="BR188" s="314">
        <f ca="1">('SUBSCRIBER BASE FLTE'!BR18*'COMMISSION ASSUMPTIONS FLTE'!$F52)*('COMMISSION ASSUMPTIONS FLTE'!$E35*'DEVICE ASSUMPTIONS FLTE'!$G10)</f>
        <v>0</v>
      </c>
    </row>
    <row r="189" spans="2:70" ht="24" customHeight="1" outlineLevel="1">
      <c r="B189" s="313" t="str">
        <f>B181</f>
        <v>FLTE 100GB</v>
      </c>
      <c r="C189" s="314">
        <f>('SUBSCRIBER BASE FLTE'!C19*'COMMISSION ASSUMPTIONS FLTE'!$F53)*('COMMISSION ASSUMPTIONS FLTE'!$E36*'DEVICE ASSUMPTIONS FLTE'!$G11)</f>
        <v>0</v>
      </c>
      <c r="D189" s="314">
        <f>('SUBSCRIBER BASE FLTE'!D19*'COMMISSION ASSUMPTIONS FLTE'!$F53)*('COMMISSION ASSUMPTIONS FLTE'!$E36*'DEVICE ASSUMPTIONS FLTE'!$G11)</f>
        <v>0</v>
      </c>
      <c r="E189" s="314">
        <f>('SUBSCRIBER BASE FLTE'!E19*'COMMISSION ASSUMPTIONS FLTE'!$F53)*('COMMISSION ASSUMPTIONS FLTE'!$E36*'DEVICE ASSUMPTIONS FLTE'!$G11)</f>
        <v>0</v>
      </c>
      <c r="F189" s="314">
        <f>('SUBSCRIBER BASE FLTE'!F19*'COMMISSION ASSUMPTIONS FLTE'!$F53)*('COMMISSION ASSUMPTIONS FLTE'!$E36*'DEVICE ASSUMPTIONS FLTE'!$G11)</f>
        <v>0</v>
      </c>
      <c r="G189" s="314">
        <f>('SUBSCRIBER BASE FLTE'!G19*'COMMISSION ASSUMPTIONS FLTE'!$F53)*('COMMISSION ASSUMPTIONS FLTE'!$E36*'DEVICE ASSUMPTIONS FLTE'!$G11)</f>
        <v>0</v>
      </c>
      <c r="H189" s="314">
        <f>('SUBSCRIBER BASE FLTE'!H19*'COMMISSION ASSUMPTIONS FLTE'!$F53)*('COMMISSION ASSUMPTIONS FLTE'!$E36*'DEVICE ASSUMPTIONS FLTE'!$G11)</f>
        <v>0</v>
      </c>
      <c r="I189" s="314">
        <f>('SUBSCRIBER BASE FLTE'!I19*'COMMISSION ASSUMPTIONS FLTE'!$F53)*('COMMISSION ASSUMPTIONS FLTE'!$E36*'DEVICE ASSUMPTIONS FLTE'!$G11)</f>
        <v>0</v>
      </c>
      <c r="J189" s="314">
        <f>('SUBSCRIBER BASE FLTE'!J19*'COMMISSION ASSUMPTIONS FLTE'!$F53)*('COMMISSION ASSUMPTIONS FLTE'!$E36*'DEVICE ASSUMPTIONS FLTE'!$G11)</f>
        <v>0</v>
      </c>
      <c r="K189" s="314">
        <f ca="1">('SUBSCRIBER BASE FLTE'!K19*'COMMISSION ASSUMPTIONS FLTE'!$F53)*('COMMISSION ASSUMPTIONS FLTE'!$E36*'DEVICE ASSUMPTIONS FLTE'!$G11)</f>
        <v>0</v>
      </c>
      <c r="L189" s="314">
        <f ca="1">('SUBSCRIBER BASE FLTE'!L19*'COMMISSION ASSUMPTIONS FLTE'!$F53)*('COMMISSION ASSUMPTIONS FLTE'!$E36*'DEVICE ASSUMPTIONS FLTE'!$G11)</f>
        <v>0</v>
      </c>
      <c r="M189" s="314">
        <f ca="1">('SUBSCRIBER BASE FLTE'!M19*'COMMISSION ASSUMPTIONS FLTE'!$F53)*('COMMISSION ASSUMPTIONS FLTE'!$E36*'DEVICE ASSUMPTIONS FLTE'!$G11)</f>
        <v>0</v>
      </c>
      <c r="N189" s="314">
        <f ca="1">('SUBSCRIBER BASE FLTE'!N19*'COMMISSION ASSUMPTIONS FLTE'!$F53)*('COMMISSION ASSUMPTIONS FLTE'!$E36*'DEVICE ASSUMPTIONS FLTE'!$G11)</f>
        <v>0</v>
      </c>
      <c r="O189" s="314">
        <f ca="1">('SUBSCRIBER BASE FLTE'!O19*'COMMISSION ASSUMPTIONS FLTE'!$F53)*('COMMISSION ASSUMPTIONS FLTE'!$E36*'DEVICE ASSUMPTIONS FLTE'!$G11)</f>
        <v>0</v>
      </c>
      <c r="P189" s="314">
        <f ca="1">('SUBSCRIBER BASE FLTE'!P19*'COMMISSION ASSUMPTIONS FLTE'!$F53)*('COMMISSION ASSUMPTIONS FLTE'!$E36*'DEVICE ASSUMPTIONS FLTE'!$G11)</f>
        <v>0</v>
      </c>
      <c r="Q189" s="314">
        <f ca="1">('SUBSCRIBER BASE FLTE'!Q19*'COMMISSION ASSUMPTIONS FLTE'!$F53)*('COMMISSION ASSUMPTIONS FLTE'!$E36*'DEVICE ASSUMPTIONS FLTE'!$G11)</f>
        <v>0</v>
      </c>
      <c r="R189" s="314">
        <f ca="1">('SUBSCRIBER BASE FLTE'!R19*'COMMISSION ASSUMPTIONS FLTE'!$F53)*('COMMISSION ASSUMPTIONS FLTE'!$E36*'DEVICE ASSUMPTIONS FLTE'!$G11)</f>
        <v>0</v>
      </c>
      <c r="S189" s="314">
        <f ca="1">('SUBSCRIBER BASE FLTE'!S19*'COMMISSION ASSUMPTIONS FLTE'!$F53)*('COMMISSION ASSUMPTIONS FLTE'!$E36*'DEVICE ASSUMPTIONS FLTE'!$G11)</f>
        <v>0</v>
      </c>
      <c r="T189" s="314">
        <f ca="1">('SUBSCRIBER BASE FLTE'!T19*'COMMISSION ASSUMPTIONS FLTE'!$F53)*('COMMISSION ASSUMPTIONS FLTE'!$E36*'DEVICE ASSUMPTIONS FLTE'!$G11)</f>
        <v>0</v>
      </c>
      <c r="U189" s="314">
        <f ca="1">('SUBSCRIBER BASE FLTE'!U19*'COMMISSION ASSUMPTIONS FLTE'!$F53)*('COMMISSION ASSUMPTIONS FLTE'!$E36*'DEVICE ASSUMPTIONS FLTE'!$G11)</f>
        <v>0</v>
      </c>
      <c r="V189" s="314">
        <f ca="1">('SUBSCRIBER BASE FLTE'!V19*'COMMISSION ASSUMPTIONS FLTE'!$F53)*('COMMISSION ASSUMPTIONS FLTE'!$E36*'DEVICE ASSUMPTIONS FLTE'!$G11)</f>
        <v>0</v>
      </c>
      <c r="W189" s="314">
        <f ca="1">('SUBSCRIBER BASE FLTE'!W19*'COMMISSION ASSUMPTIONS FLTE'!$F53)*('COMMISSION ASSUMPTIONS FLTE'!$E36*'DEVICE ASSUMPTIONS FLTE'!$G11)</f>
        <v>0</v>
      </c>
      <c r="X189" s="314">
        <f ca="1">('SUBSCRIBER BASE FLTE'!X19*'COMMISSION ASSUMPTIONS FLTE'!$F53)*('COMMISSION ASSUMPTIONS FLTE'!$E36*'DEVICE ASSUMPTIONS FLTE'!$G11)</f>
        <v>0</v>
      </c>
      <c r="Y189" s="314">
        <f ca="1">('SUBSCRIBER BASE FLTE'!Y19*'COMMISSION ASSUMPTIONS FLTE'!$F53)*('COMMISSION ASSUMPTIONS FLTE'!$E36*'DEVICE ASSUMPTIONS FLTE'!$G11)</f>
        <v>0</v>
      </c>
      <c r="Z189" s="314">
        <f ca="1">('SUBSCRIBER BASE FLTE'!Z19*'COMMISSION ASSUMPTIONS FLTE'!$F53)*('COMMISSION ASSUMPTIONS FLTE'!$E36*'DEVICE ASSUMPTIONS FLTE'!$G11)</f>
        <v>0</v>
      </c>
      <c r="AA189" s="314">
        <f ca="1">('SUBSCRIBER BASE FLTE'!AA19*'COMMISSION ASSUMPTIONS FLTE'!$F53)*('COMMISSION ASSUMPTIONS FLTE'!$E36*'DEVICE ASSUMPTIONS FLTE'!$G11)</f>
        <v>0</v>
      </c>
      <c r="AB189" s="314">
        <f ca="1">('SUBSCRIBER BASE FLTE'!AB19*'COMMISSION ASSUMPTIONS FLTE'!$F53)*('COMMISSION ASSUMPTIONS FLTE'!$E36*'DEVICE ASSUMPTIONS FLTE'!$G11)</f>
        <v>0</v>
      </c>
      <c r="AC189" s="314">
        <f ca="1">('SUBSCRIBER BASE FLTE'!AC19*'COMMISSION ASSUMPTIONS FLTE'!$F53)*('COMMISSION ASSUMPTIONS FLTE'!$E36*'DEVICE ASSUMPTIONS FLTE'!$G11)</f>
        <v>0</v>
      </c>
      <c r="AD189" s="314">
        <f ca="1">('SUBSCRIBER BASE FLTE'!AD19*'COMMISSION ASSUMPTIONS FLTE'!$F53)*('COMMISSION ASSUMPTIONS FLTE'!$E36*'DEVICE ASSUMPTIONS FLTE'!$G11)</f>
        <v>0</v>
      </c>
      <c r="AE189" s="314">
        <f ca="1">('SUBSCRIBER BASE FLTE'!AE19*'COMMISSION ASSUMPTIONS FLTE'!$F53)*('COMMISSION ASSUMPTIONS FLTE'!$E36*'DEVICE ASSUMPTIONS FLTE'!$G11)</f>
        <v>0</v>
      </c>
      <c r="AF189" s="314">
        <f ca="1">('SUBSCRIBER BASE FLTE'!AF19*'COMMISSION ASSUMPTIONS FLTE'!$F53)*('COMMISSION ASSUMPTIONS FLTE'!$E36*'DEVICE ASSUMPTIONS FLTE'!$G11)</f>
        <v>0</v>
      </c>
      <c r="AG189" s="314">
        <f ca="1">('SUBSCRIBER BASE FLTE'!AG19*'COMMISSION ASSUMPTIONS FLTE'!$F53)*('COMMISSION ASSUMPTIONS FLTE'!$E36*'DEVICE ASSUMPTIONS FLTE'!$G11)</f>
        <v>0</v>
      </c>
      <c r="AH189" s="314">
        <f ca="1">('SUBSCRIBER BASE FLTE'!AH19*'COMMISSION ASSUMPTIONS FLTE'!$F53)*('COMMISSION ASSUMPTIONS FLTE'!$E36*'DEVICE ASSUMPTIONS FLTE'!$G11)</f>
        <v>0</v>
      </c>
      <c r="AI189" s="314">
        <f ca="1">('SUBSCRIBER BASE FLTE'!AI19*'COMMISSION ASSUMPTIONS FLTE'!$F53)*('COMMISSION ASSUMPTIONS FLTE'!$E36*'DEVICE ASSUMPTIONS FLTE'!$G11)</f>
        <v>0</v>
      </c>
      <c r="AJ189" s="314">
        <f ca="1">('SUBSCRIBER BASE FLTE'!AJ19*'COMMISSION ASSUMPTIONS FLTE'!$F53)*('COMMISSION ASSUMPTIONS FLTE'!$E36*'DEVICE ASSUMPTIONS FLTE'!$G11)</f>
        <v>0</v>
      </c>
      <c r="AK189" s="314">
        <f ca="1">('SUBSCRIBER BASE FLTE'!AK19*'COMMISSION ASSUMPTIONS FLTE'!$F53)*('COMMISSION ASSUMPTIONS FLTE'!$E36*'DEVICE ASSUMPTIONS FLTE'!$G11)</f>
        <v>0</v>
      </c>
      <c r="AL189" s="314">
        <f ca="1">('SUBSCRIBER BASE FLTE'!AL19*'COMMISSION ASSUMPTIONS FLTE'!$F53)*('COMMISSION ASSUMPTIONS FLTE'!$E36*'DEVICE ASSUMPTIONS FLTE'!$G11)</f>
        <v>0</v>
      </c>
      <c r="AM189" s="314">
        <f ca="1">('SUBSCRIBER BASE FLTE'!AM19*'COMMISSION ASSUMPTIONS FLTE'!$F53)*('COMMISSION ASSUMPTIONS FLTE'!$E36*'DEVICE ASSUMPTIONS FLTE'!$G11)</f>
        <v>0</v>
      </c>
      <c r="AN189" s="314">
        <f ca="1">('SUBSCRIBER BASE FLTE'!AN19*'COMMISSION ASSUMPTIONS FLTE'!$F53)*('COMMISSION ASSUMPTIONS FLTE'!$E36*'DEVICE ASSUMPTIONS FLTE'!$G11)</f>
        <v>0</v>
      </c>
      <c r="AO189" s="314">
        <f ca="1">('SUBSCRIBER BASE FLTE'!AO19*'COMMISSION ASSUMPTIONS FLTE'!$F53)*('COMMISSION ASSUMPTIONS FLTE'!$E36*'DEVICE ASSUMPTIONS FLTE'!$G11)</f>
        <v>0</v>
      </c>
      <c r="AP189" s="314">
        <f ca="1">('SUBSCRIBER BASE FLTE'!AP19*'COMMISSION ASSUMPTIONS FLTE'!$F53)*('COMMISSION ASSUMPTIONS FLTE'!$E36*'DEVICE ASSUMPTIONS FLTE'!$G11)</f>
        <v>0</v>
      </c>
      <c r="AQ189" s="314">
        <f ca="1">('SUBSCRIBER BASE FLTE'!AQ19*'COMMISSION ASSUMPTIONS FLTE'!$F53)*('COMMISSION ASSUMPTIONS FLTE'!$E36*'DEVICE ASSUMPTIONS FLTE'!$G11)</f>
        <v>0</v>
      </c>
      <c r="AR189" s="314">
        <f ca="1">('SUBSCRIBER BASE FLTE'!AR19*'COMMISSION ASSUMPTIONS FLTE'!$F53)*('COMMISSION ASSUMPTIONS FLTE'!$E36*'DEVICE ASSUMPTIONS FLTE'!$G11)</f>
        <v>0</v>
      </c>
      <c r="AS189" s="314">
        <f ca="1">('SUBSCRIBER BASE FLTE'!AS19*'COMMISSION ASSUMPTIONS FLTE'!$F53)*('COMMISSION ASSUMPTIONS FLTE'!$E36*'DEVICE ASSUMPTIONS FLTE'!$G11)</f>
        <v>0</v>
      </c>
      <c r="AT189" s="314">
        <f ca="1">('SUBSCRIBER BASE FLTE'!AT19*'COMMISSION ASSUMPTIONS FLTE'!$F53)*('COMMISSION ASSUMPTIONS FLTE'!$E36*'DEVICE ASSUMPTIONS FLTE'!$G11)</f>
        <v>0</v>
      </c>
      <c r="AU189" s="314">
        <f ca="1">('SUBSCRIBER BASE FLTE'!AU19*'COMMISSION ASSUMPTIONS FLTE'!$F53)*('COMMISSION ASSUMPTIONS FLTE'!$E36*'DEVICE ASSUMPTIONS FLTE'!$G11)</f>
        <v>0</v>
      </c>
      <c r="AV189" s="314">
        <f ca="1">('SUBSCRIBER BASE FLTE'!AV19*'COMMISSION ASSUMPTIONS FLTE'!$F53)*('COMMISSION ASSUMPTIONS FLTE'!$E36*'DEVICE ASSUMPTIONS FLTE'!$G11)</f>
        <v>0</v>
      </c>
      <c r="AW189" s="314">
        <f ca="1">('SUBSCRIBER BASE FLTE'!AW19*'COMMISSION ASSUMPTIONS FLTE'!$F53)*('COMMISSION ASSUMPTIONS FLTE'!$E36*'DEVICE ASSUMPTIONS FLTE'!$G11)</f>
        <v>0</v>
      </c>
      <c r="AX189" s="314">
        <f ca="1">('SUBSCRIBER BASE FLTE'!AX19*'COMMISSION ASSUMPTIONS FLTE'!$F53)*('COMMISSION ASSUMPTIONS FLTE'!$E36*'DEVICE ASSUMPTIONS FLTE'!$G11)</f>
        <v>0</v>
      </c>
      <c r="AY189" s="314">
        <f ca="1">('SUBSCRIBER BASE FLTE'!AY19*'COMMISSION ASSUMPTIONS FLTE'!$F53)*('COMMISSION ASSUMPTIONS FLTE'!$E36*'DEVICE ASSUMPTIONS FLTE'!$G11)</f>
        <v>0</v>
      </c>
      <c r="AZ189" s="314">
        <f ca="1">('SUBSCRIBER BASE FLTE'!AZ19*'COMMISSION ASSUMPTIONS FLTE'!$F53)*('COMMISSION ASSUMPTIONS FLTE'!$E36*'DEVICE ASSUMPTIONS FLTE'!$G11)</f>
        <v>0</v>
      </c>
      <c r="BA189" s="314">
        <f ca="1">('SUBSCRIBER BASE FLTE'!BA19*'COMMISSION ASSUMPTIONS FLTE'!$F53)*('COMMISSION ASSUMPTIONS FLTE'!$E36*'DEVICE ASSUMPTIONS FLTE'!$G11)</f>
        <v>0</v>
      </c>
      <c r="BB189" s="314">
        <f ca="1">('SUBSCRIBER BASE FLTE'!BB19*'COMMISSION ASSUMPTIONS FLTE'!$F53)*('COMMISSION ASSUMPTIONS FLTE'!$E36*'DEVICE ASSUMPTIONS FLTE'!$G11)</f>
        <v>0</v>
      </c>
      <c r="BC189" s="314">
        <f ca="1">('SUBSCRIBER BASE FLTE'!BC19*'COMMISSION ASSUMPTIONS FLTE'!$F53)*('COMMISSION ASSUMPTIONS FLTE'!$E36*'DEVICE ASSUMPTIONS FLTE'!$G11)</f>
        <v>0</v>
      </c>
      <c r="BD189" s="314">
        <f ca="1">('SUBSCRIBER BASE FLTE'!BD19*'COMMISSION ASSUMPTIONS FLTE'!$F53)*('COMMISSION ASSUMPTIONS FLTE'!$E36*'DEVICE ASSUMPTIONS FLTE'!$G11)</f>
        <v>0</v>
      </c>
      <c r="BE189" s="314">
        <f ca="1">('SUBSCRIBER BASE FLTE'!BE19*'COMMISSION ASSUMPTIONS FLTE'!$F53)*('COMMISSION ASSUMPTIONS FLTE'!$E36*'DEVICE ASSUMPTIONS FLTE'!$G11)</f>
        <v>0</v>
      </c>
      <c r="BF189" s="314">
        <f ca="1">('SUBSCRIBER BASE FLTE'!BF19*'COMMISSION ASSUMPTIONS FLTE'!$F53)*('COMMISSION ASSUMPTIONS FLTE'!$E36*'DEVICE ASSUMPTIONS FLTE'!$G11)</f>
        <v>0</v>
      </c>
      <c r="BG189" s="314">
        <f ca="1">('SUBSCRIBER BASE FLTE'!BG19*'COMMISSION ASSUMPTIONS FLTE'!$F53)*('COMMISSION ASSUMPTIONS FLTE'!$E36*'DEVICE ASSUMPTIONS FLTE'!$G11)</f>
        <v>0</v>
      </c>
      <c r="BH189" s="314">
        <f ca="1">('SUBSCRIBER BASE FLTE'!BH19*'COMMISSION ASSUMPTIONS FLTE'!$F53)*('COMMISSION ASSUMPTIONS FLTE'!$E36*'DEVICE ASSUMPTIONS FLTE'!$G11)</f>
        <v>0</v>
      </c>
      <c r="BI189" s="314">
        <f ca="1">('SUBSCRIBER BASE FLTE'!BI19*'COMMISSION ASSUMPTIONS FLTE'!$F53)*('COMMISSION ASSUMPTIONS FLTE'!$E36*'DEVICE ASSUMPTIONS FLTE'!$G11)</f>
        <v>0</v>
      </c>
      <c r="BJ189" s="314">
        <f ca="1">('SUBSCRIBER BASE FLTE'!BJ19*'COMMISSION ASSUMPTIONS FLTE'!$F53)*('COMMISSION ASSUMPTIONS FLTE'!$E36*'DEVICE ASSUMPTIONS FLTE'!$G11)</f>
        <v>0</v>
      </c>
      <c r="BK189" s="314">
        <f ca="1">('SUBSCRIBER BASE FLTE'!BK19*'COMMISSION ASSUMPTIONS FLTE'!$F53)*('COMMISSION ASSUMPTIONS FLTE'!$E36*'DEVICE ASSUMPTIONS FLTE'!$G11)</f>
        <v>0</v>
      </c>
      <c r="BL189" s="314">
        <f ca="1">('SUBSCRIBER BASE FLTE'!BL19*'COMMISSION ASSUMPTIONS FLTE'!$F53)*('COMMISSION ASSUMPTIONS FLTE'!$E36*'DEVICE ASSUMPTIONS FLTE'!$G11)</f>
        <v>0</v>
      </c>
      <c r="BM189" s="314">
        <f ca="1">('SUBSCRIBER BASE FLTE'!BM19*'COMMISSION ASSUMPTIONS FLTE'!$F53)*('COMMISSION ASSUMPTIONS FLTE'!$E36*'DEVICE ASSUMPTIONS FLTE'!$G11)</f>
        <v>0</v>
      </c>
      <c r="BN189" s="314">
        <f ca="1">('SUBSCRIBER BASE FLTE'!BN19*'COMMISSION ASSUMPTIONS FLTE'!$F53)*('COMMISSION ASSUMPTIONS FLTE'!$E36*'DEVICE ASSUMPTIONS FLTE'!$G11)</f>
        <v>0</v>
      </c>
      <c r="BO189" s="314">
        <f ca="1">('SUBSCRIBER BASE FLTE'!BO19*'COMMISSION ASSUMPTIONS FLTE'!$F53)*('COMMISSION ASSUMPTIONS FLTE'!$E36*'DEVICE ASSUMPTIONS FLTE'!$G11)</f>
        <v>0</v>
      </c>
      <c r="BP189" s="314">
        <f ca="1">('SUBSCRIBER BASE FLTE'!BP19*'COMMISSION ASSUMPTIONS FLTE'!$F53)*('COMMISSION ASSUMPTIONS FLTE'!$E36*'DEVICE ASSUMPTIONS FLTE'!$G11)</f>
        <v>0</v>
      </c>
      <c r="BQ189" s="314">
        <f ca="1">('SUBSCRIBER BASE FLTE'!BQ19*'COMMISSION ASSUMPTIONS FLTE'!$F53)*('COMMISSION ASSUMPTIONS FLTE'!$E36*'DEVICE ASSUMPTIONS FLTE'!$G11)</f>
        <v>0</v>
      </c>
      <c r="BR189" s="314">
        <f ca="1">('SUBSCRIBER BASE FLTE'!BR19*'COMMISSION ASSUMPTIONS FLTE'!$F53)*('COMMISSION ASSUMPTIONS FLTE'!$E36*'DEVICE ASSUMPTIONS FLTE'!$G11)</f>
        <v>0</v>
      </c>
    </row>
    <row r="190" spans="2:70" ht="24" customHeight="1" outlineLevel="1">
      <c r="B190" s="313" t="str">
        <f>B182</f>
        <v>FLTE 200GB</v>
      </c>
      <c r="C190" s="314">
        <f>('SUBSCRIBER BASE FLTE'!C20*'COMMISSION ASSUMPTIONS FLTE'!$F54)*('COMMISSION ASSUMPTIONS FLTE'!$E37*'DEVICE ASSUMPTIONS FLTE'!$G12)</f>
        <v>0</v>
      </c>
      <c r="D190" s="314">
        <f>('SUBSCRIBER BASE FLTE'!D20*'COMMISSION ASSUMPTIONS FLTE'!$F54)*('COMMISSION ASSUMPTIONS FLTE'!$E37*'DEVICE ASSUMPTIONS FLTE'!$G12)</f>
        <v>0</v>
      </c>
      <c r="E190" s="314">
        <f>('SUBSCRIBER BASE FLTE'!E20*'COMMISSION ASSUMPTIONS FLTE'!$F54)*('COMMISSION ASSUMPTIONS FLTE'!$E37*'DEVICE ASSUMPTIONS FLTE'!$G12)</f>
        <v>0</v>
      </c>
      <c r="F190" s="314">
        <f>('SUBSCRIBER BASE FLTE'!F20*'COMMISSION ASSUMPTIONS FLTE'!$F54)*('COMMISSION ASSUMPTIONS FLTE'!$E37*'DEVICE ASSUMPTIONS FLTE'!$G12)</f>
        <v>0</v>
      </c>
      <c r="G190" s="314">
        <f>('SUBSCRIBER BASE FLTE'!G20*'COMMISSION ASSUMPTIONS FLTE'!$F54)*('COMMISSION ASSUMPTIONS FLTE'!$E37*'DEVICE ASSUMPTIONS FLTE'!$G12)</f>
        <v>0</v>
      </c>
      <c r="H190" s="314">
        <f>('SUBSCRIBER BASE FLTE'!H20*'COMMISSION ASSUMPTIONS FLTE'!$F54)*('COMMISSION ASSUMPTIONS FLTE'!$E37*'DEVICE ASSUMPTIONS FLTE'!$G12)</f>
        <v>0</v>
      </c>
      <c r="I190" s="314">
        <f>('SUBSCRIBER BASE FLTE'!I20*'COMMISSION ASSUMPTIONS FLTE'!$F54)*('COMMISSION ASSUMPTIONS FLTE'!$E37*'DEVICE ASSUMPTIONS FLTE'!$G12)</f>
        <v>0</v>
      </c>
      <c r="J190" s="314">
        <f>('SUBSCRIBER BASE FLTE'!J20*'COMMISSION ASSUMPTIONS FLTE'!$F54)*('COMMISSION ASSUMPTIONS FLTE'!$E37*'DEVICE ASSUMPTIONS FLTE'!$G12)</f>
        <v>0</v>
      </c>
      <c r="K190" s="314">
        <f ca="1">('SUBSCRIBER BASE FLTE'!K20*'COMMISSION ASSUMPTIONS FLTE'!$F54)*('COMMISSION ASSUMPTIONS FLTE'!$E37*'DEVICE ASSUMPTIONS FLTE'!$G12)</f>
        <v>0</v>
      </c>
      <c r="L190" s="314">
        <f ca="1">('SUBSCRIBER BASE FLTE'!L20*'COMMISSION ASSUMPTIONS FLTE'!$F54)*('COMMISSION ASSUMPTIONS FLTE'!$E37*'DEVICE ASSUMPTIONS FLTE'!$G12)</f>
        <v>0</v>
      </c>
      <c r="M190" s="314">
        <f ca="1">('SUBSCRIBER BASE FLTE'!M20*'COMMISSION ASSUMPTIONS FLTE'!$F54)*('COMMISSION ASSUMPTIONS FLTE'!$E37*'DEVICE ASSUMPTIONS FLTE'!$G12)</f>
        <v>0</v>
      </c>
      <c r="N190" s="314">
        <f ca="1">('SUBSCRIBER BASE FLTE'!N20*'COMMISSION ASSUMPTIONS FLTE'!$F54)*('COMMISSION ASSUMPTIONS FLTE'!$E37*'DEVICE ASSUMPTIONS FLTE'!$G12)</f>
        <v>0</v>
      </c>
      <c r="O190" s="314">
        <f ca="1">('SUBSCRIBER BASE FLTE'!O20*'COMMISSION ASSUMPTIONS FLTE'!$F54)*('COMMISSION ASSUMPTIONS FLTE'!$E37*'DEVICE ASSUMPTIONS FLTE'!$G12)</f>
        <v>0</v>
      </c>
      <c r="P190" s="314">
        <f ca="1">('SUBSCRIBER BASE FLTE'!P20*'COMMISSION ASSUMPTIONS FLTE'!$F54)*('COMMISSION ASSUMPTIONS FLTE'!$E37*'DEVICE ASSUMPTIONS FLTE'!$G12)</f>
        <v>0</v>
      </c>
      <c r="Q190" s="314">
        <f ca="1">('SUBSCRIBER BASE FLTE'!Q20*'COMMISSION ASSUMPTIONS FLTE'!$F54)*('COMMISSION ASSUMPTIONS FLTE'!$E37*'DEVICE ASSUMPTIONS FLTE'!$G12)</f>
        <v>0</v>
      </c>
      <c r="R190" s="314">
        <f ca="1">('SUBSCRIBER BASE FLTE'!R20*'COMMISSION ASSUMPTIONS FLTE'!$F54)*('COMMISSION ASSUMPTIONS FLTE'!$E37*'DEVICE ASSUMPTIONS FLTE'!$G12)</f>
        <v>0</v>
      </c>
      <c r="S190" s="314">
        <f ca="1">('SUBSCRIBER BASE FLTE'!S20*'COMMISSION ASSUMPTIONS FLTE'!$F54)*('COMMISSION ASSUMPTIONS FLTE'!$E37*'DEVICE ASSUMPTIONS FLTE'!$G12)</f>
        <v>0</v>
      </c>
      <c r="T190" s="314">
        <f ca="1">('SUBSCRIBER BASE FLTE'!T20*'COMMISSION ASSUMPTIONS FLTE'!$F54)*('COMMISSION ASSUMPTIONS FLTE'!$E37*'DEVICE ASSUMPTIONS FLTE'!$G12)</f>
        <v>0</v>
      </c>
      <c r="U190" s="314">
        <f ca="1">('SUBSCRIBER BASE FLTE'!U20*'COMMISSION ASSUMPTIONS FLTE'!$F54)*('COMMISSION ASSUMPTIONS FLTE'!$E37*'DEVICE ASSUMPTIONS FLTE'!$G12)</f>
        <v>0</v>
      </c>
      <c r="V190" s="314">
        <f ca="1">('SUBSCRIBER BASE FLTE'!V20*'COMMISSION ASSUMPTIONS FLTE'!$F54)*('COMMISSION ASSUMPTIONS FLTE'!$E37*'DEVICE ASSUMPTIONS FLTE'!$G12)</f>
        <v>0</v>
      </c>
      <c r="W190" s="314">
        <f ca="1">('SUBSCRIBER BASE FLTE'!W20*'COMMISSION ASSUMPTIONS FLTE'!$F54)*('COMMISSION ASSUMPTIONS FLTE'!$E37*'DEVICE ASSUMPTIONS FLTE'!$G12)</f>
        <v>0</v>
      </c>
      <c r="X190" s="314">
        <f ca="1">('SUBSCRIBER BASE FLTE'!X20*'COMMISSION ASSUMPTIONS FLTE'!$F54)*('COMMISSION ASSUMPTIONS FLTE'!$E37*'DEVICE ASSUMPTIONS FLTE'!$G12)</f>
        <v>0</v>
      </c>
      <c r="Y190" s="314">
        <f ca="1">('SUBSCRIBER BASE FLTE'!Y20*'COMMISSION ASSUMPTIONS FLTE'!$F54)*('COMMISSION ASSUMPTIONS FLTE'!$E37*'DEVICE ASSUMPTIONS FLTE'!$G12)</f>
        <v>0</v>
      </c>
      <c r="Z190" s="314">
        <f ca="1">('SUBSCRIBER BASE FLTE'!Z20*'COMMISSION ASSUMPTIONS FLTE'!$F54)*('COMMISSION ASSUMPTIONS FLTE'!$E37*'DEVICE ASSUMPTIONS FLTE'!$G12)</f>
        <v>0</v>
      </c>
      <c r="AA190" s="314">
        <f ca="1">('SUBSCRIBER BASE FLTE'!AA20*'COMMISSION ASSUMPTIONS FLTE'!$F54)*('COMMISSION ASSUMPTIONS FLTE'!$E37*'DEVICE ASSUMPTIONS FLTE'!$G12)</f>
        <v>0</v>
      </c>
      <c r="AB190" s="314">
        <f ca="1">('SUBSCRIBER BASE FLTE'!AB20*'COMMISSION ASSUMPTIONS FLTE'!$F54)*('COMMISSION ASSUMPTIONS FLTE'!$E37*'DEVICE ASSUMPTIONS FLTE'!$G12)</f>
        <v>0</v>
      </c>
      <c r="AC190" s="314">
        <f ca="1">('SUBSCRIBER BASE FLTE'!AC20*'COMMISSION ASSUMPTIONS FLTE'!$F54)*('COMMISSION ASSUMPTIONS FLTE'!$E37*'DEVICE ASSUMPTIONS FLTE'!$G12)</f>
        <v>0</v>
      </c>
      <c r="AD190" s="314">
        <f ca="1">('SUBSCRIBER BASE FLTE'!AD20*'COMMISSION ASSUMPTIONS FLTE'!$F54)*('COMMISSION ASSUMPTIONS FLTE'!$E37*'DEVICE ASSUMPTIONS FLTE'!$G12)</f>
        <v>0</v>
      </c>
      <c r="AE190" s="314">
        <f ca="1">('SUBSCRIBER BASE FLTE'!AE20*'COMMISSION ASSUMPTIONS FLTE'!$F54)*('COMMISSION ASSUMPTIONS FLTE'!$E37*'DEVICE ASSUMPTIONS FLTE'!$G12)</f>
        <v>0</v>
      </c>
      <c r="AF190" s="314">
        <f ca="1">('SUBSCRIBER BASE FLTE'!AF20*'COMMISSION ASSUMPTIONS FLTE'!$F54)*('COMMISSION ASSUMPTIONS FLTE'!$E37*'DEVICE ASSUMPTIONS FLTE'!$G12)</f>
        <v>0</v>
      </c>
      <c r="AG190" s="314">
        <f ca="1">('SUBSCRIBER BASE FLTE'!AG20*'COMMISSION ASSUMPTIONS FLTE'!$F54)*('COMMISSION ASSUMPTIONS FLTE'!$E37*'DEVICE ASSUMPTIONS FLTE'!$G12)</f>
        <v>0</v>
      </c>
      <c r="AH190" s="314">
        <f ca="1">('SUBSCRIBER BASE FLTE'!AH20*'COMMISSION ASSUMPTIONS FLTE'!$F54)*('COMMISSION ASSUMPTIONS FLTE'!$E37*'DEVICE ASSUMPTIONS FLTE'!$G12)</f>
        <v>0</v>
      </c>
      <c r="AI190" s="314">
        <f ca="1">('SUBSCRIBER BASE FLTE'!AI20*'COMMISSION ASSUMPTIONS FLTE'!$F54)*('COMMISSION ASSUMPTIONS FLTE'!$E37*'DEVICE ASSUMPTIONS FLTE'!$G12)</f>
        <v>0</v>
      </c>
      <c r="AJ190" s="314">
        <f ca="1">('SUBSCRIBER BASE FLTE'!AJ20*'COMMISSION ASSUMPTIONS FLTE'!$F54)*('COMMISSION ASSUMPTIONS FLTE'!$E37*'DEVICE ASSUMPTIONS FLTE'!$G12)</f>
        <v>0</v>
      </c>
      <c r="AK190" s="314">
        <f ca="1">('SUBSCRIBER BASE FLTE'!AK20*'COMMISSION ASSUMPTIONS FLTE'!$F54)*('COMMISSION ASSUMPTIONS FLTE'!$E37*'DEVICE ASSUMPTIONS FLTE'!$G12)</f>
        <v>0</v>
      </c>
      <c r="AL190" s="314">
        <f ca="1">('SUBSCRIBER BASE FLTE'!AL20*'COMMISSION ASSUMPTIONS FLTE'!$F54)*('COMMISSION ASSUMPTIONS FLTE'!$E37*'DEVICE ASSUMPTIONS FLTE'!$G12)</f>
        <v>0</v>
      </c>
      <c r="AM190" s="314">
        <f ca="1">('SUBSCRIBER BASE FLTE'!AM20*'COMMISSION ASSUMPTIONS FLTE'!$F54)*('COMMISSION ASSUMPTIONS FLTE'!$E37*'DEVICE ASSUMPTIONS FLTE'!$G12)</f>
        <v>0</v>
      </c>
      <c r="AN190" s="314">
        <f ca="1">('SUBSCRIBER BASE FLTE'!AN20*'COMMISSION ASSUMPTIONS FLTE'!$F54)*('COMMISSION ASSUMPTIONS FLTE'!$E37*'DEVICE ASSUMPTIONS FLTE'!$G12)</f>
        <v>0</v>
      </c>
      <c r="AO190" s="314">
        <f ca="1">('SUBSCRIBER BASE FLTE'!AO20*'COMMISSION ASSUMPTIONS FLTE'!$F54)*('COMMISSION ASSUMPTIONS FLTE'!$E37*'DEVICE ASSUMPTIONS FLTE'!$G12)</f>
        <v>0</v>
      </c>
      <c r="AP190" s="314">
        <f ca="1">('SUBSCRIBER BASE FLTE'!AP20*'COMMISSION ASSUMPTIONS FLTE'!$F54)*('COMMISSION ASSUMPTIONS FLTE'!$E37*'DEVICE ASSUMPTIONS FLTE'!$G12)</f>
        <v>0</v>
      </c>
      <c r="AQ190" s="314">
        <f ca="1">('SUBSCRIBER BASE FLTE'!AQ20*'COMMISSION ASSUMPTIONS FLTE'!$F54)*('COMMISSION ASSUMPTIONS FLTE'!$E37*'DEVICE ASSUMPTIONS FLTE'!$G12)</f>
        <v>0</v>
      </c>
      <c r="AR190" s="314">
        <f ca="1">('SUBSCRIBER BASE FLTE'!AR20*'COMMISSION ASSUMPTIONS FLTE'!$F54)*('COMMISSION ASSUMPTIONS FLTE'!$E37*'DEVICE ASSUMPTIONS FLTE'!$G12)</f>
        <v>0</v>
      </c>
      <c r="AS190" s="314">
        <f ca="1">('SUBSCRIBER BASE FLTE'!AS20*'COMMISSION ASSUMPTIONS FLTE'!$F54)*('COMMISSION ASSUMPTIONS FLTE'!$E37*'DEVICE ASSUMPTIONS FLTE'!$G12)</f>
        <v>0</v>
      </c>
      <c r="AT190" s="314">
        <f ca="1">('SUBSCRIBER BASE FLTE'!AT20*'COMMISSION ASSUMPTIONS FLTE'!$F54)*('COMMISSION ASSUMPTIONS FLTE'!$E37*'DEVICE ASSUMPTIONS FLTE'!$G12)</f>
        <v>0</v>
      </c>
      <c r="AU190" s="314">
        <f ca="1">('SUBSCRIBER BASE FLTE'!AU20*'COMMISSION ASSUMPTIONS FLTE'!$F54)*('COMMISSION ASSUMPTIONS FLTE'!$E37*'DEVICE ASSUMPTIONS FLTE'!$G12)</f>
        <v>0</v>
      </c>
      <c r="AV190" s="314">
        <f ca="1">('SUBSCRIBER BASE FLTE'!AV20*'COMMISSION ASSUMPTIONS FLTE'!$F54)*('COMMISSION ASSUMPTIONS FLTE'!$E37*'DEVICE ASSUMPTIONS FLTE'!$G12)</f>
        <v>0</v>
      </c>
      <c r="AW190" s="314">
        <f ca="1">('SUBSCRIBER BASE FLTE'!AW20*'COMMISSION ASSUMPTIONS FLTE'!$F54)*('COMMISSION ASSUMPTIONS FLTE'!$E37*'DEVICE ASSUMPTIONS FLTE'!$G12)</f>
        <v>0</v>
      </c>
      <c r="AX190" s="314">
        <f ca="1">('SUBSCRIBER BASE FLTE'!AX20*'COMMISSION ASSUMPTIONS FLTE'!$F54)*('COMMISSION ASSUMPTIONS FLTE'!$E37*'DEVICE ASSUMPTIONS FLTE'!$G12)</f>
        <v>0</v>
      </c>
      <c r="AY190" s="314">
        <f ca="1">('SUBSCRIBER BASE FLTE'!AY20*'COMMISSION ASSUMPTIONS FLTE'!$F54)*('COMMISSION ASSUMPTIONS FLTE'!$E37*'DEVICE ASSUMPTIONS FLTE'!$G12)</f>
        <v>0</v>
      </c>
      <c r="AZ190" s="314">
        <f ca="1">('SUBSCRIBER BASE FLTE'!AZ20*'COMMISSION ASSUMPTIONS FLTE'!$F54)*('COMMISSION ASSUMPTIONS FLTE'!$E37*'DEVICE ASSUMPTIONS FLTE'!$G12)</f>
        <v>0</v>
      </c>
      <c r="BA190" s="314">
        <f ca="1">('SUBSCRIBER BASE FLTE'!BA20*'COMMISSION ASSUMPTIONS FLTE'!$F54)*('COMMISSION ASSUMPTIONS FLTE'!$E37*'DEVICE ASSUMPTIONS FLTE'!$G12)</f>
        <v>0</v>
      </c>
      <c r="BB190" s="314">
        <f ca="1">('SUBSCRIBER BASE FLTE'!BB20*'COMMISSION ASSUMPTIONS FLTE'!$F54)*('COMMISSION ASSUMPTIONS FLTE'!$E37*'DEVICE ASSUMPTIONS FLTE'!$G12)</f>
        <v>0</v>
      </c>
      <c r="BC190" s="314">
        <f ca="1">('SUBSCRIBER BASE FLTE'!BC20*'COMMISSION ASSUMPTIONS FLTE'!$F54)*('COMMISSION ASSUMPTIONS FLTE'!$E37*'DEVICE ASSUMPTIONS FLTE'!$G12)</f>
        <v>0</v>
      </c>
      <c r="BD190" s="314">
        <f ca="1">('SUBSCRIBER BASE FLTE'!BD20*'COMMISSION ASSUMPTIONS FLTE'!$F54)*('COMMISSION ASSUMPTIONS FLTE'!$E37*'DEVICE ASSUMPTIONS FLTE'!$G12)</f>
        <v>0</v>
      </c>
      <c r="BE190" s="314">
        <f ca="1">('SUBSCRIBER BASE FLTE'!BE20*'COMMISSION ASSUMPTIONS FLTE'!$F54)*('COMMISSION ASSUMPTIONS FLTE'!$E37*'DEVICE ASSUMPTIONS FLTE'!$G12)</f>
        <v>0</v>
      </c>
      <c r="BF190" s="314">
        <f ca="1">('SUBSCRIBER BASE FLTE'!BF20*'COMMISSION ASSUMPTIONS FLTE'!$F54)*('COMMISSION ASSUMPTIONS FLTE'!$E37*'DEVICE ASSUMPTIONS FLTE'!$G12)</f>
        <v>0</v>
      </c>
      <c r="BG190" s="314">
        <f ca="1">('SUBSCRIBER BASE FLTE'!BG20*'COMMISSION ASSUMPTIONS FLTE'!$F54)*('COMMISSION ASSUMPTIONS FLTE'!$E37*'DEVICE ASSUMPTIONS FLTE'!$G12)</f>
        <v>0</v>
      </c>
      <c r="BH190" s="314">
        <f ca="1">('SUBSCRIBER BASE FLTE'!BH20*'COMMISSION ASSUMPTIONS FLTE'!$F54)*('COMMISSION ASSUMPTIONS FLTE'!$E37*'DEVICE ASSUMPTIONS FLTE'!$G12)</f>
        <v>0</v>
      </c>
      <c r="BI190" s="314">
        <f ca="1">('SUBSCRIBER BASE FLTE'!BI20*'COMMISSION ASSUMPTIONS FLTE'!$F54)*('COMMISSION ASSUMPTIONS FLTE'!$E37*'DEVICE ASSUMPTIONS FLTE'!$G12)</f>
        <v>0</v>
      </c>
      <c r="BJ190" s="314">
        <f ca="1">('SUBSCRIBER BASE FLTE'!BJ20*'COMMISSION ASSUMPTIONS FLTE'!$F54)*('COMMISSION ASSUMPTIONS FLTE'!$E37*'DEVICE ASSUMPTIONS FLTE'!$G12)</f>
        <v>0</v>
      </c>
      <c r="BK190" s="314">
        <f ca="1">('SUBSCRIBER BASE FLTE'!BK20*'COMMISSION ASSUMPTIONS FLTE'!$F54)*('COMMISSION ASSUMPTIONS FLTE'!$E37*'DEVICE ASSUMPTIONS FLTE'!$G12)</f>
        <v>0</v>
      </c>
      <c r="BL190" s="314">
        <f ca="1">('SUBSCRIBER BASE FLTE'!BL20*'COMMISSION ASSUMPTIONS FLTE'!$F54)*('COMMISSION ASSUMPTIONS FLTE'!$E37*'DEVICE ASSUMPTIONS FLTE'!$G12)</f>
        <v>0</v>
      </c>
      <c r="BM190" s="314">
        <f ca="1">('SUBSCRIBER BASE FLTE'!BM20*'COMMISSION ASSUMPTIONS FLTE'!$F54)*('COMMISSION ASSUMPTIONS FLTE'!$E37*'DEVICE ASSUMPTIONS FLTE'!$G12)</f>
        <v>0</v>
      </c>
      <c r="BN190" s="314">
        <f ca="1">('SUBSCRIBER BASE FLTE'!BN20*'COMMISSION ASSUMPTIONS FLTE'!$F54)*('COMMISSION ASSUMPTIONS FLTE'!$E37*'DEVICE ASSUMPTIONS FLTE'!$G12)</f>
        <v>0</v>
      </c>
      <c r="BO190" s="314">
        <f ca="1">('SUBSCRIBER BASE FLTE'!BO20*'COMMISSION ASSUMPTIONS FLTE'!$F54)*('COMMISSION ASSUMPTIONS FLTE'!$E37*'DEVICE ASSUMPTIONS FLTE'!$G12)</f>
        <v>0</v>
      </c>
      <c r="BP190" s="314">
        <f ca="1">('SUBSCRIBER BASE FLTE'!BP20*'COMMISSION ASSUMPTIONS FLTE'!$F54)*('COMMISSION ASSUMPTIONS FLTE'!$E37*'DEVICE ASSUMPTIONS FLTE'!$G12)</f>
        <v>0</v>
      </c>
      <c r="BQ190" s="314">
        <f ca="1">('SUBSCRIBER BASE FLTE'!BQ20*'COMMISSION ASSUMPTIONS FLTE'!$F54)*('COMMISSION ASSUMPTIONS FLTE'!$E37*'DEVICE ASSUMPTIONS FLTE'!$G12)</f>
        <v>0</v>
      </c>
      <c r="BR190" s="314">
        <f ca="1">('SUBSCRIBER BASE FLTE'!BR20*'COMMISSION ASSUMPTIONS FLTE'!$F54)*('COMMISSION ASSUMPTIONS FLTE'!$E37*'DEVICE ASSUMPTIONS FLTE'!$G12)</f>
        <v>0</v>
      </c>
    </row>
    <row r="191" spans="2:70" ht="24" customHeight="1" outlineLevel="1">
      <c r="B191" s="313" t="str">
        <f>B183</f>
        <v>FLTE 400GB</v>
      </c>
      <c r="C191" s="314">
        <f>('SUBSCRIBER BASE FLTE'!C21*'COMMISSION ASSUMPTIONS FLTE'!$F55)*('COMMISSION ASSUMPTIONS FLTE'!$E38*'DEVICE ASSUMPTIONS FLTE'!$G13)</f>
        <v>0</v>
      </c>
      <c r="D191" s="314">
        <f>('SUBSCRIBER BASE FLTE'!D21*'COMMISSION ASSUMPTIONS FLTE'!$F55)*('COMMISSION ASSUMPTIONS FLTE'!$E38*'DEVICE ASSUMPTIONS FLTE'!$G13)</f>
        <v>0</v>
      </c>
      <c r="E191" s="314">
        <f>('SUBSCRIBER BASE FLTE'!E21*'COMMISSION ASSUMPTIONS FLTE'!$F55)*('COMMISSION ASSUMPTIONS FLTE'!$E38*'DEVICE ASSUMPTIONS FLTE'!$G13)</f>
        <v>0</v>
      </c>
      <c r="F191" s="314">
        <f>('SUBSCRIBER BASE FLTE'!F21*'COMMISSION ASSUMPTIONS FLTE'!$F55)*('COMMISSION ASSUMPTIONS FLTE'!$E38*'DEVICE ASSUMPTIONS FLTE'!$G13)</f>
        <v>0</v>
      </c>
      <c r="G191" s="314">
        <f>('SUBSCRIBER BASE FLTE'!G21*'COMMISSION ASSUMPTIONS FLTE'!$F55)*('COMMISSION ASSUMPTIONS FLTE'!$E38*'DEVICE ASSUMPTIONS FLTE'!$G13)</f>
        <v>0</v>
      </c>
      <c r="H191" s="314">
        <f>('SUBSCRIBER BASE FLTE'!H21*'COMMISSION ASSUMPTIONS FLTE'!$F55)*('COMMISSION ASSUMPTIONS FLTE'!$E38*'DEVICE ASSUMPTIONS FLTE'!$G13)</f>
        <v>0</v>
      </c>
      <c r="I191" s="314">
        <f>('SUBSCRIBER BASE FLTE'!I21*'COMMISSION ASSUMPTIONS FLTE'!$F55)*('COMMISSION ASSUMPTIONS FLTE'!$E38*'DEVICE ASSUMPTIONS FLTE'!$G13)</f>
        <v>0</v>
      </c>
      <c r="J191" s="314">
        <f>('SUBSCRIBER BASE FLTE'!J21*'COMMISSION ASSUMPTIONS FLTE'!$F55)*('COMMISSION ASSUMPTIONS FLTE'!$E38*'DEVICE ASSUMPTIONS FLTE'!$G13)</f>
        <v>0</v>
      </c>
      <c r="K191" s="314">
        <f ca="1">('SUBSCRIBER BASE FLTE'!K21*'COMMISSION ASSUMPTIONS FLTE'!$F55)*('COMMISSION ASSUMPTIONS FLTE'!$E38*'DEVICE ASSUMPTIONS FLTE'!$G13)</f>
        <v>0</v>
      </c>
      <c r="L191" s="314">
        <f ca="1">('SUBSCRIBER BASE FLTE'!L21*'COMMISSION ASSUMPTIONS FLTE'!$F55)*('COMMISSION ASSUMPTIONS FLTE'!$E38*'DEVICE ASSUMPTIONS FLTE'!$G13)</f>
        <v>0</v>
      </c>
      <c r="M191" s="314">
        <f ca="1">('SUBSCRIBER BASE FLTE'!M21*'COMMISSION ASSUMPTIONS FLTE'!$F55)*('COMMISSION ASSUMPTIONS FLTE'!$E38*'DEVICE ASSUMPTIONS FLTE'!$G13)</f>
        <v>0</v>
      </c>
      <c r="N191" s="314">
        <f ca="1">('SUBSCRIBER BASE FLTE'!N21*'COMMISSION ASSUMPTIONS FLTE'!$F55)*('COMMISSION ASSUMPTIONS FLTE'!$E38*'DEVICE ASSUMPTIONS FLTE'!$G13)</f>
        <v>0</v>
      </c>
      <c r="O191" s="314">
        <f ca="1">('SUBSCRIBER BASE FLTE'!O21*'COMMISSION ASSUMPTIONS FLTE'!$F55)*('COMMISSION ASSUMPTIONS FLTE'!$E38*'DEVICE ASSUMPTIONS FLTE'!$G13)</f>
        <v>0</v>
      </c>
      <c r="P191" s="314">
        <f ca="1">('SUBSCRIBER BASE FLTE'!P21*'COMMISSION ASSUMPTIONS FLTE'!$F55)*('COMMISSION ASSUMPTIONS FLTE'!$E38*'DEVICE ASSUMPTIONS FLTE'!$G13)</f>
        <v>0</v>
      </c>
      <c r="Q191" s="314">
        <f ca="1">('SUBSCRIBER BASE FLTE'!Q21*'COMMISSION ASSUMPTIONS FLTE'!$F55)*('COMMISSION ASSUMPTIONS FLTE'!$E38*'DEVICE ASSUMPTIONS FLTE'!$G13)</f>
        <v>0</v>
      </c>
      <c r="R191" s="314">
        <f ca="1">('SUBSCRIBER BASE FLTE'!R21*'COMMISSION ASSUMPTIONS FLTE'!$F55)*('COMMISSION ASSUMPTIONS FLTE'!$E38*'DEVICE ASSUMPTIONS FLTE'!$G13)</f>
        <v>0</v>
      </c>
      <c r="S191" s="314">
        <f ca="1">('SUBSCRIBER BASE FLTE'!S21*'COMMISSION ASSUMPTIONS FLTE'!$F55)*('COMMISSION ASSUMPTIONS FLTE'!$E38*'DEVICE ASSUMPTIONS FLTE'!$G13)</f>
        <v>0</v>
      </c>
      <c r="T191" s="314">
        <f ca="1">('SUBSCRIBER BASE FLTE'!T21*'COMMISSION ASSUMPTIONS FLTE'!$F55)*('COMMISSION ASSUMPTIONS FLTE'!$E38*'DEVICE ASSUMPTIONS FLTE'!$G13)</f>
        <v>0</v>
      </c>
      <c r="U191" s="314">
        <f ca="1">('SUBSCRIBER BASE FLTE'!U21*'COMMISSION ASSUMPTIONS FLTE'!$F55)*('COMMISSION ASSUMPTIONS FLTE'!$E38*'DEVICE ASSUMPTIONS FLTE'!$G13)</f>
        <v>0</v>
      </c>
      <c r="V191" s="314">
        <f ca="1">('SUBSCRIBER BASE FLTE'!V21*'COMMISSION ASSUMPTIONS FLTE'!$F55)*('COMMISSION ASSUMPTIONS FLTE'!$E38*'DEVICE ASSUMPTIONS FLTE'!$G13)</f>
        <v>0</v>
      </c>
      <c r="W191" s="314">
        <f ca="1">('SUBSCRIBER BASE FLTE'!W21*'COMMISSION ASSUMPTIONS FLTE'!$F55)*('COMMISSION ASSUMPTIONS FLTE'!$E38*'DEVICE ASSUMPTIONS FLTE'!$G13)</f>
        <v>0</v>
      </c>
      <c r="X191" s="314">
        <f ca="1">('SUBSCRIBER BASE FLTE'!X21*'COMMISSION ASSUMPTIONS FLTE'!$F55)*('COMMISSION ASSUMPTIONS FLTE'!$E38*'DEVICE ASSUMPTIONS FLTE'!$G13)</f>
        <v>0</v>
      </c>
      <c r="Y191" s="314">
        <f ca="1">('SUBSCRIBER BASE FLTE'!Y21*'COMMISSION ASSUMPTIONS FLTE'!$F55)*('COMMISSION ASSUMPTIONS FLTE'!$E38*'DEVICE ASSUMPTIONS FLTE'!$G13)</f>
        <v>0</v>
      </c>
      <c r="Z191" s="314">
        <f ca="1">('SUBSCRIBER BASE FLTE'!Z21*'COMMISSION ASSUMPTIONS FLTE'!$F55)*('COMMISSION ASSUMPTIONS FLTE'!$E38*'DEVICE ASSUMPTIONS FLTE'!$G13)</f>
        <v>0</v>
      </c>
      <c r="AA191" s="314">
        <f ca="1">('SUBSCRIBER BASE FLTE'!AA21*'COMMISSION ASSUMPTIONS FLTE'!$F55)*('COMMISSION ASSUMPTIONS FLTE'!$E38*'DEVICE ASSUMPTIONS FLTE'!$G13)</f>
        <v>0</v>
      </c>
      <c r="AB191" s="314">
        <f ca="1">('SUBSCRIBER BASE FLTE'!AB21*'COMMISSION ASSUMPTIONS FLTE'!$F55)*('COMMISSION ASSUMPTIONS FLTE'!$E38*'DEVICE ASSUMPTIONS FLTE'!$G13)</f>
        <v>0</v>
      </c>
      <c r="AC191" s="314">
        <f ca="1">('SUBSCRIBER BASE FLTE'!AC21*'COMMISSION ASSUMPTIONS FLTE'!$F55)*('COMMISSION ASSUMPTIONS FLTE'!$E38*'DEVICE ASSUMPTIONS FLTE'!$G13)</f>
        <v>0</v>
      </c>
      <c r="AD191" s="314">
        <f ca="1">('SUBSCRIBER BASE FLTE'!AD21*'COMMISSION ASSUMPTIONS FLTE'!$F55)*('COMMISSION ASSUMPTIONS FLTE'!$E38*'DEVICE ASSUMPTIONS FLTE'!$G13)</f>
        <v>0</v>
      </c>
      <c r="AE191" s="314">
        <f ca="1">('SUBSCRIBER BASE FLTE'!AE21*'COMMISSION ASSUMPTIONS FLTE'!$F55)*('COMMISSION ASSUMPTIONS FLTE'!$E38*'DEVICE ASSUMPTIONS FLTE'!$G13)</f>
        <v>0</v>
      </c>
      <c r="AF191" s="314">
        <f ca="1">('SUBSCRIBER BASE FLTE'!AF21*'COMMISSION ASSUMPTIONS FLTE'!$F55)*('COMMISSION ASSUMPTIONS FLTE'!$E38*'DEVICE ASSUMPTIONS FLTE'!$G13)</f>
        <v>0</v>
      </c>
      <c r="AG191" s="314">
        <f ca="1">('SUBSCRIBER BASE FLTE'!AG21*'COMMISSION ASSUMPTIONS FLTE'!$F55)*('COMMISSION ASSUMPTIONS FLTE'!$E38*'DEVICE ASSUMPTIONS FLTE'!$G13)</f>
        <v>0</v>
      </c>
      <c r="AH191" s="314">
        <f ca="1">('SUBSCRIBER BASE FLTE'!AH21*'COMMISSION ASSUMPTIONS FLTE'!$F55)*('COMMISSION ASSUMPTIONS FLTE'!$E38*'DEVICE ASSUMPTIONS FLTE'!$G13)</f>
        <v>0</v>
      </c>
      <c r="AI191" s="314">
        <f ca="1">('SUBSCRIBER BASE FLTE'!AI21*'COMMISSION ASSUMPTIONS FLTE'!$F55)*('COMMISSION ASSUMPTIONS FLTE'!$E38*'DEVICE ASSUMPTIONS FLTE'!$G13)</f>
        <v>0</v>
      </c>
      <c r="AJ191" s="314">
        <f ca="1">('SUBSCRIBER BASE FLTE'!AJ21*'COMMISSION ASSUMPTIONS FLTE'!$F55)*('COMMISSION ASSUMPTIONS FLTE'!$E38*'DEVICE ASSUMPTIONS FLTE'!$G13)</f>
        <v>0</v>
      </c>
      <c r="AK191" s="314">
        <f ca="1">('SUBSCRIBER BASE FLTE'!AK21*'COMMISSION ASSUMPTIONS FLTE'!$F55)*('COMMISSION ASSUMPTIONS FLTE'!$E38*'DEVICE ASSUMPTIONS FLTE'!$G13)</f>
        <v>0</v>
      </c>
      <c r="AL191" s="314">
        <f ca="1">('SUBSCRIBER BASE FLTE'!AL21*'COMMISSION ASSUMPTIONS FLTE'!$F55)*('COMMISSION ASSUMPTIONS FLTE'!$E38*'DEVICE ASSUMPTIONS FLTE'!$G13)</f>
        <v>0</v>
      </c>
      <c r="AM191" s="314">
        <f ca="1">('SUBSCRIBER BASE FLTE'!AM21*'COMMISSION ASSUMPTIONS FLTE'!$F55)*('COMMISSION ASSUMPTIONS FLTE'!$E38*'DEVICE ASSUMPTIONS FLTE'!$G13)</f>
        <v>0</v>
      </c>
      <c r="AN191" s="314">
        <f ca="1">('SUBSCRIBER BASE FLTE'!AN21*'COMMISSION ASSUMPTIONS FLTE'!$F55)*('COMMISSION ASSUMPTIONS FLTE'!$E38*'DEVICE ASSUMPTIONS FLTE'!$G13)</f>
        <v>0</v>
      </c>
      <c r="AO191" s="314">
        <f ca="1">('SUBSCRIBER BASE FLTE'!AO21*'COMMISSION ASSUMPTIONS FLTE'!$F55)*('COMMISSION ASSUMPTIONS FLTE'!$E38*'DEVICE ASSUMPTIONS FLTE'!$G13)</f>
        <v>0</v>
      </c>
      <c r="AP191" s="314">
        <f ca="1">('SUBSCRIBER BASE FLTE'!AP21*'COMMISSION ASSUMPTIONS FLTE'!$F55)*('COMMISSION ASSUMPTIONS FLTE'!$E38*'DEVICE ASSUMPTIONS FLTE'!$G13)</f>
        <v>0</v>
      </c>
      <c r="AQ191" s="314">
        <f ca="1">('SUBSCRIBER BASE FLTE'!AQ21*'COMMISSION ASSUMPTIONS FLTE'!$F55)*('COMMISSION ASSUMPTIONS FLTE'!$E38*'DEVICE ASSUMPTIONS FLTE'!$G13)</f>
        <v>0</v>
      </c>
      <c r="AR191" s="314">
        <f ca="1">('SUBSCRIBER BASE FLTE'!AR21*'COMMISSION ASSUMPTIONS FLTE'!$F55)*('COMMISSION ASSUMPTIONS FLTE'!$E38*'DEVICE ASSUMPTIONS FLTE'!$G13)</f>
        <v>0</v>
      </c>
      <c r="AS191" s="314">
        <f ca="1">('SUBSCRIBER BASE FLTE'!AS21*'COMMISSION ASSUMPTIONS FLTE'!$F55)*('COMMISSION ASSUMPTIONS FLTE'!$E38*'DEVICE ASSUMPTIONS FLTE'!$G13)</f>
        <v>0</v>
      </c>
      <c r="AT191" s="314">
        <f ca="1">('SUBSCRIBER BASE FLTE'!AT21*'COMMISSION ASSUMPTIONS FLTE'!$F55)*('COMMISSION ASSUMPTIONS FLTE'!$E38*'DEVICE ASSUMPTIONS FLTE'!$G13)</f>
        <v>0</v>
      </c>
      <c r="AU191" s="314">
        <f ca="1">('SUBSCRIBER BASE FLTE'!AU21*'COMMISSION ASSUMPTIONS FLTE'!$F55)*('COMMISSION ASSUMPTIONS FLTE'!$E38*'DEVICE ASSUMPTIONS FLTE'!$G13)</f>
        <v>0</v>
      </c>
      <c r="AV191" s="314">
        <f ca="1">('SUBSCRIBER BASE FLTE'!AV21*'COMMISSION ASSUMPTIONS FLTE'!$F55)*('COMMISSION ASSUMPTIONS FLTE'!$E38*'DEVICE ASSUMPTIONS FLTE'!$G13)</f>
        <v>0</v>
      </c>
      <c r="AW191" s="314">
        <f ca="1">('SUBSCRIBER BASE FLTE'!AW21*'COMMISSION ASSUMPTIONS FLTE'!$F55)*('COMMISSION ASSUMPTIONS FLTE'!$E38*'DEVICE ASSUMPTIONS FLTE'!$G13)</f>
        <v>0</v>
      </c>
      <c r="AX191" s="314">
        <f ca="1">('SUBSCRIBER BASE FLTE'!AX21*'COMMISSION ASSUMPTIONS FLTE'!$F55)*('COMMISSION ASSUMPTIONS FLTE'!$E38*'DEVICE ASSUMPTIONS FLTE'!$G13)</f>
        <v>0</v>
      </c>
      <c r="AY191" s="314">
        <f ca="1">('SUBSCRIBER BASE FLTE'!AY21*'COMMISSION ASSUMPTIONS FLTE'!$F55)*('COMMISSION ASSUMPTIONS FLTE'!$E38*'DEVICE ASSUMPTIONS FLTE'!$G13)</f>
        <v>0</v>
      </c>
      <c r="AZ191" s="314">
        <f ca="1">('SUBSCRIBER BASE FLTE'!AZ21*'COMMISSION ASSUMPTIONS FLTE'!$F55)*('COMMISSION ASSUMPTIONS FLTE'!$E38*'DEVICE ASSUMPTIONS FLTE'!$G13)</f>
        <v>0</v>
      </c>
      <c r="BA191" s="314">
        <f ca="1">('SUBSCRIBER BASE FLTE'!BA21*'COMMISSION ASSUMPTIONS FLTE'!$F55)*('COMMISSION ASSUMPTIONS FLTE'!$E38*'DEVICE ASSUMPTIONS FLTE'!$G13)</f>
        <v>0</v>
      </c>
      <c r="BB191" s="314">
        <f ca="1">('SUBSCRIBER BASE FLTE'!BB21*'COMMISSION ASSUMPTIONS FLTE'!$F55)*('COMMISSION ASSUMPTIONS FLTE'!$E38*'DEVICE ASSUMPTIONS FLTE'!$G13)</f>
        <v>0</v>
      </c>
      <c r="BC191" s="314">
        <f ca="1">('SUBSCRIBER BASE FLTE'!BC21*'COMMISSION ASSUMPTIONS FLTE'!$F55)*('COMMISSION ASSUMPTIONS FLTE'!$E38*'DEVICE ASSUMPTIONS FLTE'!$G13)</f>
        <v>0</v>
      </c>
      <c r="BD191" s="314">
        <f ca="1">('SUBSCRIBER BASE FLTE'!BD21*'COMMISSION ASSUMPTIONS FLTE'!$F55)*('COMMISSION ASSUMPTIONS FLTE'!$E38*'DEVICE ASSUMPTIONS FLTE'!$G13)</f>
        <v>0</v>
      </c>
      <c r="BE191" s="314">
        <f ca="1">('SUBSCRIBER BASE FLTE'!BE21*'COMMISSION ASSUMPTIONS FLTE'!$F55)*('COMMISSION ASSUMPTIONS FLTE'!$E38*'DEVICE ASSUMPTIONS FLTE'!$G13)</f>
        <v>0</v>
      </c>
      <c r="BF191" s="314">
        <f ca="1">('SUBSCRIBER BASE FLTE'!BF21*'COMMISSION ASSUMPTIONS FLTE'!$F55)*('COMMISSION ASSUMPTIONS FLTE'!$E38*'DEVICE ASSUMPTIONS FLTE'!$G13)</f>
        <v>0</v>
      </c>
      <c r="BG191" s="314">
        <f ca="1">('SUBSCRIBER BASE FLTE'!BG21*'COMMISSION ASSUMPTIONS FLTE'!$F55)*('COMMISSION ASSUMPTIONS FLTE'!$E38*'DEVICE ASSUMPTIONS FLTE'!$G13)</f>
        <v>0</v>
      </c>
      <c r="BH191" s="314">
        <f ca="1">('SUBSCRIBER BASE FLTE'!BH21*'COMMISSION ASSUMPTIONS FLTE'!$F55)*('COMMISSION ASSUMPTIONS FLTE'!$E38*'DEVICE ASSUMPTIONS FLTE'!$G13)</f>
        <v>0</v>
      </c>
      <c r="BI191" s="314">
        <f ca="1">('SUBSCRIBER BASE FLTE'!BI21*'COMMISSION ASSUMPTIONS FLTE'!$F55)*('COMMISSION ASSUMPTIONS FLTE'!$E38*'DEVICE ASSUMPTIONS FLTE'!$G13)</f>
        <v>0</v>
      </c>
      <c r="BJ191" s="314">
        <f ca="1">('SUBSCRIBER BASE FLTE'!BJ21*'COMMISSION ASSUMPTIONS FLTE'!$F55)*('COMMISSION ASSUMPTIONS FLTE'!$E38*'DEVICE ASSUMPTIONS FLTE'!$G13)</f>
        <v>0</v>
      </c>
      <c r="BK191" s="314">
        <f ca="1">('SUBSCRIBER BASE FLTE'!BK21*'COMMISSION ASSUMPTIONS FLTE'!$F55)*('COMMISSION ASSUMPTIONS FLTE'!$E38*'DEVICE ASSUMPTIONS FLTE'!$G13)</f>
        <v>0</v>
      </c>
      <c r="BL191" s="314">
        <f ca="1">('SUBSCRIBER BASE FLTE'!BL21*'COMMISSION ASSUMPTIONS FLTE'!$F55)*('COMMISSION ASSUMPTIONS FLTE'!$E38*'DEVICE ASSUMPTIONS FLTE'!$G13)</f>
        <v>0</v>
      </c>
      <c r="BM191" s="314">
        <f ca="1">('SUBSCRIBER BASE FLTE'!BM21*'COMMISSION ASSUMPTIONS FLTE'!$F55)*('COMMISSION ASSUMPTIONS FLTE'!$E38*'DEVICE ASSUMPTIONS FLTE'!$G13)</f>
        <v>0</v>
      </c>
      <c r="BN191" s="314">
        <f ca="1">('SUBSCRIBER BASE FLTE'!BN21*'COMMISSION ASSUMPTIONS FLTE'!$F55)*('COMMISSION ASSUMPTIONS FLTE'!$E38*'DEVICE ASSUMPTIONS FLTE'!$G13)</f>
        <v>0</v>
      </c>
      <c r="BO191" s="314">
        <f ca="1">('SUBSCRIBER BASE FLTE'!BO21*'COMMISSION ASSUMPTIONS FLTE'!$F55)*('COMMISSION ASSUMPTIONS FLTE'!$E38*'DEVICE ASSUMPTIONS FLTE'!$G13)</f>
        <v>0</v>
      </c>
      <c r="BP191" s="314">
        <f ca="1">('SUBSCRIBER BASE FLTE'!BP21*'COMMISSION ASSUMPTIONS FLTE'!$F55)*('COMMISSION ASSUMPTIONS FLTE'!$E38*'DEVICE ASSUMPTIONS FLTE'!$G13)</f>
        <v>0</v>
      </c>
      <c r="BQ191" s="314">
        <f ca="1">('SUBSCRIBER BASE FLTE'!BQ21*'COMMISSION ASSUMPTIONS FLTE'!$F55)*('COMMISSION ASSUMPTIONS FLTE'!$E38*'DEVICE ASSUMPTIONS FLTE'!$G13)</f>
        <v>0</v>
      </c>
      <c r="BR191" s="314">
        <f ca="1">('SUBSCRIBER BASE FLTE'!BR21*'COMMISSION ASSUMPTIONS FLTE'!$F55)*('COMMISSION ASSUMPTIONS FLTE'!$E38*'DEVICE ASSUMPTIONS FLTE'!$G13)</f>
        <v>0</v>
      </c>
    </row>
    <row r="192" spans="2:70" ht="24" customHeight="1" outlineLevel="1">
      <c r="B192" s="313" t="str">
        <f>B184</f>
        <v>Package 5</v>
      </c>
      <c r="C192" s="314">
        <f>('SUBSCRIBER BASE FLTE'!C22*'COMMISSION ASSUMPTIONS FLTE'!$F56)*('COMMISSION ASSUMPTIONS FLTE'!$E39*'DEVICE ASSUMPTIONS FLTE'!$G14)</f>
        <v>0</v>
      </c>
      <c r="D192" s="314">
        <f>('SUBSCRIBER BASE FLTE'!D22*'COMMISSION ASSUMPTIONS FLTE'!$F56)*('COMMISSION ASSUMPTIONS FLTE'!$E39*'DEVICE ASSUMPTIONS FLTE'!$G14)</f>
        <v>0</v>
      </c>
      <c r="E192" s="314">
        <f>('SUBSCRIBER BASE FLTE'!E22*'COMMISSION ASSUMPTIONS FLTE'!$F56)*('COMMISSION ASSUMPTIONS FLTE'!$E39*'DEVICE ASSUMPTIONS FLTE'!$G14)</f>
        <v>0</v>
      </c>
      <c r="F192" s="314">
        <f>('SUBSCRIBER BASE FLTE'!F22*'COMMISSION ASSUMPTIONS FLTE'!$F56)*('COMMISSION ASSUMPTIONS FLTE'!$E39*'DEVICE ASSUMPTIONS FLTE'!$G14)</f>
        <v>0</v>
      </c>
      <c r="G192" s="314">
        <f>('SUBSCRIBER BASE FLTE'!G22*'COMMISSION ASSUMPTIONS FLTE'!$F56)*('COMMISSION ASSUMPTIONS FLTE'!$E39*'DEVICE ASSUMPTIONS FLTE'!$G14)</f>
        <v>0</v>
      </c>
      <c r="H192" s="314">
        <f>('SUBSCRIBER BASE FLTE'!H22*'COMMISSION ASSUMPTIONS FLTE'!$F56)*('COMMISSION ASSUMPTIONS FLTE'!$E39*'DEVICE ASSUMPTIONS FLTE'!$G14)</f>
        <v>0</v>
      </c>
      <c r="I192" s="314">
        <f>('SUBSCRIBER BASE FLTE'!I22*'COMMISSION ASSUMPTIONS FLTE'!$F56)*('COMMISSION ASSUMPTIONS FLTE'!$E39*'DEVICE ASSUMPTIONS FLTE'!$G14)</f>
        <v>0</v>
      </c>
      <c r="J192" s="314">
        <f>('SUBSCRIBER BASE FLTE'!J22*'COMMISSION ASSUMPTIONS FLTE'!$F56)*('COMMISSION ASSUMPTIONS FLTE'!$E39*'DEVICE ASSUMPTIONS FLTE'!$G14)</f>
        <v>0</v>
      </c>
      <c r="K192" s="314">
        <f ca="1">('SUBSCRIBER BASE FLTE'!K22*'COMMISSION ASSUMPTIONS FLTE'!$F56)*('COMMISSION ASSUMPTIONS FLTE'!$E39*'DEVICE ASSUMPTIONS FLTE'!$G14)</f>
        <v>0</v>
      </c>
      <c r="L192" s="314">
        <f ca="1">('SUBSCRIBER BASE FLTE'!L22*'COMMISSION ASSUMPTIONS FLTE'!$F56)*('COMMISSION ASSUMPTIONS FLTE'!$E39*'DEVICE ASSUMPTIONS FLTE'!$G14)</f>
        <v>0</v>
      </c>
      <c r="M192" s="314">
        <f ca="1">('SUBSCRIBER BASE FLTE'!M22*'COMMISSION ASSUMPTIONS FLTE'!$F56)*('COMMISSION ASSUMPTIONS FLTE'!$E39*'DEVICE ASSUMPTIONS FLTE'!$G14)</f>
        <v>0</v>
      </c>
      <c r="N192" s="314">
        <f ca="1">('SUBSCRIBER BASE FLTE'!N22*'COMMISSION ASSUMPTIONS FLTE'!$F56)*('COMMISSION ASSUMPTIONS FLTE'!$E39*'DEVICE ASSUMPTIONS FLTE'!$G14)</f>
        <v>0</v>
      </c>
      <c r="O192" s="314">
        <f ca="1">('SUBSCRIBER BASE FLTE'!O22*'COMMISSION ASSUMPTIONS FLTE'!$F56)*('COMMISSION ASSUMPTIONS FLTE'!$E39*'DEVICE ASSUMPTIONS FLTE'!$G14)</f>
        <v>0</v>
      </c>
      <c r="P192" s="314">
        <f ca="1">('SUBSCRIBER BASE FLTE'!P22*'COMMISSION ASSUMPTIONS FLTE'!$F56)*('COMMISSION ASSUMPTIONS FLTE'!$E39*'DEVICE ASSUMPTIONS FLTE'!$G14)</f>
        <v>0</v>
      </c>
      <c r="Q192" s="314">
        <f ca="1">('SUBSCRIBER BASE FLTE'!Q22*'COMMISSION ASSUMPTIONS FLTE'!$F56)*('COMMISSION ASSUMPTIONS FLTE'!$E39*'DEVICE ASSUMPTIONS FLTE'!$G14)</f>
        <v>0</v>
      </c>
      <c r="R192" s="314">
        <f ca="1">('SUBSCRIBER BASE FLTE'!R22*'COMMISSION ASSUMPTIONS FLTE'!$F56)*('COMMISSION ASSUMPTIONS FLTE'!$E39*'DEVICE ASSUMPTIONS FLTE'!$G14)</f>
        <v>0</v>
      </c>
      <c r="S192" s="314">
        <f ca="1">('SUBSCRIBER BASE FLTE'!S22*'COMMISSION ASSUMPTIONS FLTE'!$F56)*('COMMISSION ASSUMPTIONS FLTE'!$E39*'DEVICE ASSUMPTIONS FLTE'!$G14)</f>
        <v>0</v>
      </c>
      <c r="T192" s="314">
        <f ca="1">('SUBSCRIBER BASE FLTE'!T22*'COMMISSION ASSUMPTIONS FLTE'!$F56)*('COMMISSION ASSUMPTIONS FLTE'!$E39*'DEVICE ASSUMPTIONS FLTE'!$G14)</f>
        <v>0</v>
      </c>
      <c r="U192" s="314">
        <f ca="1">('SUBSCRIBER BASE FLTE'!U22*'COMMISSION ASSUMPTIONS FLTE'!$F56)*('COMMISSION ASSUMPTIONS FLTE'!$E39*'DEVICE ASSUMPTIONS FLTE'!$G14)</f>
        <v>0</v>
      </c>
      <c r="V192" s="314">
        <f ca="1">('SUBSCRIBER BASE FLTE'!V22*'COMMISSION ASSUMPTIONS FLTE'!$F56)*('COMMISSION ASSUMPTIONS FLTE'!$E39*'DEVICE ASSUMPTIONS FLTE'!$G14)</f>
        <v>0</v>
      </c>
      <c r="W192" s="314">
        <f ca="1">('SUBSCRIBER BASE FLTE'!W22*'COMMISSION ASSUMPTIONS FLTE'!$F56)*('COMMISSION ASSUMPTIONS FLTE'!$E39*'DEVICE ASSUMPTIONS FLTE'!$G14)</f>
        <v>0</v>
      </c>
      <c r="X192" s="314">
        <f ca="1">('SUBSCRIBER BASE FLTE'!X22*'COMMISSION ASSUMPTIONS FLTE'!$F56)*('COMMISSION ASSUMPTIONS FLTE'!$E39*'DEVICE ASSUMPTIONS FLTE'!$G14)</f>
        <v>0</v>
      </c>
      <c r="Y192" s="314">
        <f ca="1">('SUBSCRIBER BASE FLTE'!Y22*'COMMISSION ASSUMPTIONS FLTE'!$F56)*('COMMISSION ASSUMPTIONS FLTE'!$E39*'DEVICE ASSUMPTIONS FLTE'!$G14)</f>
        <v>0</v>
      </c>
      <c r="Z192" s="314">
        <f ca="1">('SUBSCRIBER BASE FLTE'!Z22*'COMMISSION ASSUMPTIONS FLTE'!$F56)*('COMMISSION ASSUMPTIONS FLTE'!$E39*'DEVICE ASSUMPTIONS FLTE'!$G14)</f>
        <v>0</v>
      </c>
      <c r="AA192" s="314">
        <f ca="1">('SUBSCRIBER BASE FLTE'!AA22*'COMMISSION ASSUMPTIONS FLTE'!$F56)*('COMMISSION ASSUMPTIONS FLTE'!$E39*'DEVICE ASSUMPTIONS FLTE'!$G14)</f>
        <v>0</v>
      </c>
      <c r="AB192" s="314">
        <f ca="1">('SUBSCRIBER BASE FLTE'!AB22*'COMMISSION ASSUMPTIONS FLTE'!$F56)*('COMMISSION ASSUMPTIONS FLTE'!$E39*'DEVICE ASSUMPTIONS FLTE'!$G14)</f>
        <v>0</v>
      </c>
      <c r="AC192" s="314">
        <f ca="1">('SUBSCRIBER BASE FLTE'!AC22*'COMMISSION ASSUMPTIONS FLTE'!$F56)*('COMMISSION ASSUMPTIONS FLTE'!$E39*'DEVICE ASSUMPTIONS FLTE'!$G14)</f>
        <v>0</v>
      </c>
      <c r="AD192" s="314">
        <f ca="1">('SUBSCRIBER BASE FLTE'!AD22*'COMMISSION ASSUMPTIONS FLTE'!$F56)*('COMMISSION ASSUMPTIONS FLTE'!$E39*'DEVICE ASSUMPTIONS FLTE'!$G14)</f>
        <v>0</v>
      </c>
      <c r="AE192" s="314">
        <f ca="1">('SUBSCRIBER BASE FLTE'!AE22*'COMMISSION ASSUMPTIONS FLTE'!$F56)*('COMMISSION ASSUMPTIONS FLTE'!$E39*'DEVICE ASSUMPTIONS FLTE'!$G14)</f>
        <v>0</v>
      </c>
      <c r="AF192" s="314">
        <f ca="1">('SUBSCRIBER BASE FLTE'!AF22*'COMMISSION ASSUMPTIONS FLTE'!$F56)*('COMMISSION ASSUMPTIONS FLTE'!$E39*'DEVICE ASSUMPTIONS FLTE'!$G14)</f>
        <v>0</v>
      </c>
      <c r="AG192" s="314">
        <f ca="1">('SUBSCRIBER BASE FLTE'!AG22*'COMMISSION ASSUMPTIONS FLTE'!$F56)*('COMMISSION ASSUMPTIONS FLTE'!$E39*'DEVICE ASSUMPTIONS FLTE'!$G14)</f>
        <v>0</v>
      </c>
      <c r="AH192" s="314">
        <f ca="1">('SUBSCRIBER BASE FLTE'!AH22*'COMMISSION ASSUMPTIONS FLTE'!$F56)*('COMMISSION ASSUMPTIONS FLTE'!$E39*'DEVICE ASSUMPTIONS FLTE'!$G14)</f>
        <v>0</v>
      </c>
      <c r="AI192" s="314">
        <f ca="1">('SUBSCRIBER BASE FLTE'!AI22*'COMMISSION ASSUMPTIONS FLTE'!$F56)*('COMMISSION ASSUMPTIONS FLTE'!$E39*'DEVICE ASSUMPTIONS FLTE'!$G14)</f>
        <v>0</v>
      </c>
      <c r="AJ192" s="314">
        <f ca="1">('SUBSCRIBER BASE FLTE'!AJ22*'COMMISSION ASSUMPTIONS FLTE'!$F56)*('COMMISSION ASSUMPTIONS FLTE'!$E39*'DEVICE ASSUMPTIONS FLTE'!$G14)</f>
        <v>0</v>
      </c>
      <c r="AK192" s="314">
        <f ca="1">('SUBSCRIBER BASE FLTE'!AK22*'COMMISSION ASSUMPTIONS FLTE'!$F56)*('COMMISSION ASSUMPTIONS FLTE'!$E39*'DEVICE ASSUMPTIONS FLTE'!$G14)</f>
        <v>0</v>
      </c>
      <c r="AL192" s="314">
        <f ca="1">('SUBSCRIBER BASE FLTE'!AL22*'COMMISSION ASSUMPTIONS FLTE'!$F56)*('COMMISSION ASSUMPTIONS FLTE'!$E39*'DEVICE ASSUMPTIONS FLTE'!$G14)</f>
        <v>0</v>
      </c>
      <c r="AM192" s="314">
        <f ca="1">('SUBSCRIBER BASE FLTE'!AM22*'COMMISSION ASSUMPTIONS FLTE'!$F56)*('COMMISSION ASSUMPTIONS FLTE'!$E39*'DEVICE ASSUMPTIONS FLTE'!$G14)</f>
        <v>0</v>
      </c>
      <c r="AN192" s="314">
        <f ca="1">('SUBSCRIBER BASE FLTE'!AN22*'COMMISSION ASSUMPTIONS FLTE'!$F56)*('COMMISSION ASSUMPTIONS FLTE'!$E39*'DEVICE ASSUMPTIONS FLTE'!$G14)</f>
        <v>0</v>
      </c>
      <c r="AO192" s="314">
        <f ca="1">('SUBSCRIBER BASE FLTE'!AO22*'COMMISSION ASSUMPTIONS FLTE'!$F56)*('COMMISSION ASSUMPTIONS FLTE'!$E39*'DEVICE ASSUMPTIONS FLTE'!$G14)</f>
        <v>0</v>
      </c>
      <c r="AP192" s="314">
        <f ca="1">('SUBSCRIBER BASE FLTE'!AP22*'COMMISSION ASSUMPTIONS FLTE'!$F56)*('COMMISSION ASSUMPTIONS FLTE'!$E39*'DEVICE ASSUMPTIONS FLTE'!$G14)</f>
        <v>0</v>
      </c>
      <c r="AQ192" s="314">
        <f ca="1">('SUBSCRIBER BASE FLTE'!AQ22*'COMMISSION ASSUMPTIONS FLTE'!$F56)*('COMMISSION ASSUMPTIONS FLTE'!$E39*'DEVICE ASSUMPTIONS FLTE'!$G14)</f>
        <v>0</v>
      </c>
      <c r="AR192" s="314">
        <f ca="1">('SUBSCRIBER BASE FLTE'!AR22*'COMMISSION ASSUMPTIONS FLTE'!$F56)*('COMMISSION ASSUMPTIONS FLTE'!$E39*'DEVICE ASSUMPTIONS FLTE'!$G14)</f>
        <v>0</v>
      </c>
      <c r="AS192" s="314">
        <f ca="1">('SUBSCRIBER BASE FLTE'!AS22*'COMMISSION ASSUMPTIONS FLTE'!$F56)*('COMMISSION ASSUMPTIONS FLTE'!$E39*'DEVICE ASSUMPTIONS FLTE'!$G14)</f>
        <v>0</v>
      </c>
      <c r="AT192" s="314">
        <f ca="1">('SUBSCRIBER BASE FLTE'!AT22*'COMMISSION ASSUMPTIONS FLTE'!$F56)*('COMMISSION ASSUMPTIONS FLTE'!$E39*'DEVICE ASSUMPTIONS FLTE'!$G14)</f>
        <v>0</v>
      </c>
      <c r="AU192" s="314">
        <f ca="1">('SUBSCRIBER BASE FLTE'!AU22*'COMMISSION ASSUMPTIONS FLTE'!$F56)*('COMMISSION ASSUMPTIONS FLTE'!$E39*'DEVICE ASSUMPTIONS FLTE'!$G14)</f>
        <v>0</v>
      </c>
      <c r="AV192" s="314">
        <f ca="1">('SUBSCRIBER BASE FLTE'!AV22*'COMMISSION ASSUMPTIONS FLTE'!$F56)*('COMMISSION ASSUMPTIONS FLTE'!$E39*'DEVICE ASSUMPTIONS FLTE'!$G14)</f>
        <v>0</v>
      </c>
      <c r="AW192" s="314">
        <f ca="1">('SUBSCRIBER BASE FLTE'!AW22*'COMMISSION ASSUMPTIONS FLTE'!$F56)*('COMMISSION ASSUMPTIONS FLTE'!$E39*'DEVICE ASSUMPTIONS FLTE'!$G14)</f>
        <v>0</v>
      </c>
      <c r="AX192" s="314">
        <f ca="1">('SUBSCRIBER BASE FLTE'!AX22*'COMMISSION ASSUMPTIONS FLTE'!$F56)*('COMMISSION ASSUMPTIONS FLTE'!$E39*'DEVICE ASSUMPTIONS FLTE'!$G14)</f>
        <v>0</v>
      </c>
      <c r="AY192" s="314">
        <f ca="1">('SUBSCRIBER BASE FLTE'!AY22*'COMMISSION ASSUMPTIONS FLTE'!$F56)*('COMMISSION ASSUMPTIONS FLTE'!$E39*'DEVICE ASSUMPTIONS FLTE'!$G14)</f>
        <v>0</v>
      </c>
      <c r="AZ192" s="314">
        <f ca="1">('SUBSCRIBER BASE FLTE'!AZ22*'COMMISSION ASSUMPTIONS FLTE'!$F56)*('COMMISSION ASSUMPTIONS FLTE'!$E39*'DEVICE ASSUMPTIONS FLTE'!$G14)</f>
        <v>0</v>
      </c>
      <c r="BA192" s="314">
        <f ca="1">('SUBSCRIBER BASE FLTE'!BA22*'COMMISSION ASSUMPTIONS FLTE'!$F56)*('COMMISSION ASSUMPTIONS FLTE'!$E39*'DEVICE ASSUMPTIONS FLTE'!$G14)</f>
        <v>0</v>
      </c>
      <c r="BB192" s="314">
        <f ca="1">('SUBSCRIBER BASE FLTE'!BB22*'COMMISSION ASSUMPTIONS FLTE'!$F56)*('COMMISSION ASSUMPTIONS FLTE'!$E39*'DEVICE ASSUMPTIONS FLTE'!$G14)</f>
        <v>0</v>
      </c>
      <c r="BC192" s="314">
        <f ca="1">('SUBSCRIBER BASE FLTE'!BC22*'COMMISSION ASSUMPTIONS FLTE'!$F56)*('COMMISSION ASSUMPTIONS FLTE'!$E39*'DEVICE ASSUMPTIONS FLTE'!$G14)</f>
        <v>0</v>
      </c>
      <c r="BD192" s="314">
        <f ca="1">('SUBSCRIBER BASE FLTE'!BD22*'COMMISSION ASSUMPTIONS FLTE'!$F56)*('COMMISSION ASSUMPTIONS FLTE'!$E39*'DEVICE ASSUMPTIONS FLTE'!$G14)</f>
        <v>0</v>
      </c>
      <c r="BE192" s="314">
        <f ca="1">('SUBSCRIBER BASE FLTE'!BE22*'COMMISSION ASSUMPTIONS FLTE'!$F56)*('COMMISSION ASSUMPTIONS FLTE'!$E39*'DEVICE ASSUMPTIONS FLTE'!$G14)</f>
        <v>0</v>
      </c>
      <c r="BF192" s="314">
        <f ca="1">('SUBSCRIBER BASE FLTE'!BF22*'COMMISSION ASSUMPTIONS FLTE'!$F56)*('COMMISSION ASSUMPTIONS FLTE'!$E39*'DEVICE ASSUMPTIONS FLTE'!$G14)</f>
        <v>0</v>
      </c>
      <c r="BG192" s="314">
        <f ca="1">('SUBSCRIBER BASE FLTE'!BG22*'COMMISSION ASSUMPTIONS FLTE'!$F56)*('COMMISSION ASSUMPTIONS FLTE'!$E39*'DEVICE ASSUMPTIONS FLTE'!$G14)</f>
        <v>0</v>
      </c>
      <c r="BH192" s="314">
        <f ca="1">('SUBSCRIBER BASE FLTE'!BH22*'COMMISSION ASSUMPTIONS FLTE'!$F56)*('COMMISSION ASSUMPTIONS FLTE'!$E39*'DEVICE ASSUMPTIONS FLTE'!$G14)</f>
        <v>0</v>
      </c>
      <c r="BI192" s="314">
        <f ca="1">('SUBSCRIBER BASE FLTE'!BI22*'COMMISSION ASSUMPTIONS FLTE'!$F56)*('COMMISSION ASSUMPTIONS FLTE'!$E39*'DEVICE ASSUMPTIONS FLTE'!$G14)</f>
        <v>0</v>
      </c>
      <c r="BJ192" s="314">
        <f ca="1">('SUBSCRIBER BASE FLTE'!BJ22*'COMMISSION ASSUMPTIONS FLTE'!$F56)*('COMMISSION ASSUMPTIONS FLTE'!$E39*'DEVICE ASSUMPTIONS FLTE'!$G14)</f>
        <v>0</v>
      </c>
      <c r="BK192" s="314">
        <f ca="1">('SUBSCRIBER BASE FLTE'!BK22*'COMMISSION ASSUMPTIONS FLTE'!$F56)*('COMMISSION ASSUMPTIONS FLTE'!$E39*'DEVICE ASSUMPTIONS FLTE'!$G14)</f>
        <v>0</v>
      </c>
      <c r="BL192" s="314">
        <f ca="1">('SUBSCRIBER BASE FLTE'!BL22*'COMMISSION ASSUMPTIONS FLTE'!$F56)*('COMMISSION ASSUMPTIONS FLTE'!$E39*'DEVICE ASSUMPTIONS FLTE'!$G14)</f>
        <v>0</v>
      </c>
      <c r="BM192" s="314">
        <f ca="1">('SUBSCRIBER BASE FLTE'!BM22*'COMMISSION ASSUMPTIONS FLTE'!$F56)*('COMMISSION ASSUMPTIONS FLTE'!$E39*'DEVICE ASSUMPTIONS FLTE'!$G14)</f>
        <v>0</v>
      </c>
      <c r="BN192" s="314">
        <f ca="1">('SUBSCRIBER BASE FLTE'!BN22*'COMMISSION ASSUMPTIONS FLTE'!$F56)*('COMMISSION ASSUMPTIONS FLTE'!$E39*'DEVICE ASSUMPTIONS FLTE'!$G14)</f>
        <v>0</v>
      </c>
      <c r="BO192" s="314">
        <f ca="1">('SUBSCRIBER BASE FLTE'!BO22*'COMMISSION ASSUMPTIONS FLTE'!$F56)*('COMMISSION ASSUMPTIONS FLTE'!$E39*'DEVICE ASSUMPTIONS FLTE'!$G14)</f>
        <v>0</v>
      </c>
      <c r="BP192" s="314">
        <f ca="1">('SUBSCRIBER BASE FLTE'!BP22*'COMMISSION ASSUMPTIONS FLTE'!$F56)*('COMMISSION ASSUMPTIONS FLTE'!$E39*'DEVICE ASSUMPTIONS FLTE'!$G14)</f>
        <v>0</v>
      </c>
      <c r="BQ192" s="314">
        <f ca="1">('SUBSCRIBER BASE FLTE'!BQ22*'COMMISSION ASSUMPTIONS FLTE'!$F56)*('COMMISSION ASSUMPTIONS FLTE'!$E39*'DEVICE ASSUMPTIONS FLTE'!$G14)</f>
        <v>0</v>
      </c>
      <c r="BR192" s="314">
        <f ca="1">('SUBSCRIBER BASE FLTE'!BR22*'COMMISSION ASSUMPTIONS FLTE'!$F56)*('COMMISSION ASSUMPTIONS FLTE'!$E39*'DEVICE ASSUMPTIONS FLTE'!$G14)</f>
        <v>0</v>
      </c>
    </row>
    <row r="193" spans="2:70" ht="24" customHeight="1" outlineLevel="1">
      <c r="AU193" s="312"/>
      <c r="AV193" s="312"/>
      <c r="AW193" s="312"/>
      <c r="AX193" s="312"/>
      <c r="AY193" s="312"/>
      <c r="AZ193" s="312"/>
      <c r="BA193" s="312"/>
      <c r="BB193" s="312"/>
      <c r="BC193" s="312"/>
      <c r="BD193" s="312"/>
      <c r="BE193" s="312"/>
      <c r="BF193" s="312"/>
      <c r="BG193" s="312"/>
      <c r="BH193" s="312"/>
      <c r="BI193" s="312"/>
      <c r="BJ193" s="312"/>
      <c r="BK193" s="312"/>
      <c r="BL193" s="312"/>
      <c r="BM193" s="312"/>
      <c r="BN193" s="312"/>
      <c r="BO193" s="312"/>
      <c r="BP193" s="312"/>
      <c r="BQ193" s="312"/>
      <c r="BR193" s="312"/>
    </row>
    <row r="194" spans="2:70" ht="24" customHeight="1" outlineLevel="1">
      <c r="B194" s="309" t="str">
        <f>'COMMISSION ASSUMPTIONS FLTE'!G7</f>
        <v>?</v>
      </c>
      <c r="C194" s="311">
        <f t="shared" ref="C194:BN194" si="50">SUM(C196:C200)</f>
        <v>0</v>
      </c>
      <c r="D194" s="311">
        <f t="shared" si="50"/>
        <v>0</v>
      </c>
      <c r="E194" s="311">
        <f t="shared" si="50"/>
        <v>0</v>
      </c>
      <c r="F194" s="311">
        <f t="shared" si="50"/>
        <v>0</v>
      </c>
      <c r="G194" s="311">
        <f t="shared" si="50"/>
        <v>0</v>
      </c>
      <c r="H194" s="311">
        <f t="shared" si="50"/>
        <v>0</v>
      </c>
      <c r="I194" s="311">
        <f t="shared" si="50"/>
        <v>0</v>
      </c>
      <c r="J194" s="311">
        <f t="shared" si="50"/>
        <v>0</v>
      </c>
      <c r="K194" s="311">
        <f t="shared" ca="1" si="50"/>
        <v>0</v>
      </c>
      <c r="L194" s="311">
        <f t="shared" ca="1" si="50"/>
        <v>0</v>
      </c>
      <c r="M194" s="311">
        <f t="shared" ca="1" si="50"/>
        <v>0</v>
      </c>
      <c r="N194" s="311">
        <f t="shared" ca="1" si="50"/>
        <v>0</v>
      </c>
      <c r="O194" s="311">
        <f t="shared" ca="1" si="50"/>
        <v>0</v>
      </c>
      <c r="P194" s="311">
        <f t="shared" ca="1" si="50"/>
        <v>0</v>
      </c>
      <c r="Q194" s="311">
        <f t="shared" ca="1" si="50"/>
        <v>0</v>
      </c>
      <c r="R194" s="311">
        <f t="shared" ca="1" si="50"/>
        <v>0</v>
      </c>
      <c r="S194" s="311">
        <f t="shared" ca="1" si="50"/>
        <v>0</v>
      </c>
      <c r="T194" s="311">
        <f t="shared" ca="1" si="50"/>
        <v>0</v>
      </c>
      <c r="U194" s="311">
        <f t="shared" ca="1" si="50"/>
        <v>0</v>
      </c>
      <c r="V194" s="311">
        <f t="shared" ca="1" si="50"/>
        <v>0</v>
      </c>
      <c r="W194" s="311">
        <f t="shared" ca="1" si="50"/>
        <v>0</v>
      </c>
      <c r="X194" s="311">
        <f t="shared" ca="1" si="50"/>
        <v>0</v>
      </c>
      <c r="Y194" s="311">
        <f t="shared" ca="1" si="50"/>
        <v>0</v>
      </c>
      <c r="Z194" s="311">
        <f t="shared" ca="1" si="50"/>
        <v>0</v>
      </c>
      <c r="AA194" s="311">
        <f t="shared" ca="1" si="50"/>
        <v>0</v>
      </c>
      <c r="AB194" s="311">
        <f t="shared" ca="1" si="50"/>
        <v>0</v>
      </c>
      <c r="AC194" s="311">
        <f t="shared" ca="1" si="50"/>
        <v>0</v>
      </c>
      <c r="AD194" s="311">
        <f t="shared" ca="1" si="50"/>
        <v>0</v>
      </c>
      <c r="AE194" s="311">
        <f t="shared" ca="1" si="50"/>
        <v>0</v>
      </c>
      <c r="AF194" s="311">
        <f t="shared" ca="1" si="50"/>
        <v>0</v>
      </c>
      <c r="AG194" s="311">
        <f t="shared" ca="1" si="50"/>
        <v>0</v>
      </c>
      <c r="AH194" s="311">
        <f t="shared" ca="1" si="50"/>
        <v>0</v>
      </c>
      <c r="AI194" s="311">
        <f t="shared" ca="1" si="50"/>
        <v>0</v>
      </c>
      <c r="AJ194" s="311">
        <f t="shared" ca="1" si="50"/>
        <v>0</v>
      </c>
      <c r="AK194" s="311">
        <f t="shared" ca="1" si="50"/>
        <v>0</v>
      </c>
      <c r="AL194" s="311">
        <f t="shared" ca="1" si="50"/>
        <v>0</v>
      </c>
      <c r="AM194" s="311">
        <f t="shared" ca="1" si="50"/>
        <v>0</v>
      </c>
      <c r="AN194" s="311">
        <f t="shared" ca="1" si="50"/>
        <v>0</v>
      </c>
      <c r="AO194" s="311">
        <f t="shared" ca="1" si="50"/>
        <v>0</v>
      </c>
      <c r="AP194" s="311">
        <f t="shared" ca="1" si="50"/>
        <v>0</v>
      </c>
      <c r="AQ194" s="311">
        <f t="shared" ca="1" si="50"/>
        <v>0</v>
      </c>
      <c r="AR194" s="311">
        <f t="shared" ca="1" si="50"/>
        <v>0</v>
      </c>
      <c r="AS194" s="311">
        <f t="shared" ca="1" si="50"/>
        <v>0</v>
      </c>
      <c r="AT194" s="311">
        <f t="shared" ca="1" si="50"/>
        <v>0</v>
      </c>
      <c r="AU194" s="311">
        <f t="shared" ca="1" si="50"/>
        <v>0</v>
      </c>
      <c r="AV194" s="311">
        <f t="shared" ca="1" si="50"/>
        <v>0</v>
      </c>
      <c r="AW194" s="311">
        <f t="shared" ca="1" si="50"/>
        <v>0</v>
      </c>
      <c r="AX194" s="311">
        <f t="shared" ca="1" si="50"/>
        <v>0</v>
      </c>
      <c r="AY194" s="311">
        <f t="shared" ca="1" si="50"/>
        <v>0</v>
      </c>
      <c r="AZ194" s="311">
        <f t="shared" ca="1" si="50"/>
        <v>0</v>
      </c>
      <c r="BA194" s="311">
        <f t="shared" ca="1" si="50"/>
        <v>0</v>
      </c>
      <c r="BB194" s="311">
        <f t="shared" ca="1" si="50"/>
        <v>0</v>
      </c>
      <c r="BC194" s="311">
        <f t="shared" ca="1" si="50"/>
        <v>0</v>
      </c>
      <c r="BD194" s="311">
        <f t="shared" ca="1" si="50"/>
        <v>0</v>
      </c>
      <c r="BE194" s="311">
        <f t="shared" ca="1" si="50"/>
        <v>0</v>
      </c>
      <c r="BF194" s="311">
        <f t="shared" ca="1" si="50"/>
        <v>0</v>
      </c>
      <c r="BG194" s="311">
        <f t="shared" ca="1" si="50"/>
        <v>0</v>
      </c>
      <c r="BH194" s="311">
        <f t="shared" ca="1" si="50"/>
        <v>0</v>
      </c>
      <c r="BI194" s="311">
        <f t="shared" ca="1" si="50"/>
        <v>0</v>
      </c>
      <c r="BJ194" s="311">
        <f t="shared" ca="1" si="50"/>
        <v>0</v>
      </c>
      <c r="BK194" s="311">
        <f t="shared" ca="1" si="50"/>
        <v>0</v>
      </c>
      <c r="BL194" s="311">
        <f t="shared" ca="1" si="50"/>
        <v>0</v>
      </c>
      <c r="BM194" s="311">
        <f t="shared" ca="1" si="50"/>
        <v>0</v>
      </c>
      <c r="BN194" s="311">
        <f t="shared" ca="1" si="50"/>
        <v>0</v>
      </c>
      <c r="BO194" s="311">
        <f t="shared" ref="BO194:BR194" ca="1" si="51">SUM(BO196:BO200)</f>
        <v>0</v>
      </c>
      <c r="BP194" s="311">
        <f t="shared" ca="1" si="51"/>
        <v>0</v>
      </c>
      <c r="BQ194" s="311">
        <f t="shared" ca="1" si="51"/>
        <v>0</v>
      </c>
      <c r="BR194" s="311">
        <f t="shared" ca="1" si="51"/>
        <v>0</v>
      </c>
    </row>
    <row r="195" spans="2:70" ht="24" customHeight="1" outlineLevel="1">
      <c r="B195" s="318" t="str">
        <f>'COMMISSION ASSUMPTIONS FLTE'!J15</f>
        <v>Device Commission</v>
      </c>
      <c r="AU195" s="312"/>
      <c r="AV195" s="312"/>
      <c r="AW195" s="312"/>
      <c r="AX195" s="312"/>
      <c r="AY195" s="312"/>
      <c r="AZ195" s="312"/>
      <c r="BA195" s="312"/>
      <c r="BB195" s="312"/>
      <c r="BC195" s="312"/>
      <c r="BD195" s="312"/>
      <c r="BE195" s="312"/>
      <c r="BF195" s="312"/>
      <c r="BG195" s="312"/>
      <c r="BH195" s="312"/>
      <c r="BI195" s="312"/>
      <c r="BJ195" s="312"/>
      <c r="BK195" s="312"/>
      <c r="BL195" s="312"/>
      <c r="BM195" s="312"/>
      <c r="BN195" s="312"/>
      <c r="BO195" s="312"/>
      <c r="BP195" s="312"/>
      <c r="BQ195" s="312"/>
      <c r="BR195" s="312"/>
    </row>
    <row r="196" spans="2:70" ht="24" customHeight="1" outlineLevel="1">
      <c r="B196" s="313" t="str">
        <f>B188</f>
        <v>FLTE 40GB</v>
      </c>
      <c r="C196" s="314">
        <f>('SUBSCRIBER BASE FLTE'!C18*'COMMISSION ASSUMPTIONS FLTE'!$G52)*('COMMISSION ASSUMPTIONS FLTE'!$E41*'DEVICE ASSUMPTIONS FLTE'!$G10)</f>
        <v>0</v>
      </c>
      <c r="D196" s="314">
        <f>('SUBSCRIBER BASE FLTE'!D18*'COMMISSION ASSUMPTIONS FLTE'!$G52)*('COMMISSION ASSUMPTIONS FLTE'!$E41*'DEVICE ASSUMPTIONS FLTE'!$G10)</f>
        <v>0</v>
      </c>
      <c r="E196" s="314">
        <f>('SUBSCRIBER BASE FLTE'!E18*'COMMISSION ASSUMPTIONS FLTE'!$G52)*('COMMISSION ASSUMPTIONS FLTE'!$E41*'DEVICE ASSUMPTIONS FLTE'!$G10)</f>
        <v>0</v>
      </c>
      <c r="F196" s="314">
        <f>('SUBSCRIBER BASE FLTE'!F18*'COMMISSION ASSUMPTIONS FLTE'!$G52)*('COMMISSION ASSUMPTIONS FLTE'!$E41*'DEVICE ASSUMPTIONS FLTE'!$G10)</f>
        <v>0</v>
      </c>
      <c r="G196" s="314">
        <f>('SUBSCRIBER BASE FLTE'!G18*'COMMISSION ASSUMPTIONS FLTE'!$G52)*('COMMISSION ASSUMPTIONS FLTE'!$E41*'DEVICE ASSUMPTIONS FLTE'!$G10)</f>
        <v>0</v>
      </c>
      <c r="H196" s="314">
        <f>('SUBSCRIBER BASE FLTE'!H18*'COMMISSION ASSUMPTIONS FLTE'!$G52)*('COMMISSION ASSUMPTIONS FLTE'!$E41*'DEVICE ASSUMPTIONS FLTE'!$G10)</f>
        <v>0</v>
      </c>
      <c r="I196" s="314">
        <f>('SUBSCRIBER BASE FLTE'!I18*'COMMISSION ASSUMPTIONS FLTE'!$G52)*('COMMISSION ASSUMPTIONS FLTE'!$E41*'DEVICE ASSUMPTIONS FLTE'!$G10)</f>
        <v>0</v>
      </c>
      <c r="J196" s="314">
        <f>('SUBSCRIBER BASE FLTE'!J18*'COMMISSION ASSUMPTIONS FLTE'!$G52)*('COMMISSION ASSUMPTIONS FLTE'!$E41*'DEVICE ASSUMPTIONS FLTE'!$G10)</f>
        <v>0</v>
      </c>
      <c r="K196" s="314">
        <f ca="1">('SUBSCRIBER BASE FLTE'!K18*'COMMISSION ASSUMPTIONS FLTE'!$G52)*('COMMISSION ASSUMPTIONS FLTE'!$E41*'DEVICE ASSUMPTIONS FLTE'!$G10)</f>
        <v>0</v>
      </c>
      <c r="L196" s="314">
        <f ca="1">('SUBSCRIBER BASE FLTE'!L18*'COMMISSION ASSUMPTIONS FLTE'!$G52)*('COMMISSION ASSUMPTIONS FLTE'!$E41*'DEVICE ASSUMPTIONS FLTE'!$G10)</f>
        <v>0</v>
      </c>
      <c r="M196" s="314">
        <f ca="1">('SUBSCRIBER BASE FLTE'!M18*'COMMISSION ASSUMPTIONS FLTE'!$G52)*('COMMISSION ASSUMPTIONS FLTE'!$E41*'DEVICE ASSUMPTIONS FLTE'!$G10)</f>
        <v>0</v>
      </c>
      <c r="N196" s="314">
        <f ca="1">('SUBSCRIBER BASE FLTE'!N18*'COMMISSION ASSUMPTIONS FLTE'!$G52)*('COMMISSION ASSUMPTIONS FLTE'!$E41*'DEVICE ASSUMPTIONS FLTE'!$G10)</f>
        <v>0</v>
      </c>
      <c r="O196" s="314">
        <f ca="1">('SUBSCRIBER BASE FLTE'!O18*'COMMISSION ASSUMPTIONS FLTE'!$G52)*('COMMISSION ASSUMPTIONS FLTE'!$E41*'DEVICE ASSUMPTIONS FLTE'!$G10)</f>
        <v>0</v>
      </c>
      <c r="P196" s="314">
        <f ca="1">('SUBSCRIBER BASE FLTE'!P18*'COMMISSION ASSUMPTIONS FLTE'!$G52)*('COMMISSION ASSUMPTIONS FLTE'!$E41*'DEVICE ASSUMPTIONS FLTE'!$G10)</f>
        <v>0</v>
      </c>
      <c r="Q196" s="314">
        <f ca="1">('SUBSCRIBER BASE FLTE'!Q18*'COMMISSION ASSUMPTIONS FLTE'!$G52)*('COMMISSION ASSUMPTIONS FLTE'!$E41*'DEVICE ASSUMPTIONS FLTE'!$G10)</f>
        <v>0</v>
      </c>
      <c r="R196" s="314">
        <f ca="1">('SUBSCRIBER BASE FLTE'!R18*'COMMISSION ASSUMPTIONS FLTE'!$G52)*('COMMISSION ASSUMPTIONS FLTE'!$E41*'DEVICE ASSUMPTIONS FLTE'!$G10)</f>
        <v>0</v>
      </c>
      <c r="S196" s="314">
        <f ca="1">('SUBSCRIBER BASE FLTE'!S18*'COMMISSION ASSUMPTIONS FLTE'!$G52)*('COMMISSION ASSUMPTIONS FLTE'!$E41*'DEVICE ASSUMPTIONS FLTE'!$G10)</f>
        <v>0</v>
      </c>
      <c r="T196" s="314">
        <f ca="1">('SUBSCRIBER BASE FLTE'!T18*'COMMISSION ASSUMPTIONS FLTE'!$G52)*('COMMISSION ASSUMPTIONS FLTE'!$E41*'DEVICE ASSUMPTIONS FLTE'!$G10)</f>
        <v>0</v>
      </c>
      <c r="U196" s="314">
        <f ca="1">('SUBSCRIBER BASE FLTE'!U18*'COMMISSION ASSUMPTIONS FLTE'!$G52)*('COMMISSION ASSUMPTIONS FLTE'!$E41*'DEVICE ASSUMPTIONS FLTE'!$G10)</f>
        <v>0</v>
      </c>
      <c r="V196" s="314">
        <f ca="1">('SUBSCRIBER BASE FLTE'!V18*'COMMISSION ASSUMPTIONS FLTE'!$G52)*('COMMISSION ASSUMPTIONS FLTE'!$E41*'DEVICE ASSUMPTIONS FLTE'!$G10)</f>
        <v>0</v>
      </c>
      <c r="W196" s="314">
        <f ca="1">('SUBSCRIBER BASE FLTE'!W18*'COMMISSION ASSUMPTIONS FLTE'!$G52)*('COMMISSION ASSUMPTIONS FLTE'!$E41*'DEVICE ASSUMPTIONS FLTE'!$G10)</f>
        <v>0</v>
      </c>
      <c r="X196" s="314">
        <f ca="1">('SUBSCRIBER BASE FLTE'!X18*'COMMISSION ASSUMPTIONS FLTE'!$G52)*('COMMISSION ASSUMPTIONS FLTE'!$E41*'DEVICE ASSUMPTIONS FLTE'!$G10)</f>
        <v>0</v>
      </c>
      <c r="Y196" s="314">
        <f ca="1">('SUBSCRIBER BASE FLTE'!Y18*'COMMISSION ASSUMPTIONS FLTE'!$G52)*('COMMISSION ASSUMPTIONS FLTE'!$E41*'DEVICE ASSUMPTIONS FLTE'!$G10)</f>
        <v>0</v>
      </c>
      <c r="Z196" s="314">
        <f ca="1">('SUBSCRIBER BASE FLTE'!Z18*'COMMISSION ASSUMPTIONS FLTE'!$G52)*('COMMISSION ASSUMPTIONS FLTE'!$E41*'DEVICE ASSUMPTIONS FLTE'!$G10)</f>
        <v>0</v>
      </c>
      <c r="AA196" s="314">
        <f ca="1">('SUBSCRIBER BASE FLTE'!AA18*'COMMISSION ASSUMPTIONS FLTE'!$G52)*('COMMISSION ASSUMPTIONS FLTE'!$E41*'DEVICE ASSUMPTIONS FLTE'!$G10)</f>
        <v>0</v>
      </c>
      <c r="AB196" s="314">
        <f ca="1">('SUBSCRIBER BASE FLTE'!AB18*'COMMISSION ASSUMPTIONS FLTE'!$G52)*('COMMISSION ASSUMPTIONS FLTE'!$E41*'DEVICE ASSUMPTIONS FLTE'!$G10)</f>
        <v>0</v>
      </c>
      <c r="AC196" s="314">
        <f ca="1">('SUBSCRIBER BASE FLTE'!AC18*'COMMISSION ASSUMPTIONS FLTE'!$G52)*('COMMISSION ASSUMPTIONS FLTE'!$E41*'DEVICE ASSUMPTIONS FLTE'!$G10)</f>
        <v>0</v>
      </c>
      <c r="AD196" s="314">
        <f ca="1">('SUBSCRIBER BASE FLTE'!AD18*'COMMISSION ASSUMPTIONS FLTE'!$G52)*('COMMISSION ASSUMPTIONS FLTE'!$E41*'DEVICE ASSUMPTIONS FLTE'!$G10)</f>
        <v>0</v>
      </c>
      <c r="AE196" s="314">
        <f ca="1">('SUBSCRIBER BASE FLTE'!AE18*'COMMISSION ASSUMPTIONS FLTE'!$G52)*('COMMISSION ASSUMPTIONS FLTE'!$E41*'DEVICE ASSUMPTIONS FLTE'!$G10)</f>
        <v>0</v>
      </c>
      <c r="AF196" s="314">
        <f ca="1">('SUBSCRIBER BASE FLTE'!AF18*'COMMISSION ASSUMPTIONS FLTE'!$G52)*('COMMISSION ASSUMPTIONS FLTE'!$E41*'DEVICE ASSUMPTIONS FLTE'!$G10)</f>
        <v>0</v>
      </c>
      <c r="AG196" s="314">
        <f ca="1">('SUBSCRIBER BASE FLTE'!AG18*'COMMISSION ASSUMPTIONS FLTE'!$G52)*('COMMISSION ASSUMPTIONS FLTE'!$E41*'DEVICE ASSUMPTIONS FLTE'!$G10)</f>
        <v>0</v>
      </c>
      <c r="AH196" s="314">
        <f ca="1">('SUBSCRIBER BASE FLTE'!AH18*'COMMISSION ASSUMPTIONS FLTE'!$G52)*('COMMISSION ASSUMPTIONS FLTE'!$E41*'DEVICE ASSUMPTIONS FLTE'!$G10)</f>
        <v>0</v>
      </c>
      <c r="AI196" s="314">
        <f ca="1">('SUBSCRIBER BASE FLTE'!AI18*'COMMISSION ASSUMPTIONS FLTE'!$G52)*('COMMISSION ASSUMPTIONS FLTE'!$E41*'DEVICE ASSUMPTIONS FLTE'!$G10)</f>
        <v>0</v>
      </c>
      <c r="AJ196" s="314">
        <f ca="1">('SUBSCRIBER BASE FLTE'!AJ18*'COMMISSION ASSUMPTIONS FLTE'!$G52)*('COMMISSION ASSUMPTIONS FLTE'!$E41*'DEVICE ASSUMPTIONS FLTE'!$G10)</f>
        <v>0</v>
      </c>
      <c r="AK196" s="314">
        <f ca="1">('SUBSCRIBER BASE FLTE'!AK18*'COMMISSION ASSUMPTIONS FLTE'!$G52)*('COMMISSION ASSUMPTIONS FLTE'!$E41*'DEVICE ASSUMPTIONS FLTE'!$G10)</f>
        <v>0</v>
      </c>
      <c r="AL196" s="314">
        <f ca="1">('SUBSCRIBER BASE FLTE'!AL18*'COMMISSION ASSUMPTIONS FLTE'!$G52)*('COMMISSION ASSUMPTIONS FLTE'!$E41*'DEVICE ASSUMPTIONS FLTE'!$G10)</f>
        <v>0</v>
      </c>
      <c r="AM196" s="314">
        <f ca="1">('SUBSCRIBER BASE FLTE'!AM18*'COMMISSION ASSUMPTIONS FLTE'!$G52)*('COMMISSION ASSUMPTIONS FLTE'!$E41*'DEVICE ASSUMPTIONS FLTE'!$G10)</f>
        <v>0</v>
      </c>
      <c r="AN196" s="314">
        <f ca="1">('SUBSCRIBER BASE FLTE'!AN18*'COMMISSION ASSUMPTIONS FLTE'!$G52)*('COMMISSION ASSUMPTIONS FLTE'!$E41*'DEVICE ASSUMPTIONS FLTE'!$G10)</f>
        <v>0</v>
      </c>
      <c r="AO196" s="314">
        <f ca="1">('SUBSCRIBER BASE FLTE'!AO18*'COMMISSION ASSUMPTIONS FLTE'!$G52)*('COMMISSION ASSUMPTIONS FLTE'!$E41*'DEVICE ASSUMPTIONS FLTE'!$G10)</f>
        <v>0</v>
      </c>
      <c r="AP196" s="314">
        <f ca="1">('SUBSCRIBER BASE FLTE'!AP18*'COMMISSION ASSUMPTIONS FLTE'!$G52)*('COMMISSION ASSUMPTIONS FLTE'!$E41*'DEVICE ASSUMPTIONS FLTE'!$G10)</f>
        <v>0</v>
      </c>
      <c r="AQ196" s="314">
        <f ca="1">('SUBSCRIBER BASE FLTE'!AQ18*'COMMISSION ASSUMPTIONS FLTE'!$G52)*('COMMISSION ASSUMPTIONS FLTE'!$E41*'DEVICE ASSUMPTIONS FLTE'!$G10)</f>
        <v>0</v>
      </c>
      <c r="AR196" s="314">
        <f ca="1">('SUBSCRIBER BASE FLTE'!AR18*'COMMISSION ASSUMPTIONS FLTE'!$G52)*('COMMISSION ASSUMPTIONS FLTE'!$E41*'DEVICE ASSUMPTIONS FLTE'!$G10)</f>
        <v>0</v>
      </c>
      <c r="AS196" s="314">
        <f ca="1">('SUBSCRIBER BASE FLTE'!AS18*'COMMISSION ASSUMPTIONS FLTE'!$G52)*('COMMISSION ASSUMPTIONS FLTE'!$E41*'DEVICE ASSUMPTIONS FLTE'!$G10)</f>
        <v>0</v>
      </c>
      <c r="AT196" s="314">
        <f ca="1">('SUBSCRIBER BASE FLTE'!AT18*'COMMISSION ASSUMPTIONS FLTE'!$G52)*('COMMISSION ASSUMPTIONS FLTE'!$E41*'DEVICE ASSUMPTIONS FLTE'!$G10)</f>
        <v>0</v>
      </c>
      <c r="AU196" s="314">
        <f ca="1">('SUBSCRIBER BASE FLTE'!AU18*'COMMISSION ASSUMPTIONS FLTE'!$G52)*('COMMISSION ASSUMPTIONS FLTE'!$E41*'DEVICE ASSUMPTIONS FLTE'!$G10)</f>
        <v>0</v>
      </c>
      <c r="AV196" s="314">
        <f ca="1">('SUBSCRIBER BASE FLTE'!AV18*'COMMISSION ASSUMPTIONS FLTE'!$G52)*('COMMISSION ASSUMPTIONS FLTE'!$E41*'DEVICE ASSUMPTIONS FLTE'!$G10)</f>
        <v>0</v>
      </c>
      <c r="AW196" s="314">
        <f ca="1">('SUBSCRIBER BASE FLTE'!AW18*'COMMISSION ASSUMPTIONS FLTE'!$G52)*('COMMISSION ASSUMPTIONS FLTE'!$E41*'DEVICE ASSUMPTIONS FLTE'!$G10)</f>
        <v>0</v>
      </c>
      <c r="AX196" s="314">
        <f ca="1">('SUBSCRIBER BASE FLTE'!AX18*'COMMISSION ASSUMPTIONS FLTE'!$G52)*('COMMISSION ASSUMPTIONS FLTE'!$E41*'DEVICE ASSUMPTIONS FLTE'!$G10)</f>
        <v>0</v>
      </c>
      <c r="AY196" s="314">
        <f ca="1">('SUBSCRIBER BASE FLTE'!AY18*'COMMISSION ASSUMPTIONS FLTE'!$G52)*('COMMISSION ASSUMPTIONS FLTE'!$E41*'DEVICE ASSUMPTIONS FLTE'!$G10)</f>
        <v>0</v>
      </c>
      <c r="AZ196" s="314">
        <f ca="1">('SUBSCRIBER BASE FLTE'!AZ18*'COMMISSION ASSUMPTIONS FLTE'!$G52)*('COMMISSION ASSUMPTIONS FLTE'!$E41*'DEVICE ASSUMPTIONS FLTE'!$G10)</f>
        <v>0</v>
      </c>
      <c r="BA196" s="314">
        <f ca="1">('SUBSCRIBER BASE FLTE'!BA18*'COMMISSION ASSUMPTIONS FLTE'!$G52)*('COMMISSION ASSUMPTIONS FLTE'!$E41*'DEVICE ASSUMPTIONS FLTE'!$G10)</f>
        <v>0</v>
      </c>
      <c r="BB196" s="314">
        <f ca="1">('SUBSCRIBER BASE FLTE'!BB18*'COMMISSION ASSUMPTIONS FLTE'!$G52)*('COMMISSION ASSUMPTIONS FLTE'!$E41*'DEVICE ASSUMPTIONS FLTE'!$G10)</f>
        <v>0</v>
      </c>
      <c r="BC196" s="314">
        <f ca="1">('SUBSCRIBER BASE FLTE'!BC18*'COMMISSION ASSUMPTIONS FLTE'!$G52)*('COMMISSION ASSUMPTIONS FLTE'!$E41*'DEVICE ASSUMPTIONS FLTE'!$G10)</f>
        <v>0</v>
      </c>
      <c r="BD196" s="314">
        <f ca="1">('SUBSCRIBER BASE FLTE'!BD18*'COMMISSION ASSUMPTIONS FLTE'!$G52)*('COMMISSION ASSUMPTIONS FLTE'!$E41*'DEVICE ASSUMPTIONS FLTE'!$G10)</f>
        <v>0</v>
      </c>
      <c r="BE196" s="314">
        <f ca="1">('SUBSCRIBER BASE FLTE'!BE18*'COMMISSION ASSUMPTIONS FLTE'!$G52)*('COMMISSION ASSUMPTIONS FLTE'!$E41*'DEVICE ASSUMPTIONS FLTE'!$G10)</f>
        <v>0</v>
      </c>
      <c r="BF196" s="314">
        <f ca="1">('SUBSCRIBER BASE FLTE'!BF18*'COMMISSION ASSUMPTIONS FLTE'!$G52)*('COMMISSION ASSUMPTIONS FLTE'!$E41*'DEVICE ASSUMPTIONS FLTE'!$G10)</f>
        <v>0</v>
      </c>
      <c r="BG196" s="314">
        <f ca="1">('SUBSCRIBER BASE FLTE'!BG18*'COMMISSION ASSUMPTIONS FLTE'!$G52)*('COMMISSION ASSUMPTIONS FLTE'!$E41*'DEVICE ASSUMPTIONS FLTE'!$G10)</f>
        <v>0</v>
      </c>
      <c r="BH196" s="314">
        <f ca="1">('SUBSCRIBER BASE FLTE'!BH18*'COMMISSION ASSUMPTIONS FLTE'!$G52)*('COMMISSION ASSUMPTIONS FLTE'!$E41*'DEVICE ASSUMPTIONS FLTE'!$G10)</f>
        <v>0</v>
      </c>
      <c r="BI196" s="314">
        <f ca="1">('SUBSCRIBER BASE FLTE'!BI18*'COMMISSION ASSUMPTIONS FLTE'!$G52)*('COMMISSION ASSUMPTIONS FLTE'!$E41*'DEVICE ASSUMPTIONS FLTE'!$G10)</f>
        <v>0</v>
      </c>
      <c r="BJ196" s="314">
        <f ca="1">('SUBSCRIBER BASE FLTE'!BJ18*'COMMISSION ASSUMPTIONS FLTE'!$G52)*('COMMISSION ASSUMPTIONS FLTE'!$E41*'DEVICE ASSUMPTIONS FLTE'!$G10)</f>
        <v>0</v>
      </c>
      <c r="BK196" s="314">
        <f ca="1">('SUBSCRIBER BASE FLTE'!BK18*'COMMISSION ASSUMPTIONS FLTE'!$G52)*('COMMISSION ASSUMPTIONS FLTE'!$E41*'DEVICE ASSUMPTIONS FLTE'!$G10)</f>
        <v>0</v>
      </c>
      <c r="BL196" s="314">
        <f ca="1">('SUBSCRIBER BASE FLTE'!BL18*'COMMISSION ASSUMPTIONS FLTE'!$G52)*('COMMISSION ASSUMPTIONS FLTE'!$E41*'DEVICE ASSUMPTIONS FLTE'!$G10)</f>
        <v>0</v>
      </c>
      <c r="BM196" s="314">
        <f ca="1">('SUBSCRIBER BASE FLTE'!BM18*'COMMISSION ASSUMPTIONS FLTE'!$G52)*('COMMISSION ASSUMPTIONS FLTE'!$E41*'DEVICE ASSUMPTIONS FLTE'!$G10)</f>
        <v>0</v>
      </c>
      <c r="BN196" s="314">
        <f ca="1">('SUBSCRIBER BASE FLTE'!BN18*'COMMISSION ASSUMPTIONS FLTE'!$G52)*('COMMISSION ASSUMPTIONS FLTE'!$E41*'DEVICE ASSUMPTIONS FLTE'!$G10)</f>
        <v>0</v>
      </c>
      <c r="BO196" s="314">
        <f ca="1">('SUBSCRIBER BASE FLTE'!BO18*'COMMISSION ASSUMPTIONS FLTE'!$G52)*('COMMISSION ASSUMPTIONS FLTE'!$E41*'DEVICE ASSUMPTIONS FLTE'!$G10)</f>
        <v>0</v>
      </c>
      <c r="BP196" s="314">
        <f ca="1">('SUBSCRIBER BASE FLTE'!BP18*'COMMISSION ASSUMPTIONS FLTE'!$G52)*('COMMISSION ASSUMPTIONS FLTE'!$E41*'DEVICE ASSUMPTIONS FLTE'!$G10)</f>
        <v>0</v>
      </c>
      <c r="BQ196" s="314">
        <f ca="1">('SUBSCRIBER BASE FLTE'!BQ18*'COMMISSION ASSUMPTIONS FLTE'!$G52)*('COMMISSION ASSUMPTIONS FLTE'!$E41*'DEVICE ASSUMPTIONS FLTE'!$G10)</f>
        <v>0</v>
      </c>
      <c r="BR196" s="314">
        <f ca="1">('SUBSCRIBER BASE FLTE'!BR18*'COMMISSION ASSUMPTIONS FLTE'!$G52)*('COMMISSION ASSUMPTIONS FLTE'!$E41*'DEVICE ASSUMPTIONS FLTE'!$G10)</f>
        <v>0</v>
      </c>
    </row>
    <row r="197" spans="2:70" ht="24" customHeight="1" outlineLevel="1">
      <c r="B197" s="313" t="str">
        <f>B189</f>
        <v>FLTE 100GB</v>
      </c>
      <c r="C197" s="314">
        <f>('SUBSCRIBER BASE FLTE'!C19*'COMMISSION ASSUMPTIONS FLTE'!$G53)*('COMMISSION ASSUMPTIONS FLTE'!$E42*'DEVICE ASSUMPTIONS FLTE'!$G11)</f>
        <v>0</v>
      </c>
      <c r="D197" s="314">
        <f>('SUBSCRIBER BASE FLTE'!D19*'COMMISSION ASSUMPTIONS FLTE'!$G53)*('COMMISSION ASSUMPTIONS FLTE'!$E42*'DEVICE ASSUMPTIONS FLTE'!$G11)</f>
        <v>0</v>
      </c>
      <c r="E197" s="314">
        <f>('SUBSCRIBER BASE FLTE'!E19*'COMMISSION ASSUMPTIONS FLTE'!$G53)*('COMMISSION ASSUMPTIONS FLTE'!$E42*'DEVICE ASSUMPTIONS FLTE'!$G11)</f>
        <v>0</v>
      </c>
      <c r="F197" s="314">
        <f>('SUBSCRIBER BASE FLTE'!F19*'COMMISSION ASSUMPTIONS FLTE'!$G53)*('COMMISSION ASSUMPTIONS FLTE'!$E42*'DEVICE ASSUMPTIONS FLTE'!$G11)</f>
        <v>0</v>
      </c>
      <c r="G197" s="314">
        <f>('SUBSCRIBER BASE FLTE'!G19*'COMMISSION ASSUMPTIONS FLTE'!$G53)*('COMMISSION ASSUMPTIONS FLTE'!$E42*'DEVICE ASSUMPTIONS FLTE'!$G11)</f>
        <v>0</v>
      </c>
      <c r="H197" s="314">
        <f>('SUBSCRIBER BASE FLTE'!H19*'COMMISSION ASSUMPTIONS FLTE'!$G53)*('COMMISSION ASSUMPTIONS FLTE'!$E42*'DEVICE ASSUMPTIONS FLTE'!$G11)</f>
        <v>0</v>
      </c>
      <c r="I197" s="314">
        <f>('SUBSCRIBER BASE FLTE'!I19*'COMMISSION ASSUMPTIONS FLTE'!$G53)*('COMMISSION ASSUMPTIONS FLTE'!$E42*'DEVICE ASSUMPTIONS FLTE'!$G11)</f>
        <v>0</v>
      </c>
      <c r="J197" s="314">
        <f>('SUBSCRIBER BASE FLTE'!J19*'COMMISSION ASSUMPTIONS FLTE'!$G53)*('COMMISSION ASSUMPTIONS FLTE'!$E42*'DEVICE ASSUMPTIONS FLTE'!$G11)</f>
        <v>0</v>
      </c>
      <c r="K197" s="314">
        <f ca="1">('SUBSCRIBER BASE FLTE'!K19*'COMMISSION ASSUMPTIONS FLTE'!$G53)*('COMMISSION ASSUMPTIONS FLTE'!$E42*'DEVICE ASSUMPTIONS FLTE'!$G11)</f>
        <v>0</v>
      </c>
      <c r="L197" s="314">
        <f ca="1">('SUBSCRIBER BASE FLTE'!L19*'COMMISSION ASSUMPTIONS FLTE'!$G53)*('COMMISSION ASSUMPTIONS FLTE'!$E42*'DEVICE ASSUMPTIONS FLTE'!$G11)</f>
        <v>0</v>
      </c>
      <c r="M197" s="314">
        <f ca="1">('SUBSCRIBER BASE FLTE'!M19*'COMMISSION ASSUMPTIONS FLTE'!$G53)*('COMMISSION ASSUMPTIONS FLTE'!$E42*'DEVICE ASSUMPTIONS FLTE'!$G11)</f>
        <v>0</v>
      </c>
      <c r="N197" s="314">
        <f ca="1">('SUBSCRIBER BASE FLTE'!N19*'COMMISSION ASSUMPTIONS FLTE'!$G53)*('COMMISSION ASSUMPTIONS FLTE'!$E42*'DEVICE ASSUMPTIONS FLTE'!$G11)</f>
        <v>0</v>
      </c>
      <c r="O197" s="314">
        <f ca="1">('SUBSCRIBER BASE FLTE'!O19*'COMMISSION ASSUMPTIONS FLTE'!$G53)*('COMMISSION ASSUMPTIONS FLTE'!$E42*'DEVICE ASSUMPTIONS FLTE'!$G11)</f>
        <v>0</v>
      </c>
      <c r="P197" s="314">
        <f ca="1">('SUBSCRIBER BASE FLTE'!P19*'COMMISSION ASSUMPTIONS FLTE'!$G53)*('COMMISSION ASSUMPTIONS FLTE'!$E42*'DEVICE ASSUMPTIONS FLTE'!$G11)</f>
        <v>0</v>
      </c>
      <c r="Q197" s="314">
        <f ca="1">('SUBSCRIBER BASE FLTE'!Q19*'COMMISSION ASSUMPTIONS FLTE'!$G53)*('COMMISSION ASSUMPTIONS FLTE'!$E42*'DEVICE ASSUMPTIONS FLTE'!$G11)</f>
        <v>0</v>
      </c>
      <c r="R197" s="314">
        <f ca="1">('SUBSCRIBER BASE FLTE'!R19*'COMMISSION ASSUMPTIONS FLTE'!$G53)*('COMMISSION ASSUMPTIONS FLTE'!$E42*'DEVICE ASSUMPTIONS FLTE'!$G11)</f>
        <v>0</v>
      </c>
      <c r="S197" s="314">
        <f ca="1">('SUBSCRIBER BASE FLTE'!S19*'COMMISSION ASSUMPTIONS FLTE'!$G53)*('COMMISSION ASSUMPTIONS FLTE'!$E42*'DEVICE ASSUMPTIONS FLTE'!$G11)</f>
        <v>0</v>
      </c>
      <c r="T197" s="314">
        <f ca="1">('SUBSCRIBER BASE FLTE'!T19*'COMMISSION ASSUMPTIONS FLTE'!$G53)*('COMMISSION ASSUMPTIONS FLTE'!$E42*'DEVICE ASSUMPTIONS FLTE'!$G11)</f>
        <v>0</v>
      </c>
      <c r="U197" s="314">
        <f ca="1">('SUBSCRIBER BASE FLTE'!U19*'COMMISSION ASSUMPTIONS FLTE'!$G53)*('COMMISSION ASSUMPTIONS FLTE'!$E42*'DEVICE ASSUMPTIONS FLTE'!$G11)</f>
        <v>0</v>
      </c>
      <c r="V197" s="314">
        <f ca="1">('SUBSCRIBER BASE FLTE'!V19*'COMMISSION ASSUMPTIONS FLTE'!$G53)*('COMMISSION ASSUMPTIONS FLTE'!$E42*'DEVICE ASSUMPTIONS FLTE'!$G11)</f>
        <v>0</v>
      </c>
      <c r="W197" s="314">
        <f ca="1">('SUBSCRIBER BASE FLTE'!W19*'COMMISSION ASSUMPTIONS FLTE'!$G53)*('COMMISSION ASSUMPTIONS FLTE'!$E42*'DEVICE ASSUMPTIONS FLTE'!$G11)</f>
        <v>0</v>
      </c>
      <c r="X197" s="314">
        <f ca="1">('SUBSCRIBER BASE FLTE'!X19*'COMMISSION ASSUMPTIONS FLTE'!$G53)*('COMMISSION ASSUMPTIONS FLTE'!$E42*'DEVICE ASSUMPTIONS FLTE'!$G11)</f>
        <v>0</v>
      </c>
      <c r="Y197" s="314">
        <f ca="1">('SUBSCRIBER BASE FLTE'!Y19*'COMMISSION ASSUMPTIONS FLTE'!$G53)*('COMMISSION ASSUMPTIONS FLTE'!$E42*'DEVICE ASSUMPTIONS FLTE'!$G11)</f>
        <v>0</v>
      </c>
      <c r="Z197" s="314">
        <f ca="1">('SUBSCRIBER BASE FLTE'!Z19*'COMMISSION ASSUMPTIONS FLTE'!$G53)*('COMMISSION ASSUMPTIONS FLTE'!$E42*'DEVICE ASSUMPTIONS FLTE'!$G11)</f>
        <v>0</v>
      </c>
      <c r="AA197" s="314">
        <f ca="1">('SUBSCRIBER BASE FLTE'!AA19*'COMMISSION ASSUMPTIONS FLTE'!$G53)*('COMMISSION ASSUMPTIONS FLTE'!$E42*'DEVICE ASSUMPTIONS FLTE'!$G11)</f>
        <v>0</v>
      </c>
      <c r="AB197" s="314">
        <f ca="1">('SUBSCRIBER BASE FLTE'!AB19*'COMMISSION ASSUMPTIONS FLTE'!$G53)*('COMMISSION ASSUMPTIONS FLTE'!$E42*'DEVICE ASSUMPTIONS FLTE'!$G11)</f>
        <v>0</v>
      </c>
      <c r="AC197" s="314">
        <f ca="1">('SUBSCRIBER BASE FLTE'!AC19*'COMMISSION ASSUMPTIONS FLTE'!$G53)*('COMMISSION ASSUMPTIONS FLTE'!$E42*'DEVICE ASSUMPTIONS FLTE'!$G11)</f>
        <v>0</v>
      </c>
      <c r="AD197" s="314">
        <f ca="1">('SUBSCRIBER BASE FLTE'!AD19*'COMMISSION ASSUMPTIONS FLTE'!$G53)*('COMMISSION ASSUMPTIONS FLTE'!$E42*'DEVICE ASSUMPTIONS FLTE'!$G11)</f>
        <v>0</v>
      </c>
      <c r="AE197" s="314">
        <f ca="1">('SUBSCRIBER BASE FLTE'!AE19*'COMMISSION ASSUMPTIONS FLTE'!$G53)*('COMMISSION ASSUMPTIONS FLTE'!$E42*'DEVICE ASSUMPTIONS FLTE'!$G11)</f>
        <v>0</v>
      </c>
      <c r="AF197" s="314">
        <f ca="1">('SUBSCRIBER BASE FLTE'!AF19*'COMMISSION ASSUMPTIONS FLTE'!$G53)*('COMMISSION ASSUMPTIONS FLTE'!$E42*'DEVICE ASSUMPTIONS FLTE'!$G11)</f>
        <v>0</v>
      </c>
      <c r="AG197" s="314">
        <f ca="1">('SUBSCRIBER BASE FLTE'!AG19*'COMMISSION ASSUMPTIONS FLTE'!$G53)*('COMMISSION ASSUMPTIONS FLTE'!$E42*'DEVICE ASSUMPTIONS FLTE'!$G11)</f>
        <v>0</v>
      </c>
      <c r="AH197" s="314">
        <f ca="1">('SUBSCRIBER BASE FLTE'!AH19*'COMMISSION ASSUMPTIONS FLTE'!$G53)*('COMMISSION ASSUMPTIONS FLTE'!$E42*'DEVICE ASSUMPTIONS FLTE'!$G11)</f>
        <v>0</v>
      </c>
      <c r="AI197" s="314">
        <f ca="1">('SUBSCRIBER BASE FLTE'!AI19*'COMMISSION ASSUMPTIONS FLTE'!$G53)*('COMMISSION ASSUMPTIONS FLTE'!$E42*'DEVICE ASSUMPTIONS FLTE'!$G11)</f>
        <v>0</v>
      </c>
      <c r="AJ197" s="314">
        <f ca="1">('SUBSCRIBER BASE FLTE'!AJ19*'COMMISSION ASSUMPTIONS FLTE'!$G53)*('COMMISSION ASSUMPTIONS FLTE'!$E42*'DEVICE ASSUMPTIONS FLTE'!$G11)</f>
        <v>0</v>
      </c>
      <c r="AK197" s="314">
        <f ca="1">('SUBSCRIBER BASE FLTE'!AK19*'COMMISSION ASSUMPTIONS FLTE'!$G53)*('COMMISSION ASSUMPTIONS FLTE'!$E42*'DEVICE ASSUMPTIONS FLTE'!$G11)</f>
        <v>0</v>
      </c>
      <c r="AL197" s="314">
        <f ca="1">('SUBSCRIBER BASE FLTE'!AL19*'COMMISSION ASSUMPTIONS FLTE'!$G53)*('COMMISSION ASSUMPTIONS FLTE'!$E42*'DEVICE ASSUMPTIONS FLTE'!$G11)</f>
        <v>0</v>
      </c>
      <c r="AM197" s="314">
        <f ca="1">('SUBSCRIBER BASE FLTE'!AM19*'COMMISSION ASSUMPTIONS FLTE'!$G53)*('COMMISSION ASSUMPTIONS FLTE'!$E42*'DEVICE ASSUMPTIONS FLTE'!$G11)</f>
        <v>0</v>
      </c>
      <c r="AN197" s="314">
        <f ca="1">('SUBSCRIBER BASE FLTE'!AN19*'COMMISSION ASSUMPTIONS FLTE'!$G53)*('COMMISSION ASSUMPTIONS FLTE'!$E42*'DEVICE ASSUMPTIONS FLTE'!$G11)</f>
        <v>0</v>
      </c>
      <c r="AO197" s="314">
        <f ca="1">('SUBSCRIBER BASE FLTE'!AO19*'COMMISSION ASSUMPTIONS FLTE'!$G53)*('COMMISSION ASSUMPTIONS FLTE'!$E42*'DEVICE ASSUMPTIONS FLTE'!$G11)</f>
        <v>0</v>
      </c>
      <c r="AP197" s="314">
        <f ca="1">('SUBSCRIBER BASE FLTE'!AP19*'COMMISSION ASSUMPTIONS FLTE'!$G53)*('COMMISSION ASSUMPTIONS FLTE'!$E42*'DEVICE ASSUMPTIONS FLTE'!$G11)</f>
        <v>0</v>
      </c>
      <c r="AQ197" s="314">
        <f ca="1">('SUBSCRIBER BASE FLTE'!AQ19*'COMMISSION ASSUMPTIONS FLTE'!$G53)*('COMMISSION ASSUMPTIONS FLTE'!$E42*'DEVICE ASSUMPTIONS FLTE'!$G11)</f>
        <v>0</v>
      </c>
      <c r="AR197" s="314">
        <f ca="1">('SUBSCRIBER BASE FLTE'!AR19*'COMMISSION ASSUMPTIONS FLTE'!$G53)*('COMMISSION ASSUMPTIONS FLTE'!$E42*'DEVICE ASSUMPTIONS FLTE'!$G11)</f>
        <v>0</v>
      </c>
      <c r="AS197" s="314">
        <f ca="1">('SUBSCRIBER BASE FLTE'!AS19*'COMMISSION ASSUMPTIONS FLTE'!$G53)*('COMMISSION ASSUMPTIONS FLTE'!$E42*'DEVICE ASSUMPTIONS FLTE'!$G11)</f>
        <v>0</v>
      </c>
      <c r="AT197" s="314">
        <f ca="1">('SUBSCRIBER BASE FLTE'!AT19*'COMMISSION ASSUMPTIONS FLTE'!$G53)*('COMMISSION ASSUMPTIONS FLTE'!$E42*'DEVICE ASSUMPTIONS FLTE'!$G11)</f>
        <v>0</v>
      </c>
      <c r="AU197" s="314">
        <f ca="1">('SUBSCRIBER BASE FLTE'!AU19*'COMMISSION ASSUMPTIONS FLTE'!$G53)*('COMMISSION ASSUMPTIONS FLTE'!$E42*'DEVICE ASSUMPTIONS FLTE'!$G11)</f>
        <v>0</v>
      </c>
      <c r="AV197" s="314">
        <f ca="1">('SUBSCRIBER BASE FLTE'!AV19*'COMMISSION ASSUMPTIONS FLTE'!$G53)*('COMMISSION ASSUMPTIONS FLTE'!$E42*'DEVICE ASSUMPTIONS FLTE'!$G11)</f>
        <v>0</v>
      </c>
      <c r="AW197" s="314">
        <f ca="1">('SUBSCRIBER BASE FLTE'!AW19*'COMMISSION ASSUMPTIONS FLTE'!$G53)*('COMMISSION ASSUMPTIONS FLTE'!$E42*'DEVICE ASSUMPTIONS FLTE'!$G11)</f>
        <v>0</v>
      </c>
      <c r="AX197" s="314">
        <f ca="1">('SUBSCRIBER BASE FLTE'!AX19*'COMMISSION ASSUMPTIONS FLTE'!$G53)*('COMMISSION ASSUMPTIONS FLTE'!$E42*'DEVICE ASSUMPTIONS FLTE'!$G11)</f>
        <v>0</v>
      </c>
      <c r="AY197" s="314">
        <f ca="1">('SUBSCRIBER BASE FLTE'!AY19*'COMMISSION ASSUMPTIONS FLTE'!$G53)*('COMMISSION ASSUMPTIONS FLTE'!$E42*'DEVICE ASSUMPTIONS FLTE'!$G11)</f>
        <v>0</v>
      </c>
      <c r="AZ197" s="314">
        <f ca="1">('SUBSCRIBER BASE FLTE'!AZ19*'COMMISSION ASSUMPTIONS FLTE'!$G53)*('COMMISSION ASSUMPTIONS FLTE'!$E42*'DEVICE ASSUMPTIONS FLTE'!$G11)</f>
        <v>0</v>
      </c>
      <c r="BA197" s="314">
        <f ca="1">('SUBSCRIBER BASE FLTE'!BA19*'COMMISSION ASSUMPTIONS FLTE'!$G53)*('COMMISSION ASSUMPTIONS FLTE'!$E42*'DEVICE ASSUMPTIONS FLTE'!$G11)</f>
        <v>0</v>
      </c>
      <c r="BB197" s="314">
        <f ca="1">('SUBSCRIBER BASE FLTE'!BB19*'COMMISSION ASSUMPTIONS FLTE'!$G53)*('COMMISSION ASSUMPTIONS FLTE'!$E42*'DEVICE ASSUMPTIONS FLTE'!$G11)</f>
        <v>0</v>
      </c>
      <c r="BC197" s="314">
        <f ca="1">('SUBSCRIBER BASE FLTE'!BC19*'COMMISSION ASSUMPTIONS FLTE'!$G53)*('COMMISSION ASSUMPTIONS FLTE'!$E42*'DEVICE ASSUMPTIONS FLTE'!$G11)</f>
        <v>0</v>
      </c>
      <c r="BD197" s="314">
        <f ca="1">('SUBSCRIBER BASE FLTE'!BD19*'COMMISSION ASSUMPTIONS FLTE'!$G53)*('COMMISSION ASSUMPTIONS FLTE'!$E42*'DEVICE ASSUMPTIONS FLTE'!$G11)</f>
        <v>0</v>
      </c>
      <c r="BE197" s="314">
        <f ca="1">('SUBSCRIBER BASE FLTE'!BE19*'COMMISSION ASSUMPTIONS FLTE'!$G53)*('COMMISSION ASSUMPTIONS FLTE'!$E42*'DEVICE ASSUMPTIONS FLTE'!$G11)</f>
        <v>0</v>
      </c>
      <c r="BF197" s="314">
        <f ca="1">('SUBSCRIBER BASE FLTE'!BF19*'COMMISSION ASSUMPTIONS FLTE'!$G53)*('COMMISSION ASSUMPTIONS FLTE'!$E42*'DEVICE ASSUMPTIONS FLTE'!$G11)</f>
        <v>0</v>
      </c>
      <c r="BG197" s="314">
        <f ca="1">('SUBSCRIBER BASE FLTE'!BG19*'COMMISSION ASSUMPTIONS FLTE'!$G53)*('COMMISSION ASSUMPTIONS FLTE'!$E42*'DEVICE ASSUMPTIONS FLTE'!$G11)</f>
        <v>0</v>
      </c>
      <c r="BH197" s="314">
        <f ca="1">('SUBSCRIBER BASE FLTE'!BH19*'COMMISSION ASSUMPTIONS FLTE'!$G53)*('COMMISSION ASSUMPTIONS FLTE'!$E42*'DEVICE ASSUMPTIONS FLTE'!$G11)</f>
        <v>0</v>
      </c>
      <c r="BI197" s="314">
        <f ca="1">('SUBSCRIBER BASE FLTE'!BI19*'COMMISSION ASSUMPTIONS FLTE'!$G53)*('COMMISSION ASSUMPTIONS FLTE'!$E42*'DEVICE ASSUMPTIONS FLTE'!$G11)</f>
        <v>0</v>
      </c>
      <c r="BJ197" s="314">
        <f ca="1">('SUBSCRIBER BASE FLTE'!BJ19*'COMMISSION ASSUMPTIONS FLTE'!$G53)*('COMMISSION ASSUMPTIONS FLTE'!$E42*'DEVICE ASSUMPTIONS FLTE'!$G11)</f>
        <v>0</v>
      </c>
      <c r="BK197" s="314">
        <f ca="1">('SUBSCRIBER BASE FLTE'!BK19*'COMMISSION ASSUMPTIONS FLTE'!$G53)*('COMMISSION ASSUMPTIONS FLTE'!$E42*'DEVICE ASSUMPTIONS FLTE'!$G11)</f>
        <v>0</v>
      </c>
      <c r="BL197" s="314">
        <f ca="1">('SUBSCRIBER BASE FLTE'!BL19*'COMMISSION ASSUMPTIONS FLTE'!$G53)*('COMMISSION ASSUMPTIONS FLTE'!$E42*'DEVICE ASSUMPTIONS FLTE'!$G11)</f>
        <v>0</v>
      </c>
      <c r="BM197" s="314">
        <f ca="1">('SUBSCRIBER BASE FLTE'!BM19*'COMMISSION ASSUMPTIONS FLTE'!$G53)*('COMMISSION ASSUMPTIONS FLTE'!$E42*'DEVICE ASSUMPTIONS FLTE'!$G11)</f>
        <v>0</v>
      </c>
      <c r="BN197" s="314">
        <f ca="1">('SUBSCRIBER BASE FLTE'!BN19*'COMMISSION ASSUMPTIONS FLTE'!$G53)*('COMMISSION ASSUMPTIONS FLTE'!$E42*'DEVICE ASSUMPTIONS FLTE'!$G11)</f>
        <v>0</v>
      </c>
      <c r="BO197" s="314">
        <f ca="1">('SUBSCRIBER BASE FLTE'!BO19*'COMMISSION ASSUMPTIONS FLTE'!$G53)*('COMMISSION ASSUMPTIONS FLTE'!$E42*'DEVICE ASSUMPTIONS FLTE'!$G11)</f>
        <v>0</v>
      </c>
      <c r="BP197" s="314">
        <f ca="1">('SUBSCRIBER BASE FLTE'!BP19*'COMMISSION ASSUMPTIONS FLTE'!$G53)*('COMMISSION ASSUMPTIONS FLTE'!$E42*'DEVICE ASSUMPTIONS FLTE'!$G11)</f>
        <v>0</v>
      </c>
      <c r="BQ197" s="314">
        <f ca="1">('SUBSCRIBER BASE FLTE'!BQ19*'COMMISSION ASSUMPTIONS FLTE'!$G53)*('COMMISSION ASSUMPTIONS FLTE'!$E42*'DEVICE ASSUMPTIONS FLTE'!$G11)</f>
        <v>0</v>
      </c>
      <c r="BR197" s="314">
        <f ca="1">('SUBSCRIBER BASE FLTE'!BR19*'COMMISSION ASSUMPTIONS FLTE'!$G53)*('COMMISSION ASSUMPTIONS FLTE'!$E42*'DEVICE ASSUMPTIONS FLTE'!$G11)</f>
        <v>0</v>
      </c>
    </row>
    <row r="198" spans="2:70" ht="24" customHeight="1" outlineLevel="1">
      <c r="B198" s="313" t="str">
        <f>B190</f>
        <v>FLTE 200GB</v>
      </c>
      <c r="C198" s="314">
        <f>('SUBSCRIBER BASE FLTE'!C20*'COMMISSION ASSUMPTIONS FLTE'!$G54)*('COMMISSION ASSUMPTIONS FLTE'!$E43*'DEVICE ASSUMPTIONS FLTE'!$G12)</f>
        <v>0</v>
      </c>
      <c r="D198" s="314">
        <f>('SUBSCRIBER BASE FLTE'!D20*'COMMISSION ASSUMPTIONS FLTE'!$G54)*('COMMISSION ASSUMPTIONS FLTE'!$E43*'DEVICE ASSUMPTIONS FLTE'!$G12)</f>
        <v>0</v>
      </c>
      <c r="E198" s="314">
        <f>('SUBSCRIBER BASE FLTE'!E20*'COMMISSION ASSUMPTIONS FLTE'!$G54)*('COMMISSION ASSUMPTIONS FLTE'!$E43*'DEVICE ASSUMPTIONS FLTE'!$G12)</f>
        <v>0</v>
      </c>
      <c r="F198" s="314">
        <f>('SUBSCRIBER BASE FLTE'!F20*'COMMISSION ASSUMPTIONS FLTE'!$G54)*('COMMISSION ASSUMPTIONS FLTE'!$E43*'DEVICE ASSUMPTIONS FLTE'!$G12)</f>
        <v>0</v>
      </c>
      <c r="G198" s="314">
        <f>('SUBSCRIBER BASE FLTE'!G20*'COMMISSION ASSUMPTIONS FLTE'!$G54)*('COMMISSION ASSUMPTIONS FLTE'!$E43*'DEVICE ASSUMPTIONS FLTE'!$G12)</f>
        <v>0</v>
      </c>
      <c r="H198" s="314">
        <f>('SUBSCRIBER BASE FLTE'!H20*'COMMISSION ASSUMPTIONS FLTE'!$G54)*('COMMISSION ASSUMPTIONS FLTE'!$E43*'DEVICE ASSUMPTIONS FLTE'!$G12)</f>
        <v>0</v>
      </c>
      <c r="I198" s="314">
        <f>('SUBSCRIBER BASE FLTE'!I20*'COMMISSION ASSUMPTIONS FLTE'!$G54)*('COMMISSION ASSUMPTIONS FLTE'!$E43*'DEVICE ASSUMPTIONS FLTE'!$G12)</f>
        <v>0</v>
      </c>
      <c r="J198" s="314">
        <f>('SUBSCRIBER BASE FLTE'!J20*'COMMISSION ASSUMPTIONS FLTE'!$G54)*('COMMISSION ASSUMPTIONS FLTE'!$E43*'DEVICE ASSUMPTIONS FLTE'!$G12)</f>
        <v>0</v>
      </c>
      <c r="K198" s="314">
        <f ca="1">('SUBSCRIBER BASE FLTE'!K20*'COMMISSION ASSUMPTIONS FLTE'!$G54)*('COMMISSION ASSUMPTIONS FLTE'!$E43*'DEVICE ASSUMPTIONS FLTE'!$G12)</f>
        <v>0</v>
      </c>
      <c r="L198" s="314">
        <f ca="1">('SUBSCRIBER BASE FLTE'!L20*'COMMISSION ASSUMPTIONS FLTE'!$G54)*('COMMISSION ASSUMPTIONS FLTE'!$E43*'DEVICE ASSUMPTIONS FLTE'!$G12)</f>
        <v>0</v>
      </c>
      <c r="M198" s="314">
        <f ca="1">('SUBSCRIBER BASE FLTE'!M20*'COMMISSION ASSUMPTIONS FLTE'!$G54)*('COMMISSION ASSUMPTIONS FLTE'!$E43*'DEVICE ASSUMPTIONS FLTE'!$G12)</f>
        <v>0</v>
      </c>
      <c r="N198" s="314">
        <f ca="1">('SUBSCRIBER BASE FLTE'!N20*'COMMISSION ASSUMPTIONS FLTE'!$G54)*('COMMISSION ASSUMPTIONS FLTE'!$E43*'DEVICE ASSUMPTIONS FLTE'!$G12)</f>
        <v>0</v>
      </c>
      <c r="O198" s="314">
        <f ca="1">('SUBSCRIBER BASE FLTE'!O20*'COMMISSION ASSUMPTIONS FLTE'!$G54)*('COMMISSION ASSUMPTIONS FLTE'!$E43*'DEVICE ASSUMPTIONS FLTE'!$G12)</f>
        <v>0</v>
      </c>
      <c r="P198" s="314">
        <f ca="1">('SUBSCRIBER BASE FLTE'!P20*'COMMISSION ASSUMPTIONS FLTE'!$G54)*('COMMISSION ASSUMPTIONS FLTE'!$E43*'DEVICE ASSUMPTIONS FLTE'!$G12)</f>
        <v>0</v>
      </c>
      <c r="Q198" s="314">
        <f ca="1">('SUBSCRIBER BASE FLTE'!Q20*'COMMISSION ASSUMPTIONS FLTE'!$G54)*('COMMISSION ASSUMPTIONS FLTE'!$E43*'DEVICE ASSUMPTIONS FLTE'!$G12)</f>
        <v>0</v>
      </c>
      <c r="R198" s="314">
        <f ca="1">('SUBSCRIBER BASE FLTE'!R20*'COMMISSION ASSUMPTIONS FLTE'!$G54)*('COMMISSION ASSUMPTIONS FLTE'!$E43*'DEVICE ASSUMPTIONS FLTE'!$G12)</f>
        <v>0</v>
      </c>
      <c r="S198" s="314">
        <f ca="1">('SUBSCRIBER BASE FLTE'!S20*'COMMISSION ASSUMPTIONS FLTE'!$G54)*('COMMISSION ASSUMPTIONS FLTE'!$E43*'DEVICE ASSUMPTIONS FLTE'!$G12)</f>
        <v>0</v>
      </c>
      <c r="T198" s="314">
        <f ca="1">('SUBSCRIBER BASE FLTE'!T20*'COMMISSION ASSUMPTIONS FLTE'!$G54)*('COMMISSION ASSUMPTIONS FLTE'!$E43*'DEVICE ASSUMPTIONS FLTE'!$G12)</f>
        <v>0</v>
      </c>
      <c r="U198" s="314">
        <f ca="1">('SUBSCRIBER BASE FLTE'!U20*'COMMISSION ASSUMPTIONS FLTE'!$G54)*('COMMISSION ASSUMPTIONS FLTE'!$E43*'DEVICE ASSUMPTIONS FLTE'!$G12)</f>
        <v>0</v>
      </c>
      <c r="V198" s="314">
        <f ca="1">('SUBSCRIBER BASE FLTE'!V20*'COMMISSION ASSUMPTIONS FLTE'!$G54)*('COMMISSION ASSUMPTIONS FLTE'!$E43*'DEVICE ASSUMPTIONS FLTE'!$G12)</f>
        <v>0</v>
      </c>
      <c r="W198" s="314">
        <f ca="1">('SUBSCRIBER BASE FLTE'!W20*'COMMISSION ASSUMPTIONS FLTE'!$G54)*('COMMISSION ASSUMPTIONS FLTE'!$E43*'DEVICE ASSUMPTIONS FLTE'!$G12)</f>
        <v>0</v>
      </c>
      <c r="X198" s="314">
        <f ca="1">('SUBSCRIBER BASE FLTE'!X20*'COMMISSION ASSUMPTIONS FLTE'!$G54)*('COMMISSION ASSUMPTIONS FLTE'!$E43*'DEVICE ASSUMPTIONS FLTE'!$G12)</f>
        <v>0</v>
      </c>
      <c r="Y198" s="314">
        <f ca="1">('SUBSCRIBER BASE FLTE'!Y20*'COMMISSION ASSUMPTIONS FLTE'!$G54)*('COMMISSION ASSUMPTIONS FLTE'!$E43*'DEVICE ASSUMPTIONS FLTE'!$G12)</f>
        <v>0</v>
      </c>
      <c r="Z198" s="314">
        <f ca="1">('SUBSCRIBER BASE FLTE'!Z20*'COMMISSION ASSUMPTIONS FLTE'!$G54)*('COMMISSION ASSUMPTIONS FLTE'!$E43*'DEVICE ASSUMPTIONS FLTE'!$G12)</f>
        <v>0</v>
      </c>
      <c r="AA198" s="314">
        <f ca="1">('SUBSCRIBER BASE FLTE'!AA20*'COMMISSION ASSUMPTIONS FLTE'!$G54)*('COMMISSION ASSUMPTIONS FLTE'!$E43*'DEVICE ASSUMPTIONS FLTE'!$G12)</f>
        <v>0</v>
      </c>
      <c r="AB198" s="314">
        <f ca="1">('SUBSCRIBER BASE FLTE'!AB20*'COMMISSION ASSUMPTIONS FLTE'!$G54)*('COMMISSION ASSUMPTIONS FLTE'!$E43*'DEVICE ASSUMPTIONS FLTE'!$G12)</f>
        <v>0</v>
      </c>
      <c r="AC198" s="314">
        <f ca="1">('SUBSCRIBER BASE FLTE'!AC20*'COMMISSION ASSUMPTIONS FLTE'!$G54)*('COMMISSION ASSUMPTIONS FLTE'!$E43*'DEVICE ASSUMPTIONS FLTE'!$G12)</f>
        <v>0</v>
      </c>
      <c r="AD198" s="314">
        <f ca="1">('SUBSCRIBER BASE FLTE'!AD20*'COMMISSION ASSUMPTIONS FLTE'!$G54)*('COMMISSION ASSUMPTIONS FLTE'!$E43*'DEVICE ASSUMPTIONS FLTE'!$G12)</f>
        <v>0</v>
      </c>
      <c r="AE198" s="314">
        <f ca="1">('SUBSCRIBER BASE FLTE'!AE20*'COMMISSION ASSUMPTIONS FLTE'!$G54)*('COMMISSION ASSUMPTIONS FLTE'!$E43*'DEVICE ASSUMPTIONS FLTE'!$G12)</f>
        <v>0</v>
      </c>
      <c r="AF198" s="314">
        <f ca="1">('SUBSCRIBER BASE FLTE'!AF20*'COMMISSION ASSUMPTIONS FLTE'!$G54)*('COMMISSION ASSUMPTIONS FLTE'!$E43*'DEVICE ASSUMPTIONS FLTE'!$G12)</f>
        <v>0</v>
      </c>
      <c r="AG198" s="314">
        <f ca="1">('SUBSCRIBER BASE FLTE'!AG20*'COMMISSION ASSUMPTIONS FLTE'!$G54)*('COMMISSION ASSUMPTIONS FLTE'!$E43*'DEVICE ASSUMPTIONS FLTE'!$G12)</f>
        <v>0</v>
      </c>
      <c r="AH198" s="314">
        <f ca="1">('SUBSCRIBER BASE FLTE'!AH20*'COMMISSION ASSUMPTIONS FLTE'!$G54)*('COMMISSION ASSUMPTIONS FLTE'!$E43*'DEVICE ASSUMPTIONS FLTE'!$G12)</f>
        <v>0</v>
      </c>
      <c r="AI198" s="314">
        <f ca="1">('SUBSCRIBER BASE FLTE'!AI20*'COMMISSION ASSUMPTIONS FLTE'!$G54)*('COMMISSION ASSUMPTIONS FLTE'!$E43*'DEVICE ASSUMPTIONS FLTE'!$G12)</f>
        <v>0</v>
      </c>
      <c r="AJ198" s="314">
        <f ca="1">('SUBSCRIBER BASE FLTE'!AJ20*'COMMISSION ASSUMPTIONS FLTE'!$G54)*('COMMISSION ASSUMPTIONS FLTE'!$E43*'DEVICE ASSUMPTIONS FLTE'!$G12)</f>
        <v>0</v>
      </c>
      <c r="AK198" s="314">
        <f ca="1">('SUBSCRIBER BASE FLTE'!AK20*'COMMISSION ASSUMPTIONS FLTE'!$G54)*('COMMISSION ASSUMPTIONS FLTE'!$E43*'DEVICE ASSUMPTIONS FLTE'!$G12)</f>
        <v>0</v>
      </c>
      <c r="AL198" s="314">
        <f ca="1">('SUBSCRIBER BASE FLTE'!AL20*'COMMISSION ASSUMPTIONS FLTE'!$G54)*('COMMISSION ASSUMPTIONS FLTE'!$E43*'DEVICE ASSUMPTIONS FLTE'!$G12)</f>
        <v>0</v>
      </c>
      <c r="AM198" s="314">
        <f ca="1">('SUBSCRIBER BASE FLTE'!AM20*'COMMISSION ASSUMPTIONS FLTE'!$G54)*('COMMISSION ASSUMPTIONS FLTE'!$E43*'DEVICE ASSUMPTIONS FLTE'!$G12)</f>
        <v>0</v>
      </c>
      <c r="AN198" s="314">
        <f ca="1">('SUBSCRIBER BASE FLTE'!AN20*'COMMISSION ASSUMPTIONS FLTE'!$G54)*('COMMISSION ASSUMPTIONS FLTE'!$E43*'DEVICE ASSUMPTIONS FLTE'!$G12)</f>
        <v>0</v>
      </c>
      <c r="AO198" s="314">
        <f ca="1">('SUBSCRIBER BASE FLTE'!AO20*'COMMISSION ASSUMPTIONS FLTE'!$G54)*('COMMISSION ASSUMPTIONS FLTE'!$E43*'DEVICE ASSUMPTIONS FLTE'!$G12)</f>
        <v>0</v>
      </c>
      <c r="AP198" s="314">
        <f ca="1">('SUBSCRIBER BASE FLTE'!AP20*'COMMISSION ASSUMPTIONS FLTE'!$G54)*('COMMISSION ASSUMPTIONS FLTE'!$E43*'DEVICE ASSUMPTIONS FLTE'!$G12)</f>
        <v>0</v>
      </c>
      <c r="AQ198" s="314">
        <f ca="1">('SUBSCRIBER BASE FLTE'!AQ20*'COMMISSION ASSUMPTIONS FLTE'!$G54)*('COMMISSION ASSUMPTIONS FLTE'!$E43*'DEVICE ASSUMPTIONS FLTE'!$G12)</f>
        <v>0</v>
      </c>
      <c r="AR198" s="314">
        <f ca="1">('SUBSCRIBER BASE FLTE'!AR20*'COMMISSION ASSUMPTIONS FLTE'!$G54)*('COMMISSION ASSUMPTIONS FLTE'!$E43*'DEVICE ASSUMPTIONS FLTE'!$G12)</f>
        <v>0</v>
      </c>
      <c r="AS198" s="314">
        <f ca="1">('SUBSCRIBER BASE FLTE'!AS20*'COMMISSION ASSUMPTIONS FLTE'!$G54)*('COMMISSION ASSUMPTIONS FLTE'!$E43*'DEVICE ASSUMPTIONS FLTE'!$G12)</f>
        <v>0</v>
      </c>
      <c r="AT198" s="314">
        <f ca="1">('SUBSCRIBER BASE FLTE'!AT20*'COMMISSION ASSUMPTIONS FLTE'!$G54)*('COMMISSION ASSUMPTIONS FLTE'!$E43*'DEVICE ASSUMPTIONS FLTE'!$G12)</f>
        <v>0</v>
      </c>
      <c r="AU198" s="314">
        <f ca="1">('SUBSCRIBER BASE FLTE'!AU20*'COMMISSION ASSUMPTIONS FLTE'!$G54)*('COMMISSION ASSUMPTIONS FLTE'!$E43*'DEVICE ASSUMPTIONS FLTE'!$G12)</f>
        <v>0</v>
      </c>
      <c r="AV198" s="314">
        <f ca="1">('SUBSCRIBER BASE FLTE'!AV20*'COMMISSION ASSUMPTIONS FLTE'!$G54)*('COMMISSION ASSUMPTIONS FLTE'!$E43*'DEVICE ASSUMPTIONS FLTE'!$G12)</f>
        <v>0</v>
      </c>
      <c r="AW198" s="314">
        <f ca="1">('SUBSCRIBER BASE FLTE'!AW20*'COMMISSION ASSUMPTIONS FLTE'!$G54)*('COMMISSION ASSUMPTIONS FLTE'!$E43*'DEVICE ASSUMPTIONS FLTE'!$G12)</f>
        <v>0</v>
      </c>
      <c r="AX198" s="314">
        <f ca="1">('SUBSCRIBER BASE FLTE'!AX20*'COMMISSION ASSUMPTIONS FLTE'!$G54)*('COMMISSION ASSUMPTIONS FLTE'!$E43*'DEVICE ASSUMPTIONS FLTE'!$G12)</f>
        <v>0</v>
      </c>
      <c r="AY198" s="314">
        <f ca="1">('SUBSCRIBER BASE FLTE'!AY20*'COMMISSION ASSUMPTIONS FLTE'!$G54)*('COMMISSION ASSUMPTIONS FLTE'!$E43*'DEVICE ASSUMPTIONS FLTE'!$G12)</f>
        <v>0</v>
      </c>
      <c r="AZ198" s="314">
        <f ca="1">('SUBSCRIBER BASE FLTE'!AZ20*'COMMISSION ASSUMPTIONS FLTE'!$G54)*('COMMISSION ASSUMPTIONS FLTE'!$E43*'DEVICE ASSUMPTIONS FLTE'!$G12)</f>
        <v>0</v>
      </c>
      <c r="BA198" s="314">
        <f ca="1">('SUBSCRIBER BASE FLTE'!BA20*'COMMISSION ASSUMPTIONS FLTE'!$G54)*('COMMISSION ASSUMPTIONS FLTE'!$E43*'DEVICE ASSUMPTIONS FLTE'!$G12)</f>
        <v>0</v>
      </c>
      <c r="BB198" s="314">
        <f ca="1">('SUBSCRIBER BASE FLTE'!BB20*'COMMISSION ASSUMPTIONS FLTE'!$G54)*('COMMISSION ASSUMPTIONS FLTE'!$E43*'DEVICE ASSUMPTIONS FLTE'!$G12)</f>
        <v>0</v>
      </c>
      <c r="BC198" s="314">
        <f ca="1">('SUBSCRIBER BASE FLTE'!BC20*'COMMISSION ASSUMPTIONS FLTE'!$G54)*('COMMISSION ASSUMPTIONS FLTE'!$E43*'DEVICE ASSUMPTIONS FLTE'!$G12)</f>
        <v>0</v>
      </c>
      <c r="BD198" s="314">
        <f ca="1">('SUBSCRIBER BASE FLTE'!BD20*'COMMISSION ASSUMPTIONS FLTE'!$G54)*('COMMISSION ASSUMPTIONS FLTE'!$E43*'DEVICE ASSUMPTIONS FLTE'!$G12)</f>
        <v>0</v>
      </c>
      <c r="BE198" s="314">
        <f ca="1">('SUBSCRIBER BASE FLTE'!BE20*'COMMISSION ASSUMPTIONS FLTE'!$G54)*('COMMISSION ASSUMPTIONS FLTE'!$E43*'DEVICE ASSUMPTIONS FLTE'!$G12)</f>
        <v>0</v>
      </c>
      <c r="BF198" s="314">
        <f ca="1">('SUBSCRIBER BASE FLTE'!BF20*'COMMISSION ASSUMPTIONS FLTE'!$G54)*('COMMISSION ASSUMPTIONS FLTE'!$E43*'DEVICE ASSUMPTIONS FLTE'!$G12)</f>
        <v>0</v>
      </c>
      <c r="BG198" s="314">
        <f ca="1">('SUBSCRIBER BASE FLTE'!BG20*'COMMISSION ASSUMPTIONS FLTE'!$G54)*('COMMISSION ASSUMPTIONS FLTE'!$E43*'DEVICE ASSUMPTIONS FLTE'!$G12)</f>
        <v>0</v>
      </c>
      <c r="BH198" s="314">
        <f ca="1">('SUBSCRIBER BASE FLTE'!BH20*'COMMISSION ASSUMPTIONS FLTE'!$G54)*('COMMISSION ASSUMPTIONS FLTE'!$E43*'DEVICE ASSUMPTIONS FLTE'!$G12)</f>
        <v>0</v>
      </c>
      <c r="BI198" s="314">
        <f ca="1">('SUBSCRIBER BASE FLTE'!BI20*'COMMISSION ASSUMPTIONS FLTE'!$G54)*('COMMISSION ASSUMPTIONS FLTE'!$E43*'DEVICE ASSUMPTIONS FLTE'!$G12)</f>
        <v>0</v>
      </c>
      <c r="BJ198" s="314">
        <f ca="1">('SUBSCRIBER BASE FLTE'!BJ20*'COMMISSION ASSUMPTIONS FLTE'!$G54)*('COMMISSION ASSUMPTIONS FLTE'!$E43*'DEVICE ASSUMPTIONS FLTE'!$G12)</f>
        <v>0</v>
      </c>
      <c r="BK198" s="314">
        <f ca="1">('SUBSCRIBER BASE FLTE'!BK20*'COMMISSION ASSUMPTIONS FLTE'!$G54)*('COMMISSION ASSUMPTIONS FLTE'!$E43*'DEVICE ASSUMPTIONS FLTE'!$G12)</f>
        <v>0</v>
      </c>
      <c r="BL198" s="314">
        <f ca="1">('SUBSCRIBER BASE FLTE'!BL20*'COMMISSION ASSUMPTIONS FLTE'!$G54)*('COMMISSION ASSUMPTIONS FLTE'!$E43*'DEVICE ASSUMPTIONS FLTE'!$G12)</f>
        <v>0</v>
      </c>
      <c r="BM198" s="314">
        <f ca="1">('SUBSCRIBER BASE FLTE'!BM20*'COMMISSION ASSUMPTIONS FLTE'!$G54)*('COMMISSION ASSUMPTIONS FLTE'!$E43*'DEVICE ASSUMPTIONS FLTE'!$G12)</f>
        <v>0</v>
      </c>
      <c r="BN198" s="314">
        <f ca="1">('SUBSCRIBER BASE FLTE'!BN20*'COMMISSION ASSUMPTIONS FLTE'!$G54)*('COMMISSION ASSUMPTIONS FLTE'!$E43*'DEVICE ASSUMPTIONS FLTE'!$G12)</f>
        <v>0</v>
      </c>
      <c r="BO198" s="314">
        <f ca="1">('SUBSCRIBER BASE FLTE'!BO20*'COMMISSION ASSUMPTIONS FLTE'!$G54)*('COMMISSION ASSUMPTIONS FLTE'!$E43*'DEVICE ASSUMPTIONS FLTE'!$G12)</f>
        <v>0</v>
      </c>
      <c r="BP198" s="314">
        <f ca="1">('SUBSCRIBER BASE FLTE'!BP20*'COMMISSION ASSUMPTIONS FLTE'!$G54)*('COMMISSION ASSUMPTIONS FLTE'!$E43*'DEVICE ASSUMPTIONS FLTE'!$G12)</f>
        <v>0</v>
      </c>
      <c r="BQ198" s="314">
        <f ca="1">('SUBSCRIBER BASE FLTE'!BQ20*'COMMISSION ASSUMPTIONS FLTE'!$G54)*('COMMISSION ASSUMPTIONS FLTE'!$E43*'DEVICE ASSUMPTIONS FLTE'!$G12)</f>
        <v>0</v>
      </c>
      <c r="BR198" s="314">
        <f ca="1">('SUBSCRIBER BASE FLTE'!BR20*'COMMISSION ASSUMPTIONS FLTE'!$G54)*('COMMISSION ASSUMPTIONS FLTE'!$E43*'DEVICE ASSUMPTIONS FLTE'!$G12)</f>
        <v>0</v>
      </c>
    </row>
    <row r="199" spans="2:70" ht="24" customHeight="1" outlineLevel="1">
      <c r="B199" s="313" t="str">
        <f>B191</f>
        <v>FLTE 400GB</v>
      </c>
      <c r="C199" s="314">
        <f>('SUBSCRIBER BASE FLTE'!C21*'COMMISSION ASSUMPTIONS FLTE'!$G55)*('COMMISSION ASSUMPTIONS FLTE'!$E44*'DEVICE ASSUMPTIONS FLTE'!$G13)</f>
        <v>0</v>
      </c>
      <c r="D199" s="314">
        <f>('SUBSCRIBER BASE FLTE'!D21*'COMMISSION ASSUMPTIONS FLTE'!$G55)*('COMMISSION ASSUMPTIONS FLTE'!$E44*'DEVICE ASSUMPTIONS FLTE'!$G13)</f>
        <v>0</v>
      </c>
      <c r="E199" s="314">
        <f>('SUBSCRIBER BASE FLTE'!E21*'COMMISSION ASSUMPTIONS FLTE'!$G55)*('COMMISSION ASSUMPTIONS FLTE'!$E44*'DEVICE ASSUMPTIONS FLTE'!$G13)</f>
        <v>0</v>
      </c>
      <c r="F199" s="314">
        <f>('SUBSCRIBER BASE FLTE'!F21*'COMMISSION ASSUMPTIONS FLTE'!$G55)*('COMMISSION ASSUMPTIONS FLTE'!$E44*'DEVICE ASSUMPTIONS FLTE'!$G13)</f>
        <v>0</v>
      </c>
      <c r="G199" s="314">
        <f>('SUBSCRIBER BASE FLTE'!G21*'COMMISSION ASSUMPTIONS FLTE'!$G55)*('COMMISSION ASSUMPTIONS FLTE'!$E44*'DEVICE ASSUMPTIONS FLTE'!$G13)</f>
        <v>0</v>
      </c>
      <c r="H199" s="314">
        <f>('SUBSCRIBER BASE FLTE'!H21*'COMMISSION ASSUMPTIONS FLTE'!$G55)*('COMMISSION ASSUMPTIONS FLTE'!$E44*'DEVICE ASSUMPTIONS FLTE'!$G13)</f>
        <v>0</v>
      </c>
      <c r="I199" s="314">
        <f>('SUBSCRIBER BASE FLTE'!I21*'COMMISSION ASSUMPTIONS FLTE'!$G55)*('COMMISSION ASSUMPTIONS FLTE'!$E44*'DEVICE ASSUMPTIONS FLTE'!$G13)</f>
        <v>0</v>
      </c>
      <c r="J199" s="314">
        <f>('SUBSCRIBER BASE FLTE'!J21*'COMMISSION ASSUMPTIONS FLTE'!$G55)*('COMMISSION ASSUMPTIONS FLTE'!$E44*'DEVICE ASSUMPTIONS FLTE'!$G13)</f>
        <v>0</v>
      </c>
      <c r="K199" s="314">
        <f ca="1">('SUBSCRIBER BASE FLTE'!K21*'COMMISSION ASSUMPTIONS FLTE'!$G55)*('COMMISSION ASSUMPTIONS FLTE'!$E44*'DEVICE ASSUMPTIONS FLTE'!$G13)</f>
        <v>0</v>
      </c>
      <c r="L199" s="314">
        <f ca="1">('SUBSCRIBER BASE FLTE'!L21*'COMMISSION ASSUMPTIONS FLTE'!$G55)*('COMMISSION ASSUMPTIONS FLTE'!$E44*'DEVICE ASSUMPTIONS FLTE'!$G13)</f>
        <v>0</v>
      </c>
      <c r="M199" s="314">
        <f ca="1">('SUBSCRIBER BASE FLTE'!M21*'COMMISSION ASSUMPTIONS FLTE'!$G55)*('COMMISSION ASSUMPTIONS FLTE'!$E44*'DEVICE ASSUMPTIONS FLTE'!$G13)</f>
        <v>0</v>
      </c>
      <c r="N199" s="314">
        <f ca="1">('SUBSCRIBER BASE FLTE'!N21*'COMMISSION ASSUMPTIONS FLTE'!$G55)*('COMMISSION ASSUMPTIONS FLTE'!$E44*'DEVICE ASSUMPTIONS FLTE'!$G13)</f>
        <v>0</v>
      </c>
      <c r="O199" s="314">
        <f ca="1">('SUBSCRIBER BASE FLTE'!O21*'COMMISSION ASSUMPTIONS FLTE'!$G55)*('COMMISSION ASSUMPTIONS FLTE'!$E44*'DEVICE ASSUMPTIONS FLTE'!$G13)</f>
        <v>0</v>
      </c>
      <c r="P199" s="314">
        <f ca="1">('SUBSCRIBER BASE FLTE'!P21*'COMMISSION ASSUMPTIONS FLTE'!$G55)*('COMMISSION ASSUMPTIONS FLTE'!$E44*'DEVICE ASSUMPTIONS FLTE'!$G13)</f>
        <v>0</v>
      </c>
      <c r="Q199" s="314">
        <f ca="1">('SUBSCRIBER BASE FLTE'!Q21*'COMMISSION ASSUMPTIONS FLTE'!$G55)*('COMMISSION ASSUMPTIONS FLTE'!$E44*'DEVICE ASSUMPTIONS FLTE'!$G13)</f>
        <v>0</v>
      </c>
      <c r="R199" s="314">
        <f ca="1">('SUBSCRIBER BASE FLTE'!R21*'COMMISSION ASSUMPTIONS FLTE'!$G55)*('COMMISSION ASSUMPTIONS FLTE'!$E44*'DEVICE ASSUMPTIONS FLTE'!$G13)</f>
        <v>0</v>
      </c>
      <c r="S199" s="314">
        <f ca="1">('SUBSCRIBER BASE FLTE'!S21*'COMMISSION ASSUMPTIONS FLTE'!$G55)*('COMMISSION ASSUMPTIONS FLTE'!$E44*'DEVICE ASSUMPTIONS FLTE'!$G13)</f>
        <v>0</v>
      </c>
      <c r="T199" s="314">
        <f ca="1">('SUBSCRIBER BASE FLTE'!T21*'COMMISSION ASSUMPTIONS FLTE'!$G55)*('COMMISSION ASSUMPTIONS FLTE'!$E44*'DEVICE ASSUMPTIONS FLTE'!$G13)</f>
        <v>0</v>
      </c>
      <c r="U199" s="314">
        <f ca="1">('SUBSCRIBER BASE FLTE'!U21*'COMMISSION ASSUMPTIONS FLTE'!$G55)*('COMMISSION ASSUMPTIONS FLTE'!$E44*'DEVICE ASSUMPTIONS FLTE'!$G13)</f>
        <v>0</v>
      </c>
      <c r="V199" s="314">
        <f ca="1">('SUBSCRIBER BASE FLTE'!V21*'COMMISSION ASSUMPTIONS FLTE'!$G55)*('COMMISSION ASSUMPTIONS FLTE'!$E44*'DEVICE ASSUMPTIONS FLTE'!$G13)</f>
        <v>0</v>
      </c>
      <c r="W199" s="314">
        <f ca="1">('SUBSCRIBER BASE FLTE'!W21*'COMMISSION ASSUMPTIONS FLTE'!$G55)*('COMMISSION ASSUMPTIONS FLTE'!$E44*'DEVICE ASSUMPTIONS FLTE'!$G13)</f>
        <v>0</v>
      </c>
      <c r="X199" s="314">
        <f ca="1">('SUBSCRIBER BASE FLTE'!X21*'COMMISSION ASSUMPTIONS FLTE'!$G55)*('COMMISSION ASSUMPTIONS FLTE'!$E44*'DEVICE ASSUMPTIONS FLTE'!$G13)</f>
        <v>0</v>
      </c>
      <c r="Y199" s="314">
        <f ca="1">('SUBSCRIBER BASE FLTE'!Y21*'COMMISSION ASSUMPTIONS FLTE'!$G55)*('COMMISSION ASSUMPTIONS FLTE'!$E44*'DEVICE ASSUMPTIONS FLTE'!$G13)</f>
        <v>0</v>
      </c>
      <c r="Z199" s="314">
        <f ca="1">('SUBSCRIBER BASE FLTE'!Z21*'COMMISSION ASSUMPTIONS FLTE'!$G55)*('COMMISSION ASSUMPTIONS FLTE'!$E44*'DEVICE ASSUMPTIONS FLTE'!$G13)</f>
        <v>0</v>
      </c>
      <c r="AA199" s="314">
        <f ca="1">('SUBSCRIBER BASE FLTE'!AA21*'COMMISSION ASSUMPTIONS FLTE'!$G55)*('COMMISSION ASSUMPTIONS FLTE'!$E44*'DEVICE ASSUMPTIONS FLTE'!$G13)</f>
        <v>0</v>
      </c>
      <c r="AB199" s="314">
        <f ca="1">('SUBSCRIBER BASE FLTE'!AB21*'COMMISSION ASSUMPTIONS FLTE'!$G55)*('COMMISSION ASSUMPTIONS FLTE'!$E44*'DEVICE ASSUMPTIONS FLTE'!$G13)</f>
        <v>0</v>
      </c>
      <c r="AC199" s="314">
        <f ca="1">('SUBSCRIBER BASE FLTE'!AC21*'COMMISSION ASSUMPTIONS FLTE'!$G55)*('COMMISSION ASSUMPTIONS FLTE'!$E44*'DEVICE ASSUMPTIONS FLTE'!$G13)</f>
        <v>0</v>
      </c>
      <c r="AD199" s="314">
        <f ca="1">('SUBSCRIBER BASE FLTE'!AD21*'COMMISSION ASSUMPTIONS FLTE'!$G55)*('COMMISSION ASSUMPTIONS FLTE'!$E44*'DEVICE ASSUMPTIONS FLTE'!$G13)</f>
        <v>0</v>
      </c>
      <c r="AE199" s="314">
        <f ca="1">('SUBSCRIBER BASE FLTE'!AE21*'COMMISSION ASSUMPTIONS FLTE'!$G55)*('COMMISSION ASSUMPTIONS FLTE'!$E44*'DEVICE ASSUMPTIONS FLTE'!$G13)</f>
        <v>0</v>
      </c>
      <c r="AF199" s="314">
        <f ca="1">('SUBSCRIBER BASE FLTE'!AF21*'COMMISSION ASSUMPTIONS FLTE'!$G55)*('COMMISSION ASSUMPTIONS FLTE'!$E44*'DEVICE ASSUMPTIONS FLTE'!$G13)</f>
        <v>0</v>
      </c>
      <c r="AG199" s="314">
        <f ca="1">('SUBSCRIBER BASE FLTE'!AG21*'COMMISSION ASSUMPTIONS FLTE'!$G55)*('COMMISSION ASSUMPTIONS FLTE'!$E44*'DEVICE ASSUMPTIONS FLTE'!$G13)</f>
        <v>0</v>
      </c>
      <c r="AH199" s="314">
        <f ca="1">('SUBSCRIBER BASE FLTE'!AH21*'COMMISSION ASSUMPTIONS FLTE'!$G55)*('COMMISSION ASSUMPTIONS FLTE'!$E44*'DEVICE ASSUMPTIONS FLTE'!$G13)</f>
        <v>0</v>
      </c>
      <c r="AI199" s="314">
        <f ca="1">('SUBSCRIBER BASE FLTE'!AI21*'COMMISSION ASSUMPTIONS FLTE'!$G55)*('COMMISSION ASSUMPTIONS FLTE'!$E44*'DEVICE ASSUMPTIONS FLTE'!$G13)</f>
        <v>0</v>
      </c>
      <c r="AJ199" s="314">
        <f ca="1">('SUBSCRIBER BASE FLTE'!AJ21*'COMMISSION ASSUMPTIONS FLTE'!$G55)*('COMMISSION ASSUMPTIONS FLTE'!$E44*'DEVICE ASSUMPTIONS FLTE'!$G13)</f>
        <v>0</v>
      </c>
      <c r="AK199" s="314">
        <f ca="1">('SUBSCRIBER BASE FLTE'!AK21*'COMMISSION ASSUMPTIONS FLTE'!$G55)*('COMMISSION ASSUMPTIONS FLTE'!$E44*'DEVICE ASSUMPTIONS FLTE'!$G13)</f>
        <v>0</v>
      </c>
      <c r="AL199" s="314">
        <f ca="1">('SUBSCRIBER BASE FLTE'!AL21*'COMMISSION ASSUMPTIONS FLTE'!$G55)*('COMMISSION ASSUMPTIONS FLTE'!$E44*'DEVICE ASSUMPTIONS FLTE'!$G13)</f>
        <v>0</v>
      </c>
      <c r="AM199" s="314">
        <f ca="1">('SUBSCRIBER BASE FLTE'!AM21*'COMMISSION ASSUMPTIONS FLTE'!$G55)*('COMMISSION ASSUMPTIONS FLTE'!$E44*'DEVICE ASSUMPTIONS FLTE'!$G13)</f>
        <v>0</v>
      </c>
      <c r="AN199" s="314">
        <f ca="1">('SUBSCRIBER BASE FLTE'!AN21*'COMMISSION ASSUMPTIONS FLTE'!$G55)*('COMMISSION ASSUMPTIONS FLTE'!$E44*'DEVICE ASSUMPTIONS FLTE'!$G13)</f>
        <v>0</v>
      </c>
      <c r="AO199" s="314">
        <f ca="1">('SUBSCRIBER BASE FLTE'!AO21*'COMMISSION ASSUMPTIONS FLTE'!$G55)*('COMMISSION ASSUMPTIONS FLTE'!$E44*'DEVICE ASSUMPTIONS FLTE'!$G13)</f>
        <v>0</v>
      </c>
      <c r="AP199" s="314">
        <f ca="1">('SUBSCRIBER BASE FLTE'!AP21*'COMMISSION ASSUMPTIONS FLTE'!$G55)*('COMMISSION ASSUMPTIONS FLTE'!$E44*'DEVICE ASSUMPTIONS FLTE'!$G13)</f>
        <v>0</v>
      </c>
      <c r="AQ199" s="314">
        <f ca="1">('SUBSCRIBER BASE FLTE'!AQ21*'COMMISSION ASSUMPTIONS FLTE'!$G55)*('COMMISSION ASSUMPTIONS FLTE'!$E44*'DEVICE ASSUMPTIONS FLTE'!$G13)</f>
        <v>0</v>
      </c>
      <c r="AR199" s="314">
        <f ca="1">('SUBSCRIBER BASE FLTE'!AR21*'COMMISSION ASSUMPTIONS FLTE'!$G55)*('COMMISSION ASSUMPTIONS FLTE'!$E44*'DEVICE ASSUMPTIONS FLTE'!$G13)</f>
        <v>0</v>
      </c>
      <c r="AS199" s="314">
        <f ca="1">('SUBSCRIBER BASE FLTE'!AS21*'COMMISSION ASSUMPTIONS FLTE'!$G55)*('COMMISSION ASSUMPTIONS FLTE'!$E44*'DEVICE ASSUMPTIONS FLTE'!$G13)</f>
        <v>0</v>
      </c>
      <c r="AT199" s="314">
        <f ca="1">('SUBSCRIBER BASE FLTE'!AT21*'COMMISSION ASSUMPTIONS FLTE'!$G55)*('COMMISSION ASSUMPTIONS FLTE'!$E44*'DEVICE ASSUMPTIONS FLTE'!$G13)</f>
        <v>0</v>
      </c>
      <c r="AU199" s="314">
        <f ca="1">('SUBSCRIBER BASE FLTE'!AU21*'COMMISSION ASSUMPTIONS FLTE'!$G55)*('COMMISSION ASSUMPTIONS FLTE'!$E44*'DEVICE ASSUMPTIONS FLTE'!$G13)</f>
        <v>0</v>
      </c>
      <c r="AV199" s="314">
        <f ca="1">('SUBSCRIBER BASE FLTE'!AV21*'COMMISSION ASSUMPTIONS FLTE'!$G55)*('COMMISSION ASSUMPTIONS FLTE'!$E44*'DEVICE ASSUMPTIONS FLTE'!$G13)</f>
        <v>0</v>
      </c>
      <c r="AW199" s="314">
        <f ca="1">('SUBSCRIBER BASE FLTE'!AW21*'COMMISSION ASSUMPTIONS FLTE'!$G55)*('COMMISSION ASSUMPTIONS FLTE'!$E44*'DEVICE ASSUMPTIONS FLTE'!$G13)</f>
        <v>0</v>
      </c>
      <c r="AX199" s="314">
        <f ca="1">('SUBSCRIBER BASE FLTE'!AX21*'COMMISSION ASSUMPTIONS FLTE'!$G55)*('COMMISSION ASSUMPTIONS FLTE'!$E44*'DEVICE ASSUMPTIONS FLTE'!$G13)</f>
        <v>0</v>
      </c>
      <c r="AY199" s="314">
        <f ca="1">('SUBSCRIBER BASE FLTE'!AY21*'COMMISSION ASSUMPTIONS FLTE'!$G55)*('COMMISSION ASSUMPTIONS FLTE'!$E44*'DEVICE ASSUMPTIONS FLTE'!$G13)</f>
        <v>0</v>
      </c>
      <c r="AZ199" s="314">
        <f ca="1">('SUBSCRIBER BASE FLTE'!AZ21*'COMMISSION ASSUMPTIONS FLTE'!$G55)*('COMMISSION ASSUMPTIONS FLTE'!$E44*'DEVICE ASSUMPTIONS FLTE'!$G13)</f>
        <v>0</v>
      </c>
      <c r="BA199" s="314">
        <f ca="1">('SUBSCRIBER BASE FLTE'!BA21*'COMMISSION ASSUMPTIONS FLTE'!$G55)*('COMMISSION ASSUMPTIONS FLTE'!$E44*'DEVICE ASSUMPTIONS FLTE'!$G13)</f>
        <v>0</v>
      </c>
      <c r="BB199" s="314">
        <f ca="1">('SUBSCRIBER BASE FLTE'!BB21*'COMMISSION ASSUMPTIONS FLTE'!$G55)*('COMMISSION ASSUMPTIONS FLTE'!$E44*'DEVICE ASSUMPTIONS FLTE'!$G13)</f>
        <v>0</v>
      </c>
      <c r="BC199" s="314">
        <f ca="1">('SUBSCRIBER BASE FLTE'!BC21*'COMMISSION ASSUMPTIONS FLTE'!$G55)*('COMMISSION ASSUMPTIONS FLTE'!$E44*'DEVICE ASSUMPTIONS FLTE'!$G13)</f>
        <v>0</v>
      </c>
      <c r="BD199" s="314">
        <f ca="1">('SUBSCRIBER BASE FLTE'!BD21*'COMMISSION ASSUMPTIONS FLTE'!$G55)*('COMMISSION ASSUMPTIONS FLTE'!$E44*'DEVICE ASSUMPTIONS FLTE'!$G13)</f>
        <v>0</v>
      </c>
      <c r="BE199" s="314">
        <f ca="1">('SUBSCRIBER BASE FLTE'!BE21*'COMMISSION ASSUMPTIONS FLTE'!$G55)*('COMMISSION ASSUMPTIONS FLTE'!$E44*'DEVICE ASSUMPTIONS FLTE'!$G13)</f>
        <v>0</v>
      </c>
      <c r="BF199" s="314">
        <f ca="1">('SUBSCRIBER BASE FLTE'!BF21*'COMMISSION ASSUMPTIONS FLTE'!$G55)*('COMMISSION ASSUMPTIONS FLTE'!$E44*'DEVICE ASSUMPTIONS FLTE'!$G13)</f>
        <v>0</v>
      </c>
      <c r="BG199" s="314">
        <f ca="1">('SUBSCRIBER BASE FLTE'!BG21*'COMMISSION ASSUMPTIONS FLTE'!$G55)*('COMMISSION ASSUMPTIONS FLTE'!$E44*'DEVICE ASSUMPTIONS FLTE'!$G13)</f>
        <v>0</v>
      </c>
      <c r="BH199" s="314">
        <f ca="1">('SUBSCRIBER BASE FLTE'!BH21*'COMMISSION ASSUMPTIONS FLTE'!$G55)*('COMMISSION ASSUMPTIONS FLTE'!$E44*'DEVICE ASSUMPTIONS FLTE'!$G13)</f>
        <v>0</v>
      </c>
      <c r="BI199" s="314">
        <f ca="1">('SUBSCRIBER BASE FLTE'!BI21*'COMMISSION ASSUMPTIONS FLTE'!$G55)*('COMMISSION ASSUMPTIONS FLTE'!$E44*'DEVICE ASSUMPTIONS FLTE'!$G13)</f>
        <v>0</v>
      </c>
      <c r="BJ199" s="314">
        <f ca="1">('SUBSCRIBER BASE FLTE'!BJ21*'COMMISSION ASSUMPTIONS FLTE'!$G55)*('COMMISSION ASSUMPTIONS FLTE'!$E44*'DEVICE ASSUMPTIONS FLTE'!$G13)</f>
        <v>0</v>
      </c>
      <c r="BK199" s="314">
        <f ca="1">('SUBSCRIBER BASE FLTE'!BK21*'COMMISSION ASSUMPTIONS FLTE'!$G55)*('COMMISSION ASSUMPTIONS FLTE'!$E44*'DEVICE ASSUMPTIONS FLTE'!$G13)</f>
        <v>0</v>
      </c>
      <c r="BL199" s="314">
        <f ca="1">('SUBSCRIBER BASE FLTE'!BL21*'COMMISSION ASSUMPTIONS FLTE'!$G55)*('COMMISSION ASSUMPTIONS FLTE'!$E44*'DEVICE ASSUMPTIONS FLTE'!$G13)</f>
        <v>0</v>
      </c>
      <c r="BM199" s="314">
        <f ca="1">('SUBSCRIBER BASE FLTE'!BM21*'COMMISSION ASSUMPTIONS FLTE'!$G55)*('COMMISSION ASSUMPTIONS FLTE'!$E44*'DEVICE ASSUMPTIONS FLTE'!$G13)</f>
        <v>0</v>
      </c>
      <c r="BN199" s="314">
        <f ca="1">('SUBSCRIBER BASE FLTE'!BN21*'COMMISSION ASSUMPTIONS FLTE'!$G55)*('COMMISSION ASSUMPTIONS FLTE'!$E44*'DEVICE ASSUMPTIONS FLTE'!$G13)</f>
        <v>0</v>
      </c>
      <c r="BO199" s="314">
        <f ca="1">('SUBSCRIBER BASE FLTE'!BO21*'COMMISSION ASSUMPTIONS FLTE'!$G55)*('COMMISSION ASSUMPTIONS FLTE'!$E44*'DEVICE ASSUMPTIONS FLTE'!$G13)</f>
        <v>0</v>
      </c>
      <c r="BP199" s="314">
        <f ca="1">('SUBSCRIBER BASE FLTE'!BP21*'COMMISSION ASSUMPTIONS FLTE'!$G55)*('COMMISSION ASSUMPTIONS FLTE'!$E44*'DEVICE ASSUMPTIONS FLTE'!$G13)</f>
        <v>0</v>
      </c>
      <c r="BQ199" s="314">
        <f ca="1">('SUBSCRIBER BASE FLTE'!BQ21*'COMMISSION ASSUMPTIONS FLTE'!$G55)*('COMMISSION ASSUMPTIONS FLTE'!$E44*'DEVICE ASSUMPTIONS FLTE'!$G13)</f>
        <v>0</v>
      </c>
      <c r="BR199" s="314">
        <f ca="1">('SUBSCRIBER BASE FLTE'!BR21*'COMMISSION ASSUMPTIONS FLTE'!$G55)*('COMMISSION ASSUMPTIONS FLTE'!$E44*'DEVICE ASSUMPTIONS FLTE'!$G13)</f>
        <v>0</v>
      </c>
    </row>
    <row r="200" spans="2:70" ht="24" customHeight="1" outlineLevel="1">
      <c r="B200" s="313" t="str">
        <f>B192</f>
        <v>Package 5</v>
      </c>
      <c r="C200" s="314">
        <f>('SUBSCRIBER BASE FLTE'!C22*'COMMISSION ASSUMPTIONS FLTE'!$G56)*('COMMISSION ASSUMPTIONS FLTE'!$E45*'DEVICE ASSUMPTIONS FLTE'!$G14)</f>
        <v>0</v>
      </c>
      <c r="D200" s="314">
        <f>('SUBSCRIBER BASE FLTE'!D22*'COMMISSION ASSUMPTIONS FLTE'!$G56)*('COMMISSION ASSUMPTIONS FLTE'!$E45*'DEVICE ASSUMPTIONS FLTE'!$G14)</f>
        <v>0</v>
      </c>
      <c r="E200" s="314">
        <f>('SUBSCRIBER BASE FLTE'!E22*'COMMISSION ASSUMPTIONS FLTE'!$G56)*('COMMISSION ASSUMPTIONS FLTE'!$E45*'DEVICE ASSUMPTIONS FLTE'!$G14)</f>
        <v>0</v>
      </c>
      <c r="F200" s="314">
        <f>('SUBSCRIBER BASE FLTE'!F22*'COMMISSION ASSUMPTIONS FLTE'!$G56)*('COMMISSION ASSUMPTIONS FLTE'!$E45*'DEVICE ASSUMPTIONS FLTE'!$G14)</f>
        <v>0</v>
      </c>
      <c r="G200" s="314">
        <f>('SUBSCRIBER BASE FLTE'!G22*'COMMISSION ASSUMPTIONS FLTE'!$G56)*('COMMISSION ASSUMPTIONS FLTE'!$E45*'DEVICE ASSUMPTIONS FLTE'!$G14)</f>
        <v>0</v>
      </c>
      <c r="H200" s="314">
        <f>('SUBSCRIBER BASE FLTE'!H22*'COMMISSION ASSUMPTIONS FLTE'!$G56)*('COMMISSION ASSUMPTIONS FLTE'!$E45*'DEVICE ASSUMPTIONS FLTE'!$G14)</f>
        <v>0</v>
      </c>
      <c r="I200" s="314">
        <f>('SUBSCRIBER BASE FLTE'!I22*'COMMISSION ASSUMPTIONS FLTE'!$G56)*('COMMISSION ASSUMPTIONS FLTE'!$E45*'DEVICE ASSUMPTIONS FLTE'!$G14)</f>
        <v>0</v>
      </c>
      <c r="J200" s="314">
        <f>('SUBSCRIBER BASE FLTE'!J22*'COMMISSION ASSUMPTIONS FLTE'!$G56)*('COMMISSION ASSUMPTIONS FLTE'!$E45*'DEVICE ASSUMPTIONS FLTE'!$G14)</f>
        <v>0</v>
      </c>
      <c r="K200" s="314">
        <f ca="1">('SUBSCRIBER BASE FLTE'!K22*'COMMISSION ASSUMPTIONS FLTE'!$G56)*('COMMISSION ASSUMPTIONS FLTE'!$E45*'DEVICE ASSUMPTIONS FLTE'!$G14)</f>
        <v>0</v>
      </c>
      <c r="L200" s="314">
        <f ca="1">('SUBSCRIBER BASE FLTE'!L22*'COMMISSION ASSUMPTIONS FLTE'!$G56)*('COMMISSION ASSUMPTIONS FLTE'!$E45*'DEVICE ASSUMPTIONS FLTE'!$G14)</f>
        <v>0</v>
      </c>
      <c r="M200" s="314">
        <f ca="1">('SUBSCRIBER BASE FLTE'!M22*'COMMISSION ASSUMPTIONS FLTE'!$G56)*('COMMISSION ASSUMPTIONS FLTE'!$E45*'DEVICE ASSUMPTIONS FLTE'!$G14)</f>
        <v>0</v>
      </c>
      <c r="N200" s="314">
        <f ca="1">('SUBSCRIBER BASE FLTE'!N22*'COMMISSION ASSUMPTIONS FLTE'!$G56)*('COMMISSION ASSUMPTIONS FLTE'!$E45*'DEVICE ASSUMPTIONS FLTE'!$G14)</f>
        <v>0</v>
      </c>
      <c r="O200" s="314">
        <f ca="1">('SUBSCRIBER BASE FLTE'!O22*'COMMISSION ASSUMPTIONS FLTE'!$G56)*('COMMISSION ASSUMPTIONS FLTE'!$E45*'DEVICE ASSUMPTIONS FLTE'!$G14)</f>
        <v>0</v>
      </c>
      <c r="P200" s="314">
        <f ca="1">('SUBSCRIBER BASE FLTE'!P22*'COMMISSION ASSUMPTIONS FLTE'!$G56)*('COMMISSION ASSUMPTIONS FLTE'!$E45*'DEVICE ASSUMPTIONS FLTE'!$G14)</f>
        <v>0</v>
      </c>
      <c r="Q200" s="314">
        <f ca="1">('SUBSCRIBER BASE FLTE'!Q22*'COMMISSION ASSUMPTIONS FLTE'!$G56)*('COMMISSION ASSUMPTIONS FLTE'!$E45*'DEVICE ASSUMPTIONS FLTE'!$G14)</f>
        <v>0</v>
      </c>
      <c r="R200" s="314">
        <f ca="1">('SUBSCRIBER BASE FLTE'!R22*'COMMISSION ASSUMPTIONS FLTE'!$G56)*('COMMISSION ASSUMPTIONS FLTE'!$E45*'DEVICE ASSUMPTIONS FLTE'!$G14)</f>
        <v>0</v>
      </c>
      <c r="S200" s="314">
        <f ca="1">('SUBSCRIBER BASE FLTE'!S22*'COMMISSION ASSUMPTIONS FLTE'!$G56)*('COMMISSION ASSUMPTIONS FLTE'!$E45*'DEVICE ASSUMPTIONS FLTE'!$G14)</f>
        <v>0</v>
      </c>
      <c r="T200" s="314">
        <f ca="1">('SUBSCRIBER BASE FLTE'!T22*'COMMISSION ASSUMPTIONS FLTE'!$G56)*('COMMISSION ASSUMPTIONS FLTE'!$E45*'DEVICE ASSUMPTIONS FLTE'!$G14)</f>
        <v>0</v>
      </c>
      <c r="U200" s="314">
        <f ca="1">('SUBSCRIBER BASE FLTE'!U22*'COMMISSION ASSUMPTIONS FLTE'!$G56)*('COMMISSION ASSUMPTIONS FLTE'!$E45*'DEVICE ASSUMPTIONS FLTE'!$G14)</f>
        <v>0</v>
      </c>
      <c r="V200" s="314">
        <f ca="1">('SUBSCRIBER BASE FLTE'!V22*'COMMISSION ASSUMPTIONS FLTE'!$G56)*('COMMISSION ASSUMPTIONS FLTE'!$E45*'DEVICE ASSUMPTIONS FLTE'!$G14)</f>
        <v>0</v>
      </c>
      <c r="W200" s="314">
        <f ca="1">('SUBSCRIBER BASE FLTE'!W22*'COMMISSION ASSUMPTIONS FLTE'!$G56)*('COMMISSION ASSUMPTIONS FLTE'!$E45*'DEVICE ASSUMPTIONS FLTE'!$G14)</f>
        <v>0</v>
      </c>
      <c r="X200" s="314">
        <f ca="1">('SUBSCRIBER BASE FLTE'!X22*'COMMISSION ASSUMPTIONS FLTE'!$G56)*('COMMISSION ASSUMPTIONS FLTE'!$E45*'DEVICE ASSUMPTIONS FLTE'!$G14)</f>
        <v>0</v>
      </c>
      <c r="Y200" s="314">
        <f ca="1">('SUBSCRIBER BASE FLTE'!Y22*'COMMISSION ASSUMPTIONS FLTE'!$G56)*('COMMISSION ASSUMPTIONS FLTE'!$E45*'DEVICE ASSUMPTIONS FLTE'!$G14)</f>
        <v>0</v>
      </c>
      <c r="Z200" s="314">
        <f ca="1">('SUBSCRIBER BASE FLTE'!Z22*'COMMISSION ASSUMPTIONS FLTE'!$G56)*('COMMISSION ASSUMPTIONS FLTE'!$E45*'DEVICE ASSUMPTIONS FLTE'!$G14)</f>
        <v>0</v>
      </c>
      <c r="AA200" s="314">
        <f ca="1">('SUBSCRIBER BASE FLTE'!AA22*'COMMISSION ASSUMPTIONS FLTE'!$G56)*('COMMISSION ASSUMPTIONS FLTE'!$E45*'DEVICE ASSUMPTIONS FLTE'!$G14)</f>
        <v>0</v>
      </c>
      <c r="AB200" s="314">
        <f ca="1">('SUBSCRIBER BASE FLTE'!AB22*'COMMISSION ASSUMPTIONS FLTE'!$G56)*('COMMISSION ASSUMPTIONS FLTE'!$E45*'DEVICE ASSUMPTIONS FLTE'!$G14)</f>
        <v>0</v>
      </c>
      <c r="AC200" s="314">
        <f ca="1">('SUBSCRIBER BASE FLTE'!AC22*'COMMISSION ASSUMPTIONS FLTE'!$G56)*('COMMISSION ASSUMPTIONS FLTE'!$E45*'DEVICE ASSUMPTIONS FLTE'!$G14)</f>
        <v>0</v>
      </c>
      <c r="AD200" s="314">
        <f ca="1">('SUBSCRIBER BASE FLTE'!AD22*'COMMISSION ASSUMPTIONS FLTE'!$G56)*('COMMISSION ASSUMPTIONS FLTE'!$E45*'DEVICE ASSUMPTIONS FLTE'!$G14)</f>
        <v>0</v>
      </c>
      <c r="AE200" s="314">
        <f ca="1">('SUBSCRIBER BASE FLTE'!AE22*'COMMISSION ASSUMPTIONS FLTE'!$G56)*('COMMISSION ASSUMPTIONS FLTE'!$E45*'DEVICE ASSUMPTIONS FLTE'!$G14)</f>
        <v>0</v>
      </c>
      <c r="AF200" s="314">
        <f ca="1">('SUBSCRIBER BASE FLTE'!AF22*'COMMISSION ASSUMPTIONS FLTE'!$G56)*('COMMISSION ASSUMPTIONS FLTE'!$E45*'DEVICE ASSUMPTIONS FLTE'!$G14)</f>
        <v>0</v>
      </c>
      <c r="AG200" s="314">
        <f ca="1">('SUBSCRIBER BASE FLTE'!AG22*'COMMISSION ASSUMPTIONS FLTE'!$G56)*('COMMISSION ASSUMPTIONS FLTE'!$E45*'DEVICE ASSUMPTIONS FLTE'!$G14)</f>
        <v>0</v>
      </c>
      <c r="AH200" s="314">
        <f ca="1">('SUBSCRIBER BASE FLTE'!AH22*'COMMISSION ASSUMPTIONS FLTE'!$G56)*('COMMISSION ASSUMPTIONS FLTE'!$E45*'DEVICE ASSUMPTIONS FLTE'!$G14)</f>
        <v>0</v>
      </c>
      <c r="AI200" s="314">
        <f ca="1">('SUBSCRIBER BASE FLTE'!AI22*'COMMISSION ASSUMPTIONS FLTE'!$G56)*('COMMISSION ASSUMPTIONS FLTE'!$E45*'DEVICE ASSUMPTIONS FLTE'!$G14)</f>
        <v>0</v>
      </c>
      <c r="AJ200" s="314">
        <f ca="1">('SUBSCRIBER BASE FLTE'!AJ22*'COMMISSION ASSUMPTIONS FLTE'!$G56)*('COMMISSION ASSUMPTIONS FLTE'!$E45*'DEVICE ASSUMPTIONS FLTE'!$G14)</f>
        <v>0</v>
      </c>
      <c r="AK200" s="314">
        <f ca="1">('SUBSCRIBER BASE FLTE'!AK22*'COMMISSION ASSUMPTIONS FLTE'!$G56)*('COMMISSION ASSUMPTIONS FLTE'!$E45*'DEVICE ASSUMPTIONS FLTE'!$G14)</f>
        <v>0</v>
      </c>
      <c r="AL200" s="314">
        <f ca="1">('SUBSCRIBER BASE FLTE'!AL22*'COMMISSION ASSUMPTIONS FLTE'!$G56)*('COMMISSION ASSUMPTIONS FLTE'!$E45*'DEVICE ASSUMPTIONS FLTE'!$G14)</f>
        <v>0</v>
      </c>
      <c r="AM200" s="314">
        <f ca="1">('SUBSCRIBER BASE FLTE'!AM22*'COMMISSION ASSUMPTIONS FLTE'!$G56)*('COMMISSION ASSUMPTIONS FLTE'!$E45*'DEVICE ASSUMPTIONS FLTE'!$G14)</f>
        <v>0</v>
      </c>
      <c r="AN200" s="314">
        <f ca="1">('SUBSCRIBER BASE FLTE'!AN22*'COMMISSION ASSUMPTIONS FLTE'!$G56)*('COMMISSION ASSUMPTIONS FLTE'!$E45*'DEVICE ASSUMPTIONS FLTE'!$G14)</f>
        <v>0</v>
      </c>
      <c r="AO200" s="314">
        <f ca="1">('SUBSCRIBER BASE FLTE'!AO22*'COMMISSION ASSUMPTIONS FLTE'!$G56)*('COMMISSION ASSUMPTIONS FLTE'!$E45*'DEVICE ASSUMPTIONS FLTE'!$G14)</f>
        <v>0</v>
      </c>
      <c r="AP200" s="314">
        <f ca="1">('SUBSCRIBER BASE FLTE'!AP22*'COMMISSION ASSUMPTIONS FLTE'!$G56)*('COMMISSION ASSUMPTIONS FLTE'!$E45*'DEVICE ASSUMPTIONS FLTE'!$G14)</f>
        <v>0</v>
      </c>
      <c r="AQ200" s="314">
        <f ca="1">('SUBSCRIBER BASE FLTE'!AQ22*'COMMISSION ASSUMPTIONS FLTE'!$G56)*('COMMISSION ASSUMPTIONS FLTE'!$E45*'DEVICE ASSUMPTIONS FLTE'!$G14)</f>
        <v>0</v>
      </c>
      <c r="AR200" s="314">
        <f ca="1">('SUBSCRIBER BASE FLTE'!AR22*'COMMISSION ASSUMPTIONS FLTE'!$G56)*('COMMISSION ASSUMPTIONS FLTE'!$E45*'DEVICE ASSUMPTIONS FLTE'!$G14)</f>
        <v>0</v>
      </c>
      <c r="AS200" s="314">
        <f ca="1">('SUBSCRIBER BASE FLTE'!AS22*'COMMISSION ASSUMPTIONS FLTE'!$G56)*('COMMISSION ASSUMPTIONS FLTE'!$E45*'DEVICE ASSUMPTIONS FLTE'!$G14)</f>
        <v>0</v>
      </c>
      <c r="AT200" s="314">
        <f ca="1">('SUBSCRIBER BASE FLTE'!AT22*'COMMISSION ASSUMPTIONS FLTE'!$G56)*('COMMISSION ASSUMPTIONS FLTE'!$E45*'DEVICE ASSUMPTIONS FLTE'!$G14)</f>
        <v>0</v>
      </c>
      <c r="AU200" s="314">
        <f ca="1">('SUBSCRIBER BASE FLTE'!AU22*'COMMISSION ASSUMPTIONS FLTE'!$G56)*('COMMISSION ASSUMPTIONS FLTE'!$E45*'DEVICE ASSUMPTIONS FLTE'!$G14)</f>
        <v>0</v>
      </c>
      <c r="AV200" s="314">
        <f ca="1">('SUBSCRIBER BASE FLTE'!AV22*'COMMISSION ASSUMPTIONS FLTE'!$G56)*('COMMISSION ASSUMPTIONS FLTE'!$E45*'DEVICE ASSUMPTIONS FLTE'!$G14)</f>
        <v>0</v>
      </c>
      <c r="AW200" s="314">
        <f ca="1">('SUBSCRIBER BASE FLTE'!AW22*'COMMISSION ASSUMPTIONS FLTE'!$G56)*('COMMISSION ASSUMPTIONS FLTE'!$E45*'DEVICE ASSUMPTIONS FLTE'!$G14)</f>
        <v>0</v>
      </c>
      <c r="AX200" s="314">
        <f ca="1">('SUBSCRIBER BASE FLTE'!AX22*'COMMISSION ASSUMPTIONS FLTE'!$G56)*('COMMISSION ASSUMPTIONS FLTE'!$E45*'DEVICE ASSUMPTIONS FLTE'!$G14)</f>
        <v>0</v>
      </c>
      <c r="AY200" s="314">
        <f ca="1">('SUBSCRIBER BASE FLTE'!AY22*'COMMISSION ASSUMPTIONS FLTE'!$G56)*('COMMISSION ASSUMPTIONS FLTE'!$E45*'DEVICE ASSUMPTIONS FLTE'!$G14)</f>
        <v>0</v>
      </c>
      <c r="AZ200" s="314">
        <f ca="1">('SUBSCRIBER BASE FLTE'!AZ22*'COMMISSION ASSUMPTIONS FLTE'!$G56)*('COMMISSION ASSUMPTIONS FLTE'!$E45*'DEVICE ASSUMPTIONS FLTE'!$G14)</f>
        <v>0</v>
      </c>
      <c r="BA200" s="314">
        <f ca="1">('SUBSCRIBER BASE FLTE'!BA22*'COMMISSION ASSUMPTIONS FLTE'!$G56)*('COMMISSION ASSUMPTIONS FLTE'!$E45*'DEVICE ASSUMPTIONS FLTE'!$G14)</f>
        <v>0</v>
      </c>
      <c r="BB200" s="314">
        <f ca="1">('SUBSCRIBER BASE FLTE'!BB22*'COMMISSION ASSUMPTIONS FLTE'!$G56)*('COMMISSION ASSUMPTIONS FLTE'!$E45*'DEVICE ASSUMPTIONS FLTE'!$G14)</f>
        <v>0</v>
      </c>
      <c r="BC200" s="314">
        <f ca="1">('SUBSCRIBER BASE FLTE'!BC22*'COMMISSION ASSUMPTIONS FLTE'!$G56)*('COMMISSION ASSUMPTIONS FLTE'!$E45*'DEVICE ASSUMPTIONS FLTE'!$G14)</f>
        <v>0</v>
      </c>
      <c r="BD200" s="314">
        <f ca="1">('SUBSCRIBER BASE FLTE'!BD22*'COMMISSION ASSUMPTIONS FLTE'!$G56)*('COMMISSION ASSUMPTIONS FLTE'!$E45*'DEVICE ASSUMPTIONS FLTE'!$G14)</f>
        <v>0</v>
      </c>
      <c r="BE200" s="314">
        <f ca="1">('SUBSCRIBER BASE FLTE'!BE22*'COMMISSION ASSUMPTIONS FLTE'!$G56)*('COMMISSION ASSUMPTIONS FLTE'!$E45*'DEVICE ASSUMPTIONS FLTE'!$G14)</f>
        <v>0</v>
      </c>
      <c r="BF200" s="314">
        <f ca="1">('SUBSCRIBER BASE FLTE'!BF22*'COMMISSION ASSUMPTIONS FLTE'!$G56)*('COMMISSION ASSUMPTIONS FLTE'!$E45*'DEVICE ASSUMPTIONS FLTE'!$G14)</f>
        <v>0</v>
      </c>
      <c r="BG200" s="314">
        <f ca="1">('SUBSCRIBER BASE FLTE'!BG22*'COMMISSION ASSUMPTIONS FLTE'!$G56)*('COMMISSION ASSUMPTIONS FLTE'!$E45*'DEVICE ASSUMPTIONS FLTE'!$G14)</f>
        <v>0</v>
      </c>
      <c r="BH200" s="314">
        <f ca="1">('SUBSCRIBER BASE FLTE'!BH22*'COMMISSION ASSUMPTIONS FLTE'!$G56)*('COMMISSION ASSUMPTIONS FLTE'!$E45*'DEVICE ASSUMPTIONS FLTE'!$G14)</f>
        <v>0</v>
      </c>
      <c r="BI200" s="314">
        <f ca="1">('SUBSCRIBER BASE FLTE'!BI22*'COMMISSION ASSUMPTIONS FLTE'!$G56)*('COMMISSION ASSUMPTIONS FLTE'!$E45*'DEVICE ASSUMPTIONS FLTE'!$G14)</f>
        <v>0</v>
      </c>
      <c r="BJ200" s="314">
        <f ca="1">('SUBSCRIBER BASE FLTE'!BJ22*'COMMISSION ASSUMPTIONS FLTE'!$G56)*('COMMISSION ASSUMPTIONS FLTE'!$E45*'DEVICE ASSUMPTIONS FLTE'!$G14)</f>
        <v>0</v>
      </c>
      <c r="BK200" s="314">
        <f ca="1">('SUBSCRIBER BASE FLTE'!BK22*'COMMISSION ASSUMPTIONS FLTE'!$G56)*('COMMISSION ASSUMPTIONS FLTE'!$E45*'DEVICE ASSUMPTIONS FLTE'!$G14)</f>
        <v>0</v>
      </c>
      <c r="BL200" s="314">
        <f ca="1">('SUBSCRIBER BASE FLTE'!BL22*'COMMISSION ASSUMPTIONS FLTE'!$G56)*('COMMISSION ASSUMPTIONS FLTE'!$E45*'DEVICE ASSUMPTIONS FLTE'!$G14)</f>
        <v>0</v>
      </c>
      <c r="BM200" s="314">
        <f ca="1">('SUBSCRIBER BASE FLTE'!BM22*'COMMISSION ASSUMPTIONS FLTE'!$G56)*('COMMISSION ASSUMPTIONS FLTE'!$E45*'DEVICE ASSUMPTIONS FLTE'!$G14)</f>
        <v>0</v>
      </c>
      <c r="BN200" s="314">
        <f ca="1">('SUBSCRIBER BASE FLTE'!BN22*'COMMISSION ASSUMPTIONS FLTE'!$G56)*('COMMISSION ASSUMPTIONS FLTE'!$E45*'DEVICE ASSUMPTIONS FLTE'!$G14)</f>
        <v>0</v>
      </c>
      <c r="BO200" s="314">
        <f ca="1">('SUBSCRIBER BASE FLTE'!BO22*'COMMISSION ASSUMPTIONS FLTE'!$G56)*('COMMISSION ASSUMPTIONS FLTE'!$E45*'DEVICE ASSUMPTIONS FLTE'!$G14)</f>
        <v>0</v>
      </c>
      <c r="BP200" s="314">
        <f ca="1">('SUBSCRIBER BASE FLTE'!BP22*'COMMISSION ASSUMPTIONS FLTE'!$G56)*('COMMISSION ASSUMPTIONS FLTE'!$E45*'DEVICE ASSUMPTIONS FLTE'!$G14)</f>
        <v>0</v>
      </c>
      <c r="BQ200" s="314">
        <f ca="1">('SUBSCRIBER BASE FLTE'!BQ22*'COMMISSION ASSUMPTIONS FLTE'!$G56)*('COMMISSION ASSUMPTIONS FLTE'!$E45*'DEVICE ASSUMPTIONS FLTE'!$G14)</f>
        <v>0</v>
      </c>
      <c r="BR200" s="314">
        <f ca="1">('SUBSCRIBER BASE FLTE'!BR22*'COMMISSION ASSUMPTIONS FLTE'!$G56)*('COMMISSION ASSUMPTIONS FLTE'!$E45*'DEVICE ASSUMPTIONS FLTE'!$G14)</f>
        <v>0</v>
      </c>
    </row>
    <row r="201" spans="2:70" ht="24" customHeight="1">
      <c r="C201" s="314">
        <f>('SUBSCRIBER BASE FLTE'!C23*'COMMISSION ASSUMPTIONS FLTE'!$G57)*('COMMISSION ASSUMPTIONS FLTE'!$E46*'DEVICE ASSUMPTIONS FLTE'!$G15)</f>
        <v>0</v>
      </c>
      <c r="D201" s="314">
        <f>('SUBSCRIBER BASE FLTE'!D23*'COMMISSION ASSUMPTIONS FLTE'!$G57)*('COMMISSION ASSUMPTIONS FLTE'!$E46*'DEVICE ASSUMPTIONS FLTE'!$G15)</f>
        <v>0</v>
      </c>
      <c r="E201" s="314">
        <f>('SUBSCRIBER BASE FLTE'!E23*'COMMISSION ASSUMPTIONS FLTE'!$G57)*('COMMISSION ASSUMPTIONS FLTE'!$E46*'DEVICE ASSUMPTIONS FLTE'!$G15)</f>
        <v>0</v>
      </c>
      <c r="F201" s="314">
        <f>('SUBSCRIBER BASE FLTE'!F23*'COMMISSION ASSUMPTIONS FLTE'!$G57)*('COMMISSION ASSUMPTIONS FLTE'!$E46*'DEVICE ASSUMPTIONS FLTE'!$G15)</f>
        <v>0</v>
      </c>
      <c r="G201" s="314">
        <f>('SUBSCRIBER BASE FLTE'!G23*'COMMISSION ASSUMPTIONS FLTE'!$G57)*('COMMISSION ASSUMPTIONS FLTE'!$E46*'DEVICE ASSUMPTIONS FLTE'!$G15)</f>
        <v>0</v>
      </c>
      <c r="H201" s="314">
        <f>('SUBSCRIBER BASE FLTE'!H23*'COMMISSION ASSUMPTIONS FLTE'!$G57)*('COMMISSION ASSUMPTIONS FLTE'!$E46*'DEVICE ASSUMPTIONS FLTE'!$G15)</f>
        <v>0</v>
      </c>
      <c r="I201" s="314">
        <f>('SUBSCRIBER BASE FLTE'!I23*'COMMISSION ASSUMPTIONS FLTE'!$G57)*('COMMISSION ASSUMPTIONS FLTE'!$E46*'DEVICE ASSUMPTIONS FLTE'!$G15)</f>
        <v>0</v>
      </c>
      <c r="J201" s="314">
        <f>('SUBSCRIBER BASE FLTE'!J23*'COMMISSION ASSUMPTIONS FLTE'!$G57)*('COMMISSION ASSUMPTIONS FLTE'!$E46*'DEVICE ASSUMPTIONS FLTE'!$G15)</f>
        <v>0</v>
      </c>
      <c r="K201" s="314">
        <f>('SUBSCRIBER BASE FLTE'!K23*'COMMISSION ASSUMPTIONS FLTE'!$G57)*('COMMISSION ASSUMPTIONS FLTE'!$E46*'DEVICE ASSUMPTIONS FLTE'!$G15)</f>
        <v>0</v>
      </c>
      <c r="L201" s="314">
        <f>('SUBSCRIBER BASE FLTE'!L23*'COMMISSION ASSUMPTIONS FLTE'!$G57)*('COMMISSION ASSUMPTIONS FLTE'!$E46*'DEVICE ASSUMPTIONS FLTE'!$G15)</f>
        <v>0</v>
      </c>
      <c r="M201" s="314">
        <f>('SUBSCRIBER BASE FLTE'!M23*'COMMISSION ASSUMPTIONS FLTE'!$G57)*('COMMISSION ASSUMPTIONS FLTE'!$E46*'DEVICE ASSUMPTIONS FLTE'!$G15)</f>
        <v>0</v>
      </c>
      <c r="N201" s="314">
        <f>('SUBSCRIBER BASE FLTE'!N23*'COMMISSION ASSUMPTIONS FLTE'!$G57)*('COMMISSION ASSUMPTIONS FLTE'!$E46*'DEVICE ASSUMPTIONS FLTE'!$G15)</f>
        <v>0</v>
      </c>
      <c r="O201" s="314">
        <f>('SUBSCRIBER BASE FLTE'!O23*'COMMISSION ASSUMPTIONS FLTE'!$G57)*('COMMISSION ASSUMPTIONS FLTE'!$E46*'DEVICE ASSUMPTIONS FLTE'!$G15)</f>
        <v>0</v>
      </c>
      <c r="P201" s="314">
        <f>('SUBSCRIBER BASE FLTE'!P23*'COMMISSION ASSUMPTIONS FLTE'!$G57)*('COMMISSION ASSUMPTIONS FLTE'!$E46*'DEVICE ASSUMPTIONS FLTE'!$G15)</f>
        <v>0</v>
      </c>
      <c r="Q201" s="314">
        <f>('SUBSCRIBER BASE FLTE'!Q23*'COMMISSION ASSUMPTIONS FLTE'!$G57)*('COMMISSION ASSUMPTIONS FLTE'!$E46*'DEVICE ASSUMPTIONS FLTE'!$G15)</f>
        <v>0</v>
      </c>
      <c r="R201" s="314">
        <f>('SUBSCRIBER BASE FLTE'!R23*'COMMISSION ASSUMPTIONS FLTE'!$G57)*('COMMISSION ASSUMPTIONS FLTE'!$E46*'DEVICE ASSUMPTIONS FLTE'!$G15)</f>
        <v>0</v>
      </c>
      <c r="S201" s="314">
        <f>('SUBSCRIBER BASE FLTE'!S23*'COMMISSION ASSUMPTIONS FLTE'!$G57)*('COMMISSION ASSUMPTIONS FLTE'!$E46*'DEVICE ASSUMPTIONS FLTE'!$G15)</f>
        <v>0</v>
      </c>
      <c r="T201" s="314">
        <f>('SUBSCRIBER BASE FLTE'!T23*'COMMISSION ASSUMPTIONS FLTE'!$G57)*('COMMISSION ASSUMPTIONS FLTE'!$E46*'DEVICE ASSUMPTIONS FLTE'!$G15)</f>
        <v>0</v>
      </c>
      <c r="U201" s="314">
        <f>('SUBSCRIBER BASE FLTE'!U23*'COMMISSION ASSUMPTIONS FLTE'!$G57)*('COMMISSION ASSUMPTIONS FLTE'!$E46*'DEVICE ASSUMPTIONS FLTE'!$G15)</f>
        <v>0</v>
      </c>
      <c r="V201" s="314">
        <f>('SUBSCRIBER BASE FLTE'!V23*'COMMISSION ASSUMPTIONS FLTE'!$G57)*('COMMISSION ASSUMPTIONS FLTE'!$E46*'DEVICE ASSUMPTIONS FLTE'!$G15)</f>
        <v>0</v>
      </c>
      <c r="W201" s="314">
        <f>('SUBSCRIBER BASE FLTE'!W23*'COMMISSION ASSUMPTIONS FLTE'!$G57)*('COMMISSION ASSUMPTIONS FLTE'!$E46*'DEVICE ASSUMPTIONS FLTE'!$G15)</f>
        <v>0</v>
      </c>
      <c r="X201" s="314">
        <f>('SUBSCRIBER BASE FLTE'!X23*'COMMISSION ASSUMPTIONS FLTE'!$G57)*('COMMISSION ASSUMPTIONS FLTE'!$E46*'DEVICE ASSUMPTIONS FLTE'!$G15)</f>
        <v>0</v>
      </c>
      <c r="Y201" s="314">
        <f>('SUBSCRIBER BASE FLTE'!Y23*'COMMISSION ASSUMPTIONS FLTE'!$G57)*('COMMISSION ASSUMPTIONS FLTE'!$E46*'DEVICE ASSUMPTIONS FLTE'!$G15)</f>
        <v>0</v>
      </c>
      <c r="Z201" s="314">
        <f>('SUBSCRIBER BASE FLTE'!Z23*'COMMISSION ASSUMPTIONS FLTE'!$G57)*('COMMISSION ASSUMPTIONS FLTE'!$E46*'DEVICE ASSUMPTIONS FLTE'!$G15)</f>
        <v>0</v>
      </c>
      <c r="AA201" s="314">
        <f>('SUBSCRIBER BASE FLTE'!AA23*'COMMISSION ASSUMPTIONS FLTE'!$G57)*('COMMISSION ASSUMPTIONS FLTE'!$E46*'DEVICE ASSUMPTIONS FLTE'!$G15)</f>
        <v>0</v>
      </c>
      <c r="AB201" s="314">
        <f>('SUBSCRIBER BASE FLTE'!AB23*'COMMISSION ASSUMPTIONS FLTE'!$G57)*('COMMISSION ASSUMPTIONS FLTE'!$E46*'DEVICE ASSUMPTIONS FLTE'!$G15)</f>
        <v>0</v>
      </c>
      <c r="AC201" s="314">
        <f>('SUBSCRIBER BASE FLTE'!AC23*'COMMISSION ASSUMPTIONS FLTE'!$G57)*('COMMISSION ASSUMPTIONS FLTE'!$E46*'DEVICE ASSUMPTIONS FLTE'!$G15)</f>
        <v>0</v>
      </c>
      <c r="AD201" s="314">
        <f>('SUBSCRIBER BASE FLTE'!AD23*'COMMISSION ASSUMPTIONS FLTE'!$G57)*('COMMISSION ASSUMPTIONS FLTE'!$E46*'DEVICE ASSUMPTIONS FLTE'!$G15)</f>
        <v>0</v>
      </c>
      <c r="AE201" s="314">
        <f>('SUBSCRIBER BASE FLTE'!AE23*'COMMISSION ASSUMPTIONS FLTE'!$G57)*('COMMISSION ASSUMPTIONS FLTE'!$E46*'DEVICE ASSUMPTIONS FLTE'!$G15)</f>
        <v>0</v>
      </c>
      <c r="AF201" s="314">
        <f>('SUBSCRIBER BASE FLTE'!AF23*'COMMISSION ASSUMPTIONS FLTE'!$G57)*('COMMISSION ASSUMPTIONS FLTE'!$E46*'DEVICE ASSUMPTIONS FLTE'!$G15)</f>
        <v>0</v>
      </c>
      <c r="AG201" s="314">
        <f>('SUBSCRIBER BASE FLTE'!AG23*'COMMISSION ASSUMPTIONS FLTE'!$G57)*('COMMISSION ASSUMPTIONS FLTE'!$E46*'DEVICE ASSUMPTIONS FLTE'!$G15)</f>
        <v>0</v>
      </c>
      <c r="AH201" s="314">
        <f>('SUBSCRIBER BASE FLTE'!AH23*'COMMISSION ASSUMPTIONS FLTE'!$G57)*('COMMISSION ASSUMPTIONS FLTE'!$E46*'DEVICE ASSUMPTIONS FLTE'!$G15)</f>
        <v>0</v>
      </c>
      <c r="AI201" s="314">
        <f ca="1">('SUBSCRIBER BASE FLTE'!AI23*'COMMISSION ASSUMPTIONS FLTE'!$G57)*('COMMISSION ASSUMPTIONS FLTE'!$E46*'DEVICE ASSUMPTIONS FLTE'!$G15)</f>
        <v>0</v>
      </c>
      <c r="AJ201" s="314">
        <f ca="1">('SUBSCRIBER BASE FLTE'!AJ23*'COMMISSION ASSUMPTIONS FLTE'!$G57)*('COMMISSION ASSUMPTIONS FLTE'!$E46*'DEVICE ASSUMPTIONS FLTE'!$G15)</f>
        <v>0</v>
      </c>
      <c r="AK201" s="314">
        <f ca="1">('SUBSCRIBER BASE FLTE'!AK23*'COMMISSION ASSUMPTIONS FLTE'!$G57)*('COMMISSION ASSUMPTIONS FLTE'!$E46*'DEVICE ASSUMPTIONS FLTE'!$G15)</f>
        <v>0</v>
      </c>
      <c r="AL201" s="314">
        <f ca="1">('SUBSCRIBER BASE FLTE'!AL23*'COMMISSION ASSUMPTIONS FLTE'!$G57)*('COMMISSION ASSUMPTIONS FLTE'!$E46*'DEVICE ASSUMPTIONS FLTE'!$G15)</f>
        <v>0</v>
      </c>
      <c r="AM201" s="314">
        <f ca="1">('SUBSCRIBER BASE FLTE'!AM23*'COMMISSION ASSUMPTIONS FLTE'!$G57)*('COMMISSION ASSUMPTIONS FLTE'!$E46*'DEVICE ASSUMPTIONS FLTE'!$G15)</f>
        <v>0</v>
      </c>
      <c r="AN201" s="314">
        <f ca="1">('SUBSCRIBER BASE FLTE'!AN23*'COMMISSION ASSUMPTIONS FLTE'!$G57)*('COMMISSION ASSUMPTIONS FLTE'!$E46*'DEVICE ASSUMPTIONS FLTE'!$G15)</f>
        <v>0</v>
      </c>
      <c r="AO201" s="314">
        <f ca="1">('SUBSCRIBER BASE FLTE'!AO23*'COMMISSION ASSUMPTIONS FLTE'!$G57)*('COMMISSION ASSUMPTIONS FLTE'!$E46*'DEVICE ASSUMPTIONS FLTE'!$G15)</f>
        <v>0</v>
      </c>
      <c r="AP201" s="314">
        <f ca="1">('SUBSCRIBER BASE FLTE'!AP23*'COMMISSION ASSUMPTIONS FLTE'!$G57)*('COMMISSION ASSUMPTIONS FLTE'!$E46*'DEVICE ASSUMPTIONS FLTE'!$G15)</f>
        <v>0</v>
      </c>
      <c r="AQ201" s="314">
        <f ca="1">('SUBSCRIBER BASE FLTE'!AQ23*'COMMISSION ASSUMPTIONS FLTE'!$G57)*('COMMISSION ASSUMPTIONS FLTE'!$E46*'DEVICE ASSUMPTIONS FLTE'!$G15)</f>
        <v>0</v>
      </c>
      <c r="AR201" s="314">
        <f ca="1">('SUBSCRIBER BASE FLTE'!AR23*'COMMISSION ASSUMPTIONS FLTE'!$G57)*('COMMISSION ASSUMPTIONS FLTE'!$E46*'DEVICE ASSUMPTIONS FLTE'!$G15)</f>
        <v>0</v>
      </c>
      <c r="AS201" s="314">
        <f ca="1">('SUBSCRIBER BASE FLTE'!AS23*'COMMISSION ASSUMPTIONS FLTE'!$G57)*('COMMISSION ASSUMPTIONS FLTE'!$E46*'DEVICE ASSUMPTIONS FLTE'!$G15)</f>
        <v>0</v>
      </c>
      <c r="AT201" s="314">
        <f ca="1">('SUBSCRIBER BASE FLTE'!AT23*'COMMISSION ASSUMPTIONS FLTE'!$G57)*('COMMISSION ASSUMPTIONS FLTE'!$E46*'DEVICE ASSUMPTIONS FLTE'!$G15)</f>
        <v>0</v>
      </c>
      <c r="AU201" s="314">
        <f ca="1">('SUBSCRIBER BASE FLTE'!AU23*'COMMISSION ASSUMPTIONS FLTE'!$G57)*('COMMISSION ASSUMPTIONS FLTE'!$E46*'DEVICE ASSUMPTIONS FLTE'!$G15)</f>
        <v>0</v>
      </c>
      <c r="AV201" s="314">
        <f ca="1">('SUBSCRIBER BASE FLTE'!AV23*'COMMISSION ASSUMPTIONS FLTE'!$G57)*('COMMISSION ASSUMPTIONS FLTE'!$E46*'DEVICE ASSUMPTIONS FLTE'!$G15)</f>
        <v>0</v>
      </c>
      <c r="AW201" s="314">
        <f ca="1">('SUBSCRIBER BASE FLTE'!AW23*'COMMISSION ASSUMPTIONS FLTE'!$G57)*('COMMISSION ASSUMPTIONS FLTE'!$E46*'DEVICE ASSUMPTIONS FLTE'!$G15)</f>
        <v>0</v>
      </c>
      <c r="AX201" s="314">
        <f ca="1">('SUBSCRIBER BASE FLTE'!AX23*'COMMISSION ASSUMPTIONS FLTE'!$G57)*('COMMISSION ASSUMPTIONS FLTE'!$E46*'DEVICE ASSUMPTIONS FLTE'!$G15)</f>
        <v>0</v>
      </c>
      <c r="AY201" s="314">
        <f ca="1">('SUBSCRIBER BASE FLTE'!AY23*'COMMISSION ASSUMPTIONS FLTE'!$G57)*('COMMISSION ASSUMPTIONS FLTE'!$E46*'DEVICE ASSUMPTIONS FLTE'!$G15)</f>
        <v>0</v>
      </c>
      <c r="AZ201" s="314">
        <f ca="1">('SUBSCRIBER BASE FLTE'!AZ23*'COMMISSION ASSUMPTIONS FLTE'!$G57)*('COMMISSION ASSUMPTIONS FLTE'!$E46*'DEVICE ASSUMPTIONS FLTE'!$G15)</f>
        <v>0</v>
      </c>
      <c r="BA201" s="314">
        <f ca="1">('SUBSCRIBER BASE FLTE'!BA23*'COMMISSION ASSUMPTIONS FLTE'!$G57)*('COMMISSION ASSUMPTIONS FLTE'!$E46*'DEVICE ASSUMPTIONS FLTE'!$G15)</f>
        <v>0</v>
      </c>
      <c r="BB201" s="314">
        <f ca="1">('SUBSCRIBER BASE FLTE'!BB23*'COMMISSION ASSUMPTIONS FLTE'!$G57)*('COMMISSION ASSUMPTIONS FLTE'!$E46*'DEVICE ASSUMPTIONS FLTE'!$G15)</f>
        <v>0</v>
      </c>
      <c r="BC201" s="314">
        <f ca="1">('SUBSCRIBER BASE FLTE'!BC23*'COMMISSION ASSUMPTIONS FLTE'!$G57)*('COMMISSION ASSUMPTIONS FLTE'!$E46*'DEVICE ASSUMPTIONS FLTE'!$G15)</f>
        <v>0</v>
      </c>
      <c r="BD201" s="314">
        <f ca="1">('SUBSCRIBER BASE FLTE'!BD23*'COMMISSION ASSUMPTIONS FLTE'!$G57)*('COMMISSION ASSUMPTIONS FLTE'!$E46*'DEVICE ASSUMPTIONS FLTE'!$G15)</f>
        <v>0</v>
      </c>
      <c r="BE201" s="314">
        <f ca="1">('SUBSCRIBER BASE FLTE'!BE23*'COMMISSION ASSUMPTIONS FLTE'!$G57)*('COMMISSION ASSUMPTIONS FLTE'!$E46*'DEVICE ASSUMPTIONS FLTE'!$G15)</f>
        <v>0</v>
      </c>
      <c r="BF201" s="314">
        <f ca="1">('SUBSCRIBER BASE FLTE'!BF23*'COMMISSION ASSUMPTIONS FLTE'!$G57)*('COMMISSION ASSUMPTIONS FLTE'!$E46*'DEVICE ASSUMPTIONS FLTE'!$G15)</f>
        <v>0</v>
      </c>
      <c r="BG201" s="314">
        <f ca="1">('SUBSCRIBER BASE FLTE'!BG23*'COMMISSION ASSUMPTIONS FLTE'!$G57)*('COMMISSION ASSUMPTIONS FLTE'!$E46*'DEVICE ASSUMPTIONS FLTE'!$G15)</f>
        <v>0</v>
      </c>
      <c r="BH201" s="314">
        <f ca="1">('SUBSCRIBER BASE FLTE'!BH23*'COMMISSION ASSUMPTIONS FLTE'!$G57)*('COMMISSION ASSUMPTIONS FLTE'!$E46*'DEVICE ASSUMPTIONS FLTE'!$G15)</f>
        <v>0</v>
      </c>
      <c r="BI201" s="314">
        <f ca="1">('SUBSCRIBER BASE FLTE'!BI23*'COMMISSION ASSUMPTIONS FLTE'!$G57)*('COMMISSION ASSUMPTIONS FLTE'!$E46*'DEVICE ASSUMPTIONS FLTE'!$G15)</f>
        <v>0</v>
      </c>
      <c r="BJ201" s="314">
        <f ca="1">('SUBSCRIBER BASE FLTE'!BJ23*'COMMISSION ASSUMPTIONS FLTE'!$G57)*('COMMISSION ASSUMPTIONS FLTE'!$E46*'DEVICE ASSUMPTIONS FLTE'!$G15)</f>
        <v>0</v>
      </c>
      <c r="BK201" s="314">
        <f ca="1">('SUBSCRIBER BASE FLTE'!BK23*'COMMISSION ASSUMPTIONS FLTE'!$G57)*('COMMISSION ASSUMPTIONS FLTE'!$E46*'DEVICE ASSUMPTIONS FLTE'!$G15)</f>
        <v>0</v>
      </c>
      <c r="BL201" s="314">
        <f ca="1">('SUBSCRIBER BASE FLTE'!BL23*'COMMISSION ASSUMPTIONS FLTE'!$G57)*('COMMISSION ASSUMPTIONS FLTE'!$E46*'DEVICE ASSUMPTIONS FLTE'!$G15)</f>
        <v>0</v>
      </c>
      <c r="BM201" s="314">
        <f ca="1">('SUBSCRIBER BASE FLTE'!BM23*'COMMISSION ASSUMPTIONS FLTE'!$G57)*('COMMISSION ASSUMPTIONS FLTE'!$E46*'DEVICE ASSUMPTIONS FLTE'!$G15)</f>
        <v>0</v>
      </c>
      <c r="BN201" s="314">
        <f ca="1">('SUBSCRIBER BASE FLTE'!BN23*'COMMISSION ASSUMPTIONS FLTE'!$G57)*('COMMISSION ASSUMPTIONS FLTE'!$E46*'DEVICE ASSUMPTIONS FLTE'!$G15)</f>
        <v>0</v>
      </c>
      <c r="BO201" s="314">
        <f ca="1">('SUBSCRIBER BASE FLTE'!BO23*'COMMISSION ASSUMPTIONS FLTE'!$G57)*('COMMISSION ASSUMPTIONS FLTE'!$E46*'DEVICE ASSUMPTIONS FLTE'!$G15)</f>
        <v>0</v>
      </c>
      <c r="BP201" s="314">
        <f ca="1">('SUBSCRIBER BASE FLTE'!BP23*'COMMISSION ASSUMPTIONS FLTE'!$G57)*('COMMISSION ASSUMPTIONS FLTE'!$E46*'DEVICE ASSUMPTIONS FLTE'!$G15)</f>
        <v>0</v>
      </c>
      <c r="BQ201" s="314">
        <f ca="1">('SUBSCRIBER BASE FLTE'!BQ23*'COMMISSION ASSUMPTIONS FLTE'!$G57)*('COMMISSION ASSUMPTIONS FLTE'!$E46*'DEVICE ASSUMPTIONS FLTE'!$G15)</f>
        <v>0</v>
      </c>
      <c r="BR201" s="314">
        <f ca="1">('SUBSCRIBER BASE FLTE'!BR23*'COMMISSION ASSUMPTIONS FLTE'!$G57)*('COMMISSION ASSUMPTIONS FLTE'!$E46*'DEVICE ASSUMPTIONS FLTE'!$G15)</f>
        <v>0</v>
      </c>
    </row>
    <row r="202" spans="2:70" ht="24" customHeight="1"/>
    <row r="203" spans="2:70" ht="24" customHeight="1"/>
    <row r="204" spans="2:70" ht="24" customHeight="1"/>
    <row r="205" spans="2:70" ht="24" customHeight="1"/>
    <row r="206" spans="2:70" ht="24" customHeight="1"/>
    <row r="207" spans="2:70" ht="24" customHeight="1"/>
    <row r="208" spans="2:70" ht="24" customHeight="1"/>
    <row r="209" spans="2:72" ht="24" customHeight="1"/>
    <row r="210" spans="2:72" ht="22.5" customHeight="1">
      <c r="B210" s="309" t="s">
        <v>358</v>
      </c>
    </row>
    <row r="211" spans="2:72">
      <c r="B211" s="309"/>
    </row>
    <row r="212" spans="2:72">
      <c r="B212" s="307" t="s">
        <v>359</v>
      </c>
      <c r="C212" s="312">
        <v>20</v>
      </c>
      <c r="D212" s="312">
        <f>C212</f>
        <v>20</v>
      </c>
      <c r="E212" s="312">
        <f t="shared" ref="E212:BP212" si="52">D212</f>
        <v>20</v>
      </c>
      <c r="F212" s="312">
        <f t="shared" si="52"/>
        <v>20</v>
      </c>
      <c r="G212" s="312">
        <f t="shared" si="52"/>
        <v>20</v>
      </c>
      <c r="H212" s="312">
        <f t="shared" si="52"/>
        <v>20</v>
      </c>
      <c r="I212" s="312">
        <f t="shared" si="52"/>
        <v>20</v>
      </c>
      <c r="J212" s="312">
        <f t="shared" si="52"/>
        <v>20</v>
      </c>
      <c r="K212" s="312">
        <f t="shared" si="52"/>
        <v>20</v>
      </c>
      <c r="L212" s="312">
        <f t="shared" si="52"/>
        <v>20</v>
      </c>
      <c r="M212" s="312">
        <f t="shared" si="52"/>
        <v>20</v>
      </c>
      <c r="N212" s="312">
        <f t="shared" si="52"/>
        <v>20</v>
      </c>
      <c r="O212" s="312">
        <f t="shared" si="52"/>
        <v>20</v>
      </c>
      <c r="P212" s="312">
        <f t="shared" si="52"/>
        <v>20</v>
      </c>
      <c r="Q212" s="312">
        <f t="shared" si="52"/>
        <v>20</v>
      </c>
      <c r="R212" s="312">
        <f t="shared" si="52"/>
        <v>20</v>
      </c>
      <c r="S212" s="312">
        <f t="shared" si="52"/>
        <v>20</v>
      </c>
      <c r="T212" s="312">
        <f t="shared" si="52"/>
        <v>20</v>
      </c>
      <c r="U212" s="312">
        <f t="shared" si="52"/>
        <v>20</v>
      </c>
      <c r="V212" s="312">
        <f t="shared" si="52"/>
        <v>20</v>
      </c>
      <c r="W212" s="312">
        <f t="shared" si="52"/>
        <v>20</v>
      </c>
      <c r="X212" s="312">
        <f t="shared" si="52"/>
        <v>20</v>
      </c>
      <c r="Y212" s="312">
        <f t="shared" si="52"/>
        <v>20</v>
      </c>
      <c r="Z212" s="312">
        <f t="shared" si="52"/>
        <v>20</v>
      </c>
      <c r="AA212" s="312">
        <f t="shared" si="52"/>
        <v>20</v>
      </c>
      <c r="AB212" s="312">
        <f t="shared" si="52"/>
        <v>20</v>
      </c>
      <c r="AC212" s="312">
        <f t="shared" si="52"/>
        <v>20</v>
      </c>
      <c r="AD212" s="312">
        <f t="shared" si="52"/>
        <v>20</v>
      </c>
      <c r="AE212" s="312">
        <f t="shared" si="52"/>
        <v>20</v>
      </c>
      <c r="AF212" s="312">
        <f t="shared" si="52"/>
        <v>20</v>
      </c>
      <c r="AG212" s="312">
        <f t="shared" si="52"/>
        <v>20</v>
      </c>
      <c r="AH212" s="312">
        <f t="shared" si="52"/>
        <v>20</v>
      </c>
      <c r="AI212" s="312">
        <f t="shared" si="52"/>
        <v>20</v>
      </c>
      <c r="AJ212" s="312">
        <f t="shared" si="52"/>
        <v>20</v>
      </c>
      <c r="AK212" s="312">
        <f t="shared" si="52"/>
        <v>20</v>
      </c>
      <c r="AL212" s="312">
        <f t="shared" si="52"/>
        <v>20</v>
      </c>
      <c r="AM212" s="312">
        <f t="shared" si="52"/>
        <v>20</v>
      </c>
      <c r="AN212" s="312">
        <f t="shared" si="52"/>
        <v>20</v>
      </c>
      <c r="AO212" s="312">
        <f t="shared" si="52"/>
        <v>20</v>
      </c>
      <c r="AP212" s="312">
        <f t="shared" si="52"/>
        <v>20</v>
      </c>
      <c r="AQ212" s="312">
        <f t="shared" si="52"/>
        <v>20</v>
      </c>
      <c r="AR212" s="312">
        <f t="shared" si="52"/>
        <v>20</v>
      </c>
      <c r="AS212" s="312">
        <f t="shared" si="52"/>
        <v>20</v>
      </c>
      <c r="AT212" s="312">
        <f t="shared" si="52"/>
        <v>20</v>
      </c>
      <c r="AU212" s="312">
        <f t="shared" si="52"/>
        <v>20</v>
      </c>
      <c r="AV212" s="312">
        <f t="shared" si="52"/>
        <v>20</v>
      </c>
      <c r="AW212" s="312">
        <f t="shared" si="52"/>
        <v>20</v>
      </c>
      <c r="AX212" s="312">
        <f t="shared" si="52"/>
        <v>20</v>
      </c>
      <c r="AY212" s="312">
        <f t="shared" si="52"/>
        <v>20</v>
      </c>
      <c r="AZ212" s="312">
        <f t="shared" si="52"/>
        <v>20</v>
      </c>
      <c r="BA212" s="312">
        <f t="shared" si="52"/>
        <v>20</v>
      </c>
      <c r="BB212" s="312">
        <f t="shared" si="52"/>
        <v>20</v>
      </c>
      <c r="BC212" s="312">
        <f t="shared" si="52"/>
        <v>20</v>
      </c>
      <c r="BD212" s="312">
        <f t="shared" si="52"/>
        <v>20</v>
      </c>
      <c r="BE212" s="312">
        <f t="shared" si="52"/>
        <v>20</v>
      </c>
      <c r="BF212" s="312">
        <f t="shared" si="52"/>
        <v>20</v>
      </c>
      <c r="BG212" s="312">
        <f t="shared" si="52"/>
        <v>20</v>
      </c>
      <c r="BH212" s="312">
        <f t="shared" si="52"/>
        <v>20</v>
      </c>
      <c r="BI212" s="312">
        <f t="shared" si="52"/>
        <v>20</v>
      </c>
      <c r="BJ212" s="312">
        <f t="shared" si="52"/>
        <v>20</v>
      </c>
      <c r="BK212" s="312">
        <f t="shared" si="52"/>
        <v>20</v>
      </c>
      <c r="BL212" s="312">
        <f t="shared" si="52"/>
        <v>20</v>
      </c>
      <c r="BM212" s="312">
        <f t="shared" si="52"/>
        <v>20</v>
      </c>
      <c r="BN212" s="312">
        <f t="shared" si="52"/>
        <v>20</v>
      </c>
      <c r="BO212" s="312">
        <f t="shared" si="52"/>
        <v>20</v>
      </c>
      <c r="BP212" s="312">
        <f t="shared" si="52"/>
        <v>20</v>
      </c>
      <c r="BQ212" s="312">
        <f>BP212</f>
        <v>20</v>
      </c>
      <c r="BR212" s="312">
        <f>BQ212</f>
        <v>20</v>
      </c>
    </row>
    <row r="213" spans="2:72">
      <c r="B213" s="307" t="s">
        <v>360</v>
      </c>
      <c r="C213" s="312">
        <f>C212*('[6]MVLP INPUT FLTE'!$J$54+'[6]MVLP INPUT FLTE'!$K$54)</f>
        <v>0</v>
      </c>
      <c r="D213" s="312">
        <f>D212*('[6]MVLP INPUT FLTE'!$J$54+'[6]MVLP INPUT FLTE'!$K$54)</f>
        <v>0</v>
      </c>
      <c r="E213" s="312">
        <f>E212*('[6]MVLP INPUT FLTE'!$J$54+'[6]MVLP INPUT FLTE'!$K$54)</f>
        <v>0</v>
      </c>
      <c r="F213" s="312">
        <f>F212*('[6]MVLP INPUT FLTE'!$J$54+'[6]MVLP INPUT FLTE'!$K$54)</f>
        <v>0</v>
      </c>
      <c r="G213" s="312">
        <f>G212*('[6]MVLP INPUT FLTE'!$J$54+'[6]MVLP INPUT FLTE'!$K$54)</f>
        <v>0</v>
      </c>
      <c r="H213" s="312">
        <f>H212*('[6]MVLP INPUT FLTE'!$J$54+'[6]MVLP INPUT FLTE'!$K$54)</f>
        <v>0</v>
      </c>
      <c r="I213" s="312">
        <f>I212*('[6]MVLP INPUT FLTE'!$J$54+'[6]MVLP INPUT FLTE'!$K$54)</f>
        <v>0</v>
      </c>
      <c r="J213" s="312">
        <f>J212*('[6]MVLP INPUT FLTE'!$J$54+'[6]MVLP INPUT FLTE'!$K$54)</f>
        <v>0</v>
      </c>
      <c r="K213" s="312">
        <f>K212*('[6]MVLP INPUT FLTE'!$J$54+'[6]MVLP INPUT FLTE'!$K$54)</f>
        <v>0</v>
      </c>
      <c r="L213" s="312">
        <f>L212*('[6]MVLP INPUT FLTE'!$J$54+'[6]MVLP INPUT FLTE'!$K$54)</f>
        <v>0</v>
      </c>
      <c r="M213" s="312">
        <f>M212*('[6]MVLP INPUT FLTE'!$J$54+'[6]MVLP INPUT FLTE'!$K$54)</f>
        <v>0</v>
      </c>
      <c r="N213" s="312">
        <f>N212*('[6]MVLP INPUT FLTE'!$J$54+'[6]MVLP INPUT FLTE'!$K$54)</f>
        <v>0</v>
      </c>
      <c r="O213" s="312">
        <f>O212*('[6]MVLP INPUT FLTE'!$J$54+'[6]MVLP INPUT FLTE'!$K$54)</f>
        <v>0</v>
      </c>
      <c r="P213" s="312">
        <f>P212*('[6]MVLP INPUT FLTE'!$J$54+'[6]MVLP INPUT FLTE'!$K$54)</f>
        <v>0</v>
      </c>
      <c r="Q213" s="312">
        <f>Q212*('[6]MVLP INPUT FLTE'!$J$54+'[6]MVLP INPUT FLTE'!$K$54)</f>
        <v>0</v>
      </c>
      <c r="R213" s="312">
        <f>R212*('[6]MVLP INPUT FLTE'!$J$54+'[6]MVLP INPUT FLTE'!$K$54)</f>
        <v>0</v>
      </c>
      <c r="S213" s="312">
        <f>S212*('[6]MVLP INPUT FLTE'!$J$54+'[6]MVLP INPUT FLTE'!$K$54)</f>
        <v>0</v>
      </c>
      <c r="T213" s="312">
        <f>T212*('[6]MVLP INPUT FLTE'!$J$54+'[6]MVLP INPUT FLTE'!$K$54)</f>
        <v>0</v>
      </c>
      <c r="U213" s="312">
        <f>U212*('[6]MVLP INPUT FLTE'!$J$54+'[6]MVLP INPUT FLTE'!$K$54)</f>
        <v>0</v>
      </c>
      <c r="V213" s="312">
        <f>V212*('[6]MVLP INPUT FLTE'!$J$54+'[6]MVLP INPUT FLTE'!$K$54)</f>
        <v>0</v>
      </c>
      <c r="W213" s="312">
        <f>W212*('[6]MVLP INPUT FLTE'!$J$54+'[6]MVLP INPUT FLTE'!$K$54)</f>
        <v>0</v>
      </c>
      <c r="X213" s="312">
        <f>X212*('[6]MVLP INPUT FLTE'!$J$54+'[6]MVLP INPUT FLTE'!$K$54)</f>
        <v>0</v>
      </c>
      <c r="Y213" s="312">
        <f>Y212*('[6]MVLP INPUT FLTE'!$J$54+'[6]MVLP INPUT FLTE'!$K$54)</f>
        <v>0</v>
      </c>
      <c r="Z213" s="312">
        <f>Z212*('[6]MVLP INPUT FLTE'!$J$54+'[6]MVLP INPUT FLTE'!$K$54)</f>
        <v>0</v>
      </c>
      <c r="AA213" s="312">
        <f>AA212*('[6]MVLP INPUT FLTE'!$J$54+'[6]MVLP INPUT FLTE'!$K$54)</f>
        <v>0</v>
      </c>
      <c r="AB213" s="312">
        <f>AB212*('[6]MVLP INPUT FLTE'!$J$54+'[6]MVLP INPUT FLTE'!$K$54)</f>
        <v>0</v>
      </c>
      <c r="AC213" s="312">
        <f>AC212*('[6]MVLP INPUT FLTE'!$J$54+'[6]MVLP INPUT FLTE'!$K$54)</f>
        <v>0</v>
      </c>
      <c r="AD213" s="312">
        <f>AD212*('[6]MVLP INPUT FLTE'!$J$54+'[6]MVLP INPUT FLTE'!$K$54)</f>
        <v>0</v>
      </c>
      <c r="AE213" s="312">
        <f>AE212*('[6]MVLP INPUT FLTE'!$J$54+'[6]MVLP INPUT FLTE'!$K$54)</f>
        <v>0</v>
      </c>
      <c r="AF213" s="312">
        <f>AF212*('[6]MVLP INPUT FLTE'!$J$54+'[6]MVLP INPUT FLTE'!$K$54)</f>
        <v>0</v>
      </c>
      <c r="AG213" s="312">
        <f>AG212*('[6]MVLP INPUT FLTE'!$J$54+'[6]MVLP INPUT FLTE'!$K$54)</f>
        <v>0</v>
      </c>
      <c r="AH213" s="312">
        <f>AH212*('[6]MVLP INPUT FLTE'!$J$54+'[6]MVLP INPUT FLTE'!$K$54)</f>
        <v>0</v>
      </c>
      <c r="AI213" s="312">
        <f>AI212*('[6]MVLP INPUT FLTE'!$J$54+'[6]MVLP INPUT FLTE'!$K$54)</f>
        <v>0</v>
      </c>
      <c r="AJ213" s="312">
        <f>AJ212*('[6]MVLP INPUT FLTE'!$J$54+'[6]MVLP INPUT FLTE'!$K$54)</f>
        <v>0</v>
      </c>
      <c r="AK213" s="312">
        <f>AK212*('[6]MVLP INPUT FLTE'!$J$54+'[6]MVLP INPUT FLTE'!$K$54)</f>
        <v>0</v>
      </c>
      <c r="AL213" s="312">
        <f>AL212*('[6]MVLP INPUT FLTE'!$J$54+'[6]MVLP INPUT FLTE'!$K$54)</f>
        <v>0</v>
      </c>
      <c r="AM213" s="312">
        <f>AM212*('[6]MVLP INPUT FLTE'!$J$54+'[6]MVLP INPUT FLTE'!$K$54)</f>
        <v>0</v>
      </c>
      <c r="AN213" s="312">
        <f>AN212*('[6]MVLP INPUT FLTE'!$J$54+'[6]MVLP INPUT FLTE'!$K$54)</f>
        <v>0</v>
      </c>
      <c r="AO213" s="312">
        <f>AO212*('[6]MVLP INPUT FLTE'!$J$54+'[6]MVLP INPUT FLTE'!$K$54)</f>
        <v>0</v>
      </c>
      <c r="AP213" s="312">
        <f>AP212*('[6]MVLP INPUT FLTE'!$J$54+'[6]MVLP INPUT FLTE'!$K$54)</f>
        <v>0</v>
      </c>
      <c r="AQ213" s="312">
        <f>AQ212*('[6]MVLP INPUT FLTE'!$J$54+'[6]MVLP INPUT FLTE'!$K$54)</f>
        <v>0</v>
      </c>
      <c r="AR213" s="312">
        <f>AR212*('[6]MVLP INPUT FLTE'!$J$54+'[6]MVLP INPUT FLTE'!$K$54)</f>
        <v>0</v>
      </c>
      <c r="AS213" s="312">
        <f>AS212*('[6]MVLP INPUT FLTE'!$J$54+'[6]MVLP INPUT FLTE'!$K$54)</f>
        <v>0</v>
      </c>
      <c r="AT213" s="312">
        <f>AT212*('[6]MVLP INPUT FLTE'!$J$54+'[6]MVLP INPUT FLTE'!$K$54)</f>
        <v>0</v>
      </c>
      <c r="AU213" s="312">
        <f>AU212*('[6]MVLP INPUT FLTE'!$J$54+'[6]MVLP INPUT FLTE'!$K$54)</f>
        <v>0</v>
      </c>
      <c r="AV213" s="312">
        <f>AV212*('[6]MVLP INPUT FLTE'!$J$54+'[6]MVLP INPUT FLTE'!$K$54)</f>
        <v>0</v>
      </c>
      <c r="AW213" s="312">
        <f>AW212*('[6]MVLP INPUT FLTE'!$J$54+'[6]MVLP INPUT FLTE'!$K$54)</f>
        <v>0</v>
      </c>
      <c r="AX213" s="312">
        <f>AX212*('[6]MVLP INPUT FLTE'!$J$54+'[6]MVLP INPUT FLTE'!$K$54)</f>
        <v>0</v>
      </c>
      <c r="AY213" s="312">
        <f>AY212*('[6]MVLP INPUT FLTE'!$J$54+'[6]MVLP INPUT FLTE'!$K$54)</f>
        <v>0</v>
      </c>
      <c r="AZ213" s="312">
        <f>AZ212*('[6]MVLP INPUT FLTE'!$J$54+'[6]MVLP INPUT FLTE'!$K$54)</f>
        <v>0</v>
      </c>
      <c r="BA213" s="312">
        <f>BA212*('[6]MVLP INPUT FLTE'!$J$54+'[6]MVLP INPUT FLTE'!$K$54)</f>
        <v>0</v>
      </c>
      <c r="BB213" s="312">
        <f>BB212*('[6]MVLP INPUT FLTE'!$J$54+'[6]MVLP INPUT FLTE'!$K$54)</f>
        <v>0</v>
      </c>
      <c r="BC213" s="312">
        <f>BC212*('[6]MVLP INPUT FLTE'!$J$54+'[6]MVLP INPUT FLTE'!$K$54)</f>
        <v>0</v>
      </c>
      <c r="BD213" s="312">
        <f>BD212*('[6]MVLP INPUT FLTE'!$J$54+'[6]MVLP INPUT FLTE'!$K$54)</f>
        <v>0</v>
      </c>
      <c r="BE213" s="312">
        <f>BE212*('[6]MVLP INPUT FLTE'!$J$54+'[6]MVLP INPUT FLTE'!$K$54)</f>
        <v>0</v>
      </c>
      <c r="BF213" s="312">
        <f>BF212*('[6]MVLP INPUT FLTE'!$J$54+'[6]MVLP INPUT FLTE'!$K$54)</f>
        <v>0</v>
      </c>
      <c r="BG213" s="312">
        <f>BG212*('[6]MVLP INPUT FLTE'!$J$54+'[6]MVLP INPUT FLTE'!$K$54)</f>
        <v>0</v>
      </c>
      <c r="BH213" s="312">
        <f>BH212*('[6]MVLP INPUT FLTE'!$J$54+'[6]MVLP INPUT FLTE'!$K$54)</f>
        <v>0</v>
      </c>
      <c r="BI213" s="312">
        <f>BI212*('[6]MVLP INPUT FLTE'!$J$54+'[6]MVLP INPUT FLTE'!$K$54)</f>
        <v>0</v>
      </c>
      <c r="BJ213" s="312">
        <f>BJ212*('[6]MVLP INPUT FLTE'!$J$54+'[6]MVLP INPUT FLTE'!$K$54)</f>
        <v>0</v>
      </c>
      <c r="BK213" s="312">
        <f>BK212*('[6]MVLP INPUT FLTE'!$J$54+'[6]MVLP INPUT FLTE'!$K$54)</f>
        <v>0</v>
      </c>
      <c r="BL213" s="312">
        <f>BL212*('[6]MVLP INPUT FLTE'!$J$54+'[6]MVLP INPUT FLTE'!$K$54)</f>
        <v>0</v>
      </c>
      <c r="BM213" s="312">
        <f>BM212*('[6]MVLP INPUT FLTE'!$J$54+'[6]MVLP INPUT FLTE'!$K$54)</f>
        <v>0</v>
      </c>
      <c r="BN213" s="312">
        <f>BN212*('[6]MVLP INPUT FLTE'!$J$54+'[6]MVLP INPUT FLTE'!$K$54)</f>
        <v>0</v>
      </c>
      <c r="BO213" s="312">
        <f>BO212*('[6]MVLP INPUT FLTE'!$J$54+'[6]MVLP INPUT FLTE'!$K$54)</f>
        <v>0</v>
      </c>
      <c r="BP213" s="312">
        <f>BP212*('[6]MVLP INPUT FLTE'!$J$54+'[6]MVLP INPUT FLTE'!$K$54)</f>
        <v>0</v>
      </c>
      <c r="BQ213" s="312">
        <f>BQ212*('[6]MVLP INPUT FLTE'!$J$54+'[6]MVLP INPUT FLTE'!$K$54)</f>
        <v>0</v>
      </c>
      <c r="BR213" s="312">
        <f>BR212*('[6]MVLP INPUT FLTE'!$J$54+'[6]MVLP INPUT FLTE'!$K$54)</f>
        <v>0</v>
      </c>
    </row>
    <row r="214" spans="2:72">
      <c r="B214" s="307" t="s">
        <v>361</v>
      </c>
      <c r="C214" s="312">
        <f t="shared" ref="C214:BN214" si="53">C212-C213</f>
        <v>20</v>
      </c>
      <c r="D214" s="312">
        <f t="shared" si="53"/>
        <v>20</v>
      </c>
      <c r="E214" s="312">
        <f t="shared" si="53"/>
        <v>20</v>
      </c>
      <c r="F214" s="312">
        <f t="shared" si="53"/>
        <v>20</v>
      </c>
      <c r="G214" s="312">
        <f t="shared" si="53"/>
        <v>20</v>
      </c>
      <c r="H214" s="312">
        <f t="shared" si="53"/>
        <v>20</v>
      </c>
      <c r="I214" s="312">
        <f t="shared" si="53"/>
        <v>20</v>
      </c>
      <c r="J214" s="312">
        <f t="shared" si="53"/>
        <v>20</v>
      </c>
      <c r="K214" s="312">
        <f t="shared" si="53"/>
        <v>20</v>
      </c>
      <c r="L214" s="312">
        <f t="shared" si="53"/>
        <v>20</v>
      </c>
      <c r="M214" s="312">
        <f t="shared" si="53"/>
        <v>20</v>
      </c>
      <c r="N214" s="312">
        <f t="shared" si="53"/>
        <v>20</v>
      </c>
      <c r="O214" s="312">
        <f t="shared" si="53"/>
        <v>20</v>
      </c>
      <c r="P214" s="312">
        <f t="shared" si="53"/>
        <v>20</v>
      </c>
      <c r="Q214" s="312">
        <f t="shared" si="53"/>
        <v>20</v>
      </c>
      <c r="R214" s="312">
        <f t="shared" si="53"/>
        <v>20</v>
      </c>
      <c r="S214" s="312">
        <f t="shared" si="53"/>
        <v>20</v>
      </c>
      <c r="T214" s="312">
        <f t="shared" si="53"/>
        <v>20</v>
      </c>
      <c r="U214" s="312">
        <f t="shared" si="53"/>
        <v>20</v>
      </c>
      <c r="V214" s="312">
        <f t="shared" si="53"/>
        <v>20</v>
      </c>
      <c r="W214" s="312">
        <f t="shared" si="53"/>
        <v>20</v>
      </c>
      <c r="X214" s="312">
        <f t="shared" si="53"/>
        <v>20</v>
      </c>
      <c r="Y214" s="312">
        <f t="shared" si="53"/>
        <v>20</v>
      </c>
      <c r="Z214" s="312">
        <f t="shared" si="53"/>
        <v>20</v>
      </c>
      <c r="AA214" s="312">
        <f t="shared" si="53"/>
        <v>20</v>
      </c>
      <c r="AB214" s="312">
        <f t="shared" si="53"/>
        <v>20</v>
      </c>
      <c r="AC214" s="312">
        <f t="shared" si="53"/>
        <v>20</v>
      </c>
      <c r="AD214" s="312">
        <f t="shared" si="53"/>
        <v>20</v>
      </c>
      <c r="AE214" s="312">
        <f t="shared" si="53"/>
        <v>20</v>
      </c>
      <c r="AF214" s="312">
        <f t="shared" si="53"/>
        <v>20</v>
      </c>
      <c r="AG214" s="312">
        <f t="shared" si="53"/>
        <v>20</v>
      </c>
      <c r="AH214" s="312">
        <f t="shared" si="53"/>
        <v>20</v>
      </c>
      <c r="AI214" s="312">
        <f t="shared" si="53"/>
        <v>20</v>
      </c>
      <c r="AJ214" s="312">
        <f t="shared" si="53"/>
        <v>20</v>
      </c>
      <c r="AK214" s="312">
        <f t="shared" si="53"/>
        <v>20</v>
      </c>
      <c r="AL214" s="312">
        <f t="shared" si="53"/>
        <v>20</v>
      </c>
      <c r="AM214" s="312">
        <f t="shared" si="53"/>
        <v>20</v>
      </c>
      <c r="AN214" s="312">
        <f t="shared" si="53"/>
        <v>20</v>
      </c>
      <c r="AO214" s="312">
        <f t="shared" si="53"/>
        <v>20</v>
      </c>
      <c r="AP214" s="312">
        <f t="shared" si="53"/>
        <v>20</v>
      </c>
      <c r="AQ214" s="312">
        <f t="shared" si="53"/>
        <v>20</v>
      </c>
      <c r="AR214" s="312">
        <f t="shared" si="53"/>
        <v>20</v>
      </c>
      <c r="AS214" s="312">
        <f t="shared" si="53"/>
        <v>20</v>
      </c>
      <c r="AT214" s="312">
        <f t="shared" si="53"/>
        <v>20</v>
      </c>
      <c r="AU214" s="312">
        <f t="shared" si="53"/>
        <v>20</v>
      </c>
      <c r="AV214" s="312">
        <f t="shared" si="53"/>
        <v>20</v>
      </c>
      <c r="AW214" s="312">
        <f t="shared" si="53"/>
        <v>20</v>
      </c>
      <c r="AX214" s="312">
        <f t="shared" si="53"/>
        <v>20</v>
      </c>
      <c r="AY214" s="312">
        <f t="shared" si="53"/>
        <v>20</v>
      </c>
      <c r="AZ214" s="312">
        <f t="shared" si="53"/>
        <v>20</v>
      </c>
      <c r="BA214" s="312">
        <f t="shared" si="53"/>
        <v>20</v>
      </c>
      <c r="BB214" s="312">
        <f t="shared" si="53"/>
        <v>20</v>
      </c>
      <c r="BC214" s="312">
        <f t="shared" si="53"/>
        <v>20</v>
      </c>
      <c r="BD214" s="312">
        <f t="shared" si="53"/>
        <v>20</v>
      </c>
      <c r="BE214" s="312">
        <f t="shared" si="53"/>
        <v>20</v>
      </c>
      <c r="BF214" s="312">
        <f t="shared" si="53"/>
        <v>20</v>
      </c>
      <c r="BG214" s="312">
        <f t="shared" si="53"/>
        <v>20</v>
      </c>
      <c r="BH214" s="312">
        <f t="shared" si="53"/>
        <v>20</v>
      </c>
      <c r="BI214" s="312">
        <f t="shared" si="53"/>
        <v>20</v>
      </c>
      <c r="BJ214" s="312">
        <f t="shared" si="53"/>
        <v>20</v>
      </c>
      <c r="BK214" s="312">
        <f t="shared" si="53"/>
        <v>20</v>
      </c>
      <c r="BL214" s="312">
        <f t="shared" si="53"/>
        <v>20</v>
      </c>
      <c r="BM214" s="312">
        <f t="shared" si="53"/>
        <v>20</v>
      </c>
      <c r="BN214" s="312">
        <f t="shared" si="53"/>
        <v>20</v>
      </c>
      <c r="BO214" s="312">
        <f>BO212-BO213</f>
        <v>20</v>
      </c>
      <c r="BP214" s="312">
        <f>BP212-BP213</f>
        <v>20</v>
      </c>
      <c r="BQ214" s="312">
        <f>BQ212-BQ213</f>
        <v>20</v>
      </c>
      <c r="BR214" s="312">
        <f>BR212-BR213</f>
        <v>20</v>
      </c>
    </row>
    <row r="215" spans="2:72">
      <c r="B215" s="307" t="s">
        <v>362</v>
      </c>
      <c r="C215" s="312">
        <f>C214</f>
        <v>20</v>
      </c>
      <c r="D215" s="312">
        <f>C215+D214</f>
        <v>40</v>
      </c>
      <c r="E215" s="312">
        <f>D215+E214</f>
        <v>60</v>
      </c>
      <c r="F215" s="312">
        <f>E215+F214</f>
        <v>80</v>
      </c>
      <c r="G215" s="312">
        <f t="shared" ref="G215:BR215" si="54">F215+G214</f>
        <v>100</v>
      </c>
      <c r="H215" s="312">
        <f t="shared" si="54"/>
        <v>120</v>
      </c>
      <c r="I215" s="312">
        <f t="shared" si="54"/>
        <v>140</v>
      </c>
      <c r="J215" s="312">
        <f t="shared" si="54"/>
        <v>160</v>
      </c>
      <c r="K215" s="312">
        <f t="shared" si="54"/>
        <v>180</v>
      </c>
      <c r="L215" s="312">
        <f t="shared" si="54"/>
        <v>200</v>
      </c>
      <c r="M215" s="312">
        <f t="shared" si="54"/>
        <v>220</v>
      </c>
      <c r="N215" s="312">
        <f t="shared" si="54"/>
        <v>240</v>
      </c>
      <c r="O215" s="312">
        <f t="shared" si="54"/>
        <v>260</v>
      </c>
      <c r="P215" s="312">
        <f t="shared" si="54"/>
        <v>280</v>
      </c>
      <c r="Q215" s="312">
        <f t="shared" si="54"/>
        <v>300</v>
      </c>
      <c r="R215" s="312">
        <f t="shared" si="54"/>
        <v>320</v>
      </c>
      <c r="S215" s="312">
        <f t="shared" si="54"/>
        <v>340</v>
      </c>
      <c r="T215" s="312">
        <f t="shared" si="54"/>
        <v>360</v>
      </c>
      <c r="U215" s="312">
        <f t="shared" si="54"/>
        <v>380</v>
      </c>
      <c r="V215" s="312">
        <f t="shared" si="54"/>
        <v>400</v>
      </c>
      <c r="W215" s="312">
        <f t="shared" si="54"/>
        <v>420</v>
      </c>
      <c r="X215" s="312">
        <f t="shared" si="54"/>
        <v>440</v>
      </c>
      <c r="Y215" s="312">
        <f t="shared" si="54"/>
        <v>460</v>
      </c>
      <c r="Z215" s="312">
        <f t="shared" si="54"/>
        <v>480</v>
      </c>
      <c r="AA215" s="312">
        <f t="shared" si="54"/>
        <v>500</v>
      </c>
      <c r="AB215" s="312">
        <f t="shared" si="54"/>
        <v>520</v>
      </c>
      <c r="AC215" s="312">
        <f t="shared" si="54"/>
        <v>540</v>
      </c>
      <c r="AD215" s="312">
        <f t="shared" si="54"/>
        <v>560</v>
      </c>
      <c r="AE215" s="312">
        <f t="shared" si="54"/>
        <v>580</v>
      </c>
      <c r="AF215" s="312">
        <f t="shared" si="54"/>
        <v>600</v>
      </c>
      <c r="AG215" s="312">
        <f t="shared" si="54"/>
        <v>620</v>
      </c>
      <c r="AH215" s="312">
        <f t="shared" si="54"/>
        <v>640</v>
      </c>
      <c r="AI215" s="312">
        <f t="shared" si="54"/>
        <v>660</v>
      </c>
      <c r="AJ215" s="312">
        <f t="shared" si="54"/>
        <v>680</v>
      </c>
      <c r="AK215" s="312">
        <f t="shared" si="54"/>
        <v>700</v>
      </c>
      <c r="AL215" s="312">
        <f t="shared" si="54"/>
        <v>720</v>
      </c>
      <c r="AM215" s="312">
        <f t="shared" si="54"/>
        <v>740</v>
      </c>
      <c r="AN215" s="312">
        <f t="shared" si="54"/>
        <v>760</v>
      </c>
      <c r="AO215" s="312">
        <f t="shared" si="54"/>
        <v>780</v>
      </c>
      <c r="AP215" s="312">
        <f t="shared" si="54"/>
        <v>800</v>
      </c>
      <c r="AQ215" s="312">
        <f t="shared" si="54"/>
        <v>820</v>
      </c>
      <c r="AR215" s="312">
        <f t="shared" si="54"/>
        <v>840</v>
      </c>
      <c r="AS215" s="312">
        <f t="shared" si="54"/>
        <v>860</v>
      </c>
      <c r="AT215" s="312">
        <f t="shared" si="54"/>
        <v>880</v>
      </c>
      <c r="AU215" s="312">
        <f t="shared" si="54"/>
        <v>900</v>
      </c>
      <c r="AV215" s="312">
        <f t="shared" si="54"/>
        <v>920</v>
      </c>
      <c r="AW215" s="312">
        <f t="shared" si="54"/>
        <v>940</v>
      </c>
      <c r="AX215" s="312">
        <f t="shared" si="54"/>
        <v>960</v>
      </c>
      <c r="AY215" s="312">
        <f t="shared" si="54"/>
        <v>980</v>
      </c>
      <c r="AZ215" s="312">
        <f t="shared" si="54"/>
        <v>1000</v>
      </c>
      <c r="BA215" s="312">
        <f t="shared" si="54"/>
        <v>1020</v>
      </c>
      <c r="BB215" s="312">
        <f t="shared" si="54"/>
        <v>1040</v>
      </c>
      <c r="BC215" s="312">
        <f t="shared" si="54"/>
        <v>1060</v>
      </c>
      <c r="BD215" s="312">
        <f t="shared" si="54"/>
        <v>1080</v>
      </c>
      <c r="BE215" s="312">
        <f t="shared" si="54"/>
        <v>1100</v>
      </c>
      <c r="BF215" s="312">
        <f t="shared" si="54"/>
        <v>1120</v>
      </c>
      <c r="BG215" s="312">
        <f t="shared" si="54"/>
        <v>1140</v>
      </c>
      <c r="BH215" s="312">
        <f t="shared" si="54"/>
        <v>1160</v>
      </c>
      <c r="BI215" s="312">
        <f t="shared" si="54"/>
        <v>1180</v>
      </c>
      <c r="BJ215" s="312">
        <f t="shared" si="54"/>
        <v>1200</v>
      </c>
      <c r="BK215" s="312">
        <f t="shared" si="54"/>
        <v>1220</v>
      </c>
      <c r="BL215" s="312">
        <f t="shared" si="54"/>
        <v>1240</v>
      </c>
      <c r="BM215" s="312">
        <f t="shared" si="54"/>
        <v>1260</v>
      </c>
      <c r="BN215" s="312">
        <f t="shared" si="54"/>
        <v>1280</v>
      </c>
      <c r="BO215" s="312">
        <f t="shared" si="54"/>
        <v>1300</v>
      </c>
      <c r="BP215" s="312">
        <f t="shared" si="54"/>
        <v>1320</v>
      </c>
      <c r="BQ215" s="312">
        <f t="shared" si="54"/>
        <v>1340</v>
      </c>
      <c r="BR215" s="312">
        <f t="shared" si="54"/>
        <v>1360</v>
      </c>
    </row>
    <row r="216" spans="2:72">
      <c r="B216" s="307" t="s">
        <v>363</v>
      </c>
      <c r="C216" s="312">
        <f>'[6]&lt;&lt;CASH FLOW PROJECTIONS FLTE'!C86</f>
        <v>0</v>
      </c>
      <c r="D216" s="312">
        <f>'[6]&lt;&lt;CASH FLOW PROJECTIONS FLTE'!D86</f>
        <v>0</v>
      </c>
      <c r="E216" s="312">
        <f>'[6]&lt;&lt;CASH FLOW PROJECTIONS FLTE'!E86</f>
        <v>0</v>
      </c>
      <c r="F216" s="312">
        <f>'[6]&lt;&lt;CASH FLOW PROJECTIONS FLTE'!F86</f>
        <v>0</v>
      </c>
      <c r="G216" s="312">
        <f>'[6]&lt;&lt;CASH FLOW PROJECTIONS FLTE'!G86</f>
        <v>0</v>
      </c>
      <c r="H216" s="312">
        <f>'[6]&lt;&lt;CASH FLOW PROJECTIONS FLTE'!H86</f>
        <v>0</v>
      </c>
      <c r="I216" s="312">
        <f>'[6]&lt;&lt;CASH FLOW PROJECTIONS FLTE'!I86</f>
        <v>0</v>
      </c>
      <c r="J216" s="312">
        <f>'[6]&lt;&lt;CASH FLOW PROJECTIONS FLTE'!J86</f>
        <v>0</v>
      </c>
      <c r="K216" s="312">
        <f>'[6]&lt;&lt;CASH FLOW PROJECTIONS FLTE'!K86</f>
        <v>12.927280878347254</v>
      </c>
      <c r="L216" s="312">
        <f>'[6]&lt;&lt;CASH FLOW PROJECTIONS FLTE'!L86</f>
        <v>12.928882412878957</v>
      </c>
      <c r="M216" s="312">
        <f>'[6]&lt;&lt;CASH FLOW PROJECTIONS FLTE'!M86</f>
        <v>12.93057530369534</v>
      </c>
      <c r="N216" s="312">
        <f>'[6]&lt;&lt;CASH FLOW PROJECTIONS FLTE'!N86</f>
        <v>12.928281472417007</v>
      </c>
      <c r="O216" s="312">
        <f>'[6]&lt;&lt;CASH FLOW PROJECTIONS FLTE'!O86</f>
        <v>12.932025781738906</v>
      </c>
      <c r="P216" s="312">
        <f>'[6]&lt;&lt;CASH FLOW PROJECTIONS FLTE'!P86</f>
        <v>12.935510912188825</v>
      </c>
      <c r="Q216" s="312">
        <f>'[6]&lt;&lt;CASH FLOW PROJECTIONS FLTE'!Q86</f>
        <v>12.938974676715759</v>
      </c>
      <c r="R216" s="312">
        <f>'[6]&lt;&lt;CASH FLOW PROJECTIONS FLTE'!R86</f>
        <v>12.939633138109668</v>
      </c>
      <c r="S216" s="312">
        <f>'[6]&lt;&lt;CASH FLOW PROJECTIONS FLTE'!S86</f>
        <v>12.940885102311347</v>
      </c>
      <c r="T216" s="312">
        <f>'[6]&lt;&lt;CASH FLOW PROJECTIONS FLTE'!T86</f>
        <v>12.941459962323234</v>
      </c>
      <c r="U216" s="312">
        <f>'[6]&lt;&lt;CASH FLOW PROJECTIONS FLTE'!U86</f>
        <v>12.942456464077317</v>
      </c>
      <c r="V216" s="312">
        <f>'[6]&lt;&lt;CASH FLOW PROJECTIONS FLTE'!V86</f>
        <v>12.943881400091767</v>
      </c>
      <c r="W216" s="312">
        <f>'[6]&lt;&lt;CASH FLOW PROJECTIONS FLTE'!W86</f>
        <v>12.941049878429373</v>
      </c>
      <c r="X216" s="312">
        <f>'[6]&lt;&lt;CASH FLOW PROJECTIONS FLTE'!X86</f>
        <v>12.938702628022746</v>
      </c>
      <c r="Y216" s="312">
        <f>'[6]&lt;&lt;CASH FLOW PROJECTIONS FLTE'!Y86</f>
        <v>12.937375910588532</v>
      </c>
      <c r="Z216" s="312">
        <f>'[6]&lt;&lt;CASH FLOW PROJECTIONS FLTE'!Z86</f>
        <v>12.935502906648155</v>
      </c>
      <c r="AA216" s="312">
        <f>'[6]&lt;&lt;CASH FLOW PROJECTIONS FLTE'!AA86</f>
        <v>12.934625195011494</v>
      </c>
      <c r="AB216" s="312">
        <f>'[6]&lt;&lt;CASH FLOW PROJECTIONS FLTE'!AB86</f>
        <v>12.934070241212723</v>
      </c>
      <c r="AC216" s="312">
        <f>'[6]&lt;&lt;CASH FLOW PROJECTIONS FLTE'!AC86</f>
        <v>12.933072270780322</v>
      </c>
      <c r="AD216" s="312">
        <f>'[6]&lt;&lt;CASH FLOW PROJECTIONS FLTE'!AD86</f>
        <v>12.932194844247645</v>
      </c>
      <c r="AE216" s="312">
        <f>'[6]&lt;&lt;CASH FLOW PROJECTIONS FLTE'!AE86</f>
        <v>12.93165330839374</v>
      </c>
      <c r="AF216" s="312">
        <f>'[6]&lt;&lt;CASH FLOW PROJECTIONS FLTE'!AF86</f>
        <v>12.931218717434126</v>
      </c>
      <c r="AG216" s="312">
        <f>'[6]&lt;&lt;CASH FLOW PROJECTIONS FLTE'!AG86</f>
        <v>12.930840015645186</v>
      </c>
      <c r="AH216" s="312">
        <f>'[6]&lt;&lt;CASH FLOW PROJECTIONS FLTE'!AH86</f>
        <v>12.930470452994049</v>
      </c>
      <c r="AI216" s="312">
        <f>'[6]&lt;&lt;CASH FLOW PROJECTIONS FLTE'!AI86</f>
        <v>12.936970387614856</v>
      </c>
      <c r="AJ216" s="312">
        <f>'[6]&lt;&lt;CASH FLOW PROJECTIONS FLTE'!AJ86</f>
        <v>12.943179664197315</v>
      </c>
      <c r="AK216" s="312">
        <f>'[6]&lt;&lt;CASH FLOW PROJECTIONS FLTE'!AK86</f>
        <v>12.948951367925075</v>
      </c>
      <c r="AL216" s="312">
        <f>'[6]&lt;&lt;CASH FLOW PROJECTIONS FLTE'!AL86</f>
        <v>12.953845445945721</v>
      </c>
      <c r="AM216" s="312">
        <f>'[6]&lt;&lt;CASH FLOW PROJECTIONS FLTE'!AM86</f>
        <v>12.959009008705488</v>
      </c>
      <c r="AN216" s="312">
        <f>'[6]&lt;&lt;CASH FLOW PROJECTIONS FLTE'!AN86</f>
        <v>12.963686668611624</v>
      </c>
      <c r="AO216" s="312">
        <f>'[6]&lt;&lt;CASH FLOW PROJECTIONS FLTE'!AO86</f>
        <v>12.968253260376557</v>
      </c>
      <c r="AP216" s="312">
        <f>'[6]&lt;&lt;CASH FLOW PROJECTIONS FLTE'!AP86</f>
        <v>12.971885030270641</v>
      </c>
      <c r="AQ216" s="312">
        <f>'[6]&lt;&lt;CASH FLOW PROJECTIONS FLTE'!AQ86</f>
        <v>12.976606081589878</v>
      </c>
      <c r="AR216" s="312">
        <f>'[6]&lt;&lt;CASH FLOW PROJECTIONS FLTE'!AR86</f>
        <v>12.979885755553466</v>
      </c>
      <c r="AS216" s="312">
        <f>'[6]&lt;&lt;CASH FLOW PROJECTIONS FLTE'!AS86</f>
        <v>12.982948382183167</v>
      </c>
      <c r="AT216" s="312">
        <f>'[6]&lt;&lt;CASH FLOW PROJECTIONS FLTE'!AT86</f>
        <v>12.986436651884441</v>
      </c>
      <c r="AU216" s="312">
        <f>'[6]&lt;&lt;CASH FLOW PROJECTIONS FLTE'!AU86</f>
        <v>12.989901875498377</v>
      </c>
      <c r="AV216" s="312">
        <f>'[6]&lt;&lt;CASH FLOW PROJECTIONS FLTE'!AV86</f>
        <v>12.992888074306604</v>
      </c>
      <c r="AW216" s="312">
        <f>'[6]&lt;&lt;CASH FLOW PROJECTIONS FLTE'!AW86</f>
        <v>12.997208589888441</v>
      </c>
      <c r="AX216" s="312">
        <f>'[6]&lt;&lt;CASH FLOW PROJECTIONS FLTE'!AX86</f>
        <v>13.000608600297165</v>
      </c>
      <c r="AY216" s="312">
        <f>'[6]&lt;&lt;CASH FLOW PROJECTIONS FLTE'!AY86</f>
        <v>13.00306168172864</v>
      </c>
      <c r="AZ216" s="312">
        <f>'[6]&lt;&lt;CASH FLOW PROJECTIONS FLTE'!AZ86</f>
        <v>13.006249964735016</v>
      </c>
      <c r="BA216" s="312">
        <f>'[6]&lt;&lt;CASH FLOW PROJECTIONS FLTE'!BA86</f>
        <v>13.00914799180784</v>
      </c>
      <c r="BB216" s="312">
        <f>'[6]&lt;&lt;CASH FLOW PROJECTIONS FLTE'!BB86</f>
        <v>13.011298362601593</v>
      </c>
      <c r="BC216" s="312">
        <f>'[6]&lt;&lt;CASH FLOW PROJECTIONS FLTE'!BC86</f>
        <v>13.015653714329673</v>
      </c>
      <c r="BD216" s="312">
        <f>'[6]&lt;&lt;CASH FLOW PROJECTIONS FLTE'!BD86</f>
        <v>13.017646993997191</v>
      </c>
      <c r="BE216" s="312">
        <f>'[6]&lt;&lt;CASH FLOW PROJECTIONS FLTE'!BE86</f>
        <v>13.020120083408637</v>
      </c>
      <c r="BF216" s="312">
        <f>'[6]&lt;&lt;CASH FLOW PROJECTIONS FLTE'!BF86</f>
        <v>13.022130553181636</v>
      </c>
      <c r="BG216" s="312">
        <f>'[6]&lt;&lt;CASH FLOW PROJECTIONS FLTE'!BG86</f>
        <v>13.023752776579318</v>
      </c>
      <c r="BH216" s="312">
        <f>'[6]&lt;&lt;CASH FLOW PROJECTIONS FLTE'!BH86</f>
        <v>13.026538394641387</v>
      </c>
      <c r="BI216" s="312">
        <f>'[6]&lt;&lt;CASH FLOW PROJECTIONS FLTE'!BI86</f>
        <v>13.027761319131564</v>
      </c>
      <c r="BJ216" s="312">
        <f>'[6]&lt;&lt;CASH FLOW PROJECTIONS FLTE'!BJ86</f>
        <v>13.029620440480548</v>
      </c>
      <c r="BK216" s="312">
        <f>'[6]&lt;&lt;CASH FLOW PROJECTIONS FLTE'!BK86</f>
        <v>13.031434173109751</v>
      </c>
      <c r="BL216" s="312">
        <f>'[6]&lt;&lt;CASH FLOW PROJECTIONS FLTE'!BL86</f>
        <v>13.033327694640077</v>
      </c>
      <c r="BM216" s="312">
        <f>'[6]&lt;&lt;CASH FLOW PROJECTIONS FLTE'!BM86</f>
        <v>13.035166101234829</v>
      </c>
      <c r="BN216" s="312">
        <f>'[6]&lt;&lt;CASH FLOW PROJECTIONS FLTE'!BN86</f>
        <v>13.037293487898021</v>
      </c>
      <c r="BO216" s="312">
        <f>'[6]&lt;&lt;CASH FLOW PROJECTIONS FLTE'!BO86</f>
        <v>13.039226639463996</v>
      </c>
      <c r="BP216" s="312">
        <f>'[6]&lt;&lt;CASH FLOW PROJECTIONS FLTE'!BP86</f>
        <v>13.04121362110997</v>
      </c>
      <c r="BQ216" s="312">
        <f>'[6]&lt;&lt;CASH FLOW PROJECTIONS FLTE'!BQ86</f>
        <v>13.043343831301147</v>
      </c>
      <c r="BR216" s="312">
        <f>'[6]&lt;&lt;CASH FLOW PROJECTIONS FLTE'!BR86</f>
        <v>13.044820462837709</v>
      </c>
    </row>
    <row r="217" spans="2:72">
      <c r="B217" s="307" t="s">
        <v>364</v>
      </c>
      <c r="C217" s="312">
        <f>C216*C215*'COMMISSION ASSUMPTIONS FLTE'!$E$17</f>
        <v>0</v>
      </c>
      <c r="D217" s="312">
        <f>D216*D215*'COMMISSION ASSUMPTIONS FLTE'!$E$17</f>
        <v>0</v>
      </c>
      <c r="E217" s="312">
        <f>E216*E215*'COMMISSION ASSUMPTIONS FLTE'!$E$17</f>
        <v>0</v>
      </c>
      <c r="F217" s="312">
        <f>F216*F215*'COMMISSION ASSUMPTIONS FLTE'!$E$17</f>
        <v>0</v>
      </c>
      <c r="G217" s="312">
        <f>G216*G215*'COMMISSION ASSUMPTIONS FLTE'!$E$17</f>
        <v>0</v>
      </c>
      <c r="H217" s="312">
        <f>H216*H215*'COMMISSION ASSUMPTIONS FLTE'!$E$17</f>
        <v>0</v>
      </c>
      <c r="I217" s="312">
        <f>I216*I215*'COMMISSION ASSUMPTIONS FLTE'!$E$17</f>
        <v>0</v>
      </c>
      <c r="J217" s="312">
        <f>J216*J215*'COMMISSION ASSUMPTIONS FLTE'!$E$17</f>
        <v>0</v>
      </c>
      <c r="K217" s="312">
        <f>K216*K215*'COMMISSION ASSUMPTIONS FLTE'!$E$17</f>
        <v>0</v>
      </c>
      <c r="L217" s="312">
        <f>L216*L215*'COMMISSION ASSUMPTIONS FLTE'!$E$17</f>
        <v>0</v>
      </c>
      <c r="M217" s="312">
        <f>M216*M215*'COMMISSION ASSUMPTIONS FLTE'!$E$17</f>
        <v>0</v>
      </c>
      <c r="N217" s="312">
        <f>N216*N215*'COMMISSION ASSUMPTIONS FLTE'!$E$17</f>
        <v>0</v>
      </c>
      <c r="O217" s="312">
        <f>O216*O215*'COMMISSION ASSUMPTIONS FLTE'!$E$17</f>
        <v>0</v>
      </c>
      <c r="P217" s="312">
        <f>P216*P215*'COMMISSION ASSUMPTIONS FLTE'!$E$17</f>
        <v>0</v>
      </c>
      <c r="Q217" s="312">
        <f>Q216*Q215*'COMMISSION ASSUMPTIONS FLTE'!$E$17</f>
        <v>0</v>
      </c>
      <c r="R217" s="312">
        <f>R216*R215*'COMMISSION ASSUMPTIONS FLTE'!$E$17</f>
        <v>0</v>
      </c>
      <c r="S217" s="312">
        <f>S216*S215*'COMMISSION ASSUMPTIONS FLTE'!$E$17</f>
        <v>0</v>
      </c>
      <c r="T217" s="312">
        <f>T216*T215*'COMMISSION ASSUMPTIONS FLTE'!$E$17</f>
        <v>0</v>
      </c>
      <c r="U217" s="312">
        <f>U216*U215*'COMMISSION ASSUMPTIONS FLTE'!$E$17</f>
        <v>0</v>
      </c>
      <c r="V217" s="312">
        <f>V216*V215*'COMMISSION ASSUMPTIONS FLTE'!$E$17</f>
        <v>0</v>
      </c>
      <c r="W217" s="312">
        <f>W216*W215*'COMMISSION ASSUMPTIONS FLTE'!$E$17</f>
        <v>0</v>
      </c>
      <c r="X217" s="312">
        <f>X216*X215*'COMMISSION ASSUMPTIONS FLTE'!$E$17</f>
        <v>0</v>
      </c>
      <c r="Y217" s="312">
        <f>Y216*Y215*'COMMISSION ASSUMPTIONS FLTE'!$E$17</f>
        <v>0</v>
      </c>
      <c r="Z217" s="312">
        <f>Z216*Z215*'COMMISSION ASSUMPTIONS FLTE'!$E$17</f>
        <v>0</v>
      </c>
      <c r="AA217" s="312">
        <f>AA216*AA215*'COMMISSION ASSUMPTIONS FLTE'!$E$17</f>
        <v>0</v>
      </c>
      <c r="AB217" s="312">
        <f>AB216*AB215*'COMMISSION ASSUMPTIONS FLTE'!$E$17</f>
        <v>0</v>
      </c>
      <c r="AC217" s="312">
        <f>AC216*AC215*'COMMISSION ASSUMPTIONS FLTE'!$E$17</f>
        <v>0</v>
      </c>
      <c r="AD217" s="312">
        <f>AD216*AD215*'COMMISSION ASSUMPTIONS FLTE'!$E$17</f>
        <v>0</v>
      </c>
      <c r="AE217" s="312">
        <f>AE216*AE215*'COMMISSION ASSUMPTIONS FLTE'!$E$17</f>
        <v>0</v>
      </c>
      <c r="AF217" s="312">
        <f>AF216*AF215*'COMMISSION ASSUMPTIONS FLTE'!$E$17</f>
        <v>0</v>
      </c>
      <c r="AG217" s="312">
        <f>AG216*AG215*'COMMISSION ASSUMPTIONS FLTE'!$E$17</f>
        <v>0</v>
      </c>
      <c r="AH217" s="312">
        <f>AH216*AH215*'COMMISSION ASSUMPTIONS FLTE'!$E$17</f>
        <v>0</v>
      </c>
      <c r="AI217" s="312">
        <f>AI216*AI215*'COMMISSION ASSUMPTIONS FLTE'!$E$17</f>
        <v>0</v>
      </c>
      <c r="AJ217" s="312">
        <f>AJ216*AJ215*'COMMISSION ASSUMPTIONS FLTE'!$E$17</f>
        <v>0</v>
      </c>
      <c r="AK217" s="312">
        <f>AK216*AK215*'COMMISSION ASSUMPTIONS FLTE'!$E$17</f>
        <v>0</v>
      </c>
      <c r="AL217" s="312">
        <f>AL216*AL215*'COMMISSION ASSUMPTIONS FLTE'!$E$17</f>
        <v>0</v>
      </c>
      <c r="AM217" s="312">
        <f>AM216*AM215*'COMMISSION ASSUMPTIONS FLTE'!$E$17</f>
        <v>0</v>
      </c>
      <c r="AN217" s="312">
        <f>AN216*AN215*'COMMISSION ASSUMPTIONS FLTE'!$E$17</f>
        <v>0</v>
      </c>
      <c r="AO217" s="312">
        <f>AO216*AO215*'COMMISSION ASSUMPTIONS FLTE'!$E$17</f>
        <v>0</v>
      </c>
      <c r="AP217" s="312">
        <f>AP216*AP215*'COMMISSION ASSUMPTIONS FLTE'!$E$17</f>
        <v>0</v>
      </c>
      <c r="AQ217" s="312">
        <f>AQ216*AQ215*'COMMISSION ASSUMPTIONS FLTE'!$E$17</f>
        <v>0</v>
      </c>
      <c r="AR217" s="312">
        <f>AR216*AR215*'COMMISSION ASSUMPTIONS FLTE'!$E$17</f>
        <v>0</v>
      </c>
      <c r="AS217" s="312">
        <f>AS216*AS215*'COMMISSION ASSUMPTIONS FLTE'!$E$17</f>
        <v>0</v>
      </c>
      <c r="AT217" s="312">
        <f>AT216*AT215*'COMMISSION ASSUMPTIONS FLTE'!$E$17</f>
        <v>0</v>
      </c>
      <c r="AU217" s="312">
        <f>AU216*AU215*'COMMISSION ASSUMPTIONS FLTE'!$E$17</f>
        <v>0</v>
      </c>
      <c r="AV217" s="312">
        <f>AV216*AV215*'COMMISSION ASSUMPTIONS FLTE'!$E$17</f>
        <v>0</v>
      </c>
      <c r="AW217" s="312">
        <f>AW216*AW215*'COMMISSION ASSUMPTIONS FLTE'!$E$17</f>
        <v>0</v>
      </c>
      <c r="AX217" s="312">
        <f>AX216*AX215*'COMMISSION ASSUMPTIONS FLTE'!$E$17</f>
        <v>0</v>
      </c>
      <c r="AY217" s="312">
        <f>AY216*AY215*'COMMISSION ASSUMPTIONS FLTE'!$E$17</f>
        <v>0</v>
      </c>
      <c r="AZ217" s="312">
        <f>AZ216*AZ215*'COMMISSION ASSUMPTIONS FLTE'!$E$17</f>
        <v>0</v>
      </c>
      <c r="BA217" s="312">
        <f>BA216*BA215*'COMMISSION ASSUMPTIONS FLTE'!$E$17</f>
        <v>0</v>
      </c>
      <c r="BB217" s="312">
        <f>BB216*BB215*'COMMISSION ASSUMPTIONS FLTE'!$E$17</f>
        <v>0</v>
      </c>
      <c r="BC217" s="312">
        <f>BC216*BC215*'COMMISSION ASSUMPTIONS FLTE'!$E$17</f>
        <v>0</v>
      </c>
      <c r="BD217" s="312">
        <f>BD216*BD215*'COMMISSION ASSUMPTIONS FLTE'!$E$17</f>
        <v>0</v>
      </c>
      <c r="BE217" s="312">
        <f>BE216*BE215*'COMMISSION ASSUMPTIONS FLTE'!$E$17</f>
        <v>0</v>
      </c>
      <c r="BF217" s="312">
        <f>BF216*BF215*'COMMISSION ASSUMPTIONS FLTE'!$E$17</f>
        <v>0</v>
      </c>
      <c r="BG217" s="312">
        <f>BG216*BG215*'COMMISSION ASSUMPTIONS FLTE'!$E$17</f>
        <v>0</v>
      </c>
      <c r="BH217" s="312">
        <f>BH216*BH215*'COMMISSION ASSUMPTIONS FLTE'!$E$17</f>
        <v>0</v>
      </c>
      <c r="BI217" s="312">
        <f>BI216*BI215*'COMMISSION ASSUMPTIONS FLTE'!$E$17</f>
        <v>0</v>
      </c>
      <c r="BJ217" s="312">
        <f>BJ216*BJ215*'COMMISSION ASSUMPTIONS FLTE'!$E$17</f>
        <v>0</v>
      </c>
      <c r="BK217" s="312">
        <f>BK216*BK215*'COMMISSION ASSUMPTIONS FLTE'!$E$17</f>
        <v>0</v>
      </c>
      <c r="BL217" s="312">
        <f>BL216*BL215*'COMMISSION ASSUMPTIONS FLTE'!$E$17</f>
        <v>0</v>
      </c>
      <c r="BM217" s="312">
        <f>BM216*BM215*'COMMISSION ASSUMPTIONS FLTE'!$E$17</f>
        <v>0</v>
      </c>
      <c r="BN217" s="312">
        <f>BN216*BN215*'COMMISSION ASSUMPTIONS FLTE'!$E$17</f>
        <v>0</v>
      </c>
      <c r="BO217" s="312">
        <f>BO216*BO215*'COMMISSION ASSUMPTIONS FLTE'!$E$17</f>
        <v>0</v>
      </c>
      <c r="BP217" s="312">
        <f>BP216*BP215*'COMMISSION ASSUMPTIONS FLTE'!$E$17</f>
        <v>0</v>
      </c>
      <c r="BQ217" s="312">
        <f>BQ216*BQ215*'COMMISSION ASSUMPTIONS FLTE'!$E$17</f>
        <v>0</v>
      </c>
      <c r="BR217" s="312">
        <f>BR216*BR215*'COMMISSION ASSUMPTIONS FLTE'!$E$17</f>
        <v>0</v>
      </c>
    </row>
    <row r="221" spans="2:72">
      <c r="BT221" s="307">
        <f ca="1">BS74+BS66+BS58+BS50+BS42</f>
        <v>22140814.5</v>
      </c>
    </row>
    <row r="222" spans="2:72">
      <c r="C222" s="312">
        <f>SUM(C223:C535)</f>
        <v>0</v>
      </c>
      <c r="D222" s="312">
        <f t="shared" ref="D222:BO222" si="55">SUM(D223:D535)</f>
        <v>0</v>
      </c>
      <c r="E222" s="312">
        <f t="shared" si="55"/>
        <v>0</v>
      </c>
      <c r="F222" s="312">
        <f t="shared" si="55"/>
        <v>0</v>
      </c>
      <c r="G222" s="312">
        <f t="shared" si="55"/>
        <v>0</v>
      </c>
      <c r="H222" s="312">
        <f t="shared" si="55"/>
        <v>0</v>
      </c>
      <c r="I222" s="312">
        <f t="shared" si="55"/>
        <v>0</v>
      </c>
      <c r="J222" s="312">
        <f t="shared" si="55"/>
        <v>0</v>
      </c>
      <c r="K222" s="312">
        <f ca="1">SUM(K223:K535)</f>
        <v>4283.6875</v>
      </c>
      <c r="L222" s="312">
        <f t="shared" ca="1" si="55"/>
        <v>8717.5625</v>
      </c>
      <c r="M222" s="312">
        <f t="shared" ca="1" si="55"/>
        <v>13344.125</v>
      </c>
      <c r="N222" s="312">
        <f t="shared" ca="1" si="55"/>
        <v>18223.479166666668</v>
      </c>
      <c r="O222" s="312">
        <f t="shared" ca="1" si="55"/>
        <v>23404.312500000004</v>
      </c>
      <c r="P222" s="312">
        <f t="shared" ca="1" si="55"/>
        <v>28945.625000000004</v>
      </c>
      <c r="Q222" s="312">
        <f t="shared" ca="1" si="55"/>
        <v>34927.208333333336</v>
      </c>
      <c r="R222" s="312">
        <f t="shared" ca="1" si="55"/>
        <v>41458.916666666664</v>
      </c>
      <c r="S222" s="312">
        <f t="shared" ca="1" si="55"/>
        <v>48610.083333333336</v>
      </c>
      <c r="T222" s="312">
        <f t="shared" ca="1" si="55"/>
        <v>56510.270833333336</v>
      </c>
      <c r="U222" s="312">
        <f t="shared" ca="1" si="55"/>
        <v>65249.5625</v>
      </c>
      <c r="V222" s="312">
        <f t="shared" ca="1" si="55"/>
        <v>74946.104166666672</v>
      </c>
      <c r="W222" s="312">
        <f t="shared" ca="1" si="55"/>
        <v>85668.25</v>
      </c>
      <c r="X222" s="312">
        <f t="shared" ca="1" si="55"/>
        <v>97478.145833333343</v>
      </c>
      <c r="Y222" s="312">
        <f t="shared" ca="1" si="55"/>
        <v>110405.8125</v>
      </c>
      <c r="Z222" s="312">
        <f t="shared" ca="1" si="55"/>
        <v>124454.39583333334</v>
      </c>
      <c r="AA222" s="312">
        <f t="shared" ca="1" si="55"/>
        <v>139594.875</v>
      </c>
      <c r="AB222" s="312">
        <f t="shared" ca="1" si="55"/>
        <v>155760.95833333331</v>
      </c>
      <c r="AC222" s="312">
        <f t="shared" ca="1" si="55"/>
        <v>172863.52083333331</v>
      </c>
      <c r="AD222" s="312">
        <f t="shared" ca="1" si="55"/>
        <v>190805.1875</v>
      </c>
      <c r="AE222" s="312">
        <f t="shared" ca="1" si="55"/>
        <v>209495.875</v>
      </c>
      <c r="AF222" s="312">
        <f t="shared" ca="1" si="55"/>
        <v>228826.79166666666</v>
      </c>
      <c r="AG222" s="312">
        <f t="shared" ca="1" si="55"/>
        <v>248691.20833333334</v>
      </c>
      <c r="AH222" s="312">
        <f t="shared" ca="1" si="55"/>
        <v>268995.89583333337</v>
      </c>
      <c r="AI222" s="312">
        <f t="shared" ca="1" si="55"/>
        <v>285394.00000000006</v>
      </c>
      <c r="AJ222" s="312">
        <f t="shared" ca="1" si="55"/>
        <v>301943.39583333343</v>
      </c>
      <c r="AK222" s="312">
        <f t="shared" ca="1" si="55"/>
        <v>318532.12500000006</v>
      </c>
      <c r="AL222" s="312">
        <f t="shared" ca="1" si="55"/>
        <v>335060.75</v>
      </c>
      <c r="AM222" s="312">
        <f t="shared" ca="1" si="55"/>
        <v>351458.85416666669</v>
      </c>
      <c r="AN222" s="312">
        <f t="shared" ca="1" si="55"/>
        <v>367618.72916666663</v>
      </c>
      <c r="AO222" s="312">
        <f t="shared" ca="1" si="55"/>
        <v>383428.43749999994</v>
      </c>
      <c r="AP222" s="312">
        <f t="shared" ca="1" si="55"/>
        <v>398777.14583333326</v>
      </c>
      <c r="AQ222" s="312">
        <f t="shared" ca="1" si="55"/>
        <v>413549.85416666657</v>
      </c>
      <c r="AR222" s="312">
        <f t="shared" ca="1" si="55"/>
        <v>427624.31249999988</v>
      </c>
      <c r="AS222" s="312">
        <f t="shared" ca="1" si="55"/>
        <v>440911.49999999994</v>
      </c>
      <c r="AT222" s="312">
        <f t="shared" ca="1" si="55"/>
        <v>453263.16666666657</v>
      </c>
      <c r="AU222" s="312">
        <f t="shared" ca="1" si="55"/>
        <v>464618.25</v>
      </c>
      <c r="AV222" s="312">
        <f t="shared" ca="1" si="55"/>
        <v>474903.1875</v>
      </c>
      <c r="AW222" s="312">
        <f t="shared" ca="1" si="55"/>
        <v>484078.62499999988</v>
      </c>
      <c r="AX222" s="312">
        <f t="shared" ca="1" si="55"/>
        <v>492144.54166666657</v>
      </c>
      <c r="AY222" s="312">
        <f t="shared" ca="1" si="55"/>
        <v>499120.62499999988</v>
      </c>
      <c r="AZ222" s="312">
        <f t="shared" ca="1" si="55"/>
        <v>505093.9375</v>
      </c>
      <c r="BA222" s="312" t="e">
        <f t="shared" ca="1" si="55"/>
        <v>#REF!</v>
      </c>
      <c r="BB222" s="312" t="e">
        <f t="shared" ca="1" si="55"/>
        <v>#REF!</v>
      </c>
      <c r="BC222" s="312" t="e">
        <f t="shared" ca="1" si="55"/>
        <v>#REF!</v>
      </c>
      <c r="BD222" s="312" t="e">
        <f t="shared" ca="1" si="55"/>
        <v>#REF!</v>
      </c>
      <c r="BE222" s="312" t="e">
        <f t="shared" ca="1" si="55"/>
        <v>#REF!</v>
      </c>
      <c r="BF222" s="312" t="e">
        <f t="shared" ca="1" si="55"/>
        <v>#REF!</v>
      </c>
      <c r="BG222" s="312" t="e">
        <f t="shared" ca="1" si="55"/>
        <v>#REF!</v>
      </c>
      <c r="BH222" s="312" t="e">
        <f t="shared" ca="1" si="55"/>
        <v>#REF!</v>
      </c>
      <c r="BI222" s="312" t="e">
        <f t="shared" ca="1" si="55"/>
        <v>#REF!</v>
      </c>
      <c r="BJ222" s="312" t="e">
        <f t="shared" ca="1" si="55"/>
        <v>#REF!</v>
      </c>
      <c r="BK222" s="312" t="e">
        <f t="shared" ca="1" si="55"/>
        <v>#REF!</v>
      </c>
      <c r="BL222" s="312" t="e">
        <f t="shared" ca="1" si="55"/>
        <v>#REF!</v>
      </c>
      <c r="BM222" s="312" t="e">
        <f t="shared" ca="1" si="55"/>
        <v>#REF!</v>
      </c>
      <c r="BN222" s="312" t="e">
        <f ca="1">SUM(BN223:BN535)</f>
        <v>#REF!</v>
      </c>
      <c r="BO222" s="312" t="e">
        <f t="shared" ca="1" si="55"/>
        <v>#REF!</v>
      </c>
      <c r="BP222" s="312" t="e">
        <f ca="1">SUM(BP223:BP535)</f>
        <v>#REF!</v>
      </c>
      <c r="BQ222" s="312" t="e">
        <f ca="1">SUM(BQ223:BQ535)</f>
        <v>#REF!</v>
      </c>
      <c r="BR222" s="312" t="e">
        <f ca="1">SUM(BR223:BR535)</f>
        <v>#REF!</v>
      </c>
      <c r="BS222" s="307" t="e">
        <f ca="1">SUM(C222:BR222)</f>
        <v>#REF!</v>
      </c>
      <c r="BT222" s="307" t="e">
        <f ca="1">SUM(L223:BR523)</f>
        <v>#REF!</v>
      </c>
    </row>
    <row r="224" spans="2:72">
      <c r="K224" s="312">
        <f ca="1">K$44/24</f>
        <v>1373.625</v>
      </c>
      <c r="L224" s="312">
        <f ca="1">K224</f>
        <v>1373.625</v>
      </c>
      <c r="M224" s="312">
        <f t="shared" ref="M224:AB234" ca="1" si="56">L224</f>
        <v>1373.625</v>
      </c>
      <c r="N224" s="312">
        <f t="shared" ca="1" si="56"/>
        <v>1373.625</v>
      </c>
      <c r="O224" s="312">
        <f t="shared" ca="1" si="56"/>
        <v>1373.625</v>
      </c>
      <c r="P224" s="312">
        <f t="shared" ca="1" si="56"/>
        <v>1373.625</v>
      </c>
      <c r="Q224" s="312">
        <f t="shared" ca="1" si="56"/>
        <v>1373.625</v>
      </c>
      <c r="R224" s="312">
        <f t="shared" ca="1" si="56"/>
        <v>1373.625</v>
      </c>
      <c r="S224" s="312">
        <f t="shared" ca="1" si="56"/>
        <v>1373.625</v>
      </c>
      <c r="T224" s="312">
        <f t="shared" ca="1" si="56"/>
        <v>1373.625</v>
      </c>
      <c r="U224" s="312">
        <f t="shared" ca="1" si="56"/>
        <v>1373.625</v>
      </c>
      <c r="V224" s="312">
        <f t="shared" ca="1" si="56"/>
        <v>1373.625</v>
      </c>
      <c r="W224" s="312">
        <f t="shared" ca="1" si="56"/>
        <v>1373.625</v>
      </c>
      <c r="X224" s="312">
        <f t="shared" ca="1" si="56"/>
        <v>1373.625</v>
      </c>
      <c r="Y224" s="312">
        <f t="shared" ca="1" si="56"/>
        <v>1373.625</v>
      </c>
      <c r="Z224" s="312">
        <f t="shared" ca="1" si="56"/>
        <v>1373.625</v>
      </c>
      <c r="AA224" s="312">
        <f t="shared" ca="1" si="56"/>
        <v>1373.625</v>
      </c>
      <c r="AB224" s="312">
        <f t="shared" ca="1" si="56"/>
        <v>1373.625</v>
      </c>
      <c r="AC224" s="312">
        <f t="shared" ref="AB224:AJ239" ca="1" si="57">AB224</f>
        <v>1373.625</v>
      </c>
      <c r="AD224" s="312">
        <f t="shared" ca="1" si="57"/>
        <v>1373.625</v>
      </c>
      <c r="AE224" s="312">
        <f t="shared" ca="1" si="57"/>
        <v>1373.625</v>
      </c>
      <c r="AF224" s="312">
        <f t="shared" ca="1" si="57"/>
        <v>1373.625</v>
      </c>
      <c r="AG224" s="312">
        <f t="shared" ca="1" si="57"/>
        <v>1373.625</v>
      </c>
      <c r="AH224" s="312">
        <f t="shared" ca="1" si="57"/>
        <v>1373.625</v>
      </c>
    </row>
    <row r="225" spans="11:37">
      <c r="K225" s="312">
        <f ca="1">K$45/24</f>
        <v>829.16666666666663</v>
      </c>
      <c r="L225" s="312">
        <f ca="1">K225</f>
        <v>829.16666666666663</v>
      </c>
      <c r="M225" s="312">
        <f t="shared" ca="1" si="56"/>
        <v>829.16666666666663</v>
      </c>
      <c r="N225" s="312">
        <f t="shared" ca="1" si="56"/>
        <v>829.16666666666663</v>
      </c>
      <c r="O225" s="312">
        <f t="shared" ca="1" si="56"/>
        <v>829.16666666666663</v>
      </c>
      <c r="P225" s="312">
        <f t="shared" ca="1" si="56"/>
        <v>829.16666666666663</v>
      </c>
      <c r="Q225" s="312">
        <f t="shared" ca="1" si="56"/>
        <v>829.16666666666663</v>
      </c>
      <c r="R225" s="312">
        <f t="shared" ca="1" si="56"/>
        <v>829.16666666666663</v>
      </c>
      <c r="S225" s="312">
        <f t="shared" ca="1" si="56"/>
        <v>829.16666666666663</v>
      </c>
      <c r="T225" s="312">
        <f t="shared" ca="1" si="56"/>
        <v>829.16666666666663</v>
      </c>
      <c r="U225" s="312">
        <f t="shared" ca="1" si="56"/>
        <v>829.16666666666663</v>
      </c>
      <c r="V225" s="312">
        <f t="shared" ca="1" si="56"/>
        <v>829.16666666666663</v>
      </c>
      <c r="W225" s="312">
        <f t="shared" ca="1" si="56"/>
        <v>829.16666666666663</v>
      </c>
      <c r="X225" s="312">
        <f t="shared" ca="1" si="56"/>
        <v>829.16666666666663</v>
      </c>
      <c r="Y225" s="312">
        <f t="shared" ca="1" si="56"/>
        <v>829.16666666666663</v>
      </c>
      <c r="Z225" s="312">
        <f t="shared" ca="1" si="56"/>
        <v>829.16666666666663</v>
      </c>
      <c r="AA225" s="312">
        <f t="shared" ca="1" si="56"/>
        <v>829.16666666666663</v>
      </c>
      <c r="AB225" s="312">
        <f t="shared" ca="1" si="57"/>
        <v>829.16666666666663</v>
      </c>
      <c r="AC225" s="312">
        <f t="shared" ca="1" si="57"/>
        <v>829.16666666666663</v>
      </c>
      <c r="AD225" s="312">
        <f t="shared" ca="1" si="57"/>
        <v>829.16666666666663</v>
      </c>
      <c r="AE225" s="312">
        <f t="shared" ca="1" si="57"/>
        <v>829.16666666666663</v>
      </c>
      <c r="AF225" s="312">
        <f t="shared" ca="1" si="57"/>
        <v>829.16666666666663</v>
      </c>
      <c r="AG225" s="312">
        <f t="shared" ca="1" si="57"/>
        <v>829.16666666666663</v>
      </c>
      <c r="AH225" s="312">
        <f t="shared" ca="1" si="57"/>
        <v>829.16666666666663</v>
      </c>
    </row>
    <row r="226" spans="11:37">
      <c r="K226" s="312">
        <f ca="1">K$46/24</f>
        <v>967.02083333333337</v>
      </c>
      <c r="L226" s="312">
        <f ca="1">K226</f>
        <v>967.02083333333337</v>
      </c>
      <c r="M226" s="312">
        <f t="shared" ca="1" si="56"/>
        <v>967.02083333333337</v>
      </c>
      <c r="N226" s="312">
        <f t="shared" ca="1" si="56"/>
        <v>967.02083333333337</v>
      </c>
      <c r="O226" s="312">
        <f t="shared" ca="1" si="56"/>
        <v>967.02083333333337</v>
      </c>
      <c r="P226" s="312">
        <f t="shared" ca="1" si="56"/>
        <v>967.02083333333337</v>
      </c>
      <c r="Q226" s="312">
        <f t="shared" ca="1" si="56"/>
        <v>967.02083333333337</v>
      </c>
      <c r="R226" s="312">
        <f t="shared" ca="1" si="56"/>
        <v>967.02083333333337</v>
      </c>
      <c r="S226" s="312">
        <f t="shared" ca="1" si="56"/>
        <v>967.02083333333337</v>
      </c>
      <c r="T226" s="312">
        <f t="shared" ca="1" si="56"/>
        <v>967.02083333333337</v>
      </c>
      <c r="U226" s="312">
        <f t="shared" ca="1" si="56"/>
        <v>967.02083333333337</v>
      </c>
      <c r="V226" s="312">
        <f t="shared" ca="1" si="56"/>
        <v>967.02083333333337</v>
      </c>
      <c r="W226" s="312">
        <f t="shared" ca="1" si="56"/>
        <v>967.02083333333337</v>
      </c>
      <c r="X226" s="312">
        <f t="shared" ca="1" si="56"/>
        <v>967.02083333333337</v>
      </c>
      <c r="Y226" s="312">
        <f t="shared" ca="1" si="56"/>
        <v>967.02083333333337</v>
      </c>
      <c r="Z226" s="312">
        <f t="shared" ca="1" si="56"/>
        <v>967.02083333333337</v>
      </c>
      <c r="AA226" s="312">
        <f t="shared" ca="1" si="56"/>
        <v>967.02083333333337</v>
      </c>
      <c r="AB226" s="312">
        <f t="shared" ca="1" si="56"/>
        <v>967.02083333333337</v>
      </c>
      <c r="AC226" s="312">
        <f t="shared" ca="1" si="57"/>
        <v>967.02083333333337</v>
      </c>
      <c r="AD226" s="312">
        <f t="shared" ca="1" si="57"/>
        <v>967.02083333333337</v>
      </c>
      <c r="AE226" s="312">
        <f t="shared" ca="1" si="57"/>
        <v>967.02083333333337</v>
      </c>
      <c r="AF226" s="312">
        <f t="shared" ca="1" si="57"/>
        <v>967.02083333333337</v>
      </c>
      <c r="AG226" s="312">
        <f t="shared" ca="1" si="57"/>
        <v>967.02083333333337</v>
      </c>
      <c r="AH226" s="312">
        <f t="shared" ca="1" si="57"/>
        <v>967.02083333333337</v>
      </c>
    </row>
    <row r="227" spans="11:37">
      <c r="K227" s="312">
        <f ca="1">K$47/24</f>
        <v>556.9375</v>
      </c>
      <c r="L227" s="312">
        <f ca="1">K227</f>
        <v>556.9375</v>
      </c>
      <c r="M227" s="312">
        <f t="shared" ca="1" si="56"/>
        <v>556.9375</v>
      </c>
      <c r="N227" s="312">
        <f t="shared" ca="1" si="56"/>
        <v>556.9375</v>
      </c>
      <c r="O227" s="312">
        <f t="shared" ca="1" si="56"/>
        <v>556.9375</v>
      </c>
      <c r="P227" s="312">
        <f t="shared" ca="1" si="56"/>
        <v>556.9375</v>
      </c>
      <c r="Q227" s="312">
        <f t="shared" ca="1" si="56"/>
        <v>556.9375</v>
      </c>
      <c r="R227" s="312">
        <f t="shared" ca="1" si="56"/>
        <v>556.9375</v>
      </c>
      <c r="S227" s="312">
        <f t="shared" ca="1" si="56"/>
        <v>556.9375</v>
      </c>
      <c r="T227" s="312">
        <f t="shared" ca="1" si="56"/>
        <v>556.9375</v>
      </c>
      <c r="U227" s="312">
        <f t="shared" ca="1" si="56"/>
        <v>556.9375</v>
      </c>
      <c r="V227" s="312">
        <f t="shared" ca="1" si="56"/>
        <v>556.9375</v>
      </c>
      <c r="W227" s="312">
        <f t="shared" ca="1" si="56"/>
        <v>556.9375</v>
      </c>
      <c r="X227" s="312">
        <f t="shared" ca="1" si="56"/>
        <v>556.9375</v>
      </c>
      <c r="Y227" s="312">
        <f t="shared" ca="1" si="56"/>
        <v>556.9375</v>
      </c>
      <c r="Z227" s="312">
        <f t="shared" ca="1" si="56"/>
        <v>556.9375</v>
      </c>
      <c r="AA227" s="312">
        <f t="shared" ca="1" si="56"/>
        <v>556.9375</v>
      </c>
      <c r="AB227" s="312">
        <f t="shared" ca="1" si="56"/>
        <v>556.9375</v>
      </c>
      <c r="AC227" s="312">
        <f t="shared" ca="1" si="57"/>
        <v>556.9375</v>
      </c>
      <c r="AD227" s="312">
        <f t="shared" ca="1" si="57"/>
        <v>556.9375</v>
      </c>
      <c r="AE227" s="312">
        <f t="shared" ca="1" si="57"/>
        <v>556.9375</v>
      </c>
      <c r="AF227" s="312">
        <f t="shared" ca="1" si="57"/>
        <v>556.9375</v>
      </c>
      <c r="AG227" s="312">
        <f t="shared" ca="1" si="57"/>
        <v>556.9375</v>
      </c>
      <c r="AH227" s="312">
        <f t="shared" ca="1" si="57"/>
        <v>556.9375</v>
      </c>
    </row>
    <row r="228" spans="11:37">
      <c r="K228" s="312">
        <f ca="1">K$47/24</f>
        <v>556.9375</v>
      </c>
      <c r="L228" s="312">
        <f ca="1">K228</f>
        <v>556.9375</v>
      </c>
      <c r="M228" s="312">
        <f t="shared" ca="1" si="56"/>
        <v>556.9375</v>
      </c>
      <c r="N228" s="312">
        <f t="shared" ca="1" si="56"/>
        <v>556.9375</v>
      </c>
      <c r="O228" s="312">
        <f t="shared" ca="1" si="56"/>
        <v>556.9375</v>
      </c>
      <c r="P228" s="312">
        <f t="shared" ca="1" si="56"/>
        <v>556.9375</v>
      </c>
      <c r="Q228" s="312">
        <f t="shared" ca="1" si="56"/>
        <v>556.9375</v>
      </c>
      <c r="R228" s="312">
        <f t="shared" ca="1" si="56"/>
        <v>556.9375</v>
      </c>
      <c r="S228" s="312">
        <f t="shared" ca="1" si="56"/>
        <v>556.9375</v>
      </c>
      <c r="T228" s="312">
        <f t="shared" ca="1" si="56"/>
        <v>556.9375</v>
      </c>
      <c r="U228" s="312">
        <f t="shared" ca="1" si="56"/>
        <v>556.9375</v>
      </c>
      <c r="V228" s="312">
        <f t="shared" ca="1" si="56"/>
        <v>556.9375</v>
      </c>
      <c r="W228" s="312">
        <f t="shared" ca="1" si="56"/>
        <v>556.9375</v>
      </c>
      <c r="X228" s="312">
        <f t="shared" ca="1" si="56"/>
        <v>556.9375</v>
      </c>
      <c r="Y228" s="312">
        <f t="shared" ca="1" si="56"/>
        <v>556.9375</v>
      </c>
      <c r="Z228" s="312">
        <f t="shared" ca="1" si="56"/>
        <v>556.9375</v>
      </c>
      <c r="AA228" s="312">
        <f t="shared" ca="1" si="56"/>
        <v>556.9375</v>
      </c>
      <c r="AB228" s="312">
        <f t="shared" ca="1" si="56"/>
        <v>556.9375</v>
      </c>
      <c r="AC228" s="312">
        <f t="shared" ca="1" si="57"/>
        <v>556.9375</v>
      </c>
      <c r="AD228" s="312">
        <f t="shared" ca="1" si="57"/>
        <v>556.9375</v>
      </c>
      <c r="AE228" s="312">
        <f t="shared" ca="1" si="57"/>
        <v>556.9375</v>
      </c>
      <c r="AF228" s="312">
        <f t="shared" ca="1" si="57"/>
        <v>556.9375</v>
      </c>
      <c r="AG228" s="312">
        <f t="shared" ca="1" si="57"/>
        <v>556.9375</v>
      </c>
      <c r="AH228" s="312">
        <f t="shared" ca="1" si="57"/>
        <v>556.9375</v>
      </c>
    </row>
    <row r="229" spans="11:37">
      <c r="L229" s="312">
        <f ca="1">L$44/24</f>
        <v>1425.1875</v>
      </c>
      <c r="M229" s="312">
        <f ca="1">L229</f>
        <v>1425.1875</v>
      </c>
      <c r="N229" s="312">
        <f t="shared" ca="1" si="56"/>
        <v>1425.1875</v>
      </c>
      <c r="O229" s="312">
        <f t="shared" ca="1" si="56"/>
        <v>1425.1875</v>
      </c>
      <c r="P229" s="312">
        <f t="shared" ca="1" si="56"/>
        <v>1425.1875</v>
      </c>
      <c r="Q229" s="312">
        <f t="shared" ca="1" si="56"/>
        <v>1425.1875</v>
      </c>
      <c r="R229" s="312">
        <f t="shared" ca="1" si="56"/>
        <v>1425.1875</v>
      </c>
      <c r="S229" s="312">
        <f t="shared" ca="1" si="56"/>
        <v>1425.1875</v>
      </c>
      <c r="T229" s="312">
        <f t="shared" ca="1" si="56"/>
        <v>1425.1875</v>
      </c>
      <c r="U229" s="312">
        <f t="shared" ca="1" si="56"/>
        <v>1425.1875</v>
      </c>
      <c r="V229" s="312">
        <f t="shared" ca="1" si="56"/>
        <v>1425.1875</v>
      </c>
      <c r="W229" s="312">
        <f t="shared" ca="1" si="56"/>
        <v>1425.1875</v>
      </c>
      <c r="X229" s="312">
        <f t="shared" ca="1" si="56"/>
        <v>1425.1875</v>
      </c>
      <c r="Y229" s="312">
        <f t="shared" ca="1" si="56"/>
        <v>1425.1875</v>
      </c>
      <c r="Z229" s="312">
        <f t="shared" ca="1" si="56"/>
        <v>1425.1875</v>
      </c>
      <c r="AA229" s="312">
        <f t="shared" ca="1" si="56"/>
        <v>1425.1875</v>
      </c>
      <c r="AB229" s="312">
        <f t="shared" ca="1" si="56"/>
        <v>1425.1875</v>
      </c>
      <c r="AC229" s="312">
        <f t="shared" ca="1" si="57"/>
        <v>1425.1875</v>
      </c>
      <c r="AD229" s="312">
        <f t="shared" ca="1" si="57"/>
        <v>1425.1875</v>
      </c>
      <c r="AE229" s="312">
        <f t="shared" ca="1" si="57"/>
        <v>1425.1875</v>
      </c>
      <c r="AF229" s="312">
        <f t="shared" ca="1" si="57"/>
        <v>1425.1875</v>
      </c>
      <c r="AG229" s="312">
        <f t="shared" ca="1" si="57"/>
        <v>1425.1875</v>
      </c>
      <c r="AH229" s="312">
        <f t="shared" ca="1" si="57"/>
        <v>1425.1875</v>
      </c>
      <c r="AI229" s="312">
        <f t="shared" ca="1" si="57"/>
        <v>1425.1875</v>
      </c>
    </row>
    <row r="230" spans="11:37">
      <c r="L230" s="312">
        <f ca="1">L$45/24</f>
        <v>858.1875</v>
      </c>
      <c r="M230" s="312">
        <f ca="1">L230</f>
        <v>858.1875</v>
      </c>
      <c r="N230" s="312">
        <f t="shared" ca="1" si="56"/>
        <v>858.1875</v>
      </c>
      <c r="O230" s="312">
        <f t="shared" ca="1" si="56"/>
        <v>858.1875</v>
      </c>
      <c r="P230" s="312">
        <f t="shared" ca="1" si="56"/>
        <v>858.1875</v>
      </c>
      <c r="Q230" s="312">
        <f t="shared" ca="1" si="56"/>
        <v>858.1875</v>
      </c>
      <c r="R230" s="312">
        <f t="shared" ca="1" si="56"/>
        <v>858.1875</v>
      </c>
      <c r="S230" s="312">
        <f t="shared" ca="1" si="56"/>
        <v>858.1875</v>
      </c>
      <c r="T230" s="312">
        <f t="shared" ca="1" si="56"/>
        <v>858.1875</v>
      </c>
      <c r="U230" s="312">
        <f t="shared" ca="1" si="56"/>
        <v>858.1875</v>
      </c>
      <c r="V230" s="312">
        <f t="shared" ca="1" si="56"/>
        <v>858.1875</v>
      </c>
      <c r="W230" s="312">
        <f t="shared" ca="1" si="56"/>
        <v>858.1875</v>
      </c>
      <c r="X230" s="312">
        <f t="shared" ca="1" si="56"/>
        <v>858.1875</v>
      </c>
      <c r="Y230" s="312">
        <f t="shared" ca="1" si="56"/>
        <v>858.1875</v>
      </c>
      <c r="Z230" s="312">
        <f t="shared" ca="1" si="56"/>
        <v>858.1875</v>
      </c>
      <c r="AA230" s="312">
        <f t="shared" ca="1" si="56"/>
        <v>858.1875</v>
      </c>
      <c r="AB230" s="312">
        <f t="shared" ca="1" si="56"/>
        <v>858.1875</v>
      </c>
      <c r="AC230" s="312">
        <f t="shared" ca="1" si="57"/>
        <v>858.1875</v>
      </c>
      <c r="AD230" s="312">
        <f t="shared" ca="1" si="57"/>
        <v>858.1875</v>
      </c>
      <c r="AE230" s="312">
        <f t="shared" ca="1" si="57"/>
        <v>858.1875</v>
      </c>
      <c r="AF230" s="312">
        <f t="shared" ca="1" si="57"/>
        <v>858.1875</v>
      </c>
      <c r="AG230" s="312">
        <f t="shared" ca="1" si="57"/>
        <v>858.1875</v>
      </c>
      <c r="AH230" s="312">
        <f t="shared" ca="1" si="57"/>
        <v>858.1875</v>
      </c>
      <c r="AI230" s="312">
        <f t="shared" ca="1" si="57"/>
        <v>858.1875</v>
      </c>
    </row>
    <row r="231" spans="11:37">
      <c r="L231" s="312">
        <f ca="1">L$46/24</f>
        <v>1003.375</v>
      </c>
      <c r="M231" s="312">
        <f ca="1">L231</f>
        <v>1003.375</v>
      </c>
      <c r="N231" s="312">
        <f t="shared" ca="1" si="56"/>
        <v>1003.375</v>
      </c>
      <c r="O231" s="312">
        <f t="shared" ca="1" si="56"/>
        <v>1003.375</v>
      </c>
      <c r="P231" s="312">
        <f t="shared" ca="1" si="56"/>
        <v>1003.375</v>
      </c>
      <c r="Q231" s="312">
        <f t="shared" ca="1" si="56"/>
        <v>1003.375</v>
      </c>
      <c r="R231" s="312">
        <f t="shared" ca="1" si="56"/>
        <v>1003.375</v>
      </c>
      <c r="S231" s="312">
        <f t="shared" ca="1" si="56"/>
        <v>1003.375</v>
      </c>
      <c r="T231" s="312">
        <f t="shared" ca="1" si="56"/>
        <v>1003.375</v>
      </c>
      <c r="U231" s="312">
        <f t="shared" ca="1" si="56"/>
        <v>1003.375</v>
      </c>
      <c r="V231" s="312">
        <f t="shared" ca="1" si="56"/>
        <v>1003.375</v>
      </c>
      <c r="W231" s="312">
        <f t="shared" ca="1" si="56"/>
        <v>1003.375</v>
      </c>
      <c r="X231" s="312">
        <f t="shared" ca="1" si="56"/>
        <v>1003.375</v>
      </c>
      <c r="Y231" s="312">
        <f t="shared" ca="1" si="56"/>
        <v>1003.375</v>
      </c>
      <c r="Z231" s="312">
        <f t="shared" ca="1" si="56"/>
        <v>1003.375</v>
      </c>
      <c r="AA231" s="312">
        <f t="shared" ca="1" si="56"/>
        <v>1003.375</v>
      </c>
      <c r="AB231" s="312">
        <f t="shared" ca="1" si="56"/>
        <v>1003.375</v>
      </c>
      <c r="AC231" s="312">
        <f t="shared" ca="1" si="57"/>
        <v>1003.375</v>
      </c>
      <c r="AD231" s="312">
        <f t="shared" ca="1" si="57"/>
        <v>1003.375</v>
      </c>
      <c r="AE231" s="312">
        <f t="shared" ca="1" si="57"/>
        <v>1003.375</v>
      </c>
      <c r="AF231" s="312">
        <f t="shared" ca="1" si="57"/>
        <v>1003.375</v>
      </c>
      <c r="AG231" s="312">
        <f t="shared" ca="1" si="57"/>
        <v>1003.375</v>
      </c>
      <c r="AH231" s="312">
        <f t="shared" ca="1" si="57"/>
        <v>1003.375</v>
      </c>
      <c r="AI231" s="312">
        <f t="shared" ca="1" si="57"/>
        <v>1003.375</v>
      </c>
    </row>
    <row r="232" spans="11:37">
      <c r="L232" s="312">
        <f ca="1">L$47/24</f>
        <v>573.5625</v>
      </c>
      <c r="M232" s="312">
        <f ca="1">L232</f>
        <v>573.5625</v>
      </c>
      <c r="N232" s="312">
        <f t="shared" ca="1" si="56"/>
        <v>573.5625</v>
      </c>
      <c r="O232" s="312">
        <f t="shared" ca="1" si="56"/>
        <v>573.5625</v>
      </c>
      <c r="P232" s="312">
        <f t="shared" ca="1" si="56"/>
        <v>573.5625</v>
      </c>
      <c r="Q232" s="312">
        <f t="shared" ca="1" si="56"/>
        <v>573.5625</v>
      </c>
      <c r="R232" s="312">
        <f t="shared" ca="1" si="56"/>
        <v>573.5625</v>
      </c>
      <c r="S232" s="312">
        <f t="shared" ca="1" si="56"/>
        <v>573.5625</v>
      </c>
      <c r="T232" s="312">
        <f t="shared" ca="1" si="56"/>
        <v>573.5625</v>
      </c>
      <c r="U232" s="312">
        <f t="shared" ca="1" si="56"/>
        <v>573.5625</v>
      </c>
      <c r="V232" s="312">
        <f t="shared" ca="1" si="56"/>
        <v>573.5625</v>
      </c>
      <c r="W232" s="312">
        <f t="shared" ca="1" si="56"/>
        <v>573.5625</v>
      </c>
      <c r="X232" s="312">
        <f t="shared" ca="1" si="56"/>
        <v>573.5625</v>
      </c>
      <c r="Y232" s="312">
        <f t="shared" ca="1" si="56"/>
        <v>573.5625</v>
      </c>
      <c r="Z232" s="312">
        <f t="shared" ca="1" si="56"/>
        <v>573.5625</v>
      </c>
      <c r="AA232" s="312">
        <f t="shared" ca="1" si="56"/>
        <v>573.5625</v>
      </c>
      <c r="AB232" s="312">
        <f t="shared" ca="1" si="56"/>
        <v>573.5625</v>
      </c>
      <c r="AC232" s="312">
        <f t="shared" ca="1" si="57"/>
        <v>573.5625</v>
      </c>
      <c r="AD232" s="312">
        <f t="shared" ca="1" si="57"/>
        <v>573.5625</v>
      </c>
      <c r="AE232" s="312">
        <f t="shared" ca="1" si="57"/>
        <v>573.5625</v>
      </c>
      <c r="AF232" s="312">
        <f t="shared" ca="1" si="57"/>
        <v>573.5625</v>
      </c>
      <c r="AG232" s="312">
        <f t="shared" ca="1" si="57"/>
        <v>573.5625</v>
      </c>
      <c r="AH232" s="312">
        <f t="shared" ca="1" si="57"/>
        <v>573.5625</v>
      </c>
      <c r="AI232" s="312">
        <f t="shared" ca="1" si="57"/>
        <v>573.5625</v>
      </c>
    </row>
    <row r="233" spans="11:37">
      <c r="L233" s="312">
        <f ca="1">L$47/24</f>
        <v>573.5625</v>
      </c>
      <c r="M233" s="312">
        <f ca="1">L233</f>
        <v>573.5625</v>
      </c>
      <c r="N233" s="312">
        <f t="shared" ca="1" si="56"/>
        <v>573.5625</v>
      </c>
      <c r="O233" s="312">
        <f t="shared" ca="1" si="56"/>
        <v>573.5625</v>
      </c>
      <c r="P233" s="312">
        <f t="shared" ca="1" si="56"/>
        <v>573.5625</v>
      </c>
      <c r="Q233" s="312">
        <f t="shared" ca="1" si="56"/>
        <v>573.5625</v>
      </c>
      <c r="R233" s="312">
        <f t="shared" ca="1" si="56"/>
        <v>573.5625</v>
      </c>
      <c r="S233" s="312">
        <f t="shared" ca="1" si="56"/>
        <v>573.5625</v>
      </c>
      <c r="T233" s="312">
        <f t="shared" ca="1" si="56"/>
        <v>573.5625</v>
      </c>
      <c r="U233" s="312">
        <f t="shared" ca="1" si="56"/>
        <v>573.5625</v>
      </c>
      <c r="V233" s="312">
        <f t="shared" ca="1" si="56"/>
        <v>573.5625</v>
      </c>
      <c r="W233" s="312">
        <f t="shared" ca="1" si="56"/>
        <v>573.5625</v>
      </c>
      <c r="X233" s="312">
        <f t="shared" ca="1" si="56"/>
        <v>573.5625</v>
      </c>
      <c r="Y233" s="312">
        <f t="shared" ca="1" si="56"/>
        <v>573.5625</v>
      </c>
      <c r="Z233" s="312">
        <f t="shared" ca="1" si="56"/>
        <v>573.5625</v>
      </c>
      <c r="AA233" s="312">
        <f t="shared" ca="1" si="56"/>
        <v>573.5625</v>
      </c>
      <c r="AB233" s="312">
        <f t="shared" ca="1" si="56"/>
        <v>573.5625</v>
      </c>
      <c r="AC233" s="312">
        <f t="shared" ca="1" si="57"/>
        <v>573.5625</v>
      </c>
      <c r="AD233" s="312">
        <f t="shared" ca="1" si="57"/>
        <v>573.5625</v>
      </c>
      <c r="AE233" s="312">
        <f t="shared" ca="1" si="57"/>
        <v>573.5625</v>
      </c>
      <c r="AF233" s="312">
        <f t="shared" ca="1" si="57"/>
        <v>573.5625</v>
      </c>
      <c r="AG233" s="312">
        <f t="shared" ca="1" si="57"/>
        <v>573.5625</v>
      </c>
      <c r="AH233" s="312">
        <f t="shared" ca="1" si="57"/>
        <v>573.5625</v>
      </c>
      <c r="AI233" s="312">
        <f t="shared" ca="1" si="57"/>
        <v>573.5625</v>
      </c>
    </row>
    <row r="234" spans="11:37">
      <c r="M234" s="312">
        <f ca="1">M$44/24</f>
        <v>1487.0625</v>
      </c>
      <c r="N234" s="312">
        <f ca="1">M234</f>
        <v>1487.0625</v>
      </c>
      <c r="O234" s="312">
        <f t="shared" ca="1" si="56"/>
        <v>1487.0625</v>
      </c>
      <c r="P234" s="312">
        <f t="shared" ca="1" si="56"/>
        <v>1487.0625</v>
      </c>
      <c r="Q234" s="312">
        <f t="shared" ca="1" si="56"/>
        <v>1487.0625</v>
      </c>
      <c r="R234" s="312">
        <f t="shared" ca="1" si="56"/>
        <v>1487.0625</v>
      </c>
      <c r="S234" s="312">
        <f t="shared" ca="1" si="56"/>
        <v>1487.0625</v>
      </c>
      <c r="T234" s="312">
        <f t="shared" ca="1" si="56"/>
        <v>1487.0625</v>
      </c>
      <c r="U234" s="312">
        <f t="shared" ca="1" si="56"/>
        <v>1487.0625</v>
      </c>
      <c r="V234" s="312">
        <f t="shared" ca="1" si="56"/>
        <v>1487.0625</v>
      </c>
      <c r="W234" s="312">
        <f t="shared" ca="1" si="56"/>
        <v>1487.0625</v>
      </c>
      <c r="X234" s="312">
        <f t="shared" ca="1" si="56"/>
        <v>1487.0625</v>
      </c>
      <c r="Y234" s="312">
        <f t="shared" ca="1" si="56"/>
        <v>1487.0625</v>
      </c>
      <c r="Z234" s="312">
        <f t="shared" ca="1" si="56"/>
        <v>1487.0625</v>
      </c>
      <c r="AA234" s="312">
        <f t="shared" ca="1" si="56"/>
        <v>1487.0625</v>
      </c>
      <c r="AB234" s="312">
        <f t="shared" ca="1" si="56"/>
        <v>1487.0625</v>
      </c>
      <c r="AC234" s="312">
        <f t="shared" ca="1" si="57"/>
        <v>1487.0625</v>
      </c>
      <c r="AD234" s="312">
        <f t="shared" ca="1" si="57"/>
        <v>1487.0625</v>
      </c>
      <c r="AE234" s="312">
        <f t="shared" ca="1" si="57"/>
        <v>1487.0625</v>
      </c>
      <c r="AF234" s="312">
        <f t="shared" ca="1" si="57"/>
        <v>1487.0625</v>
      </c>
      <c r="AG234" s="312">
        <f t="shared" ca="1" si="57"/>
        <v>1487.0625</v>
      </c>
      <c r="AH234" s="312">
        <f t="shared" ca="1" si="57"/>
        <v>1487.0625</v>
      </c>
      <c r="AI234" s="312">
        <f t="shared" ca="1" si="57"/>
        <v>1487.0625</v>
      </c>
      <c r="AJ234" s="312">
        <f t="shared" ca="1" si="57"/>
        <v>1487.0625</v>
      </c>
    </row>
    <row r="235" spans="11:37">
      <c r="M235" s="312">
        <f ca="1">M$45/24</f>
        <v>895.5</v>
      </c>
      <c r="N235" s="312">
        <f t="shared" ref="N235:AC239" ca="1" si="58">M235</f>
        <v>895.5</v>
      </c>
      <c r="O235" s="312">
        <f t="shared" ca="1" si="58"/>
        <v>895.5</v>
      </c>
      <c r="P235" s="312">
        <f t="shared" ca="1" si="58"/>
        <v>895.5</v>
      </c>
      <c r="Q235" s="312">
        <f t="shared" ca="1" si="58"/>
        <v>895.5</v>
      </c>
      <c r="R235" s="312">
        <f t="shared" ca="1" si="58"/>
        <v>895.5</v>
      </c>
      <c r="S235" s="312">
        <f t="shared" ca="1" si="58"/>
        <v>895.5</v>
      </c>
      <c r="T235" s="312">
        <f t="shared" ca="1" si="58"/>
        <v>895.5</v>
      </c>
      <c r="U235" s="312">
        <f t="shared" ca="1" si="58"/>
        <v>895.5</v>
      </c>
      <c r="V235" s="312">
        <f t="shared" ca="1" si="58"/>
        <v>895.5</v>
      </c>
      <c r="W235" s="312">
        <f t="shared" ca="1" si="58"/>
        <v>895.5</v>
      </c>
      <c r="X235" s="312">
        <f t="shared" ca="1" si="58"/>
        <v>895.5</v>
      </c>
      <c r="Y235" s="312">
        <f t="shared" ca="1" si="58"/>
        <v>895.5</v>
      </c>
      <c r="Z235" s="312">
        <f t="shared" ca="1" si="58"/>
        <v>895.5</v>
      </c>
      <c r="AA235" s="312">
        <f t="shared" ca="1" si="58"/>
        <v>895.5</v>
      </c>
      <c r="AB235" s="312">
        <f t="shared" ca="1" si="58"/>
        <v>895.5</v>
      </c>
      <c r="AC235" s="312">
        <f t="shared" ca="1" si="58"/>
        <v>895.5</v>
      </c>
      <c r="AD235" s="312">
        <f t="shared" ca="1" si="57"/>
        <v>895.5</v>
      </c>
      <c r="AE235" s="312">
        <f t="shared" ca="1" si="57"/>
        <v>895.5</v>
      </c>
      <c r="AF235" s="312">
        <f t="shared" ca="1" si="57"/>
        <v>895.5</v>
      </c>
      <c r="AG235" s="312">
        <f t="shared" ca="1" si="57"/>
        <v>895.5</v>
      </c>
      <c r="AH235" s="312">
        <f t="shared" ca="1" si="57"/>
        <v>895.5</v>
      </c>
      <c r="AI235" s="312">
        <f t="shared" ca="1" si="57"/>
        <v>895.5</v>
      </c>
      <c r="AJ235" s="312">
        <f t="shared" ca="1" si="57"/>
        <v>895.5</v>
      </c>
    </row>
    <row r="236" spans="11:37">
      <c r="M236" s="312">
        <f ca="1">M$46/24</f>
        <v>1047</v>
      </c>
      <c r="N236" s="312">
        <f t="shared" ca="1" si="58"/>
        <v>1047</v>
      </c>
      <c r="O236" s="312">
        <f t="shared" ca="1" si="58"/>
        <v>1047</v>
      </c>
      <c r="P236" s="312">
        <f t="shared" ca="1" si="58"/>
        <v>1047</v>
      </c>
      <c r="Q236" s="312">
        <f t="shared" ca="1" si="58"/>
        <v>1047</v>
      </c>
      <c r="R236" s="312">
        <f t="shared" ca="1" si="58"/>
        <v>1047</v>
      </c>
      <c r="S236" s="312">
        <f t="shared" ca="1" si="58"/>
        <v>1047</v>
      </c>
      <c r="T236" s="312">
        <f t="shared" ca="1" si="58"/>
        <v>1047</v>
      </c>
      <c r="U236" s="312">
        <f t="shared" ca="1" si="58"/>
        <v>1047</v>
      </c>
      <c r="V236" s="312">
        <f t="shared" ca="1" si="58"/>
        <v>1047</v>
      </c>
      <c r="W236" s="312">
        <f t="shared" ca="1" si="58"/>
        <v>1047</v>
      </c>
      <c r="X236" s="312">
        <f t="shared" ca="1" si="58"/>
        <v>1047</v>
      </c>
      <c r="Y236" s="312">
        <f t="shared" ca="1" si="58"/>
        <v>1047</v>
      </c>
      <c r="Z236" s="312">
        <f t="shared" ca="1" si="58"/>
        <v>1047</v>
      </c>
      <c r="AA236" s="312">
        <f t="shared" ca="1" si="58"/>
        <v>1047</v>
      </c>
      <c r="AB236" s="312">
        <f t="shared" ca="1" si="58"/>
        <v>1047</v>
      </c>
      <c r="AC236" s="312">
        <f t="shared" ca="1" si="58"/>
        <v>1047</v>
      </c>
      <c r="AD236" s="312">
        <f t="shared" ca="1" si="57"/>
        <v>1047</v>
      </c>
      <c r="AE236" s="312">
        <f t="shared" ca="1" si="57"/>
        <v>1047</v>
      </c>
      <c r="AF236" s="312">
        <f t="shared" ca="1" si="57"/>
        <v>1047</v>
      </c>
      <c r="AG236" s="312">
        <f t="shared" ca="1" si="57"/>
        <v>1047</v>
      </c>
      <c r="AH236" s="312">
        <f t="shared" ca="1" si="57"/>
        <v>1047</v>
      </c>
      <c r="AI236" s="312">
        <f t="shared" ca="1" si="57"/>
        <v>1047</v>
      </c>
      <c r="AJ236" s="312">
        <f t="shared" ca="1" si="57"/>
        <v>1047</v>
      </c>
    </row>
    <row r="237" spans="11:37">
      <c r="M237" s="312">
        <f ca="1">M$47/24</f>
        <v>598.5</v>
      </c>
      <c r="N237" s="312">
        <f t="shared" ca="1" si="58"/>
        <v>598.5</v>
      </c>
      <c r="O237" s="312">
        <f t="shared" ca="1" si="58"/>
        <v>598.5</v>
      </c>
      <c r="P237" s="312">
        <f t="shared" ca="1" si="58"/>
        <v>598.5</v>
      </c>
      <c r="Q237" s="312">
        <f t="shared" ca="1" si="58"/>
        <v>598.5</v>
      </c>
      <c r="R237" s="312">
        <f t="shared" ca="1" si="58"/>
        <v>598.5</v>
      </c>
      <c r="S237" s="312">
        <f t="shared" ca="1" si="58"/>
        <v>598.5</v>
      </c>
      <c r="T237" s="312">
        <f t="shared" ca="1" si="58"/>
        <v>598.5</v>
      </c>
      <c r="U237" s="312">
        <f t="shared" ca="1" si="58"/>
        <v>598.5</v>
      </c>
      <c r="V237" s="312">
        <f t="shared" ca="1" si="58"/>
        <v>598.5</v>
      </c>
      <c r="W237" s="312">
        <f t="shared" ca="1" si="58"/>
        <v>598.5</v>
      </c>
      <c r="X237" s="312">
        <f t="shared" ca="1" si="58"/>
        <v>598.5</v>
      </c>
      <c r="Y237" s="312">
        <f t="shared" ca="1" si="58"/>
        <v>598.5</v>
      </c>
      <c r="Z237" s="312">
        <f t="shared" ca="1" si="58"/>
        <v>598.5</v>
      </c>
      <c r="AA237" s="312">
        <f t="shared" ca="1" si="58"/>
        <v>598.5</v>
      </c>
      <c r="AB237" s="312">
        <f t="shared" ca="1" si="58"/>
        <v>598.5</v>
      </c>
      <c r="AC237" s="312">
        <f t="shared" ca="1" si="58"/>
        <v>598.5</v>
      </c>
      <c r="AD237" s="312">
        <f t="shared" ca="1" si="57"/>
        <v>598.5</v>
      </c>
      <c r="AE237" s="312">
        <f t="shared" ca="1" si="57"/>
        <v>598.5</v>
      </c>
      <c r="AF237" s="312">
        <f t="shared" ca="1" si="57"/>
        <v>598.5</v>
      </c>
      <c r="AG237" s="312">
        <f t="shared" ca="1" si="57"/>
        <v>598.5</v>
      </c>
      <c r="AH237" s="312">
        <f t="shared" ca="1" si="57"/>
        <v>598.5</v>
      </c>
      <c r="AI237" s="312">
        <f t="shared" ca="1" si="57"/>
        <v>598.5</v>
      </c>
      <c r="AJ237" s="312">
        <f t="shared" ca="1" si="57"/>
        <v>598.5</v>
      </c>
    </row>
    <row r="238" spans="11:37">
      <c r="M238" s="312">
        <f ca="1">M$47/24</f>
        <v>598.5</v>
      </c>
      <c r="N238" s="312">
        <f t="shared" ca="1" si="58"/>
        <v>598.5</v>
      </c>
      <c r="O238" s="312">
        <f t="shared" ca="1" si="58"/>
        <v>598.5</v>
      </c>
      <c r="P238" s="312">
        <f t="shared" ca="1" si="58"/>
        <v>598.5</v>
      </c>
      <c r="Q238" s="312">
        <f t="shared" ca="1" si="58"/>
        <v>598.5</v>
      </c>
      <c r="R238" s="312">
        <f t="shared" ca="1" si="58"/>
        <v>598.5</v>
      </c>
      <c r="S238" s="312">
        <f t="shared" ca="1" si="58"/>
        <v>598.5</v>
      </c>
      <c r="T238" s="312">
        <f t="shared" ca="1" si="58"/>
        <v>598.5</v>
      </c>
      <c r="U238" s="312">
        <f t="shared" ca="1" si="58"/>
        <v>598.5</v>
      </c>
      <c r="V238" s="312">
        <f t="shared" ca="1" si="58"/>
        <v>598.5</v>
      </c>
      <c r="W238" s="312">
        <f t="shared" ca="1" si="58"/>
        <v>598.5</v>
      </c>
      <c r="X238" s="312">
        <f t="shared" ca="1" si="58"/>
        <v>598.5</v>
      </c>
      <c r="Y238" s="312">
        <f t="shared" ca="1" si="58"/>
        <v>598.5</v>
      </c>
      <c r="Z238" s="312">
        <f t="shared" ca="1" si="58"/>
        <v>598.5</v>
      </c>
      <c r="AA238" s="312">
        <f t="shared" ca="1" si="58"/>
        <v>598.5</v>
      </c>
      <c r="AB238" s="312">
        <f t="shared" ca="1" si="58"/>
        <v>598.5</v>
      </c>
      <c r="AC238" s="312">
        <f t="shared" ca="1" si="58"/>
        <v>598.5</v>
      </c>
      <c r="AD238" s="312">
        <f t="shared" ca="1" si="57"/>
        <v>598.5</v>
      </c>
      <c r="AE238" s="312">
        <f t="shared" ca="1" si="57"/>
        <v>598.5</v>
      </c>
      <c r="AF238" s="312">
        <f t="shared" ca="1" si="57"/>
        <v>598.5</v>
      </c>
      <c r="AG238" s="312">
        <f t="shared" ca="1" si="57"/>
        <v>598.5</v>
      </c>
      <c r="AH238" s="312">
        <f t="shared" ca="1" si="57"/>
        <v>598.5</v>
      </c>
      <c r="AI238" s="312">
        <f t="shared" ca="1" si="57"/>
        <v>598.5</v>
      </c>
      <c r="AJ238" s="312">
        <f t="shared" ca="1" si="57"/>
        <v>598.5</v>
      </c>
    </row>
    <row r="239" spans="11:37">
      <c r="N239" s="312">
        <f ca="1">N$44/24</f>
        <v>1565.4375</v>
      </c>
      <c r="O239" s="312">
        <f ca="1">N239</f>
        <v>1565.4375</v>
      </c>
      <c r="P239" s="312">
        <f t="shared" ca="1" si="58"/>
        <v>1565.4375</v>
      </c>
      <c r="Q239" s="312">
        <f t="shared" ca="1" si="58"/>
        <v>1565.4375</v>
      </c>
      <c r="R239" s="312">
        <f t="shared" ca="1" si="58"/>
        <v>1565.4375</v>
      </c>
      <c r="S239" s="312">
        <f t="shared" ca="1" si="58"/>
        <v>1565.4375</v>
      </c>
      <c r="T239" s="312">
        <f t="shared" ca="1" si="58"/>
        <v>1565.4375</v>
      </c>
      <c r="U239" s="312">
        <f t="shared" ca="1" si="58"/>
        <v>1565.4375</v>
      </c>
      <c r="V239" s="312">
        <f t="shared" ca="1" si="58"/>
        <v>1565.4375</v>
      </c>
      <c r="W239" s="312">
        <f t="shared" ca="1" si="58"/>
        <v>1565.4375</v>
      </c>
      <c r="X239" s="312">
        <f t="shared" ca="1" si="58"/>
        <v>1565.4375</v>
      </c>
      <c r="Y239" s="312">
        <f t="shared" ca="1" si="58"/>
        <v>1565.4375</v>
      </c>
      <c r="Z239" s="312">
        <f t="shared" ca="1" si="58"/>
        <v>1565.4375</v>
      </c>
      <c r="AA239" s="312">
        <f t="shared" ca="1" si="58"/>
        <v>1565.4375</v>
      </c>
      <c r="AB239" s="312">
        <f t="shared" ca="1" si="58"/>
        <v>1565.4375</v>
      </c>
      <c r="AC239" s="312">
        <f t="shared" ca="1" si="58"/>
        <v>1565.4375</v>
      </c>
      <c r="AD239" s="312">
        <f t="shared" ca="1" si="57"/>
        <v>1565.4375</v>
      </c>
      <c r="AE239" s="312">
        <f t="shared" ca="1" si="57"/>
        <v>1565.4375</v>
      </c>
      <c r="AF239" s="312">
        <f t="shared" ca="1" si="57"/>
        <v>1565.4375</v>
      </c>
      <c r="AG239" s="312">
        <f t="shared" ca="1" si="57"/>
        <v>1565.4375</v>
      </c>
      <c r="AH239" s="312">
        <f t="shared" ca="1" si="57"/>
        <v>1565.4375</v>
      </c>
      <c r="AI239" s="312">
        <f t="shared" ca="1" si="57"/>
        <v>1565.4375</v>
      </c>
      <c r="AJ239" s="312">
        <f t="shared" ca="1" si="57"/>
        <v>1565.4375</v>
      </c>
      <c r="AK239" s="312">
        <f ca="1">AJ239</f>
        <v>1565.4375</v>
      </c>
    </row>
    <row r="240" spans="11:37">
      <c r="N240" s="312">
        <f ca="1">N$45/24</f>
        <v>945.25</v>
      </c>
      <c r="O240" s="312">
        <f t="shared" ref="O240:AD244" ca="1" si="59">N240</f>
        <v>945.25</v>
      </c>
      <c r="P240" s="312">
        <f t="shared" ca="1" si="59"/>
        <v>945.25</v>
      </c>
      <c r="Q240" s="312">
        <f t="shared" ca="1" si="59"/>
        <v>945.25</v>
      </c>
      <c r="R240" s="312">
        <f t="shared" ca="1" si="59"/>
        <v>945.25</v>
      </c>
      <c r="S240" s="312">
        <f t="shared" ca="1" si="59"/>
        <v>945.25</v>
      </c>
      <c r="T240" s="312">
        <f t="shared" ca="1" si="59"/>
        <v>945.25</v>
      </c>
      <c r="U240" s="312">
        <f t="shared" ca="1" si="59"/>
        <v>945.25</v>
      </c>
      <c r="V240" s="312">
        <f t="shared" ca="1" si="59"/>
        <v>945.25</v>
      </c>
      <c r="W240" s="312">
        <f t="shared" ca="1" si="59"/>
        <v>945.25</v>
      </c>
      <c r="X240" s="312">
        <f t="shared" ca="1" si="59"/>
        <v>945.25</v>
      </c>
      <c r="Y240" s="312">
        <f t="shared" ca="1" si="59"/>
        <v>945.25</v>
      </c>
      <c r="Z240" s="312">
        <f t="shared" ca="1" si="59"/>
        <v>945.25</v>
      </c>
      <c r="AA240" s="312">
        <f t="shared" ca="1" si="59"/>
        <v>945.25</v>
      </c>
      <c r="AB240" s="312">
        <f t="shared" ca="1" si="59"/>
        <v>945.25</v>
      </c>
      <c r="AC240" s="312">
        <f t="shared" ca="1" si="59"/>
        <v>945.25</v>
      </c>
      <c r="AD240" s="312">
        <f t="shared" ca="1" si="59"/>
        <v>945.25</v>
      </c>
      <c r="AE240" s="312">
        <f t="shared" ref="AE240:AN255" ca="1" si="60">AD240</f>
        <v>945.25</v>
      </c>
      <c r="AF240" s="312">
        <f t="shared" ca="1" si="60"/>
        <v>945.25</v>
      </c>
      <c r="AG240" s="312">
        <f t="shared" ca="1" si="60"/>
        <v>945.25</v>
      </c>
      <c r="AH240" s="312">
        <f t="shared" ca="1" si="60"/>
        <v>945.25</v>
      </c>
      <c r="AI240" s="312">
        <f t="shared" ca="1" si="60"/>
        <v>945.25</v>
      </c>
      <c r="AJ240" s="312">
        <f t="shared" ca="1" si="60"/>
        <v>945.25</v>
      </c>
      <c r="AK240" s="312">
        <f t="shared" ca="1" si="60"/>
        <v>945.25</v>
      </c>
    </row>
    <row r="241" spans="14:40">
      <c r="N241" s="312">
        <f ca="1">N$46/24</f>
        <v>1105.1666666666667</v>
      </c>
      <c r="O241" s="312">
        <f t="shared" ca="1" si="59"/>
        <v>1105.1666666666667</v>
      </c>
      <c r="P241" s="312">
        <f t="shared" ca="1" si="59"/>
        <v>1105.1666666666667</v>
      </c>
      <c r="Q241" s="312">
        <f t="shared" ca="1" si="59"/>
        <v>1105.1666666666667</v>
      </c>
      <c r="R241" s="312">
        <f t="shared" ca="1" si="59"/>
        <v>1105.1666666666667</v>
      </c>
      <c r="S241" s="312">
        <f t="shared" ca="1" si="59"/>
        <v>1105.1666666666667</v>
      </c>
      <c r="T241" s="312">
        <f t="shared" ca="1" si="59"/>
        <v>1105.1666666666667</v>
      </c>
      <c r="U241" s="312">
        <f t="shared" ca="1" si="59"/>
        <v>1105.1666666666667</v>
      </c>
      <c r="V241" s="312">
        <f t="shared" ca="1" si="59"/>
        <v>1105.1666666666667</v>
      </c>
      <c r="W241" s="312">
        <f t="shared" ca="1" si="59"/>
        <v>1105.1666666666667</v>
      </c>
      <c r="X241" s="312">
        <f t="shared" ca="1" si="59"/>
        <v>1105.1666666666667</v>
      </c>
      <c r="Y241" s="312">
        <f t="shared" ca="1" si="59"/>
        <v>1105.1666666666667</v>
      </c>
      <c r="Z241" s="312">
        <f t="shared" ca="1" si="59"/>
        <v>1105.1666666666667</v>
      </c>
      <c r="AA241" s="312">
        <f t="shared" ca="1" si="59"/>
        <v>1105.1666666666667</v>
      </c>
      <c r="AB241" s="312">
        <f t="shared" ca="1" si="59"/>
        <v>1105.1666666666667</v>
      </c>
      <c r="AC241" s="312">
        <f t="shared" ca="1" si="59"/>
        <v>1105.1666666666667</v>
      </c>
      <c r="AD241" s="312">
        <f t="shared" ca="1" si="59"/>
        <v>1105.1666666666667</v>
      </c>
      <c r="AE241" s="312">
        <f t="shared" ca="1" si="60"/>
        <v>1105.1666666666667</v>
      </c>
      <c r="AF241" s="312">
        <f t="shared" ca="1" si="60"/>
        <v>1105.1666666666667</v>
      </c>
      <c r="AG241" s="312">
        <f t="shared" ca="1" si="60"/>
        <v>1105.1666666666667</v>
      </c>
      <c r="AH241" s="312">
        <f t="shared" ca="1" si="60"/>
        <v>1105.1666666666667</v>
      </c>
      <c r="AI241" s="312">
        <f t="shared" ca="1" si="60"/>
        <v>1105.1666666666667</v>
      </c>
      <c r="AJ241" s="312">
        <f t="shared" ca="1" si="60"/>
        <v>1105.1666666666667</v>
      </c>
      <c r="AK241" s="312">
        <f t="shared" ca="1" si="60"/>
        <v>1105.1666666666667</v>
      </c>
    </row>
    <row r="242" spans="14:40">
      <c r="N242" s="312">
        <f ca="1">N$47/24</f>
        <v>631.75</v>
      </c>
      <c r="O242" s="312">
        <f t="shared" ca="1" si="59"/>
        <v>631.75</v>
      </c>
      <c r="P242" s="312">
        <f t="shared" ca="1" si="59"/>
        <v>631.75</v>
      </c>
      <c r="Q242" s="312">
        <f t="shared" ca="1" si="59"/>
        <v>631.75</v>
      </c>
      <c r="R242" s="312">
        <f t="shared" ca="1" si="59"/>
        <v>631.75</v>
      </c>
      <c r="S242" s="312">
        <f t="shared" ca="1" si="59"/>
        <v>631.75</v>
      </c>
      <c r="T242" s="312">
        <f t="shared" ca="1" si="59"/>
        <v>631.75</v>
      </c>
      <c r="U242" s="312">
        <f t="shared" ca="1" si="59"/>
        <v>631.75</v>
      </c>
      <c r="V242" s="312">
        <f t="shared" ca="1" si="59"/>
        <v>631.75</v>
      </c>
      <c r="W242" s="312">
        <f t="shared" ca="1" si="59"/>
        <v>631.75</v>
      </c>
      <c r="X242" s="312">
        <f t="shared" ca="1" si="59"/>
        <v>631.75</v>
      </c>
      <c r="Y242" s="312">
        <f t="shared" ca="1" si="59"/>
        <v>631.75</v>
      </c>
      <c r="Z242" s="312">
        <f t="shared" ca="1" si="59"/>
        <v>631.75</v>
      </c>
      <c r="AA242" s="312">
        <f t="shared" ca="1" si="59"/>
        <v>631.75</v>
      </c>
      <c r="AB242" s="312">
        <f t="shared" ca="1" si="59"/>
        <v>631.75</v>
      </c>
      <c r="AC242" s="312">
        <f t="shared" ca="1" si="59"/>
        <v>631.75</v>
      </c>
      <c r="AD242" s="312">
        <f t="shared" ca="1" si="59"/>
        <v>631.75</v>
      </c>
      <c r="AE242" s="312">
        <f t="shared" ca="1" si="60"/>
        <v>631.75</v>
      </c>
      <c r="AF242" s="312">
        <f t="shared" ca="1" si="60"/>
        <v>631.75</v>
      </c>
      <c r="AG242" s="312">
        <f t="shared" ca="1" si="60"/>
        <v>631.75</v>
      </c>
      <c r="AH242" s="312">
        <f t="shared" ca="1" si="60"/>
        <v>631.75</v>
      </c>
      <c r="AI242" s="312">
        <f t="shared" ca="1" si="60"/>
        <v>631.75</v>
      </c>
      <c r="AJ242" s="312">
        <f t="shared" ca="1" si="60"/>
        <v>631.75</v>
      </c>
      <c r="AK242" s="312">
        <f t="shared" ca="1" si="60"/>
        <v>631.75</v>
      </c>
    </row>
    <row r="243" spans="14:40">
      <c r="N243" s="312">
        <f ca="1">N$47/24</f>
        <v>631.75</v>
      </c>
      <c r="O243" s="312">
        <f t="shared" ca="1" si="59"/>
        <v>631.75</v>
      </c>
      <c r="P243" s="312">
        <f t="shared" ca="1" si="59"/>
        <v>631.75</v>
      </c>
      <c r="Q243" s="312">
        <f t="shared" ca="1" si="59"/>
        <v>631.75</v>
      </c>
      <c r="R243" s="312">
        <f t="shared" ca="1" si="59"/>
        <v>631.75</v>
      </c>
      <c r="S243" s="312">
        <f t="shared" ca="1" si="59"/>
        <v>631.75</v>
      </c>
      <c r="T243" s="312">
        <f t="shared" ca="1" si="59"/>
        <v>631.75</v>
      </c>
      <c r="U243" s="312">
        <f t="shared" ca="1" si="59"/>
        <v>631.75</v>
      </c>
      <c r="V243" s="312">
        <f t="shared" ca="1" si="59"/>
        <v>631.75</v>
      </c>
      <c r="W243" s="312">
        <f t="shared" ca="1" si="59"/>
        <v>631.75</v>
      </c>
      <c r="X243" s="312">
        <f t="shared" ca="1" si="59"/>
        <v>631.75</v>
      </c>
      <c r="Y243" s="312">
        <f t="shared" ca="1" si="59"/>
        <v>631.75</v>
      </c>
      <c r="Z243" s="312">
        <f t="shared" ca="1" si="59"/>
        <v>631.75</v>
      </c>
      <c r="AA243" s="312">
        <f t="shared" ca="1" si="59"/>
        <v>631.75</v>
      </c>
      <c r="AB243" s="312">
        <f t="shared" ca="1" si="59"/>
        <v>631.75</v>
      </c>
      <c r="AC243" s="312">
        <f t="shared" ca="1" si="59"/>
        <v>631.75</v>
      </c>
      <c r="AD243" s="312">
        <f t="shared" ca="1" si="59"/>
        <v>631.75</v>
      </c>
      <c r="AE243" s="312">
        <f t="shared" ca="1" si="60"/>
        <v>631.75</v>
      </c>
      <c r="AF243" s="312">
        <f t="shared" ca="1" si="60"/>
        <v>631.75</v>
      </c>
      <c r="AG243" s="312">
        <f t="shared" ca="1" si="60"/>
        <v>631.75</v>
      </c>
      <c r="AH243" s="312">
        <f t="shared" ca="1" si="60"/>
        <v>631.75</v>
      </c>
      <c r="AI243" s="312">
        <f t="shared" ca="1" si="60"/>
        <v>631.75</v>
      </c>
      <c r="AJ243" s="312">
        <f t="shared" ca="1" si="60"/>
        <v>631.75</v>
      </c>
      <c r="AK243" s="312">
        <f t="shared" ca="1" si="60"/>
        <v>631.75</v>
      </c>
    </row>
    <row r="244" spans="14:40">
      <c r="O244" s="312">
        <f ca="1">O$44/24</f>
        <v>1660.3125</v>
      </c>
      <c r="P244" s="312">
        <f ca="1">O244</f>
        <v>1660.3125</v>
      </c>
      <c r="Q244" s="312">
        <f t="shared" ca="1" si="59"/>
        <v>1660.3125</v>
      </c>
      <c r="R244" s="312">
        <f t="shared" ca="1" si="59"/>
        <v>1660.3125</v>
      </c>
      <c r="S244" s="312">
        <f t="shared" ca="1" si="59"/>
        <v>1660.3125</v>
      </c>
      <c r="T244" s="312">
        <f t="shared" ca="1" si="59"/>
        <v>1660.3125</v>
      </c>
      <c r="U244" s="312">
        <f t="shared" ca="1" si="59"/>
        <v>1660.3125</v>
      </c>
      <c r="V244" s="312">
        <f t="shared" ca="1" si="59"/>
        <v>1660.3125</v>
      </c>
      <c r="W244" s="312">
        <f t="shared" ca="1" si="59"/>
        <v>1660.3125</v>
      </c>
      <c r="X244" s="312">
        <f t="shared" ca="1" si="59"/>
        <v>1660.3125</v>
      </c>
      <c r="Y244" s="312">
        <f t="shared" ca="1" si="59"/>
        <v>1660.3125</v>
      </c>
      <c r="Z244" s="312">
        <f t="shared" ca="1" si="59"/>
        <v>1660.3125</v>
      </c>
      <c r="AA244" s="312">
        <f t="shared" ca="1" si="59"/>
        <v>1660.3125</v>
      </c>
      <c r="AB244" s="312">
        <f t="shared" ca="1" si="59"/>
        <v>1660.3125</v>
      </c>
      <c r="AC244" s="312">
        <f t="shared" ca="1" si="59"/>
        <v>1660.3125</v>
      </c>
      <c r="AD244" s="312">
        <f t="shared" ca="1" si="59"/>
        <v>1660.3125</v>
      </c>
      <c r="AE244" s="312">
        <f t="shared" ca="1" si="60"/>
        <v>1660.3125</v>
      </c>
      <c r="AF244" s="312">
        <f t="shared" ca="1" si="60"/>
        <v>1660.3125</v>
      </c>
      <c r="AG244" s="312">
        <f t="shared" ca="1" si="60"/>
        <v>1660.3125</v>
      </c>
      <c r="AH244" s="312">
        <f t="shared" ca="1" si="60"/>
        <v>1660.3125</v>
      </c>
      <c r="AI244" s="312">
        <f t="shared" ca="1" si="60"/>
        <v>1660.3125</v>
      </c>
      <c r="AJ244" s="312">
        <f t="shared" ca="1" si="60"/>
        <v>1660.3125</v>
      </c>
      <c r="AK244" s="312">
        <f t="shared" ca="1" si="60"/>
        <v>1660.3125</v>
      </c>
      <c r="AL244" s="312">
        <f ca="1">AK244</f>
        <v>1660.3125</v>
      </c>
    </row>
    <row r="245" spans="14:40">
      <c r="O245" s="312">
        <f ca="1">O$45/24</f>
        <v>1003.2916666666666</v>
      </c>
      <c r="P245" s="312">
        <f t="shared" ref="P245:AE249" ca="1" si="61">O245</f>
        <v>1003.2916666666666</v>
      </c>
      <c r="Q245" s="312">
        <f t="shared" ca="1" si="61"/>
        <v>1003.2916666666666</v>
      </c>
      <c r="R245" s="312">
        <f t="shared" ca="1" si="61"/>
        <v>1003.2916666666666</v>
      </c>
      <c r="S245" s="312">
        <f t="shared" ca="1" si="61"/>
        <v>1003.2916666666666</v>
      </c>
      <c r="T245" s="312">
        <f t="shared" ca="1" si="61"/>
        <v>1003.2916666666666</v>
      </c>
      <c r="U245" s="312">
        <f t="shared" ca="1" si="61"/>
        <v>1003.2916666666666</v>
      </c>
      <c r="V245" s="312">
        <f t="shared" ca="1" si="61"/>
        <v>1003.2916666666666</v>
      </c>
      <c r="W245" s="312">
        <f t="shared" ca="1" si="61"/>
        <v>1003.2916666666666</v>
      </c>
      <c r="X245" s="312">
        <f t="shared" ca="1" si="61"/>
        <v>1003.2916666666666</v>
      </c>
      <c r="Y245" s="312">
        <f t="shared" ca="1" si="61"/>
        <v>1003.2916666666666</v>
      </c>
      <c r="Z245" s="312">
        <f t="shared" ca="1" si="61"/>
        <v>1003.2916666666666</v>
      </c>
      <c r="AA245" s="312">
        <f t="shared" ca="1" si="61"/>
        <v>1003.2916666666666</v>
      </c>
      <c r="AB245" s="312">
        <f t="shared" ca="1" si="61"/>
        <v>1003.2916666666666</v>
      </c>
      <c r="AC245" s="312">
        <f t="shared" ca="1" si="61"/>
        <v>1003.2916666666666</v>
      </c>
      <c r="AD245" s="312">
        <f t="shared" ca="1" si="61"/>
        <v>1003.2916666666666</v>
      </c>
      <c r="AE245" s="312">
        <f t="shared" ca="1" si="61"/>
        <v>1003.2916666666666</v>
      </c>
      <c r="AF245" s="312">
        <f t="shared" ca="1" si="60"/>
        <v>1003.2916666666666</v>
      </c>
      <c r="AG245" s="312">
        <f t="shared" ca="1" si="60"/>
        <v>1003.2916666666666</v>
      </c>
      <c r="AH245" s="312">
        <f t="shared" ca="1" si="60"/>
        <v>1003.2916666666666</v>
      </c>
      <c r="AI245" s="312">
        <f t="shared" ca="1" si="60"/>
        <v>1003.2916666666666</v>
      </c>
      <c r="AJ245" s="312">
        <f t="shared" ca="1" si="60"/>
        <v>1003.2916666666666</v>
      </c>
      <c r="AK245" s="312">
        <f t="shared" ca="1" si="60"/>
        <v>1003.2916666666666</v>
      </c>
      <c r="AL245" s="312">
        <f t="shared" ca="1" si="60"/>
        <v>1003.2916666666666</v>
      </c>
    </row>
    <row r="246" spans="14:40">
      <c r="O246" s="312">
        <f ca="1">O$46/24</f>
        <v>1170.6041666666667</v>
      </c>
      <c r="P246" s="312">
        <f t="shared" ca="1" si="61"/>
        <v>1170.6041666666667</v>
      </c>
      <c r="Q246" s="312">
        <f t="shared" ca="1" si="61"/>
        <v>1170.6041666666667</v>
      </c>
      <c r="R246" s="312">
        <f t="shared" ca="1" si="61"/>
        <v>1170.6041666666667</v>
      </c>
      <c r="S246" s="312">
        <f t="shared" ca="1" si="61"/>
        <v>1170.6041666666667</v>
      </c>
      <c r="T246" s="312">
        <f t="shared" ca="1" si="61"/>
        <v>1170.6041666666667</v>
      </c>
      <c r="U246" s="312">
        <f t="shared" ca="1" si="61"/>
        <v>1170.6041666666667</v>
      </c>
      <c r="V246" s="312">
        <f t="shared" ca="1" si="61"/>
        <v>1170.6041666666667</v>
      </c>
      <c r="W246" s="312">
        <f t="shared" ca="1" si="61"/>
        <v>1170.6041666666667</v>
      </c>
      <c r="X246" s="312">
        <f t="shared" ca="1" si="61"/>
        <v>1170.6041666666667</v>
      </c>
      <c r="Y246" s="312">
        <f t="shared" ca="1" si="61"/>
        <v>1170.6041666666667</v>
      </c>
      <c r="Z246" s="312">
        <f t="shared" ca="1" si="61"/>
        <v>1170.6041666666667</v>
      </c>
      <c r="AA246" s="312">
        <f t="shared" ca="1" si="61"/>
        <v>1170.6041666666667</v>
      </c>
      <c r="AB246" s="312">
        <f t="shared" ca="1" si="61"/>
        <v>1170.6041666666667</v>
      </c>
      <c r="AC246" s="312">
        <f t="shared" ca="1" si="61"/>
        <v>1170.6041666666667</v>
      </c>
      <c r="AD246" s="312">
        <f t="shared" ca="1" si="61"/>
        <v>1170.6041666666667</v>
      </c>
      <c r="AE246" s="312">
        <f t="shared" ca="1" si="61"/>
        <v>1170.6041666666667</v>
      </c>
      <c r="AF246" s="312">
        <f t="shared" ca="1" si="60"/>
        <v>1170.6041666666667</v>
      </c>
      <c r="AG246" s="312">
        <f t="shared" ca="1" si="60"/>
        <v>1170.6041666666667</v>
      </c>
      <c r="AH246" s="312">
        <f t="shared" ca="1" si="60"/>
        <v>1170.6041666666667</v>
      </c>
      <c r="AI246" s="312">
        <f t="shared" ca="1" si="60"/>
        <v>1170.6041666666667</v>
      </c>
      <c r="AJ246" s="312">
        <f t="shared" ca="1" si="60"/>
        <v>1170.6041666666667</v>
      </c>
      <c r="AK246" s="312">
        <f t="shared" ca="1" si="60"/>
        <v>1170.6041666666667</v>
      </c>
      <c r="AL246" s="312">
        <f t="shared" ca="1" si="60"/>
        <v>1170.6041666666667</v>
      </c>
    </row>
    <row r="247" spans="14:40">
      <c r="O247" s="312">
        <f ca="1">O$47/24</f>
        <v>673.3125</v>
      </c>
      <c r="P247" s="312">
        <f t="shared" ca="1" si="61"/>
        <v>673.3125</v>
      </c>
      <c r="Q247" s="312">
        <f t="shared" ca="1" si="61"/>
        <v>673.3125</v>
      </c>
      <c r="R247" s="312">
        <f t="shared" ca="1" si="61"/>
        <v>673.3125</v>
      </c>
      <c r="S247" s="312">
        <f t="shared" ca="1" si="61"/>
        <v>673.3125</v>
      </c>
      <c r="T247" s="312">
        <f t="shared" ca="1" si="61"/>
        <v>673.3125</v>
      </c>
      <c r="U247" s="312">
        <f t="shared" ca="1" si="61"/>
        <v>673.3125</v>
      </c>
      <c r="V247" s="312">
        <f t="shared" ca="1" si="61"/>
        <v>673.3125</v>
      </c>
      <c r="W247" s="312">
        <f t="shared" ca="1" si="61"/>
        <v>673.3125</v>
      </c>
      <c r="X247" s="312">
        <f t="shared" ca="1" si="61"/>
        <v>673.3125</v>
      </c>
      <c r="Y247" s="312">
        <f t="shared" ca="1" si="61"/>
        <v>673.3125</v>
      </c>
      <c r="Z247" s="312">
        <f t="shared" ca="1" si="61"/>
        <v>673.3125</v>
      </c>
      <c r="AA247" s="312">
        <f t="shared" ca="1" si="61"/>
        <v>673.3125</v>
      </c>
      <c r="AB247" s="312">
        <f t="shared" ca="1" si="61"/>
        <v>673.3125</v>
      </c>
      <c r="AC247" s="312">
        <f t="shared" ca="1" si="61"/>
        <v>673.3125</v>
      </c>
      <c r="AD247" s="312">
        <f t="shared" ca="1" si="61"/>
        <v>673.3125</v>
      </c>
      <c r="AE247" s="312">
        <f t="shared" ca="1" si="61"/>
        <v>673.3125</v>
      </c>
      <c r="AF247" s="312">
        <f t="shared" ca="1" si="60"/>
        <v>673.3125</v>
      </c>
      <c r="AG247" s="312">
        <f t="shared" ca="1" si="60"/>
        <v>673.3125</v>
      </c>
      <c r="AH247" s="312">
        <f t="shared" ca="1" si="60"/>
        <v>673.3125</v>
      </c>
      <c r="AI247" s="312">
        <f t="shared" ca="1" si="60"/>
        <v>673.3125</v>
      </c>
      <c r="AJ247" s="312">
        <f t="shared" ca="1" si="60"/>
        <v>673.3125</v>
      </c>
      <c r="AK247" s="312">
        <f t="shared" ca="1" si="60"/>
        <v>673.3125</v>
      </c>
      <c r="AL247" s="312">
        <f t="shared" ca="1" si="60"/>
        <v>673.3125</v>
      </c>
    </row>
    <row r="248" spans="14:40">
      <c r="O248" s="312">
        <f ca="1">O$47/24</f>
        <v>673.3125</v>
      </c>
      <c r="P248" s="312">
        <f t="shared" ca="1" si="61"/>
        <v>673.3125</v>
      </c>
      <c r="Q248" s="312">
        <f t="shared" ca="1" si="61"/>
        <v>673.3125</v>
      </c>
      <c r="R248" s="312">
        <f t="shared" ca="1" si="61"/>
        <v>673.3125</v>
      </c>
      <c r="S248" s="312">
        <f t="shared" ca="1" si="61"/>
        <v>673.3125</v>
      </c>
      <c r="T248" s="312">
        <f t="shared" ca="1" si="61"/>
        <v>673.3125</v>
      </c>
      <c r="U248" s="312">
        <f t="shared" ca="1" si="61"/>
        <v>673.3125</v>
      </c>
      <c r="V248" s="312">
        <f t="shared" ca="1" si="61"/>
        <v>673.3125</v>
      </c>
      <c r="W248" s="312">
        <f t="shared" ca="1" si="61"/>
        <v>673.3125</v>
      </c>
      <c r="X248" s="312">
        <f t="shared" ca="1" si="61"/>
        <v>673.3125</v>
      </c>
      <c r="Y248" s="312">
        <f t="shared" ca="1" si="61"/>
        <v>673.3125</v>
      </c>
      <c r="Z248" s="312">
        <f t="shared" ca="1" si="61"/>
        <v>673.3125</v>
      </c>
      <c r="AA248" s="312">
        <f t="shared" ca="1" si="61"/>
        <v>673.3125</v>
      </c>
      <c r="AB248" s="312">
        <f t="shared" ca="1" si="61"/>
        <v>673.3125</v>
      </c>
      <c r="AC248" s="312">
        <f t="shared" ca="1" si="61"/>
        <v>673.3125</v>
      </c>
      <c r="AD248" s="312">
        <f t="shared" ca="1" si="61"/>
        <v>673.3125</v>
      </c>
      <c r="AE248" s="312">
        <f t="shared" ca="1" si="61"/>
        <v>673.3125</v>
      </c>
      <c r="AF248" s="312">
        <f t="shared" ca="1" si="60"/>
        <v>673.3125</v>
      </c>
      <c r="AG248" s="312">
        <f t="shared" ca="1" si="60"/>
        <v>673.3125</v>
      </c>
      <c r="AH248" s="312">
        <f t="shared" ca="1" si="60"/>
        <v>673.3125</v>
      </c>
      <c r="AI248" s="312">
        <f t="shared" ca="1" si="60"/>
        <v>673.3125</v>
      </c>
      <c r="AJ248" s="312">
        <f t="shared" ca="1" si="60"/>
        <v>673.3125</v>
      </c>
      <c r="AK248" s="312">
        <f t="shared" ca="1" si="60"/>
        <v>673.3125</v>
      </c>
      <c r="AL248" s="312">
        <f t="shared" ca="1" si="60"/>
        <v>673.3125</v>
      </c>
    </row>
    <row r="249" spans="14:40">
      <c r="P249" s="312">
        <f ca="1">P$44/24</f>
        <v>1779.9375</v>
      </c>
      <c r="Q249" s="312">
        <f ca="1">P249</f>
        <v>1779.9375</v>
      </c>
      <c r="R249" s="312">
        <f t="shared" ca="1" si="61"/>
        <v>1779.9375</v>
      </c>
      <c r="S249" s="312">
        <f t="shared" ca="1" si="61"/>
        <v>1779.9375</v>
      </c>
      <c r="T249" s="312">
        <f t="shared" ca="1" si="61"/>
        <v>1779.9375</v>
      </c>
      <c r="U249" s="312">
        <f t="shared" ca="1" si="61"/>
        <v>1779.9375</v>
      </c>
      <c r="V249" s="312">
        <f t="shared" ca="1" si="61"/>
        <v>1779.9375</v>
      </c>
      <c r="W249" s="312">
        <f t="shared" ca="1" si="61"/>
        <v>1779.9375</v>
      </c>
      <c r="X249" s="312">
        <f t="shared" ca="1" si="61"/>
        <v>1779.9375</v>
      </c>
      <c r="Y249" s="312">
        <f t="shared" ca="1" si="61"/>
        <v>1779.9375</v>
      </c>
      <c r="Z249" s="312">
        <f t="shared" ca="1" si="61"/>
        <v>1779.9375</v>
      </c>
      <c r="AA249" s="312">
        <f t="shared" ca="1" si="61"/>
        <v>1779.9375</v>
      </c>
      <c r="AB249" s="312">
        <f t="shared" ca="1" si="61"/>
        <v>1779.9375</v>
      </c>
      <c r="AC249" s="312">
        <f t="shared" ca="1" si="61"/>
        <v>1779.9375</v>
      </c>
      <c r="AD249" s="312">
        <f t="shared" ca="1" si="61"/>
        <v>1779.9375</v>
      </c>
      <c r="AE249" s="312">
        <f t="shared" ca="1" si="61"/>
        <v>1779.9375</v>
      </c>
      <c r="AF249" s="312">
        <f t="shared" ca="1" si="60"/>
        <v>1779.9375</v>
      </c>
      <c r="AG249" s="312">
        <f t="shared" ca="1" si="60"/>
        <v>1779.9375</v>
      </c>
      <c r="AH249" s="312">
        <f t="shared" ca="1" si="60"/>
        <v>1779.9375</v>
      </c>
      <c r="AI249" s="312">
        <f t="shared" ca="1" si="60"/>
        <v>1779.9375</v>
      </c>
      <c r="AJ249" s="312">
        <f t="shared" ca="1" si="60"/>
        <v>1779.9375</v>
      </c>
      <c r="AK249" s="312">
        <f t="shared" ca="1" si="60"/>
        <v>1779.9375</v>
      </c>
      <c r="AL249" s="312">
        <f t="shared" ca="1" si="60"/>
        <v>1779.9375</v>
      </c>
      <c r="AM249" s="312">
        <f ca="1">AL249</f>
        <v>1779.9375</v>
      </c>
    </row>
    <row r="250" spans="14:40">
      <c r="P250" s="312">
        <f ca="1">P$45/24</f>
        <v>1073.7708333333333</v>
      </c>
      <c r="Q250" s="312">
        <f t="shared" ref="Q250:AF254" ca="1" si="62">P250</f>
        <v>1073.7708333333333</v>
      </c>
      <c r="R250" s="312">
        <f t="shared" ca="1" si="62"/>
        <v>1073.7708333333333</v>
      </c>
      <c r="S250" s="312">
        <f t="shared" ca="1" si="62"/>
        <v>1073.7708333333333</v>
      </c>
      <c r="T250" s="312">
        <f t="shared" ca="1" si="62"/>
        <v>1073.7708333333333</v>
      </c>
      <c r="U250" s="312">
        <f t="shared" ca="1" si="62"/>
        <v>1073.7708333333333</v>
      </c>
      <c r="V250" s="312">
        <f t="shared" ca="1" si="62"/>
        <v>1073.7708333333333</v>
      </c>
      <c r="W250" s="312">
        <f t="shared" ca="1" si="62"/>
        <v>1073.7708333333333</v>
      </c>
      <c r="X250" s="312">
        <f t="shared" ca="1" si="62"/>
        <v>1073.7708333333333</v>
      </c>
      <c r="Y250" s="312">
        <f t="shared" ca="1" si="62"/>
        <v>1073.7708333333333</v>
      </c>
      <c r="Z250" s="312">
        <f t="shared" ca="1" si="62"/>
        <v>1073.7708333333333</v>
      </c>
      <c r="AA250" s="312">
        <f t="shared" ca="1" si="62"/>
        <v>1073.7708333333333</v>
      </c>
      <c r="AB250" s="312">
        <f t="shared" ca="1" si="62"/>
        <v>1073.7708333333333</v>
      </c>
      <c r="AC250" s="312">
        <f t="shared" ca="1" si="62"/>
        <v>1073.7708333333333</v>
      </c>
      <c r="AD250" s="312">
        <f t="shared" ca="1" si="62"/>
        <v>1073.7708333333333</v>
      </c>
      <c r="AE250" s="312">
        <f t="shared" ca="1" si="62"/>
        <v>1073.7708333333333</v>
      </c>
      <c r="AF250" s="312">
        <f t="shared" ca="1" si="62"/>
        <v>1073.7708333333333</v>
      </c>
      <c r="AG250" s="312">
        <f t="shared" ca="1" si="60"/>
        <v>1073.7708333333333</v>
      </c>
      <c r="AH250" s="312">
        <f t="shared" ca="1" si="60"/>
        <v>1073.7708333333333</v>
      </c>
      <c r="AI250" s="312">
        <f t="shared" ca="1" si="60"/>
        <v>1073.7708333333333</v>
      </c>
      <c r="AJ250" s="312">
        <f t="shared" ca="1" si="60"/>
        <v>1073.7708333333333</v>
      </c>
      <c r="AK250" s="312">
        <f t="shared" ca="1" si="60"/>
        <v>1073.7708333333333</v>
      </c>
      <c r="AL250" s="312">
        <f t="shared" ca="1" si="60"/>
        <v>1073.7708333333333</v>
      </c>
      <c r="AM250" s="312">
        <f t="shared" ca="1" si="60"/>
        <v>1073.7708333333333</v>
      </c>
    </row>
    <row r="251" spans="14:40">
      <c r="P251" s="312">
        <f ca="1">P$46/24</f>
        <v>1257.8541666666667</v>
      </c>
      <c r="Q251" s="312">
        <f t="shared" ca="1" si="62"/>
        <v>1257.8541666666667</v>
      </c>
      <c r="R251" s="312">
        <f t="shared" ca="1" si="62"/>
        <v>1257.8541666666667</v>
      </c>
      <c r="S251" s="312">
        <f t="shared" ca="1" si="62"/>
        <v>1257.8541666666667</v>
      </c>
      <c r="T251" s="312">
        <f t="shared" ca="1" si="62"/>
        <v>1257.8541666666667</v>
      </c>
      <c r="U251" s="312">
        <f t="shared" ca="1" si="62"/>
        <v>1257.8541666666667</v>
      </c>
      <c r="V251" s="312">
        <f t="shared" ca="1" si="62"/>
        <v>1257.8541666666667</v>
      </c>
      <c r="W251" s="312">
        <f t="shared" ca="1" si="62"/>
        <v>1257.8541666666667</v>
      </c>
      <c r="X251" s="312">
        <f t="shared" ca="1" si="62"/>
        <v>1257.8541666666667</v>
      </c>
      <c r="Y251" s="312">
        <f t="shared" ca="1" si="62"/>
        <v>1257.8541666666667</v>
      </c>
      <c r="Z251" s="312">
        <f t="shared" ca="1" si="62"/>
        <v>1257.8541666666667</v>
      </c>
      <c r="AA251" s="312">
        <f t="shared" ca="1" si="62"/>
        <v>1257.8541666666667</v>
      </c>
      <c r="AB251" s="312">
        <f t="shared" ca="1" si="62"/>
        <v>1257.8541666666667</v>
      </c>
      <c r="AC251" s="312">
        <f t="shared" ca="1" si="62"/>
        <v>1257.8541666666667</v>
      </c>
      <c r="AD251" s="312">
        <f t="shared" ca="1" si="62"/>
        <v>1257.8541666666667</v>
      </c>
      <c r="AE251" s="312">
        <f t="shared" ca="1" si="62"/>
        <v>1257.8541666666667</v>
      </c>
      <c r="AF251" s="312">
        <f t="shared" ca="1" si="62"/>
        <v>1257.8541666666667</v>
      </c>
      <c r="AG251" s="312">
        <f t="shared" ca="1" si="60"/>
        <v>1257.8541666666667</v>
      </c>
      <c r="AH251" s="312">
        <f t="shared" ca="1" si="60"/>
        <v>1257.8541666666667</v>
      </c>
      <c r="AI251" s="312">
        <f t="shared" ca="1" si="60"/>
        <v>1257.8541666666667</v>
      </c>
      <c r="AJ251" s="312">
        <f t="shared" ca="1" si="60"/>
        <v>1257.8541666666667</v>
      </c>
      <c r="AK251" s="312">
        <f t="shared" ca="1" si="60"/>
        <v>1257.8541666666667</v>
      </c>
      <c r="AL251" s="312">
        <f t="shared" ca="1" si="60"/>
        <v>1257.8541666666667</v>
      </c>
      <c r="AM251" s="312">
        <f t="shared" ca="1" si="60"/>
        <v>1257.8541666666667</v>
      </c>
    </row>
    <row r="252" spans="14:40">
      <c r="P252" s="312">
        <f ca="1">P$47/24</f>
        <v>714.875</v>
      </c>
      <c r="Q252" s="312">
        <f t="shared" ca="1" si="62"/>
        <v>714.875</v>
      </c>
      <c r="R252" s="312">
        <f t="shared" ca="1" si="62"/>
        <v>714.875</v>
      </c>
      <c r="S252" s="312">
        <f t="shared" ca="1" si="62"/>
        <v>714.875</v>
      </c>
      <c r="T252" s="312">
        <f t="shared" ca="1" si="62"/>
        <v>714.875</v>
      </c>
      <c r="U252" s="312">
        <f t="shared" ca="1" si="62"/>
        <v>714.875</v>
      </c>
      <c r="V252" s="312">
        <f t="shared" ca="1" si="62"/>
        <v>714.875</v>
      </c>
      <c r="W252" s="312">
        <f t="shared" ca="1" si="62"/>
        <v>714.875</v>
      </c>
      <c r="X252" s="312">
        <f t="shared" ca="1" si="62"/>
        <v>714.875</v>
      </c>
      <c r="Y252" s="312">
        <f t="shared" ca="1" si="62"/>
        <v>714.875</v>
      </c>
      <c r="Z252" s="312">
        <f t="shared" ca="1" si="62"/>
        <v>714.875</v>
      </c>
      <c r="AA252" s="312">
        <f t="shared" ca="1" si="62"/>
        <v>714.875</v>
      </c>
      <c r="AB252" s="312">
        <f t="shared" ca="1" si="62"/>
        <v>714.875</v>
      </c>
      <c r="AC252" s="312">
        <f t="shared" ca="1" si="62"/>
        <v>714.875</v>
      </c>
      <c r="AD252" s="312">
        <f t="shared" ca="1" si="62"/>
        <v>714.875</v>
      </c>
      <c r="AE252" s="312">
        <f t="shared" ca="1" si="62"/>
        <v>714.875</v>
      </c>
      <c r="AF252" s="312">
        <f t="shared" ca="1" si="62"/>
        <v>714.875</v>
      </c>
      <c r="AG252" s="312">
        <f t="shared" ca="1" si="60"/>
        <v>714.875</v>
      </c>
      <c r="AH252" s="312">
        <f t="shared" ca="1" si="60"/>
        <v>714.875</v>
      </c>
      <c r="AI252" s="312">
        <f t="shared" ca="1" si="60"/>
        <v>714.875</v>
      </c>
      <c r="AJ252" s="312">
        <f t="shared" ca="1" si="60"/>
        <v>714.875</v>
      </c>
      <c r="AK252" s="312">
        <f t="shared" ca="1" si="60"/>
        <v>714.875</v>
      </c>
      <c r="AL252" s="312">
        <f t="shared" ca="1" si="60"/>
        <v>714.875</v>
      </c>
      <c r="AM252" s="312">
        <f t="shared" ca="1" si="60"/>
        <v>714.875</v>
      </c>
    </row>
    <row r="253" spans="14:40">
      <c r="P253" s="312">
        <f ca="1">P$47/24</f>
        <v>714.875</v>
      </c>
      <c r="Q253" s="312">
        <f t="shared" ca="1" si="62"/>
        <v>714.875</v>
      </c>
      <c r="R253" s="312">
        <f t="shared" ca="1" si="62"/>
        <v>714.875</v>
      </c>
      <c r="S253" s="312">
        <f t="shared" ca="1" si="62"/>
        <v>714.875</v>
      </c>
      <c r="T253" s="312">
        <f t="shared" ca="1" si="62"/>
        <v>714.875</v>
      </c>
      <c r="U253" s="312">
        <f t="shared" ca="1" si="62"/>
        <v>714.875</v>
      </c>
      <c r="V253" s="312">
        <f t="shared" ca="1" si="62"/>
        <v>714.875</v>
      </c>
      <c r="W253" s="312">
        <f t="shared" ca="1" si="62"/>
        <v>714.875</v>
      </c>
      <c r="X253" s="312">
        <f t="shared" ca="1" si="62"/>
        <v>714.875</v>
      </c>
      <c r="Y253" s="312">
        <f t="shared" ca="1" si="62"/>
        <v>714.875</v>
      </c>
      <c r="Z253" s="312">
        <f t="shared" ca="1" si="62"/>
        <v>714.875</v>
      </c>
      <c r="AA253" s="312">
        <f t="shared" ca="1" si="62"/>
        <v>714.875</v>
      </c>
      <c r="AB253" s="312">
        <f t="shared" ca="1" si="62"/>
        <v>714.875</v>
      </c>
      <c r="AC253" s="312">
        <f t="shared" ca="1" si="62"/>
        <v>714.875</v>
      </c>
      <c r="AD253" s="312">
        <f t="shared" ca="1" si="62"/>
        <v>714.875</v>
      </c>
      <c r="AE253" s="312">
        <f t="shared" ca="1" si="62"/>
        <v>714.875</v>
      </c>
      <c r="AF253" s="312">
        <f t="shared" ca="1" si="62"/>
        <v>714.875</v>
      </c>
      <c r="AG253" s="312">
        <f t="shared" ca="1" si="60"/>
        <v>714.875</v>
      </c>
      <c r="AH253" s="312">
        <f t="shared" ca="1" si="60"/>
        <v>714.875</v>
      </c>
      <c r="AI253" s="312">
        <f t="shared" ca="1" si="60"/>
        <v>714.875</v>
      </c>
      <c r="AJ253" s="312">
        <f t="shared" ca="1" si="60"/>
        <v>714.875</v>
      </c>
      <c r="AK253" s="312">
        <f t="shared" ca="1" si="60"/>
        <v>714.875</v>
      </c>
      <c r="AL253" s="312">
        <f t="shared" ca="1" si="60"/>
        <v>714.875</v>
      </c>
      <c r="AM253" s="312">
        <f t="shared" ca="1" si="60"/>
        <v>714.875</v>
      </c>
    </row>
    <row r="254" spans="14:40">
      <c r="Q254" s="312">
        <f ca="1">Q$44/24</f>
        <v>1922.25</v>
      </c>
      <c r="R254" s="312">
        <f ca="1">Q254</f>
        <v>1922.25</v>
      </c>
      <c r="S254" s="312">
        <f t="shared" ca="1" si="62"/>
        <v>1922.25</v>
      </c>
      <c r="T254" s="312">
        <f t="shared" ca="1" si="62"/>
        <v>1922.25</v>
      </c>
      <c r="U254" s="312">
        <f t="shared" ca="1" si="62"/>
        <v>1922.25</v>
      </c>
      <c r="V254" s="312">
        <f t="shared" ca="1" si="62"/>
        <v>1922.25</v>
      </c>
      <c r="W254" s="312">
        <f t="shared" ca="1" si="62"/>
        <v>1922.25</v>
      </c>
      <c r="X254" s="312">
        <f t="shared" ca="1" si="62"/>
        <v>1922.25</v>
      </c>
      <c r="Y254" s="312">
        <f t="shared" ca="1" si="62"/>
        <v>1922.25</v>
      </c>
      <c r="Z254" s="312">
        <f t="shared" ca="1" si="62"/>
        <v>1922.25</v>
      </c>
      <c r="AA254" s="312">
        <f t="shared" ca="1" si="62"/>
        <v>1922.25</v>
      </c>
      <c r="AB254" s="312">
        <f t="shared" ca="1" si="62"/>
        <v>1922.25</v>
      </c>
      <c r="AC254" s="312">
        <f t="shared" ca="1" si="62"/>
        <v>1922.25</v>
      </c>
      <c r="AD254" s="312">
        <f t="shared" ca="1" si="62"/>
        <v>1922.25</v>
      </c>
      <c r="AE254" s="312">
        <f t="shared" ca="1" si="62"/>
        <v>1922.25</v>
      </c>
      <c r="AF254" s="312">
        <f t="shared" ca="1" si="62"/>
        <v>1922.25</v>
      </c>
      <c r="AG254" s="312">
        <f t="shared" ca="1" si="60"/>
        <v>1922.25</v>
      </c>
      <c r="AH254" s="312">
        <f t="shared" ca="1" si="60"/>
        <v>1922.25</v>
      </c>
      <c r="AI254" s="312">
        <f t="shared" ca="1" si="60"/>
        <v>1922.25</v>
      </c>
      <c r="AJ254" s="312">
        <f t="shared" ca="1" si="60"/>
        <v>1922.25</v>
      </c>
      <c r="AK254" s="312">
        <f t="shared" ca="1" si="60"/>
        <v>1922.25</v>
      </c>
      <c r="AL254" s="312">
        <f t="shared" ca="1" si="60"/>
        <v>1922.25</v>
      </c>
      <c r="AM254" s="312">
        <f t="shared" ca="1" si="60"/>
        <v>1922.25</v>
      </c>
      <c r="AN254" s="312">
        <f ca="1">AM254</f>
        <v>1922.25</v>
      </c>
    </row>
    <row r="255" spans="14:40">
      <c r="Q255" s="312">
        <f ca="1">Q$45/24</f>
        <v>1160.8333333333333</v>
      </c>
      <c r="R255" s="312">
        <f t="shared" ref="R255:AG259" ca="1" si="63">Q255</f>
        <v>1160.8333333333333</v>
      </c>
      <c r="S255" s="312">
        <f t="shared" ca="1" si="63"/>
        <v>1160.8333333333333</v>
      </c>
      <c r="T255" s="312">
        <f t="shared" ca="1" si="63"/>
        <v>1160.8333333333333</v>
      </c>
      <c r="U255" s="312">
        <f t="shared" ca="1" si="63"/>
        <v>1160.8333333333333</v>
      </c>
      <c r="V255" s="312">
        <f t="shared" ca="1" si="63"/>
        <v>1160.8333333333333</v>
      </c>
      <c r="W255" s="312">
        <f t="shared" ca="1" si="63"/>
        <v>1160.8333333333333</v>
      </c>
      <c r="X255" s="312">
        <f t="shared" ca="1" si="63"/>
        <v>1160.8333333333333</v>
      </c>
      <c r="Y255" s="312">
        <f t="shared" ca="1" si="63"/>
        <v>1160.8333333333333</v>
      </c>
      <c r="Z255" s="312">
        <f t="shared" ca="1" si="63"/>
        <v>1160.8333333333333</v>
      </c>
      <c r="AA255" s="312">
        <f t="shared" ca="1" si="63"/>
        <v>1160.8333333333333</v>
      </c>
      <c r="AB255" s="312">
        <f t="shared" ca="1" si="63"/>
        <v>1160.8333333333333</v>
      </c>
      <c r="AC255" s="312">
        <f t="shared" ca="1" si="63"/>
        <v>1160.8333333333333</v>
      </c>
      <c r="AD255" s="312">
        <f t="shared" ca="1" si="63"/>
        <v>1160.8333333333333</v>
      </c>
      <c r="AE255" s="312">
        <f t="shared" ca="1" si="63"/>
        <v>1160.8333333333333</v>
      </c>
      <c r="AF255" s="312">
        <f t="shared" ca="1" si="63"/>
        <v>1160.8333333333333</v>
      </c>
      <c r="AG255" s="312">
        <f t="shared" ca="1" si="63"/>
        <v>1160.8333333333333</v>
      </c>
      <c r="AH255" s="312">
        <f t="shared" ca="1" si="60"/>
        <v>1160.8333333333333</v>
      </c>
      <c r="AI255" s="312">
        <f t="shared" ca="1" si="60"/>
        <v>1160.8333333333333</v>
      </c>
      <c r="AJ255" s="312">
        <f t="shared" ca="1" si="60"/>
        <v>1160.8333333333333</v>
      </c>
      <c r="AK255" s="312">
        <f t="shared" ca="1" si="60"/>
        <v>1160.8333333333333</v>
      </c>
      <c r="AL255" s="312">
        <f t="shared" ca="1" si="60"/>
        <v>1160.8333333333333</v>
      </c>
      <c r="AM255" s="312">
        <f t="shared" ca="1" si="60"/>
        <v>1160.8333333333333</v>
      </c>
      <c r="AN255" s="312">
        <f t="shared" ca="1" si="60"/>
        <v>1160.8333333333333</v>
      </c>
    </row>
    <row r="256" spans="14:40">
      <c r="Q256" s="312">
        <f ca="1">Q$46/24</f>
        <v>1352.375</v>
      </c>
      <c r="R256" s="312">
        <f t="shared" ca="1" si="63"/>
        <v>1352.375</v>
      </c>
      <c r="S256" s="312">
        <f t="shared" ca="1" si="63"/>
        <v>1352.375</v>
      </c>
      <c r="T256" s="312">
        <f t="shared" ca="1" si="63"/>
        <v>1352.375</v>
      </c>
      <c r="U256" s="312">
        <f t="shared" ca="1" si="63"/>
        <v>1352.375</v>
      </c>
      <c r="V256" s="312">
        <f t="shared" ca="1" si="63"/>
        <v>1352.375</v>
      </c>
      <c r="W256" s="312">
        <f t="shared" ca="1" si="63"/>
        <v>1352.375</v>
      </c>
      <c r="X256" s="312">
        <f t="shared" ca="1" si="63"/>
        <v>1352.375</v>
      </c>
      <c r="Y256" s="312">
        <f t="shared" ca="1" si="63"/>
        <v>1352.375</v>
      </c>
      <c r="Z256" s="312">
        <f t="shared" ca="1" si="63"/>
        <v>1352.375</v>
      </c>
      <c r="AA256" s="312">
        <f t="shared" ca="1" si="63"/>
        <v>1352.375</v>
      </c>
      <c r="AB256" s="312">
        <f t="shared" ca="1" si="63"/>
        <v>1352.375</v>
      </c>
      <c r="AC256" s="312">
        <f t="shared" ca="1" si="63"/>
        <v>1352.375</v>
      </c>
      <c r="AD256" s="312">
        <f t="shared" ca="1" si="63"/>
        <v>1352.375</v>
      </c>
      <c r="AE256" s="312">
        <f t="shared" ca="1" si="63"/>
        <v>1352.375</v>
      </c>
      <c r="AF256" s="312">
        <f t="shared" ca="1" si="63"/>
        <v>1352.375</v>
      </c>
      <c r="AG256" s="312">
        <f t="shared" ca="1" si="63"/>
        <v>1352.375</v>
      </c>
      <c r="AH256" s="312">
        <f t="shared" ref="AH256:AQ271" ca="1" si="64">AG256</f>
        <v>1352.375</v>
      </c>
      <c r="AI256" s="312">
        <f t="shared" ca="1" si="64"/>
        <v>1352.375</v>
      </c>
      <c r="AJ256" s="312">
        <f t="shared" ca="1" si="64"/>
        <v>1352.375</v>
      </c>
      <c r="AK256" s="312">
        <f t="shared" ca="1" si="64"/>
        <v>1352.375</v>
      </c>
      <c r="AL256" s="312">
        <f t="shared" ca="1" si="64"/>
        <v>1352.375</v>
      </c>
      <c r="AM256" s="312">
        <f t="shared" ca="1" si="64"/>
        <v>1352.375</v>
      </c>
      <c r="AN256" s="312">
        <f t="shared" ca="1" si="64"/>
        <v>1352.375</v>
      </c>
    </row>
    <row r="257" spans="17:43">
      <c r="Q257" s="312">
        <f ca="1">Q$47/24</f>
        <v>773.0625</v>
      </c>
      <c r="R257" s="312">
        <f t="shared" ca="1" si="63"/>
        <v>773.0625</v>
      </c>
      <c r="S257" s="312">
        <f t="shared" ca="1" si="63"/>
        <v>773.0625</v>
      </c>
      <c r="T257" s="312">
        <f t="shared" ca="1" si="63"/>
        <v>773.0625</v>
      </c>
      <c r="U257" s="312">
        <f t="shared" ca="1" si="63"/>
        <v>773.0625</v>
      </c>
      <c r="V257" s="312">
        <f t="shared" ca="1" si="63"/>
        <v>773.0625</v>
      </c>
      <c r="W257" s="312">
        <f t="shared" ca="1" si="63"/>
        <v>773.0625</v>
      </c>
      <c r="X257" s="312">
        <f t="shared" ca="1" si="63"/>
        <v>773.0625</v>
      </c>
      <c r="Y257" s="312">
        <f t="shared" ca="1" si="63"/>
        <v>773.0625</v>
      </c>
      <c r="Z257" s="312">
        <f t="shared" ca="1" si="63"/>
        <v>773.0625</v>
      </c>
      <c r="AA257" s="312">
        <f t="shared" ca="1" si="63"/>
        <v>773.0625</v>
      </c>
      <c r="AB257" s="312">
        <f t="shared" ca="1" si="63"/>
        <v>773.0625</v>
      </c>
      <c r="AC257" s="312">
        <f t="shared" ca="1" si="63"/>
        <v>773.0625</v>
      </c>
      <c r="AD257" s="312">
        <f t="shared" ca="1" si="63"/>
        <v>773.0625</v>
      </c>
      <c r="AE257" s="312">
        <f t="shared" ca="1" si="63"/>
        <v>773.0625</v>
      </c>
      <c r="AF257" s="312">
        <f t="shared" ca="1" si="63"/>
        <v>773.0625</v>
      </c>
      <c r="AG257" s="312">
        <f t="shared" ca="1" si="63"/>
        <v>773.0625</v>
      </c>
      <c r="AH257" s="312">
        <f t="shared" ca="1" si="64"/>
        <v>773.0625</v>
      </c>
      <c r="AI257" s="312">
        <f t="shared" ca="1" si="64"/>
        <v>773.0625</v>
      </c>
      <c r="AJ257" s="312">
        <f t="shared" ca="1" si="64"/>
        <v>773.0625</v>
      </c>
      <c r="AK257" s="312">
        <f t="shared" ca="1" si="64"/>
        <v>773.0625</v>
      </c>
      <c r="AL257" s="312">
        <f t="shared" ca="1" si="64"/>
        <v>773.0625</v>
      </c>
      <c r="AM257" s="312">
        <f t="shared" ca="1" si="64"/>
        <v>773.0625</v>
      </c>
      <c r="AN257" s="312">
        <f t="shared" ca="1" si="64"/>
        <v>773.0625</v>
      </c>
    </row>
    <row r="258" spans="17:43">
      <c r="Q258" s="312">
        <f ca="1">Q$47/24</f>
        <v>773.0625</v>
      </c>
      <c r="R258" s="312">
        <f t="shared" ca="1" si="63"/>
        <v>773.0625</v>
      </c>
      <c r="S258" s="312">
        <f t="shared" ca="1" si="63"/>
        <v>773.0625</v>
      </c>
      <c r="T258" s="312">
        <f t="shared" ca="1" si="63"/>
        <v>773.0625</v>
      </c>
      <c r="U258" s="312">
        <f t="shared" ca="1" si="63"/>
        <v>773.0625</v>
      </c>
      <c r="V258" s="312">
        <f t="shared" ca="1" si="63"/>
        <v>773.0625</v>
      </c>
      <c r="W258" s="312">
        <f t="shared" ca="1" si="63"/>
        <v>773.0625</v>
      </c>
      <c r="X258" s="312">
        <f t="shared" ca="1" si="63"/>
        <v>773.0625</v>
      </c>
      <c r="Y258" s="312">
        <f t="shared" ca="1" si="63"/>
        <v>773.0625</v>
      </c>
      <c r="Z258" s="312">
        <f t="shared" ca="1" si="63"/>
        <v>773.0625</v>
      </c>
      <c r="AA258" s="312">
        <f t="shared" ca="1" si="63"/>
        <v>773.0625</v>
      </c>
      <c r="AB258" s="312">
        <f t="shared" ca="1" si="63"/>
        <v>773.0625</v>
      </c>
      <c r="AC258" s="312">
        <f t="shared" ca="1" si="63"/>
        <v>773.0625</v>
      </c>
      <c r="AD258" s="312">
        <f t="shared" ca="1" si="63"/>
        <v>773.0625</v>
      </c>
      <c r="AE258" s="312">
        <f t="shared" ca="1" si="63"/>
        <v>773.0625</v>
      </c>
      <c r="AF258" s="312">
        <f t="shared" ca="1" si="63"/>
        <v>773.0625</v>
      </c>
      <c r="AG258" s="312">
        <f t="shared" ca="1" si="63"/>
        <v>773.0625</v>
      </c>
      <c r="AH258" s="312">
        <f t="shared" ca="1" si="64"/>
        <v>773.0625</v>
      </c>
      <c r="AI258" s="312">
        <f t="shared" ca="1" si="64"/>
        <v>773.0625</v>
      </c>
      <c r="AJ258" s="312">
        <f t="shared" ca="1" si="64"/>
        <v>773.0625</v>
      </c>
      <c r="AK258" s="312">
        <f t="shared" ca="1" si="64"/>
        <v>773.0625</v>
      </c>
      <c r="AL258" s="312">
        <f t="shared" ca="1" si="64"/>
        <v>773.0625</v>
      </c>
      <c r="AM258" s="312">
        <f t="shared" ca="1" si="64"/>
        <v>773.0625</v>
      </c>
      <c r="AN258" s="312">
        <f t="shared" ca="1" si="64"/>
        <v>773.0625</v>
      </c>
    </row>
    <row r="259" spans="17:43">
      <c r="R259" s="312">
        <f ca="1">R$44/24</f>
        <v>2095.5</v>
      </c>
      <c r="S259" s="312">
        <f ca="1">R259</f>
        <v>2095.5</v>
      </c>
      <c r="T259" s="312">
        <f t="shared" ca="1" si="63"/>
        <v>2095.5</v>
      </c>
      <c r="U259" s="312">
        <f t="shared" ca="1" si="63"/>
        <v>2095.5</v>
      </c>
      <c r="V259" s="312">
        <f t="shared" ca="1" si="63"/>
        <v>2095.5</v>
      </c>
      <c r="W259" s="312">
        <f t="shared" ca="1" si="63"/>
        <v>2095.5</v>
      </c>
      <c r="X259" s="312">
        <f t="shared" ca="1" si="63"/>
        <v>2095.5</v>
      </c>
      <c r="Y259" s="312">
        <f t="shared" ca="1" si="63"/>
        <v>2095.5</v>
      </c>
      <c r="Z259" s="312">
        <f t="shared" ca="1" si="63"/>
        <v>2095.5</v>
      </c>
      <c r="AA259" s="312">
        <f t="shared" ca="1" si="63"/>
        <v>2095.5</v>
      </c>
      <c r="AB259" s="312">
        <f t="shared" ca="1" si="63"/>
        <v>2095.5</v>
      </c>
      <c r="AC259" s="312">
        <f t="shared" ca="1" si="63"/>
        <v>2095.5</v>
      </c>
      <c r="AD259" s="312">
        <f t="shared" ca="1" si="63"/>
        <v>2095.5</v>
      </c>
      <c r="AE259" s="312">
        <f t="shared" ca="1" si="63"/>
        <v>2095.5</v>
      </c>
      <c r="AF259" s="312">
        <f t="shared" ca="1" si="63"/>
        <v>2095.5</v>
      </c>
      <c r="AG259" s="312">
        <f t="shared" ca="1" si="63"/>
        <v>2095.5</v>
      </c>
      <c r="AH259" s="312">
        <f t="shared" ca="1" si="64"/>
        <v>2095.5</v>
      </c>
      <c r="AI259" s="312">
        <f t="shared" ca="1" si="64"/>
        <v>2095.5</v>
      </c>
      <c r="AJ259" s="312">
        <f t="shared" ca="1" si="64"/>
        <v>2095.5</v>
      </c>
      <c r="AK259" s="312">
        <f t="shared" ca="1" si="64"/>
        <v>2095.5</v>
      </c>
      <c r="AL259" s="312">
        <f t="shared" ca="1" si="64"/>
        <v>2095.5</v>
      </c>
      <c r="AM259" s="312">
        <f t="shared" ca="1" si="64"/>
        <v>2095.5</v>
      </c>
      <c r="AN259" s="312">
        <f t="shared" ca="1" si="64"/>
        <v>2095.5</v>
      </c>
      <c r="AO259" s="312">
        <f ca="1">AN259</f>
        <v>2095.5</v>
      </c>
    </row>
    <row r="260" spans="17:43">
      <c r="R260" s="312">
        <f ca="1">R$45/24</f>
        <v>1264.4791666666667</v>
      </c>
      <c r="S260" s="312">
        <f t="shared" ref="S260:AH264" ca="1" si="65">R260</f>
        <v>1264.4791666666667</v>
      </c>
      <c r="T260" s="312">
        <f t="shared" ca="1" si="65"/>
        <v>1264.4791666666667</v>
      </c>
      <c r="U260" s="312">
        <f t="shared" ca="1" si="65"/>
        <v>1264.4791666666667</v>
      </c>
      <c r="V260" s="312">
        <f t="shared" ca="1" si="65"/>
        <v>1264.4791666666667</v>
      </c>
      <c r="W260" s="312">
        <f t="shared" ca="1" si="65"/>
        <v>1264.4791666666667</v>
      </c>
      <c r="X260" s="312">
        <f t="shared" ca="1" si="65"/>
        <v>1264.4791666666667</v>
      </c>
      <c r="Y260" s="312">
        <f t="shared" ca="1" si="65"/>
        <v>1264.4791666666667</v>
      </c>
      <c r="Z260" s="312">
        <f t="shared" ca="1" si="65"/>
        <v>1264.4791666666667</v>
      </c>
      <c r="AA260" s="312">
        <f t="shared" ca="1" si="65"/>
        <v>1264.4791666666667</v>
      </c>
      <c r="AB260" s="312">
        <f t="shared" ca="1" si="65"/>
        <v>1264.4791666666667</v>
      </c>
      <c r="AC260" s="312">
        <f t="shared" ca="1" si="65"/>
        <v>1264.4791666666667</v>
      </c>
      <c r="AD260" s="312">
        <f t="shared" ca="1" si="65"/>
        <v>1264.4791666666667</v>
      </c>
      <c r="AE260" s="312">
        <f t="shared" ca="1" si="65"/>
        <v>1264.4791666666667</v>
      </c>
      <c r="AF260" s="312">
        <f t="shared" ca="1" si="65"/>
        <v>1264.4791666666667</v>
      </c>
      <c r="AG260" s="312">
        <f t="shared" ca="1" si="65"/>
        <v>1264.4791666666667</v>
      </c>
      <c r="AH260" s="312">
        <f t="shared" ca="1" si="65"/>
        <v>1264.4791666666667</v>
      </c>
      <c r="AI260" s="312">
        <f t="shared" ca="1" si="64"/>
        <v>1264.4791666666667</v>
      </c>
      <c r="AJ260" s="312">
        <f t="shared" ca="1" si="64"/>
        <v>1264.4791666666667</v>
      </c>
      <c r="AK260" s="312">
        <f t="shared" ca="1" si="64"/>
        <v>1264.4791666666667</v>
      </c>
      <c r="AL260" s="312">
        <f t="shared" ca="1" si="64"/>
        <v>1264.4791666666667</v>
      </c>
      <c r="AM260" s="312">
        <f t="shared" ca="1" si="64"/>
        <v>1264.4791666666667</v>
      </c>
      <c r="AN260" s="312">
        <f t="shared" ca="1" si="64"/>
        <v>1264.4791666666667</v>
      </c>
      <c r="AO260" s="312">
        <f t="shared" ca="1" si="64"/>
        <v>1264.4791666666667</v>
      </c>
    </row>
    <row r="261" spans="17:43">
      <c r="R261" s="312">
        <f ca="1">R$46/24</f>
        <v>1475.9791666666667</v>
      </c>
      <c r="S261" s="312">
        <f t="shared" ca="1" si="65"/>
        <v>1475.9791666666667</v>
      </c>
      <c r="T261" s="312">
        <f t="shared" ca="1" si="65"/>
        <v>1475.9791666666667</v>
      </c>
      <c r="U261" s="312">
        <f t="shared" ca="1" si="65"/>
        <v>1475.9791666666667</v>
      </c>
      <c r="V261" s="312">
        <f t="shared" ca="1" si="65"/>
        <v>1475.9791666666667</v>
      </c>
      <c r="W261" s="312">
        <f t="shared" ca="1" si="65"/>
        <v>1475.9791666666667</v>
      </c>
      <c r="X261" s="312">
        <f t="shared" ca="1" si="65"/>
        <v>1475.9791666666667</v>
      </c>
      <c r="Y261" s="312">
        <f t="shared" ca="1" si="65"/>
        <v>1475.9791666666667</v>
      </c>
      <c r="Z261" s="312">
        <f t="shared" ca="1" si="65"/>
        <v>1475.9791666666667</v>
      </c>
      <c r="AA261" s="312">
        <f t="shared" ca="1" si="65"/>
        <v>1475.9791666666667</v>
      </c>
      <c r="AB261" s="312">
        <f t="shared" ca="1" si="65"/>
        <v>1475.9791666666667</v>
      </c>
      <c r="AC261" s="312">
        <f t="shared" ca="1" si="65"/>
        <v>1475.9791666666667</v>
      </c>
      <c r="AD261" s="312">
        <f t="shared" ca="1" si="65"/>
        <v>1475.9791666666667</v>
      </c>
      <c r="AE261" s="312">
        <f t="shared" ca="1" si="65"/>
        <v>1475.9791666666667</v>
      </c>
      <c r="AF261" s="312">
        <f t="shared" ca="1" si="65"/>
        <v>1475.9791666666667</v>
      </c>
      <c r="AG261" s="312">
        <f t="shared" ca="1" si="65"/>
        <v>1475.9791666666667</v>
      </c>
      <c r="AH261" s="312">
        <f t="shared" ca="1" si="65"/>
        <v>1475.9791666666667</v>
      </c>
      <c r="AI261" s="312">
        <f t="shared" ca="1" si="64"/>
        <v>1475.9791666666667</v>
      </c>
      <c r="AJ261" s="312">
        <f t="shared" ca="1" si="64"/>
        <v>1475.9791666666667</v>
      </c>
      <c r="AK261" s="312">
        <f t="shared" ca="1" si="64"/>
        <v>1475.9791666666667</v>
      </c>
      <c r="AL261" s="312">
        <f t="shared" ca="1" si="64"/>
        <v>1475.9791666666667</v>
      </c>
      <c r="AM261" s="312">
        <f t="shared" ca="1" si="64"/>
        <v>1475.9791666666667</v>
      </c>
      <c r="AN261" s="312">
        <f t="shared" ca="1" si="64"/>
        <v>1475.9791666666667</v>
      </c>
      <c r="AO261" s="312">
        <f t="shared" ca="1" si="64"/>
        <v>1475.9791666666667</v>
      </c>
    </row>
    <row r="262" spans="17:43">
      <c r="R262" s="312">
        <f ca="1">R$47/24</f>
        <v>847.875</v>
      </c>
      <c r="S262" s="312">
        <f t="shared" ca="1" si="65"/>
        <v>847.875</v>
      </c>
      <c r="T262" s="312">
        <f t="shared" ca="1" si="65"/>
        <v>847.875</v>
      </c>
      <c r="U262" s="312">
        <f t="shared" ca="1" si="65"/>
        <v>847.875</v>
      </c>
      <c r="V262" s="312">
        <f t="shared" ca="1" si="65"/>
        <v>847.875</v>
      </c>
      <c r="W262" s="312">
        <f t="shared" ca="1" si="65"/>
        <v>847.875</v>
      </c>
      <c r="X262" s="312">
        <f t="shared" ca="1" si="65"/>
        <v>847.875</v>
      </c>
      <c r="Y262" s="312">
        <f t="shared" ca="1" si="65"/>
        <v>847.875</v>
      </c>
      <c r="Z262" s="312">
        <f t="shared" ca="1" si="65"/>
        <v>847.875</v>
      </c>
      <c r="AA262" s="312">
        <f t="shared" ca="1" si="65"/>
        <v>847.875</v>
      </c>
      <c r="AB262" s="312">
        <f t="shared" ca="1" si="65"/>
        <v>847.875</v>
      </c>
      <c r="AC262" s="312">
        <f t="shared" ca="1" si="65"/>
        <v>847.875</v>
      </c>
      <c r="AD262" s="312">
        <f t="shared" ca="1" si="65"/>
        <v>847.875</v>
      </c>
      <c r="AE262" s="312">
        <f t="shared" ca="1" si="65"/>
        <v>847.875</v>
      </c>
      <c r="AF262" s="312">
        <f t="shared" ca="1" si="65"/>
        <v>847.875</v>
      </c>
      <c r="AG262" s="312">
        <f t="shared" ca="1" si="65"/>
        <v>847.875</v>
      </c>
      <c r="AH262" s="312">
        <f t="shared" ca="1" si="65"/>
        <v>847.875</v>
      </c>
      <c r="AI262" s="312">
        <f t="shared" ca="1" si="64"/>
        <v>847.875</v>
      </c>
      <c r="AJ262" s="312">
        <f t="shared" ca="1" si="64"/>
        <v>847.875</v>
      </c>
      <c r="AK262" s="312">
        <f t="shared" ca="1" si="64"/>
        <v>847.875</v>
      </c>
      <c r="AL262" s="312">
        <f t="shared" ca="1" si="64"/>
        <v>847.875</v>
      </c>
      <c r="AM262" s="312">
        <f t="shared" ca="1" si="64"/>
        <v>847.875</v>
      </c>
      <c r="AN262" s="312">
        <f t="shared" ca="1" si="64"/>
        <v>847.875</v>
      </c>
      <c r="AO262" s="312">
        <f t="shared" ca="1" si="64"/>
        <v>847.875</v>
      </c>
    </row>
    <row r="263" spans="17:43">
      <c r="R263" s="312">
        <f ca="1">R$47/24</f>
        <v>847.875</v>
      </c>
      <c r="S263" s="312">
        <f t="shared" ca="1" si="65"/>
        <v>847.875</v>
      </c>
      <c r="T263" s="312">
        <f t="shared" ca="1" si="65"/>
        <v>847.875</v>
      </c>
      <c r="U263" s="312">
        <f t="shared" ca="1" si="65"/>
        <v>847.875</v>
      </c>
      <c r="V263" s="312">
        <f t="shared" ca="1" si="65"/>
        <v>847.875</v>
      </c>
      <c r="W263" s="312">
        <f t="shared" ca="1" si="65"/>
        <v>847.875</v>
      </c>
      <c r="X263" s="312">
        <f t="shared" ca="1" si="65"/>
        <v>847.875</v>
      </c>
      <c r="Y263" s="312">
        <f t="shared" ca="1" si="65"/>
        <v>847.875</v>
      </c>
      <c r="Z263" s="312">
        <f t="shared" ca="1" si="65"/>
        <v>847.875</v>
      </c>
      <c r="AA263" s="312">
        <f t="shared" ca="1" si="65"/>
        <v>847.875</v>
      </c>
      <c r="AB263" s="312">
        <f t="shared" ca="1" si="65"/>
        <v>847.875</v>
      </c>
      <c r="AC263" s="312">
        <f t="shared" ca="1" si="65"/>
        <v>847.875</v>
      </c>
      <c r="AD263" s="312">
        <f t="shared" ca="1" si="65"/>
        <v>847.875</v>
      </c>
      <c r="AE263" s="312">
        <f t="shared" ca="1" si="65"/>
        <v>847.875</v>
      </c>
      <c r="AF263" s="312">
        <f t="shared" ca="1" si="65"/>
        <v>847.875</v>
      </c>
      <c r="AG263" s="312">
        <f t="shared" ca="1" si="65"/>
        <v>847.875</v>
      </c>
      <c r="AH263" s="312">
        <f t="shared" ca="1" si="65"/>
        <v>847.875</v>
      </c>
      <c r="AI263" s="312">
        <f t="shared" ca="1" si="64"/>
        <v>847.875</v>
      </c>
      <c r="AJ263" s="312">
        <f t="shared" ca="1" si="64"/>
        <v>847.875</v>
      </c>
      <c r="AK263" s="312">
        <f t="shared" ca="1" si="64"/>
        <v>847.875</v>
      </c>
      <c r="AL263" s="312">
        <f t="shared" ca="1" si="64"/>
        <v>847.875</v>
      </c>
      <c r="AM263" s="312">
        <f t="shared" ca="1" si="64"/>
        <v>847.875</v>
      </c>
      <c r="AN263" s="312">
        <f t="shared" ca="1" si="64"/>
        <v>847.875</v>
      </c>
      <c r="AO263" s="312">
        <f t="shared" ca="1" si="64"/>
        <v>847.875</v>
      </c>
    </row>
    <row r="264" spans="17:43">
      <c r="S264" s="312">
        <f ca="1">S$44/24</f>
        <v>2299.6875</v>
      </c>
      <c r="T264" s="312">
        <f ca="1">S264</f>
        <v>2299.6875</v>
      </c>
      <c r="U264" s="312">
        <f t="shared" ca="1" si="65"/>
        <v>2299.6875</v>
      </c>
      <c r="V264" s="312">
        <f t="shared" ca="1" si="65"/>
        <v>2299.6875</v>
      </c>
      <c r="W264" s="312">
        <f t="shared" ca="1" si="65"/>
        <v>2299.6875</v>
      </c>
      <c r="X264" s="312">
        <f t="shared" ca="1" si="65"/>
        <v>2299.6875</v>
      </c>
      <c r="Y264" s="312">
        <f t="shared" ca="1" si="65"/>
        <v>2299.6875</v>
      </c>
      <c r="Z264" s="312">
        <f t="shared" ca="1" si="65"/>
        <v>2299.6875</v>
      </c>
      <c r="AA264" s="312">
        <f t="shared" ca="1" si="65"/>
        <v>2299.6875</v>
      </c>
      <c r="AB264" s="312">
        <f t="shared" ca="1" si="65"/>
        <v>2299.6875</v>
      </c>
      <c r="AC264" s="312">
        <f t="shared" ca="1" si="65"/>
        <v>2299.6875</v>
      </c>
      <c r="AD264" s="312">
        <f t="shared" ca="1" si="65"/>
        <v>2299.6875</v>
      </c>
      <c r="AE264" s="312">
        <f t="shared" ca="1" si="65"/>
        <v>2299.6875</v>
      </c>
      <c r="AF264" s="312">
        <f t="shared" ca="1" si="65"/>
        <v>2299.6875</v>
      </c>
      <c r="AG264" s="312">
        <f t="shared" ca="1" si="65"/>
        <v>2299.6875</v>
      </c>
      <c r="AH264" s="312">
        <f t="shared" ca="1" si="65"/>
        <v>2299.6875</v>
      </c>
      <c r="AI264" s="312">
        <f t="shared" ca="1" si="64"/>
        <v>2299.6875</v>
      </c>
      <c r="AJ264" s="312">
        <f t="shared" ca="1" si="64"/>
        <v>2299.6875</v>
      </c>
      <c r="AK264" s="312">
        <f t="shared" ca="1" si="64"/>
        <v>2299.6875</v>
      </c>
      <c r="AL264" s="312">
        <f t="shared" ca="1" si="64"/>
        <v>2299.6875</v>
      </c>
      <c r="AM264" s="312">
        <f t="shared" ca="1" si="64"/>
        <v>2299.6875</v>
      </c>
      <c r="AN264" s="312">
        <f t="shared" ca="1" si="64"/>
        <v>2299.6875</v>
      </c>
      <c r="AO264" s="312">
        <f t="shared" ca="1" si="64"/>
        <v>2299.6875</v>
      </c>
      <c r="AP264" s="312">
        <f ca="1">AO264</f>
        <v>2299.6875</v>
      </c>
    </row>
    <row r="265" spans="17:43">
      <c r="S265" s="312">
        <f ca="1">S$45/24</f>
        <v>1384.7083333333333</v>
      </c>
      <c r="T265" s="312">
        <f t="shared" ref="T265:AI269" ca="1" si="66">S265</f>
        <v>1384.7083333333333</v>
      </c>
      <c r="U265" s="312">
        <f t="shared" ca="1" si="66"/>
        <v>1384.7083333333333</v>
      </c>
      <c r="V265" s="312">
        <f t="shared" ca="1" si="66"/>
        <v>1384.7083333333333</v>
      </c>
      <c r="W265" s="312">
        <f t="shared" ca="1" si="66"/>
        <v>1384.7083333333333</v>
      </c>
      <c r="X265" s="312">
        <f t="shared" ca="1" si="66"/>
        <v>1384.7083333333333</v>
      </c>
      <c r="Y265" s="312">
        <f t="shared" ca="1" si="66"/>
        <v>1384.7083333333333</v>
      </c>
      <c r="Z265" s="312">
        <f t="shared" ca="1" si="66"/>
        <v>1384.7083333333333</v>
      </c>
      <c r="AA265" s="312">
        <f t="shared" ca="1" si="66"/>
        <v>1384.7083333333333</v>
      </c>
      <c r="AB265" s="312">
        <f t="shared" ca="1" si="66"/>
        <v>1384.7083333333333</v>
      </c>
      <c r="AC265" s="312">
        <f t="shared" ca="1" si="66"/>
        <v>1384.7083333333333</v>
      </c>
      <c r="AD265" s="312">
        <f t="shared" ca="1" si="66"/>
        <v>1384.7083333333333</v>
      </c>
      <c r="AE265" s="312">
        <f t="shared" ca="1" si="66"/>
        <v>1384.7083333333333</v>
      </c>
      <c r="AF265" s="312">
        <f t="shared" ca="1" si="66"/>
        <v>1384.7083333333333</v>
      </c>
      <c r="AG265" s="312">
        <f t="shared" ca="1" si="66"/>
        <v>1384.7083333333333</v>
      </c>
      <c r="AH265" s="312">
        <f t="shared" ca="1" si="66"/>
        <v>1384.7083333333333</v>
      </c>
      <c r="AI265" s="312">
        <f t="shared" ca="1" si="66"/>
        <v>1384.7083333333333</v>
      </c>
      <c r="AJ265" s="312">
        <f t="shared" ca="1" si="64"/>
        <v>1384.7083333333333</v>
      </c>
      <c r="AK265" s="312">
        <f t="shared" ca="1" si="64"/>
        <v>1384.7083333333333</v>
      </c>
      <c r="AL265" s="312">
        <f t="shared" ca="1" si="64"/>
        <v>1384.7083333333333</v>
      </c>
      <c r="AM265" s="312">
        <f t="shared" ca="1" si="64"/>
        <v>1384.7083333333333</v>
      </c>
      <c r="AN265" s="312">
        <f t="shared" ca="1" si="64"/>
        <v>1384.7083333333333</v>
      </c>
      <c r="AO265" s="312">
        <f t="shared" ca="1" si="64"/>
        <v>1384.7083333333333</v>
      </c>
      <c r="AP265" s="312">
        <f t="shared" ca="1" si="64"/>
        <v>1384.7083333333333</v>
      </c>
    </row>
    <row r="266" spans="17:43">
      <c r="S266" s="312">
        <f ca="1">S$46/24</f>
        <v>1621.3958333333333</v>
      </c>
      <c r="T266" s="312">
        <f t="shared" ca="1" si="66"/>
        <v>1621.3958333333333</v>
      </c>
      <c r="U266" s="312">
        <f t="shared" ca="1" si="66"/>
        <v>1621.3958333333333</v>
      </c>
      <c r="V266" s="312">
        <f t="shared" ca="1" si="66"/>
        <v>1621.3958333333333</v>
      </c>
      <c r="W266" s="312">
        <f t="shared" ca="1" si="66"/>
        <v>1621.3958333333333</v>
      </c>
      <c r="X266" s="312">
        <f t="shared" ca="1" si="66"/>
        <v>1621.3958333333333</v>
      </c>
      <c r="Y266" s="312">
        <f t="shared" ca="1" si="66"/>
        <v>1621.3958333333333</v>
      </c>
      <c r="Z266" s="312">
        <f t="shared" ca="1" si="66"/>
        <v>1621.3958333333333</v>
      </c>
      <c r="AA266" s="312">
        <f t="shared" ca="1" si="66"/>
        <v>1621.3958333333333</v>
      </c>
      <c r="AB266" s="312">
        <f t="shared" ca="1" si="66"/>
        <v>1621.3958333333333</v>
      </c>
      <c r="AC266" s="312">
        <f t="shared" ca="1" si="66"/>
        <v>1621.3958333333333</v>
      </c>
      <c r="AD266" s="312">
        <f t="shared" ca="1" si="66"/>
        <v>1621.3958333333333</v>
      </c>
      <c r="AE266" s="312">
        <f t="shared" ca="1" si="66"/>
        <v>1621.3958333333333</v>
      </c>
      <c r="AF266" s="312">
        <f t="shared" ca="1" si="66"/>
        <v>1621.3958333333333</v>
      </c>
      <c r="AG266" s="312">
        <f t="shared" ca="1" si="66"/>
        <v>1621.3958333333333</v>
      </c>
      <c r="AH266" s="312">
        <f t="shared" ca="1" si="66"/>
        <v>1621.3958333333333</v>
      </c>
      <c r="AI266" s="312">
        <f t="shared" ca="1" si="66"/>
        <v>1621.3958333333333</v>
      </c>
      <c r="AJ266" s="312">
        <f t="shared" ca="1" si="64"/>
        <v>1621.3958333333333</v>
      </c>
      <c r="AK266" s="312">
        <f t="shared" ca="1" si="64"/>
        <v>1621.3958333333333</v>
      </c>
      <c r="AL266" s="312">
        <f t="shared" ca="1" si="64"/>
        <v>1621.3958333333333</v>
      </c>
      <c r="AM266" s="312">
        <f t="shared" ca="1" si="64"/>
        <v>1621.3958333333333</v>
      </c>
      <c r="AN266" s="312">
        <f t="shared" ca="1" si="64"/>
        <v>1621.3958333333333</v>
      </c>
      <c r="AO266" s="312">
        <f t="shared" ca="1" si="64"/>
        <v>1621.3958333333333</v>
      </c>
      <c r="AP266" s="312">
        <f t="shared" ca="1" si="64"/>
        <v>1621.3958333333333</v>
      </c>
    </row>
    <row r="267" spans="17:43">
      <c r="S267" s="312">
        <f ca="1">S$47/24</f>
        <v>922.6875</v>
      </c>
      <c r="T267" s="312">
        <f t="shared" ca="1" si="66"/>
        <v>922.6875</v>
      </c>
      <c r="U267" s="312">
        <f t="shared" ca="1" si="66"/>
        <v>922.6875</v>
      </c>
      <c r="V267" s="312">
        <f t="shared" ca="1" si="66"/>
        <v>922.6875</v>
      </c>
      <c r="W267" s="312">
        <f t="shared" ca="1" si="66"/>
        <v>922.6875</v>
      </c>
      <c r="X267" s="312">
        <f t="shared" ca="1" si="66"/>
        <v>922.6875</v>
      </c>
      <c r="Y267" s="312">
        <f t="shared" ca="1" si="66"/>
        <v>922.6875</v>
      </c>
      <c r="Z267" s="312">
        <f t="shared" ca="1" si="66"/>
        <v>922.6875</v>
      </c>
      <c r="AA267" s="312">
        <f t="shared" ca="1" si="66"/>
        <v>922.6875</v>
      </c>
      <c r="AB267" s="312">
        <f t="shared" ca="1" si="66"/>
        <v>922.6875</v>
      </c>
      <c r="AC267" s="312">
        <f t="shared" ca="1" si="66"/>
        <v>922.6875</v>
      </c>
      <c r="AD267" s="312">
        <f t="shared" ca="1" si="66"/>
        <v>922.6875</v>
      </c>
      <c r="AE267" s="312">
        <f t="shared" ca="1" si="66"/>
        <v>922.6875</v>
      </c>
      <c r="AF267" s="312">
        <f t="shared" ca="1" si="66"/>
        <v>922.6875</v>
      </c>
      <c r="AG267" s="312">
        <f t="shared" ca="1" si="66"/>
        <v>922.6875</v>
      </c>
      <c r="AH267" s="312">
        <f t="shared" ca="1" si="66"/>
        <v>922.6875</v>
      </c>
      <c r="AI267" s="312">
        <f t="shared" ca="1" si="66"/>
        <v>922.6875</v>
      </c>
      <c r="AJ267" s="312">
        <f t="shared" ca="1" si="64"/>
        <v>922.6875</v>
      </c>
      <c r="AK267" s="312">
        <f t="shared" ca="1" si="64"/>
        <v>922.6875</v>
      </c>
      <c r="AL267" s="312">
        <f t="shared" ca="1" si="64"/>
        <v>922.6875</v>
      </c>
      <c r="AM267" s="312">
        <f t="shared" ca="1" si="64"/>
        <v>922.6875</v>
      </c>
      <c r="AN267" s="312">
        <f t="shared" ca="1" si="64"/>
        <v>922.6875</v>
      </c>
      <c r="AO267" s="312">
        <f t="shared" ca="1" si="64"/>
        <v>922.6875</v>
      </c>
      <c r="AP267" s="312">
        <f t="shared" ca="1" si="64"/>
        <v>922.6875</v>
      </c>
    </row>
    <row r="268" spans="17:43">
      <c r="S268" s="312">
        <f t="shared" ref="S268" ca="1" si="67">S$47/24</f>
        <v>922.6875</v>
      </c>
      <c r="T268" s="312">
        <f t="shared" ca="1" si="66"/>
        <v>922.6875</v>
      </c>
      <c r="U268" s="312">
        <f t="shared" ca="1" si="66"/>
        <v>922.6875</v>
      </c>
      <c r="V268" s="312">
        <f t="shared" ca="1" si="66"/>
        <v>922.6875</v>
      </c>
      <c r="W268" s="312">
        <f t="shared" ca="1" si="66"/>
        <v>922.6875</v>
      </c>
      <c r="X268" s="312">
        <f t="shared" ca="1" si="66"/>
        <v>922.6875</v>
      </c>
      <c r="Y268" s="312">
        <f t="shared" ca="1" si="66"/>
        <v>922.6875</v>
      </c>
      <c r="Z268" s="312">
        <f t="shared" ca="1" si="66"/>
        <v>922.6875</v>
      </c>
      <c r="AA268" s="312">
        <f t="shared" ca="1" si="66"/>
        <v>922.6875</v>
      </c>
      <c r="AB268" s="312">
        <f t="shared" ca="1" si="66"/>
        <v>922.6875</v>
      </c>
      <c r="AC268" s="312">
        <f t="shared" ca="1" si="66"/>
        <v>922.6875</v>
      </c>
      <c r="AD268" s="312">
        <f t="shared" ca="1" si="66"/>
        <v>922.6875</v>
      </c>
      <c r="AE268" s="312">
        <f t="shared" ca="1" si="66"/>
        <v>922.6875</v>
      </c>
      <c r="AF268" s="312">
        <f t="shared" ca="1" si="66"/>
        <v>922.6875</v>
      </c>
      <c r="AG268" s="312">
        <f t="shared" ca="1" si="66"/>
        <v>922.6875</v>
      </c>
      <c r="AH268" s="312">
        <f t="shared" ca="1" si="66"/>
        <v>922.6875</v>
      </c>
      <c r="AI268" s="312">
        <f t="shared" ca="1" si="66"/>
        <v>922.6875</v>
      </c>
      <c r="AJ268" s="312">
        <f t="shared" ca="1" si="64"/>
        <v>922.6875</v>
      </c>
      <c r="AK268" s="312">
        <f t="shared" ca="1" si="64"/>
        <v>922.6875</v>
      </c>
      <c r="AL268" s="312">
        <f t="shared" ca="1" si="64"/>
        <v>922.6875</v>
      </c>
      <c r="AM268" s="312">
        <f t="shared" ca="1" si="64"/>
        <v>922.6875</v>
      </c>
      <c r="AN268" s="312">
        <f t="shared" ca="1" si="64"/>
        <v>922.6875</v>
      </c>
      <c r="AO268" s="312">
        <f t="shared" ca="1" si="64"/>
        <v>922.6875</v>
      </c>
      <c r="AP268" s="312">
        <f t="shared" ca="1" si="64"/>
        <v>922.6875</v>
      </c>
    </row>
    <row r="269" spans="17:43">
      <c r="T269" s="312">
        <f ca="1">T$44/24</f>
        <v>2536.875</v>
      </c>
      <c r="U269" s="312">
        <f ca="1">T269</f>
        <v>2536.875</v>
      </c>
      <c r="V269" s="312">
        <f t="shared" ca="1" si="66"/>
        <v>2536.875</v>
      </c>
      <c r="W269" s="312">
        <f t="shared" ca="1" si="66"/>
        <v>2536.875</v>
      </c>
      <c r="X269" s="312">
        <f t="shared" ca="1" si="66"/>
        <v>2536.875</v>
      </c>
      <c r="Y269" s="312">
        <f t="shared" ca="1" si="66"/>
        <v>2536.875</v>
      </c>
      <c r="Z269" s="312">
        <f t="shared" ca="1" si="66"/>
        <v>2536.875</v>
      </c>
      <c r="AA269" s="312">
        <f t="shared" ca="1" si="66"/>
        <v>2536.875</v>
      </c>
      <c r="AB269" s="312">
        <f t="shared" ca="1" si="66"/>
        <v>2536.875</v>
      </c>
      <c r="AC269" s="312">
        <f t="shared" ca="1" si="66"/>
        <v>2536.875</v>
      </c>
      <c r="AD269" s="312">
        <f t="shared" ca="1" si="66"/>
        <v>2536.875</v>
      </c>
      <c r="AE269" s="312">
        <f t="shared" ca="1" si="66"/>
        <v>2536.875</v>
      </c>
      <c r="AF269" s="312">
        <f t="shared" ca="1" si="66"/>
        <v>2536.875</v>
      </c>
      <c r="AG269" s="312">
        <f t="shared" ca="1" si="66"/>
        <v>2536.875</v>
      </c>
      <c r="AH269" s="312">
        <f t="shared" ca="1" si="66"/>
        <v>2536.875</v>
      </c>
      <c r="AI269" s="312">
        <f t="shared" ca="1" si="66"/>
        <v>2536.875</v>
      </c>
      <c r="AJ269" s="312">
        <f t="shared" ca="1" si="64"/>
        <v>2536.875</v>
      </c>
      <c r="AK269" s="312">
        <f t="shared" ca="1" si="64"/>
        <v>2536.875</v>
      </c>
      <c r="AL269" s="312">
        <f t="shared" ca="1" si="64"/>
        <v>2536.875</v>
      </c>
      <c r="AM269" s="312">
        <f t="shared" ca="1" si="64"/>
        <v>2536.875</v>
      </c>
      <c r="AN269" s="312">
        <f t="shared" ca="1" si="64"/>
        <v>2536.875</v>
      </c>
      <c r="AO269" s="312">
        <f t="shared" ca="1" si="64"/>
        <v>2536.875</v>
      </c>
      <c r="AP269" s="312">
        <f t="shared" ca="1" si="64"/>
        <v>2536.875</v>
      </c>
      <c r="AQ269" s="312">
        <f ca="1">AP269</f>
        <v>2536.875</v>
      </c>
    </row>
    <row r="270" spans="17:43">
      <c r="T270" s="312">
        <f ca="1">T$45/24</f>
        <v>1529.8125</v>
      </c>
      <c r="U270" s="312">
        <f t="shared" ref="U270:AJ274" ca="1" si="68">T270</f>
        <v>1529.8125</v>
      </c>
      <c r="V270" s="312">
        <f t="shared" ca="1" si="68"/>
        <v>1529.8125</v>
      </c>
      <c r="W270" s="312">
        <f t="shared" ca="1" si="68"/>
        <v>1529.8125</v>
      </c>
      <c r="X270" s="312">
        <f t="shared" ca="1" si="68"/>
        <v>1529.8125</v>
      </c>
      <c r="Y270" s="312">
        <f t="shared" ca="1" si="68"/>
        <v>1529.8125</v>
      </c>
      <c r="Z270" s="312">
        <f t="shared" ca="1" si="68"/>
        <v>1529.8125</v>
      </c>
      <c r="AA270" s="312">
        <f t="shared" ca="1" si="68"/>
        <v>1529.8125</v>
      </c>
      <c r="AB270" s="312">
        <f t="shared" ca="1" si="68"/>
        <v>1529.8125</v>
      </c>
      <c r="AC270" s="312">
        <f t="shared" ca="1" si="68"/>
        <v>1529.8125</v>
      </c>
      <c r="AD270" s="312">
        <f t="shared" ca="1" si="68"/>
        <v>1529.8125</v>
      </c>
      <c r="AE270" s="312">
        <f t="shared" ca="1" si="68"/>
        <v>1529.8125</v>
      </c>
      <c r="AF270" s="312">
        <f t="shared" ca="1" si="68"/>
        <v>1529.8125</v>
      </c>
      <c r="AG270" s="312">
        <f t="shared" ca="1" si="68"/>
        <v>1529.8125</v>
      </c>
      <c r="AH270" s="312">
        <f t="shared" ca="1" si="68"/>
        <v>1529.8125</v>
      </c>
      <c r="AI270" s="312">
        <f t="shared" ca="1" si="68"/>
        <v>1529.8125</v>
      </c>
      <c r="AJ270" s="312">
        <f t="shared" ca="1" si="68"/>
        <v>1529.8125</v>
      </c>
      <c r="AK270" s="312">
        <f t="shared" ca="1" si="64"/>
        <v>1529.8125</v>
      </c>
      <c r="AL270" s="312">
        <f t="shared" ca="1" si="64"/>
        <v>1529.8125</v>
      </c>
      <c r="AM270" s="312">
        <f t="shared" ca="1" si="64"/>
        <v>1529.8125</v>
      </c>
      <c r="AN270" s="312">
        <f t="shared" ca="1" si="64"/>
        <v>1529.8125</v>
      </c>
      <c r="AO270" s="312">
        <f t="shared" ca="1" si="64"/>
        <v>1529.8125</v>
      </c>
      <c r="AP270" s="312">
        <f t="shared" ca="1" si="64"/>
        <v>1529.8125</v>
      </c>
      <c r="AQ270" s="312">
        <f t="shared" ca="1" si="64"/>
        <v>1529.8125</v>
      </c>
    </row>
    <row r="271" spans="17:43">
      <c r="T271" s="312">
        <f ca="1">T$46/24</f>
        <v>1788.625</v>
      </c>
      <c r="U271" s="312">
        <f t="shared" ca="1" si="68"/>
        <v>1788.625</v>
      </c>
      <c r="V271" s="312">
        <f t="shared" ca="1" si="68"/>
        <v>1788.625</v>
      </c>
      <c r="W271" s="312">
        <f t="shared" ca="1" si="68"/>
        <v>1788.625</v>
      </c>
      <c r="X271" s="312">
        <f t="shared" ca="1" si="68"/>
        <v>1788.625</v>
      </c>
      <c r="Y271" s="312">
        <f t="shared" ca="1" si="68"/>
        <v>1788.625</v>
      </c>
      <c r="Z271" s="312">
        <f t="shared" ca="1" si="68"/>
        <v>1788.625</v>
      </c>
      <c r="AA271" s="312">
        <f t="shared" ca="1" si="68"/>
        <v>1788.625</v>
      </c>
      <c r="AB271" s="312">
        <f t="shared" ca="1" si="68"/>
        <v>1788.625</v>
      </c>
      <c r="AC271" s="312">
        <f t="shared" ca="1" si="68"/>
        <v>1788.625</v>
      </c>
      <c r="AD271" s="312">
        <f t="shared" ca="1" si="68"/>
        <v>1788.625</v>
      </c>
      <c r="AE271" s="312">
        <f t="shared" ca="1" si="68"/>
        <v>1788.625</v>
      </c>
      <c r="AF271" s="312">
        <f t="shared" ca="1" si="68"/>
        <v>1788.625</v>
      </c>
      <c r="AG271" s="312">
        <f t="shared" ca="1" si="68"/>
        <v>1788.625</v>
      </c>
      <c r="AH271" s="312">
        <f t="shared" ca="1" si="68"/>
        <v>1788.625</v>
      </c>
      <c r="AI271" s="312">
        <f t="shared" ca="1" si="68"/>
        <v>1788.625</v>
      </c>
      <c r="AJ271" s="312">
        <f t="shared" ca="1" si="68"/>
        <v>1788.625</v>
      </c>
      <c r="AK271" s="312">
        <f t="shared" ca="1" si="64"/>
        <v>1788.625</v>
      </c>
      <c r="AL271" s="312">
        <f t="shared" ca="1" si="64"/>
        <v>1788.625</v>
      </c>
      <c r="AM271" s="312">
        <f t="shared" ca="1" si="64"/>
        <v>1788.625</v>
      </c>
      <c r="AN271" s="312">
        <f t="shared" ca="1" si="64"/>
        <v>1788.625</v>
      </c>
      <c r="AO271" s="312">
        <f t="shared" ca="1" si="64"/>
        <v>1788.625</v>
      </c>
      <c r="AP271" s="312">
        <f t="shared" ca="1" si="64"/>
        <v>1788.625</v>
      </c>
      <c r="AQ271" s="312">
        <f t="shared" ca="1" si="64"/>
        <v>1788.625</v>
      </c>
    </row>
    <row r="272" spans="17:43">
      <c r="T272" s="312">
        <f ca="1">T$47/24</f>
        <v>1022.4375</v>
      </c>
      <c r="U272" s="312">
        <f t="shared" ca="1" si="68"/>
        <v>1022.4375</v>
      </c>
      <c r="V272" s="312">
        <f t="shared" ca="1" si="68"/>
        <v>1022.4375</v>
      </c>
      <c r="W272" s="312">
        <f t="shared" ca="1" si="68"/>
        <v>1022.4375</v>
      </c>
      <c r="X272" s="312">
        <f t="shared" ca="1" si="68"/>
        <v>1022.4375</v>
      </c>
      <c r="Y272" s="312">
        <f t="shared" ca="1" si="68"/>
        <v>1022.4375</v>
      </c>
      <c r="Z272" s="312">
        <f t="shared" ca="1" si="68"/>
        <v>1022.4375</v>
      </c>
      <c r="AA272" s="312">
        <f t="shared" ca="1" si="68"/>
        <v>1022.4375</v>
      </c>
      <c r="AB272" s="312">
        <f t="shared" ca="1" si="68"/>
        <v>1022.4375</v>
      </c>
      <c r="AC272" s="312">
        <f t="shared" ca="1" si="68"/>
        <v>1022.4375</v>
      </c>
      <c r="AD272" s="312">
        <f t="shared" ca="1" si="68"/>
        <v>1022.4375</v>
      </c>
      <c r="AE272" s="312">
        <f t="shared" ca="1" si="68"/>
        <v>1022.4375</v>
      </c>
      <c r="AF272" s="312">
        <f t="shared" ca="1" si="68"/>
        <v>1022.4375</v>
      </c>
      <c r="AG272" s="312">
        <f t="shared" ca="1" si="68"/>
        <v>1022.4375</v>
      </c>
      <c r="AH272" s="312">
        <f t="shared" ca="1" si="68"/>
        <v>1022.4375</v>
      </c>
      <c r="AI272" s="312">
        <f t="shared" ca="1" si="68"/>
        <v>1022.4375</v>
      </c>
      <c r="AJ272" s="312">
        <f t="shared" ca="1" si="68"/>
        <v>1022.4375</v>
      </c>
      <c r="AK272" s="312">
        <f t="shared" ref="AK272:AT287" ca="1" si="69">AJ272</f>
        <v>1022.4375</v>
      </c>
      <c r="AL272" s="312">
        <f t="shared" ca="1" si="69"/>
        <v>1022.4375</v>
      </c>
      <c r="AM272" s="312">
        <f t="shared" ca="1" si="69"/>
        <v>1022.4375</v>
      </c>
      <c r="AN272" s="312">
        <f t="shared" ca="1" si="69"/>
        <v>1022.4375</v>
      </c>
      <c r="AO272" s="312">
        <f t="shared" ca="1" si="69"/>
        <v>1022.4375</v>
      </c>
      <c r="AP272" s="312">
        <f t="shared" ca="1" si="69"/>
        <v>1022.4375</v>
      </c>
      <c r="AQ272" s="312">
        <f t="shared" ca="1" si="69"/>
        <v>1022.4375</v>
      </c>
    </row>
    <row r="273" spans="20:46">
      <c r="T273" s="312">
        <f ca="1">T$47/24</f>
        <v>1022.4375</v>
      </c>
      <c r="U273" s="312">
        <f t="shared" ca="1" si="68"/>
        <v>1022.4375</v>
      </c>
      <c r="V273" s="312">
        <f t="shared" ca="1" si="68"/>
        <v>1022.4375</v>
      </c>
      <c r="W273" s="312">
        <f t="shared" ca="1" si="68"/>
        <v>1022.4375</v>
      </c>
      <c r="X273" s="312">
        <f t="shared" ca="1" si="68"/>
        <v>1022.4375</v>
      </c>
      <c r="Y273" s="312">
        <f t="shared" ca="1" si="68"/>
        <v>1022.4375</v>
      </c>
      <c r="Z273" s="312">
        <f t="shared" ca="1" si="68"/>
        <v>1022.4375</v>
      </c>
      <c r="AA273" s="312">
        <f t="shared" ca="1" si="68"/>
        <v>1022.4375</v>
      </c>
      <c r="AB273" s="312">
        <f t="shared" ca="1" si="68"/>
        <v>1022.4375</v>
      </c>
      <c r="AC273" s="312">
        <f t="shared" ca="1" si="68"/>
        <v>1022.4375</v>
      </c>
      <c r="AD273" s="312">
        <f t="shared" ca="1" si="68"/>
        <v>1022.4375</v>
      </c>
      <c r="AE273" s="312">
        <f t="shared" ca="1" si="68"/>
        <v>1022.4375</v>
      </c>
      <c r="AF273" s="312">
        <f t="shared" ca="1" si="68"/>
        <v>1022.4375</v>
      </c>
      <c r="AG273" s="312">
        <f t="shared" ca="1" si="68"/>
        <v>1022.4375</v>
      </c>
      <c r="AH273" s="312">
        <f t="shared" ca="1" si="68"/>
        <v>1022.4375</v>
      </c>
      <c r="AI273" s="312">
        <f t="shared" ca="1" si="68"/>
        <v>1022.4375</v>
      </c>
      <c r="AJ273" s="312">
        <f t="shared" ca="1" si="68"/>
        <v>1022.4375</v>
      </c>
      <c r="AK273" s="312">
        <f t="shared" ca="1" si="69"/>
        <v>1022.4375</v>
      </c>
      <c r="AL273" s="312">
        <f t="shared" ca="1" si="69"/>
        <v>1022.4375</v>
      </c>
      <c r="AM273" s="312">
        <f t="shared" ca="1" si="69"/>
        <v>1022.4375</v>
      </c>
      <c r="AN273" s="312">
        <f t="shared" ca="1" si="69"/>
        <v>1022.4375</v>
      </c>
      <c r="AO273" s="312">
        <f t="shared" ca="1" si="69"/>
        <v>1022.4375</v>
      </c>
      <c r="AP273" s="312">
        <f t="shared" ca="1" si="69"/>
        <v>1022.4375</v>
      </c>
      <c r="AQ273" s="312">
        <f t="shared" ca="1" si="69"/>
        <v>1022.4375</v>
      </c>
    </row>
    <row r="274" spans="20:46">
      <c r="U274" s="312">
        <f ca="1">U$44/24</f>
        <v>2809.125</v>
      </c>
      <c r="V274" s="312">
        <f ca="1">U274</f>
        <v>2809.125</v>
      </c>
      <c r="W274" s="312">
        <f t="shared" ca="1" si="68"/>
        <v>2809.125</v>
      </c>
      <c r="X274" s="312">
        <f t="shared" ca="1" si="68"/>
        <v>2809.125</v>
      </c>
      <c r="Y274" s="312">
        <f t="shared" ca="1" si="68"/>
        <v>2809.125</v>
      </c>
      <c r="Z274" s="312">
        <f t="shared" ca="1" si="68"/>
        <v>2809.125</v>
      </c>
      <c r="AA274" s="312">
        <f t="shared" ca="1" si="68"/>
        <v>2809.125</v>
      </c>
      <c r="AB274" s="312">
        <f t="shared" ca="1" si="68"/>
        <v>2809.125</v>
      </c>
      <c r="AC274" s="312">
        <f t="shared" ca="1" si="68"/>
        <v>2809.125</v>
      </c>
      <c r="AD274" s="312">
        <f t="shared" ca="1" si="68"/>
        <v>2809.125</v>
      </c>
      <c r="AE274" s="312">
        <f t="shared" ca="1" si="68"/>
        <v>2809.125</v>
      </c>
      <c r="AF274" s="312">
        <f t="shared" ca="1" si="68"/>
        <v>2809.125</v>
      </c>
      <c r="AG274" s="312">
        <f t="shared" ca="1" si="68"/>
        <v>2809.125</v>
      </c>
      <c r="AH274" s="312">
        <f t="shared" ca="1" si="68"/>
        <v>2809.125</v>
      </c>
      <c r="AI274" s="312">
        <f t="shared" ca="1" si="68"/>
        <v>2809.125</v>
      </c>
      <c r="AJ274" s="312">
        <f t="shared" ca="1" si="68"/>
        <v>2809.125</v>
      </c>
      <c r="AK274" s="312">
        <f t="shared" ca="1" si="69"/>
        <v>2809.125</v>
      </c>
      <c r="AL274" s="312">
        <f t="shared" ca="1" si="69"/>
        <v>2809.125</v>
      </c>
      <c r="AM274" s="312">
        <f t="shared" ca="1" si="69"/>
        <v>2809.125</v>
      </c>
      <c r="AN274" s="312">
        <f t="shared" ca="1" si="69"/>
        <v>2809.125</v>
      </c>
      <c r="AO274" s="312">
        <f t="shared" ca="1" si="69"/>
        <v>2809.125</v>
      </c>
      <c r="AP274" s="312">
        <f t="shared" ca="1" si="69"/>
        <v>2809.125</v>
      </c>
      <c r="AQ274" s="312">
        <f t="shared" ca="1" si="69"/>
        <v>2809.125</v>
      </c>
      <c r="AR274" s="312">
        <f ca="1">AQ274</f>
        <v>2809.125</v>
      </c>
    </row>
    <row r="275" spans="20:46">
      <c r="U275" s="312">
        <f ca="1">U$45/24</f>
        <v>1691.5</v>
      </c>
      <c r="V275" s="312">
        <f t="shared" ref="V275:AK279" ca="1" si="70">U275</f>
        <v>1691.5</v>
      </c>
      <c r="W275" s="312">
        <f t="shared" ca="1" si="70"/>
        <v>1691.5</v>
      </c>
      <c r="X275" s="312">
        <f t="shared" ca="1" si="70"/>
        <v>1691.5</v>
      </c>
      <c r="Y275" s="312">
        <f t="shared" ca="1" si="70"/>
        <v>1691.5</v>
      </c>
      <c r="Z275" s="312">
        <f t="shared" ca="1" si="70"/>
        <v>1691.5</v>
      </c>
      <c r="AA275" s="312">
        <f t="shared" ca="1" si="70"/>
        <v>1691.5</v>
      </c>
      <c r="AB275" s="312">
        <f t="shared" ca="1" si="70"/>
        <v>1691.5</v>
      </c>
      <c r="AC275" s="312">
        <f t="shared" ca="1" si="70"/>
        <v>1691.5</v>
      </c>
      <c r="AD275" s="312">
        <f t="shared" ca="1" si="70"/>
        <v>1691.5</v>
      </c>
      <c r="AE275" s="312">
        <f t="shared" ca="1" si="70"/>
        <v>1691.5</v>
      </c>
      <c r="AF275" s="312">
        <f t="shared" ca="1" si="70"/>
        <v>1691.5</v>
      </c>
      <c r="AG275" s="312">
        <f t="shared" ca="1" si="70"/>
        <v>1691.5</v>
      </c>
      <c r="AH275" s="312">
        <f t="shared" ca="1" si="70"/>
        <v>1691.5</v>
      </c>
      <c r="AI275" s="312">
        <f t="shared" ca="1" si="70"/>
        <v>1691.5</v>
      </c>
      <c r="AJ275" s="312">
        <f t="shared" ca="1" si="70"/>
        <v>1691.5</v>
      </c>
      <c r="AK275" s="312">
        <f t="shared" ca="1" si="70"/>
        <v>1691.5</v>
      </c>
      <c r="AL275" s="312">
        <f t="shared" ca="1" si="69"/>
        <v>1691.5</v>
      </c>
      <c r="AM275" s="312">
        <f t="shared" ca="1" si="69"/>
        <v>1691.5</v>
      </c>
      <c r="AN275" s="312">
        <f t="shared" ca="1" si="69"/>
        <v>1691.5</v>
      </c>
      <c r="AO275" s="312">
        <f t="shared" ca="1" si="69"/>
        <v>1691.5</v>
      </c>
      <c r="AP275" s="312">
        <f t="shared" ca="1" si="69"/>
        <v>1691.5</v>
      </c>
      <c r="AQ275" s="312">
        <f t="shared" ca="1" si="69"/>
        <v>1691.5</v>
      </c>
      <c r="AR275" s="312">
        <f t="shared" ca="1" si="69"/>
        <v>1691.5</v>
      </c>
    </row>
    <row r="276" spans="20:46">
      <c r="U276" s="312">
        <f ca="1">U$46/24</f>
        <v>1977.6666666666667</v>
      </c>
      <c r="V276" s="312">
        <f t="shared" ca="1" si="70"/>
        <v>1977.6666666666667</v>
      </c>
      <c r="W276" s="312">
        <f t="shared" ca="1" si="70"/>
        <v>1977.6666666666667</v>
      </c>
      <c r="X276" s="312">
        <f t="shared" ca="1" si="70"/>
        <v>1977.6666666666667</v>
      </c>
      <c r="Y276" s="312">
        <f t="shared" ca="1" si="70"/>
        <v>1977.6666666666667</v>
      </c>
      <c r="Z276" s="312">
        <f t="shared" ca="1" si="70"/>
        <v>1977.6666666666667</v>
      </c>
      <c r="AA276" s="312">
        <f t="shared" ca="1" si="70"/>
        <v>1977.6666666666667</v>
      </c>
      <c r="AB276" s="312">
        <f t="shared" ca="1" si="70"/>
        <v>1977.6666666666667</v>
      </c>
      <c r="AC276" s="312">
        <f t="shared" ca="1" si="70"/>
        <v>1977.6666666666667</v>
      </c>
      <c r="AD276" s="312">
        <f t="shared" ca="1" si="70"/>
        <v>1977.6666666666667</v>
      </c>
      <c r="AE276" s="312">
        <f t="shared" ca="1" si="70"/>
        <v>1977.6666666666667</v>
      </c>
      <c r="AF276" s="312">
        <f t="shared" ca="1" si="70"/>
        <v>1977.6666666666667</v>
      </c>
      <c r="AG276" s="312">
        <f t="shared" ca="1" si="70"/>
        <v>1977.6666666666667</v>
      </c>
      <c r="AH276" s="312">
        <f t="shared" ca="1" si="70"/>
        <v>1977.6666666666667</v>
      </c>
      <c r="AI276" s="312">
        <f t="shared" ca="1" si="70"/>
        <v>1977.6666666666667</v>
      </c>
      <c r="AJ276" s="312">
        <f t="shared" ca="1" si="70"/>
        <v>1977.6666666666667</v>
      </c>
      <c r="AK276" s="312">
        <f t="shared" ca="1" si="70"/>
        <v>1977.6666666666667</v>
      </c>
      <c r="AL276" s="312">
        <f t="shared" ca="1" si="69"/>
        <v>1977.6666666666667</v>
      </c>
      <c r="AM276" s="312">
        <f t="shared" ca="1" si="69"/>
        <v>1977.6666666666667</v>
      </c>
      <c r="AN276" s="312">
        <f t="shared" ca="1" si="69"/>
        <v>1977.6666666666667</v>
      </c>
      <c r="AO276" s="312">
        <f t="shared" ca="1" si="69"/>
        <v>1977.6666666666667</v>
      </c>
      <c r="AP276" s="312">
        <f t="shared" ca="1" si="69"/>
        <v>1977.6666666666667</v>
      </c>
      <c r="AQ276" s="312">
        <f t="shared" ca="1" si="69"/>
        <v>1977.6666666666667</v>
      </c>
      <c r="AR276" s="312">
        <f t="shared" ca="1" si="69"/>
        <v>1977.6666666666667</v>
      </c>
    </row>
    <row r="277" spans="20:46">
      <c r="U277" s="312">
        <f ca="1">U$47/24</f>
        <v>1130.5</v>
      </c>
      <c r="V277" s="312">
        <f t="shared" ca="1" si="70"/>
        <v>1130.5</v>
      </c>
      <c r="W277" s="312">
        <f t="shared" ca="1" si="70"/>
        <v>1130.5</v>
      </c>
      <c r="X277" s="312">
        <f t="shared" ca="1" si="70"/>
        <v>1130.5</v>
      </c>
      <c r="Y277" s="312">
        <f t="shared" ca="1" si="70"/>
        <v>1130.5</v>
      </c>
      <c r="Z277" s="312">
        <f t="shared" ca="1" si="70"/>
        <v>1130.5</v>
      </c>
      <c r="AA277" s="312">
        <f t="shared" ca="1" si="70"/>
        <v>1130.5</v>
      </c>
      <c r="AB277" s="312">
        <f t="shared" ca="1" si="70"/>
        <v>1130.5</v>
      </c>
      <c r="AC277" s="312">
        <f t="shared" ca="1" si="70"/>
        <v>1130.5</v>
      </c>
      <c r="AD277" s="312">
        <f t="shared" ca="1" si="70"/>
        <v>1130.5</v>
      </c>
      <c r="AE277" s="312">
        <f t="shared" ca="1" si="70"/>
        <v>1130.5</v>
      </c>
      <c r="AF277" s="312">
        <f t="shared" ca="1" si="70"/>
        <v>1130.5</v>
      </c>
      <c r="AG277" s="312">
        <f t="shared" ca="1" si="70"/>
        <v>1130.5</v>
      </c>
      <c r="AH277" s="312">
        <f t="shared" ca="1" si="70"/>
        <v>1130.5</v>
      </c>
      <c r="AI277" s="312">
        <f t="shared" ca="1" si="70"/>
        <v>1130.5</v>
      </c>
      <c r="AJ277" s="312">
        <f t="shared" ca="1" si="70"/>
        <v>1130.5</v>
      </c>
      <c r="AK277" s="312">
        <f t="shared" ca="1" si="70"/>
        <v>1130.5</v>
      </c>
      <c r="AL277" s="312">
        <f t="shared" ca="1" si="69"/>
        <v>1130.5</v>
      </c>
      <c r="AM277" s="312">
        <f t="shared" ca="1" si="69"/>
        <v>1130.5</v>
      </c>
      <c r="AN277" s="312">
        <f t="shared" ca="1" si="69"/>
        <v>1130.5</v>
      </c>
      <c r="AO277" s="312">
        <f t="shared" ca="1" si="69"/>
        <v>1130.5</v>
      </c>
      <c r="AP277" s="312">
        <f t="shared" ca="1" si="69"/>
        <v>1130.5</v>
      </c>
      <c r="AQ277" s="312">
        <f t="shared" ca="1" si="69"/>
        <v>1130.5</v>
      </c>
      <c r="AR277" s="312">
        <f t="shared" ca="1" si="69"/>
        <v>1130.5</v>
      </c>
    </row>
    <row r="278" spans="20:46">
      <c r="U278" s="312">
        <f ca="1">U$47/24</f>
        <v>1130.5</v>
      </c>
      <c r="V278" s="312">
        <f t="shared" ca="1" si="70"/>
        <v>1130.5</v>
      </c>
      <c r="W278" s="312">
        <f t="shared" ca="1" si="70"/>
        <v>1130.5</v>
      </c>
      <c r="X278" s="312">
        <f t="shared" ca="1" si="70"/>
        <v>1130.5</v>
      </c>
      <c r="Y278" s="312">
        <f t="shared" ca="1" si="70"/>
        <v>1130.5</v>
      </c>
      <c r="Z278" s="312">
        <f t="shared" ca="1" si="70"/>
        <v>1130.5</v>
      </c>
      <c r="AA278" s="312">
        <f t="shared" ca="1" si="70"/>
        <v>1130.5</v>
      </c>
      <c r="AB278" s="312">
        <f t="shared" ca="1" si="70"/>
        <v>1130.5</v>
      </c>
      <c r="AC278" s="312">
        <f t="shared" ca="1" si="70"/>
        <v>1130.5</v>
      </c>
      <c r="AD278" s="312">
        <f t="shared" ca="1" si="70"/>
        <v>1130.5</v>
      </c>
      <c r="AE278" s="312">
        <f t="shared" ca="1" si="70"/>
        <v>1130.5</v>
      </c>
      <c r="AF278" s="312">
        <f t="shared" ca="1" si="70"/>
        <v>1130.5</v>
      </c>
      <c r="AG278" s="312">
        <f t="shared" ca="1" si="70"/>
        <v>1130.5</v>
      </c>
      <c r="AH278" s="312">
        <f t="shared" ca="1" si="70"/>
        <v>1130.5</v>
      </c>
      <c r="AI278" s="312">
        <f t="shared" ca="1" si="70"/>
        <v>1130.5</v>
      </c>
      <c r="AJ278" s="312">
        <f t="shared" ca="1" si="70"/>
        <v>1130.5</v>
      </c>
      <c r="AK278" s="312">
        <f t="shared" ca="1" si="70"/>
        <v>1130.5</v>
      </c>
      <c r="AL278" s="312">
        <f t="shared" ca="1" si="69"/>
        <v>1130.5</v>
      </c>
      <c r="AM278" s="312">
        <f t="shared" ca="1" si="69"/>
        <v>1130.5</v>
      </c>
      <c r="AN278" s="312">
        <f t="shared" ca="1" si="69"/>
        <v>1130.5</v>
      </c>
      <c r="AO278" s="312">
        <f t="shared" ca="1" si="69"/>
        <v>1130.5</v>
      </c>
      <c r="AP278" s="312">
        <f t="shared" ca="1" si="69"/>
        <v>1130.5</v>
      </c>
      <c r="AQ278" s="312">
        <f t="shared" ca="1" si="69"/>
        <v>1130.5</v>
      </c>
      <c r="AR278" s="312">
        <f t="shared" ca="1" si="69"/>
        <v>1130.5</v>
      </c>
    </row>
    <row r="279" spans="20:46">
      <c r="V279" s="312">
        <f ca="1">V$44/24</f>
        <v>3112.3125</v>
      </c>
      <c r="W279" s="312">
        <f ca="1">V279</f>
        <v>3112.3125</v>
      </c>
      <c r="X279" s="312">
        <f t="shared" ca="1" si="70"/>
        <v>3112.3125</v>
      </c>
      <c r="Y279" s="312">
        <f t="shared" ca="1" si="70"/>
        <v>3112.3125</v>
      </c>
      <c r="Z279" s="312">
        <f t="shared" ca="1" si="70"/>
        <v>3112.3125</v>
      </c>
      <c r="AA279" s="312">
        <f t="shared" ca="1" si="70"/>
        <v>3112.3125</v>
      </c>
      <c r="AB279" s="312">
        <f t="shared" ca="1" si="70"/>
        <v>3112.3125</v>
      </c>
      <c r="AC279" s="312">
        <f t="shared" ca="1" si="70"/>
        <v>3112.3125</v>
      </c>
      <c r="AD279" s="312">
        <f t="shared" ca="1" si="70"/>
        <v>3112.3125</v>
      </c>
      <c r="AE279" s="312">
        <f t="shared" ca="1" si="70"/>
        <v>3112.3125</v>
      </c>
      <c r="AF279" s="312">
        <f t="shared" ca="1" si="70"/>
        <v>3112.3125</v>
      </c>
      <c r="AG279" s="312">
        <f t="shared" ca="1" si="70"/>
        <v>3112.3125</v>
      </c>
      <c r="AH279" s="312">
        <f t="shared" ca="1" si="70"/>
        <v>3112.3125</v>
      </c>
      <c r="AI279" s="312">
        <f t="shared" ca="1" si="70"/>
        <v>3112.3125</v>
      </c>
      <c r="AJ279" s="312">
        <f t="shared" ca="1" si="70"/>
        <v>3112.3125</v>
      </c>
      <c r="AK279" s="312">
        <f t="shared" ca="1" si="70"/>
        <v>3112.3125</v>
      </c>
      <c r="AL279" s="312">
        <f t="shared" ca="1" si="69"/>
        <v>3112.3125</v>
      </c>
      <c r="AM279" s="312">
        <f t="shared" ca="1" si="69"/>
        <v>3112.3125</v>
      </c>
      <c r="AN279" s="312">
        <f t="shared" ca="1" si="69"/>
        <v>3112.3125</v>
      </c>
      <c r="AO279" s="312">
        <f t="shared" ca="1" si="69"/>
        <v>3112.3125</v>
      </c>
      <c r="AP279" s="312">
        <f t="shared" ca="1" si="69"/>
        <v>3112.3125</v>
      </c>
      <c r="AQ279" s="312">
        <f t="shared" ca="1" si="69"/>
        <v>3112.3125</v>
      </c>
      <c r="AR279" s="312">
        <f t="shared" ca="1" si="69"/>
        <v>3112.3125</v>
      </c>
      <c r="AS279" s="312">
        <f ca="1">AR279</f>
        <v>3112.3125</v>
      </c>
    </row>
    <row r="280" spans="20:46">
      <c r="V280" s="312">
        <f ca="1">V$45/24</f>
        <v>1878.0625</v>
      </c>
      <c r="W280" s="312">
        <f t="shared" ref="W280:AL284" ca="1" si="71">V280</f>
        <v>1878.0625</v>
      </c>
      <c r="X280" s="312">
        <f t="shared" ca="1" si="71"/>
        <v>1878.0625</v>
      </c>
      <c r="Y280" s="312">
        <f t="shared" ca="1" si="71"/>
        <v>1878.0625</v>
      </c>
      <c r="Z280" s="312">
        <f t="shared" ca="1" si="71"/>
        <v>1878.0625</v>
      </c>
      <c r="AA280" s="312">
        <f t="shared" ca="1" si="71"/>
        <v>1878.0625</v>
      </c>
      <c r="AB280" s="312">
        <f t="shared" ca="1" si="71"/>
        <v>1878.0625</v>
      </c>
      <c r="AC280" s="312">
        <f t="shared" ca="1" si="71"/>
        <v>1878.0625</v>
      </c>
      <c r="AD280" s="312">
        <f t="shared" ca="1" si="71"/>
        <v>1878.0625</v>
      </c>
      <c r="AE280" s="312">
        <f t="shared" ca="1" si="71"/>
        <v>1878.0625</v>
      </c>
      <c r="AF280" s="312">
        <f t="shared" ca="1" si="71"/>
        <v>1878.0625</v>
      </c>
      <c r="AG280" s="312">
        <f t="shared" ca="1" si="71"/>
        <v>1878.0625</v>
      </c>
      <c r="AH280" s="312">
        <f t="shared" ca="1" si="71"/>
        <v>1878.0625</v>
      </c>
      <c r="AI280" s="312">
        <f t="shared" ca="1" si="71"/>
        <v>1878.0625</v>
      </c>
      <c r="AJ280" s="312">
        <f t="shared" ca="1" si="71"/>
        <v>1878.0625</v>
      </c>
      <c r="AK280" s="312">
        <f t="shared" ca="1" si="71"/>
        <v>1878.0625</v>
      </c>
      <c r="AL280" s="312">
        <f t="shared" ca="1" si="71"/>
        <v>1878.0625</v>
      </c>
      <c r="AM280" s="312">
        <f t="shared" ca="1" si="69"/>
        <v>1878.0625</v>
      </c>
      <c r="AN280" s="312">
        <f t="shared" ca="1" si="69"/>
        <v>1878.0625</v>
      </c>
      <c r="AO280" s="312">
        <f t="shared" ca="1" si="69"/>
        <v>1878.0625</v>
      </c>
      <c r="AP280" s="312">
        <f t="shared" ca="1" si="69"/>
        <v>1878.0625</v>
      </c>
      <c r="AQ280" s="312">
        <f t="shared" ca="1" si="69"/>
        <v>1878.0625</v>
      </c>
      <c r="AR280" s="312">
        <f t="shared" ca="1" si="69"/>
        <v>1878.0625</v>
      </c>
      <c r="AS280" s="312">
        <f t="shared" ca="1" si="69"/>
        <v>1878.0625</v>
      </c>
    </row>
    <row r="281" spans="20:46">
      <c r="V281" s="312">
        <f ca="1">V$46/24</f>
        <v>2195.7916666666665</v>
      </c>
      <c r="W281" s="312">
        <f t="shared" ca="1" si="71"/>
        <v>2195.7916666666665</v>
      </c>
      <c r="X281" s="312">
        <f t="shared" ca="1" si="71"/>
        <v>2195.7916666666665</v>
      </c>
      <c r="Y281" s="312">
        <f t="shared" ca="1" si="71"/>
        <v>2195.7916666666665</v>
      </c>
      <c r="Z281" s="312">
        <f t="shared" ca="1" si="71"/>
        <v>2195.7916666666665</v>
      </c>
      <c r="AA281" s="312">
        <f t="shared" ca="1" si="71"/>
        <v>2195.7916666666665</v>
      </c>
      <c r="AB281" s="312">
        <f t="shared" ca="1" si="71"/>
        <v>2195.7916666666665</v>
      </c>
      <c r="AC281" s="312">
        <f t="shared" ca="1" si="71"/>
        <v>2195.7916666666665</v>
      </c>
      <c r="AD281" s="312">
        <f t="shared" ca="1" si="71"/>
        <v>2195.7916666666665</v>
      </c>
      <c r="AE281" s="312">
        <f t="shared" ca="1" si="71"/>
        <v>2195.7916666666665</v>
      </c>
      <c r="AF281" s="312">
        <f t="shared" ca="1" si="71"/>
        <v>2195.7916666666665</v>
      </c>
      <c r="AG281" s="312">
        <f t="shared" ca="1" si="71"/>
        <v>2195.7916666666665</v>
      </c>
      <c r="AH281" s="312">
        <f t="shared" ca="1" si="71"/>
        <v>2195.7916666666665</v>
      </c>
      <c r="AI281" s="312">
        <f t="shared" ca="1" si="71"/>
        <v>2195.7916666666665</v>
      </c>
      <c r="AJ281" s="312">
        <f t="shared" ca="1" si="71"/>
        <v>2195.7916666666665</v>
      </c>
      <c r="AK281" s="312">
        <f t="shared" ca="1" si="71"/>
        <v>2195.7916666666665</v>
      </c>
      <c r="AL281" s="312">
        <f t="shared" ca="1" si="71"/>
        <v>2195.7916666666665</v>
      </c>
      <c r="AM281" s="312">
        <f t="shared" ca="1" si="69"/>
        <v>2195.7916666666665</v>
      </c>
      <c r="AN281" s="312">
        <f t="shared" ca="1" si="69"/>
        <v>2195.7916666666665</v>
      </c>
      <c r="AO281" s="312">
        <f t="shared" ca="1" si="69"/>
        <v>2195.7916666666665</v>
      </c>
      <c r="AP281" s="312">
        <f t="shared" ca="1" si="69"/>
        <v>2195.7916666666665</v>
      </c>
      <c r="AQ281" s="312">
        <f t="shared" ca="1" si="69"/>
        <v>2195.7916666666665</v>
      </c>
      <c r="AR281" s="312">
        <f t="shared" ca="1" si="69"/>
        <v>2195.7916666666665</v>
      </c>
      <c r="AS281" s="312">
        <f t="shared" ca="1" si="69"/>
        <v>2195.7916666666665</v>
      </c>
    </row>
    <row r="282" spans="20:46">
      <c r="V282" s="312">
        <f ca="1">V$47/24</f>
        <v>1255.1875</v>
      </c>
      <c r="W282" s="312">
        <f t="shared" ca="1" si="71"/>
        <v>1255.1875</v>
      </c>
      <c r="X282" s="312">
        <f t="shared" ca="1" si="71"/>
        <v>1255.1875</v>
      </c>
      <c r="Y282" s="312">
        <f t="shared" ca="1" si="71"/>
        <v>1255.1875</v>
      </c>
      <c r="Z282" s="312">
        <f t="shared" ca="1" si="71"/>
        <v>1255.1875</v>
      </c>
      <c r="AA282" s="312">
        <f t="shared" ca="1" si="71"/>
        <v>1255.1875</v>
      </c>
      <c r="AB282" s="312">
        <f t="shared" ca="1" si="71"/>
        <v>1255.1875</v>
      </c>
      <c r="AC282" s="312">
        <f t="shared" ca="1" si="71"/>
        <v>1255.1875</v>
      </c>
      <c r="AD282" s="312">
        <f t="shared" ca="1" si="71"/>
        <v>1255.1875</v>
      </c>
      <c r="AE282" s="312">
        <f t="shared" ca="1" si="71"/>
        <v>1255.1875</v>
      </c>
      <c r="AF282" s="312">
        <f t="shared" ca="1" si="71"/>
        <v>1255.1875</v>
      </c>
      <c r="AG282" s="312">
        <f t="shared" ca="1" si="71"/>
        <v>1255.1875</v>
      </c>
      <c r="AH282" s="312">
        <f t="shared" ca="1" si="71"/>
        <v>1255.1875</v>
      </c>
      <c r="AI282" s="312">
        <f t="shared" ca="1" si="71"/>
        <v>1255.1875</v>
      </c>
      <c r="AJ282" s="312">
        <f t="shared" ca="1" si="71"/>
        <v>1255.1875</v>
      </c>
      <c r="AK282" s="312">
        <f t="shared" ca="1" si="71"/>
        <v>1255.1875</v>
      </c>
      <c r="AL282" s="312">
        <f t="shared" ca="1" si="71"/>
        <v>1255.1875</v>
      </c>
      <c r="AM282" s="312">
        <f t="shared" ca="1" si="69"/>
        <v>1255.1875</v>
      </c>
      <c r="AN282" s="312">
        <f t="shared" ca="1" si="69"/>
        <v>1255.1875</v>
      </c>
      <c r="AO282" s="312">
        <f t="shared" ca="1" si="69"/>
        <v>1255.1875</v>
      </c>
      <c r="AP282" s="312">
        <f t="shared" ca="1" si="69"/>
        <v>1255.1875</v>
      </c>
      <c r="AQ282" s="312">
        <f t="shared" ca="1" si="69"/>
        <v>1255.1875</v>
      </c>
      <c r="AR282" s="312">
        <f t="shared" ca="1" si="69"/>
        <v>1255.1875</v>
      </c>
      <c r="AS282" s="312">
        <f t="shared" ca="1" si="69"/>
        <v>1255.1875</v>
      </c>
    </row>
    <row r="283" spans="20:46">
      <c r="V283" s="312">
        <f ca="1">V$47/24</f>
        <v>1255.1875</v>
      </c>
      <c r="W283" s="312">
        <f t="shared" ca="1" si="71"/>
        <v>1255.1875</v>
      </c>
      <c r="X283" s="312">
        <f t="shared" ca="1" si="71"/>
        <v>1255.1875</v>
      </c>
      <c r="Y283" s="312">
        <f t="shared" ca="1" si="71"/>
        <v>1255.1875</v>
      </c>
      <c r="Z283" s="312">
        <f t="shared" ca="1" si="71"/>
        <v>1255.1875</v>
      </c>
      <c r="AA283" s="312">
        <f t="shared" ca="1" si="71"/>
        <v>1255.1875</v>
      </c>
      <c r="AB283" s="312">
        <f t="shared" ca="1" si="71"/>
        <v>1255.1875</v>
      </c>
      <c r="AC283" s="312">
        <f t="shared" ca="1" si="71"/>
        <v>1255.1875</v>
      </c>
      <c r="AD283" s="312">
        <f t="shared" ca="1" si="71"/>
        <v>1255.1875</v>
      </c>
      <c r="AE283" s="312">
        <f t="shared" ca="1" si="71"/>
        <v>1255.1875</v>
      </c>
      <c r="AF283" s="312">
        <f t="shared" ca="1" si="71"/>
        <v>1255.1875</v>
      </c>
      <c r="AG283" s="312">
        <f t="shared" ca="1" si="71"/>
        <v>1255.1875</v>
      </c>
      <c r="AH283" s="312">
        <f t="shared" ca="1" si="71"/>
        <v>1255.1875</v>
      </c>
      <c r="AI283" s="312">
        <f t="shared" ca="1" si="71"/>
        <v>1255.1875</v>
      </c>
      <c r="AJ283" s="312">
        <f t="shared" ca="1" si="71"/>
        <v>1255.1875</v>
      </c>
      <c r="AK283" s="312">
        <f t="shared" ca="1" si="71"/>
        <v>1255.1875</v>
      </c>
      <c r="AL283" s="312">
        <f t="shared" ca="1" si="71"/>
        <v>1255.1875</v>
      </c>
      <c r="AM283" s="312">
        <f t="shared" ca="1" si="69"/>
        <v>1255.1875</v>
      </c>
      <c r="AN283" s="312">
        <f t="shared" ca="1" si="69"/>
        <v>1255.1875</v>
      </c>
      <c r="AO283" s="312">
        <f t="shared" ca="1" si="69"/>
        <v>1255.1875</v>
      </c>
      <c r="AP283" s="312">
        <f t="shared" ca="1" si="69"/>
        <v>1255.1875</v>
      </c>
      <c r="AQ283" s="312">
        <f t="shared" ca="1" si="69"/>
        <v>1255.1875</v>
      </c>
      <c r="AR283" s="312">
        <f t="shared" ca="1" si="69"/>
        <v>1255.1875</v>
      </c>
      <c r="AS283" s="312">
        <f t="shared" ca="1" si="69"/>
        <v>1255.1875</v>
      </c>
    </row>
    <row r="284" spans="20:46">
      <c r="W284" s="312">
        <f ca="1">W$44/24</f>
        <v>3440.25</v>
      </c>
      <c r="X284" s="312">
        <f ca="1">W284</f>
        <v>3440.25</v>
      </c>
      <c r="Y284" s="312">
        <f t="shared" ca="1" si="71"/>
        <v>3440.25</v>
      </c>
      <c r="Z284" s="312">
        <f t="shared" ca="1" si="71"/>
        <v>3440.25</v>
      </c>
      <c r="AA284" s="312">
        <f t="shared" ca="1" si="71"/>
        <v>3440.25</v>
      </c>
      <c r="AB284" s="312">
        <f t="shared" ca="1" si="71"/>
        <v>3440.25</v>
      </c>
      <c r="AC284" s="312">
        <f t="shared" ca="1" si="71"/>
        <v>3440.25</v>
      </c>
      <c r="AD284" s="312">
        <f t="shared" ca="1" si="71"/>
        <v>3440.25</v>
      </c>
      <c r="AE284" s="312">
        <f t="shared" ca="1" si="71"/>
        <v>3440.25</v>
      </c>
      <c r="AF284" s="312">
        <f t="shared" ca="1" si="71"/>
        <v>3440.25</v>
      </c>
      <c r="AG284" s="312">
        <f t="shared" ca="1" si="71"/>
        <v>3440.25</v>
      </c>
      <c r="AH284" s="312">
        <f t="shared" ca="1" si="71"/>
        <v>3440.25</v>
      </c>
      <c r="AI284" s="312">
        <f t="shared" ca="1" si="71"/>
        <v>3440.25</v>
      </c>
      <c r="AJ284" s="312">
        <f t="shared" ca="1" si="71"/>
        <v>3440.25</v>
      </c>
      <c r="AK284" s="312">
        <f t="shared" ca="1" si="71"/>
        <v>3440.25</v>
      </c>
      <c r="AL284" s="312">
        <f t="shared" ca="1" si="71"/>
        <v>3440.25</v>
      </c>
      <c r="AM284" s="312">
        <f t="shared" ca="1" si="69"/>
        <v>3440.25</v>
      </c>
      <c r="AN284" s="312">
        <f t="shared" ca="1" si="69"/>
        <v>3440.25</v>
      </c>
      <c r="AO284" s="312">
        <f t="shared" ca="1" si="69"/>
        <v>3440.25</v>
      </c>
      <c r="AP284" s="312">
        <f t="shared" ca="1" si="69"/>
        <v>3440.25</v>
      </c>
      <c r="AQ284" s="312">
        <f t="shared" ca="1" si="69"/>
        <v>3440.25</v>
      </c>
      <c r="AR284" s="312">
        <f t="shared" ca="1" si="69"/>
        <v>3440.25</v>
      </c>
      <c r="AS284" s="312">
        <f t="shared" ca="1" si="69"/>
        <v>3440.25</v>
      </c>
      <c r="AT284" s="312">
        <f ca="1">AS284</f>
        <v>3440.25</v>
      </c>
    </row>
    <row r="285" spans="20:46">
      <c r="W285" s="312">
        <f ca="1">W$45/24</f>
        <v>2077.0625</v>
      </c>
      <c r="X285" s="312">
        <f t="shared" ref="X285:AM289" ca="1" si="72">W285</f>
        <v>2077.0625</v>
      </c>
      <c r="Y285" s="312">
        <f t="shared" ca="1" si="72"/>
        <v>2077.0625</v>
      </c>
      <c r="Z285" s="312">
        <f t="shared" ca="1" si="72"/>
        <v>2077.0625</v>
      </c>
      <c r="AA285" s="312">
        <f t="shared" ca="1" si="72"/>
        <v>2077.0625</v>
      </c>
      <c r="AB285" s="312">
        <f t="shared" ca="1" si="72"/>
        <v>2077.0625</v>
      </c>
      <c r="AC285" s="312">
        <f t="shared" ca="1" si="72"/>
        <v>2077.0625</v>
      </c>
      <c r="AD285" s="312">
        <f t="shared" ca="1" si="72"/>
        <v>2077.0625</v>
      </c>
      <c r="AE285" s="312">
        <f t="shared" ca="1" si="72"/>
        <v>2077.0625</v>
      </c>
      <c r="AF285" s="312">
        <f t="shared" ca="1" si="72"/>
        <v>2077.0625</v>
      </c>
      <c r="AG285" s="312">
        <f t="shared" ca="1" si="72"/>
        <v>2077.0625</v>
      </c>
      <c r="AH285" s="312">
        <f t="shared" ca="1" si="72"/>
        <v>2077.0625</v>
      </c>
      <c r="AI285" s="312">
        <f t="shared" ca="1" si="72"/>
        <v>2077.0625</v>
      </c>
      <c r="AJ285" s="312">
        <f t="shared" ca="1" si="72"/>
        <v>2077.0625</v>
      </c>
      <c r="AK285" s="312">
        <f t="shared" ca="1" si="72"/>
        <v>2077.0625</v>
      </c>
      <c r="AL285" s="312">
        <f t="shared" ca="1" si="72"/>
        <v>2077.0625</v>
      </c>
      <c r="AM285" s="312">
        <f t="shared" ca="1" si="72"/>
        <v>2077.0625</v>
      </c>
      <c r="AN285" s="312">
        <f t="shared" ca="1" si="69"/>
        <v>2077.0625</v>
      </c>
      <c r="AO285" s="312">
        <f t="shared" ca="1" si="69"/>
        <v>2077.0625</v>
      </c>
      <c r="AP285" s="312">
        <f t="shared" ca="1" si="69"/>
        <v>2077.0625</v>
      </c>
      <c r="AQ285" s="312">
        <f t="shared" ca="1" si="69"/>
        <v>2077.0625</v>
      </c>
      <c r="AR285" s="312">
        <f t="shared" ca="1" si="69"/>
        <v>2077.0625</v>
      </c>
      <c r="AS285" s="312">
        <f t="shared" ca="1" si="69"/>
        <v>2077.0625</v>
      </c>
      <c r="AT285" s="312">
        <f t="shared" ca="1" si="69"/>
        <v>2077.0625</v>
      </c>
    </row>
    <row r="286" spans="20:46">
      <c r="W286" s="312">
        <f ca="1">W$46/24</f>
        <v>2428.4583333333335</v>
      </c>
      <c r="X286" s="312">
        <f t="shared" ca="1" si="72"/>
        <v>2428.4583333333335</v>
      </c>
      <c r="Y286" s="312">
        <f t="shared" ca="1" si="72"/>
        <v>2428.4583333333335</v>
      </c>
      <c r="Z286" s="312">
        <f t="shared" ca="1" si="72"/>
        <v>2428.4583333333335</v>
      </c>
      <c r="AA286" s="312">
        <f t="shared" ca="1" si="72"/>
        <v>2428.4583333333335</v>
      </c>
      <c r="AB286" s="312">
        <f t="shared" ca="1" si="72"/>
        <v>2428.4583333333335</v>
      </c>
      <c r="AC286" s="312">
        <f t="shared" ca="1" si="72"/>
        <v>2428.4583333333335</v>
      </c>
      <c r="AD286" s="312">
        <f t="shared" ca="1" si="72"/>
        <v>2428.4583333333335</v>
      </c>
      <c r="AE286" s="312">
        <f t="shared" ca="1" si="72"/>
        <v>2428.4583333333335</v>
      </c>
      <c r="AF286" s="312">
        <f t="shared" ca="1" si="72"/>
        <v>2428.4583333333335</v>
      </c>
      <c r="AG286" s="312">
        <f t="shared" ca="1" si="72"/>
        <v>2428.4583333333335</v>
      </c>
      <c r="AH286" s="312">
        <f t="shared" ca="1" si="72"/>
        <v>2428.4583333333335</v>
      </c>
      <c r="AI286" s="312">
        <f t="shared" ca="1" si="72"/>
        <v>2428.4583333333335</v>
      </c>
      <c r="AJ286" s="312">
        <f t="shared" ca="1" si="72"/>
        <v>2428.4583333333335</v>
      </c>
      <c r="AK286" s="312">
        <f t="shared" ca="1" si="72"/>
        <v>2428.4583333333335</v>
      </c>
      <c r="AL286" s="312">
        <f t="shared" ca="1" si="72"/>
        <v>2428.4583333333335</v>
      </c>
      <c r="AM286" s="312">
        <f t="shared" ca="1" si="72"/>
        <v>2428.4583333333335</v>
      </c>
      <c r="AN286" s="312">
        <f t="shared" ca="1" si="69"/>
        <v>2428.4583333333335</v>
      </c>
      <c r="AO286" s="312">
        <f t="shared" ca="1" si="69"/>
        <v>2428.4583333333335</v>
      </c>
      <c r="AP286" s="312">
        <f t="shared" ca="1" si="69"/>
        <v>2428.4583333333335</v>
      </c>
      <c r="AQ286" s="312">
        <f t="shared" ca="1" si="69"/>
        <v>2428.4583333333335</v>
      </c>
      <c r="AR286" s="312">
        <f t="shared" ca="1" si="69"/>
        <v>2428.4583333333335</v>
      </c>
      <c r="AS286" s="312">
        <f t="shared" ca="1" si="69"/>
        <v>2428.4583333333335</v>
      </c>
      <c r="AT286" s="312">
        <f t="shared" ca="1" si="69"/>
        <v>2428.4583333333335</v>
      </c>
    </row>
    <row r="287" spans="20:46">
      <c r="W287" s="312">
        <f ca="1">W$47/24</f>
        <v>1388.1875</v>
      </c>
      <c r="X287" s="312">
        <f t="shared" ca="1" si="72"/>
        <v>1388.1875</v>
      </c>
      <c r="Y287" s="312">
        <f t="shared" ca="1" si="72"/>
        <v>1388.1875</v>
      </c>
      <c r="Z287" s="312">
        <f t="shared" ca="1" si="72"/>
        <v>1388.1875</v>
      </c>
      <c r="AA287" s="312">
        <f t="shared" ca="1" si="72"/>
        <v>1388.1875</v>
      </c>
      <c r="AB287" s="312">
        <f t="shared" ca="1" si="72"/>
        <v>1388.1875</v>
      </c>
      <c r="AC287" s="312">
        <f t="shared" ca="1" si="72"/>
        <v>1388.1875</v>
      </c>
      <c r="AD287" s="312">
        <f t="shared" ca="1" si="72"/>
        <v>1388.1875</v>
      </c>
      <c r="AE287" s="312">
        <f t="shared" ca="1" si="72"/>
        <v>1388.1875</v>
      </c>
      <c r="AF287" s="312">
        <f t="shared" ca="1" si="72"/>
        <v>1388.1875</v>
      </c>
      <c r="AG287" s="312">
        <f t="shared" ca="1" si="72"/>
        <v>1388.1875</v>
      </c>
      <c r="AH287" s="312">
        <f t="shared" ca="1" si="72"/>
        <v>1388.1875</v>
      </c>
      <c r="AI287" s="312">
        <f t="shared" ca="1" si="72"/>
        <v>1388.1875</v>
      </c>
      <c r="AJ287" s="312">
        <f t="shared" ca="1" si="72"/>
        <v>1388.1875</v>
      </c>
      <c r="AK287" s="312">
        <f t="shared" ca="1" si="72"/>
        <v>1388.1875</v>
      </c>
      <c r="AL287" s="312">
        <f t="shared" ca="1" si="72"/>
        <v>1388.1875</v>
      </c>
      <c r="AM287" s="312">
        <f t="shared" ca="1" si="72"/>
        <v>1388.1875</v>
      </c>
      <c r="AN287" s="312">
        <f t="shared" ca="1" si="69"/>
        <v>1388.1875</v>
      </c>
      <c r="AO287" s="312">
        <f t="shared" ca="1" si="69"/>
        <v>1388.1875</v>
      </c>
      <c r="AP287" s="312">
        <f t="shared" ca="1" si="69"/>
        <v>1388.1875</v>
      </c>
      <c r="AQ287" s="312">
        <f t="shared" ca="1" si="69"/>
        <v>1388.1875</v>
      </c>
      <c r="AR287" s="312">
        <f t="shared" ca="1" si="69"/>
        <v>1388.1875</v>
      </c>
      <c r="AS287" s="312">
        <f t="shared" ca="1" si="69"/>
        <v>1388.1875</v>
      </c>
      <c r="AT287" s="312">
        <f t="shared" ca="1" si="69"/>
        <v>1388.1875</v>
      </c>
    </row>
    <row r="288" spans="20:46">
      <c r="W288" s="312">
        <f ca="1">W$47/24</f>
        <v>1388.1875</v>
      </c>
      <c r="X288" s="312">
        <f t="shared" ca="1" si="72"/>
        <v>1388.1875</v>
      </c>
      <c r="Y288" s="312">
        <f t="shared" ca="1" si="72"/>
        <v>1388.1875</v>
      </c>
      <c r="Z288" s="312">
        <f t="shared" ca="1" si="72"/>
        <v>1388.1875</v>
      </c>
      <c r="AA288" s="312">
        <f t="shared" ca="1" si="72"/>
        <v>1388.1875</v>
      </c>
      <c r="AB288" s="312">
        <f t="shared" ca="1" si="72"/>
        <v>1388.1875</v>
      </c>
      <c r="AC288" s="312">
        <f t="shared" ca="1" si="72"/>
        <v>1388.1875</v>
      </c>
      <c r="AD288" s="312">
        <f t="shared" ca="1" si="72"/>
        <v>1388.1875</v>
      </c>
      <c r="AE288" s="312">
        <f t="shared" ca="1" si="72"/>
        <v>1388.1875</v>
      </c>
      <c r="AF288" s="312">
        <f t="shared" ca="1" si="72"/>
        <v>1388.1875</v>
      </c>
      <c r="AG288" s="312">
        <f t="shared" ca="1" si="72"/>
        <v>1388.1875</v>
      </c>
      <c r="AH288" s="312">
        <f t="shared" ca="1" si="72"/>
        <v>1388.1875</v>
      </c>
      <c r="AI288" s="312">
        <f t="shared" ca="1" si="72"/>
        <v>1388.1875</v>
      </c>
      <c r="AJ288" s="312">
        <f t="shared" ca="1" si="72"/>
        <v>1388.1875</v>
      </c>
      <c r="AK288" s="312">
        <f t="shared" ca="1" si="72"/>
        <v>1388.1875</v>
      </c>
      <c r="AL288" s="312">
        <f t="shared" ca="1" si="72"/>
        <v>1388.1875</v>
      </c>
      <c r="AM288" s="312">
        <f t="shared" ca="1" si="72"/>
        <v>1388.1875</v>
      </c>
      <c r="AN288" s="312">
        <f t="shared" ref="AN288:AW303" ca="1" si="73">AM288</f>
        <v>1388.1875</v>
      </c>
      <c r="AO288" s="312">
        <f t="shared" ca="1" si="73"/>
        <v>1388.1875</v>
      </c>
      <c r="AP288" s="312">
        <f t="shared" ca="1" si="73"/>
        <v>1388.1875</v>
      </c>
      <c r="AQ288" s="312">
        <f t="shared" ca="1" si="73"/>
        <v>1388.1875</v>
      </c>
      <c r="AR288" s="312">
        <f t="shared" ca="1" si="73"/>
        <v>1388.1875</v>
      </c>
      <c r="AS288" s="312">
        <f t="shared" ca="1" si="73"/>
        <v>1388.1875</v>
      </c>
      <c r="AT288" s="312">
        <f t="shared" ca="1" si="73"/>
        <v>1388.1875</v>
      </c>
    </row>
    <row r="289" spans="24:50">
      <c r="X289" s="312">
        <f ca="1">X$44/24</f>
        <v>3790.875</v>
      </c>
      <c r="Y289" s="312">
        <f ca="1">X289</f>
        <v>3790.875</v>
      </c>
      <c r="Z289" s="312">
        <f t="shared" ca="1" si="72"/>
        <v>3790.875</v>
      </c>
      <c r="AA289" s="312">
        <f t="shared" ca="1" si="72"/>
        <v>3790.875</v>
      </c>
      <c r="AB289" s="312">
        <f t="shared" ca="1" si="72"/>
        <v>3790.875</v>
      </c>
      <c r="AC289" s="312">
        <f t="shared" ca="1" si="72"/>
        <v>3790.875</v>
      </c>
      <c r="AD289" s="312">
        <f t="shared" ca="1" si="72"/>
        <v>3790.875</v>
      </c>
      <c r="AE289" s="312">
        <f t="shared" ca="1" si="72"/>
        <v>3790.875</v>
      </c>
      <c r="AF289" s="312">
        <f t="shared" ca="1" si="72"/>
        <v>3790.875</v>
      </c>
      <c r="AG289" s="312">
        <f t="shared" ca="1" si="72"/>
        <v>3790.875</v>
      </c>
      <c r="AH289" s="312">
        <f t="shared" ca="1" si="72"/>
        <v>3790.875</v>
      </c>
      <c r="AI289" s="312">
        <f t="shared" ca="1" si="72"/>
        <v>3790.875</v>
      </c>
      <c r="AJ289" s="312">
        <f t="shared" ca="1" si="72"/>
        <v>3790.875</v>
      </c>
      <c r="AK289" s="312">
        <f t="shared" ca="1" si="72"/>
        <v>3790.875</v>
      </c>
      <c r="AL289" s="312">
        <f t="shared" ca="1" si="72"/>
        <v>3790.875</v>
      </c>
      <c r="AM289" s="312">
        <f t="shared" ca="1" si="72"/>
        <v>3790.875</v>
      </c>
      <c r="AN289" s="312">
        <f t="shared" ca="1" si="73"/>
        <v>3790.875</v>
      </c>
      <c r="AO289" s="312">
        <f t="shared" ca="1" si="73"/>
        <v>3790.875</v>
      </c>
      <c r="AP289" s="312">
        <f t="shared" ca="1" si="73"/>
        <v>3790.875</v>
      </c>
      <c r="AQ289" s="312">
        <f t="shared" ca="1" si="73"/>
        <v>3790.875</v>
      </c>
      <c r="AR289" s="312">
        <f t="shared" ca="1" si="73"/>
        <v>3790.875</v>
      </c>
      <c r="AS289" s="312">
        <f t="shared" ca="1" si="73"/>
        <v>3790.875</v>
      </c>
      <c r="AT289" s="312">
        <f t="shared" ca="1" si="73"/>
        <v>3790.875</v>
      </c>
      <c r="AU289" s="312">
        <f ca="1">AT289</f>
        <v>3790.875</v>
      </c>
    </row>
    <row r="290" spans="24:50">
      <c r="X290" s="312">
        <f ca="1">X$45/24</f>
        <v>2284.3541666666665</v>
      </c>
      <c r="Y290" s="312">
        <f t="shared" ref="Y290:AN294" ca="1" si="74">X290</f>
        <v>2284.3541666666665</v>
      </c>
      <c r="Z290" s="312">
        <f t="shared" ca="1" si="74"/>
        <v>2284.3541666666665</v>
      </c>
      <c r="AA290" s="312">
        <f t="shared" ca="1" si="74"/>
        <v>2284.3541666666665</v>
      </c>
      <c r="AB290" s="312">
        <f t="shared" ca="1" si="74"/>
        <v>2284.3541666666665</v>
      </c>
      <c r="AC290" s="312">
        <f t="shared" ca="1" si="74"/>
        <v>2284.3541666666665</v>
      </c>
      <c r="AD290" s="312">
        <f t="shared" ca="1" si="74"/>
        <v>2284.3541666666665</v>
      </c>
      <c r="AE290" s="312">
        <f t="shared" ca="1" si="74"/>
        <v>2284.3541666666665</v>
      </c>
      <c r="AF290" s="312">
        <f t="shared" ca="1" si="74"/>
        <v>2284.3541666666665</v>
      </c>
      <c r="AG290" s="312">
        <f t="shared" ca="1" si="74"/>
        <v>2284.3541666666665</v>
      </c>
      <c r="AH290" s="312">
        <f t="shared" ca="1" si="74"/>
        <v>2284.3541666666665</v>
      </c>
      <c r="AI290" s="312">
        <f t="shared" ca="1" si="74"/>
        <v>2284.3541666666665</v>
      </c>
      <c r="AJ290" s="312">
        <f t="shared" ca="1" si="74"/>
        <v>2284.3541666666665</v>
      </c>
      <c r="AK290" s="312">
        <f t="shared" ca="1" si="74"/>
        <v>2284.3541666666665</v>
      </c>
      <c r="AL290" s="312">
        <f t="shared" ca="1" si="74"/>
        <v>2284.3541666666665</v>
      </c>
      <c r="AM290" s="312">
        <f t="shared" ca="1" si="74"/>
        <v>2284.3541666666665</v>
      </c>
      <c r="AN290" s="312">
        <f t="shared" ca="1" si="74"/>
        <v>2284.3541666666665</v>
      </c>
      <c r="AO290" s="312">
        <f t="shared" ca="1" si="73"/>
        <v>2284.3541666666665</v>
      </c>
      <c r="AP290" s="312">
        <f t="shared" ca="1" si="73"/>
        <v>2284.3541666666665</v>
      </c>
      <c r="AQ290" s="312">
        <f t="shared" ca="1" si="73"/>
        <v>2284.3541666666665</v>
      </c>
      <c r="AR290" s="312">
        <f t="shared" ca="1" si="73"/>
        <v>2284.3541666666665</v>
      </c>
      <c r="AS290" s="312">
        <f t="shared" ca="1" si="73"/>
        <v>2284.3541666666665</v>
      </c>
      <c r="AT290" s="312">
        <f t="shared" ca="1" si="73"/>
        <v>2284.3541666666665</v>
      </c>
      <c r="AU290" s="312">
        <f t="shared" ca="1" si="73"/>
        <v>2284.3541666666665</v>
      </c>
    </row>
    <row r="291" spans="24:50">
      <c r="X291" s="312">
        <f ca="1">X$46/24</f>
        <v>2675.6666666666665</v>
      </c>
      <c r="Y291" s="312">
        <f t="shared" ca="1" si="74"/>
        <v>2675.6666666666665</v>
      </c>
      <c r="Z291" s="312">
        <f t="shared" ca="1" si="74"/>
        <v>2675.6666666666665</v>
      </c>
      <c r="AA291" s="312">
        <f t="shared" ca="1" si="74"/>
        <v>2675.6666666666665</v>
      </c>
      <c r="AB291" s="312">
        <f t="shared" ca="1" si="74"/>
        <v>2675.6666666666665</v>
      </c>
      <c r="AC291" s="312">
        <f t="shared" ca="1" si="74"/>
        <v>2675.6666666666665</v>
      </c>
      <c r="AD291" s="312">
        <f t="shared" ca="1" si="74"/>
        <v>2675.6666666666665</v>
      </c>
      <c r="AE291" s="312">
        <f t="shared" ca="1" si="74"/>
        <v>2675.6666666666665</v>
      </c>
      <c r="AF291" s="312">
        <f t="shared" ca="1" si="74"/>
        <v>2675.6666666666665</v>
      </c>
      <c r="AG291" s="312">
        <f t="shared" ca="1" si="74"/>
        <v>2675.6666666666665</v>
      </c>
      <c r="AH291" s="312">
        <f t="shared" ca="1" si="74"/>
        <v>2675.6666666666665</v>
      </c>
      <c r="AI291" s="312">
        <f t="shared" ca="1" si="74"/>
        <v>2675.6666666666665</v>
      </c>
      <c r="AJ291" s="312">
        <f t="shared" ca="1" si="74"/>
        <v>2675.6666666666665</v>
      </c>
      <c r="AK291" s="312">
        <f t="shared" ca="1" si="74"/>
        <v>2675.6666666666665</v>
      </c>
      <c r="AL291" s="312">
        <f t="shared" ca="1" si="74"/>
        <v>2675.6666666666665</v>
      </c>
      <c r="AM291" s="312">
        <f t="shared" ca="1" si="74"/>
        <v>2675.6666666666665</v>
      </c>
      <c r="AN291" s="312">
        <f t="shared" ca="1" si="74"/>
        <v>2675.6666666666665</v>
      </c>
      <c r="AO291" s="312">
        <f t="shared" ca="1" si="73"/>
        <v>2675.6666666666665</v>
      </c>
      <c r="AP291" s="312">
        <f t="shared" ca="1" si="73"/>
        <v>2675.6666666666665</v>
      </c>
      <c r="AQ291" s="312">
        <f t="shared" ca="1" si="73"/>
        <v>2675.6666666666665</v>
      </c>
      <c r="AR291" s="312">
        <f t="shared" ca="1" si="73"/>
        <v>2675.6666666666665</v>
      </c>
      <c r="AS291" s="312">
        <f t="shared" ca="1" si="73"/>
        <v>2675.6666666666665</v>
      </c>
      <c r="AT291" s="312">
        <f t="shared" ca="1" si="73"/>
        <v>2675.6666666666665</v>
      </c>
      <c r="AU291" s="312">
        <f t="shared" ca="1" si="73"/>
        <v>2675.6666666666665</v>
      </c>
    </row>
    <row r="292" spans="24:50">
      <c r="X292" s="312">
        <f ca="1">X$47/24</f>
        <v>1529.5</v>
      </c>
      <c r="Y292" s="312">
        <f t="shared" ca="1" si="74"/>
        <v>1529.5</v>
      </c>
      <c r="Z292" s="312">
        <f t="shared" ca="1" si="74"/>
        <v>1529.5</v>
      </c>
      <c r="AA292" s="312">
        <f t="shared" ca="1" si="74"/>
        <v>1529.5</v>
      </c>
      <c r="AB292" s="312">
        <f t="shared" ca="1" si="74"/>
        <v>1529.5</v>
      </c>
      <c r="AC292" s="312">
        <f t="shared" ca="1" si="74"/>
        <v>1529.5</v>
      </c>
      <c r="AD292" s="312">
        <f t="shared" ca="1" si="74"/>
        <v>1529.5</v>
      </c>
      <c r="AE292" s="312">
        <f t="shared" ca="1" si="74"/>
        <v>1529.5</v>
      </c>
      <c r="AF292" s="312">
        <f t="shared" ca="1" si="74"/>
        <v>1529.5</v>
      </c>
      <c r="AG292" s="312">
        <f t="shared" ca="1" si="74"/>
        <v>1529.5</v>
      </c>
      <c r="AH292" s="312">
        <f t="shared" ca="1" si="74"/>
        <v>1529.5</v>
      </c>
      <c r="AI292" s="312">
        <f t="shared" ca="1" si="74"/>
        <v>1529.5</v>
      </c>
      <c r="AJ292" s="312">
        <f t="shared" ca="1" si="74"/>
        <v>1529.5</v>
      </c>
      <c r="AK292" s="312">
        <f t="shared" ca="1" si="74"/>
        <v>1529.5</v>
      </c>
      <c r="AL292" s="312">
        <f t="shared" ca="1" si="74"/>
        <v>1529.5</v>
      </c>
      <c r="AM292" s="312">
        <f t="shared" ca="1" si="74"/>
        <v>1529.5</v>
      </c>
      <c r="AN292" s="312">
        <f t="shared" ca="1" si="74"/>
        <v>1529.5</v>
      </c>
      <c r="AO292" s="312">
        <f t="shared" ca="1" si="73"/>
        <v>1529.5</v>
      </c>
      <c r="AP292" s="312">
        <f t="shared" ca="1" si="73"/>
        <v>1529.5</v>
      </c>
      <c r="AQ292" s="312">
        <f t="shared" ca="1" si="73"/>
        <v>1529.5</v>
      </c>
      <c r="AR292" s="312">
        <f t="shared" ca="1" si="73"/>
        <v>1529.5</v>
      </c>
      <c r="AS292" s="312">
        <f t="shared" ca="1" si="73"/>
        <v>1529.5</v>
      </c>
      <c r="AT292" s="312">
        <f t="shared" ca="1" si="73"/>
        <v>1529.5</v>
      </c>
      <c r="AU292" s="312">
        <f t="shared" ca="1" si="73"/>
        <v>1529.5</v>
      </c>
    </row>
    <row r="293" spans="24:50">
      <c r="X293" s="312">
        <f ca="1">X$47/24</f>
        <v>1529.5</v>
      </c>
      <c r="Y293" s="312">
        <f t="shared" ca="1" si="74"/>
        <v>1529.5</v>
      </c>
      <c r="Z293" s="312">
        <f t="shared" ca="1" si="74"/>
        <v>1529.5</v>
      </c>
      <c r="AA293" s="312">
        <f t="shared" ca="1" si="74"/>
        <v>1529.5</v>
      </c>
      <c r="AB293" s="312">
        <f t="shared" ca="1" si="74"/>
        <v>1529.5</v>
      </c>
      <c r="AC293" s="312">
        <f t="shared" ca="1" si="74"/>
        <v>1529.5</v>
      </c>
      <c r="AD293" s="312">
        <f t="shared" ca="1" si="74"/>
        <v>1529.5</v>
      </c>
      <c r="AE293" s="312">
        <f t="shared" ca="1" si="74"/>
        <v>1529.5</v>
      </c>
      <c r="AF293" s="312">
        <f t="shared" ca="1" si="74"/>
        <v>1529.5</v>
      </c>
      <c r="AG293" s="312">
        <f t="shared" ca="1" si="74"/>
        <v>1529.5</v>
      </c>
      <c r="AH293" s="312">
        <f t="shared" ca="1" si="74"/>
        <v>1529.5</v>
      </c>
      <c r="AI293" s="312">
        <f t="shared" ca="1" si="74"/>
        <v>1529.5</v>
      </c>
      <c r="AJ293" s="312">
        <f t="shared" ca="1" si="74"/>
        <v>1529.5</v>
      </c>
      <c r="AK293" s="312">
        <f t="shared" ca="1" si="74"/>
        <v>1529.5</v>
      </c>
      <c r="AL293" s="312">
        <f t="shared" ca="1" si="74"/>
        <v>1529.5</v>
      </c>
      <c r="AM293" s="312">
        <f t="shared" ca="1" si="74"/>
        <v>1529.5</v>
      </c>
      <c r="AN293" s="312">
        <f t="shared" ca="1" si="74"/>
        <v>1529.5</v>
      </c>
      <c r="AO293" s="312">
        <f t="shared" ca="1" si="73"/>
        <v>1529.5</v>
      </c>
      <c r="AP293" s="312">
        <f t="shared" ca="1" si="73"/>
        <v>1529.5</v>
      </c>
      <c r="AQ293" s="312">
        <f t="shared" ca="1" si="73"/>
        <v>1529.5</v>
      </c>
      <c r="AR293" s="312">
        <f t="shared" ca="1" si="73"/>
        <v>1529.5</v>
      </c>
      <c r="AS293" s="312">
        <f t="shared" ca="1" si="73"/>
        <v>1529.5</v>
      </c>
      <c r="AT293" s="312">
        <f t="shared" ca="1" si="73"/>
        <v>1529.5</v>
      </c>
      <c r="AU293" s="312">
        <f t="shared" ca="1" si="73"/>
        <v>1529.5</v>
      </c>
    </row>
    <row r="294" spans="24:50">
      <c r="Y294" s="312">
        <f ca="1">Y$44/24</f>
        <v>4151.8125</v>
      </c>
      <c r="Z294" s="312">
        <f ca="1">Y294</f>
        <v>4151.8125</v>
      </c>
      <c r="AA294" s="312">
        <f t="shared" ca="1" si="74"/>
        <v>4151.8125</v>
      </c>
      <c r="AB294" s="312">
        <f t="shared" ca="1" si="74"/>
        <v>4151.8125</v>
      </c>
      <c r="AC294" s="312">
        <f t="shared" ca="1" si="74"/>
        <v>4151.8125</v>
      </c>
      <c r="AD294" s="312">
        <f t="shared" ca="1" si="74"/>
        <v>4151.8125</v>
      </c>
      <c r="AE294" s="312">
        <f t="shared" ca="1" si="74"/>
        <v>4151.8125</v>
      </c>
      <c r="AF294" s="312">
        <f t="shared" ca="1" si="74"/>
        <v>4151.8125</v>
      </c>
      <c r="AG294" s="312">
        <f t="shared" ca="1" si="74"/>
        <v>4151.8125</v>
      </c>
      <c r="AH294" s="312">
        <f t="shared" ca="1" si="74"/>
        <v>4151.8125</v>
      </c>
      <c r="AI294" s="312">
        <f t="shared" ca="1" si="74"/>
        <v>4151.8125</v>
      </c>
      <c r="AJ294" s="312">
        <f t="shared" ca="1" si="74"/>
        <v>4151.8125</v>
      </c>
      <c r="AK294" s="312">
        <f t="shared" ca="1" si="74"/>
        <v>4151.8125</v>
      </c>
      <c r="AL294" s="312">
        <f t="shared" ca="1" si="74"/>
        <v>4151.8125</v>
      </c>
      <c r="AM294" s="312">
        <f t="shared" ca="1" si="74"/>
        <v>4151.8125</v>
      </c>
      <c r="AN294" s="312">
        <f t="shared" ca="1" si="74"/>
        <v>4151.8125</v>
      </c>
      <c r="AO294" s="312">
        <f t="shared" ca="1" si="73"/>
        <v>4151.8125</v>
      </c>
      <c r="AP294" s="312">
        <f t="shared" ca="1" si="73"/>
        <v>4151.8125</v>
      </c>
      <c r="AQ294" s="312">
        <f t="shared" ca="1" si="73"/>
        <v>4151.8125</v>
      </c>
      <c r="AR294" s="312">
        <f t="shared" ca="1" si="73"/>
        <v>4151.8125</v>
      </c>
      <c r="AS294" s="312">
        <f t="shared" ca="1" si="73"/>
        <v>4151.8125</v>
      </c>
      <c r="AT294" s="312">
        <f t="shared" ca="1" si="73"/>
        <v>4151.8125</v>
      </c>
      <c r="AU294" s="312">
        <f t="shared" ca="1" si="73"/>
        <v>4151.8125</v>
      </c>
      <c r="AV294" s="312">
        <f ca="1">AU294</f>
        <v>4151.8125</v>
      </c>
    </row>
    <row r="295" spans="24:50">
      <c r="Y295" s="312">
        <f ca="1">Y$45/24</f>
        <v>2504.0833333333335</v>
      </c>
      <c r="Z295" s="312">
        <f t="shared" ref="Z295:AO299" ca="1" si="75">Y295</f>
        <v>2504.0833333333335</v>
      </c>
      <c r="AA295" s="312">
        <f t="shared" ca="1" si="75"/>
        <v>2504.0833333333335</v>
      </c>
      <c r="AB295" s="312">
        <f t="shared" ca="1" si="75"/>
        <v>2504.0833333333335</v>
      </c>
      <c r="AC295" s="312">
        <f t="shared" ca="1" si="75"/>
        <v>2504.0833333333335</v>
      </c>
      <c r="AD295" s="312">
        <f t="shared" ca="1" si="75"/>
        <v>2504.0833333333335</v>
      </c>
      <c r="AE295" s="312">
        <f t="shared" ca="1" si="75"/>
        <v>2504.0833333333335</v>
      </c>
      <c r="AF295" s="312">
        <f t="shared" ca="1" si="75"/>
        <v>2504.0833333333335</v>
      </c>
      <c r="AG295" s="312">
        <f t="shared" ca="1" si="75"/>
        <v>2504.0833333333335</v>
      </c>
      <c r="AH295" s="312">
        <f t="shared" ca="1" si="75"/>
        <v>2504.0833333333335</v>
      </c>
      <c r="AI295" s="312">
        <f t="shared" ca="1" si="75"/>
        <v>2504.0833333333335</v>
      </c>
      <c r="AJ295" s="312">
        <f t="shared" ca="1" si="75"/>
        <v>2504.0833333333335</v>
      </c>
      <c r="AK295" s="312">
        <f t="shared" ca="1" si="75"/>
        <v>2504.0833333333335</v>
      </c>
      <c r="AL295" s="312">
        <f t="shared" ca="1" si="75"/>
        <v>2504.0833333333335</v>
      </c>
      <c r="AM295" s="312">
        <f t="shared" ca="1" si="75"/>
        <v>2504.0833333333335</v>
      </c>
      <c r="AN295" s="312">
        <f t="shared" ca="1" si="75"/>
        <v>2504.0833333333335</v>
      </c>
      <c r="AO295" s="312">
        <f t="shared" ca="1" si="75"/>
        <v>2504.0833333333335</v>
      </c>
      <c r="AP295" s="312">
        <f t="shared" ca="1" si="73"/>
        <v>2504.0833333333335</v>
      </c>
      <c r="AQ295" s="312">
        <f t="shared" ca="1" si="73"/>
        <v>2504.0833333333335</v>
      </c>
      <c r="AR295" s="312">
        <f t="shared" ca="1" si="73"/>
        <v>2504.0833333333335</v>
      </c>
      <c r="AS295" s="312">
        <f t="shared" ca="1" si="73"/>
        <v>2504.0833333333335</v>
      </c>
      <c r="AT295" s="312">
        <f t="shared" ca="1" si="73"/>
        <v>2504.0833333333335</v>
      </c>
      <c r="AU295" s="312">
        <f t="shared" ca="1" si="73"/>
        <v>2504.0833333333335</v>
      </c>
      <c r="AV295" s="312">
        <f t="shared" ca="1" si="73"/>
        <v>2504.0833333333335</v>
      </c>
    </row>
    <row r="296" spans="24:50">
      <c r="Y296" s="312">
        <f ca="1">Y$46/24</f>
        <v>2930.1458333333335</v>
      </c>
      <c r="Z296" s="312">
        <f t="shared" ca="1" si="75"/>
        <v>2930.1458333333335</v>
      </c>
      <c r="AA296" s="312">
        <f t="shared" ca="1" si="75"/>
        <v>2930.1458333333335</v>
      </c>
      <c r="AB296" s="312">
        <f t="shared" ca="1" si="75"/>
        <v>2930.1458333333335</v>
      </c>
      <c r="AC296" s="312">
        <f t="shared" ca="1" si="75"/>
        <v>2930.1458333333335</v>
      </c>
      <c r="AD296" s="312">
        <f t="shared" ca="1" si="75"/>
        <v>2930.1458333333335</v>
      </c>
      <c r="AE296" s="312">
        <f t="shared" ca="1" si="75"/>
        <v>2930.1458333333335</v>
      </c>
      <c r="AF296" s="312">
        <f t="shared" ca="1" si="75"/>
        <v>2930.1458333333335</v>
      </c>
      <c r="AG296" s="312">
        <f t="shared" ca="1" si="75"/>
        <v>2930.1458333333335</v>
      </c>
      <c r="AH296" s="312">
        <f t="shared" ca="1" si="75"/>
        <v>2930.1458333333335</v>
      </c>
      <c r="AI296" s="312">
        <f t="shared" ca="1" si="75"/>
        <v>2930.1458333333335</v>
      </c>
      <c r="AJ296" s="312">
        <f t="shared" ca="1" si="75"/>
        <v>2930.1458333333335</v>
      </c>
      <c r="AK296" s="312">
        <f t="shared" ca="1" si="75"/>
        <v>2930.1458333333335</v>
      </c>
      <c r="AL296" s="312">
        <f t="shared" ca="1" si="75"/>
        <v>2930.1458333333335</v>
      </c>
      <c r="AM296" s="312">
        <f t="shared" ca="1" si="75"/>
        <v>2930.1458333333335</v>
      </c>
      <c r="AN296" s="312">
        <f t="shared" ca="1" si="75"/>
        <v>2930.1458333333335</v>
      </c>
      <c r="AO296" s="312">
        <f t="shared" ca="1" si="75"/>
        <v>2930.1458333333335</v>
      </c>
      <c r="AP296" s="312">
        <f t="shared" ca="1" si="73"/>
        <v>2930.1458333333335</v>
      </c>
      <c r="AQ296" s="312">
        <f t="shared" ca="1" si="73"/>
        <v>2930.1458333333335</v>
      </c>
      <c r="AR296" s="312">
        <f t="shared" ca="1" si="73"/>
        <v>2930.1458333333335</v>
      </c>
      <c r="AS296" s="312">
        <f t="shared" ca="1" si="73"/>
        <v>2930.1458333333335</v>
      </c>
      <c r="AT296" s="312">
        <f t="shared" ca="1" si="73"/>
        <v>2930.1458333333335</v>
      </c>
      <c r="AU296" s="312">
        <f t="shared" ca="1" si="73"/>
        <v>2930.1458333333335</v>
      </c>
      <c r="AV296" s="312">
        <f t="shared" ca="1" si="73"/>
        <v>2930.1458333333335</v>
      </c>
    </row>
    <row r="297" spans="24:50">
      <c r="Y297" s="312">
        <f ca="1">Y$47/24</f>
        <v>1670.8125</v>
      </c>
      <c r="Z297" s="312">
        <f t="shared" ca="1" si="75"/>
        <v>1670.8125</v>
      </c>
      <c r="AA297" s="312">
        <f t="shared" ca="1" si="75"/>
        <v>1670.8125</v>
      </c>
      <c r="AB297" s="312">
        <f t="shared" ca="1" si="75"/>
        <v>1670.8125</v>
      </c>
      <c r="AC297" s="312">
        <f t="shared" ca="1" si="75"/>
        <v>1670.8125</v>
      </c>
      <c r="AD297" s="312">
        <f t="shared" ca="1" si="75"/>
        <v>1670.8125</v>
      </c>
      <c r="AE297" s="312">
        <f t="shared" ca="1" si="75"/>
        <v>1670.8125</v>
      </c>
      <c r="AF297" s="312">
        <f t="shared" ca="1" si="75"/>
        <v>1670.8125</v>
      </c>
      <c r="AG297" s="312">
        <f t="shared" ca="1" si="75"/>
        <v>1670.8125</v>
      </c>
      <c r="AH297" s="312">
        <f t="shared" ca="1" si="75"/>
        <v>1670.8125</v>
      </c>
      <c r="AI297" s="312">
        <f t="shared" ca="1" si="75"/>
        <v>1670.8125</v>
      </c>
      <c r="AJ297" s="312">
        <f t="shared" ca="1" si="75"/>
        <v>1670.8125</v>
      </c>
      <c r="AK297" s="312">
        <f t="shared" ca="1" si="75"/>
        <v>1670.8125</v>
      </c>
      <c r="AL297" s="312">
        <f t="shared" ca="1" si="75"/>
        <v>1670.8125</v>
      </c>
      <c r="AM297" s="312">
        <f t="shared" ca="1" si="75"/>
        <v>1670.8125</v>
      </c>
      <c r="AN297" s="312">
        <f t="shared" ca="1" si="75"/>
        <v>1670.8125</v>
      </c>
      <c r="AO297" s="312">
        <f t="shared" ca="1" si="75"/>
        <v>1670.8125</v>
      </c>
      <c r="AP297" s="312">
        <f t="shared" ca="1" si="73"/>
        <v>1670.8125</v>
      </c>
      <c r="AQ297" s="312">
        <f t="shared" ca="1" si="73"/>
        <v>1670.8125</v>
      </c>
      <c r="AR297" s="312">
        <f t="shared" ca="1" si="73"/>
        <v>1670.8125</v>
      </c>
      <c r="AS297" s="312">
        <f t="shared" ca="1" si="73"/>
        <v>1670.8125</v>
      </c>
      <c r="AT297" s="312">
        <f t="shared" ca="1" si="73"/>
        <v>1670.8125</v>
      </c>
      <c r="AU297" s="312">
        <f t="shared" ca="1" si="73"/>
        <v>1670.8125</v>
      </c>
      <c r="AV297" s="312">
        <f t="shared" ca="1" si="73"/>
        <v>1670.8125</v>
      </c>
    </row>
    <row r="298" spans="24:50">
      <c r="Y298" s="312">
        <f ca="1">Y$47/24</f>
        <v>1670.8125</v>
      </c>
      <c r="Z298" s="312">
        <f t="shared" ca="1" si="75"/>
        <v>1670.8125</v>
      </c>
      <c r="AA298" s="312">
        <f t="shared" ca="1" si="75"/>
        <v>1670.8125</v>
      </c>
      <c r="AB298" s="312">
        <f t="shared" ca="1" si="75"/>
        <v>1670.8125</v>
      </c>
      <c r="AC298" s="312">
        <f t="shared" ca="1" si="75"/>
        <v>1670.8125</v>
      </c>
      <c r="AD298" s="312">
        <f t="shared" ca="1" si="75"/>
        <v>1670.8125</v>
      </c>
      <c r="AE298" s="312">
        <f t="shared" ca="1" si="75"/>
        <v>1670.8125</v>
      </c>
      <c r="AF298" s="312">
        <f t="shared" ca="1" si="75"/>
        <v>1670.8125</v>
      </c>
      <c r="AG298" s="312">
        <f t="shared" ca="1" si="75"/>
        <v>1670.8125</v>
      </c>
      <c r="AH298" s="312">
        <f t="shared" ca="1" si="75"/>
        <v>1670.8125</v>
      </c>
      <c r="AI298" s="312">
        <f t="shared" ca="1" si="75"/>
        <v>1670.8125</v>
      </c>
      <c r="AJ298" s="312">
        <f t="shared" ca="1" si="75"/>
        <v>1670.8125</v>
      </c>
      <c r="AK298" s="312">
        <f t="shared" ca="1" si="75"/>
        <v>1670.8125</v>
      </c>
      <c r="AL298" s="312">
        <f t="shared" ca="1" si="75"/>
        <v>1670.8125</v>
      </c>
      <c r="AM298" s="312">
        <f t="shared" ca="1" si="75"/>
        <v>1670.8125</v>
      </c>
      <c r="AN298" s="312">
        <f t="shared" ca="1" si="75"/>
        <v>1670.8125</v>
      </c>
      <c r="AO298" s="312">
        <f t="shared" ca="1" si="75"/>
        <v>1670.8125</v>
      </c>
      <c r="AP298" s="312">
        <f t="shared" ca="1" si="73"/>
        <v>1670.8125</v>
      </c>
      <c r="AQ298" s="312">
        <f t="shared" ca="1" si="73"/>
        <v>1670.8125</v>
      </c>
      <c r="AR298" s="312">
        <f t="shared" ca="1" si="73"/>
        <v>1670.8125</v>
      </c>
      <c r="AS298" s="312">
        <f t="shared" ca="1" si="73"/>
        <v>1670.8125</v>
      </c>
      <c r="AT298" s="312">
        <f t="shared" ca="1" si="73"/>
        <v>1670.8125</v>
      </c>
      <c r="AU298" s="312">
        <f t="shared" ca="1" si="73"/>
        <v>1670.8125</v>
      </c>
      <c r="AV298" s="312">
        <f t="shared" ca="1" si="73"/>
        <v>1670.8125</v>
      </c>
    </row>
    <row r="299" spans="24:50">
      <c r="Z299" s="312">
        <f ca="1">Z$44/24</f>
        <v>4510.6875</v>
      </c>
      <c r="AA299" s="312">
        <f ca="1">Z299</f>
        <v>4510.6875</v>
      </c>
      <c r="AB299" s="312">
        <f t="shared" ca="1" si="75"/>
        <v>4510.6875</v>
      </c>
      <c r="AC299" s="312">
        <f t="shared" ca="1" si="75"/>
        <v>4510.6875</v>
      </c>
      <c r="AD299" s="312">
        <f t="shared" ca="1" si="75"/>
        <v>4510.6875</v>
      </c>
      <c r="AE299" s="312">
        <f t="shared" ca="1" si="75"/>
        <v>4510.6875</v>
      </c>
      <c r="AF299" s="312">
        <f t="shared" ca="1" si="75"/>
        <v>4510.6875</v>
      </c>
      <c r="AG299" s="312">
        <f t="shared" ca="1" si="75"/>
        <v>4510.6875</v>
      </c>
      <c r="AH299" s="312">
        <f t="shared" ca="1" si="75"/>
        <v>4510.6875</v>
      </c>
      <c r="AI299" s="312">
        <f t="shared" ca="1" si="75"/>
        <v>4510.6875</v>
      </c>
      <c r="AJ299" s="312">
        <f t="shared" ca="1" si="75"/>
        <v>4510.6875</v>
      </c>
      <c r="AK299" s="312">
        <f t="shared" ca="1" si="75"/>
        <v>4510.6875</v>
      </c>
      <c r="AL299" s="312">
        <f t="shared" ca="1" si="75"/>
        <v>4510.6875</v>
      </c>
      <c r="AM299" s="312">
        <f t="shared" ca="1" si="75"/>
        <v>4510.6875</v>
      </c>
      <c r="AN299" s="312">
        <f t="shared" ca="1" si="75"/>
        <v>4510.6875</v>
      </c>
      <c r="AO299" s="312">
        <f t="shared" ca="1" si="75"/>
        <v>4510.6875</v>
      </c>
      <c r="AP299" s="312">
        <f t="shared" ca="1" si="73"/>
        <v>4510.6875</v>
      </c>
      <c r="AQ299" s="312">
        <f t="shared" ca="1" si="73"/>
        <v>4510.6875</v>
      </c>
      <c r="AR299" s="312">
        <f t="shared" ca="1" si="73"/>
        <v>4510.6875</v>
      </c>
      <c r="AS299" s="312">
        <f t="shared" ca="1" si="73"/>
        <v>4510.6875</v>
      </c>
      <c r="AT299" s="312">
        <f t="shared" ca="1" si="73"/>
        <v>4510.6875</v>
      </c>
      <c r="AU299" s="312">
        <f t="shared" ca="1" si="73"/>
        <v>4510.6875</v>
      </c>
      <c r="AV299" s="312">
        <f t="shared" ca="1" si="73"/>
        <v>4510.6875</v>
      </c>
      <c r="AW299" s="312">
        <f ca="1">AV299</f>
        <v>4510.6875</v>
      </c>
    </row>
    <row r="300" spans="24:50">
      <c r="Z300" s="312">
        <f ca="1">Z$45/24</f>
        <v>2719.6666666666665</v>
      </c>
      <c r="AA300" s="312">
        <f t="shared" ref="AA300:AP304" ca="1" si="76">Z300</f>
        <v>2719.6666666666665</v>
      </c>
      <c r="AB300" s="312">
        <f t="shared" ca="1" si="76"/>
        <v>2719.6666666666665</v>
      </c>
      <c r="AC300" s="312">
        <f t="shared" ca="1" si="76"/>
        <v>2719.6666666666665</v>
      </c>
      <c r="AD300" s="312">
        <f t="shared" ca="1" si="76"/>
        <v>2719.6666666666665</v>
      </c>
      <c r="AE300" s="312">
        <f t="shared" ca="1" si="76"/>
        <v>2719.6666666666665</v>
      </c>
      <c r="AF300" s="312">
        <f t="shared" ca="1" si="76"/>
        <v>2719.6666666666665</v>
      </c>
      <c r="AG300" s="312">
        <f t="shared" ca="1" si="76"/>
        <v>2719.6666666666665</v>
      </c>
      <c r="AH300" s="312">
        <f t="shared" ca="1" si="76"/>
        <v>2719.6666666666665</v>
      </c>
      <c r="AI300" s="312">
        <f t="shared" ca="1" si="76"/>
        <v>2719.6666666666665</v>
      </c>
      <c r="AJ300" s="312">
        <f t="shared" ca="1" si="76"/>
        <v>2719.6666666666665</v>
      </c>
      <c r="AK300" s="312">
        <f t="shared" ca="1" si="76"/>
        <v>2719.6666666666665</v>
      </c>
      <c r="AL300" s="312">
        <f t="shared" ca="1" si="76"/>
        <v>2719.6666666666665</v>
      </c>
      <c r="AM300" s="312">
        <f t="shared" ca="1" si="76"/>
        <v>2719.6666666666665</v>
      </c>
      <c r="AN300" s="312">
        <f t="shared" ca="1" si="76"/>
        <v>2719.6666666666665</v>
      </c>
      <c r="AO300" s="312">
        <f t="shared" ca="1" si="76"/>
        <v>2719.6666666666665</v>
      </c>
      <c r="AP300" s="312">
        <f t="shared" ca="1" si="76"/>
        <v>2719.6666666666665</v>
      </c>
      <c r="AQ300" s="312">
        <f t="shared" ca="1" si="73"/>
        <v>2719.6666666666665</v>
      </c>
      <c r="AR300" s="312">
        <f t="shared" ca="1" si="73"/>
        <v>2719.6666666666665</v>
      </c>
      <c r="AS300" s="312">
        <f t="shared" ca="1" si="73"/>
        <v>2719.6666666666665</v>
      </c>
      <c r="AT300" s="312">
        <f t="shared" ca="1" si="73"/>
        <v>2719.6666666666665</v>
      </c>
      <c r="AU300" s="312">
        <f t="shared" ca="1" si="73"/>
        <v>2719.6666666666665</v>
      </c>
      <c r="AV300" s="312">
        <f t="shared" ca="1" si="73"/>
        <v>2719.6666666666665</v>
      </c>
      <c r="AW300" s="312">
        <f t="shared" ca="1" si="73"/>
        <v>2719.6666666666665</v>
      </c>
    </row>
    <row r="301" spans="24:50">
      <c r="Z301" s="312">
        <f ca="1">Z$46/24</f>
        <v>3177.3541666666665</v>
      </c>
      <c r="AA301" s="312">
        <f t="shared" ca="1" si="76"/>
        <v>3177.3541666666665</v>
      </c>
      <c r="AB301" s="312">
        <f t="shared" ca="1" si="76"/>
        <v>3177.3541666666665</v>
      </c>
      <c r="AC301" s="312">
        <f t="shared" ca="1" si="76"/>
        <v>3177.3541666666665</v>
      </c>
      <c r="AD301" s="312">
        <f t="shared" ca="1" si="76"/>
        <v>3177.3541666666665</v>
      </c>
      <c r="AE301" s="312">
        <f t="shared" ca="1" si="76"/>
        <v>3177.3541666666665</v>
      </c>
      <c r="AF301" s="312">
        <f t="shared" ca="1" si="76"/>
        <v>3177.3541666666665</v>
      </c>
      <c r="AG301" s="312">
        <f t="shared" ca="1" si="76"/>
        <v>3177.3541666666665</v>
      </c>
      <c r="AH301" s="312">
        <f t="shared" ca="1" si="76"/>
        <v>3177.3541666666665</v>
      </c>
      <c r="AI301" s="312">
        <f t="shared" ca="1" si="76"/>
        <v>3177.3541666666665</v>
      </c>
      <c r="AJ301" s="312">
        <f t="shared" ca="1" si="76"/>
        <v>3177.3541666666665</v>
      </c>
      <c r="AK301" s="312">
        <f t="shared" ca="1" si="76"/>
        <v>3177.3541666666665</v>
      </c>
      <c r="AL301" s="312">
        <f t="shared" ca="1" si="76"/>
        <v>3177.3541666666665</v>
      </c>
      <c r="AM301" s="312">
        <f t="shared" ca="1" si="76"/>
        <v>3177.3541666666665</v>
      </c>
      <c r="AN301" s="312">
        <f t="shared" ca="1" si="76"/>
        <v>3177.3541666666665</v>
      </c>
      <c r="AO301" s="312">
        <f t="shared" ca="1" si="76"/>
        <v>3177.3541666666665</v>
      </c>
      <c r="AP301" s="312">
        <f t="shared" ca="1" si="76"/>
        <v>3177.3541666666665</v>
      </c>
      <c r="AQ301" s="312">
        <f t="shared" ca="1" si="73"/>
        <v>3177.3541666666665</v>
      </c>
      <c r="AR301" s="312">
        <f t="shared" ca="1" si="73"/>
        <v>3177.3541666666665</v>
      </c>
      <c r="AS301" s="312">
        <f t="shared" ca="1" si="73"/>
        <v>3177.3541666666665</v>
      </c>
      <c r="AT301" s="312">
        <f t="shared" ca="1" si="73"/>
        <v>3177.3541666666665</v>
      </c>
      <c r="AU301" s="312">
        <f t="shared" ca="1" si="73"/>
        <v>3177.3541666666665</v>
      </c>
      <c r="AV301" s="312">
        <f t="shared" ca="1" si="73"/>
        <v>3177.3541666666665</v>
      </c>
      <c r="AW301" s="312">
        <f t="shared" ca="1" si="73"/>
        <v>3177.3541666666665</v>
      </c>
    </row>
    <row r="302" spans="24:50">
      <c r="Z302" s="312">
        <f ca="1">Z$47/24</f>
        <v>1820.4375</v>
      </c>
      <c r="AA302" s="312">
        <f t="shared" ca="1" si="76"/>
        <v>1820.4375</v>
      </c>
      <c r="AB302" s="312">
        <f t="shared" ca="1" si="76"/>
        <v>1820.4375</v>
      </c>
      <c r="AC302" s="312">
        <f t="shared" ca="1" si="76"/>
        <v>1820.4375</v>
      </c>
      <c r="AD302" s="312">
        <f t="shared" ca="1" si="76"/>
        <v>1820.4375</v>
      </c>
      <c r="AE302" s="312">
        <f t="shared" ca="1" si="76"/>
        <v>1820.4375</v>
      </c>
      <c r="AF302" s="312">
        <f t="shared" ca="1" si="76"/>
        <v>1820.4375</v>
      </c>
      <c r="AG302" s="312">
        <f t="shared" ca="1" si="76"/>
        <v>1820.4375</v>
      </c>
      <c r="AH302" s="312">
        <f t="shared" ca="1" si="76"/>
        <v>1820.4375</v>
      </c>
      <c r="AI302" s="312">
        <f t="shared" ca="1" si="76"/>
        <v>1820.4375</v>
      </c>
      <c r="AJ302" s="312">
        <f t="shared" ca="1" si="76"/>
        <v>1820.4375</v>
      </c>
      <c r="AK302" s="312">
        <f t="shared" ca="1" si="76"/>
        <v>1820.4375</v>
      </c>
      <c r="AL302" s="312">
        <f t="shared" ca="1" si="76"/>
        <v>1820.4375</v>
      </c>
      <c r="AM302" s="312">
        <f t="shared" ca="1" si="76"/>
        <v>1820.4375</v>
      </c>
      <c r="AN302" s="312">
        <f t="shared" ca="1" si="76"/>
        <v>1820.4375</v>
      </c>
      <c r="AO302" s="312">
        <f t="shared" ca="1" si="76"/>
        <v>1820.4375</v>
      </c>
      <c r="AP302" s="312">
        <f t="shared" ca="1" si="76"/>
        <v>1820.4375</v>
      </c>
      <c r="AQ302" s="312">
        <f t="shared" ca="1" si="73"/>
        <v>1820.4375</v>
      </c>
      <c r="AR302" s="312">
        <f t="shared" ca="1" si="73"/>
        <v>1820.4375</v>
      </c>
      <c r="AS302" s="312">
        <f t="shared" ca="1" si="73"/>
        <v>1820.4375</v>
      </c>
      <c r="AT302" s="312">
        <f t="shared" ca="1" si="73"/>
        <v>1820.4375</v>
      </c>
      <c r="AU302" s="312">
        <f t="shared" ca="1" si="73"/>
        <v>1820.4375</v>
      </c>
      <c r="AV302" s="312">
        <f t="shared" ca="1" si="73"/>
        <v>1820.4375</v>
      </c>
      <c r="AW302" s="312">
        <f t="shared" ca="1" si="73"/>
        <v>1820.4375</v>
      </c>
    </row>
    <row r="303" spans="24:50">
      <c r="Z303" s="312">
        <f ca="1">Z$47/24</f>
        <v>1820.4375</v>
      </c>
      <c r="AA303" s="312">
        <f t="shared" ca="1" si="76"/>
        <v>1820.4375</v>
      </c>
      <c r="AB303" s="312">
        <f t="shared" ca="1" si="76"/>
        <v>1820.4375</v>
      </c>
      <c r="AC303" s="312">
        <f t="shared" ca="1" si="76"/>
        <v>1820.4375</v>
      </c>
      <c r="AD303" s="312">
        <f t="shared" ca="1" si="76"/>
        <v>1820.4375</v>
      </c>
      <c r="AE303" s="312">
        <f t="shared" ca="1" si="76"/>
        <v>1820.4375</v>
      </c>
      <c r="AF303" s="312">
        <f t="shared" ca="1" si="76"/>
        <v>1820.4375</v>
      </c>
      <c r="AG303" s="312">
        <f t="shared" ca="1" si="76"/>
        <v>1820.4375</v>
      </c>
      <c r="AH303" s="312">
        <f t="shared" ca="1" si="76"/>
        <v>1820.4375</v>
      </c>
      <c r="AI303" s="312">
        <f t="shared" ca="1" si="76"/>
        <v>1820.4375</v>
      </c>
      <c r="AJ303" s="312">
        <f t="shared" ca="1" si="76"/>
        <v>1820.4375</v>
      </c>
      <c r="AK303" s="312">
        <f t="shared" ca="1" si="76"/>
        <v>1820.4375</v>
      </c>
      <c r="AL303" s="312">
        <f t="shared" ca="1" si="76"/>
        <v>1820.4375</v>
      </c>
      <c r="AM303" s="312">
        <f t="shared" ca="1" si="76"/>
        <v>1820.4375</v>
      </c>
      <c r="AN303" s="312">
        <f t="shared" ca="1" si="76"/>
        <v>1820.4375</v>
      </c>
      <c r="AO303" s="312">
        <f t="shared" ca="1" si="76"/>
        <v>1820.4375</v>
      </c>
      <c r="AP303" s="312">
        <f t="shared" ca="1" si="76"/>
        <v>1820.4375</v>
      </c>
      <c r="AQ303" s="312">
        <f t="shared" ca="1" si="73"/>
        <v>1820.4375</v>
      </c>
      <c r="AR303" s="312">
        <f t="shared" ca="1" si="73"/>
        <v>1820.4375</v>
      </c>
      <c r="AS303" s="312">
        <f t="shared" ca="1" si="73"/>
        <v>1820.4375</v>
      </c>
      <c r="AT303" s="312">
        <f t="shared" ca="1" si="73"/>
        <v>1820.4375</v>
      </c>
      <c r="AU303" s="312">
        <f t="shared" ca="1" si="73"/>
        <v>1820.4375</v>
      </c>
      <c r="AV303" s="312">
        <f t="shared" ca="1" si="73"/>
        <v>1820.4375</v>
      </c>
      <c r="AW303" s="312">
        <f t="shared" ca="1" si="73"/>
        <v>1820.4375</v>
      </c>
    </row>
    <row r="304" spans="24:50">
      <c r="AA304" s="312">
        <f ca="1">AA$44/24</f>
        <v>4861.3125</v>
      </c>
      <c r="AB304" s="312">
        <f ca="1">AA304</f>
        <v>4861.3125</v>
      </c>
      <c r="AC304" s="312">
        <f t="shared" ca="1" si="76"/>
        <v>4861.3125</v>
      </c>
      <c r="AD304" s="312">
        <f t="shared" ca="1" si="76"/>
        <v>4861.3125</v>
      </c>
      <c r="AE304" s="312">
        <f t="shared" ca="1" si="76"/>
        <v>4861.3125</v>
      </c>
      <c r="AF304" s="312">
        <f t="shared" ca="1" si="76"/>
        <v>4861.3125</v>
      </c>
      <c r="AG304" s="312">
        <f t="shared" ca="1" si="76"/>
        <v>4861.3125</v>
      </c>
      <c r="AH304" s="312">
        <f t="shared" ca="1" si="76"/>
        <v>4861.3125</v>
      </c>
      <c r="AI304" s="312">
        <f t="shared" ca="1" si="76"/>
        <v>4861.3125</v>
      </c>
      <c r="AJ304" s="312">
        <f t="shared" ca="1" si="76"/>
        <v>4861.3125</v>
      </c>
      <c r="AK304" s="312">
        <f t="shared" ca="1" si="76"/>
        <v>4861.3125</v>
      </c>
      <c r="AL304" s="312">
        <f t="shared" ca="1" si="76"/>
        <v>4861.3125</v>
      </c>
      <c r="AM304" s="312">
        <f t="shared" ca="1" si="76"/>
        <v>4861.3125</v>
      </c>
      <c r="AN304" s="312">
        <f t="shared" ca="1" si="76"/>
        <v>4861.3125</v>
      </c>
      <c r="AO304" s="312">
        <f t="shared" ca="1" si="76"/>
        <v>4861.3125</v>
      </c>
      <c r="AP304" s="312">
        <f t="shared" ca="1" si="76"/>
        <v>4861.3125</v>
      </c>
      <c r="AQ304" s="312">
        <f t="shared" ref="AQ304:AZ319" ca="1" si="77">AP304</f>
        <v>4861.3125</v>
      </c>
      <c r="AR304" s="312">
        <f t="shared" ca="1" si="77"/>
        <v>4861.3125</v>
      </c>
      <c r="AS304" s="312">
        <f t="shared" ca="1" si="77"/>
        <v>4861.3125</v>
      </c>
      <c r="AT304" s="312">
        <f t="shared" ca="1" si="77"/>
        <v>4861.3125</v>
      </c>
      <c r="AU304" s="312">
        <f t="shared" ca="1" si="77"/>
        <v>4861.3125</v>
      </c>
      <c r="AV304" s="312">
        <f t="shared" ca="1" si="77"/>
        <v>4861.3125</v>
      </c>
      <c r="AW304" s="312">
        <f t="shared" ca="1" si="77"/>
        <v>4861.3125</v>
      </c>
      <c r="AX304" s="312">
        <f ca="1">AW304</f>
        <v>4861.3125</v>
      </c>
    </row>
    <row r="305" spans="27:53">
      <c r="AA305" s="312">
        <f ca="1">AA$45/24</f>
        <v>2931.1041666666665</v>
      </c>
      <c r="AB305" s="312">
        <f t="shared" ref="AB305:AQ309" ca="1" si="78">AA305</f>
        <v>2931.1041666666665</v>
      </c>
      <c r="AC305" s="312">
        <f t="shared" ca="1" si="78"/>
        <v>2931.1041666666665</v>
      </c>
      <c r="AD305" s="312">
        <f t="shared" ca="1" si="78"/>
        <v>2931.1041666666665</v>
      </c>
      <c r="AE305" s="312">
        <f t="shared" ca="1" si="78"/>
        <v>2931.1041666666665</v>
      </c>
      <c r="AF305" s="312">
        <f t="shared" ca="1" si="78"/>
        <v>2931.1041666666665</v>
      </c>
      <c r="AG305" s="312">
        <f t="shared" ca="1" si="78"/>
        <v>2931.1041666666665</v>
      </c>
      <c r="AH305" s="312">
        <f t="shared" ca="1" si="78"/>
        <v>2931.1041666666665</v>
      </c>
      <c r="AI305" s="312">
        <f t="shared" ca="1" si="78"/>
        <v>2931.1041666666665</v>
      </c>
      <c r="AJ305" s="312">
        <f t="shared" ca="1" si="78"/>
        <v>2931.1041666666665</v>
      </c>
      <c r="AK305" s="312">
        <f t="shared" ca="1" si="78"/>
        <v>2931.1041666666665</v>
      </c>
      <c r="AL305" s="312">
        <f t="shared" ca="1" si="78"/>
        <v>2931.1041666666665</v>
      </c>
      <c r="AM305" s="312">
        <f t="shared" ca="1" si="78"/>
        <v>2931.1041666666665</v>
      </c>
      <c r="AN305" s="312">
        <f t="shared" ca="1" si="78"/>
        <v>2931.1041666666665</v>
      </c>
      <c r="AO305" s="312">
        <f t="shared" ca="1" si="78"/>
        <v>2931.1041666666665</v>
      </c>
      <c r="AP305" s="312">
        <f t="shared" ca="1" si="78"/>
        <v>2931.1041666666665</v>
      </c>
      <c r="AQ305" s="312">
        <f t="shared" ca="1" si="78"/>
        <v>2931.1041666666665</v>
      </c>
      <c r="AR305" s="312">
        <f t="shared" ca="1" si="77"/>
        <v>2931.1041666666665</v>
      </c>
      <c r="AS305" s="312">
        <f t="shared" ca="1" si="77"/>
        <v>2931.1041666666665</v>
      </c>
      <c r="AT305" s="312">
        <f t="shared" ca="1" si="77"/>
        <v>2931.1041666666665</v>
      </c>
      <c r="AU305" s="312">
        <f t="shared" ca="1" si="77"/>
        <v>2931.1041666666665</v>
      </c>
      <c r="AV305" s="312">
        <f t="shared" ca="1" si="77"/>
        <v>2931.1041666666665</v>
      </c>
      <c r="AW305" s="312">
        <f t="shared" ca="1" si="77"/>
        <v>2931.1041666666665</v>
      </c>
      <c r="AX305" s="312">
        <f t="shared" ca="1" si="77"/>
        <v>2931.1041666666665</v>
      </c>
    </row>
    <row r="306" spans="27:53">
      <c r="AA306" s="312">
        <f ca="1">AA$46/24</f>
        <v>3424.5625</v>
      </c>
      <c r="AB306" s="312">
        <f t="shared" ca="1" si="78"/>
        <v>3424.5625</v>
      </c>
      <c r="AC306" s="312">
        <f t="shared" ca="1" si="78"/>
        <v>3424.5625</v>
      </c>
      <c r="AD306" s="312">
        <f t="shared" ca="1" si="78"/>
        <v>3424.5625</v>
      </c>
      <c r="AE306" s="312">
        <f t="shared" ca="1" si="78"/>
        <v>3424.5625</v>
      </c>
      <c r="AF306" s="312">
        <f t="shared" ca="1" si="78"/>
        <v>3424.5625</v>
      </c>
      <c r="AG306" s="312">
        <f t="shared" ca="1" si="78"/>
        <v>3424.5625</v>
      </c>
      <c r="AH306" s="312">
        <f t="shared" ca="1" si="78"/>
        <v>3424.5625</v>
      </c>
      <c r="AI306" s="312">
        <f t="shared" ca="1" si="78"/>
        <v>3424.5625</v>
      </c>
      <c r="AJ306" s="312">
        <f t="shared" ca="1" si="78"/>
        <v>3424.5625</v>
      </c>
      <c r="AK306" s="312">
        <f t="shared" ca="1" si="78"/>
        <v>3424.5625</v>
      </c>
      <c r="AL306" s="312">
        <f t="shared" ca="1" si="78"/>
        <v>3424.5625</v>
      </c>
      <c r="AM306" s="312">
        <f t="shared" ca="1" si="78"/>
        <v>3424.5625</v>
      </c>
      <c r="AN306" s="312">
        <f t="shared" ca="1" si="78"/>
        <v>3424.5625</v>
      </c>
      <c r="AO306" s="312">
        <f t="shared" ca="1" si="78"/>
        <v>3424.5625</v>
      </c>
      <c r="AP306" s="312">
        <f t="shared" ca="1" si="78"/>
        <v>3424.5625</v>
      </c>
      <c r="AQ306" s="312">
        <f t="shared" ca="1" si="78"/>
        <v>3424.5625</v>
      </c>
      <c r="AR306" s="312">
        <f t="shared" ca="1" si="77"/>
        <v>3424.5625</v>
      </c>
      <c r="AS306" s="312">
        <f t="shared" ca="1" si="77"/>
        <v>3424.5625</v>
      </c>
      <c r="AT306" s="312">
        <f t="shared" ca="1" si="77"/>
        <v>3424.5625</v>
      </c>
      <c r="AU306" s="312">
        <f t="shared" ca="1" si="77"/>
        <v>3424.5625</v>
      </c>
      <c r="AV306" s="312">
        <f t="shared" ca="1" si="77"/>
        <v>3424.5625</v>
      </c>
      <c r="AW306" s="312">
        <f t="shared" ca="1" si="77"/>
        <v>3424.5625</v>
      </c>
      <c r="AX306" s="312">
        <f t="shared" ca="1" si="77"/>
        <v>3424.5625</v>
      </c>
    </row>
    <row r="307" spans="27:53">
      <c r="AA307" s="312">
        <f ca="1">AA$47/24</f>
        <v>1961.75</v>
      </c>
      <c r="AB307" s="312">
        <f t="shared" ca="1" si="78"/>
        <v>1961.75</v>
      </c>
      <c r="AC307" s="312">
        <f t="shared" ca="1" si="78"/>
        <v>1961.75</v>
      </c>
      <c r="AD307" s="312">
        <f t="shared" ca="1" si="78"/>
        <v>1961.75</v>
      </c>
      <c r="AE307" s="312">
        <f t="shared" ca="1" si="78"/>
        <v>1961.75</v>
      </c>
      <c r="AF307" s="312">
        <f t="shared" ca="1" si="78"/>
        <v>1961.75</v>
      </c>
      <c r="AG307" s="312">
        <f t="shared" ca="1" si="78"/>
        <v>1961.75</v>
      </c>
      <c r="AH307" s="312">
        <f t="shared" ca="1" si="78"/>
        <v>1961.75</v>
      </c>
      <c r="AI307" s="312">
        <f t="shared" ca="1" si="78"/>
        <v>1961.75</v>
      </c>
      <c r="AJ307" s="312">
        <f t="shared" ca="1" si="78"/>
        <v>1961.75</v>
      </c>
      <c r="AK307" s="312">
        <f t="shared" ca="1" si="78"/>
        <v>1961.75</v>
      </c>
      <c r="AL307" s="312">
        <f t="shared" ca="1" si="78"/>
        <v>1961.75</v>
      </c>
      <c r="AM307" s="312">
        <f t="shared" ca="1" si="78"/>
        <v>1961.75</v>
      </c>
      <c r="AN307" s="312">
        <f t="shared" ca="1" si="78"/>
        <v>1961.75</v>
      </c>
      <c r="AO307" s="312">
        <f t="shared" ca="1" si="78"/>
        <v>1961.75</v>
      </c>
      <c r="AP307" s="312">
        <f t="shared" ca="1" si="78"/>
        <v>1961.75</v>
      </c>
      <c r="AQ307" s="312">
        <f t="shared" ca="1" si="78"/>
        <v>1961.75</v>
      </c>
      <c r="AR307" s="312">
        <f t="shared" ca="1" si="77"/>
        <v>1961.75</v>
      </c>
      <c r="AS307" s="312">
        <f t="shared" ca="1" si="77"/>
        <v>1961.75</v>
      </c>
      <c r="AT307" s="312">
        <f t="shared" ca="1" si="77"/>
        <v>1961.75</v>
      </c>
      <c r="AU307" s="312">
        <f t="shared" ca="1" si="77"/>
        <v>1961.75</v>
      </c>
      <c r="AV307" s="312">
        <f t="shared" ca="1" si="77"/>
        <v>1961.75</v>
      </c>
      <c r="AW307" s="312">
        <f t="shared" ca="1" si="77"/>
        <v>1961.75</v>
      </c>
      <c r="AX307" s="312">
        <f t="shared" ca="1" si="77"/>
        <v>1961.75</v>
      </c>
    </row>
    <row r="308" spans="27:53">
      <c r="AA308" s="312">
        <f ca="1">AA$47/24</f>
        <v>1961.75</v>
      </c>
      <c r="AB308" s="312">
        <f t="shared" ca="1" si="78"/>
        <v>1961.75</v>
      </c>
      <c r="AC308" s="312">
        <f t="shared" ca="1" si="78"/>
        <v>1961.75</v>
      </c>
      <c r="AD308" s="312">
        <f t="shared" ca="1" si="78"/>
        <v>1961.75</v>
      </c>
      <c r="AE308" s="312">
        <f t="shared" ca="1" si="78"/>
        <v>1961.75</v>
      </c>
      <c r="AF308" s="312">
        <f t="shared" ca="1" si="78"/>
        <v>1961.75</v>
      </c>
      <c r="AG308" s="312">
        <f t="shared" ca="1" si="78"/>
        <v>1961.75</v>
      </c>
      <c r="AH308" s="312">
        <f t="shared" ca="1" si="78"/>
        <v>1961.75</v>
      </c>
      <c r="AI308" s="312">
        <f t="shared" ca="1" si="78"/>
        <v>1961.75</v>
      </c>
      <c r="AJ308" s="312">
        <f t="shared" ca="1" si="78"/>
        <v>1961.75</v>
      </c>
      <c r="AK308" s="312">
        <f t="shared" ca="1" si="78"/>
        <v>1961.75</v>
      </c>
      <c r="AL308" s="312">
        <f t="shared" ca="1" si="78"/>
        <v>1961.75</v>
      </c>
      <c r="AM308" s="312">
        <f t="shared" ca="1" si="78"/>
        <v>1961.75</v>
      </c>
      <c r="AN308" s="312">
        <f t="shared" ca="1" si="78"/>
        <v>1961.75</v>
      </c>
      <c r="AO308" s="312">
        <f t="shared" ca="1" si="78"/>
        <v>1961.75</v>
      </c>
      <c r="AP308" s="312">
        <f t="shared" ca="1" si="78"/>
        <v>1961.75</v>
      </c>
      <c r="AQ308" s="312">
        <f t="shared" ca="1" si="78"/>
        <v>1961.75</v>
      </c>
      <c r="AR308" s="312">
        <f t="shared" ca="1" si="77"/>
        <v>1961.75</v>
      </c>
      <c r="AS308" s="312">
        <f t="shared" ca="1" si="77"/>
        <v>1961.75</v>
      </c>
      <c r="AT308" s="312">
        <f t="shared" ca="1" si="77"/>
        <v>1961.75</v>
      </c>
      <c r="AU308" s="312">
        <f t="shared" ca="1" si="77"/>
        <v>1961.75</v>
      </c>
      <c r="AV308" s="312">
        <f t="shared" ca="1" si="77"/>
        <v>1961.75</v>
      </c>
      <c r="AW308" s="312">
        <f t="shared" ca="1" si="77"/>
        <v>1961.75</v>
      </c>
      <c r="AX308" s="312">
        <f t="shared" ca="1" si="77"/>
        <v>1961.75</v>
      </c>
    </row>
    <row r="309" spans="27:53">
      <c r="AB309" s="312">
        <f ca="1">AB$44/24</f>
        <v>5189.25</v>
      </c>
      <c r="AC309" s="312">
        <f ca="1">AB309</f>
        <v>5189.25</v>
      </c>
      <c r="AD309" s="312">
        <f t="shared" ca="1" si="78"/>
        <v>5189.25</v>
      </c>
      <c r="AE309" s="312">
        <f t="shared" ca="1" si="78"/>
        <v>5189.25</v>
      </c>
      <c r="AF309" s="312">
        <f t="shared" ca="1" si="78"/>
        <v>5189.25</v>
      </c>
      <c r="AG309" s="312">
        <f t="shared" ca="1" si="78"/>
        <v>5189.25</v>
      </c>
      <c r="AH309" s="312">
        <f t="shared" ca="1" si="78"/>
        <v>5189.25</v>
      </c>
      <c r="AI309" s="312">
        <f t="shared" ca="1" si="78"/>
        <v>5189.25</v>
      </c>
      <c r="AJ309" s="312">
        <f t="shared" ca="1" si="78"/>
        <v>5189.25</v>
      </c>
      <c r="AK309" s="312">
        <f t="shared" ca="1" si="78"/>
        <v>5189.25</v>
      </c>
      <c r="AL309" s="312">
        <f t="shared" ca="1" si="78"/>
        <v>5189.25</v>
      </c>
      <c r="AM309" s="312">
        <f t="shared" ca="1" si="78"/>
        <v>5189.25</v>
      </c>
      <c r="AN309" s="312">
        <f t="shared" ca="1" si="78"/>
        <v>5189.25</v>
      </c>
      <c r="AO309" s="312">
        <f t="shared" ca="1" si="78"/>
        <v>5189.25</v>
      </c>
      <c r="AP309" s="312">
        <f t="shared" ca="1" si="78"/>
        <v>5189.25</v>
      </c>
      <c r="AQ309" s="312">
        <f t="shared" ca="1" si="78"/>
        <v>5189.25</v>
      </c>
      <c r="AR309" s="312">
        <f t="shared" ca="1" si="77"/>
        <v>5189.25</v>
      </c>
      <c r="AS309" s="312">
        <f t="shared" ca="1" si="77"/>
        <v>5189.25</v>
      </c>
      <c r="AT309" s="312">
        <f t="shared" ca="1" si="77"/>
        <v>5189.25</v>
      </c>
      <c r="AU309" s="312">
        <f t="shared" ca="1" si="77"/>
        <v>5189.25</v>
      </c>
      <c r="AV309" s="312">
        <f t="shared" ca="1" si="77"/>
        <v>5189.25</v>
      </c>
      <c r="AW309" s="312">
        <f t="shared" ca="1" si="77"/>
        <v>5189.25</v>
      </c>
      <c r="AX309" s="312">
        <f t="shared" ca="1" si="77"/>
        <v>5189.25</v>
      </c>
      <c r="AY309" s="312">
        <f ca="1">AX309</f>
        <v>5189.25</v>
      </c>
    </row>
    <row r="310" spans="27:53">
      <c r="AB310" s="312">
        <f ca="1">AB$45/24</f>
        <v>3130.1041666666665</v>
      </c>
      <c r="AC310" s="312">
        <f t="shared" ref="AC310:AR314" ca="1" si="79">AB310</f>
        <v>3130.1041666666665</v>
      </c>
      <c r="AD310" s="312">
        <f t="shared" ca="1" si="79"/>
        <v>3130.1041666666665</v>
      </c>
      <c r="AE310" s="312">
        <f t="shared" ca="1" si="79"/>
        <v>3130.1041666666665</v>
      </c>
      <c r="AF310" s="312">
        <f t="shared" ca="1" si="79"/>
        <v>3130.1041666666665</v>
      </c>
      <c r="AG310" s="312">
        <f t="shared" ca="1" si="79"/>
        <v>3130.1041666666665</v>
      </c>
      <c r="AH310" s="312">
        <f t="shared" ca="1" si="79"/>
        <v>3130.1041666666665</v>
      </c>
      <c r="AI310" s="312">
        <f t="shared" ca="1" si="79"/>
        <v>3130.1041666666665</v>
      </c>
      <c r="AJ310" s="312">
        <f t="shared" ca="1" si="79"/>
        <v>3130.1041666666665</v>
      </c>
      <c r="AK310" s="312">
        <f t="shared" ca="1" si="79"/>
        <v>3130.1041666666665</v>
      </c>
      <c r="AL310" s="312">
        <f t="shared" ca="1" si="79"/>
        <v>3130.1041666666665</v>
      </c>
      <c r="AM310" s="312">
        <f t="shared" ca="1" si="79"/>
        <v>3130.1041666666665</v>
      </c>
      <c r="AN310" s="312">
        <f t="shared" ca="1" si="79"/>
        <v>3130.1041666666665</v>
      </c>
      <c r="AO310" s="312">
        <f t="shared" ca="1" si="79"/>
        <v>3130.1041666666665</v>
      </c>
      <c r="AP310" s="312">
        <f t="shared" ca="1" si="79"/>
        <v>3130.1041666666665</v>
      </c>
      <c r="AQ310" s="312">
        <f t="shared" ca="1" si="79"/>
        <v>3130.1041666666665</v>
      </c>
      <c r="AR310" s="312">
        <f t="shared" ca="1" si="79"/>
        <v>3130.1041666666665</v>
      </c>
      <c r="AS310" s="312">
        <f t="shared" ca="1" si="77"/>
        <v>3130.1041666666665</v>
      </c>
      <c r="AT310" s="312">
        <f t="shared" ca="1" si="77"/>
        <v>3130.1041666666665</v>
      </c>
      <c r="AU310" s="312">
        <f t="shared" ca="1" si="77"/>
        <v>3130.1041666666665</v>
      </c>
      <c r="AV310" s="312">
        <f t="shared" ca="1" si="77"/>
        <v>3130.1041666666665</v>
      </c>
      <c r="AW310" s="312">
        <f t="shared" ca="1" si="77"/>
        <v>3130.1041666666665</v>
      </c>
      <c r="AX310" s="312">
        <f t="shared" ca="1" si="77"/>
        <v>3130.1041666666665</v>
      </c>
      <c r="AY310" s="312">
        <f t="shared" ca="1" si="77"/>
        <v>3130.1041666666665</v>
      </c>
    </row>
    <row r="311" spans="27:53">
      <c r="AB311" s="312">
        <f ca="1">AB$46/24</f>
        <v>3657.2291666666665</v>
      </c>
      <c r="AC311" s="312">
        <f t="shared" ca="1" si="79"/>
        <v>3657.2291666666665</v>
      </c>
      <c r="AD311" s="312">
        <f t="shared" ca="1" si="79"/>
        <v>3657.2291666666665</v>
      </c>
      <c r="AE311" s="312">
        <f t="shared" ca="1" si="79"/>
        <v>3657.2291666666665</v>
      </c>
      <c r="AF311" s="312">
        <f t="shared" ca="1" si="79"/>
        <v>3657.2291666666665</v>
      </c>
      <c r="AG311" s="312">
        <f t="shared" ca="1" si="79"/>
        <v>3657.2291666666665</v>
      </c>
      <c r="AH311" s="312">
        <f t="shared" ca="1" si="79"/>
        <v>3657.2291666666665</v>
      </c>
      <c r="AI311" s="312">
        <f t="shared" ca="1" si="79"/>
        <v>3657.2291666666665</v>
      </c>
      <c r="AJ311" s="312">
        <f t="shared" ca="1" si="79"/>
        <v>3657.2291666666665</v>
      </c>
      <c r="AK311" s="312">
        <f t="shared" ca="1" si="79"/>
        <v>3657.2291666666665</v>
      </c>
      <c r="AL311" s="312">
        <f t="shared" ca="1" si="79"/>
        <v>3657.2291666666665</v>
      </c>
      <c r="AM311" s="312">
        <f t="shared" ca="1" si="79"/>
        <v>3657.2291666666665</v>
      </c>
      <c r="AN311" s="312">
        <f t="shared" ca="1" si="79"/>
        <v>3657.2291666666665</v>
      </c>
      <c r="AO311" s="312">
        <f t="shared" ca="1" si="79"/>
        <v>3657.2291666666665</v>
      </c>
      <c r="AP311" s="312">
        <f t="shared" ca="1" si="79"/>
        <v>3657.2291666666665</v>
      </c>
      <c r="AQ311" s="312">
        <f t="shared" ca="1" si="79"/>
        <v>3657.2291666666665</v>
      </c>
      <c r="AR311" s="312">
        <f t="shared" ca="1" si="79"/>
        <v>3657.2291666666665</v>
      </c>
      <c r="AS311" s="312">
        <f t="shared" ca="1" si="77"/>
        <v>3657.2291666666665</v>
      </c>
      <c r="AT311" s="312">
        <f t="shared" ca="1" si="77"/>
        <v>3657.2291666666665</v>
      </c>
      <c r="AU311" s="312">
        <f t="shared" ca="1" si="77"/>
        <v>3657.2291666666665</v>
      </c>
      <c r="AV311" s="312">
        <f t="shared" ca="1" si="77"/>
        <v>3657.2291666666665</v>
      </c>
      <c r="AW311" s="312">
        <f t="shared" ca="1" si="77"/>
        <v>3657.2291666666665</v>
      </c>
      <c r="AX311" s="312">
        <f t="shared" ca="1" si="77"/>
        <v>3657.2291666666665</v>
      </c>
      <c r="AY311" s="312">
        <f t="shared" ca="1" si="77"/>
        <v>3657.2291666666665</v>
      </c>
    </row>
    <row r="312" spans="27:53">
      <c r="AB312" s="312">
        <f ca="1">AB$47/24</f>
        <v>2094.75</v>
      </c>
      <c r="AC312" s="312">
        <f t="shared" ca="1" si="79"/>
        <v>2094.75</v>
      </c>
      <c r="AD312" s="312">
        <f t="shared" ca="1" si="79"/>
        <v>2094.75</v>
      </c>
      <c r="AE312" s="312">
        <f t="shared" ca="1" si="79"/>
        <v>2094.75</v>
      </c>
      <c r="AF312" s="312">
        <f t="shared" ca="1" si="79"/>
        <v>2094.75</v>
      </c>
      <c r="AG312" s="312">
        <f t="shared" ca="1" si="79"/>
        <v>2094.75</v>
      </c>
      <c r="AH312" s="312">
        <f t="shared" ca="1" si="79"/>
        <v>2094.75</v>
      </c>
      <c r="AI312" s="312">
        <f t="shared" ca="1" si="79"/>
        <v>2094.75</v>
      </c>
      <c r="AJ312" s="312">
        <f t="shared" ca="1" si="79"/>
        <v>2094.75</v>
      </c>
      <c r="AK312" s="312">
        <f t="shared" ca="1" si="79"/>
        <v>2094.75</v>
      </c>
      <c r="AL312" s="312">
        <f t="shared" ca="1" si="79"/>
        <v>2094.75</v>
      </c>
      <c r="AM312" s="312">
        <f t="shared" ca="1" si="79"/>
        <v>2094.75</v>
      </c>
      <c r="AN312" s="312">
        <f t="shared" ca="1" si="79"/>
        <v>2094.75</v>
      </c>
      <c r="AO312" s="312">
        <f t="shared" ca="1" si="79"/>
        <v>2094.75</v>
      </c>
      <c r="AP312" s="312">
        <f t="shared" ca="1" si="79"/>
        <v>2094.75</v>
      </c>
      <c r="AQ312" s="312">
        <f t="shared" ca="1" si="79"/>
        <v>2094.75</v>
      </c>
      <c r="AR312" s="312">
        <f t="shared" ca="1" si="79"/>
        <v>2094.75</v>
      </c>
      <c r="AS312" s="312">
        <f t="shared" ca="1" si="77"/>
        <v>2094.75</v>
      </c>
      <c r="AT312" s="312">
        <f t="shared" ca="1" si="77"/>
        <v>2094.75</v>
      </c>
      <c r="AU312" s="312">
        <f t="shared" ca="1" si="77"/>
        <v>2094.75</v>
      </c>
      <c r="AV312" s="312">
        <f t="shared" ca="1" si="77"/>
        <v>2094.75</v>
      </c>
      <c r="AW312" s="312">
        <f t="shared" ca="1" si="77"/>
        <v>2094.75</v>
      </c>
      <c r="AX312" s="312">
        <f t="shared" ca="1" si="77"/>
        <v>2094.75</v>
      </c>
      <c r="AY312" s="312">
        <f t="shared" ca="1" si="77"/>
        <v>2094.75</v>
      </c>
    </row>
    <row r="313" spans="27:53">
      <c r="AB313" s="312">
        <f ca="1">AB$47/24</f>
        <v>2094.75</v>
      </c>
      <c r="AC313" s="312">
        <f t="shared" ca="1" si="79"/>
        <v>2094.75</v>
      </c>
      <c r="AD313" s="312">
        <f t="shared" ca="1" si="79"/>
        <v>2094.75</v>
      </c>
      <c r="AE313" s="312">
        <f t="shared" ca="1" si="79"/>
        <v>2094.75</v>
      </c>
      <c r="AF313" s="312">
        <f t="shared" ca="1" si="79"/>
        <v>2094.75</v>
      </c>
      <c r="AG313" s="312">
        <f t="shared" ca="1" si="79"/>
        <v>2094.75</v>
      </c>
      <c r="AH313" s="312">
        <f t="shared" ca="1" si="79"/>
        <v>2094.75</v>
      </c>
      <c r="AI313" s="312">
        <f t="shared" ca="1" si="79"/>
        <v>2094.75</v>
      </c>
      <c r="AJ313" s="312">
        <f t="shared" ca="1" si="79"/>
        <v>2094.75</v>
      </c>
      <c r="AK313" s="312">
        <f t="shared" ca="1" si="79"/>
        <v>2094.75</v>
      </c>
      <c r="AL313" s="312">
        <f t="shared" ca="1" si="79"/>
        <v>2094.75</v>
      </c>
      <c r="AM313" s="312">
        <f t="shared" ca="1" si="79"/>
        <v>2094.75</v>
      </c>
      <c r="AN313" s="312">
        <f t="shared" ca="1" si="79"/>
        <v>2094.75</v>
      </c>
      <c r="AO313" s="312">
        <f t="shared" ca="1" si="79"/>
        <v>2094.75</v>
      </c>
      <c r="AP313" s="312">
        <f t="shared" ca="1" si="79"/>
        <v>2094.75</v>
      </c>
      <c r="AQ313" s="312">
        <f t="shared" ca="1" si="79"/>
        <v>2094.75</v>
      </c>
      <c r="AR313" s="312">
        <f t="shared" ca="1" si="79"/>
        <v>2094.75</v>
      </c>
      <c r="AS313" s="312">
        <f t="shared" ca="1" si="77"/>
        <v>2094.75</v>
      </c>
      <c r="AT313" s="312">
        <f t="shared" ca="1" si="77"/>
        <v>2094.75</v>
      </c>
      <c r="AU313" s="312">
        <f t="shared" ca="1" si="77"/>
        <v>2094.75</v>
      </c>
      <c r="AV313" s="312">
        <f t="shared" ca="1" si="77"/>
        <v>2094.75</v>
      </c>
      <c r="AW313" s="312">
        <f t="shared" ca="1" si="77"/>
        <v>2094.75</v>
      </c>
      <c r="AX313" s="312">
        <f t="shared" ca="1" si="77"/>
        <v>2094.75</v>
      </c>
      <c r="AY313" s="312">
        <f t="shared" ca="1" si="77"/>
        <v>2094.75</v>
      </c>
    </row>
    <row r="314" spans="27:53">
      <c r="AC314" s="312">
        <f ca="1">AC$44/24</f>
        <v>5492.4375</v>
      </c>
      <c r="AD314" s="312">
        <f ca="1">AC314</f>
        <v>5492.4375</v>
      </c>
      <c r="AE314" s="312">
        <f t="shared" ca="1" si="79"/>
        <v>5492.4375</v>
      </c>
      <c r="AF314" s="312">
        <f t="shared" ca="1" si="79"/>
        <v>5492.4375</v>
      </c>
      <c r="AG314" s="312">
        <f t="shared" ca="1" si="79"/>
        <v>5492.4375</v>
      </c>
      <c r="AH314" s="312">
        <f t="shared" ca="1" si="79"/>
        <v>5492.4375</v>
      </c>
      <c r="AI314" s="312">
        <f t="shared" ca="1" si="79"/>
        <v>5492.4375</v>
      </c>
      <c r="AJ314" s="312">
        <f t="shared" ca="1" si="79"/>
        <v>5492.4375</v>
      </c>
      <c r="AK314" s="312">
        <f t="shared" ca="1" si="79"/>
        <v>5492.4375</v>
      </c>
      <c r="AL314" s="312">
        <f t="shared" ca="1" si="79"/>
        <v>5492.4375</v>
      </c>
      <c r="AM314" s="312">
        <f t="shared" ca="1" si="79"/>
        <v>5492.4375</v>
      </c>
      <c r="AN314" s="312">
        <f t="shared" ca="1" si="79"/>
        <v>5492.4375</v>
      </c>
      <c r="AO314" s="312">
        <f t="shared" ca="1" si="79"/>
        <v>5492.4375</v>
      </c>
      <c r="AP314" s="312">
        <f t="shared" ca="1" si="79"/>
        <v>5492.4375</v>
      </c>
      <c r="AQ314" s="312">
        <f t="shared" ca="1" si="79"/>
        <v>5492.4375</v>
      </c>
      <c r="AR314" s="312">
        <f t="shared" ca="1" si="79"/>
        <v>5492.4375</v>
      </c>
      <c r="AS314" s="312">
        <f t="shared" ca="1" si="77"/>
        <v>5492.4375</v>
      </c>
      <c r="AT314" s="312">
        <f t="shared" ca="1" si="77"/>
        <v>5492.4375</v>
      </c>
      <c r="AU314" s="312">
        <f t="shared" ca="1" si="77"/>
        <v>5492.4375</v>
      </c>
      <c r="AV314" s="312">
        <f t="shared" ca="1" si="77"/>
        <v>5492.4375</v>
      </c>
      <c r="AW314" s="312">
        <f t="shared" ca="1" si="77"/>
        <v>5492.4375</v>
      </c>
      <c r="AX314" s="312">
        <f t="shared" ca="1" si="77"/>
        <v>5492.4375</v>
      </c>
      <c r="AY314" s="312">
        <f t="shared" ca="1" si="77"/>
        <v>5492.4375</v>
      </c>
      <c r="AZ314" s="312">
        <f ca="1">AY314</f>
        <v>5492.4375</v>
      </c>
    </row>
    <row r="315" spans="27:53">
      <c r="AC315" s="312">
        <f ca="1">AC$45/24</f>
        <v>3312.5208333333335</v>
      </c>
      <c r="AD315" s="312">
        <f t="shared" ref="AD315:AS319" ca="1" si="80">AC315</f>
        <v>3312.5208333333335</v>
      </c>
      <c r="AE315" s="312">
        <f t="shared" ca="1" si="80"/>
        <v>3312.5208333333335</v>
      </c>
      <c r="AF315" s="312">
        <f t="shared" ca="1" si="80"/>
        <v>3312.5208333333335</v>
      </c>
      <c r="AG315" s="312">
        <f t="shared" ca="1" si="80"/>
        <v>3312.5208333333335</v>
      </c>
      <c r="AH315" s="312">
        <f t="shared" ca="1" si="80"/>
        <v>3312.5208333333335</v>
      </c>
      <c r="AI315" s="312">
        <f t="shared" ca="1" si="80"/>
        <v>3312.5208333333335</v>
      </c>
      <c r="AJ315" s="312">
        <f t="shared" ca="1" si="80"/>
        <v>3312.5208333333335</v>
      </c>
      <c r="AK315" s="312">
        <f t="shared" ca="1" si="80"/>
        <v>3312.5208333333335</v>
      </c>
      <c r="AL315" s="312">
        <f t="shared" ca="1" si="80"/>
        <v>3312.5208333333335</v>
      </c>
      <c r="AM315" s="312">
        <f t="shared" ca="1" si="80"/>
        <v>3312.5208333333335</v>
      </c>
      <c r="AN315" s="312">
        <f t="shared" ca="1" si="80"/>
        <v>3312.5208333333335</v>
      </c>
      <c r="AO315" s="312">
        <f t="shared" ca="1" si="80"/>
        <v>3312.5208333333335</v>
      </c>
      <c r="AP315" s="312">
        <f t="shared" ca="1" si="80"/>
        <v>3312.5208333333335</v>
      </c>
      <c r="AQ315" s="312">
        <f t="shared" ca="1" si="80"/>
        <v>3312.5208333333335</v>
      </c>
      <c r="AR315" s="312">
        <f t="shared" ca="1" si="80"/>
        <v>3312.5208333333335</v>
      </c>
      <c r="AS315" s="312">
        <f t="shared" ca="1" si="80"/>
        <v>3312.5208333333335</v>
      </c>
      <c r="AT315" s="312">
        <f t="shared" ca="1" si="77"/>
        <v>3312.5208333333335</v>
      </c>
      <c r="AU315" s="312">
        <f t="shared" ca="1" si="77"/>
        <v>3312.5208333333335</v>
      </c>
      <c r="AV315" s="312">
        <f t="shared" ca="1" si="77"/>
        <v>3312.5208333333335</v>
      </c>
      <c r="AW315" s="312">
        <f t="shared" ca="1" si="77"/>
        <v>3312.5208333333335</v>
      </c>
      <c r="AX315" s="312">
        <f t="shared" ca="1" si="77"/>
        <v>3312.5208333333335</v>
      </c>
      <c r="AY315" s="312">
        <f t="shared" ca="1" si="77"/>
        <v>3312.5208333333335</v>
      </c>
      <c r="AZ315" s="312">
        <f t="shared" ca="1" si="77"/>
        <v>3312.5208333333335</v>
      </c>
    </row>
    <row r="316" spans="27:53">
      <c r="AC316" s="312">
        <f ca="1">AC$46/24</f>
        <v>3875.3541666666665</v>
      </c>
      <c r="AD316" s="312">
        <f t="shared" ca="1" si="80"/>
        <v>3875.3541666666665</v>
      </c>
      <c r="AE316" s="312">
        <f t="shared" ca="1" si="80"/>
        <v>3875.3541666666665</v>
      </c>
      <c r="AF316" s="312">
        <f t="shared" ca="1" si="80"/>
        <v>3875.3541666666665</v>
      </c>
      <c r="AG316" s="312">
        <f t="shared" ca="1" si="80"/>
        <v>3875.3541666666665</v>
      </c>
      <c r="AH316" s="312">
        <f t="shared" ca="1" si="80"/>
        <v>3875.3541666666665</v>
      </c>
      <c r="AI316" s="312">
        <f t="shared" ca="1" si="80"/>
        <v>3875.3541666666665</v>
      </c>
      <c r="AJ316" s="312">
        <f t="shared" ca="1" si="80"/>
        <v>3875.3541666666665</v>
      </c>
      <c r="AK316" s="312">
        <f t="shared" ca="1" si="80"/>
        <v>3875.3541666666665</v>
      </c>
      <c r="AL316" s="312">
        <f t="shared" ca="1" si="80"/>
        <v>3875.3541666666665</v>
      </c>
      <c r="AM316" s="312">
        <f t="shared" ca="1" si="80"/>
        <v>3875.3541666666665</v>
      </c>
      <c r="AN316" s="312">
        <f t="shared" ca="1" si="80"/>
        <v>3875.3541666666665</v>
      </c>
      <c r="AO316" s="312">
        <f t="shared" ca="1" si="80"/>
        <v>3875.3541666666665</v>
      </c>
      <c r="AP316" s="312">
        <f t="shared" ca="1" si="80"/>
        <v>3875.3541666666665</v>
      </c>
      <c r="AQ316" s="312">
        <f t="shared" ca="1" si="80"/>
        <v>3875.3541666666665</v>
      </c>
      <c r="AR316" s="312">
        <f t="shared" ca="1" si="80"/>
        <v>3875.3541666666665</v>
      </c>
      <c r="AS316" s="312">
        <f t="shared" ca="1" si="80"/>
        <v>3875.3541666666665</v>
      </c>
      <c r="AT316" s="312">
        <f t="shared" ca="1" si="77"/>
        <v>3875.3541666666665</v>
      </c>
      <c r="AU316" s="312">
        <f t="shared" ca="1" si="77"/>
        <v>3875.3541666666665</v>
      </c>
      <c r="AV316" s="312">
        <f t="shared" ca="1" si="77"/>
        <v>3875.3541666666665</v>
      </c>
      <c r="AW316" s="312">
        <f t="shared" ca="1" si="77"/>
        <v>3875.3541666666665</v>
      </c>
      <c r="AX316" s="312">
        <f t="shared" ca="1" si="77"/>
        <v>3875.3541666666665</v>
      </c>
      <c r="AY316" s="312">
        <f t="shared" ca="1" si="77"/>
        <v>3875.3541666666665</v>
      </c>
      <c r="AZ316" s="312">
        <f t="shared" ca="1" si="77"/>
        <v>3875.3541666666665</v>
      </c>
    </row>
    <row r="317" spans="27:53">
      <c r="AC317" s="312">
        <f ca="1">AC$47/24</f>
        <v>2211.125</v>
      </c>
      <c r="AD317" s="312">
        <f t="shared" ca="1" si="80"/>
        <v>2211.125</v>
      </c>
      <c r="AE317" s="312">
        <f t="shared" ca="1" si="80"/>
        <v>2211.125</v>
      </c>
      <c r="AF317" s="312">
        <f t="shared" ca="1" si="80"/>
        <v>2211.125</v>
      </c>
      <c r="AG317" s="312">
        <f t="shared" ca="1" si="80"/>
        <v>2211.125</v>
      </c>
      <c r="AH317" s="312">
        <f t="shared" ca="1" si="80"/>
        <v>2211.125</v>
      </c>
      <c r="AI317" s="312">
        <f t="shared" ca="1" si="80"/>
        <v>2211.125</v>
      </c>
      <c r="AJ317" s="312">
        <f t="shared" ca="1" si="80"/>
        <v>2211.125</v>
      </c>
      <c r="AK317" s="312">
        <f t="shared" ca="1" si="80"/>
        <v>2211.125</v>
      </c>
      <c r="AL317" s="312">
        <f t="shared" ca="1" si="80"/>
        <v>2211.125</v>
      </c>
      <c r="AM317" s="312">
        <f t="shared" ca="1" si="80"/>
        <v>2211.125</v>
      </c>
      <c r="AN317" s="312">
        <f t="shared" ca="1" si="80"/>
        <v>2211.125</v>
      </c>
      <c r="AO317" s="312">
        <f t="shared" ca="1" si="80"/>
        <v>2211.125</v>
      </c>
      <c r="AP317" s="312">
        <f t="shared" ca="1" si="80"/>
        <v>2211.125</v>
      </c>
      <c r="AQ317" s="312">
        <f t="shared" ca="1" si="80"/>
        <v>2211.125</v>
      </c>
      <c r="AR317" s="312">
        <f t="shared" ca="1" si="80"/>
        <v>2211.125</v>
      </c>
      <c r="AS317" s="312">
        <f t="shared" ca="1" si="80"/>
        <v>2211.125</v>
      </c>
      <c r="AT317" s="312">
        <f t="shared" ca="1" si="77"/>
        <v>2211.125</v>
      </c>
      <c r="AU317" s="312">
        <f t="shared" ca="1" si="77"/>
        <v>2211.125</v>
      </c>
      <c r="AV317" s="312">
        <f t="shared" ca="1" si="77"/>
        <v>2211.125</v>
      </c>
      <c r="AW317" s="312">
        <f t="shared" ca="1" si="77"/>
        <v>2211.125</v>
      </c>
      <c r="AX317" s="312">
        <f t="shared" ca="1" si="77"/>
        <v>2211.125</v>
      </c>
      <c r="AY317" s="312">
        <f t="shared" ca="1" si="77"/>
        <v>2211.125</v>
      </c>
      <c r="AZ317" s="312">
        <f t="shared" ca="1" si="77"/>
        <v>2211.125</v>
      </c>
    </row>
    <row r="318" spans="27:53">
      <c r="AC318" s="312">
        <f ca="1">AC$47/24</f>
        <v>2211.125</v>
      </c>
      <c r="AD318" s="312">
        <f t="shared" ca="1" si="80"/>
        <v>2211.125</v>
      </c>
      <c r="AE318" s="312">
        <f t="shared" ca="1" si="80"/>
        <v>2211.125</v>
      </c>
      <c r="AF318" s="312">
        <f t="shared" ca="1" si="80"/>
        <v>2211.125</v>
      </c>
      <c r="AG318" s="312">
        <f t="shared" ca="1" si="80"/>
        <v>2211.125</v>
      </c>
      <c r="AH318" s="312">
        <f t="shared" ca="1" si="80"/>
        <v>2211.125</v>
      </c>
      <c r="AI318" s="312">
        <f t="shared" ca="1" si="80"/>
        <v>2211.125</v>
      </c>
      <c r="AJ318" s="312">
        <f t="shared" ca="1" si="80"/>
        <v>2211.125</v>
      </c>
      <c r="AK318" s="312">
        <f t="shared" ca="1" si="80"/>
        <v>2211.125</v>
      </c>
      <c r="AL318" s="312">
        <f t="shared" ca="1" si="80"/>
        <v>2211.125</v>
      </c>
      <c r="AM318" s="312">
        <f t="shared" ca="1" si="80"/>
        <v>2211.125</v>
      </c>
      <c r="AN318" s="312">
        <f t="shared" ca="1" si="80"/>
        <v>2211.125</v>
      </c>
      <c r="AO318" s="312">
        <f t="shared" ca="1" si="80"/>
        <v>2211.125</v>
      </c>
      <c r="AP318" s="312">
        <f t="shared" ca="1" si="80"/>
        <v>2211.125</v>
      </c>
      <c r="AQ318" s="312">
        <f t="shared" ca="1" si="80"/>
        <v>2211.125</v>
      </c>
      <c r="AR318" s="312">
        <f t="shared" ca="1" si="80"/>
        <v>2211.125</v>
      </c>
      <c r="AS318" s="312">
        <f t="shared" ca="1" si="80"/>
        <v>2211.125</v>
      </c>
      <c r="AT318" s="312">
        <f t="shared" ca="1" si="77"/>
        <v>2211.125</v>
      </c>
      <c r="AU318" s="312">
        <f t="shared" ca="1" si="77"/>
        <v>2211.125</v>
      </c>
      <c r="AV318" s="312">
        <f t="shared" ca="1" si="77"/>
        <v>2211.125</v>
      </c>
      <c r="AW318" s="312">
        <f t="shared" ca="1" si="77"/>
        <v>2211.125</v>
      </c>
      <c r="AX318" s="312">
        <f t="shared" ca="1" si="77"/>
        <v>2211.125</v>
      </c>
      <c r="AY318" s="312">
        <f t="shared" ca="1" si="77"/>
        <v>2211.125</v>
      </c>
      <c r="AZ318" s="312">
        <f t="shared" ca="1" si="77"/>
        <v>2211.125</v>
      </c>
    </row>
    <row r="319" spans="27:53">
      <c r="AD319" s="312">
        <f ca="1">AD$44/24</f>
        <v>5764.6875</v>
      </c>
      <c r="AE319" s="312">
        <f ca="1">AD319</f>
        <v>5764.6875</v>
      </c>
      <c r="AF319" s="312">
        <f t="shared" ca="1" si="80"/>
        <v>5764.6875</v>
      </c>
      <c r="AG319" s="312">
        <f t="shared" ca="1" si="80"/>
        <v>5764.6875</v>
      </c>
      <c r="AH319" s="312">
        <f t="shared" ca="1" si="80"/>
        <v>5764.6875</v>
      </c>
      <c r="AI319" s="312">
        <f t="shared" ca="1" si="80"/>
        <v>5764.6875</v>
      </c>
      <c r="AJ319" s="312">
        <f t="shared" ca="1" si="80"/>
        <v>5764.6875</v>
      </c>
      <c r="AK319" s="312">
        <f t="shared" ca="1" si="80"/>
        <v>5764.6875</v>
      </c>
      <c r="AL319" s="312">
        <f t="shared" ca="1" si="80"/>
        <v>5764.6875</v>
      </c>
      <c r="AM319" s="312">
        <f t="shared" ca="1" si="80"/>
        <v>5764.6875</v>
      </c>
      <c r="AN319" s="312">
        <f t="shared" ca="1" si="80"/>
        <v>5764.6875</v>
      </c>
      <c r="AO319" s="312">
        <f t="shared" ca="1" si="80"/>
        <v>5764.6875</v>
      </c>
      <c r="AP319" s="312">
        <f t="shared" ca="1" si="80"/>
        <v>5764.6875</v>
      </c>
      <c r="AQ319" s="312">
        <f t="shared" ca="1" si="80"/>
        <v>5764.6875</v>
      </c>
      <c r="AR319" s="312">
        <f t="shared" ca="1" si="80"/>
        <v>5764.6875</v>
      </c>
      <c r="AS319" s="312">
        <f t="shared" ca="1" si="80"/>
        <v>5764.6875</v>
      </c>
      <c r="AT319" s="312">
        <f t="shared" ca="1" si="77"/>
        <v>5764.6875</v>
      </c>
      <c r="AU319" s="312">
        <f t="shared" ca="1" si="77"/>
        <v>5764.6875</v>
      </c>
      <c r="AV319" s="312">
        <f t="shared" ca="1" si="77"/>
        <v>5764.6875</v>
      </c>
      <c r="AW319" s="312">
        <f t="shared" ca="1" si="77"/>
        <v>5764.6875</v>
      </c>
      <c r="AX319" s="312">
        <f t="shared" ca="1" si="77"/>
        <v>5764.6875</v>
      </c>
      <c r="AY319" s="312">
        <f t="shared" ca="1" si="77"/>
        <v>5764.6875</v>
      </c>
      <c r="AZ319" s="312">
        <f t="shared" ca="1" si="77"/>
        <v>5764.6875</v>
      </c>
      <c r="BA319" s="312">
        <f ca="1">AZ319</f>
        <v>5764.6875</v>
      </c>
    </row>
    <row r="320" spans="27:53">
      <c r="AD320" s="312">
        <f ca="1">AD$45/24</f>
        <v>3474.2083333333335</v>
      </c>
      <c r="AE320" s="312">
        <f t="shared" ref="AE320:AT324" ca="1" si="81">AD320</f>
        <v>3474.2083333333335</v>
      </c>
      <c r="AF320" s="312">
        <f t="shared" ca="1" si="81"/>
        <v>3474.2083333333335</v>
      </c>
      <c r="AG320" s="312">
        <f t="shared" ca="1" si="81"/>
        <v>3474.2083333333335</v>
      </c>
      <c r="AH320" s="312">
        <f t="shared" ca="1" si="81"/>
        <v>3474.2083333333335</v>
      </c>
      <c r="AI320" s="312">
        <f t="shared" ca="1" si="81"/>
        <v>3474.2083333333335</v>
      </c>
      <c r="AJ320" s="312">
        <f t="shared" ca="1" si="81"/>
        <v>3474.2083333333335</v>
      </c>
      <c r="AK320" s="312">
        <f t="shared" ca="1" si="81"/>
        <v>3474.2083333333335</v>
      </c>
      <c r="AL320" s="312">
        <f t="shared" ca="1" si="81"/>
        <v>3474.2083333333335</v>
      </c>
      <c r="AM320" s="312">
        <f t="shared" ca="1" si="81"/>
        <v>3474.2083333333335</v>
      </c>
      <c r="AN320" s="312">
        <f t="shared" ca="1" si="81"/>
        <v>3474.2083333333335</v>
      </c>
      <c r="AO320" s="312">
        <f t="shared" ca="1" si="81"/>
        <v>3474.2083333333335</v>
      </c>
      <c r="AP320" s="312">
        <f t="shared" ca="1" si="81"/>
        <v>3474.2083333333335</v>
      </c>
      <c r="AQ320" s="312">
        <f t="shared" ca="1" si="81"/>
        <v>3474.2083333333335</v>
      </c>
      <c r="AR320" s="312">
        <f t="shared" ca="1" si="81"/>
        <v>3474.2083333333335</v>
      </c>
      <c r="AS320" s="312">
        <f t="shared" ca="1" si="81"/>
        <v>3474.2083333333335</v>
      </c>
      <c r="AT320" s="312">
        <f t="shared" ca="1" si="81"/>
        <v>3474.2083333333335</v>
      </c>
      <c r="AU320" s="312">
        <f t="shared" ref="AU320:BD335" ca="1" si="82">AT320</f>
        <v>3474.2083333333335</v>
      </c>
      <c r="AV320" s="312">
        <f t="shared" ca="1" si="82"/>
        <v>3474.2083333333335</v>
      </c>
      <c r="AW320" s="312">
        <f t="shared" ca="1" si="82"/>
        <v>3474.2083333333335</v>
      </c>
      <c r="AX320" s="312">
        <f t="shared" ca="1" si="82"/>
        <v>3474.2083333333335</v>
      </c>
      <c r="AY320" s="312">
        <f t="shared" ca="1" si="82"/>
        <v>3474.2083333333335</v>
      </c>
      <c r="AZ320" s="312">
        <f t="shared" ca="1" si="82"/>
        <v>3474.2083333333335</v>
      </c>
      <c r="BA320" s="312">
        <f t="shared" ca="1" si="82"/>
        <v>3474.2083333333335</v>
      </c>
    </row>
    <row r="321" spans="30:56">
      <c r="AD321" s="312">
        <f ca="1">AD$46/24</f>
        <v>4064.3958333333335</v>
      </c>
      <c r="AE321" s="312">
        <f t="shared" ca="1" si="81"/>
        <v>4064.3958333333335</v>
      </c>
      <c r="AF321" s="312">
        <f t="shared" ca="1" si="81"/>
        <v>4064.3958333333335</v>
      </c>
      <c r="AG321" s="312">
        <f t="shared" ca="1" si="81"/>
        <v>4064.3958333333335</v>
      </c>
      <c r="AH321" s="312">
        <f t="shared" ca="1" si="81"/>
        <v>4064.3958333333335</v>
      </c>
      <c r="AI321" s="312">
        <f t="shared" ca="1" si="81"/>
        <v>4064.3958333333335</v>
      </c>
      <c r="AJ321" s="312">
        <f t="shared" ca="1" si="81"/>
        <v>4064.3958333333335</v>
      </c>
      <c r="AK321" s="312">
        <f t="shared" ca="1" si="81"/>
        <v>4064.3958333333335</v>
      </c>
      <c r="AL321" s="312">
        <f t="shared" ca="1" si="81"/>
        <v>4064.3958333333335</v>
      </c>
      <c r="AM321" s="312">
        <f t="shared" ca="1" si="81"/>
        <v>4064.3958333333335</v>
      </c>
      <c r="AN321" s="312">
        <f t="shared" ca="1" si="81"/>
        <v>4064.3958333333335</v>
      </c>
      <c r="AO321" s="312">
        <f t="shared" ca="1" si="81"/>
        <v>4064.3958333333335</v>
      </c>
      <c r="AP321" s="312">
        <f t="shared" ca="1" si="81"/>
        <v>4064.3958333333335</v>
      </c>
      <c r="AQ321" s="312">
        <f t="shared" ca="1" si="81"/>
        <v>4064.3958333333335</v>
      </c>
      <c r="AR321" s="312">
        <f t="shared" ca="1" si="81"/>
        <v>4064.3958333333335</v>
      </c>
      <c r="AS321" s="312">
        <f t="shared" ca="1" si="81"/>
        <v>4064.3958333333335</v>
      </c>
      <c r="AT321" s="312">
        <f t="shared" ca="1" si="81"/>
        <v>4064.3958333333335</v>
      </c>
      <c r="AU321" s="312">
        <f t="shared" ca="1" si="82"/>
        <v>4064.3958333333335</v>
      </c>
      <c r="AV321" s="312">
        <f t="shared" ca="1" si="82"/>
        <v>4064.3958333333335</v>
      </c>
      <c r="AW321" s="312">
        <f t="shared" ca="1" si="82"/>
        <v>4064.3958333333335</v>
      </c>
      <c r="AX321" s="312">
        <f t="shared" ca="1" si="82"/>
        <v>4064.3958333333335</v>
      </c>
      <c r="AY321" s="312">
        <f t="shared" ca="1" si="82"/>
        <v>4064.3958333333335</v>
      </c>
      <c r="AZ321" s="312">
        <f t="shared" ca="1" si="82"/>
        <v>4064.3958333333335</v>
      </c>
      <c r="BA321" s="312">
        <f t="shared" ca="1" si="82"/>
        <v>4064.3958333333335</v>
      </c>
    </row>
    <row r="322" spans="30:56">
      <c r="AD322" s="312">
        <f ca="1">AD$47/24</f>
        <v>2319.1875</v>
      </c>
      <c r="AE322" s="312">
        <f t="shared" ca="1" si="81"/>
        <v>2319.1875</v>
      </c>
      <c r="AF322" s="312">
        <f t="shared" ca="1" si="81"/>
        <v>2319.1875</v>
      </c>
      <c r="AG322" s="312">
        <f t="shared" ca="1" si="81"/>
        <v>2319.1875</v>
      </c>
      <c r="AH322" s="312">
        <f t="shared" ca="1" si="81"/>
        <v>2319.1875</v>
      </c>
      <c r="AI322" s="312">
        <f t="shared" ca="1" si="81"/>
        <v>2319.1875</v>
      </c>
      <c r="AJ322" s="312">
        <f t="shared" ca="1" si="81"/>
        <v>2319.1875</v>
      </c>
      <c r="AK322" s="312">
        <f t="shared" ca="1" si="81"/>
        <v>2319.1875</v>
      </c>
      <c r="AL322" s="312">
        <f t="shared" ca="1" si="81"/>
        <v>2319.1875</v>
      </c>
      <c r="AM322" s="312">
        <f t="shared" ca="1" si="81"/>
        <v>2319.1875</v>
      </c>
      <c r="AN322" s="312">
        <f t="shared" ca="1" si="81"/>
        <v>2319.1875</v>
      </c>
      <c r="AO322" s="312">
        <f t="shared" ca="1" si="81"/>
        <v>2319.1875</v>
      </c>
      <c r="AP322" s="312">
        <f t="shared" ca="1" si="81"/>
        <v>2319.1875</v>
      </c>
      <c r="AQ322" s="312">
        <f t="shared" ca="1" si="81"/>
        <v>2319.1875</v>
      </c>
      <c r="AR322" s="312">
        <f t="shared" ca="1" si="81"/>
        <v>2319.1875</v>
      </c>
      <c r="AS322" s="312">
        <f t="shared" ca="1" si="81"/>
        <v>2319.1875</v>
      </c>
      <c r="AT322" s="312">
        <f t="shared" ca="1" si="81"/>
        <v>2319.1875</v>
      </c>
      <c r="AU322" s="312">
        <f t="shared" ca="1" si="82"/>
        <v>2319.1875</v>
      </c>
      <c r="AV322" s="312">
        <f t="shared" ca="1" si="82"/>
        <v>2319.1875</v>
      </c>
      <c r="AW322" s="312">
        <f t="shared" ca="1" si="82"/>
        <v>2319.1875</v>
      </c>
      <c r="AX322" s="312">
        <f t="shared" ca="1" si="82"/>
        <v>2319.1875</v>
      </c>
      <c r="AY322" s="312">
        <f t="shared" ca="1" si="82"/>
        <v>2319.1875</v>
      </c>
      <c r="AZ322" s="312">
        <f t="shared" ca="1" si="82"/>
        <v>2319.1875</v>
      </c>
      <c r="BA322" s="312">
        <f t="shared" ca="1" si="82"/>
        <v>2319.1875</v>
      </c>
    </row>
    <row r="323" spans="30:56">
      <c r="AD323" s="312">
        <f ca="1">AD$47/24</f>
        <v>2319.1875</v>
      </c>
      <c r="AE323" s="312">
        <f t="shared" ca="1" si="81"/>
        <v>2319.1875</v>
      </c>
      <c r="AF323" s="312">
        <f t="shared" ca="1" si="81"/>
        <v>2319.1875</v>
      </c>
      <c r="AG323" s="312">
        <f t="shared" ca="1" si="81"/>
        <v>2319.1875</v>
      </c>
      <c r="AH323" s="312">
        <f t="shared" ca="1" si="81"/>
        <v>2319.1875</v>
      </c>
      <c r="AI323" s="312">
        <f t="shared" ca="1" si="81"/>
        <v>2319.1875</v>
      </c>
      <c r="AJ323" s="312">
        <f t="shared" ca="1" si="81"/>
        <v>2319.1875</v>
      </c>
      <c r="AK323" s="312">
        <f t="shared" ca="1" si="81"/>
        <v>2319.1875</v>
      </c>
      <c r="AL323" s="312">
        <f t="shared" ca="1" si="81"/>
        <v>2319.1875</v>
      </c>
      <c r="AM323" s="312">
        <f t="shared" ca="1" si="81"/>
        <v>2319.1875</v>
      </c>
      <c r="AN323" s="312">
        <f t="shared" ca="1" si="81"/>
        <v>2319.1875</v>
      </c>
      <c r="AO323" s="312">
        <f t="shared" ca="1" si="81"/>
        <v>2319.1875</v>
      </c>
      <c r="AP323" s="312">
        <f t="shared" ca="1" si="81"/>
        <v>2319.1875</v>
      </c>
      <c r="AQ323" s="312">
        <f t="shared" ca="1" si="81"/>
        <v>2319.1875</v>
      </c>
      <c r="AR323" s="312">
        <f t="shared" ca="1" si="81"/>
        <v>2319.1875</v>
      </c>
      <c r="AS323" s="312">
        <f t="shared" ca="1" si="81"/>
        <v>2319.1875</v>
      </c>
      <c r="AT323" s="312">
        <f t="shared" ca="1" si="81"/>
        <v>2319.1875</v>
      </c>
      <c r="AU323" s="312">
        <f t="shared" ca="1" si="82"/>
        <v>2319.1875</v>
      </c>
      <c r="AV323" s="312">
        <f t="shared" ca="1" si="82"/>
        <v>2319.1875</v>
      </c>
      <c r="AW323" s="312">
        <f t="shared" ca="1" si="82"/>
        <v>2319.1875</v>
      </c>
      <c r="AX323" s="312">
        <f t="shared" ca="1" si="82"/>
        <v>2319.1875</v>
      </c>
      <c r="AY323" s="312">
        <f t="shared" ca="1" si="82"/>
        <v>2319.1875</v>
      </c>
      <c r="AZ323" s="312">
        <f t="shared" ca="1" si="82"/>
        <v>2319.1875</v>
      </c>
      <c r="BA323" s="312">
        <f t="shared" ca="1" si="82"/>
        <v>2319.1875</v>
      </c>
    </row>
    <row r="324" spans="30:56">
      <c r="AE324" s="312">
        <f ca="1">AE$44/24</f>
        <v>6001.875</v>
      </c>
      <c r="AF324" s="312">
        <f ca="1">AE324</f>
        <v>6001.875</v>
      </c>
      <c r="AG324" s="312">
        <f t="shared" ca="1" si="81"/>
        <v>6001.875</v>
      </c>
      <c r="AH324" s="312">
        <f t="shared" ca="1" si="81"/>
        <v>6001.875</v>
      </c>
      <c r="AI324" s="312">
        <f t="shared" ca="1" si="81"/>
        <v>6001.875</v>
      </c>
      <c r="AJ324" s="312">
        <f t="shared" ca="1" si="81"/>
        <v>6001.875</v>
      </c>
      <c r="AK324" s="312">
        <f t="shared" ca="1" si="81"/>
        <v>6001.875</v>
      </c>
      <c r="AL324" s="312">
        <f t="shared" ca="1" si="81"/>
        <v>6001.875</v>
      </c>
      <c r="AM324" s="312">
        <f t="shared" ca="1" si="81"/>
        <v>6001.875</v>
      </c>
      <c r="AN324" s="312">
        <f t="shared" ca="1" si="81"/>
        <v>6001.875</v>
      </c>
      <c r="AO324" s="312">
        <f t="shared" ca="1" si="81"/>
        <v>6001.875</v>
      </c>
      <c r="AP324" s="312">
        <f t="shared" ca="1" si="81"/>
        <v>6001.875</v>
      </c>
      <c r="AQ324" s="312">
        <f t="shared" ca="1" si="81"/>
        <v>6001.875</v>
      </c>
      <c r="AR324" s="312">
        <f t="shared" ca="1" si="81"/>
        <v>6001.875</v>
      </c>
      <c r="AS324" s="312">
        <f t="shared" ca="1" si="81"/>
        <v>6001.875</v>
      </c>
      <c r="AT324" s="312">
        <f t="shared" ca="1" si="81"/>
        <v>6001.875</v>
      </c>
      <c r="AU324" s="312">
        <f t="shared" ca="1" si="82"/>
        <v>6001.875</v>
      </c>
      <c r="AV324" s="312">
        <f t="shared" ca="1" si="82"/>
        <v>6001.875</v>
      </c>
      <c r="AW324" s="312">
        <f t="shared" ca="1" si="82"/>
        <v>6001.875</v>
      </c>
      <c r="AX324" s="312">
        <f t="shared" ca="1" si="82"/>
        <v>6001.875</v>
      </c>
      <c r="AY324" s="312">
        <f t="shared" ca="1" si="82"/>
        <v>6001.875</v>
      </c>
      <c r="AZ324" s="312">
        <f t="shared" ca="1" si="82"/>
        <v>6001.875</v>
      </c>
      <c r="BA324" s="312">
        <f t="shared" ca="1" si="82"/>
        <v>6001.875</v>
      </c>
      <c r="BB324" s="312">
        <f ca="1">BA324</f>
        <v>6001.875</v>
      </c>
    </row>
    <row r="325" spans="30:56">
      <c r="AE325" s="312">
        <f ca="1">AE$45/24</f>
        <v>3619.3125</v>
      </c>
      <c r="AF325" s="312">
        <f t="shared" ref="AF325:AU329" ca="1" si="83">AE325</f>
        <v>3619.3125</v>
      </c>
      <c r="AG325" s="312">
        <f t="shared" ca="1" si="83"/>
        <v>3619.3125</v>
      </c>
      <c r="AH325" s="312">
        <f t="shared" ca="1" si="83"/>
        <v>3619.3125</v>
      </c>
      <c r="AI325" s="312">
        <f t="shared" ca="1" si="83"/>
        <v>3619.3125</v>
      </c>
      <c r="AJ325" s="312">
        <f t="shared" ca="1" si="83"/>
        <v>3619.3125</v>
      </c>
      <c r="AK325" s="312">
        <f t="shared" ca="1" si="83"/>
        <v>3619.3125</v>
      </c>
      <c r="AL325" s="312">
        <f t="shared" ca="1" si="83"/>
        <v>3619.3125</v>
      </c>
      <c r="AM325" s="312">
        <f t="shared" ca="1" si="83"/>
        <v>3619.3125</v>
      </c>
      <c r="AN325" s="312">
        <f t="shared" ca="1" si="83"/>
        <v>3619.3125</v>
      </c>
      <c r="AO325" s="312">
        <f t="shared" ca="1" si="83"/>
        <v>3619.3125</v>
      </c>
      <c r="AP325" s="312">
        <f t="shared" ca="1" si="83"/>
        <v>3619.3125</v>
      </c>
      <c r="AQ325" s="312">
        <f t="shared" ca="1" si="83"/>
        <v>3619.3125</v>
      </c>
      <c r="AR325" s="312">
        <f t="shared" ca="1" si="83"/>
        <v>3619.3125</v>
      </c>
      <c r="AS325" s="312">
        <f t="shared" ca="1" si="83"/>
        <v>3619.3125</v>
      </c>
      <c r="AT325" s="312">
        <f t="shared" ca="1" si="83"/>
        <v>3619.3125</v>
      </c>
      <c r="AU325" s="312">
        <f t="shared" ca="1" si="83"/>
        <v>3619.3125</v>
      </c>
      <c r="AV325" s="312">
        <f t="shared" ca="1" si="82"/>
        <v>3619.3125</v>
      </c>
      <c r="AW325" s="312">
        <f t="shared" ca="1" si="82"/>
        <v>3619.3125</v>
      </c>
      <c r="AX325" s="312">
        <f t="shared" ca="1" si="82"/>
        <v>3619.3125</v>
      </c>
      <c r="AY325" s="312">
        <f t="shared" ca="1" si="82"/>
        <v>3619.3125</v>
      </c>
      <c r="AZ325" s="312">
        <f t="shared" ca="1" si="82"/>
        <v>3619.3125</v>
      </c>
      <c r="BA325" s="312">
        <f t="shared" ca="1" si="82"/>
        <v>3619.3125</v>
      </c>
      <c r="BB325" s="312">
        <f t="shared" ca="1" si="82"/>
        <v>3619.3125</v>
      </c>
    </row>
    <row r="326" spans="30:56">
      <c r="AE326" s="312">
        <f ca="1">AE$46/24</f>
        <v>4231.625</v>
      </c>
      <c r="AF326" s="312">
        <f t="shared" ca="1" si="83"/>
        <v>4231.625</v>
      </c>
      <c r="AG326" s="312">
        <f t="shared" ca="1" si="83"/>
        <v>4231.625</v>
      </c>
      <c r="AH326" s="312">
        <f t="shared" ca="1" si="83"/>
        <v>4231.625</v>
      </c>
      <c r="AI326" s="312">
        <f t="shared" ca="1" si="83"/>
        <v>4231.625</v>
      </c>
      <c r="AJ326" s="312">
        <f t="shared" ca="1" si="83"/>
        <v>4231.625</v>
      </c>
      <c r="AK326" s="312">
        <f t="shared" ca="1" si="83"/>
        <v>4231.625</v>
      </c>
      <c r="AL326" s="312">
        <f t="shared" ca="1" si="83"/>
        <v>4231.625</v>
      </c>
      <c r="AM326" s="312">
        <f t="shared" ca="1" si="83"/>
        <v>4231.625</v>
      </c>
      <c r="AN326" s="312">
        <f t="shared" ca="1" si="83"/>
        <v>4231.625</v>
      </c>
      <c r="AO326" s="312">
        <f t="shared" ca="1" si="83"/>
        <v>4231.625</v>
      </c>
      <c r="AP326" s="312">
        <f t="shared" ca="1" si="83"/>
        <v>4231.625</v>
      </c>
      <c r="AQ326" s="312">
        <f t="shared" ca="1" si="83"/>
        <v>4231.625</v>
      </c>
      <c r="AR326" s="312">
        <f t="shared" ca="1" si="83"/>
        <v>4231.625</v>
      </c>
      <c r="AS326" s="312">
        <f t="shared" ca="1" si="83"/>
        <v>4231.625</v>
      </c>
      <c r="AT326" s="312">
        <f t="shared" ca="1" si="83"/>
        <v>4231.625</v>
      </c>
      <c r="AU326" s="312">
        <f t="shared" ca="1" si="83"/>
        <v>4231.625</v>
      </c>
      <c r="AV326" s="312">
        <f t="shared" ca="1" si="82"/>
        <v>4231.625</v>
      </c>
      <c r="AW326" s="312">
        <f t="shared" ca="1" si="82"/>
        <v>4231.625</v>
      </c>
      <c r="AX326" s="312">
        <f t="shared" ca="1" si="82"/>
        <v>4231.625</v>
      </c>
      <c r="AY326" s="312">
        <f t="shared" ca="1" si="82"/>
        <v>4231.625</v>
      </c>
      <c r="AZ326" s="312">
        <f t="shared" ca="1" si="82"/>
        <v>4231.625</v>
      </c>
      <c r="BA326" s="312">
        <f t="shared" ca="1" si="82"/>
        <v>4231.625</v>
      </c>
      <c r="BB326" s="312">
        <f t="shared" ca="1" si="82"/>
        <v>4231.625</v>
      </c>
    </row>
    <row r="327" spans="30:56">
      <c r="AE327" s="312">
        <f ca="1">AE$47/24</f>
        <v>2418.9375</v>
      </c>
      <c r="AF327" s="312">
        <f t="shared" ca="1" si="83"/>
        <v>2418.9375</v>
      </c>
      <c r="AG327" s="312">
        <f t="shared" ca="1" si="83"/>
        <v>2418.9375</v>
      </c>
      <c r="AH327" s="312">
        <f t="shared" ca="1" si="83"/>
        <v>2418.9375</v>
      </c>
      <c r="AI327" s="312">
        <f t="shared" ca="1" si="83"/>
        <v>2418.9375</v>
      </c>
      <c r="AJ327" s="312">
        <f t="shared" ca="1" si="83"/>
        <v>2418.9375</v>
      </c>
      <c r="AK327" s="312">
        <f t="shared" ca="1" si="83"/>
        <v>2418.9375</v>
      </c>
      <c r="AL327" s="312">
        <f t="shared" ca="1" si="83"/>
        <v>2418.9375</v>
      </c>
      <c r="AM327" s="312">
        <f t="shared" ca="1" si="83"/>
        <v>2418.9375</v>
      </c>
      <c r="AN327" s="312">
        <f t="shared" ca="1" si="83"/>
        <v>2418.9375</v>
      </c>
      <c r="AO327" s="312">
        <f t="shared" ca="1" si="83"/>
        <v>2418.9375</v>
      </c>
      <c r="AP327" s="312">
        <f t="shared" ca="1" si="83"/>
        <v>2418.9375</v>
      </c>
      <c r="AQ327" s="312">
        <f t="shared" ca="1" si="83"/>
        <v>2418.9375</v>
      </c>
      <c r="AR327" s="312">
        <f t="shared" ca="1" si="83"/>
        <v>2418.9375</v>
      </c>
      <c r="AS327" s="312">
        <f t="shared" ca="1" si="83"/>
        <v>2418.9375</v>
      </c>
      <c r="AT327" s="312">
        <f t="shared" ca="1" si="83"/>
        <v>2418.9375</v>
      </c>
      <c r="AU327" s="312">
        <f t="shared" ca="1" si="83"/>
        <v>2418.9375</v>
      </c>
      <c r="AV327" s="312">
        <f t="shared" ca="1" si="82"/>
        <v>2418.9375</v>
      </c>
      <c r="AW327" s="312">
        <f t="shared" ca="1" si="82"/>
        <v>2418.9375</v>
      </c>
      <c r="AX327" s="312">
        <f t="shared" ca="1" si="82"/>
        <v>2418.9375</v>
      </c>
      <c r="AY327" s="312">
        <f t="shared" ca="1" si="82"/>
        <v>2418.9375</v>
      </c>
      <c r="AZ327" s="312">
        <f t="shared" ca="1" si="82"/>
        <v>2418.9375</v>
      </c>
      <c r="BA327" s="312">
        <f t="shared" ca="1" si="82"/>
        <v>2418.9375</v>
      </c>
      <c r="BB327" s="312">
        <f t="shared" ca="1" si="82"/>
        <v>2418.9375</v>
      </c>
    </row>
    <row r="328" spans="30:56">
      <c r="AE328" s="312">
        <f ca="1">AE$47/24</f>
        <v>2418.9375</v>
      </c>
      <c r="AF328" s="312">
        <f t="shared" ca="1" si="83"/>
        <v>2418.9375</v>
      </c>
      <c r="AG328" s="312">
        <f t="shared" ca="1" si="83"/>
        <v>2418.9375</v>
      </c>
      <c r="AH328" s="312">
        <f t="shared" ca="1" si="83"/>
        <v>2418.9375</v>
      </c>
      <c r="AI328" s="312">
        <f t="shared" ca="1" si="83"/>
        <v>2418.9375</v>
      </c>
      <c r="AJ328" s="312">
        <f t="shared" ca="1" si="83"/>
        <v>2418.9375</v>
      </c>
      <c r="AK328" s="312">
        <f t="shared" ca="1" si="83"/>
        <v>2418.9375</v>
      </c>
      <c r="AL328" s="312">
        <f t="shared" ca="1" si="83"/>
        <v>2418.9375</v>
      </c>
      <c r="AM328" s="312">
        <f t="shared" ca="1" si="83"/>
        <v>2418.9375</v>
      </c>
      <c r="AN328" s="312">
        <f t="shared" ca="1" si="83"/>
        <v>2418.9375</v>
      </c>
      <c r="AO328" s="312">
        <f t="shared" ca="1" si="83"/>
        <v>2418.9375</v>
      </c>
      <c r="AP328" s="312">
        <f t="shared" ca="1" si="83"/>
        <v>2418.9375</v>
      </c>
      <c r="AQ328" s="312">
        <f t="shared" ca="1" si="83"/>
        <v>2418.9375</v>
      </c>
      <c r="AR328" s="312">
        <f t="shared" ca="1" si="83"/>
        <v>2418.9375</v>
      </c>
      <c r="AS328" s="312">
        <f t="shared" ca="1" si="83"/>
        <v>2418.9375</v>
      </c>
      <c r="AT328" s="312">
        <f t="shared" ca="1" si="83"/>
        <v>2418.9375</v>
      </c>
      <c r="AU328" s="312">
        <f t="shared" ca="1" si="83"/>
        <v>2418.9375</v>
      </c>
      <c r="AV328" s="312">
        <f t="shared" ca="1" si="82"/>
        <v>2418.9375</v>
      </c>
      <c r="AW328" s="312">
        <f t="shared" ca="1" si="82"/>
        <v>2418.9375</v>
      </c>
      <c r="AX328" s="312">
        <f t="shared" ca="1" si="82"/>
        <v>2418.9375</v>
      </c>
      <c r="AY328" s="312">
        <f t="shared" ca="1" si="82"/>
        <v>2418.9375</v>
      </c>
      <c r="AZ328" s="312">
        <f t="shared" ca="1" si="82"/>
        <v>2418.9375</v>
      </c>
      <c r="BA328" s="312">
        <f t="shared" ca="1" si="82"/>
        <v>2418.9375</v>
      </c>
      <c r="BB328" s="312">
        <f t="shared" ca="1" si="82"/>
        <v>2418.9375</v>
      </c>
    </row>
    <row r="329" spans="30:56">
      <c r="AF329" s="312">
        <f ca="1">AF$44/24</f>
        <v>6206.0625</v>
      </c>
      <c r="AG329" s="312">
        <f ca="1">AF329</f>
        <v>6206.0625</v>
      </c>
      <c r="AH329" s="312">
        <f t="shared" ca="1" si="83"/>
        <v>6206.0625</v>
      </c>
      <c r="AI329" s="312">
        <f t="shared" ca="1" si="83"/>
        <v>6206.0625</v>
      </c>
      <c r="AJ329" s="312">
        <f t="shared" ca="1" si="83"/>
        <v>6206.0625</v>
      </c>
      <c r="AK329" s="312">
        <f t="shared" ca="1" si="83"/>
        <v>6206.0625</v>
      </c>
      <c r="AL329" s="312">
        <f t="shared" ca="1" si="83"/>
        <v>6206.0625</v>
      </c>
      <c r="AM329" s="312">
        <f t="shared" ca="1" si="83"/>
        <v>6206.0625</v>
      </c>
      <c r="AN329" s="312">
        <f t="shared" ca="1" si="83"/>
        <v>6206.0625</v>
      </c>
      <c r="AO329" s="312">
        <f t="shared" ca="1" si="83"/>
        <v>6206.0625</v>
      </c>
      <c r="AP329" s="312">
        <f t="shared" ca="1" si="83"/>
        <v>6206.0625</v>
      </c>
      <c r="AQ329" s="312">
        <f t="shared" ca="1" si="83"/>
        <v>6206.0625</v>
      </c>
      <c r="AR329" s="312">
        <f t="shared" ca="1" si="83"/>
        <v>6206.0625</v>
      </c>
      <c r="AS329" s="312">
        <f t="shared" ca="1" si="83"/>
        <v>6206.0625</v>
      </c>
      <c r="AT329" s="312">
        <f t="shared" ca="1" si="83"/>
        <v>6206.0625</v>
      </c>
      <c r="AU329" s="312">
        <f t="shared" ca="1" si="83"/>
        <v>6206.0625</v>
      </c>
      <c r="AV329" s="312">
        <f t="shared" ca="1" si="82"/>
        <v>6206.0625</v>
      </c>
      <c r="AW329" s="312">
        <f t="shared" ca="1" si="82"/>
        <v>6206.0625</v>
      </c>
      <c r="AX329" s="312">
        <f t="shared" ca="1" si="82"/>
        <v>6206.0625</v>
      </c>
      <c r="AY329" s="312">
        <f t="shared" ca="1" si="82"/>
        <v>6206.0625</v>
      </c>
      <c r="AZ329" s="312">
        <f t="shared" ca="1" si="82"/>
        <v>6206.0625</v>
      </c>
      <c r="BA329" s="312">
        <f t="shared" ca="1" si="82"/>
        <v>6206.0625</v>
      </c>
      <c r="BB329" s="312">
        <f t="shared" ca="1" si="82"/>
        <v>6206.0625</v>
      </c>
      <c r="BC329" s="312">
        <f ca="1">BB329</f>
        <v>6206.0625</v>
      </c>
    </row>
    <row r="330" spans="30:56">
      <c r="AF330" s="312">
        <f ca="1">AF$45/24</f>
        <v>3743.6875</v>
      </c>
      <c r="AG330" s="312">
        <f t="shared" ref="AG330:AV334" ca="1" si="84">AF330</f>
        <v>3743.6875</v>
      </c>
      <c r="AH330" s="312">
        <f t="shared" ca="1" si="84"/>
        <v>3743.6875</v>
      </c>
      <c r="AI330" s="312">
        <f t="shared" ca="1" si="84"/>
        <v>3743.6875</v>
      </c>
      <c r="AJ330" s="312">
        <f t="shared" ca="1" si="84"/>
        <v>3743.6875</v>
      </c>
      <c r="AK330" s="312">
        <f t="shared" ca="1" si="84"/>
        <v>3743.6875</v>
      </c>
      <c r="AL330" s="312">
        <f t="shared" ca="1" si="84"/>
        <v>3743.6875</v>
      </c>
      <c r="AM330" s="312">
        <f t="shared" ca="1" si="84"/>
        <v>3743.6875</v>
      </c>
      <c r="AN330" s="312">
        <f t="shared" ca="1" si="84"/>
        <v>3743.6875</v>
      </c>
      <c r="AO330" s="312">
        <f t="shared" ca="1" si="84"/>
        <v>3743.6875</v>
      </c>
      <c r="AP330" s="312">
        <f t="shared" ca="1" si="84"/>
        <v>3743.6875</v>
      </c>
      <c r="AQ330" s="312">
        <f t="shared" ca="1" si="84"/>
        <v>3743.6875</v>
      </c>
      <c r="AR330" s="312">
        <f t="shared" ca="1" si="84"/>
        <v>3743.6875</v>
      </c>
      <c r="AS330" s="312">
        <f t="shared" ca="1" si="84"/>
        <v>3743.6875</v>
      </c>
      <c r="AT330" s="312">
        <f t="shared" ca="1" si="84"/>
        <v>3743.6875</v>
      </c>
      <c r="AU330" s="312">
        <f t="shared" ca="1" si="84"/>
        <v>3743.6875</v>
      </c>
      <c r="AV330" s="312">
        <f t="shared" ca="1" si="84"/>
        <v>3743.6875</v>
      </c>
      <c r="AW330" s="312">
        <f t="shared" ca="1" si="82"/>
        <v>3743.6875</v>
      </c>
      <c r="AX330" s="312">
        <f t="shared" ca="1" si="82"/>
        <v>3743.6875</v>
      </c>
      <c r="AY330" s="312">
        <f t="shared" ca="1" si="82"/>
        <v>3743.6875</v>
      </c>
      <c r="AZ330" s="312">
        <f t="shared" ca="1" si="82"/>
        <v>3743.6875</v>
      </c>
      <c r="BA330" s="312">
        <f t="shared" ca="1" si="82"/>
        <v>3743.6875</v>
      </c>
      <c r="BB330" s="312">
        <f t="shared" ca="1" si="82"/>
        <v>3743.6875</v>
      </c>
      <c r="BC330" s="312">
        <f t="shared" ca="1" si="82"/>
        <v>3743.6875</v>
      </c>
    </row>
    <row r="331" spans="30:56">
      <c r="AF331" s="312">
        <f ca="1">AF$46/24</f>
        <v>4377.041666666667</v>
      </c>
      <c r="AG331" s="312">
        <f t="shared" ca="1" si="84"/>
        <v>4377.041666666667</v>
      </c>
      <c r="AH331" s="312">
        <f t="shared" ca="1" si="84"/>
        <v>4377.041666666667</v>
      </c>
      <c r="AI331" s="312">
        <f t="shared" ca="1" si="84"/>
        <v>4377.041666666667</v>
      </c>
      <c r="AJ331" s="312">
        <f t="shared" ca="1" si="84"/>
        <v>4377.041666666667</v>
      </c>
      <c r="AK331" s="312">
        <f t="shared" ca="1" si="84"/>
        <v>4377.041666666667</v>
      </c>
      <c r="AL331" s="312">
        <f t="shared" ca="1" si="84"/>
        <v>4377.041666666667</v>
      </c>
      <c r="AM331" s="312">
        <f t="shared" ca="1" si="84"/>
        <v>4377.041666666667</v>
      </c>
      <c r="AN331" s="312">
        <f t="shared" ca="1" si="84"/>
        <v>4377.041666666667</v>
      </c>
      <c r="AO331" s="312">
        <f t="shared" ca="1" si="84"/>
        <v>4377.041666666667</v>
      </c>
      <c r="AP331" s="312">
        <f t="shared" ca="1" si="84"/>
        <v>4377.041666666667</v>
      </c>
      <c r="AQ331" s="312">
        <f t="shared" ca="1" si="84"/>
        <v>4377.041666666667</v>
      </c>
      <c r="AR331" s="312">
        <f t="shared" ca="1" si="84"/>
        <v>4377.041666666667</v>
      </c>
      <c r="AS331" s="312">
        <f t="shared" ca="1" si="84"/>
        <v>4377.041666666667</v>
      </c>
      <c r="AT331" s="312">
        <f t="shared" ca="1" si="84"/>
        <v>4377.041666666667</v>
      </c>
      <c r="AU331" s="312">
        <f t="shared" ca="1" si="84"/>
        <v>4377.041666666667</v>
      </c>
      <c r="AV331" s="312">
        <f t="shared" ca="1" si="84"/>
        <v>4377.041666666667</v>
      </c>
      <c r="AW331" s="312">
        <f t="shared" ca="1" si="82"/>
        <v>4377.041666666667</v>
      </c>
      <c r="AX331" s="312">
        <f t="shared" ca="1" si="82"/>
        <v>4377.041666666667</v>
      </c>
      <c r="AY331" s="312">
        <f t="shared" ca="1" si="82"/>
        <v>4377.041666666667</v>
      </c>
      <c r="AZ331" s="312">
        <f t="shared" ca="1" si="82"/>
        <v>4377.041666666667</v>
      </c>
      <c r="BA331" s="312">
        <f t="shared" ca="1" si="82"/>
        <v>4377.041666666667</v>
      </c>
      <c r="BB331" s="312">
        <f t="shared" ca="1" si="82"/>
        <v>4377.041666666667</v>
      </c>
      <c r="BC331" s="312">
        <f t="shared" ca="1" si="82"/>
        <v>4377.041666666667</v>
      </c>
    </row>
    <row r="332" spans="30:56">
      <c r="AF332" s="312">
        <f ca="1">AF$47/24</f>
        <v>2502.0625</v>
      </c>
      <c r="AG332" s="312">
        <f t="shared" ca="1" si="84"/>
        <v>2502.0625</v>
      </c>
      <c r="AH332" s="312">
        <f t="shared" ca="1" si="84"/>
        <v>2502.0625</v>
      </c>
      <c r="AI332" s="312">
        <f t="shared" ca="1" si="84"/>
        <v>2502.0625</v>
      </c>
      <c r="AJ332" s="312">
        <f t="shared" ca="1" si="84"/>
        <v>2502.0625</v>
      </c>
      <c r="AK332" s="312">
        <f t="shared" ca="1" si="84"/>
        <v>2502.0625</v>
      </c>
      <c r="AL332" s="312">
        <f t="shared" ca="1" si="84"/>
        <v>2502.0625</v>
      </c>
      <c r="AM332" s="312">
        <f t="shared" ca="1" si="84"/>
        <v>2502.0625</v>
      </c>
      <c r="AN332" s="312">
        <f t="shared" ca="1" si="84"/>
        <v>2502.0625</v>
      </c>
      <c r="AO332" s="312">
        <f t="shared" ca="1" si="84"/>
        <v>2502.0625</v>
      </c>
      <c r="AP332" s="312">
        <f t="shared" ca="1" si="84"/>
        <v>2502.0625</v>
      </c>
      <c r="AQ332" s="312">
        <f t="shared" ca="1" si="84"/>
        <v>2502.0625</v>
      </c>
      <c r="AR332" s="312">
        <f t="shared" ca="1" si="84"/>
        <v>2502.0625</v>
      </c>
      <c r="AS332" s="312">
        <f t="shared" ca="1" si="84"/>
        <v>2502.0625</v>
      </c>
      <c r="AT332" s="312">
        <f t="shared" ca="1" si="84"/>
        <v>2502.0625</v>
      </c>
      <c r="AU332" s="312">
        <f t="shared" ca="1" si="84"/>
        <v>2502.0625</v>
      </c>
      <c r="AV332" s="312">
        <f t="shared" ca="1" si="84"/>
        <v>2502.0625</v>
      </c>
      <c r="AW332" s="312">
        <f t="shared" ca="1" si="82"/>
        <v>2502.0625</v>
      </c>
      <c r="AX332" s="312">
        <f t="shared" ca="1" si="82"/>
        <v>2502.0625</v>
      </c>
      <c r="AY332" s="312">
        <f t="shared" ca="1" si="82"/>
        <v>2502.0625</v>
      </c>
      <c r="AZ332" s="312">
        <f t="shared" ca="1" si="82"/>
        <v>2502.0625</v>
      </c>
      <c r="BA332" s="312">
        <f t="shared" ca="1" si="82"/>
        <v>2502.0625</v>
      </c>
      <c r="BB332" s="312">
        <f t="shared" ca="1" si="82"/>
        <v>2502.0625</v>
      </c>
      <c r="BC332" s="312">
        <f t="shared" ca="1" si="82"/>
        <v>2502.0625</v>
      </c>
    </row>
    <row r="333" spans="30:56">
      <c r="AF333" s="312">
        <f ca="1">AF$47/24</f>
        <v>2502.0625</v>
      </c>
      <c r="AG333" s="312">
        <f t="shared" ca="1" si="84"/>
        <v>2502.0625</v>
      </c>
      <c r="AH333" s="312">
        <f t="shared" ca="1" si="84"/>
        <v>2502.0625</v>
      </c>
      <c r="AI333" s="312">
        <f t="shared" ca="1" si="84"/>
        <v>2502.0625</v>
      </c>
      <c r="AJ333" s="312">
        <f t="shared" ca="1" si="84"/>
        <v>2502.0625</v>
      </c>
      <c r="AK333" s="312">
        <f t="shared" ca="1" si="84"/>
        <v>2502.0625</v>
      </c>
      <c r="AL333" s="312">
        <f t="shared" ca="1" si="84"/>
        <v>2502.0625</v>
      </c>
      <c r="AM333" s="312">
        <f t="shared" ca="1" si="84"/>
        <v>2502.0625</v>
      </c>
      <c r="AN333" s="312">
        <f t="shared" ca="1" si="84"/>
        <v>2502.0625</v>
      </c>
      <c r="AO333" s="312">
        <f t="shared" ca="1" si="84"/>
        <v>2502.0625</v>
      </c>
      <c r="AP333" s="312">
        <f t="shared" ca="1" si="84"/>
        <v>2502.0625</v>
      </c>
      <c r="AQ333" s="312">
        <f t="shared" ca="1" si="84"/>
        <v>2502.0625</v>
      </c>
      <c r="AR333" s="312">
        <f t="shared" ca="1" si="84"/>
        <v>2502.0625</v>
      </c>
      <c r="AS333" s="312">
        <f t="shared" ca="1" si="84"/>
        <v>2502.0625</v>
      </c>
      <c r="AT333" s="312">
        <f t="shared" ca="1" si="84"/>
        <v>2502.0625</v>
      </c>
      <c r="AU333" s="312">
        <f t="shared" ca="1" si="84"/>
        <v>2502.0625</v>
      </c>
      <c r="AV333" s="312">
        <f t="shared" ca="1" si="84"/>
        <v>2502.0625</v>
      </c>
      <c r="AW333" s="312">
        <f t="shared" ca="1" si="82"/>
        <v>2502.0625</v>
      </c>
      <c r="AX333" s="312">
        <f t="shared" ca="1" si="82"/>
        <v>2502.0625</v>
      </c>
      <c r="AY333" s="312">
        <f t="shared" ca="1" si="82"/>
        <v>2502.0625</v>
      </c>
      <c r="AZ333" s="312">
        <f t="shared" ca="1" si="82"/>
        <v>2502.0625</v>
      </c>
      <c r="BA333" s="312">
        <f t="shared" ca="1" si="82"/>
        <v>2502.0625</v>
      </c>
      <c r="BB333" s="312">
        <f t="shared" ca="1" si="82"/>
        <v>2502.0625</v>
      </c>
      <c r="BC333" s="312">
        <f t="shared" ca="1" si="82"/>
        <v>2502.0625</v>
      </c>
    </row>
    <row r="334" spans="30:56">
      <c r="AG334" s="312">
        <f ca="1">AG$44/24</f>
        <v>6379.3125</v>
      </c>
      <c r="AH334" s="312">
        <f ca="1">AG334</f>
        <v>6379.3125</v>
      </c>
      <c r="AI334" s="312">
        <f t="shared" ca="1" si="84"/>
        <v>6379.3125</v>
      </c>
      <c r="AJ334" s="312">
        <f t="shared" ca="1" si="84"/>
        <v>6379.3125</v>
      </c>
      <c r="AK334" s="312">
        <f t="shared" ca="1" si="84"/>
        <v>6379.3125</v>
      </c>
      <c r="AL334" s="312">
        <f t="shared" ca="1" si="84"/>
        <v>6379.3125</v>
      </c>
      <c r="AM334" s="312">
        <f t="shared" ca="1" si="84"/>
        <v>6379.3125</v>
      </c>
      <c r="AN334" s="312">
        <f t="shared" ca="1" si="84"/>
        <v>6379.3125</v>
      </c>
      <c r="AO334" s="312">
        <f t="shared" ca="1" si="84"/>
        <v>6379.3125</v>
      </c>
      <c r="AP334" s="312">
        <f t="shared" ca="1" si="84"/>
        <v>6379.3125</v>
      </c>
      <c r="AQ334" s="312">
        <f t="shared" ca="1" si="84"/>
        <v>6379.3125</v>
      </c>
      <c r="AR334" s="312">
        <f t="shared" ca="1" si="84"/>
        <v>6379.3125</v>
      </c>
      <c r="AS334" s="312">
        <f t="shared" ca="1" si="84"/>
        <v>6379.3125</v>
      </c>
      <c r="AT334" s="312">
        <f t="shared" ca="1" si="84"/>
        <v>6379.3125</v>
      </c>
      <c r="AU334" s="312">
        <f t="shared" ca="1" si="84"/>
        <v>6379.3125</v>
      </c>
      <c r="AV334" s="312">
        <f t="shared" ca="1" si="84"/>
        <v>6379.3125</v>
      </c>
      <c r="AW334" s="312">
        <f t="shared" ca="1" si="82"/>
        <v>6379.3125</v>
      </c>
      <c r="AX334" s="312">
        <f t="shared" ca="1" si="82"/>
        <v>6379.3125</v>
      </c>
      <c r="AY334" s="312">
        <f t="shared" ca="1" si="82"/>
        <v>6379.3125</v>
      </c>
      <c r="AZ334" s="312">
        <f t="shared" ca="1" si="82"/>
        <v>6379.3125</v>
      </c>
      <c r="BA334" s="312">
        <f t="shared" ca="1" si="82"/>
        <v>6379.3125</v>
      </c>
      <c r="BB334" s="312">
        <f t="shared" ca="1" si="82"/>
        <v>6379.3125</v>
      </c>
      <c r="BC334" s="312">
        <f t="shared" ca="1" si="82"/>
        <v>6379.3125</v>
      </c>
      <c r="BD334" s="312">
        <f ca="1">BC334</f>
        <v>6379.3125</v>
      </c>
    </row>
    <row r="335" spans="30:56">
      <c r="AG335" s="312">
        <f ca="1">AG$45/24</f>
        <v>3847.3333333333335</v>
      </c>
      <c r="AH335" s="312">
        <f t="shared" ref="AH335:AW339" ca="1" si="85">AG335</f>
        <v>3847.3333333333335</v>
      </c>
      <c r="AI335" s="312">
        <f t="shared" ca="1" si="85"/>
        <v>3847.3333333333335</v>
      </c>
      <c r="AJ335" s="312">
        <f t="shared" ca="1" si="85"/>
        <v>3847.3333333333335</v>
      </c>
      <c r="AK335" s="312">
        <f t="shared" ca="1" si="85"/>
        <v>3847.3333333333335</v>
      </c>
      <c r="AL335" s="312">
        <f t="shared" ca="1" si="85"/>
        <v>3847.3333333333335</v>
      </c>
      <c r="AM335" s="312">
        <f t="shared" ca="1" si="85"/>
        <v>3847.3333333333335</v>
      </c>
      <c r="AN335" s="312">
        <f t="shared" ca="1" si="85"/>
        <v>3847.3333333333335</v>
      </c>
      <c r="AO335" s="312">
        <f t="shared" ca="1" si="85"/>
        <v>3847.3333333333335</v>
      </c>
      <c r="AP335" s="312">
        <f t="shared" ca="1" si="85"/>
        <v>3847.3333333333335</v>
      </c>
      <c r="AQ335" s="312">
        <f t="shared" ca="1" si="85"/>
        <v>3847.3333333333335</v>
      </c>
      <c r="AR335" s="312">
        <f t="shared" ca="1" si="85"/>
        <v>3847.3333333333335</v>
      </c>
      <c r="AS335" s="312">
        <f t="shared" ca="1" si="85"/>
        <v>3847.3333333333335</v>
      </c>
      <c r="AT335" s="312">
        <f t="shared" ca="1" si="85"/>
        <v>3847.3333333333335</v>
      </c>
      <c r="AU335" s="312">
        <f t="shared" ca="1" si="85"/>
        <v>3847.3333333333335</v>
      </c>
      <c r="AV335" s="312">
        <f t="shared" ca="1" si="85"/>
        <v>3847.3333333333335</v>
      </c>
      <c r="AW335" s="312">
        <f t="shared" ca="1" si="85"/>
        <v>3847.3333333333335</v>
      </c>
      <c r="AX335" s="312">
        <f t="shared" ca="1" si="82"/>
        <v>3847.3333333333335</v>
      </c>
      <c r="AY335" s="312">
        <f t="shared" ca="1" si="82"/>
        <v>3847.3333333333335</v>
      </c>
      <c r="AZ335" s="312">
        <f t="shared" ca="1" si="82"/>
        <v>3847.3333333333335</v>
      </c>
      <c r="BA335" s="312">
        <f t="shared" ca="1" si="82"/>
        <v>3847.3333333333335</v>
      </c>
      <c r="BB335" s="312">
        <f t="shared" ca="1" si="82"/>
        <v>3847.3333333333335</v>
      </c>
      <c r="BC335" s="312">
        <f t="shared" ca="1" si="82"/>
        <v>3847.3333333333335</v>
      </c>
      <c r="BD335" s="312">
        <f t="shared" ca="1" si="82"/>
        <v>3847.3333333333335</v>
      </c>
    </row>
    <row r="336" spans="30:56">
      <c r="AG336" s="312">
        <f ca="1">AG$46/24</f>
        <v>4500.645833333333</v>
      </c>
      <c r="AH336" s="312">
        <f t="shared" ca="1" si="85"/>
        <v>4500.645833333333</v>
      </c>
      <c r="AI336" s="312">
        <f t="shared" ca="1" si="85"/>
        <v>4500.645833333333</v>
      </c>
      <c r="AJ336" s="312">
        <f t="shared" ca="1" si="85"/>
        <v>4500.645833333333</v>
      </c>
      <c r="AK336" s="312">
        <f t="shared" ca="1" si="85"/>
        <v>4500.645833333333</v>
      </c>
      <c r="AL336" s="312">
        <f t="shared" ca="1" si="85"/>
        <v>4500.645833333333</v>
      </c>
      <c r="AM336" s="312">
        <f t="shared" ca="1" si="85"/>
        <v>4500.645833333333</v>
      </c>
      <c r="AN336" s="312">
        <f t="shared" ca="1" si="85"/>
        <v>4500.645833333333</v>
      </c>
      <c r="AO336" s="312">
        <f t="shared" ca="1" si="85"/>
        <v>4500.645833333333</v>
      </c>
      <c r="AP336" s="312">
        <f t="shared" ca="1" si="85"/>
        <v>4500.645833333333</v>
      </c>
      <c r="AQ336" s="312">
        <f t="shared" ca="1" si="85"/>
        <v>4500.645833333333</v>
      </c>
      <c r="AR336" s="312">
        <f t="shared" ca="1" si="85"/>
        <v>4500.645833333333</v>
      </c>
      <c r="AS336" s="312">
        <f t="shared" ca="1" si="85"/>
        <v>4500.645833333333</v>
      </c>
      <c r="AT336" s="312">
        <f t="shared" ca="1" si="85"/>
        <v>4500.645833333333</v>
      </c>
      <c r="AU336" s="312">
        <f t="shared" ca="1" si="85"/>
        <v>4500.645833333333</v>
      </c>
      <c r="AV336" s="312">
        <f t="shared" ca="1" si="85"/>
        <v>4500.645833333333</v>
      </c>
      <c r="AW336" s="312">
        <f t="shared" ca="1" si="85"/>
        <v>4500.645833333333</v>
      </c>
      <c r="AX336" s="312">
        <f t="shared" ref="AX336:BG351" ca="1" si="86">AW336</f>
        <v>4500.645833333333</v>
      </c>
      <c r="AY336" s="312">
        <f t="shared" ca="1" si="86"/>
        <v>4500.645833333333</v>
      </c>
      <c r="AZ336" s="312">
        <f t="shared" ca="1" si="86"/>
        <v>4500.645833333333</v>
      </c>
      <c r="BA336" s="312">
        <f t="shared" ca="1" si="86"/>
        <v>4500.645833333333</v>
      </c>
      <c r="BB336" s="312">
        <f t="shared" ca="1" si="86"/>
        <v>4500.645833333333</v>
      </c>
      <c r="BC336" s="312">
        <f t="shared" ca="1" si="86"/>
        <v>4500.645833333333</v>
      </c>
      <c r="BD336" s="312">
        <f t="shared" ca="1" si="86"/>
        <v>4500.645833333333</v>
      </c>
    </row>
    <row r="337" spans="33:59">
      <c r="AG337" s="312">
        <f ca="1">AG$47/24</f>
        <v>2568.5625</v>
      </c>
      <c r="AH337" s="312">
        <f t="shared" ca="1" si="85"/>
        <v>2568.5625</v>
      </c>
      <c r="AI337" s="312">
        <f t="shared" ca="1" si="85"/>
        <v>2568.5625</v>
      </c>
      <c r="AJ337" s="312">
        <f t="shared" ca="1" si="85"/>
        <v>2568.5625</v>
      </c>
      <c r="AK337" s="312">
        <f t="shared" ca="1" si="85"/>
        <v>2568.5625</v>
      </c>
      <c r="AL337" s="312">
        <f t="shared" ca="1" si="85"/>
        <v>2568.5625</v>
      </c>
      <c r="AM337" s="312">
        <f t="shared" ca="1" si="85"/>
        <v>2568.5625</v>
      </c>
      <c r="AN337" s="312">
        <f t="shared" ca="1" si="85"/>
        <v>2568.5625</v>
      </c>
      <c r="AO337" s="312">
        <f t="shared" ca="1" si="85"/>
        <v>2568.5625</v>
      </c>
      <c r="AP337" s="312">
        <f t="shared" ca="1" si="85"/>
        <v>2568.5625</v>
      </c>
      <c r="AQ337" s="312">
        <f t="shared" ca="1" si="85"/>
        <v>2568.5625</v>
      </c>
      <c r="AR337" s="312">
        <f t="shared" ca="1" si="85"/>
        <v>2568.5625</v>
      </c>
      <c r="AS337" s="312">
        <f t="shared" ca="1" si="85"/>
        <v>2568.5625</v>
      </c>
      <c r="AT337" s="312">
        <f t="shared" ca="1" si="85"/>
        <v>2568.5625</v>
      </c>
      <c r="AU337" s="312">
        <f t="shared" ca="1" si="85"/>
        <v>2568.5625</v>
      </c>
      <c r="AV337" s="312">
        <f t="shared" ca="1" si="85"/>
        <v>2568.5625</v>
      </c>
      <c r="AW337" s="312">
        <f t="shared" ca="1" si="85"/>
        <v>2568.5625</v>
      </c>
      <c r="AX337" s="312">
        <f t="shared" ca="1" si="86"/>
        <v>2568.5625</v>
      </c>
      <c r="AY337" s="312">
        <f t="shared" ca="1" si="86"/>
        <v>2568.5625</v>
      </c>
      <c r="AZ337" s="312">
        <f t="shared" ca="1" si="86"/>
        <v>2568.5625</v>
      </c>
      <c r="BA337" s="312">
        <f t="shared" ca="1" si="86"/>
        <v>2568.5625</v>
      </c>
      <c r="BB337" s="312">
        <f t="shared" ca="1" si="86"/>
        <v>2568.5625</v>
      </c>
      <c r="BC337" s="312">
        <f t="shared" ca="1" si="86"/>
        <v>2568.5625</v>
      </c>
      <c r="BD337" s="312">
        <f t="shared" ca="1" si="86"/>
        <v>2568.5625</v>
      </c>
    </row>
    <row r="338" spans="33:59">
      <c r="AG338" s="312">
        <f ca="1">AG$47/24</f>
        <v>2568.5625</v>
      </c>
      <c r="AH338" s="312">
        <f t="shared" ca="1" si="85"/>
        <v>2568.5625</v>
      </c>
      <c r="AI338" s="312">
        <f t="shared" ca="1" si="85"/>
        <v>2568.5625</v>
      </c>
      <c r="AJ338" s="312">
        <f t="shared" ca="1" si="85"/>
        <v>2568.5625</v>
      </c>
      <c r="AK338" s="312">
        <f t="shared" ca="1" si="85"/>
        <v>2568.5625</v>
      </c>
      <c r="AL338" s="312">
        <f t="shared" ca="1" si="85"/>
        <v>2568.5625</v>
      </c>
      <c r="AM338" s="312">
        <f t="shared" ca="1" si="85"/>
        <v>2568.5625</v>
      </c>
      <c r="AN338" s="312">
        <f t="shared" ca="1" si="85"/>
        <v>2568.5625</v>
      </c>
      <c r="AO338" s="312">
        <f t="shared" ca="1" si="85"/>
        <v>2568.5625</v>
      </c>
      <c r="AP338" s="312">
        <f t="shared" ca="1" si="85"/>
        <v>2568.5625</v>
      </c>
      <c r="AQ338" s="312">
        <f t="shared" ca="1" si="85"/>
        <v>2568.5625</v>
      </c>
      <c r="AR338" s="312">
        <f t="shared" ca="1" si="85"/>
        <v>2568.5625</v>
      </c>
      <c r="AS338" s="312">
        <f t="shared" ca="1" si="85"/>
        <v>2568.5625</v>
      </c>
      <c r="AT338" s="312">
        <f t="shared" ca="1" si="85"/>
        <v>2568.5625</v>
      </c>
      <c r="AU338" s="312">
        <f t="shared" ca="1" si="85"/>
        <v>2568.5625</v>
      </c>
      <c r="AV338" s="312">
        <f t="shared" ca="1" si="85"/>
        <v>2568.5625</v>
      </c>
      <c r="AW338" s="312">
        <f t="shared" ca="1" si="85"/>
        <v>2568.5625</v>
      </c>
      <c r="AX338" s="312">
        <f t="shared" ca="1" si="86"/>
        <v>2568.5625</v>
      </c>
      <c r="AY338" s="312">
        <f t="shared" ca="1" si="86"/>
        <v>2568.5625</v>
      </c>
      <c r="AZ338" s="312">
        <f t="shared" ca="1" si="86"/>
        <v>2568.5625</v>
      </c>
      <c r="BA338" s="312">
        <f t="shared" ca="1" si="86"/>
        <v>2568.5625</v>
      </c>
      <c r="BB338" s="312">
        <f t="shared" ca="1" si="86"/>
        <v>2568.5625</v>
      </c>
      <c r="BC338" s="312">
        <f t="shared" ca="1" si="86"/>
        <v>2568.5625</v>
      </c>
      <c r="BD338" s="312">
        <f t="shared" ca="1" si="86"/>
        <v>2568.5625</v>
      </c>
    </row>
    <row r="339" spans="33:59">
      <c r="AH339" s="312">
        <f ca="1">AH$44/24</f>
        <v>6521.625</v>
      </c>
      <c r="AI339" s="312">
        <f ca="1">AH339</f>
        <v>6521.625</v>
      </c>
      <c r="AJ339" s="312">
        <f t="shared" ca="1" si="85"/>
        <v>6521.625</v>
      </c>
      <c r="AK339" s="312">
        <f t="shared" ca="1" si="85"/>
        <v>6521.625</v>
      </c>
      <c r="AL339" s="312">
        <f t="shared" ca="1" si="85"/>
        <v>6521.625</v>
      </c>
      <c r="AM339" s="312">
        <f t="shared" ca="1" si="85"/>
        <v>6521.625</v>
      </c>
      <c r="AN339" s="312">
        <f t="shared" ca="1" si="85"/>
        <v>6521.625</v>
      </c>
      <c r="AO339" s="312">
        <f t="shared" ca="1" si="85"/>
        <v>6521.625</v>
      </c>
      <c r="AP339" s="312">
        <f t="shared" ca="1" si="85"/>
        <v>6521.625</v>
      </c>
      <c r="AQ339" s="312">
        <f t="shared" ca="1" si="85"/>
        <v>6521.625</v>
      </c>
      <c r="AR339" s="312">
        <f t="shared" ca="1" si="85"/>
        <v>6521.625</v>
      </c>
      <c r="AS339" s="312">
        <f t="shared" ca="1" si="85"/>
        <v>6521.625</v>
      </c>
      <c r="AT339" s="312">
        <f t="shared" ca="1" si="85"/>
        <v>6521.625</v>
      </c>
      <c r="AU339" s="312">
        <f t="shared" ca="1" si="85"/>
        <v>6521.625</v>
      </c>
      <c r="AV339" s="312">
        <f t="shared" ca="1" si="85"/>
        <v>6521.625</v>
      </c>
      <c r="AW339" s="312">
        <f t="shared" ca="1" si="85"/>
        <v>6521.625</v>
      </c>
      <c r="AX339" s="312">
        <f t="shared" ca="1" si="86"/>
        <v>6521.625</v>
      </c>
      <c r="AY339" s="312">
        <f t="shared" ca="1" si="86"/>
        <v>6521.625</v>
      </c>
      <c r="AZ339" s="312">
        <f t="shared" ca="1" si="86"/>
        <v>6521.625</v>
      </c>
      <c r="BA339" s="312">
        <f t="shared" ca="1" si="86"/>
        <v>6521.625</v>
      </c>
      <c r="BB339" s="312">
        <f t="shared" ca="1" si="86"/>
        <v>6521.625</v>
      </c>
      <c r="BC339" s="312">
        <f t="shared" ca="1" si="86"/>
        <v>6521.625</v>
      </c>
      <c r="BD339" s="312">
        <f t="shared" ca="1" si="86"/>
        <v>6521.625</v>
      </c>
      <c r="BE339" s="312">
        <f ca="1">BD339</f>
        <v>6521.625</v>
      </c>
    </row>
    <row r="340" spans="33:59">
      <c r="AH340" s="312">
        <f ca="1">AH$45/24</f>
        <v>3934.3958333333335</v>
      </c>
      <c r="AI340" s="312">
        <f t="shared" ref="AI340:AX344" ca="1" si="87">AH340</f>
        <v>3934.3958333333335</v>
      </c>
      <c r="AJ340" s="312">
        <f t="shared" ca="1" si="87"/>
        <v>3934.3958333333335</v>
      </c>
      <c r="AK340" s="312">
        <f t="shared" ca="1" si="87"/>
        <v>3934.3958333333335</v>
      </c>
      <c r="AL340" s="312">
        <f t="shared" ca="1" si="87"/>
        <v>3934.3958333333335</v>
      </c>
      <c r="AM340" s="312">
        <f t="shared" ca="1" si="87"/>
        <v>3934.3958333333335</v>
      </c>
      <c r="AN340" s="312">
        <f t="shared" ca="1" si="87"/>
        <v>3934.3958333333335</v>
      </c>
      <c r="AO340" s="312">
        <f t="shared" ca="1" si="87"/>
        <v>3934.3958333333335</v>
      </c>
      <c r="AP340" s="312">
        <f t="shared" ca="1" si="87"/>
        <v>3934.3958333333335</v>
      </c>
      <c r="AQ340" s="312">
        <f t="shared" ca="1" si="87"/>
        <v>3934.3958333333335</v>
      </c>
      <c r="AR340" s="312">
        <f t="shared" ca="1" si="87"/>
        <v>3934.3958333333335</v>
      </c>
      <c r="AS340" s="312">
        <f t="shared" ca="1" si="87"/>
        <v>3934.3958333333335</v>
      </c>
      <c r="AT340" s="312">
        <f t="shared" ca="1" si="87"/>
        <v>3934.3958333333335</v>
      </c>
      <c r="AU340" s="312">
        <f t="shared" ca="1" si="87"/>
        <v>3934.3958333333335</v>
      </c>
      <c r="AV340" s="312">
        <f t="shared" ca="1" si="87"/>
        <v>3934.3958333333335</v>
      </c>
      <c r="AW340" s="312">
        <f t="shared" ca="1" si="87"/>
        <v>3934.3958333333335</v>
      </c>
      <c r="AX340" s="312">
        <f t="shared" ca="1" si="87"/>
        <v>3934.3958333333335</v>
      </c>
      <c r="AY340" s="312">
        <f t="shared" ca="1" si="86"/>
        <v>3934.3958333333335</v>
      </c>
      <c r="AZ340" s="312">
        <f t="shared" ca="1" si="86"/>
        <v>3934.3958333333335</v>
      </c>
      <c r="BA340" s="312">
        <f t="shared" ca="1" si="86"/>
        <v>3934.3958333333335</v>
      </c>
      <c r="BB340" s="312">
        <f t="shared" ca="1" si="86"/>
        <v>3934.3958333333335</v>
      </c>
      <c r="BC340" s="312">
        <f t="shared" ca="1" si="86"/>
        <v>3934.3958333333335</v>
      </c>
      <c r="BD340" s="312">
        <f t="shared" ca="1" si="86"/>
        <v>3934.3958333333335</v>
      </c>
      <c r="BE340" s="312">
        <f t="shared" ca="1" si="86"/>
        <v>3934.3958333333335</v>
      </c>
    </row>
    <row r="341" spans="33:59">
      <c r="AH341" s="312">
        <f ca="1">AH$46/24</f>
        <v>4595.166666666667</v>
      </c>
      <c r="AI341" s="312">
        <f t="shared" ca="1" si="87"/>
        <v>4595.166666666667</v>
      </c>
      <c r="AJ341" s="312">
        <f t="shared" ca="1" si="87"/>
        <v>4595.166666666667</v>
      </c>
      <c r="AK341" s="312">
        <f t="shared" ca="1" si="87"/>
        <v>4595.166666666667</v>
      </c>
      <c r="AL341" s="312">
        <f t="shared" ca="1" si="87"/>
        <v>4595.166666666667</v>
      </c>
      <c r="AM341" s="312">
        <f t="shared" ca="1" si="87"/>
        <v>4595.166666666667</v>
      </c>
      <c r="AN341" s="312">
        <f t="shared" ca="1" si="87"/>
        <v>4595.166666666667</v>
      </c>
      <c r="AO341" s="312">
        <f t="shared" ca="1" si="87"/>
        <v>4595.166666666667</v>
      </c>
      <c r="AP341" s="312">
        <f t="shared" ca="1" si="87"/>
        <v>4595.166666666667</v>
      </c>
      <c r="AQ341" s="312">
        <f t="shared" ca="1" si="87"/>
        <v>4595.166666666667</v>
      </c>
      <c r="AR341" s="312">
        <f t="shared" ca="1" si="87"/>
        <v>4595.166666666667</v>
      </c>
      <c r="AS341" s="312">
        <f t="shared" ca="1" si="87"/>
        <v>4595.166666666667</v>
      </c>
      <c r="AT341" s="312">
        <f t="shared" ca="1" si="87"/>
        <v>4595.166666666667</v>
      </c>
      <c r="AU341" s="312">
        <f t="shared" ca="1" si="87"/>
        <v>4595.166666666667</v>
      </c>
      <c r="AV341" s="312">
        <f t="shared" ca="1" si="87"/>
        <v>4595.166666666667</v>
      </c>
      <c r="AW341" s="312">
        <f t="shared" ca="1" si="87"/>
        <v>4595.166666666667</v>
      </c>
      <c r="AX341" s="312">
        <f t="shared" ca="1" si="87"/>
        <v>4595.166666666667</v>
      </c>
      <c r="AY341" s="312">
        <f t="shared" ca="1" si="86"/>
        <v>4595.166666666667</v>
      </c>
      <c r="AZ341" s="312">
        <f t="shared" ca="1" si="86"/>
        <v>4595.166666666667</v>
      </c>
      <c r="BA341" s="312">
        <f t="shared" ca="1" si="86"/>
        <v>4595.166666666667</v>
      </c>
      <c r="BB341" s="312">
        <f t="shared" ca="1" si="86"/>
        <v>4595.166666666667</v>
      </c>
      <c r="BC341" s="312">
        <f t="shared" ca="1" si="86"/>
        <v>4595.166666666667</v>
      </c>
      <c r="BD341" s="312">
        <f t="shared" ca="1" si="86"/>
        <v>4595.166666666667</v>
      </c>
      <c r="BE341" s="312">
        <f t="shared" ca="1" si="86"/>
        <v>4595.166666666667</v>
      </c>
    </row>
    <row r="342" spans="33:59">
      <c r="AH342" s="312">
        <f ca="1">AH$47/24</f>
        <v>2626.75</v>
      </c>
      <c r="AI342" s="312">
        <f t="shared" ca="1" si="87"/>
        <v>2626.75</v>
      </c>
      <c r="AJ342" s="312">
        <f t="shared" ca="1" si="87"/>
        <v>2626.75</v>
      </c>
      <c r="AK342" s="312">
        <f t="shared" ca="1" si="87"/>
        <v>2626.75</v>
      </c>
      <c r="AL342" s="312">
        <f t="shared" ca="1" si="87"/>
        <v>2626.75</v>
      </c>
      <c r="AM342" s="312">
        <f t="shared" ca="1" si="87"/>
        <v>2626.75</v>
      </c>
      <c r="AN342" s="312">
        <f t="shared" ca="1" si="87"/>
        <v>2626.75</v>
      </c>
      <c r="AO342" s="312">
        <f t="shared" ca="1" si="87"/>
        <v>2626.75</v>
      </c>
      <c r="AP342" s="312">
        <f t="shared" ca="1" si="87"/>
        <v>2626.75</v>
      </c>
      <c r="AQ342" s="312">
        <f t="shared" ca="1" si="87"/>
        <v>2626.75</v>
      </c>
      <c r="AR342" s="312">
        <f t="shared" ca="1" si="87"/>
        <v>2626.75</v>
      </c>
      <c r="AS342" s="312">
        <f t="shared" ca="1" si="87"/>
        <v>2626.75</v>
      </c>
      <c r="AT342" s="312">
        <f t="shared" ca="1" si="87"/>
        <v>2626.75</v>
      </c>
      <c r="AU342" s="312">
        <f t="shared" ca="1" si="87"/>
        <v>2626.75</v>
      </c>
      <c r="AV342" s="312">
        <f t="shared" ca="1" si="87"/>
        <v>2626.75</v>
      </c>
      <c r="AW342" s="312">
        <f t="shared" ca="1" si="87"/>
        <v>2626.75</v>
      </c>
      <c r="AX342" s="312">
        <f t="shared" ca="1" si="87"/>
        <v>2626.75</v>
      </c>
      <c r="AY342" s="312">
        <f t="shared" ca="1" si="86"/>
        <v>2626.75</v>
      </c>
      <c r="AZ342" s="312">
        <f t="shared" ca="1" si="86"/>
        <v>2626.75</v>
      </c>
      <c r="BA342" s="312">
        <f t="shared" ca="1" si="86"/>
        <v>2626.75</v>
      </c>
      <c r="BB342" s="312">
        <f t="shared" ca="1" si="86"/>
        <v>2626.75</v>
      </c>
      <c r="BC342" s="312">
        <f t="shared" ca="1" si="86"/>
        <v>2626.75</v>
      </c>
      <c r="BD342" s="312">
        <f t="shared" ca="1" si="86"/>
        <v>2626.75</v>
      </c>
      <c r="BE342" s="312">
        <f t="shared" ca="1" si="86"/>
        <v>2626.75</v>
      </c>
    </row>
    <row r="343" spans="33:59">
      <c r="AH343" s="312">
        <f ca="1">AH$47/24</f>
        <v>2626.75</v>
      </c>
      <c r="AI343" s="312">
        <f t="shared" ca="1" si="87"/>
        <v>2626.75</v>
      </c>
      <c r="AJ343" s="312">
        <f t="shared" ca="1" si="87"/>
        <v>2626.75</v>
      </c>
      <c r="AK343" s="312">
        <f t="shared" ca="1" si="87"/>
        <v>2626.75</v>
      </c>
      <c r="AL343" s="312">
        <f t="shared" ca="1" si="87"/>
        <v>2626.75</v>
      </c>
      <c r="AM343" s="312">
        <f t="shared" ca="1" si="87"/>
        <v>2626.75</v>
      </c>
      <c r="AN343" s="312">
        <f t="shared" ca="1" si="87"/>
        <v>2626.75</v>
      </c>
      <c r="AO343" s="312">
        <f t="shared" ca="1" si="87"/>
        <v>2626.75</v>
      </c>
      <c r="AP343" s="312">
        <f t="shared" ca="1" si="87"/>
        <v>2626.75</v>
      </c>
      <c r="AQ343" s="312">
        <f t="shared" ca="1" si="87"/>
        <v>2626.75</v>
      </c>
      <c r="AR343" s="312">
        <f t="shared" ca="1" si="87"/>
        <v>2626.75</v>
      </c>
      <c r="AS343" s="312">
        <f t="shared" ca="1" si="87"/>
        <v>2626.75</v>
      </c>
      <c r="AT343" s="312">
        <f t="shared" ca="1" si="87"/>
        <v>2626.75</v>
      </c>
      <c r="AU343" s="312">
        <f t="shared" ca="1" si="87"/>
        <v>2626.75</v>
      </c>
      <c r="AV343" s="312">
        <f t="shared" ca="1" si="87"/>
        <v>2626.75</v>
      </c>
      <c r="AW343" s="312">
        <f t="shared" ca="1" si="87"/>
        <v>2626.75</v>
      </c>
      <c r="AX343" s="312">
        <f t="shared" ca="1" si="87"/>
        <v>2626.75</v>
      </c>
      <c r="AY343" s="312">
        <f t="shared" ca="1" si="86"/>
        <v>2626.75</v>
      </c>
      <c r="AZ343" s="312">
        <f t="shared" ca="1" si="86"/>
        <v>2626.75</v>
      </c>
      <c r="BA343" s="312">
        <f t="shared" ca="1" si="86"/>
        <v>2626.75</v>
      </c>
      <c r="BB343" s="312">
        <f t="shared" ca="1" si="86"/>
        <v>2626.75</v>
      </c>
      <c r="BC343" s="312">
        <f t="shared" ca="1" si="86"/>
        <v>2626.75</v>
      </c>
      <c r="BD343" s="312">
        <f t="shared" ca="1" si="86"/>
        <v>2626.75</v>
      </c>
      <c r="BE343" s="312">
        <f t="shared" ca="1" si="86"/>
        <v>2626.75</v>
      </c>
    </row>
    <row r="344" spans="33:59">
      <c r="AI344" s="312">
        <f ca="1">AI$44/24</f>
        <v>6641.25</v>
      </c>
      <c r="AJ344" s="312">
        <f ca="1">AI344</f>
        <v>6641.25</v>
      </c>
      <c r="AK344" s="312">
        <f t="shared" ca="1" si="87"/>
        <v>6641.25</v>
      </c>
      <c r="AL344" s="312">
        <f t="shared" ca="1" si="87"/>
        <v>6641.25</v>
      </c>
      <c r="AM344" s="312">
        <f t="shared" ca="1" si="87"/>
        <v>6641.25</v>
      </c>
      <c r="AN344" s="312">
        <f t="shared" ca="1" si="87"/>
        <v>6641.25</v>
      </c>
      <c r="AO344" s="312">
        <f t="shared" ca="1" si="87"/>
        <v>6641.25</v>
      </c>
      <c r="AP344" s="312">
        <f t="shared" ca="1" si="87"/>
        <v>6641.25</v>
      </c>
      <c r="AQ344" s="312">
        <f t="shared" ca="1" si="87"/>
        <v>6641.25</v>
      </c>
      <c r="AR344" s="312">
        <f t="shared" ca="1" si="87"/>
        <v>6641.25</v>
      </c>
      <c r="AS344" s="312">
        <f t="shared" ca="1" si="87"/>
        <v>6641.25</v>
      </c>
      <c r="AT344" s="312">
        <f t="shared" ca="1" si="87"/>
        <v>6641.25</v>
      </c>
      <c r="AU344" s="312">
        <f t="shared" ca="1" si="87"/>
        <v>6641.25</v>
      </c>
      <c r="AV344" s="312">
        <f t="shared" ca="1" si="87"/>
        <v>6641.25</v>
      </c>
      <c r="AW344" s="312">
        <f t="shared" ca="1" si="87"/>
        <v>6641.25</v>
      </c>
      <c r="AX344" s="312">
        <f t="shared" ca="1" si="87"/>
        <v>6641.25</v>
      </c>
      <c r="AY344" s="312">
        <f t="shared" ca="1" si="86"/>
        <v>6641.25</v>
      </c>
      <c r="AZ344" s="312">
        <f t="shared" ca="1" si="86"/>
        <v>6641.25</v>
      </c>
      <c r="BA344" s="312">
        <f t="shared" ca="1" si="86"/>
        <v>6641.25</v>
      </c>
      <c r="BB344" s="312">
        <f t="shared" ca="1" si="86"/>
        <v>6641.25</v>
      </c>
      <c r="BC344" s="312">
        <f t="shared" ca="1" si="86"/>
        <v>6641.25</v>
      </c>
      <c r="BD344" s="312">
        <f t="shared" ca="1" si="86"/>
        <v>6641.25</v>
      </c>
      <c r="BE344" s="312">
        <f t="shared" ca="1" si="86"/>
        <v>6641.25</v>
      </c>
      <c r="BF344" s="312">
        <f ca="1">BE344</f>
        <v>6641.25</v>
      </c>
    </row>
    <row r="345" spans="33:59">
      <c r="AI345" s="312">
        <f ca="1">AI$45/24</f>
        <v>4004.875</v>
      </c>
      <c r="AJ345" s="312">
        <f t="shared" ref="AJ345:AY349" ca="1" si="88">AI345</f>
        <v>4004.875</v>
      </c>
      <c r="AK345" s="312">
        <f t="shared" ca="1" si="88"/>
        <v>4004.875</v>
      </c>
      <c r="AL345" s="312">
        <f t="shared" ca="1" si="88"/>
        <v>4004.875</v>
      </c>
      <c r="AM345" s="312">
        <f t="shared" ca="1" si="88"/>
        <v>4004.875</v>
      </c>
      <c r="AN345" s="312">
        <f t="shared" ca="1" si="88"/>
        <v>4004.875</v>
      </c>
      <c r="AO345" s="312">
        <f t="shared" ca="1" si="88"/>
        <v>4004.875</v>
      </c>
      <c r="AP345" s="312">
        <f t="shared" ca="1" si="88"/>
        <v>4004.875</v>
      </c>
      <c r="AQ345" s="312">
        <f t="shared" ca="1" si="88"/>
        <v>4004.875</v>
      </c>
      <c r="AR345" s="312">
        <f t="shared" ca="1" si="88"/>
        <v>4004.875</v>
      </c>
      <c r="AS345" s="312">
        <f t="shared" ca="1" si="88"/>
        <v>4004.875</v>
      </c>
      <c r="AT345" s="312">
        <f t="shared" ca="1" si="88"/>
        <v>4004.875</v>
      </c>
      <c r="AU345" s="312">
        <f t="shared" ca="1" si="88"/>
        <v>4004.875</v>
      </c>
      <c r="AV345" s="312">
        <f t="shared" ca="1" si="88"/>
        <v>4004.875</v>
      </c>
      <c r="AW345" s="312">
        <f t="shared" ca="1" si="88"/>
        <v>4004.875</v>
      </c>
      <c r="AX345" s="312">
        <f t="shared" ca="1" si="88"/>
        <v>4004.875</v>
      </c>
      <c r="AY345" s="312">
        <f t="shared" ca="1" si="88"/>
        <v>4004.875</v>
      </c>
      <c r="AZ345" s="312">
        <f t="shared" ca="1" si="86"/>
        <v>4004.875</v>
      </c>
      <c r="BA345" s="312">
        <f t="shared" ca="1" si="86"/>
        <v>4004.875</v>
      </c>
      <c r="BB345" s="312">
        <f t="shared" ca="1" si="86"/>
        <v>4004.875</v>
      </c>
      <c r="BC345" s="312">
        <f t="shared" ca="1" si="86"/>
        <v>4004.875</v>
      </c>
      <c r="BD345" s="312">
        <f t="shared" ca="1" si="86"/>
        <v>4004.875</v>
      </c>
      <c r="BE345" s="312">
        <f t="shared" ca="1" si="86"/>
        <v>4004.875</v>
      </c>
      <c r="BF345" s="312">
        <f t="shared" ca="1" si="86"/>
        <v>4004.875</v>
      </c>
    </row>
    <row r="346" spans="33:59">
      <c r="AI346" s="312">
        <f ca="1">AI$46/24</f>
        <v>4682.416666666667</v>
      </c>
      <c r="AJ346" s="312">
        <f t="shared" ca="1" si="88"/>
        <v>4682.416666666667</v>
      </c>
      <c r="AK346" s="312">
        <f t="shared" ca="1" si="88"/>
        <v>4682.416666666667</v>
      </c>
      <c r="AL346" s="312">
        <f t="shared" ca="1" si="88"/>
        <v>4682.416666666667</v>
      </c>
      <c r="AM346" s="312">
        <f t="shared" ca="1" si="88"/>
        <v>4682.416666666667</v>
      </c>
      <c r="AN346" s="312">
        <f t="shared" ca="1" si="88"/>
        <v>4682.416666666667</v>
      </c>
      <c r="AO346" s="312">
        <f t="shared" ca="1" si="88"/>
        <v>4682.416666666667</v>
      </c>
      <c r="AP346" s="312">
        <f t="shared" ca="1" si="88"/>
        <v>4682.416666666667</v>
      </c>
      <c r="AQ346" s="312">
        <f t="shared" ca="1" si="88"/>
        <v>4682.416666666667</v>
      </c>
      <c r="AR346" s="312">
        <f t="shared" ca="1" si="88"/>
        <v>4682.416666666667</v>
      </c>
      <c r="AS346" s="312">
        <f t="shared" ca="1" si="88"/>
        <v>4682.416666666667</v>
      </c>
      <c r="AT346" s="312">
        <f t="shared" ca="1" si="88"/>
        <v>4682.416666666667</v>
      </c>
      <c r="AU346" s="312">
        <f t="shared" ca="1" si="88"/>
        <v>4682.416666666667</v>
      </c>
      <c r="AV346" s="312">
        <f t="shared" ca="1" si="88"/>
        <v>4682.416666666667</v>
      </c>
      <c r="AW346" s="312">
        <f t="shared" ca="1" si="88"/>
        <v>4682.416666666667</v>
      </c>
      <c r="AX346" s="312">
        <f t="shared" ca="1" si="88"/>
        <v>4682.416666666667</v>
      </c>
      <c r="AY346" s="312">
        <f t="shared" ca="1" si="88"/>
        <v>4682.416666666667</v>
      </c>
      <c r="AZ346" s="312">
        <f t="shared" ca="1" si="86"/>
        <v>4682.416666666667</v>
      </c>
      <c r="BA346" s="312">
        <f t="shared" ca="1" si="86"/>
        <v>4682.416666666667</v>
      </c>
      <c r="BB346" s="312">
        <f t="shared" ca="1" si="86"/>
        <v>4682.416666666667</v>
      </c>
      <c r="BC346" s="312">
        <f t="shared" ca="1" si="86"/>
        <v>4682.416666666667</v>
      </c>
      <c r="BD346" s="312">
        <f t="shared" ca="1" si="86"/>
        <v>4682.416666666667</v>
      </c>
      <c r="BE346" s="312">
        <f t="shared" ca="1" si="86"/>
        <v>4682.416666666667</v>
      </c>
      <c r="BF346" s="312">
        <f t="shared" ca="1" si="86"/>
        <v>4682.416666666667</v>
      </c>
    </row>
    <row r="347" spans="33:59">
      <c r="AI347" s="312">
        <f ca="1">AI$47/24</f>
        <v>2676.625</v>
      </c>
      <c r="AJ347" s="312">
        <f t="shared" ca="1" si="88"/>
        <v>2676.625</v>
      </c>
      <c r="AK347" s="312">
        <f t="shared" ca="1" si="88"/>
        <v>2676.625</v>
      </c>
      <c r="AL347" s="312">
        <f t="shared" ca="1" si="88"/>
        <v>2676.625</v>
      </c>
      <c r="AM347" s="312">
        <f t="shared" ca="1" si="88"/>
        <v>2676.625</v>
      </c>
      <c r="AN347" s="312">
        <f t="shared" ca="1" si="88"/>
        <v>2676.625</v>
      </c>
      <c r="AO347" s="312">
        <f t="shared" ca="1" si="88"/>
        <v>2676.625</v>
      </c>
      <c r="AP347" s="312">
        <f t="shared" ca="1" si="88"/>
        <v>2676.625</v>
      </c>
      <c r="AQ347" s="312">
        <f t="shared" ca="1" si="88"/>
        <v>2676.625</v>
      </c>
      <c r="AR347" s="312">
        <f t="shared" ca="1" si="88"/>
        <v>2676.625</v>
      </c>
      <c r="AS347" s="312">
        <f t="shared" ca="1" si="88"/>
        <v>2676.625</v>
      </c>
      <c r="AT347" s="312">
        <f t="shared" ca="1" si="88"/>
        <v>2676.625</v>
      </c>
      <c r="AU347" s="312">
        <f t="shared" ca="1" si="88"/>
        <v>2676.625</v>
      </c>
      <c r="AV347" s="312">
        <f t="shared" ca="1" si="88"/>
        <v>2676.625</v>
      </c>
      <c r="AW347" s="312">
        <f t="shared" ca="1" si="88"/>
        <v>2676.625</v>
      </c>
      <c r="AX347" s="312">
        <f t="shared" ca="1" si="88"/>
        <v>2676.625</v>
      </c>
      <c r="AY347" s="312">
        <f t="shared" ca="1" si="88"/>
        <v>2676.625</v>
      </c>
      <c r="AZ347" s="312">
        <f t="shared" ca="1" si="86"/>
        <v>2676.625</v>
      </c>
      <c r="BA347" s="312">
        <f t="shared" ca="1" si="86"/>
        <v>2676.625</v>
      </c>
      <c r="BB347" s="312">
        <f t="shared" ca="1" si="86"/>
        <v>2676.625</v>
      </c>
      <c r="BC347" s="312">
        <f t="shared" ca="1" si="86"/>
        <v>2676.625</v>
      </c>
      <c r="BD347" s="312">
        <f t="shared" ca="1" si="86"/>
        <v>2676.625</v>
      </c>
      <c r="BE347" s="312">
        <f t="shared" ca="1" si="86"/>
        <v>2676.625</v>
      </c>
      <c r="BF347" s="312">
        <f t="shared" ca="1" si="86"/>
        <v>2676.625</v>
      </c>
    </row>
    <row r="348" spans="33:59">
      <c r="AI348" s="312">
        <f ca="1">AI$47/24</f>
        <v>2676.625</v>
      </c>
      <c r="AJ348" s="312">
        <f t="shared" ca="1" si="88"/>
        <v>2676.625</v>
      </c>
      <c r="AK348" s="312">
        <f t="shared" ca="1" si="88"/>
        <v>2676.625</v>
      </c>
      <c r="AL348" s="312">
        <f t="shared" ca="1" si="88"/>
        <v>2676.625</v>
      </c>
      <c r="AM348" s="312">
        <f t="shared" ca="1" si="88"/>
        <v>2676.625</v>
      </c>
      <c r="AN348" s="312">
        <f t="shared" ca="1" si="88"/>
        <v>2676.625</v>
      </c>
      <c r="AO348" s="312">
        <f t="shared" ca="1" si="88"/>
        <v>2676.625</v>
      </c>
      <c r="AP348" s="312">
        <f t="shared" ca="1" si="88"/>
        <v>2676.625</v>
      </c>
      <c r="AQ348" s="312">
        <f t="shared" ca="1" si="88"/>
        <v>2676.625</v>
      </c>
      <c r="AR348" s="312">
        <f t="shared" ca="1" si="88"/>
        <v>2676.625</v>
      </c>
      <c r="AS348" s="312">
        <f t="shared" ca="1" si="88"/>
        <v>2676.625</v>
      </c>
      <c r="AT348" s="312">
        <f t="shared" ca="1" si="88"/>
        <v>2676.625</v>
      </c>
      <c r="AU348" s="312">
        <f t="shared" ca="1" si="88"/>
        <v>2676.625</v>
      </c>
      <c r="AV348" s="312">
        <f t="shared" ca="1" si="88"/>
        <v>2676.625</v>
      </c>
      <c r="AW348" s="312">
        <f t="shared" ca="1" si="88"/>
        <v>2676.625</v>
      </c>
      <c r="AX348" s="312">
        <f t="shared" ca="1" si="88"/>
        <v>2676.625</v>
      </c>
      <c r="AY348" s="312">
        <f t="shared" ca="1" si="88"/>
        <v>2676.625</v>
      </c>
      <c r="AZ348" s="312">
        <f t="shared" ca="1" si="86"/>
        <v>2676.625</v>
      </c>
      <c r="BA348" s="312">
        <f t="shared" ca="1" si="86"/>
        <v>2676.625</v>
      </c>
      <c r="BB348" s="312">
        <f t="shared" ca="1" si="86"/>
        <v>2676.625</v>
      </c>
      <c r="BC348" s="312">
        <f t="shared" ca="1" si="86"/>
        <v>2676.625</v>
      </c>
      <c r="BD348" s="312">
        <f t="shared" ca="1" si="86"/>
        <v>2676.625</v>
      </c>
      <c r="BE348" s="312">
        <f t="shared" ca="1" si="86"/>
        <v>2676.625</v>
      </c>
      <c r="BF348" s="312">
        <f t="shared" ca="1" si="86"/>
        <v>2676.625</v>
      </c>
    </row>
    <row r="349" spans="33:59">
      <c r="AJ349" s="312">
        <f ca="1">AJ$44/24</f>
        <v>6736.125</v>
      </c>
      <c r="AK349" s="312">
        <f ca="1">AJ349</f>
        <v>6736.125</v>
      </c>
      <c r="AL349" s="312">
        <f t="shared" ca="1" si="88"/>
        <v>6736.125</v>
      </c>
      <c r="AM349" s="312">
        <f t="shared" ca="1" si="88"/>
        <v>6736.125</v>
      </c>
      <c r="AN349" s="312">
        <f t="shared" ca="1" si="88"/>
        <v>6736.125</v>
      </c>
      <c r="AO349" s="312">
        <f t="shared" ca="1" si="88"/>
        <v>6736.125</v>
      </c>
      <c r="AP349" s="312">
        <f t="shared" ca="1" si="88"/>
        <v>6736.125</v>
      </c>
      <c r="AQ349" s="312">
        <f t="shared" ca="1" si="88"/>
        <v>6736.125</v>
      </c>
      <c r="AR349" s="312">
        <f t="shared" ca="1" si="88"/>
        <v>6736.125</v>
      </c>
      <c r="AS349" s="312">
        <f t="shared" ca="1" si="88"/>
        <v>6736.125</v>
      </c>
      <c r="AT349" s="312">
        <f t="shared" ca="1" si="88"/>
        <v>6736.125</v>
      </c>
      <c r="AU349" s="312">
        <f t="shared" ca="1" si="88"/>
        <v>6736.125</v>
      </c>
      <c r="AV349" s="312">
        <f t="shared" ca="1" si="88"/>
        <v>6736.125</v>
      </c>
      <c r="AW349" s="312">
        <f t="shared" ca="1" si="88"/>
        <v>6736.125</v>
      </c>
      <c r="AX349" s="312">
        <f t="shared" ca="1" si="88"/>
        <v>6736.125</v>
      </c>
      <c r="AY349" s="312">
        <f t="shared" ca="1" si="88"/>
        <v>6736.125</v>
      </c>
      <c r="AZ349" s="312">
        <f t="shared" ca="1" si="86"/>
        <v>6736.125</v>
      </c>
      <c r="BA349" s="312">
        <f t="shared" ca="1" si="86"/>
        <v>6736.125</v>
      </c>
      <c r="BB349" s="312">
        <f t="shared" ca="1" si="86"/>
        <v>6736.125</v>
      </c>
      <c r="BC349" s="312">
        <f t="shared" ca="1" si="86"/>
        <v>6736.125</v>
      </c>
      <c r="BD349" s="312">
        <f t="shared" ca="1" si="86"/>
        <v>6736.125</v>
      </c>
      <c r="BE349" s="312">
        <f t="shared" ca="1" si="86"/>
        <v>6736.125</v>
      </c>
      <c r="BF349" s="312">
        <f t="shared" ca="1" si="86"/>
        <v>6736.125</v>
      </c>
      <c r="BG349" s="312">
        <f ca="1">BF349</f>
        <v>6736.125</v>
      </c>
    </row>
    <row r="350" spans="33:59">
      <c r="AJ350" s="312">
        <f ca="1">AJ$45/24</f>
        <v>4062.9166666666665</v>
      </c>
      <c r="AK350" s="312">
        <f t="shared" ref="AK350:AZ354" ca="1" si="89">AJ350</f>
        <v>4062.9166666666665</v>
      </c>
      <c r="AL350" s="312">
        <f t="shared" ca="1" si="89"/>
        <v>4062.9166666666665</v>
      </c>
      <c r="AM350" s="312">
        <f t="shared" ca="1" si="89"/>
        <v>4062.9166666666665</v>
      </c>
      <c r="AN350" s="312">
        <f t="shared" ca="1" si="89"/>
        <v>4062.9166666666665</v>
      </c>
      <c r="AO350" s="312">
        <f t="shared" ca="1" si="89"/>
        <v>4062.9166666666665</v>
      </c>
      <c r="AP350" s="312">
        <f t="shared" ca="1" si="89"/>
        <v>4062.9166666666665</v>
      </c>
      <c r="AQ350" s="312">
        <f t="shared" ca="1" si="89"/>
        <v>4062.9166666666665</v>
      </c>
      <c r="AR350" s="312">
        <f t="shared" ca="1" si="89"/>
        <v>4062.9166666666665</v>
      </c>
      <c r="AS350" s="312">
        <f t="shared" ca="1" si="89"/>
        <v>4062.9166666666665</v>
      </c>
      <c r="AT350" s="312">
        <f t="shared" ca="1" si="89"/>
        <v>4062.9166666666665</v>
      </c>
      <c r="AU350" s="312">
        <f t="shared" ca="1" si="89"/>
        <v>4062.9166666666665</v>
      </c>
      <c r="AV350" s="312">
        <f t="shared" ca="1" si="89"/>
        <v>4062.9166666666665</v>
      </c>
      <c r="AW350" s="312">
        <f t="shared" ca="1" si="89"/>
        <v>4062.9166666666665</v>
      </c>
      <c r="AX350" s="312">
        <f t="shared" ca="1" si="89"/>
        <v>4062.9166666666665</v>
      </c>
      <c r="AY350" s="312">
        <f t="shared" ca="1" si="89"/>
        <v>4062.9166666666665</v>
      </c>
      <c r="AZ350" s="312">
        <f t="shared" ca="1" si="89"/>
        <v>4062.9166666666665</v>
      </c>
      <c r="BA350" s="312">
        <f t="shared" ca="1" si="86"/>
        <v>4062.9166666666665</v>
      </c>
      <c r="BB350" s="312">
        <f t="shared" ca="1" si="86"/>
        <v>4062.9166666666665</v>
      </c>
      <c r="BC350" s="312">
        <f t="shared" ca="1" si="86"/>
        <v>4062.9166666666665</v>
      </c>
      <c r="BD350" s="312">
        <f t="shared" ca="1" si="86"/>
        <v>4062.9166666666665</v>
      </c>
      <c r="BE350" s="312">
        <f t="shared" ca="1" si="86"/>
        <v>4062.9166666666665</v>
      </c>
      <c r="BF350" s="312">
        <f t="shared" ca="1" si="86"/>
        <v>4062.9166666666665</v>
      </c>
      <c r="BG350" s="312">
        <f t="shared" ca="1" si="86"/>
        <v>4062.9166666666665</v>
      </c>
    </row>
    <row r="351" spans="33:59">
      <c r="AJ351" s="312">
        <f ca="1">AJ$46/24</f>
        <v>4747.854166666667</v>
      </c>
      <c r="AK351" s="312">
        <f t="shared" ca="1" si="89"/>
        <v>4747.854166666667</v>
      </c>
      <c r="AL351" s="312">
        <f t="shared" ca="1" si="89"/>
        <v>4747.854166666667</v>
      </c>
      <c r="AM351" s="312">
        <f t="shared" ca="1" si="89"/>
        <v>4747.854166666667</v>
      </c>
      <c r="AN351" s="312">
        <f t="shared" ca="1" si="89"/>
        <v>4747.854166666667</v>
      </c>
      <c r="AO351" s="312">
        <f t="shared" ca="1" si="89"/>
        <v>4747.854166666667</v>
      </c>
      <c r="AP351" s="312">
        <f t="shared" ca="1" si="89"/>
        <v>4747.854166666667</v>
      </c>
      <c r="AQ351" s="312">
        <f t="shared" ca="1" si="89"/>
        <v>4747.854166666667</v>
      </c>
      <c r="AR351" s="312">
        <f t="shared" ca="1" si="89"/>
        <v>4747.854166666667</v>
      </c>
      <c r="AS351" s="312">
        <f t="shared" ca="1" si="89"/>
        <v>4747.854166666667</v>
      </c>
      <c r="AT351" s="312">
        <f t="shared" ca="1" si="89"/>
        <v>4747.854166666667</v>
      </c>
      <c r="AU351" s="312">
        <f t="shared" ca="1" si="89"/>
        <v>4747.854166666667</v>
      </c>
      <c r="AV351" s="312">
        <f t="shared" ca="1" si="89"/>
        <v>4747.854166666667</v>
      </c>
      <c r="AW351" s="312">
        <f t="shared" ca="1" si="89"/>
        <v>4747.854166666667</v>
      </c>
      <c r="AX351" s="312">
        <f t="shared" ca="1" si="89"/>
        <v>4747.854166666667</v>
      </c>
      <c r="AY351" s="312">
        <f t="shared" ca="1" si="89"/>
        <v>4747.854166666667</v>
      </c>
      <c r="AZ351" s="312">
        <f t="shared" ca="1" si="89"/>
        <v>4747.854166666667</v>
      </c>
      <c r="BA351" s="312">
        <f t="shared" ca="1" si="86"/>
        <v>4747.854166666667</v>
      </c>
      <c r="BB351" s="312">
        <f t="shared" ca="1" si="86"/>
        <v>4747.854166666667</v>
      </c>
      <c r="BC351" s="312">
        <f t="shared" ca="1" si="86"/>
        <v>4747.854166666667</v>
      </c>
      <c r="BD351" s="312">
        <f t="shared" ca="1" si="86"/>
        <v>4747.854166666667</v>
      </c>
      <c r="BE351" s="312">
        <f t="shared" ca="1" si="86"/>
        <v>4747.854166666667</v>
      </c>
      <c r="BF351" s="312">
        <f t="shared" ca="1" si="86"/>
        <v>4747.854166666667</v>
      </c>
      <c r="BG351" s="312">
        <f t="shared" ca="1" si="86"/>
        <v>4747.854166666667</v>
      </c>
    </row>
    <row r="352" spans="33:59">
      <c r="AJ352" s="312">
        <f ca="1">AJ$47/24</f>
        <v>2718.1875</v>
      </c>
      <c r="AK352" s="312">
        <f t="shared" ca="1" si="89"/>
        <v>2718.1875</v>
      </c>
      <c r="AL352" s="312">
        <f t="shared" ca="1" si="89"/>
        <v>2718.1875</v>
      </c>
      <c r="AM352" s="312">
        <f t="shared" ca="1" si="89"/>
        <v>2718.1875</v>
      </c>
      <c r="AN352" s="312">
        <f t="shared" ca="1" si="89"/>
        <v>2718.1875</v>
      </c>
      <c r="AO352" s="312">
        <f t="shared" ca="1" si="89"/>
        <v>2718.1875</v>
      </c>
      <c r="AP352" s="312">
        <f t="shared" ca="1" si="89"/>
        <v>2718.1875</v>
      </c>
      <c r="AQ352" s="312">
        <f t="shared" ca="1" si="89"/>
        <v>2718.1875</v>
      </c>
      <c r="AR352" s="312">
        <f t="shared" ca="1" si="89"/>
        <v>2718.1875</v>
      </c>
      <c r="AS352" s="312">
        <f t="shared" ca="1" si="89"/>
        <v>2718.1875</v>
      </c>
      <c r="AT352" s="312">
        <f t="shared" ca="1" si="89"/>
        <v>2718.1875</v>
      </c>
      <c r="AU352" s="312">
        <f t="shared" ca="1" si="89"/>
        <v>2718.1875</v>
      </c>
      <c r="AV352" s="312">
        <f t="shared" ca="1" si="89"/>
        <v>2718.1875</v>
      </c>
      <c r="AW352" s="312">
        <f t="shared" ca="1" si="89"/>
        <v>2718.1875</v>
      </c>
      <c r="AX352" s="312">
        <f t="shared" ca="1" si="89"/>
        <v>2718.1875</v>
      </c>
      <c r="AY352" s="312">
        <f t="shared" ca="1" si="89"/>
        <v>2718.1875</v>
      </c>
      <c r="AZ352" s="312">
        <f t="shared" ca="1" si="89"/>
        <v>2718.1875</v>
      </c>
      <c r="BA352" s="312">
        <f t="shared" ref="BA352:BJ367" ca="1" si="90">AZ352</f>
        <v>2718.1875</v>
      </c>
      <c r="BB352" s="312">
        <f t="shared" ca="1" si="90"/>
        <v>2718.1875</v>
      </c>
      <c r="BC352" s="312">
        <f t="shared" ca="1" si="90"/>
        <v>2718.1875</v>
      </c>
      <c r="BD352" s="312">
        <f t="shared" ca="1" si="90"/>
        <v>2718.1875</v>
      </c>
      <c r="BE352" s="312">
        <f t="shared" ca="1" si="90"/>
        <v>2718.1875</v>
      </c>
      <c r="BF352" s="312">
        <f t="shared" ca="1" si="90"/>
        <v>2718.1875</v>
      </c>
      <c r="BG352" s="312">
        <f t="shared" ca="1" si="90"/>
        <v>2718.1875</v>
      </c>
    </row>
    <row r="353" spans="36:62">
      <c r="AJ353" s="312">
        <f ca="1">AJ$47/24</f>
        <v>2718.1875</v>
      </c>
      <c r="AK353" s="312">
        <f t="shared" ca="1" si="89"/>
        <v>2718.1875</v>
      </c>
      <c r="AL353" s="312">
        <f t="shared" ca="1" si="89"/>
        <v>2718.1875</v>
      </c>
      <c r="AM353" s="312">
        <f t="shared" ca="1" si="89"/>
        <v>2718.1875</v>
      </c>
      <c r="AN353" s="312">
        <f t="shared" ca="1" si="89"/>
        <v>2718.1875</v>
      </c>
      <c r="AO353" s="312">
        <f t="shared" ca="1" si="89"/>
        <v>2718.1875</v>
      </c>
      <c r="AP353" s="312">
        <f t="shared" ca="1" si="89"/>
        <v>2718.1875</v>
      </c>
      <c r="AQ353" s="312">
        <f t="shared" ca="1" si="89"/>
        <v>2718.1875</v>
      </c>
      <c r="AR353" s="312">
        <f t="shared" ca="1" si="89"/>
        <v>2718.1875</v>
      </c>
      <c r="AS353" s="312">
        <f t="shared" ca="1" si="89"/>
        <v>2718.1875</v>
      </c>
      <c r="AT353" s="312">
        <f t="shared" ca="1" si="89"/>
        <v>2718.1875</v>
      </c>
      <c r="AU353" s="312">
        <f t="shared" ca="1" si="89"/>
        <v>2718.1875</v>
      </c>
      <c r="AV353" s="312">
        <f t="shared" ca="1" si="89"/>
        <v>2718.1875</v>
      </c>
      <c r="AW353" s="312">
        <f t="shared" ca="1" si="89"/>
        <v>2718.1875</v>
      </c>
      <c r="AX353" s="312">
        <f t="shared" ca="1" si="89"/>
        <v>2718.1875</v>
      </c>
      <c r="AY353" s="312">
        <f t="shared" ca="1" si="89"/>
        <v>2718.1875</v>
      </c>
      <c r="AZ353" s="312">
        <f t="shared" ca="1" si="89"/>
        <v>2718.1875</v>
      </c>
      <c r="BA353" s="312">
        <f t="shared" ca="1" si="90"/>
        <v>2718.1875</v>
      </c>
      <c r="BB353" s="312">
        <f t="shared" ca="1" si="90"/>
        <v>2718.1875</v>
      </c>
      <c r="BC353" s="312">
        <f t="shared" ca="1" si="90"/>
        <v>2718.1875</v>
      </c>
      <c r="BD353" s="312">
        <f t="shared" ca="1" si="90"/>
        <v>2718.1875</v>
      </c>
      <c r="BE353" s="312">
        <f t="shared" ca="1" si="90"/>
        <v>2718.1875</v>
      </c>
      <c r="BF353" s="312">
        <f t="shared" ca="1" si="90"/>
        <v>2718.1875</v>
      </c>
      <c r="BG353" s="312">
        <f t="shared" ca="1" si="90"/>
        <v>2718.1875</v>
      </c>
    </row>
    <row r="354" spans="36:62">
      <c r="AK354" s="312">
        <f ca="1">AK$44/24</f>
        <v>6814.5</v>
      </c>
      <c r="AL354" s="312">
        <f ca="1">AK354</f>
        <v>6814.5</v>
      </c>
      <c r="AM354" s="312">
        <f t="shared" ca="1" si="89"/>
        <v>6814.5</v>
      </c>
      <c r="AN354" s="312">
        <f t="shared" ca="1" si="89"/>
        <v>6814.5</v>
      </c>
      <c r="AO354" s="312">
        <f t="shared" ca="1" si="89"/>
        <v>6814.5</v>
      </c>
      <c r="AP354" s="312">
        <f t="shared" ca="1" si="89"/>
        <v>6814.5</v>
      </c>
      <c r="AQ354" s="312">
        <f t="shared" ca="1" si="89"/>
        <v>6814.5</v>
      </c>
      <c r="AR354" s="312">
        <f t="shared" ca="1" si="89"/>
        <v>6814.5</v>
      </c>
      <c r="AS354" s="312">
        <f t="shared" ca="1" si="89"/>
        <v>6814.5</v>
      </c>
      <c r="AT354" s="312">
        <f t="shared" ca="1" si="89"/>
        <v>6814.5</v>
      </c>
      <c r="AU354" s="312">
        <f t="shared" ca="1" si="89"/>
        <v>6814.5</v>
      </c>
      <c r="AV354" s="312">
        <f t="shared" ca="1" si="89"/>
        <v>6814.5</v>
      </c>
      <c r="AW354" s="312">
        <f t="shared" ca="1" si="89"/>
        <v>6814.5</v>
      </c>
      <c r="AX354" s="312">
        <f t="shared" ca="1" si="89"/>
        <v>6814.5</v>
      </c>
      <c r="AY354" s="312">
        <f t="shared" ca="1" si="89"/>
        <v>6814.5</v>
      </c>
      <c r="AZ354" s="312">
        <f t="shared" ca="1" si="89"/>
        <v>6814.5</v>
      </c>
      <c r="BA354" s="312">
        <f t="shared" ca="1" si="90"/>
        <v>6814.5</v>
      </c>
      <c r="BB354" s="312">
        <f t="shared" ca="1" si="90"/>
        <v>6814.5</v>
      </c>
      <c r="BC354" s="312">
        <f t="shared" ca="1" si="90"/>
        <v>6814.5</v>
      </c>
      <c r="BD354" s="312">
        <f t="shared" ca="1" si="90"/>
        <v>6814.5</v>
      </c>
      <c r="BE354" s="312">
        <f t="shared" ca="1" si="90"/>
        <v>6814.5</v>
      </c>
      <c r="BF354" s="312">
        <f t="shared" ca="1" si="90"/>
        <v>6814.5</v>
      </c>
      <c r="BG354" s="312">
        <f t="shared" ca="1" si="90"/>
        <v>6814.5</v>
      </c>
      <c r="BH354" s="312">
        <f ca="1">BG354</f>
        <v>6814.5</v>
      </c>
    </row>
    <row r="355" spans="36:62">
      <c r="AK355" s="312">
        <f ca="1">AK$45/24</f>
        <v>4108.520833333333</v>
      </c>
      <c r="AL355" s="312">
        <f t="shared" ref="AL355:BA359" ca="1" si="91">AK355</f>
        <v>4108.520833333333</v>
      </c>
      <c r="AM355" s="312">
        <f t="shared" ca="1" si="91"/>
        <v>4108.520833333333</v>
      </c>
      <c r="AN355" s="312">
        <f t="shared" ca="1" si="91"/>
        <v>4108.520833333333</v>
      </c>
      <c r="AO355" s="312">
        <f t="shared" ca="1" si="91"/>
        <v>4108.520833333333</v>
      </c>
      <c r="AP355" s="312">
        <f t="shared" ca="1" si="91"/>
        <v>4108.520833333333</v>
      </c>
      <c r="AQ355" s="312">
        <f t="shared" ca="1" si="91"/>
        <v>4108.520833333333</v>
      </c>
      <c r="AR355" s="312">
        <f t="shared" ca="1" si="91"/>
        <v>4108.520833333333</v>
      </c>
      <c r="AS355" s="312">
        <f t="shared" ca="1" si="91"/>
        <v>4108.520833333333</v>
      </c>
      <c r="AT355" s="312">
        <f t="shared" ca="1" si="91"/>
        <v>4108.520833333333</v>
      </c>
      <c r="AU355" s="312">
        <f t="shared" ca="1" si="91"/>
        <v>4108.520833333333</v>
      </c>
      <c r="AV355" s="312">
        <f t="shared" ca="1" si="91"/>
        <v>4108.520833333333</v>
      </c>
      <c r="AW355" s="312">
        <f t="shared" ca="1" si="91"/>
        <v>4108.520833333333</v>
      </c>
      <c r="AX355" s="312">
        <f t="shared" ca="1" si="91"/>
        <v>4108.520833333333</v>
      </c>
      <c r="AY355" s="312">
        <f t="shared" ca="1" si="91"/>
        <v>4108.520833333333</v>
      </c>
      <c r="AZ355" s="312">
        <f t="shared" ca="1" si="91"/>
        <v>4108.520833333333</v>
      </c>
      <c r="BA355" s="312">
        <f t="shared" ca="1" si="91"/>
        <v>4108.520833333333</v>
      </c>
      <c r="BB355" s="312">
        <f t="shared" ca="1" si="90"/>
        <v>4108.520833333333</v>
      </c>
      <c r="BC355" s="312">
        <f t="shared" ca="1" si="90"/>
        <v>4108.520833333333</v>
      </c>
      <c r="BD355" s="312">
        <f t="shared" ca="1" si="90"/>
        <v>4108.520833333333</v>
      </c>
      <c r="BE355" s="312">
        <f t="shared" ca="1" si="90"/>
        <v>4108.520833333333</v>
      </c>
      <c r="BF355" s="312">
        <f t="shared" ca="1" si="90"/>
        <v>4108.520833333333</v>
      </c>
      <c r="BG355" s="312">
        <f t="shared" ca="1" si="90"/>
        <v>4108.520833333333</v>
      </c>
      <c r="BH355" s="312">
        <f t="shared" ca="1" si="90"/>
        <v>4108.520833333333</v>
      </c>
    </row>
    <row r="356" spans="36:62">
      <c r="AK356" s="312">
        <f ca="1">AK$46/24</f>
        <v>4806.020833333333</v>
      </c>
      <c r="AL356" s="312">
        <f t="shared" ca="1" si="91"/>
        <v>4806.020833333333</v>
      </c>
      <c r="AM356" s="312">
        <f t="shared" ca="1" si="91"/>
        <v>4806.020833333333</v>
      </c>
      <c r="AN356" s="312">
        <f t="shared" ca="1" si="91"/>
        <v>4806.020833333333</v>
      </c>
      <c r="AO356" s="312">
        <f t="shared" ca="1" si="91"/>
        <v>4806.020833333333</v>
      </c>
      <c r="AP356" s="312">
        <f t="shared" ca="1" si="91"/>
        <v>4806.020833333333</v>
      </c>
      <c r="AQ356" s="312">
        <f t="shared" ca="1" si="91"/>
        <v>4806.020833333333</v>
      </c>
      <c r="AR356" s="312">
        <f t="shared" ca="1" si="91"/>
        <v>4806.020833333333</v>
      </c>
      <c r="AS356" s="312">
        <f t="shared" ca="1" si="91"/>
        <v>4806.020833333333</v>
      </c>
      <c r="AT356" s="312">
        <f t="shared" ca="1" si="91"/>
        <v>4806.020833333333</v>
      </c>
      <c r="AU356" s="312">
        <f t="shared" ca="1" si="91"/>
        <v>4806.020833333333</v>
      </c>
      <c r="AV356" s="312">
        <f t="shared" ca="1" si="91"/>
        <v>4806.020833333333</v>
      </c>
      <c r="AW356" s="312">
        <f t="shared" ca="1" si="91"/>
        <v>4806.020833333333</v>
      </c>
      <c r="AX356" s="312">
        <f t="shared" ca="1" si="91"/>
        <v>4806.020833333333</v>
      </c>
      <c r="AY356" s="312">
        <f t="shared" ca="1" si="91"/>
        <v>4806.020833333333</v>
      </c>
      <c r="AZ356" s="312">
        <f t="shared" ca="1" si="91"/>
        <v>4806.020833333333</v>
      </c>
      <c r="BA356" s="312">
        <f t="shared" ca="1" si="91"/>
        <v>4806.020833333333</v>
      </c>
      <c r="BB356" s="312">
        <f t="shared" ca="1" si="90"/>
        <v>4806.020833333333</v>
      </c>
      <c r="BC356" s="312">
        <f t="shared" ca="1" si="90"/>
        <v>4806.020833333333</v>
      </c>
      <c r="BD356" s="312">
        <f t="shared" ca="1" si="90"/>
        <v>4806.020833333333</v>
      </c>
      <c r="BE356" s="312">
        <f t="shared" ca="1" si="90"/>
        <v>4806.020833333333</v>
      </c>
      <c r="BF356" s="312">
        <f t="shared" ca="1" si="90"/>
        <v>4806.020833333333</v>
      </c>
      <c r="BG356" s="312">
        <f t="shared" ca="1" si="90"/>
        <v>4806.020833333333</v>
      </c>
      <c r="BH356" s="312">
        <f t="shared" ca="1" si="90"/>
        <v>4806.020833333333</v>
      </c>
    </row>
    <row r="357" spans="36:62">
      <c r="AK357" s="312">
        <f ca="1">AK$47/24</f>
        <v>2743.125</v>
      </c>
      <c r="AL357" s="312">
        <f t="shared" ca="1" si="91"/>
        <v>2743.125</v>
      </c>
      <c r="AM357" s="312">
        <f t="shared" ca="1" si="91"/>
        <v>2743.125</v>
      </c>
      <c r="AN357" s="312">
        <f t="shared" ca="1" si="91"/>
        <v>2743.125</v>
      </c>
      <c r="AO357" s="312">
        <f t="shared" ca="1" si="91"/>
        <v>2743.125</v>
      </c>
      <c r="AP357" s="312">
        <f t="shared" ca="1" si="91"/>
        <v>2743.125</v>
      </c>
      <c r="AQ357" s="312">
        <f t="shared" ca="1" si="91"/>
        <v>2743.125</v>
      </c>
      <c r="AR357" s="312">
        <f t="shared" ca="1" si="91"/>
        <v>2743.125</v>
      </c>
      <c r="AS357" s="312">
        <f t="shared" ca="1" si="91"/>
        <v>2743.125</v>
      </c>
      <c r="AT357" s="312">
        <f t="shared" ca="1" si="91"/>
        <v>2743.125</v>
      </c>
      <c r="AU357" s="312">
        <f t="shared" ca="1" si="91"/>
        <v>2743.125</v>
      </c>
      <c r="AV357" s="312">
        <f t="shared" ca="1" si="91"/>
        <v>2743.125</v>
      </c>
      <c r="AW357" s="312">
        <f t="shared" ca="1" si="91"/>
        <v>2743.125</v>
      </c>
      <c r="AX357" s="312">
        <f t="shared" ca="1" si="91"/>
        <v>2743.125</v>
      </c>
      <c r="AY357" s="312">
        <f t="shared" ca="1" si="91"/>
        <v>2743.125</v>
      </c>
      <c r="AZ357" s="312">
        <f t="shared" ca="1" si="91"/>
        <v>2743.125</v>
      </c>
      <c r="BA357" s="312">
        <f t="shared" ca="1" si="91"/>
        <v>2743.125</v>
      </c>
      <c r="BB357" s="312">
        <f t="shared" ca="1" si="90"/>
        <v>2743.125</v>
      </c>
      <c r="BC357" s="312">
        <f t="shared" ca="1" si="90"/>
        <v>2743.125</v>
      </c>
      <c r="BD357" s="312">
        <f t="shared" ca="1" si="90"/>
        <v>2743.125</v>
      </c>
      <c r="BE357" s="312">
        <f t="shared" ca="1" si="90"/>
        <v>2743.125</v>
      </c>
      <c r="BF357" s="312">
        <f t="shared" ca="1" si="90"/>
        <v>2743.125</v>
      </c>
      <c r="BG357" s="312">
        <f t="shared" ca="1" si="90"/>
        <v>2743.125</v>
      </c>
      <c r="BH357" s="312">
        <f t="shared" ca="1" si="90"/>
        <v>2743.125</v>
      </c>
    </row>
    <row r="358" spans="36:62">
      <c r="AK358" s="312">
        <f ca="1">AK$47/24</f>
        <v>2743.125</v>
      </c>
      <c r="AL358" s="312">
        <f t="shared" ca="1" si="91"/>
        <v>2743.125</v>
      </c>
      <c r="AM358" s="312">
        <f t="shared" ca="1" si="91"/>
        <v>2743.125</v>
      </c>
      <c r="AN358" s="312">
        <f t="shared" ca="1" si="91"/>
        <v>2743.125</v>
      </c>
      <c r="AO358" s="312">
        <f t="shared" ca="1" si="91"/>
        <v>2743.125</v>
      </c>
      <c r="AP358" s="312">
        <f t="shared" ca="1" si="91"/>
        <v>2743.125</v>
      </c>
      <c r="AQ358" s="312">
        <f t="shared" ca="1" si="91"/>
        <v>2743.125</v>
      </c>
      <c r="AR358" s="312">
        <f t="shared" ca="1" si="91"/>
        <v>2743.125</v>
      </c>
      <c r="AS358" s="312">
        <f t="shared" ca="1" si="91"/>
        <v>2743.125</v>
      </c>
      <c r="AT358" s="312">
        <f t="shared" ca="1" si="91"/>
        <v>2743.125</v>
      </c>
      <c r="AU358" s="312">
        <f t="shared" ca="1" si="91"/>
        <v>2743.125</v>
      </c>
      <c r="AV358" s="312">
        <f t="shared" ca="1" si="91"/>
        <v>2743.125</v>
      </c>
      <c r="AW358" s="312">
        <f t="shared" ca="1" si="91"/>
        <v>2743.125</v>
      </c>
      <c r="AX358" s="312">
        <f t="shared" ca="1" si="91"/>
        <v>2743.125</v>
      </c>
      <c r="AY358" s="312">
        <f t="shared" ca="1" si="91"/>
        <v>2743.125</v>
      </c>
      <c r="AZ358" s="312">
        <f t="shared" ca="1" si="91"/>
        <v>2743.125</v>
      </c>
      <c r="BA358" s="312">
        <f t="shared" ca="1" si="91"/>
        <v>2743.125</v>
      </c>
      <c r="BB358" s="312">
        <f t="shared" ca="1" si="90"/>
        <v>2743.125</v>
      </c>
      <c r="BC358" s="312">
        <f t="shared" ca="1" si="90"/>
        <v>2743.125</v>
      </c>
      <c r="BD358" s="312">
        <f t="shared" ca="1" si="90"/>
        <v>2743.125</v>
      </c>
      <c r="BE358" s="312">
        <f t="shared" ca="1" si="90"/>
        <v>2743.125</v>
      </c>
      <c r="BF358" s="312">
        <f t="shared" ca="1" si="90"/>
        <v>2743.125</v>
      </c>
      <c r="BG358" s="312">
        <f t="shared" ca="1" si="90"/>
        <v>2743.125</v>
      </c>
      <c r="BH358" s="312">
        <f t="shared" ca="1" si="90"/>
        <v>2743.125</v>
      </c>
    </row>
    <row r="359" spans="36:62">
      <c r="AL359" s="312">
        <f ca="1">AL$44/24</f>
        <v>6876.375</v>
      </c>
      <c r="AM359" s="312">
        <f ca="1">AL359</f>
        <v>6876.375</v>
      </c>
      <c r="AN359" s="312">
        <f t="shared" ca="1" si="91"/>
        <v>6876.375</v>
      </c>
      <c r="AO359" s="312">
        <f t="shared" ca="1" si="91"/>
        <v>6876.375</v>
      </c>
      <c r="AP359" s="312">
        <f t="shared" ca="1" si="91"/>
        <v>6876.375</v>
      </c>
      <c r="AQ359" s="312">
        <f t="shared" ca="1" si="91"/>
        <v>6876.375</v>
      </c>
      <c r="AR359" s="312">
        <f t="shared" ca="1" si="91"/>
        <v>6876.375</v>
      </c>
      <c r="AS359" s="312">
        <f t="shared" ca="1" si="91"/>
        <v>6876.375</v>
      </c>
      <c r="AT359" s="312">
        <f t="shared" ca="1" si="91"/>
        <v>6876.375</v>
      </c>
      <c r="AU359" s="312">
        <f t="shared" ca="1" si="91"/>
        <v>6876.375</v>
      </c>
      <c r="AV359" s="312">
        <f t="shared" ca="1" si="91"/>
        <v>6876.375</v>
      </c>
      <c r="AW359" s="312">
        <f t="shared" ca="1" si="91"/>
        <v>6876.375</v>
      </c>
      <c r="AX359" s="312">
        <f t="shared" ca="1" si="91"/>
        <v>6876.375</v>
      </c>
      <c r="AY359" s="312">
        <f t="shared" ca="1" si="91"/>
        <v>6876.375</v>
      </c>
      <c r="AZ359" s="312">
        <f t="shared" ca="1" si="91"/>
        <v>6876.375</v>
      </c>
      <c r="BA359" s="312">
        <f t="shared" ca="1" si="91"/>
        <v>6876.375</v>
      </c>
      <c r="BB359" s="312">
        <f t="shared" ca="1" si="90"/>
        <v>6876.375</v>
      </c>
      <c r="BC359" s="312">
        <f t="shared" ca="1" si="90"/>
        <v>6876.375</v>
      </c>
      <c r="BD359" s="312">
        <f t="shared" ca="1" si="90"/>
        <v>6876.375</v>
      </c>
      <c r="BE359" s="312">
        <f t="shared" ca="1" si="90"/>
        <v>6876.375</v>
      </c>
      <c r="BF359" s="312">
        <f t="shared" ca="1" si="90"/>
        <v>6876.375</v>
      </c>
      <c r="BG359" s="312">
        <f t="shared" ca="1" si="90"/>
        <v>6876.375</v>
      </c>
      <c r="BH359" s="312">
        <f t="shared" ca="1" si="90"/>
        <v>6876.375</v>
      </c>
      <c r="BI359" s="312">
        <f ca="1">BH359</f>
        <v>6876.375</v>
      </c>
    </row>
    <row r="360" spans="36:62">
      <c r="AL360" s="312">
        <f ca="1">AL$45/24</f>
        <v>4145.833333333333</v>
      </c>
      <c r="AM360" s="312">
        <f t="shared" ref="AM360:BB364" ca="1" si="92">AL360</f>
        <v>4145.833333333333</v>
      </c>
      <c r="AN360" s="312">
        <f t="shared" ca="1" si="92"/>
        <v>4145.833333333333</v>
      </c>
      <c r="AO360" s="312">
        <f t="shared" ca="1" si="92"/>
        <v>4145.833333333333</v>
      </c>
      <c r="AP360" s="312">
        <f t="shared" ca="1" si="92"/>
        <v>4145.833333333333</v>
      </c>
      <c r="AQ360" s="312">
        <f t="shared" ca="1" si="92"/>
        <v>4145.833333333333</v>
      </c>
      <c r="AR360" s="312">
        <f t="shared" ca="1" si="92"/>
        <v>4145.833333333333</v>
      </c>
      <c r="AS360" s="312">
        <f t="shared" ca="1" si="92"/>
        <v>4145.833333333333</v>
      </c>
      <c r="AT360" s="312">
        <f t="shared" ca="1" si="92"/>
        <v>4145.833333333333</v>
      </c>
      <c r="AU360" s="312">
        <f t="shared" ca="1" si="92"/>
        <v>4145.833333333333</v>
      </c>
      <c r="AV360" s="312">
        <f t="shared" ca="1" si="92"/>
        <v>4145.833333333333</v>
      </c>
      <c r="AW360" s="312">
        <f t="shared" ca="1" si="92"/>
        <v>4145.833333333333</v>
      </c>
      <c r="AX360" s="312">
        <f t="shared" ca="1" si="92"/>
        <v>4145.833333333333</v>
      </c>
      <c r="AY360" s="312">
        <f t="shared" ca="1" si="92"/>
        <v>4145.833333333333</v>
      </c>
      <c r="AZ360" s="312">
        <f t="shared" ca="1" si="92"/>
        <v>4145.833333333333</v>
      </c>
      <c r="BA360" s="312">
        <f t="shared" ca="1" si="92"/>
        <v>4145.833333333333</v>
      </c>
      <c r="BB360" s="312">
        <f t="shared" ca="1" si="92"/>
        <v>4145.833333333333</v>
      </c>
      <c r="BC360" s="312">
        <f t="shared" ca="1" si="90"/>
        <v>4145.833333333333</v>
      </c>
      <c r="BD360" s="312">
        <f t="shared" ca="1" si="90"/>
        <v>4145.833333333333</v>
      </c>
      <c r="BE360" s="312">
        <f t="shared" ca="1" si="90"/>
        <v>4145.833333333333</v>
      </c>
      <c r="BF360" s="312">
        <f t="shared" ca="1" si="90"/>
        <v>4145.833333333333</v>
      </c>
      <c r="BG360" s="312">
        <f t="shared" ca="1" si="90"/>
        <v>4145.833333333333</v>
      </c>
      <c r="BH360" s="312">
        <f t="shared" ca="1" si="90"/>
        <v>4145.833333333333</v>
      </c>
      <c r="BI360" s="312">
        <f t="shared" ca="1" si="90"/>
        <v>4145.833333333333</v>
      </c>
    </row>
    <row r="361" spans="36:62">
      <c r="AL361" s="312">
        <f ca="1">AL$46/24</f>
        <v>4849.645833333333</v>
      </c>
      <c r="AM361" s="312">
        <f t="shared" ca="1" si="92"/>
        <v>4849.645833333333</v>
      </c>
      <c r="AN361" s="312">
        <f t="shared" ca="1" si="92"/>
        <v>4849.645833333333</v>
      </c>
      <c r="AO361" s="312">
        <f t="shared" ca="1" si="92"/>
        <v>4849.645833333333</v>
      </c>
      <c r="AP361" s="312">
        <f t="shared" ca="1" si="92"/>
        <v>4849.645833333333</v>
      </c>
      <c r="AQ361" s="312">
        <f t="shared" ca="1" si="92"/>
        <v>4849.645833333333</v>
      </c>
      <c r="AR361" s="312">
        <f t="shared" ca="1" si="92"/>
        <v>4849.645833333333</v>
      </c>
      <c r="AS361" s="312">
        <f t="shared" ca="1" si="92"/>
        <v>4849.645833333333</v>
      </c>
      <c r="AT361" s="312">
        <f t="shared" ca="1" si="92"/>
        <v>4849.645833333333</v>
      </c>
      <c r="AU361" s="312">
        <f t="shared" ca="1" si="92"/>
        <v>4849.645833333333</v>
      </c>
      <c r="AV361" s="312">
        <f t="shared" ca="1" si="92"/>
        <v>4849.645833333333</v>
      </c>
      <c r="AW361" s="312">
        <f t="shared" ca="1" si="92"/>
        <v>4849.645833333333</v>
      </c>
      <c r="AX361" s="312">
        <f t="shared" ca="1" si="92"/>
        <v>4849.645833333333</v>
      </c>
      <c r="AY361" s="312">
        <f t="shared" ca="1" si="92"/>
        <v>4849.645833333333</v>
      </c>
      <c r="AZ361" s="312">
        <f t="shared" ca="1" si="92"/>
        <v>4849.645833333333</v>
      </c>
      <c r="BA361" s="312">
        <f t="shared" ca="1" si="92"/>
        <v>4849.645833333333</v>
      </c>
      <c r="BB361" s="312">
        <f t="shared" ca="1" si="92"/>
        <v>4849.645833333333</v>
      </c>
      <c r="BC361" s="312">
        <f t="shared" ca="1" si="90"/>
        <v>4849.645833333333</v>
      </c>
      <c r="BD361" s="312">
        <f t="shared" ca="1" si="90"/>
        <v>4849.645833333333</v>
      </c>
      <c r="BE361" s="312">
        <f t="shared" ca="1" si="90"/>
        <v>4849.645833333333</v>
      </c>
      <c r="BF361" s="312">
        <f t="shared" ca="1" si="90"/>
        <v>4849.645833333333</v>
      </c>
      <c r="BG361" s="312">
        <f t="shared" ca="1" si="90"/>
        <v>4849.645833333333</v>
      </c>
      <c r="BH361" s="312">
        <f t="shared" ca="1" si="90"/>
        <v>4849.645833333333</v>
      </c>
      <c r="BI361" s="312">
        <f t="shared" ca="1" si="90"/>
        <v>4849.645833333333</v>
      </c>
    </row>
    <row r="362" spans="36:62">
      <c r="AL362" s="312">
        <f ca="1">AL$47/24</f>
        <v>2768.0625</v>
      </c>
      <c r="AM362" s="312">
        <f t="shared" ca="1" si="92"/>
        <v>2768.0625</v>
      </c>
      <c r="AN362" s="312">
        <f t="shared" ca="1" si="92"/>
        <v>2768.0625</v>
      </c>
      <c r="AO362" s="312">
        <f t="shared" ca="1" si="92"/>
        <v>2768.0625</v>
      </c>
      <c r="AP362" s="312">
        <f t="shared" ca="1" si="92"/>
        <v>2768.0625</v>
      </c>
      <c r="AQ362" s="312">
        <f t="shared" ca="1" si="92"/>
        <v>2768.0625</v>
      </c>
      <c r="AR362" s="312">
        <f t="shared" ca="1" si="92"/>
        <v>2768.0625</v>
      </c>
      <c r="AS362" s="312">
        <f t="shared" ca="1" si="92"/>
        <v>2768.0625</v>
      </c>
      <c r="AT362" s="312">
        <f t="shared" ca="1" si="92"/>
        <v>2768.0625</v>
      </c>
      <c r="AU362" s="312">
        <f t="shared" ca="1" si="92"/>
        <v>2768.0625</v>
      </c>
      <c r="AV362" s="312">
        <f t="shared" ca="1" si="92"/>
        <v>2768.0625</v>
      </c>
      <c r="AW362" s="312">
        <f t="shared" ca="1" si="92"/>
        <v>2768.0625</v>
      </c>
      <c r="AX362" s="312">
        <f t="shared" ca="1" si="92"/>
        <v>2768.0625</v>
      </c>
      <c r="AY362" s="312">
        <f t="shared" ca="1" si="92"/>
        <v>2768.0625</v>
      </c>
      <c r="AZ362" s="312">
        <f t="shared" ca="1" si="92"/>
        <v>2768.0625</v>
      </c>
      <c r="BA362" s="312">
        <f t="shared" ca="1" si="92"/>
        <v>2768.0625</v>
      </c>
      <c r="BB362" s="312">
        <f t="shared" ca="1" si="92"/>
        <v>2768.0625</v>
      </c>
      <c r="BC362" s="312">
        <f t="shared" ca="1" si="90"/>
        <v>2768.0625</v>
      </c>
      <c r="BD362" s="312">
        <f t="shared" ca="1" si="90"/>
        <v>2768.0625</v>
      </c>
      <c r="BE362" s="312">
        <f t="shared" ca="1" si="90"/>
        <v>2768.0625</v>
      </c>
      <c r="BF362" s="312">
        <f t="shared" ca="1" si="90"/>
        <v>2768.0625</v>
      </c>
      <c r="BG362" s="312">
        <f t="shared" ca="1" si="90"/>
        <v>2768.0625</v>
      </c>
      <c r="BH362" s="312">
        <f t="shared" ca="1" si="90"/>
        <v>2768.0625</v>
      </c>
      <c r="BI362" s="312">
        <f t="shared" ca="1" si="90"/>
        <v>2768.0625</v>
      </c>
    </row>
    <row r="363" spans="36:62">
      <c r="AL363" s="312">
        <f ca="1">AL$47/24</f>
        <v>2768.0625</v>
      </c>
      <c r="AM363" s="312">
        <f t="shared" ca="1" si="92"/>
        <v>2768.0625</v>
      </c>
      <c r="AN363" s="312">
        <f t="shared" ca="1" si="92"/>
        <v>2768.0625</v>
      </c>
      <c r="AO363" s="312">
        <f t="shared" ca="1" si="92"/>
        <v>2768.0625</v>
      </c>
      <c r="AP363" s="312">
        <f t="shared" ca="1" si="92"/>
        <v>2768.0625</v>
      </c>
      <c r="AQ363" s="312">
        <f t="shared" ca="1" si="92"/>
        <v>2768.0625</v>
      </c>
      <c r="AR363" s="312">
        <f t="shared" ca="1" si="92"/>
        <v>2768.0625</v>
      </c>
      <c r="AS363" s="312">
        <f t="shared" ca="1" si="92"/>
        <v>2768.0625</v>
      </c>
      <c r="AT363" s="312">
        <f t="shared" ca="1" si="92"/>
        <v>2768.0625</v>
      </c>
      <c r="AU363" s="312">
        <f t="shared" ca="1" si="92"/>
        <v>2768.0625</v>
      </c>
      <c r="AV363" s="312">
        <f t="shared" ca="1" si="92"/>
        <v>2768.0625</v>
      </c>
      <c r="AW363" s="312">
        <f t="shared" ca="1" si="92"/>
        <v>2768.0625</v>
      </c>
      <c r="AX363" s="312">
        <f t="shared" ca="1" si="92"/>
        <v>2768.0625</v>
      </c>
      <c r="AY363" s="312">
        <f t="shared" ca="1" si="92"/>
        <v>2768.0625</v>
      </c>
      <c r="AZ363" s="312">
        <f t="shared" ca="1" si="92"/>
        <v>2768.0625</v>
      </c>
      <c r="BA363" s="312">
        <f t="shared" ca="1" si="92"/>
        <v>2768.0625</v>
      </c>
      <c r="BB363" s="312">
        <f t="shared" ca="1" si="92"/>
        <v>2768.0625</v>
      </c>
      <c r="BC363" s="312">
        <f t="shared" ca="1" si="90"/>
        <v>2768.0625</v>
      </c>
      <c r="BD363" s="312">
        <f t="shared" ca="1" si="90"/>
        <v>2768.0625</v>
      </c>
      <c r="BE363" s="312">
        <f t="shared" ca="1" si="90"/>
        <v>2768.0625</v>
      </c>
      <c r="BF363" s="312">
        <f t="shared" ca="1" si="90"/>
        <v>2768.0625</v>
      </c>
      <c r="BG363" s="312">
        <f t="shared" ca="1" si="90"/>
        <v>2768.0625</v>
      </c>
      <c r="BH363" s="312">
        <f t="shared" ca="1" si="90"/>
        <v>2768.0625</v>
      </c>
      <c r="BI363" s="312">
        <f t="shared" ca="1" si="90"/>
        <v>2768.0625</v>
      </c>
    </row>
    <row r="364" spans="36:62">
      <c r="AM364" s="312">
        <f ca="1">AM$44/24</f>
        <v>6927.9375</v>
      </c>
      <c r="AN364" s="312">
        <f ca="1">AM364</f>
        <v>6927.9375</v>
      </c>
      <c r="AO364" s="312">
        <f t="shared" ca="1" si="92"/>
        <v>6927.9375</v>
      </c>
      <c r="AP364" s="312">
        <f t="shared" ca="1" si="92"/>
        <v>6927.9375</v>
      </c>
      <c r="AQ364" s="312">
        <f t="shared" ca="1" si="92"/>
        <v>6927.9375</v>
      </c>
      <c r="AR364" s="312">
        <f t="shared" ca="1" si="92"/>
        <v>6927.9375</v>
      </c>
      <c r="AS364" s="312">
        <f t="shared" ca="1" si="92"/>
        <v>6927.9375</v>
      </c>
      <c r="AT364" s="312">
        <f t="shared" ca="1" si="92"/>
        <v>6927.9375</v>
      </c>
      <c r="AU364" s="312">
        <f t="shared" ca="1" si="92"/>
        <v>6927.9375</v>
      </c>
      <c r="AV364" s="312">
        <f t="shared" ca="1" si="92"/>
        <v>6927.9375</v>
      </c>
      <c r="AW364" s="312">
        <f t="shared" ca="1" si="92"/>
        <v>6927.9375</v>
      </c>
      <c r="AX364" s="312">
        <f t="shared" ca="1" si="92"/>
        <v>6927.9375</v>
      </c>
      <c r="AY364" s="312">
        <f t="shared" ca="1" si="92"/>
        <v>6927.9375</v>
      </c>
      <c r="AZ364" s="312">
        <f t="shared" ca="1" si="92"/>
        <v>6927.9375</v>
      </c>
      <c r="BA364" s="312">
        <f t="shared" ca="1" si="92"/>
        <v>6927.9375</v>
      </c>
      <c r="BB364" s="312">
        <f t="shared" ca="1" si="92"/>
        <v>6927.9375</v>
      </c>
      <c r="BC364" s="312">
        <f t="shared" ca="1" si="90"/>
        <v>6927.9375</v>
      </c>
      <c r="BD364" s="312">
        <f t="shared" ca="1" si="90"/>
        <v>6927.9375</v>
      </c>
      <c r="BE364" s="312">
        <f t="shared" ca="1" si="90"/>
        <v>6927.9375</v>
      </c>
      <c r="BF364" s="312">
        <f t="shared" ca="1" si="90"/>
        <v>6927.9375</v>
      </c>
      <c r="BG364" s="312">
        <f t="shared" ca="1" si="90"/>
        <v>6927.9375</v>
      </c>
      <c r="BH364" s="312">
        <f t="shared" ca="1" si="90"/>
        <v>6927.9375</v>
      </c>
      <c r="BI364" s="312">
        <f t="shared" ca="1" si="90"/>
        <v>6927.9375</v>
      </c>
      <c r="BJ364" s="312">
        <f ca="1">BI364</f>
        <v>6927.9375</v>
      </c>
    </row>
    <row r="365" spans="36:62">
      <c r="AM365" s="312">
        <f ca="1">AM$45/24</f>
        <v>4179</v>
      </c>
      <c r="AN365" s="312">
        <f t="shared" ref="AN365:BC369" ca="1" si="93">AM365</f>
        <v>4179</v>
      </c>
      <c r="AO365" s="312">
        <f t="shared" ca="1" si="93"/>
        <v>4179</v>
      </c>
      <c r="AP365" s="312">
        <f t="shared" ca="1" si="93"/>
        <v>4179</v>
      </c>
      <c r="AQ365" s="312">
        <f t="shared" ca="1" si="93"/>
        <v>4179</v>
      </c>
      <c r="AR365" s="312">
        <f t="shared" ca="1" si="93"/>
        <v>4179</v>
      </c>
      <c r="AS365" s="312">
        <f t="shared" ca="1" si="93"/>
        <v>4179</v>
      </c>
      <c r="AT365" s="312">
        <f t="shared" ca="1" si="93"/>
        <v>4179</v>
      </c>
      <c r="AU365" s="312">
        <f t="shared" ca="1" si="93"/>
        <v>4179</v>
      </c>
      <c r="AV365" s="312">
        <f t="shared" ca="1" si="93"/>
        <v>4179</v>
      </c>
      <c r="AW365" s="312">
        <f t="shared" ca="1" si="93"/>
        <v>4179</v>
      </c>
      <c r="AX365" s="312">
        <f t="shared" ca="1" si="93"/>
        <v>4179</v>
      </c>
      <c r="AY365" s="312">
        <f t="shared" ca="1" si="93"/>
        <v>4179</v>
      </c>
      <c r="AZ365" s="312">
        <f t="shared" ca="1" si="93"/>
        <v>4179</v>
      </c>
      <c r="BA365" s="312">
        <f t="shared" ca="1" si="93"/>
        <v>4179</v>
      </c>
      <c r="BB365" s="312">
        <f t="shared" ca="1" si="93"/>
        <v>4179</v>
      </c>
      <c r="BC365" s="312">
        <f t="shared" ca="1" si="93"/>
        <v>4179</v>
      </c>
      <c r="BD365" s="312">
        <f t="shared" ca="1" si="90"/>
        <v>4179</v>
      </c>
      <c r="BE365" s="312">
        <f t="shared" ca="1" si="90"/>
        <v>4179</v>
      </c>
      <c r="BF365" s="312">
        <f t="shared" ca="1" si="90"/>
        <v>4179</v>
      </c>
      <c r="BG365" s="312">
        <f t="shared" ca="1" si="90"/>
        <v>4179</v>
      </c>
      <c r="BH365" s="312">
        <f t="shared" ca="1" si="90"/>
        <v>4179</v>
      </c>
      <c r="BI365" s="312">
        <f t="shared" ca="1" si="90"/>
        <v>4179</v>
      </c>
      <c r="BJ365" s="312">
        <f t="shared" ca="1" si="90"/>
        <v>4179</v>
      </c>
    </row>
    <row r="366" spans="36:62">
      <c r="AM366" s="312">
        <f ca="1">AM$46/24</f>
        <v>4886</v>
      </c>
      <c r="AN366" s="312">
        <f t="shared" ca="1" si="93"/>
        <v>4886</v>
      </c>
      <c r="AO366" s="312">
        <f t="shared" ca="1" si="93"/>
        <v>4886</v>
      </c>
      <c r="AP366" s="312">
        <f t="shared" ca="1" si="93"/>
        <v>4886</v>
      </c>
      <c r="AQ366" s="312">
        <f t="shared" ca="1" si="93"/>
        <v>4886</v>
      </c>
      <c r="AR366" s="312">
        <f t="shared" ca="1" si="93"/>
        <v>4886</v>
      </c>
      <c r="AS366" s="312">
        <f t="shared" ca="1" si="93"/>
        <v>4886</v>
      </c>
      <c r="AT366" s="312">
        <f t="shared" ca="1" si="93"/>
        <v>4886</v>
      </c>
      <c r="AU366" s="312">
        <f t="shared" ca="1" si="93"/>
        <v>4886</v>
      </c>
      <c r="AV366" s="312">
        <f t="shared" ca="1" si="93"/>
        <v>4886</v>
      </c>
      <c r="AW366" s="312">
        <f t="shared" ca="1" si="93"/>
        <v>4886</v>
      </c>
      <c r="AX366" s="312">
        <f t="shared" ca="1" si="93"/>
        <v>4886</v>
      </c>
      <c r="AY366" s="312">
        <f t="shared" ca="1" si="93"/>
        <v>4886</v>
      </c>
      <c r="AZ366" s="312">
        <f t="shared" ca="1" si="93"/>
        <v>4886</v>
      </c>
      <c r="BA366" s="312">
        <f t="shared" ca="1" si="93"/>
        <v>4886</v>
      </c>
      <c r="BB366" s="312">
        <f t="shared" ca="1" si="93"/>
        <v>4886</v>
      </c>
      <c r="BC366" s="312">
        <f t="shared" ca="1" si="93"/>
        <v>4886</v>
      </c>
      <c r="BD366" s="312">
        <f t="shared" ca="1" si="90"/>
        <v>4886</v>
      </c>
      <c r="BE366" s="312">
        <f t="shared" ca="1" si="90"/>
        <v>4886</v>
      </c>
      <c r="BF366" s="312">
        <f t="shared" ca="1" si="90"/>
        <v>4886</v>
      </c>
      <c r="BG366" s="312">
        <f t="shared" ca="1" si="90"/>
        <v>4886</v>
      </c>
      <c r="BH366" s="312">
        <f t="shared" ca="1" si="90"/>
        <v>4886</v>
      </c>
      <c r="BI366" s="312">
        <f t="shared" ca="1" si="90"/>
        <v>4886</v>
      </c>
      <c r="BJ366" s="312">
        <f t="shared" ca="1" si="90"/>
        <v>4886</v>
      </c>
    </row>
    <row r="367" spans="36:62">
      <c r="AM367" s="312">
        <f ca="1">AM$47/24</f>
        <v>2793</v>
      </c>
      <c r="AN367" s="312">
        <f t="shared" ca="1" si="93"/>
        <v>2793</v>
      </c>
      <c r="AO367" s="312">
        <f t="shared" ca="1" si="93"/>
        <v>2793</v>
      </c>
      <c r="AP367" s="312">
        <f t="shared" ca="1" si="93"/>
        <v>2793</v>
      </c>
      <c r="AQ367" s="312">
        <f t="shared" ca="1" si="93"/>
        <v>2793</v>
      </c>
      <c r="AR367" s="312">
        <f t="shared" ca="1" si="93"/>
        <v>2793</v>
      </c>
      <c r="AS367" s="312">
        <f t="shared" ca="1" si="93"/>
        <v>2793</v>
      </c>
      <c r="AT367" s="312">
        <f t="shared" ca="1" si="93"/>
        <v>2793</v>
      </c>
      <c r="AU367" s="312">
        <f t="shared" ca="1" si="93"/>
        <v>2793</v>
      </c>
      <c r="AV367" s="312">
        <f t="shared" ca="1" si="93"/>
        <v>2793</v>
      </c>
      <c r="AW367" s="312">
        <f t="shared" ca="1" si="93"/>
        <v>2793</v>
      </c>
      <c r="AX367" s="312">
        <f t="shared" ca="1" si="93"/>
        <v>2793</v>
      </c>
      <c r="AY367" s="312">
        <f t="shared" ca="1" si="93"/>
        <v>2793</v>
      </c>
      <c r="AZ367" s="312">
        <f t="shared" ca="1" si="93"/>
        <v>2793</v>
      </c>
      <c r="BA367" s="312">
        <f t="shared" ca="1" si="93"/>
        <v>2793</v>
      </c>
      <c r="BB367" s="312">
        <f t="shared" ca="1" si="93"/>
        <v>2793</v>
      </c>
      <c r="BC367" s="312">
        <f t="shared" ca="1" si="93"/>
        <v>2793</v>
      </c>
      <c r="BD367" s="312">
        <f t="shared" ca="1" si="90"/>
        <v>2793</v>
      </c>
      <c r="BE367" s="312">
        <f t="shared" ca="1" si="90"/>
        <v>2793</v>
      </c>
      <c r="BF367" s="312">
        <f t="shared" ca="1" si="90"/>
        <v>2793</v>
      </c>
      <c r="BG367" s="312">
        <f t="shared" ca="1" si="90"/>
        <v>2793</v>
      </c>
      <c r="BH367" s="312">
        <f t="shared" ca="1" si="90"/>
        <v>2793</v>
      </c>
      <c r="BI367" s="312">
        <f t="shared" ca="1" si="90"/>
        <v>2793</v>
      </c>
      <c r="BJ367" s="312">
        <f t="shared" ca="1" si="90"/>
        <v>2793</v>
      </c>
    </row>
    <row r="368" spans="36:62">
      <c r="AM368" s="312">
        <f ca="1">AM$47/24</f>
        <v>2793</v>
      </c>
      <c r="AN368" s="312">
        <f t="shared" ca="1" si="93"/>
        <v>2793</v>
      </c>
      <c r="AO368" s="312">
        <f t="shared" ca="1" si="93"/>
        <v>2793</v>
      </c>
      <c r="AP368" s="312">
        <f t="shared" ca="1" si="93"/>
        <v>2793</v>
      </c>
      <c r="AQ368" s="312">
        <f t="shared" ca="1" si="93"/>
        <v>2793</v>
      </c>
      <c r="AR368" s="312">
        <f t="shared" ca="1" si="93"/>
        <v>2793</v>
      </c>
      <c r="AS368" s="312">
        <f t="shared" ca="1" si="93"/>
        <v>2793</v>
      </c>
      <c r="AT368" s="312">
        <f t="shared" ca="1" si="93"/>
        <v>2793</v>
      </c>
      <c r="AU368" s="312">
        <f t="shared" ca="1" si="93"/>
        <v>2793</v>
      </c>
      <c r="AV368" s="312">
        <f t="shared" ca="1" si="93"/>
        <v>2793</v>
      </c>
      <c r="AW368" s="312">
        <f t="shared" ca="1" si="93"/>
        <v>2793</v>
      </c>
      <c r="AX368" s="312">
        <f t="shared" ca="1" si="93"/>
        <v>2793</v>
      </c>
      <c r="AY368" s="312">
        <f t="shared" ca="1" si="93"/>
        <v>2793</v>
      </c>
      <c r="AZ368" s="312">
        <f t="shared" ca="1" si="93"/>
        <v>2793</v>
      </c>
      <c r="BA368" s="312">
        <f t="shared" ca="1" si="93"/>
        <v>2793</v>
      </c>
      <c r="BB368" s="312">
        <f t="shared" ca="1" si="93"/>
        <v>2793</v>
      </c>
      <c r="BC368" s="312">
        <f t="shared" ca="1" si="93"/>
        <v>2793</v>
      </c>
      <c r="BD368" s="312">
        <f t="shared" ref="BD368:BM383" ca="1" si="94">BC368</f>
        <v>2793</v>
      </c>
      <c r="BE368" s="312">
        <f t="shared" ca="1" si="94"/>
        <v>2793</v>
      </c>
      <c r="BF368" s="312">
        <f t="shared" ca="1" si="94"/>
        <v>2793</v>
      </c>
      <c r="BG368" s="312">
        <f t="shared" ca="1" si="94"/>
        <v>2793</v>
      </c>
      <c r="BH368" s="312">
        <f t="shared" ca="1" si="94"/>
        <v>2793</v>
      </c>
      <c r="BI368" s="312">
        <f t="shared" ca="1" si="94"/>
        <v>2793</v>
      </c>
      <c r="BJ368" s="312">
        <f t="shared" ca="1" si="94"/>
        <v>2793</v>
      </c>
    </row>
    <row r="369" spans="40:76">
      <c r="AN369" s="312">
        <f ca="1">AN$44/24</f>
        <v>6967.125</v>
      </c>
      <c r="AO369" s="312">
        <f ca="1">AN369</f>
        <v>6967.125</v>
      </c>
      <c r="AP369" s="312">
        <f t="shared" ca="1" si="93"/>
        <v>6967.125</v>
      </c>
      <c r="AQ369" s="312">
        <f t="shared" ca="1" si="93"/>
        <v>6967.125</v>
      </c>
      <c r="AR369" s="312">
        <f t="shared" ca="1" si="93"/>
        <v>6967.125</v>
      </c>
      <c r="AS369" s="312">
        <f t="shared" ca="1" si="93"/>
        <v>6967.125</v>
      </c>
      <c r="AT369" s="312">
        <f t="shared" ca="1" si="93"/>
        <v>6967.125</v>
      </c>
      <c r="AU369" s="312">
        <f t="shared" ca="1" si="93"/>
        <v>6967.125</v>
      </c>
      <c r="AV369" s="312">
        <f t="shared" ca="1" si="93"/>
        <v>6967.125</v>
      </c>
      <c r="AW369" s="312">
        <f t="shared" ca="1" si="93"/>
        <v>6967.125</v>
      </c>
      <c r="AX369" s="312">
        <f t="shared" ca="1" si="93"/>
        <v>6967.125</v>
      </c>
      <c r="AY369" s="312">
        <f t="shared" ca="1" si="93"/>
        <v>6967.125</v>
      </c>
      <c r="AZ369" s="312">
        <f t="shared" ca="1" si="93"/>
        <v>6967.125</v>
      </c>
      <c r="BA369" s="312">
        <f t="shared" ca="1" si="93"/>
        <v>6967.125</v>
      </c>
      <c r="BB369" s="312">
        <f t="shared" ca="1" si="93"/>
        <v>6967.125</v>
      </c>
      <c r="BC369" s="312">
        <f t="shared" ca="1" si="93"/>
        <v>6967.125</v>
      </c>
      <c r="BD369" s="312">
        <f t="shared" ca="1" si="94"/>
        <v>6967.125</v>
      </c>
      <c r="BE369" s="312">
        <f t="shared" ca="1" si="94"/>
        <v>6967.125</v>
      </c>
      <c r="BF369" s="312">
        <f t="shared" ca="1" si="94"/>
        <v>6967.125</v>
      </c>
      <c r="BG369" s="312">
        <f t="shared" ca="1" si="94"/>
        <v>6967.125</v>
      </c>
      <c r="BH369" s="312">
        <f t="shared" ca="1" si="94"/>
        <v>6967.125</v>
      </c>
      <c r="BI369" s="312">
        <f t="shared" ca="1" si="94"/>
        <v>6967.125</v>
      </c>
      <c r="BJ369" s="312">
        <f t="shared" ca="1" si="94"/>
        <v>6967.125</v>
      </c>
      <c r="BK369" s="312">
        <f ca="1">BJ369</f>
        <v>6967.125</v>
      </c>
    </row>
    <row r="370" spans="40:76">
      <c r="AN370" s="312">
        <f ca="1">AN$45/24</f>
        <v>4199.729166666667</v>
      </c>
      <c r="AO370" s="312">
        <f t="shared" ref="AO370:BD374" ca="1" si="95">AN370</f>
        <v>4199.729166666667</v>
      </c>
      <c r="AP370" s="312">
        <f t="shared" ca="1" si="95"/>
        <v>4199.729166666667</v>
      </c>
      <c r="AQ370" s="312">
        <f t="shared" ca="1" si="95"/>
        <v>4199.729166666667</v>
      </c>
      <c r="AR370" s="312">
        <f t="shared" ca="1" si="95"/>
        <v>4199.729166666667</v>
      </c>
      <c r="AS370" s="312">
        <f t="shared" ca="1" si="95"/>
        <v>4199.729166666667</v>
      </c>
      <c r="AT370" s="312">
        <f t="shared" ca="1" si="95"/>
        <v>4199.729166666667</v>
      </c>
      <c r="AU370" s="312">
        <f t="shared" ca="1" si="95"/>
        <v>4199.729166666667</v>
      </c>
      <c r="AV370" s="312">
        <f t="shared" ca="1" si="95"/>
        <v>4199.729166666667</v>
      </c>
      <c r="AW370" s="312">
        <f t="shared" ca="1" si="95"/>
        <v>4199.729166666667</v>
      </c>
      <c r="AX370" s="312">
        <f t="shared" ca="1" si="95"/>
        <v>4199.729166666667</v>
      </c>
      <c r="AY370" s="312">
        <f t="shared" ca="1" si="95"/>
        <v>4199.729166666667</v>
      </c>
      <c r="AZ370" s="312">
        <f t="shared" ca="1" si="95"/>
        <v>4199.729166666667</v>
      </c>
      <c r="BA370" s="312">
        <f t="shared" ca="1" si="95"/>
        <v>4199.729166666667</v>
      </c>
      <c r="BB370" s="312">
        <f t="shared" ca="1" si="95"/>
        <v>4199.729166666667</v>
      </c>
      <c r="BC370" s="312">
        <f t="shared" ca="1" si="95"/>
        <v>4199.729166666667</v>
      </c>
      <c r="BD370" s="312">
        <f t="shared" ca="1" si="95"/>
        <v>4199.729166666667</v>
      </c>
      <c r="BE370" s="312">
        <f t="shared" ca="1" si="94"/>
        <v>4199.729166666667</v>
      </c>
      <c r="BF370" s="312">
        <f t="shared" ca="1" si="94"/>
        <v>4199.729166666667</v>
      </c>
      <c r="BG370" s="312">
        <f t="shared" ca="1" si="94"/>
        <v>4199.729166666667</v>
      </c>
      <c r="BH370" s="312">
        <f t="shared" ca="1" si="94"/>
        <v>4199.729166666667</v>
      </c>
      <c r="BI370" s="312">
        <f t="shared" ca="1" si="94"/>
        <v>4199.729166666667</v>
      </c>
      <c r="BJ370" s="312">
        <f t="shared" ca="1" si="94"/>
        <v>4199.729166666667</v>
      </c>
      <c r="BK370" s="312">
        <f t="shared" ca="1" si="94"/>
        <v>4199.729166666667</v>
      </c>
    </row>
    <row r="371" spans="40:76">
      <c r="AN371" s="312">
        <f ca="1">AN$46/24</f>
        <v>4915.083333333333</v>
      </c>
      <c r="AO371" s="312">
        <f t="shared" ca="1" si="95"/>
        <v>4915.083333333333</v>
      </c>
      <c r="AP371" s="312">
        <f t="shared" ca="1" si="95"/>
        <v>4915.083333333333</v>
      </c>
      <c r="AQ371" s="312">
        <f t="shared" ca="1" si="95"/>
        <v>4915.083333333333</v>
      </c>
      <c r="AR371" s="312">
        <f t="shared" ca="1" si="95"/>
        <v>4915.083333333333</v>
      </c>
      <c r="AS371" s="312">
        <f t="shared" ca="1" si="95"/>
        <v>4915.083333333333</v>
      </c>
      <c r="AT371" s="312">
        <f t="shared" ca="1" si="95"/>
        <v>4915.083333333333</v>
      </c>
      <c r="AU371" s="312">
        <f t="shared" ca="1" si="95"/>
        <v>4915.083333333333</v>
      </c>
      <c r="AV371" s="312">
        <f t="shared" ca="1" si="95"/>
        <v>4915.083333333333</v>
      </c>
      <c r="AW371" s="312">
        <f t="shared" ca="1" si="95"/>
        <v>4915.083333333333</v>
      </c>
      <c r="AX371" s="312">
        <f t="shared" ca="1" si="95"/>
        <v>4915.083333333333</v>
      </c>
      <c r="AY371" s="312">
        <f t="shared" ca="1" si="95"/>
        <v>4915.083333333333</v>
      </c>
      <c r="AZ371" s="312">
        <f t="shared" ca="1" si="95"/>
        <v>4915.083333333333</v>
      </c>
      <c r="BA371" s="312">
        <f t="shared" ca="1" si="95"/>
        <v>4915.083333333333</v>
      </c>
      <c r="BB371" s="312">
        <f t="shared" ca="1" si="95"/>
        <v>4915.083333333333</v>
      </c>
      <c r="BC371" s="312">
        <f t="shared" ca="1" si="95"/>
        <v>4915.083333333333</v>
      </c>
      <c r="BD371" s="312">
        <f t="shared" ca="1" si="95"/>
        <v>4915.083333333333</v>
      </c>
      <c r="BE371" s="312">
        <f t="shared" ca="1" si="94"/>
        <v>4915.083333333333</v>
      </c>
      <c r="BF371" s="312">
        <f t="shared" ca="1" si="94"/>
        <v>4915.083333333333</v>
      </c>
      <c r="BG371" s="312">
        <f t="shared" ca="1" si="94"/>
        <v>4915.083333333333</v>
      </c>
      <c r="BH371" s="312">
        <f t="shared" ca="1" si="94"/>
        <v>4915.083333333333</v>
      </c>
      <c r="BI371" s="312">
        <f t="shared" ca="1" si="94"/>
        <v>4915.083333333333</v>
      </c>
      <c r="BJ371" s="312">
        <f t="shared" ca="1" si="94"/>
        <v>4915.083333333333</v>
      </c>
      <c r="BK371" s="312">
        <f t="shared" ca="1" si="94"/>
        <v>4915.083333333333</v>
      </c>
    </row>
    <row r="372" spans="40:76">
      <c r="AN372" s="312">
        <f ca="1">AN$47/24</f>
        <v>2809.625</v>
      </c>
      <c r="AO372" s="312">
        <f t="shared" ca="1" si="95"/>
        <v>2809.625</v>
      </c>
      <c r="AP372" s="312">
        <f t="shared" ca="1" si="95"/>
        <v>2809.625</v>
      </c>
      <c r="AQ372" s="312">
        <f t="shared" ca="1" si="95"/>
        <v>2809.625</v>
      </c>
      <c r="AR372" s="312">
        <f t="shared" ca="1" si="95"/>
        <v>2809.625</v>
      </c>
      <c r="AS372" s="312">
        <f t="shared" ca="1" si="95"/>
        <v>2809.625</v>
      </c>
      <c r="AT372" s="312">
        <f t="shared" ca="1" si="95"/>
        <v>2809.625</v>
      </c>
      <c r="AU372" s="312">
        <f t="shared" ca="1" si="95"/>
        <v>2809.625</v>
      </c>
      <c r="AV372" s="312">
        <f t="shared" ca="1" si="95"/>
        <v>2809.625</v>
      </c>
      <c r="AW372" s="312">
        <f t="shared" ca="1" si="95"/>
        <v>2809.625</v>
      </c>
      <c r="AX372" s="312">
        <f t="shared" ca="1" si="95"/>
        <v>2809.625</v>
      </c>
      <c r="AY372" s="312">
        <f t="shared" ca="1" si="95"/>
        <v>2809.625</v>
      </c>
      <c r="AZ372" s="312">
        <f t="shared" ca="1" si="95"/>
        <v>2809.625</v>
      </c>
      <c r="BA372" s="312">
        <f t="shared" ca="1" si="95"/>
        <v>2809.625</v>
      </c>
      <c r="BB372" s="312">
        <f t="shared" ca="1" si="95"/>
        <v>2809.625</v>
      </c>
      <c r="BC372" s="312">
        <f t="shared" ca="1" si="95"/>
        <v>2809.625</v>
      </c>
      <c r="BD372" s="312">
        <f t="shared" ca="1" si="95"/>
        <v>2809.625</v>
      </c>
      <c r="BE372" s="312">
        <f t="shared" ca="1" si="94"/>
        <v>2809.625</v>
      </c>
      <c r="BF372" s="312">
        <f t="shared" ca="1" si="94"/>
        <v>2809.625</v>
      </c>
      <c r="BG372" s="312">
        <f t="shared" ca="1" si="94"/>
        <v>2809.625</v>
      </c>
      <c r="BH372" s="312">
        <f t="shared" ca="1" si="94"/>
        <v>2809.625</v>
      </c>
      <c r="BI372" s="312">
        <f t="shared" ca="1" si="94"/>
        <v>2809.625</v>
      </c>
      <c r="BJ372" s="312">
        <f t="shared" ca="1" si="94"/>
        <v>2809.625</v>
      </c>
      <c r="BK372" s="312">
        <f t="shared" ca="1" si="94"/>
        <v>2809.625</v>
      </c>
    </row>
    <row r="373" spans="40:76">
      <c r="AN373" s="312">
        <f ca="1">AN$47/24</f>
        <v>2809.625</v>
      </c>
      <c r="AO373" s="312">
        <f t="shared" ca="1" si="95"/>
        <v>2809.625</v>
      </c>
      <c r="AP373" s="312">
        <f t="shared" ca="1" si="95"/>
        <v>2809.625</v>
      </c>
      <c r="AQ373" s="312">
        <f t="shared" ca="1" si="95"/>
        <v>2809.625</v>
      </c>
      <c r="AR373" s="312">
        <f t="shared" ca="1" si="95"/>
        <v>2809.625</v>
      </c>
      <c r="AS373" s="312">
        <f t="shared" ca="1" si="95"/>
        <v>2809.625</v>
      </c>
      <c r="AT373" s="312">
        <f t="shared" ca="1" si="95"/>
        <v>2809.625</v>
      </c>
      <c r="AU373" s="312">
        <f t="shared" ca="1" si="95"/>
        <v>2809.625</v>
      </c>
      <c r="AV373" s="312">
        <f t="shared" ca="1" si="95"/>
        <v>2809.625</v>
      </c>
      <c r="AW373" s="312">
        <f t="shared" ca="1" si="95"/>
        <v>2809.625</v>
      </c>
      <c r="AX373" s="312">
        <f t="shared" ca="1" si="95"/>
        <v>2809.625</v>
      </c>
      <c r="AY373" s="312">
        <f t="shared" ca="1" si="95"/>
        <v>2809.625</v>
      </c>
      <c r="AZ373" s="312">
        <f t="shared" ca="1" si="95"/>
        <v>2809.625</v>
      </c>
      <c r="BA373" s="312">
        <f t="shared" ca="1" si="95"/>
        <v>2809.625</v>
      </c>
      <c r="BB373" s="312">
        <f t="shared" ca="1" si="95"/>
        <v>2809.625</v>
      </c>
      <c r="BC373" s="312">
        <f t="shared" ca="1" si="95"/>
        <v>2809.625</v>
      </c>
      <c r="BD373" s="312">
        <f t="shared" ca="1" si="95"/>
        <v>2809.625</v>
      </c>
      <c r="BE373" s="312">
        <f t="shared" ca="1" si="94"/>
        <v>2809.625</v>
      </c>
      <c r="BF373" s="312">
        <f t="shared" ca="1" si="94"/>
        <v>2809.625</v>
      </c>
      <c r="BG373" s="312">
        <f t="shared" ca="1" si="94"/>
        <v>2809.625</v>
      </c>
      <c r="BH373" s="312">
        <f t="shared" ca="1" si="94"/>
        <v>2809.625</v>
      </c>
      <c r="BI373" s="312">
        <f t="shared" ca="1" si="94"/>
        <v>2809.625</v>
      </c>
      <c r="BJ373" s="312">
        <f t="shared" ca="1" si="94"/>
        <v>2809.625</v>
      </c>
      <c r="BK373" s="312">
        <f t="shared" ca="1" si="94"/>
        <v>2809.625</v>
      </c>
    </row>
    <row r="374" spans="40:76">
      <c r="AO374" s="312">
        <f ca="1">AO$44/24</f>
        <v>6998.0625</v>
      </c>
      <c r="AP374" s="312">
        <f ca="1">AO374</f>
        <v>6998.0625</v>
      </c>
      <c r="AQ374" s="312">
        <f t="shared" ca="1" si="95"/>
        <v>6998.0625</v>
      </c>
      <c r="AR374" s="312">
        <f t="shared" ca="1" si="95"/>
        <v>6998.0625</v>
      </c>
      <c r="AS374" s="312">
        <f t="shared" ca="1" si="95"/>
        <v>6998.0625</v>
      </c>
      <c r="AT374" s="312">
        <f t="shared" ca="1" si="95"/>
        <v>6998.0625</v>
      </c>
      <c r="AU374" s="312">
        <f t="shared" ca="1" si="95"/>
        <v>6998.0625</v>
      </c>
      <c r="AV374" s="312">
        <f t="shared" ca="1" si="95"/>
        <v>6998.0625</v>
      </c>
      <c r="AW374" s="312">
        <f t="shared" ca="1" si="95"/>
        <v>6998.0625</v>
      </c>
      <c r="AX374" s="312">
        <f t="shared" ca="1" si="95"/>
        <v>6998.0625</v>
      </c>
      <c r="AY374" s="312">
        <f t="shared" ca="1" si="95"/>
        <v>6998.0625</v>
      </c>
      <c r="AZ374" s="312">
        <f t="shared" ca="1" si="95"/>
        <v>6998.0625</v>
      </c>
      <c r="BA374" s="312">
        <f t="shared" ca="1" si="95"/>
        <v>6998.0625</v>
      </c>
      <c r="BB374" s="312">
        <f t="shared" ca="1" si="95"/>
        <v>6998.0625</v>
      </c>
      <c r="BC374" s="312">
        <f t="shared" ca="1" si="95"/>
        <v>6998.0625</v>
      </c>
      <c r="BD374" s="312">
        <f t="shared" ca="1" si="95"/>
        <v>6998.0625</v>
      </c>
      <c r="BE374" s="312">
        <f t="shared" ca="1" si="94"/>
        <v>6998.0625</v>
      </c>
      <c r="BF374" s="312">
        <f t="shared" ca="1" si="94"/>
        <v>6998.0625</v>
      </c>
      <c r="BG374" s="312">
        <f t="shared" ca="1" si="94"/>
        <v>6998.0625</v>
      </c>
      <c r="BH374" s="312">
        <f t="shared" ca="1" si="94"/>
        <v>6998.0625</v>
      </c>
      <c r="BI374" s="312">
        <f t="shared" ca="1" si="94"/>
        <v>6998.0625</v>
      </c>
      <c r="BJ374" s="312">
        <f t="shared" ca="1" si="94"/>
        <v>6998.0625</v>
      </c>
      <c r="BK374" s="312">
        <f t="shared" ca="1" si="94"/>
        <v>6998.0625</v>
      </c>
      <c r="BL374" s="312">
        <f ca="1">BK374</f>
        <v>6998.0625</v>
      </c>
    </row>
    <row r="375" spans="40:76">
      <c r="AO375" s="312">
        <f ca="1">AO$45/24</f>
        <v>4220.458333333333</v>
      </c>
      <c r="AP375" s="312">
        <f t="shared" ref="AP375:BE379" ca="1" si="96">AO375</f>
        <v>4220.458333333333</v>
      </c>
      <c r="AQ375" s="312">
        <f t="shared" ca="1" si="96"/>
        <v>4220.458333333333</v>
      </c>
      <c r="AR375" s="312">
        <f t="shared" ca="1" si="96"/>
        <v>4220.458333333333</v>
      </c>
      <c r="AS375" s="312">
        <f t="shared" ca="1" si="96"/>
        <v>4220.458333333333</v>
      </c>
      <c r="AT375" s="312">
        <f t="shared" ca="1" si="96"/>
        <v>4220.458333333333</v>
      </c>
      <c r="AU375" s="312">
        <f t="shared" ca="1" si="96"/>
        <v>4220.458333333333</v>
      </c>
      <c r="AV375" s="312">
        <f t="shared" ca="1" si="96"/>
        <v>4220.458333333333</v>
      </c>
      <c r="AW375" s="312">
        <f t="shared" ca="1" si="96"/>
        <v>4220.458333333333</v>
      </c>
      <c r="AX375" s="312">
        <f t="shared" ca="1" si="96"/>
        <v>4220.458333333333</v>
      </c>
      <c r="AY375" s="312">
        <f t="shared" ca="1" si="96"/>
        <v>4220.458333333333</v>
      </c>
      <c r="AZ375" s="312">
        <f t="shared" ca="1" si="96"/>
        <v>4220.458333333333</v>
      </c>
      <c r="BA375" s="312">
        <f t="shared" ca="1" si="96"/>
        <v>4220.458333333333</v>
      </c>
      <c r="BB375" s="312">
        <f t="shared" ca="1" si="96"/>
        <v>4220.458333333333</v>
      </c>
      <c r="BC375" s="312">
        <f t="shared" ca="1" si="96"/>
        <v>4220.458333333333</v>
      </c>
      <c r="BD375" s="312">
        <f t="shared" ca="1" si="96"/>
        <v>4220.458333333333</v>
      </c>
      <c r="BE375" s="312">
        <f t="shared" ca="1" si="96"/>
        <v>4220.458333333333</v>
      </c>
      <c r="BF375" s="312">
        <f t="shared" ca="1" si="94"/>
        <v>4220.458333333333</v>
      </c>
      <c r="BG375" s="312">
        <f t="shared" ca="1" si="94"/>
        <v>4220.458333333333</v>
      </c>
      <c r="BH375" s="312">
        <f t="shared" ca="1" si="94"/>
        <v>4220.458333333333</v>
      </c>
      <c r="BI375" s="312">
        <f t="shared" ca="1" si="94"/>
        <v>4220.458333333333</v>
      </c>
      <c r="BJ375" s="312">
        <f t="shared" ca="1" si="94"/>
        <v>4220.458333333333</v>
      </c>
      <c r="BK375" s="312">
        <f t="shared" ca="1" si="94"/>
        <v>4220.458333333333</v>
      </c>
      <c r="BL375" s="312">
        <f t="shared" ca="1" si="94"/>
        <v>4220.458333333333</v>
      </c>
    </row>
    <row r="376" spans="40:76">
      <c r="AO376" s="312">
        <f ca="1">AO$46/24</f>
        <v>4936.895833333333</v>
      </c>
      <c r="AP376" s="312">
        <f t="shared" ca="1" si="96"/>
        <v>4936.895833333333</v>
      </c>
      <c r="AQ376" s="312">
        <f t="shared" ca="1" si="96"/>
        <v>4936.895833333333</v>
      </c>
      <c r="AR376" s="312">
        <f t="shared" ca="1" si="96"/>
        <v>4936.895833333333</v>
      </c>
      <c r="AS376" s="312">
        <f t="shared" ca="1" si="96"/>
        <v>4936.895833333333</v>
      </c>
      <c r="AT376" s="312">
        <f t="shared" ca="1" si="96"/>
        <v>4936.895833333333</v>
      </c>
      <c r="AU376" s="312">
        <f t="shared" ca="1" si="96"/>
        <v>4936.895833333333</v>
      </c>
      <c r="AV376" s="312">
        <f t="shared" ca="1" si="96"/>
        <v>4936.895833333333</v>
      </c>
      <c r="AW376" s="312">
        <f t="shared" ca="1" si="96"/>
        <v>4936.895833333333</v>
      </c>
      <c r="AX376" s="312">
        <f t="shared" ca="1" si="96"/>
        <v>4936.895833333333</v>
      </c>
      <c r="AY376" s="312">
        <f t="shared" ca="1" si="96"/>
        <v>4936.895833333333</v>
      </c>
      <c r="AZ376" s="312">
        <f t="shared" ca="1" si="96"/>
        <v>4936.895833333333</v>
      </c>
      <c r="BA376" s="312">
        <f t="shared" ca="1" si="96"/>
        <v>4936.895833333333</v>
      </c>
      <c r="BB376" s="312">
        <f t="shared" ca="1" si="96"/>
        <v>4936.895833333333</v>
      </c>
      <c r="BC376" s="312">
        <f t="shared" ca="1" si="96"/>
        <v>4936.895833333333</v>
      </c>
      <c r="BD376" s="312">
        <f t="shared" ca="1" si="96"/>
        <v>4936.895833333333</v>
      </c>
      <c r="BE376" s="312">
        <f t="shared" ca="1" si="96"/>
        <v>4936.895833333333</v>
      </c>
      <c r="BF376" s="312">
        <f t="shared" ca="1" si="94"/>
        <v>4936.895833333333</v>
      </c>
      <c r="BG376" s="312">
        <f t="shared" ca="1" si="94"/>
        <v>4936.895833333333</v>
      </c>
      <c r="BH376" s="312">
        <f t="shared" ca="1" si="94"/>
        <v>4936.895833333333</v>
      </c>
      <c r="BI376" s="312">
        <f t="shared" ca="1" si="94"/>
        <v>4936.895833333333</v>
      </c>
      <c r="BJ376" s="312">
        <f t="shared" ca="1" si="94"/>
        <v>4936.895833333333</v>
      </c>
      <c r="BK376" s="312">
        <f t="shared" ca="1" si="94"/>
        <v>4936.895833333333</v>
      </c>
      <c r="BL376" s="312">
        <f t="shared" ca="1" si="94"/>
        <v>4936.895833333333</v>
      </c>
    </row>
    <row r="377" spans="40:76">
      <c r="AO377" s="312">
        <f ca="1">AO$47/24</f>
        <v>2817.9375</v>
      </c>
      <c r="AP377" s="312">
        <f t="shared" ca="1" si="96"/>
        <v>2817.9375</v>
      </c>
      <c r="AQ377" s="312">
        <f t="shared" ca="1" si="96"/>
        <v>2817.9375</v>
      </c>
      <c r="AR377" s="312">
        <f t="shared" ca="1" si="96"/>
        <v>2817.9375</v>
      </c>
      <c r="AS377" s="312">
        <f t="shared" ca="1" si="96"/>
        <v>2817.9375</v>
      </c>
      <c r="AT377" s="312">
        <f t="shared" ca="1" si="96"/>
        <v>2817.9375</v>
      </c>
      <c r="AU377" s="312">
        <f t="shared" ca="1" si="96"/>
        <v>2817.9375</v>
      </c>
      <c r="AV377" s="312">
        <f t="shared" ca="1" si="96"/>
        <v>2817.9375</v>
      </c>
      <c r="AW377" s="312">
        <f t="shared" ca="1" si="96"/>
        <v>2817.9375</v>
      </c>
      <c r="AX377" s="312">
        <f t="shared" ca="1" si="96"/>
        <v>2817.9375</v>
      </c>
      <c r="AY377" s="312">
        <f t="shared" ca="1" si="96"/>
        <v>2817.9375</v>
      </c>
      <c r="AZ377" s="312">
        <f t="shared" ca="1" si="96"/>
        <v>2817.9375</v>
      </c>
      <c r="BA377" s="312">
        <f t="shared" ca="1" si="96"/>
        <v>2817.9375</v>
      </c>
      <c r="BB377" s="312">
        <f t="shared" ca="1" si="96"/>
        <v>2817.9375</v>
      </c>
      <c r="BC377" s="312">
        <f t="shared" ca="1" si="96"/>
        <v>2817.9375</v>
      </c>
      <c r="BD377" s="312">
        <f t="shared" ca="1" si="96"/>
        <v>2817.9375</v>
      </c>
      <c r="BE377" s="312">
        <f t="shared" ca="1" si="96"/>
        <v>2817.9375</v>
      </c>
      <c r="BF377" s="312">
        <f t="shared" ca="1" si="94"/>
        <v>2817.9375</v>
      </c>
      <c r="BG377" s="312">
        <f t="shared" ca="1" si="94"/>
        <v>2817.9375</v>
      </c>
      <c r="BH377" s="312">
        <f t="shared" ca="1" si="94"/>
        <v>2817.9375</v>
      </c>
      <c r="BI377" s="312">
        <f t="shared" ca="1" si="94"/>
        <v>2817.9375</v>
      </c>
      <c r="BJ377" s="312">
        <f t="shared" ca="1" si="94"/>
        <v>2817.9375</v>
      </c>
      <c r="BK377" s="312">
        <f t="shared" ca="1" si="94"/>
        <v>2817.9375</v>
      </c>
      <c r="BL377" s="312">
        <f t="shared" ca="1" si="94"/>
        <v>2817.9375</v>
      </c>
    </row>
    <row r="378" spans="40:76">
      <c r="AO378" s="312">
        <f ca="1">AO$47/24</f>
        <v>2817.9375</v>
      </c>
      <c r="AP378" s="312">
        <f t="shared" ca="1" si="96"/>
        <v>2817.9375</v>
      </c>
      <c r="AQ378" s="312">
        <f t="shared" ca="1" si="96"/>
        <v>2817.9375</v>
      </c>
      <c r="AR378" s="312">
        <f t="shared" ca="1" si="96"/>
        <v>2817.9375</v>
      </c>
      <c r="AS378" s="312">
        <f t="shared" ca="1" si="96"/>
        <v>2817.9375</v>
      </c>
      <c r="AT378" s="312">
        <f t="shared" ca="1" si="96"/>
        <v>2817.9375</v>
      </c>
      <c r="AU378" s="312">
        <f t="shared" ca="1" si="96"/>
        <v>2817.9375</v>
      </c>
      <c r="AV378" s="312">
        <f t="shared" ca="1" si="96"/>
        <v>2817.9375</v>
      </c>
      <c r="AW378" s="312">
        <f t="shared" ca="1" si="96"/>
        <v>2817.9375</v>
      </c>
      <c r="AX378" s="312">
        <f t="shared" ca="1" si="96"/>
        <v>2817.9375</v>
      </c>
      <c r="AY378" s="312">
        <f t="shared" ca="1" si="96"/>
        <v>2817.9375</v>
      </c>
      <c r="AZ378" s="312">
        <f t="shared" ca="1" si="96"/>
        <v>2817.9375</v>
      </c>
      <c r="BA378" s="312">
        <f t="shared" ca="1" si="96"/>
        <v>2817.9375</v>
      </c>
      <c r="BB378" s="312">
        <f t="shared" ca="1" si="96"/>
        <v>2817.9375</v>
      </c>
      <c r="BC378" s="312">
        <f t="shared" ca="1" si="96"/>
        <v>2817.9375</v>
      </c>
      <c r="BD378" s="312">
        <f t="shared" ca="1" si="96"/>
        <v>2817.9375</v>
      </c>
      <c r="BE378" s="312">
        <f t="shared" ca="1" si="96"/>
        <v>2817.9375</v>
      </c>
      <c r="BF378" s="312">
        <f t="shared" ca="1" si="94"/>
        <v>2817.9375</v>
      </c>
      <c r="BG378" s="312">
        <f t="shared" ca="1" si="94"/>
        <v>2817.9375</v>
      </c>
      <c r="BH378" s="312">
        <f t="shared" ca="1" si="94"/>
        <v>2817.9375</v>
      </c>
      <c r="BI378" s="312">
        <f t="shared" ca="1" si="94"/>
        <v>2817.9375</v>
      </c>
      <c r="BJ378" s="312">
        <f t="shared" ca="1" si="94"/>
        <v>2817.9375</v>
      </c>
      <c r="BK378" s="312">
        <f t="shared" ca="1" si="94"/>
        <v>2817.9375</v>
      </c>
      <c r="BL378" s="312">
        <f t="shared" ca="1" si="94"/>
        <v>2817.9375</v>
      </c>
    </row>
    <row r="379" spans="40:76">
      <c r="AP379" s="312">
        <f ca="1">AP$44/24</f>
        <v>7022.8125</v>
      </c>
      <c r="AQ379" s="312">
        <f ca="1">AP379</f>
        <v>7022.8125</v>
      </c>
      <c r="AR379" s="312">
        <f t="shared" ca="1" si="96"/>
        <v>7022.8125</v>
      </c>
      <c r="AS379" s="312">
        <f t="shared" ca="1" si="96"/>
        <v>7022.8125</v>
      </c>
      <c r="AT379" s="312">
        <f t="shared" ca="1" si="96"/>
        <v>7022.8125</v>
      </c>
      <c r="AU379" s="312">
        <f t="shared" ca="1" si="96"/>
        <v>7022.8125</v>
      </c>
      <c r="AV379" s="312">
        <f t="shared" ca="1" si="96"/>
        <v>7022.8125</v>
      </c>
      <c r="AW379" s="312">
        <f t="shared" ca="1" si="96"/>
        <v>7022.8125</v>
      </c>
      <c r="AX379" s="312">
        <f t="shared" ca="1" si="96"/>
        <v>7022.8125</v>
      </c>
      <c r="AY379" s="312">
        <f t="shared" ca="1" si="96"/>
        <v>7022.8125</v>
      </c>
      <c r="AZ379" s="312">
        <f t="shared" ca="1" si="96"/>
        <v>7022.8125</v>
      </c>
      <c r="BA379" s="312">
        <f t="shared" ca="1" si="96"/>
        <v>7022.8125</v>
      </c>
      <c r="BB379" s="312">
        <f t="shared" ca="1" si="96"/>
        <v>7022.8125</v>
      </c>
      <c r="BC379" s="312">
        <f t="shared" ca="1" si="96"/>
        <v>7022.8125</v>
      </c>
      <c r="BD379" s="312">
        <f t="shared" ca="1" si="96"/>
        <v>7022.8125</v>
      </c>
      <c r="BE379" s="312">
        <f t="shared" ca="1" si="96"/>
        <v>7022.8125</v>
      </c>
      <c r="BF379" s="312">
        <f t="shared" ca="1" si="94"/>
        <v>7022.8125</v>
      </c>
      <c r="BG379" s="312">
        <f t="shared" ca="1" si="94"/>
        <v>7022.8125</v>
      </c>
      <c r="BH379" s="312">
        <f t="shared" ca="1" si="94"/>
        <v>7022.8125</v>
      </c>
      <c r="BI379" s="312">
        <f t="shared" ca="1" si="94"/>
        <v>7022.8125</v>
      </c>
      <c r="BJ379" s="312">
        <f t="shared" ca="1" si="94"/>
        <v>7022.8125</v>
      </c>
      <c r="BK379" s="312">
        <f t="shared" ca="1" si="94"/>
        <v>7022.8125</v>
      </c>
      <c r="BL379" s="312">
        <f t="shared" ca="1" si="94"/>
        <v>7022.8125</v>
      </c>
      <c r="BM379" s="312">
        <f ca="1">BL379</f>
        <v>7022.8125</v>
      </c>
    </row>
    <row r="380" spans="40:76">
      <c r="AP380" s="312">
        <f ca="1">AP$45/24</f>
        <v>4237.041666666667</v>
      </c>
      <c r="AQ380" s="312">
        <f t="shared" ref="AQ380:BF384" ca="1" si="97">AP380</f>
        <v>4237.041666666667</v>
      </c>
      <c r="AR380" s="312">
        <f t="shared" ca="1" si="97"/>
        <v>4237.041666666667</v>
      </c>
      <c r="AS380" s="312">
        <f t="shared" ca="1" si="97"/>
        <v>4237.041666666667</v>
      </c>
      <c r="AT380" s="312">
        <f t="shared" ca="1" si="97"/>
        <v>4237.041666666667</v>
      </c>
      <c r="AU380" s="312">
        <f t="shared" ca="1" si="97"/>
        <v>4237.041666666667</v>
      </c>
      <c r="AV380" s="312">
        <f t="shared" ca="1" si="97"/>
        <v>4237.041666666667</v>
      </c>
      <c r="AW380" s="312">
        <f t="shared" ca="1" si="97"/>
        <v>4237.041666666667</v>
      </c>
      <c r="AX380" s="312">
        <f t="shared" ca="1" si="97"/>
        <v>4237.041666666667</v>
      </c>
      <c r="AY380" s="312">
        <f t="shared" ca="1" si="97"/>
        <v>4237.041666666667</v>
      </c>
      <c r="AZ380" s="312">
        <f t="shared" ca="1" si="97"/>
        <v>4237.041666666667</v>
      </c>
      <c r="BA380" s="312">
        <f t="shared" ca="1" si="97"/>
        <v>4237.041666666667</v>
      </c>
      <c r="BB380" s="312">
        <f t="shared" ca="1" si="97"/>
        <v>4237.041666666667</v>
      </c>
      <c r="BC380" s="312">
        <f t="shared" ca="1" si="97"/>
        <v>4237.041666666667</v>
      </c>
      <c r="BD380" s="312">
        <f t="shared" ca="1" si="97"/>
        <v>4237.041666666667</v>
      </c>
      <c r="BE380" s="312">
        <f t="shared" ca="1" si="97"/>
        <v>4237.041666666667</v>
      </c>
      <c r="BF380" s="312">
        <f t="shared" ca="1" si="97"/>
        <v>4237.041666666667</v>
      </c>
      <c r="BG380" s="312">
        <f t="shared" ca="1" si="94"/>
        <v>4237.041666666667</v>
      </c>
      <c r="BH380" s="312">
        <f t="shared" ca="1" si="94"/>
        <v>4237.041666666667</v>
      </c>
      <c r="BI380" s="312">
        <f t="shared" ca="1" si="94"/>
        <v>4237.041666666667</v>
      </c>
      <c r="BJ380" s="312">
        <f t="shared" ca="1" si="94"/>
        <v>4237.041666666667</v>
      </c>
      <c r="BK380" s="312">
        <f t="shared" ca="1" si="94"/>
        <v>4237.041666666667</v>
      </c>
      <c r="BL380" s="312">
        <f t="shared" ca="1" si="94"/>
        <v>4237.041666666667</v>
      </c>
      <c r="BM380" s="312">
        <f t="shared" ca="1" si="94"/>
        <v>4237.041666666667</v>
      </c>
    </row>
    <row r="381" spans="40:76">
      <c r="AP381" s="312">
        <f ca="1">AP$46/24</f>
        <v>4951.4375</v>
      </c>
      <c r="AQ381" s="312">
        <f t="shared" ca="1" si="97"/>
        <v>4951.4375</v>
      </c>
      <c r="AR381" s="312">
        <f t="shared" ca="1" si="97"/>
        <v>4951.4375</v>
      </c>
      <c r="AS381" s="312">
        <f t="shared" ca="1" si="97"/>
        <v>4951.4375</v>
      </c>
      <c r="AT381" s="312">
        <f t="shared" ca="1" si="97"/>
        <v>4951.4375</v>
      </c>
      <c r="AU381" s="312">
        <f t="shared" ca="1" si="97"/>
        <v>4951.4375</v>
      </c>
      <c r="AV381" s="312">
        <f t="shared" ca="1" si="97"/>
        <v>4951.4375</v>
      </c>
      <c r="AW381" s="312">
        <f t="shared" ca="1" si="97"/>
        <v>4951.4375</v>
      </c>
      <c r="AX381" s="312">
        <f t="shared" ca="1" si="97"/>
        <v>4951.4375</v>
      </c>
      <c r="AY381" s="312">
        <f t="shared" ca="1" si="97"/>
        <v>4951.4375</v>
      </c>
      <c r="AZ381" s="312">
        <f t="shared" ca="1" si="97"/>
        <v>4951.4375</v>
      </c>
      <c r="BA381" s="312">
        <f t="shared" ca="1" si="97"/>
        <v>4951.4375</v>
      </c>
      <c r="BB381" s="312">
        <f t="shared" ca="1" si="97"/>
        <v>4951.4375</v>
      </c>
      <c r="BC381" s="312">
        <f t="shared" ca="1" si="97"/>
        <v>4951.4375</v>
      </c>
      <c r="BD381" s="312">
        <f t="shared" ca="1" si="97"/>
        <v>4951.4375</v>
      </c>
      <c r="BE381" s="312">
        <f t="shared" ca="1" si="97"/>
        <v>4951.4375</v>
      </c>
      <c r="BF381" s="312">
        <f t="shared" ca="1" si="97"/>
        <v>4951.4375</v>
      </c>
      <c r="BG381" s="312">
        <f t="shared" ca="1" si="94"/>
        <v>4951.4375</v>
      </c>
      <c r="BH381" s="312">
        <f t="shared" ca="1" si="94"/>
        <v>4951.4375</v>
      </c>
      <c r="BI381" s="312">
        <f t="shared" ca="1" si="94"/>
        <v>4951.4375</v>
      </c>
      <c r="BJ381" s="312">
        <f t="shared" ca="1" si="94"/>
        <v>4951.4375</v>
      </c>
      <c r="BK381" s="312">
        <f t="shared" ca="1" si="94"/>
        <v>4951.4375</v>
      </c>
      <c r="BL381" s="312">
        <f t="shared" ca="1" si="94"/>
        <v>4951.4375</v>
      </c>
      <c r="BM381" s="312">
        <f t="shared" ca="1" si="94"/>
        <v>4951.4375</v>
      </c>
    </row>
    <row r="382" spans="40:76">
      <c r="AP382" s="312">
        <f ca="1">AP$47/24</f>
        <v>2834.5625</v>
      </c>
      <c r="AQ382" s="312">
        <f t="shared" ca="1" si="97"/>
        <v>2834.5625</v>
      </c>
      <c r="AR382" s="312">
        <f t="shared" ca="1" si="97"/>
        <v>2834.5625</v>
      </c>
      <c r="AS382" s="312">
        <f t="shared" ca="1" si="97"/>
        <v>2834.5625</v>
      </c>
      <c r="AT382" s="312">
        <f t="shared" ca="1" si="97"/>
        <v>2834.5625</v>
      </c>
      <c r="AU382" s="312">
        <f t="shared" ca="1" si="97"/>
        <v>2834.5625</v>
      </c>
      <c r="AV382" s="312">
        <f t="shared" ca="1" si="97"/>
        <v>2834.5625</v>
      </c>
      <c r="AW382" s="312">
        <f t="shared" ca="1" si="97"/>
        <v>2834.5625</v>
      </c>
      <c r="AX382" s="312">
        <f t="shared" ca="1" si="97"/>
        <v>2834.5625</v>
      </c>
      <c r="AY382" s="312">
        <f t="shared" ca="1" si="97"/>
        <v>2834.5625</v>
      </c>
      <c r="AZ382" s="312">
        <f t="shared" ca="1" si="97"/>
        <v>2834.5625</v>
      </c>
      <c r="BA382" s="312">
        <f t="shared" ca="1" si="97"/>
        <v>2834.5625</v>
      </c>
      <c r="BB382" s="312">
        <f t="shared" ca="1" si="97"/>
        <v>2834.5625</v>
      </c>
      <c r="BC382" s="312">
        <f t="shared" ca="1" si="97"/>
        <v>2834.5625</v>
      </c>
      <c r="BD382" s="312">
        <f t="shared" ca="1" si="97"/>
        <v>2834.5625</v>
      </c>
      <c r="BE382" s="312">
        <f t="shared" ca="1" si="97"/>
        <v>2834.5625</v>
      </c>
      <c r="BF382" s="312">
        <f t="shared" ca="1" si="97"/>
        <v>2834.5625</v>
      </c>
      <c r="BG382" s="312">
        <f t="shared" ca="1" si="94"/>
        <v>2834.5625</v>
      </c>
      <c r="BH382" s="312">
        <f t="shared" ca="1" si="94"/>
        <v>2834.5625</v>
      </c>
      <c r="BI382" s="312">
        <f t="shared" ca="1" si="94"/>
        <v>2834.5625</v>
      </c>
      <c r="BJ382" s="312">
        <f t="shared" ca="1" si="94"/>
        <v>2834.5625</v>
      </c>
      <c r="BK382" s="312">
        <f t="shared" ca="1" si="94"/>
        <v>2834.5625</v>
      </c>
      <c r="BL382" s="312">
        <f t="shared" ca="1" si="94"/>
        <v>2834.5625</v>
      </c>
      <c r="BM382" s="312">
        <f t="shared" ca="1" si="94"/>
        <v>2834.5625</v>
      </c>
    </row>
    <row r="383" spans="40:76">
      <c r="AP383" s="312">
        <f ca="1">AP$47/24</f>
        <v>2834.5625</v>
      </c>
      <c r="AQ383" s="312">
        <f t="shared" ca="1" si="97"/>
        <v>2834.5625</v>
      </c>
      <c r="AR383" s="312">
        <f t="shared" ca="1" si="97"/>
        <v>2834.5625</v>
      </c>
      <c r="AS383" s="312">
        <f t="shared" ca="1" si="97"/>
        <v>2834.5625</v>
      </c>
      <c r="AT383" s="312">
        <f t="shared" ca="1" si="97"/>
        <v>2834.5625</v>
      </c>
      <c r="AU383" s="312">
        <f t="shared" ca="1" si="97"/>
        <v>2834.5625</v>
      </c>
      <c r="AV383" s="312">
        <f t="shared" ca="1" si="97"/>
        <v>2834.5625</v>
      </c>
      <c r="AW383" s="312">
        <f t="shared" ca="1" si="97"/>
        <v>2834.5625</v>
      </c>
      <c r="AX383" s="312">
        <f t="shared" ca="1" si="97"/>
        <v>2834.5625</v>
      </c>
      <c r="AY383" s="312">
        <f t="shared" ca="1" si="97"/>
        <v>2834.5625</v>
      </c>
      <c r="AZ383" s="312">
        <f t="shared" ca="1" si="97"/>
        <v>2834.5625</v>
      </c>
      <c r="BA383" s="312">
        <f t="shared" ca="1" si="97"/>
        <v>2834.5625</v>
      </c>
      <c r="BB383" s="312">
        <f t="shared" ca="1" si="97"/>
        <v>2834.5625</v>
      </c>
      <c r="BC383" s="312">
        <f t="shared" ca="1" si="97"/>
        <v>2834.5625</v>
      </c>
      <c r="BD383" s="312">
        <f t="shared" ca="1" si="97"/>
        <v>2834.5625</v>
      </c>
      <c r="BE383" s="312">
        <f t="shared" ca="1" si="97"/>
        <v>2834.5625</v>
      </c>
      <c r="BF383" s="312">
        <f t="shared" ca="1" si="97"/>
        <v>2834.5625</v>
      </c>
      <c r="BG383" s="312">
        <f t="shared" ca="1" si="94"/>
        <v>2834.5625</v>
      </c>
      <c r="BH383" s="312">
        <f t="shared" ca="1" si="94"/>
        <v>2834.5625</v>
      </c>
      <c r="BI383" s="312">
        <f t="shared" ca="1" si="94"/>
        <v>2834.5625</v>
      </c>
      <c r="BJ383" s="312">
        <f t="shared" ca="1" si="94"/>
        <v>2834.5625</v>
      </c>
      <c r="BK383" s="312">
        <f t="shared" ca="1" si="94"/>
        <v>2834.5625</v>
      </c>
      <c r="BL383" s="312">
        <f t="shared" ca="1" si="94"/>
        <v>2834.5625</v>
      </c>
      <c r="BM383" s="312">
        <f t="shared" ca="1" si="94"/>
        <v>2834.5625</v>
      </c>
    </row>
    <row r="384" spans="40:76">
      <c r="AQ384" s="312">
        <f ca="1">AQ$44/24</f>
        <v>7043.4375</v>
      </c>
      <c r="AR384" s="312">
        <f ca="1">AQ384</f>
        <v>7043.4375</v>
      </c>
      <c r="AS384" s="312">
        <f t="shared" ca="1" si="97"/>
        <v>7043.4375</v>
      </c>
      <c r="AT384" s="312">
        <f t="shared" ca="1" si="97"/>
        <v>7043.4375</v>
      </c>
      <c r="AU384" s="312">
        <f t="shared" ca="1" si="97"/>
        <v>7043.4375</v>
      </c>
      <c r="AV384" s="312">
        <f t="shared" ca="1" si="97"/>
        <v>7043.4375</v>
      </c>
      <c r="AW384" s="312">
        <f t="shared" ca="1" si="97"/>
        <v>7043.4375</v>
      </c>
      <c r="AX384" s="312">
        <f t="shared" ca="1" si="97"/>
        <v>7043.4375</v>
      </c>
      <c r="AY384" s="312">
        <f t="shared" ca="1" si="97"/>
        <v>7043.4375</v>
      </c>
      <c r="AZ384" s="312">
        <f t="shared" ca="1" si="97"/>
        <v>7043.4375</v>
      </c>
      <c r="BA384" s="312">
        <f t="shared" ca="1" si="97"/>
        <v>7043.4375</v>
      </c>
      <c r="BB384" s="312">
        <f t="shared" ca="1" si="97"/>
        <v>7043.4375</v>
      </c>
      <c r="BC384" s="312">
        <f t="shared" ca="1" si="97"/>
        <v>7043.4375</v>
      </c>
      <c r="BD384" s="312">
        <f t="shared" ca="1" si="97"/>
        <v>7043.4375</v>
      </c>
      <c r="BE384" s="312">
        <f t="shared" ca="1" si="97"/>
        <v>7043.4375</v>
      </c>
      <c r="BF384" s="312">
        <f t="shared" ca="1" si="97"/>
        <v>7043.4375</v>
      </c>
      <c r="BG384" s="312">
        <f t="shared" ref="BG384:BP399" ca="1" si="98">BF384</f>
        <v>7043.4375</v>
      </c>
      <c r="BH384" s="312">
        <f t="shared" ca="1" si="98"/>
        <v>7043.4375</v>
      </c>
      <c r="BI384" s="312">
        <f t="shared" ca="1" si="98"/>
        <v>7043.4375</v>
      </c>
      <c r="BJ384" s="312">
        <f t="shared" ca="1" si="98"/>
        <v>7043.4375</v>
      </c>
      <c r="BK384" s="312">
        <f t="shared" ca="1" si="98"/>
        <v>7043.4375</v>
      </c>
      <c r="BL384" s="312">
        <f t="shared" ca="1" si="98"/>
        <v>7043.4375</v>
      </c>
      <c r="BM384" s="312">
        <f t="shared" ca="1" si="98"/>
        <v>7043.4375</v>
      </c>
      <c r="BN384" s="312">
        <f ca="1">BM384</f>
        <v>7043.4375</v>
      </c>
      <c r="BO384" s="312"/>
      <c r="BP384" s="312"/>
      <c r="BQ384" s="312"/>
      <c r="BR384" s="312"/>
      <c r="BS384" s="312"/>
      <c r="BT384" s="312"/>
      <c r="BU384" s="312"/>
      <c r="BV384" s="312"/>
      <c r="BW384" s="312"/>
      <c r="BX384" s="312"/>
    </row>
    <row r="385" spans="43:76">
      <c r="AQ385" s="312">
        <f ca="1">AQ$45/24</f>
        <v>4245.333333333333</v>
      </c>
      <c r="AR385" s="312">
        <f t="shared" ref="AR385:BG389" ca="1" si="99">AQ385</f>
        <v>4245.333333333333</v>
      </c>
      <c r="AS385" s="312">
        <f t="shared" ca="1" si="99"/>
        <v>4245.333333333333</v>
      </c>
      <c r="AT385" s="312">
        <f t="shared" ca="1" si="99"/>
        <v>4245.333333333333</v>
      </c>
      <c r="AU385" s="312">
        <f t="shared" ca="1" si="99"/>
        <v>4245.333333333333</v>
      </c>
      <c r="AV385" s="312">
        <f t="shared" ca="1" si="99"/>
        <v>4245.333333333333</v>
      </c>
      <c r="AW385" s="312">
        <f t="shared" ca="1" si="99"/>
        <v>4245.333333333333</v>
      </c>
      <c r="AX385" s="312">
        <f t="shared" ca="1" si="99"/>
        <v>4245.333333333333</v>
      </c>
      <c r="AY385" s="312">
        <f t="shared" ca="1" si="99"/>
        <v>4245.333333333333</v>
      </c>
      <c r="AZ385" s="312">
        <f t="shared" ca="1" si="99"/>
        <v>4245.333333333333</v>
      </c>
      <c r="BA385" s="312">
        <f t="shared" ca="1" si="99"/>
        <v>4245.333333333333</v>
      </c>
      <c r="BB385" s="312">
        <f t="shared" ca="1" si="99"/>
        <v>4245.333333333333</v>
      </c>
      <c r="BC385" s="312">
        <f t="shared" ca="1" si="99"/>
        <v>4245.333333333333</v>
      </c>
      <c r="BD385" s="312">
        <f t="shared" ca="1" si="99"/>
        <v>4245.333333333333</v>
      </c>
      <c r="BE385" s="312">
        <f t="shared" ca="1" si="99"/>
        <v>4245.333333333333</v>
      </c>
      <c r="BF385" s="312">
        <f t="shared" ca="1" si="99"/>
        <v>4245.333333333333</v>
      </c>
      <c r="BG385" s="312">
        <f t="shared" ca="1" si="99"/>
        <v>4245.333333333333</v>
      </c>
      <c r="BH385" s="312">
        <f t="shared" ca="1" si="98"/>
        <v>4245.333333333333</v>
      </c>
      <c r="BI385" s="312">
        <f t="shared" ca="1" si="98"/>
        <v>4245.333333333333</v>
      </c>
      <c r="BJ385" s="312">
        <f t="shared" ca="1" si="98"/>
        <v>4245.333333333333</v>
      </c>
      <c r="BK385" s="312">
        <f t="shared" ca="1" si="98"/>
        <v>4245.333333333333</v>
      </c>
      <c r="BL385" s="312">
        <f t="shared" ca="1" si="98"/>
        <v>4245.333333333333</v>
      </c>
      <c r="BM385" s="312">
        <f t="shared" ca="1" si="98"/>
        <v>4245.333333333333</v>
      </c>
      <c r="BN385" s="312">
        <f t="shared" ca="1" si="98"/>
        <v>4245.333333333333</v>
      </c>
      <c r="BO385" s="312"/>
      <c r="BP385" s="312"/>
      <c r="BQ385" s="312"/>
      <c r="BR385" s="312"/>
      <c r="BS385" s="312"/>
      <c r="BT385" s="312"/>
      <c r="BU385" s="312"/>
      <c r="BV385" s="312"/>
      <c r="BW385" s="312"/>
      <c r="BX385" s="312"/>
    </row>
    <row r="386" spans="43:76">
      <c r="AQ386" s="312">
        <f ca="1">AQ$46/24</f>
        <v>4965.979166666667</v>
      </c>
      <c r="AR386" s="312">
        <f t="shared" ca="1" si="99"/>
        <v>4965.979166666667</v>
      </c>
      <c r="AS386" s="312">
        <f t="shared" ca="1" si="99"/>
        <v>4965.979166666667</v>
      </c>
      <c r="AT386" s="312">
        <f t="shared" ca="1" si="99"/>
        <v>4965.979166666667</v>
      </c>
      <c r="AU386" s="312">
        <f t="shared" ca="1" si="99"/>
        <v>4965.979166666667</v>
      </c>
      <c r="AV386" s="312">
        <f t="shared" ca="1" si="99"/>
        <v>4965.979166666667</v>
      </c>
      <c r="AW386" s="312">
        <f t="shared" ca="1" si="99"/>
        <v>4965.979166666667</v>
      </c>
      <c r="AX386" s="312">
        <f t="shared" ca="1" si="99"/>
        <v>4965.979166666667</v>
      </c>
      <c r="AY386" s="312">
        <f t="shared" ca="1" si="99"/>
        <v>4965.979166666667</v>
      </c>
      <c r="AZ386" s="312">
        <f t="shared" ca="1" si="99"/>
        <v>4965.979166666667</v>
      </c>
      <c r="BA386" s="312">
        <f t="shared" ca="1" si="99"/>
        <v>4965.979166666667</v>
      </c>
      <c r="BB386" s="312">
        <f t="shared" ca="1" si="99"/>
        <v>4965.979166666667</v>
      </c>
      <c r="BC386" s="312">
        <f t="shared" ca="1" si="99"/>
        <v>4965.979166666667</v>
      </c>
      <c r="BD386" s="312">
        <f t="shared" ca="1" si="99"/>
        <v>4965.979166666667</v>
      </c>
      <c r="BE386" s="312">
        <f t="shared" ca="1" si="99"/>
        <v>4965.979166666667</v>
      </c>
      <c r="BF386" s="312">
        <f t="shared" ca="1" si="99"/>
        <v>4965.979166666667</v>
      </c>
      <c r="BG386" s="312">
        <f t="shared" ca="1" si="99"/>
        <v>4965.979166666667</v>
      </c>
      <c r="BH386" s="312">
        <f t="shared" ca="1" si="98"/>
        <v>4965.979166666667</v>
      </c>
      <c r="BI386" s="312">
        <f t="shared" ca="1" si="98"/>
        <v>4965.979166666667</v>
      </c>
      <c r="BJ386" s="312">
        <f t="shared" ca="1" si="98"/>
        <v>4965.979166666667</v>
      </c>
      <c r="BK386" s="312">
        <f t="shared" ca="1" si="98"/>
        <v>4965.979166666667</v>
      </c>
      <c r="BL386" s="312">
        <f t="shared" ca="1" si="98"/>
        <v>4965.979166666667</v>
      </c>
      <c r="BM386" s="312">
        <f t="shared" ca="1" si="98"/>
        <v>4965.979166666667</v>
      </c>
      <c r="BN386" s="312">
        <f t="shared" ca="1" si="98"/>
        <v>4965.979166666667</v>
      </c>
      <c r="BO386" s="312"/>
      <c r="BP386" s="312"/>
      <c r="BQ386" s="312"/>
      <c r="BR386" s="312"/>
      <c r="BS386" s="312"/>
      <c r="BT386" s="312"/>
      <c r="BU386" s="312"/>
      <c r="BV386" s="312"/>
      <c r="BW386" s="312"/>
      <c r="BX386" s="312"/>
    </row>
    <row r="387" spans="43:76">
      <c r="AQ387" s="312">
        <f ca="1">AQ$47/24</f>
        <v>2834.5625</v>
      </c>
      <c r="AR387" s="312">
        <f t="shared" ca="1" si="99"/>
        <v>2834.5625</v>
      </c>
      <c r="AS387" s="312">
        <f t="shared" ca="1" si="99"/>
        <v>2834.5625</v>
      </c>
      <c r="AT387" s="312">
        <f t="shared" ca="1" si="99"/>
        <v>2834.5625</v>
      </c>
      <c r="AU387" s="312">
        <f t="shared" ca="1" si="99"/>
        <v>2834.5625</v>
      </c>
      <c r="AV387" s="312">
        <f t="shared" ca="1" si="99"/>
        <v>2834.5625</v>
      </c>
      <c r="AW387" s="312">
        <f t="shared" ca="1" si="99"/>
        <v>2834.5625</v>
      </c>
      <c r="AX387" s="312">
        <f t="shared" ca="1" si="99"/>
        <v>2834.5625</v>
      </c>
      <c r="AY387" s="312">
        <f t="shared" ca="1" si="99"/>
        <v>2834.5625</v>
      </c>
      <c r="AZ387" s="312">
        <f t="shared" ca="1" si="99"/>
        <v>2834.5625</v>
      </c>
      <c r="BA387" s="312">
        <f t="shared" ca="1" si="99"/>
        <v>2834.5625</v>
      </c>
      <c r="BB387" s="312">
        <f t="shared" ca="1" si="99"/>
        <v>2834.5625</v>
      </c>
      <c r="BC387" s="312">
        <f t="shared" ca="1" si="99"/>
        <v>2834.5625</v>
      </c>
      <c r="BD387" s="312">
        <f t="shared" ca="1" si="99"/>
        <v>2834.5625</v>
      </c>
      <c r="BE387" s="312">
        <f t="shared" ca="1" si="99"/>
        <v>2834.5625</v>
      </c>
      <c r="BF387" s="312">
        <f t="shared" ca="1" si="99"/>
        <v>2834.5625</v>
      </c>
      <c r="BG387" s="312">
        <f t="shared" ca="1" si="99"/>
        <v>2834.5625</v>
      </c>
      <c r="BH387" s="312">
        <f t="shared" ca="1" si="98"/>
        <v>2834.5625</v>
      </c>
      <c r="BI387" s="312">
        <f t="shared" ca="1" si="98"/>
        <v>2834.5625</v>
      </c>
      <c r="BJ387" s="312">
        <f t="shared" ca="1" si="98"/>
        <v>2834.5625</v>
      </c>
      <c r="BK387" s="312">
        <f t="shared" ca="1" si="98"/>
        <v>2834.5625</v>
      </c>
      <c r="BL387" s="312">
        <f t="shared" ca="1" si="98"/>
        <v>2834.5625</v>
      </c>
      <c r="BM387" s="312">
        <f t="shared" ca="1" si="98"/>
        <v>2834.5625</v>
      </c>
      <c r="BN387" s="312">
        <f t="shared" ca="1" si="98"/>
        <v>2834.5625</v>
      </c>
      <c r="BO387" s="312"/>
      <c r="BP387" s="312"/>
      <c r="BQ387" s="312"/>
      <c r="BR387" s="312"/>
      <c r="BS387" s="312"/>
      <c r="BT387" s="312"/>
      <c r="BU387" s="312"/>
      <c r="BV387" s="312"/>
      <c r="BW387" s="312"/>
      <c r="BX387" s="312"/>
    </row>
    <row r="388" spans="43:76">
      <c r="AQ388" s="312">
        <f ca="1">AQ$47/24</f>
        <v>2834.5625</v>
      </c>
      <c r="AR388" s="312">
        <f t="shared" ca="1" si="99"/>
        <v>2834.5625</v>
      </c>
      <c r="AS388" s="312">
        <f t="shared" ca="1" si="99"/>
        <v>2834.5625</v>
      </c>
      <c r="AT388" s="312">
        <f t="shared" ca="1" si="99"/>
        <v>2834.5625</v>
      </c>
      <c r="AU388" s="312">
        <f t="shared" ca="1" si="99"/>
        <v>2834.5625</v>
      </c>
      <c r="AV388" s="312">
        <f t="shared" ca="1" si="99"/>
        <v>2834.5625</v>
      </c>
      <c r="AW388" s="312">
        <f t="shared" ca="1" si="99"/>
        <v>2834.5625</v>
      </c>
      <c r="AX388" s="312">
        <f t="shared" ca="1" si="99"/>
        <v>2834.5625</v>
      </c>
      <c r="AY388" s="312">
        <f t="shared" ca="1" si="99"/>
        <v>2834.5625</v>
      </c>
      <c r="AZ388" s="312">
        <f t="shared" ca="1" si="99"/>
        <v>2834.5625</v>
      </c>
      <c r="BA388" s="312">
        <f t="shared" ca="1" si="99"/>
        <v>2834.5625</v>
      </c>
      <c r="BB388" s="312">
        <f t="shared" ca="1" si="99"/>
        <v>2834.5625</v>
      </c>
      <c r="BC388" s="312">
        <f t="shared" ca="1" si="99"/>
        <v>2834.5625</v>
      </c>
      <c r="BD388" s="312">
        <f t="shared" ca="1" si="99"/>
        <v>2834.5625</v>
      </c>
      <c r="BE388" s="312">
        <f t="shared" ca="1" si="99"/>
        <v>2834.5625</v>
      </c>
      <c r="BF388" s="312">
        <f t="shared" ca="1" si="99"/>
        <v>2834.5625</v>
      </c>
      <c r="BG388" s="312">
        <f t="shared" ca="1" si="99"/>
        <v>2834.5625</v>
      </c>
      <c r="BH388" s="312">
        <f t="shared" ca="1" si="98"/>
        <v>2834.5625</v>
      </c>
      <c r="BI388" s="312">
        <f t="shared" ca="1" si="98"/>
        <v>2834.5625</v>
      </c>
      <c r="BJ388" s="312">
        <f t="shared" ca="1" si="98"/>
        <v>2834.5625</v>
      </c>
      <c r="BK388" s="312">
        <f t="shared" ca="1" si="98"/>
        <v>2834.5625</v>
      </c>
      <c r="BL388" s="312">
        <f t="shared" ca="1" si="98"/>
        <v>2834.5625</v>
      </c>
      <c r="BM388" s="312">
        <f t="shared" ca="1" si="98"/>
        <v>2834.5625</v>
      </c>
      <c r="BN388" s="312">
        <f t="shared" ca="1" si="98"/>
        <v>2834.5625</v>
      </c>
      <c r="BO388" s="312"/>
      <c r="BP388" s="312"/>
      <c r="BQ388" s="312"/>
      <c r="BR388" s="312"/>
      <c r="BS388" s="312"/>
      <c r="BT388" s="312"/>
      <c r="BU388" s="312"/>
      <c r="BV388" s="312"/>
      <c r="BW388" s="312"/>
      <c r="BX388" s="312"/>
    </row>
    <row r="389" spans="43:76">
      <c r="AR389" s="312">
        <f ca="1">AR$44/24</f>
        <v>7057.875</v>
      </c>
      <c r="AS389" s="312">
        <f ca="1">AR389</f>
        <v>7057.875</v>
      </c>
      <c r="AT389" s="312">
        <f t="shared" ca="1" si="99"/>
        <v>7057.875</v>
      </c>
      <c r="AU389" s="312">
        <f t="shared" ca="1" si="99"/>
        <v>7057.875</v>
      </c>
      <c r="AV389" s="312">
        <f t="shared" ca="1" si="99"/>
        <v>7057.875</v>
      </c>
      <c r="AW389" s="312">
        <f t="shared" ca="1" si="99"/>
        <v>7057.875</v>
      </c>
      <c r="AX389" s="312">
        <f t="shared" ca="1" si="99"/>
        <v>7057.875</v>
      </c>
      <c r="AY389" s="312">
        <f t="shared" ca="1" si="99"/>
        <v>7057.875</v>
      </c>
      <c r="AZ389" s="312">
        <f t="shared" ca="1" si="99"/>
        <v>7057.875</v>
      </c>
      <c r="BA389" s="312">
        <f t="shared" ca="1" si="99"/>
        <v>7057.875</v>
      </c>
      <c r="BB389" s="312">
        <f t="shared" ca="1" si="99"/>
        <v>7057.875</v>
      </c>
      <c r="BC389" s="312">
        <f t="shared" ca="1" si="99"/>
        <v>7057.875</v>
      </c>
      <c r="BD389" s="312">
        <f t="shared" ca="1" si="99"/>
        <v>7057.875</v>
      </c>
      <c r="BE389" s="312">
        <f t="shared" ca="1" si="99"/>
        <v>7057.875</v>
      </c>
      <c r="BF389" s="312">
        <f t="shared" ca="1" si="99"/>
        <v>7057.875</v>
      </c>
      <c r="BG389" s="312">
        <f t="shared" ca="1" si="99"/>
        <v>7057.875</v>
      </c>
      <c r="BH389" s="312">
        <f t="shared" ca="1" si="98"/>
        <v>7057.875</v>
      </c>
      <c r="BI389" s="312">
        <f t="shared" ca="1" si="98"/>
        <v>7057.875</v>
      </c>
      <c r="BJ389" s="312">
        <f t="shared" ca="1" si="98"/>
        <v>7057.875</v>
      </c>
      <c r="BK389" s="312">
        <f t="shared" ca="1" si="98"/>
        <v>7057.875</v>
      </c>
      <c r="BL389" s="312">
        <f t="shared" ca="1" si="98"/>
        <v>7057.875</v>
      </c>
      <c r="BM389" s="312">
        <f t="shared" ca="1" si="98"/>
        <v>7057.875</v>
      </c>
      <c r="BN389" s="312">
        <f t="shared" ca="1" si="98"/>
        <v>7057.875</v>
      </c>
      <c r="BO389" s="312">
        <f ca="1">BN389</f>
        <v>7057.875</v>
      </c>
      <c r="BP389" s="312"/>
      <c r="BQ389" s="312"/>
      <c r="BR389" s="312"/>
      <c r="BS389" s="312"/>
      <c r="BT389" s="312"/>
      <c r="BU389" s="312"/>
      <c r="BV389" s="312"/>
      <c r="BW389" s="312"/>
      <c r="BX389" s="312"/>
    </row>
    <row r="390" spans="43:76">
      <c r="AR390" s="312">
        <f ca="1">AR$45/24</f>
        <v>4257.770833333333</v>
      </c>
      <c r="AS390" s="312">
        <f t="shared" ref="AS390:BH394" ca="1" si="100">AR390</f>
        <v>4257.770833333333</v>
      </c>
      <c r="AT390" s="312">
        <f t="shared" ca="1" si="100"/>
        <v>4257.770833333333</v>
      </c>
      <c r="AU390" s="312">
        <f t="shared" ca="1" si="100"/>
        <v>4257.770833333333</v>
      </c>
      <c r="AV390" s="312">
        <f t="shared" ca="1" si="100"/>
        <v>4257.770833333333</v>
      </c>
      <c r="AW390" s="312">
        <f t="shared" ca="1" si="100"/>
        <v>4257.770833333333</v>
      </c>
      <c r="AX390" s="312">
        <f t="shared" ca="1" si="100"/>
        <v>4257.770833333333</v>
      </c>
      <c r="AY390" s="312">
        <f t="shared" ca="1" si="100"/>
        <v>4257.770833333333</v>
      </c>
      <c r="AZ390" s="312">
        <f t="shared" ca="1" si="100"/>
        <v>4257.770833333333</v>
      </c>
      <c r="BA390" s="312">
        <f t="shared" ca="1" si="100"/>
        <v>4257.770833333333</v>
      </c>
      <c r="BB390" s="312">
        <f t="shared" ca="1" si="100"/>
        <v>4257.770833333333</v>
      </c>
      <c r="BC390" s="312">
        <f t="shared" ca="1" si="100"/>
        <v>4257.770833333333</v>
      </c>
      <c r="BD390" s="312">
        <f t="shared" ca="1" si="100"/>
        <v>4257.770833333333</v>
      </c>
      <c r="BE390" s="312">
        <f t="shared" ca="1" si="100"/>
        <v>4257.770833333333</v>
      </c>
      <c r="BF390" s="312">
        <f t="shared" ca="1" si="100"/>
        <v>4257.770833333333</v>
      </c>
      <c r="BG390" s="312">
        <f t="shared" ca="1" si="100"/>
        <v>4257.770833333333</v>
      </c>
      <c r="BH390" s="312">
        <f t="shared" ca="1" si="100"/>
        <v>4257.770833333333</v>
      </c>
      <c r="BI390" s="312">
        <f t="shared" ca="1" si="98"/>
        <v>4257.770833333333</v>
      </c>
      <c r="BJ390" s="312">
        <f t="shared" ca="1" si="98"/>
        <v>4257.770833333333</v>
      </c>
      <c r="BK390" s="312">
        <f t="shared" ca="1" si="98"/>
        <v>4257.770833333333</v>
      </c>
      <c r="BL390" s="312">
        <f t="shared" ca="1" si="98"/>
        <v>4257.770833333333</v>
      </c>
      <c r="BM390" s="312">
        <f t="shared" ca="1" si="98"/>
        <v>4257.770833333333</v>
      </c>
      <c r="BN390" s="312">
        <f t="shared" ca="1" si="98"/>
        <v>4257.770833333333</v>
      </c>
      <c r="BO390" s="312">
        <f t="shared" ca="1" si="98"/>
        <v>4257.770833333333</v>
      </c>
      <c r="BP390" s="312"/>
      <c r="BQ390" s="312"/>
      <c r="BR390" s="312"/>
      <c r="BS390" s="312"/>
      <c r="BT390" s="312"/>
      <c r="BU390" s="312"/>
      <c r="BV390" s="312"/>
      <c r="BW390" s="312"/>
      <c r="BX390" s="312"/>
    </row>
    <row r="391" spans="43:76">
      <c r="AR391" s="312">
        <f ca="1">AR$46/24</f>
        <v>4973.25</v>
      </c>
      <c r="AS391" s="312">
        <f t="shared" ca="1" si="100"/>
        <v>4973.25</v>
      </c>
      <c r="AT391" s="312">
        <f t="shared" ca="1" si="100"/>
        <v>4973.25</v>
      </c>
      <c r="AU391" s="312">
        <f t="shared" ca="1" si="100"/>
        <v>4973.25</v>
      </c>
      <c r="AV391" s="312">
        <f t="shared" ca="1" si="100"/>
        <v>4973.25</v>
      </c>
      <c r="AW391" s="312">
        <f t="shared" ca="1" si="100"/>
        <v>4973.25</v>
      </c>
      <c r="AX391" s="312">
        <f t="shared" ca="1" si="100"/>
        <v>4973.25</v>
      </c>
      <c r="AY391" s="312">
        <f t="shared" ca="1" si="100"/>
        <v>4973.25</v>
      </c>
      <c r="AZ391" s="312">
        <f t="shared" ca="1" si="100"/>
        <v>4973.25</v>
      </c>
      <c r="BA391" s="312">
        <f t="shared" ca="1" si="100"/>
        <v>4973.25</v>
      </c>
      <c r="BB391" s="312">
        <f t="shared" ca="1" si="100"/>
        <v>4973.25</v>
      </c>
      <c r="BC391" s="312">
        <f t="shared" ca="1" si="100"/>
        <v>4973.25</v>
      </c>
      <c r="BD391" s="312">
        <f t="shared" ca="1" si="100"/>
        <v>4973.25</v>
      </c>
      <c r="BE391" s="312">
        <f t="shared" ca="1" si="100"/>
        <v>4973.25</v>
      </c>
      <c r="BF391" s="312">
        <f t="shared" ca="1" si="100"/>
        <v>4973.25</v>
      </c>
      <c r="BG391" s="312">
        <f t="shared" ca="1" si="100"/>
        <v>4973.25</v>
      </c>
      <c r="BH391" s="312">
        <f t="shared" ca="1" si="100"/>
        <v>4973.25</v>
      </c>
      <c r="BI391" s="312">
        <f t="shared" ca="1" si="98"/>
        <v>4973.25</v>
      </c>
      <c r="BJ391" s="312">
        <f t="shared" ca="1" si="98"/>
        <v>4973.25</v>
      </c>
      <c r="BK391" s="312">
        <f t="shared" ca="1" si="98"/>
        <v>4973.25</v>
      </c>
      <c r="BL391" s="312">
        <f t="shared" ca="1" si="98"/>
        <v>4973.25</v>
      </c>
      <c r="BM391" s="312">
        <f t="shared" ca="1" si="98"/>
        <v>4973.25</v>
      </c>
      <c r="BN391" s="312">
        <f t="shared" ca="1" si="98"/>
        <v>4973.25</v>
      </c>
      <c r="BO391" s="312">
        <f t="shared" ca="1" si="98"/>
        <v>4973.25</v>
      </c>
      <c r="BP391" s="312"/>
      <c r="BQ391" s="312"/>
      <c r="BR391" s="312"/>
      <c r="BS391" s="312"/>
      <c r="BT391" s="312"/>
      <c r="BU391" s="312"/>
      <c r="BV391" s="312"/>
      <c r="BW391" s="312"/>
      <c r="BX391" s="312"/>
    </row>
    <row r="392" spans="43:76">
      <c r="AR392" s="312">
        <f ca="1">AR$47/24</f>
        <v>2842.875</v>
      </c>
      <c r="AS392" s="312">
        <f t="shared" ca="1" si="100"/>
        <v>2842.875</v>
      </c>
      <c r="AT392" s="312">
        <f t="shared" ca="1" si="100"/>
        <v>2842.875</v>
      </c>
      <c r="AU392" s="312">
        <f t="shared" ca="1" si="100"/>
        <v>2842.875</v>
      </c>
      <c r="AV392" s="312">
        <f t="shared" ca="1" si="100"/>
        <v>2842.875</v>
      </c>
      <c r="AW392" s="312">
        <f t="shared" ca="1" si="100"/>
        <v>2842.875</v>
      </c>
      <c r="AX392" s="312">
        <f t="shared" ca="1" si="100"/>
        <v>2842.875</v>
      </c>
      <c r="AY392" s="312">
        <f t="shared" ca="1" si="100"/>
        <v>2842.875</v>
      </c>
      <c r="AZ392" s="312">
        <f t="shared" ca="1" si="100"/>
        <v>2842.875</v>
      </c>
      <c r="BA392" s="312">
        <f t="shared" ca="1" si="100"/>
        <v>2842.875</v>
      </c>
      <c r="BB392" s="312">
        <f t="shared" ca="1" si="100"/>
        <v>2842.875</v>
      </c>
      <c r="BC392" s="312">
        <f t="shared" ca="1" si="100"/>
        <v>2842.875</v>
      </c>
      <c r="BD392" s="312">
        <f t="shared" ca="1" si="100"/>
        <v>2842.875</v>
      </c>
      <c r="BE392" s="312">
        <f t="shared" ca="1" si="100"/>
        <v>2842.875</v>
      </c>
      <c r="BF392" s="312">
        <f t="shared" ca="1" si="100"/>
        <v>2842.875</v>
      </c>
      <c r="BG392" s="312">
        <f t="shared" ca="1" si="100"/>
        <v>2842.875</v>
      </c>
      <c r="BH392" s="312">
        <f t="shared" ca="1" si="100"/>
        <v>2842.875</v>
      </c>
      <c r="BI392" s="312">
        <f t="shared" ca="1" si="98"/>
        <v>2842.875</v>
      </c>
      <c r="BJ392" s="312">
        <f t="shared" ca="1" si="98"/>
        <v>2842.875</v>
      </c>
      <c r="BK392" s="312">
        <f t="shared" ca="1" si="98"/>
        <v>2842.875</v>
      </c>
      <c r="BL392" s="312">
        <f t="shared" ca="1" si="98"/>
        <v>2842.875</v>
      </c>
      <c r="BM392" s="312">
        <f t="shared" ca="1" si="98"/>
        <v>2842.875</v>
      </c>
      <c r="BN392" s="312">
        <f t="shared" ca="1" si="98"/>
        <v>2842.875</v>
      </c>
      <c r="BO392" s="312">
        <f t="shared" ca="1" si="98"/>
        <v>2842.875</v>
      </c>
      <c r="BP392" s="312"/>
      <c r="BQ392" s="312"/>
      <c r="BR392" s="312"/>
      <c r="BS392" s="312"/>
      <c r="BT392" s="312"/>
      <c r="BU392" s="312"/>
      <c r="BV392" s="312"/>
      <c r="BW392" s="312"/>
      <c r="BX392" s="312"/>
    </row>
    <row r="393" spans="43:76">
      <c r="AR393" s="312">
        <f ca="1">AR$47/24</f>
        <v>2842.875</v>
      </c>
      <c r="AS393" s="312">
        <f t="shared" ca="1" si="100"/>
        <v>2842.875</v>
      </c>
      <c r="AT393" s="312">
        <f t="shared" ca="1" si="100"/>
        <v>2842.875</v>
      </c>
      <c r="AU393" s="312">
        <f t="shared" ca="1" si="100"/>
        <v>2842.875</v>
      </c>
      <c r="AV393" s="312">
        <f t="shared" ca="1" si="100"/>
        <v>2842.875</v>
      </c>
      <c r="AW393" s="312">
        <f t="shared" ca="1" si="100"/>
        <v>2842.875</v>
      </c>
      <c r="AX393" s="312">
        <f t="shared" ca="1" si="100"/>
        <v>2842.875</v>
      </c>
      <c r="AY393" s="312">
        <f t="shared" ca="1" si="100"/>
        <v>2842.875</v>
      </c>
      <c r="AZ393" s="312">
        <f t="shared" ca="1" si="100"/>
        <v>2842.875</v>
      </c>
      <c r="BA393" s="312">
        <f t="shared" ca="1" si="100"/>
        <v>2842.875</v>
      </c>
      <c r="BB393" s="312">
        <f t="shared" ca="1" si="100"/>
        <v>2842.875</v>
      </c>
      <c r="BC393" s="312">
        <f t="shared" ca="1" si="100"/>
        <v>2842.875</v>
      </c>
      <c r="BD393" s="312">
        <f t="shared" ca="1" si="100"/>
        <v>2842.875</v>
      </c>
      <c r="BE393" s="312">
        <f t="shared" ca="1" si="100"/>
        <v>2842.875</v>
      </c>
      <c r="BF393" s="312">
        <f t="shared" ca="1" si="100"/>
        <v>2842.875</v>
      </c>
      <c r="BG393" s="312">
        <f t="shared" ca="1" si="100"/>
        <v>2842.875</v>
      </c>
      <c r="BH393" s="312">
        <f t="shared" ca="1" si="100"/>
        <v>2842.875</v>
      </c>
      <c r="BI393" s="312">
        <f t="shared" ca="1" si="98"/>
        <v>2842.875</v>
      </c>
      <c r="BJ393" s="312">
        <f t="shared" ca="1" si="98"/>
        <v>2842.875</v>
      </c>
      <c r="BK393" s="312">
        <f t="shared" ca="1" si="98"/>
        <v>2842.875</v>
      </c>
      <c r="BL393" s="312">
        <f t="shared" ca="1" si="98"/>
        <v>2842.875</v>
      </c>
      <c r="BM393" s="312">
        <f t="shared" ca="1" si="98"/>
        <v>2842.875</v>
      </c>
      <c r="BN393" s="312">
        <f t="shared" ca="1" si="98"/>
        <v>2842.875</v>
      </c>
      <c r="BO393" s="312">
        <f t="shared" ca="1" si="98"/>
        <v>2842.875</v>
      </c>
      <c r="BP393" s="312"/>
      <c r="BQ393" s="312"/>
      <c r="BR393" s="312"/>
      <c r="BS393" s="312"/>
      <c r="BT393" s="312"/>
      <c r="BU393" s="312"/>
      <c r="BV393" s="312"/>
      <c r="BW393" s="312"/>
      <c r="BX393" s="312"/>
    </row>
    <row r="394" spans="43:76">
      <c r="AS394" s="312">
        <f ca="1">AS$44/24</f>
        <v>7070.25</v>
      </c>
      <c r="AT394" s="312">
        <f ca="1">AS394</f>
        <v>7070.25</v>
      </c>
      <c r="AU394" s="312">
        <f t="shared" ca="1" si="100"/>
        <v>7070.25</v>
      </c>
      <c r="AV394" s="312">
        <f t="shared" ca="1" si="100"/>
        <v>7070.25</v>
      </c>
      <c r="AW394" s="312">
        <f t="shared" ca="1" si="100"/>
        <v>7070.25</v>
      </c>
      <c r="AX394" s="312">
        <f t="shared" ca="1" si="100"/>
        <v>7070.25</v>
      </c>
      <c r="AY394" s="312">
        <f t="shared" ca="1" si="100"/>
        <v>7070.25</v>
      </c>
      <c r="AZ394" s="312">
        <f t="shared" ca="1" si="100"/>
        <v>7070.25</v>
      </c>
      <c r="BA394" s="312">
        <f t="shared" ca="1" si="100"/>
        <v>7070.25</v>
      </c>
      <c r="BB394" s="312">
        <f t="shared" ca="1" si="100"/>
        <v>7070.25</v>
      </c>
      <c r="BC394" s="312">
        <f t="shared" ca="1" si="100"/>
        <v>7070.25</v>
      </c>
      <c r="BD394" s="312">
        <f t="shared" ca="1" si="100"/>
        <v>7070.25</v>
      </c>
      <c r="BE394" s="312">
        <f t="shared" ca="1" si="100"/>
        <v>7070.25</v>
      </c>
      <c r="BF394" s="312">
        <f t="shared" ca="1" si="100"/>
        <v>7070.25</v>
      </c>
      <c r="BG394" s="312">
        <f t="shared" ca="1" si="100"/>
        <v>7070.25</v>
      </c>
      <c r="BH394" s="312">
        <f t="shared" ca="1" si="100"/>
        <v>7070.25</v>
      </c>
      <c r="BI394" s="312">
        <f t="shared" ca="1" si="98"/>
        <v>7070.25</v>
      </c>
      <c r="BJ394" s="312">
        <f t="shared" ca="1" si="98"/>
        <v>7070.25</v>
      </c>
      <c r="BK394" s="312">
        <f t="shared" ca="1" si="98"/>
        <v>7070.25</v>
      </c>
      <c r="BL394" s="312">
        <f t="shared" ca="1" si="98"/>
        <v>7070.25</v>
      </c>
      <c r="BM394" s="312">
        <f t="shared" ca="1" si="98"/>
        <v>7070.25</v>
      </c>
      <c r="BN394" s="312">
        <f t="shared" ca="1" si="98"/>
        <v>7070.25</v>
      </c>
      <c r="BO394" s="312">
        <f t="shared" ca="1" si="98"/>
        <v>7070.25</v>
      </c>
      <c r="BP394" s="312">
        <f ca="1">BO394</f>
        <v>7070.25</v>
      </c>
      <c r="BQ394" s="312"/>
      <c r="BR394" s="312"/>
      <c r="BS394" s="312"/>
      <c r="BT394" s="312"/>
      <c r="BU394" s="312"/>
      <c r="BV394" s="312"/>
      <c r="BW394" s="312"/>
      <c r="BX394" s="312"/>
    </row>
    <row r="395" spans="43:76">
      <c r="AS395" s="312">
        <f ca="1">AS$45/24</f>
        <v>4266.0625</v>
      </c>
      <c r="AT395" s="312">
        <f t="shared" ref="AT395:BI399" ca="1" si="101">AS395</f>
        <v>4266.0625</v>
      </c>
      <c r="AU395" s="312">
        <f t="shared" ca="1" si="101"/>
        <v>4266.0625</v>
      </c>
      <c r="AV395" s="312">
        <f t="shared" ca="1" si="101"/>
        <v>4266.0625</v>
      </c>
      <c r="AW395" s="312">
        <f t="shared" ca="1" si="101"/>
        <v>4266.0625</v>
      </c>
      <c r="AX395" s="312">
        <f t="shared" ca="1" si="101"/>
        <v>4266.0625</v>
      </c>
      <c r="AY395" s="312">
        <f t="shared" ca="1" si="101"/>
        <v>4266.0625</v>
      </c>
      <c r="AZ395" s="312">
        <f t="shared" ca="1" si="101"/>
        <v>4266.0625</v>
      </c>
      <c r="BA395" s="312">
        <f t="shared" ca="1" si="101"/>
        <v>4266.0625</v>
      </c>
      <c r="BB395" s="312">
        <f t="shared" ca="1" si="101"/>
        <v>4266.0625</v>
      </c>
      <c r="BC395" s="312">
        <f t="shared" ca="1" si="101"/>
        <v>4266.0625</v>
      </c>
      <c r="BD395" s="312">
        <f t="shared" ca="1" si="101"/>
        <v>4266.0625</v>
      </c>
      <c r="BE395" s="312">
        <f t="shared" ca="1" si="101"/>
        <v>4266.0625</v>
      </c>
      <c r="BF395" s="312">
        <f t="shared" ca="1" si="101"/>
        <v>4266.0625</v>
      </c>
      <c r="BG395" s="312">
        <f t="shared" ca="1" si="101"/>
        <v>4266.0625</v>
      </c>
      <c r="BH395" s="312">
        <f t="shared" ca="1" si="101"/>
        <v>4266.0625</v>
      </c>
      <c r="BI395" s="312">
        <f t="shared" ca="1" si="101"/>
        <v>4266.0625</v>
      </c>
      <c r="BJ395" s="312">
        <f t="shared" ca="1" si="98"/>
        <v>4266.0625</v>
      </c>
      <c r="BK395" s="312">
        <f t="shared" ca="1" si="98"/>
        <v>4266.0625</v>
      </c>
      <c r="BL395" s="312">
        <f t="shared" ca="1" si="98"/>
        <v>4266.0625</v>
      </c>
      <c r="BM395" s="312">
        <f t="shared" ca="1" si="98"/>
        <v>4266.0625</v>
      </c>
      <c r="BN395" s="312">
        <f t="shared" ca="1" si="98"/>
        <v>4266.0625</v>
      </c>
      <c r="BO395" s="312">
        <f t="shared" ca="1" si="98"/>
        <v>4266.0625</v>
      </c>
      <c r="BP395" s="312">
        <f t="shared" ca="1" si="98"/>
        <v>4266.0625</v>
      </c>
      <c r="BQ395" s="312"/>
      <c r="BR395" s="312"/>
      <c r="BS395" s="312"/>
      <c r="BT395" s="312"/>
      <c r="BU395" s="312"/>
      <c r="BV395" s="312"/>
      <c r="BW395" s="312"/>
      <c r="BX395" s="312"/>
    </row>
    <row r="396" spans="43:76">
      <c r="AS396" s="312">
        <f ca="1">AS$46/24</f>
        <v>4987.791666666667</v>
      </c>
      <c r="AT396" s="312">
        <f t="shared" ca="1" si="101"/>
        <v>4987.791666666667</v>
      </c>
      <c r="AU396" s="312">
        <f t="shared" ca="1" si="101"/>
        <v>4987.791666666667</v>
      </c>
      <c r="AV396" s="312">
        <f t="shared" ca="1" si="101"/>
        <v>4987.791666666667</v>
      </c>
      <c r="AW396" s="312">
        <f t="shared" ca="1" si="101"/>
        <v>4987.791666666667</v>
      </c>
      <c r="AX396" s="312">
        <f t="shared" ca="1" si="101"/>
        <v>4987.791666666667</v>
      </c>
      <c r="AY396" s="312">
        <f t="shared" ca="1" si="101"/>
        <v>4987.791666666667</v>
      </c>
      <c r="AZ396" s="312">
        <f t="shared" ca="1" si="101"/>
        <v>4987.791666666667</v>
      </c>
      <c r="BA396" s="312">
        <f t="shared" ca="1" si="101"/>
        <v>4987.791666666667</v>
      </c>
      <c r="BB396" s="312">
        <f t="shared" ca="1" si="101"/>
        <v>4987.791666666667</v>
      </c>
      <c r="BC396" s="312">
        <f t="shared" ca="1" si="101"/>
        <v>4987.791666666667</v>
      </c>
      <c r="BD396" s="312">
        <f t="shared" ca="1" si="101"/>
        <v>4987.791666666667</v>
      </c>
      <c r="BE396" s="312">
        <f t="shared" ca="1" si="101"/>
        <v>4987.791666666667</v>
      </c>
      <c r="BF396" s="312">
        <f t="shared" ca="1" si="101"/>
        <v>4987.791666666667</v>
      </c>
      <c r="BG396" s="312">
        <f t="shared" ca="1" si="101"/>
        <v>4987.791666666667</v>
      </c>
      <c r="BH396" s="312">
        <f t="shared" ca="1" si="101"/>
        <v>4987.791666666667</v>
      </c>
      <c r="BI396" s="312">
        <f t="shared" ca="1" si="101"/>
        <v>4987.791666666667</v>
      </c>
      <c r="BJ396" s="312">
        <f t="shared" ca="1" si="98"/>
        <v>4987.791666666667</v>
      </c>
      <c r="BK396" s="312">
        <f t="shared" ca="1" si="98"/>
        <v>4987.791666666667</v>
      </c>
      <c r="BL396" s="312">
        <f t="shared" ca="1" si="98"/>
        <v>4987.791666666667</v>
      </c>
      <c r="BM396" s="312">
        <f t="shared" ca="1" si="98"/>
        <v>4987.791666666667</v>
      </c>
      <c r="BN396" s="312">
        <f t="shared" ca="1" si="98"/>
        <v>4987.791666666667</v>
      </c>
      <c r="BO396" s="312">
        <f t="shared" ca="1" si="98"/>
        <v>4987.791666666667</v>
      </c>
      <c r="BP396" s="312">
        <f t="shared" ca="1" si="98"/>
        <v>4987.791666666667</v>
      </c>
      <c r="BQ396" s="312"/>
      <c r="BR396" s="312"/>
      <c r="BS396" s="312"/>
      <c r="BT396" s="312"/>
      <c r="BU396" s="312"/>
      <c r="BV396" s="312"/>
      <c r="BW396" s="312"/>
      <c r="BX396" s="312"/>
    </row>
    <row r="397" spans="43:76">
      <c r="AS397" s="312">
        <f ca="1">AS$47/24</f>
        <v>2851.1875</v>
      </c>
      <c r="AT397" s="312">
        <f t="shared" ca="1" si="101"/>
        <v>2851.1875</v>
      </c>
      <c r="AU397" s="312">
        <f t="shared" ca="1" si="101"/>
        <v>2851.1875</v>
      </c>
      <c r="AV397" s="312">
        <f t="shared" ca="1" si="101"/>
        <v>2851.1875</v>
      </c>
      <c r="AW397" s="312">
        <f t="shared" ca="1" si="101"/>
        <v>2851.1875</v>
      </c>
      <c r="AX397" s="312">
        <f t="shared" ca="1" si="101"/>
        <v>2851.1875</v>
      </c>
      <c r="AY397" s="312">
        <f t="shared" ca="1" si="101"/>
        <v>2851.1875</v>
      </c>
      <c r="AZ397" s="312">
        <f t="shared" ca="1" si="101"/>
        <v>2851.1875</v>
      </c>
      <c r="BA397" s="312">
        <f t="shared" ca="1" si="101"/>
        <v>2851.1875</v>
      </c>
      <c r="BB397" s="312">
        <f t="shared" ca="1" si="101"/>
        <v>2851.1875</v>
      </c>
      <c r="BC397" s="312">
        <f t="shared" ca="1" si="101"/>
        <v>2851.1875</v>
      </c>
      <c r="BD397" s="312">
        <f t="shared" ca="1" si="101"/>
        <v>2851.1875</v>
      </c>
      <c r="BE397" s="312">
        <f t="shared" ca="1" si="101"/>
        <v>2851.1875</v>
      </c>
      <c r="BF397" s="312">
        <f t="shared" ca="1" si="101"/>
        <v>2851.1875</v>
      </c>
      <c r="BG397" s="312">
        <f t="shared" ca="1" si="101"/>
        <v>2851.1875</v>
      </c>
      <c r="BH397" s="312">
        <f t="shared" ca="1" si="101"/>
        <v>2851.1875</v>
      </c>
      <c r="BI397" s="312">
        <f t="shared" ca="1" si="101"/>
        <v>2851.1875</v>
      </c>
      <c r="BJ397" s="312">
        <f t="shared" ca="1" si="98"/>
        <v>2851.1875</v>
      </c>
      <c r="BK397" s="312">
        <f t="shared" ca="1" si="98"/>
        <v>2851.1875</v>
      </c>
      <c r="BL397" s="312">
        <f t="shared" ca="1" si="98"/>
        <v>2851.1875</v>
      </c>
      <c r="BM397" s="312">
        <f t="shared" ca="1" si="98"/>
        <v>2851.1875</v>
      </c>
      <c r="BN397" s="312">
        <f t="shared" ca="1" si="98"/>
        <v>2851.1875</v>
      </c>
      <c r="BO397" s="312">
        <f t="shared" ca="1" si="98"/>
        <v>2851.1875</v>
      </c>
      <c r="BP397" s="312">
        <f t="shared" ca="1" si="98"/>
        <v>2851.1875</v>
      </c>
      <c r="BQ397" s="312"/>
      <c r="BR397" s="312"/>
      <c r="BS397" s="312"/>
      <c r="BT397" s="312"/>
      <c r="BU397" s="312"/>
      <c r="BV397" s="312"/>
      <c r="BW397" s="312"/>
      <c r="BX397" s="312"/>
    </row>
    <row r="398" spans="43:76">
      <c r="AS398" s="312">
        <f ca="1">AS$47/24</f>
        <v>2851.1875</v>
      </c>
      <c r="AT398" s="312">
        <f t="shared" ca="1" si="101"/>
        <v>2851.1875</v>
      </c>
      <c r="AU398" s="312">
        <f t="shared" ca="1" si="101"/>
        <v>2851.1875</v>
      </c>
      <c r="AV398" s="312">
        <f t="shared" ca="1" si="101"/>
        <v>2851.1875</v>
      </c>
      <c r="AW398" s="312">
        <f t="shared" ca="1" si="101"/>
        <v>2851.1875</v>
      </c>
      <c r="AX398" s="312">
        <f t="shared" ca="1" si="101"/>
        <v>2851.1875</v>
      </c>
      <c r="AY398" s="312">
        <f t="shared" ca="1" si="101"/>
        <v>2851.1875</v>
      </c>
      <c r="AZ398" s="312">
        <f t="shared" ca="1" si="101"/>
        <v>2851.1875</v>
      </c>
      <c r="BA398" s="312">
        <f t="shared" ca="1" si="101"/>
        <v>2851.1875</v>
      </c>
      <c r="BB398" s="312">
        <f t="shared" ca="1" si="101"/>
        <v>2851.1875</v>
      </c>
      <c r="BC398" s="312">
        <f t="shared" ca="1" si="101"/>
        <v>2851.1875</v>
      </c>
      <c r="BD398" s="312">
        <f t="shared" ca="1" si="101"/>
        <v>2851.1875</v>
      </c>
      <c r="BE398" s="312">
        <f t="shared" ca="1" si="101"/>
        <v>2851.1875</v>
      </c>
      <c r="BF398" s="312">
        <f t="shared" ca="1" si="101"/>
        <v>2851.1875</v>
      </c>
      <c r="BG398" s="312">
        <f t="shared" ca="1" si="101"/>
        <v>2851.1875</v>
      </c>
      <c r="BH398" s="312">
        <f t="shared" ca="1" si="101"/>
        <v>2851.1875</v>
      </c>
      <c r="BI398" s="312">
        <f t="shared" ca="1" si="101"/>
        <v>2851.1875</v>
      </c>
      <c r="BJ398" s="312">
        <f t="shared" ca="1" si="98"/>
        <v>2851.1875</v>
      </c>
      <c r="BK398" s="312">
        <f t="shared" ca="1" si="98"/>
        <v>2851.1875</v>
      </c>
      <c r="BL398" s="312">
        <f t="shared" ca="1" si="98"/>
        <v>2851.1875</v>
      </c>
      <c r="BM398" s="312">
        <f t="shared" ca="1" si="98"/>
        <v>2851.1875</v>
      </c>
      <c r="BN398" s="312">
        <f t="shared" ca="1" si="98"/>
        <v>2851.1875</v>
      </c>
      <c r="BO398" s="312">
        <f t="shared" ca="1" si="98"/>
        <v>2851.1875</v>
      </c>
      <c r="BP398" s="312">
        <f t="shared" ca="1" si="98"/>
        <v>2851.1875</v>
      </c>
      <c r="BQ398" s="312"/>
      <c r="BR398" s="312"/>
      <c r="BS398" s="312"/>
      <c r="BT398" s="312"/>
      <c r="BU398" s="312"/>
      <c r="BV398" s="312"/>
      <c r="BW398" s="312"/>
      <c r="BX398" s="312"/>
    </row>
    <row r="399" spans="43:76">
      <c r="AT399" s="312">
        <f ca="1">AT$44/24</f>
        <v>7080.5625</v>
      </c>
      <c r="AU399" s="312">
        <f ca="1">AT399</f>
        <v>7080.5625</v>
      </c>
      <c r="AV399" s="312">
        <f t="shared" ca="1" si="101"/>
        <v>7080.5625</v>
      </c>
      <c r="AW399" s="312">
        <f t="shared" ca="1" si="101"/>
        <v>7080.5625</v>
      </c>
      <c r="AX399" s="312">
        <f t="shared" ca="1" si="101"/>
        <v>7080.5625</v>
      </c>
      <c r="AY399" s="312">
        <f t="shared" ca="1" si="101"/>
        <v>7080.5625</v>
      </c>
      <c r="AZ399" s="312">
        <f t="shared" ca="1" si="101"/>
        <v>7080.5625</v>
      </c>
      <c r="BA399" s="312">
        <f t="shared" ca="1" si="101"/>
        <v>7080.5625</v>
      </c>
      <c r="BB399" s="312">
        <f t="shared" ca="1" si="101"/>
        <v>7080.5625</v>
      </c>
      <c r="BC399" s="312">
        <f t="shared" ca="1" si="101"/>
        <v>7080.5625</v>
      </c>
      <c r="BD399" s="312">
        <f t="shared" ca="1" si="101"/>
        <v>7080.5625</v>
      </c>
      <c r="BE399" s="312">
        <f t="shared" ca="1" si="101"/>
        <v>7080.5625</v>
      </c>
      <c r="BF399" s="312">
        <f t="shared" ca="1" si="101"/>
        <v>7080.5625</v>
      </c>
      <c r="BG399" s="312">
        <f t="shared" ca="1" si="101"/>
        <v>7080.5625</v>
      </c>
      <c r="BH399" s="312">
        <f t="shared" ca="1" si="101"/>
        <v>7080.5625</v>
      </c>
      <c r="BI399" s="312">
        <f t="shared" ca="1" si="101"/>
        <v>7080.5625</v>
      </c>
      <c r="BJ399" s="312">
        <f t="shared" ca="1" si="98"/>
        <v>7080.5625</v>
      </c>
      <c r="BK399" s="312">
        <f t="shared" ca="1" si="98"/>
        <v>7080.5625</v>
      </c>
      <c r="BL399" s="312">
        <f t="shared" ca="1" si="98"/>
        <v>7080.5625</v>
      </c>
      <c r="BM399" s="312">
        <f t="shared" ca="1" si="98"/>
        <v>7080.5625</v>
      </c>
      <c r="BN399" s="312">
        <f t="shared" ca="1" si="98"/>
        <v>7080.5625</v>
      </c>
      <c r="BO399" s="312">
        <f t="shared" ca="1" si="98"/>
        <v>7080.5625</v>
      </c>
      <c r="BP399" s="312">
        <f t="shared" ca="1" si="98"/>
        <v>7080.5625</v>
      </c>
      <c r="BQ399" s="312">
        <f ca="1">BP399</f>
        <v>7080.5625</v>
      </c>
      <c r="BR399" s="312"/>
      <c r="BS399" s="312"/>
      <c r="BT399" s="312"/>
      <c r="BU399" s="312"/>
      <c r="BV399" s="312"/>
      <c r="BW399" s="312"/>
      <c r="BX399" s="312"/>
    </row>
    <row r="400" spans="43:76">
      <c r="AT400" s="312">
        <f ca="1">AT$45/24</f>
        <v>4270.208333333333</v>
      </c>
      <c r="AU400" s="312">
        <f t="shared" ref="AU400:BJ404" ca="1" si="102">AT400</f>
        <v>4270.208333333333</v>
      </c>
      <c r="AV400" s="312">
        <f t="shared" ca="1" si="102"/>
        <v>4270.208333333333</v>
      </c>
      <c r="AW400" s="312">
        <f t="shared" ca="1" si="102"/>
        <v>4270.208333333333</v>
      </c>
      <c r="AX400" s="312">
        <f t="shared" ca="1" si="102"/>
        <v>4270.208333333333</v>
      </c>
      <c r="AY400" s="312">
        <f t="shared" ca="1" si="102"/>
        <v>4270.208333333333</v>
      </c>
      <c r="AZ400" s="312">
        <f t="shared" ca="1" si="102"/>
        <v>4270.208333333333</v>
      </c>
      <c r="BA400" s="312">
        <f t="shared" ca="1" si="102"/>
        <v>4270.208333333333</v>
      </c>
      <c r="BB400" s="312">
        <f t="shared" ca="1" si="102"/>
        <v>4270.208333333333</v>
      </c>
      <c r="BC400" s="312">
        <f t="shared" ca="1" si="102"/>
        <v>4270.208333333333</v>
      </c>
      <c r="BD400" s="312">
        <f t="shared" ca="1" si="102"/>
        <v>4270.208333333333</v>
      </c>
      <c r="BE400" s="312">
        <f t="shared" ca="1" si="102"/>
        <v>4270.208333333333</v>
      </c>
      <c r="BF400" s="312">
        <f t="shared" ca="1" si="102"/>
        <v>4270.208333333333</v>
      </c>
      <c r="BG400" s="312">
        <f t="shared" ca="1" si="102"/>
        <v>4270.208333333333</v>
      </c>
      <c r="BH400" s="312">
        <f t="shared" ca="1" si="102"/>
        <v>4270.208333333333</v>
      </c>
      <c r="BI400" s="312">
        <f t="shared" ca="1" si="102"/>
        <v>4270.208333333333</v>
      </c>
      <c r="BJ400" s="312">
        <f t="shared" ca="1" si="102"/>
        <v>4270.208333333333</v>
      </c>
      <c r="BK400" s="312">
        <f t="shared" ref="BK400:BT415" ca="1" si="103">BJ400</f>
        <v>4270.208333333333</v>
      </c>
      <c r="BL400" s="312">
        <f t="shared" ca="1" si="103"/>
        <v>4270.208333333333</v>
      </c>
      <c r="BM400" s="312">
        <f t="shared" ca="1" si="103"/>
        <v>4270.208333333333</v>
      </c>
      <c r="BN400" s="312">
        <f t="shared" ca="1" si="103"/>
        <v>4270.208333333333</v>
      </c>
      <c r="BO400" s="312">
        <f t="shared" ca="1" si="103"/>
        <v>4270.208333333333</v>
      </c>
      <c r="BP400" s="312">
        <f t="shared" ca="1" si="103"/>
        <v>4270.208333333333</v>
      </c>
      <c r="BQ400" s="312">
        <f t="shared" ca="1" si="103"/>
        <v>4270.208333333333</v>
      </c>
      <c r="BR400" s="312"/>
      <c r="BS400" s="312"/>
      <c r="BT400" s="312"/>
      <c r="BU400" s="312"/>
      <c r="BV400" s="312"/>
      <c r="BW400" s="312"/>
      <c r="BX400" s="312"/>
    </row>
    <row r="401" spans="46:76">
      <c r="AT401" s="312">
        <f ca="1">AT$46/24</f>
        <v>4995.0625</v>
      </c>
      <c r="AU401" s="312">
        <f t="shared" ca="1" si="102"/>
        <v>4995.0625</v>
      </c>
      <c r="AV401" s="312">
        <f t="shared" ca="1" si="102"/>
        <v>4995.0625</v>
      </c>
      <c r="AW401" s="312">
        <f t="shared" ca="1" si="102"/>
        <v>4995.0625</v>
      </c>
      <c r="AX401" s="312">
        <f t="shared" ca="1" si="102"/>
        <v>4995.0625</v>
      </c>
      <c r="AY401" s="312">
        <f t="shared" ca="1" si="102"/>
        <v>4995.0625</v>
      </c>
      <c r="AZ401" s="312">
        <f t="shared" ca="1" si="102"/>
        <v>4995.0625</v>
      </c>
      <c r="BA401" s="312">
        <f t="shared" ca="1" si="102"/>
        <v>4995.0625</v>
      </c>
      <c r="BB401" s="312">
        <f t="shared" ca="1" si="102"/>
        <v>4995.0625</v>
      </c>
      <c r="BC401" s="312">
        <f t="shared" ca="1" si="102"/>
        <v>4995.0625</v>
      </c>
      <c r="BD401" s="312">
        <f t="shared" ca="1" si="102"/>
        <v>4995.0625</v>
      </c>
      <c r="BE401" s="312">
        <f t="shared" ca="1" si="102"/>
        <v>4995.0625</v>
      </c>
      <c r="BF401" s="312">
        <f t="shared" ca="1" si="102"/>
        <v>4995.0625</v>
      </c>
      <c r="BG401" s="312">
        <f t="shared" ca="1" si="102"/>
        <v>4995.0625</v>
      </c>
      <c r="BH401" s="312">
        <f t="shared" ca="1" si="102"/>
        <v>4995.0625</v>
      </c>
      <c r="BI401" s="312">
        <f t="shared" ca="1" si="102"/>
        <v>4995.0625</v>
      </c>
      <c r="BJ401" s="312">
        <f t="shared" ca="1" si="102"/>
        <v>4995.0625</v>
      </c>
      <c r="BK401" s="312">
        <f t="shared" ca="1" si="103"/>
        <v>4995.0625</v>
      </c>
      <c r="BL401" s="312">
        <f t="shared" ca="1" si="103"/>
        <v>4995.0625</v>
      </c>
      <c r="BM401" s="312">
        <f t="shared" ca="1" si="103"/>
        <v>4995.0625</v>
      </c>
      <c r="BN401" s="312">
        <f t="shared" ca="1" si="103"/>
        <v>4995.0625</v>
      </c>
      <c r="BO401" s="312">
        <f t="shared" ca="1" si="103"/>
        <v>4995.0625</v>
      </c>
      <c r="BP401" s="312">
        <f t="shared" ca="1" si="103"/>
        <v>4995.0625</v>
      </c>
      <c r="BQ401" s="312">
        <f t="shared" ca="1" si="103"/>
        <v>4995.0625</v>
      </c>
      <c r="BR401" s="312"/>
      <c r="BS401" s="312"/>
      <c r="BT401" s="312"/>
      <c r="BU401" s="312"/>
      <c r="BV401" s="312"/>
      <c r="BW401" s="312"/>
      <c r="BX401" s="312"/>
    </row>
    <row r="402" spans="46:76">
      <c r="AT402" s="312">
        <f ca="1">AT$47/24</f>
        <v>2851.1875</v>
      </c>
      <c r="AU402" s="312">
        <f t="shared" ca="1" si="102"/>
        <v>2851.1875</v>
      </c>
      <c r="AV402" s="312">
        <f t="shared" ca="1" si="102"/>
        <v>2851.1875</v>
      </c>
      <c r="AW402" s="312">
        <f t="shared" ca="1" si="102"/>
        <v>2851.1875</v>
      </c>
      <c r="AX402" s="312">
        <f t="shared" ca="1" si="102"/>
        <v>2851.1875</v>
      </c>
      <c r="AY402" s="312">
        <f t="shared" ca="1" si="102"/>
        <v>2851.1875</v>
      </c>
      <c r="AZ402" s="312">
        <f t="shared" ca="1" si="102"/>
        <v>2851.1875</v>
      </c>
      <c r="BA402" s="312">
        <f t="shared" ca="1" si="102"/>
        <v>2851.1875</v>
      </c>
      <c r="BB402" s="312">
        <f t="shared" ca="1" si="102"/>
        <v>2851.1875</v>
      </c>
      <c r="BC402" s="312">
        <f t="shared" ca="1" si="102"/>
        <v>2851.1875</v>
      </c>
      <c r="BD402" s="312">
        <f t="shared" ca="1" si="102"/>
        <v>2851.1875</v>
      </c>
      <c r="BE402" s="312">
        <f t="shared" ca="1" si="102"/>
        <v>2851.1875</v>
      </c>
      <c r="BF402" s="312">
        <f t="shared" ca="1" si="102"/>
        <v>2851.1875</v>
      </c>
      <c r="BG402" s="312">
        <f t="shared" ca="1" si="102"/>
        <v>2851.1875</v>
      </c>
      <c r="BH402" s="312">
        <f t="shared" ca="1" si="102"/>
        <v>2851.1875</v>
      </c>
      <c r="BI402" s="312">
        <f t="shared" ca="1" si="102"/>
        <v>2851.1875</v>
      </c>
      <c r="BJ402" s="312">
        <f t="shared" ca="1" si="102"/>
        <v>2851.1875</v>
      </c>
      <c r="BK402" s="312">
        <f t="shared" ca="1" si="103"/>
        <v>2851.1875</v>
      </c>
      <c r="BL402" s="312">
        <f t="shared" ca="1" si="103"/>
        <v>2851.1875</v>
      </c>
      <c r="BM402" s="312">
        <f t="shared" ca="1" si="103"/>
        <v>2851.1875</v>
      </c>
      <c r="BN402" s="312">
        <f t="shared" ca="1" si="103"/>
        <v>2851.1875</v>
      </c>
      <c r="BO402" s="312">
        <f t="shared" ca="1" si="103"/>
        <v>2851.1875</v>
      </c>
      <c r="BP402" s="312">
        <f t="shared" ca="1" si="103"/>
        <v>2851.1875</v>
      </c>
      <c r="BQ402" s="312">
        <f t="shared" ca="1" si="103"/>
        <v>2851.1875</v>
      </c>
      <c r="BR402" s="312"/>
      <c r="BS402" s="312"/>
      <c r="BT402" s="312"/>
      <c r="BU402" s="312"/>
      <c r="BV402" s="312"/>
      <c r="BW402" s="312"/>
      <c r="BX402" s="312"/>
    </row>
    <row r="403" spans="46:76">
      <c r="AT403" s="312">
        <f ca="1">AT$47/24</f>
        <v>2851.1875</v>
      </c>
      <c r="AU403" s="312">
        <f t="shared" ca="1" si="102"/>
        <v>2851.1875</v>
      </c>
      <c r="AV403" s="312">
        <f t="shared" ca="1" si="102"/>
        <v>2851.1875</v>
      </c>
      <c r="AW403" s="312">
        <f t="shared" ca="1" si="102"/>
        <v>2851.1875</v>
      </c>
      <c r="AX403" s="312">
        <f t="shared" ca="1" si="102"/>
        <v>2851.1875</v>
      </c>
      <c r="AY403" s="312">
        <f t="shared" ca="1" si="102"/>
        <v>2851.1875</v>
      </c>
      <c r="AZ403" s="312">
        <f t="shared" ca="1" si="102"/>
        <v>2851.1875</v>
      </c>
      <c r="BA403" s="312">
        <f t="shared" ca="1" si="102"/>
        <v>2851.1875</v>
      </c>
      <c r="BB403" s="312">
        <f t="shared" ca="1" si="102"/>
        <v>2851.1875</v>
      </c>
      <c r="BC403" s="312">
        <f t="shared" ca="1" si="102"/>
        <v>2851.1875</v>
      </c>
      <c r="BD403" s="312">
        <f t="shared" ca="1" si="102"/>
        <v>2851.1875</v>
      </c>
      <c r="BE403" s="312">
        <f t="shared" ca="1" si="102"/>
        <v>2851.1875</v>
      </c>
      <c r="BF403" s="312">
        <f t="shared" ca="1" si="102"/>
        <v>2851.1875</v>
      </c>
      <c r="BG403" s="312">
        <f t="shared" ca="1" si="102"/>
        <v>2851.1875</v>
      </c>
      <c r="BH403" s="312">
        <f t="shared" ca="1" si="102"/>
        <v>2851.1875</v>
      </c>
      <c r="BI403" s="312">
        <f t="shared" ca="1" si="102"/>
        <v>2851.1875</v>
      </c>
      <c r="BJ403" s="312">
        <f t="shared" ca="1" si="102"/>
        <v>2851.1875</v>
      </c>
      <c r="BK403" s="312">
        <f t="shared" ca="1" si="103"/>
        <v>2851.1875</v>
      </c>
      <c r="BL403" s="312">
        <f t="shared" ca="1" si="103"/>
        <v>2851.1875</v>
      </c>
      <c r="BM403" s="312">
        <f t="shared" ca="1" si="103"/>
        <v>2851.1875</v>
      </c>
      <c r="BN403" s="312">
        <f t="shared" ca="1" si="103"/>
        <v>2851.1875</v>
      </c>
      <c r="BO403" s="312">
        <f t="shared" ca="1" si="103"/>
        <v>2851.1875</v>
      </c>
      <c r="BP403" s="312">
        <f t="shared" ca="1" si="103"/>
        <v>2851.1875</v>
      </c>
      <c r="BQ403" s="312">
        <f t="shared" ca="1" si="103"/>
        <v>2851.1875</v>
      </c>
      <c r="BR403" s="312"/>
      <c r="BS403" s="312"/>
      <c r="BT403" s="312"/>
      <c r="BU403" s="312"/>
      <c r="BV403" s="312"/>
      <c r="BW403" s="312"/>
      <c r="BX403" s="312"/>
    </row>
    <row r="404" spans="46:76">
      <c r="AU404" s="312">
        <f ca="1">AU$44/24</f>
        <v>7088.8125</v>
      </c>
      <c r="AV404" s="312">
        <f ca="1">AU404</f>
        <v>7088.8125</v>
      </c>
      <c r="AW404" s="312">
        <f t="shared" ca="1" si="102"/>
        <v>7088.8125</v>
      </c>
      <c r="AX404" s="312">
        <f t="shared" ca="1" si="102"/>
        <v>7088.8125</v>
      </c>
      <c r="AY404" s="312">
        <f t="shared" ca="1" si="102"/>
        <v>7088.8125</v>
      </c>
      <c r="AZ404" s="312">
        <f t="shared" ca="1" si="102"/>
        <v>7088.8125</v>
      </c>
      <c r="BA404" s="312">
        <f t="shared" ca="1" si="102"/>
        <v>7088.8125</v>
      </c>
      <c r="BB404" s="312">
        <f t="shared" ca="1" si="102"/>
        <v>7088.8125</v>
      </c>
      <c r="BC404" s="312">
        <f t="shared" ca="1" si="102"/>
        <v>7088.8125</v>
      </c>
      <c r="BD404" s="312">
        <f t="shared" ca="1" si="102"/>
        <v>7088.8125</v>
      </c>
      <c r="BE404" s="312">
        <f t="shared" ca="1" si="102"/>
        <v>7088.8125</v>
      </c>
      <c r="BF404" s="312">
        <f t="shared" ca="1" si="102"/>
        <v>7088.8125</v>
      </c>
      <c r="BG404" s="312">
        <f t="shared" ca="1" si="102"/>
        <v>7088.8125</v>
      </c>
      <c r="BH404" s="312">
        <f t="shared" ca="1" si="102"/>
        <v>7088.8125</v>
      </c>
      <c r="BI404" s="312">
        <f t="shared" ca="1" si="102"/>
        <v>7088.8125</v>
      </c>
      <c r="BJ404" s="312">
        <f t="shared" ca="1" si="102"/>
        <v>7088.8125</v>
      </c>
      <c r="BK404" s="312">
        <f t="shared" ca="1" si="103"/>
        <v>7088.8125</v>
      </c>
      <c r="BL404" s="312">
        <f t="shared" ca="1" si="103"/>
        <v>7088.8125</v>
      </c>
      <c r="BM404" s="312">
        <f t="shared" ca="1" si="103"/>
        <v>7088.8125</v>
      </c>
      <c r="BN404" s="312">
        <f t="shared" ca="1" si="103"/>
        <v>7088.8125</v>
      </c>
      <c r="BO404" s="312">
        <f t="shared" ca="1" si="103"/>
        <v>7088.8125</v>
      </c>
      <c r="BP404" s="312">
        <f t="shared" ca="1" si="103"/>
        <v>7088.8125</v>
      </c>
      <c r="BQ404" s="312">
        <f t="shared" ca="1" si="103"/>
        <v>7088.8125</v>
      </c>
      <c r="BR404" s="312">
        <f ca="1">BQ404</f>
        <v>7088.8125</v>
      </c>
      <c r="BS404" s="312"/>
      <c r="BT404" s="312"/>
      <c r="BU404" s="312"/>
      <c r="BV404" s="312"/>
      <c r="BW404" s="312"/>
      <c r="BX404" s="312"/>
    </row>
    <row r="405" spans="46:76">
      <c r="AU405" s="312">
        <f ca="1">AU$45/24</f>
        <v>4274.354166666667</v>
      </c>
      <c r="AV405" s="312">
        <f t="shared" ref="AV405:BK409" ca="1" si="104">AU405</f>
        <v>4274.354166666667</v>
      </c>
      <c r="AW405" s="312">
        <f t="shared" ca="1" si="104"/>
        <v>4274.354166666667</v>
      </c>
      <c r="AX405" s="312">
        <f t="shared" ca="1" si="104"/>
        <v>4274.354166666667</v>
      </c>
      <c r="AY405" s="312">
        <f t="shared" ca="1" si="104"/>
        <v>4274.354166666667</v>
      </c>
      <c r="AZ405" s="312">
        <f t="shared" ca="1" si="104"/>
        <v>4274.354166666667</v>
      </c>
      <c r="BA405" s="312">
        <f t="shared" ca="1" si="104"/>
        <v>4274.354166666667</v>
      </c>
      <c r="BB405" s="312">
        <f t="shared" ca="1" si="104"/>
        <v>4274.354166666667</v>
      </c>
      <c r="BC405" s="312">
        <f t="shared" ca="1" si="104"/>
        <v>4274.354166666667</v>
      </c>
      <c r="BD405" s="312">
        <f t="shared" ca="1" si="104"/>
        <v>4274.354166666667</v>
      </c>
      <c r="BE405" s="312">
        <f t="shared" ca="1" si="104"/>
        <v>4274.354166666667</v>
      </c>
      <c r="BF405" s="312">
        <f t="shared" ca="1" si="104"/>
        <v>4274.354166666667</v>
      </c>
      <c r="BG405" s="312">
        <f t="shared" ca="1" si="104"/>
        <v>4274.354166666667</v>
      </c>
      <c r="BH405" s="312">
        <f t="shared" ca="1" si="104"/>
        <v>4274.354166666667</v>
      </c>
      <c r="BI405" s="312">
        <f t="shared" ca="1" si="104"/>
        <v>4274.354166666667</v>
      </c>
      <c r="BJ405" s="312">
        <f t="shared" ca="1" si="104"/>
        <v>4274.354166666667</v>
      </c>
      <c r="BK405" s="312">
        <f t="shared" ca="1" si="104"/>
        <v>4274.354166666667</v>
      </c>
      <c r="BL405" s="312">
        <f t="shared" ca="1" si="103"/>
        <v>4274.354166666667</v>
      </c>
      <c r="BM405" s="312">
        <f t="shared" ca="1" si="103"/>
        <v>4274.354166666667</v>
      </c>
      <c r="BN405" s="312">
        <f t="shared" ca="1" si="103"/>
        <v>4274.354166666667</v>
      </c>
      <c r="BO405" s="312">
        <f t="shared" ca="1" si="103"/>
        <v>4274.354166666667</v>
      </c>
      <c r="BP405" s="312">
        <f t="shared" ca="1" si="103"/>
        <v>4274.354166666667</v>
      </c>
      <c r="BQ405" s="312">
        <f t="shared" ca="1" si="103"/>
        <v>4274.354166666667</v>
      </c>
      <c r="BR405" s="312">
        <f t="shared" ca="1" si="103"/>
        <v>4274.354166666667</v>
      </c>
      <c r="BS405" s="312"/>
      <c r="BT405" s="312"/>
      <c r="BU405" s="312"/>
      <c r="BV405" s="312"/>
      <c r="BW405" s="312"/>
      <c r="BX405" s="312"/>
    </row>
    <row r="406" spans="46:76">
      <c r="AU406" s="312">
        <f ca="1">AU$46/24</f>
        <v>4995.0625</v>
      </c>
      <c r="AV406" s="312">
        <f t="shared" ca="1" si="104"/>
        <v>4995.0625</v>
      </c>
      <c r="AW406" s="312">
        <f t="shared" ca="1" si="104"/>
        <v>4995.0625</v>
      </c>
      <c r="AX406" s="312">
        <f t="shared" ca="1" si="104"/>
        <v>4995.0625</v>
      </c>
      <c r="AY406" s="312">
        <f t="shared" ca="1" si="104"/>
        <v>4995.0625</v>
      </c>
      <c r="AZ406" s="312">
        <f t="shared" ca="1" si="104"/>
        <v>4995.0625</v>
      </c>
      <c r="BA406" s="312">
        <f t="shared" ca="1" si="104"/>
        <v>4995.0625</v>
      </c>
      <c r="BB406" s="312">
        <f t="shared" ca="1" si="104"/>
        <v>4995.0625</v>
      </c>
      <c r="BC406" s="312">
        <f t="shared" ca="1" si="104"/>
        <v>4995.0625</v>
      </c>
      <c r="BD406" s="312">
        <f t="shared" ca="1" si="104"/>
        <v>4995.0625</v>
      </c>
      <c r="BE406" s="312">
        <f t="shared" ca="1" si="104"/>
        <v>4995.0625</v>
      </c>
      <c r="BF406" s="312">
        <f t="shared" ca="1" si="104"/>
        <v>4995.0625</v>
      </c>
      <c r="BG406" s="312">
        <f t="shared" ca="1" si="104"/>
        <v>4995.0625</v>
      </c>
      <c r="BH406" s="312">
        <f t="shared" ca="1" si="104"/>
        <v>4995.0625</v>
      </c>
      <c r="BI406" s="312">
        <f t="shared" ca="1" si="104"/>
        <v>4995.0625</v>
      </c>
      <c r="BJ406" s="312">
        <f t="shared" ca="1" si="104"/>
        <v>4995.0625</v>
      </c>
      <c r="BK406" s="312">
        <f t="shared" ca="1" si="104"/>
        <v>4995.0625</v>
      </c>
      <c r="BL406" s="312">
        <f t="shared" ca="1" si="103"/>
        <v>4995.0625</v>
      </c>
      <c r="BM406" s="312">
        <f t="shared" ca="1" si="103"/>
        <v>4995.0625</v>
      </c>
      <c r="BN406" s="312">
        <f t="shared" ca="1" si="103"/>
        <v>4995.0625</v>
      </c>
      <c r="BO406" s="312">
        <f t="shared" ca="1" si="103"/>
        <v>4995.0625</v>
      </c>
      <c r="BP406" s="312">
        <f t="shared" ca="1" si="103"/>
        <v>4995.0625</v>
      </c>
      <c r="BQ406" s="312">
        <f t="shared" ca="1" si="103"/>
        <v>4995.0625</v>
      </c>
      <c r="BR406" s="312">
        <f t="shared" ca="1" si="103"/>
        <v>4995.0625</v>
      </c>
      <c r="BS406" s="312"/>
      <c r="BT406" s="312"/>
      <c r="BU406" s="312"/>
      <c r="BV406" s="312"/>
      <c r="BW406" s="312"/>
      <c r="BX406" s="312"/>
    </row>
    <row r="407" spans="46:76">
      <c r="AU407" s="312">
        <f ca="1">AU$47/24</f>
        <v>2859.5</v>
      </c>
      <c r="AV407" s="312">
        <f t="shared" ca="1" si="104"/>
        <v>2859.5</v>
      </c>
      <c r="AW407" s="312">
        <f t="shared" ca="1" si="104"/>
        <v>2859.5</v>
      </c>
      <c r="AX407" s="312">
        <f t="shared" ca="1" si="104"/>
        <v>2859.5</v>
      </c>
      <c r="AY407" s="312">
        <f t="shared" ca="1" si="104"/>
        <v>2859.5</v>
      </c>
      <c r="AZ407" s="312">
        <f t="shared" ca="1" si="104"/>
        <v>2859.5</v>
      </c>
      <c r="BA407" s="312">
        <f t="shared" ca="1" si="104"/>
        <v>2859.5</v>
      </c>
      <c r="BB407" s="312">
        <f t="shared" ca="1" si="104"/>
        <v>2859.5</v>
      </c>
      <c r="BC407" s="312">
        <f t="shared" ca="1" si="104"/>
        <v>2859.5</v>
      </c>
      <c r="BD407" s="312">
        <f t="shared" ca="1" si="104"/>
        <v>2859.5</v>
      </c>
      <c r="BE407" s="312">
        <f t="shared" ca="1" si="104"/>
        <v>2859.5</v>
      </c>
      <c r="BF407" s="312">
        <f t="shared" ca="1" si="104"/>
        <v>2859.5</v>
      </c>
      <c r="BG407" s="312">
        <f t="shared" ca="1" si="104"/>
        <v>2859.5</v>
      </c>
      <c r="BH407" s="312">
        <f t="shared" ca="1" si="104"/>
        <v>2859.5</v>
      </c>
      <c r="BI407" s="312">
        <f t="shared" ca="1" si="104"/>
        <v>2859.5</v>
      </c>
      <c r="BJ407" s="312">
        <f t="shared" ca="1" si="104"/>
        <v>2859.5</v>
      </c>
      <c r="BK407" s="312">
        <f t="shared" ca="1" si="104"/>
        <v>2859.5</v>
      </c>
      <c r="BL407" s="312">
        <f t="shared" ca="1" si="103"/>
        <v>2859.5</v>
      </c>
      <c r="BM407" s="312">
        <f t="shared" ca="1" si="103"/>
        <v>2859.5</v>
      </c>
      <c r="BN407" s="312">
        <f t="shared" ca="1" si="103"/>
        <v>2859.5</v>
      </c>
      <c r="BO407" s="312">
        <f t="shared" ca="1" si="103"/>
        <v>2859.5</v>
      </c>
      <c r="BP407" s="312">
        <f t="shared" ca="1" si="103"/>
        <v>2859.5</v>
      </c>
      <c r="BQ407" s="312">
        <f t="shared" ca="1" si="103"/>
        <v>2859.5</v>
      </c>
      <c r="BR407" s="312">
        <f t="shared" ca="1" si="103"/>
        <v>2859.5</v>
      </c>
      <c r="BS407" s="312"/>
      <c r="BT407" s="312"/>
      <c r="BU407" s="312"/>
      <c r="BV407" s="312"/>
      <c r="BW407" s="312"/>
      <c r="BX407" s="312"/>
    </row>
    <row r="408" spans="46:76">
      <c r="AU408" s="312">
        <f ca="1">AU$47/24</f>
        <v>2859.5</v>
      </c>
      <c r="AV408" s="312">
        <f t="shared" ca="1" si="104"/>
        <v>2859.5</v>
      </c>
      <c r="AW408" s="312">
        <f t="shared" ca="1" si="104"/>
        <v>2859.5</v>
      </c>
      <c r="AX408" s="312">
        <f t="shared" ca="1" si="104"/>
        <v>2859.5</v>
      </c>
      <c r="AY408" s="312">
        <f t="shared" ca="1" si="104"/>
        <v>2859.5</v>
      </c>
      <c r="AZ408" s="312">
        <f t="shared" ca="1" si="104"/>
        <v>2859.5</v>
      </c>
      <c r="BA408" s="312">
        <f t="shared" ca="1" si="104"/>
        <v>2859.5</v>
      </c>
      <c r="BB408" s="312">
        <f t="shared" ca="1" si="104"/>
        <v>2859.5</v>
      </c>
      <c r="BC408" s="312">
        <f t="shared" ca="1" si="104"/>
        <v>2859.5</v>
      </c>
      <c r="BD408" s="312">
        <f t="shared" ca="1" si="104"/>
        <v>2859.5</v>
      </c>
      <c r="BE408" s="312">
        <f t="shared" ca="1" si="104"/>
        <v>2859.5</v>
      </c>
      <c r="BF408" s="312">
        <f t="shared" ca="1" si="104"/>
        <v>2859.5</v>
      </c>
      <c r="BG408" s="312">
        <f t="shared" ca="1" si="104"/>
        <v>2859.5</v>
      </c>
      <c r="BH408" s="312">
        <f t="shared" ca="1" si="104"/>
        <v>2859.5</v>
      </c>
      <c r="BI408" s="312">
        <f t="shared" ca="1" si="104"/>
        <v>2859.5</v>
      </c>
      <c r="BJ408" s="312">
        <f t="shared" ca="1" si="104"/>
        <v>2859.5</v>
      </c>
      <c r="BK408" s="312">
        <f t="shared" ca="1" si="104"/>
        <v>2859.5</v>
      </c>
      <c r="BL408" s="312">
        <f t="shared" ca="1" si="103"/>
        <v>2859.5</v>
      </c>
      <c r="BM408" s="312">
        <f t="shared" ca="1" si="103"/>
        <v>2859.5</v>
      </c>
      <c r="BN408" s="312">
        <f t="shared" ca="1" si="103"/>
        <v>2859.5</v>
      </c>
      <c r="BO408" s="312">
        <f t="shared" ca="1" si="103"/>
        <v>2859.5</v>
      </c>
      <c r="BP408" s="312">
        <f t="shared" ca="1" si="103"/>
        <v>2859.5</v>
      </c>
      <c r="BQ408" s="312">
        <f t="shared" ca="1" si="103"/>
        <v>2859.5</v>
      </c>
      <c r="BR408" s="312">
        <f t="shared" ca="1" si="103"/>
        <v>2859.5</v>
      </c>
      <c r="BS408" s="312"/>
      <c r="BT408" s="312"/>
      <c r="BU408" s="312"/>
      <c r="BV408" s="312"/>
      <c r="BW408" s="312"/>
      <c r="BX408" s="312"/>
    </row>
    <row r="409" spans="46:76">
      <c r="AU409" s="312"/>
      <c r="AV409" s="312">
        <f ca="1">AV$44/24</f>
        <v>7095</v>
      </c>
      <c r="AW409" s="312">
        <f ca="1">AV409</f>
        <v>7095</v>
      </c>
      <c r="AX409" s="312">
        <f t="shared" ca="1" si="104"/>
        <v>7095</v>
      </c>
      <c r="AY409" s="312">
        <f t="shared" ca="1" si="104"/>
        <v>7095</v>
      </c>
      <c r="AZ409" s="312">
        <f t="shared" ca="1" si="104"/>
        <v>7095</v>
      </c>
      <c r="BA409" s="312">
        <f t="shared" ca="1" si="104"/>
        <v>7095</v>
      </c>
      <c r="BB409" s="312">
        <f t="shared" ca="1" si="104"/>
        <v>7095</v>
      </c>
      <c r="BC409" s="312">
        <f t="shared" ca="1" si="104"/>
        <v>7095</v>
      </c>
      <c r="BD409" s="312">
        <f t="shared" ca="1" si="104"/>
        <v>7095</v>
      </c>
      <c r="BE409" s="312">
        <f t="shared" ca="1" si="104"/>
        <v>7095</v>
      </c>
      <c r="BF409" s="312">
        <f t="shared" ca="1" si="104"/>
        <v>7095</v>
      </c>
      <c r="BG409" s="312">
        <f t="shared" ca="1" si="104"/>
        <v>7095</v>
      </c>
      <c r="BH409" s="312">
        <f t="shared" ca="1" si="104"/>
        <v>7095</v>
      </c>
      <c r="BI409" s="312">
        <f t="shared" ca="1" si="104"/>
        <v>7095</v>
      </c>
      <c r="BJ409" s="312">
        <f t="shared" ca="1" si="104"/>
        <v>7095</v>
      </c>
      <c r="BK409" s="312">
        <f t="shared" ca="1" si="104"/>
        <v>7095</v>
      </c>
      <c r="BL409" s="312">
        <f t="shared" ca="1" si="103"/>
        <v>7095</v>
      </c>
      <c r="BM409" s="312">
        <f t="shared" ca="1" si="103"/>
        <v>7095</v>
      </c>
      <c r="BN409" s="312">
        <f t="shared" ca="1" si="103"/>
        <v>7095</v>
      </c>
      <c r="BO409" s="312">
        <f t="shared" ca="1" si="103"/>
        <v>7095</v>
      </c>
      <c r="BP409" s="312">
        <f t="shared" ca="1" si="103"/>
        <v>7095</v>
      </c>
      <c r="BQ409" s="312">
        <f t="shared" ca="1" si="103"/>
        <v>7095</v>
      </c>
      <c r="BR409" s="312">
        <f t="shared" ca="1" si="103"/>
        <v>7095</v>
      </c>
      <c r="BS409" s="312">
        <f ca="1">BR409</f>
        <v>7095</v>
      </c>
      <c r="BT409" s="312"/>
      <c r="BU409" s="312"/>
      <c r="BV409" s="312"/>
      <c r="BW409" s="312"/>
      <c r="BX409" s="312"/>
    </row>
    <row r="410" spans="46:76">
      <c r="AU410" s="312"/>
      <c r="AV410" s="312">
        <f ca="1">AV$45/24</f>
        <v>4278.5</v>
      </c>
      <c r="AW410" s="312">
        <f t="shared" ref="AW410:BL414" ca="1" si="105">AV410</f>
        <v>4278.5</v>
      </c>
      <c r="AX410" s="312">
        <f t="shared" ca="1" si="105"/>
        <v>4278.5</v>
      </c>
      <c r="AY410" s="312">
        <f t="shared" ca="1" si="105"/>
        <v>4278.5</v>
      </c>
      <c r="AZ410" s="312">
        <f t="shared" ca="1" si="105"/>
        <v>4278.5</v>
      </c>
      <c r="BA410" s="312">
        <f t="shared" ca="1" si="105"/>
        <v>4278.5</v>
      </c>
      <c r="BB410" s="312">
        <f t="shared" ca="1" si="105"/>
        <v>4278.5</v>
      </c>
      <c r="BC410" s="312">
        <f t="shared" ca="1" si="105"/>
        <v>4278.5</v>
      </c>
      <c r="BD410" s="312">
        <f t="shared" ca="1" si="105"/>
        <v>4278.5</v>
      </c>
      <c r="BE410" s="312">
        <f t="shared" ca="1" si="105"/>
        <v>4278.5</v>
      </c>
      <c r="BF410" s="312">
        <f t="shared" ca="1" si="105"/>
        <v>4278.5</v>
      </c>
      <c r="BG410" s="312">
        <f t="shared" ca="1" si="105"/>
        <v>4278.5</v>
      </c>
      <c r="BH410" s="312">
        <f t="shared" ca="1" si="105"/>
        <v>4278.5</v>
      </c>
      <c r="BI410" s="312">
        <f t="shared" ca="1" si="105"/>
        <v>4278.5</v>
      </c>
      <c r="BJ410" s="312">
        <f t="shared" ca="1" si="105"/>
        <v>4278.5</v>
      </c>
      <c r="BK410" s="312">
        <f t="shared" ca="1" si="105"/>
        <v>4278.5</v>
      </c>
      <c r="BL410" s="312">
        <f t="shared" ca="1" si="105"/>
        <v>4278.5</v>
      </c>
      <c r="BM410" s="312">
        <f t="shared" ca="1" si="103"/>
        <v>4278.5</v>
      </c>
      <c r="BN410" s="312">
        <f t="shared" ca="1" si="103"/>
        <v>4278.5</v>
      </c>
      <c r="BO410" s="312">
        <f t="shared" ca="1" si="103"/>
        <v>4278.5</v>
      </c>
      <c r="BP410" s="312">
        <f t="shared" ca="1" si="103"/>
        <v>4278.5</v>
      </c>
      <c r="BQ410" s="312">
        <f t="shared" ca="1" si="103"/>
        <v>4278.5</v>
      </c>
      <c r="BR410" s="312">
        <f t="shared" ca="1" si="103"/>
        <v>4278.5</v>
      </c>
      <c r="BS410" s="312">
        <f t="shared" ca="1" si="103"/>
        <v>4278.5</v>
      </c>
      <c r="BT410" s="312"/>
      <c r="BU410" s="312"/>
      <c r="BV410" s="312"/>
      <c r="BW410" s="312"/>
      <c r="BX410" s="312"/>
    </row>
    <row r="411" spans="46:76">
      <c r="AU411" s="312"/>
      <c r="AV411" s="312">
        <f ca="1">AV$46/24</f>
        <v>5002.333333333333</v>
      </c>
      <c r="AW411" s="312">
        <f t="shared" ca="1" si="105"/>
        <v>5002.333333333333</v>
      </c>
      <c r="AX411" s="312">
        <f t="shared" ca="1" si="105"/>
        <v>5002.333333333333</v>
      </c>
      <c r="AY411" s="312">
        <f t="shared" ca="1" si="105"/>
        <v>5002.333333333333</v>
      </c>
      <c r="AZ411" s="312">
        <f t="shared" ca="1" si="105"/>
        <v>5002.333333333333</v>
      </c>
      <c r="BA411" s="312">
        <f t="shared" ca="1" si="105"/>
        <v>5002.333333333333</v>
      </c>
      <c r="BB411" s="312">
        <f t="shared" ca="1" si="105"/>
        <v>5002.333333333333</v>
      </c>
      <c r="BC411" s="312">
        <f t="shared" ca="1" si="105"/>
        <v>5002.333333333333</v>
      </c>
      <c r="BD411" s="312">
        <f t="shared" ca="1" si="105"/>
        <v>5002.333333333333</v>
      </c>
      <c r="BE411" s="312">
        <f t="shared" ca="1" si="105"/>
        <v>5002.333333333333</v>
      </c>
      <c r="BF411" s="312">
        <f t="shared" ca="1" si="105"/>
        <v>5002.333333333333</v>
      </c>
      <c r="BG411" s="312">
        <f t="shared" ca="1" si="105"/>
        <v>5002.333333333333</v>
      </c>
      <c r="BH411" s="312">
        <f t="shared" ca="1" si="105"/>
        <v>5002.333333333333</v>
      </c>
      <c r="BI411" s="312">
        <f t="shared" ca="1" si="105"/>
        <v>5002.333333333333</v>
      </c>
      <c r="BJ411" s="312">
        <f t="shared" ca="1" si="105"/>
        <v>5002.333333333333</v>
      </c>
      <c r="BK411" s="312">
        <f t="shared" ca="1" si="105"/>
        <v>5002.333333333333</v>
      </c>
      <c r="BL411" s="312">
        <f t="shared" ca="1" si="105"/>
        <v>5002.333333333333</v>
      </c>
      <c r="BM411" s="312">
        <f t="shared" ca="1" si="103"/>
        <v>5002.333333333333</v>
      </c>
      <c r="BN411" s="312">
        <f t="shared" ca="1" si="103"/>
        <v>5002.333333333333</v>
      </c>
      <c r="BO411" s="312">
        <f t="shared" ca="1" si="103"/>
        <v>5002.333333333333</v>
      </c>
      <c r="BP411" s="312">
        <f t="shared" ca="1" si="103"/>
        <v>5002.333333333333</v>
      </c>
      <c r="BQ411" s="312">
        <f t="shared" ca="1" si="103"/>
        <v>5002.333333333333</v>
      </c>
      <c r="BR411" s="312">
        <f t="shared" ca="1" si="103"/>
        <v>5002.333333333333</v>
      </c>
      <c r="BS411" s="312">
        <f t="shared" ca="1" si="103"/>
        <v>5002.333333333333</v>
      </c>
      <c r="BT411" s="312"/>
      <c r="BU411" s="312"/>
      <c r="BV411" s="312"/>
      <c r="BW411" s="312"/>
      <c r="BX411" s="312"/>
    </row>
    <row r="412" spans="46:76">
      <c r="AU412" s="312"/>
      <c r="AV412" s="312">
        <f ca="1">AV$47/24</f>
        <v>2859.5</v>
      </c>
      <c r="AW412" s="312">
        <f t="shared" ca="1" si="105"/>
        <v>2859.5</v>
      </c>
      <c r="AX412" s="312">
        <f t="shared" ca="1" si="105"/>
        <v>2859.5</v>
      </c>
      <c r="AY412" s="312">
        <f t="shared" ca="1" si="105"/>
        <v>2859.5</v>
      </c>
      <c r="AZ412" s="312">
        <f t="shared" ca="1" si="105"/>
        <v>2859.5</v>
      </c>
      <c r="BA412" s="312">
        <f t="shared" ca="1" si="105"/>
        <v>2859.5</v>
      </c>
      <c r="BB412" s="312">
        <f t="shared" ca="1" si="105"/>
        <v>2859.5</v>
      </c>
      <c r="BC412" s="312">
        <f t="shared" ca="1" si="105"/>
        <v>2859.5</v>
      </c>
      <c r="BD412" s="312">
        <f t="shared" ca="1" si="105"/>
        <v>2859.5</v>
      </c>
      <c r="BE412" s="312">
        <f t="shared" ca="1" si="105"/>
        <v>2859.5</v>
      </c>
      <c r="BF412" s="312">
        <f t="shared" ca="1" si="105"/>
        <v>2859.5</v>
      </c>
      <c r="BG412" s="312">
        <f t="shared" ca="1" si="105"/>
        <v>2859.5</v>
      </c>
      <c r="BH412" s="312">
        <f t="shared" ca="1" si="105"/>
        <v>2859.5</v>
      </c>
      <c r="BI412" s="312">
        <f t="shared" ca="1" si="105"/>
        <v>2859.5</v>
      </c>
      <c r="BJ412" s="312">
        <f t="shared" ca="1" si="105"/>
        <v>2859.5</v>
      </c>
      <c r="BK412" s="312">
        <f t="shared" ca="1" si="105"/>
        <v>2859.5</v>
      </c>
      <c r="BL412" s="312">
        <f t="shared" ca="1" si="105"/>
        <v>2859.5</v>
      </c>
      <c r="BM412" s="312">
        <f t="shared" ca="1" si="103"/>
        <v>2859.5</v>
      </c>
      <c r="BN412" s="312">
        <f t="shared" ca="1" si="103"/>
        <v>2859.5</v>
      </c>
      <c r="BO412" s="312">
        <f t="shared" ca="1" si="103"/>
        <v>2859.5</v>
      </c>
      <c r="BP412" s="312">
        <f t="shared" ca="1" si="103"/>
        <v>2859.5</v>
      </c>
      <c r="BQ412" s="312">
        <f t="shared" ca="1" si="103"/>
        <v>2859.5</v>
      </c>
      <c r="BR412" s="312">
        <f t="shared" ca="1" si="103"/>
        <v>2859.5</v>
      </c>
      <c r="BS412" s="312">
        <f t="shared" ca="1" si="103"/>
        <v>2859.5</v>
      </c>
      <c r="BT412" s="312"/>
      <c r="BU412" s="312"/>
      <c r="BV412" s="312"/>
      <c r="BW412" s="312"/>
      <c r="BX412" s="312"/>
    </row>
    <row r="413" spans="46:76">
      <c r="AU413" s="312"/>
      <c r="AV413" s="312">
        <f ca="1">AV$47/24</f>
        <v>2859.5</v>
      </c>
      <c r="AW413" s="312">
        <f t="shared" ca="1" si="105"/>
        <v>2859.5</v>
      </c>
      <c r="AX413" s="312">
        <f t="shared" ca="1" si="105"/>
        <v>2859.5</v>
      </c>
      <c r="AY413" s="312">
        <f t="shared" ca="1" si="105"/>
        <v>2859.5</v>
      </c>
      <c r="AZ413" s="312">
        <f t="shared" ca="1" si="105"/>
        <v>2859.5</v>
      </c>
      <c r="BA413" s="312">
        <f t="shared" ca="1" si="105"/>
        <v>2859.5</v>
      </c>
      <c r="BB413" s="312">
        <f t="shared" ca="1" si="105"/>
        <v>2859.5</v>
      </c>
      <c r="BC413" s="312">
        <f t="shared" ca="1" si="105"/>
        <v>2859.5</v>
      </c>
      <c r="BD413" s="312">
        <f t="shared" ca="1" si="105"/>
        <v>2859.5</v>
      </c>
      <c r="BE413" s="312">
        <f t="shared" ca="1" si="105"/>
        <v>2859.5</v>
      </c>
      <c r="BF413" s="312">
        <f t="shared" ca="1" si="105"/>
        <v>2859.5</v>
      </c>
      <c r="BG413" s="312">
        <f t="shared" ca="1" si="105"/>
        <v>2859.5</v>
      </c>
      <c r="BH413" s="312">
        <f t="shared" ca="1" si="105"/>
        <v>2859.5</v>
      </c>
      <c r="BI413" s="312">
        <f t="shared" ca="1" si="105"/>
        <v>2859.5</v>
      </c>
      <c r="BJ413" s="312">
        <f t="shared" ca="1" si="105"/>
        <v>2859.5</v>
      </c>
      <c r="BK413" s="312">
        <f t="shared" ca="1" si="105"/>
        <v>2859.5</v>
      </c>
      <c r="BL413" s="312">
        <f t="shared" ca="1" si="105"/>
        <v>2859.5</v>
      </c>
      <c r="BM413" s="312">
        <f t="shared" ca="1" si="103"/>
        <v>2859.5</v>
      </c>
      <c r="BN413" s="312">
        <f t="shared" ca="1" si="103"/>
        <v>2859.5</v>
      </c>
      <c r="BO413" s="312">
        <f t="shared" ca="1" si="103"/>
        <v>2859.5</v>
      </c>
      <c r="BP413" s="312">
        <f t="shared" ca="1" si="103"/>
        <v>2859.5</v>
      </c>
      <c r="BQ413" s="312">
        <f t="shared" ca="1" si="103"/>
        <v>2859.5</v>
      </c>
      <c r="BR413" s="312">
        <f t="shared" ca="1" si="103"/>
        <v>2859.5</v>
      </c>
      <c r="BS413" s="312">
        <f t="shared" ca="1" si="103"/>
        <v>2859.5</v>
      </c>
      <c r="BT413" s="312"/>
      <c r="BU413" s="312"/>
      <c r="BV413" s="312"/>
      <c r="BW413" s="312"/>
      <c r="BX413" s="312"/>
    </row>
    <row r="414" spans="46:76">
      <c r="AU414" s="312"/>
      <c r="AV414" s="312"/>
      <c r="AW414" s="312">
        <f ca="1">AW$44/24</f>
        <v>7099.125</v>
      </c>
      <c r="AX414" s="312">
        <f ca="1">AW414</f>
        <v>7099.125</v>
      </c>
      <c r="AY414" s="312">
        <f t="shared" ca="1" si="105"/>
        <v>7099.125</v>
      </c>
      <c r="AZ414" s="312">
        <f t="shared" ca="1" si="105"/>
        <v>7099.125</v>
      </c>
      <c r="BA414" s="312">
        <f t="shared" ca="1" si="105"/>
        <v>7099.125</v>
      </c>
      <c r="BB414" s="312">
        <f t="shared" ca="1" si="105"/>
        <v>7099.125</v>
      </c>
      <c r="BC414" s="312">
        <f t="shared" ca="1" si="105"/>
        <v>7099.125</v>
      </c>
      <c r="BD414" s="312">
        <f t="shared" ca="1" si="105"/>
        <v>7099.125</v>
      </c>
      <c r="BE414" s="312">
        <f t="shared" ca="1" si="105"/>
        <v>7099.125</v>
      </c>
      <c r="BF414" s="312">
        <f t="shared" ca="1" si="105"/>
        <v>7099.125</v>
      </c>
      <c r="BG414" s="312">
        <f t="shared" ca="1" si="105"/>
        <v>7099.125</v>
      </c>
      <c r="BH414" s="312">
        <f t="shared" ca="1" si="105"/>
        <v>7099.125</v>
      </c>
      <c r="BI414" s="312">
        <f t="shared" ca="1" si="105"/>
        <v>7099.125</v>
      </c>
      <c r="BJ414" s="312">
        <f t="shared" ca="1" si="105"/>
        <v>7099.125</v>
      </c>
      <c r="BK414" s="312">
        <f t="shared" ca="1" si="105"/>
        <v>7099.125</v>
      </c>
      <c r="BL414" s="312">
        <f t="shared" ca="1" si="105"/>
        <v>7099.125</v>
      </c>
      <c r="BM414" s="312">
        <f t="shared" ca="1" si="103"/>
        <v>7099.125</v>
      </c>
      <c r="BN414" s="312">
        <f t="shared" ca="1" si="103"/>
        <v>7099.125</v>
      </c>
      <c r="BO414" s="312">
        <f t="shared" ca="1" si="103"/>
        <v>7099.125</v>
      </c>
      <c r="BP414" s="312">
        <f t="shared" ca="1" si="103"/>
        <v>7099.125</v>
      </c>
      <c r="BQ414" s="312">
        <f t="shared" ca="1" si="103"/>
        <v>7099.125</v>
      </c>
      <c r="BR414" s="312">
        <f t="shared" ca="1" si="103"/>
        <v>7099.125</v>
      </c>
      <c r="BS414" s="312">
        <f t="shared" ca="1" si="103"/>
        <v>7099.125</v>
      </c>
      <c r="BT414" s="312">
        <f ca="1">BS414</f>
        <v>7099.125</v>
      </c>
      <c r="BU414" s="312"/>
      <c r="BV414" s="312"/>
      <c r="BW414" s="312"/>
      <c r="BX414" s="312"/>
    </row>
    <row r="415" spans="46:76">
      <c r="AU415" s="312"/>
      <c r="AV415" s="312"/>
      <c r="AW415" s="312">
        <f ca="1">AW$45/24</f>
        <v>4282.645833333333</v>
      </c>
      <c r="AX415" s="312">
        <f t="shared" ref="AX415:BM419" ca="1" si="106">AW415</f>
        <v>4282.645833333333</v>
      </c>
      <c r="AY415" s="312">
        <f t="shared" ca="1" si="106"/>
        <v>4282.645833333333</v>
      </c>
      <c r="AZ415" s="312">
        <f t="shared" ca="1" si="106"/>
        <v>4282.645833333333</v>
      </c>
      <c r="BA415" s="312">
        <f t="shared" ca="1" si="106"/>
        <v>4282.645833333333</v>
      </c>
      <c r="BB415" s="312">
        <f t="shared" ca="1" si="106"/>
        <v>4282.645833333333</v>
      </c>
      <c r="BC415" s="312">
        <f t="shared" ca="1" si="106"/>
        <v>4282.645833333333</v>
      </c>
      <c r="BD415" s="312">
        <f t="shared" ca="1" si="106"/>
        <v>4282.645833333333</v>
      </c>
      <c r="BE415" s="312">
        <f t="shared" ca="1" si="106"/>
        <v>4282.645833333333</v>
      </c>
      <c r="BF415" s="312">
        <f t="shared" ca="1" si="106"/>
        <v>4282.645833333333</v>
      </c>
      <c r="BG415" s="312">
        <f t="shared" ca="1" si="106"/>
        <v>4282.645833333333</v>
      </c>
      <c r="BH415" s="312">
        <f t="shared" ca="1" si="106"/>
        <v>4282.645833333333</v>
      </c>
      <c r="BI415" s="312">
        <f t="shared" ca="1" si="106"/>
        <v>4282.645833333333</v>
      </c>
      <c r="BJ415" s="312">
        <f t="shared" ca="1" si="106"/>
        <v>4282.645833333333</v>
      </c>
      <c r="BK415" s="312">
        <f t="shared" ca="1" si="106"/>
        <v>4282.645833333333</v>
      </c>
      <c r="BL415" s="312">
        <f t="shared" ca="1" si="106"/>
        <v>4282.645833333333</v>
      </c>
      <c r="BM415" s="312">
        <f t="shared" ca="1" si="106"/>
        <v>4282.645833333333</v>
      </c>
      <c r="BN415" s="312">
        <f t="shared" ca="1" si="103"/>
        <v>4282.645833333333</v>
      </c>
      <c r="BO415" s="312">
        <f t="shared" ca="1" si="103"/>
        <v>4282.645833333333</v>
      </c>
      <c r="BP415" s="312">
        <f t="shared" ca="1" si="103"/>
        <v>4282.645833333333</v>
      </c>
      <c r="BQ415" s="312">
        <f t="shared" ca="1" si="103"/>
        <v>4282.645833333333</v>
      </c>
      <c r="BR415" s="312">
        <f t="shared" ca="1" si="103"/>
        <v>4282.645833333333</v>
      </c>
      <c r="BS415" s="312">
        <f t="shared" ca="1" si="103"/>
        <v>4282.645833333333</v>
      </c>
      <c r="BT415" s="312">
        <f t="shared" ca="1" si="103"/>
        <v>4282.645833333333</v>
      </c>
      <c r="BU415" s="312"/>
      <c r="BV415" s="312"/>
      <c r="BW415" s="312"/>
      <c r="BX415" s="312"/>
    </row>
    <row r="416" spans="46:76">
      <c r="AU416" s="312"/>
      <c r="AV416" s="312"/>
      <c r="AW416" s="312">
        <f ca="1">AW$46/24</f>
        <v>5002.333333333333</v>
      </c>
      <c r="AX416" s="312">
        <f t="shared" ca="1" si="106"/>
        <v>5002.333333333333</v>
      </c>
      <c r="AY416" s="312">
        <f t="shared" ca="1" si="106"/>
        <v>5002.333333333333</v>
      </c>
      <c r="AZ416" s="312">
        <f t="shared" ca="1" si="106"/>
        <v>5002.333333333333</v>
      </c>
      <c r="BA416" s="312">
        <f t="shared" ca="1" si="106"/>
        <v>5002.333333333333</v>
      </c>
      <c r="BB416" s="312">
        <f t="shared" ca="1" si="106"/>
        <v>5002.333333333333</v>
      </c>
      <c r="BC416" s="312">
        <f t="shared" ca="1" si="106"/>
        <v>5002.333333333333</v>
      </c>
      <c r="BD416" s="312">
        <f t="shared" ca="1" si="106"/>
        <v>5002.333333333333</v>
      </c>
      <c r="BE416" s="312">
        <f t="shared" ca="1" si="106"/>
        <v>5002.333333333333</v>
      </c>
      <c r="BF416" s="312">
        <f t="shared" ca="1" si="106"/>
        <v>5002.333333333333</v>
      </c>
      <c r="BG416" s="312">
        <f t="shared" ca="1" si="106"/>
        <v>5002.333333333333</v>
      </c>
      <c r="BH416" s="312">
        <f t="shared" ca="1" si="106"/>
        <v>5002.333333333333</v>
      </c>
      <c r="BI416" s="312">
        <f t="shared" ca="1" si="106"/>
        <v>5002.333333333333</v>
      </c>
      <c r="BJ416" s="312">
        <f t="shared" ca="1" si="106"/>
        <v>5002.333333333333</v>
      </c>
      <c r="BK416" s="312">
        <f t="shared" ca="1" si="106"/>
        <v>5002.333333333333</v>
      </c>
      <c r="BL416" s="312">
        <f t="shared" ca="1" si="106"/>
        <v>5002.333333333333</v>
      </c>
      <c r="BM416" s="312">
        <f t="shared" ca="1" si="106"/>
        <v>5002.333333333333</v>
      </c>
      <c r="BN416" s="312">
        <f t="shared" ref="BN416:BW431" ca="1" si="107">BM416</f>
        <v>5002.333333333333</v>
      </c>
      <c r="BO416" s="312">
        <f t="shared" ca="1" si="107"/>
        <v>5002.333333333333</v>
      </c>
      <c r="BP416" s="312">
        <f t="shared" ca="1" si="107"/>
        <v>5002.333333333333</v>
      </c>
      <c r="BQ416" s="312">
        <f t="shared" ca="1" si="107"/>
        <v>5002.333333333333</v>
      </c>
      <c r="BR416" s="312">
        <f t="shared" ca="1" si="107"/>
        <v>5002.333333333333</v>
      </c>
      <c r="BS416" s="312">
        <f t="shared" ca="1" si="107"/>
        <v>5002.333333333333</v>
      </c>
      <c r="BT416" s="312">
        <f t="shared" ca="1" si="107"/>
        <v>5002.333333333333</v>
      </c>
      <c r="BU416" s="312"/>
      <c r="BV416" s="312"/>
      <c r="BW416" s="312"/>
      <c r="BX416" s="312"/>
    </row>
    <row r="417" spans="47:76">
      <c r="AU417" s="312"/>
      <c r="AV417" s="312"/>
      <c r="AW417" s="312">
        <f ca="1">AW$47/24</f>
        <v>2859.5</v>
      </c>
      <c r="AX417" s="312">
        <f t="shared" ca="1" si="106"/>
        <v>2859.5</v>
      </c>
      <c r="AY417" s="312">
        <f t="shared" ca="1" si="106"/>
        <v>2859.5</v>
      </c>
      <c r="AZ417" s="312">
        <f t="shared" ca="1" si="106"/>
        <v>2859.5</v>
      </c>
      <c r="BA417" s="312">
        <f t="shared" ca="1" si="106"/>
        <v>2859.5</v>
      </c>
      <c r="BB417" s="312">
        <f t="shared" ca="1" si="106"/>
        <v>2859.5</v>
      </c>
      <c r="BC417" s="312">
        <f t="shared" ca="1" si="106"/>
        <v>2859.5</v>
      </c>
      <c r="BD417" s="312">
        <f t="shared" ca="1" si="106"/>
        <v>2859.5</v>
      </c>
      <c r="BE417" s="312">
        <f t="shared" ca="1" si="106"/>
        <v>2859.5</v>
      </c>
      <c r="BF417" s="312">
        <f t="shared" ca="1" si="106"/>
        <v>2859.5</v>
      </c>
      <c r="BG417" s="312">
        <f t="shared" ca="1" si="106"/>
        <v>2859.5</v>
      </c>
      <c r="BH417" s="312">
        <f t="shared" ca="1" si="106"/>
        <v>2859.5</v>
      </c>
      <c r="BI417" s="312">
        <f t="shared" ca="1" si="106"/>
        <v>2859.5</v>
      </c>
      <c r="BJ417" s="312">
        <f t="shared" ca="1" si="106"/>
        <v>2859.5</v>
      </c>
      <c r="BK417" s="312">
        <f t="shared" ca="1" si="106"/>
        <v>2859.5</v>
      </c>
      <c r="BL417" s="312">
        <f t="shared" ca="1" si="106"/>
        <v>2859.5</v>
      </c>
      <c r="BM417" s="312">
        <f t="shared" ca="1" si="106"/>
        <v>2859.5</v>
      </c>
      <c r="BN417" s="312">
        <f t="shared" ca="1" si="107"/>
        <v>2859.5</v>
      </c>
      <c r="BO417" s="312">
        <f t="shared" ca="1" si="107"/>
        <v>2859.5</v>
      </c>
      <c r="BP417" s="312">
        <f t="shared" ca="1" si="107"/>
        <v>2859.5</v>
      </c>
      <c r="BQ417" s="312">
        <f t="shared" ca="1" si="107"/>
        <v>2859.5</v>
      </c>
      <c r="BR417" s="312">
        <f t="shared" ca="1" si="107"/>
        <v>2859.5</v>
      </c>
      <c r="BS417" s="312">
        <f t="shared" ca="1" si="107"/>
        <v>2859.5</v>
      </c>
      <c r="BT417" s="312">
        <f t="shared" ca="1" si="107"/>
        <v>2859.5</v>
      </c>
      <c r="BU417" s="312"/>
      <c r="BV417" s="312"/>
      <c r="BW417" s="312"/>
      <c r="BX417" s="312"/>
    </row>
    <row r="418" spans="47:76">
      <c r="AU418" s="312"/>
      <c r="AV418" s="312"/>
      <c r="AW418" s="312">
        <f ca="1">AW$47/24</f>
        <v>2859.5</v>
      </c>
      <c r="AX418" s="312">
        <f t="shared" ca="1" si="106"/>
        <v>2859.5</v>
      </c>
      <c r="AY418" s="312">
        <f t="shared" ca="1" si="106"/>
        <v>2859.5</v>
      </c>
      <c r="AZ418" s="312">
        <f t="shared" ca="1" si="106"/>
        <v>2859.5</v>
      </c>
      <c r="BA418" s="312">
        <f t="shared" ca="1" si="106"/>
        <v>2859.5</v>
      </c>
      <c r="BB418" s="312">
        <f t="shared" ca="1" si="106"/>
        <v>2859.5</v>
      </c>
      <c r="BC418" s="312">
        <f t="shared" ca="1" si="106"/>
        <v>2859.5</v>
      </c>
      <c r="BD418" s="312">
        <f t="shared" ca="1" si="106"/>
        <v>2859.5</v>
      </c>
      <c r="BE418" s="312">
        <f t="shared" ca="1" si="106"/>
        <v>2859.5</v>
      </c>
      <c r="BF418" s="312">
        <f t="shared" ca="1" si="106"/>
        <v>2859.5</v>
      </c>
      <c r="BG418" s="312">
        <f t="shared" ca="1" si="106"/>
        <v>2859.5</v>
      </c>
      <c r="BH418" s="312">
        <f t="shared" ca="1" si="106"/>
        <v>2859.5</v>
      </c>
      <c r="BI418" s="312">
        <f t="shared" ca="1" si="106"/>
        <v>2859.5</v>
      </c>
      <c r="BJ418" s="312">
        <f t="shared" ca="1" si="106"/>
        <v>2859.5</v>
      </c>
      <c r="BK418" s="312">
        <f t="shared" ca="1" si="106"/>
        <v>2859.5</v>
      </c>
      <c r="BL418" s="312">
        <f t="shared" ca="1" si="106"/>
        <v>2859.5</v>
      </c>
      <c r="BM418" s="312">
        <f t="shared" ca="1" si="106"/>
        <v>2859.5</v>
      </c>
      <c r="BN418" s="312">
        <f t="shared" ca="1" si="107"/>
        <v>2859.5</v>
      </c>
      <c r="BO418" s="312">
        <f t="shared" ca="1" si="107"/>
        <v>2859.5</v>
      </c>
      <c r="BP418" s="312">
        <f t="shared" ca="1" si="107"/>
        <v>2859.5</v>
      </c>
      <c r="BQ418" s="312">
        <f t="shared" ca="1" si="107"/>
        <v>2859.5</v>
      </c>
      <c r="BR418" s="312">
        <f t="shared" ca="1" si="107"/>
        <v>2859.5</v>
      </c>
      <c r="BS418" s="312">
        <f t="shared" ca="1" si="107"/>
        <v>2859.5</v>
      </c>
      <c r="BT418" s="312">
        <f t="shared" ca="1" si="107"/>
        <v>2859.5</v>
      </c>
      <c r="BU418" s="312"/>
      <c r="BV418" s="312"/>
      <c r="BW418" s="312"/>
      <c r="BX418" s="312"/>
    </row>
    <row r="419" spans="47:76">
      <c r="AU419" s="312"/>
      <c r="AV419" s="312"/>
      <c r="AW419" s="312"/>
      <c r="AX419" s="312">
        <f ca="1">AX$44/24</f>
        <v>7103.25</v>
      </c>
      <c r="AY419" s="312">
        <f ca="1">AX419</f>
        <v>7103.25</v>
      </c>
      <c r="AZ419" s="312">
        <f t="shared" ca="1" si="106"/>
        <v>7103.25</v>
      </c>
      <c r="BA419" s="312">
        <f t="shared" ca="1" si="106"/>
        <v>7103.25</v>
      </c>
      <c r="BB419" s="312">
        <f t="shared" ca="1" si="106"/>
        <v>7103.25</v>
      </c>
      <c r="BC419" s="312">
        <f t="shared" ca="1" si="106"/>
        <v>7103.25</v>
      </c>
      <c r="BD419" s="312">
        <f t="shared" ca="1" si="106"/>
        <v>7103.25</v>
      </c>
      <c r="BE419" s="312">
        <f t="shared" ca="1" si="106"/>
        <v>7103.25</v>
      </c>
      <c r="BF419" s="312">
        <f t="shared" ca="1" si="106"/>
        <v>7103.25</v>
      </c>
      <c r="BG419" s="312">
        <f t="shared" ca="1" si="106"/>
        <v>7103.25</v>
      </c>
      <c r="BH419" s="312">
        <f t="shared" ca="1" si="106"/>
        <v>7103.25</v>
      </c>
      <c r="BI419" s="312">
        <f t="shared" ca="1" si="106"/>
        <v>7103.25</v>
      </c>
      <c r="BJ419" s="312">
        <f t="shared" ca="1" si="106"/>
        <v>7103.25</v>
      </c>
      <c r="BK419" s="312">
        <f t="shared" ca="1" si="106"/>
        <v>7103.25</v>
      </c>
      <c r="BL419" s="312">
        <f t="shared" ca="1" si="106"/>
        <v>7103.25</v>
      </c>
      <c r="BM419" s="312">
        <f t="shared" ca="1" si="106"/>
        <v>7103.25</v>
      </c>
      <c r="BN419" s="312">
        <f t="shared" ca="1" si="107"/>
        <v>7103.25</v>
      </c>
      <c r="BO419" s="312">
        <f t="shared" ca="1" si="107"/>
        <v>7103.25</v>
      </c>
      <c r="BP419" s="312">
        <f t="shared" ca="1" si="107"/>
        <v>7103.25</v>
      </c>
      <c r="BQ419" s="312">
        <f t="shared" ca="1" si="107"/>
        <v>7103.25</v>
      </c>
      <c r="BR419" s="312">
        <f t="shared" ca="1" si="107"/>
        <v>7103.25</v>
      </c>
      <c r="BS419" s="312">
        <f t="shared" ca="1" si="107"/>
        <v>7103.25</v>
      </c>
      <c r="BT419" s="312">
        <f t="shared" ca="1" si="107"/>
        <v>7103.25</v>
      </c>
      <c r="BU419" s="312">
        <f ca="1">BT419</f>
        <v>7103.25</v>
      </c>
      <c r="BV419" s="312"/>
      <c r="BW419" s="312"/>
      <c r="BX419" s="312"/>
    </row>
    <row r="420" spans="47:76">
      <c r="AU420" s="312"/>
      <c r="AV420" s="312"/>
      <c r="AW420" s="312"/>
      <c r="AX420" s="312">
        <f ca="1">AX$45/24</f>
        <v>4282.645833333333</v>
      </c>
      <c r="AY420" s="312">
        <f t="shared" ref="AY420:BN424" ca="1" si="108">AX420</f>
        <v>4282.645833333333</v>
      </c>
      <c r="AZ420" s="312">
        <f t="shared" ca="1" si="108"/>
        <v>4282.645833333333</v>
      </c>
      <c r="BA420" s="312">
        <f t="shared" ca="1" si="108"/>
        <v>4282.645833333333</v>
      </c>
      <c r="BB420" s="312">
        <f t="shared" ca="1" si="108"/>
        <v>4282.645833333333</v>
      </c>
      <c r="BC420" s="312">
        <f t="shared" ca="1" si="108"/>
        <v>4282.645833333333</v>
      </c>
      <c r="BD420" s="312">
        <f t="shared" ca="1" si="108"/>
        <v>4282.645833333333</v>
      </c>
      <c r="BE420" s="312">
        <f t="shared" ca="1" si="108"/>
        <v>4282.645833333333</v>
      </c>
      <c r="BF420" s="312">
        <f t="shared" ca="1" si="108"/>
        <v>4282.645833333333</v>
      </c>
      <c r="BG420" s="312">
        <f t="shared" ca="1" si="108"/>
        <v>4282.645833333333</v>
      </c>
      <c r="BH420" s="312">
        <f t="shared" ca="1" si="108"/>
        <v>4282.645833333333</v>
      </c>
      <c r="BI420" s="312">
        <f t="shared" ca="1" si="108"/>
        <v>4282.645833333333</v>
      </c>
      <c r="BJ420" s="312">
        <f t="shared" ca="1" si="108"/>
        <v>4282.645833333333</v>
      </c>
      <c r="BK420" s="312">
        <f t="shared" ca="1" si="108"/>
        <v>4282.645833333333</v>
      </c>
      <c r="BL420" s="312">
        <f t="shared" ca="1" si="108"/>
        <v>4282.645833333333</v>
      </c>
      <c r="BM420" s="312">
        <f t="shared" ca="1" si="108"/>
        <v>4282.645833333333</v>
      </c>
      <c r="BN420" s="312">
        <f t="shared" ca="1" si="108"/>
        <v>4282.645833333333</v>
      </c>
      <c r="BO420" s="312">
        <f t="shared" ca="1" si="107"/>
        <v>4282.645833333333</v>
      </c>
      <c r="BP420" s="312">
        <f t="shared" ca="1" si="107"/>
        <v>4282.645833333333</v>
      </c>
      <c r="BQ420" s="312">
        <f t="shared" ca="1" si="107"/>
        <v>4282.645833333333</v>
      </c>
      <c r="BR420" s="312">
        <f t="shared" ca="1" si="107"/>
        <v>4282.645833333333</v>
      </c>
      <c r="BS420" s="312">
        <f t="shared" ca="1" si="107"/>
        <v>4282.645833333333</v>
      </c>
      <c r="BT420" s="312">
        <f t="shared" ca="1" si="107"/>
        <v>4282.645833333333</v>
      </c>
      <c r="BU420" s="312">
        <f t="shared" ca="1" si="107"/>
        <v>4282.645833333333</v>
      </c>
      <c r="BV420" s="312"/>
      <c r="BW420" s="312"/>
      <c r="BX420" s="312"/>
    </row>
    <row r="421" spans="47:76">
      <c r="AU421" s="312"/>
      <c r="AV421" s="312"/>
      <c r="AW421" s="312"/>
      <c r="AX421" s="312">
        <f ca="1">AX$46/24</f>
        <v>5009.604166666667</v>
      </c>
      <c r="AY421" s="312">
        <f t="shared" ca="1" si="108"/>
        <v>5009.604166666667</v>
      </c>
      <c r="AZ421" s="312">
        <f t="shared" ca="1" si="108"/>
        <v>5009.604166666667</v>
      </c>
      <c r="BA421" s="312">
        <f t="shared" ca="1" si="108"/>
        <v>5009.604166666667</v>
      </c>
      <c r="BB421" s="312">
        <f t="shared" ca="1" si="108"/>
        <v>5009.604166666667</v>
      </c>
      <c r="BC421" s="312">
        <f t="shared" ca="1" si="108"/>
        <v>5009.604166666667</v>
      </c>
      <c r="BD421" s="312">
        <f t="shared" ca="1" si="108"/>
        <v>5009.604166666667</v>
      </c>
      <c r="BE421" s="312">
        <f t="shared" ca="1" si="108"/>
        <v>5009.604166666667</v>
      </c>
      <c r="BF421" s="312">
        <f t="shared" ca="1" si="108"/>
        <v>5009.604166666667</v>
      </c>
      <c r="BG421" s="312">
        <f t="shared" ca="1" si="108"/>
        <v>5009.604166666667</v>
      </c>
      <c r="BH421" s="312">
        <f t="shared" ca="1" si="108"/>
        <v>5009.604166666667</v>
      </c>
      <c r="BI421" s="312">
        <f t="shared" ca="1" si="108"/>
        <v>5009.604166666667</v>
      </c>
      <c r="BJ421" s="312">
        <f t="shared" ca="1" si="108"/>
        <v>5009.604166666667</v>
      </c>
      <c r="BK421" s="312">
        <f t="shared" ca="1" si="108"/>
        <v>5009.604166666667</v>
      </c>
      <c r="BL421" s="312">
        <f t="shared" ca="1" si="108"/>
        <v>5009.604166666667</v>
      </c>
      <c r="BM421" s="312">
        <f t="shared" ca="1" si="108"/>
        <v>5009.604166666667</v>
      </c>
      <c r="BN421" s="312">
        <f t="shared" ca="1" si="108"/>
        <v>5009.604166666667</v>
      </c>
      <c r="BO421" s="312">
        <f t="shared" ca="1" si="107"/>
        <v>5009.604166666667</v>
      </c>
      <c r="BP421" s="312">
        <f t="shared" ca="1" si="107"/>
        <v>5009.604166666667</v>
      </c>
      <c r="BQ421" s="312">
        <f t="shared" ca="1" si="107"/>
        <v>5009.604166666667</v>
      </c>
      <c r="BR421" s="312">
        <f t="shared" ca="1" si="107"/>
        <v>5009.604166666667</v>
      </c>
      <c r="BS421" s="312">
        <f t="shared" ca="1" si="107"/>
        <v>5009.604166666667</v>
      </c>
      <c r="BT421" s="312">
        <f t="shared" ca="1" si="107"/>
        <v>5009.604166666667</v>
      </c>
      <c r="BU421" s="312">
        <f t="shared" ca="1" si="107"/>
        <v>5009.604166666667</v>
      </c>
      <c r="BV421" s="312"/>
      <c r="BW421" s="312"/>
      <c r="BX421" s="312"/>
    </row>
    <row r="422" spans="47:76">
      <c r="AU422" s="312"/>
      <c r="AV422" s="312"/>
      <c r="AW422" s="312"/>
      <c r="AX422" s="312">
        <f ca="1">AX$47/24</f>
        <v>2859.5</v>
      </c>
      <c r="AY422" s="312">
        <f t="shared" ca="1" si="108"/>
        <v>2859.5</v>
      </c>
      <c r="AZ422" s="312">
        <f t="shared" ca="1" si="108"/>
        <v>2859.5</v>
      </c>
      <c r="BA422" s="312">
        <f t="shared" ca="1" si="108"/>
        <v>2859.5</v>
      </c>
      <c r="BB422" s="312">
        <f t="shared" ca="1" si="108"/>
        <v>2859.5</v>
      </c>
      <c r="BC422" s="312">
        <f t="shared" ca="1" si="108"/>
        <v>2859.5</v>
      </c>
      <c r="BD422" s="312">
        <f t="shared" ca="1" si="108"/>
        <v>2859.5</v>
      </c>
      <c r="BE422" s="312">
        <f t="shared" ca="1" si="108"/>
        <v>2859.5</v>
      </c>
      <c r="BF422" s="312">
        <f t="shared" ca="1" si="108"/>
        <v>2859.5</v>
      </c>
      <c r="BG422" s="312">
        <f t="shared" ca="1" si="108"/>
        <v>2859.5</v>
      </c>
      <c r="BH422" s="312">
        <f t="shared" ca="1" si="108"/>
        <v>2859.5</v>
      </c>
      <c r="BI422" s="312">
        <f t="shared" ca="1" si="108"/>
        <v>2859.5</v>
      </c>
      <c r="BJ422" s="312">
        <f t="shared" ca="1" si="108"/>
        <v>2859.5</v>
      </c>
      <c r="BK422" s="312">
        <f t="shared" ca="1" si="108"/>
        <v>2859.5</v>
      </c>
      <c r="BL422" s="312">
        <f t="shared" ca="1" si="108"/>
        <v>2859.5</v>
      </c>
      <c r="BM422" s="312">
        <f t="shared" ca="1" si="108"/>
        <v>2859.5</v>
      </c>
      <c r="BN422" s="312">
        <f t="shared" ca="1" si="108"/>
        <v>2859.5</v>
      </c>
      <c r="BO422" s="312">
        <f t="shared" ca="1" si="107"/>
        <v>2859.5</v>
      </c>
      <c r="BP422" s="312">
        <f t="shared" ca="1" si="107"/>
        <v>2859.5</v>
      </c>
      <c r="BQ422" s="312">
        <f t="shared" ca="1" si="107"/>
        <v>2859.5</v>
      </c>
      <c r="BR422" s="312">
        <f t="shared" ca="1" si="107"/>
        <v>2859.5</v>
      </c>
      <c r="BS422" s="312">
        <f t="shared" ca="1" si="107"/>
        <v>2859.5</v>
      </c>
      <c r="BT422" s="312">
        <f t="shared" ca="1" si="107"/>
        <v>2859.5</v>
      </c>
      <c r="BU422" s="312">
        <f t="shared" ca="1" si="107"/>
        <v>2859.5</v>
      </c>
      <c r="BV422" s="312"/>
      <c r="BW422" s="312"/>
      <c r="BX422" s="312"/>
    </row>
    <row r="423" spans="47:76">
      <c r="AU423" s="312"/>
      <c r="AV423" s="312"/>
      <c r="AW423" s="312"/>
      <c r="AX423" s="312">
        <f ca="1">AX$47/24</f>
        <v>2859.5</v>
      </c>
      <c r="AY423" s="312">
        <f t="shared" ca="1" si="108"/>
        <v>2859.5</v>
      </c>
      <c r="AZ423" s="312">
        <f t="shared" ca="1" si="108"/>
        <v>2859.5</v>
      </c>
      <c r="BA423" s="312">
        <f t="shared" ca="1" si="108"/>
        <v>2859.5</v>
      </c>
      <c r="BB423" s="312">
        <f t="shared" ca="1" si="108"/>
        <v>2859.5</v>
      </c>
      <c r="BC423" s="312">
        <f t="shared" ca="1" si="108"/>
        <v>2859.5</v>
      </c>
      <c r="BD423" s="312">
        <f t="shared" ca="1" si="108"/>
        <v>2859.5</v>
      </c>
      <c r="BE423" s="312">
        <f t="shared" ca="1" si="108"/>
        <v>2859.5</v>
      </c>
      <c r="BF423" s="312">
        <f t="shared" ca="1" si="108"/>
        <v>2859.5</v>
      </c>
      <c r="BG423" s="312">
        <f t="shared" ca="1" si="108"/>
        <v>2859.5</v>
      </c>
      <c r="BH423" s="312">
        <f t="shared" ca="1" si="108"/>
        <v>2859.5</v>
      </c>
      <c r="BI423" s="312">
        <f t="shared" ca="1" si="108"/>
        <v>2859.5</v>
      </c>
      <c r="BJ423" s="312">
        <f t="shared" ca="1" si="108"/>
        <v>2859.5</v>
      </c>
      <c r="BK423" s="312">
        <f t="shared" ca="1" si="108"/>
        <v>2859.5</v>
      </c>
      <c r="BL423" s="312">
        <f t="shared" ca="1" si="108"/>
        <v>2859.5</v>
      </c>
      <c r="BM423" s="312">
        <f t="shared" ca="1" si="108"/>
        <v>2859.5</v>
      </c>
      <c r="BN423" s="312">
        <f t="shared" ca="1" si="108"/>
        <v>2859.5</v>
      </c>
      <c r="BO423" s="312">
        <f t="shared" ca="1" si="107"/>
        <v>2859.5</v>
      </c>
      <c r="BP423" s="312">
        <f t="shared" ca="1" si="107"/>
        <v>2859.5</v>
      </c>
      <c r="BQ423" s="312">
        <f t="shared" ca="1" si="107"/>
        <v>2859.5</v>
      </c>
      <c r="BR423" s="312">
        <f t="shared" ca="1" si="107"/>
        <v>2859.5</v>
      </c>
      <c r="BS423" s="312">
        <f t="shared" ca="1" si="107"/>
        <v>2859.5</v>
      </c>
      <c r="BT423" s="312">
        <f t="shared" ca="1" si="107"/>
        <v>2859.5</v>
      </c>
      <c r="BU423" s="312">
        <f t="shared" ca="1" si="107"/>
        <v>2859.5</v>
      </c>
      <c r="BV423" s="312"/>
      <c r="BW423" s="312"/>
      <c r="BX423" s="312"/>
    </row>
    <row r="424" spans="47:76">
      <c r="AU424" s="312"/>
      <c r="AV424" s="312"/>
      <c r="AW424" s="312"/>
      <c r="AX424" s="312"/>
      <c r="AY424" s="312">
        <f ca="1">AY$44/24</f>
        <v>7105.3125</v>
      </c>
      <c r="AZ424" s="312">
        <f ca="1">AY424</f>
        <v>7105.3125</v>
      </c>
      <c r="BA424" s="312">
        <f t="shared" ca="1" si="108"/>
        <v>7105.3125</v>
      </c>
      <c r="BB424" s="312">
        <f t="shared" ca="1" si="108"/>
        <v>7105.3125</v>
      </c>
      <c r="BC424" s="312">
        <f t="shared" ca="1" si="108"/>
        <v>7105.3125</v>
      </c>
      <c r="BD424" s="312">
        <f t="shared" ca="1" si="108"/>
        <v>7105.3125</v>
      </c>
      <c r="BE424" s="312">
        <f t="shared" ca="1" si="108"/>
        <v>7105.3125</v>
      </c>
      <c r="BF424" s="312">
        <f t="shared" ca="1" si="108"/>
        <v>7105.3125</v>
      </c>
      <c r="BG424" s="312">
        <f t="shared" ca="1" si="108"/>
        <v>7105.3125</v>
      </c>
      <c r="BH424" s="312">
        <f t="shared" ca="1" si="108"/>
        <v>7105.3125</v>
      </c>
      <c r="BI424" s="312">
        <f t="shared" ca="1" si="108"/>
        <v>7105.3125</v>
      </c>
      <c r="BJ424" s="312">
        <f t="shared" ca="1" si="108"/>
        <v>7105.3125</v>
      </c>
      <c r="BK424" s="312">
        <f t="shared" ca="1" si="108"/>
        <v>7105.3125</v>
      </c>
      <c r="BL424" s="312">
        <f t="shared" ca="1" si="108"/>
        <v>7105.3125</v>
      </c>
      <c r="BM424" s="312">
        <f t="shared" ca="1" si="108"/>
        <v>7105.3125</v>
      </c>
      <c r="BN424" s="312">
        <f t="shared" ca="1" si="108"/>
        <v>7105.3125</v>
      </c>
      <c r="BO424" s="312">
        <f t="shared" ca="1" si="107"/>
        <v>7105.3125</v>
      </c>
      <c r="BP424" s="312">
        <f t="shared" ca="1" si="107"/>
        <v>7105.3125</v>
      </c>
      <c r="BQ424" s="312">
        <f t="shared" ca="1" si="107"/>
        <v>7105.3125</v>
      </c>
      <c r="BR424" s="312">
        <f t="shared" ca="1" si="107"/>
        <v>7105.3125</v>
      </c>
      <c r="BS424" s="312">
        <f t="shared" ca="1" si="107"/>
        <v>7105.3125</v>
      </c>
      <c r="BT424" s="312">
        <f t="shared" ca="1" si="107"/>
        <v>7105.3125</v>
      </c>
      <c r="BU424" s="312">
        <f t="shared" ca="1" si="107"/>
        <v>7105.3125</v>
      </c>
      <c r="BV424" s="312">
        <f ca="1">BU424</f>
        <v>7105.3125</v>
      </c>
      <c r="BW424" s="312"/>
      <c r="BX424" s="312"/>
    </row>
    <row r="425" spans="47:76">
      <c r="AU425" s="312"/>
      <c r="AV425" s="312"/>
      <c r="AW425" s="312"/>
      <c r="AX425" s="312"/>
      <c r="AY425" s="312">
        <f ca="1">AY$45/24</f>
        <v>4282.645833333333</v>
      </c>
      <c r="AZ425" s="312">
        <f t="shared" ref="AZ425:BO429" ca="1" si="109">AY425</f>
        <v>4282.645833333333</v>
      </c>
      <c r="BA425" s="312">
        <f t="shared" ca="1" si="109"/>
        <v>4282.645833333333</v>
      </c>
      <c r="BB425" s="312">
        <f t="shared" ca="1" si="109"/>
        <v>4282.645833333333</v>
      </c>
      <c r="BC425" s="312">
        <f t="shared" ca="1" si="109"/>
        <v>4282.645833333333</v>
      </c>
      <c r="BD425" s="312">
        <f t="shared" ca="1" si="109"/>
        <v>4282.645833333333</v>
      </c>
      <c r="BE425" s="312">
        <f t="shared" ca="1" si="109"/>
        <v>4282.645833333333</v>
      </c>
      <c r="BF425" s="312">
        <f t="shared" ca="1" si="109"/>
        <v>4282.645833333333</v>
      </c>
      <c r="BG425" s="312">
        <f t="shared" ca="1" si="109"/>
        <v>4282.645833333333</v>
      </c>
      <c r="BH425" s="312">
        <f t="shared" ca="1" si="109"/>
        <v>4282.645833333333</v>
      </c>
      <c r="BI425" s="312">
        <f t="shared" ca="1" si="109"/>
        <v>4282.645833333333</v>
      </c>
      <c r="BJ425" s="312">
        <f t="shared" ca="1" si="109"/>
        <v>4282.645833333333</v>
      </c>
      <c r="BK425" s="312">
        <f t="shared" ca="1" si="109"/>
        <v>4282.645833333333</v>
      </c>
      <c r="BL425" s="312">
        <f t="shared" ca="1" si="109"/>
        <v>4282.645833333333</v>
      </c>
      <c r="BM425" s="312">
        <f t="shared" ca="1" si="109"/>
        <v>4282.645833333333</v>
      </c>
      <c r="BN425" s="312">
        <f t="shared" ca="1" si="109"/>
        <v>4282.645833333333</v>
      </c>
      <c r="BO425" s="312">
        <f t="shared" ca="1" si="109"/>
        <v>4282.645833333333</v>
      </c>
      <c r="BP425" s="312">
        <f t="shared" ca="1" si="107"/>
        <v>4282.645833333333</v>
      </c>
      <c r="BQ425" s="312">
        <f t="shared" ca="1" si="107"/>
        <v>4282.645833333333</v>
      </c>
      <c r="BR425" s="312">
        <f t="shared" ca="1" si="107"/>
        <v>4282.645833333333</v>
      </c>
      <c r="BS425" s="312">
        <f t="shared" ca="1" si="107"/>
        <v>4282.645833333333</v>
      </c>
      <c r="BT425" s="312">
        <f t="shared" ca="1" si="107"/>
        <v>4282.645833333333</v>
      </c>
      <c r="BU425" s="312">
        <f t="shared" ca="1" si="107"/>
        <v>4282.645833333333</v>
      </c>
      <c r="BV425" s="312">
        <f t="shared" ca="1" si="107"/>
        <v>4282.645833333333</v>
      </c>
      <c r="BW425" s="312"/>
      <c r="BX425" s="312"/>
    </row>
    <row r="426" spans="47:76">
      <c r="AU426" s="312"/>
      <c r="AV426" s="312"/>
      <c r="AW426" s="312"/>
      <c r="AX426" s="312"/>
      <c r="AY426" s="312">
        <f ca="1">AY$46/24</f>
        <v>5009.604166666667</v>
      </c>
      <c r="AZ426" s="312">
        <f t="shared" ca="1" si="109"/>
        <v>5009.604166666667</v>
      </c>
      <c r="BA426" s="312">
        <f t="shared" ca="1" si="109"/>
        <v>5009.604166666667</v>
      </c>
      <c r="BB426" s="312">
        <f t="shared" ca="1" si="109"/>
        <v>5009.604166666667</v>
      </c>
      <c r="BC426" s="312">
        <f t="shared" ca="1" si="109"/>
        <v>5009.604166666667</v>
      </c>
      <c r="BD426" s="312">
        <f t="shared" ca="1" si="109"/>
        <v>5009.604166666667</v>
      </c>
      <c r="BE426" s="312">
        <f t="shared" ca="1" si="109"/>
        <v>5009.604166666667</v>
      </c>
      <c r="BF426" s="312">
        <f t="shared" ca="1" si="109"/>
        <v>5009.604166666667</v>
      </c>
      <c r="BG426" s="312">
        <f t="shared" ca="1" si="109"/>
        <v>5009.604166666667</v>
      </c>
      <c r="BH426" s="312">
        <f t="shared" ca="1" si="109"/>
        <v>5009.604166666667</v>
      </c>
      <c r="BI426" s="312">
        <f t="shared" ca="1" si="109"/>
        <v>5009.604166666667</v>
      </c>
      <c r="BJ426" s="312">
        <f t="shared" ca="1" si="109"/>
        <v>5009.604166666667</v>
      </c>
      <c r="BK426" s="312">
        <f t="shared" ca="1" si="109"/>
        <v>5009.604166666667</v>
      </c>
      <c r="BL426" s="312">
        <f t="shared" ca="1" si="109"/>
        <v>5009.604166666667</v>
      </c>
      <c r="BM426" s="312">
        <f t="shared" ca="1" si="109"/>
        <v>5009.604166666667</v>
      </c>
      <c r="BN426" s="312">
        <f t="shared" ca="1" si="109"/>
        <v>5009.604166666667</v>
      </c>
      <c r="BO426" s="312">
        <f t="shared" ca="1" si="109"/>
        <v>5009.604166666667</v>
      </c>
      <c r="BP426" s="312">
        <f t="shared" ca="1" si="107"/>
        <v>5009.604166666667</v>
      </c>
      <c r="BQ426" s="312">
        <f t="shared" ca="1" si="107"/>
        <v>5009.604166666667</v>
      </c>
      <c r="BR426" s="312">
        <f t="shared" ca="1" si="107"/>
        <v>5009.604166666667</v>
      </c>
      <c r="BS426" s="312">
        <f t="shared" ca="1" si="107"/>
        <v>5009.604166666667</v>
      </c>
      <c r="BT426" s="312">
        <f t="shared" ca="1" si="107"/>
        <v>5009.604166666667</v>
      </c>
      <c r="BU426" s="312">
        <f t="shared" ca="1" si="107"/>
        <v>5009.604166666667</v>
      </c>
      <c r="BV426" s="312">
        <f t="shared" ca="1" si="107"/>
        <v>5009.604166666667</v>
      </c>
      <c r="BW426" s="312"/>
      <c r="BX426" s="312"/>
    </row>
    <row r="427" spans="47:76">
      <c r="AU427" s="312"/>
      <c r="AV427" s="312"/>
      <c r="AW427" s="312"/>
      <c r="AX427" s="312"/>
      <c r="AY427" s="312">
        <f ca="1">AY$47/24</f>
        <v>2859.5</v>
      </c>
      <c r="AZ427" s="312">
        <f t="shared" ca="1" si="109"/>
        <v>2859.5</v>
      </c>
      <c r="BA427" s="312">
        <f t="shared" ca="1" si="109"/>
        <v>2859.5</v>
      </c>
      <c r="BB427" s="312">
        <f t="shared" ca="1" si="109"/>
        <v>2859.5</v>
      </c>
      <c r="BC427" s="312">
        <f t="shared" ca="1" si="109"/>
        <v>2859.5</v>
      </c>
      <c r="BD427" s="312">
        <f t="shared" ca="1" si="109"/>
        <v>2859.5</v>
      </c>
      <c r="BE427" s="312">
        <f t="shared" ca="1" si="109"/>
        <v>2859.5</v>
      </c>
      <c r="BF427" s="312">
        <f t="shared" ca="1" si="109"/>
        <v>2859.5</v>
      </c>
      <c r="BG427" s="312">
        <f t="shared" ca="1" si="109"/>
        <v>2859.5</v>
      </c>
      <c r="BH427" s="312">
        <f t="shared" ca="1" si="109"/>
        <v>2859.5</v>
      </c>
      <c r="BI427" s="312">
        <f t="shared" ca="1" si="109"/>
        <v>2859.5</v>
      </c>
      <c r="BJ427" s="312">
        <f t="shared" ca="1" si="109"/>
        <v>2859.5</v>
      </c>
      <c r="BK427" s="312">
        <f t="shared" ca="1" si="109"/>
        <v>2859.5</v>
      </c>
      <c r="BL427" s="312">
        <f t="shared" ca="1" si="109"/>
        <v>2859.5</v>
      </c>
      <c r="BM427" s="312">
        <f t="shared" ca="1" si="109"/>
        <v>2859.5</v>
      </c>
      <c r="BN427" s="312">
        <f t="shared" ca="1" si="109"/>
        <v>2859.5</v>
      </c>
      <c r="BO427" s="312">
        <f t="shared" ca="1" si="109"/>
        <v>2859.5</v>
      </c>
      <c r="BP427" s="312">
        <f t="shared" ca="1" si="107"/>
        <v>2859.5</v>
      </c>
      <c r="BQ427" s="312">
        <f t="shared" ca="1" si="107"/>
        <v>2859.5</v>
      </c>
      <c r="BR427" s="312">
        <f t="shared" ca="1" si="107"/>
        <v>2859.5</v>
      </c>
      <c r="BS427" s="312">
        <f t="shared" ca="1" si="107"/>
        <v>2859.5</v>
      </c>
      <c r="BT427" s="312">
        <f t="shared" ca="1" si="107"/>
        <v>2859.5</v>
      </c>
      <c r="BU427" s="312">
        <f t="shared" ca="1" si="107"/>
        <v>2859.5</v>
      </c>
      <c r="BV427" s="312">
        <f t="shared" ca="1" si="107"/>
        <v>2859.5</v>
      </c>
      <c r="BW427" s="312"/>
      <c r="BX427" s="312"/>
    </row>
    <row r="428" spans="47:76">
      <c r="AU428" s="312"/>
      <c r="AV428" s="312"/>
      <c r="AW428" s="312"/>
      <c r="AX428" s="312"/>
      <c r="AY428" s="312">
        <f ca="1">AY$47/24</f>
        <v>2859.5</v>
      </c>
      <c r="AZ428" s="312">
        <f t="shared" ca="1" si="109"/>
        <v>2859.5</v>
      </c>
      <c r="BA428" s="312">
        <f t="shared" ca="1" si="109"/>
        <v>2859.5</v>
      </c>
      <c r="BB428" s="312">
        <f t="shared" ca="1" si="109"/>
        <v>2859.5</v>
      </c>
      <c r="BC428" s="312">
        <f t="shared" ca="1" si="109"/>
        <v>2859.5</v>
      </c>
      <c r="BD428" s="312">
        <f t="shared" ca="1" si="109"/>
        <v>2859.5</v>
      </c>
      <c r="BE428" s="312">
        <f t="shared" ca="1" si="109"/>
        <v>2859.5</v>
      </c>
      <c r="BF428" s="312">
        <f t="shared" ca="1" si="109"/>
        <v>2859.5</v>
      </c>
      <c r="BG428" s="312">
        <f t="shared" ca="1" si="109"/>
        <v>2859.5</v>
      </c>
      <c r="BH428" s="312">
        <f t="shared" ca="1" si="109"/>
        <v>2859.5</v>
      </c>
      <c r="BI428" s="312">
        <f t="shared" ca="1" si="109"/>
        <v>2859.5</v>
      </c>
      <c r="BJ428" s="312">
        <f t="shared" ca="1" si="109"/>
        <v>2859.5</v>
      </c>
      <c r="BK428" s="312">
        <f t="shared" ca="1" si="109"/>
        <v>2859.5</v>
      </c>
      <c r="BL428" s="312">
        <f t="shared" ca="1" si="109"/>
        <v>2859.5</v>
      </c>
      <c r="BM428" s="312">
        <f t="shared" ca="1" si="109"/>
        <v>2859.5</v>
      </c>
      <c r="BN428" s="312">
        <f t="shared" ca="1" si="109"/>
        <v>2859.5</v>
      </c>
      <c r="BO428" s="312">
        <f t="shared" ca="1" si="109"/>
        <v>2859.5</v>
      </c>
      <c r="BP428" s="312">
        <f t="shared" ca="1" si="107"/>
        <v>2859.5</v>
      </c>
      <c r="BQ428" s="312">
        <f t="shared" ca="1" si="107"/>
        <v>2859.5</v>
      </c>
      <c r="BR428" s="312">
        <f t="shared" ca="1" si="107"/>
        <v>2859.5</v>
      </c>
      <c r="BS428" s="312">
        <f t="shared" ca="1" si="107"/>
        <v>2859.5</v>
      </c>
      <c r="BT428" s="312">
        <f t="shared" ca="1" si="107"/>
        <v>2859.5</v>
      </c>
      <c r="BU428" s="312">
        <f t="shared" ca="1" si="107"/>
        <v>2859.5</v>
      </c>
      <c r="BV428" s="312">
        <f t="shared" ca="1" si="107"/>
        <v>2859.5</v>
      </c>
      <c r="BW428" s="312"/>
      <c r="BX428" s="312"/>
    </row>
    <row r="429" spans="47:76">
      <c r="AU429" s="312"/>
      <c r="AV429" s="312"/>
      <c r="AW429" s="312"/>
      <c r="AX429" s="312"/>
      <c r="AY429" s="312"/>
      <c r="AZ429" s="312">
        <f ca="1">AZ$44/24</f>
        <v>7107.375</v>
      </c>
      <c r="BA429" s="312">
        <f ca="1">AZ429</f>
        <v>7107.375</v>
      </c>
      <c r="BB429" s="312">
        <f t="shared" ca="1" si="109"/>
        <v>7107.375</v>
      </c>
      <c r="BC429" s="312">
        <f t="shared" ca="1" si="109"/>
        <v>7107.375</v>
      </c>
      <c r="BD429" s="312">
        <f t="shared" ca="1" si="109"/>
        <v>7107.375</v>
      </c>
      <c r="BE429" s="312">
        <f t="shared" ca="1" si="109"/>
        <v>7107.375</v>
      </c>
      <c r="BF429" s="312">
        <f t="shared" ca="1" si="109"/>
        <v>7107.375</v>
      </c>
      <c r="BG429" s="312">
        <f t="shared" ca="1" si="109"/>
        <v>7107.375</v>
      </c>
      <c r="BH429" s="312">
        <f t="shared" ca="1" si="109"/>
        <v>7107.375</v>
      </c>
      <c r="BI429" s="312">
        <f t="shared" ca="1" si="109"/>
        <v>7107.375</v>
      </c>
      <c r="BJ429" s="312">
        <f t="shared" ca="1" si="109"/>
        <v>7107.375</v>
      </c>
      <c r="BK429" s="312">
        <f t="shared" ca="1" si="109"/>
        <v>7107.375</v>
      </c>
      <c r="BL429" s="312">
        <f t="shared" ca="1" si="109"/>
        <v>7107.375</v>
      </c>
      <c r="BM429" s="312">
        <f t="shared" ca="1" si="109"/>
        <v>7107.375</v>
      </c>
      <c r="BN429" s="312">
        <f t="shared" ca="1" si="109"/>
        <v>7107.375</v>
      </c>
      <c r="BO429" s="312">
        <f t="shared" ca="1" si="109"/>
        <v>7107.375</v>
      </c>
      <c r="BP429" s="312">
        <f t="shared" ca="1" si="107"/>
        <v>7107.375</v>
      </c>
      <c r="BQ429" s="312">
        <f t="shared" ca="1" si="107"/>
        <v>7107.375</v>
      </c>
      <c r="BR429" s="312">
        <f t="shared" ca="1" si="107"/>
        <v>7107.375</v>
      </c>
      <c r="BS429" s="312">
        <f t="shared" ca="1" si="107"/>
        <v>7107.375</v>
      </c>
      <c r="BT429" s="312">
        <f t="shared" ca="1" si="107"/>
        <v>7107.375</v>
      </c>
      <c r="BU429" s="312">
        <f t="shared" ca="1" si="107"/>
        <v>7107.375</v>
      </c>
      <c r="BV429" s="312">
        <f t="shared" ca="1" si="107"/>
        <v>7107.375</v>
      </c>
      <c r="BW429" s="312">
        <f ca="1">BV429</f>
        <v>7107.375</v>
      </c>
      <c r="BX429" s="312"/>
    </row>
    <row r="430" spans="47:76">
      <c r="AU430" s="312"/>
      <c r="AV430" s="312"/>
      <c r="AW430" s="312"/>
      <c r="AX430" s="312"/>
      <c r="AY430" s="312"/>
      <c r="AZ430" s="312">
        <f ca="1">AZ$45/24</f>
        <v>4286.791666666667</v>
      </c>
      <c r="BA430" s="312">
        <f t="shared" ref="BA430:BP434" ca="1" si="110">AZ430</f>
        <v>4286.791666666667</v>
      </c>
      <c r="BB430" s="312">
        <f t="shared" ca="1" si="110"/>
        <v>4286.791666666667</v>
      </c>
      <c r="BC430" s="312">
        <f t="shared" ca="1" si="110"/>
        <v>4286.791666666667</v>
      </c>
      <c r="BD430" s="312">
        <f t="shared" ca="1" si="110"/>
        <v>4286.791666666667</v>
      </c>
      <c r="BE430" s="312">
        <f t="shared" ca="1" si="110"/>
        <v>4286.791666666667</v>
      </c>
      <c r="BF430" s="312">
        <f t="shared" ca="1" si="110"/>
        <v>4286.791666666667</v>
      </c>
      <c r="BG430" s="312">
        <f t="shared" ca="1" si="110"/>
        <v>4286.791666666667</v>
      </c>
      <c r="BH430" s="312">
        <f t="shared" ca="1" si="110"/>
        <v>4286.791666666667</v>
      </c>
      <c r="BI430" s="312">
        <f t="shared" ca="1" si="110"/>
        <v>4286.791666666667</v>
      </c>
      <c r="BJ430" s="312">
        <f t="shared" ca="1" si="110"/>
        <v>4286.791666666667</v>
      </c>
      <c r="BK430" s="312">
        <f t="shared" ca="1" si="110"/>
        <v>4286.791666666667</v>
      </c>
      <c r="BL430" s="312">
        <f t="shared" ca="1" si="110"/>
        <v>4286.791666666667</v>
      </c>
      <c r="BM430" s="312">
        <f t="shared" ca="1" si="110"/>
        <v>4286.791666666667</v>
      </c>
      <c r="BN430" s="312">
        <f t="shared" ca="1" si="110"/>
        <v>4286.791666666667</v>
      </c>
      <c r="BO430" s="312">
        <f t="shared" ca="1" si="110"/>
        <v>4286.791666666667</v>
      </c>
      <c r="BP430" s="312">
        <f t="shared" ca="1" si="110"/>
        <v>4286.791666666667</v>
      </c>
      <c r="BQ430" s="312">
        <f t="shared" ca="1" si="107"/>
        <v>4286.791666666667</v>
      </c>
      <c r="BR430" s="312">
        <f t="shared" ca="1" si="107"/>
        <v>4286.791666666667</v>
      </c>
      <c r="BS430" s="312">
        <f t="shared" ca="1" si="107"/>
        <v>4286.791666666667</v>
      </c>
      <c r="BT430" s="312">
        <f t="shared" ca="1" si="107"/>
        <v>4286.791666666667</v>
      </c>
      <c r="BU430" s="312">
        <f t="shared" ca="1" si="107"/>
        <v>4286.791666666667</v>
      </c>
      <c r="BV430" s="312">
        <f t="shared" ca="1" si="107"/>
        <v>4286.791666666667</v>
      </c>
      <c r="BW430" s="312">
        <f t="shared" ca="1" si="107"/>
        <v>4286.791666666667</v>
      </c>
      <c r="BX430" s="312"/>
    </row>
    <row r="431" spans="47:76">
      <c r="AU431" s="312"/>
      <c r="AV431" s="312"/>
      <c r="AW431" s="312"/>
      <c r="AX431" s="312"/>
      <c r="AY431" s="312"/>
      <c r="AZ431" s="312">
        <f ca="1">AZ$46/24</f>
        <v>5009.604166666667</v>
      </c>
      <c r="BA431" s="312">
        <f t="shared" ca="1" si="110"/>
        <v>5009.604166666667</v>
      </c>
      <c r="BB431" s="312">
        <f t="shared" ca="1" si="110"/>
        <v>5009.604166666667</v>
      </c>
      <c r="BC431" s="312">
        <f t="shared" ca="1" si="110"/>
        <v>5009.604166666667</v>
      </c>
      <c r="BD431" s="312">
        <f t="shared" ca="1" si="110"/>
        <v>5009.604166666667</v>
      </c>
      <c r="BE431" s="312">
        <f t="shared" ca="1" si="110"/>
        <v>5009.604166666667</v>
      </c>
      <c r="BF431" s="312">
        <f t="shared" ca="1" si="110"/>
        <v>5009.604166666667</v>
      </c>
      <c r="BG431" s="312">
        <f t="shared" ca="1" si="110"/>
        <v>5009.604166666667</v>
      </c>
      <c r="BH431" s="312">
        <f t="shared" ca="1" si="110"/>
        <v>5009.604166666667</v>
      </c>
      <c r="BI431" s="312">
        <f t="shared" ca="1" si="110"/>
        <v>5009.604166666667</v>
      </c>
      <c r="BJ431" s="312">
        <f t="shared" ca="1" si="110"/>
        <v>5009.604166666667</v>
      </c>
      <c r="BK431" s="312">
        <f t="shared" ca="1" si="110"/>
        <v>5009.604166666667</v>
      </c>
      <c r="BL431" s="312">
        <f t="shared" ca="1" si="110"/>
        <v>5009.604166666667</v>
      </c>
      <c r="BM431" s="312">
        <f t="shared" ca="1" si="110"/>
        <v>5009.604166666667</v>
      </c>
      <c r="BN431" s="312">
        <f t="shared" ca="1" si="110"/>
        <v>5009.604166666667</v>
      </c>
      <c r="BO431" s="312">
        <f t="shared" ca="1" si="110"/>
        <v>5009.604166666667</v>
      </c>
      <c r="BP431" s="312">
        <f t="shared" ca="1" si="110"/>
        <v>5009.604166666667</v>
      </c>
      <c r="BQ431" s="312">
        <f t="shared" ca="1" si="107"/>
        <v>5009.604166666667</v>
      </c>
      <c r="BR431" s="312">
        <f t="shared" ca="1" si="107"/>
        <v>5009.604166666667</v>
      </c>
      <c r="BS431" s="312">
        <f t="shared" ca="1" si="107"/>
        <v>5009.604166666667</v>
      </c>
      <c r="BT431" s="312">
        <f t="shared" ca="1" si="107"/>
        <v>5009.604166666667</v>
      </c>
      <c r="BU431" s="312">
        <f t="shared" ca="1" si="107"/>
        <v>5009.604166666667</v>
      </c>
      <c r="BV431" s="312">
        <f t="shared" ca="1" si="107"/>
        <v>5009.604166666667</v>
      </c>
      <c r="BW431" s="312">
        <f t="shared" ca="1" si="107"/>
        <v>5009.604166666667</v>
      </c>
      <c r="BX431" s="312"/>
    </row>
    <row r="432" spans="47:76">
      <c r="AU432" s="312"/>
      <c r="AV432" s="312"/>
      <c r="AW432" s="312"/>
      <c r="AX432" s="312"/>
      <c r="AY432" s="312"/>
      <c r="AZ432" s="312">
        <f ca="1">AZ$47/24</f>
        <v>2867.8125</v>
      </c>
      <c r="BA432" s="312">
        <f t="shared" ca="1" si="110"/>
        <v>2867.8125</v>
      </c>
      <c r="BB432" s="312">
        <f t="shared" ca="1" si="110"/>
        <v>2867.8125</v>
      </c>
      <c r="BC432" s="312">
        <f t="shared" ca="1" si="110"/>
        <v>2867.8125</v>
      </c>
      <c r="BD432" s="312">
        <f t="shared" ca="1" si="110"/>
        <v>2867.8125</v>
      </c>
      <c r="BE432" s="312">
        <f t="shared" ca="1" si="110"/>
        <v>2867.8125</v>
      </c>
      <c r="BF432" s="312">
        <f t="shared" ca="1" si="110"/>
        <v>2867.8125</v>
      </c>
      <c r="BG432" s="312">
        <f t="shared" ca="1" si="110"/>
        <v>2867.8125</v>
      </c>
      <c r="BH432" s="312">
        <f t="shared" ca="1" si="110"/>
        <v>2867.8125</v>
      </c>
      <c r="BI432" s="312">
        <f t="shared" ca="1" si="110"/>
        <v>2867.8125</v>
      </c>
      <c r="BJ432" s="312">
        <f t="shared" ca="1" si="110"/>
        <v>2867.8125</v>
      </c>
      <c r="BK432" s="312">
        <f t="shared" ca="1" si="110"/>
        <v>2867.8125</v>
      </c>
      <c r="BL432" s="312">
        <f t="shared" ca="1" si="110"/>
        <v>2867.8125</v>
      </c>
      <c r="BM432" s="312">
        <f t="shared" ca="1" si="110"/>
        <v>2867.8125</v>
      </c>
      <c r="BN432" s="312">
        <f t="shared" ca="1" si="110"/>
        <v>2867.8125</v>
      </c>
      <c r="BO432" s="312">
        <f t="shared" ca="1" si="110"/>
        <v>2867.8125</v>
      </c>
      <c r="BP432" s="312">
        <f t="shared" ca="1" si="110"/>
        <v>2867.8125</v>
      </c>
      <c r="BQ432" s="312">
        <f t="shared" ref="BQ432:BZ447" ca="1" si="111">BP432</f>
        <v>2867.8125</v>
      </c>
      <c r="BR432" s="312">
        <f t="shared" ca="1" si="111"/>
        <v>2867.8125</v>
      </c>
      <c r="BS432" s="312">
        <f t="shared" ca="1" si="111"/>
        <v>2867.8125</v>
      </c>
      <c r="BT432" s="312">
        <f t="shared" ca="1" si="111"/>
        <v>2867.8125</v>
      </c>
      <c r="BU432" s="312">
        <f t="shared" ca="1" si="111"/>
        <v>2867.8125</v>
      </c>
      <c r="BV432" s="312">
        <f t="shared" ca="1" si="111"/>
        <v>2867.8125</v>
      </c>
      <c r="BW432" s="312">
        <f t="shared" ca="1" si="111"/>
        <v>2867.8125</v>
      </c>
      <c r="BX432" s="312"/>
    </row>
    <row r="433" spans="47:78">
      <c r="AU433" s="312"/>
      <c r="AV433" s="312"/>
      <c r="AW433" s="312"/>
      <c r="AX433" s="312"/>
      <c r="AY433" s="312"/>
      <c r="AZ433" s="312">
        <f ca="1">AZ$47/24</f>
        <v>2867.8125</v>
      </c>
      <c r="BA433" s="312">
        <f t="shared" ca="1" si="110"/>
        <v>2867.8125</v>
      </c>
      <c r="BB433" s="312">
        <f t="shared" ca="1" si="110"/>
        <v>2867.8125</v>
      </c>
      <c r="BC433" s="312">
        <f t="shared" ca="1" si="110"/>
        <v>2867.8125</v>
      </c>
      <c r="BD433" s="312">
        <f t="shared" ca="1" si="110"/>
        <v>2867.8125</v>
      </c>
      <c r="BE433" s="312">
        <f t="shared" ca="1" si="110"/>
        <v>2867.8125</v>
      </c>
      <c r="BF433" s="312">
        <f t="shared" ca="1" si="110"/>
        <v>2867.8125</v>
      </c>
      <c r="BG433" s="312">
        <f t="shared" ca="1" si="110"/>
        <v>2867.8125</v>
      </c>
      <c r="BH433" s="312">
        <f t="shared" ca="1" si="110"/>
        <v>2867.8125</v>
      </c>
      <c r="BI433" s="312">
        <f t="shared" ca="1" si="110"/>
        <v>2867.8125</v>
      </c>
      <c r="BJ433" s="312">
        <f t="shared" ca="1" si="110"/>
        <v>2867.8125</v>
      </c>
      <c r="BK433" s="312">
        <f t="shared" ca="1" si="110"/>
        <v>2867.8125</v>
      </c>
      <c r="BL433" s="312">
        <f t="shared" ca="1" si="110"/>
        <v>2867.8125</v>
      </c>
      <c r="BM433" s="312">
        <f t="shared" ca="1" si="110"/>
        <v>2867.8125</v>
      </c>
      <c r="BN433" s="312">
        <f t="shared" ca="1" si="110"/>
        <v>2867.8125</v>
      </c>
      <c r="BO433" s="312">
        <f t="shared" ca="1" si="110"/>
        <v>2867.8125</v>
      </c>
      <c r="BP433" s="312">
        <f t="shared" ca="1" si="110"/>
        <v>2867.8125</v>
      </c>
      <c r="BQ433" s="312">
        <f t="shared" ca="1" si="111"/>
        <v>2867.8125</v>
      </c>
      <c r="BR433" s="312">
        <f t="shared" ca="1" si="111"/>
        <v>2867.8125</v>
      </c>
      <c r="BS433" s="312">
        <f t="shared" ca="1" si="111"/>
        <v>2867.8125</v>
      </c>
      <c r="BT433" s="312">
        <f t="shared" ca="1" si="111"/>
        <v>2867.8125</v>
      </c>
      <c r="BU433" s="312">
        <f t="shared" ca="1" si="111"/>
        <v>2867.8125</v>
      </c>
      <c r="BV433" s="312">
        <f t="shared" ca="1" si="111"/>
        <v>2867.8125</v>
      </c>
      <c r="BW433" s="312">
        <f t="shared" ca="1" si="111"/>
        <v>2867.8125</v>
      </c>
      <c r="BX433" s="312"/>
    </row>
    <row r="434" spans="47:78">
      <c r="AU434" s="312"/>
      <c r="AV434" s="312"/>
      <c r="AW434" s="312"/>
      <c r="AX434" s="312"/>
      <c r="AY434" s="312"/>
      <c r="AZ434" s="312"/>
      <c r="BA434" s="312">
        <f ca="1">BA$44/24</f>
        <v>7109.4375</v>
      </c>
      <c r="BB434" s="312">
        <f ca="1">BA434</f>
        <v>7109.4375</v>
      </c>
      <c r="BC434" s="312">
        <f t="shared" ca="1" si="110"/>
        <v>7109.4375</v>
      </c>
      <c r="BD434" s="312">
        <f t="shared" ca="1" si="110"/>
        <v>7109.4375</v>
      </c>
      <c r="BE434" s="312">
        <f t="shared" ca="1" si="110"/>
        <v>7109.4375</v>
      </c>
      <c r="BF434" s="312">
        <f t="shared" ca="1" si="110"/>
        <v>7109.4375</v>
      </c>
      <c r="BG434" s="312">
        <f t="shared" ca="1" si="110"/>
        <v>7109.4375</v>
      </c>
      <c r="BH434" s="312">
        <f t="shared" ca="1" si="110"/>
        <v>7109.4375</v>
      </c>
      <c r="BI434" s="312">
        <f t="shared" ca="1" si="110"/>
        <v>7109.4375</v>
      </c>
      <c r="BJ434" s="312">
        <f t="shared" ca="1" si="110"/>
        <v>7109.4375</v>
      </c>
      <c r="BK434" s="312">
        <f t="shared" ca="1" si="110"/>
        <v>7109.4375</v>
      </c>
      <c r="BL434" s="312">
        <f t="shared" ca="1" si="110"/>
        <v>7109.4375</v>
      </c>
      <c r="BM434" s="312">
        <f t="shared" ca="1" si="110"/>
        <v>7109.4375</v>
      </c>
      <c r="BN434" s="312">
        <f t="shared" ca="1" si="110"/>
        <v>7109.4375</v>
      </c>
      <c r="BO434" s="312">
        <f t="shared" ca="1" si="110"/>
        <v>7109.4375</v>
      </c>
      <c r="BP434" s="312">
        <f t="shared" ca="1" si="110"/>
        <v>7109.4375</v>
      </c>
      <c r="BQ434" s="312">
        <f t="shared" ca="1" si="111"/>
        <v>7109.4375</v>
      </c>
      <c r="BR434" s="312">
        <f t="shared" ca="1" si="111"/>
        <v>7109.4375</v>
      </c>
      <c r="BS434" s="312">
        <f t="shared" ca="1" si="111"/>
        <v>7109.4375</v>
      </c>
      <c r="BT434" s="312">
        <f t="shared" ca="1" si="111"/>
        <v>7109.4375</v>
      </c>
      <c r="BU434" s="312">
        <f t="shared" ca="1" si="111"/>
        <v>7109.4375</v>
      </c>
      <c r="BV434" s="312">
        <f t="shared" ca="1" si="111"/>
        <v>7109.4375</v>
      </c>
      <c r="BW434" s="312">
        <f t="shared" ca="1" si="111"/>
        <v>7109.4375</v>
      </c>
      <c r="BX434" s="312">
        <f ca="1">BW434</f>
        <v>7109.4375</v>
      </c>
    </row>
    <row r="435" spans="47:78">
      <c r="AU435" s="312"/>
      <c r="AV435" s="312"/>
      <c r="AW435" s="312"/>
      <c r="AX435" s="312"/>
      <c r="AY435" s="312"/>
      <c r="AZ435" s="312"/>
      <c r="BA435" s="312">
        <f ca="1">BA$45/24</f>
        <v>4286.791666666667</v>
      </c>
      <c r="BB435" s="312">
        <f t="shared" ref="BB435:BQ439" ca="1" si="112">BA435</f>
        <v>4286.791666666667</v>
      </c>
      <c r="BC435" s="312">
        <f t="shared" ca="1" si="112"/>
        <v>4286.791666666667</v>
      </c>
      <c r="BD435" s="312">
        <f t="shared" ca="1" si="112"/>
        <v>4286.791666666667</v>
      </c>
      <c r="BE435" s="312">
        <f t="shared" ca="1" si="112"/>
        <v>4286.791666666667</v>
      </c>
      <c r="BF435" s="312">
        <f t="shared" ca="1" si="112"/>
        <v>4286.791666666667</v>
      </c>
      <c r="BG435" s="312">
        <f t="shared" ca="1" si="112"/>
        <v>4286.791666666667</v>
      </c>
      <c r="BH435" s="312">
        <f t="shared" ca="1" si="112"/>
        <v>4286.791666666667</v>
      </c>
      <c r="BI435" s="312">
        <f t="shared" ca="1" si="112"/>
        <v>4286.791666666667</v>
      </c>
      <c r="BJ435" s="312">
        <f t="shared" ca="1" si="112"/>
        <v>4286.791666666667</v>
      </c>
      <c r="BK435" s="312">
        <f t="shared" ca="1" si="112"/>
        <v>4286.791666666667</v>
      </c>
      <c r="BL435" s="312">
        <f t="shared" ca="1" si="112"/>
        <v>4286.791666666667</v>
      </c>
      <c r="BM435" s="312">
        <f t="shared" ca="1" si="112"/>
        <v>4286.791666666667</v>
      </c>
      <c r="BN435" s="312">
        <f t="shared" ca="1" si="112"/>
        <v>4286.791666666667</v>
      </c>
      <c r="BO435" s="312">
        <f t="shared" ca="1" si="112"/>
        <v>4286.791666666667</v>
      </c>
      <c r="BP435" s="312">
        <f t="shared" ca="1" si="112"/>
        <v>4286.791666666667</v>
      </c>
      <c r="BQ435" s="312">
        <f t="shared" ca="1" si="112"/>
        <v>4286.791666666667</v>
      </c>
      <c r="BR435" s="312">
        <f t="shared" ca="1" si="111"/>
        <v>4286.791666666667</v>
      </c>
      <c r="BS435" s="312">
        <f t="shared" ca="1" si="111"/>
        <v>4286.791666666667</v>
      </c>
      <c r="BT435" s="312">
        <f t="shared" ca="1" si="111"/>
        <v>4286.791666666667</v>
      </c>
      <c r="BU435" s="312">
        <f t="shared" ca="1" si="111"/>
        <v>4286.791666666667</v>
      </c>
      <c r="BV435" s="312">
        <f t="shared" ca="1" si="111"/>
        <v>4286.791666666667</v>
      </c>
      <c r="BW435" s="312">
        <f t="shared" ca="1" si="111"/>
        <v>4286.791666666667</v>
      </c>
      <c r="BX435" s="312">
        <f t="shared" ca="1" si="111"/>
        <v>4286.791666666667</v>
      </c>
    </row>
    <row r="436" spans="47:78">
      <c r="AU436" s="312"/>
      <c r="AV436" s="312"/>
      <c r="AW436" s="312"/>
      <c r="AX436" s="312"/>
      <c r="AY436" s="312"/>
      <c r="AZ436" s="312"/>
      <c r="BA436" s="312">
        <f ca="1">BA$46/24</f>
        <v>5009.604166666667</v>
      </c>
      <c r="BB436" s="312">
        <f t="shared" ca="1" si="112"/>
        <v>5009.604166666667</v>
      </c>
      <c r="BC436" s="312">
        <f t="shared" ca="1" si="112"/>
        <v>5009.604166666667</v>
      </c>
      <c r="BD436" s="312">
        <f t="shared" ca="1" si="112"/>
        <v>5009.604166666667</v>
      </c>
      <c r="BE436" s="312">
        <f t="shared" ca="1" si="112"/>
        <v>5009.604166666667</v>
      </c>
      <c r="BF436" s="312">
        <f t="shared" ca="1" si="112"/>
        <v>5009.604166666667</v>
      </c>
      <c r="BG436" s="312">
        <f t="shared" ca="1" si="112"/>
        <v>5009.604166666667</v>
      </c>
      <c r="BH436" s="312">
        <f t="shared" ca="1" si="112"/>
        <v>5009.604166666667</v>
      </c>
      <c r="BI436" s="312">
        <f t="shared" ca="1" si="112"/>
        <v>5009.604166666667</v>
      </c>
      <c r="BJ436" s="312">
        <f t="shared" ca="1" si="112"/>
        <v>5009.604166666667</v>
      </c>
      <c r="BK436" s="312">
        <f t="shared" ca="1" si="112"/>
        <v>5009.604166666667</v>
      </c>
      <c r="BL436" s="312">
        <f t="shared" ca="1" si="112"/>
        <v>5009.604166666667</v>
      </c>
      <c r="BM436" s="312">
        <f t="shared" ca="1" si="112"/>
        <v>5009.604166666667</v>
      </c>
      <c r="BN436" s="312">
        <f t="shared" ca="1" si="112"/>
        <v>5009.604166666667</v>
      </c>
      <c r="BO436" s="312">
        <f t="shared" ca="1" si="112"/>
        <v>5009.604166666667</v>
      </c>
      <c r="BP436" s="312">
        <f t="shared" ca="1" si="112"/>
        <v>5009.604166666667</v>
      </c>
      <c r="BQ436" s="312">
        <f t="shared" ca="1" si="112"/>
        <v>5009.604166666667</v>
      </c>
      <c r="BR436" s="312">
        <f t="shared" ca="1" si="111"/>
        <v>5009.604166666667</v>
      </c>
      <c r="BS436" s="312">
        <f t="shared" ca="1" si="111"/>
        <v>5009.604166666667</v>
      </c>
      <c r="BT436" s="312">
        <f t="shared" ca="1" si="111"/>
        <v>5009.604166666667</v>
      </c>
      <c r="BU436" s="312">
        <f t="shared" ca="1" si="111"/>
        <v>5009.604166666667</v>
      </c>
      <c r="BV436" s="312">
        <f t="shared" ca="1" si="111"/>
        <v>5009.604166666667</v>
      </c>
      <c r="BW436" s="312">
        <f t="shared" ca="1" si="111"/>
        <v>5009.604166666667</v>
      </c>
      <c r="BX436" s="312">
        <f t="shared" ca="1" si="111"/>
        <v>5009.604166666667</v>
      </c>
    </row>
    <row r="437" spans="47:78">
      <c r="AU437" s="312"/>
      <c r="AV437" s="312"/>
      <c r="AW437" s="312"/>
      <c r="AX437" s="312"/>
      <c r="AY437" s="312"/>
      <c r="AZ437" s="312"/>
      <c r="BA437" s="312">
        <f ca="1">BA$47/24</f>
        <v>2867.8125</v>
      </c>
      <c r="BB437" s="312">
        <f t="shared" ca="1" si="112"/>
        <v>2867.8125</v>
      </c>
      <c r="BC437" s="312">
        <f t="shared" ca="1" si="112"/>
        <v>2867.8125</v>
      </c>
      <c r="BD437" s="312">
        <f t="shared" ca="1" si="112"/>
        <v>2867.8125</v>
      </c>
      <c r="BE437" s="312">
        <f t="shared" ca="1" si="112"/>
        <v>2867.8125</v>
      </c>
      <c r="BF437" s="312">
        <f t="shared" ca="1" si="112"/>
        <v>2867.8125</v>
      </c>
      <c r="BG437" s="312">
        <f t="shared" ca="1" si="112"/>
        <v>2867.8125</v>
      </c>
      <c r="BH437" s="312">
        <f t="shared" ca="1" si="112"/>
        <v>2867.8125</v>
      </c>
      <c r="BI437" s="312">
        <f t="shared" ca="1" si="112"/>
        <v>2867.8125</v>
      </c>
      <c r="BJ437" s="312">
        <f t="shared" ca="1" si="112"/>
        <v>2867.8125</v>
      </c>
      <c r="BK437" s="312">
        <f t="shared" ca="1" si="112"/>
        <v>2867.8125</v>
      </c>
      <c r="BL437" s="312">
        <f t="shared" ca="1" si="112"/>
        <v>2867.8125</v>
      </c>
      <c r="BM437" s="312">
        <f t="shared" ca="1" si="112"/>
        <v>2867.8125</v>
      </c>
      <c r="BN437" s="312">
        <f t="shared" ca="1" si="112"/>
        <v>2867.8125</v>
      </c>
      <c r="BO437" s="312">
        <f t="shared" ca="1" si="112"/>
        <v>2867.8125</v>
      </c>
      <c r="BP437" s="312">
        <f t="shared" ca="1" si="112"/>
        <v>2867.8125</v>
      </c>
      <c r="BQ437" s="312">
        <f t="shared" ca="1" si="112"/>
        <v>2867.8125</v>
      </c>
      <c r="BR437" s="312">
        <f t="shared" ca="1" si="111"/>
        <v>2867.8125</v>
      </c>
      <c r="BS437" s="312">
        <f t="shared" ca="1" si="111"/>
        <v>2867.8125</v>
      </c>
      <c r="BT437" s="312">
        <f t="shared" ca="1" si="111"/>
        <v>2867.8125</v>
      </c>
      <c r="BU437" s="312">
        <f t="shared" ca="1" si="111"/>
        <v>2867.8125</v>
      </c>
      <c r="BV437" s="312">
        <f t="shared" ca="1" si="111"/>
        <v>2867.8125</v>
      </c>
      <c r="BW437" s="312">
        <f t="shared" ca="1" si="111"/>
        <v>2867.8125</v>
      </c>
      <c r="BX437" s="312">
        <f t="shared" ca="1" si="111"/>
        <v>2867.8125</v>
      </c>
    </row>
    <row r="438" spans="47:78">
      <c r="AU438" s="312"/>
      <c r="AV438" s="312"/>
      <c r="AW438" s="312"/>
      <c r="AX438" s="312"/>
      <c r="AY438" s="312"/>
      <c r="AZ438" s="312"/>
      <c r="BA438" s="312" t="e">
        <f>#REF!/24</f>
        <v>#REF!</v>
      </c>
      <c r="BB438" s="312" t="e">
        <f t="shared" si="112"/>
        <v>#REF!</v>
      </c>
      <c r="BC438" s="312" t="e">
        <f t="shared" si="112"/>
        <v>#REF!</v>
      </c>
      <c r="BD438" s="312" t="e">
        <f t="shared" si="112"/>
        <v>#REF!</v>
      </c>
      <c r="BE438" s="312" t="e">
        <f t="shared" si="112"/>
        <v>#REF!</v>
      </c>
      <c r="BF438" s="312" t="e">
        <f t="shared" si="112"/>
        <v>#REF!</v>
      </c>
      <c r="BG438" s="312" t="e">
        <f t="shared" si="112"/>
        <v>#REF!</v>
      </c>
      <c r="BH438" s="312" t="e">
        <f t="shared" si="112"/>
        <v>#REF!</v>
      </c>
      <c r="BI438" s="312" t="e">
        <f t="shared" si="112"/>
        <v>#REF!</v>
      </c>
      <c r="BJ438" s="312" t="e">
        <f t="shared" si="112"/>
        <v>#REF!</v>
      </c>
      <c r="BK438" s="312" t="e">
        <f t="shared" si="112"/>
        <v>#REF!</v>
      </c>
      <c r="BL438" s="312" t="e">
        <f t="shared" si="112"/>
        <v>#REF!</v>
      </c>
      <c r="BM438" s="312" t="e">
        <f t="shared" si="112"/>
        <v>#REF!</v>
      </c>
      <c r="BN438" s="312" t="e">
        <f t="shared" si="112"/>
        <v>#REF!</v>
      </c>
      <c r="BO438" s="312" t="e">
        <f t="shared" si="112"/>
        <v>#REF!</v>
      </c>
      <c r="BP438" s="312" t="e">
        <f t="shared" si="112"/>
        <v>#REF!</v>
      </c>
      <c r="BQ438" s="312" t="e">
        <f t="shared" si="112"/>
        <v>#REF!</v>
      </c>
      <c r="BR438" s="312" t="e">
        <f t="shared" si="111"/>
        <v>#REF!</v>
      </c>
      <c r="BS438" s="312" t="e">
        <f t="shared" si="111"/>
        <v>#REF!</v>
      </c>
      <c r="BT438" s="312" t="e">
        <f t="shared" si="111"/>
        <v>#REF!</v>
      </c>
      <c r="BU438" s="312" t="e">
        <f t="shared" si="111"/>
        <v>#REF!</v>
      </c>
      <c r="BV438" s="312" t="e">
        <f t="shared" si="111"/>
        <v>#REF!</v>
      </c>
      <c r="BW438" s="312" t="e">
        <f t="shared" si="111"/>
        <v>#REF!</v>
      </c>
      <c r="BX438" s="312" t="e">
        <f t="shared" si="111"/>
        <v>#REF!</v>
      </c>
    </row>
    <row r="439" spans="47:78">
      <c r="AU439" s="312"/>
      <c r="AV439" s="312"/>
      <c r="AW439" s="312"/>
      <c r="AX439" s="312"/>
      <c r="AY439" s="312"/>
      <c r="AZ439" s="312"/>
      <c r="BA439" s="312"/>
      <c r="BB439" s="312">
        <f ca="1">BB$44/24</f>
        <v>7111.5</v>
      </c>
      <c r="BC439" s="312">
        <f ca="1">BB439</f>
        <v>7111.5</v>
      </c>
      <c r="BD439" s="312">
        <f t="shared" ca="1" si="112"/>
        <v>7111.5</v>
      </c>
      <c r="BE439" s="312">
        <f t="shared" ca="1" si="112"/>
        <v>7111.5</v>
      </c>
      <c r="BF439" s="312">
        <f t="shared" ca="1" si="112"/>
        <v>7111.5</v>
      </c>
      <c r="BG439" s="312">
        <f t="shared" ca="1" si="112"/>
        <v>7111.5</v>
      </c>
      <c r="BH439" s="312">
        <f t="shared" ca="1" si="112"/>
        <v>7111.5</v>
      </c>
      <c r="BI439" s="312">
        <f t="shared" ca="1" si="112"/>
        <v>7111.5</v>
      </c>
      <c r="BJ439" s="312">
        <f t="shared" ca="1" si="112"/>
        <v>7111.5</v>
      </c>
      <c r="BK439" s="312">
        <f t="shared" ca="1" si="112"/>
        <v>7111.5</v>
      </c>
      <c r="BL439" s="312">
        <f t="shared" ca="1" si="112"/>
        <v>7111.5</v>
      </c>
      <c r="BM439" s="312">
        <f t="shared" ca="1" si="112"/>
        <v>7111.5</v>
      </c>
      <c r="BN439" s="312">
        <f t="shared" ca="1" si="112"/>
        <v>7111.5</v>
      </c>
      <c r="BO439" s="312">
        <f t="shared" ca="1" si="112"/>
        <v>7111.5</v>
      </c>
      <c r="BP439" s="312">
        <f t="shared" ca="1" si="112"/>
        <v>7111.5</v>
      </c>
      <c r="BQ439" s="312">
        <f t="shared" ca="1" si="112"/>
        <v>7111.5</v>
      </c>
      <c r="BR439" s="312">
        <f t="shared" ca="1" si="111"/>
        <v>7111.5</v>
      </c>
      <c r="BS439" s="312">
        <f t="shared" ca="1" si="111"/>
        <v>7111.5</v>
      </c>
      <c r="BT439" s="312">
        <f t="shared" ca="1" si="111"/>
        <v>7111.5</v>
      </c>
      <c r="BU439" s="312">
        <f t="shared" ca="1" si="111"/>
        <v>7111.5</v>
      </c>
      <c r="BV439" s="312">
        <f t="shared" ca="1" si="111"/>
        <v>7111.5</v>
      </c>
      <c r="BW439" s="312">
        <f t="shared" ca="1" si="111"/>
        <v>7111.5</v>
      </c>
      <c r="BX439" s="312">
        <f t="shared" ca="1" si="111"/>
        <v>7111.5</v>
      </c>
      <c r="BY439" s="312">
        <f ca="1">BX439</f>
        <v>7111.5</v>
      </c>
    </row>
    <row r="440" spans="47:78">
      <c r="AU440" s="312"/>
      <c r="AV440" s="312"/>
      <c r="AW440" s="312"/>
      <c r="AX440" s="312"/>
      <c r="AY440" s="312"/>
      <c r="AZ440" s="312"/>
      <c r="BA440" s="312"/>
      <c r="BB440" s="312">
        <f ca="1">BB$45/24</f>
        <v>4286.791666666667</v>
      </c>
      <c r="BC440" s="312">
        <f t="shared" ref="BC440:BR444" ca="1" si="113">BB440</f>
        <v>4286.791666666667</v>
      </c>
      <c r="BD440" s="312">
        <f t="shared" ca="1" si="113"/>
        <v>4286.791666666667</v>
      </c>
      <c r="BE440" s="312">
        <f t="shared" ca="1" si="113"/>
        <v>4286.791666666667</v>
      </c>
      <c r="BF440" s="312">
        <f t="shared" ca="1" si="113"/>
        <v>4286.791666666667</v>
      </c>
      <c r="BG440" s="312">
        <f t="shared" ca="1" si="113"/>
        <v>4286.791666666667</v>
      </c>
      <c r="BH440" s="312">
        <f t="shared" ca="1" si="113"/>
        <v>4286.791666666667</v>
      </c>
      <c r="BI440" s="312">
        <f t="shared" ca="1" si="113"/>
        <v>4286.791666666667</v>
      </c>
      <c r="BJ440" s="312">
        <f t="shared" ca="1" si="113"/>
        <v>4286.791666666667</v>
      </c>
      <c r="BK440" s="312">
        <f t="shared" ca="1" si="113"/>
        <v>4286.791666666667</v>
      </c>
      <c r="BL440" s="312">
        <f t="shared" ca="1" si="113"/>
        <v>4286.791666666667</v>
      </c>
      <c r="BM440" s="312">
        <f t="shared" ca="1" si="113"/>
        <v>4286.791666666667</v>
      </c>
      <c r="BN440" s="312">
        <f t="shared" ca="1" si="113"/>
        <v>4286.791666666667</v>
      </c>
      <c r="BO440" s="312">
        <f t="shared" ca="1" si="113"/>
        <v>4286.791666666667</v>
      </c>
      <c r="BP440" s="312">
        <f t="shared" ca="1" si="113"/>
        <v>4286.791666666667</v>
      </c>
      <c r="BQ440" s="312">
        <f t="shared" ca="1" si="113"/>
        <v>4286.791666666667</v>
      </c>
      <c r="BR440" s="312">
        <f t="shared" ca="1" si="113"/>
        <v>4286.791666666667</v>
      </c>
      <c r="BS440" s="312">
        <f t="shared" ca="1" si="111"/>
        <v>4286.791666666667</v>
      </c>
      <c r="BT440" s="312">
        <f t="shared" ca="1" si="111"/>
        <v>4286.791666666667</v>
      </c>
      <c r="BU440" s="312">
        <f t="shared" ca="1" si="111"/>
        <v>4286.791666666667</v>
      </c>
      <c r="BV440" s="312">
        <f t="shared" ca="1" si="111"/>
        <v>4286.791666666667</v>
      </c>
      <c r="BW440" s="312">
        <f t="shared" ca="1" si="111"/>
        <v>4286.791666666667</v>
      </c>
      <c r="BX440" s="312">
        <f t="shared" ca="1" si="111"/>
        <v>4286.791666666667</v>
      </c>
      <c r="BY440" s="312">
        <f t="shared" ca="1" si="111"/>
        <v>4286.791666666667</v>
      </c>
    </row>
    <row r="441" spans="47:78">
      <c r="AU441" s="312"/>
      <c r="AV441" s="312"/>
      <c r="AW441" s="312"/>
      <c r="AX441" s="312"/>
      <c r="AY441" s="312"/>
      <c r="AZ441" s="312"/>
      <c r="BA441" s="312"/>
      <c r="BB441" s="312">
        <f ca="1">BB$46/24</f>
        <v>5016.875</v>
      </c>
      <c r="BC441" s="312">
        <f t="shared" ca="1" si="113"/>
        <v>5016.875</v>
      </c>
      <c r="BD441" s="312">
        <f t="shared" ca="1" si="113"/>
        <v>5016.875</v>
      </c>
      <c r="BE441" s="312">
        <f t="shared" ca="1" si="113"/>
        <v>5016.875</v>
      </c>
      <c r="BF441" s="312">
        <f t="shared" ca="1" si="113"/>
        <v>5016.875</v>
      </c>
      <c r="BG441" s="312">
        <f t="shared" ca="1" si="113"/>
        <v>5016.875</v>
      </c>
      <c r="BH441" s="312">
        <f t="shared" ca="1" si="113"/>
        <v>5016.875</v>
      </c>
      <c r="BI441" s="312">
        <f t="shared" ca="1" si="113"/>
        <v>5016.875</v>
      </c>
      <c r="BJ441" s="312">
        <f t="shared" ca="1" si="113"/>
        <v>5016.875</v>
      </c>
      <c r="BK441" s="312">
        <f t="shared" ca="1" si="113"/>
        <v>5016.875</v>
      </c>
      <c r="BL441" s="312">
        <f t="shared" ca="1" si="113"/>
        <v>5016.875</v>
      </c>
      <c r="BM441" s="312">
        <f t="shared" ca="1" si="113"/>
        <v>5016.875</v>
      </c>
      <c r="BN441" s="312">
        <f t="shared" ca="1" si="113"/>
        <v>5016.875</v>
      </c>
      <c r="BO441" s="312">
        <f t="shared" ca="1" si="113"/>
        <v>5016.875</v>
      </c>
      <c r="BP441" s="312">
        <f t="shared" ca="1" si="113"/>
        <v>5016.875</v>
      </c>
      <c r="BQ441" s="312">
        <f t="shared" ca="1" si="113"/>
        <v>5016.875</v>
      </c>
      <c r="BR441" s="312">
        <f t="shared" ca="1" si="113"/>
        <v>5016.875</v>
      </c>
      <c r="BS441" s="312">
        <f t="shared" ca="1" si="111"/>
        <v>5016.875</v>
      </c>
      <c r="BT441" s="312">
        <f t="shared" ca="1" si="111"/>
        <v>5016.875</v>
      </c>
      <c r="BU441" s="312">
        <f t="shared" ca="1" si="111"/>
        <v>5016.875</v>
      </c>
      <c r="BV441" s="312">
        <f t="shared" ca="1" si="111"/>
        <v>5016.875</v>
      </c>
      <c r="BW441" s="312">
        <f t="shared" ca="1" si="111"/>
        <v>5016.875</v>
      </c>
      <c r="BX441" s="312">
        <f t="shared" ca="1" si="111"/>
        <v>5016.875</v>
      </c>
      <c r="BY441" s="312">
        <f t="shared" ca="1" si="111"/>
        <v>5016.875</v>
      </c>
    </row>
    <row r="442" spans="47:78">
      <c r="AU442" s="312"/>
      <c r="AV442" s="312"/>
      <c r="AW442" s="312"/>
      <c r="AX442" s="312"/>
      <c r="AY442" s="312"/>
      <c r="AZ442" s="312"/>
      <c r="BA442" s="312"/>
      <c r="BB442" s="312">
        <f ca="1">BB$47/24</f>
        <v>2867.8125</v>
      </c>
      <c r="BC442" s="312">
        <f t="shared" ca="1" si="113"/>
        <v>2867.8125</v>
      </c>
      <c r="BD442" s="312">
        <f t="shared" ca="1" si="113"/>
        <v>2867.8125</v>
      </c>
      <c r="BE442" s="312">
        <f t="shared" ca="1" si="113"/>
        <v>2867.8125</v>
      </c>
      <c r="BF442" s="312">
        <f t="shared" ca="1" si="113"/>
        <v>2867.8125</v>
      </c>
      <c r="BG442" s="312">
        <f t="shared" ca="1" si="113"/>
        <v>2867.8125</v>
      </c>
      <c r="BH442" s="312">
        <f t="shared" ca="1" si="113"/>
        <v>2867.8125</v>
      </c>
      <c r="BI442" s="312">
        <f t="shared" ca="1" si="113"/>
        <v>2867.8125</v>
      </c>
      <c r="BJ442" s="312">
        <f t="shared" ca="1" si="113"/>
        <v>2867.8125</v>
      </c>
      <c r="BK442" s="312">
        <f t="shared" ca="1" si="113"/>
        <v>2867.8125</v>
      </c>
      <c r="BL442" s="312">
        <f t="shared" ca="1" si="113"/>
        <v>2867.8125</v>
      </c>
      <c r="BM442" s="312">
        <f t="shared" ca="1" si="113"/>
        <v>2867.8125</v>
      </c>
      <c r="BN442" s="312">
        <f t="shared" ca="1" si="113"/>
        <v>2867.8125</v>
      </c>
      <c r="BO442" s="312">
        <f t="shared" ca="1" si="113"/>
        <v>2867.8125</v>
      </c>
      <c r="BP442" s="312">
        <f t="shared" ca="1" si="113"/>
        <v>2867.8125</v>
      </c>
      <c r="BQ442" s="312">
        <f t="shared" ca="1" si="113"/>
        <v>2867.8125</v>
      </c>
      <c r="BR442" s="312">
        <f t="shared" ca="1" si="113"/>
        <v>2867.8125</v>
      </c>
      <c r="BS442" s="312">
        <f t="shared" ca="1" si="111"/>
        <v>2867.8125</v>
      </c>
      <c r="BT442" s="312">
        <f t="shared" ca="1" si="111"/>
        <v>2867.8125</v>
      </c>
      <c r="BU442" s="312">
        <f t="shared" ca="1" si="111"/>
        <v>2867.8125</v>
      </c>
      <c r="BV442" s="312">
        <f t="shared" ca="1" si="111"/>
        <v>2867.8125</v>
      </c>
      <c r="BW442" s="312">
        <f t="shared" ca="1" si="111"/>
        <v>2867.8125</v>
      </c>
      <c r="BX442" s="312">
        <f t="shared" ca="1" si="111"/>
        <v>2867.8125</v>
      </c>
      <c r="BY442" s="312">
        <f t="shared" ca="1" si="111"/>
        <v>2867.8125</v>
      </c>
    </row>
    <row r="443" spans="47:78">
      <c r="AU443" s="312"/>
      <c r="AV443" s="312"/>
      <c r="AW443" s="312"/>
      <c r="AX443" s="312"/>
      <c r="AY443" s="312"/>
      <c r="AZ443" s="312"/>
      <c r="BA443" s="312"/>
      <c r="BB443" s="312">
        <f ca="1">BB$47/24</f>
        <v>2867.8125</v>
      </c>
      <c r="BC443" s="312">
        <f t="shared" ca="1" si="113"/>
        <v>2867.8125</v>
      </c>
      <c r="BD443" s="312">
        <f t="shared" ca="1" si="113"/>
        <v>2867.8125</v>
      </c>
      <c r="BE443" s="312">
        <f t="shared" ca="1" si="113"/>
        <v>2867.8125</v>
      </c>
      <c r="BF443" s="312">
        <f t="shared" ca="1" si="113"/>
        <v>2867.8125</v>
      </c>
      <c r="BG443" s="312">
        <f t="shared" ca="1" si="113"/>
        <v>2867.8125</v>
      </c>
      <c r="BH443" s="312">
        <f t="shared" ca="1" si="113"/>
        <v>2867.8125</v>
      </c>
      <c r="BI443" s="312">
        <f t="shared" ca="1" si="113"/>
        <v>2867.8125</v>
      </c>
      <c r="BJ443" s="312">
        <f t="shared" ca="1" si="113"/>
        <v>2867.8125</v>
      </c>
      <c r="BK443" s="312">
        <f t="shared" ca="1" si="113"/>
        <v>2867.8125</v>
      </c>
      <c r="BL443" s="312">
        <f t="shared" ca="1" si="113"/>
        <v>2867.8125</v>
      </c>
      <c r="BM443" s="312">
        <f t="shared" ca="1" si="113"/>
        <v>2867.8125</v>
      </c>
      <c r="BN443" s="312">
        <f t="shared" ca="1" si="113"/>
        <v>2867.8125</v>
      </c>
      <c r="BO443" s="312">
        <f t="shared" ca="1" si="113"/>
        <v>2867.8125</v>
      </c>
      <c r="BP443" s="312">
        <f t="shared" ca="1" si="113"/>
        <v>2867.8125</v>
      </c>
      <c r="BQ443" s="312">
        <f t="shared" ca="1" si="113"/>
        <v>2867.8125</v>
      </c>
      <c r="BR443" s="312">
        <f t="shared" ca="1" si="113"/>
        <v>2867.8125</v>
      </c>
      <c r="BS443" s="312">
        <f t="shared" ca="1" si="111"/>
        <v>2867.8125</v>
      </c>
      <c r="BT443" s="312">
        <f t="shared" ca="1" si="111"/>
        <v>2867.8125</v>
      </c>
      <c r="BU443" s="312">
        <f t="shared" ca="1" si="111"/>
        <v>2867.8125</v>
      </c>
      <c r="BV443" s="312">
        <f t="shared" ca="1" si="111"/>
        <v>2867.8125</v>
      </c>
      <c r="BW443" s="312">
        <f t="shared" ca="1" si="111"/>
        <v>2867.8125</v>
      </c>
      <c r="BX443" s="312">
        <f t="shared" ca="1" si="111"/>
        <v>2867.8125</v>
      </c>
      <c r="BY443" s="312">
        <f t="shared" ca="1" si="111"/>
        <v>2867.8125</v>
      </c>
    </row>
    <row r="444" spans="47:78">
      <c r="AU444" s="312"/>
      <c r="AV444" s="312"/>
      <c r="AW444" s="312"/>
      <c r="AX444" s="312"/>
      <c r="AY444" s="312"/>
      <c r="AZ444" s="312"/>
      <c r="BA444" s="312"/>
      <c r="BB444" s="312"/>
      <c r="BC444" s="312">
        <f ca="1">BC$44/24</f>
        <v>7111.5</v>
      </c>
      <c r="BD444" s="312">
        <f ca="1">BC444</f>
        <v>7111.5</v>
      </c>
      <c r="BE444" s="312">
        <f t="shared" ca="1" si="113"/>
        <v>7111.5</v>
      </c>
      <c r="BF444" s="312">
        <f t="shared" ca="1" si="113"/>
        <v>7111.5</v>
      </c>
      <c r="BG444" s="312">
        <f t="shared" ca="1" si="113"/>
        <v>7111.5</v>
      </c>
      <c r="BH444" s="312">
        <f t="shared" ca="1" si="113"/>
        <v>7111.5</v>
      </c>
      <c r="BI444" s="312">
        <f t="shared" ca="1" si="113"/>
        <v>7111.5</v>
      </c>
      <c r="BJ444" s="312">
        <f t="shared" ca="1" si="113"/>
        <v>7111.5</v>
      </c>
      <c r="BK444" s="312">
        <f t="shared" ca="1" si="113"/>
        <v>7111.5</v>
      </c>
      <c r="BL444" s="312">
        <f t="shared" ca="1" si="113"/>
        <v>7111.5</v>
      </c>
      <c r="BM444" s="312">
        <f t="shared" ca="1" si="113"/>
        <v>7111.5</v>
      </c>
      <c r="BN444" s="312">
        <f t="shared" ca="1" si="113"/>
        <v>7111.5</v>
      </c>
      <c r="BO444" s="312">
        <f t="shared" ca="1" si="113"/>
        <v>7111.5</v>
      </c>
      <c r="BP444" s="312">
        <f t="shared" ca="1" si="113"/>
        <v>7111.5</v>
      </c>
      <c r="BQ444" s="312">
        <f t="shared" ca="1" si="113"/>
        <v>7111.5</v>
      </c>
      <c r="BR444" s="312">
        <f t="shared" ca="1" si="113"/>
        <v>7111.5</v>
      </c>
      <c r="BS444" s="312">
        <f t="shared" ca="1" si="111"/>
        <v>7111.5</v>
      </c>
      <c r="BT444" s="312">
        <f t="shared" ca="1" si="111"/>
        <v>7111.5</v>
      </c>
      <c r="BU444" s="312">
        <f t="shared" ca="1" si="111"/>
        <v>7111.5</v>
      </c>
      <c r="BV444" s="312">
        <f t="shared" ca="1" si="111"/>
        <v>7111.5</v>
      </c>
      <c r="BW444" s="312">
        <f t="shared" ca="1" si="111"/>
        <v>7111.5</v>
      </c>
      <c r="BX444" s="312">
        <f t="shared" ca="1" si="111"/>
        <v>7111.5</v>
      </c>
      <c r="BY444" s="312">
        <f t="shared" ca="1" si="111"/>
        <v>7111.5</v>
      </c>
      <c r="BZ444" s="312">
        <f ca="1">BY444</f>
        <v>7111.5</v>
      </c>
    </row>
    <row r="445" spans="47:78">
      <c r="AU445" s="312"/>
      <c r="AV445" s="312"/>
      <c r="AW445" s="312"/>
      <c r="AX445" s="312"/>
      <c r="AY445" s="312"/>
      <c r="AZ445" s="312"/>
      <c r="BA445" s="312"/>
      <c r="BB445" s="312"/>
      <c r="BC445" s="312">
        <f ca="1">BC$45/24</f>
        <v>4286.791666666667</v>
      </c>
      <c r="BD445" s="312">
        <f t="shared" ref="BD445:BS449" ca="1" si="114">BC445</f>
        <v>4286.791666666667</v>
      </c>
      <c r="BE445" s="312">
        <f t="shared" ca="1" si="114"/>
        <v>4286.791666666667</v>
      </c>
      <c r="BF445" s="312">
        <f t="shared" ca="1" si="114"/>
        <v>4286.791666666667</v>
      </c>
      <c r="BG445" s="312">
        <f t="shared" ca="1" si="114"/>
        <v>4286.791666666667</v>
      </c>
      <c r="BH445" s="312">
        <f t="shared" ca="1" si="114"/>
        <v>4286.791666666667</v>
      </c>
      <c r="BI445" s="312">
        <f t="shared" ca="1" si="114"/>
        <v>4286.791666666667</v>
      </c>
      <c r="BJ445" s="312">
        <f t="shared" ca="1" si="114"/>
        <v>4286.791666666667</v>
      </c>
      <c r="BK445" s="312">
        <f t="shared" ca="1" si="114"/>
        <v>4286.791666666667</v>
      </c>
      <c r="BL445" s="312">
        <f t="shared" ca="1" si="114"/>
        <v>4286.791666666667</v>
      </c>
      <c r="BM445" s="312">
        <f t="shared" ca="1" si="114"/>
        <v>4286.791666666667</v>
      </c>
      <c r="BN445" s="312">
        <f t="shared" ca="1" si="114"/>
        <v>4286.791666666667</v>
      </c>
      <c r="BO445" s="312">
        <f t="shared" ca="1" si="114"/>
        <v>4286.791666666667</v>
      </c>
      <c r="BP445" s="312">
        <f t="shared" ca="1" si="114"/>
        <v>4286.791666666667</v>
      </c>
      <c r="BQ445" s="312">
        <f t="shared" ca="1" si="114"/>
        <v>4286.791666666667</v>
      </c>
      <c r="BR445" s="312">
        <f t="shared" ca="1" si="114"/>
        <v>4286.791666666667</v>
      </c>
      <c r="BS445" s="312">
        <f t="shared" ca="1" si="114"/>
        <v>4286.791666666667</v>
      </c>
      <c r="BT445" s="312">
        <f t="shared" ca="1" si="111"/>
        <v>4286.791666666667</v>
      </c>
      <c r="BU445" s="312">
        <f t="shared" ca="1" si="111"/>
        <v>4286.791666666667</v>
      </c>
      <c r="BV445" s="312">
        <f t="shared" ca="1" si="111"/>
        <v>4286.791666666667</v>
      </c>
      <c r="BW445" s="312">
        <f t="shared" ca="1" si="111"/>
        <v>4286.791666666667</v>
      </c>
      <c r="BX445" s="312">
        <f t="shared" ca="1" si="111"/>
        <v>4286.791666666667</v>
      </c>
      <c r="BY445" s="312">
        <f t="shared" ca="1" si="111"/>
        <v>4286.791666666667</v>
      </c>
      <c r="BZ445" s="312">
        <f t="shared" ca="1" si="111"/>
        <v>4286.791666666667</v>
      </c>
    </row>
    <row r="446" spans="47:78">
      <c r="AU446" s="312"/>
      <c r="AV446" s="312"/>
      <c r="AW446" s="312"/>
      <c r="AX446" s="312"/>
      <c r="AY446" s="312"/>
      <c r="AZ446" s="312"/>
      <c r="BA446" s="312"/>
      <c r="BB446" s="312"/>
      <c r="BC446" s="312">
        <f ca="1">BC$46/24</f>
        <v>5016.875</v>
      </c>
      <c r="BD446" s="312">
        <f t="shared" ca="1" si="114"/>
        <v>5016.875</v>
      </c>
      <c r="BE446" s="312">
        <f t="shared" ca="1" si="114"/>
        <v>5016.875</v>
      </c>
      <c r="BF446" s="312">
        <f t="shared" ca="1" si="114"/>
        <v>5016.875</v>
      </c>
      <c r="BG446" s="312">
        <f t="shared" ca="1" si="114"/>
        <v>5016.875</v>
      </c>
      <c r="BH446" s="312">
        <f t="shared" ca="1" si="114"/>
        <v>5016.875</v>
      </c>
      <c r="BI446" s="312">
        <f t="shared" ca="1" si="114"/>
        <v>5016.875</v>
      </c>
      <c r="BJ446" s="312">
        <f t="shared" ca="1" si="114"/>
        <v>5016.875</v>
      </c>
      <c r="BK446" s="312">
        <f t="shared" ca="1" si="114"/>
        <v>5016.875</v>
      </c>
      <c r="BL446" s="312">
        <f t="shared" ca="1" si="114"/>
        <v>5016.875</v>
      </c>
      <c r="BM446" s="312">
        <f t="shared" ca="1" si="114"/>
        <v>5016.875</v>
      </c>
      <c r="BN446" s="312">
        <f t="shared" ca="1" si="114"/>
        <v>5016.875</v>
      </c>
      <c r="BO446" s="312">
        <f t="shared" ca="1" si="114"/>
        <v>5016.875</v>
      </c>
      <c r="BP446" s="312">
        <f t="shared" ca="1" si="114"/>
        <v>5016.875</v>
      </c>
      <c r="BQ446" s="312">
        <f t="shared" ca="1" si="114"/>
        <v>5016.875</v>
      </c>
      <c r="BR446" s="312">
        <f t="shared" ca="1" si="114"/>
        <v>5016.875</v>
      </c>
      <c r="BS446" s="312">
        <f t="shared" ca="1" si="114"/>
        <v>5016.875</v>
      </c>
      <c r="BT446" s="312">
        <f t="shared" ca="1" si="111"/>
        <v>5016.875</v>
      </c>
      <c r="BU446" s="312">
        <f t="shared" ca="1" si="111"/>
        <v>5016.875</v>
      </c>
      <c r="BV446" s="312">
        <f t="shared" ca="1" si="111"/>
        <v>5016.875</v>
      </c>
      <c r="BW446" s="312">
        <f t="shared" ca="1" si="111"/>
        <v>5016.875</v>
      </c>
      <c r="BX446" s="312">
        <f t="shared" ca="1" si="111"/>
        <v>5016.875</v>
      </c>
      <c r="BY446" s="312">
        <f t="shared" ca="1" si="111"/>
        <v>5016.875</v>
      </c>
      <c r="BZ446" s="312">
        <f t="shared" ca="1" si="111"/>
        <v>5016.875</v>
      </c>
    </row>
    <row r="447" spans="47:78">
      <c r="AU447" s="312"/>
      <c r="AV447" s="312"/>
      <c r="AW447" s="312"/>
      <c r="AX447" s="312"/>
      <c r="AY447" s="312"/>
      <c r="AZ447" s="312"/>
      <c r="BA447" s="312"/>
      <c r="BB447" s="312"/>
      <c r="BC447" s="312">
        <f ca="1">BC$47/24</f>
        <v>2867.8125</v>
      </c>
      <c r="BD447" s="312">
        <f t="shared" ca="1" si="114"/>
        <v>2867.8125</v>
      </c>
      <c r="BE447" s="312">
        <f t="shared" ca="1" si="114"/>
        <v>2867.8125</v>
      </c>
      <c r="BF447" s="312">
        <f t="shared" ca="1" si="114"/>
        <v>2867.8125</v>
      </c>
      <c r="BG447" s="312">
        <f t="shared" ca="1" si="114"/>
        <v>2867.8125</v>
      </c>
      <c r="BH447" s="312">
        <f t="shared" ca="1" si="114"/>
        <v>2867.8125</v>
      </c>
      <c r="BI447" s="312">
        <f t="shared" ca="1" si="114"/>
        <v>2867.8125</v>
      </c>
      <c r="BJ447" s="312">
        <f t="shared" ca="1" si="114"/>
        <v>2867.8125</v>
      </c>
      <c r="BK447" s="312">
        <f t="shared" ca="1" si="114"/>
        <v>2867.8125</v>
      </c>
      <c r="BL447" s="312">
        <f t="shared" ca="1" si="114"/>
        <v>2867.8125</v>
      </c>
      <c r="BM447" s="312">
        <f t="shared" ca="1" si="114"/>
        <v>2867.8125</v>
      </c>
      <c r="BN447" s="312">
        <f t="shared" ca="1" si="114"/>
        <v>2867.8125</v>
      </c>
      <c r="BO447" s="312">
        <f t="shared" ca="1" si="114"/>
        <v>2867.8125</v>
      </c>
      <c r="BP447" s="312">
        <f t="shared" ca="1" si="114"/>
        <v>2867.8125</v>
      </c>
      <c r="BQ447" s="312">
        <f t="shared" ca="1" si="114"/>
        <v>2867.8125</v>
      </c>
      <c r="BR447" s="312">
        <f t="shared" ca="1" si="114"/>
        <v>2867.8125</v>
      </c>
      <c r="BS447" s="312">
        <f t="shared" ca="1" si="114"/>
        <v>2867.8125</v>
      </c>
      <c r="BT447" s="312">
        <f t="shared" ca="1" si="111"/>
        <v>2867.8125</v>
      </c>
      <c r="BU447" s="312">
        <f t="shared" ca="1" si="111"/>
        <v>2867.8125</v>
      </c>
      <c r="BV447" s="312">
        <f t="shared" ca="1" si="111"/>
        <v>2867.8125</v>
      </c>
      <c r="BW447" s="312">
        <f t="shared" ca="1" si="111"/>
        <v>2867.8125</v>
      </c>
      <c r="BX447" s="312">
        <f t="shared" ca="1" si="111"/>
        <v>2867.8125</v>
      </c>
      <c r="BY447" s="312">
        <f t="shared" ca="1" si="111"/>
        <v>2867.8125</v>
      </c>
      <c r="BZ447" s="312">
        <f t="shared" ca="1" si="111"/>
        <v>2867.8125</v>
      </c>
    </row>
    <row r="448" spans="47:78">
      <c r="AU448" s="312"/>
      <c r="AV448" s="312"/>
      <c r="AW448" s="312"/>
      <c r="AX448" s="312"/>
      <c r="AY448" s="312"/>
      <c r="AZ448" s="312"/>
      <c r="BA448" s="312"/>
      <c r="BB448" s="312"/>
      <c r="BC448" s="312">
        <f ca="1">BC$47/24</f>
        <v>2867.8125</v>
      </c>
      <c r="BD448" s="312">
        <f t="shared" ca="1" si="114"/>
        <v>2867.8125</v>
      </c>
      <c r="BE448" s="312">
        <f t="shared" ca="1" si="114"/>
        <v>2867.8125</v>
      </c>
      <c r="BF448" s="312">
        <f t="shared" ca="1" si="114"/>
        <v>2867.8125</v>
      </c>
      <c r="BG448" s="312">
        <f t="shared" ca="1" si="114"/>
        <v>2867.8125</v>
      </c>
      <c r="BH448" s="312">
        <f t="shared" ca="1" si="114"/>
        <v>2867.8125</v>
      </c>
      <c r="BI448" s="312">
        <f t="shared" ca="1" si="114"/>
        <v>2867.8125</v>
      </c>
      <c r="BJ448" s="312">
        <f t="shared" ca="1" si="114"/>
        <v>2867.8125</v>
      </c>
      <c r="BK448" s="312">
        <f t="shared" ca="1" si="114"/>
        <v>2867.8125</v>
      </c>
      <c r="BL448" s="312">
        <f t="shared" ca="1" si="114"/>
        <v>2867.8125</v>
      </c>
      <c r="BM448" s="312">
        <f t="shared" ca="1" si="114"/>
        <v>2867.8125</v>
      </c>
      <c r="BN448" s="312">
        <f t="shared" ca="1" si="114"/>
        <v>2867.8125</v>
      </c>
      <c r="BO448" s="312">
        <f t="shared" ca="1" si="114"/>
        <v>2867.8125</v>
      </c>
      <c r="BP448" s="312">
        <f t="shared" ca="1" si="114"/>
        <v>2867.8125</v>
      </c>
      <c r="BQ448" s="312">
        <f t="shared" ca="1" si="114"/>
        <v>2867.8125</v>
      </c>
      <c r="BR448" s="312">
        <f t="shared" ca="1" si="114"/>
        <v>2867.8125</v>
      </c>
      <c r="BS448" s="312">
        <f t="shared" ca="1" si="114"/>
        <v>2867.8125</v>
      </c>
      <c r="BT448" s="312">
        <f t="shared" ref="BT448:CC463" ca="1" si="115">BS448</f>
        <v>2867.8125</v>
      </c>
      <c r="BU448" s="312">
        <f t="shared" ca="1" si="115"/>
        <v>2867.8125</v>
      </c>
      <c r="BV448" s="312">
        <f t="shared" ca="1" si="115"/>
        <v>2867.8125</v>
      </c>
      <c r="BW448" s="312">
        <f t="shared" ca="1" si="115"/>
        <v>2867.8125</v>
      </c>
      <c r="BX448" s="312">
        <f t="shared" ca="1" si="115"/>
        <v>2867.8125</v>
      </c>
      <c r="BY448" s="312">
        <f t="shared" ca="1" si="115"/>
        <v>2867.8125</v>
      </c>
      <c r="BZ448" s="312">
        <f t="shared" ca="1" si="115"/>
        <v>2867.8125</v>
      </c>
    </row>
    <row r="449" spans="47:82">
      <c r="AU449" s="312"/>
      <c r="AV449" s="312"/>
      <c r="AW449" s="312"/>
      <c r="AX449" s="312"/>
      <c r="AY449" s="312"/>
      <c r="AZ449" s="312"/>
      <c r="BA449" s="312"/>
      <c r="BB449" s="312"/>
      <c r="BC449" s="312"/>
      <c r="BD449" s="312">
        <f ca="1">BD$44/24</f>
        <v>7113.5625</v>
      </c>
      <c r="BE449" s="312">
        <f ca="1">BD449</f>
        <v>7113.5625</v>
      </c>
      <c r="BF449" s="312">
        <f t="shared" ca="1" si="114"/>
        <v>7113.5625</v>
      </c>
      <c r="BG449" s="312">
        <f t="shared" ca="1" si="114"/>
        <v>7113.5625</v>
      </c>
      <c r="BH449" s="312">
        <f t="shared" ca="1" si="114"/>
        <v>7113.5625</v>
      </c>
      <c r="BI449" s="312">
        <f t="shared" ca="1" si="114"/>
        <v>7113.5625</v>
      </c>
      <c r="BJ449" s="312">
        <f t="shared" ca="1" si="114"/>
        <v>7113.5625</v>
      </c>
      <c r="BK449" s="312">
        <f t="shared" ca="1" si="114"/>
        <v>7113.5625</v>
      </c>
      <c r="BL449" s="312">
        <f t="shared" ca="1" si="114"/>
        <v>7113.5625</v>
      </c>
      <c r="BM449" s="312">
        <f t="shared" ca="1" si="114"/>
        <v>7113.5625</v>
      </c>
      <c r="BN449" s="312">
        <f t="shared" ca="1" si="114"/>
        <v>7113.5625</v>
      </c>
      <c r="BO449" s="312">
        <f t="shared" ca="1" si="114"/>
        <v>7113.5625</v>
      </c>
      <c r="BP449" s="312">
        <f t="shared" ca="1" si="114"/>
        <v>7113.5625</v>
      </c>
      <c r="BQ449" s="312">
        <f t="shared" ca="1" si="114"/>
        <v>7113.5625</v>
      </c>
      <c r="BR449" s="312">
        <f t="shared" ca="1" si="114"/>
        <v>7113.5625</v>
      </c>
      <c r="BS449" s="312">
        <f t="shared" ca="1" si="114"/>
        <v>7113.5625</v>
      </c>
      <c r="BT449" s="312">
        <f t="shared" ca="1" si="115"/>
        <v>7113.5625</v>
      </c>
      <c r="BU449" s="312">
        <f t="shared" ca="1" si="115"/>
        <v>7113.5625</v>
      </c>
      <c r="BV449" s="312">
        <f t="shared" ca="1" si="115"/>
        <v>7113.5625</v>
      </c>
      <c r="BW449" s="312">
        <f t="shared" ca="1" si="115"/>
        <v>7113.5625</v>
      </c>
      <c r="BX449" s="312">
        <f t="shared" ca="1" si="115"/>
        <v>7113.5625</v>
      </c>
      <c r="BY449" s="312">
        <f t="shared" ca="1" si="115"/>
        <v>7113.5625</v>
      </c>
      <c r="BZ449" s="312">
        <f t="shared" ca="1" si="115"/>
        <v>7113.5625</v>
      </c>
      <c r="CA449" s="312">
        <f ca="1">BZ449</f>
        <v>7113.5625</v>
      </c>
    </row>
    <row r="450" spans="47:82">
      <c r="AU450" s="312"/>
      <c r="AV450" s="312"/>
      <c r="AW450" s="312"/>
      <c r="AX450" s="312"/>
      <c r="AY450" s="312"/>
      <c r="AZ450" s="312"/>
      <c r="BA450" s="312"/>
      <c r="BB450" s="312"/>
      <c r="BC450" s="312"/>
      <c r="BD450" s="312">
        <f ca="1">BD$45/24</f>
        <v>4290.9375</v>
      </c>
      <c r="BE450" s="312">
        <f t="shared" ref="BE450:BT454" ca="1" si="116">BD450</f>
        <v>4290.9375</v>
      </c>
      <c r="BF450" s="312">
        <f t="shared" ca="1" si="116"/>
        <v>4290.9375</v>
      </c>
      <c r="BG450" s="312">
        <f t="shared" ca="1" si="116"/>
        <v>4290.9375</v>
      </c>
      <c r="BH450" s="312">
        <f t="shared" ca="1" si="116"/>
        <v>4290.9375</v>
      </c>
      <c r="BI450" s="312">
        <f t="shared" ca="1" si="116"/>
        <v>4290.9375</v>
      </c>
      <c r="BJ450" s="312">
        <f t="shared" ca="1" si="116"/>
        <v>4290.9375</v>
      </c>
      <c r="BK450" s="312">
        <f t="shared" ca="1" si="116"/>
        <v>4290.9375</v>
      </c>
      <c r="BL450" s="312">
        <f t="shared" ca="1" si="116"/>
        <v>4290.9375</v>
      </c>
      <c r="BM450" s="312">
        <f t="shared" ca="1" si="116"/>
        <v>4290.9375</v>
      </c>
      <c r="BN450" s="312">
        <f t="shared" ca="1" si="116"/>
        <v>4290.9375</v>
      </c>
      <c r="BO450" s="312">
        <f t="shared" ca="1" si="116"/>
        <v>4290.9375</v>
      </c>
      <c r="BP450" s="312">
        <f t="shared" ca="1" si="116"/>
        <v>4290.9375</v>
      </c>
      <c r="BQ450" s="312">
        <f t="shared" ca="1" si="116"/>
        <v>4290.9375</v>
      </c>
      <c r="BR450" s="312">
        <f t="shared" ca="1" si="116"/>
        <v>4290.9375</v>
      </c>
      <c r="BS450" s="312">
        <f t="shared" ca="1" si="116"/>
        <v>4290.9375</v>
      </c>
      <c r="BT450" s="312">
        <f t="shared" ca="1" si="116"/>
        <v>4290.9375</v>
      </c>
      <c r="BU450" s="312">
        <f t="shared" ca="1" si="115"/>
        <v>4290.9375</v>
      </c>
      <c r="BV450" s="312">
        <f t="shared" ca="1" si="115"/>
        <v>4290.9375</v>
      </c>
      <c r="BW450" s="312">
        <f t="shared" ca="1" si="115"/>
        <v>4290.9375</v>
      </c>
      <c r="BX450" s="312">
        <f t="shared" ca="1" si="115"/>
        <v>4290.9375</v>
      </c>
      <c r="BY450" s="312">
        <f t="shared" ca="1" si="115"/>
        <v>4290.9375</v>
      </c>
      <c r="BZ450" s="312">
        <f t="shared" ca="1" si="115"/>
        <v>4290.9375</v>
      </c>
      <c r="CA450" s="312">
        <f t="shared" ca="1" si="115"/>
        <v>4290.9375</v>
      </c>
    </row>
    <row r="451" spans="47:82">
      <c r="AU451" s="312"/>
      <c r="AV451" s="312"/>
      <c r="AW451" s="312"/>
      <c r="AX451" s="312"/>
      <c r="AY451" s="312"/>
      <c r="AZ451" s="312"/>
      <c r="BA451" s="312"/>
      <c r="BB451" s="312"/>
      <c r="BC451" s="312"/>
      <c r="BD451" s="312">
        <f ca="1">BD$46/24</f>
        <v>5016.875</v>
      </c>
      <c r="BE451" s="312">
        <f t="shared" ca="1" si="116"/>
        <v>5016.875</v>
      </c>
      <c r="BF451" s="312">
        <f t="shared" ca="1" si="116"/>
        <v>5016.875</v>
      </c>
      <c r="BG451" s="312">
        <f t="shared" ca="1" si="116"/>
        <v>5016.875</v>
      </c>
      <c r="BH451" s="312">
        <f t="shared" ca="1" si="116"/>
        <v>5016.875</v>
      </c>
      <c r="BI451" s="312">
        <f t="shared" ca="1" si="116"/>
        <v>5016.875</v>
      </c>
      <c r="BJ451" s="312">
        <f t="shared" ca="1" si="116"/>
        <v>5016.875</v>
      </c>
      <c r="BK451" s="312">
        <f t="shared" ca="1" si="116"/>
        <v>5016.875</v>
      </c>
      <c r="BL451" s="312">
        <f t="shared" ca="1" si="116"/>
        <v>5016.875</v>
      </c>
      <c r="BM451" s="312">
        <f t="shared" ca="1" si="116"/>
        <v>5016.875</v>
      </c>
      <c r="BN451" s="312">
        <f t="shared" ca="1" si="116"/>
        <v>5016.875</v>
      </c>
      <c r="BO451" s="312">
        <f t="shared" ca="1" si="116"/>
        <v>5016.875</v>
      </c>
      <c r="BP451" s="312">
        <f t="shared" ca="1" si="116"/>
        <v>5016.875</v>
      </c>
      <c r="BQ451" s="312">
        <f t="shared" ca="1" si="116"/>
        <v>5016.875</v>
      </c>
      <c r="BR451" s="312">
        <f t="shared" ca="1" si="116"/>
        <v>5016.875</v>
      </c>
      <c r="BS451" s="312">
        <f t="shared" ca="1" si="116"/>
        <v>5016.875</v>
      </c>
      <c r="BT451" s="312">
        <f t="shared" ca="1" si="116"/>
        <v>5016.875</v>
      </c>
      <c r="BU451" s="312">
        <f t="shared" ca="1" si="115"/>
        <v>5016.875</v>
      </c>
      <c r="BV451" s="312">
        <f t="shared" ca="1" si="115"/>
        <v>5016.875</v>
      </c>
      <c r="BW451" s="312">
        <f t="shared" ca="1" si="115"/>
        <v>5016.875</v>
      </c>
      <c r="BX451" s="312">
        <f t="shared" ca="1" si="115"/>
        <v>5016.875</v>
      </c>
      <c r="BY451" s="312">
        <f t="shared" ca="1" si="115"/>
        <v>5016.875</v>
      </c>
      <c r="BZ451" s="312">
        <f t="shared" ca="1" si="115"/>
        <v>5016.875</v>
      </c>
      <c r="CA451" s="312">
        <f t="shared" ca="1" si="115"/>
        <v>5016.875</v>
      </c>
    </row>
    <row r="452" spans="47:82">
      <c r="AU452" s="312"/>
      <c r="AV452" s="312"/>
      <c r="AW452" s="312"/>
      <c r="AX452" s="312"/>
      <c r="AY452" s="312"/>
      <c r="AZ452" s="312"/>
      <c r="BA452" s="312"/>
      <c r="BB452" s="312"/>
      <c r="BC452" s="312"/>
      <c r="BD452" s="312">
        <f ca="1">BD$47/24</f>
        <v>2867.8125</v>
      </c>
      <c r="BE452" s="312">
        <f t="shared" ca="1" si="116"/>
        <v>2867.8125</v>
      </c>
      <c r="BF452" s="312">
        <f t="shared" ca="1" si="116"/>
        <v>2867.8125</v>
      </c>
      <c r="BG452" s="312">
        <f t="shared" ca="1" si="116"/>
        <v>2867.8125</v>
      </c>
      <c r="BH452" s="312">
        <f t="shared" ca="1" si="116"/>
        <v>2867.8125</v>
      </c>
      <c r="BI452" s="312">
        <f t="shared" ca="1" si="116"/>
        <v>2867.8125</v>
      </c>
      <c r="BJ452" s="312">
        <f t="shared" ca="1" si="116"/>
        <v>2867.8125</v>
      </c>
      <c r="BK452" s="312">
        <f t="shared" ca="1" si="116"/>
        <v>2867.8125</v>
      </c>
      <c r="BL452" s="312">
        <f t="shared" ca="1" si="116"/>
        <v>2867.8125</v>
      </c>
      <c r="BM452" s="312">
        <f t="shared" ca="1" si="116"/>
        <v>2867.8125</v>
      </c>
      <c r="BN452" s="312">
        <f t="shared" ca="1" si="116"/>
        <v>2867.8125</v>
      </c>
      <c r="BO452" s="312">
        <f t="shared" ca="1" si="116"/>
        <v>2867.8125</v>
      </c>
      <c r="BP452" s="312">
        <f t="shared" ca="1" si="116"/>
        <v>2867.8125</v>
      </c>
      <c r="BQ452" s="312">
        <f t="shared" ca="1" si="116"/>
        <v>2867.8125</v>
      </c>
      <c r="BR452" s="312">
        <f t="shared" ca="1" si="116"/>
        <v>2867.8125</v>
      </c>
      <c r="BS452" s="312">
        <f t="shared" ca="1" si="116"/>
        <v>2867.8125</v>
      </c>
      <c r="BT452" s="312">
        <f t="shared" ca="1" si="116"/>
        <v>2867.8125</v>
      </c>
      <c r="BU452" s="312">
        <f t="shared" ca="1" si="115"/>
        <v>2867.8125</v>
      </c>
      <c r="BV452" s="312">
        <f t="shared" ca="1" si="115"/>
        <v>2867.8125</v>
      </c>
      <c r="BW452" s="312">
        <f t="shared" ca="1" si="115"/>
        <v>2867.8125</v>
      </c>
      <c r="BX452" s="312">
        <f t="shared" ca="1" si="115"/>
        <v>2867.8125</v>
      </c>
      <c r="BY452" s="312">
        <f t="shared" ca="1" si="115"/>
        <v>2867.8125</v>
      </c>
      <c r="BZ452" s="312">
        <f t="shared" ca="1" si="115"/>
        <v>2867.8125</v>
      </c>
      <c r="CA452" s="312">
        <f t="shared" ca="1" si="115"/>
        <v>2867.8125</v>
      </c>
    </row>
    <row r="453" spans="47:82">
      <c r="AU453" s="312"/>
      <c r="AV453" s="312"/>
      <c r="AW453" s="312"/>
      <c r="AX453" s="312"/>
      <c r="AY453" s="312"/>
      <c r="AZ453" s="312"/>
      <c r="BA453" s="312"/>
      <c r="BB453" s="312"/>
      <c r="BC453" s="312"/>
      <c r="BD453" s="312">
        <f ca="1">BD$47/24</f>
        <v>2867.8125</v>
      </c>
      <c r="BE453" s="312">
        <f t="shared" ca="1" si="116"/>
        <v>2867.8125</v>
      </c>
      <c r="BF453" s="312">
        <f t="shared" ca="1" si="116"/>
        <v>2867.8125</v>
      </c>
      <c r="BG453" s="312">
        <f t="shared" ca="1" si="116"/>
        <v>2867.8125</v>
      </c>
      <c r="BH453" s="312">
        <f t="shared" ca="1" si="116"/>
        <v>2867.8125</v>
      </c>
      <c r="BI453" s="312">
        <f t="shared" ca="1" si="116"/>
        <v>2867.8125</v>
      </c>
      <c r="BJ453" s="312">
        <f t="shared" ca="1" si="116"/>
        <v>2867.8125</v>
      </c>
      <c r="BK453" s="312">
        <f t="shared" ca="1" si="116"/>
        <v>2867.8125</v>
      </c>
      <c r="BL453" s="312">
        <f t="shared" ca="1" si="116"/>
        <v>2867.8125</v>
      </c>
      <c r="BM453" s="312">
        <f t="shared" ca="1" si="116"/>
        <v>2867.8125</v>
      </c>
      <c r="BN453" s="312">
        <f t="shared" ca="1" si="116"/>
        <v>2867.8125</v>
      </c>
      <c r="BO453" s="312">
        <f t="shared" ca="1" si="116"/>
        <v>2867.8125</v>
      </c>
      <c r="BP453" s="312">
        <f t="shared" ca="1" si="116"/>
        <v>2867.8125</v>
      </c>
      <c r="BQ453" s="312">
        <f t="shared" ca="1" si="116"/>
        <v>2867.8125</v>
      </c>
      <c r="BR453" s="312">
        <f t="shared" ca="1" si="116"/>
        <v>2867.8125</v>
      </c>
      <c r="BS453" s="312">
        <f t="shared" ca="1" si="116"/>
        <v>2867.8125</v>
      </c>
      <c r="BT453" s="312">
        <f t="shared" ca="1" si="116"/>
        <v>2867.8125</v>
      </c>
      <c r="BU453" s="312">
        <f t="shared" ca="1" si="115"/>
        <v>2867.8125</v>
      </c>
      <c r="BV453" s="312">
        <f t="shared" ca="1" si="115"/>
        <v>2867.8125</v>
      </c>
      <c r="BW453" s="312">
        <f t="shared" ca="1" si="115"/>
        <v>2867.8125</v>
      </c>
      <c r="BX453" s="312">
        <f t="shared" ca="1" si="115"/>
        <v>2867.8125</v>
      </c>
      <c r="BY453" s="312">
        <f t="shared" ca="1" si="115"/>
        <v>2867.8125</v>
      </c>
      <c r="BZ453" s="312">
        <f t="shared" ca="1" si="115"/>
        <v>2867.8125</v>
      </c>
      <c r="CA453" s="312">
        <f t="shared" ca="1" si="115"/>
        <v>2867.8125</v>
      </c>
    </row>
    <row r="454" spans="47:82">
      <c r="AU454" s="312"/>
      <c r="AV454" s="312"/>
      <c r="AW454" s="312"/>
      <c r="AX454" s="312"/>
      <c r="AY454" s="312"/>
      <c r="AZ454" s="312"/>
      <c r="BA454" s="312"/>
      <c r="BB454" s="312"/>
      <c r="BC454" s="312"/>
      <c r="BD454" s="312"/>
      <c r="BE454" s="312">
        <f ca="1">BE$44/24</f>
        <v>7113.5625</v>
      </c>
      <c r="BF454" s="312">
        <f ca="1">BE454</f>
        <v>7113.5625</v>
      </c>
      <c r="BG454" s="312">
        <f t="shared" ca="1" si="116"/>
        <v>7113.5625</v>
      </c>
      <c r="BH454" s="312">
        <f t="shared" ca="1" si="116"/>
        <v>7113.5625</v>
      </c>
      <c r="BI454" s="312">
        <f t="shared" ca="1" si="116"/>
        <v>7113.5625</v>
      </c>
      <c r="BJ454" s="312">
        <f t="shared" ca="1" si="116"/>
        <v>7113.5625</v>
      </c>
      <c r="BK454" s="312">
        <f t="shared" ca="1" si="116"/>
        <v>7113.5625</v>
      </c>
      <c r="BL454" s="312">
        <f t="shared" ca="1" si="116"/>
        <v>7113.5625</v>
      </c>
      <c r="BM454" s="312">
        <f t="shared" ca="1" si="116"/>
        <v>7113.5625</v>
      </c>
      <c r="BN454" s="312">
        <f t="shared" ca="1" si="116"/>
        <v>7113.5625</v>
      </c>
      <c r="BO454" s="312">
        <f t="shared" ca="1" si="116"/>
        <v>7113.5625</v>
      </c>
      <c r="BP454" s="312">
        <f t="shared" ca="1" si="116"/>
        <v>7113.5625</v>
      </c>
      <c r="BQ454" s="312">
        <f t="shared" ca="1" si="116"/>
        <v>7113.5625</v>
      </c>
      <c r="BR454" s="312">
        <f t="shared" ca="1" si="116"/>
        <v>7113.5625</v>
      </c>
      <c r="BS454" s="312">
        <f t="shared" ca="1" si="116"/>
        <v>7113.5625</v>
      </c>
      <c r="BT454" s="312">
        <f t="shared" ca="1" si="116"/>
        <v>7113.5625</v>
      </c>
      <c r="BU454" s="312">
        <f t="shared" ca="1" si="115"/>
        <v>7113.5625</v>
      </c>
      <c r="BV454" s="312">
        <f t="shared" ca="1" si="115"/>
        <v>7113.5625</v>
      </c>
      <c r="BW454" s="312">
        <f t="shared" ca="1" si="115"/>
        <v>7113.5625</v>
      </c>
      <c r="BX454" s="312">
        <f t="shared" ca="1" si="115"/>
        <v>7113.5625</v>
      </c>
      <c r="BY454" s="312">
        <f t="shared" ca="1" si="115"/>
        <v>7113.5625</v>
      </c>
      <c r="BZ454" s="312">
        <f t="shared" ca="1" si="115"/>
        <v>7113.5625</v>
      </c>
      <c r="CA454" s="312">
        <f t="shared" ca="1" si="115"/>
        <v>7113.5625</v>
      </c>
      <c r="CB454" s="312">
        <f ca="1">CA454</f>
        <v>7113.5625</v>
      </c>
    </row>
    <row r="455" spans="47:82">
      <c r="AU455" s="312"/>
      <c r="AV455" s="312"/>
      <c r="AW455" s="312"/>
      <c r="AX455" s="312"/>
      <c r="AY455" s="312"/>
      <c r="AZ455" s="312"/>
      <c r="BA455" s="312"/>
      <c r="BB455" s="312"/>
      <c r="BC455" s="312"/>
      <c r="BD455" s="312"/>
      <c r="BE455" s="312">
        <f ca="1">BE$45/24</f>
        <v>4290.9375</v>
      </c>
      <c r="BF455" s="312">
        <f t="shared" ref="BF455:BU459" ca="1" si="117">BE455</f>
        <v>4290.9375</v>
      </c>
      <c r="BG455" s="312">
        <f t="shared" ca="1" si="117"/>
        <v>4290.9375</v>
      </c>
      <c r="BH455" s="312">
        <f t="shared" ca="1" si="117"/>
        <v>4290.9375</v>
      </c>
      <c r="BI455" s="312">
        <f t="shared" ca="1" si="117"/>
        <v>4290.9375</v>
      </c>
      <c r="BJ455" s="312">
        <f t="shared" ca="1" si="117"/>
        <v>4290.9375</v>
      </c>
      <c r="BK455" s="312">
        <f t="shared" ca="1" si="117"/>
        <v>4290.9375</v>
      </c>
      <c r="BL455" s="312">
        <f t="shared" ca="1" si="117"/>
        <v>4290.9375</v>
      </c>
      <c r="BM455" s="312">
        <f t="shared" ca="1" si="117"/>
        <v>4290.9375</v>
      </c>
      <c r="BN455" s="312">
        <f t="shared" ca="1" si="117"/>
        <v>4290.9375</v>
      </c>
      <c r="BO455" s="312">
        <f t="shared" ca="1" si="117"/>
        <v>4290.9375</v>
      </c>
      <c r="BP455" s="312">
        <f t="shared" ca="1" si="117"/>
        <v>4290.9375</v>
      </c>
      <c r="BQ455" s="312">
        <f t="shared" ca="1" si="117"/>
        <v>4290.9375</v>
      </c>
      <c r="BR455" s="312">
        <f t="shared" ca="1" si="117"/>
        <v>4290.9375</v>
      </c>
      <c r="BS455" s="312">
        <f t="shared" ca="1" si="117"/>
        <v>4290.9375</v>
      </c>
      <c r="BT455" s="312">
        <f t="shared" ca="1" si="117"/>
        <v>4290.9375</v>
      </c>
      <c r="BU455" s="312">
        <f t="shared" ca="1" si="117"/>
        <v>4290.9375</v>
      </c>
      <c r="BV455" s="312">
        <f t="shared" ca="1" si="115"/>
        <v>4290.9375</v>
      </c>
      <c r="BW455" s="312">
        <f t="shared" ca="1" si="115"/>
        <v>4290.9375</v>
      </c>
      <c r="BX455" s="312">
        <f t="shared" ca="1" si="115"/>
        <v>4290.9375</v>
      </c>
      <c r="BY455" s="312">
        <f t="shared" ca="1" si="115"/>
        <v>4290.9375</v>
      </c>
      <c r="BZ455" s="312">
        <f t="shared" ca="1" si="115"/>
        <v>4290.9375</v>
      </c>
      <c r="CA455" s="312">
        <f t="shared" ca="1" si="115"/>
        <v>4290.9375</v>
      </c>
      <c r="CB455" s="312">
        <f t="shared" ca="1" si="115"/>
        <v>4290.9375</v>
      </c>
    </row>
    <row r="456" spans="47:82">
      <c r="AU456" s="312"/>
      <c r="AV456" s="312"/>
      <c r="AW456" s="312"/>
      <c r="AX456" s="312"/>
      <c r="AY456" s="312"/>
      <c r="AZ456" s="312"/>
      <c r="BA456" s="312"/>
      <c r="BB456" s="312"/>
      <c r="BC456" s="312"/>
      <c r="BD456" s="312"/>
      <c r="BE456" s="312">
        <f ca="1">BE$46/24</f>
        <v>5016.875</v>
      </c>
      <c r="BF456" s="312">
        <f t="shared" ca="1" si="117"/>
        <v>5016.875</v>
      </c>
      <c r="BG456" s="312">
        <f t="shared" ca="1" si="117"/>
        <v>5016.875</v>
      </c>
      <c r="BH456" s="312">
        <f t="shared" ca="1" si="117"/>
        <v>5016.875</v>
      </c>
      <c r="BI456" s="312">
        <f t="shared" ca="1" si="117"/>
        <v>5016.875</v>
      </c>
      <c r="BJ456" s="312">
        <f t="shared" ca="1" si="117"/>
        <v>5016.875</v>
      </c>
      <c r="BK456" s="312">
        <f t="shared" ca="1" si="117"/>
        <v>5016.875</v>
      </c>
      <c r="BL456" s="312">
        <f t="shared" ca="1" si="117"/>
        <v>5016.875</v>
      </c>
      <c r="BM456" s="312">
        <f t="shared" ca="1" si="117"/>
        <v>5016.875</v>
      </c>
      <c r="BN456" s="312">
        <f t="shared" ca="1" si="117"/>
        <v>5016.875</v>
      </c>
      <c r="BO456" s="312">
        <f t="shared" ca="1" si="117"/>
        <v>5016.875</v>
      </c>
      <c r="BP456" s="312">
        <f t="shared" ca="1" si="117"/>
        <v>5016.875</v>
      </c>
      <c r="BQ456" s="312">
        <f t="shared" ca="1" si="117"/>
        <v>5016.875</v>
      </c>
      <c r="BR456" s="312">
        <f t="shared" ca="1" si="117"/>
        <v>5016.875</v>
      </c>
      <c r="BS456" s="312">
        <f t="shared" ca="1" si="117"/>
        <v>5016.875</v>
      </c>
      <c r="BT456" s="312">
        <f t="shared" ca="1" si="117"/>
        <v>5016.875</v>
      </c>
      <c r="BU456" s="312">
        <f t="shared" ca="1" si="117"/>
        <v>5016.875</v>
      </c>
      <c r="BV456" s="312">
        <f t="shared" ca="1" si="115"/>
        <v>5016.875</v>
      </c>
      <c r="BW456" s="312">
        <f t="shared" ca="1" si="115"/>
        <v>5016.875</v>
      </c>
      <c r="BX456" s="312">
        <f t="shared" ca="1" si="115"/>
        <v>5016.875</v>
      </c>
      <c r="BY456" s="312">
        <f t="shared" ca="1" si="115"/>
        <v>5016.875</v>
      </c>
      <c r="BZ456" s="312">
        <f t="shared" ca="1" si="115"/>
        <v>5016.875</v>
      </c>
      <c r="CA456" s="312">
        <f t="shared" ca="1" si="115"/>
        <v>5016.875</v>
      </c>
      <c r="CB456" s="312">
        <f t="shared" ca="1" si="115"/>
        <v>5016.875</v>
      </c>
    </row>
    <row r="457" spans="47:82">
      <c r="AU457" s="312"/>
      <c r="AV457" s="312"/>
      <c r="AW457" s="312"/>
      <c r="AX457" s="312"/>
      <c r="AY457" s="312"/>
      <c r="AZ457" s="312"/>
      <c r="BA457" s="312"/>
      <c r="BB457" s="312"/>
      <c r="BC457" s="312"/>
      <c r="BD457" s="312"/>
      <c r="BE457" s="312">
        <f ca="1">BE$47/24</f>
        <v>2867.8125</v>
      </c>
      <c r="BF457" s="312">
        <f t="shared" ca="1" si="117"/>
        <v>2867.8125</v>
      </c>
      <c r="BG457" s="312">
        <f t="shared" ca="1" si="117"/>
        <v>2867.8125</v>
      </c>
      <c r="BH457" s="312">
        <f t="shared" ca="1" si="117"/>
        <v>2867.8125</v>
      </c>
      <c r="BI457" s="312">
        <f t="shared" ca="1" si="117"/>
        <v>2867.8125</v>
      </c>
      <c r="BJ457" s="312">
        <f t="shared" ca="1" si="117"/>
        <v>2867.8125</v>
      </c>
      <c r="BK457" s="312">
        <f t="shared" ca="1" si="117"/>
        <v>2867.8125</v>
      </c>
      <c r="BL457" s="312">
        <f t="shared" ca="1" si="117"/>
        <v>2867.8125</v>
      </c>
      <c r="BM457" s="312">
        <f t="shared" ca="1" si="117"/>
        <v>2867.8125</v>
      </c>
      <c r="BN457" s="312">
        <f t="shared" ca="1" si="117"/>
        <v>2867.8125</v>
      </c>
      <c r="BO457" s="312">
        <f t="shared" ca="1" si="117"/>
        <v>2867.8125</v>
      </c>
      <c r="BP457" s="312">
        <f t="shared" ca="1" si="117"/>
        <v>2867.8125</v>
      </c>
      <c r="BQ457" s="312">
        <f t="shared" ca="1" si="117"/>
        <v>2867.8125</v>
      </c>
      <c r="BR457" s="312">
        <f t="shared" ca="1" si="117"/>
        <v>2867.8125</v>
      </c>
      <c r="BS457" s="312">
        <f t="shared" ca="1" si="117"/>
        <v>2867.8125</v>
      </c>
      <c r="BT457" s="312">
        <f t="shared" ca="1" si="117"/>
        <v>2867.8125</v>
      </c>
      <c r="BU457" s="312">
        <f t="shared" ca="1" si="117"/>
        <v>2867.8125</v>
      </c>
      <c r="BV457" s="312">
        <f t="shared" ca="1" si="115"/>
        <v>2867.8125</v>
      </c>
      <c r="BW457" s="312">
        <f t="shared" ca="1" si="115"/>
        <v>2867.8125</v>
      </c>
      <c r="BX457" s="312">
        <f t="shared" ca="1" si="115"/>
        <v>2867.8125</v>
      </c>
      <c r="BY457" s="312">
        <f t="shared" ca="1" si="115"/>
        <v>2867.8125</v>
      </c>
      <c r="BZ457" s="312">
        <f t="shared" ca="1" si="115"/>
        <v>2867.8125</v>
      </c>
      <c r="CA457" s="312">
        <f t="shared" ca="1" si="115"/>
        <v>2867.8125</v>
      </c>
      <c r="CB457" s="312">
        <f t="shared" ca="1" si="115"/>
        <v>2867.8125</v>
      </c>
    </row>
    <row r="458" spans="47:82">
      <c r="AU458" s="312"/>
      <c r="AV458" s="312"/>
      <c r="AW458" s="312"/>
      <c r="AX458" s="312"/>
      <c r="AY458" s="312"/>
      <c r="AZ458" s="312"/>
      <c r="BA458" s="312"/>
      <c r="BB458" s="312"/>
      <c r="BC458" s="312"/>
      <c r="BD458" s="312"/>
      <c r="BE458" s="312">
        <f ca="1">BE$47/24</f>
        <v>2867.8125</v>
      </c>
      <c r="BF458" s="312">
        <f t="shared" ca="1" si="117"/>
        <v>2867.8125</v>
      </c>
      <c r="BG458" s="312">
        <f t="shared" ca="1" si="117"/>
        <v>2867.8125</v>
      </c>
      <c r="BH458" s="312">
        <f t="shared" ca="1" si="117"/>
        <v>2867.8125</v>
      </c>
      <c r="BI458" s="312">
        <f t="shared" ca="1" si="117"/>
        <v>2867.8125</v>
      </c>
      <c r="BJ458" s="312">
        <f t="shared" ca="1" si="117"/>
        <v>2867.8125</v>
      </c>
      <c r="BK458" s="312">
        <f t="shared" ca="1" si="117"/>
        <v>2867.8125</v>
      </c>
      <c r="BL458" s="312">
        <f t="shared" ca="1" si="117"/>
        <v>2867.8125</v>
      </c>
      <c r="BM458" s="312">
        <f t="shared" ca="1" si="117"/>
        <v>2867.8125</v>
      </c>
      <c r="BN458" s="312">
        <f t="shared" ca="1" si="117"/>
        <v>2867.8125</v>
      </c>
      <c r="BO458" s="312">
        <f t="shared" ca="1" si="117"/>
        <v>2867.8125</v>
      </c>
      <c r="BP458" s="312">
        <f t="shared" ca="1" si="117"/>
        <v>2867.8125</v>
      </c>
      <c r="BQ458" s="312">
        <f t="shared" ca="1" si="117"/>
        <v>2867.8125</v>
      </c>
      <c r="BR458" s="312">
        <f t="shared" ca="1" si="117"/>
        <v>2867.8125</v>
      </c>
      <c r="BS458" s="312">
        <f t="shared" ca="1" si="117"/>
        <v>2867.8125</v>
      </c>
      <c r="BT458" s="312">
        <f t="shared" ca="1" si="117"/>
        <v>2867.8125</v>
      </c>
      <c r="BU458" s="312">
        <f t="shared" ca="1" si="117"/>
        <v>2867.8125</v>
      </c>
      <c r="BV458" s="312">
        <f t="shared" ca="1" si="115"/>
        <v>2867.8125</v>
      </c>
      <c r="BW458" s="312">
        <f t="shared" ca="1" si="115"/>
        <v>2867.8125</v>
      </c>
      <c r="BX458" s="312">
        <f t="shared" ca="1" si="115"/>
        <v>2867.8125</v>
      </c>
      <c r="BY458" s="312">
        <f t="shared" ca="1" si="115"/>
        <v>2867.8125</v>
      </c>
      <c r="BZ458" s="312">
        <f t="shared" ca="1" si="115"/>
        <v>2867.8125</v>
      </c>
      <c r="CA458" s="312">
        <f t="shared" ca="1" si="115"/>
        <v>2867.8125</v>
      </c>
      <c r="CB458" s="312">
        <f t="shared" ca="1" si="115"/>
        <v>2867.8125</v>
      </c>
    </row>
    <row r="459" spans="47:82">
      <c r="AU459" s="312"/>
      <c r="AV459" s="312"/>
      <c r="AW459" s="312"/>
      <c r="AX459" s="312"/>
      <c r="AY459" s="312"/>
      <c r="AZ459" s="312"/>
      <c r="BA459" s="312"/>
      <c r="BB459" s="312"/>
      <c r="BC459" s="312"/>
      <c r="BD459" s="312"/>
      <c r="BE459" s="312"/>
      <c r="BF459" s="312">
        <f ca="1">BF$44/24</f>
        <v>7113.5625</v>
      </c>
      <c r="BG459" s="312">
        <f ca="1">BF459</f>
        <v>7113.5625</v>
      </c>
      <c r="BH459" s="312">
        <f t="shared" ca="1" si="117"/>
        <v>7113.5625</v>
      </c>
      <c r="BI459" s="312">
        <f t="shared" ca="1" si="117"/>
        <v>7113.5625</v>
      </c>
      <c r="BJ459" s="312">
        <f t="shared" ca="1" si="117"/>
        <v>7113.5625</v>
      </c>
      <c r="BK459" s="312">
        <f t="shared" ca="1" si="117"/>
        <v>7113.5625</v>
      </c>
      <c r="BL459" s="312">
        <f t="shared" ca="1" si="117"/>
        <v>7113.5625</v>
      </c>
      <c r="BM459" s="312">
        <f t="shared" ca="1" si="117"/>
        <v>7113.5625</v>
      </c>
      <c r="BN459" s="312">
        <f t="shared" ca="1" si="117"/>
        <v>7113.5625</v>
      </c>
      <c r="BO459" s="312">
        <f t="shared" ca="1" si="117"/>
        <v>7113.5625</v>
      </c>
      <c r="BP459" s="312">
        <f t="shared" ca="1" si="117"/>
        <v>7113.5625</v>
      </c>
      <c r="BQ459" s="312">
        <f t="shared" ca="1" si="117"/>
        <v>7113.5625</v>
      </c>
      <c r="BR459" s="312">
        <f t="shared" ca="1" si="117"/>
        <v>7113.5625</v>
      </c>
      <c r="BS459" s="312">
        <f t="shared" ca="1" si="117"/>
        <v>7113.5625</v>
      </c>
      <c r="BT459" s="312">
        <f t="shared" ca="1" si="117"/>
        <v>7113.5625</v>
      </c>
      <c r="BU459" s="312">
        <f t="shared" ca="1" si="117"/>
        <v>7113.5625</v>
      </c>
      <c r="BV459" s="312">
        <f t="shared" ca="1" si="115"/>
        <v>7113.5625</v>
      </c>
      <c r="BW459" s="312">
        <f t="shared" ca="1" si="115"/>
        <v>7113.5625</v>
      </c>
      <c r="BX459" s="312">
        <f t="shared" ca="1" si="115"/>
        <v>7113.5625</v>
      </c>
      <c r="BY459" s="312">
        <f t="shared" ca="1" si="115"/>
        <v>7113.5625</v>
      </c>
      <c r="BZ459" s="312">
        <f t="shared" ca="1" si="115"/>
        <v>7113.5625</v>
      </c>
      <c r="CA459" s="312">
        <f t="shared" ca="1" si="115"/>
        <v>7113.5625</v>
      </c>
      <c r="CB459" s="312">
        <f t="shared" ca="1" si="115"/>
        <v>7113.5625</v>
      </c>
      <c r="CC459" s="312">
        <f ca="1">CB459</f>
        <v>7113.5625</v>
      </c>
    </row>
    <row r="460" spans="47:82">
      <c r="AU460" s="312"/>
      <c r="AV460" s="312"/>
      <c r="AW460" s="312"/>
      <c r="AX460" s="312"/>
      <c r="AY460" s="312"/>
      <c r="AZ460" s="312"/>
      <c r="BA460" s="312"/>
      <c r="BB460" s="312"/>
      <c r="BC460" s="312"/>
      <c r="BD460" s="312"/>
      <c r="BE460" s="312"/>
      <c r="BF460" s="312">
        <f ca="1">BF$45/24</f>
        <v>4290.9375</v>
      </c>
      <c r="BG460" s="312">
        <f t="shared" ref="BG460:BV464" ca="1" si="118">BF460</f>
        <v>4290.9375</v>
      </c>
      <c r="BH460" s="312">
        <f t="shared" ca="1" si="118"/>
        <v>4290.9375</v>
      </c>
      <c r="BI460" s="312">
        <f t="shared" ca="1" si="118"/>
        <v>4290.9375</v>
      </c>
      <c r="BJ460" s="312">
        <f t="shared" ca="1" si="118"/>
        <v>4290.9375</v>
      </c>
      <c r="BK460" s="312">
        <f t="shared" ca="1" si="118"/>
        <v>4290.9375</v>
      </c>
      <c r="BL460" s="312">
        <f t="shared" ca="1" si="118"/>
        <v>4290.9375</v>
      </c>
      <c r="BM460" s="312">
        <f t="shared" ca="1" si="118"/>
        <v>4290.9375</v>
      </c>
      <c r="BN460" s="312">
        <f t="shared" ca="1" si="118"/>
        <v>4290.9375</v>
      </c>
      <c r="BO460" s="312">
        <f t="shared" ca="1" si="118"/>
        <v>4290.9375</v>
      </c>
      <c r="BP460" s="312">
        <f t="shared" ca="1" si="118"/>
        <v>4290.9375</v>
      </c>
      <c r="BQ460" s="312">
        <f t="shared" ca="1" si="118"/>
        <v>4290.9375</v>
      </c>
      <c r="BR460" s="312">
        <f t="shared" ca="1" si="118"/>
        <v>4290.9375</v>
      </c>
      <c r="BS460" s="312">
        <f t="shared" ca="1" si="118"/>
        <v>4290.9375</v>
      </c>
      <c r="BT460" s="312">
        <f t="shared" ca="1" si="118"/>
        <v>4290.9375</v>
      </c>
      <c r="BU460" s="312">
        <f t="shared" ca="1" si="118"/>
        <v>4290.9375</v>
      </c>
      <c r="BV460" s="312">
        <f t="shared" ca="1" si="118"/>
        <v>4290.9375</v>
      </c>
      <c r="BW460" s="312">
        <f t="shared" ca="1" si="115"/>
        <v>4290.9375</v>
      </c>
      <c r="BX460" s="312">
        <f t="shared" ca="1" si="115"/>
        <v>4290.9375</v>
      </c>
      <c r="BY460" s="312">
        <f t="shared" ca="1" si="115"/>
        <v>4290.9375</v>
      </c>
      <c r="BZ460" s="312">
        <f t="shared" ca="1" si="115"/>
        <v>4290.9375</v>
      </c>
      <c r="CA460" s="312">
        <f t="shared" ca="1" si="115"/>
        <v>4290.9375</v>
      </c>
      <c r="CB460" s="312">
        <f t="shared" ca="1" si="115"/>
        <v>4290.9375</v>
      </c>
      <c r="CC460" s="312">
        <f t="shared" ca="1" si="115"/>
        <v>4290.9375</v>
      </c>
    </row>
    <row r="461" spans="47:82">
      <c r="AU461" s="312"/>
      <c r="AV461" s="312"/>
      <c r="AW461" s="312"/>
      <c r="AX461" s="312"/>
      <c r="AY461" s="312"/>
      <c r="AZ461" s="312"/>
      <c r="BA461" s="312"/>
      <c r="BB461" s="312"/>
      <c r="BC461" s="312"/>
      <c r="BD461" s="312"/>
      <c r="BE461" s="312"/>
      <c r="BF461" s="312">
        <f ca="1">BF$46/24</f>
        <v>5016.875</v>
      </c>
      <c r="BG461" s="312">
        <f t="shared" ca="1" si="118"/>
        <v>5016.875</v>
      </c>
      <c r="BH461" s="312">
        <f t="shared" ca="1" si="118"/>
        <v>5016.875</v>
      </c>
      <c r="BI461" s="312">
        <f t="shared" ca="1" si="118"/>
        <v>5016.875</v>
      </c>
      <c r="BJ461" s="312">
        <f t="shared" ca="1" si="118"/>
        <v>5016.875</v>
      </c>
      <c r="BK461" s="312">
        <f t="shared" ca="1" si="118"/>
        <v>5016.875</v>
      </c>
      <c r="BL461" s="312">
        <f t="shared" ca="1" si="118"/>
        <v>5016.875</v>
      </c>
      <c r="BM461" s="312">
        <f t="shared" ca="1" si="118"/>
        <v>5016.875</v>
      </c>
      <c r="BN461" s="312">
        <f t="shared" ca="1" si="118"/>
        <v>5016.875</v>
      </c>
      <c r="BO461" s="312">
        <f t="shared" ca="1" si="118"/>
        <v>5016.875</v>
      </c>
      <c r="BP461" s="312">
        <f t="shared" ca="1" si="118"/>
        <v>5016.875</v>
      </c>
      <c r="BQ461" s="312">
        <f t="shared" ca="1" si="118"/>
        <v>5016.875</v>
      </c>
      <c r="BR461" s="312">
        <f t="shared" ca="1" si="118"/>
        <v>5016.875</v>
      </c>
      <c r="BS461" s="312">
        <f t="shared" ca="1" si="118"/>
        <v>5016.875</v>
      </c>
      <c r="BT461" s="312">
        <f t="shared" ca="1" si="118"/>
        <v>5016.875</v>
      </c>
      <c r="BU461" s="312">
        <f t="shared" ca="1" si="118"/>
        <v>5016.875</v>
      </c>
      <c r="BV461" s="312">
        <f t="shared" ca="1" si="118"/>
        <v>5016.875</v>
      </c>
      <c r="BW461" s="312">
        <f t="shared" ca="1" si="115"/>
        <v>5016.875</v>
      </c>
      <c r="BX461" s="312">
        <f t="shared" ca="1" si="115"/>
        <v>5016.875</v>
      </c>
      <c r="BY461" s="312">
        <f t="shared" ca="1" si="115"/>
        <v>5016.875</v>
      </c>
      <c r="BZ461" s="312">
        <f t="shared" ca="1" si="115"/>
        <v>5016.875</v>
      </c>
      <c r="CA461" s="312">
        <f t="shared" ca="1" si="115"/>
        <v>5016.875</v>
      </c>
      <c r="CB461" s="312">
        <f t="shared" ca="1" si="115"/>
        <v>5016.875</v>
      </c>
      <c r="CC461" s="312">
        <f t="shared" ca="1" si="115"/>
        <v>5016.875</v>
      </c>
    </row>
    <row r="462" spans="47:82">
      <c r="AU462" s="312"/>
      <c r="AV462" s="312"/>
      <c r="AW462" s="312"/>
      <c r="AX462" s="312"/>
      <c r="AY462" s="312"/>
      <c r="AZ462" s="312"/>
      <c r="BA462" s="312"/>
      <c r="BB462" s="312"/>
      <c r="BC462" s="312"/>
      <c r="BD462" s="312"/>
      <c r="BE462" s="312"/>
      <c r="BF462" s="312">
        <f ca="1">BF$47/24</f>
        <v>2867.8125</v>
      </c>
      <c r="BG462" s="312">
        <f t="shared" ca="1" si="118"/>
        <v>2867.8125</v>
      </c>
      <c r="BH462" s="312">
        <f t="shared" ca="1" si="118"/>
        <v>2867.8125</v>
      </c>
      <c r="BI462" s="312">
        <f t="shared" ca="1" si="118"/>
        <v>2867.8125</v>
      </c>
      <c r="BJ462" s="312">
        <f t="shared" ca="1" si="118"/>
        <v>2867.8125</v>
      </c>
      <c r="BK462" s="312">
        <f t="shared" ca="1" si="118"/>
        <v>2867.8125</v>
      </c>
      <c r="BL462" s="312">
        <f t="shared" ca="1" si="118"/>
        <v>2867.8125</v>
      </c>
      <c r="BM462" s="312">
        <f t="shared" ca="1" si="118"/>
        <v>2867.8125</v>
      </c>
      <c r="BN462" s="312">
        <f t="shared" ca="1" si="118"/>
        <v>2867.8125</v>
      </c>
      <c r="BO462" s="312">
        <f t="shared" ca="1" si="118"/>
        <v>2867.8125</v>
      </c>
      <c r="BP462" s="312">
        <f t="shared" ca="1" si="118"/>
        <v>2867.8125</v>
      </c>
      <c r="BQ462" s="312">
        <f t="shared" ca="1" si="118"/>
        <v>2867.8125</v>
      </c>
      <c r="BR462" s="312">
        <f t="shared" ca="1" si="118"/>
        <v>2867.8125</v>
      </c>
      <c r="BS462" s="312">
        <f t="shared" ca="1" si="118"/>
        <v>2867.8125</v>
      </c>
      <c r="BT462" s="312">
        <f t="shared" ca="1" si="118"/>
        <v>2867.8125</v>
      </c>
      <c r="BU462" s="312">
        <f t="shared" ca="1" si="118"/>
        <v>2867.8125</v>
      </c>
      <c r="BV462" s="312">
        <f t="shared" ca="1" si="118"/>
        <v>2867.8125</v>
      </c>
      <c r="BW462" s="312">
        <f t="shared" ca="1" si="115"/>
        <v>2867.8125</v>
      </c>
      <c r="BX462" s="312">
        <f t="shared" ca="1" si="115"/>
        <v>2867.8125</v>
      </c>
      <c r="BY462" s="312">
        <f t="shared" ca="1" si="115"/>
        <v>2867.8125</v>
      </c>
      <c r="BZ462" s="312">
        <f t="shared" ca="1" si="115"/>
        <v>2867.8125</v>
      </c>
      <c r="CA462" s="312">
        <f t="shared" ca="1" si="115"/>
        <v>2867.8125</v>
      </c>
      <c r="CB462" s="312">
        <f t="shared" ca="1" si="115"/>
        <v>2867.8125</v>
      </c>
      <c r="CC462" s="312">
        <f t="shared" ca="1" si="115"/>
        <v>2867.8125</v>
      </c>
    </row>
    <row r="463" spans="47:82">
      <c r="AU463" s="312"/>
      <c r="AV463" s="312"/>
      <c r="AW463" s="312"/>
      <c r="AX463" s="312"/>
      <c r="AY463" s="312"/>
      <c r="AZ463" s="312"/>
      <c r="BA463" s="312"/>
      <c r="BB463" s="312"/>
      <c r="BC463" s="312"/>
      <c r="BD463" s="312"/>
      <c r="BE463" s="312"/>
      <c r="BF463" s="312">
        <f ca="1">BF$47/24</f>
        <v>2867.8125</v>
      </c>
      <c r="BG463" s="312">
        <f t="shared" ca="1" si="118"/>
        <v>2867.8125</v>
      </c>
      <c r="BH463" s="312">
        <f t="shared" ca="1" si="118"/>
        <v>2867.8125</v>
      </c>
      <c r="BI463" s="312">
        <f t="shared" ca="1" si="118"/>
        <v>2867.8125</v>
      </c>
      <c r="BJ463" s="312">
        <f t="shared" ca="1" si="118"/>
        <v>2867.8125</v>
      </c>
      <c r="BK463" s="312">
        <f t="shared" ca="1" si="118"/>
        <v>2867.8125</v>
      </c>
      <c r="BL463" s="312">
        <f t="shared" ca="1" si="118"/>
        <v>2867.8125</v>
      </c>
      <c r="BM463" s="312">
        <f t="shared" ca="1" si="118"/>
        <v>2867.8125</v>
      </c>
      <c r="BN463" s="312">
        <f t="shared" ca="1" si="118"/>
        <v>2867.8125</v>
      </c>
      <c r="BO463" s="312">
        <f t="shared" ca="1" si="118"/>
        <v>2867.8125</v>
      </c>
      <c r="BP463" s="312">
        <f t="shared" ca="1" si="118"/>
        <v>2867.8125</v>
      </c>
      <c r="BQ463" s="312">
        <f t="shared" ca="1" si="118"/>
        <v>2867.8125</v>
      </c>
      <c r="BR463" s="312">
        <f t="shared" ca="1" si="118"/>
        <v>2867.8125</v>
      </c>
      <c r="BS463" s="312">
        <f t="shared" ca="1" si="118"/>
        <v>2867.8125</v>
      </c>
      <c r="BT463" s="312">
        <f t="shared" ca="1" si="118"/>
        <v>2867.8125</v>
      </c>
      <c r="BU463" s="312">
        <f t="shared" ca="1" si="118"/>
        <v>2867.8125</v>
      </c>
      <c r="BV463" s="312">
        <f t="shared" ca="1" si="118"/>
        <v>2867.8125</v>
      </c>
      <c r="BW463" s="312">
        <f t="shared" ca="1" si="115"/>
        <v>2867.8125</v>
      </c>
      <c r="BX463" s="312">
        <f t="shared" ca="1" si="115"/>
        <v>2867.8125</v>
      </c>
      <c r="BY463" s="312">
        <f t="shared" ca="1" si="115"/>
        <v>2867.8125</v>
      </c>
      <c r="BZ463" s="312">
        <f t="shared" ca="1" si="115"/>
        <v>2867.8125</v>
      </c>
      <c r="CA463" s="312">
        <f t="shared" ca="1" si="115"/>
        <v>2867.8125</v>
      </c>
      <c r="CB463" s="312">
        <f t="shared" ca="1" si="115"/>
        <v>2867.8125</v>
      </c>
      <c r="CC463" s="312">
        <f t="shared" ca="1" si="115"/>
        <v>2867.8125</v>
      </c>
    </row>
    <row r="464" spans="47:82">
      <c r="AU464" s="312"/>
      <c r="AV464" s="312"/>
      <c r="AW464" s="312"/>
      <c r="AX464" s="312"/>
      <c r="AY464" s="312"/>
      <c r="AZ464" s="312"/>
      <c r="BA464" s="312"/>
      <c r="BB464" s="312"/>
      <c r="BC464" s="312"/>
      <c r="BD464" s="312"/>
      <c r="BE464" s="312"/>
      <c r="BF464" s="312"/>
      <c r="BG464" s="312">
        <f ca="1">BG$44/24</f>
        <v>7113.5625</v>
      </c>
      <c r="BH464" s="312">
        <f ca="1">BG464</f>
        <v>7113.5625</v>
      </c>
      <c r="BI464" s="312">
        <f t="shared" ca="1" si="118"/>
        <v>7113.5625</v>
      </c>
      <c r="BJ464" s="312">
        <f t="shared" ca="1" si="118"/>
        <v>7113.5625</v>
      </c>
      <c r="BK464" s="312">
        <f t="shared" ca="1" si="118"/>
        <v>7113.5625</v>
      </c>
      <c r="BL464" s="312">
        <f t="shared" ca="1" si="118"/>
        <v>7113.5625</v>
      </c>
      <c r="BM464" s="312">
        <f t="shared" ca="1" si="118"/>
        <v>7113.5625</v>
      </c>
      <c r="BN464" s="312">
        <f t="shared" ca="1" si="118"/>
        <v>7113.5625</v>
      </c>
      <c r="BO464" s="312">
        <f t="shared" ca="1" si="118"/>
        <v>7113.5625</v>
      </c>
      <c r="BP464" s="312">
        <f t="shared" ca="1" si="118"/>
        <v>7113.5625</v>
      </c>
      <c r="BQ464" s="312">
        <f t="shared" ca="1" si="118"/>
        <v>7113.5625</v>
      </c>
      <c r="BR464" s="312">
        <f t="shared" ca="1" si="118"/>
        <v>7113.5625</v>
      </c>
      <c r="BS464" s="312">
        <f t="shared" ca="1" si="118"/>
        <v>7113.5625</v>
      </c>
      <c r="BT464" s="312">
        <f t="shared" ca="1" si="118"/>
        <v>7113.5625</v>
      </c>
      <c r="BU464" s="312">
        <f t="shared" ca="1" si="118"/>
        <v>7113.5625</v>
      </c>
      <c r="BV464" s="312">
        <f t="shared" ca="1" si="118"/>
        <v>7113.5625</v>
      </c>
      <c r="BW464" s="312">
        <f t="shared" ref="BW464:CF479" ca="1" si="119">BV464</f>
        <v>7113.5625</v>
      </c>
      <c r="BX464" s="312">
        <f t="shared" ca="1" si="119"/>
        <v>7113.5625</v>
      </c>
      <c r="BY464" s="312">
        <f t="shared" ca="1" si="119"/>
        <v>7113.5625</v>
      </c>
      <c r="BZ464" s="312">
        <f t="shared" ca="1" si="119"/>
        <v>7113.5625</v>
      </c>
      <c r="CA464" s="312">
        <f t="shared" ca="1" si="119"/>
        <v>7113.5625</v>
      </c>
      <c r="CB464" s="312">
        <f t="shared" ca="1" si="119"/>
        <v>7113.5625</v>
      </c>
      <c r="CC464" s="312">
        <f t="shared" ca="1" si="119"/>
        <v>7113.5625</v>
      </c>
      <c r="CD464" s="312">
        <f ca="1">CC464</f>
        <v>7113.5625</v>
      </c>
    </row>
    <row r="465" spans="47:85">
      <c r="AU465" s="312"/>
      <c r="AV465" s="312"/>
      <c r="AW465" s="312"/>
      <c r="AX465" s="312"/>
      <c r="AY465" s="312"/>
      <c r="AZ465" s="312"/>
      <c r="BA465" s="312"/>
      <c r="BB465" s="312"/>
      <c r="BC465" s="312"/>
      <c r="BD465" s="312"/>
      <c r="BE465" s="312"/>
      <c r="BF465" s="312"/>
      <c r="BG465" s="312">
        <f ca="1">BG$45/24</f>
        <v>4290.9375</v>
      </c>
      <c r="BH465" s="312">
        <f t="shared" ref="BH465:BW469" ca="1" si="120">BG465</f>
        <v>4290.9375</v>
      </c>
      <c r="BI465" s="312">
        <f t="shared" ca="1" si="120"/>
        <v>4290.9375</v>
      </c>
      <c r="BJ465" s="312">
        <f t="shared" ca="1" si="120"/>
        <v>4290.9375</v>
      </c>
      <c r="BK465" s="312">
        <f t="shared" ca="1" si="120"/>
        <v>4290.9375</v>
      </c>
      <c r="BL465" s="312">
        <f t="shared" ca="1" si="120"/>
        <v>4290.9375</v>
      </c>
      <c r="BM465" s="312">
        <f t="shared" ca="1" si="120"/>
        <v>4290.9375</v>
      </c>
      <c r="BN465" s="312">
        <f t="shared" ca="1" si="120"/>
        <v>4290.9375</v>
      </c>
      <c r="BO465" s="312">
        <f t="shared" ca="1" si="120"/>
        <v>4290.9375</v>
      </c>
      <c r="BP465" s="312">
        <f t="shared" ca="1" si="120"/>
        <v>4290.9375</v>
      </c>
      <c r="BQ465" s="312">
        <f t="shared" ca="1" si="120"/>
        <v>4290.9375</v>
      </c>
      <c r="BR465" s="312">
        <f t="shared" ca="1" si="120"/>
        <v>4290.9375</v>
      </c>
      <c r="BS465" s="312">
        <f t="shared" ca="1" si="120"/>
        <v>4290.9375</v>
      </c>
      <c r="BT465" s="312">
        <f t="shared" ca="1" si="120"/>
        <v>4290.9375</v>
      </c>
      <c r="BU465" s="312">
        <f t="shared" ca="1" si="120"/>
        <v>4290.9375</v>
      </c>
      <c r="BV465" s="312">
        <f t="shared" ca="1" si="120"/>
        <v>4290.9375</v>
      </c>
      <c r="BW465" s="312">
        <f t="shared" ca="1" si="120"/>
        <v>4290.9375</v>
      </c>
      <c r="BX465" s="312">
        <f t="shared" ca="1" si="119"/>
        <v>4290.9375</v>
      </c>
      <c r="BY465" s="312">
        <f t="shared" ca="1" si="119"/>
        <v>4290.9375</v>
      </c>
      <c r="BZ465" s="312">
        <f t="shared" ca="1" si="119"/>
        <v>4290.9375</v>
      </c>
      <c r="CA465" s="312">
        <f t="shared" ca="1" si="119"/>
        <v>4290.9375</v>
      </c>
      <c r="CB465" s="312">
        <f t="shared" ca="1" si="119"/>
        <v>4290.9375</v>
      </c>
      <c r="CC465" s="312">
        <f t="shared" ca="1" si="119"/>
        <v>4290.9375</v>
      </c>
      <c r="CD465" s="312">
        <f t="shared" ca="1" si="119"/>
        <v>4290.9375</v>
      </c>
    </row>
    <row r="466" spans="47:85">
      <c r="AU466" s="312"/>
      <c r="AV466" s="312"/>
      <c r="AW466" s="312"/>
      <c r="AX466" s="312"/>
      <c r="AY466" s="312"/>
      <c r="AZ466" s="312"/>
      <c r="BA466" s="312"/>
      <c r="BB466" s="312"/>
      <c r="BC466" s="312"/>
      <c r="BD466" s="312"/>
      <c r="BE466" s="312"/>
      <c r="BF466" s="312"/>
      <c r="BG466" s="312">
        <f ca="1">BG$46/24</f>
        <v>5016.875</v>
      </c>
      <c r="BH466" s="312">
        <f t="shared" ca="1" si="120"/>
        <v>5016.875</v>
      </c>
      <c r="BI466" s="312">
        <f t="shared" ca="1" si="120"/>
        <v>5016.875</v>
      </c>
      <c r="BJ466" s="312">
        <f t="shared" ca="1" si="120"/>
        <v>5016.875</v>
      </c>
      <c r="BK466" s="312">
        <f t="shared" ca="1" si="120"/>
        <v>5016.875</v>
      </c>
      <c r="BL466" s="312">
        <f t="shared" ca="1" si="120"/>
        <v>5016.875</v>
      </c>
      <c r="BM466" s="312">
        <f t="shared" ca="1" si="120"/>
        <v>5016.875</v>
      </c>
      <c r="BN466" s="312">
        <f t="shared" ca="1" si="120"/>
        <v>5016.875</v>
      </c>
      <c r="BO466" s="312">
        <f t="shared" ca="1" si="120"/>
        <v>5016.875</v>
      </c>
      <c r="BP466" s="312">
        <f t="shared" ca="1" si="120"/>
        <v>5016.875</v>
      </c>
      <c r="BQ466" s="312">
        <f t="shared" ca="1" si="120"/>
        <v>5016.875</v>
      </c>
      <c r="BR466" s="312">
        <f t="shared" ca="1" si="120"/>
        <v>5016.875</v>
      </c>
      <c r="BS466" s="312">
        <f t="shared" ca="1" si="120"/>
        <v>5016.875</v>
      </c>
      <c r="BT466" s="312">
        <f t="shared" ca="1" si="120"/>
        <v>5016.875</v>
      </c>
      <c r="BU466" s="312">
        <f t="shared" ca="1" si="120"/>
        <v>5016.875</v>
      </c>
      <c r="BV466" s="312">
        <f t="shared" ca="1" si="120"/>
        <v>5016.875</v>
      </c>
      <c r="BW466" s="312">
        <f t="shared" ca="1" si="120"/>
        <v>5016.875</v>
      </c>
      <c r="BX466" s="312">
        <f t="shared" ca="1" si="119"/>
        <v>5016.875</v>
      </c>
      <c r="BY466" s="312">
        <f t="shared" ca="1" si="119"/>
        <v>5016.875</v>
      </c>
      <c r="BZ466" s="312">
        <f t="shared" ca="1" si="119"/>
        <v>5016.875</v>
      </c>
      <c r="CA466" s="312">
        <f t="shared" ca="1" si="119"/>
        <v>5016.875</v>
      </c>
      <c r="CB466" s="312">
        <f t="shared" ca="1" si="119"/>
        <v>5016.875</v>
      </c>
      <c r="CC466" s="312">
        <f t="shared" ca="1" si="119"/>
        <v>5016.875</v>
      </c>
      <c r="CD466" s="312">
        <f t="shared" ca="1" si="119"/>
        <v>5016.875</v>
      </c>
    </row>
    <row r="467" spans="47:85">
      <c r="AU467" s="312"/>
      <c r="AV467" s="312"/>
      <c r="AW467" s="312"/>
      <c r="AX467" s="312"/>
      <c r="AY467" s="312"/>
      <c r="AZ467" s="312"/>
      <c r="BA467" s="312"/>
      <c r="BB467" s="312"/>
      <c r="BC467" s="312"/>
      <c r="BD467" s="312"/>
      <c r="BE467" s="312"/>
      <c r="BF467" s="312"/>
      <c r="BG467" s="312">
        <f ca="1">BG$47/24</f>
        <v>2867.8125</v>
      </c>
      <c r="BH467" s="312">
        <f t="shared" ca="1" si="120"/>
        <v>2867.8125</v>
      </c>
      <c r="BI467" s="312">
        <f t="shared" ca="1" si="120"/>
        <v>2867.8125</v>
      </c>
      <c r="BJ467" s="312">
        <f t="shared" ca="1" si="120"/>
        <v>2867.8125</v>
      </c>
      <c r="BK467" s="312">
        <f t="shared" ca="1" si="120"/>
        <v>2867.8125</v>
      </c>
      <c r="BL467" s="312">
        <f t="shared" ca="1" si="120"/>
        <v>2867.8125</v>
      </c>
      <c r="BM467" s="312">
        <f t="shared" ca="1" si="120"/>
        <v>2867.8125</v>
      </c>
      <c r="BN467" s="312">
        <f t="shared" ca="1" si="120"/>
        <v>2867.8125</v>
      </c>
      <c r="BO467" s="312">
        <f t="shared" ca="1" si="120"/>
        <v>2867.8125</v>
      </c>
      <c r="BP467" s="312">
        <f t="shared" ca="1" si="120"/>
        <v>2867.8125</v>
      </c>
      <c r="BQ467" s="312">
        <f t="shared" ca="1" si="120"/>
        <v>2867.8125</v>
      </c>
      <c r="BR467" s="312">
        <f t="shared" ca="1" si="120"/>
        <v>2867.8125</v>
      </c>
      <c r="BS467" s="312">
        <f t="shared" ca="1" si="120"/>
        <v>2867.8125</v>
      </c>
      <c r="BT467" s="312">
        <f t="shared" ca="1" si="120"/>
        <v>2867.8125</v>
      </c>
      <c r="BU467" s="312">
        <f t="shared" ca="1" si="120"/>
        <v>2867.8125</v>
      </c>
      <c r="BV467" s="312">
        <f t="shared" ca="1" si="120"/>
        <v>2867.8125</v>
      </c>
      <c r="BW467" s="312">
        <f t="shared" ca="1" si="120"/>
        <v>2867.8125</v>
      </c>
      <c r="BX467" s="312">
        <f t="shared" ca="1" si="119"/>
        <v>2867.8125</v>
      </c>
      <c r="BY467" s="312">
        <f t="shared" ca="1" si="119"/>
        <v>2867.8125</v>
      </c>
      <c r="BZ467" s="312">
        <f t="shared" ca="1" si="119"/>
        <v>2867.8125</v>
      </c>
      <c r="CA467" s="312">
        <f t="shared" ca="1" si="119"/>
        <v>2867.8125</v>
      </c>
      <c r="CB467" s="312">
        <f t="shared" ca="1" si="119"/>
        <v>2867.8125</v>
      </c>
      <c r="CC467" s="312">
        <f t="shared" ca="1" si="119"/>
        <v>2867.8125</v>
      </c>
      <c r="CD467" s="312">
        <f t="shared" ca="1" si="119"/>
        <v>2867.8125</v>
      </c>
    </row>
    <row r="468" spans="47:85">
      <c r="AU468" s="312"/>
      <c r="AV468" s="312"/>
      <c r="AW468" s="312"/>
      <c r="AX468" s="312"/>
      <c r="AY468" s="312"/>
      <c r="AZ468" s="312"/>
      <c r="BA468" s="312"/>
      <c r="BB468" s="312"/>
      <c r="BC468" s="312"/>
      <c r="BD468" s="312"/>
      <c r="BE468" s="312"/>
      <c r="BF468" s="312"/>
      <c r="BG468" s="312">
        <f ca="1">BG$47/24</f>
        <v>2867.8125</v>
      </c>
      <c r="BH468" s="312">
        <f t="shared" ca="1" si="120"/>
        <v>2867.8125</v>
      </c>
      <c r="BI468" s="312">
        <f t="shared" ca="1" si="120"/>
        <v>2867.8125</v>
      </c>
      <c r="BJ468" s="312">
        <f t="shared" ca="1" si="120"/>
        <v>2867.8125</v>
      </c>
      <c r="BK468" s="312">
        <f t="shared" ca="1" si="120"/>
        <v>2867.8125</v>
      </c>
      <c r="BL468" s="312">
        <f t="shared" ca="1" si="120"/>
        <v>2867.8125</v>
      </c>
      <c r="BM468" s="312">
        <f t="shared" ca="1" si="120"/>
        <v>2867.8125</v>
      </c>
      <c r="BN468" s="312">
        <f t="shared" ca="1" si="120"/>
        <v>2867.8125</v>
      </c>
      <c r="BO468" s="312">
        <f t="shared" ca="1" si="120"/>
        <v>2867.8125</v>
      </c>
      <c r="BP468" s="312">
        <f t="shared" ca="1" si="120"/>
        <v>2867.8125</v>
      </c>
      <c r="BQ468" s="312">
        <f t="shared" ca="1" si="120"/>
        <v>2867.8125</v>
      </c>
      <c r="BR468" s="312">
        <f t="shared" ca="1" si="120"/>
        <v>2867.8125</v>
      </c>
      <c r="BS468" s="312">
        <f t="shared" ca="1" si="120"/>
        <v>2867.8125</v>
      </c>
      <c r="BT468" s="312">
        <f t="shared" ca="1" si="120"/>
        <v>2867.8125</v>
      </c>
      <c r="BU468" s="312">
        <f t="shared" ca="1" si="120"/>
        <v>2867.8125</v>
      </c>
      <c r="BV468" s="312">
        <f t="shared" ca="1" si="120"/>
        <v>2867.8125</v>
      </c>
      <c r="BW468" s="312">
        <f t="shared" ca="1" si="120"/>
        <v>2867.8125</v>
      </c>
      <c r="BX468" s="312">
        <f t="shared" ca="1" si="119"/>
        <v>2867.8125</v>
      </c>
      <c r="BY468" s="312">
        <f t="shared" ca="1" si="119"/>
        <v>2867.8125</v>
      </c>
      <c r="BZ468" s="312">
        <f t="shared" ca="1" si="119"/>
        <v>2867.8125</v>
      </c>
      <c r="CA468" s="312">
        <f t="shared" ca="1" si="119"/>
        <v>2867.8125</v>
      </c>
      <c r="CB468" s="312">
        <f t="shared" ca="1" si="119"/>
        <v>2867.8125</v>
      </c>
      <c r="CC468" s="312">
        <f t="shared" ca="1" si="119"/>
        <v>2867.8125</v>
      </c>
      <c r="CD468" s="312">
        <f t="shared" ca="1" si="119"/>
        <v>2867.8125</v>
      </c>
    </row>
    <row r="469" spans="47:85">
      <c r="AU469" s="312"/>
      <c r="AV469" s="312"/>
      <c r="AW469" s="312"/>
      <c r="AX469" s="312"/>
      <c r="AY469" s="312"/>
      <c r="AZ469" s="312"/>
      <c r="BA469" s="312"/>
      <c r="BB469" s="312"/>
      <c r="BC469" s="312"/>
      <c r="BD469" s="312"/>
      <c r="BE469" s="312"/>
      <c r="BF469" s="312"/>
      <c r="BG469" s="312"/>
      <c r="BH469" s="312">
        <f ca="1">BH$44/24</f>
        <v>7113.5625</v>
      </c>
      <c r="BI469" s="312">
        <f ca="1">BH469</f>
        <v>7113.5625</v>
      </c>
      <c r="BJ469" s="312">
        <f t="shared" ca="1" si="120"/>
        <v>7113.5625</v>
      </c>
      <c r="BK469" s="312">
        <f t="shared" ca="1" si="120"/>
        <v>7113.5625</v>
      </c>
      <c r="BL469" s="312">
        <f t="shared" ca="1" si="120"/>
        <v>7113.5625</v>
      </c>
      <c r="BM469" s="312">
        <f t="shared" ca="1" si="120"/>
        <v>7113.5625</v>
      </c>
      <c r="BN469" s="312">
        <f t="shared" ca="1" si="120"/>
        <v>7113.5625</v>
      </c>
      <c r="BO469" s="312">
        <f t="shared" ca="1" si="120"/>
        <v>7113.5625</v>
      </c>
      <c r="BP469" s="312">
        <f t="shared" ca="1" si="120"/>
        <v>7113.5625</v>
      </c>
      <c r="BQ469" s="312">
        <f t="shared" ca="1" si="120"/>
        <v>7113.5625</v>
      </c>
      <c r="BR469" s="312">
        <f t="shared" ca="1" si="120"/>
        <v>7113.5625</v>
      </c>
      <c r="BS469" s="312">
        <f t="shared" ca="1" si="120"/>
        <v>7113.5625</v>
      </c>
      <c r="BT469" s="312">
        <f t="shared" ca="1" si="120"/>
        <v>7113.5625</v>
      </c>
      <c r="BU469" s="312">
        <f t="shared" ca="1" si="120"/>
        <v>7113.5625</v>
      </c>
      <c r="BV469" s="312">
        <f t="shared" ca="1" si="120"/>
        <v>7113.5625</v>
      </c>
      <c r="BW469" s="312">
        <f t="shared" ca="1" si="120"/>
        <v>7113.5625</v>
      </c>
      <c r="BX469" s="312">
        <f t="shared" ca="1" si="119"/>
        <v>7113.5625</v>
      </c>
      <c r="BY469" s="312">
        <f t="shared" ca="1" si="119"/>
        <v>7113.5625</v>
      </c>
      <c r="BZ469" s="312">
        <f t="shared" ca="1" si="119"/>
        <v>7113.5625</v>
      </c>
      <c r="CA469" s="312">
        <f t="shared" ca="1" si="119"/>
        <v>7113.5625</v>
      </c>
      <c r="CB469" s="312">
        <f t="shared" ca="1" si="119"/>
        <v>7113.5625</v>
      </c>
      <c r="CC469" s="312">
        <f t="shared" ca="1" si="119"/>
        <v>7113.5625</v>
      </c>
      <c r="CD469" s="312">
        <f t="shared" ca="1" si="119"/>
        <v>7113.5625</v>
      </c>
      <c r="CE469" s="312">
        <f ca="1">CD469</f>
        <v>7113.5625</v>
      </c>
    </row>
    <row r="470" spans="47:85">
      <c r="AU470" s="312"/>
      <c r="AV470" s="312"/>
      <c r="AW470" s="312"/>
      <c r="AX470" s="312"/>
      <c r="AY470" s="312"/>
      <c r="AZ470" s="312"/>
      <c r="BA470" s="312"/>
      <c r="BB470" s="312"/>
      <c r="BC470" s="312"/>
      <c r="BD470" s="312"/>
      <c r="BE470" s="312"/>
      <c r="BF470" s="312"/>
      <c r="BG470" s="312"/>
      <c r="BH470" s="312">
        <f ca="1">BH$45/24</f>
        <v>4290.9375</v>
      </c>
      <c r="BI470" s="312">
        <f t="shared" ref="BI470:BX474" ca="1" si="121">BH470</f>
        <v>4290.9375</v>
      </c>
      <c r="BJ470" s="312">
        <f t="shared" ca="1" si="121"/>
        <v>4290.9375</v>
      </c>
      <c r="BK470" s="312">
        <f t="shared" ca="1" si="121"/>
        <v>4290.9375</v>
      </c>
      <c r="BL470" s="312">
        <f t="shared" ca="1" si="121"/>
        <v>4290.9375</v>
      </c>
      <c r="BM470" s="312">
        <f t="shared" ca="1" si="121"/>
        <v>4290.9375</v>
      </c>
      <c r="BN470" s="312">
        <f t="shared" ca="1" si="121"/>
        <v>4290.9375</v>
      </c>
      <c r="BO470" s="312">
        <f t="shared" ca="1" si="121"/>
        <v>4290.9375</v>
      </c>
      <c r="BP470" s="312">
        <f t="shared" ca="1" si="121"/>
        <v>4290.9375</v>
      </c>
      <c r="BQ470" s="312">
        <f t="shared" ca="1" si="121"/>
        <v>4290.9375</v>
      </c>
      <c r="BR470" s="312">
        <f t="shared" ca="1" si="121"/>
        <v>4290.9375</v>
      </c>
      <c r="BS470" s="312">
        <f t="shared" ca="1" si="121"/>
        <v>4290.9375</v>
      </c>
      <c r="BT470" s="312">
        <f t="shared" ca="1" si="121"/>
        <v>4290.9375</v>
      </c>
      <c r="BU470" s="312">
        <f t="shared" ca="1" si="121"/>
        <v>4290.9375</v>
      </c>
      <c r="BV470" s="312">
        <f t="shared" ca="1" si="121"/>
        <v>4290.9375</v>
      </c>
      <c r="BW470" s="312">
        <f t="shared" ca="1" si="121"/>
        <v>4290.9375</v>
      </c>
      <c r="BX470" s="312">
        <f t="shared" ca="1" si="121"/>
        <v>4290.9375</v>
      </c>
      <c r="BY470" s="312">
        <f t="shared" ca="1" si="119"/>
        <v>4290.9375</v>
      </c>
      <c r="BZ470" s="312">
        <f t="shared" ca="1" si="119"/>
        <v>4290.9375</v>
      </c>
      <c r="CA470" s="312">
        <f t="shared" ca="1" si="119"/>
        <v>4290.9375</v>
      </c>
      <c r="CB470" s="312">
        <f t="shared" ca="1" si="119"/>
        <v>4290.9375</v>
      </c>
      <c r="CC470" s="312">
        <f t="shared" ca="1" si="119"/>
        <v>4290.9375</v>
      </c>
      <c r="CD470" s="312">
        <f t="shared" ca="1" si="119"/>
        <v>4290.9375</v>
      </c>
      <c r="CE470" s="312">
        <f t="shared" ca="1" si="119"/>
        <v>4290.9375</v>
      </c>
    </row>
    <row r="471" spans="47:85">
      <c r="AU471" s="312"/>
      <c r="AV471" s="312"/>
      <c r="AW471" s="312"/>
      <c r="AX471" s="312"/>
      <c r="AY471" s="312"/>
      <c r="AZ471" s="312"/>
      <c r="BA471" s="312"/>
      <c r="BB471" s="312"/>
      <c r="BC471" s="312"/>
      <c r="BD471" s="312"/>
      <c r="BE471" s="312"/>
      <c r="BF471" s="312"/>
      <c r="BG471" s="312"/>
      <c r="BH471" s="312">
        <f ca="1">BH$46/24</f>
        <v>5016.875</v>
      </c>
      <c r="BI471" s="312">
        <f t="shared" ca="1" si="121"/>
        <v>5016.875</v>
      </c>
      <c r="BJ471" s="312">
        <f t="shared" ca="1" si="121"/>
        <v>5016.875</v>
      </c>
      <c r="BK471" s="312">
        <f t="shared" ca="1" si="121"/>
        <v>5016.875</v>
      </c>
      <c r="BL471" s="312">
        <f t="shared" ca="1" si="121"/>
        <v>5016.875</v>
      </c>
      <c r="BM471" s="312">
        <f t="shared" ca="1" si="121"/>
        <v>5016.875</v>
      </c>
      <c r="BN471" s="312">
        <f t="shared" ca="1" si="121"/>
        <v>5016.875</v>
      </c>
      <c r="BO471" s="312">
        <f t="shared" ca="1" si="121"/>
        <v>5016.875</v>
      </c>
      <c r="BP471" s="312">
        <f t="shared" ca="1" si="121"/>
        <v>5016.875</v>
      </c>
      <c r="BQ471" s="312">
        <f t="shared" ca="1" si="121"/>
        <v>5016.875</v>
      </c>
      <c r="BR471" s="312">
        <f t="shared" ca="1" si="121"/>
        <v>5016.875</v>
      </c>
      <c r="BS471" s="312">
        <f t="shared" ca="1" si="121"/>
        <v>5016.875</v>
      </c>
      <c r="BT471" s="312">
        <f t="shared" ca="1" si="121"/>
        <v>5016.875</v>
      </c>
      <c r="BU471" s="312">
        <f t="shared" ca="1" si="121"/>
        <v>5016.875</v>
      </c>
      <c r="BV471" s="312">
        <f t="shared" ca="1" si="121"/>
        <v>5016.875</v>
      </c>
      <c r="BW471" s="312">
        <f t="shared" ca="1" si="121"/>
        <v>5016.875</v>
      </c>
      <c r="BX471" s="312">
        <f t="shared" ca="1" si="121"/>
        <v>5016.875</v>
      </c>
      <c r="BY471" s="312">
        <f t="shared" ca="1" si="119"/>
        <v>5016.875</v>
      </c>
      <c r="BZ471" s="312">
        <f t="shared" ca="1" si="119"/>
        <v>5016.875</v>
      </c>
      <c r="CA471" s="312">
        <f t="shared" ca="1" si="119"/>
        <v>5016.875</v>
      </c>
      <c r="CB471" s="312">
        <f t="shared" ca="1" si="119"/>
        <v>5016.875</v>
      </c>
      <c r="CC471" s="312">
        <f t="shared" ca="1" si="119"/>
        <v>5016.875</v>
      </c>
      <c r="CD471" s="312">
        <f t="shared" ca="1" si="119"/>
        <v>5016.875</v>
      </c>
      <c r="CE471" s="312">
        <f t="shared" ca="1" si="119"/>
        <v>5016.875</v>
      </c>
    </row>
    <row r="472" spans="47:85">
      <c r="AU472" s="312"/>
      <c r="AV472" s="312"/>
      <c r="AW472" s="312"/>
      <c r="AX472" s="312"/>
      <c r="AY472" s="312"/>
      <c r="AZ472" s="312"/>
      <c r="BA472" s="312"/>
      <c r="BB472" s="312"/>
      <c r="BC472" s="312"/>
      <c r="BD472" s="312"/>
      <c r="BE472" s="312"/>
      <c r="BF472" s="312"/>
      <c r="BG472" s="312"/>
      <c r="BH472" s="312">
        <f ca="1">BH$47/24</f>
        <v>2867.8125</v>
      </c>
      <c r="BI472" s="312">
        <f t="shared" ca="1" si="121"/>
        <v>2867.8125</v>
      </c>
      <c r="BJ472" s="312">
        <f t="shared" ca="1" si="121"/>
        <v>2867.8125</v>
      </c>
      <c r="BK472" s="312">
        <f t="shared" ca="1" si="121"/>
        <v>2867.8125</v>
      </c>
      <c r="BL472" s="312">
        <f t="shared" ca="1" si="121"/>
        <v>2867.8125</v>
      </c>
      <c r="BM472" s="312">
        <f t="shared" ca="1" si="121"/>
        <v>2867.8125</v>
      </c>
      <c r="BN472" s="312">
        <f t="shared" ca="1" si="121"/>
        <v>2867.8125</v>
      </c>
      <c r="BO472" s="312">
        <f t="shared" ca="1" si="121"/>
        <v>2867.8125</v>
      </c>
      <c r="BP472" s="312">
        <f t="shared" ca="1" si="121"/>
        <v>2867.8125</v>
      </c>
      <c r="BQ472" s="312">
        <f t="shared" ca="1" si="121"/>
        <v>2867.8125</v>
      </c>
      <c r="BR472" s="312">
        <f t="shared" ca="1" si="121"/>
        <v>2867.8125</v>
      </c>
      <c r="BS472" s="312">
        <f t="shared" ca="1" si="121"/>
        <v>2867.8125</v>
      </c>
      <c r="BT472" s="312">
        <f t="shared" ca="1" si="121"/>
        <v>2867.8125</v>
      </c>
      <c r="BU472" s="312">
        <f t="shared" ca="1" si="121"/>
        <v>2867.8125</v>
      </c>
      <c r="BV472" s="312">
        <f t="shared" ca="1" si="121"/>
        <v>2867.8125</v>
      </c>
      <c r="BW472" s="312">
        <f t="shared" ca="1" si="121"/>
        <v>2867.8125</v>
      </c>
      <c r="BX472" s="312">
        <f t="shared" ca="1" si="121"/>
        <v>2867.8125</v>
      </c>
      <c r="BY472" s="312">
        <f t="shared" ca="1" si="119"/>
        <v>2867.8125</v>
      </c>
      <c r="BZ472" s="312">
        <f t="shared" ca="1" si="119"/>
        <v>2867.8125</v>
      </c>
      <c r="CA472" s="312">
        <f t="shared" ca="1" si="119"/>
        <v>2867.8125</v>
      </c>
      <c r="CB472" s="312">
        <f t="shared" ca="1" si="119"/>
        <v>2867.8125</v>
      </c>
      <c r="CC472" s="312">
        <f t="shared" ca="1" si="119"/>
        <v>2867.8125</v>
      </c>
      <c r="CD472" s="312">
        <f t="shared" ca="1" si="119"/>
        <v>2867.8125</v>
      </c>
      <c r="CE472" s="312">
        <f t="shared" ca="1" si="119"/>
        <v>2867.8125</v>
      </c>
    </row>
    <row r="473" spans="47:85">
      <c r="AU473" s="312"/>
      <c r="AV473" s="312"/>
      <c r="AW473" s="312"/>
      <c r="AX473" s="312"/>
      <c r="AY473" s="312"/>
      <c r="AZ473" s="312"/>
      <c r="BA473" s="312"/>
      <c r="BB473" s="312"/>
      <c r="BC473" s="312"/>
      <c r="BD473" s="312"/>
      <c r="BE473" s="312"/>
      <c r="BF473" s="312"/>
      <c r="BG473" s="312"/>
      <c r="BH473" s="312">
        <f ca="1">BH$47/24</f>
        <v>2867.8125</v>
      </c>
      <c r="BI473" s="312">
        <f t="shared" ca="1" si="121"/>
        <v>2867.8125</v>
      </c>
      <c r="BJ473" s="312">
        <f t="shared" ca="1" si="121"/>
        <v>2867.8125</v>
      </c>
      <c r="BK473" s="312">
        <f t="shared" ca="1" si="121"/>
        <v>2867.8125</v>
      </c>
      <c r="BL473" s="312">
        <f t="shared" ca="1" si="121"/>
        <v>2867.8125</v>
      </c>
      <c r="BM473" s="312">
        <f t="shared" ca="1" si="121"/>
        <v>2867.8125</v>
      </c>
      <c r="BN473" s="312">
        <f t="shared" ca="1" si="121"/>
        <v>2867.8125</v>
      </c>
      <c r="BO473" s="312">
        <f t="shared" ca="1" si="121"/>
        <v>2867.8125</v>
      </c>
      <c r="BP473" s="312">
        <f t="shared" ca="1" si="121"/>
        <v>2867.8125</v>
      </c>
      <c r="BQ473" s="312">
        <f t="shared" ca="1" si="121"/>
        <v>2867.8125</v>
      </c>
      <c r="BR473" s="312">
        <f t="shared" ca="1" si="121"/>
        <v>2867.8125</v>
      </c>
      <c r="BS473" s="312">
        <f t="shared" ca="1" si="121"/>
        <v>2867.8125</v>
      </c>
      <c r="BT473" s="312">
        <f t="shared" ca="1" si="121"/>
        <v>2867.8125</v>
      </c>
      <c r="BU473" s="312">
        <f t="shared" ca="1" si="121"/>
        <v>2867.8125</v>
      </c>
      <c r="BV473" s="312">
        <f t="shared" ca="1" si="121"/>
        <v>2867.8125</v>
      </c>
      <c r="BW473" s="312">
        <f t="shared" ca="1" si="121"/>
        <v>2867.8125</v>
      </c>
      <c r="BX473" s="312">
        <f t="shared" ca="1" si="121"/>
        <v>2867.8125</v>
      </c>
      <c r="BY473" s="312">
        <f t="shared" ca="1" si="119"/>
        <v>2867.8125</v>
      </c>
      <c r="BZ473" s="312">
        <f t="shared" ca="1" si="119"/>
        <v>2867.8125</v>
      </c>
      <c r="CA473" s="312">
        <f t="shared" ca="1" si="119"/>
        <v>2867.8125</v>
      </c>
      <c r="CB473" s="312">
        <f t="shared" ca="1" si="119"/>
        <v>2867.8125</v>
      </c>
      <c r="CC473" s="312">
        <f t="shared" ca="1" si="119"/>
        <v>2867.8125</v>
      </c>
      <c r="CD473" s="312">
        <f t="shared" ca="1" si="119"/>
        <v>2867.8125</v>
      </c>
      <c r="CE473" s="312">
        <f t="shared" ca="1" si="119"/>
        <v>2867.8125</v>
      </c>
    </row>
    <row r="474" spans="47:85">
      <c r="AU474" s="312"/>
      <c r="AV474" s="312"/>
      <c r="AW474" s="312"/>
      <c r="AX474" s="312"/>
      <c r="AY474" s="312"/>
      <c r="AZ474" s="312"/>
      <c r="BA474" s="312"/>
      <c r="BB474" s="312"/>
      <c r="BC474" s="312"/>
      <c r="BD474" s="312"/>
      <c r="BE474" s="312"/>
      <c r="BF474" s="312"/>
      <c r="BG474" s="312"/>
      <c r="BH474" s="312"/>
      <c r="BI474" s="312">
        <f ca="1">BI$44/24</f>
        <v>7115.625</v>
      </c>
      <c r="BJ474" s="312">
        <f ca="1">BI474</f>
        <v>7115.625</v>
      </c>
      <c r="BK474" s="312">
        <f t="shared" ca="1" si="121"/>
        <v>7115.625</v>
      </c>
      <c r="BL474" s="312">
        <f t="shared" ca="1" si="121"/>
        <v>7115.625</v>
      </c>
      <c r="BM474" s="312">
        <f t="shared" ca="1" si="121"/>
        <v>7115.625</v>
      </c>
      <c r="BN474" s="312">
        <f t="shared" ca="1" si="121"/>
        <v>7115.625</v>
      </c>
      <c r="BO474" s="312">
        <f t="shared" ca="1" si="121"/>
        <v>7115.625</v>
      </c>
      <c r="BP474" s="312">
        <f t="shared" ca="1" si="121"/>
        <v>7115.625</v>
      </c>
      <c r="BQ474" s="312">
        <f t="shared" ca="1" si="121"/>
        <v>7115.625</v>
      </c>
      <c r="BR474" s="312">
        <f t="shared" ca="1" si="121"/>
        <v>7115.625</v>
      </c>
      <c r="BS474" s="312">
        <f t="shared" ca="1" si="121"/>
        <v>7115.625</v>
      </c>
      <c r="BT474" s="312">
        <f t="shared" ca="1" si="121"/>
        <v>7115.625</v>
      </c>
      <c r="BU474" s="312">
        <f t="shared" ca="1" si="121"/>
        <v>7115.625</v>
      </c>
      <c r="BV474" s="312">
        <f t="shared" ca="1" si="121"/>
        <v>7115.625</v>
      </c>
      <c r="BW474" s="312">
        <f t="shared" ca="1" si="121"/>
        <v>7115.625</v>
      </c>
      <c r="BX474" s="312">
        <f t="shared" ca="1" si="121"/>
        <v>7115.625</v>
      </c>
      <c r="BY474" s="312">
        <f t="shared" ca="1" si="119"/>
        <v>7115.625</v>
      </c>
      <c r="BZ474" s="312">
        <f t="shared" ca="1" si="119"/>
        <v>7115.625</v>
      </c>
      <c r="CA474" s="312">
        <f t="shared" ca="1" si="119"/>
        <v>7115.625</v>
      </c>
      <c r="CB474" s="312">
        <f t="shared" ca="1" si="119"/>
        <v>7115.625</v>
      </c>
      <c r="CC474" s="312">
        <f t="shared" ca="1" si="119"/>
        <v>7115.625</v>
      </c>
      <c r="CD474" s="312">
        <f t="shared" ca="1" si="119"/>
        <v>7115.625</v>
      </c>
      <c r="CE474" s="312">
        <f t="shared" ca="1" si="119"/>
        <v>7115.625</v>
      </c>
      <c r="CF474" s="312">
        <f ca="1">CE474</f>
        <v>7115.625</v>
      </c>
    </row>
    <row r="475" spans="47:85">
      <c r="AU475" s="312"/>
      <c r="AV475" s="312"/>
      <c r="AW475" s="312"/>
      <c r="AX475" s="312"/>
      <c r="AY475" s="312"/>
      <c r="AZ475" s="312"/>
      <c r="BA475" s="312"/>
      <c r="BB475" s="312"/>
      <c r="BC475" s="312"/>
      <c r="BD475" s="312"/>
      <c r="BE475" s="312"/>
      <c r="BF475" s="312"/>
      <c r="BG475" s="312"/>
      <c r="BH475" s="312"/>
      <c r="BI475" s="312">
        <f ca="1">BI$45/24</f>
        <v>4290.9375</v>
      </c>
      <c r="BJ475" s="312">
        <f t="shared" ref="BJ475:BY479" ca="1" si="122">BI475</f>
        <v>4290.9375</v>
      </c>
      <c r="BK475" s="312">
        <f t="shared" ca="1" si="122"/>
        <v>4290.9375</v>
      </c>
      <c r="BL475" s="312">
        <f t="shared" ca="1" si="122"/>
        <v>4290.9375</v>
      </c>
      <c r="BM475" s="312">
        <f t="shared" ca="1" si="122"/>
        <v>4290.9375</v>
      </c>
      <c r="BN475" s="312">
        <f t="shared" ca="1" si="122"/>
        <v>4290.9375</v>
      </c>
      <c r="BO475" s="312">
        <f t="shared" ca="1" si="122"/>
        <v>4290.9375</v>
      </c>
      <c r="BP475" s="312">
        <f t="shared" ca="1" si="122"/>
        <v>4290.9375</v>
      </c>
      <c r="BQ475" s="312">
        <f t="shared" ca="1" si="122"/>
        <v>4290.9375</v>
      </c>
      <c r="BR475" s="312">
        <f t="shared" ca="1" si="122"/>
        <v>4290.9375</v>
      </c>
      <c r="BS475" s="312">
        <f t="shared" ca="1" si="122"/>
        <v>4290.9375</v>
      </c>
      <c r="BT475" s="312">
        <f t="shared" ca="1" si="122"/>
        <v>4290.9375</v>
      </c>
      <c r="BU475" s="312">
        <f t="shared" ca="1" si="122"/>
        <v>4290.9375</v>
      </c>
      <c r="BV475" s="312">
        <f t="shared" ca="1" si="122"/>
        <v>4290.9375</v>
      </c>
      <c r="BW475" s="312">
        <f t="shared" ca="1" si="122"/>
        <v>4290.9375</v>
      </c>
      <c r="BX475" s="312">
        <f t="shared" ca="1" si="122"/>
        <v>4290.9375</v>
      </c>
      <c r="BY475" s="312">
        <f t="shared" ca="1" si="122"/>
        <v>4290.9375</v>
      </c>
      <c r="BZ475" s="312">
        <f t="shared" ca="1" si="119"/>
        <v>4290.9375</v>
      </c>
      <c r="CA475" s="312">
        <f t="shared" ca="1" si="119"/>
        <v>4290.9375</v>
      </c>
      <c r="CB475" s="312">
        <f t="shared" ca="1" si="119"/>
        <v>4290.9375</v>
      </c>
      <c r="CC475" s="312">
        <f t="shared" ca="1" si="119"/>
        <v>4290.9375</v>
      </c>
      <c r="CD475" s="312">
        <f t="shared" ca="1" si="119"/>
        <v>4290.9375</v>
      </c>
      <c r="CE475" s="312">
        <f t="shared" ca="1" si="119"/>
        <v>4290.9375</v>
      </c>
      <c r="CF475" s="312">
        <f t="shared" ca="1" si="119"/>
        <v>4290.9375</v>
      </c>
    </row>
    <row r="476" spans="47:85">
      <c r="AU476" s="312"/>
      <c r="AV476" s="312"/>
      <c r="AW476" s="312"/>
      <c r="AX476" s="312"/>
      <c r="AY476" s="312"/>
      <c r="AZ476" s="312"/>
      <c r="BA476" s="312"/>
      <c r="BB476" s="312"/>
      <c r="BC476" s="312"/>
      <c r="BD476" s="312"/>
      <c r="BE476" s="312"/>
      <c r="BF476" s="312"/>
      <c r="BG476" s="312"/>
      <c r="BH476" s="312"/>
      <c r="BI476" s="312">
        <f ca="1">BI$46/24</f>
        <v>5016.875</v>
      </c>
      <c r="BJ476" s="312">
        <f t="shared" ca="1" si="122"/>
        <v>5016.875</v>
      </c>
      <c r="BK476" s="312">
        <f t="shared" ca="1" si="122"/>
        <v>5016.875</v>
      </c>
      <c r="BL476" s="312">
        <f t="shared" ca="1" si="122"/>
        <v>5016.875</v>
      </c>
      <c r="BM476" s="312">
        <f t="shared" ca="1" si="122"/>
        <v>5016.875</v>
      </c>
      <c r="BN476" s="312">
        <f t="shared" ca="1" si="122"/>
        <v>5016.875</v>
      </c>
      <c r="BO476" s="312">
        <f t="shared" ca="1" si="122"/>
        <v>5016.875</v>
      </c>
      <c r="BP476" s="312">
        <f t="shared" ca="1" si="122"/>
        <v>5016.875</v>
      </c>
      <c r="BQ476" s="312">
        <f t="shared" ca="1" si="122"/>
        <v>5016.875</v>
      </c>
      <c r="BR476" s="312">
        <f t="shared" ca="1" si="122"/>
        <v>5016.875</v>
      </c>
      <c r="BS476" s="312">
        <f t="shared" ca="1" si="122"/>
        <v>5016.875</v>
      </c>
      <c r="BT476" s="312">
        <f t="shared" ca="1" si="122"/>
        <v>5016.875</v>
      </c>
      <c r="BU476" s="312">
        <f t="shared" ca="1" si="122"/>
        <v>5016.875</v>
      </c>
      <c r="BV476" s="312">
        <f t="shared" ca="1" si="122"/>
        <v>5016.875</v>
      </c>
      <c r="BW476" s="312">
        <f t="shared" ca="1" si="122"/>
        <v>5016.875</v>
      </c>
      <c r="BX476" s="312">
        <f t="shared" ca="1" si="122"/>
        <v>5016.875</v>
      </c>
      <c r="BY476" s="312">
        <f t="shared" ca="1" si="122"/>
        <v>5016.875</v>
      </c>
      <c r="BZ476" s="312">
        <f t="shared" ca="1" si="119"/>
        <v>5016.875</v>
      </c>
      <c r="CA476" s="312">
        <f t="shared" ca="1" si="119"/>
        <v>5016.875</v>
      </c>
      <c r="CB476" s="312">
        <f t="shared" ca="1" si="119"/>
        <v>5016.875</v>
      </c>
      <c r="CC476" s="312">
        <f t="shared" ca="1" si="119"/>
        <v>5016.875</v>
      </c>
      <c r="CD476" s="312">
        <f t="shared" ca="1" si="119"/>
        <v>5016.875</v>
      </c>
      <c r="CE476" s="312">
        <f t="shared" ca="1" si="119"/>
        <v>5016.875</v>
      </c>
      <c r="CF476" s="312">
        <f t="shared" ca="1" si="119"/>
        <v>5016.875</v>
      </c>
    </row>
    <row r="477" spans="47:85">
      <c r="AU477" s="312"/>
      <c r="AV477" s="312"/>
      <c r="AW477" s="312"/>
      <c r="AX477" s="312"/>
      <c r="AY477" s="312"/>
      <c r="AZ477" s="312"/>
      <c r="BA477" s="312"/>
      <c r="BB477" s="312"/>
      <c r="BC477" s="312"/>
      <c r="BD477" s="312"/>
      <c r="BE477" s="312"/>
      <c r="BF477" s="312"/>
      <c r="BG477" s="312"/>
      <c r="BH477" s="312"/>
      <c r="BI477" s="312">
        <f ca="1">BI$47/24</f>
        <v>2867.8125</v>
      </c>
      <c r="BJ477" s="312">
        <f t="shared" ca="1" si="122"/>
        <v>2867.8125</v>
      </c>
      <c r="BK477" s="312">
        <f t="shared" ca="1" si="122"/>
        <v>2867.8125</v>
      </c>
      <c r="BL477" s="312">
        <f t="shared" ca="1" si="122"/>
        <v>2867.8125</v>
      </c>
      <c r="BM477" s="312">
        <f t="shared" ca="1" si="122"/>
        <v>2867.8125</v>
      </c>
      <c r="BN477" s="312">
        <f t="shared" ca="1" si="122"/>
        <v>2867.8125</v>
      </c>
      <c r="BO477" s="312">
        <f t="shared" ca="1" si="122"/>
        <v>2867.8125</v>
      </c>
      <c r="BP477" s="312">
        <f t="shared" ca="1" si="122"/>
        <v>2867.8125</v>
      </c>
      <c r="BQ477" s="312">
        <f t="shared" ca="1" si="122"/>
        <v>2867.8125</v>
      </c>
      <c r="BR477" s="312">
        <f t="shared" ca="1" si="122"/>
        <v>2867.8125</v>
      </c>
      <c r="BS477" s="312">
        <f t="shared" ca="1" si="122"/>
        <v>2867.8125</v>
      </c>
      <c r="BT477" s="312">
        <f t="shared" ca="1" si="122"/>
        <v>2867.8125</v>
      </c>
      <c r="BU477" s="312">
        <f t="shared" ca="1" si="122"/>
        <v>2867.8125</v>
      </c>
      <c r="BV477" s="312">
        <f t="shared" ca="1" si="122"/>
        <v>2867.8125</v>
      </c>
      <c r="BW477" s="312">
        <f t="shared" ca="1" si="122"/>
        <v>2867.8125</v>
      </c>
      <c r="BX477" s="312">
        <f t="shared" ca="1" si="122"/>
        <v>2867.8125</v>
      </c>
      <c r="BY477" s="312">
        <f t="shared" ca="1" si="122"/>
        <v>2867.8125</v>
      </c>
      <c r="BZ477" s="312">
        <f t="shared" ca="1" si="119"/>
        <v>2867.8125</v>
      </c>
      <c r="CA477" s="312">
        <f t="shared" ca="1" si="119"/>
        <v>2867.8125</v>
      </c>
      <c r="CB477" s="312">
        <f t="shared" ca="1" si="119"/>
        <v>2867.8125</v>
      </c>
      <c r="CC477" s="312">
        <f t="shared" ca="1" si="119"/>
        <v>2867.8125</v>
      </c>
      <c r="CD477" s="312">
        <f t="shared" ca="1" si="119"/>
        <v>2867.8125</v>
      </c>
      <c r="CE477" s="312">
        <f t="shared" ca="1" si="119"/>
        <v>2867.8125</v>
      </c>
      <c r="CF477" s="312">
        <f t="shared" ca="1" si="119"/>
        <v>2867.8125</v>
      </c>
    </row>
    <row r="478" spans="47:85">
      <c r="AU478" s="312"/>
      <c r="AV478" s="312"/>
      <c r="AW478" s="312"/>
      <c r="AX478" s="312"/>
      <c r="AY478" s="312"/>
      <c r="AZ478" s="312"/>
      <c r="BA478" s="312"/>
      <c r="BB478" s="312"/>
      <c r="BC478" s="312"/>
      <c r="BD478" s="312"/>
      <c r="BE478" s="312"/>
      <c r="BF478" s="312"/>
      <c r="BG478" s="312"/>
      <c r="BH478" s="312"/>
      <c r="BI478" s="312">
        <f ca="1">BI$47/24</f>
        <v>2867.8125</v>
      </c>
      <c r="BJ478" s="312">
        <f t="shared" ca="1" si="122"/>
        <v>2867.8125</v>
      </c>
      <c r="BK478" s="312">
        <f t="shared" ca="1" si="122"/>
        <v>2867.8125</v>
      </c>
      <c r="BL478" s="312">
        <f t="shared" ca="1" si="122"/>
        <v>2867.8125</v>
      </c>
      <c r="BM478" s="312">
        <f t="shared" ca="1" si="122"/>
        <v>2867.8125</v>
      </c>
      <c r="BN478" s="312">
        <f t="shared" ca="1" si="122"/>
        <v>2867.8125</v>
      </c>
      <c r="BO478" s="312">
        <f t="shared" ca="1" si="122"/>
        <v>2867.8125</v>
      </c>
      <c r="BP478" s="312">
        <f t="shared" ca="1" si="122"/>
        <v>2867.8125</v>
      </c>
      <c r="BQ478" s="312">
        <f t="shared" ca="1" si="122"/>
        <v>2867.8125</v>
      </c>
      <c r="BR478" s="312">
        <f t="shared" ca="1" si="122"/>
        <v>2867.8125</v>
      </c>
      <c r="BS478" s="312">
        <f t="shared" ca="1" si="122"/>
        <v>2867.8125</v>
      </c>
      <c r="BT478" s="312">
        <f t="shared" ca="1" si="122"/>
        <v>2867.8125</v>
      </c>
      <c r="BU478" s="312">
        <f t="shared" ca="1" si="122"/>
        <v>2867.8125</v>
      </c>
      <c r="BV478" s="312">
        <f t="shared" ca="1" si="122"/>
        <v>2867.8125</v>
      </c>
      <c r="BW478" s="312">
        <f t="shared" ca="1" si="122"/>
        <v>2867.8125</v>
      </c>
      <c r="BX478" s="312">
        <f t="shared" ca="1" si="122"/>
        <v>2867.8125</v>
      </c>
      <c r="BY478" s="312">
        <f t="shared" ca="1" si="122"/>
        <v>2867.8125</v>
      </c>
      <c r="BZ478" s="312">
        <f t="shared" ca="1" si="119"/>
        <v>2867.8125</v>
      </c>
      <c r="CA478" s="312">
        <f t="shared" ca="1" si="119"/>
        <v>2867.8125</v>
      </c>
      <c r="CB478" s="312">
        <f t="shared" ca="1" si="119"/>
        <v>2867.8125</v>
      </c>
      <c r="CC478" s="312">
        <f t="shared" ca="1" si="119"/>
        <v>2867.8125</v>
      </c>
      <c r="CD478" s="312">
        <f t="shared" ca="1" si="119"/>
        <v>2867.8125</v>
      </c>
      <c r="CE478" s="312">
        <f t="shared" ca="1" si="119"/>
        <v>2867.8125</v>
      </c>
      <c r="CF478" s="312">
        <f t="shared" ca="1" si="119"/>
        <v>2867.8125</v>
      </c>
    </row>
    <row r="479" spans="47:85">
      <c r="AU479" s="312"/>
      <c r="AV479" s="312"/>
      <c r="AW479" s="312"/>
      <c r="AX479" s="312"/>
      <c r="AY479" s="312"/>
      <c r="AZ479" s="312"/>
      <c r="BA479" s="312"/>
      <c r="BB479" s="312"/>
      <c r="BC479" s="312"/>
      <c r="BD479" s="312"/>
      <c r="BE479" s="312"/>
      <c r="BF479" s="312"/>
      <c r="BG479" s="312"/>
      <c r="BH479" s="312"/>
      <c r="BI479" s="312"/>
      <c r="BJ479" s="312">
        <f ca="1">BJ$44/24</f>
        <v>7115.625</v>
      </c>
      <c r="BK479" s="312">
        <f ca="1">BJ479</f>
        <v>7115.625</v>
      </c>
      <c r="BL479" s="312">
        <f t="shared" ca="1" si="122"/>
        <v>7115.625</v>
      </c>
      <c r="BM479" s="312">
        <f t="shared" ca="1" si="122"/>
        <v>7115.625</v>
      </c>
      <c r="BN479" s="312">
        <f t="shared" ca="1" si="122"/>
        <v>7115.625</v>
      </c>
      <c r="BO479" s="312">
        <f t="shared" ca="1" si="122"/>
        <v>7115.625</v>
      </c>
      <c r="BP479" s="312">
        <f t="shared" ca="1" si="122"/>
        <v>7115.625</v>
      </c>
      <c r="BQ479" s="312">
        <f t="shared" ca="1" si="122"/>
        <v>7115.625</v>
      </c>
      <c r="BR479" s="312">
        <f t="shared" ca="1" si="122"/>
        <v>7115.625</v>
      </c>
      <c r="BS479" s="312">
        <f t="shared" ca="1" si="122"/>
        <v>7115.625</v>
      </c>
      <c r="BT479" s="312">
        <f t="shared" ca="1" si="122"/>
        <v>7115.625</v>
      </c>
      <c r="BU479" s="312">
        <f t="shared" ca="1" si="122"/>
        <v>7115.625</v>
      </c>
      <c r="BV479" s="312">
        <f t="shared" ca="1" si="122"/>
        <v>7115.625</v>
      </c>
      <c r="BW479" s="312">
        <f t="shared" ca="1" si="122"/>
        <v>7115.625</v>
      </c>
      <c r="BX479" s="312">
        <f t="shared" ca="1" si="122"/>
        <v>7115.625</v>
      </c>
      <c r="BY479" s="312">
        <f t="shared" ca="1" si="122"/>
        <v>7115.625</v>
      </c>
      <c r="BZ479" s="312">
        <f t="shared" ca="1" si="119"/>
        <v>7115.625</v>
      </c>
      <c r="CA479" s="312">
        <f t="shared" ca="1" si="119"/>
        <v>7115.625</v>
      </c>
      <c r="CB479" s="312">
        <f t="shared" ca="1" si="119"/>
        <v>7115.625</v>
      </c>
      <c r="CC479" s="312">
        <f t="shared" ca="1" si="119"/>
        <v>7115.625</v>
      </c>
      <c r="CD479" s="312">
        <f t="shared" ca="1" si="119"/>
        <v>7115.625</v>
      </c>
      <c r="CE479" s="312">
        <f t="shared" ca="1" si="119"/>
        <v>7115.625</v>
      </c>
      <c r="CF479" s="312">
        <f t="shared" ca="1" si="119"/>
        <v>7115.625</v>
      </c>
      <c r="CG479" s="312">
        <f ca="1">CF479</f>
        <v>7115.625</v>
      </c>
    </row>
    <row r="480" spans="47:85">
      <c r="AU480" s="312"/>
      <c r="AV480" s="312"/>
      <c r="AW480" s="312"/>
      <c r="AX480" s="312"/>
      <c r="AY480" s="312"/>
      <c r="AZ480" s="312"/>
      <c r="BA480" s="312"/>
      <c r="BB480" s="312"/>
      <c r="BC480" s="312"/>
      <c r="BD480" s="312"/>
      <c r="BE480" s="312"/>
      <c r="BF480" s="312"/>
      <c r="BG480" s="312"/>
      <c r="BH480" s="312"/>
      <c r="BI480" s="312"/>
      <c r="BJ480" s="312">
        <f ca="1">BJ$45/24</f>
        <v>4290.9375</v>
      </c>
      <c r="BK480" s="312">
        <f t="shared" ref="BK480:BZ484" ca="1" si="123">BJ480</f>
        <v>4290.9375</v>
      </c>
      <c r="BL480" s="312">
        <f t="shared" ca="1" si="123"/>
        <v>4290.9375</v>
      </c>
      <c r="BM480" s="312">
        <f t="shared" ca="1" si="123"/>
        <v>4290.9375</v>
      </c>
      <c r="BN480" s="312">
        <f t="shared" ca="1" si="123"/>
        <v>4290.9375</v>
      </c>
      <c r="BO480" s="312">
        <f t="shared" ca="1" si="123"/>
        <v>4290.9375</v>
      </c>
      <c r="BP480" s="312">
        <f t="shared" ca="1" si="123"/>
        <v>4290.9375</v>
      </c>
      <c r="BQ480" s="312">
        <f t="shared" ca="1" si="123"/>
        <v>4290.9375</v>
      </c>
      <c r="BR480" s="312">
        <f t="shared" ca="1" si="123"/>
        <v>4290.9375</v>
      </c>
      <c r="BS480" s="312">
        <f t="shared" ca="1" si="123"/>
        <v>4290.9375</v>
      </c>
      <c r="BT480" s="312">
        <f t="shared" ca="1" si="123"/>
        <v>4290.9375</v>
      </c>
      <c r="BU480" s="312">
        <f t="shared" ca="1" si="123"/>
        <v>4290.9375</v>
      </c>
      <c r="BV480" s="312">
        <f t="shared" ca="1" si="123"/>
        <v>4290.9375</v>
      </c>
      <c r="BW480" s="312">
        <f t="shared" ca="1" si="123"/>
        <v>4290.9375</v>
      </c>
      <c r="BX480" s="312">
        <f t="shared" ca="1" si="123"/>
        <v>4290.9375</v>
      </c>
      <c r="BY480" s="312">
        <f t="shared" ca="1" si="123"/>
        <v>4290.9375</v>
      </c>
      <c r="BZ480" s="312">
        <f t="shared" ca="1" si="123"/>
        <v>4290.9375</v>
      </c>
      <c r="CA480" s="312">
        <f t="shared" ref="CA480:CJ495" ca="1" si="124">BZ480</f>
        <v>4290.9375</v>
      </c>
      <c r="CB480" s="312">
        <f t="shared" ca="1" si="124"/>
        <v>4290.9375</v>
      </c>
      <c r="CC480" s="312">
        <f t="shared" ca="1" si="124"/>
        <v>4290.9375</v>
      </c>
      <c r="CD480" s="312">
        <f t="shared" ca="1" si="124"/>
        <v>4290.9375</v>
      </c>
      <c r="CE480" s="312">
        <f t="shared" ca="1" si="124"/>
        <v>4290.9375</v>
      </c>
      <c r="CF480" s="312">
        <f t="shared" ca="1" si="124"/>
        <v>4290.9375</v>
      </c>
      <c r="CG480" s="312">
        <f t="shared" ca="1" si="124"/>
        <v>4290.9375</v>
      </c>
    </row>
    <row r="481" spans="47:88">
      <c r="AU481" s="312"/>
      <c r="AV481" s="312"/>
      <c r="AW481" s="312"/>
      <c r="AX481" s="312"/>
      <c r="AY481" s="312"/>
      <c r="AZ481" s="312"/>
      <c r="BA481" s="312"/>
      <c r="BB481" s="312"/>
      <c r="BC481" s="312"/>
      <c r="BD481" s="312"/>
      <c r="BE481" s="312"/>
      <c r="BF481" s="312"/>
      <c r="BG481" s="312"/>
      <c r="BH481" s="312"/>
      <c r="BI481" s="312"/>
      <c r="BJ481" s="312">
        <f ca="1">BJ$46/24</f>
        <v>5016.875</v>
      </c>
      <c r="BK481" s="312">
        <f t="shared" ca="1" si="123"/>
        <v>5016.875</v>
      </c>
      <c r="BL481" s="312">
        <f t="shared" ca="1" si="123"/>
        <v>5016.875</v>
      </c>
      <c r="BM481" s="312">
        <f t="shared" ca="1" si="123"/>
        <v>5016.875</v>
      </c>
      <c r="BN481" s="312">
        <f t="shared" ca="1" si="123"/>
        <v>5016.875</v>
      </c>
      <c r="BO481" s="312">
        <f t="shared" ca="1" si="123"/>
        <v>5016.875</v>
      </c>
      <c r="BP481" s="312">
        <f t="shared" ca="1" si="123"/>
        <v>5016.875</v>
      </c>
      <c r="BQ481" s="312">
        <f t="shared" ca="1" si="123"/>
        <v>5016.875</v>
      </c>
      <c r="BR481" s="312">
        <f t="shared" ca="1" si="123"/>
        <v>5016.875</v>
      </c>
      <c r="BS481" s="312">
        <f t="shared" ca="1" si="123"/>
        <v>5016.875</v>
      </c>
      <c r="BT481" s="312">
        <f t="shared" ca="1" si="123"/>
        <v>5016.875</v>
      </c>
      <c r="BU481" s="312">
        <f t="shared" ca="1" si="123"/>
        <v>5016.875</v>
      </c>
      <c r="BV481" s="312">
        <f t="shared" ca="1" si="123"/>
        <v>5016.875</v>
      </c>
      <c r="BW481" s="312">
        <f t="shared" ca="1" si="123"/>
        <v>5016.875</v>
      </c>
      <c r="BX481" s="312">
        <f t="shared" ca="1" si="123"/>
        <v>5016.875</v>
      </c>
      <c r="BY481" s="312">
        <f t="shared" ca="1" si="123"/>
        <v>5016.875</v>
      </c>
      <c r="BZ481" s="312">
        <f t="shared" ca="1" si="123"/>
        <v>5016.875</v>
      </c>
      <c r="CA481" s="312">
        <f t="shared" ca="1" si="124"/>
        <v>5016.875</v>
      </c>
      <c r="CB481" s="312">
        <f t="shared" ca="1" si="124"/>
        <v>5016.875</v>
      </c>
      <c r="CC481" s="312">
        <f t="shared" ca="1" si="124"/>
        <v>5016.875</v>
      </c>
      <c r="CD481" s="312">
        <f t="shared" ca="1" si="124"/>
        <v>5016.875</v>
      </c>
      <c r="CE481" s="312">
        <f t="shared" ca="1" si="124"/>
        <v>5016.875</v>
      </c>
      <c r="CF481" s="312">
        <f t="shared" ca="1" si="124"/>
        <v>5016.875</v>
      </c>
      <c r="CG481" s="312">
        <f t="shared" ca="1" si="124"/>
        <v>5016.875</v>
      </c>
    </row>
    <row r="482" spans="47:88">
      <c r="AU482" s="312"/>
      <c r="AV482" s="312"/>
      <c r="AW482" s="312"/>
      <c r="AX482" s="312"/>
      <c r="AY482" s="312"/>
      <c r="AZ482" s="312"/>
      <c r="BA482" s="312"/>
      <c r="BB482" s="312"/>
      <c r="BC482" s="312"/>
      <c r="BD482" s="312"/>
      <c r="BE482" s="312"/>
      <c r="BF482" s="312"/>
      <c r="BG482" s="312"/>
      <c r="BH482" s="312"/>
      <c r="BI482" s="312"/>
      <c r="BJ482" s="312">
        <f ca="1">BJ$47/24</f>
        <v>2867.8125</v>
      </c>
      <c r="BK482" s="312">
        <f t="shared" ca="1" si="123"/>
        <v>2867.8125</v>
      </c>
      <c r="BL482" s="312">
        <f t="shared" ca="1" si="123"/>
        <v>2867.8125</v>
      </c>
      <c r="BM482" s="312">
        <f t="shared" ca="1" si="123"/>
        <v>2867.8125</v>
      </c>
      <c r="BN482" s="312">
        <f t="shared" ca="1" si="123"/>
        <v>2867.8125</v>
      </c>
      <c r="BO482" s="312">
        <f t="shared" ca="1" si="123"/>
        <v>2867.8125</v>
      </c>
      <c r="BP482" s="312">
        <f t="shared" ca="1" si="123"/>
        <v>2867.8125</v>
      </c>
      <c r="BQ482" s="312">
        <f t="shared" ca="1" si="123"/>
        <v>2867.8125</v>
      </c>
      <c r="BR482" s="312">
        <f t="shared" ca="1" si="123"/>
        <v>2867.8125</v>
      </c>
      <c r="BS482" s="312">
        <f t="shared" ca="1" si="123"/>
        <v>2867.8125</v>
      </c>
      <c r="BT482" s="312">
        <f t="shared" ca="1" si="123"/>
        <v>2867.8125</v>
      </c>
      <c r="BU482" s="312">
        <f t="shared" ca="1" si="123"/>
        <v>2867.8125</v>
      </c>
      <c r="BV482" s="312">
        <f t="shared" ca="1" si="123"/>
        <v>2867.8125</v>
      </c>
      <c r="BW482" s="312">
        <f t="shared" ca="1" si="123"/>
        <v>2867.8125</v>
      </c>
      <c r="BX482" s="312">
        <f t="shared" ca="1" si="123"/>
        <v>2867.8125</v>
      </c>
      <c r="BY482" s="312">
        <f t="shared" ca="1" si="123"/>
        <v>2867.8125</v>
      </c>
      <c r="BZ482" s="312">
        <f t="shared" ca="1" si="123"/>
        <v>2867.8125</v>
      </c>
      <c r="CA482" s="312">
        <f t="shared" ca="1" si="124"/>
        <v>2867.8125</v>
      </c>
      <c r="CB482" s="312">
        <f t="shared" ca="1" si="124"/>
        <v>2867.8125</v>
      </c>
      <c r="CC482" s="312">
        <f t="shared" ca="1" si="124"/>
        <v>2867.8125</v>
      </c>
      <c r="CD482" s="312">
        <f t="shared" ca="1" si="124"/>
        <v>2867.8125</v>
      </c>
      <c r="CE482" s="312">
        <f t="shared" ca="1" si="124"/>
        <v>2867.8125</v>
      </c>
      <c r="CF482" s="312">
        <f t="shared" ca="1" si="124"/>
        <v>2867.8125</v>
      </c>
      <c r="CG482" s="312">
        <f t="shared" ca="1" si="124"/>
        <v>2867.8125</v>
      </c>
    </row>
    <row r="483" spans="47:88">
      <c r="AU483" s="312"/>
      <c r="AV483" s="312"/>
      <c r="AW483" s="312"/>
      <c r="AX483" s="312"/>
      <c r="AY483" s="312"/>
      <c r="AZ483" s="312"/>
      <c r="BA483" s="312"/>
      <c r="BB483" s="312"/>
      <c r="BC483" s="312"/>
      <c r="BD483" s="312"/>
      <c r="BE483" s="312"/>
      <c r="BF483" s="312"/>
      <c r="BG483" s="312"/>
      <c r="BH483" s="312"/>
      <c r="BI483" s="312"/>
      <c r="BJ483" s="312">
        <f ca="1">BJ$47/24</f>
        <v>2867.8125</v>
      </c>
      <c r="BK483" s="312">
        <f t="shared" ca="1" si="123"/>
        <v>2867.8125</v>
      </c>
      <c r="BL483" s="312">
        <f t="shared" ca="1" si="123"/>
        <v>2867.8125</v>
      </c>
      <c r="BM483" s="312">
        <f t="shared" ca="1" si="123"/>
        <v>2867.8125</v>
      </c>
      <c r="BN483" s="312">
        <f t="shared" ca="1" si="123"/>
        <v>2867.8125</v>
      </c>
      <c r="BO483" s="312">
        <f t="shared" ca="1" si="123"/>
        <v>2867.8125</v>
      </c>
      <c r="BP483" s="312">
        <f t="shared" ca="1" si="123"/>
        <v>2867.8125</v>
      </c>
      <c r="BQ483" s="312">
        <f t="shared" ca="1" si="123"/>
        <v>2867.8125</v>
      </c>
      <c r="BR483" s="312">
        <f t="shared" ca="1" si="123"/>
        <v>2867.8125</v>
      </c>
      <c r="BS483" s="312">
        <f t="shared" ca="1" si="123"/>
        <v>2867.8125</v>
      </c>
      <c r="BT483" s="312">
        <f t="shared" ca="1" si="123"/>
        <v>2867.8125</v>
      </c>
      <c r="BU483" s="312">
        <f t="shared" ca="1" si="123"/>
        <v>2867.8125</v>
      </c>
      <c r="BV483" s="312">
        <f t="shared" ca="1" si="123"/>
        <v>2867.8125</v>
      </c>
      <c r="BW483" s="312">
        <f t="shared" ca="1" si="123"/>
        <v>2867.8125</v>
      </c>
      <c r="BX483" s="312">
        <f t="shared" ca="1" si="123"/>
        <v>2867.8125</v>
      </c>
      <c r="BY483" s="312">
        <f t="shared" ca="1" si="123"/>
        <v>2867.8125</v>
      </c>
      <c r="BZ483" s="312">
        <f t="shared" ca="1" si="123"/>
        <v>2867.8125</v>
      </c>
      <c r="CA483" s="312">
        <f t="shared" ca="1" si="124"/>
        <v>2867.8125</v>
      </c>
      <c r="CB483" s="312">
        <f t="shared" ca="1" si="124"/>
        <v>2867.8125</v>
      </c>
      <c r="CC483" s="312">
        <f t="shared" ca="1" si="124"/>
        <v>2867.8125</v>
      </c>
      <c r="CD483" s="312">
        <f t="shared" ca="1" si="124"/>
        <v>2867.8125</v>
      </c>
      <c r="CE483" s="312">
        <f t="shared" ca="1" si="124"/>
        <v>2867.8125</v>
      </c>
      <c r="CF483" s="312">
        <f t="shared" ca="1" si="124"/>
        <v>2867.8125</v>
      </c>
      <c r="CG483" s="312">
        <f t="shared" ca="1" si="124"/>
        <v>2867.8125</v>
      </c>
    </row>
    <row r="484" spans="47:88">
      <c r="AU484" s="312"/>
      <c r="AV484" s="312"/>
      <c r="AW484" s="312"/>
      <c r="AX484" s="312"/>
      <c r="AY484" s="312"/>
      <c r="AZ484" s="312"/>
      <c r="BA484" s="312"/>
      <c r="BB484" s="312"/>
      <c r="BC484" s="312"/>
      <c r="BD484" s="312"/>
      <c r="BE484" s="312"/>
      <c r="BF484" s="312"/>
      <c r="BG484" s="312"/>
      <c r="BH484" s="312"/>
      <c r="BI484" s="312"/>
      <c r="BJ484" s="312"/>
      <c r="BK484" s="312">
        <f ca="1">BK$44/24</f>
        <v>7115.625</v>
      </c>
      <c r="BL484" s="312">
        <f ca="1">BK484</f>
        <v>7115.625</v>
      </c>
      <c r="BM484" s="312">
        <f t="shared" ca="1" si="123"/>
        <v>7115.625</v>
      </c>
      <c r="BN484" s="312">
        <f t="shared" ca="1" si="123"/>
        <v>7115.625</v>
      </c>
      <c r="BO484" s="312">
        <f t="shared" ca="1" si="123"/>
        <v>7115.625</v>
      </c>
      <c r="BP484" s="312">
        <f t="shared" ca="1" si="123"/>
        <v>7115.625</v>
      </c>
      <c r="BQ484" s="312">
        <f t="shared" ca="1" si="123"/>
        <v>7115.625</v>
      </c>
      <c r="BR484" s="312">
        <f t="shared" ca="1" si="123"/>
        <v>7115.625</v>
      </c>
      <c r="BS484" s="312">
        <f t="shared" ca="1" si="123"/>
        <v>7115.625</v>
      </c>
      <c r="BT484" s="312">
        <f t="shared" ca="1" si="123"/>
        <v>7115.625</v>
      </c>
      <c r="BU484" s="312">
        <f t="shared" ca="1" si="123"/>
        <v>7115.625</v>
      </c>
      <c r="BV484" s="312">
        <f t="shared" ca="1" si="123"/>
        <v>7115.625</v>
      </c>
      <c r="BW484" s="312">
        <f t="shared" ca="1" si="123"/>
        <v>7115.625</v>
      </c>
      <c r="BX484" s="312">
        <f t="shared" ca="1" si="123"/>
        <v>7115.625</v>
      </c>
      <c r="BY484" s="312">
        <f t="shared" ca="1" si="123"/>
        <v>7115.625</v>
      </c>
      <c r="BZ484" s="312">
        <f t="shared" ca="1" si="123"/>
        <v>7115.625</v>
      </c>
      <c r="CA484" s="312">
        <f t="shared" ca="1" si="124"/>
        <v>7115.625</v>
      </c>
      <c r="CB484" s="312">
        <f t="shared" ca="1" si="124"/>
        <v>7115.625</v>
      </c>
      <c r="CC484" s="312">
        <f t="shared" ca="1" si="124"/>
        <v>7115.625</v>
      </c>
      <c r="CD484" s="312">
        <f t="shared" ca="1" si="124"/>
        <v>7115.625</v>
      </c>
      <c r="CE484" s="312">
        <f t="shared" ca="1" si="124"/>
        <v>7115.625</v>
      </c>
      <c r="CF484" s="312">
        <f t="shared" ca="1" si="124"/>
        <v>7115.625</v>
      </c>
      <c r="CG484" s="312">
        <f t="shared" ca="1" si="124"/>
        <v>7115.625</v>
      </c>
      <c r="CH484" s="312">
        <f ca="1">CG484</f>
        <v>7115.625</v>
      </c>
    </row>
    <row r="485" spans="47:88">
      <c r="AU485" s="312"/>
      <c r="AV485" s="312"/>
      <c r="AW485" s="312"/>
      <c r="AX485" s="312"/>
      <c r="AY485" s="312"/>
      <c r="AZ485" s="312"/>
      <c r="BA485" s="312"/>
      <c r="BB485" s="312"/>
      <c r="BC485" s="312"/>
      <c r="BD485" s="312"/>
      <c r="BE485" s="312"/>
      <c r="BF485" s="312"/>
      <c r="BG485" s="312"/>
      <c r="BH485" s="312"/>
      <c r="BI485" s="312"/>
      <c r="BJ485" s="312"/>
      <c r="BK485" s="312">
        <f ca="1">BK$45/24</f>
        <v>4290.9375</v>
      </c>
      <c r="BL485" s="312">
        <f t="shared" ref="BL485:CA489" ca="1" si="125">BK485</f>
        <v>4290.9375</v>
      </c>
      <c r="BM485" s="312">
        <f t="shared" ca="1" si="125"/>
        <v>4290.9375</v>
      </c>
      <c r="BN485" s="312">
        <f t="shared" ca="1" si="125"/>
        <v>4290.9375</v>
      </c>
      <c r="BO485" s="312">
        <f t="shared" ca="1" si="125"/>
        <v>4290.9375</v>
      </c>
      <c r="BP485" s="312">
        <f t="shared" ca="1" si="125"/>
        <v>4290.9375</v>
      </c>
      <c r="BQ485" s="312">
        <f t="shared" ca="1" si="125"/>
        <v>4290.9375</v>
      </c>
      <c r="BR485" s="312">
        <f t="shared" ca="1" si="125"/>
        <v>4290.9375</v>
      </c>
      <c r="BS485" s="312">
        <f t="shared" ca="1" si="125"/>
        <v>4290.9375</v>
      </c>
      <c r="BT485" s="312">
        <f t="shared" ca="1" si="125"/>
        <v>4290.9375</v>
      </c>
      <c r="BU485" s="312">
        <f t="shared" ca="1" si="125"/>
        <v>4290.9375</v>
      </c>
      <c r="BV485" s="312">
        <f t="shared" ca="1" si="125"/>
        <v>4290.9375</v>
      </c>
      <c r="BW485" s="312">
        <f t="shared" ca="1" si="125"/>
        <v>4290.9375</v>
      </c>
      <c r="BX485" s="312">
        <f t="shared" ca="1" si="125"/>
        <v>4290.9375</v>
      </c>
      <c r="BY485" s="312">
        <f t="shared" ca="1" si="125"/>
        <v>4290.9375</v>
      </c>
      <c r="BZ485" s="312">
        <f t="shared" ca="1" si="125"/>
        <v>4290.9375</v>
      </c>
      <c r="CA485" s="312">
        <f t="shared" ca="1" si="125"/>
        <v>4290.9375</v>
      </c>
      <c r="CB485" s="312">
        <f t="shared" ca="1" si="124"/>
        <v>4290.9375</v>
      </c>
      <c r="CC485" s="312">
        <f t="shared" ca="1" si="124"/>
        <v>4290.9375</v>
      </c>
      <c r="CD485" s="312">
        <f t="shared" ca="1" si="124"/>
        <v>4290.9375</v>
      </c>
      <c r="CE485" s="312">
        <f t="shared" ca="1" si="124"/>
        <v>4290.9375</v>
      </c>
      <c r="CF485" s="312">
        <f t="shared" ca="1" si="124"/>
        <v>4290.9375</v>
      </c>
      <c r="CG485" s="312">
        <f t="shared" ca="1" si="124"/>
        <v>4290.9375</v>
      </c>
      <c r="CH485" s="312">
        <f t="shared" ca="1" si="124"/>
        <v>4290.9375</v>
      </c>
    </row>
    <row r="486" spans="47:88">
      <c r="AU486" s="312"/>
      <c r="AV486" s="312"/>
      <c r="AW486" s="312"/>
      <c r="AX486" s="312"/>
      <c r="AY486" s="312"/>
      <c r="AZ486" s="312"/>
      <c r="BA486" s="312"/>
      <c r="BB486" s="312"/>
      <c r="BC486" s="312"/>
      <c r="BD486" s="312"/>
      <c r="BE486" s="312"/>
      <c r="BF486" s="312"/>
      <c r="BG486" s="312"/>
      <c r="BH486" s="312"/>
      <c r="BI486" s="312"/>
      <c r="BJ486" s="312"/>
      <c r="BK486" s="312">
        <f ca="1">BK$46/24</f>
        <v>5016.875</v>
      </c>
      <c r="BL486" s="312">
        <f t="shared" ca="1" si="125"/>
        <v>5016.875</v>
      </c>
      <c r="BM486" s="312">
        <f t="shared" ca="1" si="125"/>
        <v>5016.875</v>
      </c>
      <c r="BN486" s="312">
        <f t="shared" ca="1" si="125"/>
        <v>5016.875</v>
      </c>
      <c r="BO486" s="312">
        <f t="shared" ca="1" si="125"/>
        <v>5016.875</v>
      </c>
      <c r="BP486" s="312">
        <f t="shared" ca="1" si="125"/>
        <v>5016.875</v>
      </c>
      <c r="BQ486" s="312">
        <f t="shared" ca="1" si="125"/>
        <v>5016.875</v>
      </c>
      <c r="BR486" s="312">
        <f t="shared" ca="1" si="125"/>
        <v>5016.875</v>
      </c>
      <c r="BS486" s="312">
        <f t="shared" ca="1" si="125"/>
        <v>5016.875</v>
      </c>
      <c r="BT486" s="312">
        <f t="shared" ca="1" si="125"/>
        <v>5016.875</v>
      </c>
      <c r="BU486" s="312">
        <f t="shared" ca="1" si="125"/>
        <v>5016.875</v>
      </c>
      <c r="BV486" s="312">
        <f t="shared" ca="1" si="125"/>
        <v>5016.875</v>
      </c>
      <c r="BW486" s="312">
        <f t="shared" ca="1" si="125"/>
        <v>5016.875</v>
      </c>
      <c r="BX486" s="312">
        <f t="shared" ca="1" si="125"/>
        <v>5016.875</v>
      </c>
      <c r="BY486" s="312">
        <f t="shared" ca="1" si="125"/>
        <v>5016.875</v>
      </c>
      <c r="BZ486" s="312">
        <f t="shared" ca="1" si="125"/>
        <v>5016.875</v>
      </c>
      <c r="CA486" s="312">
        <f t="shared" ca="1" si="125"/>
        <v>5016.875</v>
      </c>
      <c r="CB486" s="312">
        <f t="shared" ca="1" si="124"/>
        <v>5016.875</v>
      </c>
      <c r="CC486" s="312">
        <f t="shared" ca="1" si="124"/>
        <v>5016.875</v>
      </c>
      <c r="CD486" s="312">
        <f t="shared" ca="1" si="124"/>
        <v>5016.875</v>
      </c>
      <c r="CE486" s="312">
        <f t="shared" ca="1" si="124"/>
        <v>5016.875</v>
      </c>
      <c r="CF486" s="312">
        <f t="shared" ca="1" si="124"/>
        <v>5016.875</v>
      </c>
      <c r="CG486" s="312">
        <f t="shared" ca="1" si="124"/>
        <v>5016.875</v>
      </c>
      <c r="CH486" s="312">
        <f t="shared" ca="1" si="124"/>
        <v>5016.875</v>
      </c>
    </row>
    <row r="487" spans="47:88">
      <c r="AU487" s="312"/>
      <c r="AV487" s="312"/>
      <c r="AW487" s="312"/>
      <c r="AX487" s="312"/>
      <c r="AY487" s="312"/>
      <c r="AZ487" s="312"/>
      <c r="BA487" s="312"/>
      <c r="BB487" s="312"/>
      <c r="BC487" s="312"/>
      <c r="BD487" s="312"/>
      <c r="BE487" s="312"/>
      <c r="BF487" s="312"/>
      <c r="BG487" s="312"/>
      <c r="BH487" s="312"/>
      <c r="BI487" s="312"/>
      <c r="BJ487" s="312"/>
      <c r="BK487" s="312">
        <f ca="1">BK$47/24</f>
        <v>2867.8125</v>
      </c>
      <c r="BL487" s="312">
        <f t="shared" ca="1" si="125"/>
        <v>2867.8125</v>
      </c>
      <c r="BM487" s="312">
        <f t="shared" ca="1" si="125"/>
        <v>2867.8125</v>
      </c>
      <c r="BN487" s="312">
        <f t="shared" ca="1" si="125"/>
        <v>2867.8125</v>
      </c>
      <c r="BO487" s="312">
        <f t="shared" ca="1" si="125"/>
        <v>2867.8125</v>
      </c>
      <c r="BP487" s="312">
        <f t="shared" ca="1" si="125"/>
        <v>2867.8125</v>
      </c>
      <c r="BQ487" s="312">
        <f t="shared" ca="1" si="125"/>
        <v>2867.8125</v>
      </c>
      <c r="BR487" s="312">
        <f t="shared" ca="1" si="125"/>
        <v>2867.8125</v>
      </c>
      <c r="BS487" s="312">
        <f t="shared" ca="1" si="125"/>
        <v>2867.8125</v>
      </c>
      <c r="BT487" s="312">
        <f t="shared" ca="1" si="125"/>
        <v>2867.8125</v>
      </c>
      <c r="BU487" s="312">
        <f t="shared" ca="1" si="125"/>
        <v>2867.8125</v>
      </c>
      <c r="BV487" s="312">
        <f t="shared" ca="1" si="125"/>
        <v>2867.8125</v>
      </c>
      <c r="BW487" s="312">
        <f t="shared" ca="1" si="125"/>
        <v>2867.8125</v>
      </c>
      <c r="BX487" s="312">
        <f t="shared" ca="1" si="125"/>
        <v>2867.8125</v>
      </c>
      <c r="BY487" s="312">
        <f t="shared" ca="1" si="125"/>
        <v>2867.8125</v>
      </c>
      <c r="BZ487" s="312">
        <f t="shared" ca="1" si="125"/>
        <v>2867.8125</v>
      </c>
      <c r="CA487" s="312">
        <f t="shared" ca="1" si="125"/>
        <v>2867.8125</v>
      </c>
      <c r="CB487" s="312">
        <f t="shared" ca="1" si="124"/>
        <v>2867.8125</v>
      </c>
      <c r="CC487" s="312">
        <f t="shared" ca="1" si="124"/>
        <v>2867.8125</v>
      </c>
      <c r="CD487" s="312">
        <f t="shared" ca="1" si="124"/>
        <v>2867.8125</v>
      </c>
      <c r="CE487" s="312">
        <f t="shared" ca="1" si="124"/>
        <v>2867.8125</v>
      </c>
      <c r="CF487" s="312">
        <f t="shared" ca="1" si="124"/>
        <v>2867.8125</v>
      </c>
      <c r="CG487" s="312">
        <f t="shared" ca="1" si="124"/>
        <v>2867.8125</v>
      </c>
      <c r="CH487" s="312">
        <f t="shared" ca="1" si="124"/>
        <v>2867.8125</v>
      </c>
    </row>
    <row r="488" spans="47:88">
      <c r="AU488" s="312"/>
      <c r="AV488" s="312"/>
      <c r="AW488" s="312"/>
      <c r="AX488" s="312"/>
      <c r="AY488" s="312"/>
      <c r="AZ488" s="312"/>
      <c r="BA488" s="312"/>
      <c r="BB488" s="312"/>
      <c r="BC488" s="312"/>
      <c r="BD488" s="312"/>
      <c r="BE488" s="312"/>
      <c r="BF488" s="312"/>
      <c r="BG488" s="312"/>
      <c r="BH488" s="312"/>
      <c r="BI488" s="312"/>
      <c r="BJ488" s="312"/>
      <c r="BK488" s="312">
        <f ca="1">BK$47/24</f>
        <v>2867.8125</v>
      </c>
      <c r="BL488" s="312">
        <f t="shared" ca="1" si="125"/>
        <v>2867.8125</v>
      </c>
      <c r="BM488" s="312">
        <f t="shared" ca="1" si="125"/>
        <v>2867.8125</v>
      </c>
      <c r="BN488" s="312">
        <f t="shared" ca="1" si="125"/>
        <v>2867.8125</v>
      </c>
      <c r="BO488" s="312">
        <f t="shared" ca="1" si="125"/>
        <v>2867.8125</v>
      </c>
      <c r="BP488" s="312">
        <f t="shared" ca="1" si="125"/>
        <v>2867.8125</v>
      </c>
      <c r="BQ488" s="312">
        <f t="shared" ca="1" si="125"/>
        <v>2867.8125</v>
      </c>
      <c r="BR488" s="312">
        <f t="shared" ca="1" si="125"/>
        <v>2867.8125</v>
      </c>
      <c r="BS488" s="312">
        <f t="shared" ca="1" si="125"/>
        <v>2867.8125</v>
      </c>
      <c r="BT488" s="312">
        <f t="shared" ca="1" si="125"/>
        <v>2867.8125</v>
      </c>
      <c r="BU488" s="312">
        <f t="shared" ca="1" si="125"/>
        <v>2867.8125</v>
      </c>
      <c r="BV488" s="312">
        <f t="shared" ca="1" si="125"/>
        <v>2867.8125</v>
      </c>
      <c r="BW488" s="312">
        <f t="shared" ca="1" si="125"/>
        <v>2867.8125</v>
      </c>
      <c r="BX488" s="312">
        <f t="shared" ca="1" si="125"/>
        <v>2867.8125</v>
      </c>
      <c r="BY488" s="312">
        <f t="shared" ca="1" si="125"/>
        <v>2867.8125</v>
      </c>
      <c r="BZ488" s="312">
        <f t="shared" ca="1" si="125"/>
        <v>2867.8125</v>
      </c>
      <c r="CA488" s="312">
        <f t="shared" ca="1" si="125"/>
        <v>2867.8125</v>
      </c>
      <c r="CB488" s="312">
        <f t="shared" ca="1" si="124"/>
        <v>2867.8125</v>
      </c>
      <c r="CC488" s="312">
        <f t="shared" ca="1" si="124"/>
        <v>2867.8125</v>
      </c>
      <c r="CD488" s="312">
        <f t="shared" ca="1" si="124"/>
        <v>2867.8125</v>
      </c>
      <c r="CE488" s="312">
        <f t="shared" ca="1" si="124"/>
        <v>2867.8125</v>
      </c>
      <c r="CF488" s="312">
        <f t="shared" ca="1" si="124"/>
        <v>2867.8125</v>
      </c>
      <c r="CG488" s="312">
        <f t="shared" ca="1" si="124"/>
        <v>2867.8125</v>
      </c>
      <c r="CH488" s="312">
        <f t="shared" ca="1" si="124"/>
        <v>2867.8125</v>
      </c>
    </row>
    <row r="489" spans="47:88">
      <c r="AU489" s="312"/>
      <c r="AV489" s="312"/>
      <c r="AW489" s="312"/>
      <c r="AX489" s="312"/>
      <c r="AY489" s="312"/>
      <c r="AZ489" s="312"/>
      <c r="BA489" s="312"/>
      <c r="BB489" s="312"/>
      <c r="BC489" s="312"/>
      <c r="BD489" s="312"/>
      <c r="BE489" s="312"/>
      <c r="BF489" s="312"/>
      <c r="BG489" s="312"/>
      <c r="BH489" s="312"/>
      <c r="BI489" s="312"/>
      <c r="BJ489" s="312"/>
      <c r="BK489" s="312"/>
      <c r="BL489" s="312">
        <f ca="1">BL$44/24</f>
        <v>7115.625</v>
      </c>
      <c r="BM489" s="312">
        <f ca="1">BL489</f>
        <v>7115.625</v>
      </c>
      <c r="BN489" s="312">
        <f t="shared" ca="1" si="125"/>
        <v>7115.625</v>
      </c>
      <c r="BO489" s="312">
        <f t="shared" ca="1" si="125"/>
        <v>7115.625</v>
      </c>
      <c r="BP489" s="312">
        <f t="shared" ca="1" si="125"/>
        <v>7115.625</v>
      </c>
      <c r="BQ489" s="312">
        <f t="shared" ca="1" si="125"/>
        <v>7115.625</v>
      </c>
      <c r="BR489" s="312">
        <f t="shared" ca="1" si="125"/>
        <v>7115.625</v>
      </c>
      <c r="BS489" s="312">
        <f t="shared" ca="1" si="125"/>
        <v>7115.625</v>
      </c>
      <c r="BT489" s="312">
        <f t="shared" ca="1" si="125"/>
        <v>7115.625</v>
      </c>
      <c r="BU489" s="312">
        <f t="shared" ca="1" si="125"/>
        <v>7115.625</v>
      </c>
      <c r="BV489" s="312">
        <f t="shared" ca="1" si="125"/>
        <v>7115.625</v>
      </c>
      <c r="BW489" s="312">
        <f t="shared" ca="1" si="125"/>
        <v>7115.625</v>
      </c>
      <c r="BX489" s="312">
        <f t="shared" ca="1" si="125"/>
        <v>7115.625</v>
      </c>
      <c r="BY489" s="312">
        <f t="shared" ca="1" si="125"/>
        <v>7115.625</v>
      </c>
      <c r="BZ489" s="312">
        <f t="shared" ca="1" si="125"/>
        <v>7115.625</v>
      </c>
      <c r="CA489" s="312">
        <f t="shared" ca="1" si="125"/>
        <v>7115.625</v>
      </c>
      <c r="CB489" s="312">
        <f t="shared" ca="1" si="124"/>
        <v>7115.625</v>
      </c>
      <c r="CC489" s="312">
        <f t="shared" ca="1" si="124"/>
        <v>7115.625</v>
      </c>
      <c r="CD489" s="312">
        <f t="shared" ca="1" si="124"/>
        <v>7115.625</v>
      </c>
      <c r="CE489" s="312">
        <f t="shared" ca="1" si="124"/>
        <v>7115.625</v>
      </c>
      <c r="CF489" s="312">
        <f t="shared" ca="1" si="124"/>
        <v>7115.625</v>
      </c>
      <c r="CG489" s="312">
        <f t="shared" ca="1" si="124"/>
        <v>7115.625</v>
      </c>
      <c r="CH489" s="312">
        <f t="shared" ca="1" si="124"/>
        <v>7115.625</v>
      </c>
      <c r="CI489" s="312">
        <f ca="1">CH489</f>
        <v>7115.625</v>
      </c>
    </row>
    <row r="490" spans="47:88">
      <c r="AU490" s="312"/>
      <c r="AV490" s="312"/>
      <c r="AW490" s="312"/>
      <c r="AX490" s="312"/>
      <c r="AY490" s="312"/>
      <c r="AZ490" s="312"/>
      <c r="BA490" s="312"/>
      <c r="BB490" s="312"/>
      <c r="BC490" s="312"/>
      <c r="BD490" s="312"/>
      <c r="BE490" s="312"/>
      <c r="BF490" s="312"/>
      <c r="BG490" s="312"/>
      <c r="BH490" s="312"/>
      <c r="BI490" s="312"/>
      <c r="BJ490" s="312"/>
      <c r="BK490" s="312"/>
      <c r="BL490" s="312">
        <f ca="1">BL$45/24</f>
        <v>4290.9375</v>
      </c>
      <c r="BM490" s="312">
        <f t="shared" ref="BM490:CB494" ca="1" si="126">BL490</f>
        <v>4290.9375</v>
      </c>
      <c r="BN490" s="312">
        <f t="shared" ca="1" si="126"/>
        <v>4290.9375</v>
      </c>
      <c r="BO490" s="312">
        <f t="shared" ca="1" si="126"/>
        <v>4290.9375</v>
      </c>
      <c r="BP490" s="312">
        <f t="shared" ca="1" si="126"/>
        <v>4290.9375</v>
      </c>
      <c r="BQ490" s="312">
        <f t="shared" ca="1" si="126"/>
        <v>4290.9375</v>
      </c>
      <c r="BR490" s="312">
        <f t="shared" ca="1" si="126"/>
        <v>4290.9375</v>
      </c>
      <c r="BS490" s="312">
        <f t="shared" ca="1" si="126"/>
        <v>4290.9375</v>
      </c>
      <c r="BT490" s="312">
        <f t="shared" ca="1" si="126"/>
        <v>4290.9375</v>
      </c>
      <c r="BU490" s="312">
        <f t="shared" ca="1" si="126"/>
        <v>4290.9375</v>
      </c>
      <c r="BV490" s="312">
        <f t="shared" ca="1" si="126"/>
        <v>4290.9375</v>
      </c>
      <c r="BW490" s="312">
        <f t="shared" ca="1" si="126"/>
        <v>4290.9375</v>
      </c>
      <c r="BX490" s="312">
        <f t="shared" ca="1" si="126"/>
        <v>4290.9375</v>
      </c>
      <c r="BY490" s="312">
        <f t="shared" ca="1" si="126"/>
        <v>4290.9375</v>
      </c>
      <c r="BZ490" s="312">
        <f t="shared" ca="1" si="126"/>
        <v>4290.9375</v>
      </c>
      <c r="CA490" s="312">
        <f t="shared" ca="1" si="126"/>
        <v>4290.9375</v>
      </c>
      <c r="CB490" s="312">
        <f t="shared" ca="1" si="126"/>
        <v>4290.9375</v>
      </c>
      <c r="CC490" s="312">
        <f t="shared" ca="1" si="124"/>
        <v>4290.9375</v>
      </c>
      <c r="CD490" s="312">
        <f t="shared" ca="1" si="124"/>
        <v>4290.9375</v>
      </c>
      <c r="CE490" s="312">
        <f t="shared" ca="1" si="124"/>
        <v>4290.9375</v>
      </c>
      <c r="CF490" s="312">
        <f t="shared" ca="1" si="124"/>
        <v>4290.9375</v>
      </c>
      <c r="CG490" s="312">
        <f t="shared" ca="1" si="124"/>
        <v>4290.9375</v>
      </c>
      <c r="CH490" s="312">
        <f t="shared" ca="1" si="124"/>
        <v>4290.9375</v>
      </c>
      <c r="CI490" s="312">
        <f t="shared" ca="1" si="124"/>
        <v>4290.9375</v>
      </c>
    </row>
    <row r="491" spans="47:88">
      <c r="AU491" s="312"/>
      <c r="AV491" s="312"/>
      <c r="AW491" s="312"/>
      <c r="AX491" s="312"/>
      <c r="AY491" s="312"/>
      <c r="AZ491" s="312"/>
      <c r="BA491" s="312"/>
      <c r="BB491" s="312"/>
      <c r="BC491" s="312"/>
      <c r="BD491" s="312"/>
      <c r="BE491" s="312"/>
      <c r="BF491" s="312"/>
      <c r="BG491" s="312"/>
      <c r="BH491" s="312"/>
      <c r="BI491" s="312"/>
      <c r="BJ491" s="312"/>
      <c r="BK491" s="312"/>
      <c r="BL491" s="312">
        <f ca="1">BL$46/24</f>
        <v>5016.875</v>
      </c>
      <c r="BM491" s="312">
        <f t="shared" ca="1" si="126"/>
        <v>5016.875</v>
      </c>
      <c r="BN491" s="312">
        <f t="shared" ca="1" si="126"/>
        <v>5016.875</v>
      </c>
      <c r="BO491" s="312">
        <f t="shared" ca="1" si="126"/>
        <v>5016.875</v>
      </c>
      <c r="BP491" s="312">
        <f t="shared" ca="1" si="126"/>
        <v>5016.875</v>
      </c>
      <c r="BQ491" s="312">
        <f t="shared" ca="1" si="126"/>
        <v>5016.875</v>
      </c>
      <c r="BR491" s="312">
        <f t="shared" ca="1" si="126"/>
        <v>5016.875</v>
      </c>
      <c r="BS491" s="312">
        <f t="shared" ca="1" si="126"/>
        <v>5016.875</v>
      </c>
      <c r="BT491" s="312">
        <f t="shared" ca="1" si="126"/>
        <v>5016.875</v>
      </c>
      <c r="BU491" s="312">
        <f t="shared" ca="1" si="126"/>
        <v>5016.875</v>
      </c>
      <c r="BV491" s="312">
        <f t="shared" ca="1" si="126"/>
        <v>5016.875</v>
      </c>
      <c r="BW491" s="312">
        <f t="shared" ca="1" si="126"/>
        <v>5016.875</v>
      </c>
      <c r="BX491" s="312">
        <f t="shared" ca="1" si="126"/>
        <v>5016.875</v>
      </c>
      <c r="BY491" s="312">
        <f t="shared" ca="1" si="126"/>
        <v>5016.875</v>
      </c>
      <c r="BZ491" s="312">
        <f t="shared" ca="1" si="126"/>
        <v>5016.875</v>
      </c>
      <c r="CA491" s="312">
        <f t="shared" ca="1" si="126"/>
        <v>5016.875</v>
      </c>
      <c r="CB491" s="312">
        <f t="shared" ca="1" si="126"/>
        <v>5016.875</v>
      </c>
      <c r="CC491" s="312">
        <f t="shared" ca="1" si="124"/>
        <v>5016.875</v>
      </c>
      <c r="CD491" s="312">
        <f t="shared" ca="1" si="124"/>
        <v>5016.875</v>
      </c>
      <c r="CE491" s="312">
        <f t="shared" ca="1" si="124"/>
        <v>5016.875</v>
      </c>
      <c r="CF491" s="312">
        <f t="shared" ca="1" si="124"/>
        <v>5016.875</v>
      </c>
      <c r="CG491" s="312">
        <f t="shared" ca="1" si="124"/>
        <v>5016.875</v>
      </c>
      <c r="CH491" s="312">
        <f t="shared" ca="1" si="124"/>
        <v>5016.875</v>
      </c>
      <c r="CI491" s="312">
        <f t="shared" ca="1" si="124"/>
        <v>5016.875</v>
      </c>
    </row>
    <row r="492" spans="47:88">
      <c r="AU492" s="312"/>
      <c r="AV492" s="312"/>
      <c r="AW492" s="312"/>
      <c r="AX492" s="312"/>
      <c r="AY492" s="312"/>
      <c r="AZ492" s="312"/>
      <c r="BA492" s="312"/>
      <c r="BB492" s="312"/>
      <c r="BC492" s="312"/>
      <c r="BD492" s="312"/>
      <c r="BE492" s="312"/>
      <c r="BF492" s="312"/>
      <c r="BG492" s="312"/>
      <c r="BH492" s="312"/>
      <c r="BI492" s="312"/>
      <c r="BJ492" s="312"/>
      <c r="BK492" s="312"/>
      <c r="BL492" s="312">
        <f ca="1">BL$47/24</f>
        <v>2867.8125</v>
      </c>
      <c r="BM492" s="312">
        <f t="shared" ca="1" si="126"/>
        <v>2867.8125</v>
      </c>
      <c r="BN492" s="312">
        <f t="shared" ca="1" si="126"/>
        <v>2867.8125</v>
      </c>
      <c r="BO492" s="312">
        <f t="shared" ca="1" si="126"/>
        <v>2867.8125</v>
      </c>
      <c r="BP492" s="312">
        <f t="shared" ca="1" si="126"/>
        <v>2867.8125</v>
      </c>
      <c r="BQ492" s="312">
        <f t="shared" ca="1" si="126"/>
        <v>2867.8125</v>
      </c>
      <c r="BR492" s="312">
        <f t="shared" ca="1" si="126"/>
        <v>2867.8125</v>
      </c>
      <c r="BS492" s="312">
        <f t="shared" ca="1" si="126"/>
        <v>2867.8125</v>
      </c>
      <c r="BT492" s="312">
        <f t="shared" ca="1" si="126"/>
        <v>2867.8125</v>
      </c>
      <c r="BU492" s="312">
        <f t="shared" ca="1" si="126"/>
        <v>2867.8125</v>
      </c>
      <c r="BV492" s="312">
        <f t="shared" ca="1" si="126"/>
        <v>2867.8125</v>
      </c>
      <c r="BW492" s="312">
        <f t="shared" ca="1" si="126"/>
        <v>2867.8125</v>
      </c>
      <c r="BX492" s="312">
        <f t="shared" ca="1" si="126"/>
        <v>2867.8125</v>
      </c>
      <c r="BY492" s="312">
        <f t="shared" ca="1" si="126"/>
        <v>2867.8125</v>
      </c>
      <c r="BZ492" s="312">
        <f t="shared" ca="1" si="126"/>
        <v>2867.8125</v>
      </c>
      <c r="CA492" s="312">
        <f t="shared" ca="1" si="126"/>
        <v>2867.8125</v>
      </c>
      <c r="CB492" s="312">
        <f t="shared" ca="1" si="126"/>
        <v>2867.8125</v>
      </c>
      <c r="CC492" s="312">
        <f t="shared" ca="1" si="124"/>
        <v>2867.8125</v>
      </c>
      <c r="CD492" s="312">
        <f t="shared" ca="1" si="124"/>
        <v>2867.8125</v>
      </c>
      <c r="CE492" s="312">
        <f t="shared" ca="1" si="124"/>
        <v>2867.8125</v>
      </c>
      <c r="CF492" s="312">
        <f t="shared" ca="1" si="124"/>
        <v>2867.8125</v>
      </c>
      <c r="CG492" s="312">
        <f t="shared" ca="1" si="124"/>
        <v>2867.8125</v>
      </c>
      <c r="CH492" s="312">
        <f t="shared" ca="1" si="124"/>
        <v>2867.8125</v>
      </c>
      <c r="CI492" s="312">
        <f t="shared" ca="1" si="124"/>
        <v>2867.8125</v>
      </c>
    </row>
    <row r="493" spans="47:88">
      <c r="AU493" s="312"/>
      <c r="AV493" s="312"/>
      <c r="AW493" s="312"/>
      <c r="AX493" s="312"/>
      <c r="AY493" s="312"/>
      <c r="AZ493" s="312"/>
      <c r="BA493" s="312"/>
      <c r="BB493" s="312"/>
      <c r="BC493" s="312"/>
      <c r="BD493" s="312"/>
      <c r="BE493" s="312"/>
      <c r="BF493" s="312"/>
      <c r="BG493" s="312"/>
      <c r="BH493" s="312"/>
      <c r="BI493" s="312"/>
      <c r="BJ493" s="312"/>
      <c r="BK493" s="312"/>
      <c r="BL493" s="312">
        <f ca="1">BL$47/24</f>
        <v>2867.8125</v>
      </c>
      <c r="BM493" s="312">
        <f t="shared" ca="1" si="126"/>
        <v>2867.8125</v>
      </c>
      <c r="BN493" s="312">
        <f t="shared" ca="1" si="126"/>
        <v>2867.8125</v>
      </c>
      <c r="BO493" s="312">
        <f t="shared" ca="1" si="126"/>
        <v>2867.8125</v>
      </c>
      <c r="BP493" s="312">
        <f t="shared" ca="1" si="126"/>
        <v>2867.8125</v>
      </c>
      <c r="BQ493" s="312">
        <f t="shared" ca="1" si="126"/>
        <v>2867.8125</v>
      </c>
      <c r="BR493" s="312">
        <f t="shared" ca="1" si="126"/>
        <v>2867.8125</v>
      </c>
      <c r="BS493" s="312">
        <f t="shared" ca="1" si="126"/>
        <v>2867.8125</v>
      </c>
      <c r="BT493" s="312">
        <f t="shared" ca="1" si="126"/>
        <v>2867.8125</v>
      </c>
      <c r="BU493" s="312">
        <f t="shared" ca="1" si="126"/>
        <v>2867.8125</v>
      </c>
      <c r="BV493" s="312">
        <f t="shared" ca="1" si="126"/>
        <v>2867.8125</v>
      </c>
      <c r="BW493" s="312">
        <f t="shared" ca="1" si="126"/>
        <v>2867.8125</v>
      </c>
      <c r="BX493" s="312">
        <f t="shared" ca="1" si="126"/>
        <v>2867.8125</v>
      </c>
      <c r="BY493" s="312">
        <f t="shared" ca="1" si="126"/>
        <v>2867.8125</v>
      </c>
      <c r="BZ493" s="312">
        <f t="shared" ca="1" si="126"/>
        <v>2867.8125</v>
      </c>
      <c r="CA493" s="312">
        <f t="shared" ca="1" si="126"/>
        <v>2867.8125</v>
      </c>
      <c r="CB493" s="312">
        <f t="shared" ca="1" si="126"/>
        <v>2867.8125</v>
      </c>
      <c r="CC493" s="312">
        <f t="shared" ca="1" si="124"/>
        <v>2867.8125</v>
      </c>
      <c r="CD493" s="312">
        <f t="shared" ca="1" si="124"/>
        <v>2867.8125</v>
      </c>
      <c r="CE493" s="312">
        <f t="shared" ca="1" si="124"/>
        <v>2867.8125</v>
      </c>
      <c r="CF493" s="312">
        <f t="shared" ca="1" si="124"/>
        <v>2867.8125</v>
      </c>
      <c r="CG493" s="312">
        <f t="shared" ca="1" si="124"/>
        <v>2867.8125</v>
      </c>
      <c r="CH493" s="312">
        <f t="shared" ca="1" si="124"/>
        <v>2867.8125</v>
      </c>
      <c r="CI493" s="312">
        <f t="shared" ca="1" si="124"/>
        <v>2867.8125</v>
      </c>
    </row>
    <row r="494" spans="47:88">
      <c r="AU494" s="312"/>
      <c r="AV494" s="312"/>
      <c r="AW494" s="312"/>
      <c r="AX494" s="312"/>
      <c r="AY494" s="312"/>
      <c r="AZ494" s="312"/>
      <c r="BA494" s="312"/>
      <c r="BB494" s="312"/>
      <c r="BC494" s="312"/>
      <c r="BD494" s="312"/>
      <c r="BE494" s="312"/>
      <c r="BF494" s="312"/>
      <c r="BG494" s="312"/>
      <c r="BH494" s="312"/>
      <c r="BI494" s="312"/>
      <c r="BJ494" s="312"/>
      <c r="BK494" s="312"/>
      <c r="BL494" s="312"/>
      <c r="BM494" s="312">
        <f ca="1">BM$44/24</f>
        <v>7115.625</v>
      </c>
      <c r="BN494" s="312">
        <f ca="1">BM494</f>
        <v>7115.625</v>
      </c>
      <c r="BO494" s="312">
        <f t="shared" ca="1" si="126"/>
        <v>7115.625</v>
      </c>
      <c r="BP494" s="312">
        <f t="shared" ca="1" si="126"/>
        <v>7115.625</v>
      </c>
      <c r="BQ494" s="312">
        <f t="shared" ca="1" si="126"/>
        <v>7115.625</v>
      </c>
      <c r="BR494" s="312">
        <f t="shared" ca="1" si="126"/>
        <v>7115.625</v>
      </c>
      <c r="BS494" s="312">
        <f t="shared" ca="1" si="126"/>
        <v>7115.625</v>
      </c>
      <c r="BT494" s="312">
        <f t="shared" ca="1" si="126"/>
        <v>7115.625</v>
      </c>
      <c r="BU494" s="312">
        <f t="shared" ca="1" si="126"/>
        <v>7115.625</v>
      </c>
      <c r="BV494" s="312">
        <f t="shared" ca="1" si="126"/>
        <v>7115.625</v>
      </c>
      <c r="BW494" s="312">
        <f t="shared" ca="1" si="126"/>
        <v>7115.625</v>
      </c>
      <c r="BX494" s="312">
        <f t="shared" ca="1" si="126"/>
        <v>7115.625</v>
      </c>
      <c r="BY494" s="312">
        <f t="shared" ca="1" si="126"/>
        <v>7115.625</v>
      </c>
      <c r="BZ494" s="312">
        <f t="shared" ca="1" si="126"/>
        <v>7115.625</v>
      </c>
      <c r="CA494" s="312">
        <f t="shared" ca="1" si="126"/>
        <v>7115.625</v>
      </c>
      <c r="CB494" s="312">
        <f t="shared" ca="1" si="126"/>
        <v>7115.625</v>
      </c>
      <c r="CC494" s="312">
        <f t="shared" ca="1" si="124"/>
        <v>7115.625</v>
      </c>
      <c r="CD494" s="312">
        <f t="shared" ca="1" si="124"/>
        <v>7115.625</v>
      </c>
      <c r="CE494" s="312">
        <f t="shared" ca="1" si="124"/>
        <v>7115.625</v>
      </c>
      <c r="CF494" s="312">
        <f t="shared" ca="1" si="124"/>
        <v>7115.625</v>
      </c>
      <c r="CG494" s="312">
        <f t="shared" ca="1" si="124"/>
        <v>7115.625</v>
      </c>
      <c r="CH494" s="312">
        <f t="shared" ca="1" si="124"/>
        <v>7115.625</v>
      </c>
      <c r="CI494" s="312">
        <f t="shared" ca="1" si="124"/>
        <v>7115.625</v>
      </c>
      <c r="CJ494" s="312">
        <f ca="1">CI494</f>
        <v>7115.625</v>
      </c>
    </row>
    <row r="495" spans="47:88">
      <c r="AU495" s="312"/>
      <c r="AV495" s="312"/>
      <c r="AW495" s="312"/>
      <c r="AX495" s="312"/>
      <c r="AY495" s="312"/>
      <c r="AZ495" s="312"/>
      <c r="BA495" s="312"/>
      <c r="BB495" s="312"/>
      <c r="BC495" s="312"/>
      <c r="BD495" s="312"/>
      <c r="BE495" s="312"/>
      <c r="BF495" s="312"/>
      <c r="BG495" s="312"/>
      <c r="BH495" s="312"/>
      <c r="BI495" s="312"/>
      <c r="BJ495" s="312"/>
      <c r="BK495" s="312"/>
      <c r="BL495" s="312"/>
      <c r="BM495" s="312">
        <f ca="1">BM$45/24</f>
        <v>4290.9375</v>
      </c>
      <c r="BN495" s="312">
        <f t="shared" ref="BN495:CC499" ca="1" si="127">BM495</f>
        <v>4290.9375</v>
      </c>
      <c r="BO495" s="312">
        <f t="shared" ca="1" si="127"/>
        <v>4290.9375</v>
      </c>
      <c r="BP495" s="312">
        <f t="shared" ca="1" si="127"/>
        <v>4290.9375</v>
      </c>
      <c r="BQ495" s="312">
        <f t="shared" ca="1" si="127"/>
        <v>4290.9375</v>
      </c>
      <c r="BR495" s="312">
        <f t="shared" ca="1" si="127"/>
        <v>4290.9375</v>
      </c>
      <c r="BS495" s="312">
        <f t="shared" ca="1" si="127"/>
        <v>4290.9375</v>
      </c>
      <c r="BT495" s="312">
        <f t="shared" ca="1" si="127"/>
        <v>4290.9375</v>
      </c>
      <c r="BU495" s="312">
        <f t="shared" ca="1" si="127"/>
        <v>4290.9375</v>
      </c>
      <c r="BV495" s="312">
        <f t="shared" ca="1" si="127"/>
        <v>4290.9375</v>
      </c>
      <c r="BW495" s="312">
        <f t="shared" ca="1" si="127"/>
        <v>4290.9375</v>
      </c>
      <c r="BX495" s="312">
        <f t="shared" ca="1" si="127"/>
        <v>4290.9375</v>
      </c>
      <c r="BY495" s="312">
        <f t="shared" ca="1" si="127"/>
        <v>4290.9375</v>
      </c>
      <c r="BZ495" s="312">
        <f t="shared" ca="1" si="127"/>
        <v>4290.9375</v>
      </c>
      <c r="CA495" s="312">
        <f t="shared" ca="1" si="127"/>
        <v>4290.9375</v>
      </c>
      <c r="CB495" s="312">
        <f t="shared" ca="1" si="127"/>
        <v>4290.9375</v>
      </c>
      <c r="CC495" s="312">
        <f t="shared" ca="1" si="127"/>
        <v>4290.9375</v>
      </c>
      <c r="CD495" s="312">
        <f t="shared" ca="1" si="124"/>
        <v>4290.9375</v>
      </c>
      <c r="CE495" s="312">
        <f t="shared" ca="1" si="124"/>
        <v>4290.9375</v>
      </c>
      <c r="CF495" s="312">
        <f t="shared" ca="1" si="124"/>
        <v>4290.9375</v>
      </c>
      <c r="CG495" s="312">
        <f t="shared" ca="1" si="124"/>
        <v>4290.9375</v>
      </c>
      <c r="CH495" s="312">
        <f t="shared" ca="1" si="124"/>
        <v>4290.9375</v>
      </c>
      <c r="CI495" s="312">
        <f t="shared" ca="1" si="124"/>
        <v>4290.9375</v>
      </c>
      <c r="CJ495" s="312">
        <f t="shared" ca="1" si="124"/>
        <v>4290.9375</v>
      </c>
    </row>
    <row r="496" spans="47:88">
      <c r="AU496" s="312"/>
      <c r="AV496" s="312"/>
      <c r="AW496" s="312"/>
      <c r="AX496" s="312"/>
      <c r="AY496" s="312"/>
      <c r="AZ496" s="312"/>
      <c r="BA496" s="312"/>
      <c r="BB496" s="312"/>
      <c r="BC496" s="312"/>
      <c r="BD496" s="312"/>
      <c r="BE496" s="312"/>
      <c r="BF496" s="312"/>
      <c r="BG496" s="312"/>
      <c r="BH496" s="312"/>
      <c r="BI496" s="312"/>
      <c r="BJ496" s="312"/>
      <c r="BK496" s="312"/>
      <c r="BL496" s="312"/>
      <c r="BM496" s="312">
        <f ca="1">BM$46/24</f>
        <v>5016.875</v>
      </c>
      <c r="BN496" s="312">
        <f t="shared" ca="1" si="127"/>
        <v>5016.875</v>
      </c>
      <c r="BO496" s="312">
        <f t="shared" ca="1" si="127"/>
        <v>5016.875</v>
      </c>
      <c r="BP496" s="312">
        <f t="shared" ca="1" si="127"/>
        <v>5016.875</v>
      </c>
      <c r="BQ496" s="312">
        <f t="shared" ca="1" si="127"/>
        <v>5016.875</v>
      </c>
      <c r="BR496" s="312">
        <f t="shared" ca="1" si="127"/>
        <v>5016.875</v>
      </c>
      <c r="BS496" s="312">
        <f t="shared" ca="1" si="127"/>
        <v>5016.875</v>
      </c>
      <c r="BT496" s="312">
        <f t="shared" ca="1" si="127"/>
        <v>5016.875</v>
      </c>
      <c r="BU496" s="312">
        <f t="shared" ca="1" si="127"/>
        <v>5016.875</v>
      </c>
      <c r="BV496" s="312">
        <f t="shared" ca="1" si="127"/>
        <v>5016.875</v>
      </c>
      <c r="BW496" s="312">
        <f t="shared" ca="1" si="127"/>
        <v>5016.875</v>
      </c>
      <c r="BX496" s="312">
        <f t="shared" ca="1" si="127"/>
        <v>5016.875</v>
      </c>
      <c r="BY496" s="312">
        <f t="shared" ca="1" si="127"/>
        <v>5016.875</v>
      </c>
      <c r="BZ496" s="312">
        <f t="shared" ca="1" si="127"/>
        <v>5016.875</v>
      </c>
      <c r="CA496" s="312">
        <f t="shared" ca="1" si="127"/>
        <v>5016.875</v>
      </c>
      <c r="CB496" s="312">
        <f t="shared" ca="1" si="127"/>
        <v>5016.875</v>
      </c>
      <c r="CC496" s="312">
        <f t="shared" ca="1" si="127"/>
        <v>5016.875</v>
      </c>
      <c r="CD496" s="312">
        <f t="shared" ref="CD496:CM511" ca="1" si="128">CC496</f>
        <v>5016.875</v>
      </c>
      <c r="CE496" s="312">
        <f t="shared" ca="1" si="128"/>
        <v>5016.875</v>
      </c>
      <c r="CF496" s="312">
        <f t="shared" ca="1" si="128"/>
        <v>5016.875</v>
      </c>
      <c r="CG496" s="312">
        <f t="shared" ca="1" si="128"/>
        <v>5016.875</v>
      </c>
      <c r="CH496" s="312">
        <f t="shared" ca="1" si="128"/>
        <v>5016.875</v>
      </c>
      <c r="CI496" s="312">
        <f t="shared" ca="1" si="128"/>
        <v>5016.875</v>
      </c>
      <c r="CJ496" s="312">
        <f t="shared" ca="1" si="128"/>
        <v>5016.875</v>
      </c>
    </row>
    <row r="497" spans="47:91">
      <c r="AU497" s="312"/>
      <c r="AV497" s="312"/>
      <c r="AW497" s="312"/>
      <c r="AX497" s="312"/>
      <c r="AY497" s="312"/>
      <c r="AZ497" s="312"/>
      <c r="BA497" s="312"/>
      <c r="BB497" s="312"/>
      <c r="BC497" s="312"/>
      <c r="BD497" s="312"/>
      <c r="BE497" s="312"/>
      <c r="BF497" s="312"/>
      <c r="BG497" s="312"/>
      <c r="BH497" s="312"/>
      <c r="BI497" s="312"/>
      <c r="BJ497" s="312"/>
      <c r="BK497" s="312"/>
      <c r="BL497" s="312"/>
      <c r="BM497" s="312">
        <f ca="1">BM$47/24</f>
        <v>2867.8125</v>
      </c>
      <c r="BN497" s="312">
        <f t="shared" ca="1" si="127"/>
        <v>2867.8125</v>
      </c>
      <c r="BO497" s="312">
        <f t="shared" ca="1" si="127"/>
        <v>2867.8125</v>
      </c>
      <c r="BP497" s="312">
        <f t="shared" ca="1" si="127"/>
        <v>2867.8125</v>
      </c>
      <c r="BQ497" s="312">
        <f t="shared" ca="1" si="127"/>
        <v>2867.8125</v>
      </c>
      <c r="BR497" s="312">
        <f t="shared" ca="1" si="127"/>
        <v>2867.8125</v>
      </c>
      <c r="BS497" s="312">
        <f t="shared" ca="1" si="127"/>
        <v>2867.8125</v>
      </c>
      <c r="BT497" s="312">
        <f t="shared" ca="1" si="127"/>
        <v>2867.8125</v>
      </c>
      <c r="BU497" s="312">
        <f t="shared" ca="1" si="127"/>
        <v>2867.8125</v>
      </c>
      <c r="BV497" s="312">
        <f t="shared" ca="1" si="127"/>
        <v>2867.8125</v>
      </c>
      <c r="BW497" s="312">
        <f t="shared" ca="1" si="127"/>
        <v>2867.8125</v>
      </c>
      <c r="BX497" s="312">
        <f t="shared" ca="1" si="127"/>
        <v>2867.8125</v>
      </c>
      <c r="BY497" s="312">
        <f t="shared" ca="1" si="127"/>
        <v>2867.8125</v>
      </c>
      <c r="BZ497" s="312">
        <f t="shared" ca="1" si="127"/>
        <v>2867.8125</v>
      </c>
      <c r="CA497" s="312">
        <f t="shared" ca="1" si="127"/>
        <v>2867.8125</v>
      </c>
      <c r="CB497" s="312">
        <f t="shared" ca="1" si="127"/>
        <v>2867.8125</v>
      </c>
      <c r="CC497" s="312">
        <f t="shared" ca="1" si="127"/>
        <v>2867.8125</v>
      </c>
      <c r="CD497" s="312">
        <f t="shared" ca="1" si="128"/>
        <v>2867.8125</v>
      </c>
      <c r="CE497" s="312">
        <f t="shared" ca="1" si="128"/>
        <v>2867.8125</v>
      </c>
      <c r="CF497" s="312">
        <f t="shared" ca="1" si="128"/>
        <v>2867.8125</v>
      </c>
      <c r="CG497" s="312">
        <f t="shared" ca="1" si="128"/>
        <v>2867.8125</v>
      </c>
      <c r="CH497" s="312">
        <f t="shared" ca="1" si="128"/>
        <v>2867.8125</v>
      </c>
      <c r="CI497" s="312">
        <f t="shared" ca="1" si="128"/>
        <v>2867.8125</v>
      </c>
      <c r="CJ497" s="312">
        <f t="shared" ca="1" si="128"/>
        <v>2867.8125</v>
      </c>
    </row>
    <row r="498" spans="47:91">
      <c r="AU498" s="312"/>
      <c r="AV498" s="312"/>
      <c r="AW498" s="312"/>
      <c r="AX498" s="312"/>
      <c r="AY498" s="312"/>
      <c r="AZ498" s="312"/>
      <c r="BA498" s="312"/>
      <c r="BB498" s="312"/>
      <c r="BC498" s="312"/>
      <c r="BD498" s="312"/>
      <c r="BE498" s="312"/>
      <c r="BF498" s="312"/>
      <c r="BG498" s="312"/>
      <c r="BH498" s="312"/>
      <c r="BI498" s="312"/>
      <c r="BJ498" s="312"/>
      <c r="BK498" s="312"/>
      <c r="BL498" s="312"/>
      <c r="BM498" s="312">
        <f ca="1">BM$47/24</f>
        <v>2867.8125</v>
      </c>
      <c r="BN498" s="312">
        <f t="shared" ca="1" si="127"/>
        <v>2867.8125</v>
      </c>
      <c r="BO498" s="312">
        <f t="shared" ca="1" si="127"/>
        <v>2867.8125</v>
      </c>
      <c r="BP498" s="312">
        <f t="shared" ca="1" si="127"/>
        <v>2867.8125</v>
      </c>
      <c r="BQ498" s="312">
        <f t="shared" ca="1" si="127"/>
        <v>2867.8125</v>
      </c>
      <c r="BR498" s="312">
        <f t="shared" ca="1" si="127"/>
        <v>2867.8125</v>
      </c>
      <c r="BS498" s="312">
        <f t="shared" ca="1" si="127"/>
        <v>2867.8125</v>
      </c>
      <c r="BT498" s="312">
        <f t="shared" ca="1" si="127"/>
        <v>2867.8125</v>
      </c>
      <c r="BU498" s="312">
        <f t="shared" ca="1" si="127"/>
        <v>2867.8125</v>
      </c>
      <c r="BV498" s="312">
        <f t="shared" ca="1" si="127"/>
        <v>2867.8125</v>
      </c>
      <c r="BW498" s="312">
        <f t="shared" ca="1" si="127"/>
        <v>2867.8125</v>
      </c>
      <c r="BX498" s="312">
        <f t="shared" ca="1" si="127"/>
        <v>2867.8125</v>
      </c>
      <c r="BY498" s="312">
        <f t="shared" ca="1" si="127"/>
        <v>2867.8125</v>
      </c>
      <c r="BZ498" s="312">
        <f t="shared" ca="1" si="127"/>
        <v>2867.8125</v>
      </c>
      <c r="CA498" s="312">
        <f t="shared" ca="1" si="127"/>
        <v>2867.8125</v>
      </c>
      <c r="CB498" s="312">
        <f t="shared" ca="1" si="127"/>
        <v>2867.8125</v>
      </c>
      <c r="CC498" s="312">
        <f t="shared" ca="1" si="127"/>
        <v>2867.8125</v>
      </c>
      <c r="CD498" s="312">
        <f t="shared" ca="1" si="128"/>
        <v>2867.8125</v>
      </c>
      <c r="CE498" s="312">
        <f t="shared" ca="1" si="128"/>
        <v>2867.8125</v>
      </c>
      <c r="CF498" s="312">
        <f t="shared" ca="1" si="128"/>
        <v>2867.8125</v>
      </c>
      <c r="CG498" s="312">
        <f t="shared" ca="1" si="128"/>
        <v>2867.8125</v>
      </c>
      <c r="CH498" s="312">
        <f t="shared" ca="1" si="128"/>
        <v>2867.8125</v>
      </c>
      <c r="CI498" s="312">
        <f t="shared" ca="1" si="128"/>
        <v>2867.8125</v>
      </c>
      <c r="CJ498" s="312">
        <f t="shared" ca="1" si="128"/>
        <v>2867.8125</v>
      </c>
    </row>
    <row r="499" spans="47:91">
      <c r="AU499" s="312"/>
      <c r="AV499" s="312"/>
      <c r="AW499" s="312"/>
      <c r="AX499" s="312"/>
      <c r="AY499" s="312"/>
      <c r="AZ499" s="312"/>
      <c r="BA499" s="312"/>
      <c r="BB499" s="312"/>
      <c r="BC499" s="312"/>
      <c r="BD499" s="312"/>
      <c r="BE499" s="312"/>
      <c r="BF499" s="312"/>
      <c r="BG499" s="312"/>
      <c r="BH499" s="312"/>
      <c r="BI499" s="312"/>
      <c r="BJ499" s="312"/>
      <c r="BK499" s="312"/>
      <c r="BL499" s="312"/>
      <c r="BM499" s="312"/>
      <c r="BN499" s="312">
        <f ca="1">BN$44/24</f>
        <v>7115.625</v>
      </c>
      <c r="BO499" s="312">
        <f ca="1">BN499</f>
        <v>7115.625</v>
      </c>
      <c r="BP499" s="312">
        <f t="shared" ca="1" si="127"/>
        <v>7115.625</v>
      </c>
      <c r="BQ499" s="312">
        <f t="shared" ca="1" si="127"/>
        <v>7115.625</v>
      </c>
      <c r="BR499" s="312">
        <f t="shared" ca="1" si="127"/>
        <v>7115.625</v>
      </c>
      <c r="BS499" s="312">
        <f t="shared" ca="1" si="127"/>
        <v>7115.625</v>
      </c>
      <c r="BT499" s="312">
        <f t="shared" ca="1" si="127"/>
        <v>7115.625</v>
      </c>
      <c r="BU499" s="312">
        <f t="shared" ca="1" si="127"/>
        <v>7115.625</v>
      </c>
      <c r="BV499" s="312">
        <f t="shared" ca="1" si="127"/>
        <v>7115.625</v>
      </c>
      <c r="BW499" s="312">
        <f t="shared" ca="1" si="127"/>
        <v>7115.625</v>
      </c>
      <c r="BX499" s="312">
        <f t="shared" ca="1" si="127"/>
        <v>7115.625</v>
      </c>
      <c r="BY499" s="312">
        <f t="shared" ca="1" si="127"/>
        <v>7115.625</v>
      </c>
      <c r="BZ499" s="312">
        <f t="shared" ca="1" si="127"/>
        <v>7115.625</v>
      </c>
      <c r="CA499" s="312">
        <f t="shared" ca="1" si="127"/>
        <v>7115.625</v>
      </c>
      <c r="CB499" s="312">
        <f t="shared" ca="1" si="127"/>
        <v>7115.625</v>
      </c>
      <c r="CC499" s="312">
        <f t="shared" ca="1" si="127"/>
        <v>7115.625</v>
      </c>
      <c r="CD499" s="312">
        <f t="shared" ca="1" si="128"/>
        <v>7115.625</v>
      </c>
      <c r="CE499" s="312">
        <f t="shared" ca="1" si="128"/>
        <v>7115.625</v>
      </c>
      <c r="CF499" s="312">
        <f t="shared" ca="1" si="128"/>
        <v>7115.625</v>
      </c>
      <c r="CG499" s="312">
        <f t="shared" ca="1" si="128"/>
        <v>7115.625</v>
      </c>
      <c r="CH499" s="312">
        <f t="shared" ca="1" si="128"/>
        <v>7115.625</v>
      </c>
      <c r="CI499" s="312">
        <f t="shared" ca="1" si="128"/>
        <v>7115.625</v>
      </c>
      <c r="CJ499" s="312">
        <f t="shared" ca="1" si="128"/>
        <v>7115.625</v>
      </c>
      <c r="CK499" s="312">
        <f ca="1">CJ499</f>
        <v>7115.625</v>
      </c>
    </row>
    <row r="500" spans="47:91">
      <c r="AU500" s="312"/>
      <c r="AV500" s="312"/>
      <c r="AW500" s="312"/>
      <c r="AX500" s="312"/>
      <c r="AY500" s="312"/>
      <c r="AZ500" s="312"/>
      <c r="BA500" s="312"/>
      <c r="BB500" s="312"/>
      <c r="BC500" s="312"/>
      <c r="BD500" s="312"/>
      <c r="BE500" s="312"/>
      <c r="BF500" s="312"/>
      <c r="BG500" s="312"/>
      <c r="BH500" s="312"/>
      <c r="BI500" s="312"/>
      <c r="BJ500" s="312"/>
      <c r="BK500" s="312"/>
      <c r="BL500" s="312"/>
      <c r="BM500" s="312"/>
      <c r="BN500" s="312">
        <f ca="1">BN$45/24</f>
        <v>4290.9375</v>
      </c>
      <c r="BO500" s="312">
        <f t="shared" ref="BO500:CD504" ca="1" si="129">BN500</f>
        <v>4290.9375</v>
      </c>
      <c r="BP500" s="312">
        <f t="shared" ca="1" si="129"/>
        <v>4290.9375</v>
      </c>
      <c r="BQ500" s="312">
        <f t="shared" ca="1" si="129"/>
        <v>4290.9375</v>
      </c>
      <c r="BR500" s="312">
        <f t="shared" ca="1" si="129"/>
        <v>4290.9375</v>
      </c>
      <c r="BS500" s="312">
        <f t="shared" ca="1" si="129"/>
        <v>4290.9375</v>
      </c>
      <c r="BT500" s="312">
        <f t="shared" ca="1" si="129"/>
        <v>4290.9375</v>
      </c>
      <c r="BU500" s="312">
        <f t="shared" ca="1" si="129"/>
        <v>4290.9375</v>
      </c>
      <c r="BV500" s="312">
        <f t="shared" ca="1" si="129"/>
        <v>4290.9375</v>
      </c>
      <c r="BW500" s="312">
        <f t="shared" ca="1" si="129"/>
        <v>4290.9375</v>
      </c>
      <c r="BX500" s="312">
        <f t="shared" ca="1" si="129"/>
        <v>4290.9375</v>
      </c>
      <c r="BY500" s="312">
        <f t="shared" ca="1" si="129"/>
        <v>4290.9375</v>
      </c>
      <c r="BZ500" s="312">
        <f t="shared" ca="1" si="129"/>
        <v>4290.9375</v>
      </c>
      <c r="CA500" s="312">
        <f t="shared" ca="1" si="129"/>
        <v>4290.9375</v>
      </c>
      <c r="CB500" s="312">
        <f t="shared" ca="1" si="129"/>
        <v>4290.9375</v>
      </c>
      <c r="CC500" s="312">
        <f t="shared" ca="1" si="129"/>
        <v>4290.9375</v>
      </c>
      <c r="CD500" s="312">
        <f t="shared" ca="1" si="129"/>
        <v>4290.9375</v>
      </c>
      <c r="CE500" s="312">
        <f t="shared" ca="1" si="128"/>
        <v>4290.9375</v>
      </c>
      <c r="CF500" s="312">
        <f t="shared" ca="1" si="128"/>
        <v>4290.9375</v>
      </c>
      <c r="CG500" s="312">
        <f t="shared" ca="1" si="128"/>
        <v>4290.9375</v>
      </c>
      <c r="CH500" s="312">
        <f t="shared" ca="1" si="128"/>
        <v>4290.9375</v>
      </c>
      <c r="CI500" s="312">
        <f t="shared" ca="1" si="128"/>
        <v>4290.9375</v>
      </c>
      <c r="CJ500" s="312">
        <f t="shared" ca="1" si="128"/>
        <v>4290.9375</v>
      </c>
      <c r="CK500" s="312">
        <f t="shared" ca="1" si="128"/>
        <v>4290.9375</v>
      </c>
    </row>
    <row r="501" spans="47:91">
      <c r="AU501" s="312"/>
      <c r="AV501" s="312"/>
      <c r="AW501" s="312"/>
      <c r="AX501" s="312"/>
      <c r="AY501" s="312"/>
      <c r="AZ501" s="312"/>
      <c r="BA501" s="312"/>
      <c r="BB501" s="312"/>
      <c r="BC501" s="312"/>
      <c r="BD501" s="312"/>
      <c r="BE501" s="312"/>
      <c r="BF501" s="312"/>
      <c r="BG501" s="312"/>
      <c r="BH501" s="312"/>
      <c r="BI501" s="312"/>
      <c r="BJ501" s="312"/>
      <c r="BK501" s="312"/>
      <c r="BL501" s="312"/>
      <c r="BM501" s="312"/>
      <c r="BN501" s="312">
        <f ca="1">BN$46/24</f>
        <v>5016.875</v>
      </c>
      <c r="BO501" s="312">
        <f t="shared" ca="1" si="129"/>
        <v>5016.875</v>
      </c>
      <c r="BP501" s="312">
        <f t="shared" ca="1" si="129"/>
        <v>5016.875</v>
      </c>
      <c r="BQ501" s="312">
        <f t="shared" ca="1" si="129"/>
        <v>5016.875</v>
      </c>
      <c r="BR501" s="312">
        <f t="shared" ca="1" si="129"/>
        <v>5016.875</v>
      </c>
      <c r="BS501" s="312">
        <f t="shared" ca="1" si="129"/>
        <v>5016.875</v>
      </c>
      <c r="BT501" s="312">
        <f t="shared" ca="1" si="129"/>
        <v>5016.875</v>
      </c>
      <c r="BU501" s="312">
        <f t="shared" ca="1" si="129"/>
        <v>5016.875</v>
      </c>
      <c r="BV501" s="312">
        <f t="shared" ca="1" si="129"/>
        <v>5016.875</v>
      </c>
      <c r="BW501" s="312">
        <f t="shared" ca="1" si="129"/>
        <v>5016.875</v>
      </c>
      <c r="BX501" s="312">
        <f t="shared" ca="1" si="129"/>
        <v>5016.875</v>
      </c>
      <c r="BY501" s="312">
        <f t="shared" ca="1" si="129"/>
        <v>5016.875</v>
      </c>
      <c r="BZ501" s="312">
        <f t="shared" ca="1" si="129"/>
        <v>5016.875</v>
      </c>
      <c r="CA501" s="312">
        <f t="shared" ca="1" si="129"/>
        <v>5016.875</v>
      </c>
      <c r="CB501" s="312">
        <f t="shared" ca="1" si="129"/>
        <v>5016.875</v>
      </c>
      <c r="CC501" s="312">
        <f t="shared" ca="1" si="129"/>
        <v>5016.875</v>
      </c>
      <c r="CD501" s="312">
        <f t="shared" ca="1" si="129"/>
        <v>5016.875</v>
      </c>
      <c r="CE501" s="312">
        <f t="shared" ca="1" si="128"/>
        <v>5016.875</v>
      </c>
      <c r="CF501" s="312">
        <f t="shared" ca="1" si="128"/>
        <v>5016.875</v>
      </c>
      <c r="CG501" s="312">
        <f t="shared" ca="1" si="128"/>
        <v>5016.875</v>
      </c>
      <c r="CH501" s="312">
        <f t="shared" ca="1" si="128"/>
        <v>5016.875</v>
      </c>
      <c r="CI501" s="312">
        <f t="shared" ca="1" si="128"/>
        <v>5016.875</v>
      </c>
      <c r="CJ501" s="312">
        <f t="shared" ca="1" si="128"/>
        <v>5016.875</v>
      </c>
      <c r="CK501" s="312">
        <f t="shared" ca="1" si="128"/>
        <v>5016.875</v>
      </c>
    </row>
    <row r="502" spans="47:91">
      <c r="AU502" s="312"/>
      <c r="AV502" s="312"/>
      <c r="AW502" s="312"/>
      <c r="AX502" s="312"/>
      <c r="AY502" s="312"/>
      <c r="AZ502" s="312"/>
      <c r="BA502" s="312"/>
      <c r="BB502" s="312"/>
      <c r="BC502" s="312"/>
      <c r="BD502" s="312"/>
      <c r="BE502" s="312"/>
      <c r="BF502" s="312"/>
      <c r="BG502" s="312"/>
      <c r="BH502" s="312"/>
      <c r="BI502" s="312"/>
      <c r="BJ502" s="312"/>
      <c r="BK502" s="312"/>
      <c r="BL502" s="312"/>
      <c r="BM502" s="312"/>
      <c r="BN502" s="312">
        <f ca="1">BN$47/24</f>
        <v>2867.8125</v>
      </c>
      <c r="BO502" s="312">
        <f t="shared" ca="1" si="129"/>
        <v>2867.8125</v>
      </c>
      <c r="BP502" s="312">
        <f t="shared" ca="1" si="129"/>
        <v>2867.8125</v>
      </c>
      <c r="BQ502" s="312">
        <f t="shared" ca="1" si="129"/>
        <v>2867.8125</v>
      </c>
      <c r="BR502" s="312">
        <f t="shared" ca="1" si="129"/>
        <v>2867.8125</v>
      </c>
      <c r="BS502" s="312">
        <f t="shared" ca="1" si="129"/>
        <v>2867.8125</v>
      </c>
      <c r="BT502" s="312">
        <f t="shared" ca="1" si="129"/>
        <v>2867.8125</v>
      </c>
      <c r="BU502" s="312">
        <f t="shared" ca="1" si="129"/>
        <v>2867.8125</v>
      </c>
      <c r="BV502" s="312">
        <f t="shared" ca="1" si="129"/>
        <v>2867.8125</v>
      </c>
      <c r="BW502" s="312">
        <f t="shared" ca="1" si="129"/>
        <v>2867.8125</v>
      </c>
      <c r="BX502" s="312">
        <f t="shared" ca="1" si="129"/>
        <v>2867.8125</v>
      </c>
      <c r="BY502" s="312">
        <f t="shared" ca="1" si="129"/>
        <v>2867.8125</v>
      </c>
      <c r="BZ502" s="312">
        <f t="shared" ca="1" si="129"/>
        <v>2867.8125</v>
      </c>
      <c r="CA502" s="312">
        <f t="shared" ca="1" si="129"/>
        <v>2867.8125</v>
      </c>
      <c r="CB502" s="312">
        <f t="shared" ca="1" si="129"/>
        <v>2867.8125</v>
      </c>
      <c r="CC502" s="312">
        <f t="shared" ca="1" si="129"/>
        <v>2867.8125</v>
      </c>
      <c r="CD502" s="312">
        <f t="shared" ca="1" si="129"/>
        <v>2867.8125</v>
      </c>
      <c r="CE502" s="312">
        <f t="shared" ca="1" si="128"/>
        <v>2867.8125</v>
      </c>
      <c r="CF502" s="312">
        <f t="shared" ca="1" si="128"/>
        <v>2867.8125</v>
      </c>
      <c r="CG502" s="312">
        <f t="shared" ca="1" si="128"/>
        <v>2867.8125</v>
      </c>
      <c r="CH502" s="312">
        <f t="shared" ca="1" si="128"/>
        <v>2867.8125</v>
      </c>
      <c r="CI502" s="312">
        <f t="shared" ca="1" si="128"/>
        <v>2867.8125</v>
      </c>
      <c r="CJ502" s="312">
        <f t="shared" ca="1" si="128"/>
        <v>2867.8125</v>
      </c>
      <c r="CK502" s="312">
        <f t="shared" ca="1" si="128"/>
        <v>2867.8125</v>
      </c>
    </row>
    <row r="503" spans="47:91">
      <c r="AU503" s="312"/>
      <c r="AV503" s="312"/>
      <c r="AW503" s="312"/>
      <c r="AX503" s="312"/>
      <c r="AY503" s="312"/>
      <c r="AZ503" s="312"/>
      <c r="BA503" s="312"/>
      <c r="BB503" s="312"/>
      <c r="BC503" s="312"/>
      <c r="BD503" s="312"/>
      <c r="BE503" s="312"/>
      <c r="BF503" s="312"/>
      <c r="BG503" s="312"/>
      <c r="BH503" s="312"/>
      <c r="BI503" s="312"/>
      <c r="BJ503" s="312"/>
      <c r="BK503" s="312"/>
      <c r="BL503" s="312"/>
      <c r="BM503" s="312"/>
      <c r="BN503" s="312">
        <f ca="1">BN$47/24</f>
        <v>2867.8125</v>
      </c>
      <c r="BO503" s="312">
        <f t="shared" ca="1" si="129"/>
        <v>2867.8125</v>
      </c>
      <c r="BP503" s="312">
        <f t="shared" ca="1" si="129"/>
        <v>2867.8125</v>
      </c>
      <c r="BQ503" s="312">
        <f t="shared" ca="1" si="129"/>
        <v>2867.8125</v>
      </c>
      <c r="BR503" s="312">
        <f t="shared" ca="1" si="129"/>
        <v>2867.8125</v>
      </c>
      <c r="BS503" s="312">
        <f t="shared" ca="1" si="129"/>
        <v>2867.8125</v>
      </c>
      <c r="BT503" s="312">
        <f t="shared" ca="1" si="129"/>
        <v>2867.8125</v>
      </c>
      <c r="BU503" s="312">
        <f t="shared" ca="1" si="129"/>
        <v>2867.8125</v>
      </c>
      <c r="BV503" s="312">
        <f t="shared" ca="1" si="129"/>
        <v>2867.8125</v>
      </c>
      <c r="BW503" s="312">
        <f t="shared" ca="1" si="129"/>
        <v>2867.8125</v>
      </c>
      <c r="BX503" s="312">
        <f t="shared" ca="1" si="129"/>
        <v>2867.8125</v>
      </c>
      <c r="BY503" s="312">
        <f t="shared" ca="1" si="129"/>
        <v>2867.8125</v>
      </c>
      <c r="BZ503" s="312">
        <f t="shared" ca="1" si="129"/>
        <v>2867.8125</v>
      </c>
      <c r="CA503" s="312">
        <f t="shared" ca="1" si="129"/>
        <v>2867.8125</v>
      </c>
      <c r="CB503" s="312">
        <f t="shared" ca="1" si="129"/>
        <v>2867.8125</v>
      </c>
      <c r="CC503" s="312">
        <f t="shared" ca="1" si="129"/>
        <v>2867.8125</v>
      </c>
      <c r="CD503" s="312">
        <f t="shared" ca="1" si="129"/>
        <v>2867.8125</v>
      </c>
      <c r="CE503" s="312">
        <f t="shared" ca="1" si="128"/>
        <v>2867.8125</v>
      </c>
      <c r="CF503" s="312">
        <f t="shared" ca="1" si="128"/>
        <v>2867.8125</v>
      </c>
      <c r="CG503" s="312">
        <f t="shared" ca="1" si="128"/>
        <v>2867.8125</v>
      </c>
      <c r="CH503" s="312">
        <f t="shared" ca="1" si="128"/>
        <v>2867.8125</v>
      </c>
      <c r="CI503" s="312">
        <f t="shared" ca="1" si="128"/>
        <v>2867.8125</v>
      </c>
      <c r="CJ503" s="312">
        <f t="shared" ca="1" si="128"/>
        <v>2867.8125</v>
      </c>
      <c r="CK503" s="312">
        <f t="shared" ca="1" si="128"/>
        <v>2867.8125</v>
      </c>
    </row>
    <row r="504" spans="47:91">
      <c r="AU504" s="312"/>
      <c r="AV504" s="312"/>
      <c r="AW504" s="312"/>
      <c r="AX504" s="312"/>
      <c r="AY504" s="312"/>
      <c r="AZ504" s="312"/>
      <c r="BA504" s="312"/>
      <c r="BB504" s="312"/>
      <c r="BC504" s="312"/>
      <c r="BD504" s="312"/>
      <c r="BE504" s="312"/>
      <c r="BF504" s="312"/>
      <c r="BG504" s="312"/>
      <c r="BH504" s="312"/>
      <c r="BI504" s="312"/>
      <c r="BJ504" s="312"/>
      <c r="BK504" s="312"/>
      <c r="BL504" s="312"/>
      <c r="BM504" s="312"/>
      <c r="BN504" s="312"/>
      <c r="BO504" s="312">
        <f ca="1">BO$44/24</f>
        <v>7115.625</v>
      </c>
      <c r="BP504" s="312">
        <f ca="1">BO504</f>
        <v>7115.625</v>
      </c>
      <c r="BQ504" s="312">
        <f t="shared" ca="1" si="129"/>
        <v>7115.625</v>
      </c>
      <c r="BR504" s="312">
        <f t="shared" ca="1" si="129"/>
        <v>7115.625</v>
      </c>
      <c r="BS504" s="312">
        <f t="shared" ca="1" si="129"/>
        <v>7115.625</v>
      </c>
      <c r="BT504" s="312">
        <f t="shared" ca="1" si="129"/>
        <v>7115.625</v>
      </c>
      <c r="BU504" s="312">
        <f t="shared" ca="1" si="129"/>
        <v>7115.625</v>
      </c>
      <c r="BV504" s="312">
        <f t="shared" ca="1" si="129"/>
        <v>7115.625</v>
      </c>
      <c r="BW504" s="312">
        <f t="shared" ca="1" si="129"/>
        <v>7115.625</v>
      </c>
      <c r="BX504" s="312">
        <f t="shared" ca="1" si="129"/>
        <v>7115.625</v>
      </c>
      <c r="BY504" s="312">
        <f t="shared" ca="1" si="129"/>
        <v>7115.625</v>
      </c>
      <c r="BZ504" s="312">
        <f t="shared" ca="1" si="129"/>
        <v>7115.625</v>
      </c>
      <c r="CA504" s="312">
        <f t="shared" ca="1" si="129"/>
        <v>7115.625</v>
      </c>
      <c r="CB504" s="312">
        <f t="shared" ca="1" si="129"/>
        <v>7115.625</v>
      </c>
      <c r="CC504" s="312">
        <f t="shared" ca="1" si="129"/>
        <v>7115.625</v>
      </c>
      <c r="CD504" s="312">
        <f t="shared" ca="1" si="129"/>
        <v>7115.625</v>
      </c>
      <c r="CE504" s="312">
        <f t="shared" ca="1" si="128"/>
        <v>7115.625</v>
      </c>
      <c r="CF504" s="312">
        <f t="shared" ca="1" si="128"/>
        <v>7115.625</v>
      </c>
      <c r="CG504" s="312">
        <f t="shared" ca="1" si="128"/>
        <v>7115.625</v>
      </c>
      <c r="CH504" s="312">
        <f t="shared" ca="1" si="128"/>
        <v>7115.625</v>
      </c>
      <c r="CI504" s="312">
        <f t="shared" ca="1" si="128"/>
        <v>7115.625</v>
      </c>
      <c r="CJ504" s="312">
        <f t="shared" ca="1" si="128"/>
        <v>7115.625</v>
      </c>
      <c r="CK504" s="312">
        <f t="shared" ca="1" si="128"/>
        <v>7115.625</v>
      </c>
      <c r="CL504" s="312">
        <f ca="1">CK504</f>
        <v>7115.625</v>
      </c>
    </row>
    <row r="505" spans="47:91">
      <c r="AU505" s="312"/>
      <c r="AV505" s="312"/>
      <c r="AW505" s="312"/>
      <c r="AX505" s="312"/>
      <c r="AY505" s="312"/>
      <c r="AZ505" s="312"/>
      <c r="BA505" s="312"/>
      <c r="BB505" s="312"/>
      <c r="BC505" s="312"/>
      <c r="BD505" s="312"/>
      <c r="BE505" s="312"/>
      <c r="BF505" s="312"/>
      <c r="BG505" s="312"/>
      <c r="BH505" s="312"/>
      <c r="BI505" s="312"/>
      <c r="BJ505" s="312"/>
      <c r="BK505" s="312"/>
      <c r="BL505" s="312"/>
      <c r="BM505" s="312"/>
      <c r="BN505" s="312"/>
      <c r="BO505" s="312">
        <f ca="1">BO$45/24</f>
        <v>4290.9375</v>
      </c>
      <c r="BP505" s="312">
        <f t="shared" ref="BP505:CE509" ca="1" si="130">BO505</f>
        <v>4290.9375</v>
      </c>
      <c r="BQ505" s="312">
        <f t="shared" ca="1" si="130"/>
        <v>4290.9375</v>
      </c>
      <c r="BR505" s="312">
        <f t="shared" ca="1" si="130"/>
        <v>4290.9375</v>
      </c>
      <c r="BS505" s="312">
        <f t="shared" ca="1" si="130"/>
        <v>4290.9375</v>
      </c>
      <c r="BT505" s="312">
        <f t="shared" ca="1" si="130"/>
        <v>4290.9375</v>
      </c>
      <c r="BU505" s="312">
        <f t="shared" ca="1" si="130"/>
        <v>4290.9375</v>
      </c>
      <c r="BV505" s="312">
        <f t="shared" ca="1" si="130"/>
        <v>4290.9375</v>
      </c>
      <c r="BW505" s="312">
        <f t="shared" ca="1" si="130"/>
        <v>4290.9375</v>
      </c>
      <c r="BX505" s="312">
        <f t="shared" ca="1" si="130"/>
        <v>4290.9375</v>
      </c>
      <c r="BY505" s="312">
        <f t="shared" ca="1" si="130"/>
        <v>4290.9375</v>
      </c>
      <c r="BZ505" s="312">
        <f t="shared" ca="1" si="130"/>
        <v>4290.9375</v>
      </c>
      <c r="CA505" s="312">
        <f t="shared" ca="1" si="130"/>
        <v>4290.9375</v>
      </c>
      <c r="CB505" s="312">
        <f t="shared" ca="1" si="130"/>
        <v>4290.9375</v>
      </c>
      <c r="CC505" s="312">
        <f t="shared" ca="1" si="130"/>
        <v>4290.9375</v>
      </c>
      <c r="CD505" s="312">
        <f t="shared" ca="1" si="130"/>
        <v>4290.9375</v>
      </c>
      <c r="CE505" s="312">
        <f t="shared" ca="1" si="130"/>
        <v>4290.9375</v>
      </c>
      <c r="CF505" s="312">
        <f t="shared" ca="1" si="128"/>
        <v>4290.9375</v>
      </c>
      <c r="CG505" s="312">
        <f t="shared" ca="1" si="128"/>
        <v>4290.9375</v>
      </c>
      <c r="CH505" s="312">
        <f t="shared" ca="1" si="128"/>
        <v>4290.9375</v>
      </c>
      <c r="CI505" s="312">
        <f t="shared" ca="1" si="128"/>
        <v>4290.9375</v>
      </c>
      <c r="CJ505" s="312">
        <f t="shared" ca="1" si="128"/>
        <v>4290.9375</v>
      </c>
      <c r="CK505" s="312">
        <f t="shared" ca="1" si="128"/>
        <v>4290.9375</v>
      </c>
      <c r="CL505" s="312">
        <f t="shared" ca="1" si="128"/>
        <v>4290.9375</v>
      </c>
    </row>
    <row r="506" spans="47:91">
      <c r="AU506" s="312"/>
      <c r="AV506" s="312"/>
      <c r="AW506" s="312"/>
      <c r="AX506" s="312"/>
      <c r="AY506" s="312"/>
      <c r="AZ506" s="312"/>
      <c r="BA506" s="312"/>
      <c r="BB506" s="312"/>
      <c r="BC506" s="312"/>
      <c r="BD506" s="312"/>
      <c r="BE506" s="312"/>
      <c r="BF506" s="312"/>
      <c r="BG506" s="312"/>
      <c r="BH506" s="312"/>
      <c r="BI506" s="312"/>
      <c r="BJ506" s="312"/>
      <c r="BK506" s="312"/>
      <c r="BL506" s="312"/>
      <c r="BM506" s="312"/>
      <c r="BN506" s="312"/>
      <c r="BO506" s="312">
        <f ca="1">BO$46/24</f>
        <v>5016.875</v>
      </c>
      <c r="BP506" s="312">
        <f t="shared" ca="1" si="130"/>
        <v>5016.875</v>
      </c>
      <c r="BQ506" s="312">
        <f t="shared" ca="1" si="130"/>
        <v>5016.875</v>
      </c>
      <c r="BR506" s="312">
        <f t="shared" ca="1" si="130"/>
        <v>5016.875</v>
      </c>
      <c r="BS506" s="312">
        <f t="shared" ca="1" si="130"/>
        <v>5016.875</v>
      </c>
      <c r="BT506" s="312">
        <f t="shared" ca="1" si="130"/>
        <v>5016.875</v>
      </c>
      <c r="BU506" s="312">
        <f t="shared" ca="1" si="130"/>
        <v>5016.875</v>
      </c>
      <c r="BV506" s="312">
        <f t="shared" ca="1" si="130"/>
        <v>5016.875</v>
      </c>
      <c r="BW506" s="312">
        <f t="shared" ca="1" si="130"/>
        <v>5016.875</v>
      </c>
      <c r="BX506" s="312">
        <f t="shared" ca="1" si="130"/>
        <v>5016.875</v>
      </c>
      <c r="BY506" s="312">
        <f t="shared" ca="1" si="130"/>
        <v>5016.875</v>
      </c>
      <c r="BZ506" s="312">
        <f t="shared" ca="1" si="130"/>
        <v>5016.875</v>
      </c>
      <c r="CA506" s="312">
        <f t="shared" ca="1" si="130"/>
        <v>5016.875</v>
      </c>
      <c r="CB506" s="312">
        <f t="shared" ca="1" si="130"/>
        <v>5016.875</v>
      </c>
      <c r="CC506" s="312">
        <f t="shared" ca="1" si="130"/>
        <v>5016.875</v>
      </c>
      <c r="CD506" s="312">
        <f t="shared" ca="1" si="130"/>
        <v>5016.875</v>
      </c>
      <c r="CE506" s="312">
        <f t="shared" ca="1" si="130"/>
        <v>5016.875</v>
      </c>
      <c r="CF506" s="312">
        <f t="shared" ca="1" si="128"/>
        <v>5016.875</v>
      </c>
      <c r="CG506" s="312">
        <f t="shared" ca="1" si="128"/>
        <v>5016.875</v>
      </c>
      <c r="CH506" s="312">
        <f t="shared" ca="1" si="128"/>
        <v>5016.875</v>
      </c>
      <c r="CI506" s="312">
        <f t="shared" ca="1" si="128"/>
        <v>5016.875</v>
      </c>
      <c r="CJ506" s="312">
        <f t="shared" ca="1" si="128"/>
        <v>5016.875</v>
      </c>
      <c r="CK506" s="312">
        <f t="shared" ca="1" si="128"/>
        <v>5016.875</v>
      </c>
      <c r="CL506" s="312">
        <f t="shared" ca="1" si="128"/>
        <v>5016.875</v>
      </c>
    </row>
    <row r="507" spans="47:91">
      <c r="AU507" s="312"/>
      <c r="AV507" s="312"/>
      <c r="AW507" s="312"/>
      <c r="AX507" s="312"/>
      <c r="AY507" s="312"/>
      <c r="AZ507" s="312"/>
      <c r="BA507" s="312"/>
      <c r="BB507" s="312"/>
      <c r="BC507" s="312"/>
      <c r="BD507" s="312"/>
      <c r="BE507" s="312"/>
      <c r="BF507" s="312"/>
      <c r="BG507" s="312"/>
      <c r="BH507" s="312"/>
      <c r="BI507" s="312"/>
      <c r="BJ507" s="312"/>
      <c r="BK507" s="312"/>
      <c r="BL507" s="312"/>
      <c r="BM507" s="312"/>
      <c r="BN507" s="312"/>
      <c r="BO507" s="312">
        <f ca="1">BO$47/24</f>
        <v>2867.8125</v>
      </c>
      <c r="BP507" s="312">
        <f t="shared" ca="1" si="130"/>
        <v>2867.8125</v>
      </c>
      <c r="BQ507" s="312">
        <f t="shared" ca="1" si="130"/>
        <v>2867.8125</v>
      </c>
      <c r="BR507" s="312">
        <f t="shared" ca="1" si="130"/>
        <v>2867.8125</v>
      </c>
      <c r="BS507" s="312">
        <f t="shared" ca="1" si="130"/>
        <v>2867.8125</v>
      </c>
      <c r="BT507" s="312">
        <f t="shared" ca="1" si="130"/>
        <v>2867.8125</v>
      </c>
      <c r="BU507" s="312">
        <f t="shared" ca="1" si="130"/>
        <v>2867.8125</v>
      </c>
      <c r="BV507" s="312">
        <f t="shared" ca="1" si="130"/>
        <v>2867.8125</v>
      </c>
      <c r="BW507" s="312">
        <f t="shared" ca="1" si="130"/>
        <v>2867.8125</v>
      </c>
      <c r="BX507" s="312">
        <f t="shared" ca="1" si="130"/>
        <v>2867.8125</v>
      </c>
      <c r="BY507" s="312">
        <f t="shared" ca="1" si="130"/>
        <v>2867.8125</v>
      </c>
      <c r="BZ507" s="312">
        <f t="shared" ca="1" si="130"/>
        <v>2867.8125</v>
      </c>
      <c r="CA507" s="312">
        <f t="shared" ca="1" si="130"/>
        <v>2867.8125</v>
      </c>
      <c r="CB507" s="312">
        <f t="shared" ca="1" si="130"/>
        <v>2867.8125</v>
      </c>
      <c r="CC507" s="312">
        <f t="shared" ca="1" si="130"/>
        <v>2867.8125</v>
      </c>
      <c r="CD507" s="312">
        <f t="shared" ca="1" si="130"/>
        <v>2867.8125</v>
      </c>
      <c r="CE507" s="312">
        <f t="shared" ca="1" si="130"/>
        <v>2867.8125</v>
      </c>
      <c r="CF507" s="312">
        <f t="shared" ca="1" si="128"/>
        <v>2867.8125</v>
      </c>
      <c r="CG507" s="312">
        <f t="shared" ca="1" si="128"/>
        <v>2867.8125</v>
      </c>
      <c r="CH507" s="312">
        <f t="shared" ca="1" si="128"/>
        <v>2867.8125</v>
      </c>
      <c r="CI507" s="312">
        <f t="shared" ca="1" si="128"/>
        <v>2867.8125</v>
      </c>
      <c r="CJ507" s="312">
        <f t="shared" ca="1" si="128"/>
        <v>2867.8125</v>
      </c>
      <c r="CK507" s="312">
        <f t="shared" ca="1" si="128"/>
        <v>2867.8125</v>
      </c>
      <c r="CL507" s="312">
        <f t="shared" ca="1" si="128"/>
        <v>2867.8125</v>
      </c>
    </row>
    <row r="508" spans="47:91">
      <c r="AU508" s="312"/>
      <c r="AV508" s="312"/>
      <c r="AW508" s="312"/>
      <c r="AX508" s="312"/>
      <c r="AY508" s="312"/>
      <c r="AZ508" s="312"/>
      <c r="BA508" s="312"/>
      <c r="BB508" s="312"/>
      <c r="BC508" s="312"/>
      <c r="BD508" s="312"/>
      <c r="BE508" s="312"/>
      <c r="BF508" s="312"/>
      <c r="BG508" s="312"/>
      <c r="BH508" s="312"/>
      <c r="BI508" s="312"/>
      <c r="BJ508" s="312"/>
      <c r="BK508" s="312"/>
      <c r="BL508" s="312"/>
      <c r="BM508" s="312"/>
      <c r="BN508" s="312"/>
      <c r="BO508" s="312">
        <f ca="1">BO$47/24</f>
        <v>2867.8125</v>
      </c>
      <c r="BP508" s="312">
        <f t="shared" ca="1" si="130"/>
        <v>2867.8125</v>
      </c>
      <c r="BQ508" s="312">
        <f t="shared" ca="1" si="130"/>
        <v>2867.8125</v>
      </c>
      <c r="BR508" s="312">
        <f t="shared" ca="1" si="130"/>
        <v>2867.8125</v>
      </c>
      <c r="BS508" s="312">
        <f t="shared" ca="1" si="130"/>
        <v>2867.8125</v>
      </c>
      <c r="BT508" s="312">
        <f t="shared" ca="1" si="130"/>
        <v>2867.8125</v>
      </c>
      <c r="BU508" s="312">
        <f t="shared" ca="1" si="130"/>
        <v>2867.8125</v>
      </c>
      <c r="BV508" s="312">
        <f t="shared" ca="1" si="130"/>
        <v>2867.8125</v>
      </c>
      <c r="BW508" s="312">
        <f t="shared" ca="1" si="130"/>
        <v>2867.8125</v>
      </c>
      <c r="BX508" s="312">
        <f t="shared" ca="1" si="130"/>
        <v>2867.8125</v>
      </c>
      <c r="BY508" s="312">
        <f t="shared" ca="1" si="130"/>
        <v>2867.8125</v>
      </c>
      <c r="BZ508" s="312">
        <f t="shared" ca="1" si="130"/>
        <v>2867.8125</v>
      </c>
      <c r="CA508" s="312">
        <f t="shared" ca="1" si="130"/>
        <v>2867.8125</v>
      </c>
      <c r="CB508" s="312">
        <f t="shared" ca="1" si="130"/>
        <v>2867.8125</v>
      </c>
      <c r="CC508" s="312">
        <f t="shared" ca="1" si="130"/>
        <v>2867.8125</v>
      </c>
      <c r="CD508" s="312">
        <f t="shared" ca="1" si="130"/>
        <v>2867.8125</v>
      </c>
      <c r="CE508" s="312">
        <f t="shared" ca="1" si="130"/>
        <v>2867.8125</v>
      </c>
      <c r="CF508" s="312">
        <f t="shared" ca="1" si="128"/>
        <v>2867.8125</v>
      </c>
      <c r="CG508" s="312">
        <f t="shared" ca="1" si="128"/>
        <v>2867.8125</v>
      </c>
      <c r="CH508" s="312">
        <f t="shared" ca="1" si="128"/>
        <v>2867.8125</v>
      </c>
      <c r="CI508" s="312">
        <f t="shared" ca="1" si="128"/>
        <v>2867.8125</v>
      </c>
      <c r="CJ508" s="312">
        <f t="shared" ca="1" si="128"/>
        <v>2867.8125</v>
      </c>
      <c r="CK508" s="312">
        <f t="shared" ca="1" si="128"/>
        <v>2867.8125</v>
      </c>
      <c r="CL508" s="312">
        <f t="shared" ca="1" si="128"/>
        <v>2867.8125</v>
      </c>
    </row>
    <row r="509" spans="47:91">
      <c r="AU509" s="312"/>
      <c r="AV509" s="312"/>
      <c r="AW509" s="312"/>
      <c r="AX509" s="312"/>
      <c r="AY509" s="312"/>
      <c r="AZ509" s="312"/>
      <c r="BA509" s="312"/>
      <c r="BB509" s="312"/>
      <c r="BC509" s="312"/>
      <c r="BD509" s="312"/>
      <c r="BE509" s="312"/>
      <c r="BF509" s="312"/>
      <c r="BG509" s="312"/>
      <c r="BH509" s="312"/>
      <c r="BI509" s="312"/>
      <c r="BJ509" s="312"/>
      <c r="BK509" s="312"/>
      <c r="BL509" s="312"/>
      <c r="BM509" s="312"/>
      <c r="BN509" s="312"/>
      <c r="BO509" s="312"/>
      <c r="BP509" s="312">
        <f ca="1">BP$44/24</f>
        <v>7115.625</v>
      </c>
      <c r="BQ509" s="312">
        <f ca="1">BP509</f>
        <v>7115.625</v>
      </c>
      <c r="BR509" s="312">
        <f t="shared" ca="1" si="130"/>
        <v>7115.625</v>
      </c>
      <c r="BS509" s="312">
        <f t="shared" ca="1" si="130"/>
        <v>7115.625</v>
      </c>
      <c r="BT509" s="312">
        <f t="shared" ca="1" si="130"/>
        <v>7115.625</v>
      </c>
      <c r="BU509" s="312">
        <f t="shared" ca="1" si="130"/>
        <v>7115.625</v>
      </c>
      <c r="BV509" s="312">
        <f t="shared" ca="1" si="130"/>
        <v>7115.625</v>
      </c>
      <c r="BW509" s="312">
        <f t="shared" ca="1" si="130"/>
        <v>7115.625</v>
      </c>
      <c r="BX509" s="312">
        <f t="shared" ca="1" si="130"/>
        <v>7115.625</v>
      </c>
      <c r="BY509" s="312">
        <f t="shared" ca="1" si="130"/>
        <v>7115.625</v>
      </c>
      <c r="BZ509" s="312">
        <f t="shared" ca="1" si="130"/>
        <v>7115.625</v>
      </c>
      <c r="CA509" s="312">
        <f t="shared" ca="1" si="130"/>
        <v>7115.625</v>
      </c>
      <c r="CB509" s="312">
        <f t="shared" ca="1" si="130"/>
        <v>7115.625</v>
      </c>
      <c r="CC509" s="312">
        <f t="shared" ca="1" si="130"/>
        <v>7115.625</v>
      </c>
      <c r="CD509" s="312">
        <f t="shared" ca="1" si="130"/>
        <v>7115.625</v>
      </c>
      <c r="CE509" s="312">
        <f t="shared" ca="1" si="130"/>
        <v>7115.625</v>
      </c>
      <c r="CF509" s="312">
        <f t="shared" ca="1" si="128"/>
        <v>7115.625</v>
      </c>
      <c r="CG509" s="312">
        <f t="shared" ca="1" si="128"/>
        <v>7115.625</v>
      </c>
      <c r="CH509" s="312">
        <f t="shared" ca="1" si="128"/>
        <v>7115.625</v>
      </c>
      <c r="CI509" s="312">
        <f t="shared" ca="1" si="128"/>
        <v>7115.625</v>
      </c>
      <c r="CJ509" s="312">
        <f t="shared" ca="1" si="128"/>
        <v>7115.625</v>
      </c>
      <c r="CK509" s="312">
        <f t="shared" ca="1" si="128"/>
        <v>7115.625</v>
      </c>
      <c r="CL509" s="312">
        <f t="shared" ca="1" si="128"/>
        <v>7115.625</v>
      </c>
      <c r="CM509" s="312">
        <f ca="1">CL509</f>
        <v>7115.625</v>
      </c>
    </row>
    <row r="510" spans="47:91">
      <c r="AU510" s="312"/>
      <c r="AV510" s="312"/>
      <c r="AW510" s="312"/>
      <c r="AX510" s="312"/>
      <c r="AY510" s="312"/>
      <c r="AZ510" s="312"/>
      <c r="BA510" s="312"/>
      <c r="BB510" s="312"/>
      <c r="BC510" s="312"/>
      <c r="BD510" s="312"/>
      <c r="BE510" s="312"/>
      <c r="BF510" s="312"/>
      <c r="BG510" s="312"/>
      <c r="BH510" s="312"/>
      <c r="BI510" s="312"/>
      <c r="BJ510" s="312"/>
      <c r="BK510" s="312"/>
      <c r="BL510" s="312"/>
      <c r="BM510" s="312"/>
      <c r="BN510" s="312"/>
      <c r="BO510" s="312"/>
      <c r="BP510" s="312">
        <f ca="1">BP$45/24</f>
        <v>4290.9375</v>
      </c>
      <c r="BQ510" s="312">
        <f t="shared" ref="BQ510:CF514" ca="1" si="131">BP510</f>
        <v>4290.9375</v>
      </c>
      <c r="BR510" s="312">
        <f t="shared" ca="1" si="131"/>
        <v>4290.9375</v>
      </c>
      <c r="BS510" s="312">
        <f t="shared" ca="1" si="131"/>
        <v>4290.9375</v>
      </c>
      <c r="BT510" s="312">
        <f t="shared" ca="1" si="131"/>
        <v>4290.9375</v>
      </c>
      <c r="BU510" s="312">
        <f t="shared" ca="1" si="131"/>
        <v>4290.9375</v>
      </c>
      <c r="BV510" s="312">
        <f t="shared" ca="1" si="131"/>
        <v>4290.9375</v>
      </c>
      <c r="BW510" s="312">
        <f t="shared" ca="1" si="131"/>
        <v>4290.9375</v>
      </c>
      <c r="BX510" s="312">
        <f t="shared" ca="1" si="131"/>
        <v>4290.9375</v>
      </c>
      <c r="BY510" s="312">
        <f t="shared" ca="1" si="131"/>
        <v>4290.9375</v>
      </c>
      <c r="BZ510" s="312">
        <f t="shared" ca="1" si="131"/>
        <v>4290.9375</v>
      </c>
      <c r="CA510" s="312">
        <f t="shared" ca="1" si="131"/>
        <v>4290.9375</v>
      </c>
      <c r="CB510" s="312">
        <f t="shared" ca="1" si="131"/>
        <v>4290.9375</v>
      </c>
      <c r="CC510" s="312">
        <f t="shared" ca="1" si="131"/>
        <v>4290.9375</v>
      </c>
      <c r="CD510" s="312">
        <f t="shared" ca="1" si="131"/>
        <v>4290.9375</v>
      </c>
      <c r="CE510" s="312">
        <f t="shared" ca="1" si="131"/>
        <v>4290.9375</v>
      </c>
      <c r="CF510" s="312">
        <f t="shared" ca="1" si="131"/>
        <v>4290.9375</v>
      </c>
      <c r="CG510" s="312">
        <f t="shared" ca="1" si="128"/>
        <v>4290.9375</v>
      </c>
      <c r="CH510" s="312">
        <f t="shared" ca="1" si="128"/>
        <v>4290.9375</v>
      </c>
      <c r="CI510" s="312">
        <f t="shared" ca="1" si="128"/>
        <v>4290.9375</v>
      </c>
      <c r="CJ510" s="312">
        <f t="shared" ca="1" si="128"/>
        <v>4290.9375</v>
      </c>
      <c r="CK510" s="312">
        <f t="shared" ca="1" si="128"/>
        <v>4290.9375</v>
      </c>
      <c r="CL510" s="312">
        <f t="shared" ca="1" si="128"/>
        <v>4290.9375</v>
      </c>
      <c r="CM510" s="312">
        <f t="shared" ca="1" si="128"/>
        <v>4290.9375</v>
      </c>
    </row>
    <row r="511" spans="47:91">
      <c r="AU511" s="312"/>
      <c r="AV511" s="312"/>
      <c r="AW511" s="312"/>
      <c r="AX511" s="312"/>
      <c r="AY511" s="312"/>
      <c r="AZ511" s="312"/>
      <c r="BA511" s="312"/>
      <c r="BB511" s="312"/>
      <c r="BC511" s="312"/>
      <c r="BD511" s="312"/>
      <c r="BE511" s="312"/>
      <c r="BF511" s="312"/>
      <c r="BG511" s="312"/>
      <c r="BH511" s="312"/>
      <c r="BI511" s="312"/>
      <c r="BJ511" s="312"/>
      <c r="BK511" s="312"/>
      <c r="BL511" s="312"/>
      <c r="BM511" s="312"/>
      <c r="BN511" s="312"/>
      <c r="BO511" s="312"/>
      <c r="BP511" s="312">
        <f ca="1">BP$46/24</f>
        <v>5016.875</v>
      </c>
      <c r="BQ511" s="312">
        <f t="shared" ca="1" si="131"/>
        <v>5016.875</v>
      </c>
      <c r="BR511" s="312">
        <f t="shared" ca="1" si="131"/>
        <v>5016.875</v>
      </c>
      <c r="BS511" s="312">
        <f t="shared" ca="1" si="131"/>
        <v>5016.875</v>
      </c>
      <c r="BT511" s="312">
        <f t="shared" ca="1" si="131"/>
        <v>5016.875</v>
      </c>
      <c r="BU511" s="312">
        <f t="shared" ca="1" si="131"/>
        <v>5016.875</v>
      </c>
      <c r="BV511" s="312">
        <f t="shared" ca="1" si="131"/>
        <v>5016.875</v>
      </c>
      <c r="BW511" s="312">
        <f t="shared" ca="1" si="131"/>
        <v>5016.875</v>
      </c>
      <c r="BX511" s="312">
        <f t="shared" ca="1" si="131"/>
        <v>5016.875</v>
      </c>
      <c r="BY511" s="312">
        <f t="shared" ca="1" si="131"/>
        <v>5016.875</v>
      </c>
      <c r="BZ511" s="312">
        <f t="shared" ca="1" si="131"/>
        <v>5016.875</v>
      </c>
      <c r="CA511" s="312">
        <f t="shared" ca="1" si="131"/>
        <v>5016.875</v>
      </c>
      <c r="CB511" s="312">
        <f t="shared" ca="1" si="131"/>
        <v>5016.875</v>
      </c>
      <c r="CC511" s="312">
        <f t="shared" ca="1" si="131"/>
        <v>5016.875</v>
      </c>
      <c r="CD511" s="312">
        <f t="shared" ca="1" si="131"/>
        <v>5016.875</v>
      </c>
      <c r="CE511" s="312">
        <f t="shared" ca="1" si="131"/>
        <v>5016.875</v>
      </c>
      <c r="CF511" s="312">
        <f t="shared" ca="1" si="131"/>
        <v>5016.875</v>
      </c>
      <c r="CG511" s="312">
        <f t="shared" ca="1" si="128"/>
        <v>5016.875</v>
      </c>
      <c r="CH511" s="312">
        <f t="shared" ca="1" si="128"/>
        <v>5016.875</v>
      </c>
      <c r="CI511" s="312">
        <f t="shared" ca="1" si="128"/>
        <v>5016.875</v>
      </c>
      <c r="CJ511" s="312">
        <f t="shared" ca="1" si="128"/>
        <v>5016.875</v>
      </c>
      <c r="CK511" s="312">
        <f t="shared" ca="1" si="128"/>
        <v>5016.875</v>
      </c>
      <c r="CL511" s="312">
        <f t="shared" ca="1" si="128"/>
        <v>5016.875</v>
      </c>
      <c r="CM511" s="312">
        <f t="shared" ca="1" si="128"/>
        <v>5016.875</v>
      </c>
    </row>
    <row r="512" spans="47:91">
      <c r="AU512" s="312"/>
      <c r="AV512" s="312"/>
      <c r="AW512" s="312"/>
      <c r="AX512" s="312"/>
      <c r="AY512" s="312"/>
      <c r="AZ512" s="312"/>
      <c r="BA512" s="312"/>
      <c r="BB512" s="312"/>
      <c r="BC512" s="312"/>
      <c r="BD512" s="312"/>
      <c r="BE512" s="312"/>
      <c r="BF512" s="312"/>
      <c r="BG512" s="312"/>
      <c r="BH512" s="312"/>
      <c r="BI512" s="312"/>
      <c r="BJ512" s="312"/>
      <c r="BK512" s="312"/>
      <c r="BL512" s="312"/>
      <c r="BM512" s="312"/>
      <c r="BN512" s="312"/>
      <c r="BO512" s="312"/>
      <c r="BP512" s="312">
        <f ca="1">BP$47/24</f>
        <v>2867.8125</v>
      </c>
      <c r="BQ512" s="312">
        <f t="shared" ca="1" si="131"/>
        <v>2867.8125</v>
      </c>
      <c r="BR512" s="312">
        <f t="shared" ca="1" si="131"/>
        <v>2867.8125</v>
      </c>
      <c r="BS512" s="312">
        <f t="shared" ca="1" si="131"/>
        <v>2867.8125</v>
      </c>
      <c r="BT512" s="312">
        <f t="shared" ca="1" si="131"/>
        <v>2867.8125</v>
      </c>
      <c r="BU512" s="312">
        <f t="shared" ca="1" si="131"/>
        <v>2867.8125</v>
      </c>
      <c r="BV512" s="312">
        <f t="shared" ca="1" si="131"/>
        <v>2867.8125</v>
      </c>
      <c r="BW512" s="312">
        <f t="shared" ca="1" si="131"/>
        <v>2867.8125</v>
      </c>
      <c r="BX512" s="312">
        <f t="shared" ca="1" si="131"/>
        <v>2867.8125</v>
      </c>
      <c r="BY512" s="312">
        <f t="shared" ca="1" si="131"/>
        <v>2867.8125</v>
      </c>
      <c r="BZ512" s="312">
        <f t="shared" ca="1" si="131"/>
        <v>2867.8125</v>
      </c>
      <c r="CA512" s="312">
        <f t="shared" ca="1" si="131"/>
        <v>2867.8125</v>
      </c>
      <c r="CB512" s="312">
        <f t="shared" ca="1" si="131"/>
        <v>2867.8125</v>
      </c>
      <c r="CC512" s="312">
        <f t="shared" ca="1" si="131"/>
        <v>2867.8125</v>
      </c>
      <c r="CD512" s="312">
        <f t="shared" ca="1" si="131"/>
        <v>2867.8125</v>
      </c>
      <c r="CE512" s="312">
        <f t="shared" ca="1" si="131"/>
        <v>2867.8125</v>
      </c>
      <c r="CF512" s="312">
        <f t="shared" ca="1" si="131"/>
        <v>2867.8125</v>
      </c>
      <c r="CG512" s="312">
        <f t="shared" ref="CG512:CO523" ca="1" si="132">CF512</f>
        <v>2867.8125</v>
      </c>
      <c r="CH512" s="312">
        <f t="shared" ca="1" si="132"/>
        <v>2867.8125</v>
      </c>
      <c r="CI512" s="312">
        <f t="shared" ca="1" si="132"/>
        <v>2867.8125</v>
      </c>
      <c r="CJ512" s="312">
        <f t="shared" ca="1" si="132"/>
        <v>2867.8125</v>
      </c>
      <c r="CK512" s="312">
        <f t="shared" ca="1" si="132"/>
        <v>2867.8125</v>
      </c>
      <c r="CL512" s="312">
        <f t="shared" ca="1" si="132"/>
        <v>2867.8125</v>
      </c>
      <c r="CM512" s="312">
        <f t="shared" ca="1" si="132"/>
        <v>2867.8125</v>
      </c>
    </row>
    <row r="513" spans="47:94">
      <c r="AU513" s="312"/>
      <c r="AV513" s="312"/>
      <c r="AW513" s="312"/>
      <c r="AX513" s="312"/>
      <c r="AY513" s="312"/>
      <c r="AZ513" s="312"/>
      <c r="BA513" s="312"/>
      <c r="BB513" s="312"/>
      <c r="BC513" s="312"/>
      <c r="BD513" s="312"/>
      <c r="BE513" s="312"/>
      <c r="BF513" s="312"/>
      <c r="BG513" s="312"/>
      <c r="BH513" s="312"/>
      <c r="BI513" s="312"/>
      <c r="BJ513" s="312"/>
      <c r="BK513" s="312"/>
      <c r="BL513" s="312"/>
      <c r="BM513" s="312"/>
      <c r="BN513" s="312"/>
      <c r="BO513" s="312"/>
      <c r="BP513" s="312">
        <f ca="1">BP$47/24</f>
        <v>2867.8125</v>
      </c>
      <c r="BQ513" s="312">
        <f t="shared" ca="1" si="131"/>
        <v>2867.8125</v>
      </c>
      <c r="BR513" s="312">
        <f t="shared" ca="1" si="131"/>
        <v>2867.8125</v>
      </c>
      <c r="BS513" s="312">
        <f t="shared" ca="1" si="131"/>
        <v>2867.8125</v>
      </c>
      <c r="BT513" s="312">
        <f t="shared" ca="1" si="131"/>
        <v>2867.8125</v>
      </c>
      <c r="BU513" s="312">
        <f t="shared" ca="1" si="131"/>
        <v>2867.8125</v>
      </c>
      <c r="BV513" s="312">
        <f t="shared" ca="1" si="131"/>
        <v>2867.8125</v>
      </c>
      <c r="BW513" s="312">
        <f t="shared" ca="1" si="131"/>
        <v>2867.8125</v>
      </c>
      <c r="BX513" s="312">
        <f t="shared" ca="1" si="131"/>
        <v>2867.8125</v>
      </c>
      <c r="BY513" s="312">
        <f t="shared" ca="1" si="131"/>
        <v>2867.8125</v>
      </c>
      <c r="BZ513" s="312">
        <f t="shared" ca="1" si="131"/>
        <v>2867.8125</v>
      </c>
      <c r="CA513" s="312">
        <f t="shared" ca="1" si="131"/>
        <v>2867.8125</v>
      </c>
      <c r="CB513" s="312">
        <f t="shared" ca="1" si="131"/>
        <v>2867.8125</v>
      </c>
      <c r="CC513" s="312">
        <f t="shared" ca="1" si="131"/>
        <v>2867.8125</v>
      </c>
      <c r="CD513" s="312">
        <f t="shared" ca="1" si="131"/>
        <v>2867.8125</v>
      </c>
      <c r="CE513" s="312">
        <f t="shared" ca="1" si="131"/>
        <v>2867.8125</v>
      </c>
      <c r="CF513" s="312">
        <f t="shared" ca="1" si="131"/>
        <v>2867.8125</v>
      </c>
      <c r="CG513" s="312">
        <f t="shared" ca="1" si="132"/>
        <v>2867.8125</v>
      </c>
      <c r="CH513" s="312">
        <f t="shared" ca="1" si="132"/>
        <v>2867.8125</v>
      </c>
      <c r="CI513" s="312">
        <f t="shared" ca="1" si="132"/>
        <v>2867.8125</v>
      </c>
      <c r="CJ513" s="312">
        <f t="shared" ca="1" si="132"/>
        <v>2867.8125</v>
      </c>
      <c r="CK513" s="312">
        <f t="shared" ca="1" si="132"/>
        <v>2867.8125</v>
      </c>
      <c r="CL513" s="312">
        <f t="shared" ca="1" si="132"/>
        <v>2867.8125</v>
      </c>
      <c r="CM513" s="312">
        <f t="shared" ca="1" si="132"/>
        <v>2867.8125</v>
      </c>
    </row>
    <row r="514" spans="47:94">
      <c r="AU514" s="312"/>
      <c r="AV514" s="312"/>
      <c r="AW514" s="312"/>
      <c r="AX514" s="312"/>
      <c r="AY514" s="312"/>
      <c r="AZ514" s="312"/>
      <c r="BA514" s="312"/>
      <c r="BB514" s="312"/>
      <c r="BC514" s="312"/>
      <c r="BD514" s="312"/>
      <c r="BE514" s="312"/>
      <c r="BF514" s="312"/>
      <c r="BG514" s="312"/>
      <c r="BH514" s="312"/>
      <c r="BI514" s="312"/>
      <c r="BJ514" s="312"/>
      <c r="BK514" s="312"/>
      <c r="BL514" s="312"/>
      <c r="BM514" s="312"/>
      <c r="BN514" s="312"/>
      <c r="BO514" s="312"/>
      <c r="BP514" s="312"/>
      <c r="BQ514" s="312">
        <f ca="1">BQ$44/24</f>
        <v>7115.625</v>
      </c>
      <c r="BR514" s="312">
        <f ca="1">BQ514</f>
        <v>7115.625</v>
      </c>
      <c r="BS514" s="312">
        <f t="shared" ca="1" si="131"/>
        <v>7115.625</v>
      </c>
      <c r="BT514" s="312">
        <f t="shared" ca="1" si="131"/>
        <v>7115.625</v>
      </c>
      <c r="BU514" s="312">
        <f t="shared" ca="1" si="131"/>
        <v>7115.625</v>
      </c>
      <c r="BV514" s="312">
        <f t="shared" ca="1" si="131"/>
        <v>7115.625</v>
      </c>
      <c r="BW514" s="312">
        <f t="shared" ca="1" si="131"/>
        <v>7115.625</v>
      </c>
      <c r="BX514" s="312">
        <f t="shared" ca="1" si="131"/>
        <v>7115.625</v>
      </c>
      <c r="BY514" s="312">
        <f t="shared" ca="1" si="131"/>
        <v>7115.625</v>
      </c>
      <c r="BZ514" s="312">
        <f t="shared" ca="1" si="131"/>
        <v>7115.625</v>
      </c>
      <c r="CA514" s="312">
        <f t="shared" ca="1" si="131"/>
        <v>7115.625</v>
      </c>
      <c r="CB514" s="312">
        <f t="shared" ca="1" si="131"/>
        <v>7115.625</v>
      </c>
      <c r="CC514" s="312">
        <f t="shared" ca="1" si="131"/>
        <v>7115.625</v>
      </c>
      <c r="CD514" s="312">
        <f t="shared" ca="1" si="131"/>
        <v>7115.625</v>
      </c>
      <c r="CE514" s="312">
        <f t="shared" ca="1" si="131"/>
        <v>7115.625</v>
      </c>
      <c r="CF514" s="312">
        <f t="shared" ca="1" si="131"/>
        <v>7115.625</v>
      </c>
      <c r="CG514" s="312">
        <f t="shared" ca="1" si="132"/>
        <v>7115.625</v>
      </c>
      <c r="CH514" s="312">
        <f t="shared" ca="1" si="132"/>
        <v>7115.625</v>
      </c>
      <c r="CI514" s="312">
        <f t="shared" ca="1" si="132"/>
        <v>7115.625</v>
      </c>
      <c r="CJ514" s="312">
        <f t="shared" ca="1" si="132"/>
        <v>7115.625</v>
      </c>
      <c r="CK514" s="312">
        <f t="shared" ca="1" si="132"/>
        <v>7115.625</v>
      </c>
      <c r="CL514" s="312">
        <f t="shared" ca="1" si="132"/>
        <v>7115.625</v>
      </c>
      <c r="CM514" s="312">
        <f t="shared" ca="1" si="132"/>
        <v>7115.625</v>
      </c>
      <c r="CN514" s="312">
        <f ca="1">CM514</f>
        <v>7115.625</v>
      </c>
    </row>
    <row r="515" spans="47:94">
      <c r="AU515" s="312"/>
      <c r="AV515" s="312"/>
      <c r="AW515" s="312"/>
      <c r="AX515" s="312"/>
      <c r="AY515" s="312"/>
      <c r="AZ515" s="312"/>
      <c r="BA515" s="312"/>
      <c r="BB515" s="312"/>
      <c r="BC515" s="312"/>
      <c r="BD515" s="312"/>
      <c r="BE515" s="312"/>
      <c r="BF515" s="312"/>
      <c r="BG515" s="312"/>
      <c r="BH515" s="312"/>
      <c r="BI515" s="312"/>
      <c r="BJ515" s="312"/>
      <c r="BK515" s="312"/>
      <c r="BL515" s="312"/>
      <c r="BM515" s="312"/>
      <c r="BN515" s="312"/>
      <c r="BO515" s="312"/>
      <c r="BP515" s="312"/>
      <c r="BQ515" s="312">
        <f ca="1">BQ$45/24</f>
        <v>4290.9375</v>
      </c>
      <c r="BR515" s="312">
        <f t="shared" ref="BR515:CG519" ca="1" si="133">BQ515</f>
        <v>4290.9375</v>
      </c>
      <c r="BS515" s="312">
        <f t="shared" ca="1" si="133"/>
        <v>4290.9375</v>
      </c>
      <c r="BT515" s="312">
        <f t="shared" ca="1" si="133"/>
        <v>4290.9375</v>
      </c>
      <c r="BU515" s="312">
        <f t="shared" ca="1" si="133"/>
        <v>4290.9375</v>
      </c>
      <c r="BV515" s="312">
        <f t="shared" ca="1" si="133"/>
        <v>4290.9375</v>
      </c>
      <c r="BW515" s="312">
        <f t="shared" ca="1" si="133"/>
        <v>4290.9375</v>
      </c>
      <c r="BX515" s="312">
        <f t="shared" ca="1" si="133"/>
        <v>4290.9375</v>
      </c>
      <c r="BY515" s="312">
        <f t="shared" ca="1" si="133"/>
        <v>4290.9375</v>
      </c>
      <c r="BZ515" s="312">
        <f t="shared" ca="1" si="133"/>
        <v>4290.9375</v>
      </c>
      <c r="CA515" s="312">
        <f t="shared" ca="1" si="133"/>
        <v>4290.9375</v>
      </c>
      <c r="CB515" s="312">
        <f t="shared" ca="1" si="133"/>
        <v>4290.9375</v>
      </c>
      <c r="CC515" s="312">
        <f t="shared" ca="1" si="133"/>
        <v>4290.9375</v>
      </c>
      <c r="CD515" s="312">
        <f t="shared" ca="1" si="133"/>
        <v>4290.9375</v>
      </c>
      <c r="CE515" s="312">
        <f t="shared" ca="1" si="133"/>
        <v>4290.9375</v>
      </c>
      <c r="CF515" s="312">
        <f t="shared" ca="1" si="133"/>
        <v>4290.9375</v>
      </c>
      <c r="CG515" s="312">
        <f t="shared" ca="1" si="133"/>
        <v>4290.9375</v>
      </c>
      <c r="CH515" s="312">
        <f t="shared" ca="1" si="132"/>
        <v>4290.9375</v>
      </c>
      <c r="CI515" s="312">
        <f t="shared" ca="1" si="132"/>
        <v>4290.9375</v>
      </c>
      <c r="CJ515" s="312">
        <f t="shared" ca="1" si="132"/>
        <v>4290.9375</v>
      </c>
      <c r="CK515" s="312">
        <f t="shared" ca="1" si="132"/>
        <v>4290.9375</v>
      </c>
      <c r="CL515" s="312">
        <f t="shared" ca="1" si="132"/>
        <v>4290.9375</v>
      </c>
      <c r="CM515" s="312">
        <f t="shared" ca="1" si="132"/>
        <v>4290.9375</v>
      </c>
      <c r="CN515" s="312">
        <f t="shared" ca="1" si="132"/>
        <v>4290.9375</v>
      </c>
    </row>
    <row r="516" spans="47:94">
      <c r="AU516" s="312"/>
      <c r="AV516" s="312"/>
      <c r="AW516" s="312"/>
      <c r="AX516" s="312"/>
      <c r="AY516" s="312"/>
      <c r="AZ516" s="312"/>
      <c r="BA516" s="312"/>
      <c r="BB516" s="312"/>
      <c r="BC516" s="312"/>
      <c r="BD516" s="312"/>
      <c r="BE516" s="312"/>
      <c r="BF516" s="312"/>
      <c r="BG516" s="312"/>
      <c r="BH516" s="312"/>
      <c r="BI516" s="312"/>
      <c r="BJ516" s="312"/>
      <c r="BK516" s="312"/>
      <c r="BL516" s="312"/>
      <c r="BM516" s="312"/>
      <c r="BN516" s="312"/>
      <c r="BO516" s="312"/>
      <c r="BP516" s="312"/>
      <c r="BQ516" s="312">
        <f ca="1">BQ$46/24</f>
        <v>5016.875</v>
      </c>
      <c r="BR516" s="312">
        <f t="shared" ca="1" si="133"/>
        <v>5016.875</v>
      </c>
      <c r="BS516" s="312">
        <f t="shared" ca="1" si="133"/>
        <v>5016.875</v>
      </c>
      <c r="BT516" s="312">
        <f t="shared" ca="1" si="133"/>
        <v>5016.875</v>
      </c>
      <c r="BU516" s="312">
        <f t="shared" ca="1" si="133"/>
        <v>5016.875</v>
      </c>
      <c r="BV516" s="312">
        <f t="shared" ca="1" si="133"/>
        <v>5016.875</v>
      </c>
      <c r="BW516" s="312">
        <f t="shared" ca="1" si="133"/>
        <v>5016.875</v>
      </c>
      <c r="BX516" s="312">
        <f t="shared" ca="1" si="133"/>
        <v>5016.875</v>
      </c>
      <c r="BY516" s="312">
        <f t="shared" ca="1" si="133"/>
        <v>5016.875</v>
      </c>
      <c r="BZ516" s="312">
        <f t="shared" ca="1" si="133"/>
        <v>5016.875</v>
      </c>
      <c r="CA516" s="312">
        <f t="shared" ca="1" si="133"/>
        <v>5016.875</v>
      </c>
      <c r="CB516" s="312">
        <f t="shared" ca="1" si="133"/>
        <v>5016.875</v>
      </c>
      <c r="CC516" s="312">
        <f t="shared" ca="1" si="133"/>
        <v>5016.875</v>
      </c>
      <c r="CD516" s="312">
        <f t="shared" ca="1" si="133"/>
        <v>5016.875</v>
      </c>
      <c r="CE516" s="312">
        <f t="shared" ca="1" si="133"/>
        <v>5016.875</v>
      </c>
      <c r="CF516" s="312">
        <f t="shared" ca="1" si="133"/>
        <v>5016.875</v>
      </c>
      <c r="CG516" s="312">
        <f t="shared" ca="1" si="133"/>
        <v>5016.875</v>
      </c>
      <c r="CH516" s="312">
        <f t="shared" ca="1" si="132"/>
        <v>5016.875</v>
      </c>
      <c r="CI516" s="312">
        <f t="shared" ca="1" si="132"/>
        <v>5016.875</v>
      </c>
      <c r="CJ516" s="312">
        <f t="shared" ca="1" si="132"/>
        <v>5016.875</v>
      </c>
      <c r="CK516" s="312">
        <f t="shared" ca="1" si="132"/>
        <v>5016.875</v>
      </c>
      <c r="CL516" s="312">
        <f t="shared" ca="1" si="132"/>
        <v>5016.875</v>
      </c>
      <c r="CM516" s="312">
        <f t="shared" ca="1" si="132"/>
        <v>5016.875</v>
      </c>
      <c r="CN516" s="312">
        <f t="shared" ca="1" si="132"/>
        <v>5016.875</v>
      </c>
    </row>
    <row r="517" spans="47:94">
      <c r="AU517" s="312"/>
      <c r="AV517" s="312"/>
      <c r="AW517" s="312"/>
      <c r="AX517" s="312"/>
      <c r="AY517" s="312"/>
      <c r="AZ517" s="312"/>
      <c r="BA517" s="312"/>
      <c r="BB517" s="312"/>
      <c r="BC517" s="312"/>
      <c r="BD517" s="312"/>
      <c r="BE517" s="312"/>
      <c r="BF517" s="312"/>
      <c r="BG517" s="312"/>
      <c r="BH517" s="312"/>
      <c r="BI517" s="312"/>
      <c r="BJ517" s="312"/>
      <c r="BK517" s="312"/>
      <c r="BL517" s="312"/>
      <c r="BM517" s="312"/>
      <c r="BN517" s="312"/>
      <c r="BO517" s="312"/>
      <c r="BP517" s="312"/>
      <c r="BQ517" s="312">
        <f ca="1">BQ$47/24</f>
        <v>2867.8125</v>
      </c>
      <c r="BR517" s="312">
        <f t="shared" ca="1" si="133"/>
        <v>2867.8125</v>
      </c>
      <c r="BS517" s="312">
        <f t="shared" ca="1" si="133"/>
        <v>2867.8125</v>
      </c>
      <c r="BT517" s="312">
        <f t="shared" ca="1" si="133"/>
        <v>2867.8125</v>
      </c>
      <c r="BU517" s="312">
        <f t="shared" ca="1" si="133"/>
        <v>2867.8125</v>
      </c>
      <c r="BV517" s="312">
        <f t="shared" ca="1" si="133"/>
        <v>2867.8125</v>
      </c>
      <c r="BW517" s="312">
        <f t="shared" ca="1" si="133"/>
        <v>2867.8125</v>
      </c>
      <c r="BX517" s="312">
        <f t="shared" ca="1" si="133"/>
        <v>2867.8125</v>
      </c>
      <c r="BY517" s="312">
        <f t="shared" ca="1" si="133"/>
        <v>2867.8125</v>
      </c>
      <c r="BZ517" s="312">
        <f t="shared" ca="1" si="133"/>
        <v>2867.8125</v>
      </c>
      <c r="CA517" s="312">
        <f t="shared" ca="1" si="133"/>
        <v>2867.8125</v>
      </c>
      <c r="CB517" s="312">
        <f t="shared" ca="1" si="133"/>
        <v>2867.8125</v>
      </c>
      <c r="CC517" s="312">
        <f t="shared" ca="1" si="133"/>
        <v>2867.8125</v>
      </c>
      <c r="CD517" s="312">
        <f t="shared" ca="1" si="133"/>
        <v>2867.8125</v>
      </c>
      <c r="CE517" s="312">
        <f t="shared" ca="1" si="133"/>
        <v>2867.8125</v>
      </c>
      <c r="CF517" s="312">
        <f t="shared" ca="1" si="133"/>
        <v>2867.8125</v>
      </c>
      <c r="CG517" s="312">
        <f t="shared" ca="1" si="133"/>
        <v>2867.8125</v>
      </c>
      <c r="CH517" s="312">
        <f t="shared" ca="1" si="132"/>
        <v>2867.8125</v>
      </c>
      <c r="CI517" s="312">
        <f t="shared" ca="1" si="132"/>
        <v>2867.8125</v>
      </c>
      <c r="CJ517" s="312">
        <f t="shared" ca="1" si="132"/>
        <v>2867.8125</v>
      </c>
      <c r="CK517" s="312">
        <f t="shared" ca="1" si="132"/>
        <v>2867.8125</v>
      </c>
      <c r="CL517" s="312">
        <f t="shared" ca="1" si="132"/>
        <v>2867.8125</v>
      </c>
      <c r="CM517" s="312">
        <f t="shared" ca="1" si="132"/>
        <v>2867.8125</v>
      </c>
      <c r="CN517" s="312">
        <f t="shared" ca="1" si="132"/>
        <v>2867.8125</v>
      </c>
    </row>
    <row r="518" spans="47:94">
      <c r="AU518" s="312"/>
      <c r="AV518" s="312"/>
      <c r="AW518" s="312"/>
      <c r="AX518" s="312"/>
      <c r="AY518" s="312"/>
      <c r="AZ518" s="312"/>
      <c r="BA518" s="312"/>
      <c r="BB518" s="312"/>
      <c r="BC518" s="312"/>
      <c r="BD518" s="312"/>
      <c r="BE518" s="312"/>
      <c r="BF518" s="312"/>
      <c r="BG518" s="312"/>
      <c r="BH518" s="312"/>
      <c r="BI518" s="312"/>
      <c r="BJ518" s="312"/>
      <c r="BK518" s="312"/>
      <c r="BL518" s="312"/>
      <c r="BM518" s="312"/>
      <c r="BN518" s="312"/>
      <c r="BO518" s="312"/>
      <c r="BP518" s="312"/>
      <c r="BQ518" s="312">
        <f ca="1">BQ$47/24</f>
        <v>2867.8125</v>
      </c>
      <c r="BR518" s="312">
        <f t="shared" ca="1" si="133"/>
        <v>2867.8125</v>
      </c>
      <c r="BS518" s="312">
        <f t="shared" ca="1" si="133"/>
        <v>2867.8125</v>
      </c>
      <c r="BT518" s="312">
        <f t="shared" ca="1" si="133"/>
        <v>2867.8125</v>
      </c>
      <c r="BU518" s="312">
        <f t="shared" ca="1" si="133"/>
        <v>2867.8125</v>
      </c>
      <c r="BV518" s="312">
        <f t="shared" ca="1" si="133"/>
        <v>2867.8125</v>
      </c>
      <c r="BW518" s="312">
        <f t="shared" ca="1" si="133"/>
        <v>2867.8125</v>
      </c>
      <c r="BX518" s="312">
        <f t="shared" ca="1" si="133"/>
        <v>2867.8125</v>
      </c>
      <c r="BY518" s="312">
        <f t="shared" ca="1" si="133"/>
        <v>2867.8125</v>
      </c>
      <c r="BZ518" s="312">
        <f t="shared" ca="1" si="133"/>
        <v>2867.8125</v>
      </c>
      <c r="CA518" s="312">
        <f t="shared" ca="1" si="133"/>
        <v>2867.8125</v>
      </c>
      <c r="CB518" s="312">
        <f t="shared" ca="1" si="133"/>
        <v>2867.8125</v>
      </c>
      <c r="CC518" s="312">
        <f t="shared" ca="1" si="133"/>
        <v>2867.8125</v>
      </c>
      <c r="CD518" s="312">
        <f t="shared" ca="1" si="133"/>
        <v>2867.8125</v>
      </c>
      <c r="CE518" s="312">
        <f t="shared" ca="1" si="133"/>
        <v>2867.8125</v>
      </c>
      <c r="CF518" s="312">
        <f t="shared" ca="1" si="133"/>
        <v>2867.8125</v>
      </c>
      <c r="CG518" s="312">
        <f t="shared" ca="1" si="133"/>
        <v>2867.8125</v>
      </c>
      <c r="CH518" s="312">
        <f t="shared" ca="1" si="132"/>
        <v>2867.8125</v>
      </c>
      <c r="CI518" s="312">
        <f t="shared" ca="1" si="132"/>
        <v>2867.8125</v>
      </c>
      <c r="CJ518" s="312">
        <f t="shared" ca="1" si="132"/>
        <v>2867.8125</v>
      </c>
      <c r="CK518" s="312">
        <f t="shared" ca="1" si="132"/>
        <v>2867.8125</v>
      </c>
      <c r="CL518" s="312">
        <f t="shared" ca="1" si="132"/>
        <v>2867.8125</v>
      </c>
      <c r="CM518" s="312">
        <f t="shared" ca="1" si="132"/>
        <v>2867.8125</v>
      </c>
      <c r="CN518" s="312">
        <f t="shared" ca="1" si="132"/>
        <v>2867.8125</v>
      </c>
    </row>
    <row r="519" spans="47:94">
      <c r="AU519" s="312"/>
      <c r="AV519" s="312"/>
      <c r="AW519" s="312"/>
      <c r="AX519" s="312"/>
      <c r="AY519" s="312"/>
      <c r="AZ519" s="312"/>
      <c r="BA519" s="312"/>
      <c r="BB519" s="312"/>
      <c r="BC519" s="312"/>
      <c r="BD519" s="312"/>
      <c r="BE519" s="312"/>
      <c r="BF519" s="312"/>
      <c r="BG519" s="312"/>
      <c r="BH519" s="312"/>
      <c r="BI519" s="312"/>
      <c r="BJ519" s="312"/>
      <c r="BK519" s="312"/>
      <c r="BL519" s="312"/>
      <c r="BM519" s="312"/>
      <c r="BN519" s="312"/>
      <c r="BO519" s="312"/>
      <c r="BP519" s="312"/>
      <c r="BQ519" s="312"/>
      <c r="BR519" s="312">
        <f ca="1">BR$44/24</f>
        <v>7115.625</v>
      </c>
      <c r="BS519" s="312">
        <f ca="1">BR519</f>
        <v>7115.625</v>
      </c>
      <c r="BT519" s="312">
        <f t="shared" ca="1" si="133"/>
        <v>7115.625</v>
      </c>
      <c r="BU519" s="312">
        <f t="shared" ca="1" si="133"/>
        <v>7115.625</v>
      </c>
      <c r="BV519" s="312">
        <f t="shared" ca="1" si="133"/>
        <v>7115.625</v>
      </c>
      <c r="BW519" s="312">
        <f t="shared" ca="1" si="133"/>
        <v>7115.625</v>
      </c>
      <c r="BX519" s="312">
        <f t="shared" ca="1" si="133"/>
        <v>7115.625</v>
      </c>
      <c r="BY519" s="312">
        <f t="shared" ca="1" si="133"/>
        <v>7115.625</v>
      </c>
      <c r="BZ519" s="312">
        <f t="shared" ca="1" si="133"/>
        <v>7115.625</v>
      </c>
      <c r="CA519" s="312">
        <f t="shared" ca="1" si="133"/>
        <v>7115.625</v>
      </c>
      <c r="CB519" s="312">
        <f t="shared" ca="1" si="133"/>
        <v>7115.625</v>
      </c>
      <c r="CC519" s="312">
        <f t="shared" ca="1" si="133"/>
        <v>7115.625</v>
      </c>
      <c r="CD519" s="312">
        <f t="shared" ca="1" si="133"/>
        <v>7115.625</v>
      </c>
      <c r="CE519" s="312">
        <f t="shared" ca="1" si="133"/>
        <v>7115.625</v>
      </c>
      <c r="CF519" s="312">
        <f t="shared" ca="1" si="133"/>
        <v>7115.625</v>
      </c>
      <c r="CG519" s="312">
        <f t="shared" ca="1" si="133"/>
        <v>7115.625</v>
      </c>
      <c r="CH519" s="312">
        <f t="shared" ca="1" si="132"/>
        <v>7115.625</v>
      </c>
      <c r="CI519" s="312">
        <f t="shared" ca="1" si="132"/>
        <v>7115.625</v>
      </c>
      <c r="CJ519" s="312">
        <f t="shared" ca="1" si="132"/>
        <v>7115.625</v>
      </c>
      <c r="CK519" s="312">
        <f t="shared" ca="1" si="132"/>
        <v>7115.625</v>
      </c>
      <c r="CL519" s="312">
        <f t="shared" ca="1" si="132"/>
        <v>7115.625</v>
      </c>
      <c r="CM519" s="312">
        <f t="shared" ca="1" si="132"/>
        <v>7115.625</v>
      </c>
      <c r="CN519" s="312">
        <f t="shared" ca="1" si="132"/>
        <v>7115.625</v>
      </c>
      <c r="CO519" s="312">
        <f ca="1">CN519</f>
        <v>7115.625</v>
      </c>
    </row>
    <row r="520" spans="47:94">
      <c r="AU520" s="312"/>
      <c r="AV520" s="312"/>
      <c r="AW520" s="312"/>
      <c r="AX520" s="312"/>
      <c r="AY520" s="312"/>
      <c r="AZ520" s="312"/>
      <c r="BA520" s="312"/>
      <c r="BB520" s="312"/>
      <c r="BC520" s="312"/>
      <c r="BD520" s="312"/>
      <c r="BE520" s="312"/>
      <c r="BF520" s="312"/>
      <c r="BG520" s="312"/>
      <c r="BH520" s="312"/>
      <c r="BI520" s="312"/>
      <c r="BJ520" s="312"/>
      <c r="BK520" s="312"/>
      <c r="BL520" s="312"/>
      <c r="BM520" s="312"/>
      <c r="BN520" s="312"/>
      <c r="BO520" s="312"/>
      <c r="BP520" s="312"/>
      <c r="BQ520" s="312"/>
      <c r="BR520" s="312">
        <f ca="1">BR$45/24</f>
        <v>4290.9375</v>
      </c>
      <c r="BS520" s="312">
        <f t="shared" ref="BS520:CH523" ca="1" si="134">BR520</f>
        <v>4290.9375</v>
      </c>
      <c r="BT520" s="312">
        <f t="shared" ca="1" si="134"/>
        <v>4290.9375</v>
      </c>
      <c r="BU520" s="312">
        <f t="shared" ca="1" si="134"/>
        <v>4290.9375</v>
      </c>
      <c r="BV520" s="312">
        <f t="shared" ca="1" si="134"/>
        <v>4290.9375</v>
      </c>
      <c r="BW520" s="312">
        <f t="shared" ca="1" si="134"/>
        <v>4290.9375</v>
      </c>
      <c r="BX520" s="312">
        <f t="shared" ca="1" si="134"/>
        <v>4290.9375</v>
      </c>
      <c r="BY520" s="312">
        <f t="shared" ca="1" si="134"/>
        <v>4290.9375</v>
      </c>
      <c r="BZ520" s="312">
        <f t="shared" ca="1" si="134"/>
        <v>4290.9375</v>
      </c>
      <c r="CA520" s="312">
        <f t="shared" ca="1" si="134"/>
        <v>4290.9375</v>
      </c>
      <c r="CB520" s="312">
        <f t="shared" ca="1" si="134"/>
        <v>4290.9375</v>
      </c>
      <c r="CC520" s="312">
        <f t="shared" ca="1" si="134"/>
        <v>4290.9375</v>
      </c>
      <c r="CD520" s="312">
        <f t="shared" ca="1" si="134"/>
        <v>4290.9375</v>
      </c>
      <c r="CE520" s="312">
        <f t="shared" ca="1" si="134"/>
        <v>4290.9375</v>
      </c>
      <c r="CF520" s="312">
        <f t="shared" ca="1" si="134"/>
        <v>4290.9375</v>
      </c>
      <c r="CG520" s="312">
        <f t="shared" ca="1" si="134"/>
        <v>4290.9375</v>
      </c>
      <c r="CH520" s="312">
        <f t="shared" ca="1" si="134"/>
        <v>4290.9375</v>
      </c>
      <c r="CI520" s="312">
        <f t="shared" ca="1" si="132"/>
        <v>4290.9375</v>
      </c>
      <c r="CJ520" s="312">
        <f t="shared" ca="1" si="132"/>
        <v>4290.9375</v>
      </c>
      <c r="CK520" s="312">
        <f t="shared" ca="1" si="132"/>
        <v>4290.9375</v>
      </c>
      <c r="CL520" s="312">
        <f t="shared" ca="1" si="132"/>
        <v>4290.9375</v>
      </c>
      <c r="CM520" s="312">
        <f t="shared" ca="1" si="132"/>
        <v>4290.9375</v>
      </c>
      <c r="CN520" s="312">
        <f t="shared" ca="1" si="132"/>
        <v>4290.9375</v>
      </c>
      <c r="CO520" s="312">
        <f t="shared" ca="1" si="132"/>
        <v>4290.9375</v>
      </c>
    </row>
    <row r="521" spans="47:94">
      <c r="AU521" s="312"/>
      <c r="AV521" s="312"/>
      <c r="AW521" s="312"/>
      <c r="AX521" s="312"/>
      <c r="AY521" s="312"/>
      <c r="AZ521" s="312"/>
      <c r="BA521" s="312"/>
      <c r="BB521" s="312"/>
      <c r="BC521" s="312"/>
      <c r="BD521" s="312"/>
      <c r="BE521" s="312"/>
      <c r="BF521" s="312"/>
      <c r="BG521" s="312"/>
      <c r="BH521" s="312"/>
      <c r="BI521" s="312"/>
      <c r="BJ521" s="312"/>
      <c r="BK521" s="312"/>
      <c r="BL521" s="312"/>
      <c r="BM521" s="312"/>
      <c r="BN521" s="312"/>
      <c r="BO521" s="312"/>
      <c r="BP521" s="312"/>
      <c r="BQ521" s="312"/>
      <c r="BR521" s="312">
        <f ca="1">BR$46/24</f>
        <v>5016.875</v>
      </c>
      <c r="BS521" s="312">
        <f t="shared" ca="1" si="134"/>
        <v>5016.875</v>
      </c>
      <c r="BT521" s="312">
        <f t="shared" ca="1" si="134"/>
        <v>5016.875</v>
      </c>
      <c r="BU521" s="312">
        <f t="shared" ca="1" si="134"/>
        <v>5016.875</v>
      </c>
      <c r="BV521" s="312">
        <f t="shared" ca="1" si="134"/>
        <v>5016.875</v>
      </c>
      <c r="BW521" s="312">
        <f t="shared" ca="1" si="134"/>
        <v>5016.875</v>
      </c>
      <c r="BX521" s="312">
        <f t="shared" ca="1" si="134"/>
        <v>5016.875</v>
      </c>
      <c r="BY521" s="312">
        <f t="shared" ca="1" si="134"/>
        <v>5016.875</v>
      </c>
      <c r="BZ521" s="312">
        <f t="shared" ca="1" si="134"/>
        <v>5016.875</v>
      </c>
      <c r="CA521" s="312">
        <f t="shared" ca="1" si="134"/>
        <v>5016.875</v>
      </c>
      <c r="CB521" s="312">
        <f t="shared" ca="1" si="134"/>
        <v>5016.875</v>
      </c>
      <c r="CC521" s="312">
        <f t="shared" ca="1" si="134"/>
        <v>5016.875</v>
      </c>
      <c r="CD521" s="312">
        <f t="shared" ca="1" si="134"/>
        <v>5016.875</v>
      </c>
      <c r="CE521" s="312">
        <f t="shared" ca="1" si="134"/>
        <v>5016.875</v>
      </c>
      <c r="CF521" s="312">
        <f t="shared" ca="1" si="134"/>
        <v>5016.875</v>
      </c>
      <c r="CG521" s="312">
        <f t="shared" ca="1" si="134"/>
        <v>5016.875</v>
      </c>
      <c r="CH521" s="312">
        <f t="shared" ca="1" si="134"/>
        <v>5016.875</v>
      </c>
      <c r="CI521" s="312">
        <f t="shared" ca="1" si="132"/>
        <v>5016.875</v>
      </c>
      <c r="CJ521" s="312">
        <f t="shared" ca="1" si="132"/>
        <v>5016.875</v>
      </c>
      <c r="CK521" s="312">
        <f t="shared" ca="1" si="132"/>
        <v>5016.875</v>
      </c>
      <c r="CL521" s="312">
        <f t="shared" ca="1" si="132"/>
        <v>5016.875</v>
      </c>
      <c r="CM521" s="312">
        <f t="shared" ca="1" si="132"/>
        <v>5016.875</v>
      </c>
      <c r="CN521" s="312">
        <f t="shared" ca="1" si="132"/>
        <v>5016.875</v>
      </c>
      <c r="CO521" s="312">
        <f t="shared" ca="1" si="132"/>
        <v>5016.875</v>
      </c>
    </row>
    <row r="522" spans="47:94">
      <c r="AU522" s="312"/>
      <c r="AV522" s="312"/>
      <c r="AW522" s="312"/>
      <c r="AX522" s="312"/>
      <c r="AY522" s="312"/>
      <c r="AZ522" s="312"/>
      <c r="BA522" s="312"/>
      <c r="BB522" s="312"/>
      <c r="BC522" s="312"/>
      <c r="BD522" s="312"/>
      <c r="BE522" s="312"/>
      <c r="BF522" s="312"/>
      <c r="BG522" s="312"/>
      <c r="BH522" s="312"/>
      <c r="BI522" s="312"/>
      <c r="BJ522" s="312"/>
      <c r="BK522" s="312"/>
      <c r="BL522" s="312"/>
      <c r="BM522" s="312"/>
      <c r="BN522" s="312"/>
      <c r="BO522" s="312"/>
      <c r="BP522" s="312"/>
      <c r="BQ522" s="312"/>
      <c r="BR522" s="312">
        <f ca="1">BR$47/24</f>
        <v>2867.8125</v>
      </c>
      <c r="BS522" s="312">
        <f t="shared" ca="1" si="134"/>
        <v>2867.8125</v>
      </c>
      <c r="BT522" s="312">
        <f t="shared" ca="1" si="134"/>
        <v>2867.8125</v>
      </c>
      <c r="BU522" s="312">
        <f t="shared" ca="1" si="134"/>
        <v>2867.8125</v>
      </c>
      <c r="BV522" s="312">
        <f t="shared" ca="1" si="134"/>
        <v>2867.8125</v>
      </c>
      <c r="BW522" s="312">
        <f t="shared" ca="1" si="134"/>
        <v>2867.8125</v>
      </c>
      <c r="BX522" s="312">
        <f t="shared" ca="1" si="134"/>
        <v>2867.8125</v>
      </c>
      <c r="BY522" s="312">
        <f t="shared" ca="1" si="134"/>
        <v>2867.8125</v>
      </c>
      <c r="BZ522" s="312">
        <f t="shared" ca="1" si="134"/>
        <v>2867.8125</v>
      </c>
      <c r="CA522" s="312">
        <f t="shared" ca="1" si="134"/>
        <v>2867.8125</v>
      </c>
      <c r="CB522" s="312">
        <f t="shared" ca="1" si="134"/>
        <v>2867.8125</v>
      </c>
      <c r="CC522" s="312">
        <f t="shared" ca="1" si="134"/>
        <v>2867.8125</v>
      </c>
      <c r="CD522" s="312">
        <f t="shared" ca="1" si="134"/>
        <v>2867.8125</v>
      </c>
      <c r="CE522" s="312">
        <f t="shared" ca="1" si="134"/>
        <v>2867.8125</v>
      </c>
      <c r="CF522" s="312">
        <f t="shared" ca="1" si="134"/>
        <v>2867.8125</v>
      </c>
      <c r="CG522" s="312">
        <f t="shared" ca="1" si="134"/>
        <v>2867.8125</v>
      </c>
      <c r="CH522" s="312">
        <f t="shared" ca="1" si="134"/>
        <v>2867.8125</v>
      </c>
      <c r="CI522" s="312">
        <f t="shared" ca="1" si="132"/>
        <v>2867.8125</v>
      </c>
      <c r="CJ522" s="312">
        <f t="shared" ca="1" si="132"/>
        <v>2867.8125</v>
      </c>
      <c r="CK522" s="312">
        <f t="shared" ca="1" si="132"/>
        <v>2867.8125</v>
      </c>
      <c r="CL522" s="312">
        <f t="shared" ca="1" si="132"/>
        <v>2867.8125</v>
      </c>
      <c r="CM522" s="312">
        <f t="shared" ca="1" si="132"/>
        <v>2867.8125</v>
      </c>
      <c r="CN522" s="312">
        <f t="shared" ca="1" si="132"/>
        <v>2867.8125</v>
      </c>
      <c r="CO522" s="312">
        <f t="shared" ca="1" si="132"/>
        <v>2867.8125</v>
      </c>
    </row>
    <row r="523" spans="47:94">
      <c r="AU523" s="312"/>
      <c r="AV523" s="312"/>
      <c r="AW523" s="312"/>
      <c r="AX523" s="312"/>
      <c r="AY523" s="312"/>
      <c r="AZ523" s="312"/>
      <c r="BA523" s="312"/>
      <c r="BB523" s="312"/>
      <c r="BC523" s="312"/>
      <c r="BD523" s="312"/>
      <c r="BE523" s="312"/>
      <c r="BF523" s="312"/>
      <c r="BG523" s="312"/>
      <c r="BH523" s="312"/>
      <c r="BI523" s="312"/>
      <c r="BJ523" s="312"/>
      <c r="BK523" s="312"/>
      <c r="BL523" s="312"/>
      <c r="BM523" s="312"/>
      <c r="BN523" s="312"/>
      <c r="BO523" s="312"/>
      <c r="BP523" s="312"/>
      <c r="BQ523" s="312"/>
      <c r="BR523" s="312">
        <f ca="1">BR$47/24</f>
        <v>2867.8125</v>
      </c>
      <c r="BS523" s="312">
        <f t="shared" ca="1" si="134"/>
        <v>2867.8125</v>
      </c>
      <c r="BT523" s="312">
        <f t="shared" ca="1" si="134"/>
        <v>2867.8125</v>
      </c>
      <c r="BU523" s="312">
        <f t="shared" ca="1" si="134"/>
        <v>2867.8125</v>
      </c>
      <c r="BV523" s="312">
        <f t="shared" ca="1" si="134"/>
        <v>2867.8125</v>
      </c>
      <c r="BW523" s="312">
        <f t="shared" ca="1" si="134"/>
        <v>2867.8125</v>
      </c>
      <c r="BX523" s="312">
        <f t="shared" ca="1" si="134"/>
        <v>2867.8125</v>
      </c>
      <c r="BY523" s="312">
        <f t="shared" ca="1" si="134"/>
        <v>2867.8125</v>
      </c>
      <c r="BZ523" s="312">
        <f t="shared" ca="1" si="134"/>
        <v>2867.8125</v>
      </c>
      <c r="CA523" s="312">
        <f t="shared" ca="1" si="134"/>
        <v>2867.8125</v>
      </c>
      <c r="CB523" s="312">
        <f t="shared" ca="1" si="134"/>
        <v>2867.8125</v>
      </c>
      <c r="CC523" s="312">
        <f t="shared" ca="1" si="134"/>
        <v>2867.8125</v>
      </c>
      <c r="CD523" s="312">
        <f t="shared" ca="1" si="134"/>
        <v>2867.8125</v>
      </c>
      <c r="CE523" s="312">
        <f t="shared" ca="1" si="134"/>
        <v>2867.8125</v>
      </c>
      <c r="CF523" s="312">
        <f t="shared" ca="1" si="134"/>
        <v>2867.8125</v>
      </c>
      <c r="CG523" s="312">
        <f t="shared" ca="1" si="134"/>
        <v>2867.8125</v>
      </c>
      <c r="CH523" s="312">
        <f t="shared" ca="1" si="134"/>
        <v>2867.8125</v>
      </c>
      <c r="CI523" s="312">
        <f t="shared" ca="1" si="132"/>
        <v>2867.8125</v>
      </c>
      <c r="CJ523" s="312">
        <f t="shared" ca="1" si="132"/>
        <v>2867.8125</v>
      </c>
      <c r="CK523" s="312">
        <f t="shared" ca="1" si="132"/>
        <v>2867.8125</v>
      </c>
      <c r="CL523" s="312">
        <f t="shared" ca="1" si="132"/>
        <v>2867.8125</v>
      </c>
      <c r="CM523" s="312">
        <f t="shared" ca="1" si="132"/>
        <v>2867.8125</v>
      </c>
      <c r="CN523" s="312">
        <f t="shared" ca="1" si="132"/>
        <v>2867.8125</v>
      </c>
      <c r="CO523" s="312">
        <f t="shared" ca="1" si="132"/>
        <v>2867.8125</v>
      </c>
    </row>
    <row r="524" spans="47:94">
      <c r="AU524" s="312"/>
      <c r="AV524" s="312"/>
      <c r="AW524" s="312"/>
      <c r="AX524" s="312"/>
      <c r="AY524" s="312"/>
      <c r="AZ524" s="312"/>
      <c r="BA524" s="312"/>
      <c r="BB524" s="312"/>
      <c r="BC524" s="312"/>
      <c r="BD524" s="312"/>
      <c r="BE524" s="312"/>
      <c r="BF524" s="312"/>
      <c r="BG524" s="312"/>
      <c r="BH524" s="312"/>
      <c r="BI524" s="312"/>
      <c r="BJ524" s="312"/>
      <c r="BK524" s="312"/>
      <c r="BL524" s="312"/>
      <c r="BM524" s="312"/>
      <c r="BN524" s="312"/>
      <c r="BO524" s="312"/>
      <c r="BP524" s="312"/>
      <c r="BQ524" s="312"/>
      <c r="BR524" s="312"/>
      <c r="BS524" s="312"/>
      <c r="BT524" s="312"/>
      <c r="BU524" s="312"/>
      <c r="BV524" s="312"/>
      <c r="BW524" s="312"/>
      <c r="BX524" s="312"/>
      <c r="BY524" s="312"/>
      <c r="BZ524" s="312"/>
      <c r="CA524" s="312"/>
      <c r="CB524" s="312"/>
      <c r="CC524" s="312"/>
      <c r="CD524" s="312"/>
      <c r="CE524" s="312"/>
      <c r="CF524" s="312"/>
      <c r="CG524" s="312"/>
      <c r="CH524" s="312"/>
      <c r="CI524" s="312"/>
      <c r="CJ524" s="312"/>
      <c r="CK524" s="312"/>
      <c r="CL524" s="312"/>
      <c r="CM524" s="312"/>
      <c r="CN524" s="312"/>
      <c r="CO524" s="312"/>
      <c r="CP524" s="312"/>
    </row>
    <row r="525" spans="47:94">
      <c r="AU525" s="312"/>
      <c r="AV525" s="312"/>
      <c r="AW525" s="312"/>
      <c r="AX525" s="312"/>
      <c r="AY525" s="312"/>
      <c r="AZ525" s="312"/>
      <c r="BA525" s="312"/>
      <c r="BB525" s="312"/>
      <c r="BC525" s="312"/>
      <c r="BD525" s="312"/>
      <c r="BE525" s="312"/>
      <c r="BF525" s="312"/>
      <c r="BG525" s="312"/>
      <c r="BH525" s="312"/>
      <c r="BI525" s="312"/>
      <c r="BJ525" s="312"/>
      <c r="BK525" s="312"/>
      <c r="BL525" s="312"/>
      <c r="BM525" s="312"/>
      <c r="BN525" s="312"/>
      <c r="BO525" s="312"/>
      <c r="BP525" s="312"/>
      <c r="BQ525" s="312"/>
      <c r="BR525" s="312"/>
      <c r="BS525" s="312"/>
      <c r="BT525" s="312"/>
      <c r="BU525" s="312"/>
      <c r="BV525" s="312"/>
      <c r="BW525" s="312"/>
      <c r="BX525" s="312"/>
      <c r="BY525" s="312"/>
      <c r="BZ525" s="312"/>
      <c r="CA525" s="312"/>
      <c r="CB525" s="312"/>
      <c r="CC525" s="312"/>
      <c r="CD525" s="312"/>
      <c r="CE525" s="312"/>
      <c r="CF525" s="312"/>
      <c r="CG525" s="312"/>
      <c r="CH525" s="312"/>
      <c r="CI525" s="312"/>
      <c r="CJ525" s="312"/>
      <c r="CK525" s="312"/>
      <c r="CL525" s="312"/>
      <c r="CM525" s="312"/>
      <c r="CN525" s="312"/>
      <c r="CO525" s="312"/>
      <c r="CP525" s="312"/>
    </row>
    <row r="526" spans="47:94">
      <c r="AU526" s="312"/>
      <c r="AV526" s="312"/>
      <c r="AW526" s="312"/>
      <c r="AX526" s="312"/>
      <c r="AY526" s="312"/>
      <c r="AZ526" s="312"/>
      <c r="BA526" s="312"/>
      <c r="BB526" s="312"/>
      <c r="BC526" s="312"/>
      <c r="BD526" s="312"/>
      <c r="BE526" s="312"/>
      <c r="BF526" s="312"/>
      <c r="BG526" s="312"/>
      <c r="BH526" s="312"/>
      <c r="BI526" s="312"/>
      <c r="BJ526" s="312"/>
      <c r="BK526" s="312"/>
      <c r="BL526" s="312"/>
      <c r="BM526" s="312"/>
      <c r="BN526" s="312"/>
      <c r="BO526" s="312"/>
      <c r="BP526" s="312"/>
      <c r="BQ526" s="312"/>
      <c r="BR526" s="312"/>
      <c r="BS526" s="312"/>
      <c r="BT526" s="312"/>
      <c r="BU526" s="312"/>
      <c r="BV526" s="312"/>
      <c r="BW526" s="312"/>
      <c r="BX526" s="312"/>
      <c r="BY526" s="312"/>
      <c r="BZ526" s="312"/>
      <c r="CA526" s="312"/>
      <c r="CB526" s="312"/>
      <c r="CC526" s="312"/>
      <c r="CD526" s="312"/>
      <c r="CE526" s="312"/>
      <c r="CF526" s="312"/>
      <c r="CG526" s="312"/>
      <c r="CH526" s="312"/>
      <c r="CI526" s="312"/>
      <c r="CJ526" s="312"/>
      <c r="CK526" s="312"/>
      <c r="CL526" s="312"/>
      <c r="CM526" s="312"/>
      <c r="CN526" s="312"/>
      <c r="CO526" s="312"/>
      <c r="CP526" s="312"/>
    </row>
    <row r="527" spans="47:94">
      <c r="AU527" s="312"/>
      <c r="AV527" s="312"/>
      <c r="AW527" s="312"/>
      <c r="AX527" s="312"/>
      <c r="AY527" s="312"/>
      <c r="AZ527" s="312"/>
      <c r="BA527" s="312"/>
      <c r="BB527" s="312"/>
      <c r="BC527" s="312"/>
      <c r="BD527" s="312"/>
      <c r="BE527" s="312"/>
      <c r="BF527" s="312"/>
      <c r="BG527" s="312"/>
      <c r="BH527" s="312"/>
      <c r="BI527" s="312"/>
      <c r="BJ527" s="312"/>
      <c r="BK527" s="312"/>
      <c r="BL527" s="312"/>
      <c r="BM527" s="312"/>
      <c r="BN527" s="312"/>
      <c r="BO527" s="312"/>
      <c r="BP527" s="312"/>
      <c r="BQ527" s="312"/>
      <c r="BR527" s="312"/>
      <c r="BS527" s="312"/>
      <c r="BT527" s="312"/>
      <c r="BU527" s="312"/>
      <c r="BV527" s="312"/>
      <c r="BW527" s="312"/>
      <c r="BX527" s="312"/>
      <c r="BY527" s="312"/>
      <c r="BZ527" s="312"/>
      <c r="CA527" s="312"/>
      <c r="CB527" s="312"/>
      <c r="CC527" s="312"/>
      <c r="CD527" s="312"/>
      <c r="CE527" s="312"/>
      <c r="CF527" s="312"/>
      <c r="CG527" s="312"/>
      <c r="CH527" s="312"/>
      <c r="CI527" s="312"/>
      <c r="CJ527" s="312"/>
      <c r="CK527" s="312"/>
      <c r="CL527" s="312"/>
      <c r="CM527" s="312"/>
      <c r="CN527" s="312"/>
      <c r="CO527" s="312"/>
      <c r="CP527" s="312"/>
    </row>
    <row r="528" spans="47:94">
      <c r="AU528" s="312"/>
      <c r="AV528" s="312"/>
      <c r="AW528" s="312"/>
      <c r="AX528" s="312"/>
      <c r="AY528" s="312"/>
      <c r="AZ528" s="312"/>
      <c r="BA528" s="312"/>
      <c r="BB528" s="312"/>
      <c r="BC528" s="312"/>
      <c r="BD528" s="312"/>
      <c r="BE528" s="312"/>
      <c r="BF528" s="312"/>
      <c r="BG528" s="312"/>
      <c r="BH528" s="312"/>
      <c r="BI528" s="312"/>
      <c r="BJ528" s="312"/>
      <c r="BK528" s="312"/>
      <c r="BL528" s="312"/>
      <c r="BM528" s="312"/>
      <c r="BN528" s="312"/>
      <c r="BO528" s="312"/>
      <c r="BP528" s="312"/>
      <c r="BQ528" s="312"/>
      <c r="BR528" s="312"/>
      <c r="BS528" s="312"/>
      <c r="BT528" s="312"/>
      <c r="BU528" s="312"/>
      <c r="BV528" s="312"/>
      <c r="BW528" s="312"/>
      <c r="BX528" s="312"/>
      <c r="BY528" s="312"/>
      <c r="BZ528" s="312"/>
      <c r="CA528" s="312"/>
      <c r="CB528" s="312"/>
      <c r="CC528" s="312"/>
      <c r="CD528" s="312"/>
      <c r="CE528" s="312"/>
      <c r="CF528" s="312"/>
      <c r="CG528" s="312"/>
      <c r="CH528" s="312"/>
      <c r="CI528" s="312"/>
      <c r="CJ528" s="312"/>
      <c r="CK528" s="312"/>
      <c r="CL528" s="312"/>
      <c r="CM528" s="312"/>
      <c r="CN528" s="312"/>
      <c r="CO528" s="312"/>
      <c r="CP528" s="312"/>
    </row>
    <row r="529" spans="47:95">
      <c r="AU529" s="312"/>
      <c r="AV529" s="312"/>
      <c r="AW529" s="312"/>
      <c r="AX529" s="312"/>
      <c r="AY529" s="312"/>
      <c r="AZ529" s="312"/>
      <c r="BA529" s="312"/>
      <c r="BB529" s="312"/>
      <c r="BC529" s="312"/>
      <c r="BD529" s="312"/>
      <c r="BE529" s="312"/>
      <c r="BF529" s="312"/>
      <c r="BG529" s="312"/>
      <c r="BH529" s="312"/>
      <c r="BI529" s="312"/>
      <c r="BJ529" s="312"/>
      <c r="BK529" s="312"/>
      <c r="BL529" s="312"/>
      <c r="BM529" s="312"/>
      <c r="BN529" s="312"/>
      <c r="BO529" s="312"/>
      <c r="BP529" s="312"/>
      <c r="BQ529" s="312"/>
      <c r="BR529" s="312"/>
      <c r="BS529" s="312"/>
      <c r="BT529" s="312"/>
      <c r="BU529" s="312"/>
      <c r="BV529" s="312"/>
      <c r="BW529" s="312"/>
      <c r="BX529" s="312"/>
      <c r="BY529" s="312"/>
      <c r="BZ529" s="312"/>
      <c r="CA529" s="312"/>
      <c r="CB529" s="312"/>
      <c r="CC529" s="312"/>
      <c r="CD529" s="312"/>
      <c r="CE529" s="312"/>
      <c r="CF529" s="312"/>
      <c r="CG529" s="312"/>
      <c r="CH529" s="312"/>
      <c r="CI529" s="312"/>
      <c r="CJ529" s="312"/>
      <c r="CK529" s="312"/>
      <c r="CL529" s="312"/>
      <c r="CM529" s="312"/>
      <c r="CN529" s="312"/>
      <c r="CO529" s="312"/>
      <c r="CP529" s="312"/>
      <c r="CQ529" s="312"/>
    </row>
    <row r="530" spans="47:95">
      <c r="AU530" s="312"/>
      <c r="AV530" s="312"/>
      <c r="AW530" s="312"/>
      <c r="AX530" s="312"/>
      <c r="AY530" s="312"/>
      <c r="AZ530" s="312"/>
      <c r="BA530" s="312"/>
      <c r="BB530" s="312"/>
      <c r="BC530" s="312"/>
      <c r="BD530" s="312"/>
      <c r="BE530" s="312"/>
      <c r="BF530" s="312"/>
      <c r="BG530" s="312"/>
      <c r="BH530" s="312"/>
      <c r="BI530" s="312"/>
      <c r="BJ530" s="312"/>
      <c r="BK530" s="312"/>
      <c r="BL530" s="312"/>
      <c r="BM530" s="312"/>
      <c r="BN530" s="312"/>
      <c r="BO530" s="312"/>
      <c r="BP530" s="312"/>
      <c r="BQ530" s="312"/>
      <c r="BR530" s="312"/>
      <c r="BS530" s="312"/>
      <c r="BT530" s="312"/>
      <c r="BU530" s="312"/>
      <c r="BV530" s="312"/>
      <c r="BW530" s="312"/>
      <c r="BX530" s="312"/>
      <c r="BY530" s="312"/>
      <c r="BZ530" s="312"/>
      <c r="CA530" s="312"/>
      <c r="CB530" s="312"/>
      <c r="CC530" s="312"/>
      <c r="CD530" s="312"/>
      <c r="CE530" s="312"/>
      <c r="CF530" s="312"/>
      <c r="CG530" s="312"/>
      <c r="CH530" s="312"/>
      <c r="CI530" s="312"/>
      <c r="CJ530" s="312"/>
      <c r="CK530" s="312"/>
      <c r="CL530" s="312"/>
      <c r="CM530" s="312"/>
      <c r="CN530" s="312"/>
      <c r="CO530" s="312"/>
      <c r="CP530" s="312"/>
      <c r="CQ530" s="312"/>
    </row>
    <row r="531" spans="47:95">
      <c r="AU531" s="312"/>
      <c r="AV531" s="312"/>
      <c r="AW531" s="312"/>
      <c r="AX531" s="312"/>
      <c r="AY531" s="312"/>
      <c r="AZ531" s="312"/>
      <c r="BA531" s="312"/>
      <c r="BB531" s="312"/>
      <c r="BC531" s="312"/>
      <c r="BD531" s="312"/>
      <c r="BE531" s="312"/>
      <c r="BF531" s="312"/>
      <c r="BG531" s="312"/>
      <c r="BH531" s="312"/>
      <c r="BI531" s="312"/>
      <c r="BJ531" s="312"/>
      <c r="BK531" s="312"/>
      <c r="BL531" s="312"/>
      <c r="BM531" s="312"/>
      <c r="BN531" s="312"/>
      <c r="BO531" s="312"/>
      <c r="BP531" s="312"/>
      <c r="BQ531" s="312"/>
      <c r="BR531" s="312"/>
      <c r="BS531" s="312"/>
      <c r="BT531" s="312"/>
      <c r="BU531" s="312"/>
      <c r="BV531" s="312"/>
      <c r="BW531" s="312"/>
      <c r="BX531" s="312"/>
      <c r="BY531" s="312"/>
      <c r="BZ531" s="312"/>
      <c r="CA531" s="312"/>
      <c r="CB531" s="312"/>
      <c r="CC531" s="312"/>
      <c r="CD531" s="312"/>
      <c r="CE531" s="312"/>
      <c r="CF531" s="312"/>
      <c r="CG531" s="312"/>
      <c r="CH531" s="312"/>
      <c r="CI531" s="312"/>
      <c r="CJ531" s="312"/>
      <c r="CK531" s="312"/>
      <c r="CL531" s="312"/>
      <c r="CM531" s="312"/>
      <c r="CN531" s="312"/>
      <c r="CO531" s="312"/>
      <c r="CP531" s="312"/>
      <c r="CQ531" s="312"/>
    </row>
    <row r="532" spans="47:95">
      <c r="AU532" s="312"/>
      <c r="AV532" s="312"/>
      <c r="AW532" s="312"/>
      <c r="AX532" s="312"/>
      <c r="AY532" s="312"/>
      <c r="AZ532" s="312"/>
      <c r="BA532" s="312"/>
      <c r="BB532" s="312"/>
      <c r="BC532" s="312"/>
      <c r="BD532" s="312"/>
      <c r="BE532" s="312"/>
      <c r="BF532" s="312"/>
      <c r="BG532" s="312"/>
      <c r="BH532" s="312"/>
      <c r="BI532" s="312"/>
      <c r="BJ532" s="312"/>
      <c r="BK532" s="312"/>
      <c r="BL532" s="312"/>
      <c r="BM532" s="312"/>
      <c r="BN532" s="312"/>
      <c r="BO532" s="312"/>
      <c r="BP532" s="312"/>
      <c r="BQ532" s="312"/>
      <c r="BR532" s="312"/>
      <c r="BS532" s="312"/>
      <c r="BT532" s="312"/>
      <c r="BU532" s="312"/>
      <c r="BV532" s="312"/>
      <c r="BW532" s="312"/>
      <c r="BX532" s="312"/>
      <c r="BY532" s="312"/>
      <c r="BZ532" s="312"/>
      <c r="CA532" s="312"/>
      <c r="CB532" s="312"/>
      <c r="CC532" s="312"/>
      <c r="CD532" s="312"/>
      <c r="CE532" s="312"/>
      <c r="CF532" s="312"/>
      <c r="CG532" s="312"/>
      <c r="CH532" s="312"/>
      <c r="CI532" s="312"/>
      <c r="CJ532" s="312"/>
      <c r="CK532" s="312"/>
      <c r="CL532" s="312"/>
      <c r="CM532" s="312"/>
      <c r="CN532" s="312"/>
      <c r="CO532" s="312"/>
      <c r="CP532" s="312"/>
      <c r="CQ532" s="312"/>
    </row>
    <row r="533" spans="47:95">
      <c r="AU533" s="312"/>
      <c r="AV533" s="312"/>
      <c r="AW533" s="312"/>
      <c r="AX533" s="312"/>
      <c r="AY533" s="312"/>
      <c r="AZ533" s="312"/>
      <c r="BA533" s="312"/>
      <c r="BB533" s="312"/>
      <c r="BC533" s="312"/>
      <c r="BD533" s="312"/>
      <c r="BE533" s="312"/>
      <c r="BF533" s="312"/>
      <c r="BG533" s="312"/>
      <c r="BH533" s="312"/>
      <c r="BI533" s="312"/>
      <c r="BJ533" s="312"/>
      <c r="BK533" s="312"/>
      <c r="BL533" s="312"/>
      <c r="BM533" s="312"/>
      <c r="BN533" s="312"/>
      <c r="BO533" s="312"/>
      <c r="BP533" s="312"/>
      <c r="BQ533" s="312"/>
      <c r="BR533" s="312"/>
      <c r="BS533" s="312"/>
      <c r="BT533" s="312"/>
      <c r="BU533" s="312"/>
      <c r="BV533" s="312"/>
      <c r="BW533" s="312"/>
      <c r="BX533" s="312"/>
      <c r="BY533" s="312"/>
      <c r="BZ533" s="312"/>
      <c r="CA533" s="312"/>
      <c r="CB533" s="312"/>
      <c r="CC533" s="312"/>
      <c r="CD533" s="312"/>
      <c r="CE533" s="312"/>
      <c r="CF533" s="312"/>
      <c r="CG533" s="312"/>
      <c r="CH533" s="312"/>
      <c r="CI533" s="312"/>
      <c r="CJ533" s="312"/>
      <c r="CK533" s="312"/>
      <c r="CL533" s="312"/>
      <c r="CM533" s="312"/>
      <c r="CN533" s="312"/>
      <c r="CO533" s="312"/>
      <c r="CP533" s="312"/>
      <c r="CQ533" s="312"/>
    </row>
  </sheetData>
  <mergeCells count="1">
    <mergeCell ref="B3:P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69B9-5775-46E4-B440-AD3FC9F9DF8B}">
  <sheetPr>
    <tabColor theme="4" tint="-0.249977111117893"/>
  </sheetPr>
  <dimension ref="B2:BR16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3" customWidth="1"/>
    <col min="2" max="2" width="41.074218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CAPITAL EXPENDITURE PROJECTIONS VERSION ","")&amp;'&lt;&lt;VERSIONING NOTES&gt;&gt;'!$F$3</f>
        <v>METL CAPITAL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s="167" customFormat="1" ht="25" customHeight="1">
      <c r="B8" s="255" t="s">
        <v>20</v>
      </c>
      <c r="C8" s="172">
        <f>SUM(C10:C16)</f>
        <v>0</v>
      </c>
      <c r="D8" s="172">
        <f t="shared" ref="D8:BO8" si="0">SUM(D10:D16)</f>
        <v>0</v>
      </c>
      <c r="E8" s="172">
        <f t="shared" si="0"/>
        <v>0</v>
      </c>
      <c r="F8" s="172">
        <f t="shared" si="0"/>
        <v>0</v>
      </c>
      <c r="G8" s="172">
        <f t="shared" si="0"/>
        <v>400000</v>
      </c>
      <c r="H8" s="172">
        <f t="shared" si="0"/>
        <v>400000</v>
      </c>
      <c r="I8" s="172">
        <f t="shared" si="0"/>
        <v>500000</v>
      </c>
      <c r="J8" s="172">
        <f t="shared" si="0"/>
        <v>0</v>
      </c>
      <c r="K8" s="172">
        <f t="shared" si="0"/>
        <v>0</v>
      </c>
      <c r="L8" s="172">
        <f t="shared" si="0"/>
        <v>0</v>
      </c>
      <c r="M8" s="172">
        <f t="shared" si="0"/>
        <v>0</v>
      </c>
      <c r="N8" s="172">
        <f t="shared" si="0"/>
        <v>0</v>
      </c>
      <c r="O8" s="172">
        <f t="shared" si="0"/>
        <v>0</v>
      </c>
      <c r="P8" s="172">
        <f t="shared" si="0"/>
        <v>0</v>
      </c>
      <c r="Q8" s="172">
        <f t="shared" si="0"/>
        <v>0</v>
      </c>
      <c r="R8" s="172">
        <f t="shared" si="0"/>
        <v>0</v>
      </c>
      <c r="S8" s="172">
        <f t="shared" si="0"/>
        <v>0</v>
      </c>
      <c r="T8" s="172">
        <f t="shared" si="0"/>
        <v>0</v>
      </c>
      <c r="U8" s="172">
        <f t="shared" si="0"/>
        <v>0</v>
      </c>
      <c r="V8" s="172">
        <f t="shared" si="0"/>
        <v>0</v>
      </c>
      <c r="W8" s="172">
        <f t="shared" si="0"/>
        <v>0</v>
      </c>
      <c r="X8" s="172">
        <f t="shared" si="0"/>
        <v>0</v>
      </c>
      <c r="Y8" s="172">
        <f t="shared" si="0"/>
        <v>0</v>
      </c>
      <c r="Z8" s="172">
        <f t="shared" si="0"/>
        <v>0</v>
      </c>
      <c r="AA8" s="172">
        <f t="shared" si="0"/>
        <v>0</v>
      </c>
      <c r="AB8" s="172">
        <f t="shared" si="0"/>
        <v>0</v>
      </c>
      <c r="AC8" s="172">
        <f t="shared" si="0"/>
        <v>0</v>
      </c>
      <c r="AD8" s="172">
        <f t="shared" si="0"/>
        <v>0</v>
      </c>
      <c r="AE8" s="172">
        <f t="shared" si="0"/>
        <v>0</v>
      </c>
      <c r="AF8" s="172">
        <f t="shared" si="0"/>
        <v>0</v>
      </c>
      <c r="AG8" s="172">
        <f t="shared" si="0"/>
        <v>0</v>
      </c>
      <c r="AH8" s="172">
        <f t="shared" si="0"/>
        <v>0</v>
      </c>
      <c r="AI8" s="172">
        <f t="shared" si="0"/>
        <v>0</v>
      </c>
      <c r="AJ8" s="172">
        <f t="shared" si="0"/>
        <v>0</v>
      </c>
      <c r="AK8" s="172">
        <f t="shared" si="0"/>
        <v>0</v>
      </c>
      <c r="AL8" s="172">
        <f t="shared" si="0"/>
        <v>0</v>
      </c>
      <c r="AM8" s="172">
        <f t="shared" si="0"/>
        <v>0</v>
      </c>
      <c r="AN8" s="172">
        <f t="shared" si="0"/>
        <v>0</v>
      </c>
      <c r="AO8" s="172">
        <f t="shared" si="0"/>
        <v>0</v>
      </c>
      <c r="AP8" s="172">
        <f t="shared" si="0"/>
        <v>0</v>
      </c>
      <c r="AQ8" s="172">
        <f t="shared" si="0"/>
        <v>0</v>
      </c>
      <c r="AR8" s="172">
        <f t="shared" si="0"/>
        <v>0</v>
      </c>
      <c r="AS8" s="172">
        <f t="shared" si="0"/>
        <v>0</v>
      </c>
      <c r="AT8" s="172">
        <f t="shared" si="0"/>
        <v>0</v>
      </c>
      <c r="AU8" s="172">
        <f t="shared" si="0"/>
        <v>0</v>
      </c>
      <c r="AV8" s="172">
        <f t="shared" si="0"/>
        <v>0</v>
      </c>
      <c r="AW8" s="172">
        <f t="shared" si="0"/>
        <v>0</v>
      </c>
      <c r="AX8" s="172">
        <f t="shared" si="0"/>
        <v>0</v>
      </c>
      <c r="AY8" s="172">
        <f t="shared" si="0"/>
        <v>0</v>
      </c>
      <c r="AZ8" s="172">
        <f t="shared" si="0"/>
        <v>0</v>
      </c>
      <c r="BA8" s="172">
        <f t="shared" si="0"/>
        <v>0</v>
      </c>
      <c r="BB8" s="172">
        <f t="shared" si="0"/>
        <v>0</v>
      </c>
      <c r="BC8" s="172">
        <f t="shared" si="0"/>
        <v>0</v>
      </c>
      <c r="BD8" s="172">
        <f t="shared" si="0"/>
        <v>0</v>
      </c>
      <c r="BE8" s="172">
        <f t="shared" si="0"/>
        <v>0</v>
      </c>
      <c r="BF8" s="172">
        <f t="shared" si="0"/>
        <v>0</v>
      </c>
      <c r="BG8" s="172">
        <f t="shared" si="0"/>
        <v>0</v>
      </c>
      <c r="BH8" s="172">
        <f t="shared" si="0"/>
        <v>0</v>
      </c>
      <c r="BI8" s="172">
        <f t="shared" si="0"/>
        <v>0</v>
      </c>
      <c r="BJ8" s="172">
        <f t="shared" si="0"/>
        <v>0</v>
      </c>
      <c r="BK8" s="172">
        <f t="shared" si="0"/>
        <v>0</v>
      </c>
      <c r="BL8" s="172">
        <f t="shared" si="0"/>
        <v>0</v>
      </c>
      <c r="BM8" s="172">
        <f t="shared" si="0"/>
        <v>0</v>
      </c>
      <c r="BN8" s="172">
        <f t="shared" si="0"/>
        <v>0</v>
      </c>
      <c r="BO8" s="172">
        <f t="shared" si="0"/>
        <v>0</v>
      </c>
      <c r="BP8" s="172">
        <f t="shared" ref="BP8:BR8" si="1">SUM(BP10:BP16)</f>
        <v>0</v>
      </c>
      <c r="BQ8" s="172">
        <f t="shared" si="1"/>
        <v>0</v>
      </c>
      <c r="BR8" s="172">
        <f t="shared" si="1"/>
        <v>0</v>
      </c>
    </row>
    <row r="10" spans="2:70" ht="25" customHeight="1">
      <c r="B10" s="135" t="s">
        <v>365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73">
        <v>0</v>
      </c>
      <c r="AV10" s="73">
        <v>0</v>
      </c>
      <c r="AW10" s="73">
        <v>0</v>
      </c>
      <c r="AX10" s="73">
        <v>0</v>
      </c>
      <c r="AY10" s="73">
        <v>0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0</v>
      </c>
      <c r="BG10" s="73">
        <v>0</v>
      </c>
      <c r="BH10" s="73">
        <v>0</v>
      </c>
      <c r="BI10" s="73">
        <v>0</v>
      </c>
      <c r="BJ10" s="73">
        <v>0</v>
      </c>
      <c r="BK10" s="73">
        <v>0</v>
      </c>
      <c r="BL10" s="73">
        <v>0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95">
        <v>0</v>
      </c>
    </row>
    <row r="11" spans="2:70" ht="25" customHeight="1">
      <c r="B11" s="137" t="s">
        <v>366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0</v>
      </c>
      <c r="AT11" s="77">
        <v>0</v>
      </c>
      <c r="AU11" s="77">
        <v>0</v>
      </c>
      <c r="AV11" s="77">
        <v>0</v>
      </c>
      <c r="AW11" s="77">
        <v>0</v>
      </c>
      <c r="AX11" s="77">
        <v>0</v>
      </c>
      <c r="AY11" s="77">
        <v>0</v>
      </c>
      <c r="AZ11" s="77">
        <v>0</v>
      </c>
      <c r="BA11" s="77">
        <v>0</v>
      </c>
      <c r="BB11" s="77">
        <v>0</v>
      </c>
      <c r="BC11" s="77">
        <v>0</v>
      </c>
      <c r="BD11" s="77">
        <v>0</v>
      </c>
      <c r="BE11" s="77">
        <v>0</v>
      </c>
      <c r="BF11" s="77">
        <v>0</v>
      </c>
      <c r="BG11" s="77">
        <v>0</v>
      </c>
      <c r="BH11" s="77">
        <v>0</v>
      </c>
      <c r="BI11" s="77">
        <v>0</v>
      </c>
      <c r="BJ11" s="77">
        <v>0</v>
      </c>
      <c r="BK11" s="77">
        <v>0</v>
      </c>
      <c r="BL11" s="77">
        <v>0</v>
      </c>
      <c r="BM11" s="77">
        <v>0</v>
      </c>
      <c r="BN11" s="77">
        <v>0</v>
      </c>
      <c r="BO11" s="77">
        <v>0</v>
      </c>
      <c r="BP11" s="77">
        <v>0</v>
      </c>
      <c r="BQ11" s="77">
        <v>0</v>
      </c>
      <c r="BR11" s="142">
        <v>0</v>
      </c>
    </row>
    <row r="12" spans="2:70" ht="25" customHeight="1">
      <c r="B12" s="137" t="s">
        <v>367</v>
      </c>
      <c r="C12" s="77">
        <v>0</v>
      </c>
      <c r="D12" s="77">
        <v>0</v>
      </c>
      <c r="E12" s="77">
        <v>0</v>
      </c>
      <c r="F12" s="77">
        <v>0</v>
      </c>
      <c r="G12" s="77">
        <v>400000</v>
      </c>
      <c r="H12" s="77">
        <v>400000</v>
      </c>
      <c r="I12" s="77"/>
      <c r="J12" s="77"/>
      <c r="K12" s="77"/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7">
        <v>0</v>
      </c>
      <c r="AV12" s="77">
        <v>0</v>
      </c>
      <c r="AW12" s="77">
        <v>0</v>
      </c>
      <c r="AX12" s="77">
        <v>0</v>
      </c>
      <c r="AY12" s="77">
        <v>0</v>
      </c>
      <c r="AZ12" s="77">
        <v>0</v>
      </c>
      <c r="BA12" s="77">
        <v>0</v>
      </c>
      <c r="BB12" s="77">
        <v>0</v>
      </c>
      <c r="BC12" s="77">
        <v>0</v>
      </c>
      <c r="BD12" s="77">
        <v>0</v>
      </c>
      <c r="BE12" s="77">
        <v>0</v>
      </c>
      <c r="BF12" s="77">
        <v>0</v>
      </c>
      <c r="BG12" s="77">
        <v>0</v>
      </c>
      <c r="BH12" s="77">
        <v>0</v>
      </c>
      <c r="BI12" s="77">
        <v>0</v>
      </c>
      <c r="BJ12" s="77">
        <v>0</v>
      </c>
      <c r="BK12" s="77">
        <v>0</v>
      </c>
      <c r="BL12" s="77">
        <v>0</v>
      </c>
      <c r="BM12" s="77">
        <v>0</v>
      </c>
      <c r="BN12" s="77">
        <v>0</v>
      </c>
      <c r="BO12" s="77">
        <v>0</v>
      </c>
      <c r="BP12" s="77">
        <v>0</v>
      </c>
      <c r="BQ12" s="77">
        <v>0</v>
      </c>
      <c r="BR12" s="142">
        <v>0</v>
      </c>
    </row>
    <row r="13" spans="2:70" ht="25" customHeight="1">
      <c r="B13" s="137" t="s">
        <v>368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/>
      <c r="J13" s="77"/>
      <c r="K13" s="77"/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77">
        <v>0</v>
      </c>
      <c r="AF13" s="77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7">
        <v>0</v>
      </c>
      <c r="AM13" s="77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7">
        <v>0</v>
      </c>
      <c r="AT13" s="77">
        <v>0</v>
      </c>
      <c r="AU13" s="77">
        <v>0</v>
      </c>
      <c r="AV13" s="77">
        <v>0</v>
      </c>
      <c r="AW13" s="77">
        <v>0</v>
      </c>
      <c r="AX13" s="77">
        <v>0</v>
      </c>
      <c r="AY13" s="77">
        <v>0</v>
      </c>
      <c r="AZ13" s="77">
        <v>0</v>
      </c>
      <c r="BA13" s="77">
        <v>0</v>
      </c>
      <c r="BB13" s="77">
        <v>0</v>
      </c>
      <c r="BC13" s="77">
        <v>0</v>
      </c>
      <c r="BD13" s="77">
        <v>0</v>
      </c>
      <c r="BE13" s="77">
        <v>0</v>
      </c>
      <c r="BF13" s="77">
        <v>0</v>
      </c>
      <c r="BG13" s="77">
        <v>0</v>
      </c>
      <c r="BH13" s="77">
        <v>0</v>
      </c>
      <c r="BI13" s="77">
        <v>0</v>
      </c>
      <c r="BJ13" s="77">
        <v>0</v>
      </c>
      <c r="BK13" s="77">
        <v>0</v>
      </c>
      <c r="BL13" s="77">
        <v>0</v>
      </c>
      <c r="BM13" s="77">
        <v>0</v>
      </c>
      <c r="BN13" s="77">
        <v>0</v>
      </c>
      <c r="BO13" s="77">
        <v>0</v>
      </c>
      <c r="BP13" s="77">
        <v>0</v>
      </c>
      <c r="BQ13" s="77">
        <v>0</v>
      </c>
      <c r="BR13" s="142">
        <v>0</v>
      </c>
    </row>
    <row r="14" spans="2:70" ht="25" customHeight="1">
      <c r="B14" s="137" t="s">
        <v>75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  <c r="Z14" s="77">
        <v>0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7">
        <v>0</v>
      </c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0</v>
      </c>
      <c r="AT14" s="77">
        <v>0</v>
      </c>
      <c r="AU14" s="77">
        <v>0</v>
      </c>
      <c r="AV14" s="77">
        <v>0</v>
      </c>
      <c r="AW14" s="77">
        <v>0</v>
      </c>
      <c r="AX14" s="77">
        <v>0</v>
      </c>
      <c r="AY14" s="77">
        <v>0</v>
      </c>
      <c r="AZ14" s="77">
        <v>0</v>
      </c>
      <c r="BA14" s="77">
        <v>0</v>
      </c>
      <c r="BB14" s="77">
        <v>0</v>
      </c>
      <c r="BC14" s="77">
        <v>0</v>
      </c>
      <c r="BD14" s="77">
        <v>0</v>
      </c>
      <c r="BE14" s="77">
        <v>0</v>
      </c>
      <c r="BF14" s="77">
        <v>0</v>
      </c>
      <c r="BG14" s="77">
        <v>0</v>
      </c>
      <c r="BH14" s="77">
        <v>0</v>
      </c>
      <c r="BI14" s="77">
        <v>0</v>
      </c>
      <c r="BJ14" s="77">
        <v>0</v>
      </c>
      <c r="BK14" s="77">
        <v>0</v>
      </c>
      <c r="BL14" s="77">
        <v>0</v>
      </c>
      <c r="BM14" s="77">
        <v>0</v>
      </c>
      <c r="BN14" s="77">
        <v>0</v>
      </c>
      <c r="BO14" s="77">
        <v>0</v>
      </c>
      <c r="BP14" s="77">
        <v>0</v>
      </c>
      <c r="BQ14" s="77">
        <v>0</v>
      </c>
      <c r="BR14" s="142">
        <v>0</v>
      </c>
    </row>
    <row r="15" spans="2:70" ht="25" customHeight="1">
      <c r="B15" s="137" t="s">
        <v>76</v>
      </c>
      <c r="C15" s="77">
        <v>0</v>
      </c>
      <c r="D15" s="77">
        <v>0</v>
      </c>
      <c r="E15" s="77">
        <v>0</v>
      </c>
      <c r="F15" s="77">
        <v>0</v>
      </c>
      <c r="G15" s="77"/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  <c r="Z15" s="77">
        <v>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7">
        <v>0</v>
      </c>
      <c r="AH15" s="77">
        <v>0</v>
      </c>
      <c r="AI15" s="77">
        <v>0</v>
      </c>
      <c r="AJ15" s="77">
        <v>0</v>
      </c>
      <c r="AK15" s="77">
        <v>0</v>
      </c>
      <c r="AL15" s="77">
        <v>0</v>
      </c>
      <c r="AM15" s="77">
        <v>0</v>
      </c>
      <c r="AN15" s="77">
        <v>0</v>
      </c>
      <c r="AO15" s="77">
        <v>0</v>
      </c>
      <c r="AP15" s="77">
        <v>0</v>
      </c>
      <c r="AQ15" s="77">
        <v>0</v>
      </c>
      <c r="AR15" s="77">
        <v>0</v>
      </c>
      <c r="AS15" s="77">
        <v>0</v>
      </c>
      <c r="AT15" s="77">
        <v>0</v>
      </c>
      <c r="AU15" s="77">
        <v>0</v>
      </c>
      <c r="AV15" s="77">
        <v>0</v>
      </c>
      <c r="AW15" s="77">
        <v>0</v>
      </c>
      <c r="AX15" s="77">
        <v>0</v>
      </c>
      <c r="AY15" s="77">
        <v>0</v>
      </c>
      <c r="AZ15" s="77">
        <v>0</v>
      </c>
      <c r="BA15" s="77">
        <v>0</v>
      </c>
      <c r="BB15" s="77">
        <v>0</v>
      </c>
      <c r="BC15" s="77">
        <v>0</v>
      </c>
      <c r="BD15" s="77">
        <v>0</v>
      </c>
      <c r="BE15" s="77">
        <v>0</v>
      </c>
      <c r="BF15" s="77">
        <v>0</v>
      </c>
      <c r="BG15" s="77">
        <v>0</v>
      </c>
      <c r="BH15" s="77">
        <v>0</v>
      </c>
      <c r="BI15" s="77">
        <v>0</v>
      </c>
      <c r="BJ15" s="77">
        <v>0</v>
      </c>
      <c r="BK15" s="77">
        <v>0</v>
      </c>
      <c r="BL15" s="77">
        <v>0</v>
      </c>
      <c r="BM15" s="77">
        <v>0</v>
      </c>
      <c r="BN15" s="77">
        <v>0</v>
      </c>
      <c r="BO15" s="77">
        <v>0</v>
      </c>
      <c r="BP15" s="77">
        <v>0</v>
      </c>
      <c r="BQ15" s="77">
        <v>0</v>
      </c>
      <c r="BR15" s="142">
        <v>0</v>
      </c>
    </row>
    <row r="16" spans="2:70" ht="25" customHeight="1">
      <c r="B16" s="137" t="s">
        <v>77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500000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  <c r="Z16" s="77">
        <v>0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77">
        <v>0</v>
      </c>
      <c r="AU16" s="77">
        <v>0</v>
      </c>
      <c r="AV16" s="77">
        <v>0</v>
      </c>
      <c r="AW16" s="77">
        <v>0</v>
      </c>
      <c r="AX16" s="77">
        <v>0</v>
      </c>
      <c r="AY16" s="77">
        <v>0</v>
      </c>
      <c r="AZ16" s="77">
        <v>0</v>
      </c>
      <c r="BA16" s="77">
        <v>0</v>
      </c>
      <c r="BB16" s="77">
        <v>0</v>
      </c>
      <c r="BC16" s="77">
        <v>0</v>
      </c>
      <c r="BD16" s="77">
        <v>0</v>
      </c>
      <c r="BE16" s="77">
        <v>0</v>
      </c>
      <c r="BF16" s="77">
        <v>0</v>
      </c>
      <c r="BG16" s="77">
        <v>0</v>
      </c>
      <c r="BH16" s="77">
        <v>0</v>
      </c>
      <c r="BI16" s="77">
        <v>0</v>
      </c>
      <c r="BJ16" s="77">
        <v>0</v>
      </c>
      <c r="BK16" s="77">
        <v>0</v>
      </c>
      <c r="BL16" s="77">
        <v>0</v>
      </c>
      <c r="BM16" s="77">
        <v>0</v>
      </c>
      <c r="BN16" s="77">
        <v>0</v>
      </c>
      <c r="BO16" s="77">
        <v>0</v>
      </c>
      <c r="BP16" s="77">
        <v>0</v>
      </c>
      <c r="BQ16" s="77">
        <v>0</v>
      </c>
      <c r="BR16" s="14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9EF-E2AC-44B8-948B-CB3789CD01C5}">
  <sheetPr>
    <tabColor theme="4" tint="-0.249977111117893"/>
  </sheetPr>
  <dimension ref="B1:BR14"/>
  <sheetViews>
    <sheetView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2" width="34.3046875" style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PROVISIONS FOR OPERATIONAL EXPENDITURE PROJECTIONS VERSION ","")&amp;'&lt;&lt;VERSIONING NOTES&gt;&gt;'!$F$3</f>
        <v>METL PROVISIONS FOR OPERATIONAL EXPENDITURE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33" t="s">
        <v>18</v>
      </c>
      <c r="C8" s="256">
        <f t="shared" ref="C8:AH8" si="0">SUM(C10:C14)</f>
        <v>0</v>
      </c>
      <c r="D8" s="256">
        <f t="shared" si="0"/>
        <v>0</v>
      </c>
      <c r="E8" s="256">
        <f t="shared" si="0"/>
        <v>0</v>
      </c>
      <c r="F8" s="256">
        <f t="shared" si="0"/>
        <v>0</v>
      </c>
      <c r="G8" s="256">
        <f t="shared" si="0"/>
        <v>0</v>
      </c>
      <c r="H8" s="256">
        <f t="shared" si="0"/>
        <v>0</v>
      </c>
      <c r="I8" s="256">
        <f t="shared" si="0"/>
        <v>0</v>
      </c>
      <c r="J8" s="256">
        <f t="shared" si="0"/>
        <v>0</v>
      </c>
      <c r="K8" s="256">
        <f t="shared" si="0"/>
        <v>0</v>
      </c>
      <c r="L8" s="256">
        <f t="shared" si="0"/>
        <v>0</v>
      </c>
      <c r="M8" s="256">
        <f t="shared" si="0"/>
        <v>0</v>
      </c>
      <c r="N8" s="256">
        <f t="shared" si="0"/>
        <v>0</v>
      </c>
      <c r="O8" s="256">
        <f t="shared" si="0"/>
        <v>0</v>
      </c>
      <c r="P8" s="256">
        <f t="shared" si="0"/>
        <v>0</v>
      </c>
      <c r="Q8" s="256">
        <f t="shared" si="0"/>
        <v>0</v>
      </c>
      <c r="R8" s="256">
        <f t="shared" si="0"/>
        <v>0</v>
      </c>
      <c r="S8" s="256">
        <f t="shared" si="0"/>
        <v>0</v>
      </c>
      <c r="T8" s="256">
        <f t="shared" si="0"/>
        <v>0</v>
      </c>
      <c r="U8" s="256">
        <f t="shared" si="0"/>
        <v>0</v>
      </c>
      <c r="V8" s="256">
        <f t="shared" si="0"/>
        <v>0</v>
      </c>
      <c r="W8" s="256">
        <f t="shared" si="0"/>
        <v>0</v>
      </c>
      <c r="X8" s="256">
        <f t="shared" si="0"/>
        <v>0</v>
      </c>
      <c r="Y8" s="256">
        <f t="shared" si="0"/>
        <v>0</v>
      </c>
      <c r="Z8" s="256">
        <f t="shared" si="0"/>
        <v>0</v>
      </c>
      <c r="AA8" s="256">
        <f t="shared" si="0"/>
        <v>0</v>
      </c>
      <c r="AB8" s="256">
        <f t="shared" si="0"/>
        <v>0</v>
      </c>
      <c r="AC8" s="256">
        <f t="shared" si="0"/>
        <v>0</v>
      </c>
      <c r="AD8" s="256">
        <f t="shared" si="0"/>
        <v>0</v>
      </c>
      <c r="AE8" s="256">
        <f t="shared" si="0"/>
        <v>0</v>
      </c>
      <c r="AF8" s="256">
        <f t="shared" si="0"/>
        <v>0</v>
      </c>
      <c r="AG8" s="256">
        <f t="shared" si="0"/>
        <v>0</v>
      </c>
      <c r="AH8" s="256">
        <f t="shared" si="0"/>
        <v>0</v>
      </c>
      <c r="AI8" s="256">
        <f t="shared" ref="AI8:BR8" si="1">SUM(AI10:AI14)</f>
        <v>0</v>
      </c>
      <c r="AJ8" s="256">
        <f t="shared" si="1"/>
        <v>0</v>
      </c>
      <c r="AK8" s="256">
        <f t="shared" si="1"/>
        <v>0</v>
      </c>
      <c r="AL8" s="256">
        <f t="shared" si="1"/>
        <v>0</v>
      </c>
      <c r="AM8" s="256">
        <f t="shared" si="1"/>
        <v>0</v>
      </c>
      <c r="AN8" s="256">
        <f t="shared" si="1"/>
        <v>0</v>
      </c>
      <c r="AO8" s="256">
        <f t="shared" si="1"/>
        <v>0</v>
      </c>
      <c r="AP8" s="256">
        <f t="shared" si="1"/>
        <v>0</v>
      </c>
      <c r="AQ8" s="256">
        <f t="shared" si="1"/>
        <v>0</v>
      </c>
      <c r="AR8" s="256">
        <f t="shared" si="1"/>
        <v>0</v>
      </c>
      <c r="AS8" s="256">
        <f t="shared" si="1"/>
        <v>0</v>
      </c>
      <c r="AT8" s="256">
        <f t="shared" si="1"/>
        <v>0</v>
      </c>
      <c r="AU8" s="256">
        <f t="shared" si="1"/>
        <v>0</v>
      </c>
      <c r="AV8" s="256">
        <f t="shared" si="1"/>
        <v>0</v>
      </c>
      <c r="AW8" s="256">
        <f t="shared" si="1"/>
        <v>0</v>
      </c>
      <c r="AX8" s="256">
        <f t="shared" si="1"/>
        <v>0</v>
      </c>
      <c r="AY8" s="256">
        <f t="shared" si="1"/>
        <v>0</v>
      </c>
      <c r="AZ8" s="256">
        <f t="shared" si="1"/>
        <v>0</v>
      </c>
      <c r="BA8" s="256">
        <f t="shared" si="1"/>
        <v>0</v>
      </c>
      <c r="BB8" s="256">
        <f t="shared" si="1"/>
        <v>0</v>
      </c>
      <c r="BC8" s="256">
        <f t="shared" si="1"/>
        <v>0</v>
      </c>
      <c r="BD8" s="256">
        <f t="shared" si="1"/>
        <v>0</v>
      </c>
      <c r="BE8" s="256">
        <f t="shared" si="1"/>
        <v>0</v>
      </c>
      <c r="BF8" s="256">
        <f t="shared" si="1"/>
        <v>0</v>
      </c>
      <c r="BG8" s="256">
        <f t="shared" si="1"/>
        <v>0</v>
      </c>
      <c r="BH8" s="256">
        <f t="shared" si="1"/>
        <v>0</v>
      </c>
      <c r="BI8" s="256">
        <f t="shared" si="1"/>
        <v>0</v>
      </c>
      <c r="BJ8" s="256">
        <f t="shared" si="1"/>
        <v>0</v>
      </c>
      <c r="BK8" s="256">
        <f t="shared" si="1"/>
        <v>0</v>
      </c>
      <c r="BL8" s="256">
        <f t="shared" si="1"/>
        <v>0</v>
      </c>
      <c r="BM8" s="256">
        <f t="shared" si="1"/>
        <v>0</v>
      </c>
      <c r="BN8" s="256">
        <f t="shared" si="1"/>
        <v>0</v>
      </c>
      <c r="BO8" s="256">
        <f t="shared" si="1"/>
        <v>0</v>
      </c>
      <c r="BP8" s="256">
        <f t="shared" si="1"/>
        <v>0</v>
      </c>
      <c r="BQ8" s="256">
        <f t="shared" si="1"/>
        <v>0</v>
      </c>
      <c r="BR8" s="256">
        <f t="shared" si="1"/>
        <v>0</v>
      </c>
    </row>
    <row r="10" spans="2:70" ht="25" customHeight="1">
      <c r="B10" s="248" t="s">
        <v>65</v>
      </c>
      <c r="C10" s="249">
        <v>0</v>
      </c>
      <c r="D10" s="249">
        <v>0</v>
      </c>
      <c r="E10" s="249">
        <v>0</v>
      </c>
      <c r="F10" s="249">
        <v>0</v>
      </c>
      <c r="G10" s="249">
        <v>0</v>
      </c>
      <c r="H10" s="249">
        <v>0</v>
      </c>
      <c r="I10" s="249">
        <v>0</v>
      </c>
      <c r="J10" s="249">
        <v>0</v>
      </c>
      <c r="K10" s="249">
        <v>0</v>
      </c>
      <c r="L10" s="249">
        <v>0</v>
      </c>
      <c r="M10" s="249">
        <v>0</v>
      </c>
      <c r="N10" s="249">
        <v>0</v>
      </c>
      <c r="O10" s="249">
        <v>0</v>
      </c>
      <c r="P10" s="249">
        <v>0</v>
      </c>
      <c r="Q10" s="249">
        <v>0</v>
      </c>
      <c r="R10" s="249">
        <v>0</v>
      </c>
      <c r="S10" s="249">
        <v>0</v>
      </c>
      <c r="T10" s="249">
        <v>0</v>
      </c>
      <c r="U10" s="249">
        <v>0</v>
      </c>
      <c r="V10" s="249">
        <v>0</v>
      </c>
      <c r="W10" s="249">
        <v>0</v>
      </c>
      <c r="X10" s="249">
        <v>0</v>
      </c>
      <c r="Y10" s="249">
        <v>0</v>
      </c>
      <c r="Z10" s="249">
        <v>0</v>
      </c>
      <c r="AA10" s="249">
        <v>0</v>
      </c>
      <c r="AB10" s="249">
        <v>0</v>
      </c>
      <c r="AC10" s="249">
        <v>0</v>
      </c>
      <c r="AD10" s="249">
        <v>0</v>
      </c>
      <c r="AE10" s="249">
        <v>0</v>
      </c>
      <c r="AF10" s="249">
        <v>0</v>
      </c>
      <c r="AG10" s="249">
        <v>0</v>
      </c>
      <c r="AH10" s="249">
        <v>0</v>
      </c>
      <c r="AI10" s="249">
        <v>0</v>
      </c>
      <c r="AJ10" s="249">
        <v>0</v>
      </c>
      <c r="AK10" s="249">
        <v>0</v>
      </c>
      <c r="AL10" s="249">
        <v>0</v>
      </c>
      <c r="AM10" s="249">
        <v>0</v>
      </c>
      <c r="AN10" s="249">
        <v>0</v>
      </c>
      <c r="AO10" s="249">
        <v>0</v>
      </c>
      <c r="AP10" s="249">
        <v>0</v>
      </c>
      <c r="AQ10" s="249">
        <v>0</v>
      </c>
      <c r="AR10" s="249">
        <v>0</v>
      </c>
      <c r="AS10" s="249">
        <v>0</v>
      </c>
      <c r="AT10" s="249">
        <v>0</v>
      </c>
      <c r="AU10" s="249">
        <v>0</v>
      </c>
      <c r="AV10" s="249">
        <v>0</v>
      </c>
      <c r="AW10" s="249">
        <v>0</v>
      </c>
      <c r="AX10" s="249">
        <v>0</v>
      </c>
      <c r="AY10" s="249">
        <v>0</v>
      </c>
      <c r="AZ10" s="249">
        <v>0</v>
      </c>
      <c r="BA10" s="249">
        <v>0</v>
      </c>
      <c r="BB10" s="249">
        <v>0</v>
      </c>
      <c r="BC10" s="249">
        <v>0</v>
      </c>
      <c r="BD10" s="249">
        <v>0</v>
      </c>
      <c r="BE10" s="249">
        <v>0</v>
      </c>
      <c r="BF10" s="249">
        <v>0</v>
      </c>
      <c r="BG10" s="249">
        <v>0</v>
      </c>
      <c r="BH10" s="249">
        <v>0</v>
      </c>
      <c r="BI10" s="249">
        <v>0</v>
      </c>
      <c r="BJ10" s="249">
        <v>0</v>
      </c>
      <c r="BK10" s="249">
        <v>0</v>
      </c>
      <c r="BL10" s="249">
        <v>0</v>
      </c>
      <c r="BM10" s="249">
        <v>0</v>
      </c>
      <c r="BN10" s="249">
        <v>0</v>
      </c>
      <c r="BO10" s="249">
        <v>0</v>
      </c>
      <c r="BP10" s="249">
        <v>0</v>
      </c>
      <c r="BQ10" s="249">
        <v>0</v>
      </c>
      <c r="BR10" s="249">
        <v>0</v>
      </c>
    </row>
    <row r="11" spans="2:70" ht="25" customHeight="1">
      <c r="B11" s="248" t="s">
        <v>66</v>
      </c>
      <c r="C11" s="250">
        <v>0</v>
      </c>
      <c r="D11" s="250">
        <v>0</v>
      </c>
      <c r="E11" s="250">
        <v>0</v>
      </c>
      <c r="F11" s="250">
        <v>0</v>
      </c>
      <c r="G11" s="250">
        <v>0</v>
      </c>
      <c r="H11" s="250">
        <v>0</v>
      </c>
      <c r="I11" s="250">
        <v>0</v>
      </c>
      <c r="J11" s="250">
        <v>0</v>
      </c>
      <c r="K11" s="250">
        <v>0</v>
      </c>
      <c r="L11" s="250">
        <v>0</v>
      </c>
      <c r="M11" s="250">
        <v>0</v>
      </c>
      <c r="N11" s="250">
        <v>0</v>
      </c>
      <c r="O11" s="250">
        <v>0</v>
      </c>
      <c r="P11" s="250">
        <v>0</v>
      </c>
      <c r="Q11" s="250">
        <v>0</v>
      </c>
      <c r="R11" s="250">
        <v>0</v>
      </c>
      <c r="S11" s="250">
        <v>0</v>
      </c>
      <c r="T11" s="250">
        <v>0</v>
      </c>
      <c r="U11" s="250">
        <v>0</v>
      </c>
      <c r="V11" s="250">
        <v>0</v>
      </c>
      <c r="W11" s="250">
        <v>0</v>
      </c>
      <c r="X11" s="250">
        <v>0</v>
      </c>
      <c r="Y11" s="250">
        <v>0</v>
      </c>
      <c r="Z11" s="250">
        <v>0</v>
      </c>
      <c r="AA11" s="250">
        <v>0</v>
      </c>
      <c r="AB11" s="250">
        <v>0</v>
      </c>
      <c r="AC11" s="250">
        <v>0</v>
      </c>
      <c r="AD11" s="250">
        <v>0</v>
      </c>
      <c r="AE11" s="250">
        <v>0</v>
      </c>
      <c r="AF11" s="250">
        <v>0</v>
      </c>
      <c r="AG11" s="250">
        <v>0</v>
      </c>
      <c r="AH11" s="250">
        <v>0</v>
      </c>
      <c r="AI11" s="250">
        <v>0</v>
      </c>
      <c r="AJ11" s="250">
        <v>0</v>
      </c>
      <c r="AK11" s="250">
        <v>0</v>
      </c>
      <c r="AL11" s="250">
        <v>0</v>
      </c>
      <c r="AM11" s="250">
        <v>0</v>
      </c>
      <c r="AN11" s="250">
        <v>0</v>
      </c>
      <c r="AO11" s="250">
        <v>0</v>
      </c>
      <c r="AP11" s="250">
        <v>0</v>
      </c>
      <c r="AQ11" s="250">
        <v>0</v>
      </c>
      <c r="AR11" s="250">
        <v>0</v>
      </c>
      <c r="AS11" s="250">
        <v>0</v>
      </c>
      <c r="AT11" s="250">
        <v>0</v>
      </c>
      <c r="AU11" s="250">
        <v>0</v>
      </c>
      <c r="AV11" s="250">
        <v>0</v>
      </c>
      <c r="AW11" s="250">
        <v>0</v>
      </c>
      <c r="AX11" s="250">
        <v>0</v>
      </c>
      <c r="AY11" s="250">
        <v>0</v>
      </c>
      <c r="AZ11" s="250">
        <v>0</v>
      </c>
      <c r="BA11" s="250">
        <v>0</v>
      </c>
      <c r="BB11" s="250">
        <v>0</v>
      </c>
      <c r="BC11" s="250">
        <v>0</v>
      </c>
      <c r="BD11" s="250">
        <v>0</v>
      </c>
      <c r="BE11" s="250">
        <v>0</v>
      </c>
      <c r="BF11" s="250">
        <v>0</v>
      </c>
      <c r="BG11" s="250">
        <v>0</v>
      </c>
      <c r="BH11" s="250">
        <v>0</v>
      </c>
      <c r="BI11" s="250">
        <v>0</v>
      </c>
      <c r="BJ11" s="250">
        <v>0</v>
      </c>
      <c r="BK11" s="250">
        <v>0</v>
      </c>
      <c r="BL11" s="250">
        <v>0</v>
      </c>
      <c r="BM11" s="250">
        <v>0</v>
      </c>
      <c r="BN11" s="250">
        <v>0</v>
      </c>
      <c r="BO11" s="250">
        <v>0</v>
      </c>
      <c r="BP11" s="250">
        <v>0</v>
      </c>
      <c r="BQ11" s="250">
        <v>0</v>
      </c>
      <c r="BR11" s="250">
        <v>0</v>
      </c>
    </row>
    <row r="12" spans="2:70" ht="25" customHeight="1">
      <c r="B12" s="248" t="s">
        <v>67</v>
      </c>
      <c r="C12" s="250">
        <v>0</v>
      </c>
      <c r="D12" s="250">
        <v>0</v>
      </c>
      <c r="E12" s="250">
        <v>0</v>
      </c>
      <c r="F12" s="250">
        <v>0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</row>
    <row r="13" spans="2:70" ht="25" customHeight="1">
      <c r="B13" s="248" t="s">
        <v>68</v>
      </c>
      <c r="C13" s="250">
        <v>0</v>
      </c>
      <c r="D13" s="250">
        <v>0</v>
      </c>
      <c r="E13" s="250">
        <v>0</v>
      </c>
      <c r="F13" s="250">
        <v>0</v>
      </c>
      <c r="G13" s="250"/>
      <c r="H13" s="250">
        <v>0</v>
      </c>
      <c r="I13" s="250">
        <v>0</v>
      </c>
      <c r="J13" s="250">
        <v>0</v>
      </c>
      <c r="K13" s="250">
        <v>0</v>
      </c>
      <c r="L13" s="250">
        <v>0</v>
      </c>
      <c r="M13" s="250">
        <v>0</v>
      </c>
      <c r="N13" s="250">
        <v>0</v>
      </c>
      <c r="O13" s="250">
        <v>0</v>
      </c>
      <c r="P13" s="250">
        <v>0</v>
      </c>
      <c r="Q13" s="250">
        <v>0</v>
      </c>
      <c r="R13" s="250">
        <v>0</v>
      </c>
      <c r="S13" s="250">
        <v>0</v>
      </c>
      <c r="T13" s="250">
        <v>0</v>
      </c>
      <c r="U13" s="250">
        <v>0</v>
      </c>
      <c r="V13" s="250">
        <v>0</v>
      </c>
      <c r="W13" s="250">
        <v>0</v>
      </c>
      <c r="X13" s="250">
        <v>0</v>
      </c>
      <c r="Y13" s="250">
        <v>0</v>
      </c>
      <c r="Z13" s="250">
        <v>0</v>
      </c>
      <c r="AA13" s="250">
        <v>0</v>
      </c>
      <c r="AB13" s="250">
        <v>0</v>
      </c>
      <c r="AC13" s="250">
        <v>0</v>
      </c>
      <c r="AD13" s="250">
        <v>0</v>
      </c>
      <c r="AE13" s="250">
        <v>0</v>
      </c>
      <c r="AF13" s="250">
        <v>0</v>
      </c>
      <c r="AG13" s="250">
        <v>0</v>
      </c>
      <c r="AH13" s="250">
        <v>0</v>
      </c>
      <c r="AI13" s="250">
        <v>0</v>
      </c>
      <c r="AJ13" s="250">
        <v>0</v>
      </c>
      <c r="AK13" s="250">
        <v>0</v>
      </c>
      <c r="AL13" s="250">
        <v>0</v>
      </c>
      <c r="AM13" s="250">
        <v>0</v>
      </c>
      <c r="AN13" s="250">
        <v>0</v>
      </c>
      <c r="AO13" s="250">
        <v>0</v>
      </c>
      <c r="AP13" s="250">
        <v>0</v>
      </c>
      <c r="AQ13" s="250">
        <v>0</v>
      </c>
      <c r="AR13" s="250">
        <v>0</v>
      </c>
      <c r="AS13" s="250">
        <v>0</v>
      </c>
      <c r="AT13" s="250">
        <v>0</v>
      </c>
      <c r="AU13" s="250">
        <v>0</v>
      </c>
      <c r="AV13" s="250">
        <v>0</v>
      </c>
      <c r="AW13" s="250">
        <v>0</v>
      </c>
      <c r="AX13" s="250">
        <v>0</v>
      </c>
      <c r="AY13" s="250">
        <v>0</v>
      </c>
      <c r="AZ13" s="250">
        <v>0</v>
      </c>
      <c r="BA13" s="250">
        <v>0</v>
      </c>
      <c r="BB13" s="250">
        <v>0</v>
      </c>
      <c r="BC13" s="250">
        <v>0</v>
      </c>
      <c r="BD13" s="250">
        <v>0</v>
      </c>
      <c r="BE13" s="250">
        <v>0</v>
      </c>
      <c r="BF13" s="250">
        <v>0</v>
      </c>
      <c r="BG13" s="250">
        <v>0</v>
      </c>
      <c r="BH13" s="250">
        <v>0</v>
      </c>
      <c r="BI13" s="250">
        <v>0</v>
      </c>
      <c r="BJ13" s="250">
        <v>0</v>
      </c>
      <c r="BK13" s="250">
        <v>0</v>
      </c>
      <c r="BL13" s="250">
        <v>0</v>
      </c>
      <c r="BM13" s="250">
        <v>0</v>
      </c>
      <c r="BN13" s="250">
        <v>0</v>
      </c>
      <c r="BO13" s="250">
        <v>0</v>
      </c>
      <c r="BP13" s="250">
        <v>0</v>
      </c>
      <c r="BQ13" s="250">
        <v>0</v>
      </c>
      <c r="BR13" s="250">
        <v>0</v>
      </c>
    </row>
    <row r="14" spans="2:70" ht="25" customHeight="1">
      <c r="B14" s="248" t="s">
        <v>369</v>
      </c>
      <c r="C14" s="250">
        <v>0</v>
      </c>
      <c r="D14" s="250">
        <v>0</v>
      </c>
      <c r="E14" s="250">
        <v>0</v>
      </c>
      <c r="F14" s="250">
        <v>0</v>
      </c>
      <c r="G14" s="250">
        <v>0</v>
      </c>
      <c r="H14" s="250">
        <v>0</v>
      </c>
      <c r="I14" s="250">
        <v>0</v>
      </c>
      <c r="J14" s="250">
        <v>0</v>
      </c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BD2C-1D11-47EB-A119-30F7C219E5B6}">
  <sheetPr>
    <tabColor theme="2" tint="-0.749992370372631"/>
  </sheetPr>
  <dimension ref="B2:BR14"/>
  <sheetViews>
    <sheetView zoomScale="50" zoomScaleNormal="50" workbookViewId="0">
      <pane xSplit="2" ySplit="9" topLeftCell="C10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/>
  <cols>
    <col min="1" max="1" width="5.69140625" style="3" customWidth="1"/>
    <col min="2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SIM COST PROJECTIONS VERSION ","")&amp;'&lt;&lt;VERSIONING NOTES&gt;&gt;'!$F$3</f>
        <v>METL SIM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ht="25" customHeight="1">
      <c r="B6" s="253" t="s">
        <v>370</v>
      </c>
      <c r="C6" s="265">
        <v>20000</v>
      </c>
    </row>
    <row r="7" spans="2:70" ht="25" customHeight="1">
      <c r="B7" s="254" t="s">
        <v>371</v>
      </c>
      <c r="C7" s="226">
        <v>0.25</v>
      </c>
    </row>
    <row r="9" spans="2:70" s="167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s="167" customFormat="1" ht="25" customHeight="1">
      <c r="B11" s="232" t="s">
        <v>372</v>
      </c>
      <c r="C11" s="233">
        <v>0</v>
      </c>
      <c r="D11" s="233">
        <f>C14</f>
        <v>0</v>
      </c>
      <c r="E11" s="233">
        <f t="shared" ref="E11:BP11" si="0">D14</f>
        <v>0</v>
      </c>
      <c r="F11" s="233">
        <f t="shared" si="0"/>
        <v>0</v>
      </c>
      <c r="G11" s="233">
        <f t="shared" si="0"/>
        <v>0</v>
      </c>
      <c r="H11" s="234">
        <f t="shared" si="0"/>
        <v>0</v>
      </c>
      <c r="I11" s="234">
        <f t="shared" si="0"/>
        <v>0</v>
      </c>
      <c r="J11" s="234">
        <f t="shared" si="0"/>
        <v>0</v>
      </c>
      <c r="K11" s="234">
        <f t="shared" ca="1" si="0"/>
        <v>20000</v>
      </c>
      <c r="L11" s="234">
        <f t="shared" ca="1" si="0"/>
        <v>18934</v>
      </c>
      <c r="M11" s="234">
        <f t="shared" ca="1" si="0"/>
        <v>17829</v>
      </c>
      <c r="N11" s="234">
        <f t="shared" ca="1" si="0"/>
        <v>16676</v>
      </c>
      <c r="O11" s="234">
        <f t="shared" ca="1" si="0"/>
        <v>15461</v>
      </c>
      <c r="P11" s="234">
        <f t="shared" ca="1" si="0"/>
        <v>14172</v>
      </c>
      <c r="Q11" s="234">
        <f t="shared" ca="1" si="0"/>
        <v>12791</v>
      </c>
      <c r="R11" s="234">
        <f t="shared" ca="1" si="0"/>
        <v>11300</v>
      </c>
      <c r="S11" s="234">
        <f t="shared" ca="1" si="0"/>
        <v>9674</v>
      </c>
      <c r="T11" s="234">
        <f t="shared" ca="1" si="0"/>
        <v>7891</v>
      </c>
      <c r="U11" s="234">
        <f t="shared" ca="1" si="0"/>
        <v>5923</v>
      </c>
      <c r="V11" s="234">
        <f t="shared" ca="1" si="0"/>
        <v>3745</v>
      </c>
      <c r="W11" s="234">
        <f t="shared" ca="1" si="0"/>
        <v>1330</v>
      </c>
      <c r="X11" s="234">
        <f t="shared" ca="1" si="0"/>
        <v>-1340</v>
      </c>
      <c r="Y11" s="234">
        <f t="shared" ca="1" si="0"/>
        <v>15719</v>
      </c>
      <c r="Z11" s="234">
        <f t="shared" ca="1" si="0"/>
        <v>12498</v>
      </c>
      <c r="AA11" s="234">
        <f t="shared" ca="1" si="0"/>
        <v>8999</v>
      </c>
      <c r="AB11" s="234">
        <f t="shared" ca="1" si="0"/>
        <v>5228</v>
      </c>
      <c r="AC11" s="234">
        <f t="shared" ca="1" si="0"/>
        <v>1202</v>
      </c>
      <c r="AD11" s="234">
        <f t="shared" ca="1" si="0"/>
        <v>-3059</v>
      </c>
      <c r="AE11" s="234">
        <f t="shared" ca="1" si="0"/>
        <v>12470</v>
      </c>
      <c r="AF11" s="234">
        <f t="shared" ca="1" si="0"/>
        <v>7814</v>
      </c>
      <c r="AG11" s="234">
        <f t="shared" ca="1" si="0"/>
        <v>2999</v>
      </c>
      <c r="AH11" s="234">
        <f t="shared" ca="1" si="0"/>
        <v>-1950</v>
      </c>
      <c r="AI11" s="234">
        <f t="shared" ca="1" si="0"/>
        <v>12991</v>
      </c>
      <c r="AJ11" s="234">
        <f t="shared" ca="1" si="0"/>
        <v>7839</v>
      </c>
      <c r="AK11" s="234">
        <f t="shared" ca="1" si="0"/>
        <v>2613</v>
      </c>
      <c r="AL11" s="234">
        <f t="shared" ca="1" si="0"/>
        <v>-2673</v>
      </c>
      <c r="AM11" s="234">
        <f t="shared" ca="1" si="0"/>
        <v>11993</v>
      </c>
      <c r="AN11" s="234">
        <f t="shared" ca="1" si="0"/>
        <v>6618</v>
      </c>
      <c r="AO11" s="234">
        <f t="shared" ca="1" si="0"/>
        <v>1213</v>
      </c>
      <c r="AP11" s="234">
        <f t="shared" ca="1" si="0"/>
        <v>15784</v>
      </c>
      <c r="AQ11" s="234">
        <f t="shared" ca="1" si="0"/>
        <v>10335</v>
      </c>
      <c r="AR11" s="234">
        <f t="shared" ca="1" si="0"/>
        <v>4872</v>
      </c>
      <c r="AS11" s="234">
        <f t="shared" ca="1" si="0"/>
        <v>-603</v>
      </c>
      <c r="AT11" s="234">
        <f t="shared" ca="1" si="0"/>
        <v>13911</v>
      </c>
      <c r="AU11" s="234">
        <f t="shared" ca="1" si="0"/>
        <v>8418</v>
      </c>
      <c r="AV11" s="234">
        <f t="shared" ca="1" si="0"/>
        <v>2919</v>
      </c>
      <c r="AW11" s="234">
        <f t="shared" ca="1" si="0"/>
        <v>-2585</v>
      </c>
      <c r="AX11" s="234">
        <f t="shared" ca="1" si="0"/>
        <v>11908</v>
      </c>
      <c r="AY11" s="234">
        <f t="shared" ca="1" si="0"/>
        <v>6398</v>
      </c>
      <c r="AZ11" s="234">
        <f t="shared" ca="1" si="0"/>
        <v>887</v>
      </c>
      <c r="BA11" s="234">
        <f t="shared" ca="1" si="0"/>
        <v>15373</v>
      </c>
      <c r="BB11" s="234">
        <f t="shared" ca="1" si="0"/>
        <v>9858</v>
      </c>
      <c r="BC11" s="234">
        <f t="shared" ca="1" si="0"/>
        <v>4341</v>
      </c>
      <c r="BD11" s="234">
        <f t="shared" ca="1" si="0"/>
        <v>-1176</v>
      </c>
      <c r="BE11" s="234">
        <f t="shared" ca="1" si="0"/>
        <v>13305</v>
      </c>
      <c r="BF11" s="234">
        <f t="shared" ca="1" si="0"/>
        <v>7786</v>
      </c>
      <c r="BG11" s="234">
        <f t="shared" ca="1" si="0"/>
        <v>2267</v>
      </c>
      <c r="BH11" s="234">
        <f t="shared" ca="1" si="0"/>
        <v>-3252</v>
      </c>
      <c r="BI11" s="234">
        <f t="shared" ca="1" si="0"/>
        <v>11229</v>
      </c>
      <c r="BJ11" s="234">
        <f t="shared" ca="1" si="0"/>
        <v>5709</v>
      </c>
      <c r="BK11" s="234">
        <f t="shared" ca="1" si="0"/>
        <v>189</v>
      </c>
      <c r="BL11" s="234">
        <f t="shared" ca="1" si="0"/>
        <v>14669</v>
      </c>
      <c r="BM11" s="234">
        <f t="shared" ca="1" si="0"/>
        <v>9149</v>
      </c>
      <c r="BN11" s="234">
        <f t="shared" ca="1" si="0"/>
        <v>3629</v>
      </c>
      <c r="BO11" s="234">
        <f t="shared" ca="1" si="0"/>
        <v>-1891</v>
      </c>
      <c r="BP11" s="234">
        <f t="shared" ca="1" si="0"/>
        <v>12589</v>
      </c>
      <c r="BQ11" s="234">
        <f t="shared" ref="BQ11:BR11" ca="1" si="1">BP14</f>
        <v>7069</v>
      </c>
      <c r="BR11" s="234">
        <f t="shared" ca="1" si="1"/>
        <v>1549</v>
      </c>
    </row>
    <row r="12" spans="2:70" ht="25" customHeight="1">
      <c r="B12" s="7" t="s">
        <v>373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8">
        <f>IF(H11&lt;(I13*$C$7),$C$6,0)</f>
        <v>0</v>
      </c>
      <c r="I12" s="228">
        <f t="shared" ref="I12:BR12" si="2">IF(I11&lt;(J13*$C$7),$C$6,0)</f>
        <v>0</v>
      </c>
      <c r="J12" s="228">
        <f t="shared" ca="1" si="2"/>
        <v>20000</v>
      </c>
      <c r="K12" s="228">
        <f t="shared" ca="1" si="2"/>
        <v>0</v>
      </c>
      <c r="L12" s="228">
        <f t="shared" ca="1" si="2"/>
        <v>0</v>
      </c>
      <c r="M12" s="228">
        <f t="shared" ca="1" si="2"/>
        <v>0</v>
      </c>
      <c r="N12" s="228">
        <f t="shared" ca="1" si="2"/>
        <v>0</v>
      </c>
      <c r="O12" s="228">
        <f t="shared" ca="1" si="2"/>
        <v>0</v>
      </c>
      <c r="P12" s="228">
        <f t="shared" ca="1" si="2"/>
        <v>0</v>
      </c>
      <c r="Q12" s="228">
        <f t="shared" ca="1" si="2"/>
        <v>0</v>
      </c>
      <c r="R12" s="228">
        <f t="shared" ca="1" si="2"/>
        <v>0</v>
      </c>
      <c r="S12" s="228">
        <f t="shared" ca="1" si="2"/>
        <v>0</v>
      </c>
      <c r="T12" s="228">
        <f t="shared" ca="1" si="2"/>
        <v>0</v>
      </c>
      <c r="U12" s="228">
        <f t="shared" ca="1" si="2"/>
        <v>0</v>
      </c>
      <c r="V12" s="228">
        <f t="shared" ca="1" si="2"/>
        <v>0</v>
      </c>
      <c r="W12" s="228">
        <f t="shared" ca="1" si="2"/>
        <v>0</v>
      </c>
      <c r="X12" s="228">
        <f t="shared" ca="1" si="2"/>
        <v>20000</v>
      </c>
      <c r="Y12" s="228">
        <f t="shared" ca="1" si="2"/>
        <v>0</v>
      </c>
      <c r="Z12" s="228">
        <f t="shared" ca="1" si="2"/>
        <v>0</v>
      </c>
      <c r="AA12" s="228">
        <f t="shared" ca="1" si="2"/>
        <v>0</v>
      </c>
      <c r="AB12" s="228">
        <f t="shared" ca="1" si="2"/>
        <v>0</v>
      </c>
      <c r="AC12" s="228">
        <f t="shared" ca="1" si="2"/>
        <v>0</v>
      </c>
      <c r="AD12" s="228">
        <f t="shared" ca="1" si="2"/>
        <v>20000</v>
      </c>
      <c r="AE12" s="228">
        <f t="shared" ca="1" si="2"/>
        <v>0</v>
      </c>
      <c r="AF12" s="228">
        <f t="shared" ca="1" si="2"/>
        <v>0</v>
      </c>
      <c r="AG12" s="228">
        <f t="shared" ca="1" si="2"/>
        <v>0</v>
      </c>
      <c r="AH12" s="228">
        <f t="shared" ca="1" si="2"/>
        <v>20000</v>
      </c>
      <c r="AI12" s="228">
        <f t="shared" ca="1" si="2"/>
        <v>0</v>
      </c>
      <c r="AJ12" s="228">
        <f t="shared" ca="1" si="2"/>
        <v>0</v>
      </c>
      <c r="AK12" s="228">
        <f t="shared" ca="1" si="2"/>
        <v>0</v>
      </c>
      <c r="AL12" s="228">
        <f t="shared" ca="1" si="2"/>
        <v>20000</v>
      </c>
      <c r="AM12" s="228">
        <f t="shared" ca="1" si="2"/>
        <v>0</v>
      </c>
      <c r="AN12" s="228">
        <f t="shared" ca="1" si="2"/>
        <v>0</v>
      </c>
      <c r="AO12" s="228">
        <f t="shared" ca="1" si="2"/>
        <v>20000</v>
      </c>
      <c r="AP12" s="228">
        <f t="shared" ca="1" si="2"/>
        <v>0</v>
      </c>
      <c r="AQ12" s="228">
        <f t="shared" ca="1" si="2"/>
        <v>0</v>
      </c>
      <c r="AR12" s="228">
        <f t="shared" ca="1" si="2"/>
        <v>0</v>
      </c>
      <c r="AS12" s="228">
        <f t="shared" ca="1" si="2"/>
        <v>20000</v>
      </c>
      <c r="AT12" s="228">
        <f t="shared" ca="1" si="2"/>
        <v>0</v>
      </c>
      <c r="AU12" s="228">
        <f t="shared" ca="1" si="2"/>
        <v>0</v>
      </c>
      <c r="AV12" s="228">
        <f t="shared" ca="1" si="2"/>
        <v>0</v>
      </c>
      <c r="AW12" s="228">
        <f t="shared" ca="1" si="2"/>
        <v>20000</v>
      </c>
      <c r="AX12" s="228">
        <f t="shared" ca="1" si="2"/>
        <v>0</v>
      </c>
      <c r="AY12" s="228">
        <f t="shared" ca="1" si="2"/>
        <v>0</v>
      </c>
      <c r="AZ12" s="228">
        <f t="shared" ca="1" si="2"/>
        <v>20000</v>
      </c>
      <c r="BA12" s="228">
        <f t="shared" ca="1" si="2"/>
        <v>0</v>
      </c>
      <c r="BB12" s="228">
        <f t="shared" ca="1" si="2"/>
        <v>0</v>
      </c>
      <c r="BC12" s="228">
        <f t="shared" ca="1" si="2"/>
        <v>0</v>
      </c>
      <c r="BD12" s="228">
        <f t="shared" ca="1" si="2"/>
        <v>20000</v>
      </c>
      <c r="BE12" s="228">
        <f t="shared" ca="1" si="2"/>
        <v>0</v>
      </c>
      <c r="BF12" s="228">
        <f t="shared" ca="1" si="2"/>
        <v>0</v>
      </c>
      <c r="BG12" s="228">
        <f t="shared" ca="1" si="2"/>
        <v>0</v>
      </c>
      <c r="BH12" s="228">
        <f t="shared" ca="1" si="2"/>
        <v>20000</v>
      </c>
      <c r="BI12" s="228">
        <f t="shared" ca="1" si="2"/>
        <v>0</v>
      </c>
      <c r="BJ12" s="228">
        <f t="shared" ca="1" si="2"/>
        <v>0</v>
      </c>
      <c r="BK12" s="228">
        <f t="shared" ca="1" si="2"/>
        <v>20000</v>
      </c>
      <c r="BL12" s="228">
        <f t="shared" ca="1" si="2"/>
        <v>0</v>
      </c>
      <c r="BM12" s="228">
        <f t="shared" ca="1" si="2"/>
        <v>0</v>
      </c>
      <c r="BN12" s="228">
        <f t="shared" ca="1" si="2"/>
        <v>0</v>
      </c>
      <c r="BO12" s="228">
        <f t="shared" ca="1" si="2"/>
        <v>20000</v>
      </c>
      <c r="BP12" s="228">
        <f t="shared" ca="1" si="2"/>
        <v>0</v>
      </c>
      <c r="BQ12" s="228">
        <f t="shared" ca="1" si="2"/>
        <v>0</v>
      </c>
      <c r="BR12" s="228">
        <f t="shared" ca="1" si="2"/>
        <v>0</v>
      </c>
    </row>
    <row r="13" spans="2:70" ht="25" customHeight="1">
      <c r="B13" s="7" t="s">
        <v>374</v>
      </c>
      <c r="C13" s="227">
        <f>'SUBSCRIBER BASE FLTE'!C17</f>
        <v>0</v>
      </c>
      <c r="D13" s="227">
        <f>'SUBSCRIBER BASE FLTE'!D17</f>
        <v>0</v>
      </c>
      <c r="E13" s="227">
        <f>'SUBSCRIBER BASE FLTE'!E17</f>
        <v>0</v>
      </c>
      <c r="F13" s="227">
        <f>'SUBSCRIBER BASE FLTE'!F17</f>
        <v>0</v>
      </c>
      <c r="G13" s="227">
        <f>'SUBSCRIBER BASE FLTE'!G17</f>
        <v>0</v>
      </c>
      <c r="H13" s="228">
        <f>'SUBSCRIBER BASE FLTE'!H17</f>
        <v>0</v>
      </c>
      <c r="I13" s="228">
        <f>'SUBSCRIBER BASE FLTE'!I17</f>
        <v>0</v>
      </c>
      <c r="J13" s="228">
        <f>'SUBSCRIBER BASE FLTE'!J17</f>
        <v>0</v>
      </c>
      <c r="K13" s="228">
        <f ca="1">'SUBSCRIBER BASE FLTE'!K17</f>
        <v>1066</v>
      </c>
      <c r="L13" s="228">
        <f ca="1">'SUBSCRIBER BASE FLTE'!L17</f>
        <v>1105</v>
      </c>
      <c r="M13" s="228">
        <f ca="1">'SUBSCRIBER BASE FLTE'!M17</f>
        <v>1153</v>
      </c>
      <c r="N13" s="228">
        <f ca="1">'SUBSCRIBER BASE FLTE'!N17</f>
        <v>1215</v>
      </c>
      <c r="O13" s="228">
        <f ca="1">'SUBSCRIBER BASE FLTE'!O17</f>
        <v>1289</v>
      </c>
      <c r="P13" s="228">
        <f ca="1">'SUBSCRIBER BASE FLTE'!P17</f>
        <v>1381</v>
      </c>
      <c r="Q13" s="228">
        <f ca="1">'SUBSCRIBER BASE FLTE'!Q17</f>
        <v>1491</v>
      </c>
      <c r="R13" s="228">
        <f ca="1">'SUBSCRIBER BASE FLTE'!R17</f>
        <v>1626</v>
      </c>
      <c r="S13" s="228">
        <f ca="1">'SUBSCRIBER BASE FLTE'!S17</f>
        <v>1783</v>
      </c>
      <c r="T13" s="228">
        <f ca="1">'SUBSCRIBER BASE FLTE'!T17</f>
        <v>1968</v>
      </c>
      <c r="U13" s="228">
        <f ca="1">'SUBSCRIBER BASE FLTE'!U17</f>
        <v>2178</v>
      </c>
      <c r="V13" s="228">
        <f ca="1">'SUBSCRIBER BASE FLTE'!V17</f>
        <v>2415</v>
      </c>
      <c r="W13" s="228">
        <f ca="1">'SUBSCRIBER BASE FLTE'!W17</f>
        <v>2670</v>
      </c>
      <c r="X13" s="228">
        <f ca="1">'SUBSCRIBER BASE FLTE'!X17</f>
        <v>2941</v>
      </c>
      <c r="Y13" s="228">
        <f ca="1">'SUBSCRIBER BASE FLTE'!Y17</f>
        <v>3221</v>
      </c>
      <c r="Z13" s="228">
        <f ca="1">'SUBSCRIBER BASE FLTE'!Z17</f>
        <v>3499</v>
      </c>
      <c r="AA13" s="228">
        <f ca="1">'SUBSCRIBER BASE FLTE'!AA17</f>
        <v>3771</v>
      </c>
      <c r="AB13" s="228">
        <f ca="1">'SUBSCRIBER BASE FLTE'!AB17</f>
        <v>4026</v>
      </c>
      <c r="AC13" s="228">
        <f ca="1">'SUBSCRIBER BASE FLTE'!AC17</f>
        <v>4261</v>
      </c>
      <c r="AD13" s="228">
        <f ca="1">'SUBSCRIBER BASE FLTE'!AD17</f>
        <v>4471</v>
      </c>
      <c r="AE13" s="228">
        <f ca="1">'SUBSCRIBER BASE FLTE'!AE17</f>
        <v>4656</v>
      </c>
      <c r="AF13" s="228">
        <f ca="1">'SUBSCRIBER BASE FLTE'!AF17</f>
        <v>4815</v>
      </c>
      <c r="AG13" s="228">
        <f ca="1">'SUBSCRIBER BASE FLTE'!AG17</f>
        <v>4949</v>
      </c>
      <c r="AH13" s="228">
        <f ca="1">'SUBSCRIBER BASE FLTE'!AH17</f>
        <v>5059</v>
      </c>
      <c r="AI13" s="228">
        <f ca="1">'SUBSCRIBER BASE FLTE'!AI17</f>
        <v>5152</v>
      </c>
      <c r="AJ13" s="228">
        <f ca="1">'SUBSCRIBER BASE FLTE'!AJ17</f>
        <v>5226</v>
      </c>
      <c r="AK13" s="228">
        <f ca="1">'SUBSCRIBER BASE FLTE'!AK17</f>
        <v>5286</v>
      </c>
      <c r="AL13" s="228">
        <f ca="1">'SUBSCRIBER BASE FLTE'!AL17</f>
        <v>5334</v>
      </c>
      <c r="AM13" s="228">
        <f ca="1">'SUBSCRIBER BASE FLTE'!AM17</f>
        <v>5375</v>
      </c>
      <c r="AN13" s="228">
        <f ca="1">'SUBSCRIBER BASE FLTE'!AN17</f>
        <v>5405</v>
      </c>
      <c r="AO13" s="228">
        <f ca="1">'SUBSCRIBER BASE FLTE'!AO17</f>
        <v>5429</v>
      </c>
      <c r="AP13" s="228">
        <f ca="1">'SUBSCRIBER BASE FLTE'!AP17</f>
        <v>5449</v>
      </c>
      <c r="AQ13" s="228">
        <f ca="1">'SUBSCRIBER BASE FLTE'!AQ17</f>
        <v>5463</v>
      </c>
      <c r="AR13" s="228">
        <f ca="1">'SUBSCRIBER BASE FLTE'!AR17</f>
        <v>5475</v>
      </c>
      <c r="AS13" s="228">
        <f ca="1">'SUBSCRIBER BASE FLTE'!AS17</f>
        <v>5486</v>
      </c>
      <c r="AT13" s="228">
        <f ca="1">'SUBSCRIBER BASE FLTE'!AT17</f>
        <v>5493</v>
      </c>
      <c r="AU13" s="228">
        <f ca="1">'SUBSCRIBER BASE FLTE'!AU17</f>
        <v>5499</v>
      </c>
      <c r="AV13" s="228">
        <f ca="1">'SUBSCRIBER BASE FLTE'!AV17</f>
        <v>5504</v>
      </c>
      <c r="AW13" s="228">
        <f ca="1">'SUBSCRIBER BASE FLTE'!AW17</f>
        <v>5507</v>
      </c>
      <c r="AX13" s="228">
        <f ca="1">'SUBSCRIBER BASE FLTE'!AX17</f>
        <v>5510</v>
      </c>
      <c r="AY13" s="228">
        <f ca="1">'SUBSCRIBER BASE FLTE'!AY17</f>
        <v>5511</v>
      </c>
      <c r="AZ13" s="228">
        <f ca="1">'SUBSCRIBER BASE FLTE'!AZ17</f>
        <v>5514</v>
      </c>
      <c r="BA13" s="228">
        <f ca="1">'SUBSCRIBER BASE FLTE'!BA17</f>
        <v>5515</v>
      </c>
      <c r="BB13" s="228">
        <f ca="1">'SUBSCRIBER BASE FLTE'!BB17</f>
        <v>5517</v>
      </c>
      <c r="BC13" s="228">
        <f ca="1">'SUBSCRIBER BASE FLTE'!BC17</f>
        <v>5517</v>
      </c>
      <c r="BD13" s="228">
        <f ca="1">'SUBSCRIBER BASE FLTE'!BD17</f>
        <v>5519</v>
      </c>
      <c r="BE13" s="228">
        <f ca="1">'SUBSCRIBER BASE FLTE'!BE17</f>
        <v>5519</v>
      </c>
      <c r="BF13" s="228">
        <f ca="1">'SUBSCRIBER BASE FLTE'!BF17</f>
        <v>5519</v>
      </c>
      <c r="BG13" s="228">
        <f ca="1">'SUBSCRIBER BASE FLTE'!BG17</f>
        <v>5519</v>
      </c>
      <c r="BH13" s="228">
        <f ca="1">'SUBSCRIBER BASE FLTE'!BH17</f>
        <v>5519</v>
      </c>
      <c r="BI13" s="228">
        <f ca="1">'SUBSCRIBER BASE FLTE'!BI17</f>
        <v>5520</v>
      </c>
      <c r="BJ13" s="228">
        <f ca="1">'SUBSCRIBER BASE FLTE'!BJ17</f>
        <v>5520</v>
      </c>
      <c r="BK13" s="228">
        <f ca="1">'SUBSCRIBER BASE FLTE'!BK17</f>
        <v>5520</v>
      </c>
      <c r="BL13" s="228">
        <f ca="1">'SUBSCRIBER BASE FLTE'!BL17</f>
        <v>5520</v>
      </c>
      <c r="BM13" s="228">
        <f ca="1">'SUBSCRIBER BASE FLTE'!BM17</f>
        <v>5520</v>
      </c>
      <c r="BN13" s="228">
        <f ca="1">'SUBSCRIBER BASE FLTE'!BN17</f>
        <v>5520</v>
      </c>
      <c r="BO13" s="228">
        <f ca="1">'SUBSCRIBER BASE FLTE'!BO17</f>
        <v>5520</v>
      </c>
      <c r="BP13" s="228">
        <f ca="1">'SUBSCRIBER BASE FLTE'!BP17</f>
        <v>5520</v>
      </c>
      <c r="BQ13" s="228">
        <f ca="1">'SUBSCRIBER BASE FLTE'!BQ17</f>
        <v>5520</v>
      </c>
      <c r="BR13" s="228">
        <f ca="1">'SUBSCRIBER BASE FLTE'!BR17</f>
        <v>5520</v>
      </c>
    </row>
    <row r="14" spans="2:70" s="167" customFormat="1" ht="25" customHeight="1">
      <c r="B14" s="235" t="s">
        <v>375</v>
      </c>
      <c r="C14" s="236">
        <f>C11+C12-C13</f>
        <v>0</v>
      </c>
      <c r="D14" s="236">
        <f t="shared" ref="D14:BO14" si="3">D11+D12-D13</f>
        <v>0</v>
      </c>
      <c r="E14" s="236">
        <f t="shared" si="3"/>
        <v>0</v>
      </c>
      <c r="F14" s="236">
        <f t="shared" si="3"/>
        <v>0</v>
      </c>
      <c r="G14" s="236">
        <f t="shared" si="3"/>
        <v>0</v>
      </c>
      <c r="H14" s="237">
        <f t="shared" si="3"/>
        <v>0</v>
      </c>
      <c r="I14" s="237">
        <f t="shared" si="3"/>
        <v>0</v>
      </c>
      <c r="J14" s="237">
        <f t="shared" ca="1" si="3"/>
        <v>20000</v>
      </c>
      <c r="K14" s="237">
        <f t="shared" ca="1" si="3"/>
        <v>18934</v>
      </c>
      <c r="L14" s="237">
        <f t="shared" ca="1" si="3"/>
        <v>17829</v>
      </c>
      <c r="M14" s="237">
        <f t="shared" ca="1" si="3"/>
        <v>16676</v>
      </c>
      <c r="N14" s="237">
        <f t="shared" ca="1" si="3"/>
        <v>15461</v>
      </c>
      <c r="O14" s="237">
        <f t="shared" ca="1" si="3"/>
        <v>14172</v>
      </c>
      <c r="P14" s="237">
        <f t="shared" ca="1" si="3"/>
        <v>12791</v>
      </c>
      <c r="Q14" s="237">
        <f t="shared" ca="1" si="3"/>
        <v>11300</v>
      </c>
      <c r="R14" s="237">
        <f t="shared" ca="1" si="3"/>
        <v>9674</v>
      </c>
      <c r="S14" s="237">
        <f t="shared" ca="1" si="3"/>
        <v>7891</v>
      </c>
      <c r="T14" s="237">
        <f t="shared" ca="1" si="3"/>
        <v>5923</v>
      </c>
      <c r="U14" s="237">
        <f t="shared" ca="1" si="3"/>
        <v>3745</v>
      </c>
      <c r="V14" s="237">
        <f t="shared" ca="1" si="3"/>
        <v>1330</v>
      </c>
      <c r="W14" s="237">
        <f t="shared" ca="1" si="3"/>
        <v>-1340</v>
      </c>
      <c r="X14" s="237">
        <f t="shared" ca="1" si="3"/>
        <v>15719</v>
      </c>
      <c r="Y14" s="237">
        <f t="shared" ca="1" si="3"/>
        <v>12498</v>
      </c>
      <c r="Z14" s="237">
        <f t="shared" ca="1" si="3"/>
        <v>8999</v>
      </c>
      <c r="AA14" s="237">
        <f t="shared" ca="1" si="3"/>
        <v>5228</v>
      </c>
      <c r="AB14" s="237">
        <f t="shared" ca="1" si="3"/>
        <v>1202</v>
      </c>
      <c r="AC14" s="237">
        <f t="shared" ca="1" si="3"/>
        <v>-3059</v>
      </c>
      <c r="AD14" s="237">
        <f t="shared" ca="1" si="3"/>
        <v>12470</v>
      </c>
      <c r="AE14" s="237">
        <f t="shared" ca="1" si="3"/>
        <v>7814</v>
      </c>
      <c r="AF14" s="237">
        <f t="shared" ca="1" si="3"/>
        <v>2999</v>
      </c>
      <c r="AG14" s="237">
        <f t="shared" ca="1" si="3"/>
        <v>-1950</v>
      </c>
      <c r="AH14" s="237">
        <f t="shared" ca="1" si="3"/>
        <v>12991</v>
      </c>
      <c r="AI14" s="237">
        <f t="shared" ca="1" si="3"/>
        <v>7839</v>
      </c>
      <c r="AJ14" s="237">
        <f t="shared" ca="1" si="3"/>
        <v>2613</v>
      </c>
      <c r="AK14" s="237">
        <f t="shared" ca="1" si="3"/>
        <v>-2673</v>
      </c>
      <c r="AL14" s="237">
        <f t="shared" ca="1" si="3"/>
        <v>11993</v>
      </c>
      <c r="AM14" s="237">
        <f t="shared" ca="1" si="3"/>
        <v>6618</v>
      </c>
      <c r="AN14" s="237">
        <f t="shared" ca="1" si="3"/>
        <v>1213</v>
      </c>
      <c r="AO14" s="237">
        <f t="shared" ca="1" si="3"/>
        <v>15784</v>
      </c>
      <c r="AP14" s="237">
        <f t="shared" ca="1" si="3"/>
        <v>10335</v>
      </c>
      <c r="AQ14" s="237">
        <f t="shared" ca="1" si="3"/>
        <v>4872</v>
      </c>
      <c r="AR14" s="237">
        <f t="shared" ca="1" si="3"/>
        <v>-603</v>
      </c>
      <c r="AS14" s="237">
        <f t="shared" ca="1" si="3"/>
        <v>13911</v>
      </c>
      <c r="AT14" s="237">
        <f t="shared" ca="1" si="3"/>
        <v>8418</v>
      </c>
      <c r="AU14" s="237">
        <f t="shared" ca="1" si="3"/>
        <v>2919</v>
      </c>
      <c r="AV14" s="237">
        <f t="shared" ca="1" si="3"/>
        <v>-2585</v>
      </c>
      <c r="AW14" s="237">
        <f t="shared" ca="1" si="3"/>
        <v>11908</v>
      </c>
      <c r="AX14" s="237">
        <f t="shared" ca="1" si="3"/>
        <v>6398</v>
      </c>
      <c r="AY14" s="237">
        <f t="shared" ca="1" si="3"/>
        <v>887</v>
      </c>
      <c r="AZ14" s="237">
        <f t="shared" ca="1" si="3"/>
        <v>15373</v>
      </c>
      <c r="BA14" s="237">
        <f t="shared" ca="1" si="3"/>
        <v>9858</v>
      </c>
      <c r="BB14" s="237">
        <f t="shared" ca="1" si="3"/>
        <v>4341</v>
      </c>
      <c r="BC14" s="237">
        <f t="shared" ca="1" si="3"/>
        <v>-1176</v>
      </c>
      <c r="BD14" s="237">
        <f t="shared" ca="1" si="3"/>
        <v>13305</v>
      </c>
      <c r="BE14" s="237">
        <f t="shared" ca="1" si="3"/>
        <v>7786</v>
      </c>
      <c r="BF14" s="237">
        <f t="shared" ca="1" si="3"/>
        <v>2267</v>
      </c>
      <c r="BG14" s="237">
        <f t="shared" ca="1" si="3"/>
        <v>-3252</v>
      </c>
      <c r="BH14" s="237">
        <f t="shared" ca="1" si="3"/>
        <v>11229</v>
      </c>
      <c r="BI14" s="237">
        <f t="shared" ca="1" si="3"/>
        <v>5709</v>
      </c>
      <c r="BJ14" s="237">
        <f t="shared" ca="1" si="3"/>
        <v>189</v>
      </c>
      <c r="BK14" s="237">
        <f t="shared" ca="1" si="3"/>
        <v>14669</v>
      </c>
      <c r="BL14" s="237">
        <f t="shared" ca="1" si="3"/>
        <v>9149</v>
      </c>
      <c r="BM14" s="237">
        <f t="shared" ca="1" si="3"/>
        <v>3629</v>
      </c>
      <c r="BN14" s="237">
        <f t="shared" ca="1" si="3"/>
        <v>-1891</v>
      </c>
      <c r="BO14" s="237">
        <f t="shared" ca="1" si="3"/>
        <v>12589</v>
      </c>
      <c r="BP14" s="237">
        <f t="shared" ref="BP14:BR14" ca="1" si="4">BP11+BP12-BP13</f>
        <v>7069</v>
      </c>
      <c r="BQ14" s="237">
        <f t="shared" ca="1" si="4"/>
        <v>1549</v>
      </c>
      <c r="BR14" s="237">
        <f t="shared" ca="1" si="4"/>
        <v>-3971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3CEE-9D26-49C5-B9E0-72A0C8B569B5}">
  <sheetPr>
    <tabColor theme="2" tint="-0.749992370372631"/>
  </sheetPr>
  <dimension ref="B2:BS64"/>
  <sheetViews>
    <sheetView zoomScale="50" zoomScaleNormal="50" workbookViewId="0">
      <pane xSplit="2" ySplit="9" topLeftCell="BI55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30" style="1" customWidth="1"/>
    <col min="3" max="16384" width="25.69140625" style="1"/>
  </cols>
  <sheetData>
    <row r="2" spans="2:70" ht="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2:70" ht="25" customHeight="1">
      <c r="B3" s="14" t="str">
        <f>UPPER('&lt;&lt;VERSIONING NOTES&gt;&gt;'!$F$2)&amp;TEXT(" SUBSCRIBER BASE PROJECTIONS VERSION ","")&amp;'&lt;&lt;VERSIONING NOTES&gt;&gt;'!$F$3</f>
        <v>METL SUBSCRIBER BASE PROJECTIONS VERSION MVNE Financial Framework Template Metl 20250604 1m</v>
      </c>
      <c r="C3" s="2"/>
      <c r="D3" s="2"/>
      <c r="E3" s="2"/>
      <c r="F3" s="2"/>
      <c r="G3" s="2"/>
      <c r="H3" s="3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37" t="str">
        <f>TEXT("Prepared by ","")</f>
        <v xml:space="preserve">Prepared by </v>
      </c>
    </row>
    <row r="4" spans="2:70" ht="25" customHeight="1">
      <c r="B4" s="2"/>
      <c r="C4" s="2"/>
      <c r="D4" s="2"/>
      <c r="E4" s="2"/>
      <c r="F4" s="2"/>
      <c r="G4" s="2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6" t="str">
        <f>'&lt;&lt;VERSIONING NOTES&gt;&gt;'!F4</f>
        <v>Edward Wicks</v>
      </c>
    </row>
    <row r="6" spans="2:70" ht="25" customHeight="1">
      <c r="B6" s="144" t="s">
        <v>376</v>
      </c>
      <c r="C6" s="145">
        <v>0</v>
      </c>
      <c r="D6" s="145">
        <v>0</v>
      </c>
      <c r="E6" s="145">
        <v>0</v>
      </c>
      <c r="F6" s="145">
        <v>0</v>
      </c>
      <c r="G6" s="145">
        <v>0</v>
      </c>
      <c r="H6" s="145">
        <v>0</v>
      </c>
      <c r="I6" s="145">
        <v>0</v>
      </c>
      <c r="J6" s="145">
        <v>0</v>
      </c>
      <c r="K6" s="145">
        <f ca="1">OFFSET('SUBSCRIBER NORMALIZATION FLTE'!$C$16,'SUBSCRIBER BASE FLTE'!K9-1,0)</f>
        <v>0.19313704118198757</v>
      </c>
      <c r="L6" s="145">
        <f ca="1">OFFSET('SUBSCRIBER NORMALIZATION FLTE'!$C$16,'SUBSCRIBER BASE FLTE'!L9-1,0)</f>
        <v>0.20016058406327494</v>
      </c>
      <c r="M6" s="145">
        <f ca="1">OFFSET('SUBSCRIBER NORMALIZATION FLTE'!$C$16,'SUBSCRIBER BASE FLTE'!M9-1,0)</f>
        <v>0.2089500643120098</v>
      </c>
      <c r="N6" s="145">
        <f ca="1">OFFSET('SUBSCRIBER NORMALIZATION FLTE'!$C$16,'SUBSCRIBER BASE FLTE'!N9-1,0)</f>
        <v>0.21989259138648948</v>
      </c>
      <c r="O6" s="145">
        <f ca="1">OFFSET('SUBSCRIBER NORMALIZATION FLTE'!$C$16,'SUBSCRIBER BASE FLTE'!O9-1,0)</f>
        <v>0.23342794323589078</v>
      </c>
      <c r="P6" s="145">
        <f ca="1">OFFSET('SUBSCRIBER NORMALIZATION FLTE'!$C$16,'SUBSCRIBER BASE FLTE'!P9-1,0)</f>
        <v>0.25003748082042232</v>
      </c>
      <c r="Q6" s="145">
        <f ca="1">OFFSET('SUBSCRIBER NORMALIZATION FLTE'!$C$16,'SUBSCRIBER BASE FLTE'!Q9-1,0)</f>
        <v>0.27022108425189584</v>
      </c>
      <c r="R6" s="145">
        <f ca="1">OFFSET('SUBSCRIBER NORMALIZATION FLTE'!$C$16,'SUBSCRIBER BASE FLTE'!R9-1,0)</f>
        <v>0.29445840461498729</v>
      </c>
      <c r="S6" s="145">
        <f ca="1">OFFSET('SUBSCRIBER NORMALIZATION FLTE'!$C$16,'SUBSCRIBER BASE FLTE'!S9-1,0)</f>
        <v>0.32315214619997912</v>
      </c>
      <c r="T6" s="145">
        <f ca="1">OFFSET('SUBSCRIBER NORMALIZATION FLTE'!$C$16,'SUBSCRIBER BASE FLTE'!T9-1,0)</f>
        <v>0.35655465290747324</v>
      </c>
      <c r="U6" s="145">
        <f ca="1">OFFSET('SUBSCRIBER NORMALIZATION FLTE'!$C$16,'SUBSCRIBER BASE FLTE'!U9-1,0)</f>
        <v>0.3946851252472825</v>
      </c>
      <c r="V6" s="145">
        <f ca="1">OFFSET('SUBSCRIBER NORMALIZATION FLTE'!$C$16,'SUBSCRIBER BASE FLTE'!V9-1,0)</f>
        <v>0.43725250574244179</v>
      </c>
      <c r="W6" s="145">
        <f ca="1">OFFSET('SUBSCRIBER NORMALIZATION FLTE'!$C$16,'SUBSCRIBER BASE FLTE'!W9-1,0)</f>
        <v>0.4836057183119078</v>
      </c>
      <c r="X6" s="145">
        <f ca="1">OFFSET('SUBSCRIBER NORMALIZATION FLTE'!$C$16,'SUBSCRIBER BASE FLTE'!X9-1,0)</f>
        <v>0.53273417513271493</v>
      </c>
      <c r="Y6" s="145">
        <f ca="1">OFFSET('SUBSCRIBER NORMALIZATION FLTE'!$C$16,'SUBSCRIBER BASE FLTE'!Y9-1,0)</f>
        <v>0.58333333333333337</v>
      </c>
      <c r="Z6" s="145">
        <f ca="1">OFFSET('SUBSCRIBER NORMALIZATION FLTE'!$C$16,'SUBSCRIBER BASE FLTE'!Z9-1,0)</f>
        <v>0.63393249153395181</v>
      </c>
      <c r="AA6" s="145">
        <f ca="1">OFFSET('SUBSCRIBER NORMALIZATION FLTE'!$C$16,'SUBSCRIBER BASE FLTE'!AA9-1,0)</f>
        <v>0.68306094835475883</v>
      </c>
      <c r="AB6" s="145">
        <f ca="1">OFFSET('SUBSCRIBER NORMALIZATION FLTE'!$C$16,'SUBSCRIBER BASE FLTE'!AB9-1,0)</f>
        <v>0.72941416092422495</v>
      </c>
      <c r="AC6" s="145">
        <f ca="1">OFFSET('SUBSCRIBER NORMALIZATION FLTE'!$C$16,'SUBSCRIBER BASE FLTE'!AC9-1,0)</f>
        <v>0.77198154141938413</v>
      </c>
      <c r="AD6" s="145">
        <f ca="1">OFFSET('SUBSCRIBER NORMALIZATION FLTE'!$C$16,'SUBSCRIBER BASE FLTE'!AD9-1,0)</f>
        <v>0.81011201375919351</v>
      </c>
      <c r="AE6" s="145">
        <f ca="1">OFFSET('SUBSCRIBER NORMALIZATION FLTE'!$C$16,'SUBSCRIBER BASE FLTE'!AE9-1,0)</f>
        <v>0.84351452046668762</v>
      </c>
      <c r="AF6" s="145">
        <f ca="1">OFFSET('SUBSCRIBER NORMALIZATION FLTE'!$C$16,'SUBSCRIBER BASE FLTE'!AF9-1,0)</f>
        <v>0.87220826205167934</v>
      </c>
      <c r="AG6" s="145">
        <f ca="1">OFFSET('SUBSCRIBER NORMALIZATION FLTE'!$C$16,'SUBSCRIBER BASE FLTE'!AG9-1,0)</f>
        <v>0.89644558241477068</v>
      </c>
      <c r="AH6" s="145">
        <f ca="1">OFFSET('SUBSCRIBER NORMALIZATION FLTE'!$C$16,'SUBSCRIBER BASE FLTE'!AH9-1,0)</f>
        <v>0.91662918584624442</v>
      </c>
      <c r="AI6" s="145">
        <f ca="1">OFFSET('SUBSCRIBER NORMALIZATION FLTE'!$C$16,'SUBSCRIBER BASE FLTE'!AI9-1,0)</f>
        <v>0.93323872343077585</v>
      </c>
      <c r="AJ6" s="145">
        <f ca="1">OFFSET('SUBSCRIBER NORMALIZATION FLTE'!$C$16,'SUBSCRIBER BASE FLTE'!AJ9-1,0)</f>
        <v>0.9467740752801771</v>
      </c>
      <c r="AK6" s="145">
        <f ca="1">OFFSET('SUBSCRIBER NORMALIZATION FLTE'!$C$16,'SUBSCRIBER BASE FLTE'!AK9-1,0)</f>
        <v>0.95771660235465683</v>
      </c>
      <c r="AL6" s="145">
        <f ca="1">OFFSET('SUBSCRIBER NORMALIZATION FLTE'!$C$16,'SUBSCRIBER BASE FLTE'!AL9-1,0)</f>
        <v>0.96650608260339166</v>
      </c>
      <c r="AM6" s="145">
        <f ca="1">OFFSET('SUBSCRIBER NORMALIZATION FLTE'!$C$16,'SUBSCRIBER BASE FLTE'!AM9-1,0)</f>
        <v>0.97352962548467903</v>
      </c>
      <c r="AN6" s="145">
        <f ca="1">OFFSET('SUBSCRIBER NORMALIZATION FLTE'!$C$16,'SUBSCRIBER BASE FLTE'!AN9-1,0)</f>
        <v>0.97911880925333905</v>
      </c>
      <c r="AO6" s="145">
        <f ca="1">OFFSET('SUBSCRIBER NORMALIZATION FLTE'!$C$16,'SUBSCRIBER BASE FLTE'!AO9-1,0)</f>
        <v>0.98355190204703269</v>
      </c>
      <c r="AP6" s="145">
        <f ca="1">OFFSET('SUBSCRIBER NORMALIZATION FLTE'!$C$16,'SUBSCRIBER BASE FLTE'!AP9-1,0)</f>
        <v>0.98705883695810337</v>
      </c>
      <c r="AQ6" s="145">
        <f ca="1">OFFSET('SUBSCRIBER NORMALIZATION FLTE'!$C$16,'SUBSCRIBER BASE FLTE'!AQ9-1,0)</f>
        <v>0.989827361954428</v>
      </c>
      <c r="AR6" s="145">
        <f ca="1">OFFSET('SUBSCRIBER NORMALIZATION FLTE'!$C$16,'SUBSCRIBER BASE FLTE'!AR9-1,0)</f>
        <v>0.99200938045547615</v>
      </c>
      <c r="AS6" s="145">
        <f ca="1">OFFSET('SUBSCRIBER NORMALIZATION FLTE'!$C$16,'SUBSCRIBER BASE FLTE'!AS9-1,0)</f>
        <v>0.99372692544191554</v>
      </c>
      <c r="AT6" s="145">
        <f ca="1">OFFSET('SUBSCRIBER NORMALIZATION FLTE'!$C$16,'SUBSCRIBER BASE FLTE'!AT9-1,0)</f>
        <v>0.99507749429842474</v>
      </c>
      <c r="AU6" s="145">
        <f ca="1">OFFSET('SUBSCRIBER NORMALIZATION FLTE'!$C$16,'SUBSCRIBER BASE FLTE'!AU9-1,0)</f>
        <v>0.99613864841590827</v>
      </c>
      <c r="AV6" s="145">
        <f ca="1">OFFSET('SUBSCRIBER NORMALIZATION FLTE'!$C$16,'SUBSCRIBER BASE FLTE'!AV9-1,0)</f>
        <v>0.9969718836542858</v>
      </c>
      <c r="AW6" s="145">
        <f ca="1">OFFSET('SUBSCRIBER NORMALIZATION FLTE'!$C$16,'SUBSCRIBER BASE FLTE'!AW9-1,0)</f>
        <v>0.99762583095916424</v>
      </c>
      <c r="AX6" s="145">
        <f ca="1">OFFSET('SUBSCRIBER NORMALIZATION FLTE'!$C$16,'SUBSCRIBER BASE FLTE'!AX9-1,0)</f>
        <v>0.9981388693764186</v>
      </c>
      <c r="AY6" s="145">
        <f ca="1">OFFSET('SUBSCRIBER NORMALIZATION FLTE'!$C$16,'SUBSCRIBER BASE FLTE'!AY9-1,0)</f>
        <v>0.99854123903048375</v>
      </c>
      <c r="AZ6" s="145">
        <f ca="1">OFFSET('SUBSCRIBER NORMALIZATION FLTE'!$C$16,'SUBSCRIBER BASE FLTE'!AZ9-1,0)</f>
        <v>0.99885673744380632</v>
      </c>
      <c r="BA6" s="145">
        <f ca="1">OFFSET('SUBSCRIBER NORMALIZATION FLTE'!$C$16,'SUBSCRIBER BASE FLTE'!BA9-1,0)</f>
        <v>0.99910407387072464</v>
      </c>
      <c r="BB6" s="145">
        <f ca="1">OFFSET('SUBSCRIBER NORMALIZATION FLTE'!$C$16,'SUBSCRIBER BASE FLTE'!BB9-1,0)</f>
        <v>0.99929794602654887</v>
      </c>
      <c r="BC6" s="145">
        <f ca="1">OFFSET('SUBSCRIBER NORMALIZATION FLTE'!$C$16,'SUBSCRIBER BASE FLTE'!BC9-1,0)</f>
        <v>0.99944989332603873</v>
      </c>
      <c r="BD6" s="145">
        <f ca="1">OFFSET('SUBSCRIBER NORMALIZATION FLTE'!$C$16,'SUBSCRIBER BASE FLTE'!BD9-1,0)</f>
        <v>0.9995689713152951</v>
      </c>
      <c r="BE6" s="145">
        <f ca="1">OFFSET('SUBSCRIBER NORMALIZATION FLTE'!$C$16,'SUBSCRIBER BASE FLTE'!BE9-1,0)</f>
        <v>0.99966228372490018</v>
      </c>
      <c r="BF6" s="145">
        <f ca="1">OFFSET('SUBSCRIBER NORMALIZATION FLTE'!$C$16,'SUBSCRIBER BASE FLTE'!BF9-1,0)</f>
        <v>0.99973540156284724</v>
      </c>
      <c r="BG6" s="145">
        <f ca="1">OFFSET('SUBSCRIBER NORMALIZATION FLTE'!$C$16,'SUBSCRIBER BASE FLTE'!BG9-1,0)</f>
        <v>0.99979269283835204</v>
      </c>
      <c r="BH6" s="145">
        <f ca="1">OFFSET('SUBSCRIBER NORMALIZATION FLTE'!$C$16,'SUBSCRIBER BASE FLTE'!BH9-1,0)</f>
        <v>0.99983758173402248</v>
      </c>
      <c r="BI6" s="145">
        <f ca="1">OFFSET('SUBSCRIBER NORMALIZATION FLTE'!$C$16,'SUBSCRIBER BASE FLTE'!BI9-1,0)</f>
        <v>0.99987275217532445</v>
      </c>
      <c r="BJ6" s="145">
        <f ca="1">OFFSET('SUBSCRIBER NORMALIZATION FLTE'!$C$16,'SUBSCRIBER BASE FLTE'!BJ9-1,0)</f>
        <v>0.99990030763609139</v>
      </c>
      <c r="BK6" s="145">
        <f ca="1">OFFSET('SUBSCRIBER NORMALIZATION FLTE'!$C$16,'SUBSCRIBER BASE FLTE'!BK9-1,0)</f>
        <v>0.99992189653323282</v>
      </c>
      <c r="BL6" s="145">
        <f ca="1">OFFSET('SUBSCRIBER NORMALIZATION FLTE'!$C$16,'SUBSCRIBER BASE FLTE'!BL9-1,0)</f>
        <v>0.99993881058634015</v>
      </c>
      <c r="BM6" s="145">
        <f ca="1">OFFSET('SUBSCRIBER NORMALIZATION FLTE'!$C$16,'SUBSCRIBER BASE FLTE'!BM9-1,0)</f>
        <v>0.99995206195012554</v>
      </c>
      <c r="BN6" s="145">
        <f ca="1">OFFSET('SUBSCRIBER NORMALIZATION FLTE'!$C$16,'SUBSCRIBER BASE FLTE'!BN9-1,0)</f>
        <v>0.9999624436879857</v>
      </c>
      <c r="BO6" s="145">
        <f ca="1">OFFSET('SUBSCRIBER NORMALIZATION FLTE'!$C$16,'SUBSCRIBER BASE FLTE'!BO9-1,0)</f>
        <v>0.99997057717679083</v>
      </c>
      <c r="BP6" s="145">
        <f ca="1">OFFSET('SUBSCRIBER NORMALIZATION FLTE'!$C$16,'SUBSCRIBER BASE FLTE'!BP9-1,0)</f>
        <v>0.99997694926234193</v>
      </c>
      <c r="BQ6" s="145">
        <f ca="1">OFFSET('SUBSCRIBER NORMALIZATION FLTE'!$C$16,'SUBSCRIBER BASE FLTE'!BQ9-1,0)</f>
        <v>0.99998194137853857</v>
      </c>
      <c r="BR6" s="146">
        <f ca="1">OFFSET('SUBSCRIBER NORMALIZATION FLTE'!$C$16,'SUBSCRIBER BASE FLTE'!BR9-1,0)</f>
        <v>0.99998585236660009</v>
      </c>
    </row>
    <row r="7" spans="2:70" ht="25" customHeight="1">
      <c r="B7" s="147" t="s">
        <v>377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>
        <f ca="1">OFFSET('SUBSCRIBER NORMALIZATION FLTE'!$G$8,'SUBSCRIBER BASE FLTE'!K9-1,0)</f>
        <v>1</v>
      </c>
      <c r="L7" s="148">
        <f ca="1">OFFSET('SUBSCRIBER NORMALIZATION FLTE'!$G$8,'SUBSCRIBER BASE FLTE'!L9-1,0)</f>
        <v>1</v>
      </c>
      <c r="M7" s="148">
        <f ca="1">OFFSET('SUBSCRIBER NORMALIZATION FLTE'!$G$8,'SUBSCRIBER BASE FLTE'!M9-1,0)</f>
        <v>1</v>
      </c>
      <c r="N7" s="148">
        <f ca="1">OFFSET('SUBSCRIBER NORMALIZATION FLTE'!$G$8,'SUBSCRIBER BASE FLTE'!N9-1,0)</f>
        <v>1</v>
      </c>
      <c r="O7" s="148">
        <f ca="1">OFFSET('SUBSCRIBER NORMALIZATION FLTE'!$G$8,'SUBSCRIBER BASE FLTE'!O9-1,0)</f>
        <v>1</v>
      </c>
      <c r="P7" s="148">
        <f ca="1">OFFSET('SUBSCRIBER NORMALIZATION FLTE'!$G$8,'SUBSCRIBER BASE FLTE'!P9-1,0)</f>
        <v>1</v>
      </c>
      <c r="Q7" s="148">
        <f ca="1">OFFSET('SUBSCRIBER NORMALIZATION FLTE'!$G$8,'SUBSCRIBER BASE FLTE'!Q9-1,0)</f>
        <v>1</v>
      </c>
      <c r="R7" s="148">
        <f ca="1">OFFSET('SUBSCRIBER NORMALIZATION FLTE'!$G$8,'SUBSCRIBER BASE FLTE'!R9-1,0)</f>
        <v>1</v>
      </c>
      <c r="S7" s="148">
        <f ca="1">OFFSET('SUBSCRIBER NORMALIZATION FLTE'!$G$8,'SUBSCRIBER BASE FLTE'!S9-1,0)</f>
        <v>1</v>
      </c>
      <c r="T7" s="148">
        <f ca="1">OFFSET('SUBSCRIBER NORMALIZATION FLTE'!$G$8,'SUBSCRIBER BASE FLTE'!T9-1,0)</f>
        <v>1</v>
      </c>
      <c r="U7" s="148">
        <f ca="1">OFFSET('SUBSCRIBER NORMALIZATION FLTE'!$G$8,'SUBSCRIBER BASE FLTE'!U9-1,0)</f>
        <v>1</v>
      </c>
      <c r="V7" s="148">
        <f ca="1">OFFSET('SUBSCRIBER NORMALIZATION FLTE'!$G$8,'SUBSCRIBER BASE FLTE'!V9-1,0)</f>
        <v>1</v>
      </c>
      <c r="W7" s="149">
        <f ca="1">K7</f>
        <v>1</v>
      </c>
      <c r="X7" s="149">
        <f t="shared" ref="X7:AH7" ca="1" si="0">L7</f>
        <v>1</v>
      </c>
      <c r="Y7" s="149">
        <f t="shared" ca="1" si="0"/>
        <v>1</v>
      </c>
      <c r="Z7" s="149">
        <f t="shared" ca="1" si="0"/>
        <v>1</v>
      </c>
      <c r="AA7" s="149">
        <f t="shared" ca="1" si="0"/>
        <v>1</v>
      </c>
      <c r="AB7" s="149">
        <f t="shared" ca="1" si="0"/>
        <v>1</v>
      </c>
      <c r="AC7" s="149">
        <f t="shared" ca="1" si="0"/>
        <v>1</v>
      </c>
      <c r="AD7" s="149">
        <f t="shared" ca="1" si="0"/>
        <v>1</v>
      </c>
      <c r="AE7" s="149">
        <f t="shared" ca="1" si="0"/>
        <v>1</v>
      </c>
      <c r="AF7" s="149">
        <f t="shared" ca="1" si="0"/>
        <v>1</v>
      </c>
      <c r="AG7" s="149">
        <f t="shared" ca="1" si="0"/>
        <v>1</v>
      </c>
      <c r="AH7" s="149">
        <f t="shared" ca="1" si="0"/>
        <v>1</v>
      </c>
      <c r="AI7" s="149">
        <f ca="1">W7</f>
        <v>1</v>
      </c>
      <c r="AJ7" s="149">
        <f t="shared" ref="AJ7:BF7" ca="1" si="1">X7</f>
        <v>1</v>
      </c>
      <c r="AK7" s="149">
        <f t="shared" ca="1" si="1"/>
        <v>1</v>
      </c>
      <c r="AL7" s="149">
        <f t="shared" ca="1" si="1"/>
        <v>1</v>
      </c>
      <c r="AM7" s="149">
        <f t="shared" ca="1" si="1"/>
        <v>1</v>
      </c>
      <c r="AN7" s="149">
        <f t="shared" ca="1" si="1"/>
        <v>1</v>
      </c>
      <c r="AO7" s="149">
        <f t="shared" ca="1" si="1"/>
        <v>1</v>
      </c>
      <c r="AP7" s="149">
        <f t="shared" ca="1" si="1"/>
        <v>1</v>
      </c>
      <c r="AQ7" s="149">
        <f t="shared" ca="1" si="1"/>
        <v>1</v>
      </c>
      <c r="AR7" s="149">
        <f t="shared" ca="1" si="1"/>
        <v>1</v>
      </c>
      <c r="AS7" s="149">
        <f t="shared" ca="1" si="1"/>
        <v>1</v>
      </c>
      <c r="AT7" s="149">
        <f t="shared" ca="1" si="1"/>
        <v>1</v>
      </c>
      <c r="AU7" s="149">
        <f t="shared" ca="1" si="1"/>
        <v>1</v>
      </c>
      <c r="AV7" s="149">
        <f t="shared" ca="1" si="1"/>
        <v>1</v>
      </c>
      <c r="AW7" s="149">
        <f t="shared" ca="1" si="1"/>
        <v>1</v>
      </c>
      <c r="AX7" s="149">
        <f t="shared" ca="1" si="1"/>
        <v>1</v>
      </c>
      <c r="AY7" s="149">
        <f t="shared" ca="1" si="1"/>
        <v>1</v>
      </c>
      <c r="AZ7" s="149">
        <f t="shared" ca="1" si="1"/>
        <v>1</v>
      </c>
      <c r="BA7" s="149">
        <f t="shared" ca="1" si="1"/>
        <v>1</v>
      </c>
      <c r="BB7" s="149">
        <f t="shared" ca="1" si="1"/>
        <v>1</v>
      </c>
      <c r="BC7" s="149">
        <f t="shared" ca="1" si="1"/>
        <v>1</v>
      </c>
      <c r="BD7" s="149">
        <f t="shared" ca="1" si="1"/>
        <v>1</v>
      </c>
      <c r="BE7" s="149">
        <f t="shared" ca="1" si="1"/>
        <v>1</v>
      </c>
      <c r="BF7" s="149">
        <f t="shared" ca="1" si="1"/>
        <v>1</v>
      </c>
      <c r="BG7" s="149">
        <f ca="1">AU7</f>
        <v>1</v>
      </c>
      <c r="BH7" s="149">
        <f t="shared" ref="BH7:BR7" ca="1" si="2">AV7</f>
        <v>1</v>
      </c>
      <c r="BI7" s="149">
        <f t="shared" ca="1" si="2"/>
        <v>1</v>
      </c>
      <c r="BJ7" s="149">
        <f t="shared" ca="1" si="2"/>
        <v>1</v>
      </c>
      <c r="BK7" s="149">
        <f t="shared" ca="1" si="2"/>
        <v>1</v>
      </c>
      <c r="BL7" s="149">
        <f t="shared" ca="1" si="2"/>
        <v>1</v>
      </c>
      <c r="BM7" s="149">
        <f t="shared" ca="1" si="2"/>
        <v>1</v>
      </c>
      <c r="BN7" s="149">
        <f t="shared" ca="1" si="2"/>
        <v>1</v>
      </c>
      <c r="BO7" s="149">
        <f t="shared" ca="1" si="2"/>
        <v>1</v>
      </c>
      <c r="BP7" s="149">
        <f t="shared" ca="1" si="2"/>
        <v>1</v>
      </c>
      <c r="BQ7" s="149">
        <f t="shared" ca="1" si="2"/>
        <v>1</v>
      </c>
      <c r="BR7" s="150">
        <f t="shared" ca="1" si="2"/>
        <v>1</v>
      </c>
    </row>
    <row r="9" spans="2:70" s="19" customFormat="1" ht="25" customHeight="1"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  <c r="H9" s="16" t="s">
        <v>37</v>
      </c>
      <c r="I9" s="16" t="s">
        <v>38</v>
      </c>
      <c r="J9" s="16" t="s">
        <v>39</v>
      </c>
      <c r="K9" s="42">
        <v>1</v>
      </c>
      <c r="L9" s="42">
        <v>2</v>
      </c>
      <c r="M9" s="42">
        <v>3</v>
      </c>
      <c r="N9" s="42">
        <v>4</v>
      </c>
      <c r="O9" s="42">
        <v>5</v>
      </c>
      <c r="P9" s="42">
        <v>6</v>
      </c>
      <c r="Q9" s="42">
        <v>7</v>
      </c>
      <c r="R9" s="42">
        <v>8</v>
      </c>
      <c r="S9" s="42">
        <v>9</v>
      </c>
      <c r="T9" s="42">
        <v>10</v>
      </c>
      <c r="U9" s="42">
        <v>11</v>
      </c>
      <c r="V9" s="42">
        <v>12</v>
      </c>
      <c r="W9" s="42">
        <v>13</v>
      </c>
      <c r="X9" s="42">
        <v>14</v>
      </c>
      <c r="Y9" s="42">
        <v>15</v>
      </c>
      <c r="Z9" s="42">
        <v>16</v>
      </c>
      <c r="AA9" s="42">
        <v>17</v>
      </c>
      <c r="AB9" s="42">
        <v>18</v>
      </c>
      <c r="AC9" s="42">
        <v>19</v>
      </c>
      <c r="AD9" s="42">
        <v>20</v>
      </c>
      <c r="AE9" s="42">
        <v>21</v>
      </c>
      <c r="AF9" s="42">
        <v>22</v>
      </c>
      <c r="AG9" s="42">
        <v>23</v>
      </c>
      <c r="AH9" s="42">
        <v>24</v>
      </c>
      <c r="AI9" s="42">
        <v>25</v>
      </c>
      <c r="AJ9" s="42">
        <v>26</v>
      </c>
      <c r="AK9" s="42">
        <v>27</v>
      </c>
      <c r="AL9" s="42">
        <v>28</v>
      </c>
      <c r="AM9" s="42">
        <v>29</v>
      </c>
      <c r="AN9" s="42">
        <v>30</v>
      </c>
      <c r="AO9" s="42">
        <v>31</v>
      </c>
      <c r="AP9" s="42">
        <v>32</v>
      </c>
      <c r="AQ9" s="42">
        <v>33</v>
      </c>
      <c r="AR9" s="42">
        <v>34</v>
      </c>
      <c r="AS9" s="42">
        <v>35</v>
      </c>
      <c r="AT9" s="42">
        <v>36</v>
      </c>
      <c r="AU9" s="42">
        <v>37</v>
      </c>
      <c r="AV9" s="42">
        <v>38</v>
      </c>
      <c r="AW9" s="42">
        <v>39</v>
      </c>
      <c r="AX9" s="42">
        <v>40</v>
      </c>
      <c r="AY9" s="42">
        <v>41</v>
      </c>
      <c r="AZ9" s="42">
        <v>42</v>
      </c>
      <c r="BA9" s="42">
        <v>43</v>
      </c>
      <c r="BB9" s="42">
        <v>44</v>
      </c>
      <c r="BC9" s="42">
        <v>45</v>
      </c>
      <c r="BD9" s="42">
        <v>46</v>
      </c>
      <c r="BE9" s="42">
        <v>47</v>
      </c>
      <c r="BF9" s="42">
        <v>48</v>
      </c>
      <c r="BG9" s="42">
        <v>49</v>
      </c>
      <c r="BH9" s="42">
        <v>50</v>
      </c>
      <c r="BI9" s="42">
        <v>51</v>
      </c>
      <c r="BJ9" s="42">
        <v>52</v>
      </c>
      <c r="BK9" s="42">
        <v>53</v>
      </c>
      <c r="BL9" s="42">
        <v>54</v>
      </c>
      <c r="BM9" s="42">
        <v>55</v>
      </c>
      <c r="BN9" s="42">
        <v>56</v>
      </c>
      <c r="BO9" s="42">
        <v>57</v>
      </c>
      <c r="BP9" s="42">
        <v>58</v>
      </c>
      <c r="BQ9" s="42">
        <v>59</v>
      </c>
      <c r="BR9" s="43">
        <v>60</v>
      </c>
    </row>
    <row r="11" spans="2:70" ht="25" customHeight="1">
      <c r="B11" s="151" t="s">
        <v>378</v>
      </c>
      <c r="C11" s="154">
        <f>SUM(C12:C16)</f>
        <v>0</v>
      </c>
      <c r="D11" s="154">
        <f t="shared" ref="D11:BO11" si="3">SUM(D12:D16)</f>
        <v>0</v>
      </c>
      <c r="E11" s="154">
        <f t="shared" si="3"/>
        <v>0</v>
      </c>
      <c r="F11" s="154">
        <f t="shared" si="3"/>
        <v>0</v>
      </c>
      <c r="G11" s="154">
        <f t="shared" si="3"/>
        <v>0</v>
      </c>
      <c r="H11" s="154">
        <f t="shared" si="3"/>
        <v>0</v>
      </c>
      <c r="I11" s="154">
        <f t="shared" si="3"/>
        <v>0</v>
      </c>
      <c r="J11" s="154">
        <f t="shared" si="3"/>
        <v>0</v>
      </c>
      <c r="K11" s="154">
        <f t="shared" si="3"/>
        <v>0</v>
      </c>
      <c r="L11" s="154">
        <f t="shared" ca="1" si="3"/>
        <v>1066</v>
      </c>
      <c r="M11" s="154">
        <f t="shared" ca="1" si="3"/>
        <v>2161.9389999999999</v>
      </c>
      <c r="N11" s="154">
        <f t="shared" ca="1" si="3"/>
        <v>3296.5625184999999</v>
      </c>
      <c r="O11" s="154">
        <f t="shared" ca="1" si="3"/>
        <v>4483.5417370927507</v>
      </c>
      <c r="P11" s="154">
        <f t="shared" ca="1" si="3"/>
        <v>5734.4316323274616</v>
      </c>
      <c r="Q11" s="154">
        <f t="shared" ca="1" si="3"/>
        <v>7066.6889634526797</v>
      </c>
      <c r="R11" s="154">
        <f t="shared" ca="1" si="3"/>
        <v>8497.6221072633307</v>
      </c>
      <c r="S11" s="154">
        <f t="shared" ca="1" si="3"/>
        <v>10051.392319351595</v>
      </c>
      <c r="T11" s="154">
        <f t="shared" ca="1" si="3"/>
        <v>11748.955484637105</v>
      </c>
      <c r="U11" s="154">
        <f t="shared" ca="1" si="3"/>
        <v>13617.089363017691</v>
      </c>
      <c r="V11" s="154">
        <f t="shared" ca="1" si="3"/>
        <v>15679.34410343204</v>
      </c>
      <c r="W11" s="154">
        <f t="shared" ca="1" si="3"/>
        <v>17961.069678552871</v>
      </c>
      <c r="X11" s="154">
        <f t="shared" ca="1" si="3"/>
        <v>20478.400586285174</v>
      </c>
      <c r="Y11" s="154">
        <f t="shared" ca="1" si="3"/>
        <v>23245.334181301747</v>
      </c>
      <c r="Z11" s="154">
        <f t="shared" ca="1" si="3"/>
        <v>26268.748840760687</v>
      </c>
      <c r="AA11" s="154">
        <f t="shared" ca="1" si="3"/>
        <v>29544.464475614222</v>
      </c>
      <c r="AB11" s="154">
        <f t="shared" ca="1" si="3"/>
        <v>33064.336527571504</v>
      </c>
      <c r="AC11" s="154">
        <f t="shared" ca="1" si="3"/>
        <v>36809.289667087141</v>
      </c>
      <c r="AD11" s="154">
        <f t="shared" ca="1" si="3"/>
        <v>40757.410704916911</v>
      </c>
      <c r="AE11" s="154">
        <f t="shared" ca="1" si="3"/>
        <v>44881.972713925104</v>
      </c>
      <c r="AF11" s="154">
        <f t="shared" ca="1" si="3"/>
        <v>49156.475945856735</v>
      </c>
      <c r="AG11" s="154">
        <f t="shared" ca="1" si="3"/>
        <v>53553.645900316966</v>
      </c>
      <c r="AH11" s="154">
        <f t="shared" ca="1" si="3"/>
        <v>58047.43991016427</v>
      </c>
      <c r="AI11" s="154">
        <f t="shared" ca="1" si="3"/>
        <v>62613.036670927875</v>
      </c>
      <c r="AJ11" s="154">
        <f t="shared" ca="1" si="3"/>
        <v>67232.825859224977</v>
      </c>
      <c r="AK11" s="154">
        <f t="shared" ca="1" si="3"/>
        <v>71887.346839421574</v>
      </c>
      <c r="AL11" s="154">
        <f t="shared" ca="1" si="3"/>
        <v>76562.304391286496</v>
      </c>
      <c r="AM11" s="154">
        <f t="shared" ca="1" si="3"/>
        <v>81245.524803960565</v>
      </c>
      <c r="AN11" s="154">
        <f t="shared" ca="1" si="3"/>
        <v>85929.9378431269</v>
      </c>
      <c r="AO11" s="154">
        <f t="shared" ca="1" si="3"/>
        <v>90604.533371460318</v>
      </c>
      <c r="AP11" s="154">
        <f t="shared" ca="1" si="3"/>
        <v>95263.394837802902</v>
      </c>
      <c r="AQ11" s="154">
        <f t="shared" ca="1" si="3"/>
        <v>99902.655981681601</v>
      </c>
      <c r="AR11" s="154">
        <f t="shared" ca="1" si="3"/>
        <v>104516.48340583729</v>
      </c>
      <c r="AS11" s="154">
        <f t="shared" ca="1" si="3"/>
        <v>109103.09329688767</v>
      </c>
      <c r="AT11" s="154">
        <f t="shared" ca="1" si="3"/>
        <v>113661.71700386413</v>
      </c>
      <c r="AU11" s="154">
        <f t="shared" ca="1" si="3"/>
        <v>118188.59240933128</v>
      </c>
      <c r="AV11" s="154">
        <f t="shared" ca="1" si="3"/>
        <v>122682.98937385197</v>
      </c>
      <c r="AW11" s="154">
        <f t="shared" ca="1" si="3"/>
        <v>127144.18396417423</v>
      </c>
      <c r="AX11" s="154">
        <f t="shared" ca="1" si="3"/>
        <v>131570.45840047873</v>
      </c>
      <c r="AY11" s="154">
        <f t="shared" ca="1" si="3"/>
        <v>135962.10950407467</v>
      </c>
      <c r="AZ11" s="154">
        <f t="shared" ca="1" si="3"/>
        <v>140317.43157329003</v>
      </c>
      <c r="BA11" s="154">
        <f t="shared" ca="1" si="3"/>
        <v>144638.73340491706</v>
      </c>
      <c r="BB11" s="154">
        <f t="shared" ca="1" si="3"/>
        <v>148924.30417097526</v>
      </c>
      <c r="BC11" s="154">
        <f t="shared" ca="1" si="3"/>
        <v>153175.44758552199</v>
      </c>
      <c r="BD11" s="154">
        <f t="shared" ca="1" si="3"/>
        <v>157390.45628104504</v>
      </c>
      <c r="BE11" s="154">
        <f t="shared" ca="1" si="3"/>
        <v>161571.63740265617</v>
      </c>
      <c r="BF11" s="154">
        <f t="shared" ca="1" si="3"/>
        <v>165717.2784847336</v>
      </c>
      <c r="BG11" s="154">
        <f t="shared" ca="1" si="3"/>
        <v>169827.68161761336</v>
      </c>
      <c r="BH11" s="154">
        <f t="shared" ca="1" si="3"/>
        <v>173903.14632386362</v>
      </c>
      <c r="BI11" s="154">
        <f t="shared" ca="1" si="3"/>
        <v>177943.9695801108</v>
      </c>
      <c r="BJ11" s="154">
        <f t="shared" ca="1" si="3"/>
        <v>181951.44583867988</v>
      </c>
      <c r="BK11" s="154">
        <f t="shared" ca="1" si="3"/>
        <v>185924.85854905107</v>
      </c>
      <c r="BL11" s="154">
        <f t="shared" ca="1" si="3"/>
        <v>189864.49725138413</v>
      </c>
      <c r="BM11" s="154">
        <f t="shared" ca="1" si="3"/>
        <v>193770.64902474734</v>
      </c>
      <c r="BN11" s="154">
        <f t="shared" ca="1" si="3"/>
        <v>197643.59850803702</v>
      </c>
      <c r="BO11" s="154">
        <f t="shared" ca="1" si="3"/>
        <v>201483.62792071869</v>
      </c>
      <c r="BP11" s="154">
        <f t="shared" ref="BP11:BR11" ca="1" si="4">SUM(BP12:BP16)</f>
        <v>205291.01708339259</v>
      </c>
      <c r="BQ11" s="154">
        <f t="shared" ca="1" si="4"/>
        <v>209066.04343818375</v>
      </c>
      <c r="BR11" s="155">
        <f t="shared" ca="1" si="4"/>
        <v>212808.98206895922</v>
      </c>
    </row>
    <row r="12" spans="2:70" ht="25" customHeight="1" outlineLevel="1">
      <c r="B12" s="23" t="str">
        <f>'MVLP INPUT FLTE'!B10</f>
        <v>FLTE 40GB</v>
      </c>
      <c r="C12" s="40">
        <v>0</v>
      </c>
      <c r="D12" s="40">
        <f>C48</f>
        <v>0</v>
      </c>
      <c r="E12" s="40">
        <f t="shared" ref="E12:T16" si="5">D48</f>
        <v>0</v>
      </c>
      <c r="F12" s="40">
        <f t="shared" si="5"/>
        <v>0</v>
      </c>
      <c r="G12" s="40">
        <f t="shared" si="5"/>
        <v>0</v>
      </c>
      <c r="H12" s="40">
        <f t="shared" si="5"/>
        <v>0</v>
      </c>
      <c r="I12" s="40">
        <f t="shared" si="5"/>
        <v>0</v>
      </c>
      <c r="J12" s="40">
        <f t="shared" si="5"/>
        <v>0</v>
      </c>
      <c r="K12" s="40">
        <f t="shared" si="5"/>
        <v>0</v>
      </c>
      <c r="L12" s="40">
        <f t="shared" ca="1" si="5"/>
        <v>666</v>
      </c>
      <c r="M12" s="40">
        <f t="shared" ca="1" si="5"/>
        <v>1351.3389999999999</v>
      </c>
      <c r="N12" s="40">
        <f t="shared" ca="1" si="5"/>
        <v>2060.8526185000001</v>
      </c>
      <c r="O12" s="40">
        <f t="shared" ca="1" si="5"/>
        <v>2802.3353712427502</v>
      </c>
      <c r="P12" s="40">
        <f t="shared" ca="1" si="5"/>
        <v>3583.5155205871865</v>
      </c>
      <c r="Q12" s="40">
        <f t="shared" ca="1" si="5"/>
        <v>4416.0556386621965</v>
      </c>
      <c r="R12" s="40">
        <f t="shared" ca="1" si="5"/>
        <v>5310.5191657335681</v>
      </c>
      <c r="S12" s="40">
        <f t="shared" ca="1" si="5"/>
        <v>6281.3797528248333</v>
      </c>
      <c r="T12" s="40">
        <f t="shared" ca="1" si="5"/>
        <v>7342.9880249258222</v>
      </c>
      <c r="U12" s="40">
        <f t="shared" ref="U12:AJ16" ca="1" si="6">T48</f>
        <v>8510.5726267139526</v>
      </c>
      <c r="V12" s="40">
        <f t="shared" ca="1" si="6"/>
        <v>9800.2327593868849</v>
      </c>
      <c r="W12" s="40">
        <f t="shared" ca="1" si="6"/>
        <v>11225.930780932098</v>
      </c>
      <c r="X12" s="40">
        <f t="shared" ca="1" si="6"/>
        <v>12798.510369294176</v>
      </c>
      <c r="Y12" s="40">
        <f t="shared" ca="1" si="6"/>
        <v>14527.723031155176</v>
      </c>
      <c r="Z12" s="40">
        <f t="shared" ca="1" si="6"/>
        <v>16417.237385390359</v>
      </c>
      <c r="AA12" s="40">
        <f t="shared" ca="1" si="6"/>
        <v>18464.690867614543</v>
      </c>
      <c r="AB12" s="40">
        <f t="shared" ca="1" si="6"/>
        <v>20664.740995239819</v>
      </c>
      <c r="AC12" s="40">
        <f t="shared" ca="1" si="6"/>
        <v>23005.090696780284</v>
      </c>
      <c r="AD12" s="40">
        <f t="shared" ca="1" si="6"/>
        <v>25472.547425857651</v>
      </c>
      <c r="AE12" s="40">
        <f t="shared" ca="1" si="6"/>
        <v>28051.03077273786</v>
      </c>
      <c r="AF12" s="40">
        <f t="shared" ca="1" si="6"/>
        <v>30722.597011169586</v>
      </c>
      <c r="AG12" s="40">
        <f t="shared" ca="1" si="6"/>
        <v>33470.454936574642</v>
      </c>
      <c r="AH12" s="40">
        <f t="shared" ca="1" si="6"/>
        <v>36278.956069613763</v>
      </c>
      <c r="AI12" s="40">
        <f t="shared" ca="1" si="6"/>
        <v>39132.584943022048</v>
      </c>
      <c r="AJ12" s="40">
        <f t="shared" ca="1" si="6"/>
        <v>42019.957971006355</v>
      </c>
      <c r="AK12" s="40">
        <f t="shared" ref="AK12:AZ16" ca="1" si="7">AJ48</f>
        <v>44928.788328252806</v>
      </c>
      <c r="AL12" s="40">
        <f t="shared" ca="1" si="7"/>
        <v>47850.893627462661</v>
      </c>
      <c r="AM12" s="40">
        <f t="shared" ca="1" si="7"/>
        <v>50778.161031629228</v>
      </c>
      <c r="AN12" s="40">
        <f t="shared" ca="1" si="7"/>
        <v>53705.546662860375</v>
      </c>
      <c r="AO12" s="40">
        <f t="shared" ca="1" si="7"/>
        <v>56627.049516226063</v>
      </c>
      <c r="AP12" s="40">
        <f t="shared" ca="1" si="7"/>
        <v>59538.719595338145</v>
      </c>
      <c r="AQ12" s="40">
        <f t="shared" ca="1" si="7"/>
        <v>62437.640478777772</v>
      </c>
      <c r="AR12" s="40">
        <f t="shared" ca="1" si="7"/>
        <v>65321.920534708159</v>
      </c>
      <c r="AS12" s="40">
        <f t="shared" ca="1" si="7"/>
        <v>68188.684210163148</v>
      </c>
      <c r="AT12" s="40">
        <f t="shared" ca="1" si="7"/>
        <v>71037.080394376753</v>
      </c>
      <c r="AU12" s="40">
        <f t="shared" ca="1" si="7"/>
        <v>73866.265211024554</v>
      </c>
      <c r="AV12" s="40">
        <f t="shared" ca="1" si="7"/>
        <v>76675.401956730842</v>
      </c>
      <c r="AW12" s="40">
        <f t="shared" ca="1" si="7"/>
        <v>79463.661040098625</v>
      </c>
      <c r="AX12" s="40">
        <f t="shared" ca="1" si="7"/>
        <v>82230.219921257783</v>
      </c>
      <c r="AY12" s="40">
        <f t="shared" ca="1" si="7"/>
        <v>84975.26305192709</v>
      </c>
      <c r="AZ12" s="40">
        <f t="shared" ca="1" si="7"/>
        <v>87697.973315985713</v>
      </c>
      <c r="BA12" s="40">
        <f t="shared" ref="BA12:BP16" ca="1" si="8">AZ48</f>
        <v>90398.540542799834</v>
      </c>
      <c r="BB12" s="40">
        <f t="shared" ca="1" si="8"/>
        <v>93077.152948186034</v>
      </c>
      <c r="BC12" s="40">
        <f t="shared" ca="1" si="8"/>
        <v>95733.997148126451</v>
      </c>
      <c r="BD12" s="40">
        <f t="shared" ca="1" si="8"/>
        <v>98368.258172367379</v>
      </c>
      <c r="BE12" s="40">
        <f t="shared" ca="1" si="8"/>
        <v>100981.12797790226</v>
      </c>
      <c r="BF12" s="40">
        <f t="shared" ca="1" si="8"/>
        <v>103571.78839009009</v>
      </c>
      <c r="BG12" s="40">
        <f t="shared" ca="1" si="8"/>
        <v>106140.42818877433</v>
      </c>
      <c r="BH12" s="40">
        <f t="shared" ca="1" si="8"/>
        <v>108687.23454916975</v>
      </c>
      <c r="BI12" s="40">
        <f t="shared" ca="1" si="8"/>
        <v>111212.3930555018</v>
      </c>
      <c r="BJ12" s="40">
        <f t="shared" ca="1" si="8"/>
        <v>113717.08771453003</v>
      </c>
      <c r="BK12" s="40">
        <f t="shared" ca="1" si="8"/>
        <v>116200.49246895652</v>
      </c>
      <c r="BL12" s="40">
        <f t="shared" ca="1" si="8"/>
        <v>118662.78828297039</v>
      </c>
      <c r="BM12" s="40">
        <f t="shared" ca="1" si="8"/>
        <v>121104.15458256514</v>
      </c>
      <c r="BN12" s="40">
        <f t="shared" ca="1" si="8"/>
        <v>123524.76926861334</v>
      </c>
      <c r="BO12" s="40">
        <f t="shared" ca="1" si="8"/>
        <v>125924.80872983013</v>
      </c>
      <c r="BP12" s="40">
        <f t="shared" ca="1" si="8"/>
        <v>128304.44785562657</v>
      </c>
      <c r="BQ12" s="40">
        <f t="shared" ref="BQ12:BR16" ca="1" si="9">BP48</f>
        <v>130663.86004885376</v>
      </c>
      <c r="BR12" s="40">
        <f t="shared" ca="1" si="9"/>
        <v>133003.21723843852</v>
      </c>
    </row>
    <row r="13" spans="2:70" ht="25" customHeight="1" outlineLevel="1">
      <c r="B13" s="23" t="str">
        <f>'MVLP INPUT FLTE'!B11</f>
        <v>FLTE 100GB</v>
      </c>
      <c r="C13" s="40">
        <v>0</v>
      </c>
      <c r="D13" s="40">
        <f t="shared" ref="D13:S16" si="10">C49</f>
        <v>0</v>
      </c>
      <c r="E13" s="40">
        <f t="shared" si="10"/>
        <v>0</v>
      </c>
      <c r="F13" s="40">
        <f t="shared" si="10"/>
        <v>0</v>
      </c>
      <c r="G13" s="40">
        <f t="shared" si="10"/>
        <v>0</v>
      </c>
      <c r="H13" s="40">
        <f t="shared" si="10"/>
        <v>0</v>
      </c>
      <c r="I13" s="40">
        <f t="shared" si="10"/>
        <v>0</v>
      </c>
      <c r="J13" s="40">
        <f t="shared" si="10"/>
        <v>0</v>
      </c>
      <c r="K13" s="40">
        <f t="shared" si="10"/>
        <v>0</v>
      </c>
      <c r="L13" s="40">
        <f t="shared" ca="1" si="10"/>
        <v>200</v>
      </c>
      <c r="M13" s="40">
        <f t="shared" ca="1" si="10"/>
        <v>405.3</v>
      </c>
      <c r="N13" s="40">
        <f t="shared" ca="1" si="10"/>
        <v>617.85495000000003</v>
      </c>
      <c r="O13" s="40">
        <f t="shared" ca="1" si="10"/>
        <v>840.60318292500006</v>
      </c>
      <c r="P13" s="40">
        <f t="shared" ca="1" si="10"/>
        <v>1075.4580558701375</v>
      </c>
      <c r="Q13" s="40">
        <f t="shared" ca="1" si="10"/>
        <v>1325.3166623952413</v>
      </c>
      <c r="R13" s="40">
        <f t="shared" ca="1" si="10"/>
        <v>1594.051470764882</v>
      </c>
      <c r="S13" s="40">
        <f t="shared" ca="1" si="10"/>
        <v>1885.5020332633806</v>
      </c>
      <c r="T13" s="40">
        <f t="shared" ca="1" si="5"/>
        <v>2203.4752659806413</v>
      </c>
      <c r="U13" s="40">
        <f t="shared" ca="1" si="6"/>
        <v>2553.7457262198059</v>
      </c>
      <c r="V13" s="40">
        <f t="shared" ca="1" si="6"/>
        <v>2940.0388875469375</v>
      </c>
      <c r="W13" s="40">
        <f t="shared" ca="1" si="6"/>
        <v>3368.0485570027886</v>
      </c>
      <c r="X13" s="40">
        <f t="shared" ca="1" si="6"/>
        <v>3840.4201442682647</v>
      </c>
      <c r="Y13" s="40">
        <f t="shared" ca="1" si="6"/>
        <v>4358.7765730419842</v>
      </c>
      <c r="Z13" s="40">
        <f t="shared" ca="1" si="6"/>
        <v>4925.7269721711273</v>
      </c>
      <c r="AA13" s="40">
        <f t="shared" ca="1" si="6"/>
        <v>5539.8582929076729</v>
      </c>
      <c r="AB13" s="40">
        <f t="shared" ca="1" si="6"/>
        <v>6199.7694974179576</v>
      </c>
      <c r="AC13" s="40">
        <f t="shared" ca="1" si="6"/>
        <v>6902.0714566899051</v>
      </c>
      <c r="AD13" s="40">
        <f t="shared" ca="1" si="6"/>
        <v>7642.4038493080416</v>
      </c>
      <c r="AE13" s="40">
        <f t="shared" ca="1" si="6"/>
        <v>8415.4434165889215</v>
      </c>
      <c r="AF13" s="40">
        <f t="shared" ca="1" si="6"/>
        <v>9216.9121475479151</v>
      </c>
      <c r="AG13" s="40">
        <f t="shared" ca="1" si="6"/>
        <v>10041.568394293759</v>
      </c>
      <c r="AH13" s="40">
        <f t="shared" ca="1" si="6"/>
        <v>10884.215062942263</v>
      </c>
      <c r="AI13" s="40">
        <f t="shared" ca="1" si="6"/>
        <v>11740.699234907253</v>
      </c>
      <c r="AJ13" s="40">
        <f t="shared" ca="1" si="6"/>
        <v>12606.903291410541</v>
      </c>
      <c r="AK13" s="40">
        <f t="shared" ca="1" si="7"/>
        <v>13479.744613433551</v>
      </c>
      <c r="AL13" s="40">
        <f t="shared" ca="1" si="7"/>
        <v>14356.166784219367</v>
      </c>
      <c r="AM13" s="40">
        <f t="shared" ca="1" si="7"/>
        <v>15234.139366553503</v>
      </c>
      <c r="AN13" s="40">
        <f t="shared" ca="1" si="7"/>
        <v>16112.649181937799</v>
      </c>
      <c r="AO13" s="40">
        <f t="shared" ca="1" si="7"/>
        <v>16988.691663891328</v>
      </c>
      <c r="AP13" s="40">
        <f t="shared" ca="1" si="7"/>
        <v>17862.287784748249</v>
      </c>
      <c r="AQ13" s="40">
        <f t="shared" ca="1" si="7"/>
        <v>18732.45833857789</v>
      </c>
      <c r="AR13" s="40">
        <f t="shared" ca="1" si="7"/>
        <v>19597.232442699977</v>
      </c>
      <c r="AS13" s="40">
        <f t="shared" ca="1" si="7"/>
        <v>20457.655966937025</v>
      </c>
      <c r="AT13" s="40">
        <f t="shared" ca="1" si="7"/>
        <v>21312.765891218063</v>
      </c>
      <c r="AU13" s="40">
        <f t="shared" ca="1" si="7"/>
        <v>22161.607381142709</v>
      </c>
      <c r="AV13" s="40">
        <f t="shared" ca="1" si="7"/>
        <v>23004.233718402997</v>
      </c>
      <c r="AW13" s="40">
        <f t="shared" ca="1" si="7"/>
        <v>23840.697731796572</v>
      </c>
      <c r="AX13" s="40">
        <f t="shared" ca="1" si="7"/>
        <v>24671.051801076301</v>
      </c>
      <c r="AY13" s="40">
        <f t="shared" ca="1" si="7"/>
        <v>25494.347860767153</v>
      </c>
      <c r="AZ13" s="40">
        <f t="shared" ca="1" si="7"/>
        <v>26310.64590395063</v>
      </c>
      <c r="BA13" s="40">
        <f t="shared" ca="1" si="8"/>
        <v>27121.005413767049</v>
      </c>
      <c r="BB13" s="40">
        <f t="shared" ca="1" si="8"/>
        <v>27924.476867750029</v>
      </c>
      <c r="BC13" s="40">
        <f t="shared" ca="1" si="8"/>
        <v>28721.118814374153</v>
      </c>
      <c r="BD13" s="40">
        <f t="shared" ca="1" si="8"/>
        <v>29510.98930445197</v>
      </c>
      <c r="BE13" s="40">
        <f t="shared" ca="1" si="8"/>
        <v>30295.14589536413</v>
      </c>
      <c r="BF13" s="40">
        <f t="shared" ca="1" si="8"/>
        <v>31072.637155253535</v>
      </c>
      <c r="BG13" s="40">
        <f t="shared" ca="1" si="8"/>
        <v>31843.519739433879</v>
      </c>
      <c r="BH13" s="40">
        <f t="shared" ca="1" si="8"/>
        <v>32607.849821648688</v>
      </c>
      <c r="BI13" s="40">
        <f t="shared" ca="1" si="8"/>
        <v>33365.683098164678</v>
      </c>
      <c r="BJ13" s="40">
        <f t="shared" ca="1" si="8"/>
        <v>34117.07479183028</v>
      </c>
      <c r="BK13" s="40">
        <f t="shared" ca="1" si="8"/>
        <v>34862.079656099719</v>
      </c>
      <c r="BL13" s="40">
        <f t="shared" ca="1" si="8"/>
        <v>35600.751979022869</v>
      </c>
      <c r="BM13" s="40">
        <f t="shared" ca="1" si="8"/>
        <v>36333.145587201172</v>
      </c>
      <c r="BN13" s="40">
        <f t="shared" ca="1" si="8"/>
        <v>37059.313849709964</v>
      </c>
      <c r="BO13" s="40">
        <f t="shared" ca="1" si="8"/>
        <v>37779.309681987434</v>
      </c>
      <c r="BP13" s="40">
        <f t="shared" ca="1" si="8"/>
        <v>38493.185549690541</v>
      </c>
      <c r="BQ13" s="40">
        <f t="shared" ca="1" si="9"/>
        <v>39200.993472518174</v>
      </c>
      <c r="BR13" s="40">
        <f t="shared" ca="1" si="9"/>
        <v>39902.785028001766</v>
      </c>
    </row>
    <row r="14" spans="2:70" ht="25" customHeight="1" outlineLevel="1">
      <c r="B14" s="23" t="str">
        <f>'MVLP INPUT FLTE'!B12</f>
        <v>FLTE 200GB</v>
      </c>
      <c r="C14" s="40">
        <v>0</v>
      </c>
      <c r="D14" s="40">
        <f t="shared" si="10"/>
        <v>0</v>
      </c>
      <c r="E14" s="40">
        <f t="shared" si="10"/>
        <v>0</v>
      </c>
      <c r="F14" s="40">
        <f t="shared" si="10"/>
        <v>0</v>
      </c>
      <c r="G14" s="40">
        <f t="shared" si="10"/>
        <v>0</v>
      </c>
      <c r="H14" s="40">
        <f t="shared" si="10"/>
        <v>0</v>
      </c>
      <c r="I14" s="40">
        <f t="shared" si="10"/>
        <v>0</v>
      </c>
      <c r="J14" s="40">
        <f t="shared" si="10"/>
        <v>0</v>
      </c>
      <c r="K14" s="40">
        <f t="shared" si="10"/>
        <v>0</v>
      </c>
      <c r="L14" s="40">
        <f t="shared" ca="1" si="10"/>
        <v>133</v>
      </c>
      <c r="M14" s="40">
        <f t="shared" ca="1" si="10"/>
        <v>269.86950000000002</v>
      </c>
      <c r="N14" s="40">
        <f t="shared" ca="1" si="10"/>
        <v>411.57560925000001</v>
      </c>
      <c r="O14" s="40">
        <f t="shared" ca="1" si="10"/>
        <v>560.07721657137506</v>
      </c>
      <c r="P14" s="40">
        <f t="shared" ca="1" si="10"/>
        <v>716.31656023051835</v>
      </c>
      <c r="Q14" s="40">
        <f t="shared" ca="1" si="10"/>
        <v>883.22786946855899</v>
      </c>
      <c r="R14" s="40">
        <f t="shared" ca="1" si="10"/>
        <v>1061.7204325780763</v>
      </c>
      <c r="S14" s="40">
        <f t="shared" ca="1" si="10"/>
        <v>1255.6958089011625</v>
      </c>
      <c r="T14" s="40">
        <f t="shared" ca="1" si="5"/>
        <v>1468.0223945255027</v>
      </c>
      <c r="U14" s="40">
        <f t="shared" ca="1" si="6"/>
        <v>1701.5442041720357</v>
      </c>
      <c r="V14" s="40">
        <f t="shared" ca="1" si="6"/>
        <v>1959.0810784365735</v>
      </c>
      <c r="W14" s="40">
        <f t="shared" ca="1" si="6"/>
        <v>2244.4288892698623</v>
      </c>
      <c r="X14" s="40">
        <f t="shared" ca="1" si="6"/>
        <v>2559.3512437110685</v>
      </c>
      <c r="Y14" s="40">
        <f t="shared" ca="1" si="6"/>
        <v>2905.5967581395248</v>
      </c>
      <c r="Z14" s="40">
        <f t="shared" ca="1" si="6"/>
        <v>3283.8991856953389</v>
      </c>
      <c r="AA14" s="40">
        <f t="shared" ca="1" si="6"/>
        <v>3692.9860426169284</v>
      </c>
      <c r="AB14" s="40">
        <f t="shared" ca="1" si="6"/>
        <v>4132.5956612546852</v>
      </c>
      <c r="AC14" s="40">
        <f t="shared" ca="1" si="6"/>
        <v>4600.4685981340208</v>
      </c>
      <c r="AD14" s="40">
        <f t="shared" ca="1" si="6"/>
        <v>5094.3646150498816</v>
      </c>
      <c r="AE14" s="40">
        <f t="shared" ca="1" si="6"/>
        <v>5610.0625158219573</v>
      </c>
      <c r="AF14" s="40">
        <f t="shared" ca="1" si="6"/>
        <v>6144.376984437471</v>
      </c>
      <c r="AG14" s="40">
        <f t="shared" ca="1" si="6"/>
        <v>6694.1497800697525</v>
      </c>
      <c r="AH14" s="40">
        <f t="shared" ca="1" si="6"/>
        <v>7256.2495069391598</v>
      </c>
      <c r="AI14" s="40">
        <f t="shared" ca="1" si="6"/>
        <v>7826.5713861301765</v>
      </c>
      <c r="AJ14" s="40">
        <f t="shared" ca="1" si="6"/>
        <v>8404.0455293480718</v>
      </c>
      <c r="AK14" s="40">
        <f t="shared" ca="1" si="7"/>
        <v>8985.6111423486145</v>
      </c>
      <c r="AL14" s="40">
        <f t="shared" ca="1" si="7"/>
        <v>9570.2334476386513</v>
      </c>
      <c r="AM14" s="40">
        <f t="shared" ca="1" si="7"/>
        <v>10155.886463333723</v>
      </c>
      <c r="AN14" s="40">
        <f t="shared" ca="1" si="7"/>
        <v>10741.561428395387</v>
      </c>
      <c r="AO14" s="40">
        <f t="shared" ca="1" si="7"/>
        <v>11326.258156254025</v>
      </c>
      <c r="AP14" s="40">
        <f t="shared" ca="1" si="7"/>
        <v>11908.984961925866</v>
      </c>
      <c r="AQ14" s="40">
        <f t="shared" ca="1" si="7"/>
        <v>12488.758589749496</v>
      </c>
      <c r="AR14" s="40">
        <f t="shared" ca="1" si="7"/>
        <v>13065.604141736625</v>
      </c>
      <c r="AS14" s="40">
        <f t="shared" ca="1" si="7"/>
        <v>13638.546506531864</v>
      </c>
      <c r="AT14" s="40">
        <f t="shared" ca="1" si="7"/>
        <v>14208.618861226343</v>
      </c>
      <c r="AU14" s="40">
        <f t="shared" ca="1" si="7"/>
        <v>14774.845600905919</v>
      </c>
      <c r="AV14" s="40">
        <f t="shared" ca="1" si="7"/>
        <v>15336.259413298219</v>
      </c>
      <c r="AW14" s="40">
        <f t="shared" ca="1" si="7"/>
        <v>15893.901208285184</v>
      </c>
      <c r="AX14" s="40">
        <f t="shared" ca="1" si="7"/>
        <v>16446.803048014761</v>
      </c>
      <c r="AY14" s="40">
        <f t="shared" ca="1" si="7"/>
        <v>16996.005222106636</v>
      </c>
      <c r="AZ14" s="40">
        <f t="shared" ca="1" si="7"/>
        <v>17540.539177718729</v>
      </c>
      <c r="BA14" s="40">
        <f t="shared" ca="1" si="8"/>
        <v>18080.444594708122</v>
      </c>
      <c r="BB14" s="40">
        <f t="shared" ca="1" si="8"/>
        <v>18615.760815653102</v>
      </c>
      <c r="BC14" s="40">
        <f t="shared" ca="1" si="8"/>
        <v>19147.526848720052</v>
      </c>
      <c r="BD14" s="40">
        <f t="shared" ca="1" si="8"/>
        <v>19674.772870505931</v>
      </c>
      <c r="BE14" s="40">
        <f t="shared" ca="1" si="8"/>
        <v>20197.537301106629</v>
      </c>
      <c r="BF14" s="40">
        <f t="shared" ca="1" si="8"/>
        <v>20715.858234047224</v>
      </c>
      <c r="BG14" s="40">
        <f t="shared" ca="1" si="8"/>
        <v>21229.773439057823</v>
      </c>
      <c r="BH14" s="40">
        <f t="shared" ca="1" si="8"/>
        <v>21739.320364825831</v>
      </c>
      <c r="BI14" s="40">
        <f t="shared" ca="1" si="8"/>
        <v>22244.536141724813</v>
      </c>
      <c r="BJ14" s="40">
        <f t="shared" ca="1" si="8"/>
        <v>22745.457584520151</v>
      </c>
      <c r="BK14" s="40">
        <f t="shared" ca="1" si="8"/>
        <v>23242.121195051728</v>
      </c>
      <c r="BL14" s="40">
        <f t="shared" ca="1" si="8"/>
        <v>23734.563164893789</v>
      </c>
      <c r="BM14" s="40">
        <f t="shared" ca="1" si="8"/>
        <v>24222.819377992193</v>
      </c>
      <c r="BN14" s="40">
        <f t="shared" ca="1" si="8"/>
        <v>24706.925413279259</v>
      </c>
      <c r="BO14" s="40">
        <f t="shared" ca="1" si="8"/>
        <v>25186.916547266388</v>
      </c>
      <c r="BP14" s="40">
        <f t="shared" ca="1" si="8"/>
        <v>25662.827756614624</v>
      </c>
      <c r="BQ14" s="40">
        <f t="shared" ca="1" si="9"/>
        <v>26134.693720683397</v>
      </c>
      <c r="BR14" s="40">
        <f t="shared" ca="1" si="9"/>
        <v>26602.548824057587</v>
      </c>
    </row>
    <row r="15" spans="2:70" ht="25" customHeight="1" outlineLevel="1">
      <c r="B15" s="23" t="str">
        <f>'MVLP INPUT FLTE'!B13</f>
        <v>FLTE 400GB</v>
      </c>
      <c r="C15" s="40">
        <v>0</v>
      </c>
      <c r="D15" s="40">
        <f t="shared" si="10"/>
        <v>0</v>
      </c>
      <c r="E15" s="40">
        <f t="shared" si="10"/>
        <v>0</v>
      </c>
      <c r="F15" s="40">
        <f t="shared" si="10"/>
        <v>0</v>
      </c>
      <c r="G15" s="40">
        <f t="shared" si="10"/>
        <v>0</v>
      </c>
      <c r="H15" s="40">
        <f t="shared" si="10"/>
        <v>0</v>
      </c>
      <c r="I15" s="40">
        <f t="shared" si="10"/>
        <v>0</v>
      </c>
      <c r="J15" s="40">
        <f t="shared" si="10"/>
        <v>0</v>
      </c>
      <c r="K15" s="40">
        <f t="shared" si="10"/>
        <v>0</v>
      </c>
      <c r="L15" s="40">
        <f t="shared" ca="1" si="10"/>
        <v>67</v>
      </c>
      <c r="M15" s="40">
        <f t="shared" ca="1" si="10"/>
        <v>135.43050000000002</v>
      </c>
      <c r="N15" s="40">
        <f t="shared" ca="1" si="10"/>
        <v>206.27934075000005</v>
      </c>
      <c r="O15" s="40">
        <f t="shared" ca="1" si="10"/>
        <v>280.52596635362505</v>
      </c>
      <c r="P15" s="40">
        <f t="shared" ca="1" si="10"/>
        <v>359.14149563961928</v>
      </c>
      <c r="Q15" s="40">
        <f t="shared" ca="1" si="10"/>
        <v>442.08879292668252</v>
      </c>
      <c r="R15" s="40">
        <f t="shared" ca="1" si="10"/>
        <v>531.33103818680581</v>
      </c>
      <c r="S15" s="40">
        <f t="shared" ca="1" si="10"/>
        <v>628.81472436221793</v>
      </c>
      <c r="T15" s="40">
        <f t="shared" ca="1" si="5"/>
        <v>734.46979920513911</v>
      </c>
      <c r="U15" s="40">
        <f t="shared" ca="1" si="6"/>
        <v>851.22680591189544</v>
      </c>
      <c r="V15" s="40">
        <f t="shared" ca="1" si="6"/>
        <v>979.99137806164435</v>
      </c>
      <c r="W15" s="40">
        <f t="shared" ca="1" si="6"/>
        <v>1122.6614513481204</v>
      </c>
      <c r="X15" s="40">
        <f t="shared" ca="1" si="6"/>
        <v>1280.1188290116615</v>
      </c>
      <c r="Y15" s="40">
        <f t="shared" ca="1" si="6"/>
        <v>1453.2378189650624</v>
      </c>
      <c r="Z15" s="40">
        <f t="shared" ca="1" si="6"/>
        <v>1641.8852975038594</v>
      </c>
      <c r="AA15" s="40">
        <f t="shared" ca="1" si="6"/>
        <v>1846.9292724750765</v>
      </c>
      <c r="AB15" s="40">
        <f t="shared" ca="1" si="6"/>
        <v>2067.2303736590384</v>
      </c>
      <c r="AC15" s="40">
        <f t="shared" ca="1" si="6"/>
        <v>2301.6589154829367</v>
      </c>
      <c r="AD15" s="40">
        <f t="shared" ca="1" si="6"/>
        <v>2548.0948147013319</v>
      </c>
      <c r="AE15" s="40">
        <f t="shared" ca="1" si="6"/>
        <v>2805.4360087763707</v>
      </c>
      <c r="AF15" s="40">
        <f t="shared" ca="1" si="6"/>
        <v>3072.5898027017715</v>
      </c>
      <c r="AG15" s="40">
        <f t="shared" ca="1" si="6"/>
        <v>3347.4727893788063</v>
      </c>
      <c r="AH15" s="40">
        <f t="shared" ca="1" si="6"/>
        <v>3628.0192706690864</v>
      </c>
      <c r="AI15" s="40">
        <f t="shared" ca="1" si="6"/>
        <v>3913.1811068683992</v>
      </c>
      <c r="AJ15" s="40">
        <f t="shared" ca="1" si="6"/>
        <v>4201.9190674600177</v>
      </c>
      <c r="AK15" s="40">
        <f t="shared" ca="1" si="7"/>
        <v>4493.2027553866074</v>
      </c>
      <c r="AL15" s="40">
        <f t="shared" ca="1" si="7"/>
        <v>4785.0105319658214</v>
      </c>
      <c r="AM15" s="40">
        <f t="shared" ca="1" si="7"/>
        <v>5077.3379424441118</v>
      </c>
      <c r="AN15" s="40">
        <f t="shared" ca="1" si="7"/>
        <v>5370.1805699333372</v>
      </c>
      <c r="AO15" s="40">
        <f t="shared" ca="1" si="7"/>
        <v>5662.5340350889037</v>
      </c>
      <c r="AP15" s="40">
        <f t="shared" ca="1" si="7"/>
        <v>5953.4024957906477</v>
      </c>
      <c r="AQ15" s="40">
        <f t="shared" ca="1" si="7"/>
        <v>6243.7985745764272</v>
      </c>
      <c r="AR15" s="40">
        <f t="shared" ca="1" si="7"/>
        <v>6531.7262866925275</v>
      </c>
      <c r="AS15" s="40">
        <f t="shared" ca="1" si="7"/>
        <v>6818.2066132556411</v>
      </c>
      <c r="AT15" s="40">
        <f t="shared" ca="1" si="7"/>
        <v>7103.2518570429684</v>
      </c>
      <c r="AU15" s="40">
        <f t="shared" ca="1" si="7"/>
        <v>7385.8742162581029</v>
      </c>
      <c r="AV15" s="40">
        <f t="shared" ca="1" si="7"/>
        <v>7667.0942854199093</v>
      </c>
      <c r="AW15" s="40">
        <f t="shared" ca="1" si="7"/>
        <v>7945.92398399384</v>
      </c>
      <c r="AX15" s="40">
        <f t="shared" ca="1" si="7"/>
        <v>8222.3836301298925</v>
      </c>
      <c r="AY15" s="40">
        <f t="shared" ca="1" si="7"/>
        <v>8496.4933692737868</v>
      </c>
      <c r="AZ15" s="40">
        <f t="shared" ca="1" si="7"/>
        <v>8768.2731756349585</v>
      </c>
      <c r="BA15" s="40">
        <f t="shared" ca="1" si="8"/>
        <v>9038.7428536420612</v>
      </c>
      <c r="BB15" s="40">
        <f t="shared" ca="1" si="8"/>
        <v>9306.9135393861034</v>
      </c>
      <c r="BC15" s="40">
        <f t="shared" ca="1" si="8"/>
        <v>9572.8047743013212</v>
      </c>
      <c r="BD15" s="40">
        <f t="shared" ca="1" si="8"/>
        <v>9836.4359337197602</v>
      </c>
      <c r="BE15" s="40">
        <f t="shared" ca="1" si="8"/>
        <v>10097.826228283142</v>
      </c>
      <c r="BF15" s="40">
        <f t="shared" ca="1" si="8"/>
        <v>10356.994705342737</v>
      </c>
      <c r="BG15" s="40">
        <f t="shared" ca="1" si="8"/>
        <v>10613.960250347323</v>
      </c>
      <c r="BH15" s="40">
        <f t="shared" ca="1" si="8"/>
        <v>10868.741588219373</v>
      </c>
      <c r="BI15" s="40">
        <f t="shared" ca="1" si="8"/>
        <v>11121.357284719508</v>
      </c>
      <c r="BJ15" s="40">
        <f t="shared" ca="1" si="8"/>
        <v>11371.825747799392</v>
      </c>
      <c r="BK15" s="40">
        <f t="shared" ca="1" si="8"/>
        <v>11620.165228943097</v>
      </c>
      <c r="BL15" s="40">
        <f t="shared" ca="1" si="8"/>
        <v>11866.39382449708</v>
      </c>
      <c r="BM15" s="40">
        <f t="shared" ca="1" si="8"/>
        <v>12110.529476988853</v>
      </c>
      <c r="BN15" s="40">
        <f t="shared" ca="1" si="8"/>
        <v>12352.589976434447</v>
      </c>
      <c r="BO15" s="40">
        <f t="shared" ca="1" si="8"/>
        <v>12592.592961634753</v>
      </c>
      <c r="BP15" s="40">
        <f t="shared" ca="1" si="8"/>
        <v>12830.555921460857</v>
      </c>
      <c r="BQ15" s="40">
        <f t="shared" ca="1" si="9"/>
        <v>13066.496196128439</v>
      </c>
      <c r="BR15" s="40">
        <f t="shared" ca="1" si="9"/>
        <v>13300.430978461347</v>
      </c>
    </row>
    <row r="16" spans="2:70" ht="25" customHeight="1" outlineLevel="1">
      <c r="B16" s="23" t="str">
        <f>'MVLP INPUT FLTE'!B14</f>
        <v>Package 5</v>
      </c>
      <c r="C16" s="40">
        <v>0</v>
      </c>
      <c r="D16" s="40">
        <f t="shared" si="10"/>
        <v>0</v>
      </c>
      <c r="E16" s="40">
        <f t="shared" si="10"/>
        <v>0</v>
      </c>
      <c r="F16" s="40">
        <f t="shared" si="10"/>
        <v>0</v>
      </c>
      <c r="G16" s="40">
        <f t="shared" si="10"/>
        <v>0</v>
      </c>
      <c r="H16" s="40">
        <f t="shared" si="10"/>
        <v>0</v>
      </c>
      <c r="I16" s="40">
        <f t="shared" si="10"/>
        <v>0</v>
      </c>
      <c r="J16" s="40">
        <f t="shared" si="10"/>
        <v>0</v>
      </c>
      <c r="K16" s="40">
        <f t="shared" si="10"/>
        <v>0</v>
      </c>
      <c r="L16" s="40">
        <f t="shared" ca="1" si="10"/>
        <v>0</v>
      </c>
      <c r="M16" s="40">
        <f t="shared" ca="1" si="10"/>
        <v>0</v>
      </c>
      <c r="N16" s="40">
        <f t="shared" ca="1" si="10"/>
        <v>0</v>
      </c>
      <c r="O16" s="40">
        <f t="shared" ca="1" si="10"/>
        <v>0</v>
      </c>
      <c r="P16" s="40">
        <f t="shared" ca="1" si="10"/>
        <v>0</v>
      </c>
      <c r="Q16" s="40">
        <f t="shared" ca="1" si="10"/>
        <v>0</v>
      </c>
      <c r="R16" s="40">
        <f t="shared" ca="1" si="10"/>
        <v>0</v>
      </c>
      <c r="S16" s="40">
        <f t="shared" ca="1" si="10"/>
        <v>0</v>
      </c>
      <c r="T16" s="40">
        <f t="shared" ca="1" si="5"/>
        <v>0</v>
      </c>
      <c r="U16" s="40">
        <f t="shared" ca="1" si="6"/>
        <v>0</v>
      </c>
      <c r="V16" s="40">
        <f t="shared" ca="1" si="6"/>
        <v>0</v>
      </c>
      <c r="W16" s="40">
        <f t="shared" ca="1" si="6"/>
        <v>0</v>
      </c>
      <c r="X16" s="40">
        <f t="shared" ca="1" si="6"/>
        <v>0</v>
      </c>
      <c r="Y16" s="40">
        <f t="shared" ca="1" si="6"/>
        <v>0</v>
      </c>
      <c r="Z16" s="40">
        <f t="shared" ca="1" si="6"/>
        <v>0</v>
      </c>
      <c r="AA16" s="40">
        <f t="shared" ca="1" si="6"/>
        <v>0</v>
      </c>
      <c r="AB16" s="40">
        <f t="shared" ca="1" si="6"/>
        <v>0</v>
      </c>
      <c r="AC16" s="40">
        <f t="shared" ca="1" si="6"/>
        <v>0</v>
      </c>
      <c r="AD16" s="40">
        <f t="shared" ca="1" si="6"/>
        <v>0</v>
      </c>
      <c r="AE16" s="40">
        <f t="shared" ca="1" si="6"/>
        <v>0</v>
      </c>
      <c r="AF16" s="40">
        <f t="shared" ca="1" si="6"/>
        <v>0</v>
      </c>
      <c r="AG16" s="40">
        <f t="shared" ca="1" si="6"/>
        <v>0</v>
      </c>
      <c r="AH16" s="40">
        <f t="shared" ca="1" si="6"/>
        <v>0</v>
      </c>
      <c r="AI16" s="40">
        <f t="shared" ca="1" si="6"/>
        <v>0</v>
      </c>
      <c r="AJ16" s="40">
        <f t="shared" ca="1" si="6"/>
        <v>0</v>
      </c>
      <c r="AK16" s="40">
        <f t="shared" ca="1" si="7"/>
        <v>0</v>
      </c>
      <c r="AL16" s="40">
        <f t="shared" ca="1" si="7"/>
        <v>0</v>
      </c>
      <c r="AM16" s="40">
        <f t="shared" ca="1" si="7"/>
        <v>0</v>
      </c>
      <c r="AN16" s="40">
        <f t="shared" ca="1" si="7"/>
        <v>0</v>
      </c>
      <c r="AO16" s="40">
        <f t="shared" ca="1" si="7"/>
        <v>0</v>
      </c>
      <c r="AP16" s="40">
        <f t="shared" ca="1" si="7"/>
        <v>0</v>
      </c>
      <c r="AQ16" s="40">
        <f t="shared" ca="1" si="7"/>
        <v>0</v>
      </c>
      <c r="AR16" s="40">
        <f t="shared" ca="1" si="7"/>
        <v>0</v>
      </c>
      <c r="AS16" s="40">
        <f t="shared" ca="1" si="7"/>
        <v>0</v>
      </c>
      <c r="AT16" s="40">
        <f t="shared" ca="1" si="7"/>
        <v>0</v>
      </c>
      <c r="AU16" s="40">
        <f t="shared" ca="1" si="7"/>
        <v>0</v>
      </c>
      <c r="AV16" s="40">
        <f t="shared" ca="1" si="7"/>
        <v>0</v>
      </c>
      <c r="AW16" s="40">
        <f t="shared" ca="1" si="7"/>
        <v>0</v>
      </c>
      <c r="AX16" s="40">
        <f t="shared" ca="1" si="7"/>
        <v>0</v>
      </c>
      <c r="AY16" s="40">
        <f t="shared" ca="1" si="7"/>
        <v>0</v>
      </c>
      <c r="AZ16" s="40">
        <f t="shared" ca="1" si="7"/>
        <v>0</v>
      </c>
      <c r="BA16" s="40">
        <f t="shared" ca="1" si="8"/>
        <v>0</v>
      </c>
      <c r="BB16" s="40">
        <f t="shared" ca="1" si="8"/>
        <v>0</v>
      </c>
      <c r="BC16" s="40">
        <f t="shared" ca="1" si="8"/>
        <v>0</v>
      </c>
      <c r="BD16" s="40">
        <f t="shared" ca="1" si="8"/>
        <v>0</v>
      </c>
      <c r="BE16" s="40">
        <f t="shared" ca="1" si="8"/>
        <v>0</v>
      </c>
      <c r="BF16" s="40">
        <f t="shared" ca="1" si="8"/>
        <v>0</v>
      </c>
      <c r="BG16" s="40">
        <f t="shared" ca="1" si="8"/>
        <v>0</v>
      </c>
      <c r="BH16" s="40">
        <f t="shared" ca="1" si="8"/>
        <v>0</v>
      </c>
      <c r="BI16" s="40">
        <f t="shared" ca="1" si="8"/>
        <v>0</v>
      </c>
      <c r="BJ16" s="40">
        <f t="shared" ca="1" si="8"/>
        <v>0</v>
      </c>
      <c r="BK16" s="40">
        <f t="shared" ca="1" si="8"/>
        <v>0</v>
      </c>
      <c r="BL16" s="40">
        <f t="shared" ca="1" si="8"/>
        <v>0</v>
      </c>
      <c r="BM16" s="40">
        <f t="shared" ca="1" si="8"/>
        <v>0</v>
      </c>
      <c r="BN16" s="40">
        <f t="shared" ca="1" si="8"/>
        <v>0</v>
      </c>
      <c r="BO16" s="40">
        <f t="shared" ca="1" si="8"/>
        <v>0</v>
      </c>
      <c r="BP16" s="40">
        <f t="shared" ca="1" si="8"/>
        <v>0</v>
      </c>
      <c r="BQ16" s="40">
        <f t="shared" ca="1" si="9"/>
        <v>0</v>
      </c>
      <c r="BR16" s="40">
        <f t="shared" ca="1" si="9"/>
        <v>0</v>
      </c>
    </row>
    <row r="17" spans="2:71" s="19" customFormat="1" ht="25" customHeight="1">
      <c r="B17" s="151" t="s">
        <v>379</v>
      </c>
      <c r="C17" s="152">
        <f>SUM(C18:C22)</f>
        <v>0</v>
      </c>
      <c r="D17" s="152">
        <f t="shared" ref="D17:BO17" si="11">SUM(D18:D22)</f>
        <v>0</v>
      </c>
      <c r="E17" s="152">
        <f t="shared" si="11"/>
        <v>0</v>
      </c>
      <c r="F17" s="152">
        <f t="shared" si="11"/>
        <v>0</v>
      </c>
      <c r="G17" s="152">
        <f t="shared" si="11"/>
        <v>0</v>
      </c>
      <c r="H17" s="152">
        <f t="shared" si="11"/>
        <v>0</v>
      </c>
      <c r="I17" s="152">
        <f t="shared" si="11"/>
        <v>0</v>
      </c>
      <c r="J17" s="152">
        <f t="shared" si="11"/>
        <v>0</v>
      </c>
      <c r="K17" s="152">
        <f t="shared" ca="1" si="11"/>
        <v>1066</v>
      </c>
      <c r="L17" s="152">
        <f t="shared" ca="1" si="11"/>
        <v>1105</v>
      </c>
      <c r="M17" s="152">
        <f t="shared" ca="1" si="11"/>
        <v>1153</v>
      </c>
      <c r="N17" s="152">
        <f t="shared" ca="1" si="11"/>
        <v>1215</v>
      </c>
      <c r="O17" s="152">
        <f t="shared" ca="1" si="11"/>
        <v>1289</v>
      </c>
      <c r="P17" s="152">
        <f t="shared" ca="1" si="11"/>
        <v>1381</v>
      </c>
      <c r="Q17" s="152">
        <f t="shared" ca="1" si="11"/>
        <v>1491</v>
      </c>
      <c r="R17" s="152">
        <f t="shared" ca="1" si="11"/>
        <v>1626</v>
      </c>
      <c r="S17" s="152">
        <f t="shared" ca="1" si="11"/>
        <v>1783</v>
      </c>
      <c r="T17" s="152">
        <f t="shared" ca="1" si="11"/>
        <v>1968</v>
      </c>
      <c r="U17" s="152">
        <f t="shared" ca="1" si="11"/>
        <v>2178</v>
      </c>
      <c r="V17" s="152">
        <f t="shared" ca="1" si="11"/>
        <v>2415</v>
      </c>
      <c r="W17" s="152">
        <f t="shared" ca="1" si="11"/>
        <v>2670</v>
      </c>
      <c r="X17" s="152">
        <f t="shared" ca="1" si="11"/>
        <v>2941</v>
      </c>
      <c r="Y17" s="152">
        <f t="shared" ca="1" si="11"/>
        <v>3221</v>
      </c>
      <c r="Z17" s="152">
        <f t="shared" ca="1" si="11"/>
        <v>3499</v>
      </c>
      <c r="AA17" s="152">
        <f t="shared" ca="1" si="11"/>
        <v>3771</v>
      </c>
      <c r="AB17" s="152">
        <f t="shared" ca="1" si="11"/>
        <v>4026</v>
      </c>
      <c r="AC17" s="152">
        <f t="shared" ca="1" si="11"/>
        <v>4261</v>
      </c>
      <c r="AD17" s="152">
        <f t="shared" ca="1" si="11"/>
        <v>4471</v>
      </c>
      <c r="AE17" s="152">
        <f t="shared" ca="1" si="11"/>
        <v>4656</v>
      </c>
      <c r="AF17" s="152">
        <f t="shared" ca="1" si="11"/>
        <v>4815</v>
      </c>
      <c r="AG17" s="152">
        <f t="shared" ca="1" si="11"/>
        <v>4949</v>
      </c>
      <c r="AH17" s="152">
        <f t="shared" ca="1" si="11"/>
        <v>5059</v>
      </c>
      <c r="AI17" s="152">
        <f t="shared" ca="1" si="11"/>
        <v>5152</v>
      </c>
      <c r="AJ17" s="152">
        <f t="shared" ca="1" si="11"/>
        <v>5226</v>
      </c>
      <c r="AK17" s="152">
        <f t="shared" ca="1" si="11"/>
        <v>5286</v>
      </c>
      <c r="AL17" s="152">
        <f t="shared" ca="1" si="11"/>
        <v>5334</v>
      </c>
      <c r="AM17" s="152">
        <f t="shared" ca="1" si="11"/>
        <v>5375</v>
      </c>
      <c r="AN17" s="152">
        <f t="shared" ca="1" si="11"/>
        <v>5405</v>
      </c>
      <c r="AO17" s="152">
        <f t="shared" ca="1" si="11"/>
        <v>5429</v>
      </c>
      <c r="AP17" s="152">
        <f t="shared" ca="1" si="11"/>
        <v>5449</v>
      </c>
      <c r="AQ17" s="152">
        <f t="shared" ca="1" si="11"/>
        <v>5463</v>
      </c>
      <c r="AR17" s="152">
        <f t="shared" ca="1" si="11"/>
        <v>5475</v>
      </c>
      <c r="AS17" s="152">
        <f t="shared" ca="1" si="11"/>
        <v>5486</v>
      </c>
      <c r="AT17" s="152">
        <f t="shared" ca="1" si="11"/>
        <v>5493</v>
      </c>
      <c r="AU17" s="152">
        <f t="shared" ca="1" si="11"/>
        <v>5499</v>
      </c>
      <c r="AV17" s="152">
        <f t="shared" ca="1" si="11"/>
        <v>5504</v>
      </c>
      <c r="AW17" s="152">
        <f t="shared" ca="1" si="11"/>
        <v>5507</v>
      </c>
      <c r="AX17" s="152">
        <f t="shared" ca="1" si="11"/>
        <v>5510</v>
      </c>
      <c r="AY17" s="152">
        <f t="shared" ca="1" si="11"/>
        <v>5511</v>
      </c>
      <c r="AZ17" s="152">
        <f t="shared" ca="1" si="11"/>
        <v>5514</v>
      </c>
      <c r="BA17" s="152">
        <f t="shared" ca="1" si="11"/>
        <v>5515</v>
      </c>
      <c r="BB17" s="152">
        <f t="shared" ca="1" si="11"/>
        <v>5517</v>
      </c>
      <c r="BC17" s="152">
        <f t="shared" ca="1" si="11"/>
        <v>5517</v>
      </c>
      <c r="BD17" s="152">
        <f t="shared" ca="1" si="11"/>
        <v>5519</v>
      </c>
      <c r="BE17" s="152">
        <f t="shared" ca="1" si="11"/>
        <v>5519</v>
      </c>
      <c r="BF17" s="152">
        <f t="shared" ca="1" si="11"/>
        <v>5519</v>
      </c>
      <c r="BG17" s="152">
        <f t="shared" ca="1" si="11"/>
        <v>5519</v>
      </c>
      <c r="BH17" s="152">
        <f t="shared" ca="1" si="11"/>
        <v>5519</v>
      </c>
      <c r="BI17" s="152">
        <f t="shared" ca="1" si="11"/>
        <v>5520</v>
      </c>
      <c r="BJ17" s="152">
        <f t="shared" ca="1" si="11"/>
        <v>5520</v>
      </c>
      <c r="BK17" s="152">
        <f t="shared" ca="1" si="11"/>
        <v>5520</v>
      </c>
      <c r="BL17" s="152">
        <f t="shared" ca="1" si="11"/>
        <v>5520</v>
      </c>
      <c r="BM17" s="152">
        <f t="shared" ca="1" si="11"/>
        <v>5520</v>
      </c>
      <c r="BN17" s="152">
        <f t="shared" ca="1" si="11"/>
        <v>5520</v>
      </c>
      <c r="BO17" s="152">
        <f t="shared" ca="1" si="11"/>
        <v>5520</v>
      </c>
      <c r="BP17" s="152">
        <f t="shared" ref="BP17:BR17" ca="1" si="12">SUM(BP18:BP22)</f>
        <v>5520</v>
      </c>
      <c r="BQ17" s="152">
        <f t="shared" ca="1" si="12"/>
        <v>5520</v>
      </c>
      <c r="BR17" s="153">
        <f t="shared" ca="1" si="12"/>
        <v>5520</v>
      </c>
      <c r="BS17" s="268">
        <f ca="1">SUM(C17:BR17)</f>
        <v>263971</v>
      </c>
    </row>
    <row r="18" spans="2:71" ht="25" customHeight="1" outlineLevel="1">
      <c r="B18" s="23" t="str">
        <f>B12</f>
        <v>FLTE 40GB</v>
      </c>
      <c r="C18" s="40">
        <f>ROUND(('ACQUISITION ASSUMPTIONS FLTE'!$D17*'SUBSCRIBER BASE FLTE'!C$6)*'SUBSCRIBER BASE FLTE'!C$7,0)</f>
        <v>0</v>
      </c>
      <c r="D18" s="40">
        <f>ROUND(('ACQUISITION ASSUMPTIONS FLTE'!$D17*'SUBSCRIBER BASE FLTE'!D$6)*'SUBSCRIBER BASE FLTE'!D$7,0)</f>
        <v>0</v>
      </c>
      <c r="E18" s="40">
        <f>ROUND(('ACQUISITION ASSUMPTIONS FLTE'!$D17*'SUBSCRIBER BASE FLTE'!E$6)*'SUBSCRIBER BASE FLTE'!E$7,0)</f>
        <v>0</v>
      </c>
      <c r="F18" s="40">
        <f>ROUND(('ACQUISITION ASSUMPTIONS FLTE'!$D17*'SUBSCRIBER BASE FLTE'!F$6)*'SUBSCRIBER BASE FLTE'!F$7,0)</f>
        <v>0</v>
      </c>
      <c r="G18" s="40">
        <f>ROUND(('ACQUISITION ASSUMPTIONS FLTE'!$D17*'SUBSCRIBER BASE FLTE'!G$6)*'SUBSCRIBER BASE FLTE'!G$7,0)</f>
        <v>0</v>
      </c>
      <c r="H18" s="40">
        <f>ROUND(('ACQUISITION ASSUMPTIONS FLTE'!$D17*'SUBSCRIBER BASE FLTE'!H$6)*'SUBSCRIBER BASE FLTE'!H$7,0)</f>
        <v>0</v>
      </c>
      <c r="I18" s="40">
        <f>ROUND(('ACQUISITION ASSUMPTIONS FLTE'!$D17*'SUBSCRIBER BASE FLTE'!I$6)*'SUBSCRIBER BASE FLTE'!I$7,0)</f>
        <v>0</v>
      </c>
      <c r="J18" s="40">
        <f>ROUND(('ACQUISITION ASSUMPTIONS FLTE'!$D17*'SUBSCRIBER BASE FLTE'!J$6)*'SUBSCRIBER BASE FLTE'!J$7,0)</f>
        <v>0</v>
      </c>
      <c r="K18" s="40">
        <f ca="1">ROUND(('ACQUISITION ASSUMPTIONS FLTE'!$D17*'SUBSCRIBER BASE FLTE'!K$6)*'SUBSCRIBER BASE FLTE'!K$7,0)</f>
        <v>666</v>
      </c>
      <c r="L18" s="40">
        <f ca="1">ROUND(('ACQUISITION ASSUMPTIONS FLTE'!$D17*'SUBSCRIBER BASE FLTE'!L$6)*'SUBSCRIBER BASE FLTE'!L$7,0)</f>
        <v>691</v>
      </c>
      <c r="M18" s="40">
        <f ca="1">ROUND(('ACQUISITION ASSUMPTIONS FLTE'!$D17*'SUBSCRIBER BASE FLTE'!M$6)*'SUBSCRIBER BASE FLTE'!M$7,0)</f>
        <v>721</v>
      </c>
      <c r="N18" s="40">
        <f ca="1">ROUND(('ACQUISITION ASSUMPTIONS FLTE'!$D17*'SUBSCRIBER BASE FLTE'!N$6)*'SUBSCRIBER BASE FLTE'!N$7,0)</f>
        <v>759</v>
      </c>
      <c r="O18" s="40">
        <f ca="1">ROUND(('ACQUISITION ASSUMPTIONS FLTE'!$D17*'SUBSCRIBER BASE FLTE'!O$6)*'SUBSCRIBER BASE FLTE'!O$7,0)</f>
        <v>805</v>
      </c>
      <c r="P18" s="40">
        <f ca="1">ROUND(('ACQUISITION ASSUMPTIONS FLTE'!$D17*'SUBSCRIBER BASE FLTE'!P$6)*'SUBSCRIBER BASE FLTE'!P$7,0)</f>
        <v>863</v>
      </c>
      <c r="Q18" s="40">
        <f ca="1">ROUND(('ACQUISITION ASSUMPTIONS FLTE'!$D17*'SUBSCRIBER BASE FLTE'!Q$6)*'SUBSCRIBER BASE FLTE'!Q$7,0)</f>
        <v>932</v>
      </c>
      <c r="R18" s="40">
        <f ca="1">ROUND(('ACQUISITION ASSUMPTIONS FLTE'!$D17*'SUBSCRIBER BASE FLTE'!R$6)*'SUBSCRIBER BASE FLTE'!R$7,0)</f>
        <v>1016</v>
      </c>
      <c r="S18" s="40">
        <f ca="1">ROUND(('ACQUISITION ASSUMPTIONS FLTE'!$D17*'SUBSCRIBER BASE FLTE'!S$6)*'SUBSCRIBER BASE FLTE'!S$7,0)</f>
        <v>1115</v>
      </c>
      <c r="T18" s="40">
        <f ca="1">ROUND(('ACQUISITION ASSUMPTIONS FLTE'!$D17*'SUBSCRIBER BASE FLTE'!T$6)*'SUBSCRIBER BASE FLTE'!T$7,0)</f>
        <v>1230</v>
      </c>
      <c r="U18" s="40">
        <f ca="1">ROUND(('ACQUISITION ASSUMPTIONS FLTE'!$D17*'SUBSCRIBER BASE FLTE'!U$6)*'SUBSCRIBER BASE FLTE'!U$7,0)</f>
        <v>1362</v>
      </c>
      <c r="V18" s="40">
        <f ca="1">ROUND(('ACQUISITION ASSUMPTIONS FLTE'!$D17*'SUBSCRIBER BASE FLTE'!V$6)*'SUBSCRIBER BASE FLTE'!V$7,0)</f>
        <v>1509</v>
      </c>
      <c r="W18" s="40">
        <f ca="1">ROUND(('ACQUISITION ASSUMPTIONS FLTE'!$D17*'SUBSCRIBER BASE FLTE'!W$6)*'SUBSCRIBER BASE FLTE'!W$7,0)</f>
        <v>1668</v>
      </c>
      <c r="X18" s="40">
        <f ca="1">ROUND(('ACQUISITION ASSUMPTIONS FLTE'!$D17*'SUBSCRIBER BASE FLTE'!X$6)*'SUBSCRIBER BASE FLTE'!X$7,0)</f>
        <v>1838</v>
      </c>
      <c r="Y18" s="40">
        <f ca="1">ROUND(('ACQUISITION ASSUMPTIONS FLTE'!$D17*'SUBSCRIBER BASE FLTE'!Y$6)*'SUBSCRIBER BASE FLTE'!Y$7,0)</f>
        <v>2013</v>
      </c>
      <c r="Z18" s="40">
        <f ca="1">ROUND(('ACQUISITION ASSUMPTIONS FLTE'!$D17*'SUBSCRIBER BASE FLTE'!Z$6)*'SUBSCRIBER BASE FLTE'!Z$7,0)</f>
        <v>2187</v>
      </c>
      <c r="AA18" s="40">
        <f ca="1">ROUND(('ACQUISITION ASSUMPTIONS FLTE'!$D17*'SUBSCRIBER BASE FLTE'!AA$6)*'SUBSCRIBER BASE FLTE'!AA$7,0)</f>
        <v>2357</v>
      </c>
      <c r="AB18" s="40">
        <f ca="1">ROUND(('ACQUISITION ASSUMPTIONS FLTE'!$D17*'SUBSCRIBER BASE FLTE'!AB$6)*'SUBSCRIBER BASE FLTE'!AB$7,0)</f>
        <v>2516</v>
      </c>
      <c r="AC18" s="40">
        <f ca="1">ROUND(('ACQUISITION ASSUMPTIONS FLTE'!$D17*'SUBSCRIBER BASE FLTE'!AC$6)*'SUBSCRIBER BASE FLTE'!AC$7,0)</f>
        <v>2663</v>
      </c>
      <c r="AD18" s="40">
        <f ca="1">ROUND(('ACQUISITION ASSUMPTIONS FLTE'!$D17*'SUBSCRIBER BASE FLTE'!AD$6)*'SUBSCRIBER BASE FLTE'!AD$7,0)</f>
        <v>2795</v>
      </c>
      <c r="AE18" s="40">
        <f ca="1">ROUND(('ACQUISITION ASSUMPTIONS FLTE'!$D17*'SUBSCRIBER BASE FLTE'!AE$6)*'SUBSCRIBER BASE FLTE'!AE$7,0)</f>
        <v>2910</v>
      </c>
      <c r="AF18" s="40">
        <f ca="1">ROUND(('ACQUISITION ASSUMPTIONS FLTE'!$D17*'SUBSCRIBER BASE FLTE'!AF$6)*'SUBSCRIBER BASE FLTE'!AF$7,0)</f>
        <v>3009</v>
      </c>
      <c r="AG18" s="40">
        <f ca="1">ROUND(('ACQUISITION ASSUMPTIONS FLTE'!$D17*'SUBSCRIBER BASE FLTE'!AG$6)*'SUBSCRIBER BASE FLTE'!AG$7,0)</f>
        <v>3093</v>
      </c>
      <c r="AH18" s="40">
        <f ca="1">ROUND(('ACQUISITION ASSUMPTIONS FLTE'!$D17*'SUBSCRIBER BASE FLTE'!AH$6)*'SUBSCRIBER BASE FLTE'!AH$7,0)</f>
        <v>3162</v>
      </c>
      <c r="AI18" s="40">
        <f ca="1">ROUND(('ACQUISITION ASSUMPTIONS FLTE'!$D17*'SUBSCRIBER BASE FLTE'!AI$6)*'SUBSCRIBER BASE FLTE'!AI$7,0)</f>
        <v>3220</v>
      </c>
      <c r="AJ18" s="40">
        <f ca="1">ROUND(('ACQUISITION ASSUMPTIONS FLTE'!$D17*'SUBSCRIBER BASE FLTE'!AJ$6)*'SUBSCRIBER BASE FLTE'!AJ$7,0)</f>
        <v>3266</v>
      </c>
      <c r="AK18" s="40">
        <f ca="1">ROUND(('ACQUISITION ASSUMPTIONS FLTE'!$D17*'SUBSCRIBER BASE FLTE'!AK$6)*'SUBSCRIBER BASE FLTE'!AK$7,0)</f>
        <v>3304</v>
      </c>
      <c r="AL18" s="40">
        <f ca="1">ROUND(('ACQUISITION ASSUMPTIONS FLTE'!$D17*'SUBSCRIBER BASE FLTE'!AL$6)*'SUBSCRIBER BASE FLTE'!AL$7,0)</f>
        <v>3334</v>
      </c>
      <c r="AM18" s="40">
        <f ca="1">ROUND(('ACQUISITION ASSUMPTIONS FLTE'!$D17*'SUBSCRIBER BASE FLTE'!AM$6)*'SUBSCRIBER BASE FLTE'!AM$7,0)</f>
        <v>3359</v>
      </c>
      <c r="AN18" s="40">
        <f ca="1">ROUND(('ACQUISITION ASSUMPTIONS FLTE'!$D17*'SUBSCRIBER BASE FLTE'!AN$6)*'SUBSCRIBER BASE FLTE'!AN$7,0)</f>
        <v>3378</v>
      </c>
      <c r="AO18" s="40">
        <f ca="1">ROUND(('ACQUISITION ASSUMPTIONS FLTE'!$D17*'SUBSCRIBER BASE FLTE'!AO$6)*'SUBSCRIBER BASE FLTE'!AO$7,0)</f>
        <v>3393</v>
      </c>
      <c r="AP18" s="40">
        <f ca="1">ROUND(('ACQUISITION ASSUMPTIONS FLTE'!$D17*'SUBSCRIBER BASE FLTE'!AP$6)*'SUBSCRIBER BASE FLTE'!AP$7,0)</f>
        <v>3405</v>
      </c>
      <c r="AQ18" s="40">
        <f ca="1">ROUND(('ACQUISITION ASSUMPTIONS FLTE'!$D17*'SUBSCRIBER BASE FLTE'!AQ$6)*'SUBSCRIBER BASE FLTE'!AQ$7,0)</f>
        <v>3415</v>
      </c>
      <c r="AR18" s="40">
        <f ca="1">ROUND(('ACQUISITION ASSUMPTIONS FLTE'!$D17*'SUBSCRIBER BASE FLTE'!AR$6)*'SUBSCRIBER BASE FLTE'!AR$7,0)</f>
        <v>3422</v>
      </c>
      <c r="AS18" s="40">
        <f ca="1">ROUND(('ACQUISITION ASSUMPTIONS FLTE'!$D17*'SUBSCRIBER BASE FLTE'!AS$6)*'SUBSCRIBER BASE FLTE'!AS$7,0)</f>
        <v>3428</v>
      </c>
      <c r="AT18" s="40">
        <f ca="1">ROUND(('ACQUISITION ASSUMPTIONS FLTE'!$D17*'SUBSCRIBER BASE FLTE'!AT$6)*'SUBSCRIBER BASE FLTE'!AT$7,0)</f>
        <v>3433</v>
      </c>
      <c r="AU18" s="40">
        <f ca="1">ROUND(('ACQUISITION ASSUMPTIONS FLTE'!$D17*'SUBSCRIBER BASE FLTE'!AU$6)*'SUBSCRIBER BASE FLTE'!AU$7,0)</f>
        <v>3437</v>
      </c>
      <c r="AV18" s="40">
        <f ca="1">ROUND(('ACQUISITION ASSUMPTIONS FLTE'!$D17*'SUBSCRIBER BASE FLTE'!AV$6)*'SUBSCRIBER BASE FLTE'!AV$7,0)</f>
        <v>3440</v>
      </c>
      <c r="AW18" s="40">
        <f ca="1">ROUND(('ACQUISITION ASSUMPTIONS FLTE'!$D17*'SUBSCRIBER BASE FLTE'!AW$6)*'SUBSCRIBER BASE FLTE'!AW$7,0)</f>
        <v>3442</v>
      </c>
      <c r="AX18" s="40">
        <f ca="1">ROUND(('ACQUISITION ASSUMPTIONS FLTE'!$D17*'SUBSCRIBER BASE FLTE'!AX$6)*'SUBSCRIBER BASE FLTE'!AX$7,0)</f>
        <v>3444</v>
      </c>
      <c r="AY18" s="40">
        <f ca="1">ROUND(('ACQUISITION ASSUMPTIONS FLTE'!$D17*'SUBSCRIBER BASE FLTE'!AY$6)*'SUBSCRIBER BASE FLTE'!AY$7,0)</f>
        <v>3445</v>
      </c>
      <c r="AZ18" s="40">
        <f ca="1">ROUND(('ACQUISITION ASSUMPTIONS FLTE'!$D17*'SUBSCRIBER BASE FLTE'!AZ$6)*'SUBSCRIBER BASE FLTE'!AZ$7,0)</f>
        <v>3446</v>
      </c>
      <c r="BA18" s="40">
        <f ca="1">ROUND(('ACQUISITION ASSUMPTIONS FLTE'!$D17*'SUBSCRIBER BASE FLTE'!BA$6)*'SUBSCRIBER BASE FLTE'!BA$7,0)</f>
        <v>3447</v>
      </c>
      <c r="BB18" s="40">
        <f ca="1">ROUND(('ACQUISITION ASSUMPTIONS FLTE'!$D17*'SUBSCRIBER BASE FLTE'!BB$6)*'SUBSCRIBER BASE FLTE'!BB$7,0)</f>
        <v>3448</v>
      </c>
      <c r="BC18" s="40">
        <f ca="1">ROUND(('ACQUISITION ASSUMPTIONS FLTE'!$D17*'SUBSCRIBER BASE FLTE'!BC$6)*'SUBSCRIBER BASE FLTE'!BC$7,0)</f>
        <v>3448</v>
      </c>
      <c r="BD18" s="40">
        <f ca="1">ROUND(('ACQUISITION ASSUMPTIONS FLTE'!$D17*'SUBSCRIBER BASE FLTE'!BD$6)*'SUBSCRIBER BASE FLTE'!BD$7,0)</f>
        <v>3449</v>
      </c>
      <c r="BE18" s="40">
        <f ca="1">ROUND(('ACQUISITION ASSUMPTIONS FLTE'!$D17*'SUBSCRIBER BASE FLTE'!BE$6)*'SUBSCRIBER BASE FLTE'!BE$7,0)</f>
        <v>3449</v>
      </c>
      <c r="BF18" s="40">
        <f ca="1">ROUND(('ACQUISITION ASSUMPTIONS FLTE'!$D17*'SUBSCRIBER BASE FLTE'!BF$6)*'SUBSCRIBER BASE FLTE'!BF$7,0)</f>
        <v>3449</v>
      </c>
      <c r="BG18" s="40">
        <f ca="1">ROUND(('ACQUISITION ASSUMPTIONS FLTE'!$D17*'SUBSCRIBER BASE FLTE'!BG$6)*'SUBSCRIBER BASE FLTE'!BG$7,0)</f>
        <v>3449</v>
      </c>
      <c r="BH18" s="40">
        <f ca="1">ROUND(('ACQUISITION ASSUMPTIONS FLTE'!$D17*'SUBSCRIBER BASE FLTE'!BH$6)*'SUBSCRIBER BASE FLTE'!BH$7,0)</f>
        <v>3449</v>
      </c>
      <c r="BI18" s="40">
        <f ca="1">ROUND(('ACQUISITION ASSUMPTIONS FLTE'!$D17*'SUBSCRIBER BASE FLTE'!BI$6)*'SUBSCRIBER BASE FLTE'!BI$7,0)</f>
        <v>3450</v>
      </c>
      <c r="BJ18" s="40">
        <f ca="1">ROUND(('ACQUISITION ASSUMPTIONS FLTE'!$D17*'SUBSCRIBER BASE FLTE'!BJ$6)*'SUBSCRIBER BASE FLTE'!BJ$7,0)</f>
        <v>3450</v>
      </c>
      <c r="BK18" s="40">
        <f ca="1">ROUND(('ACQUISITION ASSUMPTIONS FLTE'!$D17*'SUBSCRIBER BASE FLTE'!BK$6)*'SUBSCRIBER BASE FLTE'!BK$7,0)</f>
        <v>3450</v>
      </c>
      <c r="BL18" s="40">
        <f ca="1">ROUND(('ACQUISITION ASSUMPTIONS FLTE'!$D17*'SUBSCRIBER BASE FLTE'!BL$6)*'SUBSCRIBER BASE FLTE'!BL$7,0)</f>
        <v>3450</v>
      </c>
      <c r="BM18" s="40">
        <f ca="1">ROUND(('ACQUISITION ASSUMPTIONS FLTE'!$D17*'SUBSCRIBER BASE FLTE'!BM$6)*'SUBSCRIBER BASE FLTE'!BM$7,0)</f>
        <v>3450</v>
      </c>
      <c r="BN18" s="40">
        <f ca="1">ROUND(('ACQUISITION ASSUMPTIONS FLTE'!$D17*'SUBSCRIBER BASE FLTE'!BN$6)*'SUBSCRIBER BASE FLTE'!BN$7,0)</f>
        <v>3450</v>
      </c>
      <c r="BO18" s="40">
        <f ca="1">ROUND(('ACQUISITION ASSUMPTIONS FLTE'!$D17*'SUBSCRIBER BASE FLTE'!BO$6)*'SUBSCRIBER BASE FLTE'!BO$7,0)</f>
        <v>3450</v>
      </c>
      <c r="BP18" s="40">
        <f ca="1">ROUND(('ACQUISITION ASSUMPTIONS FLTE'!$D17*'SUBSCRIBER BASE FLTE'!BP$6)*'SUBSCRIBER BASE FLTE'!BP$7,0)</f>
        <v>3450</v>
      </c>
      <c r="BQ18" s="40">
        <f ca="1">ROUND(('ACQUISITION ASSUMPTIONS FLTE'!$D17*'SUBSCRIBER BASE FLTE'!BQ$6)*'SUBSCRIBER BASE FLTE'!BQ$7,0)</f>
        <v>3450</v>
      </c>
      <c r="BR18" s="41">
        <f ca="1">ROUND(('ACQUISITION ASSUMPTIONS FLTE'!$D17*'SUBSCRIBER BASE FLTE'!BR$6)*'SUBSCRIBER BASE FLTE'!BR$7,0)</f>
        <v>3450</v>
      </c>
    </row>
    <row r="19" spans="2:71" ht="25" customHeight="1" outlineLevel="1">
      <c r="B19" s="23" t="str">
        <f>B13</f>
        <v>FLTE 100GB</v>
      </c>
      <c r="C19" s="40">
        <f>ROUND(('ACQUISITION ASSUMPTIONS FLTE'!$D18*'SUBSCRIBER BASE FLTE'!C$6)*'SUBSCRIBER BASE FLTE'!C$7,0)</f>
        <v>0</v>
      </c>
      <c r="D19" s="40">
        <f>ROUND(('ACQUISITION ASSUMPTIONS FLTE'!$D18*'SUBSCRIBER BASE FLTE'!D$6)*'SUBSCRIBER BASE FLTE'!D$7,0)</f>
        <v>0</v>
      </c>
      <c r="E19" s="40">
        <f>ROUND(('ACQUISITION ASSUMPTIONS FLTE'!$D18*'SUBSCRIBER BASE FLTE'!E$6)*'SUBSCRIBER BASE FLTE'!E$7,0)</f>
        <v>0</v>
      </c>
      <c r="F19" s="40">
        <f>ROUND(('ACQUISITION ASSUMPTIONS FLTE'!$D18*'SUBSCRIBER BASE FLTE'!F$6)*'SUBSCRIBER BASE FLTE'!F$7,0)</f>
        <v>0</v>
      </c>
      <c r="G19" s="40">
        <f>ROUND(('ACQUISITION ASSUMPTIONS FLTE'!$D18*'SUBSCRIBER BASE FLTE'!G$6)*'SUBSCRIBER BASE FLTE'!G$7,0)</f>
        <v>0</v>
      </c>
      <c r="H19" s="40">
        <f>ROUND(('ACQUISITION ASSUMPTIONS FLTE'!$D18*'SUBSCRIBER BASE FLTE'!H$6)*'SUBSCRIBER BASE FLTE'!H$7,0)</f>
        <v>0</v>
      </c>
      <c r="I19" s="40">
        <f>ROUND(('ACQUISITION ASSUMPTIONS FLTE'!$D18*'SUBSCRIBER BASE FLTE'!I$6)*'SUBSCRIBER BASE FLTE'!I$7,0)</f>
        <v>0</v>
      </c>
      <c r="J19" s="40">
        <f>ROUND(('ACQUISITION ASSUMPTIONS FLTE'!$D18*'SUBSCRIBER BASE FLTE'!J$6)*'SUBSCRIBER BASE FLTE'!J$7,0)</f>
        <v>0</v>
      </c>
      <c r="K19" s="40">
        <f ca="1">ROUND(('ACQUISITION ASSUMPTIONS FLTE'!$D18*'SUBSCRIBER BASE FLTE'!K$6)*'SUBSCRIBER BASE FLTE'!K$7,0)</f>
        <v>200</v>
      </c>
      <c r="L19" s="40">
        <f ca="1">ROUND(('ACQUISITION ASSUMPTIONS FLTE'!$D18*'SUBSCRIBER BASE FLTE'!L$6)*'SUBSCRIBER BASE FLTE'!L$7,0)</f>
        <v>207</v>
      </c>
      <c r="M19" s="40">
        <f ca="1">ROUND(('ACQUISITION ASSUMPTIONS FLTE'!$D18*'SUBSCRIBER BASE FLTE'!M$6)*'SUBSCRIBER BASE FLTE'!M$7,0)</f>
        <v>216</v>
      </c>
      <c r="N19" s="40">
        <f ca="1">ROUND(('ACQUISITION ASSUMPTIONS FLTE'!$D18*'SUBSCRIBER BASE FLTE'!N$6)*'SUBSCRIBER BASE FLTE'!N$7,0)</f>
        <v>228</v>
      </c>
      <c r="O19" s="40">
        <f ca="1">ROUND(('ACQUISITION ASSUMPTIONS FLTE'!$D18*'SUBSCRIBER BASE FLTE'!O$6)*'SUBSCRIBER BASE FLTE'!O$7,0)</f>
        <v>242</v>
      </c>
      <c r="P19" s="40">
        <f ca="1">ROUND(('ACQUISITION ASSUMPTIONS FLTE'!$D18*'SUBSCRIBER BASE FLTE'!P$6)*'SUBSCRIBER BASE FLTE'!P$7,0)</f>
        <v>259</v>
      </c>
      <c r="Q19" s="40">
        <f ca="1">ROUND(('ACQUISITION ASSUMPTIONS FLTE'!$D18*'SUBSCRIBER BASE FLTE'!Q$6)*'SUBSCRIBER BASE FLTE'!Q$7,0)</f>
        <v>280</v>
      </c>
      <c r="R19" s="40">
        <f ca="1">ROUND(('ACQUISITION ASSUMPTIONS FLTE'!$D18*'SUBSCRIBER BASE FLTE'!R$6)*'SUBSCRIBER BASE FLTE'!R$7,0)</f>
        <v>305</v>
      </c>
      <c r="S19" s="40">
        <f ca="1">ROUND(('ACQUISITION ASSUMPTIONS FLTE'!$D18*'SUBSCRIBER BASE FLTE'!S$6)*'SUBSCRIBER BASE FLTE'!S$7,0)</f>
        <v>334</v>
      </c>
      <c r="T19" s="40">
        <f ca="1">ROUND(('ACQUISITION ASSUMPTIONS FLTE'!$D18*'SUBSCRIBER BASE FLTE'!T$6)*'SUBSCRIBER BASE FLTE'!T$7,0)</f>
        <v>369</v>
      </c>
      <c r="U19" s="40">
        <f ca="1">ROUND(('ACQUISITION ASSUMPTIONS FLTE'!$D18*'SUBSCRIBER BASE FLTE'!U$6)*'SUBSCRIBER BASE FLTE'!U$7,0)</f>
        <v>408</v>
      </c>
      <c r="V19" s="40">
        <f ca="1">ROUND(('ACQUISITION ASSUMPTIONS FLTE'!$D18*'SUBSCRIBER BASE FLTE'!V$6)*'SUBSCRIBER BASE FLTE'!V$7,0)</f>
        <v>453</v>
      </c>
      <c r="W19" s="40">
        <f ca="1">ROUND(('ACQUISITION ASSUMPTIONS FLTE'!$D18*'SUBSCRIBER BASE FLTE'!W$6)*'SUBSCRIBER BASE FLTE'!W$7,0)</f>
        <v>501</v>
      </c>
      <c r="X19" s="40">
        <f ca="1">ROUND(('ACQUISITION ASSUMPTIONS FLTE'!$D18*'SUBSCRIBER BASE FLTE'!X$6)*'SUBSCRIBER BASE FLTE'!X$7,0)</f>
        <v>551</v>
      </c>
      <c r="Y19" s="40">
        <f ca="1">ROUND(('ACQUISITION ASSUMPTIONS FLTE'!$D18*'SUBSCRIBER BASE FLTE'!Y$6)*'SUBSCRIBER BASE FLTE'!Y$7,0)</f>
        <v>604</v>
      </c>
      <c r="Z19" s="40">
        <f ca="1">ROUND(('ACQUISITION ASSUMPTIONS FLTE'!$D18*'SUBSCRIBER BASE FLTE'!Z$6)*'SUBSCRIBER BASE FLTE'!Z$7,0)</f>
        <v>656</v>
      </c>
      <c r="AA19" s="40">
        <f ca="1">ROUND(('ACQUISITION ASSUMPTIONS FLTE'!$D18*'SUBSCRIBER BASE FLTE'!AA$6)*'SUBSCRIBER BASE FLTE'!AA$7,0)</f>
        <v>707</v>
      </c>
      <c r="AB19" s="40">
        <f ca="1">ROUND(('ACQUISITION ASSUMPTIONS FLTE'!$D18*'SUBSCRIBER BASE FLTE'!AB$6)*'SUBSCRIBER BASE FLTE'!AB$7,0)</f>
        <v>755</v>
      </c>
      <c r="AC19" s="40">
        <f ca="1">ROUND(('ACQUISITION ASSUMPTIONS FLTE'!$D18*'SUBSCRIBER BASE FLTE'!AC$6)*'SUBSCRIBER BASE FLTE'!AC$7,0)</f>
        <v>799</v>
      </c>
      <c r="AD19" s="40">
        <f ca="1">ROUND(('ACQUISITION ASSUMPTIONS FLTE'!$D18*'SUBSCRIBER BASE FLTE'!AD$6)*'SUBSCRIBER BASE FLTE'!AD$7,0)</f>
        <v>838</v>
      </c>
      <c r="AE19" s="40">
        <f ca="1">ROUND(('ACQUISITION ASSUMPTIONS FLTE'!$D18*'SUBSCRIBER BASE FLTE'!AE$6)*'SUBSCRIBER BASE FLTE'!AE$7,0)</f>
        <v>873</v>
      </c>
      <c r="AF19" s="40">
        <f ca="1">ROUND(('ACQUISITION ASSUMPTIONS FLTE'!$D18*'SUBSCRIBER BASE FLTE'!AF$6)*'SUBSCRIBER BASE FLTE'!AF$7,0)</f>
        <v>903</v>
      </c>
      <c r="AG19" s="40">
        <f ca="1">ROUND(('ACQUISITION ASSUMPTIONS FLTE'!$D18*'SUBSCRIBER BASE FLTE'!AG$6)*'SUBSCRIBER BASE FLTE'!AG$7,0)</f>
        <v>928</v>
      </c>
      <c r="AH19" s="40">
        <f ca="1">ROUND(('ACQUISITION ASSUMPTIONS FLTE'!$D18*'SUBSCRIBER BASE FLTE'!AH$6)*'SUBSCRIBER BASE FLTE'!AH$7,0)</f>
        <v>949</v>
      </c>
      <c r="AI19" s="40">
        <f ca="1">ROUND(('ACQUISITION ASSUMPTIONS FLTE'!$D18*'SUBSCRIBER BASE FLTE'!AI$6)*'SUBSCRIBER BASE FLTE'!AI$7,0)</f>
        <v>966</v>
      </c>
      <c r="AJ19" s="40">
        <f ca="1">ROUND(('ACQUISITION ASSUMPTIONS FLTE'!$D18*'SUBSCRIBER BASE FLTE'!AJ$6)*'SUBSCRIBER BASE FLTE'!AJ$7,0)</f>
        <v>980</v>
      </c>
      <c r="AK19" s="40">
        <f ca="1">ROUND(('ACQUISITION ASSUMPTIONS FLTE'!$D18*'SUBSCRIBER BASE FLTE'!AK$6)*'SUBSCRIBER BASE FLTE'!AK$7,0)</f>
        <v>991</v>
      </c>
      <c r="AL19" s="40">
        <f ca="1">ROUND(('ACQUISITION ASSUMPTIONS FLTE'!$D18*'SUBSCRIBER BASE FLTE'!AL$6)*'SUBSCRIBER BASE FLTE'!AL$7,0)</f>
        <v>1000</v>
      </c>
      <c r="AM19" s="40">
        <f ca="1">ROUND(('ACQUISITION ASSUMPTIONS FLTE'!$D18*'SUBSCRIBER BASE FLTE'!AM$6)*'SUBSCRIBER BASE FLTE'!AM$7,0)</f>
        <v>1008</v>
      </c>
      <c r="AN19" s="40">
        <f ca="1">ROUND(('ACQUISITION ASSUMPTIONS FLTE'!$D18*'SUBSCRIBER BASE FLTE'!AN$6)*'SUBSCRIBER BASE FLTE'!AN$7,0)</f>
        <v>1013</v>
      </c>
      <c r="AO19" s="40">
        <f ca="1">ROUND(('ACQUISITION ASSUMPTIONS FLTE'!$D18*'SUBSCRIBER BASE FLTE'!AO$6)*'SUBSCRIBER BASE FLTE'!AO$7,0)</f>
        <v>1018</v>
      </c>
      <c r="AP19" s="40">
        <f ca="1">ROUND(('ACQUISITION ASSUMPTIONS FLTE'!$D18*'SUBSCRIBER BASE FLTE'!AP$6)*'SUBSCRIBER BASE FLTE'!AP$7,0)</f>
        <v>1022</v>
      </c>
      <c r="AQ19" s="40">
        <f ca="1">ROUND(('ACQUISITION ASSUMPTIONS FLTE'!$D18*'SUBSCRIBER BASE FLTE'!AQ$6)*'SUBSCRIBER BASE FLTE'!AQ$7,0)</f>
        <v>1024</v>
      </c>
      <c r="AR19" s="40">
        <f ca="1">ROUND(('ACQUISITION ASSUMPTIONS FLTE'!$D18*'SUBSCRIBER BASE FLTE'!AR$6)*'SUBSCRIBER BASE FLTE'!AR$7,0)</f>
        <v>1027</v>
      </c>
      <c r="AS19" s="40">
        <f ca="1">ROUND(('ACQUISITION ASSUMPTIONS FLTE'!$D18*'SUBSCRIBER BASE FLTE'!AS$6)*'SUBSCRIBER BASE FLTE'!AS$7,0)</f>
        <v>1029</v>
      </c>
      <c r="AT19" s="40">
        <f ca="1">ROUND(('ACQUISITION ASSUMPTIONS FLTE'!$D18*'SUBSCRIBER BASE FLTE'!AT$6)*'SUBSCRIBER BASE FLTE'!AT$7,0)</f>
        <v>1030</v>
      </c>
      <c r="AU19" s="40">
        <f ca="1">ROUND(('ACQUISITION ASSUMPTIONS FLTE'!$D18*'SUBSCRIBER BASE FLTE'!AU$6)*'SUBSCRIBER BASE FLTE'!AU$7,0)</f>
        <v>1031</v>
      </c>
      <c r="AV19" s="40">
        <f ca="1">ROUND(('ACQUISITION ASSUMPTIONS FLTE'!$D18*'SUBSCRIBER BASE FLTE'!AV$6)*'SUBSCRIBER BASE FLTE'!AV$7,0)</f>
        <v>1032</v>
      </c>
      <c r="AW19" s="40">
        <f ca="1">ROUND(('ACQUISITION ASSUMPTIONS FLTE'!$D18*'SUBSCRIBER BASE FLTE'!AW$6)*'SUBSCRIBER BASE FLTE'!AW$7,0)</f>
        <v>1033</v>
      </c>
      <c r="AX19" s="40">
        <f ca="1">ROUND(('ACQUISITION ASSUMPTIONS FLTE'!$D18*'SUBSCRIBER BASE FLTE'!AX$6)*'SUBSCRIBER BASE FLTE'!AX$7,0)</f>
        <v>1033</v>
      </c>
      <c r="AY19" s="40">
        <f ca="1">ROUND(('ACQUISITION ASSUMPTIONS FLTE'!$D18*'SUBSCRIBER BASE FLTE'!AY$6)*'SUBSCRIBER BASE FLTE'!AY$7,0)</f>
        <v>1033</v>
      </c>
      <c r="AZ19" s="40">
        <f ca="1">ROUND(('ACQUISITION ASSUMPTIONS FLTE'!$D18*'SUBSCRIBER BASE FLTE'!AZ$6)*'SUBSCRIBER BASE FLTE'!AZ$7,0)</f>
        <v>1034</v>
      </c>
      <c r="BA19" s="40">
        <f ca="1">ROUND(('ACQUISITION ASSUMPTIONS FLTE'!$D18*'SUBSCRIBER BASE FLTE'!BA$6)*'SUBSCRIBER BASE FLTE'!BA$7,0)</f>
        <v>1034</v>
      </c>
      <c r="BB19" s="40">
        <f ca="1">ROUND(('ACQUISITION ASSUMPTIONS FLTE'!$D18*'SUBSCRIBER BASE FLTE'!BB$6)*'SUBSCRIBER BASE FLTE'!BB$7,0)</f>
        <v>1034</v>
      </c>
      <c r="BC19" s="40">
        <f ca="1">ROUND(('ACQUISITION ASSUMPTIONS FLTE'!$D18*'SUBSCRIBER BASE FLTE'!BC$6)*'SUBSCRIBER BASE FLTE'!BC$7,0)</f>
        <v>1034</v>
      </c>
      <c r="BD19" s="40">
        <f ca="1">ROUND(('ACQUISITION ASSUMPTIONS FLTE'!$D18*'SUBSCRIBER BASE FLTE'!BD$6)*'SUBSCRIBER BASE FLTE'!BD$7,0)</f>
        <v>1035</v>
      </c>
      <c r="BE19" s="40">
        <f ca="1">ROUND(('ACQUISITION ASSUMPTIONS FLTE'!$D18*'SUBSCRIBER BASE FLTE'!BE$6)*'SUBSCRIBER BASE FLTE'!BE$7,0)</f>
        <v>1035</v>
      </c>
      <c r="BF19" s="40">
        <f ca="1">ROUND(('ACQUISITION ASSUMPTIONS FLTE'!$D18*'SUBSCRIBER BASE FLTE'!BF$6)*'SUBSCRIBER BASE FLTE'!BF$7,0)</f>
        <v>1035</v>
      </c>
      <c r="BG19" s="40">
        <f ca="1">ROUND(('ACQUISITION ASSUMPTIONS FLTE'!$D18*'SUBSCRIBER BASE FLTE'!BG$6)*'SUBSCRIBER BASE FLTE'!BG$7,0)</f>
        <v>1035</v>
      </c>
      <c r="BH19" s="40">
        <f ca="1">ROUND(('ACQUISITION ASSUMPTIONS FLTE'!$D18*'SUBSCRIBER BASE FLTE'!BH$6)*'SUBSCRIBER BASE FLTE'!BH$7,0)</f>
        <v>1035</v>
      </c>
      <c r="BI19" s="40">
        <f ca="1">ROUND(('ACQUISITION ASSUMPTIONS FLTE'!$D18*'SUBSCRIBER BASE FLTE'!BI$6)*'SUBSCRIBER BASE FLTE'!BI$7,0)</f>
        <v>1035</v>
      </c>
      <c r="BJ19" s="40">
        <f ca="1">ROUND(('ACQUISITION ASSUMPTIONS FLTE'!$D18*'SUBSCRIBER BASE FLTE'!BJ$6)*'SUBSCRIBER BASE FLTE'!BJ$7,0)</f>
        <v>1035</v>
      </c>
      <c r="BK19" s="40">
        <f ca="1">ROUND(('ACQUISITION ASSUMPTIONS FLTE'!$D18*'SUBSCRIBER BASE FLTE'!BK$6)*'SUBSCRIBER BASE FLTE'!BK$7,0)</f>
        <v>1035</v>
      </c>
      <c r="BL19" s="40">
        <f ca="1">ROUND(('ACQUISITION ASSUMPTIONS FLTE'!$D18*'SUBSCRIBER BASE FLTE'!BL$6)*'SUBSCRIBER BASE FLTE'!BL$7,0)</f>
        <v>1035</v>
      </c>
      <c r="BM19" s="40">
        <f ca="1">ROUND(('ACQUISITION ASSUMPTIONS FLTE'!$D18*'SUBSCRIBER BASE FLTE'!BM$6)*'SUBSCRIBER BASE FLTE'!BM$7,0)</f>
        <v>1035</v>
      </c>
      <c r="BN19" s="40">
        <f ca="1">ROUND(('ACQUISITION ASSUMPTIONS FLTE'!$D18*'SUBSCRIBER BASE FLTE'!BN$6)*'SUBSCRIBER BASE FLTE'!BN$7,0)</f>
        <v>1035</v>
      </c>
      <c r="BO19" s="40">
        <f ca="1">ROUND(('ACQUISITION ASSUMPTIONS FLTE'!$D18*'SUBSCRIBER BASE FLTE'!BO$6)*'SUBSCRIBER BASE FLTE'!BO$7,0)</f>
        <v>1035</v>
      </c>
      <c r="BP19" s="40">
        <f ca="1">ROUND(('ACQUISITION ASSUMPTIONS FLTE'!$D18*'SUBSCRIBER BASE FLTE'!BP$6)*'SUBSCRIBER BASE FLTE'!BP$7,0)</f>
        <v>1035</v>
      </c>
      <c r="BQ19" s="40">
        <f ca="1">ROUND(('ACQUISITION ASSUMPTIONS FLTE'!$D18*'SUBSCRIBER BASE FLTE'!BQ$6)*'SUBSCRIBER BASE FLTE'!BQ$7,0)</f>
        <v>1035</v>
      </c>
      <c r="BR19" s="41">
        <f ca="1">ROUND(('ACQUISITION ASSUMPTIONS FLTE'!$D18*'SUBSCRIBER BASE FLTE'!BR$6)*'SUBSCRIBER BASE FLTE'!BR$7,0)</f>
        <v>1035</v>
      </c>
    </row>
    <row r="20" spans="2:71" ht="25" customHeight="1" outlineLevel="1">
      <c r="B20" s="23" t="str">
        <f>B14</f>
        <v>FLTE 200GB</v>
      </c>
      <c r="C20" s="40">
        <f>ROUND(('ACQUISITION ASSUMPTIONS FLTE'!$D19*'SUBSCRIBER BASE FLTE'!C$6)*'SUBSCRIBER BASE FLTE'!C$7,0)</f>
        <v>0</v>
      </c>
      <c r="D20" s="40">
        <f>ROUND(('ACQUISITION ASSUMPTIONS FLTE'!$D19*'SUBSCRIBER BASE FLTE'!D$6)*'SUBSCRIBER BASE FLTE'!D$7,0)</f>
        <v>0</v>
      </c>
      <c r="E20" s="40">
        <f>ROUND(('ACQUISITION ASSUMPTIONS FLTE'!$D19*'SUBSCRIBER BASE FLTE'!E$6)*'SUBSCRIBER BASE FLTE'!E$7,0)</f>
        <v>0</v>
      </c>
      <c r="F20" s="40">
        <f>ROUND(('ACQUISITION ASSUMPTIONS FLTE'!$D19*'SUBSCRIBER BASE FLTE'!F$6)*'SUBSCRIBER BASE FLTE'!F$7,0)</f>
        <v>0</v>
      </c>
      <c r="G20" s="40">
        <f>ROUND(('ACQUISITION ASSUMPTIONS FLTE'!$D19*'SUBSCRIBER BASE FLTE'!G$6)*'SUBSCRIBER BASE FLTE'!G$7,0)</f>
        <v>0</v>
      </c>
      <c r="H20" s="40">
        <f>ROUND(('ACQUISITION ASSUMPTIONS FLTE'!$D19*'SUBSCRIBER BASE FLTE'!H$6)*'SUBSCRIBER BASE FLTE'!H$7,0)</f>
        <v>0</v>
      </c>
      <c r="I20" s="40">
        <f>ROUND(('ACQUISITION ASSUMPTIONS FLTE'!$D19*'SUBSCRIBER BASE FLTE'!I$6)*'SUBSCRIBER BASE FLTE'!I$7,0)</f>
        <v>0</v>
      </c>
      <c r="J20" s="40">
        <f>ROUND(('ACQUISITION ASSUMPTIONS FLTE'!$D19*'SUBSCRIBER BASE FLTE'!J$6)*'SUBSCRIBER BASE FLTE'!J$7,0)</f>
        <v>0</v>
      </c>
      <c r="K20" s="40">
        <f ca="1">ROUND(('ACQUISITION ASSUMPTIONS FLTE'!$D19*'SUBSCRIBER BASE FLTE'!K$6)*'SUBSCRIBER BASE FLTE'!K$7,0)</f>
        <v>133</v>
      </c>
      <c r="L20" s="40">
        <f ca="1">ROUND(('ACQUISITION ASSUMPTIONS FLTE'!$D19*'SUBSCRIBER BASE FLTE'!L$6)*'SUBSCRIBER BASE FLTE'!L$7,0)</f>
        <v>138</v>
      </c>
      <c r="M20" s="40">
        <f ca="1">ROUND(('ACQUISITION ASSUMPTIONS FLTE'!$D19*'SUBSCRIBER BASE FLTE'!M$6)*'SUBSCRIBER BASE FLTE'!M$7,0)</f>
        <v>144</v>
      </c>
      <c r="N20" s="40">
        <f ca="1">ROUND(('ACQUISITION ASSUMPTIONS FLTE'!$D19*'SUBSCRIBER BASE FLTE'!N$6)*'SUBSCRIBER BASE FLTE'!N$7,0)</f>
        <v>152</v>
      </c>
      <c r="O20" s="40">
        <f ca="1">ROUND(('ACQUISITION ASSUMPTIONS FLTE'!$D19*'SUBSCRIBER BASE FLTE'!O$6)*'SUBSCRIBER BASE FLTE'!O$7,0)</f>
        <v>161</v>
      </c>
      <c r="P20" s="40">
        <f ca="1">ROUND(('ACQUISITION ASSUMPTIONS FLTE'!$D19*'SUBSCRIBER BASE FLTE'!P$6)*'SUBSCRIBER BASE FLTE'!P$7,0)</f>
        <v>173</v>
      </c>
      <c r="Q20" s="40">
        <f ca="1">ROUND(('ACQUISITION ASSUMPTIONS FLTE'!$D19*'SUBSCRIBER BASE FLTE'!Q$6)*'SUBSCRIBER BASE FLTE'!Q$7,0)</f>
        <v>186</v>
      </c>
      <c r="R20" s="40">
        <f ca="1">ROUND(('ACQUISITION ASSUMPTIONS FLTE'!$D19*'SUBSCRIBER BASE FLTE'!R$6)*'SUBSCRIBER BASE FLTE'!R$7,0)</f>
        <v>203</v>
      </c>
      <c r="S20" s="40">
        <f ca="1">ROUND(('ACQUISITION ASSUMPTIONS FLTE'!$D19*'SUBSCRIBER BASE FLTE'!S$6)*'SUBSCRIBER BASE FLTE'!S$7,0)</f>
        <v>223</v>
      </c>
      <c r="T20" s="40">
        <f ca="1">ROUND(('ACQUISITION ASSUMPTIONS FLTE'!$D19*'SUBSCRIBER BASE FLTE'!T$6)*'SUBSCRIBER BASE FLTE'!T$7,0)</f>
        <v>246</v>
      </c>
      <c r="U20" s="40">
        <f ca="1">ROUND(('ACQUISITION ASSUMPTIONS FLTE'!$D19*'SUBSCRIBER BASE FLTE'!U$6)*'SUBSCRIBER BASE FLTE'!U$7,0)</f>
        <v>272</v>
      </c>
      <c r="V20" s="40">
        <f ca="1">ROUND(('ACQUISITION ASSUMPTIONS FLTE'!$D19*'SUBSCRIBER BASE FLTE'!V$6)*'SUBSCRIBER BASE FLTE'!V$7,0)</f>
        <v>302</v>
      </c>
      <c r="W20" s="40">
        <f ca="1">ROUND(('ACQUISITION ASSUMPTIONS FLTE'!$D19*'SUBSCRIBER BASE FLTE'!W$6)*'SUBSCRIBER BASE FLTE'!W$7,0)</f>
        <v>334</v>
      </c>
      <c r="X20" s="40">
        <f ca="1">ROUND(('ACQUISITION ASSUMPTIONS FLTE'!$D19*'SUBSCRIBER BASE FLTE'!X$6)*'SUBSCRIBER BASE FLTE'!X$7,0)</f>
        <v>368</v>
      </c>
      <c r="Y20" s="40">
        <f ca="1">ROUND(('ACQUISITION ASSUMPTIONS FLTE'!$D19*'SUBSCRIBER BASE FLTE'!Y$6)*'SUBSCRIBER BASE FLTE'!Y$7,0)</f>
        <v>403</v>
      </c>
      <c r="Z20" s="40">
        <f ca="1">ROUND(('ACQUISITION ASSUMPTIONS FLTE'!$D19*'SUBSCRIBER BASE FLTE'!Z$6)*'SUBSCRIBER BASE FLTE'!Z$7,0)</f>
        <v>437</v>
      </c>
      <c r="AA20" s="40">
        <f ca="1">ROUND(('ACQUISITION ASSUMPTIONS FLTE'!$D19*'SUBSCRIBER BASE FLTE'!AA$6)*'SUBSCRIBER BASE FLTE'!AA$7,0)</f>
        <v>471</v>
      </c>
      <c r="AB20" s="40">
        <f ca="1">ROUND(('ACQUISITION ASSUMPTIONS FLTE'!$D19*'SUBSCRIBER BASE FLTE'!AB$6)*'SUBSCRIBER BASE FLTE'!AB$7,0)</f>
        <v>503</v>
      </c>
      <c r="AC20" s="40">
        <f ca="1">ROUND(('ACQUISITION ASSUMPTIONS FLTE'!$D19*'SUBSCRIBER BASE FLTE'!AC$6)*'SUBSCRIBER BASE FLTE'!AC$7,0)</f>
        <v>533</v>
      </c>
      <c r="AD20" s="40">
        <f ca="1">ROUND(('ACQUISITION ASSUMPTIONS FLTE'!$D19*'SUBSCRIBER BASE FLTE'!AD$6)*'SUBSCRIBER BASE FLTE'!AD$7,0)</f>
        <v>559</v>
      </c>
      <c r="AE20" s="40">
        <f ca="1">ROUND(('ACQUISITION ASSUMPTIONS FLTE'!$D19*'SUBSCRIBER BASE FLTE'!AE$6)*'SUBSCRIBER BASE FLTE'!AE$7,0)</f>
        <v>582</v>
      </c>
      <c r="AF20" s="40">
        <f ca="1">ROUND(('ACQUISITION ASSUMPTIONS FLTE'!$D19*'SUBSCRIBER BASE FLTE'!AF$6)*'SUBSCRIBER BASE FLTE'!AF$7,0)</f>
        <v>602</v>
      </c>
      <c r="AG20" s="40">
        <f ca="1">ROUND(('ACQUISITION ASSUMPTIONS FLTE'!$D19*'SUBSCRIBER BASE FLTE'!AG$6)*'SUBSCRIBER BASE FLTE'!AG$7,0)</f>
        <v>619</v>
      </c>
      <c r="AH20" s="40">
        <f ca="1">ROUND(('ACQUISITION ASSUMPTIONS FLTE'!$D19*'SUBSCRIBER BASE FLTE'!AH$6)*'SUBSCRIBER BASE FLTE'!AH$7,0)</f>
        <v>632</v>
      </c>
      <c r="AI20" s="40">
        <f ca="1">ROUND(('ACQUISITION ASSUMPTIONS FLTE'!$D19*'SUBSCRIBER BASE FLTE'!AI$6)*'SUBSCRIBER BASE FLTE'!AI$7,0)</f>
        <v>644</v>
      </c>
      <c r="AJ20" s="40">
        <f ca="1">ROUND(('ACQUISITION ASSUMPTIONS FLTE'!$D19*'SUBSCRIBER BASE FLTE'!AJ$6)*'SUBSCRIBER BASE FLTE'!AJ$7,0)</f>
        <v>653</v>
      </c>
      <c r="AK20" s="40">
        <f ca="1">ROUND(('ACQUISITION ASSUMPTIONS FLTE'!$D19*'SUBSCRIBER BASE FLTE'!AK$6)*'SUBSCRIBER BASE FLTE'!AK$7,0)</f>
        <v>661</v>
      </c>
      <c r="AL20" s="40">
        <f ca="1">ROUND(('ACQUISITION ASSUMPTIONS FLTE'!$D19*'SUBSCRIBER BASE FLTE'!AL$6)*'SUBSCRIBER BASE FLTE'!AL$7,0)</f>
        <v>667</v>
      </c>
      <c r="AM20" s="40">
        <f ca="1">ROUND(('ACQUISITION ASSUMPTIONS FLTE'!$D19*'SUBSCRIBER BASE FLTE'!AM$6)*'SUBSCRIBER BASE FLTE'!AM$7,0)</f>
        <v>672</v>
      </c>
      <c r="AN20" s="40">
        <f ca="1">ROUND(('ACQUISITION ASSUMPTIONS FLTE'!$D19*'SUBSCRIBER BASE FLTE'!AN$6)*'SUBSCRIBER BASE FLTE'!AN$7,0)</f>
        <v>676</v>
      </c>
      <c r="AO20" s="40">
        <f ca="1">ROUND(('ACQUISITION ASSUMPTIONS FLTE'!$D19*'SUBSCRIBER BASE FLTE'!AO$6)*'SUBSCRIBER BASE FLTE'!AO$7,0)</f>
        <v>679</v>
      </c>
      <c r="AP20" s="40">
        <f ca="1">ROUND(('ACQUISITION ASSUMPTIONS FLTE'!$D19*'SUBSCRIBER BASE FLTE'!AP$6)*'SUBSCRIBER BASE FLTE'!AP$7,0)</f>
        <v>681</v>
      </c>
      <c r="AQ20" s="40">
        <f ca="1">ROUND(('ACQUISITION ASSUMPTIONS FLTE'!$D19*'SUBSCRIBER BASE FLTE'!AQ$6)*'SUBSCRIBER BASE FLTE'!AQ$7,0)</f>
        <v>683</v>
      </c>
      <c r="AR20" s="40">
        <f ca="1">ROUND(('ACQUISITION ASSUMPTIONS FLTE'!$D19*'SUBSCRIBER BASE FLTE'!AR$6)*'SUBSCRIBER BASE FLTE'!AR$7,0)</f>
        <v>684</v>
      </c>
      <c r="AS20" s="40">
        <f ca="1">ROUND(('ACQUISITION ASSUMPTIONS FLTE'!$D19*'SUBSCRIBER BASE FLTE'!AS$6)*'SUBSCRIBER BASE FLTE'!AS$7,0)</f>
        <v>686</v>
      </c>
      <c r="AT20" s="40">
        <f ca="1">ROUND(('ACQUISITION ASSUMPTIONS FLTE'!$D19*'SUBSCRIBER BASE FLTE'!AT$6)*'SUBSCRIBER BASE FLTE'!AT$7,0)</f>
        <v>687</v>
      </c>
      <c r="AU20" s="40">
        <f ca="1">ROUND(('ACQUISITION ASSUMPTIONS FLTE'!$D19*'SUBSCRIBER BASE FLTE'!AU$6)*'SUBSCRIBER BASE FLTE'!AU$7,0)</f>
        <v>687</v>
      </c>
      <c r="AV20" s="40">
        <f ca="1">ROUND(('ACQUISITION ASSUMPTIONS FLTE'!$D19*'SUBSCRIBER BASE FLTE'!AV$6)*'SUBSCRIBER BASE FLTE'!AV$7,0)</f>
        <v>688</v>
      </c>
      <c r="AW20" s="40">
        <f ca="1">ROUND(('ACQUISITION ASSUMPTIONS FLTE'!$D19*'SUBSCRIBER BASE FLTE'!AW$6)*'SUBSCRIBER BASE FLTE'!AW$7,0)</f>
        <v>688</v>
      </c>
      <c r="AX20" s="40">
        <f ca="1">ROUND(('ACQUISITION ASSUMPTIONS FLTE'!$D19*'SUBSCRIBER BASE FLTE'!AX$6)*'SUBSCRIBER BASE FLTE'!AX$7,0)</f>
        <v>689</v>
      </c>
      <c r="AY20" s="40">
        <f ca="1">ROUND(('ACQUISITION ASSUMPTIONS FLTE'!$D19*'SUBSCRIBER BASE FLTE'!AY$6)*'SUBSCRIBER BASE FLTE'!AY$7,0)</f>
        <v>689</v>
      </c>
      <c r="AZ20" s="40">
        <f ca="1">ROUND(('ACQUISITION ASSUMPTIONS FLTE'!$D19*'SUBSCRIBER BASE FLTE'!AZ$6)*'SUBSCRIBER BASE FLTE'!AZ$7,0)</f>
        <v>689</v>
      </c>
      <c r="BA20" s="40">
        <f ca="1">ROUND(('ACQUISITION ASSUMPTIONS FLTE'!$D19*'SUBSCRIBER BASE FLTE'!BA$6)*'SUBSCRIBER BASE FLTE'!BA$7,0)</f>
        <v>689</v>
      </c>
      <c r="BB20" s="40">
        <f ca="1">ROUND(('ACQUISITION ASSUMPTIONS FLTE'!$D19*'SUBSCRIBER BASE FLTE'!BB$6)*'SUBSCRIBER BASE FLTE'!BB$7,0)</f>
        <v>690</v>
      </c>
      <c r="BC20" s="40">
        <f ca="1">ROUND(('ACQUISITION ASSUMPTIONS FLTE'!$D19*'SUBSCRIBER BASE FLTE'!BC$6)*'SUBSCRIBER BASE FLTE'!BC$7,0)</f>
        <v>690</v>
      </c>
      <c r="BD20" s="40">
        <f ca="1">ROUND(('ACQUISITION ASSUMPTIONS FLTE'!$D19*'SUBSCRIBER BASE FLTE'!BD$6)*'SUBSCRIBER BASE FLTE'!BD$7,0)</f>
        <v>690</v>
      </c>
      <c r="BE20" s="40">
        <f ca="1">ROUND(('ACQUISITION ASSUMPTIONS FLTE'!$D19*'SUBSCRIBER BASE FLTE'!BE$6)*'SUBSCRIBER BASE FLTE'!BE$7,0)</f>
        <v>690</v>
      </c>
      <c r="BF20" s="40">
        <f ca="1">ROUND(('ACQUISITION ASSUMPTIONS FLTE'!$D19*'SUBSCRIBER BASE FLTE'!BF$6)*'SUBSCRIBER BASE FLTE'!BF$7,0)</f>
        <v>690</v>
      </c>
      <c r="BG20" s="40">
        <f ca="1">ROUND(('ACQUISITION ASSUMPTIONS FLTE'!$D19*'SUBSCRIBER BASE FLTE'!BG$6)*'SUBSCRIBER BASE FLTE'!BG$7,0)</f>
        <v>690</v>
      </c>
      <c r="BH20" s="40">
        <f ca="1">ROUND(('ACQUISITION ASSUMPTIONS FLTE'!$D19*'SUBSCRIBER BASE FLTE'!BH$6)*'SUBSCRIBER BASE FLTE'!BH$7,0)</f>
        <v>690</v>
      </c>
      <c r="BI20" s="40">
        <f ca="1">ROUND(('ACQUISITION ASSUMPTIONS FLTE'!$D19*'SUBSCRIBER BASE FLTE'!BI$6)*'SUBSCRIBER BASE FLTE'!BI$7,0)</f>
        <v>690</v>
      </c>
      <c r="BJ20" s="40">
        <f ca="1">ROUND(('ACQUISITION ASSUMPTIONS FLTE'!$D19*'SUBSCRIBER BASE FLTE'!BJ$6)*'SUBSCRIBER BASE FLTE'!BJ$7,0)</f>
        <v>690</v>
      </c>
      <c r="BK20" s="40">
        <f ca="1">ROUND(('ACQUISITION ASSUMPTIONS FLTE'!$D19*'SUBSCRIBER BASE FLTE'!BK$6)*'SUBSCRIBER BASE FLTE'!BK$7,0)</f>
        <v>690</v>
      </c>
      <c r="BL20" s="40">
        <f ca="1">ROUND(('ACQUISITION ASSUMPTIONS FLTE'!$D19*'SUBSCRIBER BASE FLTE'!BL$6)*'SUBSCRIBER BASE FLTE'!BL$7,0)</f>
        <v>690</v>
      </c>
      <c r="BM20" s="40">
        <f ca="1">ROUND(('ACQUISITION ASSUMPTIONS FLTE'!$D19*'SUBSCRIBER BASE FLTE'!BM$6)*'SUBSCRIBER BASE FLTE'!BM$7,0)</f>
        <v>690</v>
      </c>
      <c r="BN20" s="40">
        <f ca="1">ROUND(('ACQUISITION ASSUMPTIONS FLTE'!$D19*'SUBSCRIBER BASE FLTE'!BN$6)*'SUBSCRIBER BASE FLTE'!BN$7,0)</f>
        <v>690</v>
      </c>
      <c r="BO20" s="40">
        <f ca="1">ROUND(('ACQUISITION ASSUMPTIONS FLTE'!$D19*'SUBSCRIBER BASE FLTE'!BO$6)*'SUBSCRIBER BASE FLTE'!BO$7,0)</f>
        <v>690</v>
      </c>
      <c r="BP20" s="40">
        <f ca="1">ROUND(('ACQUISITION ASSUMPTIONS FLTE'!$D19*'SUBSCRIBER BASE FLTE'!BP$6)*'SUBSCRIBER BASE FLTE'!BP$7,0)</f>
        <v>690</v>
      </c>
      <c r="BQ20" s="40">
        <f ca="1">ROUND(('ACQUISITION ASSUMPTIONS FLTE'!$D19*'SUBSCRIBER BASE FLTE'!BQ$6)*'SUBSCRIBER BASE FLTE'!BQ$7,0)</f>
        <v>690</v>
      </c>
      <c r="BR20" s="41">
        <f ca="1">ROUND(('ACQUISITION ASSUMPTIONS FLTE'!$D19*'SUBSCRIBER BASE FLTE'!BR$6)*'SUBSCRIBER BASE FLTE'!BR$7,0)</f>
        <v>690</v>
      </c>
    </row>
    <row r="21" spans="2:71" ht="25" customHeight="1" outlineLevel="1">
      <c r="B21" s="23" t="str">
        <f>B15</f>
        <v>FLTE 400GB</v>
      </c>
      <c r="C21" s="40">
        <f>ROUND(('ACQUISITION ASSUMPTIONS FLTE'!$D20*'SUBSCRIBER BASE FLTE'!C$6)*'SUBSCRIBER BASE FLTE'!C$7,0)</f>
        <v>0</v>
      </c>
      <c r="D21" s="40">
        <f>ROUND(('ACQUISITION ASSUMPTIONS FLTE'!$D20*'SUBSCRIBER BASE FLTE'!D$6)*'SUBSCRIBER BASE FLTE'!D$7,0)</f>
        <v>0</v>
      </c>
      <c r="E21" s="40">
        <f>ROUND(('ACQUISITION ASSUMPTIONS FLTE'!$D20*'SUBSCRIBER BASE FLTE'!E$6)*'SUBSCRIBER BASE FLTE'!E$7,0)</f>
        <v>0</v>
      </c>
      <c r="F21" s="40">
        <f>ROUND(('ACQUISITION ASSUMPTIONS FLTE'!$D20*'SUBSCRIBER BASE FLTE'!F$6)*'SUBSCRIBER BASE FLTE'!F$7,0)</f>
        <v>0</v>
      </c>
      <c r="G21" s="40">
        <f>ROUND(('ACQUISITION ASSUMPTIONS FLTE'!$D20*'SUBSCRIBER BASE FLTE'!G$6)*'SUBSCRIBER BASE FLTE'!G$7,0)</f>
        <v>0</v>
      </c>
      <c r="H21" s="40">
        <f>ROUND(('ACQUISITION ASSUMPTIONS FLTE'!$D20*'SUBSCRIBER BASE FLTE'!H$6)*'SUBSCRIBER BASE FLTE'!H$7,0)</f>
        <v>0</v>
      </c>
      <c r="I21" s="40">
        <f>ROUND(('ACQUISITION ASSUMPTIONS FLTE'!$D20*'SUBSCRIBER BASE FLTE'!I$6)*'SUBSCRIBER BASE FLTE'!I$7,0)</f>
        <v>0</v>
      </c>
      <c r="J21" s="40">
        <f>ROUND(('ACQUISITION ASSUMPTIONS FLTE'!$D20*'SUBSCRIBER BASE FLTE'!J$6)*'SUBSCRIBER BASE FLTE'!J$7,0)</f>
        <v>0</v>
      </c>
      <c r="K21" s="40">
        <f ca="1">ROUND(('ACQUISITION ASSUMPTIONS FLTE'!$D20*'SUBSCRIBER BASE FLTE'!K$6)*'SUBSCRIBER BASE FLTE'!K$7,0)</f>
        <v>67</v>
      </c>
      <c r="L21" s="40">
        <f ca="1">ROUND(('ACQUISITION ASSUMPTIONS FLTE'!$D20*'SUBSCRIBER BASE FLTE'!L$6)*'SUBSCRIBER BASE FLTE'!L$7,0)</f>
        <v>69</v>
      </c>
      <c r="M21" s="40">
        <f ca="1">ROUND(('ACQUISITION ASSUMPTIONS FLTE'!$D20*'SUBSCRIBER BASE FLTE'!M$6)*'SUBSCRIBER BASE FLTE'!M$7,0)</f>
        <v>72</v>
      </c>
      <c r="N21" s="40">
        <f ca="1">ROUND(('ACQUISITION ASSUMPTIONS FLTE'!$D20*'SUBSCRIBER BASE FLTE'!N$6)*'SUBSCRIBER BASE FLTE'!N$7,0)</f>
        <v>76</v>
      </c>
      <c r="O21" s="40">
        <f ca="1">ROUND(('ACQUISITION ASSUMPTIONS FLTE'!$D20*'SUBSCRIBER BASE FLTE'!O$6)*'SUBSCRIBER BASE FLTE'!O$7,0)</f>
        <v>81</v>
      </c>
      <c r="P21" s="40">
        <f ca="1">ROUND(('ACQUISITION ASSUMPTIONS FLTE'!$D20*'SUBSCRIBER BASE FLTE'!P$6)*'SUBSCRIBER BASE FLTE'!P$7,0)</f>
        <v>86</v>
      </c>
      <c r="Q21" s="40">
        <f ca="1">ROUND(('ACQUISITION ASSUMPTIONS FLTE'!$D20*'SUBSCRIBER BASE FLTE'!Q$6)*'SUBSCRIBER BASE FLTE'!Q$7,0)</f>
        <v>93</v>
      </c>
      <c r="R21" s="40">
        <f ca="1">ROUND(('ACQUISITION ASSUMPTIONS FLTE'!$D20*'SUBSCRIBER BASE FLTE'!R$6)*'SUBSCRIBER BASE FLTE'!R$7,0)</f>
        <v>102</v>
      </c>
      <c r="S21" s="40">
        <f ca="1">ROUND(('ACQUISITION ASSUMPTIONS FLTE'!$D20*'SUBSCRIBER BASE FLTE'!S$6)*'SUBSCRIBER BASE FLTE'!S$7,0)</f>
        <v>111</v>
      </c>
      <c r="T21" s="40">
        <f ca="1">ROUND(('ACQUISITION ASSUMPTIONS FLTE'!$D20*'SUBSCRIBER BASE FLTE'!T$6)*'SUBSCRIBER BASE FLTE'!T$7,0)</f>
        <v>123</v>
      </c>
      <c r="U21" s="40">
        <f ca="1">ROUND(('ACQUISITION ASSUMPTIONS FLTE'!$D20*'SUBSCRIBER BASE FLTE'!U$6)*'SUBSCRIBER BASE FLTE'!U$7,0)</f>
        <v>136</v>
      </c>
      <c r="V21" s="40">
        <f ca="1">ROUND(('ACQUISITION ASSUMPTIONS FLTE'!$D20*'SUBSCRIBER BASE FLTE'!V$6)*'SUBSCRIBER BASE FLTE'!V$7,0)</f>
        <v>151</v>
      </c>
      <c r="W21" s="40">
        <f ca="1">ROUND(('ACQUISITION ASSUMPTIONS FLTE'!$D20*'SUBSCRIBER BASE FLTE'!W$6)*'SUBSCRIBER BASE FLTE'!W$7,0)</f>
        <v>167</v>
      </c>
      <c r="X21" s="40">
        <f ca="1">ROUND(('ACQUISITION ASSUMPTIONS FLTE'!$D20*'SUBSCRIBER BASE FLTE'!X$6)*'SUBSCRIBER BASE FLTE'!X$7,0)</f>
        <v>184</v>
      </c>
      <c r="Y21" s="40">
        <f ca="1">ROUND(('ACQUISITION ASSUMPTIONS FLTE'!$D20*'SUBSCRIBER BASE FLTE'!Y$6)*'SUBSCRIBER BASE FLTE'!Y$7,0)</f>
        <v>201</v>
      </c>
      <c r="Z21" s="40">
        <f ca="1">ROUND(('ACQUISITION ASSUMPTIONS FLTE'!$D20*'SUBSCRIBER BASE FLTE'!Z$6)*'SUBSCRIBER BASE FLTE'!Z$7,0)</f>
        <v>219</v>
      </c>
      <c r="AA21" s="40">
        <f ca="1">ROUND(('ACQUISITION ASSUMPTIONS FLTE'!$D20*'SUBSCRIBER BASE FLTE'!AA$6)*'SUBSCRIBER BASE FLTE'!AA$7,0)</f>
        <v>236</v>
      </c>
      <c r="AB21" s="40">
        <f ca="1">ROUND(('ACQUISITION ASSUMPTIONS FLTE'!$D20*'SUBSCRIBER BASE FLTE'!AB$6)*'SUBSCRIBER BASE FLTE'!AB$7,0)</f>
        <v>252</v>
      </c>
      <c r="AC21" s="40">
        <f ca="1">ROUND(('ACQUISITION ASSUMPTIONS FLTE'!$D20*'SUBSCRIBER BASE FLTE'!AC$6)*'SUBSCRIBER BASE FLTE'!AC$7,0)</f>
        <v>266</v>
      </c>
      <c r="AD21" s="40">
        <f ca="1">ROUND(('ACQUISITION ASSUMPTIONS FLTE'!$D20*'SUBSCRIBER BASE FLTE'!AD$6)*'SUBSCRIBER BASE FLTE'!AD$7,0)</f>
        <v>279</v>
      </c>
      <c r="AE21" s="40">
        <f ca="1">ROUND(('ACQUISITION ASSUMPTIONS FLTE'!$D20*'SUBSCRIBER BASE FLTE'!AE$6)*'SUBSCRIBER BASE FLTE'!AE$7,0)</f>
        <v>291</v>
      </c>
      <c r="AF21" s="40">
        <f ca="1">ROUND(('ACQUISITION ASSUMPTIONS FLTE'!$D20*'SUBSCRIBER BASE FLTE'!AF$6)*'SUBSCRIBER BASE FLTE'!AF$7,0)</f>
        <v>301</v>
      </c>
      <c r="AG21" s="40">
        <f ca="1">ROUND(('ACQUISITION ASSUMPTIONS FLTE'!$D20*'SUBSCRIBER BASE FLTE'!AG$6)*'SUBSCRIBER BASE FLTE'!AG$7,0)</f>
        <v>309</v>
      </c>
      <c r="AH21" s="40">
        <f ca="1">ROUND(('ACQUISITION ASSUMPTIONS FLTE'!$D20*'SUBSCRIBER BASE FLTE'!AH$6)*'SUBSCRIBER BASE FLTE'!AH$7,0)</f>
        <v>316</v>
      </c>
      <c r="AI21" s="40">
        <f ca="1">ROUND(('ACQUISITION ASSUMPTIONS FLTE'!$D20*'SUBSCRIBER BASE FLTE'!AI$6)*'SUBSCRIBER BASE FLTE'!AI$7,0)</f>
        <v>322</v>
      </c>
      <c r="AJ21" s="40">
        <f ca="1">ROUND(('ACQUISITION ASSUMPTIONS FLTE'!$D20*'SUBSCRIBER BASE FLTE'!AJ$6)*'SUBSCRIBER BASE FLTE'!AJ$7,0)</f>
        <v>327</v>
      </c>
      <c r="AK21" s="40">
        <f ca="1">ROUND(('ACQUISITION ASSUMPTIONS FLTE'!$D20*'SUBSCRIBER BASE FLTE'!AK$6)*'SUBSCRIBER BASE FLTE'!AK$7,0)</f>
        <v>330</v>
      </c>
      <c r="AL21" s="40">
        <f ca="1">ROUND(('ACQUISITION ASSUMPTIONS FLTE'!$D20*'SUBSCRIBER BASE FLTE'!AL$6)*'SUBSCRIBER BASE FLTE'!AL$7,0)</f>
        <v>333</v>
      </c>
      <c r="AM21" s="40">
        <f ca="1">ROUND(('ACQUISITION ASSUMPTIONS FLTE'!$D20*'SUBSCRIBER BASE FLTE'!AM$6)*'SUBSCRIBER BASE FLTE'!AM$7,0)</f>
        <v>336</v>
      </c>
      <c r="AN21" s="40">
        <f ca="1">ROUND(('ACQUISITION ASSUMPTIONS FLTE'!$D20*'SUBSCRIBER BASE FLTE'!AN$6)*'SUBSCRIBER BASE FLTE'!AN$7,0)</f>
        <v>338</v>
      </c>
      <c r="AO21" s="40">
        <f ca="1">ROUND(('ACQUISITION ASSUMPTIONS FLTE'!$D20*'SUBSCRIBER BASE FLTE'!AO$6)*'SUBSCRIBER BASE FLTE'!AO$7,0)</f>
        <v>339</v>
      </c>
      <c r="AP21" s="40">
        <f ca="1">ROUND(('ACQUISITION ASSUMPTIONS FLTE'!$D20*'SUBSCRIBER BASE FLTE'!AP$6)*'SUBSCRIBER BASE FLTE'!AP$7,0)</f>
        <v>341</v>
      </c>
      <c r="AQ21" s="40">
        <f ca="1">ROUND(('ACQUISITION ASSUMPTIONS FLTE'!$D20*'SUBSCRIBER BASE FLTE'!AQ$6)*'SUBSCRIBER BASE FLTE'!AQ$7,0)</f>
        <v>341</v>
      </c>
      <c r="AR21" s="40">
        <f ca="1">ROUND(('ACQUISITION ASSUMPTIONS FLTE'!$D20*'SUBSCRIBER BASE FLTE'!AR$6)*'SUBSCRIBER BASE FLTE'!AR$7,0)</f>
        <v>342</v>
      </c>
      <c r="AS21" s="40">
        <f ca="1">ROUND(('ACQUISITION ASSUMPTIONS FLTE'!$D20*'SUBSCRIBER BASE FLTE'!AS$6)*'SUBSCRIBER BASE FLTE'!AS$7,0)</f>
        <v>343</v>
      </c>
      <c r="AT21" s="40">
        <f ca="1">ROUND(('ACQUISITION ASSUMPTIONS FLTE'!$D20*'SUBSCRIBER BASE FLTE'!AT$6)*'SUBSCRIBER BASE FLTE'!AT$7,0)</f>
        <v>343</v>
      </c>
      <c r="AU21" s="40">
        <f ca="1">ROUND(('ACQUISITION ASSUMPTIONS FLTE'!$D20*'SUBSCRIBER BASE FLTE'!AU$6)*'SUBSCRIBER BASE FLTE'!AU$7,0)</f>
        <v>344</v>
      </c>
      <c r="AV21" s="40">
        <f ca="1">ROUND(('ACQUISITION ASSUMPTIONS FLTE'!$D20*'SUBSCRIBER BASE FLTE'!AV$6)*'SUBSCRIBER BASE FLTE'!AV$7,0)</f>
        <v>344</v>
      </c>
      <c r="AW21" s="40">
        <f ca="1">ROUND(('ACQUISITION ASSUMPTIONS FLTE'!$D20*'SUBSCRIBER BASE FLTE'!AW$6)*'SUBSCRIBER BASE FLTE'!AW$7,0)</f>
        <v>344</v>
      </c>
      <c r="AX21" s="40">
        <f ca="1">ROUND(('ACQUISITION ASSUMPTIONS FLTE'!$D20*'SUBSCRIBER BASE FLTE'!AX$6)*'SUBSCRIBER BASE FLTE'!AX$7,0)</f>
        <v>344</v>
      </c>
      <c r="AY21" s="40">
        <f ca="1">ROUND(('ACQUISITION ASSUMPTIONS FLTE'!$D20*'SUBSCRIBER BASE FLTE'!AY$6)*'SUBSCRIBER BASE FLTE'!AY$7,0)</f>
        <v>344</v>
      </c>
      <c r="AZ21" s="40">
        <f ca="1">ROUND(('ACQUISITION ASSUMPTIONS FLTE'!$D20*'SUBSCRIBER BASE FLTE'!AZ$6)*'SUBSCRIBER BASE FLTE'!AZ$7,0)</f>
        <v>345</v>
      </c>
      <c r="BA21" s="40">
        <f ca="1">ROUND(('ACQUISITION ASSUMPTIONS FLTE'!$D20*'SUBSCRIBER BASE FLTE'!BA$6)*'SUBSCRIBER BASE FLTE'!BA$7,0)</f>
        <v>345</v>
      </c>
      <c r="BB21" s="40">
        <f ca="1">ROUND(('ACQUISITION ASSUMPTIONS FLTE'!$D20*'SUBSCRIBER BASE FLTE'!BB$6)*'SUBSCRIBER BASE FLTE'!BB$7,0)</f>
        <v>345</v>
      </c>
      <c r="BC21" s="40">
        <f ca="1">ROUND(('ACQUISITION ASSUMPTIONS FLTE'!$D20*'SUBSCRIBER BASE FLTE'!BC$6)*'SUBSCRIBER BASE FLTE'!BC$7,0)</f>
        <v>345</v>
      </c>
      <c r="BD21" s="40">
        <f ca="1">ROUND(('ACQUISITION ASSUMPTIONS FLTE'!$D20*'SUBSCRIBER BASE FLTE'!BD$6)*'SUBSCRIBER BASE FLTE'!BD$7,0)</f>
        <v>345</v>
      </c>
      <c r="BE21" s="40">
        <f ca="1">ROUND(('ACQUISITION ASSUMPTIONS FLTE'!$D20*'SUBSCRIBER BASE FLTE'!BE$6)*'SUBSCRIBER BASE FLTE'!BE$7,0)</f>
        <v>345</v>
      </c>
      <c r="BF21" s="40">
        <f ca="1">ROUND(('ACQUISITION ASSUMPTIONS FLTE'!$D20*'SUBSCRIBER BASE FLTE'!BF$6)*'SUBSCRIBER BASE FLTE'!BF$7,0)</f>
        <v>345</v>
      </c>
      <c r="BG21" s="40">
        <f ca="1">ROUND(('ACQUISITION ASSUMPTIONS FLTE'!$D20*'SUBSCRIBER BASE FLTE'!BG$6)*'SUBSCRIBER BASE FLTE'!BG$7,0)</f>
        <v>345</v>
      </c>
      <c r="BH21" s="40">
        <f ca="1">ROUND(('ACQUISITION ASSUMPTIONS FLTE'!$D20*'SUBSCRIBER BASE FLTE'!BH$6)*'SUBSCRIBER BASE FLTE'!BH$7,0)</f>
        <v>345</v>
      </c>
      <c r="BI21" s="40">
        <f ca="1">ROUND(('ACQUISITION ASSUMPTIONS FLTE'!$D20*'SUBSCRIBER BASE FLTE'!BI$6)*'SUBSCRIBER BASE FLTE'!BI$7,0)</f>
        <v>345</v>
      </c>
      <c r="BJ21" s="40">
        <f ca="1">ROUND(('ACQUISITION ASSUMPTIONS FLTE'!$D20*'SUBSCRIBER BASE FLTE'!BJ$6)*'SUBSCRIBER BASE FLTE'!BJ$7,0)</f>
        <v>345</v>
      </c>
      <c r="BK21" s="40">
        <f ca="1">ROUND(('ACQUISITION ASSUMPTIONS FLTE'!$D20*'SUBSCRIBER BASE FLTE'!BK$6)*'SUBSCRIBER BASE FLTE'!BK$7,0)</f>
        <v>345</v>
      </c>
      <c r="BL21" s="40">
        <f ca="1">ROUND(('ACQUISITION ASSUMPTIONS FLTE'!$D20*'SUBSCRIBER BASE FLTE'!BL$6)*'SUBSCRIBER BASE FLTE'!BL$7,0)</f>
        <v>345</v>
      </c>
      <c r="BM21" s="40">
        <f ca="1">ROUND(('ACQUISITION ASSUMPTIONS FLTE'!$D20*'SUBSCRIBER BASE FLTE'!BM$6)*'SUBSCRIBER BASE FLTE'!BM$7,0)</f>
        <v>345</v>
      </c>
      <c r="BN21" s="40">
        <f ca="1">ROUND(('ACQUISITION ASSUMPTIONS FLTE'!$D20*'SUBSCRIBER BASE FLTE'!BN$6)*'SUBSCRIBER BASE FLTE'!BN$7,0)</f>
        <v>345</v>
      </c>
      <c r="BO21" s="40">
        <f ca="1">ROUND(('ACQUISITION ASSUMPTIONS FLTE'!$D20*'SUBSCRIBER BASE FLTE'!BO$6)*'SUBSCRIBER BASE FLTE'!BO$7,0)</f>
        <v>345</v>
      </c>
      <c r="BP21" s="40">
        <f ca="1">ROUND(('ACQUISITION ASSUMPTIONS FLTE'!$D20*'SUBSCRIBER BASE FLTE'!BP$6)*'SUBSCRIBER BASE FLTE'!BP$7,0)</f>
        <v>345</v>
      </c>
      <c r="BQ21" s="40">
        <f ca="1">ROUND(('ACQUISITION ASSUMPTIONS FLTE'!$D20*'SUBSCRIBER BASE FLTE'!BQ$6)*'SUBSCRIBER BASE FLTE'!BQ$7,0)</f>
        <v>345</v>
      </c>
      <c r="BR21" s="41">
        <f ca="1">ROUND(('ACQUISITION ASSUMPTIONS FLTE'!$D20*'SUBSCRIBER BASE FLTE'!BR$6)*'SUBSCRIBER BASE FLTE'!BR$7,0)</f>
        <v>345</v>
      </c>
    </row>
    <row r="22" spans="2:71" ht="25" customHeight="1" outlineLevel="1">
      <c r="B22" s="23" t="str">
        <f>B16</f>
        <v>Package 5</v>
      </c>
      <c r="C22" s="40">
        <f>ROUND(('ACQUISITION ASSUMPTIONS FLTE'!$D21*'SUBSCRIBER BASE FLTE'!C$6)*'SUBSCRIBER BASE FLTE'!C$7,0)</f>
        <v>0</v>
      </c>
      <c r="D22" s="40">
        <f>ROUND(('ACQUISITION ASSUMPTIONS FLTE'!$D21*'SUBSCRIBER BASE FLTE'!D$6)*'SUBSCRIBER BASE FLTE'!D$7,0)</f>
        <v>0</v>
      </c>
      <c r="E22" s="40">
        <f>ROUND(('ACQUISITION ASSUMPTIONS FLTE'!$D21*'SUBSCRIBER BASE FLTE'!E$6)*'SUBSCRIBER BASE FLTE'!E$7,0)</f>
        <v>0</v>
      </c>
      <c r="F22" s="40">
        <f>ROUND(('ACQUISITION ASSUMPTIONS FLTE'!$D21*'SUBSCRIBER BASE FLTE'!F$6)*'SUBSCRIBER BASE FLTE'!F$7,0)</f>
        <v>0</v>
      </c>
      <c r="G22" s="40">
        <f>ROUND(('ACQUISITION ASSUMPTIONS FLTE'!$D21*'SUBSCRIBER BASE FLTE'!G$6)*'SUBSCRIBER BASE FLTE'!G$7,0)</f>
        <v>0</v>
      </c>
      <c r="H22" s="40">
        <f>ROUND(('ACQUISITION ASSUMPTIONS FLTE'!$D21*'SUBSCRIBER BASE FLTE'!H$6)*'SUBSCRIBER BASE FLTE'!H$7,0)</f>
        <v>0</v>
      </c>
      <c r="I22" s="40">
        <f>ROUND(('ACQUISITION ASSUMPTIONS FLTE'!$D21*'SUBSCRIBER BASE FLTE'!I$6)*'SUBSCRIBER BASE FLTE'!I$7,0)</f>
        <v>0</v>
      </c>
      <c r="J22" s="40">
        <f>ROUND(('ACQUISITION ASSUMPTIONS FLTE'!$D21*'SUBSCRIBER BASE FLTE'!J$6)*'SUBSCRIBER BASE FLTE'!J$7,0)</f>
        <v>0</v>
      </c>
      <c r="K22" s="40">
        <f ca="1">ROUND(('ACQUISITION ASSUMPTIONS FLTE'!$D21*'SUBSCRIBER BASE FLTE'!K$6)*'SUBSCRIBER BASE FLTE'!K$7,0)</f>
        <v>0</v>
      </c>
      <c r="L22" s="40">
        <f ca="1">ROUND(('ACQUISITION ASSUMPTIONS FLTE'!$D21*'SUBSCRIBER BASE FLTE'!L$6)*'SUBSCRIBER BASE FLTE'!L$7,0)</f>
        <v>0</v>
      </c>
      <c r="M22" s="40">
        <f ca="1">ROUND(('ACQUISITION ASSUMPTIONS FLTE'!$D21*'SUBSCRIBER BASE FLTE'!M$6)*'SUBSCRIBER BASE FLTE'!M$7,0)</f>
        <v>0</v>
      </c>
      <c r="N22" s="40">
        <f ca="1">ROUND(('ACQUISITION ASSUMPTIONS FLTE'!$D21*'SUBSCRIBER BASE FLTE'!N$6)*'SUBSCRIBER BASE FLTE'!N$7,0)</f>
        <v>0</v>
      </c>
      <c r="O22" s="40">
        <f ca="1">ROUND(('ACQUISITION ASSUMPTIONS FLTE'!$D21*'SUBSCRIBER BASE FLTE'!O$6)*'SUBSCRIBER BASE FLTE'!O$7,0)</f>
        <v>0</v>
      </c>
      <c r="P22" s="40">
        <f ca="1">ROUND(('ACQUISITION ASSUMPTIONS FLTE'!$D21*'SUBSCRIBER BASE FLTE'!P$6)*'SUBSCRIBER BASE FLTE'!P$7,0)</f>
        <v>0</v>
      </c>
      <c r="Q22" s="40">
        <f ca="1">ROUND(('ACQUISITION ASSUMPTIONS FLTE'!$D21*'SUBSCRIBER BASE FLTE'!Q$6)*'SUBSCRIBER BASE FLTE'!Q$7,0)</f>
        <v>0</v>
      </c>
      <c r="R22" s="40">
        <f ca="1">ROUND(('ACQUISITION ASSUMPTIONS FLTE'!$D21*'SUBSCRIBER BASE FLTE'!R$6)*'SUBSCRIBER BASE FLTE'!R$7,0)</f>
        <v>0</v>
      </c>
      <c r="S22" s="40">
        <f ca="1">ROUND(('ACQUISITION ASSUMPTIONS FLTE'!$D21*'SUBSCRIBER BASE FLTE'!S$6)*'SUBSCRIBER BASE FLTE'!S$7,0)</f>
        <v>0</v>
      </c>
      <c r="T22" s="40">
        <f ca="1">ROUND(('ACQUISITION ASSUMPTIONS FLTE'!$D21*'SUBSCRIBER BASE FLTE'!T$6)*'SUBSCRIBER BASE FLTE'!T$7,0)</f>
        <v>0</v>
      </c>
      <c r="U22" s="40">
        <f ca="1">ROUND(('ACQUISITION ASSUMPTIONS FLTE'!$D21*'SUBSCRIBER BASE FLTE'!U$6)*'SUBSCRIBER BASE FLTE'!U$7,0)</f>
        <v>0</v>
      </c>
      <c r="V22" s="40">
        <f ca="1">ROUND(('ACQUISITION ASSUMPTIONS FLTE'!$D21*'SUBSCRIBER BASE FLTE'!V$6)*'SUBSCRIBER BASE FLTE'!V$7,0)</f>
        <v>0</v>
      </c>
      <c r="W22" s="40">
        <f ca="1">ROUND(('ACQUISITION ASSUMPTIONS FLTE'!$D21*'SUBSCRIBER BASE FLTE'!W$6)*'SUBSCRIBER BASE FLTE'!W$7,0)</f>
        <v>0</v>
      </c>
      <c r="X22" s="40">
        <f ca="1">ROUND(('ACQUISITION ASSUMPTIONS FLTE'!$D21*'SUBSCRIBER BASE FLTE'!X$6)*'SUBSCRIBER BASE FLTE'!X$7,0)</f>
        <v>0</v>
      </c>
      <c r="Y22" s="40">
        <f ca="1">ROUND(('ACQUISITION ASSUMPTIONS FLTE'!$D21*'SUBSCRIBER BASE FLTE'!Y$6)*'SUBSCRIBER BASE FLTE'!Y$7,0)</f>
        <v>0</v>
      </c>
      <c r="Z22" s="40">
        <f ca="1">ROUND(('ACQUISITION ASSUMPTIONS FLTE'!$D21*'SUBSCRIBER BASE FLTE'!Z$6)*'SUBSCRIBER BASE FLTE'!Z$7,0)</f>
        <v>0</v>
      </c>
      <c r="AA22" s="40">
        <f ca="1">ROUND(('ACQUISITION ASSUMPTIONS FLTE'!$D21*'SUBSCRIBER BASE FLTE'!AA$6)*'SUBSCRIBER BASE FLTE'!AA$7,0)</f>
        <v>0</v>
      </c>
      <c r="AB22" s="40">
        <f ca="1">ROUND(('ACQUISITION ASSUMPTIONS FLTE'!$D21*'SUBSCRIBER BASE FLTE'!AB$6)*'SUBSCRIBER BASE FLTE'!AB$7,0)</f>
        <v>0</v>
      </c>
      <c r="AC22" s="40">
        <f ca="1">ROUND(('ACQUISITION ASSUMPTIONS FLTE'!$D21*'SUBSCRIBER BASE FLTE'!AC$6)*'SUBSCRIBER BASE FLTE'!AC$7,0)</f>
        <v>0</v>
      </c>
      <c r="AD22" s="40">
        <f ca="1">ROUND(('ACQUISITION ASSUMPTIONS FLTE'!$D21*'SUBSCRIBER BASE FLTE'!AD$6)*'SUBSCRIBER BASE FLTE'!AD$7,0)</f>
        <v>0</v>
      </c>
      <c r="AE22" s="40">
        <f ca="1">ROUND(('ACQUISITION ASSUMPTIONS FLTE'!$D21*'SUBSCRIBER BASE FLTE'!AE$6)*'SUBSCRIBER BASE FLTE'!AE$7,0)</f>
        <v>0</v>
      </c>
      <c r="AF22" s="40">
        <f ca="1">ROUND(('ACQUISITION ASSUMPTIONS FLTE'!$D21*'SUBSCRIBER BASE FLTE'!AF$6)*'SUBSCRIBER BASE FLTE'!AF$7,0)</f>
        <v>0</v>
      </c>
      <c r="AG22" s="40">
        <f ca="1">ROUND(('ACQUISITION ASSUMPTIONS FLTE'!$D21*'SUBSCRIBER BASE FLTE'!AG$6)*'SUBSCRIBER BASE FLTE'!AG$7,0)</f>
        <v>0</v>
      </c>
      <c r="AH22" s="40">
        <f ca="1">ROUND(('ACQUISITION ASSUMPTIONS FLTE'!$D21*'SUBSCRIBER BASE FLTE'!AH$6)*'SUBSCRIBER BASE FLTE'!AH$7,0)</f>
        <v>0</v>
      </c>
      <c r="AI22" s="40">
        <f ca="1">ROUND(('ACQUISITION ASSUMPTIONS FLTE'!$D21*'SUBSCRIBER BASE FLTE'!AI$6)*'SUBSCRIBER BASE FLTE'!AI$7,0)</f>
        <v>0</v>
      </c>
      <c r="AJ22" s="40">
        <f ca="1">ROUND(('ACQUISITION ASSUMPTIONS FLTE'!$D21*'SUBSCRIBER BASE FLTE'!AJ$6)*'SUBSCRIBER BASE FLTE'!AJ$7,0)</f>
        <v>0</v>
      </c>
      <c r="AK22" s="40">
        <f ca="1">ROUND(('ACQUISITION ASSUMPTIONS FLTE'!$D21*'SUBSCRIBER BASE FLTE'!AK$6)*'SUBSCRIBER BASE FLTE'!AK$7,0)</f>
        <v>0</v>
      </c>
      <c r="AL22" s="40">
        <f ca="1">ROUND(('ACQUISITION ASSUMPTIONS FLTE'!$D21*'SUBSCRIBER BASE FLTE'!AL$6)*'SUBSCRIBER BASE FLTE'!AL$7,0)</f>
        <v>0</v>
      </c>
      <c r="AM22" s="40">
        <f ca="1">ROUND(('ACQUISITION ASSUMPTIONS FLTE'!$D21*'SUBSCRIBER BASE FLTE'!AM$6)*'SUBSCRIBER BASE FLTE'!AM$7,0)</f>
        <v>0</v>
      </c>
      <c r="AN22" s="40">
        <f ca="1">ROUND(('ACQUISITION ASSUMPTIONS FLTE'!$D21*'SUBSCRIBER BASE FLTE'!AN$6)*'SUBSCRIBER BASE FLTE'!AN$7,0)</f>
        <v>0</v>
      </c>
      <c r="AO22" s="40">
        <f ca="1">ROUND(('ACQUISITION ASSUMPTIONS FLTE'!$D21*'SUBSCRIBER BASE FLTE'!AO$6)*'SUBSCRIBER BASE FLTE'!AO$7,0)</f>
        <v>0</v>
      </c>
      <c r="AP22" s="40">
        <f ca="1">ROUND(('ACQUISITION ASSUMPTIONS FLTE'!$D21*'SUBSCRIBER BASE FLTE'!AP$6)*'SUBSCRIBER BASE FLTE'!AP$7,0)</f>
        <v>0</v>
      </c>
      <c r="AQ22" s="40">
        <f ca="1">ROUND(('ACQUISITION ASSUMPTIONS FLTE'!$D21*'SUBSCRIBER BASE FLTE'!AQ$6)*'SUBSCRIBER BASE FLTE'!AQ$7,0)</f>
        <v>0</v>
      </c>
      <c r="AR22" s="40">
        <f ca="1">ROUND(('ACQUISITION ASSUMPTIONS FLTE'!$D21*'SUBSCRIBER BASE FLTE'!AR$6)*'SUBSCRIBER BASE FLTE'!AR$7,0)</f>
        <v>0</v>
      </c>
      <c r="AS22" s="40">
        <f ca="1">ROUND(('ACQUISITION ASSUMPTIONS FLTE'!$D21*'SUBSCRIBER BASE FLTE'!AS$6)*'SUBSCRIBER BASE FLTE'!AS$7,0)</f>
        <v>0</v>
      </c>
      <c r="AT22" s="40">
        <f ca="1">ROUND(('ACQUISITION ASSUMPTIONS FLTE'!$D21*'SUBSCRIBER BASE FLTE'!AT$6)*'SUBSCRIBER BASE FLTE'!AT$7,0)</f>
        <v>0</v>
      </c>
      <c r="AU22" s="40">
        <f ca="1">ROUND(('ACQUISITION ASSUMPTIONS FLTE'!$D21*'SUBSCRIBER BASE FLTE'!AU$6)*'SUBSCRIBER BASE FLTE'!AU$7,0)</f>
        <v>0</v>
      </c>
      <c r="AV22" s="40">
        <f ca="1">ROUND(('ACQUISITION ASSUMPTIONS FLTE'!$D21*'SUBSCRIBER BASE FLTE'!AV$6)*'SUBSCRIBER BASE FLTE'!AV$7,0)</f>
        <v>0</v>
      </c>
      <c r="AW22" s="40">
        <f ca="1">ROUND(('ACQUISITION ASSUMPTIONS FLTE'!$D21*'SUBSCRIBER BASE FLTE'!AW$6)*'SUBSCRIBER BASE FLTE'!AW$7,0)</f>
        <v>0</v>
      </c>
      <c r="AX22" s="40">
        <f ca="1">ROUND(('ACQUISITION ASSUMPTIONS FLTE'!$D21*'SUBSCRIBER BASE FLTE'!AX$6)*'SUBSCRIBER BASE FLTE'!AX$7,0)</f>
        <v>0</v>
      </c>
      <c r="AY22" s="40">
        <f ca="1">ROUND(('ACQUISITION ASSUMPTIONS FLTE'!$D21*'SUBSCRIBER BASE FLTE'!AY$6)*'SUBSCRIBER BASE FLTE'!AY$7,0)</f>
        <v>0</v>
      </c>
      <c r="AZ22" s="40">
        <f ca="1">ROUND(('ACQUISITION ASSUMPTIONS FLTE'!$D21*'SUBSCRIBER BASE FLTE'!AZ$6)*'SUBSCRIBER BASE FLTE'!AZ$7,0)</f>
        <v>0</v>
      </c>
      <c r="BA22" s="40">
        <f ca="1">ROUND(('ACQUISITION ASSUMPTIONS FLTE'!$D21*'SUBSCRIBER BASE FLTE'!BA$6)*'SUBSCRIBER BASE FLTE'!BA$7,0)</f>
        <v>0</v>
      </c>
      <c r="BB22" s="40">
        <f ca="1">ROUND(('ACQUISITION ASSUMPTIONS FLTE'!$D21*'SUBSCRIBER BASE FLTE'!BB$6)*'SUBSCRIBER BASE FLTE'!BB$7,0)</f>
        <v>0</v>
      </c>
      <c r="BC22" s="40">
        <f ca="1">ROUND(('ACQUISITION ASSUMPTIONS FLTE'!$D21*'SUBSCRIBER BASE FLTE'!BC$6)*'SUBSCRIBER BASE FLTE'!BC$7,0)</f>
        <v>0</v>
      </c>
      <c r="BD22" s="40">
        <f ca="1">ROUND(('ACQUISITION ASSUMPTIONS FLTE'!$D21*'SUBSCRIBER BASE FLTE'!BD$6)*'SUBSCRIBER BASE FLTE'!BD$7,0)</f>
        <v>0</v>
      </c>
      <c r="BE22" s="40">
        <f ca="1">ROUND(('ACQUISITION ASSUMPTIONS FLTE'!$D21*'SUBSCRIBER BASE FLTE'!BE$6)*'SUBSCRIBER BASE FLTE'!BE$7,0)</f>
        <v>0</v>
      </c>
      <c r="BF22" s="40">
        <f ca="1">ROUND(('ACQUISITION ASSUMPTIONS FLTE'!$D21*'SUBSCRIBER BASE FLTE'!BF$6)*'SUBSCRIBER BASE FLTE'!BF$7,0)</f>
        <v>0</v>
      </c>
      <c r="BG22" s="40">
        <f ca="1">ROUND(('ACQUISITION ASSUMPTIONS FLTE'!$D21*'SUBSCRIBER BASE FLTE'!BG$6)*'SUBSCRIBER BASE FLTE'!BG$7,0)</f>
        <v>0</v>
      </c>
      <c r="BH22" s="40">
        <f ca="1">ROUND(('ACQUISITION ASSUMPTIONS FLTE'!$D21*'SUBSCRIBER BASE FLTE'!BH$6)*'SUBSCRIBER BASE FLTE'!BH$7,0)</f>
        <v>0</v>
      </c>
      <c r="BI22" s="40">
        <f ca="1">ROUND(('ACQUISITION ASSUMPTIONS FLTE'!$D21*'SUBSCRIBER BASE FLTE'!BI$6)*'SUBSCRIBER BASE FLTE'!BI$7,0)</f>
        <v>0</v>
      </c>
      <c r="BJ22" s="40">
        <f ca="1">ROUND(('ACQUISITION ASSUMPTIONS FLTE'!$D21*'SUBSCRIBER BASE FLTE'!BJ$6)*'SUBSCRIBER BASE FLTE'!BJ$7,0)</f>
        <v>0</v>
      </c>
      <c r="BK22" s="40">
        <f ca="1">ROUND(('ACQUISITION ASSUMPTIONS FLTE'!$D21*'SUBSCRIBER BASE FLTE'!BK$6)*'SUBSCRIBER BASE FLTE'!BK$7,0)</f>
        <v>0</v>
      </c>
      <c r="BL22" s="40">
        <f ca="1">ROUND(('ACQUISITION ASSUMPTIONS FLTE'!$D21*'SUBSCRIBER BASE FLTE'!BL$6)*'SUBSCRIBER BASE FLTE'!BL$7,0)</f>
        <v>0</v>
      </c>
      <c r="BM22" s="40">
        <f ca="1">ROUND(('ACQUISITION ASSUMPTIONS FLTE'!$D21*'SUBSCRIBER BASE FLTE'!BM$6)*'SUBSCRIBER BASE FLTE'!BM$7,0)</f>
        <v>0</v>
      </c>
      <c r="BN22" s="40">
        <f ca="1">ROUND(('ACQUISITION ASSUMPTIONS FLTE'!$D21*'SUBSCRIBER BASE FLTE'!BN$6)*'SUBSCRIBER BASE FLTE'!BN$7,0)</f>
        <v>0</v>
      </c>
      <c r="BO22" s="40">
        <f ca="1">ROUND(('ACQUISITION ASSUMPTIONS FLTE'!$D21*'SUBSCRIBER BASE FLTE'!BO$6)*'SUBSCRIBER BASE FLTE'!BO$7,0)</f>
        <v>0</v>
      </c>
      <c r="BP22" s="40">
        <f ca="1">ROUND(('ACQUISITION ASSUMPTIONS FLTE'!$D21*'SUBSCRIBER BASE FLTE'!BP$6)*'SUBSCRIBER BASE FLTE'!BP$7,0)</f>
        <v>0</v>
      </c>
      <c r="BQ22" s="40">
        <f ca="1">ROUND(('ACQUISITION ASSUMPTIONS FLTE'!$D21*'SUBSCRIBER BASE FLTE'!BQ$6)*'SUBSCRIBER BASE FLTE'!BQ$7,0)</f>
        <v>0</v>
      </c>
      <c r="BR22" s="41">
        <f ca="1">ROUND(('ACQUISITION ASSUMPTIONS FLTE'!$D21*'SUBSCRIBER BASE FLTE'!BR$6)*'SUBSCRIBER BASE FLTE'!BR$7,0)</f>
        <v>0</v>
      </c>
    </row>
    <row r="23" spans="2:71" ht="25" customHeight="1">
      <c r="B23" s="151" t="s">
        <v>380</v>
      </c>
      <c r="C23" s="154">
        <f>SUM(C24:C28)</f>
        <v>0</v>
      </c>
      <c r="D23" s="154">
        <f t="shared" ref="D23:BO23" si="13">SUM(D24:D28)</f>
        <v>0</v>
      </c>
      <c r="E23" s="154">
        <f t="shared" si="13"/>
        <v>0</v>
      </c>
      <c r="F23" s="154">
        <f t="shared" si="13"/>
        <v>0</v>
      </c>
      <c r="G23" s="154">
        <f t="shared" si="13"/>
        <v>0</v>
      </c>
      <c r="H23" s="154">
        <f t="shared" si="13"/>
        <v>0</v>
      </c>
      <c r="I23" s="154">
        <f t="shared" si="13"/>
        <v>0</v>
      </c>
      <c r="J23" s="154">
        <f t="shared" si="13"/>
        <v>0</v>
      </c>
      <c r="K23" s="154">
        <f t="shared" si="13"/>
        <v>0</v>
      </c>
      <c r="L23" s="154">
        <f t="shared" si="13"/>
        <v>0</v>
      </c>
      <c r="M23" s="154">
        <f t="shared" si="13"/>
        <v>0</v>
      </c>
      <c r="N23" s="154">
        <f t="shared" si="13"/>
        <v>0</v>
      </c>
      <c r="O23" s="154">
        <f t="shared" si="13"/>
        <v>0</v>
      </c>
      <c r="P23" s="154">
        <f t="shared" si="13"/>
        <v>0</v>
      </c>
      <c r="Q23" s="154">
        <f t="shared" si="13"/>
        <v>0</v>
      </c>
      <c r="R23" s="154">
        <f t="shared" si="13"/>
        <v>0</v>
      </c>
      <c r="S23" s="154">
        <f t="shared" si="13"/>
        <v>0</v>
      </c>
      <c r="T23" s="154">
        <f t="shared" si="13"/>
        <v>0</v>
      </c>
      <c r="U23" s="154">
        <f t="shared" si="13"/>
        <v>0</v>
      </c>
      <c r="V23" s="154">
        <f t="shared" si="13"/>
        <v>0</v>
      </c>
      <c r="W23" s="154">
        <f t="shared" si="13"/>
        <v>0</v>
      </c>
      <c r="X23" s="154">
        <f t="shared" si="13"/>
        <v>0</v>
      </c>
      <c r="Y23" s="154">
        <f t="shared" si="13"/>
        <v>0</v>
      </c>
      <c r="Z23" s="154">
        <f t="shared" si="13"/>
        <v>0</v>
      </c>
      <c r="AA23" s="154">
        <f t="shared" si="13"/>
        <v>0</v>
      </c>
      <c r="AB23" s="154">
        <f t="shared" si="13"/>
        <v>0</v>
      </c>
      <c r="AC23" s="154">
        <f t="shared" si="13"/>
        <v>0</v>
      </c>
      <c r="AD23" s="154">
        <f t="shared" si="13"/>
        <v>0</v>
      </c>
      <c r="AE23" s="154">
        <f t="shared" si="13"/>
        <v>0</v>
      </c>
      <c r="AF23" s="154">
        <f t="shared" si="13"/>
        <v>0</v>
      </c>
      <c r="AG23" s="154">
        <f t="shared" si="13"/>
        <v>0</v>
      </c>
      <c r="AH23" s="154">
        <f t="shared" si="13"/>
        <v>0</v>
      </c>
      <c r="AI23" s="154">
        <f t="shared" ca="1" si="13"/>
        <v>530.86799999999994</v>
      </c>
      <c r="AJ23" s="154">
        <f t="shared" ca="1" si="13"/>
        <v>1076.6456219999998</v>
      </c>
      <c r="AK23" s="154">
        <f t="shared" ca="1" si="13"/>
        <v>1641.688134213</v>
      </c>
      <c r="AL23" s="154">
        <f t="shared" ca="1" si="13"/>
        <v>2232.8037850721894</v>
      </c>
      <c r="AM23" s="154">
        <f t="shared" ca="1" si="13"/>
        <v>2855.746952899075</v>
      </c>
      <c r="AN23" s="154">
        <f t="shared" ca="1" si="13"/>
        <v>3519.2111037994341</v>
      </c>
      <c r="AO23" s="154">
        <f t="shared" ca="1" si="13"/>
        <v>4231.8158094171395</v>
      </c>
      <c r="AP23" s="154">
        <f t="shared" ca="1" si="13"/>
        <v>5005.5933750370932</v>
      </c>
      <c r="AQ23" s="154">
        <f t="shared" ca="1" si="13"/>
        <v>5850.9798313492774</v>
      </c>
      <c r="AR23" s="154">
        <f t="shared" ca="1" si="13"/>
        <v>6781.3105027828087</v>
      </c>
      <c r="AS23" s="154">
        <f t="shared" ca="1" si="13"/>
        <v>7808.3133635091554</v>
      </c>
      <c r="AT23" s="154">
        <f t="shared" ca="1" si="13"/>
        <v>8944.6126999193275</v>
      </c>
      <c r="AU23" s="154">
        <f t="shared" ca="1" si="13"/>
        <v>10198.243491970012</v>
      </c>
      <c r="AV23" s="154">
        <f t="shared" ca="1" si="13"/>
        <v>11576.17642228827</v>
      </c>
      <c r="AW23" s="154">
        <f t="shared" ca="1" si="13"/>
        <v>13081.836922698822</v>
      </c>
      <c r="AX23" s="154">
        <f t="shared" ca="1" si="13"/>
        <v>14713.143308855881</v>
      </c>
      <c r="AY23" s="154">
        <f t="shared" ca="1" si="13"/>
        <v>16466.039590730605</v>
      </c>
      <c r="AZ23" s="154">
        <f t="shared" ca="1" si="13"/>
        <v>18331.026254209395</v>
      </c>
      <c r="BA23" s="154">
        <f t="shared" ca="1" si="13"/>
        <v>20297.190531048618</v>
      </c>
      <c r="BB23" s="154">
        <f t="shared" ca="1" si="13"/>
        <v>22351.222411534702</v>
      </c>
      <c r="BC23" s="154">
        <f t="shared" ca="1" si="13"/>
        <v>24479.925021036655</v>
      </c>
      <c r="BD23" s="154">
        <f t="shared" ca="1" si="13"/>
        <v>26669.715658357843</v>
      </c>
      <c r="BE23" s="154">
        <f t="shared" ca="1" si="13"/>
        <v>28907.625075261803</v>
      </c>
      <c r="BF23" s="154">
        <f t="shared" ca="1" si="13"/>
        <v>31181.292262122079</v>
      </c>
      <c r="BG23" s="154">
        <f t="shared" ca="1" si="13"/>
        <v>33481.94727789404</v>
      </c>
      <c r="BH23" s="154">
        <f t="shared" ca="1" si="13"/>
        <v>35799.898726031941</v>
      </c>
      <c r="BI23" s="154">
        <f t="shared" ca="1" si="13"/>
        <v>38128.02758686067</v>
      </c>
      <c r="BJ23" s="154">
        <f t="shared" ca="1" si="13"/>
        <v>40460.271352372365</v>
      </c>
      <c r="BK23" s="154">
        <f t="shared" ca="1" si="13"/>
        <v>42793.109045877194</v>
      </c>
      <c r="BL23" s="154">
        <f t="shared" ca="1" si="13"/>
        <v>45121.057618987237</v>
      </c>
      <c r="BM23" s="154">
        <f t="shared" ca="1" si="13"/>
        <v>47441.170629225853</v>
      </c>
      <c r="BN23" s="154">
        <f t="shared" ca="1" si="13"/>
        <v>49751.522678877416</v>
      </c>
      <c r="BO23" s="154">
        <f t="shared" ca="1" si="13"/>
        <v>52049.208736106972</v>
      </c>
      <c r="BP23" s="154">
        <f t="shared" ref="BP23:BR23" ca="1" si="14">SUM(BP24:BP28)</f>
        <v>54333.340461850057</v>
      </c>
      <c r="BQ23" s="154">
        <f t="shared" ca="1" si="14"/>
        <v>56603.535067924335</v>
      </c>
      <c r="BR23" s="155">
        <f t="shared" ca="1" si="14"/>
        <v>58857.919019846973</v>
      </c>
    </row>
    <row r="24" spans="2:71" ht="25" customHeight="1" outlineLevel="1">
      <c r="B24" s="23" t="str">
        <f>B12</f>
        <v>FLTE 40GB</v>
      </c>
      <c r="C24" s="156">
        <v>0</v>
      </c>
      <c r="D24" s="156">
        <v>0</v>
      </c>
      <c r="E24" s="156">
        <v>0</v>
      </c>
      <c r="F24" s="156">
        <v>0</v>
      </c>
      <c r="G24" s="156">
        <v>0</v>
      </c>
      <c r="H24" s="156">
        <v>0</v>
      </c>
      <c r="I24" s="156">
        <v>0</v>
      </c>
      <c r="J24" s="156">
        <v>0</v>
      </c>
      <c r="K24" s="156">
        <v>0</v>
      </c>
      <c r="L24" s="156">
        <v>0</v>
      </c>
      <c r="M24" s="156">
        <v>0</v>
      </c>
      <c r="N24" s="156">
        <v>0</v>
      </c>
      <c r="O24" s="156">
        <v>0</v>
      </c>
      <c r="P24" s="156">
        <v>0</v>
      </c>
      <c r="Q24" s="156">
        <v>0</v>
      </c>
      <c r="R24" s="156">
        <v>0</v>
      </c>
      <c r="S24" s="156">
        <v>0</v>
      </c>
      <c r="T24" s="156">
        <v>0</v>
      </c>
      <c r="U24" s="156">
        <v>0</v>
      </c>
      <c r="V24" s="156">
        <v>0</v>
      </c>
      <c r="W24" s="156">
        <v>0</v>
      </c>
      <c r="X24" s="156">
        <v>0</v>
      </c>
      <c r="Y24" s="156">
        <v>0</v>
      </c>
      <c r="Z24" s="156">
        <v>0</v>
      </c>
      <c r="AA24" s="156">
        <v>0</v>
      </c>
      <c r="AB24" s="156">
        <v>0</v>
      </c>
      <c r="AC24" s="156">
        <v>0</v>
      </c>
      <c r="AD24" s="156">
        <v>0</v>
      </c>
      <c r="AE24" s="156">
        <v>0</v>
      </c>
      <c r="AF24" s="156">
        <v>0</v>
      </c>
      <c r="AG24" s="156">
        <v>0</v>
      </c>
      <c r="AH24" s="40">
        <f>(K12*'SUBSCRIBER NORMALIZATION FLTE'!$J$49)*'MVLP INPUT FLTE'!$J40</f>
        <v>0</v>
      </c>
      <c r="AI24" s="40">
        <f ca="1">(L12*'SUBSCRIBER NORMALIZATION FLTE'!$J$49)*'MVLP INPUT FLTE'!$J40</f>
        <v>331.66799999999995</v>
      </c>
      <c r="AJ24" s="40">
        <f ca="1">(M12*'SUBSCRIBER NORMALIZATION FLTE'!$J$49)*'MVLP INPUT FLTE'!$J40</f>
        <v>672.96682199999987</v>
      </c>
      <c r="AK24" s="40">
        <f ca="1">(N12*'SUBSCRIBER NORMALIZATION FLTE'!$J$49)*'MVLP INPUT FLTE'!$J40</f>
        <v>1026.304604013</v>
      </c>
      <c r="AL24" s="40">
        <f ca="1">(O12*'SUBSCRIBER NORMALIZATION FLTE'!$J$49)*'MVLP INPUT FLTE'!$J40</f>
        <v>1395.5630148788894</v>
      </c>
      <c r="AM24" s="40">
        <f ca="1">(P12*'SUBSCRIBER NORMALIZATION FLTE'!$J$49)*'MVLP INPUT FLTE'!$J40</f>
        <v>1784.5907292524187</v>
      </c>
      <c r="AN24" s="40">
        <f ca="1">(Q12*'SUBSCRIBER NORMALIZATION FLTE'!$J$49)*'MVLP INPUT FLTE'!$J40</f>
        <v>2199.1957080537736</v>
      </c>
      <c r="AO24" s="40">
        <f ca="1">(R12*'SUBSCRIBER NORMALIZATION FLTE'!$J$49)*'MVLP INPUT FLTE'!$J40</f>
        <v>2644.6385445353167</v>
      </c>
      <c r="AP24" s="40">
        <f ca="1">(S12*'SUBSCRIBER NORMALIZATION FLTE'!$J$49)*'MVLP INPUT FLTE'!$J40</f>
        <v>3128.1271169067668</v>
      </c>
      <c r="AQ24" s="40">
        <f ca="1">(T12*'SUBSCRIBER NORMALIZATION FLTE'!$J$49)*'MVLP INPUT FLTE'!$J40</f>
        <v>3656.8080364130587</v>
      </c>
      <c r="AR24" s="40">
        <f ca="1">(U12*'SUBSCRIBER NORMALIZATION FLTE'!$J$49)*'MVLP INPUT FLTE'!$J40</f>
        <v>4238.2651681035477</v>
      </c>
      <c r="AS24" s="40">
        <f ca="1">(V12*'SUBSCRIBER NORMALIZATION FLTE'!$J$49)*'MVLP INPUT FLTE'!$J40</f>
        <v>4880.5159141746681</v>
      </c>
      <c r="AT24" s="40">
        <f ca="1">(W12*'SUBSCRIBER NORMALIZATION FLTE'!$J$49)*'MVLP INPUT FLTE'!$J40</f>
        <v>5590.5135289041846</v>
      </c>
      <c r="AU24" s="40">
        <f ca="1">(X12*'SUBSCRIBER NORMALIZATION FLTE'!$J$49)*'MVLP INPUT FLTE'!$J40</f>
        <v>6373.6581639084989</v>
      </c>
      <c r="AV24" s="40">
        <f ca="1">(Y12*'SUBSCRIBER NORMALIZATION FLTE'!$J$49)*'MVLP INPUT FLTE'!$J40</f>
        <v>7234.8060695152772</v>
      </c>
      <c r="AW24" s="40">
        <f ca="1">(Z12*'SUBSCRIBER NORMALIZATION FLTE'!$J$49)*'MVLP INPUT FLTE'!$J40</f>
        <v>8175.784217924398</v>
      </c>
      <c r="AX24" s="40">
        <f ca="1">(AA12*'SUBSCRIBER NORMALIZATION FLTE'!$J$49)*'MVLP INPUT FLTE'!$J40</f>
        <v>9195.4160520720416</v>
      </c>
      <c r="AY24" s="40">
        <f ca="1">(AB12*'SUBSCRIBER NORMALIZATION FLTE'!$J$49)*'MVLP INPUT FLTE'!$J40</f>
        <v>10291.041015629429</v>
      </c>
      <c r="AZ24" s="40">
        <f ca="1">(AC12*'SUBSCRIBER NORMALIZATION FLTE'!$J$49)*'MVLP INPUT FLTE'!$J40</f>
        <v>11456.53516699658</v>
      </c>
      <c r="BA24" s="40">
        <f ca="1">(AD12*'SUBSCRIBER NORMALIZATION FLTE'!$J$49)*'MVLP INPUT FLTE'!$J40</f>
        <v>12685.328618077108</v>
      </c>
      <c r="BB24" s="40">
        <f ca="1">(AE12*'SUBSCRIBER NORMALIZATION FLTE'!$J$49)*'MVLP INPUT FLTE'!$J40</f>
        <v>13969.413324823454</v>
      </c>
      <c r="BC24" s="40">
        <f ca="1">(AF12*'SUBSCRIBER NORMALIZATION FLTE'!$J$49)*'MVLP INPUT FLTE'!$J40</f>
        <v>15299.853311562452</v>
      </c>
      <c r="BD24" s="40">
        <f ca="1">(AG12*'SUBSCRIBER NORMALIZATION FLTE'!$J$49)*'MVLP INPUT FLTE'!$J40</f>
        <v>16668.286558414169</v>
      </c>
      <c r="BE24" s="40">
        <f ca="1">(AH12*'SUBSCRIBER NORMALIZATION FLTE'!$J$49)*'MVLP INPUT FLTE'!$J40</f>
        <v>18066.920122667652</v>
      </c>
      <c r="BF24" s="40">
        <f ca="1">(AI12*'SUBSCRIBER NORMALIZATION FLTE'!$J$49)*'MVLP INPUT FLTE'!$J40</f>
        <v>19488.027301624978</v>
      </c>
      <c r="BG24" s="40">
        <f ca="1">(AJ12*'SUBSCRIBER NORMALIZATION FLTE'!$J$49)*'MVLP INPUT FLTE'!$J40</f>
        <v>20925.939069561162</v>
      </c>
      <c r="BH24" s="40">
        <f ca="1">(AK12*'SUBSCRIBER NORMALIZATION FLTE'!$J$49)*'MVLP INPUT FLTE'!$J40</f>
        <v>22374.536587469895</v>
      </c>
      <c r="BI24" s="40">
        <f ca="1">(AL12*'SUBSCRIBER NORMALIZATION FLTE'!$J$49)*'MVLP INPUT FLTE'!$J40</f>
        <v>23829.745026476401</v>
      </c>
      <c r="BJ24" s="40">
        <f ca="1">(AM12*'SUBSCRIBER NORMALIZATION FLTE'!$J$49)*'MVLP INPUT FLTE'!$J40</f>
        <v>25287.524193751357</v>
      </c>
      <c r="BK24" s="40">
        <f ca="1">(AN12*'SUBSCRIBER NORMALIZATION FLTE'!$J$49)*'MVLP INPUT FLTE'!$J40</f>
        <v>26745.362238104466</v>
      </c>
      <c r="BL24" s="40">
        <f ca="1">(AO12*'SUBSCRIBER NORMALIZATION FLTE'!$J$49)*'MVLP INPUT FLTE'!$J40</f>
        <v>28200.270659080579</v>
      </c>
      <c r="BM24" s="40">
        <f ca="1">(AP12*'SUBSCRIBER NORMALIZATION FLTE'!$J$49)*'MVLP INPUT FLTE'!$J40</f>
        <v>29650.282358478395</v>
      </c>
      <c r="BN24" s="40">
        <f ca="1">(AQ12*'SUBSCRIBER NORMALIZATION FLTE'!$J$49)*'MVLP INPUT FLTE'!$J40</f>
        <v>31093.944958431326</v>
      </c>
      <c r="BO24" s="40">
        <f ca="1">(AR12*'SUBSCRIBER NORMALIZATION FLTE'!$J$49)*'MVLP INPUT FLTE'!$J40</f>
        <v>32530.316426284662</v>
      </c>
      <c r="BP24" s="40">
        <f ca="1">(AS12*'SUBSCRIBER NORMALIZATION FLTE'!$J$49)*'MVLP INPUT FLTE'!$J40</f>
        <v>33957.964736661241</v>
      </c>
      <c r="BQ24" s="40">
        <f ca="1">(AT12*'SUBSCRIBER NORMALIZATION FLTE'!$J$49)*'MVLP INPUT FLTE'!$J40</f>
        <v>35376.466036399623</v>
      </c>
      <c r="BR24" s="40">
        <f ca="1">(AU12*'SUBSCRIBER NORMALIZATION FLTE'!$J$49)*'MVLP INPUT FLTE'!$J40</f>
        <v>36785.400075090227</v>
      </c>
    </row>
    <row r="25" spans="2:71" ht="25" customHeight="1" outlineLevel="1">
      <c r="B25" s="23" t="str">
        <f>B13</f>
        <v>FLTE 100GB</v>
      </c>
      <c r="C25" s="156">
        <v>0</v>
      </c>
      <c r="D25" s="156">
        <v>0</v>
      </c>
      <c r="E25" s="156">
        <v>0</v>
      </c>
      <c r="F25" s="156">
        <v>0</v>
      </c>
      <c r="G25" s="156">
        <v>0</v>
      </c>
      <c r="H25" s="156">
        <v>0</v>
      </c>
      <c r="I25" s="156">
        <v>0</v>
      </c>
      <c r="J25" s="156">
        <v>0</v>
      </c>
      <c r="K25" s="156">
        <v>0</v>
      </c>
      <c r="L25" s="156">
        <v>0</v>
      </c>
      <c r="M25" s="156">
        <v>0</v>
      </c>
      <c r="N25" s="156">
        <v>0</v>
      </c>
      <c r="O25" s="156">
        <v>0</v>
      </c>
      <c r="P25" s="156">
        <v>0</v>
      </c>
      <c r="Q25" s="156">
        <v>0</v>
      </c>
      <c r="R25" s="156">
        <v>0</v>
      </c>
      <c r="S25" s="156">
        <v>0</v>
      </c>
      <c r="T25" s="156">
        <v>0</v>
      </c>
      <c r="U25" s="156">
        <v>0</v>
      </c>
      <c r="V25" s="156">
        <v>0</v>
      </c>
      <c r="W25" s="156">
        <v>0</v>
      </c>
      <c r="X25" s="156">
        <v>0</v>
      </c>
      <c r="Y25" s="156">
        <v>0</v>
      </c>
      <c r="Z25" s="156">
        <v>0</v>
      </c>
      <c r="AA25" s="156">
        <v>0</v>
      </c>
      <c r="AB25" s="156">
        <v>0</v>
      </c>
      <c r="AC25" s="156">
        <v>0</v>
      </c>
      <c r="AD25" s="156">
        <v>0</v>
      </c>
      <c r="AE25" s="156">
        <v>0</v>
      </c>
      <c r="AF25" s="156">
        <v>0</v>
      </c>
      <c r="AG25" s="156">
        <v>0</v>
      </c>
      <c r="AH25" s="40">
        <f>(K13*'SUBSCRIBER NORMALIZATION FLTE'!$J$49)*'MVLP INPUT FLTE'!$J41</f>
        <v>0</v>
      </c>
      <c r="AI25" s="40">
        <f ca="1">(L13*'SUBSCRIBER NORMALIZATION FLTE'!$J$49)*'MVLP INPUT FLTE'!$J41</f>
        <v>99.6</v>
      </c>
      <c r="AJ25" s="40">
        <f ca="1">(M13*'SUBSCRIBER NORMALIZATION FLTE'!$J$49)*'MVLP INPUT FLTE'!$J41</f>
        <v>201.83939999999998</v>
      </c>
      <c r="AK25" s="40">
        <f ca="1">(N13*'SUBSCRIBER NORMALIZATION FLTE'!$J$49)*'MVLP INPUT FLTE'!$J41</f>
        <v>307.69176509999994</v>
      </c>
      <c r="AL25" s="40">
        <f ca="1">(O13*'SUBSCRIBER NORMALIZATION FLTE'!$J$49)*'MVLP INPUT FLTE'!$J41</f>
        <v>418.62038509665001</v>
      </c>
      <c r="AM25" s="40">
        <f ca="1">(P13*'SUBSCRIBER NORMALIZATION FLTE'!$J$49)*'MVLP INPUT FLTE'!$J41</f>
        <v>535.57811182332841</v>
      </c>
      <c r="AN25" s="40">
        <f ca="1">(Q13*'SUBSCRIBER NORMALIZATION FLTE'!$J$49)*'MVLP INPUT FLTE'!$J41</f>
        <v>660.00769787283014</v>
      </c>
      <c r="AO25" s="40">
        <f ca="1">(R13*'SUBSCRIBER NORMALIZATION FLTE'!$J$49)*'MVLP INPUT FLTE'!$J41</f>
        <v>793.83763244091119</v>
      </c>
      <c r="AP25" s="40">
        <f ca="1">(S13*'SUBSCRIBER NORMALIZATION FLTE'!$J$49)*'MVLP INPUT FLTE'!$J41</f>
        <v>938.98001256516341</v>
      </c>
      <c r="AQ25" s="40">
        <f ca="1">(T13*'SUBSCRIBER NORMALIZATION FLTE'!$J$49)*'MVLP INPUT FLTE'!$J41</f>
        <v>1097.3306824583594</v>
      </c>
      <c r="AR25" s="40">
        <f ca="1">(U13*'SUBSCRIBER NORMALIZATION FLTE'!$J$49)*'MVLP INPUT FLTE'!$J41</f>
        <v>1271.765371657463</v>
      </c>
      <c r="AS25" s="40">
        <f ca="1">(V13*'SUBSCRIBER NORMALIZATION FLTE'!$J$49)*'MVLP INPUT FLTE'!$J41</f>
        <v>1464.1393659983748</v>
      </c>
      <c r="AT25" s="40">
        <f ca="1">(W13*'SUBSCRIBER NORMALIZATION FLTE'!$J$49)*'MVLP INPUT FLTE'!$J41</f>
        <v>1677.2881813873887</v>
      </c>
      <c r="AU25" s="40">
        <f ca="1">(X13*'SUBSCRIBER NORMALIZATION FLTE'!$J$49)*'MVLP INPUT FLTE'!$J41</f>
        <v>1912.5292318455956</v>
      </c>
      <c r="AV25" s="40">
        <f ca="1">(Y13*'SUBSCRIBER NORMALIZATION FLTE'!$J$49)*'MVLP INPUT FLTE'!$J41</f>
        <v>2170.6707333749077</v>
      </c>
      <c r="AW25" s="40">
        <f ca="1">(Z13*'SUBSCRIBER NORMALIZATION FLTE'!$J$49)*'MVLP INPUT FLTE'!$J41</f>
        <v>2453.012032141221</v>
      </c>
      <c r="AX25" s="40">
        <f ca="1">(AA13*'SUBSCRIBER NORMALIZATION FLTE'!$J$49)*'MVLP INPUT FLTE'!$J41</f>
        <v>2758.8494298680212</v>
      </c>
      <c r="AY25" s="40">
        <f ca="1">(AB13*'SUBSCRIBER NORMALIZATION FLTE'!$J$49)*'MVLP INPUT FLTE'!$J41</f>
        <v>3087.4852097141429</v>
      </c>
      <c r="AZ25" s="40">
        <f ca="1">(AC13*'SUBSCRIBER NORMALIZATION FLTE'!$J$49)*'MVLP INPUT FLTE'!$J41</f>
        <v>3437.2315854315725</v>
      </c>
      <c r="BA25" s="40">
        <f ca="1">(AD13*'SUBSCRIBER NORMALIZATION FLTE'!$J$49)*'MVLP INPUT FLTE'!$J41</f>
        <v>3805.9171169554047</v>
      </c>
      <c r="BB25" s="40">
        <f ca="1">(AE13*'SUBSCRIBER NORMALIZATION FLTE'!$J$49)*'MVLP INPUT FLTE'!$J41</f>
        <v>4190.890821461282</v>
      </c>
      <c r="BC25" s="40">
        <f ca="1">(AF13*'SUBSCRIBER NORMALIZATION FLTE'!$J$49)*'MVLP INPUT FLTE'!$J41</f>
        <v>4590.0222494788613</v>
      </c>
      <c r="BD25" s="40">
        <f ca="1">(AG13*'SUBSCRIBER NORMALIZATION FLTE'!$J$49)*'MVLP INPUT FLTE'!$J41</f>
        <v>5000.7010603582921</v>
      </c>
      <c r="BE25" s="40">
        <f ca="1">(AH13*'SUBSCRIBER NORMALIZATION FLTE'!$J$49)*'MVLP INPUT FLTE'!$J41</f>
        <v>5420.3391013452465</v>
      </c>
      <c r="BF25" s="40">
        <f ca="1">(AI13*'SUBSCRIBER NORMALIZATION FLTE'!$J$49)*'MVLP INPUT FLTE'!$J41</f>
        <v>5846.8682189838119</v>
      </c>
      <c r="BG25" s="40">
        <f ca="1">(AJ13*'SUBSCRIBER NORMALIZATION FLTE'!$J$49)*'MVLP INPUT FLTE'!$J41</f>
        <v>6278.2378391224483</v>
      </c>
      <c r="BH25" s="40">
        <f ca="1">(AK13*'SUBSCRIBER NORMALIZATION FLTE'!$J$49)*'MVLP INPUT FLTE'!$J41</f>
        <v>6712.9128174899079</v>
      </c>
      <c r="BI25" s="40">
        <f ca="1">(AL13*'SUBSCRIBER NORMALIZATION FLTE'!$J$49)*'MVLP INPUT FLTE'!$J41</f>
        <v>7149.3710585412437</v>
      </c>
      <c r="BJ25" s="40">
        <f ca="1">(AM13*'SUBSCRIBER NORMALIZATION FLTE'!$J$49)*'MVLP INPUT FLTE'!$J41</f>
        <v>7586.6014045436441</v>
      </c>
      <c r="BK25" s="40">
        <f ca="1">(AN13*'SUBSCRIBER NORMALIZATION FLTE'!$J$49)*'MVLP INPUT FLTE'!$J41</f>
        <v>8024.099292605023</v>
      </c>
      <c r="BL25" s="40">
        <f ca="1">(AO13*'SUBSCRIBER NORMALIZATION FLTE'!$J$49)*'MVLP INPUT FLTE'!$J41</f>
        <v>8460.3684486178809</v>
      </c>
      <c r="BM25" s="40">
        <f ca="1">(AP13*'SUBSCRIBER NORMALIZATION FLTE'!$J$49)*'MVLP INPUT FLTE'!$J41</f>
        <v>8895.4193168046259</v>
      </c>
      <c r="BN25" s="40">
        <f ca="1">(AQ13*'SUBSCRIBER NORMALIZATION FLTE'!$J$49)*'MVLP INPUT FLTE'!$J41</f>
        <v>9328.7642526117888</v>
      </c>
      <c r="BO25" s="40">
        <f ca="1">(AR13*'SUBSCRIBER NORMALIZATION FLTE'!$J$49)*'MVLP INPUT FLTE'!$J41</f>
        <v>9759.4217564645878</v>
      </c>
      <c r="BP25" s="40">
        <f ca="1">(AS13*'SUBSCRIBER NORMALIZATION FLTE'!$J$49)*'MVLP INPUT FLTE'!$J41</f>
        <v>10187.912671534637</v>
      </c>
      <c r="BQ25" s="40">
        <f ca="1">(AT13*'SUBSCRIBER NORMALIZATION FLTE'!$J$49)*'MVLP INPUT FLTE'!$J41</f>
        <v>10613.757413826594</v>
      </c>
      <c r="BR25" s="40">
        <f ca="1">(AU13*'SUBSCRIBER NORMALIZATION FLTE'!$J$49)*'MVLP INPUT FLTE'!$J41</f>
        <v>11036.480475809067</v>
      </c>
    </row>
    <row r="26" spans="2:71" ht="25" customHeight="1" outlineLevel="1">
      <c r="B26" s="23" t="str">
        <f>B14</f>
        <v>FLTE 200GB</v>
      </c>
      <c r="C26" s="156">
        <v>0</v>
      </c>
      <c r="D26" s="156">
        <v>0</v>
      </c>
      <c r="E26" s="156">
        <v>0</v>
      </c>
      <c r="F26" s="156">
        <v>0</v>
      </c>
      <c r="G26" s="156">
        <v>0</v>
      </c>
      <c r="H26" s="156">
        <v>0</v>
      </c>
      <c r="I26" s="156">
        <v>0</v>
      </c>
      <c r="J26" s="156">
        <v>0</v>
      </c>
      <c r="K26" s="156">
        <v>0</v>
      </c>
      <c r="L26" s="156">
        <v>0</v>
      </c>
      <c r="M26" s="156">
        <v>0</v>
      </c>
      <c r="N26" s="156">
        <v>0</v>
      </c>
      <c r="O26" s="156">
        <v>0</v>
      </c>
      <c r="P26" s="156">
        <v>0</v>
      </c>
      <c r="Q26" s="156">
        <v>0</v>
      </c>
      <c r="R26" s="156">
        <v>0</v>
      </c>
      <c r="S26" s="156">
        <v>0</v>
      </c>
      <c r="T26" s="156">
        <v>0</v>
      </c>
      <c r="U26" s="156">
        <v>0</v>
      </c>
      <c r="V26" s="156">
        <v>0</v>
      </c>
      <c r="W26" s="156">
        <v>0</v>
      </c>
      <c r="X26" s="156">
        <v>0</v>
      </c>
      <c r="Y26" s="156">
        <v>0</v>
      </c>
      <c r="Z26" s="156">
        <v>0</v>
      </c>
      <c r="AA26" s="156">
        <v>0</v>
      </c>
      <c r="AB26" s="156">
        <v>0</v>
      </c>
      <c r="AC26" s="156">
        <v>0</v>
      </c>
      <c r="AD26" s="156">
        <v>0</v>
      </c>
      <c r="AE26" s="156">
        <v>0</v>
      </c>
      <c r="AF26" s="156">
        <v>0</v>
      </c>
      <c r="AG26" s="156">
        <v>0</v>
      </c>
      <c r="AH26" s="40">
        <f>(K14*'SUBSCRIBER NORMALIZATION FLTE'!$J$49)*'MVLP INPUT FLTE'!$J42</f>
        <v>0</v>
      </c>
      <c r="AI26" s="40">
        <f ca="1">(L14*'SUBSCRIBER NORMALIZATION FLTE'!$J$49)*'MVLP INPUT FLTE'!$J42</f>
        <v>66.233999999999995</v>
      </c>
      <c r="AJ26" s="40">
        <f ca="1">(M14*'SUBSCRIBER NORMALIZATION FLTE'!$J$49)*'MVLP INPUT FLTE'!$J42</f>
        <v>134.39501099999998</v>
      </c>
      <c r="AK26" s="40">
        <f ca="1">(N14*'SUBSCRIBER NORMALIZATION FLTE'!$J$49)*'MVLP INPUT FLTE'!$J42</f>
        <v>204.96465340649999</v>
      </c>
      <c r="AL26" s="40">
        <f ca="1">(O14*'SUBSCRIBER NORMALIZATION FLTE'!$J$49)*'MVLP INPUT FLTE'!$J42</f>
        <v>278.91845385254476</v>
      </c>
      <c r="AM26" s="40">
        <f ca="1">(P14*'SUBSCRIBER NORMALIZATION FLTE'!$J$49)*'MVLP INPUT FLTE'!$J42</f>
        <v>356.72564699479813</v>
      </c>
      <c r="AN26" s="40">
        <f ca="1">(Q14*'SUBSCRIBER NORMALIZATION FLTE'!$J$49)*'MVLP INPUT FLTE'!$J42</f>
        <v>439.84747899534239</v>
      </c>
      <c r="AO26" s="40">
        <f ca="1">(R14*'SUBSCRIBER NORMALIZATION FLTE'!$J$49)*'MVLP INPUT FLTE'!$J42</f>
        <v>528.73677542388191</v>
      </c>
      <c r="AP26" s="40">
        <f ca="1">(S14*'SUBSCRIBER NORMALIZATION FLTE'!$J$49)*'MVLP INPUT FLTE'!$J42</f>
        <v>625.33651283277879</v>
      </c>
      <c r="AQ26" s="40">
        <f ca="1">(T14*'SUBSCRIBER NORMALIZATION FLTE'!$J$49)*'MVLP INPUT FLTE'!$J42</f>
        <v>731.07515247370031</v>
      </c>
      <c r="AR26" s="40">
        <f ca="1">(U14*'SUBSCRIBER NORMALIZATION FLTE'!$J$49)*'MVLP INPUT FLTE'!$J42</f>
        <v>847.36901367767382</v>
      </c>
      <c r="AS26" s="40">
        <f ca="1">(V14*'SUBSCRIBER NORMALIZATION FLTE'!$J$49)*'MVLP INPUT FLTE'!$J42</f>
        <v>975.62237706141354</v>
      </c>
      <c r="AT26" s="40">
        <f ca="1">(W14*'SUBSCRIBER NORMALIZATION FLTE'!$J$49)*'MVLP INPUT FLTE'!$J42</f>
        <v>1117.7255868563914</v>
      </c>
      <c r="AU26" s="40">
        <f ca="1">(X14*'SUBSCRIBER NORMALIZATION FLTE'!$J$49)*'MVLP INPUT FLTE'!$J42</f>
        <v>1274.5569193681119</v>
      </c>
      <c r="AV26" s="40">
        <f ca="1">(Y14*'SUBSCRIBER NORMALIZATION FLTE'!$J$49)*'MVLP INPUT FLTE'!$J42</f>
        <v>1446.9871855534832</v>
      </c>
      <c r="AW26" s="40">
        <f ca="1">(Z14*'SUBSCRIBER NORMALIZATION FLTE'!$J$49)*'MVLP INPUT FLTE'!$J42</f>
        <v>1635.3817944762786</v>
      </c>
      <c r="AX26" s="40">
        <f ca="1">(AA14*'SUBSCRIBER NORMALIZATION FLTE'!$J$49)*'MVLP INPUT FLTE'!$J42</f>
        <v>1839.1070492232302</v>
      </c>
      <c r="AY26" s="40">
        <f ca="1">(AB14*'SUBSCRIBER NORMALIZATION FLTE'!$J$49)*'MVLP INPUT FLTE'!$J42</f>
        <v>2058.0326393048331</v>
      </c>
      <c r="AZ26" s="40">
        <f ca="1">(AC14*'SUBSCRIBER NORMALIZATION FLTE'!$J$49)*'MVLP INPUT FLTE'!$J42</f>
        <v>2291.0333618707423</v>
      </c>
      <c r="BA26" s="40">
        <f ca="1">(AD14*'SUBSCRIBER NORMALIZATION FLTE'!$J$49)*'MVLP INPUT FLTE'!$J42</f>
        <v>2536.993578294841</v>
      </c>
      <c r="BB26" s="40">
        <f ca="1">(AE14*'SUBSCRIBER NORMALIZATION FLTE'!$J$49)*'MVLP INPUT FLTE'!$J42</f>
        <v>2793.8111328793343</v>
      </c>
      <c r="BC26" s="40">
        <f ca="1">(AF14*'SUBSCRIBER NORMALIZATION FLTE'!$J$49)*'MVLP INPUT FLTE'!$J42</f>
        <v>3059.8997382498605</v>
      </c>
      <c r="BD26" s="40">
        <f ca="1">(AG14*'SUBSCRIBER NORMALIZATION FLTE'!$J$49)*'MVLP INPUT FLTE'!$J42</f>
        <v>3333.6865904747365</v>
      </c>
      <c r="BE26" s="40">
        <f ca="1">(AH14*'SUBSCRIBER NORMALIZATION FLTE'!$J$49)*'MVLP INPUT FLTE'!$J42</f>
        <v>3613.6122544557011</v>
      </c>
      <c r="BF26" s="40">
        <f ca="1">(AI14*'SUBSCRIBER NORMALIZATION FLTE'!$J$49)*'MVLP INPUT FLTE'!$J42</f>
        <v>3897.6325502928275</v>
      </c>
      <c r="BG26" s="40">
        <f ca="1">(AJ14*'SUBSCRIBER NORMALIZATION FLTE'!$J$49)*'MVLP INPUT FLTE'!$J42</f>
        <v>4185.2146736153391</v>
      </c>
      <c r="BH26" s="40">
        <f ca="1">(AK14*'SUBSCRIBER NORMALIZATION FLTE'!$J$49)*'MVLP INPUT FLTE'!$J42</f>
        <v>4474.8343488896098</v>
      </c>
      <c r="BI26" s="40">
        <f ca="1">(AL14*'SUBSCRIBER NORMALIZATION FLTE'!$J$49)*'MVLP INPUT FLTE'!$J42</f>
        <v>4765.9762569240484</v>
      </c>
      <c r="BJ26" s="40">
        <f ca="1">(AM14*'SUBSCRIBER NORMALIZATION FLTE'!$J$49)*'MVLP INPUT FLTE'!$J42</f>
        <v>5057.6314587401939</v>
      </c>
      <c r="BK26" s="40">
        <f ca="1">(AN14*'SUBSCRIBER NORMALIZATION FLTE'!$J$49)*'MVLP INPUT FLTE'!$J42</f>
        <v>5349.2975913409027</v>
      </c>
      <c r="BL26" s="40">
        <f ca="1">(AO14*'SUBSCRIBER NORMALIZATION FLTE'!$J$49)*'MVLP INPUT FLTE'!$J42</f>
        <v>5640.4765618145047</v>
      </c>
      <c r="BM26" s="40">
        <f ca="1">(AP14*'SUBSCRIBER NORMALIZATION FLTE'!$J$49)*'MVLP INPUT FLTE'!$J42</f>
        <v>5930.6745110390812</v>
      </c>
      <c r="BN26" s="40">
        <f ca="1">(AQ14*'SUBSCRIBER NORMALIZATION FLTE'!$J$49)*'MVLP INPUT FLTE'!$J42</f>
        <v>6219.4017776952478</v>
      </c>
      <c r="BO26" s="40">
        <f ca="1">(AR14*'SUBSCRIBER NORMALIZATION FLTE'!$J$49)*'MVLP INPUT FLTE'!$J42</f>
        <v>6506.6708625848396</v>
      </c>
      <c r="BP26" s="40">
        <f ca="1">(AS14*'SUBSCRIBER NORMALIZATION FLTE'!$J$49)*'MVLP INPUT FLTE'!$J42</f>
        <v>6791.9961602528683</v>
      </c>
      <c r="BQ26" s="40">
        <f ca="1">(AT14*'SUBSCRIBER NORMALIZATION FLTE'!$J$49)*'MVLP INPUT FLTE'!$J42</f>
        <v>7075.8921928907184</v>
      </c>
      <c r="BR26" s="40">
        <f ca="1">(AU14*'SUBSCRIBER NORMALIZATION FLTE'!$J$49)*'MVLP INPUT FLTE'!$J42</f>
        <v>7357.8731092511471</v>
      </c>
    </row>
    <row r="27" spans="2:71" ht="25" customHeight="1" outlineLevel="1">
      <c r="B27" s="23" t="str">
        <f>B15</f>
        <v>FLTE 400GB</v>
      </c>
      <c r="C27" s="156">
        <v>0</v>
      </c>
      <c r="D27" s="156">
        <v>0</v>
      </c>
      <c r="E27" s="156">
        <v>0</v>
      </c>
      <c r="F27" s="156">
        <v>0</v>
      </c>
      <c r="G27" s="156">
        <v>0</v>
      </c>
      <c r="H27" s="156">
        <v>0</v>
      </c>
      <c r="I27" s="156">
        <v>0</v>
      </c>
      <c r="J27" s="156">
        <v>0</v>
      </c>
      <c r="K27" s="156">
        <v>0</v>
      </c>
      <c r="L27" s="156">
        <v>0</v>
      </c>
      <c r="M27" s="156">
        <v>0</v>
      </c>
      <c r="N27" s="156">
        <v>0</v>
      </c>
      <c r="O27" s="156">
        <v>0</v>
      </c>
      <c r="P27" s="156">
        <v>0</v>
      </c>
      <c r="Q27" s="156">
        <v>0</v>
      </c>
      <c r="R27" s="156">
        <v>0</v>
      </c>
      <c r="S27" s="156">
        <v>0</v>
      </c>
      <c r="T27" s="156">
        <v>0</v>
      </c>
      <c r="U27" s="156">
        <v>0</v>
      </c>
      <c r="V27" s="156">
        <v>0</v>
      </c>
      <c r="W27" s="156">
        <v>0</v>
      </c>
      <c r="X27" s="156">
        <v>0</v>
      </c>
      <c r="Y27" s="156">
        <v>0</v>
      </c>
      <c r="Z27" s="156">
        <v>0</v>
      </c>
      <c r="AA27" s="156">
        <v>0</v>
      </c>
      <c r="AB27" s="156">
        <v>0</v>
      </c>
      <c r="AC27" s="156">
        <v>0</v>
      </c>
      <c r="AD27" s="156">
        <v>0</v>
      </c>
      <c r="AE27" s="156">
        <v>0</v>
      </c>
      <c r="AF27" s="156">
        <v>0</v>
      </c>
      <c r="AG27" s="156">
        <v>0</v>
      </c>
      <c r="AH27" s="40">
        <f>(K15*'SUBSCRIBER NORMALIZATION FLTE'!$J$49)*'MVLP INPUT FLTE'!$J43</f>
        <v>0</v>
      </c>
      <c r="AI27" s="40">
        <f ca="1">(L15*'SUBSCRIBER NORMALIZATION FLTE'!$J$49)*'MVLP INPUT FLTE'!$J43</f>
        <v>33.366</v>
      </c>
      <c r="AJ27" s="40">
        <f ca="1">(M15*'SUBSCRIBER NORMALIZATION FLTE'!$J$49)*'MVLP INPUT FLTE'!$J43</f>
        <v>67.444389000000001</v>
      </c>
      <c r="AK27" s="40">
        <f ca="1">(N15*'SUBSCRIBER NORMALIZATION FLTE'!$J$49)*'MVLP INPUT FLTE'!$J43</f>
        <v>102.72711169350001</v>
      </c>
      <c r="AL27" s="40">
        <f ca="1">(O15*'SUBSCRIBER NORMALIZATION FLTE'!$J$49)*'MVLP INPUT FLTE'!$J43</f>
        <v>139.70193124410525</v>
      </c>
      <c r="AM27" s="40">
        <f ca="1">(P15*'SUBSCRIBER NORMALIZATION FLTE'!$J$49)*'MVLP INPUT FLTE'!$J43</f>
        <v>178.8524648285304</v>
      </c>
      <c r="AN27" s="40">
        <f ca="1">(Q15*'SUBSCRIBER NORMALIZATION FLTE'!$J$49)*'MVLP INPUT FLTE'!$J43</f>
        <v>220.16021887748789</v>
      </c>
      <c r="AO27" s="40">
        <f ca="1">(R15*'SUBSCRIBER NORMALIZATION FLTE'!$J$49)*'MVLP INPUT FLTE'!$J43</f>
        <v>264.60285701702924</v>
      </c>
      <c r="AP27" s="40">
        <f ca="1">(S15*'SUBSCRIBER NORMALIZATION FLTE'!$J$49)*'MVLP INPUT FLTE'!$J43</f>
        <v>313.14973273238451</v>
      </c>
      <c r="AQ27" s="40">
        <f ca="1">(T15*'SUBSCRIBER NORMALIZATION FLTE'!$J$49)*'MVLP INPUT FLTE'!$J43</f>
        <v>365.76596000415924</v>
      </c>
      <c r="AR27" s="40">
        <f ca="1">(U15*'SUBSCRIBER NORMALIZATION FLTE'!$J$49)*'MVLP INPUT FLTE'!$J43</f>
        <v>423.91094934412388</v>
      </c>
      <c r="AS27" s="40">
        <f ca="1">(V15*'SUBSCRIBER NORMALIZATION FLTE'!$J$49)*'MVLP INPUT FLTE'!$J43</f>
        <v>488.03570627469884</v>
      </c>
      <c r="AT27" s="40">
        <f ca="1">(W15*'SUBSCRIBER NORMALIZATION FLTE'!$J$49)*'MVLP INPUT FLTE'!$J43</f>
        <v>559.08540277136387</v>
      </c>
      <c r="AU27" s="40">
        <f ca="1">(X15*'SUBSCRIBER NORMALIZATION FLTE'!$J$49)*'MVLP INPUT FLTE'!$J43</f>
        <v>637.49917684780746</v>
      </c>
      <c r="AV27" s="40">
        <f ca="1">(Y15*'SUBSCRIBER NORMALIZATION FLTE'!$J$49)*'MVLP INPUT FLTE'!$J43</f>
        <v>723.71243384460092</v>
      </c>
      <c r="AW27" s="40">
        <f ca="1">(Z15*'SUBSCRIBER NORMALIZATION FLTE'!$J$49)*'MVLP INPUT FLTE'!$J43</f>
        <v>817.6588781569219</v>
      </c>
      <c r="AX27" s="40">
        <f ca="1">(AA15*'SUBSCRIBER NORMALIZATION FLTE'!$J$49)*'MVLP INPUT FLTE'!$J43</f>
        <v>919.77077769258801</v>
      </c>
      <c r="AY27" s="40">
        <f ca="1">(AB15*'SUBSCRIBER NORMALIZATION FLTE'!$J$49)*'MVLP INPUT FLTE'!$J43</f>
        <v>1029.480726082201</v>
      </c>
      <c r="AZ27" s="40">
        <f ca="1">(AC15*'SUBSCRIBER NORMALIZATION FLTE'!$J$49)*'MVLP INPUT FLTE'!$J43</f>
        <v>1146.2261399105023</v>
      </c>
      <c r="BA27" s="40">
        <f ca="1">(AD15*'SUBSCRIBER NORMALIZATION FLTE'!$J$49)*'MVLP INPUT FLTE'!$J43</f>
        <v>1268.9512177212632</v>
      </c>
      <c r="BB27" s="40">
        <f ca="1">(AE15*'SUBSCRIBER NORMALIZATION FLTE'!$J$49)*'MVLP INPUT FLTE'!$J43</f>
        <v>1397.1071323706326</v>
      </c>
      <c r="BC27" s="40">
        <f ca="1">(AF15*'SUBSCRIBER NORMALIZATION FLTE'!$J$49)*'MVLP INPUT FLTE'!$J43</f>
        <v>1530.1497217454821</v>
      </c>
      <c r="BD27" s="40">
        <f ca="1">(AG15*'SUBSCRIBER NORMALIZATION FLTE'!$J$49)*'MVLP INPUT FLTE'!$J43</f>
        <v>1667.0414491106455</v>
      </c>
      <c r="BE27" s="40">
        <f ca="1">(AH15*'SUBSCRIBER NORMALIZATION FLTE'!$J$49)*'MVLP INPUT FLTE'!$J43</f>
        <v>1806.7535967932049</v>
      </c>
      <c r="BF27" s="40">
        <f ca="1">(AI15*'SUBSCRIBER NORMALIZATION FLTE'!$J$49)*'MVLP INPUT FLTE'!$J43</f>
        <v>1948.7641912204626</v>
      </c>
      <c r="BG27" s="40">
        <f ca="1">(AJ15*'SUBSCRIBER NORMALIZATION FLTE'!$J$49)*'MVLP INPUT FLTE'!$J43</f>
        <v>2092.5556955950888</v>
      </c>
      <c r="BH27" s="40">
        <f ca="1">(AK15*'SUBSCRIBER NORMALIZATION FLTE'!$J$49)*'MVLP INPUT FLTE'!$J43</f>
        <v>2237.6149721825304</v>
      </c>
      <c r="BI27" s="40">
        <f ca="1">(AL15*'SUBSCRIBER NORMALIZATION FLTE'!$J$49)*'MVLP INPUT FLTE'!$J43</f>
        <v>2382.9352449189792</v>
      </c>
      <c r="BJ27" s="40">
        <f ca="1">(AM15*'SUBSCRIBER NORMALIZATION FLTE'!$J$49)*'MVLP INPUT FLTE'!$J43</f>
        <v>2528.5142953371678</v>
      </c>
      <c r="BK27" s="40">
        <f ca="1">(AN15*'SUBSCRIBER NORMALIZATION FLTE'!$J$49)*'MVLP INPUT FLTE'!$J43</f>
        <v>2674.3499238268018</v>
      </c>
      <c r="BL27" s="40">
        <f ca="1">(AO15*'SUBSCRIBER NORMALIZATION FLTE'!$J$49)*'MVLP INPUT FLTE'!$J43</f>
        <v>2819.9419494742738</v>
      </c>
      <c r="BM27" s="40">
        <f ca="1">(AP15*'SUBSCRIBER NORMALIZATION FLTE'!$J$49)*'MVLP INPUT FLTE'!$J43</f>
        <v>2964.7944429037425</v>
      </c>
      <c r="BN27" s="40">
        <f ca="1">(AQ15*'SUBSCRIBER NORMALIZATION FLTE'!$J$49)*'MVLP INPUT FLTE'!$J43</f>
        <v>3109.4116901390603</v>
      </c>
      <c r="BO27" s="40">
        <f ca="1">(AR15*'SUBSCRIBER NORMALIZATION FLTE'!$J$49)*'MVLP INPUT FLTE'!$J43</f>
        <v>3252.7996907728789</v>
      </c>
      <c r="BP27" s="40">
        <f ca="1">(AS15*'SUBSCRIBER NORMALIZATION FLTE'!$J$49)*'MVLP INPUT FLTE'!$J43</f>
        <v>3395.4668934013089</v>
      </c>
      <c r="BQ27" s="40">
        <f ca="1">(AT15*'SUBSCRIBER NORMALIZATION FLTE'!$J$49)*'MVLP INPUT FLTE'!$J43</f>
        <v>3537.4194248073977</v>
      </c>
      <c r="BR27" s="40">
        <f ca="1">(AU15*'SUBSCRIBER NORMALIZATION FLTE'!$J$49)*'MVLP INPUT FLTE'!$J43</f>
        <v>3678.1653596965352</v>
      </c>
    </row>
    <row r="28" spans="2:71" ht="25" customHeight="1" outlineLevel="1">
      <c r="B28" s="23" t="str">
        <f>B16</f>
        <v>Package 5</v>
      </c>
      <c r="C28" s="156">
        <v>0</v>
      </c>
      <c r="D28" s="156">
        <v>0</v>
      </c>
      <c r="E28" s="156">
        <v>0</v>
      </c>
      <c r="F28" s="156">
        <v>0</v>
      </c>
      <c r="G28" s="156">
        <v>0</v>
      </c>
      <c r="H28" s="156">
        <v>0</v>
      </c>
      <c r="I28" s="156">
        <v>0</v>
      </c>
      <c r="J28" s="156">
        <v>0</v>
      </c>
      <c r="K28" s="156">
        <v>0</v>
      </c>
      <c r="L28" s="156">
        <v>0</v>
      </c>
      <c r="M28" s="156">
        <v>0</v>
      </c>
      <c r="N28" s="156">
        <v>0</v>
      </c>
      <c r="O28" s="156">
        <v>0</v>
      </c>
      <c r="P28" s="156">
        <v>0</v>
      </c>
      <c r="Q28" s="156">
        <v>0</v>
      </c>
      <c r="R28" s="156">
        <v>0</v>
      </c>
      <c r="S28" s="156">
        <v>0</v>
      </c>
      <c r="T28" s="156">
        <v>0</v>
      </c>
      <c r="U28" s="156">
        <v>0</v>
      </c>
      <c r="V28" s="156">
        <v>0</v>
      </c>
      <c r="W28" s="156">
        <v>0</v>
      </c>
      <c r="X28" s="156">
        <v>0</v>
      </c>
      <c r="Y28" s="156">
        <v>0</v>
      </c>
      <c r="Z28" s="156">
        <v>0</v>
      </c>
      <c r="AA28" s="156">
        <v>0</v>
      </c>
      <c r="AB28" s="156">
        <v>0</v>
      </c>
      <c r="AC28" s="156">
        <v>0</v>
      </c>
      <c r="AD28" s="156">
        <v>0</v>
      </c>
      <c r="AE28" s="156">
        <v>0</v>
      </c>
      <c r="AF28" s="156">
        <v>0</v>
      </c>
      <c r="AG28" s="156">
        <v>0</v>
      </c>
      <c r="AH28" s="40">
        <f>(K16*'SUBSCRIBER NORMALIZATION FLTE'!$J$49)*'MVLP INPUT FLTE'!$J44</f>
        <v>0</v>
      </c>
      <c r="AI28" s="40">
        <f ca="1">(L16*'SUBSCRIBER NORMALIZATION FLTE'!$J$49)*'MVLP INPUT FLTE'!$J44</f>
        <v>0</v>
      </c>
      <c r="AJ28" s="40">
        <f ca="1">(M16*'SUBSCRIBER NORMALIZATION FLTE'!$J$49)*'MVLP INPUT FLTE'!$J44</f>
        <v>0</v>
      </c>
      <c r="AK28" s="40">
        <f ca="1">(N16*'SUBSCRIBER NORMALIZATION FLTE'!$J$49)*'MVLP INPUT FLTE'!$J44</f>
        <v>0</v>
      </c>
      <c r="AL28" s="40">
        <f ca="1">(O16*'SUBSCRIBER NORMALIZATION FLTE'!$J$49)*'MVLP INPUT FLTE'!$J44</f>
        <v>0</v>
      </c>
      <c r="AM28" s="40">
        <f ca="1">(P16*'SUBSCRIBER NORMALIZATION FLTE'!$J$49)*'MVLP INPUT FLTE'!$J44</f>
        <v>0</v>
      </c>
      <c r="AN28" s="40">
        <f ca="1">(Q16*'SUBSCRIBER NORMALIZATION FLTE'!$J$49)*'MVLP INPUT FLTE'!$J44</f>
        <v>0</v>
      </c>
      <c r="AO28" s="40">
        <f ca="1">(R16*'SUBSCRIBER NORMALIZATION FLTE'!$J$49)*'MVLP INPUT FLTE'!$J44</f>
        <v>0</v>
      </c>
      <c r="AP28" s="40">
        <f ca="1">(S16*'SUBSCRIBER NORMALIZATION FLTE'!$J$49)*'MVLP INPUT FLTE'!$J44</f>
        <v>0</v>
      </c>
      <c r="AQ28" s="40">
        <f ca="1">(T16*'SUBSCRIBER NORMALIZATION FLTE'!$J$49)*'MVLP INPUT FLTE'!$J44</f>
        <v>0</v>
      </c>
      <c r="AR28" s="40">
        <f ca="1">(U16*'SUBSCRIBER NORMALIZATION FLTE'!$J$49)*'MVLP INPUT FLTE'!$J44</f>
        <v>0</v>
      </c>
      <c r="AS28" s="40">
        <f ca="1">(V16*'SUBSCRIBER NORMALIZATION FLTE'!$J$49)*'MVLP INPUT FLTE'!$J44</f>
        <v>0</v>
      </c>
      <c r="AT28" s="40">
        <f ca="1">(W16*'SUBSCRIBER NORMALIZATION FLTE'!$J$49)*'MVLP INPUT FLTE'!$J44</f>
        <v>0</v>
      </c>
      <c r="AU28" s="40">
        <f ca="1">(X16*'SUBSCRIBER NORMALIZATION FLTE'!$J$49)*'MVLP INPUT FLTE'!$J44</f>
        <v>0</v>
      </c>
      <c r="AV28" s="40">
        <f ca="1">(Y16*'SUBSCRIBER NORMALIZATION FLTE'!$J$49)*'MVLP INPUT FLTE'!$J44</f>
        <v>0</v>
      </c>
      <c r="AW28" s="40">
        <f ca="1">(Z16*'SUBSCRIBER NORMALIZATION FLTE'!$J$49)*'MVLP INPUT FLTE'!$J44</f>
        <v>0</v>
      </c>
      <c r="AX28" s="40">
        <f ca="1">(AA16*'SUBSCRIBER NORMALIZATION FLTE'!$J$49)*'MVLP INPUT FLTE'!$J44</f>
        <v>0</v>
      </c>
      <c r="AY28" s="40">
        <f ca="1">(AB16*'SUBSCRIBER NORMALIZATION FLTE'!$J$49)*'MVLP INPUT FLTE'!$J44</f>
        <v>0</v>
      </c>
      <c r="AZ28" s="40">
        <f ca="1">(AC16*'SUBSCRIBER NORMALIZATION FLTE'!$J$49)*'MVLP INPUT FLTE'!$J44</f>
        <v>0</v>
      </c>
      <c r="BA28" s="40">
        <f ca="1">(AD16*'SUBSCRIBER NORMALIZATION FLTE'!$J$49)*'MVLP INPUT FLTE'!$J44</f>
        <v>0</v>
      </c>
      <c r="BB28" s="40">
        <f ca="1">(AE16*'SUBSCRIBER NORMALIZATION FLTE'!$J$49)*'MVLP INPUT FLTE'!$J44</f>
        <v>0</v>
      </c>
      <c r="BC28" s="40">
        <f ca="1">(AF16*'SUBSCRIBER NORMALIZATION FLTE'!$J$49)*'MVLP INPUT FLTE'!$J44</f>
        <v>0</v>
      </c>
      <c r="BD28" s="40">
        <f ca="1">(AG16*'SUBSCRIBER NORMALIZATION FLTE'!$J$49)*'MVLP INPUT FLTE'!$J44</f>
        <v>0</v>
      </c>
      <c r="BE28" s="40">
        <f ca="1">(AH16*'SUBSCRIBER NORMALIZATION FLTE'!$J$49)*'MVLP INPUT FLTE'!$J44</f>
        <v>0</v>
      </c>
      <c r="BF28" s="40">
        <f ca="1">(AI16*'SUBSCRIBER NORMALIZATION FLTE'!$J$49)*'MVLP INPUT FLTE'!$J44</f>
        <v>0</v>
      </c>
      <c r="BG28" s="40">
        <f ca="1">(AJ16*'SUBSCRIBER NORMALIZATION FLTE'!$J$49)*'MVLP INPUT FLTE'!$J44</f>
        <v>0</v>
      </c>
      <c r="BH28" s="40">
        <f ca="1">(AK16*'SUBSCRIBER NORMALIZATION FLTE'!$J$49)*'MVLP INPUT FLTE'!$J44</f>
        <v>0</v>
      </c>
      <c r="BI28" s="40">
        <f ca="1">(AL16*'SUBSCRIBER NORMALIZATION FLTE'!$J$49)*'MVLP INPUT FLTE'!$J44</f>
        <v>0</v>
      </c>
      <c r="BJ28" s="40">
        <f ca="1">(AM16*'SUBSCRIBER NORMALIZATION FLTE'!$J$49)*'MVLP INPUT FLTE'!$J44</f>
        <v>0</v>
      </c>
      <c r="BK28" s="40">
        <f ca="1">(AN16*'SUBSCRIBER NORMALIZATION FLTE'!$J$49)*'MVLP INPUT FLTE'!$J44</f>
        <v>0</v>
      </c>
      <c r="BL28" s="40">
        <f ca="1">(AO16*'SUBSCRIBER NORMALIZATION FLTE'!$J$49)*'MVLP INPUT FLTE'!$J44</f>
        <v>0</v>
      </c>
      <c r="BM28" s="40">
        <f ca="1">(AP16*'SUBSCRIBER NORMALIZATION FLTE'!$J$49)*'MVLP INPUT FLTE'!$J44</f>
        <v>0</v>
      </c>
      <c r="BN28" s="40">
        <f ca="1">(AQ16*'SUBSCRIBER NORMALIZATION FLTE'!$J$49)*'MVLP INPUT FLTE'!$J44</f>
        <v>0</v>
      </c>
      <c r="BO28" s="40">
        <f ca="1">(AR16*'SUBSCRIBER NORMALIZATION FLTE'!$J$49)*'MVLP INPUT FLTE'!$J44</f>
        <v>0</v>
      </c>
      <c r="BP28" s="40">
        <f ca="1">(AS16*'SUBSCRIBER NORMALIZATION FLTE'!$J$49)*'MVLP INPUT FLTE'!$J44</f>
        <v>0</v>
      </c>
      <c r="BQ28" s="40">
        <f ca="1">(AT16*'SUBSCRIBER NORMALIZATION FLTE'!$J$49)*'MVLP INPUT FLTE'!$J44</f>
        <v>0</v>
      </c>
      <c r="BR28" s="40">
        <f ca="1">(AU16*'SUBSCRIBER NORMALIZATION FLTE'!$J$49)*'MVLP INPUT FLTE'!$J44</f>
        <v>0</v>
      </c>
    </row>
    <row r="29" spans="2:71" ht="25" customHeight="1">
      <c r="B29" s="151" t="s">
        <v>381</v>
      </c>
      <c r="C29" s="154">
        <f>SUM(C30:C34)</f>
        <v>0</v>
      </c>
      <c r="D29" s="154">
        <f t="shared" ref="D29:BO29" si="15">SUM(D30:D34)</f>
        <v>0</v>
      </c>
      <c r="E29" s="154">
        <f t="shared" si="15"/>
        <v>0</v>
      </c>
      <c r="F29" s="154">
        <f t="shared" si="15"/>
        <v>0</v>
      </c>
      <c r="G29" s="154">
        <f t="shared" si="15"/>
        <v>0</v>
      </c>
      <c r="H29" s="154">
        <f t="shared" si="15"/>
        <v>0</v>
      </c>
      <c r="I29" s="154">
        <f t="shared" si="15"/>
        <v>0</v>
      </c>
      <c r="J29" s="154">
        <f t="shared" si="15"/>
        <v>0</v>
      </c>
      <c r="K29" s="154">
        <f t="shared" si="15"/>
        <v>0</v>
      </c>
      <c r="L29" s="154">
        <f t="shared" si="15"/>
        <v>0</v>
      </c>
      <c r="M29" s="154">
        <f t="shared" si="15"/>
        <v>0</v>
      </c>
      <c r="N29" s="154">
        <f t="shared" si="15"/>
        <v>0</v>
      </c>
      <c r="O29" s="154">
        <f t="shared" si="15"/>
        <v>0</v>
      </c>
      <c r="P29" s="154">
        <f t="shared" si="15"/>
        <v>0</v>
      </c>
      <c r="Q29" s="154">
        <f t="shared" si="15"/>
        <v>0</v>
      </c>
      <c r="R29" s="154">
        <f t="shared" si="15"/>
        <v>0</v>
      </c>
      <c r="S29" s="154">
        <f t="shared" si="15"/>
        <v>0</v>
      </c>
      <c r="T29" s="154">
        <f t="shared" si="15"/>
        <v>0</v>
      </c>
      <c r="U29" s="154">
        <f t="shared" si="15"/>
        <v>0</v>
      </c>
      <c r="V29" s="154">
        <f t="shared" si="15"/>
        <v>0</v>
      </c>
      <c r="W29" s="154">
        <f t="shared" si="15"/>
        <v>0</v>
      </c>
      <c r="X29" s="154">
        <f t="shared" si="15"/>
        <v>0</v>
      </c>
      <c r="Y29" s="154">
        <f t="shared" si="15"/>
        <v>0</v>
      </c>
      <c r="Z29" s="154">
        <f t="shared" si="15"/>
        <v>0</v>
      </c>
      <c r="AA29" s="154">
        <f t="shared" si="15"/>
        <v>0</v>
      </c>
      <c r="AB29" s="154">
        <f t="shared" si="15"/>
        <v>0</v>
      </c>
      <c r="AC29" s="154">
        <f t="shared" si="15"/>
        <v>0</v>
      </c>
      <c r="AD29" s="154">
        <f t="shared" si="15"/>
        <v>0</v>
      </c>
      <c r="AE29" s="154">
        <f t="shared" si="15"/>
        <v>0</v>
      </c>
      <c r="AF29" s="154">
        <f t="shared" si="15"/>
        <v>0</v>
      </c>
      <c r="AG29" s="154">
        <f t="shared" si="15"/>
        <v>0</v>
      </c>
      <c r="AH29" s="154">
        <f t="shared" si="15"/>
        <v>0</v>
      </c>
      <c r="AI29" s="154">
        <f t="shared" ca="1" si="15"/>
        <v>353.91200000000003</v>
      </c>
      <c r="AJ29" s="154">
        <f t="shared" ca="1" si="15"/>
        <v>717.76374800000008</v>
      </c>
      <c r="AK29" s="154">
        <f t="shared" ca="1" si="15"/>
        <v>1094.4587561420001</v>
      </c>
      <c r="AL29" s="154">
        <f t="shared" ca="1" si="15"/>
        <v>1488.535856714793</v>
      </c>
      <c r="AM29" s="154">
        <f t="shared" ca="1" si="15"/>
        <v>1903.8313019327172</v>
      </c>
      <c r="AN29" s="154">
        <f t="shared" ca="1" si="15"/>
        <v>2346.1407358662896</v>
      </c>
      <c r="AO29" s="154">
        <f t="shared" ca="1" si="15"/>
        <v>2821.2105396114262</v>
      </c>
      <c r="AP29" s="154">
        <f t="shared" ca="1" si="15"/>
        <v>3337.0622500247296</v>
      </c>
      <c r="AQ29" s="154">
        <f t="shared" ca="1" si="15"/>
        <v>3900.6532208995191</v>
      </c>
      <c r="AR29" s="154">
        <f t="shared" ca="1" si="15"/>
        <v>4520.8736685218728</v>
      </c>
      <c r="AS29" s="154">
        <f t="shared" ca="1" si="15"/>
        <v>5205.5422423394366</v>
      </c>
      <c r="AT29" s="154">
        <f t="shared" ca="1" si="15"/>
        <v>5963.0751332795535</v>
      </c>
      <c r="AU29" s="154">
        <f t="shared" ca="1" si="15"/>
        <v>6798.8289946466766</v>
      </c>
      <c r="AV29" s="154">
        <f t="shared" ca="1" si="15"/>
        <v>7717.4509481921787</v>
      </c>
      <c r="AW29" s="154">
        <f t="shared" ca="1" si="15"/>
        <v>8721.2246151325471</v>
      </c>
      <c r="AX29" s="154">
        <f t="shared" ca="1" si="15"/>
        <v>9808.7622059039222</v>
      </c>
      <c r="AY29" s="154">
        <f t="shared" ca="1" si="15"/>
        <v>10977.359727153738</v>
      </c>
      <c r="AZ29" s="154">
        <f t="shared" ca="1" si="15"/>
        <v>12220.684169472934</v>
      </c>
      <c r="BA29" s="154">
        <f t="shared" ca="1" si="15"/>
        <v>13531.460354032413</v>
      </c>
      <c r="BB29" s="154">
        <f t="shared" ca="1" si="15"/>
        <v>14900.814941023138</v>
      </c>
      <c r="BC29" s="154">
        <f t="shared" ca="1" si="15"/>
        <v>16319.950014024438</v>
      </c>
      <c r="BD29" s="154">
        <f t="shared" ca="1" si="15"/>
        <v>17779.810438905231</v>
      </c>
      <c r="BE29" s="154">
        <f t="shared" ca="1" si="15"/>
        <v>19271.750050174538</v>
      </c>
      <c r="BF29" s="154">
        <f t="shared" ca="1" si="15"/>
        <v>20787.528174748055</v>
      </c>
      <c r="BG29" s="154">
        <f t="shared" ca="1" si="15"/>
        <v>22321.298185262691</v>
      </c>
      <c r="BH29" s="154">
        <f t="shared" ca="1" si="15"/>
        <v>23866.599150687965</v>
      </c>
      <c r="BI29" s="154">
        <f t="shared" ca="1" si="15"/>
        <v>25418.685057907118</v>
      </c>
      <c r="BJ29" s="154">
        <f t="shared" ca="1" si="15"/>
        <v>26973.51423491491</v>
      </c>
      <c r="BK29" s="154">
        <f t="shared" ca="1" si="15"/>
        <v>28528.739363918128</v>
      </c>
      <c r="BL29" s="154">
        <f t="shared" ca="1" si="15"/>
        <v>30080.705079324827</v>
      </c>
      <c r="BM29" s="154">
        <f t="shared" ca="1" si="15"/>
        <v>31627.447086150562</v>
      </c>
      <c r="BN29" s="154">
        <f t="shared" ca="1" si="15"/>
        <v>33167.681785918285</v>
      </c>
      <c r="BO29" s="154">
        <f t="shared" ca="1" si="15"/>
        <v>34699.472490737979</v>
      </c>
      <c r="BP29" s="154">
        <f t="shared" ref="BP29:BR29" ca="1" si="16">SUM(BP30:BP34)</f>
        <v>36222.226974566707</v>
      </c>
      <c r="BQ29" s="154">
        <f t="shared" ca="1" si="16"/>
        <v>37735.690045282892</v>
      </c>
      <c r="BR29" s="155">
        <f t="shared" ca="1" si="16"/>
        <v>39238.612679897982</v>
      </c>
    </row>
    <row r="30" spans="2:71" ht="25" customHeight="1" outlineLevel="1">
      <c r="B30" s="23" t="str">
        <f>B18</f>
        <v>FLTE 40GB</v>
      </c>
      <c r="C30" s="156">
        <v>0</v>
      </c>
      <c r="D30" s="156">
        <v>0</v>
      </c>
      <c r="E30" s="156">
        <v>0</v>
      </c>
      <c r="F30" s="156">
        <v>0</v>
      </c>
      <c r="G30" s="156">
        <v>0</v>
      </c>
      <c r="H30" s="156">
        <v>0</v>
      </c>
      <c r="I30" s="156">
        <v>0</v>
      </c>
      <c r="J30" s="156">
        <v>0</v>
      </c>
      <c r="K30" s="156">
        <v>0</v>
      </c>
      <c r="L30" s="156">
        <v>0</v>
      </c>
      <c r="M30" s="156">
        <v>0</v>
      </c>
      <c r="N30" s="156">
        <v>0</v>
      </c>
      <c r="O30" s="156">
        <v>0</v>
      </c>
      <c r="P30" s="156">
        <v>0</v>
      </c>
      <c r="Q30" s="156">
        <v>0</v>
      </c>
      <c r="R30" s="156">
        <v>0</v>
      </c>
      <c r="S30" s="156">
        <v>0</v>
      </c>
      <c r="T30" s="156">
        <v>0</v>
      </c>
      <c r="U30" s="156">
        <v>0</v>
      </c>
      <c r="V30" s="156">
        <v>0</v>
      </c>
      <c r="W30" s="156">
        <v>0</v>
      </c>
      <c r="X30" s="156">
        <v>0</v>
      </c>
      <c r="Y30" s="156">
        <v>0</v>
      </c>
      <c r="Z30" s="156">
        <v>0</v>
      </c>
      <c r="AA30" s="156">
        <v>0</v>
      </c>
      <c r="AB30" s="156">
        <v>0</v>
      </c>
      <c r="AC30" s="156">
        <v>0</v>
      </c>
      <c r="AD30" s="156">
        <v>0</v>
      </c>
      <c r="AE30" s="156">
        <v>0</v>
      </c>
      <c r="AF30" s="156">
        <v>0</v>
      </c>
      <c r="AG30" s="156">
        <v>0</v>
      </c>
      <c r="AH30" s="40">
        <f>(K12*'SUBSCRIBER NORMALIZATION FLTE'!$J$49)*(100%-'MVLP INPUT FLTE'!$J40)</f>
        <v>0</v>
      </c>
      <c r="AI30" s="40">
        <f ca="1">(L12*'SUBSCRIBER NORMALIZATION FLTE'!$J$49)*(100%-'MVLP INPUT FLTE'!$J40)</f>
        <v>221.11199999999999</v>
      </c>
      <c r="AJ30" s="40">
        <f ca="1">(M12*'SUBSCRIBER NORMALIZATION FLTE'!$J$49)*(100%-'MVLP INPUT FLTE'!$J40)</f>
        <v>448.64454799999999</v>
      </c>
      <c r="AK30" s="40">
        <f ca="1">(N12*'SUBSCRIBER NORMALIZATION FLTE'!$J$49)*(100%-'MVLP INPUT FLTE'!$J40)</f>
        <v>684.20306934200005</v>
      </c>
      <c r="AL30" s="40">
        <f ca="1">(O12*'SUBSCRIBER NORMALIZATION FLTE'!$J$49)*(100%-'MVLP INPUT FLTE'!$J40)</f>
        <v>930.37534325259298</v>
      </c>
      <c r="AM30" s="40">
        <f ca="1">(P12*'SUBSCRIBER NORMALIZATION FLTE'!$J$49)*(100%-'MVLP INPUT FLTE'!$J40)</f>
        <v>1189.7271528349459</v>
      </c>
      <c r="AN30" s="40">
        <f ca="1">(Q12*'SUBSCRIBER NORMALIZATION FLTE'!$J$49)*(100%-'MVLP INPUT FLTE'!$J40)</f>
        <v>1466.1304720358494</v>
      </c>
      <c r="AO30" s="40">
        <f ca="1">(R12*'SUBSCRIBER NORMALIZATION FLTE'!$J$49)*(100%-'MVLP INPUT FLTE'!$J40)</f>
        <v>1763.0923630235445</v>
      </c>
      <c r="AP30" s="40">
        <f ca="1">(S12*'SUBSCRIBER NORMALIZATION FLTE'!$J$49)*(100%-'MVLP INPUT FLTE'!$J40)</f>
        <v>2085.4180779378448</v>
      </c>
      <c r="AQ30" s="40">
        <f ca="1">(T12*'SUBSCRIBER NORMALIZATION FLTE'!$J$49)*(100%-'MVLP INPUT FLTE'!$J40)</f>
        <v>2437.872024275373</v>
      </c>
      <c r="AR30" s="40">
        <f ca="1">(U12*'SUBSCRIBER NORMALIZATION FLTE'!$J$49)*(100%-'MVLP INPUT FLTE'!$J40)</f>
        <v>2825.5101120690324</v>
      </c>
      <c r="AS30" s="40">
        <f ca="1">(V12*'SUBSCRIBER NORMALIZATION FLTE'!$J$49)*(100%-'MVLP INPUT FLTE'!$J40)</f>
        <v>3253.6772761164457</v>
      </c>
      <c r="AT30" s="40">
        <f ca="1">(W12*'SUBSCRIBER NORMALIZATION FLTE'!$J$49)*(100%-'MVLP INPUT FLTE'!$J40)</f>
        <v>3727.009019269457</v>
      </c>
      <c r="AU30" s="40">
        <f ca="1">(X12*'SUBSCRIBER NORMALIZATION FLTE'!$J$49)*(100%-'MVLP INPUT FLTE'!$J40)</f>
        <v>4249.1054426056662</v>
      </c>
      <c r="AV30" s="40">
        <f ca="1">(Y12*'SUBSCRIBER NORMALIZATION FLTE'!$J$49)*(100%-'MVLP INPUT FLTE'!$J40)</f>
        <v>4823.2040463435178</v>
      </c>
      <c r="AW30" s="40">
        <f ca="1">(Z12*'SUBSCRIBER NORMALIZATION FLTE'!$J$49)*(100%-'MVLP INPUT FLTE'!$J40)</f>
        <v>5450.5228119495987</v>
      </c>
      <c r="AX30" s="40">
        <f ca="1">(AA12*'SUBSCRIBER NORMALIZATION FLTE'!$J$49)*(100%-'MVLP INPUT FLTE'!$J40)</f>
        <v>6130.2773680480277</v>
      </c>
      <c r="AY30" s="40">
        <f ca="1">(AB12*'SUBSCRIBER NORMALIZATION FLTE'!$J$49)*(100%-'MVLP INPUT FLTE'!$J40)</f>
        <v>6860.6940104196201</v>
      </c>
      <c r="AZ30" s="40">
        <f ca="1">(AC12*'SUBSCRIBER NORMALIZATION FLTE'!$J$49)*(100%-'MVLP INPUT FLTE'!$J40)</f>
        <v>7637.6901113310541</v>
      </c>
      <c r="BA30" s="40">
        <f ca="1">(AD12*'SUBSCRIBER NORMALIZATION FLTE'!$J$49)*(100%-'MVLP INPUT FLTE'!$J40)</f>
        <v>8456.8857453847395</v>
      </c>
      <c r="BB30" s="40">
        <f ca="1">(AE12*'SUBSCRIBER NORMALIZATION FLTE'!$J$49)*(100%-'MVLP INPUT FLTE'!$J40)</f>
        <v>9312.9422165489705</v>
      </c>
      <c r="BC30" s="40">
        <f ca="1">(AF12*'SUBSCRIBER NORMALIZATION FLTE'!$J$49)*(100%-'MVLP INPUT FLTE'!$J40)</f>
        <v>10199.902207708303</v>
      </c>
      <c r="BD30" s="40">
        <f ca="1">(AG12*'SUBSCRIBER NORMALIZATION FLTE'!$J$49)*(100%-'MVLP INPUT FLTE'!$J40)</f>
        <v>11112.191038942781</v>
      </c>
      <c r="BE30" s="40">
        <f ca="1">(AH12*'SUBSCRIBER NORMALIZATION FLTE'!$J$49)*(100%-'MVLP INPUT FLTE'!$J40)</f>
        <v>12044.613415111769</v>
      </c>
      <c r="BF30" s="40">
        <f ca="1">(AI12*'SUBSCRIBER NORMALIZATION FLTE'!$J$49)*(100%-'MVLP INPUT FLTE'!$J40)</f>
        <v>12992.01820108332</v>
      </c>
      <c r="BG30" s="40">
        <f ca="1">(AJ12*'SUBSCRIBER NORMALIZATION FLTE'!$J$49)*(100%-'MVLP INPUT FLTE'!$J40)</f>
        <v>13950.626046374109</v>
      </c>
      <c r="BH30" s="40">
        <f ca="1">(AK12*'SUBSCRIBER NORMALIZATION FLTE'!$J$49)*(100%-'MVLP INPUT FLTE'!$J40)</f>
        <v>14916.357724979931</v>
      </c>
      <c r="BI30" s="40">
        <f ca="1">(AL12*'SUBSCRIBER NORMALIZATION FLTE'!$J$49)*(100%-'MVLP INPUT FLTE'!$J40)</f>
        <v>15886.496684317603</v>
      </c>
      <c r="BJ30" s="40">
        <f ca="1">(AM12*'SUBSCRIBER NORMALIZATION FLTE'!$J$49)*(100%-'MVLP INPUT FLTE'!$J40)</f>
        <v>16858.349462500904</v>
      </c>
      <c r="BK30" s="40">
        <f ca="1">(AN12*'SUBSCRIBER NORMALIZATION FLTE'!$J$49)*(100%-'MVLP INPUT FLTE'!$J40)</f>
        <v>17830.241492069643</v>
      </c>
      <c r="BL30" s="40">
        <f ca="1">(AO12*'SUBSCRIBER NORMALIZATION FLTE'!$J$49)*(100%-'MVLP INPUT FLTE'!$J40)</f>
        <v>18800.180439387052</v>
      </c>
      <c r="BM30" s="40">
        <f ca="1">(AP12*'SUBSCRIBER NORMALIZATION FLTE'!$J$49)*(100%-'MVLP INPUT FLTE'!$J40)</f>
        <v>19766.854905652264</v>
      </c>
      <c r="BN30" s="40">
        <f ca="1">(AQ12*'SUBSCRIBER NORMALIZATION FLTE'!$J$49)*(100%-'MVLP INPUT FLTE'!$J40)</f>
        <v>20729.29663895422</v>
      </c>
      <c r="BO30" s="40">
        <f ca="1">(AR12*'SUBSCRIBER NORMALIZATION FLTE'!$J$49)*(100%-'MVLP INPUT FLTE'!$J40)</f>
        <v>21686.877617523111</v>
      </c>
      <c r="BP30" s="40">
        <f ca="1">(AS12*'SUBSCRIBER NORMALIZATION FLTE'!$J$49)*(100%-'MVLP INPUT FLTE'!$J40)</f>
        <v>22638.643157774164</v>
      </c>
      <c r="BQ30" s="40">
        <f ca="1">(AT12*'SUBSCRIBER NORMALIZATION FLTE'!$J$49)*(100%-'MVLP INPUT FLTE'!$J40)</f>
        <v>23584.310690933082</v>
      </c>
      <c r="BR30" s="40">
        <f ca="1">(AU12*'SUBSCRIBER NORMALIZATION FLTE'!$J$49)*(100%-'MVLP INPUT FLTE'!$J40)</f>
        <v>24523.600050060151</v>
      </c>
    </row>
    <row r="31" spans="2:71" ht="25" customHeight="1" outlineLevel="1">
      <c r="B31" s="23" t="str">
        <f>B19</f>
        <v>FLTE 100GB</v>
      </c>
      <c r="C31" s="156">
        <v>0</v>
      </c>
      <c r="D31" s="156">
        <v>0</v>
      </c>
      <c r="E31" s="156">
        <v>0</v>
      </c>
      <c r="F31" s="156">
        <v>0</v>
      </c>
      <c r="G31" s="156">
        <v>0</v>
      </c>
      <c r="H31" s="156">
        <v>0</v>
      </c>
      <c r="I31" s="156">
        <v>0</v>
      </c>
      <c r="J31" s="156">
        <v>0</v>
      </c>
      <c r="K31" s="156">
        <v>0</v>
      </c>
      <c r="L31" s="156">
        <v>0</v>
      </c>
      <c r="M31" s="156">
        <v>0</v>
      </c>
      <c r="N31" s="156">
        <v>0</v>
      </c>
      <c r="O31" s="156">
        <v>0</v>
      </c>
      <c r="P31" s="156">
        <v>0</v>
      </c>
      <c r="Q31" s="156">
        <v>0</v>
      </c>
      <c r="R31" s="156">
        <v>0</v>
      </c>
      <c r="S31" s="156">
        <v>0</v>
      </c>
      <c r="T31" s="156">
        <v>0</v>
      </c>
      <c r="U31" s="156">
        <v>0</v>
      </c>
      <c r="V31" s="156">
        <v>0</v>
      </c>
      <c r="W31" s="156">
        <v>0</v>
      </c>
      <c r="X31" s="156">
        <v>0</v>
      </c>
      <c r="Y31" s="156">
        <v>0</v>
      </c>
      <c r="Z31" s="156">
        <v>0</v>
      </c>
      <c r="AA31" s="156">
        <v>0</v>
      </c>
      <c r="AB31" s="156">
        <v>0</v>
      </c>
      <c r="AC31" s="156">
        <v>0</v>
      </c>
      <c r="AD31" s="156">
        <v>0</v>
      </c>
      <c r="AE31" s="156">
        <v>0</v>
      </c>
      <c r="AF31" s="156">
        <v>0</v>
      </c>
      <c r="AG31" s="156">
        <v>0</v>
      </c>
      <c r="AH31" s="40">
        <f>(K13*'SUBSCRIBER NORMALIZATION FLTE'!$J$49)*(100%-'MVLP INPUT FLTE'!$J41)</f>
        <v>0</v>
      </c>
      <c r="AI31" s="40">
        <f ca="1">(L13*'SUBSCRIBER NORMALIZATION FLTE'!$J$49)*(100%-'MVLP INPUT FLTE'!$J41)</f>
        <v>66.400000000000006</v>
      </c>
      <c r="AJ31" s="40">
        <f ca="1">(M13*'SUBSCRIBER NORMALIZATION FLTE'!$J$49)*(100%-'MVLP INPUT FLTE'!$J41)</f>
        <v>134.55960000000002</v>
      </c>
      <c r="AK31" s="40">
        <f ca="1">(N13*'SUBSCRIBER NORMALIZATION FLTE'!$J$49)*(100%-'MVLP INPUT FLTE'!$J41)</f>
        <v>205.12784339999999</v>
      </c>
      <c r="AL31" s="40">
        <f ca="1">(O13*'SUBSCRIBER NORMALIZATION FLTE'!$J$49)*(100%-'MVLP INPUT FLTE'!$J41)</f>
        <v>279.08025673110001</v>
      </c>
      <c r="AM31" s="40">
        <f ca="1">(P13*'SUBSCRIBER NORMALIZATION FLTE'!$J$49)*(100%-'MVLP INPUT FLTE'!$J41)</f>
        <v>357.05207454888568</v>
      </c>
      <c r="AN31" s="40">
        <f ca="1">(Q13*'SUBSCRIBER NORMALIZATION FLTE'!$J$49)*(100%-'MVLP INPUT FLTE'!$J41)</f>
        <v>440.00513191522015</v>
      </c>
      <c r="AO31" s="40">
        <f ca="1">(R13*'SUBSCRIBER NORMALIZATION FLTE'!$J$49)*(100%-'MVLP INPUT FLTE'!$J41)</f>
        <v>529.22508829394087</v>
      </c>
      <c r="AP31" s="40">
        <f ca="1">(S13*'SUBSCRIBER NORMALIZATION FLTE'!$J$49)*(100%-'MVLP INPUT FLTE'!$J41)</f>
        <v>625.98667504344235</v>
      </c>
      <c r="AQ31" s="40">
        <f ca="1">(T13*'SUBSCRIBER NORMALIZATION FLTE'!$J$49)*(100%-'MVLP INPUT FLTE'!$J41)</f>
        <v>731.55378830557299</v>
      </c>
      <c r="AR31" s="40">
        <f ca="1">(U13*'SUBSCRIBER NORMALIZATION FLTE'!$J$49)*(100%-'MVLP INPUT FLTE'!$J41)</f>
        <v>847.84358110497544</v>
      </c>
      <c r="AS31" s="40">
        <f ca="1">(V13*'SUBSCRIBER NORMALIZATION FLTE'!$J$49)*(100%-'MVLP INPUT FLTE'!$J41)</f>
        <v>976.0929106655833</v>
      </c>
      <c r="AT31" s="40">
        <f ca="1">(W13*'SUBSCRIBER NORMALIZATION FLTE'!$J$49)*(100%-'MVLP INPUT FLTE'!$J41)</f>
        <v>1118.1921209249258</v>
      </c>
      <c r="AU31" s="40">
        <f ca="1">(X13*'SUBSCRIBER NORMALIZATION FLTE'!$J$49)*(100%-'MVLP INPUT FLTE'!$J41)</f>
        <v>1275.019487897064</v>
      </c>
      <c r="AV31" s="40">
        <f ca="1">(Y13*'SUBSCRIBER NORMALIZATION FLTE'!$J$49)*(100%-'MVLP INPUT FLTE'!$J41)</f>
        <v>1447.1138222499387</v>
      </c>
      <c r="AW31" s="40">
        <f ca="1">(Z13*'SUBSCRIBER NORMALIZATION FLTE'!$J$49)*(100%-'MVLP INPUT FLTE'!$J41)</f>
        <v>1635.3413547608143</v>
      </c>
      <c r="AX31" s="40">
        <f ca="1">(AA13*'SUBSCRIBER NORMALIZATION FLTE'!$J$49)*(100%-'MVLP INPUT FLTE'!$J41)</f>
        <v>1839.2329532453475</v>
      </c>
      <c r="AY31" s="40">
        <f ca="1">(AB13*'SUBSCRIBER NORMALIZATION FLTE'!$J$49)*(100%-'MVLP INPUT FLTE'!$J41)</f>
        <v>2058.3234731427619</v>
      </c>
      <c r="AZ31" s="40">
        <f ca="1">(AC13*'SUBSCRIBER NORMALIZATION FLTE'!$J$49)*(100%-'MVLP INPUT FLTE'!$J41)</f>
        <v>2291.4877236210482</v>
      </c>
      <c r="BA31" s="40">
        <f ca="1">(AD13*'SUBSCRIBER NORMALIZATION FLTE'!$J$49)*(100%-'MVLP INPUT FLTE'!$J41)</f>
        <v>2537.2780779702698</v>
      </c>
      <c r="BB31" s="40">
        <f ca="1">(AE13*'SUBSCRIBER NORMALIZATION FLTE'!$J$49)*(100%-'MVLP INPUT FLTE'!$J41)</f>
        <v>2793.9272143075218</v>
      </c>
      <c r="BC31" s="40">
        <f ca="1">(AF13*'SUBSCRIBER NORMALIZATION FLTE'!$J$49)*(100%-'MVLP INPUT FLTE'!$J41)</f>
        <v>3060.0148329859076</v>
      </c>
      <c r="BD31" s="40">
        <f ca="1">(AG13*'SUBSCRIBER NORMALIZATION FLTE'!$J$49)*(100%-'MVLP INPUT FLTE'!$J41)</f>
        <v>3333.8007069055284</v>
      </c>
      <c r="BE31" s="40">
        <f ca="1">(AH13*'SUBSCRIBER NORMALIZATION FLTE'!$J$49)*(100%-'MVLP INPUT FLTE'!$J41)</f>
        <v>3613.5594008968314</v>
      </c>
      <c r="BF31" s="40">
        <f ca="1">(AI13*'SUBSCRIBER NORMALIZATION FLTE'!$J$49)*(100%-'MVLP INPUT FLTE'!$J41)</f>
        <v>3897.9121459892081</v>
      </c>
      <c r="BG31" s="40">
        <f ca="1">(AJ13*'SUBSCRIBER NORMALIZATION FLTE'!$J$49)*(100%-'MVLP INPUT FLTE'!$J41)</f>
        <v>4185.4918927482995</v>
      </c>
      <c r="BH31" s="40">
        <f ca="1">(AK13*'SUBSCRIBER NORMALIZATION FLTE'!$J$49)*(100%-'MVLP INPUT FLTE'!$J41)</f>
        <v>4475.2752116599395</v>
      </c>
      <c r="BI31" s="40">
        <f ca="1">(AL13*'SUBSCRIBER NORMALIZATION FLTE'!$J$49)*(100%-'MVLP INPUT FLTE'!$J41)</f>
        <v>4766.24737236083</v>
      </c>
      <c r="BJ31" s="40">
        <f ca="1">(AM13*'SUBSCRIBER NORMALIZATION FLTE'!$J$49)*(100%-'MVLP INPUT FLTE'!$J41)</f>
        <v>5057.7342696957639</v>
      </c>
      <c r="BK31" s="40">
        <f ca="1">(AN13*'SUBSCRIBER NORMALIZATION FLTE'!$J$49)*(100%-'MVLP INPUT FLTE'!$J41)</f>
        <v>5349.399528403349</v>
      </c>
      <c r="BL31" s="40">
        <f ca="1">(AO13*'SUBSCRIBER NORMALIZATION FLTE'!$J$49)*(100%-'MVLP INPUT FLTE'!$J41)</f>
        <v>5640.2456324119212</v>
      </c>
      <c r="BM31" s="40">
        <f ca="1">(AP13*'SUBSCRIBER NORMALIZATION FLTE'!$J$49)*(100%-'MVLP INPUT FLTE'!$J41)</f>
        <v>5930.2795445364181</v>
      </c>
      <c r="BN31" s="40">
        <f ca="1">(AQ13*'SUBSCRIBER NORMALIZATION FLTE'!$J$49)*(100%-'MVLP INPUT FLTE'!$J41)</f>
        <v>6219.1761684078592</v>
      </c>
      <c r="BO31" s="40">
        <f ca="1">(AR13*'SUBSCRIBER NORMALIZATION FLTE'!$J$49)*(100%-'MVLP INPUT FLTE'!$J41)</f>
        <v>6506.2811709763919</v>
      </c>
      <c r="BP31" s="40">
        <f ca="1">(AS13*'SUBSCRIBER NORMALIZATION FLTE'!$J$49)*(100%-'MVLP INPUT FLTE'!$J41)</f>
        <v>6791.9417810230925</v>
      </c>
      <c r="BQ31" s="40">
        <f ca="1">(AT13*'SUBSCRIBER NORMALIZATION FLTE'!$J$49)*(100%-'MVLP INPUT FLTE'!$J41)</f>
        <v>7075.8382758843964</v>
      </c>
      <c r="BR31" s="40">
        <f ca="1">(AU13*'SUBSCRIBER NORMALIZATION FLTE'!$J$49)*(100%-'MVLP INPUT FLTE'!$J41)</f>
        <v>7357.6536505393788</v>
      </c>
    </row>
    <row r="32" spans="2:71" ht="25" customHeight="1" outlineLevel="1">
      <c r="B32" s="23" t="str">
        <f>B20</f>
        <v>FLTE 200GB</v>
      </c>
      <c r="C32" s="156">
        <v>0</v>
      </c>
      <c r="D32" s="156">
        <v>0</v>
      </c>
      <c r="E32" s="156">
        <v>0</v>
      </c>
      <c r="F32" s="156">
        <v>0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6">
        <v>0</v>
      </c>
      <c r="N32" s="156">
        <v>0</v>
      </c>
      <c r="O32" s="156">
        <v>0</v>
      </c>
      <c r="P32" s="156">
        <v>0</v>
      </c>
      <c r="Q32" s="156">
        <v>0</v>
      </c>
      <c r="R32" s="156">
        <v>0</v>
      </c>
      <c r="S32" s="156">
        <v>0</v>
      </c>
      <c r="T32" s="156">
        <v>0</v>
      </c>
      <c r="U32" s="156">
        <v>0</v>
      </c>
      <c r="V32" s="156">
        <v>0</v>
      </c>
      <c r="W32" s="156">
        <v>0</v>
      </c>
      <c r="X32" s="156">
        <v>0</v>
      </c>
      <c r="Y32" s="156">
        <v>0</v>
      </c>
      <c r="Z32" s="156">
        <v>0</v>
      </c>
      <c r="AA32" s="156">
        <v>0</v>
      </c>
      <c r="AB32" s="156">
        <v>0</v>
      </c>
      <c r="AC32" s="156">
        <v>0</v>
      </c>
      <c r="AD32" s="156">
        <v>0</v>
      </c>
      <c r="AE32" s="156">
        <v>0</v>
      </c>
      <c r="AF32" s="156">
        <v>0</v>
      </c>
      <c r="AG32" s="156">
        <v>0</v>
      </c>
      <c r="AH32" s="40">
        <f>(K14*'SUBSCRIBER NORMALIZATION FLTE'!$J$49)*(100%-'MVLP INPUT FLTE'!$J42)</f>
        <v>0</v>
      </c>
      <c r="AI32" s="40">
        <f ca="1">(L14*'SUBSCRIBER NORMALIZATION FLTE'!$J$49)*(100%-'MVLP INPUT FLTE'!$J42)</f>
        <v>44.156000000000006</v>
      </c>
      <c r="AJ32" s="40">
        <f ca="1">(M14*'SUBSCRIBER NORMALIZATION FLTE'!$J$49)*(100%-'MVLP INPUT FLTE'!$J42)</f>
        <v>89.596674000000007</v>
      </c>
      <c r="AK32" s="40">
        <f ca="1">(N14*'SUBSCRIBER NORMALIZATION FLTE'!$J$49)*(100%-'MVLP INPUT FLTE'!$J42)</f>
        <v>136.643102271</v>
      </c>
      <c r="AL32" s="40">
        <f ca="1">(O14*'SUBSCRIBER NORMALIZATION FLTE'!$J$49)*(100%-'MVLP INPUT FLTE'!$J42)</f>
        <v>185.94563590169651</v>
      </c>
      <c r="AM32" s="40">
        <f ca="1">(P14*'SUBSCRIBER NORMALIZATION FLTE'!$J$49)*(100%-'MVLP INPUT FLTE'!$J42)</f>
        <v>237.81709799653208</v>
      </c>
      <c r="AN32" s="40">
        <f ca="1">(Q14*'SUBSCRIBER NORMALIZATION FLTE'!$J$49)*(100%-'MVLP INPUT FLTE'!$J42)</f>
        <v>293.23165266356159</v>
      </c>
      <c r="AO32" s="40">
        <f ca="1">(R14*'SUBSCRIBER NORMALIZATION FLTE'!$J$49)*(100%-'MVLP INPUT FLTE'!$J42)</f>
        <v>352.49118361592133</v>
      </c>
      <c r="AP32" s="40">
        <f ca="1">(S14*'SUBSCRIBER NORMALIZATION FLTE'!$J$49)*(100%-'MVLP INPUT FLTE'!$J42)</f>
        <v>416.89100855518592</v>
      </c>
      <c r="AQ32" s="40">
        <f ca="1">(T14*'SUBSCRIBER NORMALIZATION FLTE'!$J$49)*(100%-'MVLP INPUT FLTE'!$J42)</f>
        <v>487.38343498246689</v>
      </c>
      <c r="AR32" s="40">
        <f ca="1">(U14*'SUBSCRIBER NORMALIZATION FLTE'!$J$49)*(100%-'MVLP INPUT FLTE'!$J42)</f>
        <v>564.91267578511588</v>
      </c>
      <c r="AS32" s="40">
        <f ca="1">(V14*'SUBSCRIBER NORMALIZATION FLTE'!$J$49)*(100%-'MVLP INPUT FLTE'!$J42)</f>
        <v>650.41491804094244</v>
      </c>
      <c r="AT32" s="40">
        <f ca="1">(W14*'SUBSCRIBER NORMALIZATION FLTE'!$J$49)*(100%-'MVLP INPUT FLTE'!$J42)</f>
        <v>745.15039123759425</v>
      </c>
      <c r="AU32" s="40">
        <f ca="1">(X14*'SUBSCRIBER NORMALIZATION FLTE'!$J$49)*(100%-'MVLP INPUT FLTE'!$J42)</f>
        <v>849.70461291207471</v>
      </c>
      <c r="AV32" s="40">
        <f ca="1">(Y14*'SUBSCRIBER NORMALIZATION FLTE'!$J$49)*(100%-'MVLP INPUT FLTE'!$J42)</f>
        <v>964.6581237023222</v>
      </c>
      <c r="AW32" s="40">
        <f ca="1">(Z14*'SUBSCRIBER NORMALIZATION FLTE'!$J$49)*(100%-'MVLP INPUT FLTE'!$J42)</f>
        <v>1090.2545296508524</v>
      </c>
      <c r="AX32" s="40">
        <f ca="1">(AA14*'SUBSCRIBER NORMALIZATION FLTE'!$J$49)*(100%-'MVLP INPUT FLTE'!$J42)</f>
        <v>1226.0713661488203</v>
      </c>
      <c r="AY32" s="40">
        <f ca="1">(AB14*'SUBSCRIBER NORMALIZATION FLTE'!$J$49)*(100%-'MVLP INPUT FLTE'!$J42)</f>
        <v>1372.0217595365555</v>
      </c>
      <c r="AZ32" s="40">
        <f ca="1">(AC14*'SUBSCRIBER NORMALIZATION FLTE'!$J$49)*(100%-'MVLP INPUT FLTE'!$J42)</f>
        <v>1527.3555745804949</v>
      </c>
      <c r="BA32" s="40">
        <f ca="1">(AD14*'SUBSCRIBER NORMALIZATION FLTE'!$J$49)*(100%-'MVLP INPUT FLTE'!$J42)</f>
        <v>1691.3290521965607</v>
      </c>
      <c r="BB32" s="40">
        <f ca="1">(AE14*'SUBSCRIBER NORMALIZATION FLTE'!$J$49)*(100%-'MVLP INPUT FLTE'!$J42)</f>
        <v>1862.5407552528898</v>
      </c>
      <c r="BC32" s="40">
        <f ca="1">(AF14*'SUBSCRIBER NORMALIZATION FLTE'!$J$49)*(100%-'MVLP INPUT FLTE'!$J42)</f>
        <v>2039.9331588332404</v>
      </c>
      <c r="BD32" s="40">
        <f ca="1">(AG14*'SUBSCRIBER NORMALIZATION FLTE'!$J$49)*(100%-'MVLP INPUT FLTE'!$J42)</f>
        <v>2222.457726983158</v>
      </c>
      <c r="BE32" s="40">
        <f ca="1">(AH14*'SUBSCRIBER NORMALIZATION FLTE'!$J$49)*(100%-'MVLP INPUT FLTE'!$J42)</f>
        <v>2409.074836303801</v>
      </c>
      <c r="BF32" s="40">
        <f ca="1">(AI14*'SUBSCRIBER NORMALIZATION FLTE'!$J$49)*(100%-'MVLP INPUT FLTE'!$J42)</f>
        <v>2598.4217001952184</v>
      </c>
      <c r="BG32" s="40">
        <f ca="1">(AJ14*'SUBSCRIBER NORMALIZATION FLTE'!$J$49)*(100%-'MVLP INPUT FLTE'!$J42)</f>
        <v>2790.14311574356</v>
      </c>
      <c r="BH32" s="40">
        <f ca="1">(AK14*'SUBSCRIBER NORMALIZATION FLTE'!$J$49)*(100%-'MVLP INPUT FLTE'!$J42)</f>
        <v>2983.2228992597402</v>
      </c>
      <c r="BI32" s="40">
        <f ca="1">(AL14*'SUBSCRIBER NORMALIZATION FLTE'!$J$49)*(100%-'MVLP INPUT FLTE'!$J42)</f>
        <v>3177.3175046160322</v>
      </c>
      <c r="BJ32" s="40">
        <f ca="1">(AM14*'SUBSCRIBER NORMALIZATION FLTE'!$J$49)*(100%-'MVLP INPUT FLTE'!$J42)</f>
        <v>3371.7543058267966</v>
      </c>
      <c r="BK32" s="40">
        <f ca="1">(AN14*'SUBSCRIBER NORMALIZATION FLTE'!$J$49)*(100%-'MVLP INPUT FLTE'!$J42)</f>
        <v>3566.1983942272691</v>
      </c>
      <c r="BL32" s="40">
        <f ca="1">(AO14*'SUBSCRIBER NORMALIZATION FLTE'!$J$49)*(100%-'MVLP INPUT FLTE'!$J42)</f>
        <v>3760.3177078763365</v>
      </c>
      <c r="BM32" s="40">
        <f ca="1">(AP14*'SUBSCRIBER NORMALIZATION FLTE'!$J$49)*(100%-'MVLP INPUT FLTE'!$J42)</f>
        <v>3953.7830073593877</v>
      </c>
      <c r="BN32" s="40">
        <f ca="1">(AQ14*'SUBSCRIBER NORMALIZATION FLTE'!$J$49)*(100%-'MVLP INPUT FLTE'!$J42)</f>
        <v>4146.2678517968325</v>
      </c>
      <c r="BO32" s="40">
        <f ca="1">(AR14*'SUBSCRIBER NORMALIZATION FLTE'!$J$49)*(100%-'MVLP INPUT FLTE'!$J42)</f>
        <v>4337.7805750565594</v>
      </c>
      <c r="BP32" s="40">
        <f ca="1">(AS14*'SUBSCRIBER NORMALIZATION FLTE'!$J$49)*(100%-'MVLP INPUT FLTE'!$J42)</f>
        <v>4527.9974401685786</v>
      </c>
      <c r="BQ32" s="40">
        <f ca="1">(AT14*'SUBSCRIBER NORMALIZATION FLTE'!$J$49)*(100%-'MVLP INPUT FLTE'!$J42)</f>
        <v>4717.2614619271462</v>
      </c>
      <c r="BR32" s="40">
        <f ca="1">(AU14*'SUBSCRIBER NORMALIZATION FLTE'!$J$49)*(100%-'MVLP INPUT FLTE'!$J42)</f>
        <v>4905.2487395007656</v>
      </c>
    </row>
    <row r="33" spans="2:70" ht="25" customHeight="1" outlineLevel="1">
      <c r="B33" s="23" t="str">
        <f>B21</f>
        <v>FLTE 400GB</v>
      </c>
      <c r="C33" s="156">
        <v>0</v>
      </c>
      <c r="D33" s="156">
        <v>0</v>
      </c>
      <c r="E33" s="156">
        <v>0</v>
      </c>
      <c r="F33" s="156">
        <v>0</v>
      </c>
      <c r="G33" s="156">
        <v>0</v>
      </c>
      <c r="H33" s="156">
        <v>0</v>
      </c>
      <c r="I33" s="156">
        <v>0</v>
      </c>
      <c r="J33" s="156">
        <v>0</v>
      </c>
      <c r="K33" s="156">
        <v>0</v>
      </c>
      <c r="L33" s="156">
        <v>0</v>
      </c>
      <c r="M33" s="156">
        <v>0</v>
      </c>
      <c r="N33" s="156">
        <v>0</v>
      </c>
      <c r="O33" s="156">
        <v>0</v>
      </c>
      <c r="P33" s="156">
        <v>0</v>
      </c>
      <c r="Q33" s="156">
        <v>0</v>
      </c>
      <c r="R33" s="156">
        <v>0</v>
      </c>
      <c r="S33" s="156">
        <v>0</v>
      </c>
      <c r="T33" s="156">
        <v>0</v>
      </c>
      <c r="U33" s="156">
        <v>0</v>
      </c>
      <c r="V33" s="156">
        <v>0</v>
      </c>
      <c r="W33" s="156">
        <v>0</v>
      </c>
      <c r="X33" s="156">
        <v>0</v>
      </c>
      <c r="Y33" s="156">
        <v>0</v>
      </c>
      <c r="Z33" s="156">
        <v>0</v>
      </c>
      <c r="AA33" s="156">
        <v>0</v>
      </c>
      <c r="AB33" s="156">
        <v>0</v>
      </c>
      <c r="AC33" s="156">
        <v>0</v>
      </c>
      <c r="AD33" s="156">
        <v>0</v>
      </c>
      <c r="AE33" s="156">
        <v>0</v>
      </c>
      <c r="AF33" s="156">
        <v>0</v>
      </c>
      <c r="AG33" s="156">
        <v>0</v>
      </c>
      <c r="AH33" s="40">
        <f>(K15*'SUBSCRIBER NORMALIZATION FLTE'!$J$49)*(100%-'MVLP INPUT FLTE'!$J43)</f>
        <v>0</v>
      </c>
      <c r="AI33" s="40">
        <f ca="1">(L15*'SUBSCRIBER NORMALIZATION FLTE'!$J$49)*(100%-'MVLP INPUT FLTE'!$J43)</f>
        <v>22.244</v>
      </c>
      <c r="AJ33" s="40">
        <f ca="1">(M15*'SUBSCRIBER NORMALIZATION FLTE'!$J$49)*(100%-'MVLP INPUT FLTE'!$J43)</f>
        <v>44.96292600000001</v>
      </c>
      <c r="AK33" s="40">
        <f ca="1">(N15*'SUBSCRIBER NORMALIZATION FLTE'!$J$49)*(100%-'MVLP INPUT FLTE'!$J43)</f>
        <v>68.484741129000014</v>
      </c>
      <c r="AL33" s="40">
        <f ca="1">(O15*'SUBSCRIBER NORMALIZATION FLTE'!$J$49)*(100%-'MVLP INPUT FLTE'!$J43)</f>
        <v>93.134620829403516</v>
      </c>
      <c r="AM33" s="40">
        <f ca="1">(P15*'SUBSCRIBER NORMALIZATION FLTE'!$J$49)*(100%-'MVLP INPUT FLTE'!$J43)</f>
        <v>119.2349765523536</v>
      </c>
      <c r="AN33" s="40">
        <f ca="1">(Q15*'SUBSCRIBER NORMALIZATION FLTE'!$J$49)*(100%-'MVLP INPUT FLTE'!$J43)</f>
        <v>146.77347925165859</v>
      </c>
      <c r="AO33" s="40">
        <f ca="1">(R15*'SUBSCRIBER NORMALIZATION FLTE'!$J$49)*(100%-'MVLP INPUT FLTE'!$J43)</f>
        <v>176.40190467801952</v>
      </c>
      <c r="AP33" s="40">
        <f ca="1">(S15*'SUBSCRIBER NORMALIZATION FLTE'!$J$49)*(100%-'MVLP INPUT FLTE'!$J43)</f>
        <v>208.76648848825636</v>
      </c>
      <c r="AQ33" s="40">
        <f ca="1">(T15*'SUBSCRIBER NORMALIZATION FLTE'!$J$49)*(100%-'MVLP INPUT FLTE'!$J43)</f>
        <v>243.84397333610619</v>
      </c>
      <c r="AR33" s="40">
        <f ca="1">(U15*'SUBSCRIBER NORMALIZATION FLTE'!$J$49)*(100%-'MVLP INPUT FLTE'!$J43)</f>
        <v>282.60729956274929</v>
      </c>
      <c r="AS33" s="40">
        <f ca="1">(V15*'SUBSCRIBER NORMALIZATION FLTE'!$J$49)*(100%-'MVLP INPUT FLTE'!$J43)</f>
        <v>325.35713751646591</v>
      </c>
      <c r="AT33" s="40">
        <f ca="1">(W15*'SUBSCRIBER NORMALIZATION FLTE'!$J$49)*(100%-'MVLP INPUT FLTE'!$J43)</f>
        <v>372.72360184757599</v>
      </c>
      <c r="AU33" s="40">
        <f ca="1">(X15*'SUBSCRIBER NORMALIZATION FLTE'!$J$49)*(100%-'MVLP INPUT FLTE'!$J43)</f>
        <v>424.99945123187166</v>
      </c>
      <c r="AV33" s="40">
        <f ca="1">(Y15*'SUBSCRIBER NORMALIZATION FLTE'!$J$49)*(100%-'MVLP INPUT FLTE'!$J43)</f>
        <v>482.47495589640067</v>
      </c>
      <c r="AW33" s="40">
        <f ca="1">(Z15*'SUBSCRIBER NORMALIZATION FLTE'!$J$49)*(100%-'MVLP INPUT FLTE'!$J43)</f>
        <v>545.10591877128127</v>
      </c>
      <c r="AX33" s="40">
        <f ca="1">(AA15*'SUBSCRIBER NORMALIZATION FLTE'!$J$49)*(100%-'MVLP INPUT FLTE'!$J43)</f>
        <v>613.18051846172546</v>
      </c>
      <c r="AY33" s="40">
        <f ca="1">(AB15*'SUBSCRIBER NORMALIZATION FLTE'!$J$49)*(100%-'MVLP INPUT FLTE'!$J43)</f>
        <v>686.32048405480077</v>
      </c>
      <c r="AZ33" s="40">
        <f ca="1">(AC15*'SUBSCRIBER NORMALIZATION FLTE'!$J$49)*(100%-'MVLP INPUT FLTE'!$J43)</f>
        <v>764.15075994033498</v>
      </c>
      <c r="BA33" s="40">
        <f ca="1">(AD15*'SUBSCRIBER NORMALIZATION FLTE'!$J$49)*(100%-'MVLP INPUT FLTE'!$J43)</f>
        <v>845.96747848084215</v>
      </c>
      <c r="BB33" s="40">
        <f ca="1">(AE15*'SUBSCRIBER NORMALIZATION FLTE'!$J$49)*(100%-'MVLP INPUT FLTE'!$J43)</f>
        <v>931.40475491375514</v>
      </c>
      <c r="BC33" s="40">
        <f ca="1">(AF15*'SUBSCRIBER NORMALIZATION FLTE'!$J$49)*(100%-'MVLP INPUT FLTE'!$J43)</f>
        <v>1020.0998144969881</v>
      </c>
      <c r="BD33" s="40">
        <f ca="1">(AG15*'SUBSCRIBER NORMALIZATION FLTE'!$J$49)*(100%-'MVLP INPUT FLTE'!$J43)</f>
        <v>1111.3609660737636</v>
      </c>
      <c r="BE33" s="40">
        <f ca="1">(AH15*'SUBSCRIBER NORMALIZATION FLTE'!$J$49)*(100%-'MVLP INPUT FLTE'!$J43)</f>
        <v>1204.5023978621366</v>
      </c>
      <c r="BF33" s="40">
        <f ca="1">(AI15*'SUBSCRIBER NORMALIZATION FLTE'!$J$49)*(100%-'MVLP INPUT FLTE'!$J43)</f>
        <v>1299.1761274803084</v>
      </c>
      <c r="BG33" s="40">
        <f ca="1">(AJ15*'SUBSCRIBER NORMALIZATION FLTE'!$J$49)*(100%-'MVLP INPUT FLTE'!$J43)</f>
        <v>1395.0371303967258</v>
      </c>
      <c r="BH33" s="40">
        <f ca="1">(AK15*'SUBSCRIBER NORMALIZATION FLTE'!$J$49)*(100%-'MVLP INPUT FLTE'!$J43)</f>
        <v>1491.7433147883537</v>
      </c>
      <c r="BI33" s="40">
        <f ca="1">(AL15*'SUBSCRIBER NORMALIZATION FLTE'!$J$49)*(100%-'MVLP INPUT FLTE'!$J43)</f>
        <v>1588.6234966126528</v>
      </c>
      <c r="BJ33" s="40">
        <f ca="1">(AM15*'SUBSCRIBER NORMALIZATION FLTE'!$J$49)*(100%-'MVLP INPUT FLTE'!$J43)</f>
        <v>1685.6761968914452</v>
      </c>
      <c r="BK33" s="40">
        <f ca="1">(AN15*'SUBSCRIBER NORMALIZATION FLTE'!$J$49)*(100%-'MVLP INPUT FLTE'!$J43)</f>
        <v>1782.899949217868</v>
      </c>
      <c r="BL33" s="40">
        <f ca="1">(AO15*'SUBSCRIBER NORMALIZATION FLTE'!$J$49)*(100%-'MVLP INPUT FLTE'!$J43)</f>
        <v>1879.9612996495159</v>
      </c>
      <c r="BM33" s="40">
        <f ca="1">(AP15*'SUBSCRIBER NORMALIZATION FLTE'!$J$49)*(100%-'MVLP INPUT FLTE'!$J43)</f>
        <v>1976.529628602495</v>
      </c>
      <c r="BN33" s="40">
        <f ca="1">(AQ15*'SUBSCRIBER NORMALIZATION FLTE'!$J$49)*(100%-'MVLP INPUT FLTE'!$J43)</f>
        <v>2072.9411267593737</v>
      </c>
      <c r="BO33" s="40">
        <f ca="1">(AR15*'SUBSCRIBER NORMALIZATION FLTE'!$J$49)*(100%-'MVLP INPUT FLTE'!$J43)</f>
        <v>2168.5331271819191</v>
      </c>
      <c r="BP33" s="40">
        <f ca="1">(AS15*'SUBSCRIBER NORMALIZATION FLTE'!$J$49)*(100%-'MVLP INPUT FLTE'!$J43)</f>
        <v>2263.6445956008729</v>
      </c>
      <c r="BQ33" s="40">
        <f ca="1">(AT15*'SUBSCRIBER NORMALIZATION FLTE'!$J$49)*(100%-'MVLP INPUT FLTE'!$J43)</f>
        <v>2358.2796165382656</v>
      </c>
      <c r="BR33" s="40">
        <f ca="1">(AU15*'SUBSCRIBER NORMALIZATION FLTE'!$J$49)*(100%-'MVLP INPUT FLTE'!$J43)</f>
        <v>2452.1102397976902</v>
      </c>
    </row>
    <row r="34" spans="2:70" ht="25" customHeight="1" outlineLevel="1">
      <c r="B34" s="23" t="str">
        <f>B22</f>
        <v>Package 5</v>
      </c>
      <c r="C34" s="156">
        <v>0</v>
      </c>
      <c r="D34" s="156">
        <v>0</v>
      </c>
      <c r="E34" s="156">
        <v>0</v>
      </c>
      <c r="F34" s="156">
        <v>0</v>
      </c>
      <c r="G34" s="156">
        <v>0</v>
      </c>
      <c r="H34" s="156">
        <v>0</v>
      </c>
      <c r="I34" s="156">
        <v>0</v>
      </c>
      <c r="J34" s="156">
        <v>0</v>
      </c>
      <c r="K34" s="156">
        <v>0</v>
      </c>
      <c r="L34" s="156">
        <v>0</v>
      </c>
      <c r="M34" s="156">
        <v>0</v>
      </c>
      <c r="N34" s="156">
        <v>0</v>
      </c>
      <c r="O34" s="156">
        <v>0</v>
      </c>
      <c r="P34" s="156">
        <v>0</v>
      </c>
      <c r="Q34" s="156">
        <v>0</v>
      </c>
      <c r="R34" s="156">
        <v>0</v>
      </c>
      <c r="S34" s="156">
        <v>0</v>
      </c>
      <c r="T34" s="156">
        <v>0</v>
      </c>
      <c r="U34" s="156">
        <v>0</v>
      </c>
      <c r="V34" s="156">
        <v>0</v>
      </c>
      <c r="W34" s="156">
        <v>0</v>
      </c>
      <c r="X34" s="156">
        <v>0</v>
      </c>
      <c r="Y34" s="156">
        <v>0</v>
      </c>
      <c r="Z34" s="156">
        <v>0</v>
      </c>
      <c r="AA34" s="156">
        <v>0</v>
      </c>
      <c r="AB34" s="156">
        <v>0</v>
      </c>
      <c r="AC34" s="156">
        <v>0</v>
      </c>
      <c r="AD34" s="156">
        <v>0</v>
      </c>
      <c r="AE34" s="156">
        <v>0</v>
      </c>
      <c r="AF34" s="156">
        <v>0</v>
      </c>
      <c r="AG34" s="156">
        <v>0</v>
      </c>
      <c r="AH34" s="40">
        <f>(K16*'SUBSCRIBER NORMALIZATION FLTE'!$J$49)*(100%-'MVLP INPUT FLTE'!$J44)</f>
        <v>0</v>
      </c>
      <c r="AI34" s="40">
        <f ca="1">(L16*'SUBSCRIBER NORMALIZATION FLTE'!$J$49)*(100%-'MVLP INPUT FLTE'!$J44)</f>
        <v>0</v>
      </c>
      <c r="AJ34" s="40">
        <f ca="1">(M16*'SUBSCRIBER NORMALIZATION FLTE'!$J$49)*(100%-'MVLP INPUT FLTE'!$J44)</f>
        <v>0</v>
      </c>
      <c r="AK34" s="40">
        <f ca="1">(N16*'SUBSCRIBER NORMALIZATION FLTE'!$J$49)*(100%-'MVLP INPUT FLTE'!$J44)</f>
        <v>0</v>
      </c>
      <c r="AL34" s="40">
        <f ca="1">(O16*'SUBSCRIBER NORMALIZATION FLTE'!$J$49)*(100%-'MVLP INPUT FLTE'!$J44)</f>
        <v>0</v>
      </c>
      <c r="AM34" s="40">
        <f ca="1">(P16*'SUBSCRIBER NORMALIZATION FLTE'!$J$49)*(100%-'MVLP INPUT FLTE'!$J44)</f>
        <v>0</v>
      </c>
      <c r="AN34" s="40">
        <f ca="1">(Q16*'SUBSCRIBER NORMALIZATION FLTE'!$J$49)*(100%-'MVLP INPUT FLTE'!$J44)</f>
        <v>0</v>
      </c>
      <c r="AO34" s="40">
        <f ca="1">(R16*'SUBSCRIBER NORMALIZATION FLTE'!$J$49)*(100%-'MVLP INPUT FLTE'!$J44)</f>
        <v>0</v>
      </c>
      <c r="AP34" s="40">
        <f ca="1">(S16*'SUBSCRIBER NORMALIZATION FLTE'!$J$49)*(100%-'MVLP INPUT FLTE'!$J44)</f>
        <v>0</v>
      </c>
      <c r="AQ34" s="40">
        <f ca="1">(T16*'SUBSCRIBER NORMALIZATION FLTE'!$J$49)*(100%-'MVLP INPUT FLTE'!$J44)</f>
        <v>0</v>
      </c>
      <c r="AR34" s="40">
        <f ca="1">(U16*'SUBSCRIBER NORMALIZATION FLTE'!$J$49)*(100%-'MVLP INPUT FLTE'!$J44)</f>
        <v>0</v>
      </c>
      <c r="AS34" s="40">
        <f ca="1">(V16*'SUBSCRIBER NORMALIZATION FLTE'!$J$49)*(100%-'MVLP INPUT FLTE'!$J44)</f>
        <v>0</v>
      </c>
      <c r="AT34" s="40">
        <f ca="1">(W16*'SUBSCRIBER NORMALIZATION FLTE'!$J$49)*(100%-'MVLP INPUT FLTE'!$J44)</f>
        <v>0</v>
      </c>
      <c r="AU34" s="40">
        <f ca="1">(X16*'SUBSCRIBER NORMALIZATION FLTE'!$J$49)*(100%-'MVLP INPUT FLTE'!$J44)</f>
        <v>0</v>
      </c>
      <c r="AV34" s="40">
        <f ca="1">(Y16*'SUBSCRIBER NORMALIZATION FLTE'!$J$49)*(100%-'MVLP INPUT FLTE'!$J44)</f>
        <v>0</v>
      </c>
      <c r="AW34" s="40">
        <f ca="1">(Z16*'SUBSCRIBER NORMALIZATION FLTE'!$J$49)*(100%-'MVLP INPUT FLTE'!$J44)</f>
        <v>0</v>
      </c>
      <c r="AX34" s="40">
        <f ca="1">(AA16*'SUBSCRIBER NORMALIZATION FLTE'!$J$49)*(100%-'MVLP INPUT FLTE'!$J44)</f>
        <v>0</v>
      </c>
      <c r="AY34" s="40">
        <f ca="1">(AB16*'SUBSCRIBER NORMALIZATION FLTE'!$J$49)*(100%-'MVLP INPUT FLTE'!$J44)</f>
        <v>0</v>
      </c>
      <c r="AZ34" s="40">
        <f ca="1">(AC16*'SUBSCRIBER NORMALIZATION FLTE'!$J$49)*(100%-'MVLP INPUT FLTE'!$J44)</f>
        <v>0</v>
      </c>
      <c r="BA34" s="40">
        <f ca="1">(AD16*'SUBSCRIBER NORMALIZATION FLTE'!$J$49)*(100%-'MVLP INPUT FLTE'!$J44)</f>
        <v>0</v>
      </c>
      <c r="BB34" s="40">
        <f ca="1">(AE16*'SUBSCRIBER NORMALIZATION FLTE'!$J$49)*(100%-'MVLP INPUT FLTE'!$J44)</f>
        <v>0</v>
      </c>
      <c r="BC34" s="40">
        <f ca="1">(AF16*'SUBSCRIBER NORMALIZATION FLTE'!$J$49)*(100%-'MVLP INPUT FLTE'!$J44)</f>
        <v>0</v>
      </c>
      <c r="BD34" s="40">
        <f ca="1">(AG16*'SUBSCRIBER NORMALIZATION FLTE'!$J$49)*(100%-'MVLP INPUT FLTE'!$J44)</f>
        <v>0</v>
      </c>
      <c r="BE34" s="40">
        <f ca="1">(AH16*'SUBSCRIBER NORMALIZATION FLTE'!$J$49)*(100%-'MVLP INPUT FLTE'!$J44)</f>
        <v>0</v>
      </c>
      <c r="BF34" s="40">
        <f ca="1">(AI16*'SUBSCRIBER NORMALIZATION FLTE'!$J$49)*(100%-'MVLP INPUT FLTE'!$J44)</f>
        <v>0</v>
      </c>
      <c r="BG34" s="40">
        <f ca="1">(AJ16*'SUBSCRIBER NORMALIZATION FLTE'!$J$49)*(100%-'MVLP INPUT FLTE'!$J44)</f>
        <v>0</v>
      </c>
      <c r="BH34" s="40">
        <f ca="1">(AK16*'SUBSCRIBER NORMALIZATION FLTE'!$J$49)*(100%-'MVLP INPUT FLTE'!$J44)</f>
        <v>0</v>
      </c>
      <c r="BI34" s="40">
        <f ca="1">(AL16*'SUBSCRIBER NORMALIZATION FLTE'!$J$49)*(100%-'MVLP INPUT FLTE'!$J44)</f>
        <v>0</v>
      </c>
      <c r="BJ34" s="40">
        <f ca="1">(AM16*'SUBSCRIBER NORMALIZATION FLTE'!$J$49)*(100%-'MVLP INPUT FLTE'!$J44)</f>
        <v>0</v>
      </c>
      <c r="BK34" s="40">
        <f ca="1">(AN16*'SUBSCRIBER NORMALIZATION FLTE'!$J$49)*(100%-'MVLP INPUT FLTE'!$J44)</f>
        <v>0</v>
      </c>
      <c r="BL34" s="40">
        <f ca="1">(AO16*'SUBSCRIBER NORMALIZATION FLTE'!$J$49)*(100%-'MVLP INPUT FLTE'!$J44)</f>
        <v>0</v>
      </c>
      <c r="BM34" s="40">
        <f ca="1">(AP16*'SUBSCRIBER NORMALIZATION FLTE'!$J$49)*(100%-'MVLP INPUT FLTE'!$J44)</f>
        <v>0</v>
      </c>
      <c r="BN34" s="40">
        <f ca="1">(AQ16*'SUBSCRIBER NORMALIZATION FLTE'!$J$49)*(100%-'MVLP INPUT FLTE'!$J44)</f>
        <v>0</v>
      </c>
      <c r="BO34" s="40">
        <f ca="1">(AR16*'SUBSCRIBER NORMALIZATION FLTE'!$J$49)*(100%-'MVLP INPUT FLTE'!$J44)</f>
        <v>0</v>
      </c>
      <c r="BP34" s="40">
        <f ca="1">(AS16*'SUBSCRIBER NORMALIZATION FLTE'!$J$49)*(100%-'MVLP INPUT FLTE'!$J44)</f>
        <v>0</v>
      </c>
      <c r="BQ34" s="40">
        <f ca="1">(AT16*'SUBSCRIBER NORMALIZATION FLTE'!$J$49)*(100%-'MVLP INPUT FLTE'!$J44)</f>
        <v>0</v>
      </c>
      <c r="BR34" s="40">
        <f ca="1">(AU16*'SUBSCRIBER NORMALIZATION FLTE'!$J$49)*(100%-'MVLP INPUT FLTE'!$J44)</f>
        <v>0</v>
      </c>
    </row>
    <row r="35" spans="2:70" ht="25" customHeight="1">
      <c r="B35" s="151" t="s">
        <v>382</v>
      </c>
      <c r="C35" s="154">
        <f>SUM(C36:C40)</f>
        <v>0</v>
      </c>
      <c r="D35" s="154">
        <f t="shared" ref="D35:BO35" si="17">SUM(D36:D40)</f>
        <v>0</v>
      </c>
      <c r="E35" s="154">
        <f t="shared" si="17"/>
        <v>0</v>
      </c>
      <c r="F35" s="154">
        <f t="shared" si="17"/>
        <v>0</v>
      </c>
      <c r="G35" s="154">
        <f t="shared" si="17"/>
        <v>0</v>
      </c>
      <c r="H35" s="154">
        <f t="shared" si="17"/>
        <v>0</v>
      </c>
      <c r="I35" s="154">
        <f t="shared" si="17"/>
        <v>0</v>
      </c>
      <c r="J35" s="154">
        <f t="shared" si="17"/>
        <v>0</v>
      </c>
      <c r="K35" s="154">
        <f t="shared" si="17"/>
        <v>0</v>
      </c>
      <c r="L35" s="154">
        <f t="shared" ca="1" si="17"/>
        <v>6.3959999999999999</v>
      </c>
      <c r="M35" s="154">
        <f t="shared" ca="1" si="17"/>
        <v>12.971634</v>
      </c>
      <c r="N35" s="154">
        <f t="shared" ca="1" si="17"/>
        <v>19.779375111</v>
      </c>
      <c r="O35" s="154">
        <f t="shared" ca="1" si="17"/>
        <v>26.901250422556501</v>
      </c>
      <c r="P35" s="154">
        <f t="shared" ca="1" si="17"/>
        <v>34.40658979396477</v>
      </c>
      <c r="Q35" s="154">
        <f t="shared" ca="1" si="17"/>
        <v>42.400133780716075</v>
      </c>
      <c r="R35" s="154">
        <f t="shared" ca="1" si="17"/>
        <v>50.985732643579993</v>
      </c>
      <c r="S35" s="154">
        <f t="shared" ca="1" si="17"/>
        <v>60.308353916109567</v>
      </c>
      <c r="T35" s="154">
        <f t="shared" ca="1" si="17"/>
        <v>70.493732907822633</v>
      </c>
      <c r="U35" s="154">
        <f t="shared" ca="1" si="17"/>
        <v>81.702536178106129</v>
      </c>
      <c r="V35" s="154">
        <f t="shared" ca="1" si="17"/>
        <v>94.076064620592248</v>
      </c>
      <c r="W35" s="154">
        <f t="shared" ca="1" si="17"/>
        <v>107.76641807131722</v>
      </c>
      <c r="X35" s="154">
        <f t="shared" ca="1" si="17"/>
        <v>122.87040351771103</v>
      </c>
      <c r="Y35" s="154">
        <f t="shared" ca="1" si="17"/>
        <v>139.47200508781049</v>
      </c>
      <c r="Z35" s="154">
        <f t="shared" ca="1" si="17"/>
        <v>157.61249304456413</v>
      </c>
      <c r="AA35" s="154">
        <f t="shared" ca="1" si="17"/>
        <v>177.26678685368532</v>
      </c>
      <c r="AB35" s="154">
        <f t="shared" ca="1" si="17"/>
        <v>198.38601916542899</v>
      </c>
      <c r="AC35" s="154">
        <f t="shared" ca="1" si="17"/>
        <v>220.85573800252288</v>
      </c>
      <c r="AD35" s="154">
        <f t="shared" ca="1" si="17"/>
        <v>244.54446422950144</v>
      </c>
      <c r="AE35" s="154">
        <f t="shared" ca="1" si="17"/>
        <v>269.29183628355065</v>
      </c>
      <c r="AF35" s="154">
        <f t="shared" ca="1" si="17"/>
        <v>294.93885567514047</v>
      </c>
      <c r="AG35" s="154">
        <f t="shared" ca="1" si="17"/>
        <v>321.32187540190176</v>
      </c>
      <c r="AH35" s="154">
        <f t="shared" ca="1" si="17"/>
        <v>348.2846394609856</v>
      </c>
      <c r="AI35" s="154">
        <f t="shared" ca="1" si="17"/>
        <v>375.67822002556727</v>
      </c>
      <c r="AJ35" s="154">
        <f t="shared" ca="1" si="17"/>
        <v>403.39695515534999</v>
      </c>
      <c r="AK35" s="154">
        <f t="shared" ca="1" si="17"/>
        <v>431.32408103652949</v>
      </c>
      <c r="AL35" s="154">
        <f t="shared" ca="1" si="17"/>
        <v>459.37382634771905</v>
      </c>
      <c r="AM35" s="154">
        <f t="shared" ca="1" si="17"/>
        <v>487.47314882376338</v>
      </c>
      <c r="AN35" s="154">
        <f t="shared" ca="1" si="17"/>
        <v>515.57962705876139</v>
      </c>
      <c r="AO35" s="154">
        <f t="shared" ca="1" si="17"/>
        <v>543.62720022876192</v>
      </c>
      <c r="AP35" s="154">
        <f t="shared" ca="1" si="17"/>
        <v>571.58036902681749</v>
      </c>
      <c r="AQ35" s="154">
        <f t="shared" ca="1" si="17"/>
        <v>599.4159358900896</v>
      </c>
      <c r="AR35" s="154">
        <f t="shared" ca="1" si="17"/>
        <v>627.09890043502367</v>
      </c>
      <c r="AS35" s="154">
        <f t="shared" ca="1" si="17"/>
        <v>654.61855978132598</v>
      </c>
      <c r="AT35" s="154">
        <f t="shared" ca="1" si="17"/>
        <v>681.97030202318479</v>
      </c>
      <c r="AU35" s="154">
        <f t="shared" ca="1" si="17"/>
        <v>709.13155445598773</v>
      </c>
      <c r="AV35" s="154">
        <f t="shared" ca="1" si="17"/>
        <v>736.09793624311169</v>
      </c>
      <c r="AW35" s="154">
        <f t="shared" ca="1" si="17"/>
        <v>762.86510378504533</v>
      </c>
      <c r="AX35" s="154">
        <f t="shared" ca="1" si="17"/>
        <v>789.42275040287257</v>
      </c>
      <c r="AY35" s="154">
        <f t="shared" ca="1" si="17"/>
        <v>815.77265702444811</v>
      </c>
      <c r="AZ35" s="154">
        <f t="shared" ca="1" si="17"/>
        <v>841.90458943974022</v>
      </c>
      <c r="BA35" s="154">
        <f t="shared" ca="1" si="17"/>
        <v>867.8324004295024</v>
      </c>
      <c r="BB35" s="154">
        <f t="shared" ca="1" si="17"/>
        <v>893.54582502585163</v>
      </c>
      <c r="BC35" s="154">
        <f t="shared" ca="1" si="17"/>
        <v>919.05268551313191</v>
      </c>
      <c r="BD35" s="154">
        <f t="shared" ca="1" si="17"/>
        <v>944.34273768627031</v>
      </c>
      <c r="BE35" s="154">
        <f t="shared" ca="1" si="17"/>
        <v>969.42982441593711</v>
      </c>
      <c r="BF35" s="154">
        <f t="shared" ca="1" si="17"/>
        <v>994.30367090840161</v>
      </c>
      <c r="BG35" s="154">
        <f t="shared" ca="1" si="17"/>
        <v>1018.96608970568</v>
      </c>
      <c r="BH35" s="154">
        <f t="shared" ca="1" si="17"/>
        <v>1043.4188779431818</v>
      </c>
      <c r="BI35" s="154">
        <f t="shared" ca="1" si="17"/>
        <v>1067.6638174806649</v>
      </c>
      <c r="BJ35" s="154">
        <f t="shared" ca="1" si="17"/>
        <v>1091.7086750320791</v>
      </c>
      <c r="BK35" s="154">
        <f t="shared" ca="1" si="17"/>
        <v>1115.5491512943063</v>
      </c>
      <c r="BL35" s="154">
        <f t="shared" ca="1" si="17"/>
        <v>1139.1869835083048</v>
      </c>
      <c r="BM35" s="154">
        <f t="shared" ca="1" si="17"/>
        <v>1162.6238941484842</v>
      </c>
      <c r="BN35" s="154">
        <f t="shared" ca="1" si="17"/>
        <v>1185.8615910482222</v>
      </c>
      <c r="BO35" s="154">
        <f t="shared" ca="1" si="17"/>
        <v>1208.9017675243122</v>
      </c>
      <c r="BP35" s="154">
        <f t="shared" ref="BP35:BR35" ca="1" si="18">SUM(BP36:BP40)</f>
        <v>1231.7461025003554</v>
      </c>
      <c r="BQ35" s="154">
        <f t="shared" ca="1" si="18"/>
        <v>1254.3962606291027</v>
      </c>
      <c r="BR35" s="155">
        <f t="shared" ca="1" si="18"/>
        <v>1276.8538924137554</v>
      </c>
    </row>
    <row r="36" spans="2:70" ht="25" customHeight="1" outlineLevel="1">
      <c r="B36" s="23" t="str">
        <f>B24</f>
        <v>FLTE 40GB</v>
      </c>
      <c r="C36" s="40">
        <f>C12*'MVLP INPUT FLTE'!$K40</f>
        <v>0</v>
      </c>
      <c r="D36" s="40">
        <f>D12*'MVLP INPUT FLTE'!$K40</f>
        <v>0</v>
      </c>
      <c r="E36" s="40">
        <f>E12*'MVLP INPUT FLTE'!$K40</f>
        <v>0</v>
      </c>
      <c r="F36" s="40">
        <f>F12*'MVLP INPUT FLTE'!$K40</f>
        <v>0</v>
      </c>
      <c r="G36" s="40">
        <f>G12*'MVLP INPUT FLTE'!$K40</f>
        <v>0</v>
      </c>
      <c r="H36" s="40">
        <f>H12*'MVLP INPUT FLTE'!$K40</f>
        <v>0</v>
      </c>
      <c r="I36" s="40">
        <f>I12*'MVLP INPUT FLTE'!$K40</f>
        <v>0</v>
      </c>
      <c r="J36" s="40">
        <f>J12*'MVLP INPUT FLTE'!$K40</f>
        <v>0</v>
      </c>
      <c r="K36" s="40">
        <f>K12*'MVLP INPUT FLTE'!$K40</f>
        <v>0</v>
      </c>
      <c r="L36" s="40">
        <f ca="1">L12*'MVLP INPUT FLTE'!$K40</f>
        <v>3.996</v>
      </c>
      <c r="M36" s="40">
        <f ca="1">M12*'MVLP INPUT FLTE'!$K40</f>
        <v>8.108034</v>
      </c>
      <c r="N36" s="40">
        <f ca="1">N12*'MVLP INPUT FLTE'!$K40</f>
        <v>12.365115711000001</v>
      </c>
      <c r="O36" s="40">
        <f ca="1">O12*'MVLP INPUT FLTE'!$K40</f>
        <v>16.814012227456502</v>
      </c>
      <c r="P36" s="40">
        <f ca="1">P12*'MVLP INPUT FLTE'!$K40</f>
        <v>21.50109312352312</v>
      </c>
      <c r="Q36" s="40">
        <f ca="1">Q12*'MVLP INPUT FLTE'!$K40</f>
        <v>26.496333831973178</v>
      </c>
      <c r="R36" s="40">
        <f ca="1">R12*'MVLP INPUT FLTE'!$K40</f>
        <v>31.86311499440141</v>
      </c>
      <c r="S36" s="40">
        <f ca="1">S12*'MVLP INPUT FLTE'!$K40</f>
        <v>37.688278516948998</v>
      </c>
      <c r="T36" s="40">
        <f ca="1">T12*'MVLP INPUT FLTE'!$K40</f>
        <v>44.057928149554932</v>
      </c>
      <c r="U36" s="40">
        <f ca="1">U12*'MVLP INPUT FLTE'!$K40</f>
        <v>51.063435760283717</v>
      </c>
      <c r="V36" s="40">
        <f ca="1">V12*'MVLP INPUT FLTE'!$K40</f>
        <v>58.801396556321308</v>
      </c>
      <c r="W36" s="40">
        <f ca="1">W12*'MVLP INPUT FLTE'!$K40</f>
        <v>67.355584685592589</v>
      </c>
      <c r="X36" s="40">
        <f ca="1">X12*'MVLP INPUT FLTE'!$K40</f>
        <v>76.791062215765052</v>
      </c>
      <c r="Y36" s="40">
        <f ca="1">Y12*'MVLP INPUT FLTE'!$K40</f>
        <v>87.166338186931057</v>
      </c>
      <c r="Z36" s="40">
        <f ca="1">Z12*'MVLP INPUT FLTE'!$K40</f>
        <v>98.503424312342162</v>
      </c>
      <c r="AA36" s="40">
        <f ca="1">AA12*'MVLP INPUT FLTE'!$K40</f>
        <v>110.78814520568726</v>
      </c>
      <c r="AB36" s="40">
        <f ca="1">AB12*'MVLP INPUT FLTE'!$K40</f>
        <v>123.98844597143892</v>
      </c>
      <c r="AC36" s="40">
        <f ca="1">AC12*'MVLP INPUT FLTE'!$K40</f>
        <v>138.03054418068172</v>
      </c>
      <c r="AD36" s="40">
        <f ca="1">AD12*'MVLP INPUT FLTE'!$K40</f>
        <v>152.8352845551459</v>
      </c>
      <c r="AE36" s="40">
        <f ca="1">AE12*'MVLP INPUT FLTE'!$K40</f>
        <v>168.30618463642716</v>
      </c>
      <c r="AF36" s="40">
        <f ca="1">AF12*'MVLP INPUT FLTE'!$K40</f>
        <v>184.33558206701753</v>
      </c>
      <c r="AG36" s="40">
        <f ca="1">AG12*'MVLP INPUT FLTE'!$K40</f>
        <v>200.82272961944787</v>
      </c>
      <c r="AH36" s="40">
        <f ca="1">AH12*'MVLP INPUT FLTE'!$K40</f>
        <v>217.67373641768259</v>
      </c>
      <c r="AI36" s="40">
        <f ca="1">AI12*'MVLP INPUT FLTE'!$K40</f>
        <v>234.79550965813229</v>
      </c>
      <c r="AJ36" s="40">
        <f ca="1">AJ12*'MVLP INPUT FLTE'!$K40</f>
        <v>252.11974782603815</v>
      </c>
      <c r="AK36" s="40">
        <f ca="1">AK12*'MVLP INPUT FLTE'!$K40</f>
        <v>269.57272996951684</v>
      </c>
      <c r="AL36" s="40">
        <f ca="1">AL12*'MVLP INPUT FLTE'!$K40</f>
        <v>287.10536176477598</v>
      </c>
      <c r="AM36" s="40">
        <f ca="1">AM12*'MVLP INPUT FLTE'!$K40</f>
        <v>304.66896618977535</v>
      </c>
      <c r="AN36" s="40">
        <f ca="1">AN12*'MVLP INPUT FLTE'!$K40</f>
        <v>322.23327997716228</v>
      </c>
      <c r="AO36" s="40">
        <f ca="1">AO12*'MVLP INPUT FLTE'!$K40</f>
        <v>339.7622970973564</v>
      </c>
      <c r="AP36" s="40">
        <f ca="1">AP12*'MVLP INPUT FLTE'!$K40</f>
        <v>357.23231757202888</v>
      </c>
      <c r="AQ36" s="40">
        <f ca="1">AQ12*'MVLP INPUT FLTE'!$K40</f>
        <v>374.62584287266662</v>
      </c>
      <c r="AR36" s="40">
        <f ca="1">AR12*'MVLP INPUT FLTE'!$K40</f>
        <v>391.93152320824896</v>
      </c>
      <c r="AS36" s="40">
        <f ca="1">AS12*'MVLP INPUT FLTE'!$K40</f>
        <v>409.1321052609789</v>
      </c>
      <c r="AT36" s="40">
        <f ca="1">AT12*'MVLP INPUT FLTE'!$K40</f>
        <v>426.22248236626052</v>
      </c>
      <c r="AU36" s="40">
        <f ca="1">AU12*'MVLP INPUT FLTE'!$K40</f>
        <v>443.19759126614736</v>
      </c>
      <c r="AV36" s="40">
        <f ca="1">AV12*'MVLP INPUT FLTE'!$K40</f>
        <v>460.05241174038508</v>
      </c>
      <c r="AW36" s="40">
        <f ca="1">AW12*'MVLP INPUT FLTE'!$K40</f>
        <v>476.78196624059177</v>
      </c>
      <c r="AX36" s="40">
        <f ca="1">AX12*'MVLP INPUT FLTE'!$K40</f>
        <v>493.38131952754674</v>
      </c>
      <c r="AY36" s="40">
        <f ca="1">AY12*'MVLP INPUT FLTE'!$K40</f>
        <v>509.85157831156255</v>
      </c>
      <c r="AZ36" s="40">
        <f ca="1">AZ12*'MVLP INPUT FLTE'!$K40</f>
        <v>526.18783989591429</v>
      </c>
      <c r="BA36" s="40">
        <f ca="1">BA12*'MVLP INPUT FLTE'!$K40</f>
        <v>542.39124325679904</v>
      </c>
      <c r="BB36" s="40">
        <f ca="1">BB12*'MVLP INPUT FLTE'!$K40</f>
        <v>558.46291768911624</v>
      </c>
      <c r="BC36" s="40">
        <f ca="1">BC12*'MVLP INPUT FLTE'!$K40</f>
        <v>574.40398288875872</v>
      </c>
      <c r="BD36" s="40">
        <f ca="1">BD12*'MVLP INPUT FLTE'!$K40</f>
        <v>590.20954903420431</v>
      </c>
      <c r="BE36" s="40">
        <f ca="1">BE12*'MVLP INPUT FLTE'!$K40</f>
        <v>605.8867678674136</v>
      </c>
      <c r="BF36" s="40">
        <f ca="1">BF12*'MVLP INPUT FLTE'!$K40</f>
        <v>621.43073034054055</v>
      </c>
      <c r="BG36" s="40">
        <f ca="1">BG12*'MVLP INPUT FLTE'!$K40</f>
        <v>636.84256913264596</v>
      </c>
      <c r="BH36" s="40">
        <f ca="1">BH12*'MVLP INPUT FLTE'!$K40</f>
        <v>652.12340729501852</v>
      </c>
      <c r="BI36" s="40">
        <f ca="1">BI12*'MVLP INPUT FLTE'!$K40</f>
        <v>667.27435833301081</v>
      </c>
      <c r="BJ36" s="40">
        <f ca="1">BJ12*'MVLP INPUT FLTE'!$K40</f>
        <v>682.30252628718017</v>
      </c>
      <c r="BK36" s="40">
        <f ca="1">BK12*'MVLP INPUT FLTE'!$K40</f>
        <v>697.2029548137391</v>
      </c>
      <c r="BL36" s="40">
        <f ca="1">BL12*'MVLP INPUT FLTE'!$K40</f>
        <v>711.97672969782229</v>
      </c>
      <c r="BM36" s="40">
        <f ca="1">BM12*'MVLP INPUT FLTE'!$K40</f>
        <v>726.62492749539081</v>
      </c>
      <c r="BN36" s="40">
        <f ca="1">BN12*'MVLP INPUT FLTE'!$K40</f>
        <v>741.14861561168004</v>
      </c>
      <c r="BO36" s="40">
        <f ca="1">BO12*'MVLP INPUT FLTE'!$K40</f>
        <v>755.54885237898077</v>
      </c>
      <c r="BP36" s="40">
        <f ca="1">BP12*'MVLP INPUT FLTE'!$K40</f>
        <v>769.82668713375938</v>
      </c>
      <c r="BQ36" s="40">
        <f ca="1">BQ12*'MVLP INPUT FLTE'!$K40</f>
        <v>783.98316029312264</v>
      </c>
      <c r="BR36" s="40">
        <f ca="1">BR12*'MVLP INPUT FLTE'!$K40</f>
        <v>798.01930343063111</v>
      </c>
    </row>
    <row r="37" spans="2:70" ht="25" customHeight="1" outlineLevel="1">
      <c r="B37" s="23" t="str">
        <f>B25</f>
        <v>FLTE 100GB</v>
      </c>
      <c r="C37" s="40">
        <f>C13*'MVLP INPUT FLTE'!$K41</f>
        <v>0</v>
      </c>
      <c r="D37" s="40">
        <f>D13*'MVLP INPUT FLTE'!$K41</f>
        <v>0</v>
      </c>
      <c r="E37" s="40">
        <f>E13*'MVLP INPUT FLTE'!$K41</f>
        <v>0</v>
      </c>
      <c r="F37" s="40">
        <f>F13*'MVLP INPUT FLTE'!$K41</f>
        <v>0</v>
      </c>
      <c r="G37" s="40">
        <f>G13*'MVLP INPUT FLTE'!$K41</f>
        <v>0</v>
      </c>
      <c r="H37" s="40">
        <f>H13*'MVLP INPUT FLTE'!$K41</f>
        <v>0</v>
      </c>
      <c r="I37" s="40">
        <f>I13*'MVLP INPUT FLTE'!$K41</f>
        <v>0</v>
      </c>
      <c r="J37" s="40">
        <f>J13*'MVLP INPUT FLTE'!$K41</f>
        <v>0</v>
      </c>
      <c r="K37" s="40">
        <f>K13*'MVLP INPUT FLTE'!$K41</f>
        <v>0</v>
      </c>
      <c r="L37" s="40">
        <f ca="1">L13*'MVLP INPUT FLTE'!$K41</f>
        <v>1.2</v>
      </c>
      <c r="M37" s="40">
        <f ca="1">M13*'MVLP INPUT FLTE'!$K41</f>
        <v>2.4318</v>
      </c>
      <c r="N37" s="40">
        <f ca="1">N13*'MVLP INPUT FLTE'!$K41</f>
        <v>3.7071297000000003</v>
      </c>
      <c r="O37" s="40">
        <f ca="1">O13*'MVLP INPUT FLTE'!$K41</f>
        <v>5.0436190975500006</v>
      </c>
      <c r="P37" s="40">
        <f ca="1">P13*'MVLP INPUT FLTE'!$K41</f>
        <v>6.452748335220825</v>
      </c>
      <c r="Q37" s="40">
        <f ca="1">Q13*'MVLP INPUT FLTE'!$K41</f>
        <v>7.9518999743714485</v>
      </c>
      <c r="R37" s="40">
        <f ca="1">R13*'MVLP INPUT FLTE'!$K41</f>
        <v>9.5643088245892915</v>
      </c>
      <c r="S37" s="40">
        <f ca="1">S13*'MVLP INPUT FLTE'!$K41</f>
        <v>11.313012199580283</v>
      </c>
      <c r="T37" s="40">
        <f ca="1">T13*'MVLP INPUT FLTE'!$K41</f>
        <v>13.220851595883849</v>
      </c>
      <c r="U37" s="40">
        <f ca="1">U13*'MVLP INPUT FLTE'!$K41</f>
        <v>15.322474357318836</v>
      </c>
      <c r="V37" s="40">
        <f ca="1">V13*'MVLP INPUT FLTE'!$K41</f>
        <v>17.640233325281624</v>
      </c>
      <c r="W37" s="40">
        <f ca="1">W13*'MVLP INPUT FLTE'!$K41</f>
        <v>20.208291342016732</v>
      </c>
      <c r="X37" s="40">
        <f ca="1">X13*'MVLP INPUT FLTE'!$K41</f>
        <v>23.042520865609589</v>
      </c>
      <c r="Y37" s="40">
        <f ca="1">Y13*'MVLP INPUT FLTE'!$K41</f>
        <v>26.152659438251906</v>
      </c>
      <c r="Z37" s="40">
        <f ca="1">Z13*'MVLP INPUT FLTE'!$K41</f>
        <v>29.554361833026764</v>
      </c>
      <c r="AA37" s="40">
        <f ca="1">AA13*'MVLP INPUT FLTE'!$K41</f>
        <v>33.239149757446036</v>
      </c>
      <c r="AB37" s="40">
        <f ca="1">AB13*'MVLP INPUT FLTE'!$K41</f>
        <v>37.198616984507744</v>
      </c>
      <c r="AC37" s="40">
        <f ca="1">AC13*'MVLP INPUT FLTE'!$K41</f>
        <v>41.412428740139433</v>
      </c>
      <c r="AD37" s="40">
        <f ca="1">AD13*'MVLP INPUT FLTE'!$K41</f>
        <v>45.854423095848247</v>
      </c>
      <c r="AE37" s="40">
        <f ca="1">AE13*'MVLP INPUT FLTE'!$K41</f>
        <v>50.492660499533528</v>
      </c>
      <c r="AF37" s="40">
        <f ca="1">AF13*'MVLP INPUT FLTE'!$K41</f>
        <v>55.301472885287488</v>
      </c>
      <c r="AG37" s="40">
        <f ca="1">AG13*'MVLP INPUT FLTE'!$K41</f>
        <v>60.249410365762557</v>
      </c>
      <c r="AH37" s="40">
        <f ca="1">AH13*'MVLP INPUT FLTE'!$K41</f>
        <v>65.305290377653577</v>
      </c>
      <c r="AI37" s="40">
        <f ca="1">AI13*'MVLP INPUT FLTE'!$K41</f>
        <v>70.444195409443523</v>
      </c>
      <c r="AJ37" s="40">
        <f ca="1">AJ13*'MVLP INPUT FLTE'!$K41</f>
        <v>75.64141974846325</v>
      </c>
      <c r="AK37" s="40">
        <f ca="1">AK13*'MVLP INPUT FLTE'!$K41</f>
        <v>80.878467680601304</v>
      </c>
      <c r="AL37" s="40">
        <f ca="1">AL13*'MVLP INPUT FLTE'!$K41</f>
        <v>86.137000705316211</v>
      </c>
      <c r="AM37" s="40">
        <f ca="1">AM13*'MVLP INPUT FLTE'!$K41</f>
        <v>91.404836199321025</v>
      </c>
      <c r="AN37" s="40">
        <f ca="1">AN13*'MVLP INPUT FLTE'!$K41</f>
        <v>96.675895091626799</v>
      </c>
      <c r="AO37" s="40">
        <f ca="1">AO13*'MVLP INPUT FLTE'!$K41</f>
        <v>101.93214998334797</v>
      </c>
      <c r="AP37" s="40">
        <f ca="1">AP13*'MVLP INPUT FLTE'!$K41</f>
        <v>107.1737267084895</v>
      </c>
      <c r="AQ37" s="40">
        <f ca="1">AQ13*'MVLP INPUT FLTE'!$K41</f>
        <v>112.39475003146734</v>
      </c>
      <c r="AR37" s="40">
        <f ca="1">AR13*'MVLP INPUT FLTE'!$K41</f>
        <v>117.58339465619986</v>
      </c>
      <c r="AS37" s="40">
        <f ca="1">AS13*'MVLP INPUT FLTE'!$K41</f>
        <v>122.74593580162215</v>
      </c>
      <c r="AT37" s="40">
        <f ca="1">AT13*'MVLP INPUT FLTE'!$K41</f>
        <v>127.87659534730838</v>
      </c>
      <c r="AU37" s="40">
        <f ca="1">AU13*'MVLP INPUT FLTE'!$K41</f>
        <v>132.96964428685627</v>
      </c>
      <c r="AV37" s="40">
        <f ca="1">AV13*'MVLP INPUT FLTE'!$K41</f>
        <v>138.02540231041797</v>
      </c>
      <c r="AW37" s="40">
        <f ca="1">AW13*'MVLP INPUT FLTE'!$K41</f>
        <v>143.04418639077943</v>
      </c>
      <c r="AX37" s="40">
        <f ca="1">AX13*'MVLP INPUT FLTE'!$K41</f>
        <v>148.02631080645781</v>
      </c>
      <c r="AY37" s="40">
        <f ca="1">AY13*'MVLP INPUT FLTE'!$K41</f>
        <v>152.96608716460292</v>
      </c>
      <c r="AZ37" s="40">
        <f ca="1">AZ13*'MVLP INPUT FLTE'!$K41</f>
        <v>157.86387542370377</v>
      </c>
      <c r="BA37" s="40">
        <f ca="1">BA13*'MVLP INPUT FLTE'!$K41</f>
        <v>162.72603248260231</v>
      </c>
      <c r="BB37" s="40">
        <f ca="1">BB13*'MVLP INPUT FLTE'!$K41</f>
        <v>167.54686120650018</v>
      </c>
      <c r="BC37" s="40">
        <f ca="1">BC13*'MVLP INPUT FLTE'!$K41</f>
        <v>172.32671288624493</v>
      </c>
      <c r="BD37" s="40">
        <f ca="1">BD13*'MVLP INPUT FLTE'!$K41</f>
        <v>177.06593582671184</v>
      </c>
      <c r="BE37" s="40">
        <f ca="1">BE13*'MVLP INPUT FLTE'!$K41</f>
        <v>181.77087537218478</v>
      </c>
      <c r="BF37" s="40">
        <f ca="1">BF13*'MVLP INPUT FLTE'!$K41</f>
        <v>186.43582293152122</v>
      </c>
      <c r="BG37" s="40">
        <f ca="1">BG13*'MVLP INPUT FLTE'!$K41</f>
        <v>191.06111843660327</v>
      </c>
      <c r="BH37" s="40">
        <f ca="1">BH13*'MVLP INPUT FLTE'!$K41</f>
        <v>195.64709892989214</v>
      </c>
      <c r="BI37" s="40">
        <f ca="1">BI13*'MVLP INPUT FLTE'!$K41</f>
        <v>200.19409858898808</v>
      </c>
      <c r="BJ37" s="40">
        <f ca="1">BJ13*'MVLP INPUT FLTE'!$K41</f>
        <v>204.70244875098169</v>
      </c>
      <c r="BK37" s="40">
        <f ca="1">BK13*'MVLP INPUT FLTE'!$K41</f>
        <v>209.17247793659831</v>
      </c>
      <c r="BL37" s="40">
        <f ca="1">BL13*'MVLP INPUT FLTE'!$K41</f>
        <v>213.60451187413722</v>
      </c>
      <c r="BM37" s="40">
        <f ca="1">BM13*'MVLP INPUT FLTE'!$K41</f>
        <v>217.99887352320704</v>
      </c>
      <c r="BN37" s="40">
        <f ca="1">BN13*'MVLP INPUT FLTE'!$K41</f>
        <v>222.3558830982598</v>
      </c>
      <c r="BO37" s="40">
        <f ca="1">BO13*'MVLP INPUT FLTE'!$K41</f>
        <v>226.6758580919246</v>
      </c>
      <c r="BP37" s="40">
        <f ca="1">BP13*'MVLP INPUT FLTE'!$K41</f>
        <v>230.95911329814325</v>
      </c>
      <c r="BQ37" s="40">
        <f ca="1">BQ13*'MVLP INPUT FLTE'!$K41</f>
        <v>235.20596083510904</v>
      </c>
      <c r="BR37" s="40">
        <f ca="1">BR13*'MVLP INPUT FLTE'!$K41</f>
        <v>239.41671016801061</v>
      </c>
    </row>
    <row r="38" spans="2:70" ht="25" customHeight="1" outlineLevel="1">
      <c r="B38" s="23" t="str">
        <f>B26</f>
        <v>FLTE 200GB</v>
      </c>
      <c r="C38" s="40">
        <f>C14*'MVLP INPUT FLTE'!$K42</f>
        <v>0</v>
      </c>
      <c r="D38" s="40">
        <f>D14*'MVLP INPUT FLTE'!$K42</f>
        <v>0</v>
      </c>
      <c r="E38" s="40">
        <f>E14*'MVLP INPUT FLTE'!$K42</f>
        <v>0</v>
      </c>
      <c r="F38" s="40">
        <f>F14*'MVLP INPUT FLTE'!$K42</f>
        <v>0</v>
      </c>
      <c r="G38" s="40">
        <f>G14*'MVLP INPUT FLTE'!$K42</f>
        <v>0</v>
      </c>
      <c r="H38" s="40">
        <f>H14*'MVLP INPUT FLTE'!$K42</f>
        <v>0</v>
      </c>
      <c r="I38" s="40">
        <f>I14*'MVLP INPUT FLTE'!$K42</f>
        <v>0</v>
      </c>
      <c r="J38" s="40">
        <f>J14*'MVLP INPUT FLTE'!$K42</f>
        <v>0</v>
      </c>
      <c r="K38" s="40">
        <f>K14*'MVLP INPUT FLTE'!$K42</f>
        <v>0</v>
      </c>
      <c r="L38" s="40">
        <f ca="1">L14*'MVLP INPUT FLTE'!$K42</f>
        <v>0.79800000000000004</v>
      </c>
      <c r="M38" s="40">
        <f ca="1">M14*'MVLP INPUT FLTE'!$K42</f>
        <v>1.6192170000000001</v>
      </c>
      <c r="N38" s="40">
        <f ca="1">N14*'MVLP INPUT FLTE'!$K42</f>
        <v>2.4694536555000002</v>
      </c>
      <c r="O38" s="40">
        <f ca="1">O14*'MVLP INPUT FLTE'!$K42</f>
        <v>3.3604632994282504</v>
      </c>
      <c r="P38" s="40">
        <f ca="1">P14*'MVLP INPUT FLTE'!$K42</f>
        <v>4.2978993613831102</v>
      </c>
      <c r="Q38" s="40">
        <f ca="1">Q14*'MVLP INPUT FLTE'!$K42</f>
        <v>5.2993672168113539</v>
      </c>
      <c r="R38" s="40">
        <f ca="1">R14*'MVLP INPUT FLTE'!$K42</f>
        <v>6.3703225954684575</v>
      </c>
      <c r="S38" s="40">
        <f ca="1">S14*'MVLP INPUT FLTE'!$K42</f>
        <v>7.5341748534069755</v>
      </c>
      <c r="T38" s="40">
        <f ca="1">T14*'MVLP INPUT FLTE'!$K42</f>
        <v>8.8081343671530163</v>
      </c>
      <c r="U38" s="40">
        <f ca="1">U14*'MVLP INPUT FLTE'!$K42</f>
        <v>10.209265225032215</v>
      </c>
      <c r="V38" s="40">
        <f ca="1">V14*'MVLP INPUT FLTE'!$K42</f>
        <v>11.754486470619442</v>
      </c>
      <c r="W38" s="40">
        <f ca="1">W14*'MVLP INPUT FLTE'!$K42</f>
        <v>13.466573335619174</v>
      </c>
      <c r="X38" s="40">
        <f ca="1">X14*'MVLP INPUT FLTE'!$K42</f>
        <v>15.356107462266412</v>
      </c>
      <c r="Y38" s="40">
        <f ca="1">Y14*'MVLP INPUT FLTE'!$K42</f>
        <v>17.433580548837149</v>
      </c>
      <c r="Z38" s="40">
        <f ca="1">Z14*'MVLP INPUT FLTE'!$K42</f>
        <v>19.703395114172032</v>
      </c>
      <c r="AA38" s="40">
        <f ca="1">AA14*'MVLP INPUT FLTE'!$K42</f>
        <v>22.157916255701572</v>
      </c>
      <c r="AB38" s="40">
        <f ca="1">AB14*'MVLP INPUT FLTE'!$K42</f>
        <v>24.79557396752811</v>
      </c>
      <c r="AC38" s="40">
        <f ca="1">AC14*'MVLP INPUT FLTE'!$K42</f>
        <v>27.602811588804126</v>
      </c>
      <c r="AD38" s="40">
        <f ca="1">AD14*'MVLP INPUT FLTE'!$K42</f>
        <v>30.566187690299291</v>
      </c>
      <c r="AE38" s="40">
        <f ca="1">AE14*'MVLP INPUT FLTE'!$K42</f>
        <v>33.660375094931744</v>
      </c>
      <c r="AF38" s="40">
        <f ca="1">AF14*'MVLP INPUT FLTE'!$K42</f>
        <v>36.866261906624828</v>
      </c>
      <c r="AG38" s="40">
        <f ca="1">AG14*'MVLP INPUT FLTE'!$K42</f>
        <v>40.164898680418517</v>
      </c>
      <c r="AH38" s="40">
        <f ca="1">AH14*'MVLP INPUT FLTE'!$K42</f>
        <v>43.537497041634957</v>
      </c>
      <c r="AI38" s="40">
        <f ca="1">AI14*'MVLP INPUT FLTE'!$K42</f>
        <v>46.959428316781057</v>
      </c>
      <c r="AJ38" s="40">
        <f ca="1">AJ14*'MVLP INPUT FLTE'!$K42</f>
        <v>50.424273176088434</v>
      </c>
      <c r="AK38" s="40">
        <f ca="1">AK14*'MVLP INPUT FLTE'!$K42</f>
        <v>53.913666854091687</v>
      </c>
      <c r="AL38" s="40">
        <f ca="1">AL14*'MVLP INPUT FLTE'!$K42</f>
        <v>57.421400685831912</v>
      </c>
      <c r="AM38" s="40">
        <f ca="1">AM14*'MVLP INPUT FLTE'!$K42</f>
        <v>60.935318780002341</v>
      </c>
      <c r="AN38" s="40">
        <f ca="1">AN14*'MVLP INPUT FLTE'!$K42</f>
        <v>64.449368570372329</v>
      </c>
      <c r="AO38" s="40">
        <f ca="1">AO14*'MVLP INPUT FLTE'!$K42</f>
        <v>67.957548937524152</v>
      </c>
      <c r="AP38" s="40">
        <f ca="1">AP14*'MVLP INPUT FLTE'!$K42</f>
        <v>71.453909771555189</v>
      </c>
      <c r="AQ38" s="40">
        <f ca="1">AQ14*'MVLP INPUT FLTE'!$K42</f>
        <v>74.93255153849698</v>
      </c>
      <c r="AR38" s="40">
        <f ca="1">AR14*'MVLP INPUT FLTE'!$K42</f>
        <v>78.393624850419755</v>
      </c>
      <c r="AS38" s="40">
        <f ca="1">AS14*'MVLP INPUT FLTE'!$K42</f>
        <v>81.831279039191188</v>
      </c>
      <c r="AT38" s="40">
        <f ca="1">AT14*'MVLP INPUT FLTE'!$K42</f>
        <v>85.251713167358062</v>
      </c>
      <c r="AU38" s="40">
        <f ca="1">AU14*'MVLP INPUT FLTE'!$K42</f>
        <v>88.649073605435518</v>
      </c>
      <c r="AV38" s="40">
        <f ca="1">AV14*'MVLP INPUT FLTE'!$K42</f>
        <v>92.01755647978932</v>
      </c>
      <c r="AW38" s="40">
        <f ca="1">AW14*'MVLP INPUT FLTE'!$K42</f>
        <v>95.363407249711102</v>
      </c>
      <c r="AX38" s="40">
        <f ca="1">AX14*'MVLP INPUT FLTE'!$K42</f>
        <v>98.680818288088574</v>
      </c>
      <c r="AY38" s="40">
        <f ca="1">AY14*'MVLP INPUT FLTE'!$K42</f>
        <v>101.97603133263982</v>
      </c>
      <c r="AZ38" s="40">
        <f ca="1">AZ14*'MVLP INPUT FLTE'!$K42</f>
        <v>105.24323506631238</v>
      </c>
      <c r="BA38" s="40">
        <f ca="1">BA14*'MVLP INPUT FLTE'!$K42</f>
        <v>108.48266756824873</v>
      </c>
      <c r="BB38" s="40">
        <f ca="1">BB14*'MVLP INPUT FLTE'!$K42</f>
        <v>111.69456489391861</v>
      </c>
      <c r="BC38" s="40">
        <f ca="1">BC14*'MVLP INPUT FLTE'!$K42</f>
        <v>114.88516109232032</v>
      </c>
      <c r="BD38" s="40">
        <f ca="1">BD14*'MVLP INPUT FLTE'!$K42</f>
        <v>118.04863722303558</v>
      </c>
      <c r="BE38" s="40">
        <f ca="1">BE14*'MVLP INPUT FLTE'!$K42</f>
        <v>121.18522380663978</v>
      </c>
      <c r="BF38" s="40">
        <f ca="1">BF14*'MVLP INPUT FLTE'!$K42</f>
        <v>124.29514940428335</v>
      </c>
      <c r="BG38" s="40">
        <f ca="1">BG14*'MVLP INPUT FLTE'!$K42</f>
        <v>127.37864063434694</v>
      </c>
      <c r="BH38" s="40">
        <f ca="1">BH14*'MVLP INPUT FLTE'!$K42</f>
        <v>130.435922188955</v>
      </c>
      <c r="BI38" s="40">
        <f ca="1">BI14*'MVLP INPUT FLTE'!$K42</f>
        <v>133.46721685034888</v>
      </c>
      <c r="BJ38" s="40">
        <f ca="1">BJ14*'MVLP INPUT FLTE'!$K42</f>
        <v>136.47274550712092</v>
      </c>
      <c r="BK38" s="40">
        <f ca="1">BK14*'MVLP INPUT FLTE'!$K42</f>
        <v>139.45272717031037</v>
      </c>
      <c r="BL38" s="40">
        <f ca="1">BL14*'MVLP INPUT FLTE'!$K42</f>
        <v>142.40737898936274</v>
      </c>
      <c r="BM38" s="40">
        <f ca="1">BM14*'MVLP INPUT FLTE'!$K42</f>
        <v>145.33691626795317</v>
      </c>
      <c r="BN38" s="40">
        <f ca="1">BN14*'MVLP INPUT FLTE'!$K42</f>
        <v>148.24155247967556</v>
      </c>
      <c r="BO38" s="40">
        <f ca="1">BO14*'MVLP INPUT FLTE'!$K42</f>
        <v>151.12149928359833</v>
      </c>
      <c r="BP38" s="40">
        <f ca="1">BP14*'MVLP INPUT FLTE'!$K42</f>
        <v>153.97696653968774</v>
      </c>
      <c r="BQ38" s="40">
        <f ca="1">BQ14*'MVLP INPUT FLTE'!$K42</f>
        <v>156.80816232410038</v>
      </c>
      <c r="BR38" s="40">
        <f ca="1">BR14*'MVLP INPUT FLTE'!$K42</f>
        <v>159.61529294434553</v>
      </c>
    </row>
    <row r="39" spans="2:70" ht="25" customHeight="1" outlineLevel="1">
      <c r="B39" s="23" t="str">
        <f>B27</f>
        <v>FLTE 400GB</v>
      </c>
      <c r="C39" s="40">
        <f>C15*'MVLP INPUT FLTE'!$K43</f>
        <v>0</v>
      </c>
      <c r="D39" s="40">
        <f>D15*'MVLP INPUT FLTE'!$K43</f>
        <v>0</v>
      </c>
      <c r="E39" s="40">
        <f>E15*'MVLP INPUT FLTE'!$K43</f>
        <v>0</v>
      </c>
      <c r="F39" s="40">
        <f>F15*'MVLP INPUT FLTE'!$K43</f>
        <v>0</v>
      </c>
      <c r="G39" s="40">
        <f>G15*'MVLP INPUT FLTE'!$K43</f>
        <v>0</v>
      </c>
      <c r="H39" s="40">
        <f>H15*'MVLP INPUT FLTE'!$K43</f>
        <v>0</v>
      </c>
      <c r="I39" s="40">
        <f>I15*'MVLP INPUT FLTE'!$K43</f>
        <v>0</v>
      </c>
      <c r="J39" s="40">
        <f>J15*'MVLP INPUT FLTE'!$K43</f>
        <v>0</v>
      </c>
      <c r="K39" s="40">
        <f>K15*'MVLP INPUT FLTE'!$K43</f>
        <v>0</v>
      </c>
      <c r="L39" s="40">
        <f ca="1">L15*'MVLP INPUT FLTE'!$K43</f>
        <v>0.40200000000000002</v>
      </c>
      <c r="M39" s="40">
        <f ca="1">M15*'MVLP INPUT FLTE'!$K43</f>
        <v>0.81258300000000017</v>
      </c>
      <c r="N39" s="40">
        <f ca="1">N15*'MVLP INPUT FLTE'!$K43</f>
        <v>1.2376760445000003</v>
      </c>
      <c r="O39" s="40">
        <f ca="1">O15*'MVLP INPUT FLTE'!$K43</f>
        <v>1.6831557981217504</v>
      </c>
      <c r="P39" s="40">
        <f ca="1">P15*'MVLP INPUT FLTE'!$K43</f>
        <v>2.1548489738377157</v>
      </c>
      <c r="Q39" s="40">
        <f ca="1">Q15*'MVLP INPUT FLTE'!$K43</f>
        <v>2.652532757560095</v>
      </c>
      <c r="R39" s="40">
        <f ca="1">R15*'MVLP INPUT FLTE'!$K43</f>
        <v>3.1879862291208347</v>
      </c>
      <c r="S39" s="40">
        <f ca="1">S15*'MVLP INPUT FLTE'!$K43</f>
        <v>3.7728883461733078</v>
      </c>
      <c r="T39" s="40">
        <f ca="1">T15*'MVLP INPUT FLTE'!$K43</f>
        <v>4.4068187952308344</v>
      </c>
      <c r="U39" s="40">
        <f ca="1">U15*'MVLP INPUT FLTE'!$K43</f>
        <v>5.1073608354713729</v>
      </c>
      <c r="V39" s="40">
        <f ca="1">V15*'MVLP INPUT FLTE'!$K43</f>
        <v>5.8799482683698665</v>
      </c>
      <c r="W39" s="40">
        <f ca="1">W15*'MVLP INPUT FLTE'!$K43</f>
        <v>6.7359687080887225</v>
      </c>
      <c r="X39" s="40">
        <f ca="1">X15*'MVLP INPUT FLTE'!$K43</f>
        <v>7.6807129740699693</v>
      </c>
      <c r="Y39" s="40">
        <f ca="1">Y15*'MVLP INPUT FLTE'!$K43</f>
        <v>8.7194269137903753</v>
      </c>
      <c r="Z39" s="40">
        <f ca="1">Z15*'MVLP INPUT FLTE'!$K43</f>
        <v>9.8513117850231566</v>
      </c>
      <c r="AA39" s="40">
        <f ca="1">AA15*'MVLP INPUT FLTE'!$K43</f>
        <v>11.081575634850459</v>
      </c>
      <c r="AB39" s="40">
        <f ca="1">AB15*'MVLP INPUT FLTE'!$K43</f>
        <v>12.40338224195423</v>
      </c>
      <c r="AC39" s="40">
        <f ca="1">AC15*'MVLP INPUT FLTE'!$K43</f>
        <v>13.80995349289762</v>
      </c>
      <c r="AD39" s="40">
        <f ca="1">AD15*'MVLP INPUT FLTE'!$K43</f>
        <v>15.288568888207992</v>
      </c>
      <c r="AE39" s="40">
        <f ca="1">AE15*'MVLP INPUT FLTE'!$K43</f>
        <v>16.832616052658224</v>
      </c>
      <c r="AF39" s="40">
        <f ca="1">AF15*'MVLP INPUT FLTE'!$K43</f>
        <v>18.435538816210631</v>
      </c>
      <c r="AG39" s="40">
        <f ca="1">AG15*'MVLP INPUT FLTE'!$K43</f>
        <v>20.084836736272837</v>
      </c>
      <c r="AH39" s="40">
        <f ca="1">AH15*'MVLP INPUT FLTE'!$K43</f>
        <v>21.76811562401452</v>
      </c>
      <c r="AI39" s="40">
        <f ca="1">AI15*'MVLP INPUT FLTE'!$K43</f>
        <v>23.479086641210397</v>
      </c>
      <c r="AJ39" s="40">
        <f ca="1">AJ15*'MVLP INPUT FLTE'!$K43</f>
        <v>25.211514404760106</v>
      </c>
      <c r="AK39" s="40">
        <f ca="1">AK15*'MVLP INPUT FLTE'!$K43</f>
        <v>26.959216532319644</v>
      </c>
      <c r="AL39" s="40">
        <f ca="1">AL15*'MVLP INPUT FLTE'!$K43</f>
        <v>28.71006319179493</v>
      </c>
      <c r="AM39" s="40">
        <f ca="1">AM15*'MVLP INPUT FLTE'!$K43</f>
        <v>30.464027654664672</v>
      </c>
      <c r="AN39" s="40">
        <f ca="1">AN15*'MVLP INPUT FLTE'!$K43</f>
        <v>32.221083419600021</v>
      </c>
      <c r="AO39" s="40">
        <f ca="1">AO15*'MVLP INPUT FLTE'!$K43</f>
        <v>33.97520421053342</v>
      </c>
      <c r="AP39" s="40">
        <f ca="1">AP15*'MVLP INPUT FLTE'!$K43</f>
        <v>35.720414974743889</v>
      </c>
      <c r="AQ39" s="40">
        <f ca="1">AQ15*'MVLP INPUT FLTE'!$K43</f>
        <v>37.462791447458564</v>
      </c>
      <c r="AR39" s="40">
        <f ca="1">AR15*'MVLP INPUT FLTE'!$K43</f>
        <v>39.190357720155163</v>
      </c>
      <c r="AS39" s="40">
        <f ca="1">AS15*'MVLP INPUT FLTE'!$K43</f>
        <v>40.909239679533847</v>
      </c>
      <c r="AT39" s="40">
        <f ca="1">AT15*'MVLP INPUT FLTE'!$K43</f>
        <v>42.619511142257814</v>
      </c>
      <c r="AU39" s="40">
        <f ca="1">AU15*'MVLP INPUT FLTE'!$K43</f>
        <v>44.315245297548621</v>
      </c>
      <c r="AV39" s="40">
        <f ca="1">AV15*'MVLP INPUT FLTE'!$K43</f>
        <v>46.002565712519456</v>
      </c>
      <c r="AW39" s="40">
        <f ca="1">AW15*'MVLP INPUT FLTE'!$K43</f>
        <v>47.675543903963039</v>
      </c>
      <c r="AX39" s="40">
        <f ca="1">AX15*'MVLP INPUT FLTE'!$K43</f>
        <v>49.334301780779356</v>
      </c>
      <c r="AY39" s="40">
        <f ca="1">AY15*'MVLP INPUT FLTE'!$K43</f>
        <v>50.978960215642722</v>
      </c>
      <c r="AZ39" s="40">
        <f ca="1">AZ15*'MVLP INPUT FLTE'!$K43</f>
        <v>52.609639053809751</v>
      </c>
      <c r="BA39" s="40">
        <f ca="1">BA15*'MVLP INPUT FLTE'!$K43</f>
        <v>54.23245712185237</v>
      </c>
      <c r="BB39" s="40">
        <f ca="1">BB15*'MVLP INPUT FLTE'!$K43</f>
        <v>55.841481236316625</v>
      </c>
      <c r="BC39" s="40">
        <f ca="1">BC15*'MVLP INPUT FLTE'!$K43</f>
        <v>57.436828645807928</v>
      </c>
      <c r="BD39" s="40">
        <f ca="1">BD15*'MVLP INPUT FLTE'!$K43</f>
        <v>59.018615602318562</v>
      </c>
      <c r="BE39" s="40">
        <f ca="1">BE15*'MVLP INPUT FLTE'!$K43</f>
        <v>60.586957369698851</v>
      </c>
      <c r="BF39" s="40">
        <f ca="1">BF15*'MVLP INPUT FLTE'!$K43</f>
        <v>62.141968232056421</v>
      </c>
      <c r="BG39" s="40">
        <f ca="1">BG15*'MVLP INPUT FLTE'!$K43</f>
        <v>63.683761502083939</v>
      </c>
      <c r="BH39" s="40">
        <f ca="1">BH15*'MVLP INPUT FLTE'!$K43</f>
        <v>65.212449529316231</v>
      </c>
      <c r="BI39" s="40">
        <f ca="1">BI15*'MVLP INPUT FLTE'!$K43</f>
        <v>66.728143708317049</v>
      </c>
      <c r="BJ39" s="40">
        <f ca="1">BJ15*'MVLP INPUT FLTE'!$K43</f>
        <v>68.23095448679635</v>
      </c>
      <c r="BK39" s="40">
        <f ca="1">BK15*'MVLP INPUT FLTE'!$K43</f>
        <v>69.720991373658578</v>
      </c>
      <c r="BL39" s="40">
        <f ca="1">BL15*'MVLP INPUT FLTE'!$K43</f>
        <v>71.198362946982485</v>
      </c>
      <c r="BM39" s="40">
        <f ca="1">BM15*'MVLP INPUT FLTE'!$K43</f>
        <v>72.663176861933124</v>
      </c>
      <c r="BN39" s="40">
        <f ca="1">BN15*'MVLP INPUT FLTE'!$K43</f>
        <v>74.115539858606681</v>
      </c>
      <c r="BO39" s="40">
        <f ca="1">BO15*'MVLP INPUT FLTE'!$K43</f>
        <v>75.555557769808516</v>
      </c>
      <c r="BP39" s="40">
        <f ca="1">BP15*'MVLP INPUT FLTE'!$K43</f>
        <v>76.983335528765139</v>
      </c>
      <c r="BQ39" s="40">
        <f ca="1">BQ15*'MVLP INPUT FLTE'!$K43</f>
        <v>78.398977176770629</v>
      </c>
      <c r="BR39" s="40">
        <f ca="1">BR15*'MVLP INPUT FLTE'!$K43</f>
        <v>79.802585870768084</v>
      </c>
    </row>
    <row r="40" spans="2:70" ht="25" customHeight="1" outlineLevel="1">
      <c r="B40" s="23" t="str">
        <f>B28</f>
        <v>Package 5</v>
      </c>
      <c r="C40" s="40">
        <f>C16*'MVLP INPUT FLTE'!$K44</f>
        <v>0</v>
      </c>
      <c r="D40" s="40">
        <f>D16*'MVLP INPUT FLTE'!$K44</f>
        <v>0</v>
      </c>
      <c r="E40" s="40">
        <f>E16*'MVLP INPUT FLTE'!$K44</f>
        <v>0</v>
      </c>
      <c r="F40" s="40">
        <f>F16*'MVLP INPUT FLTE'!$K44</f>
        <v>0</v>
      </c>
      <c r="G40" s="40">
        <f>G16*'MVLP INPUT FLTE'!$K44</f>
        <v>0</v>
      </c>
      <c r="H40" s="40">
        <f>H16*'MVLP INPUT FLTE'!$K44</f>
        <v>0</v>
      </c>
      <c r="I40" s="40">
        <f>I16*'MVLP INPUT FLTE'!$K44</f>
        <v>0</v>
      </c>
      <c r="J40" s="40">
        <f>J16*'MVLP INPUT FLTE'!$K44</f>
        <v>0</v>
      </c>
      <c r="K40" s="40">
        <f>K16*'MVLP INPUT FLTE'!$K44</f>
        <v>0</v>
      </c>
      <c r="L40" s="40">
        <f ca="1">L16*'MVLP INPUT FLTE'!$K44</f>
        <v>0</v>
      </c>
      <c r="M40" s="40">
        <f ca="1">M16*'MVLP INPUT FLTE'!$K44</f>
        <v>0</v>
      </c>
      <c r="N40" s="40">
        <f ca="1">N16*'MVLP INPUT FLTE'!$K44</f>
        <v>0</v>
      </c>
      <c r="O40" s="40">
        <f ca="1">O16*'MVLP INPUT FLTE'!$K44</f>
        <v>0</v>
      </c>
      <c r="P40" s="40">
        <f ca="1">P16*'MVLP INPUT FLTE'!$K44</f>
        <v>0</v>
      </c>
      <c r="Q40" s="40">
        <f ca="1">Q16*'MVLP INPUT FLTE'!$K44</f>
        <v>0</v>
      </c>
      <c r="R40" s="40">
        <f ca="1">R16*'MVLP INPUT FLTE'!$K44</f>
        <v>0</v>
      </c>
      <c r="S40" s="40">
        <f ca="1">S16*'MVLP INPUT FLTE'!$K44</f>
        <v>0</v>
      </c>
      <c r="T40" s="40">
        <f ca="1">T16*'MVLP INPUT FLTE'!$K44</f>
        <v>0</v>
      </c>
      <c r="U40" s="40">
        <f ca="1">U16*'MVLP INPUT FLTE'!$K44</f>
        <v>0</v>
      </c>
      <c r="V40" s="40">
        <f ca="1">V16*'MVLP INPUT FLTE'!$K44</f>
        <v>0</v>
      </c>
      <c r="W40" s="40">
        <f ca="1">W16*'MVLP INPUT FLTE'!$K44</f>
        <v>0</v>
      </c>
      <c r="X40" s="40">
        <f ca="1">X16*'MVLP INPUT FLTE'!$K44</f>
        <v>0</v>
      </c>
      <c r="Y40" s="40">
        <f ca="1">Y16*'MVLP INPUT FLTE'!$K44</f>
        <v>0</v>
      </c>
      <c r="Z40" s="40">
        <f ca="1">Z16*'MVLP INPUT FLTE'!$K44</f>
        <v>0</v>
      </c>
      <c r="AA40" s="40">
        <f ca="1">AA16*'MVLP INPUT FLTE'!$K44</f>
        <v>0</v>
      </c>
      <c r="AB40" s="40">
        <f ca="1">AB16*'MVLP INPUT FLTE'!$K44</f>
        <v>0</v>
      </c>
      <c r="AC40" s="40">
        <f ca="1">AC16*'MVLP INPUT FLTE'!$K44</f>
        <v>0</v>
      </c>
      <c r="AD40" s="40">
        <f ca="1">AD16*'MVLP INPUT FLTE'!$K44</f>
        <v>0</v>
      </c>
      <c r="AE40" s="40">
        <f ca="1">AE16*'MVLP INPUT FLTE'!$K44</f>
        <v>0</v>
      </c>
      <c r="AF40" s="40">
        <f ca="1">AF16*'MVLP INPUT FLTE'!$K44</f>
        <v>0</v>
      </c>
      <c r="AG40" s="40">
        <f ca="1">AG16*'MVLP INPUT FLTE'!$K44</f>
        <v>0</v>
      </c>
      <c r="AH40" s="40">
        <f ca="1">AH16*'MVLP INPUT FLTE'!$K44</f>
        <v>0</v>
      </c>
      <c r="AI40" s="40">
        <f ca="1">AI16*'MVLP INPUT FLTE'!$K44</f>
        <v>0</v>
      </c>
      <c r="AJ40" s="40">
        <f ca="1">AJ16*'MVLP INPUT FLTE'!$K44</f>
        <v>0</v>
      </c>
      <c r="AK40" s="40">
        <f ca="1">AK16*'MVLP INPUT FLTE'!$K44</f>
        <v>0</v>
      </c>
      <c r="AL40" s="40">
        <f ca="1">AL16*'MVLP INPUT FLTE'!$K44</f>
        <v>0</v>
      </c>
      <c r="AM40" s="40">
        <f ca="1">AM16*'MVLP INPUT FLTE'!$K44</f>
        <v>0</v>
      </c>
      <c r="AN40" s="40">
        <f ca="1">AN16*'MVLP INPUT FLTE'!$K44</f>
        <v>0</v>
      </c>
      <c r="AO40" s="40">
        <f ca="1">AO16*'MVLP INPUT FLTE'!$K44</f>
        <v>0</v>
      </c>
      <c r="AP40" s="40">
        <f ca="1">AP16*'MVLP INPUT FLTE'!$K44</f>
        <v>0</v>
      </c>
      <c r="AQ40" s="40">
        <f ca="1">AQ16*'MVLP INPUT FLTE'!$K44</f>
        <v>0</v>
      </c>
      <c r="AR40" s="40">
        <f ca="1">AR16*'MVLP INPUT FLTE'!$K44</f>
        <v>0</v>
      </c>
      <c r="AS40" s="40">
        <f ca="1">AS16*'MVLP INPUT FLTE'!$K44</f>
        <v>0</v>
      </c>
      <c r="AT40" s="40">
        <f ca="1">AT16*'MVLP INPUT FLTE'!$K44</f>
        <v>0</v>
      </c>
      <c r="AU40" s="40">
        <f ca="1">AU16*'MVLP INPUT FLTE'!$K44</f>
        <v>0</v>
      </c>
      <c r="AV40" s="40">
        <f ca="1">AV16*'MVLP INPUT FLTE'!$K44</f>
        <v>0</v>
      </c>
      <c r="AW40" s="40">
        <f ca="1">AW16*'MVLP INPUT FLTE'!$K44</f>
        <v>0</v>
      </c>
      <c r="AX40" s="40">
        <f ca="1">AX16*'MVLP INPUT FLTE'!$K44</f>
        <v>0</v>
      </c>
      <c r="AY40" s="40">
        <f ca="1">AY16*'MVLP INPUT FLTE'!$K44</f>
        <v>0</v>
      </c>
      <c r="AZ40" s="40">
        <f ca="1">AZ16*'MVLP INPUT FLTE'!$K44</f>
        <v>0</v>
      </c>
      <c r="BA40" s="40">
        <f ca="1">BA16*'MVLP INPUT FLTE'!$K44</f>
        <v>0</v>
      </c>
      <c r="BB40" s="40">
        <f ca="1">BB16*'MVLP INPUT FLTE'!$K44</f>
        <v>0</v>
      </c>
      <c r="BC40" s="40">
        <f ca="1">BC16*'MVLP INPUT FLTE'!$K44</f>
        <v>0</v>
      </c>
      <c r="BD40" s="40">
        <f ca="1">BD16*'MVLP INPUT FLTE'!$K44</f>
        <v>0</v>
      </c>
      <c r="BE40" s="40">
        <f ca="1">BE16*'MVLP INPUT FLTE'!$K44</f>
        <v>0</v>
      </c>
      <c r="BF40" s="40">
        <f ca="1">BF16*'MVLP INPUT FLTE'!$K44</f>
        <v>0</v>
      </c>
      <c r="BG40" s="40">
        <f ca="1">BG16*'MVLP INPUT FLTE'!$K44</f>
        <v>0</v>
      </c>
      <c r="BH40" s="40">
        <f ca="1">BH16*'MVLP INPUT FLTE'!$K44</f>
        <v>0</v>
      </c>
      <c r="BI40" s="40">
        <f ca="1">BI16*'MVLP INPUT FLTE'!$K44</f>
        <v>0</v>
      </c>
      <c r="BJ40" s="40">
        <f ca="1">BJ16*'MVLP INPUT FLTE'!$K44</f>
        <v>0</v>
      </c>
      <c r="BK40" s="40">
        <f ca="1">BK16*'MVLP INPUT FLTE'!$K44</f>
        <v>0</v>
      </c>
      <c r="BL40" s="40">
        <f ca="1">BL16*'MVLP INPUT FLTE'!$K44</f>
        <v>0</v>
      </c>
      <c r="BM40" s="40">
        <f ca="1">BM16*'MVLP INPUT FLTE'!$K44</f>
        <v>0</v>
      </c>
      <c r="BN40" s="40">
        <f ca="1">BN16*'MVLP INPUT FLTE'!$K44</f>
        <v>0</v>
      </c>
      <c r="BO40" s="40">
        <f ca="1">BO16*'MVLP INPUT FLTE'!$K44</f>
        <v>0</v>
      </c>
      <c r="BP40" s="40">
        <f ca="1">BP16*'MVLP INPUT FLTE'!$K44</f>
        <v>0</v>
      </c>
      <c r="BQ40" s="40">
        <f ca="1">BQ16*'MVLP INPUT FLTE'!$K44</f>
        <v>0</v>
      </c>
      <c r="BR40" s="40">
        <f ca="1">BR16*'MVLP INPUT FLTE'!$K44</f>
        <v>0</v>
      </c>
    </row>
    <row r="41" spans="2:70" ht="25" customHeight="1">
      <c r="B41" s="151" t="s">
        <v>383</v>
      </c>
      <c r="C41" s="154">
        <f>SUM(C42:C46)</f>
        <v>0</v>
      </c>
      <c r="D41" s="154">
        <f t="shared" ref="D41:BO41" si="19">SUM(D42:D46)</f>
        <v>0</v>
      </c>
      <c r="E41" s="154">
        <f t="shared" si="19"/>
        <v>0</v>
      </c>
      <c r="F41" s="154">
        <f t="shared" si="19"/>
        <v>0</v>
      </c>
      <c r="G41" s="154">
        <f t="shared" si="19"/>
        <v>0</v>
      </c>
      <c r="H41" s="154">
        <f t="shared" si="19"/>
        <v>0</v>
      </c>
      <c r="I41" s="154">
        <f t="shared" si="19"/>
        <v>0</v>
      </c>
      <c r="J41" s="154">
        <f t="shared" si="19"/>
        <v>0</v>
      </c>
      <c r="K41" s="154">
        <f t="shared" si="19"/>
        <v>0</v>
      </c>
      <c r="L41" s="154">
        <f t="shared" ca="1" si="19"/>
        <v>2.665</v>
      </c>
      <c r="M41" s="154">
        <f t="shared" ca="1" si="19"/>
        <v>5.4048474999999998</v>
      </c>
      <c r="N41" s="154">
        <f t="shared" ca="1" si="19"/>
        <v>8.2414062962500019</v>
      </c>
      <c r="O41" s="154">
        <f t="shared" ca="1" si="19"/>
        <v>11.208854342731875</v>
      </c>
      <c r="P41" s="154">
        <f t="shared" ca="1" si="19"/>
        <v>14.336079080818655</v>
      </c>
      <c r="Q41" s="154">
        <f t="shared" ca="1" si="19"/>
        <v>17.666722408631699</v>
      </c>
      <c r="R41" s="154">
        <f t="shared" ca="1" si="19"/>
        <v>21.244055268158331</v>
      </c>
      <c r="S41" s="154">
        <f t="shared" ca="1" si="19"/>
        <v>25.128480798378988</v>
      </c>
      <c r="T41" s="154">
        <f t="shared" ca="1" si="19"/>
        <v>29.372388711592762</v>
      </c>
      <c r="U41" s="154">
        <f t="shared" ca="1" si="19"/>
        <v>34.04272340754423</v>
      </c>
      <c r="V41" s="154">
        <f t="shared" ca="1" si="19"/>
        <v>39.198360258580102</v>
      </c>
      <c r="W41" s="154">
        <f t="shared" ca="1" si="19"/>
        <v>44.902674196382179</v>
      </c>
      <c r="X41" s="154">
        <f t="shared" ca="1" si="19"/>
        <v>51.196001465712925</v>
      </c>
      <c r="Y41" s="154">
        <f t="shared" ca="1" si="19"/>
        <v>58.113335453254365</v>
      </c>
      <c r="Z41" s="154">
        <f t="shared" ca="1" si="19"/>
        <v>65.671872101901712</v>
      </c>
      <c r="AA41" s="154">
        <f t="shared" ca="1" si="19"/>
        <v>73.861161189035556</v>
      </c>
      <c r="AB41" s="154">
        <f t="shared" ca="1" si="19"/>
        <v>82.66084131892876</v>
      </c>
      <c r="AC41" s="154">
        <f t="shared" ca="1" si="19"/>
        <v>92.023224167717871</v>
      </c>
      <c r="AD41" s="154">
        <f t="shared" ca="1" si="19"/>
        <v>101.89352676229225</v>
      </c>
      <c r="AE41" s="154">
        <f t="shared" ca="1" si="19"/>
        <v>112.20493178481277</v>
      </c>
      <c r="AF41" s="154">
        <f t="shared" ca="1" si="19"/>
        <v>122.89118986464186</v>
      </c>
      <c r="AG41" s="154">
        <f t="shared" ca="1" si="19"/>
        <v>133.88411475079243</v>
      </c>
      <c r="AH41" s="154">
        <f t="shared" ca="1" si="19"/>
        <v>145.11859977541067</v>
      </c>
      <c r="AI41" s="154">
        <f t="shared" ca="1" si="19"/>
        <v>156.53259167731969</v>
      </c>
      <c r="AJ41" s="154">
        <f t="shared" ca="1" si="19"/>
        <v>168.08206464806247</v>
      </c>
      <c r="AK41" s="154">
        <f t="shared" ca="1" si="19"/>
        <v>179.71836709855395</v>
      </c>
      <c r="AL41" s="154">
        <f t="shared" ca="1" si="19"/>
        <v>191.40576097821628</v>
      </c>
      <c r="AM41" s="154">
        <f t="shared" ca="1" si="19"/>
        <v>203.11381200990144</v>
      </c>
      <c r="AN41" s="154">
        <f t="shared" ca="1" si="19"/>
        <v>214.82484460781725</v>
      </c>
      <c r="AO41" s="154">
        <f t="shared" ca="1" si="19"/>
        <v>226.5113334286508</v>
      </c>
      <c r="AP41" s="154">
        <f t="shared" ca="1" si="19"/>
        <v>238.15848709450728</v>
      </c>
      <c r="AQ41" s="154">
        <f t="shared" ca="1" si="19"/>
        <v>249.75663995420399</v>
      </c>
      <c r="AR41" s="154">
        <f t="shared" ca="1" si="19"/>
        <v>261.29120851459322</v>
      </c>
      <c r="AS41" s="154">
        <f t="shared" ca="1" si="19"/>
        <v>272.75773324221916</v>
      </c>
      <c r="AT41" s="154">
        <f t="shared" ca="1" si="19"/>
        <v>284.15429250966031</v>
      </c>
      <c r="AU41" s="154">
        <f t="shared" ca="1" si="19"/>
        <v>295.47148102332818</v>
      </c>
      <c r="AV41" s="154">
        <f t="shared" ca="1" si="19"/>
        <v>306.70747343462995</v>
      </c>
      <c r="AW41" s="154">
        <f t="shared" ca="1" si="19"/>
        <v>317.86045991043557</v>
      </c>
      <c r="AX41" s="154">
        <f t="shared" ca="1" si="19"/>
        <v>328.9261460011968</v>
      </c>
      <c r="AY41" s="154">
        <f t="shared" ca="1" si="19"/>
        <v>339.90527376018667</v>
      </c>
      <c r="AZ41" s="154">
        <f t="shared" ca="1" si="19"/>
        <v>350.79357893322509</v>
      </c>
      <c r="BA41" s="154">
        <f t="shared" ca="1" si="19"/>
        <v>361.59683351229268</v>
      </c>
      <c r="BB41" s="154">
        <f t="shared" ca="1" si="19"/>
        <v>372.3107604274382</v>
      </c>
      <c r="BC41" s="154">
        <f t="shared" ca="1" si="19"/>
        <v>382.93861896380497</v>
      </c>
      <c r="BD41" s="154">
        <f t="shared" ca="1" si="19"/>
        <v>393.47614070261261</v>
      </c>
      <c r="BE41" s="154">
        <f t="shared" ca="1" si="19"/>
        <v>403.92909350664036</v>
      </c>
      <c r="BF41" s="154">
        <f t="shared" ca="1" si="19"/>
        <v>414.29319621183396</v>
      </c>
      <c r="BG41" s="154">
        <f t="shared" ca="1" si="19"/>
        <v>424.56920404403337</v>
      </c>
      <c r="BH41" s="154">
        <f t="shared" ca="1" si="19"/>
        <v>434.75786580965917</v>
      </c>
      <c r="BI41" s="154">
        <f t="shared" ca="1" si="19"/>
        <v>444.85992395027705</v>
      </c>
      <c r="BJ41" s="154">
        <f t="shared" ca="1" si="19"/>
        <v>454.87861459669966</v>
      </c>
      <c r="BK41" s="154">
        <f t="shared" ca="1" si="19"/>
        <v>464.81214637262769</v>
      </c>
      <c r="BL41" s="154">
        <f t="shared" ca="1" si="19"/>
        <v>474.66124312846023</v>
      </c>
      <c r="BM41" s="154">
        <f t="shared" ca="1" si="19"/>
        <v>484.42662256186838</v>
      </c>
      <c r="BN41" s="154">
        <f t="shared" ca="1" si="19"/>
        <v>494.10899627009258</v>
      </c>
      <c r="BO41" s="154">
        <f t="shared" ca="1" si="19"/>
        <v>503.70906980179672</v>
      </c>
      <c r="BP41" s="154">
        <f t="shared" ref="BP41:BR41" ca="1" si="20">SUM(BP42:BP46)</f>
        <v>513.22754270848145</v>
      </c>
      <c r="BQ41" s="154">
        <f t="shared" ca="1" si="20"/>
        <v>522.6651085954594</v>
      </c>
      <c r="BR41" s="155">
        <f t="shared" ca="1" si="20"/>
        <v>532.02245517239805</v>
      </c>
    </row>
    <row r="42" spans="2:70" ht="25" customHeight="1" outlineLevel="1">
      <c r="B42" s="23" t="str">
        <f>B30</f>
        <v>FLTE 40GB</v>
      </c>
      <c r="C42" s="40">
        <f>C12*'MVLP INPUT FLTE'!$L40</f>
        <v>0</v>
      </c>
      <c r="D42" s="40">
        <f>D12*'MVLP INPUT FLTE'!$L40</f>
        <v>0</v>
      </c>
      <c r="E42" s="40">
        <f>E12*'MVLP INPUT FLTE'!$L40</f>
        <v>0</v>
      </c>
      <c r="F42" s="40">
        <f>F12*'MVLP INPUT FLTE'!$L40</f>
        <v>0</v>
      </c>
      <c r="G42" s="40">
        <f>G12*'MVLP INPUT FLTE'!$L40</f>
        <v>0</v>
      </c>
      <c r="H42" s="40">
        <f>H12*'MVLP INPUT FLTE'!$L40</f>
        <v>0</v>
      </c>
      <c r="I42" s="40">
        <f>I12*'MVLP INPUT FLTE'!$L40</f>
        <v>0</v>
      </c>
      <c r="J42" s="40">
        <f>J12*'MVLP INPUT FLTE'!$L40</f>
        <v>0</v>
      </c>
      <c r="K42" s="40">
        <f>K12*'MVLP INPUT FLTE'!$L40</f>
        <v>0</v>
      </c>
      <c r="L42" s="40">
        <f ca="1">L12*'MVLP INPUT FLTE'!$L40</f>
        <v>1.665</v>
      </c>
      <c r="M42" s="40">
        <f ca="1">M12*'MVLP INPUT FLTE'!$L40</f>
        <v>3.3783474999999998</v>
      </c>
      <c r="N42" s="40">
        <f ca="1">N12*'MVLP INPUT FLTE'!$L40</f>
        <v>5.1521315462500006</v>
      </c>
      <c r="O42" s="40">
        <f ca="1">O12*'MVLP INPUT FLTE'!$L40</f>
        <v>7.005838428106876</v>
      </c>
      <c r="P42" s="40">
        <f ca="1">P12*'MVLP INPUT FLTE'!$L40</f>
        <v>8.958788801467966</v>
      </c>
      <c r="Q42" s="40">
        <f ca="1">Q12*'MVLP INPUT FLTE'!$L40</f>
        <v>11.040139096655492</v>
      </c>
      <c r="R42" s="40">
        <f ca="1">R12*'MVLP INPUT FLTE'!$L40</f>
        <v>13.27629791433392</v>
      </c>
      <c r="S42" s="40">
        <f ca="1">S12*'MVLP INPUT FLTE'!$L40</f>
        <v>15.703449382062084</v>
      </c>
      <c r="T42" s="40">
        <f ca="1">T12*'MVLP INPUT FLTE'!$L40</f>
        <v>18.357470062314555</v>
      </c>
      <c r="U42" s="40">
        <f ca="1">U12*'MVLP INPUT FLTE'!$L40</f>
        <v>21.276431566784883</v>
      </c>
      <c r="V42" s="40">
        <f ca="1">V12*'MVLP INPUT FLTE'!$L40</f>
        <v>24.500581898467214</v>
      </c>
      <c r="W42" s="40">
        <f ca="1">W12*'MVLP INPUT FLTE'!$L40</f>
        <v>28.064826952330247</v>
      </c>
      <c r="X42" s="40">
        <f ca="1">X12*'MVLP INPUT FLTE'!$L40</f>
        <v>31.996275923235441</v>
      </c>
      <c r="Y42" s="40">
        <f ca="1">Y12*'MVLP INPUT FLTE'!$L40</f>
        <v>36.31930757788794</v>
      </c>
      <c r="Z42" s="40">
        <f ca="1">Z12*'MVLP INPUT FLTE'!$L40</f>
        <v>41.043093463475898</v>
      </c>
      <c r="AA42" s="40">
        <f ca="1">AA12*'MVLP INPUT FLTE'!$L40</f>
        <v>46.161727169036361</v>
      </c>
      <c r="AB42" s="40">
        <f ca="1">AB12*'MVLP INPUT FLTE'!$L40</f>
        <v>51.661852488099548</v>
      </c>
      <c r="AC42" s="40">
        <f ca="1">AC12*'MVLP INPUT FLTE'!$L40</f>
        <v>57.512726741950708</v>
      </c>
      <c r="AD42" s="40">
        <f ca="1">AD12*'MVLP INPUT FLTE'!$L40</f>
        <v>63.681368564644124</v>
      </c>
      <c r="AE42" s="40">
        <f ca="1">AE12*'MVLP INPUT FLTE'!$L40</f>
        <v>70.127576931844658</v>
      </c>
      <c r="AF42" s="40">
        <f ca="1">AF12*'MVLP INPUT FLTE'!$L40</f>
        <v>76.806492527923965</v>
      </c>
      <c r="AG42" s="40">
        <f ca="1">AG12*'MVLP INPUT FLTE'!$L40</f>
        <v>83.676137341436615</v>
      </c>
      <c r="AH42" s="40">
        <f ca="1">AH12*'MVLP INPUT FLTE'!$L40</f>
        <v>90.69739017403441</v>
      </c>
      <c r="AI42" s="40">
        <f ca="1">AI12*'MVLP INPUT FLTE'!$L40</f>
        <v>97.831462357555125</v>
      </c>
      <c r="AJ42" s="40">
        <f ca="1">AJ12*'MVLP INPUT FLTE'!$L40</f>
        <v>105.04989492751589</v>
      </c>
      <c r="AK42" s="40">
        <f ca="1">AK12*'MVLP INPUT FLTE'!$L40</f>
        <v>112.32197082063202</v>
      </c>
      <c r="AL42" s="40">
        <f ca="1">AL12*'MVLP INPUT FLTE'!$L40</f>
        <v>119.62723406865666</v>
      </c>
      <c r="AM42" s="40">
        <f ca="1">AM12*'MVLP INPUT FLTE'!$L40</f>
        <v>126.94540257907308</v>
      </c>
      <c r="AN42" s="40">
        <f ca="1">AN12*'MVLP INPUT FLTE'!$L40</f>
        <v>134.26386665715094</v>
      </c>
      <c r="AO42" s="40">
        <f ca="1">AO12*'MVLP INPUT FLTE'!$L40</f>
        <v>141.56762379056516</v>
      </c>
      <c r="AP42" s="40">
        <f ca="1">AP12*'MVLP INPUT FLTE'!$L40</f>
        <v>148.84679898834537</v>
      </c>
      <c r="AQ42" s="40">
        <f ca="1">AQ12*'MVLP INPUT FLTE'!$L40</f>
        <v>156.09410119694442</v>
      </c>
      <c r="AR42" s="40">
        <f ca="1">AR12*'MVLP INPUT FLTE'!$L40</f>
        <v>163.3048013367704</v>
      </c>
      <c r="AS42" s="40">
        <f ca="1">AS12*'MVLP INPUT FLTE'!$L40</f>
        <v>170.47171052540787</v>
      </c>
      <c r="AT42" s="40">
        <f ca="1">AT12*'MVLP INPUT FLTE'!$L40</f>
        <v>177.59270098594189</v>
      </c>
      <c r="AU42" s="40">
        <f ca="1">AU12*'MVLP INPUT FLTE'!$L40</f>
        <v>184.66566302756138</v>
      </c>
      <c r="AV42" s="40">
        <f ca="1">AV12*'MVLP INPUT FLTE'!$L40</f>
        <v>191.68850489182711</v>
      </c>
      <c r="AW42" s="40">
        <f ca="1">AW12*'MVLP INPUT FLTE'!$L40</f>
        <v>198.65915260024656</v>
      </c>
      <c r="AX42" s="40">
        <f ca="1">AX12*'MVLP INPUT FLTE'!$L40</f>
        <v>205.57554980314447</v>
      </c>
      <c r="AY42" s="40">
        <f ca="1">AY12*'MVLP INPUT FLTE'!$L40</f>
        <v>212.43815762981774</v>
      </c>
      <c r="AZ42" s="40">
        <f ca="1">AZ12*'MVLP INPUT FLTE'!$L40</f>
        <v>219.24493328996428</v>
      </c>
      <c r="BA42" s="40">
        <f ca="1">BA12*'MVLP INPUT FLTE'!$L40</f>
        <v>225.99635135699958</v>
      </c>
      <c r="BB42" s="40">
        <f ca="1">BB12*'MVLP INPUT FLTE'!$L40</f>
        <v>232.6928823704651</v>
      </c>
      <c r="BC42" s="40">
        <f ca="1">BC12*'MVLP INPUT FLTE'!$L40</f>
        <v>239.33499287031614</v>
      </c>
      <c r="BD42" s="40">
        <f ca="1">BD12*'MVLP INPUT FLTE'!$L40</f>
        <v>245.92064543091846</v>
      </c>
      <c r="BE42" s="40">
        <f ca="1">BE12*'MVLP INPUT FLTE'!$L40</f>
        <v>252.45281994475565</v>
      </c>
      <c r="BF42" s="40">
        <f ca="1">BF12*'MVLP INPUT FLTE'!$L40</f>
        <v>258.92947097522523</v>
      </c>
      <c r="BG42" s="40">
        <f ca="1">BG12*'MVLP INPUT FLTE'!$L40</f>
        <v>265.35107047193583</v>
      </c>
      <c r="BH42" s="40">
        <f ca="1">BH12*'MVLP INPUT FLTE'!$L40</f>
        <v>271.7180863729244</v>
      </c>
      <c r="BI42" s="40">
        <f ca="1">BI12*'MVLP INPUT FLTE'!$L40</f>
        <v>278.03098263875449</v>
      </c>
      <c r="BJ42" s="40">
        <f ca="1">BJ12*'MVLP INPUT FLTE'!$L40</f>
        <v>284.29271928632511</v>
      </c>
      <c r="BK42" s="40">
        <f ca="1">BK12*'MVLP INPUT FLTE'!$L40</f>
        <v>290.50123117239133</v>
      </c>
      <c r="BL42" s="40">
        <f ca="1">BL12*'MVLP INPUT FLTE'!$L40</f>
        <v>296.65697070742596</v>
      </c>
      <c r="BM42" s="40">
        <f ca="1">BM12*'MVLP INPUT FLTE'!$L40</f>
        <v>302.76038645641285</v>
      </c>
      <c r="BN42" s="40">
        <f ca="1">BN12*'MVLP INPUT FLTE'!$L40</f>
        <v>308.81192317153335</v>
      </c>
      <c r="BO42" s="40">
        <f ca="1">BO12*'MVLP INPUT FLTE'!$L40</f>
        <v>314.81202182457531</v>
      </c>
      <c r="BP42" s="40">
        <f ca="1">BP12*'MVLP INPUT FLTE'!$L40</f>
        <v>320.76111963906641</v>
      </c>
      <c r="BQ42" s="40">
        <f ca="1">BQ12*'MVLP INPUT FLTE'!$L40</f>
        <v>326.65965012213439</v>
      </c>
      <c r="BR42" s="40">
        <f ca="1">BR12*'MVLP INPUT FLTE'!$L40</f>
        <v>332.50804309609629</v>
      </c>
    </row>
    <row r="43" spans="2:70" ht="25" customHeight="1" outlineLevel="1">
      <c r="B43" s="23" t="str">
        <f>B31</f>
        <v>FLTE 100GB</v>
      </c>
      <c r="C43" s="40">
        <f>C13*'MVLP INPUT FLTE'!$L41</f>
        <v>0</v>
      </c>
      <c r="D43" s="40">
        <f>D13*'MVLP INPUT FLTE'!$L41</f>
        <v>0</v>
      </c>
      <c r="E43" s="40">
        <f>E13*'MVLP INPUT FLTE'!$L41</f>
        <v>0</v>
      </c>
      <c r="F43" s="40">
        <f>F13*'MVLP INPUT FLTE'!$L41</f>
        <v>0</v>
      </c>
      <c r="G43" s="40">
        <f>G13*'MVLP INPUT FLTE'!$L41</f>
        <v>0</v>
      </c>
      <c r="H43" s="40">
        <f>H13*'MVLP INPUT FLTE'!$L41</f>
        <v>0</v>
      </c>
      <c r="I43" s="40">
        <f>I13*'MVLP INPUT FLTE'!$L41</f>
        <v>0</v>
      </c>
      <c r="J43" s="40">
        <f>J13*'MVLP INPUT FLTE'!$L41</f>
        <v>0</v>
      </c>
      <c r="K43" s="40">
        <f>K13*'MVLP INPUT FLTE'!$L41</f>
        <v>0</v>
      </c>
      <c r="L43" s="40">
        <f ca="1">L13*'MVLP INPUT FLTE'!$L41</f>
        <v>0.5</v>
      </c>
      <c r="M43" s="40">
        <f ca="1">M13*'MVLP INPUT FLTE'!$L41</f>
        <v>1.01325</v>
      </c>
      <c r="N43" s="40">
        <f ca="1">N13*'MVLP INPUT FLTE'!$L41</f>
        <v>1.5446373750000002</v>
      </c>
      <c r="O43" s="40">
        <f ca="1">O13*'MVLP INPUT FLTE'!$L41</f>
        <v>2.1015079573125002</v>
      </c>
      <c r="P43" s="40">
        <f ca="1">P13*'MVLP INPUT FLTE'!$L41</f>
        <v>2.6886451396753439</v>
      </c>
      <c r="Q43" s="40">
        <f ca="1">Q13*'MVLP INPUT FLTE'!$L41</f>
        <v>3.3132916559881034</v>
      </c>
      <c r="R43" s="40">
        <f ca="1">R13*'MVLP INPUT FLTE'!$L41</f>
        <v>3.985128676912205</v>
      </c>
      <c r="S43" s="40">
        <f ca="1">S13*'MVLP INPUT FLTE'!$L41</f>
        <v>4.7137550831584516</v>
      </c>
      <c r="T43" s="40">
        <f ca="1">T13*'MVLP INPUT FLTE'!$L41</f>
        <v>5.5086881649516037</v>
      </c>
      <c r="U43" s="40">
        <f ca="1">U13*'MVLP INPUT FLTE'!$L41</f>
        <v>6.3843643155495151</v>
      </c>
      <c r="V43" s="40">
        <f ca="1">V13*'MVLP INPUT FLTE'!$L41</f>
        <v>7.3500972188673437</v>
      </c>
      <c r="W43" s="40">
        <f ca="1">W13*'MVLP INPUT FLTE'!$L41</f>
        <v>8.4201213925069709</v>
      </c>
      <c r="X43" s="40">
        <f ca="1">X13*'MVLP INPUT FLTE'!$L41</f>
        <v>9.6010503606706621</v>
      </c>
      <c r="Y43" s="40">
        <f ca="1">Y13*'MVLP INPUT FLTE'!$L41</f>
        <v>10.89694143260496</v>
      </c>
      <c r="Z43" s="40">
        <f ca="1">Z13*'MVLP INPUT FLTE'!$L41</f>
        <v>12.314317430427819</v>
      </c>
      <c r="AA43" s="40">
        <f ca="1">AA13*'MVLP INPUT FLTE'!$L41</f>
        <v>13.849645732269183</v>
      </c>
      <c r="AB43" s="40">
        <f ca="1">AB13*'MVLP INPUT FLTE'!$L41</f>
        <v>15.499423743544895</v>
      </c>
      <c r="AC43" s="40">
        <f ca="1">AC13*'MVLP INPUT FLTE'!$L41</f>
        <v>17.255178641724765</v>
      </c>
      <c r="AD43" s="40">
        <f ca="1">AD13*'MVLP INPUT FLTE'!$L41</f>
        <v>19.106009623270104</v>
      </c>
      <c r="AE43" s="40">
        <f ca="1">AE13*'MVLP INPUT FLTE'!$L41</f>
        <v>21.038608541472303</v>
      </c>
      <c r="AF43" s="40">
        <f ca="1">AF13*'MVLP INPUT FLTE'!$L41</f>
        <v>23.04228036886979</v>
      </c>
      <c r="AG43" s="40">
        <f ca="1">AG13*'MVLP INPUT FLTE'!$L41</f>
        <v>25.103920985734398</v>
      </c>
      <c r="AH43" s="40">
        <f ca="1">AH13*'MVLP INPUT FLTE'!$L41</f>
        <v>27.210537657355658</v>
      </c>
      <c r="AI43" s="40">
        <f ca="1">AI13*'MVLP INPUT FLTE'!$L41</f>
        <v>29.351748087268135</v>
      </c>
      <c r="AJ43" s="40">
        <f ca="1">AJ13*'MVLP INPUT FLTE'!$L41</f>
        <v>31.517258228526352</v>
      </c>
      <c r="AK43" s="40">
        <f ca="1">AK13*'MVLP INPUT FLTE'!$L41</f>
        <v>33.699361533583883</v>
      </c>
      <c r="AL43" s="40">
        <f ca="1">AL13*'MVLP INPUT FLTE'!$L41</f>
        <v>35.890416960548421</v>
      </c>
      <c r="AM43" s="40">
        <f ca="1">AM13*'MVLP INPUT FLTE'!$L41</f>
        <v>38.085348416383759</v>
      </c>
      <c r="AN43" s="40">
        <f ca="1">AN13*'MVLP INPUT FLTE'!$L41</f>
        <v>40.281622954844501</v>
      </c>
      <c r="AO43" s="40">
        <f ca="1">AO13*'MVLP INPUT FLTE'!$L41</f>
        <v>42.471729159728319</v>
      </c>
      <c r="AP43" s="40">
        <f ca="1">AP13*'MVLP INPUT FLTE'!$L41</f>
        <v>44.655719461870625</v>
      </c>
      <c r="AQ43" s="40">
        <f ca="1">AQ13*'MVLP INPUT FLTE'!$L41</f>
        <v>46.831145846444727</v>
      </c>
      <c r="AR43" s="40">
        <f ca="1">AR13*'MVLP INPUT FLTE'!$L41</f>
        <v>48.993081106749941</v>
      </c>
      <c r="AS43" s="40">
        <f ca="1">AS13*'MVLP INPUT FLTE'!$L41</f>
        <v>51.144139917342564</v>
      </c>
      <c r="AT43" s="40">
        <f ca="1">AT13*'MVLP INPUT FLTE'!$L41</f>
        <v>53.281914728045159</v>
      </c>
      <c r="AU43" s="40">
        <f ca="1">AU13*'MVLP INPUT FLTE'!$L41</f>
        <v>55.404018452856775</v>
      </c>
      <c r="AV43" s="40">
        <f ca="1">AV13*'MVLP INPUT FLTE'!$L41</f>
        <v>57.510584296007494</v>
      </c>
      <c r="AW43" s="40">
        <f ca="1">AW13*'MVLP INPUT FLTE'!$L41</f>
        <v>59.601744329491432</v>
      </c>
      <c r="AX43" s="40">
        <f ca="1">AX13*'MVLP INPUT FLTE'!$L41</f>
        <v>61.677629502690756</v>
      </c>
      <c r="AY43" s="40">
        <f ca="1">AY13*'MVLP INPUT FLTE'!$L41</f>
        <v>63.735869651917888</v>
      </c>
      <c r="AZ43" s="40">
        <f ca="1">AZ13*'MVLP INPUT FLTE'!$L41</f>
        <v>65.77661475987658</v>
      </c>
      <c r="BA43" s="40">
        <f ca="1">BA13*'MVLP INPUT FLTE'!$L41</f>
        <v>67.802513534417628</v>
      </c>
      <c r="BB43" s="40">
        <f ca="1">BB13*'MVLP INPUT FLTE'!$L41</f>
        <v>69.811192169375076</v>
      </c>
      <c r="BC43" s="40">
        <f ca="1">BC13*'MVLP INPUT FLTE'!$L41</f>
        <v>71.802797035935384</v>
      </c>
      <c r="BD43" s="40">
        <f ca="1">BD13*'MVLP INPUT FLTE'!$L41</f>
        <v>73.777473261129927</v>
      </c>
      <c r="BE43" s="40">
        <f ca="1">BE13*'MVLP INPUT FLTE'!$L41</f>
        <v>75.737864738410323</v>
      </c>
      <c r="BF43" s="40">
        <f ca="1">BF13*'MVLP INPUT FLTE'!$L41</f>
        <v>77.681592888133835</v>
      </c>
      <c r="BG43" s="40">
        <f ca="1">BG13*'MVLP INPUT FLTE'!$L41</f>
        <v>79.608799348584697</v>
      </c>
      <c r="BH43" s="40">
        <f ca="1">BH13*'MVLP INPUT FLTE'!$L41</f>
        <v>81.519624554121719</v>
      </c>
      <c r="BI43" s="40">
        <f ca="1">BI13*'MVLP INPUT FLTE'!$L41</f>
        <v>83.414207745411701</v>
      </c>
      <c r="BJ43" s="40">
        <f ca="1">BJ13*'MVLP INPUT FLTE'!$L41</f>
        <v>85.292686979575706</v>
      </c>
      <c r="BK43" s="40">
        <f ca="1">BK13*'MVLP INPUT FLTE'!$L41</f>
        <v>87.155199140249294</v>
      </c>
      <c r="BL43" s="40">
        <f ca="1">BL13*'MVLP INPUT FLTE'!$L41</f>
        <v>89.001879947557171</v>
      </c>
      <c r="BM43" s="40">
        <f ca="1">BM13*'MVLP INPUT FLTE'!$L41</f>
        <v>90.832863968002926</v>
      </c>
      <c r="BN43" s="40">
        <f ca="1">BN13*'MVLP INPUT FLTE'!$L41</f>
        <v>92.648284624274908</v>
      </c>
      <c r="BO43" s="40">
        <f ca="1">BO13*'MVLP INPUT FLTE'!$L41</f>
        <v>94.448274204968584</v>
      </c>
      <c r="BP43" s="40">
        <f ca="1">BP13*'MVLP INPUT FLTE'!$L41</f>
        <v>96.232963874226357</v>
      </c>
      <c r="BQ43" s="40">
        <f ca="1">BQ13*'MVLP INPUT FLTE'!$L41</f>
        <v>98.002483681295431</v>
      </c>
      <c r="BR43" s="40">
        <f ca="1">BR13*'MVLP INPUT FLTE'!$L41</f>
        <v>99.756962570004418</v>
      </c>
    </row>
    <row r="44" spans="2:70" ht="25" customHeight="1" outlineLevel="1">
      <c r="B44" s="23" t="str">
        <f>B32</f>
        <v>FLTE 200GB</v>
      </c>
      <c r="C44" s="40">
        <f>C14*'MVLP INPUT FLTE'!$L42</f>
        <v>0</v>
      </c>
      <c r="D44" s="40">
        <f>D14*'MVLP INPUT FLTE'!$L42</f>
        <v>0</v>
      </c>
      <c r="E44" s="40">
        <f>E14*'MVLP INPUT FLTE'!$L42</f>
        <v>0</v>
      </c>
      <c r="F44" s="40">
        <f>F14*'MVLP INPUT FLTE'!$L42</f>
        <v>0</v>
      </c>
      <c r="G44" s="40">
        <f>G14*'MVLP INPUT FLTE'!$L42</f>
        <v>0</v>
      </c>
      <c r="H44" s="40">
        <f>H14*'MVLP INPUT FLTE'!$L42</f>
        <v>0</v>
      </c>
      <c r="I44" s="40">
        <f>I14*'MVLP INPUT FLTE'!$L42</f>
        <v>0</v>
      </c>
      <c r="J44" s="40">
        <f>J14*'MVLP INPUT FLTE'!$L42</f>
        <v>0</v>
      </c>
      <c r="K44" s="40">
        <f>K14*'MVLP INPUT FLTE'!$L42</f>
        <v>0</v>
      </c>
      <c r="L44" s="40">
        <f ca="1">L14*'MVLP INPUT FLTE'!$L42</f>
        <v>0.33250000000000002</v>
      </c>
      <c r="M44" s="40">
        <f ca="1">M14*'MVLP INPUT FLTE'!$L42</f>
        <v>0.67467375000000007</v>
      </c>
      <c r="N44" s="40">
        <f ca="1">N14*'MVLP INPUT FLTE'!$L42</f>
        <v>1.028939023125</v>
      </c>
      <c r="O44" s="40">
        <f ca="1">O14*'MVLP INPUT FLTE'!$L42</f>
        <v>1.4001930414284376</v>
      </c>
      <c r="P44" s="40">
        <f ca="1">P14*'MVLP INPUT FLTE'!$L42</f>
        <v>1.7907914005762959</v>
      </c>
      <c r="Q44" s="40">
        <f ca="1">Q14*'MVLP INPUT FLTE'!$L42</f>
        <v>2.2080696736713974</v>
      </c>
      <c r="R44" s="40">
        <f ca="1">R14*'MVLP INPUT FLTE'!$L42</f>
        <v>2.6543010814451908</v>
      </c>
      <c r="S44" s="40">
        <f ca="1">S14*'MVLP INPUT FLTE'!$L42</f>
        <v>3.1392395222529066</v>
      </c>
      <c r="T44" s="40">
        <f ca="1">T14*'MVLP INPUT FLTE'!$L42</f>
        <v>3.670055986313757</v>
      </c>
      <c r="U44" s="40">
        <f ca="1">U14*'MVLP INPUT FLTE'!$L42</f>
        <v>4.2538605104300897</v>
      </c>
      <c r="V44" s="40">
        <f ca="1">V14*'MVLP INPUT FLTE'!$L42</f>
        <v>4.897702696091434</v>
      </c>
      <c r="W44" s="40">
        <f ca="1">W14*'MVLP INPUT FLTE'!$L42</f>
        <v>5.6110722231746557</v>
      </c>
      <c r="X44" s="40">
        <f ca="1">X14*'MVLP INPUT FLTE'!$L42</f>
        <v>6.3983781092776715</v>
      </c>
      <c r="Y44" s="40">
        <f ca="1">Y14*'MVLP INPUT FLTE'!$L42</f>
        <v>7.2639918953488118</v>
      </c>
      <c r="Z44" s="40">
        <f ca="1">Z14*'MVLP INPUT FLTE'!$L42</f>
        <v>8.209747964238348</v>
      </c>
      <c r="AA44" s="40">
        <f ca="1">AA14*'MVLP INPUT FLTE'!$L42</f>
        <v>9.2324651065423211</v>
      </c>
      <c r="AB44" s="40">
        <f ca="1">AB14*'MVLP INPUT FLTE'!$L42</f>
        <v>10.331489153136713</v>
      </c>
      <c r="AC44" s="40">
        <f ca="1">AC14*'MVLP INPUT FLTE'!$L42</f>
        <v>11.501171495335052</v>
      </c>
      <c r="AD44" s="40">
        <f ca="1">AD14*'MVLP INPUT FLTE'!$L42</f>
        <v>12.735911537624704</v>
      </c>
      <c r="AE44" s="40">
        <f ca="1">AE14*'MVLP INPUT FLTE'!$L42</f>
        <v>14.025156289554893</v>
      </c>
      <c r="AF44" s="40">
        <f ca="1">AF14*'MVLP INPUT FLTE'!$L42</f>
        <v>15.360942461093678</v>
      </c>
      <c r="AG44" s="40">
        <f ca="1">AG14*'MVLP INPUT FLTE'!$L42</f>
        <v>16.735374450174383</v>
      </c>
      <c r="AH44" s="40">
        <f ca="1">AH14*'MVLP INPUT FLTE'!$L42</f>
        <v>18.1406237673479</v>
      </c>
      <c r="AI44" s="40">
        <f ca="1">AI14*'MVLP INPUT FLTE'!$L42</f>
        <v>19.566428465325441</v>
      </c>
      <c r="AJ44" s="40">
        <f ca="1">AJ14*'MVLP INPUT FLTE'!$L42</f>
        <v>21.01011382337018</v>
      </c>
      <c r="AK44" s="40">
        <f ca="1">AK14*'MVLP INPUT FLTE'!$L42</f>
        <v>22.464027855871535</v>
      </c>
      <c r="AL44" s="40">
        <f ca="1">AL14*'MVLP INPUT FLTE'!$L42</f>
        <v>23.925583619096628</v>
      </c>
      <c r="AM44" s="40">
        <f ca="1">AM14*'MVLP INPUT FLTE'!$L42</f>
        <v>25.389716158334309</v>
      </c>
      <c r="AN44" s="40">
        <f ca="1">AN14*'MVLP INPUT FLTE'!$L42</f>
        <v>26.853903570988468</v>
      </c>
      <c r="AO44" s="40">
        <f ca="1">AO14*'MVLP INPUT FLTE'!$L42</f>
        <v>28.315645390635066</v>
      </c>
      <c r="AP44" s="40">
        <f ca="1">AP14*'MVLP INPUT FLTE'!$L42</f>
        <v>29.772462404814664</v>
      </c>
      <c r="AQ44" s="40">
        <f ca="1">AQ14*'MVLP INPUT FLTE'!$L42</f>
        <v>31.221896474373739</v>
      </c>
      <c r="AR44" s="40">
        <f ca="1">AR14*'MVLP INPUT FLTE'!$L42</f>
        <v>32.664010354341563</v>
      </c>
      <c r="AS44" s="40">
        <f ca="1">AS14*'MVLP INPUT FLTE'!$L42</f>
        <v>34.09636626632966</v>
      </c>
      <c r="AT44" s="40">
        <f ca="1">AT14*'MVLP INPUT FLTE'!$L42</f>
        <v>35.52154715306586</v>
      </c>
      <c r="AU44" s="40">
        <f ca="1">AU14*'MVLP INPUT FLTE'!$L42</f>
        <v>36.937114002264799</v>
      </c>
      <c r="AV44" s="40">
        <f ca="1">AV14*'MVLP INPUT FLTE'!$L42</f>
        <v>38.340648533245549</v>
      </c>
      <c r="AW44" s="40">
        <f ca="1">AW14*'MVLP INPUT FLTE'!$L42</f>
        <v>39.734753020712958</v>
      </c>
      <c r="AX44" s="40">
        <f ca="1">AX14*'MVLP INPUT FLTE'!$L42</f>
        <v>41.117007620036901</v>
      </c>
      <c r="AY44" s="40">
        <f ca="1">AY14*'MVLP INPUT FLTE'!$L42</f>
        <v>42.490013055266594</v>
      </c>
      <c r="AZ44" s="40">
        <f ca="1">AZ14*'MVLP INPUT FLTE'!$L42</f>
        <v>43.851347944296826</v>
      </c>
      <c r="BA44" s="40">
        <f ca="1">BA14*'MVLP INPUT FLTE'!$L42</f>
        <v>45.201111486770309</v>
      </c>
      <c r="BB44" s="40">
        <f ca="1">BB14*'MVLP INPUT FLTE'!$L42</f>
        <v>46.53940203913276</v>
      </c>
      <c r="BC44" s="40">
        <f ca="1">BC14*'MVLP INPUT FLTE'!$L42</f>
        <v>47.868817121800134</v>
      </c>
      <c r="BD44" s="40">
        <f ca="1">BD14*'MVLP INPUT FLTE'!$L42</f>
        <v>49.186932176264826</v>
      </c>
      <c r="BE44" s="40">
        <f ca="1">BE14*'MVLP INPUT FLTE'!$L42</f>
        <v>50.493843252766574</v>
      </c>
      <c r="BF44" s="40">
        <f ca="1">BF14*'MVLP INPUT FLTE'!$L42</f>
        <v>51.789645585118059</v>
      </c>
      <c r="BG44" s="40">
        <f ca="1">BG14*'MVLP INPUT FLTE'!$L42</f>
        <v>53.074433597644557</v>
      </c>
      <c r="BH44" s="40">
        <f ca="1">BH14*'MVLP INPUT FLTE'!$L42</f>
        <v>54.34830091206458</v>
      </c>
      <c r="BI44" s="40">
        <f ca="1">BI14*'MVLP INPUT FLTE'!$L42</f>
        <v>55.611340354312034</v>
      </c>
      <c r="BJ44" s="40">
        <f ca="1">BJ14*'MVLP INPUT FLTE'!$L42</f>
        <v>56.863643961300376</v>
      </c>
      <c r="BK44" s="40">
        <f ca="1">BK14*'MVLP INPUT FLTE'!$L42</f>
        <v>58.105302987629322</v>
      </c>
      <c r="BL44" s="40">
        <f ca="1">BL14*'MVLP INPUT FLTE'!$L42</f>
        <v>59.336407912234471</v>
      </c>
      <c r="BM44" s="40">
        <f ca="1">BM14*'MVLP INPUT FLTE'!$L42</f>
        <v>60.557048444980481</v>
      </c>
      <c r="BN44" s="40">
        <f ca="1">BN14*'MVLP INPUT FLTE'!$L42</f>
        <v>61.767313533198148</v>
      </c>
      <c r="BO44" s="40">
        <f ca="1">BO14*'MVLP INPUT FLTE'!$L42</f>
        <v>62.967291368165974</v>
      </c>
      <c r="BP44" s="40">
        <f ca="1">BP14*'MVLP INPUT FLTE'!$L42</f>
        <v>64.157069391536567</v>
      </c>
      <c r="BQ44" s="40">
        <f ca="1">BQ14*'MVLP INPUT FLTE'!$L42</f>
        <v>65.336734301708489</v>
      </c>
      <c r="BR44" s="40">
        <f ca="1">BR14*'MVLP INPUT FLTE'!$L42</f>
        <v>66.506372060143974</v>
      </c>
    </row>
    <row r="45" spans="2:70" ht="25" customHeight="1" outlineLevel="1">
      <c r="B45" s="23" t="str">
        <f>B33</f>
        <v>FLTE 400GB</v>
      </c>
      <c r="C45" s="40">
        <f>C15*'MVLP INPUT FLTE'!$L43</f>
        <v>0</v>
      </c>
      <c r="D45" s="40">
        <f>D15*'MVLP INPUT FLTE'!$L43</f>
        <v>0</v>
      </c>
      <c r="E45" s="40">
        <f>E15*'MVLP INPUT FLTE'!$L43</f>
        <v>0</v>
      </c>
      <c r="F45" s="40">
        <f>F15*'MVLP INPUT FLTE'!$L43</f>
        <v>0</v>
      </c>
      <c r="G45" s="40">
        <f>G15*'MVLP INPUT FLTE'!$L43</f>
        <v>0</v>
      </c>
      <c r="H45" s="40">
        <f>H15*'MVLP INPUT FLTE'!$L43</f>
        <v>0</v>
      </c>
      <c r="I45" s="40">
        <f>I15*'MVLP INPUT FLTE'!$L43</f>
        <v>0</v>
      </c>
      <c r="J45" s="40">
        <f>J15*'MVLP INPUT FLTE'!$L43</f>
        <v>0</v>
      </c>
      <c r="K45" s="40">
        <f>K15*'MVLP INPUT FLTE'!$L43</f>
        <v>0</v>
      </c>
      <c r="L45" s="40">
        <f ca="1">L15*'MVLP INPUT FLTE'!$L43</f>
        <v>0.16750000000000001</v>
      </c>
      <c r="M45" s="40">
        <f ca="1">M15*'MVLP INPUT FLTE'!$L43</f>
        <v>0.33857625000000008</v>
      </c>
      <c r="N45" s="40">
        <f ca="1">N15*'MVLP INPUT FLTE'!$L43</f>
        <v>0.51569835187500013</v>
      </c>
      <c r="O45" s="40">
        <f ca="1">O15*'MVLP INPUT FLTE'!$L43</f>
        <v>0.7013149158840627</v>
      </c>
      <c r="P45" s="40">
        <f ca="1">P15*'MVLP INPUT FLTE'!$L43</f>
        <v>0.8978537390990482</v>
      </c>
      <c r="Q45" s="40">
        <f ca="1">Q15*'MVLP INPUT FLTE'!$L43</f>
        <v>1.1052219823167062</v>
      </c>
      <c r="R45" s="40">
        <f ca="1">R15*'MVLP INPUT FLTE'!$L43</f>
        <v>1.3283275954670146</v>
      </c>
      <c r="S45" s="40">
        <f ca="1">S15*'MVLP INPUT FLTE'!$L43</f>
        <v>1.5720368109055449</v>
      </c>
      <c r="T45" s="40">
        <f ca="1">T15*'MVLP INPUT FLTE'!$L43</f>
        <v>1.8361744980128478</v>
      </c>
      <c r="U45" s="40">
        <f ca="1">U15*'MVLP INPUT FLTE'!$L43</f>
        <v>2.1280670147797385</v>
      </c>
      <c r="V45" s="40">
        <f ca="1">V15*'MVLP INPUT FLTE'!$L43</f>
        <v>2.4499784451541111</v>
      </c>
      <c r="W45" s="40">
        <f ca="1">W15*'MVLP INPUT FLTE'!$L43</f>
        <v>2.806653628370301</v>
      </c>
      <c r="X45" s="40">
        <f ca="1">X15*'MVLP INPUT FLTE'!$L43</f>
        <v>3.2002970725291537</v>
      </c>
      <c r="Y45" s="40">
        <f ca="1">Y15*'MVLP INPUT FLTE'!$L43</f>
        <v>3.6330945474126559</v>
      </c>
      <c r="Z45" s="40">
        <f ca="1">Z15*'MVLP INPUT FLTE'!$L43</f>
        <v>4.1047132437596483</v>
      </c>
      <c r="AA45" s="40">
        <f ca="1">AA15*'MVLP INPUT FLTE'!$L43</f>
        <v>4.6173231811876914</v>
      </c>
      <c r="AB45" s="40">
        <f ca="1">AB15*'MVLP INPUT FLTE'!$L43</f>
        <v>5.1680759341475957</v>
      </c>
      <c r="AC45" s="40">
        <f ca="1">AC15*'MVLP INPUT FLTE'!$L43</f>
        <v>5.7541472887073422</v>
      </c>
      <c r="AD45" s="40">
        <f ca="1">AD15*'MVLP INPUT FLTE'!$L43</f>
        <v>6.3702370367533296</v>
      </c>
      <c r="AE45" s="40">
        <f ca="1">AE15*'MVLP INPUT FLTE'!$L43</f>
        <v>7.0135900219409271</v>
      </c>
      <c r="AF45" s="40">
        <f ca="1">AF15*'MVLP INPUT FLTE'!$L43</f>
        <v>7.6814745067544292</v>
      </c>
      <c r="AG45" s="40">
        <f ca="1">AG15*'MVLP INPUT FLTE'!$L43</f>
        <v>8.3686819734470159</v>
      </c>
      <c r="AH45" s="40">
        <f ca="1">AH15*'MVLP INPUT FLTE'!$L43</f>
        <v>9.0700481766727155</v>
      </c>
      <c r="AI45" s="40">
        <f ca="1">AI15*'MVLP INPUT FLTE'!$L43</f>
        <v>9.7829527671709986</v>
      </c>
      <c r="AJ45" s="40">
        <f ca="1">AJ15*'MVLP INPUT FLTE'!$L43</f>
        <v>10.504797668650044</v>
      </c>
      <c r="AK45" s="40">
        <f ca="1">AK15*'MVLP INPUT FLTE'!$L43</f>
        <v>11.233006888466518</v>
      </c>
      <c r="AL45" s="40">
        <f ca="1">AL15*'MVLP INPUT FLTE'!$L43</f>
        <v>11.962526329914553</v>
      </c>
      <c r="AM45" s="40">
        <f ca="1">AM15*'MVLP INPUT FLTE'!$L43</f>
        <v>12.693344856110279</v>
      </c>
      <c r="AN45" s="40">
        <f ca="1">AN15*'MVLP INPUT FLTE'!$L43</f>
        <v>13.425451424833343</v>
      </c>
      <c r="AO45" s="40">
        <f ca="1">AO15*'MVLP INPUT FLTE'!$L43</f>
        <v>14.15633508772226</v>
      </c>
      <c r="AP45" s="40">
        <f ca="1">AP15*'MVLP INPUT FLTE'!$L43</f>
        <v>14.883506239476619</v>
      </c>
      <c r="AQ45" s="40">
        <f ca="1">AQ15*'MVLP INPUT FLTE'!$L43</f>
        <v>15.609496436441068</v>
      </c>
      <c r="AR45" s="40">
        <f ca="1">AR15*'MVLP INPUT FLTE'!$L43</f>
        <v>16.329315716731319</v>
      </c>
      <c r="AS45" s="40">
        <f ca="1">AS15*'MVLP INPUT FLTE'!$L43</f>
        <v>17.045516533139104</v>
      </c>
      <c r="AT45" s="40">
        <f ca="1">AT15*'MVLP INPUT FLTE'!$L43</f>
        <v>17.758129642607422</v>
      </c>
      <c r="AU45" s="40">
        <f ca="1">AU15*'MVLP INPUT FLTE'!$L43</f>
        <v>18.464685540645259</v>
      </c>
      <c r="AV45" s="40">
        <f ca="1">AV15*'MVLP INPUT FLTE'!$L43</f>
        <v>19.167735713549774</v>
      </c>
      <c r="AW45" s="40">
        <f ca="1">AW15*'MVLP INPUT FLTE'!$L43</f>
        <v>19.864809959984601</v>
      </c>
      <c r="AX45" s="40">
        <f ca="1">AX15*'MVLP INPUT FLTE'!$L43</f>
        <v>20.555959075324733</v>
      </c>
      <c r="AY45" s="40">
        <f ca="1">AY15*'MVLP INPUT FLTE'!$L43</f>
        <v>21.241233423184468</v>
      </c>
      <c r="AZ45" s="40">
        <f ca="1">AZ15*'MVLP INPUT FLTE'!$L43</f>
        <v>21.920682939087396</v>
      </c>
      <c r="BA45" s="40">
        <f ca="1">BA15*'MVLP INPUT FLTE'!$L43</f>
        <v>22.596857134105154</v>
      </c>
      <c r="BB45" s="40">
        <f ca="1">BB15*'MVLP INPUT FLTE'!$L43</f>
        <v>23.267283848465258</v>
      </c>
      <c r="BC45" s="40">
        <f ca="1">BC15*'MVLP INPUT FLTE'!$L43</f>
        <v>23.932011935753305</v>
      </c>
      <c r="BD45" s="40">
        <f ca="1">BD15*'MVLP INPUT FLTE'!$L43</f>
        <v>24.5910898342994</v>
      </c>
      <c r="BE45" s="40">
        <f ca="1">BE15*'MVLP INPUT FLTE'!$L43</f>
        <v>25.244565570707856</v>
      </c>
      <c r="BF45" s="40">
        <f ca="1">BF15*'MVLP INPUT FLTE'!$L43</f>
        <v>25.892486763356843</v>
      </c>
      <c r="BG45" s="40">
        <f ca="1">BG15*'MVLP INPUT FLTE'!$L43</f>
        <v>26.53490062586831</v>
      </c>
      <c r="BH45" s="40">
        <f ca="1">BH15*'MVLP INPUT FLTE'!$L43</f>
        <v>27.171853970548433</v>
      </c>
      <c r="BI45" s="40">
        <f ca="1">BI15*'MVLP INPUT FLTE'!$L43</f>
        <v>27.80339321179877</v>
      </c>
      <c r="BJ45" s="40">
        <f ca="1">BJ15*'MVLP INPUT FLTE'!$L43</f>
        <v>28.429564369498479</v>
      </c>
      <c r="BK45" s="40">
        <f ca="1">BK15*'MVLP INPUT FLTE'!$L43</f>
        <v>29.050413072357742</v>
      </c>
      <c r="BL45" s="40">
        <f ca="1">BL15*'MVLP INPUT FLTE'!$L43</f>
        <v>29.665984561242698</v>
      </c>
      <c r="BM45" s="40">
        <f ca="1">BM15*'MVLP INPUT FLTE'!$L43</f>
        <v>30.276323692472133</v>
      </c>
      <c r="BN45" s="40">
        <f ca="1">BN15*'MVLP INPUT FLTE'!$L43</f>
        <v>30.881474941086118</v>
      </c>
      <c r="BO45" s="40">
        <f ca="1">BO15*'MVLP INPUT FLTE'!$L43</f>
        <v>31.481482404086883</v>
      </c>
      <c r="BP45" s="40">
        <f ca="1">BP15*'MVLP INPUT FLTE'!$L43</f>
        <v>32.076389803652141</v>
      </c>
      <c r="BQ45" s="40">
        <f ca="1">BQ15*'MVLP INPUT FLTE'!$L43</f>
        <v>32.666240490321101</v>
      </c>
      <c r="BR45" s="40">
        <f ca="1">BR15*'MVLP INPUT FLTE'!$L43</f>
        <v>33.251077446153367</v>
      </c>
    </row>
    <row r="46" spans="2:70" ht="25" customHeight="1" outlineLevel="1">
      <c r="B46" s="23" t="str">
        <f>B34</f>
        <v>Package 5</v>
      </c>
      <c r="C46" s="40">
        <f>C16*'MVLP INPUT FLTE'!$L44</f>
        <v>0</v>
      </c>
      <c r="D46" s="40">
        <f>D16*'MVLP INPUT FLTE'!$L44</f>
        <v>0</v>
      </c>
      <c r="E46" s="40">
        <f>E16*'MVLP INPUT FLTE'!$L44</f>
        <v>0</v>
      </c>
      <c r="F46" s="40">
        <f>F16*'MVLP INPUT FLTE'!$L44</f>
        <v>0</v>
      </c>
      <c r="G46" s="40">
        <f>G16*'MVLP INPUT FLTE'!$L44</f>
        <v>0</v>
      </c>
      <c r="H46" s="40">
        <f>H16*'MVLP INPUT FLTE'!$L44</f>
        <v>0</v>
      </c>
      <c r="I46" s="40">
        <f>I16*'MVLP INPUT FLTE'!$L44</f>
        <v>0</v>
      </c>
      <c r="J46" s="40">
        <f>J16*'MVLP INPUT FLTE'!$L44</f>
        <v>0</v>
      </c>
      <c r="K46" s="40">
        <f>K16*'MVLP INPUT FLTE'!$L44</f>
        <v>0</v>
      </c>
      <c r="L46" s="40">
        <f ca="1">L16*'MVLP INPUT FLTE'!$L44</f>
        <v>0</v>
      </c>
      <c r="M46" s="40">
        <f ca="1">M16*'MVLP INPUT FLTE'!$L44</f>
        <v>0</v>
      </c>
      <c r="N46" s="40">
        <f ca="1">N16*'MVLP INPUT FLTE'!$L44</f>
        <v>0</v>
      </c>
      <c r="O46" s="40">
        <f ca="1">O16*'MVLP INPUT FLTE'!$L44</f>
        <v>0</v>
      </c>
      <c r="P46" s="40">
        <f ca="1">P16*'MVLP INPUT FLTE'!$L44</f>
        <v>0</v>
      </c>
      <c r="Q46" s="40">
        <f ca="1">Q16*'MVLP INPUT FLTE'!$L44</f>
        <v>0</v>
      </c>
      <c r="R46" s="40">
        <f ca="1">R16*'MVLP INPUT FLTE'!$L44</f>
        <v>0</v>
      </c>
      <c r="S46" s="40">
        <f ca="1">S16*'MVLP INPUT FLTE'!$L44</f>
        <v>0</v>
      </c>
      <c r="T46" s="40">
        <f ca="1">T16*'MVLP INPUT FLTE'!$L44</f>
        <v>0</v>
      </c>
      <c r="U46" s="40">
        <f ca="1">U16*'MVLP INPUT FLTE'!$L44</f>
        <v>0</v>
      </c>
      <c r="V46" s="40">
        <f ca="1">V16*'MVLP INPUT FLTE'!$L44</f>
        <v>0</v>
      </c>
      <c r="W46" s="40">
        <f ca="1">W16*'MVLP INPUT FLTE'!$L44</f>
        <v>0</v>
      </c>
      <c r="X46" s="40">
        <f ca="1">X16*'MVLP INPUT FLTE'!$L44</f>
        <v>0</v>
      </c>
      <c r="Y46" s="40">
        <f ca="1">Y16*'MVLP INPUT FLTE'!$L44</f>
        <v>0</v>
      </c>
      <c r="Z46" s="40">
        <f ca="1">Z16*'MVLP INPUT FLTE'!$L44</f>
        <v>0</v>
      </c>
      <c r="AA46" s="40">
        <f ca="1">AA16*'MVLP INPUT FLTE'!$L44</f>
        <v>0</v>
      </c>
      <c r="AB46" s="40">
        <f ca="1">AB16*'MVLP INPUT FLTE'!$L44</f>
        <v>0</v>
      </c>
      <c r="AC46" s="40">
        <f ca="1">AC16*'MVLP INPUT FLTE'!$L44</f>
        <v>0</v>
      </c>
      <c r="AD46" s="40">
        <f ca="1">AD16*'MVLP INPUT FLTE'!$L44</f>
        <v>0</v>
      </c>
      <c r="AE46" s="40">
        <f ca="1">AE16*'MVLP INPUT FLTE'!$L44</f>
        <v>0</v>
      </c>
      <c r="AF46" s="40">
        <f ca="1">AF16*'MVLP INPUT FLTE'!$L44</f>
        <v>0</v>
      </c>
      <c r="AG46" s="40">
        <f ca="1">AG16*'MVLP INPUT FLTE'!$L44</f>
        <v>0</v>
      </c>
      <c r="AH46" s="40">
        <f ca="1">AH16*'MVLP INPUT FLTE'!$L44</f>
        <v>0</v>
      </c>
      <c r="AI46" s="40">
        <f ca="1">AI16*'MVLP INPUT FLTE'!$L44</f>
        <v>0</v>
      </c>
      <c r="AJ46" s="40">
        <f ca="1">AJ16*'MVLP INPUT FLTE'!$L44</f>
        <v>0</v>
      </c>
      <c r="AK46" s="40">
        <f ca="1">AK16*'MVLP INPUT FLTE'!$L44</f>
        <v>0</v>
      </c>
      <c r="AL46" s="40">
        <f ca="1">AL16*'MVLP INPUT FLTE'!$L44</f>
        <v>0</v>
      </c>
      <c r="AM46" s="40">
        <f ca="1">AM16*'MVLP INPUT FLTE'!$L44</f>
        <v>0</v>
      </c>
      <c r="AN46" s="40">
        <f ca="1">AN16*'MVLP INPUT FLTE'!$L44</f>
        <v>0</v>
      </c>
      <c r="AO46" s="40">
        <f ca="1">AO16*'MVLP INPUT FLTE'!$L44</f>
        <v>0</v>
      </c>
      <c r="AP46" s="40">
        <f ca="1">AP16*'MVLP INPUT FLTE'!$L44</f>
        <v>0</v>
      </c>
      <c r="AQ46" s="40">
        <f ca="1">AQ16*'MVLP INPUT FLTE'!$L44</f>
        <v>0</v>
      </c>
      <c r="AR46" s="40">
        <f ca="1">AR16*'MVLP INPUT FLTE'!$L44</f>
        <v>0</v>
      </c>
      <c r="AS46" s="40">
        <f ca="1">AS16*'MVLP INPUT FLTE'!$L44</f>
        <v>0</v>
      </c>
      <c r="AT46" s="40">
        <f ca="1">AT16*'MVLP INPUT FLTE'!$L44</f>
        <v>0</v>
      </c>
      <c r="AU46" s="40">
        <f ca="1">AU16*'MVLP INPUT FLTE'!$L44</f>
        <v>0</v>
      </c>
      <c r="AV46" s="40">
        <f ca="1">AV16*'MVLP INPUT FLTE'!$L44</f>
        <v>0</v>
      </c>
      <c r="AW46" s="40">
        <f ca="1">AW16*'MVLP INPUT FLTE'!$L44</f>
        <v>0</v>
      </c>
      <c r="AX46" s="40">
        <f ca="1">AX16*'MVLP INPUT FLTE'!$L44</f>
        <v>0</v>
      </c>
      <c r="AY46" s="40">
        <f ca="1">AY16*'MVLP INPUT FLTE'!$L44</f>
        <v>0</v>
      </c>
      <c r="AZ46" s="40">
        <f ca="1">AZ16*'MVLP INPUT FLTE'!$L44</f>
        <v>0</v>
      </c>
      <c r="BA46" s="40">
        <f ca="1">BA16*'MVLP INPUT FLTE'!$L44</f>
        <v>0</v>
      </c>
      <c r="BB46" s="40">
        <f ca="1">BB16*'MVLP INPUT FLTE'!$L44</f>
        <v>0</v>
      </c>
      <c r="BC46" s="40">
        <f ca="1">BC16*'MVLP INPUT FLTE'!$L44</f>
        <v>0</v>
      </c>
      <c r="BD46" s="40">
        <f ca="1">BD16*'MVLP INPUT FLTE'!$L44</f>
        <v>0</v>
      </c>
      <c r="BE46" s="40">
        <f ca="1">BE16*'MVLP INPUT FLTE'!$L44</f>
        <v>0</v>
      </c>
      <c r="BF46" s="40">
        <f ca="1">BF16*'MVLP INPUT FLTE'!$L44</f>
        <v>0</v>
      </c>
      <c r="BG46" s="40">
        <f ca="1">BG16*'MVLP INPUT FLTE'!$L44</f>
        <v>0</v>
      </c>
      <c r="BH46" s="40">
        <f ca="1">BH16*'MVLP INPUT FLTE'!$L44</f>
        <v>0</v>
      </c>
      <c r="BI46" s="40">
        <f ca="1">BI16*'MVLP INPUT FLTE'!$L44</f>
        <v>0</v>
      </c>
      <c r="BJ46" s="40">
        <f ca="1">BJ16*'MVLP INPUT FLTE'!$L44</f>
        <v>0</v>
      </c>
      <c r="BK46" s="40">
        <f ca="1">BK16*'MVLP INPUT FLTE'!$L44</f>
        <v>0</v>
      </c>
      <c r="BL46" s="40">
        <f ca="1">BL16*'MVLP INPUT FLTE'!$L44</f>
        <v>0</v>
      </c>
      <c r="BM46" s="40">
        <f ca="1">BM16*'MVLP INPUT FLTE'!$L44</f>
        <v>0</v>
      </c>
      <c r="BN46" s="40">
        <f ca="1">BN16*'MVLP INPUT FLTE'!$L44</f>
        <v>0</v>
      </c>
      <c r="BO46" s="40">
        <f ca="1">BO16*'MVLP INPUT FLTE'!$L44</f>
        <v>0</v>
      </c>
      <c r="BP46" s="40">
        <f ca="1">BP16*'MVLP INPUT FLTE'!$L44</f>
        <v>0</v>
      </c>
      <c r="BQ46" s="40">
        <f ca="1">BQ16*'MVLP INPUT FLTE'!$L44</f>
        <v>0</v>
      </c>
      <c r="BR46" s="40">
        <f ca="1">BR16*'MVLP INPUT FLTE'!$L44</f>
        <v>0</v>
      </c>
    </row>
    <row r="47" spans="2:70" ht="25" customHeight="1">
      <c r="B47" s="151" t="s">
        <v>384</v>
      </c>
      <c r="C47" s="154">
        <f>SUM(C48:C52)</f>
        <v>0</v>
      </c>
      <c r="D47" s="154">
        <f t="shared" ref="D47:BO47" si="21">SUM(D48:D52)</f>
        <v>0</v>
      </c>
      <c r="E47" s="154">
        <f t="shared" si="21"/>
        <v>0</v>
      </c>
      <c r="F47" s="154">
        <f t="shared" si="21"/>
        <v>0</v>
      </c>
      <c r="G47" s="154">
        <f t="shared" si="21"/>
        <v>0</v>
      </c>
      <c r="H47" s="154">
        <f t="shared" si="21"/>
        <v>0</v>
      </c>
      <c r="I47" s="154">
        <f t="shared" si="21"/>
        <v>0</v>
      </c>
      <c r="J47" s="154">
        <f t="shared" si="21"/>
        <v>0</v>
      </c>
      <c r="K47" s="154">
        <f t="shared" ca="1" si="21"/>
        <v>1066</v>
      </c>
      <c r="L47" s="154">
        <f t="shared" ca="1" si="21"/>
        <v>2161.9389999999999</v>
      </c>
      <c r="M47" s="154">
        <f t="shared" ca="1" si="21"/>
        <v>3296.5625184999999</v>
      </c>
      <c r="N47" s="154">
        <f t="shared" ca="1" si="21"/>
        <v>4483.5417370927507</v>
      </c>
      <c r="O47" s="154">
        <f t="shared" ca="1" si="21"/>
        <v>5734.4316323274616</v>
      </c>
      <c r="P47" s="154">
        <f t="shared" ca="1" si="21"/>
        <v>7066.6889634526797</v>
      </c>
      <c r="Q47" s="154">
        <f t="shared" ca="1" si="21"/>
        <v>8497.6221072633307</v>
      </c>
      <c r="R47" s="154">
        <f t="shared" ca="1" si="21"/>
        <v>10051.392319351595</v>
      </c>
      <c r="S47" s="154">
        <f t="shared" ca="1" si="21"/>
        <v>11748.955484637105</v>
      </c>
      <c r="T47" s="154">
        <f t="shared" ca="1" si="21"/>
        <v>13617.089363017691</v>
      </c>
      <c r="U47" s="154">
        <f t="shared" ca="1" si="21"/>
        <v>15679.34410343204</v>
      </c>
      <c r="V47" s="154">
        <f t="shared" ca="1" si="21"/>
        <v>17961.069678552871</v>
      </c>
      <c r="W47" s="154">
        <f t="shared" ca="1" si="21"/>
        <v>20478.400586285174</v>
      </c>
      <c r="X47" s="154">
        <f t="shared" ca="1" si="21"/>
        <v>23245.334181301747</v>
      </c>
      <c r="Y47" s="154">
        <f t="shared" ca="1" si="21"/>
        <v>26268.748840760687</v>
      </c>
      <c r="Z47" s="154">
        <f t="shared" ca="1" si="21"/>
        <v>29544.464475614222</v>
      </c>
      <c r="AA47" s="154">
        <f t="shared" ca="1" si="21"/>
        <v>33064.336527571504</v>
      </c>
      <c r="AB47" s="154">
        <f t="shared" ca="1" si="21"/>
        <v>36809.289667087141</v>
      </c>
      <c r="AC47" s="154">
        <f t="shared" ca="1" si="21"/>
        <v>40757.410704916911</v>
      </c>
      <c r="AD47" s="154">
        <f t="shared" ca="1" si="21"/>
        <v>44881.972713925104</v>
      </c>
      <c r="AE47" s="154">
        <f t="shared" ca="1" si="21"/>
        <v>49156.475945856735</v>
      </c>
      <c r="AF47" s="154">
        <f t="shared" ca="1" si="21"/>
        <v>53553.645900316966</v>
      </c>
      <c r="AG47" s="154">
        <f t="shared" ca="1" si="21"/>
        <v>58047.43991016427</v>
      </c>
      <c r="AH47" s="154">
        <f t="shared" ca="1" si="21"/>
        <v>62613.036670927875</v>
      </c>
      <c r="AI47" s="154">
        <f t="shared" ca="1" si="21"/>
        <v>67232.825859224977</v>
      </c>
      <c r="AJ47" s="154">
        <f t="shared" ca="1" si="21"/>
        <v>71887.346839421574</v>
      </c>
      <c r="AK47" s="154">
        <f t="shared" ca="1" si="21"/>
        <v>76562.304391286496</v>
      </c>
      <c r="AL47" s="154">
        <f t="shared" ca="1" si="21"/>
        <v>81245.524803960565</v>
      </c>
      <c r="AM47" s="154">
        <f t="shared" ca="1" si="21"/>
        <v>85929.9378431269</v>
      </c>
      <c r="AN47" s="154">
        <f t="shared" ca="1" si="21"/>
        <v>90604.533371460318</v>
      </c>
      <c r="AO47" s="154">
        <f t="shared" ca="1" si="21"/>
        <v>95263.394837802902</v>
      </c>
      <c r="AP47" s="154">
        <f t="shared" ca="1" si="21"/>
        <v>99902.655981681601</v>
      </c>
      <c r="AQ47" s="154">
        <f t="shared" ca="1" si="21"/>
        <v>104516.48340583729</v>
      </c>
      <c r="AR47" s="154">
        <f t="shared" ca="1" si="21"/>
        <v>109103.09329688767</v>
      </c>
      <c r="AS47" s="154">
        <f t="shared" ca="1" si="21"/>
        <v>113661.71700386413</v>
      </c>
      <c r="AT47" s="154">
        <f t="shared" ca="1" si="21"/>
        <v>118188.59240933128</v>
      </c>
      <c r="AU47" s="154">
        <f t="shared" ca="1" si="21"/>
        <v>122682.98937385197</v>
      </c>
      <c r="AV47" s="154">
        <f t="shared" ca="1" si="21"/>
        <v>127144.18396417423</v>
      </c>
      <c r="AW47" s="154">
        <f t="shared" ca="1" si="21"/>
        <v>131570.45840047873</v>
      </c>
      <c r="AX47" s="154">
        <f t="shared" ca="1" si="21"/>
        <v>135962.10950407467</v>
      </c>
      <c r="AY47" s="154">
        <f t="shared" ca="1" si="21"/>
        <v>140317.43157329003</v>
      </c>
      <c r="AZ47" s="154">
        <f t="shared" ca="1" si="21"/>
        <v>144638.73340491706</v>
      </c>
      <c r="BA47" s="154">
        <f t="shared" ca="1" si="21"/>
        <v>148924.30417097526</v>
      </c>
      <c r="BB47" s="154">
        <f t="shared" ca="1" si="21"/>
        <v>153175.44758552199</v>
      </c>
      <c r="BC47" s="154">
        <f t="shared" ca="1" si="21"/>
        <v>157390.45628104504</v>
      </c>
      <c r="BD47" s="154">
        <f t="shared" ca="1" si="21"/>
        <v>161571.63740265617</v>
      </c>
      <c r="BE47" s="154">
        <f t="shared" ca="1" si="21"/>
        <v>165717.2784847336</v>
      </c>
      <c r="BF47" s="154">
        <f t="shared" ca="1" si="21"/>
        <v>169827.68161761336</v>
      </c>
      <c r="BG47" s="154">
        <f t="shared" ca="1" si="21"/>
        <v>173903.14632386362</v>
      </c>
      <c r="BH47" s="154">
        <f t="shared" ca="1" si="21"/>
        <v>177943.9695801108</v>
      </c>
      <c r="BI47" s="154">
        <f t="shared" ca="1" si="21"/>
        <v>181951.44583867988</v>
      </c>
      <c r="BJ47" s="154">
        <f t="shared" ca="1" si="21"/>
        <v>185924.85854905107</v>
      </c>
      <c r="BK47" s="154">
        <f t="shared" ca="1" si="21"/>
        <v>189864.49725138413</v>
      </c>
      <c r="BL47" s="154">
        <f t="shared" ca="1" si="21"/>
        <v>193770.64902474734</v>
      </c>
      <c r="BM47" s="154">
        <f t="shared" ca="1" si="21"/>
        <v>197643.59850803702</v>
      </c>
      <c r="BN47" s="154">
        <f t="shared" ca="1" si="21"/>
        <v>201483.62792071869</v>
      </c>
      <c r="BO47" s="154">
        <f t="shared" ca="1" si="21"/>
        <v>205291.01708339259</v>
      </c>
      <c r="BP47" s="154">
        <f t="shared" ref="BP47:BR47" ca="1" si="22">SUM(BP48:BP52)</f>
        <v>209066.04343818375</v>
      </c>
      <c r="BQ47" s="154">
        <f t="shared" ca="1" si="22"/>
        <v>212808.98206895922</v>
      </c>
      <c r="BR47" s="155">
        <f t="shared" ca="1" si="22"/>
        <v>216520.10572137305</v>
      </c>
    </row>
    <row r="48" spans="2:70" ht="25" customHeight="1" outlineLevel="1">
      <c r="B48" s="23" t="str">
        <f>B36</f>
        <v>FLTE 40GB</v>
      </c>
      <c r="C48" s="40">
        <f>C12+C18-C36-C42</f>
        <v>0</v>
      </c>
      <c r="D48" s="40">
        <f>D12+D18-D36-D42</f>
        <v>0</v>
      </c>
      <c r="E48" s="40">
        <f t="shared" ref="E48:BP51" si="23">E12+E18-E36-E42</f>
        <v>0</v>
      </c>
      <c r="F48" s="40">
        <f t="shared" si="23"/>
        <v>0</v>
      </c>
      <c r="G48" s="40">
        <f t="shared" si="23"/>
        <v>0</v>
      </c>
      <c r="H48" s="40">
        <f t="shared" si="23"/>
        <v>0</v>
      </c>
      <c r="I48" s="40">
        <f t="shared" si="23"/>
        <v>0</v>
      </c>
      <c r="J48" s="40">
        <f t="shared" si="23"/>
        <v>0</v>
      </c>
      <c r="K48" s="40">
        <f t="shared" ca="1" si="23"/>
        <v>666</v>
      </c>
      <c r="L48" s="40">
        <f t="shared" ca="1" si="23"/>
        <v>1351.3389999999999</v>
      </c>
      <c r="M48" s="40">
        <f t="shared" ca="1" si="23"/>
        <v>2060.8526185000001</v>
      </c>
      <c r="N48" s="40">
        <f t="shared" ca="1" si="23"/>
        <v>2802.3353712427502</v>
      </c>
      <c r="O48" s="40">
        <f t="shared" ca="1" si="23"/>
        <v>3583.5155205871865</v>
      </c>
      <c r="P48" s="40">
        <f t="shared" ca="1" si="23"/>
        <v>4416.0556386621965</v>
      </c>
      <c r="Q48" s="40">
        <f t="shared" ca="1" si="23"/>
        <v>5310.5191657335681</v>
      </c>
      <c r="R48" s="40">
        <f t="shared" ca="1" si="23"/>
        <v>6281.3797528248333</v>
      </c>
      <c r="S48" s="40">
        <f t="shared" ca="1" si="23"/>
        <v>7342.9880249258222</v>
      </c>
      <c r="T48" s="40">
        <f t="shared" ca="1" si="23"/>
        <v>8510.5726267139526</v>
      </c>
      <c r="U48" s="40">
        <f t="shared" ca="1" si="23"/>
        <v>9800.2327593868849</v>
      </c>
      <c r="V48" s="40">
        <f t="shared" ca="1" si="23"/>
        <v>11225.930780932098</v>
      </c>
      <c r="W48" s="40">
        <f t="shared" ca="1" si="23"/>
        <v>12798.510369294176</v>
      </c>
      <c r="X48" s="40">
        <f t="shared" ca="1" si="23"/>
        <v>14527.723031155176</v>
      </c>
      <c r="Y48" s="40">
        <f t="shared" ca="1" si="23"/>
        <v>16417.237385390359</v>
      </c>
      <c r="Z48" s="40">
        <f t="shared" ca="1" si="23"/>
        <v>18464.690867614543</v>
      </c>
      <c r="AA48" s="40">
        <f t="shared" ca="1" si="23"/>
        <v>20664.740995239819</v>
      </c>
      <c r="AB48" s="40">
        <f t="shared" ca="1" si="23"/>
        <v>23005.090696780284</v>
      </c>
      <c r="AC48" s="40">
        <f t="shared" ca="1" si="23"/>
        <v>25472.547425857651</v>
      </c>
      <c r="AD48" s="40">
        <f t="shared" ca="1" si="23"/>
        <v>28051.03077273786</v>
      </c>
      <c r="AE48" s="40">
        <f t="shared" ca="1" si="23"/>
        <v>30722.597011169586</v>
      </c>
      <c r="AF48" s="40">
        <f t="shared" ca="1" si="23"/>
        <v>33470.454936574642</v>
      </c>
      <c r="AG48" s="40">
        <f t="shared" ca="1" si="23"/>
        <v>36278.956069613763</v>
      </c>
      <c r="AH48" s="40">
        <f t="shared" ca="1" si="23"/>
        <v>39132.584943022048</v>
      </c>
      <c r="AI48" s="40">
        <f t="shared" ca="1" si="23"/>
        <v>42019.957971006355</v>
      </c>
      <c r="AJ48" s="40">
        <f t="shared" ca="1" si="23"/>
        <v>44928.788328252806</v>
      </c>
      <c r="AK48" s="40">
        <f t="shared" ca="1" si="23"/>
        <v>47850.893627462661</v>
      </c>
      <c r="AL48" s="40">
        <f t="shared" ca="1" si="23"/>
        <v>50778.161031629228</v>
      </c>
      <c r="AM48" s="40">
        <f t="shared" ca="1" si="23"/>
        <v>53705.546662860375</v>
      </c>
      <c r="AN48" s="40">
        <f t="shared" ca="1" si="23"/>
        <v>56627.049516226063</v>
      </c>
      <c r="AO48" s="40">
        <f t="shared" ca="1" si="23"/>
        <v>59538.719595338145</v>
      </c>
      <c r="AP48" s="40">
        <f t="shared" ca="1" si="23"/>
        <v>62437.640478777772</v>
      </c>
      <c r="AQ48" s="40">
        <f t="shared" ca="1" si="23"/>
        <v>65321.920534708159</v>
      </c>
      <c r="AR48" s="40">
        <f t="shared" ca="1" si="23"/>
        <v>68188.684210163148</v>
      </c>
      <c r="AS48" s="40">
        <f t="shared" ca="1" si="23"/>
        <v>71037.080394376753</v>
      </c>
      <c r="AT48" s="40">
        <f t="shared" ca="1" si="23"/>
        <v>73866.265211024554</v>
      </c>
      <c r="AU48" s="40">
        <f t="shared" ca="1" si="23"/>
        <v>76675.401956730842</v>
      </c>
      <c r="AV48" s="40">
        <f t="shared" ca="1" si="23"/>
        <v>79463.661040098625</v>
      </c>
      <c r="AW48" s="40">
        <f t="shared" ca="1" si="23"/>
        <v>82230.219921257783</v>
      </c>
      <c r="AX48" s="40">
        <f t="shared" ca="1" si="23"/>
        <v>84975.26305192709</v>
      </c>
      <c r="AY48" s="40">
        <f t="shared" ca="1" si="23"/>
        <v>87697.973315985713</v>
      </c>
      <c r="AZ48" s="40">
        <f t="shared" ca="1" si="23"/>
        <v>90398.540542799834</v>
      </c>
      <c r="BA48" s="40">
        <f t="shared" ca="1" si="23"/>
        <v>93077.152948186034</v>
      </c>
      <c r="BB48" s="40">
        <f t="shared" ca="1" si="23"/>
        <v>95733.997148126451</v>
      </c>
      <c r="BC48" s="40">
        <f t="shared" ca="1" si="23"/>
        <v>98368.258172367379</v>
      </c>
      <c r="BD48" s="40">
        <f t="shared" ca="1" si="23"/>
        <v>100981.12797790226</v>
      </c>
      <c r="BE48" s="40">
        <f t="shared" ca="1" si="23"/>
        <v>103571.78839009009</v>
      </c>
      <c r="BF48" s="40">
        <f t="shared" ca="1" si="23"/>
        <v>106140.42818877433</v>
      </c>
      <c r="BG48" s="40">
        <f t="shared" ca="1" si="23"/>
        <v>108687.23454916975</v>
      </c>
      <c r="BH48" s="40">
        <f t="shared" ca="1" si="23"/>
        <v>111212.3930555018</v>
      </c>
      <c r="BI48" s="40">
        <f t="shared" ca="1" si="23"/>
        <v>113717.08771453003</v>
      </c>
      <c r="BJ48" s="40">
        <f t="shared" ca="1" si="23"/>
        <v>116200.49246895652</v>
      </c>
      <c r="BK48" s="40">
        <f t="shared" ca="1" si="23"/>
        <v>118662.78828297039</v>
      </c>
      <c r="BL48" s="40">
        <f t="shared" ca="1" si="23"/>
        <v>121104.15458256514</v>
      </c>
      <c r="BM48" s="40">
        <f t="shared" ca="1" si="23"/>
        <v>123524.76926861334</v>
      </c>
      <c r="BN48" s="40">
        <f t="shared" ca="1" si="23"/>
        <v>125924.80872983013</v>
      </c>
      <c r="BO48" s="40">
        <f t="shared" ca="1" si="23"/>
        <v>128304.44785562657</v>
      </c>
      <c r="BP48" s="40">
        <f t="shared" ca="1" si="23"/>
        <v>130663.86004885376</v>
      </c>
      <c r="BQ48" s="40">
        <f t="shared" ref="BQ48:BR52" ca="1" si="24">BQ12+BQ18-BQ36-BQ42</f>
        <v>133003.21723843852</v>
      </c>
      <c r="BR48" s="40">
        <f t="shared" ca="1" si="24"/>
        <v>135322.68989191178</v>
      </c>
    </row>
    <row r="49" spans="2:70" ht="25" customHeight="1" outlineLevel="1">
      <c r="B49" s="23" t="str">
        <f>B37</f>
        <v>FLTE 100GB</v>
      </c>
      <c r="C49" s="40">
        <f t="shared" ref="C49:R52" si="25">C13+C19-C37-C43</f>
        <v>0</v>
      </c>
      <c r="D49" s="40">
        <f t="shared" si="25"/>
        <v>0</v>
      </c>
      <c r="E49" s="40">
        <f t="shared" si="23"/>
        <v>0</v>
      </c>
      <c r="F49" s="40">
        <f t="shared" si="23"/>
        <v>0</v>
      </c>
      <c r="G49" s="40">
        <f t="shared" si="23"/>
        <v>0</v>
      </c>
      <c r="H49" s="40">
        <f t="shared" si="23"/>
        <v>0</v>
      </c>
      <c r="I49" s="40">
        <f t="shared" si="23"/>
        <v>0</v>
      </c>
      <c r="J49" s="40">
        <f t="shared" si="23"/>
        <v>0</v>
      </c>
      <c r="K49" s="40">
        <f t="shared" ca="1" si="23"/>
        <v>200</v>
      </c>
      <c r="L49" s="40">
        <f t="shared" ca="1" si="23"/>
        <v>405.3</v>
      </c>
      <c r="M49" s="40">
        <f t="shared" ca="1" si="23"/>
        <v>617.85495000000003</v>
      </c>
      <c r="N49" s="40">
        <f t="shared" ca="1" si="23"/>
        <v>840.60318292500006</v>
      </c>
      <c r="O49" s="40">
        <f t="shared" ca="1" si="23"/>
        <v>1075.4580558701375</v>
      </c>
      <c r="P49" s="40">
        <f t="shared" ca="1" si="23"/>
        <v>1325.3166623952413</v>
      </c>
      <c r="Q49" s="40">
        <f t="shared" ca="1" si="23"/>
        <v>1594.051470764882</v>
      </c>
      <c r="R49" s="40">
        <f t="shared" ca="1" si="23"/>
        <v>1885.5020332633806</v>
      </c>
      <c r="S49" s="40">
        <f t="shared" ca="1" si="23"/>
        <v>2203.4752659806413</v>
      </c>
      <c r="T49" s="40">
        <f t="shared" ca="1" si="23"/>
        <v>2553.7457262198059</v>
      </c>
      <c r="U49" s="40">
        <f t="shared" ca="1" si="23"/>
        <v>2940.0388875469375</v>
      </c>
      <c r="V49" s="40">
        <f t="shared" ca="1" si="23"/>
        <v>3368.0485570027886</v>
      </c>
      <c r="W49" s="40">
        <f t="shared" ca="1" si="23"/>
        <v>3840.4201442682647</v>
      </c>
      <c r="X49" s="40">
        <f t="shared" ca="1" si="23"/>
        <v>4358.7765730419842</v>
      </c>
      <c r="Y49" s="40">
        <f t="shared" ca="1" si="23"/>
        <v>4925.7269721711273</v>
      </c>
      <c r="Z49" s="40">
        <f t="shared" ca="1" si="23"/>
        <v>5539.8582929076729</v>
      </c>
      <c r="AA49" s="40">
        <f t="shared" ca="1" si="23"/>
        <v>6199.7694974179576</v>
      </c>
      <c r="AB49" s="40">
        <f t="shared" ca="1" si="23"/>
        <v>6902.0714566899051</v>
      </c>
      <c r="AC49" s="40">
        <f t="shared" ca="1" si="23"/>
        <v>7642.4038493080416</v>
      </c>
      <c r="AD49" s="40">
        <f t="shared" ca="1" si="23"/>
        <v>8415.4434165889215</v>
      </c>
      <c r="AE49" s="40">
        <f t="shared" ca="1" si="23"/>
        <v>9216.9121475479151</v>
      </c>
      <c r="AF49" s="40">
        <f t="shared" ca="1" si="23"/>
        <v>10041.568394293759</v>
      </c>
      <c r="AG49" s="40">
        <f t="shared" ca="1" si="23"/>
        <v>10884.215062942263</v>
      </c>
      <c r="AH49" s="40">
        <f t="shared" ca="1" si="23"/>
        <v>11740.699234907253</v>
      </c>
      <c r="AI49" s="40">
        <f t="shared" ca="1" si="23"/>
        <v>12606.903291410541</v>
      </c>
      <c r="AJ49" s="40">
        <f t="shared" ca="1" si="23"/>
        <v>13479.744613433551</v>
      </c>
      <c r="AK49" s="40">
        <f t="shared" ca="1" si="23"/>
        <v>14356.166784219367</v>
      </c>
      <c r="AL49" s="40">
        <f t="shared" ca="1" si="23"/>
        <v>15234.139366553503</v>
      </c>
      <c r="AM49" s="40">
        <f t="shared" ca="1" si="23"/>
        <v>16112.649181937799</v>
      </c>
      <c r="AN49" s="40">
        <f t="shared" ca="1" si="23"/>
        <v>16988.691663891328</v>
      </c>
      <c r="AO49" s="40">
        <f t="shared" ca="1" si="23"/>
        <v>17862.287784748249</v>
      </c>
      <c r="AP49" s="40">
        <f t="shared" ca="1" si="23"/>
        <v>18732.45833857789</v>
      </c>
      <c r="AQ49" s="40">
        <f t="shared" ca="1" si="23"/>
        <v>19597.232442699977</v>
      </c>
      <c r="AR49" s="40">
        <f t="shared" ca="1" si="23"/>
        <v>20457.655966937025</v>
      </c>
      <c r="AS49" s="40">
        <f t="shared" ca="1" si="23"/>
        <v>21312.765891218063</v>
      </c>
      <c r="AT49" s="40">
        <f t="shared" ca="1" si="23"/>
        <v>22161.607381142709</v>
      </c>
      <c r="AU49" s="40">
        <f t="shared" ca="1" si="23"/>
        <v>23004.233718402997</v>
      </c>
      <c r="AV49" s="40">
        <f t="shared" ca="1" si="23"/>
        <v>23840.697731796572</v>
      </c>
      <c r="AW49" s="40">
        <f t="shared" ca="1" si="23"/>
        <v>24671.051801076301</v>
      </c>
      <c r="AX49" s="40">
        <f t="shared" ca="1" si="23"/>
        <v>25494.347860767153</v>
      </c>
      <c r="AY49" s="40">
        <f t="shared" ca="1" si="23"/>
        <v>26310.64590395063</v>
      </c>
      <c r="AZ49" s="40">
        <f t="shared" ca="1" si="23"/>
        <v>27121.005413767049</v>
      </c>
      <c r="BA49" s="40">
        <f t="shared" ca="1" si="23"/>
        <v>27924.476867750029</v>
      </c>
      <c r="BB49" s="40">
        <f t="shared" ca="1" si="23"/>
        <v>28721.118814374153</v>
      </c>
      <c r="BC49" s="40">
        <f t="shared" ca="1" si="23"/>
        <v>29510.98930445197</v>
      </c>
      <c r="BD49" s="40">
        <f t="shared" ca="1" si="23"/>
        <v>30295.14589536413</v>
      </c>
      <c r="BE49" s="40">
        <f t="shared" ca="1" si="23"/>
        <v>31072.637155253535</v>
      </c>
      <c r="BF49" s="40">
        <f t="shared" ca="1" si="23"/>
        <v>31843.519739433879</v>
      </c>
      <c r="BG49" s="40">
        <f t="shared" ca="1" si="23"/>
        <v>32607.849821648688</v>
      </c>
      <c r="BH49" s="40">
        <f t="shared" ca="1" si="23"/>
        <v>33365.683098164678</v>
      </c>
      <c r="BI49" s="40">
        <f t="shared" ca="1" si="23"/>
        <v>34117.07479183028</v>
      </c>
      <c r="BJ49" s="40">
        <f t="shared" ca="1" si="23"/>
        <v>34862.079656099719</v>
      </c>
      <c r="BK49" s="40">
        <f t="shared" ca="1" si="23"/>
        <v>35600.751979022869</v>
      </c>
      <c r="BL49" s="40">
        <f t="shared" ca="1" si="23"/>
        <v>36333.145587201172</v>
      </c>
      <c r="BM49" s="40">
        <f t="shared" ca="1" si="23"/>
        <v>37059.313849709964</v>
      </c>
      <c r="BN49" s="40">
        <f t="shared" ca="1" si="23"/>
        <v>37779.309681987434</v>
      </c>
      <c r="BO49" s="40">
        <f t="shared" ca="1" si="23"/>
        <v>38493.185549690541</v>
      </c>
      <c r="BP49" s="40">
        <f t="shared" ca="1" si="23"/>
        <v>39200.993472518174</v>
      </c>
      <c r="BQ49" s="40">
        <f t="shared" ca="1" si="24"/>
        <v>39902.785028001766</v>
      </c>
      <c r="BR49" s="40">
        <f t="shared" ca="1" si="24"/>
        <v>40598.611355263747</v>
      </c>
    </row>
    <row r="50" spans="2:70" ht="25" customHeight="1" outlineLevel="1">
      <c r="B50" s="23" t="str">
        <f>B38</f>
        <v>FLTE 200GB</v>
      </c>
      <c r="C50" s="40">
        <f t="shared" si="25"/>
        <v>0</v>
      </c>
      <c r="D50" s="40">
        <f t="shared" si="25"/>
        <v>0</v>
      </c>
      <c r="E50" s="40">
        <f t="shared" si="23"/>
        <v>0</v>
      </c>
      <c r="F50" s="40">
        <f t="shared" si="23"/>
        <v>0</v>
      </c>
      <c r="G50" s="40">
        <f t="shared" si="23"/>
        <v>0</v>
      </c>
      <c r="H50" s="40">
        <f t="shared" si="23"/>
        <v>0</v>
      </c>
      <c r="I50" s="40">
        <f t="shared" si="23"/>
        <v>0</v>
      </c>
      <c r="J50" s="40">
        <f t="shared" si="23"/>
        <v>0</v>
      </c>
      <c r="K50" s="40">
        <f t="shared" ca="1" si="23"/>
        <v>133</v>
      </c>
      <c r="L50" s="40">
        <f t="shared" ca="1" si="23"/>
        <v>269.86950000000002</v>
      </c>
      <c r="M50" s="40">
        <f t="shared" ca="1" si="23"/>
        <v>411.57560925000001</v>
      </c>
      <c r="N50" s="40">
        <f t="shared" ca="1" si="23"/>
        <v>560.07721657137506</v>
      </c>
      <c r="O50" s="40">
        <f t="shared" ca="1" si="23"/>
        <v>716.31656023051835</v>
      </c>
      <c r="P50" s="40">
        <f t="shared" ca="1" si="23"/>
        <v>883.22786946855899</v>
      </c>
      <c r="Q50" s="40">
        <f t="shared" ca="1" si="23"/>
        <v>1061.7204325780763</v>
      </c>
      <c r="R50" s="40">
        <f t="shared" ca="1" si="23"/>
        <v>1255.6958089011625</v>
      </c>
      <c r="S50" s="40">
        <f t="shared" ca="1" si="23"/>
        <v>1468.0223945255027</v>
      </c>
      <c r="T50" s="40">
        <f t="shared" ca="1" si="23"/>
        <v>1701.5442041720357</v>
      </c>
      <c r="U50" s="40">
        <f t="shared" ca="1" si="23"/>
        <v>1959.0810784365735</v>
      </c>
      <c r="V50" s="40">
        <f t="shared" ca="1" si="23"/>
        <v>2244.4288892698623</v>
      </c>
      <c r="W50" s="40">
        <f t="shared" ca="1" si="23"/>
        <v>2559.3512437110685</v>
      </c>
      <c r="X50" s="40">
        <f t="shared" ca="1" si="23"/>
        <v>2905.5967581395248</v>
      </c>
      <c r="Y50" s="40">
        <f t="shared" ca="1" si="23"/>
        <v>3283.8991856953389</v>
      </c>
      <c r="Z50" s="40">
        <f t="shared" ca="1" si="23"/>
        <v>3692.9860426169284</v>
      </c>
      <c r="AA50" s="40">
        <f t="shared" ca="1" si="23"/>
        <v>4132.5956612546852</v>
      </c>
      <c r="AB50" s="40">
        <f t="shared" ca="1" si="23"/>
        <v>4600.4685981340208</v>
      </c>
      <c r="AC50" s="40">
        <f t="shared" ca="1" si="23"/>
        <v>5094.3646150498816</v>
      </c>
      <c r="AD50" s="40">
        <f t="shared" ca="1" si="23"/>
        <v>5610.0625158219573</v>
      </c>
      <c r="AE50" s="40">
        <f t="shared" ca="1" si="23"/>
        <v>6144.376984437471</v>
      </c>
      <c r="AF50" s="40">
        <f t="shared" ca="1" si="23"/>
        <v>6694.1497800697525</v>
      </c>
      <c r="AG50" s="40">
        <f t="shared" ca="1" si="23"/>
        <v>7256.2495069391598</v>
      </c>
      <c r="AH50" s="40">
        <f t="shared" ca="1" si="23"/>
        <v>7826.5713861301765</v>
      </c>
      <c r="AI50" s="40">
        <f t="shared" ca="1" si="23"/>
        <v>8404.0455293480718</v>
      </c>
      <c r="AJ50" s="40">
        <f t="shared" ca="1" si="23"/>
        <v>8985.6111423486145</v>
      </c>
      <c r="AK50" s="40">
        <f t="shared" ca="1" si="23"/>
        <v>9570.2334476386513</v>
      </c>
      <c r="AL50" s="40">
        <f t="shared" ca="1" si="23"/>
        <v>10155.886463333723</v>
      </c>
      <c r="AM50" s="40">
        <f t="shared" ca="1" si="23"/>
        <v>10741.561428395387</v>
      </c>
      <c r="AN50" s="40">
        <f t="shared" ca="1" si="23"/>
        <v>11326.258156254025</v>
      </c>
      <c r="AO50" s="40">
        <f t="shared" ca="1" si="23"/>
        <v>11908.984961925866</v>
      </c>
      <c r="AP50" s="40">
        <f t="shared" ca="1" si="23"/>
        <v>12488.758589749496</v>
      </c>
      <c r="AQ50" s="40">
        <f t="shared" ca="1" si="23"/>
        <v>13065.604141736625</v>
      </c>
      <c r="AR50" s="40">
        <f t="shared" ca="1" si="23"/>
        <v>13638.546506531864</v>
      </c>
      <c r="AS50" s="40">
        <f t="shared" ca="1" si="23"/>
        <v>14208.618861226343</v>
      </c>
      <c r="AT50" s="40">
        <f t="shared" ca="1" si="23"/>
        <v>14774.845600905919</v>
      </c>
      <c r="AU50" s="40">
        <f t="shared" ca="1" si="23"/>
        <v>15336.259413298219</v>
      </c>
      <c r="AV50" s="40">
        <f t="shared" ca="1" si="23"/>
        <v>15893.901208285184</v>
      </c>
      <c r="AW50" s="40">
        <f t="shared" ca="1" si="23"/>
        <v>16446.803048014761</v>
      </c>
      <c r="AX50" s="40">
        <f t="shared" ca="1" si="23"/>
        <v>16996.005222106636</v>
      </c>
      <c r="AY50" s="40">
        <f t="shared" ca="1" si="23"/>
        <v>17540.539177718729</v>
      </c>
      <c r="AZ50" s="40">
        <f t="shared" ca="1" si="23"/>
        <v>18080.444594708122</v>
      </c>
      <c r="BA50" s="40">
        <f t="shared" ca="1" si="23"/>
        <v>18615.760815653102</v>
      </c>
      <c r="BB50" s="40">
        <f t="shared" ca="1" si="23"/>
        <v>19147.526848720052</v>
      </c>
      <c r="BC50" s="40">
        <f t="shared" ca="1" si="23"/>
        <v>19674.772870505931</v>
      </c>
      <c r="BD50" s="40">
        <f t="shared" ca="1" si="23"/>
        <v>20197.537301106629</v>
      </c>
      <c r="BE50" s="40">
        <f t="shared" ca="1" si="23"/>
        <v>20715.858234047224</v>
      </c>
      <c r="BF50" s="40">
        <f t="shared" ca="1" si="23"/>
        <v>21229.773439057823</v>
      </c>
      <c r="BG50" s="40">
        <f t="shared" ca="1" si="23"/>
        <v>21739.320364825831</v>
      </c>
      <c r="BH50" s="40">
        <f t="shared" ca="1" si="23"/>
        <v>22244.536141724813</v>
      </c>
      <c r="BI50" s="40">
        <f t="shared" ca="1" si="23"/>
        <v>22745.457584520151</v>
      </c>
      <c r="BJ50" s="40">
        <f t="shared" ca="1" si="23"/>
        <v>23242.121195051728</v>
      </c>
      <c r="BK50" s="40">
        <f t="shared" ca="1" si="23"/>
        <v>23734.563164893789</v>
      </c>
      <c r="BL50" s="40">
        <f t="shared" ca="1" si="23"/>
        <v>24222.819377992193</v>
      </c>
      <c r="BM50" s="40">
        <f t="shared" ca="1" si="23"/>
        <v>24706.925413279259</v>
      </c>
      <c r="BN50" s="40">
        <f t="shared" ca="1" si="23"/>
        <v>25186.916547266388</v>
      </c>
      <c r="BO50" s="40">
        <f t="shared" ca="1" si="23"/>
        <v>25662.827756614624</v>
      </c>
      <c r="BP50" s="40">
        <f t="shared" ca="1" si="23"/>
        <v>26134.693720683397</v>
      </c>
      <c r="BQ50" s="40">
        <f t="shared" ca="1" si="24"/>
        <v>26602.548824057587</v>
      </c>
      <c r="BR50" s="40">
        <f t="shared" ca="1" si="24"/>
        <v>27066.427159053099</v>
      </c>
    </row>
    <row r="51" spans="2:70" ht="25" customHeight="1" outlineLevel="1">
      <c r="B51" s="23" t="str">
        <f>B39</f>
        <v>FLTE 400GB</v>
      </c>
      <c r="C51" s="40">
        <f t="shared" si="25"/>
        <v>0</v>
      </c>
      <c r="D51" s="40">
        <f t="shared" si="25"/>
        <v>0</v>
      </c>
      <c r="E51" s="40">
        <f t="shared" si="23"/>
        <v>0</v>
      </c>
      <c r="F51" s="40">
        <f t="shared" si="23"/>
        <v>0</v>
      </c>
      <c r="G51" s="40">
        <f t="shared" si="23"/>
        <v>0</v>
      </c>
      <c r="H51" s="40">
        <f t="shared" si="23"/>
        <v>0</v>
      </c>
      <c r="I51" s="40">
        <f t="shared" si="23"/>
        <v>0</v>
      </c>
      <c r="J51" s="40">
        <f t="shared" si="23"/>
        <v>0</v>
      </c>
      <c r="K51" s="40">
        <f t="shared" ca="1" si="23"/>
        <v>67</v>
      </c>
      <c r="L51" s="40">
        <f t="shared" ca="1" si="23"/>
        <v>135.43050000000002</v>
      </c>
      <c r="M51" s="40">
        <f t="shared" ca="1" si="23"/>
        <v>206.27934075000005</v>
      </c>
      <c r="N51" s="40">
        <f t="shared" ca="1" si="23"/>
        <v>280.52596635362505</v>
      </c>
      <c r="O51" s="40">
        <f t="shared" ca="1" si="23"/>
        <v>359.14149563961928</v>
      </c>
      <c r="P51" s="40">
        <f t="shared" ca="1" si="23"/>
        <v>442.08879292668252</v>
      </c>
      <c r="Q51" s="40">
        <f t="shared" ca="1" si="23"/>
        <v>531.33103818680581</v>
      </c>
      <c r="R51" s="40">
        <f t="shared" ca="1" si="23"/>
        <v>628.81472436221793</v>
      </c>
      <c r="S51" s="40">
        <f t="shared" ca="1" si="23"/>
        <v>734.46979920513911</v>
      </c>
      <c r="T51" s="40">
        <f t="shared" ca="1" si="23"/>
        <v>851.22680591189544</v>
      </c>
      <c r="U51" s="40">
        <f t="shared" ca="1" si="23"/>
        <v>979.99137806164435</v>
      </c>
      <c r="V51" s="40">
        <f t="shared" ca="1" si="23"/>
        <v>1122.6614513481204</v>
      </c>
      <c r="W51" s="40">
        <f t="shared" ca="1" si="23"/>
        <v>1280.1188290116615</v>
      </c>
      <c r="X51" s="40">
        <f t="shared" ca="1" si="23"/>
        <v>1453.2378189650624</v>
      </c>
      <c r="Y51" s="40">
        <f t="shared" ca="1" si="23"/>
        <v>1641.8852975038594</v>
      </c>
      <c r="Z51" s="40">
        <f t="shared" ca="1" si="23"/>
        <v>1846.9292724750765</v>
      </c>
      <c r="AA51" s="40">
        <f t="shared" ca="1" si="23"/>
        <v>2067.2303736590384</v>
      </c>
      <c r="AB51" s="40">
        <f t="shared" ca="1" si="23"/>
        <v>2301.6589154829367</v>
      </c>
      <c r="AC51" s="40">
        <f t="shared" ca="1" si="23"/>
        <v>2548.0948147013319</v>
      </c>
      <c r="AD51" s="40">
        <f t="shared" ca="1" si="23"/>
        <v>2805.4360087763707</v>
      </c>
      <c r="AE51" s="40">
        <f t="shared" ca="1" si="23"/>
        <v>3072.5898027017715</v>
      </c>
      <c r="AF51" s="40">
        <f t="shared" ca="1" si="23"/>
        <v>3347.4727893788063</v>
      </c>
      <c r="AG51" s="40">
        <f t="shared" ca="1" si="23"/>
        <v>3628.0192706690864</v>
      </c>
      <c r="AH51" s="40">
        <f t="shared" ca="1" si="23"/>
        <v>3913.1811068683992</v>
      </c>
      <c r="AI51" s="40">
        <f t="shared" ca="1" si="23"/>
        <v>4201.9190674600177</v>
      </c>
      <c r="AJ51" s="40">
        <f t="shared" ca="1" si="23"/>
        <v>4493.2027553866074</v>
      </c>
      <c r="AK51" s="40">
        <f t="shared" ca="1" si="23"/>
        <v>4785.0105319658214</v>
      </c>
      <c r="AL51" s="40">
        <f t="shared" ca="1" si="23"/>
        <v>5077.3379424441118</v>
      </c>
      <c r="AM51" s="40">
        <f t="shared" ca="1" si="23"/>
        <v>5370.1805699333372</v>
      </c>
      <c r="AN51" s="40">
        <f t="shared" ca="1" si="23"/>
        <v>5662.5340350889037</v>
      </c>
      <c r="AO51" s="40">
        <f t="shared" ca="1" si="23"/>
        <v>5953.4024957906477</v>
      </c>
      <c r="AP51" s="40">
        <f t="shared" ca="1" si="23"/>
        <v>6243.7985745764272</v>
      </c>
      <c r="AQ51" s="40">
        <f t="shared" ca="1" si="23"/>
        <v>6531.7262866925275</v>
      </c>
      <c r="AR51" s="40">
        <f t="shared" ca="1" si="23"/>
        <v>6818.2066132556411</v>
      </c>
      <c r="AS51" s="40">
        <f t="shared" ca="1" si="23"/>
        <v>7103.2518570429684</v>
      </c>
      <c r="AT51" s="40">
        <f t="shared" ca="1" si="23"/>
        <v>7385.8742162581029</v>
      </c>
      <c r="AU51" s="40">
        <f t="shared" ca="1" si="23"/>
        <v>7667.0942854199093</v>
      </c>
      <c r="AV51" s="40">
        <f t="shared" ca="1" si="23"/>
        <v>7945.92398399384</v>
      </c>
      <c r="AW51" s="40">
        <f t="shared" ca="1" si="23"/>
        <v>8222.3836301298925</v>
      </c>
      <c r="AX51" s="40">
        <f t="shared" ca="1" si="23"/>
        <v>8496.4933692737868</v>
      </c>
      <c r="AY51" s="40">
        <f t="shared" ca="1" si="23"/>
        <v>8768.2731756349585</v>
      </c>
      <c r="AZ51" s="40">
        <f t="shared" ca="1" si="23"/>
        <v>9038.7428536420612</v>
      </c>
      <c r="BA51" s="40">
        <f t="shared" ca="1" si="23"/>
        <v>9306.9135393861034</v>
      </c>
      <c r="BB51" s="40">
        <f t="shared" ca="1" si="23"/>
        <v>9572.8047743013212</v>
      </c>
      <c r="BC51" s="40">
        <f t="shared" ca="1" si="23"/>
        <v>9836.4359337197602</v>
      </c>
      <c r="BD51" s="40">
        <f t="shared" ca="1" si="23"/>
        <v>10097.826228283142</v>
      </c>
      <c r="BE51" s="40">
        <f t="shared" ca="1" si="23"/>
        <v>10356.994705342737</v>
      </c>
      <c r="BF51" s="40">
        <f t="shared" ca="1" si="23"/>
        <v>10613.960250347323</v>
      </c>
      <c r="BG51" s="40">
        <f t="shared" ca="1" si="23"/>
        <v>10868.741588219373</v>
      </c>
      <c r="BH51" s="40">
        <f t="shared" ca="1" si="23"/>
        <v>11121.357284719508</v>
      </c>
      <c r="BI51" s="40">
        <f t="shared" ca="1" si="23"/>
        <v>11371.825747799392</v>
      </c>
      <c r="BJ51" s="40">
        <f t="shared" ca="1" si="23"/>
        <v>11620.165228943097</v>
      </c>
      <c r="BK51" s="40">
        <f t="shared" ca="1" si="23"/>
        <v>11866.39382449708</v>
      </c>
      <c r="BL51" s="40">
        <f t="shared" ca="1" si="23"/>
        <v>12110.529476988853</v>
      </c>
      <c r="BM51" s="40">
        <f t="shared" ca="1" si="23"/>
        <v>12352.589976434447</v>
      </c>
      <c r="BN51" s="40">
        <f t="shared" ca="1" si="23"/>
        <v>12592.592961634753</v>
      </c>
      <c r="BO51" s="40">
        <f t="shared" ca="1" si="23"/>
        <v>12830.555921460857</v>
      </c>
      <c r="BP51" s="40">
        <f t="shared" ref="BP51" ca="1" si="26">BP15+BP21-BP39-BP45</f>
        <v>13066.496196128439</v>
      </c>
      <c r="BQ51" s="40">
        <f t="shared" ca="1" si="24"/>
        <v>13300.430978461347</v>
      </c>
      <c r="BR51" s="40">
        <f t="shared" ca="1" si="24"/>
        <v>13532.377315144426</v>
      </c>
    </row>
    <row r="52" spans="2:70" ht="25" customHeight="1" outlineLevel="1">
      <c r="B52" s="23" t="str">
        <f>B40</f>
        <v>Package 5</v>
      </c>
      <c r="C52" s="40">
        <f t="shared" si="25"/>
        <v>0</v>
      </c>
      <c r="D52" s="40">
        <f t="shared" si="25"/>
        <v>0</v>
      </c>
      <c r="E52" s="40">
        <f t="shared" si="25"/>
        <v>0</v>
      </c>
      <c r="F52" s="40">
        <f t="shared" si="25"/>
        <v>0</v>
      </c>
      <c r="G52" s="40">
        <f t="shared" si="25"/>
        <v>0</v>
      </c>
      <c r="H52" s="40">
        <f t="shared" si="25"/>
        <v>0</v>
      </c>
      <c r="I52" s="40">
        <f t="shared" si="25"/>
        <v>0</v>
      </c>
      <c r="J52" s="40">
        <f t="shared" si="25"/>
        <v>0</v>
      </c>
      <c r="K52" s="40">
        <f t="shared" ca="1" si="25"/>
        <v>0</v>
      </c>
      <c r="L52" s="40">
        <f t="shared" ca="1" si="25"/>
        <v>0</v>
      </c>
      <c r="M52" s="40">
        <f t="shared" ca="1" si="25"/>
        <v>0</v>
      </c>
      <c r="N52" s="40">
        <f t="shared" ca="1" si="25"/>
        <v>0</v>
      </c>
      <c r="O52" s="40">
        <f t="shared" ca="1" si="25"/>
        <v>0</v>
      </c>
      <c r="P52" s="40">
        <f t="shared" ca="1" si="25"/>
        <v>0</v>
      </c>
      <c r="Q52" s="40">
        <f t="shared" ca="1" si="25"/>
        <v>0</v>
      </c>
      <c r="R52" s="40">
        <f t="shared" ca="1" si="25"/>
        <v>0</v>
      </c>
      <c r="S52" s="40">
        <f t="shared" ref="S52:BP52" ca="1" si="27">S16+S22-S40-S46</f>
        <v>0</v>
      </c>
      <c r="T52" s="40">
        <f t="shared" ca="1" si="27"/>
        <v>0</v>
      </c>
      <c r="U52" s="40">
        <f t="shared" ca="1" si="27"/>
        <v>0</v>
      </c>
      <c r="V52" s="40">
        <f t="shared" ca="1" si="27"/>
        <v>0</v>
      </c>
      <c r="W52" s="40">
        <f t="shared" ca="1" si="27"/>
        <v>0</v>
      </c>
      <c r="X52" s="40">
        <f t="shared" ca="1" si="27"/>
        <v>0</v>
      </c>
      <c r="Y52" s="40">
        <f t="shared" ca="1" si="27"/>
        <v>0</v>
      </c>
      <c r="Z52" s="40">
        <f t="shared" ca="1" si="27"/>
        <v>0</v>
      </c>
      <c r="AA52" s="40">
        <f t="shared" ca="1" si="27"/>
        <v>0</v>
      </c>
      <c r="AB52" s="40">
        <f t="shared" ca="1" si="27"/>
        <v>0</v>
      </c>
      <c r="AC52" s="40">
        <f t="shared" ca="1" si="27"/>
        <v>0</v>
      </c>
      <c r="AD52" s="40">
        <f t="shared" ca="1" si="27"/>
        <v>0</v>
      </c>
      <c r="AE52" s="40">
        <f t="shared" ca="1" si="27"/>
        <v>0</v>
      </c>
      <c r="AF52" s="40">
        <f t="shared" ca="1" si="27"/>
        <v>0</v>
      </c>
      <c r="AG52" s="40">
        <f t="shared" ca="1" si="27"/>
        <v>0</v>
      </c>
      <c r="AH52" s="40">
        <f t="shared" ca="1" si="27"/>
        <v>0</v>
      </c>
      <c r="AI52" s="40">
        <f t="shared" ca="1" si="27"/>
        <v>0</v>
      </c>
      <c r="AJ52" s="40">
        <f t="shared" ca="1" si="27"/>
        <v>0</v>
      </c>
      <c r="AK52" s="40">
        <f t="shared" ca="1" si="27"/>
        <v>0</v>
      </c>
      <c r="AL52" s="40">
        <f t="shared" ca="1" si="27"/>
        <v>0</v>
      </c>
      <c r="AM52" s="40">
        <f t="shared" ca="1" si="27"/>
        <v>0</v>
      </c>
      <c r="AN52" s="40">
        <f t="shared" ca="1" si="27"/>
        <v>0</v>
      </c>
      <c r="AO52" s="40">
        <f t="shared" ca="1" si="27"/>
        <v>0</v>
      </c>
      <c r="AP52" s="40">
        <f t="shared" ca="1" si="27"/>
        <v>0</v>
      </c>
      <c r="AQ52" s="40">
        <f t="shared" ca="1" si="27"/>
        <v>0</v>
      </c>
      <c r="AR52" s="40">
        <f t="shared" ca="1" si="27"/>
        <v>0</v>
      </c>
      <c r="AS52" s="40">
        <f t="shared" ca="1" si="27"/>
        <v>0</v>
      </c>
      <c r="AT52" s="40">
        <f t="shared" ca="1" si="27"/>
        <v>0</v>
      </c>
      <c r="AU52" s="40">
        <f t="shared" ca="1" si="27"/>
        <v>0</v>
      </c>
      <c r="AV52" s="40">
        <f t="shared" ca="1" si="27"/>
        <v>0</v>
      </c>
      <c r="AW52" s="40">
        <f t="shared" ca="1" si="27"/>
        <v>0</v>
      </c>
      <c r="AX52" s="40">
        <f t="shared" ca="1" si="27"/>
        <v>0</v>
      </c>
      <c r="AY52" s="40">
        <f t="shared" ca="1" si="27"/>
        <v>0</v>
      </c>
      <c r="AZ52" s="40">
        <f t="shared" ca="1" si="27"/>
        <v>0</v>
      </c>
      <c r="BA52" s="40">
        <f t="shared" ca="1" si="27"/>
        <v>0</v>
      </c>
      <c r="BB52" s="40">
        <f t="shared" ca="1" si="27"/>
        <v>0</v>
      </c>
      <c r="BC52" s="40">
        <f t="shared" ca="1" si="27"/>
        <v>0</v>
      </c>
      <c r="BD52" s="40">
        <f t="shared" ca="1" si="27"/>
        <v>0</v>
      </c>
      <c r="BE52" s="40">
        <f t="shared" ca="1" si="27"/>
        <v>0</v>
      </c>
      <c r="BF52" s="40">
        <f t="shared" ca="1" si="27"/>
        <v>0</v>
      </c>
      <c r="BG52" s="40">
        <f t="shared" ca="1" si="27"/>
        <v>0</v>
      </c>
      <c r="BH52" s="40">
        <f t="shared" ca="1" si="27"/>
        <v>0</v>
      </c>
      <c r="BI52" s="40">
        <f t="shared" ca="1" si="27"/>
        <v>0</v>
      </c>
      <c r="BJ52" s="40">
        <f t="shared" ca="1" si="27"/>
        <v>0</v>
      </c>
      <c r="BK52" s="40">
        <f t="shared" ca="1" si="27"/>
        <v>0</v>
      </c>
      <c r="BL52" s="40">
        <f t="shared" ca="1" si="27"/>
        <v>0</v>
      </c>
      <c r="BM52" s="40">
        <f t="shared" ca="1" si="27"/>
        <v>0</v>
      </c>
      <c r="BN52" s="40">
        <f t="shared" ca="1" si="27"/>
        <v>0</v>
      </c>
      <c r="BO52" s="40">
        <f t="shared" ca="1" si="27"/>
        <v>0</v>
      </c>
      <c r="BP52" s="40">
        <f t="shared" ca="1" si="27"/>
        <v>0</v>
      </c>
      <c r="BQ52" s="40">
        <f t="shared" ca="1" si="24"/>
        <v>0</v>
      </c>
      <c r="BR52" s="40">
        <f t="shared" ca="1" si="24"/>
        <v>0</v>
      </c>
    </row>
    <row r="53" spans="2:70" ht="25" customHeight="1">
      <c r="B53" s="151" t="s">
        <v>385</v>
      </c>
      <c r="C53" s="154">
        <f>SUM(C54:C58)</f>
        <v>0</v>
      </c>
      <c r="D53" s="154">
        <f t="shared" ref="D53:BO53" si="28">SUM(D54:D58)</f>
        <v>0</v>
      </c>
      <c r="E53" s="154">
        <f t="shared" si="28"/>
        <v>0</v>
      </c>
      <c r="F53" s="154">
        <f t="shared" si="28"/>
        <v>0</v>
      </c>
      <c r="G53" s="154">
        <f t="shared" si="28"/>
        <v>0</v>
      </c>
      <c r="H53" s="154">
        <f t="shared" si="28"/>
        <v>0</v>
      </c>
      <c r="I53" s="154">
        <f t="shared" si="28"/>
        <v>0</v>
      </c>
      <c r="J53" s="154">
        <f t="shared" si="28"/>
        <v>0</v>
      </c>
      <c r="K53" s="154">
        <f t="shared" ca="1" si="28"/>
        <v>10.66</v>
      </c>
      <c r="L53" s="154">
        <f t="shared" ca="1" si="28"/>
        <v>21.619389999999999</v>
      </c>
      <c r="M53" s="154">
        <f t="shared" ca="1" si="28"/>
        <v>32.965625185000007</v>
      </c>
      <c r="N53" s="154">
        <f t="shared" ca="1" si="28"/>
        <v>44.835417370927502</v>
      </c>
      <c r="O53" s="154">
        <f t="shared" ca="1" si="28"/>
        <v>57.344316323274619</v>
      </c>
      <c r="P53" s="154">
        <f t="shared" ca="1" si="28"/>
        <v>70.666889634526797</v>
      </c>
      <c r="Q53" s="154">
        <f t="shared" ca="1" si="28"/>
        <v>84.976221072633322</v>
      </c>
      <c r="R53" s="154">
        <f t="shared" ca="1" si="28"/>
        <v>100.51392319351595</v>
      </c>
      <c r="S53" s="154">
        <f t="shared" ca="1" si="28"/>
        <v>117.48955484637105</v>
      </c>
      <c r="T53" s="154">
        <f t="shared" ca="1" si="28"/>
        <v>136.17089363017692</v>
      </c>
      <c r="U53" s="154">
        <f t="shared" ca="1" si="28"/>
        <v>156.79344103432041</v>
      </c>
      <c r="V53" s="154">
        <f t="shared" ca="1" si="28"/>
        <v>179.61069678552872</v>
      </c>
      <c r="W53" s="154">
        <f t="shared" ca="1" si="28"/>
        <v>204.7840058628517</v>
      </c>
      <c r="X53" s="154">
        <f t="shared" ca="1" si="28"/>
        <v>232.45334181301746</v>
      </c>
      <c r="Y53" s="154">
        <f t="shared" ca="1" si="28"/>
        <v>262.68748840760685</v>
      </c>
      <c r="Z53" s="154">
        <f t="shared" ca="1" si="28"/>
        <v>295.44464475614222</v>
      </c>
      <c r="AA53" s="154">
        <f t="shared" ca="1" si="28"/>
        <v>330.64336527571504</v>
      </c>
      <c r="AB53" s="154">
        <f t="shared" ca="1" si="28"/>
        <v>368.09289667087148</v>
      </c>
      <c r="AC53" s="154">
        <f t="shared" ca="1" si="28"/>
        <v>407.57410704916902</v>
      </c>
      <c r="AD53" s="154">
        <f t="shared" ca="1" si="28"/>
        <v>448.81972713925109</v>
      </c>
      <c r="AE53" s="154">
        <f t="shared" ca="1" si="28"/>
        <v>491.56475945856744</v>
      </c>
      <c r="AF53" s="154">
        <f t="shared" ca="1" si="28"/>
        <v>535.53645900316974</v>
      </c>
      <c r="AG53" s="154">
        <f t="shared" ca="1" si="28"/>
        <v>580.47439910164269</v>
      </c>
      <c r="AH53" s="154">
        <f t="shared" ca="1" si="28"/>
        <v>626.13036670927875</v>
      </c>
      <c r="AI53" s="154">
        <f t="shared" ca="1" si="28"/>
        <v>672.32825859224988</v>
      </c>
      <c r="AJ53" s="154">
        <f t="shared" ca="1" si="28"/>
        <v>718.87346839421582</v>
      </c>
      <c r="AK53" s="154">
        <f t="shared" ca="1" si="28"/>
        <v>765.62304391286511</v>
      </c>
      <c r="AL53" s="154">
        <f t="shared" ca="1" si="28"/>
        <v>812.45524803960575</v>
      </c>
      <c r="AM53" s="154">
        <f t="shared" ca="1" si="28"/>
        <v>859.29937843126902</v>
      </c>
      <c r="AN53" s="154">
        <f t="shared" ca="1" si="28"/>
        <v>906.0453337146032</v>
      </c>
      <c r="AO53" s="154">
        <f t="shared" ca="1" si="28"/>
        <v>952.63394837802912</v>
      </c>
      <c r="AP53" s="154">
        <f t="shared" ca="1" si="28"/>
        <v>999.02655981681596</v>
      </c>
      <c r="AQ53" s="154">
        <f t="shared" ca="1" si="28"/>
        <v>1045.1648340583729</v>
      </c>
      <c r="AR53" s="154">
        <f t="shared" ca="1" si="28"/>
        <v>1091.0309329688766</v>
      </c>
      <c r="AS53" s="154">
        <f t="shared" ca="1" si="28"/>
        <v>1136.6171700386412</v>
      </c>
      <c r="AT53" s="154">
        <f t="shared" ca="1" si="28"/>
        <v>1181.8859240933127</v>
      </c>
      <c r="AU53" s="154">
        <f t="shared" ca="1" si="28"/>
        <v>1226.8298937385198</v>
      </c>
      <c r="AV53" s="154">
        <f t="shared" ca="1" si="28"/>
        <v>1271.4418396417423</v>
      </c>
      <c r="AW53" s="154">
        <f t="shared" ca="1" si="28"/>
        <v>1315.7045840047872</v>
      </c>
      <c r="AX53" s="154">
        <f t="shared" ca="1" si="28"/>
        <v>1359.6210950407467</v>
      </c>
      <c r="AY53" s="154">
        <f t="shared" ca="1" si="28"/>
        <v>1403.1743157329004</v>
      </c>
      <c r="AZ53" s="154">
        <f t="shared" ca="1" si="28"/>
        <v>1446.3873340491707</v>
      </c>
      <c r="BA53" s="154">
        <f t="shared" ca="1" si="28"/>
        <v>1489.2430417097528</v>
      </c>
      <c r="BB53" s="154">
        <f t="shared" ca="1" si="28"/>
        <v>1531.7544758552199</v>
      </c>
      <c r="BC53" s="154">
        <f t="shared" ca="1" si="28"/>
        <v>1573.9045628104504</v>
      </c>
      <c r="BD53" s="154">
        <f t="shared" ca="1" si="28"/>
        <v>1615.7163740265614</v>
      </c>
      <c r="BE53" s="154">
        <f t="shared" ca="1" si="28"/>
        <v>1657.1727848473358</v>
      </c>
      <c r="BF53" s="154">
        <f t="shared" ca="1" si="28"/>
        <v>1698.2768161761335</v>
      </c>
      <c r="BG53" s="154">
        <f t="shared" ca="1" si="28"/>
        <v>1739.0314632386367</v>
      </c>
      <c r="BH53" s="154">
        <f t="shared" ca="1" si="28"/>
        <v>1779.4396958011082</v>
      </c>
      <c r="BI53" s="154">
        <f t="shared" ca="1" si="28"/>
        <v>1819.5144583867987</v>
      </c>
      <c r="BJ53" s="154">
        <f t="shared" ca="1" si="28"/>
        <v>1859.2485854905108</v>
      </c>
      <c r="BK53" s="154">
        <f t="shared" ca="1" si="28"/>
        <v>1898.6449725138409</v>
      </c>
      <c r="BL53" s="154">
        <f t="shared" ca="1" si="28"/>
        <v>1937.7064902474735</v>
      </c>
      <c r="BM53" s="154">
        <f t="shared" ca="1" si="28"/>
        <v>1976.4359850803703</v>
      </c>
      <c r="BN53" s="154">
        <f t="shared" ca="1" si="28"/>
        <v>2014.8362792071869</v>
      </c>
      <c r="BO53" s="154">
        <f t="shared" ca="1" si="28"/>
        <v>2052.9101708339258</v>
      </c>
      <c r="BP53" s="154">
        <f t="shared" ref="BP53:BR53" ca="1" si="29">SUM(BP54:BP58)</f>
        <v>2090.6604343818376</v>
      </c>
      <c r="BQ53" s="154">
        <f t="shared" ca="1" si="29"/>
        <v>2128.0898206895922</v>
      </c>
      <c r="BR53" s="155">
        <f t="shared" ca="1" si="29"/>
        <v>2165.2010572137306</v>
      </c>
    </row>
    <row r="54" spans="2:70" ht="25" customHeight="1" outlineLevel="1">
      <c r="B54" s="23" t="str">
        <f>B42</f>
        <v>FLTE 40GB</v>
      </c>
      <c r="C54" s="40">
        <f>C48*'MVLP INPUT FLTE'!$M40</f>
        <v>0</v>
      </c>
      <c r="D54" s="40">
        <f>D48*'MVLP INPUT FLTE'!$M40</f>
        <v>0</v>
      </c>
      <c r="E54" s="40">
        <f>E48*'MVLP INPUT FLTE'!$M40</f>
        <v>0</v>
      </c>
      <c r="F54" s="40">
        <f>F48*'MVLP INPUT FLTE'!$M40</f>
        <v>0</v>
      </c>
      <c r="G54" s="40">
        <f>G48*'MVLP INPUT FLTE'!$M40</f>
        <v>0</v>
      </c>
      <c r="H54" s="40">
        <f>H48*'MVLP INPUT FLTE'!$M40</f>
        <v>0</v>
      </c>
      <c r="I54" s="40">
        <f>I48*'MVLP INPUT FLTE'!$M40</f>
        <v>0</v>
      </c>
      <c r="J54" s="40">
        <f>J48*'MVLP INPUT FLTE'!$M40</f>
        <v>0</v>
      </c>
      <c r="K54" s="40">
        <f ca="1">K48*'MVLP INPUT FLTE'!$M40</f>
        <v>6.66</v>
      </c>
      <c r="L54" s="40">
        <f ca="1">L48*'MVLP INPUT FLTE'!$M40</f>
        <v>13.513389999999999</v>
      </c>
      <c r="M54" s="40">
        <f ca="1">M48*'MVLP INPUT FLTE'!$M40</f>
        <v>20.608526185000002</v>
      </c>
      <c r="N54" s="40">
        <f ca="1">N48*'MVLP INPUT FLTE'!$M40</f>
        <v>28.023353712427504</v>
      </c>
      <c r="O54" s="40">
        <f ca="1">O48*'MVLP INPUT FLTE'!$M40</f>
        <v>35.835155205871864</v>
      </c>
      <c r="P54" s="40">
        <f ca="1">P48*'MVLP INPUT FLTE'!$M40</f>
        <v>44.16055638662197</v>
      </c>
      <c r="Q54" s="40">
        <f ca="1">Q48*'MVLP INPUT FLTE'!$M40</f>
        <v>53.105191657335681</v>
      </c>
      <c r="R54" s="40">
        <f ca="1">R48*'MVLP INPUT FLTE'!$M40</f>
        <v>62.813797528248337</v>
      </c>
      <c r="S54" s="40">
        <f ca="1">S48*'MVLP INPUT FLTE'!$M40</f>
        <v>73.429880249258218</v>
      </c>
      <c r="T54" s="40">
        <f ca="1">T48*'MVLP INPUT FLTE'!$M40</f>
        <v>85.105726267139531</v>
      </c>
      <c r="U54" s="40">
        <f ca="1">U48*'MVLP INPUT FLTE'!$M40</f>
        <v>98.002327593868856</v>
      </c>
      <c r="V54" s="40">
        <f ca="1">V48*'MVLP INPUT FLTE'!$M40</f>
        <v>112.25930780932099</v>
      </c>
      <c r="W54" s="40">
        <f ca="1">W48*'MVLP INPUT FLTE'!$M40</f>
        <v>127.98510369294176</v>
      </c>
      <c r="X54" s="40">
        <f ca="1">X48*'MVLP INPUT FLTE'!$M40</f>
        <v>145.27723031155176</v>
      </c>
      <c r="Y54" s="40">
        <f ca="1">Y48*'MVLP INPUT FLTE'!$M40</f>
        <v>164.17237385390359</v>
      </c>
      <c r="Z54" s="40">
        <f ca="1">Z48*'MVLP INPUT FLTE'!$M40</f>
        <v>184.64690867614544</v>
      </c>
      <c r="AA54" s="40">
        <f ca="1">AA48*'MVLP INPUT FLTE'!$M40</f>
        <v>206.64740995239819</v>
      </c>
      <c r="AB54" s="40">
        <f ca="1">AB48*'MVLP INPUT FLTE'!$M40</f>
        <v>230.05090696780283</v>
      </c>
      <c r="AC54" s="40">
        <f ca="1">AC48*'MVLP INPUT FLTE'!$M40</f>
        <v>254.7254742585765</v>
      </c>
      <c r="AD54" s="40">
        <f ca="1">AD48*'MVLP INPUT FLTE'!$M40</f>
        <v>280.51030772737863</v>
      </c>
      <c r="AE54" s="40">
        <f ca="1">AE48*'MVLP INPUT FLTE'!$M40</f>
        <v>307.22597011169586</v>
      </c>
      <c r="AF54" s="40">
        <f ca="1">AF48*'MVLP INPUT FLTE'!$M40</f>
        <v>334.70454936574646</v>
      </c>
      <c r="AG54" s="40">
        <f ca="1">AG48*'MVLP INPUT FLTE'!$M40</f>
        <v>362.78956069613764</v>
      </c>
      <c r="AH54" s="40">
        <f ca="1">AH48*'MVLP INPUT FLTE'!$M40</f>
        <v>391.3258494302205</v>
      </c>
      <c r="AI54" s="40">
        <f ca="1">AI48*'MVLP INPUT FLTE'!$M40</f>
        <v>420.19957971006357</v>
      </c>
      <c r="AJ54" s="40">
        <f ca="1">AJ48*'MVLP INPUT FLTE'!$M40</f>
        <v>449.28788328252807</v>
      </c>
      <c r="AK54" s="40">
        <f ca="1">AK48*'MVLP INPUT FLTE'!$M40</f>
        <v>478.50893627462665</v>
      </c>
      <c r="AL54" s="40">
        <f ca="1">AL48*'MVLP INPUT FLTE'!$M40</f>
        <v>507.7816103162923</v>
      </c>
      <c r="AM54" s="40">
        <f ca="1">AM48*'MVLP INPUT FLTE'!$M40</f>
        <v>537.05546662860377</v>
      </c>
      <c r="AN54" s="40">
        <f ca="1">AN48*'MVLP INPUT FLTE'!$M40</f>
        <v>566.27049516226066</v>
      </c>
      <c r="AO54" s="40">
        <f ca="1">AO48*'MVLP INPUT FLTE'!$M40</f>
        <v>595.38719595338148</v>
      </c>
      <c r="AP54" s="40">
        <f ca="1">AP48*'MVLP INPUT FLTE'!$M40</f>
        <v>624.37640478777769</v>
      </c>
      <c r="AQ54" s="40">
        <f ca="1">AQ48*'MVLP INPUT FLTE'!$M40</f>
        <v>653.21920534708158</v>
      </c>
      <c r="AR54" s="40">
        <f ca="1">AR48*'MVLP INPUT FLTE'!$M40</f>
        <v>681.88684210163149</v>
      </c>
      <c r="AS54" s="40">
        <f ca="1">AS48*'MVLP INPUT FLTE'!$M40</f>
        <v>710.37080394376756</v>
      </c>
      <c r="AT54" s="40">
        <f ca="1">AT48*'MVLP INPUT FLTE'!$M40</f>
        <v>738.66265211024552</v>
      </c>
      <c r="AU54" s="40">
        <f ca="1">AU48*'MVLP INPUT FLTE'!$M40</f>
        <v>766.75401956730843</v>
      </c>
      <c r="AV54" s="40">
        <f ca="1">AV48*'MVLP INPUT FLTE'!$M40</f>
        <v>794.63661040098623</v>
      </c>
      <c r="AW54" s="40">
        <f ca="1">AW48*'MVLP INPUT FLTE'!$M40</f>
        <v>822.30219921257788</v>
      </c>
      <c r="AX54" s="40">
        <f ca="1">AX48*'MVLP INPUT FLTE'!$M40</f>
        <v>849.75263051927095</v>
      </c>
      <c r="AY54" s="40">
        <f ca="1">AY48*'MVLP INPUT FLTE'!$M40</f>
        <v>876.97973315985712</v>
      </c>
      <c r="AZ54" s="40">
        <f ca="1">AZ48*'MVLP INPUT FLTE'!$M40</f>
        <v>903.98540542799833</v>
      </c>
      <c r="BA54" s="40">
        <f ca="1">BA48*'MVLP INPUT FLTE'!$M40</f>
        <v>930.7715294818604</v>
      </c>
      <c r="BB54" s="40">
        <f ca="1">BB48*'MVLP INPUT FLTE'!$M40</f>
        <v>957.33997148126457</v>
      </c>
      <c r="BC54" s="40">
        <f ca="1">BC48*'MVLP INPUT FLTE'!$M40</f>
        <v>983.68258172367382</v>
      </c>
      <c r="BD54" s="40">
        <f ca="1">BD48*'MVLP INPUT FLTE'!$M40</f>
        <v>1009.8112797790226</v>
      </c>
      <c r="BE54" s="40">
        <f ca="1">BE48*'MVLP INPUT FLTE'!$M40</f>
        <v>1035.7178839009009</v>
      </c>
      <c r="BF54" s="40">
        <f ca="1">BF48*'MVLP INPUT FLTE'!$M40</f>
        <v>1061.4042818877433</v>
      </c>
      <c r="BG54" s="40">
        <f ca="1">BG48*'MVLP INPUT FLTE'!$M40</f>
        <v>1086.8723454916976</v>
      </c>
      <c r="BH54" s="40">
        <f ca="1">BH48*'MVLP INPUT FLTE'!$M40</f>
        <v>1112.123930555018</v>
      </c>
      <c r="BI54" s="40">
        <f ca="1">BI48*'MVLP INPUT FLTE'!$M40</f>
        <v>1137.1708771453004</v>
      </c>
      <c r="BJ54" s="40">
        <f ca="1">BJ48*'MVLP INPUT FLTE'!$M40</f>
        <v>1162.0049246895653</v>
      </c>
      <c r="BK54" s="40">
        <f ca="1">BK48*'MVLP INPUT FLTE'!$M40</f>
        <v>1186.6278828297038</v>
      </c>
      <c r="BL54" s="40">
        <f ca="1">BL48*'MVLP INPUT FLTE'!$M40</f>
        <v>1211.0415458256514</v>
      </c>
      <c r="BM54" s="40">
        <f ca="1">BM48*'MVLP INPUT FLTE'!$M40</f>
        <v>1235.2476926861334</v>
      </c>
      <c r="BN54" s="40">
        <f ca="1">BN48*'MVLP INPUT FLTE'!$M40</f>
        <v>1259.2480872983012</v>
      </c>
      <c r="BO54" s="40">
        <f ca="1">BO48*'MVLP INPUT FLTE'!$M40</f>
        <v>1283.0444785562656</v>
      </c>
      <c r="BP54" s="40">
        <f ca="1">BP48*'MVLP INPUT FLTE'!$M40</f>
        <v>1306.6386004885376</v>
      </c>
      <c r="BQ54" s="40">
        <f ca="1">BQ48*'MVLP INPUT FLTE'!$M40</f>
        <v>1330.0321723843851</v>
      </c>
      <c r="BR54" s="40">
        <f ca="1">BR48*'MVLP INPUT FLTE'!$M40</f>
        <v>1353.2268989191177</v>
      </c>
    </row>
    <row r="55" spans="2:70" ht="25" customHeight="1" outlineLevel="1">
      <c r="B55" s="23" t="str">
        <f>B43</f>
        <v>FLTE 100GB</v>
      </c>
      <c r="C55" s="40">
        <f>C49*'MVLP INPUT FLTE'!$M41</f>
        <v>0</v>
      </c>
      <c r="D55" s="40">
        <f>D49*'MVLP INPUT FLTE'!$M41</f>
        <v>0</v>
      </c>
      <c r="E55" s="40">
        <f>E49*'MVLP INPUT FLTE'!$M41</f>
        <v>0</v>
      </c>
      <c r="F55" s="40">
        <f>F49*'MVLP INPUT FLTE'!$M41</f>
        <v>0</v>
      </c>
      <c r="G55" s="40">
        <f>G49*'MVLP INPUT FLTE'!$M41</f>
        <v>0</v>
      </c>
      <c r="H55" s="40">
        <f>H49*'MVLP INPUT FLTE'!$M41</f>
        <v>0</v>
      </c>
      <c r="I55" s="40">
        <f>I49*'MVLP INPUT FLTE'!$M41</f>
        <v>0</v>
      </c>
      <c r="J55" s="40">
        <f>J49*'MVLP INPUT FLTE'!$M41</f>
        <v>0</v>
      </c>
      <c r="K55" s="40">
        <f ca="1">K49*'MVLP INPUT FLTE'!$M41</f>
        <v>2</v>
      </c>
      <c r="L55" s="40">
        <f ca="1">L49*'MVLP INPUT FLTE'!$M41</f>
        <v>4.0529999999999999</v>
      </c>
      <c r="M55" s="40">
        <f ca="1">M49*'MVLP INPUT FLTE'!$M41</f>
        <v>6.1785495000000008</v>
      </c>
      <c r="N55" s="40">
        <f ca="1">N49*'MVLP INPUT FLTE'!$M41</f>
        <v>8.4060318292500007</v>
      </c>
      <c r="O55" s="40">
        <f ca="1">O49*'MVLP INPUT FLTE'!$M41</f>
        <v>10.754580558701376</v>
      </c>
      <c r="P55" s="40">
        <f ca="1">P49*'MVLP INPUT FLTE'!$M41</f>
        <v>13.253166623952414</v>
      </c>
      <c r="Q55" s="40">
        <f ca="1">Q49*'MVLP INPUT FLTE'!$M41</f>
        <v>15.94051470764882</v>
      </c>
      <c r="R55" s="40">
        <f ca="1">R49*'MVLP INPUT FLTE'!$M41</f>
        <v>18.855020332633806</v>
      </c>
      <c r="S55" s="40">
        <f ca="1">S49*'MVLP INPUT FLTE'!$M41</f>
        <v>22.034752659806415</v>
      </c>
      <c r="T55" s="40">
        <f ca="1">T49*'MVLP INPUT FLTE'!$M41</f>
        <v>25.53745726219806</v>
      </c>
      <c r="U55" s="40">
        <f ca="1">U49*'MVLP INPUT FLTE'!$M41</f>
        <v>29.400388875469375</v>
      </c>
      <c r="V55" s="40">
        <f ca="1">V49*'MVLP INPUT FLTE'!$M41</f>
        <v>33.680485570027884</v>
      </c>
      <c r="W55" s="40">
        <f ca="1">W49*'MVLP INPUT FLTE'!$M41</f>
        <v>38.404201442682648</v>
      </c>
      <c r="X55" s="40">
        <f ca="1">X49*'MVLP INPUT FLTE'!$M41</f>
        <v>43.587765730419839</v>
      </c>
      <c r="Y55" s="40">
        <f ca="1">Y49*'MVLP INPUT FLTE'!$M41</f>
        <v>49.257269721711275</v>
      </c>
      <c r="Z55" s="40">
        <f ca="1">Z49*'MVLP INPUT FLTE'!$M41</f>
        <v>55.398582929076731</v>
      </c>
      <c r="AA55" s="40">
        <f ca="1">AA49*'MVLP INPUT FLTE'!$M41</f>
        <v>61.997694974179581</v>
      </c>
      <c r="AB55" s="40">
        <f ca="1">AB49*'MVLP INPUT FLTE'!$M41</f>
        <v>69.020714566899059</v>
      </c>
      <c r="AC55" s="40">
        <f ca="1">AC49*'MVLP INPUT FLTE'!$M41</f>
        <v>76.424038493080417</v>
      </c>
      <c r="AD55" s="40">
        <f ca="1">AD49*'MVLP INPUT FLTE'!$M41</f>
        <v>84.154434165889214</v>
      </c>
      <c r="AE55" s="40">
        <f ca="1">AE49*'MVLP INPUT FLTE'!$M41</f>
        <v>92.169121475479159</v>
      </c>
      <c r="AF55" s="40">
        <f ca="1">AF49*'MVLP INPUT FLTE'!$M41</f>
        <v>100.41568394293759</v>
      </c>
      <c r="AG55" s="40">
        <f ca="1">AG49*'MVLP INPUT FLTE'!$M41</f>
        <v>108.84215062942263</v>
      </c>
      <c r="AH55" s="40">
        <f ca="1">AH49*'MVLP INPUT FLTE'!$M41</f>
        <v>117.40699234907254</v>
      </c>
      <c r="AI55" s="40">
        <f ca="1">AI49*'MVLP INPUT FLTE'!$M41</f>
        <v>126.06903291410541</v>
      </c>
      <c r="AJ55" s="40">
        <f ca="1">AJ49*'MVLP INPUT FLTE'!$M41</f>
        <v>134.79744613433553</v>
      </c>
      <c r="AK55" s="40">
        <f ca="1">AK49*'MVLP INPUT FLTE'!$M41</f>
        <v>143.56166784219369</v>
      </c>
      <c r="AL55" s="40">
        <f ca="1">AL49*'MVLP INPUT FLTE'!$M41</f>
        <v>152.34139366553504</v>
      </c>
      <c r="AM55" s="40">
        <f ca="1">AM49*'MVLP INPUT FLTE'!$M41</f>
        <v>161.126491819378</v>
      </c>
      <c r="AN55" s="40">
        <f ca="1">AN49*'MVLP INPUT FLTE'!$M41</f>
        <v>169.88691663891328</v>
      </c>
      <c r="AO55" s="40">
        <f ca="1">AO49*'MVLP INPUT FLTE'!$M41</f>
        <v>178.6228778474825</v>
      </c>
      <c r="AP55" s="40">
        <f ca="1">AP49*'MVLP INPUT FLTE'!$M41</f>
        <v>187.32458338577891</v>
      </c>
      <c r="AQ55" s="40">
        <f ca="1">AQ49*'MVLP INPUT FLTE'!$M41</f>
        <v>195.97232442699976</v>
      </c>
      <c r="AR55" s="40">
        <f ca="1">AR49*'MVLP INPUT FLTE'!$M41</f>
        <v>204.57655966937025</v>
      </c>
      <c r="AS55" s="40">
        <f ca="1">AS49*'MVLP INPUT FLTE'!$M41</f>
        <v>213.12765891218064</v>
      </c>
      <c r="AT55" s="40">
        <f ca="1">AT49*'MVLP INPUT FLTE'!$M41</f>
        <v>221.6160738114271</v>
      </c>
      <c r="AU55" s="40">
        <f ca="1">AU49*'MVLP INPUT FLTE'!$M41</f>
        <v>230.04233718402998</v>
      </c>
      <c r="AV55" s="40">
        <f ca="1">AV49*'MVLP INPUT FLTE'!$M41</f>
        <v>238.40697731796573</v>
      </c>
      <c r="AW55" s="40">
        <f ca="1">AW49*'MVLP INPUT FLTE'!$M41</f>
        <v>246.71051801076302</v>
      </c>
      <c r="AX55" s="40">
        <f ca="1">AX49*'MVLP INPUT FLTE'!$M41</f>
        <v>254.94347860767155</v>
      </c>
      <c r="AY55" s="40">
        <f ca="1">AY49*'MVLP INPUT FLTE'!$M41</f>
        <v>263.10645903950632</v>
      </c>
      <c r="AZ55" s="40">
        <f ca="1">AZ49*'MVLP INPUT FLTE'!$M41</f>
        <v>271.21005413767051</v>
      </c>
      <c r="BA55" s="40">
        <f ca="1">BA49*'MVLP INPUT FLTE'!$M41</f>
        <v>279.2447686775003</v>
      </c>
      <c r="BB55" s="40">
        <f ca="1">BB49*'MVLP INPUT FLTE'!$M41</f>
        <v>287.21118814374154</v>
      </c>
      <c r="BC55" s="40">
        <f ca="1">BC49*'MVLP INPUT FLTE'!$M41</f>
        <v>295.10989304451971</v>
      </c>
      <c r="BD55" s="40">
        <f ca="1">BD49*'MVLP INPUT FLTE'!$M41</f>
        <v>302.95145895364129</v>
      </c>
      <c r="BE55" s="40">
        <f ca="1">BE49*'MVLP INPUT FLTE'!$M41</f>
        <v>310.72637155253534</v>
      </c>
      <c r="BF55" s="40">
        <f ca="1">BF49*'MVLP INPUT FLTE'!$M41</f>
        <v>318.43519739433879</v>
      </c>
      <c r="BG55" s="40">
        <f ca="1">BG49*'MVLP INPUT FLTE'!$M41</f>
        <v>326.07849821648688</v>
      </c>
      <c r="BH55" s="40">
        <f ca="1">BH49*'MVLP INPUT FLTE'!$M41</f>
        <v>333.65683098164681</v>
      </c>
      <c r="BI55" s="40">
        <f ca="1">BI49*'MVLP INPUT FLTE'!$M41</f>
        <v>341.17074791830282</v>
      </c>
      <c r="BJ55" s="40">
        <f ca="1">BJ49*'MVLP INPUT FLTE'!$M41</f>
        <v>348.62079656099718</v>
      </c>
      <c r="BK55" s="40">
        <f ca="1">BK49*'MVLP INPUT FLTE'!$M41</f>
        <v>356.00751979022868</v>
      </c>
      <c r="BL55" s="40">
        <f ca="1">BL49*'MVLP INPUT FLTE'!$M41</f>
        <v>363.3314558720117</v>
      </c>
      <c r="BM55" s="40">
        <f ca="1">BM49*'MVLP INPUT FLTE'!$M41</f>
        <v>370.59313849709963</v>
      </c>
      <c r="BN55" s="40">
        <f ca="1">BN49*'MVLP INPUT FLTE'!$M41</f>
        <v>377.79309681987434</v>
      </c>
      <c r="BO55" s="40">
        <f ca="1">BO49*'MVLP INPUT FLTE'!$M41</f>
        <v>384.93185549690543</v>
      </c>
      <c r="BP55" s="40">
        <f ca="1">BP49*'MVLP INPUT FLTE'!$M41</f>
        <v>392.00993472518172</v>
      </c>
      <c r="BQ55" s="40">
        <f ca="1">BQ49*'MVLP INPUT FLTE'!$M41</f>
        <v>399.02785028001767</v>
      </c>
      <c r="BR55" s="40">
        <f ca="1">BR49*'MVLP INPUT FLTE'!$M41</f>
        <v>405.98611355263751</v>
      </c>
    </row>
    <row r="56" spans="2:70" ht="25" customHeight="1" outlineLevel="1">
      <c r="B56" s="23" t="str">
        <f>B44</f>
        <v>FLTE 200GB</v>
      </c>
      <c r="C56" s="40">
        <f>C50*'MVLP INPUT FLTE'!$M42</f>
        <v>0</v>
      </c>
      <c r="D56" s="40">
        <f>D50*'MVLP INPUT FLTE'!$M42</f>
        <v>0</v>
      </c>
      <c r="E56" s="40">
        <f>E50*'MVLP INPUT FLTE'!$M42</f>
        <v>0</v>
      </c>
      <c r="F56" s="40">
        <f>F50*'MVLP INPUT FLTE'!$M42</f>
        <v>0</v>
      </c>
      <c r="G56" s="40">
        <f>G50*'MVLP INPUT FLTE'!$M42</f>
        <v>0</v>
      </c>
      <c r="H56" s="40">
        <f>H50*'MVLP INPUT FLTE'!$M42</f>
        <v>0</v>
      </c>
      <c r="I56" s="40">
        <f>I50*'MVLP INPUT FLTE'!$M42</f>
        <v>0</v>
      </c>
      <c r="J56" s="40">
        <f>J50*'MVLP INPUT FLTE'!$M42</f>
        <v>0</v>
      </c>
      <c r="K56" s="40">
        <f ca="1">K50*'MVLP INPUT FLTE'!$M42</f>
        <v>1.33</v>
      </c>
      <c r="L56" s="40">
        <f ca="1">L50*'MVLP INPUT FLTE'!$M42</f>
        <v>2.6986950000000003</v>
      </c>
      <c r="M56" s="40">
        <f ca="1">M50*'MVLP INPUT FLTE'!$M42</f>
        <v>4.1157560924999999</v>
      </c>
      <c r="N56" s="40">
        <f ca="1">N50*'MVLP INPUT FLTE'!$M42</f>
        <v>5.6007721657137504</v>
      </c>
      <c r="O56" s="40">
        <f ca="1">O50*'MVLP INPUT FLTE'!$M42</f>
        <v>7.1631656023051837</v>
      </c>
      <c r="P56" s="40">
        <f ca="1">P50*'MVLP INPUT FLTE'!$M42</f>
        <v>8.8322786946855896</v>
      </c>
      <c r="Q56" s="40">
        <f ca="1">Q50*'MVLP INPUT FLTE'!$M42</f>
        <v>10.617204325780763</v>
      </c>
      <c r="R56" s="40">
        <f ca="1">R50*'MVLP INPUT FLTE'!$M42</f>
        <v>12.556958089011626</v>
      </c>
      <c r="S56" s="40">
        <f ca="1">S50*'MVLP INPUT FLTE'!$M42</f>
        <v>14.680223945255028</v>
      </c>
      <c r="T56" s="40">
        <f ca="1">T50*'MVLP INPUT FLTE'!$M42</f>
        <v>17.015442041720359</v>
      </c>
      <c r="U56" s="40">
        <f ca="1">U50*'MVLP INPUT FLTE'!$M42</f>
        <v>19.590810784365736</v>
      </c>
      <c r="V56" s="40">
        <f ca="1">V50*'MVLP INPUT FLTE'!$M42</f>
        <v>22.444288892698623</v>
      </c>
      <c r="W56" s="40">
        <f ca="1">W50*'MVLP INPUT FLTE'!$M42</f>
        <v>25.593512437110686</v>
      </c>
      <c r="X56" s="40">
        <f ca="1">X50*'MVLP INPUT FLTE'!$M42</f>
        <v>29.055967581395247</v>
      </c>
      <c r="Y56" s="40">
        <f ca="1">Y50*'MVLP INPUT FLTE'!$M42</f>
        <v>32.838991856953392</v>
      </c>
      <c r="Z56" s="40">
        <f ca="1">Z50*'MVLP INPUT FLTE'!$M42</f>
        <v>36.929860426169284</v>
      </c>
      <c r="AA56" s="40">
        <f ca="1">AA50*'MVLP INPUT FLTE'!$M42</f>
        <v>41.325956612546854</v>
      </c>
      <c r="AB56" s="40">
        <f ca="1">AB50*'MVLP INPUT FLTE'!$M42</f>
        <v>46.004685981340209</v>
      </c>
      <c r="AC56" s="40">
        <f ca="1">AC50*'MVLP INPUT FLTE'!$M42</f>
        <v>50.943646150498815</v>
      </c>
      <c r="AD56" s="40">
        <f ca="1">AD50*'MVLP INPUT FLTE'!$M42</f>
        <v>56.100625158219572</v>
      </c>
      <c r="AE56" s="40">
        <f ca="1">AE50*'MVLP INPUT FLTE'!$M42</f>
        <v>61.443769844374714</v>
      </c>
      <c r="AF56" s="40">
        <f ca="1">AF50*'MVLP INPUT FLTE'!$M42</f>
        <v>66.941497800697533</v>
      </c>
      <c r="AG56" s="40">
        <f ca="1">AG50*'MVLP INPUT FLTE'!$M42</f>
        <v>72.562495069391602</v>
      </c>
      <c r="AH56" s="40">
        <f ca="1">AH50*'MVLP INPUT FLTE'!$M42</f>
        <v>78.265713861301762</v>
      </c>
      <c r="AI56" s="40">
        <f ca="1">AI50*'MVLP INPUT FLTE'!$M42</f>
        <v>84.040455293480719</v>
      </c>
      <c r="AJ56" s="40">
        <f ca="1">AJ50*'MVLP INPUT FLTE'!$M42</f>
        <v>89.856111423486141</v>
      </c>
      <c r="AK56" s="40">
        <f ca="1">AK50*'MVLP INPUT FLTE'!$M42</f>
        <v>95.702334476386511</v>
      </c>
      <c r="AL56" s="40">
        <f ca="1">AL50*'MVLP INPUT FLTE'!$M42</f>
        <v>101.55886463333724</v>
      </c>
      <c r="AM56" s="40">
        <f ca="1">AM50*'MVLP INPUT FLTE'!$M42</f>
        <v>107.41561428395387</v>
      </c>
      <c r="AN56" s="40">
        <f ca="1">AN50*'MVLP INPUT FLTE'!$M42</f>
        <v>113.26258156254026</v>
      </c>
      <c r="AO56" s="40">
        <f ca="1">AO50*'MVLP INPUT FLTE'!$M42</f>
        <v>119.08984961925866</v>
      </c>
      <c r="AP56" s="40">
        <f ca="1">AP50*'MVLP INPUT FLTE'!$M42</f>
        <v>124.88758589749496</v>
      </c>
      <c r="AQ56" s="40">
        <f ca="1">AQ50*'MVLP INPUT FLTE'!$M42</f>
        <v>130.65604141736625</v>
      </c>
      <c r="AR56" s="40">
        <f ca="1">AR50*'MVLP INPUT FLTE'!$M42</f>
        <v>136.38546506531864</v>
      </c>
      <c r="AS56" s="40">
        <f ca="1">AS50*'MVLP INPUT FLTE'!$M42</f>
        <v>142.08618861226344</v>
      </c>
      <c r="AT56" s="40">
        <f ca="1">AT50*'MVLP INPUT FLTE'!$M42</f>
        <v>147.7484560090592</v>
      </c>
      <c r="AU56" s="40">
        <f ca="1">AU50*'MVLP INPUT FLTE'!$M42</f>
        <v>153.3625941329822</v>
      </c>
      <c r="AV56" s="40">
        <f ca="1">AV50*'MVLP INPUT FLTE'!$M42</f>
        <v>158.93901208285183</v>
      </c>
      <c r="AW56" s="40">
        <f ca="1">AW50*'MVLP INPUT FLTE'!$M42</f>
        <v>164.4680304801476</v>
      </c>
      <c r="AX56" s="40">
        <f ca="1">AX50*'MVLP INPUT FLTE'!$M42</f>
        <v>169.96005222106638</v>
      </c>
      <c r="AY56" s="40">
        <f ca="1">AY50*'MVLP INPUT FLTE'!$M42</f>
        <v>175.4053917771873</v>
      </c>
      <c r="AZ56" s="40">
        <f ca="1">AZ50*'MVLP INPUT FLTE'!$M42</f>
        <v>180.80444594708123</v>
      </c>
      <c r="BA56" s="40">
        <f ca="1">BA50*'MVLP INPUT FLTE'!$M42</f>
        <v>186.15760815653104</v>
      </c>
      <c r="BB56" s="40">
        <f ca="1">BB50*'MVLP INPUT FLTE'!$M42</f>
        <v>191.47526848720054</v>
      </c>
      <c r="BC56" s="40">
        <f ca="1">BC50*'MVLP INPUT FLTE'!$M42</f>
        <v>196.7477287050593</v>
      </c>
      <c r="BD56" s="40">
        <f ca="1">BD50*'MVLP INPUT FLTE'!$M42</f>
        <v>201.9753730110663</v>
      </c>
      <c r="BE56" s="40">
        <f ca="1">BE50*'MVLP INPUT FLTE'!$M42</f>
        <v>207.15858234047224</v>
      </c>
      <c r="BF56" s="40">
        <f ca="1">BF50*'MVLP INPUT FLTE'!$M42</f>
        <v>212.29773439057823</v>
      </c>
      <c r="BG56" s="40">
        <f ca="1">BG50*'MVLP INPUT FLTE'!$M42</f>
        <v>217.39320364825832</v>
      </c>
      <c r="BH56" s="40">
        <f ca="1">BH50*'MVLP INPUT FLTE'!$M42</f>
        <v>222.44536141724814</v>
      </c>
      <c r="BI56" s="40">
        <f ca="1">BI50*'MVLP INPUT FLTE'!$M42</f>
        <v>227.4545758452015</v>
      </c>
      <c r="BJ56" s="40">
        <f ca="1">BJ50*'MVLP INPUT FLTE'!$M42</f>
        <v>232.42121195051729</v>
      </c>
      <c r="BK56" s="40">
        <f ca="1">BK50*'MVLP INPUT FLTE'!$M42</f>
        <v>237.34563164893788</v>
      </c>
      <c r="BL56" s="40">
        <f ca="1">BL50*'MVLP INPUT FLTE'!$M42</f>
        <v>242.22819377992192</v>
      </c>
      <c r="BM56" s="40">
        <f ca="1">BM50*'MVLP INPUT FLTE'!$M42</f>
        <v>247.06925413279259</v>
      </c>
      <c r="BN56" s="40">
        <f ca="1">BN50*'MVLP INPUT FLTE'!$M42</f>
        <v>251.86916547266389</v>
      </c>
      <c r="BO56" s="40">
        <f ca="1">BO50*'MVLP INPUT FLTE'!$M42</f>
        <v>256.62827756614627</v>
      </c>
      <c r="BP56" s="40">
        <f ca="1">BP50*'MVLP INPUT FLTE'!$M42</f>
        <v>261.34693720683396</v>
      </c>
      <c r="BQ56" s="40">
        <f ca="1">BQ50*'MVLP INPUT FLTE'!$M42</f>
        <v>266.0254882405759</v>
      </c>
      <c r="BR56" s="40">
        <f ca="1">BR50*'MVLP INPUT FLTE'!$M42</f>
        <v>270.66427159053097</v>
      </c>
    </row>
    <row r="57" spans="2:70" ht="25" customHeight="1" outlineLevel="1">
      <c r="B57" s="23" t="str">
        <f>B45</f>
        <v>FLTE 400GB</v>
      </c>
      <c r="C57" s="40">
        <f>C51*'MVLP INPUT FLTE'!$M43</f>
        <v>0</v>
      </c>
      <c r="D57" s="40">
        <f>D51*'MVLP INPUT FLTE'!$M43</f>
        <v>0</v>
      </c>
      <c r="E57" s="40">
        <f>E51*'MVLP INPUT FLTE'!$M43</f>
        <v>0</v>
      </c>
      <c r="F57" s="40">
        <f>F51*'MVLP INPUT FLTE'!$M43</f>
        <v>0</v>
      </c>
      <c r="G57" s="40">
        <f>G51*'MVLP INPUT FLTE'!$M43</f>
        <v>0</v>
      </c>
      <c r="H57" s="40">
        <f>H51*'MVLP INPUT FLTE'!$M43</f>
        <v>0</v>
      </c>
      <c r="I57" s="40">
        <f>I51*'MVLP INPUT FLTE'!$M43</f>
        <v>0</v>
      </c>
      <c r="J57" s="40">
        <f>J51*'MVLP INPUT FLTE'!$M43</f>
        <v>0</v>
      </c>
      <c r="K57" s="40">
        <f ca="1">K51*'MVLP INPUT FLTE'!$M43</f>
        <v>0.67</v>
      </c>
      <c r="L57" s="40">
        <f ca="1">L51*'MVLP INPUT FLTE'!$M43</f>
        <v>1.3543050000000003</v>
      </c>
      <c r="M57" s="40">
        <f ca="1">M51*'MVLP INPUT FLTE'!$M43</f>
        <v>2.0627934075000005</v>
      </c>
      <c r="N57" s="40">
        <f ca="1">N51*'MVLP INPUT FLTE'!$M43</f>
        <v>2.8052596635362508</v>
      </c>
      <c r="O57" s="40">
        <f ca="1">O51*'MVLP INPUT FLTE'!$M43</f>
        <v>3.5914149563961928</v>
      </c>
      <c r="P57" s="40">
        <f ca="1">P51*'MVLP INPUT FLTE'!$M43</f>
        <v>4.4208879292668248</v>
      </c>
      <c r="Q57" s="40">
        <f ca="1">Q51*'MVLP INPUT FLTE'!$M43</f>
        <v>5.3133103818680585</v>
      </c>
      <c r="R57" s="40">
        <f ca="1">R51*'MVLP INPUT FLTE'!$M43</f>
        <v>6.2881472436221797</v>
      </c>
      <c r="S57" s="40">
        <f ca="1">S51*'MVLP INPUT FLTE'!$M43</f>
        <v>7.3446979920513913</v>
      </c>
      <c r="T57" s="40">
        <f ca="1">T51*'MVLP INPUT FLTE'!$M43</f>
        <v>8.5122680591189539</v>
      </c>
      <c r="U57" s="40">
        <f ca="1">U51*'MVLP INPUT FLTE'!$M43</f>
        <v>9.7999137806164445</v>
      </c>
      <c r="V57" s="40">
        <f ca="1">V51*'MVLP INPUT FLTE'!$M43</f>
        <v>11.226614513481204</v>
      </c>
      <c r="W57" s="40">
        <f ca="1">W51*'MVLP INPUT FLTE'!$M43</f>
        <v>12.801188290116615</v>
      </c>
      <c r="X57" s="40">
        <f ca="1">X51*'MVLP INPUT FLTE'!$M43</f>
        <v>14.532378189650624</v>
      </c>
      <c r="Y57" s="40">
        <f ca="1">Y51*'MVLP INPUT FLTE'!$M43</f>
        <v>16.418852975038593</v>
      </c>
      <c r="Z57" s="40">
        <f ca="1">Z51*'MVLP INPUT FLTE'!$M43</f>
        <v>18.469292724750765</v>
      </c>
      <c r="AA57" s="40">
        <f ca="1">AA51*'MVLP INPUT FLTE'!$M43</f>
        <v>20.672303736590383</v>
      </c>
      <c r="AB57" s="40">
        <f ca="1">AB51*'MVLP INPUT FLTE'!$M43</f>
        <v>23.016589154829369</v>
      </c>
      <c r="AC57" s="40">
        <f ca="1">AC51*'MVLP INPUT FLTE'!$M43</f>
        <v>25.480948147013319</v>
      </c>
      <c r="AD57" s="40">
        <f ca="1">AD51*'MVLP INPUT FLTE'!$M43</f>
        <v>28.054360087763708</v>
      </c>
      <c r="AE57" s="40">
        <f ca="1">AE51*'MVLP INPUT FLTE'!$M43</f>
        <v>30.725898027017717</v>
      </c>
      <c r="AF57" s="40">
        <f ca="1">AF51*'MVLP INPUT FLTE'!$M43</f>
        <v>33.474727893788064</v>
      </c>
      <c r="AG57" s="40">
        <f ca="1">AG51*'MVLP INPUT FLTE'!$M43</f>
        <v>36.280192706690862</v>
      </c>
      <c r="AH57" s="40">
        <f ca="1">AH51*'MVLP INPUT FLTE'!$M43</f>
        <v>39.131811068683994</v>
      </c>
      <c r="AI57" s="40">
        <f ca="1">AI51*'MVLP INPUT FLTE'!$M43</f>
        <v>42.019190674600175</v>
      </c>
      <c r="AJ57" s="40">
        <f ca="1">AJ51*'MVLP INPUT FLTE'!$M43</f>
        <v>44.932027553866071</v>
      </c>
      <c r="AK57" s="40">
        <f ca="1">AK51*'MVLP INPUT FLTE'!$M43</f>
        <v>47.850105319658212</v>
      </c>
      <c r="AL57" s="40">
        <f ca="1">AL51*'MVLP INPUT FLTE'!$M43</f>
        <v>50.773379424441117</v>
      </c>
      <c r="AM57" s="40">
        <f ca="1">AM51*'MVLP INPUT FLTE'!$M43</f>
        <v>53.70180569933337</v>
      </c>
      <c r="AN57" s="40">
        <f ca="1">AN51*'MVLP INPUT FLTE'!$M43</f>
        <v>56.62534035088904</v>
      </c>
      <c r="AO57" s="40">
        <f ca="1">AO51*'MVLP INPUT FLTE'!$M43</f>
        <v>59.534024957906475</v>
      </c>
      <c r="AP57" s="40">
        <f ca="1">AP51*'MVLP INPUT FLTE'!$M43</f>
        <v>62.437985745764273</v>
      </c>
      <c r="AQ57" s="40">
        <f ca="1">AQ51*'MVLP INPUT FLTE'!$M43</f>
        <v>65.317262866925276</v>
      </c>
      <c r="AR57" s="40">
        <f ca="1">AR51*'MVLP INPUT FLTE'!$M43</f>
        <v>68.182066132556415</v>
      </c>
      <c r="AS57" s="40">
        <f ca="1">AS51*'MVLP INPUT FLTE'!$M43</f>
        <v>71.032518570429687</v>
      </c>
      <c r="AT57" s="40">
        <f ca="1">AT51*'MVLP INPUT FLTE'!$M43</f>
        <v>73.858742162581038</v>
      </c>
      <c r="AU57" s="40">
        <f ca="1">AU51*'MVLP INPUT FLTE'!$M43</f>
        <v>76.670942854199097</v>
      </c>
      <c r="AV57" s="40">
        <f ca="1">AV51*'MVLP INPUT FLTE'!$M43</f>
        <v>79.459239839938405</v>
      </c>
      <c r="AW57" s="40">
        <f ca="1">AW51*'MVLP INPUT FLTE'!$M43</f>
        <v>82.223836301298931</v>
      </c>
      <c r="AX57" s="40">
        <f ca="1">AX51*'MVLP INPUT FLTE'!$M43</f>
        <v>84.964933692737873</v>
      </c>
      <c r="AY57" s="40">
        <f ca="1">AY51*'MVLP INPUT FLTE'!$M43</f>
        <v>87.682731756349582</v>
      </c>
      <c r="AZ57" s="40">
        <f ca="1">AZ51*'MVLP INPUT FLTE'!$M43</f>
        <v>90.387428536420614</v>
      </c>
      <c r="BA57" s="40">
        <f ca="1">BA51*'MVLP INPUT FLTE'!$M43</f>
        <v>93.069135393861032</v>
      </c>
      <c r="BB57" s="40">
        <f ca="1">BB51*'MVLP INPUT FLTE'!$M43</f>
        <v>95.728047743013221</v>
      </c>
      <c r="BC57" s="40">
        <f ca="1">BC51*'MVLP INPUT FLTE'!$M43</f>
        <v>98.364359337197598</v>
      </c>
      <c r="BD57" s="40">
        <f ca="1">BD51*'MVLP INPUT FLTE'!$M43</f>
        <v>100.97826228283142</v>
      </c>
      <c r="BE57" s="40">
        <f ca="1">BE51*'MVLP INPUT FLTE'!$M43</f>
        <v>103.56994705342737</v>
      </c>
      <c r="BF57" s="40">
        <f ca="1">BF51*'MVLP INPUT FLTE'!$M43</f>
        <v>106.13960250347324</v>
      </c>
      <c r="BG57" s="40">
        <f ca="1">BG51*'MVLP INPUT FLTE'!$M43</f>
        <v>108.68741588219373</v>
      </c>
      <c r="BH57" s="40">
        <f ca="1">BH51*'MVLP INPUT FLTE'!$M43</f>
        <v>111.21357284719508</v>
      </c>
      <c r="BI57" s="40">
        <f ca="1">BI51*'MVLP INPUT FLTE'!$M43</f>
        <v>113.71825747799392</v>
      </c>
      <c r="BJ57" s="40">
        <f ca="1">BJ51*'MVLP INPUT FLTE'!$M43</f>
        <v>116.20165228943097</v>
      </c>
      <c r="BK57" s="40">
        <f ca="1">BK51*'MVLP INPUT FLTE'!$M43</f>
        <v>118.66393824497079</v>
      </c>
      <c r="BL57" s="40">
        <f ca="1">BL51*'MVLP INPUT FLTE'!$M43</f>
        <v>121.10529476988853</v>
      </c>
      <c r="BM57" s="40">
        <f ca="1">BM51*'MVLP INPUT FLTE'!$M43</f>
        <v>123.52589976434447</v>
      </c>
      <c r="BN57" s="40">
        <f ca="1">BN51*'MVLP INPUT FLTE'!$M43</f>
        <v>125.92592961634753</v>
      </c>
      <c r="BO57" s="40">
        <f ca="1">BO51*'MVLP INPUT FLTE'!$M43</f>
        <v>128.30555921460856</v>
      </c>
      <c r="BP57" s="40">
        <f ca="1">BP51*'MVLP INPUT FLTE'!$M43</f>
        <v>130.6649619612844</v>
      </c>
      <c r="BQ57" s="40">
        <f ca="1">BQ51*'MVLP INPUT FLTE'!$M43</f>
        <v>133.00430978461347</v>
      </c>
      <c r="BR57" s="40">
        <f ca="1">BR51*'MVLP INPUT FLTE'!$M43</f>
        <v>135.32377315144427</v>
      </c>
    </row>
    <row r="58" spans="2:70" ht="25" customHeight="1" outlineLevel="1">
      <c r="B58" s="23" t="str">
        <f>B46</f>
        <v>Package 5</v>
      </c>
      <c r="C58" s="40">
        <f>C52*'MVLP INPUT FLTE'!$M44</f>
        <v>0</v>
      </c>
      <c r="D58" s="40">
        <f>D52*'MVLP INPUT FLTE'!$M44</f>
        <v>0</v>
      </c>
      <c r="E58" s="40">
        <f>E52*'MVLP INPUT FLTE'!$M44</f>
        <v>0</v>
      </c>
      <c r="F58" s="40">
        <f>F52*'MVLP INPUT FLTE'!$M44</f>
        <v>0</v>
      </c>
      <c r="G58" s="40">
        <f>G52*'MVLP INPUT FLTE'!$M44</f>
        <v>0</v>
      </c>
      <c r="H58" s="40">
        <f>H52*'MVLP INPUT FLTE'!$M44</f>
        <v>0</v>
      </c>
      <c r="I58" s="40">
        <f>I52*'MVLP INPUT FLTE'!$M44</f>
        <v>0</v>
      </c>
      <c r="J58" s="40">
        <f>J52*'MVLP INPUT FLTE'!$M44</f>
        <v>0</v>
      </c>
      <c r="K58" s="40">
        <f ca="1">K52*'MVLP INPUT FLTE'!$M44</f>
        <v>0</v>
      </c>
      <c r="L58" s="40">
        <f ca="1">L52*'MVLP INPUT FLTE'!$M44</f>
        <v>0</v>
      </c>
      <c r="M58" s="40">
        <f ca="1">M52*'MVLP INPUT FLTE'!$M44</f>
        <v>0</v>
      </c>
      <c r="N58" s="40">
        <f ca="1">N52*'MVLP INPUT FLTE'!$M44</f>
        <v>0</v>
      </c>
      <c r="O58" s="40">
        <f ca="1">O52*'MVLP INPUT FLTE'!$M44</f>
        <v>0</v>
      </c>
      <c r="P58" s="40">
        <f ca="1">P52*'MVLP INPUT FLTE'!$M44</f>
        <v>0</v>
      </c>
      <c r="Q58" s="40">
        <f ca="1">Q52*'MVLP INPUT FLTE'!$M44</f>
        <v>0</v>
      </c>
      <c r="R58" s="40">
        <f ca="1">R52*'MVLP INPUT FLTE'!$M44</f>
        <v>0</v>
      </c>
      <c r="S58" s="40">
        <f ca="1">S52*'MVLP INPUT FLTE'!$M44</f>
        <v>0</v>
      </c>
      <c r="T58" s="40">
        <f ca="1">T52*'MVLP INPUT FLTE'!$M44</f>
        <v>0</v>
      </c>
      <c r="U58" s="40">
        <f ca="1">U52*'MVLP INPUT FLTE'!$M44</f>
        <v>0</v>
      </c>
      <c r="V58" s="40">
        <f ca="1">V52*'MVLP INPUT FLTE'!$M44</f>
        <v>0</v>
      </c>
      <c r="W58" s="40">
        <f ca="1">W52*'MVLP INPUT FLTE'!$M44</f>
        <v>0</v>
      </c>
      <c r="X58" s="40">
        <f ca="1">X52*'MVLP INPUT FLTE'!$M44</f>
        <v>0</v>
      </c>
      <c r="Y58" s="40">
        <f ca="1">Y52*'MVLP INPUT FLTE'!$M44</f>
        <v>0</v>
      </c>
      <c r="Z58" s="40">
        <f ca="1">Z52*'MVLP INPUT FLTE'!$M44</f>
        <v>0</v>
      </c>
      <c r="AA58" s="40">
        <f ca="1">AA52*'MVLP INPUT FLTE'!$M44</f>
        <v>0</v>
      </c>
      <c r="AB58" s="40">
        <f ca="1">AB52*'MVLP INPUT FLTE'!$M44</f>
        <v>0</v>
      </c>
      <c r="AC58" s="40">
        <f ca="1">AC52*'MVLP INPUT FLTE'!$M44</f>
        <v>0</v>
      </c>
      <c r="AD58" s="40">
        <f ca="1">AD52*'MVLP INPUT FLTE'!$M44</f>
        <v>0</v>
      </c>
      <c r="AE58" s="40">
        <f ca="1">AE52*'MVLP INPUT FLTE'!$M44</f>
        <v>0</v>
      </c>
      <c r="AF58" s="40">
        <f ca="1">AF52*'MVLP INPUT FLTE'!$M44</f>
        <v>0</v>
      </c>
      <c r="AG58" s="40">
        <f ca="1">AG52*'MVLP INPUT FLTE'!$M44</f>
        <v>0</v>
      </c>
      <c r="AH58" s="40">
        <f ca="1">AH52*'MVLP INPUT FLTE'!$M44</f>
        <v>0</v>
      </c>
      <c r="AI58" s="40">
        <f ca="1">AI52*'MVLP INPUT FLTE'!$M44</f>
        <v>0</v>
      </c>
      <c r="AJ58" s="40">
        <f ca="1">AJ52*'MVLP INPUT FLTE'!$M44</f>
        <v>0</v>
      </c>
      <c r="AK58" s="40">
        <f ca="1">AK52*'MVLP INPUT FLTE'!$M44</f>
        <v>0</v>
      </c>
      <c r="AL58" s="40">
        <f ca="1">AL52*'MVLP INPUT FLTE'!$M44</f>
        <v>0</v>
      </c>
      <c r="AM58" s="40">
        <f ca="1">AM52*'MVLP INPUT FLTE'!$M44</f>
        <v>0</v>
      </c>
      <c r="AN58" s="40">
        <f ca="1">AN52*'MVLP INPUT FLTE'!$M44</f>
        <v>0</v>
      </c>
      <c r="AO58" s="40">
        <f ca="1">AO52*'MVLP INPUT FLTE'!$M44</f>
        <v>0</v>
      </c>
      <c r="AP58" s="40">
        <f ca="1">AP52*'MVLP INPUT FLTE'!$M44</f>
        <v>0</v>
      </c>
      <c r="AQ58" s="40">
        <f ca="1">AQ52*'MVLP INPUT FLTE'!$M44</f>
        <v>0</v>
      </c>
      <c r="AR58" s="40">
        <f ca="1">AR52*'MVLP INPUT FLTE'!$M44</f>
        <v>0</v>
      </c>
      <c r="AS58" s="40">
        <f ca="1">AS52*'MVLP INPUT FLTE'!$M44</f>
        <v>0</v>
      </c>
      <c r="AT58" s="40">
        <f ca="1">AT52*'MVLP INPUT FLTE'!$M44</f>
        <v>0</v>
      </c>
      <c r="AU58" s="40">
        <f ca="1">AU52*'MVLP INPUT FLTE'!$M44</f>
        <v>0</v>
      </c>
      <c r="AV58" s="40">
        <f ca="1">AV52*'MVLP INPUT FLTE'!$M44</f>
        <v>0</v>
      </c>
      <c r="AW58" s="40">
        <f ca="1">AW52*'MVLP INPUT FLTE'!$M44</f>
        <v>0</v>
      </c>
      <c r="AX58" s="40">
        <f ca="1">AX52*'MVLP INPUT FLTE'!$M44</f>
        <v>0</v>
      </c>
      <c r="AY58" s="40">
        <f ca="1">AY52*'MVLP INPUT FLTE'!$M44</f>
        <v>0</v>
      </c>
      <c r="AZ58" s="40">
        <f ca="1">AZ52*'MVLP INPUT FLTE'!$M44</f>
        <v>0</v>
      </c>
      <c r="BA58" s="40">
        <f ca="1">BA52*'MVLP INPUT FLTE'!$M44</f>
        <v>0</v>
      </c>
      <c r="BB58" s="40">
        <f ca="1">BB52*'MVLP INPUT FLTE'!$M44</f>
        <v>0</v>
      </c>
      <c r="BC58" s="40">
        <f ca="1">BC52*'MVLP INPUT FLTE'!$M44</f>
        <v>0</v>
      </c>
      <c r="BD58" s="40">
        <f ca="1">BD52*'MVLP INPUT FLTE'!$M44</f>
        <v>0</v>
      </c>
      <c r="BE58" s="40">
        <f ca="1">BE52*'MVLP INPUT FLTE'!$M44</f>
        <v>0</v>
      </c>
      <c r="BF58" s="40">
        <f ca="1">BF52*'MVLP INPUT FLTE'!$M44</f>
        <v>0</v>
      </c>
      <c r="BG58" s="40">
        <f ca="1">BG52*'MVLP INPUT FLTE'!$M44</f>
        <v>0</v>
      </c>
      <c r="BH58" s="40">
        <f ca="1">BH52*'MVLP INPUT FLTE'!$M44</f>
        <v>0</v>
      </c>
      <c r="BI58" s="40">
        <f ca="1">BI52*'MVLP INPUT FLTE'!$M44</f>
        <v>0</v>
      </c>
      <c r="BJ58" s="40">
        <f ca="1">BJ52*'MVLP INPUT FLTE'!$M44</f>
        <v>0</v>
      </c>
      <c r="BK58" s="40">
        <f ca="1">BK52*'MVLP INPUT FLTE'!$M44</f>
        <v>0</v>
      </c>
      <c r="BL58" s="40">
        <f ca="1">BL52*'MVLP INPUT FLTE'!$M44</f>
        <v>0</v>
      </c>
      <c r="BM58" s="40">
        <f ca="1">BM52*'MVLP INPUT FLTE'!$M44</f>
        <v>0</v>
      </c>
      <c r="BN58" s="40">
        <f ca="1">BN52*'MVLP INPUT FLTE'!$M44</f>
        <v>0</v>
      </c>
      <c r="BO58" s="40">
        <f ca="1">BO52*'MVLP INPUT FLTE'!$M44</f>
        <v>0</v>
      </c>
      <c r="BP58" s="40">
        <f ca="1">BP52*'MVLP INPUT FLTE'!$M44</f>
        <v>0</v>
      </c>
      <c r="BQ58" s="40">
        <f ca="1">BQ52*'MVLP INPUT FLTE'!$M44</f>
        <v>0</v>
      </c>
      <c r="BR58" s="40">
        <f ca="1">BR52*'MVLP INPUT FLTE'!$M44</f>
        <v>0</v>
      </c>
    </row>
    <row r="59" spans="2:70" ht="25" customHeight="1">
      <c r="B59" s="151" t="s">
        <v>386</v>
      </c>
      <c r="C59" s="154">
        <f>SUM(C60:C64)</f>
        <v>0</v>
      </c>
      <c r="D59" s="154">
        <f t="shared" ref="D59:BO59" si="30">SUM(D60:D64)</f>
        <v>0</v>
      </c>
      <c r="E59" s="154">
        <f t="shared" si="30"/>
        <v>0</v>
      </c>
      <c r="F59" s="154">
        <f t="shared" si="30"/>
        <v>0</v>
      </c>
      <c r="G59" s="154">
        <f t="shared" si="30"/>
        <v>0</v>
      </c>
      <c r="H59" s="154">
        <f t="shared" si="30"/>
        <v>0</v>
      </c>
      <c r="I59" s="154">
        <f t="shared" si="30"/>
        <v>0</v>
      </c>
      <c r="J59" s="154">
        <f t="shared" si="30"/>
        <v>0</v>
      </c>
      <c r="K59" s="154">
        <f t="shared" ca="1" si="30"/>
        <v>1055.3399999999999</v>
      </c>
      <c r="L59" s="154">
        <f t="shared" ca="1" si="30"/>
        <v>2140.31961</v>
      </c>
      <c r="M59" s="154">
        <f t="shared" ca="1" si="30"/>
        <v>3263.5968933150007</v>
      </c>
      <c r="N59" s="154">
        <f t="shared" ca="1" si="30"/>
        <v>4438.7063197218231</v>
      </c>
      <c r="O59" s="154">
        <f t="shared" ca="1" si="30"/>
        <v>5677.0873160041874</v>
      </c>
      <c r="P59" s="154">
        <f t="shared" ca="1" si="30"/>
        <v>6996.0220738181524</v>
      </c>
      <c r="Q59" s="154">
        <f t="shared" ca="1" si="30"/>
        <v>8412.6458861906976</v>
      </c>
      <c r="R59" s="154">
        <f t="shared" ca="1" si="30"/>
        <v>9950.8783961580775</v>
      </c>
      <c r="S59" s="154">
        <f t="shared" ca="1" si="30"/>
        <v>11631.465929790735</v>
      </c>
      <c r="T59" s="154">
        <f t="shared" ca="1" si="30"/>
        <v>13480.918469387512</v>
      </c>
      <c r="U59" s="154">
        <f t="shared" ca="1" si="30"/>
        <v>15522.550662397718</v>
      </c>
      <c r="V59" s="154">
        <f t="shared" ca="1" si="30"/>
        <v>17781.45898176734</v>
      </c>
      <c r="W59" s="154">
        <f t="shared" ca="1" si="30"/>
        <v>20273.61658042232</v>
      </c>
      <c r="X59" s="154">
        <f t="shared" ca="1" si="30"/>
        <v>23012.880839488731</v>
      </c>
      <c r="Y59" s="154">
        <f t="shared" ca="1" si="30"/>
        <v>26006.061352353077</v>
      </c>
      <c r="Z59" s="154">
        <f t="shared" ca="1" si="30"/>
        <v>29249.019830858077</v>
      </c>
      <c r="AA59" s="154">
        <f t="shared" ca="1" si="30"/>
        <v>32733.693162295785</v>
      </c>
      <c r="AB59" s="154">
        <f t="shared" ca="1" si="30"/>
        <v>36441.196770416274</v>
      </c>
      <c r="AC59" s="154">
        <f t="shared" ca="1" si="30"/>
        <v>40349.836597867732</v>
      </c>
      <c r="AD59" s="154">
        <f t="shared" ca="1" si="30"/>
        <v>44433.152986785863</v>
      </c>
      <c r="AE59" s="154">
        <f t="shared" ca="1" si="30"/>
        <v>48664.911186398182</v>
      </c>
      <c r="AF59" s="154">
        <f t="shared" ca="1" si="30"/>
        <v>53018.109441313791</v>
      </c>
      <c r="AG59" s="154">
        <f t="shared" ca="1" si="30"/>
        <v>57466.965511062634</v>
      </c>
      <c r="AH59" s="154">
        <f t="shared" ca="1" si="30"/>
        <v>61986.906304218595</v>
      </c>
      <c r="AI59" s="154">
        <f t="shared" ca="1" si="30"/>
        <v>66560.497600632734</v>
      </c>
      <c r="AJ59" s="154">
        <f t="shared" ca="1" si="30"/>
        <v>71168.473371027358</v>
      </c>
      <c r="AK59" s="154">
        <f t="shared" ca="1" si="30"/>
        <v>75796.681347373626</v>
      </c>
      <c r="AL59" s="154">
        <f t="shared" ca="1" si="30"/>
        <v>80433.069555920956</v>
      </c>
      <c r="AM59" s="154">
        <f t="shared" ca="1" si="30"/>
        <v>85070.638464695628</v>
      </c>
      <c r="AN59" s="154">
        <f t="shared" ca="1" si="30"/>
        <v>89698.488037745716</v>
      </c>
      <c r="AO59" s="154">
        <f t="shared" ca="1" si="30"/>
        <v>94310.76088942487</v>
      </c>
      <c r="AP59" s="154">
        <f t="shared" ca="1" si="30"/>
        <v>98903.629421864753</v>
      </c>
      <c r="AQ59" s="154">
        <f t="shared" ca="1" si="30"/>
        <v>103471.31857177893</v>
      </c>
      <c r="AR59" s="154">
        <f t="shared" ca="1" si="30"/>
        <v>108012.0623639188</v>
      </c>
      <c r="AS59" s="154">
        <f t="shared" ca="1" si="30"/>
        <v>112525.09983382549</v>
      </c>
      <c r="AT59" s="154">
        <f t="shared" ca="1" si="30"/>
        <v>117006.70648523797</v>
      </c>
      <c r="AU59" s="154">
        <f t="shared" ca="1" si="30"/>
        <v>121456.15948011345</v>
      </c>
      <c r="AV59" s="154">
        <f t="shared" ca="1" si="30"/>
        <v>125872.74212453249</v>
      </c>
      <c r="AW59" s="154">
        <f t="shared" ca="1" si="30"/>
        <v>130254.75381647395</v>
      </c>
      <c r="AX59" s="154">
        <f t="shared" ca="1" si="30"/>
        <v>134602.48840903392</v>
      </c>
      <c r="AY59" s="154">
        <f t="shared" ca="1" si="30"/>
        <v>138914.25725755712</v>
      </c>
      <c r="AZ59" s="154">
        <f t="shared" ca="1" si="30"/>
        <v>143192.34607086788</v>
      </c>
      <c r="BA59" s="154">
        <f t="shared" ca="1" si="30"/>
        <v>147435.06112926549</v>
      </c>
      <c r="BB59" s="154">
        <f t="shared" ca="1" si="30"/>
        <v>151643.69310966675</v>
      </c>
      <c r="BC59" s="154">
        <f t="shared" ca="1" si="30"/>
        <v>155816.55171823461</v>
      </c>
      <c r="BD59" s="154">
        <f t="shared" ca="1" si="30"/>
        <v>159955.92102862961</v>
      </c>
      <c r="BE59" s="154">
        <f t="shared" ca="1" si="30"/>
        <v>164060.10569988625</v>
      </c>
      <c r="BF59" s="154">
        <f t="shared" ca="1" si="30"/>
        <v>168129.40480143722</v>
      </c>
      <c r="BG59" s="154">
        <f t="shared" ca="1" si="30"/>
        <v>172164.11486062501</v>
      </c>
      <c r="BH59" s="154">
        <f t="shared" ca="1" si="30"/>
        <v>176164.52988430968</v>
      </c>
      <c r="BI59" s="154">
        <f t="shared" ca="1" si="30"/>
        <v>180131.93138029304</v>
      </c>
      <c r="BJ59" s="154">
        <f t="shared" ca="1" si="30"/>
        <v>184065.60996356059</v>
      </c>
      <c r="BK59" s="154">
        <f t="shared" ca="1" si="30"/>
        <v>187965.85227887027</v>
      </c>
      <c r="BL59" s="154">
        <f t="shared" ca="1" si="30"/>
        <v>191832.94253449989</v>
      </c>
      <c r="BM59" s="154">
        <f t="shared" ca="1" si="30"/>
        <v>195667.16252295664</v>
      </c>
      <c r="BN59" s="154">
        <f t="shared" ca="1" si="30"/>
        <v>199468.79164151155</v>
      </c>
      <c r="BO59" s="154">
        <f t="shared" ca="1" si="30"/>
        <v>203238.10691255867</v>
      </c>
      <c r="BP59" s="154">
        <f t="shared" ref="BP59:BR59" ca="1" si="31">SUM(BP60:BP64)</f>
        <v>206975.38300380192</v>
      </c>
      <c r="BQ59" s="154">
        <f t="shared" ca="1" si="31"/>
        <v>210680.89224826961</v>
      </c>
      <c r="BR59" s="155">
        <f t="shared" ca="1" si="31"/>
        <v>214354.90466415932</v>
      </c>
    </row>
    <row r="60" spans="2:70" ht="25" customHeight="1" outlineLevel="1">
      <c r="B60" s="23" t="str">
        <f>B48</f>
        <v>FLTE 40GB</v>
      </c>
      <c r="C60" s="40">
        <f>C48-C54</f>
        <v>0</v>
      </c>
      <c r="D60" s="40">
        <f t="shared" ref="D60:BO64" si="32">D48-D54</f>
        <v>0</v>
      </c>
      <c r="E60" s="40">
        <f t="shared" si="32"/>
        <v>0</v>
      </c>
      <c r="F60" s="40">
        <f t="shared" si="32"/>
        <v>0</v>
      </c>
      <c r="G60" s="40">
        <f t="shared" si="32"/>
        <v>0</v>
      </c>
      <c r="H60" s="40">
        <f t="shared" si="32"/>
        <v>0</v>
      </c>
      <c r="I60" s="40">
        <f t="shared" si="32"/>
        <v>0</v>
      </c>
      <c r="J60" s="40">
        <f t="shared" si="32"/>
        <v>0</v>
      </c>
      <c r="K60" s="40">
        <f t="shared" ca="1" si="32"/>
        <v>659.34</v>
      </c>
      <c r="L60" s="40">
        <f t="shared" ca="1" si="32"/>
        <v>1337.8256099999999</v>
      </c>
      <c r="M60" s="40">
        <f t="shared" ca="1" si="32"/>
        <v>2040.244092315</v>
      </c>
      <c r="N60" s="40">
        <f t="shared" ca="1" si="32"/>
        <v>2774.3120175303225</v>
      </c>
      <c r="O60" s="40">
        <f t="shared" ca="1" si="32"/>
        <v>3547.6803653813145</v>
      </c>
      <c r="P60" s="40">
        <f t="shared" ca="1" si="32"/>
        <v>4371.8950822755742</v>
      </c>
      <c r="Q60" s="40">
        <f t="shared" ca="1" si="32"/>
        <v>5257.4139740762321</v>
      </c>
      <c r="R60" s="40">
        <f t="shared" ca="1" si="32"/>
        <v>6218.5659552965853</v>
      </c>
      <c r="S60" s="40">
        <f t="shared" ca="1" si="32"/>
        <v>7269.5581446765636</v>
      </c>
      <c r="T60" s="40">
        <f t="shared" ca="1" si="32"/>
        <v>8425.4669004468124</v>
      </c>
      <c r="U60" s="40">
        <f t="shared" ca="1" si="32"/>
        <v>9702.2304317930157</v>
      </c>
      <c r="V60" s="40">
        <f t="shared" ca="1" si="32"/>
        <v>11113.671473122777</v>
      </c>
      <c r="W60" s="40">
        <f t="shared" ca="1" si="32"/>
        <v>12670.525265601234</v>
      </c>
      <c r="X60" s="40">
        <f t="shared" ca="1" si="32"/>
        <v>14382.445800843623</v>
      </c>
      <c r="Y60" s="40">
        <f t="shared" ca="1" si="32"/>
        <v>16253.065011536455</v>
      </c>
      <c r="Z60" s="40">
        <f t="shared" ca="1" si="32"/>
        <v>18280.043958938397</v>
      </c>
      <c r="AA60" s="40">
        <f t="shared" ca="1" si="32"/>
        <v>20458.093585287421</v>
      </c>
      <c r="AB60" s="40">
        <f t="shared" ca="1" si="32"/>
        <v>22775.039789812479</v>
      </c>
      <c r="AC60" s="40">
        <f t="shared" ca="1" si="32"/>
        <v>25217.821951599075</v>
      </c>
      <c r="AD60" s="40">
        <f t="shared" ca="1" si="32"/>
        <v>27770.520465010482</v>
      </c>
      <c r="AE60" s="40">
        <f t="shared" ca="1" si="32"/>
        <v>30415.37104105789</v>
      </c>
      <c r="AF60" s="40">
        <f t="shared" ca="1" si="32"/>
        <v>33135.750387208893</v>
      </c>
      <c r="AG60" s="40">
        <f t="shared" ca="1" si="32"/>
        <v>35916.166508917624</v>
      </c>
      <c r="AH60" s="40">
        <f t="shared" ca="1" si="32"/>
        <v>38741.259093591827</v>
      </c>
      <c r="AI60" s="40">
        <f t="shared" ca="1" si="32"/>
        <v>41599.758391296295</v>
      </c>
      <c r="AJ60" s="40">
        <f t="shared" ca="1" si="32"/>
        <v>44479.500444970276</v>
      </c>
      <c r="AK60" s="40">
        <f t="shared" ca="1" si="32"/>
        <v>47372.384691188032</v>
      </c>
      <c r="AL60" s="40">
        <f t="shared" ca="1" si="32"/>
        <v>50270.379421312937</v>
      </c>
      <c r="AM60" s="40">
        <f t="shared" ca="1" si="32"/>
        <v>53168.491196231771</v>
      </c>
      <c r="AN60" s="40">
        <f t="shared" ca="1" si="32"/>
        <v>56060.779021063805</v>
      </c>
      <c r="AO60" s="40">
        <f t="shared" ca="1" si="32"/>
        <v>58943.332399384766</v>
      </c>
      <c r="AP60" s="40">
        <f t="shared" ca="1" si="32"/>
        <v>61813.264073989994</v>
      </c>
      <c r="AQ60" s="40">
        <f t="shared" ca="1" si="32"/>
        <v>64668.70132936108</v>
      </c>
      <c r="AR60" s="40">
        <f t="shared" ca="1" si="32"/>
        <v>67506.79736806151</v>
      </c>
      <c r="AS60" s="40">
        <f t="shared" ca="1" si="32"/>
        <v>70326.709590432991</v>
      </c>
      <c r="AT60" s="40">
        <f t="shared" ca="1" si="32"/>
        <v>73127.60255891431</v>
      </c>
      <c r="AU60" s="40">
        <f t="shared" ca="1" si="32"/>
        <v>75908.647937163536</v>
      </c>
      <c r="AV60" s="40">
        <f t="shared" ca="1" si="32"/>
        <v>78669.024429697645</v>
      </c>
      <c r="AW60" s="40">
        <f t="shared" ca="1" si="32"/>
        <v>81407.917722045211</v>
      </c>
      <c r="AX60" s="40">
        <f t="shared" ca="1" si="32"/>
        <v>84125.510421407816</v>
      </c>
      <c r="AY60" s="40">
        <f t="shared" ca="1" si="32"/>
        <v>86820.99358282586</v>
      </c>
      <c r="AZ60" s="40">
        <f t="shared" ca="1" si="32"/>
        <v>89494.555137371834</v>
      </c>
      <c r="BA60" s="40">
        <f t="shared" ca="1" si="32"/>
        <v>92146.381418704172</v>
      </c>
      <c r="BB60" s="40">
        <f t="shared" ca="1" si="32"/>
        <v>94776.657176645182</v>
      </c>
      <c r="BC60" s="40">
        <f t="shared" ca="1" si="32"/>
        <v>97384.575590643712</v>
      </c>
      <c r="BD60" s="40">
        <f t="shared" ca="1" si="32"/>
        <v>99971.316698123235</v>
      </c>
      <c r="BE60" s="40">
        <f t="shared" ca="1" si="32"/>
        <v>102536.07050618919</v>
      </c>
      <c r="BF60" s="40">
        <f t="shared" ca="1" si="32"/>
        <v>105079.02390688658</v>
      </c>
      <c r="BG60" s="40">
        <f t="shared" ca="1" si="32"/>
        <v>107600.36220367806</v>
      </c>
      <c r="BH60" s="40">
        <f t="shared" ca="1" si="32"/>
        <v>110100.26912494679</v>
      </c>
      <c r="BI60" s="40">
        <f t="shared" ca="1" si="32"/>
        <v>112579.91683738474</v>
      </c>
      <c r="BJ60" s="40">
        <f t="shared" ca="1" si="32"/>
        <v>115038.48754426696</v>
      </c>
      <c r="BK60" s="40">
        <f t="shared" ca="1" si="32"/>
        <v>117476.16040014068</v>
      </c>
      <c r="BL60" s="40">
        <f t="shared" ca="1" si="32"/>
        <v>119893.11303673949</v>
      </c>
      <c r="BM60" s="40">
        <f t="shared" ca="1" si="32"/>
        <v>122289.52157592721</v>
      </c>
      <c r="BN60" s="40">
        <f t="shared" ca="1" si="32"/>
        <v>124665.56064253183</v>
      </c>
      <c r="BO60" s="40">
        <f t="shared" ca="1" si="32"/>
        <v>127021.4033770703</v>
      </c>
      <c r="BP60" s="40">
        <f t="shared" ref="BP60:BR64" ca="1" si="33">BP48-BP54</f>
        <v>129357.22144836522</v>
      </c>
      <c r="BQ60" s="40">
        <f t="shared" ca="1" si="33"/>
        <v>131673.18506605414</v>
      </c>
      <c r="BR60" s="40">
        <f t="shared" ca="1" si="33"/>
        <v>133969.46299299266</v>
      </c>
    </row>
    <row r="61" spans="2:70" ht="25" customHeight="1" outlineLevel="1">
      <c r="B61" s="23" t="str">
        <f t="shared" ref="B61:B64" si="34">B49</f>
        <v>FLTE 100GB</v>
      </c>
      <c r="C61" s="40">
        <f t="shared" ref="C61:R64" si="35">C49-C55</f>
        <v>0</v>
      </c>
      <c r="D61" s="40">
        <f t="shared" si="35"/>
        <v>0</v>
      </c>
      <c r="E61" s="40">
        <f t="shared" si="35"/>
        <v>0</v>
      </c>
      <c r="F61" s="40">
        <f t="shared" si="35"/>
        <v>0</v>
      </c>
      <c r="G61" s="40">
        <f t="shared" si="35"/>
        <v>0</v>
      </c>
      <c r="H61" s="40">
        <f t="shared" si="35"/>
        <v>0</v>
      </c>
      <c r="I61" s="40">
        <f t="shared" si="35"/>
        <v>0</v>
      </c>
      <c r="J61" s="40">
        <f t="shared" si="35"/>
        <v>0</v>
      </c>
      <c r="K61" s="40">
        <f t="shared" ca="1" si="35"/>
        <v>198</v>
      </c>
      <c r="L61" s="40">
        <f t="shared" ca="1" si="35"/>
        <v>401.24700000000001</v>
      </c>
      <c r="M61" s="40">
        <f t="shared" ca="1" si="35"/>
        <v>611.6764005</v>
      </c>
      <c r="N61" s="40">
        <f t="shared" ca="1" si="35"/>
        <v>832.19715109575009</v>
      </c>
      <c r="O61" s="40">
        <f t="shared" ca="1" si="35"/>
        <v>1064.7034753114363</v>
      </c>
      <c r="P61" s="40">
        <f t="shared" ca="1" si="35"/>
        <v>1312.0634957712889</v>
      </c>
      <c r="Q61" s="40">
        <f t="shared" ca="1" si="35"/>
        <v>1578.1109560572331</v>
      </c>
      <c r="R61" s="40">
        <f t="shared" ca="1" si="35"/>
        <v>1866.6470129307468</v>
      </c>
      <c r="S61" s="40">
        <f t="shared" ca="1" si="32"/>
        <v>2181.4405133208347</v>
      </c>
      <c r="T61" s="40">
        <f t="shared" ca="1" si="32"/>
        <v>2528.2082689576077</v>
      </c>
      <c r="U61" s="40">
        <f t="shared" ca="1" si="32"/>
        <v>2910.6384986714684</v>
      </c>
      <c r="V61" s="40">
        <f t="shared" ca="1" si="32"/>
        <v>3334.3680714327606</v>
      </c>
      <c r="W61" s="40">
        <f t="shared" ca="1" si="32"/>
        <v>3802.015942825582</v>
      </c>
      <c r="X61" s="40">
        <f t="shared" ca="1" si="32"/>
        <v>4315.1888073115642</v>
      </c>
      <c r="Y61" s="40">
        <f t="shared" ca="1" si="32"/>
        <v>4876.4697024494162</v>
      </c>
      <c r="Z61" s="40">
        <f t="shared" ca="1" si="32"/>
        <v>5484.459709978596</v>
      </c>
      <c r="AA61" s="40">
        <f t="shared" ca="1" si="32"/>
        <v>6137.7718024437781</v>
      </c>
      <c r="AB61" s="40">
        <f t="shared" ca="1" si="32"/>
        <v>6833.0507421230059</v>
      </c>
      <c r="AC61" s="40">
        <f t="shared" ca="1" si="32"/>
        <v>7565.9798108149607</v>
      </c>
      <c r="AD61" s="40">
        <f t="shared" ca="1" si="32"/>
        <v>8331.2889824230315</v>
      </c>
      <c r="AE61" s="40">
        <f t="shared" ca="1" si="32"/>
        <v>9124.7430260724359</v>
      </c>
      <c r="AF61" s="40">
        <f t="shared" ca="1" si="32"/>
        <v>9941.1527103508215</v>
      </c>
      <c r="AG61" s="40">
        <f t="shared" ca="1" si="32"/>
        <v>10775.37291231284</v>
      </c>
      <c r="AH61" s="40">
        <f t="shared" ca="1" si="32"/>
        <v>11623.29224255818</v>
      </c>
      <c r="AI61" s="40">
        <f t="shared" ca="1" si="32"/>
        <v>12480.834258496436</v>
      </c>
      <c r="AJ61" s="40">
        <f t="shared" ca="1" si="32"/>
        <v>13344.947167299217</v>
      </c>
      <c r="AK61" s="40">
        <f t="shared" ca="1" si="32"/>
        <v>14212.605116377174</v>
      </c>
      <c r="AL61" s="40">
        <f t="shared" ca="1" si="32"/>
        <v>15081.797972887969</v>
      </c>
      <c r="AM61" s="40">
        <f t="shared" ca="1" si="32"/>
        <v>15951.522690118421</v>
      </c>
      <c r="AN61" s="40">
        <f t="shared" ca="1" si="32"/>
        <v>16818.804747252416</v>
      </c>
      <c r="AO61" s="40">
        <f t="shared" ca="1" si="32"/>
        <v>17683.664906900765</v>
      </c>
      <c r="AP61" s="40">
        <f t="shared" ca="1" si="32"/>
        <v>18545.13375519211</v>
      </c>
      <c r="AQ61" s="40">
        <f t="shared" ca="1" si="32"/>
        <v>19401.260118272978</v>
      </c>
      <c r="AR61" s="40">
        <f t="shared" ca="1" si="32"/>
        <v>20253.079407267654</v>
      </c>
      <c r="AS61" s="40">
        <f t="shared" ca="1" si="32"/>
        <v>21099.638232305882</v>
      </c>
      <c r="AT61" s="40">
        <f t="shared" ca="1" si="32"/>
        <v>21939.991307331282</v>
      </c>
      <c r="AU61" s="40">
        <f t="shared" ca="1" si="32"/>
        <v>22774.191381218967</v>
      </c>
      <c r="AV61" s="40">
        <f t="shared" ca="1" si="32"/>
        <v>23602.290754478607</v>
      </c>
      <c r="AW61" s="40">
        <f t="shared" ca="1" si="32"/>
        <v>24424.341283065536</v>
      </c>
      <c r="AX61" s="40">
        <f t="shared" ca="1" si="32"/>
        <v>25239.404382159482</v>
      </c>
      <c r="AY61" s="40">
        <f t="shared" ca="1" si="32"/>
        <v>26047.539444911123</v>
      </c>
      <c r="AZ61" s="40">
        <f t="shared" ca="1" si="32"/>
        <v>26849.795359629377</v>
      </c>
      <c r="BA61" s="40">
        <f t="shared" ca="1" si="32"/>
        <v>27645.232099072527</v>
      </c>
      <c r="BB61" s="40">
        <f t="shared" ca="1" si="32"/>
        <v>28433.907626230412</v>
      </c>
      <c r="BC61" s="40">
        <f t="shared" ca="1" si="32"/>
        <v>29215.879411407452</v>
      </c>
      <c r="BD61" s="40">
        <f t="shared" ca="1" si="32"/>
        <v>29992.194436410489</v>
      </c>
      <c r="BE61" s="40">
        <f t="shared" ca="1" si="32"/>
        <v>30761.910783700998</v>
      </c>
      <c r="BF61" s="40">
        <f t="shared" ca="1" si="32"/>
        <v>31525.084542039542</v>
      </c>
      <c r="BG61" s="40">
        <f t="shared" ca="1" si="32"/>
        <v>32281.7713234322</v>
      </c>
      <c r="BH61" s="40">
        <f t="shared" ca="1" si="32"/>
        <v>33032.026267183028</v>
      </c>
      <c r="BI61" s="40">
        <f t="shared" ca="1" si="32"/>
        <v>33775.904043911978</v>
      </c>
      <c r="BJ61" s="40">
        <f t="shared" ca="1" si="32"/>
        <v>34513.458859538725</v>
      </c>
      <c r="BK61" s="40">
        <f t="shared" ca="1" si="32"/>
        <v>35244.744459232643</v>
      </c>
      <c r="BL61" s="40">
        <f t="shared" ca="1" si="32"/>
        <v>35969.814131329164</v>
      </c>
      <c r="BM61" s="40">
        <f t="shared" ca="1" si="32"/>
        <v>36688.720711212867</v>
      </c>
      <c r="BN61" s="40">
        <f t="shared" ca="1" si="32"/>
        <v>37401.516585167556</v>
      </c>
      <c r="BO61" s="40">
        <f t="shared" ca="1" si="32"/>
        <v>38108.253694193634</v>
      </c>
      <c r="BP61" s="40">
        <f t="shared" ca="1" si="33"/>
        <v>38808.983537792992</v>
      </c>
      <c r="BQ61" s="40">
        <f t="shared" ca="1" si="33"/>
        <v>39503.757177721745</v>
      </c>
      <c r="BR61" s="40">
        <f t="shared" ca="1" si="33"/>
        <v>40192.62524171111</v>
      </c>
    </row>
    <row r="62" spans="2:70" ht="25" customHeight="1" outlineLevel="1">
      <c r="B62" s="23" t="str">
        <f t="shared" si="34"/>
        <v>FLTE 200GB</v>
      </c>
      <c r="C62" s="40">
        <f t="shared" si="35"/>
        <v>0</v>
      </c>
      <c r="D62" s="40">
        <f t="shared" si="35"/>
        <v>0</v>
      </c>
      <c r="E62" s="40">
        <f t="shared" si="35"/>
        <v>0</v>
      </c>
      <c r="F62" s="40">
        <f t="shared" si="35"/>
        <v>0</v>
      </c>
      <c r="G62" s="40">
        <f t="shared" si="35"/>
        <v>0</v>
      </c>
      <c r="H62" s="40">
        <f t="shared" si="35"/>
        <v>0</v>
      </c>
      <c r="I62" s="40">
        <f t="shared" si="35"/>
        <v>0</v>
      </c>
      <c r="J62" s="40">
        <f t="shared" si="35"/>
        <v>0</v>
      </c>
      <c r="K62" s="40">
        <f t="shared" ca="1" si="35"/>
        <v>131.66999999999999</v>
      </c>
      <c r="L62" s="40">
        <f t="shared" ca="1" si="35"/>
        <v>267.17080500000003</v>
      </c>
      <c r="M62" s="40">
        <f t="shared" ca="1" si="35"/>
        <v>407.45985315749999</v>
      </c>
      <c r="N62" s="40">
        <f t="shared" ca="1" si="35"/>
        <v>554.47644440566125</v>
      </c>
      <c r="O62" s="40">
        <f t="shared" ca="1" si="35"/>
        <v>709.15339462821316</v>
      </c>
      <c r="P62" s="40">
        <f t="shared" ca="1" si="35"/>
        <v>874.39559077387344</v>
      </c>
      <c r="Q62" s="40">
        <f t="shared" ca="1" si="35"/>
        <v>1051.1032282522956</v>
      </c>
      <c r="R62" s="40">
        <f t="shared" ca="1" si="35"/>
        <v>1243.1388508121508</v>
      </c>
      <c r="S62" s="40">
        <f t="shared" ca="1" si="32"/>
        <v>1453.3421705802477</v>
      </c>
      <c r="T62" s="40">
        <f t="shared" ca="1" si="32"/>
        <v>1684.5287621303153</v>
      </c>
      <c r="U62" s="40">
        <f t="shared" ca="1" si="32"/>
        <v>1939.4902676522079</v>
      </c>
      <c r="V62" s="40">
        <f t="shared" ca="1" si="32"/>
        <v>2221.9846003771636</v>
      </c>
      <c r="W62" s="40">
        <f t="shared" ca="1" si="32"/>
        <v>2533.7577312739577</v>
      </c>
      <c r="X62" s="40">
        <f t="shared" ca="1" si="32"/>
        <v>2876.5407905581296</v>
      </c>
      <c r="Y62" s="40">
        <f t="shared" ca="1" si="32"/>
        <v>3251.0601938383857</v>
      </c>
      <c r="Z62" s="40">
        <f t="shared" ca="1" si="32"/>
        <v>3656.056182190759</v>
      </c>
      <c r="AA62" s="40">
        <f t="shared" ca="1" si="32"/>
        <v>4091.2697046421385</v>
      </c>
      <c r="AB62" s="40">
        <f t="shared" ca="1" si="32"/>
        <v>4554.4639121526807</v>
      </c>
      <c r="AC62" s="40">
        <f t="shared" ca="1" si="32"/>
        <v>5043.4209688993824</v>
      </c>
      <c r="AD62" s="40">
        <f t="shared" ca="1" si="32"/>
        <v>5553.9618906637379</v>
      </c>
      <c r="AE62" s="40">
        <f t="shared" ca="1" si="32"/>
        <v>6082.9332145930966</v>
      </c>
      <c r="AF62" s="40">
        <f t="shared" ca="1" si="32"/>
        <v>6627.2082822690554</v>
      </c>
      <c r="AG62" s="40">
        <f t="shared" ca="1" si="32"/>
        <v>7183.687011869768</v>
      </c>
      <c r="AH62" s="40">
        <f t="shared" ca="1" si="32"/>
        <v>7748.3056722688743</v>
      </c>
      <c r="AI62" s="40">
        <f t="shared" ca="1" si="32"/>
        <v>8320.0050740545903</v>
      </c>
      <c r="AJ62" s="40">
        <f t="shared" ca="1" si="32"/>
        <v>8895.7550309251292</v>
      </c>
      <c r="AK62" s="40">
        <f t="shared" ca="1" si="32"/>
        <v>9474.5311131622657</v>
      </c>
      <c r="AL62" s="40">
        <f t="shared" ca="1" si="32"/>
        <v>10054.327598700385</v>
      </c>
      <c r="AM62" s="40">
        <f t="shared" ca="1" si="32"/>
        <v>10634.145814111433</v>
      </c>
      <c r="AN62" s="40">
        <f t="shared" ca="1" si="32"/>
        <v>11212.995574691486</v>
      </c>
      <c r="AO62" s="40">
        <f t="shared" ca="1" si="32"/>
        <v>11789.895112306607</v>
      </c>
      <c r="AP62" s="40">
        <f t="shared" ca="1" si="32"/>
        <v>12363.871003852</v>
      </c>
      <c r="AQ62" s="40">
        <f t="shared" ca="1" si="32"/>
        <v>12934.94810031926</v>
      </c>
      <c r="AR62" s="40">
        <f t="shared" ca="1" si="32"/>
        <v>13502.161041466545</v>
      </c>
      <c r="AS62" s="40">
        <f t="shared" ca="1" si="32"/>
        <v>14066.532672614079</v>
      </c>
      <c r="AT62" s="40">
        <f t="shared" ca="1" si="32"/>
        <v>14627.097144896859</v>
      </c>
      <c r="AU62" s="40">
        <f t="shared" ca="1" si="32"/>
        <v>15182.896819165237</v>
      </c>
      <c r="AV62" s="40">
        <f t="shared" ca="1" si="32"/>
        <v>15734.962196202332</v>
      </c>
      <c r="AW62" s="40">
        <f t="shared" ca="1" si="32"/>
        <v>16282.335017534613</v>
      </c>
      <c r="AX62" s="40">
        <f t="shared" ca="1" si="32"/>
        <v>16826.045169885569</v>
      </c>
      <c r="AY62" s="40">
        <f t="shared" ca="1" si="32"/>
        <v>17365.13378594154</v>
      </c>
      <c r="AZ62" s="40">
        <f t="shared" ca="1" si="32"/>
        <v>17899.640148761042</v>
      </c>
      <c r="BA62" s="40">
        <f t="shared" ca="1" si="32"/>
        <v>18429.60320749657</v>
      </c>
      <c r="BB62" s="40">
        <f t="shared" ca="1" si="32"/>
        <v>18956.051580232852</v>
      </c>
      <c r="BC62" s="40">
        <f t="shared" ca="1" si="32"/>
        <v>19478.02514180087</v>
      </c>
      <c r="BD62" s="40">
        <f t="shared" ca="1" si="32"/>
        <v>19995.561928095562</v>
      </c>
      <c r="BE62" s="40">
        <f t="shared" ca="1" si="32"/>
        <v>20508.699651706753</v>
      </c>
      <c r="BF62" s="40">
        <f t="shared" ca="1" si="32"/>
        <v>21017.475704667246</v>
      </c>
      <c r="BG62" s="40">
        <f t="shared" ca="1" si="32"/>
        <v>21521.927161177573</v>
      </c>
      <c r="BH62" s="40">
        <f t="shared" ca="1" si="32"/>
        <v>22022.090780307564</v>
      </c>
      <c r="BI62" s="40">
        <f t="shared" ca="1" si="32"/>
        <v>22518.00300867495</v>
      </c>
      <c r="BJ62" s="40">
        <f t="shared" ca="1" si="32"/>
        <v>23009.699983101211</v>
      </c>
      <c r="BK62" s="40">
        <f t="shared" ca="1" si="32"/>
        <v>23497.21753324485</v>
      </c>
      <c r="BL62" s="40">
        <f t="shared" ca="1" si="32"/>
        <v>23980.59118421227</v>
      </c>
      <c r="BM62" s="40">
        <f t="shared" ca="1" si="32"/>
        <v>24459.856159146468</v>
      </c>
      <c r="BN62" s="40">
        <f t="shared" ca="1" si="32"/>
        <v>24935.047381793724</v>
      </c>
      <c r="BO62" s="40">
        <f t="shared" ca="1" si="32"/>
        <v>25406.199479048479</v>
      </c>
      <c r="BP62" s="40">
        <f t="shared" ca="1" si="33"/>
        <v>25873.346783476562</v>
      </c>
      <c r="BQ62" s="40">
        <f t="shared" ca="1" si="33"/>
        <v>26336.523335817012</v>
      </c>
      <c r="BR62" s="40">
        <f t="shared" ca="1" si="33"/>
        <v>26795.762887462566</v>
      </c>
    </row>
    <row r="63" spans="2:70" ht="25" customHeight="1" outlineLevel="1">
      <c r="B63" s="23" t="str">
        <f t="shared" si="34"/>
        <v>FLTE 400GB</v>
      </c>
      <c r="C63" s="40">
        <f t="shared" si="35"/>
        <v>0</v>
      </c>
      <c r="D63" s="40">
        <f t="shared" si="32"/>
        <v>0</v>
      </c>
      <c r="E63" s="40">
        <f t="shared" si="32"/>
        <v>0</v>
      </c>
      <c r="F63" s="40">
        <f t="shared" si="32"/>
        <v>0</v>
      </c>
      <c r="G63" s="40">
        <f t="shared" si="32"/>
        <v>0</v>
      </c>
      <c r="H63" s="40">
        <f t="shared" si="32"/>
        <v>0</v>
      </c>
      <c r="I63" s="40">
        <f t="shared" si="32"/>
        <v>0</v>
      </c>
      <c r="J63" s="40">
        <f t="shared" si="32"/>
        <v>0</v>
      </c>
      <c r="K63" s="40">
        <f t="shared" ca="1" si="32"/>
        <v>66.33</v>
      </c>
      <c r="L63" s="40">
        <f t="shared" ca="1" si="32"/>
        <v>134.07619500000001</v>
      </c>
      <c r="M63" s="40">
        <f t="shared" ca="1" si="32"/>
        <v>204.21654734250004</v>
      </c>
      <c r="N63" s="40">
        <f t="shared" ca="1" si="32"/>
        <v>277.72070669008878</v>
      </c>
      <c r="O63" s="40">
        <f t="shared" ca="1" si="32"/>
        <v>355.55008068322309</v>
      </c>
      <c r="P63" s="40">
        <f t="shared" ca="1" si="32"/>
        <v>437.66790499741569</v>
      </c>
      <c r="Q63" s="40">
        <f t="shared" ca="1" si="32"/>
        <v>526.01772780493775</v>
      </c>
      <c r="R63" s="40">
        <f t="shared" ca="1" si="32"/>
        <v>622.5265771185957</v>
      </c>
      <c r="S63" s="40">
        <f t="shared" ca="1" si="32"/>
        <v>727.12510121308776</v>
      </c>
      <c r="T63" s="40">
        <f t="shared" ca="1" si="32"/>
        <v>842.71453785277652</v>
      </c>
      <c r="U63" s="40">
        <f t="shared" ca="1" si="32"/>
        <v>970.19146428102795</v>
      </c>
      <c r="V63" s="40">
        <f t="shared" ca="1" si="32"/>
        <v>1111.4348368346391</v>
      </c>
      <c r="W63" s="40">
        <f t="shared" ca="1" si="32"/>
        <v>1267.3176407215449</v>
      </c>
      <c r="X63" s="40">
        <f t="shared" ca="1" si="32"/>
        <v>1438.7054407754117</v>
      </c>
      <c r="Y63" s="40">
        <f t="shared" ca="1" si="32"/>
        <v>1625.4664445288208</v>
      </c>
      <c r="Z63" s="40">
        <f t="shared" ca="1" si="32"/>
        <v>1828.4599797503256</v>
      </c>
      <c r="AA63" s="40">
        <f t="shared" ca="1" si="32"/>
        <v>2046.5580699224479</v>
      </c>
      <c r="AB63" s="40">
        <f t="shared" ca="1" si="32"/>
        <v>2278.6423263281072</v>
      </c>
      <c r="AC63" s="40">
        <f t="shared" ca="1" si="32"/>
        <v>2522.6138665543185</v>
      </c>
      <c r="AD63" s="40">
        <f t="shared" ca="1" si="32"/>
        <v>2777.3816486886071</v>
      </c>
      <c r="AE63" s="40">
        <f t="shared" ca="1" si="32"/>
        <v>3041.8639046747539</v>
      </c>
      <c r="AF63" s="40">
        <f t="shared" ca="1" si="32"/>
        <v>3313.9980614850183</v>
      </c>
      <c r="AG63" s="40">
        <f t="shared" ca="1" si="32"/>
        <v>3591.7390779623956</v>
      </c>
      <c r="AH63" s="40">
        <f t="shared" ca="1" si="32"/>
        <v>3874.0492957997153</v>
      </c>
      <c r="AI63" s="40">
        <f t="shared" ca="1" si="32"/>
        <v>4159.8998767854173</v>
      </c>
      <c r="AJ63" s="40">
        <f t="shared" ca="1" si="32"/>
        <v>4448.2707278327416</v>
      </c>
      <c r="AK63" s="40">
        <f t="shared" ca="1" si="32"/>
        <v>4737.1604266461636</v>
      </c>
      <c r="AL63" s="40">
        <f t="shared" ca="1" si="32"/>
        <v>5026.5645630196705</v>
      </c>
      <c r="AM63" s="40">
        <f t="shared" ca="1" si="32"/>
        <v>5316.4787642340034</v>
      </c>
      <c r="AN63" s="40">
        <f t="shared" ca="1" si="32"/>
        <v>5605.9086947380147</v>
      </c>
      <c r="AO63" s="40">
        <f t="shared" ca="1" si="32"/>
        <v>5893.868470832741</v>
      </c>
      <c r="AP63" s="40">
        <f t="shared" ca="1" si="32"/>
        <v>6181.3605888306629</v>
      </c>
      <c r="AQ63" s="40">
        <f t="shared" ca="1" si="32"/>
        <v>6466.4090238256022</v>
      </c>
      <c r="AR63" s="40">
        <f t="shared" ca="1" si="32"/>
        <v>6750.0245471230846</v>
      </c>
      <c r="AS63" s="40">
        <f t="shared" ca="1" si="32"/>
        <v>7032.2193384725388</v>
      </c>
      <c r="AT63" s="40">
        <f t="shared" ca="1" si="32"/>
        <v>7312.0154740955222</v>
      </c>
      <c r="AU63" s="40">
        <f t="shared" ca="1" si="32"/>
        <v>7590.4233425657103</v>
      </c>
      <c r="AV63" s="40">
        <f t="shared" ca="1" si="32"/>
        <v>7866.4647441539018</v>
      </c>
      <c r="AW63" s="40">
        <f t="shared" ca="1" si="32"/>
        <v>8140.1597938285931</v>
      </c>
      <c r="AX63" s="40">
        <f t="shared" ca="1" si="32"/>
        <v>8411.5284355810491</v>
      </c>
      <c r="AY63" s="40">
        <f t="shared" ca="1" si="32"/>
        <v>8680.5904438786092</v>
      </c>
      <c r="AZ63" s="40">
        <f t="shared" ca="1" si="32"/>
        <v>8948.3554251056412</v>
      </c>
      <c r="BA63" s="40">
        <f t="shared" ca="1" si="32"/>
        <v>9213.8444039922415</v>
      </c>
      <c r="BB63" s="40">
        <f t="shared" ca="1" si="32"/>
        <v>9477.0767265583072</v>
      </c>
      <c r="BC63" s="40">
        <f t="shared" ca="1" si="32"/>
        <v>9738.0715743825622</v>
      </c>
      <c r="BD63" s="40">
        <f t="shared" ca="1" si="32"/>
        <v>9996.8479660003104</v>
      </c>
      <c r="BE63" s="40">
        <f t="shared" ca="1" si="32"/>
        <v>10253.424758289309</v>
      </c>
      <c r="BF63" s="40">
        <f t="shared" ca="1" si="32"/>
        <v>10507.82064784385</v>
      </c>
      <c r="BG63" s="40">
        <f t="shared" ca="1" si="32"/>
        <v>10760.054172337179</v>
      </c>
      <c r="BH63" s="40">
        <f t="shared" ca="1" si="32"/>
        <v>11010.143711872313</v>
      </c>
      <c r="BI63" s="40">
        <f t="shared" ca="1" si="32"/>
        <v>11258.107490321398</v>
      </c>
      <c r="BJ63" s="40">
        <f t="shared" ca="1" si="32"/>
        <v>11503.963576653667</v>
      </c>
      <c r="BK63" s="40">
        <f t="shared" ca="1" si="32"/>
        <v>11747.729886252109</v>
      </c>
      <c r="BL63" s="40">
        <f t="shared" ca="1" si="32"/>
        <v>11989.424182218965</v>
      </c>
      <c r="BM63" s="40">
        <f t="shared" ca="1" si="32"/>
        <v>12229.064076670102</v>
      </c>
      <c r="BN63" s="40">
        <f t="shared" ca="1" si="32"/>
        <v>12466.667032018406</v>
      </c>
      <c r="BO63" s="40">
        <f t="shared" ca="1" si="32"/>
        <v>12702.250362246248</v>
      </c>
      <c r="BP63" s="40">
        <f t="shared" ca="1" si="33"/>
        <v>12935.831234167155</v>
      </c>
      <c r="BQ63" s="40">
        <f t="shared" ca="1" si="33"/>
        <v>13167.426668676733</v>
      </c>
      <c r="BR63" s="40">
        <f t="shared" ca="1" si="33"/>
        <v>13397.053541992982</v>
      </c>
    </row>
    <row r="64" spans="2:70" ht="25" customHeight="1" outlineLevel="1">
      <c r="B64" s="23" t="str">
        <f t="shared" si="34"/>
        <v>Package 5</v>
      </c>
      <c r="C64" s="40">
        <f t="shared" si="35"/>
        <v>0</v>
      </c>
      <c r="D64" s="40">
        <f t="shared" si="32"/>
        <v>0</v>
      </c>
      <c r="E64" s="40">
        <f t="shared" si="32"/>
        <v>0</v>
      </c>
      <c r="F64" s="40">
        <f t="shared" si="32"/>
        <v>0</v>
      </c>
      <c r="G64" s="40">
        <f t="shared" si="32"/>
        <v>0</v>
      </c>
      <c r="H64" s="40">
        <f t="shared" si="32"/>
        <v>0</v>
      </c>
      <c r="I64" s="40">
        <f t="shared" si="32"/>
        <v>0</v>
      </c>
      <c r="J64" s="40">
        <f t="shared" si="32"/>
        <v>0</v>
      </c>
      <c r="K64" s="40">
        <f t="shared" ca="1" si="32"/>
        <v>0</v>
      </c>
      <c r="L64" s="40">
        <f t="shared" ca="1" si="32"/>
        <v>0</v>
      </c>
      <c r="M64" s="40">
        <f t="shared" ca="1" si="32"/>
        <v>0</v>
      </c>
      <c r="N64" s="40">
        <f t="shared" ca="1" si="32"/>
        <v>0</v>
      </c>
      <c r="O64" s="40">
        <f t="shared" ca="1" si="32"/>
        <v>0</v>
      </c>
      <c r="P64" s="40">
        <f t="shared" ca="1" si="32"/>
        <v>0</v>
      </c>
      <c r="Q64" s="40">
        <f t="shared" ca="1" si="32"/>
        <v>0</v>
      </c>
      <c r="R64" s="40">
        <f t="shared" ca="1" si="32"/>
        <v>0</v>
      </c>
      <c r="S64" s="40">
        <f t="shared" ca="1" si="32"/>
        <v>0</v>
      </c>
      <c r="T64" s="40">
        <f t="shared" ca="1" si="32"/>
        <v>0</v>
      </c>
      <c r="U64" s="40">
        <f t="shared" ca="1" si="32"/>
        <v>0</v>
      </c>
      <c r="V64" s="40">
        <f t="shared" ca="1" si="32"/>
        <v>0</v>
      </c>
      <c r="W64" s="40">
        <f t="shared" ca="1" si="32"/>
        <v>0</v>
      </c>
      <c r="X64" s="40">
        <f t="shared" ca="1" si="32"/>
        <v>0</v>
      </c>
      <c r="Y64" s="40">
        <f t="shared" ca="1" si="32"/>
        <v>0</v>
      </c>
      <c r="Z64" s="40">
        <f t="shared" ca="1" si="32"/>
        <v>0</v>
      </c>
      <c r="AA64" s="40">
        <f t="shared" ca="1" si="32"/>
        <v>0</v>
      </c>
      <c r="AB64" s="40">
        <f t="shared" ca="1" si="32"/>
        <v>0</v>
      </c>
      <c r="AC64" s="40">
        <f t="shared" ca="1" si="32"/>
        <v>0</v>
      </c>
      <c r="AD64" s="40">
        <f t="shared" ca="1" si="32"/>
        <v>0</v>
      </c>
      <c r="AE64" s="40">
        <f t="shared" ca="1" si="32"/>
        <v>0</v>
      </c>
      <c r="AF64" s="40">
        <f t="shared" ca="1" si="32"/>
        <v>0</v>
      </c>
      <c r="AG64" s="40">
        <f t="shared" ref="AG64:BO64" ca="1" si="36">AG52-AG58</f>
        <v>0</v>
      </c>
      <c r="AH64" s="40">
        <f t="shared" ca="1" si="36"/>
        <v>0</v>
      </c>
      <c r="AI64" s="40">
        <f t="shared" ca="1" si="36"/>
        <v>0</v>
      </c>
      <c r="AJ64" s="40">
        <f t="shared" ca="1" si="36"/>
        <v>0</v>
      </c>
      <c r="AK64" s="40">
        <f t="shared" ca="1" si="36"/>
        <v>0</v>
      </c>
      <c r="AL64" s="40">
        <f t="shared" ca="1" si="36"/>
        <v>0</v>
      </c>
      <c r="AM64" s="40">
        <f t="shared" ca="1" si="36"/>
        <v>0</v>
      </c>
      <c r="AN64" s="40">
        <f t="shared" ca="1" si="36"/>
        <v>0</v>
      </c>
      <c r="AO64" s="40">
        <f t="shared" ca="1" si="36"/>
        <v>0</v>
      </c>
      <c r="AP64" s="40">
        <f t="shared" ca="1" si="36"/>
        <v>0</v>
      </c>
      <c r="AQ64" s="40">
        <f t="shared" ca="1" si="36"/>
        <v>0</v>
      </c>
      <c r="AR64" s="40">
        <f t="shared" ca="1" si="36"/>
        <v>0</v>
      </c>
      <c r="AS64" s="40">
        <f t="shared" ca="1" si="36"/>
        <v>0</v>
      </c>
      <c r="AT64" s="40">
        <f t="shared" ca="1" si="36"/>
        <v>0</v>
      </c>
      <c r="AU64" s="40">
        <f t="shared" ca="1" si="36"/>
        <v>0</v>
      </c>
      <c r="AV64" s="40">
        <f t="shared" ca="1" si="36"/>
        <v>0</v>
      </c>
      <c r="AW64" s="40">
        <f t="shared" ca="1" si="36"/>
        <v>0</v>
      </c>
      <c r="AX64" s="40">
        <f t="shared" ca="1" si="36"/>
        <v>0</v>
      </c>
      <c r="AY64" s="40">
        <f t="shared" ca="1" si="36"/>
        <v>0</v>
      </c>
      <c r="AZ64" s="40">
        <f t="shared" ca="1" si="36"/>
        <v>0</v>
      </c>
      <c r="BA64" s="40">
        <f t="shared" ca="1" si="36"/>
        <v>0</v>
      </c>
      <c r="BB64" s="40">
        <f t="shared" ca="1" si="36"/>
        <v>0</v>
      </c>
      <c r="BC64" s="40">
        <f t="shared" ca="1" si="36"/>
        <v>0</v>
      </c>
      <c r="BD64" s="40">
        <f t="shared" ca="1" si="36"/>
        <v>0</v>
      </c>
      <c r="BE64" s="40">
        <f t="shared" ca="1" si="36"/>
        <v>0</v>
      </c>
      <c r="BF64" s="40">
        <f t="shared" ca="1" si="36"/>
        <v>0</v>
      </c>
      <c r="BG64" s="40">
        <f t="shared" ca="1" si="36"/>
        <v>0</v>
      </c>
      <c r="BH64" s="40">
        <f t="shared" ca="1" si="36"/>
        <v>0</v>
      </c>
      <c r="BI64" s="40">
        <f t="shared" ca="1" si="36"/>
        <v>0</v>
      </c>
      <c r="BJ64" s="40">
        <f t="shared" ca="1" si="36"/>
        <v>0</v>
      </c>
      <c r="BK64" s="40">
        <f t="shared" ca="1" si="36"/>
        <v>0</v>
      </c>
      <c r="BL64" s="40">
        <f t="shared" ca="1" si="36"/>
        <v>0</v>
      </c>
      <c r="BM64" s="40">
        <f t="shared" ca="1" si="36"/>
        <v>0</v>
      </c>
      <c r="BN64" s="40">
        <f t="shared" ca="1" si="36"/>
        <v>0</v>
      </c>
      <c r="BO64" s="40">
        <f t="shared" ca="1" si="36"/>
        <v>0</v>
      </c>
      <c r="BP64" s="40">
        <f t="shared" ca="1" si="33"/>
        <v>0</v>
      </c>
      <c r="BQ64" s="40">
        <f t="shared" ca="1" si="33"/>
        <v>0</v>
      </c>
      <c r="BR64" s="40">
        <f t="shared" ca="1" si="33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A16-D3AC-4D49-B9AF-53065707A1D9}">
  <sheetPr>
    <tabColor theme="2" tint="-0.749992370372631"/>
  </sheetPr>
  <dimension ref="B2:BR71"/>
  <sheetViews>
    <sheetView zoomScale="50" zoomScaleNormal="50" workbookViewId="0">
      <pane xSplit="2" ySplit="6" topLeftCell="C58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4" style="3" customWidth="1"/>
    <col min="3" max="10" width="25.69140625" style="3" customWidth="1"/>
    <col min="11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REVENUE  PROJECTIONS VERSION ","")&amp;'&lt;&lt;VERSIONING NOTES&gt;&gt;'!$F$3</f>
        <v>METL REVENUE 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173" t="s">
        <v>40</v>
      </c>
      <c r="C8" s="174">
        <f>SUM(C9:C13)</f>
        <v>0</v>
      </c>
      <c r="D8" s="174">
        <f t="shared" ref="D8:BO8" si="0">SUM(D9:D13)</f>
        <v>0</v>
      </c>
      <c r="E8" s="174">
        <f>SUM(E9:E13)</f>
        <v>0</v>
      </c>
      <c r="F8" s="174">
        <f t="shared" si="0"/>
        <v>0</v>
      </c>
      <c r="G8" s="174">
        <f t="shared" si="0"/>
        <v>0</v>
      </c>
      <c r="H8" s="174">
        <f t="shared" si="0"/>
        <v>0</v>
      </c>
      <c r="I8" s="174">
        <f t="shared" si="0"/>
        <v>0</v>
      </c>
      <c r="J8" s="174">
        <f t="shared" si="0"/>
        <v>0</v>
      </c>
      <c r="K8" s="174">
        <f t="shared" ca="1" si="0"/>
        <v>0</v>
      </c>
      <c r="L8" s="174">
        <f t="shared" ca="1" si="0"/>
        <v>0</v>
      </c>
      <c r="M8" s="174">
        <f t="shared" ca="1" si="0"/>
        <v>0</v>
      </c>
      <c r="N8" s="174">
        <f t="shared" ca="1" si="0"/>
        <v>0</v>
      </c>
      <c r="O8" s="174">
        <f t="shared" ca="1" si="0"/>
        <v>0</v>
      </c>
      <c r="P8" s="174">
        <f t="shared" ca="1" si="0"/>
        <v>0</v>
      </c>
      <c r="Q8" s="174">
        <f t="shared" ca="1" si="0"/>
        <v>0</v>
      </c>
      <c r="R8" s="174">
        <f t="shared" ca="1" si="0"/>
        <v>0</v>
      </c>
      <c r="S8" s="174">
        <f t="shared" ca="1" si="0"/>
        <v>0</v>
      </c>
      <c r="T8" s="174">
        <f t="shared" ca="1" si="0"/>
        <v>0</v>
      </c>
      <c r="U8" s="174">
        <f t="shared" ca="1" si="0"/>
        <v>0</v>
      </c>
      <c r="V8" s="174">
        <f t="shared" ca="1" si="0"/>
        <v>0</v>
      </c>
      <c r="W8" s="174">
        <f t="shared" ca="1" si="0"/>
        <v>0</v>
      </c>
      <c r="X8" s="174">
        <f t="shared" ca="1" si="0"/>
        <v>0</v>
      </c>
      <c r="Y8" s="174">
        <f t="shared" ca="1" si="0"/>
        <v>0</v>
      </c>
      <c r="Z8" s="174">
        <f t="shared" ca="1" si="0"/>
        <v>0</v>
      </c>
      <c r="AA8" s="174">
        <f t="shared" ca="1" si="0"/>
        <v>0</v>
      </c>
      <c r="AB8" s="174">
        <f t="shared" ca="1" si="0"/>
        <v>0</v>
      </c>
      <c r="AC8" s="174">
        <f t="shared" ca="1" si="0"/>
        <v>0</v>
      </c>
      <c r="AD8" s="174">
        <f t="shared" ca="1" si="0"/>
        <v>0</v>
      </c>
      <c r="AE8" s="174">
        <f t="shared" ca="1" si="0"/>
        <v>0</v>
      </c>
      <c r="AF8" s="174">
        <f t="shared" ca="1" si="0"/>
        <v>0</v>
      </c>
      <c r="AG8" s="174">
        <f t="shared" ca="1" si="0"/>
        <v>0</v>
      </c>
      <c r="AH8" s="174">
        <f t="shared" ca="1" si="0"/>
        <v>0</v>
      </c>
      <c r="AI8" s="174">
        <f t="shared" ca="1" si="0"/>
        <v>0</v>
      </c>
      <c r="AJ8" s="174">
        <f t="shared" ca="1" si="0"/>
        <v>0</v>
      </c>
      <c r="AK8" s="174">
        <f t="shared" ca="1" si="0"/>
        <v>0</v>
      </c>
      <c r="AL8" s="174">
        <f t="shared" ca="1" si="0"/>
        <v>0</v>
      </c>
      <c r="AM8" s="174">
        <f t="shared" ca="1" si="0"/>
        <v>0</v>
      </c>
      <c r="AN8" s="174">
        <f t="shared" ca="1" si="0"/>
        <v>0</v>
      </c>
      <c r="AO8" s="174">
        <f t="shared" ca="1" si="0"/>
        <v>0</v>
      </c>
      <c r="AP8" s="174">
        <f t="shared" ca="1" si="0"/>
        <v>0</v>
      </c>
      <c r="AQ8" s="174">
        <f t="shared" ca="1" si="0"/>
        <v>0</v>
      </c>
      <c r="AR8" s="174">
        <f t="shared" ca="1" si="0"/>
        <v>0</v>
      </c>
      <c r="AS8" s="174">
        <f t="shared" ca="1" si="0"/>
        <v>0</v>
      </c>
      <c r="AT8" s="174">
        <f t="shared" ca="1" si="0"/>
        <v>0</v>
      </c>
      <c r="AU8" s="174">
        <f t="shared" ca="1" si="0"/>
        <v>0</v>
      </c>
      <c r="AV8" s="174">
        <f t="shared" ca="1" si="0"/>
        <v>0</v>
      </c>
      <c r="AW8" s="174">
        <f t="shared" ca="1" si="0"/>
        <v>0</v>
      </c>
      <c r="AX8" s="174">
        <f t="shared" ca="1" si="0"/>
        <v>0</v>
      </c>
      <c r="AY8" s="174">
        <f t="shared" ca="1" si="0"/>
        <v>0</v>
      </c>
      <c r="AZ8" s="174">
        <f t="shared" ca="1" si="0"/>
        <v>0</v>
      </c>
      <c r="BA8" s="174">
        <f t="shared" ca="1" si="0"/>
        <v>0</v>
      </c>
      <c r="BB8" s="174">
        <f t="shared" ca="1" si="0"/>
        <v>0</v>
      </c>
      <c r="BC8" s="174">
        <f t="shared" ca="1" si="0"/>
        <v>0</v>
      </c>
      <c r="BD8" s="174">
        <f t="shared" ca="1" si="0"/>
        <v>0</v>
      </c>
      <c r="BE8" s="174">
        <f t="shared" ca="1" si="0"/>
        <v>0</v>
      </c>
      <c r="BF8" s="174">
        <f t="shared" ca="1" si="0"/>
        <v>0</v>
      </c>
      <c r="BG8" s="174">
        <f t="shared" ca="1" si="0"/>
        <v>0</v>
      </c>
      <c r="BH8" s="174">
        <f t="shared" ca="1" si="0"/>
        <v>0</v>
      </c>
      <c r="BI8" s="174">
        <f t="shared" ca="1" si="0"/>
        <v>0</v>
      </c>
      <c r="BJ8" s="174">
        <f t="shared" ca="1" si="0"/>
        <v>0</v>
      </c>
      <c r="BK8" s="174">
        <f t="shared" ca="1" si="0"/>
        <v>0</v>
      </c>
      <c r="BL8" s="174">
        <f t="shared" ca="1" si="0"/>
        <v>0</v>
      </c>
      <c r="BM8" s="174">
        <f t="shared" ca="1" si="0"/>
        <v>0</v>
      </c>
      <c r="BN8" s="174">
        <f t="shared" ca="1" si="0"/>
        <v>0</v>
      </c>
      <c r="BO8" s="174">
        <f t="shared" ca="1" si="0"/>
        <v>0</v>
      </c>
      <c r="BP8" s="174">
        <f t="shared" ref="BP8:BR8" ca="1" si="1">SUM(BP9:BP13)</f>
        <v>0</v>
      </c>
      <c r="BQ8" s="174">
        <f t="shared" ca="1" si="1"/>
        <v>0</v>
      </c>
      <c r="BR8" s="175">
        <f t="shared" ca="1" si="1"/>
        <v>0</v>
      </c>
    </row>
    <row r="9" spans="2:70" ht="25" customHeight="1" outlineLevel="1">
      <c r="B9" s="168" t="str">
        <f>'MVLP INPUT FLTE'!B10</f>
        <v>FLTE 40GB</v>
      </c>
      <c r="C9" s="78">
        <f>'SUBSCRIBER BASE FLTE'!C18*'MVLP INPUT FLTE'!$C20</f>
        <v>0</v>
      </c>
      <c r="D9" s="78">
        <f>'SUBSCRIBER BASE FLTE'!D18*'MVLP INPUT FLTE'!$C20</f>
        <v>0</v>
      </c>
      <c r="E9" s="78">
        <f>'SUBSCRIBER BASE FLTE'!E18*'MVLP INPUT FLTE'!$C20</f>
        <v>0</v>
      </c>
      <c r="F9" s="78">
        <f>'SUBSCRIBER BASE FLTE'!F18*'MVLP INPUT FLTE'!$C20</f>
        <v>0</v>
      </c>
      <c r="G9" s="78">
        <f>'SUBSCRIBER BASE FLTE'!G18*'MVLP INPUT FLTE'!$C20</f>
        <v>0</v>
      </c>
      <c r="H9" s="78">
        <f>'SUBSCRIBER BASE FLTE'!H18*'MVLP INPUT FLTE'!$C20</f>
        <v>0</v>
      </c>
      <c r="I9" s="78">
        <f>'SUBSCRIBER BASE FLTE'!I18*'MVLP INPUT FLTE'!$C20</f>
        <v>0</v>
      </c>
      <c r="J9" s="78">
        <f>'SUBSCRIBER BASE FLTE'!J18*'MVLP INPUT FLTE'!$C20</f>
        <v>0</v>
      </c>
      <c r="K9" s="78">
        <f ca="1">'SUBSCRIBER BASE FLTE'!K18*'MVLP INPUT FLTE'!$C20</f>
        <v>0</v>
      </c>
      <c r="L9" s="78">
        <f ca="1">'SUBSCRIBER BASE FLTE'!L18*'MVLP INPUT FLTE'!$C20</f>
        <v>0</v>
      </c>
      <c r="M9" s="78">
        <f ca="1">'SUBSCRIBER BASE FLTE'!M18*'MVLP INPUT FLTE'!$C20</f>
        <v>0</v>
      </c>
      <c r="N9" s="78">
        <f ca="1">'SUBSCRIBER BASE FLTE'!N18*'MVLP INPUT FLTE'!$C20</f>
        <v>0</v>
      </c>
      <c r="O9" s="78">
        <f ca="1">'SUBSCRIBER BASE FLTE'!O18*'MVLP INPUT FLTE'!$C20</f>
        <v>0</v>
      </c>
      <c r="P9" s="78">
        <f ca="1">'SUBSCRIBER BASE FLTE'!P18*'MVLP INPUT FLTE'!$C20</f>
        <v>0</v>
      </c>
      <c r="Q9" s="78">
        <f ca="1">'SUBSCRIBER BASE FLTE'!Q18*'MVLP INPUT FLTE'!$C20</f>
        <v>0</v>
      </c>
      <c r="R9" s="78">
        <f ca="1">'SUBSCRIBER BASE FLTE'!R18*'MVLP INPUT FLTE'!$C20</f>
        <v>0</v>
      </c>
      <c r="S9" s="78">
        <f ca="1">'SUBSCRIBER BASE FLTE'!S18*'MVLP INPUT FLTE'!$C20</f>
        <v>0</v>
      </c>
      <c r="T9" s="78">
        <f ca="1">'SUBSCRIBER BASE FLTE'!T18*'MVLP INPUT FLTE'!$C20</f>
        <v>0</v>
      </c>
      <c r="U9" s="78">
        <f ca="1">'SUBSCRIBER BASE FLTE'!U18*'MVLP INPUT FLTE'!$C20</f>
        <v>0</v>
      </c>
      <c r="V9" s="78">
        <f ca="1">'SUBSCRIBER BASE FLTE'!V18*'MVLP INPUT FLTE'!$C20</f>
        <v>0</v>
      </c>
      <c r="W9" s="78">
        <f ca="1">'SUBSCRIBER BASE FLTE'!W18*'MVLP INPUT FLTE'!$C20</f>
        <v>0</v>
      </c>
      <c r="X9" s="78">
        <f ca="1">'SUBSCRIBER BASE FLTE'!X18*'MVLP INPUT FLTE'!$C20</f>
        <v>0</v>
      </c>
      <c r="Y9" s="78">
        <f ca="1">'SUBSCRIBER BASE FLTE'!Y18*'MVLP INPUT FLTE'!$C20</f>
        <v>0</v>
      </c>
      <c r="Z9" s="78">
        <f ca="1">'SUBSCRIBER BASE FLTE'!Z18*'MVLP INPUT FLTE'!$C20</f>
        <v>0</v>
      </c>
      <c r="AA9" s="78">
        <f ca="1">'SUBSCRIBER BASE FLTE'!AA18*'MVLP INPUT FLTE'!$C20</f>
        <v>0</v>
      </c>
      <c r="AB9" s="78">
        <f ca="1">'SUBSCRIBER BASE FLTE'!AB18*'MVLP INPUT FLTE'!$C20</f>
        <v>0</v>
      </c>
      <c r="AC9" s="78">
        <f ca="1">'SUBSCRIBER BASE FLTE'!AC18*'MVLP INPUT FLTE'!$C20</f>
        <v>0</v>
      </c>
      <c r="AD9" s="78">
        <f ca="1">'SUBSCRIBER BASE FLTE'!AD18*'MVLP INPUT FLTE'!$C20</f>
        <v>0</v>
      </c>
      <c r="AE9" s="78">
        <f ca="1">'SUBSCRIBER BASE FLTE'!AE18*'MVLP INPUT FLTE'!$C20</f>
        <v>0</v>
      </c>
      <c r="AF9" s="78">
        <f ca="1">'SUBSCRIBER BASE FLTE'!AF18*'MVLP INPUT FLTE'!$C20</f>
        <v>0</v>
      </c>
      <c r="AG9" s="78">
        <f ca="1">'SUBSCRIBER BASE FLTE'!AG18*'MVLP INPUT FLTE'!$C20</f>
        <v>0</v>
      </c>
      <c r="AH9" s="78">
        <f ca="1">'SUBSCRIBER BASE FLTE'!AH18*'MVLP INPUT FLTE'!$C20</f>
        <v>0</v>
      </c>
      <c r="AI9" s="78">
        <f ca="1">'SUBSCRIBER BASE FLTE'!AI18*'MVLP INPUT FLTE'!$C20</f>
        <v>0</v>
      </c>
      <c r="AJ9" s="78">
        <f ca="1">'SUBSCRIBER BASE FLTE'!AJ18*'MVLP INPUT FLTE'!$C20</f>
        <v>0</v>
      </c>
      <c r="AK9" s="78">
        <f ca="1">'SUBSCRIBER BASE FLTE'!AK18*'MVLP INPUT FLTE'!$C20</f>
        <v>0</v>
      </c>
      <c r="AL9" s="78">
        <f ca="1">'SUBSCRIBER BASE FLTE'!AL18*'MVLP INPUT FLTE'!$C20</f>
        <v>0</v>
      </c>
      <c r="AM9" s="78">
        <f ca="1">'SUBSCRIBER BASE FLTE'!AM18*'MVLP INPUT FLTE'!$C20</f>
        <v>0</v>
      </c>
      <c r="AN9" s="78">
        <f ca="1">'SUBSCRIBER BASE FLTE'!AN18*'MVLP INPUT FLTE'!$C20</f>
        <v>0</v>
      </c>
      <c r="AO9" s="78">
        <f ca="1">'SUBSCRIBER BASE FLTE'!AO18*'MVLP INPUT FLTE'!$C20</f>
        <v>0</v>
      </c>
      <c r="AP9" s="78">
        <f ca="1">'SUBSCRIBER BASE FLTE'!AP18*'MVLP INPUT FLTE'!$C20</f>
        <v>0</v>
      </c>
      <c r="AQ9" s="78">
        <f ca="1">'SUBSCRIBER BASE FLTE'!AQ18*'MVLP INPUT FLTE'!$C20</f>
        <v>0</v>
      </c>
      <c r="AR9" s="78">
        <f ca="1">'SUBSCRIBER BASE FLTE'!AR18*'MVLP INPUT FLTE'!$C20</f>
        <v>0</v>
      </c>
      <c r="AS9" s="78">
        <f ca="1">'SUBSCRIBER BASE FLTE'!AS18*'MVLP INPUT FLTE'!$C20</f>
        <v>0</v>
      </c>
      <c r="AT9" s="78">
        <f ca="1">'SUBSCRIBER BASE FLTE'!AT18*'MVLP INPUT FLTE'!$C20</f>
        <v>0</v>
      </c>
      <c r="AU9" s="78">
        <f ca="1">'SUBSCRIBER BASE FLTE'!AU18*'MVLP INPUT FLTE'!$C20</f>
        <v>0</v>
      </c>
      <c r="AV9" s="78">
        <f ca="1">'SUBSCRIBER BASE FLTE'!AV18*'MVLP INPUT FLTE'!$C20</f>
        <v>0</v>
      </c>
      <c r="AW9" s="78">
        <f ca="1">'SUBSCRIBER BASE FLTE'!AW18*'MVLP INPUT FLTE'!$C20</f>
        <v>0</v>
      </c>
      <c r="AX9" s="78">
        <f ca="1">'SUBSCRIBER BASE FLTE'!AX18*'MVLP INPUT FLTE'!$C20</f>
        <v>0</v>
      </c>
      <c r="AY9" s="78">
        <f ca="1">'SUBSCRIBER BASE FLTE'!AY18*'MVLP INPUT FLTE'!$C20</f>
        <v>0</v>
      </c>
      <c r="AZ9" s="78">
        <f ca="1">'SUBSCRIBER BASE FLTE'!AZ18*'MVLP INPUT FLTE'!$C20</f>
        <v>0</v>
      </c>
      <c r="BA9" s="78">
        <f ca="1">'SUBSCRIBER BASE FLTE'!BA18*'MVLP INPUT FLTE'!$C20</f>
        <v>0</v>
      </c>
      <c r="BB9" s="78">
        <f ca="1">'SUBSCRIBER BASE FLTE'!BB18*'MVLP INPUT FLTE'!$C20</f>
        <v>0</v>
      </c>
      <c r="BC9" s="78">
        <f ca="1">'SUBSCRIBER BASE FLTE'!BC18*'MVLP INPUT FLTE'!$C20</f>
        <v>0</v>
      </c>
      <c r="BD9" s="78">
        <f ca="1">'SUBSCRIBER BASE FLTE'!BD18*'MVLP INPUT FLTE'!$C20</f>
        <v>0</v>
      </c>
      <c r="BE9" s="78">
        <f ca="1">'SUBSCRIBER BASE FLTE'!BE18*'MVLP INPUT FLTE'!$C20</f>
        <v>0</v>
      </c>
      <c r="BF9" s="78">
        <f ca="1">'SUBSCRIBER BASE FLTE'!BF18*'MVLP INPUT FLTE'!$C20</f>
        <v>0</v>
      </c>
      <c r="BG9" s="78">
        <f ca="1">'SUBSCRIBER BASE FLTE'!BG18*'MVLP INPUT FLTE'!$C20</f>
        <v>0</v>
      </c>
      <c r="BH9" s="78">
        <f ca="1">'SUBSCRIBER BASE FLTE'!BH18*'MVLP INPUT FLTE'!$C20</f>
        <v>0</v>
      </c>
      <c r="BI9" s="78">
        <f ca="1">'SUBSCRIBER BASE FLTE'!BI18*'MVLP INPUT FLTE'!$C20</f>
        <v>0</v>
      </c>
      <c r="BJ9" s="78">
        <f ca="1">'SUBSCRIBER BASE FLTE'!BJ18*'MVLP INPUT FLTE'!$C20</f>
        <v>0</v>
      </c>
      <c r="BK9" s="78">
        <f ca="1">'SUBSCRIBER BASE FLTE'!BK18*'MVLP INPUT FLTE'!$C20</f>
        <v>0</v>
      </c>
      <c r="BL9" s="78">
        <f ca="1">'SUBSCRIBER BASE FLTE'!BL18*'MVLP INPUT FLTE'!$C20</f>
        <v>0</v>
      </c>
      <c r="BM9" s="78">
        <f ca="1">'SUBSCRIBER BASE FLTE'!BM18*'MVLP INPUT FLTE'!$C20</f>
        <v>0</v>
      </c>
      <c r="BN9" s="78">
        <f ca="1">'SUBSCRIBER BASE FLTE'!BN18*'MVLP INPUT FLTE'!$C20</f>
        <v>0</v>
      </c>
      <c r="BO9" s="78">
        <f ca="1">'SUBSCRIBER BASE FLTE'!BO18*'MVLP INPUT FLTE'!$C20</f>
        <v>0</v>
      </c>
      <c r="BP9" s="78">
        <f ca="1">'SUBSCRIBER BASE FLTE'!BP18*'MVLP INPUT FLTE'!$C20</f>
        <v>0</v>
      </c>
      <c r="BQ9" s="78">
        <f ca="1">'SUBSCRIBER BASE FLTE'!BQ18*'MVLP INPUT FLTE'!$C20</f>
        <v>0</v>
      </c>
      <c r="BR9" s="169">
        <f ca="1">'SUBSCRIBER BASE FLTE'!BR18*'MVLP INPUT FLTE'!$C20</f>
        <v>0</v>
      </c>
    </row>
    <row r="10" spans="2:70" ht="25" customHeight="1" outlineLevel="1">
      <c r="B10" s="168" t="str">
        <f>'MVLP INPUT FLTE'!B11</f>
        <v>FLTE 100GB</v>
      </c>
      <c r="C10" s="78">
        <f>'SUBSCRIBER BASE FLTE'!C19*'MVLP INPUT FLTE'!$C21</f>
        <v>0</v>
      </c>
      <c r="D10" s="78">
        <f>'SUBSCRIBER BASE FLTE'!D19*'MVLP INPUT FLTE'!$C21</f>
        <v>0</v>
      </c>
      <c r="E10" s="78">
        <f>'SUBSCRIBER BASE FLTE'!E19*'MVLP INPUT FLTE'!$C21</f>
        <v>0</v>
      </c>
      <c r="F10" s="78">
        <f>'SUBSCRIBER BASE FLTE'!F19*'MVLP INPUT FLTE'!$C21</f>
        <v>0</v>
      </c>
      <c r="G10" s="78">
        <f>'SUBSCRIBER BASE FLTE'!G19*'MVLP INPUT FLTE'!$C21</f>
        <v>0</v>
      </c>
      <c r="H10" s="78">
        <f>'SUBSCRIBER BASE FLTE'!H19*'MVLP INPUT FLTE'!$C21</f>
        <v>0</v>
      </c>
      <c r="I10" s="78">
        <f>'SUBSCRIBER BASE FLTE'!I19*'MVLP INPUT FLTE'!$C21</f>
        <v>0</v>
      </c>
      <c r="J10" s="78">
        <f>'SUBSCRIBER BASE FLTE'!J19*'MVLP INPUT FLTE'!$C21</f>
        <v>0</v>
      </c>
      <c r="K10" s="78">
        <f ca="1">'SUBSCRIBER BASE FLTE'!K19*'MVLP INPUT FLTE'!$C21</f>
        <v>0</v>
      </c>
      <c r="L10" s="78">
        <f ca="1">'SUBSCRIBER BASE FLTE'!L19*'MVLP INPUT FLTE'!$C21</f>
        <v>0</v>
      </c>
      <c r="M10" s="78">
        <f ca="1">'SUBSCRIBER BASE FLTE'!M19*'MVLP INPUT FLTE'!$C21</f>
        <v>0</v>
      </c>
      <c r="N10" s="78">
        <f ca="1">'SUBSCRIBER BASE FLTE'!N19*'MVLP INPUT FLTE'!$C21</f>
        <v>0</v>
      </c>
      <c r="O10" s="78">
        <f ca="1">'SUBSCRIBER BASE FLTE'!O19*'MVLP INPUT FLTE'!$C21</f>
        <v>0</v>
      </c>
      <c r="P10" s="78">
        <f ca="1">'SUBSCRIBER BASE FLTE'!P19*'MVLP INPUT FLTE'!$C21</f>
        <v>0</v>
      </c>
      <c r="Q10" s="78">
        <f ca="1">'SUBSCRIBER BASE FLTE'!Q19*'MVLP INPUT FLTE'!$C21</f>
        <v>0</v>
      </c>
      <c r="R10" s="78">
        <f ca="1">'SUBSCRIBER BASE FLTE'!R19*'MVLP INPUT FLTE'!$C21</f>
        <v>0</v>
      </c>
      <c r="S10" s="78">
        <f ca="1">'SUBSCRIBER BASE FLTE'!S19*'MVLP INPUT FLTE'!$C21</f>
        <v>0</v>
      </c>
      <c r="T10" s="78">
        <f ca="1">'SUBSCRIBER BASE FLTE'!T19*'MVLP INPUT FLTE'!$C21</f>
        <v>0</v>
      </c>
      <c r="U10" s="78">
        <f ca="1">'SUBSCRIBER BASE FLTE'!U19*'MVLP INPUT FLTE'!$C21</f>
        <v>0</v>
      </c>
      <c r="V10" s="78">
        <f ca="1">'SUBSCRIBER BASE FLTE'!V19*'MVLP INPUT FLTE'!$C21</f>
        <v>0</v>
      </c>
      <c r="W10" s="78">
        <f ca="1">'SUBSCRIBER BASE FLTE'!W19*'MVLP INPUT FLTE'!$C21</f>
        <v>0</v>
      </c>
      <c r="X10" s="78">
        <f ca="1">'SUBSCRIBER BASE FLTE'!X19*'MVLP INPUT FLTE'!$C21</f>
        <v>0</v>
      </c>
      <c r="Y10" s="78">
        <f ca="1">'SUBSCRIBER BASE FLTE'!Y19*'MVLP INPUT FLTE'!$C21</f>
        <v>0</v>
      </c>
      <c r="Z10" s="78">
        <f ca="1">'SUBSCRIBER BASE FLTE'!Z19*'MVLP INPUT FLTE'!$C21</f>
        <v>0</v>
      </c>
      <c r="AA10" s="78">
        <f ca="1">'SUBSCRIBER BASE FLTE'!AA19*'MVLP INPUT FLTE'!$C21</f>
        <v>0</v>
      </c>
      <c r="AB10" s="78">
        <f ca="1">'SUBSCRIBER BASE FLTE'!AB19*'MVLP INPUT FLTE'!$C21</f>
        <v>0</v>
      </c>
      <c r="AC10" s="78">
        <f ca="1">'SUBSCRIBER BASE FLTE'!AC19*'MVLP INPUT FLTE'!$C21</f>
        <v>0</v>
      </c>
      <c r="AD10" s="78">
        <f ca="1">'SUBSCRIBER BASE FLTE'!AD19*'MVLP INPUT FLTE'!$C21</f>
        <v>0</v>
      </c>
      <c r="AE10" s="78">
        <f ca="1">'SUBSCRIBER BASE FLTE'!AE19*'MVLP INPUT FLTE'!$C21</f>
        <v>0</v>
      </c>
      <c r="AF10" s="78">
        <f ca="1">'SUBSCRIBER BASE FLTE'!AF19*'MVLP INPUT FLTE'!$C21</f>
        <v>0</v>
      </c>
      <c r="AG10" s="78">
        <f ca="1">'SUBSCRIBER BASE FLTE'!AG19*'MVLP INPUT FLTE'!$C21</f>
        <v>0</v>
      </c>
      <c r="AH10" s="78">
        <f ca="1">'SUBSCRIBER BASE FLTE'!AH19*'MVLP INPUT FLTE'!$C21</f>
        <v>0</v>
      </c>
      <c r="AI10" s="78">
        <f ca="1">'SUBSCRIBER BASE FLTE'!AI19*'MVLP INPUT FLTE'!$C21</f>
        <v>0</v>
      </c>
      <c r="AJ10" s="78">
        <f ca="1">'SUBSCRIBER BASE FLTE'!AJ19*'MVLP INPUT FLTE'!$C21</f>
        <v>0</v>
      </c>
      <c r="AK10" s="78">
        <f ca="1">'SUBSCRIBER BASE FLTE'!AK19*'MVLP INPUT FLTE'!$C21</f>
        <v>0</v>
      </c>
      <c r="AL10" s="78">
        <f ca="1">'SUBSCRIBER BASE FLTE'!AL19*'MVLP INPUT FLTE'!$C21</f>
        <v>0</v>
      </c>
      <c r="AM10" s="78">
        <f ca="1">'SUBSCRIBER BASE FLTE'!AM19*'MVLP INPUT FLTE'!$C21</f>
        <v>0</v>
      </c>
      <c r="AN10" s="78">
        <f ca="1">'SUBSCRIBER BASE FLTE'!AN19*'MVLP INPUT FLTE'!$C21</f>
        <v>0</v>
      </c>
      <c r="AO10" s="78">
        <f ca="1">'SUBSCRIBER BASE FLTE'!AO19*'MVLP INPUT FLTE'!$C21</f>
        <v>0</v>
      </c>
      <c r="AP10" s="78">
        <f ca="1">'SUBSCRIBER BASE FLTE'!AP19*'MVLP INPUT FLTE'!$C21</f>
        <v>0</v>
      </c>
      <c r="AQ10" s="78">
        <f ca="1">'SUBSCRIBER BASE FLTE'!AQ19*'MVLP INPUT FLTE'!$C21</f>
        <v>0</v>
      </c>
      <c r="AR10" s="78">
        <f ca="1">'SUBSCRIBER BASE FLTE'!AR19*'MVLP INPUT FLTE'!$C21</f>
        <v>0</v>
      </c>
      <c r="AS10" s="78">
        <f ca="1">'SUBSCRIBER BASE FLTE'!AS19*'MVLP INPUT FLTE'!$C21</f>
        <v>0</v>
      </c>
      <c r="AT10" s="78">
        <f ca="1">'SUBSCRIBER BASE FLTE'!AT19*'MVLP INPUT FLTE'!$C21</f>
        <v>0</v>
      </c>
      <c r="AU10" s="78">
        <f ca="1">'SUBSCRIBER BASE FLTE'!AU19*'MVLP INPUT FLTE'!$C21</f>
        <v>0</v>
      </c>
      <c r="AV10" s="78">
        <f ca="1">'SUBSCRIBER BASE FLTE'!AV19*'MVLP INPUT FLTE'!$C21</f>
        <v>0</v>
      </c>
      <c r="AW10" s="78">
        <f ca="1">'SUBSCRIBER BASE FLTE'!AW19*'MVLP INPUT FLTE'!$C21</f>
        <v>0</v>
      </c>
      <c r="AX10" s="78">
        <f ca="1">'SUBSCRIBER BASE FLTE'!AX19*'MVLP INPUT FLTE'!$C21</f>
        <v>0</v>
      </c>
      <c r="AY10" s="78">
        <f ca="1">'SUBSCRIBER BASE FLTE'!AY19*'MVLP INPUT FLTE'!$C21</f>
        <v>0</v>
      </c>
      <c r="AZ10" s="78">
        <f ca="1">'SUBSCRIBER BASE FLTE'!AZ19*'MVLP INPUT FLTE'!$C21</f>
        <v>0</v>
      </c>
      <c r="BA10" s="78">
        <f ca="1">'SUBSCRIBER BASE FLTE'!BA19*'MVLP INPUT FLTE'!$C21</f>
        <v>0</v>
      </c>
      <c r="BB10" s="78">
        <f ca="1">'SUBSCRIBER BASE FLTE'!BB19*'MVLP INPUT FLTE'!$C21</f>
        <v>0</v>
      </c>
      <c r="BC10" s="78">
        <f ca="1">'SUBSCRIBER BASE FLTE'!BC19*'MVLP INPUT FLTE'!$C21</f>
        <v>0</v>
      </c>
      <c r="BD10" s="78">
        <f ca="1">'SUBSCRIBER BASE FLTE'!BD19*'MVLP INPUT FLTE'!$C21</f>
        <v>0</v>
      </c>
      <c r="BE10" s="78">
        <f ca="1">'SUBSCRIBER BASE FLTE'!BE19*'MVLP INPUT FLTE'!$C21</f>
        <v>0</v>
      </c>
      <c r="BF10" s="78">
        <f ca="1">'SUBSCRIBER BASE FLTE'!BF19*'MVLP INPUT FLTE'!$C21</f>
        <v>0</v>
      </c>
      <c r="BG10" s="78">
        <f ca="1">'SUBSCRIBER BASE FLTE'!BG19*'MVLP INPUT FLTE'!$C21</f>
        <v>0</v>
      </c>
      <c r="BH10" s="78">
        <f ca="1">'SUBSCRIBER BASE FLTE'!BH19*'MVLP INPUT FLTE'!$C21</f>
        <v>0</v>
      </c>
      <c r="BI10" s="78">
        <f ca="1">'SUBSCRIBER BASE FLTE'!BI19*'MVLP INPUT FLTE'!$C21</f>
        <v>0</v>
      </c>
      <c r="BJ10" s="78">
        <f ca="1">'SUBSCRIBER BASE FLTE'!BJ19*'MVLP INPUT FLTE'!$C21</f>
        <v>0</v>
      </c>
      <c r="BK10" s="78">
        <f ca="1">'SUBSCRIBER BASE FLTE'!BK19*'MVLP INPUT FLTE'!$C21</f>
        <v>0</v>
      </c>
      <c r="BL10" s="78">
        <f ca="1">'SUBSCRIBER BASE FLTE'!BL19*'MVLP INPUT FLTE'!$C21</f>
        <v>0</v>
      </c>
      <c r="BM10" s="78">
        <f ca="1">'SUBSCRIBER BASE FLTE'!BM19*'MVLP INPUT FLTE'!$C21</f>
        <v>0</v>
      </c>
      <c r="BN10" s="78">
        <f ca="1">'SUBSCRIBER BASE FLTE'!BN19*'MVLP INPUT FLTE'!$C21</f>
        <v>0</v>
      </c>
      <c r="BO10" s="78">
        <f ca="1">'SUBSCRIBER BASE FLTE'!BO19*'MVLP INPUT FLTE'!$C21</f>
        <v>0</v>
      </c>
      <c r="BP10" s="78">
        <f ca="1">'SUBSCRIBER BASE FLTE'!BP19*'MVLP INPUT FLTE'!$C21</f>
        <v>0</v>
      </c>
      <c r="BQ10" s="78">
        <f ca="1">'SUBSCRIBER BASE FLTE'!BQ19*'MVLP INPUT FLTE'!$C21</f>
        <v>0</v>
      </c>
      <c r="BR10" s="169">
        <f ca="1">'SUBSCRIBER BASE FLTE'!BR19*'MVLP INPUT FLTE'!$C21</f>
        <v>0</v>
      </c>
    </row>
    <row r="11" spans="2:70" ht="25" customHeight="1" outlineLevel="1">
      <c r="B11" s="168" t="str">
        <f>'MVLP INPUT FLTE'!B12</f>
        <v>FLTE 200GB</v>
      </c>
      <c r="C11" s="78">
        <f>'SUBSCRIBER BASE FLTE'!C20*'MVLP INPUT FLTE'!$C22</f>
        <v>0</v>
      </c>
      <c r="D11" s="78">
        <f>'SUBSCRIBER BASE FLTE'!D20*'MVLP INPUT FLTE'!$C22</f>
        <v>0</v>
      </c>
      <c r="E11" s="78">
        <f>'SUBSCRIBER BASE FLTE'!E20*'MVLP INPUT FLTE'!$C22</f>
        <v>0</v>
      </c>
      <c r="F11" s="78">
        <f>'SUBSCRIBER BASE FLTE'!F20*'MVLP INPUT FLTE'!$C22</f>
        <v>0</v>
      </c>
      <c r="G11" s="78">
        <f>'SUBSCRIBER BASE FLTE'!G20*'MVLP INPUT FLTE'!$C22</f>
        <v>0</v>
      </c>
      <c r="H11" s="78">
        <f>'SUBSCRIBER BASE FLTE'!H20*'MVLP INPUT FLTE'!$C22</f>
        <v>0</v>
      </c>
      <c r="I11" s="78">
        <f>'SUBSCRIBER BASE FLTE'!I20*'MVLP INPUT FLTE'!$C22</f>
        <v>0</v>
      </c>
      <c r="J11" s="78">
        <f>'SUBSCRIBER BASE FLTE'!J20*'MVLP INPUT FLTE'!$C22</f>
        <v>0</v>
      </c>
      <c r="K11" s="78">
        <f ca="1">'SUBSCRIBER BASE FLTE'!K20*'MVLP INPUT FLTE'!$C22</f>
        <v>0</v>
      </c>
      <c r="L11" s="78">
        <f ca="1">'SUBSCRIBER BASE FLTE'!L20*'MVLP INPUT FLTE'!$C22</f>
        <v>0</v>
      </c>
      <c r="M11" s="78">
        <f ca="1">'SUBSCRIBER BASE FLTE'!M20*'MVLP INPUT FLTE'!$C22</f>
        <v>0</v>
      </c>
      <c r="N11" s="78">
        <f ca="1">'SUBSCRIBER BASE FLTE'!N20*'MVLP INPUT FLTE'!$C22</f>
        <v>0</v>
      </c>
      <c r="O11" s="78">
        <f ca="1">'SUBSCRIBER BASE FLTE'!O20*'MVLP INPUT FLTE'!$C22</f>
        <v>0</v>
      </c>
      <c r="P11" s="78">
        <f ca="1">'SUBSCRIBER BASE FLTE'!P20*'MVLP INPUT FLTE'!$C22</f>
        <v>0</v>
      </c>
      <c r="Q11" s="78">
        <f ca="1">'SUBSCRIBER BASE FLTE'!Q20*'MVLP INPUT FLTE'!$C22</f>
        <v>0</v>
      </c>
      <c r="R11" s="78">
        <f ca="1">'SUBSCRIBER BASE FLTE'!R20*'MVLP INPUT FLTE'!$C22</f>
        <v>0</v>
      </c>
      <c r="S11" s="78">
        <f ca="1">'SUBSCRIBER BASE FLTE'!S20*'MVLP INPUT FLTE'!$C22</f>
        <v>0</v>
      </c>
      <c r="T11" s="78">
        <f ca="1">'SUBSCRIBER BASE FLTE'!T20*'MVLP INPUT FLTE'!$C22</f>
        <v>0</v>
      </c>
      <c r="U11" s="78">
        <f ca="1">'SUBSCRIBER BASE FLTE'!U20*'MVLP INPUT FLTE'!$C22</f>
        <v>0</v>
      </c>
      <c r="V11" s="78">
        <f ca="1">'SUBSCRIBER BASE FLTE'!V20*'MVLP INPUT FLTE'!$C22</f>
        <v>0</v>
      </c>
      <c r="W11" s="78">
        <f ca="1">'SUBSCRIBER BASE FLTE'!W20*'MVLP INPUT FLTE'!$C22</f>
        <v>0</v>
      </c>
      <c r="X11" s="78">
        <f ca="1">'SUBSCRIBER BASE FLTE'!X20*'MVLP INPUT FLTE'!$C22</f>
        <v>0</v>
      </c>
      <c r="Y11" s="78">
        <f ca="1">'SUBSCRIBER BASE FLTE'!Y20*'MVLP INPUT FLTE'!$C22</f>
        <v>0</v>
      </c>
      <c r="Z11" s="78">
        <f ca="1">'SUBSCRIBER BASE FLTE'!Z20*'MVLP INPUT FLTE'!$C22</f>
        <v>0</v>
      </c>
      <c r="AA11" s="78">
        <f ca="1">'SUBSCRIBER BASE FLTE'!AA20*'MVLP INPUT FLTE'!$C22</f>
        <v>0</v>
      </c>
      <c r="AB11" s="78">
        <f ca="1">'SUBSCRIBER BASE FLTE'!AB20*'MVLP INPUT FLTE'!$C22</f>
        <v>0</v>
      </c>
      <c r="AC11" s="78">
        <f ca="1">'SUBSCRIBER BASE FLTE'!AC20*'MVLP INPUT FLTE'!$C22</f>
        <v>0</v>
      </c>
      <c r="AD11" s="78">
        <f ca="1">'SUBSCRIBER BASE FLTE'!AD20*'MVLP INPUT FLTE'!$C22</f>
        <v>0</v>
      </c>
      <c r="AE11" s="78">
        <f ca="1">'SUBSCRIBER BASE FLTE'!AE20*'MVLP INPUT FLTE'!$C22</f>
        <v>0</v>
      </c>
      <c r="AF11" s="78">
        <f ca="1">'SUBSCRIBER BASE FLTE'!AF20*'MVLP INPUT FLTE'!$C22</f>
        <v>0</v>
      </c>
      <c r="AG11" s="78">
        <f ca="1">'SUBSCRIBER BASE FLTE'!AG20*'MVLP INPUT FLTE'!$C22</f>
        <v>0</v>
      </c>
      <c r="AH11" s="78">
        <f ca="1">'SUBSCRIBER BASE FLTE'!AH20*'MVLP INPUT FLTE'!$C22</f>
        <v>0</v>
      </c>
      <c r="AI11" s="78">
        <f ca="1">'SUBSCRIBER BASE FLTE'!AI20*'MVLP INPUT FLTE'!$C22</f>
        <v>0</v>
      </c>
      <c r="AJ11" s="78">
        <f ca="1">'SUBSCRIBER BASE FLTE'!AJ20*'MVLP INPUT FLTE'!$C22</f>
        <v>0</v>
      </c>
      <c r="AK11" s="78">
        <f ca="1">'SUBSCRIBER BASE FLTE'!AK20*'MVLP INPUT FLTE'!$C22</f>
        <v>0</v>
      </c>
      <c r="AL11" s="78">
        <f ca="1">'SUBSCRIBER BASE FLTE'!AL20*'MVLP INPUT FLTE'!$C22</f>
        <v>0</v>
      </c>
      <c r="AM11" s="78">
        <f ca="1">'SUBSCRIBER BASE FLTE'!AM20*'MVLP INPUT FLTE'!$C22</f>
        <v>0</v>
      </c>
      <c r="AN11" s="78">
        <f ca="1">'SUBSCRIBER BASE FLTE'!AN20*'MVLP INPUT FLTE'!$C22</f>
        <v>0</v>
      </c>
      <c r="AO11" s="78">
        <f ca="1">'SUBSCRIBER BASE FLTE'!AO20*'MVLP INPUT FLTE'!$C22</f>
        <v>0</v>
      </c>
      <c r="AP11" s="78">
        <f ca="1">'SUBSCRIBER BASE FLTE'!AP20*'MVLP INPUT FLTE'!$C22</f>
        <v>0</v>
      </c>
      <c r="AQ11" s="78">
        <f ca="1">'SUBSCRIBER BASE FLTE'!AQ20*'MVLP INPUT FLTE'!$C22</f>
        <v>0</v>
      </c>
      <c r="AR11" s="78">
        <f ca="1">'SUBSCRIBER BASE FLTE'!AR20*'MVLP INPUT FLTE'!$C22</f>
        <v>0</v>
      </c>
      <c r="AS11" s="78">
        <f ca="1">'SUBSCRIBER BASE FLTE'!AS20*'MVLP INPUT FLTE'!$C22</f>
        <v>0</v>
      </c>
      <c r="AT11" s="78">
        <f ca="1">'SUBSCRIBER BASE FLTE'!AT20*'MVLP INPUT FLTE'!$C22</f>
        <v>0</v>
      </c>
      <c r="AU11" s="78">
        <f ca="1">'SUBSCRIBER BASE FLTE'!AU20*'MVLP INPUT FLTE'!$C22</f>
        <v>0</v>
      </c>
      <c r="AV11" s="78">
        <f ca="1">'SUBSCRIBER BASE FLTE'!AV20*'MVLP INPUT FLTE'!$C22</f>
        <v>0</v>
      </c>
      <c r="AW11" s="78">
        <f ca="1">'SUBSCRIBER BASE FLTE'!AW20*'MVLP INPUT FLTE'!$C22</f>
        <v>0</v>
      </c>
      <c r="AX11" s="78">
        <f ca="1">'SUBSCRIBER BASE FLTE'!AX20*'MVLP INPUT FLTE'!$C22</f>
        <v>0</v>
      </c>
      <c r="AY11" s="78">
        <f ca="1">'SUBSCRIBER BASE FLTE'!AY20*'MVLP INPUT FLTE'!$C22</f>
        <v>0</v>
      </c>
      <c r="AZ11" s="78">
        <f ca="1">'SUBSCRIBER BASE FLTE'!AZ20*'MVLP INPUT FLTE'!$C22</f>
        <v>0</v>
      </c>
      <c r="BA11" s="78">
        <f ca="1">'SUBSCRIBER BASE FLTE'!BA20*'MVLP INPUT FLTE'!$C22</f>
        <v>0</v>
      </c>
      <c r="BB11" s="78">
        <f ca="1">'SUBSCRIBER BASE FLTE'!BB20*'MVLP INPUT FLTE'!$C22</f>
        <v>0</v>
      </c>
      <c r="BC11" s="78">
        <f ca="1">'SUBSCRIBER BASE FLTE'!BC20*'MVLP INPUT FLTE'!$C22</f>
        <v>0</v>
      </c>
      <c r="BD11" s="78">
        <f ca="1">'SUBSCRIBER BASE FLTE'!BD20*'MVLP INPUT FLTE'!$C22</f>
        <v>0</v>
      </c>
      <c r="BE11" s="78">
        <f ca="1">'SUBSCRIBER BASE FLTE'!BE20*'MVLP INPUT FLTE'!$C22</f>
        <v>0</v>
      </c>
      <c r="BF11" s="78">
        <f ca="1">'SUBSCRIBER BASE FLTE'!BF20*'MVLP INPUT FLTE'!$C22</f>
        <v>0</v>
      </c>
      <c r="BG11" s="78">
        <f ca="1">'SUBSCRIBER BASE FLTE'!BG20*'MVLP INPUT FLTE'!$C22</f>
        <v>0</v>
      </c>
      <c r="BH11" s="78">
        <f ca="1">'SUBSCRIBER BASE FLTE'!BH20*'MVLP INPUT FLTE'!$C22</f>
        <v>0</v>
      </c>
      <c r="BI11" s="78">
        <f ca="1">'SUBSCRIBER BASE FLTE'!BI20*'MVLP INPUT FLTE'!$C22</f>
        <v>0</v>
      </c>
      <c r="BJ11" s="78">
        <f ca="1">'SUBSCRIBER BASE FLTE'!BJ20*'MVLP INPUT FLTE'!$C22</f>
        <v>0</v>
      </c>
      <c r="BK11" s="78">
        <f ca="1">'SUBSCRIBER BASE FLTE'!BK20*'MVLP INPUT FLTE'!$C22</f>
        <v>0</v>
      </c>
      <c r="BL11" s="78">
        <f ca="1">'SUBSCRIBER BASE FLTE'!BL20*'MVLP INPUT FLTE'!$C22</f>
        <v>0</v>
      </c>
      <c r="BM11" s="78">
        <f ca="1">'SUBSCRIBER BASE FLTE'!BM20*'MVLP INPUT FLTE'!$C22</f>
        <v>0</v>
      </c>
      <c r="BN11" s="78">
        <f ca="1">'SUBSCRIBER BASE FLTE'!BN20*'MVLP INPUT FLTE'!$C22</f>
        <v>0</v>
      </c>
      <c r="BO11" s="78">
        <f ca="1">'SUBSCRIBER BASE FLTE'!BO20*'MVLP INPUT FLTE'!$C22</f>
        <v>0</v>
      </c>
      <c r="BP11" s="78">
        <f ca="1">'SUBSCRIBER BASE FLTE'!BP20*'MVLP INPUT FLTE'!$C22</f>
        <v>0</v>
      </c>
      <c r="BQ11" s="78">
        <f ca="1">'SUBSCRIBER BASE FLTE'!BQ20*'MVLP INPUT FLTE'!$C22</f>
        <v>0</v>
      </c>
      <c r="BR11" s="169">
        <f ca="1">'SUBSCRIBER BASE FLTE'!BR20*'MVLP INPUT FLTE'!$C22</f>
        <v>0</v>
      </c>
    </row>
    <row r="12" spans="2:70" ht="25" customHeight="1" outlineLevel="1">
      <c r="B12" s="168" t="str">
        <f>'MVLP INPUT FLTE'!B13</f>
        <v>FLTE 400GB</v>
      </c>
      <c r="C12" s="78">
        <f>'SUBSCRIBER BASE FLTE'!C21*'MVLP INPUT FLTE'!$C23</f>
        <v>0</v>
      </c>
      <c r="D12" s="78">
        <f>'SUBSCRIBER BASE FLTE'!D21*'MVLP INPUT FLTE'!$C23</f>
        <v>0</v>
      </c>
      <c r="E12" s="78">
        <f>'SUBSCRIBER BASE FLTE'!E21*'MVLP INPUT FLTE'!$C23</f>
        <v>0</v>
      </c>
      <c r="F12" s="78">
        <f>'SUBSCRIBER BASE FLTE'!F21*'MVLP INPUT FLTE'!$C23</f>
        <v>0</v>
      </c>
      <c r="G12" s="78">
        <f>'SUBSCRIBER BASE FLTE'!G21*'MVLP INPUT FLTE'!$C23</f>
        <v>0</v>
      </c>
      <c r="H12" s="78">
        <f>'SUBSCRIBER BASE FLTE'!H21*'MVLP INPUT FLTE'!$C23</f>
        <v>0</v>
      </c>
      <c r="I12" s="78">
        <f>'SUBSCRIBER BASE FLTE'!I21*'MVLP INPUT FLTE'!$C23</f>
        <v>0</v>
      </c>
      <c r="J12" s="78">
        <f>'SUBSCRIBER BASE FLTE'!J21*'MVLP INPUT FLTE'!$C23</f>
        <v>0</v>
      </c>
      <c r="K12" s="78">
        <f ca="1">'SUBSCRIBER BASE FLTE'!K21*'MVLP INPUT FLTE'!$C23</f>
        <v>0</v>
      </c>
      <c r="L12" s="78">
        <f ca="1">'SUBSCRIBER BASE FLTE'!L21*'MVLP INPUT FLTE'!$C23</f>
        <v>0</v>
      </c>
      <c r="M12" s="78">
        <f ca="1">'SUBSCRIBER BASE FLTE'!M21*'MVLP INPUT FLTE'!$C23</f>
        <v>0</v>
      </c>
      <c r="N12" s="78">
        <f ca="1">'SUBSCRIBER BASE FLTE'!N21*'MVLP INPUT FLTE'!$C23</f>
        <v>0</v>
      </c>
      <c r="O12" s="78">
        <f ca="1">'SUBSCRIBER BASE FLTE'!O21*'MVLP INPUT FLTE'!$C23</f>
        <v>0</v>
      </c>
      <c r="P12" s="78">
        <f ca="1">'SUBSCRIBER BASE FLTE'!P21*'MVLP INPUT FLTE'!$C23</f>
        <v>0</v>
      </c>
      <c r="Q12" s="78">
        <f ca="1">'SUBSCRIBER BASE FLTE'!Q21*'MVLP INPUT FLTE'!$C23</f>
        <v>0</v>
      </c>
      <c r="R12" s="78">
        <f ca="1">'SUBSCRIBER BASE FLTE'!R21*'MVLP INPUT FLTE'!$C23</f>
        <v>0</v>
      </c>
      <c r="S12" s="78">
        <f ca="1">'SUBSCRIBER BASE FLTE'!S21*'MVLP INPUT FLTE'!$C23</f>
        <v>0</v>
      </c>
      <c r="T12" s="78">
        <f ca="1">'SUBSCRIBER BASE FLTE'!T21*'MVLP INPUT FLTE'!$C23</f>
        <v>0</v>
      </c>
      <c r="U12" s="78">
        <f ca="1">'SUBSCRIBER BASE FLTE'!U21*'MVLP INPUT FLTE'!$C23</f>
        <v>0</v>
      </c>
      <c r="V12" s="78">
        <f ca="1">'SUBSCRIBER BASE FLTE'!V21*'MVLP INPUT FLTE'!$C23</f>
        <v>0</v>
      </c>
      <c r="W12" s="78">
        <f ca="1">'SUBSCRIBER BASE FLTE'!W21*'MVLP INPUT FLTE'!$C23</f>
        <v>0</v>
      </c>
      <c r="X12" s="78">
        <f ca="1">'SUBSCRIBER BASE FLTE'!X21*'MVLP INPUT FLTE'!$C23</f>
        <v>0</v>
      </c>
      <c r="Y12" s="78">
        <f ca="1">'SUBSCRIBER BASE FLTE'!Y21*'MVLP INPUT FLTE'!$C23</f>
        <v>0</v>
      </c>
      <c r="Z12" s="78">
        <f ca="1">'SUBSCRIBER BASE FLTE'!Z21*'MVLP INPUT FLTE'!$C23</f>
        <v>0</v>
      </c>
      <c r="AA12" s="78">
        <f ca="1">'SUBSCRIBER BASE FLTE'!AA21*'MVLP INPUT FLTE'!$C23</f>
        <v>0</v>
      </c>
      <c r="AB12" s="78">
        <f ca="1">'SUBSCRIBER BASE FLTE'!AB21*'MVLP INPUT FLTE'!$C23</f>
        <v>0</v>
      </c>
      <c r="AC12" s="78">
        <f ca="1">'SUBSCRIBER BASE FLTE'!AC21*'MVLP INPUT FLTE'!$C23</f>
        <v>0</v>
      </c>
      <c r="AD12" s="78">
        <f ca="1">'SUBSCRIBER BASE FLTE'!AD21*'MVLP INPUT FLTE'!$C23</f>
        <v>0</v>
      </c>
      <c r="AE12" s="78">
        <f ca="1">'SUBSCRIBER BASE FLTE'!AE21*'MVLP INPUT FLTE'!$C23</f>
        <v>0</v>
      </c>
      <c r="AF12" s="78">
        <f ca="1">'SUBSCRIBER BASE FLTE'!AF21*'MVLP INPUT FLTE'!$C23</f>
        <v>0</v>
      </c>
      <c r="AG12" s="78">
        <f ca="1">'SUBSCRIBER BASE FLTE'!AG21*'MVLP INPUT FLTE'!$C23</f>
        <v>0</v>
      </c>
      <c r="AH12" s="78">
        <f ca="1">'SUBSCRIBER BASE FLTE'!AH21*'MVLP INPUT FLTE'!$C23</f>
        <v>0</v>
      </c>
      <c r="AI12" s="78">
        <f ca="1">'SUBSCRIBER BASE FLTE'!AI21*'MVLP INPUT FLTE'!$C23</f>
        <v>0</v>
      </c>
      <c r="AJ12" s="78">
        <f ca="1">'SUBSCRIBER BASE FLTE'!AJ21*'MVLP INPUT FLTE'!$C23</f>
        <v>0</v>
      </c>
      <c r="AK12" s="78">
        <f ca="1">'SUBSCRIBER BASE FLTE'!AK21*'MVLP INPUT FLTE'!$C23</f>
        <v>0</v>
      </c>
      <c r="AL12" s="78">
        <f ca="1">'SUBSCRIBER BASE FLTE'!AL21*'MVLP INPUT FLTE'!$C23</f>
        <v>0</v>
      </c>
      <c r="AM12" s="78">
        <f ca="1">'SUBSCRIBER BASE FLTE'!AM21*'MVLP INPUT FLTE'!$C23</f>
        <v>0</v>
      </c>
      <c r="AN12" s="78">
        <f ca="1">'SUBSCRIBER BASE FLTE'!AN21*'MVLP INPUT FLTE'!$C23</f>
        <v>0</v>
      </c>
      <c r="AO12" s="78">
        <f ca="1">'SUBSCRIBER BASE FLTE'!AO21*'MVLP INPUT FLTE'!$C23</f>
        <v>0</v>
      </c>
      <c r="AP12" s="78">
        <f ca="1">'SUBSCRIBER BASE FLTE'!AP21*'MVLP INPUT FLTE'!$C23</f>
        <v>0</v>
      </c>
      <c r="AQ12" s="78">
        <f ca="1">'SUBSCRIBER BASE FLTE'!AQ21*'MVLP INPUT FLTE'!$C23</f>
        <v>0</v>
      </c>
      <c r="AR12" s="78">
        <f ca="1">'SUBSCRIBER BASE FLTE'!AR21*'MVLP INPUT FLTE'!$C23</f>
        <v>0</v>
      </c>
      <c r="AS12" s="78">
        <f ca="1">'SUBSCRIBER BASE FLTE'!AS21*'MVLP INPUT FLTE'!$C23</f>
        <v>0</v>
      </c>
      <c r="AT12" s="78">
        <f ca="1">'SUBSCRIBER BASE FLTE'!AT21*'MVLP INPUT FLTE'!$C23</f>
        <v>0</v>
      </c>
      <c r="AU12" s="78">
        <f ca="1">'SUBSCRIBER BASE FLTE'!AU21*'MVLP INPUT FLTE'!$C23</f>
        <v>0</v>
      </c>
      <c r="AV12" s="78">
        <f ca="1">'SUBSCRIBER BASE FLTE'!AV21*'MVLP INPUT FLTE'!$C23</f>
        <v>0</v>
      </c>
      <c r="AW12" s="78">
        <f ca="1">'SUBSCRIBER BASE FLTE'!AW21*'MVLP INPUT FLTE'!$C23</f>
        <v>0</v>
      </c>
      <c r="AX12" s="78">
        <f ca="1">'SUBSCRIBER BASE FLTE'!AX21*'MVLP INPUT FLTE'!$C23</f>
        <v>0</v>
      </c>
      <c r="AY12" s="78">
        <f ca="1">'SUBSCRIBER BASE FLTE'!AY21*'MVLP INPUT FLTE'!$C23</f>
        <v>0</v>
      </c>
      <c r="AZ12" s="78">
        <f ca="1">'SUBSCRIBER BASE FLTE'!AZ21*'MVLP INPUT FLTE'!$C23</f>
        <v>0</v>
      </c>
      <c r="BA12" s="78">
        <f ca="1">'SUBSCRIBER BASE FLTE'!BA21*'MVLP INPUT FLTE'!$C23</f>
        <v>0</v>
      </c>
      <c r="BB12" s="78">
        <f ca="1">'SUBSCRIBER BASE FLTE'!BB21*'MVLP INPUT FLTE'!$C23</f>
        <v>0</v>
      </c>
      <c r="BC12" s="78">
        <f ca="1">'SUBSCRIBER BASE FLTE'!BC21*'MVLP INPUT FLTE'!$C23</f>
        <v>0</v>
      </c>
      <c r="BD12" s="78">
        <f ca="1">'SUBSCRIBER BASE FLTE'!BD21*'MVLP INPUT FLTE'!$C23</f>
        <v>0</v>
      </c>
      <c r="BE12" s="78">
        <f ca="1">'SUBSCRIBER BASE FLTE'!BE21*'MVLP INPUT FLTE'!$C23</f>
        <v>0</v>
      </c>
      <c r="BF12" s="78">
        <f ca="1">'SUBSCRIBER BASE FLTE'!BF21*'MVLP INPUT FLTE'!$C23</f>
        <v>0</v>
      </c>
      <c r="BG12" s="78">
        <f ca="1">'SUBSCRIBER BASE FLTE'!BG21*'MVLP INPUT FLTE'!$C23</f>
        <v>0</v>
      </c>
      <c r="BH12" s="78">
        <f ca="1">'SUBSCRIBER BASE FLTE'!BH21*'MVLP INPUT FLTE'!$C23</f>
        <v>0</v>
      </c>
      <c r="BI12" s="78">
        <f ca="1">'SUBSCRIBER BASE FLTE'!BI21*'MVLP INPUT FLTE'!$C23</f>
        <v>0</v>
      </c>
      <c r="BJ12" s="78">
        <f ca="1">'SUBSCRIBER BASE FLTE'!BJ21*'MVLP INPUT FLTE'!$C23</f>
        <v>0</v>
      </c>
      <c r="BK12" s="78">
        <f ca="1">'SUBSCRIBER BASE FLTE'!BK21*'MVLP INPUT FLTE'!$C23</f>
        <v>0</v>
      </c>
      <c r="BL12" s="78">
        <f ca="1">'SUBSCRIBER BASE FLTE'!BL21*'MVLP INPUT FLTE'!$C23</f>
        <v>0</v>
      </c>
      <c r="BM12" s="78">
        <f ca="1">'SUBSCRIBER BASE FLTE'!BM21*'MVLP INPUT FLTE'!$C23</f>
        <v>0</v>
      </c>
      <c r="BN12" s="78">
        <f ca="1">'SUBSCRIBER BASE FLTE'!BN21*'MVLP INPUT FLTE'!$C23</f>
        <v>0</v>
      </c>
      <c r="BO12" s="78">
        <f ca="1">'SUBSCRIBER BASE FLTE'!BO21*'MVLP INPUT FLTE'!$C23</f>
        <v>0</v>
      </c>
      <c r="BP12" s="78">
        <f ca="1">'SUBSCRIBER BASE FLTE'!BP21*'MVLP INPUT FLTE'!$C23</f>
        <v>0</v>
      </c>
      <c r="BQ12" s="78">
        <f ca="1">'SUBSCRIBER BASE FLTE'!BQ21*'MVLP INPUT FLTE'!$C23</f>
        <v>0</v>
      </c>
      <c r="BR12" s="169">
        <f ca="1">'SUBSCRIBER BASE FLTE'!BR21*'MVLP INPUT FLTE'!$C23</f>
        <v>0</v>
      </c>
    </row>
    <row r="13" spans="2:70" ht="25" customHeight="1" outlineLevel="1">
      <c r="B13" s="168" t="str">
        <f>'MVLP INPUT FLTE'!B14</f>
        <v>Package 5</v>
      </c>
      <c r="C13" s="78">
        <f>'SUBSCRIBER BASE FLTE'!C22*'MVLP INPUT FLTE'!$C24</f>
        <v>0</v>
      </c>
      <c r="D13" s="78">
        <f>'SUBSCRIBER BASE FLTE'!D22*'MVLP INPUT FLTE'!$C24</f>
        <v>0</v>
      </c>
      <c r="E13" s="78">
        <f>'SUBSCRIBER BASE FLTE'!E22*'MVLP INPUT FLTE'!$C24</f>
        <v>0</v>
      </c>
      <c r="F13" s="78">
        <f>'SUBSCRIBER BASE FLTE'!F22*'MVLP INPUT FLTE'!$C24</f>
        <v>0</v>
      </c>
      <c r="G13" s="78">
        <f>'SUBSCRIBER BASE FLTE'!G22*'MVLP INPUT FLTE'!$C24</f>
        <v>0</v>
      </c>
      <c r="H13" s="78">
        <f>'SUBSCRIBER BASE FLTE'!H22*'MVLP INPUT FLTE'!$C24</f>
        <v>0</v>
      </c>
      <c r="I13" s="78">
        <f>'SUBSCRIBER BASE FLTE'!I22*'MVLP INPUT FLTE'!$C24</f>
        <v>0</v>
      </c>
      <c r="J13" s="78">
        <f>'SUBSCRIBER BASE FLTE'!J22*'MVLP INPUT FLTE'!$C24</f>
        <v>0</v>
      </c>
      <c r="K13" s="78">
        <f ca="1">'SUBSCRIBER BASE FLTE'!K22*'MVLP INPUT FLTE'!$C24</f>
        <v>0</v>
      </c>
      <c r="L13" s="78">
        <f ca="1">'SUBSCRIBER BASE FLTE'!L22*'MVLP INPUT FLTE'!$C24</f>
        <v>0</v>
      </c>
      <c r="M13" s="78">
        <f ca="1">'SUBSCRIBER BASE FLTE'!M22*'MVLP INPUT FLTE'!$C24</f>
        <v>0</v>
      </c>
      <c r="N13" s="78">
        <f ca="1">'SUBSCRIBER BASE FLTE'!N22*'MVLP INPUT FLTE'!$C24</f>
        <v>0</v>
      </c>
      <c r="O13" s="78">
        <f ca="1">'SUBSCRIBER BASE FLTE'!O22*'MVLP INPUT FLTE'!$C24</f>
        <v>0</v>
      </c>
      <c r="P13" s="78">
        <f ca="1">'SUBSCRIBER BASE FLTE'!P22*'MVLP INPUT FLTE'!$C24</f>
        <v>0</v>
      </c>
      <c r="Q13" s="78">
        <f ca="1">'SUBSCRIBER BASE FLTE'!Q22*'MVLP INPUT FLTE'!$C24</f>
        <v>0</v>
      </c>
      <c r="R13" s="78">
        <f ca="1">'SUBSCRIBER BASE FLTE'!R22*'MVLP INPUT FLTE'!$C24</f>
        <v>0</v>
      </c>
      <c r="S13" s="78">
        <f ca="1">'SUBSCRIBER BASE FLTE'!S22*'MVLP INPUT FLTE'!$C24</f>
        <v>0</v>
      </c>
      <c r="T13" s="78">
        <f ca="1">'SUBSCRIBER BASE FLTE'!T22*'MVLP INPUT FLTE'!$C24</f>
        <v>0</v>
      </c>
      <c r="U13" s="78">
        <f ca="1">'SUBSCRIBER BASE FLTE'!U22*'MVLP INPUT FLTE'!$C24</f>
        <v>0</v>
      </c>
      <c r="V13" s="78">
        <f ca="1">'SUBSCRIBER BASE FLTE'!V22*'MVLP INPUT FLTE'!$C24</f>
        <v>0</v>
      </c>
      <c r="W13" s="78">
        <f ca="1">'SUBSCRIBER BASE FLTE'!W22*'MVLP INPUT FLTE'!$C24</f>
        <v>0</v>
      </c>
      <c r="X13" s="78">
        <f ca="1">'SUBSCRIBER BASE FLTE'!X22*'MVLP INPUT FLTE'!$C24</f>
        <v>0</v>
      </c>
      <c r="Y13" s="78">
        <f ca="1">'SUBSCRIBER BASE FLTE'!Y22*'MVLP INPUT FLTE'!$C24</f>
        <v>0</v>
      </c>
      <c r="Z13" s="78">
        <f ca="1">'SUBSCRIBER BASE FLTE'!Z22*'MVLP INPUT FLTE'!$C24</f>
        <v>0</v>
      </c>
      <c r="AA13" s="78">
        <f ca="1">'SUBSCRIBER BASE FLTE'!AA22*'MVLP INPUT FLTE'!$C24</f>
        <v>0</v>
      </c>
      <c r="AB13" s="78">
        <f ca="1">'SUBSCRIBER BASE FLTE'!AB22*'MVLP INPUT FLTE'!$C24</f>
        <v>0</v>
      </c>
      <c r="AC13" s="78">
        <f ca="1">'SUBSCRIBER BASE FLTE'!AC22*'MVLP INPUT FLTE'!$C24</f>
        <v>0</v>
      </c>
      <c r="AD13" s="78">
        <f ca="1">'SUBSCRIBER BASE FLTE'!AD22*'MVLP INPUT FLTE'!$C24</f>
        <v>0</v>
      </c>
      <c r="AE13" s="78">
        <f ca="1">'SUBSCRIBER BASE FLTE'!AE22*'MVLP INPUT FLTE'!$C24</f>
        <v>0</v>
      </c>
      <c r="AF13" s="78">
        <f ca="1">'SUBSCRIBER BASE FLTE'!AF22*'MVLP INPUT FLTE'!$C24</f>
        <v>0</v>
      </c>
      <c r="AG13" s="78">
        <f ca="1">'SUBSCRIBER BASE FLTE'!AG22*'MVLP INPUT FLTE'!$C24</f>
        <v>0</v>
      </c>
      <c r="AH13" s="78">
        <f ca="1">'SUBSCRIBER BASE FLTE'!AH22*'MVLP INPUT FLTE'!$C24</f>
        <v>0</v>
      </c>
      <c r="AI13" s="78">
        <f ca="1">'SUBSCRIBER BASE FLTE'!AI22*'MVLP INPUT FLTE'!$C24</f>
        <v>0</v>
      </c>
      <c r="AJ13" s="78">
        <f ca="1">'SUBSCRIBER BASE FLTE'!AJ22*'MVLP INPUT FLTE'!$C24</f>
        <v>0</v>
      </c>
      <c r="AK13" s="78">
        <f ca="1">'SUBSCRIBER BASE FLTE'!AK22*'MVLP INPUT FLTE'!$C24</f>
        <v>0</v>
      </c>
      <c r="AL13" s="78">
        <f ca="1">'SUBSCRIBER BASE FLTE'!AL22*'MVLP INPUT FLTE'!$C24</f>
        <v>0</v>
      </c>
      <c r="AM13" s="78">
        <f ca="1">'SUBSCRIBER BASE FLTE'!AM22*'MVLP INPUT FLTE'!$C24</f>
        <v>0</v>
      </c>
      <c r="AN13" s="78">
        <f ca="1">'SUBSCRIBER BASE FLTE'!AN22*'MVLP INPUT FLTE'!$C24</f>
        <v>0</v>
      </c>
      <c r="AO13" s="78">
        <f ca="1">'SUBSCRIBER BASE FLTE'!AO22*'MVLP INPUT FLTE'!$C24</f>
        <v>0</v>
      </c>
      <c r="AP13" s="78">
        <f ca="1">'SUBSCRIBER BASE FLTE'!AP22*'MVLP INPUT FLTE'!$C24</f>
        <v>0</v>
      </c>
      <c r="AQ13" s="78">
        <f ca="1">'SUBSCRIBER BASE FLTE'!AQ22*'MVLP INPUT FLTE'!$C24</f>
        <v>0</v>
      </c>
      <c r="AR13" s="78">
        <f ca="1">'SUBSCRIBER BASE FLTE'!AR22*'MVLP INPUT FLTE'!$C24</f>
        <v>0</v>
      </c>
      <c r="AS13" s="78">
        <f ca="1">'SUBSCRIBER BASE FLTE'!AS22*'MVLP INPUT FLTE'!$C24</f>
        <v>0</v>
      </c>
      <c r="AT13" s="78">
        <f ca="1">'SUBSCRIBER BASE FLTE'!AT22*'MVLP INPUT FLTE'!$C24</f>
        <v>0</v>
      </c>
      <c r="AU13" s="78">
        <f ca="1">'SUBSCRIBER BASE FLTE'!AU22*'MVLP INPUT FLTE'!$C24</f>
        <v>0</v>
      </c>
      <c r="AV13" s="78">
        <f ca="1">'SUBSCRIBER BASE FLTE'!AV22*'MVLP INPUT FLTE'!$C24</f>
        <v>0</v>
      </c>
      <c r="AW13" s="78">
        <f ca="1">'SUBSCRIBER BASE FLTE'!AW22*'MVLP INPUT FLTE'!$C24</f>
        <v>0</v>
      </c>
      <c r="AX13" s="78">
        <f ca="1">'SUBSCRIBER BASE FLTE'!AX22*'MVLP INPUT FLTE'!$C24</f>
        <v>0</v>
      </c>
      <c r="AY13" s="78">
        <f ca="1">'SUBSCRIBER BASE FLTE'!AY22*'MVLP INPUT FLTE'!$C24</f>
        <v>0</v>
      </c>
      <c r="AZ13" s="78">
        <f ca="1">'SUBSCRIBER BASE FLTE'!AZ22*'MVLP INPUT FLTE'!$C24</f>
        <v>0</v>
      </c>
      <c r="BA13" s="78">
        <f ca="1">'SUBSCRIBER BASE FLTE'!BA22*'MVLP INPUT FLTE'!$C24</f>
        <v>0</v>
      </c>
      <c r="BB13" s="78">
        <f ca="1">'SUBSCRIBER BASE FLTE'!BB22*'MVLP INPUT FLTE'!$C24</f>
        <v>0</v>
      </c>
      <c r="BC13" s="78">
        <f ca="1">'SUBSCRIBER BASE FLTE'!BC22*'MVLP INPUT FLTE'!$C24</f>
        <v>0</v>
      </c>
      <c r="BD13" s="78">
        <f ca="1">'SUBSCRIBER BASE FLTE'!BD22*'MVLP INPUT FLTE'!$C24</f>
        <v>0</v>
      </c>
      <c r="BE13" s="78">
        <f ca="1">'SUBSCRIBER BASE FLTE'!BE22*'MVLP INPUT FLTE'!$C24</f>
        <v>0</v>
      </c>
      <c r="BF13" s="78">
        <f ca="1">'SUBSCRIBER BASE FLTE'!BF22*'MVLP INPUT FLTE'!$C24</f>
        <v>0</v>
      </c>
      <c r="BG13" s="78">
        <f ca="1">'SUBSCRIBER BASE FLTE'!BG22*'MVLP INPUT FLTE'!$C24</f>
        <v>0</v>
      </c>
      <c r="BH13" s="78">
        <f ca="1">'SUBSCRIBER BASE FLTE'!BH22*'MVLP INPUT FLTE'!$C24</f>
        <v>0</v>
      </c>
      <c r="BI13" s="78">
        <f ca="1">'SUBSCRIBER BASE FLTE'!BI22*'MVLP INPUT FLTE'!$C24</f>
        <v>0</v>
      </c>
      <c r="BJ13" s="78">
        <f ca="1">'SUBSCRIBER BASE FLTE'!BJ22*'MVLP INPUT FLTE'!$C24</f>
        <v>0</v>
      </c>
      <c r="BK13" s="78">
        <f ca="1">'SUBSCRIBER BASE FLTE'!BK22*'MVLP INPUT FLTE'!$C24</f>
        <v>0</v>
      </c>
      <c r="BL13" s="78">
        <f ca="1">'SUBSCRIBER BASE FLTE'!BL22*'MVLP INPUT FLTE'!$C24</f>
        <v>0</v>
      </c>
      <c r="BM13" s="78">
        <f ca="1">'SUBSCRIBER BASE FLTE'!BM22*'MVLP INPUT FLTE'!$C24</f>
        <v>0</v>
      </c>
      <c r="BN13" s="78">
        <f ca="1">'SUBSCRIBER BASE FLTE'!BN22*'MVLP INPUT FLTE'!$C24</f>
        <v>0</v>
      </c>
      <c r="BO13" s="78">
        <f ca="1">'SUBSCRIBER BASE FLTE'!BO22*'MVLP INPUT FLTE'!$C24</f>
        <v>0</v>
      </c>
      <c r="BP13" s="78">
        <f ca="1">'SUBSCRIBER BASE FLTE'!BP22*'MVLP INPUT FLTE'!$C24</f>
        <v>0</v>
      </c>
      <c r="BQ13" s="78">
        <f ca="1">'SUBSCRIBER BASE FLTE'!BQ22*'MVLP INPUT FLTE'!$C24</f>
        <v>0</v>
      </c>
      <c r="BR13" s="169">
        <f ca="1">'SUBSCRIBER BASE FLTE'!BR22*'MVLP INPUT FLTE'!$C24</f>
        <v>0</v>
      </c>
    </row>
    <row r="14" spans="2:70" ht="25" customHeight="1">
      <c r="B14" s="173" t="s">
        <v>41</v>
      </c>
      <c r="C14" s="174">
        <f>SUM(C15:C19)</f>
        <v>0</v>
      </c>
      <c r="D14" s="174">
        <f t="shared" ref="D14:BO14" si="2">SUM(D15:D19)</f>
        <v>0</v>
      </c>
      <c r="E14" s="174">
        <f>SUM(E15:E19)</f>
        <v>0</v>
      </c>
      <c r="F14" s="174">
        <f t="shared" si="2"/>
        <v>0</v>
      </c>
      <c r="G14" s="174">
        <f t="shared" si="2"/>
        <v>0</v>
      </c>
      <c r="H14" s="174">
        <f t="shared" si="2"/>
        <v>0</v>
      </c>
      <c r="I14" s="174">
        <f t="shared" si="2"/>
        <v>0</v>
      </c>
      <c r="J14" s="174">
        <f t="shared" si="2"/>
        <v>0</v>
      </c>
      <c r="K14" s="174">
        <f t="shared" ca="1" si="2"/>
        <v>155551.30434782608</v>
      </c>
      <c r="L14" s="174">
        <f t="shared" ca="1" si="2"/>
        <v>161126.08695652173</v>
      </c>
      <c r="M14" s="174">
        <f t="shared" ca="1" si="2"/>
        <v>168127.82608695654</v>
      </c>
      <c r="N14" s="174">
        <f t="shared" ca="1" si="2"/>
        <v>177291.30434782611</v>
      </c>
      <c r="O14" s="174">
        <f t="shared" ca="1" si="2"/>
        <v>188140</v>
      </c>
      <c r="P14" s="174">
        <f t="shared" ca="1" si="2"/>
        <v>201451.30434782608</v>
      </c>
      <c r="Q14" s="174">
        <f t="shared" ca="1" si="2"/>
        <v>217399.13043478262</v>
      </c>
      <c r="R14" s="174">
        <f t="shared" ca="1" si="2"/>
        <v>237238.26086956519</v>
      </c>
      <c r="S14" s="174">
        <f t="shared" ca="1" si="2"/>
        <v>259971.30434782608</v>
      </c>
      <c r="T14" s="174">
        <f t="shared" ca="1" si="2"/>
        <v>287071.30434782605</v>
      </c>
      <c r="U14" s="174">
        <f t="shared" ca="1" si="2"/>
        <v>317584.34782608692</v>
      </c>
      <c r="V14" s="174">
        <f t="shared" ca="1" si="2"/>
        <v>352334.78260869568</v>
      </c>
      <c r="W14" s="174">
        <f t="shared" ca="1" si="2"/>
        <v>389591.30434782605</v>
      </c>
      <c r="X14" s="174">
        <f t="shared" ca="1" si="2"/>
        <v>429094.78260869568</v>
      </c>
      <c r="Y14" s="174">
        <f t="shared" ca="1" si="2"/>
        <v>469851.30434782605</v>
      </c>
      <c r="Z14" s="174">
        <f t="shared" ca="1" si="2"/>
        <v>510392.17391304352</v>
      </c>
      <c r="AA14" s="174">
        <f t="shared" ca="1" si="2"/>
        <v>550068.69565217395</v>
      </c>
      <c r="AB14" s="174">
        <f t="shared" ca="1" si="2"/>
        <v>587325.21739130444</v>
      </c>
      <c r="AC14" s="174">
        <f t="shared" ca="1" si="2"/>
        <v>621555.65217391308</v>
      </c>
      <c r="AD14" s="174">
        <f t="shared" ca="1" si="2"/>
        <v>652068.69565217395</v>
      </c>
      <c r="AE14" s="174">
        <f t="shared" ca="1" si="2"/>
        <v>679168.69565217383</v>
      </c>
      <c r="AF14" s="174">
        <f t="shared" ca="1" si="2"/>
        <v>702421.73913043481</v>
      </c>
      <c r="AG14" s="174">
        <f t="shared" ca="1" si="2"/>
        <v>721913.91304347827</v>
      </c>
      <c r="AH14" s="174">
        <f t="shared" ca="1" si="2"/>
        <v>737861.7391304347</v>
      </c>
      <c r="AI14" s="174">
        <f t="shared" ca="1" si="2"/>
        <v>751520</v>
      </c>
      <c r="AJ14" s="174">
        <f t="shared" ca="1" si="2"/>
        <v>762368.69565217395</v>
      </c>
      <c r="AK14" s="174">
        <f t="shared" ca="1" si="2"/>
        <v>771012.17391304346</v>
      </c>
      <c r="AL14" s="174">
        <f t="shared" ca="1" si="2"/>
        <v>778013.91304347827</v>
      </c>
      <c r="AM14" s="174">
        <f t="shared" ca="1" si="2"/>
        <v>784108.69565217383</v>
      </c>
      <c r="AN14" s="174">
        <f t="shared" ca="1" si="2"/>
        <v>788517.39130434778</v>
      </c>
      <c r="AO14" s="174">
        <f t="shared" ca="1" si="2"/>
        <v>791931.30434782617</v>
      </c>
      <c r="AP14" s="174">
        <f t="shared" ca="1" si="2"/>
        <v>794957.3913043479</v>
      </c>
      <c r="AQ14" s="174">
        <f t="shared" ca="1" si="2"/>
        <v>796771.30434782605</v>
      </c>
      <c r="AR14" s="174">
        <f t="shared" ca="1" si="2"/>
        <v>798543.47826086963</v>
      </c>
      <c r="AS14" s="174">
        <f t="shared" ca="1" si="2"/>
        <v>800360</v>
      </c>
      <c r="AT14" s="174">
        <f t="shared" ca="1" si="2"/>
        <v>801266.95652173925</v>
      </c>
      <c r="AU14" s="174">
        <f t="shared" ca="1" si="2"/>
        <v>802131.30434782605</v>
      </c>
      <c r="AV14" s="174">
        <f t="shared" ca="1" si="2"/>
        <v>802866.08695652173</v>
      </c>
      <c r="AW14" s="174">
        <f t="shared" ca="1" si="2"/>
        <v>803211.30434782605</v>
      </c>
      <c r="AX14" s="174">
        <f t="shared" ca="1" si="2"/>
        <v>803686.95652173914</v>
      </c>
      <c r="AY14" s="174">
        <f t="shared" ca="1" si="2"/>
        <v>803773.04347826086</v>
      </c>
      <c r="AZ14" s="174">
        <f t="shared" ca="1" si="2"/>
        <v>804379.13043478259</v>
      </c>
      <c r="BA14" s="174">
        <f t="shared" ca="1" si="2"/>
        <v>804465.21739130432</v>
      </c>
      <c r="BB14" s="174">
        <f t="shared" ca="1" si="2"/>
        <v>804854.78260869568</v>
      </c>
      <c r="BC14" s="174">
        <f t="shared" ca="1" si="2"/>
        <v>804854.78260869568</v>
      </c>
      <c r="BD14" s="174">
        <f t="shared" ca="1" si="2"/>
        <v>805113.91304347827</v>
      </c>
      <c r="BE14" s="174">
        <f t="shared" ca="1" si="2"/>
        <v>805113.91304347827</v>
      </c>
      <c r="BF14" s="174">
        <f t="shared" ca="1" si="2"/>
        <v>805113.91304347827</v>
      </c>
      <c r="BG14" s="174">
        <f t="shared" ca="1" si="2"/>
        <v>805113.91304347827</v>
      </c>
      <c r="BH14" s="174">
        <f t="shared" ca="1" si="2"/>
        <v>805113.91304347827</v>
      </c>
      <c r="BI14" s="174">
        <f t="shared" ca="1" si="2"/>
        <v>805200</v>
      </c>
      <c r="BJ14" s="174">
        <f t="shared" ca="1" si="2"/>
        <v>805200</v>
      </c>
      <c r="BK14" s="174">
        <f t="shared" ca="1" si="2"/>
        <v>805200</v>
      </c>
      <c r="BL14" s="174">
        <f t="shared" ca="1" si="2"/>
        <v>805200</v>
      </c>
      <c r="BM14" s="174">
        <f t="shared" ca="1" si="2"/>
        <v>805200</v>
      </c>
      <c r="BN14" s="174">
        <f t="shared" ca="1" si="2"/>
        <v>805200</v>
      </c>
      <c r="BO14" s="174">
        <f t="shared" ca="1" si="2"/>
        <v>805200</v>
      </c>
      <c r="BP14" s="174">
        <f t="shared" ref="BP14:BR14" ca="1" si="3">SUM(BP15:BP19)</f>
        <v>805200</v>
      </c>
      <c r="BQ14" s="174">
        <f t="shared" ca="1" si="3"/>
        <v>805200</v>
      </c>
      <c r="BR14" s="174">
        <f t="shared" ca="1" si="3"/>
        <v>805200</v>
      </c>
    </row>
    <row r="15" spans="2:70" ht="25" customHeight="1" outlineLevel="1">
      <c r="B15" s="168" t="str">
        <f>B9</f>
        <v>FLTE 40GB</v>
      </c>
      <c r="C15" s="78">
        <f>'SUBSCRIBER BASE FLTE'!C18*'MVLP INPUT FLTE'!$D20</f>
        <v>0</v>
      </c>
      <c r="D15" s="78">
        <f>'SUBSCRIBER BASE FLTE'!D18*'MVLP INPUT FLTE'!$D20</f>
        <v>0</v>
      </c>
      <c r="E15" s="78">
        <f>'SUBSCRIBER BASE FLTE'!E18*'MVLP INPUT FLTE'!$D20</f>
        <v>0</v>
      </c>
      <c r="F15" s="78">
        <f>'SUBSCRIBER BASE FLTE'!F18*'MVLP INPUT FLTE'!$D20</f>
        <v>0</v>
      </c>
      <c r="G15" s="78">
        <f>'SUBSCRIBER BASE FLTE'!G18*'MVLP INPUT FLTE'!$D20</f>
        <v>0</v>
      </c>
      <c r="H15" s="78">
        <f>'SUBSCRIBER BASE FLTE'!H18*'MVLP INPUT FLTE'!$D20</f>
        <v>0</v>
      </c>
      <c r="I15" s="78">
        <f>'SUBSCRIBER BASE FLTE'!I18*'MVLP INPUT FLTE'!$D20</f>
        <v>0</v>
      </c>
      <c r="J15" s="78">
        <f>'SUBSCRIBER BASE FLTE'!J18*'MVLP INPUT FLTE'!$D20</f>
        <v>0</v>
      </c>
      <c r="K15" s="78">
        <f ca="1">'SUBSCRIBER BASE FLTE'!K18*'MVLP INPUT FLTE'!$D20</f>
        <v>57333.913043478264</v>
      </c>
      <c r="L15" s="78">
        <f ca="1">'SUBSCRIBER BASE FLTE'!L18*'MVLP INPUT FLTE'!$D20</f>
        <v>59486.086956521744</v>
      </c>
      <c r="M15" s="78">
        <f ca="1">'SUBSCRIBER BASE FLTE'!M18*'MVLP INPUT FLTE'!$D20</f>
        <v>62068.695652173919</v>
      </c>
      <c r="N15" s="78">
        <f ca="1">'SUBSCRIBER BASE FLTE'!N18*'MVLP INPUT FLTE'!$D20</f>
        <v>65340.000000000007</v>
      </c>
      <c r="O15" s="78">
        <f ca="1">'SUBSCRIBER BASE FLTE'!O18*'MVLP INPUT FLTE'!$D20</f>
        <v>69300.000000000015</v>
      </c>
      <c r="P15" s="78">
        <f ca="1">'SUBSCRIBER BASE FLTE'!P18*'MVLP INPUT FLTE'!$D20</f>
        <v>74293.043478260879</v>
      </c>
      <c r="Q15" s="78">
        <f ca="1">'SUBSCRIBER BASE FLTE'!Q18*'MVLP INPUT FLTE'!$D20</f>
        <v>80233.043478260879</v>
      </c>
      <c r="R15" s="78">
        <f ca="1">'SUBSCRIBER BASE FLTE'!R18*'MVLP INPUT FLTE'!$D20</f>
        <v>87464.34782608696</v>
      </c>
      <c r="S15" s="78">
        <f ca="1">'SUBSCRIBER BASE FLTE'!S18*'MVLP INPUT FLTE'!$D20</f>
        <v>95986.956521739135</v>
      </c>
      <c r="T15" s="78">
        <f ca="1">'SUBSCRIBER BASE FLTE'!T18*'MVLP INPUT FLTE'!$D20</f>
        <v>105886.95652173914</v>
      </c>
      <c r="U15" s="78">
        <f ca="1">'SUBSCRIBER BASE FLTE'!U18*'MVLP INPUT FLTE'!$D20</f>
        <v>117250.4347826087</v>
      </c>
      <c r="V15" s="78">
        <f ca="1">'SUBSCRIBER BASE FLTE'!V18*'MVLP INPUT FLTE'!$D20</f>
        <v>129905.21739130437</v>
      </c>
      <c r="W15" s="78">
        <f ca="1">'SUBSCRIBER BASE FLTE'!W18*'MVLP INPUT FLTE'!$D20</f>
        <v>143593.04347826089</v>
      </c>
      <c r="X15" s="78">
        <f ca="1">'SUBSCRIBER BASE FLTE'!X18*'MVLP INPUT FLTE'!$D20</f>
        <v>158227.82608695654</v>
      </c>
      <c r="Y15" s="78">
        <f ca="1">'SUBSCRIBER BASE FLTE'!Y18*'MVLP INPUT FLTE'!$D20</f>
        <v>173293.04347826089</v>
      </c>
      <c r="Z15" s="78">
        <f ca="1">'SUBSCRIBER BASE FLTE'!Z18*'MVLP INPUT FLTE'!$D20</f>
        <v>188272.17391304349</v>
      </c>
      <c r="AA15" s="78">
        <f ca="1">'SUBSCRIBER BASE FLTE'!AA18*'MVLP INPUT FLTE'!$D20</f>
        <v>202906.95652173916</v>
      </c>
      <c r="AB15" s="78">
        <f ca="1">'SUBSCRIBER BASE FLTE'!AB18*'MVLP INPUT FLTE'!$D20</f>
        <v>216594.78260869568</v>
      </c>
      <c r="AC15" s="78">
        <f ca="1">'SUBSCRIBER BASE FLTE'!AC18*'MVLP INPUT FLTE'!$D20</f>
        <v>229249.56521739133</v>
      </c>
      <c r="AD15" s="78">
        <f ca="1">'SUBSCRIBER BASE FLTE'!AD18*'MVLP INPUT FLTE'!$D20</f>
        <v>240613.04347826089</v>
      </c>
      <c r="AE15" s="78">
        <f ca="1">'SUBSCRIBER BASE FLTE'!AE18*'MVLP INPUT FLTE'!$D20</f>
        <v>250513.04347826089</v>
      </c>
      <c r="AF15" s="78">
        <f ca="1">'SUBSCRIBER BASE FLTE'!AF18*'MVLP INPUT FLTE'!$D20</f>
        <v>259035.65217391308</v>
      </c>
      <c r="AG15" s="78">
        <f ca="1">'SUBSCRIBER BASE FLTE'!AG18*'MVLP INPUT FLTE'!$D20</f>
        <v>266266.95652173914</v>
      </c>
      <c r="AH15" s="78">
        <f ca="1">'SUBSCRIBER BASE FLTE'!AH18*'MVLP INPUT FLTE'!$D20</f>
        <v>272206.95652173914</v>
      </c>
      <c r="AI15" s="78">
        <f ca="1">'SUBSCRIBER BASE FLTE'!AI18*'MVLP INPUT FLTE'!$D20</f>
        <v>277200.00000000006</v>
      </c>
      <c r="AJ15" s="78">
        <f ca="1">'SUBSCRIBER BASE FLTE'!AJ18*'MVLP INPUT FLTE'!$D20</f>
        <v>281160.00000000006</v>
      </c>
      <c r="AK15" s="78">
        <f ca="1">'SUBSCRIBER BASE FLTE'!AK18*'MVLP INPUT FLTE'!$D20</f>
        <v>284431.30434782611</v>
      </c>
      <c r="AL15" s="78">
        <f ca="1">'SUBSCRIBER BASE FLTE'!AL18*'MVLP INPUT FLTE'!$D20</f>
        <v>287013.91304347827</v>
      </c>
      <c r="AM15" s="78">
        <f ca="1">'SUBSCRIBER BASE FLTE'!AM18*'MVLP INPUT FLTE'!$D20</f>
        <v>289166.08695652179</v>
      </c>
      <c r="AN15" s="78">
        <f ca="1">'SUBSCRIBER BASE FLTE'!AN18*'MVLP INPUT FLTE'!$D20</f>
        <v>290801.73913043481</v>
      </c>
      <c r="AO15" s="78">
        <f ca="1">'SUBSCRIBER BASE FLTE'!AO18*'MVLP INPUT FLTE'!$D20</f>
        <v>292093.04347826092</v>
      </c>
      <c r="AP15" s="78">
        <f ca="1">'SUBSCRIBER BASE FLTE'!AP18*'MVLP INPUT FLTE'!$D20</f>
        <v>293126.08695652179</v>
      </c>
      <c r="AQ15" s="78">
        <f ca="1">'SUBSCRIBER BASE FLTE'!AQ18*'MVLP INPUT FLTE'!$D20</f>
        <v>293986.95652173914</v>
      </c>
      <c r="AR15" s="78">
        <f ca="1">'SUBSCRIBER BASE FLTE'!AR18*'MVLP INPUT FLTE'!$D20</f>
        <v>294589.56521739135</v>
      </c>
      <c r="AS15" s="78">
        <f ca="1">'SUBSCRIBER BASE FLTE'!AS18*'MVLP INPUT FLTE'!$D20</f>
        <v>295106.08695652179</v>
      </c>
      <c r="AT15" s="78">
        <f ca="1">'SUBSCRIBER BASE FLTE'!AT18*'MVLP INPUT FLTE'!$D20</f>
        <v>295536.52173913049</v>
      </c>
      <c r="AU15" s="78">
        <f ca="1">'SUBSCRIBER BASE FLTE'!AU18*'MVLP INPUT FLTE'!$D20</f>
        <v>295880.86956521741</v>
      </c>
      <c r="AV15" s="78">
        <f ca="1">'SUBSCRIBER BASE FLTE'!AV18*'MVLP INPUT FLTE'!$D20</f>
        <v>296139.13043478265</v>
      </c>
      <c r="AW15" s="78">
        <f ca="1">'SUBSCRIBER BASE FLTE'!AW18*'MVLP INPUT FLTE'!$D20</f>
        <v>296311.30434782611</v>
      </c>
      <c r="AX15" s="78">
        <f ca="1">'SUBSCRIBER BASE FLTE'!AX18*'MVLP INPUT FLTE'!$D20</f>
        <v>296483.47826086963</v>
      </c>
      <c r="AY15" s="78">
        <f ca="1">'SUBSCRIBER BASE FLTE'!AY18*'MVLP INPUT FLTE'!$D20</f>
        <v>296569.56521739135</v>
      </c>
      <c r="AZ15" s="78">
        <f ca="1">'SUBSCRIBER BASE FLTE'!AZ18*'MVLP INPUT FLTE'!$D20</f>
        <v>296655.65217391308</v>
      </c>
      <c r="BA15" s="78">
        <f ca="1">'SUBSCRIBER BASE FLTE'!BA18*'MVLP INPUT FLTE'!$D20</f>
        <v>296741.73913043481</v>
      </c>
      <c r="BB15" s="78">
        <f ca="1">'SUBSCRIBER BASE FLTE'!BB18*'MVLP INPUT FLTE'!$D20</f>
        <v>296827.82608695654</v>
      </c>
      <c r="BC15" s="78">
        <f ca="1">'SUBSCRIBER BASE FLTE'!BC18*'MVLP INPUT FLTE'!$D20</f>
        <v>296827.82608695654</v>
      </c>
      <c r="BD15" s="78">
        <f ca="1">'SUBSCRIBER BASE FLTE'!BD18*'MVLP INPUT FLTE'!$D20</f>
        <v>296913.91304347827</v>
      </c>
      <c r="BE15" s="78">
        <f ca="1">'SUBSCRIBER BASE FLTE'!BE18*'MVLP INPUT FLTE'!$D20</f>
        <v>296913.91304347827</v>
      </c>
      <c r="BF15" s="78">
        <f ca="1">'SUBSCRIBER BASE FLTE'!BF18*'MVLP INPUT FLTE'!$D20</f>
        <v>296913.91304347827</v>
      </c>
      <c r="BG15" s="78">
        <f ca="1">'SUBSCRIBER BASE FLTE'!BG18*'MVLP INPUT FLTE'!$D20</f>
        <v>296913.91304347827</v>
      </c>
      <c r="BH15" s="78">
        <f ca="1">'SUBSCRIBER BASE FLTE'!BH18*'MVLP INPUT FLTE'!$D20</f>
        <v>296913.91304347827</v>
      </c>
      <c r="BI15" s="78">
        <f ca="1">'SUBSCRIBER BASE FLTE'!BI18*'MVLP INPUT FLTE'!$D20</f>
        <v>297000.00000000006</v>
      </c>
      <c r="BJ15" s="78">
        <f ca="1">'SUBSCRIBER BASE FLTE'!BJ18*'MVLP INPUT FLTE'!$D20</f>
        <v>297000.00000000006</v>
      </c>
      <c r="BK15" s="78">
        <f ca="1">'SUBSCRIBER BASE FLTE'!BK18*'MVLP INPUT FLTE'!$D20</f>
        <v>297000.00000000006</v>
      </c>
      <c r="BL15" s="78">
        <f ca="1">'SUBSCRIBER BASE FLTE'!BL18*'MVLP INPUT FLTE'!$D20</f>
        <v>297000.00000000006</v>
      </c>
      <c r="BM15" s="78">
        <f ca="1">'SUBSCRIBER BASE FLTE'!BM18*'MVLP INPUT FLTE'!$D20</f>
        <v>297000.00000000006</v>
      </c>
      <c r="BN15" s="78">
        <f ca="1">'SUBSCRIBER BASE FLTE'!BN18*'MVLP INPUT FLTE'!$D20</f>
        <v>297000.00000000006</v>
      </c>
      <c r="BO15" s="78">
        <f ca="1">'SUBSCRIBER BASE FLTE'!BO18*'MVLP INPUT FLTE'!$D20</f>
        <v>297000.00000000006</v>
      </c>
      <c r="BP15" s="78">
        <f ca="1">'SUBSCRIBER BASE FLTE'!BP18*'MVLP INPUT FLTE'!$D20</f>
        <v>297000.00000000006</v>
      </c>
      <c r="BQ15" s="78">
        <f ca="1">'SUBSCRIBER BASE FLTE'!BQ18*'MVLP INPUT FLTE'!$D20</f>
        <v>297000.00000000006</v>
      </c>
      <c r="BR15" s="78">
        <f ca="1">'SUBSCRIBER BASE FLTE'!BR18*'MVLP INPUT FLTE'!$D20</f>
        <v>297000.00000000006</v>
      </c>
    </row>
    <row r="16" spans="2:70" ht="25" customHeight="1" outlineLevel="1">
      <c r="B16" s="168" t="str">
        <f t="shared" ref="B16:B19" si="4">B10</f>
        <v>FLTE 100GB</v>
      </c>
      <c r="C16" s="78">
        <f>'SUBSCRIBER BASE FLTE'!C19*'MVLP INPUT FLTE'!$D21</f>
        <v>0</v>
      </c>
      <c r="D16" s="78">
        <f>'SUBSCRIBER BASE FLTE'!D19*'MVLP INPUT FLTE'!$D21</f>
        <v>0</v>
      </c>
      <c r="E16" s="78">
        <f>'SUBSCRIBER BASE FLTE'!E19*'MVLP INPUT FLTE'!$D21</f>
        <v>0</v>
      </c>
      <c r="F16" s="78">
        <f>'SUBSCRIBER BASE FLTE'!F19*'MVLP INPUT FLTE'!$D21</f>
        <v>0</v>
      </c>
      <c r="G16" s="78">
        <f>'SUBSCRIBER BASE FLTE'!G19*'MVLP INPUT FLTE'!$D21</f>
        <v>0</v>
      </c>
      <c r="H16" s="78">
        <f>'SUBSCRIBER BASE FLTE'!H19*'MVLP INPUT FLTE'!$D21</f>
        <v>0</v>
      </c>
      <c r="I16" s="78">
        <f>'SUBSCRIBER BASE FLTE'!I19*'MVLP INPUT FLTE'!$D21</f>
        <v>0</v>
      </c>
      <c r="J16" s="78">
        <f>'SUBSCRIBER BASE FLTE'!J19*'MVLP INPUT FLTE'!$D21</f>
        <v>0</v>
      </c>
      <c r="K16" s="78">
        <f ca="1">'SUBSCRIBER BASE FLTE'!K19*'MVLP INPUT FLTE'!$D21</f>
        <v>34608.695652173912</v>
      </c>
      <c r="L16" s="78">
        <f ca="1">'SUBSCRIBER BASE FLTE'!L19*'MVLP INPUT FLTE'!$D21</f>
        <v>35820</v>
      </c>
      <c r="M16" s="78">
        <f ca="1">'SUBSCRIBER BASE FLTE'!M19*'MVLP INPUT FLTE'!$D21</f>
        <v>37377.391304347824</v>
      </c>
      <c r="N16" s="78">
        <f ca="1">'SUBSCRIBER BASE FLTE'!N19*'MVLP INPUT FLTE'!$D21</f>
        <v>39453.913043478264</v>
      </c>
      <c r="O16" s="78">
        <f ca="1">'SUBSCRIBER BASE FLTE'!O19*'MVLP INPUT FLTE'!$D21</f>
        <v>41876.521739130432</v>
      </c>
      <c r="P16" s="78">
        <f ca="1">'SUBSCRIBER BASE FLTE'!P19*'MVLP INPUT FLTE'!$D21</f>
        <v>44818.260869565216</v>
      </c>
      <c r="Q16" s="78">
        <f ca="1">'SUBSCRIBER BASE FLTE'!Q19*'MVLP INPUT FLTE'!$D21</f>
        <v>48452.17391304348</v>
      </c>
      <c r="R16" s="78">
        <f ca="1">'SUBSCRIBER BASE FLTE'!R19*'MVLP INPUT FLTE'!$D21</f>
        <v>52778.260869565216</v>
      </c>
      <c r="S16" s="78">
        <f ca="1">'SUBSCRIBER BASE FLTE'!S19*'MVLP INPUT FLTE'!$D21</f>
        <v>57796.521739130432</v>
      </c>
      <c r="T16" s="78">
        <f ca="1">'SUBSCRIBER BASE FLTE'!T19*'MVLP INPUT FLTE'!$D21</f>
        <v>63853.043478260872</v>
      </c>
      <c r="U16" s="78">
        <f ca="1">'SUBSCRIBER BASE FLTE'!U19*'MVLP INPUT FLTE'!$D21</f>
        <v>70601.739130434784</v>
      </c>
      <c r="V16" s="78">
        <f ca="1">'SUBSCRIBER BASE FLTE'!V19*'MVLP INPUT FLTE'!$D21</f>
        <v>78388.695652173905</v>
      </c>
      <c r="W16" s="78">
        <f ca="1">'SUBSCRIBER BASE FLTE'!W19*'MVLP INPUT FLTE'!$D21</f>
        <v>86694.782608695648</v>
      </c>
      <c r="X16" s="78">
        <f ca="1">'SUBSCRIBER BASE FLTE'!X19*'MVLP INPUT FLTE'!$D21</f>
        <v>95346.956521739135</v>
      </c>
      <c r="Y16" s="78">
        <f ca="1">'SUBSCRIBER BASE FLTE'!Y19*'MVLP INPUT FLTE'!$D21</f>
        <v>104518.26086956522</v>
      </c>
      <c r="Z16" s="78">
        <f ca="1">'SUBSCRIBER BASE FLTE'!Z19*'MVLP INPUT FLTE'!$D21</f>
        <v>113516.52173913043</v>
      </c>
      <c r="AA16" s="78">
        <f ca="1">'SUBSCRIBER BASE FLTE'!AA19*'MVLP INPUT FLTE'!$D21</f>
        <v>122341.73913043478</v>
      </c>
      <c r="AB16" s="78">
        <f ca="1">'SUBSCRIBER BASE FLTE'!AB19*'MVLP INPUT FLTE'!$D21</f>
        <v>130647.82608695651</v>
      </c>
      <c r="AC16" s="78">
        <f ca="1">'SUBSCRIBER BASE FLTE'!AC19*'MVLP INPUT FLTE'!$D21</f>
        <v>138261.73913043478</v>
      </c>
      <c r="AD16" s="78">
        <f ca="1">'SUBSCRIBER BASE FLTE'!AD19*'MVLP INPUT FLTE'!$D21</f>
        <v>145010.4347826087</v>
      </c>
      <c r="AE16" s="78">
        <f ca="1">'SUBSCRIBER BASE FLTE'!AE19*'MVLP INPUT FLTE'!$D21</f>
        <v>151066.95652173914</v>
      </c>
      <c r="AF16" s="78">
        <f ca="1">'SUBSCRIBER BASE FLTE'!AF19*'MVLP INPUT FLTE'!$D21</f>
        <v>156258.26086956522</v>
      </c>
      <c r="AG16" s="78">
        <f ca="1">'SUBSCRIBER BASE FLTE'!AG19*'MVLP INPUT FLTE'!$D21</f>
        <v>160584.34782608695</v>
      </c>
      <c r="AH16" s="78">
        <f ca="1">'SUBSCRIBER BASE FLTE'!AH19*'MVLP INPUT FLTE'!$D21</f>
        <v>164218.26086956522</v>
      </c>
      <c r="AI16" s="78">
        <f ca="1">'SUBSCRIBER BASE FLTE'!AI19*'MVLP INPUT FLTE'!$D21</f>
        <v>167160</v>
      </c>
      <c r="AJ16" s="78">
        <f ca="1">'SUBSCRIBER BASE FLTE'!AJ19*'MVLP INPUT FLTE'!$D21</f>
        <v>169582.60869565216</v>
      </c>
      <c r="AK16" s="78">
        <f ca="1">'SUBSCRIBER BASE FLTE'!AK19*'MVLP INPUT FLTE'!$D21</f>
        <v>171486.08695652173</v>
      </c>
      <c r="AL16" s="78">
        <f ca="1">'SUBSCRIBER BASE FLTE'!AL19*'MVLP INPUT FLTE'!$D21</f>
        <v>173043.47826086957</v>
      </c>
      <c r="AM16" s="78">
        <f ca="1">'SUBSCRIBER BASE FLTE'!AM19*'MVLP INPUT FLTE'!$D21</f>
        <v>174427.82608695651</v>
      </c>
      <c r="AN16" s="78">
        <f ca="1">'SUBSCRIBER BASE FLTE'!AN19*'MVLP INPUT FLTE'!$D21</f>
        <v>175293.04347826086</v>
      </c>
      <c r="AO16" s="78">
        <f ca="1">'SUBSCRIBER BASE FLTE'!AO19*'MVLP INPUT FLTE'!$D21</f>
        <v>176158.26086956522</v>
      </c>
      <c r="AP16" s="78">
        <f ca="1">'SUBSCRIBER BASE FLTE'!AP19*'MVLP INPUT FLTE'!$D21</f>
        <v>176850.4347826087</v>
      </c>
      <c r="AQ16" s="78">
        <f ca="1">'SUBSCRIBER BASE FLTE'!AQ19*'MVLP INPUT FLTE'!$D21</f>
        <v>177196.52173913043</v>
      </c>
      <c r="AR16" s="78">
        <f ca="1">'SUBSCRIBER BASE FLTE'!AR19*'MVLP INPUT FLTE'!$D21</f>
        <v>177715.65217391305</v>
      </c>
      <c r="AS16" s="78">
        <f ca="1">'SUBSCRIBER BASE FLTE'!AS19*'MVLP INPUT FLTE'!$D21</f>
        <v>178061.73913043478</v>
      </c>
      <c r="AT16" s="78">
        <f ca="1">'SUBSCRIBER BASE FLTE'!AT19*'MVLP INPUT FLTE'!$D21</f>
        <v>178234.78260869565</v>
      </c>
      <c r="AU16" s="78">
        <f ca="1">'SUBSCRIBER BASE FLTE'!AU19*'MVLP INPUT FLTE'!$D21</f>
        <v>178407.82608695651</v>
      </c>
      <c r="AV16" s="78">
        <f ca="1">'SUBSCRIBER BASE FLTE'!AV19*'MVLP INPUT FLTE'!$D21</f>
        <v>178580.86956521738</v>
      </c>
      <c r="AW16" s="78">
        <f ca="1">'SUBSCRIBER BASE FLTE'!AW19*'MVLP INPUT FLTE'!$D21</f>
        <v>178753.91304347827</v>
      </c>
      <c r="AX16" s="78">
        <f ca="1">'SUBSCRIBER BASE FLTE'!AX19*'MVLP INPUT FLTE'!$D21</f>
        <v>178753.91304347827</v>
      </c>
      <c r="AY16" s="78">
        <f ca="1">'SUBSCRIBER BASE FLTE'!AY19*'MVLP INPUT FLTE'!$D21</f>
        <v>178753.91304347827</v>
      </c>
      <c r="AZ16" s="78">
        <f ca="1">'SUBSCRIBER BASE FLTE'!AZ19*'MVLP INPUT FLTE'!$D21</f>
        <v>178926.95652173914</v>
      </c>
      <c r="BA16" s="78">
        <f ca="1">'SUBSCRIBER BASE FLTE'!BA19*'MVLP INPUT FLTE'!$D21</f>
        <v>178926.95652173914</v>
      </c>
      <c r="BB16" s="78">
        <f ca="1">'SUBSCRIBER BASE FLTE'!BB19*'MVLP INPUT FLTE'!$D21</f>
        <v>178926.95652173914</v>
      </c>
      <c r="BC16" s="78">
        <f ca="1">'SUBSCRIBER BASE FLTE'!BC19*'MVLP INPUT FLTE'!$D21</f>
        <v>178926.95652173914</v>
      </c>
      <c r="BD16" s="78">
        <f ca="1">'SUBSCRIBER BASE FLTE'!BD19*'MVLP INPUT FLTE'!$D21</f>
        <v>179100</v>
      </c>
      <c r="BE16" s="78">
        <f ca="1">'SUBSCRIBER BASE FLTE'!BE19*'MVLP INPUT FLTE'!$D21</f>
        <v>179100</v>
      </c>
      <c r="BF16" s="78">
        <f ca="1">'SUBSCRIBER BASE FLTE'!BF19*'MVLP INPUT FLTE'!$D21</f>
        <v>179100</v>
      </c>
      <c r="BG16" s="78">
        <f ca="1">'SUBSCRIBER BASE FLTE'!BG19*'MVLP INPUT FLTE'!$D21</f>
        <v>179100</v>
      </c>
      <c r="BH16" s="78">
        <f ca="1">'SUBSCRIBER BASE FLTE'!BH19*'MVLP INPUT FLTE'!$D21</f>
        <v>179100</v>
      </c>
      <c r="BI16" s="78">
        <f ca="1">'SUBSCRIBER BASE FLTE'!BI19*'MVLP INPUT FLTE'!$D21</f>
        <v>179100</v>
      </c>
      <c r="BJ16" s="78">
        <f ca="1">'SUBSCRIBER BASE FLTE'!BJ19*'MVLP INPUT FLTE'!$D21</f>
        <v>179100</v>
      </c>
      <c r="BK16" s="78">
        <f ca="1">'SUBSCRIBER BASE FLTE'!BK19*'MVLP INPUT FLTE'!$D21</f>
        <v>179100</v>
      </c>
      <c r="BL16" s="78">
        <f ca="1">'SUBSCRIBER BASE FLTE'!BL19*'MVLP INPUT FLTE'!$D21</f>
        <v>179100</v>
      </c>
      <c r="BM16" s="78">
        <f ca="1">'SUBSCRIBER BASE FLTE'!BM19*'MVLP INPUT FLTE'!$D21</f>
        <v>179100</v>
      </c>
      <c r="BN16" s="78">
        <f ca="1">'SUBSCRIBER BASE FLTE'!BN19*'MVLP INPUT FLTE'!$D21</f>
        <v>179100</v>
      </c>
      <c r="BO16" s="78">
        <f ca="1">'SUBSCRIBER BASE FLTE'!BO19*'MVLP INPUT FLTE'!$D21</f>
        <v>179100</v>
      </c>
      <c r="BP16" s="78">
        <f ca="1">'SUBSCRIBER BASE FLTE'!BP19*'MVLP INPUT FLTE'!$D21</f>
        <v>179100</v>
      </c>
      <c r="BQ16" s="78">
        <f ca="1">'SUBSCRIBER BASE FLTE'!BQ19*'MVLP INPUT FLTE'!$D21</f>
        <v>179100</v>
      </c>
      <c r="BR16" s="78">
        <f ca="1">'SUBSCRIBER BASE FLTE'!BR19*'MVLP INPUT FLTE'!$D21</f>
        <v>179100</v>
      </c>
    </row>
    <row r="17" spans="2:70" ht="25" customHeight="1" outlineLevel="1">
      <c r="B17" s="168" t="str">
        <f t="shared" si="4"/>
        <v>FLTE 200GB</v>
      </c>
      <c r="C17" s="78">
        <f>'SUBSCRIBER BASE FLTE'!C20*'MVLP INPUT FLTE'!$D22</f>
        <v>0</v>
      </c>
      <c r="D17" s="78">
        <f>'SUBSCRIBER BASE FLTE'!D20*'MVLP INPUT FLTE'!$D22</f>
        <v>0</v>
      </c>
      <c r="E17" s="78">
        <f>'SUBSCRIBER BASE FLTE'!E20*'MVLP INPUT FLTE'!$D22</f>
        <v>0</v>
      </c>
      <c r="F17" s="78">
        <f>'SUBSCRIBER BASE FLTE'!F20*'MVLP INPUT FLTE'!$D22</f>
        <v>0</v>
      </c>
      <c r="G17" s="78">
        <f>'SUBSCRIBER BASE FLTE'!G20*'MVLP INPUT FLTE'!$D22</f>
        <v>0</v>
      </c>
      <c r="H17" s="78">
        <f>'SUBSCRIBER BASE FLTE'!H20*'MVLP INPUT FLTE'!$D22</f>
        <v>0</v>
      </c>
      <c r="I17" s="78">
        <f>'SUBSCRIBER BASE FLTE'!I20*'MVLP INPUT FLTE'!$D22</f>
        <v>0</v>
      </c>
      <c r="J17" s="78">
        <f>'SUBSCRIBER BASE FLTE'!J20*'MVLP INPUT FLTE'!$D22</f>
        <v>0</v>
      </c>
      <c r="K17" s="78">
        <f ca="1">'SUBSCRIBER BASE FLTE'!K20*'MVLP INPUT FLTE'!$D22</f>
        <v>40362.608695652169</v>
      </c>
      <c r="L17" s="78">
        <f ca="1">'SUBSCRIBER BASE FLTE'!L20*'MVLP INPUT FLTE'!$D22</f>
        <v>41879.999999999993</v>
      </c>
      <c r="M17" s="78">
        <f ca="1">'SUBSCRIBER BASE FLTE'!M20*'MVLP INPUT FLTE'!$D22</f>
        <v>43700.869565217385</v>
      </c>
      <c r="N17" s="78">
        <f ca="1">'SUBSCRIBER BASE FLTE'!N20*'MVLP INPUT FLTE'!$D22</f>
        <v>46128.695652173912</v>
      </c>
      <c r="O17" s="78">
        <f ca="1">'SUBSCRIBER BASE FLTE'!O20*'MVLP INPUT FLTE'!$D22</f>
        <v>48859.999999999993</v>
      </c>
      <c r="P17" s="78">
        <f ca="1">'SUBSCRIBER BASE FLTE'!P20*'MVLP INPUT FLTE'!$D22</f>
        <v>52501.739130434777</v>
      </c>
      <c r="Q17" s="78">
        <f ca="1">'SUBSCRIBER BASE FLTE'!Q20*'MVLP INPUT FLTE'!$D22</f>
        <v>56446.956521739128</v>
      </c>
      <c r="R17" s="78">
        <f ca="1">'SUBSCRIBER BASE FLTE'!R20*'MVLP INPUT FLTE'!$D22</f>
        <v>61606.086956521736</v>
      </c>
      <c r="S17" s="78">
        <f ca="1">'SUBSCRIBER BASE FLTE'!S20*'MVLP INPUT FLTE'!$D22</f>
        <v>67675.65217391304</v>
      </c>
      <c r="T17" s="78">
        <f ca="1">'SUBSCRIBER BASE FLTE'!T20*'MVLP INPUT FLTE'!$D22</f>
        <v>74655.65217391304</v>
      </c>
      <c r="U17" s="78">
        <f ca="1">'SUBSCRIBER BASE FLTE'!U20*'MVLP INPUT FLTE'!$D22</f>
        <v>82546.086956521729</v>
      </c>
      <c r="V17" s="78">
        <f ca="1">'SUBSCRIBER BASE FLTE'!V20*'MVLP INPUT FLTE'!$D22</f>
        <v>91650.434782608689</v>
      </c>
      <c r="W17" s="78">
        <f ca="1">'SUBSCRIBER BASE FLTE'!W20*'MVLP INPUT FLTE'!$D22</f>
        <v>101361.73913043477</v>
      </c>
      <c r="X17" s="78">
        <f ca="1">'SUBSCRIBER BASE FLTE'!X20*'MVLP INPUT FLTE'!$D22</f>
        <v>111679.99999999999</v>
      </c>
      <c r="Y17" s="78">
        <f ca="1">'SUBSCRIBER BASE FLTE'!Y20*'MVLP INPUT FLTE'!$D22</f>
        <v>122301.73913043477</v>
      </c>
      <c r="Z17" s="78">
        <f ca="1">'SUBSCRIBER BASE FLTE'!Z20*'MVLP INPUT FLTE'!$D22</f>
        <v>132620</v>
      </c>
      <c r="AA17" s="78">
        <f ca="1">'SUBSCRIBER BASE FLTE'!AA20*'MVLP INPUT FLTE'!$D22</f>
        <v>142938.26086956522</v>
      </c>
      <c r="AB17" s="78">
        <f ca="1">'SUBSCRIBER BASE FLTE'!AB20*'MVLP INPUT FLTE'!$D22</f>
        <v>152649.5652173913</v>
      </c>
      <c r="AC17" s="78">
        <f ca="1">'SUBSCRIBER BASE FLTE'!AC20*'MVLP INPUT FLTE'!$D22</f>
        <v>161753.91304347824</v>
      </c>
      <c r="AD17" s="78">
        <f ca="1">'SUBSCRIBER BASE FLTE'!AD20*'MVLP INPUT FLTE'!$D22</f>
        <v>169644.34782608695</v>
      </c>
      <c r="AE17" s="78">
        <f ca="1">'SUBSCRIBER BASE FLTE'!AE20*'MVLP INPUT FLTE'!$D22</f>
        <v>176624.34782608695</v>
      </c>
      <c r="AF17" s="78">
        <f ca="1">'SUBSCRIBER BASE FLTE'!AF20*'MVLP INPUT FLTE'!$D22</f>
        <v>182693.91304347824</v>
      </c>
      <c r="AG17" s="78">
        <f ca="1">'SUBSCRIBER BASE FLTE'!AG20*'MVLP INPUT FLTE'!$D22</f>
        <v>187853.04347826086</v>
      </c>
      <c r="AH17" s="78">
        <f ca="1">'SUBSCRIBER BASE FLTE'!AH20*'MVLP INPUT FLTE'!$D22</f>
        <v>191798.26086956519</v>
      </c>
      <c r="AI17" s="78">
        <f ca="1">'SUBSCRIBER BASE FLTE'!AI20*'MVLP INPUT FLTE'!$D22</f>
        <v>195439.99999999997</v>
      </c>
      <c r="AJ17" s="78">
        <f ca="1">'SUBSCRIBER BASE FLTE'!AJ20*'MVLP INPUT FLTE'!$D22</f>
        <v>198171.30434782608</v>
      </c>
      <c r="AK17" s="78">
        <f ca="1">'SUBSCRIBER BASE FLTE'!AK20*'MVLP INPUT FLTE'!$D22</f>
        <v>200599.13043478259</v>
      </c>
      <c r="AL17" s="78">
        <f ca="1">'SUBSCRIBER BASE FLTE'!AL20*'MVLP INPUT FLTE'!$D22</f>
        <v>202419.99999999997</v>
      </c>
      <c r="AM17" s="78">
        <f ca="1">'SUBSCRIBER BASE FLTE'!AM20*'MVLP INPUT FLTE'!$D22</f>
        <v>203937.39130434781</v>
      </c>
      <c r="AN17" s="78">
        <f ca="1">'SUBSCRIBER BASE FLTE'!AN20*'MVLP INPUT FLTE'!$D22</f>
        <v>205151.30434782608</v>
      </c>
      <c r="AO17" s="78">
        <f ca="1">'SUBSCRIBER BASE FLTE'!AO20*'MVLP INPUT FLTE'!$D22</f>
        <v>206061.73913043475</v>
      </c>
      <c r="AP17" s="78">
        <f ca="1">'SUBSCRIBER BASE FLTE'!AP20*'MVLP INPUT FLTE'!$D22</f>
        <v>206668.69565217389</v>
      </c>
      <c r="AQ17" s="78">
        <f ca="1">'SUBSCRIBER BASE FLTE'!AQ20*'MVLP INPUT FLTE'!$D22</f>
        <v>207275.65217391303</v>
      </c>
      <c r="AR17" s="78">
        <f ca="1">'SUBSCRIBER BASE FLTE'!AR20*'MVLP INPUT FLTE'!$D22</f>
        <v>207579.13043478259</v>
      </c>
      <c r="AS17" s="78">
        <f ca="1">'SUBSCRIBER BASE FLTE'!AS20*'MVLP INPUT FLTE'!$D22</f>
        <v>208186.08695652173</v>
      </c>
      <c r="AT17" s="78">
        <f ca="1">'SUBSCRIBER BASE FLTE'!AT20*'MVLP INPUT FLTE'!$D22</f>
        <v>208489.5652173913</v>
      </c>
      <c r="AU17" s="78">
        <f ca="1">'SUBSCRIBER BASE FLTE'!AU20*'MVLP INPUT FLTE'!$D22</f>
        <v>208489.5652173913</v>
      </c>
      <c r="AV17" s="78">
        <f ca="1">'SUBSCRIBER BASE FLTE'!AV20*'MVLP INPUT FLTE'!$D22</f>
        <v>208793.04347826086</v>
      </c>
      <c r="AW17" s="78">
        <f ca="1">'SUBSCRIBER BASE FLTE'!AW20*'MVLP INPUT FLTE'!$D22</f>
        <v>208793.04347826086</v>
      </c>
      <c r="AX17" s="78">
        <f ca="1">'SUBSCRIBER BASE FLTE'!AX20*'MVLP INPUT FLTE'!$D22</f>
        <v>209096.5217391304</v>
      </c>
      <c r="AY17" s="78">
        <f ca="1">'SUBSCRIBER BASE FLTE'!AY20*'MVLP INPUT FLTE'!$D22</f>
        <v>209096.5217391304</v>
      </c>
      <c r="AZ17" s="78">
        <f ca="1">'SUBSCRIBER BASE FLTE'!AZ20*'MVLP INPUT FLTE'!$D22</f>
        <v>209096.5217391304</v>
      </c>
      <c r="BA17" s="78">
        <f ca="1">'SUBSCRIBER BASE FLTE'!BA20*'MVLP INPUT FLTE'!$D22</f>
        <v>209096.5217391304</v>
      </c>
      <c r="BB17" s="78">
        <f ca="1">'SUBSCRIBER BASE FLTE'!BB20*'MVLP INPUT FLTE'!$D22</f>
        <v>209399.99999999997</v>
      </c>
      <c r="BC17" s="78">
        <f ca="1">'SUBSCRIBER BASE FLTE'!BC20*'MVLP INPUT FLTE'!$D22</f>
        <v>209399.99999999997</v>
      </c>
      <c r="BD17" s="78">
        <f ca="1">'SUBSCRIBER BASE FLTE'!BD20*'MVLP INPUT FLTE'!$D22</f>
        <v>209399.99999999997</v>
      </c>
      <c r="BE17" s="78">
        <f ca="1">'SUBSCRIBER BASE FLTE'!BE20*'MVLP INPUT FLTE'!$D22</f>
        <v>209399.99999999997</v>
      </c>
      <c r="BF17" s="78">
        <f ca="1">'SUBSCRIBER BASE FLTE'!BF20*'MVLP INPUT FLTE'!$D22</f>
        <v>209399.99999999997</v>
      </c>
      <c r="BG17" s="78">
        <f ca="1">'SUBSCRIBER BASE FLTE'!BG20*'MVLP INPUT FLTE'!$D22</f>
        <v>209399.99999999997</v>
      </c>
      <c r="BH17" s="78">
        <f ca="1">'SUBSCRIBER BASE FLTE'!BH20*'MVLP INPUT FLTE'!$D22</f>
        <v>209399.99999999997</v>
      </c>
      <c r="BI17" s="78">
        <f ca="1">'SUBSCRIBER BASE FLTE'!BI20*'MVLP INPUT FLTE'!$D22</f>
        <v>209399.99999999997</v>
      </c>
      <c r="BJ17" s="78">
        <f ca="1">'SUBSCRIBER BASE FLTE'!BJ20*'MVLP INPUT FLTE'!$D22</f>
        <v>209399.99999999997</v>
      </c>
      <c r="BK17" s="78">
        <f ca="1">'SUBSCRIBER BASE FLTE'!BK20*'MVLP INPUT FLTE'!$D22</f>
        <v>209399.99999999997</v>
      </c>
      <c r="BL17" s="78">
        <f ca="1">'SUBSCRIBER BASE FLTE'!BL20*'MVLP INPUT FLTE'!$D22</f>
        <v>209399.99999999997</v>
      </c>
      <c r="BM17" s="78">
        <f ca="1">'SUBSCRIBER BASE FLTE'!BM20*'MVLP INPUT FLTE'!$D22</f>
        <v>209399.99999999997</v>
      </c>
      <c r="BN17" s="78">
        <f ca="1">'SUBSCRIBER BASE FLTE'!BN20*'MVLP INPUT FLTE'!$D22</f>
        <v>209399.99999999997</v>
      </c>
      <c r="BO17" s="78">
        <f ca="1">'SUBSCRIBER BASE FLTE'!BO20*'MVLP INPUT FLTE'!$D22</f>
        <v>209399.99999999997</v>
      </c>
      <c r="BP17" s="78">
        <f ca="1">'SUBSCRIBER BASE FLTE'!BP20*'MVLP INPUT FLTE'!$D22</f>
        <v>209399.99999999997</v>
      </c>
      <c r="BQ17" s="78">
        <f ca="1">'SUBSCRIBER BASE FLTE'!BQ20*'MVLP INPUT FLTE'!$D22</f>
        <v>209399.99999999997</v>
      </c>
      <c r="BR17" s="78">
        <f ca="1">'SUBSCRIBER BASE FLTE'!BR20*'MVLP INPUT FLTE'!$D22</f>
        <v>209399.99999999997</v>
      </c>
    </row>
    <row r="18" spans="2:70" ht="25" customHeight="1" outlineLevel="1">
      <c r="B18" s="168" t="str">
        <f t="shared" si="4"/>
        <v>FLTE 400GB</v>
      </c>
      <c r="C18" s="78">
        <f>'SUBSCRIBER BASE FLTE'!C21*'MVLP INPUT FLTE'!$D23</f>
        <v>0</v>
      </c>
      <c r="D18" s="78">
        <f>'SUBSCRIBER BASE FLTE'!D21*'MVLP INPUT FLTE'!$D23</f>
        <v>0</v>
      </c>
      <c r="E18" s="78">
        <f>'SUBSCRIBER BASE FLTE'!E21*'MVLP INPUT FLTE'!$D23</f>
        <v>0</v>
      </c>
      <c r="F18" s="78">
        <f>'SUBSCRIBER BASE FLTE'!F21*'MVLP INPUT FLTE'!$D23</f>
        <v>0</v>
      </c>
      <c r="G18" s="78">
        <f>'SUBSCRIBER BASE FLTE'!G21*'MVLP INPUT FLTE'!$D23</f>
        <v>0</v>
      </c>
      <c r="H18" s="78">
        <f>'SUBSCRIBER BASE FLTE'!H21*'MVLP INPUT FLTE'!$D23</f>
        <v>0</v>
      </c>
      <c r="I18" s="78">
        <f>'SUBSCRIBER BASE FLTE'!I21*'MVLP INPUT FLTE'!$D23</f>
        <v>0</v>
      </c>
      <c r="J18" s="78">
        <f>'SUBSCRIBER BASE FLTE'!J21*'MVLP INPUT FLTE'!$D23</f>
        <v>0</v>
      </c>
      <c r="K18" s="78">
        <f ca="1">'SUBSCRIBER BASE FLTE'!K21*'MVLP INPUT FLTE'!$D23</f>
        <v>23246.08695652174</v>
      </c>
      <c r="L18" s="78">
        <f ca="1">'SUBSCRIBER BASE FLTE'!L21*'MVLP INPUT FLTE'!$D23</f>
        <v>23940</v>
      </c>
      <c r="M18" s="78">
        <f ca="1">'SUBSCRIBER BASE FLTE'!M21*'MVLP INPUT FLTE'!$D23</f>
        <v>24980.869565217392</v>
      </c>
      <c r="N18" s="78">
        <f ca="1">'SUBSCRIBER BASE FLTE'!N21*'MVLP INPUT FLTE'!$D23</f>
        <v>26368.695652173912</v>
      </c>
      <c r="O18" s="78">
        <f ca="1">'SUBSCRIBER BASE FLTE'!O21*'MVLP INPUT FLTE'!$D23</f>
        <v>28103.478260869564</v>
      </c>
      <c r="P18" s="78">
        <f ca="1">'SUBSCRIBER BASE FLTE'!P21*'MVLP INPUT FLTE'!$D23</f>
        <v>29838.260869565216</v>
      </c>
      <c r="Q18" s="78">
        <f ca="1">'SUBSCRIBER BASE FLTE'!Q21*'MVLP INPUT FLTE'!$D23</f>
        <v>32266.956521739132</v>
      </c>
      <c r="R18" s="78">
        <f ca="1">'SUBSCRIBER BASE FLTE'!R21*'MVLP INPUT FLTE'!$D23</f>
        <v>35389.565217391304</v>
      </c>
      <c r="S18" s="78">
        <f ca="1">'SUBSCRIBER BASE FLTE'!S21*'MVLP INPUT FLTE'!$D23</f>
        <v>38512.17391304348</v>
      </c>
      <c r="T18" s="78">
        <f ca="1">'SUBSCRIBER BASE FLTE'!T21*'MVLP INPUT FLTE'!$D23</f>
        <v>42675.65217391304</v>
      </c>
      <c r="U18" s="78">
        <f ca="1">'SUBSCRIBER BASE FLTE'!U21*'MVLP INPUT FLTE'!$D23</f>
        <v>47186.086956521736</v>
      </c>
      <c r="V18" s="78">
        <f ca="1">'SUBSCRIBER BASE FLTE'!V21*'MVLP INPUT FLTE'!$D23</f>
        <v>52390.434782608696</v>
      </c>
      <c r="W18" s="78">
        <f ca="1">'SUBSCRIBER BASE FLTE'!W21*'MVLP INPUT FLTE'!$D23</f>
        <v>57941.739130434784</v>
      </c>
      <c r="X18" s="78">
        <f ca="1">'SUBSCRIBER BASE FLTE'!X21*'MVLP INPUT FLTE'!$D23</f>
        <v>63840</v>
      </c>
      <c r="Y18" s="78">
        <f ca="1">'SUBSCRIBER BASE FLTE'!Y21*'MVLP INPUT FLTE'!$D23</f>
        <v>69738.260869565216</v>
      </c>
      <c r="Z18" s="78">
        <f ca="1">'SUBSCRIBER BASE FLTE'!Z21*'MVLP INPUT FLTE'!$D23</f>
        <v>75983.478260869568</v>
      </c>
      <c r="AA18" s="78">
        <f ca="1">'SUBSCRIBER BASE FLTE'!AA21*'MVLP INPUT FLTE'!$D23</f>
        <v>81881.739130434784</v>
      </c>
      <c r="AB18" s="78">
        <f ca="1">'SUBSCRIBER BASE FLTE'!AB21*'MVLP INPUT FLTE'!$D23</f>
        <v>87433.043478260865</v>
      </c>
      <c r="AC18" s="78">
        <f ca="1">'SUBSCRIBER BASE FLTE'!AC21*'MVLP INPUT FLTE'!$D23</f>
        <v>92290.434782608703</v>
      </c>
      <c r="AD18" s="78">
        <f ca="1">'SUBSCRIBER BASE FLTE'!AD21*'MVLP INPUT FLTE'!$D23</f>
        <v>96800.869565217392</v>
      </c>
      <c r="AE18" s="78">
        <f ca="1">'SUBSCRIBER BASE FLTE'!AE21*'MVLP INPUT FLTE'!$D23</f>
        <v>100964.34782608696</v>
      </c>
      <c r="AF18" s="78">
        <f ca="1">'SUBSCRIBER BASE FLTE'!AF21*'MVLP INPUT FLTE'!$D23</f>
        <v>104433.91304347826</v>
      </c>
      <c r="AG18" s="78">
        <f ca="1">'SUBSCRIBER BASE FLTE'!AG21*'MVLP INPUT FLTE'!$D23</f>
        <v>107209.56521739131</v>
      </c>
      <c r="AH18" s="78">
        <f ca="1">'SUBSCRIBER BASE FLTE'!AH21*'MVLP INPUT FLTE'!$D23</f>
        <v>109638.26086956522</v>
      </c>
      <c r="AI18" s="78">
        <f ca="1">'SUBSCRIBER BASE FLTE'!AI21*'MVLP INPUT FLTE'!$D23</f>
        <v>111720</v>
      </c>
      <c r="AJ18" s="78">
        <f ca="1">'SUBSCRIBER BASE FLTE'!AJ21*'MVLP INPUT FLTE'!$D23</f>
        <v>113454.78260869565</v>
      </c>
      <c r="AK18" s="78">
        <f ca="1">'SUBSCRIBER BASE FLTE'!AK21*'MVLP INPUT FLTE'!$D23</f>
        <v>114495.65217391304</v>
      </c>
      <c r="AL18" s="78">
        <f ca="1">'SUBSCRIBER BASE FLTE'!AL21*'MVLP INPUT FLTE'!$D23</f>
        <v>115536.52173913043</v>
      </c>
      <c r="AM18" s="78">
        <f ca="1">'SUBSCRIBER BASE FLTE'!AM21*'MVLP INPUT FLTE'!$D23</f>
        <v>116577.39130434782</v>
      </c>
      <c r="AN18" s="78">
        <f ca="1">'SUBSCRIBER BASE FLTE'!AN21*'MVLP INPUT FLTE'!$D23</f>
        <v>117271.30434782608</v>
      </c>
      <c r="AO18" s="78">
        <f ca="1">'SUBSCRIBER BASE FLTE'!AO21*'MVLP INPUT FLTE'!$D23</f>
        <v>117618.26086956522</v>
      </c>
      <c r="AP18" s="78">
        <f ca="1">'SUBSCRIBER BASE FLTE'!AP21*'MVLP INPUT FLTE'!$D23</f>
        <v>118312.17391304347</v>
      </c>
      <c r="AQ18" s="78">
        <f ca="1">'SUBSCRIBER BASE FLTE'!AQ21*'MVLP INPUT FLTE'!$D23</f>
        <v>118312.17391304347</v>
      </c>
      <c r="AR18" s="78">
        <f ca="1">'SUBSCRIBER BASE FLTE'!AR21*'MVLP INPUT FLTE'!$D23</f>
        <v>118659.13043478261</v>
      </c>
      <c r="AS18" s="78">
        <f ca="1">'SUBSCRIBER BASE FLTE'!AS21*'MVLP INPUT FLTE'!$D23</f>
        <v>119006.08695652174</v>
      </c>
      <c r="AT18" s="78">
        <f ca="1">'SUBSCRIBER BASE FLTE'!AT21*'MVLP INPUT FLTE'!$D23</f>
        <v>119006.08695652174</v>
      </c>
      <c r="AU18" s="78">
        <f ca="1">'SUBSCRIBER BASE FLTE'!AU21*'MVLP INPUT FLTE'!$D23</f>
        <v>119353.04347826086</v>
      </c>
      <c r="AV18" s="78">
        <f ca="1">'SUBSCRIBER BASE FLTE'!AV21*'MVLP INPUT FLTE'!$D23</f>
        <v>119353.04347826086</v>
      </c>
      <c r="AW18" s="78">
        <f ca="1">'SUBSCRIBER BASE FLTE'!AW21*'MVLP INPUT FLTE'!$D23</f>
        <v>119353.04347826086</v>
      </c>
      <c r="AX18" s="78">
        <f ca="1">'SUBSCRIBER BASE FLTE'!AX21*'MVLP INPUT FLTE'!$D23</f>
        <v>119353.04347826086</v>
      </c>
      <c r="AY18" s="78">
        <f ca="1">'SUBSCRIBER BASE FLTE'!AY21*'MVLP INPUT FLTE'!$D23</f>
        <v>119353.04347826086</v>
      </c>
      <c r="AZ18" s="78">
        <f ca="1">'SUBSCRIBER BASE FLTE'!AZ21*'MVLP INPUT FLTE'!$D23</f>
        <v>119700</v>
      </c>
      <c r="BA18" s="78">
        <f ca="1">'SUBSCRIBER BASE FLTE'!BA21*'MVLP INPUT FLTE'!$D23</f>
        <v>119700</v>
      </c>
      <c r="BB18" s="78">
        <f ca="1">'SUBSCRIBER BASE FLTE'!BB21*'MVLP INPUT FLTE'!$D23</f>
        <v>119700</v>
      </c>
      <c r="BC18" s="78">
        <f ca="1">'SUBSCRIBER BASE FLTE'!BC21*'MVLP INPUT FLTE'!$D23</f>
        <v>119700</v>
      </c>
      <c r="BD18" s="78">
        <f ca="1">'SUBSCRIBER BASE FLTE'!BD21*'MVLP INPUT FLTE'!$D23</f>
        <v>119700</v>
      </c>
      <c r="BE18" s="78">
        <f ca="1">'SUBSCRIBER BASE FLTE'!BE21*'MVLP INPUT FLTE'!$D23</f>
        <v>119700</v>
      </c>
      <c r="BF18" s="78">
        <f ca="1">'SUBSCRIBER BASE FLTE'!BF21*'MVLP INPUT FLTE'!$D23</f>
        <v>119700</v>
      </c>
      <c r="BG18" s="78">
        <f ca="1">'SUBSCRIBER BASE FLTE'!BG21*'MVLP INPUT FLTE'!$D23</f>
        <v>119700</v>
      </c>
      <c r="BH18" s="78">
        <f ca="1">'SUBSCRIBER BASE FLTE'!BH21*'MVLP INPUT FLTE'!$D23</f>
        <v>119700</v>
      </c>
      <c r="BI18" s="78">
        <f ca="1">'SUBSCRIBER BASE FLTE'!BI21*'MVLP INPUT FLTE'!$D23</f>
        <v>119700</v>
      </c>
      <c r="BJ18" s="78">
        <f ca="1">'SUBSCRIBER BASE FLTE'!BJ21*'MVLP INPUT FLTE'!$D23</f>
        <v>119700</v>
      </c>
      <c r="BK18" s="78">
        <f ca="1">'SUBSCRIBER BASE FLTE'!BK21*'MVLP INPUT FLTE'!$D23</f>
        <v>119700</v>
      </c>
      <c r="BL18" s="78">
        <f ca="1">'SUBSCRIBER BASE FLTE'!BL21*'MVLP INPUT FLTE'!$D23</f>
        <v>119700</v>
      </c>
      <c r="BM18" s="78">
        <f ca="1">'SUBSCRIBER BASE FLTE'!BM21*'MVLP INPUT FLTE'!$D23</f>
        <v>119700</v>
      </c>
      <c r="BN18" s="78">
        <f ca="1">'SUBSCRIBER BASE FLTE'!BN21*'MVLP INPUT FLTE'!$D23</f>
        <v>119700</v>
      </c>
      <c r="BO18" s="78">
        <f ca="1">'SUBSCRIBER BASE FLTE'!BO21*'MVLP INPUT FLTE'!$D23</f>
        <v>119700</v>
      </c>
      <c r="BP18" s="78">
        <f ca="1">'SUBSCRIBER BASE FLTE'!BP21*'MVLP INPUT FLTE'!$D23</f>
        <v>119700</v>
      </c>
      <c r="BQ18" s="78">
        <f ca="1">'SUBSCRIBER BASE FLTE'!BQ21*'MVLP INPUT FLTE'!$D23</f>
        <v>119700</v>
      </c>
      <c r="BR18" s="78">
        <f ca="1">'SUBSCRIBER BASE FLTE'!BR21*'MVLP INPUT FLTE'!$D23</f>
        <v>119700</v>
      </c>
    </row>
    <row r="19" spans="2:70" ht="25" customHeight="1" outlineLevel="1">
      <c r="B19" s="168" t="str">
        <f t="shared" si="4"/>
        <v>Package 5</v>
      </c>
      <c r="C19" s="78">
        <f>'SUBSCRIBER BASE FLTE'!C22*'MVLP INPUT FLTE'!$D24</f>
        <v>0</v>
      </c>
      <c r="D19" s="78">
        <f>'SUBSCRIBER BASE FLTE'!D22*'MVLP INPUT FLTE'!$D24</f>
        <v>0</v>
      </c>
      <c r="E19" s="78">
        <f>'SUBSCRIBER BASE FLTE'!E22*'MVLP INPUT FLTE'!$D24</f>
        <v>0</v>
      </c>
      <c r="F19" s="78">
        <f>'SUBSCRIBER BASE FLTE'!F22*'MVLP INPUT FLTE'!$D24</f>
        <v>0</v>
      </c>
      <c r="G19" s="78">
        <f>'SUBSCRIBER BASE FLTE'!G22*'MVLP INPUT FLTE'!$D24</f>
        <v>0</v>
      </c>
      <c r="H19" s="78">
        <f>'SUBSCRIBER BASE FLTE'!H22*'MVLP INPUT FLTE'!$D24</f>
        <v>0</v>
      </c>
      <c r="I19" s="78">
        <f>'SUBSCRIBER BASE FLTE'!I22*'MVLP INPUT FLTE'!$D24</f>
        <v>0</v>
      </c>
      <c r="J19" s="78">
        <f>'SUBSCRIBER BASE FLTE'!J22*'MVLP INPUT FLTE'!$D24</f>
        <v>0</v>
      </c>
      <c r="K19" s="78">
        <f ca="1">'SUBSCRIBER BASE FLTE'!K22*'MVLP INPUT FLTE'!$D24</f>
        <v>0</v>
      </c>
      <c r="L19" s="78">
        <f ca="1">'SUBSCRIBER BASE FLTE'!L22*'MVLP INPUT FLTE'!$D24</f>
        <v>0</v>
      </c>
      <c r="M19" s="78">
        <f ca="1">'SUBSCRIBER BASE FLTE'!M22*'MVLP INPUT FLTE'!$D24</f>
        <v>0</v>
      </c>
      <c r="N19" s="78">
        <f ca="1">'SUBSCRIBER BASE FLTE'!N22*'MVLP INPUT FLTE'!$D24</f>
        <v>0</v>
      </c>
      <c r="O19" s="78">
        <f ca="1">'SUBSCRIBER BASE FLTE'!O22*'MVLP INPUT FLTE'!$D24</f>
        <v>0</v>
      </c>
      <c r="P19" s="78">
        <f ca="1">'SUBSCRIBER BASE FLTE'!P22*'MVLP INPUT FLTE'!$D24</f>
        <v>0</v>
      </c>
      <c r="Q19" s="78">
        <f ca="1">'SUBSCRIBER BASE FLTE'!Q22*'MVLP INPUT FLTE'!$D24</f>
        <v>0</v>
      </c>
      <c r="R19" s="78">
        <f ca="1">'SUBSCRIBER BASE FLTE'!R22*'MVLP INPUT FLTE'!$D24</f>
        <v>0</v>
      </c>
      <c r="S19" s="78">
        <f ca="1">'SUBSCRIBER BASE FLTE'!S22*'MVLP INPUT FLTE'!$D24</f>
        <v>0</v>
      </c>
      <c r="T19" s="78">
        <f ca="1">'SUBSCRIBER BASE FLTE'!T22*'MVLP INPUT FLTE'!$D24</f>
        <v>0</v>
      </c>
      <c r="U19" s="78">
        <f ca="1">'SUBSCRIBER BASE FLTE'!U22*'MVLP INPUT FLTE'!$D24</f>
        <v>0</v>
      </c>
      <c r="V19" s="78">
        <f ca="1">'SUBSCRIBER BASE FLTE'!V22*'MVLP INPUT FLTE'!$D24</f>
        <v>0</v>
      </c>
      <c r="W19" s="78">
        <f ca="1">'SUBSCRIBER BASE FLTE'!W22*'MVLP INPUT FLTE'!$D24</f>
        <v>0</v>
      </c>
      <c r="X19" s="78">
        <f ca="1">'SUBSCRIBER BASE FLTE'!X22*'MVLP INPUT FLTE'!$D24</f>
        <v>0</v>
      </c>
      <c r="Y19" s="78">
        <f ca="1">'SUBSCRIBER BASE FLTE'!Y22*'MVLP INPUT FLTE'!$D24</f>
        <v>0</v>
      </c>
      <c r="Z19" s="78">
        <f ca="1">'SUBSCRIBER BASE FLTE'!Z22*'MVLP INPUT FLTE'!$D24</f>
        <v>0</v>
      </c>
      <c r="AA19" s="78">
        <f ca="1">'SUBSCRIBER BASE FLTE'!AA22*'MVLP INPUT FLTE'!$D24</f>
        <v>0</v>
      </c>
      <c r="AB19" s="78">
        <f ca="1">'SUBSCRIBER BASE FLTE'!AB22*'MVLP INPUT FLTE'!$D24</f>
        <v>0</v>
      </c>
      <c r="AC19" s="78">
        <f ca="1">'SUBSCRIBER BASE FLTE'!AC22*'MVLP INPUT FLTE'!$D24</f>
        <v>0</v>
      </c>
      <c r="AD19" s="78">
        <f ca="1">'SUBSCRIBER BASE FLTE'!AD22*'MVLP INPUT FLTE'!$D24</f>
        <v>0</v>
      </c>
      <c r="AE19" s="78">
        <f ca="1">'SUBSCRIBER BASE FLTE'!AE22*'MVLP INPUT FLTE'!$D24</f>
        <v>0</v>
      </c>
      <c r="AF19" s="78">
        <f ca="1">'SUBSCRIBER BASE FLTE'!AF22*'MVLP INPUT FLTE'!$D24</f>
        <v>0</v>
      </c>
      <c r="AG19" s="78">
        <f ca="1">'SUBSCRIBER BASE FLTE'!AG22*'MVLP INPUT FLTE'!$D24</f>
        <v>0</v>
      </c>
      <c r="AH19" s="78">
        <f ca="1">'SUBSCRIBER BASE FLTE'!AH22*'MVLP INPUT FLTE'!$D24</f>
        <v>0</v>
      </c>
      <c r="AI19" s="78">
        <f ca="1">'SUBSCRIBER BASE FLTE'!AI22*'MVLP INPUT FLTE'!$D24</f>
        <v>0</v>
      </c>
      <c r="AJ19" s="78">
        <f ca="1">'SUBSCRIBER BASE FLTE'!AJ22*'MVLP INPUT FLTE'!$D24</f>
        <v>0</v>
      </c>
      <c r="AK19" s="78">
        <f ca="1">'SUBSCRIBER BASE FLTE'!AK22*'MVLP INPUT FLTE'!$D24</f>
        <v>0</v>
      </c>
      <c r="AL19" s="78">
        <f ca="1">'SUBSCRIBER BASE FLTE'!AL22*'MVLP INPUT FLTE'!$D24</f>
        <v>0</v>
      </c>
      <c r="AM19" s="78">
        <f ca="1">'SUBSCRIBER BASE FLTE'!AM22*'MVLP INPUT FLTE'!$D24</f>
        <v>0</v>
      </c>
      <c r="AN19" s="78">
        <f ca="1">'SUBSCRIBER BASE FLTE'!AN22*'MVLP INPUT FLTE'!$D24</f>
        <v>0</v>
      </c>
      <c r="AO19" s="78">
        <f ca="1">'SUBSCRIBER BASE FLTE'!AO22*'MVLP INPUT FLTE'!$D24</f>
        <v>0</v>
      </c>
      <c r="AP19" s="78">
        <f ca="1">'SUBSCRIBER BASE FLTE'!AP22*'MVLP INPUT FLTE'!$D24</f>
        <v>0</v>
      </c>
      <c r="AQ19" s="78">
        <f ca="1">'SUBSCRIBER BASE FLTE'!AQ22*'MVLP INPUT FLTE'!$D24</f>
        <v>0</v>
      </c>
      <c r="AR19" s="78">
        <f ca="1">'SUBSCRIBER BASE FLTE'!AR22*'MVLP INPUT FLTE'!$D24</f>
        <v>0</v>
      </c>
      <c r="AS19" s="78">
        <f ca="1">'SUBSCRIBER BASE FLTE'!AS22*'MVLP INPUT FLTE'!$D24</f>
        <v>0</v>
      </c>
      <c r="AT19" s="78">
        <f ca="1">'SUBSCRIBER BASE FLTE'!AT22*'MVLP INPUT FLTE'!$D24</f>
        <v>0</v>
      </c>
      <c r="AU19" s="78">
        <f ca="1">'SUBSCRIBER BASE FLTE'!AU22*'MVLP INPUT FLTE'!$D24</f>
        <v>0</v>
      </c>
      <c r="AV19" s="78">
        <f ca="1">'SUBSCRIBER BASE FLTE'!AV22*'MVLP INPUT FLTE'!$D24</f>
        <v>0</v>
      </c>
      <c r="AW19" s="78">
        <f ca="1">'SUBSCRIBER BASE FLTE'!AW22*'MVLP INPUT FLTE'!$D24</f>
        <v>0</v>
      </c>
      <c r="AX19" s="78">
        <f ca="1">'SUBSCRIBER BASE FLTE'!AX22*'MVLP INPUT FLTE'!$D24</f>
        <v>0</v>
      </c>
      <c r="AY19" s="78">
        <f ca="1">'SUBSCRIBER BASE FLTE'!AY22*'MVLP INPUT FLTE'!$D24</f>
        <v>0</v>
      </c>
      <c r="AZ19" s="78">
        <f ca="1">'SUBSCRIBER BASE FLTE'!AZ22*'MVLP INPUT FLTE'!$D24</f>
        <v>0</v>
      </c>
      <c r="BA19" s="78">
        <f ca="1">'SUBSCRIBER BASE FLTE'!BA22*'MVLP INPUT FLTE'!$D24</f>
        <v>0</v>
      </c>
      <c r="BB19" s="78">
        <f ca="1">'SUBSCRIBER BASE FLTE'!BB22*'MVLP INPUT FLTE'!$D24</f>
        <v>0</v>
      </c>
      <c r="BC19" s="78">
        <f ca="1">'SUBSCRIBER BASE FLTE'!BC22*'MVLP INPUT FLTE'!$D24</f>
        <v>0</v>
      </c>
      <c r="BD19" s="78">
        <f ca="1">'SUBSCRIBER BASE FLTE'!BD22*'MVLP INPUT FLTE'!$D24</f>
        <v>0</v>
      </c>
      <c r="BE19" s="78">
        <f ca="1">'SUBSCRIBER BASE FLTE'!BE22*'MVLP INPUT FLTE'!$D24</f>
        <v>0</v>
      </c>
      <c r="BF19" s="78">
        <f ca="1">'SUBSCRIBER BASE FLTE'!BF22*'MVLP INPUT FLTE'!$D24</f>
        <v>0</v>
      </c>
      <c r="BG19" s="78">
        <f ca="1">'SUBSCRIBER BASE FLTE'!BG22*'MVLP INPUT FLTE'!$D24</f>
        <v>0</v>
      </c>
      <c r="BH19" s="78">
        <f ca="1">'SUBSCRIBER BASE FLTE'!BH22*'MVLP INPUT FLTE'!$D24</f>
        <v>0</v>
      </c>
      <c r="BI19" s="78">
        <f ca="1">'SUBSCRIBER BASE FLTE'!BI22*'MVLP INPUT FLTE'!$D24</f>
        <v>0</v>
      </c>
      <c r="BJ19" s="78">
        <f ca="1">'SUBSCRIBER BASE FLTE'!BJ22*'MVLP INPUT FLTE'!$D24</f>
        <v>0</v>
      </c>
      <c r="BK19" s="78">
        <f ca="1">'SUBSCRIBER BASE FLTE'!BK22*'MVLP INPUT FLTE'!$D24</f>
        <v>0</v>
      </c>
      <c r="BL19" s="78">
        <f ca="1">'SUBSCRIBER BASE FLTE'!BL22*'MVLP INPUT FLTE'!$D24</f>
        <v>0</v>
      </c>
      <c r="BM19" s="78">
        <f ca="1">'SUBSCRIBER BASE FLTE'!BM22*'MVLP INPUT FLTE'!$D24</f>
        <v>0</v>
      </c>
      <c r="BN19" s="78">
        <f ca="1">'SUBSCRIBER BASE FLTE'!BN22*'MVLP INPUT FLTE'!$D24</f>
        <v>0</v>
      </c>
      <c r="BO19" s="78">
        <f ca="1">'SUBSCRIBER BASE FLTE'!BO22*'MVLP INPUT FLTE'!$D24</f>
        <v>0</v>
      </c>
      <c r="BP19" s="78">
        <f ca="1">'SUBSCRIBER BASE FLTE'!BP22*'MVLP INPUT FLTE'!$D24</f>
        <v>0</v>
      </c>
      <c r="BQ19" s="78">
        <f ca="1">'SUBSCRIBER BASE FLTE'!BQ22*'MVLP INPUT FLTE'!$D24</f>
        <v>0</v>
      </c>
      <c r="BR19" s="78">
        <f ca="1">'SUBSCRIBER BASE FLTE'!BR22*'MVLP INPUT FLTE'!$D24</f>
        <v>0</v>
      </c>
    </row>
    <row r="20" spans="2:70" ht="25" customHeight="1">
      <c r="B20" s="173" t="s">
        <v>42</v>
      </c>
      <c r="C20" s="174">
        <f>SUM(C21:C25)</f>
        <v>0</v>
      </c>
      <c r="D20" s="174">
        <f t="shared" ref="D20:BO20" si="5">SUM(D21:D25)</f>
        <v>0</v>
      </c>
      <c r="E20" s="174">
        <f>SUM(E21:E25)</f>
        <v>0</v>
      </c>
      <c r="F20" s="174">
        <f t="shared" si="5"/>
        <v>0</v>
      </c>
      <c r="G20" s="174">
        <f t="shared" si="5"/>
        <v>0</v>
      </c>
      <c r="H20" s="174">
        <f t="shared" si="5"/>
        <v>0</v>
      </c>
      <c r="I20" s="174">
        <f t="shared" si="5"/>
        <v>0</v>
      </c>
      <c r="J20" s="174">
        <f t="shared" si="5"/>
        <v>0</v>
      </c>
      <c r="K20" s="174">
        <f t="shared" ca="1" si="5"/>
        <v>0</v>
      </c>
      <c r="L20" s="174">
        <f t="shared" ca="1" si="5"/>
        <v>0</v>
      </c>
      <c r="M20" s="174">
        <f t="shared" ca="1" si="5"/>
        <v>0</v>
      </c>
      <c r="N20" s="174">
        <f t="shared" ca="1" si="5"/>
        <v>0</v>
      </c>
      <c r="O20" s="174">
        <f t="shared" ca="1" si="5"/>
        <v>0</v>
      </c>
      <c r="P20" s="174">
        <f t="shared" ca="1" si="5"/>
        <v>0</v>
      </c>
      <c r="Q20" s="174">
        <f t="shared" ca="1" si="5"/>
        <v>0</v>
      </c>
      <c r="R20" s="174">
        <f t="shared" ca="1" si="5"/>
        <v>0</v>
      </c>
      <c r="S20" s="174">
        <f t="shared" ca="1" si="5"/>
        <v>0</v>
      </c>
      <c r="T20" s="174">
        <f t="shared" ca="1" si="5"/>
        <v>0</v>
      </c>
      <c r="U20" s="174">
        <f t="shared" ca="1" si="5"/>
        <v>0</v>
      </c>
      <c r="V20" s="174">
        <f t="shared" ca="1" si="5"/>
        <v>0</v>
      </c>
      <c r="W20" s="174">
        <f t="shared" ca="1" si="5"/>
        <v>0</v>
      </c>
      <c r="X20" s="174">
        <f t="shared" ca="1" si="5"/>
        <v>0</v>
      </c>
      <c r="Y20" s="174">
        <f t="shared" ca="1" si="5"/>
        <v>0</v>
      </c>
      <c r="Z20" s="174">
        <f t="shared" ca="1" si="5"/>
        <v>0</v>
      </c>
      <c r="AA20" s="174">
        <f t="shared" ca="1" si="5"/>
        <v>0</v>
      </c>
      <c r="AB20" s="174">
        <f t="shared" ca="1" si="5"/>
        <v>0</v>
      </c>
      <c r="AC20" s="174">
        <f t="shared" ca="1" si="5"/>
        <v>0</v>
      </c>
      <c r="AD20" s="174">
        <f t="shared" ca="1" si="5"/>
        <v>0</v>
      </c>
      <c r="AE20" s="174">
        <f t="shared" ca="1" si="5"/>
        <v>0</v>
      </c>
      <c r="AF20" s="174">
        <f t="shared" ca="1" si="5"/>
        <v>0</v>
      </c>
      <c r="AG20" s="174">
        <f t="shared" ca="1" si="5"/>
        <v>0</v>
      </c>
      <c r="AH20" s="174">
        <f t="shared" ca="1" si="5"/>
        <v>0</v>
      </c>
      <c r="AI20" s="174">
        <f t="shared" ca="1" si="5"/>
        <v>0</v>
      </c>
      <c r="AJ20" s="174">
        <f t="shared" ca="1" si="5"/>
        <v>0</v>
      </c>
      <c r="AK20" s="174">
        <f t="shared" ca="1" si="5"/>
        <v>0</v>
      </c>
      <c r="AL20" s="174">
        <f t="shared" ca="1" si="5"/>
        <v>0</v>
      </c>
      <c r="AM20" s="174">
        <f t="shared" ca="1" si="5"/>
        <v>0</v>
      </c>
      <c r="AN20" s="174">
        <f t="shared" ca="1" si="5"/>
        <v>0</v>
      </c>
      <c r="AO20" s="174">
        <f t="shared" ca="1" si="5"/>
        <v>0</v>
      </c>
      <c r="AP20" s="174">
        <f t="shared" ca="1" si="5"/>
        <v>0</v>
      </c>
      <c r="AQ20" s="174">
        <f t="shared" ca="1" si="5"/>
        <v>0</v>
      </c>
      <c r="AR20" s="174">
        <f t="shared" ca="1" si="5"/>
        <v>0</v>
      </c>
      <c r="AS20" s="174">
        <f t="shared" ca="1" si="5"/>
        <v>0</v>
      </c>
      <c r="AT20" s="174">
        <f t="shared" ca="1" si="5"/>
        <v>0</v>
      </c>
      <c r="AU20" s="174">
        <f t="shared" ca="1" si="5"/>
        <v>0</v>
      </c>
      <c r="AV20" s="174">
        <f t="shared" ca="1" si="5"/>
        <v>0</v>
      </c>
      <c r="AW20" s="174">
        <f t="shared" ca="1" si="5"/>
        <v>0</v>
      </c>
      <c r="AX20" s="174">
        <f t="shared" ca="1" si="5"/>
        <v>0</v>
      </c>
      <c r="AY20" s="174">
        <f t="shared" ca="1" si="5"/>
        <v>0</v>
      </c>
      <c r="AZ20" s="174">
        <f t="shared" ca="1" si="5"/>
        <v>0</v>
      </c>
      <c r="BA20" s="174">
        <f t="shared" ca="1" si="5"/>
        <v>0</v>
      </c>
      <c r="BB20" s="174">
        <f t="shared" ca="1" si="5"/>
        <v>0</v>
      </c>
      <c r="BC20" s="174">
        <f t="shared" ca="1" si="5"/>
        <v>0</v>
      </c>
      <c r="BD20" s="174">
        <f t="shared" ca="1" si="5"/>
        <v>0</v>
      </c>
      <c r="BE20" s="174">
        <f t="shared" ca="1" si="5"/>
        <v>0</v>
      </c>
      <c r="BF20" s="174">
        <f t="shared" ca="1" si="5"/>
        <v>0</v>
      </c>
      <c r="BG20" s="174">
        <f t="shared" ca="1" si="5"/>
        <v>0</v>
      </c>
      <c r="BH20" s="174">
        <f t="shared" ca="1" si="5"/>
        <v>0</v>
      </c>
      <c r="BI20" s="174">
        <f t="shared" ca="1" si="5"/>
        <v>0</v>
      </c>
      <c r="BJ20" s="174">
        <f t="shared" ca="1" si="5"/>
        <v>0</v>
      </c>
      <c r="BK20" s="174">
        <f t="shared" ca="1" si="5"/>
        <v>0</v>
      </c>
      <c r="BL20" s="174">
        <f t="shared" ca="1" si="5"/>
        <v>0</v>
      </c>
      <c r="BM20" s="174">
        <f t="shared" ca="1" si="5"/>
        <v>0</v>
      </c>
      <c r="BN20" s="174">
        <f t="shared" ca="1" si="5"/>
        <v>0</v>
      </c>
      <c r="BO20" s="174">
        <f t="shared" ca="1" si="5"/>
        <v>0</v>
      </c>
      <c r="BP20" s="174">
        <f t="shared" ref="BP20:BQ20" ca="1" si="6">SUM(BP21:BP25)</f>
        <v>0</v>
      </c>
      <c r="BQ20" s="174">
        <f t="shared" ca="1" si="6"/>
        <v>0</v>
      </c>
      <c r="BR20" s="174">
        <f ca="1">SUM(BR21:BR25)</f>
        <v>0</v>
      </c>
    </row>
    <row r="21" spans="2:70" ht="25" customHeight="1" outlineLevel="1">
      <c r="B21" s="168" t="str">
        <f>B15</f>
        <v>FLTE 40GB</v>
      </c>
      <c r="C21" s="78">
        <f>('SUBSCRIBER BASE FLTE'!C18*'DEVICE ASSUMPTIONS FLTE'!$F10)*'DEVICE ASSUMPTIONS FLTE'!$E10</f>
        <v>0</v>
      </c>
      <c r="D21" s="78">
        <f>('SUBSCRIBER BASE FLTE'!D18*'DEVICE ASSUMPTIONS FLTE'!$F10)*'DEVICE ASSUMPTIONS FLTE'!$E10</f>
        <v>0</v>
      </c>
      <c r="E21" s="78">
        <f>('SUBSCRIBER BASE FLTE'!E18*'DEVICE ASSUMPTIONS FLTE'!$F10)*'DEVICE ASSUMPTIONS FLTE'!$E10</f>
        <v>0</v>
      </c>
      <c r="F21" s="78">
        <f>('SUBSCRIBER BASE FLTE'!F18*'DEVICE ASSUMPTIONS FLTE'!$F10)*'DEVICE ASSUMPTIONS FLTE'!$E10</f>
        <v>0</v>
      </c>
      <c r="G21" s="78">
        <f>('SUBSCRIBER BASE FLTE'!G18*'DEVICE ASSUMPTIONS FLTE'!$F10)*'DEVICE ASSUMPTIONS FLTE'!$E10</f>
        <v>0</v>
      </c>
      <c r="H21" s="78">
        <f>('SUBSCRIBER BASE FLTE'!H18*'DEVICE ASSUMPTIONS FLTE'!$F10)*'DEVICE ASSUMPTIONS FLTE'!$E10</f>
        <v>0</v>
      </c>
      <c r="I21" s="78">
        <f>('SUBSCRIBER BASE FLTE'!I18*'DEVICE ASSUMPTIONS FLTE'!$F10)*'DEVICE ASSUMPTIONS FLTE'!$E10</f>
        <v>0</v>
      </c>
      <c r="J21" s="78">
        <f>('SUBSCRIBER BASE FLTE'!J18*'DEVICE ASSUMPTIONS FLTE'!$F10)*'DEVICE ASSUMPTIONS FLTE'!$E10</f>
        <v>0</v>
      </c>
      <c r="K21" s="78">
        <f ca="1">('SUBSCRIBER BASE FLTE'!K18*'DEVICE ASSUMPTIONS FLTE'!$F10)*'DEVICE ASSUMPTIONS FLTE'!$E10</f>
        <v>0</v>
      </c>
      <c r="L21" s="78">
        <f ca="1">('SUBSCRIBER BASE FLTE'!L18*'DEVICE ASSUMPTIONS FLTE'!$F10)*'DEVICE ASSUMPTIONS FLTE'!$E10</f>
        <v>0</v>
      </c>
      <c r="M21" s="78">
        <f ca="1">('SUBSCRIBER BASE FLTE'!M18*'DEVICE ASSUMPTIONS FLTE'!$F10)*'DEVICE ASSUMPTIONS FLTE'!$E10</f>
        <v>0</v>
      </c>
      <c r="N21" s="78">
        <f ca="1">('SUBSCRIBER BASE FLTE'!N18*'DEVICE ASSUMPTIONS FLTE'!$F10)*'DEVICE ASSUMPTIONS FLTE'!$E10</f>
        <v>0</v>
      </c>
      <c r="O21" s="78">
        <f ca="1">('SUBSCRIBER BASE FLTE'!O18*'DEVICE ASSUMPTIONS FLTE'!$F10)*'DEVICE ASSUMPTIONS FLTE'!$E10</f>
        <v>0</v>
      </c>
      <c r="P21" s="78">
        <f ca="1">('SUBSCRIBER BASE FLTE'!P18*'DEVICE ASSUMPTIONS FLTE'!$F10)*'DEVICE ASSUMPTIONS FLTE'!$E10</f>
        <v>0</v>
      </c>
      <c r="Q21" s="78">
        <f ca="1">('SUBSCRIBER BASE FLTE'!Q18*'DEVICE ASSUMPTIONS FLTE'!$F10)*'DEVICE ASSUMPTIONS FLTE'!$E10</f>
        <v>0</v>
      </c>
      <c r="R21" s="78">
        <f ca="1">('SUBSCRIBER BASE FLTE'!R18*'DEVICE ASSUMPTIONS FLTE'!$F10)*'DEVICE ASSUMPTIONS FLTE'!$E10</f>
        <v>0</v>
      </c>
      <c r="S21" s="78">
        <f ca="1">('SUBSCRIBER BASE FLTE'!S18*'DEVICE ASSUMPTIONS FLTE'!$F10)*'DEVICE ASSUMPTIONS FLTE'!$E10</f>
        <v>0</v>
      </c>
      <c r="T21" s="78">
        <f ca="1">('SUBSCRIBER BASE FLTE'!T18*'DEVICE ASSUMPTIONS FLTE'!$F10)*'DEVICE ASSUMPTIONS FLTE'!$E10</f>
        <v>0</v>
      </c>
      <c r="U21" s="78">
        <f ca="1">('SUBSCRIBER BASE FLTE'!U18*'DEVICE ASSUMPTIONS FLTE'!$F10)*'DEVICE ASSUMPTIONS FLTE'!$E10</f>
        <v>0</v>
      </c>
      <c r="V21" s="78">
        <f ca="1">('SUBSCRIBER BASE FLTE'!V18*'DEVICE ASSUMPTIONS FLTE'!$F10)*'DEVICE ASSUMPTIONS FLTE'!$E10</f>
        <v>0</v>
      </c>
      <c r="W21" s="78">
        <f ca="1">('SUBSCRIBER BASE FLTE'!W18*'DEVICE ASSUMPTIONS FLTE'!$F10)*'DEVICE ASSUMPTIONS FLTE'!$E10</f>
        <v>0</v>
      </c>
      <c r="X21" s="78">
        <f ca="1">('SUBSCRIBER BASE FLTE'!X18*'DEVICE ASSUMPTIONS FLTE'!$F10)*'DEVICE ASSUMPTIONS FLTE'!$E10</f>
        <v>0</v>
      </c>
      <c r="Y21" s="78">
        <f ca="1">('SUBSCRIBER BASE FLTE'!Y18*'DEVICE ASSUMPTIONS FLTE'!$F10)*'DEVICE ASSUMPTIONS FLTE'!$E10</f>
        <v>0</v>
      </c>
      <c r="Z21" s="78">
        <f ca="1">('SUBSCRIBER BASE FLTE'!Z18*'DEVICE ASSUMPTIONS FLTE'!$F10)*'DEVICE ASSUMPTIONS FLTE'!$E10</f>
        <v>0</v>
      </c>
      <c r="AA21" s="78">
        <f ca="1">('SUBSCRIBER BASE FLTE'!AA18*'DEVICE ASSUMPTIONS FLTE'!$F10)*'DEVICE ASSUMPTIONS FLTE'!$E10</f>
        <v>0</v>
      </c>
      <c r="AB21" s="78">
        <f ca="1">('SUBSCRIBER BASE FLTE'!AB18*'DEVICE ASSUMPTIONS FLTE'!$F10)*'DEVICE ASSUMPTIONS FLTE'!$E10</f>
        <v>0</v>
      </c>
      <c r="AC21" s="78">
        <f ca="1">('SUBSCRIBER BASE FLTE'!AC18*'DEVICE ASSUMPTIONS FLTE'!$F10)*'DEVICE ASSUMPTIONS FLTE'!$E10</f>
        <v>0</v>
      </c>
      <c r="AD21" s="78">
        <f ca="1">('SUBSCRIBER BASE FLTE'!AD18*'DEVICE ASSUMPTIONS FLTE'!$F10)*'DEVICE ASSUMPTIONS FLTE'!$E10</f>
        <v>0</v>
      </c>
      <c r="AE21" s="78">
        <f ca="1">('SUBSCRIBER BASE FLTE'!AE18*'DEVICE ASSUMPTIONS FLTE'!$F10)*'DEVICE ASSUMPTIONS FLTE'!$E10</f>
        <v>0</v>
      </c>
      <c r="AF21" s="78">
        <f ca="1">('SUBSCRIBER BASE FLTE'!AF18*'DEVICE ASSUMPTIONS FLTE'!$F10)*'DEVICE ASSUMPTIONS FLTE'!$E10</f>
        <v>0</v>
      </c>
      <c r="AG21" s="78">
        <f ca="1">('SUBSCRIBER BASE FLTE'!AG18*'DEVICE ASSUMPTIONS FLTE'!$F10)*'DEVICE ASSUMPTIONS FLTE'!$E10</f>
        <v>0</v>
      </c>
      <c r="AH21" s="78">
        <f ca="1">('SUBSCRIBER BASE FLTE'!AH18*'DEVICE ASSUMPTIONS FLTE'!$F10)*'DEVICE ASSUMPTIONS FLTE'!$E10</f>
        <v>0</v>
      </c>
      <c r="AI21" s="78">
        <f ca="1">('SUBSCRIBER BASE FLTE'!AI18*'DEVICE ASSUMPTIONS FLTE'!$F10)*'DEVICE ASSUMPTIONS FLTE'!$E10</f>
        <v>0</v>
      </c>
      <c r="AJ21" s="78">
        <f ca="1">('SUBSCRIBER BASE FLTE'!AJ18*'DEVICE ASSUMPTIONS FLTE'!$F10)*'DEVICE ASSUMPTIONS FLTE'!$E10</f>
        <v>0</v>
      </c>
      <c r="AK21" s="78">
        <f ca="1">('SUBSCRIBER BASE FLTE'!AK18*'DEVICE ASSUMPTIONS FLTE'!$F10)*'DEVICE ASSUMPTIONS FLTE'!$E10</f>
        <v>0</v>
      </c>
      <c r="AL21" s="78">
        <f ca="1">('SUBSCRIBER BASE FLTE'!AL18*'DEVICE ASSUMPTIONS FLTE'!$F10)*'DEVICE ASSUMPTIONS FLTE'!$E10</f>
        <v>0</v>
      </c>
      <c r="AM21" s="78">
        <f ca="1">('SUBSCRIBER BASE FLTE'!AM18*'DEVICE ASSUMPTIONS FLTE'!$F10)*'DEVICE ASSUMPTIONS FLTE'!$E10</f>
        <v>0</v>
      </c>
      <c r="AN21" s="78">
        <f ca="1">('SUBSCRIBER BASE FLTE'!AN18*'DEVICE ASSUMPTIONS FLTE'!$F10)*'DEVICE ASSUMPTIONS FLTE'!$E10</f>
        <v>0</v>
      </c>
      <c r="AO21" s="78">
        <f ca="1">('SUBSCRIBER BASE FLTE'!AO18*'DEVICE ASSUMPTIONS FLTE'!$F10)*'DEVICE ASSUMPTIONS FLTE'!$E10</f>
        <v>0</v>
      </c>
      <c r="AP21" s="78">
        <f ca="1">('SUBSCRIBER BASE FLTE'!AP18*'DEVICE ASSUMPTIONS FLTE'!$F10)*'DEVICE ASSUMPTIONS FLTE'!$E10</f>
        <v>0</v>
      </c>
      <c r="AQ21" s="78">
        <f ca="1">('SUBSCRIBER BASE FLTE'!AQ18*'DEVICE ASSUMPTIONS FLTE'!$F10)*'DEVICE ASSUMPTIONS FLTE'!$E10</f>
        <v>0</v>
      </c>
      <c r="AR21" s="78">
        <f ca="1">('SUBSCRIBER BASE FLTE'!AR18*'DEVICE ASSUMPTIONS FLTE'!$F10)*'DEVICE ASSUMPTIONS FLTE'!$E10</f>
        <v>0</v>
      </c>
      <c r="AS21" s="78">
        <f ca="1">('SUBSCRIBER BASE FLTE'!AS18*'DEVICE ASSUMPTIONS FLTE'!$F10)*'DEVICE ASSUMPTIONS FLTE'!$E10</f>
        <v>0</v>
      </c>
      <c r="AT21" s="78">
        <f ca="1">('SUBSCRIBER BASE FLTE'!AT18*'DEVICE ASSUMPTIONS FLTE'!$F10)*'DEVICE ASSUMPTIONS FLTE'!$E10</f>
        <v>0</v>
      </c>
      <c r="AU21" s="78">
        <f ca="1">('SUBSCRIBER BASE FLTE'!AU18*'DEVICE ASSUMPTIONS FLTE'!$F10)*'DEVICE ASSUMPTIONS FLTE'!$E10</f>
        <v>0</v>
      </c>
      <c r="AV21" s="78">
        <f ca="1">('SUBSCRIBER BASE FLTE'!AV18*'DEVICE ASSUMPTIONS FLTE'!$F10)*'DEVICE ASSUMPTIONS FLTE'!$E10</f>
        <v>0</v>
      </c>
      <c r="AW21" s="78">
        <f ca="1">('SUBSCRIBER BASE FLTE'!AW18*'DEVICE ASSUMPTIONS FLTE'!$F10)*'DEVICE ASSUMPTIONS FLTE'!$E10</f>
        <v>0</v>
      </c>
      <c r="AX21" s="78">
        <f ca="1">('SUBSCRIBER BASE FLTE'!AX18*'DEVICE ASSUMPTIONS FLTE'!$F10)*'DEVICE ASSUMPTIONS FLTE'!$E10</f>
        <v>0</v>
      </c>
      <c r="AY21" s="78">
        <f ca="1">('SUBSCRIBER BASE FLTE'!AY18*'DEVICE ASSUMPTIONS FLTE'!$F10)*'DEVICE ASSUMPTIONS FLTE'!$E10</f>
        <v>0</v>
      </c>
      <c r="AZ21" s="78">
        <f ca="1">('SUBSCRIBER BASE FLTE'!AZ18*'DEVICE ASSUMPTIONS FLTE'!$F10)*'DEVICE ASSUMPTIONS FLTE'!$E10</f>
        <v>0</v>
      </c>
      <c r="BA21" s="78">
        <f ca="1">('SUBSCRIBER BASE FLTE'!BA18*'DEVICE ASSUMPTIONS FLTE'!$F10)*'DEVICE ASSUMPTIONS FLTE'!$E10</f>
        <v>0</v>
      </c>
      <c r="BB21" s="78">
        <f ca="1">('SUBSCRIBER BASE FLTE'!BB18*'DEVICE ASSUMPTIONS FLTE'!$F10)*'DEVICE ASSUMPTIONS FLTE'!$E10</f>
        <v>0</v>
      </c>
      <c r="BC21" s="78">
        <f ca="1">('SUBSCRIBER BASE FLTE'!BC18*'DEVICE ASSUMPTIONS FLTE'!$F10)*'DEVICE ASSUMPTIONS FLTE'!$E10</f>
        <v>0</v>
      </c>
      <c r="BD21" s="78">
        <f ca="1">('SUBSCRIBER BASE FLTE'!BD18*'DEVICE ASSUMPTIONS FLTE'!$F10)*'DEVICE ASSUMPTIONS FLTE'!$E10</f>
        <v>0</v>
      </c>
      <c r="BE21" s="78">
        <f ca="1">('SUBSCRIBER BASE FLTE'!BE18*'DEVICE ASSUMPTIONS FLTE'!$F10)*'DEVICE ASSUMPTIONS FLTE'!$E10</f>
        <v>0</v>
      </c>
      <c r="BF21" s="78">
        <f ca="1">('SUBSCRIBER BASE FLTE'!BF18*'DEVICE ASSUMPTIONS FLTE'!$F10)*'DEVICE ASSUMPTIONS FLTE'!$E10</f>
        <v>0</v>
      </c>
      <c r="BG21" s="78">
        <f ca="1">('SUBSCRIBER BASE FLTE'!BG18*'DEVICE ASSUMPTIONS FLTE'!$F10)*'DEVICE ASSUMPTIONS FLTE'!$E10</f>
        <v>0</v>
      </c>
      <c r="BH21" s="78">
        <f ca="1">('SUBSCRIBER BASE FLTE'!BH18*'DEVICE ASSUMPTIONS FLTE'!$F10)*'DEVICE ASSUMPTIONS FLTE'!$E10</f>
        <v>0</v>
      </c>
      <c r="BI21" s="78">
        <f ca="1">('SUBSCRIBER BASE FLTE'!BI18*'DEVICE ASSUMPTIONS FLTE'!$F10)*'DEVICE ASSUMPTIONS FLTE'!$E10</f>
        <v>0</v>
      </c>
      <c r="BJ21" s="78">
        <f ca="1">('SUBSCRIBER BASE FLTE'!BJ18*'DEVICE ASSUMPTIONS FLTE'!$F10)*'DEVICE ASSUMPTIONS FLTE'!$E10</f>
        <v>0</v>
      </c>
      <c r="BK21" s="78">
        <f ca="1">('SUBSCRIBER BASE FLTE'!BK18*'DEVICE ASSUMPTIONS FLTE'!$F10)*'DEVICE ASSUMPTIONS FLTE'!$E10</f>
        <v>0</v>
      </c>
      <c r="BL21" s="78">
        <f ca="1">('SUBSCRIBER BASE FLTE'!BL18*'DEVICE ASSUMPTIONS FLTE'!$F10)*'DEVICE ASSUMPTIONS FLTE'!$E10</f>
        <v>0</v>
      </c>
      <c r="BM21" s="78">
        <f ca="1">('SUBSCRIBER BASE FLTE'!BM18*'DEVICE ASSUMPTIONS FLTE'!$F10)*'DEVICE ASSUMPTIONS FLTE'!$E10</f>
        <v>0</v>
      </c>
      <c r="BN21" s="78">
        <f ca="1">('SUBSCRIBER BASE FLTE'!BN18*'DEVICE ASSUMPTIONS FLTE'!$F10)*'DEVICE ASSUMPTIONS FLTE'!$E10</f>
        <v>0</v>
      </c>
      <c r="BO21" s="78">
        <f ca="1">('SUBSCRIBER BASE FLTE'!BO18*'DEVICE ASSUMPTIONS FLTE'!$F10)*'DEVICE ASSUMPTIONS FLTE'!$E10</f>
        <v>0</v>
      </c>
      <c r="BP21" s="78">
        <f ca="1">('SUBSCRIBER BASE FLTE'!BP18*'DEVICE ASSUMPTIONS FLTE'!$F10)*'DEVICE ASSUMPTIONS FLTE'!$E10</f>
        <v>0</v>
      </c>
      <c r="BQ21" s="78">
        <f ca="1">('SUBSCRIBER BASE FLTE'!BQ18*'DEVICE ASSUMPTIONS FLTE'!$F10)*'DEVICE ASSUMPTIONS FLTE'!$E10</f>
        <v>0</v>
      </c>
      <c r="BR21" s="78">
        <f ca="1">('SUBSCRIBER BASE FLTE'!BR18*'DEVICE ASSUMPTIONS FLTE'!$F10)*'DEVICE ASSUMPTIONS FLTE'!$E10</f>
        <v>0</v>
      </c>
    </row>
    <row r="22" spans="2:70" ht="25" customHeight="1" outlineLevel="1">
      <c r="B22" s="168" t="str">
        <f t="shared" ref="B22:B25" si="7">B16</f>
        <v>FLTE 100GB</v>
      </c>
      <c r="C22" s="78">
        <f>('SUBSCRIBER BASE FLTE'!C19*'DEVICE ASSUMPTIONS FLTE'!$F11)*'DEVICE ASSUMPTIONS FLTE'!$E11</f>
        <v>0</v>
      </c>
      <c r="D22" s="78">
        <f>('SUBSCRIBER BASE FLTE'!D19*'DEVICE ASSUMPTIONS FLTE'!$F11)*'DEVICE ASSUMPTIONS FLTE'!$E11</f>
        <v>0</v>
      </c>
      <c r="E22" s="78">
        <f>('SUBSCRIBER BASE FLTE'!E19*'DEVICE ASSUMPTIONS FLTE'!$F11)*'DEVICE ASSUMPTIONS FLTE'!$E11</f>
        <v>0</v>
      </c>
      <c r="F22" s="78">
        <f>('SUBSCRIBER BASE FLTE'!F19*'DEVICE ASSUMPTIONS FLTE'!$F11)*'DEVICE ASSUMPTIONS FLTE'!$E11</f>
        <v>0</v>
      </c>
      <c r="G22" s="78">
        <f>('SUBSCRIBER BASE FLTE'!G19*'DEVICE ASSUMPTIONS FLTE'!$F11)*'DEVICE ASSUMPTIONS FLTE'!$E11</f>
        <v>0</v>
      </c>
      <c r="H22" s="78">
        <f>('SUBSCRIBER BASE FLTE'!H19*'DEVICE ASSUMPTIONS FLTE'!$F11)*'DEVICE ASSUMPTIONS FLTE'!$E11</f>
        <v>0</v>
      </c>
      <c r="I22" s="78">
        <f>('SUBSCRIBER BASE FLTE'!I19*'DEVICE ASSUMPTIONS FLTE'!$F11)*'DEVICE ASSUMPTIONS FLTE'!$E11</f>
        <v>0</v>
      </c>
      <c r="J22" s="78">
        <f>('SUBSCRIBER BASE FLTE'!J19*'DEVICE ASSUMPTIONS FLTE'!$F11)*'DEVICE ASSUMPTIONS FLTE'!$E11</f>
        <v>0</v>
      </c>
      <c r="K22" s="78">
        <f ca="1">('SUBSCRIBER BASE FLTE'!K19*'DEVICE ASSUMPTIONS FLTE'!$F11)*'DEVICE ASSUMPTIONS FLTE'!$E11</f>
        <v>0</v>
      </c>
      <c r="L22" s="78">
        <f ca="1">('SUBSCRIBER BASE FLTE'!L19*'DEVICE ASSUMPTIONS FLTE'!$F11)*'DEVICE ASSUMPTIONS FLTE'!$E11</f>
        <v>0</v>
      </c>
      <c r="M22" s="78">
        <f ca="1">('SUBSCRIBER BASE FLTE'!M19*'DEVICE ASSUMPTIONS FLTE'!$F11)*'DEVICE ASSUMPTIONS FLTE'!$E11</f>
        <v>0</v>
      </c>
      <c r="N22" s="78">
        <f ca="1">('SUBSCRIBER BASE FLTE'!N19*'DEVICE ASSUMPTIONS FLTE'!$F11)*'DEVICE ASSUMPTIONS FLTE'!$E11</f>
        <v>0</v>
      </c>
      <c r="O22" s="78">
        <f ca="1">('SUBSCRIBER BASE FLTE'!O19*'DEVICE ASSUMPTIONS FLTE'!$F11)*'DEVICE ASSUMPTIONS FLTE'!$E11</f>
        <v>0</v>
      </c>
      <c r="P22" s="78">
        <f ca="1">('SUBSCRIBER BASE FLTE'!P19*'DEVICE ASSUMPTIONS FLTE'!$F11)*'DEVICE ASSUMPTIONS FLTE'!$E11</f>
        <v>0</v>
      </c>
      <c r="Q22" s="78">
        <f ca="1">('SUBSCRIBER BASE FLTE'!Q19*'DEVICE ASSUMPTIONS FLTE'!$F11)*'DEVICE ASSUMPTIONS FLTE'!$E11</f>
        <v>0</v>
      </c>
      <c r="R22" s="78">
        <f ca="1">('SUBSCRIBER BASE FLTE'!R19*'DEVICE ASSUMPTIONS FLTE'!$F11)*'DEVICE ASSUMPTIONS FLTE'!$E11</f>
        <v>0</v>
      </c>
      <c r="S22" s="78">
        <f ca="1">('SUBSCRIBER BASE FLTE'!S19*'DEVICE ASSUMPTIONS FLTE'!$F11)*'DEVICE ASSUMPTIONS FLTE'!$E11</f>
        <v>0</v>
      </c>
      <c r="T22" s="78">
        <f ca="1">('SUBSCRIBER BASE FLTE'!T19*'DEVICE ASSUMPTIONS FLTE'!$F11)*'DEVICE ASSUMPTIONS FLTE'!$E11</f>
        <v>0</v>
      </c>
      <c r="U22" s="78">
        <f ca="1">('SUBSCRIBER BASE FLTE'!U19*'DEVICE ASSUMPTIONS FLTE'!$F11)*'DEVICE ASSUMPTIONS FLTE'!$E11</f>
        <v>0</v>
      </c>
      <c r="V22" s="78">
        <f ca="1">('SUBSCRIBER BASE FLTE'!V19*'DEVICE ASSUMPTIONS FLTE'!$F11)*'DEVICE ASSUMPTIONS FLTE'!$E11</f>
        <v>0</v>
      </c>
      <c r="W22" s="78">
        <f ca="1">('SUBSCRIBER BASE FLTE'!W19*'DEVICE ASSUMPTIONS FLTE'!$F11)*'DEVICE ASSUMPTIONS FLTE'!$E11</f>
        <v>0</v>
      </c>
      <c r="X22" s="78">
        <f ca="1">('SUBSCRIBER BASE FLTE'!X19*'DEVICE ASSUMPTIONS FLTE'!$F11)*'DEVICE ASSUMPTIONS FLTE'!$E11</f>
        <v>0</v>
      </c>
      <c r="Y22" s="78">
        <f ca="1">('SUBSCRIBER BASE FLTE'!Y19*'DEVICE ASSUMPTIONS FLTE'!$F11)*'DEVICE ASSUMPTIONS FLTE'!$E11</f>
        <v>0</v>
      </c>
      <c r="Z22" s="78">
        <f ca="1">('SUBSCRIBER BASE FLTE'!Z19*'DEVICE ASSUMPTIONS FLTE'!$F11)*'DEVICE ASSUMPTIONS FLTE'!$E11</f>
        <v>0</v>
      </c>
      <c r="AA22" s="78">
        <f ca="1">('SUBSCRIBER BASE FLTE'!AA19*'DEVICE ASSUMPTIONS FLTE'!$F11)*'DEVICE ASSUMPTIONS FLTE'!$E11</f>
        <v>0</v>
      </c>
      <c r="AB22" s="78">
        <f ca="1">('SUBSCRIBER BASE FLTE'!AB19*'DEVICE ASSUMPTIONS FLTE'!$F11)*'DEVICE ASSUMPTIONS FLTE'!$E11</f>
        <v>0</v>
      </c>
      <c r="AC22" s="78">
        <f ca="1">('SUBSCRIBER BASE FLTE'!AC19*'DEVICE ASSUMPTIONS FLTE'!$F11)*'DEVICE ASSUMPTIONS FLTE'!$E11</f>
        <v>0</v>
      </c>
      <c r="AD22" s="78">
        <f ca="1">('SUBSCRIBER BASE FLTE'!AD19*'DEVICE ASSUMPTIONS FLTE'!$F11)*'DEVICE ASSUMPTIONS FLTE'!$E11</f>
        <v>0</v>
      </c>
      <c r="AE22" s="78">
        <f ca="1">('SUBSCRIBER BASE FLTE'!AE19*'DEVICE ASSUMPTIONS FLTE'!$F11)*'DEVICE ASSUMPTIONS FLTE'!$E11</f>
        <v>0</v>
      </c>
      <c r="AF22" s="78">
        <f ca="1">('SUBSCRIBER BASE FLTE'!AF19*'DEVICE ASSUMPTIONS FLTE'!$F11)*'DEVICE ASSUMPTIONS FLTE'!$E11</f>
        <v>0</v>
      </c>
      <c r="AG22" s="78">
        <f ca="1">('SUBSCRIBER BASE FLTE'!AG19*'DEVICE ASSUMPTIONS FLTE'!$F11)*'DEVICE ASSUMPTIONS FLTE'!$E11</f>
        <v>0</v>
      </c>
      <c r="AH22" s="78">
        <f ca="1">('SUBSCRIBER BASE FLTE'!AH19*'DEVICE ASSUMPTIONS FLTE'!$F11)*'DEVICE ASSUMPTIONS FLTE'!$E11</f>
        <v>0</v>
      </c>
      <c r="AI22" s="78">
        <f ca="1">('SUBSCRIBER BASE FLTE'!AI19*'DEVICE ASSUMPTIONS FLTE'!$F11)*'DEVICE ASSUMPTIONS FLTE'!$E11</f>
        <v>0</v>
      </c>
      <c r="AJ22" s="78">
        <f ca="1">('SUBSCRIBER BASE FLTE'!AJ19*'DEVICE ASSUMPTIONS FLTE'!$F11)*'DEVICE ASSUMPTIONS FLTE'!$E11</f>
        <v>0</v>
      </c>
      <c r="AK22" s="78">
        <f ca="1">('SUBSCRIBER BASE FLTE'!AK19*'DEVICE ASSUMPTIONS FLTE'!$F11)*'DEVICE ASSUMPTIONS FLTE'!$E11</f>
        <v>0</v>
      </c>
      <c r="AL22" s="78">
        <f ca="1">('SUBSCRIBER BASE FLTE'!AL19*'DEVICE ASSUMPTIONS FLTE'!$F11)*'DEVICE ASSUMPTIONS FLTE'!$E11</f>
        <v>0</v>
      </c>
      <c r="AM22" s="78">
        <f ca="1">('SUBSCRIBER BASE FLTE'!AM19*'DEVICE ASSUMPTIONS FLTE'!$F11)*'DEVICE ASSUMPTIONS FLTE'!$E11</f>
        <v>0</v>
      </c>
      <c r="AN22" s="78">
        <f ca="1">('SUBSCRIBER BASE FLTE'!AN19*'DEVICE ASSUMPTIONS FLTE'!$F11)*'DEVICE ASSUMPTIONS FLTE'!$E11</f>
        <v>0</v>
      </c>
      <c r="AO22" s="78">
        <f ca="1">('SUBSCRIBER BASE FLTE'!AO19*'DEVICE ASSUMPTIONS FLTE'!$F11)*'DEVICE ASSUMPTIONS FLTE'!$E11</f>
        <v>0</v>
      </c>
      <c r="AP22" s="78">
        <f ca="1">('SUBSCRIBER BASE FLTE'!AP19*'DEVICE ASSUMPTIONS FLTE'!$F11)*'DEVICE ASSUMPTIONS FLTE'!$E11</f>
        <v>0</v>
      </c>
      <c r="AQ22" s="78">
        <f ca="1">('SUBSCRIBER BASE FLTE'!AQ19*'DEVICE ASSUMPTIONS FLTE'!$F11)*'DEVICE ASSUMPTIONS FLTE'!$E11</f>
        <v>0</v>
      </c>
      <c r="AR22" s="78">
        <f ca="1">('SUBSCRIBER BASE FLTE'!AR19*'DEVICE ASSUMPTIONS FLTE'!$F11)*'DEVICE ASSUMPTIONS FLTE'!$E11</f>
        <v>0</v>
      </c>
      <c r="AS22" s="78">
        <f ca="1">('SUBSCRIBER BASE FLTE'!AS19*'DEVICE ASSUMPTIONS FLTE'!$F11)*'DEVICE ASSUMPTIONS FLTE'!$E11</f>
        <v>0</v>
      </c>
      <c r="AT22" s="78">
        <f ca="1">('SUBSCRIBER BASE FLTE'!AT19*'DEVICE ASSUMPTIONS FLTE'!$F11)*'DEVICE ASSUMPTIONS FLTE'!$E11</f>
        <v>0</v>
      </c>
      <c r="AU22" s="78">
        <f ca="1">('SUBSCRIBER BASE FLTE'!AU19*'DEVICE ASSUMPTIONS FLTE'!$F11)*'DEVICE ASSUMPTIONS FLTE'!$E11</f>
        <v>0</v>
      </c>
      <c r="AV22" s="78">
        <f ca="1">('SUBSCRIBER BASE FLTE'!AV19*'DEVICE ASSUMPTIONS FLTE'!$F11)*'DEVICE ASSUMPTIONS FLTE'!$E11</f>
        <v>0</v>
      </c>
      <c r="AW22" s="78">
        <f ca="1">('SUBSCRIBER BASE FLTE'!AW19*'DEVICE ASSUMPTIONS FLTE'!$F11)*'DEVICE ASSUMPTIONS FLTE'!$E11</f>
        <v>0</v>
      </c>
      <c r="AX22" s="78">
        <f ca="1">('SUBSCRIBER BASE FLTE'!AX19*'DEVICE ASSUMPTIONS FLTE'!$F11)*'DEVICE ASSUMPTIONS FLTE'!$E11</f>
        <v>0</v>
      </c>
      <c r="AY22" s="78">
        <f ca="1">('SUBSCRIBER BASE FLTE'!AY19*'DEVICE ASSUMPTIONS FLTE'!$F11)*'DEVICE ASSUMPTIONS FLTE'!$E11</f>
        <v>0</v>
      </c>
      <c r="AZ22" s="78">
        <f ca="1">('SUBSCRIBER BASE FLTE'!AZ19*'DEVICE ASSUMPTIONS FLTE'!$F11)*'DEVICE ASSUMPTIONS FLTE'!$E11</f>
        <v>0</v>
      </c>
      <c r="BA22" s="78">
        <f ca="1">('SUBSCRIBER BASE FLTE'!BA19*'DEVICE ASSUMPTIONS FLTE'!$F11)*'DEVICE ASSUMPTIONS FLTE'!$E11</f>
        <v>0</v>
      </c>
      <c r="BB22" s="78">
        <f ca="1">('SUBSCRIBER BASE FLTE'!BB19*'DEVICE ASSUMPTIONS FLTE'!$F11)*'DEVICE ASSUMPTIONS FLTE'!$E11</f>
        <v>0</v>
      </c>
      <c r="BC22" s="78">
        <f ca="1">('SUBSCRIBER BASE FLTE'!BC19*'DEVICE ASSUMPTIONS FLTE'!$F11)*'DEVICE ASSUMPTIONS FLTE'!$E11</f>
        <v>0</v>
      </c>
      <c r="BD22" s="78">
        <f ca="1">('SUBSCRIBER BASE FLTE'!BD19*'DEVICE ASSUMPTIONS FLTE'!$F11)*'DEVICE ASSUMPTIONS FLTE'!$E11</f>
        <v>0</v>
      </c>
      <c r="BE22" s="78">
        <f ca="1">('SUBSCRIBER BASE FLTE'!BE19*'DEVICE ASSUMPTIONS FLTE'!$F11)*'DEVICE ASSUMPTIONS FLTE'!$E11</f>
        <v>0</v>
      </c>
      <c r="BF22" s="78">
        <f ca="1">('SUBSCRIBER BASE FLTE'!BF19*'DEVICE ASSUMPTIONS FLTE'!$F11)*'DEVICE ASSUMPTIONS FLTE'!$E11</f>
        <v>0</v>
      </c>
      <c r="BG22" s="78">
        <f ca="1">('SUBSCRIBER BASE FLTE'!BG19*'DEVICE ASSUMPTIONS FLTE'!$F11)*'DEVICE ASSUMPTIONS FLTE'!$E11</f>
        <v>0</v>
      </c>
      <c r="BH22" s="78">
        <f ca="1">('SUBSCRIBER BASE FLTE'!BH19*'DEVICE ASSUMPTIONS FLTE'!$F11)*'DEVICE ASSUMPTIONS FLTE'!$E11</f>
        <v>0</v>
      </c>
      <c r="BI22" s="78">
        <f ca="1">('SUBSCRIBER BASE FLTE'!BI19*'DEVICE ASSUMPTIONS FLTE'!$F11)*'DEVICE ASSUMPTIONS FLTE'!$E11</f>
        <v>0</v>
      </c>
      <c r="BJ22" s="78">
        <f ca="1">('SUBSCRIBER BASE FLTE'!BJ19*'DEVICE ASSUMPTIONS FLTE'!$F11)*'DEVICE ASSUMPTIONS FLTE'!$E11</f>
        <v>0</v>
      </c>
      <c r="BK22" s="78">
        <f ca="1">('SUBSCRIBER BASE FLTE'!BK19*'DEVICE ASSUMPTIONS FLTE'!$F11)*'DEVICE ASSUMPTIONS FLTE'!$E11</f>
        <v>0</v>
      </c>
      <c r="BL22" s="78">
        <f ca="1">('SUBSCRIBER BASE FLTE'!BL19*'DEVICE ASSUMPTIONS FLTE'!$F11)*'DEVICE ASSUMPTIONS FLTE'!$E11</f>
        <v>0</v>
      </c>
      <c r="BM22" s="78">
        <f ca="1">('SUBSCRIBER BASE FLTE'!BM19*'DEVICE ASSUMPTIONS FLTE'!$F11)*'DEVICE ASSUMPTIONS FLTE'!$E11</f>
        <v>0</v>
      </c>
      <c r="BN22" s="78">
        <f ca="1">('SUBSCRIBER BASE FLTE'!BN19*'DEVICE ASSUMPTIONS FLTE'!$F11)*'DEVICE ASSUMPTIONS FLTE'!$E11</f>
        <v>0</v>
      </c>
      <c r="BO22" s="78">
        <f ca="1">('SUBSCRIBER BASE FLTE'!BO19*'DEVICE ASSUMPTIONS FLTE'!$F11)*'DEVICE ASSUMPTIONS FLTE'!$E11</f>
        <v>0</v>
      </c>
      <c r="BP22" s="78">
        <f ca="1">('SUBSCRIBER BASE FLTE'!BP19*'DEVICE ASSUMPTIONS FLTE'!$F11)*'DEVICE ASSUMPTIONS FLTE'!$E11</f>
        <v>0</v>
      </c>
      <c r="BQ22" s="78">
        <f ca="1">('SUBSCRIBER BASE FLTE'!BQ19*'DEVICE ASSUMPTIONS FLTE'!$F11)*'DEVICE ASSUMPTIONS FLTE'!$E11</f>
        <v>0</v>
      </c>
      <c r="BR22" s="78">
        <f ca="1">('SUBSCRIBER BASE FLTE'!BR19*'DEVICE ASSUMPTIONS FLTE'!$F11)*'DEVICE ASSUMPTIONS FLTE'!$E11</f>
        <v>0</v>
      </c>
    </row>
    <row r="23" spans="2:70" ht="25" customHeight="1" outlineLevel="1">
      <c r="B23" s="168" t="str">
        <f t="shared" si="7"/>
        <v>FLTE 200GB</v>
      </c>
      <c r="C23" s="78">
        <f>('SUBSCRIBER BASE FLTE'!C20*'DEVICE ASSUMPTIONS FLTE'!$F12)*'DEVICE ASSUMPTIONS FLTE'!$E12</f>
        <v>0</v>
      </c>
      <c r="D23" s="78">
        <f>('SUBSCRIBER BASE FLTE'!D20*'DEVICE ASSUMPTIONS FLTE'!$F12)*'DEVICE ASSUMPTIONS FLTE'!$E12</f>
        <v>0</v>
      </c>
      <c r="E23" s="78">
        <f>('SUBSCRIBER BASE FLTE'!E20*'DEVICE ASSUMPTIONS FLTE'!$F12)*'DEVICE ASSUMPTIONS FLTE'!$E12</f>
        <v>0</v>
      </c>
      <c r="F23" s="78">
        <f>('SUBSCRIBER BASE FLTE'!F20*'DEVICE ASSUMPTIONS FLTE'!$F12)*'DEVICE ASSUMPTIONS FLTE'!$E12</f>
        <v>0</v>
      </c>
      <c r="G23" s="78">
        <f>('SUBSCRIBER BASE FLTE'!G20*'DEVICE ASSUMPTIONS FLTE'!$F12)*'DEVICE ASSUMPTIONS FLTE'!$E12</f>
        <v>0</v>
      </c>
      <c r="H23" s="78">
        <f>('SUBSCRIBER BASE FLTE'!H20*'DEVICE ASSUMPTIONS FLTE'!$F12)*'DEVICE ASSUMPTIONS FLTE'!$E12</f>
        <v>0</v>
      </c>
      <c r="I23" s="78">
        <f>('SUBSCRIBER BASE FLTE'!I20*'DEVICE ASSUMPTIONS FLTE'!$F12)*'DEVICE ASSUMPTIONS FLTE'!$E12</f>
        <v>0</v>
      </c>
      <c r="J23" s="78">
        <f>('SUBSCRIBER BASE FLTE'!J20*'DEVICE ASSUMPTIONS FLTE'!$F12)*'DEVICE ASSUMPTIONS FLTE'!$E12</f>
        <v>0</v>
      </c>
      <c r="K23" s="78">
        <f ca="1">('SUBSCRIBER BASE FLTE'!K20*'DEVICE ASSUMPTIONS FLTE'!$F12)*'DEVICE ASSUMPTIONS FLTE'!$E12</f>
        <v>0</v>
      </c>
      <c r="L23" s="78">
        <f ca="1">('SUBSCRIBER BASE FLTE'!L20*'DEVICE ASSUMPTIONS FLTE'!$F12)*'DEVICE ASSUMPTIONS FLTE'!$E12</f>
        <v>0</v>
      </c>
      <c r="M23" s="78">
        <f ca="1">('SUBSCRIBER BASE FLTE'!M20*'DEVICE ASSUMPTIONS FLTE'!$F12)*'DEVICE ASSUMPTIONS FLTE'!$E12</f>
        <v>0</v>
      </c>
      <c r="N23" s="78">
        <f ca="1">('SUBSCRIBER BASE FLTE'!N20*'DEVICE ASSUMPTIONS FLTE'!$F12)*'DEVICE ASSUMPTIONS FLTE'!$E12</f>
        <v>0</v>
      </c>
      <c r="O23" s="78">
        <f ca="1">('SUBSCRIBER BASE FLTE'!O20*'DEVICE ASSUMPTIONS FLTE'!$F12)*'DEVICE ASSUMPTIONS FLTE'!$E12</f>
        <v>0</v>
      </c>
      <c r="P23" s="78">
        <f ca="1">('SUBSCRIBER BASE FLTE'!P20*'DEVICE ASSUMPTIONS FLTE'!$F12)*'DEVICE ASSUMPTIONS FLTE'!$E12</f>
        <v>0</v>
      </c>
      <c r="Q23" s="78">
        <f ca="1">('SUBSCRIBER BASE FLTE'!Q20*'DEVICE ASSUMPTIONS FLTE'!$F12)*'DEVICE ASSUMPTIONS FLTE'!$E12</f>
        <v>0</v>
      </c>
      <c r="R23" s="78">
        <f ca="1">('SUBSCRIBER BASE FLTE'!R20*'DEVICE ASSUMPTIONS FLTE'!$F12)*'DEVICE ASSUMPTIONS FLTE'!$E12</f>
        <v>0</v>
      </c>
      <c r="S23" s="78">
        <f ca="1">('SUBSCRIBER BASE FLTE'!S20*'DEVICE ASSUMPTIONS FLTE'!$F12)*'DEVICE ASSUMPTIONS FLTE'!$E12</f>
        <v>0</v>
      </c>
      <c r="T23" s="78">
        <f ca="1">('SUBSCRIBER BASE FLTE'!T20*'DEVICE ASSUMPTIONS FLTE'!$F12)*'DEVICE ASSUMPTIONS FLTE'!$E12</f>
        <v>0</v>
      </c>
      <c r="U23" s="78">
        <f ca="1">('SUBSCRIBER BASE FLTE'!U20*'DEVICE ASSUMPTIONS FLTE'!$F12)*'DEVICE ASSUMPTIONS FLTE'!$E12</f>
        <v>0</v>
      </c>
      <c r="V23" s="78">
        <f ca="1">('SUBSCRIBER BASE FLTE'!V20*'DEVICE ASSUMPTIONS FLTE'!$F12)*'DEVICE ASSUMPTIONS FLTE'!$E12</f>
        <v>0</v>
      </c>
      <c r="W23" s="78">
        <f ca="1">('SUBSCRIBER BASE FLTE'!W20*'DEVICE ASSUMPTIONS FLTE'!$F12)*'DEVICE ASSUMPTIONS FLTE'!$E12</f>
        <v>0</v>
      </c>
      <c r="X23" s="78">
        <f ca="1">('SUBSCRIBER BASE FLTE'!X20*'DEVICE ASSUMPTIONS FLTE'!$F12)*'DEVICE ASSUMPTIONS FLTE'!$E12</f>
        <v>0</v>
      </c>
      <c r="Y23" s="78">
        <f ca="1">('SUBSCRIBER BASE FLTE'!Y20*'DEVICE ASSUMPTIONS FLTE'!$F12)*'DEVICE ASSUMPTIONS FLTE'!$E12</f>
        <v>0</v>
      </c>
      <c r="Z23" s="78">
        <f ca="1">('SUBSCRIBER BASE FLTE'!Z20*'DEVICE ASSUMPTIONS FLTE'!$F12)*'DEVICE ASSUMPTIONS FLTE'!$E12</f>
        <v>0</v>
      </c>
      <c r="AA23" s="78">
        <f ca="1">('SUBSCRIBER BASE FLTE'!AA20*'DEVICE ASSUMPTIONS FLTE'!$F12)*'DEVICE ASSUMPTIONS FLTE'!$E12</f>
        <v>0</v>
      </c>
      <c r="AB23" s="78">
        <f ca="1">('SUBSCRIBER BASE FLTE'!AB20*'DEVICE ASSUMPTIONS FLTE'!$F12)*'DEVICE ASSUMPTIONS FLTE'!$E12</f>
        <v>0</v>
      </c>
      <c r="AC23" s="78">
        <f ca="1">('SUBSCRIBER BASE FLTE'!AC20*'DEVICE ASSUMPTIONS FLTE'!$F12)*'DEVICE ASSUMPTIONS FLTE'!$E12</f>
        <v>0</v>
      </c>
      <c r="AD23" s="78">
        <f ca="1">('SUBSCRIBER BASE FLTE'!AD20*'DEVICE ASSUMPTIONS FLTE'!$F12)*'DEVICE ASSUMPTIONS FLTE'!$E12</f>
        <v>0</v>
      </c>
      <c r="AE23" s="78">
        <f ca="1">('SUBSCRIBER BASE FLTE'!AE20*'DEVICE ASSUMPTIONS FLTE'!$F12)*'DEVICE ASSUMPTIONS FLTE'!$E12</f>
        <v>0</v>
      </c>
      <c r="AF23" s="78">
        <f ca="1">('SUBSCRIBER BASE FLTE'!AF20*'DEVICE ASSUMPTIONS FLTE'!$F12)*'DEVICE ASSUMPTIONS FLTE'!$E12</f>
        <v>0</v>
      </c>
      <c r="AG23" s="78">
        <f ca="1">('SUBSCRIBER BASE FLTE'!AG20*'DEVICE ASSUMPTIONS FLTE'!$F12)*'DEVICE ASSUMPTIONS FLTE'!$E12</f>
        <v>0</v>
      </c>
      <c r="AH23" s="78">
        <f ca="1">('SUBSCRIBER BASE FLTE'!AH20*'DEVICE ASSUMPTIONS FLTE'!$F12)*'DEVICE ASSUMPTIONS FLTE'!$E12</f>
        <v>0</v>
      </c>
      <c r="AI23" s="78">
        <f ca="1">('SUBSCRIBER BASE FLTE'!AI20*'DEVICE ASSUMPTIONS FLTE'!$F12)*'DEVICE ASSUMPTIONS FLTE'!$E12</f>
        <v>0</v>
      </c>
      <c r="AJ23" s="78">
        <f ca="1">('SUBSCRIBER BASE FLTE'!AJ20*'DEVICE ASSUMPTIONS FLTE'!$F12)*'DEVICE ASSUMPTIONS FLTE'!$E12</f>
        <v>0</v>
      </c>
      <c r="AK23" s="78">
        <f ca="1">('SUBSCRIBER BASE FLTE'!AK20*'DEVICE ASSUMPTIONS FLTE'!$F12)*'DEVICE ASSUMPTIONS FLTE'!$E12</f>
        <v>0</v>
      </c>
      <c r="AL23" s="78">
        <f ca="1">('SUBSCRIBER BASE FLTE'!AL20*'DEVICE ASSUMPTIONS FLTE'!$F12)*'DEVICE ASSUMPTIONS FLTE'!$E12</f>
        <v>0</v>
      </c>
      <c r="AM23" s="78">
        <f ca="1">('SUBSCRIBER BASE FLTE'!AM20*'DEVICE ASSUMPTIONS FLTE'!$F12)*'DEVICE ASSUMPTIONS FLTE'!$E12</f>
        <v>0</v>
      </c>
      <c r="AN23" s="78">
        <f ca="1">('SUBSCRIBER BASE FLTE'!AN20*'DEVICE ASSUMPTIONS FLTE'!$F12)*'DEVICE ASSUMPTIONS FLTE'!$E12</f>
        <v>0</v>
      </c>
      <c r="AO23" s="78">
        <f ca="1">('SUBSCRIBER BASE FLTE'!AO20*'DEVICE ASSUMPTIONS FLTE'!$F12)*'DEVICE ASSUMPTIONS FLTE'!$E12</f>
        <v>0</v>
      </c>
      <c r="AP23" s="78">
        <f ca="1">('SUBSCRIBER BASE FLTE'!AP20*'DEVICE ASSUMPTIONS FLTE'!$F12)*'DEVICE ASSUMPTIONS FLTE'!$E12</f>
        <v>0</v>
      </c>
      <c r="AQ23" s="78">
        <f ca="1">('SUBSCRIBER BASE FLTE'!AQ20*'DEVICE ASSUMPTIONS FLTE'!$F12)*'DEVICE ASSUMPTIONS FLTE'!$E12</f>
        <v>0</v>
      </c>
      <c r="AR23" s="78">
        <f ca="1">('SUBSCRIBER BASE FLTE'!AR20*'DEVICE ASSUMPTIONS FLTE'!$F12)*'DEVICE ASSUMPTIONS FLTE'!$E12</f>
        <v>0</v>
      </c>
      <c r="AS23" s="78">
        <f ca="1">('SUBSCRIBER BASE FLTE'!AS20*'DEVICE ASSUMPTIONS FLTE'!$F12)*'DEVICE ASSUMPTIONS FLTE'!$E12</f>
        <v>0</v>
      </c>
      <c r="AT23" s="78">
        <f ca="1">('SUBSCRIBER BASE FLTE'!AT20*'DEVICE ASSUMPTIONS FLTE'!$F12)*'DEVICE ASSUMPTIONS FLTE'!$E12</f>
        <v>0</v>
      </c>
      <c r="AU23" s="78">
        <f ca="1">('SUBSCRIBER BASE FLTE'!AU20*'DEVICE ASSUMPTIONS FLTE'!$F12)*'DEVICE ASSUMPTIONS FLTE'!$E12</f>
        <v>0</v>
      </c>
      <c r="AV23" s="78">
        <f ca="1">('SUBSCRIBER BASE FLTE'!AV20*'DEVICE ASSUMPTIONS FLTE'!$F12)*'DEVICE ASSUMPTIONS FLTE'!$E12</f>
        <v>0</v>
      </c>
      <c r="AW23" s="78">
        <f ca="1">('SUBSCRIBER BASE FLTE'!AW20*'DEVICE ASSUMPTIONS FLTE'!$F12)*'DEVICE ASSUMPTIONS FLTE'!$E12</f>
        <v>0</v>
      </c>
      <c r="AX23" s="78">
        <f ca="1">('SUBSCRIBER BASE FLTE'!AX20*'DEVICE ASSUMPTIONS FLTE'!$F12)*'DEVICE ASSUMPTIONS FLTE'!$E12</f>
        <v>0</v>
      </c>
      <c r="AY23" s="78">
        <f ca="1">('SUBSCRIBER BASE FLTE'!AY20*'DEVICE ASSUMPTIONS FLTE'!$F12)*'DEVICE ASSUMPTIONS FLTE'!$E12</f>
        <v>0</v>
      </c>
      <c r="AZ23" s="78">
        <f ca="1">('SUBSCRIBER BASE FLTE'!AZ20*'DEVICE ASSUMPTIONS FLTE'!$F12)*'DEVICE ASSUMPTIONS FLTE'!$E12</f>
        <v>0</v>
      </c>
      <c r="BA23" s="78">
        <f ca="1">('SUBSCRIBER BASE FLTE'!BA20*'DEVICE ASSUMPTIONS FLTE'!$F12)*'DEVICE ASSUMPTIONS FLTE'!$E12</f>
        <v>0</v>
      </c>
      <c r="BB23" s="78">
        <f ca="1">('SUBSCRIBER BASE FLTE'!BB20*'DEVICE ASSUMPTIONS FLTE'!$F12)*'DEVICE ASSUMPTIONS FLTE'!$E12</f>
        <v>0</v>
      </c>
      <c r="BC23" s="78">
        <f ca="1">('SUBSCRIBER BASE FLTE'!BC20*'DEVICE ASSUMPTIONS FLTE'!$F12)*'DEVICE ASSUMPTIONS FLTE'!$E12</f>
        <v>0</v>
      </c>
      <c r="BD23" s="78">
        <f ca="1">('SUBSCRIBER BASE FLTE'!BD20*'DEVICE ASSUMPTIONS FLTE'!$F12)*'DEVICE ASSUMPTIONS FLTE'!$E12</f>
        <v>0</v>
      </c>
      <c r="BE23" s="78">
        <f ca="1">('SUBSCRIBER BASE FLTE'!BE20*'DEVICE ASSUMPTIONS FLTE'!$F12)*'DEVICE ASSUMPTIONS FLTE'!$E12</f>
        <v>0</v>
      </c>
      <c r="BF23" s="78">
        <f ca="1">('SUBSCRIBER BASE FLTE'!BF20*'DEVICE ASSUMPTIONS FLTE'!$F12)*'DEVICE ASSUMPTIONS FLTE'!$E12</f>
        <v>0</v>
      </c>
      <c r="BG23" s="78">
        <f ca="1">('SUBSCRIBER BASE FLTE'!BG20*'DEVICE ASSUMPTIONS FLTE'!$F12)*'DEVICE ASSUMPTIONS FLTE'!$E12</f>
        <v>0</v>
      </c>
      <c r="BH23" s="78">
        <f ca="1">('SUBSCRIBER BASE FLTE'!BH20*'DEVICE ASSUMPTIONS FLTE'!$F12)*'DEVICE ASSUMPTIONS FLTE'!$E12</f>
        <v>0</v>
      </c>
      <c r="BI23" s="78">
        <f ca="1">('SUBSCRIBER BASE FLTE'!BI20*'DEVICE ASSUMPTIONS FLTE'!$F12)*'DEVICE ASSUMPTIONS FLTE'!$E12</f>
        <v>0</v>
      </c>
      <c r="BJ23" s="78">
        <f ca="1">('SUBSCRIBER BASE FLTE'!BJ20*'DEVICE ASSUMPTIONS FLTE'!$F12)*'DEVICE ASSUMPTIONS FLTE'!$E12</f>
        <v>0</v>
      </c>
      <c r="BK23" s="78">
        <f ca="1">('SUBSCRIBER BASE FLTE'!BK20*'DEVICE ASSUMPTIONS FLTE'!$F12)*'DEVICE ASSUMPTIONS FLTE'!$E12</f>
        <v>0</v>
      </c>
      <c r="BL23" s="78">
        <f ca="1">('SUBSCRIBER BASE FLTE'!BL20*'DEVICE ASSUMPTIONS FLTE'!$F12)*'DEVICE ASSUMPTIONS FLTE'!$E12</f>
        <v>0</v>
      </c>
      <c r="BM23" s="78">
        <f ca="1">('SUBSCRIBER BASE FLTE'!BM20*'DEVICE ASSUMPTIONS FLTE'!$F12)*'DEVICE ASSUMPTIONS FLTE'!$E12</f>
        <v>0</v>
      </c>
      <c r="BN23" s="78">
        <f ca="1">('SUBSCRIBER BASE FLTE'!BN20*'DEVICE ASSUMPTIONS FLTE'!$F12)*'DEVICE ASSUMPTIONS FLTE'!$E12</f>
        <v>0</v>
      </c>
      <c r="BO23" s="78">
        <f ca="1">('SUBSCRIBER BASE FLTE'!BO20*'DEVICE ASSUMPTIONS FLTE'!$F12)*'DEVICE ASSUMPTIONS FLTE'!$E12</f>
        <v>0</v>
      </c>
      <c r="BP23" s="78">
        <f ca="1">('SUBSCRIBER BASE FLTE'!BP20*'DEVICE ASSUMPTIONS FLTE'!$F12)*'DEVICE ASSUMPTIONS FLTE'!$E12</f>
        <v>0</v>
      </c>
      <c r="BQ23" s="78">
        <f ca="1">('SUBSCRIBER BASE FLTE'!BQ20*'DEVICE ASSUMPTIONS FLTE'!$F12)*'DEVICE ASSUMPTIONS FLTE'!$E12</f>
        <v>0</v>
      </c>
      <c r="BR23" s="78">
        <f ca="1">('SUBSCRIBER BASE FLTE'!BR20*'DEVICE ASSUMPTIONS FLTE'!$F12)*'DEVICE ASSUMPTIONS FLTE'!$E12</f>
        <v>0</v>
      </c>
    </row>
    <row r="24" spans="2:70" ht="25" customHeight="1" outlineLevel="1">
      <c r="B24" s="168" t="str">
        <f t="shared" si="7"/>
        <v>FLTE 400GB</v>
      </c>
      <c r="C24" s="78">
        <f>('SUBSCRIBER BASE FLTE'!C21*'DEVICE ASSUMPTIONS FLTE'!$F13)*'DEVICE ASSUMPTIONS FLTE'!$E13</f>
        <v>0</v>
      </c>
      <c r="D24" s="78">
        <f>('SUBSCRIBER BASE FLTE'!D21*'DEVICE ASSUMPTIONS FLTE'!$F13)*'DEVICE ASSUMPTIONS FLTE'!$E13</f>
        <v>0</v>
      </c>
      <c r="E24" s="78">
        <f>('SUBSCRIBER BASE FLTE'!E21*'DEVICE ASSUMPTIONS FLTE'!$F13)*'DEVICE ASSUMPTIONS FLTE'!$E13</f>
        <v>0</v>
      </c>
      <c r="F24" s="78">
        <f>('SUBSCRIBER BASE FLTE'!F21*'DEVICE ASSUMPTIONS FLTE'!$F13)*'DEVICE ASSUMPTIONS FLTE'!$E13</f>
        <v>0</v>
      </c>
      <c r="G24" s="78">
        <f>('SUBSCRIBER BASE FLTE'!G21*'DEVICE ASSUMPTIONS FLTE'!$F13)*'DEVICE ASSUMPTIONS FLTE'!$E13</f>
        <v>0</v>
      </c>
      <c r="H24" s="78">
        <f>('SUBSCRIBER BASE FLTE'!H21*'DEVICE ASSUMPTIONS FLTE'!$F13)*'DEVICE ASSUMPTIONS FLTE'!$E13</f>
        <v>0</v>
      </c>
      <c r="I24" s="78">
        <f>('SUBSCRIBER BASE FLTE'!I21*'DEVICE ASSUMPTIONS FLTE'!$F13)*'DEVICE ASSUMPTIONS FLTE'!$E13</f>
        <v>0</v>
      </c>
      <c r="J24" s="78">
        <f>('SUBSCRIBER BASE FLTE'!J21*'DEVICE ASSUMPTIONS FLTE'!$F13)*'DEVICE ASSUMPTIONS FLTE'!$E13</f>
        <v>0</v>
      </c>
      <c r="K24" s="78">
        <f ca="1">('SUBSCRIBER BASE FLTE'!K21*'DEVICE ASSUMPTIONS FLTE'!$F13)*'DEVICE ASSUMPTIONS FLTE'!$E13</f>
        <v>0</v>
      </c>
      <c r="L24" s="78">
        <f ca="1">('SUBSCRIBER BASE FLTE'!L21*'DEVICE ASSUMPTIONS FLTE'!$F13)*'DEVICE ASSUMPTIONS FLTE'!$E13</f>
        <v>0</v>
      </c>
      <c r="M24" s="78">
        <f ca="1">('SUBSCRIBER BASE FLTE'!M21*'DEVICE ASSUMPTIONS FLTE'!$F13)*'DEVICE ASSUMPTIONS FLTE'!$E13</f>
        <v>0</v>
      </c>
      <c r="N24" s="78">
        <f ca="1">('SUBSCRIBER BASE FLTE'!N21*'DEVICE ASSUMPTIONS FLTE'!$F13)*'DEVICE ASSUMPTIONS FLTE'!$E13</f>
        <v>0</v>
      </c>
      <c r="O24" s="78">
        <f ca="1">('SUBSCRIBER BASE FLTE'!O21*'DEVICE ASSUMPTIONS FLTE'!$F13)*'DEVICE ASSUMPTIONS FLTE'!$E13</f>
        <v>0</v>
      </c>
      <c r="P24" s="78">
        <f ca="1">('SUBSCRIBER BASE FLTE'!P21*'DEVICE ASSUMPTIONS FLTE'!$F13)*'DEVICE ASSUMPTIONS FLTE'!$E13</f>
        <v>0</v>
      </c>
      <c r="Q24" s="78">
        <f ca="1">('SUBSCRIBER BASE FLTE'!Q21*'DEVICE ASSUMPTIONS FLTE'!$F13)*'DEVICE ASSUMPTIONS FLTE'!$E13</f>
        <v>0</v>
      </c>
      <c r="R24" s="78">
        <f ca="1">('SUBSCRIBER BASE FLTE'!R21*'DEVICE ASSUMPTIONS FLTE'!$F13)*'DEVICE ASSUMPTIONS FLTE'!$E13</f>
        <v>0</v>
      </c>
      <c r="S24" s="78">
        <f ca="1">('SUBSCRIBER BASE FLTE'!S21*'DEVICE ASSUMPTIONS FLTE'!$F13)*'DEVICE ASSUMPTIONS FLTE'!$E13</f>
        <v>0</v>
      </c>
      <c r="T24" s="78">
        <f ca="1">('SUBSCRIBER BASE FLTE'!T21*'DEVICE ASSUMPTIONS FLTE'!$F13)*'DEVICE ASSUMPTIONS FLTE'!$E13</f>
        <v>0</v>
      </c>
      <c r="U24" s="78">
        <f ca="1">('SUBSCRIBER BASE FLTE'!U21*'DEVICE ASSUMPTIONS FLTE'!$F13)*'DEVICE ASSUMPTIONS FLTE'!$E13</f>
        <v>0</v>
      </c>
      <c r="V24" s="78">
        <f ca="1">('SUBSCRIBER BASE FLTE'!V21*'DEVICE ASSUMPTIONS FLTE'!$F13)*'DEVICE ASSUMPTIONS FLTE'!$E13</f>
        <v>0</v>
      </c>
      <c r="W24" s="78">
        <f ca="1">('SUBSCRIBER BASE FLTE'!W21*'DEVICE ASSUMPTIONS FLTE'!$F13)*'DEVICE ASSUMPTIONS FLTE'!$E13</f>
        <v>0</v>
      </c>
      <c r="X24" s="78">
        <f ca="1">('SUBSCRIBER BASE FLTE'!X21*'DEVICE ASSUMPTIONS FLTE'!$F13)*'DEVICE ASSUMPTIONS FLTE'!$E13</f>
        <v>0</v>
      </c>
      <c r="Y24" s="78">
        <f ca="1">('SUBSCRIBER BASE FLTE'!Y21*'DEVICE ASSUMPTIONS FLTE'!$F13)*'DEVICE ASSUMPTIONS FLTE'!$E13</f>
        <v>0</v>
      </c>
      <c r="Z24" s="78">
        <f ca="1">('SUBSCRIBER BASE FLTE'!Z21*'DEVICE ASSUMPTIONS FLTE'!$F13)*'DEVICE ASSUMPTIONS FLTE'!$E13</f>
        <v>0</v>
      </c>
      <c r="AA24" s="78">
        <f ca="1">('SUBSCRIBER BASE FLTE'!AA21*'DEVICE ASSUMPTIONS FLTE'!$F13)*'DEVICE ASSUMPTIONS FLTE'!$E13</f>
        <v>0</v>
      </c>
      <c r="AB24" s="78">
        <f ca="1">('SUBSCRIBER BASE FLTE'!AB21*'DEVICE ASSUMPTIONS FLTE'!$F13)*'DEVICE ASSUMPTIONS FLTE'!$E13</f>
        <v>0</v>
      </c>
      <c r="AC24" s="78">
        <f ca="1">('SUBSCRIBER BASE FLTE'!AC21*'DEVICE ASSUMPTIONS FLTE'!$F13)*'DEVICE ASSUMPTIONS FLTE'!$E13</f>
        <v>0</v>
      </c>
      <c r="AD24" s="78">
        <f ca="1">('SUBSCRIBER BASE FLTE'!AD21*'DEVICE ASSUMPTIONS FLTE'!$F13)*'DEVICE ASSUMPTIONS FLTE'!$E13</f>
        <v>0</v>
      </c>
      <c r="AE24" s="78">
        <f ca="1">('SUBSCRIBER BASE FLTE'!AE21*'DEVICE ASSUMPTIONS FLTE'!$F13)*'DEVICE ASSUMPTIONS FLTE'!$E13</f>
        <v>0</v>
      </c>
      <c r="AF24" s="78">
        <f ca="1">('SUBSCRIBER BASE FLTE'!AF21*'DEVICE ASSUMPTIONS FLTE'!$F13)*'DEVICE ASSUMPTIONS FLTE'!$E13</f>
        <v>0</v>
      </c>
      <c r="AG24" s="78">
        <f ca="1">('SUBSCRIBER BASE FLTE'!AG21*'DEVICE ASSUMPTIONS FLTE'!$F13)*'DEVICE ASSUMPTIONS FLTE'!$E13</f>
        <v>0</v>
      </c>
      <c r="AH24" s="78">
        <f ca="1">('SUBSCRIBER BASE FLTE'!AH21*'DEVICE ASSUMPTIONS FLTE'!$F13)*'DEVICE ASSUMPTIONS FLTE'!$E13</f>
        <v>0</v>
      </c>
      <c r="AI24" s="78">
        <f ca="1">('SUBSCRIBER BASE FLTE'!AI21*'DEVICE ASSUMPTIONS FLTE'!$F13)*'DEVICE ASSUMPTIONS FLTE'!$E13</f>
        <v>0</v>
      </c>
      <c r="AJ24" s="78">
        <f ca="1">('SUBSCRIBER BASE FLTE'!AJ21*'DEVICE ASSUMPTIONS FLTE'!$F13)*'DEVICE ASSUMPTIONS FLTE'!$E13</f>
        <v>0</v>
      </c>
      <c r="AK24" s="78">
        <f ca="1">('SUBSCRIBER BASE FLTE'!AK21*'DEVICE ASSUMPTIONS FLTE'!$F13)*'DEVICE ASSUMPTIONS FLTE'!$E13</f>
        <v>0</v>
      </c>
      <c r="AL24" s="78">
        <f ca="1">('SUBSCRIBER BASE FLTE'!AL21*'DEVICE ASSUMPTIONS FLTE'!$F13)*'DEVICE ASSUMPTIONS FLTE'!$E13</f>
        <v>0</v>
      </c>
      <c r="AM24" s="78">
        <f ca="1">('SUBSCRIBER BASE FLTE'!AM21*'DEVICE ASSUMPTIONS FLTE'!$F13)*'DEVICE ASSUMPTIONS FLTE'!$E13</f>
        <v>0</v>
      </c>
      <c r="AN24" s="78">
        <f ca="1">('SUBSCRIBER BASE FLTE'!AN21*'DEVICE ASSUMPTIONS FLTE'!$F13)*'DEVICE ASSUMPTIONS FLTE'!$E13</f>
        <v>0</v>
      </c>
      <c r="AO24" s="78">
        <f ca="1">('SUBSCRIBER BASE FLTE'!AO21*'DEVICE ASSUMPTIONS FLTE'!$F13)*'DEVICE ASSUMPTIONS FLTE'!$E13</f>
        <v>0</v>
      </c>
      <c r="AP24" s="78">
        <f ca="1">('SUBSCRIBER BASE FLTE'!AP21*'DEVICE ASSUMPTIONS FLTE'!$F13)*'DEVICE ASSUMPTIONS FLTE'!$E13</f>
        <v>0</v>
      </c>
      <c r="AQ24" s="78">
        <f ca="1">('SUBSCRIBER BASE FLTE'!AQ21*'DEVICE ASSUMPTIONS FLTE'!$F13)*'DEVICE ASSUMPTIONS FLTE'!$E13</f>
        <v>0</v>
      </c>
      <c r="AR24" s="78">
        <f ca="1">('SUBSCRIBER BASE FLTE'!AR21*'DEVICE ASSUMPTIONS FLTE'!$F13)*'DEVICE ASSUMPTIONS FLTE'!$E13</f>
        <v>0</v>
      </c>
      <c r="AS24" s="78">
        <f ca="1">('SUBSCRIBER BASE FLTE'!AS21*'DEVICE ASSUMPTIONS FLTE'!$F13)*'DEVICE ASSUMPTIONS FLTE'!$E13</f>
        <v>0</v>
      </c>
      <c r="AT24" s="78">
        <f ca="1">('SUBSCRIBER BASE FLTE'!AT21*'DEVICE ASSUMPTIONS FLTE'!$F13)*'DEVICE ASSUMPTIONS FLTE'!$E13</f>
        <v>0</v>
      </c>
      <c r="AU24" s="78">
        <f ca="1">('SUBSCRIBER BASE FLTE'!AU21*'DEVICE ASSUMPTIONS FLTE'!$F13)*'DEVICE ASSUMPTIONS FLTE'!$E13</f>
        <v>0</v>
      </c>
      <c r="AV24" s="78">
        <f ca="1">('SUBSCRIBER BASE FLTE'!AV21*'DEVICE ASSUMPTIONS FLTE'!$F13)*'DEVICE ASSUMPTIONS FLTE'!$E13</f>
        <v>0</v>
      </c>
      <c r="AW24" s="78">
        <f ca="1">('SUBSCRIBER BASE FLTE'!AW21*'DEVICE ASSUMPTIONS FLTE'!$F13)*'DEVICE ASSUMPTIONS FLTE'!$E13</f>
        <v>0</v>
      </c>
      <c r="AX24" s="78">
        <f ca="1">('SUBSCRIBER BASE FLTE'!AX21*'DEVICE ASSUMPTIONS FLTE'!$F13)*'DEVICE ASSUMPTIONS FLTE'!$E13</f>
        <v>0</v>
      </c>
      <c r="AY24" s="78">
        <f ca="1">('SUBSCRIBER BASE FLTE'!AY21*'DEVICE ASSUMPTIONS FLTE'!$F13)*'DEVICE ASSUMPTIONS FLTE'!$E13</f>
        <v>0</v>
      </c>
      <c r="AZ24" s="78">
        <f ca="1">('SUBSCRIBER BASE FLTE'!AZ21*'DEVICE ASSUMPTIONS FLTE'!$F13)*'DEVICE ASSUMPTIONS FLTE'!$E13</f>
        <v>0</v>
      </c>
      <c r="BA24" s="78">
        <f ca="1">('SUBSCRIBER BASE FLTE'!BA21*'DEVICE ASSUMPTIONS FLTE'!$F13)*'DEVICE ASSUMPTIONS FLTE'!$E13</f>
        <v>0</v>
      </c>
      <c r="BB24" s="78">
        <f ca="1">('SUBSCRIBER BASE FLTE'!BB21*'DEVICE ASSUMPTIONS FLTE'!$F13)*'DEVICE ASSUMPTIONS FLTE'!$E13</f>
        <v>0</v>
      </c>
      <c r="BC24" s="78">
        <f ca="1">('SUBSCRIBER BASE FLTE'!BC21*'DEVICE ASSUMPTIONS FLTE'!$F13)*'DEVICE ASSUMPTIONS FLTE'!$E13</f>
        <v>0</v>
      </c>
      <c r="BD24" s="78">
        <f ca="1">('SUBSCRIBER BASE FLTE'!BD21*'DEVICE ASSUMPTIONS FLTE'!$F13)*'DEVICE ASSUMPTIONS FLTE'!$E13</f>
        <v>0</v>
      </c>
      <c r="BE24" s="78">
        <f ca="1">('SUBSCRIBER BASE FLTE'!BE21*'DEVICE ASSUMPTIONS FLTE'!$F13)*'DEVICE ASSUMPTIONS FLTE'!$E13</f>
        <v>0</v>
      </c>
      <c r="BF24" s="78">
        <f ca="1">('SUBSCRIBER BASE FLTE'!BF21*'DEVICE ASSUMPTIONS FLTE'!$F13)*'DEVICE ASSUMPTIONS FLTE'!$E13</f>
        <v>0</v>
      </c>
      <c r="BG24" s="78">
        <f ca="1">('SUBSCRIBER BASE FLTE'!BG21*'DEVICE ASSUMPTIONS FLTE'!$F13)*'DEVICE ASSUMPTIONS FLTE'!$E13</f>
        <v>0</v>
      </c>
      <c r="BH24" s="78">
        <f ca="1">('SUBSCRIBER BASE FLTE'!BH21*'DEVICE ASSUMPTIONS FLTE'!$F13)*'DEVICE ASSUMPTIONS FLTE'!$E13</f>
        <v>0</v>
      </c>
      <c r="BI24" s="78">
        <f ca="1">('SUBSCRIBER BASE FLTE'!BI21*'DEVICE ASSUMPTIONS FLTE'!$F13)*'DEVICE ASSUMPTIONS FLTE'!$E13</f>
        <v>0</v>
      </c>
      <c r="BJ24" s="78">
        <f ca="1">('SUBSCRIBER BASE FLTE'!BJ21*'DEVICE ASSUMPTIONS FLTE'!$F13)*'DEVICE ASSUMPTIONS FLTE'!$E13</f>
        <v>0</v>
      </c>
      <c r="BK24" s="78">
        <f ca="1">('SUBSCRIBER BASE FLTE'!BK21*'DEVICE ASSUMPTIONS FLTE'!$F13)*'DEVICE ASSUMPTIONS FLTE'!$E13</f>
        <v>0</v>
      </c>
      <c r="BL24" s="78">
        <f ca="1">('SUBSCRIBER BASE FLTE'!BL21*'DEVICE ASSUMPTIONS FLTE'!$F13)*'DEVICE ASSUMPTIONS FLTE'!$E13</f>
        <v>0</v>
      </c>
      <c r="BM24" s="78">
        <f ca="1">('SUBSCRIBER BASE FLTE'!BM21*'DEVICE ASSUMPTIONS FLTE'!$F13)*'DEVICE ASSUMPTIONS FLTE'!$E13</f>
        <v>0</v>
      </c>
      <c r="BN24" s="78">
        <f ca="1">('SUBSCRIBER BASE FLTE'!BN21*'DEVICE ASSUMPTIONS FLTE'!$F13)*'DEVICE ASSUMPTIONS FLTE'!$E13</f>
        <v>0</v>
      </c>
      <c r="BO24" s="78">
        <f ca="1">('SUBSCRIBER BASE FLTE'!BO21*'DEVICE ASSUMPTIONS FLTE'!$F13)*'DEVICE ASSUMPTIONS FLTE'!$E13</f>
        <v>0</v>
      </c>
      <c r="BP24" s="78">
        <f ca="1">('SUBSCRIBER BASE FLTE'!BP21*'DEVICE ASSUMPTIONS FLTE'!$F13)*'DEVICE ASSUMPTIONS FLTE'!$E13</f>
        <v>0</v>
      </c>
      <c r="BQ24" s="78">
        <f ca="1">('SUBSCRIBER BASE FLTE'!BQ21*'DEVICE ASSUMPTIONS FLTE'!$F13)*'DEVICE ASSUMPTIONS FLTE'!$E13</f>
        <v>0</v>
      </c>
      <c r="BR24" s="78">
        <f ca="1">('SUBSCRIBER BASE FLTE'!BR21*'DEVICE ASSUMPTIONS FLTE'!$F13)*'DEVICE ASSUMPTIONS FLTE'!$E13</f>
        <v>0</v>
      </c>
    </row>
    <row r="25" spans="2:70" ht="25" customHeight="1" outlineLevel="1">
      <c r="B25" s="168" t="str">
        <f t="shared" si="7"/>
        <v>Package 5</v>
      </c>
      <c r="C25" s="78">
        <f>('SUBSCRIBER BASE FLTE'!C22*'DEVICE ASSUMPTIONS FLTE'!$F14)*'DEVICE ASSUMPTIONS FLTE'!$E14</f>
        <v>0</v>
      </c>
      <c r="D25" s="78">
        <f>('SUBSCRIBER BASE FLTE'!D22*'DEVICE ASSUMPTIONS FLTE'!$F14)*'DEVICE ASSUMPTIONS FLTE'!$E14</f>
        <v>0</v>
      </c>
      <c r="E25" s="78">
        <f>('SUBSCRIBER BASE FLTE'!E22*'DEVICE ASSUMPTIONS FLTE'!$F14)*'DEVICE ASSUMPTIONS FLTE'!$E14</f>
        <v>0</v>
      </c>
      <c r="F25" s="78">
        <f>('SUBSCRIBER BASE FLTE'!F22*'DEVICE ASSUMPTIONS FLTE'!$F14)*'DEVICE ASSUMPTIONS FLTE'!$E14</f>
        <v>0</v>
      </c>
      <c r="G25" s="78">
        <f>('SUBSCRIBER BASE FLTE'!G22*'DEVICE ASSUMPTIONS FLTE'!$F14)*'DEVICE ASSUMPTIONS FLTE'!$E14</f>
        <v>0</v>
      </c>
      <c r="H25" s="78">
        <f>('SUBSCRIBER BASE FLTE'!H22*'DEVICE ASSUMPTIONS FLTE'!$F14)*'DEVICE ASSUMPTIONS FLTE'!$E14</f>
        <v>0</v>
      </c>
      <c r="I25" s="78">
        <f>('SUBSCRIBER BASE FLTE'!I22*'DEVICE ASSUMPTIONS FLTE'!$F14)*'DEVICE ASSUMPTIONS FLTE'!$E14</f>
        <v>0</v>
      </c>
      <c r="J25" s="78">
        <f>('SUBSCRIBER BASE FLTE'!J22*'DEVICE ASSUMPTIONS FLTE'!$F14)*'DEVICE ASSUMPTIONS FLTE'!$E14</f>
        <v>0</v>
      </c>
      <c r="K25" s="78">
        <f ca="1">('SUBSCRIBER BASE FLTE'!K22*'DEVICE ASSUMPTIONS FLTE'!$F14)*'DEVICE ASSUMPTIONS FLTE'!$E14</f>
        <v>0</v>
      </c>
      <c r="L25" s="78">
        <f ca="1">('SUBSCRIBER BASE FLTE'!L22*'DEVICE ASSUMPTIONS FLTE'!$F14)*'DEVICE ASSUMPTIONS FLTE'!$E14</f>
        <v>0</v>
      </c>
      <c r="M25" s="78">
        <f ca="1">('SUBSCRIBER BASE FLTE'!M22*'DEVICE ASSUMPTIONS FLTE'!$F14)*'DEVICE ASSUMPTIONS FLTE'!$E14</f>
        <v>0</v>
      </c>
      <c r="N25" s="78">
        <f ca="1">('SUBSCRIBER BASE FLTE'!N22*'DEVICE ASSUMPTIONS FLTE'!$F14)*'DEVICE ASSUMPTIONS FLTE'!$E14</f>
        <v>0</v>
      </c>
      <c r="O25" s="78">
        <f ca="1">('SUBSCRIBER BASE FLTE'!O22*'DEVICE ASSUMPTIONS FLTE'!$F14)*'DEVICE ASSUMPTIONS FLTE'!$E14</f>
        <v>0</v>
      </c>
      <c r="P25" s="78">
        <f ca="1">('SUBSCRIBER BASE FLTE'!P22*'DEVICE ASSUMPTIONS FLTE'!$F14)*'DEVICE ASSUMPTIONS FLTE'!$E14</f>
        <v>0</v>
      </c>
      <c r="Q25" s="78">
        <f ca="1">('SUBSCRIBER BASE FLTE'!Q22*'DEVICE ASSUMPTIONS FLTE'!$F14)*'DEVICE ASSUMPTIONS FLTE'!$E14</f>
        <v>0</v>
      </c>
      <c r="R25" s="78">
        <f ca="1">('SUBSCRIBER BASE FLTE'!R22*'DEVICE ASSUMPTIONS FLTE'!$F14)*'DEVICE ASSUMPTIONS FLTE'!$E14</f>
        <v>0</v>
      </c>
      <c r="S25" s="78">
        <f ca="1">('SUBSCRIBER BASE FLTE'!S22*'DEVICE ASSUMPTIONS FLTE'!$F14)*'DEVICE ASSUMPTIONS FLTE'!$E14</f>
        <v>0</v>
      </c>
      <c r="T25" s="78">
        <f ca="1">('SUBSCRIBER BASE FLTE'!T22*'DEVICE ASSUMPTIONS FLTE'!$F14)*'DEVICE ASSUMPTIONS FLTE'!$E14</f>
        <v>0</v>
      </c>
      <c r="U25" s="78">
        <f ca="1">('SUBSCRIBER BASE FLTE'!U22*'DEVICE ASSUMPTIONS FLTE'!$F14)*'DEVICE ASSUMPTIONS FLTE'!$E14</f>
        <v>0</v>
      </c>
      <c r="V25" s="78">
        <f ca="1">('SUBSCRIBER BASE FLTE'!V22*'DEVICE ASSUMPTIONS FLTE'!$F14)*'DEVICE ASSUMPTIONS FLTE'!$E14</f>
        <v>0</v>
      </c>
      <c r="W25" s="78">
        <f ca="1">('SUBSCRIBER BASE FLTE'!W22*'DEVICE ASSUMPTIONS FLTE'!$F14)*'DEVICE ASSUMPTIONS FLTE'!$E14</f>
        <v>0</v>
      </c>
      <c r="X25" s="78">
        <f ca="1">('SUBSCRIBER BASE FLTE'!X22*'DEVICE ASSUMPTIONS FLTE'!$F14)*'DEVICE ASSUMPTIONS FLTE'!$E14</f>
        <v>0</v>
      </c>
      <c r="Y25" s="78">
        <f ca="1">('SUBSCRIBER BASE FLTE'!Y22*'DEVICE ASSUMPTIONS FLTE'!$F14)*'DEVICE ASSUMPTIONS FLTE'!$E14</f>
        <v>0</v>
      </c>
      <c r="Z25" s="78">
        <f ca="1">('SUBSCRIBER BASE FLTE'!Z22*'DEVICE ASSUMPTIONS FLTE'!$F14)*'DEVICE ASSUMPTIONS FLTE'!$E14</f>
        <v>0</v>
      </c>
      <c r="AA25" s="78">
        <f ca="1">('SUBSCRIBER BASE FLTE'!AA22*'DEVICE ASSUMPTIONS FLTE'!$F14)*'DEVICE ASSUMPTIONS FLTE'!$E14</f>
        <v>0</v>
      </c>
      <c r="AB25" s="78">
        <f ca="1">('SUBSCRIBER BASE FLTE'!AB22*'DEVICE ASSUMPTIONS FLTE'!$F14)*'DEVICE ASSUMPTIONS FLTE'!$E14</f>
        <v>0</v>
      </c>
      <c r="AC25" s="78">
        <f ca="1">('SUBSCRIBER BASE FLTE'!AC22*'DEVICE ASSUMPTIONS FLTE'!$F14)*'DEVICE ASSUMPTIONS FLTE'!$E14</f>
        <v>0</v>
      </c>
      <c r="AD25" s="78">
        <f ca="1">('SUBSCRIBER BASE FLTE'!AD22*'DEVICE ASSUMPTIONS FLTE'!$F14)*'DEVICE ASSUMPTIONS FLTE'!$E14</f>
        <v>0</v>
      </c>
      <c r="AE25" s="78">
        <f ca="1">('SUBSCRIBER BASE FLTE'!AE22*'DEVICE ASSUMPTIONS FLTE'!$F14)*'DEVICE ASSUMPTIONS FLTE'!$E14</f>
        <v>0</v>
      </c>
      <c r="AF25" s="78">
        <f ca="1">('SUBSCRIBER BASE FLTE'!AF22*'DEVICE ASSUMPTIONS FLTE'!$F14)*'DEVICE ASSUMPTIONS FLTE'!$E14</f>
        <v>0</v>
      </c>
      <c r="AG25" s="78">
        <f ca="1">('SUBSCRIBER BASE FLTE'!AG22*'DEVICE ASSUMPTIONS FLTE'!$F14)*'DEVICE ASSUMPTIONS FLTE'!$E14</f>
        <v>0</v>
      </c>
      <c r="AH25" s="78">
        <f ca="1">('SUBSCRIBER BASE FLTE'!AH22*'DEVICE ASSUMPTIONS FLTE'!$F14)*'DEVICE ASSUMPTIONS FLTE'!$E14</f>
        <v>0</v>
      </c>
      <c r="AI25" s="78">
        <f ca="1">('SUBSCRIBER BASE FLTE'!AI22*'DEVICE ASSUMPTIONS FLTE'!$F14)*'DEVICE ASSUMPTIONS FLTE'!$E14</f>
        <v>0</v>
      </c>
      <c r="AJ25" s="78">
        <f ca="1">('SUBSCRIBER BASE FLTE'!AJ22*'DEVICE ASSUMPTIONS FLTE'!$F14)*'DEVICE ASSUMPTIONS FLTE'!$E14</f>
        <v>0</v>
      </c>
      <c r="AK25" s="78">
        <f ca="1">('SUBSCRIBER BASE FLTE'!AK22*'DEVICE ASSUMPTIONS FLTE'!$F14)*'DEVICE ASSUMPTIONS FLTE'!$E14</f>
        <v>0</v>
      </c>
      <c r="AL25" s="78">
        <f ca="1">('SUBSCRIBER BASE FLTE'!AL22*'DEVICE ASSUMPTIONS FLTE'!$F14)*'DEVICE ASSUMPTIONS FLTE'!$E14</f>
        <v>0</v>
      </c>
      <c r="AM25" s="78">
        <f ca="1">('SUBSCRIBER BASE FLTE'!AM22*'DEVICE ASSUMPTIONS FLTE'!$F14)*'DEVICE ASSUMPTIONS FLTE'!$E14</f>
        <v>0</v>
      </c>
      <c r="AN25" s="78">
        <f ca="1">('SUBSCRIBER BASE FLTE'!AN22*'DEVICE ASSUMPTIONS FLTE'!$F14)*'DEVICE ASSUMPTIONS FLTE'!$E14</f>
        <v>0</v>
      </c>
      <c r="AO25" s="78">
        <f ca="1">('SUBSCRIBER BASE FLTE'!AO22*'DEVICE ASSUMPTIONS FLTE'!$F14)*'DEVICE ASSUMPTIONS FLTE'!$E14</f>
        <v>0</v>
      </c>
      <c r="AP25" s="78">
        <f ca="1">('SUBSCRIBER BASE FLTE'!AP22*'DEVICE ASSUMPTIONS FLTE'!$F14)*'DEVICE ASSUMPTIONS FLTE'!$E14</f>
        <v>0</v>
      </c>
      <c r="AQ25" s="78">
        <f ca="1">('SUBSCRIBER BASE FLTE'!AQ22*'DEVICE ASSUMPTIONS FLTE'!$F14)*'DEVICE ASSUMPTIONS FLTE'!$E14</f>
        <v>0</v>
      </c>
      <c r="AR25" s="78">
        <f ca="1">('SUBSCRIBER BASE FLTE'!AR22*'DEVICE ASSUMPTIONS FLTE'!$F14)*'DEVICE ASSUMPTIONS FLTE'!$E14</f>
        <v>0</v>
      </c>
      <c r="AS25" s="78">
        <f ca="1">('SUBSCRIBER BASE FLTE'!AS22*'DEVICE ASSUMPTIONS FLTE'!$F14)*'DEVICE ASSUMPTIONS FLTE'!$E14</f>
        <v>0</v>
      </c>
      <c r="AT25" s="78">
        <f ca="1">('SUBSCRIBER BASE FLTE'!AT22*'DEVICE ASSUMPTIONS FLTE'!$F14)*'DEVICE ASSUMPTIONS FLTE'!$E14</f>
        <v>0</v>
      </c>
      <c r="AU25" s="78">
        <f ca="1">('SUBSCRIBER BASE FLTE'!AU22*'DEVICE ASSUMPTIONS FLTE'!$F14)*'DEVICE ASSUMPTIONS FLTE'!$E14</f>
        <v>0</v>
      </c>
      <c r="AV25" s="78">
        <f ca="1">('SUBSCRIBER BASE FLTE'!AV22*'DEVICE ASSUMPTIONS FLTE'!$F14)*'DEVICE ASSUMPTIONS FLTE'!$E14</f>
        <v>0</v>
      </c>
      <c r="AW25" s="78">
        <f ca="1">('SUBSCRIBER BASE FLTE'!AW22*'DEVICE ASSUMPTIONS FLTE'!$F14)*'DEVICE ASSUMPTIONS FLTE'!$E14</f>
        <v>0</v>
      </c>
      <c r="AX25" s="78">
        <f ca="1">('SUBSCRIBER BASE FLTE'!AX22*'DEVICE ASSUMPTIONS FLTE'!$F14)*'DEVICE ASSUMPTIONS FLTE'!$E14</f>
        <v>0</v>
      </c>
      <c r="AY25" s="78">
        <f ca="1">('SUBSCRIBER BASE FLTE'!AY22*'DEVICE ASSUMPTIONS FLTE'!$F14)*'DEVICE ASSUMPTIONS FLTE'!$E14</f>
        <v>0</v>
      </c>
      <c r="AZ25" s="78">
        <f ca="1">('SUBSCRIBER BASE FLTE'!AZ22*'DEVICE ASSUMPTIONS FLTE'!$F14)*'DEVICE ASSUMPTIONS FLTE'!$E14</f>
        <v>0</v>
      </c>
      <c r="BA25" s="78">
        <f ca="1">('SUBSCRIBER BASE FLTE'!BA22*'DEVICE ASSUMPTIONS FLTE'!$F14)*'DEVICE ASSUMPTIONS FLTE'!$E14</f>
        <v>0</v>
      </c>
      <c r="BB25" s="78">
        <f ca="1">('SUBSCRIBER BASE FLTE'!BB22*'DEVICE ASSUMPTIONS FLTE'!$F14)*'DEVICE ASSUMPTIONS FLTE'!$E14</f>
        <v>0</v>
      </c>
      <c r="BC25" s="78">
        <f ca="1">('SUBSCRIBER BASE FLTE'!BC22*'DEVICE ASSUMPTIONS FLTE'!$F14)*'DEVICE ASSUMPTIONS FLTE'!$E14</f>
        <v>0</v>
      </c>
      <c r="BD25" s="78">
        <f ca="1">('SUBSCRIBER BASE FLTE'!BD22*'DEVICE ASSUMPTIONS FLTE'!$F14)*'DEVICE ASSUMPTIONS FLTE'!$E14</f>
        <v>0</v>
      </c>
      <c r="BE25" s="78">
        <f ca="1">('SUBSCRIBER BASE FLTE'!BE22*'DEVICE ASSUMPTIONS FLTE'!$F14)*'DEVICE ASSUMPTIONS FLTE'!$E14</f>
        <v>0</v>
      </c>
      <c r="BF25" s="78">
        <f ca="1">('SUBSCRIBER BASE FLTE'!BF22*'DEVICE ASSUMPTIONS FLTE'!$F14)*'DEVICE ASSUMPTIONS FLTE'!$E14</f>
        <v>0</v>
      </c>
      <c r="BG25" s="78">
        <f ca="1">('SUBSCRIBER BASE FLTE'!BG22*'DEVICE ASSUMPTIONS FLTE'!$F14)*'DEVICE ASSUMPTIONS FLTE'!$E14</f>
        <v>0</v>
      </c>
      <c r="BH25" s="78">
        <f ca="1">('SUBSCRIBER BASE FLTE'!BH22*'DEVICE ASSUMPTIONS FLTE'!$F14)*'DEVICE ASSUMPTIONS FLTE'!$E14</f>
        <v>0</v>
      </c>
      <c r="BI25" s="78">
        <f ca="1">('SUBSCRIBER BASE FLTE'!BI22*'DEVICE ASSUMPTIONS FLTE'!$F14)*'DEVICE ASSUMPTIONS FLTE'!$E14</f>
        <v>0</v>
      </c>
      <c r="BJ25" s="78">
        <f ca="1">('SUBSCRIBER BASE FLTE'!BJ22*'DEVICE ASSUMPTIONS FLTE'!$F14)*'DEVICE ASSUMPTIONS FLTE'!$E14</f>
        <v>0</v>
      </c>
      <c r="BK25" s="78">
        <f ca="1">('SUBSCRIBER BASE FLTE'!BK22*'DEVICE ASSUMPTIONS FLTE'!$F14)*'DEVICE ASSUMPTIONS FLTE'!$E14</f>
        <v>0</v>
      </c>
      <c r="BL25" s="78">
        <f ca="1">('SUBSCRIBER BASE FLTE'!BL22*'DEVICE ASSUMPTIONS FLTE'!$F14)*'DEVICE ASSUMPTIONS FLTE'!$E14</f>
        <v>0</v>
      </c>
      <c r="BM25" s="78">
        <f ca="1">('SUBSCRIBER BASE FLTE'!BM22*'DEVICE ASSUMPTIONS FLTE'!$F14)*'DEVICE ASSUMPTIONS FLTE'!$E14</f>
        <v>0</v>
      </c>
      <c r="BN25" s="78">
        <f ca="1">('SUBSCRIBER BASE FLTE'!BN22*'DEVICE ASSUMPTIONS FLTE'!$F14)*'DEVICE ASSUMPTIONS FLTE'!$E14</f>
        <v>0</v>
      </c>
      <c r="BO25" s="78">
        <f ca="1">('SUBSCRIBER BASE FLTE'!BO22*'DEVICE ASSUMPTIONS FLTE'!$F14)*'DEVICE ASSUMPTIONS FLTE'!$E14</f>
        <v>0</v>
      </c>
      <c r="BP25" s="78">
        <f ca="1">('SUBSCRIBER BASE FLTE'!BP22*'DEVICE ASSUMPTIONS FLTE'!$F14)*'DEVICE ASSUMPTIONS FLTE'!$E14</f>
        <v>0</v>
      </c>
      <c r="BQ25" s="78">
        <f ca="1">('SUBSCRIBER BASE FLTE'!BQ22*'DEVICE ASSUMPTIONS FLTE'!$F14)*'DEVICE ASSUMPTIONS FLTE'!$E14</f>
        <v>0</v>
      </c>
      <c r="BR25" s="78">
        <f ca="1">('SUBSCRIBER BASE FLTE'!BR22*'DEVICE ASSUMPTIONS FLTE'!$F14)*'DEVICE ASSUMPTIONS FLTE'!$E14</f>
        <v>0</v>
      </c>
    </row>
    <row r="26" spans="2:70" ht="25" customHeight="1">
      <c r="B26" s="173" t="s">
        <v>43</v>
      </c>
      <c r="C26" s="174">
        <f>SUM(C27:C31)</f>
        <v>0</v>
      </c>
      <c r="D26" s="174">
        <f t="shared" ref="D26:BO26" si="8">SUM(D27:D31)</f>
        <v>0</v>
      </c>
      <c r="E26" s="174">
        <f t="shared" si="8"/>
        <v>0</v>
      </c>
      <c r="F26" s="174">
        <f t="shared" si="8"/>
        <v>0</v>
      </c>
      <c r="G26" s="174">
        <f t="shared" si="8"/>
        <v>0</v>
      </c>
      <c r="H26" s="174">
        <f t="shared" si="8"/>
        <v>0</v>
      </c>
      <c r="I26" s="174">
        <f t="shared" si="8"/>
        <v>0</v>
      </c>
      <c r="J26" s="174">
        <f t="shared" si="8"/>
        <v>0</v>
      </c>
      <c r="K26" s="174">
        <f t="shared" ca="1" si="8"/>
        <v>0</v>
      </c>
      <c r="L26" s="174">
        <f t="shared" ca="1" si="8"/>
        <v>0</v>
      </c>
      <c r="M26" s="174">
        <f t="shared" ca="1" si="8"/>
        <v>0</v>
      </c>
      <c r="N26" s="174">
        <f t="shared" ca="1" si="8"/>
        <v>0</v>
      </c>
      <c r="O26" s="174">
        <f t="shared" ca="1" si="8"/>
        <v>0</v>
      </c>
      <c r="P26" s="174">
        <f t="shared" ca="1" si="8"/>
        <v>0</v>
      </c>
      <c r="Q26" s="174">
        <f t="shared" ca="1" si="8"/>
        <v>0</v>
      </c>
      <c r="R26" s="174">
        <f t="shared" ca="1" si="8"/>
        <v>0</v>
      </c>
      <c r="S26" s="174">
        <f t="shared" ca="1" si="8"/>
        <v>0</v>
      </c>
      <c r="T26" s="174">
        <f t="shared" ca="1" si="8"/>
        <v>0</v>
      </c>
      <c r="U26" s="174">
        <f t="shared" ca="1" si="8"/>
        <v>0</v>
      </c>
      <c r="V26" s="174">
        <f t="shared" ca="1" si="8"/>
        <v>0</v>
      </c>
      <c r="W26" s="174">
        <f t="shared" ca="1" si="8"/>
        <v>0</v>
      </c>
      <c r="X26" s="174">
        <f t="shared" ca="1" si="8"/>
        <v>0</v>
      </c>
      <c r="Y26" s="174">
        <f t="shared" ca="1" si="8"/>
        <v>0</v>
      </c>
      <c r="Z26" s="174">
        <f t="shared" ca="1" si="8"/>
        <v>0</v>
      </c>
      <c r="AA26" s="174">
        <f t="shared" ca="1" si="8"/>
        <v>0</v>
      </c>
      <c r="AB26" s="174">
        <f t="shared" ca="1" si="8"/>
        <v>0</v>
      </c>
      <c r="AC26" s="174">
        <f t="shared" ca="1" si="8"/>
        <v>0</v>
      </c>
      <c r="AD26" s="174">
        <f t="shared" ca="1" si="8"/>
        <v>0</v>
      </c>
      <c r="AE26" s="174">
        <f t="shared" ca="1" si="8"/>
        <v>0</v>
      </c>
      <c r="AF26" s="174">
        <f t="shared" ca="1" si="8"/>
        <v>0</v>
      </c>
      <c r="AG26" s="174">
        <f t="shared" ca="1" si="8"/>
        <v>0</v>
      </c>
      <c r="AH26" s="174">
        <f t="shared" ca="1" si="8"/>
        <v>0</v>
      </c>
      <c r="AI26" s="174">
        <f t="shared" ca="1" si="8"/>
        <v>0</v>
      </c>
      <c r="AJ26" s="174">
        <f t="shared" ca="1" si="8"/>
        <v>0</v>
      </c>
      <c r="AK26" s="174">
        <f t="shared" ca="1" si="8"/>
        <v>0</v>
      </c>
      <c r="AL26" s="174">
        <f t="shared" ca="1" si="8"/>
        <v>0</v>
      </c>
      <c r="AM26" s="174">
        <f t="shared" ca="1" si="8"/>
        <v>0</v>
      </c>
      <c r="AN26" s="174">
        <f t="shared" ca="1" si="8"/>
        <v>0</v>
      </c>
      <c r="AO26" s="174">
        <f t="shared" ca="1" si="8"/>
        <v>0</v>
      </c>
      <c r="AP26" s="174">
        <f t="shared" ca="1" si="8"/>
        <v>0</v>
      </c>
      <c r="AQ26" s="174">
        <f t="shared" ca="1" si="8"/>
        <v>0</v>
      </c>
      <c r="AR26" s="174">
        <f t="shared" ca="1" si="8"/>
        <v>0</v>
      </c>
      <c r="AS26" s="174">
        <f t="shared" ca="1" si="8"/>
        <v>0</v>
      </c>
      <c r="AT26" s="174">
        <f t="shared" ca="1" si="8"/>
        <v>0</v>
      </c>
      <c r="AU26" s="174">
        <f t="shared" ca="1" si="8"/>
        <v>0</v>
      </c>
      <c r="AV26" s="174">
        <f t="shared" ca="1" si="8"/>
        <v>0</v>
      </c>
      <c r="AW26" s="174">
        <f t="shared" ca="1" si="8"/>
        <v>0</v>
      </c>
      <c r="AX26" s="174">
        <f t="shared" ca="1" si="8"/>
        <v>0</v>
      </c>
      <c r="AY26" s="174">
        <f t="shared" ca="1" si="8"/>
        <v>0</v>
      </c>
      <c r="AZ26" s="174">
        <f t="shared" ca="1" si="8"/>
        <v>0</v>
      </c>
      <c r="BA26" s="174">
        <f t="shared" ca="1" si="8"/>
        <v>0</v>
      </c>
      <c r="BB26" s="174">
        <f t="shared" ca="1" si="8"/>
        <v>0</v>
      </c>
      <c r="BC26" s="174">
        <f t="shared" ca="1" si="8"/>
        <v>0</v>
      </c>
      <c r="BD26" s="174">
        <f t="shared" ca="1" si="8"/>
        <v>0</v>
      </c>
      <c r="BE26" s="174">
        <f t="shared" ca="1" si="8"/>
        <v>0</v>
      </c>
      <c r="BF26" s="174">
        <f t="shared" ca="1" si="8"/>
        <v>0</v>
      </c>
      <c r="BG26" s="174">
        <f t="shared" ca="1" si="8"/>
        <v>0</v>
      </c>
      <c r="BH26" s="174">
        <f t="shared" ca="1" si="8"/>
        <v>0</v>
      </c>
      <c r="BI26" s="174">
        <f t="shared" ca="1" si="8"/>
        <v>0</v>
      </c>
      <c r="BJ26" s="174">
        <f t="shared" ca="1" si="8"/>
        <v>0</v>
      </c>
      <c r="BK26" s="174">
        <f t="shared" ca="1" si="8"/>
        <v>0</v>
      </c>
      <c r="BL26" s="174">
        <f t="shared" ca="1" si="8"/>
        <v>0</v>
      </c>
      <c r="BM26" s="174">
        <f t="shared" ca="1" si="8"/>
        <v>0</v>
      </c>
      <c r="BN26" s="174">
        <f t="shared" ca="1" si="8"/>
        <v>0</v>
      </c>
      <c r="BO26" s="174">
        <f t="shared" ca="1" si="8"/>
        <v>0</v>
      </c>
      <c r="BP26" s="174">
        <f t="shared" ref="BP26:BR26" ca="1" si="9">SUM(BP27:BP31)</f>
        <v>0</v>
      </c>
      <c r="BQ26" s="174">
        <f t="shared" ca="1" si="9"/>
        <v>0</v>
      </c>
      <c r="BR26" s="174">
        <f t="shared" ca="1" si="9"/>
        <v>0</v>
      </c>
    </row>
    <row r="27" spans="2:70" ht="25" customHeight="1" outlineLevel="1">
      <c r="B27" s="168" t="str">
        <f>B21</f>
        <v>FLTE 40GB</v>
      </c>
      <c r="C27" s="78">
        <f>('SUBSCRIBER BASE FLTE'!C18*'DEVICE ASSUMPTIONS FLTE'!$F20)*'DEVICE ASSUMPTIONS FLTE'!$G20</f>
        <v>0</v>
      </c>
      <c r="D27" s="78">
        <f>('SUBSCRIBER BASE FLTE'!D18*'DEVICE ASSUMPTIONS FLTE'!$F20)*'DEVICE ASSUMPTIONS FLTE'!$G20</f>
        <v>0</v>
      </c>
      <c r="E27" s="78">
        <f>('SUBSCRIBER BASE FLTE'!E18*'DEVICE ASSUMPTIONS FLTE'!$F20)*'DEVICE ASSUMPTIONS FLTE'!$G20</f>
        <v>0</v>
      </c>
      <c r="F27" s="78">
        <f>('SUBSCRIBER BASE FLTE'!F18*'DEVICE ASSUMPTIONS FLTE'!$F20)*'DEVICE ASSUMPTIONS FLTE'!$G20</f>
        <v>0</v>
      </c>
      <c r="G27" s="78">
        <f>('SUBSCRIBER BASE FLTE'!G18*'DEVICE ASSUMPTIONS FLTE'!$F20)*'DEVICE ASSUMPTIONS FLTE'!$G20</f>
        <v>0</v>
      </c>
      <c r="H27" s="78">
        <f>('SUBSCRIBER BASE FLTE'!H18*'DEVICE ASSUMPTIONS FLTE'!$F20)*'DEVICE ASSUMPTIONS FLTE'!$G20</f>
        <v>0</v>
      </c>
      <c r="I27" s="78">
        <f>('SUBSCRIBER BASE FLTE'!I18*'DEVICE ASSUMPTIONS FLTE'!$F20)*'DEVICE ASSUMPTIONS FLTE'!$G20</f>
        <v>0</v>
      </c>
      <c r="J27" s="78">
        <f>('SUBSCRIBER BASE FLTE'!J18*'DEVICE ASSUMPTIONS FLTE'!$F20)*'DEVICE ASSUMPTIONS FLTE'!$G20</f>
        <v>0</v>
      </c>
      <c r="K27" s="78">
        <f ca="1">('SUBSCRIBER BASE FLTE'!K18*'DEVICE ASSUMPTIONS FLTE'!$F20)*'DEVICE ASSUMPTIONS FLTE'!$G20</f>
        <v>0</v>
      </c>
      <c r="L27" s="78">
        <f ca="1">('SUBSCRIBER BASE FLTE'!L18*'DEVICE ASSUMPTIONS FLTE'!$F20)*'DEVICE ASSUMPTIONS FLTE'!$G20</f>
        <v>0</v>
      </c>
      <c r="M27" s="78">
        <f ca="1">('SUBSCRIBER BASE FLTE'!M18*'DEVICE ASSUMPTIONS FLTE'!$F20)*'DEVICE ASSUMPTIONS FLTE'!$G20</f>
        <v>0</v>
      </c>
      <c r="N27" s="78">
        <f ca="1">('SUBSCRIBER BASE FLTE'!N18*'DEVICE ASSUMPTIONS FLTE'!$F20)*'DEVICE ASSUMPTIONS FLTE'!$G20</f>
        <v>0</v>
      </c>
      <c r="O27" s="78">
        <f ca="1">('SUBSCRIBER BASE FLTE'!O18*'DEVICE ASSUMPTIONS FLTE'!$F20)*'DEVICE ASSUMPTIONS FLTE'!$G20</f>
        <v>0</v>
      </c>
      <c r="P27" s="78">
        <f ca="1">('SUBSCRIBER BASE FLTE'!P18*'DEVICE ASSUMPTIONS FLTE'!$F20)*'DEVICE ASSUMPTIONS FLTE'!$G20</f>
        <v>0</v>
      </c>
      <c r="Q27" s="78">
        <f ca="1">('SUBSCRIBER BASE FLTE'!Q18*'DEVICE ASSUMPTIONS FLTE'!$F20)*'DEVICE ASSUMPTIONS FLTE'!$G20</f>
        <v>0</v>
      </c>
      <c r="R27" s="78">
        <f ca="1">('SUBSCRIBER BASE FLTE'!R18*'DEVICE ASSUMPTIONS FLTE'!$F20)*'DEVICE ASSUMPTIONS FLTE'!$G20</f>
        <v>0</v>
      </c>
      <c r="S27" s="78">
        <f ca="1">('SUBSCRIBER BASE FLTE'!S18*'DEVICE ASSUMPTIONS FLTE'!$F20)*'DEVICE ASSUMPTIONS FLTE'!$G20</f>
        <v>0</v>
      </c>
      <c r="T27" s="78">
        <f ca="1">('SUBSCRIBER BASE FLTE'!T18*'DEVICE ASSUMPTIONS FLTE'!$F20)*'DEVICE ASSUMPTIONS FLTE'!$G20</f>
        <v>0</v>
      </c>
      <c r="U27" s="78">
        <f ca="1">('SUBSCRIBER BASE FLTE'!U18*'DEVICE ASSUMPTIONS FLTE'!$F20)*'DEVICE ASSUMPTIONS FLTE'!$G20</f>
        <v>0</v>
      </c>
      <c r="V27" s="78">
        <f ca="1">('SUBSCRIBER BASE FLTE'!V18*'DEVICE ASSUMPTIONS FLTE'!$F20)*'DEVICE ASSUMPTIONS FLTE'!$G20</f>
        <v>0</v>
      </c>
      <c r="W27" s="78">
        <f ca="1">('SUBSCRIBER BASE FLTE'!W18*'DEVICE ASSUMPTIONS FLTE'!$F20)*'DEVICE ASSUMPTIONS FLTE'!$G20</f>
        <v>0</v>
      </c>
      <c r="X27" s="78">
        <f ca="1">('SUBSCRIBER BASE FLTE'!X18*'DEVICE ASSUMPTIONS FLTE'!$F20)*'DEVICE ASSUMPTIONS FLTE'!$G20</f>
        <v>0</v>
      </c>
      <c r="Y27" s="78">
        <f ca="1">('SUBSCRIBER BASE FLTE'!Y18*'DEVICE ASSUMPTIONS FLTE'!$F20)*'DEVICE ASSUMPTIONS FLTE'!$G20</f>
        <v>0</v>
      </c>
      <c r="Z27" s="78">
        <f ca="1">('SUBSCRIBER BASE FLTE'!Z18*'DEVICE ASSUMPTIONS FLTE'!$F20)*'DEVICE ASSUMPTIONS FLTE'!$G20</f>
        <v>0</v>
      </c>
      <c r="AA27" s="78">
        <f ca="1">('SUBSCRIBER BASE FLTE'!AA18*'DEVICE ASSUMPTIONS FLTE'!$F20)*'DEVICE ASSUMPTIONS FLTE'!$G20</f>
        <v>0</v>
      </c>
      <c r="AB27" s="78">
        <f ca="1">('SUBSCRIBER BASE FLTE'!AB18*'DEVICE ASSUMPTIONS FLTE'!$F20)*'DEVICE ASSUMPTIONS FLTE'!$G20</f>
        <v>0</v>
      </c>
      <c r="AC27" s="78">
        <f ca="1">('SUBSCRIBER BASE FLTE'!AC18*'DEVICE ASSUMPTIONS FLTE'!$F20)*'DEVICE ASSUMPTIONS FLTE'!$G20</f>
        <v>0</v>
      </c>
      <c r="AD27" s="78">
        <f ca="1">('SUBSCRIBER BASE FLTE'!AD18*'DEVICE ASSUMPTIONS FLTE'!$F20)*'DEVICE ASSUMPTIONS FLTE'!$G20</f>
        <v>0</v>
      </c>
      <c r="AE27" s="78">
        <f ca="1">('SUBSCRIBER BASE FLTE'!AE18*'DEVICE ASSUMPTIONS FLTE'!$F20)*'DEVICE ASSUMPTIONS FLTE'!$G20</f>
        <v>0</v>
      </c>
      <c r="AF27" s="78">
        <f ca="1">('SUBSCRIBER BASE FLTE'!AF18*'DEVICE ASSUMPTIONS FLTE'!$F20)*'DEVICE ASSUMPTIONS FLTE'!$G20</f>
        <v>0</v>
      </c>
      <c r="AG27" s="78">
        <f ca="1">('SUBSCRIBER BASE FLTE'!AG18*'DEVICE ASSUMPTIONS FLTE'!$F20)*'DEVICE ASSUMPTIONS FLTE'!$G20</f>
        <v>0</v>
      </c>
      <c r="AH27" s="78">
        <f ca="1">('SUBSCRIBER BASE FLTE'!AH18*'DEVICE ASSUMPTIONS FLTE'!$F20)*'DEVICE ASSUMPTIONS FLTE'!$G20</f>
        <v>0</v>
      </c>
      <c r="AI27" s="78">
        <f ca="1">('SUBSCRIBER BASE FLTE'!AI18*'DEVICE ASSUMPTIONS FLTE'!$F20)*'DEVICE ASSUMPTIONS FLTE'!$G20</f>
        <v>0</v>
      </c>
      <c r="AJ27" s="78">
        <f ca="1">('SUBSCRIBER BASE FLTE'!AJ18*'DEVICE ASSUMPTIONS FLTE'!$F20)*'DEVICE ASSUMPTIONS FLTE'!$G20</f>
        <v>0</v>
      </c>
      <c r="AK27" s="78">
        <f ca="1">('SUBSCRIBER BASE FLTE'!AK18*'DEVICE ASSUMPTIONS FLTE'!$F20)*'DEVICE ASSUMPTIONS FLTE'!$G20</f>
        <v>0</v>
      </c>
      <c r="AL27" s="78">
        <f ca="1">('SUBSCRIBER BASE FLTE'!AL18*'DEVICE ASSUMPTIONS FLTE'!$F20)*'DEVICE ASSUMPTIONS FLTE'!$G20</f>
        <v>0</v>
      </c>
      <c r="AM27" s="78">
        <f ca="1">('SUBSCRIBER BASE FLTE'!AM18*'DEVICE ASSUMPTIONS FLTE'!$F20)*'DEVICE ASSUMPTIONS FLTE'!$G20</f>
        <v>0</v>
      </c>
      <c r="AN27" s="78">
        <f ca="1">('SUBSCRIBER BASE FLTE'!AN18*'DEVICE ASSUMPTIONS FLTE'!$F20)*'DEVICE ASSUMPTIONS FLTE'!$G20</f>
        <v>0</v>
      </c>
      <c r="AO27" s="78">
        <f ca="1">('SUBSCRIBER BASE FLTE'!AO18*'DEVICE ASSUMPTIONS FLTE'!$F20)*'DEVICE ASSUMPTIONS FLTE'!$G20</f>
        <v>0</v>
      </c>
      <c r="AP27" s="78">
        <f ca="1">('SUBSCRIBER BASE FLTE'!AP18*'DEVICE ASSUMPTIONS FLTE'!$F20)*'DEVICE ASSUMPTIONS FLTE'!$G20</f>
        <v>0</v>
      </c>
      <c r="AQ27" s="78">
        <f ca="1">('SUBSCRIBER BASE FLTE'!AQ18*'DEVICE ASSUMPTIONS FLTE'!$F20)*'DEVICE ASSUMPTIONS FLTE'!$G20</f>
        <v>0</v>
      </c>
      <c r="AR27" s="78">
        <f ca="1">('SUBSCRIBER BASE FLTE'!AR18*'DEVICE ASSUMPTIONS FLTE'!$F20)*'DEVICE ASSUMPTIONS FLTE'!$G20</f>
        <v>0</v>
      </c>
      <c r="AS27" s="78">
        <f ca="1">('SUBSCRIBER BASE FLTE'!AS18*'DEVICE ASSUMPTIONS FLTE'!$F20)*'DEVICE ASSUMPTIONS FLTE'!$G20</f>
        <v>0</v>
      </c>
      <c r="AT27" s="78">
        <f ca="1">('SUBSCRIBER BASE FLTE'!AT18*'DEVICE ASSUMPTIONS FLTE'!$F20)*'DEVICE ASSUMPTIONS FLTE'!$G20</f>
        <v>0</v>
      </c>
      <c r="AU27" s="78">
        <f ca="1">('SUBSCRIBER BASE FLTE'!AU18*'DEVICE ASSUMPTIONS FLTE'!$F20)*'DEVICE ASSUMPTIONS FLTE'!$G20</f>
        <v>0</v>
      </c>
      <c r="AV27" s="78">
        <f ca="1">('SUBSCRIBER BASE FLTE'!AV18*'DEVICE ASSUMPTIONS FLTE'!$F20)*'DEVICE ASSUMPTIONS FLTE'!$G20</f>
        <v>0</v>
      </c>
      <c r="AW27" s="78">
        <f ca="1">('SUBSCRIBER BASE FLTE'!AW18*'DEVICE ASSUMPTIONS FLTE'!$F20)*'DEVICE ASSUMPTIONS FLTE'!$G20</f>
        <v>0</v>
      </c>
      <c r="AX27" s="78">
        <f ca="1">('SUBSCRIBER BASE FLTE'!AX18*'DEVICE ASSUMPTIONS FLTE'!$F20)*'DEVICE ASSUMPTIONS FLTE'!$G20</f>
        <v>0</v>
      </c>
      <c r="AY27" s="78">
        <f ca="1">('SUBSCRIBER BASE FLTE'!AY18*'DEVICE ASSUMPTIONS FLTE'!$F20)*'DEVICE ASSUMPTIONS FLTE'!$G20</f>
        <v>0</v>
      </c>
      <c r="AZ27" s="78">
        <f ca="1">('SUBSCRIBER BASE FLTE'!AZ18*'DEVICE ASSUMPTIONS FLTE'!$F20)*'DEVICE ASSUMPTIONS FLTE'!$G20</f>
        <v>0</v>
      </c>
      <c r="BA27" s="78">
        <f ca="1">('SUBSCRIBER BASE FLTE'!BA18*'DEVICE ASSUMPTIONS FLTE'!$F20)*'DEVICE ASSUMPTIONS FLTE'!$G20</f>
        <v>0</v>
      </c>
      <c r="BB27" s="78">
        <f ca="1">('SUBSCRIBER BASE FLTE'!BB18*'DEVICE ASSUMPTIONS FLTE'!$F20)*'DEVICE ASSUMPTIONS FLTE'!$G20</f>
        <v>0</v>
      </c>
      <c r="BC27" s="78">
        <f ca="1">('SUBSCRIBER BASE FLTE'!BC18*'DEVICE ASSUMPTIONS FLTE'!$F20)*'DEVICE ASSUMPTIONS FLTE'!$G20</f>
        <v>0</v>
      </c>
      <c r="BD27" s="78">
        <f ca="1">('SUBSCRIBER BASE FLTE'!BD18*'DEVICE ASSUMPTIONS FLTE'!$F20)*'DEVICE ASSUMPTIONS FLTE'!$G20</f>
        <v>0</v>
      </c>
      <c r="BE27" s="78">
        <f ca="1">('SUBSCRIBER BASE FLTE'!BE18*'DEVICE ASSUMPTIONS FLTE'!$F20)*'DEVICE ASSUMPTIONS FLTE'!$G20</f>
        <v>0</v>
      </c>
      <c r="BF27" s="78">
        <f ca="1">('SUBSCRIBER BASE FLTE'!BF18*'DEVICE ASSUMPTIONS FLTE'!$F20)*'DEVICE ASSUMPTIONS FLTE'!$G20</f>
        <v>0</v>
      </c>
      <c r="BG27" s="78">
        <f ca="1">('SUBSCRIBER BASE FLTE'!BG18*'DEVICE ASSUMPTIONS FLTE'!$F20)*'DEVICE ASSUMPTIONS FLTE'!$G20</f>
        <v>0</v>
      </c>
      <c r="BH27" s="78">
        <f ca="1">('SUBSCRIBER BASE FLTE'!BH18*'DEVICE ASSUMPTIONS FLTE'!$F20)*'DEVICE ASSUMPTIONS FLTE'!$G20</f>
        <v>0</v>
      </c>
      <c r="BI27" s="78">
        <f ca="1">('SUBSCRIBER BASE FLTE'!BI18*'DEVICE ASSUMPTIONS FLTE'!$F20)*'DEVICE ASSUMPTIONS FLTE'!$G20</f>
        <v>0</v>
      </c>
      <c r="BJ27" s="78">
        <f ca="1">('SUBSCRIBER BASE FLTE'!BJ18*'DEVICE ASSUMPTIONS FLTE'!$F20)*'DEVICE ASSUMPTIONS FLTE'!$G20</f>
        <v>0</v>
      </c>
      <c r="BK27" s="78">
        <f ca="1">('SUBSCRIBER BASE FLTE'!BK18*'DEVICE ASSUMPTIONS FLTE'!$F20)*'DEVICE ASSUMPTIONS FLTE'!$G20</f>
        <v>0</v>
      </c>
      <c r="BL27" s="78">
        <f ca="1">('SUBSCRIBER BASE FLTE'!BL18*'DEVICE ASSUMPTIONS FLTE'!$F20)*'DEVICE ASSUMPTIONS FLTE'!$G20</f>
        <v>0</v>
      </c>
      <c r="BM27" s="78">
        <f ca="1">('SUBSCRIBER BASE FLTE'!BM18*'DEVICE ASSUMPTIONS FLTE'!$F20)*'DEVICE ASSUMPTIONS FLTE'!$G20</f>
        <v>0</v>
      </c>
      <c r="BN27" s="78">
        <f ca="1">('SUBSCRIBER BASE FLTE'!BN18*'DEVICE ASSUMPTIONS FLTE'!$F20)*'DEVICE ASSUMPTIONS FLTE'!$G20</f>
        <v>0</v>
      </c>
      <c r="BO27" s="78">
        <f ca="1">('SUBSCRIBER BASE FLTE'!BO18*'DEVICE ASSUMPTIONS FLTE'!$F20)*'DEVICE ASSUMPTIONS FLTE'!$G20</f>
        <v>0</v>
      </c>
      <c r="BP27" s="78">
        <f ca="1">('SUBSCRIBER BASE FLTE'!BP18*'DEVICE ASSUMPTIONS FLTE'!$F20)*'DEVICE ASSUMPTIONS FLTE'!$G20</f>
        <v>0</v>
      </c>
      <c r="BQ27" s="78">
        <f ca="1">('SUBSCRIBER BASE FLTE'!BQ18*'DEVICE ASSUMPTIONS FLTE'!$F20)*'DEVICE ASSUMPTIONS FLTE'!$G20</f>
        <v>0</v>
      </c>
      <c r="BR27" s="78">
        <f ca="1">('SUBSCRIBER BASE FLTE'!BR18*'DEVICE ASSUMPTIONS FLTE'!$F20)*'DEVICE ASSUMPTIONS FLTE'!$G20</f>
        <v>0</v>
      </c>
    </row>
    <row r="28" spans="2:70" ht="25" customHeight="1" outlineLevel="1">
      <c r="B28" s="168" t="str">
        <f t="shared" ref="B28:B31" si="10">B22</f>
        <v>FLTE 100GB</v>
      </c>
      <c r="C28" s="78">
        <f>('SUBSCRIBER BASE FLTE'!C19*'DEVICE ASSUMPTIONS FLTE'!$F21)*'DEVICE ASSUMPTIONS FLTE'!$G21</f>
        <v>0</v>
      </c>
      <c r="D28" s="78">
        <f>('SUBSCRIBER BASE FLTE'!D19*'DEVICE ASSUMPTIONS FLTE'!$F21)*'DEVICE ASSUMPTIONS FLTE'!$G21</f>
        <v>0</v>
      </c>
      <c r="E28" s="78">
        <f>('SUBSCRIBER BASE FLTE'!E19*'DEVICE ASSUMPTIONS FLTE'!$F21)*'DEVICE ASSUMPTIONS FLTE'!$G21</f>
        <v>0</v>
      </c>
      <c r="F28" s="78">
        <f>('SUBSCRIBER BASE FLTE'!F19*'DEVICE ASSUMPTIONS FLTE'!$F21)*'DEVICE ASSUMPTIONS FLTE'!$G21</f>
        <v>0</v>
      </c>
      <c r="G28" s="78">
        <f>('SUBSCRIBER BASE FLTE'!G19*'DEVICE ASSUMPTIONS FLTE'!$F21)*'DEVICE ASSUMPTIONS FLTE'!$G21</f>
        <v>0</v>
      </c>
      <c r="H28" s="78">
        <f>('SUBSCRIBER BASE FLTE'!H19*'DEVICE ASSUMPTIONS FLTE'!$F21)*'DEVICE ASSUMPTIONS FLTE'!$G21</f>
        <v>0</v>
      </c>
      <c r="I28" s="78">
        <f>('SUBSCRIBER BASE FLTE'!I19*'DEVICE ASSUMPTIONS FLTE'!$F21)*'DEVICE ASSUMPTIONS FLTE'!$G21</f>
        <v>0</v>
      </c>
      <c r="J28" s="78">
        <f>('SUBSCRIBER BASE FLTE'!J19*'DEVICE ASSUMPTIONS FLTE'!$F21)*'DEVICE ASSUMPTIONS FLTE'!$G21</f>
        <v>0</v>
      </c>
      <c r="K28" s="78">
        <f ca="1">('SUBSCRIBER BASE FLTE'!K19*'DEVICE ASSUMPTIONS FLTE'!$F21)*'DEVICE ASSUMPTIONS FLTE'!$G21</f>
        <v>0</v>
      </c>
      <c r="L28" s="78">
        <f ca="1">('SUBSCRIBER BASE FLTE'!L19*'DEVICE ASSUMPTIONS FLTE'!$F21)*'DEVICE ASSUMPTIONS FLTE'!$G21</f>
        <v>0</v>
      </c>
      <c r="M28" s="78">
        <f ca="1">('SUBSCRIBER BASE FLTE'!M19*'DEVICE ASSUMPTIONS FLTE'!$F21)*'DEVICE ASSUMPTIONS FLTE'!$G21</f>
        <v>0</v>
      </c>
      <c r="N28" s="78">
        <f ca="1">('SUBSCRIBER BASE FLTE'!N19*'DEVICE ASSUMPTIONS FLTE'!$F21)*'DEVICE ASSUMPTIONS FLTE'!$G21</f>
        <v>0</v>
      </c>
      <c r="O28" s="78">
        <f ca="1">('SUBSCRIBER BASE FLTE'!O19*'DEVICE ASSUMPTIONS FLTE'!$F21)*'DEVICE ASSUMPTIONS FLTE'!$G21</f>
        <v>0</v>
      </c>
      <c r="P28" s="78">
        <f ca="1">('SUBSCRIBER BASE FLTE'!P19*'DEVICE ASSUMPTIONS FLTE'!$F21)*'DEVICE ASSUMPTIONS FLTE'!$G21</f>
        <v>0</v>
      </c>
      <c r="Q28" s="78">
        <f ca="1">('SUBSCRIBER BASE FLTE'!Q19*'DEVICE ASSUMPTIONS FLTE'!$F21)*'DEVICE ASSUMPTIONS FLTE'!$G21</f>
        <v>0</v>
      </c>
      <c r="R28" s="78">
        <f ca="1">('SUBSCRIBER BASE FLTE'!R19*'DEVICE ASSUMPTIONS FLTE'!$F21)*'DEVICE ASSUMPTIONS FLTE'!$G21</f>
        <v>0</v>
      </c>
      <c r="S28" s="78">
        <f ca="1">('SUBSCRIBER BASE FLTE'!S19*'DEVICE ASSUMPTIONS FLTE'!$F21)*'DEVICE ASSUMPTIONS FLTE'!$G21</f>
        <v>0</v>
      </c>
      <c r="T28" s="78">
        <f ca="1">('SUBSCRIBER BASE FLTE'!T19*'DEVICE ASSUMPTIONS FLTE'!$F21)*'DEVICE ASSUMPTIONS FLTE'!$G21</f>
        <v>0</v>
      </c>
      <c r="U28" s="78">
        <f ca="1">('SUBSCRIBER BASE FLTE'!U19*'DEVICE ASSUMPTIONS FLTE'!$F21)*'DEVICE ASSUMPTIONS FLTE'!$G21</f>
        <v>0</v>
      </c>
      <c r="V28" s="78">
        <f ca="1">('SUBSCRIBER BASE FLTE'!V19*'DEVICE ASSUMPTIONS FLTE'!$F21)*'DEVICE ASSUMPTIONS FLTE'!$G21</f>
        <v>0</v>
      </c>
      <c r="W28" s="78">
        <f ca="1">('SUBSCRIBER BASE FLTE'!W19*'DEVICE ASSUMPTIONS FLTE'!$F21)*'DEVICE ASSUMPTIONS FLTE'!$G21</f>
        <v>0</v>
      </c>
      <c r="X28" s="78">
        <f ca="1">('SUBSCRIBER BASE FLTE'!X19*'DEVICE ASSUMPTIONS FLTE'!$F21)*'DEVICE ASSUMPTIONS FLTE'!$G21</f>
        <v>0</v>
      </c>
      <c r="Y28" s="78">
        <f ca="1">('SUBSCRIBER BASE FLTE'!Y19*'DEVICE ASSUMPTIONS FLTE'!$F21)*'DEVICE ASSUMPTIONS FLTE'!$G21</f>
        <v>0</v>
      </c>
      <c r="Z28" s="78">
        <f ca="1">('SUBSCRIBER BASE FLTE'!Z19*'DEVICE ASSUMPTIONS FLTE'!$F21)*'DEVICE ASSUMPTIONS FLTE'!$G21</f>
        <v>0</v>
      </c>
      <c r="AA28" s="78">
        <f ca="1">('SUBSCRIBER BASE FLTE'!AA19*'DEVICE ASSUMPTIONS FLTE'!$F21)*'DEVICE ASSUMPTIONS FLTE'!$G21</f>
        <v>0</v>
      </c>
      <c r="AB28" s="78">
        <f ca="1">('SUBSCRIBER BASE FLTE'!AB19*'DEVICE ASSUMPTIONS FLTE'!$F21)*'DEVICE ASSUMPTIONS FLTE'!$G21</f>
        <v>0</v>
      </c>
      <c r="AC28" s="78">
        <f ca="1">('SUBSCRIBER BASE FLTE'!AC19*'DEVICE ASSUMPTIONS FLTE'!$F21)*'DEVICE ASSUMPTIONS FLTE'!$G21</f>
        <v>0</v>
      </c>
      <c r="AD28" s="78">
        <f ca="1">('SUBSCRIBER BASE FLTE'!AD19*'DEVICE ASSUMPTIONS FLTE'!$F21)*'DEVICE ASSUMPTIONS FLTE'!$G21</f>
        <v>0</v>
      </c>
      <c r="AE28" s="78">
        <f ca="1">('SUBSCRIBER BASE FLTE'!AE19*'DEVICE ASSUMPTIONS FLTE'!$F21)*'DEVICE ASSUMPTIONS FLTE'!$G21</f>
        <v>0</v>
      </c>
      <c r="AF28" s="78">
        <f ca="1">('SUBSCRIBER BASE FLTE'!AF19*'DEVICE ASSUMPTIONS FLTE'!$F21)*'DEVICE ASSUMPTIONS FLTE'!$G21</f>
        <v>0</v>
      </c>
      <c r="AG28" s="78">
        <f ca="1">('SUBSCRIBER BASE FLTE'!AG19*'DEVICE ASSUMPTIONS FLTE'!$F21)*'DEVICE ASSUMPTIONS FLTE'!$G21</f>
        <v>0</v>
      </c>
      <c r="AH28" s="78">
        <f ca="1">('SUBSCRIBER BASE FLTE'!AH19*'DEVICE ASSUMPTIONS FLTE'!$F21)*'DEVICE ASSUMPTIONS FLTE'!$G21</f>
        <v>0</v>
      </c>
      <c r="AI28" s="78">
        <f ca="1">('SUBSCRIBER BASE FLTE'!AI19*'DEVICE ASSUMPTIONS FLTE'!$F21)*'DEVICE ASSUMPTIONS FLTE'!$G21</f>
        <v>0</v>
      </c>
      <c r="AJ28" s="78">
        <f ca="1">('SUBSCRIBER BASE FLTE'!AJ19*'DEVICE ASSUMPTIONS FLTE'!$F21)*'DEVICE ASSUMPTIONS FLTE'!$G21</f>
        <v>0</v>
      </c>
      <c r="AK28" s="78">
        <f ca="1">('SUBSCRIBER BASE FLTE'!AK19*'DEVICE ASSUMPTIONS FLTE'!$F21)*'DEVICE ASSUMPTIONS FLTE'!$G21</f>
        <v>0</v>
      </c>
      <c r="AL28" s="78">
        <f ca="1">('SUBSCRIBER BASE FLTE'!AL19*'DEVICE ASSUMPTIONS FLTE'!$F21)*'DEVICE ASSUMPTIONS FLTE'!$G21</f>
        <v>0</v>
      </c>
      <c r="AM28" s="78">
        <f ca="1">('SUBSCRIBER BASE FLTE'!AM19*'DEVICE ASSUMPTIONS FLTE'!$F21)*'DEVICE ASSUMPTIONS FLTE'!$G21</f>
        <v>0</v>
      </c>
      <c r="AN28" s="78">
        <f ca="1">('SUBSCRIBER BASE FLTE'!AN19*'DEVICE ASSUMPTIONS FLTE'!$F21)*'DEVICE ASSUMPTIONS FLTE'!$G21</f>
        <v>0</v>
      </c>
      <c r="AO28" s="78">
        <f ca="1">('SUBSCRIBER BASE FLTE'!AO19*'DEVICE ASSUMPTIONS FLTE'!$F21)*'DEVICE ASSUMPTIONS FLTE'!$G21</f>
        <v>0</v>
      </c>
      <c r="AP28" s="78">
        <f ca="1">('SUBSCRIBER BASE FLTE'!AP19*'DEVICE ASSUMPTIONS FLTE'!$F21)*'DEVICE ASSUMPTIONS FLTE'!$G21</f>
        <v>0</v>
      </c>
      <c r="AQ28" s="78">
        <f ca="1">('SUBSCRIBER BASE FLTE'!AQ19*'DEVICE ASSUMPTIONS FLTE'!$F21)*'DEVICE ASSUMPTIONS FLTE'!$G21</f>
        <v>0</v>
      </c>
      <c r="AR28" s="78">
        <f ca="1">('SUBSCRIBER BASE FLTE'!AR19*'DEVICE ASSUMPTIONS FLTE'!$F21)*'DEVICE ASSUMPTIONS FLTE'!$G21</f>
        <v>0</v>
      </c>
      <c r="AS28" s="78">
        <f ca="1">('SUBSCRIBER BASE FLTE'!AS19*'DEVICE ASSUMPTIONS FLTE'!$F21)*'DEVICE ASSUMPTIONS FLTE'!$G21</f>
        <v>0</v>
      </c>
      <c r="AT28" s="78">
        <f ca="1">('SUBSCRIBER BASE FLTE'!AT19*'DEVICE ASSUMPTIONS FLTE'!$F21)*'DEVICE ASSUMPTIONS FLTE'!$G21</f>
        <v>0</v>
      </c>
      <c r="AU28" s="78">
        <f ca="1">('SUBSCRIBER BASE FLTE'!AU19*'DEVICE ASSUMPTIONS FLTE'!$F21)*'DEVICE ASSUMPTIONS FLTE'!$G21</f>
        <v>0</v>
      </c>
      <c r="AV28" s="78">
        <f ca="1">('SUBSCRIBER BASE FLTE'!AV19*'DEVICE ASSUMPTIONS FLTE'!$F21)*'DEVICE ASSUMPTIONS FLTE'!$G21</f>
        <v>0</v>
      </c>
      <c r="AW28" s="78">
        <f ca="1">('SUBSCRIBER BASE FLTE'!AW19*'DEVICE ASSUMPTIONS FLTE'!$F21)*'DEVICE ASSUMPTIONS FLTE'!$G21</f>
        <v>0</v>
      </c>
      <c r="AX28" s="78">
        <f ca="1">('SUBSCRIBER BASE FLTE'!AX19*'DEVICE ASSUMPTIONS FLTE'!$F21)*'DEVICE ASSUMPTIONS FLTE'!$G21</f>
        <v>0</v>
      </c>
      <c r="AY28" s="78">
        <f ca="1">('SUBSCRIBER BASE FLTE'!AY19*'DEVICE ASSUMPTIONS FLTE'!$F21)*'DEVICE ASSUMPTIONS FLTE'!$G21</f>
        <v>0</v>
      </c>
      <c r="AZ28" s="78">
        <f ca="1">('SUBSCRIBER BASE FLTE'!AZ19*'DEVICE ASSUMPTIONS FLTE'!$F21)*'DEVICE ASSUMPTIONS FLTE'!$G21</f>
        <v>0</v>
      </c>
      <c r="BA28" s="78">
        <f ca="1">('SUBSCRIBER BASE FLTE'!BA19*'DEVICE ASSUMPTIONS FLTE'!$F21)*'DEVICE ASSUMPTIONS FLTE'!$G21</f>
        <v>0</v>
      </c>
      <c r="BB28" s="78">
        <f ca="1">('SUBSCRIBER BASE FLTE'!BB19*'DEVICE ASSUMPTIONS FLTE'!$F21)*'DEVICE ASSUMPTIONS FLTE'!$G21</f>
        <v>0</v>
      </c>
      <c r="BC28" s="78">
        <f ca="1">('SUBSCRIBER BASE FLTE'!BC19*'DEVICE ASSUMPTIONS FLTE'!$F21)*'DEVICE ASSUMPTIONS FLTE'!$G21</f>
        <v>0</v>
      </c>
      <c r="BD28" s="78">
        <f ca="1">('SUBSCRIBER BASE FLTE'!BD19*'DEVICE ASSUMPTIONS FLTE'!$F21)*'DEVICE ASSUMPTIONS FLTE'!$G21</f>
        <v>0</v>
      </c>
      <c r="BE28" s="78">
        <f ca="1">('SUBSCRIBER BASE FLTE'!BE19*'DEVICE ASSUMPTIONS FLTE'!$F21)*'DEVICE ASSUMPTIONS FLTE'!$G21</f>
        <v>0</v>
      </c>
      <c r="BF28" s="78">
        <f ca="1">('SUBSCRIBER BASE FLTE'!BF19*'DEVICE ASSUMPTIONS FLTE'!$F21)*'DEVICE ASSUMPTIONS FLTE'!$G21</f>
        <v>0</v>
      </c>
      <c r="BG28" s="78">
        <f ca="1">('SUBSCRIBER BASE FLTE'!BG19*'DEVICE ASSUMPTIONS FLTE'!$F21)*'DEVICE ASSUMPTIONS FLTE'!$G21</f>
        <v>0</v>
      </c>
      <c r="BH28" s="78">
        <f ca="1">('SUBSCRIBER BASE FLTE'!BH19*'DEVICE ASSUMPTIONS FLTE'!$F21)*'DEVICE ASSUMPTIONS FLTE'!$G21</f>
        <v>0</v>
      </c>
      <c r="BI28" s="78">
        <f ca="1">('SUBSCRIBER BASE FLTE'!BI19*'DEVICE ASSUMPTIONS FLTE'!$F21)*'DEVICE ASSUMPTIONS FLTE'!$G21</f>
        <v>0</v>
      </c>
      <c r="BJ28" s="78">
        <f ca="1">('SUBSCRIBER BASE FLTE'!BJ19*'DEVICE ASSUMPTIONS FLTE'!$F21)*'DEVICE ASSUMPTIONS FLTE'!$G21</f>
        <v>0</v>
      </c>
      <c r="BK28" s="78">
        <f ca="1">('SUBSCRIBER BASE FLTE'!BK19*'DEVICE ASSUMPTIONS FLTE'!$F21)*'DEVICE ASSUMPTIONS FLTE'!$G21</f>
        <v>0</v>
      </c>
      <c r="BL28" s="78">
        <f ca="1">('SUBSCRIBER BASE FLTE'!BL19*'DEVICE ASSUMPTIONS FLTE'!$F21)*'DEVICE ASSUMPTIONS FLTE'!$G21</f>
        <v>0</v>
      </c>
      <c r="BM28" s="78">
        <f ca="1">('SUBSCRIBER BASE FLTE'!BM19*'DEVICE ASSUMPTIONS FLTE'!$F21)*'DEVICE ASSUMPTIONS FLTE'!$G21</f>
        <v>0</v>
      </c>
      <c r="BN28" s="78">
        <f ca="1">('SUBSCRIBER BASE FLTE'!BN19*'DEVICE ASSUMPTIONS FLTE'!$F21)*'DEVICE ASSUMPTIONS FLTE'!$G21</f>
        <v>0</v>
      </c>
      <c r="BO28" s="78">
        <f ca="1">('SUBSCRIBER BASE FLTE'!BO19*'DEVICE ASSUMPTIONS FLTE'!$F21)*'DEVICE ASSUMPTIONS FLTE'!$G21</f>
        <v>0</v>
      </c>
      <c r="BP28" s="78">
        <f ca="1">('SUBSCRIBER BASE FLTE'!BP19*'DEVICE ASSUMPTIONS FLTE'!$F21)*'DEVICE ASSUMPTIONS FLTE'!$G21</f>
        <v>0</v>
      </c>
      <c r="BQ28" s="78">
        <f ca="1">('SUBSCRIBER BASE FLTE'!BQ19*'DEVICE ASSUMPTIONS FLTE'!$F21)*'DEVICE ASSUMPTIONS FLTE'!$G21</f>
        <v>0</v>
      </c>
      <c r="BR28" s="78">
        <f ca="1">('SUBSCRIBER BASE FLTE'!BR19*'DEVICE ASSUMPTIONS FLTE'!$F21)*'DEVICE ASSUMPTIONS FLTE'!$G21</f>
        <v>0</v>
      </c>
    </row>
    <row r="29" spans="2:70" ht="25" customHeight="1" outlineLevel="1">
      <c r="B29" s="168" t="str">
        <f t="shared" si="10"/>
        <v>FLTE 200GB</v>
      </c>
      <c r="C29" s="78">
        <f>('SUBSCRIBER BASE FLTE'!C20*'DEVICE ASSUMPTIONS FLTE'!$F22)*'DEVICE ASSUMPTIONS FLTE'!$G22</f>
        <v>0</v>
      </c>
      <c r="D29" s="78">
        <f>('SUBSCRIBER BASE FLTE'!D20*'DEVICE ASSUMPTIONS FLTE'!$F22)*'DEVICE ASSUMPTIONS FLTE'!$G22</f>
        <v>0</v>
      </c>
      <c r="E29" s="78">
        <f>('SUBSCRIBER BASE FLTE'!E20*'DEVICE ASSUMPTIONS FLTE'!$F22)*'DEVICE ASSUMPTIONS FLTE'!$G22</f>
        <v>0</v>
      </c>
      <c r="F29" s="78">
        <f>('SUBSCRIBER BASE FLTE'!F20*'DEVICE ASSUMPTIONS FLTE'!$F22)*'DEVICE ASSUMPTIONS FLTE'!$G22</f>
        <v>0</v>
      </c>
      <c r="G29" s="78">
        <f>('SUBSCRIBER BASE FLTE'!G20*'DEVICE ASSUMPTIONS FLTE'!$F22)*'DEVICE ASSUMPTIONS FLTE'!$G22</f>
        <v>0</v>
      </c>
      <c r="H29" s="78">
        <f>('SUBSCRIBER BASE FLTE'!H20*'DEVICE ASSUMPTIONS FLTE'!$F22)*'DEVICE ASSUMPTIONS FLTE'!$G22</f>
        <v>0</v>
      </c>
      <c r="I29" s="78">
        <f>('SUBSCRIBER BASE FLTE'!I20*'DEVICE ASSUMPTIONS FLTE'!$F22)*'DEVICE ASSUMPTIONS FLTE'!$G22</f>
        <v>0</v>
      </c>
      <c r="J29" s="78">
        <f>('SUBSCRIBER BASE FLTE'!J20*'DEVICE ASSUMPTIONS FLTE'!$F22)*'DEVICE ASSUMPTIONS FLTE'!$G22</f>
        <v>0</v>
      </c>
      <c r="K29" s="78">
        <f ca="1">('SUBSCRIBER BASE FLTE'!K20*'DEVICE ASSUMPTIONS FLTE'!$F22)*'DEVICE ASSUMPTIONS FLTE'!$G22</f>
        <v>0</v>
      </c>
      <c r="L29" s="78">
        <f ca="1">('SUBSCRIBER BASE FLTE'!L20*'DEVICE ASSUMPTIONS FLTE'!$F22)*'DEVICE ASSUMPTIONS FLTE'!$G22</f>
        <v>0</v>
      </c>
      <c r="M29" s="78">
        <f ca="1">('SUBSCRIBER BASE FLTE'!M20*'DEVICE ASSUMPTIONS FLTE'!$F22)*'DEVICE ASSUMPTIONS FLTE'!$G22</f>
        <v>0</v>
      </c>
      <c r="N29" s="78">
        <f ca="1">('SUBSCRIBER BASE FLTE'!N20*'DEVICE ASSUMPTIONS FLTE'!$F22)*'DEVICE ASSUMPTIONS FLTE'!$G22</f>
        <v>0</v>
      </c>
      <c r="O29" s="78">
        <f ca="1">('SUBSCRIBER BASE FLTE'!O20*'DEVICE ASSUMPTIONS FLTE'!$F22)*'DEVICE ASSUMPTIONS FLTE'!$G22</f>
        <v>0</v>
      </c>
      <c r="P29" s="78">
        <f ca="1">('SUBSCRIBER BASE FLTE'!P20*'DEVICE ASSUMPTIONS FLTE'!$F22)*'DEVICE ASSUMPTIONS FLTE'!$G22</f>
        <v>0</v>
      </c>
      <c r="Q29" s="78">
        <f ca="1">('SUBSCRIBER BASE FLTE'!Q20*'DEVICE ASSUMPTIONS FLTE'!$F22)*'DEVICE ASSUMPTIONS FLTE'!$G22</f>
        <v>0</v>
      </c>
      <c r="R29" s="78">
        <f ca="1">('SUBSCRIBER BASE FLTE'!R20*'DEVICE ASSUMPTIONS FLTE'!$F22)*'DEVICE ASSUMPTIONS FLTE'!$G22</f>
        <v>0</v>
      </c>
      <c r="S29" s="78">
        <f ca="1">('SUBSCRIBER BASE FLTE'!S20*'DEVICE ASSUMPTIONS FLTE'!$F22)*'DEVICE ASSUMPTIONS FLTE'!$G22</f>
        <v>0</v>
      </c>
      <c r="T29" s="78">
        <f ca="1">('SUBSCRIBER BASE FLTE'!T20*'DEVICE ASSUMPTIONS FLTE'!$F22)*'DEVICE ASSUMPTIONS FLTE'!$G22</f>
        <v>0</v>
      </c>
      <c r="U29" s="78">
        <f ca="1">('SUBSCRIBER BASE FLTE'!U20*'DEVICE ASSUMPTIONS FLTE'!$F22)*'DEVICE ASSUMPTIONS FLTE'!$G22</f>
        <v>0</v>
      </c>
      <c r="V29" s="78">
        <f ca="1">('SUBSCRIBER BASE FLTE'!V20*'DEVICE ASSUMPTIONS FLTE'!$F22)*'DEVICE ASSUMPTIONS FLTE'!$G22</f>
        <v>0</v>
      </c>
      <c r="W29" s="78">
        <f ca="1">('SUBSCRIBER BASE FLTE'!W20*'DEVICE ASSUMPTIONS FLTE'!$F22)*'DEVICE ASSUMPTIONS FLTE'!$G22</f>
        <v>0</v>
      </c>
      <c r="X29" s="78">
        <f ca="1">('SUBSCRIBER BASE FLTE'!X20*'DEVICE ASSUMPTIONS FLTE'!$F22)*'DEVICE ASSUMPTIONS FLTE'!$G22</f>
        <v>0</v>
      </c>
      <c r="Y29" s="78">
        <f ca="1">('SUBSCRIBER BASE FLTE'!Y20*'DEVICE ASSUMPTIONS FLTE'!$F22)*'DEVICE ASSUMPTIONS FLTE'!$G22</f>
        <v>0</v>
      </c>
      <c r="Z29" s="78">
        <f ca="1">('SUBSCRIBER BASE FLTE'!Z20*'DEVICE ASSUMPTIONS FLTE'!$F22)*'DEVICE ASSUMPTIONS FLTE'!$G22</f>
        <v>0</v>
      </c>
      <c r="AA29" s="78">
        <f ca="1">('SUBSCRIBER BASE FLTE'!AA20*'DEVICE ASSUMPTIONS FLTE'!$F22)*'DEVICE ASSUMPTIONS FLTE'!$G22</f>
        <v>0</v>
      </c>
      <c r="AB29" s="78">
        <f ca="1">('SUBSCRIBER BASE FLTE'!AB20*'DEVICE ASSUMPTIONS FLTE'!$F22)*'DEVICE ASSUMPTIONS FLTE'!$G22</f>
        <v>0</v>
      </c>
      <c r="AC29" s="78">
        <f ca="1">('SUBSCRIBER BASE FLTE'!AC20*'DEVICE ASSUMPTIONS FLTE'!$F22)*'DEVICE ASSUMPTIONS FLTE'!$G22</f>
        <v>0</v>
      </c>
      <c r="AD29" s="78">
        <f ca="1">('SUBSCRIBER BASE FLTE'!AD20*'DEVICE ASSUMPTIONS FLTE'!$F22)*'DEVICE ASSUMPTIONS FLTE'!$G22</f>
        <v>0</v>
      </c>
      <c r="AE29" s="78">
        <f ca="1">('SUBSCRIBER BASE FLTE'!AE20*'DEVICE ASSUMPTIONS FLTE'!$F22)*'DEVICE ASSUMPTIONS FLTE'!$G22</f>
        <v>0</v>
      </c>
      <c r="AF29" s="78">
        <f ca="1">('SUBSCRIBER BASE FLTE'!AF20*'DEVICE ASSUMPTIONS FLTE'!$F22)*'DEVICE ASSUMPTIONS FLTE'!$G22</f>
        <v>0</v>
      </c>
      <c r="AG29" s="78">
        <f ca="1">('SUBSCRIBER BASE FLTE'!AG20*'DEVICE ASSUMPTIONS FLTE'!$F22)*'DEVICE ASSUMPTIONS FLTE'!$G22</f>
        <v>0</v>
      </c>
      <c r="AH29" s="78">
        <f ca="1">('SUBSCRIBER BASE FLTE'!AH20*'DEVICE ASSUMPTIONS FLTE'!$F22)*'DEVICE ASSUMPTIONS FLTE'!$G22</f>
        <v>0</v>
      </c>
      <c r="AI29" s="78">
        <f ca="1">('SUBSCRIBER BASE FLTE'!AI20*'DEVICE ASSUMPTIONS FLTE'!$F22)*'DEVICE ASSUMPTIONS FLTE'!$G22</f>
        <v>0</v>
      </c>
      <c r="AJ29" s="78">
        <f ca="1">('SUBSCRIBER BASE FLTE'!AJ20*'DEVICE ASSUMPTIONS FLTE'!$F22)*'DEVICE ASSUMPTIONS FLTE'!$G22</f>
        <v>0</v>
      </c>
      <c r="AK29" s="78">
        <f ca="1">('SUBSCRIBER BASE FLTE'!AK20*'DEVICE ASSUMPTIONS FLTE'!$F22)*'DEVICE ASSUMPTIONS FLTE'!$G22</f>
        <v>0</v>
      </c>
      <c r="AL29" s="78">
        <f ca="1">('SUBSCRIBER BASE FLTE'!AL20*'DEVICE ASSUMPTIONS FLTE'!$F22)*'DEVICE ASSUMPTIONS FLTE'!$G22</f>
        <v>0</v>
      </c>
      <c r="AM29" s="78">
        <f ca="1">('SUBSCRIBER BASE FLTE'!AM20*'DEVICE ASSUMPTIONS FLTE'!$F22)*'DEVICE ASSUMPTIONS FLTE'!$G22</f>
        <v>0</v>
      </c>
      <c r="AN29" s="78">
        <f ca="1">('SUBSCRIBER BASE FLTE'!AN20*'DEVICE ASSUMPTIONS FLTE'!$F22)*'DEVICE ASSUMPTIONS FLTE'!$G22</f>
        <v>0</v>
      </c>
      <c r="AO29" s="78">
        <f ca="1">('SUBSCRIBER BASE FLTE'!AO20*'DEVICE ASSUMPTIONS FLTE'!$F22)*'DEVICE ASSUMPTIONS FLTE'!$G22</f>
        <v>0</v>
      </c>
      <c r="AP29" s="78">
        <f ca="1">('SUBSCRIBER BASE FLTE'!AP20*'DEVICE ASSUMPTIONS FLTE'!$F22)*'DEVICE ASSUMPTIONS FLTE'!$G22</f>
        <v>0</v>
      </c>
      <c r="AQ29" s="78">
        <f ca="1">('SUBSCRIBER BASE FLTE'!AQ20*'DEVICE ASSUMPTIONS FLTE'!$F22)*'DEVICE ASSUMPTIONS FLTE'!$G22</f>
        <v>0</v>
      </c>
      <c r="AR29" s="78">
        <f ca="1">('SUBSCRIBER BASE FLTE'!AR20*'DEVICE ASSUMPTIONS FLTE'!$F22)*'DEVICE ASSUMPTIONS FLTE'!$G22</f>
        <v>0</v>
      </c>
      <c r="AS29" s="78">
        <f ca="1">('SUBSCRIBER BASE FLTE'!AS20*'DEVICE ASSUMPTIONS FLTE'!$F22)*'DEVICE ASSUMPTIONS FLTE'!$G22</f>
        <v>0</v>
      </c>
      <c r="AT29" s="78">
        <f ca="1">('SUBSCRIBER BASE FLTE'!AT20*'DEVICE ASSUMPTIONS FLTE'!$F22)*'DEVICE ASSUMPTIONS FLTE'!$G22</f>
        <v>0</v>
      </c>
      <c r="AU29" s="78">
        <f ca="1">('SUBSCRIBER BASE FLTE'!AU20*'DEVICE ASSUMPTIONS FLTE'!$F22)*'DEVICE ASSUMPTIONS FLTE'!$G22</f>
        <v>0</v>
      </c>
      <c r="AV29" s="78">
        <f ca="1">('SUBSCRIBER BASE FLTE'!AV20*'DEVICE ASSUMPTIONS FLTE'!$F22)*'DEVICE ASSUMPTIONS FLTE'!$G22</f>
        <v>0</v>
      </c>
      <c r="AW29" s="78">
        <f ca="1">('SUBSCRIBER BASE FLTE'!AW20*'DEVICE ASSUMPTIONS FLTE'!$F22)*'DEVICE ASSUMPTIONS FLTE'!$G22</f>
        <v>0</v>
      </c>
      <c r="AX29" s="78">
        <f ca="1">('SUBSCRIBER BASE FLTE'!AX20*'DEVICE ASSUMPTIONS FLTE'!$F22)*'DEVICE ASSUMPTIONS FLTE'!$G22</f>
        <v>0</v>
      </c>
      <c r="AY29" s="78">
        <f ca="1">('SUBSCRIBER BASE FLTE'!AY20*'DEVICE ASSUMPTIONS FLTE'!$F22)*'DEVICE ASSUMPTIONS FLTE'!$G22</f>
        <v>0</v>
      </c>
      <c r="AZ29" s="78">
        <f ca="1">('SUBSCRIBER BASE FLTE'!AZ20*'DEVICE ASSUMPTIONS FLTE'!$F22)*'DEVICE ASSUMPTIONS FLTE'!$G22</f>
        <v>0</v>
      </c>
      <c r="BA29" s="78">
        <f ca="1">('SUBSCRIBER BASE FLTE'!BA20*'DEVICE ASSUMPTIONS FLTE'!$F22)*'DEVICE ASSUMPTIONS FLTE'!$G22</f>
        <v>0</v>
      </c>
      <c r="BB29" s="78">
        <f ca="1">('SUBSCRIBER BASE FLTE'!BB20*'DEVICE ASSUMPTIONS FLTE'!$F22)*'DEVICE ASSUMPTIONS FLTE'!$G22</f>
        <v>0</v>
      </c>
      <c r="BC29" s="78">
        <f ca="1">('SUBSCRIBER BASE FLTE'!BC20*'DEVICE ASSUMPTIONS FLTE'!$F22)*'DEVICE ASSUMPTIONS FLTE'!$G22</f>
        <v>0</v>
      </c>
      <c r="BD29" s="78">
        <f ca="1">('SUBSCRIBER BASE FLTE'!BD20*'DEVICE ASSUMPTIONS FLTE'!$F22)*'DEVICE ASSUMPTIONS FLTE'!$G22</f>
        <v>0</v>
      </c>
      <c r="BE29" s="78">
        <f ca="1">('SUBSCRIBER BASE FLTE'!BE20*'DEVICE ASSUMPTIONS FLTE'!$F22)*'DEVICE ASSUMPTIONS FLTE'!$G22</f>
        <v>0</v>
      </c>
      <c r="BF29" s="78">
        <f ca="1">('SUBSCRIBER BASE FLTE'!BF20*'DEVICE ASSUMPTIONS FLTE'!$F22)*'DEVICE ASSUMPTIONS FLTE'!$G22</f>
        <v>0</v>
      </c>
      <c r="BG29" s="78">
        <f ca="1">('SUBSCRIBER BASE FLTE'!BG20*'DEVICE ASSUMPTIONS FLTE'!$F22)*'DEVICE ASSUMPTIONS FLTE'!$G22</f>
        <v>0</v>
      </c>
      <c r="BH29" s="78">
        <f ca="1">('SUBSCRIBER BASE FLTE'!BH20*'DEVICE ASSUMPTIONS FLTE'!$F22)*'DEVICE ASSUMPTIONS FLTE'!$G22</f>
        <v>0</v>
      </c>
      <c r="BI29" s="78">
        <f ca="1">('SUBSCRIBER BASE FLTE'!BI20*'DEVICE ASSUMPTIONS FLTE'!$F22)*'DEVICE ASSUMPTIONS FLTE'!$G22</f>
        <v>0</v>
      </c>
      <c r="BJ29" s="78">
        <f ca="1">('SUBSCRIBER BASE FLTE'!BJ20*'DEVICE ASSUMPTIONS FLTE'!$F22)*'DEVICE ASSUMPTIONS FLTE'!$G22</f>
        <v>0</v>
      </c>
      <c r="BK29" s="78">
        <f ca="1">('SUBSCRIBER BASE FLTE'!BK20*'DEVICE ASSUMPTIONS FLTE'!$F22)*'DEVICE ASSUMPTIONS FLTE'!$G22</f>
        <v>0</v>
      </c>
      <c r="BL29" s="78">
        <f ca="1">('SUBSCRIBER BASE FLTE'!BL20*'DEVICE ASSUMPTIONS FLTE'!$F22)*'DEVICE ASSUMPTIONS FLTE'!$G22</f>
        <v>0</v>
      </c>
      <c r="BM29" s="78">
        <f ca="1">('SUBSCRIBER BASE FLTE'!BM20*'DEVICE ASSUMPTIONS FLTE'!$F22)*'DEVICE ASSUMPTIONS FLTE'!$G22</f>
        <v>0</v>
      </c>
      <c r="BN29" s="78">
        <f ca="1">('SUBSCRIBER BASE FLTE'!BN20*'DEVICE ASSUMPTIONS FLTE'!$F22)*'DEVICE ASSUMPTIONS FLTE'!$G22</f>
        <v>0</v>
      </c>
      <c r="BO29" s="78">
        <f ca="1">('SUBSCRIBER BASE FLTE'!BO20*'DEVICE ASSUMPTIONS FLTE'!$F22)*'DEVICE ASSUMPTIONS FLTE'!$G22</f>
        <v>0</v>
      </c>
      <c r="BP29" s="78">
        <f ca="1">('SUBSCRIBER BASE FLTE'!BP20*'DEVICE ASSUMPTIONS FLTE'!$F22)*'DEVICE ASSUMPTIONS FLTE'!$G22</f>
        <v>0</v>
      </c>
      <c r="BQ29" s="78">
        <f ca="1">('SUBSCRIBER BASE FLTE'!BQ20*'DEVICE ASSUMPTIONS FLTE'!$F22)*'DEVICE ASSUMPTIONS FLTE'!$G22</f>
        <v>0</v>
      </c>
      <c r="BR29" s="78">
        <f ca="1">('SUBSCRIBER BASE FLTE'!BR20*'DEVICE ASSUMPTIONS FLTE'!$F22)*'DEVICE ASSUMPTIONS FLTE'!$G22</f>
        <v>0</v>
      </c>
    </row>
    <row r="30" spans="2:70" ht="25" customHeight="1" outlineLevel="1">
      <c r="B30" s="168" t="str">
        <f t="shared" si="10"/>
        <v>FLTE 400GB</v>
      </c>
      <c r="C30" s="78">
        <f>('SUBSCRIBER BASE FLTE'!C21*'DEVICE ASSUMPTIONS FLTE'!$F23)*'DEVICE ASSUMPTIONS FLTE'!$G23</f>
        <v>0</v>
      </c>
      <c r="D30" s="78">
        <f>('SUBSCRIBER BASE FLTE'!D21*'DEVICE ASSUMPTIONS FLTE'!$F23)*'DEVICE ASSUMPTIONS FLTE'!$G23</f>
        <v>0</v>
      </c>
      <c r="E30" s="78">
        <f>('SUBSCRIBER BASE FLTE'!E21*'DEVICE ASSUMPTIONS FLTE'!$F23)*'DEVICE ASSUMPTIONS FLTE'!$G23</f>
        <v>0</v>
      </c>
      <c r="F30" s="78">
        <f>('SUBSCRIBER BASE FLTE'!F21*'DEVICE ASSUMPTIONS FLTE'!$F23)*'DEVICE ASSUMPTIONS FLTE'!$G23</f>
        <v>0</v>
      </c>
      <c r="G30" s="78">
        <f>('SUBSCRIBER BASE FLTE'!G21*'DEVICE ASSUMPTIONS FLTE'!$F23)*'DEVICE ASSUMPTIONS FLTE'!$G23</f>
        <v>0</v>
      </c>
      <c r="H30" s="78">
        <f>('SUBSCRIBER BASE FLTE'!H21*'DEVICE ASSUMPTIONS FLTE'!$F23)*'DEVICE ASSUMPTIONS FLTE'!$G23</f>
        <v>0</v>
      </c>
      <c r="I30" s="78">
        <f>('SUBSCRIBER BASE FLTE'!I21*'DEVICE ASSUMPTIONS FLTE'!$F23)*'DEVICE ASSUMPTIONS FLTE'!$G23</f>
        <v>0</v>
      </c>
      <c r="J30" s="78">
        <f>('SUBSCRIBER BASE FLTE'!J21*'DEVICE ASSUMPTIONS FLTE'!$F23)*'DEVICE ASSUMPTIONS FLTE'!$G23</f>
        <v>0</v>
      </c>
      <c r="K30" s="78">
        <f ca="1">('SUBSCRIBER BASE FLTE'!K21*'DEVICE ASSUMPTIONS FLTE'!$F23)*'DEVICE ASSUMPTIONS FLTE'!$G23</f>
        <v>0</v>
      </c>
      <c r="L30" s="78">
        <f ca="1">('SUBSCRIBER BASE FLTE'!L21*'DEVICE ASSUMPTIONS FLTE'!$F23)*'DEVICE ASSUMPTIONS FLTE'!$G23</f>
        <v>0</v>
      </c>
      <c r="M30" s="78">
        <f ca="1">('SUBSCRIBER BASE FLTE'!M21*'DEVICE ASSUMPTIONS FLTE'!$F23)*'DEVICE ASSUMPTIONS FLTE'!$G23</f>
        <v>0</v>
      </c>
      <c r="N30" s="78">
        <f ca="1">('SUBSCRIBER BASE FLTE'!N21*'DEVICE ASSUMPTIONS FLTE'!$F23)*'DEVICE ASSUMPTIONS FLTE'!$G23</f>
        <v>0</v>
      </c>
      <c r="O30" s="78">
        <f ca="1">('SUBSCRIBER BASE FLTE'!O21*'DEVICE ASSUMPTIONS FLTE'!$F23)*'DEVICE ASSUMPTIONS FLTE'!$G23</f>
        <v>0</v>
      </c>
      <c r="P30" s="78">
        <f ca="1">('SUBSCRIBER BASE FLTE'!P21*'DEVICE ASSUMPTIONS FLTE'!$F23)*'DEVICE ASSUMPTIONS FLTE'!$G23</f>
        <v>0</v>
      </c>
      <c r="Q30" s="78">
        <f ca="1">('SUBSCRIBER BASE FLTE'!Q21*'DEVICE ASSUMPTIONS FLTE'!$F23)*'DEVICE ASSUMPTIONS FLTE'!$G23</f>
        <v>0</v>
      </c>
      <c r="R30" s="78">
        <f ca="1">('SUBSCRIBER BASE FLTE'!R21*'DEVICE ASSUMPTIONS FLTE'!$F23)*'DEVICE ASSUMPTIONS FLTE'!$G23</f>
        <v>0</v>
      </c>
      <c r="S30" s="78">
        <f ca="1">('SUBSCRIBER BASE FLTE'!S21*'DEVICE ASSUMPTIONS FLTE'!$F23)*'DEVICE ASSUMPTIONS FLTE'!$G23</f>
        <v>0</v>
      </c>
      <c r="T30" s="78">
        <f ca="1">('SUBSCRIBER BASE FLTE'!T21*'DEVICE ASSUMPTIONS FLTE'!$F23)*'DEVICE ASSUMPTIONS FLTE'!$G23</f>
        <v>0</v>
      </c>
      <c r="U30" s="78">
        <f ca="1">('SUBSCRIBER BASE FLTE'!U21*'DEVICE ASSUMPTIONS FLTE'!$F23)*'DEVICE ASSUMPTIONS FLTE'!$G23</f>
        <v>0</v>
      </c>
      <c r="V30" s="78">
        <f ca="1">('SUBSCRIBER BASE FLTE'!V21*'DEVICE ASSUMPTIONS FLTE'!$F23)*'DEVICE ASSUMPTIONS FLTE'!$G23</f>
        <v>0</v>
      </c>
      <c r="W30" s="78">
        <f ca="1">('SUBSCRIBER BASE FLTE'!W21*'DEVICE ASSUMPTIONS FLTE'!$F23)*'DEVICE ASSUMPTIONS FLTE'!$G23</f>
        <v>0</v>
      </c>
      <c r="X30" s="78">
        <f ca="1">('SUBSCRIBER BASE FLTE'!X21*'DEVICE ASSUMPTIONS FLTE'!$F23)*'DEVICE ASSUMPTIONS FLTE'!$G23</f>
        <v>0</v>
      </c>
      <c r="Y30" s="78">
        <f ca="1">('SUBSCRIBER BASE FLTE'!Y21*'DEVICE ASSUMPTIONS FLTE'!$F23)*'DEVICE ASSUMPTIONS FLTE'!$G23</f>
        <v>0</v>
      </c>
      <c r="Z30" s="78">
        <f ca="1">('SUBSCRIBER BASE FLTE'!Z21*'DEVICE ASSUMPTIONS FLTE'!$F23)*'DEVICE ASSUMPTIONS FLTE'!$G23</f>
        <v>0</v>
      </c>
      <c r="AA30" s="78">
        <f ca="1">('SUBSCRIBER BASE FLTE'!AA21*'DEVICE ASSUMPTIONS FLTE'!$F23)*'DEVICE ASSUMPTIONS FLTE'!$G23</f>
        <v>0</v>
      </c>
      <c r="AB30" s="78">
        <f ca="1">('SUBSCRIBER BASE FLTE'!AB21*'DEVICE ASSUMPTIONS FLTE'!$F23)*'DEVICE ASSUMPTIONS FLTE'!$G23</f>
        <v>0</v>
      </c>
      <c r="AC30" s="78">
        <f ca="1">('SUBSCRIBER BASE FLTE'!AC21*'DEVICE ASSUMPTIONS FLTE'!$F23)*'DEVICE ASSUMPTIONS FLTE'!$G23</f>
        <v>0</v>
      </c>
      <c r="AD30" s="78">
        <f ca="1">('SUBSCRIBER BASE FLTE'!AD21*'DEVICE ASSUMPTIONS FLTE'!$F23)*'DEVICE ASSUMPTIONS FLTE'!$G23</f>
        <v>0</v>
      </c>
      <c r="AE30" s="78">
        <f ca="1">('SUBSCRIBER BASE FLTE'!AE21*'DEVICE ASSUMPTIONS FLTE'!$F23)*'DEVICE ASSUMPTIONS FLTE'!$G23</f>
        <v>0</v>
      </c>
      <c r="AF30" s="78">
        <f ca="1">('SUBSCRIBER BASE FLTE'!AF21*'DEVICE ASSUMPTIONS FLTE'!$F23)*'DEVICE ASSUMPTIONS FLTE'!$G23</f>
        <v>0</v>
      </c>
      <c r="AG30" s="78">
        <f ca="1">('SUBSCRIBER BASE FLTE'!AG21*'DEVICE ASSUMPTIONS FLTE'!$F23)*'DEVICE ASSUMPTIONS FLTE'!$G23</f>
        <v>0</v>
      </c>
      <c r="AH30" s="78">
        <f ca="1">('SUBSCRIBER BASE FLTE'!AH21*'DEVICE ASSUMPTIONS FLTE'!$F23)*'DEVICE ASSUMPTIONS FLTE'!$G23</f>
        <v>0</v>
      </c>
      <c r="AI30" s="78">
        <f ca="1">('SUBSCRIBER BASE FLTE'!AI21*'DEVICE ASSUMPTIONS FLTE'!$F23)*'DEVICE ASSUMPTIONS FLTE'!$G23</f>
        <v>0</v>
      </c>
      <c r="AJ30" s="78">
        <f ca="1">('SUBSCRIBER BASE FLTE'!AJ21*'DEVICE ASSUMPTIONS FLTE'!$F23)*'DEVICE ASSUMPTIONS FLTE'!$G23</f>
        <v>0</v>
      </c>
      <c r="AK30" s="78">
        <f ca="1">('SUBSCRIBER BASE FLTE'!AK21*'DEVICE ASSUMPTIONS FLTE'!$F23)*'DEVICE ASSUMPTIONS FLTE'!$G23</f>
        <v>0</v>
      </c>
      <c r="AL30" s="78">
        <f ca="1">('SUBSCRIBER BASE FLTE'!AL21*'DEVICE ASSUMPTIONS FLTE'!$F23)*'DEVICE ASSUMPTIONS FLTE'!$G23</f>
        <v>0</v>
      </c>
      <c r="AM30" s="78">
        <f ca="1">('SUBSCRIBER BASE FLTE'!AM21*'DEVICE ASSUMPTIONS FLTE'!$F23)*'DEVICE ASSUMPTIONS FLTE'!$G23</f>
        <v>0</v>
      </c>
      <c r="AN30" s="78">
        <f ca="1">('SUBSCRIBER BASE FLTE'!AN21*'DEVICE ASSUMPTIONS FLTE'!$F23)*'DEVICE ASSUMPTIONS FLTE'!$G23</f>
        <v>0</v>
      </c>
      <c r="AO30" s="78">
        <f ca="1">('SUBSCRIBER BASE FLTE'!AO21*'DEVICE ASSUMPTIONS FLTE'!$F23)*'DEVICE ASSUMPTIONS FLTE'!$G23</f>
        <v>0</v>
      </c>
      <c r="AP30" s="78">
        <f ca="1">('SUBSCRIBER BASE FLTE'!AP21*'DEVICE ASSUMPTIONS FLTE'!$F23)*'DEVICE ASSUMPTIONS FLTE'!$G23</f>
        <v>0</v>
      </c>
      <c r="AQ30" s="78">
        <f ca="1">('SUBSCRIBER BASE FLTE'!AQ21*'DEVICE ASSUMPTIONS FLTE'!$F23)*'DEVICE ASSUMPTIONS FLTE'!$G23</f>
        <v>0</v>
      </c>
      <c r="AR30" s="78">
        <f ca="1">('SUBSCRIBER BASE FLTE'!AR21*'DEVICE ASSUMPTIONS FLTE'!$F23)*'DEVICE ASSUMPTIONS FLTE'!$G23</f>
        <v>0</v>
      </c>
      <c r="AS30" s="78">
        <f ca="1">('SUBSCRIBER BASE FLTE'!AS21*'DEVICE ASSUMPTIONS FLTE'!$F23)*'DEVICE ASSUMPTIONS FLTE'!$G23</f>
        <v>0</v>
      </c>
      <c r="AT30" s="78">
        <f ca="1">('SUBSCRIBER BASE FLTE'!AT21*'DEVICE ASSUMPTIONS FLTE'!$F23)*'DEVICE ASSUMPTIONS FLTE'!$G23</f>
        <v>0</v>
      </c>
      <c r="AU30" s="78">
        <f ca="1">('SUBSCRIBER BASE FLTE'!AU21*'DEVICE ASSUMPTIONS FLTE'!$F23)*'DEVICE ASSUMPTIONS FLTE'!$G23</f>
        <v>0</v>
      </c>
      <c r="AV30" s="78">
        <f ca="1">('SUBSCRIBER BASE FLTE'!AV21*'DEVICE ASSUMPTIONS FLTE'!$F23)*'DEVICE ASSUMPTIONS FLTE'!$G23</f>
        <v>0</v>
      </c>
      <c r="AW30" s="78">
        <f ca="1">('SUBSCRIBER BASE FLTE'!AW21*'DEVICE ASSUMPTIONS FLTE'!$F23)*'DEVICE ASSUMPTIONS FLTE'!$G23</f>
        <v>0</v>
      </c>
      <c r="AX30" s="78">
        <f ca="1">('SUBSCRIBER BASE FLTE'!AX21*'DEVICE ASSUMPTIONS FLTE'!$F23)*'DEVICE ASSUMPTIONS FLTE'!$G23</f>
        <v>0</v>
      </c>
      <c r="AY30" s="78">
        <f ca="1">('SUBSCRIBER BASE FLTE'!AY21*'DEVICE ASSUMPTIONS FLTE'!$F23)*'DEVICE ASSUMPTIONS FLTE'!$G23</f>
        <v>0</v>
      </c>
      <c r="AZ30" s="78">
        <f ca="1">('SUBSCRIBER BASE FLTE'!AZ21*'DEVICE ASSUMPTIONS FLTE'!$F23)*'DEVICE ASSUMPTIONS FLTE'!$G23</f>
        <v>0</v>
      </c>
      <c r="BA30" s="78">
        <f ca="1">('SUBSCRIBER BASE FLTE'!BA21*'DEVICE ASSUMPTIONS FLTE'!$F23)*'DEVICE ASSUMPTIONS FLTE'!$G23</f>
        <v>0</v>
      </c>
      <c r="BB30" s="78">
        <f ca="1">('SUBSCRIBER BASE FLTE'!BB21*'DEVICE ASSUMPTIONS FLTE'!$F23)*'DEVICE ASSUMPTIONS FLTE'!$G23</f>
        <v>0</v>
      </c>
      <c r="BC30" s="78">
        <f ca="1">('SUBSCRIBER BASE FLTE'!BC21*'DEVICE ASSUMPTIONS FLTE'!$F23)*'DEVICE ASSUMPTIONS FLTE'!$G23</f>
        <v>0</v>
      </c>
      <c r="BD30" s="78">
        <f ca="1">('SUBSCRIBER BASE FLTE'!BD21*'DEVICE ASSUMPTIONS FLTE'!$F23)*'DEVICE ASSUMPTIONS FLTE'!$G23</f>
        <v>0</v>
      </c>
      <c r="BE30" s="78">
        <f ca="1">('SUBSCRIBER BASE FLTE'!BE21*'DEVICE ASSUMPTIONS FLTE'!$F23)*'DEVICE ASSUMPTIONS FLTE'!$G23</f>
        <v>0</v>
      </c>
      <c r="BF30" s="78">
        <f ca="1">('SUBSCRIBER BASE FLTE'!BF21*'DEVICE ASSUMPTIONS FLTE'!$F23)*'DEVICE ASSUMPTIONS FLTE'!$G23</f>
        <v>0</v>
      </c>
      <c r="BG30" s="78">
        <f ca="1">('SUBSCRIBER BASE FLTE'!BG21*'DEVICE ASSUMPTIONS FLTE'!$F23)*'DEVICE ASSUMPTIONS FLTE'!$G23</f>
        <v>0</v>
      </c>
      <c r="BH30" s="78">
        <f ca="1">('SUBSCRIBER BASE FLTE'!BH21*'DEVICE ASSUMPTIONS FLTE'!$F23)*'DEVICE ASSUMPTIONS FLTE'!$G23</f>
        <v>0</v>
      </c>
      <c r="BI30" s="78">
        <f ca="1">('SUBSCRIBER BASE FLTE'!BI21*'DEVICE ASSUMPTIONS FLTE'!$F23)*'DEVICE ASSUMPTIONS FLTE'!$G23</f>
        <v>0</v>
      </c>
      <c r="BJ30" s="78">
        <f ca="1">('SUBSCRIBER BASE FLTE'!BJ21*'DEVICE ASSUMPTIONS FLTE'!$F23)*'DEVICE ASSUMPTIONS FLTE'!$G23</f>
        <v>0</v>
      </c>
      <c r="BK30" s="78">
        <f ca="1">('SUBSCRIBER BASE FLTE'!BK21*'DEVICE ASSUMPTIONS FLTE'!$F23)*'DEVICE ASSUMPTIONS FLTE'!$G23</f>
        <v>0</v>
      </c>
      <c r="BL30" s="78">
        <f ca="1">('SUBSCRIBER BASE FLTE'!BL21*'DEVICE ASSUMPTIONS FLTE'!$F23)*'DEVICE ASSUMPTIONS FLTE'!$G23</f>
        <v>0</v>
      </c>
      <c r="BM30" s="78">
        <f ca="1">('SUBSCRIBER BASE FLTE'!BM21*'DEVICE ASSUMPTIONS FLTE'!$F23)*'DEVICE ASSUMPTIONS FLTE'!$G23</f>
        <v>0</v>
      </c>
      <c r="BN30" s="78">
        <f ca="1">('SUBSCRIBER BASE FLTE'!BN21*'DEVICE ASSUMPTIONS FLTE'!$F23)*'DEVICE ASSUMPTIONS FLTE'!$G23</f>
        <v>0</v>
      </c>
      <c r="BO30" s="78">
        <f ca="1">('SUBSCRIBER BASE FLTE'!BO21*'DEVICE ASSUMPTIONS FLTE'!$F23)*'DEVICE ASSUMPTIONS FLTE'!$G23</f>
        <v>0</v>
      </c>
      <c r="BP30" s="78">
        <f ca="1">('SUBSCRIBER BASE FLTE'!BP21*'DEVICE ASSUMPTIONS FLTE'!$F23)*'DEVICE ASSUMPTIONS FLTE'!$G23</f>
        <v>0</v>
      </c>
      <c r="BQ30" s="78">
        <f ca="1">('SUBSCRIBER BASE FLTE'!BQ21*'DEVICE ASSUMPTIONS FLTE'!$F23)*'DEVICE ASSUMPTIONS FLTE'!$G23</f>
        <v>0</v>
      </c>
      <c r="BR30" s="78">
        <f ca="1">('SUBSCRIBER BASE FLTE'!BR21*'DEVICE ASSUMPTIONS FLTE'!$F23)*'DEVICE ASSUMPTIONS FLTE'!$G23</f>
        <v>0</v>
      </c>
    </row>
    <row r="31" spans="2:70" ht="25" customHeight="1" outlineLevel="1">
      <c r="B31" s="168" t="str">
        <f t="shared" si="10"/>
        <v>Package 5</v>
      </c>
      <c r="C31" s="78">
        <f>('SUBSCRIBER BASE FLTE'!C22*'DEVICE ASSUMPTIONS FLTE'!$F24)*'DEVICE ASSUMPTIONS FLTE'!$G24</f>
        <v>0</v>
      </c>
      <c r="D31" s="78">
        <f>('SUBSCRIBER BASE FLTE'!D22*'DEVICE ASSUMPTIONS FLTE'!$F24)*'DEVICE ASSUMPTIONS FLTE'!$G24</f>
        <v>0</v>
      </c>
      <c r="E31" s="78">
        <f>('SUBSCRIBER BASE FLTE'!E22*'DEVICE ASSUMPTIONS FLTE'!$F24)*'DEVICE ASSUMPTIONS FLTE'!$G24</f>
        <v>0</v>
      </c>
      <c r="F31" s="78">
        <f>('SUBSCRIBER BASE FLTE'!F22*'DEVICE ASSUMPTIONS FLTE'!$F24)*'DEVICE ASSUMPTIONS FLTE'!$G24</f>
        <v>0</v>
      </c>
      <c r="G31" s="78">
        <f>('SUBSCRIBER BASE FLTE'!G22*'DEVICE ASSUMPTIONS FLTE'!$F24)*'DEVICE ASSUMPTIONS FLTE'!$G24</f>
        <v>0</v>
      </c>
      <c r="H31" s="78">
        <f>('SUBSCRIBER BASE FLTE'!H22*'DEVICE ASSUMPTIONS FLTE'!$F24)*'DEVICE ASSUMPTIONS FLTE'!$G24</f>
        <v>0</v>
      </c>
      <c r="I31" s="78">
        <f>('SUBSCRIBER BASE FLTE'!I22*'DEVICE ASSUMPTIONS FLTE'!$F24)*'DEVICE ASSUMPTIONS FLTE'!$G24</f>
        <v>0</v>
      </c>
      <c r="J31" s="78">
        <f>('SUBSCRIBER BASE FLTE'!J22*'DEVICE ASSUMPTIONS FLTE'!$F24)*'DEVICE ASSUMPTIONS FLTE'!$G24</f>
        <v>0</v>
      </c>
      <c r="K31" s="78">
        <f ca="1">('SUBSCRIBER BASE FLTE'!K22*'DEVICE ASSUMPTIONS FLTE'!$F24)*'DEVICE ASSUMPTIONS FLTE'!$G24</f>
        <v>0</v>
      </c>
      <c r="L31" s="78">
        <f ca="1">('SUBSCRIBER BASE FLTE'!L22*'DEVICE ASSUMPTIONS FLTE'!$F24)*'DEVICE ASSUMPTIONS FLTE'!$G24</f>
        <v>0</v>
      </c>
      <c r="M31" s="78">
        <f ca="1">('SUBSCRIBER BASE FLTE'!M22*'DEVICE ASSUMPTIONS FLTE'!$F24)*'DEVICE ASSUMPTIONS FLTE'!$G24</f>
        <v>0</v>
      </c>
      <c r="N31" s="78">
        <f ca="1">('SUBSCRIBER BASE FLTE'!N22*'DEVICE ASSUMPTIONS FLTE'!$F24)*'DEVICE ASSUMPTIONS FLTE'!$G24</f>
        <v>0</v>
      </c>
      <c r="O31" s="78">
        <f ca="1">('SUBSCRIBER BASE FLTE'!O22*'DEVICE ASSUMPTIONS FLTE'!$F24)*'DEVICE ASSUMPTIONS FLTE'!$G24</f>
        <v>0</v>
      </c>
      <c r="P31" s="78">
        <f ca="1">('SUBSCRIBER BASE FLTE'!P22*'DEVICE ASSUMPTIONS FLTE'!$F24)*'DEVICE ASSUMPTIONS FLTE'!$G24</f>
        <v>0</v>
      </c>
      <c r="Q31" s="78">
        <f ca="1">('SUBSCRIBER BASE FLTE'!Q22*'DEVICE ASSUMPTIONS FLTE'!$F24)*'DEVICE ASSUMPTIONS FLTE'!$G24</f>
        <v>0</v>
      </c>
      <c r="R31" s="78">
        <f ca="1">('SUBSCRIBER BASE FLTE'!R22*'DEVICE ASSUMPTIONS FLTE'!$F24)*'DEVICE ASSUMPTIONS FLTE'!$G24</f>
        <v>0</v>
      </c>
      <c r="S31" s="78">
        <f ca="1">('SUBSCRIBER BASE FLTE'!S22*'DEVICE ASSUMPTIONS FLTE'!$F24)*'DEVICE ASSUMPTIONS FLTE'!$G24</f>
        <v>0</v>
      </c>
      <c r="T31" s="78">
        <f ca="1">('SUBSCRIBER BASE FLTE'!T22*'DEVICE ASSUMPTIONS FLTE'!$F24)*'DEVICE ASSUMPTIONS FLTE'!$G24</f>
        <v>0</v>
      </c>
      <c r="U31" s="78">
        <f ca="1">('SUBSCRIBER BASE FLTE'!U22*'DEVICE ASSUMPTIONS FLTE'!$F24)*'DEVICE ASSUMPTIONS FLTE'!$G24</f>
        <v>0</v>
      </c>
      <c r="V31" s="78">
        <f ca="1">('SUBSCRIBER BASE FLTE'!V22*'DEVICE ASSUMPTIONS FLTE'!$F24)*'DEVICE ASSUMPTIONS FLTE'!$G24</f>
        <v>0</v>
      </c>
      <c r="W31" s="78">
        <f ca="1">('SUBSCRIBER BASE FLTE'!W22*'DEVICE ASSUMPTIONS FLTE'!$F24)*'DEVICE ASSUMPTIONS FLTE'!$G24</f>
        <v>0</v>
      </c>
      <c r="X31" s="78">
        <f ca="1">('SUBSCRIBER BASE FLTE'!X22*'DEVICE ASSUMPTIONS FLTE'!$F24)*'DEVICE ASSUMPTIONS FLTE'!$G24</f>
        <v>0</v>
      </c>
      <c r="Y31" s="78">
        <f ca="1">('SUBSCRIBER BASE FLTE'!Y22*'DEVICE ASSUMPTIONS FLTE'!$F24)*'DEVICE ASSUMPTIONS FLTE'!$G24</f>
        <v>0</v>
      </c>
      <c r="Z31" s="78">
        <f ca="1">('SUBSCRIBER BASE FLTE'!Z22*'DEVICE ASSUMPTIONS FLTE'!$F24)*'DEVICE ASSUMPTIONS FLTE'!$G24</f>
        <v>0</v>
      </c>
      <c r="AA31" s="78">
        <f ca="1">('SUBSCRIBER BASE FLTE'!AA22*'DEVICE ASSUMPTIONS FLTE'!$F24)*'DEVICE ASSUMPTIONS FLTE'!$G24</f>
        <v>0</v>
      </c>
      <c r="AB31" s="78">
        <f ca="1">('SUBSCRIBER BASE FLTE'!AB22*'DEVICE ASSUMPTIONS FLTE'!$F24)*'DEVICE ASSUMPTIONS FLTE'!$G24</f>
        <v>0</v>
      </c>
      <c r="AC31" s="78">
        <f ca="1">('SUBSCRIBER BASE FLTE'!AC22*'DEVICE ASSUMPTIONS FLTE'!$F24)*'DEVICE ASSUMPTIONS FLTE'!$G24</f>
        <v>0</v>
      </c>
      <c r="AD31" s="78">
        <f ca="1">('SUBSCRIBER BASE FLTE'!AD22*'DEVICE ASSUMPTIONS FLTE'!$F24)*'DEVICE ASSUMPTIONS FLTE'!$G24</f>
        <v>0</v>
      </c>
      <c r="AE31" s="78">
        <f ca="1">('SUBSCRIBER BASE FLTE'!AE22*'DEVICE ASSUMPTIONS FLTE'!$F24)*'DEVICE ASSUMPTIONS FLTE'!$G24</f>
        <v>0</v>
      </c>
      <c r="AF31" s="78">
        <f ca="1">('SUBSCRIBER BASE FLTE'!AF22*'DEVICE ASSUMPTIONS FLTE'!$F24)*'DEVICE ASSUMPTIONS FLTE'!$G24</f>
        <v>0</v>
      </c>
      <c r="AG31" s="78">
        <f ca="1">('SUBSCRIBER BASE FLTE'!AG22*'DEVICE ASSUMPTIONS FLTE'!$F24)*'DEVICE ASSUMPTIONS FLTE'!$G24</f>
        <v>0</v>
      </c>
      <c r="AH31" s="78">
        <f ca="1">('SUBSCRIBER BASE FLTE'!AH22*'DEVICE ASSUMPTIONS FLTE'!$F24)*'DEVICE ASSUMPTIONS FLTE'!$G24</f>
        <v>0</v>
      </c>
      <c r="AI31" s="78">
        <f ca="1">('SUBSCRIBER BASE FLTE'!AI22*'DEVICE ASSUMPTIONS FLTE'!$F24)*'DEVICE ASSUMPTIONS FLTE'!$G24</f>
        <v>0</v>
      </c>
      <c r="AJ31" s="78">
        <f ca="1">('SUBSCRIBER BASE FLTE'!AJ22*'DEVICE ASSUMPTIONS FLTE'!$F24)*'DEVICE ASSUMPTIONS FLTE'!$G24</f>
        <v>0</v>
      </c>
      <c r="AK31" s="78">
        <f ca="1">('SUBSCRIBER BASE FLTE'!AK22*'DEVICE ASSUMPTIONS FLTE'!$F24)*'DEVICE ASSUMPTIONS FLTE'!$G24</f>
        <v>0</v>
      </c>
      <c r="AL31" s="78">
        <f ca="1">('SUBSCRIBER BASE FLTE'!AL22*'DEVICE ASSUMPTIONS FLTE'!$F24)*'DEVICE ASSUMPTIONS FLTE'!$G24</f>
        <v>0</v>
      </c>
      <c r="AM31" s="78">
        <f ca="1">('SUBSCRIBER BASE FLTE'!AM22*'DEVICE ASSUMPTIONS FLTE'!$F24)*'DEVICE ASSUMPTIONS FLTE'!$G24</f>
        <v>0</v>
      </c>
      <c r="AN31" s="78">
        <f ca="1">('SUBSCRIBER BASE FLTE'!AN22*'DEVICE ASSUMPTIONS FLTE'!$F24)*'DEVICE ASSUMPTIONS FLTE'!$G24</f>
        <v>0</v>
      </c>
      <c r="AO31" s="78">
        <f ca="1">('SUBSCRIBER BASE FLTE'!AO22*'DEVICE ASSUMPTIONS FLTE'!$F24)*'DEVICE ASSUMPTIONS FLTE'!$G24</f>
        <v>0</v>
      </c>
      <c r="AP31" s="78">
        <f ca="1">('SUBSCRIBER BASE FLTE'!AP22*'DEVICE ASSUMPTIONS FLTE'!$F24)*'DEVICE ASSUMPTIONS FLTE'!$G24</f>
        <v>0</v>
      </c>
      <c r="AQ31" s="78">
        <f ca="1">('SUBSCRIBER BASE FLTE'!AQ22*'DEVICE ASSUMPTIONS FLTE'!$F24)*'DEVICE ASSUMPTIONS FLTE'!$G24</f>
        <v>0</v>
      </c>
      <c r="AR31" s="78">
        <f ca="1">('SUBSCRIBER BASE FLTE'!AR22*'DEVICE ASSUMPTIONS FLTE'!$F24)*'DEVICE ASSUMPTIONS FLTE'!$G24</f>
        <v>0</v>
      </c>
      <c r="AS31" s="78">
        <f ca="1">('SUBSCRIBER BASE FLTE'!AS22*'DEVICE ASSUMPTIONS FLTE'!$F24)*'DEVICE ASSUMPTIONS FLTE'!$G24</f>
        <v>0</v>
      </c>
      <c r="AT31" s="78">
        <f ca="1">('SUBSCRIBER BASE FLTE'!AT22*'DEVICE ASSUMPTIONS FLTE'!$F24)*'DEVICE ASSUMPTIONS FLTE'!$G24</f>
        <v>0</v>
      </c>
      <c r="AU31" s="78">
        <f ca="1">('SUBSCRIBER BASE FLTE'!AU22*'DEVICE ASSUMPTIONS FLTE'!$F24)*'DEVICE ASSUMPTIONS FLTE'!$G24</f>
        <v>0</v>
      </c>
      <c r="AV31" s="78">
        <f ca="1">('SUBSCRIBER BASE FLTE'!AV22*'DEVICE ASSUMPTIONS FLTE'!$F24)*'DEVICE ASSUMPTIONS FLTE'!$G24</f>
        <v>0</v>
      </c>
      <c r="AW31" s="78">
        <f ca="1">('SUBSCRIBER BASE FLTE'!AW22*'DEVICE ASSUMPTIONS FLTE'!$F24)*'DEVICE ASSUMPTIONS FLTE'!$G24</f>
        <v>0</v>
      </c>
      <c r="AX31" s="78">
        <f ca="1">('SUBSCRIBER BASE FLTE'!AX22*'DEVICE ASSUMPTIONS FLTE'!$F24)*'DEVICE ASSUMPTIONS FLTE'!$G24</f>
        <v>0</v>
      </c>
      <c r="AY31" s="78">
        <f ca="1">('SUBSCRIBER BASE FLTE'!AY22*'DEVICE ASSUMPTIONS FLTE'!$F24)*'DEVICE ASSUMPTIONS FLTE'!$G24</f>
        <v>0</v>
      </c>
      <c r="AZ31" s="78">
        <f ca="1">('SUBSCRIBER BASE FLTE'!AZ22*'DEVICE ASSUMPTIONS FLTE'!$F24)*'DEVICE ASSUMPTIONS FLTE'!$G24</f>
        <v>0</v>
      </c>
      <c r="BA31" s="78">
        <f ca="1">('SUBSCRIBER BASE FLTE'!BA22*'DEVICE ASSUMPTIONS FLTE'!$F24)*'DEVICE ASSUMPTIONS FLTE'!$G24</f>
        <v>0</v>
      </c>
      <c r="BB31" s="78">
        <f ca="1">('SUBSCRIBER BASE FLTE'!BB22*'DEVICE ASSUMPTIONS FLTE'!$F24)*'DEVICE ASSUMPTIONS FLTE'!$G24</f>
        <v>0</v>
      </c>
      <c r="BC31" s="78">
        <f ca="1">('SUBSCRIBER BASE FLTE'!BC22*'DEVICE ASSUMPTIONS FLTE'!$F24)*'DEVICE ASSUMPTIONS FLTE'!$G24</f>
        <v>0</v>
      </c>
      <c r="BD31" s="78">
        <f ca="1">('SUBSCRIBER BASE FLTE'!BD22*'DEVICE ASSUMPTIONS FLTE'!$F24)*'DEVICE ASSUMPTIONS FLTE'!$G24</f>
        <v>0</v>
      </c>
      <c r="BE31" s="78">
        <f ca="1">('SUBSCRIBER BASE FLTE'!BE22*'DEVICE ASSUMPTIONS FLTE'!$F24)*'DEVICE ASSUMPTIONS FLTE'!$G24</f>
        <v>0</v>
      </c>
      <c r="BF31" s="78">
        <f ca="1">('SUBSCRIBER BASE FLTE'!BF22*'DEVICE ASSUMPTIONS FLTE'!$F24)*'DEVICE ASSUMPTIONS FLTE'!$G24</f>
        <v>0</v>
      </c>
      <c r="BG31" s="78">
        <f ca="1">('SUBSCRIBER BASE FLTE'!BG22*'DEVICE ASSUMPTIONS FLTE'!$F24)*'DEVICE ASSUMPTIONS FLTE'!$G24</f>
        <v>0</v>
      </c>
      <c r="BH31" s="78">
        <f ca="1">('SUBSCRIBER BASE FLTE'!BH22*'DEVICE ASSUMPTIONS FLTE'!$F24)*'DEVICE ASSUMPTIONS FLTE'!$G24</f>
        <v>0</v>
      </c>
      <c r="BI31" s="78">
        <f ca="1">('SUBSCRIBER BASE FLTE'!BI22*'DEVICE ASSUMPTIONS FLTE'!$F24)*'DEVICE ASSUMPTIONS FLTE'!$G24</f>
        <v>0</v>
      </c>
      <c r="BJ31" s="78">
        <f ca="1">('SUBSCRIBER BASE FLTE'!BJ22*'DEVICE ASSUMPTIONS FLTE'!$F24)*'DEVICE ASSUMPTIONS FLTE'!$G24</f>
        <v>0</v>
      </c>
      <c r="BK31" s="78">
        <f ca="1">('SUBSCRIBER BASE FLTE'!BK22*'DEVICE ASSUMPTIONS FLTE'!$F24)*'DEVICE ASSUMPTIONS FLTE'!$G24</f>
        <v>0</v>
      </c>
      <c r="BL31" s="78">
        <f ca="1">('SUBSCRIBER BASE FLTE'!BL22*'DEVICE ASSUMPTIONS FLTE'!$F24)*'DEVICE ASSUMPTIONS FLTE'!$G24</f>
        <v>0</v>
      </c>
      <c r="BM31" s="78">
        <f ca="1">('SUBSCRIBER BASE FLTE'!BM22*'DEVICE ASSUMPTIONS FLTE'!$F24)*'DEVICE ASSUMPTIONS FLTE'!$G24</f>
        <v>0</v>
      </c>
      <c r="BN31" s="78">
        <f ca="1">('SUBSCRIBER BASE FLTE'!BN22*'DEVICE ASSUMPTIONS FLTE'!$F24)*'DEVICE ASSUMPTIONS FLTE'!$G24</f>
        <v>0</v>
      </c>
      <c r="BO31" s="78">
        <f ca="1">('SUBSCRIBER BASE FLTE'!BO22*'DEVICE ASSUMPTIONS FLTE'!$F24)*'DEVICE ASSUMPTIONS FLTE'!$G24</f>
        <v>0</v>
      </c>
      <c r="BP31" s="78">
        <f ca="1">('SUBSCRIBER BASE FLTE'!BP22*'DEVICE ASSUMPTIONS FLTE'!$F24)*'DEVICE ASSUMPTIONS FLTE'!$G24</f>
        <v>0</v>
      </c>
      <c r="BQ31" s="78">
        <f ca="1">('SUBSCRIBER BASE FLTE'!BQ22*'DEVICE ASSUMPTIONS FLTE'!$F24)*'DEVICE ASSUMPTIONS FLTE'!$G24</f>
        <v>0</v>
      </c>
      <c r="BR31" s="78">
        <f ca="1">('SUBSCRIBER BASE FLTE'!BR22*'DEVICE ASSUMPTIONS FLTE'!$F24)*'DEVICE ASSUMPTIONS FLTE'!$G24</f>
        <v>0</v>
      </c>
    </row>
    <row r="32" spans="2:70" ht="25" customHeight="1">
      <c r="B32" s="173" t="s">
        <v>387</v>
      </c>
      <c r="C32" s="174">
        <f>SUM(C33:C37)</f>
        <v>0</v>
      </c>
      <c r="D32" s="174">
        <f t="shared" ref="D32:BO32" si="11">SUM(D33:D37)</f>
        <v>0</v>
      </c>
      <c r="E32" s="174">
        <f t="shared" si="11"/>
        <v>0</v>
      </c>
      <c r="F32" s="174">
        <f t="shared" si="11"/>
        <v>0</v>
      </c>
      <c r="G32" s="174">
        <f t="shared" si="11"/>
        <v>0</v>
      </c>
      <c r="H32" s="174">
        <f t="shared" si="11"/>
        <v>0</v>
      </c>
      <c r="I32" s="174">
        <f t="shared" si="11"/>
        <v>0</v>
      </c>
      <c r="J32" s="174">
        <f t="shared" si="11"/>
        <v>0</v>
      </c>
      <c r="K32" s="174">
        <f t="shared" ca="1" si="11"/>
        <v>0</v>
      </c>
      <c r="L32" s="174">
        <f t="shared" ca="1" si="11"/>
        <v>0</v>
      </c>
      <c r="M32" s="174">
        <f t="shared" ca="1" si="11"/>
        <v>0</v>
      </c>
      <c r="N32" s="174">
        <f t="shared" ca="1" si="11"/>
        <v>0</v>
      </c>
      <c r="O32" s="174">
        <f t="shared" ca="1" si="11"/>
        <v>0</v>
      </c>
      <c r="P32" s="174">
        <f t="shared" ca="1" si="11"/>
        <v>0</v>
      </c>
      <c r="Q32" s="174">
        <f t="shared" ca="1" si="11"/>
        <v>0</v>
      </c>
      <c r="R32" s="174">
        <f t="shared" ca="1" si="11"/>
        <v>0</v>
      </c>
      <c r="S32" s="174">
        <f t="shared" ca="1" si="11"/>
        <v>0</v>
      </c>
      <c r="T32" s="174">
        <f t="shared" ca="1" si="11"/>
        <v>0</v>
      </c>
      <c r="U32" s="174">
        <f t="shared" ca="1" si="11"/>
        <v>0</v>
      </c>
      <c r="V32" s="174">
        <f t="shared" ca="1" si="11"/>
        <v>0</v>
      </c>
      <c r="W32" s="174">
        <f t="shared" ca="1" si="11"/>
        <v>0</v>
      </c>
      <c r="X32" s="174">
        <f t="shared" ca="1" si="11"/>
        <v>0</v>
      </c>
      <c r="Y32" s="174">
        <f t="shared" ca="1" si="11"/>
        <v>0</v>
      </c>
      <c r="Z32" s="174">
        <f t="shared" ca="1" si="11"/>
        <v>0</v>
      </c>
      <c r="AA32" s="174">
        <f t="shared" ca="1" si="11"/>
        <v>0</v>
      </c>
      <c r="AB32" s="174">
        <f t="shared" ca="1" si="11"/>
        <v>0</v>
      </c>
      <c r="AC32" s="174">
        <f t="shared" ca="1" si="11"/>
        <v>0</v>
      </c>
      <c r="AD32" s="174">
        <f t="shared" ca="1" si="11"/>
        <v>0</v>
      </c>
      <c r="AE32" s="174">
        <f t="shared" ca="1" si="11"/>
        <v>0</v>
      </c>
      <c r="AF32" s="174">
        <f t="shared" ca="1" si="11"/>
        <v>0</v>
      </c>
      <c r="AG32" s="174">
        <f t="shared" ca="1" si="11"/>
        <v>0</v>
      </c>
      <c r="AH32" s="174">
        <f t="shared" ca="1" si="11"/>
        <v>0</v>
      </c>
      <c r="AI32" s="174">
        <f t="shared" ca="1" si="11"/>
        <v>0</v>
      </c>
      <c r="AJ32" s="174">
        <f t="shared" ca="1" si="11"/>
        <v>0</v>
      </c>
      <c r="AK32" s="174">
        <f t="shared" ca="1" si="11"/>
        <v>0</v>
      </c>
      <c r="AL32" s="174">
        <f t="shared" ca="1" si="11"/>
        <v>0</v>
      </c>
      <c r="AM32" s="174">
        <f t="shared" ca="1" si="11"/>
        <v>0</v>
      </c>
      <c r="AN32" s="174">
        <f t="shared" ca="1" si="11"/>
        <v>0</v>
      </c>
      <c r="AO32" s="174">
        <f t="shared" ca="1" si="11"/>
        <v>0</v>
      </c>
      <c r="AP32" s="174">
        <f t="shared" ca="1" si="11"/>
        <v>0</v>
      </c>
      <c r="AQ32" s="174">
        <f t="shared" ca="1" si="11"/>
        <v>0</v>
      </c>
      <c r="AR32" s="174">
        <f t="shared" ca="1" si="11"/>
        <v>0</v>
      </c>
      <c r="AS32" s="174">
        <f t="shared" ca="1" si="11"/>
        <v>0</v>
      </c>
      <c r="AT32" s="174">
        <f t="shared" ca="1" si="11"/>
        <v>0</v>
      </c>
      <c r="AU32" s="174">
        <f t="shared" ca="1" si="11"/>
        <v>0</v>
      </c>
      <c r="AV32" s="174">
        <f t="shared" ca="1" si="11"/>
        <v>0</v>
      </c>
      <c r="AW32" s="174">
        <f t="shared" ca="1" si="11"/>
        <v>0</v>
      </c>
      <c r="AX32" s="174">
        <f t="shared" ca="1" si="11"/>
        <v>0</v>
      </c>
      <c r="AY32" s="174">
        <f t="shared" ca="1" si="11"/>
        <v>0</v>
      </c>
      <c r="AZ32" s="174">
        <f t="shared" ca="1" si="11"/>
        <v>0</v>
      </c>
      <c r="BA32" s="174">
        <f t="shared" ca="1" si="11"/>
        <v>0</v>
      </c>
      <c r="BB32" s="174">
        <f t="shared" ca="1" si="11"/>
        <v>0</v>
      </c>
      <c r="BC32" s="174">
        <f t="shared" ca="1" si="11"/>
        <v>0</v>
      </c>
      <c r="BD32" s="174">
        <f t="shared" ca="1" si="11"/>
        <v>0</v>
      </c>
      <c r="BE32" s="174">
        <f t="shared" ca="1" si="11"/>
        <v>0</v>
      </c>
      <c r="BF32" s="174">
        <f t="shared" ca="1" si="11"/>
        <v>0</v>
      </c>
      <c r="BG32" s="174">
        <f t="shared" ca="1" si="11"/>
        <v>0</v>
      </c>
      <c r="BH32" s="174">
        <f t="shared" ca="1" si="11"/>
        <v>0</v>
      </c>
      <c r="BI32" s="174">
        <f t="shared" ca="1" si="11"/>
        <v>0</v>
      </c>
      <c r="BJ32" s="174">
        <f t="shared" ca="1" si="11"/>
        <v>0</v>
      </c>
      <c r="BK32" s="174">
        <f t="shared" ca="1" si="11"/>
        <v>0</v>
      </c>
      <c r="BL32" s="174">
        <f t="shared" ca="1" si="11"/>
        <v>0</v>
      </c>
      <c r="BM32" s="174">
        <f t="shared" ca="1" si="11"/>
        <v>0</v>
      </c>
      <c r="BN32" s="174">
        <f t="shared" ca="1" si="11"/>
        <v>0</v>
      </c>
      <c r="BO32" s="174">
        <f t="shared" ca="1" si="11"/>
        <v>0</v>
      </c>
      <c r="BP32" s="174">
        <f t="shared" ref="BP32:BQ32" ca="1" si="12">SUM(BP33:BP37)</f>
        <v>0</v>
      </c>
      <c r="BQ32" s="174">
        <f t="shared" ca="1" si="12"/>
        <v>0</v>
      </c>
      <c r="BR32" s="174">
        <f ca="1">SUM(BR33:BR37)</f>
        <v>0</v>
      </c>
    </row>
    <row r="33" spans="2:70" ht="25" customHeight="1" outlineLevel="1">
      <c r="B33" s="168" t="str">
        <f>B45</f>
        <v>FLTE 40GB</v>
      </c>
      <c r="C33" s="78">
        <f>('SUBSCRIBER BASE FLTE'!C48*(100%-'DEVICE ASSUMPTIONS FLTE'!$F20))*'DEVICE ASSUMPTIONS FLTE'!$H20</f>
        <v>0</v>
      </c>
      <c r="D33" s="78">
        <f>('SUBSCRIBER BASE FLTE'!D48*(100%-'DEVICE ASSUMPTIONS FLTE'!$F20))*'DEVICE ASSUMPTIONS FLTE'!$H20</f>
        <v>0</v>
      </c>
      <c r="E33" s="78">
        <f>('SUBSCRIBER BASE FLTE'!E48*(100%-'DEVICE ASSUMPTIONS FLTE'!$F20))*'DEVICE ASSUMPTIONS FLTE'!$H20</f>
        <v>0</v>
      </c>
      <c r="F33" s="78">
        <f>('SUBSCRIBER BASE FLTE'!F48*(100%-'DEVICE ASSUMPTIONS FLTE'!$F20))*'DEVICE ASSUMPTIONS FLTE'!$H20</f>
        <v>0</v>
      </c>
      <c r="G33" s="78">
        <f>('SUBSCRIBER BASE FLTE'!G48*(100%-'DEVICE ASSUMPTIONS FLTE'!$F20))*'DEVICE ASSUMPTIONS FLTE'!$H20</f>
        <v>0</v>
      </c>
      <c r="H33" s="78">
        <f>('SUBSCRIBER BASE FLTE'!H48*(100%-'DEVICE ASSUMPTIONS FLTE'!$F20))*'DEVICE ASSUMPTIONS FLTE'!$H20</f>
        <v>0</v>
      </c>
      <c r="I33" s="78">
        <f>('SUBSCRIBER BASE FLTE'!I48*(100%-'DEVICE ASSUMPTIONS FLTE'!$F20))*'DEVICE ASSUMPTIONS FLTE'!$H20</f>
        <v>0</v>
      </c>
      <c r="J33" s="78">
        <f>('SUBSCRIBER BASE FLTE'!J48*(100%-'DEVICE ASSUMPTIONS FLTE'!$F20))*'DEVICE ASSUMPTIONS FLTE'!$H20</f>
        <v>0</v>
      </c>
      <c r="K33" s="78">
        <f ca="1">('SUBSCRIBER BASE FLTE'!K48*(100%-'DEVICE ASSUMPTIONS FLTE'!$F20))*'DEVICE ASSUMPTIONS FLTE'!$H20</f>
        <v>0</v>
      </c>
      <c r="L33" s="78">
        <f ca="1">('SUBSCRIBER BASE FLTE'!L48*(100%-'DEVICE ASSUMPTIONS FLTE'!$F20))*'DEVICE ASSUMPTIONS FLTE'!$H20</f>
        <v>0</v>
      </c>
      <c r="M33" s="78">
        <f ca="1">('SUBSCRIBER BASE FLTE'!M48*(100%-'DEVICE ASSUMPTIONS FLTE'!$F20))*'DEVICE ASSUMPTIONS FLTE'!$H20</f>
        <v>0</v>
      </c>
      <c r="N33" s="78">
        <f ca="1">('SUBSCRIBER BASE FLTE'!N48*(100%-'DEVICE ASSUMPTIONS FLTE'!$F20))*'DEVICE ASSUMPTIONS FLTE'!$H20</f>
        <v>0</v>
      </c>
      <c r="O33" s="78">
        <f ca="1">('SUBSCRIBER BASE FLTE'!O48*(100%-'DEVICE ASSUMPTIONS FLTE'!$F20))*'DEVICE ASSUMPTIONS FLTE'!$H20</f>
        <v>0</v>
      </c>
      <c r="P33" s="78">
        <f ca="1">('SUBSCRIBER BASE FLTE'!P48*(100%-'DEVICE ASSUMPTIONS FLTE'!$F20))*'DEVICE ASSUMPTIONS FLTE'!$H20</f>
        <v>0</v>
      </c>
      <c r="Q33" s="78">
        <f ca="1">('SUBSCRIBER BASE FLTE'!Q48*(100%-'DEVICE ASSUMPTIONS FLTE'!$F20))*'DEVICE ASSUMPTIONS FLTE'!$H20</f>
        <v>0</v>
      </c>
      <c r="R33" s="78">
        <f ca="1">('SUBSCRIBER BASE FLTE'!R48*(100%-'DEVICE ASSUMPTIONS FLTE'!$F20))*'DEVICE ASSUMPTIONS FLTE'!$H20</f>
        <v>0</v>
      </c>
      <c r="S33" s="78">
        <f ca="1">('SUBSCRIBER BASE FLTE'!S48*(100%-'DEVICE ASSUMPTIONS FLTE'!$F20))*'DEVICE ASSUMPTIONS FLTE'!$H20</f>
        <v>0</v>
      </c>
      <c r="T33" s="78">
        <f ca="1">('SUBSCRIBER BASE FLTE'!T48*(100%-'DEVICE ASSUMPTIONS FLTE'!$F20))*'DEVICE ASSUMPTIONS FLTE'!$H20</f>
        <v>0</v>
      </c>
      <c r="U33" s="78">
        <f ca="1">('SUBSCRIBER BASE FLTE'!U48*(100%-'DEVICE ASSUMPTIONS FLTE'!$F20))*'DEVICE ASSUMPTIONS FLTE'!$H20</f>
        <v>0</v>
      </c>
      <c r="V33" s="78">
        <f ca="1">('SUBSCRIBER BASE FLTE'!V48*(100%-'DEVICE ASSUMPTIONS FLTE'!$F20))*'DEVICE ASSUMPTIONS FLTE'!$H20</f>
        <v>0</v>
      </c>
      <c r="W33" s="78">
        <f ca="1">('SUBSCRIBER BASE FLTE'!W48*(100%-'DEVICE ASSUMPTIONS FLTE'!$F20))*'DEVICE ASSUMPTIONS FLTE'!$H20</f>
        <v>0</v>
      </c>
      <c r="X33" s="78">
        <f ca="1">('SUBSCRIBER BASE FLTE'!X48*(100%-'DEVICE ASSUMPTIONS FLTE'!$F20))*'DEVICE ASSUMPTIONS FLTE'!$H20</f>
        <v>0</v>
      </c>
      <c r="Y33" s="78">
        <f ca="1">('SUBSCRIBER BASE FLTE'!Y48*(100%-'DEVICE ASSUMPTIONS FLTE'!$F20))*'DEVICE ASSUMPTIONS FLTE'!$H20</f>
        <v>0</v>
      </c>
      <c r="Z33" s="78">
        <f ca="1">('SUBSCRIBER BASE FLTE'!Z48*(100%-'DEVICE ASSUMPTIONS FLTE'!$F20))*'DEVICE ASSUMPTIONS FLTE'!$H20</f>
        <v>0</v>
      </c>
      <c r="AA33" s="78">
        <f ca="1">('SUBSCRIBER BASE FLTE'!AA48*(100%-'DEVICE ASSUMPTIONS FLTE'!$F20))*'DEVICE ASSUMPTIONS FLTE'!$H20</f>
        <v>0</v>
      </c>
      <c r="AB33" s="78">
        <f ca="1">('SUBSCRIBER BASE FLTE'!AB48*(100%-'DEVICE ASSUMPTIONS FLTE'!$F20))*'DEVICE ASSUMPTIONS FLTE'!$H20</f>
        <v>0</v>
      </c>
      <c r="AC33" s="78">
        <f ca="1">('SUBSCRIBER BASE FLTE'!AC48*(100%-'DEVICE ASSUMPTIONS FLTE'!$F20))*'DEVICE ASSUMPTIONS FLTE'!$H20</f>
        <v>0</v>
      </c>
      <c r="AD33" s="78">
        <f ca="1">('SUBSCRIBER BASE FLTE'!AD48*(100%-'DEVICE ASSUMPTIONS FLTE'!$F20))*'DEVICE ASSUMPTIONS FLTE'!$H20</f>
        <v>0</v>
      </c>
      <c r="AE33" s="78">
        <f ca="1">('SUBSCRIBER BASE FLTE'!AE48*(100%-'DEVICE ASSUMPTIONS FLTE'!$F20))*'DEVICE ASSUMPTIONS FLTE'!$H20</f>
        <v>0</v>
      </c>
      <c r="AF33" s="78">
        <f ca="1">('SUBSCRIBER BASE FLTE'!AF48*(100%-'DEVICE ASSUMPTIONS FLTE'!$F20))*'DEVICE ASSUMPTIONS FLTE'!$H20</f>
        <v>0</v>
      </c>
      <c r="AG33" s="78">
        <f ca="1">('SUBSCRIBER BASE FLTE'!AG48*(100%-'DEVICE ASSUMPTIONS FLTE'!$F20))*'DEVICE ASSUMPTIONS FLTE'!$H20</f>
        <v>0</v>
      </c>
      <c r="AH33" s="78">
        <f ca="1">('SUBSCRIBER BASE FLTE'!AH48*(100%-'DEVICE ASSUMPTIONS FLTE'!$F20))*'DEVICE ASSUMPTIONS FLTE'!$H20</f>
        <v>0</v>
      </c>
      <c r="AI33" s="78">
        <f ca="1">('SUBSCRIBER BASE FLTE'!AI48*(100%-'DEVICE ASSUMPTIONS FLTE'!$F20))*'DEVICE ASSUMPTIONS FLTE'!$H20</f>
        <v>0</v>
      </c>
      <c r="AJ33" s="78">
        <f ca="1">('SUBSCRIBER BASE FLTE'!AJ48*(100%-'DEVICE ASSUMPTIONS FLTE'!$F20))*'DEVICE ASSUMPTIONS FLTE'!$H20</f>
        <v>0</v>
      </c>
      <c r="AK33" s="78">
        <f ca="1">('SUBSCRIBER BASE FLTE'!AK48*(100%-'DEVICE ASSUMPTIONS FLTE'!$F20))*'DEVICE ASSUMPTIONS FLTE'!$H20</f>
        <v>0</v>
      </c>
      <c r="AL33" s="78">
        <f ca="1">('SUBSCRIBER BASE FLTE'!AL48*(100%-'DEVICE ASSUMPTIONS FLTE'!$F20))*'DEVICE ASSUMPTIONS FLTE'!$H20</f>
        <v>0</v>
      </c>
      <c r="AM33" s="78">
        <f ca="1">('SUBSCRIBER BASE FLTE'!AM48*(100%-'DEVICE ASSUMPTIONS FLTE'!$F20))*'DEVICE ASSUMPTIONS FLTE'!$H20</f>
        <v>0</v>
      </c>
      <c r="AN33" s="78">
        <f ca="1">('SUBSCRIBER BASE FLTE'!AN48*(100%-'DEVICE ASSUMPTIONS FLTE'!$F20))*'DEVICE ASSUMPTIONS FLTE'!$H20</f>
        <v>0</v>
      </c>
      <c r="AO33" s="78">
        <f ca="1">('SUBSCRIBER BASE FLTE'!AO48*(100%-'DEVICE ASSUMPTIONS FLTE'!$F20))*'DEVICE ASSUMPTIONS FLTE'!$H20</f>
        <v>0</v>
      </c>
      <c r="AP33" s="78">
        <f ca="1">('SUBSCRIBER BASE FLTE'!AP48*(100%-'DEVICE ASSUMPTIONS FLTE'!$F20))*'DEVICE ASSUMPTIONS FLTE'!$H20</f>
        <v>0</v>
      </c>
      <c r="AQ33" s="78">
        <f ca="1">('SUBSCRIBER BASE FLTE'!AQ48*(100%-'DEVICE ASSUMPTIONS FLTE'!$F20))*'DEVICE ASSUMPTIONS FLTE'!$H20</f>
        <v>0</v>
      </c>
      <c r="AR33" s="78">
        <f ca="1">('SUBSCRIBER BASE FLTE'!AR48*(100%-'DEVICE ASSUMPTIONS FLTE'!$F20))*'DEVICE ASSUMPTIONS FLTE'!$H20</f>
        <v>0</v>
      </c>
      <c r="AS33" s="78">
        <f ca="1">('SUBSCRIBER BASE FLTE'!AS48*(100%-'DEVICE ASSUMPTIONS FLTE'!$F20))*'DEVICE ASSUMPTIONS FLTE'!$H20</f>
        <v>0</v>
      </c>
      <c r="AT33" s="78">
        <f ca="1">('SUBSCRIBER BASE FLTE'!AT48*(100%-'DEVICE ASSUMPTIONS FLTE'!$F20))*'DEVICE ASSUMPTIONS FLTE'!$H20</f>
        <v>0</v>
      </c>
      <c r="AU33" s="78">
        <f ca="1">('SUBSCRIBER BASE FLTE'!AU48*(100%-'DEVICE ASSUMPTIONS FLTE'!$F20))*'DEVICE ASSUMPTIONS FLTE'!$H20</f>
        <v>0</v>
      </c>
      <c r="AV33" s="78">
        <f ca="1">('SUBSCRIBER BASE FLTE'!AV48*(100%-'DEVICE ASSUMPTIONS FLTE'!$F20))*'DEVICE ASSUMPTIONS FLTE'!$H20</f>
        <v>0</v>
      </c>
      <c r="AW33" s="78">
        <f ca="1">('SUBSCRIBER BASE FLTE'!AW48*(100%-'DEVICE ASSUMPTIONS FLTE'!$F20))*'DEVICE ASSUMPTIONS FLTE'!$H20</f>
        <v>0</v>
      </c>
      <c r="AX33" s="78">
        <f ca="1">('SUBSCRIBER BASE FLTE'!AX48*(100%-'DEVICE ASSUMPTIONS FLTE'!$F20))*'DEVICE ASSUMPTIONS FLTE'!$H20</f>
        <v>0</v>
      </c>
      <c r="AY33" s="78">
        <f ca="1">('SUBSCRIBER BASE FLTE'!AY48*(100%-'DEVICE ASSUMPTIONS FLTE'!$F20))*'DEVICE ASSUMPTIONS FLTE'!$H20</f>
        <v>0</v>
      </c>
      <c r="AZ33" s="78">
        <f ca="1">('SUBSCRIBER BASE FLTE'!AZ48*(100%-'DEVICE ASSUMPTIONS FLTE'!$F20))*'DEVICE ASSUMPTIONS FLTE'!$H20</f>
        <v>0</v>
      </c>
      <c r="BA33" s="78">
        <f ca="1">('SUBSCRIBER BASE FLTE'!BA48*(100%-'DEVICE ASSUMPTIONS FLTE'!$F20))*'DEVICE ASSUMPTIONS FLTE'!$H20</f>
        <v>0</v>
      </c>
      <c r="BB33" s="78">
        <f ca="1">('SUBSCRIBER BASE FLTE'!BB48*(100%-'DEVICE ASSUMPTIONS FLTE'!$F20))*'DEVICE ASSUMPTIONS FLTE'!$H20</f>
        <v>0</v>
      </c>
      <c r="BC33" s="78">
        <f ca="1">('SUBSCRIBER BASE FLTE'!BC48*(100%-'DEVICE ASSUMPTIONS FLTE'!$F20))*'DEVICE ASSUMPTIONS FLTE'!$H20</f>
        <v>0</v>
      </c>
      <c r="BD33" s="78">
        <f ca="1">('SUBSCRIBER BASE FLTE'!BD48*(100%-'DEVICE ASSUMPTIONS FLTE'!$F20))*'DEVICE ASSUMPTIONS FLTE'!$H20</f>
        <v>0</v>
      </c>
      <c r="BE33" s="78">
        <f ca="1">('SUBSCRIBER BASE FLTE'!BE48*(100%-'DEVICE ASSUMPTIONS FLTE'!$F20))*'DEVICE ASSUMPTIONS FLTE'!$H20</f>
        <v>0</v>
      </c>
      <c r="BF33" s="78">
        <f ca="1">('SUBSCRIBER BASE FLTE'!BF48*(100%-'DEVICE ASSUMPTIONS FLTE'!$F20))*'DEVICE ASSUMPTIONS FLTE'!$H20</f>
        <v>0</v>
      </c>
      <c r="BG33" s="78">
        <f ca="1">('SUBSCRIBER BASE FLTE'!BG48*(100%-'DEVICE ASSUMPTIONS FLTE'!$F20))*'DEVICE ASSUMPTIONS FLTE'!$H20</f>
        <v>0</v>
      </c>
      <c r="BH33" s="78">
        <f ca="1">('SUBSCRIBER BASE FLTE'!BH48*(100%-'DEVICE ASSUMPTIONS FLTE'!$F20))*'DEVICE ASSUMPTIONS FLTE'!$H20</f>
        <v>0</v>
      </c>
      <c r="BI33" s="78">
        <f ca="1">('SUBSCRIBER BASE FLTE'!BI48*(100%-'DEVICE ASSUMPTIONS FLTE'!$F20))*'DEVICE ASSUMPTIONS FLTE'!$H20</f>
        <v>0</v>
      </c>
      <c r="BJ33" s="78">
        <f ca="1">('SUBSCRIBER BASE FLTE'!BJ48*(100%-'DEVICE ASSUMPTIONS FLTE'!$F20))*'DEVICE ASSUMPTIONS FLTE'!$H20</f>
        <v>0</v>
      </c>
      <c r="BK33" s="78">
        <f ca="1">('SUBSCRIBER BASE FLTE'!BK48*(100%-'DEVICE ASSUMPTIONS FLTE'!$F20))*'DEVICE ASSUMPTIONS FLTE'!$H20</f>
        <v>0</v>
      </c>
      <c r="BL33" s="78">
        <f ca="1">('SUBSCRIBER BASE FLTE'!BL48*(100%-'DEVICE ASSUMPTIONS FLTE'!$F20))*'DEVICE ASSUMPTIONS FLTE'!$H20</f>
        <v>0</v>
      </c>
      <c r="BM33" s="78">
        <f ca="1">('SUBSCRIBER BASE FLTE'!BM48*(100%-'DEVICE ASSUMPTIONS FLTE'!$F20))*'DEVICE ASSUMPTIONS FLTE'!$H20</f>
        <v>0</v>
      </c>
      <c r="BN33" s="78">
        <f ca="1">('SUBSCRIBER BASE FLTE'!BN48*(100%-'DEVICE ASSUMPTIONS FLTE'!$F20))*'DEVICE ASSUMPTIONS FLTE'!$H20</f>
        <v>0</v>
      </c>
      <c r="BO33" s="78">
        <f ca="1">('SUBSCRIBER BASE FLTE'!BO48*(100%-'DEVICE ASSUMPTIONS FLTE'!$F20))*'DEVICE ASSUMPTIONS FLTE'!$H20</f>
        <v>0</v>
      </c>
      <c r="BP33" s="78">
        <f ca="1">('SUBSCRIBER BASE FLTE'!BP48*(100%-'DEVICE ASSUMPTIONS FLTE'!$F20))*'DEVICE ASSUMPTIONS FLTE'!$H20</f>
        <v>0</v>
      </c>
      <c r="BQ33" s="78">
        <f ca="1">('SUBSCRIBER BASE FLTE'!BQ48*(100%-'DEVICE ASSUMPTIONS FLTE'!$F20))*'DEVICE ASSUMPTIONS FLTE'!$H20</f>
        <v>0</v>
      </c>
      <c r="BR33" s="78">
        <f ca="1">('SUBSCRIBER BASE FLTE'!BR48*(100%-'DEVICE ASSUMPTIONS FLTE'!$F20))*'DEVICE ASSUMPTIONS FLTE'!$H20</f>
        <v>0</v>
      </c>
    </row>
    <row r="34" spans="2:70" ht="25" customHeight="1" outlineLevel="1">
      <c r="B34" s="168" t="str">
        <f>B46</f>
        <v>FLTE 100GB</v>
      </c>
      <c r="C34" s="78">
        <f>('SUBSCRIBER BASE FLTE'!C49*(100%-'DEVICE ASSUMPTIONS FLTE'!$F21))*'DEVICE ASSUMPTIONS FLTE'!$H21</f>
        <v>0</v>
      </c>
      <c r="D34" s="78">
        <f>('SUBSCRIBER BASE FLTE'!D49*(100%-'DEVICE ASSUMPTIONS FLTE'!$F21))*'DEVICE ASSUMPTIONS FLTE'!$H21</f>
        <v>0</v>
      </c>
      <c r="E34" s="78">
        <f>('SUBSCRIBER BASE FLTE'!E49*(100%-'DEVICE ASSUMPTIONS FLTE'!$F21))*'DEVICE ASSUMPTIONS FLTE'!$H21</f>
        <v>0</v>
      </c>
      <c r="F34" s="78">
        <f>('SUBSCRIBER BASE FLTE'!F49*(100%-'DEVICE ASSUMPTIONS FLTE'!$F21))*'DEVICE ASSUMPTIONS FLTE'!$H21</f>
        <v>0</v>
      </c>
      <c r="G34" s="78">
        <f>('SUBSCRIBER BASE FLTE'!G49*(100%-'DEVICE ASSUMPTIONS FLTE'!$F21))*'DEVICE ASSUMPTIONS FLTE'!$H21</f>
        <v>0</v>
      </c>
      <c r="H34" s="78">
        <f>('SUBSCRIBER BASE FLTE'!H49*(100%-'DEVICE ASSUMPTIONS FLTE'!$F21))*'DEVICE ASSUMPTIONS FLTE'!$H21</f>
        <v>0</v>
      </c>
      <c r="I34" s="78">
        <f>('SUBSCRIBER BASE FLTE'!I49*(100%-'DEVICE ASSUMPTIONS FLTE'!$F21))*'DEVICE ASSUMPTIONS FLTE'!$H21</f>
        <v>0</v>
      </c>
      <c r="J34" s="78">
        <f>('SUBSCRIBER BASE FLTE'!J49*(100%-'DEVICE ASSUMPTIONS FLTE'!$F21))*'DEVICE ASSUMPTIONS FLTE'!$H21</f>
        <v>0</v>
      </c>
      <c r="K34" s="78">
        <f ca="1">('SUBSCRIBER BASE FLTE'!K49*(100%-'DEVICE ASSUMPTIONS FLTE'!$F21))*'DEVICE ASSUMPTIONS FLTE'!$H21</f>
        <v>0</v>
      </c>
      <c r="L34" s="78">
        <f ca="1">('SUBSCRIBER BASE FLTE'!L49*(100%-'DEVICE ASSUMPTIONS FLTE'!$F21))*'DEVICE ASSUMPTIONS FLTE'!$H21</f>
        <v>0</v>
      </c>
      <c r="M34" s="78">
        <f ca="1">('SUBSCRIBER BASE FLTE'!M49*(100%-'DEVICE ASSUMPTIONS FLTE'!$F21))*'DEVICE ASSUMPTIONS FLTE'!$H21</f>
        <v>0</v>
      </c>
      <c r="N34" s="78">
        <f ca="1">('SUBSCRIBER BASE FLTE'!N49*(100%-'DEVICE ASSUMPTIONS FLTE'!$F21))*'DEVICE ASSUMPTIONS FLTE'!$H21</f>
        <v>0</v>
      </c>
      <c r="O34" s="78">
        <f ca="1">('SUBSCRIBER BASE FLTE'!O49*(100%-'DEVICE ASSUMPTIONS FLTE'!$F21))*'DEVICE ASSUMPTIONS FLTE'!$H21</f>
        <v>0</v>
      </c>
      <c r="P34" s="78">
        <f ca="1">('SUBSCRIBER BASE FLTE'!P49*(100%-'DEVICE ASSUMPTIONS FLTE'!$F21))*'DEVICE ASSUMPTIONS FLTE'!$H21</f>
        <v>0</v>
      </c>
      <c r="Q34" s="78">
        <f ca="1">('SUBSCRIBER BASE FLTE'!Q49*(100%-'DEVICE ASSUMPTIONS FLTE'!$F21))*'DEVICE ASSUMPTIONS FLTE'!$H21</f>
        <v>0</v>
      </c>
      <c r="R34" s="78">
        <f ca="1">('SUBSCRIBER BASE FLTE'!R49*(100%-'DEVICE ASSUMPTIONS FLTE'!$F21))*'DEVICE ASSUMPTIONS FLTE'!$H21</f>
        <v>0</v>
      </c>
      <c r="S34" s="78">
        <f ca="1">('SUBSCRIBER BASE FLTE'!S49*(100%-'DEVICE ASSUMPTIONS FLTE'!$F21))*'DEVICE ASSUMPTIONS FLTE'!$H21</f>
        <v>0</v>
      </c>
      <c r="T34" s="78">
        <f ca="1">('SUBSCRIBER BASE FLTE'!T49*(100%-'DEVICE ASSUMPTIONS FLTE'!$F21))*'DEVICE ASSUMPTIONS FLTE'!$H21</f>
        <v>0</v>
      </c>
      <c r="U34" s="78">
        <f ca="1">('SUBSCRIBER BASE FLTE'!U49*(100%-'DEVICE ASSUMPTIONS FLTE'!$F21))*'DEVICE ASSUMPTIONS FLTE'!$H21</f>
        <v>0</v>
      </c>
      <c r="V34" s="78">
        <f ca="1">('SUBSCRIBER BASE FLTE'!V49*(100%-'DEVICE ASSUMPTIONS FLTE'!$F21))*'DEVICE ASSUMPTIONS FLTE'!$H21</f>
        <v>0</v>
      </c>
      <c r="W34" s="78">
        <f ca="1">('SUBSCRIBER BASE FLTE'!W49*(100%-'DEVICE ASSUMPTIONS FLTE'!$F21))*'DEVICE ASSUMPTIONS FLTE'!$H21</f>
        <v>0</v>
      </c>
      <c r="X34" s="78">
        <f ca="1">('SUBSCRIBER BASE FLTE'!X49*(100%-'DEVICE ASSUMPTIONS FLTE'!$F21))*'DEVICE ASSUMPTIONS FLTE'!$H21</f>
        <v>0</v>
      </c>
      <c r="Y34" s="78">
        <f ca="1">('SUBSCRIBER BASE FLTE'!Y49*(100%-'DEVICE ASSUMPTIONS FLTE'!$F21))*'DEVICE ASSUMPTIONS FLTE'!$H21</f>
        <v>0</v>
      </c>
      <c r="Z34" s="78">
        <f ca="1">('SUBSCRIBER BASE FLTE'!Z49*(100%-'DEVICE ASSUMPTIONS FLTE'!$F21))*'DEVICE ASSUMPTIONS FLTE'!$H21</f>
        <v>0</v>
      </c>
      <c r="AA34" s="78">
        <f ca="1">('SUBSCRIBER BASE FLTE'!AA49*(100%-'DEVICE ASSUMPTIONS FLTE'!$F21))*'DEVICE ASSUMPTIONS FLTE'!$H21</f>
        <v>0</v>
      </c>
      <c r="AB34" s="78">
        <f ca="1">('SUBSCRIBER BASE FLTE'!AB49*(100%-'DEVICE ASSUMPTIONS FLTE'!$F21))*'DEVICE ASSUMPTIONS FLTE'!$H21</f>
        <v>0</v>
      </c>
      <c r="AC34" s="78">
        <f ca="1">('SUBSCRIBER BASE FLTE'!AC49*(100%-'DEVICE ASSUMPTIONS FLTE'!$F21))*'DEVICE ASSUMPTIONS FLTE'!$H21</f>
        <v>0</v>
      </c>
      <c r="AD34" s="78">
        <f ca="1">('SUBSCRIBER BASE FLTE'!AD49*(100%-'DEVICE ASSUMPTIONS FLTE'!$F21))*'DEVICE ASSUMPTIONS FLTE'!$H21</f>
        <v>0</v>
      </c>
      <c r="AE34" s="78">
        <f ca="1">('SUBSCRIBER BASE FLTE'!AE49*(100%-'DEVICE ASSUMPTIONS FLTE'!$F21))*'DEVICE ASSUMPTIONS FLTE'!$H21</f>
        <v>0</v>
      </c>
      <c r="AF34" s="78">
        <f ca="1">('SUBSCRIBER BASE FLTE'!AF49*(100%-'DEVICE ASSUMPTIONS FLTE'!$F21))*'DEVICE ASSUMPTIONS FLTE'!$H21</f>
        <v>0</v>
      </c>
      <c r="AG34" s="78">
        <f ca="1">('SUBSCRIBER BASE FLTE'!AG49*(100%-'DEVICE ASSUMPTIONS FLTE'!$F21))*'DEVICE ASSUMPTIONS FLTE'!$H21</f>
        <v>0</v>
      </c>
      <c r="AH34" s="78">
        <f ca="1">('SUBSCRIBER BASE FLTE'!AH49*(100%-'DEVICE ASSUMPTIONS FLTE'!$F21))*'DEVICE ASSUMPTIONS FLTE'!$H21</f>
        <v>0</v>
      </c>
      <c r="AI34" s="78">
        <f ca="1">('SUBSCRIBER BASE FLTE'!AI49*(100%-'DEVICE ASSUMPTIONS FLTE'!$F21))*'DEVICE ASSUMPTIONS FLTE'!$H21</f>
        <v>0</v>
      </c>
      <c r="AJ34" s="78">
        <f ca="1">('SUBSCRIBER BASE FLTE'!AJ49*(100%-'DEVICE ASSUMPTIONS FLTE'!$F21))*'DEVICE ASSUMPTIONS FLTE'!$H21</f>
        <v>0</v>
      </c>
      <c r="AK34" s="78">
        <f ca="1">('SUBSCRIBER BASE FLTE'!AK49*(100%-'DEVICE ASSUMPTIONS FLTE'!$F21))*'DEVICE ASSUMPTIONS FLTE'!$H21</f>
        <v>0</v>
      </c>
      <c r="AL34" s="78">
        <f ca="1">('SUBSCRIBER BASE FLTE'!AL49*(100%-'DEVICE ASSUMPTIONS FLTE'!$F21))*'DEVICE ASSUMPTIONS FLTE'!$H21</f>
        <v>0</v>
      </c>
      <c r="AM34" s="78">
        <f ca="1">('SUBSCRIBER BASE FLTE'!AM49*(100%-'DEVICE ASSUMPTIONS FLTE'!$F21))*'DEVICE ASSUMPTIONS FLTE'!$H21</f>
        <v>0</v>
      </c>
      <c r="AN34" s="78">
        <f ca="1">('SUBSCRIBER BASE FLTE'!AN49*(100%-'DEVICE ASSUMPTIONS FLTE'!$F21))*'DEVICE ASSUMPTIONS FLTE'!$H21</f>
        <v>0</v>
      </c>
      <c r="AO34" s="78">
        <f ca="1">('SUBSCRIBER BASE FLTE'!AO49*(100%-'DEVICE ASSUMPTIONS FLTE'!$F21))*'DEVICE ASSUMPTIONS FLTE'!$H21</f>
        <v>0</v>
      </c>
      <c r="AP34" s="78">
        <f ca="1">('SUBSCRIBER BASE FLTE'!AP49*(100%-'DEVICE ASSUMPTIONS FLTE'!$F21))*'DEVICE ASSUMPTIONS FLTE'!$H21</f>
        <v>0</v>
      </c>
      <c r="AQ34" s="78">
        <f ca="1">('SUBSCRIBER BASE FLTE'!AQ49*(100%-'DEVICE ASSUMPTIONS FLTE'!$F21))*'DEVICE ASSUMPTIONS FLTE'!$H21</f>
        <v>0</v>
      </c>
      <c r="AR34" s="78">
        <f ca="1">('SUBSCRIBER BASE FLTE'!AR49*(100%-'DEVICE ASSUMPTIONS FLTE'!$F21))*'DEVICE ASSUMPTIONS FLTE'!$H21</f>
        <v>0</v>
      </c>
      <c r="AS34" s="78">
        <f ca="1">('SUBSCRIBER BASE FLTE'!AS49*(100%-'DEVICE ASSUMPTIONS FLTE'!$F21))*'DEVICE ASSUMPTIONS FLTE'!$H21</f>
        <v>0</v>
      </c>
      <c r="AT34" s="78">
        <f ca="1">('SUBSCRIBER BASE FLTE'!AT49*(100%-'DEVICE ASSUMPTIONS FLTE'!$F21))*'DEVICE ASSUMPTIONS FLTE'!$H21</f>
        <v>0</v>
      </c>
      <c r="AU34" s="78">
        <f ca="1">('SUBSCRIBER BASE FLTE'!AU49*(100%-'DEVICE ASSUMPTIONS FLTE'!$F21))*'DEVICE ASSUMPTIONS FLTE'!$H21</f>
        <v>0</v>
      </c>
      <c r="AV34" s="78">
        <f ca="1">('SUBSCRIBER BASE FLTE'!AV49*(100%-'DEVICE ASSUMPTIONS FLTE'!$F21))*'DEVICE ASSUMPTIONS FLTE'!$H21</f>
        <v>0</v>
      </c>
      <c r="AW34" s="78">
        <f ca="1">('SUBSCRIBER BASE FLTE'!AW49*(100%-'DEVICE ASSUMPTIONS FLTE'!$F21))*'DEVICE ASSUMPTIONS FLTE'!$H21</f>
        <v>0</v>
      </c>
      <c r="AX34" s="78">
        <f ca="1">('SUBSCRIBER BASE FLTE'!AX49*(100%-'DEVICE ASSUMPTIONS FLTE'!$F21))*'DEVICE ASSUMPTIONS FLTE'!$H21</f>
        <v>0</v>
      </c>
      <c r="AY34" s="78">
        <f ca="1">('SUBSCRIBER BASE FLTE'!AY49*(100%-'DEVICE ASSUMPTIONS FLTE'!$F21))*'DEVICE ASSUMPTIONS FLTE'!$H21</f>
        <v>0</v>
      </c>
      <c r="AZ34" s="78">
        <f ca="1">('SUBSCRIBER BASE FLTE'!AZ49*(100%-'DEVICE ASSUMPTIONS FLTE'!$F21))*'DEVICE ASSUMPTIONS FLTE'!$H21</f>
        <v>0</v>
      </c>
      <c r="BA34" s="78">
        <f ca="1">('SUBSCRIBER BASE FLTE'!BA49*(100%-'DEVICE ASSUMPTIONS FLTE'!$F21))*'DEVICE ASSUMPTIONS FLTE'!$H21</f>
        <v>0</v>
      </c>
      <c r="BB34" s="78">
        <f ca="1">('SUBSCRIBER BASE FLTE'!BB49*(100%-'DEVICE ASSUMPTIONS FLTE'!$F21))*'DEVICE ASSUMPTIONS FLTE'!$H21</f>
        <v>0</v>
      </c>
      <c r="BC34" s="78">
        <f ca="1">('SUBSCRIBER BASE FLTE'!BC49*(100%-'DEVICE ASSUMPTIONS FLTE'!$F21))*'DEVICE ASSUMPTIONS FLTE'!$H21</f>
        <v>0</v>
      </c>
      <c r="BD34" s="78">
        <f ca="1">('SUBSCRIBER BASE FLTE'!BD49*(100%-'DEVICE ASSUMPTIONS FLTE'!$F21))*'DEVICE ASSUMPTIONS FLTE'!$H21</f>
        <v>0</v>
      </c>
      <c r="BE34" s="78">
        <f ca="1">('SUBSCRIBER BASE FLTE'!BE49*(100%-'DEVICE ASSUMPTIONS FLTE'!$F21))*'DEVICE ASSUMPTIONS FLTE'!$H21</f>
        <v>0</v>
      </c>
      <c r="BF34" s="78">
        <f ca="1">('SUBSCRIBER BASE FLTE'!BF49*(100%-'DEVICE ASSUMPTIONS FLTE'!$F21))*'DEVICE ASSUMPTIONS FLTE'!$H21</f>
        <v>0</v>
      </c>
      <c r="BG34" s="78">
        <f ca="1">('SUBSCRIBER BASE FLTE'!BG49*(100%-'DEVICE ASSUMPTIONS FLTE'!$F21))*'DEVICE ASSUMPTIONS FLTE'!$H21</f>
        <v>0</v>
      </c>
      <c r="BH34" s="78">
        <f ca="1">('SUBSCRIBER BASE FLTE'!BH49*(100%-'DEVICE ASSUMPTIONS FLTE'!$F21))*'DEVICE ASSUMPTIONS FLTE'!$H21</f>
        <v>0</v>
      </c>
      <c r="BI34" s="78">
        <f ca="1">('SUBSCRIBER BASE FLTE'!BI49*(100%-'DEVICE ASSUMPTIONS FLTE'!$F21))*'DEVICE ASSUMPTIONS FLTE'!$H21</f>
        <v>0</v>
      </c>
      <c r="BJ34" s="78">
        <f ca="1">('SUBSCRIBER BASE FLTE'!BJ49*(100%-'DEVICE ASSUMPTIONS FLTE'!$F21))*'DEVICE ASSUMPTIONS FLTE'!$H21</f>
        <v>0</v>
      </c>
      <c r="BK34" s="78">
        <f ca="1">('SUBSCRIBER BASE FLTE'!BK49*(100%-'DEVICE ASSUMPTIONS FLTE'!$F21))*'DEVICE ASSUMPTIONS FLTE'!$H21</f>
        <v>0</v>
      </c>
      <c r="BL34" s="78">
        <f ca="1">('SUBSCRIBER BASE FLTE'!BL49*(100%-'DEVICE ASSUMPTIONS FLTE'!$F21))*'DEVICE ASSUMPTIONS FLTE'!$H21</f>
        <v>0</v>
      </c>
      <c r="BM34" s="78">
        <f ca="1">('SUBSCRIBER BASE FLTE'!BM49*(100%-'DEVICE ASSUMPTIONS FLTE'!$F21))*'DEVICE ASSUMPTIONS FLTE'!$H21</f>
        <v>0</v>
      </c>
      <c r="BN34" s="78">
        <f ca="1">('SUBSCRIBER BASE FLTE'!BN49*(100%-'DEVICE ASSUMPTIONS FLTE'!$F21))*'DEVICE ASSUMPTIONS FLTE'!$H21</f>
        <v>0</v>
      </c>
      <c r="BO34" s="78">
        <f ca="1">('SUBSCRIBER BASE FLTE'!BO49*(100%-'DEVICE ASSUMPTIONS FLTE'!$F21))*'DEVICE ASSUMPTIONS FLTE'!$H21</f>
        <v>0</v>
      </c>
      <c r="BP34" s="78">
        <f ca="1">('SUBSCRIBER BASE FLTE'!BP49*(100%-'DEVICE ASSUMPTIONS FLTE'!$F21))*'DEVICE ASSUMPTIONS FLTE'!$H21</f>
        <v>0</v>
      </c>
      <c r="BQ34" s="78">
        <f ca="1">('SUBSCRIBER BASE FLTE'!BQ49*(100%-'DEVICE ASSUMPTIONS FLTE'!$F21))*'DEVICE ASSUMPTIONS FLTE'!$H21</f>
        <v>0</v>
      </c>
      <c r="BR34" s="78">
        <f ca="1">('SUBSCRIBER BASE FLTE'!BR49*(100%-'DEVICE ASSUMPTIONS FLTE'!$F21))*'DEVICE ASSUMPTIONS FLTE'!$H21</f>
        <v>0</v>
      </c>
    </row>
    <row r="35" spans="2:70" ht="25" customHeight="1" outlineLevel="1">
      <c r="B35" s="168" t="str">
        <f>B47</f>
        <v>FLTE 200GB</v>
      </c>
      <c r="C35" s="78">
        <f>('SUBSCRIBER BASE FLTE'!C50*(100%-'DEVICE ASSUMPTIONS FLTE'!$F22))*'DEVICE ASSUMPTIONS FLTE'!$H22</f>
        <v>0</v>
      </c>
      <c r="D35" s="78">
        <f>('SUBSCRIBER BASE FLTE'!D50*(100%-'DEVICE ASSUMPTIONS FLTE'!$F22))*'DEVICE ASSUMPTIONS FLTE'!$H22</f>
        <v>0</v>
      </c>
      <c r="E35" s="78">
        <f>('SUBSCRIBER BASE FLTE'!E50*(100%-'DEVICE ASSUMPTIONS FLTE'!$F22))*'DEVICE ASSUMPTIONS FLTE'!$H22</f>
        <v>0</v>
      </c>
      <c r="F35" s="78">
        <f>('SUBSCRIBER BASE FLTE'!F50*(100%-'DEVICE ASSUMPTIONS FLTE'!$F22))*'DEVICE ASSUMPTIONS FLTE'!$H22</f>
        <v>0</v>
      </c>
      <c r="G35" s="78">
        <f>('SUBSCRIBER BASE FLTE'!G50*(100%-'DEVICE ASSUMPTIONS FLTE'!$F22))*'DEVICE ASSUMPTIONS FLTE'!$H22</f>
        <v>0</v>
      </c>
      <c r="H35" s="78">
        <f>('SUBSCRIBER BASE FLTE'!H50*(100%-'DEVICE ASSUMPTIONS FLTE'!$F22))*'DEVICE ASSUMPTIONS FLTE'!$H22</f>
        <v>0</v>
      </c>
      <c r="I35" s="78">
        <f>('SUBSCRIBER BASE FLTE'!I50*(100%-'DEVICE ASSUMPTIONS FLTE'!$F22))*'DEVICE ASSUMPTIONS FLTE'!$H22</f>
        <v>0</v>
      </c>
      <c r="J35" s="78">
        <f>('SUBSCRIBER BASE FLTE'!J50*(100%-'DEVICE ASSUMPTIONS FLTE'!$F22))*'DEVICE ASSUMPTIONS FLTE'!$H22</f>
        <v>0</v>
      </c>
      <c r="K35" s="78">
        <f ca="1">('SUBSCRIBER BASE FLTE'!K50*(100%-'DEVICE ASSUMPTIONS FLTE'!$F22))*'DEVICE ASSUMPTIONS FLTE'!$H22</f>
        <v>0</v>
      </c>
      <c r="L35" s="78">
        <f ca="1">('SUBSCRIBER BASE FLTE'!L50*(100%-'DEVICE ASSUMPTIONS FLTE'!$F22))*'DEVICE ASSUMPTIONS FLTE'!$H22</f>
        <v>0</v>
      </c>
      <c r="M35" s="78">
        <f ca="1">('SUBSCRIBER BASE FLTE'!M50*(100%-'DEVICE ASSUMPTIONS FLTE'!$F22))*'DEVICE ASSUMPTIONS FLTE'!$H22</f>
        <v>0</v>
      </c>
      <c r="N35" s="78">
        <f ca="1">('SUBSCRIBER BASE FLTE'!N50*(100%-'DEVICE ASSUMPTIONS FLTE'!$F22))*'DEVICE ASSUMPTIONS FLTE'!$H22</f>
        <v>0</v>
      </c>
      <c r="O35" s="78">
        <f ca="1">('SUBSCRIBER BASE FLTE'!O50*(100%-'DEVICE ASSUMPTIONS FLTE'!$F22))*'DEVICE ASSUMPTIONS FLTE'!$H22</f>
        <v>0</v>
      </c>
      <c r="P35" s="78">
        <f ca="1">('SUBSCRIBER BASE FLTE'!P50*(100%-'DEVICE ASSUMPTIONS FLTE'!$F22))*'DEVICE ASSUMPTIONS FLTE'!$H22</f>
        <v>0</v>
      </c>
      <c r="Q35" s="78">
        <f ca="1">('SUBSCRIBER BASE FLTE'!Q50*(100%-'DEVICE ASSUMPTIONS FLTE'!$F22))*'DEVICE ASSUMPTIONS FLTE'!$H22</f>
        <v>0</v>
      </c>
      <c r="R35" s="78">
        <f ca="1">('SUBSCRIBER BASE FLTE'!R50*(100%-'DEVICE ASSUMPTIONS FLTE'!$F22))*'DEVICE ASSUMPTIONS FLTE'!$H22</f>
        <v>0</v>
      </c>
      <c r="S35" s="78">
        <f ca="1">('SUBSCRIBER BASE FLTE'!S50*(100%-'DEVICE ASSUMPTIONS FLTE'!$F22))*'DEVICE ASSUMPTIONS FLTE'!$H22</f>
        <v>0</v>
      </c>
      <c r="T35" s="78">
        <f ca="1">('SUBSCRIBER BASE FLTE'!T50*(100%-'DEVICE ASSUMPTIONS FLTE'!$F22))*'DEVICE ASSUMPTIONS FLTE'!$H22</f>
        <v>0</v>
      </c>
      <c r="U35" s="78">
        <f ca="1">('SUBSCRIBER BASE FLTE'!U50*(100%-'DEVICE ASSUMPTIONS FLTE'!$F22))*'DEVICE ASSUMPTIONS FLTE'!$H22</f>
        <v>0</v>
      </c>
      <c r="V35" s="78">
        <f ca="1">('SUBSCRIBER BASE FLTE'!V50*(100%-'DEVICE ASSUMPTIONS FLTE'!$F22))*'DEVICE ASSUMPTIONS FLTE'!$H22</f>
        <v>0</v>
      </c>
      <c r="W35" s="78">
        <f ca="1">('SUBSCRIBER BASE FLTE'!W50*(100%-'DEVICE ASSUMPTIONS FLTE'!$F22))*'DEVICE ASSUMPTIONS FLTE'!$H22</f>
        <v>0</v>
      </c>
      <c r="X35" s="78">
        <f ca="1">('SUBSCRIBER BASE FLTE'!X50*(100%-'DEVICE ASSUMPTIONS FLTE'!$F22))*'DEVICE ASSUMPTIONS FLTE'!$H22</f>
        <v>0</v>
      </c>
      <c r="Y35" s="78">
        <f ca="1">('SUBSCRIBER BASE FLTE'!Y50*(100%-'DEVICE ASSUMPTIONS FLTE'!$F22))*'DEVICE ASSUMPTIONS FLTE'!$H22</f>
        <v>0</v>
      </c>
      <c r="Z35" s="78">
        <f ca="1">('SUBSCRIBER BASE FLTE'!Z50*(100%-'DEVICE ASSUMPTIONS FLTE'!$F22))*'DEVICE ASSUMPTIONS FLTE'!$H22</f>
        <v>0</v>
      </c>
      <c r="AA35" s="78">
        <f ca="1">('SUBSCRIBER BASE FLTE'!AA50*(100%-'DEVICE ASSUMPTIONS FLTE'!$F22))*'DEVICE ASSUMPTIONS FLTE'!$H22</f>
        <v>0</v>
      </c>
      <c r="AB35" s="78">
        <f ca="1">('SUBSCRIBER BASE FLTE'!AB50*(100%-'DEVICE ASSUMPTIONS FLTE'!$F22))*'DEVICE ASSUMPTIONS FLTE'!$H22</f>
        <v>0</v>
      </c>
      <c r="AC35" s="78">
        <f ca="1">('SUBSCRIBER BASE FLTE'!AC50*(100%-'DEVICE ASSUMPTIONS FLTE'!$F22))*'DEVICE ASSUMPTIONS FLTE'!$H22</f>
        <v>0</v>
      </c>
      <c r="AD35" s="78">
        <f ca="1">('SUBSCRIBER BASE FLTE'!AD50*(100%-'DEVICE ASSUMPTIONS FLTE'!$F22))*'DEVICE ASSUMPTIONS FLTE'!$H22</f>
        <v>0</v>
      </c>
      <c r="AE35" s="78">
        <f ca="1">('SUBSCRIBER BASE FLTE'!AE50*(100%-'DEVICE ASSUMPTIONS FLTE'!$F22))*'DEVICE ASSUMPTIONS FLTE'!$H22</f>
        <v>0</v>
      </c>
      <c r="AF35" s="78">
        <f ca="1">('SUBSCRIBER BASE FLTE'!AF50*(100%-'DEVICE ASSUMPTIONS FLTE'!$F22))*'DEVICE ASSUMPTIONS FLTE'!$H22</f>
        <v>0</v>
      </c>
      <c r="AG35" s="78">
        <f ca="1">('SUBSCRIBER BASE FLTE'!AG50*(100%-'DEVICE ASSUMPTIONS FLTE'!$F22))*'DEVICE ASSUMPTIONS FLTE'!$H22</f>
        <v>0</v>
      </c>
      <c r="AH35" s="78">
        <f ca="1">('SUBSCRIBER BASE FLTE'!AH50*(100%-'DEVICE ASSUMPTIONS FLTE'!$F22))*'DEVICE ASSUMPTIONS FLTE'!$H22</f>
        <v>0</v>
      </c>
      <c r="AI35" s="78">
        <f ca="1">('SUBSCRIBER BASE FLTE'!AI50*(100%-'DEVICE ASSUMPTIONS FLTE'!$F22))*'DEVICE ASSUMPTIONS FLTE'!$H22</f>
        <v>0</v>
      </c>
      <c r="AJ35" s="78">
        <f ca="1">('SUBSCRIBER BASE FLTE'!AJ50*(100%-'DEVICE ASSUMPTIONS FLTE'!$F22))*'DEVICE ASSUMPTIONS FLTE'!$H22</f>
        <v>0</v>
      </c>
      <c r="AK35" s="78">
        <f ca="1">('SUBSCRIBER BASE FLTE'!AK50*(100%-'DEVICE ASSUMPTIONS FLTE'!$F22))*'DEVICE ASSUMPTIONS FLTE'!$H22</f>
        <v>0</v>
      </c>
      <c r="AL35" s="78">
        <f ca="1">('SUBSCRIBER BASE FLTE'!AL50*(100%-'DEVICE ASSUMPTIONS FLTE'!$F22))*'DEVICE ASSUMPTIONS FLTE'!$H22</f>
        <v>0</v>
      </c>
      <c r="AM35" s="78">
        <f ca="1">('SUBSCRIBER BASE FLTE'!AM50*(100%-'DEVICE ASSUMPTIONS FLTE'!$F22))*'DEVICE ASSUMPTIONS FLTE'!$H22</f>
        <v>0</v>
      </c>
      <c r="AN35" s="78">
        <f ca="1">('SUBSCRIBER BASE FLTE'!AN50*(100%-'DEVICE ASSUMPTIONS FLTE'!$F22))*'DEVICE ASSUMPTIONS FLTE'!$H22</f>
        <v>0</v>
      </c>
      <c r="AO35" s="78">
        <f ca="1">('SUBSCRIBER BASE FLTE'!AO50*(100%-'DEVICE ASSUMPTIONS FLTE'!$F22))*'DEVICE ASSUMPTIONS FLTE'!$H22</f>
        <v>0</v>
      </c>
      <c r="AP35" s="78">
        <f ca="1">('SUBSCRIBER BASE FLTE'!AP50*(100%-'DEVICE ASSUMPTIONS FLTE'!$F22))*'DEVICE ASSUMPTIONS FLTE'!$H22</f>
        <v>0</v>
      </c>
      <c r="AQ35" s="78">
        <f ca="1">('SUBSCRIBER BASE FLTE'!AQ50*(100%-'DEVICE ASSUMPTIONS FLTE'!$F22))*'DEVICE ASSUMPTIONS FLTE'!$H22</f>
        <v>0</v>
      </c>
      <c r="AR35" s="78">
        <f ca="1">('SUBSCRIBER BASE FLTE'!AR50*(100%-'DEVICE ASSUMPTIONS FLTE'!$F22))*'DEVICE ASSUMPTIONS FLTE'!$H22</f>
        <v>0</v>
      </c>
      <c r="AS35" s="78">
        <f ca="1">('SUBSCRIBER BASE FLTE'!AS50*(100%-'DEVICE ASSUMPTIONS FLTE'!$F22))*'DEVICE ASSUMPTIONS FLTE'!$H22</f>
        <v>0</v>
      </c>
      <c r="AT35" s="78">
        <f ca="1">('SUBSCRIBER BASE FLTE'!AT50*(100%-'DEVICE ASSUMPTIONS FLTE'!$F22))*'DEVICE ASSUMPTIONS FLTE'!$H22</f>
        <v>0</v>
      </c>
      <c r="AU35" s="78">
        <f ca="1">('SUBSCRIBER BASE FLTE'!AU50*(100%-'DEVICE ASSUMPTIONS FLTE'!$F22))*'DEVICE ASSUMPTIONS FLTE'!$H22</f>
        <v>0</v>
      </c>
      <c r="AV35" s="78">
        <f ca="1">('SUBSCRIBER BASE FLTE'!AV50*(100%-'DEVICE ASSUMPTIONS FLTE'!$F22))*'DEVICE ASSUMPTIONS FLTE'!$H22</f>
        <v>0</v>
      </c>
      <c r="AW35" s="78">
        <f ca="1">('SUBSCRIBER BASE FLTE'!AW50*(100%-'DEVICE ASSUMPTIONS FLTE'!$F22))*'DEVICE ASSUMPTIONS FLTE'!$H22</f>
        <v>0</v>
      </c>
      <c r="AX35" s="78">
        <f ca="1">('SUBSCRIBER BASE FLTE'!AX50*(100%-'DEVICE ASSUMPTIONS FLTE'!$F22))*'DEVICE ASSUMPTIONS FLTE'!$H22</f>
        <v>0</v>
      </c>
      <c r="AY35" s="78">
        <f ca="1">('SUBSCRIBER BASE FLTE'!AY50*(100%-'DEVICE ASSUMPTIONS FLTE'!$F22))*'DEVICE ASSUMPTIONS FLTE'!$H22</f>
        <v>0</v>
      </c>
      <c r="AZ35" s="78">
        <f ca="1">('SUBSCRIBER BASE FLTE'!AZ50*(100%-'DEVICE ASSUMPTIONS FLTE'!$F22))*'DEVICE ASSUMPTIONS FLTE'!$H22</f>
        <v>0</v>
      </c>
      <c r="BA35" s="78">
        <f ca="1">('SUBSCRIBER BASE FLTE'!BA50*(100%-'DEVICE ASSUMPTIONS FLTE'!$F22))*'DEVICE ASSUMPTIONS FLTE'!$H22</f>
        <v>0</v>
      </c>
      <c r="BB35" s="78">
        <f ca="1">('SUBSCRIBER BASE FLTE'!BB50*(100%-'DEVICE ASSUMPTIONS FLTE'!$F22))*'DEVICE ASSUMPTIONS FLTE'!$H22</f>
        <v>0</v>
      </c>
      <c r="BC35" s="78">
        <f ca="1">('SUBSCRIBER BASE FLTE'!BC50*(100%-'DEVICE ASSUMPTIONS FLTE'!$F22))*'DEVICE ASSUMPTIONS FLTE'!$H22</f>
        <v>0</v>
      </c>
      <c r="BD35" s="78">
        <f ca="1">('SUBSCRIBER BASE FLTE'!BD50*(100%-'DEVICE ASSUMPTIONS FLTE'!$F22))*'DEVICE ASSUMPTIONS FLTE'!$H22</f>
        <v>0</v>
      </c>
      <c r="BE35" s="78">
        <f ca="1">('SUBSCRIBER BASE FLTE'!BE50*(100%-'DEVICE ASSUMPTIONS FLTE'!$F22))*'DEVICE ASSUMPTIONS FLTE'!$H22</f>
        <v>0</v>
      </c>
      <c r="BF35" s="78">
        <f ca="1">('SUBSCRIBER BASE FLTE'!BF50*(100%-'DEVICE ASSUMPTIONS FLTE'!$F22))*'DEVICE ASSUMPTIONS FLTE'!$H22</f>
        <v>0</v>
      </c>
      <c r="BG35" s="78">
        <f ca="1">('SUBSCRIBER BASE FLTE'!BG50*(100%-'DEVICE ASSUMPTIONS FLTE'!$F22))*'DEVICE ASSUMPTIONS FLTE'!$H22</f>
        <v>0</v>
      </c>
      <c r="BH35" s="78">
        <f ca="1">('SUBSCRIBER BASE FLTE'!BH50*(100%-'DEVICE ASSUMPTIONS FLTE'!$F22))*'DEVICE ASSUMPTIONS FLTE'!$H22</f>
        <v>0</v>
      </c>
      <c r="BI35" s="78">
        <f ca="1">('SUBSCRIBER BASE FLTE'!BI50*(100%-'DEVICE ASSUMPTIONS FLTE'!$F22))*'DEVICE ASSUMPTIONS FLTE'!$H22</f>
        <v>0</v>
      </c>
      <c r="BJ35" s="78">
        <f ca="1">('SUBSCRIBER BASE FLTE'!BJ50*(100%-'DEVICE ASSUMPTIONS FLTE'!$F22))*'DEVICE ASSUMPTIONS FLTE'!$H22</f>
        <v>0</v>
      </c>
      <c r="BK35" s="78">
        <f ca="1">('SUBSCRIBER BASE FLTE'!BK50*(100%-'DEVICE ASSUMPTIONS FLTE'!$F22))*'DEVICE ASSUMPTIONS FLTE'!$H22</f>
        <v>0</v>
      </c>
      <c r="BL35" s="78">
        <f ca="1">('SUBSCRIBER BASE FLTE'!BL50*(100%-'DEVICE ASSUMPTIONS FLTE'!$F22))*'DEVICE ASSUMPTIONS FLTE'!$H22</f>
        <v>0</v>
      </c>
      <c r="BM35" s="78">
        <f ca="1">('SUBSCRIBER BASE FLTE'!BM50*(100%-'DEVICE ASSUMPTIONS FLTE'!$F22))*'DEVICE ASSUMPTIONS FLTE'!$H22</f>
        <v>0</v>
      </c>
      <c r="BN35" s="78">
        <f ca="1">('SUBSCRIBER BASE FLTE'!BN50*(100%-'DEVICE ASSUMPTIONS FLTE'!$F22))*'DEVICE ASSUMPTIONS FLTE'!$H22</f>
        <v>0</v>
      </c>
      <c r="BO35" s="78">
        <f ca="1">('SUBSCRIBER BASE FLTE'!BO50*(100%-'DEVICE ASSUMPTIONS FLTE'!$F22))*'DEVICE ASSUMPTIONS FLTE'!$H22</f>
        <v>0</v>
      </c>
      <c r="BP35" s="78">
        <f ca="1">('SUBSCRIBER BASE FLTE'!BP50*(100%-'DEVICE ASSUMPTIONS FLTE'!$F22))*'DEVICE ASSUMPTIONS FLTE'!$H22</f>
        <v>0</v>
      </c>
      <c r="BQ35" s="78">
        <f ca="1">('SUBSCRIBER BASE FLTE'!BQ50*(100%-'DEVICE ASSUMPTIONS FLTE'!$F22))*'DEVICE ASSUMPTIONS FLTE'!$H22</f>
        <v>0</v>
      </c>
      <c r="BR35" s="78">
        <f ca="1">('SUBSCRIBER BASE FLTE'!BR50*(100%-'DEVICE ASSUMPTIONS FLTE'!$F22))*'DEVICE ASSUMPTIONS FLTE'!$H22</f>
        <v>0</v>
      </c>
    </row>
    <row r="36" spans="2:70" ht="25" customHeight="1" outlineLevel="1">
      <c r="B36" s="168" t="str">
        <f>B48</f>
        <v>FLTE 400GB</v>
      </c>
      <c r="C36" s="78">
        <f>('SUBSCRIBER BASE FLTE'!C51*(100%-'DEVICE ASSUMPTIONS FLTE'!$F23))*'DEVICE ASSUMPTIONS FLTE'!$H23</f>
        <v>0</v>
      </c>
      <c r="D36" s="78">
        <f>('SUBSCRIBER BASE FLTE'!D51*(100%-'DEVICE ASSUMPTIONS FLTE'!$F23))*'DEVICE ASSUMPTIONS FLTE'!$H23</f>
        <v>0</v>
      </c>
      <c r="E36" s="78">
        <f>('SUBSCRIBER BASE FLTE'!E51*(100%-'DEVICE ASSUMPTIONS FLTE'!$F23))*'DEVICE ASSUMPTIONS FLTE'!$H23</f>
        <v>0</v>
      </c>
      <c r="F36" s="78">
        <f>('SUBSCRIBER BASE FLTE'!F51*(100%-'DEVICE ASSUMPTIONS FLTE'!$F23))*'DEVICE ASSUMPTIONS FLTE'!$H23</f>
        <v>0</v>
      </c>
      <c r="G36" s="78">
        <f>('SUBSCRIBER BASE FLTE'!G51*(100%-'DEVICE ASSUMPTIONS FLTE'!$F23))*'DEVICE ASSUMPTIONS FLTE'!$H23</f>
        <v>0</v>
      </c>
      <c r="H36" s="78">
        <f>('SUBSCRIBER BASE FLTE'!H51*(100%-'DEVICE ASSUMPTIONS FLTE'!$F23))*'DEVICE ASSUMPTIONS FLTE'!$H23</f>
        <v>0</v>
      </c>
      <c r="I36" s="78">
        <f>('SUBSCRIBER BASE FLTE'!I51*(100%-'DEVICE ASSUMPTIONS FLTE'!$F23))*'DEVICE ASSUMPTIONS FLTE'!$H23</f>
        <v>0</v>
      </c>
      <c r="J36" s="78">
        <f>('SUBSCRIBER BASE FLTE'!J51*(100%-'DEVICE ASSUMPTIONS FLTE'!$F23))*'DEVICE ASSUMPTIONS FLTE'!$H23</f>
        <v>0</v>
      </c>
      <c r="K36" s="78">
        <f ca="1">('SUBSCRIBER BASE FLTE'!K51*(100%-'DEVICE ASSUMPTIONS FLTE'!$F23))*'DEVICE ASSUMPTIONS FLTE'!$H23</f>
        <v>0</v>
      </c>
      <c r="L36" s="78">
        <f ca="1">('SUBSCRIBER BASE FLTE'!L51*(100%-'DEVICE ASSUMPTIONS FLTE'!$F23))*'DEVICE ASSUMPTIONS FLTE'!$H23</f>
        <v>0</v>
      </c>
      <c r="M36" s="78">
        <f ca="1">('SUBSCRIBER BASE FLTE'!M51*(100%-'DEVICE ASSUMPTIONS FLTE'!$F23))*'DEVICE ASSUMPTIONS FLTE'!$H23</f>
        <v>0</v>
      </c>
      <c r="N36" s="78">
        <f ca="1">('SUBSCRIBER BASE FLTE'!N51*(100%-'DEVICE ASSUMPTIONS FLTE'!$F23))*'DEVICE ASSUMPTIONS FLTE'!$H23</f>
        <v>0</v>
      </c>
      <c r="O36" s="78">
        <f ca="1">('SUBSCRIBER BASE FLTE'!O51*(100%-'DEVICE ASSUMPTIONS FLTE'!$F23))*'DEVICE ASSUMPTIONS FLTE'!$H23</f>
        <v>0</v>
      </c>
      <c r="P36" s="78">
        <f ca="1">('SUBSCRIBER BASE FLTE'!P51*(100%-'DEVICE ASSUMPTIONS FLTE'!$F23))*'DEVICE ASSUMPTIONS FLTE'!$H23</f>
        <v>0</v>
      </c>
      <c r="Q36" s="78">
        <f ca="1">('SUBSCRIBER BASE FLTE'!Q51*(100%-'DEVICE ASSUMPTIONS FLTE'!$F23))*'DEVICE ASSUMPTIONS FLTE'!$H23</f>
        <v>0</v>
      </c>
      <c r="R36" s="78">
        <f ca="1">('SUBSCRIBER BASE FLTE'!R51*(100%-'DEVICE ASSUMPTIONS FLTE'!$F23))*'DEVICE ASSUMPTIONS FLTE'!$H23</f>
        <v>0</v>
      </c>
      <c r="S36" s="78">
        <f ca="1">('SUBSCRIBER BASE FLTE'!S51*(100%-'DEVICE ASSUMPTIONS FLTE'!$F23))*'DEVICE ASSUMPTIONS FLTE'!$H23</f>
        <v>0</v>
      </c>
      <c r="T36" s="78">
        <f ca="1">('SUBSCRIBER BASE FLTE'!T51*(100%-'DEVICE ASSUMPTIONS FLTE'!$F23))*'DEVICE ASSUMPTIONS FLTE'!$H23</f>
        <v>0</v>
      </c>
      <c r="U36" s="78">
        <f ca="1">('SUBSCRIBER BASE FLTE'!U51*(100%-'DEVICE ASSUMPTIONS FLTE'!$F23))*'DEVICE ASSUMPTIONS FLTE'!$H23</f>
        <v>0</v>
      </c>
      <c r="V36" s="78">
        <f ca="1">('SUBSCRIBER BASE FLTE'!V51*(100%-'DEVICE ASSUMPTIONS FLTE'!$F23))*'DEVICE ASSUMPTIONS FLTE'!$H23</f>
        <v>0</v>
      </c>
      <c r="W36" s="78">
        <f ca="1">('SUBSCRIBER BASE FLTE'!W51*(100%-'DEVICE ASSUMPTIONS FLTE'!$F23))*'DEVICE ASSUMPTIONS FLTE'!$H23</f>
        <v>0</v>
      </c>
      <c r="X36" s="78">
        <f ca="1">('SUBSCRIBER BASE FLTE'!X51*(100%-'DEVICE ASSUMPTIONS FLTE'!$F23))*'DEVICE ASSUMPTIONS FLTE'!$H23</f>
        <v>0</v>
      </c>
      <c r="Y36" s="78">
        <f ca="1">('SUBSCRIBER BASE FLTE'!Y51*(100%-'DEVICE ASSUMPTIONS FLTE'!$F23))*'DEVICE ASSUMPTIONS FLTE'!$H23</f>
        <v>0</v>
      </c>
      <c r="Z36" s="78">
        <f ca="1">('SUBSCRIBER BASE FLTE'!Z51*(100%-'DEVICE ASSUMPTIONS FLTE'!$F23))*'DEVICE ASSUMPTIONS FLTE'!$H23</f>
        <v>0</v>
      </c>
      <c r="AA36" s="78">
        <f ca="1">('SUBSCRIBER BASE FLTE'!AA51*(100%-'DEVICE ASSUMPTIONS FLTE'!$F23))*'DEVICE ASSUMPTIONS FLTE'!$H23</f>
        <v>0</v>
      </c>
      <c r="AB36" s="78">
        <f ca="1">('SUBSCRIBER BASE FLTE'!AB51*(100%-'DEVICE ASSUMPTIONS FLTE'!$F23))*'DEVICE ASSUMPTIONS FLTE'!$H23</f>
        <v>0</v>
      </c>
      <c r="AC36" s="78">
        <f ca="1">('SUBSCRIBER BASE FLTE'!AC51*(100%-'DEVICE ASSUMPTIONS FLTE'!$F23))*'DEVICE ASSUMPTIONS FLTE'!$H23</f>
        <v>0</v>
      </c>
      <c r="AD36" s="78">
        <f ca="1">('SUBSCRIBER BASE FLTE'!AD51*(100%-'DEVICE ASSUMPTIONS FLTE'!$F23))*'DEVICE ASSUMPTIONS FLTE'!$H23</f>
        <v>0</v>
      </c>
      <c r="AE36" s="78">
        <f ca="1">('SUBSCRIBER BASE FLTE'!AE51*(100%-'DEVICE ASSUMPTIONS FLTE'!$F23))*'DEVICE ASSUMPTIONS FLTE'!$H23</f>
        <v>0</v>
      </c>
      <c r="AF36" s="78">
        <f ca="1">('SUBSCRIBER BASE FLTE'!AF51*(100%-'DEVICE ASSUMPTIONS FLTE'!$F23))*'DEVICE ASSUMPTIONS FLTE'!$H23</f>
        <v>0</v>
      </c>
      <c r="AG36" s="78">
        <f ca="1">('SUBSCRIBER BASE FLTE'!AG51*(100%-'DEVICE ASSUMPTIONS FLTE'!$F23))*'DEVICE ASSUMPTIONS FLTE'!$H23</f>
        <v>0</v>
      </c>
      <c r="AH36" s="78">
        <f ca="1">('SUBSCRIBER BASE FLTE'!AH51*(100%-'DEVICE ASSUMPTIONS FLTE'!$F23))*'DEVICE ASSUMPTIONS FLTE'!$H23</f>
        <v>0</v>
      </c>
      <c r="AI36" s="78">
        <f ca="1">('SUBSCRIBER BASE FLTE'!AI51*(100%-'DEVICE ASSUMPTIONS FLTE'!$F23))*'DEVICE ASSUMPTIONS FLTE'!$H23</f>
        <v>0</v>
      </c>
      <c r="AJ36" s="78">
        <f ca="1">('SUBSCRIBER BASE FLTE'!AJ51*(100%-'DEVICE ASSUMPTIONS FLTE'!$F23))*'DEVICE ASSUMPTIONS FLTE'!$H23</f>
        <v>0</v>
      </c>
      <c r="AK36" s="78">
        <f ca="1">('SUBSCRIBER BASE FLTE'!AK51*(100%-'DEVICE ASSUMPTIONS FLTE'!$F23))*'DEVICE ASSUMPTIONS FLTE'!$H23</f>
        <v>0</v>
      </c>
      <c r="AL36" s="78">
        <f ca="1">('SUBSCRIBER BASE FLTE'!AL51*(100%-'DEVICE ASSUMPTIONS FLTE'!$F23))*'DEVICE ASSUMPTIONS FLTE'!$H23</f>
        <v>0</v>
      </c>
      <c r="AM36" s="78">
        <f ca="1">('SUBSCRIBER BASE FLTE'!AM51*(100%-'DEVICE ASSUMPTIONS FLTE'!$F23))*'DEVICE ASSUMPTIONS FLTE'!$H23</f>
        <v>0</v>
      </c>
      <c r="AN36" s="78">
        <f ca="1">('SUBSCRIBER BASE FLTE'!AN51*(100%-'DEVICE ASSUMPTIONS FLTE'!$F23))*'DEVICE ASSUMPTIONS FLTE'!$H23</f>
        <v>0</v>
      </c>
      <c r="AO36" s="78">
        <f ca="1">('SUBSCRIBER BASE FLTE'!AO51*(100%-'DEVICE ASSUMPTIONS FLTE'!$F23))*'DEVICE ASSUMPTIONS FLTE'!$H23</f>
        <v>0</v>
      </c>
      <c r="AP36" s="78">
        <f ca="1">('SUBSCRIBER BASE FLTE'!AP51*(100%-'DEVICE ASSUMPTIONS FLTE'!$F23))*'DEVICE ASSUMPTIONS FLTE'!$H23</f>
        <v>0</v>
      </c>
      <c r="AQ36" s="78">
        <f ca="1">('SUBSCRIBER BASE FLTE'!AQ51*(100%-'DEVICE ASSUMPTIONS FLTE'!$F23))*'DEVICE ASSUMPTIONS FLTE'!$H23</f>
        <v>0</v>
      </c>
      <c r="AR36" s="78">
        <f ca="1">('SUBSCRIBER BASE FLTE'!AR51*(100%-'DEVICE ASSUMPTIONS FLTE'!$F23))*'DEVICE ASSUMPTIONS FLTE'!$H23</f>
        <v>0</v>
      </c>
      <c r="AS36" s="78">
        <f ca="1">('SUBSCRIBER BASE FLTE'!AS51*(100%-'DEVICE ASSUMPTIONS FLTE'!$F23))*'DEVICE ASSUMPTIONS FLTE'!$H23</f>
        <v>0</v>
      </c>
      <c r="AT36" s="78">
        <f ca="1">('SUBSCRIBER BASE FLTE'!AT51*(100%-'DEVICE ASSUMPTIONS FLTE'!$F23))*'DEVICE ASSUMPTIONS FLTE'!$H23</f>
        <v>0</v>
      </c>
      <c r="AU36" s="78">
        <f ca="1">('SUBSCRIBER BASE FLTE'!AU51*(100%-'DEVICE ASSUMPTIONS FLTE'!$F23))*'DEVICE ASSUMPTIONS FLTE'!$H23</f>
        <v>0</v>
      </c>
      <c r="AV36" s="78">
        <f ca="1">('SUBSCRIBER BASE FLTE'!AV51*(100%-'DEVICE ASSUMPTIONS FLTE'!$F23))*'DEVICE ASSUMPTIONS FLTE'!$H23</f>
        <v>0</v>
      </c>
      <c r="AW36" s="78">
        <f ca="1">('SUBSCRIBER BASE FLTE'!AW51*(100%-'DEVICE ASSUMPTIONS FLTE'!$F23))*'DEVICE ASSUMPTIONS FLTE'!$H23</f>
        <v>0</v>
      </c>
      <c r="AX36" s="78">
        <f ca="1">('SUBSCRIBER BASE FLTE'!AX51*(100%-'DEVICE ASSUMPTIONS FLTE'!$F23))*'DEVICE ASSUMPTIONS FLTE'!$H23</f>
        <v>0</v>
      </c>
      <c r="AY36" s="78">
        <f ca="1">('SUBSCRIBER BASE FLTE'!AY51*(100%-'DEVICE ASSUMPTIONS FLTE'!$F23))*'DEVICE ASSUMPTIONS FLTE'!$H23</f>
        <v>0</v>
      </c>
      <c r="AZ36" s="78">
        <f ca="1">('SUBSCRIBER BASE FLTE'!AZ51*(100%-'DEVICE ASSUMPTIONS FLTE'!$F23))*'DEVICE ASSUMPTIONS FLTE'!$H23</f>
        <v>0</v>
      </c>
      <c r="BA36" s="78">
        <f ca="1">('SUBSCRIBER BASE FLTE'!BA51*(100%-'DEVICE ASSUMPTIONS FLTE'!$F23))*'DEVICE ASSUMPTIONS FLTE'!$H23</f>
        <v>0</v>
      </c>
      <c r="BB36" s="78">
        <f ca="1">('SUBSCRIBER BASE FLTE'!BB51*(100%-'DEVICE ASSUMPTIONS FLTE'!$F23))*'DEVICE ASSUMPTIONS FLTE'!$H23</f>
        <v>0</v>
      </c>
      <c r="BC36" s="78">
        <f ca="1">('SUBSCRIBER BASE FLTE'!BC51*(100%-'DEVICE ASSUMPTIONS FLTE'!$F23))*'DEVICE ASSUMPTIONS FLTE'!$H23</f>
        <v>0</v>
      </c>
      <c r="BD36" s="78">
        <f ca="1">('SUBSCRIBER BASE FLTE'!BD51*(100%-'DEVICE ASSUMPTIONS FLTE'!$F23))*'DEVICE ASSUMPTIONS FLTE'!$H23</f>
        <v>0</v>
      </c>
      <c r="BE36" s="78">
        <f ca="1">('SUBSCRIBER BASE FLTE'!BE51*(100%-'DEVICE ASSUMPTIONS FLTE'!$F23))*'DEVICE ASSUMPTIONS FLTE'!$H23</f>
        <v>0</v>
      </c>
      <c r="BF36" s="78">
        <f ca="1">('SUBSCRIBER BASE FLTE'!BF51*(100%-'DEVICE ASSUMPTIONS FLTE'!$F23))*'DEVICE ASSUMPTIONS FLTE'!$H23</f>
        <v>0</v>
      </c>
      <c r="BG36" s="78">
        <f ca="1">('SUBSCRIBER BASE FLTE'!BG51*(100%-'DEVICE ASSUMPTIONS FLTE'!$F23))*'DEVICE ASSUMPTIONS FLTE'!$H23</f>
        <v>0</v>
      </c>
      <c r="BH36" s="78">
        <f ca="1">('SUBSCRIBER BASE FLTE'!BH51*(100%-'DEVICE ASSUMPTIONS FLTE'!$F23))*'DEVICE ASSUMPTIONS FLTE'!$H23</f>
        <v>0</v>
      </c>
      <c r="BI36" s="78">
        <f ca="1">('SUBSCRIBER BASE FLTE'!BI51*(100%-'DEVICE ASSUMPTIONS FLTE'!$F23))*'DEVICE ASSUMPTIONS FLTE'!$H23</f>
        <v>0</v>
      </c>
      <c r="BJ36" s="78">
        <f ca="1">('SUBSCRIBER BASE FLTE'!BJ51*(100%-'DEVICE ASSUMPTIONS FLTE'!$F23))*'DEVICE ASSUMPTIONS FLTE'!$H23</f>
        <v>0</v>
      </c>
      <c r="BK36" s="78">
        <f ca="1">('SUBSCRIBER BASE FLTE'!BK51*(100%-'DEVICE ASSUMPTIONS FLTE'!$F23))*'DEVICE ASSUMPTIONS FLTE'!$H23</f>
        <v>0</v>
      </c>
      <c r="BL36" s="78">
        <f ca="1">('SUBSCRIBER BASE FLTE'!BL51*(100%-'DEVICE ASSUMPTIONS FLTE'!$F23))*'DEVICE ASSUMPTIONS FLTE'!$H23</f>
        <v>0</v>
      </c>
      <c r="BM36" s="78">
        <f ca="1">('SUBSCRIBER BASE FLTE'!BM51*(100%-'DEVICE ASSUMPTIONS FLTE'!$F23))*'DEVICE ASSUMPTIONS FLTE'!$H23</f>
        <v>0</v>
      </c>
      <c r="BN36" s="78">
        <f ca="1">('SUBSCRIBER BASE FLTE'!BN51*(100%-'DEVICE ASSUMPTIONS FLTE'!$F23))*'DEVICE ASSUMPTIONS FLTE'!$H23</f>
        <v>0</v>
      </c>
      <c r="BO36" s="78">
        <f ca="1">('SUBSCRIBER BASE FLTE'!BO51*(100%-'DEVICE ASSUMPTIONS FLTE'!$F23))*'DEVICE ASSUMPTIONS FLTE'!$H23</f>
        <v>0</v>
      </c>
      <c r="BP36" s="78">
        <f ca="1">('SUBSCRIBER BASE FLTE'!BP51*(100%-'DEVICE ASSUMPTIONS FLTE'!$F23))*'DEVICE ASSUMPTIONS FLTE'!$H23</f>
        <v>0</v>
      </c>
      <c r="BQ36" s="78">
        <f ca="1">('SUBSCRIBER BASE FLTE'!BQ51*(100%-'DEVICE ASSUMPTIONS FLTE'!$F23))*'DEVICE ASSUMPTIONS FLTE'!$H23</f>
        <v>0</v>
      </c>
      <c r="BR36" s="78">
        <f ca="1">('SUBSCRIBER BASE FLTE'!BR51*(100%-'DEVICE ASSUMPTIONS FLTE'!$F23))*'DEVICE ASSUMPTIONS FLTE'!$H23</f>
        <v>0</v>
      </c>
    </row>
    <row r="37" spans="2:70" ht="25" customHeight="1" outlineLevel="1">
      <c r="B37" s="168" t="str">
        <f>B49</f>
        <v>Package 5</v>
      </c>
      <c r="C37" s="78">
        <f>('SUBSCRIBER BASE FLTE'!C52*(100%-'DEVICE ASSUMPTIONS FLTE'!$F24))*'DEVICE ASSUMPTIONS FLTE'!$H24</f>
        <v>0</v>
      </c>
      <c r="D37" s="78">
        <f>('SUBSCRIBER BASE FLTE'!D52*(100%-'DEVICE ASSUMPTIONS FLTE'!$F24))*'DEVICE ASSUMPTIONS FLTE'!$H24</f>
        <v>0</v>
      </c>
      <c r="E37" s="78">
        <f>('SUBSCRIBER BASE FLTE'!E52*(100%-'DEVICE ASSUMPTIONS FLTE'!$F24))*'DEVICE ASSUMPTIONS FLTE'!$H24</f>
        <v>0</v>
      </c>
      <c r="F37" s="78">
        <f>('SUBSCRIBER BASE FLTE'!F52*(100%-'DEVICE ASSUMPTIONS FLTE'!$F24))*'DEVICE ASSUMPTIONS FLTE'!$H24</f>
        <v>0</v>
      </c>
      <c r="G37" s="78">
        <f>('SUBSCRIBER BASE FLTE'!G52*(100%-'DEVICE ASSUMPTIONS FLTE'!$F24))*'DEVICE ASSUMPTIONS FLTE'!$H24</f>
        <v>0</v>
      </c>
      <c r="H37" s="78">
        <f>('SUBSCRIBER BASE FLTE'!H52*(100%-'DEVICE ASSUMPTIONS FLTE'!$F24))*'DEVICE ASSUMPTIONS FLTE'!$H24</f>
        <v>0</v>
      </c>
      <c r="I37" s="78">
        <f>('SUBSCRIBER BASE FLTE'!I52*(100%-'DEVICE ASSUMPTIONS FLTE'!$F24))*'DEVICE ASSUMPTIONS FLTE'!$H24</f>
        <v>0</v>
      </c>
      <c r="J37" s="78">
        <f>('SUBSCRIBER BASE FLTE'!J52*(100%-'DEVICE ASSUMPTIONS FLTE'!$F24))*'DEVICE ASSUMPTIONS FLTE'!$H24</f>
        <v>0</v>
      </c>
      <c r="K37" s="78">
        <f ca="1">('SUBSCRIBER BASE FLTE'!K52*(100%-'DEVICE ASSUMPTIONS FLTE'!$F24))*'DEVICE ASSUMPTIONS FLTE'!$H24</f>
        <v>0</v>
      </c>
      <c r="L37" s="78">
        <f ca="1">('SUBSCRIBER BASE FLTE'!L52*(100%-'DEVICE ASSUMPTIONS FLTE'!$F24))*'DEVICE ASSUMPTIONS FLTE'!$H24</f>
        <v>0</v>
      </c>
      <c r="M37" s="78">
        <f ca="1">('SUBSCRIBER BASE FLTE'!M52*(100%-'DEVICE ASSUMPTIONS FLTE'!$F24))*'DEVICE ASSUMPTIONS FLTE'!$H24</f>
        <v>0</v>
      </c>
      <c r="N37" s="78">
        <f ca="1">('SUBSCRIBER BASE FLTE'!N52*(100%-'DEVICE ASSUMPTIONS FLTE'!$F24))*'DEVICE ASSUMPTIONS FLTE'!$H24</f>
        <v>0</v>
      </c>
      <c r="O37" s="78">
        <f ca="1">('SUBSCRIBER BASE FLTE'!O52*(100%-'DEVICE ASSUMPTIONS FLTE'!$F24))*'DEVICE ASSUMPTIONS FLTE'!$H24</f>
        <v>0</v>
      </c>
      <c r="P37" s="78">
        <f ca="1">('SUBSCRIBER BASE FLTE'!P52*(100%-'DEVICE ASSUMPTIONS FLTE'!$F24))*'DEVICE ASSUMPTIONS FLTE'!$H24</f>
        <v>0</v>
      </c>
      <c r="Q37" s="78">
        <f ca="1">('SUBSCRIBER BASE FLTE'!Q52*(100%-'DEVICE ASSUMPTIONS FLTE'!$F24))*'DEVICE ASSUMPTIONS FLTE'!$H24</f>
        <v>0</v>
      </c>
      <c r="R37" s="78">
        <f ca="1">('SUBSCRIBER BASE FLTE'!R52*(100%-'DEVICE ASSUMPTIONS FLTE'!$F24))*'DEVICE ASSUMPTIONS FLTE'!$H24</f>
        <v>0</v>
      </c>
      <c r="S37" s="78">
        <f ca="1">('SUBSCRIBER BASE FLTE'!S52*(100%-'DEVICE ASSUMPTIONS FLTE'!$F24))*'DEVICE ASSUMPTIONS FLTE'!$H24</f>
        <v>0</v>
      </c>
      <c r="T37" s="78">
        <f ca="1">('SUBSCRIBER BASE FLTE'!T52*(100%-'DEVICE ASSUMPTIONS FLTE'!$F24))*'DEVICE ASSUMPTIONS FLTE'!$H24</f>
        <v>0</v>
      </c>
      <c r="U37" s="78">
        <f ca="1">('SUBSCRIBER BASE FLTE'!U52*(100%-'DEVICE ASSUMPTIONS FLTE'!$F24))*'DEVICE ASSUMPTIONS FLTE'!$H24</f>
        <v>0</v>
      </c>
      <c r="V37" s="78">
        <f ca="1">('SUBSCRIBER BASE FLTE'!V52*(100%-'DEVICE ASSUMPTIONS FLTE'!$F24))*'DEVICE ASSUMPTIONS FLTE'!$H24</f>
        <v>0</v>
      </c>
      <c r="W37" s="78">
        <f ca="1">('SUBSCRIBER BASE FLTE'!W52*(100%-'DEVICE ASSUMPTIONS FLTE'!$F24))*'DEVICE ASSUMPTIONS FLTE'!$H24</f>
        <v>0</v>
      </c>
      <c r="X37" s="78">
        <f ca="1">('SUBSCRIBER BASE FLTE'!X52*(100%-'DEVICE ASSUMPTIONS FLTE'!$F24))*'DEVICE ASSUMPTIONS FLTE'!$H24</f>
        <v>0</v>
      </c>
      <c r="Y37" s="78">
        <f ca="1">('SUBSCRIBER BASE FLTE'!Y52*(100%-'DEVICE ASSUMPTIONS FLTE'!$F24))*'DEVICE ASSUMPTIONS FLTE'!$H24</f>
        <v>0</v>
      </c>
      <c r="Z37" s="78">
        <f ca="1">('SUBSCRIBER BASE FLTE'!Z52*(100%-'DEVICE ASSUMPTIONS FLTE'!$F24))*'DEVICE ASSUMPTIONS FLTE'!$H24</f>
        <v>0</v>
      </c>
      <c r="AA37" s="78">
        <f ca="1">('SUBSCRIBER BASE FLTE'!AA52*(100%-'DEVICE ASSUMPTIONS FLTE'!$F24))*'DEVICE ASSUMPTIONS FLTE'!$H24</f>
        <v>0</v>
      </c>
      <c r="AB37" s="78">
        <f ca="1">('SUBSCRIBER BASE FLTE'!AB52*(100%-'DEVICE ASSUMPTIONS FLTE'!$F24))*'DEVICE ASSUMPTIONS FLTE'!$H24</f>
        <v>0</v>
      </c>
      <c r="AC37" s="78">
        <f ca="1">('SUBSCRIBER BASE FLTE'!AC52*(100%-'DEVICE ASSUMPTIONS FLTE'!$F24))*'DEVICE ASSUMPTIONS FLTE'!$H24</f>
        <v>0</v>
      </c>
      <c r="AD37" s="78">
        <f ca="1">('SUBSCRIBER BASE FLTE'!AD52*(100%-'DEVICE ASSUMPTIONS FLTE'!$F24))*'DEVICE ASSUMPTIONS FLTE'!$H24</f>
        <v>0</v>
      </c>
      <c r="AE37" s="78">
        <f ca="1">('SUBSCRIBER BASE FLTE'!AE52*(100%-'DEVICE ASSUMPTIONS FLTE'!$F24))*'DEVICE ASSUMPTIONS FLTE'!$H24</f>
        <v>0</v>
      </c>
      <c r="AF37" s="78">
        <f ca="1">('SUBSCRIBER BASE FLTE'!AF52*(100%-'DEVICE ASSUMPTIONS FLTE'!$F24))*'DEVICE ASSUMPTIONS FLTE'!$H24</f>
        <v>0</v>
      </c>
      <c r="AG37" s="78">
        <f ca="1">('SUBSCRIBER BASE FLTE'!AG52*(100%-'DEVICE ASSUMPTIONS FLTE'!$F24))*'DEVICE ASSUMPTIONS FLTE'!$H24</f>
        <v>0</v>
      </c>
      <c r="AH37" s="78">
        <f ca="1">('SUBSCRIBER BASE FLTE'!AH52*(100%-'DEVICE ASSUMPTIONS FLTE'!$F24))*'DEVICE ASSUMPTIONS FLTE'!$H24</f>
        <v>0</v>
      </c>
      <c r="AI37" s="78">
        <f ca="1">('SUBSCRIBER BASE FLTE'!AI52*(100%-'DEVICE ASSUMPTIONS FLTE'!$F24))*'DEVICE ASSUMPTIONS FLTE'!$H24</f>
        <v>0</v>
      </c>
      <c r="AJ37" s="78">
        <f ca="1">('SUBSCRIBER BASE FLTE'!AJ52*(100%-'DEVICE ASSUMPTIONS FLTE'!$F24))*'DEVICE ASSUMPTIONS FLTE'!$H24</f>
        <v>0</v>
      </c>
      <c r="AK37" s="78">
        <f ca="1">('SUBSCRIBER BASE FLTE'!AK52*(100%-'DEVICE ASSUMPTIONS FLTE'!$F24))*'DEVICE ASSUMPTIONS FLTE'!$H24</f>
        <v>0</v>
      </c>
      <c r="AL37" s="78">
        <f ca="1">('SUBSCRIBER BASE FLTE'!AL52*(100%-'DEVICE ASSUMPTIONS FLTE'!$F24))*'DEVICE ASSUMPTIONS FLTE'!$H24</f>
        <v>0</v>
      </c>
      <c r="AM37" s="78">
        <f ca="1">('SUBSCRIBER BASE FLTE'!AM52*(100%-'DEVICE ASSUMPTIONS FLTE'!$F24))*'DEVICE ASSUMPTIONS FLTE'!$H24</f>
        <v>0</v>
      </c>
      <c r="AN37" s="78">
        <f ca="1">('SUBSCRIBER BASE FLTE'!AN52*(100%-'DEVICE ASSUMPTIONS FLTE'!$F24))*'DEVICE ASSUMPTIONS FLTE'!$H24</f>
        <v>0</v>
      </c>
      <c r="AO37" s="78">
        <f ca="1">('SUBSCRIBER BASE FLTE'!AO52*(100%-'DEVICE ASSUMPTIONS FLTE'!$F24))*'DEVICE ASSUMPTIONS FLTE'!$H24</f>
        <v>0</v>
      </c>
      <c r="AP37" s="78">
        <f ca="1">('SUBSCRIBER BASE FLTE'!AP52*(100%-'DEVICE ASSUMPTIONS FLTE'!$F24))*'DEVICE ASSUMPTIONS FLTE'!$H24</f>
        <v>0</v>
      </c>
      <c r="AQ37" s="78">
        <f ca="1">('SUBSCRIBER BASE FLTE'!AQ52*(100%-'DEVICE ASSUMPTIONS FLTE'!$F24))*'DEVICE ASSUMPTIONS FLTE'!$H24</f>
        <v>0</v>
      </c>
      <c r="AR37" s="78">
        <f ca="1">('SUBSCRIBER BASE FLTE'!AR52*(100%-'DEVICE ASSUMPTIONS FLTE'!$F24))*'DEVICE ASSUMPTIONS FLTE'!$H24</f>
        <v>0</v>
      </c>
      <c r="AS37" s="78">
        <f ca="1">('SUBSCRIBER BASE FLTE'!AS52*(100%-'DEVICE ASSUMPTIONS FLTE'!$F24))*'DEVICE ASSUMPTIONS FLTE'!$H24</f>
        <v>0</v>
      </c>
      <c r="AT37" s="78">
        <f ca="1">('SUBSCRIBER BASE FLTE'!AT52*(100%-'DEVICE ASSUMPTIONS FLTE'!$F24))*'DEVICE ASSUMPTIONS FLTE'!$H24</f>
        <v>0</v>
      </c>
      <c r="AU37" s="78">
        <f ca="1">('SUBSCRIBER BASE FLTE'!AU52*(100%-'DEVICE ASSUMPTIONS FLTE'!$F24))*'DEVICE ASSUMPTIONS FLTE'!$H24</f>
        <v>0</v>
      </c>
      <c r="AV37" s="78">
        <f ca="1">('SUBSCRIBER BASE FLTE'!AV52*(100%-'DEVICE ASSUMPTIONS FLTE'!$F24))*'DEVICE ASSUMPTIONS FLTE'!$H24</f>
        <v>0</v>
      </c>
      <c r="AW37" s="78">
        <f ca="1">('SUBSCRIBER BASE FLTE'!AW52*(100%-'DEVICE ASSUMPTIONS FLTE'!$F24))*'DEVICE ASSUMPTIONS FLTE'!$H24</f>
        <v>0</v>
      </c>
      <c r="AX37" s="78">
        <f ca="1">('SUBSCRIBER BASE FLTE'!AX52*(100%-'DEVICE ASSUMPTIONS FLTE'!$F24))*'DEVICE ASSUMPTIONS FLTE'!$H24</f>
        <v>0</v>
      </c>
      <c r="AY37" s="78">
        <f ca="1">('SUBSCRIBER BASE FLTE'!AY52*(100%-'DEVICE ASSUMPTIONS FLTE'!$F24))*'DEVICE ASSUMPTIONS FLTE'!$H24</f>
        <v>0</v>
      </c>
      <c r="AZ37" s="78">
        <f ca="1">('SUBSCRIBER BASE FLTE'!AZ52*(100%-'DEVICE ASSUMPTIONS FLTE'!$F24))*'DEVICE ASSUMPTIONS FLTE'!$H24</f>
        <v>0</v>
      </c>
      <c r="BA37" s="78">
        <f ca="1">('SUBSCRIBER BASE FLTE'!BA52*(100%-'DEVICE ASSUMPTIONS FLTE'!$F24))*'DEVICE ASSUMPTIONS FLTE'!$H24</f>
        <v>0</v>
      </c>
      <c r="BB37" s="78">
        <f ca="1">('SUBSCRIBER BASE FLTE'!BB52*(100%-'DEVICE ASSUMPTIONS FLTE'!$F24))*'DEVICE ASSUMPTIONS FLTE'!$H24</f>
        <v>0</v>
      </c>
      <c r="BC37" s="78">
        <f ca="1">('SUBSCRIBER BASE FLTE'!BC52*(100%-'DEVICE ASSUMPTIONS FLTE'!$F24))*'DEVICE ASSUMPTIONS FLTE'!$H24</f>
        <v>0</v>
      </c>
      <c r="BD37" s="78">
        <f ca="1">('SUBSCRIBER BASE FLTE'!BD52*(100%-'DEVICE ASSUMPTIONS FLTE'!$F24))*'DEVICE ASSUMPTIONS FLTE'!$H24</f>
        <v>0</v>
      </c>
      <c r="BE37" s="78">
        <f ca="1">('SUBSCRIBER BASE FLTE'!BE52*(100%-'DEVICE ASSUMPTIONS FLTE'!$F24))*'DEVICE ASSUMPTIONS FLTE'!$H24</f>
        <v>0</v>
      </c>
      <c r="BF37" s="78">
        <f ca="1">('SUBSCRIBER BASE FLTE'!BF52*(100%-'DEVICE ASSUMPTIONS FLTE'!$F24))*'DEVICE ASSUMPTIONS FLTE'!$H24</f>
        <v>0</v>
      </c>
      <c r="BG37" s="78">
        <f ca="1">('SUBSCRIBER BASE FLTE'!BG52*(100%-'DEVICE ASSUMPTIONS FLTE'!$F24))*'DEVICE ASSUMPTIONS FLTE'!$H24</f>
        <v>0</v>
      </c>
      <c r="BH37" s="78">
        <f ca="1">('SUBSCRIBER BASE FLTE'!BH52*(100%-'DEVICE ASSUMPTIONS FLTE'!$F24))*'DEVICE ASSUMPTIONS FLTE'!$H24</f>
        <v>0</v>
      </c>
      <c r="BI37" s="78">
        <f ca="1">('SUBSCRIBER BASE FLTE'!BI52*(100%-'DEVICE ASSUMPTIONS FLTE'!$F24))*'DEVICE ASSUMPTIONS FLTE'!$H24</f>
        <v>0</v>
      </c>
      <c r="BJ37" s="78">
        <f ca="1">('SUBSCRIBER BASE FLTE'!BJ52*(100%-'DEVICE ASSUMPTIONS FLTE'!$F24))*'DEVICE ASSUMPTIONS FLTE'!$H24</f>
        <v>0</v>
      </c>
      <c r="BK37" s="78">
        <f ca="1">('SUBSCRIBER BASE FLTE'!BK52*(100%-'DEVICE ASSUMPTIONS FLTE'!$F24))*'DEVICE ASSUMPTIONS FLTE'!$H24</f>
        <v>0</v>
      </c>
      <c r="BL37" s="78">
        <f ca="1">('SUBSCRIBER BASE FLTE'!BL52*(100%-'DEVICE ASSUMPTIONS FLTE'!$F24))*'DEVICE ASSUMPTIONS FLTE'!$H24</f>
        <v>0</v>
      </c>
      <c r="BM37" s="78">
        <f ca="1">('SUBSCRIBER BASE FLTE'!BM52*(100%-'DEVICE ASSUMPTIONS FLTE'!$F24))*'DEVICE ASSUMPTIONS FLTE'!$H24</f>
        <v>0</v>
      </c>
      <c r="BN37" s="78">
        <f ca="1">('SUBSCRIBER BASE FLTE'!BN52*(100%-'DEVICE ASSUMPTIONS FLTE'!$F24))*'DEVICE ASSUMPTIONS FLTE'!$H24</f>
        <v>0</v>
      </c>
      <c r="BO37" s="78">
        <f ca="1">('SUBSCRIBER BASE FLTE'!BO52*(100%-'DEVICE ASSUMPTIONS FLTE'!$F24))*'DEVICE ASSUMPTIONS FLTE'!$H24</f>
        <v>0</v>
      </c>
      <c r="BP37" s="78">
        <f ca="1">('SUBSCRIBER BASE FLTE'!BP52*(100%-'DEVICE ASSUMPTIONS FLTE'!$F24))*'DEVICE ASSUMPTIONS FLTE'!$H24</f>
        <v>0</v>
      </c>
      <c r="BQ37" s="78">
        <f ca="1">('SUBSCRIBER BASE FLTE'!BQ52*(100%-'DEVICE ASSUMPTIONS FLTE'!$F24))*'DEVICE ASSUMPTIONS FLTE'!$H24</f>
        <v>0</v>
      </c>
      <c r="BR37" s="78">
        <f ca="1">('SUBSCRIBER BASE FLTE'!BR52*(100%-'DEVICE ASSUMPTIONS FLTE'!$F24))*'DEVICE ASSUMPTIONS FLTE'!$H24</f>
        <v>0</v>
      </c>
    </row>
    <row r="38" spans="2:70" ht="25" customHeight="1">
      <c r="B38" s="173" t="s">
        <v>45</v>
      </c>
      <c r="C38" s="174">
        <f>SUM(C39:C43)</f>
        <v>0</v>
      </c>
      <c r="D38" s="174">
        <f t="shared" ref="D38:BO38" si="13">SUM(D39:D43)</f>
        <v>0</v>
      </c>
      <c r="E38" s="174">
        <f t="shared" si="13"/>
        <v>0</v>
      </c>
      <c r="F38" s="174">
        <f t="shared" si="13"/>
        <v>0</v>
      </c>
      <c r="G38" s="174">
        <f t="shared" si="13"/>
        <v>0</v>
      </c>
      <c r="H38" s="174">
        <f t="shared" si="13"/>
        <v>0</v>
      </c>
      <c r="I38" s="174">
        <f t="shared" si="13"/>
        <v>0</v>
      </c>
      <c r="J38" s="174">
        <f t="shared" si="13"/>
        <v>0</v>
      </c>
      <c r="K38" s="174">
        <f t="shared" ca="1" si="13"/>
        <v>155551.30434782608</v>
      </c>
      <c r="L38" s="174">
        <f t="shared" ca="1" si="13"/>
        <v>315355.20521739131</v>
      </c>
      <c r="M38" s="174">
        <f t="shared" ca="1" si="13"/>
        <v>480802.51206000004</v>
      </c>
      <c r="N38" s="174">
        <f t="shared" ca="1" si="13"/>
        <v>654006.99505531625</v>
      </c>
      <c r="O38" s="174">
        <f t="shared" ca="1" si="13"/>
        <v>836587.93559734593</v>
      </c>
      <c r="P38" s="174">
        <f t="shared" ca="1" si="13"/>
        <v>1030928.2424925948</v>
      </c>
      <c r="Q38" s="174">
        <f t="shared" ca="1" si="13"/>
        <v>1239564.4828661904</v>
      </c>
      <c r="R38" s="174">
        <f t="shared" ca="1" si="13"/>
        <v>1466266.445631393</v>
      </c>
      <c r="S38" s="174">
        <f t="shared" ca="1" si="13"/>
        <v>1713774.4851913522</v>
      </c>
      <c r="T38" s="174">
        <f t="shared" ca="1" si="13"/>
        <v>1986278.7064150518</v>
      </c>
      <c r="U38" s="174">
        <f t="shared" ca="1" si="13"/>
        <v>2286979.6852366105</v>
      </c>
      <c r="V38" s="174">
        <f t="shared" ca="1" si="13"/>
        <v>2619875.1405207952</v>
      </c>
      <c r="W38" s="174">
        <f t="shared" ca="1" si="13"/>
        <v>2987197.5061741946</v>
      </c>
      <c r="X38" s="174">
        <f t="shared" ca="1" si="13"/>
        <v>3390901.10998041</v>
      </c>
      <c r="Y38" s="174">
        <f t="shared" ca="1" si="13"/>
        <v>3831929.7548934026</v>
      </c>
      <c r="Z38" s="174">
        <f t="shared" ca="1" si="13"/>
        <v>4309750.525889853</v>
      </c>
      <c r="AA38" s="174">
        <f t="shared" ca="1" si="13"/>
        <v>4823186.3420719635</v>
      </c>
      <c r="AB38" s="174">
        <f t="shared" ca="1" si="13"/>
        <v>5369514.4755556555</v>
      </c>
      <c r="AC38" s="174">
        <f t="shared" ca="1" si="13"/>
        <v>5945429.2546873456</v>
      </c>
      <c r="AD38" s="174">
        <f t="shared" ca="1" si="13"/>
        <v>6546961.8016746771</v>
      </c>
      <c r="AE38" s="174">
        <f t="shared" ca="1" si="13"/>
        <v>7170481.3220126163</v>
      </c>
      <c r="AF38" s="174">
        <f t="shared" ca="1" si="13"/>
        <v>7811953.9699059436</v>
      </c>
      <c r="AG38" s="174">
        <f t="shared" ca="1" si="13"/>
        <v>8467466.2742052227</v>
      </c>
      <c r="AH38" s="174">
        <f t="shared" ca="1" si="13"/>
        <v>9133354.5500049125</v>
      </c>
      <c r="AI38" s="174">
        <f t="shared" ca="1" si="13"/>
        <v>9807241.0363298692</v>
      </c>
      <c r="AJ38" s="174">
        <f t="shared" ca="1" si="13"/>
        <v>10486248.183173241</v>
      </c>
      <c r="AK38" s="174">
        <f t="shared" ca="1" si="13"/>
        <v>11168127.247529313</v>
      </c>
      <c r="AL38" s="174">
        <f t="shared" ca="1" si="13"/>
        <v>11851212.078968793</v>
      </c>
      <c r="AM38" s="174">
        <f t="shared" ca="1" si="13"/>
        <v>12534585.471949732</v>
      </c>
      <c r="AN38" s="174">
        <f t="shared" ca="1" si="13"/>
        <v>13216558.886742506</v>
      </c>
      <c r="AO38" s="174">
        <f t="shared" ca="1" si="13"/>
        <v>13896149.440553021</v>
      </c>
      <c r="AP38" s="174">
        <f t="shared" ca="1" si="13"/>
        <v>14572989.561612669</v>
      </c>
      <c r="AQ38" s="174">
        <f t="shared" ca="1" si="13"/>
        <v>15245890.454686785</v>
      </c>
      <c r="AR38" s="174">
        <f t="shared" ca="1" si="13"/>
        <v>15914843.864082819</v>
      </c>
      <c r="AS38" s="174">
        <f t="shared" ca="1" si="13"/>
        <v>16579927.691238113</v>
      </c>
      <c r="AT38" s="174">
        <f t="shared" ca="1" si="13"/>
        <v>17240265.262384329</v>
      </c>
      <c r="AU38" s="174">
        <f t="shared" ca="1" si="13"/>
        <v>17895854.312001888</v>
      </c>
      <c r="AV38" s="174">
        <f t="shared" ca="1" si="13"/>
        <v>18546605.637306396</v>
      </c>
      <c r="AW38" s="174">
        <f t="shared" ca="1" si="13"/>
        <v>19192170.793737117</v>
      </c>
      <c r="AX38" s="174">
        <f t="shared" ca="1" si="13"/>
        <v>19832724.298512086</v>
      </c>
      <c r="AY38" s="174">
        <f t="shared" ca="1" si="13"/>
        <v>20467919.185452998</v>
      </c>
      <c r="AZ38" s="174">
        <f t="shared" ca="1" si="13"/>
        <v>21098321.002811428</v>
      </c>
      <c r="BA38" s="174">
        <f t="shared" ca="1" si="13"/>
        <v>21723450.491678834</v>
      </c>
      <c r="BB38" s="174">
        <f t="shared" ca="1" si="13"/>
        <v>22343655.945108261</v>
      </c>
      <c r="BC38" s="174">
        <f t="shared" ca="1" si="13"/>
        <v>22958589.652183536</v>
      </c>
      <c r="BD38" s="174">
        <f t="shared" ca="1" si="13"/>
        <v>23568555.553183451</v>
      </c>
      <c r="BE38" s="174">
        <f t="shared" ca="1" si="13"/>
        <v>24173336.744024873</v>
      </c>
      <c r="BF38" s="174">
        <f t="shared" ca="1" si="13"/>
        <v>24772977.294744141</v>
      </c>
      <c r="BG38" s="174">
        <f t="shared" ca="1" si="13"/>
        <v>25367520.900782295</v>
      </c>
      <c r="BH38" s="174">
        <f t="shared" ca="1" si="13"/>
        <v>25957010.886169124</v>
      </c>
      <c r="BI38" s="174">
        <f t="shared" ca="1" si="13"/>
        <v>26541576.293636687</v>
      </c>
      <c r="BJ38" s="174">
        <f t="shared" ca="1" si="13"/>
        <v>27121172.895140775</v>
      </c>
      <c r="BK38" s="174">
        <f t="shared" ca="1" si="13"/>
        <v>27695842.925532077</v>
      </c>
      <c r="BL38" s="174">
        <f t="shared" ca="1" si="13"/>
        <v>28265628.260665052</v>
      </c>
      <c r="BM38" s="174">
        <f t="shared" ca="1" si="13"/>
        <v>28830570.420449398</v>
      </c>
      <c r="BN38" s="174">
        <f t="shared" ca="1" si="13"/>
        <v>29390710.57187558</v>
      </c>
      <c r="BO38" s="174">
        <f t="shared" ca="1" si="13"/>
        <v>29946089.532014638</v>
      </c>
      <c r="BP38" s="174">
        <f t="shared" ref="BP38:BR38" ca="1" si="14">SUM(BP39:BP43)</f>
        <v>30496747.770992517</v>
      </c>
      <c r="BQ38" s="174">
        <f t="shared" ca="1" si="14"/>
        <v>31042725.414939083</v>
      </c>
      <c r="BR38" s="174">
        <f t="shared" ca="1" si="14"/>
        <v>31584062.248912092</v>
      </c>
    </row>
    <row r="39" spans="2:70" ht="25" customHeight="1" outlineLevel="1">
      <c r="B39" s="168" t="str">
        <f>B27</f>
        <v>FLTE 40GB</v>
      </c>
      <c r="C39" s="78">
        <f>'SUBSCRIBER BASE FLTE'!C48*'MVLP INPUT FLTE'!$D20</f>
        <v>0</v>
      </c>
      <c r="D39" s="78">
        <f>'SUBSCRIBER BASE FLTE'!D48*'MVLP INPUT FLTE'!$D20</f>
        <v>0</v>
      </c>
      <c r="E39" s="78">
        <f>'SUBSCRIBER BASE FLTE'!E48*'MVLP INPUT FLTE'!$D20</f>
        <v>0</v>
      </c>
      <c r="F39" s="78">
        <f>'SUBSCRIBER BASE FLTE'!F48*'MVLP INPUT FLTE'!$D20</f>
        <v>0</v>
      </c>
      <c r="G39" s="78">
        <f>'SUBSCRIBER BASE FLTE'!G48*'MVLP INPUT FLTE'!$D20</f>
        <v>0</v>
      </c>
      <c r="H39" s="78">
        <f>'SUBSCRIBER BASE FLTE'!H48*'MVLP INPUT FLTE'!$D20</f>
        <v>0</v>
      </c>
      <c r="I39" s="78">
        <f>'SUBSCRIBER BASE FLTE'!I48*'MVLP INPUT FLTE'!$D20</f>
        <v>0</v>
      </c>
      <c r="J39" s="78">
        <f>'SUBSCRIBER BASE FLTE'!J48*'MVLP INPUT FLTE'!$D20</f>
        <v>0</v>
      </c>
      <c r="K39" s="78">
        <f ca="1">'SUBSCRIBER BASE FLTE'!K48*'MVLP INPUT FLTE'!$D20</f>
        <v>57333.913043478264</v>
      </c>
      <c r="L39" s="78">
        <f ca="1">'SUBSCRIBER BASE FLTE'!L48*'MVLP INPUT FLTE'!$D20</f>
        <v>116332.66173913045</v>
      </c>
      <c r="M39" s="78">
        <f ca="1">'SUBSCRIBER BASE FLTE'!M48*'MVLP INPUT FLTE'!$D20</f>
        <v>177412.52976652177</v>
      </c>
      <c r="N39" s="78">
        <f ca="1">'SUBSCRIBER BASE FLTE'!N48*'MVLP INPUT FLTE'!$D20</f>
        <v>241244.52326350636</v>
      </c>
      <c r="O39" s="78">
        <f ca="1">'SUBSCRIBER BASE FLTE'!O48*'MVLP INPUT FLTE'!$D20</f>
        <v>308493.94481576653</v>
      </c>
      <c r="P39" s="78">
        <f ca="1">'SUBSCRIBER BASE FLTE'!P48*'MVLP INPUT FLTE'!$D20</f>
        <v>380164.78976309346</v>
      </c>
      <c r="Q39" s="78">
        <f ca="1">'SUBSCRIBER BASE FLTE'!Q48*'MVLP INPUT FLTE'!$D20</f>
        <v>457166.43252836808</v>
      </c>
      <c r="R39" s="78">
        <f ca="1">'SUBSCRIBER BASE FLTE'!R48*'MVLP INPUT FLTE'!$D20</f>
        <v>540744.86567796394</v>
      </c>
      <c r="S39" s="78">
        <f ca="1">'SUBSCRIBER BASE FLTE'!S48*'MVLP INPUT FLTE'!$D20</f>
        <v>632135.49084144039</v>
      </c>
      <c r="T39" s="78">
        <f ca="1">'SUBSCRIBER BASE FLTE'!T48*'MVLP INPUT FLTE'!$D20</f>
        <v>732649.29569102731</v>
      </c>
      <c r="U39" s="78">
        <f ca="1">'SUBSCRIBER BASE FLTE'!U48*'MVLP INPUT FLTE'!$D20</f>
        <v>843672.2114602623</v>
      </c>
      <c r="V39" s="78">
        <f ca="1">'SUBSCRIBER BASE FLTE'!V48*'MVLP INPUT FLTE'!$D20</f>
        <v>966406.21505415463</v>
      </c>
      <c r="W39" s="78">
        <f ca="1">'SUBSCRIBER BASE FLTE'!W48*'MVLP INPUT FLTE'!$D20</f>
        <v>1101784.8057044554</v>
      </c>
      <c r="X39" s="78">
        <f ca="1">'SUBSCRIBER BASE FLTE'!X48*'MVLP INPUT FLTE'!$D20</f>
        <v>1250647.460942924</v>
      </c>
      <c r="Y39" s="78">
        <f ca="1">'SUBSCRIBER BASE FLTE'!Y48*'MVLP INPUT FLTE'!$D20</f>
        <v>1413310.0010031702</v>
      </c>
      <c r="Z39" s="78">
        <f ca="1">'SUBSCRIBER BASE FLTE'!Z48*'MVLP INPUT FLTE'!$D20</f>
        <v>1589569.0399076869</v>
      </c>
      <c r="AA39" s="78">
        <f ca="1">'SUBSCRIBER BASE FLTE'!AA48*'MVLP INPUT FLTE'!$D20</f>
        <v>1778964.6595902108</v>
      </c>
      <c r="AB39" s="78">
        <f ca="1">'SUBSCRIBER BASE FLTE'!AB48*'MVLP INPUT FLTE'!$D20</f>
        <v>1980438.2425923899</v>
      </c>
      <c r="AC39" s="78">
        <f ca="1">'SUBSCRIBER BASE FLTE'!AC48*'MVLP INPUT FLTE'!$D20</f>
        <v>2192854.0827477458</v>
      </c>
      <c r="AD39" s="78">
        <f ca="1">'SUBSCRIBER BASE FLTE'!AD48*'MVLP INPUT FLTE'!$D20</f>
        <v>2414827.8665226507</v>
      </c>
      <c r="AE39" s="78">
        <f ca="1">'SUBSCRIBER BASE FLTE'!AE48*'MVLP INPUT FLTE'!$D20</f>
        <v>2644814.8731354689</v>
      </c>
      <c r="AF39" s="78">
        <f ca="1">'SUBSCRIBER BASE FLTE'!AF48*'MVLP INPUT FLTE'!$D20</f>
        <v>2881369.5988877304</v>
      </c>
      <c r="AG39" s="78">
        <f ca="1">'SUBSCRIBER BASE FLTE'!AG48*'MVLP INPUT FLTE'!$D20</f>
        <v>3123144.9138189242</v>
      </c>
      <c r="AH39" s="78">
        <f ca="1">'SUBSCRIBER BASE FLTE'!AH48*'MVLP INPUT FLTE'!$D20</f>
        <v>3368805.1385732028</v>
      </c>
      <c r="AI39" s="78">
        <f ca="1">'SUBSCRIBER BASE FLTE'!AI48*'MVLP INPUT FLTE'!$D20</f>
        <v>3617370.29489533</v>
      </c>
      <c r="AJ39" s="78">
        <f ca="1">'SUBSCRIBER BASE FLTE'!AJ48*'MVLP INPUT FLTE'!$D20</f>
        <v>3867782.6473887204</v>
      </c>
      <c r="AK39" s="78">
        <f ca="1">'SUBSCRIBER BASE FLTE'!AK48*'MVLP INPUT FLTE'!$D20</f>
        <v>4119337.7992337425</v>
      </c>
      <c r="AL39" s="78">
        <f ca="1">'SUBSCRIBER BASE FLTE'!AL48*'MVLP INPUT FLTE'!$D20</f>
        <v>4371337.3409837345</v>
      </c>
      <c r="AM39" s="78">
        <f ca="1">'SUBSCRIBER BASE FLTE'!AM48*'MVLP INPUT FLTE'!$D20</f>
        <v>4623347.0605418934</v>
      </c>
      <c r="AN39" s="78">
        <f ca="1">'SUBSCRIBER BASE FLTE'!AN48*'MVLP INPUT FLTE'!$D20</f>
        <v>4874850.3496577227</v>
      </c>
      <c r="AO39" s="78">
        <f ca="1">'SUBSCRIBER BASE FLTE'!AO48*'MVLP INPUT FLTE'!$D20</f>
        <v>5125507.1651638933</v>
      </c>
      <c r="AP39" s="78">
        <f ca="1">'SUBSCRIBER BASE FLTE'!AP48*'MVLP INPUT FLTE'!$D20</f>
        <v>5375066.4412165219</v>
      </c>
      <c r="AQ39" s="78">
        <f ca="1">'SUBSCRIBER BASE FLTE'!AQ48*'MVLP INPUT FLTE'!$D20</f>
        <v>5623365.3329879204</v>
      </c>
      <c r="AR39" s="78">
        <f ca="1">'SUBSCRIBER BASE FLTE'!AR48*'MVLP INPUT FLTE'!$D20</f>
        <v>5870156.2928749155</v>
      </c>
      <c r="AS39" s="78">
        <f ca="1">'SUBSCRIBER BASE FLTE'!AS48*'MVLP INPUT FLTE'!$D20</f>
        <v>6115366.0513419993</v>
      </c>
      <c r="AT39" s="78">
        <f ca="1">'SUBSCRIBER BASE FLTE'!AT48*'MVLP INPUT FLTE'!$D20</f>
        <v>6358921.9616447231</v>
      </c>
      <c r="AU39" s="78">
        <f ca="1">'SUBSCRIBER BASE FLTE'!AU48*'MVLP INPUT FLTE'!$D20</f>
        <v>6600751.9945359603</v>
      </c>
      <c r="AV39" s="78">
        <f ca="1">'SUBSCRIBER BASE FLTE'!AV48*'MVLP INPUT FLTE'!$D20</f>
        <v>6840784.7330171866</v>
      </c>
      <c r="AW39" s="78">
        <f ca="1">'SUBSCRIBER BASE FLTE'!AW48*'MVLP INPUT FLTE'!$D20</f>
        <v>7078949.3671343662</v>
      </c>
      <c r="AX39" s="78">
        <f ca="1">'SUBSCRIBER BASE FLTE'!AX48*'MVLP INPUT FLTE'!$D20</f>
        <v>7315261.7757745935</v>
      </c>
      <c r="AY39" s="78">
        <f ca="1">'SUBSCRIBER BASE FLTE'!AY48*'MVLP INPUT FLTE'!$D20</f>
        <v>7549651.6158979014</v>
      </c>
      <c r="AZ39" s="78">
        <f ca="1">'SUBSCRIBER BASE FLTE'!AZ48*'MVLP INPUT FLTE'!$D20</f>
        <v>7782135.2293366818</v>
      </c>
      <c r="BA39" s="78">
        <f ca="1">'SUBSCRIBER BASE FLTE'!BA48*'MVLP INPUT FLTE'!$D20</f>
        <v>8012728.8190177549</v>
      </c>
      <c r="BB39" s="78">
        <f ca="1">'SUBSCRIBER BASE FLTE'!BB48*'MVLP INPUT FLTE'!$D20</f>
        <v>8241448.4501430606</v>
      </c>
      <c r="BC39" s="78">
        <f ca="1">'SUBSCRIBER BASE FLTE'!BC48*'MVLP INPUT FLTE'!$D20</f>
        <v>8468223.9644038007</v>
      </c>
      <c r="BD39" s="78">
        <f ca="1">'SUBSCRIBER BASE FLTE'!BD48*'MVLP INPUT FLTE'!$D20</f>
        <v>8693157.9737498481</v>
      </c>
      <c r="BE39" s="78">
        <f ca="1">'SUBSCRIBER BASE FLTE'!BE48*'MVLP INPUT FLTE'!$D20</f>
        <v>8916180.0440164525</v>
      </c>
      <c r="BF39" s="78">
        <f ca="1">'SUBSCRIBER BASE FLTE'!BF48*'MVLP INPUT FLTE'!$D20</f>
        <v>9137306.4266857915</v>
      </c>
      <c r="BG39" s="78">
        <f ca="1">'SUBSCRIBER BASE FLTE'!BG48*'MVLP INPUT FLTE'!$D20</f>
        <v>9356553.2351024412</v>
      </c>
      <c r="BH39" s="78">
        <f ca="1">'SUBSCRIBER BASE FLTE'!BH48*'MVLP INPUT FLTE'!$D20</f>
        <v>9573936.445647547</v>
      </c>
      <c r="BI39" s="78">
        <f ca="1">'SUBSCRIBER BASE FLTE'!BI48*'MVLP INPUT FLTE'!$D20</f>
        <v>9789557.9858595431</v>
      </c>
      <c r="BJ39" s="78">
        <f ca="1">'SUBSCRIBER BASE FLTE'!BJ48*'MVLP INPUT FLTE'!$D20</f>
        <v>10003346.742979737</v>
      </c>
      <c r="BK39" s="78">
        <f ca="1">'SUBSCRIBER BASE FLTE'!BK48*'MVLP INPUT FLTE'!$D20</f>
        <v>10215318.295664409</v>
      </c>
      <c r="BL39" s="78">
        <f ca="1">'SUBSCRIBER BASE FLTE'!BL48*'MVLP INPUT FLTE'!$D20</f>
        <v>10425488.090151262</v>
      </c>
      <c r="BM39" s="78">
        <f ca="1">'SUBSCRIBER BASE FLTE'!BM48*'MVLP INPUT FLTE'!$D20</f>
        <v>10633871.441384975</v>
      </c>
      <c r="BN39" s="78">
        <f ca="1">'SUBSCRIBER BASE FLTE'!BN48*'MVLP INPUT FLTE'!$D20</f>
        <v>10840483.534133203</v>
      </c>
      <c r="BO39" s="78">
        <f ca="1">'SUBSCRIBER BASE FLTE'!BO48*'MVLP INPUT FLTE'!$D20</f>
        <v>11045339.424093071</v>
      </c>
      <c r="BP39" s="78">
        <f ca="1">'SUBSCRIBER BASE FLTE'!BP48*'MVLP INPUT FLTE'!$D20</f>
        <v>11248454.038988281</v>
      </c>
      <c r="BQ39" s="78">
        <f ca="1">'SUBSCRIBER BASE FLTE'!BQ48*'MVLP INPUT FLTE'!$D20</f>
        <v>11449842.179656882</v>
      </c>
      <c r="BR39" s="78">
        <f ca="1">'SUBSCRIBER BASE FLTE'!BR48*'MVLP INPUT FLTE'!$D20</f>
        <v>11649518.521129798</v>
      </c>
    </row>
    <row r="40" spans="2:70" ht="25" customHeight="1" outlineLevel="1">
      <c r="B40" s="168" t="str">
        <f>B28</f>
        <v>FLTE 100GB</v>
      </c>
      <c r="C40" s="78">
        <f>'SUBSCRIBER BASE FLTE'!C49*'MVLP INPUT FLTE'!$D21</f>
        <v>0</v>
      </c>
      <c r="D40" s="78">
        <f>'SUBSCRIBER BASE FLTE'!D49*'MVLP INPUT FLTE'!$D21</f>
        <v>0</v>
      </c>
      <c r="E40" s="78">
        <f>'SUBSCRIBER BASE FLTE'!E49*'MVLP INPUT FLTE'!$D21</f>
        <v>0</v>
      </c>
      <c r="F40" s="78">
        <f>'SUBSCRIBER BASE FLTE'!F49*'MVLP INPUT FLTE'!$D21</f>
        <v>0</v>
      </c>
      <c r="G40" s="78">
        <f>'SUBSCRIBER BASE FLTE'!G49*'MVLP INPUT FLTE'!$D21</f>
        <v>0</v>
      </c>
      <c r="H40" s="78">
        <f>'SUBSCRIBER BASE FLTE'!H49*'MVLP INPUT FLTE'!$D21</f>
        <v>0</v>
      </c>
      <c r="I40" s="78">
        <f>'SUBSCRIBER BASE FLTE'!I49*'MVLP INPUT FLTE'!$D21</f>
        <v>0</v>
      </c>
      <c r="J40" s="78">
        <f>'SUBSCRIBER BASE FLTE'!J49*'MVLP INPUT FLTE'!$D21</f>
        <v>0</v>
      </c>
      <c r="K40" s="78">
        <f ca="1">'SUBSCRIBER BASE FLTE'!K49*'MVLP INPUT FLTE'!$D21</f>
        <v>34608.695652173912</v>
      </c>
      <c r="L40" s="78">
        <f ca="1">'SUBSCRIBER BASE FLTE'!L49*'MVLP INPUT FLTE'!$D21</f>
        <v>70134.521739130432</v>
      </c>
      <c r="M40" s="78">
        <f ca="1">'SUBSCRIBER BASE FLTE'!M49*'MVLP INPUT FLTE'!$D21</f>
        <v>106915.76960869566</v>
      </c>
      <c r="N40" s="78">
        <f ca="1">'SUBSCRIBER BASE FLTE'!N49*'MVLP INPUT FLTE'!$D21</f>
        <v>145460.89861050001</v>
      </c>
      <c r="O40" s="78">
        <f ca="1">'SUBSCRIBER BASE FLTE'!O49*'MVLP INPUT FLTE'!$D21</f>
        <v>186101.00271144119</v>
      </c>
      <c r="P40" s="78">
        <f ca="1">'SUBSCRIBER BASE FLTE'!P49*'MVLP INPUT FLTE'!$D21</f>
        <v>229337.40505795914</v>
      </c>
      <c r="Q40" s="78">
        <f ca="1">'SUBSCRIBER BASE FLTE'!Q49*'MVLP INPUT FLTE'!$D21</f>
        <v>275840.21102801</v>
      </c>
      <c r="R40" s="78">
        <f ca="1">'SUBSCRIBER BASE FLTE'!R49*'MVLP INPUT FLTE'!$D21</f>
        <v>326273.83010383713</v>
      </c>
      <c r="S40" s="78">
        <f ca="1">'SUBSCRIBER BASE FLTE'!S49*'MVLP INPUT FLTE'!$D21</f>
        <v>381297.02428708487</v>
      </c>
      <c r="T40" s="78">
        <f ca="1">'SUBSCRIBER BASE FLTE'!T49*'MVLP INPUT FLTE'!$D21</f>
        <v>441909.04305890552</v>
      </c>
      <c r="U40" s="78">
        <f ca="1">'SUBSCRIBER BASE FLTE'!U49*'MVLP INPUT FLTE'!$D21</f>
        <v>508754.55532333959</v>
      </c>
      <c r="V40" s="78">
        <f ca="1">'SUBSCRIBER BASE FLTE'!V49*'MVLP INPUT FLTE'!$D21</f>
        <v>582818.8372552651</v>
      </c>
      <c r="W40" s="78">
        <f ca="1">'SUBSCRIBER BASE FLTE'!W49*'MVLP INPUT FLTE'!$D21</f>
        <v>664559.65974729101</v>
      </c>
      <c r="X40" s="78">
        <f ca="1">'SUBSCRIBER BASE FLTE'!X49*'MVLP INPUT FLTE'!$D21</f>
        <v>754257.85916117812</v>
      </c>
      <c r="Y40" s="78">
        <f ca="1">'SUBSCRIBER BASE FLTE'!Y49*'MVLP INPUT FLTE'!$D21</f>
        <v>852364.92822787329</v>
      </c>
      <c r="Z40" s="78">
        <f ca="1">'SUBSCRIBER BASE FLTE'!Z49*'MVLP INPUT FLTE'!$D21</f>
        <v>958636.34807706682</v>
      </c>
      <c r="AA40" s="78">
        <f ca="1">'SUBSCRIBER BASE FLTE'!AA49*'MVLP INPUT FLTE'!$D21</f>
        <v>1072829.6782488467</v>
      </c>
      <c r="AB40" s="78">
        <f ca="1">'SUBSCRIBER BASE FLTE'!AB49*'MVLP INPUT FLTE'!$D21</f>
        <v>1194358.4520706879</v>
      </c>
      <c r="AC40" s="78">
        <f ca="1">'SUBSCRIBER BASE FLTE'!AC49*'MVLP INPUT FLTE'!$D21</f>
        <v>1322468.144358522</v>
      </c>
      <c r="AD40" s="78">
        <f ca="1">'SUBSCRIBER BASE FLTE'!AD49*'MVLP INPUT FLTE'!$D21</f>
        <v>1456237.599914083</v>
      </c>
      <c r="AE40" s="78">
        <f ca="1">'SUBSCRIBER BASE FLTE'!AE49*'MVLP INPUT FLTE'!$D21</f>
        <v>1594926.5368365522</v>
      </c>
      <c r="AF40" s="78">
        <f ca="1">'SUBSCRIBER BASE FLTE'!AF49*'MVLP INPUT FLTE'!$D21</f>
        <v>1737627.9221430069</v>
      </c>
      <c r="AG40" s="78">
        <f ca="1">'SUBSCRIBER BASE FLTE'!AG49*'MVLP INPUT FLTE'!$D21</f>
        <v>1883442.4326308786</v>
      </c>
      <c r="AH40" s="78">
        <f ca="1">'SUBSCRIBER BASE FLTE'!AH49*'MVLP INPUT FLTE'!$D21</f>
        <v>2031651.4328230813</v>
      </c>
      <c r="AI40" s="78">
        <f ca="1">'SUBSCRIBER BASE FLTE'!AI49*'MVLP INPUT FLTE'!$D21</f>
        <v>2181542.395644085</v>
      </c>
      <c r="AJ40" s="78">
        <f ca="1">'SUBSCRIBER BASE FLTE'!AJ49*'MVLP INPUT FLTE'!$D21</f>
        <v>2332581.8939767624</v>
      </c>
      <c r="AK40" s="78">
        <f ca="1">'SUBSCRIBER BASE FLTE'!AK49*'MVLP INPUT FLTE'!$D21</f>
        <v>2484241.0348344818</v>
      </c>
      <c r="AL40" s="78">
        <f ca="1">'SUBSCRIBER BASE FLTE'!AL49*'MVLP INPUT FLTE'!$D21</f>
        <v>2636168.4642992583</v>
      </c>
      <c r="AM40" s="78">
        <f ca="1">'SUBSCRIBER BASE FLTE'!AM49*'MVLP INPUT FLTE'!$D21</f>
        <v>2788188.8584396713</v>
      </c>
      <c r="AN40" s="78">
        <f ca="1">'SUBSCRIBER BASE FLTE'!AN49*'MVLP INPUT FLTE'!$D21</f>
        <v>2939782.296621195</v>
      </c>
      <c r="AO40" s="78">
        <f ca="1">'SUBSCRIBER BASE FLTE'!AO49*'MVLP INPUT FLTE'!$D21</f>
        <v>3090952.4079694794</v>
      </c>
      <c r="AP40" s="78">
        <f ca="1">'SUBSCRIBER BASE FLTE'!AP49*'MVLP INPUT FLTE'!$D21</f>
        <v>3241529.7472843477</v>
      </c>
      <c r="AQ40" s="78">
        <f ca="1">'SUBSCRIBER BASE FLTE'!AQ49*'MVLP INPUT FLTE'!$D21</f>
        <v>3391173.2661715611</v>
      </c>
      <c r="AR40" s="78">
        <f ca="1">'SUBSCRIBER BASE FLTE'!AR49*'MVLP INPUT FLTE'!$D21</f>
        <v>3540063.9455830157</v>
      </c>
      <c r="AS40" s="78">
        <f ca="1">'SUBSCRIBER BASE FLTE'!AS49*'MVLP INPUT FLTE'!$D21</f>
        <v>3688035.1411759951</v>
      </c>
      <c r="AT40" s="78">
        <f ca="1">'SUBSCRIBER BASE FLTE'!AT49*'MVLP INPUT FLTE'!$D21</f>
        <v>3834921.6250846949</v>
      </c>
      <c r="AU40" s="78">
        <f ca="1">'SUBSCRIBER BASE FLTE'!AU49*'MVLP INPUT FLTE'!$D21</f>
        <v>3980732.6173584317</v>
      </c>
      <c r="AV40" s="78">
        <f ca="1">'SUBSCRIBER BASE FLTE'!AV49*'MVLP INPUT FLTE'!$D21</f>
        <v>4125477.2596761025</v>
      </c>
      <c r="AW40" s="78">
        <f ca="1">'SUBSCRIBER BASE FLTE'!AW49*'MVLP INPUT FLTE'!$D21</f>
        <v>4269164.6160123339</v>
      </c>
      <c r="AX40" s="78">
        <f ca="1">'SUBSCRIBER BASE FLTE'!AX49*'MVLP INPUT FLTE'!$D21</f>
        <v>4411630.629819707</v>
      </c>
      <c r="AY40" s="78">
        <f ca="1">'SUBSCRIBER BASE FLTE'!AY49*'MVLP INPUT FLTE'!$D21</f>
        <v>4552885.6825097175</v>
      </c>
      <c r="AZ40" s="78">
        <f ca="1">'SUBSCRIBER BASE FLTE'!AZ49*'MVLP INPUT FLTE'!$D21</f>
        <v>4693113.1107301237</v>
      </c>
      <c r="BA40" s="78">
        <f ca="1">'SUBSCRIBER BASE FLTE'!BA49*'MVLP INPUT FLTE'!$D21</f>
        <v>4832148.6058106571</v>
      </c>
      <c r="BB40" s="78">
        <f ca="1">'SUBSCRIBER BASE FLTE'!BB49*'MVLP INPUT FLTE'!$D21</f>
        <v>4970002.2991830055</v>
      </c>
      <c r="BC40" s="78">
        <f ca="1">'SUBSCRIBER BASE FLTE'!BC49*'MVLP INPUT FLTE'!$D21</f>
        <v>5106684.2361616883</v>
      </c>
      <c r="BD40" s="78">
        <f ca="1">'SUBSCRIBER BASE FLTE'!BD49*'MVLP INPUT FLTE'!$D21</f>
        <v>5242377.4201543145</v>
      </c>
      <c r="BE40" s="78">
        <f ca="1">'SUBSCRIBER BASE FLTE'!BE49*'MVLP INPUT FLTE'!$D21</f>
        <v>5376917.2120830026</v>
      </c>
      <c r="BF40" s="78">
        <f ca="1">'SUBSCRIBER BASE FLTE'!BF49*'MVLP INPUT FLTE'!$D21</f>
        <v>5510313.4157802975</v>
      </c>
      <c r="BG40" s="78">
        <f ca="1">'SUBSCRIBER BASE FLTE'!BG49*'MVLP INPUT FLTE'!$D21</f>
        <v>5642575.7517461637</v>
      </c>
      <c r="BH40" s="78">
        <f ca="1">'SUBSCRIBER BASE FLTE'!BH49*'MVLP INPUT FLTE'!$D21</f>
        <v>5773713.8578563221</v>
      </c>
      <c r="BI40" s="78">
        <f ca="1">'SUBSCRIBER BASE FLTE'!BI49*'MVLP INPUT FLTE'!$D21</f>
        <v>5903737.2900645444</v>
      </c>
      <c r="BJ40" s="78">
        <f ca="1">'SUBSCRIBER BASE FLTE'!BJ49*'MVLP INPUT FLTE'!$D21</f>
        <v>6032655.523098995</v>
      </c>
      <c r="BK40" s="78">
        <f ca="1">'SUBSCRIBER BASE FLTE'!BK49*'MVLP INPUT FLTE'!$D21</f>
        <v>6160477.9511526525</v>
      </c>
      <c r="BL40" s="78">
        <f ca="1">'SUBSCRIBER BASE FLTE'!BL49*'MVLP INPUT FLTE'!$D21</f>
        <v>6287213.8885678547</v>
      </c>
      <c r="BM40" s="78">
        <f ca="1">'SUBSCRIBER BASE FLTE'!BM49*'MVLP INPUT FLTE'!$D21</f>
        <v>6412872.5705150282</v>
      </c>
      <c r="BN40" s="78">
        <f ca="1">'SUBSCRIBER BASE FLTE'!BN49*'MVLP INPUT FLTE'!$D21</f>
        <v>6537463.1536656516</v>
      </c>
      <c r="BO40" s="78">
        <f ca="1">'SUBSCRIBER BASE FLTE'!BO49*'MVLP INPUT FLTE'!$D21</f>
        <v>6660994.7168594934</v>
      </c>
      <c r="BP40" s="78">
        <f ca="1">'SUBSCRIBER BASE FLTE'!BP49*'MVLP INPUT FLTE'!$D21</f>
        <v>6783476.2617661878</v>
      </c>
      <c r="BQ40" s="78">
        <f ca="1">'SUBSCRIBER BASE FLTE'!BQ49*'MVLP INPUT FLTE'!$D21</f>
        <v>6904916.7135411752</v>
      </c>
      <c r="BR40" s="78">
        <f ca="1">'SUBSCRIBER BASE FLTE'!BR49*'MVLP INPUT FLTE'!$D21</f>
        <v>7025324.9214760745</v>
      </c>
    </row>
    <row r="41" spans="2:70" ht="25" customHeight="1" outlineLevel="1">
      <c r="B41" s="168" t="str">
        <f>B29</f>
        <v>FLTE 200GB</v>
      </c>
      <c r="C41" s="78">
        <f>'SUBSCRIBER BASE FLTE'!C50*'MVLP INPUT FLTE'!$D22</f>
        <v>0</v>
      </c>
      <c r="D41" s="78">
        <f>'SUBSCRIBER BASE FLTE'!D50*'MVLP INPUT FLTE'!$D22</f>
        <v>0</v>
      </c>
      <c r="E41" s="78">
        <f>'SUBSCRIBER BASE FLTE'!E50*'MVLP INPUT FLTE'!$D22</f>
        <v>0</v>
      </c>
      <c r="F41" s="78">
        <f>'SUBSCRIBER BASE FLTE'!F50*'MVLP INPUT FLTE'!$D22</f>
        <v>0</v>
      </c>
      <c r="G41" s="78">
        <f>'SUBSCRIBER BASE FLTE'!G50*'MVLP INPUT FLTE'!$D22</f>
        <v>0</v>
      </c>
      <c r="H41" s="78">
        <f>'SUBSCRIBER BASE FLTE'!H50*'MVLP INPUT FLTE'!$D22</f>
        <v>0</v>
      </c>
      <c r="I41" s="78">
        <f>'SUBSCRIBER BASE FLTE'!I50*'MVLP INPUT FLTE'!$D22</f>
        <v>0</v>
      </c>
      <c r="J41" s="78">
        <f>'SUBSCRIBER BASE FLTE'!J50*'MVLP INPUT FLTE'!$D22</f>
        <v>0</v>
      </c>
      <c r="K41" s="78">
        <f ca="1">'SUBSCRIBER BASE FLTE'!K50*'MVLP INPUT FLTE'!$D22</f>
        <v>40362.608695652169</v>
      </c>
      <c r="L41" s="78">
        <f ca="1">'SUBSCRIBER BASE FLTE'!L50*'MVLP INPUT FLTE'!$D22</f>
        <v>81899.526521739128</v>
      </c>
      <c r="M41" s="78">
        <f ca="1">'SUBSCRIBER BASE FLTE'!M50*'MVLP INPUT FLTE'!$D22</f>
        <v>124904.25011152173</v>
      </c>
      <c r="N41" s="78">
        <f ca="1">'SUBSCRIBER BASE FLTE'!N50*'MVLP INPUT FLTE'!$D22</f>
        <v>169971.25963774772</v>
      </c>
      <c r="O41" s="78">
        <f ca="1">'SUBSCRIBER BASE FLTE'!O50*'MVLP INPUT FLTE'!$D22</f>
        <v>217386.50393082685</v>
      </c>
      <c r="P41" s="78">
        <f ca="1">'SUBSCRIBER BASE FLTE'!P50*'MVLP INPUT FLTE'!$D22</f>
        <v>268040.45777784963</v>
      </c>
      <c r="Q41" s="78">
        <f ca="1">'SUBSCRIBER BASE FLTE'!Q50*'MVLP INPUT FLTE'!$D22</f>
        <v>322209.07040847704</v>
      </c>
      <c r="R41" s="78">
        <f ca="1">'SUBSCRIBER BASE FLTE'!R50*'MVLP INPUT FLTE'!$D22</f>
        <v>381076.38026652666</v>
      </c>
      <c r="S41" s="78">
        <f ca="1">'SUBSCRIBER BASE FLTE'!S50*'MVLP INPUT FLTE'!$D22</f>
        <v>445512.88320817426</v>
      </c>
      <c r="T41" s="78">
        <f ca="1">'SUBSCRIBER BASE FLTE'!T50*'MVLP INPUT FLTE'!$D22</f>
        <v>516381.67587481777</v>
      </c>
      <c r="U41" s="78">
        <f ca="1">'SUBSCRIBER BASE FLTE'!U50*'MVLP INPUT FLTE'!$D22</f>
        <v>594538.51858640357</v>
      </c>
      <c r="V41" s="78">
        <f ca="1">'SUBSCRIBER BASE FLTE'!V50*'MVLP INPUT FLTE'!$D22</f>
        <v>681135.37596102769</v>
      </c>
      <c r="W41" s="78">
        <f ca="1">'SUBSCRIBER BASE FLTE'!W50*'MVLP INPUT FLTE'!$D22</f>
        <v>776707.46439579374</v>
      </c>
      <c r="X41" s="78">
        <f ca="1">'SUBSCRIBER BASE FLTE'!X50*'MVLP INPUT FLTE'!$D22</f>
        <v>881785.45094842964</v>
      </c>
      <c r="Y41" s="78">
        <f ca="1">'SUBSCRIBER BASE FLTE'!Y50*'MVLP INPUT FLTE'!$D22</f>
        <v>996592.0137458028</v>
      </c>
      <c r="Z41" s="78">
        <f ca="1">'SUBSCRIBER BASE FLTE'!Z50*'MVLP INPUT FLTE'!$D22</f>
        <v>1120740.9816289635</v>
      </c>
      <c r="AA41" s="78">
        <f ca="1">'SUBSCRIBER BASE FLTE'!AA50*'MVLP INPUT FLTE'!$D22</f>
        <v>1254152.9441546826</v>
      </c>
      <c r="AB41" s="78">
        <f ca="1">'SUBSCRIBER BASE FLTE'!AB50*'MVLP INPUT FLTE'!$D22</f>
        <v>1396142.2093467591</v>
      </c>
      <c r="AC41" s="78">
        <f ca="1">'SUBSCRIBER BASE FLTE'!AC50*'MVLP INPUT FLTE'!$D22</f>
        <v>1546028.9136107899</v>
      </c>
      <c r="AD41" s="78">
        <f ca="1">'SUBSCRIBER BASE FLTE'!AD50*'MVLP INPUT FLTE'!$D22</f>
        <v>1702532.0156711852</v>
      </c>
      <c r="AE41" s="78">
        <f ca="1">'SUBSCRIBER BASE FLTE'!AE50*'MVLP INPUT FLTE'!$D22</f>
        <v>1864684.841364067</v>
      </c>
      <c r="AF41" s="78">
        <f ca="1">'SUBSCRIBER BASE FLTE'!AF50*'MVLP INPUT FLTE'!$D22</f>
        <v>2031528.9332559507</v>
      </c>
      <c r="AG41" s="78">
        <f ca="1">'SUBSCRIBER BASE FLTE'!AG50*'MVLP INPUT FLTE'!$D22</f>
        <v>2202113.9808015362</v>
      </c>
      <c r="AH41" s="78">
        <f ca="1">'SUBSCRIBER BASE FLTE'!AH50*'MVLP INPUT FLTE'!$D22</f>
        <v>2375194.272834288</v>
      </c>
      <c r="AI41" s="78">
        <f ca="1">'SUBSCRIBER BASE FLTE'!AI50*'MVLP INPUT FLTE'!$D22</f>
        <v>2550445.1215151972</v>
      </c>
      <c r="AJ41" s="78">
        <f ca="1">'SUBSCRIBER BASE FLTE'!AJ50*'MVLP INPUT FLTE'!$D22</f>
        <v>2726937.6423301445</v>
      </c>
      <c r="AK41" s="78">
        <f ca="1">'SUBSCRIBER BASE FLTE'!AK50*'MVLP INPUT FLTE'!$D22</f>
        <v>2904357.8028051211</v>
      </c>
      <c r="AL41" s="78">
        <f ca="1">'SUBSCRIBER BASE FLTE'!AL50*'MVLP INPUT FLTE'!$D22</f>
        <v>3082090.7614812776</v>
      </c>
      <c r="AM41" s="78">
        <f ca="1">'SUBSCRIBER BASE FLTE'!AM50*'MVLP INPUT FLTE'!$D22</f>
        <v>3259830.3813130348</v>
      </c>
      <c r="AN41" s="78">
        <f ca="1">'SUBSCRIBER BASE FLTE'!AN50*'MVLP INPUT FLTE'!$D22</f>
        <v>3437273.1274196994</v>
      </c>
      <c r="AO41" s="78">
        <f ca="1">'SUBSCRIBER BASE FLTE'!AO50*'MVLP INPUT FLTE'!$D22</f>
        <v>3614118.044967067</v>
      </c>
      <c r="AP41" s="78">
        <f ca="1">'SUBSCRIBER BASE FLTE'!AP50*'MVLP INPUT FLTE'!$D22</f>
        <v>3790066.7372370204</v>
      </c>
      <c r="AQ41" s="78">
        <f ca="1">'SUBSCRIBER BASE FLTE'!AQ50*'MVLP INPUT FLTE'!$D22</f>
        <v>3965126.822144419</v>
      </c>
      <c r="AR41" s="78">
        <f ca="1">'SUBSCRIBER BASE FLTE'!AR50*'MVLP INPUT FLTE'!$D22</f>
        <v>4139002.3745909738</v>
      </c>
      <c r="AS41" s="78">
        <f ca="1">'SUBSCRIBER BASE FLTE'!AS50*'MVLP INPUT FLTE'!$D22</f>
        <v>4312006.9413634725</v>
      </c>
      <c r="AT41" s="78">
        <f ca="1">'SUBSCRIBER BASE FLTE'!AT50*'MVLP INPUT FLTE'!$D22</f>
        <v>4483844.447579274</v>
      </c>
      <c r="AU41" s="78">
        <f ca="1">'SUBSCRIBER BASE FLTE'!AU50*'MVLP INPUT FLTE'!$D22</f>
        <v>4654221.334992242</v>
      </c>
      <c r="AV41" s="78">
        <f ca="1">'SUBSCRIBER BASE FLTE'!AV50*'MVLP INPUT FLTE'!$D22</f>
        <v>4823453.4971230682</v>
      </c>
      <c r="AW41" s="78">
        <f ca="1">'SUBSCRIBER BASE FLTE'!AW50*'MVLP INPUT FLTE'!$D22</f>
        <v>4991247.1858757837</v>
      </c>
      <c r="AX41" s="78">
        <f ca="1">'SUBSCRIBER BASE FLTE'!AX50*'MVLP INPUT FLTE'!$D22</f>
        <v>5157918.10653497</v>
      </c>
      <c r="AY41" s="78">
        <f ca="1">'SUBSCRIBER BASE FLTE'!AY50*'MVLP INPUT FLTE'!$D22</f>
        <v>5323172.3243685532</v>
      </c>
      <c r="AZ41" s="78">
        <f ca="1">'SUBSCRIBER BASE FLTE'!AZ50*'MVLP INPUT FLTE'!$D22</f>
        <v>5487021.8813505517</v>
      </c>
      <c r="BA41" s="78">
        <f ca="1">'SUBSCRIBER BASE FLTE'!BA50*'MVLP INPUT FLTE'!$D22</f>
        <v>5649478.7170982016</v>
      </c>
      <c r="BB41" s="78">
        <f ca="1">'SUBSCRIBER BASE FLTE'!BB50*'MVLP INPUT FLTE'!$D22</f>
        <v>5810858.1480028676</v>
      </c>
      <c r="BC41" s="78">
        <f ca="1">'SUBSCRIBER BASE FLTE'!BC50*'MVLP INPUT FLTE'!$D22</f>
        <v>5970865.853744843</v>
      </c>
      <c r="BD41" s="78">
        <f ca="1">'SUBSCRIBER BASE FLTE'!BD50*'MVLP INPUT FLTE'!$D22</f>
        <v>6129513.493988011</v>
      </c>
      <c r="BE41" s="78">
        <f ca="1">'SUBSCRIBER BASE FLTE'!BE50*'MVLP INPUT FLTE'!$D22</f>
        <v>6286812.6292891139</v>
      </c>
      <c r="BF41" s="78">
        <f ca="1">'SUBSCRIBER BASE FLTE'!BF50*'MVLP INPUT FLTE'!$D22</f>
        <v>6442774.7219401561</v>
      </c>
      <c r="BG41" s="78">
        <f ca="1">'SUBSCRIBER BASE FLTE'!BG50*'MVLP INPUT FLTE'!$D22</f>
        <v>6597411.1368036652</v>
      </c>
      <c r="BH41" s="78">
        <f ca="1">'SUBSCRIBER BASE FLTE'!BH50*'MVLP INPUT FLTE'!$D22</f>
        <v>6750733.1421408337</v>
      </c>
      <c r="BI41" s="78">
        <f ca="1">'SUBSCRIBER BASE FLTE'!BI50*'MVLP INPUT FLTE'!$D22</f>
        <v>6902751.9104326367</v>
      </c>
      <c r="BJ41" s="78">
        <f ca="1">'SUBSCRIBER BASE FLTE'!BJ50*'MVLP INPUT FLTE'!$D22</f>
        <v>7053478.5191939585</v>
      </c>
      <c r="BK41" s="78">
        <f ca="1">'SUBSCRIBER BASE FLTE'!BK50*'MVLP INPUT FLTE'!$D22</f>
        <v>7202923.95178081</v>
      </c>
      <c r="BL41" s="78">
        <f ca="1">'SUBSCRIBER BASE FLTE'!BL50*'MVLP INPUT FLTE'!$D22</f>
        <v>7351099.0981906736</v>
      </c>
      <c r="BM41" s="78">
        <f ca="1">'SUBSCRIBER BASE FLTE'!BM50*'MVLP INPUT FLTE'!$D22</f>
        <v>7498014.755856053</v>
      </c>
      <c r="BN41" s="78">
        <f ca="1">'SUBSCRIBER BASE FLTE'!BN50*'MVLP INPUT FLTE'!$D22</f>
        <v>7643681.6304312767</v>
      </c>
      <c r="BO41" s="78">
        <f ca="1">'SUBSCRIBER BASE FLTE'!BO50*'MVLP INPUT FLTE'!$D22</f>
        <v>7788110.3365726117</v>
      </c>
      <c r="BP41" s="78">
        <f ca="1">'SUBSCRIBER BASE FLTE'!BP50*'MVLP INPUT FLTE'!$D22</f>
        <v>7931311.3987117438</v>
      </c>
      <c r="BQ41" s="78">
        <f ca="1">'SUBSCRIBER BASE FLTE'!BQ50*'MVLP INPUT FLTE'!$D22</f>
        <v>8073295.2518226933</v>
      </c>
      <c r="BR41" s="78">
        <f ca="1">'SUBSCRIBER BASE FLTE'!BR50*'MVLP INPUT FLTE'!$D22</f>
        <v>8214072.2421822008</v>
      </c>
    </row>
    <row r="42" spans="2:70" ht="25" customHeight="1" outlineLevel="1">
      <c r="B42" s="168" t="str">
        <f>B30</f>
        <v>FLTE 400GB</v>
      </c>
      <c r="C42" s="78">
        <f>'SUBSCRIBER BASE FLTE'!C51*'MVLP INPUT FLTE'!$D23</f>
        <v>0</v>
      </c>
      <c r="D42" s="78">
        <f>'SUBSCRIBER BASE FLTE'!D51*'MVLP INPUT FLTE'!$D23</f>
        <v>0</v>
      </c>
      <c r="E42" s="78">
        <f>'SUBSCRIBER BASE FLTE'!E51*'MVLP INPUT FLTE'!$D23</f>
        <v>0</v>
      </c>
      <c r="F42" s="78">
        <f>'SUBSCRIBER BASE FLTE'!F51*'MVLP INPUT FLTE'!$D23</f>
        <v>0</v>
      </c>
      <c r="G42" s="78">
        <f>'SUBSCRIBER BASE FLTE'!G51*'MVLP INPUT FLTE'!$D23</f>
        <v>0</v>
      </c>
      <c r="H42" s="78">
        <f>'SUBSCRIBER BASE FLTE'!H51*'MVLP INPUT FLTE'!$D23</f>
        <v>0</v>
      </c>
      <c r="I42" s="78">
        <f>'SUBSCRIBER BASE FLTE'!I51*'MVLP INPUT FLTE'!$D23</f>
        <v>0</v>
      </c>
      <c r="J42" s="78">
        <f>'SUBSCRIBER BASE FLTE'!J51*'MVLP INPUT FLTE'!$D23</f>
        <v>0</v>
      </c>
      <c r="K42" s="78">
        <f ca="1">'SUBSCRIBER BASE FLTE'!K51*'MVLP INPUT FLTE'!$D23</f>
        <v>23246.08695652174</v>
      </c>
      <c r="L42" s="78">
        <f ca="1">'SUBSCRIBER BASE FLTE'!L51*'MVLP INPUT FLTE'!$D23</f>
        <v>46988.495217391312</v>
      </c>
      <c r="M42" s="78">
        <f ca="1">'SUBSCRIBER BASE FLTE'!M51*'MVLP INPUT FLTE'!$D23</f>
        <v>71569.962573260884</v>
      </c>
      <c r="N42" s="78">
        <f ca="1">'SUBSCRIBER BASE FLTE'!N51*'MVLP INPUT FLTE'!$D23</f>
        <v>97330.313543562079</v>
      </c>
      <c r="O42" s="78">
        <f ca="1">'SUBSCRIBER BASE FLTE'!O51*'MVLP INPUT FLTE'!$D23</f>
        <v>124606.48413931139</v>
      </c>
      <c r="P42" s="78">
        <f ca="1">'SUBSCRIBER BASE FLTE'!P51*'MVLP INPUT FLTE'!$D23</f>
        <v>153385.58989369246</v>
      </c>
      <c r="Q42" s="78">
        <f ca="1">'SUBSCRIBER BASE FLTE'!Q51*'MVLP INPUT FLTE'!$D23</f>
        <v>184348.76890133522</v>
      </c>
      <c r="R42" s="78">
        <f ca="1">'SUBSCRIBER BASE FLTE'!R51*'MVLP INPUT FLTE'!$D23</f>
        <v>218171.36958306518</v>
      </c>
      <c r="S42" s="78">
        <f ca="1">'SUBSCRIBER BASE FLTE'!S51*'MVLP INPUT FLTE'!$D23</f>
        <v>254829.08685465262</v>
      </c>
      <c r="T42" s="78">
        <f ca="1">'SUBSCRIBER BASE FLTE'!T51*'MVLP INPUT FLTE'!$D23</f>
        <v>295338.69179030112</v>
      </c>
      <c r="U42" s="78">
        <f ca="1">'SUBSCRIBER BASE FLTE'!U51*'MVLP INPUT FLTE'!$D23</f>
        <v>340014.39986660529</v>
      </c>
      <c r="V42" s="78">
        <f ca="1">'SUBSCRIBER BASE FLTE'!V51*'MVLP INPUT FLTE'!$D23</f>
        <v>389514.71225034789</v>
      </c>
      <c r="W42" s="78">
        <f ca="1">'SUBSCRIBER BASE FLTE'!W51*'MVLP INPUT FLTE'!$D23</f>
        <v>444145.57632665476</v>
      </c>
      <c r="X42" s="78">
        <f ca="1">'SUBSCRIBER BASE FLTE'!X51*'MVLP INPUT FLTE'!$D23</f>
        <v>504210.33892787818</v>
      </c>
      <c r="Y42" s="78">
        <f ca="1">'SUBSCRIBER BASE FLTE'!Y51*'MVLP INPUT FLTE'!$D23</f>
        <v>569662.81191655644</v>
      </c>
      <c r="Z42" s="78">
        <f ca="1">'SUBSCRIBER BASE FLTE'!Z51*'MVLP INPUT FLTE'!$D23</f>
        <v>640804.15627613524</v>
      </c>
      <c r="AA42" s="78">
        <f ca="1">'SUBSCRIBER BASE FLTE'!AA51*'MVLP INPUT FLTE'!$D23</f>
        <v>717239.06007822289</v>
      </c>
      <c r="AB42" s="78">
        <f ca="1">'SUBSCRIBER BASE FLTE'!AB51*'MVLP INPUT FLTE'!$D23</f>
        <v>798575.57154581894</v>
      </c>
      <c r="AC42" s="78">
        <f ca="1">'SUBSCRIBER BASE FLTE'!AC51*'MVLP INPUT FLTE'!$D23</f>
        <v>884078.11397028819</v>
      </c>
      <c r="AD42" s="78">
        <f ca="1">'SUBSCRIBER BASE FLTE'!AD51*'MVLP INPUT FLTE'!$D23</f>
        <v>973364.31956675823</v>
      </c>
      <c r="AE42" s="78">
        <f ca="1">'SUBSCRIBER BASE FLTE'!AE51*'MVLP INPUT FLTE'!$D23</f>
        <v>1066055.0706765277</v>
      </c>
      <c r="AF42" s="78">
        <f ca="1">'SUBSCRIBER BASE FLTE'!AF51*'MVLP INPUT FLTE'!$D23</f>
        <v>1161427.5156192554</v>
      </c>
      <c r="AG42" s="78">
        <f ca="1">'SUBSCRIBER BASE FLTE'!AG51*'MVLP INPUT FLTE'!$D23</f>
        <v>1258764.9469538829</v>
      </c>
      <c r="AH42" s="78">
        <f ca="1">'SUBSCRIBER BASE FLTE'!AH51*'MVLP INPUT FLTE'!$D23</f>
        <v>1357703.7057743403</v>
      </c>
      <c r="AI42" s="78">
        <f ca="1">'SUBSCRIBER BASE FLTE'!AI51*'MVLP INPUT FLTE'!$D23</f>
        <v>1457883.2242752584</v>
      </c>
      <c r="AJ42" s="78">
        <f ca="1">'SUBSCRIBER BASE FLTE'!AJ51*'MVLP INPUT FLTE'!$D23</f>
        <v>1558945.9994776142</v>
      </c>
      <c r="AK42" s="78">
        <f ca="1">'SUBSCRIBER BASE FLTE'!AK51*'MVLP INPUT FLTE'!$D23</f>
        <v>1660190.6106559676</v>
      </c>
      <c r="AL42" s="78">
        <f ca="1">'SUBSCRIBER BASE FLTE'!AL51*'MVLP INPUT FLTE'!$D23</f>
        <v>1761615.5122045223</v>
      </c>
      <c r="AM42" s="78">
        <f ca="1">'SUBSCRIBER BASE FLTE'!AM51*'MVLP INPUT FLTE'!$D23</f>
        <v>1863219.1716551317</v>
      </c>
      <c r="AN42" s="78">
        <f ca="1">'SUBSCRIBER BASE FLTE'!AN51*'MVLP INPUT FLTE'!$D23</f>
        <v>1964653.1130438892</v>
      </c>
      <c r="AO42" s="78">
        <f ca="1">'SUBSCRIBER BASE FLTE'!AO51*'MVLP INPUT FLTE'!$D23</f>
        <v>2065571.8224525813</v>
      </c>
      <c r="AP42" s="78">
        <f ca="1">'SUBSCRIBER BASE FLTE'!AP51*'MVLP INPUT FLTE'!$D23</f>
        <v>2166326.635874778</v>
      </c>
      <c r="AQ42" s="78">
        <f ca="1">'SUBSCRIBER BASE FLTE'!AQ51*'MVLP INPUT FLTE'!$D23</f>
        <v>2266225.0333828856</v>
      </c>
      <c r="AR42" s="78">
        <f ca="1">'SUBSCRIBER BASE FLTE'!AR51*'MVLP INPUT FLTE'!$D23</f>
        <v>2365621.2510339138</v>
      </c>
      <c r="AS42" s="78">
        <f ca="1">'SUBSCRIBER BASE FLTE'!AS51*'MVLP INPUT FLTE'!$D23</f>
        <v>2464519.5573566472</v>
      </c>
      <c r="AT42" s="78">
        <f ca="1">'SUBSCRIBER BASE FLTE'!AT51*'MVLP INPUT FLTE'!$D23</f>
        <v>2562577.2280756375</v>
      </c>
      <c r="AU42" s="78">
        <f ca="1">'SUBSCRIBER BASE FLTE'!AU51*'MVLP INPUT FLTE'!$D23</f>
        <v>2660148.3651152556</v>
      </c>
      <c r="AV42" s="78">
        <f ca="1">'SUBSCRIBER BASE FLTE'!AV51*'MVLP INPUT FLTE'!$D23</f>
        <v>2756890.1474900367</v>
      </c>
      <c r="AW42" s="78">
        <f ca="1">'SUBSCRIBER BASE FLTE'!AW51*'MVLP INPUT FLTE'!$D23</f>
        <v>2852809.6247146321</v>
      </c>
      <c r="AX42" s="78">
        <f ca="1">'SUBSCRIBER BASE FLTE'!AX51*'MVLP INPUT FLTE'!$D23</f>
        <v>2947913.7863828181</v>
      </c>
      <c r="AY42" s="78">
        <f ca="1">'SUBSCRIBER BASE FLTE'!AY51*'MVLP INPUT FLTE'!$D23</f>
        <v>3042209.5626768246</v>
      </c>
      <c r="AZ42" s="78">
        <f ca="1">'SUBSCRIBER BASE FLTE'!AZ51*'MVLP INPUT FLTE'!$D23</f>
        <v>3136050.7813940719</v>
      </c>
      <c r="BA42" s="78">
        <f ca="1">'SUBSCRIBER BASE FLTE'!BA51*'MVLP INPUT FLTE'!$D23</f>
        <v>3229094.3497522222</v>
      </c>
      <c r="BB42" s="78">
        <f ca="1">'SUBSCRIBER BASE FLTE'!BB51*'MVLP INPUT FLTE'!$D23</f>
        <v>3321347.0477793282</v>
      </c>
      <c r="BC42" s="78">
        <f ca="1">'SUBSCRIBER BASE FLTE'!BC51*'MVLP INPUT FLTE'!$D23</f>
        <v>3412815.5978732039</v>
      </c>
      <c r="BD42" s="78">
        <f ca="1">'SUBSCRIBER BASE FLTE'!BD51*'MVLP INPUT FLTE'!$D23</f>
        <v>3503506.6652912814</v>
      </c>
      <c r="BE42" s="78">
        <f ca="1">'SUBSCRIBER BASE FLTE'!BE51*'MVLP INPUT FLTE'!$D23</f>
        <v>3593426.8586363061</v>
      </c>
      <c r="BF42" s="78">
        <f ca="1">'SUBSCRIBER BASE FLTE'!BF51*'MVLP INPUT FLTE'!$D23</f>
        <v>3682582.7303378973</v>
      </c>
      <c r="BG42" s="78">
        <f ca="1">'SUBSCRIBER BASE FLTE'!BG51*'MVLP INPUT FLTE'!$D23</f>
        <v>3770980.7771300259</v>
      </c>
      <c r="BH42" s="78">
        <f ca="1">'SUBSCRIBER BASE FLTE'!BH51*'MVLP INPUT FLTE'!$D23</f>
        <v>3858627.4405244207</v>
      </c>
      <c r="BI42" s="78">
        <f ca="1">'SUBSCRIBER BASE FLTE'!BI51*'MVLP INPUT FLTE'!$D23</f>
        <v>3945529.1072799629</v>
      </c>
      <c r="BJ42" s="78">
        <f ca="1">'SUBSCRIBER BASE FLTE'!BJ51*'MVLP INPUT FLTE'!$D23</f>
        <v>4031692.1098680831</v>
      </c>
      <c r="BK42" s="78">
        <f ca="1">'SUBSCRIBER BASE FLTE'!BK51*'MVLP INPUT FLTE'!$D23</f>
        <v>4117122.7269342043</v>
      </c>
      <c r="BL42" s="78">
        <f ca="1">'SUBSCRIBER BASE FLTE'!BL51*'MVLP INPUT FLTE'!$D23</f>
        <v>4201827.1837552628</v>
      </c>
      <c r="BM42" s="78">
        <f ca="1">'SUBSCRIBER BASE FLTE'!BM51*'MVLP INPUT FLTE'!$D23</f>
        <v>4285811.6526933424</v>
      </c>
      <c r="BN42" s="78">
        <f ca="1">'SUBSCRIBER BASE FLTE'!BN51*'MVLP INPUT FLTE'!$D23</f>
        <v>4369082.2536454489</v>
      </c>
      <c r="BO42" s="78">
        <f ca="1">'SUBSCRIBER BASE FLTE'!BO51*'MVLP INPUT FLTE'!$D23</f>
        <v>4451645.0544894626</v>
      </c>
      <c r="BP42" s="78">
        <f ca="1">'SUBSCRIBER BASE FLTE'!BP51*'MVLP INPUT FLTE'!$D23</f>
        <v>4533506.071526302</v>
      </c>
      <c r="BQ42" s="78">
        <f ca="1">'SUBSCRIBER BASE FLTE'!BQ51*'MVLP INPUT FLTE'!$D23</f>
        <v>4614671.2699183282</v>
      </c>
      <c r="BR42" s="78">
        <f ca="1">'SUBSCRIBER BASE FLTE'!BR51*'MVLP INPUT FLTE'!$D23</f>
        <v>4695146.5641240226</v>
      </c>
    </row>
    <row r="43" spans="2:70" ht="25" customHeight="1" outlineLevel="1">
      <c r="B43" s="168" t="str">
        <f>B31</f>
        <v>Package 5</v>
      </c>
      <c r="C43" s="78">
        <f>'SUBSCRIBER BASE FLTE'!C52*'MVLP INPUT FLTE'!$D24</f>
        <v>0</v>
      </c>
      <c r="D43" s="78">
        <f>'SUBSCRIBER BASE FLTE'!D52*'MVLP INPUT FLTE'!$D24</f>
        <v>0</v>
      </c>
      <c r="E43" s="78">
        <f>'SUBSCRIBER BASE FLTE'!E52*'MVLP INPUT FLTE'!$D24</f>
        <v>0</v>
      </c>
      <c r="F43" s="78">
        <f>'SUBSCRIBER BASE FLTE'!F52*'MVLP INPUT FLTE'!$D24</f>
        <v>0</v>
      </c>
      <c r="G43" s="78">
        <f>'SUBSCRIBER BASE FLTE'!G52*'MVLP INPUT FLTE'!$D24</f>
        <v>0</v>
      </c>
      <c r="H43" s="78">
        <f>'SUBSCRIBER BASE FLTE'!H52*'MVLP INPUT FLTE'!$D24</f>
        <v>0</v>
      </c>
      <c r="I43" s="78">
        <f>'SUBSCRIBER BASE FLTE'!I52*'MVLP INPUT FLTE'!$D24</f>
        <v>0</v>
      </c>
      <c r="J43" s="78">
        <f>'SUBSCRIBER BASE FLTE'!J52*'MVLP INPUT FLTE'!$D24</f>
        <v>0</v>
      </c>
      <c r="K43" s="78">
        <f ca="1">'SUBSCRIBER BASE FLTE'!K52*'MVLP INPUT FLTE'!$D24</f>
        <v>0</v>
      </c>
      <c r="L43" s="78">
        <f ca="1">'SUBSCRIBER BASE FLTE'!L52*'MVLP INPUT FLTE'!$D24</f>
        <v>0</v>
      </c>
      <c r="M43" s="78">
        <f ca="1">'SUBSCRIBER BASE FLTE'!M52*'MVLP INPUT FLTE'!$D24</f>
        <v>0</v>
      </c>
      <c r="N43" s="78">
        <f ca="1">'SUBSCRIBER BASE FLTE'!N52*'MVLP INPUT FLTE'!$D24</f>
        <v>0</v>
      </c>
      <c r="O43" s="78">
        <f ca="1">'SUBSCRIBER BASE FLTE'!O52*'MVLP INPUT FLTE'!$D24</f>
        <v>0</v>
      </c>
      <c r="P43" s="78">
        <f ca="1">'SUBSCRIBER BASE FLTE'!P52*'MVLP INPUT FLTE'!$D24</f>
        <v>0</v>
      </c>
      <c r="Q43" s="78">
        <f ca="1">'SUBSCRIBER BASE FLTE'!Q52*'MVLP INPUT FLTE'!$D24</f>
        <v>0</v>
      </c>
      <c r="R43" s="78">
        <f ca="1">'SUBSCRIBER BASE FLTE'!R52*'MVLP INPUT FLTE'!$D24</f>
        <v>0</v>
      </c>
      <c r="S43" s="78">
        <f ca="1">'SUBSCRIBER BASE FLTE'!S52*'MVLP INPUT FLTE'!$D24</f>
        <v>0</v>
      </c>
      <c r="T43" s="78">
        <f ca="1">'SUBSCRIBER BASE FLTE'!T52*'MVLP INPUT FLTE'!$D24</f>
        <v>0</v>
      </c>
      <c r="U43" s="78">
        <f ca="1">'SUBSCRIBER BASE FLTE'!U52*'MVLP INPUT FLTE'!$D24</f>
        <v>0</v>
      </c>
      <c r="V43" s="78">
        <f ca="1">'SUBSCRIBER BASE FLTE'!V52*'MVLP INPUT FLTE'!$D24</f>
        <v>0</v>
      </c>
      <c r="W43" s="78">
        <f ca="1">'SUBSCRIBER BASE FLTE'!W52*'MVLP INPUT FLTE'!$D24</f>
        <v>0</v>
      </c>
      <c r="X43" s="78">
        <f ca="1">'SUBSCRIBER BASE FLTE'!X52*'MVLP INPUT FLTE'!$D24</f>
        <v>0</v>
      </c>
      <c r="Y43" s="78">
        <f ca="1">'SUBSCRIBER BASE FLTE'!Y52*'MVLP INPUT FLTE'!$D24</f>
        <v>0</v>
      </c>
      <c r="Z43" s="78">
        <f ca="1">'SUBSCRIBER BASE FLTE'!Z52*'MVLP INPUT FLTE'!$D24</f>
        <v>0</v>
      </c>
      <c r="AA43" s="78">
        <f ca="1">'SUBSCRIBER BASE FLTE'!AA52*'MVLP INPUT FLTE'!$D24</f>
        <v>0</v>
      </c>
      <c r="AB43" s="78">
        <f ca="1">'SUBSCRIBER BASE FLTE'!AB52*'MVLP INPUT FLTE'!$D24</f>
        <v>0</v>
      </c>
      <c r="AC43" s="78">
        <f ca="1">'SUBSCRIBER BASE FLTE'!AC52*'MVLP INPUT FLTE'!$D24</f>
        <v>0</v>
      </c>
      <c r="AD43" s="78">
        <f ca="1">'SUBSCRIBER BASE FLTE'!AD52*'MVLP INPUT FLTE'!$D24</f>
        <v>0</v>
      </c>
      <c r="AE43" s="78">
        <f ca="1">'SUBSCRIBER BASE FLTE'!AE52*'MVLP INPUT FLTE'!$D24</f>
        <v>0</v>
      </c>
      <c r="AF43" s="78">
        <f ca="1">'SUBSCRIBER BASE FLTE'!AF52*'MVLP INPUT FLTE'!$D24</f>
        <v>0</v>
      </c>
      <c r="AG43" s="78">
        <f ca="1">'SUBSCRIBER BASE FLTE'!AG52*'MVLP INPUT FLTE'!$D24</f>
        <v>0</v>
      </c>
      <c r="AH43" s="78">
        <f ca="1">'SUBSCRIBER BASE FLTE'!AH52*'MVLP INPUT FLTE'!$D24</f>
        <v>0</v>
      </c>
      <c r="AI43" s="78">
        <f ca="1">'SUBSCRIBER BASE FLTE'!AI52*'MVLP INPUT FLTE'!$D24</f>
        <v>0</v>
      </c>
      <c r="AJ43" s="78">
        <f ca="1">'SUBSCRIBER BASE FLTE'!AJ52*'MVLP INPUT FLTE'!$D24</f>
        <v>0</v>
      </c>
      <c r="AK43" s="78">
        <f ca="1">'SUBSCRIBER BASE FLTE'!AK52*'MVLP INPUT FLTE'!$D24</f>
        <v>0</v>
      </c>
      <c r="AL43" s="78">
        <f ca="1">'SUBSCRIBER BASE FLTE'!AL52*'MVLP INPUT FLTE'!$D24</f>
        <v>0</v>
      </c>
      <c r="AM43" s="78">
        <f ca="1">'SUBSCRIBER BASE FLTE'!AM52*'MVLP INPUT FLTE'!$D24</f>
        <v>0</v>
      </c>
      <c r="AN43" s="78">
        <f ca="1">'SUBSCRIBER BASE FLTE'!AN52*'MVLP INPUT FLTE'!$D24</f>
        <v>0</v>
      </c>
      <c r="AO43" s="78">
        <f ca="1">'SUBSCRIBER BASE FLTE'!AO52*'MVLP INPUT FLTE'!$D24</f>
        <v>0</v>
      </c>
      <c r="AP43" s="78">
        <f ca="1">'SUBSCRIBER BASE FLTE'!AP52*'MVLP INPUT FLTE'!$D24</f>
        <v>0</v>
      </c>
      <c r="AQ43" s="78">
        <f ca="1">'SUBSCRIBER BASE FLTE'!AQ52*'MVLP INPUT FLTE'!$D24</f>
        <v>0</v>
      </c>
      <c r="AR43" s="78">
        <f ca="1">'SUBSCRIBER BASE FLTE'!AR52*'MVLP INPUT FLTE'!$D24</f>
        <v>0</v>
      </c>
      <c r="AS43" s="78">
        <f ca="1">'SUBSCRIBER BASE FLTE'!AS52*'MVLP INPUT FLTE'!$D24</f>
        <v>0</v>
      </c>
      <c r="AT43" s="78">
        <f ca="1">'SUBSCRIBER BASE FLTE'!AT52*'MVLP INPUT FLTE'!$D24</f>
        <v>0</v>
      </c>
      <c r="AU43" s="78">
        <f ca="1">'SUBSCRIBER BASE FLTE'!AU52*'MVLP INPUT FLTE'!$D24</f>
        <v>0</v>
      </c>
      <c r="AV43" s="78">
        <f ca="1">'SUBSCRIBER BASE FLTE'!AV52*'MVLP INPUT FLTE'!$D24</f>
        <v>0</v>
      </c>
      <c r="AW43" s="78">
        <f ca="1">'SUBSCRIBER BASE FLTE'!AW52*'MVLP INPUT FLTE'!$D24</f>
        <v>0</v>
      </c>
      <c r="AX43" s="78">
        <f ca="1">'SUBSCRIBER BASE FLTE'!AX52*'MVLP INPUT FLTE'!$D24</f>
        <v>0</v>
      </c>
      <c r="AY43" s="78">
        <f ca="1">'SUBSCRIBER BASE FLTE'!AY52*'MVLP INPUT FLTE'!$D24</f>
        <v>0</v>
      </c>
      <c r="AZ43" s="78">
        <f ca="1">'SUBSCRIBER BASE FLTE'!AZ52*'MVLP INPUT FLTE'!$D24</f>
        <v>0</v>
      </c>
      <c r="BA43" s="78">
        <f ca="1">'SUBSCRIBER BASE FLTE'!BA52*'MVLP INPUT FLTE'!$D24</f>
        <v>0</v>
      </c>
      <c r="BB43" s="78">
        <f ca="1">'SUBSCRIBER BASE FLTE'!BB52*'MVLP INPUT FLTE'!$D24</f>
        <v>0</v>
      </c>
      <c r="BC43" s="78">
        <f ca="1">'SUBSCRIBER BASE FLTE'!BC52*'MVLP INPUT FLTE'!$D24</f>
        <v>0</v>
      </c>
      <c r="BD43" s="78">
        <f ca="1">'SUBSCRIBER BASE FLTE'!BD52*'MVLP INPUT FLTE'!$D24</f>
        <v>0</v>
      </c>
      <c r="BE43" s="78">
        <f ca="1">'SUBSCRIBER BASE FLTE'!BE52*'MVLP INPUT FLTE'!$D24</f>
        <v>0</v>
      </c>
      <c r="BF43" s="78">
        <f ca="1">'SUBSCRIBER BASE FLTE'!BF52*'MVLP INPUT FLTE'!$D24</f>
        <v>0</v>
      </c>
      <c r="BG43" s="78">
        <f ca="1">'SUBSCRIBER BASE FLTE'!BG52*'MVLP INPUT FLTE'!$D24</f>
        <v>0</v>
      </c>
      <c r="BH43" s="78">
        <f ca="1">'SUBSCRIBER BASE FLTE'!BH52*'MVLP INPUT FLTE'!$D24</f>
        <v>0</v>
      </c>
      <c r="BI43" s="78">
        <f ca="1">'SUBSCRIBER BASE FLTE'!BI52*'MVLP INPUT FLTE'!$D24</f>
        <v>0</v>
      </c>
      <c r="BJ43" s="78">
        <f ca="1">'SUBSCRIBER BASE FLTE'!BJ52*'MVLP INPUT FLTE'!$D24</f>
        <v>0</v>
      </c>
      <c r="BK43" s="78">
        <f ca="1">'SUBSCRIBER BASE FLTE'!BK52*'MVLP INPUT FLTE'!$D24</f>
        <v>0</v>
      </c>
      <c r="BL43" s="78">
        <f ca="1">'SUBSCRIBER BASE FLTE'!BL52*'MVLP INPUT FLTE'!$D24</f>
        <v>0</v>
      </c>
      <c r="BM43" s="78">
        <f ca="1">'SUBSCRIBER BASE FLTE'!BM52*'MVLP INPUT FLTE'!$D24</f>
        <v>0</v>
      </c>
      <c r="BN43" s="78">
        <f ca="1">'SUBSCRIBER BASE FLTE'!BN52*'MVLP INPUT FLTE'!$D24</f>
        <v>0</v>
      </c>
      <c r="BO43" s="78">
        <f ca="1">'SUBSCRIBER BASE FLTE'!BO52*'MVLP INPUT FLTE'!$D24</f>
        <v>0</v>
      </c>
      <c r="BP43" s="78">
        <f ca="1">'SUBSCRIBER BASE FLTE'!BP52*'MVLP INPUT FLTE'!$D24</f>
        <v>0</v>
      </c>
      <c r="BQ43" s="78">
        <f ca="1">'SUBSCRIBER BASE FLTE'!BQ52*'MVLP INPUT FLTE'!$D24</f>
        <v>0</v>
      </c>
      <c r="BR43" s="78">
        <f ca="1">'SUBSCRIBER BASE FLTE'!BR52*'MVLP INPUT FLTE'!$D24</f>
        <v>0</v>
      </c>
    </row>
    <row r="44" spans="2:70" ht="25" customHeight="1">
      <c r="B44" s="173" t="s">
        <v>46</v>
      </c>
      <c r="C44" s="174">
        <f>SUM(C45:C49)</f>
        <v>0</v>
      </c>
      <c r="D44" s="174">
        <f t="shared" ref="D44:BO44" si="15">SUM(D45:D49)</f>
        <v>0</v>
      </c>
      <c r="E44" s="174">
        <f t="shared" si="15"/>
        <v>0</v>
      </c>
      <c r="F44" s="174">
        <f t="shared" si="15"/>
        <v>0</v>
      </c>
      <c r="G44" s="174">
        <f t="shared" si="15"/>
        <v>0</v>
      </c>
      <c r="H44" s="174">
        <f t="shared" si="15"/>
        <v>0</v>
      </c>
      <c r="I44" s="174">
        <f t="shared" si="15"/>
        <v>0</v>
      </c>
      <c r="J44" s="174">
        <f t="shared" si="15"/>
        <v>0</v>
      </c>
      <c r="K44" s="174">
        <f t="shared" ca="1" si="15"/>
        <v>0</v>
      </c>
      <c r="L44" s="174">
        <f t="shared" ca="1" si="15"/>
        <v>0</v>
      </c>
      <c r="M44" s="174">
        <f t="shared" ca="1" si="15"/>
        <v>0</v>
      </c>
      <c r="N44" s="174">
        <f t="shared" ca="1" si="15"/>
        <v>0</v>
      </c>
      <c r="O44" s="174">
        <f t="shared" ca="1" si="15"/>
        <v>0</v>
      </c>
      <c r="P44" s="174">
        <f t="shared" ca="1" si="15"/>
        <v>0</v>
      </c>
      <c r="Q44" s="174">
        <f t="shared" ca="1" si="15"/>
        <v>0</v>
      </c>
      <c r="R44" s="174">
        <f t="shared" ca="1" si="15"/>
        <v>0</v>
      </c>
      <c r="S44" s="174">
        <f t="shared" ca="1" si="15"/>
        <v>0</v>
      </c>
      <c r="T44" s="174">
        <f t="shared" ca="1" si="15"/>
        <v>0</v>
      </c>
      <c r="U44" s="174">
        <f t="shared" ca="1" si="15"/>
        <v>0</v>
      </c>
      <c r="V44" s="174">
        <f t="shared" ca="1" si="15"/>
        <v>0</v>
      </c>
      <c r="W44" s="174">
        <f t="shared" ca="1" si="15"/>
        <v>0</v>
      </c>
      <c r="X44" s="174">
        <f t="shared" ca="1" si="15"/>
        <v>0</v>
      </c>
      <c r="Y44" s="174">
        <f t="shared" ca="1" si="15"/>
        <v>0</v>
      </c>
      <c r="Z44" s="174">
        <f t="shared" ca="1" si="15"/>
        <v>0</v>
      </c>
      <c r="AA44" s="174">
        <f t="shared" ca="1" si="15"/>
        <v>0</v>
      </c>
      <c r="AB44" s="174">
        <f t="shared" ca="1" si="15"/>
        <v>0</v>
      </c>
      <c r="AC44" s="174">
        <f t="shared" ca="1" si="15"/>
        <v>0</v>
      </c>
      <c r="AD44" s="174">
        <f t="shared" ca="1" si="15"/>
        <v>0</v>
      </c>
      <c r="AE44" s="174">
        <f t="shared" ca="1" si="15"/>
        <v>0</v>
      </c>
      <c r="AF44" s="174">
        <f t="shared" ca="1" si="15"/>
        <v>0</v>
      </c>
      <c r="AG44" s="174">
        <f t="shared" ca="1" si="15"/>
        <v>0</v>
      </c>
      <c r="AH44" s="174">
        <f t="shared" ca="1" si="15"/>
        <v>0</v>
      </c>
      <c r="AI44" s="174">
        <f t="shared" ca="1" si="15"/>
        <v>0</v>
      </c>
      <c r="AJ44" s="174">
        <f t="shared" ca="1" si="15"/>
        <v>0</v>
      </c>
      <c r="AK44" s="174">
        <f t="shared" ca="1" si="15"/>
        <v>0</v>
      </c>
      <c r="AL44" s="174">
        <f t="shared" ca="1" si="15"/>
        <v>0</v>
      </c>
      <c r="AM44" s="174">
        <f t="shared" ca="1" si="15"/>
        <v>0</v>
      </c>
      <c r="AN44" s="174">
        <f t="shared" ca="1" si="15"/>
        <v>0</v>
      </c>
      <c r="AO44" s="174">
        <f t="shared" ca="1" si="15"/>
        <v>0</v>
      </c>
      <c r="AP44" s="174">
        <f t="shared" ca="1" si="15"/>
        <v>0</v>
      </c>
      <c r="AQ44" s="174">
        <f t="shared" ca="1" si="15"/>
        <v>0</v>
      </c>
      <c r="AR44" s="174">
        <f t="shared" ca="1" si="15"/>
        <v>0</v>
      </c>
      <c r="AS44" s="174">
        <f t="shared" ca="1" si="15"/>
        <v>0</v>
      </c>
      <c r="AT44" s="174">
        <f t="shared" ca="1" si="15"/>
        <v>0</v>
      </c>
      <c r="AU44" s="174">
        <f t="shared" ca="1" si="15"/>
        <v>0</v>
      </c>
      <c r="AV44" s="174">
        <f t="shared" ca="1" si="15"/>
        <v>0</v>
      </c>
      <c r="AW44" s="174">
        <f t="shared" ca="1" si="15"/>
        <v>0</v>
      </c>
      <c r="AX44" s="174">
        <f t="shared" ca="1" si="15"/>
        <v>0</v>
      </c>
      <c r="AY44" s="174">
        <f t="shared" ca="1" si="15"/>
        <v>0</v>
      </c>
      <c r="AZ44" s="174">
        <f t="shared" ca="1" si="15"/>
        <v>0</v>
      </c>
      <c r="BA44" s="174">
        <f t="shared" ca="1" si="15"/>
        <v>0</v>
      </c>
      <c r="BB44" s="174">
        <f t="shared" ca="1" si="15"/>
        <v>0</v>
      </c>
      <c r="BC44" s="174">
        <f t="shared" ca="1" si="15"/>
        <v>0</v>
      </c>
      <c r="BD44" s="174">
        <f t="shared" ca="1" si="15"/>
        <v>0</v>
      </c>
      <c r="BE44" s="174">
        <f t="shared" ca="1" si="15"/>
        <v>0</v>
      </c>
      <c r="BF44" s="174">
        <f t="shared" ca="1" si="15"/>
        <v>0</v>
      </c>
      <c r="BG44" s="174">
        <f t="shared" ca="1" si="15"/>
        <v>0</v>
      </c>
      <c r="BH44" s="174">
        <f t="shared" ca="1" si="15"/>
        <v>0</v>
      </c>
      <c r="BI44" s="174">
        <f t="shared" ca="1" si="15"/>
        <v>0</v>
      </c>
      <c r="BJ44" s="174">
        <f t="shared" ca="1" si="15"/>
        <v>0</v>
      </c>
      <c r="BK44" s="174">
        <f t="shared" ca="1" si="15"/>
        <v>0</v>
      </c>
      <c r="BL44" s="174">
        <f t="shared" ca="1" si="15"/>
        <v>0</v>
      </c>
      <c r="BM44" s="174">
        <f t="shared" ca="1" si="15"/>
        <v>0</v>
      </c>
      <c r="BN44" s="174">
        <f t="shared" ca="1" si="15"/>
        <v>0</v>
      </c>
      <c r="BO44" s="174">
        <f t="shared" ca="1" si="15"/>
        <v>0</v>
      </c>
      <c r="BP44" s="174">
        <f t="shared" ref="BP44:BR44" ca="1" si="16">SUM(BP45:BP49)</f>
        <v>0</v>
      </c>
      <c r="BQ44" s="174">
        <f t="shared" ca="1" si="16"/>
        <v>0</v>
      </c>
      <c r="BR44" s="174">
        <f t="shared" ca="1" si="16"/>
        <v>0</v>
      </c>
    </row>
    <row r="45" spans="2:70" ht="25" customHeight="1" outlineLevel="1">
      <c r="B45" s="168" t="str">
        <f>B39</f>
        <v>FLTE 40GB</v>
      </c>
      <c r="C45" s="78">
        <f>'SUBSCRIBER BASE FLTE'!C48*('MVLP DASHBOARD FLTE'!$I40+'MVLP DASHBOARD FLTE'!$J40+'MVLP DASHBOARD FLTE'!$K40)</f>
        <v>0</v>
      </c>
      <c r="D45" s="78">
        <f>'SUBSCRIBER BASE FLTE'!D48*('MVLP DASHBOARD FLTE'!$I40+'MVLP DASHBOARD FLTE'!$J40+'MVLP DASHBOARD FLTE'!$K40)</f>
        <v>0</v>
      </c>
      <c r="E45" s="78">
        <f>'SUBSCRIBER BASE FLTE'!E48*('MVLP DASHBOARD FLTE'!$I40+'MVLP DASHBOARD FLTE'!$J40+'MVLP DASHBOARD FLTE'!$K40)</f>
        <v>0</v>
      </c>
      <c r="F45" s="78">
        <f>'SUBSCRIBER BASE FLTE'!F48*('MVLP DASHBOARD FLTE'!$I40+'MVLP DASHBOARD FLTE'!$J40+'MVLP DASHBOARD FLTE'!$K40)</f>
        <v>0</v>
      </c>
      <c r="G45" s="78">
        <f>'SUBSCRIBER BASE FLTE'!G48*('MVLP DASHBOARD FLTE'!$I40+'MVLP DASHBOARD FLTE'!$J40+'MVLP DASHBOARD FLTE'!$K40)</f>
        <v>0</v>
      </c>
      <c r="H45" s="78">
        <f>'SUBSCRIBER BASE FLTE'!H48*('MVLP DASHBOARD FLTE'!$I40+'MVLP DASHBOARD FLTE'!$J40+'MVLP DASHBOARD FLTE'!$K40)</f>
        <v>0</v>
      </c>
      <c r="I45" s="78">
        <f>'SUBSCRIBER BASE FLTE'!I48*('MVLP DASHBOARD FLTE'!$I40+'MVLP DASHBOARD FLTE'!$J40+'MVLP DASHBOARD FLTE'!$K40)</f>
        <v>0</v>
      </c>
      <c r="J45" s="78">
        <f>'SUBSCRIBER BASE FLTE'!J48*('MVLP DASHBOARD FLTE'!$I40+'MVLP DASHBOARD FLTE'!$J40+'MVLP DASHBOARD FLTE'!$K40)</f>
        <v>0</v>
      </c>
      <c r="K45" s="78">
        <f ca="1">'SUBSCRIBER BASE FLTE'!K48*('MVLP DASHBOARD FLTE'!$I40+'MVLP DASHBOARD FLTE'!$J40+'MVLP DASHBOARD FLTE'!$K40)</f>
        <v>0</v>
      </c>
      <c r="L45" s="78">
        <f ca="1">'SUBSCRIBER BASE FLTE'!L48*('MVLP DASHBOARD FLTE'!$I40+'MVLP DASHBOARD FLTE'!$J40+'MVLP DASHBOARD FLTE'!$K40)</f>
        <v>0</v>
      </c>
      <c r="M45" s="78">
        <f ca="1">'SUBSCRIBER BASE FLTE'!M48*('MVLP DASHBOARD FLTE'!$I40+'MVLP DASHBOARD FLTE'!$J40+'MVLP DASHBOARD FLTE'!$K40)</f>
        <v>0</v>
      </c>
      <c r="N45" s="78">
        <f ca="1">'SUBSCRIBER BASE FLTE'!N48*('MVLP DASHBOARD FLTE'!$I40+'MVLP DASHBOARD FLTE'!$J40+'MVLP DASHBOARD FLTE'!$K40)</f>
        <v>0</v>
      </c>
      <c r="O45" s="78">
        <f ca="1">'SUBSCRIBER BASE FLTE'!O48*('MVLP DASHBOARD FLTE'!$I40+'MVLP DASHBOARD FLTE'!$J40+'MVLP DASHBOARD FLTE'!$K40)</f>
        <v>0</v>
      </c>
      <c r="P45" s="78">
        <f ca="1">'SUBSCRIBER BASE FLTE'!P48*('MVLP DASHBOARD FLTE'!$I40+'MVLP DASHBOARD FLTE'!$J40+'MVLP DASHBOARD FLTE'!$K40)</f>
        <v>0</v>
      </c>
      <c r="Q45" s="78">
        <f ca="1">'SUBSCRIBER BASE FLTE'!Q48*('MVLP DASHBOARD FLTE'!$I40+'MVLP DASHBOARD FLTE'!$J40+'MVLP DASHBOARD FLTE'!$K40)</f>
        <v>0</v>
      </c>
      <c r="R45" s="78">
        <f ca="1">'SUBSCRIBER BASE FLTE'!R48*('MVLP DASHBOARD FLTE'!$I40+'MVLP DASHBOARD FLTE'!$J40+'MVLP DASHBOARD FLTE'!$K40)</f>
        <v>0</v>
      </c>
      <c r="S45" s="78">
        <f ca="1">'SUBSCRIBER BASE FLTE'!S48*('MVLP DASHBOARD FLTE'!$I40+'MVLP DASHBOARD FLTE'!$J40+'MVLP DASHBOARD FLTE'!$K40)</f>
        <v>0</v>
      </c>
      <c r="T45" s="78">
        <f ca="1">'SUBSCRIBER BASE FLTE'!T48*('MVLP DASHBOARD FLTE'!$I40+'MVLP DASHBOARD FLTE'!$J40+'MVLP DASHBOARD FLTE'!$K40)</f>
        <v>0</v>
      </c>
      <c r="U45" s="78">
        <f ca="1">'SUBSCRIBER BASE FLTE'!U48*('MVLP DASHBOARD FLTE'!$I40+'MVLP DASHBOARD FLTE'!$J40+'MVLP DASHBOARD FLTE'!$K40)</f>
        <v>0</v>
      </c>
      <c r="V45" s="78">
        <f ca="1">'SUBSCRIBER BASE FLTE'!V48*('MVLP DASHBOARD FLTE'!$I40+'MVLP DASHBOARD FLTE'!$J40+'MVLP DASHBOARD FLTE'!$K40)</f>
        <v>0</v>
      </c>
      <c r="W45" s="78">
        <f ca="1">'SUBSCRIBER BASE FLTE'!W48*('MVLP DASHBOARD FLTE'!$I40+'MVLP DASHBOARD FLTE'!$J40+'MVLP DASHBOARD FLTE'!$K40)</f>
        <v>0</v>
      </c>
      <c r="X45" s="78">
        <f ca="1">'SUBSCRIBER BASE FLTE'!X48*('MVLP DASHBOARD FLTE'!$I40+'MVLP DASHBOARD FLTE'!$J40+'MVLP DASHBOARD FLTE'!$K40)</f>
        <v>0</v>
      </c>
      <c r="Y45" s="78">
        <f ca="1">'SUBSCRIBER BASE FLTE'!Y48*('MVLP DASHBOARD FLTE'!$I40+'MVLP DASHBOARD FLTE'!$J40+'MVLP DASHBOARD FLTE'!$K40)</f>
        <v>0</v>
      </c>
      <c r="Z45" s="78">
        <f ca="1">'SUBSCRIBER BASE FLTE'!Z48*('MVLP DASHBOARD FLTE'!$I40+'MVLP DASHBOARD FLTE'!$J40+'MVLP DASHBOARD FLTE'!$K40)</f>
        <v>0</v>
      </c>
      <c r="AA45" s="78">
        <f ca="1">'SUBSCRIBER BASE FLTE'!AA48*('MVLP DASHBOARD FLTE'!$I40+'MVLP DASHBOARD FLTE'!$J40+'MVLP DASHBOARD FLTE'!$K40)</f>
        <v>0</v>
      </c>
      <c r="AB45" s="78">
        <f ca="1">'SUBSCRIBER BASE FLTE'!AB48*('MVLP DASHBOARD FLTE'!$I40+'MVLP DASHBOARD FLTE'!$J40+'MVLP DASHBOARD FLTE'!$K40)</f>
        <v>0</v>
      </c>
      <c r="AC45" s="78">
        <f ca="1">'SUBSCRIBER BASE FLTE'!AC48*('MVLP DASHBOARD FLTE'!$I40+'MVLP DASHBOARD FLTE'!$J40+'MVLP DASHBOARD FLTE'!$K40)</f>
        <v>0</v>
      </c>
      <c r="AD45" s="78">
        <f ca="1">'SUBSCRIBER BASE FLTE'!AD48*('MVLP DASHBOARD FLTE'!$I40+'MVLP DASHBOARD FLTE'!$J40+'MVLP DASHBOARD FLTE'!$K40)</f>
        <v>0</v>
      </c>
      <c r="AE45" s="78">
        <f ca="1">'SUBSCRIBER BASE FLTE'!AE48*('MVLP DASHBOARD FLTE'!$I40+'MVLP DASHBOARD FLTE'!$J40+'MVLP DASHBOARD FLTE'!$K40)</f>
        <v>0</v>
      </c>
      <c r="AF45" s="78">
        <f ca="1">'SUBSCRIBER BASE FLTE'!AF48*('MVLP DASHBOARD FLTE'!$I40+'MVLP DASHBOARD FLTE'!$J40+'MVLP DASHBOARD FLTE'!$K40)</f>
        <v>0</v>
      </c>
      <c r="AG45" s="78">
        <f ca="1">'SUBSCRIBER BASE FLTE'!AG48*('MVLP DASHBOARD FLTE'!$I40+'MVLP DASHBOARD FLTE'!$J40+'MVLP DASHBOARD FLTE'!$K40)</f>
        <v>0</v>
      </c>
      <c r="AH45" s="78">
        <f ca="1">'SUBSCRIBER BASE FLTE'!AH48*('MVLP DASHBOARD FLTE'!$I40+'MVLP DASHBOARD FLTE'!$J40+'MVLP DASHBOARD FLTE'!$K40)</f>
        <v>0</v>
      </c>
      <c r="AI45" s="78">
        <f ca="1">'SUBSCRIBER BASE FLTE'!AI48*('MVLP DASHBOARD FLTE'!$I40+'MVLP DASHBOARD FLTE'!$J40+'MVLP DASHBOARD FLTE'!$K40)</f>
        <v>0</v>
      </c>
      <c r="AJ45" s="78">
        <f ca="1">'SUBSCRIBER BASE FLTE'!AJ48*('MVLP DASHBOARD FLTE'!$I40+'MVLP DASHBOARD FLTE'!$J40+'MVLP DASHBOARD FLTE'!$K40)</f>
        <v>0</v>
      </c>
      <c r="AK45" s="78">
        <f ca="1">'SUBSCRIBER BASE FLTE'!AK48*('MVLP DASHBOARD FLTE'!$I40+'MVLP DASHBOARD FLTE'!$J40+'MVLP DASHBOARD FLTE'!$K40)</f>
        <v>0</v>
      </c>
      <c r="AL45" s="78">
        <f ca="1">'SUBSCRIBER BASE FLTE'!AL48*('MVLP DASHBOARD FLTE'!$I40+'MVLP DASHBOARD FLTE'!$J40+'MVLP DASHBOARD FLTE'!$K40)</f>
        <v>0</v>
      </c>
      <c r="AM45" s="78">
        <f ca="1">'SUBSCRIBER BASE FLTE'!AM48*('MVLP DASHBOARD FLTE'!$I40+'MVLP DASHBOARD FLTE'!$J40+'MVLP DASHBOARD FLTE'!$K40)</f>
        <v>0</v>
      </c>
      <c r="AN45" s="78">
        <f ca="1">'SUBSCRIBER BASE FLTE'!AN48*('MVLP DASHBOARD FLTE'!$I40+'MVLP DASHBOARD FLTE'!$J40+'MVLP DASHBOARD FLTE'!$K40)</f>
        <v>0</v>
      </c>
      <c r="AO45" s="78">
        <f ca="1">'SUBSCRIBER BASE FLTE'!AO48*('MVLP DASHBOARD FLTE'!$I40+'MVLP DASHBOARD FLTE'!$J40+'MVLP DASHBOARD FLTE'!$K40)</f>
        <v>0</v>
      </c>
      <c r="AP45" s="78">
        <f ca="1">'SUBSCRIBER BASE FLTE'!AP48*('MVLP DASHBOARD FLTE'!$I40+'MVLP DASHBOARD FLTE'!$J40+'MVLP DASHBOARD FLTE'!$K40)</f>
        <v>0</v>
      </c>
      <c r="AQ45" s="78">
        <f ca="1">'SUBSCRIBER BASE FLTE'!AQ48*('MVLP DASHBOARD FLTE'!$I40+'MVLP DASHBOARD FLTE'!$J40+'MVLP DASHBOARD FLTE'!$K40)</f>
        <v>0</v>
      </c>
      <c r="AR45" s="78">
        <f ca="1">'SUBSCRIBER BASE FLTE'!AR48*('MVLP DASHBOARD FLTE'!$I40+'MVLP DASHBOARD FLTE'!$J40+'MVLP DASHBOARD FLTE'!$K40)</f>
        <v>0</v>
      </c>
      <c r="AS45" s="78">
        <f ca="1">'SUBSCRIBER BASE FLTE'!AS48*('MVLP DASHBOARD FLTE'!$I40+'MVLP DASHBOARD FLTE'!$J40+'MVLP DASHBOARD FLTE'!$K40)</f>
        <v>0</v>
      </c>
      <c r="AT45" s="78">
        <f ca="1">'SUBSCRIBER BASE FLTE'!AT48*('MVLP DASHBOARD FLTE'!$I40+'MVLP DASHBOARD FLTE'!$J40+'MVLP DASHBOARD FLTE'!$K40)</f>
        <v>0</v>
      </c>
      <c r="AU45" s="78">
        <f ca="1">'SUBSCRIBER BASE FLTE'!AU48*('MVLP DASHBOARD FLTE'!$I40+'MVLP DASHBOARD FLTE'!$J40+'MVLP DASHBOARD FLTE'!$K40)</f>
        <v>0</v>
      </c>
      <c r="AV45" s="78">
        <f ca="1">'SUBSCRIBER BASE FLTE'!AV48*('MVLP DASHBOARD FLTE'!$I40+'MVLP DASHBOARD FLTE'!$J40+'MVLP DASHBOARD FLTE'!$K40)</f>
        <v>0</v>
      </c>
      <c r="AW45" s="78">
        <f ca="1">'SUBSCRIBER BASE FLTE'!AW48*('MVLP DASHBOARD FLTE'!$I40+'MVLP DASHBOARD FLTE'!$J40+'MVLP DASHBOARD FLTE'!$K40)</f>
        <v>0</v>
      </c>
      <c r="AX45" s="78">
        <f ca="1">'SUBSCRIBER BASE FLTE'!AX48*('MVLP DASHBOARD FLTE'!$I40+'MVLP DASHBOARD FLTE'!$J40+'MVLP DASHBOARD FLTE'!$K40)</f>
        <v>0</v>
      </c>
      <c r="AY45" s="78">
        <f ca="1">'SUBSCRIBER BASE FLTE'!AY48*('MVLP DASHBOARD FLTE'!$I40+'MVLP DASHBOARD FLTE'!$J40+'MVLP DASHBOARD FLTE'!$K40)</f>
        <v>0</v>
      </c>
      <c r="AZ45" s="78">
        <f ca="1">'SUBSCRIBER BASE FLTE'!AZ48*('MVLP DASHBOARD FLTE'!$I40+'MVLP DASHBOARD FLTE'!$J40+'MVLP DASHBOARD FLTE'!$K40)</f>
        <v>0</v>
      </c>
      <c r="BA45" s="78">
        <f ca="1">'SUBSCRIBER BASE FLTE'!BA48*('MVLP DASHBOARD FLTE'!$I40+'MVLP DASHBOARD FLTE'!$J40+'MVLP DASHBOARD FLTE'!$K40)</f>
        <v>0</v>
      </c>
      <c r="BB45" s="78">
        <f ca="1">'SUBSCRIBER BASE FLTE'!BB48*('MVLP DASHBOARD FLTE'!$I40+'MVLP DASHBOARD FLTE'!$J40+'MVLP DASHBOARD FLTE'!$K40)</f>
        <v>0</v>
      </c>
      <c r="BC45" s="78">
        <f ca="1">'SUBSCRIBER BASE FLTE'!BC48*('MVLP DASHBOARD FLTE'!$I40+'MVLP DASHBOARD FLTE'!$J40+'MVLP DASHBOARD FLTE'!$K40)</f>
        <v>0</v>
      </c>
      <c r="BD45" s="78">
        <f ca="1">'SUBSCRIBER BASE FLTE'!BD48*('MVLP DASHBOARD FLTE'!$I40+'MVLP DASHBOARD FLTE'!$J40+'MVLP DASHBOARD FLTE'!$K40)</f>
        <v>0</v>
      </c>
      <c r="BE45" s="78">
        <f ca="1">'SUBSCRIBER BASE FLTE'!BE48*('MVLP DASHBOARD FLTE'!$I40+'MVLP DASHBOARD FLTE'!$J40+'MVLP DASHBOARD FLTE'!$K40)</f>
        <v>0</v>
      </c>
      <c r="BF45" s="78">
        <f ca="1">'SUBSCRIBER BASE FLTE'!BF48*('MVLP DASHBOARD FLTE'!$I40+'MVLP DASHBOARD FLTE'!$J40+'MVLP DASHBOARD FLTE'!$K40)</f>
        <v>0</v>
      </c>
      <c r="BG45" s="78">
        <f ca="1">'SUBSCRIBER BASE FLTE'!BG48*('MVLP DASHBOARD FLTE'!$I40+'MVLP DASHBOARD FLTE'!$J40+'MVLP DASHBOARD FLTE'!$K40)</f>
        <v>0</v>
      </c>
      <c r="BH45" s="78">
        <f ca="1">'SUBSCRIBER BASE FLTE'!BH48*('MVLP DASHBOARD FLTE'!$I40+'MVLP DASHBOARD FLTE'!$J40+'MVLP DASHBOARD FLTE'!$K40)</f>
        <v>0</v>
      </c>
      <c r="BI45" s="78">
        <f ca="1">'SUBSCRIBER BASE FLTE'!BI48*('MVLP DASHBOARD FLTE'!$I40+'MVLP DASHBOARD FLTE'!$J40+'MVLP DASHBOARD FLTE'!$K40)</f>
        <v>0</v>
      </c>
      <c r="BJ45" s="78">
        <f ca="1">'SUBSCRIBER BASE FLTE'!BJ48*('MVLP DASHBOARD FLTE'!$I40+'MVLP DASHBOARD FLTE'!$J40+'MVLP DASHBOARD FLTE'!$K40)</f>
        <v>0</v>
      </c>
      <c r="BK45" s="78">
        <f ca="1">'SUBSCRIBER BASE FLTE'!BK48*('MVLP DASHBOARD FLTE'!$I40+'MVLP DASHBOARD FLTE'!$J40+'MVLP DASHBOARD FLTE'!$K40)</f>
        <v>0</v>
      </c>
      <c r="BL45" s="78">
        <f ca="1">'SUBSCRIBER BASE FLTE'!BL48*('MVLP DASHBOARD FLTE'!$I40+'MVLP DASHBOARD FLTE'!$J40+'MVLP DASHBOARD FLTE'!$K40)</f>
        <v>0</v>
      </c>
      <c r="BM45" s="78">
        <f ca="1">'SUBSCRIBER BASE FLTE'!BM48*('MVLP DASHBOARD FLTE'!$I40+'MVLP DASHBOARD FLTE'!$J40+'MVLP DASHBOARD FLTE'!$K40)</f>
        <v>0</v>
      </c>
      <c r="BN45" s="78">
        <f ca="1">'SUBSCRIBER BASE FLTE'!BN48*('MVLP DASHBOARD FLTE'!$I40+'MVLP DASHBOARD FLTE'!$J40+'MVLP DASHBOARD FLTE'!$K40)</f>
        <v>0</v>
      </c>
      <c r="BO45" s="78">
        <f ca="1">'SUBSCRIBER BASE FLTE'!BO48*('MVLP DASHBOARD FLTE'!$I40+'MVLP DASHBOARD FLTE'!$J40+'MVLP DASHBOARD FLTE'!$K40)</f>
        <v>0</v>
      </c>
      <c r="BP45" s="78">
        <f ca="1">'SUBSCRIBER BASE FLTE'!BP48*('MVLP DASHBOARD FLTE'!$I40+'MVLP DASHBOARD FLTE'!$J40+'MVLP DASHBOARD FLTE'!$K40)</f>
        <v>0</v>
      </c>
      <c r="BQ45" s="78">
        <f ca="1">'SUBSCRIBER BASE FLTE'!BQ48*('MVLP DASHBOARD FLTE'!$I40+'MVLP DASHBOARD FLTE'!$J40+'MVLP DASHBOARD FLTE'!$K40)</f>
        <v>0</v>
      </c>
      <c r="BR45" s="78">
        <f ca="1">'SUBSCRIBER BASE FLTE'!BR48*('MVLP DASHBOARD FLTE'!$I40+'MVLP DASHBOARD FLTE'!$J40+'MVLP DASHBOARD FLTE'!$K40)</f>
        <v>0</v>
      </c>
    </row>
    <row r="46" spans="2:70" ht="25" customHeight="1" outlineLevel="1">
      <c r="B46" s="168" t="str">
        <f t="shared" ref="B46:B49" si="17">B40</f>
        <v>FLTE 100GB</v>
      </c>
      <c r="C46" s="78">
        <f>'SUBSCRIBER BASE FLTE'!C49*('MVLP DASHBOARD FLTE'!$I41+'MVLP DASHBOARD FLTE'!$J41+'MVLP DASHBOARD FLTE'!$K41)</f>
        <v>0</v>
      </c>
      <c r="D46" s="78">
        <f>'SUBSCRIBER BASE FLTE'!D49*('MVLP DASHBOARD FLTE'!$I41+'MVLP DASHBOARD FLTE'!$J41+'MVLP DASHBOARD FLTE'!$K41)</f>
        <v>0</v>
      </c>
      <c r="E46" s="78">
        <f>'SUBSCRIBER BASE FLTE'!E49*('MVLP DASHBOARD FLTE'!$I41+'MVLP DASHBOARD FLTE'!$J41+'MVLP DASHBOARD FLTE'!$K41)</f>
        <v>0</v>
      </c>
      <c r="F46" s="78">
        <f>'SUBSCRIBER BASE FLTE'!F49*('MVLP DASHBOARD FLTE'!$I41+'MVLP DASHBOARD FLTE'!$J41+'MVLP DASHBOARD FLTE'!$K41)</f>
        <v>0</v>
      </c>
      <c r="G46" s="78">
        <f>'SUBSCRIBER BASE FLTE'!G49*('MVLP DASHBOARD FLTE'!$I41+'MVLP DASHBOARD FLTE'!$J41+'MVLP DASHBOARD FLTE'!$K41)</f>
        <v>0</v>
      </c>
      <c r="H46" s="78">
        <f>'SUBSCRIBER BASE FLTE'!H49*('MVLP DASHBOARD FLTE'!$I41+'MVLP DASHBOARD FLTE'!$J41+'MVLP DASHBOARD FLTE'!$K41)</f>
        <v>0</v>
      </c>
      <c r="I46" s="78">
        <f>'SUBSCRIBER BASE FLTE'!I49*('MVLP DASHBOARD FLTE'!$I41+'MVLP DASHBOARD FLTE'!$J41+'MVLP DASHBOARD FLTE'!$K41)</f>
        <v>0</v>
      </c>
      <c r="J46" s="78">
        <f>'SUBSCRIBER BASE FLTE'!J49*('MVLP DASHBOARD FLTE'!$I41+'MVLP DASHBOARD FLTE'!$J41+'MVLP DASHBOARD FLTE'!$K41)</f>
        <v>0</v>
      </c>
      <c r="K46" s="78">
        <f ca="1">'SUBSCRIBER BASE FLTE'!K49*('MVLP DASHBOARD FLTE'!$I41+'MVLP DASHBOARD FLTE'!$J41+'MVLP DASHBOARD FLTE'!$K41)</f>
        <v>0</v>
      </c>
      <c r="L46" s="78">
        <f ca="1">'SUBSCRIBER BASE FLTE'!L49*('MVLP DASHBOARD FLTE'!$I41+'MVLP DASHBOARD FLTE'!$J41+'MVLP DASHBOARD FLTE'!$K41)</f>
        <v>0</v>
      </c>
      <c r="M46" s="78">
        <f ca="1">'SUBSCRIBER BASE FLTE'!M49*('MVLP DASHBOARD FLTE'!$I41+'MVLP DASHBOARD FLTE'!$J41+'MVLP DASHBOARD FLTE'!$K41)</f>
        <v>0</v>
      </c>
      <c r="N46" s="78">
        <f ca="1">'SUBSCRIBER BASE FLTE'!N49*('MVLP DASHBOARD FLTE'!$I41+'MVLP DASHBOARD FLTE'!$J41+'MVLP DASHBOARD FLTE'!$K41)</f>
        <v>0</v>
      </c>
      <c r="O46" s="78">
        <f ca="1">'SUBSCRIBER BASE FLTE'!O49*('MVLP DASHBOARD FLTE'!$I41+'MVLP DASHBOARD FLTE'!$J41+'MVLP DASHBOARD FLTE'!$K41)</f>
        <v>0</v>
      </c>
      <c r="P46" s="78">
        <f ca="1">'SUBSCRIBER BASE FLTE'!P49*('MVLP DASHBOARD FLTE'!$I41+'MVLP DASHBOARD FLTE'!$J41+'MVLP DASHBOARD FLTE'!$K41)</f>
        <v>0</v>
      </c>
      <c r="Q46" s="78">
        <f ca="1">'SUBSCRIBER BASE FLTE'!Q49*('MVLP DASHBOARD FLTE'!$I41+'MVLP DASHBOARD FLTE'!$J41+'MVLP DASHBOARD FLTE'!$K41)</f>
        <v>0</v>
      </c>
      <c r="R46" s="78">
        <f ca="1">'SUBSCRIBER BASE FLTE'!R49*('MVLP DASHBOARD FLTE'!$I41+'MVLP DASHBOARD FLTE'!$J41+'MVLP DASHBOARD FLTE'!$K41)</f>
        <v>0</v>
      </c>
      <c r="S46" s="78">
        <f ca="1">'SUBSCRIBER BASE FLTE'!S49*('MVLP DASHBOARD FLTE'!$I41+'MVLP DASHBOARD FLTE'!$J41+'MVLP DASHBOARD FLTE'!$K41)</f>
        <v>0</v>
      </c>
      <c r="T46" s="78">
        <f ca="1">'SUBSCRIBER BASE FLTE'!T49*('MVLP DASHBOARD FLTE'!$I41+'MVLP DASHBOARD FLTE'!$J41+'MVLP DASHBOARD FLTE'!$K41)</f>
        <v>0</v>
      </c>
      <c r="U46" s="78">
        <f ca="1">'SUBSCRIBER BASE FLTE'!U49*('MVLP DASHBOARD FLTE'!$I41+'MVLP DASHBOARD FLTE'!$J41+'MVLP DASHBOARD FLTE'!$K41)</f>
        <v>0</v>
      </c>
      <c r="V46" s="78">
        <f ca="1">'SUBSCRIBER BASE FLTE'!V49*('MVLP DASHBOARD FLTE'!$I41+'MVLP DASHBOARD FLTE'!$J41+'MVLP DASHBOARD FLTE'!$K41)</f>
        <v>0</v>
      </c>
      <c r="W46" s="78">
        <f ca="1">'SUBSCRIBER BASE FLTE'!W49*('MVLP DASHBOARD FLTE'!$I41+'MVLP DASHBOARD FLTE'!$J41+'MVLP DASHBOARD FLTE'!$K41)</f>
        <v>0</v>
      </c>
      <c r="X46" s="78">
        <f ca="1">'SUBSCRIBER BASE FLTE'!X49*('MVLP DASHBOARD FLTE'!$I41+'MVLP DASHBOARD FLTE'!$J41+'MVLP DASHBOARD FLTE'!$K41)</f>
        <v>0</v>
      </c>
      <c r="Y46" s="78">
        <f ca="1">'SUBSCRIBER BASE FLTE'!Y49*('MVLP DASHBOARD FLTE'!$I41+'MVLP DASHBOARD FLTE'!$J41+'MVLP DASHBOARD FLTE'!$K41)</f>
        <v>0</v>
      </c>
      <c r="Z46" s="78">
        <f ca="1">'SUBSCRIBER BASE FLTE'!Z49*('MVLP DASHBOARD FLTE'!$I41+'MVLP DASHBOARD FLTE'!$J41+'MVLP DASHBOARD FLTE'!$K41)</f>
        <v>0</v>
      </c>
      <c r="AA46" s="78">
        <f ca="1">'SUBSCRIBER BASE FLTE'!AA49*('MVLP DASHBOARD FLTE'!$I41+'MVLP DASHBOARD FLTE'!$J41+'MVLP DASHBOARD FLTE'!$K41)</f>
        <v>0</v>
      </c>
      <c r="AB46" s="78">
        <f ca="1">'SUBSCRIBER BASE FLTE'!AB49*('MVLP DASHBOARD FLTE'!$I41+'MVLP DASHBOARD FLTE'!$J41+'MVLP DASHBOARD FLTE'!$K41)</f>
        <v>0</v>
      </c>
      <c r="AC46" s="78">
        <f ca="1">'SUBSCRIBER BASE FLTE'!AC49*('MVLP DASHBOARD FLTE'!$I41+'MVLP DASHBOARD FLTE'!$J41+'MVLP DASHBOARD FLTE'!$K41)</f>
        <v>0</v>
      </c>
      <c r="AD46" s="78">
        <f ca="1">'SUBSCRIBER BASE FLTE'!AD49*('MVLP DASHBOARD FLTE'!$I41+'MVLP DASHBOARD FLTE'!$J41+'MVLP DASHBOARD FLTE'!$K41)</f>
        <v>0</v>
      </c>
      <c r="AE46" s="78">
        <f ca="1">'SUBSCRIBER BASE FLTE'!AE49*('MVLP DASHBOARD FLTE'!$I41+'MVLP DASHBOARD FLTE'!$J41+'MVLP DASHBOARD FLTE'!$K41)</f>
        <v>0</v>
      </c>
      <c r="AF46" s="78">
        <f ca="1">'SUBSCRIBER BASE FLTE'!AF49*('MVLP DASHBOARD FLTE'!$I41+'MVLP DASHBOARD FLTE'!$J41+'MVLP DASHBOARD FLTE'!$K41)</f>
        <v>0</v>
      </c>
      <c r="AG46" s="78">
        <f ca="1">'SUBSCRIBER BASE FLTE'!AG49*('MVLP DASHBOARD FLTE'!$I41+'MVLP DASHBOARD FLTE'!$J41+'MVLP DASHBOARD FLTE'!$K41)</f>
        <v>0</v>
      </c>
      <c r="AH46" s="78">
        <f ca="1">'SUBSCRIBER BASE FLTE'!AH49*('MVLP DASHBOARD FLTE'!$I41+'MVLP DASHBOARD FLTE'!$J41+'MVLP DASHBOARD FLTE'!$K41)</f>
        <v>0</v>
      </c>
      <c r="AI46" s="78">
        <f ca="1">'SUBSCRIBER BASE FLTE'!AI49*('MVLP DASHBOARD FLTE'!$I41+'MVLP DASHBOARD FLTE'!$J41+'MVLP DASHBOARD FLTE'!$K41)</f>
        <v>0</v>
      </c>
      <c r="AJ46" s="78">
        <f ca="1">'SUBSCRIBER BASE FLTE'!AJ49*('MVLP DASHBOARD FLTE'!$I41+'MVLP DASHBOARD FLTE'!$J41+'MVLP DASHBOARD FLTE'!$K41)</f>
        <v>0</v>
      </c>
      <c r="AK46" s="78">
        <f ca="1">'SUBSCRIBER BASE FLTE'!AK49*('MVLP DASHBOARD FLTE'!$I41+'MVLP DASHBOARD FLTE'!$J41+'MVLP DASHBOARD FLTE'!$K41)</f>
        <v>0</v>
      </c>
      <c r="AL46" s="78">
        <f ca="1">'SUBSCRIBER BASE FLTE'!AL49*('MVLP DASHBOARD FLTE'!$I41+'MVLP DASHBOARD FLTE'!$J41+'MVLP DASHBOARD FLTE'!$K41)</f>
        <v>0</v>
      </c>
      <c r="AM46" s="78">
        <f ca="1">'SUBSCRIBER BASE FLTE'!AM49*('MVLP DASHBOARD FLTE'!$I41+'MVLP DASHBOARD FLTE'!$J41+'MVLP DASHBOARD FLTE'!$K41)</f>
        <v>0</v>
      </c>
      <c r="AN46" s="78">
        <f ca="1">'SUBSCRIBER BASE FLTE'!AN49*('MVLP DASHBOARD FLTE'!$I41+'MVLP DASHBOARD FLTE'!$J41+'MVLP DASHBOARD FLTE'!$K41)</f>
        <v>0</v>
      </c>
      <c r="AO46" s="78">
        <f ca="1">'SUBSCRIBER BASE FLTE'!AO49*('MVLP DASHBOARD FLTE'!$I41+'MVLP DASHBOARD FLTE'!$J41+'MVLP DASHBOARD FLTE'!$K41)</f>
        <v>0</v>
      </c>
      <c r="AP46" s="78">
        <f ca="1">'SUBSCRIBER BASE FLTE'!AP49*('MVLP DASHBOARD FLTE'!$I41+'MVLP DASHBOARD FLTE'!$J41+'MVLP DASHBOARD FLTE'!$K41)</f>
        <v>0</v>
      </c>
      <c r="AQ46" s="78">
        <f ca="1">'SUBSCRIBER BASE FLTE'!AQ49*('MVLP DASHBOARD FLTE'!$I41+'MVLP DASHBOARD FLTE'!$J41+'MVLP DASHBOARD FLTE'!$K41)</f>
        <v>0</v>
      </c>
      <c r="AR46" s="78">
        <f ca="1">'SUBSCRIBER BASE FLTE'!AR49*('MVLP DASHBOARD FLTE'!$I41+'MVLP DASHBOARD FLTE'!$J41+'MVLP DASHBOARD FLTE'!$K41)</f>
        <v>0</v>
      </c>
      <c r="AS46" s="78">
        <f ca="1">'SUBSCRIBER BASE FLTE'!AS49*('MVLP DASHBOARD FLTE'!$I41+'MVLP DASHBOARD FLTE'!$J41+'MVLP DASHBOARD FLTE'!$K41)</f>
        <v>0</v>
      </c>
      <c r="AT46" s="78">
        <f ca="1">'SUBSCRIBER BASE FLTE'!AT49*('MVLP DASHBOARD FLTE'!$I41+'MVLP DASHBOARD FLTE'!$J41+'MVLP DASHBOARD FLTE'!$K41)</f>
        <v>0</v>
      </c>
      <c r="AU46" s="78">
        <f ca="1">'SUBSCRIBER BASE FLTE'!AU49*('MVLP DASHBOARD FLTE'!$I41+'MVLP DASHBOARD FLTE'!$J41+'MVLP DASHBOARD FLTE'!$K41)</f>
        <v>0</v>
      </c>
      <c r="AV46" s="78">
        <f ca="1">'SUBSCRIBER BASE FLTE'!AV49*('MVLP DASHBOARD FLTE'!$I41+'MVLP DASHBOARD FLTE'!$J41+'MVLP DASHBOARD FLTE'!$K41)</f>
        <v>0</v>
      </c>
      <c r="AW46" s="78">
        <f ca="1">'SUBSCRIBER BASE FLTE'!AW49*('MVLP DASHBOARD FLTE'!$I41+'MVLP DASHBOARD FLTE'!$J41+'MVLP DASHBOARD FLTE'!$K41)</f>
        <v>0</v>
      </c>
      <c r="AX46" s="78">
        <f ca="1">'SUBSCRIBER BASE FLTE'!AX49*('MVLP DASHBOARD FLTE'!$I41+'MVLP DASHBOARD FLTE'!$J41+'MVLP DASHBOARD FLTE'!$K41)</f>
        <v>0</v>
      </c>
      <c r="AY46" s="78">
        <f ca="1">'SUBSCRIBER BASE FLTE'!AY49*('MVLP DASHBOARD FLTE'!$I41+'MVLP DASHBOARD FLTE'!$J41+'MVLP DASHBOARD FLTE'!$K41)</f>
        <v>0</v>
      </c>
      <c r="AZ46" s="78">
        <f ca="1">'SUBSCRIBER BASE FLTE'!AZ49*('MVLP DASHBOARD FLTE'!$I41+'MVLP DASHBOARD FLTE'!$J41+'MVLP DASHBOARD FLTE'!$K41)</f>
        <v>0</v>
      </c>
      <c r="BA46" s="78">
        <f ca="1">'SUBSCRIBER BASE FLTE'!BA49*('MVLP DASHBOARD FLTE'!$I41+'MVLP DASHBOARD FLTE'!$J41+'MVLP DASHBOARD FLTE'!$K41)</f>
        <v>0</v>
      </c>
      <c r="BB46" s="78">
        <f ca="1">'SUBSCRIBER BASE FLTE'!BB49*('MVLP DASHBOARD FLTE'!$I41+'MVLP DASHBOARD FLTE'!$J41+'MVLP DASHBOARD FLTE'!$K41)</f>
        <v>0</v>
      </c>
      <c r="BC46" s="78">
        <f ca="1">'SUBSCRIBER BASE FLTE'!BC49*('MVLP DASHBOARD FLTE'!$I41+'MVLP DASHBOARD FLTE'!$J41+'MVLP DASHBOARD FLTE'!$K41)</f>
        <v>0</v>
      </c>
      <c r="BD46" s="78">
        <f ca="1">'SUBSCRIBER BASE FLTE'!BD49*('MVLP DASHBOARD FLTE'!$I41+'MVLP DASHBOARD FLTE'!$J41+'MVLP DASHBOARD FLTE'!$K41)</f>
        <v>0</v>
      </c>
      <c r="BE46" s="78">
        <f ca="1">'SUBSCRIBER BASE FLTE'!BE49*('MVLP DASHBOARD FLTE'!$I41+'MVLP DASHBOARD FLTE'!$J41+'MVLP DASHBOARD FLTE'!$K41)</f>
        <v>0</v>
      </c>
      <c r="BF46" s="78">
        <f ca="1">'SUBSCRIBER BASE FLTE'!BF49*('MVLP DASHBOARD FLTE'!$I41+'MVLP DASHBOARD FLTE'!$J41+'MVLP DASHBOARD FLTE'!$K41)</f>
        <v>0</v>
      </c>
      <c r="BG46" s="78">
        <f ca="1">'SUBSCRIBER BASE FLTE'!BG49*('MVLP DASHBOARD FLTE'!$I41+'MVLP DASHBOARD FLTE'!$J41+'MVLP DASHBOARD FLTE'!$K41)</f>
        <v>0</v>
      </c>
      <c r="BH46" s="78">
        <f ca="1">'SUBSCRIBER BASE FLTE'!BH49*('MVLP DASHBOARD FLTE'!$I41+'MVLP DASHBOARD FLTE'!$J41+'MVLP DASHBOARD FLTE'!$K41)</f>
        <v>0</v>
      </c>
      <c r="BI46" s="78">
        <f ca="1">'SUBSCRIBER BASE FLTE'!BI49*('MVLP DASHBOARD FLTE'!$I41+'MVLP DASHBOARD FLTE'!$J41+'MVLP DASHBOARD FLTE'!$K41)</f>
        <v>0</v>
      </c>
      <c r="BJ46" s="78">
        <f ca="1">'SUBSCRIBER BASE FLTE'!BJ49*('MVLP DASHBOARD FLTE'!$I41+'MVLP DASHBOARD FLTE'!$J41+'MVLP DASHBOARD FLTE'!$K41)</f>
        <v>0</v>
      </c>
      <c r="BK46" s="78">
        <f ca="1">'SUBSCRIBER BASE FLTE'!BK49*('MVLP DASHBOARD FLTE'!$I41+'MVLP DASHBOARD FLTE'!$J41+'MVLP DASHBOARD FLTE'!$K41)</f>
        <v>0</v>
      </c>
      <c r="BL46" s="78">
        <f ca="1">'SUBSCRIBER BASE FLTE'!BL49*('MVLP DASHBOARD FLTE'!$I41+'MVLP DASHBOARD FLTE'!$J41+'MVLP DASHBOARD FLTE'!$K41)</f>
        <v>0</v>
      </c>
      <c r="BM46" s="78">
        <f ca="1">'SUBSCRIBER BASE FLTE'!BM49*('MVLP DASHBOARD FLTE'!$I41+'MVLP DASHBOARD FLTE'!$J41+'MVLP DASHBOARD FLTE'!$K41)</f>
        <v>0</v>
      </c>
      <c r="BN46" s="78">
        <f ca="1">'SUBSCRIBER BASE FLTE'!BN49*('MVLP DASHBOARD FLTE'!$I41+'MVLP DASHBOARD FLTE'!$J41+'MVLP DASHBOARD FLTE'!$K41)</f>
        <v>0</v>
      </c>
      <c r="BO46" s="78">
        <f ca="1">'SUBSCRIBER BASE FLTE'!BO49*('MVLP DASHBOARD FLTE'!$I41+'MVLP DASHBOARD FLTE'!$J41+'MVLP DASHBOARD FLTE'!$K41)</f>
        <v>0</v>
      </c>
      <c r="BP46" s="78">
        <f ca="1">'SUBSCRIBER BASE FLTE'!BP49*('MVLP DASHBOARD FLTE'!$I41+'MVLP DASHBOARD FLTE'!$J41+'MVLP DASHBOARD FLTE'!$K41)</f>
        <v>0</v>
      </c>
      <c r="BQ46" s="78">
        <f ca="1">'SUBSCRIBER BASE FLTE'!BQ49*('MVLP DASHBOARD FLTE'!$I41+'MVLP DASHBOARD FLTE'!$J41+'MVLP DASHBOARD FLTE'!$K41)</f>
        <v>0</v>
      </c>
      <c r="BR46" s="78">
        <f ca="1">'SUBSCRIBER BASE FLTE'!BR49*('MVLP DASHBOARD FLTE'!$I41+'MVLP DASHBOARD FLTE'!$J41+'MVLP DASHBOARD FLTE'!$K41)</f>
        <v>0</v>
      </c>
    </row>
    <row r="47" spans="2:70" ht="25" customHeight="1" outlineLevel="1">
      <c r="B47" s="168" t="str">
        <f t="shared" si="17"/>
        <v>FLTE 200GB</v>
      </c>
      <c r="C47" s="78">
        <f>'SUBSCRIBER BASE FLTE'!C50*('MVLP DASHBOARD FLTE'!$I42+'MVLP DASHBOARD FLTE'!$J42+'MVLP DASHBOARD FLTE'!$K42)</f>
        <v>0</v>
      </c>
      <c r="D47" s="78">
        <f>'SUBSCRIBER BASE FLTE'!D50*('MVLP DASHBOARD FLTE'!$I42+'MVLP DASHBOARD FLTE'!$J42+'MVLP DASHBOARD FLTE'!$K42)</f>
        <v>0</v>
      </c>
      <c r="E47" s="78">
        <f>'SUBSCRIBER BASE FLTE'!E50*('MVLP DASHBOARD FLTE'!$I42+'MVLP DASHBOARD FLTE'!$J42+'MVLP DASHBOARD FLTE'!$K42)</f>
        <v>0</v>
      </c>
      <c r="F47" s="78">
        <f>'SUBSCRIBER BASE FLTE'!F50*('MVLP DASHBOARD FLTE'!$I42+'MVLP DASHBOARD FLTE'!$J42+'MVLP DASHBOARD FLTE'!$K42)</f>
        <v>0</v>
      </c>
      <c r="G47" s="78">
        <f>'SUBSCRIBER BASE FLTE'!G50*('MVLP DASHBOARD FLTE'!$I42+'MVLP DASHBOARD FLTE'!$J42+'MVLP DASHBOARD FLTE'!$K42)</f>
        <v>0</v>
      </c>
      <c r="H47" s="78">
        <f>'SUBSCRIBER BASE FLTE'!H50*('MVLP DASHBOARD FLTE'!$I42+'MVLP DASHBOARD FLTE'!$J42+'MVLP DASHBOARD FLTE'!$K42)</f>
        <v>0</v>
      </c>
      <c r="I47" s="78">
        <f>'SUBSCRIBER BASE FLTE'!I50*('MVLP DASHBOARD FLTE'!$I42+'MVLP DASHBOARD FLTE'!$J42+'MVLP DASHBOARD FLTE'!$K42)</f>
        <v>0</v>
      </c>
      <c r="J47" s="78">
        <f>'SUBSCRIBER BASE FLTE'!J50*('MVLP DASHBOARD FLTE'!$I42+'MVLP DASHBOARD FLTE'!$J42+'MVLP DASHBOARD FLTE'!$K42)</f>
        <v>0</v>
      </c>
      <c r="K47" s="78">
        <f ca="1">'SUBSCRIBER BASE FLTE'!K50*('MVLP DASHBOARD FLTE'!$I42+'MVLP DASHBOARD FLTE'!$J42+'MVLP DASHBOARD FLTE'!$K42)</f>
        <v>0</v>
      </c>
      <c r="L47" s="78">
        <f ca="1">'SUBSCRIBER BASE FLTE'!L50*('MVLP DASHBOARD FLTE'!$I42+'MVLP DASHBOARD FLTE'!$J42+'MVLP DASHBOARD FLTE'!$K42)</f>
        <v>0</v>
      </c>
      <c r="M47" s="78">
        <f ca="1">'SUBSCRIBER BASE FLTE'!M50*('MVLP DASHBOARD FLTE'!$I42+'MVLP DASHBOARD FLTE'!$J42+'MVLP DASHBOARD FLTE'!$K42)</f>
        <v>0</v>
      </c>
      <c r="N47" s="78">
        <f ca="1">'SUBSCRIBER BASE FLTE'!N50*('MVLP DASHBOARD FLTE'!$I42+'MVLP DASHBOARD FLTE'!$J42+'MVLP DASHBOARD FLTE'!$K42)</f>
        <v>0</v>
      </c>
      <c r="O47" s="78">
        <f ca="1">'SUBSCRIBER BASE FLTE'!O50*('MVLP DASHBOARD FLTE'!$I42+'MVLP DASHBOARD FLTE'!$J42+'MVLP DASHBOARD FLTE'!$K42)</f>
        <v>0</v>
      </c>
      <c r="P47" s="78">
        <f ca="1">'SUBSCRIBER BASE FLTE'!P50*('MVLP DASHBOARD FLTE'!$I42+'MVLP DASHBOARD FLTE'!$J42+'MVLP DASHBOARD FLTE'!$K42)</f>
        <v>0</v>
      </c>
      <c r="Q47" s="78">
        <f ca="1">'SUBSCRIBER BASE FLTE'!Q50*('MVLP DASHBOARD FLTE'!$I42+'MVLP DASHBOARD FLTE'!$J42+'MVLP DASHBOARD FLTE'!$K42)</f>
        <v>0</v>
      </c>
      <c r="R47" s="78">
        <f ca="1">'SUBSCRIBER BASE FLTE'!R50*('MVLP DASHBOARD FLTE'!$I42+'MVLP DASHBOARD FLTE'!$J42+'MVLP DASHBOARD FLTE'!$K42)</f>
        <v>0</v>
      </c>
      <c r="S47" s="78">
        <f ca="1">'SUBSCRIBER BASE FLTE'!S50*('MVLP DASHBOARD FLTE'!$I42+'MVLP DASHBOARD FLTE'!$J42+'MVLP DASHBOARD FLTE'!$K42)</f>
        <v>0</v>
      </c>
      <c r="T47" s="78">
        <f ca="1">'SUBSCRIBER BASE FLTE'!T50*('MVLP DASHBOARD FLTE'!$I42+'MVLP DASHBOARD FLTE'!$J42+'MVLP DASHBOARD FLTE'!$K42)</f>
        <v>0</v>
      </c>
      <c r="U47" s="78">
        <f ca="1">'SUBSCRIBER BASE FLTE'!U50*('MVLP DASHBOARD FLTE'!$I42+'MVLP DASHBOARD FLTE'!$J42+'MVLP DASHBOARD FLTE'!$K42)</f>
        <v>0</v>
      </c>
      <c r="V47" s="78">
        <f ca="1">'SUBSCRIBER BASE FLTE'!V50*('MVLP DASHBOARD FLTE'!$I42+'MVLP DASHBOARD FLTE'!$J42+'MVLP DASHBOARD FLTE'!$K42)</f>
        <v>0</v>
      </c>
      <c r="W47" s="78">
        <f ca="1">'SUBSCRIBER BASE FLTE'!W50*('MVLP DASHBOARD FLTE'!$I42+'MVLP DASHBOARD FLTE'!$J42+'MVLP DASHBOARD FLTE'!$K42)</f>
        <v>0</v>
      </c>
      <c r="X47" s="78">
        <f ca="1">'SUBSCRIBER BASE FLTE'!X50*('MVLP DASHBOARD FLTE'!$I42+'MVLP DASHBOARD FLTE'!$J42+'MVLP DASHBOARD FLTE'!$K42)</f>
        <v>0</v>
      </c>
      <c r="Y47" s="78">
        <f ca="1">'SUBSCRIBER BASE FLTE'!Y50*('MVLP DASHBOARD FLTE'!$I42+'MVLP DASHBOARD FLTE'!$J42+'MVLP DASHBOARD FLTE'!$K42)</f>
        <v>0</v>
      </c>
      <c r="Z47" s="78">
        <f ca="1">'SUBSCRIBER BASE FLTE'!Z50*('MVLP DASHBOARD FLTE'!$I42+'MVLP DASHBOARD FLTE'!$J42+'MVLP DASHBOARD FLTE'!$K42)</f>
        <v>0</v>
      </c>
      <c r="AA47" s="78">
        <f ca="1">'SUBSCRIBER BASE FLTE'!AA50*('MVLP DASHBOARD FLTE'!$I42+'MVLP DASHBOARD FLTE'!$J42+'MVLP DASHBOARD FLTE'!$K42)</f>
        <v>0</v>
      </c>
      <c r="AB47" s="78">
        <f ca="1">'SUBSCRIBER BASE FLTE'!AB50*('MVLP DASHBOARD FLTE'!$I42+'MVLP DASHBOARD FLTE'!$J42+'MVLP DASHBOARD FLTE'!$K42)</f>
        <v>0</v>
      </c>
      <c r="AC47" s="78">
        <f ca="1">'SUBSCRIBER BASE FLTE'!AC50*('MVLP DASHBOARD FLTE'!$I42+'MVLP DASHBOARD FLTE'!$J42+'MVLP DASHBOARD FLTE'!$K42)</f>
        <v>0</v>
      </c>
      <c r="AD47" s="78">
        <f ca="1">'SUBSCRIBER BASE FLTE'!AD50*('MVLP DASHBOARD FLTE'!$I42+'MVLP DASHBOARD FLTE'!$J42+'MVLP DASHBOARD FLTE'!$K42)</f>
        <v>0</v>
      </c>
      <c r="AE47" s="78">
        <f ca="1">'SUBSCRIBER BASE FLTE'!AE50*('MVLP DASHBOARD FLTE'!$I42+'MVLP DASHBOARD FLTE'!$J42+'MVLP DASHBOARD FLTE'!$K42)</f>
        <v>0</v>
      </c>
      <c r="AF47" s="78">
        <f ca="1">'SUBSCRIBER BASE FLTE'!AF50*('MVLP DASHBOARD FLTE'!$I42+'MVLP DASHBOARD FLTE'!$J42+'MVLP DASHBOARD FLTE'!$K42)</f>
        <v>0</v>
      </c>
      <c r="AG47" s="78">
        <f ca="1">'SUBSCRIBER BASE FLTE'!AG50*('MVLP DASHBOARD FLTE'!$I42+'MVLP DASHBOARD FLTE'!$J42+'MVLP DASHBOARD FLTE'!$K42)</f>
        <v>0</v>
      </c>
      <c r="AH47" s="78">
        <f ca="1">'SUBSCRIBER BASE FLTE'!AH50*('MVLP DASHBOARD FLTE'!$I42+'MVLP DASHBOARD FLTE'!$J42+'MVLP DASHBOARD FLTE'!$K42)</f>
        <v>0</v>
      </c>
      <c r="AI47" s="78">
        <f ca="1">'SUBSCRIBER BASE FLTE'!AI50*('MVLP DASHBOARD FLTE'!$I42+'MVLP DASHBOARD FLTE'!$J42+'MVLP DASHBOARD FLTE'!$K42)</f>
        <v>0</v>
      </c>
      <c r="AJ47" s="78">
        <f ca="1">'SUBSCRIBER BASE FLTE'!AJ50*('MVLP DASHBOARD FLTE'!$I42+'MVLP DASHBOARD FLTE'!$J42+'MVLP DASHBOARD FLTE'!$K42)</f>
        <v>0</v>
      </c>
      <c r="AK47" s="78">
        <f ca="1">'SUBSCRIBER BASE FLTE'!AK50*('MVLP DASHBOARD FLTE'!$I42+'MVLP DASHBOARD FLTE'!$J42+'MVLP DASHBOARD FLTE'!$K42)</f>
        <v>0</v>
      </c>
      <c r="AL47" s="78">
        <f ca="1">'SUBSCRIBER BASE FLTE'!AL50*('MVLP DASHBOARD FLTE'!$I42+'MVLP DASHBOARD FLTE'!$J42+'MVLP DASHBOARD FLTE'!$K42)</f>
        <v>0</v>
      </c>
      <c r="AM47" s="78">
        <f ca="1">'SUBSCRIBER BASE FLTE'!AM50*('MVLP DASHBOARD FLTE'!$I42+'MVLP DASHBOARD FLTE'!$J42+'MVLP DASHBOARD FLTE'!$K42)</f>
        <v>0</v>
      </c>
      <c r="AN47" s="78">
        <f ca="1">'SUBSCRIBER BASE FLTE'!AN50*('MVLP DASHBOARD FLTE'!$I42+'MVLP DASHBOARD FLTE'!$J42+'MVLP DASHBOARD FLTE'!$K42)</f>
        <v>0</v>
      </c>
      <c r="AO47" s="78">
        <f ca="1">'SUBSCRIBER BASE FLTE'!AO50*('MVLP DASHBOARD FLTE'!$I42+'MVLP DASHBOARD FLTE'!$J42+'MVLP DASHBOARD FLTE'!$K42)</f>
        <v>0</v>
      </c>
      <c r="AP47" s="78">
        <f ca="1">'SUBSCRIBER BASE FLTE'!AP50*('MVLP DASHBOARD FLTE'!$I42+'MVLP DASHBOARD FLTE'!$J42+'MVLP DASHBOARD FLTE'!$K42)</f>
        <v>0</v>
      </c>
      <c r="AQ47" s="78">
        <f ca="1">'SUBSCRIBER BASE FLTE'!AQ50*('MVLP DASHBOARD FLTE'!$I42+'MVLP DASHBOARD FLTE'!$J42+'MVLP DASHBOARD FLTE'!$K42)</f>
        <v>0</v>
      </c>
      <c r="AR47" s="78">
        <f ca="1">'SUBSCRIBER BASE FLTE'!AR50*('MVLP DASHBOARD FLTE'!$I42+'MVLP DASHBOARD FLTE'!$J42+'MVLP DASHBOARD FLTE'!$K42)</f>
        <v>0</v>
      </c>
      <c r="AS47" s="78">
        <f ca="1">'SUBSCRIBER BASE FLTE'!AS50*('MVLP DASHBOARD FLTE'!$I42+'MVLP DASHBOARD FLTE'!$J42+'MVLP DASHBOARD FLTE'!$K42)</f>
        <v>0</v>
      </c>
      <c r="AT47" s="78">
        <f ca="1">'SUBSCRIBER BASE FLTE'!AT50*('MVLP DASHBOARD FLTE'!$I42+'MVLP DASHBOARD FLTE'!$J42+'MVLP DASHBOARD FLTE'!$K42)</f>
        <v>0</v>
      </c>
      <c r="AU47" s="78">
        <f ca="1">'SUBSCRIBER BASE FLTE'!AU50*('MVLP DASHBOARD FLTE'!$I42+'MVLP DASHBOARD FLTE'!$J42+'MVLP DASHBOARD FLTE'!$K42)</f>
        <v>0</v>
      </c>
      <c r="AV47" s="78">
        <f ca="1">'SUBSCRIBER BASE FLTE'!AV50*('MVLP DASHBOARD FLTE'!$I42+'MVLP DASHBOARD FLTE'!$J42+'MVLP DASHBOARD FLTE'!$K42)</f>
        <v>0</v>
      </c>
      <c r="AW47" s="78">
        <f ca="1">'SUBSCRIBER BASE FLTE'!AW50*('MVLP DASHBOARD FLTE'!$I42+'MVLP DASHBOARD FLTE'!$J42+'MVLP DASHBOARD FLTE'!$K42)</f>
        <v>0</v>
      </c>
      <c r="AX47" s="78">
        <f ca="1">'SUBSCRIBER BASE FLTE'!AX50*('MVLP DASHBOARD FLTE'!$I42+'MVLP DASHBOARD FLTE'!$J42+'MVLP DASHBOARD FLTE'!$K42)</f>
        <v>0</v>
      </c>
      <c r="AY47" s="78">
        <f ca="1">'SUBSCRIBER BASE FLTE'!AY50*('MVLP DASHBOARD FLTE'!$I42+'MVLP DASHBOARD FLTE'!$J42+'MVLP DASHBOARD FLTE'!$K42)</f>
        <v>0</v>
      </c>
      <c r="AZ47" s="78">
        <f ca="1">'SUBSCRIBER BASE FLTE'!AZ50*('MVLP DASHBOARD FLTE'!$I42+'MVLP DASHBOARD FLTE'!$J42+'MVLP DASHBOARD FLTE'!$K42)</f>
        <v>0</v>
      </c>
      <c r="BA47" s="78">
        <f ca="1">'SUBSCRIBER BASE FLTE'!BA50*('MVLP DASHBOARD FLTE'!$I42+'MVLP DASHBOARD FLTE'!$J42+'MVLP DASHBOARD FLTE'!$K42)</f>
        <v>0</v>
      </c>
      <c r="BB47" s="78">
        <f ca="1">'SUBSCRIBER BASE FLTE'!BB50*('MVLP DASHBOARD FLTE'!$I42+'MVLP DASHBOARD FLTE'!$J42+'MVLP DASHBOARD FLTE'!$K42)</f>
        <v>0</v>
      </c>
      <c r="BC47" s="78">
        <f ca="1">'SUBSCRIBER BASE FLTE'!BC50*('MVLP DASHBOARD FLTE'!$I42+'MVLP DASHBOARD FLTE'!$J42+'MVLP DASHBOARD FLTE'!$K42)</f>
        <v>0</v>
      </c>
      <c r="BD47" s="78">
        <f ca="1">'SUBSCRIBER BASE FLTE'!BD50*('MVLP DASHBOARD FLTE'!$I42+'MVLP DASHBOARD FLTE'!$J42+'MVLP DASHBOARD FLTE'!$K42)</f>
        <v>0</v>
      </c>
      <c r="BE47" s="78">
        <f ca="1">'SUBSCRIBER BASE FLTE'!BE50*('MVLP DASHBOARD FLTE'!$I42+'MVLP DASHBOARD FLTE'!$J42+'MVLP DASHBOARD FLTE'!$K42)</f>
        <v>0</v>
      </c>
      <c r="BF47" s="78">
        <f ca="1">'SUBSCRIBER BASE FLTE'!BF50*('MVLP DASHBOARD FLTE'!$I42+'MVLP DASHBOARD FLTE'!$J42+'MVLP DASHBOARD FLTE'!$K42)</f>
        <v>0</v>
      </c>
      <c r="BG47" s="78">
        <f ca="1">'SUBSCRIBER BASE FLTE'!BG50*('MVLP DASHBOARD FLTE'!$I42+'MVLP DASHBOARD FLTE'!$J42+'MVLP DASHBOARD FLTE'!$K42)</f>
        <v>0</v>
      </c>
      <c r="BH47" s="78">
        <f ca="1">'SUBSCRIBER BASE FLTE'!BH50*('MVLP DASHBOARD FLTE'!$I42+'MVLP DASHBOARD FLTE'!$J42+'MVLP DASHBOARD FLTE'!$K42)</f>
        <v>0</v>
      </c>
      <c r="BI47" s="78">
        <f ca="1">'SUBSCRIBER BASE FLTE'!BI50*('MVLP DASHBOARD FLTE'!$I42+'MVLP DASHBOARD FLTE'!$J42+'MVLP DASHBOARD FLTE'!$K42)</f>
        <v>0</v>
      </c>
      <c r="BJ47" s="78">
        <f ca="1">'SUBSCRIBER BASE FLTE'!BJ50*('MVLP DASHBOARD FLTE'!$I42+'MVLP DASHBOARD FLTE'!$J42+'MVLP DASHBOARD FLTE'!$K42)</f>
        <v>0</v>
      </c>
      <c r="BK47" s="78">
        <f ca="1">'SUBSCRIBER BASE FLTE'!BK50*('MVLP DASHBOARD FLTE'!$I42+'MVLP DASHBOARD FLTE'!$J42+'MVLP DASHBOARD FLTE'!$K42)</f>
        <v>0</v>
      </c>
      <c r="BL47" s="78">
        <f ca="1">'SUBSCRIBER BASE FLTE'!BL50*('MVLP DASHBOARD FLTE'!$I42+'MVLP DASHBOARD FLTE'!$J42+'MVLP DASHBOARD FLTE'!$K42)</f>
        <v>0</v>
      </c>
      <c r="BM47" s="78">
        <f ca="1">'SUBSCRIBER BASE FLTE'!BM50*('MVLP DASHBOARD FLTE'!$I42+'MVLP DASHBOARD FLTE'!$J42+'MVLP DASHBOARD FLTE'!$K42)</f>
        <v>0</v>
      </c>
      <c r="BN47" s="78">
        <f ca="1">'SUBSCRIBER BASE FLTE'!BN50*('MVLP DASHBOARD FLTE'!$I42+'MVLP DASHBOARD FLTE'!$J42+'MVLP DASHBOARD FLTE'!$K42)</f>
        <v>0</v>
      </c>
      <c r="BO47" s="78">
        <f ca="1">'SUBSCRIBER BASE FLTE'!BO50*('MVLP DASHBOARD FLTE'!$I42+'MVLP DASHBOARD FLTE'!$J42+'MVLP DASHBOARD FLTE'!$K42)</f>
        <v>0</v>
      </c>
      <c r="BP47" s="78">
        <f ca="1">'SUBSCRIBER BASE FLTE'!BP50*('MVLP DASHBOARD FLTE'!$I42+'MVLP DASHBOARD FLTE'!$J42+'MVLP DASHBOARD FLTE'!$K42)</f>
        <v>0</v>
      </c>
      <c r="BQ47" s="78">
        <f ca="1">'SUBSCRIBER BASE FLTE'!BQ50*('MVLP DASHBOARD FLTE'!$I42+'MVLP DASHBOARD FLTE'!$J42+'MVLP DASHBOARD FLTE'!$K42)</f>
        <v>0</v>
      </c>
      <c r="BR47" s="78">
        <f ca="1">'SUBSCRIBER BASE FLTE'!BR50*('MVLP DASHBOARD FLTE'!$I42+'MVLP DASHBOARD FLTE'!$J42+'MVLP DASHBOARD FLTE'!$K42)</f>
        <v>0</v>
      </c>
    </row>
    <row r="48" spans="2:70" ht="25" customHeight="1" outlineLevel="1">
      <c r="B48" s="168" t="str">
        <f t="shared" si="17"/>
        <v>FLTE 400GB</v>
      </c>
      <c r="C48" s="78">
        <f>'SUBSCRIBER BASE FLTE'!C51*('MVLP DASHBOARD FLTE'!$I43+'MVLP DASHBOARD FLTE'!$J43+'MVLP DASHBOARD FLTE'!$K43)</f>
        <v>0</v>
      </c>
      <c r="D48" s="78">
        <f>'SUBSCRIBER BASE FLTE'!D51*('MVLP DASHBOARD FLTE'!$I43+'MVLP DASHBOARD FLTE'!$J43+'MVLP DASHBOARD FLTE'!$K43)</f>
        <v>0</v>
      </c>
      <c r="E48" s="78">
        <f>'SUBSCRIBER BASE FLTE'!E51*('MVLP DASHBOARD FLTE'!$I43+'MVLP DASHBOARD FLTE'!$J43+'MVLP DASHBOARD FLTE'!$K43)</f>
        <v>0</v>
      </c>
      <c r="F48" s="78">
        <f>'SUBSCRIBER BASE FLTE'!F51*('MVLP DASHBOARD FLTE'!$I43+'MVLP DASHBOARD FLTE'!$J43+'MVLP DASHBOARD FLTE'!$K43)</f>
        <v>0</v>
      </c>
      <c r="G48" s="78">
        <f>'SUBSCRIBER BASE FLTE'!G51*('MVLP DASHBOARD FLTE'!$I43+'MVLP DASHBOARD FLTE'!$J43+'MVLP DASHBOARD FLTE'!$K43)</f>
        <v>0</v>
      </c>
      <c r="H48" s="78">
        <f>'SUBSCRIBER BASE FLTE'!H51*('MVLP DASHBOARD FLTE'!$I43+'MVLP DASHBOARD FLTE'!$J43+'MVLP DASHBOARD FLTE'!$K43)</f>
        <v>0</v>
      </c>
      <c r="I48" s="78">
        <f>'SUBSCRIBER BASE FLTE'!I51*('MVLP DASHBOARD FLTE'!$I43+'MVLP DASHBOARD FLTE'!$J43+'MVLP DASHBOARD FLTE'!$K43)</f>
        <v>0</v>
      </c>
      <c r="J48" s="78">
        <f>'SUBSCRIBER BASE FLTE'!J51*('MVLP DASHBOARD FLTE'!$I43+'MVLP DASHBOARD FLTE'!$J43+'MVLP DASHBOARD FLTE'!$K43)</f>
        <v>0</v>
      </c>
      <c r="K48" s="78">
        <f ca="1">'SUBSCRIBER BASE FLTE'!K51*('MVLP DASHBOARD FLTE'!$I43+'MVLP DASHBOARD FLTE'!$J43+'MVLP DASHBOARD FLTE'!$K43)</f>
        <v>0</v>
      </c>
      <c r="L48" s="78">
        <f ca="1">'SUBSCRIBER BASE FLTE'!L51*('MVLP DASHBOARD FLTE'!$I43+'MVLP DASHBOARD FLTE'!$J43+'MVLP DASHBOARD FLTE'!$K43)</f>
        <v>0</v>
      </c>
      <c r="M48" s="78">
        <f ca="1">'SUBSCRIBER BASE FLTE'!M51*('MVLP DASHBOARD FLTE'!$I43+'MVLP DASHBOARD FLTE'!$J43+'MVLP DASHBOARD FLTE'!$K43)</f>
        <v>0</v>
      </c>
      <c r="N48" s="78">
        <f ca="1">'SUBSCRIBER BASE FLTE'!N51*('MVLP DASHBOARD FLTE'!$I43+'MVLP DASHBOARD FLTE'!$J43+'MVLP DASHBOARD FLTE'!$K43)</f>
        <v>0</v>
      </c>
      <c r="O48" s="78">
        <f ca="1">'SUBSCRIBER BASE FLTE'!O51*('MVLP DASHBOARD FLTE'!$I43+'MVLP DASHBOARD FLTE'!$J43+'MVLP DASHBOARD FLTE'!$K43)</f>
        <v>0</v>
      </c>
      <c r="P48" s="78">
        <f ca="1">'SUBSCRIBER BASE FLTE'!P51*('MVLP DASHBOARD FLTE'!$I43+'MVLP DASHBOARD FLTE'!$J43+'MVLP DASHBOARD FLTE'!$K43)</f>
        <v>0</v>
      </c>
      <c r="Q48" s="78">
        <f ca="1">'SUBSCRIBER BASE FLTE'!Q51*('MVLP DASHBOARD FLTE'!$I43+'MVLP DASHBOARD FLTE'!$J43+'MVLP DASHBOARD FLTE'!$K43)</f>
        <v>0</v>
      </c>
      <c r="R48" s="78">
        <f ca="1">'SUBSCRIBER BASE FLTE'!R51*('MVLP DASHBOARD FLTE'!$I43+'MVLP DASHBOARD FLTE'!$J43+'MVLP DASHBOARD FLTE'!$K43)</f>
        <v>0</v>
      </c>
      <c r="S48" s="78">
        <f ca="1">'SUBSCRIBER BASE FLTE'!S51*('MVLP DASHBOARD FLTE'!$I43+'MVLP DASHBOARD FLTE'!$J43+'MVLP DASHBOARD FLTE'!$K43)</f>
        <v>0</v>
      </c>
      <c r="T48" s="78">
        <f ca="1">'SUBSCRIBER BASE FLTE'!T51*('MVLP DASHBOARD FLTE'!$I43+'MVLP DASHBOARD FLTE'!$J43+'MVLP DASHBOARD FLTE'!$K43)</f>
        <v>0</v>
      </c>
      <c r="U48" s="78">
        <f ca="1">'SUBSCRIBER BASE FLTE'!U51*('MVLP DASHBOARD FLTE'!$I43+'MVLP DASHBOARD FLTE'!$J43+'MVLP DASHBOARD FLTE'!$K43)</f>
        <v>0</v>
      </c>
      <c r="V48" s="78">
        <f ca="1">'SUBSCRIBER BASE FLTE'!V51*('MVLP DASHBOARD FLTE'!$I43+'MVLP DASHBOARD FLTE'!$J43+'MVLP DASHBOARD FLTE'!$K43)</f>
        <v>0</v>
      </c>
      <c r="W48" s="78">
        <f ca="1">'SUBSCRIBER BASE FLTE'!W51*('MVLP DASHBOARD FLTE'!$I43+'MVLP DASHBOARD FLTE'!$J43+'MVLP DASHBOARD FLTE'!$K43)</f>
        <v>0</v>
      </c>
      <c r="X48" s="78">
        <f ca="1">'SUBSCRIBER BASE FLTE'!X51*('MVLP DASHBOARD FLTE'!$I43+'MVLP DASHBOARD FLTE'!$J43+'MVLP DASHBOARD FLTE'!$K43)</f>
        <v>0</v>
      </c>
      <c r="Y48" s="78">
        <f ca="1">'SUBSCRIBER BASE FLTE'!Y51*('MVLP DASHBOARD FLTE'!$I43+'MVLP DASHBOARD FLTE'!$J43+'MVLP DASHBOARD FLTE'!$K43)</f>
        <v>0</v>
      </c>
      <c r="Z48" s="78">
        <f ca="1">'SUBSCRIBER BASE FLTE'!Z51*('MVLP DASHBOARD FLTE'!$I43+'MVLP DASHBOARD FLTE'!$J43+'MVLP DASHBOARD FLTE'!$K43)</f>
        <v>0</v>
      </c>
      <c r="AA48" s="78">
        <f ca="1">'SUBSCRIBER BASE FLTE'!AA51*('MVLP DASHBOARD FLTE'!$I43+'MVLP DASHBOARD FLTE'!$J43+'MVLP DASHBOARD FLTE'!$K43)</f>
        <v>0</v>
      </c>
      <c r="AB48" s="78">
        <f ca="1">'SUBSCRIBER BASE FLTE'!AB51*('MVLP DASHBOARD FLTE'!$I43+'MVLP DASHBOARD FLTE'!$J43+'MVLP DASHBOARD FLTE'!$K43)</f>
        <v>0</v>
      </c>
      <c r="AC48" s="78">
        <f ca="1">'SUBSCRIBER BASE FLTE'!AC51*('MVLP DASHBOARD FLTE'!$I43+'MVLP DASHBOARD FLTE'!$J43+'MVLP DASHBOARD FLTE'!$K43)</f>
        <v>0</v>
      </c>
      <c r="AD48" s="78">
        <f ca="1">'SUBSCRIBER BASE FLTE'!AD51*('MVLP DASHBOARD FLTE'!$I43+'MVLP DASHBOARD FLTE'!$J43+'MVLP DASHBOARD FLTE'!$K43)</f>
        <v>0</v>
      </c>
      <c r="AE48" s="78">
        <f ca="1">'SUBSCRIBER BASE FLTE'!AE51*('MVLP DASHBOARD FLTE'!$I43+'MVLP DASHBOARD FLTE'!$J43+'MVLP DASHBOARD FLTE'!$K43)</f>
        <v>0</v>
      </c>
      <c r="AF48" s="78">
        <f ca="1">'SUBSCRIBER BASE FLTE'!AF51*('MVLP DASHBOARD FLTE'!$I43+'MVLP DASHBOARD FLTE'!$J43+'MVLP DASHBOARD FLTE'!$K43)</f>
        <v>0</v>
      </c>
      <c r="AG48" s="78">
        <f ca="1">'SUBSCRIBER BASE FLTE'!AG51*('MVLP DASHBOARD FLTE'!$I43+'MVLP DASHBOARD FLTE'!$J43+'MVLP DASHBOARD FLTE'!$K43)</f>
        <v>0</v>
      </c>
      <c r="AH48" s="78">
        <f ca="1">'SUBSCRIBER BASE FLTE'!AH51*('MVLP DASHBOARD FLTE'!$I43+'MVLP DASHBOARD FLTE'!$J43+'MVLP DASHBOARD FLTE'!$K43)</f>
        <v>0</v>
      </c>
      <c r="AI48" s="78">
        <f ca="1">'SUBSCRIBER BASE FLTE'!AI51*('MVLP DASHBOARD FLTE'!$I43+'MVLP DASHBOARD FLTE'!$J43+'MVLP DASHBOARD FLTE'!$K43)</f>
        <v>0</v>
      </c>
      <c r="AJ48" s="78">
        <f ca="1">'SUBSCRIBER BASE FLTE'!AJ51*('MVLP DASHBOARD FLTE'!$I43+'MVLP DASHBOARD FLTE'!$J43+'MVLP DASHBOARD FLTE'!$K43)</f>
        <v>0</v>
      </c>
      <c r="AK48" s="78">
        <f ca="1">'SUBSCRIBER BASE FLTE'!AK51*('MVLP DASHBOARD FLTE'!$I43+'MVLP DASHBOARD FLTE'!$J43+'MVLP DASHBOARD FLTE'!$K43)</f>
        <v>0</v>
      </c>
      <c r="AL48" s="78">
        <f ca="1">'SUBSCRIBER BASE FLTE'!AL51*('MVLP DASHBOARD FLTE'!$I43+'MVLP DASHBOARD FLTE'!$J43+'MVLP DASHBOARD FLTE'!$K43)</f>
        <v>0</v>
      </c>
      <c r="AM48" s="78">
        <f ca="1">'SUBSCRIBER BASE FLTE'!AM51*('MVLP DASHBOARD FLTE'!$I43+'MVLP DASHBOARD FLTE'!$J43+'MVLP DASHBOARD FLTE'!$K43)</f>
        <v>0</v>
      </c>
      <c r="AN48" s="78">
        <f ca="1">'SUBSCRIBER BASE FLTE'!AN51*('MVLP DASHBOARD FLTE'!$I43+'MVLP DASHBOARD FLTE'!$J43+'MVLP DASHBOARD FLTE'!$K43)</f>
        <v>0</v>
      </c>
      <c r="AO48" s="78">
        <f ca="1">'SUBSCRIBER BASE FLTE'!AO51*('MVLP DASHBOARD FLTE'!$I43+'MVLP DASHBOARD FLTE'!$J43+'MVLP DASHBOARD FLTE'!$K43)</f>
        <v>0</v>
      </c>
      <c r="AP48" s="78">
        <f ca="1">'SUBSCRIBER BASE FLTE'!AP51*('MVLP DASHBOARD FLTE'!$I43+'MVLP DASHBOARD FLTE'!$J43+'MVLP DASHBOARD FLTE'!$K43)</f>
        <v>0</v>
      </c>
      <c r="AQ48" s="78">
        <f ca="1">'SUBSCRIBER BASE FLTE'!AQ51*('MVLP DASHBOARD FLTE'!$I43+'MVLP DASHBOARD FLTE'!$J43+'MVLP DASHBOARD FLTE'!$K43)</f>
        <v>0</v>
      </c>
      <c r="AR48" s="78">
        <f ca="1">'SUBSCRIBER BASE FLTE'!AR51*('MVLP DASHBOARD FLTE'!$I43+'MVLP DASHBOARD FLTE'!$J43+'MVLP DASHBOARD FLTE'!$K43)</f>
        <v>0</v>
      </c>
      <c r="AS48" s="78">
        <f ca="1">'SUBSCRIBER BASE FLTE'!AS51*('MVLP DASHBOARD FLTE'!$I43+'MVLP DASHBOARD FLTE'!$J43+'MVLP DASHBOARD FLTE'!$K43)</f>
        <v>0</v>
      </c>
      <c r="AT48" s="78">
        <f ca="1">'SUBSCRIBER BASE FLTE'!AT51*('MVLP DASHBOARD FLTE'!$I43+'MVLP DASHBOARD FLTE'!$J43+'MVLP DASHBOARD FLTE'!$K43)</f>
        <v>0</v>
      </c>
      <c r="AU48" s="78">
        <f ca="1">'SUBSCRIBER BASE FLTE'!AU51*('MVLP DASHBOARD FLTE'!$I43+'MVLP DASHBOARD FLTE'!$J43+'MVLP DASHBOARD FLTE'!$K43)</f>
        <v>0</v>
      </c>
      <c r="AV48" s="78">
        <f ca="1">'SUBSCRIBER BASE FLTE'!AV51*('MVLP DASHBOARD FLTE'!$I43+'MVLP DASHBOARD FLTE'!$J43+'MVLP DASHBOARD FLTE'!$K43)</f>
        <v>0</v>
      </c>
      <c r="AW48" s="78">
        <f ca="1">'SUBSCRIBER BASE FLTE'!AW51*('MVLP DASHBOARD FLTE'!$I43+'MVLP DASHBOARD FLTE'!$J43+'MVLP DASHBOARD FLTE'!$K43)</f>
        <v>0</v>
      </c>
      <c r="AX48" s="78">
        <f ca="1">'SUBSCRIBER BASE FLTE'!AX51*('MVLP DASHBOARD FLTE'!$I43+'MVLP DASHBOARD FLTE'!$J43+'MVLP DASHBOARD FLTE'!$K43)</f>
        <v>0</v>
      </c>
      <c r="AY48" s="78">
        <f ca="1">'SUBSCRIBER BASE FLTE'!AY51*('MVLP DASHBOARD FLTE'!$I43+'MVLP DASHBOARD FLTE'!$J43+'MVLP DASHBOARD FLTE'!$K43)</f>
        <v>0</v>
      </c>
      <c r="AZ48" s="78">
        <f ca="1">'SUBSCRIBER BASE FLTE'!AZ51*('MVLP DASHBOARD FLTE'!$I43+'MVLP DASHBOARD FLTE'!$J43+'MVLP DASHBOARD FLTE'!$K43)</f>
        <v>0</v>
      </c>
      <c r="BA48" s="78">
        <f ca="1">'SUBSCRIBER BASE FLTE'!BA51*('MVLP DASHBOARD FLTE'!$I43+'MVLP DASHBOARD FLTE'!$J43+'MVLP DASHBOARD FLTE'!$K43)</f>
        <v>0</v>
      </c>
      <c r="BB48" s="78">
        <f ca="1">'SUBSCRIBER BASE FLTE'!BB51*('MVLP DASHBOARD FLTE'!$I43+'MVLP DASHBOARD FLTE'!$J43+'MVLP DASHBOARD FLTE'!$K43)</f>
        <v>0</v>
      </c>
      <c r="BC48" s="78">
        <f ca="1">'SUBSCRIBER BASE FLTE'!BC51*('MVLP DASHBOARD FLTE'!$I43+'MVLP DASHBOARD FLTE'!$J43+'MVLP DASHBOARD FLTE'!$K43)</f>
        <v>0</v>
      </c>
      <c r="BD48" s="78">
        <f ca="1">'SUBSCRIBER BASE FLTE'!BD51*('MVLP DASHBOARD FLTE'!$I43+'MVLP DASHBOARD FLTE'!$J43+'MVLP DASHBOARD FLTE'!$K43)</f>
        <v>0</v>
      </c>
      <c r="BE48" s="78">
        <f ca="1">'SUBSCRIBER BASE FLTE'!BE51*('MVLP DASHBOARD FLTE'!$I43+'MVLP DASHBOARD FLTE'!$J43+'MVLP DASHBOARD FLTE'!$K43)</f>
        <v>0</v>
      </c>
      <c r="BF48" s="78">
        <f ca="1">'SUBSCRIBER BASE FLTE'!BF51*('MVLP DASHBOARD FLTE'!$I43+'MVLP DASHBOARD FLTE'!$J43+'MVLP DASHBOARD FLTE'!$K43)</f>
        <v>0</v>
      </c>
      <c r="BG48" s="78">
        <f ca="1">'SUBSCRIBER BASE FLTE'!BG51*('MVLP DASHBOARD FLTE'!$I43+'MVLP DASHBOARD FLTE'!$J43+'MVLP DASHBOARD FLTE'!$K43)</f>
        <v>0</v>
      </c>
      <c r="BH48" s="78">
        <f ca="1">'SUBSCRIBER BASE FLTE'!BH51*('MVLP DASHBOARD FLTE'!$I43+'MVLP DASHBOARD FLTE'!$J43+'MVLP DASHBOARD FLTE'!$K43)</f>
        <v>0</v>
      </c>
      <c r="BI48" s="78">
        <f ca="1">'SUBSCRIBER BASE FLTE'!BI51*('MVLP DASHBOARD FLTE'!$I43+'MVLP DASHBOARD FLTE'!$J43+'MVLP DASHBOARD FLTE'!$K43)</f>
        <v>0</v>
      </c>
      <c r="BJ48" s="78">
        <f ca="1">'SUBSCRIBER BASE FLTE'!BJ51*('MVLP DASHBOARD FLTE'!$I43+'MVLP DASHBOARD FLTE'!$J43+'MVLP DASHBOARD FLTE'!$K43)</f>
        <v>0</v>
      </c>
      <c r="BK48" s="78">
        <f ca="1">'SUBSCRIBER BASE FLTE'!BK51*('MVLP DASHBOARD FLTE'!$I43+'MVLP DASHBOARD FLTE'!$J43+'MVLP DASHBOARD FLTE'!$K43)</f>
        <v>0</v>
      </c>
      <c r="BL48" s="78">
        <f ca="1">'SUBSCRIBER BASE FLTE'!BL51*('MVLP DASHBOARD FLTE'!$I43+'MVLP DASHBOARD FLTE'!$J43+'MVLP DASHBOARD FLTE'!$K43)</f>
        <v>0</v>
      </c>
      <c r="BM48" s="78">
        <f ca="1">'SUBSCRIBER BASE FLTE'!BM51*('MVLP DASHBOARD FLTE'!$I43+'MVLP DASHBOARD FLTE'!$J43+'MVLP DASHBOARD FLTE'!$K43)</f>
        <v>0</v>
      </c>
      <c r="BN48" s="78">
        <f ca="1">'SUBSCRIBER BASE FLTE'!BN51*('MVLP DASHBOARD FLTE'!$I43+'MVLP DASHBOARD FLTE'!$J43+'MVLP DASHBOARD FLTE'!$K43)</f>
        <v>0</v>
      </c>
      <c r="BO48" s="78">
        <f ca="1">'SUBSCRIBER BASE FLTE'!BO51*('MVLP DASHBOARD FLTE'!$I43+'MVLP DASHBOARD FLTE'!$J43+'MVLP DASHBOARD FLTE'!$K43)</f>
        <v>0</v>
      </c>
      <c r="BP48" s="78">
        <f ca="1">'SUBSCRIBER BASE FLTE'!BP51*('MVLP DASHBOARD FLTE'!$I43+'MVLP DASHBOARD FLTE'!$J43+'MVLP DASHBOARD FLTE'!$K43)</f>
        <v>0</v>
      </c>
      <c r="BQ48" s="78">
        <f ca="1">'SUBSCRIBER BASE FLTE'!BQ51*('MVLP DASHBOARD FLTE'!$I43+'MVLP DASHBOARD FLTE'!$J43+'MVLP DASHBOARD FLTE'!$K43)</f>
        <v>0</v>
      </c>
      <c r="BR48" s="78">
        <f ca="1">'SUBSCRIBER BASE FLTE'!BR51*('MVLP DASHBOARD FLTE'!$I43+'MVLP DASHBOARD FLTE'!$J43+'MVLP DASHBOARD FLTE'!$K43)</f>
        <v>0</v>
      </c>
    </row>
    <row r="49" spans="2:70" ht="25" customHeight="1" outlineLevel="1">
      <c r="B49" s="168" t="str">
        <f t="shared" si="17"/>
        <v>Package 5</v>
      </c>
      <c r="C49" s="78">
        <f>'SUBSCRIBER BASE FLTE'!C52*('MVLP DASHBOARD FLTE'!$I44+'MVLP DASHBOARD FLTE'!$J44+'MVLP DASHBOARD FLTE'!$K44)</f>
        <v>0</v>
      </c>
      <c r="D49" s="78">
        <f>'SUBSCRIBER BASE FLTE'!D52*('MVLP DASHBOARD FLTE'!$I44+'MVLP DASHBOARD FLTE'!$J44+'MVLP DASHBOARD FLTE'!$K44)</f>
        <v>0</v>
      </c>
      <c r="E49" s="78">
        <f>'SUBSCRIBER BASE FLTE'!E52*('MVLP DASHBOARD FLTE'!$I44+'MVLP DASHBOARD FLTE'!$J44+'MVLP DASHBOARD FLTE'!$K44)</f>
        <v>0</v>
      </c>
      <c r="F49" s="78">
        <f>'SUBSCRIBER BASE FLTE'!F52*('MVLP DASHBOARD FLTE'!$I44+'MVLP DASHBOARD FLTE'!$J44+'MVLP DASHBOARD FLTE'!$K44)</f>
        <v>0</v>
      </c>
      <c r="G49" s="78">
        <f>'SUBSCRIBER BASE FLTE'!G52*('MVLP DASHBOARD FLTE'!$I44+'MVLP DASHBOARD FLTE'!$J44+'MVLP DASHBOARD FLTE'!$K44)</f>
        <v>0</v>
      </c>
      <c r="H49" s="78">
        <f>'SUBSCRIBER BASE FLTE'!H52*('MVLP DASHBOARD FLTE'!$I44+'MVLP DASHBOARD FLTE'!$J44+'MVLP DASHBOARD FLTE'!$K44)</f>
        <v>0</v>
      </c>
      <c r="I49" s="78">
        <f>'SUBSCRIBER BASE FLTE'!I52*('MVLP DASHBOARD FLTE'!$I44+'MVLP DASHBOARD FLTE'!$J44+'MVLP DASHBOARD FLTE'!$K44)</f>
        <v>0</v>
      </c>
      <c r="J49" s="78">
        <f>'SUBSCRIBER BASE FLTE'!J52*('MVLP DASHBOARD FLTE'!$I44+'MVLP DASHBOARD FLTE'!$J44+'MVLP DASHBOARD FLTE'!$K44)</f>
        <v>0</v>
      </c>
      <c r="K49" s="78">
        <f ca="1">'SUBSCRIBER BASE FLTE'!K52*('MVLP DASHBOARD FLTE'!$I44+'MVLP DASHBOARD FLTE'!$J44+'MVLP DASHBOARD FLTE'!$K44)</f>
        <v>0</v>
      </c>
      <c r="L49" s="78">
        <f ca="1">'SUBSCRIBER BASE FLTE'!L52*('MVLP DASHBOARD FLTE'!$I44+'MVLP DASHBOARD FLTE'!$J44+'MVLP DASHBOARD FLTE'!$K44)</f>
        <v>0</v>
      </c>
      <c r="M49" s="78">
        <f ca="1">'SUBSCRIBER BASE FLTE'!M52*('MVLP DASHBOARD FLTE'!$I44+'MVLP DASHBOARD FLTE'!$J44+'MVLP DASHBOARD FLTE'!$K44)</f>
        <v>0</v>
      </c>
      <c r="N49" s="78">
        <f ca="1">'SUBSCRIBER BASE FLTE'!N52*('MVLP DASHBOARD FLTE'!$I44+'MVLP DASHBOARD FLTE'!$J44+'MVLP DASHBOARD FLTE'!$K44)</f>
        <v>0</v>
      </c>
      <c r="O49" s="78">
        <f ca="1">'SUBSCRIBER BASE FLTE'!O52*('MVLP DASHBOARD FLTE'!$I44+'MVLP DASHBOARD FLTE'!$J44+'MVLP DASHBOARD FLTE'!$K44)</f>
        <v>0</v>
      </c>
      <c r="P49" s="78">
        <f ca="1">'SUBSCRIBER BASE FLTE'!P52*('MVLP DASHBOARD FLTE'!$I44+'MVLP DASHBOARD FLTE'!$J44+'MVLP DASHBOARD FLTE'!$K44)</f>
        <v>0</v>
      </c>
      <c r="Q49" s="78">
        <f ca="1">'SUBSCRIBER BASE FLTE'!Q52*('MVLP DASHBOARD FLTE'!$I44+'MVLP DASHBOARD FLTE'!$J44+'MVLP DASHBOARD FLTE'!$K44)</f>
        <v>0</v>
      </c>
      <c r="R49" s="78">
        <f ca="1">'SUBSCRIBER BASE FLTE'!R52*('MVLP DASHBOARD FLTE'!$I44+'MVLP DASHBOARD FLTE'!$J44+'MVLP DASHBOARD FLTE'!$K44)</f>
        <v>0</v>
      </c>
      <c r="S49" s="78">
        <f ca="1">'SUBSCRIBER BASE FLTE'!S52*('MVLP DASHBOARD FLTE'!$I44+'MVLP DASHBOARD FLTE'!$J44+'MVLP DASHBOARD FLTE'!$K44)</f>
        <v>0</v>
      </c>
      <c r="T49" s="78">
        <f ca="1">'SUBSCRIBER BASE FLTE'!T52*('MVLP DASHBOARD FLTE'!$I44+'MVLP DASHBOARD FLTE'!$J44+'MVLP DASHBOARD FLTE'!$K44)</f>
        <v>0</v>
      </c>
      <c r="U49" s="78">
        <f ca="1">'SUBSCRIBER BASE FLTE'!U52*('MVLP DASHBOARD FLTE'!$I44+'MVLP DASHBOARD FLTE'!$J44+'MVLP DASHBOARD FLTE'!$K44)</f>
        <v>0</v>
      </c>
      <c r="V49" s="78">
        <f ca="1">'SUBSCRIBER BASE FLTE'!V52*('MVLP DASHBOARD FLTE'!$I44+'MVLP DASHBOARD FLTE'!$J44+'MVLP DASHBOARD FLTE'!$K44)</f>
        <v>0</v>
      </c>
      <c r="W49" s="78">
        <f ca="1">'SUBSCRIBER BASE FLTE'!W52*('MVLP DASHBOARD FLTE'!$I44+'MVLP DASHBOARD FLTE'!$J44+'MVLP DASHBOARD FLTE'!$K44)</f>
        <v>0</v>
      </c>
      <c r="X49" s="78">
        <f ca="1">'SUBSCRIBER BASE FLTE'!X52*('MVLP DASHBOARD FLTE'!$I44+'MVLP DASHBOARD FLTE'!$J44+'MVLP DASHBOARD FLTE'!$K44)</f>
        <v>0</v>
      </c>
      <c r="Y49" s="78">
        <f ca="1">'SUBSCRIBER BASE FLTE'!Y52*('MVLP DASHBOARD FLTE'!$I44+'MVLP DASHBOARD FLTE'!$J44+'MVLP DASHBOARD FLTE'!$K44)</f>
        <v>0</v>
      </c>
      <c r="Z49" s="78">
        <f ca="1">'SUBSCRIBER BASE FLTE'!Z52*('MVLP DASHBOARD FLTE'!$I44+'MVLP DASHBOARD FLTE'!$J44+'MVLP DASHBOARD FLTE'!$K44)</f>
        <v>0</v>
      </c>
      <c r="AA49" s="78">
        <f ca="1">'SUBSCRIBER BASE FLTE'!AA52*('MVLP DASHBOARD FLTE'!$I44+'MVLP DASHBOARD FLTE'!$J44+'MVLP DASHBOARD FLTE'!$K44)</f>
        <v>0</v>
      </c>
      <c r="AB49" s="78">
        <f ca="1">'SUBSCRIBER BASE FLTE'!AB52*('MVLP DASHBOARD FLTE'!$I44+'MVLP DASHBOARD FLTE'!$J44+'MVLP DASHBOARD FLTE'!$K44)</f>
        <v>0</v>
      </c>
      <c r="AC49" s="78">
        <f ca="1">'SUBSCRIBER BASE FLTE'!AC52*('MVLP DASHBOARD FLTE'!$I44+'MVLP DASHBOARD FLTE'!$J44+'MVLP DASHBOARD FLTE'!$K44)</f>
        <v>0</v>
      </c>
      <c r="AD49" s="78">
        <f ca="1">'SUBSCRIBER BASE FLTE'!AD52*('MVLP DASHBOARD FLTE'!$I44+'MVLP DASHBOARD FLTE'!$J44+'MVLP DASHBOARD FLTE'!$K44)</f>
        <v>0</v>
      </c>
      <c r="AE49" s="78">
        <f ca="1">'SUBSCRIBER BASE FLTE'!AE52*('MVLP DASHBOARD FLTE'!$I44+'MVLP DASHBOARD FLTE'!$J44+'MVLP DASHBOARD FLTE'!$K44)</f>
        <v>0</v>
      </c>
      <c r="AF49" s="78">
        <f ca="1">'SUBSCRIBER BASE FLTE'!AF52*('MVLP DASHBOARD FLTE'!$I44+'MVLP DASHBOARD FLTE'!$J44+'MVLP DASHBOARD FLTE'!$K44)</f>
        <v>0</v>
      </c>
      <c r="AG49" s="78">
        <f ca="1">'SUBSCRIBER BASE FLTE'!AG52*('MVLP DASHBOARD FLTE'!$I44+'MVLP DASHBOARD FLTE'!$J44+'MVLP DASHBOARD FLTE'!$K44)</f>
        <v>0</v>
      </c>
      <c r="AH49" s="78">
        <f ca="1">'SUBSCRIBER BASE FLTE'!AH52*('MVLP DASHBOARD FLTE'!$I44+'MVLP DASHBOARD FLTE'!$J44+'MVLP DASHBOARD FLTE'!$K44)</f>
        <v>0</v>
      </c>
      <c r="AI49" s="78">
        <f ca="1">'SUBSCRIBER BASE FLTE'!AI52*('MVLP DASHBOARD FLTE'!$I44+'MVLP DASHBOARD FLTE'!$J44+'MVLP DASHBOARD FLTE'!$K44)</f>
        <v>0</v>
      </c>
      <c r="AJ49" s="78">
        <f ca="1">'SUBSCRIBER BASE FLTE'!AJ52*('MVLP DASHBOARD FLTE'!$I44+'MVLP DASHBOARD FLTE'!$J44+'MVLP DASHBOARD FLTE'!$K44)</f>
        <v>0</v>
      </c>
      <c r="AK49" s="78">
        <f ca="1">'SUBSCRIBER BASE FLTE'!AK52*('MVLP DASHBOARD FLTE'!$I44+'MVLP DASHBOARD FLTE'!$J44+'MVLP DASHBOARD FLTE'!$K44)</f>
        <v>0</v>
      </c>
      <c r="AL49" s="78">
        <f ca="1">'SUBSCRIBER BASE FLTE'!AL52*('MVLP DASHBOARD FLTE'!$I44+'MVLP DASHBOARD FLTE'!$J44+'MVLP DASHBOARD FLTE'!$K44)</f>
        <v>0</v>
      </c>
      <c r="AM49" s="78">
        <f ca="1">'SUBSCRIBER BASE FLTE'!AM52*('MVLP DASHBOARD FLTE'!$I44+'MVLP DASHBOARD FLTE'!$J44+'MVLP DASHBOARD FLTE'!$K44)</f>
        <v>0</v>
      </c>
      <c r="AN49" s="78">
        <f ca="1">'SUBSCRIBER BASE FLTE'!AN52*('MVLP DASHBOARD FLTE'!$I44+'MVLP DASHBOARD FLTE'!$J44+'MVLP DASHBOARD FLTE'!$K44)</f>
        <v>0</v>
      </c>
      <c r="AO49" s="78">
        <f ca="1">'SUBSCRIBER BASE FLTE'!AO52*('MVLP DASHBOARD FLTE'!$I44+'MVLP DASHBOARD FLTE'!$J44+'MVLP DASHBOARD FLTE'!$K44)</f>
        <v>0</v>
      </c>
      <c r="AP49" s="78">
        <f ca="1">'SUBSCRIBER BASE FLTE'!AP52*('MVLP DASHBOARD FLTE'!$I44+'MVLP DASHBOARD FLTE'!$J44+'MVLP DASHBOARD FLTE'!$K44)</f>
        <v>0</v>
      </c>
      <c r="AQ49" s="78">
        <f ca="1">'SUBSCRIBER BASE FLTE'!AQ52*('MVLP DASHBOARD FLTE'!$I44+'MVLP DASHBOARD FLTE'!$J44+'MVLP DASHBOARD FLTE'!$K44)</f>
        <v>0</v>
      </c>
      <c r="AR49" s="78">
        <f ca="1">'SUBSCRIBER BASE FLTE'!AR52*('MVLP DASHBOARD FLTE'!$I44+'MVLP DASHBOARD FLTE'!$J44+'MVLP DASHBOARD FLTE'!$K44)</f>
        <v>0</v>
      </c>
      <c r="AS49" s="78">
        <f ca="1">'SUBSCRIBER BASE FLTE'!AS52*('MVLP DASHBOARD FLTE'!$I44+'MVLP DASHBOARD FLTE'!$J44+'MVLP DASHBOARD FLTE'!$K44)</f>
        <v>0</v>
      </c>
      <c r="AT49" s="78">
        <f ca="1">'SUBSCRIBER BASE FLTE'!AT52*('MVLP DASHBOARD FLTE'!$I44+'MVLP DASHBOARD FLTE'!$J44+'MVLP DASHBOARD FLTE'!$K44)</f>
        <v>0</v>
      </c>
      <c r="AU49" s="78">
        <f ca="1">'SUBSCRIBER BASE FLTE'!AU52*('MVLP DASHBOARD FLTE'!$I44+'MVLP DASHBOARD FLTE'!$J44+'MVLP DASHBOARD FLTE'!$K44)</f>
        <v>0</v>
      </c>
      <c r="AV49" s="78">
        <f ca="1">'SUBSCRIBER BASE FLTE'!AV52*('MVLP DASHBOARD FLTE'!$I44+'MVLP DASHBOARD FLTE'!$J44+'MVLP DASHBOARD FLTE'!$K44)</f>
        <v>0</v>
      </c>
      <c r="AW49" s="78">
        <f ca="1">'SUBSCRIBER BASE FLTE'!AW52*('MVLP DASHBOARD FLTE'!$I44+'MVLP DASHBOARD FLTE'!$J44+'MVLP DASHBOARD FLTE'!$K44)</f>
        <v>0</v>
      </c>
      <c r="AX49" s="78">
        <f ca="1">'SUBSCRIBER BASE FLTE'!AX52*('MVLP DASHBOARD FLTE'!$I44+'MVLP DASHBOARD FLTE'!$J44+'MVLP DASHBOARD FLTE'!$K44)</f>
        <v>0</v>
      </c>
      <c r="AY49" s="78">
        <f ca="1">'SUBSCRIBER BASE FLTE'!AY52*('MVLP DASHBOARD FLTE'!$I44+'MVLP DASHBOARD FLTE'!$J44+'MVLP DASHBOARD FLTE'!$K44)</f>
        <v>0</v>
      </c>
      <c r="AZ49" s="78">
        <f ca="1">'SUBSCRIBER BASE FLTE'!AZ52*('MVLP DASHBOARD FLTE'!$I44+'MVLP DASHBOARD FLTE'!$J44+'MVLP DASHBOARD FLTE'!$K44)</f>
        <v>0</v>
      </c>
      <c r="BA49" s="78">
        <f ca="1">'SUBSCRIBER BASE FLTE'!BA52*('MVLP DASHBOARD FLTE'!$I44+'MVLP DASHBOARD FLTE'!$J44+'MVLP DASHBOARD FLTE'!$K44)</f>
        <v>0</v>
      </c>
      <c r="BB49" s="78">
        <f ca="1">'SUBSCRIBER BASE FLTE'!BB52*('MVLP DASHBOARD FLTE'!$I44+'MVLP DASHBOARD FLTE'!$J44+'MVLP DASHBOARD FLTE'!$K44)</f>
        <v>0</v>
      </c>
      <c r="BC49" s="78">
        <f ca="1">'SUBSCRIBER BASE FLTE'!BC52*('MVLP DASHBOARD FLTE'!$I44+'MVLP DASHBOARD FLTE'!$J44+'MVLP DASHBOARD FLTE'!$K44)</f>
        <v>0</v>
      </c>
      <c r="BD49" s="78">
        <f ca="1">'SUBSCRIBER BASE FLTE'!BD52*('MVLP DASHBOARD FLTE'!$I44+'MVLP DASHBOARD FLTE'!$J44+'MVLP DASHBOARD FLTE'!$K44)</f>
        <v>0</v>
      </c>
      <c r="BE49" s="78">
        <f ca="1">'SUBSCRIBER BASE FLTE'!BE52*('MVLP DASHBOARD FLTE'!$I44+'MVLP DASHBOARD FLTE'!$J44+'MVLP DASHBOARD FLTE'!$K44)</f>
        <v>0</v>
      </c>
      <c r="BF49" s="78">
        <f ca="1">'SUBSCRIBER BASE FLTE'!BF52*('MVLP DASHBOARD FLTE'!$I44+'MVLP DASHBOARD FLTE'!$J44+'MVLP DASHBOARD FLTE'!$K44)</f>
        <v>0</v>
      </c>
      <c r="BG49" s="78">
        <f ca="1">'SUBSCRIBER BASE FLTE'!BG52*('MVLP DASHBOARD FLTE'!$I44+'MVLP DASHBOARD FLTE'!$J44+'MVLP DASHBOARD FLTE'!$K44)</f>
        <v>0</v>
      </c>
      <c r="BH49" s="78">
        <f ca="1">'SUBSCRIBER BASE FLTE'!BH52*('MVLP DASHBOARD FLTE'!$I44+'MVLP DASHBOARD FLTE'!$J44+'MVLP DASHBOARD FLTE'!$K44)</f>
        <v>0</v>
      </c>
      <c r="BI49" s="78">
        <f ca="1">'SUBSCRIBER BASE FLTE'!BI52*('MVLP DASHBOARD FLTE'!$I44+'MVLP DASHBOARD FLTE'!$J44+'MVLP DASHBOARD FLTE'!$K44)</f>
        <v>0</v>
      </c>
      <c r="BJ49" s="78">
        <f ca="1">'SUBSCRIBER BASE FLTE'!BJ52*('MVLP DASHBOARD FLTE'!$I44+'MVLP DASHBOARD FLTE'!$J44+'MVLP DASHBOARD FLTE'!$K44)</f>
        <v>0</v>
      </c>
      <c r="BK49" s="78">
        <f ca="1">'SUBSCRIBER BASE FLTE'!BK52*('MVLP DASHBOARD FLTE'!$I44+'MVLP DASHBOARD FLTE'!$J44+'MVLP DASHBOARD FLTE'!$K44)</f>
        <v>0</v>
      </c>
      <c r="BL49" s="78">
        <f ca="1">'SUBSCRIBER BASE FLTE'!BL52*('MVLP DASHBOARD FLTE'!$I44+'MVLP DASHBOARD FLTE'!$J44+'MVLP DASHBOARD FLTE'!$K44)</f>
        <v>0</v>
      </c>
      <c r="BM49" s="78">
        <f ca="1">'SUBSCRIBER BASE FLTE'!BM52*('MVLP DASHBOARD FLTE'!$I44+'MVLP DASHBOARD FLTE'!$J44+'MVLP DASHBOARD FLTE'!$K44)</f>
        <v>0</v>
      </c>
      <c r="BN49" s="78">
        <f ca="1">'SUBSCRIBER BASE FLTE'!BN52*('MVLP DASHBOARD FLTE'!$I44+'MVLP DASHBOARD FLTE'!$J44+'MVLP DASHBOARD FLTE'!$K44)</f>
        <v>0</v>
      </c>
      <c r="BO49" s="78">
        <f ca="1">'SUBSCRIBER BASE FLTE'!BO52*('MVLP DASHBOARD FLTE'!$I44+'MVLP DASHBOARD FLTE'!$J44+'MVLP DASHBOARD FLTE'!$K44)</f>
        <v>0</v>
      </c>
      <c r="BP49" s="78">
        <f ca="1">'SUBSCRIBER BASE FLTE'!BP52*('MVLP DASHBOARD FLTE'!$I44+'MVLP DASHBOARD FLTE'!$J44+'MVLP DASHBOARD FLTE'!$K44)</f>
        <v>0</v>
      </c>
      <c r="BQ49" s="78">
        <f ca="1">'SUBSCRIBER BASE FLTE'!BQ52*('MVLP DASHBOARD FLTE'!$I44+'MVLP DASHBOARD FLTE'!$J44+'MVLP DASHBOARD FLTE'!$K44)</f>
        <v>0</v>
      </c>
      <c r="BR49" s="78">
        <f ca="1">'SUBSCRIBER BASE FLTE'!BR52*('MVLP DASHBOARD FLTE'!$I44+'MVLP DASHBOARD FLTE'!$J44+'MVLP DASHBOARD FLTE'!$K44)</f>
        <v>0</v>
      </c>
    </row>
    <row r="50" spans="2:70" ht="25" customHeight="1">
      <c r="B50" s="173" t="s">
        <v>47</v>
      </c>
      <c r="C50" s="174">
        <f>SUM(C51:C55)</f>
        <v>0</v>
      </c>
      <c r="D50" s="174">
        <f t="shared" ref="D50:BO50" si="18">SUM(D51:D55)</f>
        <v>0</v>
      </c>
      <c r="E50" s="174">
        <f t="shared" si="18"/>
        <v>0</v>
      </c>
      <c r="F50" s="174">
        <f t="shared" si="18"/>
        <v>0</v>
      </c>
      <c r="G50" s="174">
        <f t="shared" si="18"/>
        <v>0</v>
      </c>
      <c r="H50" s="174">
        <f t="shared" si="18"/>
        <v>0</v>
      </c>
      <c r="I50" s="174">
        <f t="shared" si="18"/>
        <v>0</v>
      </c>
      <c r="J50" s="174">
        <f t="shared" si="18"/>
        <v>0</v>
      </c>
      <c r="K50" s="174">
        <f t="shared" ca="1" si="18"/>
        <v>0</v>
      </c>
      <c r="L50" s="174">
        <f t="shared" ca="1" si="18"/>
        <v>0</v>
      </c>
      <c r="M50" s="174">
        <f t="shared" ca="1" si="18"/>
        <v>0</v>
      </c>
      <c r="N50" s="174">
        <f t="shared" ca="1" si="18"/>
        <v>0</v>
      </c>
      <c r="O50" s="174">
        <f t="shared" ca="1" si="18"/>
        <v>0</v>
      </c>
      <c r="P50" s="174">
        <f t="shared" ca="1" si="18"/>
        <v>0</v>
      </c>
      <c r="Q50" s="174">
        <f t="shared" ca="1" si="18"/>
        <v>0</v>
      </c>
      <c r="R50" s="174">
        <f t="shared" ca="1" si="18"/>
        <v>0</v>
      </c>
      <c r="S50" s="174">
        <f t="shared" ca="1" si="18"/>
        <v>0</v>
      </c>
      <c r="T50" s="174">
        <f t="shared" ca="1" si="18"/>
        <v>0</v>
      </c>
      <c r="U50" s="174">
        <f t="shared" ca="1" si="18"/>
        <v>0</v>
      </c>
      <c r="V50" s="174">
        <f t="shared" ca="1" si="18"/>
        <v>0</v>
      </c>
      <c r="W50" s="174">
        <f t="shared" ca="1" si="18"/>
        <v>0</v>
      </c>
      <c r="X50" s="174">
        <f t="shared" ca="1" si="18"/>
        <v>0</v>
      </c>
      <c r="Y50" s="174">
        <f t="shared" ca="1" si="18"/>
        <v>0</v>
      </c>
      <c r="Z50" s="174">
        <f t="shared" ca="1" si="18"/>
        <v>0</v>
      </c>
      <c r="AA50" s="174">
        <f t="shared" ca="1" si="18"/>
        <v>0</v>
      </c>
      <c r="AB50" s="174">
        <f t="shared" ca="1" si="18"/>
        <v>0</v>
      </c>
      <c r="AC50" s="174">
        <f t="shared" ca="1" si="18"/>
        <v>0</v>
      </c>
      <c r="AD50" s="174">
        <f t="shared" ca="1" si="18"/>
        <v>0</v>
      </c>
      <c r="AE50" s="174">
        <f t="shared" ca="1" si="18"/>
        <v>0</v>
      </c>
      <c r="AF50" s="174">
        <f t="shared" ca="1" si="18"/>
        <v>0</v>
      </c>
      <c r="AG50" s="174">
        <f t="shared" ca="1" si="18"/>
        <v>0</v>
      </c>
      <c r="AH50" s="174">
        <f t="shared" ca="1" si="18"/>
        <v>0</v>
      </c>
      <c r="AI50" s="174">
        <f t="shared" ca="1" si="18"/>
        <v>0</v>
      </c>
      <c r="AJ50" s="174">
        <f t="shared" ca="1" si="18"/>
        <v>0</v>
      </c>
      <c r="AK50" s="174">
        <f t="shared" ca="1" si="18"/>
        <v>0</v>
      </c>
      <c r="AL50" s="174">
        <f t="shared" ca="1" si="18"/>
        <v>0</v>
      </c>
      <c r="AM50" s="174">
        <f t="shared" ca="1" si="18"/>
        <v>0</v>
      </c>
      <c r="AN50" s="174">
        <f t="shared" ca="1" si="18"/>
        <v>0</v>
      </c>
      <c r="AO50" s="174">
        <f t="shared" ca="1" si="18"/>
        <v>0</v>
      </c>
      <c r="AP50" s="174">
        <f t="shared" ca="1" si="18"/>
        <v>0</v>
      </c>
      <c r="AQ50" s="174">
        <f t="shared" ca="1" si="18"/>
        <v>0</v>
      </c>
      <c r="AR50" s="174">
        <f t="shared" ca="1" si="18"/>
        <v>0</v>
      </c>
      <c r="AS50" s="174">
        <f t="shared" ca="1" si="18"/>
        <v>0</v>
      </c>
      <c r="AT50" s="174">
        <f t="shared" ca="1" si="18"/>
        <v>0</v>
      </c>
      <c r="AU50" s="174">
        <f t="shared" ca="1" si="18"/>
        <v>0</v>
      </c>
      <c r="AV50" s="174">
        <f t="shared" ca="1" si="18"/>
        <v>0</v>
      </c>
      <c r="AW50" s="174">
        <f t="shared" ca="1" si="18"/>
        <v>0</v>
      </c>
      <c r="AX50" s="174">
        <f t="shared" ca="1" si="18"/>
        <v>0</v>
      </c>
      <c r="AY50" s="174">
        <f t="shared" ca="1" si="18"/>
        <v>0</v>
      </c>
      <c r="AZ50" s="174">
        <f t="shared" ca="1" si="18"/>
        <v>0</v>
      </c>
      <c r="BA50" s="174">
        <f t="shared" ca="1" si="18"/>
        <v>0</v>
      </c>
      <c r="BB50" s="174">
        <f t="shared" ca="1" si="18"/>
        <v>0</v>
      </c>
      <c r="BC50" s="174">
        <f t="shared" ca="1" si="18"/>
        <v>0</v>
      </c>
      <c r="BD50" s="174">
        <f t="shared" ca="1" si="18"/>
        <v>0</v>
      </c>
      <c r="BE50" s="174">
        <f t="shared" ca="1" si="18"/>
        <v>0</v>
      </c>
      <c r="BF50" s="174">
        <f t="shared" ca="1" si="18"/>
        <v>0</v>
      </c>
      <c r="BG50" s="174">
        <f t="shared" ca="1" si="18"/>
        <v>0</v>
      </c>
      <c r="BH50" s="174">
        <f t="shared" ca="1" si="18"/>
        <v>0</v>
      </c>
      <c r="BI50" s="174">
        <f t="shared" ca="1" si="18"/>
        <v>0</v>
      </c>
      <c r="BJ50" s="174">
        <f t="shared" ca="1" si="18"/>
        <v>0</v>
      </c>
      <c r="BK50" s="174">
        <f t="shared" ca="1" si="18"/>
        <v>0</v>
      </c>
      <c r="BL50" s="174">
        <f t="shared" ca="1" si="18"/>
        <v>0</v>
      </c>
      <c r="BM50" s="174">
        <f t="shared" ca="1" si="18"/>
        <v>0</v>
      </c>
      <c r="BN50" s="174">
        <f t="shared" ca="1" si="18"/>
        <v>0</v>
      </c>
      <c r="BO50" s="174">
        <f t="shared" ca="1" si="18"/>
        <v>0</v>
      </c>
      <c r="BP50" s="174">
        <f t="shared" ref="BP50:BR50" ca="1" si="19">SUM(BP51:BP55)</f>
        <v>0</v>
      </c>
      <c r="BQ50" s="174">
        <f t="shared" ca="1" si="19"/>
        <v>0</v>
      </c>
      <c r="BR50" s="174">
        <f t="shared" ca="1" si="19"/>
        <v>0</v>
      </c>
    </row>
    <row r="51" spans="2:70" ht="25" customHeight="1" outlineLevel="1">
      <c r="B51" s="168" t="str">
        <f>B33</f>
        <v>FLTE 40GB</v>
      </c>
      <c r="C51" s="78">
        <f>('SUBSCRIBER BASE FLTE'!C48*'MVLP INPUT FLTE'!$G40)*'MVLP INPUT FLTE'!$F20</f>
        <v>0</v>
      </c>
      <c r="D51" s="78">
        <f>('SUBSCRIBER BASE FLTE'!D48*'MVLP INPUT FLTE'!$G40)*'MVLP INPUT FLTE'!$F20</f>
        <v>0</v>
      </c>
      <c r="E51" s="78">
        <f>('SUBSCRIBER BASE FLTE'!E48*'MVLP INPUT FLTE'!$G40)*'MVLP INPUT FLTE'!$F20</f>
        <v>0</v>
      </c>
      <c r="F51" s="78">
        <f>('SUBSCRIBER BASE FLTE'!F48*'MVLP INPUT FLTE'!$G40)*'MVLP INPUT FLTE'!$F20</f>
        <v>0</v>
      </c>
      <c r="G51" s="78">
        <f>('SUBSCRIBER BASE FLTE'!G48*'MVLP INPUT FLTE'!$G40)*'MVLP INPUT FLTE'!$F20</f>
        <v>0</v>
      </c>
      <c r="H51" s="78">
        <f>('SUBSCRIBER BASE FLTE'!H48*'MVLP INPUT FLTE'!$G40)*'MVLP INPUT FLTE'!$F20</f>
        <v>0</v>
      </c>
      <c r="I51" s="78">
        <f>('SUBSCRIBER BASE FLTE'!I48*'MVLP INPUT FLTE'!$G40)*'MVLP INPUT FLTE'!$F20</f>
        <v>0</v>
      </c>
      <c r="J51" s="78">
        <f>('SUBSCRIBER BASE FLTE'!J48*'MVLP INPUT FLTE'!$G40)*'MVLP INPUT FLTE'!$F20</f>
        <v>0</v>
      </c>
      <c r="K51" s="78">
        <f ca="1">('SUBSCRIBER BASE FLTE'!K48*'MVLP INPUT FLTE'!$G40)*'MVLP INPUT FLTE'!$F20</f>
        <v>0</v>
      </c>
      <c r="L51" s="78">
        <f ca="1">('SUBSCRIBER BASE FLTE'!L48*'MVLP INPUT FLTE'!$G40)*'MVLP INPUT FLTE'!$F20</f>
        <v>0</v>
      </c>
      <c r="M51" s="78">
        <f ca="1">('SUBSCRIBER BASE FLTE'!M48*'MVLP INPUT FLTE'!$G40)*'MVLP INPUT FLTE'!$F20</f>
        <v>0</v>
      </c>
      <c r="N51" s="78">
        <f ca="1">('SUBSCRIBER BASE FLTE'!N48*'MVLP INPUT FLTE'!$G40)*'MVLP INPUT FLTE'!$F20</f>
        <v>0</v>
      </c>
      <c r="O51" s="78">
        <f ca="1">('SUBSCRIBER BASE FLTE'!O48*'MVLP INPUT FLTE'!$G40)*'MVLP INPUT FLTE'!$F20</f>
        <v>0</v>
      </c>
      <c r="P51" s="78">
        <f ca="1">('SUBSCRIBER BASE FLTE'!P48*'MVLP INPUT FLTE'!$G40)*'MVLP INPUT FLTE'!$F20</f>
        <v>0</v>
      </c>
      <c r="Q51" s="78">
        <f ca="1">('SUBSCRIBER BASE FLTE'!Q48*'MVLP INPUT FLTE'!$G40)*'MVLP INPUT FLTE'!$F20</f>
        <v>0</v>
      </c>
      <c r="R51" s="78">
        <f ca="1">('SUBSCRIBER BASE FLTE'!R48*'MVLP INPUT FLTE'!$G40)*'MVLP INPUT FLTE'!$F20</f>
        <v>0</v>
      </c>
      <c r="S51" s="78">
        <f ca="1">('SUBSCRIBER BASE FLTE'!S48*'MVLP INPUT FLTE'!$G40)*'MVLP INPUT FLTE'!$F20</f>
        <v>0</v>
      </c>
      <c r="T51" s="78">
        <f ca="1">('SUBSCRIBER BASE FLTE'!T48*'MVLP INPUT FLTE'!$G40)*'MVLP INPUT FLTE'!$F20</f>
        <v>0</v>
      </c>
      <c r="U51" s="78">
        <f ca="1">('SUBSCRIBER BASE FLTE'!U48*'MVLP INPUT FLTE'!$G40)*'MVLP INPUT FLTE'!$F20</f>
        <v>0</v>
      </c>
      <c r="V51" s="78">
        <f ca="1">('SUBSCRIBER BASE FLTE'!V48*'MVLP INPUT FLTE'!$G40)*'MVLP INPUT FLTE'!$F20</f>
        <v>0</v>
      </c>
      <c r="W51" s="78">
        <f ca="1">('SUBSCRIBER BASE FLTE'!W48*'MVLP INPUT FLTE'!$G40)*'MVLP INPUT FLTE'!$F20</f>
        <v>0</v>
      </c>
      <c r="X51" s="78">
        <f ca="1">('SUBSCRIBER BASE FLTE'!X48*'MVLP INPUT FLTE'!$G40)*'MVLP INPUT FLTE'!$F20</f>
        <v>0</v>
      </c>
      <c r="Y51" s="78">
        <f ca="1">('SUBSCRIBER BASE FLTE'!Y48*'MVLP INPUT FLTE'!$G40)*'MVLP INPUT FLTE'!$F20</f>
        <v>0</v>
      </c>
      <c r="Z51" s="78">
        <f ca="1">('SUBSCRIBER BASE FLTE'!Z48*'MVLP INPUT FLTE'!$G40)*'MVLP INPUT FLTE'!$F20</f>
        <v>0</v>
      </c>
      <c r="AA51" s="78">
        <f ca="1">('SUBSCRIBER BASE FLTE'!AA48*'MVLP INPUT FLTE'!$G40)*'MVLP INPUT FLTE'!$F20</f>
        <v>0</v>
      </c>
      <c r="AB51" s="78">
        <f ca="1">('SUBSCRIBER BASE FLTE'!AB48*'MVLP INPUT FLTE'!$G40)*'MVLP INPUT FLTE'!$F20</f>
        <v>0</v>
      </c>
      <c r="AC51" s="78">
        <f ca="1">('SUBSCRIBER BASE FLTE'!AC48*'MVLP INPUT FLTE'!$G40)*'MVLP INPUT FLTE'!$F20</f>
        <v>0</v>
      </c>
      <c r="AD51" s="78">
        <f ca="1">('SUBSCRIBER BASE FLTE'!AD48*'MVLP INPUT FLTE'!$G40)*'MVLP INPUT FLTE'!$F20</f>
        <v>0</v>
      </c>
      <c r="AE51" s="78">
        <f ca="1">('SUBSCRIBER BASE FLTE'!AE48*'MVLP INPUT FLTE'!$G40)*'MVLP INPUT FLTE'!$F20</f>
        <v>0</v>
      </c>
      <c r="AF51" s="78">
        <f ca="1">('SUBSCRIBER BASE FLTE'!AF48*'MVLP INPUT FLTE'!$G40)*'MVLP INPUT FLTE'!$F20</f>
        <v>0</v>
      </c>
      <c r="AG51" s="78">
        <f ca="1">('SUBSCRIBER BASE FLTE'!AG48*'MVLP INPUT FLTE'!$G40)*'MVLP INPUT FLTE'!$F20</f>
        <v>0</v>
      </c>
      <c r="AH51" s="78">
        <f ca="1">('SUBSCRIBER BASE FLTE'!AH48*'MVLP INPUT FLTE'!$G40)*'MVLP INPUT FLTE'!$F20</f>
        <v>0</v>
      </c>
      <c r="AI51" s="78">
        <f ca="1">('SUBSCRIBER BASE FLTE'!AI48*'MVLP INPUT FLTE'!$G40)*'MVLP INPUT FLTE'!$F20</f>
        <v>0</v>
      </c>
      <c r="AJ51" s="78">
        <f ca="1">('SUBSCRIBER BASE FLTE'!AJ48*'MVLP INPUT FLTE'!$G40)*'MVLP INPUT FLTE'!$F20</f>
        <v>0</v>
      </c>
      <c r="AK51" s="78">
        <f ca="1">('SUBSCRIBER BASE FLTE'!AK48*'MVLP INPUT FLTE'!$G40)*'MVLP INPUT FLTE'!$F20</f>
        <v>0</v>
      </c>
      <c r="AL51" s="78">
        <f ca="1">('SUBSCRIBER BASE FLTE'!AL48*'MVLP INPUT FLTE'!$G40)*'MVLP INPUT FLTE'!$F20</f>
        <v>0</v>
      </c>
      <c r="AM51" s="78">
        <f ca="1">('SUBSCRIBER BASE FLTE'!AM48*'MVLP INPUT FLTE'!$G40)*'MVLP INPUT FLTE'!$F20</f>
        <v>0</v>
      </c>
      <c r="AN51" s="78">
        <f ca="1">('SUBSCRIBER BASE FLTE'!AN48*'MVLP INPUT FLTE'!$G40)*'MVLP INPUT FLTE'!$F20</f>
        <v>0</v>
      </c>
      <c r="AO51" s="78">
        <f ca="1">('SUBSCRIBER BASE FLTE'!AO48*'MVLP INPUT FLTE'!$G40)*'MVLP INPUT FLTE'!$F20</f>
        <v>0</v>
      </c>
      <c r="AP51" s="78">
        <f ca="1">('SUBSCRIBER BASE FLTE'!AP48*'MVLP INPUT FLTE'!$G40)*'MVLP INPUT FLTE'!$F20</f>
        <v>0</v>
      </c>
      <c r="AQ51" s="78">
        <f ca="1">('SUBSCRIBER BASE FLTE'!AQ48*'MVLP INPUT FLTE'!$G40)*'MVLP INPUT FLTE'!$F20</f>
        <v>0</v>
      </c>
      <c r="AR51" s="78">
        <f ca="1">('SUBSCRIBER BASE FLTE'!AR48*'MVLP INPUT FLTE'!$G40)*'MVLP INPUT FLTE'!$F20</f>
        <v>0</v>
      </c>
      <c r="AS51" s="78">
        <f ca="1">('SUBSCRIBER BASE FLTE'!AS48*'MVLP INPUT FLTE'!$G40)*'MVLP INPUT FLTE'!$F20</f>
        <v>0</v>
      </c>
      <c r="AT51" s="78">
        <f ca="1">('SUBSCRIBER BASE FLTE'!AT48*'MVLP INPUT FLTE'!$G40)*'MVLP INPUT FLTE'!$F20</f>
        <v>0</v>
      </c>
      <c r="AU51" s="78">
        <f ca="1">('SUBSCRIBER BASE FLTE'!AU48*'MVLP INPUT FLTE'!$G40)*'MVLP INPUT FLTE'!$F20</f>
        <v>0</v>
      </c>
      <c r="AV51" s="78">
        <f ca="1">('SUBSCRIBER BASE FLTE'!AV48*'MVLP INPUT FLTE'!$G40)*'MVLP INPUT FLTE'!$F20</f>
        <v>0</v>
      </c>
      <c r="AW51" s="78">
        <f ca="1">('SUBSCRIBER BASE FLTE'!AW48*'MVLP INPUT FLTE'!$G40)*'MVLP INPUT FLTE'!$F20</f>
        <v>0</v>
      </c>
      <c r="AX51" s="78">
        <f ca="1">('SUBSCRIBER BASE FLTE'!AX48*'MVLP INPUT FLTE'!$G40)*'MVLP INPUT FLTE'!$F20</f>
        <v>0</v>
      </c>
      <c r="AY51" s="78">
        <f ca="1">('SUBSCRIBER BASE FLTE'!AY48*'MVLP INPUT FLTE'!$G40)*'MVLP INPUT FLTE'!$F20</f>
        <v>0</v>
      </c>
      <c r="AZ51" s="78">
        <f ca="1">('SUBSCRIBER BASE FLTE'!AZ48*'MVLP INPUT FLTE'!$G40)*'MVLP INPUT FLTE'!$F20</f>
        <v>0</v>
      </c>
      <c r="BA51" s="78">
        <f ca="1">('SUBSCRIBER BASE FLTE'!BA48*'MVLP INPUT FLTE'!$G40)*'MVLP INPUT FLTE'!$F20</f>
        <v>0</v>
      </c>
      <c r="BB51" s="78">
        <f ca="1">('SUBSCRIBER BASE FLTE'!BB48*'MVLP INPUT FLTE'!$G40)*'MVLP INPUT FLTE'!$F20</f>
        <v>0</v>
      </c>
      <c r="BC51" s="78">
        <f ca="1">('SUBSCRIBER BASE FLTE'!BC48*'MVLP INPUT FLTE'!$G40)*'MVLP INPUT FLTE'!$F20</f>
        <v>0</v>
      </c>
      <c r="BD51" s="78">
        <f ca="1">('SUBSCRIBER BASE FLTE'!BD48*'MVLP INPUT FLTE'!$G40)*'MVLP INPUT FLTE'!$F20</f>
        <v>0</v>
      </c>
      <c r="BE51" s="78">
        <f ca="1">('SUBSCRIBER BASE FLTE'!BE48*'MVLP INPUT FLTE'!$G40)*'MVLP INPUT FLTE'!$F20</f>
        <v>0</v>
      </c>
      <c r="BF51" s="78">
        <f ca="1">('SUBSCRIBER BASE FLTE'!BF48*'MVLP INPUT FLTE'!$G40)*'MVLP INPUT FLTE'!$F20</f>
        <v>0</v>
      </c>
      <c r="BG51" s="78">
        <f ca="1">('SUBSCRIBER BASE FLTE'!BG48*'MVLP INPUT FLTE'!$G40)*'MVLP INPUT FLTE'!$F20</f>
        <v>0</v>
      </c>
      <c r="BH51" s="78">
        <f ca="1">('SUBSCRIBER BASE FLTE'!BH48*'MVLP INPUT FLTE'!$G40)*'MVLP INPUT FLTE'!$F20</f>
        <v>0</v>
      </c>
      <c r="BI51" s="78">
        <f ca="1">('SUBSCRIBER BASE FLTE'!BI48*'MVLP INPUT FLTE'!$G40)*'MVLP INPUT FLTE'!$F20</f>
        <v>0</v>
      </c>
      <c r="BJ51" s="78">
        <f ca="1">('SUBSCRIBER BASE FLTE'!BJ48*'MVLP INPUT FLTE'!$G40)*'MVLP INPUT FLTE'!$F20</f>
        <v>0</v>
      </c>
      <c r="BK51" s="78">
        <f ca="1">('SUBSCRIBER BASE FLTE'!BK48*'MVLP INPUT FLTE'!$G40)*'MVLP INPUT FLTE'!$F20</f>
        <v>0</v>
      </c>
      <c r="BL51" s="78">
        <f ca="1">('SUBSCRIBER BASE FLTE'!BL48*'MVLP INPUT FLTE'!$G40)*'MVLP INPUT FLTE'!$F20</f>
        <v>0</v>
      </c>
      <c r="BM51" s="78">
        <f ca="1">('SUBSCRIBER BASE FLTE'!BM48*'MVLP INPUT FLTE'!$G40)*'MVLP INPUT FLTE'!$F20</f>
        <v>0</v>
      </c>
      <c r="BN51" s="78">
        <f ca="1">('SUBSCRIBER BASE FLTE'!BN48*'MVLP INPUT FLTE'!$G40)*'MVLP INPUT FLTE'!$F20</f>
        <v>0</v>
      </c>
      <c r="BO51" s="78">
        <f ca="1">('SUBSCRIBER BASE FLTE'!BO48*'MVLP INPUT FLTE'!$G40)*'MVLP INPUT FLTE'!$F20</f>
        <v>0</v>
      </c>
      <c r="BP51" s="78">
        <f ca="1">('SUBSCRIBER BASE FLTE'!BP48*'MVLP INPUT FLTE'!$G40)*'MVLP INPUT FLTE'!$F20</f>
        <v>0</v>
      </c>
      <c r="BQ51" s="78">
        <f ca="1">('SUBSCRIBER BASE FLTE'!BQ48*'MVLP INPUT FLTE'!$G40)*'MVLP INPUT FLTE'!$F20</f>
        <v>0</v>
      </c>
      <c r="BR51" s="78">
        <f ca="1">('SUBSCRIBER BASE FLTE'!BR48*'MVLP INPUT FLTE'!$G40)*'MVLP INPUT FLTE'!$F20</f>
        <v>0</v>
      </c>
    </row>
    <row r="52" spans="2:70" ht="25" customHeight="1" outlineLevel="1">
      <c r="B52" s="168" t="str">
        <f>B34</f>
        <v>FLTE 100GB</v>
      </c>
      <c r="C52" s="78">
        <f>('SUBSCRIBER BASE FLTE'!C49*'MVLP INPUT FLTE'!$G41)*'MVLP INPUT FLTE'!$F21</f>
        <v>0</v>
      </c>
      <c r="D52" s="78">
        <f>('SUBSCRIBER BASE FLTE'!D49*'MVLP INPUT FLTE'!$G41)*'MVLP INPUT FLTE'!$F21</f>
        <v>0</v>
      </c>
      <c r="E52" s="78">
        <f>('SUBSCRIBER BASE FLTE'!E49*'MVLP INPUT FLTE'!$G41)*'MVLP INPUT FLTE'!$F21</f>
        <v>0</v>
      </c>
      <c r="F52" s="78">
        <f>('SUBSCRIBER BASE FLTE'!F49*'MVLP INPUT FLTE'!$G41)*'MVLP INPUT FLTE'!$F21</f>
        <v>0</v>
      </c>
      <c r="G52" s="78">
        <f>('SUBSCRIBER BASE FLTE'!G49*'MVLP INPUT FLTE'!$G41)*'MVLP INPUT FLTE'!$F21</f>
        <v>0</v>
      </c>
      <c r="H52" s="78">
        <f>('SUBSCRIBER BASE FLTE'!H49*'MVLP INPUT FLTE'!$G41)*'MVLP INPUT FLTE'!$F21</f>
        <v>0</v>
      </c>
      <c r="I52" s="78">
        <f>('SUBSCRIBER BASE FLTE'!I49*'MVLP INPUT FLTE'!$G41)*'MVLP INPUT FLTE'!$F21</f>
        <v>0</v>
      </c>
      <c r="J52" s="78">
        <f>('SUBSCRIBER BASE FLTE'!J49*'MVLP INPUT FLTE'!$G41)*'MVLP INPUT FLTE'!$F21</f>
        <v>0</v>
      </c>
      <c r="K52" s="78">
        <f ca="1">('SUBSCRIBER BASE FLTE'!K49*'MVLP INPUT FLTE'!$G41)*'MVLP INPUT FLTE'!$F21</f>
        <v>0</v>
      </c>
      <c r="L52" s="78">
        <f ca="1">('SUBSCRIBER BASE FLTE'!L49*'MVLP INPUT FLTE'!$G41)*'MVLP INPUT FLTE'!$F21</f>
        <v>0</v>
      </c>
      <c r="M52" s="78">
        <f ca="1">('SUBSCRIBER BASE FLTE'!M49*'MVLP INPUT FLTE'!$G41)*'MVLP INPUT FLTE'!$F21</f>
        <v>0</v>
      </c>
      <c r="N52" s="78">
        <f ca="1">('SUBSCRIBER BASE FLTE'!N49*'MVLP INPUT FLTE'!$G41)*'MVLP INPUT FLTE'!$F21</f>
        <v>0</v>
      </c>
      <c r="O52" s="78">
        <f ca="1">('SUBSCRIBER BASE FLTE'!O49*'MVLP INPUT FLTE'!$G41)*'MVLP INPUT FLTE'!$F21</f>
        <v>0</v>
      </c>
      <c r="P52" s="78">
        <f ca="1">('SUBSCRIBER BASE FLTE'!P49*'MVLP INPUT FLTE'!$G41)*'MVLP INPUT FLTE'!$F21</f>
        <v>0</v>
      </c>
      <c r="Q52" s="78">
        <f ca="1">('SUBSCRIBER BASE FLTE'!Q49*'MVLP INPUT FLTE'!$G41)*'MVLP INPUT FLTE'!$F21</f>
        <v>0</v>
      </c>
      <c r="R52" s="78">
        <f ca="1">('SUBSCRIBER BASE FLTE'!R49*'MVLP INPUT FLTE'!$G41)*'MVLP INPUT FLTE'!$F21</f>
        <v>0</v>
      </c>
      <c r="S52" s="78">
        <f ca="1">('SUBSCRIBER BASE FLTE'!S49*'MVLP INPUT FLTE'!$G41)*'MVLP INPUT FLTE'!$F21</f>
        <v>0</v>
      </c>
      <c r="T52" s="78">
        <f ca="1">('SUBSCRIBER BASE FLTE'!T49*'MVLP INPUT FLTE'!$G41)*'MVLP INPUT FLTE'!$F21</f>
        <v>0</v>
      </c>
      <c r="U52" s="78">
        <f ca="1">('SUBSCRIBER BASE FLTE'!U49*'MVLP INPUT FLTE'!$G41)*'MVLP INPUT FLTE'!$F21</f>
        <v>0</v>
      </c>
      <c r="V52" s="78">
        <f ca="1">('SUBSCRIBER BASE FLTE'!V49*'MVLP INPUT FLTE'!$G41)*'MVLP INPUT FLTE'!$F21</f>
        <v>0</v>
      </c>
      <c r="W52" s="78">
        <f ca="1">('SUBSCRIBER BASE FLTE'!W49*'MVLP INPUT FLTE'!$G41)*'MVLP INPUT FLTE'!$F21</f>
        <v>0</v>
      </c>
      <c r="X52" s="78">
        <f ca="1">('SUBSCRIBER BASE FLTE'!X49*'MVLP INPUT FLTE'!$G41)*'MVLP INPUT FLTE'!$F21</f>
        <v>0</v>
      </c>
      <c r="Y52" s="78">
        <f ca="1">('SUBSCRIBER BASE FLTE'!Y49*'MVLP INPUT FLTE'!$G41)*'MVLP INPUT FLTE'!$F21</f>
        <v>0</v>
      </c>
      <c r="Z52" s="78">
        <f ca="1">('SUBSCRIBER BASE FLTE'!Z49*'MVLP INPUT FLTE'!$G41)*'MVLP INPUT FLTE'!$F21</f>
        <v>0</v>
      </c>
      <c r="AA52" s="78">
        <f ca="1">('SUBSCRIBER BASE FLTE'!AA49*'MVLP INPUT FLTE'!$G41)*'MVLP INPUT FLTE'!$F21</f>
        <v>0</v>
      </c>
      <c r="AB52" s="78">
        <f ca="1">('SUBSCRIBER BASE FLTE'!AB49*'MVLP INPUT FLTE'!$G41)*'MVLP INPUT FLTE'!$F21</f>
        <v>0</v>
      </c>
      <c r="AC52" s="78">
        <f ca="1">('SUBSCRIBER BASE FLTE'!AC49*'MVLP INPUT FLTE'!$G41)*'MVLP INPUT FLTE'!$F21</f>
        <v>0</v>
      </c>
      <c r="AD52" s="78">
        <f ca="1">('SUBSCRIBER BASE FLTE'!AD49*'MVLP INPUT FLTE'!$G41)*'MVLP INPUT FLTE'!$F21</f>
        <v>0</v>
      </c>
      <c r="AE52" s="78">
        <f ca="1">('SUBSCRIBER BASE FLTE'!AE49*'MVLP INPUT FLTE'!$G41)*'MVLP INPUT FLTE'!$F21</f>
        <v>0</v>
      </c>
      <c r="AF52" s="78">
        <f ca="1">('SUBSCRIBER BASE FLTE'!AF49*'MVLP INPUT FLTE'!$G41)*'MVLP INPUT FLTE'!$F21</f>
        <v>0</v>
      </c>
      <c r="AG52" s="78">
        <f ca="1">('SUBSCRIBER BASE FLTE'!AG49*'MVLP INPUT FLTE'!$G41)*'MVLP INPUT FLTE'!$F21</f>
        <v>0</v>
      </c>
      <c r="AH52" s="78">
        <f ca="1">('SUBSCRIBER BASE FLTE'!AH49*'MVLP INPUT FLTE'!$G41)*'MVLP INPUT FLTE'!$F21</f>
        <v>0</v>
      </c>
      <c r="AI52" s="78">
        <f ca="1">('SUBSCRIBER BASE FLTE'!AI49*'MVLP INPUT FLTE'!$G41)*'MVLP INPUT FLTE'!$F21</f>
        <v>0</v>
      </c>
      <c r="AJ52" s="78">
        <f ca="1">('SUBSCRIBER BASE FLTE'!AJ49*'MVLP INPUT FLTE'!$G41)*'MVLP INPUT FLTE'!$F21</f>
        <v>0</v>
      </c>
      <c r="AK52" s="78">
        <f ca="1">('SUBSCRIBER BASE FLTE'!AK49*'MVLP INPUT FLTE'!$G41)*'MVLP INPUT FLTE'!$F21</f>
        <v>0</v>
      </c>
      <c r="AL52" s="78">
        <f ca="1">('SUBSCRIBER BASE FLTE'!AL49*'MVLP INPUT FLTE'!$G41)*'MVLP INPUT FLTE'!$F21</f>
        <v>0</v>
      </c>
      <c r="AM52" s="78">
        <f ca="1">('SUBSCRIBER BASE FLTE'!AM49*'MVLP INPUT FLTE'!$G41)*'MVLP INPUT FLTE'!$F21</f>
        <v>0</v>
      </c>
      <c r="AN52" s="78">
        <f ca="1">('SUBSCRIBER BASE FLTE'!AN49*'MVLP INPUT FLTE'!$G41)*'MVLP INPUT FLTE'!$F21</f>
        <v>0</v>
      </c>
      <c r="AO52" s="78">
        <f ca="1">('SUBSCRIBER BASE FLTE'!AO49*'MVLP INPUT FLTE'!$G41)*'MVLP INPUT FLTE'!$F21</f>
        <v>0</v>
      </c>
      <c r="AP52" s="78">
        <f ca="1">('SUBSCRIBER BASE FLTE'!AP49*'MVLP INPUT FLTE'!$G41)*'MVLP INPUT FLTE'!$F21</f>
        <v>0</v>
      </c>
      <c r="AQ52" s="78">
        <f ca="1">('SUBSCRIBER BASE FLTE'!AQ49*'MVLP INPUT FLTE'!$G41)*'MVLP INPUT FLTE'!$F21</f>
        <v>0</v>
      </c>
      <c r="AR52" s="78">
        <f ca="1">('SUBSCRIBER BASE FLTE'!AR49*'MVLP INPUT FLTE'!$G41)*'MVLP INPUT FLTE'!$F21</f>
        <v>0</v>
      </c>
      <c r="AS52" s="78">
        <f ca="1">('SUBSCRIBER BASE FLTE'!AS49*'MVLP INPUT FLTE'!$G41)*'MVLP INPUT FLTE'!$F21</f>
        <v>0</v>
      </c>
      <c r="AT52" s="78">
        <f ca="1">('SUBSCRIBER BASE FLTE'!AT49*'MVLP INPUT FLTE'!$G41)*'MVLP INPUT FLTE'!$F21</f>
        <v>0</v>
      </c>
      <c r="AU52" s="78">
        <f ca="1">('SUBSCRIBER BASE FLTE'!AU49*'MVLP INPUT FLTE'!$G41)*'MVLP INPUT FLTE'!$F21</f>
        <v>0</v>
      </c>
      <c r="AV52" s="78">
        <f ca="1">('SUBSCRIBER BASE FLTE'!AV49*'MVLP INPUT FLTE'!$G41)*'MVLP INPUT FLTE'!$F21</f>
        <v>0</v>
      </c>
      <c r="AW52" s="78">
        <f ca="1">('SUBSCRIBER BASE FLTE'!AW49*'MVLP INPUT FLTE'!$G41)*'MVLP INPUT FLTE'!$F21</f>
        <v>0</v>
      </c>
      <c r="AX52" s="78">
        <f ca="1">('SUBSCRIBER BASE FLTE'!AX49*'MVLP INPUT FLTE'!$G41)*'MVLP INPUT FLTE'!$F21</f>
        <v>0</v>
      </c>
      <c r="AY52" s="78">
        <f ca="1">('SUBSCRIBER BASE FLTE'!AY49*'MVLP INPUT FLTE'!$G41)*'MVLP INPUT FLTE'!$F21</f>
        <v>0</v>
      </c>
      <c r="AZ52" s="78">
        <f ca="1">('SUBSCRIBER BASE FLTE'!AZ49*'MVLP INPUT FLTE'!$G41)*'MVLP INPUT FLTE'!$F21</f>
        <v>0</v>
      </c>
      <c r="BA52" s="78">
        <f ca="1">('SUBSCRIBER BASE FLTE'!BA49*'MVLP INPUT FLTE'!$G41)*'MVLP INPUT FLTE'!$F21</f>
        <v>0</v>
      </c>
      <c r="BB52" s="78">
        <f ca="1">('SUBSCRIBER BASE FLTE'!BB49*'MVLP INPUT FLTE'!$G41)*'MVLP INPUT FLTE'!$F21</f>
        <v>0</v>
      </c>
      <c r="BC52" s="78">
        <f ca="1">('SUBSCRIBER BASE FLTE'!BC49*'MVLP INPUT FLTE'!$G41)*'MVLP INPUT FLTE'!$F21</f>
        <v>0</v>
      </c>
      <c r="BD52" s="78">
        <f ca="1">('SUBSCRIBER BASE FLTE'!BD49*'MVLP INPUT FLTE'!$G41)*'MVLP INPUT FLTE'!$F21</f>
        <v>0</v>
      </c>
      <c r="BE52" s="78">
        <f ca="1">('SUBSCRIBER BASE FLTE'!BE49*'MVLP INPUT FLTE'!$G41)*'MVLP INPUT FLTE'!$F21</f>
        <v>0</v>
      </c>
      <c r="BF52" s="78">
        <f ca="1">('SUBSCRIBER BASE FLTE'!BF49*'MVLP INPUT FLTE'!$G41)*'MVLP INPUT FLTE'!$F21</f>
        <v>0</v>
      </c>
      <c r="BG52" s="78">
        <f ca="1">('SUBSCRIBER BASE FLTE'!BG49*'MVLP INPUT FLTE'!$G41)*'MVLP INPUT FLTE'!$F21</f>
        <v>0</v>
      </c>
      <c r="BH52" s="78">
        <f ca="1">('SUBSCRIBER BASE FLTE'!BH49*'MVLP INPUT FLTE'!$G41)*'MVLP INPUT FLTE'!$F21</f>
        <v>0</v>
      </c>
      <c r="BI52" s="78">
        <f ca="1">('SUBSCRIBER BASE FLTE'!BI49*'MVLP INPUT FLTE'!$G41)*'MVLP INPUT FLTE'!$F21</f>
        <v>0</v>
      </c>
      <c r="BJ52" s="78">
        <f ca="1">('SUBSCRIBER BASE FLTE'!BJ49*'MVLP INPUT FLTE'!$G41)*'MVLP INPUT FLTE'!$F21</f>
        <v>0</v>
      </c>
      <c r="BK52" s="78">
        <f ca="1">('SUBSCRIBER BASE FLTE'!BK49*'MVLP INPUT FLTE'!$G41)*'MVLP INPUT FLTE'!$F21</f>
        <v>0</v>
      </c>
      <c r="BL52" s="78">
        <f ca="1">('SUBSCRIBER BASE FLTE'!BL49*'MVLP INPUT FLTE'!$G41)*'MVLP INPUT FLTE'!$F21</f>
        <v>0</v>
      </c>
      <c r="BM52" s="78">
        <f ca="1">('SUBSCRIBER BASE FLTE'!BM49*'MVLP INPUT FLTE'!$G41)*'MVLP INPUT FLTE'!$F21</f>
        <v>0</v>
      </c>
      <c r="BN52" s="78">
        <f ca="1">('SUBSCRIBER BASE FLTE'!BN49*'MVLP INPUT FLTE'!$G41)*'MVLP INPUT FLTE'!$F21</f>
        <v>0</v>
      </c>
      <c r="BO52" s="78">
        <f ca="1">('SUBSCRIBER BASE FLTE'!BO49*'MVLP INPUT FLTE'!$G41)*'MVLP INPUT FLTE'!$F21</f>
        <v>0</v>
      </c>
      <c r="BP52" s="78">
        <f ca="1">('SUBSCRIBER BASE FLTE'!BP49*'MVLP INPUT FLTE'!$G41)*'MVLP INPUT FLTE'!$F21</f>
        <v>0</v>
      </c>
      <c r="BQ52" s="78">
        <f ca="1">('SUBSCRIBER BASE FLTE'!BQ49*'MVLP INPUT FLTE'!$G41)*'MVLP INPUT FLTE'!$F21</f>
        <v>0</v>
      </c>
      <c r="BR52" s="78">
        <f ca="1">('SUBSCRIBER BASE FLTE'!BR49*'MVLP INPUT FLTE'!$G41)*'MVLP INPUT FLTE'!$F21</f>
        <v>0</v>
      </c>
    </row>
    <row r="53" spans="2:70" ht="25" customHeight="1" outlineLevel="1">
      <c r="B53" s="168" t="str">
        <f>B35</f>
        <v>FLTE 200GB</v>
      </c>
      <c r="C53" s="78">
        <f>('SUBSCRIBER BASE FLTE'!C50*'MVLP INPUT FLTE'!$G42)*'MVLP INPUT FLTE'!$F22</f>
        <v>0</v>
      </c>
      <c r="D53" s="78">
        <f>('SUBSCRIBER BASE FLTE'!D50*'MVLP INPUT FLTE'!$G42)*'MVLP INPUT FLTE'!$F22</f>
        <v>0</v>
      </c>
      <c r="E53" s="78">
        <f>('SUBSCRIBER BASE FLTE'!E50*'MVLP INPUT FLTE'!$G42)*'MVLP INPUT FLTE'!$F22</f>
        <v>0</v>
      </c>
      <c r="F53" s="78">
        <f>('SUBSCRIBER BASE FLTE'!F50*'MVLP INPUT FLTE'!$G42)*'MVLP INPUT FLTE'!$F22</f>
        <v>0</v>
      </c>
      <c r="G53" s="78">
        <f>('SUBSCRIBER BASE FLTE'!G50*'MVLP INPUT FLTE'!$G42)*'MVLP INPUT FLTE'!$F22</f>
        <v>0</v>
      </c>
      <c r="H53" s="78">
        <f>('SUBSCRIBER BASE FLTE'!H50*'MVLP INPUT FLTE'!$G42)*'MVLP INPUT FLTE'!$F22</f>
        <v>0</v>
      </c>
      <c r="I53" s="78">
        <f>('SUBSCRIBER BASE FLTE'!I50*'MVLP INPUT FLTE'!$G42)*'MVLP INPUT FLTE'!$F22</f>
        <v>0</v>
      </c>
      <c r="J53" s="78">
        <f>('SUBSCRIBER BASE FLTE'!J50*'MVLP INPUT FLTE'!$G42)*'MVLP INPUT FLTE'!$F22</f>
        <v>0</v>
      </c>
      <c r="K53" s="78">
        <f ca="1">('SUBSCRIBER BASE FLTE'!K50*'MVLP INPUT FLTE'!$G42)*'MVLP INPUT FLTE'!$F22</f>
        <v>0</v>
      </c>
      <c r="L53" s="78">
        <f ca="1">('SUBSCRIBER BASE FLTE'!L50*'MVLP INPUT FLTE'!$G42)*'MVLP INPUT FLTE'!$F22</f>
        <v>0</v>
      </c>
      <c r="M53" s="78">
        <f ca="1">('SUBSCRIBER BASE FLTE'!M50*'MVLP INPUT FLTE'!$G42)*'MVLP INPUT FLTE'!$F22</f>
        <v>0</v>
      </c>
      <c r="N53" s="78">
        <f ca="1">('SUBSCRIBER BASE FLTE'!N50*'MVLP INPUT FLTE'!$G42)*'MVLP INPUT FLTE'!$F22</f>
        <v>0</v>
      </c>
      <c r="O53" s="78">
        <f ca="1">('SUBSCRIBER BASE FLTE'!O50*'MVLP INPUT FLTE'!$G42)*'MVLP INPUT FLTE'!$F22</f>
        <v>0</v>
      </c>
      <c r="P53" s="78">
        <f ca="1">('SUBSCRIBER BASE FLTE'!P50*'MVLP INPUT FLTE'!$G42)*'MVLP INPUT FLTE'!$F22</f>
        <v>0</v>
      </c>
      <c r="Q53" s="78">
        <f ca="1">('SUBSCRIBER BASE FLTE'!Q50*'MVLP INPUT FLTE'!$G42)*'MVLP INPUT FLTE'!$F22</f>
        <v>0</v>
      </c>
      <c r="R53" s="78">
        <f ca="1">('SUBSCRIBER BASE FLTE'!R50*'MVLP INPUT FLTE'!$G42)*'MVLP INPUT FLTE'!$F22</f>
        <v>0</v>
      </c>
      <c r="S53" s="78">
        <f ca="1">('SUBSCRIBER BASE FLTE'!S50*'MVLP INPUT FLTE'!$G42)*'MVLP INPUT FLTE'!$F22</f>
        <v>0</v>
      </c>
      <c r="T53" s="78">
        <f ca="1">('SUBSCRIBER BASE FLTE'!T50*'MVLP INPUT FLTE'!$G42)*'MVLP INPUT FLTE'!$F22</f>
        <v>0</v>
      </c>
      <c r="U53" s="78">
        <f ca="1">('SUBSCRIBER BASE FLTE'!U50*'MVLP INPUT FLTE'!$G42)*'MVLP INPUT FLTE'!$F22</f>
        <v>0</v>
      </c>
      <c r="V53" s="78">
        <f ca="1">('SUBSCRIBER BASE FLTE'!V50*'MVLP INPUT FLTE'!$G42)*'MVLP INPUT FLTE'!$F22</f>
        <v>0</v>
      </c>
      <c r="W53" s="78">
        <f ca="1">('SUBSCRIBER BASE FLTE'!W50*'MVLP INPUT FLTE'!$G42)*'MVLP INPUT FLTE'!$F22</f>
        <v>0</v>
      </c>
      <c r="X53" s="78">
        <f ca="1">('SUBSCRIBER BASE FLTE'!X50*'MVLP INPUT FLTE'!$G42)*'MVLP INPUT FLTE'!$F22</f>
        <v>0</v>
      </c>
      <c r="Y53" s="78">
        <f ca="1">('SUBSCRIBER BASE FLTE'!Y50*'MVLP INPUT FLTE'!$G42)*'MVLP INPUT FLTE'!$F22</f>
        <v>0</v>
      </c>
      <c r="Z53" s="78">
        <f ca="1">('SUBSCRIBER BASE FLTE'!Z50*'MVLP INPUT FLTE'!$G42)*'MVLP INPUT FLTE'!$F22</f>
        <v>0</v>
      </c>
      <c r="AA53" s="78">
        <f ca="1">('SUBSCRIBER BASE FLTE'!AA50*'MVLP INPUT FLTE'!$G42)*'MVLP INPUT FLTE'!$F22</f>
        <v>0</v>
      </c>
      <c r="AB53" s="78">
        <f ca="1">('SUBSCRIBER BASE FLTE'!AB50*'MVLP INPUT FLTE'!$G42)*'MVLP INPUT FLTE'!$F22</f>
        <v>0</v>
      </c>
      <c r="AC53" s="78">
        <f ca="1">('SUBSCRIBER BASE FLTE'!AC50*'MVLP INPUT FLTE'!$G42)*'MVLP INPUT FLTE'!$F22</f>
        <v>0</v>
      </c>
      <c r="AD53" s="78">
        <f ca="1">('SUBSCRIBER BASE FLTE'!AD50*'MVLP INPUT FLTE'!$G42)*'MVLP INPUT FLTE'!$F22</f>
        <v>0</v>
      </c>
      <c r="AE53" s="78">
        <f ca="1">('SUBSCRIBER BASE FLTE'!AE50*'MVLP INPUT FLTE'!$G42)*'MVLP INPUT FLTE'!$F22</f>
        <v>0</v>
      </c>
      <c r="AF53" s="78">
        <f ca="1">('SUBSCRIBER BASE FLTE'!AF50*'MVLP INPUT FLTE'!$G42)*'MVLP INPUT FLTE'!$F22</f>
        <v>0</v>
      </c>
      <c r="AG53" s="78">
        <f ca="1">('SUBSCRIBER BASE FLTE'!AG50*'MVLP INPUT FLTE'!$G42)*'MVLP INPUT FLTE'!$F22</f>
        <v>0</v>
      </c>
      <c r="AH53" s="78">
        <f ca="1">('SUBSCRIBER BASE FLTE'!AH50*'MVLP INPUT FLTE'!$G42)*'MVLP INPUT FLTE'!$F22</f>
        <v>0</v>
      </c>
      <c r="AI53" s="78">
        <f ca="1">('SUBSCRIBER BASE FLTE'!AI50*'MVLP INPUT FLTE'!$G42)*'MVLP INPUT FLTE'!$F22</f>
        <v>0</v>
      </c>
      <c r="AJ53" s="78">
        <f ca="1">('SUBSCRIBER BASE FLTE'!AJ50*'MVLP INPUT FLTE'!$G42)*'MVLP INPUT FLTE'!$F22</f>
        <v>0</v>
      </c>
      <c r="AK53" s="78">
        <f ca="1">('SUBSCRIBER BASE FLTE'!AK50*'MVLP INPUT FLTE'!$G42)*'MVLP INPUT FLTE'!$F22</f>
        <v>0</v>
      </c>
      <c r="AL53" s="78">
        <f ca="1">('SUBSCRIBER BASE FLTE'!AL50*'MVLP INPUT FLTE'!$G42)*'MVLP INPUT FLTE'!$F22</f>
        <v>0</v>
      </c>
      <c r="AM53" s="78">
        <f ca="1">('SUBSCRIBER BASE FLTE'!AM50*'MVLP INPUT FLTE'!$G42)*'MVLP INPUT FLTE'!$F22</f>
        <v>0</v>
      </c>
      <c r="AN53" s="78">
        <f ca="1">('SUBSCRIBER BASE FLTE'!AN50*'MVLP INPUT FLTE'!$G42)*'MVLP INPUT FLTE'!$F22</f>
        <v>0</v>
      </c>
      <c r="AO53" s="78">
        <f ca="1">('SUBSCRIBER BASE FLTE'!AO50*'MVLP INPUT FLTE'!$G42)*'MVLP INPUT FLTE'!$F22</f>
        <v>0</v>
      </c>
      <c r="AP53" s="78">
        <f ca="1">('SUBSCRIBER BASE FLTE'!AP50*'MVLP INPUT FLTE'!$G42)*'MVLP INPUT FLTE'!$F22</f>
        <v>0</v>
      </c>
      <c r="AQ53" s="78">
        <f ca="1">('SUBSCRIBER BASE FLTE'!AQ50*'MVLP INPUT FLTE'!$G42)*'MVLP INPUT FLTE'!$F22</f>
        <v>0</v>
      </c>
      <c r="AR53" s="78">
        <f ca="1">('SUBSCRIBER BASE FLTE'!AR50*'MVLP INPUT FLTE'!$G42)*'MVLP INPUT FLTE'!$F22</f>
        <v>0</v>
      </c>
      <c r="AS53" s="78">
        <f ca="1">('SUBSCRIBER BASE FLTE'!AS50*'MVLP INPUT FLTE'!$G42)*'MVLP INPUT FLTE'!$F22</f>
        <v>0</v>
      </c>
      <c r="AT53" s="78">
        <f ca="1">('SUBSCRIBER BASE FLTE'!AT50*'MVLP INPUT FLTE'!$G42)*'MVLP INPUT FLTE'!$F22</f>
        <v>0</v>
      </c>
      <c r="AU53" s="78">
        <f ca="1">('SUBSCRIBER BASE FLTE'!AU50*'MVLP INPUT FLTE'!$G42)*'MVLP INPUT FLTE'!$F22</f>
        <v>0</v>
      </c>
      <c r="AV53" s="78">
        <f ca="1">('SUBSCRIBER BASE FLTE'!AV50*'MVLP INPUT FLTE'!$G42)*'MVLP INPUT FLTE'!$F22</f>
        <v>0</v>
      </c>
      <c r="AW53" s="78">
        <f ca="1">('SUBSCRIBER BASE FLTE'!AW50*'MVLP INPUT FLTE'!$G42)*'MVLP INPUT FLTE'!$F22</f>
        <v>0</v>
      </c>
      <c r="AX53" s="78">
        <f ca="1">('SUBSCRIBER BASE FLTE'!AX50*'MVLP INPUT FLTE'!$G42)*'MVLP INPUT FLTE'!$F22</f>
        <v>0</v>
      </c>
      <c r="AY53" s="78">
        <f ca="1">('SUBSCRIBER BASE FLTE'!AY50*'MVLP INPUT FLTE'!$G42)*'MVLP INPUT FLTE'!$F22</f>
        <v>0</v>
      </c>
      <c r="AZ53" s="78">
        <f ca="1">('SUBSCRIBER BASE FLTE'!AZ50*'MVLP INPUT FLTE'!$G42)*'MVLP INPUT FLTE'!$F22</f>
        <v>0</v>
      </c>
      <c r="BA53" s="78">
        <f ca="1">('SUBSCRIBER BASE FLTE'!BA50*'MVLP INPUT FLTE'!$G42)*'MVLP INPUT FLTE'!$F22</f>
        <v>0</v>
      </c>
      <c r="BB53" s="78">
        <f ca="1">('SUBSCRIBER BASE FLTE'!BB50*'MVLP INPUT FLTE'!$G42)*'MVLP INPUT FLTE'!$F22</f>
        <v>0</v>
      </c>
      <c r="BC53" s="78">
        <f ca="1">('SUBSCRIBER BASE FLTE'!BC50*'MVLP INPUT FLTE'!$G42)*'MVLP INPUT FLTE'!$F22</f>
        <v>0</v>
      </c>
      <c r="BD53" s="78">
        <f ca="1">('SUBSCRIBER BASE FLTE'!BD50*'MVLP INPUT FLTE'!$G42)*'MVLP INPUT FLTE'!$F22</f>
        <v>0</v>
      </c>
      <c r="BE53" s="78">
        <f ca="1">('SUBSCRIBER BASE FLTE'!BE50*'MVLP INPUT FLTE'!$G42)*'MVLP INPUT FLTE'!$F22</f>
        <v>0</v>
      </c>
      <c r="BF53" s="78">
        <f ca="1">('SUBSCRIBER BASE FLTE'!BF50*'MVLP INPUT FLTE'!$G42)*'MVLP INPUT FLTE'!$F22</f>
        <v>0</v>
      </c>
      <c r="BG53" s="78">
        <f ca="1">('SUBSCRIBER BASE FLTE'!BG50*'MVLP INPUT FLTE'!$G42)*'MVLP INPUT FLTE'!$F22</f>
        <v>0</v>
      </c>
      <c r="BH53" s="78">
        <f ca="1">('SUBSCRIBER BASE FLTE'!BH50*'MVLP INPUT FLTE'!$G42)*'MVLP INPUT FLTE'!$F22</f>
        <v>0</v>
      </c>
      <c r="BI53" s="78">
        <f ca="1">('SUBSCRIBER BASE FLTE'!BI50*'MVLP INPUT FLTE'!$G42)*'MVLP INPUT FLTE'!$F22</f>
        <v>0</v>
      </c>
      <c r="BJ53" s="78">
        <f ca="1">('SUBSCRIBER BASE FLTE'!BJ50*'MVLP INPUT FLTE'!$G42)*'MVLP INPUT FLTE'!$F22</f>
        <v>0</v>
      </c>
      <c r="BK53" s="78">
        <f ca="1">('SUBSCRIBER BASE FLTE'!BK50*'MVLP INPUT FLTE'!$G42)*'MVLP INPUT FLTE'!$F22</f>
        <v>0</v>
      </c>
      <c r="BL53" s="78">
        <f ca="1">('SUBSCRIBER BASE FLTE'!BL50*'MVLP INPUT FLTE'!$G42)*'MVLP INPUT FLTE'!$F22</f>
        <v>0</v>
      </c>
      <c r="BM53" s="78">
        <f ca="1">('SUBSCRIBER BASE FLTE'!BM50*'MVLP INPUT FLTE'!$G42)*'MVLP INPUT FLTE'!$F22</f>
        <v>0</v>
      </c>
      <c r="BN53" s="78">
        <f ca="1">('SUBSCRIBER BASE FLTE'!BN50*'MVLP INPUT FLTE'!$G42)*'MVLP INPUT FLTE'!$F22</f>
        <v>0</v>
      </c>
      <c r="BO53" s="78">
        <f ca="1">('SUBSCRIBER BASE FLTE'!BO50*'MVLP INPUT FLTE'!$G42)*'MVLP INPUT FLTE'!$F22</f>
        <v>0</v>
      </c>
      <c r="BP53" s="78">
        <f ca="1">('SUBSCRIBER BASE FLTE'!BP50*'MVLP INPUT FLTE'!$G42)*'MVLP INPUT FLTE'!$F22</f>
        <v>0</v>
      </c>
      <c r="BQ53" s="78">
        <f ca="1">('SUBSCRIBER BASE FLTE'!BQ50*'MVLP INPUT FLTE'!$G42)*'MVLP INPUT FLTE'!$F22</f>
        <v>0</v>
      </c>
      <c r="BR53" s="78">
        <f ca="1">('SUBSCRIBER BASE FLTE'!BR50*'MVLP INPUT FLTE'!$G42)*'MVLP INPUT FLTE'!$F22</f>
        <v>0</v>
      </c>
    </row>
    <row r="54" spans="2:70" ht="25" customHeight="1" outlineLevel="1">
      <c r="B54" s="168" t="str">
        <f>B36</f>
        <v>FLTE 400GB</v>
      </c>
      <c r="C54" s="78">
        <f>('SUBSCRIBER BASE FLTE'!C51*'MVLP INPUT FLTE'!$G43)*'MVLP INPUT FLTE'!$F23</f>
        <v>0</v>
      </c>
      <c r="D54" s="78">
        <f>('SUBSCRIBER BASE FLTE'!D51*'MVLP INPUT FLTE'!$G43)*'MVLP INPUT FLTE'!$F23</f>
        <v>0</v>
      </c>
      <c r="E54" s="78">
        <f>('SUBSCRIBER BASE FLTE'!E51*'MVLP INPUT FLTE'!$G43)*'MVLP INPUT FLTE'!$F23</f>
        <v>0</v>
      </c>
      <c r="F54" s="78">
        <f>('SUBSCRIBER BASE FLTE'!F51*'MVLP INPUT FLTE'!$G43)*'MVLP INPUT FLTE'!$F23</f>
        <v>0</v>
      </c>
      <c r="G54" s="78">
        <f>('SUBSCRIBER BASE FLTE'!G51*'MVLP INPUT FLTE'!$G43)*'MVLP INPUT FLTE'!$F23</f>
        <v>0</v>
      </c>
      <c r="H54" s="78">
        <f>('SUBSCRIBER BASE FLTE'!H51*'MVLP INPUT FLTE'!$G43)*'MVLP INPUT FLTE'!$F23</f>
        <v>0</v>
      </c>
      <c r="I54" s="78">
        <f>('SUBSCRIBER BASE FLTE'!I51*'MVLP INPUT FLTE'!$G43)*'MVLP INPUT FLTE'!$F23</f>
        <v>0</v>
      </c>
      <c r="J54" s="78">
        <f>('SUBSCRIBER BASE FLTE'!J51*'MVLP INPUT FLTE'!$G43)*'MVLP INPUT FLTE'!$F23</f>
        <v>0</v>
      </c>
      <c r="K54" s="78">
        <f ca="1">('SUBSCRIBER BASE FLTE'!K51*'MVLP INPUT FLTE'!$G43)*'MVLP INPUT FLTE'!$F23</f>
        <v>0</v>
      </c>
      <c r="L54" s="78">
        <f ca="1">('SUBSCRIBER BASE FLTE'!L51*'MVLP INPUT FLTE'!$G43)*'MVLP INPUT FLTE'!$F23</f>
        <v>0</v>
      </c>
      <c r="M54" s="78">
        <f ca="1">('SUBSCRIBER BASE FLTE'!M51*'MVLP INPUT FLTE'!$G43)*'MVLP INPUT FLTE'!$F23</f>
        <v>0</v>
      </c>
      <c r="N54" s="78">
        <f ca="1">('SUBSCRIBER BASE FLTE'!N51*'MVLP INPUT FLTE'!$G43)*'MVLP INPUT FLTE'!$F23</f>
        <v>0</v>
      </c>
      <c r="O54" s="78">
        <f ca="1">('SUBSCRIBER BASE FLTE'!O51*'MVLP INPUT FLTE'!$G43)*'MVLP INPUT FLTE'!$F23</f>
        <v>0</v>
      </c>
      <c r="P54" s="78">
        <f ca="1">('SUBSCRIBER BASE FLTE'!P51*'MVLP INPUT FLTE'!$G43)*'MVLP INPUT FLTE'!$F23</f>
        <v>0</v>
      </c>
      <c r="Q54" s="78">
        <f ca="1">('SUBSCRIBER BASE FLTE'!Q51*'MVLP INPUT FLTE'!$G43)*'MVLP INPUT FLTE'!$F23</f>
        <v>0</v>
      </c>
      <c r="R54" s="78">
        <f ca="1">('SUBSCRIBER BASE FLTE'!R51*'MVLP INPUT FLTE'!$G43)*'MVLP INPUT FLTE'!$F23</f>
        <v>0</v>
      </c>
      <c r="S54" s="78">
        <f ca="1">('SUBSCRIBER BASE FLTE'!S51*'MVLP INPUT FLTE'!$G43)*'MVLP INPUT FLTE'!$F23</f>
        <v>0</v>
      </c>
      <c r="T54" s="78">
        <f ca="1">('SUBSCRIBER BASE FLTE'!T51*'MVLP INPUT FLTE'!$G43)*'MVLP INPUT FLTE'!$F23</f>
        <v>0</v>
      </c>
      <c r="U54" s="78">
        <f ca="1">('SUBSCRIBER BASE FLTE'!U51*'MVLP INPUT FLTE'!$G43)*'MVLP INPUT FLTE'!$F23</f>
        <v>0</v>
      </c>
      <c r="V54" s="78">
        <f ca="1">('SUBSCRIBER BASE FLTE'!V51*'MVLP INPUT FLTE'!$G43)*'MVLP INPUT FLTE'!$F23</f>
        <v>0</v>
      </c>
      <c r="W54" s="78">
        <f ca="1">('SUBSCRIBER BASE FLTE'!W51*'MVLP INPUT FLTE'!$G43)*'MVLP INPUT FLTE'!$F23</f>
        <v>0</v>
      </c>
      <c r="X54" s="78">
        <f ca="1">('SUBSCRIBER BASE FLTE'!X51*'MVLP INPUT FLTE'!$G43)*'MVLP INPUT FLTE'!$F23</f>
        <v>0</v>
      </c>
      <c r="Y54" s="78">
        <f ca="1">('SUBSCRIBER BASE FLTE'!Y51*'MVLP INPUT FLTE'!$G43)*'MVLP INPUT FLTE'!$F23</f>
        <v>0</v>
      </c>
      <c r="Z54" s="78">
        <f ca="1">('SUBSCRIBER BASE FLTE'!Z51*'MVLP INPUT FLTE'!$G43)*'MVLP INPUT FLTE'!$F23</f>
        <v>0</v>
      </c>
      <c r="AA54" s="78">
        <f ca="1">('SUBSCRIBER BASE FLTE'!AA51*'MVLP INPUT FLTE'!$G43)*'MVLP INPUT FLTE'!$F23</f>
        <v>0</v>
      </c>
      <c r="AB54" s="78">
        <f ca="1">('SUBSCRIBER BASE FLTE'!AB51*'MVLP INPUT FLTE'!$G43)*'MVLP INPUT FLTE'!$F23</f>
        <v>0</v>
      </c>
      <c r="AC54" s="78">
        <f ca="1">('SUBSCRIBER BASE FLTE'!AC51*'MVLP INPUT FLTE'!$G43)*'MVLP INPUT FLTE'!$F23</f>
        <v>0</v>
      </c>
      <c r="AD54" s="78">
        <f ca="1">('SUBSCRIBER BASE FLTE'!AD51*'MVLP INPUT FLTE'!$G43)*'MVLP INPUT FLTE'!$F23</f>
        <v>0</v>
      </c>
      <c r="AE54" s="78">
        <f ca="1">('SUBSCRIBER BASE FLTE'!AE51*'MVLP INPUT FLTE'!$G43)*'MVLP INPUT FLTE'!$F23</f>
        <v>0</v>
      </c>
      <c r="AF54" s="78">
        <f ca="1">('SUBSCRIBER BASE FLTE'!AF51*'MVLP INPUT FLTE'!$G43)*'MVLP INPUT FLTE'!$F23</f>
        <v>0</v>
      </c>
      <c r="AG54" s="78">
        <f ca="1">('SUBSCRIBER BASE FLTE'!AG51*'MVLP INPUT FLTE'!$G43)*'MVLP INPUT FLTE'!$F23</f>
        <v>0</v>
      </c>
      <c r="AH54" s="78">
        <f ca="1">('SUBSCRIBER BASE FLTE'!AH51*'MVLP INPUT FLTE'!$G43)*'MVLP INPUT FLTE'!$F23</f>
        <v>0</v>
      </c>
      <c r="AI54" s="78">
        <f ca="1">('SUBSCRIBER BASE FLTE'!AI51*'MVLP INPUT FLTE'!$G43)*'MVLP INPUT FLTE'!$F23</f>
        <v>0</v>
      </c>
      <c r="AJ54" s="78">
        <f ca="1">('SUBSCRIBER BASE FLTE'!AJ51*'MVLP INPUT FLTE'!$G43)*'MVLP INPUT FLTE'!$F23</f>
        <v>0</v>
      </c>
      <c r="AK54" s="78">
        <f ca="1">('SUBSCRIBER BASE FLTE'!AK51*'MVLP INPUT FLTE'!$G43)*'MVLP INPUT FLTE'!$F23</f>
        <v>0</v>
      </c>
      <c r="AL54" s="78">
        <f ca="1">('SUBSCRIBER BASE FLTE'!AL51*'MVLP INPUT FLTE'!$G43)*'MVLP INPUT FLTE'!$F23</f>
        <v>0</v>
      </c>
      <c r="AM54" s="78">
        <f ca="1">('SUBSCRIBER BASE FLTE'!AM51*'MVLP INPUT FLTE'!$G43)*'MVLP INPUT FLTE'!$F23</f>
        <v>0</v>
      </c>
      <c r="AN54" s="78">
        <f ca="1">('SUBSCRIBER BASE FLTE'!AN51*'MVLP INPUT FLTE'!$G43)*'MVLP INPUT FLTE'!$F23</f>
        <v>0</v>
      </c>
      <c r="AO54" s="78">
        <f ca="1">('SUBSCRIBER BASE FLTE'!AO51*'MVLP INPUT FLTE'!$G43)*'MVLP INPUT FLTE'!$F23</f>
        <v>0</v>
      </c>
      <c r="AP54" s="78">
        <f ca="1">('SUBSCRIBER BASE FLTE'!AP51*'MVLP INPUT FLTE'!$G43)*'MVLP INPUT FLTE'!$F23</f>
        <v>0</v>
      </c>
      <c r="AQ54" s="78">
        <f ca="1">('SUBSCRIBER BASE FLTE'!AQ51*'MVLP INPUT FLTE'!$G43)*'MVLP INPUT FLTE'!$F23</f>
        <v>0</v>
      </c>
      <c r="AR54" s="78">
        <f ca="1">('SUBSCRIBER BASE FLTE'!AR51*'MVLP INPUT FLTE'!$G43)*'MVLP INPUT FLTE'!$F23</f>
        <v>0</v>
      </c>
      <c r="AS54" s="78">
        <f ca="1">('SUBSCRIBER BASE FLTE'!AS51*'MVLP INPUT FLTE'!$G43)*'MVLP INPUT FLTE'!$F23</f>
        <v>0</v>
      </c>
      <c r="AT54" s="78">
        <f ca="1">('SUBSCRIBER BASE FLTE'!AT51*'MVLP INPUT FLTE'!$G43)*'MVLP INPUT FLTE'!$F23</f>
        <v>0</v>
      </c>
      <c r="AU54" s="78">
        <f ca="1">('SUBSCRIBER BASE FLTE'!AU51*'MVLP INPUT FLTE'!$G43)*'MVLP INPUT FLTE'!$F23</f>
        <v>0</v>
      </c>
      <c r="AV54" s="78">
        <f ca="1">('SUBSCRIBER BASE FLTE'!AV51*'MVLP INPUT FLTE'!$G43)*'MVLP INPUT FLTE'!$F23</f>
        <v>0</v>
      </c>
      <c r="AW54" s="78">
        <f ca="1">('SUBSCRIBER BASE FLTE'!AW51*'MVLP INPUT FLTE'!$G43)*'MVLP INPUT FLTE'!$F23</f>
        <v>0</v>
      </c>
      <c r="AX54" s="78">
        <f ca="1">('SUBSCRIBER BASE FLTE'!AX51*'MVLP INPUT FLTE'!$G43)*'MVLP INPUT FLTE'!$F23</f>
        <v>0</v>
      </c>
      <c r="AY54" s="78">
        <f ca="1">('SUBSCRIBER BASE FLTE'!AY51*'MVLP INPUT FLTE'!$G43)*'MVLP INPUT FLTE'!$F23</f>
        <v>0</v>
      </c>
      <c r="AZ54" s="78">
        <f ca="1">('SUBSCRIBER BASE FLTE'!AZ51*'MVLP INPUT FLTE'!$G43)*'MVLP INPUT FLTE'!$F23</f>
        <v>0</v>
      </c>
      <c r="BA54" s="78">
        <f ca="1">('SUBSCRIBER BASE FLTE'!BA51*'MVLP INPUT FLTE'!$G43)*'MVLP INPUT FLTE'!$F23</f>
        <v>0</v>
      </c>
      <c r="BB54" s="78">
        <f ca="1">('SUBSCRIBER BASE FLTE'!BB51*'MVLP INPUT FLTE'!$G43)*'MVLP INPUT FLTE'!$F23</f>
        <v>0</v>
      </c>
      <c r="BC54" s="78">
        <f ca="1">('SUBSCRIBER BASE FLTE'!BC51*'MVLP INPUT FLTE'!$G43)*'MVLP INPUT FLTE'!$F23</f>
        <v>0</v>
      </c>
      <c r="BD54" s="78">
        <f ca="1">('SUBSCRIBER BASE FLTE'!BD51*'MVLP INPUT FLTE'!$G43)*'MVLP INPUT FLTE'!$F23</f>
        <v>0</v>
      </c>
      <c r="BE54" s="78">
        <f ca="1">('SUBSCRIBER BASE FLTE'!BE51*'MVLP INPUT FLTE'!$G43)*'MVLP INPUT FLTE'!$F23</f>
        <v>0</v>
      </c>
      <c r="BF54" s="78">
        <f ca="1">('SUBSCRIBER BASE FLTE'!BF51*'MVLP INPUT FLTE'!$G43)*'MVLP INPUT FLTE'!$F23</f>
        <v>0</v>
      </c>
      <c r="BG54" s="78">
        <f ca="1">('SUBSCRIBER BASE FLTE'!BG51*'MVLP INPUT FLTE'!$G43)*'MVLP INPUT FLTE'!$F23</f>
        <v>0</v>
      </c>
      <c r="BH54" s="78">
        <f ca="1">('SUBSCRIBER BASE FLTE'!BH51*'MVLP INPUT FLTE'!$G43)*'MVLP INPUT FLTE'!$F23</f>
        <v>0</v>
      </c>
      <c r="BI54" s="78">
        <f ca="1">('SUBSCRIBER BASE FLTE'!BI51*'MVLP INPUT FLTE'!$G43)*'MVLP INPUT FLTE'!$F23</f>
        <v>0</v>
      </c>
      <c r="BJ54" s="78">
        <f ca="1">('SUBSCRIBER BASE FLTE'!BJ51*'MVLP INPUT FLTE'!$G43)*'MVLP INPUT FLTE'!$F23</f>
        <v>0</v>
      </c>
      <c r="BK54" s="78">
        <f ca="1">('SUBSCRIBER BASE FLTE'!BK51*'MVLP INPUT FLTE'!$G43)*'MVLP INPUT FLTE'!$F23</f>
        <v>0</v>
      </c>
      <c r="BL54" s="78">
        <f ca="1">('SUBSCRIBER BASE FLTE'!BL51*'MVLP INPUT FLTE'!$G43)*'MVLP INPUT FLTE'!$F23</f>
        <v>0</v>
      </c>
      <c r="BM54" s="78">
        <f ca="1">('SUBSCRIBER BASE FLTE'!BM51*'MVLP INPUT FLTE'!$G43)*'MVLP INPUT FLTE'!$F23</f>
        <v>0</v>
      </c>
      <c r="BN54" s="78">
        <f ca="1">('SUBSCRIBER BASE FLTE'!BN51*'MVLP INPUT FLTE'!$G43)*'MVLP INPUT FLTE'!$F23</f>
        <v>0</v>
      </c>
      <c r="BO54" s="78">
        <f ca="1">('SUBSCRIBER BASE FLTE'!BO51*'MVLP INPUT FLTE'!$G43)*'MVLP INPUT FLTE'!$F23</f>
        <v>0</v>
      </c>
      <c r="BP54" s="78">
        <f ca="1">('SUBSCRIBER BASE FLTE'!BP51*'MVLP INPUT FLTE'!$G43)*'MVLP INPUT FLTE'!$F23</f>
        <v>0</v>
      </c>
      <c r="BQ54" s="78">
        <f ca="1">('SUBSCRIBER BASE FLTE'!BQ51*'MVLP INPUT FLTE'!$G43)*'MVLP INPUT FLTE'!$F23</f>
        <v>0</v>
      </c>
      <c r="BR54" s="78">
        <f ca="1">('SUBSCRIBER BASE FLTE'!BR51*'MVLP INPUT FLTE'!$G43)*'MVLP INPUT FLTE'!$F23</f>
        <v>0</v>
      </c>
    </row>
    <row r="55" spans="2:70" ht="25" customHeight="1" outlineLevel="1">
      <c r="B55" s="168" t="str">
        <f>B37</f>
        <v>Package 5</v>
      </c>
      <c r="C55" s="78">
        <f>('SUBSCRIBER BASE FLTE'!C52*'MVLP INPUT FLTE'!$G44)*'MVLP INPUT FLTE'!$F24</f>
        <v>0</v>
      </c>
      <c r="D55" s="78">
        <f>('SUBSCRIBER BASE FLTE'!D52*'MVLP INPUT FLTE'!$G44)*'MVLP INPUT FLTE'!$F24</f>
        <v>0</v>
      </c>
      <c r="E55" s="78">
        <f>('SUBSCRIBER BASE FLTE'!E52*'MVLP INPUT FLTE'!$G44)*'MVLP INPUT FLTE'!$F24</f>
        <v>0</v>
      </c>
      <c r="F55" s="78">
        <f>('SUBSCRIBER BASE FLTE'!F52*'MVLP INPUT FLTE'!$G44)*'MVLP INPUT FLTE'!$F24</f>
        <v>0</v>
      </c>
      <c r="G55" s="78">
        <f>('SUBSCRIBER BASE FLTE'!G52*'MVLP INPUT FLTE'!$G44)*'MVLP INPUT FLTE'!$F24</f>
        <v>0</v>
      </c>
      <c r="H55" s="78">
        <f>('SUBSCRIBER BASE FLTE'!H52*'MVLP INPUT FLTE'!$G44)*'MVLP INPUT FLTE'!$F24</f>
        <v>0</v>
      </c>
      <c r="I55" s="78">
        <f>('SUBSCRIBER BASE FLTE'!I52*'MVLP INPUT FLTE'!$G44)*'MVLP INPUT FLTE'!$F24</f>
        <v>0</v>
      </c>
      <c r="J55" s="78">
        <f>('SUBSCRIBER BASE FLTE'!J52*'MVLP INPUT FLTE'!$G44)*'MVLP INPUT FLTE'!$F24</f>
        <v>0</v>
      </c>
      <c r="K55" s="78">
        <f ca="1">('SUBSCRIBER BASE FLTE'!K52*'MVLP INPUT FLTE'!$G44)*'MVLP INPUT FLTE'!$F24</f>
        <v>0</v>
      </c>
      <c r="L55" s="78">
        <f ca="1">('SUBSCRIBER BASE FLTE'!L52*'MVLP INPUT FLTE'!$G44)*'MVLP INPUT FLTE'!$F24</f>
        <v>0</v>
      </c>
      <c r="M55" s="78">
        <f ca="1">('SUBSCRIBER BASE FLTE'!M52*'MVLP INPUT FLTE'!$G44)*'MVLP INPUT FLTE'!$F24</f>
        <v>0</v>
      </c>
      <c r="N55" s="78">
        <f ca="1">('SUBSCRIBER BASE FLTE'!N52*'MVLP INPUT FLTE'!$G44)*'MVLP INPUT FLTE'!$F24</f>
        <v>0</v>
      </c>
      <c r="O55" s="78">
        <f ca="1">('SUBSCRIBER BASE FLTE'!O52*'MVLP INPUT FLTE'!$G44)*'MVLP INPUT FLTE'!$F24</f>
        <v>0</v>
      </c>
      <c r="P55" s="78">
        <f ca="1">('SUBSCRIBER BASE FLTE'!P52*'MVLP INPUT FLTE'!$G44)*'MVLP INPUT FLTE'!$F24</f>
        <v>0</v>
      </c>
      <c r="Q55" s="78">
        <f ca="1">('SUBSCRIBER BASE FLTE'!Q52*'MVLP INPUT FLTE'!$G44)*'MVLP INPUT FLTE'!$F24</f>
        <v>0</v>
      </c>
      <c r="R55" s="78">
        <f ca="1">('SUBSCRIBER BASE FLTE'!R52*'MVLP INPUT FLTE'!$G44)*'MVLP INPUT FLTE'!$F24</f>
        <v>0</v>
      </c>
      <c r="S55" s="78">
        <f ca="1">('SUBSCRIBER BASE FLTE'!S52*'MVLP INPUT FLTE'!$G44)*'MVLP INPUT FLTE'!$F24</f>
        <v>0</v>
      </c>
      <c r="T55" s="78">
        <f ca="1">('SUBSCRIBER BASE FLTE'!T52*'MVLP INPUT FLTE'!$G44)*'MVLP INPUT FLTE'!$F24</f>
        <v>0</v>
      </c>
      <c r="U55" s="78">
        <f ca="1">('SUBSCRIBER BASE FLTE'!U52*'MVLP INPUT FLTE'!$G44)*'MVLP INPUT FLTE'!$F24</f>
        <v>0</v>
      </c>
      <c r="V55" s="78">
        <f ca="1">('SUBSCRIBER BASE FLTE'!V52*'MVLP INPUT FLTE'!$G44)*'MVLP INPUT FLTE'!$F24</f>
        <v>0</v>
      </c>
      <c r="W55" s="78">
        <f ca="1">('SUBSCRIBER BASE FLTE'!W52*'MVLP INPUT FLTE'!$G44)*'MVLP INPUT FLTE'!$F24</f>
        <v>0</v>
      </c>
      <c r="X55" s="78">
        <f ca="1">('SUBSCRIBER BASE FLTE'!X52*'MVLP INPUT FLTE'!$G44)*'MVLP INPUT FLTE'!$F24</f>
        <v>0</v>
      </c>
      <c r="Y55" s="78">
        <f ca="1">('SUBSCRIBER BASE FLTE'!Y52*'MVLP INPUT FLTE'!$G44)*'MVLP INPUT FLTE'!$F24</f>
        <v>0</v>
      </c>
      <c r="Z55" s="78">
        <f ca="1">('SUBSCRIBER BASE FLTE'!Z52*'MVLP INPUT FLTE'!$G44)*'MVLP INPUT FLTE'!$F24</f>
        <v>0</v>
      </c>
      <c r="AA55" s="78">
        <f ca="1">('SUBSCRIBER BASE FLTE'!AA52*'MVLP INPUT FLTE'!$G44)*'MVLP INPUT FLTE'!$F24</f>
        <v>0</v>
      </c>
      <c r="AB55" s="78">
        <f ca="1">('SUBSCRIBER BASE FLTE'!AB52*'MVLP INPUT FLTE'!$G44)*'MVLP INPUT FLTE'!$F24</f>
        <v>0</v>
      </c>
      <c r="AC55" s="78">
        <f ca="1">('SUBSCRIBER BASE FLTE'!AC52*'MVLP INPUT FLTE'!$G44)*'MVLP INPUT FLTE'!$F24</f>
        <v>0</v>
      </c>
      <c r="AD55" s="78">
        <f ca="1">('SUBSCRIBER BASE FLTE'!AD52*'MVLP INPUT FLTE'!$G44)*'MVLP INPUT FLTE'!$F24</f>
        <v>0</v>
      </c>
      <c r="AE55" s="78">
        <f ca="1">('SUBSCRIBER BASE FLTE'!AE52*'MVLP INPUT FLTE'!$G44)*'MVLP INPUT FLTE'!$F24</f>
        <v>0</v>
      </c>
      <c r="AF55" s="78">
        <f ca="1">('SUBSCRIBER BASE FLTE'!AF52*'MVLP INPUT FLTE'!$G44)*'MVLP INPUT FLTE'!$F24</f>
        <v>0</v>
      </c>
      <c r="AG55" s="78">
        <f ca="1">('SUBSCRIBER BASE FLTE'!AG52*'MVLP INPUT FLTE'!$G44)*'MVLP INPUT FLTE'!$F24</f>
        <v>0</v>
      </c>
      <c r="AH55" s="78">
        <f ca="1">('SUBSCRIBER BASE FLTE'!AH52*'MVLP INPUT FLTE'!$G44)*'MVLP INPUT FLTE'!$F24</f>
        <v>0</v>
      </c>
      <c r="AI55" s="78">
        <f ca="1">('SUBSCRIBER BASE FLTE'!AI52*'MVLP INPUT FLTE'!$G44)*'MVLP INPUT FLTE'!$F24</f>
        <v>0</v>
      </c>
      <c r="AJ55" s="78">
        <f ca="1">('SUBSCRIBER BASE FLTE'!AJ52*'MVLP INPUT FLTE'!$G44)*'MVLP INPUT FLTE'!$F24</f>
        <v>0</v>
      </c>
      <c r="AK55" s="78">
        <f ca="1">('SUBSCRIBER BASE FLTE'!AK52*'MVLP INPUT FLTE'!$G44)*'MVLP INPUT FLTE'!$F24</f>
        <v>0</v>
      </c>
      <c r="AL55" s="78">
        <f ca="1">('SUBSCRIBER BASE FLTE'!AL52*'MVLP INPUT FLTE'!$G44)*'MVLP INPUT FLTE'!$F24</f>
        <v>0</v>
      </c>
      <c r="AM55" s="78">
        <f ca="1">('SUBSCRIBER BASE FLTE'!AM52*'MVLP INPUT FLTE'!$G44)*'MVLP INPUT FLTE'!$F24</f>
        <v>0</v>
      </c>
      <c r="AN55" s="78">
        <f ca="1">('SUBSCRIBER BASE FLTE'!AN52*'MVLP INPUT FLTE'!$G44)*'MVLP INPUT FLTE'!$F24</f>
        <v>0</v>
      </c>
      <c r="AO55" s="78">
        <f ca="1">('SUBSCRIBER BASE FLTE'!AO52*'MVLP INPUT FLTE'!$G44)*'MVLP INPUT FLTE'!$F24</f>
        <v>0</v>
      </c>
      <c r="AP55" s="78">
        <f ca="1">('SUBSCRIBER BASE FLTE'!AP52*'MVLP INPUT FLTE'!$G44)*'MVLP INPUT FLTE'!$F24</f>
        <v>0</v>
      </c>
      <c r="AQ55" s="78">
        <f ca="1">('SUBSCRIBER BASE FLTE'!AQ52*'MVLP INPUT FLTE'!$G44)*'MVLP INPUT FLTE'!$F24</f>
        <v>0</v>
      </c>
      <c r="AR55" s="78">
        <f ca="1">('SUBSCRIBER BASE FLTE'!AR52*'MVLP INPUT FLTE'!$G44)*'MVLP INPUT FLTE'!$F24</f>
        <v>0</v>
      </c>
      <c r="AS55" s="78">
        <f ca="1">('SUBSCRIBER BASE FLTE'!AS52*'MVLP INPUT FLTE'!$G44)*'MVLP INPUT FLTE'!$F24</f>
        <v>0</v>
      </c>
      <c r="AT55" s="78">
        <f ca="1">('SUBSCRIBER BASE FLTE'!AT52*'MVLP INPUT FLTE'!$G44)*'MVLP INPUT FLTE'!$F24</f>
        <v>0</v>
      </c>
      <c r="AU55" s="78">
        <f ca="1">('SUBSCRIBER BASE FLTE'!AU52*'MVLP INPUT FLTE'!$G44)*'MVLP INPUT FLTE'!$F24</f>
        <v>0</v>
      </c>
      <c r="AV55" s="78">
        <f ca="1">('SUBSCRIBER BASE FLTE'!AV52*'MVLP INPUT FLTE'!$G44)*'MVLP INPUT FLTE'!$F24</f>
        <v>0</v>
      </c>
      <c r="AW55" s="78">
        <f ca="1">('SUBSCRIBER BASE FLTE'!AW52*'MVLP INPUT FLTE'!$G44)*'MVLP INPUT FLTE'!$F24</f>
        <v>0</v>
      </c>
      <c r="AX55" s="78">
        <f ca="1">('SUBSCRIBER BASE FLTE'!AX52*'MVLP INPUT FLTE'!$G44)*'MVLP INPUT FLTE'!$F24</f>
        <v>0</v>
      </c>
      <c r="AY55" s="78">
        <f ca="1">('SUBSCRIBER BASE FLTE'!AY52*'MVLP INPUT FLTE'!$G44)*'MVLP INPUT FLTE'!$F24</f>
        <v>0</v>
      </c>
      <c r="AZ55" s="78">
        <f ca="1">('SUBSCRIBER BASE FLTE'!AZ52*'MVLP INPUT FLTE'!$G44)*'MVLP INPUT FLTE'!$F24</f>
        <v>0</v>
      </c>
      <c r="BA55" s="78">
        <f ca="1">('SUBSCRIBER BASE FLTE'!BA52*'MVLP INPUT FLTE'!$G44)*'MVLP INPUT FLTE'!$F24</f>
        <v>0</v>
      </c>
      <c r="BB55" s="78">
        <f ca="1">('SUBSCRIBER BASE FLTE'!BB52*'MVLP INPUT FLTE'!$G44)*'MVLP INPUT FLTE'!$F24</f>
        <v>0</v>
      </c>
      <c r="BC55" s="78">
        <f ca="1">('SUBSCRIBER BASE FLTE'!BC52*'MVLP INPUT FLTE'!$G44)*'MVLP INPUT FLTE'!$F24</f>
        <v>0</v>
      </c>
      <c r="BD55" s="78">
        <f ca="1">('SUBSCRIBER BASE FLTE'!BD52*'MVLP INPUT FLTE'!$G44)*'MVLP INPUT FLTE'!$F24</f>
        <v>0</v>
      </c>
      <c r="BE55" s="78">
        <f ca="1">('SUBSCRIBER BASE FLTE'!BE52*'MVLP INPUT FLTE'!$G44)*'MVLP INPUT FLTE'!$F24</f>
        <v>0</v>
      </c>
      <c r="BF55" s="78">
        <f ca="1">('SUBSCRIBER BASE FLTE'!BF52*'MVLP INPUT FLTE'!$G44)*'MVLP INPUT FLTE'!$F24</f>
        <v>0</v>
      </c>
      <c r="BG55" s="78">
        <f ca="1">('SUBSCRIBER BASE FLTE'!BG52*'MVLP INPUT FLTE'!$G44)*'MVLP INPUT FLTE'!$F24</f>
        <v>0</v>
      </c>
      <c r="BH55" s="78">
        <f ca="1">('SUBSCRIBER BASE FLTE'!BH52*'MVLP INPUT FLTE'!$G44)*'MVLP INPUT FLTE'!$F24</f>
        <v>0</v>
      </c>
      <c r="BI55" s="78">
        <f ca="1">('SUBSCRIBER BASE FLTE'!BI52*'MVLP INPUT FLTE'!$G44)*'MVLP INPUT FLTE'!$F24</f>
        <v>0</v>
      </c>
      <c r="BJ55" s="78">
        <f ca="1">('SUBSCRIBER BASE FLTE'!BJ52*'MVLP INPUT FLTE'!$G44)*'MVLP INPUT FLTE'!$F24</f>
        <v>0</v>
      </c>
      <c r="BK55" s="78">
        <f ca="1">('SUBSCRIBER BASE FLTE'!BK52*'MVLP INPUT FLTE'!$G44)*'MVLP INPUT FLTE'!$F24</f>
        <v>0</v>
      </c>
      <c r="BL55" s="78">
        <f ca="1">('SUBSCRIBER BASE FLTE'!BL52*'MVLP INPUT FLTE'!$G44)*'MVLP INPUT FLTE'!$F24</f>
        <v>0</v>
      </c>
      <c r="BM55" s="78">
        <f ca="1">('SUBSCRIBER BASE FLTE'!BM52*'MVLP INPUT FLTE'!$G44)*'MVLP INPUT FLTE'!$F24</f>
        <v>0</v>
      </c>
      <c r="BN55" s="78">
        <f ca="1">('SUBSCRIBER BASE FLTE'!BN52*'MVLP INPUT FLTE'!$G44)*'MVLP INPUT FLTE'!$F24</f>
        <v>0</v>
      </c>
      <c r="BO55" s="78">
        <f ca="1">('SUBSCRIBER BASE FLTE'!BO52*'MVLP INPUT FLTE'!$G44)*'MVLP INPUT FLTE'!$F24</f>
        <v>0</v>
      </c>
      <c r="BP55" s="78">
        <f ca="1">('SUBSCRIBER BASE FLTE'!BP52*'MVLP INPUT FLTE'!$G44)*'MVLP INPUT FLTE'!$F24</f>
        <v>0</v>
      </c>
      <c r="BQ55" s="78">
        <f ca="1">('SUBSCRIBER BASE FLTE'!BQ52*'MVLP INPUT FLTE'!$G44)*'MVLP INPUT FLTE'!$F24</f>
        <v>0</v>
      </c>
      <c r="BR55" s="78">
        <f ca="1">('SUBSCRIBER BASE FLTE'!BR52*'MVLP INPUT FLTE'!$G44)*'MVLP INPUT FLTE'!$F24</f>
        <v>0</v>
      </c>
    </row>
    <row r="56" spans="2:70" ht="25" customHeight="1">
      <c r="B56" s="173" t="s">
        <v>48</v>
      </c>
      <c r="C56" s="174">
        <f>SUM(C57:C61)</f>
        <v>0</v>
      </c>
      <c r="D56" s="174">
        <f t="shared" ref="D56:BO56" si="20">SUM(D57:D61)</f>
        <v>0</v>
      </c>
      <c r="E56" s="174">
        <f t="shared" si="20"/>
        <v>0</v>
      </c>
      <c r="F56" s="174">
        <f t="shared" si="20"/>
        <v>0</v>
      </c>
      <c r="G56" s="174">
        <f t="shared" si="20"/>
        <v>0</v>
      </c>
      <c r="H56" s="174">
        <f t="shared" si="20"/>
        <v>0</v>
      </c>
      <c r="I56" s="174">
        <f t="shared" si="20"/>
        <v>0</v>
      </c>
      <c r="J56" s="174">
        <f t="shared" si="20"/>
        <v>0</v>
      </c>
      <c r="K56" s="174">
        <f t="shared" ca="1" si="20"/>
        <v>0</v>
      </c>
      <c r="L56" s="174">
        <f t="shared" ca="1" si="20"/>
        <v>0</v>
      </c>
      <c r="M56" s="174">
        <f t="shared" ca="1" si="20"/>
        <v>0</v>
      </c>
      <c r="N56" s="174">
        <f t="shared" ca="1" si="20"/>
        <v>0</v>
      </c>
      <c r="O56" s="174">
        <f t="shared" ca="1" si="20"/>
        <v>0</v>
      </c>
      <c r="P56" s="174">
        <f t="shared" ca="1" si="20"/>
        <v>0</v>
      </c>
      <c r="Q56" s="174">
        <f t="shared" ca="1" si="20"/>
        <v>0</v>
      </c>
      <c r="R56" s="174">
        <f t="shared" ca="1" si="20"/>
        <v>0</v>
      </c>
      <c r="S56" s="174">
        <f t="shared" ca="1" si="20"/>
        <v>0</v>
      </c>
      <c r="T56" s="174">
        <f t="shared" ca="1" si="20"/>
        <v>0</v>
      </c>
      <c r="U56" s="174">
        <f t="shared" ca="1" si="20"/>
        <v>0</v>
      </c>
      <c r="V56" s="174">
        <f t="shared" ca="1" si="20"/>
        <v>0</v>
      </c>
      <c r="W56" s="174">
        <f t="shared" ca="1" si="20"/>
        <v>0</v>
      </c>
      <c r="X56" s="174">
        <f t="shared" ca="1" si="20"/>
        <v>0</v>
      </c>
      <c r="Y56" s="174">
        <f t="shared" ca="1" si="20"/>
        <v>0</v>
      </c>
      <c r="Z56" s="174">
        <f t="shared" ca="1" si="20"/>
        <v>0</v>
      </c>
      <c r="AA56" s="174">
        <f t="shared" ca="1" si="20"/>
        <v>0</v>
      </c>
      <c r="AB56" s="174">
        <f t="shared" ca="1" si="20"/>
        <v>0</v>
      </c>
      <c r="AC56" s="174">
        <f t="shared" ca="1" si="20"/>
        <v>0</v>
      </c>
      <c r="AD56" s="174">
        <f t="shared" ca="1" si="20"/>
        <v>0</v>
      </c>
      <c r="AE56" s="174">
        <f t="shared" ca="1" si="20"/>
        <v>0</v>
      </c>
      <c r="AF56" s="174">
        <f t="shared" ca="1" si="20"/>
        <v>0</v>
      </c>
      <c r="AG56" s="174">
        <f t="shared" ca="1" si="20"/>
        <v>0</v>
      </c>
      <c r="AH56" s="174">
        <f t="shared" ca="1" si="20"/>
        <v>0</v>
      </c>
      <c r="AI56" s="174">
        <f t="shared" ca="1" si="20"/>
        <v>0</v>
      </c>
      <c r="AJ56" s="174">
        <f t="shared" ca="1" si="20"/>
        <v>0</v>
      </c>
      <c r="AK56" s="174">
        <f t="shared" ca="1" si="20"/>
        <v>0</v>
      </c>
      <c r="AL56" s="174">
        <f t="shared" ca="1" si="20"/>
        <v>0</v>
      </c>
      <c r="AM56" s="174">
        <f t="shared" ca="1" si="20"/>
        <v>0</v>
      </c>
      <c r="AN56" s="174">
        <f t="shared" ca="1" si="20"/>
        <v>0</v>
      </c>
      <c r="AO56" s="174">
        <f t="shared" ca="1" si="20"/>
        <v>0</v>
      </c>
      <c r="AP56" s="174">
        <f t="shared" ca="1" si="20"/>
        <v>0</v>
      </c>
      <c r="AQ56" s="174">
        <f t="shared" ca="1" si="20"/>
        <v>0</v>
      </c>
      <c r="AR56" s="174">
        <f t="shared" ca="1" si="20"/>
        <v>0</v>
      </c>
      <c r="AS56" s="174">
        <f t="shared" ca="1" si="20"/>
        <v>0</v>
      </c>
      <c r="AT56" s="174">
        <f t="shared" ca="1" si="20"/>
        <v>0</v>
      </c>
      <c r="AU56" s="174">
        <f t="shared" ca="1" si="20"/>
        <v>0</v>
      </c>
      <c r="AV56" s="174">
        <f t="shared" ca="1" si="20"/>
        <v>0</v>
      </c>
      <c r="AW56" s="174">
        <f t="shared" ca="1" si="20"/>
        <v>0</v>
      </c>
      <c r="AX56" s="174">
        <f t="shared" ca="1" si="20"/>
        <v>0</v>
      </c>
      <c r="AY56" s="174">
        <f t="shared" ca="1" si="20"/>
        <v>0</v>
      </c>
      <c r="AZ56" s="174">
        <f t="shared" ca="1" si="20"/>
        <v>0</v>
      </c>
      <c r="BA56" s="174">
        <f t="shared" ca="1" si="20"/>
        <v>0</v>
      </c>
      <c r="BB56" s="174">
        <f t="shared" ca="1" si="20"/>
        <v>0</v>
      </c>
      <c r="BC56" s="174">
        <f t="shared" ca="1" si="20"/>
        <v>0</v>
      </c>
      <c r="BD56" s="174">
        <f t="shared" ca="1" si="20"/>
        <v>0</v>
      </c>
      <c r="BE56" s="174">
        <f t="shared" ca="1" si="20"/>
        <v>0</v>
      </c>
      <c r="BF56" s="174">
        <f t="shared" ca="1" si="20"/>
        <v>0</v>
      </c>
      <c r="BG56" s="174">
        <f t="shared" ca="1" si="20"/>
        <v>0</v>
      </c>
      <c r="BH56" s="174">
        <f t="shared" ca="1" si="20"/>
        <v>0</v>
      </c>
      <c r="BI56" s="174">
        <f t="shared" ca="1" si="20"/>
        <v>0</v>
      </c>
      <c r="BJ56" s="174">
        <f t="shared" ca="1" si="20"/>
        <v>0</v>
      </c>
      <c r="BK56" s="174">
        <f t="shared" ca="1" si="20"/>
        <v>0</v>
      </c>
      <c r="BL56" s="174">
        <f t="shared" ca="1" si="20"/>
        <v>0</v>
      </c>
      <c r="BM56" s="174">
        <f t="shared" ca="1" si="20"/>
        <v>0</v>
      </c>
      <c r="BN56" s="174">
        <f t="shared" ca="1" si="20"/>
        <v>0</v>
      </c>
      <c r="BO56" s="174">
        <f t="shared" ca="1" si="20"/>
        <v>0</v>
      </c>
      <c r="BP56" s="174">
        <f t="shared" ref="BP56:BR56" ca="1" si="21">SUM(BP57:BP61)</f>
        <v>0</v>
      </c>
      <c r="BQ56" s="174">
        <f t="shared" ca="1" si="21"/>
        <v>0</v>
      </c>
      <c r="BR56" s="174">
        <f t="shared" ca="1" si="21"/>
        <v>0</v>
      </c>
    </row>
    <row r="57" spans="2:70" ht="25" customHeight="1" outlineLevel="1">
      <c r="B57" s="168" t="str">
        <f>B51</f>
        <v>FLTE 40GB</v>
      </c>
      <c r="C57" s="78">
        <f>('SUBSCRIBER BASE FLTE'!C48*'MVLP INPUT FLTE'!$H40)*'MVLP INPUT FLTE'!$G20</f>
        <v>0</v>
      </c>
      <c r="D57" s="78">
        <f>('SUBSCRIBER BASE FLTE'!D48*'MVLP INPUT FLTE'!$H40)*'MVLP INPUT FLTE'!$G20</f>
        <v>0</v>
      </c>
      <c r="E57" s="78">
        <f>('SUBSCRIBER BASE FLTE'!E48*'MVLP INPUT FLTE'!$H40)*'MVLP INPUT FLTE'!$G20</f>
        <v>0</v>
      </c>
      <c r="F57" s="78">
        <f>('SUBSCRIBER BASE FLTE'!F48*'MVLP INPUT FLTE'!$H40)*'MVLP INPUT FLTE'!$G20</f>
        <v>0</v>
      </c>
      <c r="G57" s="78">
        <f>('SUBSCRIBER BASE FLTE'!G48*'MVLP INPUT FLTE'!$H40)*'MVLP INPUT FLTE'!$G20</f>
        <v>0</v>
      </c>
      <c r="H57" s="78">
        <f>('SUBSCRIBER BASE FLTE'!H48*'MVLP INPUT FLTE'!$H40)*'MVLP INPUT FLTE'!$G20</f>
        <v>0</v>
      </c>
      <c r="I57" s="78">
        <f>('SUBSCRIBER BASE FLTE'!I48*'MVLP INPUT FLTE'!$H40)*'MVLP INPUT FLTE'!$G20</f>
        <v>0</v>
      </c>
      <c r="J57" s="78">
        <f>('SUBSCRIBER BASE FLTE'!J48*'MVLP INPUT FLTE'!$H40)*'MVLP INPUT FLTE'!$G20</f>
        <v>0</v>
      </c>
      <c r="K57" s="78">
        <f ca="1">('SUBSCRIBER BASE FLTE'!K48*'MVLP INPUT FLTE'!$H40)*'MVLP INPUT FLTE'!$G20</f>
        <v>0</v>
      </c>
      <c r="L57" s="78">
        <f ca="1">('SUBSCRIBER BASE FLTE'!L48*'MVLP INPUT FLTE'!$H40)*'MVLP INPUT FLTE'!$G20</f>
        <v>0</v>
      </c>
      <c r="M57" s="78">
        <f ca="1">('SUBSCRIBER BASE FLTE'!M48*'MVLP INPUT FLTE'!$H40)*'MVLP INPUT FLTE'!$G20</f>
        <v>0</v>
      </c>
      <c r="N57" s="78">
        <f ca="1">('SUBSCRIBER BASE FLTE'!N48*'MVLP INPUT FLTE'!$H40)*'MVLP INPUT FLTE'!$G20</f>
        <v>0</v>
      </c>
      <c r="O57" s="78">
        <f ca="1">('SUBSCRIBER BASE FLTE'!O48*'MVLP INPUT FLTE'!$H40)*'MVLP INPUT FLTE'!$G20</f>
        <v>0</v>
      </c>
      <c r="P57" s="78">
        <f ca="1">('SUBSCRIBER BASE FLTE'!P48*'MVLP INPUT FLTE'!$H40)*'MVLP INPUT FLTE'!$G20</f>
        <v>0</v>
      </c>
      <c r="Q57" s="78">
        <f ca="1">('SUBSCRIBER BASE FLTE'!Q48*'MVLP INPUT FLTE'!$H40)*'MVLP INPUT FLTE'!$G20</f>
        <v>0</v>
      </c>
      <c r="R57" s="78">
        <f ca="1">('SUBSCRIBER BASE FLTE'!R48*'MVLP INPUT FLTE'!$H40)*'MVLP INPUT FLTE'!$G20</f>
        <v>0</v>
      </c>
      <c r="S57" s="78">
        <f ca="1">('SUBSCRIBER BASE FLTE'!S48*'MVLP INPUT FLTE'!$H40)*'MVLP INPUT FLTE'!$G20</f>
        <v>0</v>
      </c>
      <c r="T57" s="78">
        <f ca="1">('SUBSCRIBER BASE FLTE'!T48*'MVLP INPUT FLTE'!$H40)*'MVLP INPUT FLTE'!$G20</f>
        <v>0</v>
      </c>
      <c r="U57" s="78">
        <f ca="1">('SUBSCRIBER BASE FLTE'!U48*'MVLP INPUT FLTE'!$H40)*'MVLP INPUT FLTE'!$G20</f>
        <v>0</v>
      </c>
      <c r="V57" s="78">
        <f ca="1">('SUBSCRIBER BASE FLTE'!V48*'MVLP INPUT FLTE'!$H40)*'MVLP INPUT FLTE'!$G20</f>
        <v>0</v>
      </c>
      <c r="W57" s="78">
        <f ca="1">('SUBSCRIBER BASE FLTE'!W48*'MVLP INPUT FLTE'!$H40)*'MVLP INPUT FLTE'!$G20</f>
        <v>0</v>
      </c>
      <c r="X57" s="78">
        <f ca="1">('SUBSCRIBER BASE FLTE'!X48*'MVLP INPUT FLTE'!$H40)*'MVLP INPUT FLTE'!$G20</f>
        <v>0</v>
      </c>
      <c r="Y57" s="78">
        <f ca="1">('SUBSCRIBER BASE FLTE'!Y48*'MVLP INPUT FLTE'!$H40)*'MVLP INPUT FLTE'!$G20</f>
        <v>0</v>
      </c>
      <c r="Z57" s="78">
        <f ca="1">('SUBSCRIBER BASE FLTE'!Z48*'MVLP INPUT FLTE'!$H40)*'MVLP INPUT FLTE'!$G20</f>
        <v>0</v>
      </c>
      <c r="AA57" s="78">
        <f ca="1">('SUBSCRIBER BASE FLTE'!AA48*'MVLP INPUT FLTE'!$H40)*'MVLP INPUT FLTE'!$G20</f>
        <v>0</v>
      </c>
      <c r="AB57" s="78">
        <f ca="1">('SUBSCRIBER BASE FLTE'!AB48*'MVLP INPUT FLTE'!$H40)*'MVLP INPUT FLTE'!$G20</f>
        <v>0</v>
      </c>
      <c r="AC57" s="78">
        <f ca="1">('SUBSCRIBER BASE FLTE'!AC48*'MVLP INPUT FLTE'!$H40)*'MVLP INPUT FLTE'!$G20</f>
        <v>0</v>
      </c>
      <c r="AD57" s="78">
        <f ca="1">('SUBSCRIBER BASE FLTE'!AD48*'MVLP INPUT FLTE'!$H40)*'MVLP INPUT FLTE'!$G20</f>
        <v>0</v>
      </c>
      <c r="AE57" s="78">
        <f ca="1">('SUBSCRIBER BASE FLTE'!AE48*'MVLP INPUT FLTE'!$H40)*'MVLP INPUT FLTE'!$G20</f>
        <v>0</v>
      </c>
      <c r="AF57" s="78">
        <f ca="1">('SUBSCRIBER BASE FLTE'!AF48*'MVLP INPUT FLTE'!$H40)*'MVLP INPUT FLTE'!$G20</f>
        <v>0</v>
      </c>
      <c r="AG57" s="78">
        <f ca="1">('SUBSCRIBER BASE FLTE'!AG48*'MVLP INPUT FLTE'!$H40)*'MVLP INPUT FLTE'!$G20</f>
        <v>0</v>
      </c>
      <c r="AH57" s="78">
        <f ca="1">('SUBSCRIBER BASE FLTE'!AH48*'MVLP INPUT FLTE'!$H40)*'MVLP INPUT FLTE'!$G20</f>
        <v>0</v>
      </c>
      <c r="AI57" s="78">
        <f ca="1">('SUBSCRIBER BASE FLTE'!AI48*'MVLP INPUT FLTE'!$H40)*'MVLP INPUT FLTE'!$G20</f>
        <v>0</v>
      </c>
      <c r="AJ57" s="78">
        <f ca="1">('SUBSCRIBER BASE FLTE'!AJ48*'MVLP INPUT FLTE'!$H40)*'MVLP INPUT FLTE'!$G20</f>
        <v>0</v>
      </c>
      <c r="AK57" s="78">
        <f ca="1">('SUBSCRIBER BASE FLTE'!AK48*'MVLP INPUT FLTE'!$H40)*'MVLP INPUT FLTE'!$G20</f>
        <v>0</v>
      </c>
      <c r="AL57" s="78">
        <f ca="1">('SUBSCRIBER BASE FLTE'!AL48*'MVLP INPUT FLTE'!$H40)*'MVLP INPUT FLTE'!$G20</f>
        <v>0</v>
      </c>
      <c r="AM57" s="78">
        <f ca="1">('SUBSCRIBER BASE FLTE'!AM48*'MVLP INPUT FLTE'!$H40)*'MVLP INPUT FLTE'!$G20</f>
        <v>0</v>
      </c>
      <c r="AN57" s="78">
        <f ca="1">('SUBSCRIBER BASE FLTE'!AN48*'MVLP INPUT FLTE'!$H40)*'MVLP INPUT FLTE'!$G20</f>
        <v>0</v>
      </c>
      <c r="AO57" s="78">
        <f ca="1">('SUBSCRIBER BASE FLTE'!AO48*'MVLP INPUT FLTE'!$H40)*'MVLP INPUT FLTE'!$G20</f>
        <v>0</v>
      </c>
      <c r="AP57" s="78">
        <f ca="1">('SUBSCRIBER BASE FLTE'!AP48*'MVLP INPUT FLTE'!$H40)*'MVLP INPUT FLTE'!$G20</f>
        <v>0</v>
      </c>
      <c r="AQ57" s="78">
        <f ca="1">('SUBSCRIBER BASE FLTE'!AQ48*'MVLP INPUT FLTE'!$H40)*'MVLP INPUT FLTE'!$G20</f>
        <v>0</v>
      </c>
      <c r="AR57" s="78">
        <f ca="1">('SUBSCRIBER BASE FLTE'!AR48*'MVLP INPUT FLTE'!$H40)*'MVLP INPUT FLTE'!$G20</f>
        <v>0</v>
      </c>
      <c r="AS57" s="78">
        <f ca="1">('SUBSCRIBER BASE FLTE'!AS48*'MVLP INPUT FLTE'!$H40)*'MVLP INPUT FLTE'!$G20</f>
        <v>0</v>
      </c>
      <c r="AT57" s="78">
        <f ca="1">('SUBSCRIBER BASE FLTE'!AT48*'MVLP INPUT FLTE'!$H40)*'MVLP INPUT FLTE'!$G20</f>
        <v>0</v>
      </c>
      <c r="AU57" s="78">
        <f ca="1">('SUBSCRIBER BASE FLTE'!AU48*'MVLP INPUT FLTE'!$H40)*'MVLP INPUT FLTE'!$G20</f>
        <v>0</v>
      </c>
      <c r="AV57" s="78">
        <f ca="1">('SUBSCRIBER BASE FLTE'!AV48*'MVLP INPUT FLTE'!$H40)*'MVLP INPUT FLTE'!$G20</f>
        <v>0</v>
      </c>
      <c r="AW57" s="78">
        <f ca="1">('SUBSCRIBER BASE FLTE'!AW48*'MVLP INPUT FLTE'!$H40)*'MVLP INPUT FLTE'!$G20</f>
        <v>0</v>
      </c>
      <c r="AX57" s="78">
        <f ca="1">('SUBSCRIBER BASE FLTE'!AX48*'MVLP INPUT FLTE'!$H40)*'MVLP INPUT FLTE'!$G20</f>
        <v>0</v>
      </c>
      <c r="AY57" s="78">
        <f ca="1">('SUBSCRIBER BASE FLTE'!AY48*'MVLP INPUT FLTE'!$H40)*'MVLP INPUT FLTE'!$G20</f>
        <v>0</v>
      </c>
      <c r="AZ57" s="78">
        <f ca="1">('SUBSCRIBER BASE FLTE'!AZ48*'MVLP INPUT FLTE'!$H40)*'MVLP INPUT FLTE'!$G20</f>
        <v>0</v>
      </c>
      <c r="BA57" s="78">
        <f ca="1">('SUBSCRIBER BASE FLTE'!BA48*'MVLP INPUT FLTE'!$H40)*'MVLP INPUT FLTE'!$G20</f>
        <v>0</v>
      </c>
      <c r="BB57" s="78">
        <f ca="1">('SUBSCRIBER BASE FLTE'!BB48*'MVLP INPUT FLTE'!$H40)*'MVLP INPUT FLTE'!$G20</f>
        <v>0</v>
      </c>
      <c r="BC57" s="78">
        <f ca="1">('SUBSCRIBER BASE FLTE'!BC48*'MVLP INPUT FLTE'!$H40)*'MVLP INPUT FLTE'!$G20</f>
        <v>0</v>
      </c>
      <c r="BD57" s="78">
        <f ca="1">('SUBSCRIBER BASE FLTE'!BD48*'MVLP INPUT FLTE'!$H40)*'MVLP INPUT FLTE'!$G20</f>
        <v>0</v>
      </c>
      <c r="BE57" s="78">
        <f ca="1">('SUBSCRIBER BASE FLTE'!BE48*'MVLP INPUT FLTE'!$H40)*'MVLP INPUT FLTE'!$G20</f>
        <v>0</v>
      </c>
      <c r="BF57" s="78">
        <f ca="1">('SUBSCRIBER BASE FLTE'!BF48*'MVLP INPUT FLTE'!$H40)*'MVLP INPUT FLTE'!$G20</f>
        <v>0</v>
      </c>
      <c r="BG57" s="78">
        <f ca="1">('SUBSCRIBER BASE FLTE'!BG48*'MVLP INPUT FLTE'!$H40)*'MVLP INPUT FLTE'!$G20</f>
        <v>0</v>
      </c>
      <c r="BH57" s="78">
        <f ca="1">('SUBSCRIBER BASE FLTE'!BH48*'MVLP INPUT FLTE'!$H40)*'MVLP INPUT FLTE'!$G20</f>
        <v>0</v>
      </c>
      <c r="BI57" s="78">
        <f ca="1">('SUBSCRIBER BASE FLTE'!BI48*'MVLP INPUT FLTE'!$H40)*'MVLP INPUT FLTE'!$G20</f>
        <v>0</v>
      </c>
      <c r="BJ57" s="78">
        <f ca="1">('SUBSCRIBER BASE FLTE'!BJ48*'MVLP INPUT FLTE'!$H40)*'MVLP INPUT FLTE'!$G20</f>
        <v>0</v>
      </c>
      <c r="BK57" s="78">
        <f ca="1">('SUBSCRIBER BASE FLTE'!BK48*'MVLP INPUT FLTE'!$H40)*'MVLP INPUT FLTE'!$G20</f>
        <v>0</v>
      </c>
      <c r="BL57" s="78">
        <f ca="1">('SUBSCRIBER BASE FLTE'!BL48*'MVLP INPUT FLTE'!$H40)*'MVLP INPUT FLTE'!$G20</f>
        <v>0</v>
      </c>
      <c r="BM57" s="78">
        <f ca="1">('SUBSCRIBER BASE FLTE'!BM48*'MVLP INPUT FLTE'!$H40)*'MVLP INPUT FLTE'!$G20</f>
        <v>0</v>
      </c>
      <c r="BN57" s="78">
        <f ca="1">('SUBSCRIBER BASE FLTE'!BN48*'MVLP INPUT FLTE'!$H40)*'MVLP INPUT FLTE'!$G20</f>
        <v>0</v>
      </c>
      <c r="BO57" s="78">
        <f ca="1">('SUBSCRIBER BASE FLTE'!BO48*'MVLP INPUT FLTE'!$H40)*'MVLP INPUT FLTE'!$G20</f>
        <v>0</v>
      </c>
      <c r="BP57" s="78">
        <f ca="1">('SUBSCRIBER BASE FLTE'!BP48*'MVLP INPUT FLTE'!$H40)*'MVLP INPUT FLTE'!$G20</f>
        <v>0</v>
      </c>
      <c r="BQ57" s="78">
        <f ca="1">('SUBSCRIBER BASE FLTE'!BQ48*'MVLP INPUT FLTE'!$H40)*'MVLP INPUT FLTE'!$G20</f>
        <v>0</v>
      </c>
      <c r="BR57" s="78">
        <f ca="1">('SUBSCRIBER BASE FLTE'!BR48*'MVLP INPUT FLTE'!$H40)*'MVLP INPUT FLTE'!$G20</f>
        <v>0</v>
      </c>
    </row>
    <row r="58" spans="2:70" ht="25" customHeight="1" outlineLevel="1">
      <c r="B58" s="168" t="str">
        <f t="shared" ref="B58:B61" si="22">B52</f>
        <v>FLTE 100GB</v>
      </c>
      <c r="C58" s="78">
        <f>('SUBSCRIBER BASE FLTE'!C49*'MVLP INPUT FLTE'!$H41)*'MVLP INPUT FLTE'!$G21</f>
        <v>0</v>
      </c>
      <c r="D58" s="78">
        <f>('SUBSCRIBER BASE FLTE'!D49*'MVLP INPUT FLTE'!$H41)*'MVLP INPUT FLTE'!$G21</f>
        <v>0</v>
      </c>
      <c r="E58" s="78">
        <f>('SUBSCRIBER BASE FLTE'!E49*'MVLP INPUT FLTE'!$H41)*'MVLP INPUT FLTE'!$G21</f>
        <v>0</v>
      </c>
      <c r="F58" s="78">
        <f>('SUBSCRIBER BASE FLTE'!F49*'MVLP INPUT FLTE'!$H41)*'MVLP INPUT FLTE'!$G21</f>
        <v>0</v>
      </c>
      <c r="G58" s="78">
        <f>('SUBSCRIBER BASE FLTE'!G49*'MVLP INPUT FLTE'!$H41)*'MVLP INPUT FLTE'!$G21</f>
        <v>0</v>
      </c>
      <c r="H58" s="78">
        <f>('SUBSCRIBER BASE FLTE'!H49*'MVLP INPUT FLTE'!$H41)*'MVLP INPUT FLTE'!$G21</f>
        <v>0</v>
      </c>
      <c r="I58" s="78">
        <f>('SUBSCRIBER BASE FLTE'!I49*'MVLP INPUT FLTE'!$H41)*'MVLP INPUT FLTE'!$G21</f>
        <v>0</v>
      </c>
      <c r="J58" s="78">
        <f>('SUBSCRIBER BASE FLTE'!J49*'MVLP INPUT FLTE'!$H41)*'MVLP INPUT FLTE'!$G21</f>
        <v>0</v>
      </c>
      <c r="K58" s="78">
        <f ca="1">('SUBSCRIBER BASE FLTE'!K49*'MVLP INPUT FLTE'!$H41)*'MVLP INPUT FLTE'!$G21</f>
        <v>0</v>
      </c>
      <c r="L58" s="78">
        <f ca="1">('SUBSCRIBER BASE FLTE'!L49*'MVLP INPUT FLTE'!$H41)*'MVLP INPUT FLTE'!$G21</f>
        <v>0</v>
      </c>
      <c r="M58" s="78">
        <f ca="1">('SUBSCRIBER BASE FLTE'!M49*'MVLP INPUT FLTE'!$H41)*'MVLP INPUT FLTE'!$G21</f>
        <v>0</v>
      </c>
      <c r="N58" s="78">
        <f ca="1">('SUBSCRIBER BASE FLTE'!N49*'MVLP INPUT FLTE'!$H41)*'MVLP INPUT FLTE'!$G21</f>
        <v>0</v>
      </c>
      <c r="O58" s="78">
        <f ca="1">('SUBSCRIBER BASE FLTE'!O49*'MVLP INPUT FLTE'!$H41)*'MVLP INPUT FLTE'!$G21</f>
        <v>0</v>
      </c>
      <c r="P58" s="78">
        <f ca="1">('SUBSCRIBER BASE FLTE'!P49*'MVLP INPUT FLTE'!$H41)*'MVLP INPUT FLTE'!$G21</f>
        <v>0</v>
      </c>
      <c r="Q58" s="78">
        <f ca="1">('SUBSCRIBER BASE FLTE'!Q49*'MVLP INPUT FLTE'!$H41)*'MVLP INPUT FLTE'!$G21</f>
        <v>0</v>
      </c>
      <c r="R58" s="78">
        <f ca="1">('SUBSCRIBER BASE FLTE'!R49*'MVLP INPUT FLTE'!$H41)*'MVLP INPUT FLTE'!$G21</f>
        <v>0</v>
      </c>
      <c r="S58" s="78">
        <f ca="1">('SUBSCRIBER BASE FLTE'!S49*'MVLP INPUT FLTE'!$H41)*'MVLP INPUT FLTE'!$G21</f>
        <v>0</v>
      </c>
      <c r="T58" s="78">
        <f ca="1">('SUBSCRIBER BASE FLTE'!T49*'MVLP INPUT FLTE'!$H41)*'MVLP INPUT FLTE'!$G21</f>
        <v>0</v>
      </c>
      <c r="U58" s="78">
        <f ca="1">('SUBSCRIBER BASE FLTE'!U49*'MVLP INPUT FLTE'!$H41)*'MVLP INPUT FLTE'!$G21</f>
        <v>0</v>
      </c>
      <c r="V58" s="78">
        <f ca="1">('SUBSCRIBER BASE FLTE'!V49*'MVLP INPUT FLTE'!$H41)*'MVLP INPUT FLTE'!$G21</f>
        <v>0</v>
      </c>
      <c r="W58" s="78">
        <f ca="1">('SUBSCRIBER BASE FLTE'!W49*'MVLP INPUT FLTE'!$H41)*'MVLP INPUT FLTE'!$G21</f>
        <v>0</v>
      </c>
      <c r="X58" s="78">
        <f ca="1">('SUBSCRIBER BASE FLTE'!X49*'MVLP INPUT FLTE'!$H41)*'MVLP INPUT FLTE'!$G21</f>
        <v>0</v>
      </c>
      <c r="Y58" s="78">
        <f ca="1">('SUBSCRIBER BASE FLTE'!Y49*'MVLP INPUT FLTE'!$H41)*'MVLP INPUT FLTE'!$G21</f>
        <v>0</v>
      </c>
      <c r="Z58" s="78">
        <f ca="1">('SUBSCRIBER BASE FLTE'!Z49*'MVLP INPUT FLTE'!$H41)*'MVLP INPUT FLTE'!$G21</f>
        <v>0</v>
      </c>
      <c r="AA58" s="78">
        <f ca="1">('SUBSCRIBER BASE FLTE'!AA49*'MVLP INPUT FLTE'!$H41)*'MVLP INPUT FLTE'!$G21</f>
        <v>0</v>
      </c>
      <c r="AB58" s="78">
        <f ca="1">('SUBSCRIBER BASE FLTE'!AB49*'MVLP INPUT FLTE'!$H41)*'MVLP INPUT FLTE'!$G21</f>
        <v>0</v>
      </c>
      <c r="AC58" s="78">
        <f ca="1">('SUBSCRIBER BASE FLTE'!AC49*'MVLP INPUT FLTE'!$H41)*'MVLP INPUT FLTE'!$G21</f>
        <v>0</v>
      </c>
      <c r="AD58" s="78">
        <f ca="1">('SUBSCRIBER BASE FLTE'!AD49*'MVLP INPUT FLTE'!$H41)*'MVLP INPUT FLTE'!$G21</f>
        <v>0</v>
      </c>
      <c r="AE58" s="78">
        <f ca="1">('SUBSCRIBER BASE FLTE'!AE49*'MVLP INPUT FLTE'!$H41)*'MVLP INPUT FLTE'!$G21</f>
        <v>0</v>
      </c>
      <c r="AF58" s="78">
        <f ca="1">('SUBSCRIBER BASE FLTE'!AF49*'MVLP INPUT FLTE'!$H41)*'MVLP INPUT FLTE'!$G21</f>
        <v>0</v>
      </c>
      <c r="AG58" s="78">
        <f ca="1">('SUBSCRIBER BASE FLTE'!AG49*'MVLP INPUT FLTE'!$H41)*'MVLP INPUT FLTE'!$G21</f>
        <v>0</v>
      </c>
      <c r="AH58" s="78">
        <f ca="1">('SUBSCRIBER BASE FLTE'!AH49*'MVLP INPUT FLTE'!$H41)*'MVLP INPUT FLTE'!$G21</f>
        <v>0</v>
      </c>
      <c r="AI58" s="78">
        <f ca="1">('SUBSCRIBER BASE FLTE'!AI49*'MVLP INPUT FLTE'!$H41)*'MVLP INPUT FLTE'!$G21</f>
        <v>0</v>
      </c>
      <c r="AJ58" s="78">
        <f ca="1">('SUBSCRIBER BASE FLTE'!AJ49*'MVLP INPUT FLTE'!$H41)*'MVLP INPUT FLTE'!$G21</f>
        <v>0</v>
      </c>
      <c r="AK58" s="78">
        <f ca="1">('SUBSCRIBER BASE FLTE'!AK49*'MVLP INPUT FLTE'!$H41)*'MVLP INPUT FLTE'!$G21</f>
        <v>0</v>
      </c>
      <c r="AL58" s="78">
        <f ca="1">('SUBSCRIBER BASE FLTE'!AL49*'MVLP INPUT FLTE'!$H41)*'MVLP INPUT FLTE'!$G21</f>
        <v>0</v>
      </c>
      <c r="AM58" s="78">
        <f ca="1">('SUBSCRIBER BASE FLTE'!AM49*'MVLP INPUT FLTE'!$H41)*'MVLP INPUT FLTE'!$G21</f>
        <v>0</v>
      </c>
      <c r="AN58" s="78">
        <f ca="1">('SUBSCRIBER BASE FLTE'!AN49*'MVLP INPUT FLTE'!$H41)*'MVLP INPUT FLTE'!$G21</f>
        <v>0</v>
      </c>
      <c r="AO58" s="78">
        <f ca="1">('SUBSCRIBER BASE FLTE'!AO49*'MVLP INPUT FLTE'!$H41)*'MVLP INPUT FLTE'!$G21</f>
        <v>0</v>
      </c>
      <c r="AP58" s="78">
        <f ca="1">('SUBSCRIBER BASE FLTE'!AP49*'MVLP INPUT FLTE'!$H41)*'MVLP INPUT FLTE'!$G21</f>
        <v>0</v>
      </c>
      <c r="AQ58" s="78">
        <f ca="1">('SUBSCRIBER BASE FLTE'!AQ49*'MVLP INPUT FLTE'!$H41)*'MVLP INPUT FLTE'!$G21</f>
        <v>0</v>
      </c>
      <c r="AR58" s="78">
        <f ca="1">('SUBSCRIBER BASE FLTE'!AR49*'MVLP INPUT FLTE'!$H41)*'MVLP INPUT FLTE'!$G21</f>
        <v>0</v>
      </c>
      <c r="AS58" s="78">
        <f ca="1">('SUBSCRIBER BASE FLTE'!AS49*'MVLP INPUT FLTE'!$H41)*'MVLP INPUT FLTE'!$G21</f>
        <v>0</v>
      </c>
      <c r="AT58" s="78">
        <f ca="1">('SUBSCRIBER BASE FLTE'!AT49*'MVLP INPUT FLTE'!$H41)*'MVLP INPUT FLTE'!$G21</f>
        <v>0</v>
      </c>
      <c r="AU58" s="78">
        <f ca="1">('SUBSCRIBER BASE FLTE'!AU49*'MVLP INPUT FLTE'!$H41)*'MVLP INPUT FLTE'!$G21</f>
        <v>0</v>
      </c>
      <c r="AV58" s="78">
        <f ca="1">('SUBSCRIBER BASE FLTE'!AV49*'MVLP INPUT FLTE'!$H41)*'MVLP INPUT FLTE'!$G21</f>
        <v>0</v>
      </c>
      <c r="AW58" s="78">
        <f ca="1">('SUBSCRIBER BASE FLTE'!AW49*'MVLP INPUT FLTE'!$H41)*'MVLP INPUT FLTE'!$G21</f>
        <v>0</v>
      </c>
      <c r="AX58" s="78">
        <f ca="1">('SUBSCRIBER BASE FLTE'!AX49*'MVLP INPUT FLTE'!$H41)*'MVLP INPUT FLTE'!$G21</f>
        <v>0</v>
      </c>
      <c r="AY58" s="78">
        <f ca="1">('SUBSCRIBER BASE FLTE'!AY49*'MVLP INPUT FLTE'!$H41)*'MVLP INPUT FLTE'!$G21</f>
        <v>0</v>
      </c>
      <c r="AZ58" s="78">
        <f ca="1">('SUBSCRIBER BASE FLTE'!AZ49*'MVLP INPUT FLTE'!$H41)*'MVLP INPUT FLTE'!$G21</f>
        <v>0</v>
      </c>
      <c r="BA58" s="78">
        <f ca="1">('SUBSCRIBER BASE FLTE'!BA49*'MVLP INPUT FLTE'!$H41)*'MVLP INPUT FLTE'!$G21</f>
        <v>0</v>
      </c>
      <c r="BB58" s="78">
        <f ca="1">('SUBSCRIBER BASE FLTE'!BB49*'MVLP INPUT FLTE'!$H41)*'MVLP INPUT FLTE'!$G21</f>
        <v>0</v>
      </c>
      <c r="BC58" s="78">
        <f ca="1">('SUBSCRIBER BASE FLTE'!BC49*'MVLP INPUT FLTE'!$H41)*'MVLP INPUT FLTE'!$G21</f>
        <v>0</v>
      </c>
      <c r="BD58" s="78">
        <f ca="1">('SUBSCRIBER BASE FLTE'!BD49*'MVLP INPUT FLTE'!$H41)*'MVLP INPUT FLTE'!$G21</f>
        <v>0</v>
      </c>
      <c r="BE58" s="78">
        <f ca="1">('SUBSCRIBER BASE FLTE'!BE49*'MVLP INPUT FLTE'!$H41)*'MVLP INPUT FLTE'!$G21</f>
        <v>0</v>
      </c>
      <c r="BF58" s="78">
        <f ca="1">('SUBSCRIBER BASE FLTE'!BF49*'MVLP INPUT FLTE'!$H41)*'MVLP INPUT FLTE'!$G21</f>
        <v>0</v>
      </c>
      <c r="BG58" s="78">
        <f ca="1">('SUBSCRIBER BASE FLTE'!BG49*'MVLP INPUT FLTE'!$H41)*'MVLP INPUT FLTE'!$G21</f>
        <v>0</v>
      </c>
      <c r="BH58" s="78">
        <f ca="1">('SUBSCRIBER BASE FLTE'!BH49*'MVLP INPUT FLTE'!$H41)*'MVLP INPUT FLTE'!$G21</f>
        <v>0</v>
      </c>
      <c r="BI58" s="78">
        <f ca="1">('SUBSCRIBER BASE FLTE'!BI49*'MVLP INPUT FLTE'!$H41)*'MVLP INPUT FLTE'!$G21</f>
        <v>0</v>
      </c>
      <c r="BJ58" s="78">
        <f ca="1">('SUBSCRIBER BASE FLTE'!BJ49*'MVLP INPUT FLTE'!$H41)*'MVLP INPUT FLTE'!$G21</f>
        <v>0</v>
      </c>
      <c r="BK58" s="78">
        <f ca="1">('SUBSCRIBER BASE FLTE'!BK49*'MVLP INPUT FLTE'!$H41)*'MVLP INPUT FLTE'!$G21</f>
        <v>0</v>
      </c>
      <c r="BL58" s="78">
        <f ca="1">('SUBSCRIBER BASE FLTE'!BL49*'MVLP INPUT FLTE'!$H41)*'MVLP INPUT FLTE'!$G21</f>
        <v>0</v>
      </c>
      <c r="BM58" s="78">
        <f ca="1">('SUBSCRIBER BASE FLTE'!BM49*'MVLP INPUT FLTE'!$H41)*'MVLP INPUT FLTE'!$G21</f>
        <v>0</v>
      </c>
      <c r="BN58" s="78">
        <f ca="1">('SUBSCRIBER BASE FLTE'!BN49*'MVLP INPUT FLTE'!$H41)*'MVLP INPUT FLTE'!$G21</f>
        <v>0</v>
      </c>
      <c r="BO58" s="78">
        <f ca="1">('SUBSCRIBER BASE FLTE'!BO49*'MVLP INPUT FLTE'!$H41)*'MVLP INPUT FLTE'!$G21</f>
        <v>0</v>
      </c>
      <c r="BP58" s="78">
        <f ca="1">('SUBSCRIBER BASE FLTE'!BP49*'MVLP INPUT FLTE'!$H41)*'MVLP INPUT FLTE'!$G21</f>
        <v>0</v>
      </c>
      <c r="BQ58" s="78">
        <f ca="1">('SUBSCRIBER BASE FLTE'!BQ49*'MVLP INPUT FLTE'!$H41)*'MVLP INPUT FLTE'!$G21</f>
        <v>0</v>
      </c>
      <c r="BR58" s="78">
        <f ca="1">('SUBSCRIBER BASE FLTE'!BR49*'MVLP INPUT FLTE'!$H41)*'MVLP INPUT FLTE'!$G21</f>
        <v>0</v>
      </c>
    </row>
    <row r="59" spans="2:70" ht="25" customHeight="1" outlineLevel="1">
      <c r="B59" s="168" t="str">
        <f t="shared" si="22"/>
        <v>FLTE 200GB</v>
      </c>
      <c r="C59" s="78">
        <f>('SUBSCRIBER BASE FLTE'!C50*'MVLP INPUT FLTE'!$H42)*'MVLP INPUT FLTE'!$G22</f>
        <v>0</v>
      </c>
      <c r="D59" s="78">
        <f>('SUBSCRIBER BASE FLTE'!D50*'MVLP INPUT FLTE'!$H42)*'MVLP INPUT FLTE'!$G22</f>
        <v>0</v>
      </c>
      <c r="E59" s="78">
        <f>('SUBSCRIBER BASE FLTE'!E50*'MVLP INPUT FLTE'!$H42)*'MVLP INPUT FLTE'!$G22</f>
        <v>0</v>
      </c>
      <c r="F59" s="78">
        <f>('SUBSCRIBER BASE FLTE'!F50*'MVLP INPUT FLTE'!$H42)*'MVLP INPUT FLTE'!$G22</f>
        <v>0</v>
      </c>
      <c r="G59" s="78">
        <f>('SUBSCRIBER BASE FLTE'!G50*'MVLP INPUT FLTE'!$H42)*'MVLP INPUT FLTE'!$G22</f>
        <v>0</v>
      </c>
      <c r="H59" s="78">
        <f>('SUBSCRIBER BASE FLTE'!H50*'MVLP INPUT FLTE'!$H42)*'MVLP INPUT FLTE'!$G22</f>
        <v>0</v>
      </c>
      <c r="I59" s="78">
        <f>('SUBSCRIBER BASE FLTE'!I50*'MVLP INPUT FLTE'!$H42)*'MVLP INPUT FLTE'!$G22</f>
        <v>0</v>
      </c>
      <c r="J59" s="78">
        <f>('SUBSCRIBER BASE FLTE'!J50*'MVLP INPUT FLTE'!$H42)*'MVLP INPUT FLTE'!$G22</f>
        <v>0</v>
      </c>
      <c r="K59" s="78">
        <f ca="1">('SUBSCRIBER BASE FLTE'!K50*'MVLP INPUT FLTE'!$H42)*'MVLP INPUT FLTE'!$G22</f>
        <v>0</v>
      </c>
      <c r="L59" s="78">
        <f ca="1">('SUBSCRIBER BASE FLTE'!L50*'MVLP INPUT FLTE'!$H42)*'MVLP INPUT FLTE'!$G22</f>
        <v>0</v>
      </c>
      <c r="M59" s="78">
        <f ca="1">('SUBSCRIBER BASE FLTE'!M50*'MVLP INPUT FLTE'!$H42)*'MVLP INPUT FLTE'!$G22</f>
        <v>0</v>
      </c>
      <c r="N59" s="78">
        <f ca="1">('SUBSCRIBER BASE FLTE'!N50*'MVLP INPUT FLTE'!$H42)*'MVLP INPUT FLTE'!$G22</f>
        <v>0</v>
      </c>
      <c r="O59" s="78">
        <f ca="1">('SUBSCRIBER BASE FLTE'!O50*'MVLP INPUT FLTE'!$H42)*'MVLP INPUT FLTE'!$G22</f>
        <v>0</v>
      </c>
      <c r="P59" s="78">
        <f ca="1">('SUBSCRIBER BASE FLTE'!P50*'MVLP INPUT FLTE'!$H42)*'MVLP INPUT FLTE'!$G22</f>
        <v>0</v>
      </c>
      <c r="Q59" s="78">
        <f ca="1">('SUBSCRIBER BASE FLTE'!Q50*'MVLP INPUT FLTE'!$H42)*'MVLP INPUT FLTE'!$G22</f>
        <v>0</v>
      </c>
      <c r="R59" s="78">
        <f ca="1">('SUBSCRIBER BASE FLTE'!R50*'MVLP INPUT FLTE'!$H42)*'MVLP INPUT FLTE'!$G22</f>
        <v>0</v>
      </c>
      <c r="S59" s="78">
        <f ca="1">('SUBSCRIBER BASE FLTE'!S50*'MVLP INPUT FLTE'!$H42)*'MVLP INPUT FLTE'!$G22</f>
        <v>0</v>
      </c>
      <c r="T59" s="78">
        <f ca="1">('SUBSCRIBER BASE FLTE'!T50*'MVLP INPUT FLTE'!$H42)*'MVLP INPUT FLTE'!$G22</f>
        <v>0</v>
      </c>
      <c r="U59" s="78">
        <f ca="1">('SUBSCRIBER BASE FLTE'!U50*'MVLP INPUT FLTE'!$H42)*'MVLP INPUT FLTE'!$G22</f>
        <v>0</v>
      </c>
      <c r="V59" s="78">
        <f ca="1">('SUBSCRIBER BASE FLTE'!V50*'MVLP INPUT FLTE'!$H42)*'MVLP INPUT FLTE'!$G22</f>
        <v>0</v>
      </c>
      <c r="W59" s="78">
        <f ca="1">('SUBSCRIBER BASE FLTE'!W50*'MVLP INPUT FLTE'!$H42)*'MVLP INPUT FLTE'!$G22</f>
        <v>0</v>
      </c>
      <c r="X59" s="78">
        <f ca="1">('SUBSCRIBER BASE FLTE'!X50*'MVLP INPUT FLTE'!$H42)*'MVLP INPUT FLTE'!$G22</f>
        <v>0</v>
      </c>
      <c r="Y59" s="78">
        <f ca="1">('SUBSCRIBER BASE FLTE'!Y50*'MVLP INPUT FLTE'!$H42)*'MVLP INPUT FLTE'!$G22</f>
        <v>0</v>
      </c>
      <c r="Z59" s="78">
        <f ca="1">('SUBSCRIBER BASE FLTE'!Z50*'MVLP INPUT FLTE'!$H42)*'MVLP INPUT FLTE'!$G22</f>
        <v>0</v>
      </c>
      <c r="AA59" s="78">
        <f ca="1">('SUBSCRIBER BASE FLTE'!AA50*'MVLP INPUT FLTE'!$H42)*'MVLP INPUT FLTE'!$G22</f>
        <v>0</v>
      </c>
      <c r="AB59" s="78">
        <f ca="1">('SUBSCRIBER BASE FLTE'!AB50*'MVLP INPUT FLTE'!$H42)*'MVLP INPUT FLTE'!$G22</f>
        <v>0</v>
      </c>
      <c r="AC59" s="78">
        <f ca="1">('SUBSCRIBER BASE FLTE'!AC50*'MVLP INPUT FLTE'!$H42)*'MVLP INPUT FLTE'!$G22</f>
        <v>0</v>
      </c>
      <c r="AD59" s="78">
        <f ca="1">('SUBSCRIBER BASE FLTE'!AD50*'MVLP INPUT FLTE'!$H42)*'MVLP INPUT FLTE'!$G22</f>
        <v>0</v>
      </c>
      <c r="AE59" s="78">
        <f ca="1">('SUBSCRIBER BASE FLTE'!AE50*'MVLP INPUT FLTE'!$H42)*'MVLP INPUT FLTE'!$G22</f>
        <v>0</v>
      </c>
      <c r="AF59" s="78">
        <f ca="1">('SUBSCRIBER BASE FLTE'!AF50*'MVLP INPUT FLTE'!$H42)*'MVLP INPUT FLTE'!$G22</f>
        <v>0</v>
      </c>
      <c r="AG59" s="78">
        <f ca="1">('SUBSCRIBER BASE FLTE'!AG50*'MVLP INPUT FLTE'!$H42)*'MVLP INPUT FLTE'!$G22</f>
        <v>0</v>
      </c>
      <c r="AH59" s="78">
        <f ca="1">('SUBSCRIBER BASE FLTE'!AH50*'MVLP INPUT FLTE'!$H42)*'MVLP INPUT FLTE'!$G22</f>
        <v>0</v>
      </c>
      <c r="AI59" s="78">
        <f ca="1">('SUBSCRIBER BASE FLTE'!AI50*'MVLP INPUT FLTE'!$H42)*'MVLP INPUT FLTE'!$G22</f>
        <v>0</v>
      </c>
      <c r="AJ59" s="78">
        <f ca="1">('SUBSCRIBER BASE FLTE'!AJ50*'MVLP INPUT FLTE'!$H42)*'MVLP INPUT FLTE'!$G22</f>
        <v>0</v>
      </c>
      <c r="AK59" s="78">
        <f ca="1">('SUBSCRIBER BASE FLTE'!AK50*'MVLP INPUT FLTE'!$H42)*'MVLP INPUT FLTE'!$G22</f>
        <v>0</v>
      </c>
      <c r="AL59" s="78">
        <f ca="1">('SUBSCRIBER BASE FLTE'!AL50*'MVLP INPUT FLTE'!$H42)*'MVLP INPUT FLTE'!$G22</f>
        <v>0</v>
      </c>
      <c r="AM59" s="78">
        <f ca="1">('SUBSCRIBER BASE FLTE'!AM50*'MVLP INPUT FLTE'!$H42)*'MVLP INPUT FLTE'!$G22</f>
        <v>0</v>
      </c>
      <c r="AN59" s="78">
        <f ca="1">('SUBSCRIBER BASE FLTE'!AN50*'MVLP INPUT FLTE'!$H42)*'MVLP INPUT FLTE'!$G22</f>
        <v>0</v>
      </c>
      <c r="AO59" s="78">
        <f ca="1">('SUBSCRIBER BASE FLTE'!AO50*'MVLP INPUT FLTE'!$H42)*'MVLP INPUT FLTE'!$G22</f>
        <v>0</v>
      </c>
      <c r="AP59" s="78">
        <f ca="1">('SUBSCRIBER BASE FLTE'!AP50*'MVLP INPUT FLTE'!$H42)*'MVLP INPUT FLTE'!$G22</f>
        <v>0</v>
      </c>
      <c r="AQ59" s="78">
        <f ca="1">('SUBSCRIBER BASE FLTE'!AQ50*'MVLP INPUT FLTE'!$H42)*'MVLP INPUT FLTE'!$G22</f>
        <v>0</v>
      </c>
      <c r="AR59" s="78">
        <f ca="1">('SUBSCRIBER BASE FLTE'!AR50*'MVLP INPUT FLTE'!$H42)*'MVLP INPUT FLTE'!$G22</f>
        <v>0</v>
      </c>
      <c r="AS59" s="78">
        <f ca="1">('SUBSCRIBER BASE FLTE'!AS50*'MVLP INPUT FLTE'!$H42)*'MVLP INPUT FLTE'!$G22</f>
        <v>0</v>
      </c>
      <c r="AT59" s="78">
        <f ca="1">('SUBSCRIBER BASE FLTE'!AT50*'MVLP INPUT FLTE'!$H42)*'MVLP INPUT FLTE'!$G22</f>
        <v>0</v>
      </c>
      <c r="AU59" s="78">
        <f ca="1">('SUBSCRIBER BASE FLTE'!AU50*'MVLP INPUT FLTE'!$H42)*'MVLP INPUT FLTE'!$G22</f>
        <v>0</v>
      </c>
      <c r="AV59" s="78">
        <f ca="1">('SUBSCRIBER BASE FLTE'!AV50*'MVLP INPUT FLTE'!$H42)*'MVLP INPUT FLTE'!$G22</f>
        <v>0</v>
      </c>
      <c r="AW59" s="78">
        <f ca="1">('SUBSCRIBER BASE FLTE'!AW50*'MVLP INPUT FLTE'!$H42)*'MVLP INPUT FLTE'!$G22</f>
        <v>0</v>
      </c>
      <c r="AX59" s="78">
        <f ca="1">('SUBSCRIBER BASE FLTE'!AX50*'MVLP INPUT FLTE'!$H42)*'MVLP INPUT FLTE'!$G22</f>
        <v>0</v>
      </c>
      <c r="AY59" s="78">
        <f ca="1">('SUBSCRIBER BASE FLTE'!AY50*'MVLP INPUT FLTE'!$H42)*'MVLP INPUT FLTE'!$G22</f>
        <v>0</v>
      </c>
      <c r="AZ59" s="78">
        <f ca="1">('SUBSCRIBER BASE FLTE'!AZ50*'MVLP INPUT FLTE'!$H42)*'MVLP INPUT FLTE'!$G22</f>
        <v>0</v>
      </c>
      <c r="BA59" s="78">
        <f ca="1">('SUBSCRIBER BASE FLTE'!BA50*'MVLP INPUT FLTE'!$H42)*'MVLP INPUT FLTE'!$G22</f>
        <v>0</v>
      </c>
      <c r="BB59" s="78">
        <f ca="1">('SUBSCRIBER BASE FLTE'!BB50*'MVLP INPUT FLTE'!$H42)*'MVLP INPUT FLTE'!$G22</f>
        <v>0</v>
      </c>
      <c r="BC59" s="78">
        <f ca="1">('SUBSCRIBER BASE FLTE'!BC50*'MVLP INPUT FLTE'!$H42)*'MVLP INPUT FLTE'!$G22</f>
        <v>0</v>
      </c>
      <c r="BD59" s="78">
        <f ca="1">('SUBSCRIBER BASE FLTE'!BD50*'MVLP INPUT FLTE'!$H42)*'MVLP INPUT FLTE'!$G22</f>
        <v>0</v>
      </c>
      <c r="BE59" s="78">
        <f ca="1">('SUBSCRIBER BASE FLTE'!BE50*'MVLP INPUT FLTE'!$H42)*'MVLP INPUT FLTE'!$G22</f>
        <v>0</v>
      </c>
      <c r="BF59" s="78">
        <f ca="1">('SUBSCRIBER BASE FLTE'!BF50*'MVLP INPUT FLTE'!$H42)*'MVLP INPUT FLTE'!$G22</f>
        <v>0</v>
      </c>
      <c r="BG59" s="78">
        <f ca="1">('SUBSCRIBER BASE FLTE'!BG50*'MVLP INPUT FLTE'!$H42)*'MVLP INPUT FLTE'!$G22</f>
        <v>0</v>
      </c>
      <c r="BH59" s="78">
        <f ca="1">('SUBSCRIBER BASE FLTE'!BH50*'MVLP INPUT FLTE'!$H42)*'MVLP INPUT FLTE'!$G22</f>
        <v>0</v>
      </c>
      <c r="BI59" s="78">
        <f ca="1">('SUBSCRIBER BASE FLTE'!BI50*'MVLP INPUT FLTE'!$H42)*'MVLP INPUT FLTE'!$G22</f>
        <v>0</v>
      </c>
      <c r="BJ59" s="78">
        <f ca="1">('SUBSCRIBER BASE FLTE'!BJ50*'MVLP INPUT FLTE'!$H42)*'MVLP INPUT FLTE'!$G22</f>
        <v>0</v>
      </c>
      <c r="BK59" s="78">
        <f ca="1">('SUBSCRIBER BASE FLTE'!BK50*'MVLP INPUT FLTE'!$H42)*'MVLP INPUT FLTE'!$G22</f>
        <v>0</v>
      </c>
      <c r="BL59" s="78">
        <f ca="1">('SUBSCRIBER BASE FLTE'!BL50*'MVLP INPUT FLTE'!$H42)*'MVLP INPUT FLTE'!$G22</f>
        <v>0</v>
      </c>
      <c r="BM59" s="78">
        <f ca="1">('SUBSCRIBER BASE FLTE'!BM50*'MVLP INPUT FLTE'!$H42)*'MVLP INPUT FLTE'!$G22</f>
        <v>0</v>
      </c>
      <c r="BN59" s="78">
        <f ca="1">('SUBSCRIBER BASE FLTE'!BN50*'MVLP INPUT FLTE'!$H42)*'MVLP INPUT FLTE'!$G22</f>
        <v>0</v>
      </c>
      <c r="BO59" s="78">
        <f ca="1">('SUBSCRIBER BASE FLTE'!BO50*'MVLP INPUT FLTE'!$H42)*'MVLP INPUT FLTE'!$G22</f>
        <v>0</v>
      </c>
      <c r="BP59" s="78">
        <f ca="1">('SUBSCRIBER BASE FLTE'!BP50*'MVLP INPUT FLTE'!$H42)*'MVLP INPUT FLTE'!$G22</f>
        <v>0</v>
      </c>
      <c r="BQ59" s="78">
        <f ca="1">('SUBSCRIBER BASE FLTE'!BQ50*'MVLP INPUT FLTE'!$H42)*'MVLP INPUT FLTE'!$G22</f>
        <v>0</v>
      </c>
      <c r="BR59" s="78">
        <f ca="1">('SUBSCRIBER BASE FLTE'!BR50*'MVLP INPUT FLTE'!$H42)*'MVLP INPUT FLTE'!$G22</f>
        <v>0</v>
      </c>
    </row>
    <row r="60" spans="2:70" ht="25" customHeight="1" outlineLevel="1">
      <c r="B60" s="168" t="str">
        <f t="shared" si="22"/>
        <v>FLTE 400GB</v>
      </c>
      <c r="C60" s="78">
        <f>('SUBSCRIBER BASE FLTE'!C51*'MVLP INPUT FLTE'!$H43)*'MVLP INPUT FLTE'!$G23</f>
        <v>0</v>
      </c>
      <c r="D60" s="78">
        <f>('SUBSCRIBER BASE FLTE'!D51*'MVLP INPUT FLTE'!$H43)*'MVLP INPUT FLTE'!$G23</f>
        <v>0</v>
      </c>
      <c r="E60" s="78">
        <f>('SUBSCRIBER BASE FLTE'!E51*'MVLP INPUT FLTE'!$H43)*'MVLP INPUT FLTE'!$G23</f>
        <v>0</v>
      </c>
      <c r="F60" s="78">
        <f>('SUBSCRIBER BASE FLTE'!F51*'MVLP INPUT FLTE'!$H43)*'MVLP INPUT FLTE'!$G23</f>
        <v>0</v>
      </c>
      <c r="G60" s="78">
        <f>('SUBSCRIBER BASE FLTE'!G51*'MVLP INPUT FLTE'!$H43)*'MVLP INPUT FLTE'!$G23</f>
        <v>0</v>
      </c>
      <c r="H60" s="78">
        <f>('SUBSCRIBER BASE FLTE'!H51*'MVLP INPUT FLTE'!$H43)*'MVLP INPUT FLTE'!$G23</f>
        <v>0</v>
      </c>
      <c r="I60" s="78">
        <f>('SUBSCRIBER BASE FLTE'!I51*'MVLP INPUT FLTE'!$H43)*'MVLP INPUT FLTE'!$G23</f>
        <v>0</v>
      </c>
      <c r="J60" s="78">
        <f>('SUBSCRIBER BASE FLTE'!J51*'MVLP INPUT FLTE'!$H43)*'MVLP INPUT FLTE'!$G23</f>
        <v>0</v>
      </c>
      <c r="K60" s="78">
        <f ca="1">('SUBSCRIBER BASE FLTE'!K51*'MVLP INPUT FLTE'!$H43)*'MVLP INPUT FLTE'!$G23</f>
        <v>0</v>
      </c>
      <c r="L60" s="78">
        <f ca="1">('SUBSCRIBER BASE FLTE'!L51*'MVLP INPUT FLTE'!$H43)*'MVLP INPUT FLTE'!$G23</f>
        <v>0</v>
      </c>
      <c r="M60" s="78">
        <f ca="1">('SUBSCRIBER BASE FLTE'!M51*'MVLP INPUT FLTE'!$H43)*'MVLP INPUT FLTE'!$G23</f>
        <v>0</v>
      </c>
      <c r="N60" s="78">
        <f ca="1">('SUBSCRIBER BASE FLTE'!N51*'MVLP INPUT FLTE'!$H43)*'MVLP INPUT FLTE'!$G23</f>
        <v>0</v>
      </c>
      <c r="O60" s="78">
        <f ca="1">('SUBSCRIBER BASE FLTE'!O51*'MVLP INPUT FLTE'!$H43)*'MVLP INPUT FLTE'!$G23</f>
        <v>0</v>
      </c>
      <c r="P60" s="78">
        <f ca="1">('SUBSCRIBER BASE FLTE'!P51*'MVLP INPUT FLTE'!$H43)*'MVLP INPUT FLTE'!$G23</f>
        <v>0</v>
      </c>
      <c r="Q60" s="78">
        <f ca="1">('SUBSCRIBER BASE FLTE'!Q51*'MVLP INPUT FLTE'!$H43)*'MVLP INPUT FLTE'!$G23</f>
        <v>0</v>
      </c>
      <c r="R60" s="78">
        <f ca="1">('SUBSCRIBER BASE FLTE'!R51*'MVLP INPUT FLTE'!$H43)*'MVLP INPUT FLTE'!$G23</f>
        <v>0</v>
      </c>
      <c r="S60" s="78">
        <f ca="1">('SUBSCRIBER BASE FLTE'!S51*'MVLP INPUT FLTE'!$H43)*'MVLP INPUT FLTE'!$G23</f>
        <v>0</v>
      </c>
      <c r="T60" s="78">
        <f ca="1">('SUBSCRIBER BASE FLTE'!T51*'MVLP INPUT FLTE'!$H43)*'MVLP INPUT FLTE'!$G23</f>
        <v>0</v>
      </c>
      <c r="U60" s="78">
        <f ca="1">('SUBSCRIBER BASE FLTE'!U51*'MVLP INPUT FLTE'!$H43)*'MVLP INPUT FLTE'!$G23</f>
        <v>0</v>
      </c>
      <c r="V60" s="78">
        <f ca="1">('SUBSCRIBER BASE FLTE'!V51*'MVLP INPUT FLTE'!$H43)*'MVLP INPUT FLTE'!$G23</f>
        <v>0</v>
      </c>
      <c r="W60" s="78">
        <f ca="1">('SUBSCRIBER BASE FLTE'!W51*'MVLP INPUT FLTE'!$H43)*'MVLP INPUT FLTE'!$G23</f>
        <v>0</v>
      </c>
      <c r="X60" s="78">
        <f ca="1">('SUBSCRIBER BASE FLTE'!X51*'MVLP INPUT FLTE'!$H43)*'MVLP INPUT FLTE'!$G23</f>
        <v>0</v>
      </c>
      <c r="Y60" s="78">
        <f ca="1">('SUBSCRIBER BASE FLTE'!Y51*'MVLP INPUT FLTE'!$H43)*'MVLP INPUT FLTE'!$G23</f>
        <v>0</v>
      </c>
      <c r="Z60" s="78">
        <f ca="1">('SUBSCRIBER BASE FLTE'!Z51*'MVLP INPUT FLTE'!$H43)*'MVLP INPUT FLTE'!$G23</f>
        <v>0</v>
      </c>
      <c r="AA60" s="78">
        <f ca="1">('SUBSCRIBER BASE FLTE'!AA51*'MVLP INPUT FLTE'!$H43)*'MVLP INPUT FLTE'!$G23</f>
        <v>0</v>
      </c>
      <c r="AB60" s="78">
        <f ca="1">('SUBSCRIBER BASE FLTE'!AB51*'MVLP INPUT FLTE'!$H43)*'MVLP INPUT FLTE'!$G23</f>
        <v>0</v>
      </c>
      <c r="AC60" s="78">
        <f ca="1">('SUBSCRIBER BASE FLTE'!AC51*'MVLP INPUT FLTE'!$H43)*'MVLP INPUT FLTE'!$G23</f>
        <v>0</v>
      </c>
      <c r="AD60" s="78">
        <f ca="1">('SUBSCRIBER BASE FLTE'!AD51*'MVLP INPUT FLTE'!$H43)*'MVLP INPUT FLTE'!$G23</f>
        <v>0</v>
      </c>
      <c r="AE60" s="78">
        <f ca="1">('SUBSCRIBER BASE FLTE'!AE51*'MVLP INPUT FLTE'!$H43)*'MVLP INPUT FLTE'!$G23</f>
        <v>0</v>
      </c>
      <c r="AF60" s="78">
        <f ca="1">('SUBSCRIBER BASE FLTE'!AF51*'MVLP INPUT FLTE'!$H43)*'MVLP INPUT FLTE'!$G23</f>
        <v>0</v>
      </c>
      <c r="AG60" s="78">
        <f ca="1">('SUBSCRIBER BASE FLTE'!AG51*'MVLP INPUT FLTE'!$H43)*'MVLP INPUT FLTE'!$G23</f>
        <v>0</v>
      </c>
      <c r="AH60" s="78">
        <f ca="1">('SUBSCRIBER BASE FLTE'!AH51*'MVLP INPUT FLTE'!$H43)*'MVLP INPUT FLTE'!$G23</f>
        <v>0</v>
      </c>
      <c r="AI60" s="78">
        <f ca="1">('SUBSCRIBER BASE FLTE'!AI51*'MVLP INPUT FLTE'!$H43)*'MVLP INPUT FLTE'!$G23</f>
        <v>0</v>
      </c>
      <c r="AJ60" s="78">
        <f ca="1">('SUBSCRIBER BASE FLTE'!AJ51*'MVLP INPUT FLTE'!$H43)*'MVLP INPUT FLTE'!$G23</f>
        <v>0</v>
      </c>
      <c r="AK60" s="78">
        <f ca="1">('SUBSCRIBER BASE FLTE'!AK51*'MVLP INPUT FLTE'!$H43)*'MVLP INPUT FLTE'!$G23</f>
        <v>0</v>
      </c>
      <c r="AL60" s="78">
        <f ca="1">('SUBSCRIBER BASE FLTE'!AL51*'MVLP INPUT FLTE'!$H43)*'MVLP INPUT FLTE'!$G23</f>
        <v>0</v>
      </c>
      <c r="AM60" s="78">
        <f ca="1">('SUBSCRIBER BASE FLTE'!AM51*'MVLP INPUT FLTE'!$H43)*'MVLP INPUT FLTE'!$G23</f>
        <v>0</v>
      </c>
      <c r="AN60" s="78">
        <f ca="1">('SUBSCRIBER BASE FLTE'!AN51*'MVLP INPUT FLTE'!$H43)*'MVLP INPUT FLTE'!$G23</f>
        <v>0</v>
      </c>
      <c r="AO60" s="78">
        <f ca="1">('SUBSCRIBER BASE FLTE'!AO51*'MVLP INPUT FLTE'!$H43)*'MVLP INPUT FLTE'!$G23</f>
        <v>0</v>
      </c>
      <c r="AP60" s="78">
        <f ca="1">('SUBSCRIBER BASE FLTE'!AP51*'MVLP INPUT FLTE'!$H43)*'MVLP INPUT FLTE'!$G23</f>
        <v>0</v>
      </c>
      <c r="AQ60" s="78">
        <f ca="1">('SUBSCRIBER BASE FLTE'!AQ51*'MVLP INPUT FLTE'!$H43)*'MVLP INPUT FLTE'!$G23</f>
        <v>0</v>
      </c>
      <c r="AR60" s="78">
        <f ca="1">('SUBSCRIBER BASE FLTE'!AR51*'MVLP INPUT FLTE'!$H43)*'MVLP INPUT FLTE'!$G23</f>
        <v>0</v>
      </c>
      <c r="AS60" s="78">
        <f ca="1">('SUBSCRIBER BASE FLTE'!AS51*'MVLP INPUT FLTE'!$H43)*'MVLP INPUT FLTE'!$G23</f>
        <v>0</v>
      </c>
      <c r="AT60" s="78">
        <f ca="1">('SUBSCRIBER BASE FLTE'!AT51*'MVLP INPUT FLTE'!$H43)*'MVLP INPUT FLTE'!$G23</f>
        <v>0</v>
      </c>
      <c r="AU60" s="78">
        <f ca="1">('SUBSCRIBER BASE FLTE'!AU51*'MVLP INPUT FLTE'!$H43)*'MVLP INPUT FLTE'!$G23</f>
        <v>0</v>
      </c>
      <c r="AV60" s="78">
        <f ca="1">('SUBSCRIBER BASE FLTE'!AV51*'MVLP INPUT FLTE'!$H43)*'MVLP INPUT FLTE'!$G23</f>
        <v>0</v>
      </c>
      <c r="AW60" s="78">
        <f ca="1">('SUBSCRIBER BASE FLTE'!AW51*'MVLP INPUT FLTE'!$H43)*'MVLP INPUT FLTE'!$G23</f>
        <v>0</v>
      </c>
      <c r="AX60" s="78">
        <f ca="1">('SUBSCRIBER BASE FLTE'!AX51*'MVLP INPUT FLTE'!$H43)*'MVLP INPUT FLTE'!$G23</f>
        <v>0</v>
      </c>
      <c r="AY60" s="78">
        <f ca="1">('SUBSCRIBER BASE FLTE'!AY51*'MVLP INPUT FLTE'!$H43)*'MVLP INPUT FLTE'!$G23</f>
        <v>0</v>
      </c>
      <c r="AZ60" s="78">
        <f ca="1">('SUBSCRIBER BASE FLTE'!AZ51*'MVLP INPUT FLTE'!$H43)*'MVLP INPUT FLTE'!$G23</f>
        <v>0</v>
      </c>
      <c r="BA60" s="78">
        <f ca="1">('SUBSCRIBER BASE FLTE'!BA51*'MVLP INPUT FLTE'!$H43)*'MVLP INPUT FLTE'!$G23</f>
        <v>0</v>
      </c>
      <c r="BB60" s="78">
        <f ca="1">('SUBSCRIBER BASE FLTE'!BB51*'MVLP INPUT FLTE'!$H43)*'MVLP INPUT FLTE'!$G23</f>
        <v>0</v>
      </c>
      <c r="BC60" s="78">
        <f ca="1">('SUBSCRIBER BASE FLTE'!BC51*'MVLP INPUT FLTE'!$H43)*'MVLP INPUT FLTE'!$G23</f>
        <v>0</v>
      </c>
      <c r="BD60" s="78">
        <f ca="1">('SUBSCRIBER BASE FLTE'!BD51*'MVLP INPUT FLTE'!$H43)*'MVLP INPUT FLTE'!$G23</f>
        <v>0</v>
      </c>
      <c r="BE60" s="78">
        <f ca="1">('SUBSCRIBER BASE FLTE'!BE51*'MVLP INPUT FLTE'!$H43)*'MVLP INPUT FLTE'!$G23</f>
        <v>0</v>
      </c>
      <c r="BF60" s="78">
        <f ca="1">('SUBSCRIBER BASE FLTE'!BF51*'MVLP INPUT FLTE'!$H43)*'MVLP INPUT FLTE'!$G23</f>
        <v>0</v>
      </c>
      <c r="BG60" s="78">
        <f ca="1">('SUBSCRIBER BASE FLTE'!BG51*'MVLP INPUT FLTE'!$H43)*'MVLP INPUT FLTE'!$G23</f>
        <v>0</v>
      </c>
      <c r="BH60" s="78">
        <f ca="1">('SUBSCRIBER BASE FLTE'!BH51*'MVLP INPUT FLTE'!$H43)*'MVLP INPUT FLTE'!$G23</f>
        <v>0</v>
      </c>
      <c r="BI60" s="78">
        <f ca="1">('SUBSCRIBER BASE FLTE'!BI51*'MVLP INPUT FLTE'!$H43)*'MVLP INPUT FLTE'!$G23</f>
        <v>0</v>
      </c>
      <c r="BJ60" s="78">
        <f ca="1">('SUBSCRIBER BASE FLTE'!BJ51*'MVLP INPUT FLTE'!$H43)*'MVLP INPUT FLTE'!$G23</f>
        <v>0</v>
      </c>
      <c r="BK60" s="78">
        <f ca="1">('SUBSCRIBER BASE FLTE'!BK51*'MVLP INPUT FLTE'!$H43)*'MVLP INPUT FLTE'!$G23</f>
        <v>0</v>
      </c>
      <c r="BL60" s="78">
        <f ca="1">('SUBSCRIBER BASE FLTE'!BL51*'MVLP INPUT FLTE'!$H43)*'MVLP INPUT FLTE'!$G23</f>
        <v>0</v>
      </c>
      <c r="BM60" s="78">
        <f ca="1">('SUBSCRIBER BASE FLTE'!BM51*'MVLP INPUT FLTE'!$H43)*'MVLP INPUT FLTE'!$G23</f>
        <v>0</v>
      </c>
      <c r="BN60" s="78">
        <f ca="1">('SUBSCRIBER BASE FLTE'!BN51*'MVLP INPUT FLTE'!$H43)*'MVLP INPUT FLTE'!$G23</f>
        <v>0</v>
      </c>
      <c r="BO60" s="78">
        <f ca="1">('SUBSCRIBER BASE FLTE'!BO51*'MVLP INPUT FLTE'!$H43)*'MVLP INPUT FLTE'!$G23</f>
        <v>0</v>
      </c>
      <c r="BP60" s="78">
        <f ca="1">('SUBSCRIBER BASE FLTE'!BP51*'MVLP INPUT FLTE'!$H43)*'MVLP INPUT FLTE'!$G23</f>
        <v>0</v>
      </c>
      <c r="BQ60" s="78">
        <f ca="1">('SUBSCRIBER BASE FLTE'!BQ51*'MVLP INPUT FLTE'!$H43)*'MVLP INPUT FLTE'!$G23</f>
        <v>0</v>
      </c>
      <c r="BR60" s="78">
        <f ca="1">('SUBSCRIBER BASE FLTE'!BR51*'MVLP INPUT FLTE'!$H43)*'MVLP INPUT FLTE'!$G23</f>
        <v>0</v>
      </c>
    </row>
    <row r="61" spans="2:70" ht="25" customHeight="1" outlineLevel="1">
      <c r="B61" s="168" t="str">
        <f t="shared" si="22"/>
        <v>Package 5</v>
      </c>
      <c r="C61" s="78">
        <f>('SUBSCRIBER BASE FLTE'!C52*'MVLP INPUT FLTE'!$H44)*'MVLP INPUT FLTE'!$G24</f>
        <v>0</v>
      </c>
      <c r="D61" s="78">
        <f>('SUBSCRIBER BASE FLTE'!D52*'MVLP INPUT FLTE'!$H44)*'MVLP INPUT FLTE'!$G24</f>
        <v>0</v>
      </c>
      <c r="E61" s="78">
        <f>('SUBSCRIBER BASE FLTE'!E52*'MVLP INPUT FLTE'!$H44)*'MVLP INPUT FLTE'!$G24</f>
        <v>0</v>
      </c>
      <c r="F61" s="78">
        <f>('SUBSCRIBER BASE FLTE'!F52*'MVLP INPUT FLTE'!$H44)*'MVLP INPUT FLTE'!$G24</f>
        <v>0</v>
      </c>
      <c r="G61" s="78">
        <f>('SUBSCRIBER BASE FLTE'!G52*'MVLP INPUT FLTE'!$H44)*'MVLP INPUT FLTE'!$G24</f>
        <v>0</v>
      </c>
      <c r="H61" s="78">
        <f>('SUBSCRIBER BASE FLTE'!H52*'MVLP INPUT FLTE'!$H44)*'MVLP INPUT FLTE'!$G24</f>
        <v>0</v>
      </c>
      <c r="I61" s="78">
        <f>('SUBSCRIBER BASE FLTE'!I52*'MVLP INPUT FLTE'!$H44)*'MVLP INPUT FLTE'!$G24</f>
        <v>0</v>
      </c>
      <c r="J61" s="78">
        <f>('SUBSCRIBER BASE FLTE'!J52*'MVLP INPUT FLTE'!$H44)*'MVLP INPUT FLTE'!$G24</f>
        <v>0</v>
      </c>
      <c r="K61" s="78">
        <f ca="1">('SUBSCRIBER BASE FLTE'!K52*'MVLP INPUT FLTE'!$H44)*'MVLP INPUT FLTE'!$G24</f>
        <v>0</v>
      </c>
      <c r="L61" s="78">
        <f ca="1">('SUBSCRIBER BASE FLTE'!L52*'MVLP INPUT FLTE'!$H44)*'MVLP INPUT FLTE'!$G24</f>
        <v>0</v>
      </c>
      <c r="M61" s="78">
        <f ca="1">('SUBSCRIBER BASE FLTE'!M52*'MVLP INPUT FLTE'!$H44)*'MVLP INPUT FLTE'!$G24</f>
        <v>0</v>
      </c>
      <c r="N61" s="78">
        <f ca="1">('SUBSCRIBER BASE FLTE'!N52*'MVLP INPUT FLTE'!$H44)*'MVLP INPUT FLTE'!$G24</f>
        <v>0</v>
      </c>
      <c r="O61" s="78">
        <f ca="1">('SUBSCRIBER BASE FLTE'!O52*'MVLP INPUT FLTE'!$H44)*'MVLP INPUT FLTE'!$G24</f>
        <v>0</v>
      </c>
      <c r="P61" s="78">
        <f ca="1">('SUBSCRIBER BASE FLTE'!P52*'MVLP INPUT FLTE'!$H44)*'MVLP INPUT FLTE'!$G24</f>
        <v>0</v>
      </c>
      <c r="Q61" s="78">
        <f ca="1">('SUBSCRIBER BASE FLTE'!Q52*'MVLP INPUT FLTE'!$H44)*'MVLP INPUT FLTE'!$G24</f>
        <v>0</v>
      </c>
      <c r="R61" s="78">
        <f ca="1">('SUBSCRIBER BASE FLTE'!R52*'MVLP INPUT FLTE'!$H44)*'MVLP INPUT FLTE'!$G24</f>
        <v>0</v>
      </c>
      <c r="S61" s="78">
        <f ca="1">('SUBSCRIBER BASE FLTE'!S52*'MVLP INPUT FLTE'!$H44)*'MVLP INPUT FLTE'!$G24</f>
        <v>0</v>
      </c>
      <c r="T61" s="78">
        <f ca="1">('SUBSCRIBER BASE FLTE'!T52*'MVLP INPUT FLTE'!$H44)*'MVLP INPUT FLTE'!$G24</f>
        <v>0</v>
      </c>
      <c r="U61" s="78">
        <f ca="1">('SUBSCRIBER BASE FLTE'!U52*'MVLP INPUT FLTE'!$H44)*'MVLP INPUT FLTE'!$G24</f>
        <v>0</v>
      </c>
      <c r="V61" s="78">
        <f ca="1">('SUBSCRIBER BASE FLTE'!V52*'MVLP INPUT FLTE'!$H44)*'MVLP INPUT FLTE'!$G24</f>
        <v>0</v>
      </c>
      <c r="W61" s="78">
        <f ca="1">('SUBSCRIBER BASE FLTE'!W52*'MVLP INPUT FLTE'!$H44)*'MVLP INPUT FLTE'!$G24</f>
        <v>0</v>
      </c>
      <c r="X61" s="78">
        <f ca="1">('SUBSCRIBER BASE FLTE'!X52*'MVLP INPUT FLTE'!$H44)*'MVLP INPUT FLTE'!$G24</f>
        <v>0</v>
      </c>
      <c r="Y61" s="78">
        <f ca="1">('SUBSCRIBER BASE FLTE'!Y52*'MVLP INPUT FLTE'!$H44)*'MVLP INPUT FLTE'!$G24</f>
        <v>0</v>
      </c>
      <c r="Z61" s="78">
        <f ca="1">('SUBSCRIBER BASE FLTE'!Z52*'MVLP INPUT FLTE'!$H44)*'MVLP INPUT FLTE'!$G24</f>
        <v>0</v>
      </c>
      <c r="AA61" s="78">
        <f ca="1">('SUBSCRIBER BASE FLTE'!AA52*'MVLP INPUT FLTE'!$H44)*'MVLP INPUT FLTE'!$G24</f>
        <v>0</v>
      </c>
      <c r="AB61" s="78">
        <f ca="1">('SUBSCRIBER BASE FLTE'!AB52*'MVLP INPUT FLTE'!$H44)*'MVLP INPUT FLTE'!$G24</f>
        <v>0</v>
      </c>
      <c r="AC61" s="78">
        <f ca="1">('SUBSCRIBER BASE FLTE'!AC52*'MVLP INPUT FLTE'!$H44)*'MVLP INPUT FLTE'!$G24</f>
        <v>0</v>
      </c>
      <c r="AD61" s="78">
        <f ca="1">('SUBSCRIBER BASE FLTE'!AD52*'MVLP INPUT FLTE'!$H44)*'MVLP INPUT FLTE'!$G24</f>
        <v>0</v>
      </c>
      <c r="AE61" s="78">
        <f ca="1">('SUBSCRIBER BASE FLTE'!AE52*'MVLP INPUT FLTE'!$H44)*'MVLP INPUT FLTE'!$G24</f>
        <v>0</v>
      </c>
      <c r="AF61" s="78">
        <f ca="1">('SUBSCRIBER BASE FLTE'!AF52*'MVLP INPUT FLTE'!$H44)*'MVLP INPUT FLTE'!$G24</f>
        <v>0</v>
      </c>
      <c r="AG61" s="78">
        <f ca="1">('SUBSCRIBER BASE FLTE'!AG52*'MVLP INPUT FLTE'!$H44)*'MVLP INPUT FLTE'!$G24</f>
        <v>0</v>
      </c>
      <c r="AH61" s="78">
        <f ca="1">('SUBSCRIBER BASE FLTE'!AH52*'MVLP INPUT FLTE'!$H44)*'MVLP INPUT FLTE'!$G24</f>
        <v>0</v>
      </c>
      <c r="AI61" s="78">
        <f ca="1">('SUBSCRIBER BASE FLTE'!AI52*'MVLP INPUT FLTE'!$H44)*'MVLP INPUT FLTE'!$G24</f>
        <v>0</v>
      </c>
      <c r="AJ61" s="78">
        <f ca="1">('SUBSCRIBER BASE FLTE'!AJ52*'MVLP INPUT FLTE'!$H44)*'MVLP INPUT FLTE'!$G24</f>
        <v>0</v>
      </c>
      <c r="AK61" s="78">
        <f ca="1">('SUBSCRIBER BASE FLTE'!AK52*'MVLP INPUT FLTE'!$H44)*'MVLP INPUT FLTE'!$G24</f>
        <v>0</v>
      </c>
      <c r="AL61" s="78">
        <f ca="1">('SUBSCRIBER BASE FLTE'!AL52*'MVLP INPUT FLTE'!$H44)*'MVLP INPUT FLTE'!$G24</f>
        <v>0</v>
      </c>
      <c r="AM61" s="78">
        <f ca="1">('SUBSCRIBER BASE FLTE'!AM52*'MVLP INPUT FLTE'!$H44)*'MVLP INPUT FLTE'!$G24</f>
        <v>0</v>
      </c>
      <c r="AN61" s="78">
        <f ca="1">('SUBSCRIBER BASE FLTE'!AN52*'MVLP INPUT FLTE'!$H44)*'MVLP INPUT FLTE'!$G24</f>
        <v>0</v>
      </c>
      <c r="AO61" s="78">
        <f ca="1">('SUBSCRIBER BASE FLTE'!AO52*'MVLP INPUT FLTE'!$H44)*'MVLP INPUT FLTE'!$G24</f>
        <v>0</v>
      </c>
      <c r="AP61" s="78">
        <f ca="1">('SUBSCRIBER BASE FLTE'!AP52*'MVLP INPUT FLTE'!$H44)*'MVLP INPUT FLTE'!$G24</f>
        <v>0</v>
      </c>
      <c r="AQ61" s="78">
        <f ca="1">('SUBSCRIBER BASE FLTE'!AQ52*'MVLP INPUT FLTE'!$H44)*'MVLP INPUT FLTE'!$G24</f>
        <v>0</v>
      </c>
      <c r="AR61" s="78">
        <f ca="1">('SUBSCRIBER BASE FLTE'!AR52*'MVLP INPUT FLTE'!$H44)*'MVLP INPUT FLTE'!$G24</f>
        <v>0</v>
      </c>
      <c r="AS61" s="78">
        <f ca="1">('SUBSCRIBER BASE FLTE'!AS52*'MVLP INPUT FLTE'!$H44)*'MVLP INPUT FLTE'!$G24</f>
        <v>0</v>
      </c>
      <c r="AT61" s="78">
        <f ca="1">('SUBSCRIBER BASE FLTE'!AT52*'MVLP INPUT FLTE'!$H44)*'MVLP INPUT FLTE'!$G24</f>
        <v>0</v>
      </c>
      <c r="AU61" s="78">
        <f ca="1">('SUBSCRIBER BASE FLTE'!AU52*'MVLP INPUT FLTE'!$H44)*'MVLP INPUT FLTE'!$G24</f>
        <v>0</v>
      </c>
      <c r="AV61" s="78">
        <f ca="1">('SUBSCRIBER BASE FLTE'!AV52*'MVLP INPUT FLTE'!$H44)*'MVLP INPUT FLTE'!$G24</f>
        <v>0</v>
      </c>
      <c r="AW61" s="78">
        <f ca="1">('SUBSCRIBER BASE FLTE'!AW52*'MVLP INPUT FLTE'!$H44)*'MVLP INPUT FLTE'!$G24</f>
        <v>0</v>
      </c>
      <c r="AX61" s="78">
        <f ca="1">('SUBSCRIBER BASE FLTE'!AX52*'MVLP INPUT FLTE'!$H44)*'MVLP INPUT FLTE'!$G24</f>
        <v>0</v>
      </c>
      <c r="AY61" s="78">
        <f ca="1">('SUBSCRIBER BASE FLTE'!AY52*'MVLP INPUT FLTE'!$H44)*'MVLP INPUT FLTE'!$G24</f>
        <v>0</v>
      </c>
      <c r="AZ61" s="78">
        <f ca="1">('SUBSCRIBER BASE FLTE'!AZ52*'MVLP INPUT FLTE'!$H44)*'MVLP INPUT FLTE'!$G24</f>
        <v>0</v>
      </c>
      <c r="BA61" s="78">
        <f ca="1">('SUBSCRIBER BASE FLTE'!BA52*'MVLP INPUT FLTE'!$H44)*'MVLP INPUT FLTE'!$G24</f>
        <v>0</v>
      </c>
      <c r="BB61" s="78">
        <f ca="1">('SUBSCRIBER BASE FLTE'!BB52*'MVLP INPUT FLTE'!$H44)*'MVLP INPUT FLTE'!$G24</f>
        <v>0</v>
      </c>
      <c r="BC61" s="78">
        <f ca="1">('SUBSCRIBER BASE FLTE'!BC52*'MVLP INPUT FLTE'!$H44)*'MVLP INPUT FLTE'!$G24</f>
        <v>0</v>
      </c>
      <c r="BD61" s="78">
        <f ca="1">('SUBSCRIBER BASE FLTE'!BD52*'MVLP INPUT FLTE'!$H44)*'MVLP INPUT FLTE'!$G24</f>
        <v>0</v>
      </c>
      <c r="BE61" s="78">
        <f ca="1">('SUBSCRIBER BASE FLTE'!BE52*'MVLP INPUT FLTE'!$H44)*'MVLP INPUT FLTE'!$G24</f>
        <v>0</v>
      </c>
      <c r="BF61" s="78">
        <f ca="1">('SUBSCRIBER BASE FLTE'!BF52*'MVLP INPUT FLTE'!$H44)*'MVLP INPUT FLTE'!$G24</f>
        <v>0</v>
      </c>
      <c r="BG61" s="78">
        <f ca="1">('SUBSCRIBER BASE FLTE'!BG52*'MVLP INPUT FLTE'!$H44)*'MVLP INPUT FLTE'!$G24</f>
        <v>0</v>
      </c>
      <c r="BH61" s="78">
        <f ca="1">('SUBSCRIBER BASE FLTE'!BH52*'MVLP INPUT FLTE'!$H44)*'MVLP INPUT FLTE'!$G24</f>
        <v>0</v>
      </c>
      <c r="BI61" s="78">
        <f ca="1">('SUBSCRIBER BASE FLTE'!BI52*'MVLP INPUT FLTE'!$H44)*'MVLP INPUT FLTE'!$G24</f>
        <v>0</v>
      </c>
      <c r="BJ61" s="78">
        <f ca="1">('SUBSCRIBER BASE FLTE'!BJ52*'MVLP INPUT FLTE'!$H44)*'MVLP INPUT FLTE'!$G24</f>
        <v>0</v>
      </c>
      <c r="BK61" s="78">
        <f ca="1">('SUBSCRIBER BASE FLTE'!BK52*'MVLP INPUT FLTE'!$H44)*'MVLP INPUT FLTE'!$G24</f>
        <v>0</v>
      </c>
      <c r="BL61" s="78">
        <f ca="1">('SUBSCRIBER BASE FLTE'!BL52*'MVLP INPUT FLTE'!$H44)*'MVLP INPUT FLTE'!$G24</f>
        <v>0</v>
      </c>
      <c r="BM61" s="78">
        <f ca="1">('SUBSCRIBER BASE FLTE'!BM52*'MVLP INPUT FLTE'!$H44)*'MVLP INPUT FLTE'!$G24</f>
        <v>0</v>
      </c>
      <c r="BN61" s="78">
        <f ca="1">('SUBSCRIBER BASE FLTE'!BN52*'MVLP INPUT FLTE'!$H44)*'MVLP INPUT FLTE'!$G24</f>
        <v>0</v>
      </c>
      <c r="BO61" s="78">
        <f ca="1">('SUBSCRIBER BASE FLTE'!BO52*'MVLP INPUT FLTE'!$H44)*'MVLP INPUT FLTE'!$G24</f>
        <v>0</v>
      </c>
      <c r="BP61" s="78">
        <f ca="1">('SUBSCRIBER BASE FLTE'!BP52*'MVLP INPUT FLTE'!$H44)*'MVLP INPUT FLTE'!$G24</f>
        <v>0</v>
      </c>
      <c r="BQ61" s="78">
        <f ca="1">('SUBSCRIBER BASE FLTE'!BQ52*'MVLP INPUT FLTE'!$H44)*'MVLP INPUT FLTE'!$G24</f>
        <v>0</v>
      </c>
      <c r="BR61" s="78">
        <f ca="1">('SUBSCRIBER BASE FLTE'!BR52*'MVLP INPUT FLTE'!$H44)*'MVLP INPUT FLTE'!$G24</f>
        <v>0</v>
      </c>
    </row>
    <row r="62" spans="2:70" ht="25" customHeight="1">
      <c r="B62" s="173" t="s">
        <v>49</v>
      </c>
      <c r="C62" s="174">
        <f>SUM(C63:C67)</f>
        <v>0</v>
      </c>
      <c r="D62" s="174">
        <f t="shared" ref="D62:BO62" si="23">SUM(D63:D67)</f>
        <v>0</v>
      </c>
      <c r="E62" s="174">
        <f t="shared" si="23"/>
        <v>0</v>
      </c>
      <c r="F62" s="174">
        <f t="shared" si="23"/>
        <v>0</v>
      </c>
      <c r="G62" s="174">
        <f t="shared" si="23"/>
        <v>0</v>
      </c>
      <c r="H62" s="174">
        <f t="shared" si="23"/>
        <v>0</v>
      </c>
      <c r="I62" s="174">
        <f t="shared" si="23"/>
        <v>0</v>
      </c>
      <c r="J62" s="174">
        <f t="shared" si="23"/>
        <v>0</v>
      </c>
      <c r="K62" s="174">
        <f t="shared" ca="1" si="23"/>
        <v>0</v>
      </c>
      <c r="L62" s="174">
        <f t="shared" ca="1" si="23"/>
        <v>0</v>
      </c>
      <c r="M62" s="174">
        <f t="shared" ca="1" si="23"/>
        <v>0</v>
      </c>
      <c r="N62" s="174">
        <f t="shared" ca="1" si="23"/>
        <v>0</v>
      </c>
      <c r="O62" s="174">
        <f t="shared" ca="1" si="23"/>
        <v>0</v>
      </c>
      <c r="P62" s="174">
        <f t="shared" ca="1" si="23"/>
        <v>0</v>
      </c>
      <c r="Q62" s="174">
        <f t="shared" ca="1" si="23"/>
        <v>0</v>
      </c>
      <c r="R62" s="174">
        <f t="shared" ca="1" si="23"/>
        <v>0</v>
      </c>
      <c r="S62" s="174">
        <f t="shared" ca="1" si="23"/>
        <v>0</v>
      </c>
      <c r="T62" s="174">
        <f t="shared" ca="1" si="23"/>
        <v>0</v>
      </c>
      <c r="U62" s="174">
        <f t="shared" ca="1" si="23"/>
        <v>0</v>
      </c>
      <c r="V62" s="174">
        <f t="shared" ca="1" si="23"/>
        <v>0</v>
      </c>
      <c r="W62" s="174">
        <f t="shared" ca="1" si="23"/>
        <v>0</v>
      </c>
      <c r="X62" s="174">
        <f t="shared" ca="1" si="23"/>
        <v>0</v>
      </c>
      <c r="Y62" s="174">
        <f t="shared" ca="1" si="23"/>
        <v>0</v>
      </c>
      <c r="Z62" s="174">
        <f t="shared" ca="1" si="23"/>
        <v>0</v>
      </c>
      <c r="AA62" s="174">
        <f t="shared" ca="1" si="23"/>
        <v>0</v>
      </c>
      <c r="AB62" s="174">
        <f t="shared" ca="1" si="23"/>
        <v>0</v>
      </c>
      <c r="AC62" s="174">
        <f t="shared" ca="1" si="23"/>
        <v>0</v>
      </c>
      <c r="AD62" s="174">
        <f t="shared" ca="1" si="23"/>
        <v>0</v>
      </c>
      <c r="AE62" s="174">
        <f t="shared" ca="1" si="23"/>
        <v>0</v>
      </c>
      <c r="AF62" s="174">
        <f t="shared" ca="1" si="23"/>
        <v>0</v>
      </c>
      <c r="AG62" s="174">
        <f t="shared" ca="1" si="23"/>
        <v>0</v>
      </c>
      <c r="AH62" s="174">
        <f t="shared" ca="1" si="23"/>
        <v>0</v>
      </c>
      <c r="AI62" s="174">
        <f t="shared" ca="1" si="23"/>
        <v>0</v>
      </c>
      <c r="AJ62" s="174">
        <f t="shared" ca="1" si="23"/>
        <v>0</v>
      </c>
      <c r="AK62" s="174">
        <f t="shared" ca="1" si="23"/>
        <v>0</v>
      </c>
      <c r="AL62" s="174">
        <f t="shared" ca="1" si="23"/>
        <v>0</v>
      </c>
      <c r="AM62" s="174">
        <f t="shared" ca="1" si="23"/>
        <v>0</v>
      </c>
      <c r="AN62" s="174">
        <f t="shared" ca="1" si="23"/>
        <v>0</v>
      </c>
      <c r="AO62" s="174">
        <f t="shared" ca="1" si="23"/>
        <v>0</v>
      </c>
      <c r="AP62" s="174">
        <f t="shared" ca="1" si="23"/>
        <v>0</v>
      </c>
      <c r="AQ62" s="174">
        <f t="shared" ca="1" si="23"/>
        <v>0</v>
      </c>
      <c r="AR62" s="174">
        <f t="shared" ca="1" si="23"/>
        <v>0</v>
      </c>
      <c r="AS62" s="174">
        <f t="shared" ca="1" si="23"/>
        <v>0</v>
      </c>
      <c r="AT62" s="174">
        <f t="shared" ca="1" si="23"/>
        <v>0</v>
      </c>
      <c r="AU62" s="174">
        <f t="shared" ca="1" si="23"/>
        <v>0</v>
      </c>
      <c r="AV62" s="174">
        <f t="shared" ca="1" si="23"/>
        <v>0</v>
      </c>
      <c r="AW62" s="174">
        <f t="shared" ca="1" si="23"/>
        <v>0</v>
      </c>
      <c r="AX62" s="174">
        <f t="shared" ca="1" si="23"/>
        <v>0</v>
      </c>
      <c r="AY62" s="174">
        <f t="shared" ca="1" si="23"/>
        <v>0</v>
      </c>
      <c r="AZ62" s="174">
        <f t="shared" ca="1" si="23"/>
        <v>0</v>
      </c>
      <c r="BA62" s="174">
        <f t="shared" ca="1" si="23"/>
        <v>0</v>
      </c>
      <c r="BB62" s="174">
        <f t="shared" ca="1" si="23"/>
        <v>0</v>
      </c>
      <c r="BC62" s="174">
        <f t="shared" ca="1" si="23"/>
        <v>0</v>
      </c>
      <c r="BD62" s="174">
        <f t="shared" ca="1" si="23"/>
        <v>0</v>
      </c>
      <c r="BE62" s="174">
        <f t="shared" ca="1" si="23"/>
        <v>0</v>
      </c>
      <c r="BF62" s="174">
        <f t="shared" ca="1" si="23"/>
        <v>0</v>
      </c>
      <c r="BG62" s="174">
        <f t="shared" ca="1" si="23"/>
        <v>0</v>
      </c>
      <c r="BH62" s="174">
        <f t="shared" ca="1" si="23"/>
        <v>0</v>
      </c>
      <c r="BI62" s="174">
        <f t="shared" ca="1" si="23"/>
        <v>0</v>
      </c>
      <c r="BJ62" s="174">
        <f t="shared" ca="1" si="23"/>
        <v>0</v>
      </c>
      <c r="BK62" s="174">
        <f t="shared" ca="1" si="23"/>
        <v>0</v>
      </c>
      <c r="BL62" s="174">
        <f t="shared" ca="1" si="23"/>
        <v>0</v>
      </c>
      <c r="BM62" s="174">
        <f t="shared" ca="1" si="23"/>
        <v>0</v>
      </c>
      <c r="BN62" s="174">
        <f t="shared" ca="1" si="23"/>
        <v>0</v>
      </c>
      <c r="BO62" s="174">
        <f t="shared" ca="1" si="23"/>
        <v>0</v>
      </c>
      <c r="BP62" s="174">
        <f t="shared" ref="BP62:BR62" ca="1" si="24">SUM(BP63:BP67)</f>
        <v>0</v>
      </c>
      <c r="BQ62" s="174">
        <f t="shared" ca="1" si="24"/>
        <v>0</v>
      </c>
      <c r="BR62" s="174">
        <f t="shared" ca="1" si="24"/>
        <v>0</v>
      </c>
    </row>
    <row r="63" spans="2:70" ht="25" customHeight="1" outlineLevel="1">
      <c r="B63" s="168" t="str">
        <f>B57</f>
        <v>FLTE 40GB</v>
      </c>
      <c r="C63" s="78">
        <f>('SUBSCRIBER BASE FLTE'!C48*'MVLP INPUT FLTE'!$I40)*'MVLP INPUT FLTE'!$H20</f>
        <v>0</v>
      </c>
      <c r="D63" s="78">
        <f>('SUBSCRIBER BASE FLTE'!D48*'MVLP INPUT FLTE'!$I40)*'MVLP INPUT FLTE'!$H20</f>
        <v>0</v>
      </c>
      <c r="E63" s="78">
        <f>('SUBSCRIBER BASE FLTE'!E48*'MVLP INPUT FLTE'!$I40)*'MVLP INPUT FLTE'!$H20</f>
        <v>0</v>
      </c>
      <c r="F63" s="78">
        <f>('SUBSCRIBER BASE FLTE'!F48*'MVLP INPUT FLTE'!$I40)*'MVLP INPUT FLTE'!$H20</f>
        <v>0</v>
      </c>
      <c r="G63" s="78">
        <f>('SUBSCRIBER BASE FLTE'!G48*'MVLP INPUT FLTE'!$I40)*'MVLP INPUT FLTE'!$H20</f>
        <v>0</v>
      </c>
      <c r="H63" s="78">
        <f>('SUBSCRIBER BASE FLTE'!H48*'MVLP INPUT FLTE'!$I40)*'MVLP INPUT FLTE'!$H20</f>
        <v>0</v>
      </c>
      <c r="I63" s="78">
        <f>('SUBSCRIBER BASE FLTE'!I48*'MVLP INPUT FLTE'!$I40)*'MVLP INPUT FLTE'!$H20</f>
        <v>0</v>
      </c>
      <c r="J63" s="78">
        <f>('SUBSCRIBER BASE FLTE'!J48*'MVLP INPUT FLTE'!$I40)*'MVLP INPUT FLTE'!$H20</f>
        <v>0</v>
      </c>
      <c r="K63" s="78">
        <f ca="1">('SUBSCRIBER BASE FLTE'!K48*'MVLP INPUT FLTE'!$I40)*'MVLP INPUT FLTE'!$H20</f>
        <v>0</v>
      </c>
      <c r="L63" s="78">
        <f ca="1">('SUBSCRIBER BASE FLTE'!L48*'MVLP INPUT FLTE'!$I40)*'MVLP INPUT FLTE'!$H20</f>
        <v>0</v>
      </c>
      <c r="M63" s="78">
        <f ca="1">('SUBSCRIBER BASE FLTE'!M48*'MVLP INPUT FLTE'!$I40)*'MVLP INPUT FLTE'!$H20</f>
        <v>0</v>
      </c>
      <c r="N63" s="78">
        <f ca="1">('SUBSCRIBER BASE FLTE'!N48*'MVLP INPUT FLTE'!$I40)*'MVLP INPUT FLTE'!$H20</f>
        <v>0</v>
      </c>
      <c r="O63" s="78">
        <f ca="1">('SUBSCRIBER BASE FLTE'!O48*'MVLP INPUT FLTE'!$I40)*'MVLP INPUT FLTE'!$H20</f>
        <v>0</v>
      </c>
      <c r="P63" s="78">
        <f ca="1">('SUBSCRIBER BASE FLTE'!P48*'MVLP INPUT FLTE'!$I40)*'MVLP INPUT FLTE'!$H20</f>
        <v>0</v>
      </c>
      <c r="Q63" s="78">
        <f ca="1">('SUBSCRIBER BASE FLTE'!Q48*'MVLP INPUT FLTE'!$I40)*'MVLP INPUT FLTE'!$H20</f>
        <v>0</v>
      </c>
      <c r="R63" s="78">
        <f ca="1">('SUBSCRIBER BASE FLTE'!R48*'MVLP INPUT FLTE'!$I40)*'MVLP INPUT FLTE'!$H20</f>
        <v>0</v>
      </c>
      <c r="S63" s="78">
        <f ca="1">('SUBSCRIBER BASE FLTE'!S48*'MVLP INPUT FLTE'!$I40)*'MVLP INPUT FLTE'!$H20</f>
        <v>0</v>
      </c>
      <c r="T63" s="78">
        <f ca="1">('SUBSCRIBER BASE FLTE'!T48*'MVLP INPUT FLTE'!$I40)*'MVLP INPUT FLTE'!$H20</f>
        <v>0</v>
      </c>
      <c r="U63" s="78">
        <f ca="1">('SUBSCRIBER BASE FLTE'!U48*'MVLP INPUT FLTE'!$I40)*'MVLP INPUT FLTE'!$H20</f>
        <v>0</v>
      </c>
      <c r="V63" s="78">
        <f ca="1">('SUBSCRIBER BASE FLTE'!V48*'MVLP INPUT FLTE'!$I40)*'MVLP INPUT FLTE'!$H20</f>
        <v>0</v>
      </c>
      <c r="W63" s="78">
        <f ca="1">('SUBSCRIBER BASE FLTE'!W48*'MVLP INPUT FLTE'!$I40)*'MVLP INPUT FLTE'!$H20</f>
        <v>0</v>
      </c>
      <c r="X63" s="78">
        <f ca="1">('SUBSCRIBER BASE FLTE'!X48*'MVLP INPUT FLTE'!$I40)*'MVLP INPUT FLTE'!$H20</f>
        <v>0</v>
      </c>
      <c r="Y63" s="78">
        <f ca="1">('SUBSCRIBER BASE FLTE'!Y48*'MVLP INPUT FLTE'!$I40)*'MVLP INPUT FLTE'!$H20</f>
        <v>0</v>
      </c>
      <c r="Z63" s="78">
        <f ca="1">('SUBSCRIBER BASE FLTE'!Z48*'MVLP INPUT FLTE'!$I40)*'MVLP INPUT FLTE'!$H20</f>
        <v>0</v>
      </c>
      <c r="AA63" s="78">
        <f ca="1">('SUBSCRIBER BASE FLTE'!AA48*'MVLP INPUT FLTE'!$I40)*'MVLP INPUT FLTE'!$H20</f>
        <v>0</v>
      </c>
      <c r="AB63" s="78">
        <f ca="1">('SUBSCRIBER BASE FLTE'!AB48*'MVLP INPUT FLTE'!$I40)*'MVLP INPUT FLTE'!$H20</f>
        <v>0</v>
      </c>
      <c r="AC63" s="78">
        <f ca="1">('SUBSCRIBER BASE FLTE'!AC48*'MVLP INPUT FLTE'!$I40)*'MVLP INPUT FLTE'!$H20</f>
        <v>0</v>
      </c>
      <c r="AD63" s="78">
        <f ca="1">('SUBSCRIBER BASE FLTE'!AD48*'MVLP INPUT FLTE'!$I40)*'MVLP INPUT FLTE'!$H20</f>
        <v>0</v>
      </c>
      <c r="AE63" s="78">
        <f ca="1">('SUBSCRIBER BASE FLTE'!AE48*'MVLP INPUT FLTE'!$I40)*'MVLP INPUT FLTE'!$H20</f>
        <v>0</v>
      </c>
      <c r="AF63" s="78">
        <f ca="1">('SUBSCRIBER BASE FLTE'!AF48*'MVLP INPUT FLTE'!$I40)*'MVLP INPUT FLTE'!$H20</f>
        <v>0</v>
      </c>
      <c r="AG63" s="78">
        <f ca="1">('SUBSCRIBER BASE FLTE'!AG48*'MVLP INPUT FLTE'!$I40)*'MVLP INPUT FLTE'!$H20</f>
        <v>0</v>
      </c>
      <c r="AH63" s="78">
        <f ca="1">('SUBSCRIBER BASE FLTE'!AH48*'MVLP INPUT FLTE'!$I40)*'MVLP INPUT FLTE'!$H20</f>
        <v>0</v>
      </c>
      <c r="AI63" s="78">
        <f ca="1">('SUBSCRIBER BASE FLTE'!AI48*'MVLP INPUT FLTE'!$I40)*'MVLP INPUT FLTE'!$H20</f>
        <v>0</v>
      </c>
      <c r="AJ63" s="78">
        <f ca="1">('SUBSCRIBER BASE FLTE'!AJ48*'MVLP INPUT FLTE'!$I40)*'MVLP INPUT FLTE'!$H20</f>
        <v>0</v>
      </c>
      <c r="AK63" s="78">
        <f ca="1">('SUBSCRIBER BASE FLTE'!AK48*'MVLP INPUT FLTE'!$I40)*'MVLP INPUT FLTE'!$H20</f>
        <v>0</v>
      </c>
      <c r="AL63" s="78">
        <f ca="1">('SUBSCRIBER BASE FLTE'!AL48*'MVLP INPUT FLTE'!$I40)*'MVLP INPUT FLTE'!$H20</f>
        <v>0</v>
      </c>
      <c r="AM63" s="78">
        <f ca="1">('SUBSCRIBER BASE FLTE'!AM48*'MVLP INPUT FLTE'!$I40)*'MVLP INPUT FLTE'!$H20</f>
        <v>0</v>
      </c>
      <c r="AN63" s="78">
        <f ca="1">('SUBSCRIBER BASE FLTE'!AN48*'MVLP INPUT FLTE'!$I40)*'MVLP INPUT FLTE'!$H20</f>
        <v>0</v>
      </c>
      <c r="AO63" s="78">
        <f ca="1">('SUBSCRIBER BASE FLTE'!AO48*'MVLP INPUT FLTE'!$I40)*'MVLP INPUT FLTE'!$H20</f>
        <v>0</v>
      </c>
      <c r="AP63" s="78">
        <f ca="1">('SUBSCRIBER BASE FLTE'!AP48*'MVLP INPUT FLTE'!$I40)*'MVLP INPUT FLTE'!$H20</f>
        <v>0</v>
      </c>
      <c r="AQ63" s="78">
        <f ca="1">('SUBSCRIBER BASE FLTE'!AQ48*'MVLP INPUT FLTE'!$I40)*'MVLP INPUT FLTE'!$H20</f>
        <v>0</v>
      </c>
      <c r="AR63" s="78">
        <f ca="1">('SUBSCRIBER BASE FLTE'!AR48*'MVLP INPUT FLTE'!$I40)*'MVLP INPUT FLTE'!$H20</f>
        <v>0</v>
      </c>
      <c r="AS63" s="78">
        <f ca="1">('SUBSCRIBER BASE FLTE'!AS48*'MVLP INPUT FLTE'!$I40)*'MVLP INPUT FLTE'!$H20</f>
        <v>0</v>
      </c>
      <c r="AT63" s="78">
        <f ca="1">('SUBSCRIBER BASE FLTE'!AT48*'MVLP INPUT FLTE'!$I40)*'MVLP INPUT FLTE'!$H20</f>
        <v>0</v>
      </c>
      <c r="AU63" s="78">
        <f ca="1">('SUBSCRIBER BASE FLTE'!AU48*'MVLP INPUT FLTE'!$I40)*'MVLP INPUT FLTE'!$H20</f>
        <v>0</v>
      </c>
      <c r="AV63" s="78">
        <f ca="1">('SUBSCRIBER BASE FLTE'!AV48*'MVLP INPUT FLTE'!$I40)*'MVLP INPUT FLTE'!$H20</f>
        <v>0</v>
      </c>
      <c r="AW63" s="78">
        <f ca="1">('SUBSCRIBER BASE FLTE'!AW48*'MVLP INPUT FLTE'!$I40)*'MVLP INPUT FLTE'!$H20</f>
        <v>0</v>
      </c>
      <c r="AX63" s="78">
        <f ca="1">('SUBSCRIBER BASE FLTE'!AX48*'MVLP INPUT FLTE'!$I40)*'MVLP INPUT FLTE'!$H20</f>
        <v>0</v>
      </c>
      <c r="AY63" s="78">
        <f ca="1">('SUBSCRIBER BASE FLTE'!AY48*'MVLP INPUT FLTE'!$I40)*'MVLP INPUT FLTE'!$H20</f>
        <v>0</v>
      </c>
      <c r="AZ63" s="78">
        <f ca="1">('SUBSCRIBER BASE FLTE'!AZ48*'MVLP INPUT FLTE'!$I40)*'MVLP INPUT FLTE'!$H20</f>
        <v>0</v>
      </c>
      <c r="BA63" s="78">
        <f ca="1">('SUBSCRIBER BASE FLTE'!BA48*'MVLP INPUT FLTE'!$I40)*'MVLP INPUT FLTE'!$H20</f>
        <v>0</v>
      </c>
      <c r="BB63" s="78">
        <f ca="1">('SUBSCRIBER BASE FLTE'!BB48*'MVLP INPUT FLTE'!$I40)*'MVLP INPUT FLTE'!$H20</f>
        <v>0</v>
      </c>
      <c r="BC63" s="78">
        <f ca="1">('SUBSCRIBER BASE FLTE'!BC48*'MVLP INPUT FLTE'!$I40)*'MVLP INPUT FLTE'!$H20</f>
        <v>0</v>
      </c>
      <c r="BD63" s="78">
        <f ca="1">('SUBSCRIBER BASE FLTE'!BD48*'MVLP INPUT FLTE'!$I40)*'MVLP INPUT FLTE'!$H20</f>
        <v>0</v>
      </c>
      <c r="BE63" s="78">
        <f ca="1">('SUBSCRIBER BASE FLTE'!BE48*'MVLP INPUT FLTE'!$I40)*'MVLP INPUT FLTE'!$H20</f>
        <v>0</v>
      </c>
      <c r="BF63" s="78">
        <f ca="1">('SUBSCRIBER BASE FLTE'!BF48*'MVLP INPUT FLTE'!$I40)*'MVLP INPUT FLTE'!$H20</f>
        <v>0</v>
      </c>
      <c r="BG63" s="78">
        <f ca="1">('SUBSCRIBER BASE FLTE'!BG48*'MVLP INPUT FLTE'!$I40)*'MVLP INPUT FLTE'!$H20</f>
        <v>0</v>
      </c>
      <c r="BH63" s="78">
        <f ca="1">('SUBSCRIBER BASE FLTE'!BH48*'MVLP INPUT FLTE'!$I40)*'MVLP INPUT FLTE'!$H20</f>
        <v>0</v>
      </c>
      <c r="BI63" s="78">
        <f ca="1">('SUBSCRIBER BASE FLTE'!BI48*'MVLP INPUT FLTE'!$I40)*'MVLP INPUT FLTE'!$H20</f>
        <v>0</v>
      </c>
      <c r="BJ63" s="78">
        <f ca="1">('SUBSCRIBER BASE FLTE'!BJ48*'MVLP INPUT FLTE'!$I40)*'MVLP INPUT FLTE'!$H20</f>
        <v>0</v>
      </c>
      <c r="BK63" s="78">
        <f ca="1">('SUBSCRIBER BASE FLTE'!BK48*'MVLP INPUT FLTE'!$I40)*'MVLP INPUT FLTE'!$H20</f>
        <v>0</v>
      </c>
      <c r="BL63" s="78">
        <f ca="1">('SUBSCRIBER BASE FLTE'!BL48*'MVLP INPUT FLTE'!$I40)*'MVLP INPUT FLTE'!$H20</f>
        <v>0</v>
      </c>
      <c r="BM63" s="78">
        <f ca="1">('SUBSCRIBER BASE FLTE'!BM48*'MVLP INPUT FLTE'!$I40)*'MVLP INPUT FLTE'!$H20</f>
        <v>0</v>
      </c>
      <c r="BN63" s="78">
        <f ca="1">('SUBSCRIBER BASE FLTE'!BN48*'MVLP INPUT FLTE'!$I40)*'MVLP INPUT FLTE'!$H20</f>
        <v>0</v>
      </c>
      <c r="BO63" s="78">
        <f ca="1">('SUBSCRIBER BASE FLTE'!BO48*'MVLP INPUT FLTE'!$I40)*'MVLP INPUT FLTE'!$H20</f>
        <v>0</v>
      </c>
      <c r="BP63" s="78">
        <f ca="1">('SUBSCRIBER BASE FLTE'!BP48*'MVLP INPUT FLTE'!$I40)*'MVLP INPUT FLTE'!$H20</f>
        <v>0</v>
      </c>
      <c r="BQ63" s="78">
        <f ca="1">('SUBSCRIBER BASE FLTE'!BQ48*'MVLP INPUT FLTE'!$I40)*'MVLP INPUT FLTE'!$H20</f>
        <v>0</v>
      </c>
      <c r="BR63" s="78">
        <f ca="1">('SUBSCRIBER BASE FLTE'!BR48*'MVLP INPUT FLTE'!$I40)*'MVLP INPUT FLTE'!$H20</f>
        <v>0</v>
      </c>
    </row>
    <row r="64" spans="2:70" ht="25" customHeight="1" outlineLevel="1">
      <c r="B64" s="168" t="str">
        <f t="shared" ref="B64:B67" si="25">B58</f>
        <v>FLTE 100GB</v>
      </c>
      <c r="C64" s="78">
        <f>('SUBSCRIBER BASE FLTE'!C49*'MVLP INPUT FLTE'!$I41)*'MVLP INPUT FLTE'!$H21</f>
        <v>0</v>
      </c>
      <c r="D64" s="78">
        <f>('SUBSCRIBER BASE FLTE'!D49*'MVLP INPUT FLTE'!$I41)*'MVLP INPUT FLTE'!$H21</f>
        <v>0</v>
      </c>
      <c r="E64" s="78">
        <f>('SUBSCRIBER BASE FLTE'!E49*'MVLP INPUT FLTE'!$I41)*'MVLP INPUT FLTE'!$H21</f>
        <v>0</v>
      </c>
      <c r="F64" s="78">
        <f>('SUBSCRIBER BASE FLTE'!F49*'MVLP INPUT FLTE'!$I41)*'MVLP INPUT FLTE'!$H21</f>
        <v>0</v>
      </c>
      <c r="G64" s="78">
        <f>('SUBSCRIBER BASE FLTE'!G49*'MVLP INPUT FLTE'!$I41)*'MVLP INPUT FLTE'!$H21</f>
        <v>0</v>
      </c>
      <c r="H64" s="78">
        <f>('SUBSCRIBER BASE FLTE'!H49*'MVLP INPUT FLTE'!$I41)*'MVLP INPUT FLTE'!$H21</f>
        <v>0</v>
      </c>
      <c r="I64" s="78">
        <f>('SUBSCRIBER BASE FLTE'!I49*'MVLP INPUT FLTE'!$I41)*'MVLP INPUT FLTE'!$H21</f>
        <v>0</v>
      </c>
      <c r="J64" s="78">
        <f>('SUBSCRIBER BASE FLTE'!J49*'MVLP INPUT FLTE'!$I41)*'MVLP INPUT FLTE'!$H21</f>
        <v>0</v>
      </c>
      <c r="K64" s="78">
        <f ca="1">('SUBSCRIBER BASE FLTE'!K49*'MVLP INPUT FLTE'!$I41)*'MVLP INPUT FLTE'!$H21</f>
        <v>0</v>
      </c>
      <c r="L64" s="78">
        <f ca="1">('SUBSCRIBER BASE FLTE'!L49*'MVLP INPUT FLTE'!$I41)*'MVLP INPUT FLTE'!$H21</f>
        <v>0</v>
      </c>
      <c r="M64" s="78">
        <f ca="1">('SUBSCRIBER BASE FLTE'!M49*'MVLP INPUT FLTE'!$I41)*'MVLP INPUT FLTE'!$H21</f>
        <v>0</v>
      </c>
      <c r="N64" s="78">
        <f ca="1">('SUBSCRIBER BASE FLTE'!N49*'MVLP INPUT FLTE'!$I41)*'MVLP INPUT FLTE'!$H21</f>
        <v>0</v>
      </c>
      <c r="O64" s="78">
        <f ca="1">('SUBSCRIBER BASE FLTE'!O49*'MVLP INPUT FLTE'!$I41)*'MVLP INPUT FLTE'!$H21</f>
        <v>0</v>
      </c>
      <c r="P64" s="78">
        <f ca="1">('SUBSCRIBER BASE FLTE'!P49*'MVLP INPUT FLTE'!$I41)*'MVLP INPUT FLTE'!$H21</f>
        <v>0</v>
      </c>
      <c r="Q64" s="78">
        <f ca="1">('SUBSCRIBER BASE FLTE'!Q49*'MVLP INPUT FLTE'!$I41)*'MVLP INPUT FLTE'!$H21</f>
        <v>0</v>
      </c>
      <c r="R64" s="78">
        <f ca="1">('SUBSCRIBER BASE FLTE'!R49*'MVLP INPUT FLTE'!$I41)*'MVLP INPUT FLTE'!$H21</f>
        <v>0</v>
      </c>
      <c r="S64" s="78">
        <f ca="1">('SUBSCRIBER BASE FLTE'!S49*'MVLP INPUT FLTE'!$I41)*'MVLP INPUT FLTE'!$H21</f>
        <v>0</v>
      </c>
      <c r="T64" s="78">
        <f ca="1">('SUBSCRIBER BASE FLTE'!T49*'MVLP INPUT FLTE'!$I41)*'MVLP INPUT FLTE'!$H21</f>
        <v>0</v>
      </c>
      <c r="U64" s="78">
        <f ca="1">('SUBSCRIBER BASE FLTE'!U49*'MVLP INPUT FLTE'!$I41)*'MVLP INPUT FLTE'!$H21</f>
        <v>0</v>
      </c>
      <c r="V64" s="78">
        <f ca="1">('SUBSCRIBER BASE FLTE'!V49*'MVLP INPUT FLTE'!$I41)*'MVLP INPUT FLTE'!$H21</f>
        <v>0</v>
      </c>
      <c r="W64" s="78">
        <f ca="1">('SUBSCRIBER BASE FLTE'!W49*'MVLP INPUT FLTE'!$I41)*'MVLP INPUT FLTE'!$H21</f>
        <v>0</v>
      </c>
      <c r="X64" s="78">
        <f ca="1">('SUBSCRIBER BASE FLTE'!X49*'MVLP INPUT FLTE'!$I41)*'MVLP INPUT FLTE'!$H21</f>
        <v>0</v>
      </c>
      <c r="Y64" s="78">
        <f ca="1">('SUBSCRIBER BASE FLTE'!Y49*'MVLP INPUT FLTE'!$I41)*'MVLP INPUT FLTE'!$H21</f>
        <v>0</v>
      </c>
      <c r="Z64" s="78">
        <f ca="1">('SUBSCRIBER BASE FLTE'!Z49*'MVLP INPUT FLTE'!$I41)*'MVLP INPUT FLTE'!$H21</f>
        <v>0</v>
      </c>
      <c r="AA64" s="78">
        <f ca="1">('SUBSCRIBER BASE FLTE'!AA49*'MVLP INPUT FLTE'!$I41)*'MVLP INPUT FLTE'!$H21</f>
        <v>0</v>
      </c>
      <c r="AB64" s="78">
        <f ca="1">('SUBSCRIBER BASE FLTE'!AB49*'MVLP INPUT FLTE'!$I41)*'MVLP INPUT FLTE'!$H21</f>
        <v>0</v>
      </c>
      <c r="AC64" s="78">
        <f ca="1">('SUBSCRIBER BASE FLTE'!AC49*'MVLP INPUT FLTE'!$I41)*'MVLP INPUT FLTE'!$H21</f>
        <v>0</v>
      </c>
      <c r="AD64" s="78">
        <f ca="1">('SUBSCRIBER BASE FLTE'!AD49*'MVLP INPUT FLTE'!$I41)*'MVLP INPUT FLTE'!$H21</f>
        <v>0</v>
      </c>
      <c r="AE64" s="78">
        <f ca="1">('SUBSCRIBER BASE FLTE'!AE49*'MVLP INPUT FLTE'!$I41)*'MVLP INPUT FLTE'!$H21</f>
        <v>0</v>
      </c>
      <c r="AF64" s="78">
        <f ca="1">('SUBSCRIBER BASE FLTE'!AF49*'MVLP INPUT FLTE'!$I41)*'MVLP INPUT FLTE'!$H21</f>
        <v>0</v>
      </c>
      <c r="AG64" s="78">
        <f ca="1">('SUBSCRIBER BASE FLTE'!AG49*'MVLP INPUT FLTE'!$I41)*'MVLP INPUT FLTE'!$H21</f>
        <v>0</v>
      </c>
      <c r="AH64" s="78">
        <f ca="1">('SUBSCRIBER BASE FLTE'!AH49*'MVLP INPUT FLTE'!$I41)*'MVLP INPUT FLTE'!$H21</f>
        <v>0</v>
      </c>
      <c r="AI64" s="78">
        <f ca="1">('SUBSCRIBER BASE FLTE'!AI49*'MVLP INPUT FLTE'!$I41)*'MVLP INPUT FLTE'!$H21</f>
        <v>0</v>
      </c>
      <c r="AJ64" s="78">
        <f ca="1">('SUBSCRIBER BASE FLTE'!AJ49*'MVLP INPUT FLTE'!$I41)*'MVLP INPUT FLTE'!$H21</f>
        <v>0</v>
      </c>
      <c r="AK64" s="78">
        <f ca="1">('SUBSCRIBER BASE FLTE'!AK49*'MVLP INPUT FLTE'!$I41)*'MVLP INPUT FLTE'!$H21</f>
        <v>0</v>
      </c>
      <c r="AL64" s="78">
        <f ca="1">('SUBSCRIBER BASE FLTE'!AL49*'MVLP INPUT FLTE'!$I41)*'MVLP INPUT FLTE'!$H21</f>
        <v>0</v>
      </c>
      <c r="AM64" s="78">
        <f ca="1">('SUBSCRIBER BASE FLTE'!AM49*'MVLP INPUT FLTE'!$I41)*'MVLP INPUT FLTE'!$H21</f>
        <v>0</v>
      </c>
      <c r="AN64" s="78">
        <f ca="1">('SUBSCRIBER BASE FLTE'!AN49*'MVLP INPUT FLTE'!$I41)*'MVLP INPUT FLTE'!$H21</f>
        <v>0</v>
      </c>
      <c r="AO64" s="78">
        <f ca="1">('SUBSCRIBER BASE FLTE'!AO49*'MVLP INPUT FLTE'!$I41)*'MVLP INPUT FLTE'!$H21</f>
        <v>0</v>
      </c>
      <c r="AP64" s="78">
        <f ca="1">('SUBSCRIBER BASE FLTE'!AP49*'MVLP INPUT FLTE'!$I41)*'MVLP INPUT FLTE'!$H21</f>
        <v>0</v>
      </c>
      <c r="AQ64" s="78">
        <f ca="1">('SUBSCRIBER BASE FLTE'!AQ49*'MVLP INPUT FLTE'!$I41)*'MVLP INPUT FLTE'!$H21</f>
        <v>0</v>
      </c>
      <c r="AR64" s="78">
        <f ca="1">('SUBSCRIBER BASE FLTE'!AR49*'MVLP INPUT FLTE'!$I41)*'MVLP INPUT FLTE'!$H21</f>
        <v>0</v>
      </c>
      <c r="AS64" s="78">
        <f ca="1">('SUBSCRIBER BASE FLTE'!AS49*'MVLP INPUT FLTE'!$I41)*'MVLP INPUT FLTE'!$H21</f>
        <v>0</v>
      </c>
      <c r="AT64" s="78">
        <f ca="1">('SUBSCRIBER BASE FLTE'!AT49*'MVLP INPUT FLTE'!$I41)*'MVLP INPUT FLTE'!$H21</f>
        <v>0</v>
      </c>
      <c r="AU64" s="78">
        <f ca="1">('SUBSCRIBER BASE FLTE'!AU49*'MVLP INPUT FLTE'!$I41)*'MVLP INPUT FLTE'!$H21</f>
        <v>0</v>
      </c>
      <c r="AV64" s="78">
        <f ca="1">('SUBSCRIBER BASE FLTE'!AV49*'MVLP INPUT FLTE'!$I41)*'MVLP INPUT FLTE'!$H21</f>
        <v>0</v>
      </c>
      <c r="AW64" s="78">
        <f ca="1">('SUBSCRIBER BASE FLTE'!AW49*'MVLP INPUT FLTE'!$I41)*'MVLP INPUT FLTE'!$H21</f>
        <v>0</v>
      </c>
      <c r="AX64" s="78">
        <f ca="1">('SUBSCRIBER BASE FLTE'!AX49*'MVLP INPUT FLTE'!$I41)*'MVLP INPUT FLTE'!$H21</f>
        <v>0</v>
      </c>
      <c r="AY64" s="78">
        <f ca="1">('SUBSCRIBER BASE FLTE'!AY49*'MVLP INPUT FLTE'!$I41)*'MVLP INPUT FLTE'!$H21</f>
        <v>0</v>
      </c>
      <c r="AZ64" s="78">
        <f ca="1">('SUBSCRIBER BASE FLTE'!AZ49*'MVLP INPUT FLTE'!$I41)*'MVLP INPUT FLTE'!$H21</f>
        <v>0</v>
      </c>
      <c r="BA64" s="78">
        <f ca="1">('SUBSCRIBER BASE FLTE'!BA49*'MVLP INPUT FLTE'!$I41)*'MVLP INPUT FLTE'!$H21</f>
        <v>0</v>
      </c>
      <c r="BB64" s="78">
        <f ca="1">('SUBSCRIBER BASE FLTE'!BB49*'MVLP INPUT FLTE'!$I41)*'MVLP INPUT FLTE'!$H21</f>
        <v>0</v>
      </c>
      <c r="BC64" s="78">
        <f ca="1">('SUBSCRIBER BASE FLTE'!BC49*'MVLP INPUT FLTE'!$I41)*'MVLP INPUT FLTE'!$H21</f>
        <v>0</v>
      </c>
      <c r="BD64" s="78">
        <f ca="1">('SUBSCRIBER BASE FLTE'!BD49*'MVLP INPUT FLTE'!$I41)*'MVLP INPUT FLTE'!$H21</f>
        <v>0</v>
      </c>
      <c r="BE64" s="78">
        <f ca="1">('SUBSCRIBER BASE FLTE'!BE49*'MVLP INPUT FLTE'!$I41)*'MVLP INPUT FLTE'!$H21</f>
        <v>0</v>
      </c>
      <c r="BF64" s="78">
        <f ca="1">('SUBSCRIBER BASE FLTE'!BF49*'MVLP INPUT FLTE'!$I41)*'MVLP INPUT FLTE'!$H21</f>
        <v>0</v>
      </c>
      <c r="BG64" s="78">
        <f ca="1">('SUBSCRIBER BASE FLTE'!BG49*'MVLP INPUT FLTE'!$I41)*'MVLP INPUT FLTE'!$H21</f>
        <v>0</v>
      </c>
      <c r="BH64" s="78">
        <f ca="1">('SUBSCRIBER BASE FLTE'!BH49*'MVLP INPUT FLTE'!$I41)*'MVLP INPUT FLTE'!$H21</f>
        <v>0</v>
      </c>
      <c r="BI64" s="78">
        <f ca="1">('SUBSCRIBER BASE FLTE'!BI49*'MVLP INPUT FLTE'!$I41)*'MVLP INPUT FLTE'!$H21</f>
        <v>0</v>
      </c>
      <c r="BJ64" s="78">
        <f ca="1">('SUBSCRIBER BASE FLTE'!BJ49*'MVLP INPUT FLTE'!$I41)*'MVLP INPUT FLTE'!$H21</f>
        <v>0</v>
      </c>
      <c r="BK64" s="78">
        <f ca="1">('SUBSCRIBER BASE FLTE'!BK49*'MVLP INPUT FLTE'!$I41)*'MVLP INPUT FLTE'!$H21</f>
        <v>0</v>
      </c>
      <c r="BL64" s="78">
        <f ca="1">('SUBSCRIBER BASE FLTE'!BL49*'MVLP INPUT FLTE'!$I41)*'MVLP INPUT FLTE'!$H21</f>
        <v>0</v>
      </c>
      <c r="BM64" s="78">
        <f ca="1">('SUBSCRIBER BASE FLTE'!BM49*'MVLP INPUT FLTE'!$I41)*'MVLP INPUT FLTE'!$H21</f>
        <v>0</v>
      </c>
      <c r="BN64" s="78">
        <f ca="1">('SUBSCRIBER BASE FLTE'!BN49*'MVLP INPUT FLTE'!$I41)*'MVLP INPUT FLTE'!$H21</f>
        <v>0</v>
      </c>
      <c r="BO64" s="78">
        <f ca="1">('SUBSCRIBER BASE FLTE'!BO49*'MVLP INPUT FLTE'!$I41)*'MVLP INPUT FLTE'!$H21</f>
        <v>0</v>
      </c>
      <c r="BP64" s="78">
        <f ca="1">('SUBSCRIBER BASE FLTE'!BP49*'MVLP INPUT FLTE'!$I41)*'MVLP INPUT FLTE'!$H21</f>
        <v>0</v>
      </c>
      <c r="BQ64" s="78">
        <f ca="1">('SUBSCRIBER BASE FLTE'!BQ49*'MVLP INPUT FLTE'!$I41)*'MVLP INPUT FLTE'!$H21</f>
        <v>0</v>
      </c>
      <c r="BR64" s="78">
        <f ca="1">('SUBSCRIBER BASE FLTE'!BR49*'MVLP INPUT FLTE'!$I41)*'MVLP INPUT FLTE'!$H21</f>
        <v>0</v>
      </c>
    </row>
    <row r="65" spans="2:70" ht="25" customHeight="1" outlineLevel="1">
      <c r="B65" s="168" t="str">
        <f t="shared" si="25"/>
        <v>FLTE 200GB</v>
      </c>
      <c r="C65" s="78">
        <f>('SUBSCRIBER BASE FLTE'!C50*'MVLP INPUT FLTE'!$I42)*'MVLP INPUT FLTE'!$H22</f>
        <v>0</v>
      </c>
      <c r="D65" s="78">
        <f>('SUBSCRIBER BASE FLTE'!D50*'MVLP INPUT FLTE'!$I42)*'MVLP INPUT FLTE'!$H22</f>
        <v>0</v>
      </c>
      <c r="E65" s="78">
        <f>('SUBSCRIBER BASE FLTE'!E50*'MVLP INPUT FLTE'!$I42)*'MVLP INPUT FLTE'!$H22</f>
        <v>0</v>
      </c>
      <c r="F65" s="78">
        <f>('SUBSCRIBER BASE FLTE'!F50*'MVLP INPUT FLTE'!$I42)*'MVLP INPUT FLTE'!$H22</f>
        <v>0</v>
      </c>
      <c r="G65" s="78">
        <f>('SUBSCRIBER BASE FLTE'!G50*'MVLP INPUT FLTE'!$I42)*'MVLP INPUT FLTE'!$H22</f>
        <v>0</v>
      </c>
      <c r="H65" s="78">
        <f>('SUBSCRIBER BASE FLTE'!H50*'MVLP INPUT FLTE'!$I42)*'MVLP INPUT FLTE'!$H22</f>
        <v>0</v>
      </c>
      <c r="I65" s="78">
        <f>('SUBSCRIBER BASE FLTE'!I50*'MVLP INPUT FLTE'!$I42)*'MVLP INPUT FLTE'!$H22</f>
        <v>0</v>
      </c>
      <c r="J65" s="78">
        <f>('SUBSCRIBER BASE FLTE'!J50*'MVLP INPUT FLTE'!$I42)*'MVLP INPUT FLTE'!$H22</f>
        <v>0</v>
      </c>
      <c r="K65" s="78">
        <f ca="1">('SUBSCRIBER BASE FLTE'!K50*'MVLP INPUT FLTE'!$I42)*'MVLP INPUT FLTE'!$H22</f>
        <v>0</v>
      </c>
      <c r="L65" s="78">
        <f ca="1">('SUBSCRIBER BASE FLTE'!L50*'MVLP INPUT FLTE'!$I42)*'MVLP INPUT FLTE'!$H22</f>
        <v>0</v>
      </c>
      <c r="M65" s="78">
        <f ca="1">('SUBSCRIBER BASE FLTE'!M50*'MVLP INPUT FLTE'!$I42)*'MVLP INPUT FLTE'!$H22</f>
        <v>0</v>
      </c>
      <c r="N65" s="78">
        <f ca="1">('SUBSCRIBER BASE FLTE'!N50*'MVLP INPUT FLTE'!$I42)*'MVLP INPUT FLTE'!$H22</f>
        <v>0</v>
      </c>
      <c r="O65" s="78">
        <f ca="1">('SUBSCRIBER BASE FLTE'!O50*'MVLP INPUT FLTE'!$I42)*'MVLP INPUT FLTE'!$H22</f>
        <v>0</v>
      </c>
      <c r="P65" s="78">
        <f ca="1">('SUBSCRIBER BASE FLTE'!P50*'MVLP INPUT FLTE'!$I42)*'MVLP INPUT FLTE'!$H22</f>
        <v>0</v>
      </c>
      <c r="Q65" s="78">
        <f ca="1">('SUBSCRIBER BASE FLTE'!Q50*'MVLP INPUT FLTE'!$I42)*'MVLP INPUT FLTE'!$H22</f>
        <v>0</v>
      </c>
      <c r="R65" s="78">
        <f ca="1">('SUBSCRIBER BASE FLTE'!R50*'MVLP INPUT FLTE'!$I42)*'MVLP INPUT FLTE'!$H22</f>
        <v>0</v>
      </c>
      <c r="S65" s="78">
        <f ca="1">('SUBSCRIBER BASE FLTE'!S50*'MVLP INPUT FLTE'!$I42)*'MVLP INPUT FLTE'!$H22</f>
        <v>0</v>
      </c>
      <c r="T65" s="78">
        <f ca="1">('SUBSCRIBER BASE FLTE'!T50*'MVLP INPUT FLTE'!$I42)*'MVLP INPUT FLTE'!$H22</f>
        <v>0</v>
      </c>
      <c r="U65" s="78">
        <f ca="1">('SUBSCRIBER BASE FLTE'!U50*'MVLP INPUT FLTE'!$I42)*'MVLP INPUT FLTE'!$H22</f>
        <v>0</v>
      </c>
      <c r="V65" s="78">
        <f ca="1">('SUBSCRIBER BASE FLTE'!V50*'MVLP INPUT FLTE'!$I42)*'MVLP INPUT FLTE'!$H22</f>
        <v>0</v>
      </c>
      <c r="W65" s="78">
        <f ca="1">('SUBSCRIBER BASE FLTE'!W50*'MVLP INPUT FLTE'!$I42)*'MVLP INPUT FLTE'!$H22</f>
        <v>0</v>
      </c>
      <c r="X65" s="78">
        <f ca="1">('SUBSCRIBER BASE FLTE'!X50*'MVLP INPUT FLTE'!$I42)*'MVLP INPUT FLTE'!$H22</f>
        <v>0</v>
      </c>
      <c r="Y65" s="78">
        <f ca="1">('SUBSCRIBER BASE FLTE'!Y50*'MVLP INPUT FLTE'!$I42)*'MVLP INPUT FLTE'!$H22</f>
        <v>0</v>
      </c>
      <c r="Z65" s="78">
        <f ca="1">('SUBSCRIBER BASE FLTE'!Z50*'MVLP INPUT FLTE'!$I42)*'MVLP INPUT FLTE'!$H22</f>
        <v>0</v>
      </c>
      <c r="AA65" s="78">
        <f ca="1">('SUBSCRIBER BASE FLTE'!AA50*'MVLP INPUT FLTE'!$I42)*'MVLP INPUT FLTE'!$H22</f>
        <v>0</v>
      </c>
      <c r="AB65" s="78">
        <f ca="1">('SUBSCRIBER BASE FLTE'!AB50*'MVLP INPUT FLTE'!$I42)*'MVLP INPUT FLTE'!$H22</f>
        <v>0</v>
      </c>
      <c r="AC65" s="78">
        <f ca="1">('SUBSCRIBER BASE FLTE'!AC50*'MVLP INPUT FLTE'!$I42)*'MVLP INPUT FLTE'!$H22</f>
        <v>0</v>
      </c>
      <c r="AD65" s="78">
        <f ca="1">('SUBSCRIBER BASE FLTE'!AD50*'MVLP INPUT FLTE'!$I42)*'MVLP INPUT FLTE'!$H22</f>
        <v>0</v>
      </c>
      <c r="AE65" s="78">
        <f ca="1">('SUBSCRIBER BASE FLTE'!AE50*'MVLP INPUT FLTE'!$I42)*'MVLP INPUT FLTE'!$H22</f>
        <v>0</v>
      </c>
      <c r="AF65" s="78">
        <f ca="1">('SUBSCRIBER BASE FLTE'!AF50*'MVLP INPUT FLTE'!$I42)*'MVLP INPUT FLTE'!$H22</f>
        <v>0</v>
      </c>
      <c r="AG65" s="78">
        <f ca="1">('SUBSCRIBER BASE FLTE'!AG50*'MVLP INPUT FLTE'!$I42)*'MVLP INPUT FLTE'!$H22</f>
        <v>0</v>
      </c>
      <c r="AH65" s="78">
        <f ca="1">('SUBSCRIBER BASE FLTE'!AH50*'MVLP INPUT FLTE'!$I42)*'MVLP INPUT FLTE'!$H22</f>
        <v>0</v>
      </c>
      <c r="AI65" s="78">
        <f ca="1">('SUBSCRIBER BASE FLTE'!AI50*'MVLP INPUT FLTE'!$I42)*'MVLP INPUT FLTE'!$H22</f>
        <v>0</v>
      </c>
      <c r="AJ65" s="78">
        <f ca="1">('SUBSCRIBER BASE FLTE'!AJ50*'MVLP INPUT FLTE'!$I42)*'MVLP INPUT FLTE'!$H22</f>
        <v>0</v>
      </c>
      <c r="AK65" s="78">
        <f ca="1">('SUBSCRIBER BASE FLTE'!AK50*'MVLP INPUT FLTE'!$I42)*'MVLP INPUT FLTE'!$H22</f>
        <v>0</v>
      </c>
      <c r="AL65" s="78">
        <f ca="1">('SUBSCRIBER BASE FLTE'!AL50*'MVLP INPUT FLTE'!$I42)*'MVLP INPUT FLTE'!$H22</f>
        <v>0</v>
      </c>
      <c r="AM65" s="78">
        <f ca="1">('SUBSCRIBER BASE FLTE'!AM50*'MVLP INPUT FLTE'!$I42)*'MVLP INPUT FLTE'!$H22</f>
        <v>0</v>
      </c>
      <c r="AN65" s="78">
        <f ca="1">('SUBSCRIBER BASE FLTE'!AN50*'MVLP INPUT FLTE'!$I42)*'MVLP INPUT FLTE'!$H22</f>
        <v>0</v>
      </c>
      <c r="AO65" s="78">
        <f ca="1">('SUBSCRIBER BASE FLTE'!AO50*'MVLP INPUT FLTE'!$I42)*'MVLP INPUT FLTE'!$H22</f>
        <v>0</v>
      </c>
      <c r="AP65" s="78">
        <f ca="1">('SUBSCRIBER BASE FLTE'!AP50*'MVLP INPUT FLTE'!$I42)*'MVLP INPUT FLTE'!$H22</f>
        <v>0</v>
      </c>
      <c r="AQ65" s="78">
        <f ca="1">('SUBSCRIBER BASE FLTE'!AQ50*'MVLP INPUT FLTE'!$I42)*'MVLP INPUT FLTE'!$H22</f>
        <v>0</v>
      </c>
      <c r="AR65" s="78">
        <f ca="1">('SUBSCRIBER BASE FLTE'!AR50*'MVLP INPUT FLTE'!$I42)*'MVLP INPUT FLTE'!$H22</f>
        <v>0</v>
      </c>
      <c r="AS65" s="78">
        <f ca="1">('SUBSCRIBER BASE FLTE'!AS50*'MVLP INPUT FLTE'!$I42)*'MVLP INPUT FLTE'!$H22</f>
        <v>0</v>
      </c>
      <c r="AT65" s="78">
        <f ca="1">('SUBSCRIBER BASE FLTE'!AT50*'MVLP INPUT FLTE'!$I42)*'MVLP INPUT FLTE'!$H22</f>
        <v>0</v>
      </c>
      <c r="AU65" s="78">
        <f ca="1">('SUBSCRIBER BASE FLTE'!AU50*'MVLP INPUT FLTE'!$I42)*'MVLP INPUT FLTE'!$H22</f>
        <v>0</v>
      </c>
      <c r="AV65" s="78">
        <f ca="1">('SUBSCRIBER BASE FLTE'!AV50*'MVLP INPUT FLTE'!$I42)*'MVLP INPUT FLTE'!$H22</f>
        <v>0</v>
      </c>
      <c r="AW65" s="78">
        <f ca="1">('SUBSCRIBER BASE FLTE'!AW50*'MVLP INPUT FLTE'!$I42)*'MVLP INPUT FLTE'!$H22</f>
        <v>0</v>
      </c>
      <c r="AX65" s="78">
        <f ca="1">('SUBSCRIBER BASE FLTE'!AX50*'MVLP INPUT FLTE'!$I42)*'MVLP INPUT FLTE'!$H22</f>
        <v>0</v>
      </c>
      <c r="AY65" s="78">
        <f ca="1">('SUBSCRIBER BASE FLTE'!AY50*'MVLP INPUT FLTE'!$I42)*'MVLP INPUT FLTE'!$H22</f>
        <v>0</v>
      </c>
      <c r="AZ65" s="78">
        <f ca="1">('SUBSCRIBER BASE FLTE'!AZ50*'MVLP INPUT FLTE'!$I42)*'MVLP INPUT FLTE'!$H22</f>
        <v>0</v>
      </c>
      <c r="BA65" s="78">
        <f ca="1">('SUBSCRIBER BASE FLTE'!BA50*'MVLP INPUT FLTE'!$I42)*'MVLP INPUT FLTE'!$H22</f>
        <v>0</v>
      </c>
      <c r="BB65" s="78">
        <f ca="1">('SUBSCRIBER BASE FLTE'!BB50*'MVLP INPUT FLTE'!$I42)*'MVLP INPUT FLTE'!$H22</f>
        <v>0</v>
      </c>
      <c r="BC65" s="78">
        <f ca="1">('SUBSCRIBER BASE FLTE'!BC50*'MVLP INPUT FLTE'!$I42)*'MVLP INPUT FLTE'!$H22</f>
        <v>0</v>
      </c>
      <c r="BD65" s="78">
        <f ca="1">('SUBSCRIBER BASE FLTE'!BD50*'MVLP INPUT FLTE'!$I42)*'MVLP INPUT FLTE'!$H22</f>
        <v>0</v>
      </c>
      <c r="BE65" s="78">
        <f ca="1">('SUBSCRIBER BASE FLTE'!BE50*'MVLP INPUT FLTE'!$I42)*'MVLP INPUT FLTE'!$H22</f>
        <v>0</v>
      </c>
      <c r="BF65" s="78">
        <f ca="1">('SUBSCRIBER BASE FLTE'!BF50*'MVLP INPUT FLTE'!$I42)*'MVLP INPUT FLTE'!$H22</f>
        <v>0</v>
      </c>
      <c r="BG65" s="78">
        <f ca="1">('SUBSCRIBER BASE FLTE'!BG50*'MVLP INPUT FLTE'!$I42)*'MVLP INPUT FLTE'!$H22</f>
        <v>0</v>
      </c>
      <c r="BH65" s="78">
        <f ca="1">('SUBSCRIBER BASE FLTE'!BH50*'MVLP INPUT FLTE'!$I42)*'MVLP INPUT FLTE'!$H22</f>
        <v>0</v>
      </c>
      <c r="BI65" s="78">
        <f ca="1">('SUBSCRIBER BASE FLTE'!BI50*'MVLP INPUT FLTE'!$I42)*'MVLP INPUT FLTE'!$H22</f>
        <v>0</v>
      </c>
      <c r="BJ65" s="78">
        <f ca="1">('SUBSCRIBER BASE FLTE'!BJ50*'MVLP INPUT FLTE'!$I42)*'MVLP INPUT FLTE'!$H22</f>
        <v>0</v>
      </c>
      <c r="BK65" s="78">
        <f ca="1">('SUBSCRIBER BASE FLTE'!BK50*'MVLP INPUT FLTE'!$I42)*'MVLP INPUT FLTE'!$H22</f>
        <v>0</v>
      </c>
      <c r="BL65" s="78">
        <f ca="1">('SUBSCRIBER BASE FLTE'!BL50*'MVLP INPUT FLTE'!$I42)*'MVLP INPUT FLTE'!$H22</f>
        <v>0</v>
      </c>
      <c r="BM65" s="78">
        <f ca="1">('SUBSCRIBER BASE FLTE'!BM50*'MVLP INPUT FLTE'!$I42)*'MVLP INPUT FLTE'!$H22</f>
        <v>0</v>
      </c>
      <c r="BN65" s="78">
        <f ca="1">('SUBSCRIBER BASE FLTE'!BN50*'MVLP INPUT FLTE'!$I42)*'MVLP INPUT FLTE'!$H22</f>
        <v>0</v>
      </c>
      <c r="BO65" s="78">
        <f ca="1">('SUBSCRIBER BASE FLTE'!BO50*'MVLP INPUT FLTE'!$I42)*'MVLP INPUT FLTE'!$H22</f>
        <v>0</v>
      </c>
      <c r="BP65" s="78">
        <f ca="1">('SUBSCRIBER BASE FLTE'!BP50*'MVLP INPUT FLTE'!$I42)*'MVLP INPUT FLTE'!$H22</f>
        <v>0</v>
      </c>
      <c r="BQ65" s="78">
        <f ca="1">('SUBSCRIBER BASE FLTE'!BQ50*'MVLP INPUT FLTE'!$I42)*'MVLP INPUT FLTE'!$H22</f>
        <v>0</v>
      </c>
      <c r="BR65" s="78">
        <f ca="1">('SUBSCRIBER BASE FLTE'!BR50*'MVLP INPUT FLTE'!$I42)*'MVLP INPUT FLTE'!$H22</f>
        <v>0</v>
      </c>
    </row>
    <row r="66" spans="2:70" ht="25" customHeight="1" outlineLevel="1">
      <c r="B66" s="168" t="str">
        <f t="shared" si="25"/>
        <v>FLTE 400GB</v>
      </c>
      <c r="C66" s="78">
        <f>('SUBSCRIBER BASE FLTE'!C51*'MVLP INPUT FLTE'!$I43)*'MVLP INPUT FLTE'!$H23</f>
        <v>0</v>
      </c>
      <c r="D66" s="78">
        <f>('SUBSCRIBER BASE FLTE'!D51*'MVLP INPUT FLTE'!$I43)*'MVLP INPUT FLTE'!$H23</f>
        <v>0</v>
      </c>
      <c r="E66" s="78">
        <f>('SUBSCRIBER BASE FLTE'!E51*'MVLP INPUT FLTE'!$I43)*'MVLP INPUT FLTE'!$H23</f>
        <v>0</v>
      </c>
      <c r="F66" s="78">
        <f>('SUBSCRIBER BASE FLTE'!F51*'MVLP INPUT FLTE'!$I43)*'MVLP INPUT FLTE'!$H23</f>
        <v>0</v>
      </c>
      <c r="G66" s="78">
        <f>('SUBSCRIBER BASE FLTE'!G51*'MVLP INPUT FLTE'!$I43)*'MVLP INPUT FLTE'!$H23</f>
        <v>0</v>
      </c>
      <c r="H66" s="78">
        <f>('SUBSCRIBER BASE FLTE'!H51*'MVLP INPUT FLTE'!$I43)*'MVLP INPUT FLTE'!$H23</f>
        <v>0</v>
      </c>
      <c r="I66" s="78">
        <f>('SUBSCRIBER BASE FLTE'!I51*'MVLP INPUT FLTE'!$I43)*'MVLP INPUT FLTE'!$H23</f>
        <v>0</v>
      </c>
      <c r="J66" s="78">
        <f>('SUBSCRIBER BASE FLTE'!J51*'MVLP INPUT FLTE'!$I43)*'MVLP INPUT FLTE'!$H23</f>
        <v>0</v>
      </c>
      <c r="K66" s="78">
        <f ca="1">('SUBSCRIBER BASE FLTE'!K51*'MVLP INPUT FLTE'!$I43)*'MVLP INPUT FLTE'!$H23</f>
        <v>0</v>
      </c>
      <c r="L66" s="78">
        <f ca="1">('SUBSCRIBER BASE FLTE'!L51*'MVLP INPUT FLTE'!$I43)*'MVLP INPUT FLTE'!$H23</f>
        <v>0</v>
      </c>
      <c r="M66" s="78">
        <f ca="1">('SUBSCRIBER BASE FLTE'!M51*'MVLP INPUT FLTE'!$I43)*'MVLP INPUT FLTE'!$H23</f>
        <v>0</v>
      </c>
      <c r="N66" s="78">
        <f ca="1">('SUBSCRIBER BASE FLTE'!N51*'MVLP INPUT FLTE'!$I43)*'MVLP INPUT FLTE'!$H23</f>
        <v>0</v>
      </c>
      <c r="O66" s="78">
        <f ca="1">('SUBSCRIBER BASE FLTE'!O51*'MVLP INPUT FLTE'!$I43)*'MVLP INPUT FLTE'!$H23</f>
        <v>0</v>
      </c>
      <c r="P66" s="78">
        <f ca="1">('SUBSCRIBER BASE FLTE'!P51*'MVLP INPUT FLTE'!$I43)*'MVLP INPUT FLTE'!$H23</f>
        <v>0</v>
      </c>
      <c r="Q66" s="78">
        <f ca="1">('SUBSCRIBER BASE FLTE'!Q51*'MVLP INPUT FLTE'!$I43)*'MVLP INPUT FLTE'!$H23</f>
        <v>0</v>
      </c>
      <c r="R66" s="78">
        <f ca="1">('SUBSCRIBER BASE FLTE'!R51*'MVLP INPUT FLTE'!$I43)*'MVLP INPUT FLTE'!$H23</f>
        <v>0</v>
      </c>
      <c r="S66" s="78">
        <f ca="1">('SUBSCRIBER BASE FLTE'!S51*'MVLP INPUT FLTE'!$I43)*'MVLP INPUT FLTE'!$H23</f>
        <v>0</v>
      </c>
      <c r="T66" s="78">
        <f ca="1">('SUBSCRIBER BASE FLTE'!T51*'MVLP INPUT FLTE'!$I43)*'MVLP INPUT FLTE'!$H23</f>
        <v>0</v>
      </c>
      <c r="U66" s="78">
        <f ca="1">('SUBSCRIBER BASE FLTE'!U51*'MVLP INPUT FLTE'!$I43)*'MVLP INPUT FLTE'!$H23</f>
        <v>0</v>
      </c>
      <c r="V66" s="78">
        <f ca="1">('SUBSCRIBER BASE FLTE'!V51*'MVLP INPUT FLTE'!$I43)*'MVLP INPUT FLTE'!$H23</f>
        <v>0</v>
      </c>
      <c r="W66" s="78">
        <f ca="1">('SUBSCRIBER BASE FLTE'!W51*'MVLP INPUT FLTE'!$I43)*'MVLP INPUT FLTE'!$H23</f>
        <v>0</v>
      </c>
      <c r="X66" s="78">
        <f ca="1">('SUBSCRIBER BASE FLTE'!X51*'MVLP INPUT FLTE'!$I43)*'MVLP INPUT FLTE'!$H23</f>
        <v>0</v>
      </c>
      <c r="Y66" s="78">
        <f ca="1">('SUBSCRIBER BASE FLTE'!Y51*'MVLP INPUT FLTE'!$I43)*'MVLP INPUT FLTE'!$H23</f>
        <v>0</v>
      </c>
      <c r="Z66" s="78">
        <f ca="1">('SUBSCRIBER BASE FLTE'!Z51*'MVLP INPUT FLTE'!$I43)*'MVLP INPUT FLTE'!$H23</f>
        <v>0</v>
      </c>
      <c r="AA66" s="78">
        <f ca="1">('SUBSCRIBER BASE FLTE'!AA51*'MVLP INPUT FLTE'!$I43)*'MVLP INPUT FLTE'!$H23</f>
        <v>0</v>
      </c>
      <c r="AB66" s="78">
        <f ca="1">('SUBSCRIBER BASE FLTE'!AB51*'MVLP INPUT FLTE'!$I43)*'MVLP INPUT FLTE'!$H23</f>
        <v>0</v>
      </c>
      <c r="AC66" s="78">
        <f ca="1">('SUBSCRIBER BASE FLTE'!AC51*'MVLP INPUT FLTE'!$I43)*'MVLP INPUT FLTE'!$H23</f>
        <v>0</v>
      </c>
      <c r="AD66" s="78">
        <f ca="1">('SUBSCRIBER BASE FLTE'!AD51*'MVLP INPUT FLTE'!$I43)*'MVLP INPUT FLTE'!$H23</f>
        <v>0</v>
      </c>
      <c r="AE66" s="78">
        <f ca="1">('SUBSCRIBER BASE FLTE'!AE51*'MVLP INPUT FLTE'!$I43)*'MVLP INPUT FLTE'!$H23</f>
        <v>0</v>
      </c>
      <c r="AF66" s="78">
        <f ca="1">('SUBSCRIBER BASE FLTE'!AF51*'MVLP INPUT FLTE'!$I43)*'MVLP INPUT FLTE'!$H23</f>
        <v>0</v>
      </c>
      <c r="AG66" s="78">
        <f ca="1">('SUBSCRIBER BASE FLTE'!AG51*'MVLP INPUT FLTE'!$I43)*'MVLP INPUT FLTE'!$H23</f>
        <v>0</v>
      </c>
      <c r="AH66" s="78">
        <f ca="1">('SUBSCRIBER BASE FLTE'!AH51*'MVLP INPUT FLTE'!$I43)*'MVLP INPUT FLTE'!$H23</f>
        <v>0</v>
      </c>
      <c r="AI66" s="78">
        <f ca="1">('SUBSCRIBER BASE FLTE'!AI51*'MVLP INPUT FLTE'!$I43)*'MVLP INPUT FLTE'!$H23</f>
        <v>0</v>
      </c>
      <c r="AJ66" s="78">
        <f ca="1">('SUBSCRIBER BASE FLTE'!AJ51*'MVLP INPUT FLTE'!$I43)*'MVLP INPUT FLTE'!$H23</f>
        <v>0</v>
      </c>
      <c r="AK66" s="78">
        <f ca="1">('SUBSCRIBER BASE FLTE'!AK51*'MVLP INPUT FLTE'!$I43)*'MVLP INPUT FLTE'!$H23</f>
        <v>0</v>
      </c>
      <c r="AL66" s="78">
        <f ca="1">('SUBSCRIBER BASE FLTE'!AL51*'MVLP INPUT FLTE'!$I43)*'MVLP INPUT FLTE'!$H23</f>
        <v>0</v>
      </c>
      <c r="AM66" s="78">
        <f ca="1">('SUBSCRIBER BASE FLTE'!AM51*'MVLP INPUT FLTE'!$I43)*'MVLP INPUT FLTE'!$H23</f>
        <v>0</v>
      </c>
      <c r="AN66" s="78">
        <f ca="1">('SUBSCRIBER BASE FLTE'!AN51*'MVLP INPUT FLTE'!$I43)*'MVLP INPUT FLTE'!$H23</f>
        <v>0</v>
      </c>
      <c r="AO66" s="78">
        <f ca="1">('SUBSCRIBER BASE FLTE'!AO51*'MVLP INPUT FLTE'!$I43)*'MVLP INPUT FLTE'!$H23</f>
        <v>0</v>
      </c>
      <c r="AP66" s="78">
        <f ca="1">('SUBSCRIBER BASE FLTE'!AP51*'MVLP INPUT FLTE'!$I43)*'MVLP INPUT FLTE'!$H23</f>
        <v>0</v>
      </c>
      <c r="AQ66" s="78">
        <f ca="1">('SUBSCRIBER BASE FLTE'!AQ51*'MVLP INPUT FLTE'!$I43)*'MVLP INPUT FLTE'!$H23</f>
        <v>0</v>
      </c>
      <c r="AR66" s="78">
        <f ca="1">('SUBSCRIBER BASE FLTE'!AR51*'MVLP INPUT FLTE'!$I43)*'MVLP INPUT FLTE'!$H23</f>
        <v>0</v>
      </c>
      <c r="AS66" s="78">
        <f ca="1">('SUBSCRIBER BASE FLTE'!AS51*'MVLP INPUT FLTE'!$I43)*'MVLP INPUT FLTE'!$H23</f>
        <v>0</v>
      </c>
      <c r="AT66" s="78">
        <f ca="1">('SUBSCRIBER BASE FLTE'!AT51*'MVLP INPUT FLTE'!$I43)*'MVLP INPUT FLTE'!$H23</f>
        <v>0</v>
      </c>
      <c r="AU66" s="78">
        <f ca="1">('SUBSCRIBER BASE FLTE'!AU51*'MVLP INPUT FLTE'!$I43)*'MVLP INPUT FLTE'!$H23</f>
        <v>0</v>
      </c>
      <c r="AV66" s="78">
        <f ca="1">('SUBSCRIBER BASE FLTE'!AV51*'MVLP INPUT FLTE'!$I43)*'MVLP INPUT FLTE'!$H23</f>
        <v>0</v>
      </c>
      <c r="AW66" s="78">
        <f ca="1">('SUBSCRIBER BASE FLTE'!AW51*'MVLP INPUT FLTE'!$I43)*'MVLP INPUT FLTE'!$H23</f>
        <v>0</v>
      </c>
      <c r="AX66" s="78">
        <f ca="1">('SUBSCRIBER BASE FLTE'!AX51*'MVLP INPUT FLTE'!$I43)*'MVLP INPUT FLTE'!$H23</f>
        <v>0</v>
      </c>
      <c r="AY66" s="78">
        <f ca="1">('SUBSCRIBER BASE FLTE'!AY51*'MVLP INPUT FLTE'!$I43)*'MVLP INPUT FLTE'!$H23</f>
        <v>0</v>
      </c>
      <c r="AZ66" s="78">
        <f ca="1">('SUBSCRIBER BASE FLTE'!AZ51*'MVLP INPUT FLTE'!$I43)*'MVLP INPUT FLTE'!$H23</f>
        <v>0</v>
      </c>
      <c r="BA66" s="78">
        <f ca="1">('SUBSCRIBER BASE FLTE'!BA51*'MVLP INPUT FLTE'!$I43)*'MVLP INPUT FLTE'!$H23</f>
        <v>0</v>
      </c>
      <c r="BB66" s="78">
        <f ca="1">('SUBSCRIBER BASE FLTE'!BB51*'MVLP INPUT FLTE'!$I43)*'MVLP INPUT FLTE'!$H23</f>
        <v>0</v>
      </c>
      <c r="BC66" s="78">
        <f ca="1">('SUBSCRIBER BASE FLTE'!BC51*'MVLP INPUT FLTE'!$I43)*'MVLP INPUT FLTE'!$H23</f>
        <v>0</v>
      </c>
      <c r="BD66" s="78">
        <f ca="1">('SUBSCRIBER BASE FLTE'!BD51*'MVLP INPUT FLTE'!$I43)*'MVLP INPUT FLTE'!$H23</f>
        <v>0</v>
      </c>
      <c r="BE66" s="78">
        <f ca="1">('SUBSCRIBER BASE FLTE'!BE51*'MVLP INPUT FLTE'!$I43)*'MVLP INPUT FLTE'!$H23</f>
        <v>0</v>
      </c>
      <c r="BF66" s="78">
        <f ca="1">('SUBSCRIBER BASE FLTE'!BF51*'MVLP INPUT FLTE'!$I43)*'MVLP INPUT FLTE'!$H23</f>
        <v>0</v>
      </c>
      <c r="BG66" s="78">
        <f ca="1">('SUBSCRIBER BASE FLTE'!BG51*'MVLP INPUT FLTE'!$I43)*'MVLP INPUT FLTE'!$H23</f>
        <v>0</v>
      </c>
      <c r="BH66" s="78">
        <f ca="1">('SUBSCRIBER BASE FLTE'!BH51*'MVLP INPUT FLTE'!$I43)*'MVLP INPUT FLTE'!$H23</f>
        <v>0</v>
      </c>
      <c r="BI66" s="78">
        <f ca="1">('SUBSCRIBER BASE FLTE'!BI51*'MVLP INPUT FLTE'!$I43)*'MVLP INPUT FLTE'!$H23</f>
        <v>0</v>
      </c>
      <c r="BJ66" s="78">
        <f ca="1">('SUBSCRIBER BASE FLTE'!BJ51*'MVLP INPUT FLTE'!$I43)*'MVLP INPUT FLTE'!$H23</f>
        <v>0</v>
      </c>
      <c r="BK66" s="78">
        <f ca="1">('SUBSCRIBER BASE FLTE'!BK51*'MVLP INPUT FLTE'!$I43)*'MVLP INPUT FLTE'!$H23</f>
        <v>0</v>
      </c>
      <c r="BL66" s="78">
        <f ca="1">('SUBSCRIBER BASE FLTE'!BL51*'MVLP INPUT FLTE'!$I43)*'MVLP INPUT FLTE'!$H23</f>
        <v>0</v>
      </c>
      <c r="BM66" s="78">
        <f ca="1">('SUBSCRIBER BASE FLTE'!BM51*'MVLP INPUT FLTE'!$I43)*'MVLP INPUT FLTE'!$H23</f>
        <v>0</v>
      </c>
      <c r="BN66" s="78">
        <f ca="1">('SUBSCRIBER BASE FLTE'!BN51*'MVLP INPUT FLTE'!$I43)*'MVLP INPUT FLTE'!$H23</f>
        <v>0</v>
      </c>
      <c r="BO66" s="78">
        <f ca="1">('SUBSCRIBER BASE FLTE'!BO51*'MVLP INPUT FLTE'!$I43)*'MVLP INPUT FLTE'!$H23</f>
        <v>0</v>
      </c>
      <c r="BP66" s="78">
        <f ca="1">('SUBSCRIBER BASE FLTE'!BP51*'MVLP INPUT FLTE'!$I43)*'MVLP INPUT FLTE'!$H23</f>
        <v>0</v>
      </c>
      <c r="BQ66" s="78">
        <f ca="1">('SUBSCRIBER BASE FLTE'!BQ51*'MVLP INPUT FLTE'!$I43)*'MVLP INPUT FLTE'!$H23</f>
        <v>0</v>
      </c>
      <c r="BR66" s="78">
        <f ca="1">('SUBSCRIBER BASE FLTE'!BR51*'MVLP INPUT FLTE'!$I43)*'MVLP INPUT FLTE'!$H23</f>
        <v>0</v>
      </c>
    </row>
    <row r="67" spans="2:70" ht="25" customHeight="1" outlineLevel="1">
      <c r="B67" s="168" t="str">
        <f t="shared" si="25"/>
        <v>Package 5</v>
      </c>
      <c r="C67" s="78">
        <f>('SUBSCRIBER BASE FLTE'!C52*'MVLP INPUT FLTE'!$I44)*'MVLP INPUT FLTE'!$H24</f>
        <v>0</v>
      </c>
      <c r="D67" s="78">
        <f>('SUBSCRIBER BASE FLTE'!D52*'MVLP INPUT FLTE'!$I44)*'MVLP INPUT FLTE'!$H24</f>
        <v>0</v>
      </c>
      <c r="E67" s="78">
        <f>('SUBSCRIBER BASE FLTE'!E52*'MVLP INPUT FLTE'!$I44)*'MVLP INPUT FLTE'!$H24</f>
        <v>0</v>
      </c>
      <c r="F67" s="78">
        <f>('SUBSCRIBER BASE FLTE'!F52*'MVLP INPUT FLTE'!$I44)*'MVLP INPUT FLTE'!$H24</f>
        <v>0</v>
      </c>
      <c r="G67" s="78">
        <f>('SUBSCRIBER BASE FLTE'!G52*'MVLP INPUT FLTE'!$I44)*'MVLP INPUT FLTE'!$H24</f>
        <v>0</v>
      </c>
      <c r="H67" s="78">
        <f>('SUBSCRIBER BASE FLTE'!H52*'MVLP INPUT FLTE'!$I44)*'MVLP INPUT FLTE'!$H24</f>
        <v>0</v>
      </c>
      <c r="I67" s="78">
        <f>('SUBSCRIBER BASE FLTE'!I52*'MVLP INPUT FLTE'!$I44)*'MVLP INPUT FLTE'!$H24</f>
        <v>0</v>
      </c>
      <c r="J67" s="78">
        <f>('SUBSCRIBER BASE FLTE'!J52*'MVLP INPUT FLTE'!$I44)*'MVLP INPUT FLTE'!$H24</f>
        <v>0</v>
      </c>
      <c r="K67" s="78">
        <f ca="1">('SUBSCRIBER BASE FLTE'!K52*'MVLP INPUT FLTE'!$I44)*'MVLP INPUT FLTE'!$H24</f>
        <v>0</v>
      </c>
      <c r="L67" s="78">
        <f ca="1">('SUBSCRIBER BASE FLTE'!L52*'MVLP INPUT FLTE'!$I44)*'MVLP INPUT FLTE'!$H24</f>
        <v>0</v>
      </c>
      <c r="M67" s="78">
        <f ca="1">('SUBSCRIBER BASE FLTE'!M52*'MVLP INPUT FLTE'!$I44)*'MVLP INPUT FLTE'!$H24</f>
        <v>0</v>
      </c>
      <c r="N67" s="78">
        <f ca="1">('SUBSCRIBER BASE FLTE'!N52*'MVLP INPUT FLTE'!$I44)*'MVLP INPUT FLTE'!$H24</f>
        <v>0</v>
      </c>
      <c r="O67" s="78">
        <f ca="1">('SUBSCRIBER BASE FLTE'!O52*'MVLP INPUT FLTE'!$I44)*'MVLP INPUT FLTE'!$H24</f>
        <v>0</v>
      </c>
      <c r="P67" s="78">
        <f ca="1">('SUBSCRIBER BASE FLTE'!P52*'MVLP INPUT FLTE'!$I44)*'MVLP INPUT FLTE'!$H24</f>
        <v>0</v>
      </c>
      <c r="Q67" s="78">
        <f ca="1">('SUBSCRIBER BASE FLTE'!Q52*'MVLP INPUT FLTE'!$I44)*'MVLP INPUT FLTE'!$H24</f>
        <v>0</v>
      </c>
      <c r="R67" s="78">
        <f ca="1">('SUBSCRIBER BASE FLTE'!R52*'MVLP INPUT FLTE'!$I44)*'MVLP INPUT FLTE'!$H24</f>
        <v>0</v>
      </c>
      <c r="S67" s="78">
        <f ca="1">('SUBSCRIBER BASE FLTE'!S52*'MVLP INPUT FLTE'!$I44)*'MVLP INPUT FLTE'!$H24</f>
        <v>0</v>
      </c>
      <c r="T67" s="78">
        <f ca="1">('SUBSCRIBER BASE FLTE'!T52*'MVLP INPUT FLTE'!$I44)*'MVLP INPUT FLTE'!$H24</f>
        <v>0</v>
      </c>
      <c r="U67" s="78">
        <f ca="1">('SUBSCRIBER BASE FLTE'!U52*'MVLP INPUT FLTE'!$I44)*'MVLP INPUT FLTE'!$H24</f>
        <v>0</v>
      </c>
      <c r="V67" s="78">
        <f ca="1">('SUBSCRIBER BASE FLTE'!V52*'MVLP INPUT FLTE'!$I44)*'MVLP INPUT FLTE'!$H24</f>
        <v>0</v>
      </c>
      <c r="W67" s="78">
        <f ca="1">('SUBSCRIBER BASE FLTE'!W52*'MVLP INPUT FLTE'!$I44)*'MVLP INPUT FLTE'!$H24</f>
        <v>0</v>
      </c>
      <c r="X67" s="78">
        <f ca="1">('SUBSCRIBER BASE FLTE'!X52*'MVLP INPUT FLTE'!$I44)*'MVLP INPUT FLTE'!$H24</f>
        <v>0</v>
      </c>
      <c r="Y67" s="78">
        <f ca="1">('SUBSCRIBER BASE FLTE'!Y52*'MVLP INPUT FLTE'!$I44)*'MVLP INPUT FLTE'!$H24</f>
        <v>0</v>
      </c>
      <c r="Z67" s="78">
        <f ca="1">('SUBSCRIBER BASE FLTE'!Z52*'MVLP INPUT FLTE'!$I44)*'MVLP INPUT FLTE'!$H24</f>
        <v>0</v>
      </c>
      <c r="AA67" s="78">
        <f ca="1">('SUBSCRIBER BASE FLTE'!AA52*'MVLP INPUT FLTE'!$I44)*'MVLP INPUT FLTE'!$H24</f>
        <v>0</v>
      </c>
      <c r="AB67" s="78">
        <f ca="1">('SUBSCRIBER BASE FLTE'!AB52*'MVLP INPUT FLTE'!$I44)*'MVLP INPUT FLTE'!$H24</f>
        <v>0</v>
      </c>
      <c r="AC67" s="78">
        <f ca="1">('SUBSCRIBER BASE FLTE'!AC52*'MVLP INPUT FLTE'!$I44)*'MVLP INPUT FLTE'!$H24</f>
        <v>0</v>
      </c>
      <c r="AD67" s="78">
        <f ca="1">('SUBSCRIBER BASE FLTE'!AD52*'MVLP INPUT FLTE'!$I44)*'MVLP INPUT FLTE'!$H24</f>
        <v>0</v>
      </c>
      <c r="AE67" s="78">
        <f ca="1">('SUBSCRIBER BASE FLTE'!AE52*'MVLP INPUT FLTE'!$I44)*'MVLP INPUT FLTE'!$H24</f>
        <v>0</v>
      </c>
      <c r="AF67" s="78">
        <f ca="1">('SUBSCRIBER BASE FLTE'!AF52*'MVLP INPUT FLTE'!$I44)*'MVLP INPUT FLTE'!$H24</f>
        <v>0</v>
      </c>
      <c r="AG67" s="78">
        <f ca="1">('SUBSCRIBER BASE FLTE'!AG52*'MVLP INPUT FLTE'!$I44)*'MVLP INPUT FLTE'!$H24</f>
        <v>0</v>
      </c>
      <c r="AH67" s="78">
        <f ca="1">('SUBSCRIBER BASE FLTE'!AH52*'MVLP INPUT FLTE'!$I44)*'MVLP INPUT FLTE'!$H24</f>
        <v>0</v>
      </c>
      <c r="AI67" s="78">
        <f ca="1">('SUBSCRIBER BASE FLTE'!AI52*'MVLP INPUT FLTE'!$I44)*'MVLP INPUT FLTE'!$H24</f>
        <v>0</v>
      </c>
      <c r="AJ67" s="78">
        <f ca="1">('SUBSCRIBER BASE FLTE'!AJ52*'MVLP INPUT FLTE'!$I44)*'MVLP INPUT FLTE'!$H24</f>
        <v>0</v>
      </c>
      <c r="AK67" s="78">
        <f ca="1">('SUBSCRIBER BASE FLTE'!AK52*'MVLP INPUT FLTE'!$I44)*'MVLP INPUT FLTE'!$H24</f>
        <v>0</v>
      </c>
      <c r="AL67" s="78">
        <f ca="1">('SUBSCRIBER BASE FLTE'!AL52*'MVLP INPUT FLTE'!$I44)*'MVLP INPUT FLTE'!$H24</f>
        <v>0</v>
      </c>
      <c r="AM67" s="78">
        <f ca="1">('SUBSCRIBER BASE FLTE'!AM52*'MVLP INPUT FLTE'!$I44)*'MVLP INPUT FLTE'!$H24</f>
        <v>0</v>
      </c>
      <c r="AN67" s="78">
        <f ca="1">('SUBSCRIBER BASE FLTE'!AN52*'MVLP INPUT FLTE'!$I44)*'MVLP INPUT FLTE'!$H24</f>
        <v>0</v>
      </c>
      <c r="AO67" s="78">
        <f ca="1">('SUBSCRIBER BASE FLTE'!AO52*'MVLP INPUT FLTE'!$I44)*'MVLP INPUT FLTE'!$H24</f>
        <v>0</v>
      </c>
      <c r="AP67" s="78">
        <f ca="1">('SUBSCRIBER BASE FLTE'!AP52*'MVLP INPUT FLTE'!$I44)*'MVLP INPUT FLTE'!$H24</f>
        <v>0</v>
      </c>
      <c r="AQ67" s="78">
        <f ca="1">('SUBSCRIBER BASE FLTE'!AQ52*'MVLP INPUT FLTE'!$I44)*'MVLP INPUT FLTE'!$H24</f>
        <v>0</v>
      </c>
      <c r="AR67" s="78">
        <f ca="1">('SUBSCRIBER BASE FLTE'!AR52*'MVLP INPUT FLTE'!$I44)*'MVLP INPUT FLTE'!$H24</f>
        <v>0</v>
      </c>
      <c r="AS67" s="78">
        <f ca="1">('SUBSCRIBER BASE FLTE'!AS52*'MVLP INPUT FLTE'!$I44)*'MVLP INPUT FLTE'!$H24</f>
        <v>0</v>
      </c>
      <c r="AT67" s="78">
        <f ca="1">('SUBSCRIBER BASE FLTE'!AT52*'MVLP INPUT FLTE'!$I44)*'MVLP INPUT FLTE'!$H24</f>
        <v>0</v>
      </c>
      <c r="AU67" s="78">
        <f ca="1">('SUBSCRIBER BASE FLTE'!AU52*'MVLP INPUT FLTE'!$I44)*'MVLP INPUT FLTE'!$H24</f>
        <v>0</v>
      </c>
      <c r="AV67" s="78">
        <f ca="1">('SUBSCRIBER BASE FLTE'!AV52*'MVLP INPUT FLTE'!$I44)*'MVLP INPUT FLTE'!$H24</f>
        <v>0</v>
      </c>
      <c r="AW67" s="78">
        <f ca="1">('SUBSCRIBER BASE FLTE'!AW52*'MVLP INPUT FLTE'!$I44)*'MVLP INPUT FLTE'!$H24</f>
        <v>0</v>
      </c>
      <c r="AX67" s="78">
        <f ca="1">('SUBSCRIBER BASE FLTE'!AX52*'MVLP INPUT FLTE'!$I44)*'MVLP INPUT FLTE'!$H24</f>
        <v>0</v>
      </c>
      <c r="AY67" s="78">
        <f ca="1">('SUBSCRIBER BASE FLTE'!AY52*'MVLP INPUT FLTE'!$I44)*'MVLP INPUT FLTE'!$H24</f>
        <v>0</v>
      </c>
      <c r="AZ67" s="78">
        <f ca="1">('SUBSCRIBER BASE FLTE'!AZ52*'MVLP INPUT FLTE'!$I44)*'MVLP INPUT FLTE'!$H24</f>
        <v>0</v>
      </c>
      <c r="BA67" s="78">
        <f ca="1">('SUBSCRIBER BASE FLTE'!BA52*'MVLP INPUT FLTE'!$I44)*'MVLP INPUT FLTE'!$H24</f>
        <v>0</v>
      </c>
      <c r="BB67" s="78">
        <f ca="1">('SUBSCRIBER BASE FLTE'!BB52*'MVLP INPUT FLTE'!$I44)*'MVLP INPUT FLTE'!$H24</f>
        <v>0</v>
      </c>
      <c r="BC67" s="78">
        <f ca="1">('SUBSCRIBER BASE FLTE'!BC52*'MVLP INPUT FLTE'!$I44)*'MVLP INPUT FLTE'!$H24</f>
        <v>0</v>
      </c>
      <c r="BD67" s="78">
        <f ca="1">('SUBSCRIBER BASE FLTE'!BD52*'MVLP INPUT FLTE'!$I44)*'MVLP INPUT FLTE'!$H24</f>
        <v>0</v>
      </c>
      <c r="BE67" s="78">
        <f ca="1">('SUBSCRIBER BASE FLTE'!BE52*'MVLP INPUT FLTE'!$I44)*'MVLP INPUT FLTE'!$H24</f>
        <v>0</v>
      </c>
      <c r="BF67" s="78">
        <f ca="1">('SUBSCRIBER BASE FLTE'!BF52*'MVLP INPUT FLTE'!$I44)*'MVLP INPUT FLTE'!$H24</f>
        <v>0</v>
      </c>
      <c r="BG67" s="78">
        <f ca="1">('SUBSCRIBER BASE FLTE'!BG52*'MVLP INPUT FLTE'!$I44)*'MVLP INPUT FLTE'!$H24</f>
        <v>0</v>
      </c>
      <c r="BH67" s="78">
        <f ca="1">('SUBSCRIBER BASE FLTE'!BH52*'MVLP INPUT FLTE'!$I44)*'MVLP INPUT FLTE'!$H24</f>
        <v>0</v>
      </c>
      <c r="BI67" s="78">
        <f ca="1">('SUBSCRIBER BASE FLTE'!BI52*'MVLP INPUT FLTE'!$I44)*'MVLP INPUT FLTE'!$H24</f>
        <v>0</v>
      </c>
      <c r="BJ67" s="78">
        <f ca="1">('SUBSCRIBER BASE FLTE'!BJ52*'MVLP INPUT FLTE'!$I44)*'MVLP INPUT FLTE'!$H24</f>
        <v>0</v>
      </c>
      <c r="BK67" s="78">
        <f ca="1">('SUBSCRIBER BASE FLTE'!BK52*'MVLP INPUT FLTE'!$I44)*'MVLP INPUT FLTE'!$H24</f>
        <v>0</v>
      </c>
      <c r="BL67" s="78">
        <f ca="1">('SUBSCRIBER BASE FLTE'!BL52*'MVLP INPUT FLTE'!$I44)*'MVLP INPUT FLTE'!$H24</f>
        <v>0</v>
      </c>
      <c r="BM67" s="78">
        <f ca="1">('SUBSCRIBER BASE FLTE'!BM52*'MVLP INPUT FLTE'!$I44)*'MVLP INPUT FLTE'!$H24</f>
        <v>0</v>
      </c>
      <c r="BN67" s="78">
        <f ca="1">('SUBSCRIBER BASE FLTE'!BN52*'MVLP INPUT FLTE'!$I44)*'MVLP INPUT FLTE'!$H24</f>
        <v>0</v>
      </c>
      <c r="BO67" s="78">
        <f ca="1">('SUBSCRIBER BASE FLTE'!BO52*'MVLP INPUT FLTE'!$I44)*'MVLP INPUT FLTE'!$H24</f>
        <v>0</v>
      </c>
      <c r="BP67" s="78">
        <f ca="1">('SUBSCRIBER BASE FLTE'!BP52*'MVLP INPUT FLTE'!$I44)*'MVLP INPUT FLTE'!$H24</f>
        <v>0</v>
      </c>
      <c r="BQ67" s="78">
        <f ca="1">('SUBSCRIBER BASE FLTE'!BQ52*'MVLP INPUT FLTE'!$I44)*'MVLP INPUT FLTE'!$H24</f>
        <v>0</v>
      </c>
      <c r="BR67" s="78">
        <f ca="1">('SUBSCRIBER BASE FLTE'!BR52*'MVLP INPUT FLTE'!$I44)*'MVLP INPUT FLTE'!$H24</f>
        <v>0</v>
      </c>
    </row>
    <row r="68" spans="2:70" ht="25" customHeight="1">
      <c r="B68" s="173" t="s">
        <v>50</v>
      </c>
      <c r="C68" s="174">
        <f>SUM(C69:C71)</f>
        <v>0</v>
      </c>
      <c r="D68" s="174">
        <f t="shared" ref="D68:BO68" si="26">SUM(D69:D71)</f>
        <v>0</v>
      </c>
      <c r="E68" s="174">
        <f t="shared" si="26"/>
        <v>0</v>
      </c>
      <c r="F68" s="174">
        <f t="shared" si="26"/>
        <v>0</v>
      </c>
      <c r="G68" s="174">
        <f t="shared" si="26"/>
        <v>0</v>
      </c>
      <c r="H68" s="174">
        <f t="shared" si="26"/>
        <v>0</v>
      </c>
      <c r="I68" s="174">
        <f t="shared" si="26"/>
        <v>0</v>
      </c>
      <c r="J68" s="174">
        <f t="shared" si="26"/>
        <v>0</v>
      </c>
      <c r="K68" s="174">
        <f t="shared" ca="1" si="26"/>
        <v>0</v>
      </c>
      <c r="L68" s="174">
        <f t="shared" ca="1" si="26"/>
        <v>0</v>
      </c>
      <c r="M68" s="174">
        <f t="shared" ca="1" si="26"/>
        <v>0</v>
      </c>
      <c r="N68" s="174">
        <f t="shared" ca="1" si="26"/>
        <v>0</v>
      </c>
      <c r="O68" s="174">
        <f t="shared" ca="1" si="26"/>
        <v>0</v>
      </c>
      <c r="P68" s="174">
        <f t="shared" ca="1" si="26"/>
        <v>0</v>
      </c>
      <c r="Q68" s="174">
        <f t="shared" ca="1" si="26"/>
        <v>0</v>
      </c>
      <c r="R68" s="174">
        <f t="shared" ca="1" si="26"/>
        <v>0</v>
      </c>
      <c r="S68" s="174">
        <f t="shared" ca="1" si="26"/>
        <v>0</v>
      </c>
      <c r="T68" s="174">
        <f t="shared" ca="1" si="26"/>
        <v>0</v>
      </c>
      <c r="U68" s="174">
        <f t="shared" ca="1" si="26"/>
        <v>0</v>
      </c>
      <c r="V68" s="174">
        <f t="shared" ca="1" si="26"/>
        <v>0</v>
      </c>
      <c r="W68" s="174">
        <f t="shared" ca="1" si="26"/>
        <v>0</v>
      </c>
      <c r="X68" s="174">
        <f t="shared" ca="1" si="26"/>
        <v>0</v>
      </c>
      <c r="Y68" s="174">
        <f t="shared" ca="1" si="26"/>
        <v>0</v>
      </c>
      <c r="Z68" s="174">
        <f t="shared" ca="1" si="26"/>
        <v>0</v>
      </c>
      <c r="AA68" s="174">
        <f t="shared" ca="1" si="26"/>
        <v>0</v>
      </c>
      <c r="AB68" s="174">
        <f t="shared" ca="1" si="26"/>
        <v>0</v>
      </c>
      <c r="AC68" s="174">
        <f t="shared" ca="1" si="26"/>
        <v>0</v>
      </c>
      <c r="AD68" s="174">
        <f t="shared" ca="1" si="26"/>
        <v>0</v>
      </c>
      <c r="AE68" s="174">
        <f t="shared" ca="1" si="26"/>
        <v>0</v>
      </c>
      <c r="AF68" s="174">
        <f t="shared" ca="1" si="26"/>
        <v>0</v>
      </c>
      <c r="AG68" s="174">
        <f t="shared" ca="1" si="26"/>
        <v>0</v>
      </c>
      <c r="AH68" s="174">
        <f t="shared" ca="1" si="26"/>
        <v>0</v>
      </c>
      <c r="AI68" s="174">
        <f t="shared" ca="1" si="26"/>
        <v>0</v>
      </c>
      <c r="AJ68" s="174">
        <f t="shared" ca="1" si="26"/>
        <v>0</v>
      </c>
      <c r="AK68" s="174">
        <f t="shared" ca="1" si="26"/>
        <v>0</v>
      </c>
      <c r="AL68" s="174">
        <f t="shared" ca="1" si="26"/>
        <v>0</v>
      </c>
      <c r="AM68" s="174">
        <f t="shared" ca="1" si="26"/>
        <v>0</v>
      </c>
      <c r="AN68" s="174">
        <f t="shared" ca="1" si="26"/>
        <v>0</v>
      </c>
      <c r="AO68" s="174">
        <f t="shared" ca="1" si="26"/>
        <v>0</v>
      </c>
      <c r="AP68" s="174">
        <f t="shared" ca="1" si="26"/>
        <v>0</v>
      </c>
      <c r="AQ68" s="174">
        <f t="shared" ca="1" si="26"/>
        <v>0</v>
      </c>
      <c r="AR68" s="174">
        <f t="shared" ca="1" si="26"/>
        <v>0</v>
      </c>
      <c r="AS68" s="174">
        <f t="shared" ca="1" si="26"/>
        <v>0</v>
      </c>
      <c r="AT68" s="174">
        <f t="shared" ca="1" si="26"/>
        <v>0</v>
      </c>
      <c r="AU68" s="174">
        <f t="shared" ca="1" si="26"/>
        <v>0</v>
      </c>
      <c r="AV68" s="174">
        <f t="shared" ca="1" si="26"/>
        <v>0</v>
      </c>
      <c r="AW68" s="174">
        <f t="shared" ca="1" si="26"/>
        <v>0</v>
      </c>
      <c r="AX68" s="174">
        <f t="shared" ca="1" si="26"/>
        <v>0</v>
      </c>
      <c r="AY68" s="174">
        <f t="shared" ca="1" si="26"/>
        <v>0</v>
      </c>
      <c r="AZ68" s="174">
        <f t="shared" ca="1" si="26"/>
        <v>0</v>
      </c>
      <c r="BA68" s="174">
        <f t="shared" ca="1" si="26"/>
        <v>0</v>
      </c>
      <c r="BB68" s="174">
        <f t="shared" ca="1" si="26"/>
        <v>0</v>
      </c>
      <c r="BC68" s="174">
        <f t="shared" ca="1" si="26"/>
        <v>0</v>
      </c>
      <c r="BD68" s="174">
        <f t="shared" ca="1" si="26"/>
        <v>0</v>
      </c>
      <c r="BE68" s="174">
        <f t="shared" ca="1" si="26"/>
        <v>0</v>
      </c>
      <c r="BF68" s="174">
        <f t="shared" ca="1" si="26"/>
        <v>0</v>
      </c>
      <c r="BG68" s="174">
        <f t="shared" ca="1" si="26"/>
        <v>0</v>
      </c>
      <c r="BH68" s="174">
        <f t="shared" ca="1" si="26"/>
        <v>0</v>
      </c>
      <c r="BI68" s="174">
        <f t="shared" ca="1" si="26"/>
        <v>0</v>
      </c>
      <c r="BJ68" s="174">
        <f t="shared" ca="1" si="26"/>
        <v>0</v>
      </c>
      <c r="BK68" s="174">
        <f t="shared" ca="1" si="26"/>
        <v>0</v>
      </c>
      <c r="BL68" s="174">
        <f t="shared" ca="1" si="26"/>
        <v>0</v>
      </c>
      <c r="BM68" s="174">
        <f t="shared" ca="1" si="26"/>
        <v>0</v>
      </c>
      <c r="BN68" s="174">
        <f t="shared" ca="1" si="26"/>
        <v>0</v>
      </c>
      <c r="BO68" s="174">
        <f t="shared" ca="1" si="26"/>
        <v>0</v>
      </c>
      <c r="BP68" s="174">
        <f t="shared" ref="BP68:BR68" ca="1" si="27">SUM(BP69:BP71)</f>
        <v>0</v>
      </c>
      <c r="BQ68" s="174">
        <f t="shared" ca="1" si="27"/>
        <v>0</v>
      </c>
      <c r="BR68" s="174">
        <f t="shared" ca="1" si="27"/>
        <v>0</v>
      </c>
    </row>
    <row r="69" spans="2:70" ht="25" customHeight="1" outlineLevel="1">
      <c r="B69" s="168" t="s">
        <v>388</v>
      </c>
      <c r="C69" s="78">
        <f>'SUBSCRIBER BASE FLTE'!C59*SUM('BUNDLES FLTE'!$H$10:$H$24)</f>
        <v>0</v>
      </c>
      <c r="D69" s="78">
        <f>'SUBSCRIBER BASE FLTE'!D59*SUM('BUNDLES FLTE'!$H$10:$H$24)</f>
        <v>0</v>
      </c>
      <c r="E69" s="78">
        <f>'SUBSCRIBER BASE FLTE'!E59*SUM('BUNDLES FLTE'!$H$10:$H$24)</f>
        <v>0</v>
      </c>
      <c r="F69" s="78">
        <f>'SUBSCRIBER BASE FLTE'!F59*SUM('BUNDLES FLTE'!$H$10:$H$24)</f>
        <v>0</v>
      </c>
      <c r="G69" s="78">
        <f>'SUBSCRIBER BASE FLTE'!G59*SUM('BUNDLES FLTE'!$H$10:$H$24)</f>
        <v>0</v>
      </c>
      <c r="H69" s="78">
        <f>'SUBSCRIBER BASE FLTE'!H59*SUM('BUNDLES FLTE'!$H$10:$H$24)</f>
        <v>0</v>
      </c>
      <c r="I69" s="78">
        <f>'SUBSCRIBER BASE FLTE'!I59*SUM('BUNDLES FLTE'!$H$10:$H$24)</f>
        <v>0</v>
      </c>
      <c r="J69" s="78">
        <f>'SUBSCRIBER BASE FLTE'!J59*SUM('BUNDLES FLTE'!$H$10:$H$24)</f>
        <v>0</v>
      </c>
      <c r="K69" s="78">
        <f ca="1">'SUBSCRIBER BASE FLTE'!K59*SUM('BUNDLES FLTE'!$H$10:$H$24)</f>
        <v>0</v>
      </c>
      <c r="L69" s="78">
        <f ca="1">'SUBSCRIBER BASE FLTE'!L59*SUM('BUNDLES FLTE'!$H$10:$H$24)</f>
        <v>0</v>
      </c>
      <c r="M69" s="78">
        <f ca="1">'SUBSCRIBER BASE FLTE'!M59*SUM('BUNDLES FLTE'!$H$10:$H$24)</f>
        <v>0</v>
      </c>
      <c r="N69" s="78">
        <f ca="1">'SUBSCRIBER BASE FLTE'!N59*SUM('BUNDLES FLTE'!$H$10:$H$24)</f>
        <v>0</v>
      </c>
      <c r="O69" s="78">
        <f ca="1">'SUBSCRIBER BASE FLTE'!O59*SUM('BUNDLES FLTE'!$H$10:$H$24)</f>
        <v>0</v>
      </c>
      <c r="P69" s="78">
        <f ca="1">'SUBSCRIBER BASE FLTE'!P59*SUM('BUNDLES FLTE'!$H$10:$H$24)</f>
        <v>0</v>
      </c>
      <c r="Q69" s="78">
        <f ca="1">'SUBSCRIBER BASE FLTE'!Q59*SUM('BUNDLES FLTE'!$H$10:$H$24)</f>
        <v>0</v>
      </c>
      <c r="R69" s="78">
        <f ca="1">'SUBSCRIBER BASE FLTE'!R59*SUM('BUNDLES FLTE'!$H$10:$H$24)</f>
        <v>0</v>
      </c>
      <c r="S69" s="78">
        <f ca="1">'SUBSCRIBER BASE FLTE'!S59*SUM('BUNDLES FLTE'!$H$10:$H$24)</f>
        <v>0</v>
      </c>
      <c r="T69" s="78">
        <f ca="1">'SUBSCRIBER BASE FLTE'!T59*SUM('BUNDLES FLTE'!$H$10:$H$24)</f>
        <v>0</v>
      </c>
      <c r="U69" s="78">
        <f ca="1">'SUBSCRIBER BASE FLTE'!U59*SUM('BUNDLES FLTE'!$H$10:$H$24)</f>
        <v>0</v>
      </c>
      <c r="V69" s="78">
        <f ca="1">'SUBSCRIBER BASE FLTE'!V59*SUM('BUNDLES FLTE'!$H$10:$H$24)</f>
        <v>0</v>
      </c>
      <c r="W69" s="78">
        <f ca="1">'SUBSCRIBER BASE FLTE'!W59*SUM('BUNDLES FLTE'!$H$10:$H$24)</f>
        <v>0</v>
      </c>
      <c r="X69" s="78">
        <f ca="1">'SUBSCRIBER BASE FLTE'!X59*SUM('BUNDLES FLTE'!$H$10:$H$24)</f>
        <v>0</v>
      </c>
      <c r="Y69" s="78">
        <f ca="1">'SUBSCRIBER BASE FLTE'!Y59*SUM('BUNDLES FLTE'!$H$10:$H$24)</f>
        <v>0</v>
      </c>
      <c r="Z69" s="78">
        <f ca="1">'SUBSCRIBER BASE FLTE'!Z59*SUM('BUNDLES FLTE'!$H$10:$H$24)</f>
        <v>0</v>
      </c>
      <c r="AA69" s="78">
        <f ca="1">'SUBSCRIBER BASE FLTE'!AA59*SUM('BUNDLES FLTE'!$H$10:$H$24)</f>
        <v>0</v>
      </c>
      <c r="AB69" s="78">
        <f ca="1">'SUBSCRIBER BASE FLTE'!AB59*SUM('BUNDLES FLTE'!$H$10:$H$24)</f>
        <v>0</v>
      </c>
      <c r="AC69" s="78">
        <f ca="1">'SUBSCRIBER BASE FLTE'!AC59*SUM('BUNDLES FLTE'!$H$10:$H$24)</f>
        <v>0</v>
      </c>
      <c r="AD69" s="78">
        <f ca="1">'SUBSCRIBER BASE FLTE'!AD59*SUM('BUNDLES FLTE'!$H$10:$H$24)</f>
        <v>0</v>
      </c>
      <c r="AE69" s="78">
        <f ca="1">'SUBSCRIBER BASE FLTE'!AE59*SUM('BUNDLES FLTE'!$H$10:$H$24)</f>
        <v>0</v>
      </c>
      <c r="AF69" s="78">
        <f ca="1">'SUBSCRIBER BASE FLTE'!AF59*SUM('BUNDLES FLTE'!$H$10:$H$24)</f>
        <v>0</v>
      </c>
      <c r="AG69" s="78">
        <f ca="1">'SUBSCRIBER BASE FLTE'!AG59*SUM('BUNDLES FLTE'!$H$10:$H$24)</f>
        <v>0</v>
      </c>
      <c r="AH69" s="78">
        <f ca="1">'SUBSCRIBER BASE FLTE'!AH59*SUM('BUNDLES FLTE'!$H$10:$H$24)</f>
        <v>0</v>
      </c>
      <c r="AI69" s="78">
        <f ca="1">'SUBSCRIBER BASE FLTE'!AI59*SUM('BUNDLES FLTE'!$H$10:$H$24)</f>
        <v>0</v>
      </c>
      <c r="AJ69" s="78">
        <f ca="1">'SUBSCRIBER BASE FLTE'!AJ59*SUM('BUNDLES FLTE'!$H$10:$H$24)</f>
        <v>0</v>
      </c>
      <c r="AK69" s="78">
        <f ca="1">'SUBSCRIBER BASE FLTE'!AK59*SUM('BUNDLES FLTE'!$H$10:$H$24)</f>
        <v>0</v>
      </c>
      <c r="AL69" s="78">
        <f ca="1">'SUBSCRIBER BASE FLTE'!AL59*SUM('BUNDLES FLTE'!$H$10:$H$24)</f>
        <v>0</v>
      </c>
      <c r="AM69" s="78">
        <f ca="1">'SUBSCRIBER BASE FLTE'!AM59*SUM('BUNDLES FLTE'!$H$10:$H$24)</f>
        <v>0</v>
      </c>
      <c r="AN69" s="78">
        <f ca="1">'SUBSCRIBER BASE FLTE'!AN59*SUM('BUNDLES FLTE'!$H$10:$H$24)</f>
        <v>0</v>
      </c>
      <c r="AO69" s="78">
        <f ca="1">'SUBSCRIBER BASE FLTE'!AO59*SUM('BUNDLES FLTE'!$H$10:$H$24)</f>
        <v>0</v>
      </c>
      <c r="AP69" s="78">
        <f ca="1">'SUBSCRIBER BASE FLTE'!AP59*SUM('BUNDLES FLTE'!$H$10:$H$24)</f>
        <v>0</v>
      </c>
      <c r="AQ69" s="78">
        <f ca="1">'SUBSCRIBER BASE FLTE'!AQ59*SUM('BUNDLES FLTE'!$H$10:$H$24)</f>
        <v>0</v>
      </c>
      <c r="AR69" s="78">
        <f ca="1">'SUBSCRIBER BASE FLTE'!AR59*SUM('BUNDLES FLTE'!$H$10:$H$24)</f>
        <v>0</v>
      </c>
      <c r="AS69" s="78">
        <f ca="1">'SUBSCRIBER BASE FLTE'!AS59*SUM('BUNDLES FLTE'!$H$10:$H$24)</f>
        <v>0</v>
      </c>
      <c r="AT69" s="78">
        <f ca="1">'SUBSCRIBER BASE FLTE'!AT59*SUM('BUNDLES FLTE'!$H$10:$H$24)</f>
        <v>0</v>
      </c>
      <c r="AU69" s="78">
        <f ca="1">'SUBSCRIBER BASE FLTE'!AU59*SUM('BUNDLES FLTE'!$H$10:$H$24)</f>
        <v>0</v>
      </c>
      <c r="AV69" s="78">
        <f ca="1">'SUBSCRIBER BASE FLTE'!AV59*SUM('BUNDLES FLTE'!$H$10:$H$24)</f>
        <v>0</v>
      </c>
      <c r="AW69" s="78">
        <f ca="1">'SUBSCRIBER BASE FLTE'!AW59*SUM('BUNDLES FLTE'!$H$10:$H$24)</f>
        <v>0</v>
      </c>
      <c r="AX69" s="78">
        <f ca="1">'SUBSCRIBER BASE FLTE'!AX59*SUM('BUNDLES FLTE'!$H$10:$H$24)</f>
        <v>0</v>
      </c>
      <c r="AY69" s="78">
        <f ca="1">'SUBSCRIBER BASE FLTE'!AY59*SUM('BUNDLES FLTE'!$H$10:$H$24)</f>
        <v>0</v>
      </c>
      <c r="AZ69" s="78">
        <f ca="1">'SUBSCRIBER BASE FLTE'!AZ59*SUM('BUNDLES FLTE'!$H$10:$H$24)</f>
        <v>0</v>
      </c>
      <c r="BA69" s="78">
        <f ca="1">'SUBSCRIBER BASE FLTE'!BA59*SUM('BUNDLES FLTE'!$H$10:$H$24)</f>
        <v>0</v>
      </c>
      <c r="BB69" s="78">
        <f ca="1">'SUBSCRIBER BASE FLTE'!BB59*SUM('BUNDLES FLTE'!$H$10:$H$24)</f>
        <v>0</v>
      </c>
      <c r="BC69" s="78">
        <f ca="1">'SUBSCRIBER BASE FLTE'!BC59*SUM('BUNDLES FLTE'!$H$10:$H$24)</f>
        <v>0</v>
      </c>
      <c r="BD69" s="78">
        <f ca="1">'SUBSCRIBER BASE FLTE'!BD59*SUM('BUNDLES FLTE'!$H$10:$H$24)</f>
        <v>0</v>
      </c>
      <c r="BE69" s="78">
        <f ca="1">'SUBSCRIBER BASE FLTE'!BE59*SUM('BUNDLES FLTE'!$H$10:$H$24)</f>
        <v>0</v>
      </c>
      <c r="BF69" s="78">
        <f ca="1">'SUBSCRIBER BASE FLTE'!BF59*SUM('BUNDLES FLTE'!$H$10:$H$24)</f>
        <v>0</v>
      </c>
      <c r="BG69" s="78">
        <f ca="1">'SUBSCRIBER BASE FLTE'!BG59*SUM('BUNDLES FLTE'!$H$10:$H$24)</f>
        <v>0</v>
      </c>
      <c r="BH69" s="78">
        <f ca="1">'SUBSCRIBER BASE FLTE'!BH59*SUM('BUNDLES FLTE'!$H$10:$H$24)</f>
        <v>0</v>
      </c>
      <c r="BI69" s="78">
        <f ca="1">'SUBSCRIBER BASE FLTE'!BI59*SUM('BUNDLES FLTE'!$H$10:$H$24)</f>
        <v>0</v>
      </c>
      <c r="BJ69" s="78">
        <f ca="1">'SUBSCRIBER BASE FLTE'!BJ59*SUM('BUNDLES FLTE'!$H$10:$H$24)</f>
        <v>0</v>
      </c>
      <c r="BK69" s="78">
        <f ca="1">'SUBSCRIBER BASE FLTE'!BK59*SUM('BUNDLES FLTE'!$H$10:$H$24)</f>
        <v>0</v>
      </c>
      <c r="BL69" s="78">
        <f ca="1">'SUBSCRIBER BASE FLTE'!BL59*SUM('BUNDLES FLTE'!$H$10:$H$24)</f>
        <v>0</v>
      </c>
      <c r="BM69" s="78">
        <f ca="1">'SUBSCRIBER BASE FLTE'!BM59*SUM('BUNDLES FLTE'!$H$10:$H$24)</f>
        <v>0</v>
      </c>
      <c r="BN69" s="78">
        <f ca="1">'SUBSCRIBER BASE FLTE'!BN59*SUM('BUNDLES FLTE'!$H$10:$H$24)</f>
        <v>0</v>
      </c>
      <c r="BO69" s="78">
        <f ca="1">'SUBSCRIBER BASE FLTE'!BO59*SUM('BUNDLES FLTE'!$H$10:$H$24)</f>
        <v>0</v>
      </c>
      <c r="BP69" s="78">
        <f ca="1">'SUBSCRIBER BASE FLTE'!BP59*SUM('BUNDLES FLTE'!$H$10:$H$24)</f>
        <v>0</v>
      </c>
      <c r="BQ69" s="78">
        <f ca="1">'SUBSCRIBER BASE FLTE'!BQ59*SUM('BUNDLES FLTE'!$H$10:$H$24)</f>
        <v>0</v>
      </c>
      <c r="BR69" s="78">
        <f ca="1">'SUBSCRIBER BASE FLTE'!BR59*SUM('BUNDLES FLTE'!$H$10:$H$24)</f>
        <v>0</v>
      </c>
    </row>
    <row r="70" spans="2:70" ht="25" customHeight="1" outlineLevel="1">
      <c r="B70" s="168" t="s">
        <v>389</v>
      </c>
      <c r="C70" s="78">
        <f>'SUBSCRIBER BASE FLTE'!C59*SUM('BUNDLES FLTE'!$H$30:$H$44)</f>
        <v>0</v>
      </c>
      <c r="D70" s="78">
        <f>'SUBSCRIBER BASE FLTE'!D59*SUM('BUNDLES FLTE'!$H$30:$H$44)</f>
        <v>0</v>
      </c>
      <c r="E70" s="78">
        <f>'SUBSCRIBER BASE FLTE'!E59*SUM('BUNDLES FLTE'!$H$30:$H$44)</f>
        <v>0</v>
      </c>
      <c r="F70" s="78">
        <f>'SUBSCRIBER BASE FLTE'!F59*SUM('BUNDLES FLTE'!$H$30:$H$44)</f>
        <v>0</v>
      </c>
      <c r="G70" s="78">
        <f>'SUBSCRIBER BASE FLTE'!G59*SUM('BUNDLES FLTE'!$H$30:$H$44)</f>
        <v>0</v>
      </c>
      <c r="H70" s="78">
        <f>'SUBSCRIBER BASE FLTE'!H59*SUM('BUNDLES FLTE'!$H$30:$H$44)</f>
        <v>0</v>
      </c>
      <c r="I70" s="78">
        <f>'SUBSCRIBER BASE FLTE'!I59*SUM('BUNDLES FLTE'!$H$30:$H$44)</f>
        <v>0</v>
      </c>
      <c r="J70" s="78">
        <f>'SUBSCRIBER BASE FLTE'!J59*SUM('BUNDLES FLTE'!$H$30:$H$44)</f>
        <v>0</v>
      </c>
      <c r="K70" s="78">
        <f ca="1">'SUBSCRIBER BASE FLTE'!K59*SUM('BUNDLES FLTE'!$H$30:$H$44)</f>
        <v>0</v>
      </c>
      <c r="L70" s="78">
        <f ca="1">'SUBSCRIBER BASE FLTE'!L59*SUM('BUNDLES FLTE'!$H$30:$H$44)</f>
        <v>0</v>
      </c>
      <c r="M70" s="78">
        <f ca="1">'SUBSCRIBER BASE FLTE'!M59*SUM('BUNDLES FLTE'!$H$30:$H$44)</f>
        <v>0</v>
      </c>
      <c r="N70" s="78">
        <f ca="1">'SUBSCRIBER BASE FLTE'!N59*SUM('BUNDLES FLTE'!$H$30:$H$44)</f>
        <v>0</v>
      </c>
      <c r="O70" s="78">
        <f ca="1">'SUBSCRIBER BASE FLTE'!O59*SUM('BUNDLES FLTE'!$H$30:$H$44)</f>
        <v>0</v>
      </c>
      <c r="P70" s="78">
        <f ca="1">'SUBSCRIBER BASE FLTE'!P59*SUM('BUNDLES FLTE'!$H$30:$H$44)</f>
        <v>0</v>
      </c>
      <c r="Q70" s="78">
        <f ca="1">'SUBSCRIBER BASE FLTE'!Q59*SUM('BUNDLES FLTE'!$H$30:$H$44)</f>
        <v>0</v>
      </c>
      <c r="R70" s="78">
        <f ca="1">'SUBSCRIBER BASE FLTE'!R59*SUM('BUNDLES FLTE'!$H$30:$H$44)</f>
        <v>0</v>
      </c>
      <c r="S70" s="78">
        <f ca="1">'SUBSCRIBER BASE FLTE'!S59*SUM('BUNDLES FLTE'!$H$30:$H$44)</f>
        <v>0</v>
      </c>
      <c r="T70" s="78">
        <f ca="1">'SUBSCRIBER BASE FLTE'!T59*SUM('BUNDLES FLTE'!$H$30:$H$44)</f>
        <v>0</v>
      </c>
      <c r="U70" s="78">
        <f ca="1">'SUBSCRIBER BASE FLTE'!U59*SUM('BUNDLES FLTE'!$H$30:$H$44)</f>
        <v>0</v>
      </c>
      <c r="V70" s="78">
        <f ca="1">'SUBSCRIBER BASE FLTE'!V59*SUM('BUNDLES FLTE'!$H$30:$H$44)</f>
        <v>0</v>
      </c>
      <c r="W70" s="78">
        <f ca="1">'SUBSCRIBER BASE FLTE'!W59*SUM('BUNDLES FLTE'!$H$30:$H$44)</f>
        <v>0</v>
      </c>
      <c r="X70" s="78">
        <f ca="1">'SUBSCRIBER BASE FLTE'!X59*SUM('BUNDLES FLTE'!$H$30:$H$44)</f>
        <v>0</v>
      </c>
      <c r="Y70" s="78">
        <f ca="1">'SUBSCRIBER BASE FLTE'!Y59*SUM('BUNDLES FLTE'!$H$30:$H$44)</f>
        <v>0</v>
      </c>
      <c r="Z70" s="78">
        <f ca="1">'SUBSCRIBER BASE FLTE'!Z59*SUM('BUNDLES FLTE'!$H$30:$H$44)</f>
        <v>0</v>
      </c>
      <c r="AA70" s="78">
        <f ca="1">'SUBSCRIBER BASE FLTE'!AA59*SUM('BUNDLES FLTE'!$H$30:$H$44)</f>
        <v>0</v>
      </c>
      <c r="AB70" s="78">
        <f ca="1">'SUBSCRIBER BASE FLTE'!AB59*SUM('BUNDLES FLTE'!$H$30:$H$44)</f>
        <v>0</v>
      </c>
      <c r="AC70" s="78">
        <f ca="1">'SUBSCRIBER BASE FLTE'!AC59*SUM('BUNDLES FLTE'!$H$30:$H$44)</f>
        <v>0</v>
      </c>
      <c r="AD70" s="78">
        <f ca="1">'SUBSCRIBER BASE FLTE'!AD59*SUM('BUNDLES FLTE'!$H$30:$H$44)</f>
        <v>0</v>
      </c>
      <c r="AE70" s="78">
        <f ca="1">'SUBSCRIBER BASE FLTE'!AE59*SUM('BUNDLES FLTE'!$H$30:$H$44)</f>
        <v>0</v>
      </c>
      <c r="AF70" s="78">
        <f ca="1">'SUBSCRIBER BASE FLTE'!AF59*SUM('BUNDLES FLTE'!$H$30:$H$44)</f>
        <v>0</v>
      </c>
      <c r="AG70" s="78">
        <f ca="1">'SUBSCRIBER BASE FLTE'!AG59*SUM('BUNDLES FLTE'!$H$30:$H$44)</f>
        <v>0</v>
      </c>
      <c r="AH70" s="78">
        <f ca="1">'SUBSCRIBER BASE FLTE'!AH59*SUM('BUNDLES FLTE'!$H$30:$H$44)</f>
        <v>0</v>
      </c>
      <c r="AI70" s="78">
        <f ca="1">'SUBSCRIBER BASE FLTE'!AI59*SUM('BUNDLES FLTE'!$H$30:$H$44)</f>
        <v>0</v>
      </c>
      <c r="AJ70" s="78">
        <f ca="1">'SUBSCRIBER BASE FLTE'!AJ59*SUM('BUNDLES FLTE'!$H$30:$H$44)</f>
        <v>0</v>
      </c>
      <c r="AK70" s="78">
        <f ca="1">'SUBSCRIBER BASE FLTE'!AK59*SUM('BUNDLES FLTE'!$H$30:$H$44)</f>
        <v>0</v>
      </c>
      <c r="AL70" s="78">
        <f ca="1">'SUBSCRIBER BASE FLTE'!AL59*SUM('BUNDLES FLTE'!$H$30:$H$44)</f>
        <v>0</v>
      </c>
      <c r="AM70" s="78">
        <f ca="1">'SUBSCRIBER BASE FLTE'!AM59*SUM('BUNDLES FLTE'!$H$30:$H$44)</f>
        <v>0</v>
      </c>
      <c r="AN70" s="78">
        <f ca="1">'SUBSCRIBER BASE FLTE'!AN59*SUM('BUNDLES FLTE'!$H$30:$H$44)</f>
        <v>0</v>
      </c>
      <c r="AO70" s="78">
        <f ca="1">'SUBSCRIBER BASE FLTE'!AO59*SUM('BUNDLES FLTE'!$H$30:$H$44)</f>
        <v>0</v>
      </c>
      <c r="AP70" s="78">
        <f ca="1">'SUBSCRIBER BASE FLTE'!AP59*SUM('BUNDLES FLTE'!$H$30:$H$44)</f>
        <v>0</v>
      </c>
      <c r="AQ70" s="78">
        <f ca="1">'SUBSCRIBER BASE FLTE'!AQ59*SUM('BUNDLES FLTE'!$H$30:$H$44)</f>
        <v>0</v>
      </c>
      <c r="AR70" s="78">
        <f ca="1">'SUBSCRIBER BASE FLTE'!AR59*SUM('BUNDLES FLTE'!$H$30:$H$44)</f>
        <v>0</v>
      </c>
      <c r="AS70" s="78">
        <f ca="1">'SUBSCRIBER BASE FLTE'!AS59*SUM('BUNDLES FLTE'!$H$30:$H$44)</f>
        <v>0</v>
      </c>
      <c r="AT70" s="78">
        <f ca="1">'SUBSCRIBER BASE FLTE'!AT59*SUM('BUNDLES FLTE'!$H$30:$H$44)</f>
        <v>0</v>
      </c>
      <c r="AU70" s="78">
        <f ca="1">'SUBSCRIBER BASE FLTE'!AU59*SUM('BUNDLES FLTE'!$H$30:$H$44)</f>
        <v>0</v>
      </c>
      <c r="AV70" s="78">
        <f ca="1">'SUBSCRIBER BASE FLTE'!AV59*SUM('BUNDLES FLTE'!$H$30:$H$44)</f>
        <v>0</v>
      </c>
      <c r="AW70" s="78">
        <f ca="1">'SUBSCRIBER BASE FLTE'!AW59*SUM('BUNDLES FLTE'!$H$30:$H$44)</f>
        <v>0</v>
      </c>
      <c r="AX70" s="78">
        <f ca="1">'SUBSCRIBER BASE FLTE'!AX59*SUM('BUNDLES FLTE'!$H$30:$H$44)</f>
        <v>0</v>
      </c>
      <c r="AY70" s="78">
        <f ca="1">'SUBSCRIBER BASE FLTE'!AY59*SUM('BUNDLES FLTE'!$H$30:$H$44)</f>
        <v>0</v>
      </c>
      <c r="AZ70" s="78">
        <f ca="1">'SUBSCRIBER BASE FLTE'!AZ59*SUM('BUNDLES FLTE'!$H$30:$H$44)</f>
        <v>0</v>
      </c>
      <c r="BA70" s="78">
        <f ca="1">'SUBSCRIBER BASE FLTE'!BA59*SUM('BUNDLES FLTE'!$H$30:$H$44)</f>
        <v>0</v>
      </c>
      <c r="BB70" s="78">
        <f ca="1">'SUBSCRIBER BASE FLTE'!BB59*SUM('BUNDLES FLTE'!$H$30:$H$44)</f>
        <v>0</v>
      </c>
      <c r="BC70" s="78">
        <f ca="1">'SUBSCRIBER BASE FLTE'!BC59*SUM('BUNDLES FLTE'!$H$30:$H$44)</f>
        <v>0</v>
      </c>
      <c r="BD70" s="78">
        <f ca="1">'SUBSCRIBER BASE FLTE'!BD59*SUM('BUNDLES FLTE'!$H$30:$H$44)</f>
        <v>0</v>
      </c>
      <c r="BE70" s="78">
        <f ca="1">'SUBSCRIBER BASE FLTE'!BE59*SUM('BUNDLES FLTE'!$H$30:$H$44)</f>
        <v>0</v>
      </c>
      <c r="BF70" s="78">
        <f ca="1">'SUBSCRIBER BASE FLTE'!BF59*SUM('BUNDLES FLTE'!$H$30:$H$44)</f>
        <v>0</v>
      </c>
      <c r="BG70" s="78">
        <f ca="1">'SUBSCRIBER BASE FLTE'!BG59*SUM('BUNDLES FLTE'!$H$30:$H$44)</f>
        <v>0</v>
      </c>
      <c r="BH70" s="78">
        <f ca="1">'SUBSCRIBER BASE FLTE'!BH59*SUM('BUNDLES FLTE'!$H$30:$H$44)</f>
        <v>0</v>
      </c>
      <c r="BI70" s="78">
        <f ca="1">'SUBSCRIBER BASE FLTE'!BI59*SUM('BUNDLES FLTE'!$H$30:$H$44)</f>
        <v>0</v>
      </c>
      <c r="BJ70" s="78">
        <f ca="1">'SUBSCRIBER BASE FLTE'!BJ59*SUM('BUNDLES FLTE'!$H$30:$H$44)</f>
        <v>0</v>
      </c>
      <c r="BK70" s="78">
        <f ca="1">'SUBSCRIBER BASE FLTE'!BK59*SUM('BUNDLES FLTE'!$H$30:$H$44)</f>
        <v>0</v>
      </c>
      <c r="BL70" s="78">
        <f ca="1">'SUBSCRIBER BASE FLTE'!BL59*SUM('BUNDLES FLTE'!$H$30:$H$44)</f>
        <v>0</v>
      </c>
      <c r="BM70" s="78">
        <f ca="1">'SUBSCRIBER BASE FLTE'!BM59*SUM('BUNDLES FLTE'!$H$30:$H$44)</f>
        <v>0</v>
      </c>
      <c r="BN70" s="78">
        <f ca="1">'SUBSCRIBER BASE FLTE'!BN59*SUM('BUNDLES FLTE'!$H$30:$H$44)</f>
        <v>0</v>
      </c>
      <c r="BO70" s="78">
        <f ca="1">'SUBSCRIBER BASE FLTE'!BO59*SUM('BUNDLES FLTE'!$H$30:$H$44)</f>
        <v>0</v>
      </c>
      <c r="BP70" s="78">
        <f ca="1">'SUBSCRIBER BASE FLTE'!BP59*SUM('BUNDLES FLTE'!$H$30:$H$44)</f>
        <v>0</v>
      </c>
      <c r="BQ70" s="78">
        <f ca="1">'SUBSCRIBER BASE FLTE'!BQ59*SUM('BUNDLES FLTE'!$H$30:$H$44)</f>
        <v>0</v>
      </c>
      <c r="BR70" s="78">
        <f ca="1">'SUBSCRIBER BASE FLTE'!BR59*SUM('BUNDLES FLTE'!$H$30:$H$44)</f>
        <v>0</v>
      </c>
    </row>
    <row r="71" spans="2:70" ht="25" customHeight="1" outlineLevel="1">
      <c r="B71" s="168" t="s">
        <v>390</v>
      </c>
      <c r="C71" s="78">
        <f>'SUBSCRIBER BASE FLTE'!C59*SUM('BUNDLES FLTE'!$H$50:$H$64)</f>
        <v>0</v>
      </c>
      <c r="D71" s="78">
        <f>'SUBSCRIBER BASE FLTE'!D59*SUM('BUNDLES FLTE'!$H$50:$H$64)</f>
        <v>0</v>
      </c>
      <c r="E71" s="78">
        <f>'SUBSCRIBER BASE FLTE'!E59*SUM('BUNDLES FLTE'!$H$50:$H$64)</f>
        <v>0</v>
      </c>
      <c r="F71" s="78">
        <f>'SUBSCRIBER BASE FLTE'!F59*SUM('BUNDLES FLTE'!$H$50:$H$64)</f>
        <v>0</v>
      </c>
      <c r="G71" s="78">
        <f>'SUBSCRIBER BASE FLTE'!G59*SUM('BUNDLES FLTE'!$H$50:$H$64)</f>
        <v>0</v>
      </c>
      <c r="H71" s="78">
        <f>'SUBSCRIBER BASE FLTE'!H59*SUM('BUNDLES FLTE'!$H$50:$H$64)</f>
        <v>0</v>
      </c>
      <c r="I71" s="78">
        <f>'SUBSCRIBER BASE FLTE'!I59*SUM('BUNDLES FLTE'!$H$50:$H$64)</f>
        <v>0</v>
      </c>
      <c r="J71" s="78">
        <f>'SUBSCRIBER BASE FLTE'!J59*SUM('BUNDLES FLTE'!$H$50:$H$64)</f>
        <v>0</v>
      </c>
      <c r="K71" s="78">
        <f ca="1">'SUBSCRIBER BASE FLTE'!K59*SUM('BUNDLES FLTE'!$H$50:$H$64)</f>
        <v>0</v>
      </c>
      <c r="L71" s="78">
        <f ca="1">'SUBSCRIBER BASE FLTE'!L59*SUM('BUNDLES FLTE'!$H$50:$H$64)</f>
        <v>0</v>
      </c>
      <c r="M71" s="78">
        <f ca="1">'SUBSCRIBER BASE FLTE'!M59*SUM('BUNDLES FLTE'!$H$50:$H$64)</f>
        <v>0</v>
      </c>
      <c r="N71" s="78">
        <f ca="1">'SUBSCRIBER BASE FLTE'!N59*SUM('BUNDLES FLTE'!$H$50:$H$64)</f>
        <v>0</v>
      </c>
      <c r="O71" s="78">
        <f ca="1">'SUBSCRIBER BASE FLTE'!O59*SUM('BUNDLES FLTE'!$H$50:$H$64)</f>
        <v>0</v>
      </c>
      <c r="P71" s="78">
        <f ca="1">'SUBSCRIBER BASE FLTE'!P59*SUM('BUNDLES FLTE'!$H$50:$H$64)</f>
        <v>0</v>
      </c>
      <c r="Q71" s="78">
        <f ca="1">'SUBSCRIBER BASE FLTE'!Q59*SUM('BUNDLES FLTE'!$H$50:$H$64)</f>
        <v>0</v>
      </c>
      <c r="R71" s="78">
        <f ca="1">'SUBSCRIBER BASE FLTE'!R59*SUM('BUNDLES FLTE'!$H$50:$H$64)</f>
        <v>0</v>
      </c>
      <c r="S71" s="78">
        <f ca="1">'SUBSCRIBER BASE FLTE'!S59*SUM('BUNDLES FLTE'!$H$50:$H$64)</f>
        <v>0</v>
      </c>
      <c r="T71" s="78">
        <f ca="1">'SUBSCRIBER BASE FLTE'!T59*SUM('BUNDLES FLTE'!$H$50:$H$64)</f>
        <v>0</v>
      </c>
      <c r="U71" s="78">
        <f ca="1">'SUBSCRIBER BASE FLTE'!U59*SUM('BUNDLES FLTE'!$H$50:$H$64)</f>
        <v>0</v>
      </c>
      <c r="V71" s="78">
        <f ca="1">'SUBSCRIBER BASE FLTE'!V59*SUM('BUNDLES FLTE'!$H$50:$H$64)</f>
        <v>0</v>
      </c>
      <c r="W71" s="78">
        <f ca="1">'SUBSCRIBER BASE FLTE'!W59*SUM('BUNDLES FLTE'!$H$50:$H$64)</f>
        <v>0</v>
      </c>
      <c r="X71" s="78">
        <f ca="1">'SUBSCRIBER BASE FLTE'!X59*SUM('BUNDLES FLTE'!$H$50:$H$64)</f>
        <v>0</v>
      </c>
      <c r="Y71" s="78">
        <f ca="1">'SUBSCRIBER BASE FLTE'!Y59*SUM('BUNDLES FLTE'!$H$50:$H$64)</f>
        <v>0</v>
      </c>
      <c r="Z71" s="78">
        <f ca="1">'SUBSCRIBER BASE FLTE'!Z59*SUM('BUNDLES FLTE'!$H$50:$H$64)</f>
        <v>0</v>
      </c>
      <c r="AA71" s="78">
        <f ca="1">'SUBSCRIBER BASE FLTE'!AA59*SUM('BUNDLES FLTE'!$H$50:$H$64)</f>
        <v>0</v>
      </c>
      <c r="AB71" s="78">
        <f ca="1">'SUBSCRIBER BASE FLTE'!AB59*SUM('BUNDLES FLTE'!$H$50:$H$64)</f>
        <v>0</v>
      </c>
      <c r="AC71" s="78">
        <f ca="1">'SUBSCRIBER BASE FLTE'!AC59*SUM('BUNDLES FLTE'!$H$50:$H$64)</f>
        <v>0</v>
      </c>
      <c r="AD71" s="78">
        <f ca="1">'SUBSCRIBER BASE FLTE'!AD59*SUM('BUNDLES FLTE'!$H$50:$H$64)</f>
        <v>0</v>
      </c>
      <c r="AE71" s="78">
        <f ca="1">'SUBSCRIBER BASE FLTE'!AE59*SUM('BUNDLES FLTE'!$H$50:$H$64)</f>
        <v>0</v>
      </c>
      <c r="AF71" s="78">
        <f ca="1">'SUBSCRIBER BASE FLTE'!AF59*SUM('BUNDLES FLTE'!$H$50:$H$64)</f>
        <v>0</v>
      </c>
      <c r="AG71" s="78">
        <f ca="1">'SUBSCRIBER BASE FLTE'!AG59*SUM('BUNDLES FLTE'!$H$50:$H$64)</f>
        <v>0</v>
      </c>
      <c r="AH71" s="78">
        <f ca="1">'SUBSCRIBER BASE FLTE'!AH59*SUM('BUNDLES FLTE'!$H$50:$H$64)</f>
        <v>0</v>
      </c>
      <c r="AI71" s="78">
        <f ca="1">'SUBSCRIBER BASE FLTE'!AI59*SUM('BUNDLES FLTE'!$H$50:$H$64)</f>
        <v>0</v>
      </c>
      <c r="AJ71" s="78">
        <f ca="1">'SUBSCRIBER BASE FLTE'!AJ59*SUM('BUNDLES FLTE'!$H$50:$H$64)</f>
        <v>0</v>
      </c>
      <c r="AK71" s="78">
        <f ca="1">'SUBSCRIBER BASE FLTE'!AK59*SUM('BUNDLES FLTE'!$H$50:$H$64)</f>
        <v>0</v>
      </c>
      <c r="AL71" s="78">
        <f ca="1">'SUBSCRIBER BASE FLTE'!AL59*SUM('BUNDLES FLTE'!$H$50:$H$64)</f>
        <v>0</v>
      </c>
      <c r="AM71" s="78">
        <f ca="1">'SUBSCRIBER BASE FLTE'!AM59*SUM('BUNDLES FLTE'!$H$50:$H$64)</f>
        <v>0</v>
      </c>
      <c r="AN71" s="78">
        <f ca="1">'SUBSCRIBER BASE FLTE'!AN59*SUM('BUNDLES FLTE'!$H$50:$H$64)</f>
        <v>0</v>
      </c>
      <c r="AO71" s="78">
        <f ca="1">'SUBSCRIBER BASE FLTE'!AO59*SUM('BUNDLES FLTE'!$H$50:$H$64)</f>
        <v>0</v>
      </c>
      <c r="AP71" s="78">
        <f ca="1">'SUBSCRIBER BASE FLTE'!AP59*SUM('BUNDLES FLTE'!$H$50:$H$64)</f>
        <v>0</v>
      </c>
      <c r="AQ71" s="78">
        <f ca="1">'SUBSCRIBER BASE FLTE'!AQ59*SUM('BUNDLES FLTE'!$H$50:$H$64)</f>
        <v>0</v>
      </c>
      <c r="AR71" s="78">
        <f ca="1">'SUBSCRIBER BASE FLTE'!AR59*SUM('BUNDLES FLTE'!$H$50:$H$64)</f>
        <v>0</v>
      </c>
      <c r="AS71" s="78">
        <f ca="1">'SUBSCRIBER BASE FLTE'!AS59*SUM('BUNDLES FLTE'!$H$50:$H$64)</f>
        <v>0</v>
      </c>
      <c r="AT71" s="78">
        <f ca="1">'SUBSCRIBER BASE FLTE'!AT59*SUM('BUNDLES FLTE'!$H$50:$H$64)</f>
        <v>0</v>
      </c>
      <c r="AU71" s="78">
        <f ca="1">'SUBSCRIBER BASE FLTE'!AU59*SUM('BUNDLES FLTE'!$H$50:$H$64)</f>
        <v>0</v>
      </c>
      <c r="AV71" s="78">
        <f ca="1">'SUBSCRIBER BASE FLTE'!AV59*SUM('BUNDLES FLTE'!$H$50:$H$64)</f>
        <v>0</v>
      </c>
      <c r="AW71" s="78">
        <f ca="1">'SUBSCRIBER BASE FLTE'!AW59*SUM('BUNDLES FLTE'!$H$50:$H$64)</f>
        <v>0</v>
      </c>
      <c r="AX71" s="78">
        <f ca="1">'SUBSCRIBER BASE FLTE'!AX59*SUM('BUNDLES FLTE'!$H$50:$H$64)</f>
        <v>0</v>
      </c>
      <c r="AY71" s="78">
        <f ca="1">'SUBSCRIBER BASE FLTE'!AY59*SUM('BUNDLES FLTE'!$H$50:$H$64)</f>
        <v>0</v>
      </c>
      <c r="AZ71" s="78">
        <f ca="1">'SUBSCRIBER BASE FLTE'!AZ59*SUM('BUNDLES FLTE'!$H$50:$H$64)</f>
        <v>0</v>
      </c>
      <c r="BA71" s="78">
        <f ca="1">'SUBSCRIBER BASE FLTE'!BA59*SUM('BUNDLES FLTE'!$H$50:$H$64)</f>
        <v>0</v>
      </c>
      <c r="BB71" s="78">
        <f ca="1">'SUBSCRIBER BASE FLTE'!BB59*SUM('BUNDLES FLTE'!$H$50:$H$64)</f>
        <v>0</v>
      </c>
      <c r="BC71" s="78">
        <f ca="1">'SUBSCRIBER BASE FLTE'!BC59*SUM('BUNDLES FLTE'!$H$50:$H$64)</f>
        <v>0</v>
      </c>
      <c r="BD71" s="78">
        <f ca="1">'SUBSCRIBER BASE FLTE'!BD59*SUM('BUNDLES FLTE'!$H$50:$H$64)</f>
        <v>0</v>
      </c>
      <c r="BE71" s="78">
        <f ca="1">'SUBSCRIBER BASE FLTE'!BE59*SUM('BUNDLES FLTE'!$H$50:$H$64)</f>
        <v>0</v>
      </c>
      <c r="BF71" s="78">
        <f ca="1">'SUBSCRIBER BASE FLTE'!BF59*SUM('BUNDLES FLTE'!$H$50:$H$64)</f>
        <v>0</v>
      </c>
      <c r="BG71" s="78">
        <f ca="1">'SUBSCRIBER BASE FLTE'!BG59*SUM('BUNDLES FLTE'!$H$50:$H$64)</f>
        <v>0</v>
      </c>
      <c r="BH71" s="78">
        <f ca="1">'SUBSCRIBER BASE FLTE'!BH59*SUM('BUNDLES FLTE'!$H$50:$H$64)</f>
        <v>0</v>
      </c>
      <c r="BI71" s="78">
        <f ca="1">'SUBSCRIBER BASE FLTE'!BI59*SUM('BUNDLES FLTE'!$H$50:$H$64)</f>
        <v>0</v>
      </c>
      <c r="BJ71" s="78">
        <f ca="1">'SUBSCRIBER BASE FLTE'!BJ59*SUM('BUNDLES FLTE'!$H$50:$H$64)</f>
        <v>0</v>
      </c>
      <c r="BK71" s="78">
        <f ca="1">'SUBSCRIBER BASE FLTE'!BK59*SUM('BUNDLES FLTE'!$H$50:$H$64)</f>
        <v>0</v>
      </c>
      <c r="BL71" s="78">
        <f ca="1">'SUBSCRIBER BASE FLTE'!BL59*SUM('BUNDLES FLTE'!$H$50:$H$64)</f>
        <v>0</v>
      </c>
      <c r="BM71" s="78">
        <f ca="1">'SUBSCRIBER BASE FLTE'!BM59*SUM('BUNDLES FLTE'!$H$50:$H$64)</f>
        <v>0</v>
      </c>
      <c r="BN71" s="78">
        <f ca="1">'SUBSCRIBER BASE FLTE'!BN59*SUM('BUNDLES FLTE'!$H$50:$H$64)</f>
        <v>0</v>
      </c>
      <c r="BO71" s="78">
        <f ca="1">'SUBSCRIBER BASE FLTE'!BO59*SUM('BUNDLES FLTE'!$H$50:$H$64)</f>
        <v>0</v>
      </c>
      <c r="BP71" s="78">
        <f ca="1">'SUBSCRIBER BASE FLTE'!BP59*SUM('BUNDLES FLTE'!$H$50:$H$64)</f>
        <v>0</v>
      </c>
      <c r="BQ71" s="78">
        <f ca="1">'SUBSCRIBER BASE FLTE'!BQ59*SUM('BUNDLES FLTE'!$H$50:$H$64)</f>
        <v>0</v>
      </c>
      <c r="BR71" s="78">
        <f ca="1">'SUBSCRIBER BASE FLTE'!BR59*SUM('BUNDLES FLTE'!$H$50:$H$64)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6CCC-ABD0-4DE7-A0B0-DC6B59349781}">
  <sheetPr>
    <tabColor theme="2" tint="-0.749992370372631"/>
  </sheetPr>
  <dimension ref="B1:BR90"/>
  <sheetViews>
    <sheetView zoomScale="50" zoomScaleNormal="50" workbookViewId="0">
      <pane xSplit="2" ySplit="6" topLeftCell="C87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1" customWidth="1"/>
    <col min="2" max="2" width="64.07421875" style="1" bestFit="1" customWidth="1"/>
    <col min="3" max="16384" width="25.69140625" style="1"/>
  </cols>
  <sheetData>
    <row r="1" spans="2:70" s="3" customFormat="1" ht="25" customHeight="1"/>
    <row r="2" spans="2:70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s="3" customFormat="1" ht="25" customHeight="1">
      <c r="B3" s="69" t="str">
        <f>UPPER('&lt;&lt;VERSIONING NOTES&gt;&gt;'!$F$2)&amp;TEXT(" DIRECT COST PROJECTIONS VERSION ","")&amp;'&lt;&lt;VERSIONING NOTES&gt;&gt;'!$F$3</f>
        <v>METL DIRECT COST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s="3" customFormat="1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5" spans="2:70" s="3" customFormat="1" ht="25" customHeight="1"/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7" spans="2:70" s="3" customFormat="1" ht="25" customHeight="1"/>
    <row r="8" spans="2:70" ht="25" customHeight="1">
      <c r="B8" s="185" t="s">
        <v>51</v>
      </c>
      <c r="C8" s="186">
        <f>SUM(C9:C14)</f>
        <v>0</v>
      </c>
      <c r="D8" s="186">
        <f t="shared" ref="D8:BO8" si="0">SUM(D9:D14)</f>
        <v>0</v>
      </c>
      <c r="E8" s="186">
        <f t="shared" si="0"/>
        <v>0</v>
      </c>
      <c r="F8" s="186">
        <f t="shared" si="0"/>
        <v>0</v>
      </c>
      <c r="G8" s="186">
        <f t="shared" si="0"/>
        <v>0</v>
      </c>
      <c r="H8" s="186">
        <f t="shared" si="0"/>
        <v>0</v>
      </c>
      <c r="I8" s="186">
        <f t="shared" si="0"/>
        <v>0</v>
      </c>
      <c r="J8" s="186">
        <f t="shared" si="0"/>
        <v>0</v>
      </c>
      <c r="K8" s="186">
        <f t="shared" si="0"/>
        <v>0</v>
      </c>
      <c r="L8" s="186">
        <f t="shared" si="0"/>
        <v>0</v>
      </c>
      <c r="M8" s="186">
        <f t="shared" si="0"/>
        <v>0</v>
      </c>
      <c r="N8" s="186">
        <f t="shared" si="0"/>
        <v>0</v>
      </c>
      <c r="O8" s="186">
        <f t="shared" si="0"/>
        <v>0</v>
      </c>
      <c r="P8" s="186">
        <f t="shared" si="0"/>
        <v>0</v>
      </c>
      <c r="Q8" s="186">
        <f t="shared" si="0"/>
        <v>0</v>
      </c>
      <c r="R8" s="186">
        <f t="shared" si="0"/>
        <v>0</v>
      </c>
      <c r="S8" s="186">
        <f t="shared" si="0"/>
        <v>0</v>
      </c>
      <c r="T8" s="186">
        <f t="shared" si="0"/>
        <v>0</v>
      </c>
      <c r="U8" s="186">
        <f t="shared" si="0"/>
        <v>0</v>
      </c>
      <c r="V8" s="186">
        <f t="shared" si="0"/>
        <v>0</v>
      </c>
      <c r="W8" s="186">
        <f t="shared" si="0"/>
        <v>0</v>
      </c>
      <c r="X8" s="186">
        <f t="shared" si="0"/>
        <v>0</v>
      </c>
      <c r="Y8" s="186">
        <f t="shared" si="0"/>
        <v>0</v>
      </c>
      <c r="Z8" s="186">
        <f t="shared" si="0"/>
        <v>0</v>
      </c>
      <c r="AA8" s="186">
        <f t="shared" si="0"/>
        <v>0</v>
      </c>
      <c r="AB8" s="186">
        <f t="shared" si="0"/>
        <v>0</v>
      </c>
      <c r="AC8" s="186">
        <f t="shared" si="0"/>
        <v>0</v>
      </c>
      <c r="AD8" s="186">
        <f t="shared" si="0"/>
        <v>0</v>
      </c>
      <c r="AE8" s="186">
        <f t="shared" si="0"/>
        <v>0</v>
      </c>
      <c r="AF8" s="186">
        <f t="shared" si="0"/>
        <v>0</v>
      </c>
      <c r="AG8" s="186">
        <f t="shared" si="0"/>
        <v>0</v>
      </c>
      <c r="AH8" s="186">
        <f t="shared" si="0"/>
        <v>0</v>
      </c>
      <c r="AI8" s="186">
        <f t="shared" si="0"/>
        <v>0</v>
      </c>
      <c r="AJ8" s="186">
        <f t="shared" si="0"/>
        <v>0</v>
      </c>
      <c r="AK8" s="186">
        <f t="shared" si="0"/>
        <v>0</v>
      </c>
      <c r="AL8" s="186">
        <f t="shared" si="0"/>
        <v>0</v>
      </c>
      <c r="AM8" s="186">
        <f t="shared" si="0"/>
        <v>0</v>
      </c>
      <c r="AN8" s="186">
        <f t="shared" si="0"/>
        <v>0</v>
      </c>
      <c r="AO8" s="186">
        <f t="shared" si="0"/>
        <v>0</v>
      </c>
      <c r="AP8" s="186">
        <f t="shared" si="0"/>
        <v>0</v>
      </c>
      <c r="AQ8" s="186">
        <f t="shared" si="0"/>
        <v>0</v>
      </c>
      <c r="AR8" s="186">
        <f t="shared" si="0"/>
        <v>0</v>
      </c>
      <c r="AS8" s="186">
        <f t="shared" si="0"/>
        <v>0</v>
      </c>
      <c r="AT8" s="186">
        <f t="shared" si="0"/>
        <v>0</v>
      </c>
      <c r="AU8" s="186">
        <f t="shared" si="0"/>
        <v>0</v>
      </c>
      <c r="AV8" s="186">
        <f t="shared" si="0"/>
        <v>0</v>
      </c>
      <c r="AW8" s="186">
        <f t="shared" si="0"/>
        <v>0</v>
      </c>
      <c r="AX8" s="186">
        <f t="shared" si="0"/>
        <v>0</v>
      </c>
      <c r="AY8" s="186">
        <f t="shared" si="0"/>
        <v>0</v>
      </c>
      <c r="AZ8" s="186">
        <f t="shared" si="0"/>
        <v>0</v>
      </c>
      <c r="BA8" s="186">
        <f t="shared" si="0"/>
        <v>0</v>
      </c>
      <c r="BB8" s="186">
        <f t="shared" si="0"/>
        <v>0</v>
      </c>
      <c r="BC8" s="186">
        <f t="shared" si="0"/>
        <v>0</v>
      </c>
      <c r="BD8" s="186">
        <f t="shared" si="0"/>
        <v>0</v>
      </c>
      <c r="BE8" s="186">
        <f t="shared" si="0"/>
        <v>0</v>
      </c>
      <c r="BF8" s="186">
        <f t="shared" si="0"/>
        <v>0</v>
      </c>
      <c r="BG8" s="186">
        <f t="shared" si="0"/>
        <v>0</v>
      </c>
      <c r="BH8" s="186">
        <f t="shared" si="0"/>
        <v>0</v>
      </c>
      <c r="BI8" s="186">
        <f t="shared" si="0"/>
        <v>0</v>
      </c>
      <c r="BJ8" s="186">
        <f t="shared" si="0"/>
        <v>0</v>
      </c>
      <c r="BK8" s="186">
        <f t="shared" si="0"/>
        <v>0</v>
      </c>
      <c r="BL8" s="186">
        <f>SUM(BL9:BL14)</f>
        <v>0</v>
      </c>
      <c r="BM8" s="186">
        <f t="shared" si="0"/>
        <v>0</v>
      </c>
      <c r="BN8" s="186">
        <f t="shared" si="0"/>
        <v>0</v>
      </c>
      <c r="BO8" s="186">
        <f t="shared" si="0"/>
        <v>0</v>
      </c>
      <c r="BP8" s="186">
        <f t="shared" ref="BP8:BR8" si="1">SUM(BP9:BP14)</f>
        <v>0</v>
      </c>
      <c r="BQ8" s="186">
        <f t="shared" si="1"/>
        <v>0</v>
      </c>
      <c r="BR8" s="186">
        <f t="shared" si="1"/>
        <v>0</v>
      </c>
    </row>
    <row r="9" spans="2:70" ht="25" customHeight="1" outlineLevel="1">
      <c r="B9" s="181" t="s">
        <v>391</v>
      </c>
      <c r="C9" s="134">
        <v>0</v>
      </c>
      <c r="D9" s="134">
        <v>0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O9" s="134">
        <v>0</v>
      </c>
      <c r="P9" s="134">
        <v>0</v>
      </c>
      <c r="Q9" s="134">
        <v>0</v>
      </c>
      <c r="R9" s="134">
        <v>0</v>
      </c>
      <c r="S9" s="134">
        <v>0</v>
      </c>
      <c r="T9" s="134">
        <v>0</v>
      </c>
      <c r="U9" s="134">
        <v>0</v>
      </c>
      <c r="V9" s="134">
        <v>0</v>
      </c>
      <c r="W9" s="134">
        <v>0</v>
      </c>
      <c r="X9" s="134">
        <v>0</v>
      </c>
      <c r="Y9" s="134">
        <v>0</v>
      </c>
      <c r="Z9" s="134">
        <v>0</v>
      </c>
      <c r="AA9" s="134">
        <v>0</v>
      </c>
      <c r="AB9" s="134">
        <v>0</v>
      </c>
      <c r="AC9" s="134">
        <v>0</v>
      </c>
      <c r="AD9" s="134">
        <v>0</v>
      </c>
      <c r="AE9" s="134">
        <v>0</v>
      </c>
      <c r="AF9" s="134">
        <v>0</v>
      </c>
      <c r="AG9" s="134">
        <v>0</v>
      </c>
      <c r="AH9" s="134">
        <v>0</v>
      </c>
      <c r="AI9" s="134">
        <v>0</v>
      </c>
      <c r="AJ9" s="134">
        <v>0</v>
      </c>
      <c r="AK9" s="134">
        <v>0</v>
      </c>
      <c r="AL9" s="134">
        <v>0</v>
      </c>
      <c r="AM9" s="134">
        <v>0</v>
      </c>
      <c r="AN9" s="134">
        <v>0</v>
      </c>
      <c r="AO9" s="134">
        <v>0</v>
      </c>
      <c r="AP9" s="134">
        <v>0</v>
      </c>
      <c r="AQ9" s="134">
        <v>0</v>
      </c>
      <c r="AR9" s="134">
        <v>0</v>
      </c>
      <c r="AS9" s="134">
        <v>0</v>
      </c>
      <c r="AT9" s="134">
        <v>0</v>
      </c>
      <c r="AU9" s="134">
        <v>0</v>
      </c>
      <c r="AV9" s="134">
        <v>0</v>
      </c>
      <c r="AW9" s="134">
        <v>0</v>
      </c>
      <c r="AX9" s="134">
        <v>0</v>
      </c>
      <c r="AY9" s="134">
        <v>0</v>
      </c>
      <c r="AZ9" s="134">
        <v>0</v>
      </c>
      <c r="BA9" s="134">
        <v>0</v>
      </c>
      <c r="BB9" s="134">
        <v>0</v>
      </c>
      <c r="BC9" s="134">
        <v>0</v>
      </c>
      <c r="BD9" s="134">
        <v>0</v>
      </c>
      <c r="BE9" s="134">
        <v>0</v>
      </c>
      <c r="BF9" s="134">
        <v>0</v>
      </c>
      <c r="BG9" s="134">
        <v>0</v>
      </c>
      <c r="BH9" s="134">
        <v>0</v>
      </c>
      <c r="BI9" s="134">
        <v>0</v>
      </c>
      <c r="BJ9" s="134">
        <v>0</v>
      </c>
      <c r="BK9" s="134">
        <v>0</v>
      </c>
      <c r="BL9" s="134">
        <v>0</v>
      </c>
      <c r="BM9" s="134">
        <v>0</v>
      </c>
      <c r="BN9" s="134">
        <v>0</v>
      </c>
      <c r="BO9" s="134">
        <v>0</v>
      </c>
      <c r="BP9" s="134">
        <v>0</v>
      </c>
      <c r="BQ9" s="134">
        <v>0</v>
      </c>
      <c r="BR9" s="134">
        <v>0</v>
      </c>
    </row>
    <row r="10" spans="2:70" ht="25" customHeight="1" outlineLevel="1">
      <c r="B10" s="182" t="s">
        <v>392</v>
      </c>
      <c r="C10" s="134">
        <v>0</v>
      </c>
      <c r="D10" s="134">
        <v>0</v>
      </c>
      <c r="E10" s="134">
        <v>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O10" s="134">
        <v>0</v>
      </c>
      <c r="P10" s="134">
        <v>0</v>
      </c>
      <c r="Q10" s="134">
        <v>0</v>
      </c>
      <c r="R10" s="134">
        <v>0</v>
      </c>
      <c r="S10" s="134">
        <v>0</v>
      </c>
      <c r="T10" s="134">
        <v>0</v>
      </c>
      <c r="U10" s="134">
        <v>0</v>
      </c>
      <c r="V10" s="134">
        <v>0</v>
      </c>
      <c r="W10" s="134">
        <v>0</v>
      </c>
      <c r="X10" s="134">
        <v>0</v>
      </c>
      <c r="Y10" s="134">
        <v>0</v>
      </c>
      <c r="Z10" s="134">
        <v>0</v>
      </c>
      <c r="AA10" s="134">
        <v>0</v>
      </c>
      <c r="AB10" s="134">
        <v>0</v>
      </c>
      <c r="AC10" s="134">
        <v>0</v>
      </c>
      <c r="AD10" s="134">
        <v>0</v>
      </c>
      <c r="AE10" s="134">
        <v>0</v>
      </c>
      <c r="AF10" s="134">
        <v>0</v>
      </c>
      <c r="AG10" s="134">
        <v>0</v>
      </c>
      <c r="AH10" s="134">
        <v>0</v>
      </c>
      <c r="AI10" s="134">
        <v>0</v>
      </c>
      <c r="AJ10" s="134">
        <v>0</v>
      </c>
      <c r="AK10" s="134">
        <v>0</v>
      </c>
      <c r="AL10" s="134">
        <v>0</v>
      </c>
      <c r="AM10" s="134">
        <v>0</v>
      </c>
      <c r="AN10" s="134">
        <v>0</v>
      </c>
      <c r="AO10" s="134">
        <v>0</v>
      </c>
      <c r="AP10" s="134">
        <v>0</v>
      </c>
      <c r="AQ10" s="134">
        <v>0</v>
      </c>
      <c r="AR10" s="134">
        <v>0</v>
      </c>
      <c r="AS10" s="134">
        <v>0</v>
      </c>
      <c r="AT10" s="134">
        <v>0</v>
      </c>
      <c r="AU10" s="134">
        <v>0</v>
      </c>
      <c r="AV10" s="134">
        <v>0</v>
      </c>
      <c r="AW10" s="134">
        <v>0</v>
      </c>
      <c r="AX10" s="134">
        <v>0</v>
      </c>
      <c r="AY10" s="134">
        <v>0</v>
      </c>
      <c r="AZ10" s="134">
        <v>0</v>
      </c>
      <c r="BA10" s="134">
        <v>0</v>
      </c>
      <c r="BB10" s="134">
        <v>0</v>
      </c>
      <c r="BC10" s="134">
        <v>0</v>
      </c>
      <c r="BD10" s="134">
        <v>0</v>
      </c>
      <c r="BE10" s="134">
        <v>0</v>
      </c>
      <c r="BF10" s="134">
        <v>0</v>
      </c>
      <c r="BG10" s="134">
        <v>0</v>
      </c>
      <c r="BH10" s="134">
        <v>0</v>
      </c>
      <c r="BI10" s="134">
        <v>0</v>
      </c>
      <c r="BJ10" s="134">
        <v>0</v>
      </c>
      <c r="BK10" s="134">
        <v>0</v>
      </c>
      <c r="BL10" s="134">
        <v>0</v>
      </c>
      <c r="BM10" s="134">
        <v>0</v>
      </c>
      <c r="BN10" s="134">
        <v>0</v>
      </c>
      <c r="BO10" s="134">
        <v>0</v>
      </c>
      <c r="BP10" s="134">
        <v>0</v>
      </c>
      <c r="BQ10" s="134">
        <v>0</v>
      </c>
      <c r="BR10" s="134">
        <v>0</v>
      </c>
    </row>
    <row r="11" spans="2:70" ht="25" customHeight="1" outlineLevel="1">
      <c r="B11" s="182" t="s">
        <v>393</v>
      </c>
      <c r="C11" s="134">
        <v>0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>
        <v>0</v>
      </c>
      <c r="T11" s="134">
        <v>0</v>
      </c>
      <c r="U11" s="134">
        <v>0</v>
      </c>
      <c r="V11" s="134">
        <v>0</v>
      </c>
      <c r="W11" s="134">
        <v>0</v>
      </c>
      <c r="X11" s="134">
        <v>0</v>
      </c>
      <c r="Y11" s="134">
        <v>0</v>
      </c>
      <c r="Z11" s="134">
        <v>0</v>
      </c>
      <c r="AA11" s="134">
        <v>0</v>
      </c>
      <c r="AB11" s="134">
        <v>0</v>
      </c>
      <c r="AC11" s="134">
        <v>0</v>
      </c>
      <c r="AD11" s="134">
        <v>0</v>
      </c>
      <c r="AE11" s="134">
        <v>0</v>
      </c>
      <c r="AF11" s="134">
        <v>0</v>
      </c>
      <c r="AG11" s="134">
        <v>0</v>
      </c>
      <c r="AH11" s="134">
        <v>0</v>
      </c>
      <c r="AI11" s="134">
        <v>0</v>
      </c>
      <c r="AJ11" s="134">
        <v>0</v>
      </c>
      <c r="AK11" s="134">
        <v>0</v>
      </c>
      <c r="AL11" s="134">
        <v>0</v>
      </c>
      <c r="AM11" s="134">
        <v>0</v>
      </c>
      <c r="AN11" s="134">
        <v>0</v>
      </c>
      <c r="AO11" s="134">
        <v>0</v>
      </c>
      <c r="AP11" s="134">
        <v>0</v>
      </c>
      <c r="AQ11" s="134">
        <v>0</v>
      </c>
      <c r="AR11" s="134">
        <v>0</v>
      </c>
      <c r="AS11" s="134">
        <v>0</v>
      </c>
      <c r="AT11" s="134">
        <v>0</v>
      </c>
      <c r="AU11" s="134">
        <v>0</v>
      </c>
      <c r="AV11" s="134">
        <v>0</v>
      </c>
      <c r="AW11" s="134">
        <v>0</v>
      </c>
      <c r="AX11" s="134">
        <v>0</v>
      </c>
      <c r="AY11" s="134">
        <v>0</v>
      </c>
      <c r="AZ11" s="134">
        <v>0</v>
      </c>
      <c r="BA11" s="134">
        <v>0</v>
      </c>
      <c r="BB11" s="134">
        <v>0</v>
      </c>
      <c r="BC11" s="134">
        <v>0</v>
      </c>
      <c r="BD11" s="134">
        <v>0</v>
      </c>
      <c r="BE11" s="134">
        <v>0</v>
      </c>
      <c r="BF11" s="134">
        <v>0</v>
      </c>
      <c r="BG11" s="134">
        <v>0</v>
      </c>
      <c r="BH11" s="134">
        <v>0</v>
      </c>
      <c r="BI11" s="134">
        <v>0</v>
      </c>
      <c r="BJ11" s="134">
        <v>0</v>
      </c>
      <c r="BK11" s="134">
        <v>0</v>
      </c>
      <c r="BL11" s="134">
        <v>0</v>
      </c>
      <c r="BM11" s="134">
        <v>0</v>
      </c>
      <c r="BN11" s="134">
        <v>0</v>
      </c>
      <c r="BO11" s="134">
        <v>0</v>
      </c>
      <c r="BP11" s="134">
        <v>0</v>
      </c>
      <c r="BQ11" s="134">
        <v>0</v>
      </c>
      <c r="BR11" s="134">
        <v>0</v>
      </c>
    </row>
    <row r="12" spans="2:70" ht="25" customHeight="1" outlineLevel="1">
      <c r="B12" s="182" t="s">
        <v>394</v>
      </c>
      <c r="C12" s="134">
        <v>0</v>
      </c>
      <c r="D12" s="134">
        <v>0</v>
      </c>
      <c r="E12" s="134">
        <v>0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  <c r="AB12" s="134">
        <v>0</v>
      </c>
      <c r="AC12" s="134">
        <v>0</v>
      </c>
      <c r="AD12" s="134">
        <v>0</v>
      </c>
      <c r="AE12" s="134">
        <v>0</v>
      </c>
      <c r="AF12" s="134">
        <v>0</v>
      </c>
      <c r="AG12" s="134">
        <v>0</v>
      </c>
      <c r="AH12" s="134">
        <v>0</v>
      </c>
      <c r="AI12" s="134">
        <v>0</v>
      </c>
      <c r="AJ12" s="134">
        <v>0</v>
      </c>
      <c r="AK12" s="134">
        <v>0</v>
      </c>
      <c r="AL12" s="134">
        <v>0</v>
      </c>
      <c r="AM12" s="134">
        <v>0</v>
      </c>
      <c r="AN12" s="134">
        <v>0</v>
      </c>
      <c r="AO12" s="134">
        <v>0</v>
      </c>
      <c r="AP12" s="134">
        <v>0</v>
      </c>
      <c r="AQ12" s="134">
        <v>0</v>
      </c>
      <c r="AR12" s="134">
        <v>0</v>
      </c>
      <c r="AS12" s="134">
        <v>0</v>
      </c>
      <c r="AT12" s="134">
        <v>0</v>
      </c>
      <c r="AU12" s="134">
        <v>0</v>
      </c>
      <c r="AV12" s="134">
        <v>0</v>
      </c>
      <c r="AW12" s="134">
        <v>0</v>
      </c>
      <c r="AX12" s="134">
        <v>0</v>
      </c>
      <c r="AY12" s="134">
        <v>0</v>
      </c>
      <c r="AZ12" s="134">
        <v>0</v>
      </c>
      <c r="BA12" s="134">
        <v>0</v>
      </c>
      <c r="BB12" s="134">
        <v>0</v>
      </c>
      <c r="BC12" s="134">
        <v>0</v>
      </c>
      <c r="BD12" s="134">
        <v>0</v>
      </c>
      <c r="BE12" s="134">
        <v>0</v>
      </c>
      <c r="BF12" s="134">
        <v>0</v>
      </c>
      <c r="BG12" s="134">
        <v>0</v>
      </c>
      <c r="BH12" s="134">
        <v>0</v>
      </c>
      <c r="BI12" s="134">
        <v>0</v>
      </c>
      <c r="BJ12" s="134">
        <v>0</v>
      </c>
      <c r="BK12" s="134">
        <v>0</v>
      </c>
      <c r="BL12" s="134">
        <v>0</v>
      </c>
      <c r="BM12" s="134">
        <v>0</v>
      </c>
      <c r="BN12" s="134">
        <v>0</v>
      </c>
      <c r="BO12" s="134">
        <v>0</v>
      </c>
      <c r="BP12" s="134">
        <v>0</v>
      </c>
      <c r="BQ12" s="134">
        <v>0</v>
      </c>
      <c r="BR12" s="134">
        <v>0</v>
      </c>
    </row>
    <row r="13" spans="2:70" ht="25" customHeight="1" outlineLevel="1">
      <c r="B13" s="182" t="s">
        <v>395</v>
      </c>
      <c r="C13" s="134">
        <v>0</v>
      </c>
      <c r="D13" s="134">
        <v>0</v>
      </c>
      <c r="E13" s="134">
        <v>0</v>
      </c>
      <c r="F13" s="134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4">
        <v>0</v>
      </c>
      <c r="R13" s="134">
        <v>0</v>
      </c>
      <c r="S13" s="134">
        <v>0</v>
      </c>
      <c r="T13" s="134">
        <v>0</v>
      </c>
      <c r="U13" s="134">
        <v>0</v>
      </c>
      <c r="V13" s="134">
        <v>0</v>
      </c>
      <c r="W13" s="134">
        <v>0</v>
      </c>
      <c r="X13" s="134">
        <v>0</v>
      </c>
      <c r="Y13" s="134">
        <v>0</v>
      </c>
      <c r="Z13" s="134">
        <v>0</v>
      </c>
      <c r="AA13" s="134">
        <v>0</v>
      </c>
      <c r="AB13" s="134">
        <v>0</v>
      </c>
      <c r="AC13" s="134">
        <v>0</v>
      </c>
      <c r="AD13" s="134">
        <v>0</v>
      </c>
      <c r="AE13" s="134">
        <v>0</v>
      </c>
      <c r="AF13" s="134">
        <v>0</v>
      </c>
      <c r="AG13" s="134">
        <v>0</v>
      </c>
      <c r="AH13" s="134">
        <v>0</v>
      </c>
      <c r="AI13" s="134">
        <v>0</v>
      </c>
      <c r="AJ13" s="134">
        <v>0</v>
      </c>
      <c r="AK13" s="134">
        <v>0</v>
      </c>
      <c r="AL13" s="134">
        <v>0</v>
      </c>
      <c r="AM13" s="134">
        <v>0</v>
      </c>
      <c r="AN13" s="134">
        <v>0</v>
      </c>
      <c r="AO13" s="134">
        <v>0</v>
      </c>
      <c r="AP13" s="134">
        <v>0</v>
      </c>
      <c r="AQ13" s="134">
        <v>0</v>
      </c>
      <c r="AR13" s="134">
        <v>0</v>
      </c>
      <c r="AS13" s="134">
        <v>0</v>
      </c>
      <c r="AT13" s="134">
        <v>0</v>
      </c>
      <c r="AU13" s="134">
        <v>0</v>
      </c>
      <c r="AV13" s="134">
        <v>0</v>
      </c>
      <c r="AW13" s="134">
        <v>0</v>
      </c>
      <c r="AX13" s="134">
        <v>0</v>
      </c>
      <c r="AY13" s="134">
        <v>0</v>
      </c>
      <c r="AZ13" s="134">
        <v>0</v>
      </c>
      <c r="BA13" s="134">
        <v>0</v>
      </c>
      <c r="BB13" s="134">
        <v>0</v>
      </c>
      <c r="BC13" s="134">
        <v>0</v>
      </c>
      <c r="BD13" s="134">
        <v>0</v>
      </c>
      <c r="BE13" s="134">
        <v>0</v>
      </c>
      <c r="BF13" s="134">
        <v>0</v>
      </c>
      <c r="BG13" s="134">
        <v>0</v>
      </c>
      <c r="BH13" s="134">
        <v>0</v>
      </c>
      <c r="BI13" s="134">
        <v>0</v>
      </c>
      <c r="BJ13" s="134">
        <v>0</v>
      </c>
      <c r="BK13" s="134">
        <v>0</v>
      </c>
      <c r="BL13" s="134">
        <v>0</v>
      </c>
      <c r="BM13" s="134">
        <v>0</v>
      </c>
      <c r="BN13" s="134">
        <v>0</v>
      </c>
      <c r="BO13" s="134">
        <v>0</v>
      </c>
      <c r="BP13" s="134">
        <v>0</v>
      </c>
      <c r="BQ13" s="134">
        <v>0</v>
      </c>
      <c r="BR13" s="134">
        <v>0</v>
      </c>
    </row>
    <row r="14" spans="2:70" ht="25" customHeight="1" outlineLevel="1">
      <c r="B14" s="182" t="s">
        <v>396</v>
      </c>
      <c r="C14" s="134">
        <v>0</v>
      </c>
      <c r="D14" s="134">
        <v>0</v>
      </c>
      <c r="E14" s="134">
        <v>0</v>
      </c>
      <c r="F14" s="134">
        <v>0</v>
      </c>
      <c r="G14" s="134">
        <v>0</v>
      </c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0</v>
      </c>
      <c r="R14" s="134">
        <v>0</v>
      </c>
      <c r="S14" s="134">
        <v>0</v>
      </c>
      <c r="T14" s="134">
        <v>0</v>
      </c>
      <c r="U14" s="134">
        <v>0</v>
      </c>
      <c r="V14" s="134">
        <v>0</v>
      </c>
      <c r="W14" s="134">
        <v>0</v>
      </c>
      <c r="X14" s="134">
        <v>0</v>
      </c>
      <c r="Y14" s="134">
        <v>0</v>
      </c>
      <c r="Z14" s="134">
        <v>0</v>
      </c>
      <c r="AA14" s="134">
        <v>0</v>
      </c>
      <c r="AB14" s="134">
        <v>0</v>
      </c>
      <c r="AC14" s="134">
        <v>0</v>
      </c>
      <c r="AD14" s="134">
        <v>0</v>
      </c>
      <c r="AE14" s="134">
        <v>0</v>
      </c>
      <c r="AF14" s="134">
        <v>0</v>
      </c>
      <c r="AG14" s="134">
        <v>0</v>
      </c>
      <c r="AH14" s="134">
        <v>0</v>
      </c>
      <c r="AI14" s="134">
        <v>0</v>
      </c>
      <c r="AJ14" s="134">
        <v>0</v>
      </c>
      <c r="AK14" s="134">
        <v>0</v>
      </c>
      <c r="AL14" s="134">
        <v>0</v>
      </c>
      <c r="AM14" s="134">
        <v>0</v>
      </c>
      <c r="AN14" s="134">
        <v>0</v>
      </c>
      <c r="AO14" s="134">
        <v>0</v>
      </c>
      <c r="AP14" s="134">
        <v>0</v>
      </c>
      <c r="AQ14" s="134">
        <v>0</v>
      </c>
      <c r="AR14" s="134">
        <v>0</v>
      </c>
      <c r="AS14" s="134">
        <v>0</v>
      </c>
      <c r="AT14" s="134">
        <v>0</v>
      </c>
      <c r="AU14" s="134">
        <v>0</v>
      </c>
      <c r="AV14" s="134">
        <v>0</v>
      </c>
      <c r="AW14" s="134">
        <v>0</v>
      </c>
      <c r="AX14" s="134">
        <v>0</v>
      </c>
      <c r="AY14" s="134">
        <v>0</v>
      </c>
      <c r="AZ14" s="134">
        <v>0</v>
      </c>
      <c r="BA14" s="134">
        <v>0</v>
      </c>
      <c r="BB14" s="134">
        <v>0</v>
      </c>
      <c r="BC14" s="134">
        <v>0</v>
      </c>
      <c r="BD14" s="134">
        <v>0</v>
      </c>
      <c r="BE14" s="134">
        <v>0</v>
      </c>
      <c r="BF14" s="134">
        <v>0</v>
      </c>
      <c r="BG14" s="134">
        <v>0</v>
      </c>
      <c r="BH14" s="134">
        <v>0</v>
      </c>
      <c r="BI14" s="134">
        <v>0</v>
      </c>
      <c r="BJ14" s="134">
        <v>0</v>
      </c>
      <c r="BK14" s="134">
        <v>0</v>
      </c>
      <c r="BL14" s="134">
        <v>0</v>
      </c>
      <c r="BM14" s="134">
        <v>0</v>
      </c>
      <c r="BN14" s="134">
        <v>0</v>
      </c>
      <c r="BO14" s="134">
        <v>0</v>
      </c>
      <c r="BP14" s="134">
        <v>0</v>
      </c>
      <c r="BQ14" s="134">
        <v>0</v>
      </c>
      <c r="BR14" s="134">
        <v>0</v>
      </c>
    </row>
    <row r="15" spans="2:70" s="19" customFormat="1" ht="25" customHeight="1">
      <c r="B15" s="183" t="s">
        <v>52</v>
      </c>
      <c r="C15" s="184">
        <f>C16+C22</f>
        <v>0</v>
      </c>
      <c r="D15" s="184">
        <f>D16+D22</f>
        <v>0</v>
      </c>
      <c r="E15" s="184">
        <f t="shared" ref="E15:BP15" si="2">E16+E22</f>
        <v>0</v>
      </c>
      <c r="F15" s="184">
        <f t="shared" si="2"/>
        <v>0</v>
      </c>
      <c r="G15" s="184">
        <f t="shared" si="2"/>
        <v>0</v>
      </c>
      <c r="H15" s="184">
        <f t="shared" si="2"/>
        <v>0</v>
      </c>
      <c r="I15" s="184">
        <f t="shared" si="2"/>
        <v>0</v>
      </c>
      <c r="J15" s="184">
        <f t="shared" si="2"/>
        <v>0</v>
      </c>
      <c r="K15" s="184">
        <f ca="1">K16+K22</f>
        <v>3198</v>
      </c>
      <c r="L15" s="184">
        <f t="shared" ca="1" si="2"/>
        <v>3315</v>
      </c>
      <c r="M15" s="184">
        <f t="shared" ca="1" si="2"/>
        <v>3459</v>
      </c>
      <c r="N15" s="184">
        <f t="shared" ca="1" si="2"/>
        <v>3645</v>
      </c>
      <c r="O15" s="184">
        <f t="shared" ca="1" si="2"/>
        <v>3867</v>
      </c>
      <c r="P15" s="184">
        <f t="shared" ca="1" si="2"/>
        <v>4143</v>
      </c>
      <c r="Q15" s="184">
        <f t="shared" ca="1" si="2"/>
        <v>4473</v>
      </c>
      <c r="R15" s="184">
        <f t="shared" ca="1" si="2"/>
        <v>4878</v>
      </c>
      <c r="S15" s="184">
        <f t="shared" ca="1" si="2"/>
        <v>5349</v>
      </c>
      <c r="T15" s="184">
        <f t="shared" ca="1" si="2"/>
        <v>5904</v>
      </c>
      <c r="U15" s="184">
        <f t="shared" ca="1" si="2"/>
        <v>6534</v>
      </c>
      <c r="V15" s="184">
        <f t="shared" ca="1" si="2"/>
        <v>7245</v>
      </c>
      <c r="W15" s="184">
        <f t="shared" ca="1" si="2"/>
        <v>8010</v>
      </c>
      <c r="X15" s="184">
        <f t="shared" ca="1" si="2"/>
        <v>8823</v>
      </c>
      <c r="Y15" s="184">
        <f t="shared" ca="1" si="2"/>
        <v>9663</v>
      </c>
      <c r="Z15" s="184">
        <f t="shared" ca="1" si="2"/>
        <v>10497</v>
      </c>
      <c r="AA15" s="184">
        <f t="shared" ca="1" si="2"/>
        <v>11313</v>
      </c>
      <c r="AB15" s="184">
        <f t="shared" ca="1" si="2"/>
        <v>12078</v>
      </c>
      <c r="AC15" s="184">
        <f t="shared" ca="1" si="2"/>
        <v>12783</v>
      </c>
      <c r="AD15" s="184">
        <f t="shared" ca="1" si="2"/>
        <v>13413</v>
      </c>
      <c r="AE15" s="184">
        <f t="shared" ca="1" si="2"/>
        <v>13968</v>
      </c>
      <c r="AF15" s="184">
        <f t="shared" ca="1" si="2"/>
        <v>14445</v>
      </c>
      <c r="AG15" s="184">
        <f t="shared" ca="1" si="2"/>
        <v>14847</v>
      </c>
      <c r="AH15" s="184">
        <f t="shared" ca="1" si="2"/>
        <v>15177</v>
      </c>
      <c r="AI15" s="184">
        <f t="shared" ca="1" si="2"/>
        <v>15456</v>
      </c>
      <c r="AJ15" s="184">
        <f t="shared" ca="1" si="2"/>
        <v>15678</v>
      </c>
      <c r="AK15" s="184">
        <f t="shared" ca="1" si="2"/>
        <v>15858</v>
      </c>
      <c r="AL15" s="184">
        <f t="shared" ca="1" si="2"/>
        <v>16002</v>
      </c>
      <c r="AM15" s="184">
        <f t="shared" ca="1" si="2"/>
        <v>16125</v>
      </c>
      <c r="AN15" s="184">
        <f t="shared" ca="1" si="2"/>
        <v>16215</v>
      </c>
      <c r="AO15" s="184">
        <f t="shared" ca="1" si="2"/>
        <v>16287</v>
      </c>
      <c r="AP15" s="184">
        <f t="shared" ca="1" si="2"/>
        <v>16347</v>
      </c>
      <c r="AQ15" s="184">
        <f t="shared" ca="1" si="2"/>
        <v>16389</v>
      </c>
      <c r="AR15" s="184">
        <f t="shared" ca="1" si="2"/>
        <v>16425</v>
      </c>
      <c r="AS15" s="184">
        <f t="shared" ca="1" si="2"/>
        <v>16458</v>
      </c>
      <c r="AT15" s="184">
        <f t="shared" ca="1" si="2"/>
        <v>16479</v>
      </c>
      <c r="AU15" s="184">
        <f t="shared" ca="1" si="2"/>
        <v>16497</v>
      </c>
      <c r="AV15" s="184">
        <f t="shared" ca="1" si="2"/>
        <v>16512</v>
      </c>
      <c r="AW15" s="184">
        <f ca="1">AW16+AW22</f>
        <v>16521</v>
      </c>
      <c r="AX15" s="184">
        <f t="shared" ca="1" si="2"/>
        <v>16530</v>
      </c>
      <c r="AY15" s="184">
        <f t="shared" ca="1" si="2"/>
        <v>16533</v>
      </c>
      <c r="AZ15" s="184">
        <f t="shared" ca="1" si="2"/>
        <v>16542</v>
      </c>
      <c r="BA15" s="184">
        <f t="shared" ca="1" si="2"/>
        <v>16545</v>
      </c>
      <c r="BB15" s="184">
        <f t="shared" ca="1" si="2"/>
        <v>16551</v>
      </c>
      <c r="BC15" s="184">
        <f t="shared" ca="1" si="2"/>
        <v>16551</v>
      </c>
      <c r="BD15" s="184">
        <f t="shared" ca="1" si="2"/>
        <v>16557</v>
      </c>
      <c r="BE15" s="184">
        <f t="shared" ca="1" si="2"/>
        <v>16557</v>
      </c>
      <c r="BF15" s="184">
        <f t="shared" ca="1" si="2"/>
        <v>16557</v>
      </c>
      <c r="BG15" s="184">
        <f t="shared" ca="1" si="2"/>
        <v>16557</v>
      </c>
      <c r="BH15" s="184">
        <f t="shared" ca="1" si="2"/>
        <v>16557</v>
      </c>
      <c r="BI15" s="184">
        <f t="shared" ca="1" si="2"/>
        <v>16560</v>
      </c>
      <c r="BJ15" s="184">
        <f t="shared" ca="1" si="2"/>
        <v>16560</v>
      </c>
      <c r="BK15" s="184">
        <f ca="1">BK16+BK22</f>
        <v>16560</v>
      </c>
      <c r="BL15" s="184">
        <f t="shared" ca="1" si="2"/>
        <v>16560</v>
      </c>
      <c r="BM15" s="184">
        <f t="shared" ca="1" si="2"/>
        <v>16560</v>
      </c>
      <c r="BN15" s="184">
        <f t="shared" ca="1" si="2"/>
        <v>16560</v>
      </c>
      <c r="BO15" s="184">
        <f t="shared" ca="1" si="2"/>
        <v>16560</v>
      </c>
      <c r="BP15" s="184">
        <f t="shared" ca="1" si="2"/>
        <v>16560</v>
      </c>
      <c r="BQ15" s="184">
        <f t="shared" ref="BQ15:BR15" ca="1" si="3">BQ16+BQ22</f>
        <v>16560</v>
      </c>
      <c r="BR15" s="184">
        <f t="shared" ca="1" si="3"/>
        <v>16560</v>
      </c>
    </row>
    <row r="16" spans="2:70" s="19" customFormat="1" ht="25" customHeight="1" outlineLevel="1">
      <c r="B16" s="230" t="s">
        <v>397</v>
      </c>
      <c r="C16" s="231">
        <f>SUM(C17:C21)</f>
        <v>0</v>
      </c>
      <c r="D16" s="231">
        <f>SUM(D17:D21)</f>
        <v>0</v>
      </c>
      <c r="E16" s="231">
        <f t="shared" ref="E16:BP16" si="4">SUM(E17:E21)</f>
        <v>0</v>
      </c>
      <c r="F16" s="231">
        <f t="shared" si="4"/>
        <v>0</v>
      </c>
      <c r="G16" s="231">
        <f t="shared" si="4"/>
        <v>0</v>
      </c>
      <c r="H16" s="231">
        <f t="shared" si="4"/>
        <v>0</v>
      </c>
      <c r="I16" s="231">
        <f t="shared" si="4"/>
        <v>0</v>
      </c>
      <c r="J16" s="231">
        <f t="shared" si="4"/>
        <v>0</v>
      </c>
      <c r="K16" s="231">
        <f ca="1">SUM(K17:K21)</f>
        <v>3198</v>
      </c>
      <c r="L16" s="231">
        <f t="shared" ca="1" si="4"/>
        <v>3315</v>
      </c>
      <c r="M16" s="231">
        <f t="shared" ca="1" si="4"/>
        <v>3459</v>
      </c>
      <c r="N16" s="231">
        <f t="shared" ca="1" si="4"/>
        <v>3645</v>
      </c>
      <c r="O16" s="231">
        <f t="shared" ca="1" si="4"/>
        <v>3867</v>
      </c>
      <c r="P16" s="231">
        <f t="shared" ca="1" si="4"/>
        <v>4143</v>
      </c>
      <c r="Q16" s="231">
        <f t="shared" ca="1" si="4"/>
        <v>4473</v>
      </c>
      <c r="R16" s="231">
        <f t="shared" ca="1" si="4"/>
        <v>4878</v>
      </c>
      <c r="S16" s="231">
        <f t="shared" ca="1" si="4"/>
        <v>5349</v>
      </c>
      <c r="T16" s="231">
        <f t="shared" ca="1" si="4"/>
        <v>5904</v>
      </c>
      <c r="U16" s="231">
        <f t="shared" ca="1" si="4"/>
        <v>6534</v>
      </c>
      <c r="V16" s="231">
        <f t="shared" ca="1" si="4"/>
        <v>7245</v>
      </c>
      <c r="W16" s="231">
        <f t="shared" ca="1" si="4"/>
        <v>8010</v>
      </c>
      <c r="X16" s="231">
        <f t="shared" ca="1" si="4"/>
        <v>8823</v>
      </c>
      <c r="Y16" s="231">
        <f t="shared" ca="1" si="4"/>
        <v>9663</v>
      </c>
      <c r="Z16" s="231">
        <f t="shared" ca="1" si="4"/>
        <v>10497</v>
      </c>
      <c r="AA16" s="231">
        <f t="shared" ca="1" si="4"/>
        <v>11313</v>
      </c>
      <c r="AB16" s="231">
        <f t="shared" ca="1" si="4"/>
        <v>12078</v>
      </c>
      <c r="AC16" s="231">
        <f t="shared" ca="1" si="4"/>
        <v>12783</v>
      </c>
      <c r="AD16" s="231">
        <f t="shared" ca="1" si="4"/>
        <v>13413</v>
      </c>
      <c r="AE16" s="231">
        <f t="shared" ca="1" si="4"/>
        <v>13968</v>
      </c>
      <c r="AF16" s="231">
        <f t="shared" ca="1" si="4"/>
        <v>14445</v>
      </c>
      <c r="AG16" s="231">
        <f t="shared" ca="1" si="4"/>
        <v>14847</v>
      </c>
      <c r="AH16" s="231">
        <f t="shared" ca="1" si="4"/>
        <v>15177</v>
      </c>
      <c r="AI16" s="231">
        <f t="shared" ca="1" si="4"/>
        <v>15456</v>
      </c>
      <c r="AJ16" s="231">
        <f t="shared" ca="1" si="4"/>
        <v>15678</v>
      </c>
      <c r="AK16" s="231">
        <f t="shared" ca="1" si="4"/>
        <v>15858</v>
      </c>
      <c r="AL16" s="231">
        <f t="shared" ca="1" si="4"/>
        <v>16002</v>
      </c>
      <c r="AM16" s="231">
        <f t="shared" ca="1" si="4"/>
        <v>16125</v>
      </c>
      <c r="AN16" s="231">
        <f t="shared" ca="1" si="4"/>
        <v>16215</v>
      </c>
      <c r="AO16" s="231">
        <f t="shared" ca="1" si="4"/>
        <v>16287</v>
      </c>
      <c r="AP16" s="231">
        <f t="shared" ca="1" si="4"/>
        <v>16347</v>
      </c>
      <c r="AQ16" s="231">
        <f t="shared" ca="1" si="4"/>
        <v>16389</v>
      </c>
      <c r="AR16" s="231">
        <f t="shared" ca="1" si="4"/>
        <v>16425</v>
      </c>
      <c r="AS16" s="231">
        <f t="shared" ca="1" si="4"/>
        <v>16458</v>
      </c>
      <c r="AT16" s="231">
        <f t="shared" ca="1" si="4"/>
        <v>16479</v>
      </c>
      <c r="AU16" s="231">
        <f t="shared" ca="1" si="4"/>
        <v>16497</v>
      </c>
      <c r="AV16" s="231">
        <f t="shared" ca="1" si="4"/>
        <v>16512</v>
      </c>
      <c r="AW16" s="231">
        <f ca="1">SUM(AW17:AW21)</f>
        <v>16521</v>
      </c>
      <c r="AX16" s="231">
        <f t="shared" ca="1" si="4"/>
        <v>16530</v>
      </c>
      <c r="AY16" s="231">
        <f t="shared" ca="1" si="4"/>
        <v>16533</v>
      </c>
      <c r="AZ16" s="231">
        <f t="shared" ca="1" si="4"/>
        <v>16542</v>
      </c>
      <c r="BA16" s="231">
        <f t="shared" ca="1" si="4"/>
        <v>16545</v>
      </c>
      <c r="BB16" s="231">
        <f t="shared" ca="1" si="4"/>
        <v>16551</v>
      </c>
      <c r="BC16" s="231">
        <f t="shared" ca="1" si="4"/>
        <v>16551</v>
      </c>
      <c r="BD16" s="231">
        <f t="shared" ca="1" si="4"/>
        <v>16557</v>
      </c>
      <c r="BE16" s="231">
        <f t="shared" ca="1" si="4"/>
        <v>16557</v>
      </c>
      <c r="BF16" s="231">
        <f t="shared" ca="1" si="4"/>
        <v>16557</v>
      </c>
      <c r="BG16" s="231">
        <f t="shared" ca="1" si="4"/>
        <v>16557</v>
      </c>
      <c r="BH16" s="231">
        <f t="shared" ca="1" si="4"/>
        <v>16557</v>
      </c>
      <c r="BI16" s="231">
        <f t="shared" ca="1" si="4"/>
        <v>16560</v>
      </c>
      <c r="BJ16" s="231">
        <f t="shared" ca="1" si="4"/>
        <v>16560</v>
      </c>
      <c r="BK16" s="231">
        <f ca="1">SUM(BK17:BK21)</f>
        <v>16560</v>
      </c>
      <c r="BL16" s="231">
        <f t="shared" ca="1" si="4"/>
        <v>16560</v>
      </c>
      <c r="BM16" s="231">
        <f t="shared" ca="1" si="4"/>
        <v>16560</v>
      </c>
      <c r="BN16" s="231">
        <f t="shared" ca="1" si="4"/>
        <v>16560</v>
      </c>
      <c r="BO16" s="231">
        <f t="shared" ca="1" si="4"/>
        <v>16560</v>
      </c>
      <c r="BP16" s="231">
        <f t="shared" ca="1" si="4"/>
        <v>16560</v>
      </c>
      <c r="BQ16" s="231">
        <f t="shared" ref="BQ16:BR16" ca="1" si="5">SUM(BQ17:BQ21)</f>
        <v>16560</v>
      </c>
      <c r="BR16" s="231">
        <f t="shared" ca="1" si="5"/>
        <v>16560</v>
      </c>
    </row>
    <row r="17" spans="2:70" ht="25" customHeight="1" outlineLevel="1">
      <c r="B17" s="182" t="str">
        <f>B29</f>
        <v>FLTE 40GB</v>
      </c>
      <c r="C17" s="134">
        <f>('SUBSCRIBER BASE FLTE'!C18*'ACQUISITION ASSUMPTIONS FLTE'!$C26)*'ACQUISITION ASSUMPTIONS FLTE'!$F26</f>
        <v>0</v>
      </c>
      <c r="D17" s="134">
        <f>('SUBSCRIBER BASE FLTE'!D18*'ACQUISITION ASSUMPTIONS FLTE'!$C26)*'ACQUISITION ASSUMPTIONS FLTE'!$F26</f>
        <v>0</v>
      </c>
      <c r="E17" s="134">
        <f>('SUBSCRIBER BASE FLTE'!E18*'ACQUISITION ASSUMPTIONS FLTE'!$C26)*'ACQUISITION ASSUMPTIONS FLTE'!$F26</f>
        <v>0</v>
      </c>
      <c r="F17" s="134">
        <f>('SUBSCRIBER BASE FLTE'!F18*'ACQUISITION ASSUMPTIONS FLTE'!$C26)*'ACQUISITION ASSUMPTIONS FLTE'!$F26</f>
        <v>0</v>
      </c>
      <c r="G17" s="134">
        <f>('SUBSCRIBER BASE FLTE'!G18*'ACQUISITION ASSUMPTIONS FLTE'!$C26)*'ACQUISITION ASSUMPTIONS FLTE'!$F26</f>
        <v>0</v>
      </c>
      <c r="H17" s="134">
        <f>('SUBSCRIBER BASE FLTE'!H18*'ACQUISITION ASSUMPTIONS FLTE'!$C26)*'ACQUISITION ASSUMPTIONS FLTE'!$F26</f>
        <v>0</v>
      </c>
      <c r="I17" s="134">
        <f>('SUBSCRIBER BASE FLTE'!I18*'ACQUISITION ASSUMPTIONS FLTE'!$C26)*'ACQUISITION ASSUMPTIONS FLTE'!$F26</f>
        <v>0</v>
      </c>
      <c r="J17" s="134">
        <f>('SUBSCRIBER BASE FLTE'!J18*'ACQUISITION ASSUMPTIONS FLTE'!$C26)*'ACQUISITION ASSUMPTIONS FLTE'!$F26</f>
        <v>0</v>
      </c>
      <c r="K17" s="134">
        <f ca="1">('SUBSCRIBER BASE FLTE'!K18*'ACQUISITION ASSUMPTIONS FLTE'!$C26)*'ACQUISITION ASSUMPTIONS FLTE'!$F26</f>
        <v>1998</v>
      </c>
      <c r="L17" s="134">
        <f ca="1">('SUBSCRIBER BASE FLTE'!L18*'ACQUISITION ASSUMPTIONS FLTE'!$C26)*'ACQUISITION ASSUMPTIONS FLTE'!$F26</f>
        <v>2073</v>
      </c>
      <c r="M17" s="134">
        <f ca="1">('SUBSCRIBER BASE FLTE'!M18*'ACQUISITION ASSUMPTIONS FLTE'!$C26)*'ACQUISITION ASSUMPTIONS FLTE'!$F26</f>
        <v>2163</v>
      </c>
      <c r="N17" s="134">
        <f ca="1">('SUBSCRIBER BASE FLTE'!N18*'ACQUISITION ASSUMPTIONS FLTE'!$C26)*'ACQUISITION ASSUMPTIONS FLTE'!$F26</f>
        <v>2277</v>
      </c>
      <c r="O17" s="134">
        <f ca="1">('SUBSCRIBER BASE FLTE'!O18*'ACQUISITION ASSUMPTIONS FLTE'!$C26)*'ACQUISITION ASSUMPTIONS FLTE'!$F26</f>
        <v>2415</v>
      </c>
      <c r="P17" s="134">
        <f ca="1">('SUBSCRIBER BASE FLTE'!P18*'ACQUISITION ASSUMPTIONS FLTE'!$C26)*'ACQUISITION ASSUMPTIONS FLTE'!$F26</f>
        <v>2589</v>
      </c>
      <c r="Q17" s="134">
        <f ca="1">('SUBSCRIBER BASE FLTE'!Q18*'ACQUISITION ASSUMPTIONS FLTE'!$C26)*'ACQUISITION ASSUMPTIONS FLTE'!$F26</f>
        <v>2796</v>
      </c>
      <c r="R17" s="134">
        <f ca="1">('SUBSCRIBER BASE FLTE'!R18*'ACQUISITION ASSUMPTIONS FLTE'!$C26)*'ACQUISITION ASSUMPTIONS FLTE'!$F26</f>
        <v>3048</v>
      </c>
      <c r="S17" s="134">
        <f ca="1">('SUBSCRIBER BASE FLTE'!S18*'ACQUISITION ASSUMPTIONS FLTE'!$C26)*'ACQUISITION ASSUMPTIONS FLTE'!$F26</f>
        <v>3345</v>
      </c>
      <c r="T17" s="134">
        <f ca="1">('SUBSCRIBER BASE FLTE'!T18*'ACQUISITION ASSUMPTIONS FLTE'!$C26)*'ACQUISITION ASSUMPTIONS FLTE'!$F26</f>
        <v>3690</v>
      </c>
      <c r="U17" s="134">
        <f ca="1">('SUBSCRIBER BASE FLTE'!U18*'ACQUISITION ASSUMPTIONS FLTE'!$C26)*'ACQUISITION ASSUMPTIONS FLTE'!$F26</f>
        <v>4086</v>
      </c>
      <c r="V17" s="134">
        <f ca="1">('SUBSCRIBER BASE FLTE'!V18*'ACQUISITION ASSUMPTIONS FLTE'!$C26)*'ACQUISITION ASSUMPTIONS FLTE'!$F26</f>
        <v>4527</v>
      </c>
      <c r="W17" s="134">
        <f ca="1">('SUBSCRIBER BASE FLTE'!W18*'ACQUISITION ASSUMPTIONS FLTE'!$C26)*'ACQUISITION ASSUMPTIONS FLTE'!$F26</f>
        <v>5004</v>
      </c>
      <c r="X17" s="134">
        <f ca="1">('SUBSCRIBER BASE FLTE'!X18*'ACQUISITION ASSUMPTIONS FLTE'!$C26)*'ACQUISITION ASSUMPTIONS FLTE'!$F26</f>
        <v>5514</v>
      </c>
      <c r="Y17" s="134">
        <f ca="1">('SUBSCRIBER BASE FLTE'!Y18*'ACQUISITION ASSUMPTIONS FLTE'!$C26)*'ACQUISITION ASSUMPTIONS FLTE'!$F26</f>
        <v>6039</v>
      </c>
      <c r="Z17" s="134">
        <f ca="1">('SUBSCRIBER BASE FLTE'!Z18*'ACQUISITION ASSUMPTIONS FLTE'!$C26)*'ACQUISITION ASSUMPTIONS FLTE'!$F26</f>
        <v>6561</v>
      </c>
      <c r="AA17" s="134">
        <f ca="1">('SUBSCRIBER BASE FLTE'!AA18*'ACQUISITION ASSUMPTIONS FLTE'!$C26)*'ACQUISITION ASSUMPTIONS FLTE'!$F26</f>
        <v>7071</v>
      </c>
      <c r="AB17" s="134">
        <f ca="1">('SUBSCRIBER BASE FLTE'!AB18*'ACQUISITION ASSUMPTIONS FLTE'!$C26)*'ACQUISITION ASSUMPTIONS FLTE'!$F26</f>
        <v>7548</v>
      </c>
      <c r="AC17" s="134">
        <f ca="1">('SUBSCRIBER BASE FLTE'!AC18*'ACQUISITION ASSUMPTIONS FLTE'!$C26)*'ACQUISITION ASSUMPTIONS FLTE'!$F26</f>
        <v>7989</v>
      </c>
      <c r="AD17" s="134">
        <f ca="1">('SUBSCRIBER BASE FLTE'!AD18*'ACQUISITION ASSUMPTIONS FLTE'!$C26)*'ACQUISITION ASSUMPTIONS FLTE'!$F26</f>
        <v>8385</v>
      </c>
      <c r="AE17" s="134">
        <f ca="1">('SUBSCRIBER BASE FLTE'!AE18*'ACQUISITION ASSUMPTIONS FLTE'!$C26)*'ACQUISITION ASSUMPTIONS FLTE'!$F26</f>
        <v>8730</v>
      </c>
      <c r="AF17" s="134">
        <f ca="1">('SUBSCRIBER BASE FLTE'!AF18*'ACQUISITION ASSUMPTIONS FLTE'!$C26)*'ACQUISITION ASSUMPTIONS FLTE'!$F26</f>
        <v>9027</v>
      </c>
      <c r="AG17" s="134">
        <f ca="1">('SUBSCRIBER BASE FLTE'!AG18*'ACQUISITION ASSUMPTIONS FLTE'!$C26)*'ACQUISITION ASSUMPTIONS FLTE'!$F26</f>
        <v>9279</v>
      </c>
      <c r="AH17" s="134">
        <f ca="1">('SUBSCRIBER BASE FLTE'!AH18*'ACQUISITION ASSUMPTIONS FLTE'!$C26)*'ACQUISITION ASSUMPTIONS FLTE'!$F26</f>
        <v>9486</v>
      </c>
      <c r="AI17" s="134">
        <f ca="1">('SUBSCRIBER BASE FLTE'!AI18*'ACQUISITION ASSUMPTIONS FLTE'!$C26)*'ACQUISITION ASSUMPTIONS FLTE'!$F26</f>
        <v>9660</v>
      </c>
      <c r="AJ17" s="134">
        <f ca="1">('SUBSCRIBER BASE FLTE'!AJ18*'ACQUISITION ASSUMPTIONS FLTE'!$C26)*'ACQUISITION ASSUMPTIONS FLTE'!$F26</f>
        <v>9798</v>
      </c>
      <c r="AK17" s="134">
        <f ca="1">('SUBSCRIBER BASE FLTE'!AK18*'ACQUISITION ASSUMPTIONS FLTE'!$C26)*'ACQUISITION ASSUMPTIONS FLTE'!$F26</f>
        <v>9912</v>
      </c>
      <c r="AL17" s="134">
        <f ca="1">('SUBSCRIBER BASE FLTE'!AL18*'ACQUISITION ASSUMPTIONS FLTE'!$C26)*'ACQUISITION ASSUMPTIONS FLTE'!$F26</f>
        <v>10002</v>
      </c>
      <c r="AM17" s="134">
        <f ca="1">('SUBSCRIBER BASE FLTE'!AM18*'ACQUISITION ASSUMPTIONS FLTE'!$C26)*'ACQUISITION ASSUMPTIONS FLTE'!$F26</f>
        <v>10077</v>
      </c>
      <c r="AN17" s="134">
        <f ca="1">('SUBSCRIBER BASE FLTE'!AN18*'ACQUISITION ASSUMPTIONS FLTE'!$C26)*'ACQUISITION ASSUMPTIONS FLTE'!$F26</f>
        <v>10134</v>
      </c>
      <c r="AO17" s="134">
        <f ca="1">('SUBSCRIBER BASE FLTE'!AO18*'ACQUISITION ASSUMPTIONS FLTE'!$C26)*'ACQUISITION ASSUMPTIONS FLTE'!$F26</f>
        <v>10179</v>
      </c>
      <c r="AP17" s="134">
        <f ca="1">('SUBSCRIBER BASE FLTE'!AP18*'ACQUISITION ASSUMPTIONS FLTE'!$C26)*'ACQUISITION ASSUMPTIONS FLTE'!$F26</f>
        <v>10215</v>
      </c>
      <c r="AQ17" s="134">
        <f ca="1">('SUBSCRIBER BASE FLTE'!AQ18*'ACQUISITION ASSUMPTIONS FLTE'!$C26)*'ACQUISITION ASSUMPTIONS FLTE'!$F26</f>
        <v>10245</v>
      </c>
      <c r="AR17" s="134">
        <f ca="1">('SUBSCRIBER BASE FLTE'!AR18*'ACQUISITION ASSUMPTIONS FLTE'!$C26)*'ACQUISITION ASSUMPTIONS FLTE'!$F26</f>
        <v>10266</v>
      </c>
      <c r="AS17" s="134">
        <f ca="1">('SUBSCRIBER BASE FLTE'!AS18*'ACQUISITION ASSUMPTIONS FLTE'!$C26)*'ACQUISITION ASSUMPTIONS FLTE'!$F26</f>
        <v>10284</v>
      </c>
      <c r="AT17" s="134">
        <f ca="1">('SUBSCRIBER BASE FLTE'!AT18*'ACQUISITION ASSUMPTIONS FLTE'!$C26)*'ACQUISITION ASSUMPTIONS FLTE'!$F26</f>
        <v>10299</v>
      </c>
      <c r="AU17" s="134">
        <f ca="1">('SUBSCRIBER BASE FLTE'!AU18*'ACQUISITION ASSUMPTIONS FLTE'!$C26)*'ACQUISITION ASSUMPTIONS FLTE'!$F26</f>
        <v>10311</v>
      </c>
      <c r="AV17" s="134">
        <f ca="1">('SUBSCRIBER BASE FLTE'!AV18*'ACQUISITION ASSUMPTIONS FLTE'!$C26)*'ACQUISITION ASSUMPTIONS FLTE'!$F26</f>
        <v>10320</v>
      </c>
      <c r="AW17" s="134">
        <f ca="1">('SUBSCRIBER BASE FLTE'!AW18*'ACQUISITION ASSUMPTIONS FLTE'!$C26)*'ACQUISITION ASSUMPTIONS FLTE'!$F26</f>
        <v>10326</v>
      </c>
      <c r="AX17" s="134">
        <f ca="1">('SUBSCRIBER BASE FLTE'!AX18*'ACQUISITION ASSUMPTIONS FLTE'!$C26)*'ACQUISITION ASSUMPTIONS FLTE'!$F26</f>
        <v>10332</v>
      </c>
      <c r="AY17" s="134">
        <f ca="1">('SUBSCRIBER BASE FLTE'!AY18*'ACQUISITION ASSUMPTIONS FLTE'!$C26)*'ACQUISITION ASSUMPTIONS FLTE'!$F26</f>
        <v>10335</v>
      </c>
      <c r="AZ17" s="134">
        <f ca="1">('SUBSCRIBER BASE FLTE'!AZ18*'ACQUISITION ASSUMPTIONS FLTE'!$C26)*'ACQUISITION ASSUMPTIONS FLTE'!$F26</f>
        <v>10338</v>
      </c>
      <c r="BA17" s="134">
        <f ca="1">('SUBSCRIBER BASE FLTE'!BA18*'ACQUISITION ASSUMPTIONS FLTE'!$C26)*'ACQUISITION ASSUMPTIONS FLTE'!$F26</f>
        <v>10341</v>
      </c>
      <c r="BB17" s="134">
        <f ca="1">('SUBSCRIBER BASE FLTE'!BB18*'ACQUISITION ASSUMPTIONS FLTE'!$C26)*'ACQUISITION ASSUMPTIONS FLTE'!$F26</f>
        <v>10344</v>
      </c>
      <c r="BC17" s="134">
        <f ca="1">('SUBSCRIBER BASE FLTE'!BC18*'ACQUISITION ASSUMPTIONS FLTE'!$C26)*'ACQUISITION ASSUMPTIONS FLTE'!$F26</f>
        <v>10344</v>
      </c>
      <c r="BD17" s="134">
        <f ca="1">('SUBSCRIBER BASE FLTE'!BD18*'ACQUISITION ASSUMPTIONS FLTE'!$C26)*'ACQUISITION ASSUMPTIONS FLTE'!$F26</f>
        <v>10347</v>
      </c>
      <c r="BE17" s="134">
        <f ca="1">('SUBSCRIBER BASE FLTE'!BE18*'ACQUISITION ASSUMPTIONS FLTE'!$C26)*'ACQUISITION ASSUMPTIONS FLTE'!$F26</f>
        <v>10347</v>
      </c>
      <c r="BF17" s="134">
        <f ca="1">('SUBSCRIBER BASE FLTE'!BF18*'ACQUISITION ASSUMPTIONS FLTE'!$C26)*'ACQUISITION ASSUMPTIONS FLTE'!$F26</f>
        <v>10347</v>
      </c>
      <c r="BG17" s="134">
        <f ca="1">('SUBSCRIBER BASE FLTE'!BG18*'ACQUISITION ASSUMPTIONS FLTE'!$C26)*'ACQUISITION ASSUMPTIONS FLTE'!$F26</f>
        <v>10347</v>
      </c>
      <c r="BH17" s="134">
        <f ca="1">('SUBSCRIBER BASE FLTE'!BH18*'ACQUISITION ASSUMPTIONS FLTE'!$C26)*'ACQUISITION ASSUMPTIONS FLTE'!$F26</f>
        <v>10347</v>
      </c>
      <c r="BI17" s="134">
        <f ca="1">('SUBSCRIBER BASE FLTE'!BI18*'ACQUISITION ASSUMPTIONS FLTE'!$C26)*'ACQUISITION ASSUMPTIONS FLTE'!$F26</f>
        <v>10350</v>
      </c>
      <c r="BJ17" s="134">
        <f ca="1">('SUBSCRIBER BASE FLTE'!BJ18*'ACQUISITION ASSUMPTIONS FLTE'!$C26)*'ACQUISITION ASSUMPTIONS FLTE'!$F26</f>
        <v>10350</v>
      </c>
      <c r="BK17" s="134">
        <f ca="1">('SUBSCRIBER BASE FLTE'!BK18*'ACQUISITION ASSUMPTIONS FLTE'!$C26)*'ACQUISITION ASSUMPTIONS FLTE'!$F26</f>
        <v>10350</v>
      </c>
      <c r="BL17" s="134">
        <f ca="1">('SUBSCRIBER BASE FLTE'!BL18*'ACQUISITION ASSUMPTIONS FLTE'!$C26)*'ACQUISITION ASSUMPTIONS FLTE'!$F26</f>
        <v>10350</v>
      </c>
      <c r="BM17" s="134">
        <f ca="1">('SUBSCRIBER BASE FLTE'!BM18*'ACQUISITION ASSUMPTIONS FLTE'!$C26)*'ACQUISITION ASSUMPTIONS FLTE'!$F26</f>
        <v>10350</v>
      </c>
      <c r="BN17" s="134">
        <f ca="1">('SUBSCRIBER BASE FLTE'!BN18*'ACQUISITION ASSUMPTIONS FLTE'!$C26)*'ACQUISITION ASSUMPTIONS FLTE'!$F26</f>
        <v>10350</v>
      </c>
      <c r="BO17" s="134">
        <f ca="1">('SUBSCRIBER BASE FLTE'!BO18*'ACQUISITION ASSUMPTIONS FLTE'!$C26)*'ACQUISITION ASSUMPTIONS FLTE'!$F26</f>
        <v>10350</v>
      </c>
      <c r="BP17" s="134">
        <f ca="1">('SUBSCRIBER BASE FLTE'!BP18*'ACQUISITION ASSUMPTIONS FLTE'!$C26)*'ACQUISITION ASSUMPTIONS FLTE'!$F26</f>
        <v>10350</v>
      </c>
      <c r="BQ17" s="134">
        <f ca="1">('SUBSCRIBER BASE FLTE'!BQ18*'ACQUISITION ASSUMPTIONS FLTE'!$C26)*'ACQUISITION ASSUMPTIONS FLTE'!$F26</f>
        <v>10350</v>
      </c>
      <c r="BR17" s="134">
        <f ca="1">('SUBSCRIBER BASE FLTE'!BR18*'ACQUISITION ASSUMPTIONS FLTE'!$C26)*'ACQUISITION ASSUMPTIONS FLTE'!$F26</f>
        <v>10350</v>
      </c>
    </row>
    <row r="18" spans="2:70" ht="25" customHeight="1" outlineLevel="1">
      <c r="B18" s="182" t="str">
        <f t="shared" ref="B18:B21" si="6">B30</f>
        <v>FLTE 100GB</v>
      </c>
      <c r="C18" s="134">
        <f>('SUBSCRIBER BASE FLTE'!C19*'ACQUISITION ASSUMPTIONS FLTE'!$C27)*'ACQUISITION ASSUMPTIONS FLTE'!$F27</f>
        <v>0</v>
      </c>
      <c r="D18" s="134">
        <f>('SUBSCRIBER BASE FLTE'!D19*'ACQUISITION ASSUMPTIONS FLTE'!$C27)*'ACQUISITION ASSUMPTIONS FLTE'!$F27</f>
        <v>0</v>
      </c>
      <c r="E18" s="134">
        <f>('SUBSCRIBER BASE FLTE'!E19*'ACQUISITION ASSUMPTIONS FLTE'!$C27)*'ACQUISITION ASSUMPTIONS FLTE'!$F27</f>
        <v>0</v>
      </c>
      <c r="F18" s="134">
        <f>('SUBSCRIBER BASE FLTE'!F19*'ACQUISITION ASSUMPTIONS FLTE'!$C27)*'ACQUISITION ASSUMPTIONS FLTE'!$F27</f>
        <v>0</v>
      </c>
      <c r="G18" s="134">
        <f>('SUBSCRIBER BASE FLTE'!G19*'ACQUISITION ASSUMPTIONS FLTE'!$C27)*'ACQUISITION ASSUMPTIONS FLTE'!$F27</f>
        <v>0</v>
      </c>
      <c r="H18" s="134">
        <f>('SUBSCRIBER BASE FLTE'!H19*'ACQUISITION ASSUMPTIONS FLTE'!$C27)*'ACQUISITION ASSUMPTIONS FLTE'!$F27</f>
        <v>0</v>
      </c>
      <c r="I18" s="134">
        <f>('SUBSCRIBER BASE FLTE'!I19*'ACQUISITION ASSUMPTIONS FLTE'!$C27)*'ACQUISITION ASSUMPTIONS FLTE'!$F27</f>
        <v>0</v>
      </c>
      <c r="J18" s="134">
        <f>('SUBSCRIBER BASE FLTE'!J19*'ACQUISITION ASSUMPTIONS FLTE'!$C27)*'ACQUISITION ASSUMPTIONS FLTE'!$F27</f>
        <v>0</v>
      </c>
      <c r="K18" s="134">
        <f ca="1">('SUBSCRIBER BASE FLTE'!K19*'ACQUISITION ASSUMPTIONS FLTE'!$C27)*'ACQUISITION ASSUMPTIONS FLTE'!$F27</f>
        <v>600</v>
      </c>
      <c r="L18" s="134">
        <f ca="1">('SUBSCRIBER BASE FLTE'!L19*'ACQUISITION ASSUMPTIONS FLTE'!$C27)*'ACQUISITION ASSUMPTIONS FLTE'!$F27</f>
        <v>621</v>
      </c>
      <c r="M18" s="134">
        <f ca="1">('SUBSCRIBER BASE FLTE'!M19*'ACQUISITION ASSUMPTIONS FLTE'!$C27)*'ACQUISITION ASSUMPTIONS FLTE'!$F27</f>
        <v>648</v>
      </c>
      <c r="N18" s="134">
        <f ca="1">('SUBSCRIBER BASE FLTE'!N19*'ACQUISITION ASSUMPTIONS FLTE'!$C27)*'ACQUISITION ASSUMPTIONS FLTE'!$F27</f>
        <v>684</v>
      </c>
      <c r="O18" s="134">
        <f ca="1">('SUBSCRIBER BASE FLTE'!O19*'ACQUISITION ASSUMPTIONS FLTE'!$C27)*'ACQUISITION ASSUMPTIONS FLTE'!$F27</f>
        <v>726</v>
      </c>
      <c r="P18" s="134">
        <f ca="1">('SUBSCRIBER BASE FLTE'!P19*'ACQUISITION ASSUMPTIONS FLTE'!$C27)*'ACQUISITION ASSUMPTIONS FLTE'!$F27</f>
        <v>777</v>
      </c>
      <c r="Q18" s="134">
        <f ca="1">('SUBSCRIBER BASE FLTE'!Q19*'ACQUISITION ASSUMPTIONS FLTE'!$C27)*'ACQUISITION ASSUMPTIONS FLTE'!$F27</f>
        <v>840</v>
      </c>
      <c r="R18" s="134">
        <f ca="1">('SUBSCRIBER BASE FLTE'!R19*'ACQUISITION ASSUMPTIONS FLTE'!$C27)*'ACQUISITION ASSUMPTIONS FLTE'!$F27</f>
        <v>915</v>
      </c>
      <c r="S18" s="134">
        <f ca="1">('SUBSCRIBER BASE FLTE'!S19*'ACQUISITION ASSUMPTIONS FLTE'!$C27)*'ACQUISITION ASSUMPTIONS FLTE'!$F27</f>
        <v>1002</v>
      </c>
      <c r="T18" s="134">
        <f ca="1">('SUBSCRIBER BASE FLTE'!T19*'ACQUISITION ASSUMPTIONS FLTE'!$C27)*'ACQUISITION ASSUMPTIONS FLTE'!$F27</f>
        <v>1107</v>
      </c>
      <c r="U18" s="134">
        <f ca="1">('SUBSCRIBER BASE FLTE'!U19*'ACQUISITION ASSUMPTIONS FLTE'!$C27)*'ACQUISITION ASSUMPTIONS FLTE'!$F27</f>
        <v>1224</v>
      </c>
      <c r="V18" s="134">
        <f ca="1">('SUBSCRIBER BASE FLTE'!V19*'ACQUISITION ASSUMPTIONS FLTE'!$C27)*'ACQUISITION ASSUMPTIONS FLTE'!$F27</f>
        <v>1359</v>
      </c>
      <c r="W18" s="134">
        <f ca="1">('SUBSCRIBER BASE FLTE'!W19*'ACQUISITION ASSUMPTIONS FLTE'!$C27)*'ACQUISITION ASSUMPTIONS FLTE'!$F27</f>
        <v>1503</v>
      </c>
      <c r="X18" s="134">
        <f ca="1">('SUBSCRIBER BASE FLTE'!X19*'ACQUISITION ASSUMPTIONS FLTE'!$C27)*'ACQUISITION ASSUMPTIONS FLTE'!$F27</f>
        <v>1653</v>
      </c>
      <c r="Y18" s="134">
        <f ca="1">('SUBSCRIBER BASE FLTE'!Y19*'ACQUISITION ASSUMPTIONS FLTE'!$C27)*'ACQUISITION ASSUMPTIONS FLTE'!$F27</f>
        <v>1812</v>
      </c>
      <c r="Z18" s="134">
        <f ca="1">('SUBSCRIBER BASE FLTE'!Z19*'ACQUISITION ASSUMPTIONS FLTE'!$C27)*'ACQUISITION ASSUMPTIONS FLTE'!$F27</f>
        <v>1968</v>
      </c>
      <c r="AA18" s="134">
        <f ca="1">('SUBSCRIBER BASE FLTE'!AA19*'ACQUISITION ASSUMPTIONS FLTE'!$C27)*'ACQUISITION ASSUMPTIONS FLTE'!$F27</f>
        <v>2121</v>
      </c>
      <c r="AB18" s="134">
        <f ca="1">('SUBSCRIBER BASE FLTE'!AB19*'ACQUISITION ASSUMPTIONS FLTE'!$C27)*'ACQUISITION ASSUMPTIONS FLTE'!$F27</f>
        <v>2265</v>
      </c>
      <c r="AC18" s="134">
        <f ca="1">('SUBSCRIBER BASE FLTE'!AC19*'ACQUISITION ASSUMPTIONS FLTE'!$C27)*'ACQUISITION ASSUMPTIONS FLTE'!$F27</f>
        <v>2397</v>
      </c>
      <c r="AD18" s="134">
        <f ca="1">('SUBSCRIBER BASE FLTE'!AD19*'ACQUISITION ASSUMPTIONS FLTE'!$C27)*'ACQUISITION ASSUMPTIONS FLTE'!$F27</f>
        <v>2514</v>
      </c>
      <c r="AE18" s="134">
        <f ca="1">('SUBSCRIBER BASE FLTE'!AE19*'ACQUISITION ASSUMPTIONS FLTE'!$C27)*'ACQUISITION ASSUMPTIONS FLTE'!$F27</f>
        <v>2619</v>
      </c>
      <c r="AF18" s="134">
        <f ca="1">('SUBSCRIBER BASE FLTE'!AF19*'ACQUISITION ASSUMPTIONS FLTE'!$C27)*'ACQUISITION ASSUMPTIONS FLTE'!$F27</f>
        <v>2709</v>
      </c>
      <c r="AG18" s="134">
        <f ca="1">('SUBSCRIBER BASE FLTE'!AG19*'ACQUISITION ASSUMPTIONS FLTE'!$C27)*'ACQUISITION ASSUMPTIONS FLTE'!$F27</f>
        <v>2784</v>
      </c>
      <c r="AH18" s="134">
        <f ca="1">('SUBSCRIBER BASE FLTE'!AH19*'ACQUISITION ASSUMPTIONS FLTE'!$C27)*'ACQUISITION ASSUMPTIONS FLTE'!$F27</f>
        <v>2847</v>
      </c>
      <c r="AI18" s="134">
        <f ca="1">('SUBSCRIBER BASE FLTE'!AI19*'ACQUISITION ASSUMPTIONS FLTE'!$C27)*'ACQUISITION ASSUMPTIONS FLTE'!$F27</f>
        <v>2898</v>
      </c>
      <c r="AJ18" s="134">
        <f ca="1">('SUBSCRIBER BASE FLTE'!AJ19*'ACQUISITION ASSUMPTIONS FLTE'!$C27)*'ACQUISITION ASSUMPTIONS FLTE'!$F27</f>
        <v>2940</v>
      </c>
      <c r="AK18" s="134">
        <f ca="1">('SUBSCRIBER BASE FLTE'!AK19*'ACQUISITION ASSUMPTIONS FLTE'!$C27)*'ACQUISITION ASSUMPTIONS FLTE'!$F27</f>
        <v>2973</v>
      </c>
      <c r="AL18" s="134">
        <f ca="1">('SUBSCRIBER BASE FLTE'!AL19*'ACQUISITION ASSUMPTIONS FLTE'!$C27)*'ACQUISITION ASSUMPTIONS FLTE'!$F27</f>
        <v>3000</v>
      </c>
      <c r="AM18" s="134">
        <f ca="1">('SUBSCRIBER BASE FLTE'!AM19*'ACQUISITION ASSUMPTIONS FLTE'!$C27)*'ACQUISITION ASSUMPTIONS FLTE'!$F27</f>
        <v>3024</v>
      </c>
      <c r="AN18" s="134">
        <f ca="1">('SUBSCRIBER BASE FLTE'!AN19*'ACQUISITION ASSUMPTIONS FLTE'!$C27)*'ACQUISITION ASSUMPTIONS FLTE'!$F27</f>
        <v>3039</v>
      </c>
      <c r="AO18" s="134">
        <f ca="1">('SUBSCRIBER BASE FLTE'!AO19*'ACQUISITION ASSUMPTIONS FLTE'!$C27)*'ACQUISITION ASSUMPTIONS FLTE'!$F27</f>
        <v>3054</v>
      </c>
      <c r="AP18" s="134">
        <f ca="1">('SUBSCRIBER BASE FLTE'!AP19*'ACQUISITION ASSUMPTIONS FLTE'!$C27)*'ACQUISITION ASSUMPTIONS FLTE'!$F27</f>
        <v>3066</v>
      </c>
      <c r="AQ18" s="134">
        <f ca="1">('SUBSCRIBER BASE FLTE'!AQ19*'ACQUISITION ASSUMPTIONS FLTE'!$C27)*'ACQUISITION ASSUMPTIONS FLTE'!$F27</f>
        <v>3072</v>
      </c>
      <c r="AR18" s="134">
        <f ca="1">('SUBSCRIBER BASE FLTE'!AR19*'ACQUISITION ASSUMPTIONS FLTE'!$C27)*'ACQUISITION ASSUMPTIONS FLTE'!$F27</f>
        <v>3081</v>
      </c>
      <c r="AS18" s="134">
        <f ca="1">('SUBSCRIBER BASE FLTE'!AS19*'ACQUISITION ASSUMPTIONS FLTE'!$C27)*'ACQUISITION ASSUMPTIONS FLTE'!$F27</f>
        <v>3087</v>
      </c>
      <c r="AT18" s="134">
        <f ca="1">('SUBSCRIBER BASE FLTE'!AT19*'ACQUISITION ASSUMPTIONS FLTE'!$C27)*'ACQUISITION ASSUMPTIONS FLTE'!$F27</f>
        <v>3090</v>
      </c>
      <c r="AU18" s="134">
        <f ca="1">('SUBSCRIBER BASE FLTE'!AU19*'ACQUISITION ASSUMPTIONS FLTE'!$C27)*'ACQUISITION ASSUMPTIONS FLTE'!$F27</f>
        <v>3093</v>
      </c>
      <c r="AV18" s="134">
        <f ca="1">('SUBSCRIBER BASE FLTE'!AV19*'ACQUISITION ASSUMPTIONS FLTE'!$C27)*'ACQUISITION ASSUMPTIONS FLTE'!$F27</f>
        <v>3096</v>
      </c>
      <c r="AW18" s="134">
        <f ca="1">('SUBSCRIBER BASE FLTE'!AW19*'ACQUISITION ASSUMPTIONS FLTE'!$C27)*'ACQUISITION ASSUMPTIONS FLTE'!$F27</f>
        <v>3099</v>
      </c>
      <c r="AX18" s="134">
        <f ca="1">('SUBSCRIBER BASE FLTE'!AX19*'ACQUISITION ASSUMPTIONS FLTE'!$C27)*'ACQUISITION ASSUMPTIONS FLTE'!$F27</f>
        <v>3099</v>
      </c>
      <c r="AY18" s="134">
        <f ca="1">('SUBSCRIBER BASE FLTE'!AY19*'ACQUISITION ASSUMPTIONS FLTE'!$C27)*'ACQUISITION ASSUMPTIONS FLTE'!$F27</f>
        <v>3099</v>
      </c>
      <c r="AZ18" s="134">
        <f ca="1">('SUBSCRIBER BASE FLTE'!AZ19*'ACQUISITION ASSUMPTIONS FLTE'!$C27)*'ACQUISITION ASSUMPTIONS FLTE'!$F27</f>
        <v>3102</v>
      </c>
      <c r="BA18" s="134">
        <f ca="1">('SUBSCRIBER BASE FLTE'!BA19*'ACQUISITION ASSUMPTIONS FLTE'!$C27)*'ACQUISITION ASSUMPTIONS FLTE'!$F27</f>
        <v>3102</v>
      </c>
      <c r="BB18" s="134">
        <f ca="1">('SUBSCRIBER BASE FLTE'!BB19*'ACQUISITION ASSUMPTIONS FLTE'!$C27)*'ACQUISITION ASSUMPTIONS FLTE'!$F27</f>
        <v>3102</v>
      </c>
      <c r="BC18" s="134">
        <f ca="1">('SUBSCRIBER BASE FLTE'!BC19*'ACQUISITION ASSUMPTIONS FLTE'!$C27)*'ACQUISITION ASSUMPTIONS FLTE'!$F27</f>
        <v>3102</v>
      </c>
      <c r="BD18" s="134">
        <f ca="1">('SUBSCRIBER BASE FLTE'!BD19*'ACQUISITION ASSUMPTIONS FLTE'!$C27)*'ACQUISITION ASSUMPTIONS FLTE'!$F27</f>
        <v>3105</v>
      </c>
      <c r="BE18" s="134">
        <f ca="1">('SUBSCRIBER BASE FLTE'!BE19*'ACQUISITION ASSUMPTIONS FLTE'!$C27)*'ACQUISITION ASSUMPTIONS FLTE'!$F27</f>
        <v>3105</v>
      </c>
      <c r="BF18" s="134">
        <f ca="1">('SUBSCRIBER BASE FLTE'!BF19*'ACQUISITION ASSUMPTIONS FLTE'!$C27)*'ACQUISITION ASSUMPTIONS FLTE'!$F27</f>
        <v>3105</v>
      </c>
      <c r="BG18" s="134">
        <f ca="1">('SUBSCRIBER BASE FLTE'!BG19*'ACQUISITION ASSUMPTIONS FLTE'!$C27)*'ACQUISITION ASSUMPTIONS FLTE'!$F27</f>
        <v>3105</v>
      </c>
      <c r="BH18" s="134">
        <f ca="1">('SUBSCRIBER BASE FLTE'!BH19*'ACQUISITION ASSUMPTIONS FLTE'!$C27)*'ACQUISITION ASSUMPTIONS FLTE'!$F27</f>
        <v>3105</v>
      </c>
      <c r="BI18" s="134">
        <f ca="1">('SUBSCRIBER BASE FLTE'!BI19*'ACQUISITION ASSUMPTIONS FLTE'!$C27)*'ACQUISITION ASSUMPTIONS FLTE'!$F27</f>
        <v>3105</v>
      </c>
      <c r="BJ18" s="134">
        <f ca="1">('SUBSCRIBER BASE FLTE'!BJ19*'ACQUISITION ASSUMPTIONS FLTE'!$C27)*'ACQUISITION ASSUMPTIONS FLTE'!$F27</f>
        <v>3105</v>
      </c>
      <c r="BK18" s="134">
        <f ca="1">('SUBSCRIBER BASE FLTE'!BK19*'ACQUISITION ASSUMPTIONS FLTE'!$C27)*'ACQUISITION ASSUMPTIONS FLTE'!$F27</f>
        <v>3105</v>
      </c>
      <c r="BL18" s="134">
        <f ca="1">('SUBSCRIBER BASE FLTE'!BL19*'ACQUISITION ASSUMPTIONS FLTE'!$C27)*'ACQUISITION ASSUMPTIONS FLTE'!$F27</f>
        <v>3105</v>
      </c>
      <c r="BM18" s="134">
        <f ca="1">('SUBSCRIBER BASE FLTE'!BM19*'ACQUISITION ASSUMPTIONS FLTE'!$C27)*'ACQUISITION ASSUMPTIONS FLTE'!$F27</f>
        <v>3105</v>
      </c>
      <c r="BN18" s="134">
        <f ca="1">('SUBSCRIBER BASE FLTE'!BN19*'ACQUISITION ASSUMPTIONS FLTE'!$C27)*'ACQUISITION ASSUMPTIONS FLTE'!$F27</f>
        <v>3105</v>
      </c>
      <c r="BO18" s="134">
        <f ca="1">('SUBSCRIBER BASE FLTE'!BO19*'ACQUISITION ASSUMPTIONS FLTE'!$C27)*'ACQUISITION ASSUMPTIONS FLTE'!$F27</f>
        <v>3105</v>
      </c>
      <c r="BP18" s="134">
        <f ca="1">('SUBSCRIBER BASE FLTE'!BP19*'ACQUISITION ASSUMPTIONS FLTE'!$C27)*'ACQUISITION ASSUMPTIONS FLTE'!$F27</f>
        <v>3105</v>
      </c>
      <c r="BQ18" s="134">
        <f ca="1">('SUBSCRIBER BASE FLTE'!BQ19*'ACQUISITION ASSUMPTIONS FLTE'!$C27)*'ACQUISITION ASSUMPTIONS FLTE'!$F27</f>
        <v>3105</v>
      </c>
      <c r="BR18" s="134">
        <f ca="1">('SUBSCRIBER BASE FLTE'!BR19*'ACQUISITION ASSUMPTIONS FLTE'!$C27)*'ACQUISITION ASSUMPTIONS FLTE'!$F27</f>
        <v>3105</v>
      </c>
    </row>
    <row r="19" spans="2:70" ht="25" customHeight="1" outlineLevel="1">
      <c r="B19" s="182" t="str">
        <f t="shared" si="6"/>
        <v>FLTE 200GB</v>
      </c>
      <c r="C19" s="134">
        <f>('SUBSCRIBER BASE FLTE'!C20*'ACQUISITION ASSUMPTIONS FLTE'!$C28)*'ACQUISITION ASSUMPTIONS FLTE'!$F28</f>
        <v>0</v>
      </c>
      <c r="D19" s="134">
        <f>('SUBSCRIBER BASE FLTE'!D20*'ACQUISITION ASSUMPTIONS FLTE'!$C28)*'ACQUISITION ASSUMPTIONS FLTE'!$F28</f>
        <v>0</v>
      </c>
      <c r="E19" s="134">
        <f>('SUBSCRIBER BASE FLTE'!E20*'ACQUISITION ASSUMPTIONS FLTE'!$C28)*'ACQUISITION ASSUMPTIONS FLTE'!$F28</f>
        <v>0</v>
      </c>
      <c r="F19" s="134">
        <f>('SUBSCRIBER BASE FLTE'!F20*'ACQUISITION ASSUMPTIONS FLTE'!$C28)*'ACQUISITION ASSUMPTIONS FLTE'!$F28</f>
        <v>0</v>
      </c>
      <c r="G19" s="134">
        <f>('SUBSCRIBER BASE FLTE'!G20*'ACQUISITION ASSUMPTIONS FLTE'!$C28)*'ACQUISITION ASSUMPTIONS FLTE'!$F28</f>
        <v>0</v>
      </c>
      <c r="H19" s="134">
        <f>('SUBSCRIBER BASE FLTE'!H20*'ACQUISITION ASSUMPTIONS FLTE'!$C28)*'ACQUISITION ASSUMPTIONS FLTE'!$F28</f>
        <v>0</v>
      </c>
      <c r="I19" s="134">
        <f>('SUBSCRIBER BASE FLTE'!I20*'ACQUISITION ASSUMPTIONS FLTE'!$C28)*'ACQUISITION ASSUMPTIONS FLTE'!$F28</f>
        <v>0</v>
      </c>
      <c r="J19" s="134">
        <f>('SUBSCRIBER BASE FLTE'!J20*'ACQUISITION ASSUMPTIONS FLTE'!$C28)*'ACQUISITION ASSUMPTIONS FLTE'!$F28</f>
        <v>0</v>
      </c>
      <c r="K19" s="134">
        <f ca="1">('SUBSCRIBER BASE FLTE'!K20*'ACQUISITION ASSUMPTIONS FLTE'!$C28)*'ACQUISITION ASSUMPTIONS FLTE'!$F28</f>
        <v>399</v>
      </c>
      <c r="L19" s="134">
        <f ca="1">('SUBSCRIBER BASE FLTE'!L20*'ACQUISITION ASSUMPTIONS FLTE'!$C28)*'ACQUISITION ASSUMPTIONS FLTE'!$F28</f>
        <v>414</v>
      </c>
      <c r="M19" s="134">
        <f ca="1">('SUBSCRIBER BASE FLTE'!M20*'ACQUISITION ASSUMPTIONS FLTE'!$C28)*'ACQUISITION ASSUMPTIONS FLTE'!$F28</f>
        <v>432</v>
      </c>
      <c r="N19" s="134">
        <f ca="1">('SUBSCRIBER BASE FLTE'!N20*'ACQUISITION ASSUMPTIONS FLTE'!$C28)*'ACQUISITION ASSUMPTIONS FLTE'!$F28</f>
        <v>456</v>
      </c>
      <c r="O19" s="134">
        <f ca="1">('SUBSCRIBER BASE FLTE'!O20*'ACQUISITION ASSUMPTIONS FLTE'!$C28)*'ACQUISITION ASSUMPTIONS FLTE'!$F28</f>
        <v>483</v>
      </c>
      <c r="P19" s="134">
        <f ca="1">('SUBSCRIBER BASE FLTE'!P20*'ACQUISITION ASSUMPTIONS FLTE'!$C28)*'ACQUISITION ASSUMPTIONS FLTE'!$F28</f>
        <v>519</v>
      </c>
      <c r="Q19" s="134">
        <f ca="1">('SUBSCRIBER BASE FLTE'!Q20*'ACQUISITION ASSUMPTIONS FLTE'!$C28)*'ACQUISITION ASSUMPTIONS FLTE'!$F28</f>
        <v>558</v>
      </c>
      <c r="R19" s="134">
        <f ca="1">('SUBSCRIBER BASE FLTE'!R20*'ACQUISITION ASSUMPTIONS FLTE'!$C28)*'ACQUISITION ASSUMPTIONS FLTE'!$F28</f>
        <v>609</v>
      </c>
      <c r="S19" s="134">
        <f ca="1">('SUBSCRIBER BASE FLTE'!S20*'ACQUISITION ASSUMPTIONS FLTE'!$C28)*'ACQUISITION ASSUMPTIONS FLTE'!$F28</f>
        <v>669</v>
      </c>
      <c r="T19" s="134">
        <f ca="1">('SUBSCRIBER BASE FLTE'!T20*'ACQUISITION ASSUMPTIONS FLTE'!$C28)*'ACQUISITION ASSUMPTIONS FLTE'!$F28</f>
        <v>738</v>
      </c>
      <c r="U19" s="134">
        <f ca="1">('SUBSCRIBER BASE FLTE'!U20*'ACQUISITION ASSUMPTIONS FLTE'!$C28)*'ACQUISITION ASSUMPTIONS FLTE'!$F28</f>
        <v>816</v>
      </c>
      <c r="V19" s="134">
        <f ca="1">('SUBSCRIBER BASE FLTE'!V20*'ACQUISITION ASSUMPTIONS FLTE'!$C28)*'ACQUISITION ASSUMPTIONS FLTE'!$F28</f>
        <v>906</v>
      </c>
      <c r="W19" s="134">
        <f ca="1">('SUBSCRIBER BASE FLTE'!W20*'ACQUISITION ASSUMPTIONS FLTE'!$C28)*'ACQUISITION ASSUMPTIONS FLTE'!$F28</f>
        <v>1002</v>
      </c>
      <c r="X19" s="134">
        <f ca="1">('SUBSCRIBER BASE FLTE'!X20*'ACQUISITION ASSUMPTIONS FLTE'!$C28)*'ACQUISITION ASSUMPTIONS FLTE'!$F28</f>
        <v>1104</v>
      </c>
      <c r="Y19" s="134">
        <f ca="1">('SUBSCRIBER BASE FLTE'!Y20*'ACQUISITION ASSUMPTIONS FLTE'!$C28)*'ACQUISITION ASSUMPTIONS FLTE'!$F28</f>
        <v>1209</v>
      </c>
      <c r="Z19" s="134">
        <f ca="1">('SUBSCRIBER BASE FLTE'!Z20*'ACQUISITION ASSUMPTIONS FLTE'!$C28)*'ACQUISITION ASSUMPTIONS FLTE'!$F28</f>
        <v>1311</v>
      </c>
      <c r="AA19" s="134">
        <f ca="1">('SUBSCRIBER BASE FLTE'!AA20*'ACQUISITION ASSUMPTIONS FLTE'!$C28)*'ACQUISITION ASSUMPTIONS FLTE'!$F28</f>
        <v>1413</v>
      </c>
      <c r="AB19" s="134">
        <f ca="1">('SUBSCRIBER BASE FLTE'!AB20*'ACQUISITION ASSUMPTIONS FLTE'!$C28)*'ACQUISITION ASSUMPTIONS FLTE'!$F28</f>
        <v>1509</v>
      </c>
      <c r="AC19" s="134">
        <f ca="1">('SUBSCRIBER BASE FLTE'!AC20*'ACQUISITION ASSUMPTIONS FLTE'!$C28)*'ACQUISITION ASSUMPTIONS FLTE'!$F28</f>
        <v>1599</v>
      </c>
      <c r="AD19" s="134">
        <f ca="1">('SUBSCRIBER BASE FLTE'!AD20*'ACQUISITION ASSUMPTIONS FLTE'!$C28)*'ACQUISITION ASSUMPTIONS FLTE'!$F28</f>
        <v>1677</v>
      </c>
      <c r="AE19" s="134">
        <f ca="1">('SUBSCRIBER BASE FLTE'!AE20*'ACQUISITION ASSUMPTIONS FLTE'!$C28)*'ACQUISITION ASSUMPTIONS FLTE'!$F28</f>
        <v>1746</v>
      </c>
      <c r="AF19" s="134">
        <f ca="1">('SUBSCRIBER BASE FLTE'!AF20*'ACQUISITION ASSUMPTIONS FLTE'!$C28)*'ACQUISITION ASSUMPTIONS FLTE'!$F28</f>
        <v>1806</v>
      </c>
      <c r="AG19" s="134">
        <f ca="1">('SUBSCRIBER BASE FLTE'!AG20*'ACQUISITION ASSUMPTIONS FLTE'!$C28)*'ACQUISITION ASSUMPTIONS FLTE'!$F28</f>
        <v>1857</v>
      </c>
      <c r="AH19" s="134">
        <f ca="1">('SUBSCRIBER BASE FLTE'!AH20*'ACQUISITION ASSUMPTIONS FLTE'!$C28)*'ACQUISITION ASSUMPTIONS FLTE'!$F28</f>
        <v>1896</v>
      </c>
      <c r="AI19" s="134">
        <f ca="1">('SUBSCRIBER BASE FLTE'!AI20*'ACQUISITION ASSUMPTIONS FLTE'!$C28)*'ACQUISITION ASSUMPTIONS FLTE'!$F28</f>
        <v>1932</v>
      </c>
      <c r="AJ19" s="134">
        <f ca="1">('SUBSCRIBER BASE FLTE'!AJ20*'ACQUISITION ASSUMPTIONS FLTE'!$C28)*'ACQUISITION ASSUMPTIONS FLTE'!$F28</f>
        <v>1959</v>
      </c>
      <c r="AK19" s="134">
        <f ca="1">('SUBSCRIBER BASE FLTE'!AK20*'ACQUISITION ASSUMPTIONS FLTE'!$C28)*'ACQUISITION ASSUMPTIONS FLTE'!$F28</f>
        <v>1983</v>
      </c>
      <c r="AL19" s="134">
        <f ca="1">('SUBSCRIBER BASE FLTE'!AL20*'ACQUISITION ASSUMPTIONS FLTE'!$C28)*'ACQUISITION ASSUMPTIONS FLTE'!$F28</f>
        <v>2001</v>
      </c>
      <c r="AM19" s="134">
        <f ca="1">('SUBSCRIBER BASE FLTE'!AM20*'ACQUISITION ASSUMPTIONS FLTE'!$C28)*'ACQUISITION ASSUMPTIONS FLTE'!$F28</f>
        <v>2016</v>
      </c>
      <c r="AN19" s="134">
        <f ca="1">('SUBSCRIBER BASE FLTE'!AN20*'ACQUISITION ASSUMPTIONS FLTE'!$C28)*'ACQUISITION ASSUMPTIONS FLTE'!$F28</f>
        <v>2028</v>
      </c>
      <c r="AO19" s="134">
        <f ca="1">('SUBSCRIBER BASE FLTE'!AO20*'ACQUISITION ASSUMPTIONS FLTE'!$C28)*'ACQUISITION ASSUMPTIONS FLTE'!$F28</f>
        <v>2037</v>
      </c>
      <c r="AP19" s="134">
        <f ca="1">('SUBSCRIBER BASE FLTE'!AP20*'ACQUISITION ASSUMPTIONS FLTE'!$C28)*'ACQUISITION ASSUMPTIONS FLTE'!$F28</f>
        <v>2043</v>
      </c>
      <c r="AQ19" s="134">
        <f ca="1">('SUBSCRIBER BASE FLTE'!AQ20*'ACQUISITION ASSUMPTIONS FLTE'!$C28)*'ACQUISITION ASSUMPTIONS FLTE'!$F28</f>
        <v>2049</v>
      </c>
      <c r="AR19" s="134">
        <f ca="1">('SUBSCRIBER BASE FLTE'!AR20*'ACQUISITION ASSUMPTIONS FLTE'!$C28)*'ACQUISITION ASSUMPTIONS FLTE'!$F28</f>
        <v>2052</v>
      </c>
      <c r="AS19" s="134">
        <f ca="1">('SUBSCRIBER BASE FLTE'!AS20*'ACQUISITION ASSUMPTIONS FLTE'!$C28)*'ACQUISITION ASSUMPTIONS FLTE'!$F28</f>
        <v>2058</v>
      </c>
      <c r="AT19" s="134">
        <f ca="1">('SUBSCRIBER BASE FLTE'!AT20*'ACQUISITION ASSUMPTIONS FLTE'!$C28)*'ACQUISITION ASSUMPTIONS FLTE'!$F28</f>
        <v>2061</v>
      </c>
      <c r="AU19" s="134">
        <f ca="1">('SUBSCRIBER BASE FLTE'!AU20*'ACQUISITION ASSUMPTIONS FLTE'!$C28)*'ACQUISITION ASSUMPTIONS FLTE'!$F28</f>
        <v>2061</v>
      </c>
      <c r="AV19" s="134">
        <f ca="1">('SUBSCRIBER BASE FLTE'!AV20*'ACQUISITION ASSUMPTIONS FLTE'!$C28)*'ACQUISITION ASSUMPTIONS FLTE'!$F28</f>
        <v>2064</v>
      </c>
      <c r="AW19" s="134">
        <f ca="1">('SUBSCRIBER BASE FLTE'!AW20*'ACQUISITION ASSUMPTIONS FLTE'!$C28)*'ACQUISITION ASSUMPTIONS FLTE'!$F28</f>
        <v>2064</v>
      </c>
      <c r="AX19" s="134">
        <f ca="1">('SUBSCRIBER BASE FLTE'!AX20*'ACQUISITION ASSUMPTIONS FLTE'!$C28)*'ACQUISITION ASSUMPTIONS FLTE'!$F28</f>
        <v>2067</v>
      </c>
      <c r="AY19" s="134">
        <f ca="1">('SUBSCRIBER BASE FLTE'!AY20*'ACQUISITION ASSUMPTIONS FLTE'!$C28)*'ACQUISITION ASSUMPTIONS FLTE'!$F28</f>
        <v>2067</v>
      </c>
      <c r="AZ19" s="134">
        <f ca="1">('SUBSCRIBER BASE FLTE'!AZ20*'ACQUISITION ASSUMPTIONS FLTE'!$C28)*'ACQUISITION ASSUMPTIONS FLTE'!$F28</f>
        <v>2067</v>
      </c>
      <c r="BA19" s="134">
        <f ca="1">('SUBSCRIBER BASE FLTE'!BA20*'ACQUISITION ASSUMPTIONS FLTE'!$C28)*'ACQUISITION ASSUMPTIONS FLTE'!$F28</f>
        <v>2067</v>
      </c>
      <c r="BB19" s="134">
        <f ca="1">('SUBSCRIBER BASE FLTE'!BB20*'ACQUISITION ASSUMPTIONS FLTE'!$C28)*'ACQUISITION ASSUMPTIONS FLTE'!$F28</f>
        <v>2070</v>
      </c>
      <c r="BC19" s="134">
        <f ca="1">('SUBSCRIBER BASE FLTE'!BC20*'ACQUISITION ASSUMPTIONS FLTE'!$C28)*'ACQUISITION ASSUMPTIONS FLTE'!$F28</f>
        <v>2070</v>
      </c>
      <c r="BD19" s="134">
        <f ca="1">('SUBSCRIBER BASE FLTE'!BD20*'ACQUISITION ASSUMPTIONS FLTE'!$C28)*'ACQUISITION ASSUMPTIONS FLTE'!$F28</f>
        <v>2070</v>
      </c>
      <c r="BE19" s="134">
        <f ca="1">('SUBSCRIBER BASE FLTE'!BE20*'ACQUISITION ASSUMPTIONS FLTE'!$C28)*'ACQUISITION ASSUMPTIONS FLTE'!$F28</f>
        <v>2070</v>
      </c>
      <c r="BF19" s="134">
        <f ca="1">('SUBSCRIBER BASE FLTE'!BF20*'ACQUISITION ASSUMPTIONS FLTE'!$C28)*'ACQUISITION ASSUMPTIONS FLTE'!$F28</f>
        <v>2070</v>
      </c>
      <c r="BG19" s="134">
        <f ca="1">('SUBSCRIBER BASE FLTE'!BG20*'ACQUISITION ASSUMPTIONS FLTE'!$C28)*'ACQUISITION ASSUMPTIONS FLTE'!$F28</f>
        <v>2070</v>
      </c>
      <c r="BH19" s="134">
        <f ca="1">('SUBSCRIBER BASE FLTE'!BH20*'ACQUISITION ASSUMPTIONS FLTE'!$C28)*'ACQUISITION ASSUMPTIONS FLTE'!$F28</f>
        <v>2070</v>
      </c>
      <c r="BI19" s="134">
        <f ca="1">('SUBSCRIBER BASE FLTE'!BI20*'ACQUISITION ASSUMPTIONS FLTE'!$C28)*'ACQUISITION ASSUMPTIONS FLTE'!$F28</f>
        <v>2070</v>
      </c>
      <c r="BJ19" s="134">
        <f ca="1">('SUBSCRIBER BASE FLTE'!BJ20*'ACQUISITION ASSUMPTIONS FLTE'!$C28)*'ACQUISITION ASSUMPTIONS FLTE'!$F28</f>
        <v>2070</v>
      </c>
      <c r="BK19" s="134">
        <f ca="1">('SUBSCRIBER BASE FLTE'!BK20*'ACQUISITION ASSUMPTIONS FLTE'!$C28)*'ACQUISITION ASSUMPTIONS FLTE'!$F28</f>
        <v>2070</v>
      </c>
      <c r="BL19" s="134">
        <f ca="1">('SUBSCRIBER BASE FLTE'!BL20*'ACQUISITION ASSUMPTIONS FLTE'!$C28)*'ACQUISITION ASSUMPTIONS FLTE'!$F28</f>
        <v>2070</v>
      </c>
      <c r="BM19" s="134">
        <f ca="1">('SUBSCRIBER BASE FLTE'!BM20*'ACQUISITION ASSUMPTIONS FLTE'!$C28)*'ACQUISITION ASSUMPTIONS FLTE'!$F28</f>
        <v>2070</v>
      </c>
      <c r="BN19" s="134">
        <f ca="1">('SUBSCRIBER BASE FLTE'!BN20*'ACQUISITION ASSUMPTIONS FLTE'!$C28)*'ACQUISITION ASSUMPTIONS FLTE'!$F28</f>
        <v>2070</v>
      </c>
      <c r="BO19" s="134">
        <f ca="1">('SUBSCRIBER BASE FLTE'!BO20*'ACQUISITION ASSUMPTIONS FLTE'!$C28)*'ACQUISITION ASSUMPTIONS FLTE'!$F28</f>
        <v>2070</v>
      </c>
      <c r="BP19" s="134">
        <f ca="1">('SUBSCRIBER BASE FLTE'!BP20*'ACQUISITION ASSUMPTIONS FLTE'!$C28)*'ACQUISITION ASSUMPTIONS FLTE'!$F28</f>
        <v>2070</v>
      </c>
      <c r="BQ19" s="134">
        <f ca="1">('SUBSCRIBER BASE FLTE'!BQ20*'ACQUISITION ASSUMPTIONS FLTE'!$C28)*'ACQUISITION ASSUMPTIONS FLTE'!$F28</f>
        <v>2070</v>
      </c>
      <c r="BR19" s="134">
        <f ca="1">('SUBSCRIBER BASE FLTE'!BR20*'ACQUISITION ASSUMPTIONS FLTE'!$C28)*'ACQUISITION ASSUMPTIONS FLTE'!$F28</f>
        <v>2070</v>
      </c>
    </row>
    <row r="20" spans="2:70" ht="25" customHeight="1" outlineLevel="1">
      <c r="B20" s="182" t="str">
        <f t="shared" si="6"/>
        <v>FLTE 400GB</v>
      </c>
      <c r="C20" s="134">
        <f>('SUBSCRIBER BASE FLTE'!C21*'ACQUISITION ASSUMPTIONS FLTE'!$C29)*'ACQUISITION ASSUMPTIONS FLTE'!$F29</f>
        <v>0</v>
      </c>
      <c r="D20" s="134">
        <f>('SUBSCRIBER BASE FLTE'!D21*'ACQUISITION ASSUMPTIONS FLTE'!$C29)*'ACQUISITION ASSUMPTIONS FLTE'!$F29</f>
        <v>0</v>
      </c>
      <c r="E20" s="134">
        <f>('SUBSCRIBER BASE FLTE'!E21*'ACQUISITION ASSUMPTIONS FLTE'!$C29)*'ACQUISITION ASSUMPTIONS FLTE'!$F29</f>
        <v>0</v>
      </c>
      <c r="F20" s="134">
        <f>('SUBSCRIBER BASE FLTE'!F21*'ACQUISITION ASSUMPTIONS FLTE'!$C29)*'ACQUISITION ASSUMPTIONS FLTE'!$F29</f>
        <v>0</v>
      </c>
      <c r="G20" s="134">
        <f>('SUBSCRIBER BASE FLTE'!G21*'ACQUISITION ASSUMPTIONS FLTE'!$C29)*'ACQUISITION ASSUMPTIONS FLTE'!$F29</f>
        <v>0</v>
      </c>
      <c r="H20" s="134">
        <f>('SUBSCRIBER BASE FLTE'!H21*'ACQUISITION ASSUMPTIONS FLTE'!$C29)*'ACQUISITION ASSUMPTIONS FLTE'!$F29</f>
        <v>0</v>
      </c>
      <c r="I20" s="134">
        <f>('SUBSCRIBER BASE FLTE'!I21*'ACQUISITION ASSUMPTIONS FLTE'!$C29)*'ACQUISITION ASSUMPTIONS FLTE'!$F29</f>
        <v>0</v>
      </c>
      <c r="J20" s="134">
        <f>('SUBSCRIBER BASE FLTE'!J21*'ACQUISITION ASSUMPTIONS FLTE'!$C29)*'ACQUISITION ASSUMPTIONS FLTE'!$F29</f>
        <v>0</v>
      </c>
      <c r="K20" s="134">
        <f ca="1">('SUBSCRIBER BASE FLTE'!K21*'ACQUISITION ASSUMPTIONS FLTE'!$C29)*'ACQUISITION ASSUMPTIONS FLTE'!$F29</f>
        <v>201</v>
      </c>
      <c r="L20" s="134">
        <f ca="1">('SUBSCRIBER BASE FLTE'!L21*'ACQUISITION ASSUMPTIONS FLTE'!$C29)*'ACQUISITION ASSUMPTIONS FLTE'!$F29</f>
        <v>207</v>
      </c>
      <c r="M20" s="134">
        <f ca="1">('SUBSCRIBER BASE FLTE'!M21*'ACQUISITION ASSUMPTIONS FLTE'!$C29)*'ACQUISITION ASSUMPTIONS FLTE'!$F29</f>
        <v>216</v>
      </c>
      <c r="N20" s="134">
        <f ca="1">('SUBSCRIBER BASE FLTE'!N21*'ACQUISITION ASSUMPTIONS FLTE'!$C29)*'ACQUISITION ASSUMPTIONS FLTE'!$F29</f>
        <v>228</v>
      </c>
      <c r="O20" s="134">
        <f ca="1">('SUBSCRIBER BASE FLTE'!O21*'ACQUISITION ASSUMPTIONS FLTE'!$C29)*'ACQUISITION ASSUMPTIONS FLTE'!$F29</f>
        <v>243</v>
      </c>
      <c r="P20" s="134">
        <f ca="1">('SUBSCRIBER BASE FLTE'!P21*'ACQUISITION ASSUMPTIONS FLTE'!$C29)*'ACQUISITION ASSUMPTIONS FLTE'!$F29</f>
        <v>258</v>
      </c>
      <c r="Q20" s="134">
        <f ca="1">('SUBSCRIBER BASE FLTE'!Q21*'ACQUISITION ASSUMPTIONS FLTE'!$C29)*'ACQUISITION ASSUMPTIONS FLTE'!$F29</f>
        <v>279</v>
      </c>
      <c r="R20" s="134">
        <f ca="1">('SUBSCRIBER BASE FLTE'!R21*'ACQUISITION ASSUMPTIONS FLTE'!$C29)*'ACQUISITION ASSUMPTIONS FLTE'!$F29</f>
        <v>306</v>
      </c>
      <c r="S20" s="134">
        <f ca="1">('SUBSCRIBER BASE FLTE'!S21*'ACQUISITION ASSUMPTIONS FLTE'!$C29)*'ACQUISITION ASSUMPTIONS FLTE'!$F29</f>
        <v>333</v>
      </c>
      <c r="T20" s="134">
        <f ca="1">('SUBSCRIBER BASE FLTE'!T21*'ACQUISITION ASSUMPTIONS FLTE'!$C29)*'ACQUISITION ASSUMPTIONS FLTE'!$F29</f>
        <v>369</v>
      </c>
      <c r="U20" s="134">
        <f ca="1">('SUBSCRIBER BASE FLTE'!U21*'ACQUISITION ASSUMPTIONS FLTE'!$C29)*'ACQUISITION ASSUMPTIONS FLTE'!$F29</f>
        <v>408</v>
      </c>
      <c r="V20" s="134">
        <f ca="1">('SUBSCRIBER BASE FLTE'!V21*'ACQUISITION ASSUMPTIONS FLTE'!$C29)*'ACQUISITION ASSUMPTIONS FLTE'!$F29</f>
        <v>453</v>
      </c>
      <c r="W20" s="134">
        <f ca="1">('SUBSCRIBER BASE FLTE'!W21*'ACQUISITION ASSUMPTIONS FLTE'!$C29)*'ACQUISITION ASSUMPTIONS FLTE'!$F29</f>
        <v>501</v>
      </c>
      <c r="X20" s="134">
        <f ca="1">('SUBSCRIBER BASE FLTE'!X21*'ACQUISITION ASSUMPTIONS FLTE'!$C29)*'ACQUISITION ASSUMPTIONS FLTE'!$F29</f>
        <v>552</v>
      </c>
      <c r="Y20" s="134">
        <f ca="1">('SUBSCRIBER BASE FLTE'!Y21*'ACQUISITION ASSUMPTIONS FLTE'!$C29)*'ACQUISITION ASSUMPTIONS FLTE'!$F29</f>
        <v>603</v>
      </c>
      <c r="Z20" s="134">
        <f ca="1">('SUBSCRIBER BASE FLTE'!Z21*'ACQUISITION ASSUMPTIONS FLTE'!$C29)*'ACQUISITION ASSUMPTIONS FLTE'!$F29</f>
        <v>657</v>
      </c>
      <c r="AA20" s="134">
        <f ca="1">('SUBSCRIBER BASE FLTE'!AA21*'ACQUISITION ASSUMPTIONS FLTE'!$C29)*'ACQUISITION ASSUMPTIONS FLTE'!$F29</f>
        <v>708</v>
      </c>
      <c r="AB20" s="134">
        <f ca="1">('SUBSCRIBER BASE FLTE'!AB21*'ACQUISITION ASSUMPTIONS FLTE'!$C29)*'ACQUISITION ASSUMPTIONS FLTE'!$F29</f>
        <v>756</v>
      </c>
      <c r="AC20" s="134">
        <f ca="1">('SUBSCRIBER BASE FLTE'!AC21*'ACQUISITION ASSUMPTIONS FLTE'!$C29)*'ACQUISITION ASSUMPTIONS FLTE'!$F29</f>
        <v>798</v>
      </c>
      <c r="AD20" s="134">
        <f ca="1">('SUBSCRIBER BASE FLTE'!AD21*'ACQUISITION ASSUMPTIONS FLTE'!$C29)*'ACQUISITION ASSUMPTIONS FLTE'!$F29</f>
        <v>837</v>
      </c>
      <c r="AE20" s="134">
        <f ca="1">('SUBSCRIBER BASE FLTE'!AE21*'ACQUISITION ASSUMPTIONS FLTE'!$C29)*'ACQUISITION ASSUMPTIONS FLTE'!$F29</f>
        <v>873</v>
      </c>
      <c r="AF20" s="134">
        <f ca="1">('SUBSCRIBER BASE FLTE'!AF21*'ACQUISITION ASSUMPTIONS FLTE'!$C29)*'ACQUISITION ASSUMPTIONS FLTE'!$F29</f>
        <v>903</v>
      </c>
      <c r="AG20" s="134">
        <f ca="1">('SUBSCRIBER BASE FLTE'!AG21*'ACQUISITION ASSUMPTIONS FLTE'!$C29)*'ACQUISITION ASSUMPTIONS FLTE'!$F29</f>
        <v>927</v>
      </c>
      <c r="AH20" s="134">
        <f ca="1">('SUBSCRIBER BASE FLTE'!AH21*'ACQUISITION ASSUMPTIONS FLTE'!$C29)*'ACQUISITION ASSUMPTIONS FLTE'!$F29</f>
        <v>948</v>
      </c>
      <c r="AI20" s="134">
        <f ca="1">('SUBSCRIBER BASE FLTE'!AI21*'ACQUISITION ASSUMPTIONS FLTE'!$C29)*'ACQUISITION ASSUMPTIONS FLTE'!$F29</f>
        <v>966</v>
      </c>
      <c r="AJ20" s="134">
        <f ca="1">('SUBSCRIBER BASE FLTE'!AJ21*'ACQUISITION ASSUMPTIONS FLTE'!$C29)*'ACQUISITION ASSUMPTIONS FLTE'!$F29</f>
        <v>981</v>
      </c>
      <c r="AK20" s="134">
        <f ca="1">('SUBSCRIBER BASE FLTE'!AK21*'ACQUISITION ASSUMPTIONS FLTE'!$C29)*'ACQUISITION ASSUMPTIONS FLTE'!$F29</f>
        <v>990</v>
      </c>
      <c r="AL20" s="134">
        <f ca="1">('SUBSCRIBER BASE FLTE'!AL21*'ACQUISITION ASSUMPTIONS FLTE'!$C29)*'ACQUISITION ASSUMPTIONS FLTE'!$F29</f>
        <v>999</v>
      </c>
      <c r="AM20" s="134">
        <f ca="1">('SUBSCRIBER BASE FLTE'!AM21*'ACQUISITION ASSUMPTIONS FLTE'!$C29)*'ACQUISITION ASSUMPTIONS FLTE'!$F29</f>
        <v>1008</v>
      </c>
      <c r="AN20" s="134">
        <f ca="1">('SUBSCRIBER BASE FLTE'!AN21*'ACQUISITION ASSUMPTIONS FLTE'!$C29)*'ACQUISITION ASSUMPTIONS FLTE'!$F29</f>
        <v>1014</v>
      </c>
      <c r="AO20" s="134">
        <f ca="1">('SUBSCRIBER BASE FLTE'!AO21*'ACQUISITION ASSUMPTIONS FLTE'!$C29)*'ACQUISITION ASSUMPTIONS FLTE'!$F29</f>
        <v>1017</v>
      </c>
      <c r="AP20" s="134">
        <f ca="1">('SUBSCRIBER BASE FLTE'!AP21*'ACQUISITION ASSUMPTIONS FLTE'!$C29)*'ACQUISITION ASSUMPTIONS FLTE'!$F29</f>
        <v>1023</v>
      </c>
      <c r="AQ20" s="134">
        <f ca="1">('SUBSCRIBER BASE FLTE'!AQ21*'ACQUISITION ASSUMPTIONS FLTE'!$C29)*'ACQUISITION ASSUMPTIONS FLTE'!$F29</f>
        <v>1023</v>
      </c>
      <c r="AR20" s="134">
        <f ca="1">('SUBSCRIBER BASE FLTE'!AR21*'ACQUISITION ASSUMPTIONS FLTE'!$C29)*'ACQUISITION ASSUMPTIONS FLTE'!$F29</f>
        <v>1026</v>
      </c>
      <c r="AS20" s="134">
        <f ca="1">('SUBSCRIBER BASE FLTE'!AS21*'ACQUISITION ASSUMPTIONS FLTE'!$C29)*'ACQUISITION ASSUMPTIONS FLTE'!$F29</f>
        <v>1029</v>
      </c>
      <c r="AT20" s="134">
        <f ca="1">('SUBSCRIBER BASE FLTE'!AT21*'ACQUISITION ASSUMPTIONS FLTE'!$C29)*'ACQUISITION ASSUMPTIONS FLTE'!$F29</f>
        <v>1029</v>
      </c>
      <c r="AU20" s="134">
        <f ca="1">('SUBSCRIBER BASE FLTE'!AU21*'ACQUISITION ASSUMPTIONS FLTE'!$C29)*'ACQUISITION ASSUMPTIONS FLTE'!$F29</f>
        <v>1032</v>
      </c>
      <c r="AV20" s="134">
        <f ca="1">('SUBSCRIBER BASE FLTE'!AV21*'ACQUISITION ASSUMPTIONS FLTE'!$C29)*'ACQUISITION ASSUMPTIONS FLTE'!$F29</f>
        <v>1032</v>
      </c>
      <c r="AW20" s="134">
        <f ca="1">('SUBSCRIBER BASE FLTE'!AW21*'ACQUISITION ASSUMPTIONS FLTE'!$C29)*'ACQUISITION ASSUMPTIONS FLTE'!$F29</f>
        <v>1032</v>
      </c>
      <c r="AX20" s="134">
        <f ca="1">('SUBSCRIBER BASE FLTE'!AX21*'ACQUISITION ASSUMPTIONS FLTE'!$C29)*'ACQUISITION ASSUMPTIONS FLTE'!$F29</f>
        <v>1032</v>
      </c>
      <c r="AY20" s="134">
        <f ca="1">('SUBSCRIBER BASE FLTE'!AY21*'ACQUISITION ASSUMPTIONS FLTE'!$C29)*'ACQUISITION ASSUMPTIONS FLTE'!$F29</f>
        <v>1032</v>
      </c>
      <c r="AZ20" s="134">
        <f ca="1">('SUBSCRIBER BASE FLTE'!AZ21*'ACQUISITION ASSUMPTIONS FLTE'!$C29)*'ACQUISITION ASSUMPTIONS FLTE'!$F29</f>
        <v>1035</v>
      </c>
      <c r="BA20" s="134">
        <f ca="1">('SUBSCRIBER BASE FLTE'!BA21*'ACQUISITION ASSUMPTIONS FLTE'!$C29)*'ACQUISITION ASSUMPTIONS FLTE'!$F29</f>
        <v>1035</v>
      </c>
      <c r="BB20" s="134">
        <f ca="1">('SUBSCRIBER BASE FLTE'!BB21*'ACQUISITION ASSUMPTIONS FLTE'!$C29)*'ACQUISITION ASSUMPTIONS FLTE'!$F29</f>
        <v>1035</v>
      </c>
      <c r="BC20" s="134">
        <f ca="1">('SUBSCRIBER BASE FLTE'!BC21*'ACQUISITION ASSUMPTIONS FLTE'!$C29)*'ACQUISITION ASSUMPTIONS FLTE'!$F29</f>
        <v>1035</v>
      </c>
      <c r="BD20" s="134">
        <f ca="1">('SUBSCRIBER BASE FLTE'!BD21*'ACQUISITION ASSUMPTIONS FLTE'!$C29)*'ACQUISITION ASSUMPTIONS FLTE'!$F29</f>
        <v>1035</v>
      </c>
      <c r="BE20" s="134">
        <f ca="1">('SUBSCRIBER BASE FLTE'!BE21*'ACQUISITION ASSUMPTIONS FLTE'!$C29)*'ACQUISITION ASSUMPTIONS FLTE'!$F29</f>
        <v>1035</v>
      </c>
      <c r="BF20" s="134">
        <f ca="1">('SUBSCRIBER BASE FLTE'!BF21*'ACQUISITION ASSUMPTIONS FLTE'!$C29)*'ACQUISITION ASSUMPTIONS FLTE'!$F29</f>
        <v>1035</v>
      </c>
      <c r="BG20" s="134">
        <f ca="1">('SUBSCRIBER BASE FLTE'!BG21*'ACQUISITION ASSUMPTIONS FLTE'!$C29)*'ACQUISITION ASSUMPTIONS FLTE'!$F29</f>
        <v>1035</v>
      </c>
      <c r="BH20" s="134">
        <f ca="1">('SUBSCRIBER BASE FLTE'!BH21*'ACQUISITION ASSUMPTIONS FLTE'!$C29)*'ACQUISITION ASSUMPTIONS FLTE'!$F29</f>
        <v>1035</v>
      </c>
      <c r="BI20" s="134">
        <f ca="1">('SUBSCRIBER BASE FLTE'!BI21*'ACQUISITION ASSUMPTIONS FLTE'!$C29)*'ACQUISITION ASSUMPTIONS FLTE'!$F29</f>
        <v>1035</v>
      </c>
      <c r="BJ20" s="134">
        <f ca="1">('SUBSCRIBER BASE FLTE'!BJ21*'ACQUISITION ASSUMPTIONS FLTE'!$C29)*'ACQUISITION ASSUMPTIONS FLTE'!$F29</f>
        <v>1035</v>
      </c>
      <c r="BK20" s="134">
        <f ca="1">('SUBSCRIBER BASE FLTE'!BK21*'ACQUISITION ASSUMPTIONS FLTE'!$C29)*'ACQUISITION ASSUMPTIONS FLTE'!$F29</f>
        <v>1035</v>
      </c>
      <c r="BL20" s="134">
        <f ca="1">('SUBSCRIBER BASE FLTE'!BL21*'ACQUISITION ASSUMPTIONS FLTE'!$C29)*'ACQUISITION ASSUMPTIONS FLTE'!$F29</f>
        <v>1035</v>
      </c>
      <c r="BM20" s="134">
        <f ca="1">('SUBSCRIBER BASE FLTE'!BM21*'ACQUISITION ASSUMPTIONS FLTE'!$C29)*'ACQUISITION ASSUMPTIONS FLTE'!$F29</f>
        <v>1035</v>
      </c>
      <c r="BN20" s="134">
        <f ca="1">('SUBSCRIBER BASE FLTE'!BN21*'ACQUISITION ASSUMPTIONS FLTE'!$C29)*'ACQUISITION ASSUMPTIONS FLTE'!$F29</f>
        <v>1035</v>
      </c>
      <c r="BO20" s="134">
        <f ca="1">('SUBSCRIBER BASE FLTE'!BO21*'ACQUISITION ASSUMPTIONS FLTE'!$C29)*'ACQUISITION ASSUMPTIONS FLTE'!$F29</f>
        <v>1035</v>
      </c>
      <c r="BP20" s="134">
        <f ca="1">('SUBSCRIBER BASE FLTE'!BP21*'ACQUISITION ASSUMPTIONS FLTE'!$C29)*'ACQUISITION ASSUMPTIONS FLTE'!$F29</f>
        <v>1035</v>
      </c>
      <c r="BQ20" s="134">
        <f ca="1">('SUBSCRIBER BASE FLTE'!BQ21*'ACQUISITION ASSUMPTIONS FLTE'!$C29)*'ACQUISITION ASSUMPTIONS FLTE'!$F29</f>
        <v>1035</v>
      </c>
      <c r="BR20" s="134">
        <f ca="1">('SUBSCRIBER BASE FLTE'!BR21*'ACQUISITION ASSUMPTIONS FLTE'!$C29)*'ACQUISITION ASSUMPTIONS FLTE'!$F29</f>
        <v>1035</v>
      </c>
    </row>
    <row r="21" spans="2:70" ht="25" customHeight="1" outlineLevel="1">
      <c r="B21" s="182" t="str">
        <f t="shared" si="6"/>
        <v>Package 5</v>
      </c>
      <c r="C21" s="134">
        <f>('SUBSCRIBER BASE FLTE'!C22*'ACQUISITION ASSUMPTIONS FLTE'!$C30)*'ACQUISITION ASSUMPTIONS FLTE'!$F30</f>
        <v>0</v>
      </c>
      <c r="D21" s="134">
        <f>('SUBSCRIBER BASE FLTE'!D22*'ACQUISITION ASSUMPTIONS FLTE'!$C30)*'ACQUISITION ASSUMPTIONS FLTE'!$F30</f>
        <v>0</v>
      </c>
      <c r="E21" s="134">
        <f>('SUBSCRIBER BASE FLTE'!E22*'ACQUISITION ASSUMPTIONS FLTE'!$C30)*'ACQUISITION ASSUMPTIONS FLTE'!$F30</f>
        <v>0</v>
      </c>
      <c r="F21" s="134">
        <f>('SUBSCRIBER BASE FLTE'!F22*'ACQUISITION ASSUMPTIONS FLTE'!$C30)*'ACQUISITION ASSUMPTIONS FLTE'!$F30</f>
        <v>0</v>
      </c>
      <c r="G21" s="134">
        <f>('SUBSCRIBER BASE FLTE'!G22*'ACQUISITION ASSUMPTIONS FLTE'!$C30)*'ACQUISITION ASSUMPTIONS FLTE'!$F30</f>
        <v>0</v>
      </c>
      <c r="H21" s="134">
        <f>('SUBSCRIBER BASE FLTE'!H22*'ACQUISITION ASSUMPTIONS FLTE'!$C30)*'ACQUISITION ASSUMPTIONS FLTE'!$F30</f>
        <v>0</v>
      </c>
      <c r="I21" s="134">
        <f>('SUBSCRIBER BASE FLTE'!I22*'ACQUISITION ASSUMPTIONS FLTE'!$C30)*'ACQUISITION ASSUMPTIONS FLTE'!$F30</f>
        <v>0</v>
      </c>
      <c r="J21" s="134">
        <f>('SUBSCRIBER BASE FLTE'!J22*'ACQUISITION ASSUMPTIONS FLTE'!$C30)*'ACQUISITION ASSUMPTIONS FLTE'!$F30</f>
        <v>0</v>
      </c>
      <c r="K21" s="134">
        <f ca="1">('SUBSCRIBER BASE FLTE'!K22*'ACQUISITION ASSUMPTIONS FLTE'!$C30)*'ACQUISITION ASSUMPTIONS FLTE'!$F30</f>
        <v>0</v>
      </c>
      <c r="L21" s="134">
        <f ca="1">('SUBSCRIBER BASE FLTE'!L22*'ACQUISITION ASSUMPTIONS FLTE'!$C30)*'ACQUISITION ASSUMPTIONS FLTE'!$F30</f>
        <v>0</v>
      </c>
      <c r="M21" s="134">
        <f ca="1">('SUBSCRIBER BASE FLTE'!M22*'ACQUISITION ASSUMPTIONS FLTE'!$C30)*'ACQUISITION ASSUMPTIONS FLTE'!$F30</f>
        <v>0</v>
      </c>
      <c r="N21" s="134">
        <f ca="1">('SUBSCRIBER BASE FLTE'!N22*'ACQUISITION ASSUMPTIONS FLTE'!$C30)*'ACQUISITION ASSUMPTIONS FLTE'!$F30</f>
        <v>0</v>
      </c>
      <c r="O21" s="134">
        <f ca="1">('SUBSCRIBER BASE FLTE'!O22*'ACQUISITION ASSUMPTIONS FLTE'!$C30)*'ACQUISITION ASSUMPTIONS FLTE'!$F30</f>
        <v>0</v>
      </c>
      <c r="P21" s="134">
        <f ca="1">('SUBSCRIBER BASE FLTE'!P22*'ACQUISITION ASSUMPTIONS FLTE'!$C30)*'ACQUISITION ASSUMPTIONS FLTE'!$F30</f>
        <v>0</v>
      </c>
      <c r="Q21" s="134">
        <f ca="1">('SUBSCRIBER BASE FLTE'!Q22*'ACQUISITION ASSUMPTIONS FLTE'!$C30)*'ACQUISITION ASSUMPTIONS FLTE'!$F30</f>
        <v>0</v>
      </c>
      <c r="R21" s="134">
        <f ca="1">('SUBSCRIBER BASE FLTE'!R22*'ACQUISITION ASSUMPTIONS FLTE'!$C30)*'ACQUISITION ASSUMPTIONS FLTE'!$F30</f>
        <v>0</v>
      </c>
      <c r="S21" s="134">
        <f ca="1">('SUBSCRIBER BASE FLTE'!S22*'ACQUISITION ASSUMPTIONS FLTE'!$C30)*'ACQUISITION ASSUMPTIONS FLTE'!$F30</f>
        <v>0</v>
      </c>
      <c r="T21" s="134">
        <f ca="1">('SUBSCRIBER BASE FLTE'!T22*'ACQUISITION ASSUMPTIONS FLTE'!$C30)*'ACQUISITION ASSUMPTIONS FLTE'!$F30</f>
        <v>0</v>
      </c>
      <c r="U21" s="134">
        <f ca="1">('SUBSCRIBER BASE FLTE'!U22*'ACQUISITION ASSUMPTIONS FLTE'!$C30)*'ACQUISITION ASSUMPTIONS FLTE'!$F30</f>
        <v>0</v>
      </c>
      <c r="V21" s="134">
        <f ca="1">('SUBSCRIBER BASE FLTE'!V22*'ACQUISITION ASSUMPTIONS FLTE'!$C30)*'ACQUISITION ASSUMPTIONS FLTE'!$F30</f>
        <v>0</v>
      </c>
      <c r="W21" s="134">
        <f ca="1">('SUBSCRIBER BASE FLTE'!W22*'ACQUISITION ASSUMPTIONS FLTE'!$C30)*'ACQUISITION ASSUMPTIONS FLTE'!$F30</f>
        <v>0</v>
      </c>
      <c r="X21" s="134">
        <f ca="1">('SUBSCRIBER BASE FLTE'!X22*'ACQUISITION ASSUMPTIONS FLTE'!$C30)*'ACQUISITION ASSUMPTIONS FLTE'!$F30</f>
        <v>0</v>
      </c>
      <c r="Y21" s="134">
        <f ca="1">('SUBSCRIBER BASE FLTE'!Y22*'ACQUISITION ASSUMPTIONS FLTE'!$C30)*'ACQUISITION ASSUMPTIONS FLTE'!$F30</f>
        <v>0</v>
      </c>
      <c r="Z21" s="134">
        <f ca="1">('SUBSCRIBER BASE FLTE'!Z22*'ACQUISITION ASSUMPTIONS FLTE'!$C30)*'ACQUISITION ASSUMPTIONS FLTE'!$F30</f>
        <v>0</v>
      </c>
      <c r="AA21" s="134">
        <f ca="1">('SUBSCRIBER BASE FLTE'!AA22*'ACQUISITION ASSUMPTIONS FLTE'!$C30)*'ACQUISITION ASSUMPTIONS FLTE'!$F30</f>
        <v>0</v>
      </c>
      <c r="AB21" s="134">
        <f ca="1">('SUBSCRIBER BASE FLTE'!AB22*'ACQUISITION ASSUMPTIONS FLTE'!$C30)*'ACQUISITION ASSUMPTIONS FLTE'!$F30</f>
        <v>0</v>
      </c>
      <c r="AC21" s="134">
        <f ca="1">('SUBSCRIBER BASE FLTE'!AC22*'ACQUISITION ASSUMPTIONS FLTE'!$C30)*'ACQUISITION ASSUMPTIONS FLTE'!$F30</f>
        <v>0</v>
      </c>
      <c r="AD21" s="134">
        <f ca="1">('SUBSCRIBER BASE FLTE'!AD22*'ACQUISITION ASSUMPTIONS FLTE'!$C30)*'ACQUISITION ASSUMPTIONS FLTE'!$F30</f>
        <v>0</v>
      </c>
      <c r="AE21" s="134">
        <f ca="1">('SUBSCRIBER BASE FLTE'!AE22*'ACQUISITION ASSUMPTIONS FLTE'!$C30)*'ACQUISITION ASSUMPTIONS FLTE'!$F30</f>
        <v>0</v>
      </c>
      <c r="AF21" s="134">
        <f ca="1">('SUBSCRIBER BASE FLTE'!AF22*'ACQUISITION ASSUMPTIONS FLTE'!$C30)*'ACQUISITION ASSUMPTIONS FLTE'!$F30</f>
        <v>0</v>
      </c>
      <c r="AG21" s="134">
        <f ca="1">('SUBSCRIBER BASE FLTE'!AG22*'ACQUISITION ASSUMPTIONS FLTE'!$C30)*'ACQUISITION ASSUMPTIONS FLTE'!$F30</f>
        <v>0</v>
      </c>
      <c r="AH21" s="134">
        <f ca="1">('SUBSCRIBER BASE FLTE'!AH22*'ACQUISITION ASSUMPTIONS FLTE'!$C30)*'ACQUISITION ASSUMPTIONS FLTE'!$F30</f>
        <v>0</v>
      </c>
      <c r="AI21" s="134">
        <f ca="1">('SUBSCRIBER BASE FLTE'!AI22*'ACQUISITION ASSUMPTIONS FLTE'!$C30)*'ACQUISITION ASSUMPTIONS FLTE'!$F30</f>
        <v>0</v>
      </c>
      <c r="AJ21" s="134">
        <f ca="1">('SUBSCRIBER BASE FLTE'!AJ22*'ACQUISITION ASSUMPTIONS FLTE'!$C30)*'ACQUISITION ASSUMPTIONS FLTE'!$F30</f>
        <v>0</v>
      </c>
      <c r="AK21" s="134">
        <f ca="1">('SUBSCRIBER BASE FLTE'!AK22*'ACQUISITION ASSUMPTIONS FLTE'!$C30)*'ACQUISITION ASSUMPTIONS FLTE'!$F30</f>
        <v>0</v>
      </c>
      <c r="AL21" s="134">
        <f ca="1">('SUBSCRIBER BASE FLTE'!AL22*'ACQUISITION ASSUMPTIONS FLTE'!$C30)*'ACQUISITION ASSUMPTIONS FLTE'!$F30</f>
        <v>0</v>
      </c>
      <c r="AM21" s="134">
        <f ca="1">('SUBSCRIBER BASE FLTE'!AM22*'ACQUISITION ASSUMPTIONS FLTE'!$C30)*'ACQUISITION ASSUMPTIONS FLTE'!$F30</f>
        <v>0</v>
      </c>
      <c r="AN21" s="134">
        <f ca="1">('SUBSCRIBER BASE FLTE'!AN22*'ACQUISITION ASSUMPTIONS FLTE'!$C30)*'ACQUISITION ASSUMPTIONS FLTE'!$F30</f>
        <v>0</v>
      </c>
      <c r="AO21" s="134">
        <f ca="1">('SUBSCRIBER BASE FLTE'!AO22*'ACQUISITION ASSUMPTIONS FLTE'!$C30)*'ACQUISITION ASSUMPTIONS FLTE'!$F30</f>
        <v>0</v>
      </c>
      <c r="AP21" s="134">
        <f ca="1">('SUBSCRIBER BASE FLTE'!AP22*'ACQUISITION ASSUMPTIONS FLTE'!$C30)*'ACQUISITION ASSUMPTIONS FLTE'!$F30</f>
        <v>0</v>
      </c>
      <c r="AQ21" s="134">
        <f ca="1">('SUBSCRIBER BASE FLTE'!AQ22*'ACQUISITION ASSUMPTIONS FLTE'!$C30)*'ACQUISITION ASSUMPTIONS FLTE'!$F30</f>
        <v>0</v>
      </c>
      <c r="AR21" s="134">
        <f ca="1">('SUBSCRIBER BASE FLTE'!AR22*'ACQUISITION ASSUMPTIONS FLTE'!$C30)*'ACQUISITION ASSUMPTIONS FLTE'!$F30</f>
        <v>0</v>
      </c>
      <c r="AS21" s="134">
        <f ca="1">('SUBSCRIBER BASE FLTE'!AS22*'ACQUISITION ASSUMPTIONS FLTE'!$C30)*'ACQUISITION ASSUMPTIONS FLTE'!$F30</f>
        <v>0</v>
      </c>
      <c r="AT21" s="134">
        <f ca="1">('SUBSCRIBER BASE FLTE'!AT22*'ACQUISITION ASSUMPTIONS FLTE'!$C30)*'ACQUISITION ASSUMPTIONS FLTE'!$F30</f>
        <v>0</v>
      </c>
      <c r="AU21" s="134">
        <f ca="1">('SUBSCRIBER BASE FLTE'!AU22*'ACQUISITION ASSUMPTIONS FLTE'!$C30)*'ACQUISITION ASSUMPTIONS FLTE'!$F30</f>
        <v>0</v>
      </c>
      <c r="AV21" s="134">
        <f ca="1">('SUBSCRIBER BASE FLTE'!AV22*'ACQUISITION ASSUMPTIONS FLTE'!$C30)*'ACQUISITION ASSUMPTIONS FLTE'!$F30</f>
        <v>0</v>
      </c>
      <c r="AW21" s="134">
        <f ca="1">('SUBSCRIBER BASE FLTE'!AW22*'ACQUISITION ASSUMPTIONS FLTE'!$C30)*'ACQUISITION ASSUMPTIONS FLTE'!$F30</f>
        <v>0</v>
      </c>
      <c r="AX21" s="134">
        <f ca="1">('SUBSCRIBER BASE FLTE'!AX22*'ACQUISITION ASSUMPTIONS FLTE'!$C30)*'ACQUISITION ASSUMPTIONS FLTE'!$F30</f>
        <v>0</v>
      </c>
      <c r="AY21" s="134">
        <f ca="1">('SUBSCRIBER BASE FLTE'!AY22*'ACQUISITION ASSUMPTIONS FLTE'!$C30)*'ACQUISITION ASSUMPTIONS FLTE'!$F30</f>
        <v>0</v>
      </c>
      <c r="AZ21" s="134">
        <f ca="1">('SUBSCRIBER BASE FLTE'!AZ22*'ACQUISITION ASSUMPTIONS FLTE'!$C30)*'ACQUISITION ASSUMPTIONS FLTE'!$F30</f>
        <v>0</v>
      </c>
      <c r="BA21" s="134">
        <f ca="1">('SUBSCRIBER BASE FLTE'!BA22*'ACQUISITION ASSUMPTIONS FLTE'!$C30)*'ACQUISITION ASSUMPTIONS FLTE'!$F30</f>
        <v>0</v>
      </c>
      <c r="BB21" s="134">
        <f ca="1">('SUBSCRIBER BASE FLTE'!BB22*'ACQUISITION ASSUMPTIONS FLTE'!$C30)*'ACQUISITION ASSUMPTIONS FLTE'!$F30</f>
        <v>0</v>
      </c>
      <c r="BC21" s="134">
        <f ca="1">('SUBSCRIBER BASE FLTE'!BC22*'ACQUISITION ASSUMPTIONS FLTE'!$C30)*'ACQUISITION ASSUMPTIONS FLTE'!$F30</f>
        <v>0</v>
      </c>
      <c r="BD21" s="134">
        <f ca="1">('SUBSCRIBER BASE FLTE'!BD22*'ACQUISITION ASSUMPTIONS FLTE'!$C30)*'ACQUISITION ASSUMPTIONS FLTE'!$F30</f>
        <v>0</v>
      </c>
      <c r="BE21" s="134">
        <f ca="1">('SUBSCRIBER BASE FLTE'!BE22*'ACQUISITION ASSUMPTIONS FLTE'!$C30)*'ACQUISITION ASSUMPTIONS FLTE'!$F30</f>
        <v>0</v>
      </c>
      <c r="BF21" s="134">
        <f ca="1">('SUBSCRIBER BASE FLTE'!BF22*'ACQUISITION ASSUMPTIONS FLTE'!$C30)*'ACQUISITION ASSUMPTIONS FLTE'!$F30</f>
        <v>0</v>
      </c>
      <c r="BG21" s="134">
        <f ca="1">('SUBSCRIBER BASE FLTE'!BG22*'ACQUISITION ASSUMPTIONS FLTE'!$C30)*'ACQUISITION ASSUMPTIONS FLTE'!$F30</f>
        <v>0</v>
      </c>
      <c r="BH21" s="134">
        <f ca="1">('SUBSCRIBER BASE FLTE'!BH22*'ACQUISITION ASSUMPTIONS FLTE'!$C30)*'ACQUISITION ASSUMPTIONS FLTE'!$F30</f>
        <v>0</v>
      </c>
      <c r="BI21" s="134">
        <f ca="1">('SUBSCRIBER BASE FLTE'!BI22*'ACQUISITION ASSUMPTIONS FLTE'!$C30)*'ACQUISITION ASSUMPTIONS FLTE'!$F30</f>
        <v>0</v>
      </c>
      <c r="BJ21" s="134">
        <f ca="1">('SUBSCRIBER BASE FLTE'!BJ22*'ACQUISITION ASSUMPTIONS FLTE'!$C30)*'ACQUISITION ASSUMPTIONS FLTE'!$F30</f>
        <v>0</v>
      </c>
      <c r="BK21" s="134">
        <f ca="1">('SUBSCRIBER BASE FLTE'!BK22*'ACQUISITION ASSUMPTIONS FLTE'!$C30)*'ACQUISITION ASSUMPTIONS FLTE'!$F30</f>
        <v>0</v>
      </c>
      <c r="BL21" s="134">
        <f ca="1">('SUBSCRIBER BASE FLTE'!BL22*'ACQUISITION ASSUMPTIONS FLTE'!$C30)*'ACQUISITION ASSUMPTIONS FLTE'!$F30</f>
        <v>0</v>
      </c>
      <c r="BM21" s="134">
        <f ca="1">('SUBSCRIBER BASE FLTE'!BM22*'ACQUISITION ASSUMPTIONS FLTE'!$C30)*'ACQUISITION ASSUMPTIONS FLTE'!$F30</f>
        <v>0</v>
      </c>
      <c r="BN21" s="134">
        <f ca="1">('SUBSCRIBER BASE FLTE'!BN22*'ACQUISITION ASSUMPTIONS FLTE'!$C30)*'ACQUISITION ASSUMPTIONS FLTE'!$F30</f>
        <v>0</v>
      </c>
      <c r="BO21" s="134">
        <f ca="1">('SUBSCRIBER BASE FLTE'!BO22*'ACQUISITION ASSUMPTIONS FLTE'!$C30)*'ACQUISITION ASSUMPTIONS FLTE'!$F30</f>
        <v>0</v>
      </c>
      <c r="BP21" s="134">
        <f ca="1">('SUBSCRIBER BASE FLTE'!BP22*'ACQUISITION ASSUMPTIONS FLTE'!$C30)*'ACQUISITION ASSUMPTIONS FLTE'!$F30</f>
        <v>0</v>
      </c>
      <c r="BQ21" s="134">
        <f ca="1">('SUBSCRIBER BASE FLTE'!BQ22*'ACQUISITION ASSUMPTIONS FLTE'!$C30)*'ACQUISITION ASSUMPTIONS FLTE'!$F30</f>
        <v>0</v>
      </c>
      <c r="BR21" s="134">
        <f ca="1">('SUBSCRIBER BASE FLTE'!BR22*'ACQUISITION ASSUMPTIONS FLTE'!$C30)*'ACQUISITION ASSUMPTIONS FLTE'!$F30</f>
        <v>0</v>
      </c>
    </row>
    <row r="22" spans="2:70" s="19" customFormat="1" ht="25" customHeight="1" outlineLevel="1">
      <c r="B22" s="230" t="s">
        <v>398</v>
      </c>
      <c r="C22" s="231">
        <f>SUM(C23:C27)</f>
        <v>0</v>
      </c>
      <c r="D22" s="231">
        <f>SUM(D23:D27)</f>
        <v>0</v>
      </c>
      <c r="E22" s="231">
        <f t="shared" ref="E22:BP22" si="7">SUM(E23:E27)</f>
        <v>0</v>
      </c>
      <c r="F22" s="231">
        <f t="shared" si="7"/>
        <v>0</v>
      </c>
      <c r="G22" s="231">
        <f t="shared" si="7"/>
        <v>0</v>
      </c>
      <c r="H22" s="231">
        <f t="shared" si="7"/>
        <v>0</v>
      </c>
      <c r="I22" s="231">
        <f t="shared" si="7"/>
        <v>0</v>
      </c>
      <c r="J22" s="231">
        <f t="shared" si="7"/>
        <v>0</v>
      </c>
      <c r="K22" s="231">
        <f ca="1">SUM(K23:K27)</f>
        <v>0</v>
      </c>
      <c r="L22" s="231">
        <f t="shared" ca="1" si="7"/>
        <v>0</v>
      </c>
      <c r="M22" s="231">
        <f t="shared" ca="1" si="7"/>
        <v>0</v>
      </c>
      <c r="N22" s="231">
        <f t="shared" ca="1" si="7"/>
        <v>0</v>
      </c>
      <c r="O22" s="231">
        <f t="shared" ca="1" si="7"/>
        <v>0</v>
      </c>
      <c r="P22" s="231">
        <f t="shared" ca="1" si="7"/>
        <v>0</v>
      </c>
      <c r="Q22" s="231">
        <f t="shared" ca="1" si="7"/>
        <v>0</v>
      </c>
      <c r="R22" s="231">
        <f t="shared" ca="1" si="7"/>
        <v>0</v>
      </c>
      <c r="S22" s="231">
        <f t="shared" ca="1" si="7"/>
        <v>0</v>
      </c>
      <c r="T22" s="231">
        <f t="shared" ca="1" si="7"/>
        <v>0</v>
      </c>
      <c r="U22" s="231">
        <f t="shared" ca="1" si="7"/>
        <v>0</v>
      </c>
      <c r="V22" s="231">
        <f t="shared" ca="1" si="7"/>
        <v>0</v>
      </c>
      <c r="W22" s="231">
        <f t="shared" ca="1" si="7"/>
        <v>0</v>
      </c>
      <c r="X22" s="231">
        <f t="shared" ca="1" si="7"/>
        <v>0</v>
      </c>
      <c r="Y22" s="231">
        <f t="shared" ca="1" si="7"/>
        <v>0</v>
      </c>
      <c r="Z22" s="231">
        <f t="shared" ca="1" si="7"/>
        <v>0</v>
      </c>
      <c r="AA22" s="231">
        <f t="shared" ca="1" si="7"/>
        <v>0</v>
      </c>
      <c r="AB22" s="231">
        <f t="shared" ca="1" si="7"/>
        <v>0</v>
      </c>
      <c r="AC22" s="231">
        <f t="shared" ca="1" si="7"/>
        <v>0</v>
      </c>
      <c r="AD22" s="231">
        <f t="shared" ca="1" si="7"/>
        <v>0</v>
      </c>
      <c r="AE22" s="231">
        <f t="shared" ca="1" si="7"/>
        <v>0</v>
      </c>
      <c r="AF22" s="231">
        <f t="shared" ca="1" si="7"/>
        <v>0</v>
      </c>
      <c r="AG22" s="231">
        <f t="shared" ca="1" si="7"/>
        <v>0</v>
      </c>
      <c r="AH22" s="231">
        <f t="shared" ca="1" si="7"/>
        <v>0</v>
      </c>
      <c r="AI22" s="231">
        <f t="shared" ca="1" si="7"/>
        <v>0</v>
      </c>
      <c r="AJ22" s="231">
        <f t="shared" ca="1" si="7"/>
        <v>0</v>
      </c>
      <c r="AK22" s="231">
        <f t="shared" ca="1" si="7"/>
        <v>0</v>
      </c>
      <c r="AL22" s="231">
        <f t="shared" ca="1" si="7"/>
        <v>0</v>
      </c>
      <c r="AM22" s="231">
        <f t="shared" ca="1" si="7"/>
        <v>0</v>
      </c>
      <c r="AN22" s="231">
        <f t="shared" ca="1" si="7"/>
        <v>0</v>
      </c>
      <c r="AO22" s="231">
        <f t="shared" ca="1" si="7"/>
        <v>0</v>
      </c>
      <c r="AP22" s="231">
        <f t="shared" ca="1" si="7"/>
        <v>0</v>
      </c>
      <c r="AQ22" s="231">
        <f t="shared" ca="1" si="7"/>
        <v>0</v>
      </c>
      <c r="AR22" s="231">
        <f t="shared" ca="1" si="7"/>
        <v>0</v>
      </c>
      <c r="AS22" s="231">
        <f t="shared" ca="1" si="7"/>
        <v>0</v>
      </c>
      <c r="AT22" s="231">
        <f t="shared" ca="1" si="7"/>
        <v>0</v>
      </c>
      <c r="AU22" s="231">
        <f t="shared" ca="1" si="7"/>
        <v>0</v>
      </c>
      <c r="AV22" s="231">
        <f t="shared" ca="1" si="7"/>
        <v>0</v>
      </c>
      <c r="AW22" s="231">
        <f ca="1">SUM(AW23:AW27)</f>
        <v>0</v>
      </c>
      <c r="AX22" s="231">
        <f t="shared" ca="1" si="7"/>
        <v>0</v>
      </c>
      <c r="AY22" s="231">
        <f t="shared" ca="1" si="7"/>
        <v>0</v>
      </c>
      <c r="AZ22" s="231">
        <f t="shared" ca="1" si="7"/>
        <v>0</v>
      </c>
      <c r="BA22" s="231">
        <f t="shared" ca="1" si="7"/>
        <v>0</v>
      </c>
      <c r="BB22" s="231">
        <f t="shared" ca="1" si="7"/>
        <v>0</v>
      </c>
      <c r="BC22" s="231">
        <f t="shared" ca="1" si="7"/>
        <v>0</v>
      </c>
      <c r="BD22" s="231">
        <f t="shared" ca="1" si="7"/>
        <v>0</v>
      </c>
      <c r="BE22" s="231">
        <f t="shared" ca="1" si="7"/>
        <v>0</v>
      </c>
      <c r="BF22" s="231">
        <f t="shared" ca="1" si="7"/>
        <v>0</v>
      </c>
      <c r="BG22" s="231">
        <f t="shared" ca="1" si="7"/>
        <v>0</v>
      </c>
      <c r="BH22" s="231">
        <f t="shared" ca="1" si="7"/>
        <v>0</v>
      </c>
      <c r="BI22" s="231">
        <f t="shared" ca="1" si="7"/>
        <v>0</v>
      </c>
      <c r="BJ22" s="231">
        <f t="shared" ca="1" si="7"/>
        <v>0</v>
      </c>
      <c r="BK22" s="231">
        <f ca="1">SUM(BK23:BK27)</f>
        <v>0</v>
      </c>
      <c r="BL22" s="231">
        <f t="shared" ca="1" si="7"/>
        <v>0</v>
      </c>
      <c r="BM22" s="231">
        <f t="shared" ca="1" si="7"/>
        <v>0</v>
      </c>
      <c r="BN22" s="231">
        <f t="shared" ca="1" si="7"/>
        <v>0</v>
      </c>
      <c r="BO22" s="231">
        <f t="shared" ca="1" si="7"/>
        <v>0</v>
      </c>
      <c r="BP22" s="231">
        <f t="shared" ca="1" si="7"/>
        <v>0</v>
      </c>
      <c r="BQ22" s="231">
        <f t="shared" ref="BQ22:BR22" ca="1" si="8">SUM(BQ23:BQ27)</f>
        <v>0</v>
      </c>
      <c r="BR22" s="231">
        <f t="shared" ca="1" si="8"/>
        <v>0</v>
      </c>
    </row>
    <row r="23" spans="2:70" ht="25" customHeight="1" outlineLevel="1">
      <c r="B23" s="181" t="str">
        <f>B29</f>
        <v>FLTE 40GB</v>
      </c>
      <c r="C23" s="27">
        <f>('SUBSCRIBER BASE FLTE'!C18*'ACQUISITION ASSUMPTIONS FLTE'!$D26)*'ACQUISITION ASSUMPTIONS FLTE'!$G26</f>
        <v>0</v>
      </c>
      <c r="D23" s="27">
        <f>('SUBSCRIBER BASE FLTE'!D18*'ACQUISITION ASSUMPTIONS FLTE'!$D26)*'ACQUISITION ASSUMPTIONS FLTE'!$G26</f>
        <v>0</v>
      </c>
      <c r="E23" s="27">
        <f>('SUBSCRIBER BASE FLTE'!E18*'ACQUISITION ASSUMPTIONS FLTE'!$D26)*'ACQUISITION ASSUMPTIONS FLTE'!$G26</f>
        <v>0</v>
      </c>
      <c r="F23" s="27">
        <f>('SUBSCRIBER BASE FLTE'!F18*'ACQUISITION ASSUMPTIONS FLTE'!$D26)*'ACQUISITION ASSUMPTIONS FLTE'!$G26</f>
        <v>0</v>
      </c>
      <c r="G23" s="27">
        <f>('SUBSCRIBER BASE FLTE'!G18*'ACQUISITION ASSUMPTIONS FLTE'!$D26)*'ACQUISITION ASSUMPTIONS FLTE'!$G26</f>
        <v>0</v>
      </c>
      <c r="H23" s="27">
        <f>('SUBSCRIBER BASE FLTE'!H18*'ACQUISITION ASSUMPTIONS FLTE'!$D26)*'ACQUISITION ASSUMPTIONS FLTE'!$G26</f>
        <v>0</v>
      </c>
      <c r="I23" s="27">
        <f>('SUBSCRIBER BASE FLTE'!I18*'ACQUISITION ASSUMPTIONS FLTE'!$D26)*'ACQUISITION ASSUMPTIONS FLTE'!$G26</f>
        <v>0</v>
      </c>
      <c r="J23" s="27">
        <f>('SUBSCRIBER BASE FLTE'!J18*'ACQUISITION ASSUMPTIONS FLTE'!$D26)*'ACQUISITION ASSUMPTIONS FLTE'!$G26</f>
        <v>0</v>
      </c>
      <c r="K23" s="27">
        <f ca="1">('SUBSCRIBER BASE FLTE'!K18*'ACQUISITION ASSUMPTIONS FLTE'!$D26)*'ACQUISITION ASSUMPTIONS FLTE'!$G26</f>
        <v>0</v>
      </c>
      <c r="L23" s="27">
        <f ca="1">('SUBSCRIBER BASE FLTE'!L18*'ACQUISITION ASSUMPTIONS FLTE'!$D26)*'ACQUISITION ASSUMPTIONS FLTE'!$G26</f>
        <v>0</v>
      </c>
      <c r="M23" s="27">
        <f ca="1">('SUBSCRIBER BASE FLTE'!M18*'ACQUISITION ASSUMPTIONS FLTE'!$D26)*'ACQUISITION ASSUMPTIONS FLTE'!$G26</f>
        <v>0</v>
      </c>
      <c r="N23" s="27">
        <f ca="1">('SUBSCRIBER BASE FLTE'!N18*'ACQUISITION ASSUMPTIONS FLTE'!$D26)*'ACQUISITION ASSUMPTIONS FLTE'!$G26</f>
        <v>0</v>
      </c>
      <c r="O23" s="27">
        <f ca="1">('SUBSCRIBER BASE FLTE'!O18*'ACQUISITION ASSUMPTIONS FLTE'!$D26)*'ACQUISITION ASSUMPTIONS FLTE'!$G26</f>
        <v>0</v>
      </c>
      <c r="P23" s="27">
        <f ca="1">('SUBSCRIBER BASE FLTE'!P18*'ACQUISITION ASSUMPTIONS FLTE'!$D26)*'ACQUISITION ASSUMPTIONS FLTE'!$G26</f>
        <v>0</v>
      </c>
      <c r="Q23" s="27">
        <f ca="1">('SUBSCRIBER BASE FLTE'!Q18*'ACQUISITION ASSUMPTIONS FLTE'!$D26)*'ACQUISITION ASSUMPTIONS FLTE'!$G26</f>
        <v>0</v>
      </c>
      <c r="R23" s="27">
        <f ca="1">('SUBSCRIBER BASE FLTE'!R18*'ACQUISITION ASSUMPTIONS FLTE'!$D26)*'ACQUISITION ASSUMPTIONS FLTE'!$G26</f>
        <v>0</v>
      </c>
      <c r="S23" s="27">
        <f ca="1">('SUBSCRIBER BASE FLTE'!S18*'ACQUISITION ASSUMPTIONS FLTE'!$D26)*'ACQUISITION ASSUMPTIONS FLTE'!$G26</f>
        <v>0</v>
      </c>
      <c r="T23" s="27">
        <f ca="1">('SUBSCRIBER BASE FLTE'!T18*'ACQUISITION ASSUMPTIONS FLTE'!$D26)*'ACQUISITION ASSUMPTIONS FLTE'!$G26</f>
        <v>0</v>
      </c>
      <c r="U23" s="27">
        <f ca="1">('SUBSCRIBER BASE FLTE'!U18*'ACQUISITION ASSUMPTIONS FLTE'!$D26)*'ACQUISITION ASSUMPTIONS FLTE'!$G26</f>
        <v>0</v>
      </c>
      <c r="V23" s="27">
        <f ca="1">('SUBSCRIBER BASE FLTE'!V18*'ACQUISITION ASSUMPTIONS FLTE'!$D26)*'ACQUISITION ASSUMPTIONS FLTE'!$G26</f>
        <v>0</v>
      </c>
      <c r="W23" s="27">
        <f ca="1">('SUBSCRIBER BASE FLTE'!W18*'ACQUISITION ASSUMPTIONS FLTE'!$D26)*'ACQUISITION ASSUMPTIONS FLTE'!$G26</f>
        <v>0</v>
      </c>
      <c r="X23" s="27">
        <f ca="1">('SUBSCRIBER BASE FLTE'!X18*'ACQUISITION ASSUMPTIONS FLTE'!$D26)*'ACQUISITION ASSUMPTIONS FLTE'!$G26</f>
        <v>0</v>
      </c>
      <c r="Y23" s="27">
        <f ca="1">('SUBSCRIBER BASE FLTE'!Y18*'ACQUISITION ASSUMPTIONS FLTE'!$D26)*'ACQUISITION ASSUMPTIONS FLTE'!$G26</f>
        <v>0</v>
      </c>
      <c r="Z23" s="27">
        <f ca="1">('SUBSCRIBER BASE FLTE'!Z18*'ACQUISITION ASSUMPTIONS FLTE'!$D26)*'ACQUISITION ASSUMPTIONS FLTE'!$G26</f>
        <v>0</v>
      </c>
      <c r="AA23" s="27">
        <f ca="1">('SUBSCRIBER BASE FLTE'!AA18*'ACQUISITION ASSUMPTIONS FLTE'!$D26)*'ACQUISITION ASSUMPTIONS FLTE'!$G26</f>
        <v>0</v>
      </c>
      <c r="AB23" s="27">
        <f ca="1">('SUBSCRIBER BASE FLTE'!AB18*'ACQUISITION ASSUMPTIONS FLTE'!$D26)*'ACQUISITION ASSUMPTIONS FLTE'!$G26</f>
        <v>0</v>
      </c>
      <c r="AC23" s="27">
        <f ca="1">('SUBSCRIBER BASE FLTE'!AC18*'ACQUISITION ASSUMPTIONS FLTE'!$D26)*'ACQUISITION ASSUMPTIONS FLTE'!$G26</f>
        <v>0</v>
      </c>
      <c r="AD23" s="27">
        <f ca="1">('SUBSCRIBER BASE FLTE'!AD18*'ACQUISITION ASSUMPTIONS FLTE'!$D26)*'ACQUISITION ASSUMPTIONS FLTE'!$G26</f>
        <v>0</v>
      </c>
      <c r="AE23" s="27">
        <f ca="1">('SUBSCRIBER BASE FLTE'!AE18*'ACQUISITION ASSUMPTIONS FLTE'!$D26)*'ACQUISITION ASSUMPTIONS FLTE'!$G26</f>
        <v>0</v>
      </c>
      <c r="AF23" s="27">
        <f ca="1">('SUBSCRIBER BASE FLTE'!AF18*'ACQUISITION ASSUMPTIONS FLTE'!$D26)*'ACQUISITION ASSUMPTIONS FLTE'!$G26</f>
        <v>0</v>
      </c>
      <c r="AG23" s="27">
        <f ca="1">('SUBSCRIBER BASE FLTE'!AG18*'ACQUISITION ASSUMPTIONS FLTE'!$D26)*'ACQUISITION ASSUMPTIONS FLTE'!$G26</f>
        <v>0</v>
      </c>
      <c r="AH23" s="27">
        <f ca="1">('SUBSCRIBER BASE FLTE'!AH18*'ACQUISITION ASSUMPTIONS FLTE'!$D26)*'ACQUISITION ASSUMPTIONS FLTE'!$G26</f>
        <v>0</v>
      </c>
      <c r="AI23" s="27">
        <f ca="1">('SUBSCRIBER BASE FLTE'!AI18*'ACQUISITION ASSUMPTIONS FLTE'!$D26)*'ACQUISITION ASSUMPTIONS FLTE'!$G26</f>
        <v>0</v>
      </c>
      <c r="AJ23" s="27">
        <f ca="1">('SUBSCRIBER BASE FLTE'!AJ18*'ACQUISITION ASSUMPTIONS FLTE'!$D26)*'ACQUISITION ASSUMPTIONS FLTE'!$G26</f>
        <v>0</v>
      </c>
      <c r="AK23" s="27">
        <f ca="1">('SUBSCRIBER BASE FLTE'!AK18*'ACQUISITION ASSUMPTIONS FLTE'!$D26)*'ACQUISITION ASSUMPTIONS FLTE'!$G26</f>
        <v>0</v>
      </c>
      <c r="AL23" s="27">
        <f ca="1">('SUBSCRIBER BASE FLTE'!AL18*'ACQUISITION ASSUMPTIONS FLTE'!$D26)*'ACQUISITION ASSUMPTIONS FLTE'!$G26</f>
        <v>0</v>
      </c>
      <c r="AM23" s="27">
        <f ca="1">('SUBSCRIBER BASE FLTE'!AM18*'ACQUISITION ASSUMPTIONS FLTE'!$D26)*'ACQUISITION ASSUMPTIONS FLTE'!$G26</f>
        <v>0</v>
      </c>
      <c r="AN23" s="27">
        <f ca="1">('SUBSCRIBER BASE FLTE'!AN18*'ACQUISITION ASSUMPTIONS FLTE'!$D26)*'ACQUISITION ASSUMPTIONS FLTE'!$G26</f>
        <v>0</v>
      </c>
      <c r="AO23" s="27">
        <f ca="1">('SUBSCRIBER BASE FLTE'!AO18*'ACQUISITION ASSUMPTIONS FLTE'!$D26)*'ACQUISITION ASSUMPTIONS FLTE'!$G26</f>
        <v>0</v>
      </c>
      <c r="AP23" s="27">
        <f ca="1">('SUBSCRIBER BASE FLTE'!AP18*'ACQUISITION ASSUMPTIONS FLTE'!$D26)*'ACQUISITION ASSUMPTIONS FLTE'!$G26</f>
        <v>0</v>
      </c>
      <c r="AQ23" s="27">
        <f ca="1">('SUBSCRIBER BASE FLTE'!AQ18*'ACQUISITION ASSUMPTIONS FLTE'!$D26)*'ACQUISITION ASSUMPTIONS FLTE'!$G26</f>
        <v>0</v>
      </c>
      <c r="AR23" s="27">
        <f ca="1">('SUBSCRIBER BASE FLTE'!AR18*'ACQUISITION ASSUMPTIONS FLTE'!$D26)*'ACQUISITION ASSUMPTIONS FLTE'!$G26</f>
        <v>0</v>
      </c>
      <c r="AS23" s="27">
        <f ca="1">('SUBSCRIBER BASE FLTE'!AS18*'ACQUISITION ASSUMPTIONS FLTE'!$D26)*'ACQUISITION ASSUMPTIONS FLTE'!$G26</f>
        <v>0</v>
      </c>
      <c r="AT23" s="27">
        <f ca="1">('SUBSCRIBER BASE FLTE'!AT18*'ACQUISITION ASSUMPTIONS FLTE'!$D26)*'ACQUISITION ASSUMPTIONS FLTE'!$G26</f>
        <v>0</v>
      </c>
      <c r="AU23" s="27">
        <f ca="1">('SUBSCRIBER BASE FLTE'!AU18*'ACQUISITION ASSUMPTIONS FLTE'!$D26)*'ACQUISITION ASSUMPTIONS FLTE'!$G26</f>
        <v>0</v>
      </c>
      <c r="AV23" s="27">
        <f ca="1">('SUBSCRIBER BASE FLTE'!AV18*'ACQUISITION ASSUMPTIONS FLTE'!$D26)*'ACQUISITION ASSUMPTIONS FLTE'!$G26</f>
        <v>0</v>
      </c>
      <c r="AW23" s="27">
        <f ca="1">('SUBSCRIBER BASE FLTE'!AW18*'ACQUISITION ASSUMPTIONS FLTE'!$D26)*'ACQUISITION ASSUMPTIONS FLTE'!$G26</f>
        <v>0</v>
      </c>
      <c r="AX23" s="27">
        <f ca="1">('SUBSCRIBER BASE FLTE'!AX18*'ACQUISITION ASSUMPTIONS FLTE'!$D26)*'ACQUISITION ASSUMPTIONS FLTE'!$G26</f>
        <v>0</v>
      </c>
      <c r="AY23" s="27">
        <f ca="1">('SUBSCRIBER BASE FLTE'!AY18*'ACQUISITION ASSUMPTIONS FLTE'!$D26)*'ACQUISITION ASSUMPTIONS FLTE'!$G26</f>
        <v>0</v>
      </c>
      <c r="AZ23" s="27">
        <f ca="1">('SUBSCRIBER BASE FLTE'!AZ18*'ACQUISITION ASSUMPTIONS FLTE'!$D26)*'ACQUISITION ASSUMPTIONS FLTE'!$G26</f>
        <v>0</v>
      </c>
      <c r="BA23" s="27">
        <f ca="1">('SUBSCRIBER BASE FLTE'!BA18*'ACQUISITION ASSUMPTIONS FLTE'!$D26)*'ACQUISITION ASSUMPTIONS FLTE'!$G26</f>
        <v>0</v>
      </c>
      <c r="BB23" s="27">
        <f ca="1">('SUBSCRIBER BASE FLTE'!BB18*'ACQUISITION ASSUMPTIONS FLTE'!$D26)*'ACQUISITION ASSUMPTIONS FLTE'!$G26</f>
        <v>0</v>
      </c>
      <c r="BC23" s="27">
        <f ca="1">('SUBSCRIBER BASE FLTE'!BC18*'ACQUISITION ASSUMPTIONS FLTE'!$D26)*'ACQUISITION ASSUMPTIONS FLTE'!$G26</f>
        <v>0</v>
      </c>
      <c r="BD23" s="27">
        <f ca="1">('SUBSCRIBER BASE FLTE'!BD18*'ACQUISITION ASSUMPTIONS FLTE'!$D26)*'ACQUISITION ASSUMPTIONS FLTE'!$G26</f>
        <v>0</v>
      </c>
      <c r="BE23" s="27">
        <f ca="1">('SUBSCRIBER BASE FLTE'!BE18*'ACQUISITION ASSUMPTIONS FLTE'!$D26)*'ACQUISITION ASSUMPTIONS FLTE'!$G26</f>
        <v>0</v>
      </c>
      <c r="BF23" s="27">
        <f ca="1">('SUBSCRIBER BASE FLTE'!BF18*'ACQUISITION ASSUMPTIONS FLTE'!$D26)*'ACQUISITION ASSUMPTIONS FLTE'!$G26</f>
        <v>0</v>
      </c>
      <c r="BG23" s="27">
        <f ca="1">('SUBSCRIBER BASE FLTE'!BG18*'ACQUISITION ASSUMPTIONS FLTE'!$D26)*'ACQUISITION ASSUMPTIONS FLTE'!$G26</f>
        <v>0</v>
      </c>
      <c r="BH23" s="27">
        <f ca="1">('SUBSCRIBER BASE FLTE'!BH18*'ACQUISITION ASSUMPTIONS FLTE'!$D26)*'ACQUISITION ASSUMPTIONS FLTE'!$G26</f>
        <v>0</v>
      </c>
      <c r="BI23" s="27">
        <f ca="1">('SUBSCRIBER BASE FLTE'!BI18*'ACQUISITION ASSUMPTIONS FLTE'!$D26)*'ACQUISITION ASSUMPTIONS FLTE'!$G26</f>
        <v>0</v>
      </c>
      <c r="BJ23" s="27">
        <f ca="1">('SUBSCRIBER BASE FLTE'!BJ18*'ACQUISITION ASSUMPTIONS FLTE'!$D26)*'ACQUISITION ASSUMPTIONS FLTE'!$G26</f>
        <v>0</v>
      </c>
      <c r="BK23" s="27">
        <f ca="1">('SUBSCRIBER BASE FLTE'!BK18*'ACQUISITION ASSUMPTIONS FLTE'!$D26)*'ACQUISITION ASSUMPTIONS FLTE'!$G26</f>
        <v>0</v>
      </c>
      <c r="BL23" s="27">
        <f ca="1">('SUBSCRIBER BASE FLTE'!BL18*'ACQUISITION ASSUMPTIONS FLTE'!$D26)*'ACQUISITION ASSUMPTIONS FLTE'!$G26</f>
        <v>0</v>
      </c>
      <c r="BM23" s="27">
        <f ca="1">('SUBSCRIBER BASE FLTE'!BM18*'ACQUISITION ASSUMPTIONS FLTE'!$D26)*'ACQUISITION ASSUMPTIONS FLTE'!$G26</f>
        <v>0</v>
      </c>
      <c r="BN23" s="27">
        <f ca="1">('SUBSCRIBER BASE FLTE'!BN18*'ACQUISITION ASSUMPTIONS FLTE'!$D26)*'ACQUISITION ASSUMPTIONS FLTE'!$G26</f>
        <v>0</v>
      </c>
      <c r="BO23" s="27">
        <f ca="1">('SUBSCRIBER BASE FLTE'!BO18*'ACQUISITION ASSUMPTIONS FLTE'!$D26)*'ACQUISITION ASSUMPTIONS FLTE'!$G26</f>
        <v>0</v>
      </c>
      <c r="BP23" s="27">
        <f ca="1">('SUBSCRIBER BASE FLTE'!BP18*'ACQUISITION ASSUMPTIONS FLTE'!$D26)*'ACQUISITION ASSUMPTIONS FLTE'!$G26</f>
        <v>0</v>
      </c>
      <c r="BQ23" s="27">
        <f ca="1">('SUBSCRIBER BASE FLTE'!BQ18*'ACQUISITION ASSUMPTIONS FLTE'!$D26)*'ACQUISITION ASSUMPTIONS FLTE'!$G26</f>
        <v>0</v>
      </c>
      <c r="BR23" s="27">
        <f ca="1">('SUBSCRIBER BASE FLTE'!BR18*'ACQUISITION ASSUMPTIONS FLTE'!$D26)*'ACQUISITION ASSUMPTIONS FLTE'!$G26</f>
        <v>0</v>
      </c>
    </row>
    <row r="24" spans="2:70" ht="25" customHeight="1" outlineLevel="1">
      <c r="B24" s="181" t="str">
        <f>B30</f>
        <v>FLTE 100GB</v>
      </c>
      <c r="C24" s="27">
        <f>('SUBSCRIBER BASE FLTE'!C19*'ACQUISITION ASSUMPTIONS FLTE'!$D27)*'ACQUISITION ASSUMPTIONS FLTE'!$G27</f>
        <v>0</v>
      </c>
      <c r="D24" s="27">
        <f>('SUBSCRIBER BASE FLTE'!D19*'ACQUISITION ASSUMPTIONS FLTE'!$D27)*'ACQUISITION ASSUMPTIONS FLTE'!$G27</f>
        <v>0</v>
      </c>
      <c r="E24" s="27">
        <f>('SUBSCRIBER BASE FLTE'!E19*'ACQUISITION ASSUMPTIONS FLTE'!$D27)*'ACQUISITION ASSUMPTIONS FLTE'!$G27</f>
        <v>0</v>
      </c>
      <c r="F24" s="27">
        <f>('SUBSCRIBER BASE FLTE'!F19*'ACQUISITION ASSUMPTIONS FLTE'!$D27)*'ACQUISITION ASSUMPTIONS FLTE'!$G27</f>
        <v>0</v>
      </c>
      <c r="G24" s="27">
        <f>('SUBSCRIBER BASE FLTE'!G19*'ACQUISITION ASSUMPTIONS FLTE'!$D27)*'ACQUISITION ASSUMPTIONS FLTE'!$G27</f>
        <v>0</v>
      </c>
      <c r="H24" s="27">
        <f>('SUBSCRIBER BASE FLTE'!H19*'ACQUISITION ASSUMPTIONS FLTE'!$D27)*'ACQUISITION ASSUMPTIONS FLTE'!$G27</f>
        <v>0</v>
      </c>
      <c r="I24" s="27">
        <f>('SUBSCRIBER BASE FLTE'!I19*'ACQUISITION ASSUMPTIONS FLTE'!$D27)*'ACQUISITION ASSUMPTIONS FLTE'!$G27</f>
        <v>0</v>
      </c>
      <c r="J24" s="27">
        <f>('SUBSCRIBER BASE FLTE'!J19*'ACQUISITION ASSUMPTIONS FLTE'!$D27)*'ACQUISITION ASSUMPTIONS FLTE'!$G27</f>
        <v>0</v>
      </c>
      <c r="K24" s="27">
        <f ca="1">('SUBSCRIBER BASE FLTE'!K19*'ACQUISITION ASSUMPTIONS FLTE'!$D27)*'ACQUISITION ASSUMPTIONS FLTE'!$G27</f>
        <v>0</v>
      </c>
      <c r="L24" s="27">
        <f ca="1">('SUBSCRIBER BASE FLTE'!L19*'ACQUISITION ASSUMPTIONS FLTE'!$D27)*'ACQUISITION ASSUMPTIONS FLTE'!$G27</f>
        <v>0</v>
      </c>
      <c r="M24" s="27">
        <f ca="1">('SUBSCRIBER BASE FLTE'!M19*'ACQUISITION ASSUMPTIONS FLTE'!$D27)*'ACQUISITION ASSUMPTIONS FLTE'!$G27</f>
        <v>0</v>
      </c>
      <c r="N24" s="27">
        <f ca="1">('SUBSCRIBER BASE FLTE'!N19*'ACQUISITION ASSUMPTIONS FLTE'!$D27)*'ACQUISITION ASSUMPTIONS FLTE'!$G27</f>
        <v>0</v>
      </c>
      <c r="O24" s="27">
        <f ca="1">('SUBSCRIBER BASE FLTE'!O19*'ACQUISITION ASSUMPTIONS FLTE'!$D27)*'ACQUISITION ASSUMPTIONS FLTE'!$G27</f>
        <v>0</v>
      </c>
      <c r="P24" s="27">
        <f ca="1">('SUBSCRIBER BASE FLTE'!P19*'ACQUISITION ASSUMPTIONS FLTE'!$D27)*'ACQUISITION ASSUMPTIONS FLTE'!$G27</f>
        <v>0</v>
      </c>
      <c r="Q24" s="27">
        <f ca="1">('SUBSCRIBER BASE FLTE'!Q19*'ACQUISITION ASSUMPTIONS FLTE'!$D27)*'ACQUISITION ASSUMPTIONS FLTE'!$G27</f>
        <v>0</v>
      </c>
      <c r="R24" s="27">
        <f ca="1">('SUBSCRIBER BASE FLTE'!R19*'ACQUISITION ASSUMPTIONS FLTE'!$D27)*'ACQUISITION ASSUMPTIONS FLTE'!$G27</f>
        <v>0</v>
      </c>
      <c r="S24" s="27">
        <f ca="1">('SUBSCRIBER BASE FLTE'!S19*'ACQUISITION ASSUMPTIONS FLTE'!$D27)*'ACQUISITION ASSUMPTIONS FLTE'!$G27</f>
        <v>0</v>
      </c>
      <c r="T24" s="27">
        <f ca="1">('SUBSCRIBER BASE FLTE'!T19*'ACQUISITION ASSUMPTIONS FLTE'!$D27)*'ACQUISITION ASSUMPTIONS FLTE'!$G27</f>
        <v>0</v>
      </c>
      <c r="U24" s="27">
        <f ca="1">('SUBSCRIBER BASE FLTE'!U19*'ACQUISITION ASSUMPTIONS FLTE'!$D27)*'ACQUISITION ASSUMPTIONS FLTE'!$G27</f>
        <v>0</v>
      </c>
      <c r="V24" s="27">
        <f ca="1">('SUBSCRIBER BASE FLTE'!V19*'ACQUISITION ASSUMPTIONS FLTE'!$D27)*'ACQUISITION ASSUMPTIONS FLTE'!$G27</f>
        <v>0</v>
      </c>
      <c r="W24" s="27">
        <f ca="1">('SUBSCRIBER BASE FLTE'!W19*'ACQUISITION ASSUMPTIONS FLTE'!$D27)*'ACQUISITION ASSUMPTIONS FLTE'!$G27</f>
        <v>0</v>
      </c>
      <c r="X24" s="27">
        <f ca="1">('SUBSCRIBER BASE FLTE'!X19*'ACQUISITION ASSUMPTIONS FLTE'!$D27)*'ACQUISITION ASSUMPTIONS FLTE'!$G27</f>
        <v>0</v>
      </c>
      <c r="Y24" s="27">
        <f ca="1">('SUBSCRIBER BASE FLTE'!Y19*'ACQUISITION ASSUMPTIONS FLTE'!$D27)*'ACQUISITION ASSUMPTIONS FLTE'!$G27</f>
        <v>0</v>
      </c>
      <c r="Z24" s="27">
        <f ca="1">('SUBSCRIBER BASE FLTE'!Z19*'ACQUISITION ASSUMPTIONS FLTE'!$D27)*'ACQUISITION ASSUMPTIONS FLTE'!$G27</f>
        <v>0</v>
      </c>
      <c r="AA24" s="27">
        <f ca="1">('SUBSCRIBER BASE FLTE'!AA19*'ACQUISITION ASSUMPTIONS FLTE'!$D27)*'ACQUISITION ASSUMPTIONS FLTE'!$G27</f>
        <v>0</v>
      </c>
      <c r="AB24" s="27">
        <f ca="1">('SUBSCRIBER BASE FLTE'!AB19*'ACQUISITION ASSUMPTIONS FLTE'!$D27)*'ACQUISITION ASSUMPTIONS FLTE'!$G27</f>
        <v>0</v>
      </c>
      <c r="AC24" s="27">
        <f ca="1">('SUBSCRIBER BASE FLTE'!AC19*'ACQUISITION ASSUMPTIONS FLTE'!$D27)*'ACQUISITION ASSUMPTIONS FLTE'!$G27</f>
        <v>0</v>
      </c>
      <c r="AD24" s="27">
        <f ca="1">('SUBSCRIBER BASE FLTE'!AD19*'ACQUISITION ASSUMPTIONS FLTE'!$D27)*'ACQUISITION ASSUMPTIONS FLTE'!$G27</f>
        <v>0</v>
      </c>
      <c r="AE24" s="27">
        <f ca="1">('SUBSCRIBER BASE FLTE'!AE19*'ACQUISITION ASSUMPTIONS FLTE'!$D27)*'ACQUISITION ASSUMPTIONS FLTE'!$G27</f>
        <v>0</v>
      </c>
      <c r="AF24" s="27">
        <f ca="1">('SUBSCRIBER BASE FLTE'!AF19*'ACQUISITION ASSUMPTIONS FLTE'!$D27)*'ACQUISITION ASSUMPTIONS FLTE'!$G27</f>
        <v>0</v>
      </c>
      <c r="AG24" s="27">
        <f ca="1">('SUBSCRIBER BASE FLTE'!AG19*'ACQUISITION ASSUMPTIONS FLTE'!$D27)*'ACQUISITION ASSUMPTIONS FLTE'!$G27</f>
        <v>0</v>
      </c>
      <c r="AH24" s="27">
        <f ca="1">('SUBSCRIBER BASE FLTE'!AH19*'ACQUISITION ASSUMPTIONS FLTE'!$D27)*'ACQUISITION ASSUMPTIONS FLTE'!$G27</f>
        <v>0</v>
      </c>
      <c r="AI24" s="27">
        <f ca="1">('SUBSCRIBER BASE FLTE'!AI19*'ACQUISITION ASSUMPTIONS FLTE'!$D27)*'ACQUISITION ASSUMPTIONS FLTE'!$G27</f>
        <v>0</v>
      </c>
      <c r="AJ24" s="27">
        <f ca="1">('SUBSCRIBER BASE FLTE'!AJ19*'ACQUISITION ASSUMPTIONS FLTE'!$D27)*'ACQUISITION ASSUMPTIONS FLTE'!$G27</f>
        <v>0</v>
      </c>
      <c r="AK24" s="27">
        <f ca="1">('SUBSCRIBER BASE FLTE'!AK19*'ACQUISITION ASSUMPTIONS FLTE'!$D27)*'ACQUISITION ASSUMPTIONS FLTE'!$G27</f>
        <v>0</v>
      </c>
      <c r="AL24" s="27">
        <f ca="1">('SUBSCRIBER BASE FLTE'!AL19*'ACQUISITION ASSUMPTIONS FLTE'!$D27)*'ACQUISITION ASSUMPTIONS FLTE'!$G27</f>
        <v>0</v>
      </c>
      <c r="AM24" s="27">
        <f ca="1">('SUBSCRIBER BASE FLTE'!AM19*'ACQUISITION ASSUMPTIONS FLTE'!$D27)*'ACQUISITION ASSUMPTIONS FLTE'!$G27</f>
        <v>0</v>
      </c>
      <c r="AN24" s="27">
        <f ca="1">('SUBSCRIBER BASE FLTE'!AN19*'ACQUISITION ASSUMPTIONS FLTE'!$D27)*'ACQUISITION ASSUMPTIONS FLTE'!$G27</f>
        <v>0</v>
      </c>
      <c r="AO24" s="27">
        <f ca="1">('SUBSCRIBER BASE FLTE'!AO19*'ACQUISITION ASSUMPTIONS FLTE'!$D27)*'ACQUISITION ASSUMPTIONS FLTE'!$G27</f>
        <v>0</v>
      </c>
      <c r="AP24" s="27">
        <f ca="1">('SUBSCRIBER BASE FLTE'!AP19*'ACQUISITION ASSUMPTIONS FLTE'!$D27)*'ACQUISITION ASSUMPTIONS FLTE'!$G27</f>
        <v>0</v>
      </c>
      <c r="AQ24" s="27">
        <f ca="1">('SUBSCRIBER BASE FLTE'!AQ19*'ACQUISITION ASSUMPTIONS FLTE'!$D27)*'ACQUISITION ASSUMPTIONS FLTE'!$G27</f>
        <v>0</v>
      </c>
      <c r="AR24" s="27">
        <f ca="1">('SUBSCRIBER BASE FLTE'!AR19*'ACQUISITION ASSUMPTIONS FLTE'!$D27)*'ACQUISITION ASSUMPTIONS FLTE'!$G27</f>
        <v>0</v>
      </c>
      <c r="AS24" s="27">
        <f ca="1">('SUBSCRIBER BASE FLTE'!AS19*'ACQUISITION ASSUMPTIONS FLTE'!$D27)*'ACQUISITION ASSUMPTIONS FLTE'!$G27</f>
        <v>0</v>
      </c>
      <c r="AT24" s="27">
        <f ca="1">('SUBSCRIBER BASE FLTE'!AT19*'ACQUISITION ASSUMPTIONS FLTE'!$D27)*'ACQUISITION ASSUMPTIONS FLTE'!$G27</f>
        <v>0</v>
      </c>
      <c r="AU24" s="27">
        <f ca="1">('SUBSCRIBER BASE FLTE'!AU19*'ACQUISITION ASSUMPTIONS FLTE'!$D27)*'ACQUISITION ASSUMPTIONS FLTE'!$G27</f>
        <v>0</v>
      </c>
      <c r="AV24" s="27">
        <f ca="1">('SUBSCRIBER BASE FLTE'!AV19*'ACQUISITION ASSUMPTIONS FLTE'!$D27)*'ACQUISITION ASSUMPTIONS FLTE'!$G27</f>
        <v>0</v>
      </c>
      <c r="AW24" s="27">
        <f ca="1">('SUBSCRIBER BASE FLTE'!AW19*'ACQUISITION ASSUMPTIONS FLTE'!$D27)*'ACQUISITION ASSUMPTIONS FLTE'!$G27</f>
        <v>0</v>
      </c>
      <c r="AX24" s="27">
        <f ca="1">('SUBSCRIBER BASE FLTE'!AX19*'ACQUISITION ASSUMPTIONS FLTE'!$D27)*'ACQUISITION ASSUMPTIONS FLTE'!$G27</f>
        <v>0</v>
      </c>
      <c r="AY24" s="27">
        <f ca="1">('SUBSCRIBER BASE FLTE'!AY19*'ACQUISITION ASSUMPTIONS FLTE'!$D27)*'ACQUISITION ASSUMPTIONS FLTE'!$G27</f>
        <v>0</v>
      </c>
      <c r="AZ24" s="27">
        <f ca="1">('SUBSCRIBER BASE FLTE'!AZ19*'ACQUISITION ASSUMPTIONS FLTE'!$D27)*'ACQUISITION ASSUMPTIONS FLTE'!$G27</f>
        <v>0</v>
      </c>
      <c r="BA24" s="27">
        <f ca="1">('SUBSCRIBER BASE FLTE'!BA19*'ACQUISITION ASSUMPTIONS FLTE'!$D27)*'ACQUISITION ASSUMPTIONS FLTE'!$G27</f>
        <v>0</v>
      </c>
      <c r="BB24" s="27">
        <f ca="1">('SUBSCRIBER BASE FLTE'!BB19*'ACQUISITION ASSUMPTIONS FLTE'!$D27)*'ACQUISITION ASSUMPTIONS FLTE'!$G27</f>
        <v>0</v>
      </c>
      <c r="BC24" s="27">
        <f ca="1">('SUBSCRIBER BASE FLTE'!BC19*'ACQUISITION ASSUMPTIONS FLTE'!$D27)*'ACQUISITION ASSUMPTIONS FLTE'!$G27</f>
        <v>0</v>
      </c>
      <c r="BD24" s="27">
        <f ca="1">('SUBSCRIBER BASE FLTE'!BD19*'ACQUISITION ASSUMPTIONS FLTE'!$D27)*'ACQUISITION ASSUMPTIONS FLTE'!$G27</f>
        <v>0</v>
      </c>
      <c r="BE24" s="27">
        <f ca="1">('SUBSCRIBER BASE FLTE'!BE19*'ACQUISITION ASSUMPTIONS FLTE'!$D27)*'ACQUISITION ASSUMPTIONS FLTE'!$G27</f>
        <v>0</v>
      </c>
      <c r="BF24" s="27">
        <f ca="1">('SUBSCRIBER BASE FLTE'!BF19*'ACQUISITION ASSUMPTIONS FLTE'!$D27)*'ACQUISITION ASSUMPTIONS FLTE'!$G27</f>
        <v>0</v>
      </c>
      <c r="BG24" s="27">
        <f ca="1">('SUBSCRIBER BASE FLTE'!BG19*'ACQUISITION ASSUMPTIONS FLTE'!$D27)*'ACQUISITION ASSUMPTIONS FLTE'!$G27</f>
        <v>0</v>
      </c>
      <c r="BH24" s="27">
        <f ca="1">('SUBSCRIBER BASE FLTE'!BH19*'ACQUISITION ASSUMPTIONS FLTE'!$D27)*'ACQUISITION ASSUMPTIONS FLTE'!$G27</f>
        <v>0</v>
      </c>
      <c r="BI24" s="27">
        <f ca="1">('SUBSCRIBER BASE FLTE'!BI19*'ACQUISITION ASSUMPTIONS FLTE'!$D27)*'ACQUISITION ASSUMPTIONS FLTE'!$G27</f>
        <v>0</v>
      </c>
      <c r="BJ24" s="27">
        <f ca="1">('SUBSCRIBER BASE FLTE'!BJ19*'ACQUISITION ASSUMPTIONS FLTE'!$D27)*'ACQUISITION ASSUMPTIONS FLTE'!$G27</f>
        <v>0</v>
      </c>
      <c r="BK24" s="27">
        <f ca="1">('SUBSCRIBER BASE FLTE'!BK19*'ACQUISITION ASSUMPTIONS FLTE'!$D27)*'ACQUISITION ASSUMPTIONS FLTE'!$G27</f>
        <v>0</v>
      </c>
      <c r="BL24" s="27">
        <f ca="1">('SUBSCRIBER BASE FLTE'!BL19*'ACQUISITION ASSUMPTIONS FLTE'!$D27)*'ACQUISITION ASSUMPTIONS FLTE'!$G27</f>
        <v>0</v>
      </c>
      <c r="BM24" s="27">
        <f ca="1">('SUBSCRIBER BASE FLTE'!BM19*'ACQUISITION ASSUMPTIONS FLTE'!$D27)*'ACQUISITION ASSUMPTIONS FLTE'!$G27</f>
        <v>0</v>
      </c>
      <c r="BN24" s="27">
        <f ca="1">('SUBSCRIBER BASE FLTE'!BN19*'ACQUISITION ASSUMPTIONS FLTE'!$D27)*'ACQUISITION ASSUMPTIONS FLTE'!$G27</f>
        <v>0</v>
      </c>
      <c r="BO24" s="27">
        <f ca="1">('SUBSCRIBER BASE FLTE'!BO19*'ACQUISITION ASSUMPTIONS FLTE'!$D27)*'ACQUISITION ASSUMPTIONS FLTE'!$G27</f>
        <v>0</v>
      </c>
      <c r="BP24" s="27">
        <f ca="1">('SUBSCRIBER BASE FLTE'!BP19*'ACQUISITION ASSUMPTIONS FLTE'!$D27)*'ACQUISITION ASSUMPTIONS FLTE'!$G27</f>
        <v>0</v>
      </c>
      <c r="BQ24" s="27">
        <f ca="1">('SUBSCRIBER BASE FLTE'!BQ19*'ACQUISITION ASSUMPTIONS FLTE'!$D27)*'ACQUISITION ASSUMPTIONS FLTE'!$G27</f>
        <v>0</v>
      </c>
      <c r="BR24" s="27">
        <f ca="1">('SUBSCRIBER BASE FLTE'!BR19*'ACQUISITION ASSUMPTIONS FLTE'!$D27)*'ACQUISITION ASSUMPTIONS FLTE'!$G27</f>
        <v>0</v>
      </c>
    </row>
    <row r="25" spans="2:70" ht="25" customHeight="1" outlineLevel="1">
      <c r="B25" s="181" t="str">
        <f>B31</f>
        <v>FLTE 200GB</v>
      </c>
      <c r="C25" s="27">
        <f>('SUBSCRIBER BASE FLTE'!C20*'ACQUISITION ASSUMPTIONS FLTE'!$D28)*'ACQUISITION ASSUMPTIONS FLTE'!$G28</f>
        <v>0</v>
      </c>
      <c r="D25" s="27">
        <f>('SUBSCRIBER BASE FLTE'!D20*'ACQUISITION ASSUMPTIONS FLTE'!$D28)*'ACQUISITION ASSUMPTIONS FLTE'!$G28</f>
        <v>0</v>
      </c>
      <c r="E25" s="27">
        <f>('SUBSCRIBER BASE FLTE'!E20*'ACQUISITION ASSUMPTIONS FLTE'!$D28)*'ACQUISITION ASSUMPTIONS FLTE'!$G28</f>
        <v>0</v>
      </c>
      <c r="F25" s="27">
        <f>('SUBSCRIBER BASE FLTE'!F20*'ACQUISITION ASSUMPTIONS FLTE'!$D28)*'ACQUISITION ASSUMPTIONS FLTE'!$G28</f>
        <v>0</v>
      </c>
      <c r="G25" s="27">
        <f>('SUBSCRIBER BASE FLTE'!G20*'ACQUISITION ASSUMPTIONS FLTE'!$D28)*'ACQUISITION ASSUMPTIONS FLTE'!$G28</f>
        <v>0</v>
      </c>
      <c r="H25" s="27">
        <f>('SUBSCRIBER BASE FLTE'!H20*'ACQUISITION ASSUMPTIONS FLTE'!$D28)*'ACQUISITION ASSUMPTIONS FLTE'!$G28</f>
        <v>0</v>
      </c>
      <c r="I25" s="27">
        <f>('SUBSCRIBER BASE FLTE'!I20*'ACQUISITION ASSUMPTIONS FLTE'!$D28)*'ACQUISITION ASSUMPTIONS FLTE'!$G28</f>
        <v>0</v>
      </c>
      <c r="J25" s="27">
        <f>('SUBSCRIBER BASE FLTE'!J20*'ACQUISITION ASSUMPTIONS FLTE'!$D28)*'ACQUISITION ASSUMPTIONS FLTE'!$G28</f>
        <v>0</v>
      </c>
      <c r="K25" s="27">
        <f ca="1">('SUBSCRIBER BASE FLTE'!K20*'ACQUISITION ASSUMPTIONS FLTE'!$D28)*'ACQUISITION ASSUMPTIONS FLTE'!$G28</f>
        <v>0</v>
      </c>
      <c r="L25" s="27">
        <f ca="1">('SUBSCRIBER BASE FLTE'!L20*'ACQUISITION ASSUMPTIONS FLTE'!$D28)*'ACQUISITION ASSUMPTIONS FLTE'!$G28</f>
        <v>0</v>
      </c>
      <c r="M25" s="27">
        <f ca="1">('SUBSCRIBER BASE FLTE'!M20*'ACQUISITION ASSUMPTIONS FLTE'!$D28)*'ACQUISITION ASSUMPTIONS FLTE'!$G28</f>
        <v>0</v>
      </c>
      <c r="N25" s="27">
        <f ca="1">('SUBSCRIBER BASE FLTE'!N20*'ACQUISITION ASSUMPTIONS FLTE'!$D28)*'ACQUISITION ASSUMPTIONS FLTE'!$G28</f>
        <v>0</v>
      </c>
      <c r="O25" s="27">
        <f ca="1">('SUBSCRIBER BASE FLTE'!O20*'ACQUISITION ASSUMPTIONS FLTE'!$D28)*'ACQUISITION ASSUMPTIONS FLTE'!$G28</f>
        <v>0</v>
      </c>
      <c r="P25" s="27">
        <f ca="1">('SUBSCRIBER BASE FLTE'!P20*'ACQUISITION ASSUMPTIONS FLTE'!$D28)*'ACQUISITION ASSUMPTIONS FLTE'!$G28</f>
        <v>0</v>
      </c>
      <c r="Q25" s="27">
        <f ca="1">('SUBSCRIBER BASE FLTE'!Q20*'ACQUISITION ASSUMPTIONS FLTE'!$D28)*'ACQUISITION ASSUMPTIONS FLTE'!$G28</f>
        <v>0</v>
      </c>
      <c r="R25" s="27">
        <f ca="1">('SUBSCRIBER BASE FLTE'!R20*'ACQUISITION ASSUMPTIONS FLTE'!$D28)*'ACQUISITION ASSUMPTIONS FLTE'!$G28</f>
        <v>0</v>
      </c>
      <c r="S25" s="27">
        <f ca="1">('SUBSCRIBER BASE FLTE'!S20*'ACQUISITION ASSUMPTIONS FLTE'!$D28)*'ACQUISITION ASSUMPTIONS FLTE'!$G28</f>
        <v>0</v>
      </c>
      <c r="T25" s="27">
        <f ca="1">('SUBSCRIBER BASE FLTE'!T20*'ACQUISITION ASSUMPTIONS FLTE'!$D28)*'ACQUISITION ASSUMPTIONS FLTE'!$G28</f>
        <v>0</v>
      </c>
      <c r="U25" s="27">
        <f ca="1">('SUBSCRIBER BASE FLTE'!U20*'ACQUISITION ASSUMPTIONS FLTE'!$D28)*'ACQUISITION ASSUMPTIONS FLTE'!$G28</f>
        <v>0</v>
      </c>
      <c r="V25" s="27">
        <f ca="1">('SUBSCRIBER BASE FLTE'!V20*'ACQUISITION ASSUMPTIONS FLTE'!$D28)*'ACQUISITION ASSUMPTIONS FLTE'!$G28</f>
        <v>0</v>
      </c>
      <c r="W25" s="27">
        <f ca="1">('SUBSCRIBER BASE FLTE'!W20*'ACQUISITION ASSUMPTIONS FLTE'!$D28)*'ACQUISITION ASSUMPTIONS FLTE'!$G28</f>
        <v>0</v>
      </c>
      <c r="X25" s="27">
        <f ca="1">('SUBSCRIBER BASE FLTE'!X20*'ACQUISITION ASSUMPTIONS FLTE'!$D28)*'ACQUISITION ASSUMPTIONS FLTE'!$G28</f>
        <v>0</v>
      </c>
      <c r="Y25" s="27">
        <f ca="1">('SUBSCRIBER BASE FLTE'!Y20*'ACQUISITION ASSUMPTIONS FLTE'!$D28)*'ACQUISITION ASSUMPTIONS FLTE'!$G28</f>
        <v>0</v>
      </c>
      <c r="Z25" s="27">
        <f ca="1">('SUBSCRIBER BASE FLTE'!Z20*'ACQUISITION ASSUMPTIONS FLTE'!$D28)*'ACQUISITION ASSUMPTIONS FLTE'!$G28</f>
        <v>0</v>
      </c>
      <c r="AA25" s="27">
        <f ca="1">('SUBSCRIBER BASE FLTE'!AA20*'ACQUISITION ASSUMPTIONS FLTE'!$D28)*'ACQUISITION ASSUMPTIONS FLTE'!$G28</f>
        <v>0</v>
      </c>
      <c r="AB25" s="27">
        <f ca="1">('SUBSCRIBER BASE FLTE'!AB20*'ACQUISITION ASSUMPTIONS FLTE'!$D28)*'ACQUISITION ASSUMPTIONS FLTE'!$G28</f>
        <v>0</v>
      </c>
      <c r="AC25" s="27">
        <f ca="1">('SUBSCRIBER BASE FLTE'!AC20*'ACQUISITION ASSUMPTIONS FLTE'!$D28)*'ACQUISITION ASSUMPTIONS FLTE'!$G28</f>
        <v>0</v>
      </c>
      <c r="AD25" s="27">
        <f ca="1">('SUBSCRIBER BASE FLTE'!AD20*'ACQUISITION ASSUMPTIONS FLTE'!$D28)*'ACQUISITION ASSUMPTIONS FLTE'!$G28</f>
        <v>0</v>
      </c>
      <c r="AE25" s="27">
        <f ca="1">('SUBSCRIBER BASE FLTE'!AE20*'ACQUISITION ASSUMPTIONS FLTE'!$D28)*'ACQUISITION ASSUMPTIONS FLTE'!$G28</f>
        <v>0</v>
      </c>
      <c r="AF25" s="27">
        <f ca="1">('SUBSCRIBER BASE FLTE'!AF20*'ACQUISITION ASSUMPTIONS FLTE'!$D28)*'ACQUISITION ASSUMPTIONS FLTE'!$G28</f>
        <v>0</v>
      </c>
      <c r="AG25" s="27">
        <f ca="1">('SUBSCRIBER BASE FLTE'!AG20*'ACQUISITION ASSUMPTIONS FLTE'!$D28)*'ACQUISITION ASSUMPTIONS FLTE'!$G28</f>
        <v>0</v>
      </c>
      <c r="AH25" s="27">
        <f ca="1">('SUBSCRIBER BASE FLTE'!AH20*'ACQUISITION ASSUMPTIONS FLTE'!$D28)*'ACQUISITION ASSUMPTIONS FLTE'!$G28</f>
        <v>0</v>
      </c>
      <c r="AI25" s="27">
        <f ca="1">('SUBSCRIBER BASE FLTE'!AI20*'ACQUISITION ASSUMPTIONS FLTE'!$D28)*'ACQUISITION ASSUMPTIONS FLTE'!$G28</f>
        <v>0</v>
      </c>
      <c r="AJ25" s="27">
        <f ca="1">('SUBSCRIBER BASE FLTE'!AJ20*'ACQUISITION ASSUMPTIONS FLTE'!$D28)*'ACQUISITION ASSUMPTIONS FLTE'!$G28</f>
        <v>0</v>
      </c>
      <c r="AK25" s="27">
        <f ca="1">('SUBSCRIBER BASE FLTE'!AK20*'ACQUISITION ASSUMPTIONS FLTE'!$D28)*'ACQUISITION ASSUMPTIONS FLTE'!$G28</f>
        <v>0</v>
      </c>
      <c r="AL25" s="27">
        <f ca="1">('SUBSCRIBER BASE FLTE'!AL20*'ACQUISITION ASSUMPTIONS FLTE'!$D28)*'ACQUISITION ASSUMPTIONS FLTE'!$G28</f>
        <v>0</v>
      </c>
      <c r="AM25" s="27">
        <f ca="1">('SUBSCRIBER BASE FLTE'!AM20*'ACQUISITION ASSUMPTIONS FLTE'!$D28)*'ACQUISITION ASSUMPTIONS FLTE'!$G28</f>
        <v>0</v>
      </c>
      <c r="AN25" s="27">
        <f ca="1">('SUBSCRIBER BASE FLTE'!AN20*'ACQUISITION ASSUMPTIONS FLTE'!$D28)*'ACQUISITION ASSUMPTIONS FLTE'!$G28</f>
        <v>0</v>
      </c>
      <c r="AO25" s="27">
        <f ca="1">('SUBSCRIBER BASE FLTE'!AO20*'ACQUISITION ASSUMPTIONS FLTE'!$D28)*'ACQUISITION ASSUMPTIONS FLTE'!$G28</f>
        <v>0</v>
      </c>
      <c r="AP25" s="27">
        <f ca="1">('SUBSCRIBER BASE FLTE'!AP20*'ACQUISITION ASSUMPTIONS FLTE'!$D28)*'ACQUISITION ASSUMPTIONS FLTE'!$G28</f>
        <v>0</v>
      </c>
      <c r="AQ25" s="27">
        <f ca="1">('SUBSCRIBER BASE FLTE'!AQ20*'ACQUISITION ASSUMPTIONS FLTE'!$D28)*'ACQUISITION ASSUMPTIONS FLTE'!$G28</f>
        <v>0</v>
      </c>
      <c r="AR25" s="27">
        <f ca="1">('SUBSCRIBER BASE FLTE'!AR20*'ACQUISITION ASSUMPTIONS FLTE'!$D28)*'ACQUISITION ASSUMPTIONS FLTE'!$G28</f>
        <v>0</v>
      </c>
      <c r="AS25" s="27">
        <f ca="1">('SUBSCRIBER BASE FLTE'!AS20*'ACQUISITION ASSUMPTIONS FLTE'!$D28)*'ACQUISITION ASSUMPTIONS FLTE'!$G28</f>
        <v>0</v>
      </c>
      <c r="AT25" s="27">
        <f ca="1">('SUBSCRIBER BASE FLTE'!AT20*'ACQUISITION ASSUMPTIONS FLTE'!$D28)*'ACQUISITION ASSUMPTIONS FLTE'!$G28</f>
        <v>0</v>
      </c>
      <c r="AU25" s="27">
        <f ca="1">('SUBSCRIBER BASE FLTE'!AU20*'ACQUISITION ASSUMPTIONS FLTE'!$D28)*'ACQUISITION ASSUMPTIONS FLTE'!$G28</f>
        <v>0</v>
      </c>
      <c r="AV25" s="27">
        <f ca="1">('SUBSCRIBER BASE FLTE'!AV20*'ACQUISITION ASSUMPTIONS FLTE'!$D28)*'ACQUISITION ASSUMPTIONS FLTE'!$G28</f>
        <v>0</v>
      </c>
      <c r="AW25" s="27">
        <f ca="1">('SUBSCRIBER BASE FLTE'!AW20*'ACQUISITION ASSUMPTIONS FLTE'!$D28)*'ACQUISITION ASSUMPTIONS FLTE'!$G28</f>
        <v>0</v>
      </c>
      <c r="AX25" s="27">
        <f ca="1">('SUBSCRIBER BASE FLTE'!AX20*'ACQUISITION ASSUMPTIONS FLTE'!$D28)*'ACQUISITION ASSUMPTIONS FLTE'!$G28</f>
        <v>0</v>
      </c>
      <c r="AY25" s="27">
        <f ca="1">('SUBSCRIBER BASE FLTE'!AY20*'ACQUISITION ASSUMPTIONS FLTE'!$D28)*'ACQUISITION ASSUMPTIONS FLTE'!$G28</f>
        <v>0</v>
      </c>
      <c r="AZ25" s="27">
        <f ca="1">('SUBSCRIBER BASE FLTE'!AZ20*'ACQUISITION ASSUMPTIONS FLTE'!$D28)*'ACQUISITION ASSUMPTIONS FLTE'!$G28</f>
        <v>0</v>
      </c>
      <c r="BA25" s="27">
        <f ca="1">('SUBSCRIBER BASE FLTE'!BA20*'ACQUISITION ASSUMPTIONS FLTE'!$D28)*'ACQUISITION ASSUMPTIONS FLTE'!$G28</f>
        <v>0</v>
      </c>
      <c r="BB25" s="27">
        <f ca="1">('SUBSCRIBER BASE FLTE'!BB20*'ACQUISITION ASSUMPTIONS FLTE'!$D28)*'ACQUISITION ASSUMPTIONS FLTE'!$G28</f>
        <v>0</v>
      </c>
      <c r="BC25" s="27">
        <f ca="1">('SUBSCRIBER BASE FLTE'!BC20*'ACQUISITION ASSUMPTIONS FLTE'!$D28)*'ACQUISITION ASSUMPTIONS FLTE'!$G28</f>
        <v>0</v>
      </c>
      <c r="BD25" s="27">
        <f ca="1">('SUBSCRIBER BASE FLTE'!BD20*'ACQUISITION ASSUMPTIONS FLTE'!$D28)*'ACQUISITION ASSUMPTIONS FLTE'!$G28</f>
        <v>0</v>
      </c>
      <c r="BE25" s="27">
        <f ca="1">('SUBSCRIBER BASE FLTE'!BE20*'ACQUISITION ASSUMPTIONS FLTE'!$D28)*'ACQUISITION ASSUMPTIONS FLTE'!$G28</f>
        <v>0</v>
      </c>
      <c r="BF25" s="27">
        <f ca="1">('SUBSCRIBER BASE FLTE'!BF20*'ACQUISITION ASSUMPTIONS FLTE'!$D28)*'ACQUISITION ASSUMPTIONS FLTE'!$G28</f>
        <v>0</v>
      </c>
      <c r="BG25" s="27">
        <f ca="1">('SUBSCRIBER BASE FLTE'!BG20*'ACQUISITION ASSUMPTIONS FLTE'!$D28)*'ACQUISITION ASSUMPTIONS FLTE'!$G28</f>
        <v>0</v>
      </c>
      <c r="BH25" s="27">
        <f ca="1">('SUBSCRIBER BASE FLTE'!BH20*'ACQUISITION ASSUMPTIONS FLTE'!$D28)*'ACQUISITION ASSUMPTIONS FLTE'!$G28</f>
        <v>0</v>
      </c>
      <c r="BI25" s="27">
        <f ca="1">('SUBSCRIBER BASE FLTE'!BI20*'ACQUISITION ASSUMPTIONS FLTE'!$D28)*'ACQUISITION ASSUMPTIONS FLTE'!$G28</f>
        <v>0</v>
      </c>
      <c r="BJ25" s="27">
        <f ca="1">('SUBSCRIBER BASE FLTE'!BJ20*'ACQUISITION ASSUMPTIONS FLTE'!$D28)*'ACQUISITION ASSUMPTIONS FLTE'!$G28</f>
        <v>0</v>
      </c>
      <c r="BK25" s="27">
        <f ca="1">('SUBSCRIBER BASE FLTE'!BK20*'ACQUISITION ASSUMPTIONS FLTE'!$D28)*'ACQUISITION ASSUMPTIONS FLTE'!$G28</f>
        <v>0</v>
      </c>
      <c r="BL25" s="27">
        <f ca="1">('SUBSCRIBER BASE FLTE'!BL20*'ACQUISITION ASSUMPTIONS FLTE'!$D28)*'ACQUISITION ASSUMPTIONS FLTE'!$G28</f>
        <v>0</v>
      </c>
      <c r="BM25" s="27">
        <f ca="1">('SUBSCRIBER BASE FLTE'!BM20*'ACQUISITION ASSUMPTIONS FLTE'!$D28)*'ACQUISITION ASSUMPTIONS FLTE'!$G28</f>
        <v>0</v>
      </c>
      <c r="BN25" s="27">
        <f ca="1">('SUBSCRIBER BASE FLTE'!BN20*'ACQUISITION ASSUMPTIONS FLTE'!$D28)*'ACQUISITION ASSUMPTIONS FLTE'!$G28</f>
        <v>0</v>
      </c>
      <c r="BO25" s="27">
        <f ca="1">('SUBSCRIBER BASE FLTE'!BO20*'ACQUISITION ASSUMPTIONS FLTE'!$D28)*'ACQUISITION ASSUMPTIONS FLTE'!$G28</f>
        <v>0</v>
      </c>
      <c r="BP25" s="27">
        <f ca="1">('SUBSCRIBER BASE FLTE'!BP20*'ACQUISITION ASSUMPTIONS FLTE'!$D28)*'ACQUISITION ASSUMPTIONS FLTE'!$G28</f>
        <v>0</v>
      </c>
      <c r="BQ25" s="27">
        <f ca="1">('SUBSCRIBER BASE FLTE'!BQ20*'ACQUISITION ASSUMPTIONS FLTE'!$D28)*'ACQUISITION ASSUMPTIONS FLTE'!$G28</f>
        <v>0</v>
      </c>
      <c r="BR25" s="27">
        <f ca="1">('SUBSCRIBER BASE FLTE'!BR20*'ACQUISITION ASSUMPTIONS FLTE'!$D28)*'ACQUISITION ASSUMPTIONS FLTE'!$G28</f>
        <v>0</v>
      </c>
    </row>
    <row r="26" spans="2:70" ht="25" customHeight="1" outlineLevel="1">
      <c r="B26" s="181" t="str">
        <f>B32</f>
        <v>FLTE 400GB</v>
      </c>
      <c r="C26" s="27">
        <f>('SUBSCRIBER BASE FLTE'!C21*'ACQUISITION ASSUMPTIONS FLTE'!$D29)*'ACQUISITION ASSUMPTIONS FLTE'!$G29</f>
        <v>0</v>
      </c>
      <c r="D26" s="27">
        <f>('SUBSCRIBER BASE FLTE'!D21*'ACQUISITION ASSUMPTIONS FLTE'!$D29)*'ACQUISITION ASSUMPTIONS FLTE'!$G29</f>
        <v>0</v>
      </c>
      <c r="E26" s="27">
        <f>('SUBSCRIBER BASE FLTE'!E21*'ACQUISITION ASSUMPTIONS FLTE'!$D29)*'ACQUISITION ASSUMPTIONS FLTE'!$G29</f>
        <v>0</v>
      </c>
      <c r="F26" s="27">
        <f>('SUBSCRIBER BASE FLTE'!F21*'ACQUISITION ASSUMPTIONS FLTE'!$D29)*'ACQUISITION ASSUMPTIONS FLTE'!$G29</f>
        <v>0</v>
      </c>
      <c r="G26" s="27">
        <f>('SUBSCRIBER BASE FLTE'!G21*'ACQUISITION ASSUMPTIONS FLTE'!$D29)*'ACQUISITION ASSUMPTIONS FLTE'!$G29</f>
        <v>0</v>
      </c>
      <c r="H26" s="27">
        <f>('SUBSCRIBER BASE FLTE'!H21*'ACQUISITION ASSUMPTIONS FLTE'!$D29)*'ACQUISITION ASSUMPTIONS FLTE'!$G29</f>
        <v>0</v>
      </c>
      <c r="I26" s="27">
        <f>('SUBSCRIBER BASE FLTE'!I21*'ACQUISITION ASSUMPTIONS FLTE'!$D29)*'ACQUISITION ASSUMPTIONS FLTE'!$G29</f>
        <v>0</v>
      </c>
      <c r="J26" s="27">
        <f>('SUBSCRIBER BASE FLTE'!J21*'ACQUISITION ASSUMPTIONS FLTE'!$D29)*'ACQUISITION ASSUMPTIONS FLTE'!$G29</f>
        <v>0</v>
      </c>
      <c r="K26" s="27">
        <f ca="1">('SUBSCRIBER BASE FLTE'!K21*'ACQUISITION ASSUMPTIONS FLTE'!$D29)*'ACQUISITION ASSUMPTIONS FLTE'!$G29</f>
        <v>0</v>
      </c>
      <c r="L26" s="27">
        <f ca="1">('SUBSCRIBER BASE FLTE'!L21*'ACQUISITION ASSUMPTIONS FLTE'!$D29)*'ACQUISITION ASSUMPTIONS FLTE'!$G29</f>
        <v>0</v>
      </c>
      <c r="M26" s="27">
        <f ca="1">('SUBSCRIBER BASE FLTE'!M21*'ACQUISITION ASSUMPTIONS FLTE'!$D29)*'ACQUISITION ASSUMPTIONS FLTE'!$G29</f>
        <v>0</v>
      </c>
      <c r="N26" s="27">
        <f ca="1">('SUBSCRIBER BASE FLTE'!N21*'ACQUISITION ASSUMPTIONS FLTE'!$D29)*'ACQUISITION ASSUMPTIONS FLTE'!$G29</f>
        <v>0</v>
      </c>
      <c r="O26" s="27">
        <f ca="1">('SUBSCRIBER BASE FLTE'!O21*'ACQUISITION ASSUMPTIONS FLTE'!$D29)*'ACQUISITION ASSUMPTIONS FLTE'!$G29</f>
        <v>0</v>
      </c>
      <c r="P26" s="27">
        <f ca="1">('SUBSCRIBER BASE FLTE'!P21*'ACQUISITION ASSUMPTIONS FLTE'!$D29)*'ACQUISITION ASSUMPTIONS FLTE'!$G29</f>
        <v>0</v>
      </c>
      <c r="Q26" s="27">
        <f ca="1">('SUBSCRIBER BASE FLTE'!Q21*'ACQUISITION ASSUMPTIONS FLTE'!$D29)*'ACQUISITION ASSUMPTIONS FLTE'!$G29</f>
        <v>0</v>
      </c>
      <c r="R26" s="27">
        <f ca="1">('SUBSCRIBER BASE FLTE'!R21*'ACQUISITION ASSUMPTIONS FLTE'!$D29)*'ACQUISITION ASSUMPTIONS FLTE'!$G29</f>
        <v>0</v>
      </c>
      <c r="S26" s="27">
        <f ca="1">('SUBSCRIBER BASE FLTE'!S21*'ACQUISITION ASSUMPTIONS FLTE'!$D29)*'ACQUISITION ASSUMPTIONS FLTE'!$G29</f>
        <v>0</v>
      </c>
      <c r="T26" s="27">
        <f ca="1">('SUBSCRIBER BASE FLTE'!T21*'ACQUISITION ASSUMPTIONS FLTE'!$D29)*'ACQUISITION ASSUMPTIONS FLTE'!$G29</f>
        <v>0</v>
      </c>
      <c r="U26" s="27">
        <f ca="1">('SUBSCRIBER BASE FLTE'!U21*'ACQUISITION ASSUMPTIONS FLTE'!$D29)*'ACQUISITION ASSUMPTIONS FLTE'!$G29</f>
        <v>0</v>
      </c>
      <c r="V26" s="27">
        <f ca="1">('SUBSCRIBER BASE FLTE'!V21*'ACQUISITION ASSUMPTIONS FLTE'!$D29)*'ACQUISITION ASSUMPTIONS FLTE'!$G29</f>
        <v>0</v>
      </c>
      <c r="W26" s="27">
        <f ca="1">('SUBSCRIBER BASE FLTE'!W21*'ACQUISITION ASSUMPTIONS FLTE'!$D29)*'ACQUISITION ASSUMPTIONS FLTE'!$G29</f>
        <v>0</v>
      </c>
      <c r="X26" s="27">
        <f ca="1">('SUBSCRIBER BASE FLTE'!X21*'ACQUISITION ASSUMPTIONS FLTE'!$D29)*'ACQUISITION ASSUMPTIONS FLTE'!$G29</f>
        <v>0</v>
      </c>
      <c r="Y26" s="27">
        <f ca="1">('SUBSCRIBER BASE FLTE'!Y21*'ACQUISITION ASSUMPTIONS FLTE'!$D29)*'ACQUISITION ASSUMPTIONS FLTE'!$G29</f>
        <v>0</v>
      </c>
      <c r="Z26" s="27">
        <f ca="1">('SUBSCRIBER BASE FLTE'!Z21*'ACQUISITION ASSUMPTIONS FLTE'!$D29)*'ACQUISITION ASSUMPTIONS FLTE'!$G29</f>
        <v>0</v>
      </c>
      <c r="AA26" s="27">
        <f ca="1">('SUBSCRIBER BASE FLTE'!AA21*'ACQUISITION ASSUMPTIONS FLTE'!$D29)*'ACQUISITION ASSUMPTIONS FLTE'!$G29</f>
        <v>0</v>
      </c>
      <c r="AB26" s="27">
        <f ca="1">('SUBSCRIBER BASE FLTE'!AB21*'ACQUISITION ASSUMPTIONS FLTE'!$D29)*'ACQUISITION ASSUMPTIONS FLTE'!$G29</f>
        <v>0</v>
      </c>
      <c r="AC26" s="27">
        <f ca="1">('SUBSCRIBER BASE FLTE'!AC21*'ACQUISITION ASSUMPTIONS FLTE'!$D29)*'ACQUISITION ASSUMPTIONS FLTE'!$G29</f>
        <v>0</v>
      </c>
      <c r="AD26" s="27">
        <f ca="1">('SUBSCRIBER BASE FLTE'!AD21*'ACQUISITION ASSUMPTIONS FLTE'!$D29)*'ACQUISITION ASSUMPTIONS FLTE'!$G29</f>
        <v>0</v>
      </c>
      <c r="AE26" s="27">
        <f ca="1">('SUBSCRIBER BASE FLTE'!AE21*'ACQUISITION ASSUMPTIONS FLTE'!$D29)*'ACQUISITION ASSUMPTIONS FLTE'!$G29</f>
        <v>0</v>
      </c>
      <c r="AF26" s="27">
        <f ca="1">('SUBSCRIBER BASE FLTE'!AF21*'ACQUISITION ASSUMPTIONS FLTE'!$D29)*'ACQUISITION ASSUMPTIONS FLTE'!$G29</f>
        <v>0</v>
      </c>
      <c r="AG26" s="27">
        <f ca="1">('SUBSCRIBER BASE FLTE'!AG21*'ACQUISITION ASSUMPTIONS FLTE'!$D29)*'ACQUISITION ASSUMPTIONS FLTE'!$G29</f>
        <v>0</v>
      </c>
      <c r="AH26" s="27">
        <f ca="1">('SUBSCRIBER BASE FLTE'!AH21*'ACQUISITION ASSUMPTIONS FLTE'!$D29)*'ACQUISITION ASSUMPTIONS FLTE'!$G29</f>
        <v>0</v>
      </c>
      <c r="AI26" s="27">
        <f ca="1">('SUBSCRIBER BASE FLTE'!AI21*'ACQUISITION ASSUMPTIONS FLTE'!$D29)*'ACQUISITION ASSUMPTIONS FLTE'!$G29</f>
        <v>0</v>
      </c>
      <c r="AJ26" s="27">
        <f ca="1">('SUBSCRIBER BASE FLTE'!AJ21*'ACQUISITION ASSUMPTIONS FLTE'!$D29)*'ACQUISITION ASSUMPTIONS FLTE'!$G29</f>
        <v>0</v>
      </c>
      <c r="AK26" s="27">
        <f ca="1">('SUBSCRIBER BASE FLTE'!AK21*'ACQUISITION ASSUMPTIONS FLTE'!$D29)*'ACQUISITION ASSUMPTIONS FLTE'!$G29</f>
        <v>0</v>
      </c>
      <c r="AL26" s="27">
        <f ca="1">('SUBSCRIBER BASE FLTE'!AL21*'ACQUISITION ASSUMPTIONS FLTE'!$D29)*'ACQUISITION ASSUMPTIONS FLTE'!$G29</f>
        <v>0</v>
      </c>
      <c r="AM26" s="27">
        <f ca="1">('SUBSCRIBER BASE FLTE'!AM21*'ACQUISITION ASSUMPTIONS FLTE'!$D29)*'ACQUISITION ASSUMPTIONS FLTE'!$G29</f>
        <v>0</v>
      </c>
      <c r="AN26" s="27">
        <f ca="1">('SUBSCRIBER BASE FLTE'!AN21*'ACQUISITION ASSUMPTIONS FLTE'!$D29)*'ACQUISITION ASSUMPTIONS FLTE'!$G29</f>
        <v>0</v>
      </c>
      <c r="AO26" s="27">
        <f ca="1">('SUBSCRIBER BASE FLTE'!AO21*'ACQUISITION ASSUMPTIONS FLTE'!$D29)*'ACQUISITION ASSUMPTIONS FLTE'!$G29</f>
        <v>0</v>
      </c>
      <c r="AP26" s="27">
        <f ca="1">('SUBSCRIBER BASE FLTE'!AP21*'ACQUISITION ASSUMPTIONS FLTE'!$D29)*'ACQUISITION ASSUMPTIONS FLTE'!$G29</f>
        <v>0</v>
      </c>
      <c r="AQ26" s="27">
        <f ca="1">('SUBSCRIBER BASE FLTE'!AQ21*'ACQUISITION ASSUMPTIONS FLTE'!$D29)*'ACQUISITION ASSUMPTIONS FLTE'!$G29</f>
        <v>0</v>
      </c>
      <c r="AR26" s="27">
        <f ca="1">('SUBSCRIBER BASE FLTE'!AR21*'ACQUISITION ASSUMPTIONS FLTE'!$D29)*'ACQUISITION ASSUMPTIONS FLTE'!$G29</f>
        <v>0</v>
      </c>
      <c r="AS26" s="27">
        <f ca="1">('SUBSCRIBER BASE FLTE'!AS21*'ACQUISITION ASSUMPTIONS FLTE'!$D29)*'ACQUISITION ASSUMPTIONS FLTE'!$G29</f>
        <v>0</v>
      </c>
      <c r="AT26" s="27">
        <f ca="1">('SUBSCRIBER BASE FLTE'!AT21*'ACQUISITION ASSUMPTIONS FLTE'!$D29)*'ACQUISITION ASSUMPTIONS FLTE'!$G29</f>
        <v>0</v>
      </c>
      <c r="AU26" s="27">
        <f ca="1">('SUBSCRIBER BASE FLTE'!AU21*'ACQUISITION ASSUMPTIONS FLTE'!$D29)*'ACQUISITION ASSUMPTIONS FLTE'!$G29</f>
        <v>0</v>
      </c>
      <c r="AV26" s="27">
        <f ca="1">('SUBSCRIBER BASE FLTE'!AV21*'ACQUISITION ASSUMPTIONS FLTE'!$D29)*'ACQUISITION ASSUMPTIONS FLTE'!$G29</f>
        <v>0</v>
      </c>
      <c r="AW26" s="27">
        <f ca="1">('SUBSCRIBER BASE FLTE'!AW21*'ACQUISITION ASSUMPTIONS FLTE'!$D29)*'ACQUISITION ASSUMPTIONS FLTE'!$G29</f>
        <v>0</v>
      </c>
      <c r="AX26" s="27">
        <f ca="1">('SUBSCRIBER BASE FLTE'!AX21*'ACQUISITION ASSUMPTIONS FLTE'!$D29)*'ACQUISITION ASSUMPTIONS FLTE'!$G29</f>
        <v>0</v>
      </c>
      <c r="AY26" s="27">
        <f ca="1">('SUBSCRIBER BASE FLTE'!AY21*'ACQUISITION ASSUMPTIONS FLTE'!$D29)*'ACQUISITION ASSUMPTIONS FLTE'!$G29</f>
        <v>0</v>
      </c>
      <c r="AZ26" s="27">
        <f ca="1">('SUBSCRIBER BASE FLTE'!AZ21*'ACQUISITION ASSUMPTIONS FLTE'!$D29)*'ACQUISITION ASSUMPTIONS FLTE'!$G29</f>
        <v>0</v>
      </c>
      <c r="BA26" s="27">
        <f ca="1">('SUBSCRIBER BASE FLTE'!BA21*'ACQUISITION ASSUMPTIONS FLTE'!$D29)*'ACQUISITION ASSUMPTIONS FLTE'!$G29</f>
        <v>0</v>
      </c>
      <c r="BB26" s="27">
        <f ca="1">('SUBSCRIBER BASE FLTE'!BB21*'ACQUISITION ASSUMPTIONS FLTE'!$D29)*'ACQUISITION ASSUMPTIONS FLTE'!$G29</f>
        <v>0</v>
      </c>
      <c r="BC26" s="27">
        <f ca="1">('SUBSCRIBER BASE FLTE'!BC21*'ACQUISITION ASSUMPTIONS FLTE'!$D29)*'ACQUISITION ASSUMPTIONS FLTE'!$G29</f>
        <v>0</v>
      </c>
      <c r="BD26" s="27">
        <f ca="1">('SUBSCRIBER BASE FLTE'!BD21*'ACQUISITION ASSUMPTIONS FLTE'!$D29)*'ACQUISITION ASSUMPTIONS FLTE'!$G29</f>
        <v>0</v>
      </c>
      <c r="BE26" s="27">
        <f ca="1">('SUBSCRIBER BASE FLTE'!BE21*'ACQUISITION ASSUMPTIONS FLTE'!$D29)*'ACQUISITION ASSUMPTIONS FLTE'!$G29</f>
        <v>0</v>
      </c>
      <c r="BF26" s="27">
        <f ca="1">('SUBSCRIBER BASE FLTE'!BF21*'ACQUISITION ASSUMPTIONS FLTE'!$D29)*'ACQUISITION ASSUMPTIONS FLTE'!$G29</f>
        <v>0</v>
      </c>
      <c r="BG26" s="27">
        <f ca="1">('SUBSCRIBER BASE FLTE'!BG21*'ACQUISITION ASSUMPTIONS FLTE'!$D29)*'ACQUISITION ASSUMPTIONS FLTE'!$G29</f>
        <v>0</v>
      </c>
      <c r="BH26" s="27">
        <f ca="1">('SUBSCRIBER BASE FLTE'!BH21*'ACQUISITION ASSUMPTIONS FLTE'!$D29)*'ACQUISITION ASSUMPTIONS FLTE'!$G29</f>
        <v>0</v>
      </c>
      <c r="BI26" s="27">
        <f ca="1">('SUBSCRIBER BASE FLTE'!BI21*'ACQUISITION ASSUMPTIONS FLTE'!$D29)*'ACQUISITION ASSUMPTIONS FLTE'!$G29</f>
        <v>0</v>
      </c>
      <c r="BJ26" s="27">
        <f ca="1">('SUBSCRIBER BASE FLTE'!BJ21*'ACQUISITION ASSUMPTIONS FLTE'!$D29)*'ACQUISITION ASSUMPTIONS FLTE'!$G29</f>
        <v>0</v>
      </c>
      <c r="BK26" s="27">
        <f ca="1">('SUBSCRIBER BASE FLTE'!BK21*'ACQUISITION ASSUMPTIONS FLTE'!$D29)*'ACQUISITION ASSUMPTIONS FLTE'!$G29</f>
        <v>0</v>
      </c>
      <c r="BL26" s="27">
        <f ca="1">('SUBSCRIBER BASE FLTE'!BL21*'ACQUISITION ASSUMPTIONS FLTE'!$D29)*'ACQUISITION ASSUMPTIONS FLTE'!$G29</f>
        <v>0</v>
      </c>
      <c r="BM26" s="27">
        <f ca="1">('SUBSCRIBER BASE FLTE'!BM21*'ACQUISITION ASSUMPTIONS FLTE'!$D29)*'ACQUISITION ASSUMPTIONS FLTE'!$G29</f>
        <v>0</v>
      </c>
      <c r="BN26" s="27">
        <f ca="1">('SUBSCRIBER BASE FLTE'!BN21*'ACQUISITION ASSUMPTIONS FLTE'!$D29)*'ACQUISITION ASSUMPTIONS FLTE'!$G29</f>
        <v>0</v>
      </c>
      <c r="BO26" s="27">
        <f ca="1">('SUBSCRIBER BASE FLTE'!BO21*'ACQUISITION ASSUMPTIONS FLTE'!$D29)*'ACQUISITION ASSUMPTIONS FLTE'!$G29</f>
        <v>0</v>
      </c>
      <c r="BP26" s="27">
        <f ca="1">('SUBSCRIBER BASE FLTE'!BP21*'ACQUISITION ASSUMPTIONS FLTE'!$D29)*'ACQUISITION ASSUMPTIONS FLTE'!$G29</f>
        <v>0</v>
      </c>
      <c r="BQ26" s="27">
        <f ca="1">('SUBSCRIBER BASE FLTE'!BQ21*'ACQUISITION ASSUMPTIONS FLTE'!$D29)*'ACQUISITION ASSUMPTIONS FLTE'!$G29</f>
        <v>0</v>
      </c>
      <c r="BR26" s="27">
        <f ca="1">('SUBSCRIBER BASE FLTE'!BR21*'ACQUISITION ASSUMPTIONS FLTE'!$D29)*'ACQUISITION ASSUMPTIONS FLTE'!$G29</f>
        <v>0</v>
      </c>
    </row>
    <row r="27" spans="2:70" ht="25" customHeight="1" outlineLevel="1">
      <c r="B27" s="181" t="str">
        <f>B33</f>
        <v>Package 5</v>
      </c>
      <c r="C27" s="27">
        <f>('SUBSCRIBER BASE FLTE'!C22*'ACQUISITION ASSUMPTIONS FLTE'!$D30)*'ACQUISITION ASSUMPTIONS FLTE'!$G30</f>
        <v>0</v>
      </c>
      <c r="D27" s="27">
        <f>('SUBSCRIBER BASE FLTE'!D22*'ACQUISITION ASSUMPTIONS FLTE'!$D30)*'ACQUISITION ASSUMPTIONS FLTE'!$G30</f>
        <v>0</v>
      </c>
      <c r="E27" s="27">
        <f>('SUBSCRIBER BASE FLTE'!E22*'ACQUISITION ASSUMPTIONS FLTE'!$D30)*'ACQUISITION ASSUMPTIONS FLTE'!$G30</f>
        <v>0</v>
      </c>
      <c r="F27" s="27">
        <f>('SUBSCRIBER BASE FLTE'!F22*'ACQUISITION ASSUMPTIONS FLTE'!$D30)*'ACQUISITION ASSUMPTIONS FLTE'!$G30</f>
        <v>0</v>
      </c>
      <c r="G27" s="27">
        <f>('SUBSCRIBER BASE FLTE'!G22*'ACQUISITION ASSUMPTIONS FLTE'!$D30)*'ACQUISITION ASSUMPTIONS FLTE'!$G30</f>
        <v>0</v>
      </c>
      <c r="H27" s="27">
        <f>('SUBSCRIBER BASE FLTE'!H22*'ACQUISITION ASSUMPTIONS FLTE'!$D30)*'ACQUISITION ASSUMPTIONS FLTE'!$G30</f>
        <v>0</v>
      </c>
      <c r="I27" s="27">
        <f>('SUBSCRIBER BASE FLTE'!I22*'ACQUISITION ASSUMPTIONS FLTE'!$D30)*'ACQUISITION ASSUMPTIONS FLTE'!$G30</f>
        <v>0</v>
      </c>
      <c r="J27" s="27">
        <f>('SUBSCRIBER BASE FLTE'!J22*'ACQUISITION ASSUMPTIONS FLTE'!$D30)*'ACQUISITION ASSUMPTIONS FLTE'!$G30</f>
        <v>0</v>
      </c>
      <c r="K27" s="27">
        <f ca="1">('SUBSCRIBER BASE FLTE'!K22*'ACQUISITION ASSUMPTIONS FLTE'!$D30)*'ACQUISITION ASSUMPTIONS FLTE'!$G30</f>
        <v>0</v>
      </c>
      <c r="L27" s="27">
        <f ca="1">('SUBSCRIBER BASE FLTE'!L22*'ACQUISITION ASSUMPTIONS FLTE'!$D30)*'ACQUISITION ASSUMPTIONS FLTE'!$G30</f>
        <v>0</v>
      </c>
      <c r="M27" s="27">
        <f ca="1">('SUBSCRIBER BASE FLTE'!M22*'ACQUISITION ASSUMPTIONS FLTE'!$D30)*'ACQUISITION ASSUMPTIONS FLTE'!$G30</f>
        <v>0</v>
      </c>
      <c r="N27" s="27">
        <f ca="1">('SUBSCRIBER BASE FLTE'!N22*'ACQUISITION ASSUMPTIONS FLTE'!$D30)*'ACQUISITION ASSUMPTIONS FLTE'!$G30</f>
        <v>0</v>
      </c>
      <c r="O27" s="27">
        <f ca="1">('SUBSCRIBER BASE FLTE'!O22*'ACQUISITION ASSUMPTIONS FLTE'!$D30)*'ACQUISITION ASSUMPTIONS FLTE'!$G30</f>
        <v>0</v>
      </c>
      <c r="P27" s="27">
        <f ca="1">('SUBSCRIBER BASE FLTE'!P22*'ACQUISITION ASSUMPTIONS FLTE'!$D30)*'ACQUISITION ASSUMPTIONS FLTE'!$G30</f>
        <v>0</v>
      </c>
      <c r="Q27" s="27">
        <f ca="1">('SUBSCRIBER BASE FLTE'!Q22*'ACQUISITION ASSUMPTIONS FLTE'!$D30)*'ACQUISITION ASSUMPTIONS FLTE'!$G30</f>
        <v>0</v>
      </c>
      <c r="R27" s="27">
        <f ca="1">('SUBSCRIBER BASE FLTE'!R22*'ACQUISITION ASSUMPTIONS FLTE'!$D30)*'ACQUISITION ASSUMPTIONS FLTE'!$G30</f>
        <v>0</v>
      </c>
      <c r="S27" s="27">
        <f ca="1">('SUBSCRIBER BASE FLTE'!S22*'ACQUISITION ASSUMPTIONS FLTE'!$D30)*'ACQUISITION ASSUMPTIONS FLTE'!$G30</f>
        <v>0</v>
      </c>
      <c r="T27" s="27">
        <f ca="1">('SUBSCRIBER BASE FLTE'!T22*'ACQUISITION ASSUMPTIONS FLTE'!$D30)*'ACQUISITION ASSUMPTIONS FLTE'!$G30</f>
        <v>0</v>
      </c>
      <c r="U27" s="27">
        <f ca="1">('SUBSCRIBER BASE FLTE'!U22*'ACQUISITION ASSUMPTIONS FLTE'!$D30)*'ACQUISITION ASSUMPTIONS FLTE'!$G30</f>
        <v>0</v>
      </c>
      <c r="V27" s="27">
        <f ca="1">('SUBSCRIBER BASE FLTE'!V22*'ACQUISITION ASSUMPTIONS FLTE'!$D30)*'ACQUISITION ASSUMPTIONS FLTE'!$G30</f>
        <v>0</v>
      </c>
      <c r="W27" s="27">
        <f ca="1">('SUBSCRIBER BASE FLTE'!W22*'ACQUISITION ASSUMPTIONS FLTE'!$D30)*'ACQUISITION ASSUMPTIONS FLTE'!$G30</f>
        <v>0</v>
      </c>
      <c r="X27" s="27">
        <f ca="1">('SUBSCRIBER BASE FLTE'!X22*'ACQUISITION ASSUMPTIONS FLTE'!$D30)*'ACQUISITION ASSUMPTIONS FLTE'!$G30</f>
        <v>0</v>
      </c>
      <c r="Y27" s="27">
        <f ca="1">('SUBSCRIBER BASE FLTE'!Y22*'ACQUISITION ASSUMPTIONS FLTE'!$D30)*'ACQUISITION ASSUMPTIONS FLTE'!$G30</f>
        <v>0</v>
      </c>
      <c r="Z27" s="27">
        <f ca="1">('SUBSCRIBER BASE FLTE'!Z22*'ACQUISITION ASSUMPTIONS FLTE'!$D30)*'ACQUISITION ASSUMPTIONS FLTE'!$G30</f>
        <v>0</v>
      </c>
      <c r="AA27" s="27">
        <f ca="1">('SUBSCRIBER BASE FLTE'!AA22*'ACQUISITION ASSUMPTIONS FLTE'!$D30)*'ACQUISITION ASSUMPTIONS FLTE'!$G30</f>
        <v>0</v>
      </c>
      <c r="AB27" s="27">
        <f ca="1">('SUBSCRIBER BASE FLTE'!AB22*'ACQUISITION ASSUMPTIONS FLTE'!$D30)*'ACQUISITION ASSUMPTIONS FLTE'!$G30</f>
        <v>0</v>
      </c>
      <c r="AC27" s="27">
        <f ca="1">('SUBSCRIBER BASE FLTE'!AC22*'ACQUISITION ASSUMPTIONS FLTE'!$D30)*'ACQUISITION ASSUMPTIONS FLTE'!$G30</f>
        <v>0</v>
      </c>
      <c r="AD27" s="27">
        <f ca="1">('SUBSCRIBER BASE FLTE'!AD22*'ACQUISITION ASSUMPTIONS FLTE'!$D30)*'ACQUISITION ASSUMPTIONS FLTE'!$G30</f>
        <v>0</v>
      </c>
      <c r="AE27" s="27">
        <f ca="1">('SUBSCRIBER BASE FLTE'!AE22*'ACQUISITION ASSUMPTIONS FLTE'!$D30)*'ACQUISITION ASSUMPTIONS FLTE'!$G30</f>
        <v>0</v>
      </c>
      <c r="AF27" s="27">
        <f ca="1">('SUBSCRIBER BASE FLTE'!AF22*'ACQUISITION ASSUMPTIONS FLTE'!$D30)*'ACQUISITION ASSUMPTIONS FLTE'!$G30</f>
        <v>0</v>
      </c>
      <c r="AG27" s="27">
        <f ca="1">('SUBSCRIBER BASE FLTE'!AG22*'ACQUISITION ASSUMPTIONS FLTE'!$D30)*'ACQUISITION ASSUMPTIONS FLTE'!$G30</f>
        <v>0</v>
      </c>
      <c r="AH27" s="27">
        <f ca="1">('SUBSCRIBER BASE FLTE'!AH22*'ACQUISITION ASSUMPTIONS FLTE'!$D30)*'ACQUISITION ASSUMPTIONS FLTE'!$G30</f>
        <v>0</v>
      </c>
      <c r="AI27" s="27">
        <f ca="1">('SUBSCRIBER BASE FLTE'!AI22*'ACQUISITION ASSUMPTIONS FLTE'!$D30)*'ACQUISITION ASSUMPTIONS FLTE'!$G30</f>
        <v>0</v>
      </c>
      <c r="AJ27" s="27">
        <f ca="1">('SUBSCRIBER BASE FLTE'!AJ22*'ACQUISITION ASSUMPTIONS FLTE'!$D30)*'ACQUISITION ASSUMPTIONS FLTE'!$G30</f>
        <v>0</v>
      </c>
      <c r="AK27" s="27">
        <f ca="1">('SUBSCRIBER BASE FLTE'!AK22*'ACQUISITION ASSUMPTIONS FLTE'!$D30)*'ACQUISITION ASSUMPTIONS FLTE'!$G30</f>
        <v>0</v>
      </c>
      <c r="AL27" s="27">
        <f ca="1">('SUBSCRIBER BASE FLTE'!AL22*'ACQUISITION ASSUMPTIONS FLTE'!$D30)*'ACQUISITION ASSUMPTIONS FLTE'!$G30</f>
        <v>0</v>
      </c>
      <c r="AM27" s="27">
        <f ca="1">('SUBSCRIBER BASE FLTE'!AM22*'ACQUISITION ASSUMPTIONS FLTE'!$D30)*'ACQUISITION ASSUMPTIONS FLTE'!$G30</f>
        <v>0</v>
      </c>
      <c r="AN27" s="27">
        <f ca="1">('SUBSCRIBER BASE FLTE'!AN22*'ACQUISITION ASSUMPTIONS FLTE'!$D30)*'ACQUISITION ASSUMPTIONS FLTE'!$G30</f>
        <v>0</v>
      </c>
      <c r="AO27" s="27">
        <f ca="1">('SUBSCRIBER BASE FLTE'!AO22*'ACQUISITION ASSUMPTIONS FLTE'!$D30)*'ACQUISITION ASSUMPTIONS FLTE'!$G30</f>
        <v>0</v>
      </c>
      <c r="AP27" s="27">
        <f ca="1">('SUBSCRIBER BASE FLTE'!AP22*'ACQUISITION ASSUMPTIONS FLTE'!$D30)*'ACQUISITION ASSUMPTIONS FLTE'!$G30</f>
        <v>0</v>
      </c>
      <c r="AQ27" s="27">
        <f ca="1">('SUBSCRIBER BASE FLTE'!AQ22*'ACQUISITION ASSUMPTIONS FLTE'!$D30)*'ACQUISITION ASSUMPTIONS FLTE'!$G30</f>
        <v>0</v>
      </c>
      <c r="AR27" s="27">
        <f ca="1">('SUBSCRIBER BASE FLTE'!AR22*'ACQUISITION ASSUMPTIONS FLTE'!$D30)*'ACQUISITION ASSUMPTIONS FLTE'!$G30</f>
        <v>0</v>
      </c>
      <c r="AS27" s="27">
        <f ca="1">('SUBSCRIBER BASE FLTE'!AS22*'ACQUISITION ASSUMPTIONS FLTE'!$D30)*'ACQUISITION ASSUMPTIONS FLTE'!$G30</f>
        <v>0</v>
      </c>
      <c r="AT27" s="27">
        <f ca="1">('SUBSCRIBER BASE FLTE'!AT22*'ACQUISITION ASSUMPTIONS FLTE'!$D30)*'ACQUISITION ASSUMPTIONS FLTE'!$G30</f>
        <v>0</v>
      </c>
      <c r="AU27" s="27">
        <f ca="1">('SUBSCRIBER BASE FLTE'!AU22*'ACQUISITION ASSUMPTIONS FLTE'!$D30)*'ACQUISITION ASSUMPTIONS FLTE'!$G30</f>
        <v>0</v>
      </c>
      <c r="AV27" s="27">
        <f ca="1">('SUBSCRIBER BASE FLTE'!AV22*'ACQUISITION ASSUMPTIONS FLTE'!$D30)*'ACQUISITION ASSUMPTIONS FLTE'!$G30</f>
        <v>0</v>
      </c>
      <c r="AW27" s="27">
        <f ca="1">('SUBSCRIBER BASE FLTE'!AW22*'ACQUISITION ASSUMPTIONS FLTE'!$D30)*'ACQUISITION ASSUMPTIONS FLTE'!$G30</f>
        <v>0</v>
      </c>
      <c r="AX27" s="27">
        <f ca="1">('SUBSCRIBER BASE FLTE'!AX22*'ACQUISITION ASSUMPTIONS FLTE'!$D30)*'ACQUISITION ASSUMPTIONS FLTE'!$G30</f>
        <v>0</v>
      </c>
      <c r="AY27" s="27">
        <f ca="1">('SUBSCRIBER BASE FLTE'!AY22*'ACQUISITION ASSUMPTIONS FLTE'!$D30)*'ACQUISITION ASSUMPTIONS FLTE'!$G30</f>
        <v>0</v>
      </c>
      <c r="AZ27" s="27">
        <f ca="1">('SUBSCRIBER BASE FLTE'!AZ22*'ACQUISITION ASSUMPTIONS FLTE'!$D30)*'ACQUISITION ASSUMPTIONS FLTE'!$G30</f>
        <v>0</v>
      </c>
      <c r="BA27" s="27">
        <f ca="1">('SUBSCRIBER BASE FLTE'!BA22*'ACQUISITION ASSUMPTIONS FLTE'!$D30)*'ACQUISITION ASSUMPTIONS FLTE'!$G30</f>
        <v>0</v>
      </c>
      <c r="BB27" s="27">
        <f ca="1">('SUBSCRIBER BASE FLTE'!BB22*'ACQUISITION ASSUMPTIONS FLTE'!$D30)*'ACQUISITION ASSUMPTIONS FLTE'!$G30</f>
        <v>0</v>
      </c>
      <c r="BC27" s="27">
        <f ca="1">('SUBSCRIBER BASE FLTE'!BC22*'ACQUISITION ASSUMPTIONS FLTE'!$D30)*'ACQUISITION ASSUMPTIONS FLTE'!$G30</f>
        <v>0</v>
      </c>
      <c r="BD27" s="27">
        <f ca="1">('SUBSCRIBER BASE FLTE'!BD22*'ACQUISITION ASSUMPTIONS FLTE'!$D30)*'ACQUISITION ASSUMPTIONS FLTE'!$G30</f>
        <v>0</v>
      </c>
      <c r="BE27" s="27">
        <f ca="1">('SUBSCRIBER BASE FLTE'!BE22*'ACQUISITION ASSUMPTIONS FLTE'!$D30)*'ACQUISITION ASSUMPTIONS FLTE'!$G30</f>
        <v>0</v>
      </c>
      <c r="BF27" s="27">
        <f ca="1">('SUBSCRIBER BASE FLTE'!BF22*'ACQUISITION ASSUMPTIONS FLTE'!$D30)*'ACQUISITION ASSUMPTIONS FLTE'!$G30</f>
        <v>0</v>
      </c>
      <c r="BG27" s="27">
        <f ca="1">('SUBSCRIBER BASE FLTE'!BG22*'ACQUISITION ASSUMPTIONS FLTE'!$D30)*'ACQUISITION ASSUMPTIONS FLTE'!$G30</f>
        <v>0</v>
      </c>
      <c r="BH27" s="27">
        <f ca="1">('SUBSCRIBER BASE FLTE'!BH22*'ACQUISITION ASSUMPTIONS FLTE'!$D30)*'ACQUISITION ASSUMPTIONS FLTE'!$G30</f>
        <v>0</v>
      </c>
      <c r="BI27" s="27">
        <f ca="1">('SUBSCRIBER BASE FLTE'!BI22*'ACQUISITION ASSUMPTIONS FLTE'!$D30)*'ACQUISITION ASSUMPTIONS FLTE'!$G30</f>
        <v>0</v>
      </c>
      <c r="BJ27" s="27">
        <f ca="1">('SUBSCRIBER BASE FLTE'!BJ22*'ACQUISITION ASSUMPTIONS FLTE'!$D30)*'ACQUISITION ASSUMPTIONS FLTE'!$G30</f>
        <v>0</v>
      </c>
      <c r="BK27" s="27">
        <f ca="1">('SUBSCRIBER BASE FLTE'!BK22*'ACQUISITION ASSUMPTIONS FLTE'!$D30)*'ACQUISITION ASSUMPTIONS FLTE'!$G30</f>
        <v>0</v>
      </c>
      <c r="BL27" s="27">
        <f ca="1">('SUBSCRIBER BASE FLTE'!BL22*'ACQUISITION ASSUMPTIONS FLTE'!$D30)*'ACQUISITION ASSUMPTIONS FLTE'!$G30</f>
        <v>0</v>
      </c>
      <c r="BM27" s="27">
        <f ca="1">('SUBSCRIBER BASE FLTE'!BM22*'ACQUISITION ASSUMPTIONS FLTE'!$D30)*'ACQUISITION ASSUMPTIONS FLTE'!$G30</f>
        <v>0</v>
      </c>
      <c r="BN27" s="27">
        <f ca="1">('SUBSCRIBER BASE FLTE'!BN22*'ACQUISITION ASSUMPTIONS FLTE'!$D30)*'ACQUISITION ASSUMPTIONS FLTE'!$G30</f>
        <v>0</v>
      </c>
      <c r="BO27" s="27">
        <f ca="1">('SUBSCRIBER BASE FLTE'!BO22*'ACQUISITION ASSUMPTIONS FLTE'!$D30)*'ACQUISITION ASSUMPTIONS FLTE'!$G30</f>
        <v>0</v>
      </c>
      <c r="BP27" s="27">
        <f ca="1">('SUBSCRIBER BASE FLTE'!BP22*'ACQUISITION ASSUMPTIONS FLTE'!$D30)*'ACQUISITION ASSUMPTIONS FLTE'!$G30</f>
        <v>0</v>
      </c>
      <c r="BQ27" s="27">
        <f ca="1">('SUBSCRIBER BASE FLTE'!BQ22*'ACQUISITION ASSUMPTIONS FLTE'!$D30)*'ACQUISITION ASSUMPTIONS FLTE'!$G30</f>
        <v>0</v>
      </c>
      <c r="BR27" s="27">
        <f ca="1">('SUBSCRIBER BASE FLTE'!BR22*'ACQUISITION ASSUMPTIONS FLTE'!$D30)*'ACQUISITION ASSUMPTIONS FLTE'!$G30</f>
        <v>0</v>
      </c>
    </row>
    <row r="28" spans="2:70" s="19" customFormat="1" ht="25" customHeight="1">
      <c r="B28" s="183" t="s">
        <v>53</v>
      </c>
      <c r="C28" s="184">
        <f>SUM(C29:C33)</f>
        <v>0</v>
      </c>
      <c r="D28" s="184">
        <f>SUM(D29:D33)</f>
        <v>0</v>
      </c>
      <c r="E28" s="184">
        <f t="shared" ref="E28:BP28" si="9">SUM(E29:E33)</f>
        <v>0</v>
      </c>
      <c r="F28" s="184">
        <f t="shared" si="9"/>
        <v>0</v>
      </c>
      <c r="G28" s="184">
        <f t="shared" si="9"/>
        <v>0</v>
      </c>
      <c r="H28" s="184">
        <f t="shared" si="9"/>
        <v>0</v>
      </c>
      <c r="I28" s="184">
        <f t="shared" si="9"/>
        <v>0</v>
      </c>
      <c r="J28" s="184">
        <f t="shared" ca="1" si="9"/>
        <v>4800</v>
      </c>
      <c r="K28" s="184">
        <f t="shared" ca="1" si="9"/>
        <v>0</v>
      </c>
      <c r="L28" s="184">
        <f t="shared" ca="1" si="9"/>
        <v>0</v>
      </c>
      <c r="M28" s="184">
        <f t="shared" ca="1" si="9"/>
        <v>0</v>
      </c>
      <c r="N28" s="184">
        <f t="shared" ca="1" si="9"/>
        <v>0</v>
      </c>
      <c r="O28" s="184">
        <f t="shared" ca="1" si="9"/>
        <v>0</v>
      </c>
      <c r="P28" s="184">
        <f t="shared" ca="1" si="9"/>
        <v>0</v>
      </c>
      <c r="Q28" s="184">
        <f t="shared" ca="1" si="9"/>
        <v>0</v>
      </c>
      <c r="R28" s="184">
        <f t="shared" ca="1" si="9"/>
        <v>0</v>
      </c>
      <c r="S28" s="184">
        <f t="shared" ca="1" si="9"/>
        <v>0</v>
      </c>
      <c r="T28" s="184">
        <f t="shared" ca="1" si="9"/>
        <v>0</v>
      </c>
      <c r="U28" s="184">
        <f t="shared" ca="1" si="9"/>
        <v>0</v>
      </c>
      <c r="V28" s="184">
        <f t="shared" ca="1" si="9"/>
        <v>0</v>
      </c>
      <c r="W28" s="184">
        <f t="shared" ca="1" si="9"/>
        <v>0</v>
      </c>
      <c r="X28" s="184">
        <f t="shared" ca="1" si="9"/>
        <v>4800</v>
      </c>
      <c r="Y28" s="184">
        <f t="shared" ca="1" si="9"/>
        <v>0</v>
      </c>
      <c r="Z28" s="184">
        <f t="shared" ca="1" si="9"/>
        <v>0</v>
      </c>
      <c r="AA28" s="184">
        <f t="shared" ca="1" si="9"/>
        <v>0</v>
      </c>
      <c r="AB28" s="184">
        <f t="shared" ca="1" si="9"/>
        <v>0</v>
      </c>
      <c r="AC28" s="184">
        <f t="shared" ca="1" si="9"/>
        <v>0</v>
      </c>
      <c r="AD28" s="184">
        <f t="shared" ca="1" si="9"/>
        <v>4800</v>
      </c>
      <c r="AE28" s="184">
        <f t="shared" ca="1" si="9"/>
        <v>0</v>
      </c>
      <c r="AF28" s="184">
        <f t="shared" ca="1" si="9"/>
        <v>0</v>
      </c>
      <c r="AG28" s="184">
        <f t="shared" ca="1" si="9"/>
        <v>0</v>
      </c>
      <c r="AH28" s="184">
        <f t="shared" ca="1" si="9"/>
        <v>4800</v>
      </c>
      <c r="AI28" s="184">
        <f t="shared" ca="1" si="9"/>
        <v>0</v>
      </c>
      <c r="AJ28" s="184">
        <f t="shared" ca="1" si="9"/>
        <v>0</v>
      </c>
      <c r="AK28" s="184">
        <f t="shared" ca="1" si="9"/>
        <v>0</v>
      </c>
      <c r="AL28" s="184">
        <f t="shared" ca="1" si="9"/>
        <v>4800</v>
      </c>
      <c r="AM28" s="184">
        <f t="shared" ca="1" si="9"/>
        <v>0</v>
      </c>
      <c r="AN28" s="184">
        <f t="shared" ca="1" si="9"/>
        <v>0</v>
      </c>
      <c r="AO28" s="184">
        <f t="shared" ca="1" si="9"/>
        <v>4800</v>
      </c>
      <c r="AP28" s="184">
        <f t="shared" ca="1" si="9"/>
        <v>0</v>
      </c>
      <c r="AQ28" s="184">
        <f t="shared" ca="1" si="9"/>
        <v>0</v>
      </c>
      <c r="AR28" s="184">
        <f t="shared" ca="1" si="9"/>
        <v>0</v>
      </c>
      <c r="AS28" s="184">
        <f t="shared" ca="1" si="9"/>
        <v>4800</v>
      </c>
      <c r="AT28" s="184">
        <f t="shared" ca="1" si="9"/>
        <v>0</v>
      </c>
      <c r="AU28" s="184">
        <f t="shared" ca="1" si="9"/>
        <v>0</v>
      </c>
      <c r="AV28" s="184">
        <f t="shared" ca="1" si="9"/>
        <v>0</v>
      </c>
      <c r="AW28" s="184">
        <f t="shared" ca="1" si="9"/>
        <v>4800</v>
      </c>
      <c r="AX28" s="184">
        <f t="shared" ca="1" si="9"/>
        <v>0</v>
      </c>
      <c r="AY28" s="184">
        <f t="shared" ca="1" si="9"/>
        <v>0</v>
      </c>
      <c r="AZ28" s="184">
        <f t="shared" ca="1" si="9"/>
        <v>4800</v>
      </c>
      <c r="BA28" s="184">
        <f t="shared" ca="1" si="9"/>
        <v>0</v>
      </c>
      <c r="BB28" s="184">
        <f t="shared" ca="1" si="9"/>
        <v>0</v>
      </c>
      <c r="BC28" s="184">
        <f t="shared" ca="1" si="9"/>
        <v>0</v>
      </c>
      <c r="BD28" s="184">
        <f t="shared" ca="1" si="9"/>
        <v>4800</v>
      </c>
      <c r="BE28" s="184">
        <f t="shared" ca="1" si="9"/>
        <v>0</v>
      </c>
      <c r="BF28" s="184">
        <f t="shared" ca="1" si="9"/>
        <v>0</v>
      </c>
      <c r="BG28" s="184">
        <f t="shared" ca="1" si="9"/>
        <v>0</v>
      </c>
      <c r="BH28" s="184">
        <f t="shared" ca="1" si="9"/>
        <v>4800</v>
      </c>
      <c r="BI28" s="184">
        <f t="shared" ca="1" si="9"/>
        <v>0</v>
      </c>
      <c r="BJ28" s="184">
        <f t="shared" ca="1" si="9"/>
        <v>0</v>
      </c>
      <c r="BK28" s="184">
        <f t="shared" ca="1" si="9"/>
        <v>4800</v>
      </c>
      <c r="BL28" s="184">
        <f t="shared" ca="1" si="9"/>
        <v>0</v>
      </c>
      <c r="BM28" s="184">
        <f t="shared" ca="1" si="9"/>
        <v>0</v>
      </c>
      <c r="BN28" s="184">
        <f t="shared" ca="1" si="9"/>
        <v>0</v>
      </c>
      <c r="BO28" s="184">
        <f t="shared" ca="1" si="9"/>
        <v>4800</v>
      </c>
      <c r="BP28" s="184">
        <f t="shared" ca="1" si="9"/>
        <v>0</v>
      </c>
      <c r="BQ28" s="184">
        <f t="shared" ref="BQ28:BR28" ca="1" si="10">SUM(BQ29:BQ33)</f>
        <v>0</v>
      </c>
      <c r="BR28" s="184">
        <f t="shared" ca="1" si="10"/>
        <v>0</v>
      </c>
    </row>
    <row r="29" spans="2:70" ht="25" customHeight="1" outlineLevel="1">
      <c r="B29" s="182" t="str">
        <f>B35</f>
        <v>FLTE 40GB</v>
      </c>
      <c r="C29" s="134">
        <f>('SIM STOCK FLTE'!C$12*'ACQUISITION ASSUMPTIONS FLTE'!$C17)*'MVLP DASHBOARD FLTE'!$C50</f>
        <v>0</v>
      </c>
      <c r="D29" s="134">
        <f>('SIM STOCK FLTE'!D$12*'ACQUISITION ASSUMPTIONS FLTE'!$C17)*'MVLP DASHBOARD FLTE'!$C50</f>
        <v>0</v>
      </c>
      <c r="E29" s="134">
        <f>('SIM STOCK FLTE'!E$12*'ACQUISITION ASSUMPTIONS FLTE'!$C17)*'MVLP DASHBOARD FLTE'!$C50</f>
        <v>0</v>
      </c>
      <c r="F29" s="134">
        <f>('SIM STOCK FLTE'!F$12*'ACQUISITION ASSUMPTIONS FLTE'!$C17)*'MVLP DASHBOARD FLTE'!$C50</f>
        <v>0</v>
      </c>
      <c r="G29" s="134">
        <f>('SIM STOCK FLTE'!G$12*'ACQUISITION ASSUMPTIONS FLTE'!$C17)*'MVLP DASHBOARD FLTE'!$C50</f>
        <v>0</v>
      </c>
      <c r="H29" s="134">
        <f>('SIM STOCK FLTE'!H$12*'ACQUISITION ASSUMPTIONS FLTE'!$C17)*'MVLP DASHBOARD FLTE'!$C50</f>
        <v>0</v>
      </c>
      <c r="I29" s="134">
        <f>('SIM STOCK FLTE'!I$12*'ACQUISITION ASSUMPTIONS FLTE'!$C17)*'MVLP DASHBOARD FLTE'!$C50</f>
        <v>0</v>
      </c>
      <c r="J29" s="134">
        <f ca="1">('SIM STOCK FLTE'!J$12*'ACQUISITION ASSUMPTIONS FLTE'!$C17)*'MVLP DASHBOARD FLTE'!$C50</f>
        <v>3000</v>
      </c>
      <c r="K29" s="134">
        <f ca="1">('SIM STOCK FLTE'!K$12*'ACQUISITION ASSUMPTIONS FLTE'!$C17)*'MVLP DASHBOARD FLTE'!$C50</f>
        <v>0</v>
      </c>
      <c r="L29" s="134">
        <f ca="1">('SIM STOCK FLTE'!L$12*'ACQUISITION ASSUMPTIONS FLTE'!$C17)*'MVLP DASHBOARD FLTE'!$C50</f>
        <v>0</v>
      </c>
      <c r="M29" s="134">
        <f ca="1">('SIM STOCK FLTE'!M$12*'ACQUISITION ASSUMPTIONS FLTE'!$C17)*'MVLP DASHBOARD FLTE'!$C50</f>
        <v>0</v>
      </c>
      <c r="N29" s="134">
        <f ca="1">('SIM STOCK FLTE'!N$12*'ACQUISITION ASSUMPTIONS FLTE'!$C17)*'MVLP DASHBOARD FLTE'!$C50</f>
        <v>0</v>
      </c>
      <c r="O29" s="134">
        <f ca="1">('SIM STOCK FLTE'!O$12*'ACQUISITION ASSUMPTIONS FLTE'!$C17)*'MVLP DASHBOARD FLTE'!$C50</f>
        <v>0</v>
      </c>
      <c r="P29" s="134">
        <f ca="1">('SIM STOCK FLTE'!P$12*'ACQUISITION ASSUMPTIONS FLTE'!$C17)*'MVLP DASHBOARD FLTE'!$C50</f>
        <v>0</v>
      </c>
      <c r="Q29" s="134">
        <f ca="1">('SIM STOCK FLTE'!Q$12*'ACQUISITION ASSUMPTIONS FLTE'!$C17)*'MVLP DASHBOARD FLTE'!$C50</f>
        <v>0</v>
      </c>
      <c r="R29" s="134">
        <f ca="1">('SIM STOCK FLTE'!R$12*'ACQUISITION ASSUMPTIONS FLTE'!$C17)*'MVLP DASHBOARD FLTE'!$C50</f>
        <v>0</v>
      </c>
      <c r="S29" s="134">
        <f ca="1">('SIM STOCK FLTE'!S$12*'ACQUISITION ASSUMPTIONS FLTE'!$C17)*'MVLP DASHBOARD FLTE'!$C50</f>
        <v>0</v>
      </c>
      <c r="T29" s="134">
        <f ca="1">('SIM STOCK FLTE'!T$12*'ACQUISITION ASSUMPTIONS FLTE'!$C17)*'MVLP DASHBOARD FLTE'!$C50</f>
        <v>0</v>
      </c>
      <c r="U29" s="134">
        <f ca="1">('SIM STOCK FLTE'!U$12*'ACQUISITION ASSUMPTIONS FLTE'!$C17)*'MVLP DASHBOARD FLTE'!$C50</f>
        <v>0</v>
      </c>
      <c r="V29" s="134">
        <f ca="1">('SIM STOCK FLTE'!V$12*'ACQUISITION ASSUMPTIONS FLTE'!$C17)*'MVLP DASHBOARD FLTE'!$C50</f>
        <v>0</v>
      </c>
      <c r="W29" s="134">
        <f ca="1">('SIM STOCK FLTE'!W$12*'ACQUISITION ASSUMPTIONS FLTE'!$C17)*'MVLP DASHBOARD FLTE'!$C50</f>
        <v>0</v>
      </c>
      <c r="X29" s="134">
        <f ca="1">('SIM STOCK FLTE'!X$12*'ACQUISITION ASSUMPTIONS FLTE'!$C17)*'MVLP DASHBOARD FLTE'!$C50</f>
        <v>3000</v>
      </c>
      <c r="Y29" s="134">
        <f ca="1">('SIM STOCK FLTE'!Y$12*'ACQUISITION ASSUMPTIONS FLTE'!$C17)*'MVLP DASHBOARD FLTE'!$C50</f>
        <v>0</v>
      </c>
      <c r="Z29" s="134">
        <f ca="1">('SIM STOCK FLTE'!Z$12*'ACQUISITION ASSUMPTIONS FLTE'!$C17)*'MVLP DASHBOARD FLTE'!$C50</f>
        <v>0</v>
      </c>
      <c r="AA29" s="134">
        <f ca="1">('SIM STOCK FLTE'!AA$12*'ACQUISITION ASSUMPTIONS FLTE'!$C17)*'MVLP DASHBOARD FLTE'!$C50</f>
        <v>0</v>
      </c>
      <c r="AB29" s="134">
        <f ca="1">('SIM STOCK FLTE'!AB$12*'ACQUISITION ASSUMPTIONS FLTE'!$C17)*'MVLP DASHBOARD FLTE'!$C50</f>
        <v>0</v>
      </c>
      <c r="AC29" s="134">
        <f ca="1">('SIM STOCK FLTE'!AC$12*'ACQUISITION ASSUMPTIONS FLTE'!$C17)*'MVLP DASHBOARD FLTE'!$C50</f>
        <v>0</v>
      </c>
      <c r="AD29" s="134">
        <f ca="1">('SIM STOCK FLTE'!AD$12*'ACQUISITION ASSUMPTIONS FLTE'!$C17)*'MVLP DASHBOARD FLTE'!$C50</f>
        <v>3000</v>
      </c>
      <c r="AE29" s="134">
        <f ca="1">('SIM STOCK FLTE'!AE$12*'ACQUISITION ASSUMPTIONS FLTE'!$C17)*'MVLP DASHBOARD FLTE'!$C50</f>
        <v>0</v>
      </c>
      <c r="AF29" s="134">
        <f ca="1">('SIM STOCK FLTE'!AF$12*'ACQUISITION ASSUMPTIONS FLTE'!$C17)*'MVLP DASHBOARD FLTE'!$C50</f>
        <v>0</v>
      </c>
      <c r="AG29" s="134">
        <f ca="1">('SIM STOCK FLTE'!AG$12*'ACQUISITION ASSUMPTIONS FLTE'!$C17)*'MVLP DASHBOARD FLTE'!$C50</f>
        <v>0</v>
      </c>
      <c r="AH29" s="134">
        <f ca="1">('SIM STOCK FLTE'!AH$12*'ACQUISITION ASSUMPTIONS FLTE'!$C17)*'MVLP DASHBOARD FLTE'!$C50</f>
        <v>3000</v>
      </c>
      <c r="AI29" s="134">
        <f ca="1">('SIM STOCK FLTE'!AI$12*'ACQUISITION ASSUMPTIONS FLTE'!$C17)*'MVLP DASHBOARD FLTE'!$C50</f>
        <v>0</v>
      </c>
      <c r="AJ29" s="134">
        <f ca="1">('SIM STOCK FLTE'!AJ$12*'ACQUISITION ASSUMPTIONS FLTE'!$C17)*'MVLP DASHBOARD FLTE'!$C50</f>
        <v>0</v>
      </c>
      <c r="AK29" s="134">
        <f ca="1">('SIM STOCK FLTE'!AK$12*'ACQUISITION ASSUMPTIONS FLTE'!$C17)*'MVLP DASHBOARD FLTE'!$C50</f>
        <v>0</v>
      </c>
      <c r="AL29" s="134">
        <f ca="1">('SIM STOCK FLTE'!AL$12*'ACQUISITION ASSUMPTIONS FLTE'!$C17)*'MVLP DASHBOARD FLTE'!$C50</f>
        <v>3000</v>
      </c>
      <c r="AM29" s="134">
        <f ca="1">('SIM STOCK FLTE'!AM$12*'ACQUISITION ASSUMPTIONS FLTE'!$C17)*'MVLP DASHBOARD FLTE'!$C50</f>
        <v>0</v>
      </c>
      <c r="AN29" s="134">
        <f ca="1">('SIM STOCK FLTE'!AN$12*'ACQUISITION ASSUMPTIONS FLTE'!$C17)*'MVLP DASHBOARD FLTE'!$C50</f>
        <v>0</v>
      </c>
      <c r="AO29" s="134">
        <f ca="1">('SIM STOCK FLTE'!AO$12*'ACQUISITION ASSUMPTIONS FLTE'!$C17)*'MVLP DASHBOARD FLTE'!$C50</f>
        <v>3000</v>
      </c>
      <c r="AP29" s="134">
        <f ca="1">('SIM STOCK FLTE'!AP$12*'ACQUISITION ASSUMPTIONS FLTE'!$C17)*'MVLP DASHBOARD FLTE'!$C50</f>
        <v>0</v>
      </c>
      <c r="AQ29" s="134">
        <f ca="1">('SIM STOCK FLTE'!AQ$12*'ACQUISITION ASSUMPTIONS FLTE'!$C17)*'MVLP DASHBOARD FLTE'!$C50</f>
        <v>0</v>
      </c>
      <c r="AR29" s="134">
        <f ca="1">('SIM STOCK FLTE'!AR$12*'ACQUISITION ASSUMPTIONS FLTE'!$C17)*'MVLP DASHBOARD FLTE'!$C50</f>
        <v>0</v>
      </c>
      <c r="AS29" s="134">
        <f ca="1">('SIM STOCK FLTE'!AS$12*'ACQUISITION ASSUMPTIONS FLTE'!$C17)*'MVLP DASHBOARD FLTE'!$C50</f>
        <v>3000</v>
      </c>
      <c r="AT29" s="134">
        <f ca="1">('SIM STOCK FLTE'!AT$12*'ACQUISITION ASSUMPTIONS FLTE'!$C17)*'MVLP DASHBOARD FLTE'!$C50</f>
        <v>0</v>
      </c>
      <c r="AU29" s="134">
        <f ca="1">('SIM STOCK FLTE'!AU$12*'ACQUISITION ASSUMPTIONS FLTE'!$C17)*'MVLP DASHBOARD FLTE'!$C50</f>
        <v>0</v>
      </c>
      <c r="AV29" s="134">
        <f ca="1">('SIM STOCK FLTE'!AV$12*'ACQUISITION ASSUMPTIONS FLTE'!$C17)*'MVLP DASHBOARD FLTE'!$C50</f>
        <v>0</v>
      </c>
      <c r="AW29" s="134">
        <f ca="1">('SIM STOCK FLTE'!AW$12*'ACQUISITION ASSUMPTIONS FLTE'!$C17)*'MVLP DASHBOARD FLTE'!$C50</f>
        <v>3000</v>
      </c>
      <c r="AX29" s="134">
        <f ca="1">('SIM STOCK FLTE'!AX$12*'ACQUISITION ASSUMPTIONS FLTE'!$C17)*'MVLP DASHBOARD FLTE'!$C50</f>
        <v>0</v>
      </c>
      <c r="AY29" s="134">
        <f ca="1">('SIM STOCK FLTE'!AY$12*'ACQUISITION ASSUMPTIONS FLTE'!$C17)*'MVLP DASHBOARD FLTE'!$C50</f>
        <v>0</v>
      </c>
      <c r="AZ29" s="134">
        <f ca="1">('SIM STOCK FLTE'!AZ$12*'ACQUISITION ASSUMPTIONS FLTE'!$C17)*'MVLP DASHBOARD FLTE'!$C50</f>
        <v>3000</v>
      </c>
      <c r="BA29" s="134">
        <f ca="1">('SIM STOCK FLTE'!BA$12*'ACQUISITION ASSUMPTIONS FLTE'!$C17)*'MVLP DASHBOARD FLTE'!$C50</f>
        <v>0</v>
      </c>
      <c r="BB29" s="134">
        <f ca="1">('SIM STOCK FLTE'!BB$12*'ACQUISITION ASSUMPTIONS FLTE'!$C17)*'MVLP DASHBOARD FLTE'!$C50</f>
        <v>0</v>
      </c>
      <c r="BC29" s="134">
        <f ca="1">('SIM STOCK FLTE'!BC$12*'ACQUISITION ASSUMPTIONS FLTE'!$C17)*'MVLP DASHBOARD FLTE'!$C50</f>
        <v>0</v>
      </c>
      <c r="BD29" s="134">
        <f ca="1">('SIM STOCK FLTE'!BD$12*'ACQUISITION ASSUMPTIONS FLTE'!$C17)*'MVLP DASHBOARD FLTE'!$C50</f>
        <v>3000</v>
      </c>
      <c r="BE29" s="134">
        <f ca="1">('SIM STOCK FLTE'!BE$12*'ACQUISITION ASSUMPTIONS FLTE'!$C17)*'MVLP DASHBOARD FLTE'!$C50</f>
        <v>0</v>
      </c>
      <c r="BF29" s="134">
        <f ca="1">('SIM STOCK FLTE'!BF$12*'ACQUISITION ASSUMPTIONS FLTE'!$C17)*'MVLP DASHBOARD FLTE'!$C50</f>
        <v>0</v>
      </c>
      <c r="BG29" s="134">
        <f ca="1">('SIM STOCK FLTE'!BG$12*'ACQUISITION ASSUMPTIONS FLTE'!$C17)*'MVLP DASHBOARD FLTE'!$C50</f>
        <v>0</v>
      </c>
      <c r="BH29" s="134">
        <f ca="1">('SIM STOCK FLTE'!BH$12*'ACQUISITION ASSUMPTIONS FLTE'!$C17)*'MVLP DASHBOARD FLTE'!$C50</f>
        <v>3000</v>
      </c>
      <c r="BI29" s="134">
        <f ca="1">('SIM STOCK FLTE'!BI$12*'ACQUISITION ASSUMPTIONS FLTE'!$C17)*'MVLP DASHBOARD FLTE'!$C50</f>
        <v>0</v>
      </c>
      <c r="BJ29" s="134">
        <f ca="1">('SIM STOCK FLTE'!BJ$12*'ACQUISITION ASSUMPTIONS FLTE'!$C17)*'MVLP DASHBOARD FLTE'!$C50</f>
        <v>0</v>
      </c>
      <c r="BK29" s="134">
        <f ca="1">('SIM STOCK FLTE'!BK$12*'ACQUISITION ASSUMPTIONS FLTE'!$C17)*'MVLP DASHBOARD FLTE'!$C50</f>
        <v>3000</v>
      </c>
      <c r="BL29" s="134">
        <f ca="1">('SIM STOCK FLTE'!BL$12*'ACQUISITION ASSUMPTIONS FLTE'!$C17)*'MVLP DASHBOARD FLTE'!$C50</f>
        <v>0</v>
      </c>
      <c r="BM29" s="134">
        <f ca="1">('SIM STOCK FLTE'!BM$12*'ACQUISITION ASSUMPTIONS FLTE'!$C17)*'MVLP DASHBOARD FLTE'!$C50</f>
        <v>0</v>
      </c>
      <c r="BN29" s="134">
        <f ca="1">('SIM STOCK FLTE'!BN$12*'ACQUISITION ASSUMPTIONS FLTE'!$C17)*'MVLP DASHBOARD FLTE'!$C50</f>
        <v>0</v>
      </c>
      <c r="BO29" s="134">
        <f ca="1">('SIM STOCK FLTE'!BO$12*'ACQUISITION ASSUMPTIONS FLTE'!$C17)*'MVLP DASHBOARD FLTE'!$C50</f>
        <v>3000</v>
      </c>
      <c r="BP29" s="134">
        <f ca="1">('SIM STOCK FLTE'!BP$12*'ACQUISITION ASSUMPTIONS FLTE'!$C17)*'MVLP DASHBOARD FLTE'!$C50</f>
        <v>0</v>
      </c>
      <c r="BQ29" s="134">
        <f ca="1">('SIM STOCK FLTE'!BQ$12*'ACQUISITION ASSUMPTIONS FLTE'!$C17)*'MVLP DASHBOARD FLTE'!$C50</f>
        <v>0</v>
      </c>
      <c r="BR29" s="134">
        <f ca="1">('SIM STOCK FLTE'!BR$12*'ACQUISITION ASSUMPTIONS FLTE'!$C17)*'MVLP DASHBOARD FLTE'!$C50</f>
        <v>0</v>
      </c>
    </row>
    <row r="30" spans="2:70" ht="25" customHeight="1" outlineLevel="1">
      <c r="B30" s="182" t="str">
        <f t="shared" ref="B30:B33" si="11">B36</f>
        <v>FLTE 100GB</v>
      </c>
      <c r="C30" s="134">
        <f>('SIM STOCK FLTE'!C$12*'ACQUISITION ASSUMPTIONS FLTE'!$C18)*'MVLP DASHBOARD FLTE'!$C51</f>
        <v>0</v>
      </c>
      <c r="D30" s="134">
        <f>('SIM STOCK FLTE'!D$12*'ACQUISITION ASSUMPTIONS FLTE'!$C18)*'MVLP DASHBOARD FLTE'!$C51</f>
        <v>0</v>
      </c>
      <c r="E30" s="134">
        <f>('SIM STOCK FLTE'!E$12*'ACQUISITION ASSUMPTIONS FLTE'!$C18)*'MVLP DASHBOARD FLTE'!$C51</f>
        <v>0</v>
      </c>
      <c r="F30" s="134">
        <f>('SIM STOCK FLTE'!F$12*'ACQUISITION ASSUMPTIONS FLTE'!$C18)*'MVLP DASHBOARD FLTE'!$C51</f>
        <v>0</v>
      </c>
      <c r="G30" s="134">
        <f>('SIM STOCK FLTE'!G$12*'ACQUISITION ASSUMPTIONS FLTE'!$C18)*'MVLP DASHBOARD FLTE'!$C51</f>
        <v>0</v>
      </c>
      <c r="H30" s="134">
        <f>('SIM STOCK FLTE'!H$12*'ACQUISITION ASSUMPTIONS FLTE'!$C18)*'MVLP DASHBOARD FLTE'!$C51</f>
        <v>0</v>
      </c>
      <c r="I30" s="134">
        <f>('SIM STOCK FLTE'!I$12*'ACQUISITION ASSUMPTIONS FLTE'!$C18)*'MVLP DASHBOARD FLTE'!$C51</f>
        <v>0</v>
      </c>
      <c r="J30" s="134">
        <f ca="1">('SIM STOCK FLTE'!J$12*'ACQUISITION ASSUMPTIONS FLTE'!$C18)*'MVLP DASHBOARD FLTE'!$C51</f>
        <v>900</v>
      </c>
      <c r="K30" s="134">
        <f ca="1">('SIM STOCK FLTE'!K$12*'ACQUISITION ASSUMPTIONS FLTE'!$C18)*'MVLP DASHBOARD FLTE'!$C51</f>
        <v>0</v>
      </c>
      <c r="L30" s="134">
        <f ca="1">('SIM STOCK FLTE'!L$12*'ACQUISITION ASSUMPTIONS FLTE'!$C18)*'MVLP DASHBOARD FLTE'!$C51</f>
        <v>0</v>
      </c>
      <c r="M30" s="134">
        <f ca="1">('SIM STOCK FLTE'!M$12*'ACQUISITION ASSUMPTIONS FLTE'!$C18)*'MVLP DASHBOARD FLTE'!$C51</f>
        <v>0</v>
      </c>
      <c r="N30" s="134">
        <f ca="1">('SIM STOCK FLTE'!N$12*'ACQUISITION ASSUMPTIONS FLTE'!$C18)*'MVLP DASHBOARD FLTE'!$C51</f>
        <v>0</v>
      </c>
      <c r="O30" s="134">
        <f ca="1">('SIM STOCK FLTE'!O$12*'ACQUISITION ASSUMPTIONS FLTE'!$C18)*'MVLP DASHBOARD FLTE'!$C51</f>
        <v>0</v>
      </c>
      <c r="P30" s="134">
        <f ca="1">('SIM STOCK FLTE'!P$12*'ACQUISITION ASSUMPTIONS FLTE'!$C18)*'MVLP DASHBOARD FLTE'!$C51</f>
        <v>0</v>
      </c>
      <c r="Q30" s="134">
        <f ca="1">('SIM STOCK FLTE'!Q$12*'ACQUISITION ASSUMPTIONS FLTE'!$C18)*'MVLP DASHBOARD FLTE'!$C51</f>
        <v>0</v>
      </c>
      <c r="R30" s="134">
        <f ca="1">('SIM STOCK FLTE'!R$12*'ACQUISITION ASSUMPTIONS FLTE'!$C18)*'MVLP DASHBOARD FLTE'!$C51</f>
        <v>0</v>
      </c>
      <c r="S30" s="134">
        <f ca="1">('SIM STOCK FLTE'!S$12*'ACQUISITION ASSUMPTIONS FLTE'!$C18)*'MVLP DASHBOARD FLTE'!$C51</f>
        <v>0</v>
      </c>
      <c r="T30" s="134">
        <f ca="1">('SIM STOCK FLTE'!T$12*'ACQUISITION ASSUMPTIONS FLTE'!$C18)*'MVLP DASHBOARD FLTE'!$C51</f>
        <v>0</v>
      </c>
      <c r="U30" s="134">
        <f ca="1">('SIM STOCK FLTE'!U$12*'ACQUISITION ASSUMPTIONS FLTE'!$C18)*'MVLP DASHBOARD FLTE'!$C51</f>
        <v>0</v>
      </c>
      <c r="V30" s="134">
        <f ca="1">('SIM STOCK FLTE'!V$12*'ACQUISITION ASSUMPTIONS FLTE'!$C18)*'MVLP DASHBOARD FLTE'!$C51</f>
        <v>0</v>
      </c>
      <c r="W30" s="134">
        <f ca="1">('SIM STOCK FLTE'!W$12*'ACQUISITION ASSUMPTIONS FLTE'!$C18)*'MVLP DASHBOARD FLTE'!$C51</f>
        <v>0</v>
      </c>
      <c r="X30" s="134">
        <f ca="1">('SIM STOCK FLTE'!X$12*'ACQUISITION ASSUMPTIONS FLTE'!$C18)*'MVLP DASHBOARD FLTE'!$C51</f>
        <v>900</v>
      </c>
      <c r="Y30" s="134">
        <f ca="1">('SIM STOCK FLTE'!Y$12*'ACQUISITION ASSUMPTIONS FLTE'!$C18)*'MVLP DASHBOARD FLTE'!$C51</f>
        <v>0</v>
      </c>
      <c r="Z30" s="134">
        <f ca="1">('SIM STOCK FLTE'!Z$12*'ACQUISITION ASSUMPTIONS FLTE'!$C18)*'MVLP DASHBOARD FLTE'!$C51</f>
        <v>0</v>
      </c>
      <c r="AA30" s="134">
        <f ca="1">('SIM STOCK FLTE'!AA$12*'ACQUISITION ASSUMPTIONS FLTE'!$C18)*'MVLP DASHBOARD FLTE'!$C51</f>
        <v>0</v>
      </c>
      <c r="AB30" s="134">
        <f ca="1">('SIM STOCK FLTE'!AB$12*'ACQUISITION ASSUMPTIONS FLTE'!$C18)*'MVLP DASHBOARD FLTE'!$C51</f>
        <v>0</v>
      </c>
      <c r="AC30" s="134">
        <f ca="1">('SIM STOCK FLTE'!AC$12*'ACQUISITION ASSUMPTIONS FLTE'!$C18)*'MVLP DASHBOARD FLTE'!$C51</f>
        <v>0</v>
      </c>
      <c r="AD30" s="134">
        <f ca="1">('SIM STOCK FLTE'!AD$12*'ACQUISITION ASSUMPTIONS FLTE'!$C18)*'MVLP DASHBOARD FLTE'!$C51</f>
        <v>900</v>
      </c>
      <c r="AE30" s="134">
        <f ca="1">('SIM STOCK FLTE'!AE$12*'ACQUISITION ASSUMPTIONS FLTE'!$C18)*'MVLP DASHBOARD FLTE'!$C51</f>
        <v>0</v>
      </c>
      <c r="AF30" s="134">
        <f ca="1">('SIM STOCK FLTE'!AF$12*'ACQUISITION ASSUMPTIONS FLTE'!$C18)*'MVLP DASHBOARD FLTE'!$C51</f>
        <v>0</v>
      </c>
      <c r="AG30" s="134">
        <f ca="1">('SIM STOCK FLTE'!AG$12*'ACQUISITION ASSUMPTIONS FLTE'!$C18)*'MVLP DASHBOARD FLTE'!$C51</f>
        <v>0</v>
      </c>
      <c r="AH30" s="134">
        <f ca="1">('SIM STOCK FLTE'!AH$12*'ACQUISITION ASSUMPTIONS FLTE'!$C18)*'MVLP DASHBOARD FLTE'!$C51</f>
        <v>900</v>
      </c>
      <c r="AI30" s="134">
        <f ca="1">('SIM STOCK FLTE'!AI$12*'ACQUISITION ASSUMPTIONS FLTE'!$C18)*'MVLP DASHBOARD FLTE'!$C51</f>
        <v>0</v>
      </c>
      <c r="AJ30" s="134">
        <f ca="1">('SIM STOCK FLTE'!AJ$12*'ACQUISITION ASSUMPTIONS FLTE'!$C18)*'MVLP DASHBOARD FLTE'!$C51</f>
        <v>0</v>
      </c>
      <c r="AK30" s="134">
        <f ca="1">('SIM STOCK FLTE'!AK$12*'ACQUISITION ASSUMPTIONS FLTE'!$C18)*'MVLP DASHBOARD FLTE'!$C51</f>
        <v>0</v>
      </c>
      <c r="AL30" s="134">
        <f ca="1">('SIM STOCK FLTE'!AL$12*'ACQUISITION ASSUMPTIONS FLTE'!$C18)*'MVLP DASHBOARD FLTE'!$C51</f>
        <v>900</v>
      </c>
      <c r="AM30" s="134">
        <f ca="1">('SIM STOCK FLTE'!AM$12*'ACQUISITION ASSUMPTIONS FLTE'!$C18)*'MVLP DASHBOARD FLTE'!$C51</f>
        <v>0</v>
      </c>
      <c r="AN30" s="134">
        <f ca="1">('SIM STOCK FLTE'!AN$12*'ACQUISITION ASSUMPTIONS FLTE'!$C18)*'MVLP DASHBOARD FLTE'!$C51</f>
        <v>0</v>
      </c>
      <c r="AO30" s="134">
        <f ca="1">('SIM STOCK FLTE'!AO$12*'ACQUISITION ASSUMPTIONS FLTE'!$C18)*'MVLP DASHBOARD FLTE'!$C51</f>
        <v>900</v>
      </c>
      <c r="AP30" s="134">
        <f ca="1">('SIM STOCK FLTE'!AP$12*'ACQUISITION ASSUMPTIONS FLTE'!$C18)*'MVLP DASHBOARD FLTE'!$C51</f>
        <v>0</v>
      </c>
      <c r="AQ30" s="134">
        <f ca="1">('SIM STOCK FLTE'!AQ$12*'ACQUISITION ASSUMPTIONS FLTE'!$C18)*'MVLP DASHBOARD FLTE'!$C51</f>
        <v>0</v>
      </c>
      <c r="AR30" s="134">
        <f ca="1">('SIM STOCK FLTE'!AR$12*'ACQUISITION ASSUMPTIONS FLTE'!$C18)*'MVLP DASHBOARD FLTE'!$C51</f>
        <v>0</v>
      </c>
      <c r="AS30" s="134">
        <f ca="1">('SIM STOCK FLTE'!AS$12*'ACQUISITION ASSUMPTIONS FLTE'!$C18)*'MVLP DASHBOARD FLTE'!$C51</f>
        <v>900</v>
      </c>
      <c r="AT30" s="134">
        <f ca="1">('SIM STOCK FLTE'!AT$12*'ACQUISITION ASSUMPTIONS FLTE'!$C18)*'MVLP DASHBOARD FLTE'!$C51</f>
        <v>0</v>
      </c>
      <c r="AU30" s="134">
        <f ca="1">('SIM STOCK FLTE'!AU$12*'ACQUISITION ASSUMPTIONS FLTE'!$C18)*'MVLP DASHBOARD FLTE'!$C51</f>
        <v>0</v>
      </c>
      <c r="AV30" s="134">
        <f ca="1">('SIM STOCK FLTE'!AV$12*'ACQUISITION ASSUMPTIONS FLTE'!$C18)*'MVLP DASHBOARD FLTE'!$C51</f>
        <v>0</v>
      </c>
      <c r="AW30" s="134">
        <f ca="1">('SIM STOCK FLTE'!AW$12*'ACQUISITION ASSUMPTIONS FLTE'!$C18)*'MVLP DASHBOARD FLTE'!$C51</f>
        <v>900</v>
      </c>
      <c r="AX30" s="134">
        <f ca="1">('SIM STOCK FLTE'!AX$12*'ACQUISITION ASSUMPTIONS FLTE'!$C18)*'MVLP DASHBOARD FLTE'!$C51</f>
        <v>0</v>
      </c>
      <c r="AY30" s="134">
        <f ca="1">('SIM STOCK FLTE'!AY$12*'ACQUISITION ASSUMPTIONS FLTE'!$C18)*'MVLP DASHBOARD FLTE'!$C51</f>
        <v>0</v>
      </c>
      <c r="AZ30" s="134">
        <f ca="1">('SIM STOCK FLTE'!AZ$12*'ACQUISITION ASSUMPTIONS FLTE'!$C18)*'MVLP DASHBOARD FLTE'!$C51</f>
        <v>900</v>
      </c>
      <c r="BA30" s="134">
        <f ca="1">('SIM STOCK FLTE'!BA$12*'ACQUISITION ASSUMPTIONS FLTE'!$C18)*'MVLP DASHBOARD FLTE'!$C51</f>
        <v>0</v>
      </c>
      <c r="BB30" s="134">
        <f ca="1">('SIM STOCK FLTE'!BB$12*'ACQUISITION ASSUMPTIONS FLTE'!$C18)*'MVLP DASHBOARD FLTE'!$C51</f>
        <v>0</v>
      </c>
      <c r="BC30" s="134">
        <f ca="1">('SIM STOCK FLTE'!BC$12*'ACQUISITION ASSUMPTIONS FLTE'!$C18)*'MVLP DASHBOARD FLTE'!$C51</f>
        <v>0</v>
      </c>
      <c r="BD30" s="134">
        <f ca="1">('SIM STOCK FLTE'!BD$12*'ACQUISITION ASSUMPTIONS FLTE'!$C18)*'MVLP DASHBOARD FLTE'!$C51</f>
        <v>900</v>
      </c>
      <c r="BE30" s="134">
        <f ca="1">('SIM STOCK FLTE'!BE$12*'ACQUISITION ASSUMPTIONS FLTE'!$C18)*'MVLP DASHBOARD FLTE'!$C51</f>
        <v>0</v>
      </c>
      <c r="BF30" s="134">
        <f ca="1">('SIM STOCK FLTE'!BF$12*'ACQUISITION ASSUMPTIONS FLTE'!$C18)*'MVLP DASHBOARD FLTE'!$C51</f>
        <v>0</v>
      </c>
      <c r="BG30" s="134">
        <f ca="1">('SIM STOCK FLTE'!BG$12*'ACQUISITION ASSUMPTIONS FLTE'!$C18)*'MVLP DASHBOARD FLTE'!$C51</f>
        <v>0</v>
      </c>
      <c r="BH30" s="134">
        <f ca="1">('SIM STOCK FLTE'!BH$12*'ACQUISITION ASSUMPTIONS FLTE'!$C18)*'MVLP DASHBOARD FLTE'!$C51</f>
        <v>900</v>
      </c>
      <c r="BI30" s="134">
        <f ca="1">('SIM STOCK FLTE'!BI$12*'ACQUISITION ASSUMPTIONS FLTE'!$C18)*'MVLP DASHBOARD FLTE'!$C51</f>
        <v>0</v>
      </c>
      <c r="BJ30" s="134">
        <f ca="1">('SIM STOCK FLTE'!BJ$12*'ACQUISITION ASSUMPTIONS FLTE'!$C18)*'MVLP DASHBOARD FLTE'!$C51</f>
        <v>0</v>
      </c>
      <c r="BK30" s="134">
        <f ca="1">('SIM STOCK FLTE'!BK$12*'ACQUISITION ASSUMPTIONS FLTE'!$C18)*'MVLP DASHBOARD FLTE'!$C51</f>
        <v>900</v>
      </c>
      <c r="BL30" s="134">
        <f ca="1">('SIM STOCK FLTE'!BL$12*'ACQUISITION ASSUMPTIONS FLTE'!$C18)*'MVLP DASHBOARD FLTE'!$C51</f>
        <v>0</v>
      </c>
      <c r="BM30" s="134">
        <f ca="1">('SIM STOCK FLTE'!BM$12*'ACQUISITION ASSUMPTIONS FLTE'!$C18)*'MVLP DASHBOARD FLTE'!$C51</f>
        <v>0</v>
      </c>
      <c r="BN30" s="134">
        <f ca="1">('SIM STOCK FLTE'!BN$12*'ACQUISITION ASSUMPTIONS FLTE'!$C18)*'MVLP DASHBOARD FLTE'!$C51</f>
        <v>0</v>
      </c>
      <c r="BO30" s="134">
        <f ca="1">('SIM STOCK FLTE'!BO$12*'ACQUISITION ASSUMPTIONS FLTE'!$C18)*'MVLP DASHBOARD FLTE'!$C51</f>
        <v>900</v>
      </c>
      <c r="BP30" s="134">
        <f ca="1">('SIM STOCK FLTE'!BP$12*'ACQUISITION ASSUMPTIONS FLTE'!$C18)*'MVLP DASHBOARD FLTE'!$C51</f>
        <v>0</v>
      </c>
      <c r="BQ30" s="134">
        <f ca="1">('SIM STOCK FLTE'!BQ$12*'ACQUISITION ASSUMPTIONS FLTE'!$C18)*'MVLP DASHBOARD FLTE'!$C51</f>
        <v>0</v>
      </c>
      <c r="BR30" s="134">
        <f ca="1">('SIM STOCK FLTE'!BR$12*'ACQUISITION ASSUMPTIONS FLTE'!$C18)*'MVLP DASHBOARD FLTE'!$C51</f>
        <v>0</v>
      </c>
    </row>
    <row r="31" spans="2:70" ht="25" customHeight="1" outlineLevel="1">
      <c r="B31" s="182" t="str">
        <f t="shared" si="11"/>
        <v>FLTE 200GB</v>
      </c>
      <c r="C31" s="134">
        <f>('SIM STOCK FLTE'!C$12*'ACQUISITION ASSUMPTIONS FLTE'!$C19)*'MVLP DASHBOARD FLTE'!$C52</f>
        <v>0</v>
      </c>
      <c r="D31" s="134">
        <f>('SIM STOCK FLTE'!D$12*'ACQUISITION ASSUMPTIONS FLTE'!$C19)*'MVLP DASHBOARD FLTE'!$C52</f>
        <v>0</v>
      </c>
      <c r="E31" s="134">
        <f>('SIM STOCK FLTE'!E$12*'ACQUISITION ASSUMPTIONS FLTE'!$C19)*'MVLP DASHBOARD FLTE'!$C52</f>
        <v>0</v>
      </c>
      <c r="F31" s="134">
        <f>('SIM STOCK FLTE'!F$12*'ACQUISITION ASSUMPTIONS FLTE'!$C19)*'MVLP DASHBOARD FLTE'!$C52</f>
        <v>0</v>
      </c>
      <c r="G31" s="134">
        <f>('SIM STOCK FLTE'!G$12*'ACQUISITION ASSUMPTIONS FLTE'!$C19)*'MVLP DASHBOARD FLTE'!$C52</f>
        <v>0</v>
      </c>
      <c r="H31" s="134">
        <f>('SIM STOCK FLTE'!H$12*'ACQUISITION ASSUMPTIONS FLTE'!$C19)*'MVLP DASHBOARD FLTE'!$C52</f>
        <v>0</v>
      </c>
      <c r="I31" s="134">
        <f>('SIM STOCK FLTE'!I$12*'ACQUISITION ASSUMPTIONS FLTE'!$C19)*'MVLP DASHBOARD FLTE'!$C52</f>
        <v>0</v>
      </c>
      <c r="J31" s="134">
        <f ca="1">('SIM STOCK FLTE'!J$12*'ACQUISITION ASSUMPTIONS FLTE'!$C19)*'MVLP DASHBOARD FLTE'!$C52</f>
        <v>600</v>
      </c>
      <c r="K31" s="134">
        <f ca="1">('SIM STOCK FLTE'!K$12*'ACQUISITION ASSUMPTIONS FLTE'!$C19)*'MVLP DASHBOARD FLTE'!$C52</f>
        <v>0</v>
      </c>
      <c r="L31" s="134">
        <f ca="1">('SIM STOCK FLTE'!L$12*'ACQUISITION ASSUMPTIONS FLTE'!$C19)*'MVLP DASHBOARD FLTE'!$C52</f>
        <v>0</v>
      </c>
      <c r="M31" s="134">
        <f ca="1">('SIM STOCK FLTE'!M$12*'ACQUISITION ASSUMPTIONS FLTE'!$C19)*'MVLP DASHBOARD FLTE'!$C52</f>
        <v>0</v>
      </c>
      <c r="N31" s="134">
        <f ca="1">('SIM STOCK FLTE'!N$12*'ACQUISITION ASSUMPTIONS FLTE'!$C19)*'MVLP DASHBOARD FLTE'!$C52</f>
        <v>0</v>
      </c>
      <c r="O31" s="134">
        <f ca="1">('SIM STOCK FLTE'!O$12*'ACQUISITION ASSUMPTIONS FLTE'!$C19)*'MVLP DASHBOARD FLTE'!$C52</f>
        <v>0</v>
      </c>
      <c r="P31" s="134">
        <f ca="1">('SIM STOCK FLTE'!P$12*'ACQUISITION ASSUMPTIONS FLTE'!$C19)*'MVLP DASHBOARD FLTE'!$C52</f>
        <v>0</v>
      </c>
      <c r="Q31" s="134">
        <f ca="1">('SIM STOCK FLTE'!Q$12*'ACQUISITION ASSUMPTIONS FLTE'!$C19)*'MVLP DASHBOARD FLTE'!$C52</f>
        <v>0</v>
      </c>
      <c r="R31" s="134">
        <f ca="1">('SIM STOCK FLTE'!R$12*'ACQUISITION ASSUMPTIONS FLTE'!$C19)*'MVLP DASHBOARD FLTE'!$C52</f>
        <v>0</v>
      </c>
      <c r="S31" s="134">
        <f ca="1">('SIM STOCK FLTE'!S$12*'ACQUISITION ASSUMPTIONS FLTE'!$C19)*'MVLP DASHBOARD FLTE'!$C52</f>
        <v>0</v>
      </c>
      <c r="T31" s="134">
        <f ca="1">('SIM STOCK FLTE'!T$12*'ACQUISITION ASSUMPTIONS FLTE'!$C19)*'MVLP DASHBOARD FLTE'!$C52</f>
        <v>0</v>
      </c>
      <c r="U31" s="134">
        <f ca="1">('SIM STOCK FLTE'!U$12*'ACQUISITION ASSUMPTIONS FLTE'!$C19)*'MVLP DASHBOARD FLTE'!$C52</f>
        <v>0</v>
      </c>
      <c r="V31" s="134">
        <f ca="1">('SIM STOCK FLTE'!V$12*'ACQUISITION ASSUMPTIONS FLTE'!$C19)*'MVLP DASHBOARD FLTE'!$C52</f>
        <v>0</v>
      </c>
      <c r="W31" s="134">
        <f ca="1">('SIM STOCK FLTE'!W$12*'ACQUISITION ASSUMPTIONS FLTE'!$C19)*'MVLP DASHBOARD FLTE'!$C52</f>
        <v>0</v>
      </c>
      <c r="X31" s="134">
        <f ca="1">('SIM STOCK FLTE'!X$12*'ACQUISITION ASSUMPTIONS FLTE'!$C19)*'MVLP DASHBOARD FLTE'!$C52</f>
        <v>600</v>
      </c>
      <c r="Y31" s="134">
        <f ca="1">('SIM STOCK FLTE'!Y$12*'ACQUISITION ASSUMPTIONS FLTE'!$C19)*'MVLP DASHBOARD FLTE'!$C52</f>
        <v>0</v>
      </c>
      <c r="Z31" s="134">
        <f ca="1">('SIM STOCK FLTE'!Z$12*'ACQUISITION ASSUMPTIONS FLTE'!$C19)*'MVLP DASHBOARD FLTE'!$C52</f>
        <v>0</v>
      </c>
      <c r="AA31" s="134">
        <f ca="1">('SIM STOCK FLTE'!AA$12*'ACQUISITION ASSUMPTIONS FLTE'!$C19)*'MVLP DASHBOARD FLTE'!$C52</f>
        <v>0</v>
      </c>
      <c r="AB31" s="134">
        <f ca="1">('SIM STOCK FLTE'!AB$12*'ACQUISITION ASSUMPTIONS FLTE'!$C19)*'MVLP DASHBOARD FLTE'!$C52</f>
        <v>0</v>
      </c>
      <c r="AC31" s="134">
        <f ca="1">('SIM STOCK FLTE'!AC$12*'ACQUISITION ASSUMPTIONS FLTE'!$C19)*'MVLP DASHBOARD FLTE'!$C52</f>
        <v>0</v>
      </c>
      <c r="AD31" s="134">
        <f ca="1">('SIM STOCK FLTE'!AD$12*'ACQUISITION ASSUMPTIONS FLTE'!$C19)*'MVLP DASHBOARD FLTE'!$C52</f>
        <v>600</v>
      </c>
      <c r="AE31" s="134">
        <f ca="1">('SIM STOCK FLTE'!AE$12*'ACQUISITION ASSUMPTIONS FLTE'!$C19)*'MVLP DASHBOARD FLTE'!$C52</f>
        <v>0</v>
      </c>
      <c r="AF31" s="134">
        <f ca="1">('SIM STOCK FLTE'!AF$12*'ACQUISITION ASSUMPTIONS FLTE'!$C19)*'MVLP DASHBOARD FLTE'!$C52</f>
        <v>0</v>
      </c>
      <c r="AG31" s="134">
        <f ca="1">('SIM STOCK FLTE'!AG$12*'ACQUISITION ASSUMPTIONS FLTE'!$C19)*'MVLP DASHBOARD FLTE'!$C52</f>
        <v>0</v>
      </c>
      <c r="AH31" s="134">
        <f ca="1">('SIM STOCK FLTE'!AH$12*'ACQUISITION ASSUMPTIONS FLTE'!$C19)*'MVLP DASHBOARD FLTE'!$C52</f>
        <v>600</v>
      </c>
      <c r="AI31" s="134">
        <f ca="1">('SIM STOCK FLTE'!AI$12*'ACQUISITION ASSUMPTIONS FLTE'!$C19)*'MVLP DASHBOARD FLTE'!$C52</f>
        <v>0</v>
      </c>
      <c r="AJ31" s="134">
        <f ca="1">('SIM STOCK FLTE'!AJ$12*'ACQUISITION ASSUMPTIONS FLTE'!$C19)*'MVLP DASHBOARD FLTE'!$C52</f>
        <v>0</v>
      </c>
      <c r="AK31" s="134">
        <f ca="1">('SIM STOCK FLTE'!AK$12*'ACQUISITION ASSUMPTIONS FLTE'!$C19)*'MVLP DASHBOARD FLTE'!$C52</f>
        <v>0</v>
      </c>
      <c r="AL31" s="134">
        <f ca="1">('SIM STOCK FLTE'!AL$12*'ACQUISITION ASSUMPTIONS FLTE'!$C19)*'MVLP DASHBOARD FLTE'!$C52</f>
        <v>600</v>
      </c>
      <c r="AM31" s="134">
        <f ca="1">('SIM STOCK FLTE'!AM$12*'ACQUISITION ASSUMPTIONS FLTE'!$C19)*'MVLP DASHBOARD FLTE'!$C52</f>
        <v>0</v>
      </c>
      <c r="AN31" s="134">
        <f ca="1">('SIM STOCK FLTE'!AN$12*'ACQUISITION ASSUMPTIONS FLTE'!$C19)*'MVLP DASHBOARD FLTE'!$C52</f>
        <v>0</v>
      </c>
      <c r="AO31" s="134">
        <f ca="1">('SIM STOCK FLTE'!AO$12*'ACQUISITION ASSUMPTIONS FLTE'!$C19)*'MVLP DASHBOARD FLTE'!$C52</f>
        <v>600</v>
      </c>
      <c r="AP31" s="134">
        <f ca="1">('SIM STOCK FLTE'!AP$12*'ACQUISITION ASSUMPTIONS FLTE'!$C19)*'MVLP DASHBOARD FLTE'!$C52</f>
        <v>0</v>
      </c>
      <c r="AQ31" s="134">
        <f ca="1">('SIM STOCK FLTE'!AQ$12*'ACQUISITION ASSUMPTIONS FLTE'!$C19)*'MVLP DASHBOARD FLTE'!$C52</f>
        <v>0</v>
      </c>
      <c r="AR31" s="134">
        <f ca="1">('SIM STOCK FLTE'!AR$12*'ACQUISITION ASSUMPTIONS FLTE'!$C19)*'MVLP DASHBOARD FLTE'!$C52</f>
        <v>0</v>
      </c>
      <c r="AS31" s="134">
        <f ca="1">('SIM STOCK FLTE'!AS$12*'ACQUISITION ASSUMPTIONS FLTE'!$C19)*'MVLP DASHBOARD FLTE'!$C52</f>
        <v>600</v>
      </c>
      <c r="AT31" s="134">
        <f ca="1">('SIM STOCK FLTE'!AT$12*'ACQUISITION ASSUMPTIONS FLTE'!$C19)*'MVLP DASHBOARD FLTE'!$C52</f>
        <v>0</v>
      </c>
      <c r="AU31" s="134">
        <f ca="1">('SIM STOCK FLTE'!AU$12*'ACQUISITION ASSUMPTIONS FLTE'!$C19)*'MVLP DASHBOARD FLTE'!$C52</f>
        <v>0</v>
      </c>
      <c r="AV31" s="134">
        <f ca="1">('SIM STOCK FLTE'!AV$12*'ACQUISITION ASSUMPTIONS FLTE'!$C19)*'MVLP DASHBOARD FLTE'!$C52</f>
        <v>0</v>
      </c>
      <c r="AW31" s="134">
        <f ca="1">('SIM STOCK FLTE'!AW$12*'ACQUISITION ASSUMPTIONS FLTE'!$C19)*'MVLP DASHBOARD FLTE'!$C52</f>
        <v>600</v>
      </c>
      <c r="AX31" s="134">
        <f ca="1">('SIM STOCK FLTE'!AX$12*'ACQUISITION ASSUMPTIONS FLTE'!$C19)*'MVLP DASHBOARD FLTE'!$C52</f>
        <v>0</v>
      </c>
      <c r="AY31" s="134">
        <f ca="1">('SIM STOCK FLTE'!AY$12*'ACQUISITION ASSUMPTIONS FLTE'!$C19)*'MVLP DASHBOARD FLTE'!$C52</f>
        <v>0</v>
      </c>
      <c r="AZ31" s="134">
        <f ca="1">('SIM STOCK FLTE'!AZ$12*'ACQUISITION ASSUMPTIONS FLTE'!$C19)*'MVLP DASHBOARD FLTE'!$C52</f>
        <v>600</v>
      </c>
      <c r="BA31" s="134">
        <f ca="1">('SIM STOCK FLTE'!BA$12*'ACQUISITION ASSUMPTIONS FLTE'!$C19)*'MVLP DASHBOARD FLTE'!$C52</f>
        <v>0</v>
      </c>
      <c r="BB31" s="134">
        <f ca="1">('SIM STOCK FLTE'!BB$12*'ACQUISITION ASSUMPTIONS FLTE'!$C19)*'MVLP DASHBOARD FLTE'!$C52</f>
        <v>0</v>
      </c>
      <c r="BC31" s="134">
        <f ca="1">('SIM STOCK FLTE'!BC$12*'ACQUISITION ASSUMPTIONS FLTE'!$C19)*'MVLP DASHBOARD FLTE'!$C52</f>
        <v>0</v>
      </c>
      <c r="BD31" s="134">
        <f ca="1">('SIM STOCK FLTE'!BD$12*'ACQUISITION ASSUMPTIONS FLTE'!$C19)*'MVLP DASHBOARD FLTE'!$C52</f>
        <v>600</v>
      </c>
      <c r="BE31" s="134">
        <f ca="1">('SIM STOCK FLTE'!BE$12*'ACQUISITION ASSUMPTIONS FLTE'!$C19)*'MVLP DASHBOARD FLTE'!$C52</f>
        <v>0</v>
      </c>
      <c r="BF31" s="134">
        <f ca="1">('SIM STOCK FLTE'!BF$12*'ACQUISITION ASSUMPTIONS FLTE'!$C19)*'MVLP DASHBOARD FLTE'!$C52</f>
        <v>0</v>
      </c>
      <c r="BG31" s="134">
        <f ca="1">('SIM STOCK FLTE'!BG$12*'ACQUISITION ASSUMPTIONS FLTE'!$C19)*'MVLP DASHBOARD FLTE'!$C52</f>
        <v>0</v>
      </c>
      <c r="BH31" s="134">
        <f ca="1">('SIM STOCK FLTE'!BH$12*'ACQUISITION ASSUMPTIONS FLTE'!$C19)*'MVLP DASHBOARD FLTE'!$C52</f>
        <v>600</v>
      </c>
      <c r="BI31" s="134">
        <f ca="1">('SIM STOCK FLTE'!BI$12*'ACQUISITION ASSUMPTIONS FLTE'!$C19)*'MVLP DASHBOARD FLTE'!$C52</f>
        <v>0</v>
      </c>
      <c r="BJ31" s="134">
        <f ca="1">('SIM STOCK FLTE'!BJ$12*'ACQUISITION ASSUMPTIONS FLTE'!$C19)*'MVLP DASHBOARD FLTE'!$C52</f>
        <v>0</v>
      </c>
      <c r="BK31" s="134">
        <f ca="1">('SIM STOCK FLTE'!BK$12*'ACQUISITION ASSUMPTIONS FLTE'!$C19)*'MVLP DASHBOARD FLTE'!$C52</f>
        <v>600</v>
      </c>
      <c r="BL31" s="134">
        <f ca="1">('SIM STOCK FLTE'!BL$12*'ACQUISITION ASSUMPTIONS FLTE'!$C19)*'MVLP DASHBOARD FLTE'!$C52</f>
        <v>0</v>
      </c>
      <c r="BM31" s="134">
        <f ca="1">('SIM STOCK FLTE'!BM$12*'ACQUISITION ASSUMPTIONS FLTE'!$C19)*'MVLP DASHBOARD FLTE'!$C52</f>
        <v>0</v>
      </c>
      <c r="BN31" s="134">
        <f ca="1">('SIM STOCK FLTE'!BN$12*'ACQUISITION ASSUMPTIONS FLTE'!$C19)*'MVLP DASHBOARD FLTE'!$C52</f>
        <v>0</v>
      </c>
      <c r="BO31" s="134">
        <f ca="1">('SIM STOCK FLTE'!BO$12*'ACQUISITION ASSUMPTIONS FLTE'!$C19)*'MVLP DASHBOARD FLTE'!$C52</f>
        <v>600</v>
      </c>
      <c r="BP31" s="134">
        <f ca="1">('SIM STOCK FLTE'!BP$12*'ACQUISITION ASSUMPTIONS FLTE'!$C19)*'MVLP DASHBOARD FLTE'!$C52</f>
        <v>0</v>
      </c>
      <c r="BQ31" s="134">
        <f ca="1">('SIM STOCK FLTE'!BQ$12*'ACQUISITION ASSUMPTIONS FLTE'!$C19)*'MVLP DASHBOARD FLTE'!$C52</f>
        <v>0</v>
      </c>
      <c r="BR31" s="134">
        <f ca="1">('SIM STOCK FLTE'!BR$12*'ACQUISITION ASSUMPTIONS FLTE'!$C19)*'MVLP DASHBOARD FLTE'!$C52</f>
        <v>0</v>
      </c>
    </row>
    <row r="32" spans="2:70" ht="25" customHeight="1" outlineLevel="1">
      <c r="B32" s="182" t="str">
        <f t="shared" si="11"/>
        <v>FLTE 400GB</v>
      </c>
      <c r="C32" s="134">
        <f>('SIM STOCK FLTE'!C$12*'ACQUISITION ASSUMPTIONS FLTE'!$C20)*'MVLP DASHBOARD FLTE'!$C53</f>
        <v>0</v>
      </c>
      <c r="D32" s="134">
        <f>('SIM STOCK FLTE'!D$12*'ACQUISITION ASSUMPTIONS FLTE'!$C20)*'MVLP DASHBOARD FLTE'!$C53</f>
        <v>0</v>
      </c>
      <c r="E32" s="134">
        <f>('SIM STOCK FLTE'!E$12*'ACQUISITION ASSUMPTIONS FLTE'!$C20)*'MVLP DASHBOARD FLTE'!$C53</f>
        <v>0</v>
      </c>
      <c r="F32" s="134">
        <f>('SIM STOCK FLTE'!F$12*'ACQUISITION ASSUMPTIONS FLTE'!$C20)*'MVLP DASHBOARD FLTE'!$C53</f>
        <v>0</v>
      </c>
      <c r="G32" s="134">
        <f>('SIM STOCK FLTE'!G$12*'ACQUISITION ASSUMPTIONS FLTE'!$C20)*'MVLP DASHBOARD FLTE'!$C53</f>
        <v>0</v>
      </c>
      <c r="H32" s="134">
        <f>('SIM STOCK FLTE'!H$12*'ACQUISITION ASSUMPTIONS FLTE'!$C20)*'MVLP DASHBOARD FLTE'!$C53</f>
        <v>0</v>
      </c>
      <c r="I32" s="134">
        <f>('SIM STOCK FLTE'!I$12*'ACQUISITION ASSUMPTIONS FLTE'!$C20)*'MVLP DASHBOARD FLTE'!$C53</f>
        <v>0</v>
      </c>
      <c r="J32" s="134">
        <f ca="1">('SIM STOCK FLTE'!J$12*'ACQUISITION ASSUMPTIONS FLTE'!$C20)*'MVLP DASHBOARD FLTE'!$C53</f>
        <v>300</v>
      </c>
      <c r="K32" s="134">
        <f ca="1">('SIM STOCK FLTE'!K$12*'ACQUISITION ASSUMPTIONS FLTE'!$C20)*'MVLP DASHBOARD FLTE'!$C53</f>
        <v>0</v>
      </c>
      <c r="L32" s="134">
        <f ca="1">('SIM STOCK FLTE'!L$12*'ACQUISITION ASSUMPTIONS FLTE'!$C20)*'MVLP DASHBOARD FLTE'!$C53</f>
        <v>0</v>
      </c>
      <c r="M32" s="134">
        <f ca="1">('SIM STOCK FLTE'!M$12*'ACQUISITION ASSUMPTIONS FLTE'!$C20)*'MVLP DASHBOARD FLTE'!$C53</f>
        <v>0</v>
      </c>
      <c r="N32" s="134">
        <f ca="1">('SIM STOCK FLTE'!N$12*'ACQUISITION ASSUMPTIONS FLTE'!$C20)*'MVLP DASHBOARD FLTE'!$C53</f>
        <v>0</v>
      </c>
      <c r="O32" s="134">
        <f ca="1">('SIM STOCK FLTE'!O$12*'ACQUISITION ASSUMPTIONS FLTE'!$C20)*'MVLP DASHBOARD FLTE'!$C53</f>
        <v>0</v>
      </c>
      <c r="P32" s="134">
        <f ca="1">('SIM STOCK FLTE'!P$12*'ACQUISITION ASSUMPTIONS FLTE'!$C20)*'MVLP DASHBOARD FLTE'!$C53</f>
        <v>0</v>
      </c>
      <c r="Q32" s="134">
        <f ca="1">('SIM STOCK FLTE'!Q$12*'ACQUISITION ASSUMPTIONS FLTE'!$C20)*'MVLP DASHBOARD FLTE'!$C53</f>
        <v>0</v>
      </c>
      <c r="R32" s="134">
        <f ca="1">('SIM STOCK FLTE'!R$12*'ACQUISITION ASSUMPTIONS FLTE'!$C20)*'MVLP DASHBOARD FLTE'!$C53</f>
        <v>0</v>
      </c>
      <c r="S32" s="134">
        <f ca="1">('SIM STOCK FLTE'!S$12*'ACQUISITION ASSUMPTIONS FLTE'!$C20)*'MVLP DASHBOARD FLTE'!$C53</f>
        <v>0</v>
      </c>
      <c r="T32" s="134">
        <f ca="1">('SIM STOCK FLTE'!T$12*'ACQUISITION ASSUMPTIONS FLTE'!$C20)*'MVLP DASHBOARD FLTE'!$C53</f>
        <v>0</v>
      </c>
      <c r="U32" s="134">
        <f ca="1">('SIM STOCK FLTE'!U$12*'ACQUISITION ASSUMPTIONS FLTE'!$C20)*'MVLP DASHBOARD FLTE'!$C53</f>
        <v>0</v>
      </c>
      <c r="V32" s="134">
        <f ca="1">('SIM STOCK FLTE'!V$12*'ACQUISITION ASSUMPTIONS FLTE'!$C20)*'MVLP DASHBOARD FLTE'!$C53</f>
        <v>0</v>
      </c>
      <c r="W32" s="134">
        <f ca="1">('SIM STOCK FLTE'!W$12*'ACQUISITION ASSUMPTIONS FLTE'!$C20)*'MVLP DASHBOARD FLTE'!$C53</f>
        <v>0</v>
      </c>
      <c r="X32" s="134">
        <f ca="1">('SIM STOCK FLTE'!X$12*'ACQUISITION ASSUMPTIONS FLTE'!$C20)*'MVLP DASHBOARD FLTE'!$C53</f>
        <v>300</v>
      </c>
      <c r="Y32" s="134">
        <f ca="1">('SIM STOCK FLTE'!Y$12*'ACQUISITION ASSUMPTIONS FLTE'!$C20)*'MVLP DASHBOARD FLTE'!$C53</f>
        <v>0</v>
      </c>
      <c r="Z32" s="134">
        <f ca="1">('SIM STOCK FLTE'!Z$12*'ACQUISITION ASSUMPTIONS FLTE'!$C20)*'MVLP DASHBOARD FLTE'!$C53</f>
        <v>0</v>
      </c>
      <c r="AA32" s="134">
        <f ca="1">('SIM STOCK FLTE'!AA$12*'ACQUISITION ASSUMPTIONS FLTE'!$C20)*'MVLP DASHBOARD FLTE'!$C53</f>
        <v>0</v>
      </c>
      <c r="AB32" s="134">
        <f ca="1">('SIM STOCK FLTE'!AB$12*'ACQUISITION ASSUMPTIONS FLTE'!$C20)*'MVLP DASHBOARD FLTE'!$C53</f>
        <v>0</v>
      </c>
      <c r="AC32" s="134">
        <f ca="1">('SIM STOCK FLTE'!AC$12*'ACQUISITION ASSUMPTIONS FLTE'!$C20)*'MVLP DASHBOARD FLTE'!$C53</f>
        <v>0</v>
      </c>
      <c r="AD32" s="134">
        <f ca="1">('SIM STOCK FLTE'!AD$12*'ACQUISITION ASSUMPTIONS FLTE'!$C20)*'MVLP DASHBOARD FLTE'!$C53</f>
        <v>300</v>
      </c>
      <c r="AE32" s="134">
        <f ca="1">('SIM STOCK FLTE'!AE$12*'ACQUISITION ASSUMPTIONS FLTE'!$C20)*'MVLP DASHBOARD FLTE'!$C53</f>
        <v>0</v>
      </c>
      <c r="AF32" s="134">
        <f ca="1">('SIM STOCK FLTE'!AF$12*'ACQUISITION ASSUMPTIONS FLTE'!$C20)*'MVLP DASHBOARD FLTE'!$C53</f>
        <v>0</v>
      </c>
      <c r="AG32" s="134">
        <f ca="1">('SIM STOCK FLTE'!AG$12*'ACQUISITION ASSUMPTIONS FLTE'!$C20)*'MVLP DASHBOARD FLTE'!$C53</f>
        <v>0</v>
      </c>
      <c r="AH32" s="134">
        <f ca="1">('SIM STOCK FLTE'!AH$12*'ACQUISITION ASSUMPTIONS FLTE'!$C20)*'MVLP DASHBOARD FLTE'!$C53</f>
        <v>300</v>
      </c>
      <c r="AI32" s="134">
        <f ca="1">('SIM STOCK FLTE'!AI$12*'ACQUISITION ASSUMPTIONS FLTE'!$C20)*'MVLP DASHBOARD FLTE'!$C53</f>
        <v>0</v>
      </c>
      <c r="AJ32" s="134">
        <f ca="1">('SIM STOCK FLTE'!AJ$12*'ACQUISITION ASSUMPTIONS FLTE'!$C20)*'MVLP DASHBOARD FLTE'!$C53</f>
        <v>0</v>
      </c>
      <c r="AK32" s="134">
        <f ca="1">('SIM STOCK FLTE'!AK$12*'ACQUISITION ASSUMPTIONS FLTE'!$C20)*'MVLP DASHBOARD FLTE'!$C53</f>
        <v>0</v>
      </c>
      <c r="AL32" s="134">
        <f ca="1">('SIM STOCK FLTE'!AL$12*'ACQUISITION ASSUMPTIONS FLTE'!$C20)*'MVLP DASHBOARD FLTE'!$C53</f>
        <v>300</v>
      </c>
      <c r="AM32" s="134">
        <f ca="1">('SIM STOCK FLTE'!AM$12*'ACQUISITION ASSUMPTIONS FLTE'!$C20)*'MVLP DASHBOARD FLTE'!$C53</f>
        <v>0</v>
      </c>
      <c r="AN32" s="134">
        <f ca="1">('SIM STOCK FLTE'!AN$12*'ACQUISITION ASSUMPTIONS FLTE'!$C20)*'MVLP DASHBOARD FLTE'!$C53</f>
        <v>0</v>
      </c>
      <c r="AO32" s="134">
        <f ca="1">('SIM STOCK FLTE'!AO$12*'ACQUISITION ASSUMPTIONS FLTE'!$C20)*'MVLP DASHBOARD FLTE'!$C53</f>
        <v>300</v>
      </c>
      <c r="AP32" s="134">
        <f ca="1">('SIM STOCK FLTE'!AP$12*'ACQUISITION ASSUMPTIONS FLTE'!$C20)*'MVLP DASHBOARD FLTE'!$C53</f>
        <v>0</v>
      </c>
      <c r="AQ32" s="134">
        <f ca="1">('SIM STOCK FLTE'!AQ$12*'ACQUISITION ASSUMPTIONS FLTE'!$C20)*'MVLP DASHBOARD FLTE'!$C53</f>
        <v>0</v>
      </c>
      <c r="AR32" s="134">
        <f ca="1">('SIM STOCK FLTE'!AR$12*'ACQUISITION ASSUMPTIONS FLTE'!$C20)*'MVLP DASHBOARD FLTE'!$C53</f>
        <v>0</v>
      </c>
      <c r="AS32" s="134">
        <f ca="1">('SIM STOCK FLTE'!AS$12*'ACQUISITION ASSUMPTIONS FLTE'!$C20)*'MVLP DASHBOARD FLTE'!$C53</f>
        <v>300</v>
      </c>
      <c r="AT32" s="134">
        <f ca="1">('SIM STOCK FLTE'!AT$12*'ACQUISITION ASSUMPTIONS FLTE'!$C20)*'MVLP DASHBOARD FLTE'!$C53</f>
        <v>0</v>
      </c>
      <c r="AU32" s="134">
        <f ca="1">('SIM STOCK FLTE'!AU$12*'ACQUISITION ASSUMPTIONS FLTE'!$C20)*'MVLP DASHBOARD FLTE'!$C53</f>
        <v>0</v>
      </c>
      <c r="AV32" s="134">
        <f ca="1">('SIM STOCK FLTE'!AV$12*'ACQUISITION ASSUMPTIONS FLTE'!$C20)*'MVLP DASHBOARD FLTE'!$C53</f>
        <v>0</v>
      </c>
      <c r="AW32" s="134">
        <f ca="1">('SIM STOCK FLTE'!AW$12*'ACQUISITION ASSUMPTIONS FLTE'!$C20)*'MVLP DASHBOARD FLTE'!$C53</f>
        <v>300</v>
      </c>
      <c r="AX32" s="134">
        <f ca="1">('SIM STOCK FLTE'!AX$12*'ACQUISITION ASSUMPTIONS FLTE'!$C20)*'MVLP DASHBOARD FLTE'!$C53</f>
        <v>0</v>
      </c>
      <c r="AY32" s="134">
        <f ca="1">('SIM STOCK FLTE'!AY$12*'ACQUISITION ASSUMPTIONS FLTE'!$C20)*'MVLP DASHBOARD FLTE'!$C53</f>
        <v>0</v>
      </c>
      <c r="AZ32" s="134">
        <f ca="1">('SIM STOCK FLTE'!AZ$12*'ACQUISITION ASSUMPTIONS FLTE'!$C20)*'MVLP DASHBOARD FLTE'!$C53</f>
        <v>300</v>
      </c>
      <c r="BA32" s="134">
        <f ca="1">('SIM STOCK FLTE'!BA$12*'ACQUISITION ASSUMPTIONS FLTE'!$C20)*'MVLP DASHBOARD FLTE'!$C53</f>
        <v>0</v>
      </c>
      <c r="BB32" s="134">
        <f ca="1">('SIM STOCK FLTE'!BB$12*'ACQUISITION ASSUMPTIONS FLTE'!$C20)*'MVLP DASHBOARD FLTE'!$C53</f>
        <v>0</v>
      </c>
      <c r="BC32" s="134">
        <f ca="1">('SIM STOCK FLTE'!BC$12*'ACQUISITION ASSUMPTIONS FLTE'!$C20)*'MVLP DASHBOARD FLTE'!$C53</f>
        <v>0</v>
      </c>
      <c r="BD32" s="134">
        <f ca="1">('SIM STOCK FLTE'!BD$12*'ACQUISITION ASSUMPTIONS FLTE'!$C20)*'MVLP DASHBOARD FLTE'!$C53</f>
        <v>300</v>
      </c>
      <c r="BE32" s="134">
        <f ca="1">('SIM STOCK FLTE'!BE$12*'ACQUISITION ASSUMPTIONS FLTE'!$C20)*'MVLP DASHBOARD FLTE'!$C53</f>
        <v>0</v>
      </c>
      <c r="BF32" s="134">
        <f ca="1">('SIM STOCK FLTE'!BF$12*'ACQUISITION ASSUMPTIONS FLTE'!$C20)*'MVLP DASHBOARD FLTE'!$C53</f>
        <v>0</v>
      </c>
      <c r="BG32" s="134">
        <f ca="1">('SIM STOCK FLTE'!BG$12*'ACQUISITION ASSUMPTIONS FLTE'!$C20)*'MVLP DASHBOARD FLTE'!$C53</f>
        <v>0</v>
      </c>
      <c r="BH32" s="134">
        <f ca="1">('SIM STOCK FLTE'!BH$12*'ACQUISITION ASSUMPTIONS FLTE'!$C20)*'MVLP DASHBOARD FLTE'!$C53</f>
        <v>300</v>
      </c>
      <c r="BI32" s="134">
        <f ca="1">('SIM STOCK FLTE'!BI$12*'ACQUISITION ASSUMPTIONS FLTE'!$C20)*'MVLP DASHBOARD FLTE'!$C53</f>
        <v>0</v>
      </c>
      <c r="BJ32" s="134">
        <f ca="1">('SIM STOCK FLTE'!BJ$12*'ACQUISITION ASSUMPTIONS FLTE'!$C20)*'MVLP DASHBOARD FLTE'!$C53</f>
        <v>0</v>
      </c>
      <c r="BK32" s="134">
        <f ca="1">('SIM STOCK FLTE'!BK$12*'ACQUISITION ASSUMPTIONS FLTE'!$C20)*'MVLP DASHBOARD FLTE'!$C53</f>
        <v>300</v>
      </c>
      <c r="BL32" s="134">
        <f ca="1">('SIM STOCK FLTE'!BL$12*'ACQUISITION ASSUMPTIONS FLTE'!$C20)*'MVLP DASHBOARD FLTE'!$C53</f>
        <v>0</v>
      </c>
      <c r="BM32" s="134">
        <f ca="1">('SIM STOCK FLTE'!BM$12*'ACQUISITION ASSUMPTIONS FLTE'!$C20)*'MVLP DASHBOARD FLTE'!$C53</f>
        <v>0</v>
      </c>
      <c r="BN32" s="134">
        <f ca="1">('SIM STOCK FLTE'!BN$12*'ACQUISITION ASSUMPTIONS FLTE'!$C20)*'MVLP DASHBOARD FLTE'!$C53</f>
        <v>0</v>
      </c>
      <c r="BO32" s="134">
        <f ca="1">('SIM STOCK FLTE'!BO$12*'ACQUISITION ASSUMPTIONS FLTE'!$C20)*'MVLP DASHBOARD FLTE'!$C53</f>
        <v>300</v>
      </c>
      <c r="BP32" s="134">
        <f ca="1">('SIM STOCK FLTE'!BP$12*'ACQUISITION ASSUMPTIONS FLTE'!$C20)*'MVLP DASHBOARD FLTE'!$C53</f>
        <v>0</v>
      </c>
      <c r="BQ32" s="134">
        <f ca="1">('SIM STOCK FLTE'!BQ$12*'ACQUISITION ASSUMPTIONS FLTE'!$C20)*'MVLP DASHBOARD FLTE'!$C53</f>
        <v>0</v>
      </c>
      <c r="BR32" s="134">
        <f ca="1">('SIM STOCK FLTE'!BR$12*'ACQUISITION ASSUMPTIONS FLTE'!$C20)*'MVLP DASHBOARD FLTE'!$C53</f>
        <v>0</v>
      </c>
    </row>
    <row r="33" spans="2:70" ht="25" customHeight="1" outlineLevel="1">
      <c r="B33" s="182" t="str">
        <f t="shared" si="11"/>
        <v>Package 5</v>
      </c>
      <c r="C33" s="134">
        <f>('SIM STOCK FLTE'!C$12*'ACQUISITION ASSUMPTIONS FLTE'!$C21)*'MVLP DASHBOARD FLTE'!$C54</f>
        <v>0</v>
      </c>
      <c r="D33" s="134">
        <f>('SIM STOCK FLTE'!D$12*'ACQUISITION ASSUMPTIONS FLTE'!$C21)*'MVLP DASHBOARD FLTE'!$C54</f>
        <v>0</v>
      </c>
      <c r="E33" s="134">
        <f>('SIM STOCK FLTE'!E$12*'ACQUISITION ASSUMPTIONS FLTE'!$C21)*'MVLP DASHBOARD FLTE'!$C54</f>
        <v>0</v>
      </c>
      <c r="F33" s="134">
        <f>('SIM STOCK FLTE'!F$12*'ACQUISITION ASSUMPTIONS FLTE'!$C21)*'MVLP DASHBOARD FLTE'!$C54</f>
        <v>0</v>
      </c>
      <c r="G33" s="134">
        <f>('SIM STOCK FLTE'!G$12*'ACQUISITION ASSUMPTIONS FLTE'!$C21)*'MVLP DASHBOARD FLTE'!$C54</f>
        <v>0</v>
      </c>
      <c r="H33" s="134">
        <f>('SIM STOCK FLTE'!H$12*'ACQUISITION ASSUMPTIONS FLTE'!$C21)*'MVLP DASHBOARD FLTE'!$C54</f>
        <v>0</v>
      </c>
      <c r="I33" s="134">
        <f>('SIM STOCK FLTE'!I$12*'ACQUISITION ASSUMPTIONS FLTE'!$C21)*'MVLP DASHBOARD FLTE'!$C54</f>
        <v>0</v>
      </c>
      <c r="J33" s="134">
        <f ca="1">('SIM STOCK FLTE'!J$12*'ACQUISITION ASSUMPTIONS FLTE'!$C21)*'MVLP DASHBOARD FLTE'!$C54</f>
        <v>0</v>
      </c>
      <c r="K33" s="134">
        <f ca="1">('SIM STOCK FLTE'!K$12*'ACQUISITION ASSUMPTIONS FLTE'!$C21)*'MVLP DASHBOARD FLTE'!$C54</f>
        <v>0</v>
      </c>
      <c r="L33" s="134">
        <f ca="1">('SIM STOCK FLTE'!L$12*'ACQUISITION ASSUMPTIONS FLTE'!$C21)*'MVLP DASHBOARD FLTE'!$C54</f>
        <v>0</v>
      </c>
      <c r="M33" s="134">
        <f ca="1">('SIM STOCK FLTE'!M$12*'ACQUISITION ASSUMPTIONS FLTE'!$C21)*'MVLP DASHBOARD FLTE'!$C54</f>
        <v>0</v>
      </c>
      <c r="N33" s="134">
        <f ca="1">('SIM STOCK FLTE'!N$12*'ACQUISITION ASSUMPTIONS FLTE'!$C21)*'MVLP DASHBOARD FLTE'!$C54</f>
        <v>0</v>
      </c>
      <c r="O33" s="134">
        <f ca="1">('SIM STOCK FLTE'!O$12*'ACQUISITION ASSUMPTIONS FLTE'!$C21)*'MVLP DASHBOARD FLTE'!$C54</f>
        <v>0</v>
      </c>
      <c r="P33" s="134">
        <f ca="1">('SIM STOCK FLTE'!P$12*'ACQUISITION ASSUMPTIONS FLTE'!$C21)*'MVLP DASHBOARD FLTE'!$C54</f>
        <v>0</v>
      </c>
      <c r="Q33" s="134">
        <f ca="1">('SIM STOCK FLTE'!Q$12*'ACQUISITION ASSUMPTIONS FLTE'!$C21)*'MVLP DASHBOARD FLTE'!$C54</f>
        <v>0</v>
      </c>
      <c r="R33" s="134">
        <f ca="1">('SIM STOCK FLTE'!R$12*'ACQUISITION ASSUMPTIONS FLTE'!$C21)*'MVLP DASHBOARD FLTE'!$C54</f>
        <v>0</v>
      </c>
      <c r="S33" s="134">
        <f ca="1">('SIM STOCK FLTE'!S$12*'ACQUISITION ASSUMPTIONS FLTE'!$C21)*'MVLP DASHBOARD FLTE'!$C54</f>
        <v>0</v>
      </c>
      <c r="T33" s="134">
        <f ca="1">('SIM STOCK FLTE'!T$12*'ACQUISITION ASSUMPTIONS FLTE'!$C21)*'MVLP DASHBOARD FLTE'!$C54</f>
        <v>0</v>
      </c>
      <c r="U33" s="134">
        <f ca="1">('SIM STOCK FLTE'!U$12*'ACQUISITION ASSUMPTIONS FLTE'!$C21)*'MVLP DASHBOARD FLTE'!$C54</f>
        <v>0</v>
      </c>
      <c r="V33" s="134">
        <f ca="1">('SIM STOCK FLTE'!V$12*'ACQUISITION ASSUMPTIONS FLTE'!$C21)*'MVLP DASHBOARD FLTE'!$C54</f>
        <v>0</v>
      </c>
      <c r="W33" s="134">
        <f ca="1">('SIM STOCK FLTE'!W$12*'ACQUISITION ASSUMPTIONS FLTE'!$C21)*'MVLP DASHBOARD FLTE'!$C54</f>
        <v>0</v>
      </c>
      <c r="X33" s="134">
        <f ca="1">('SIM STOCK FLTE'!X$12*'ACQUISITION ASSUMPTIONS FLTE'!$C21)*'MVLP DASHBOARD FLTE'!$C54</f>
        <v>0</v>
      </c>
      <c r="Y33" s="134">
        <f ca="1">('SIM STOCK FLTE'!Y$12*'ACQUISITION ASSUMPTIONS FLTE'!$C21)*'MVLP DASHBOARD FLTE'!$C54</f>
        <v>0</v>
      </c>
      <c r="Z33" s="134">
        <f ca="1">('SIM STOCK FLTE'!Z$12*'ACQUISITION ASSUMPTIONS FLTE'!$C21)*'MVLP DASHBOARD FLTE'!$C54</f>
        <v>0</v>
      </c>
      <c r="AA33" s="134">
        <f ca="1">('SIM STOCK FLTE'!AA$12*'ACQUISITION ASSUMPTIONS FLTE'!$C21)*'MVLP DASHBOARD FLTE'!$C54</f>
        <v>0</v>
      </c>
      <c r="AB33" s="134">
        <f ca="1">('SIM STOCK FLTE'!AB$12*'ACQUISITION ASSUMPTIONS FLTE'!$C21)*'MVLP DASHBOARD FLTE'!$C54</f>
        <v>0</v>
      </c>
      <c r="AC33" s="134">
        <f ca="1">('SIM STOCK FLTE'!AC$12*'ACQUISITION ASSUMPTIONS FLTE'!$C21)*'MVLP DASHBOARD FLTE'!$C54</f>
        <v>0</v>
      </c>
      <c r="AD33" s="134">
        <f ca="1">('SIM STOCK FLTE'!AD$12*'ACQUISITION ASSUMPTIONS FLTE'!$C21)*'MVLP DASHBOARD FLTE'!$C54</f>
        <v>0</v>
      </c>
      <c r="AE33" s="134">
        <f ca="1">('SIM STOCK FLTE'!AE$12*'ACQUISITION ASSUMPTIONS FLTE'!$C21)*'MVLP DASHBOARD FLTE'!$C54</f>
        <v>0</v>
      </c>
      <c r="AF33" s="134">
        <f ca="1">('SIM STOCK FLTE'!AF$12*'ACQUISITION ASSUMPTIONS FLTE'!$C21)*'MVLP DASHBOARD FLTE'!$C54</f>
        <v>0</v>
      </c>
      <c r="AG33" s="134">
        <f ca="1">('SIM STOCK FLTE'!AG$12*'ACQUISITION ASSUMPTIONS FLTE'!$C21)*'MVLP DASHBOARD FLTE'!$C54</f>
        <v>0</v>
      </c>
      <c r="AH33" s="134">
        <f ca="1">('SIM STOCK FLTE'!AH$12*'ACQUISITION ASSUMPTIONS FLTE'!$C21)*'MVLP DASHBOARD FLTE'!$C54</f>
        <v>0</v>
      </c>
      <c r="AI33" s="134">
        <f ca="1">('SIM STOCK FLTE'!AI$12*'ACQUISITION ASSUMPTIONS FLTE'!$C21)*'MVLP DASHBOARD FLTE'!$C54</f>
        <v>0</v>
      </c>
      <c r="AJ33" s="134">
        <f ca="1">('SIM STOCK FLTE'!AJ$12*'ACQUISITION ASSUMPTIONS FLTE'!$C21)*'MVLP DASHBOARD FLTE'!$C54</f>
        <v>0</v>
      </c>
      <c r="AK33" s="134">
        <f ca="1">('SIM STOCK FLTE'!AK$12*'ACQUISITION ASSUMPTIONS FLTE'!$C21)*'MVLP DASHBOARD FLTE'!$C54</f>
        <v>0</v>
      </c>
      <c r="AL33" s="134">
        <f ca="1">('SIM STOCK FLTE'!AL$12*'ACQUISITION ASSUMPTIONS FLTE'!$C21)*'MVLP DASHBOARD FLTE'!$C54</f>
        <v>0</v>
      </c>
      <c r="AM33" s="134">
        <f ca="1">('SIM STOCK FLTE'!AM$12*'ACQUISITION ASSUMPTIONS FLTE'!$C21)*'MVLP DASHBOARD FLTE'!$C54</f>
        <v>0</v>
      </c>
      <c r="AN33" s="134">
        <f ca="1">('SIM STOCK FLTE'!AN$12*'ACQUISITION ASSUMPTIONS FLTE'!$C21)*'MVLP DASHBOARD FLTE'!$C54</f>
        <v>0</v>
      </c>
      <c r="AO33" s="134">
        <f ca="1">('SIM STOCK FLTE'!AO$12*'ACQUISITION ASSUMPTIONS FLTE'!$C21)*'MVLP DASHBOARD FLTE'!$C54</f>
        <v>0</v>
      </c>
      <c r="AP33" s="134">
        <f ca="1">('SIM STOCK FLTE'!AP$12*'ACQUISITION ASSUMPTIONS FLTE'!$C21)*'MVLP DASHBOARD FLTE'!$C54</f>
        <v>0</v>
      </c>
      <c r="AQ33" s="134">
        <f ca="1">('SIM STOCK FLTE'!AQ$12*'ACQUISITION ASSUMPTIONS FLTE'!$C21)*'MVLP DASHBOARD FLTE'!$C54</f>
        <v>0</v>
      </c>
      <c r="AR33" s="134">
        <f ca="1">('SIM STOCK FLTE'!AR$12*'ACQUISITION ASSUMPTIONS FLTE'!$C21)*'MVLP DASHBOARD FLTE'!$C54</f>
        <v>0</v>
      </c>
      <c r="AS33" s="134">
        <f ca="1">('SIM STOCK FLTE'!AS$12*'ACQUISITION ASSUMPTIONS FLTE'!$C21)*'MVLP DASHBOARD FLTE'!$C54</f>
        <v>0</v>
      </c>
      <c r="AT33" s="134">
        <f ca="1">('SIM STOCK FLTE'!AT$12*'ACQUISITION ASSUMPTIONS FLTE'!$C21)*'MVLP DASHBOARD FLTE'!$C54</f>
        <v>0</v>
      </c>
      <c r="AU33" s="134">
        <f ca="1">('SIM STOCK FLTE'!AU$12*'ACQUISITION ASSUMPTIONS FLTE'!$C21)*'MVLP DASHBOARD FLTE'!$C54</f>
        <v>0</v>
      </c>
      <c r="AV33" s="134">
        <f ca="1">('SIM STOCK FLTE'!AV$12*'ACQUISITION ASSUMPTIONS FLTE'!$C21)*'MVLP DASHBOARD FLTE'!$C54</f>
        <v>0</v>
      </c>
      <c r="AW33" s="134">
        <f ca="1">('SIM STOCK FLTE'!AW$12*'ACQUISITION ASSUMPTIONS FLTE'!$C21)*'MVLP DASHBOARD FLTE'!$C54</f>
        <v>0</v>
      </c>
      <c r="AX33" s="134">
        <f ca="1">('SIM STOCK FLTE'!AX$12*'ACQUISITION ASSUMPTIONS FLTE'!$C21)*'MVLP DASHBOARD FLTE'!$C54</f>
        <v>0</v>
      </c>
      <c r="AY33" s="134">
        <f ca="1">('SIM STOCK FLTE'!AY$12*'ACQUISITION ASSUMPTIONS FLTE'!$C21)*'MVLP DASHBOARD FLTE'!$C54</f>
        <v>0</v>
      </c>
      <c r="AZ33" s="134">
        <f ca="1">('SIM STOCK FLTE'!AZ$12*'ACQUISITION ASSUMPTIONS FLTE'!$C21)*'MVLP DASHBOARD FLTE'!$C54</f>
        <v>0</v>
      </c>
      <c r="BA33" s="134">
        <f ca="1">('SIM STOCK FLTE'!BA$12*'ACQUISITION ASSUMPTIONS FLTE'!$C21)*'MVLP DASHBOARD FLTE'!$C54</f>
        <v>0</v>
      </c>
      <c r="BB33" s="134">
        <f ca="1">('SIM STOCK FLTE'!BB$12*'ACQUISITION ASSUMPTIONS FLTE'!$C21)*'MVLP DASHBOARD FLTE'!$C54</f>
        <v>0</v>
      </c>
      <c r="BC33" s="134">
        <f ca="1">('SIM STOCK FLTE'!BC$12*'ACQUISITION ASSUMPTIONS FLTE'!$C21)*'MVLP DASHBOARD FLTE'!$C54</f>
        <v>0</v>
      </c>
      <c r="BD33" s="134">
        <f ca="1">('SIM STOCK FLTE'!BD$12*'ACQUISITION ASSUMPTIONS FLTE'!$C21)*'MVLP DASHBOARD FLTE'!$C54</f>
        <v>0</v>
      </c>
      <c r="BE33" s="134">
        <f ca="1">('SIM STOCK FLTE'!BE$12*'ACQUISITION ASSUMPTIONS FLTE'!$C21)*'MVLP DASHBOARD FLTE'!$C54</f>
        <v>0</v>
      </c>
      <c r="BF33" s="134">
        <f ca="1">('SIM STOCK FLTE'!BF$12*'ACQUISITION ASSUMPTIONS FLTE'!$C21)*'MVLP DASHBOARD FLTE'!$C54</f>
        <v>0</v>
      </c>
      <c r="BG33" s="134">
        <f ca="1">('SIM STOCK FLTE'!BG$12*'ACQUISITION ASSUMPTIONS FLTE'!$C21)*'MVLP DASHBOARD FLTE'!$C54</f>
        <v>0</v>
      </c>
      <c r="BH33" s="134">
        <f ca="1">('SIM STOCK FLTE'!BH$12*'ACQUISITION ASSUMPTIONS FLTE'!$C21)*'MVLP DASHBOARD FLTE'!$C54</f>
        <v>0</v>
      </c>
      <c r="BI33" s="134">
        <f ca="1">('SIM STOCK FLTE'!BI$12*'ACQUISITION ASSUMPTIONS FLTE'!$C21)*'MVLP DASHBOARD FLTE'!$C54</f>
        <v>0</v>
      </c>
      <c r="BJ33" s="134">
        <f ca="1">('SIM STOCK FLTE'!BJ$12*'ACQUISITION ASSUMPTIONS FLTE'!$C21)*'MVLP DASHBOARD FLTE'!$C54</f>
        <v>0</v>
      </c>
      <c r="BK33" s="134">
        <f ca="1">('SIM STOCK FLTE'!BK$12*'ACQUISITION ASSUMPTIONS FLTE'!$C21)*'MVLP DASHBOARD FLTE'!$C54</f>
        <v>0</v>
      </c>
      <c r="BL33" s="134">
        <f ca="1">('SIM STOCK FLTE'!BL$12*'ACQUISITION ASSUMPTIONS FLTE'!$C21)*'MVLP DASHBOARD FLTE'!$C54</f>
        <v>0</v>
      </c>
      <c r="BM33" s="134">
        <f ca="1">('SIM STOCK FLTE'!BM$12*'ACQUISITION ASSUMPTIONS FLTE'!$C21)*'MVLP DASHBOARD FLTE'!$C54</f>
        <v>0</v>
      </c>
      <c r="BN33" s="134">
        <f ca="1">('SIM STOCK FLTE'!BN$12*'ACQUISITION ASSUMPTIONS FLTE'!$C21)*'MVLP DASHBOARD FLTE'!$C54</f>
        <v>0</v>
      </c>
      <c r="BO33" s="134">
        <f ca="1">('SIM STOCK FLTE'!BO$12*'ACQUISITION ASSUMPTIONS FLTE'!$C21)*'MVLP DASHBOARD FLTE'!$C54</f>
        <v>0</v>
      </c>
      <c r="BP33" s="134">
        <f ca="1">('SIM STOCK FLTE'!BP$12*'ACQUISITION ASSUMPTIONS FLTE'!$C21)*'MVLP DASHBOARD FLTE'!$C54</f>
        <v>0</v>
      </c>
      <c r="BQ33" s="134">
        <f ca="1">('SIM STOCK FLTE'!BQ$12*'ACQUISITION ASSUMPTIONS FLTE'!$C21)*'MVLP DASHBOARD FLTE'!$C54</f>
        <v>0</v>
      </c>
      <c r="BR33" s="134">
        <f ca="1">('SIM STOCK FLTE'!BR$12*'ACQUISITION ASSUMPTIONS FLTE'!$C21)*'MVLP DASHBOARD FLTE'!$C54</f>
        <v>0</v>
      </c>
    </row>
    <row r="34" spans="2:70" s="19" customFormat="1" ht="25" customHeight="1">
      <c r="B34" s="183" t="s">
        <v>399</v>
      </c>
      <c r="C34" s="184">
        <f>SUM(C35:C37)</f>
        <v>0</v>
      </c>
      <c r="D34" s="184">
        <f t="shared" ref="D34:BO34" si="12">SUM(D35:D37)</f>
        <v>0</v>
      </c>
      <c r="E34" s="184">
        <f t="shared" si="12"/>
        <v>0</v>
      </c>
      <c r="F34" s="184">
        <f t="shared" si="12"/>
        <v>0</v>
      </c>
      <c r="G34" s="184">
        <f t="shared" si="12"/>
        <v>0</v>
      </c>
      <c r="H34" s="184">
        <f t="shared" si="12"/>
        <v>0</v>
      </c>
      <c r="I34" s="184">
        <f t="shared" si="12"/>
        <v>0</v>
      </c>
      <c r="J34" s="184">
        <f t="shared" si="12"/>
        <v>0</v>
      </c>
      <c r="K34" s="184">
        <f t="shared" ca="1" si="12"/>
        <v>0</v>
      </c>
      <c r="L34" s="184">
        <f t="shared" ca="1" si="12"/>
        <v>0</v>
      </c>
      <c r="M34" s="184">
        <f t="shared" ca="1" si="12"/>
        <v>0</v>
      </c>
      <c r="N34" s="184">
        <f t="shared" ca="1" si="12"/>
        <v>0</v>
      </c>
      <c r="O34" s="184">
        <f t="shared" ca="1" si="12"/>
        <v>0</v>
      </c>
      <c r="P34" s="184">
        <f t="shared" ca="1" si="12"/>
        <v>0</v>
      </c>
      <c r="Q34" s="184">
        <f t="shared" ca="1" si="12"/>
        <v>0</v>
      </c>
      <c r="R34" s="184">
        <f t="shared" ca="1" si="12"/>
        <v>0</v>
      </c>
      <c r="S34" s="184">
        <f t="shared" ca="1" si="12"/>
        <v>0</v>
      </c>
      <c r="T34" s="184">
        <f t="shared" ca="1" si="12"/>
        <v>0</v>
      </c>
      <c r="U34" s="184">
        <f t="shared" ca="1" si="12"/>
        <v>0</v>
      </c>
      <c r="V34" s="184">
        <f t="shared" ca="1" si="12"/>
        <v>0</v>
      </c>
      <c r="W34" s="184">
        <f t="shared" ca="1" si="12"/>
        <v>0</v>
      </c>
      <c r="X34" s="184">
        <f t="shared" ca="1" si="12"/>
        <v>0</v>
      </c>
      <c r="Y34" s="184">
        <f t="shared" ca="1" si="12"/>
        <v>0</v>
      </c>
      <c r="Z34" s="184">
        <f t="shared" ca="1" si="12"/>
        <v>0</v>
      </c>
      <c r="AA34" s="184">
        <f t="shared" ca="1" si="12"/>
        <v>0</v>
      </c>
      <c r="AB34" s="184">
        <f t="shared" ca="1" si="12"/>
        <v>0</v>
      </c>
      <c r="AC34" s="184">
        <f t="shared" ca="1" si="12"/>
        <v>0</v>
      </c>
      <c r="AD34" s="184">
        <f t="shared" ca="1" si="12"/>
        <v>0</v>
      </c>
      <c r="AE34" s="184">
        <f t="shared" ca="1" si="12"/>
        <v>0</v>
      </c>
      <c r="AF34" s="184">
        <f t="shared" ca="1" si="12"/>
        <v>0</v>
      </c>
      <c r="AG34" s="184">
        <f t="shared" ca="1" si="12"/>
        <v>0</v>
      </c>
      <c r="AH34" s="184">
        <f t="shared" ca="1" si="12"/>
        <v>0</v>
      </c>
      <c r="AI34" s="184">
        <f t="shared" ca="1" si="12"/>
        <v>0</v>
      </c>
      <c r="AJ34" s="184">
        <f t="shared" ca="1" si="12"/>
        <v>0</v>
      </c>
      <c r="AK34" s="184">
        <f t="shared" ca="1" si="12"/>
        <v>0</v>
      </c>
      <c r="AL34" s="184">
        <f t="shared" ca="1" si="12"/>
        <v>0</v>
      </c>
      <c r="AM34" s="184">
        <f t="shared" ca="1" si="12"/>
        <v>0</v>
      </c>
      <c r="AN34" s="184">
        <f t="shared" ca="1" si="12"/>
        <v>0</v>
      </c>
      <c r="AO34" s="184">
        <f t="shared" ca="1" si="12"/>
        <v>0</v>
      </c>
      <c r="AP34" s="184">
        <f t="shared" ca="1" si="12"/>
        <v>0</v>
      </c>
      <c r="AQ34" s="184">
        <f t="shared" ca="1" si="12"/>
        <v>0</v>
      </c>
      <c r="AR34" s="184">
        <f t="shared" ca="1" si="12"/>
        <v>0</v>
      </c>
      <c r="AS34" s="184">
        <f t="shared" ca="1" si="12"/>
        <v>0</v>
      </c>
      <c r="AT34" s="184">
        <f t="shared" ca="1" si="12"/>
        <v>0</v>
      </c>
      <c r="AU34" s="184">
        <f t="shared" ca="1" si="12"/>
        <v>0</v>
      </c>
      <c r="AV34" s="184">
        <f t="shared" ca="1" si="12"/>
        <v>0</v>
      </c>
      <c r="AW34" s="184">
        <f t="shared" ca="1" si="12"/>
        <v>0</v>
      </c>
      <c r="AX34" s="184">
        <f t="shared" ca="1" si="12"/>
        <v>0</v>
      </c>
      <c r="AY34" s="184">
        <f t="shared" ca="1" si="12"/>
        <v>0</v>
      </c>
      <c r="AZ34" s="184">
        <f t="shared" ca="1" si="12"/>
        <v>0</v>
      </c>
      <c r="BA34" s="184">
        <f t="shared" ca="1" si="12"/>
        <v>0</v>
      </c>
      <c r="BB34" s="184">
        <f t="shared" ca="1" si="12"/>
        <v>0</v>
      </c>
      <c r="BC34" s="184">
        <f t="shared" ca="1" si="12"/>
        <v>0</v>
      </c>
      <c r="BD34" s="184">
        <f t="shared" ca="1" si="12"/>
        <v>0</v>
      </c>
      <c r="BE34" s="184">
        <f t="shared" ca="1" si="12"/>
        <v>0</v>
      </c>
      <c r="BF34" s="184">
        <f t="shared" ca="1" si="12"/>
        <v>0</v>
      </c>
      <c r="BG34" s="184">
        <f t="shared" ca="1" si="12"/>
        <v>0</v>
      </c>
      <c r="BH34" s="184">
        <f t="shared" ca="1" si="12"/>
        <v>0</v>
      </c>
      <c r="BI34" s="184">
        <f t="shared" ca="1" si="12"/>
        <v>0</v>
      </c>
      <c r="BJ34" s="184">
        <f t="shared" ca="1" si="12"/>
        <v>0</v>
      </c>
      <c r="BK34" s="184">
        <f t="shared" ca="1" si="12"/>
        <v>0</v>
      </c>
      <c r="BL34" s="184">
        <f t="shared" ca="1" si="12"/>
        <v>0</v>
      </c>
      <c r="BM34" s="184">
        <f t="shared" ca="1" si="12"/>
        <v>0</v>
      </c>
      <c r="BN34" s="184">
        <f t="shared" ca="1" si="12"/>
        <v>0</v>
      </c>
      <c r="BO34" s="184">
        <f t="shared" ca="1" si="12"/>
        <v>0</v>
      </c>
      <c r="BP34" s="184">
        <f t="shared" ref="BP34:BR34" ca="1" si="13">SUM(BP35:BP37)</f>
        <v>0</v>
      </c>
      <c r="BQ34" s="184">
        <f t="shared" ca="1" si="13"/>
        <v>0</v>
      </c>
      <c r="BR34" s="184">
        <f t="shared" ca="1" si="13"/>
        <v>0</v>
      </c>
    </row>
    <row r="35" spans="2:70" ht="25" customHeight="1" outlineLevel="1">
      <c r="B35" s="24" t="str">
        <f>'DEVICE ASSUMPTIONS FLTE'!B10</f>
        <v>FLTE 40GB</v>
      </c>
      <c r="C35" s="134">
        <f>('SUBSCRIBER BASE FLTE'!C18*'DEVICE ASSUMPTIONS FLTE'!$F10)*'DEVICE ASSUMPTIONS FLTE'!$C10</f>
        <v>0</v>
      </c>
      <c r="D35" s="134">
        <f>('SUBSCRIBER BASE FLTE'!D18*'DEVICE ASSUMPTIONS FLTE'!$F10)*'DEVICE ASSUMPTIONS FLTE'!$C10</f>
        <v>0</v>
      </c>
      <c r="E35" s="134">
        <f>('SUBSCRIBER BASE FLTE'!E18*'DEVICE ASSUMPTIONS FLTE'!$F10)*'DEVICE ASSUMPTIONS FLTE'!$C10</f>
        <v>0</v>
      </c>
      <c r="F35" s="134">
        <f>('SUBSCRIBER BASE FLTE'!F18*'DEVICE ASSUMPTIONS FLTE'!$F10)*'DEVICE ASSUMPTIONS FLTE'!$C10</f>
        <v>0</v>
      </c>
      <c r="G35" s="134">
        <f>('SUBSCRIBER BASE FLTE'!G18*'DEVICE ASSUMPTIONS FLTE'!$F10)*'DEVICE ASSUMPTIONS FLTE'!$C10</f>
        <v>0</v>
      </c>
      <c r="H35" s="134">
        <f>('SUBSCRIBER BASE FLTE'!H18*'DEVICE ASSUMPTIONS FLTE'!$F10)*'DEVICE ASSUMPTIONS FLTE'!$C10</f>
        <v>0</v>
      </c>
      <c r="I35" s="134">
        <f>('SUBSCRIBER BASE FLTE'!I18*'DEVICE ASSUMPTIONS FLTE'!$F10)*'DEVICE ASSUMPTIONS FLTE'!$C10</f>
        <v>0</v>
      </c>
      <c r="J35" s="134">
        <f>('SUBSCRIBER BASE FLTE'!J18*'DEVICE ASSUMPTIONS FLTE'!$F10)*'DEVICE ASSUMPTIONS FLTE'!$C10</f>
        <v>0</v>
      </c>
      <c r="K35" s="134">
        <f ca="1">('SUBSCRIBER BASE FLTE'!K18*'DEVICE ASSUMPTIONS FLTE'!$F10)*'DEVICE ASSUMPTIONS FLTE'!$C10</f>
        <v>0</v>
      </c>
      <c r="L35" s="134">
        <f ca="1">('SUBSCRIBER BASE FLTE'!L18*'DEVICE ASSUMPTIONS FLTE'!$F10)*'DEVICE ASSUMPTIONS FLTE'!$C10</f>
        <v>0</v>
      </c>
      <c r="M35" s="134">
        <f ca="1">('SUBSCRIBER BASE FLTE'!M18*'DEVICE ASSUMPTIONS FLTE'!$F10)*'DEVICE ASSUMPTIONS FLTE'!$C10</f>
        <v>0</v>
      </c>
      <c r="N35" s="134">
        <f ca="1">('SUBSCRIBER BASE FLTE'!N18*'DEVICE ASSUMPTIONS FLTE'!$F10)*'DEVICE ASSUMPTIONS FLTE'!$C10</f>
        <v>0</v>
      </c>
      <c r="O35" s="134">
        <f ca="1">('SUBSCRIBER BASE FLTE'!O18*'DEVICE ASSUMPTIONS FLTE'!$F10)*'DEVICE ASSUMPTIONS FLTE'!$C10</f>
        <v>0</v>
      </c>
      <c r="P35" s="134">
        <f ca="1">('SUBSCRIBER BASE FLTE'!P18*'DEVICE ASSUMPTIONS FLTE'!$F10)*'DEVICE ASSUMPTIONS FLTE'!$C10</f>
        <v>0</v>
      </c>
      <c r="Q35" s="134">
        <f ca="1">('SUBSCRIBER BASE FLTE'!Q18*'DEVICE ASSUMPTIONS FLTE'!$F10)*'DEVICE ASSUMPTIONS FLTE'!$C10</f>
        <v>0</v>
      </c>
      <c r="R35" s="134">
        <f ca="1">('SUBSCRIBER BASE FLTE'!R18*'DEVICE ASSUMPTIONS FLTE'!$F10)*'DEVICE ASSUMPTIONS FLTE'!$C10</f>
        <v>0</v>
      </c>
      <c r="S35" s="134">
        <f ca="1">('SUBSCRIBER BASE FLTE'!S18*'DEVICE ASSUMPTIONS FLTE'!$F10)*'DEVICE ASSUMPTIONS FLTE'!$C10</f>
        <v>0</v>
      </c>
      <c r="T35" s="134">
        <f ca="1">('SUBSCRIBER BASE FLTE'!T18*'DEVICE ASSUMPTIONS FLTE'!$F10)*'DEVICE ASSUMPTIONS FLTE'!$C10</f>
        <v>0</v>
      </c>
      <c r="U35" s="134">
        <f ca="1">('SUBSCRIBER BASE FLTE'!U18*'DEVICE ASSUMPTIONS FLTE'!$F10)*'DEVICE ASSUMPTIONS FLTE'!$C10</f>
        <v>0</v>
      </c>
      <c r="V35" s="134">
        <f ca="1">('SUBSCRIBER BASE FLTE'!V18*'DEVICE ASSUMPTIONS FLTE'!$F10)*'DEVICE ASSUMPTIONS FLTE'!$C10</f>
        <v>0</v>
      </c>
      <c r="W35" s="134">
        <f ca="1">('SUBSCRIBER BASE FLTE'!W18*'DEVICE ASSUMPTIONS FLTE'!$F10)*'DEVICE ASSUMPTIONS FLTE'!$C10</f>
        <v>0</v>
      </c>
      <c r="X35" s="134">
        <f ca="1">('SUBSCRIBER BASE FLTE'!X18*'DEVICE ASSUMPTIONS FLTE'!$F10)*'DEVICE ASSUMPTIONS FLTE'!$C10</f>
        <v>0</v>
      </c>
      <c r="Y35" s="134">
        <f ca="1">('SUBSCRIBER BASE FLTE'!Y18*'DEVICE ASSUMPTIONS FLTE'!$F10)*'DEVICE ASSUMPTIONS FLTE'!$C10</f>
        <v>0</v>
      </c>
      <c r="Z35" s="134">
        <f ca="1">('SUBSCRIBER BASE FLTE'!Z18*'DEVICE ASSUMPTIONS FLTE'!$F10)*'DEVICE ASSUMPTIONS FLTE'!$C10</f>
        <v>0</v>
      </c>
      <c r="AA35" s="134">
        <f ca="1">('SUBSCRIBER BASE FLTE'!AA18*'DEVICE ASSUMPTIONS FLTE'!$F10)*'DEVICE ASSUMPTIONS FLTE'!$C10</f>
        <v>0</v>
      </c>
      <c r="AB35" s="134">
        <f ca="1">('SUBSCRIBER BASE FLTE'!AB18*'DEVICE ASSUMPTIONS FLTE'!$F10)*'DEVICE ASSUMPTIONS FLTE'!$C10</f>
        <v>0</v>
      </c>
      <c r="AC35" s="134">
        <f ca="1">('SUBSCRIBER BASE FLTE'!AC18*'DEVICE ASSUMPTIONS FLTE'!$F10)*'DEVICE ASSUMPTIONS FLTE'!$C10</f>
        <v>0</v>
      </c>
      <c r="AD35" s="134">
        <f ca="1">('SUBSCRIBER BASE FLTE'!AD18*'DEVICE ASSUMPTIONS FLTE'!$F10)*'DEVICE ASSUMPTIONS FLTE'!$C10</f>
        <v>0</v>
      </c>
      <c r="AE35" s="134">
        <f ca="1">('SUBSCRIBER BASE FLTE'!AE18*'DEVICE ASSUMPTIONS FLTE'!$F10)*'DEVICE ASSUMPTIONS FLTE'!$C10</f>
        <v>0</v>
      </c>
      <c r="AF35" s="134">
        <f ca="1">('SUBSCRIBER BASE FLTE'!AF18*'DEVICE ASSUMPTIONS FLTE'!$F10)*'DEVICE ASSUMPTIONS FLTE'!$C10</f>
        <v>0</v>
      </c>
      <c r="AG35" s="134">
        <f ca="1">('SUBSCRIBER BASE FLTE'!AG18*'DEVICE ASSUMPTIONS FLTE'!$F10)*'DEVICE ASSUMPTIONS FLTE'!$C10</f>
        <v>0</v>
      </c>
      <c r="AH35" s="134">
        <f ca="1">('SUBSCRIBER BASE FLTE'!AH18*'DEVICE ASSUMPTIONS FLTE'!$F10)*'DEVICE ASSUMPTIONS FLTE'!$C10</f>
        <v>0</v>
      </c>
      <c r="AI35" s="134">
        <f ca="1">('SUBSCRIBER BASE FLTE'!AI18*'DEVICE ASSUMPTIONS FLTE'!$F10)*'DEVICE ASSUMPTIONS FLTE'!$C10</f>
        <v>0</v>
      </c>
      <c r="AJ35" s="134">
        <f ca="1">('SUBSCRIBER BASE FLTE'!AJ18*'DEVICE ASSUMPTIONS FLTE'!$F10)*'DEVICE ASSUMPTIONS FLTE'!$C10</f>
        <v>0</v>
      </c>
      <c r="AK35" s="134">
        <f ca="1">('SUBSCRIBER BASE FLTE'!AK18*'DEVICE ASSUMPTIONS FLTE'!$F10)*'DEVICE ASSUMPTIONS FLTE'!$C10</f>
        <v>0</v>
      </c>
      <c r="AL35" s="134">
        <f ca="1">('SUBSCRIBER BASE FLTE'!AL18*'DEVICE ASSUMPTIONS FLTE'!$F10)*'DEVICE ASSUMPTIONS FLTE'!$C10</f>
        <v>0</v>
      </c>
      <c r="AM35" s="134">
        <f ca="1">('SUBSCRIBER BASE FLTE'!AM18*'DEVICE ASSUMPTIONS FLTE'!$F10)*'DEVICE ASSUMPTIONS FLTE'!$C10</f>
        <v>0</v>
      </c>
      <c r="AN35" s="134">
        <f ca="1">('SUBSCRIBER BASE FLTE'!AN18*'DEVICE ASSUMPTIONS FLTE'!$F10)*'DEVICE ASSUMPTIONS FLTE'!$C10</f>
        <v>0</v>
      </c>
      <c r="AO35" s="134">
        <f ca="1">('SUBSCRIBER BASE FLTE'!AO18*'DEVICE ASSUMPTIONS FLTE'!$F10)*'DEVICE ASSUMPTIONS FLTE'!$C10</f>
        <v>0</v>
      </c>
      <c r="AP35" s="134">
        <f ca="1">('SUBSCRIBER BASE FLTE'!AP18*'DEVICE ASSUMPTIONS FLTE'!$F10)*'DEVICE ASSUMPTIONS FLTE'!$C10</f>
        <v>0</v>
      </c>
      <c r="AQ35" s="134">
        <f ca="1">('SUBSCRIBER BASE FLTE'!AQ18*'DEVICE ASSUMPTIONS FLTE'!$F10)*'DEVICE ASSUMPTIONS FLTE'!$C10</f>
        <v>0</v>
      </c>
      <c r="AR35" s="134">
        <f ca="1">('SUBSCRIBER BASE FLTE'!AR18*'DEVICE ASSUMPTIONS FLTE'!$F10)*'DEVICE ASSUMPTIONS FLTE'!$C10</f>
        <v>0</v>
      </c>
      <c r="AS35" s="134">
        <f ca="1">('SUBSCRIBER BASE FLTE'!AS18*'DEVICE ASSUMPTIONS FLTE'!$F10)*'DEVICE ASSUMPTIONS FLTE'!$C10</f>
        <v>0</v>
      </c>
      <c r="AT35" s="134">
        <f ca="1">('SUBSCRIBER BASE FLTE'!AT18*'DEVICE ASSUMPTIONS FLTE'!$F10)*'DEVICE ASSUMPTIONS FLTE'!$C10</f>
        <v>0</v>
      </c>
      <c r="AU35" s="134">
        <f ca="1">('SUBSCRIBER BASE FLTE'!AU18*'DEVICE ASSUMPTIONS FLTE'!$F10)*'DEVICE ASSUMPTIONS FLTE'!$C10</f>
        <v>0</v>
      </c>
      <c r="AV35" s="134">
        <f ca="1">('SUBSCRIBER BASE FLTE'!AV18*'DEVICE ASSUMPTIONS FLTE'!$F10)*'DEVICE ASSUMPTIONS FLTE'!$C10</f>
        <v>0</v>
      </c>
      <c r="AW35" s="134">
        <f ca="1">('SUBSCRIBER BASE FLTE'!AW18*'DEVICE ASSUMPTIONS FLTE'!$F10)*'DEVICE ASSUMPTIONS FLTE'!$C10</f>
        <v>0</v>
      </c>
      <c r="AX35" s="134">
        <f ca="1">('SUBSCRIBER BASE FLTE'!AX18*'DEVICE ASSUMPTIONS FLTE'!$F10)*'DEVICE ASSUMPTIONS FLTE'!$C10</f>
        <v>0</v>
      </c>
      <c r="AY35" s="134">
        <f ca="1">('SUBSCRIBER BASE FLTE'!AY18*'DEVICE ASSUMPTIONS FLTE'!$F10)*'DEVICE ASSUMPTIONS FLTE'!$C10</f>
        <v>0</v>
      </c>
      <c r="AZ35" s="134">
        <f ca="1">('SUBSCRIBER BASE FLTE'!AZ18*'DEVICE ASSUMPTIONS FLTE'!$F10)*'DEVICE ASSUMPTIONS FLTE'!$C10</f>
        <v>0</v>
      </c>
      <c r="BA35" s="134">
        <f ca="1">('SUBSCRIBER BASE FLTE'!BA18*'DEVICE ASSUMPTIONS FLTE'!$F10)*'DEVICE ASSUMPTIONS FLTE'!$C10</f>
        <v>0</v>
      </c>
      <c r="BB35" s="134">
        <f ca="1">('SUBSCRIBER BASE FLTE'!BB18*'DEVICE ASSUMPTIONS FLTE'!$F10)*'DEVICE ASSUMPTIONS FLTE'!$C10</f>
        <v>0</v>
      </c>
      <c r="BC35" s="134">
        <f ca="1">('SUBSCRIBER BASE FLTE'!BC18*'DEVICE ASSUMPTIONS FLTE'!$F10)*'DEVICE ASSUMPTIONS FLTE'!$C10</f>
        <v>0</v>
      </c>
      <c r="BD35" s="134">
        <f ca="1">('SUBSCRIBER BASE FLTE'!BD18*'DEVICE ASSUMPTIONS FLTE'!$F10)*'DEVICE ASSUMPTIONS FLTE'!$C10</f>
        <v>0</v>
      </c>
      <c r="BE35" s="134">
        <f ca="1">('SUBSCRIBER BASE FLTE'!BE18*'DEVICE ASSUMPTIONS FLTE'!$F10)*'DEVICE ASSUMPTIONS FLTE'!$C10</f>
        <v>0</v>
      </c>
      <c r="BF35" s="134">
        <f ca="1">('SUBSCRIBER BASE FLTE'!BF18*'DEVICE ASSUMPTIONS FLTE'!$F10)*'DEVICE ASSUMPTIONS FLTE'!$C10</f>
        <v>0</v>
      </c>
      <c r="BG35" s="134">
        <f ca="1">('SUBSCRIBER BASE FLTE'!BG18*'DEVICE ASSUMPTIONS FLTE'!$F10)*'DEVICE ASSUMPTIONS FLTE'!$C10</f>
        <v>0</v>
      </c>
      <c r="BH35" s="134">
        <f ca="1">('SUBSCRIBER BASE FLTE'!BH18*'DEVICE ASSUMPTIONS FLTE'!$F10)*'DEVICE ASSUMPTIONS FLTE'!$C10</f>
        <v>0</v>
      </c>
      <c r="BI35" s="134">
        <f ca="1">('SUBSCRIBER BASE FLTE'!BI18*'DEVICE ASSUMPTIONS FLTE'!$F10)*'DEVICE ASSUMPTIONS FLTE'!$C10</f>
        <v>0</v>
      </c>
      <c r="BJ35" s="134">
        <f ca="1">('SUBSCRIBER BASE FLTE'!BJ18*'DEVICE ASSUMPTIONS FLTE'!$F10)*'DEVICE ASSUMPTIONS FLTE'!$C10</f>
        <v>0</v>
      </c>
      <c r="BK35" s="134">
        <f ca="1">('SUBSCRIBER BASE FLTE'!BK18*'DEVICE ASSUMPTIONS FLTE'!$F10)*'DEVICE ASSUMPTIONS FLTE'!$C10</f>
        <v>0</v>
      </c>
      <c r="BL35" s="134">
        <f ca="1">('SUBSCRIBER BASE FLTE'!BL18*'DEVICE ASSUMPTIONS FLTE'!$F10)*'DEVICE ASSUMPTIONS FLTE'!$C10</f>
        <v>0</v>
      </c>
      <c r="BM35" s="134">
        <f ca="1">('SUBSCRIBER BASE FLTE'!BM18*'DEVICE ASSUMPTIONS FLTE'!$F10)*'DEVICE ASSUMPTIONS FLTE'!$C10</f>
        <v>0</v>
      </c>
      <c r="BN35" s="134">
        <f ca="1">('SUBSCRIBER BASE FLTE'!BN18*'DEVICE ASSUMPTIONS FLTE'!$F10)*'DEVICE ASSUMPTIONS FLTE'!$C10</f>
        <v>0</v>
      </c>
      <c r="BO35" s="134">
        <f ca="1">('SUBSCRIBER BASE FLTE'!BO18*'DEVICE ASSUMPTIONS FLTE'!$F10)*'DEVICE ASSUMPTIONS FLTE'!$C10</f>
        <v>0</v>
      </c>
      <c r="BP35" s="134">
        <f ca="1">('SUBSCRIBER BASE FLTE'!BP18*'DEVICE ASSUMPTIONS FLTE'!$F10)*'DEVICE ASSUMPTIONS FLTE'!$C10</f>
        <v>0</v>
      </c>
      <c r="BQ35" s="134">
        <f ca="1">('SUBSCRIBER BASE FLTE'!BQ18*'DEVICE ASSUMPTIONS FLTE'!$F10)*'DEVICE ASSUMPTIONS FLTE'!$C10</f>
        <v>0</v>
      </c>
      <c r="BR35" s="134">
        <f ca="1">('SUBSCRIBER BASE FLTE'!BR18*'DEVICE ASSUMPTIONS FLTE'!$F10)*'DEVICE ASSUMPTIONS FLTE'!$C10</f>
        <v>0</v>
      </c>
    </row>
    <row r="36" spans="2:70" ht="25" customHeight="1" outlineLevel="1">
      <c r="B36" s="24" t="str">
        <f>'DEVICE ASSUMPTIONS FLTE'!B11</f>
        <v>FLTE 100GB</v>
      </c>
      <c r="C36" s="134">
        <f>('SUBSCRIBER BASE FLTE'!C19*'DEVICE ASSUMPTIONS FLTE'!$F11)*'DEVICE ASSUMPTIONS FLTE'!$C11</f>
        <v>0</v>
      </c>
      <c r="D36" s="134">
        <f>('SUBSCRIBER BASE FLTE'!D19*'DEVICE ASSUMPTIONS FLTE'!$F11)*'DEVICE ASSUMPTIONS FLTE'!$C11</f>
        <v>0</v>
      </c>
      <c r="E36" s="134">
        <f>('SUBSCRIBER BASE FLTE'!E19*'DEVICE ASSUMPTIONS FLTE'!$F11)*'DEVICE ASSUMPTIONS FLTE'!$C11</f>
        <v>0</v>
      </c>
      <c r="F36" s="134">
        <f>('SUBSCRIBER BASE FLTE'!F19*'DEVICE ASSUMPTIONS FLTE'!$F11)*'DEVICE ASSUMPTIONS FLTE'!$C11</f>
        <v>0</v>
      </c>
      <c r="G36" s="134">
        <f>('SUBSCRIBER BASE FLTE'!G19*'DEVICE ASSUMPTIONS FLTE'!$F11)*'DEVICE ASSUMPTIONS FLTE'!$C11</f>
        <v>0</v>
      </c>
      <c r="H36" s="134">
        <f>('SUBSCRIBER BASE FLTE'!H19*'DEVICE ASSUMPTIONS FLTE'!$F11)*'DEVICE ASSUMPTIONS FLTE'!$C11</f>
        <v>0</v>
      </c>
      <c r="I36" s="134">
        <f>('SUBSCRIBER BASE FLTE'!I19*'DEVICE ASSUMPTIONS FLTE'!$F11)*'DEVICE ASSUMPTIONS FLTE'!$C11</f>
        <v>0</v>
      </c>
      <c r="J36" s="134">
        <f>('SUBSCRIBER BASE FLTE'!J19*'DEVICE ASSUMPTIONS FLTE'!$F11)*'DEVICE ASSUMPTIONS FLTE'!$C11</f>
        <v>0</v>
      </c>
      <c r="K36" s="134">
        <f ca="1">('SUBSCRIBER BASE FLTE'!K19*'DEVICE ASSUMPTIONS FLTE'!$F11)*'DEVICE ASSUMPTIONS FLTE'!$C11</f>
        <v>0</v>
      </c>
      <c r="L36" s="134">
        <f ca="1">('SUBSCRIBER BASE FLTE'!L19*'DEVICE ASSUMPTIONS FLTE'!$F11)*'DEVICE ASSUMPTIONS FLTE'!$C11</f>
        <v>0</v>
      </c>
      <c r="M36" s="134">
        <f ca="1">('SUBSCRIBER BASE FLTE'!M19*'DEVICE ASSUMPTIONS FLTE'!$F11)*'DEVICE ASSUMPTIONS FLTE'!$C11</f>
        <v>0</v>
      </c>
      <c r="N36" s="134">
        <f ca="1">('SUBSCRIBER BASE FLTE'!N19*'DEVICE ASSUMPTIONS FLTE'!$F11)*'DEVICE ASSUMPTIONS FLTE'!$C11</f>
        <v>0</v>
      </c>
      <c r="O36" s="134">
        <f ca="1">('SUBSCRIBER BASE FLTE'!O19*'DEVICE ASSUMPTIONS FLTE'!$F11)*'DEVICE ASSUMPTIONS FLTE'!$C11</f>
        <v>0</v>
      </c>
      <c r="P36" s="134">
        <f ca="1">('SUBSCRIBER BASE FLTE'!P19*'DEVICE ASSUMPTIONS FLTE'!$F11)*'DEVICE ASSUMPTIONS FLTE'!$C11</f>
        <v>0</v>
      </c>
      <c r="Q36" s="134">
        <f ca="1">('SUBSCRIBER BASE FLTE'!Q19*'DEVICE ASSUMPTIONS FLTE'!$F11)*'DEVICE ASSUMPTIONS FLTE'!$C11</f>
        <v>0</v>
      </c>
      <c r="R36" s="134">
        <f ca="1">('SUBSCRIBER BASE FLTE'!R19*'DEVICE ASSUMPTIONS FLTE'!$F11)*'DEVICE ASSUMPTIONS FLTE'!$C11</f>
        <v>0</v>
      </c>
      <c r="S36" s="134">
        <f ca="1">('SUBSCRIBER BASE FLTE'!S19*'DEVICE ASSUMPTIONS FLTE'!$F11)*'DEVICE ASSUMPTIONS FLTE'!$C11</f>
        <v>0</v>
      </c>
      <c r="T36" s="134">
        <f ca="1">('SUBSCRIBER BASE FLTE'!T19*'DEVICE ASSUMPTIONS FLTE'!$F11)*'DEVICE ASSUMPTIONS FLTE'!$C11</f>
        <v>0</v>
      </c>
      <c r="U36" s="134">
        <f ca="1">('SUBSCRIBER BASE FLTE'!U19*'DEVICE ASSUMPTIONS FLTE'!$F11)*'DEVICE ASSUMPTIONS FLTE'!$C11</f>
        <v>0</v>
      </c>
      <c r="V36" s="134">
        <f ca="1">('SUBSCRIBER BASE FLTE'!V19*'DEVICE ASSUMPTIONS FLTE'!$F11)*'DEVICE ASSUMPTIONS FLTE'!$C11</f>
        <v>0</v>
      </c>
      <c r="W36" s="134">
        <f ca="1">('SUBSCRIBER BASE FLTE'!W19*'DEVICE ASSUMPTIONS FLTE'!$F11)*'DEVICE ASSUMPTIONS FLTE'!$C11</f>
        <v>0</v>
      </c>
      <c r="X36" s="134">
        <f ca="1">('SUBSCRIBER BASE FLTE'!X19*'DEVICE ASSUMPTIONS FLTE'!$F11)*'DEVICE ASSUMPTIONS FLTE'!$C11</f>
        <v>0</v>
      </c>
      <c r="Y36" s="134">
        <f ca="1">('SUBSCRIBER BASE FLTE'!Y19*'DEVICE ASSUMPTIONS FLTE'!$F11)*'DEVICE ASSUMPTIONS FLTE'!$C11</f>
        <v>0</v>
      </c>
      <c r="Z36" s="134">
        <f ca="1">('SUBSCRIBER BASE FLTE'!Z19*'DEVICE ASSUMPTIONS FLTE'!$F11)*'DEVICE ASSUMPTIONS FLTE'!$C11</f>
        <v>0</v>
      </c>
      <c r="AA36" s="134">
        <f ca="1">('SUBSCRIBER BASE FLTE'!AA19*'DEVICE ASSUMPTIONS FLTE'!$F11)*'DEVICE ASSUMPTIONS FLTE'!$C11</f>
        <v>0</v>
      </c>
      <c r="AB36" s="134">
        <f ca="1">('SUBSCRIBER BASE FLTE'!AB19*'DEVICE ASSUMPTIONS FLTE'!$F11)*'DEVICE ASSUMPTIONS FLTE'!$C11</f>
        <v>0</v>
      </c>
      <c r="AC36" s="134">
        <f ca="1">('SUBSCRIBER BASE FLTE'!AC19*'DEVICE ASSUMPTIONS FLTE'!$F11)*'DEVICE ASSUMPTIONS FLTE'!$C11</f>
        <v>0</v>
      </c>
      <c r="AD36" s="134">
        <f ca="1">('SUBSCRIBER BASE FLTE'!AD19*'DEVICE ASSUMPTIONS FLTE'!$F11)*'DEVICE ASSUMPTIONS FLTE'!$C11</f>
        <v>0</v>
      </c>
      <c r="AE36" s="134">
        <f ca="1">('SUBSCRIBER BASE FLTE'!AE19*'DEVICE ASSUMPTIONS FLTE'!$F11)*'DEVICE ASSUMPTIONS FLTE'!$C11</f>
        <v>0</v>
      </c>
      <c r="AF36" s="134">
        <f ca="1">('SUBSCRIBER BASE FLTE'!AF19*'DEVICE ASSUMPTIONS FLTE'!$F11)*'DEVICE ASSUMPTIONS FLTE'!$C11</f>
        <v>0</v>
      </c>
      <c r="AG36" s="134">
        <f ca="1">('SUBSCRIBER BASE FLTE'!AG19*'DEVICE ASSUMPTIONS FLTE'!$F11)*'DEVICE ASSUMPTIONS FLTE'!$C11</f>
        <v>0</v>
      </c>
      <c r="AH36" s="134">
        <f ca="1">('SUBSCRIBER BASE FLTE'!AH19*'DEVICE ASSUMPTIONS FLTE'!$F11)*'DEVICE ASSUMPTIONS FLTE'!$C11</f>
        <v>0</v>
      </c>
      <c r="AI36" s="134">
        <f ca="1">('SUBSCRIBER BASE FLTE'!AI19*'DEVICE ASSUMPTIONS FLTE'!$F11)*'DEVICE ASSUMPTIONS FLTE'!$C11</f>
        <v>0</v>
      </c>
      <c r="AJ36" s="134">
        <f ca="1">('SUBSCRIBER BASE FLTE'!AJ19*'DEVICE ASSUMPTIONS FLTE'!$F11)*'DEVICE ASSUMPTIONS FLTE'!$C11</f>
        <v>0</v>
      </c>
      <c r="AK36" s="134">
        <f ca="1">('SUBSCRIBER BASE FLTE'!AK19*'DEVICE ASSUMPTIONS FLTE'!$F11)*'DEVICE ASSUMPTIONS FLTE'!$C11</f>
        <v>0</v>
      </c>
      <c r="AL36" s="134">
        <f ca="1">('SUBSCRIBER BASE FLTE'!AL19*'DEVICE ASSUMPTIONS FLTE'!$F11)*'DEVICE ASSUMPTIONS FLTE'!$C11</f>
        <v>0</v>
      </c>
      <c r="AM36" s="134">
        <f ca="1">('SUBSCRIBER BASE FLTE'!AM19*'DEVICE ASSUMPTIONS FLTE'!$F11)*'DEVICE ASSUMPTIONS FLTE'!$C11</f>
        <v>0</v>
      </c>
      <c r="AN36" s="134">
        <f ca="1">('SUBSCRIBER BASE FLTE'!AN19*'DEVICE ASSUMPTIONS FLTE'!$F11)*'DEVICE ASSUMPTIONS FLTE'!$C11</f>
        <v>0</v>
      </c>
      <c r="AO36" s="134">
        <f ca="1">('SUBSCRIBER BASE FLTE'!AO19*'DEVICE ASSUMPTIONS FLTE'!$F11)*'DEVICE ASSUMPTIONS FLTE'!$C11</f>
        <v>0</v>
      </c>
      <c r="AP36" s="134">
        <f ca="1">('SUBSCRIBER BASE FLTE'!AP19*'DEVICE ASSUMPTIONS FLTE'!$F11)*'DEVICE ASSUMPTIONS FLTE'!$C11</f>
        <v>0</v>
      </c>
      <c r="AQ36" s="134">
        <f ca="1">('SUBSCRIBER BASE FLTE'!AQ19*'DEVICE ASSUMPTIONS FLTE'!$F11)*'DEVICE ASSUMPTIONS FLTE'!$C11</f>
        <v>0</v>
      </c>
      <c r="AR36" s="134">
        <f ca="1">('SUBSCRIBER BASE FLTE'!AR19*'DEVICE ASSUMPTIONS FLTE'!$F11)*'DEVICE ASSUMPTIONS FLTE'!$C11</f>
        <v>0</v>
      </c>
      <c r="AS36" s="134">
        <f ca="1">('SUBSCRIBER BASE FLTE'!AS19*'DEVICE ASSUMPTIONS FLTE'!$F11)*'DEVICE ASSUMPTIONS FLTE'!$C11</f>
        <v>0</v>
      </c>
      <c r="AT36" s="134">
        <f ca="1">('SUBSCRIBER BASE FLTE'!AT19*'DEVICE ASSUMPTIONS FLTE'!$F11)*'DEVICE ASSUMPTIONS FLTE'!$C11</f>
        <v>0</v>
      </c>
      <c r="AU36" s="134">
        <f ca="1">('SUBSCRIBER BASE FLTE'!AU19*'DEVICE ASSUMPTIONS FLTE'!$F11)*'DEVICE ASSUMPTIONS FLTE'!$C11</f>
        <v>0</v>
      </c>
      <c r="AV36" s="134">
        <f ca="1">('SUBSCRIBER BASE FLTE'!AV19*'DEVICE ASSUMPTIONS FLTE'!$F11)*'DEVICE ASSUMPTIONS FLTE'!$C11</f>
        <v>0</v>
      </c>
      <c r="AW36" s="134">
        <f ca="1">('SUBSCRIBER BASE FLTE'!AW19*'DEVICE ASSUMPTIONS FLTE'!$F11)*'DEVICE ASSUMPTIONS FLTE'!$C11</f>
        <v>0</v>
      </c>
      <c r="AX36" s="134">
        <f ca="1">('SUBSCRIBER BASE FLTE'!AX19*'DEVICE ASSUMPTIONS FLTE'!$F11)*'DEVICE ASSUMPTIONS FLTE'!$C11</f>
        <v>0</v>
      </c>
      <c r="AY36" s="134">
        <f ca="1">('SUBSCRIBER BASE FLTE'!AY19*'DEVICE ASSUMPTIONS FLTE'!$F11)*'DEVICE ASSUMPTIONS FLTE'!$C11</f>
        <v>0</v>
      </c>
      <c r="AZ36" s="134">
        <f ca="1">('SUBSCRIBER BASE FLTE'!AZ19*'DEVICE ASSUMPTIONS FLTE'!$F11)*'DEVICE ASSUMPTIONS FLTE'!$C11</f>
        <v>0</v>
      </c>
      <c r="BA36" s="134">
        <f ca="1">('SUBSCRIBER BASE FLTE'!BA19*'DEVICE ASSUMPTIONS FLTE'!$F11)*'DEVICE ASSUMPTIONS FLTE'!$C11</f>
        <v>0</v>
      </c>
      <c r="BB36" s="134">
        <f ca="1">('SUBSCRIBER BASE FLTE'!BB19*'DEVICE ASSUMPTIONS FLTE'!$F11)*'DEVICE ASSUMPTIONS FLTE'!$C11</f>
        <v>0</v>
      </c>
      <c r="BC36" s="134">
        <f ca="1">('SUBSCRIBER BASE FLTE'!BC19*'DEVICE ASSUMPTIONS FLTE'!$F11)*'DEVICE ASSUMPTIONS FLTE'!$C11</f>
        <v>0</v>
      </c>
      <c r="BD36" s="134">
        <f ca="1">('SUBSCRIBER BASE FLTE'!BD19*'DEVICE ASSUMPTIONS FLTE'!$F11)*'DEVICE ASSUMPTIONS FLTE'!$C11</f>
        <v>0</v>
      </c>
      <c r="BE36" s="134">
        <f ca="1">('SUBSCRIBER BASE FLTE'!BE19*'DEVICE ASSUMPTIONS FLTE'!$F11)*'DEVICE ASSUMPTIONS FLTE'!$C11</f>
        <v>0</v>
      </c>
      <c r="BF36" s="134">
        <f ca="1">('SUBSCRIBER BASE FLTE'!BF19*'DEVICE ASSUMPTIONS FLTE'!$F11)*'DEVICE ASSUMPTIONS FLTE'!$C11</f>
        <v>0</v>
      </c>
      <c r="BG36" s="134">
        <f ca="1">('SUBSCRIBER BASE FLTE'!BG19*'DEVICE ASSUMPTIONS FLTE'!$F11)*'DEVICE ASSUMPTIONS FLTE'!$C11</f>
        <v>0</v>
      </c>
      <c r="BH36" s="134">
        <f ca="1">('SUBSCRIBER BASE FLTE'!BH19*'DEVICE ASSUMPTIONS FLTE'!$F11)*'DEVICE ASSUMPTIONS FLTE'!$C11</f>
        <v>0</v>
      </c>
      <c r="BI36" s="134">
        <f ca="1">('SUBSCRIBER BASE FLTE'!BI19*'DEVICE ASSUMPTIONS FLTE'!$F11)*'DEVICE ASSUMPTIONS FLTE'!$C11</f>
        <v>0</v>
      </c>
      <c r="BJ36" s="134">
        <f ca="1">('SUBSCRIBER BASE FLTE'!BJ19*'DEVICE ASSUMPTIONS FLTE'!$F11)*'DEVICE ASSUMPTIONS FLTE'!$C11</f>
        <v>0</v>
      </c>
      <c r="BK36" s="134">
        <f ca="1">('SUBSCRIBER BASE FLTE'!BK19*'DEVICE ASSUMPTIONS FLTE'!$F11)*'DEVICE ASSUMPTIONS FLTE'!$C11</f>
        <v>0</v>
      </c>
      <c r="BL36" s="134">
        <f ca="1">('SUBSCRIBER BASE FLTE'!BL19*'DEVICE ASSUMPTIONS FLTE'!$F11)*'DEVICE ASSUMPTIONS FLTE'!$C11</f>
        <v>0</v>
      </c>
      <c r="BM36" s="134">
        <f ca="1">('SUBSCRIBER BASE FLTE'!BM19*'DEVICE ASSUMPTIONS FLTE'!$F11)*'DEVICE ASSUMPTIONS FLTE'!$C11</f>
        <v>0</v>
      </c>
      <c r="BN36" s="134">
        <f ca="1">('SUBSCRIBER BASE FLTE'!BN19*'DEVICE ASSUMPTIONS FLTE'!$F11)*'DEVICE ASSUMPTIONS FLTE'!$C11</f>
        <v>0</v>
      </c>
      <c r="BO36" s="134">
        <f ca="1">('SUBSCRIBER BASE FLTE'!BO19*'DEVICE ASSUMPTIONS FLTE'!$F11)*'DEVICE ASSUMPTIONS FLTE'!$C11</f>
        <v>0</v>
      </c>
      <c r="BP36" s="134">
        <f ca="1">('SUBSCRIBER BASE FLTE'!BP19*'DEVICE ASSUMPTIONS FLTE'!$F11)*'DEVICE ASSUMPTIONS FLTE'!$C11</f>
        <v>0</v>
      </c>
      <c r="BQ36" s="134">
        <f ca="1">('SUBSCRIBER BASE FLTE'!BQ19*'DEVICE ASSUMPTIONS FLTE'!$F11)*'DEVICE ASSUMPTIONS FLTE'!$C11</f>
        <v>0</v>
      </c>
      <c r="BR36" s="134">
        <f ca="1">('SUBSCRIBER BASE FLTE'!BR19*'DEVICE ASSUMPTIONS FLTE'!$F11)*'DEVICE ASSUMPTIONS FLTE'!$C11</f>
        <v>0</v>
      </c>
    </row>
    <row r="37" spans="2:70" ht="25" customHeight="1" outlineLevel="1">
      <c r="B37" s="24" t="str">
        <f>'DEVICE ASSUMPTIONS FLTE'!B12</f>
        <v>FLTE 200GB</v>
      </c>
      <c r="C37" s="134">
        <f>('SUBSCRIBER BASE FLTE'!C20*'DEVICE ASSUMPTIONS FLTE'!$F12)*'DEVICE ASSUMPTIONS FLTE'!$C12</f>
        <v>0</v>
      </c>
      <c r="D37" s="134">
        <f>('SUBSCRIBER BASE FLTE'!D20*'DEVICE ASSUMPTIONS FLTE'!$F12)*'DEVICE ASSUMPTIONS FLTE'!$C12</f>
        <v>0</v>
      </c>
      <c r="E37" s="134">
        <f>('SUBSCRIBER BASE FLTE'!E20*'DEVICE ASSUMPTIONS FLTE'!$F12)*'DEVICE ASSUMPTIONS FLTE'!$C12</f>
        <v>0</v>
      </c>
      <c r="F37" s="134">
        <f>('SUBSCRIBER BASE FLTE'!F20*'DEVICE ASSUMPTIONS FLTE'!$F12)*'DEVICE ASSUMPTIONS FLTE'!$C12</f>
        <v>0</v>
      </c>
      <c r="G37" s="134">
        <f>('SUBSCRIBER BASE FLTE'!G20*'DEVICE ASSUMPTIONS FLTE'!$F12)*'DEVICE ASSUMPTIONS FLTE'!$C12</f>
        <v>0</v>
      </c>
      <c r="H37" s="134">
        <f>('SUBSCRIBER BASE FLTE'!H20*'DEVICE ASSUMPTIONS FLTE'!$F12)*'DEVICE ASSUMPTIONS FLTE'!$C12</f>
        <v>0</v>
      </c>
      <c r="I37" s="134">
        <f>('SUBSCRIBER BASE FLTE'!I20*'DEVICE ASSUMPTIONS FLTE'!$F12)*'DEVICE ASSUMPTIONS FLTE'!$C12</f>
        <v>0</v>
      </c>
      <c r="J37" s="134">
        <f>('SUBSCRIBER BASE FLTE'!J20*'DEVICE ASSUMPTIONS FLTE'!$F12)*'DEVICE ASSUMPTIONS FLTE'!$C12</f>
        <v>0</v>
      </c>
      <c r="K37" s="134">
        <f ca="1">('SUBSCRIBER BASE FLTE'!K20*'DEVICE ASSUMPTIONS FLTE'!$F12)*'DEVICE ASSUMPTIONS FLTE'!$C12</f>
        <v>0</v>
      </c>
      <c r="L37" s="134">
        <f ca="1">('SUBSCRIBER BASE FLTE'!L20*'DEVICE ASSUMPTIONS FLTE'!$F12)*'DEVICE ASSUMPTIONS FLTE'!$C12</f>
        <v>0</v>
      </c>
      <c r="M37" s="134">
        <f ca="1">('SUBSCRIBER BASE FLTE'!M20*'DEVICE ASSUMPTIONS FLTE'!$F12)*'DEVICE ASSUMPTIONS FLTE'!$C12</f>
        <v>0</v>
      </c>
      <c r="N37" s="134">
        <f ca="1">('SUBSCRIBER BASE FLTE'!N20*'DEVICE ASSUMPTIONS FLTE'!$F12)*'DEVICE ASSUMPTIONS FLTE'!$C12</f>
        <v>0</v>
      </c>
      <c r="O37" s="134">
        <f ca="1">('SUBSCRIBER BASE FLTE'!O20*'DEVICE ASSUMPTIONS FLTE'!$F12)*'DEVICE ASSUMPTIONS FLTE'!$C12</f>
        <v>0</v>
      </c>
      <c r="P37" s="134">
        <f ca="1">('SUBSCRIBER BASE FLTE'!P20*'DEVICE ASSUMPTIONS FLTE'!$F12)*'DEVICE ASSUMPTIONS FLTE'!$C12</f>
        <v>0</v>
      </c>
      <c r="Q37" s="134">
        <f ca="1">('SUBSCRIBER BASE FLTE'!Q20*'DEVICE ASSUMPTIONS FLTE'!$F12)*'DEVICE ASSUMPTIONS FLTE'!$C12</f>
        <v>0</v>
      </c>
      <c r="R37" s="134">
        <f ca="1">('SUBSCRIBER BASE FLTE'!R20*'DEVICE ASSUMPTIONS FLTE'!$F12)*'DEVICE ASSUMPTIONS FLTE'!$C12</f>
        <v>0</v>
      </c>
      <c r="S37" s="134">
        <f ca="1">('SUBSCRIBER BASE FLTE'!S20*'DEVICE ASSUMPTIONS FLTE'!$F12)*'DEVICE ASSUMPTIONS FLTE'!$C12</f>
        <v>0</v>
      </c>
      <c r="T37" s="134">
        <f ca="1">('SUBSCRIBER BASE FLTE'!T20*'DEVICE ASSUMPTIONS FLTE'!$F12)*'DEVICE ASSUMPTIONS FLTE'!$C12</f>
        <v>0</v>
      </c>
      <c r="U37" s="134">
        <f ca="1">('SUBSCRIBER BASE FLTE'!U20*'DEVICE ASSUMPTIONS FLTE'!$F12)*'DEVICE ASSUMPTIONS FLTE'!$C12</f>
        <v>0</v>
      </c>
      <c r="V37" s="134">
        <f ca="1">('SUBSCRIBER BASE FLTE'!V20*'DEVICE ASSUMPTIONS FLTE'!$F12)*'DEVICE ASSUMPTIONS FLTE'!$C12</f>
        <v>0</v>
      </c>
      <c r="W37" s="134">
        <f ca="1">('SUBSCRIBER BASE FLTE'!W20*'DEVICE ASSUMPTIONS FLTE'!$F12)*'DEVICE ASSUMPTIONS FLTE'!$C12</f>
        <v>0</v>
      </c>
      <c r="X37" s="134">
        <f ca="1">('SUBSCRIBER BASE FLTE'!X20*'DEVICE ASSUMPTIONS FLTE'!$F12)*'DEVICE ASSUMPTIONS FLTE'!$C12</f>
        <v>0</v>
      </c>
      <c r="Y37" s="134">
        <f ca="1">('SUBSCRIBER BASE FLTE'!Y20*'DEVICE ASSUMPTIONS FLTE'!$F12)*'DEVICE ASSUMPTIONS FLTE'!$C12</f>
        <v>0</v>
      </c>
      <c r="Z37" s="134">
        <f ca="1">('SUBSCRIBER BASE FLTE'!Z20*'DEVICE ASSUMPTIONS FLTE'!$F12)*'DEVICE ASSUMPTIONS FLTE'!$C12</f>
        <v>0</v>
      </c>
      <c r="AA37" s="134">
        <f ca="1">('SUBSCRIBER BASE FLTE'!AA20*'DEVICE ASSUMPTIONS FLTE'!$F12)*'DEVICE ASSUMPTIONS FLTE'!$C12</f>
        <v>0</v>
      </c>
      <c r="AB37" s="134">
        <f ca="1">('SUBSCRIBER BASE FLTE'!AB20*'DEVICE ASSUMPTIONS FLTE'!$F12)*'DEVICE ASSUMPTIONS FLTE'!$C12</f>
        <v>0</v>
      </c>
      <c r="AC37" s="134">
        <f ca="1">('SUBSCRIBER BASE FLTE'!AC20*'DEVICE ASSUMPTIONS FLTE'!$F12)*'DEVICE ASSUMPTIONS FLTE'!$C12</f>
        <v>0</v>
      </c>
      <c r="AD37" s="134">
        <f ca="1">('SUBSCRIBER BASE FLTE'!AD20*'DEVICE ASSUMPTIONS FLTE'!$F12)*'DEVICE ASSUMPTIONS FLTE'!$C12</f>
        <v>0</v>
      </c>
      <c r="AE37" s="134">
        <f ca="1">('SUBSCRIBER BASE FLTE'!AE20*'DEVICE ASSUMPTIONS FLTE'!$F12)*'DEVICE ASSUMPTIONS FLTE'!$C12</f>
        <v>0</v>
      </c>
      <c r="AF37" s="134">
        <f ca="1">('SUBSCRIBER BASE FLTE'!AF20*'DEVICE ASSUMPTIONS FLTE'!$F12)*'DEVICE ASSUMPTIONS FLTE'!$C12</f>
        <v>0</v>
      </c>
      <c r="AG37" s="134">
        <f ca="1">('SUBSCRIBER BASE FLTE'!AG20*'DEVICE ASSUMPTIONS FLTE'!$F12)*'DEVICE ASSUMPTIONS FLTE'!$C12</f>
        <v>0</v>
      </c>
      <c r="AH37" s="134">
        <f ca="1">('SUBSCRIBER BASE FLTE'!AH20*'DEVICE ASSUMPTIONS FLTE'!$F12)*'DEVICE ASSUMPTIONS FLTE'!$C12</f>
        <v>0</v>
      </c>
      <c r="AI37" s="134">
        <f ca="1">('SUBSCRIBER BASE FLTE'!AI20*'DEVICE ASSUMPTIONS FLTE'!$F12)*'DEVICE ASSUMPTIONS FLTE'!$C12</f>
        <v>0</v>
      </c>
      <c r="AJ37" s="134">
        <f ca="1">('SUBSCRIBER BASE FLTE'!AJ20*'DEVICE ASSUMPTIONS FLTE'!$F12)*'DEVICE ASSUMPTIONS FLTE'!$C12</f>
        <v>0</v>
      </c>
      <c r="AK37" s="134">
        <f ca="1">('SUBSCRIBER BASE FLTE'!AK20*'DEVICE ASSUMPTIONS FLTE'!$F12)*'DEVICE ASSUMPTIONS FLTE'!$C12</f>
        <v>0</v>
      </c>
      <c r="AL37" s="134">
        <f ca="1">('SUBSCRIBER BASE FLTE'!AL20*'DEVICE ASSUMPTIONS FLTE'!$F12)*'DEVICE ASSUMPTIONS FLTE'!$C12</f>
        <v>0</v>
      </c>
      <c r="AM37" s="134">
        <f ca="1">('SUBSCRIBER BASE FLTE'!AM20*'DEVICE ASSUMPTIONS FLTE'!$F12)*'DEVICE ASSUMPTIONS FLTE'!$C12</f>
        <v>0</v>
      </c>
      <c r="AN37" s="134">
        <f ca="1">('SUBSCRIBER BASE FLTE'!AN20*'DEVICE ASSUMPTIONS FLTE'!$F12)*'DEVICE ASSUMPTIONS FLTE'!$C12</f>
        <v>0</v>
      </c>
      <c r="AO37" s="134">
        <f ca="1">('SUBSCRIBER BASE FLTE'!AO20*'DEVICE ASSUMPTIONS FLTE'!$F12)*'DEVICE ASSUMPTIONS FLTE'!$C12</f>
        <v>0</v>
      </c>
      <c r="AP37" s="134">
        <f ca="1">('SUBSCRIBER BASE FLTE'!AP20*'DEVICE ASSUMPTIONS FLTE'!$F12)*'DEVICE ASSUMPTIONS FLTE'!$C12</f>
        <v>0</v>
      </c>
      <c r="AQ37" s="134">
        <f ca="1">('SUBSCRIBER BASE FLTE'!AQ20*'DEVICE ASSUMPTIONS FLTE'!$F12)*'DEVICE ASSUMPTIONS FLTE'!$C12</f>
        <v>0</v>
      </c>
      <c r="AR37" s="134">
        <f ca="1">('SUBSCRIBER BASE FLTE'!AR20*'DEVICE ASSUMPTIONS FLTE'!$F12)*'DEVICE ASSUMPTIONS FLTE'!$C12</f>
        <v>0</v>
      </c>
      <c r="AS37" s="134">
        <f ca="1">('SUBSCRIBER BASE FLTE'!AS20*'DEVICE ASSUMPTIONS FLTE'!$F12)*'DEVICE ASSUMPTIONS FLTE'!$C12</f>
        <v>0</v>
      </c>
      <c r="AT37" s="134">
        <f ca="1">('SUBSCRIBER BASE FLTE'!AT20*'DEVICE ASSUMPTIONS FLTE'!$F12)*'DEVICE ASSUMPTIONS FLTE'!$C12</f>
        <v>0</v>
      </c>
      <c r="AU37" s="134">
        <f ca="1">('SUBSCRIBER BASE FLTE'!AU20*'DEVICE ASSUMPTIONS FLTE'!$F12)*'DEVICE ASSUMPTIONS FLTE'!$C12</f>
        <v>0</v>
      </c>
      <c r="AV37" s="134">
        <f ca="1">('SUBSCRIBER BASE FLTE'!AV20*'DEVICE ASSUMPTIONS FLTE'!$F12)*'DEVICE ASSUMPTIONS FLTE'!$C12</f>
        <v>0</v>
      </c>
      <c r="AW37" s="134">
        <f ca="1">('SUBSCRIBER BASE FLTE'!AW20*'DEVICE ASSUMPTIONS FLTE'!$F12)*'DEVICE ASSUMPTIONS FLTE'!$C12</f>
        <v>0</v>
      </c>
      <c r="AX37" s="134">
        <f ca="1">('SUBSCRIBER BASE FLTE'!AX20*'DEVICE ASSUMPTIONS FLTE'!$F12)*'DEVICE ASSUMPTIONS FLTE'!$C12</f>
        <v>0</v>
      </c>
      <c r="AY37" s="134">
        <f ca="1">('SUBSCRIBER BASE FLTE'!AY20*'DEVICE ASSUMPTIONS FLTE'!$F12)*'DEVICE ASSUMPTIONS FLTE'!$C12</f>
        <v>0</v>
      </c>
      <c r="AZ37" s="134">
        <f ca="1">('SUBSCRIBER BASE FLTE'!AZ20*'DEVICE ASSUMPTIONS FLTE'!$F12)*'DEVICE ASSUMPTIONS FLTE'!$C12</f>
        <v>0</v>
      </c>
      <c r="BA37" s="134">
        <f ca="1">('SUBSCRIBER BASE FLTE'!BA20*'DEVICE ASSUMPTIONS FLTE'!$F12)*'DEVICE ASSUMPTIONS FLTE'!$C12</f>
        <v>0</v>
      </c>
      <c r="BB37" s="134">
        <f ca="1">('SUBSCRIBER BASE FLTE'!BB20*'DEVICE ASSUMPTIONS FLTE'!$F12)*'DEVICE ASSUMPTIONS FLTE'!$C12</f>
        <v>0</v>
      </c>
      <c r="BC37" s="134">
        <f ca="1">('SUBSCRIBER BASE FLTE'!BC20*'DEVICE ASSUMPTIONS FLTE'!$F12)*'DEVICE ASSUMPTIONS FLTE'!$C12</f>
        <v>0</v>
      </c>
      <c r="BD37" s="134">
        <f ca="1">('SUBSCRIBER BASE FLTE'!BD20*'DEVICE ASSUMPTIONS FLTE'!$F12)*'DEVICE ASSUMPTIONS FLTE'!$C12</f>
        <v>0</v>
      </c>
      <c r="BE37" s="134">
        <f ca="1">('SUBSCRIBER BASE FLTE'!BE20*'DEVICE ASSUMPTIONS FLTE'!$F12)*'DEVICE ASSUMPTIONS FLTE'!$C12</f>
        <v>0</v>
      </c>
      <c r="BF37" s="134">
        <f ca="1">('SUBSCRIBER BASE FLTE'!BF20*'DEVICE ASSUMPTIONS FLTE'!$F12)*'DEVICE ASSUMPTIONS FLTE'!$C12</f>
        <v>0</v>
      </c>
      <c r="BG37" s="134">
        <f ca="1">('SUBSCRIBER BASE FLTE'!BG20*'DEVICE ASSUMPTIONS FLTE'!$F12)*'DEVICE ASSUMPTIONS FLTE'!$C12</f>
        <v>0</v>
      </c>
      <c r="BH37" s="134">
        <f ca="1">('SUBSCRIBER BASE FLTE'!BH20*'DEVICE ASSUMPTIONS FLTE'!$F12)*'DEVICE ASSUMPTIONS FLTE'!$C12</f>
        <v>0</v>
      </c>
      <c r="BI37" s="134">
        <f ca="1">('SUBSCRIBER BASE FLTE'!BI20*'DEVICE ASSUMPTIONS FLTE'!$F12)*'DEVICE ASSUMPTIONS FLTE'!$C12</f>
        <v>0</v>
      </c>
      <c r="BJ37" s="134">
        <f ca="1">('SUBSCRIBER BASE FLTE'!BJ20*'DEVICE ASSUMPTIONS FLTE'!$F12)*'DEVICE ASSUMPTIONS FLTE'!$C12</f>
        <v>0</v>
      </c>
      <c r="BK37" s="134">
        <f ca="1">('SUBSCRIBER BASE FLTE'!BK20*'DEVICE ASSUMPTIONS FLTE'!$F12)*'DEVICE ASSUMPTIONS FLTE'!$C12</f>
        <v>0</v>
      </c>
      <c r="BL37" s="134">
        <f ca="1">('SUBSCRIBER BASE FLTE'!BL20*'DEVICE ASSUMPTIONS FLTE'!$F12)*'DEVICE ASSUMPTIONS FLTE'!$C12</f>
        <v>0</v>
      </c>
      <c r="BM37" s="134">
        <f ca="1">('SUBSCRIBER BASE FLTE'!BM20*'DEVICE ASSUMPTIONS FLTE'!$F12)*'DEVICE ASSUMPTIONS FLTE'!$C12</f>
        <v>0</v>
      </c>
      <c r="BN37" s="134">
        <f ca="1">('SUBSCRIBER BASE FLTE'!BN20*'DEVICE ASSUMPTIONS FLTE'!$F12)*'DEVICE ASSUMPTIONS FLTE'!$C12</f>
        <v>0</v>
      </c>
      <c r="BO37" s="134">
        <f ca="1">('SUBSCRIBER BASE FLTE'!BO20*'DEVICE ASSUMPTIONS FLTE'!$F12)*'DEVICE ASSUMPTIONS FLTE'!$C12</f>
        <v>0</v>
      </c>
      <c r="BP37" s="134">
        <f ca="1">('SUBSCRIBER BASE FLTE'!BP20*'DEVICE ASSUMPTIONS FLTE'!$F12)*'DEVICE ASSUMPTIONS FLTE'!$C12</f>
        <v>0</v>
      </c>
      <c r="BQ37" s="134">
        <f ca="1">('SUBSCRIBER BASE FLTE'!BQ20*'DEVICE ASSUMPTIONS FLTE'!$F12)*'DEVICE ASSUMPTIONS FLTE'!$C12</f>
        <v>0</v>
      </c>
      <c r="BR37" s="134">
        <f ca="1">('SUBSCRIBER BASE FLTE'!BR20*'DEVICE ASSUMPTIONS FLTE'!$F12)*'DEVICE ASSUMPTIONS FLTE'!$C12</f>
        <v>0</v>
      </c>
    </row>
    <row r="38" spans="2:70" ht="25" customHeight="1" outlineLevel="1">
      <c r="B38" s="24" t="str">
        <f>'DEVICE ASSUMPTIONS FLTE'!B13</f>
        <v>FLTE 400GB</v>
      </c>
      <c r="C38" s="134">
        <f>('SUBSCRIBER BASE FLTE'!C21*'DEVICE ASSUMPTIONS FLTE'!$F13)*'DEVICE ASSUMPTIONS FLTE'!$C13</f>
        <v>0</v>
      </c>
      <c r="D38" s="134">
        <f>('SUBSCRIBER BASE FLTE'!D21*'DEVICE ASSUMPTIONS FLTE'!$F13)*'DEVICE ASSUMPTIONS FLTE'!$C13</f>
        <v>0</v>
      </c>
      <c r="E38" s="134">
        <f>('SUBSCRIBER BASE FLTE'!E21*'DEVICE ASSUMPTIONS FLTE'!$F13)*'DEVICE ASSUMPTIONS FLTE'!$C13</f>
        <v>0</v>
      </c>
      <c r="F38" s="134">
        <f>('SUBSCRIBER BASE FLTE'!F21*'DEVICE ASSUMPTIONS FLTE'!$F13)*'DEVICE ASSUMPTIONS FLTE'!$C13</f>
        <v>0</v>
      </c>
      <c r="G38" s="134">
        <f>('SUBSCRIBER BASE FLTE'!G21*'DEVICE ASSUMPTIONS FLTE'!$F13)*'DEVICE ASSUMPTIONS FLTE'!$C13</f>
        <v>0</v>
      </c>
      <c r="H38" s="134">
        <f>('SUBSCRIBER BASE FLTE'!H21*'DEVICE ASSUMPTIONS FLTE'!$F13)*'DEVICE ASSUMPTIONS FLTE'!$C13</f>
        <v>0</v>
      </c>
      <c r="I38" s="134">
        <f>('SUBSCRIBER BASE FLTE'!I21*'DEVICE ASSUMPTIONS FLTE'!$F13)*'DEVICE ASSUMPTIONS FLTE'!$C13</f>
        <v>0</v>
      </c>
      <c r="J38" s="134">
        <f>('SUBSCRIBER BASE FLTE'!J21*'DEVICE ASSUMPTIONS FLTE'!$F13)*'DEVICE ASSUMPTIONS FLTE'!$C13</f>
        <v>0</v>
      </c>
      <c r="K38" s="134">
        <f ca="1">('SUBSCRIBER BASE FLTE'!K21*'DEVICE ASSUMPTIONS FLTE'!$F13)*'DEVICE ASSUMPTIONS FLTE'!$C13</f>
        <v>0</v>
      </c>
      <c r="L38" s="134">
        <f ca="1">('SUBSCRIBER BASE FLTE'!L21*'DEVICE ASSUMPTIONS FLTE'!$F13)*'DEVICE ASSUMPTIONS FLTE'!$C13</f>
        <v>0</v>
      </c>
      <c r="M38" s="134">
        <f ca="1">('SUBSCRIBER BASE FLTE'!M21*'DEVICE ASSUMPTIONS FLTE'!$F13)*'DEVICE ASSUMPTIONS FLTE'!$C13</f>
        <v>0</v>
      </c>
      <c r="N38" s="134">
        <f ca="1">('SUBSCRIBER BASE FLTE'!N21*'DEVICE ASSUMPTIONS FLTE'!$F13)*'DEVICE ASSUMPTIONS FLTE'!$C13</f>
        <v>0</v>
      </c>
      <c r="O38" s="134">
        <f ca="1">('SUBSCRIBER BASE FLTE'!O21*'DEVICE ASSUMPTIONS FLTE'!$F13)*'DEVICE ASSUMPTIONS FLTE'!$C13</f>
        <v>0</v>
      </c>
      <c r="P38" s="134">
        <f ca="1">('SUBSCRIBER BASE FLTE'!P21*'DEVICE ASSUMPTIONS FLTE'!$F13)*'DEVICE ASSUMPTIONS FLTE'!$C13</f>
        <v>0</v>
      </c>
      <c r="Q38" s="134">
        <f ca="1">('SUBSCRIBER BASE FLTE'!Q21*'DEVICE ASSUMPTIONS FLTE'!$F13)*'DEVICE ASSUMPTIONS FLTE'!$C13</f>
        <v>0</v>
      </c>
      <c r="R38" s="134">
        <f ca="1">('SUBSCRIBER BASE FLTE'!R21*'DEVICE ASSUMPTIONS FLTE'!$F13)*'DEVICE ASSUMPTIONS FLTE'!$C13</f>
        <v>0</v>
      </c>
      <c r="S38" s="134">
        <f ca="1">('SUBSCRIBER BASE FLTE'!S21*'DEVICE ASSUMPTIONS FLTE'!$F13)*'DEVICE ASSUMPTIONS FLTE'!$C13</f>
        <v>0</v>
      </c>
      <c r="T38" s="134">
        <f ca="1">('SUBSCRIBER BASE FLTE'!T21*'DEVICE ASSUMPTIONS FLTE'!$F13)*'DEVICE ASSUMPTIONS FLTE'!$C13</f>
        <v>0</v>
      </c>
      <c r="U38" s="134">
        <f ca="1">('SUBSCRIBER BASE FLTE'!U21*'DEVICE ASSUMPTIONS FLTE'!$F13)*'DEVICE ASSUMPTIONS FLTE'!$C13</f>
        <v>0</v>
      </c>
      <c r="V38" s="134">
        <f ca="1">('SUBSCRIBER BASE FLTE'!V21*'DEVICE ASSUMPTIONS FLTE'!$F13)*'DEVICE ASSUMPTIONS FLTE'!$C13</f>
        <v>0</v>
      </c>
      <c r="W38" s="134">
        <f ca="1">('SUBSCRIBER BASE FLTE'!W21*'DEVICE ASSUMPTIONS FLTE'!$F13)*'DEVICE ASSUMPTIONS FLTE'!$C13</f>
        <v>0</v>
      </c>
      <c r="X38" s="134">
        <f ca="1">('SUBSCRIBER BASE FLTE'!X21*'DEVICE ASSUMPTIONS FLTE'!$F13)*'DEVICE ASSUMPTIONS FLTE'!$C13</f>
        <v>0</v>
      </c>
      <c r="Y38" s="134">
        <f ca="1">('SUBSCRIBER BASE FLTE'!Y21*'DEVICE ASSUMPTIONS FLTE'!$F13)*'DEVICE ASSUMPTIONS FLTE'!$C13</f>
        <v>0</v>
      </c>
      <c r="Z38" s="134">
        <f ca="1">('SUBSCRIBER BASE FLTE'!Z21*'DEVICE ASSUMPTIONS FLTE'!$F13)*'DEVICE ASSUMPTIONS FLTE'!$C13</f>
        <v>0</v>
      </c>
      <c r="AA38" s="134">
        <f ca="1">('SUBSCRIBER BASE FLTE'!AA21*'DEVICE ASSUMPTIONS FLTE'!$F13)*'DEVICE ASSUMPTIONS FLTE'!$C13</f>
        <v>0</v>
      </c>
      <c r="AB38" s="134">
        <f ca="1">('SUBSCRIBER BASE FLTE'!AB21*'DEVICE ASSUMPTIONS FLTE'!$F13)*'DEVICE ASSUMPTIONS FLTE'!$C13</f>
        <v>0</v>
      </c>
      <c r="AC38" s="134">
        <f ca="1">('SUBSCRIBER BASE FLTE'!AC21*'DEVICE ASSUMPTIONS FLTE'!$F13)*'DEVICE ASSUMPTIONS FLTE'!$C13</f>
        <v>0</v>
      </c>
      <c r="AD38" s="134">
        <f ca="1">('SUBSCRIBER BASE FLTE'!AD21*'DEVICE ASSUMPTIONS FLTE'!$F13)*'DEVICE ASSUMPTIONS FLTE'!$C13</f>
        <v>0</v>
      </c>
      <c r="AE38" s="134">
        <f ca="1">('SUBSCRIBER BASE FLTE'!AE21*'DEVICE ASSUMPTIONS FLTE'!$F13)*'DEVICE ASSUMPTIONS FLTE'!$C13</f>
        <v>0</v>
      </c>
      <c r="AF38" s="134">
        <f ca="1">('SUBSCRIBER BASE FLTE'!AF21*'DEVICE ASSUMPTIONS FLTE'!$F13)*'DEVICE ASSUMPTIONS FLTE'!$C13</f>
        <v>0</v>
      </c>
      <c r="AG38" s="134">
        <f ca="1">('SUBSCRIBER BASE FLTE'!AG21*'DEVICE ASSUMPTIONS FLTE'!$F13)*'DEVICE ASSUMPTIONS FLTE'!$C13</f>
        <v>0</v>
      </c>
      <c r="AH38" s="134">
        <f ca="1">('SUBSCRIBER BASE FLTE'!AH21*'DEVICE ASSUMPTIONS FLTE'!$F13)*'DEVICE ASSUMPTIONS FLTE'!$C13</f>
        <v>0</v>
      </c>
      <c r="AI38" s="134">
        <f ca="1">('SUBSCRIBER BASE FLTE'!AI21*'DEVICE ASSUMPTIONS FLTE'!$F13)*'DEVICE ASSUMPTIONS FLTE'!$C13</f>
        <v>0</v>
      </c>
      <c r="AJ38" s="134">
        <f ca="1">('SUBSCRIBER BASE FLTE'!AJ21*'DEVICE ASSUMPTIONS FLTE'!$F13)*'DEVICE ASSUMPTIONS FLTE'!$C13</f>
        <v>0</v>
      </c>
      <c r="AK38" s="134">
        <f ca="1">('SUBSCRIBER BASE FLTE'!AK21*'DEVICE ASSUMPTIONS FLTE'!$F13)*'DEVICE ASSUMPTIONS FLTE'!$C13</f>
        <v>0</v>
      </c>
      <c r="AL38" s="134">
        <f ca="1">('SUBSCRIBER BASE FLTE'!AL21*'DEVICE ASSUMPTIONS FLTE'!$F13)*'DEVICE ASSUMPTIONS FLTE'!$C13</f>
        <v>0</v>
      </c>
      <c r="AM38" s="134">
        <f ca="1">('SUBSCRIBER BASE FLTE'!AM21*'DEVICE ASSUMPTIONS FLTE'!$F13)*'DEVICE ASSUMPTIONS FLTE'!$C13</f>
        <v>0</v>
      </c>
      <c r="AN38" s="134">
        <f ca="1">('SUBSCRIBER BASE FLTE'!AN21*'DEVICE ASSUMPTIONS FLTE'!$F13)*'DEVICE ASSUMPTIONS FLTE'!$C13</f>
        <v>0</v>
      </c>
      <c r="AO38" s="134">
        <f ca="1">('SUBSCRIBER BASE FLTE'!AO21*'DEVICE ASSUMPTIONS FLTE'!$F13)*'DEVICE ASSUMPTIONS FLTE'!$C13</f>
        <v>0</v>
      </c>
      <c r="AP38" s="134">
        <f ca="1">('SUBSCRIBER BASE FLTE'!AP21*'DEVICE ASSUMPTIONS FLTE'!$F13)*'DEVICE ASSUMPTIONS FLTE'!$C13</f>
        <v>0</v>
      </c>
      <c r="AQ38" s="134">
        <f ca="1">('SUBSCRIBER BASE FLTE'!AQ21*'DEVICE ASSUMPTIONS FLTE'!$F13)*'DEVICE ASSUMPTIONS FLTE'!$C13</f>
        <v>0</v>
      </c>
      <c r="AR38" s="134">
        <f ca="1">('SUBSCRIBER BASE FLTE'!AR21*'DEVICE ASSUMPTIONS FLTE'!$F13)*'DEVICE ASSUMPTIONS FLTE'!$C13</f>
        <v>0</v>
      </c>
      <c r="AS38" s="134">
        <f ca="1">('SUBSCRIBER BASE FLTE'!AS21*'DEVICE ASSUMPTIONS FLTE'!$F13)*'DEVICE ASSUMPTIONS FLTE'!$C13</f>
        <v>0</v>
      </c>
      <c r="AT38" s="134">
        <f ca="1">('SUBSCRIBER BASE FLTE'!AT21*'DEVICE ASSUMPTIONS FLTE'!$F13)*'DEVICE ASSUMPTIONS FLTE'!$C13</f>
        <v>0</v>
      </c>
      <c r="AU38" s="134">
        <f ca="1">('SUBSCRIBER BASE FLTE'!AU21*'DEVICE ASSUMPTIONS FLTE'!$F13)*'DEVICE ASSUMPTIONS FLTE'!$C13</f>
        <v>0</v>
      </c>
      <c r="AV38" s="134">
        <f ca="1">('SUBSCRIBER BASE FLTE'!AV21*'DEVICE ASSUMPTIONS FLTE'!$F13)*'DEVICE ASSUMPTIONS FLTE'!$C13</f>
        <v>0</v>
      </c>
      <c r="AW38" s="134">
        <f ca="1">('SUBSCRIBER BASE FLTE'!AW21*'DEVICE ASSUMPTIONS FLTE'!$F13)*'DEVICE ASSUMPTIONS FLTE'!$C13</f>
        <v>0</v>
      </c>
      <c r="AX38" s="134">
        <f ca="1">('SUBSCRIBER BASE FLTE'!AX21*'DEVICE ASSUMPTIONS FLTE'!$F13)*'DEVICE ASSUMPTIONS FLTE'!$C13</f>
        <v>0</v>
      </c>
      <c r="AY38" s="134">
        <f ca="1">('SUBSCRIBER BASE FLTE'!AY21*'DEVICE ASSUMPTIONS FLTE'!$F13)*'DEVICE ASSUMPTIONS FLTE'!$C13</f>
        <v>0</v>
      </c>
      <c r="AZ38" s="134">
        <f ca="1">('SUBSCRIBER BASE FLTE'!AZ21*'DEVICE ASSUMPTIONS FLTE'!$F13)*'DEVICE ASSUMPTIONS FLTE'!$C13</f>
        <v>0</v>
      </c>
      <c r="BA38" s="134">
        <f ca="1">('SUBSCRIBER BASE FLTE'!BA21*'DEVICE ASSUMPTIONS FLTE'!$F13)*'DEVICE ASSUMPTIONS FLTE'!$C13</f>
        <v>0</v>
      </c>
      <c r="BB38" s="134">
        <f ca="1">('SUBSCRIBER BASE FLTE'!BB21*'DEVICE ASSUMPTIONS FLTE'!$F13)*'DEVICE ASSUMPTIONS FLTE'!$C13</f>
        <v>0</v>
      </c>
      <c r="BC38" s="134">
        <f ca="1">('SUBSCRIBER BASE FLTE'!BC21*'DEVICE ASSUMPTIONS FLTE'!$F13)*'DEVICE ASSUMPTIONS FLTE'!$C13</f>
        <v>0</v>
      </c>
      <c r="BD38" s="134">
        <f ca="1">('SUBSCRIBER BASE FLTE'!BD21*'DEVICE ASSUMPTIONS FLTE'!$F13)*'DEVICE ASSUMPTIONS FLTE'!$C13</f>
        <v>0</v>
      </c>
      <c r="BE38" s="134">
        <f ca="1">('SUBSCRIBER BASE FLTE'!BE21*'DEVICE ASSUMPTIONS FLTE'!$F13)*'DEVICE ASSUMPTIONS FLTE'!$C13</f>
        <v>0</v>
      </c>
      <c r="BF38" s="134">
        <f ca="1">('SUBSCRIBER BASE FLTE'!BF21*'DEVICE ASSUMPTIONS FLTE'!$F13)*'DEVICE ASSUMPTIONS FLTE'!$C13</f>
        <v>0</v>
      </c>
      <c r="BG38" s="134">
        <f ca="1">('SUBSCRIBER BASE FLTE'!BG21*'DEVICE ASSUMPTIONS FLTE'!$F13)*'DEVICE ASSUMPTIONS FLTE'!$C13</f>
        <v>0</v>
      </c>
      <c r="BH38" s="134">
        <f ca="1">('SUBSCRIBER BASE FLTE'!BH21*'DEVICE ASSUMPTIONS FLTE'!$F13)*'DEVICE ASSUMPTIONS FLTE'!$C13</f>
        <v>0</v>
      </c>
      <c r="BI38" s="134">
        <f ca="1">('SUBSCRIBER BASE FLTE'!BI21*'DEVICE ASSUMPTIONS FLTE'!$F13)*'DEVICE ASSUMPTIONS FLTE'!$C13</f>
        <v>0</v>
      </c>
      <c r="BJ38" s="134">
        <f ca="1">('SUBSCRIBER BASE FLTE'!BJ21*'DEVICE ASSUMPTIONS FLTE'!$F13)*'DEVICE ASSUMPTIONS FLTE'!$C13</f>
        <v>0</v>
      </c>
      <c r="BK38" s="134">
        <f ca="1">('SUBSCRIBER BASE FLTE'!BK21*'DEVICE ASSUMPTIONS FLTE'!$F13)*'DEVICE ASSUMPTIONS FLTE'!$C13</f>
        <v>0</v>
      </c>
      <c r="BL38" s="134">
        <f ca="1">('SUBSCRIBER BASE FLTE'!BL21*'DEVICE ASSUMPTIONS FLTE'!$F13)*'DEVICE ASSUMPTIONS FLTE'!$C13</f>
        <v>0</v>
      </c>
      <c r="BM38" s="134">
        <f ca="1">('SUBSCRIBER BASE FLTE'!BM21*'DEVICE ASSUMPTIONS FLTE'!$F13)*'DEVICE ASSUMPTIONS FLTE'!$C13</f>
        <v>0</v>
      </c>
      <c r="BN38" s="134">
        <f ca="1">('SUBSCRIBER BASE FLTE'!BN21*'DEVICE ASSUMPTIONS FLTE'!$F13)*'DEVICE ASSUMPTIONS FLTE'!$C13</f>
        <v>0</v>
      </c>
      <c r="BO38" s="134">
        <f ca="1">('SUBSCRIBER BASE FLTE'!BO21*'DEVICE ASSUMPTIONS FLTE'!$F13)*'DEVICE ASSUMPTIONS FLTE'!$C13</f>
        <v>0</v>
      </c>
      <c r="BP38" s="134">
        <f ca="1">('SUBSCRIBER BASE FLTE'!BP21*'DEVICE ASSUMPTIONS FLTE'!$F13)*'DEVICE ASSUMPTIONS FLTE'!$C13</f>
        <v>0</v>
      </c>
      <c r="BQ38" s="134">
        <f ca="1">('SUBSCRIBER BASE FLTE'!BQ21*'DEVICE ASSUMPTIONS FLTE'!$F13)*'DEVICE ASSUMPTIONS FLTE'!$C13</f>
        <v>0</v>
      </c>
      <c r="BR38" s="134">
        <f ca="1">('SUBSCRIBER BASE FLTE'!BR21*'DEVICE ASSUMPTIONS FLTE'!$F13)*'DEVICE ASSUMPTIONS FLTE'!$C13</f>
        <v>0</v>
      </c>
    </row>
    <row r="39" spans="2:70" ht="25" customHeight="1" outlineLevel="1">
      <c r="B39" s="24" t="str">
        <f>'DEVICE ASSUMPTIONS FLTE'!B14</f>
        <v>Package 5</v>
      </c>
      <c r="C39" s="134">
        <f>('SUBSCRIBER BASE FLTE'!C22*'DEVICE ASSUMPTIONS FLTE'!$F14)*'DEVICE ASSUMPTIONS FLTE'!$C14</f>
        <v>0</v>
      </c>
      <c r="D39" s="134">
        <f>('SUBSCRIBER BASE FLTE'!D22*'DEVICE ASSUMPTIONS FLTE'!$F14)*'DEVICE ASSUMPTIONS FLTE'!$C14</f>
        <v>0</v>
      </c>
      <c r="E39" s="134">
        <f>('SUBSCRIBER BASE FLTE'!E22*'DEVICE ASSUMPTIONS FLTE'!$F14)*'DEVICE ASSUMPTIONS FLTE'!$C14</f>
        <v>0</v>
      </c>
      <c r="F39" s="134">
        <f>('SUBSCRIBER BASE FLTE'!F22*'DEVICE ASSUMPTIONS FLTE'!$F14)*'DEVICE ASSUMPTIONS FLTE'!$C14</f>
        <v>0</v>
      </c>
      <c r="G39" s="134">
        <f>('SUBSCRIBER BASE FLTE'!G22*'DEVICE ASSUMPTIONS FLTE'!$F14)*'DEVICE ASSUMPTIONS FLTE'!$C14</f>
        <v>0</v>
      </c>
      <c r="H39" s="134">
        <f>('SUBSCRIBER BASE FLTE'!H22*'DEVICE ASSUMPTIONS FLTE'!$F14)*'DEVICE ASSUMPTIONS FLTE'!$C14</f>
        <v>0</v>
      </c>
      <c r="I39" s="134">
        <f>('SUBSCRIBER BASE FLTE'!I22*'DEVICE ASSUMPTIONS FLTE'!$F14)*'DEVICE ASSUMPTIONS FLTE'!$C14</f>
        <v>0</v>
      </c>
      <c r="J39" s="134">
        <f>('SUBSCRIBER BASE FLTE'!J22*'DEVICE ASSUMPTIONS FLTE'!$F14)*'DEVICE ASSUMPTIONS FLTE'!$C14</f>
        <v>0</v>
      </c>
      <c r="K39" s="134">
        <f ca="1">('SUBSCRIBER BASE FLTE'!K22*'DEVICE ASSUMPTIONS FLTE'!$F14)*'DEVICE ASSUMPTIONS FLTE'!$C14</f>
        <v>0</v>
      </c>
      <c r="L39" s="134">
        <f ca="1">('SUBSCRIBER BASE FLTE'!L22*'DEVICE ASSUMPTIONS FLTE'!$F14)*'DEVICE ASSUMPTIONS FLTE'!$C14</f>
        <v>0</v>
      </c>
      <c r="M39" s="134">
        <f ca="1">('SUBSCRIBER BASE FLTE'!M22*'DEVICE ASSUMPTIONS FLTE'!$F14)*'DEVICE ASSUMPTIONS FLTE'!$C14</f>
        <v>0</v>
      </c>
      <c r="N39" s="134">
        <f ca="1">('SUBSCRIBER BASE FLTE'!N22*'DEVICE ASSUMPTIONS FLTE'!$F14)*'DEVICE ASSUMPTIONS FLTE'!$C14</f>
        <v>0</v>
      </c>
      <c r="O39" s="134">
        <f ca="1">('SUBSCRIBER BASE FLTE'!O22*'DEVICE ASSUMPTIONS FLTE'!$F14)*'DEVICE ASSUMPTIONS FLTE'!$C14</f>
        <v>0</v>
      </c>
      <c r="P39" s="134">
        <f ca="1">('SUBSCRIBER BASE FLTE'!P22*'DEVICE ASSUMPTIONS FLTE'!$F14)*'DEVICE ASSUMPTIONS FLTE'!$C14</f>
        <v>0</v>
      </c>
      <c r="Q39" s="134">
        <f ca="1">('SUBSCRIBER BASE FLTE'!Q22*'DEVICE ASSUMPTIONS FLTE'!$F14)*'DEVICE ASSUMPTIONS FLTE'!$C14</f>
        <v>0</v>
      </c>
      <c r="R39" s="134">
        <f ca="1">('SUBSCRIBER BASE FLTE'!R22*'DEVICE ASSUMPTIONS FLTE'!$F14)*'DEVICE ASSUMPTIONS FLTE'!$C14</f>
        <v>0</v>
      </c>
      <c r="S39" s="134">
        <f ca="1">('SUBSCRIBER BASE FLTE'!S22*'DEVICE ASSUMPTIONS FLTE'!$F14)*'DEVICE ASSUMPTIONS FLTE'!$C14</f>
        <v>0</v>
      </c>
      <c r="T39" s="134">
        <f ca="1">('SUBSCRIBER BASE FLTE'!T22*'DEVICE ASSUMPTIONS FLTE'!$F14)*'DEVICE ASSUMPTIONS FLTE'!$C14</f>
        <v>0</v>
      </c>
      <c r="U39" s="134">
        <f ca="1">('SUBSCRIBER BASE FLTE'!U22*'DEVICE ASSUMPTIONS FLTE'!$F14)*'DEVICE ASSUMPTIONS FLTE'!$C14</f>
        <v>0</v>
      </c>
      <c r="V39" s="134">
        <f ca="1">('SUBSCRIBER BASE FLTE'!V22*'DEVICE ASSUMPTIONS FLTE'!$F14)*'DEVICE ASSUMPTIONS FLTE'!$C14</f>
        <v>0</v>
      </c>
      <c r="W39" s="134">
        <f ca="1">('SUBSCRIBER BASE FLTE'!W22*'DEVICE ASSUMPTIONS FLTE'!$F14)*'DEVICE ASSUMPTIONS FLTE'!$C14</f>
        <v>0</v>
      </c>
      <c r="X39" s="134">
        <f ca="1">('SUBSCRIBER BASE FLTE'!X22*'DEVICE ASSUMPTIONS FLTE'!$F14)*'DEVICE ASSUMPTIONS FLTE'!$C14</f>
        <v>0</v>
      </c>
      <c r="Y39" s="134">
        <f ca="1">('SUBSCRIBER BASE FLTE'!Y22*'DEVICE ASSUMPTIONS FLTE'!$F14)*'DEVICE ASSUMPTIONS FLTE'!$C14</f>
        <v>0</v>
      </c>
      <c r="Z39" s="134">
        <f ca="1">('SUBSCRIBER BASE FLTE'!Z22*'DEVICE ASSUMPTIONS FLTE'!$F14)*'DEVICE ASSUMPTIONS FLTE'!$C14</f>
        <v>0</v>
      </c>
      <c r="AA39" s="134">
        <f ca="1">('SUBSCRIBER BASE FLTE'!AA22*'DEVICE ASSUMPTIONS FLTE'!$F14)*'DEVICE ASSUMPTIONS FLTE'!$C14</f>
        <v>0</v>
      </c>
      <c r="AB39" s="134">
        <f ca="1">('SUBSCRIBER BASE FLTE'!AB22*'DEVICE ASSUMPTIONS FLTE'!$F14)*'DEVICE ASSUMPTIONS FLTE'!$C14</f>
        <v>0</v>
      </c>
      <c r="AC39" s="134">
        <f ca="1">('SUBSCRIBER BASE FLTE'!AC22*'DEVICE ASSUMPTIONS FLTE'!$F14)*'DEVICE ASSUMPTIONS FLTE'!$C14</f>
        <v>0</v>
      </c>
      <c r="AD39" s="134">
        <f ca="1">('SUBSCRIBER BASE FLTE'!AD22*'DEVICE ASSUMPTIONS FLTE'!$F14)*'DEVICE ASSUMPTIONS FLTE'!$C14</f>
        <v>0</v>
      </c>
      <c r="AE39" s="134">
        <f ca="1">('SUBSCRIBER BASE FLTE'!AE22*'DEVICE ASSUMPTIONS FLTE'!$F14)*'DEVICE ASSUMPTIONS FLTE'!$C14</f>
        <v>0</v>
      </c>
      <c r="AF39" s="134">
        <f ca="1">('SUBSCRIBER BASE FLTE'!AF22*'DEVICE ASSUMPTIONS FLTE'!$F14)*'DEVICE ASSUMPTIONS FLTE'!$C14</f>
        <v>0</v>
      </c>
      <c r="AG39" s="134">
        <f ca="1">('SUBSCRIBER BASE FLTE'!AG22*'DEVICE ASSUMPTIONS FLTE'!$F14)*'DEVICE ASSUMPTIONS FLTE'!$C14</f>
        <v>0</v>
      </c>
      <c r="AH39" s="134">
        <f ca="1">('SUBSCRIBER BASE FLTE'!AH22*'DEVICE ASSUMPTIONS FLTE'!$F14)*'DEVICE ASSUMPTIONS FLTE'!$C14</f>
        <v>0</v>
      </c>
      <c r="AI39" s="134">
        <f ca="1">('SUBSCRIBER BASE FLTE'!AI22*'DEVICE ASSUMPTIONS FLTE'!$F14)*'DEVICE ASSUMPTIONS FLTE'!$C14</f>
        <v>0</v>
      </c>
      <c r="AJ39" s="134">
        <f ca="1">('SUBSCRIBER BASE FLTE'!AJ22*'DEVICE ASSUMPTIONS FLTE'!$F14)*'DEVICE ASSUMPTIONS FLTE'!$C14</f>
        <v>0</v>
      </c>
      <c r="AK39" s="134">
        <f ca="1">('SUBSCRIBER BASE FLTE'!AK22*'DEVICE ASSUMPTIONS FLTE'!$F14)*'DEVICE ASSUMPTIONS FLTE'!$C14</f>
        <v>0</v>
      </c>
      <c r="AL39" s="134">
        <f ca="1">('SUBSCRIBER BASE FLTE'!AL22*'DEVICE ASSUMPTIONS FLTE'!$F14)*'DEVICE ASSUMPTIONS FLTE'!$C14</f>
        <v>0</v>
      </c>
      <c r="AM39" s="134">
        <f ca="1">('SUBSCRIBER BASE FLTE'!AM22*'DEVICE ASSUMPTIONS FLTE'!$F14)*'DEVICE ASSUMPTIONS FLTE'!$C14</f>
        <v>0</v>
      </c>
      <c r="AN39" s="134">
        <f ca="1">('SUBSCRIBER BASE FLTE'!AN22*'DEVICE ASSUMPTIONS FLTE'!$F14)*'DEVICE ASSUMPTIONS FLTE'!$C14</f>
        <v>0</v>
      </c>
      <c r="AO39" s="134">
        <f ca="1">('SUBSCRIBER BASE FLTE'!AO22*'DEVICE ASSUMPTIONS FLTE'!$F14)*'DEVICE ASSUMPTIONS FLTE'!$C14</f>
        <v>0</v>
      </c>
      <c r="AP39" s="134">
        <f ca="1">('SUBSCRIBER BASE FLTE'!AP22*'DEVICE ASSUMPTIONS FLTE'!$F14)*'DEVICE ASSUMPTIONS FLTE'!$C14</f>
        <v>0</v>
      </c>
      <c r="AQ39" s="134">
        <f ca="1">('SUBSCRIBER BASE FLTE'!AQ22*'DEVICE ASSUMPTIONS FLTE'!$F14)*'DEVICE ASSUMPTIONS FLTE'!$C14</f>
        <v>0</v>
      </c>
      <c r="AR39" s="134">
        <f ca="1">('SUBSCRIBER BASE FLTE'!AR22*'DEVICE ASSUMPTIONS FLTE'!$F14)*'DEVICE ASSUMPTIONS FLTE'!$C14</f>
        <v>0</v>
      </c>
      <c r="AS39" s="134">
        <f ca="1">('SUBSCRIBER BASE FLTE'!AS22*'DEVICE ASSUMPTIONS FLTE'!$F14)*'DEVICE ASSUMPTIONS FLTE'!$C14</f>
        <v>0</v>
      </c>
      <c r="AT39" s="134">
        <f ca="1">('SUBSCRIBER BASE FLTE'!AT22*'DEVICE ASSUMPTIONS FLTE'!$F14)*'DEVICE ASSUMPTIONS FLTE'!$C14</f>
        <v>0</v>
      </c>
      <c r="AU39" s="134">
        <f ca="1">('SUBSCRIBER BASE FLTE'!AU22*'DEVICE ASSUMPTIONS FLTE'!$F14)*'DEVICE ASSUMPTIONS FLTE'!$C14</f>
        <v>0</v>
      </c>
      <c r="AV39" s="134">
        <f ca="1">('SUBSCRIBER BASE FLTE'!AV22*'DEVICE ASSUMPTIONS FLTE'!$F14)*'DEVICE ASSUMPTIONS FLTE'!$C14</f>
        <v>0</v>
      </c>
      <c r="AW39" s="134">
        <f ca="1">('SUBSCRIBER BASE FLTE'!AW22*'DEVICE ASSUMPTIONS FLTE'!$F14)*'DEVICE ASSUMPTIONS FLTE'!$C14</f>
        <v>0</v>
      </c>
      <c r="AX39" s="134">
        <f ca="1">('SUBSCRIBER BASE FLTE'!AX22*'DEVICE ASSUMPTIONS FLTE'!$F14)*'DEVICE ASSUMPTIONS FLTE'!$C14</f>
        <v>0</v>
      </c>
      <c r="AY39" s="134">
        <f ca="1">('SUBSCRIBER BASE FLTE'!AY22*'DEVICE ASSUMPTIONS FLTE'!$F14)*'DEVICE ASSUMPTIONS FLTE'!$C14</f>
        <v>0</v>
      </c>
      <c r="AZ39" s="134">
        <f ca="1">('SUBSCRIBER BASE FLTE'!AZ22*'DEVICE ASSUMPTIONS FLTE'!$F14)*'DEVICE ASSUMPTIONS FLTE'!$C14</f>
        <v>0</v>
      </c>
      <c r="BA39" s="134">
        <f ca="1">('SUBSCRIBER BASE FLTE'!BA22*'DEVICE ASSUMPTIONS FLTE'!$F14)*'DEVICE ASSUMPTIONS FLTE'!$C14</f>
        <v>0</v>
      </c>
      <c r="BB39" s="134">
        <f ca="1">('SUBSCRIBER BASE FLTE'!BB22*'DEVICE ASSUMPTIONS FLTE'!$F14)*'DEVICE ASSUMPTIONS FLTE'!$C14</f>
        <v>0</v>
      </c>
      <c r="BC39" s="134">
        <f ca="1">('SUBSCRIBER BASE FLTE'!BC22*'DEVICE ASSUMPTIONS FLTE'!$F14)*'DEVICE ASSUMPTIONS FLTE'!$C14</f>
        <v>0</v>
      </c>
      <c r="BD39" s="134">
        <f ca="1">('SUBSCRIBER BASE FLTE'!BD22*'DEVICE ASSUMPTIONS FLTE'!$F14)*'DEVICE ASSUMPTIONS FLTE'!$C14</f>
        <v>0</v>
      </c>
      <c r="BE39" s="134">
        <f ca="1">('SUBSCRIBER BASE FLTE'!BE22*'DEVICE ASSUMPTIONS FLTE'!$F14)*'DEVICE ASSUMPTIONS FLTE'!$C14</f>
        <v>0</v>
      </c>
      <c r="BF39" s="134">
        <f ca="1">('SUBSCRIBER BASE FLTE'!BF22*'DEVICE ASSUMPTIONS FLTE'!$F14)*'DEVICE ASSUMPTIONS FLTE'!$C14</f>
        <v>0</v>
      </c>
      <c r="BG39" s="134">
        <f ca="1">('SUBSCRIBER BASE FLTE'!BG22*'DEVICE ASSUMPTIONS FLTE'!$F14)*'DEVICE ASSUMPTIONS FLTE'!$C14</f>
        <v>0</v>
      </c>
      <c r="BH39" s="134">
        <f ca="1">('SUBSCRIBER BASE FLTE'!BH22*'DEVICE ASSUMPTIONS FLTE'!$F14)*'DEVICE ASSUMPTIONS FLTE'!$C14</f>
        <v>0</v>
      </c>
      <c r="BI39" s="134">
        <f ca="1">('SUBSCRIBER BASE FLTE'!BI22*'DEVICE ASSUMPTIONS FLTE'!$F14)*'DEVICE ASSUMPTIONS FLTE'!$C14</f>
        <v>0</v>
      </c>
      <c r="BJ39" s="134">
        <f ca="1">('SUBSCRIBER BASE FLTE'!BJ22*'DEVICE ASSUMPTIONS FLTE'!$F14)*'DEVICE ASSUMPTIONS FLTE'!$C14</f>
        <v>0</v>
      </c>
      <c r="BK39" s="134">
        <f ca="1">('SUBSCRIBER BASE FLTE'!BK22*'DEVICE ASSUMPTIONS FLTE'!$F14)*'DEVICE ASSUMPTIONS FLTE'!$C14</f>
        <v>0</v>
      </c>
      <c r="BL39" s="134">
        <f ca="1">('SUBSCRIBER BASE FLTE'!BL22*'DEVICE ASSUMPTIONS FLTE'!$F14)*'DEVICE ASSUMPTIONS FLTE'!$C14</f>
        <v>0</v>
      </c>
      <c r="BM39" s="134">
        <f ca="1">('SUBSCRIBER BASE FLTE'!BM22*'DEVICE ASSUMPTIONS FLTE'!$F14)*'DEVICE ASSUMPTIONS FLTE'!$C14</f>
        <v>0</v>
      </c>
      <c r="BN39" s="134">
        <f ca="1">('SUBSCRIBER BASE FLTE'!BN22*'DEVICE ASSUMPTIONS FLTE'!$F14)*'DEVICE ASSUMPTIONS FLTE'!$C14</f>
        <v>0</v>
      </c>
      <c r="BO39" s="134">
        <f ca="1">('SUBSCRIBER BASE FLTE'!BO22*'DEVICE ASSUMPTIONS FLTE'!$F14)*'DEVICE ASSUMPTIONS FLTE'!$C14</f>
        <v>0</v>
      </c>
      <c r="BP39" s="134">
        <f ca="1">('SUBSCRIBER BASE FLTE'!BP22*'DEVICE ASSUMPTIONS FLTE'!$F14)*'DEVICE ASSUMPTIONS FLTE'!$C14</f>
        <v>0</v>
      </c>
      <c r="BQ39" s="134">
        <f ca="1">('SUBSCRIBER BASE FLTE'!BQ22*'DEVICE ASSUMPTIONS FLTE'!$F14)*'DEVICE ASSUMPTIONS FLTE'!$C14</f>
        <v>0</v>
      </c>
      <c r="BR39" s="134">
        <f ca="1">('SUBSCRIBER BASE FLTE'!BR22*'DEVICE ASSUMPTIONS FLTE'!$F14)*'DEVICE ASSUMPTIONS FLTE'!$C14</f>
        <v>0</v>
      </c>
    </row>
    <row r="40" spans="2:70" s="19" customFormat="1" ht="25" customHeight="1">
      <c r="B40" s="183" t="s">
        <v>400</v>
      </c>
      <c r="C40" s="184">
        <f>SUM(C41:C45)</f>
        <v>0</v>
      </c>
      <c r="D40" s="184">
        <f>SUM(D41:D45)</f>
        <v>0</v>
      </c>
      <c r="E40" s="184">
        <f t="shared" ref="E40:BP40" si="14">SUM(E41:E45)</f>
        <v>0</v>
      </c>
      <c r="F40" s="184">
        <f t="shared" si="14"/>
        <v>0</v>
      </c>
      <c r="G40" s="184">
        <f t="shared" si="14"/>
        <v>0</v>
      </c>
      <c r="H40" s="184">
        <f t="shared" si="14"/>
        <v>0</v>
      </c>
      <c r="I40" s="184">
        <f t="shared" si="14"/>
        <v>0</v>
      </c>
      <c r="J40" s="184">
        <f t="shared" si="14"/>
        <v>0</v>
      </c>
      <c r="K40" s="184">
        <f t="shared" ca="1" si="14"/>
        <v>0</v>
      </c>
      <c r="L40" s="184">
        <f t="shared" ca="1" si="14"/>
        <v>0</v>
      </c>
      <c r="M40" s="184">
        <f t="shared" ca="1" si="14"/>
        <v>0</v>
      </c>
      <c r="N40" s="184">
        <f t="shared" ca="1" si="14"/>
        <v>0</v>
      </c>
      <c r="O40" s="184">
        <f t="shared" ca="1" si="14"/>
        <v>0</v>
      </c>
      <c r="P40" s="184">
        <f t="shared" ca="1" si="14"/>
        <v>0</v>
      </c>
      <c r="Q40" s="184">
        <f t="shared" ca="1" si="14"/>
        <v>0</v>
      </c>
      <c r="R40" s="184">
        <f t="shared" ca="1" si="14"/>
        <v>0</v>
      </c>
      <c r="S40" s="184">
        <f t="shared" ca="1" si="14"/>
        <v>0</v>
      </c>
      <c r="T40" s="184">
        <f t="shared" ca="1" si="14"/>
        <v>0</v>
      </c>
      <c r="U40" s="184">
        <f t="shared" ca="1" si="14"/>
        <v>0</v>
      </c>
      <c r="V40" s="184">
        <f t="shared" ca="1" si="14"/>
        <v>0</v>
      </c>
      <c r="W40" s="184">
        <f t="shared" ca="1" si="14"/>
        <v>0</v>
      </c>
      <c r="X40" s="184">
        <f t="shared" ca="1" si="14"/>
        <v>0</v>
      </c>
      <c r="Y40" s="184">
        <f t="shared" ca="1" si="14"/>
        <v>0</v>
      </c>
      <c r="Z40" s="184">
        <f t="shared" ca="1" si="14"/>
        <v>0</v>
      </c>
      <c r="AA40" s="184">
        <f t="shared" ca="1" si="14"/>
        <v>0</v>
      </c>
      <c r="AB40" s="184">
        <f t="shared" ca="1" si="14"/>
        <v>0</v>
      </c>
      <c r="AC40" s="184">
        <f t="shared" ca="1" si="14"/>
        <v>0</v>
      </c>
      <c r="AD40" s="184">
        <f t="shared" ca="1" si="14"/>
        <v>0</v>
      </c>
      <c r="AE40" s="184">
        <f t="shared" ca="1" si="14"/>
        <v>0</v>
      </c>
      <c r="AF40" s="184">
        <f t="shared" ca="1" si="14"/>
        <v>0</v>
      </c>
      <c r="AG40" s="184">
        <f t="shared" ca="1" si="14"/>
        <v>0</v>
      </c>
      <c r="AH40" s="184">
        <f t="shared" ca="1" si="14"/>
        <v>0</v>
      </c>
      <c r="AI40" s="184">
        <f t="shared" ca="1" si="14"/>
        <v>0</v>
      </c>
      <c r="AJ40" s="184">
        <f t="shared" ca="1" si="14"/>
        <v>0</v>
      </c>
      <c r="AK40" s="184">
        <f t="shared" ca="1" si="14"/>
        <v>0</v>
      </c>
      <c r="AL40" s="184">
        <f t="shared" ca="1" si="14"/>
        <v>0</v>
      </c>
      <c r="AM40" s="184">
        <f t="shared" ca="1" si="14"/>
        <v>0</v>
      </c>
      <c r="AN40" s="184">
        <f t="shared" ca="1" si="14"/>
        <v>0</v>
      </c>
      <c r="AO40" s="184">
        <f t="shared" ca="1" si="14"/>
        <v>0</v>
      </c>
      <c r="AP40" s="184">
        <f t="shared" ca="1" si="14"/>
        <v>0</v>
      </c>
      <c r="AQ40" s="184">
        <f t="shared" ca="1" si="14"/>
        <v>0</v>
      </c>
      <c r="AR40" s="184">
        <f t="shared" ca="1" si="14"/>
        <v>0</v>
      </c>
      <c r="AS40" s="184">
        <f t="shared" ca="1" si="14"/>
        <v>0</v>
      </c>
      <c r="AT40" s="184">
        <f t="shared" ca="1" si="14"/>
        <v>0</v>
      </c>
      <c r="AU40" s="184">
        <f t="shared" ca="1" si="14"/>
        <v>0</v>
      </c>
      <c r="AV40" s="184">
        <f t="shared" ca="1" si="14"/>
        <v>0</v>
      </c>
      <c r="AW40" s="184">
        <f t="shared" ca="1" si="14"/>
        <v>0</v>
      </c>
      <c r="AX40" s="184">
        <f t="shared" ca="1" si="14"/>
        <v>0</v>
      </c>
      <c r="AY40" s="184">
        <f t="shared" ca="1" si="14"/>
        <v>0</v>
      </c>
      <c r="AZ40" s="184">
        <f t="shared" ca="1" si="14"/>
        <v>0</v>
      </c>
      <c r="BA40" s="184">
        <f t="shared" ca="1" si="14"/>
        <v>0</v>
      </c>
      <c r="BB40" s="184">
        <f t="shared" ca="1" si="14"/>
        <v>0</v>
      </c>
      <c r="BC40" s="184">
        <f t="shared" ca="1" si="14"/>
        <v>0</v>
      </c>
      <c r="BD40" s="184">
        <f t="shared" ca="1" si="14"/>
        <v>0</v>
      </c>
      <c r="BE40" s="184">
        <f t="shared" ca="1" si="14"/>
        <v>0</v>
      </c>
      <c r="BF40" s="184">
        <f t="shared" ca="1" si="14"/>
        <v>0</v>
      </c>
      <c r="BG40" s="184">
        <f t="shared" ca="1" si="14"/>
        <v>0</v>
      </c>
      <c r="BH40" s="184">
        <f t="shared" ca="1" si="14"/>
        <v>0</v>
      </c>
      <c r="BI40" s="184">
        <f t="shared" ca="1" si="14"/>
        <v>0</v>
      </c>
      <c r="BJ40" s="184">
        <f t="shared" ca="1" si="14"/>
        <v>0</v>
      </c>
      <c r="BK40" s="184">
        <f t="shared" ca="1" si="14"/>
        <v>0</v>
      </c>
      <c r="BL40" s="184">
        <f t="shared" ca="1" si="14"/>
        <v>0</v>
      </c>
      <c r="BM40" s="184">
        <f t="shared" ca="1" si="14"/>
        <v>0</v>
      </c>
      <c r="BN40" s="184">
        <f t="shared" ca="1" si="14"/>
        <v>0</v>
      </c>
      <c r="BO40" s="184">
        <f t="shared" ca="1" si="14"/>
        <v>0</v>
      </c>
      <c r="BP40" s="184">
        <f t="shared" ca="1" si="14"/>
        <v>0</v>
      </c>
      <c r="BQ40" s="184">
        <f t="shared" ref="BQ40:BR40" ca="1" si="15">SUM(BQ41:BQ45)</f>
        <v>0</v>
      </c>
      <c r="BR40" s="184">
        <f t="shared" ca="1" si="15"/>
        <v>0</v>
      </c>
    </row>
    <row r="41" spans="2:70" ht="25" customHeight="1" outlineLevel="1">
      <c r="B41" s="24" t="str">
        <f>'DEVICE ASSUMPTIONS FLTE'!B10</f>
        <v>FLTE 40GB</v>
      </c>
      <c r="C41" s="134">
        <f>('SUBSCRIBER BASE FLTE'!C18*'DEVICE ASSUMPTIONS FLTE'!$F20)*'DEVICE ASSUMPTIONS FLTE'!$C20</f>
        <v>0</v>
      </c>
      <c r="D41" s="134">
        <f>('SUBSCRIBER BASE FLTE'!D18*'DEVICE ASSUMPTIONS FLTE'!$F20)*'DEVICE ASSUMPTIONS FLTE'!$C20</f>
        <v>0</v>
      </c>
      <c r="E41" s="134">
        <f>('SUBSCRIBER BASE FLTE'!E18*'DEVICE ASSUMPTIONS FLTE'!$F20)*'DEVICE ASSUMPTIONS FLTE'!$C20</f>
        <v>0</v>
      </c>
      <c r="F41" s="134">
        <f>('SUBSCRIBER BASE FLTE'!F18*'DEVICE ASSUMPTIONS FLTE'!$F20)*'DEVICE ASSUMPTIONS FLTE'!$C20</f>
        <v>0</v>
      </c>
      <c r="G41" s="134">
        <f>('SUBSCRIBER BASE FLTE'!G18*'DEVICE ASSUMPTIONS FLTE'!$F20)*'DEVICE ASSUMPTIONS FLTE'!$C20</f>
        <v>0</v>
      </c>
      <c r="H41" s="134">
        <f>('SUBSCRIBER BASE FLTE'!H18*'DEVICE ASSUMPTIONS FLTE'!$F20)*'DEVICE ASSUMPTIONS FLTE'!$C20</f>
        <v>0</v>
      </c>
      <c r="I41" s="134">
        <f>('SUBSCRIBER BASE FLTE'!I18*'DEVICE ASSUMPTIONS FLTE'!$F20)*'DEVICE ASSUMPTIONS FLTE'!$C20</f>
        <v>0</v>
      </c>
      <c r="J41" s="134">
        <f>('SUBSCRIBER BASE FLTE'!J18*'DEVICE ASSUMPTIONS FLTE'!$F20)*'DEVICE ASSUMPTIONS FLTE'!$C20</f>
        <v>0</v>
      </c>
      <c r="K41" s="134">
        <f ca="1">('SUBSCRIBER BASE FLTE'!K18*'DEVICE ASSUMPTIONS FLTE'!$F20)*'DEVICE ASSUMPTIONS FLTE'!$C20</f>
        <v>0</v>
      </c>
      <c r="L41" s="134">
        <f ca="1">('SUBSCRIBER BASE FLTE'!L18*'DEVICE ASSUMPTIONS FLTE'!$F20)*'DEVICE ASSUMPTIONS FLTE'!$C20</f>
        <v>0</v>
      </c>
      <c r="M41" s="134">
        <f ca="1">('SUBSCRIBER BASE FLTE'!M18*'DEVICE ASSUMPTIONS FLTE'!$F20)*'DEVICE ASSUMPTIONS FLTE'!$C20</f>
        <v>0</v>
      </c>
      <c r="N41" s="134">
        <f ca="1">('SUBSCRIBER BASE FLTE'!N18*'DEVICE ASSUMPTIONS FLTE'!$F20)*'DEVICE ASSUMPTIONS FLTE'!$C20</f>
        <v>0</v>
      </c>
      <c r="O41" s="134">
        <f ca="1">('SUBSCRIBER BASE FLTE'!O18*'DEVICE ASSUMPTIONS FLTE'!$F20)*'DEVICE ASSUMPTIONS FLTE'!$C20</f>
        <v>0</v>
      </c>
      <c r="P41" s="134">
        <f ca="1">('SUBSCRIBER BASE FLTE'!P18*'DEVICE ASSUMPTIONS FLTE'!$F20)*'DEVICE ASSUMPTIONS FLTE'!$C20</f>
        <v>0</v>
      </c>
      <c r="Q41" s="134">
        <f ca="1">('SUBSCRIBER BASE FLTE'!Q18*'DEVICE ASSUMPTIONS FLTE'!$F20)*'DEVICE ASSUMPTIONS FLTE'!$C20</f>
        <v>0</v>
      </c>
      <c r="R41" s="134">
        <f ca="1">('SUBSCRIBER BASE FLTE'!R18*'DEVICE ASSUMPTIONS FLTE'!$F20)*'DEVICE ASSUMPTIONS FLTE'!$C20</f>
        <v>0</v>
      </c>
      <c r="S41" s="134">
        <f ca="1">('SUBSCRIBER BASE FLTE'!S18*'DEVICE ASSUMPTIONS FLTE'!$F20)*'DEVICE ASSUMPTIONS FLTE'!$C20</f>
        <v>0</v>
      </c>
      <c r="T41" s="134">
        <f ca="1">('SUBSCRIBER BASE FLTE'!T18*'DEVICE ASSUMPTIONS FLTE'!$F20)*'DEVICE ASSUMPTIONS FLTE'!$C20</f>
        <v>0</v>
      </c>
      <c r="U41" s="134">
        <f ca="1">('SUBSCRIBER BASE FLTE'!U18*'DEVICE ASSUMPTIONS FLTE'!$F20)*'DEVICE ASSUMPTIONS FLTE'!$C20</f>
        <v>0</v>
      </c>
      <c r="V41" s="134">
        <f ca="1">('SUBSCRIBER BASE FLTE'!V18*'DEVICE ASSUMPTIONS FLTE'!$F20)*'DEVICE ASSUMPTIONS FLTE'!$C20</f>
        <v>0</v>
      </c>
      <c r="W41" s="134">
        <f ca="1">('SUBSCRIBER BASE FLTE'!W18*'DEVICE ASSUMPTIONS FLTE'!$F20)*'DEVICE ASSUMPTIONS FLTE'!$C20</f>
        <v>0</v>
      </c>
      <c r="X41" s="134">
        <f ca="1">('SUBSCRIBER BASE FLTE'!X18*'DEVICE ASSUMPTIONS FLTE'!$F20)*'DEVICE ASSUMPTIONS FLTE'!$C20</f>
        <v>0</v>
      </c>
      <c r="Y41" s="134">
        <f ca="1">('SUBSCRIBER BASE FLTE'!Y18*'DEVICE ASSUMPTIONS FLTE'!$F20)*'DEVICE ASSUMPTIONS FLTE'!$C20</f>
        <v>0</v>
      </c>
      <c r="Z41" s="134">
        <f ca="1">('SUBSCRIBER BASE FLTE'!Z18*'DEVICE ASSUMPTIONS FLTE'!$F20)*'DEVICE ASSUMPTIONS FLTE'!$C20</f>
        <v>0</v>
      </c>
      <c r="AA41" s="134">
        <f ca="1">('SUBSCRIBER BASE FLTE'!AA18*'DEVICE ASSUMPTIONS FLTE'!$F20)*'DEVICE ASSUMPTIONS FLTE'!$C20</f>
        <v>0</v>
      </c>
      <c r="AB41" s="134">
        <f ca="1">('SUBSCRIBER BASE FLTE'!AB18*'DEVICE ASSUMPTIONS FLTE'!$F20)*'DEVICE ASSUMPTIONS FLTE'!$C20</f>
        <v>0</v>
      </c>
      <c r="AC41" s="134">
        <f ca="1">('SUBSCRIBER BASE FLTE'!AC18*'DEVICE ASSUMPTIONS FLTE'!$F20)*'DEVICE ASSUMPTIONS FLTE'!$C20</f>
        <v>0</v>
      </c>
      <c r="AD41" s="134">
        <f ca="1">('SUBSCRIBER BASE FLTE'!AD18*'DEVICE ASSUMPTIONS FLTE'!$F20)*'DEVICE ASSUMPTIONS FLTE'!$C20</f>
        <v>0</v>
      </c>
      <c r="AE41" s="134">
        <f ca="1">('SUBSCRIBER BASE FLTE'!AE18*'DEVICE ASSUMPTIONS FLTE'!$F20)*'DEVICE ASSUMPTIONS FLTE'!$C20</f>
        <v>0</v>
      </c>
      <c r="AF41" s="134">
        <f ca="1">('SUBSCRIBER BASE FLTE'!AF18*'DEVICE ASSUMPTIONS FLTE'!$F20)*'DEVICE ASSUMPTIONS FLTE'!$C20</f>
        <v>0</v>
      </c>
      <c r="AG41" s="134">
        <f ca="1">('SUBSCRIBER BASE FLTE'!AG18*'DEVICE ASSUMPTIONS FLTE'!$F20)*'DEVICE ASSUMPTIONS FLTE'!$C20</f>
        <v>0</v>
      </c>
      <c r="AH41" s="134">
        <f ca="1">('SUBSCRIBER BASE FLTE'!AH18*'DEVICE ASSUMPTIONS FLTE'!$F20)*'DEVICE ASSUMPTIONS FLTE'!$C20</f>
        <v>0</v>
      </c>
      <c r="AI41" s="134">
        <f ca="1">('SUBSCRIBER BASE FLTE'!AI18*'DEVICE ASSUMPTIONS FLTE'!$F20)*'DEVICE ASSUMPTIONS FLTE'!$C20</f>
        <v>0</v>
      </c>
      <c r="AJ41" s="134">
        <f ca="1">('SUBSCRIBER BASE FLTE'!AJ18*'DEVICE ASSUMPTIONS FLTE'!$F20)*'DEVICE ASSUMPTIONS FLTE'!$C20</f>
        <v>0</v>
      </c>
      <c r="AK41" s="134">
        <f ca="1">('SUBSCRIBER BASE FLTE'!AK18*'DEVICE ASSUMPTIONS FLTE'!$F20)*'DEVICE ASSUMPTIONS FLTE'!$C20</f>
        <v>0</v>
      </c>
      <c r="AL41" s="134">
        <f ca="1">('SUBSCRIBER BASE FLTE'!AL18*'DEVICE ASSUMPTIONS FLTE'!$F20)*'DEVICE ASSUMPTIONS FLTE'!$C20</f>
        <v>0</v>
      </c>
      <c r="AM41" s="134">
        <f ca="1">('SUBSCRIBER BASE FLTE'!AM18*'DEVICE ASSUMPTIONS FLTE'!$F20)*'DEVICE ASSUMPTIONS FLTE'!$C20</f>
        <v>0</v>
      </c>
      <c r="AN41" s="134">
        <f ca="1">('SUBSCRIBER BASE FLTE'!AN18*'DEVICE ASSUMPTIONS FLTE'!$F20)*'DEVICE ASSUMPTIONS FLTE'!$C20</f>
        <v>0</v>
      </c>
      <c r="AO41" s="134">
        <f ca="1">('SUBSCRIBER BASE FLTE'!AO18*'DEVICE ASSUMPTIONS FLTE'!$F20)*'DEVICE ASSUMPTIONS FLTE'!$C20</f>
        <v>0</v>
      </c>
      <c r="AP41" s="134">
        <f ca="1">('SUBSCRIBER BASE FLTE'!AP18*'DEVICE ASSUMPTIONS FLTE'!$F20)*'DEVICE ASSUMPTIONS FLTE'!$C20</f>
        <v>0</v>
      </c>
      <c r="AQ41" s="134">
        <f ca="1">('SUBSCRIBER BASE FLTE'!AQ18*'DEVICE ASSUMPTIONS FLTE'!$F20)*'DEVICE ASSUMPTIONS FLTE'!$C20</f>
        <v>0</v>
      </c>
      <c r="AR41" s="134">
        <f ca="1">('SUBSCRIBER BASE FLTE'!AR18*'DEVICE ASSUMPTIONS FLTE'!$F20)*'DEVICE ASSUMPTIONS FLTE'!$C20</f>
        <v>0</v>
      </c>
      <c r="AS41" s="134">
        <f ca="1">('SUBSCRIBER BASE FLTE'!AS18*'DEVICE ASSUMPTIONS FLTE'!$F20)*'DEVICE ASSUMPTIONS FLTE'!$C20</f>
        <v>0</v>
      </c>
      <c r="AT41" s="134">
        <f ca="1">('SUBSCRIBER BASE FLTE'!AT18*'DEVICE ASSUMPTIONS FLTE'!$F20)*'DEVICE ASSUMPTIONS FLTE'!$C20</f>
        <v>0</v>
      </c>
      <c r="AU41" s="134">
        <f ca="1">('SUBSCRIBER BASE FLTE'!AU18*'DEVICE ASSUMPTIONS FLTE'!$F20)*'DEVICE ASSUMPTIONS FLTE'!$C20</f>
        <v>0</v>
      </c>
      <c r="AV41" s="134">
        <f ca="1">('SUBSCRIBER BASE FLTE'!AV18*'DEVICE ASSUMPTIONS FLTE'!$F20)*'DEVICE ASSUMPTIONS FLTE'!$C20</f>
        <v>0</v>
      </c>
      <c r="AW41" s="134">
        <f ca="1">('SUBSCRIBER BASE FLTE'!AW18*'DEVICE ASSUMPTIONS FLTE'!$F20)*'DEVICE ASSUMPTIONS FLTE'!$C20</f>
        <v>0</v>
      </c>
      <c r="AX41" s="134">
        <f ca="1">('SUBSCRIBER BASE FLTE'!AX18*'DEVICE ASSUMPTIONS FLTE'!$F20)*'DEVICE ASSUMPTIONS FLTE'!$C20</f>
        <v>0</v>
      </c>
      <c r="AY41" s="134">
        <f ca="1">('SUBSCRIBER BASE FLTE'!AY18*'DEVICE ASSUMPTIONS FLTE'!$F20)*'DEVICE ASSUMPTIONS FLTE'!$C20</f>
        <v>0</v>
      </c>
      <c r="AZ41" s="134">
        <f ca="1">('SUBSCRIBER BASE FLTE'!AZ18*'DEVICE ASSUMPTIONS FLTE'!$F20)*'DEVICE ASSUMPTIONS FLTE'!$C20</f>
        <v>0</v>
      </c>
      <c r="BA41" s="134">
        <f ca="1">('SUBSCRIBER BASE FLTE'!BA18*'DEVICE ASSUMPTIONS FLTE'!$F20)*'DEVICE ASSUMPTIONS FLTE'!$C20</f>
        <v>0</v>
      </c>
      <c r="BB41" s="134">
        <f ca="1">('SUBSCRIBER BASE FLTE'!BB18*'DEVICE ASSUMPTIONS FLTE'!$F20)*'DEVICE ASSUMPTIONS FLTE'!$C20</f>
        <v>0</v>
      </c>
      <c r="BC41" s="134">
        <f ca="1">('SUBSCRIBER BASE FLTE'!BC18*'DEVICE ASSUMPTIONS FLTE'!$F20)*'DEVICE ASSUMPTIONS FLTE'!$C20</f>
        <v>0</v>
      </c>
      <c r="BD41" s="134">
        <f ca="1">('SUBSCRIBER BASE FLTE'!BD18*'DEVICE ASSUMPTIONS FLTE'!$F20)*'DEVICE ASSUMPTIONS FLTE'!$C20</f>
        <v>0</v>
      </c>
      <c r="BE41" s="134">
        <f ca="1">('SUBSCRIBER BASE FLTE'!BE18*'DEVICE ASSUMPTIONS FLTE'!$F20)*'DEVICE ASSUMPTIONS FLTE'!$C20</f>
        <v>0</v>
      </c>
      <c r="BF41" s="134">
        <f ca="1">('SUBSCRIBER BASE FLTE'!BF18*'DEVICE ASSUMPTIONS FLTE'!$F20)*'DEVICE ASSUMPTIONS FLTE'!$C20</f>
        <v>0</v>
      </c>
      <c r="BG41" s="134">
        <f ca="1">('SUBSCRIBER BASE FLTE'!BG18*'DEVICE ASSUMPTIONS FLTE'!$F20)*'DEVICE ASSUMPTIONS FLTE'!$C20</f>
        <v>0</v>
      </c>
      <c r="BH41" s="134">
        <f ca="1">('SUBSCRIBER BASE FLTE'!BH18*'DEVICE ASSUMPTIONS FLTE'!$F20)*'DEVICE ASSUMPTIONS FLTE'!$C20</f>
        <v>0</v>
      </c>
      <c r="BI41" s="134">
        <f ca="1">('SUBSCRIBER BASE FLTE'!BI18*'DEVICE ASSUMPTIONS FLTE'!$F20)*'DEVICE ASSUMPTIONS FLTE'!$C20</f>
        <v>0</v>
      </c>
      <c r="BJ41" s="134">
        <f ca="1">('SUBSCRIBER BASE FLTE'!BJ18*'DEVICE ASSUMPTIONS FLTE'!$F20)*'DEVICE ASSUMPTIONS FLTE'!$C20</f>
        <v>0</v>
      </c>
      <c r="BK41" s="134">
        <f ca="1">('SUBSCRIBER BASE FLTE'!BK18*'DEVICE ASSUMPTIONS FLTE'!$F20)*'DEVICE ASSUMPTIONS FLTE'!$C20</f>
        <v>0</v>
      </c>
      <c r="BL41" s="134">
        <f ca="1">('SUBSCRIBER BASE FLTE'!BL18*'DEVICE ASSUMPTIONS FLTE'!$F20)*'DEVICE ASSUMPTIONS FLTE'!$C20</f>
        <v>0</v>
      </c>
      <c r="BM41" s="134">
        <f ca="1">('SUBSCRIBER BASE FLTE'!BM18*'DEVICE ASSUMPTIONS FLTE'!$F20)*'DEVICE ASSUMPTIONS FLTE'!$C20</f>
        <v>0</v>
      </c>
      <c r="BN41" s="134">
        <f ca="1">('SUBSCRIBER BASE FLTE'!BN18*'DEVICE ASSUMPTIONS FLTE'!$F20)*'DEVICE ASSUMPTIONS FLTE'!$C20</f>
        <v>0</v>
      </c>
      <c r="BO41" s="134">
        <f ca="1">('SUBSCRIBER BASE FLTE'!BO18*'DEVICE ASSUMPTIONS FLTE'!$F20)*'DEVICE ASSUMPTIONS FLTE'!$C20</f>
        <v>0</v>
      </c>
      <c r="BP41" s="134">
        <f ca="1">('SUBSCRIBER BASE FLTE'!BP18*'DEVICE ASSUMPTIONS FLTE'!$F20)*'DEVICE ASSUMPTIONS FLTE'!$C20</f>
        <v>0</v>
      </c>
      <c r="BQ41" s="134">
        <f ca="1">('SUBSCRIBER BASE FLTE'!BQ18*'DEVICE ASSUMPTIONS FLTE'!$F20)*'DEVICE ASSUMPTIONS FLTE'!$C20</f>
        <v>0</v>
      </c>
      <c r="BR41" s="134">
        <f ca="1">('SUBSCRIBER BASE FLTE'!BR18*'DEVICE ASSUMPTIONS FLTE'!$F20)*'DEVICE ASSUMPTIONS FLTE'!$C20</f>
        <v>0</v>
      </c>
    </row>
    <row r="42" spans="2:70" ht="25" customHeight="1" outlineLevel="1">
      <c r="B42" s="24" t="str">
        <f>'DEVICE ASSUMPTIONS FLTE'!B11</f>
        <v>FLTE 100GB</v>
      </c>
      <c r="C42" s="134">
        <f>('SUBSCRIBER BASE FLTE'!C19*'DEVICE ASSUMPTIONS FLTE'!$F21)*'DEVICE ASSUMPTIONS FLTE'!$C21</f>
        <v>0</v>
      </c>
      <c r="D42" s="134">
        <f>('SUBSCRIBER BASE FLTE'!D19*'DEVICE ASSUMPTIONS FLTE'!$F21)*'DEVICE ASSUMPTIONS FLTE'!$C21</f>
        <v>0</v>
      </c>
      <c r="E42" s="134">
        <f>('SUBSCRIBER BASE FLTE'!E19*'DEVICE ASSUMPTIONS FLTE'!$F21)*'DEVICE ASSUMPTIONS FLTE'!$C21</f>
        <v>0</v>
      </c>
      <c r="F42" s="134">
        <f>('SUBSCRIBER BASE FLTE'!F19*'DEVICE ASSUMPTIONS FLTE'!$F21)*'DEVICE ASSUMPTIONS FLTE'!$C21</f>
        <v>0</v>
      </c>
      <c r="G42" s="134">
        <f>('SUBSCRIBER BASE FLTE'!G19*'DEVICE ASSUMPTIONS FLTE'!$F21)*'DEVICE ASSUMPTIONS FLTE'!$C21</f>
        <v>0</v>
      </c>
      <c r="H42" s="134">
        <f>('SUBSCRIBER BASE FLTE'!H19*'DEVICE ASSUMPTIONS FLTE'!$F21)*'DEVICE ASSUMPTIONS FLTE'!$C21</f>
        <v>0</v>
      </c>
      <c r="I42" s="134">
        <f>('SUBSCRIBER BASE FLTE'!I19*'DEVICE ASSUMPTIONS FLTE'!$F21)*'DEVICE ASSUMPTIONS FLTE'!$C21</f>
        <v>0</v>
      </c>
      <c r="J42" s="134">
        <f>('SUBSCRIBER BASE FLTE'!J19*'DEVICE ASSUMPTIONS FLTE'!$F21)*'DEVICE ASSUMPTIONS FLTE'!$C21</f>
        <v>0</v>
      </c>
      <c r="K42" s="134">
        <f ca="1">('SUBSCRIBER BASE FLTE'!K19*'DEVICE ASSUMPTIONS FLTE'!$F21)*'DEVICE ASSUMPTIONS FLTE'!$C21</f>
        <v>0</v>
      </c>
      <c r="L42" s="134">
        <f ca="1">('SUBSCRIBER BASE FLTE'!L19*'DEVICE ASSUMPTIONS FLTE'!$F21)*'DEVICE ASSUMPTIONS FLTE'!$C21</f>
        <v>0</v>
      </c>
      <c r="M42" s="134">
        <f ca="1">('SUBSCRIBER BASE FLTE'!M19*'DEVICE ASSUMPTIONS FLTE'!$F21)*'DEVICE ASSUMPTIONS FLTE'!$C21</f>
        <v>0</v>
      </c>
      <c r="N42" s="134">
        <f ca="1">('SUBSCRIBER BASE FLTE'!N19*'DEVICE ASSUMPTIONS FLTE'!$F21)*'DEVICE ASSUMPTIONS FLTE'!$C21</f>
        <v>0</v>
      </c>
      <c r="O42" s="134">
        <f ca="1">('SUBSCRIBER BASE FLTE'!O19*'DEVICE ASSUMPTIONS FLTE'!$F21)*'DEVICE ASSUMPTIONS FLTE'!$C21</f>
        <v>0</v>
      </c>
      <c r="P42" s="134">
        <f ca="1">('SUBSCRIBER BASE FLTE'!P19*'DEVICE ASSUMPTIONS FLTE'!$F21)*'DEVICE ASSUMPTIONS FLTE'!$C21</f>
        <v>0</v>
      </c>
      <c r="Q42" s="134">
        <f ca="1">('SUBSCRIBER BASE FLTE'!Q19*'DEVICE ASSUMPTIONS FLTE'!$F21)*'DEVICE ASSUMPTIONS FLTE'!$C21</f>
        <v>0</v>
      </c>
      <c r="R42" s="134">
        <f ca="1">('SUBSCRIBER BASE FLTE'!R19*'DEVICE ASSUMPTIONS FLTE'!$F21)*'DEVICE ASSUMPTIONS FLTE'!$C21</f>
        <v>0</v>
      </c>
      <c r="S42" s="134">
        <f ca="1">('SUBSCRIBER BASE FLTE'!S19*'DEVICE ASSUMPTIONS FLTE'!$F21)*'DEVICE ASSUMPTIONS FLTE'!$C21</f>
        <v>0</v>
      </c>
      <c r="T42" s="134">
        <f ca="1">('SUBSCRIBER BASE FLTE'!T19*'DEVICE ASSUMPTIONS FLTE'!$F21)*'DEVICE ASSUMPTIONS FLTE'!$C21</f>
        <v>0</v>
      </c>
      <c r="U42" s="134">
        <f ca="1">('SUBSCRIBER BASE FLTE'!U19*'DEVICE ASSUMPTIONS FLTE'!$F21)*'DEVICE ASSUMPTIONS FLTE'!$C21</f>
        <v>0</v>
      </c>
      <c r="V42" s="134">
        <f ca="1">('SUBSCRIBER BASE FLTE'!V19*'DEVICE ASSUMPTIONS FLTE'!$F21)*'DEVICE ASSUMPTIONS FLTE'!$C21</f>
        <v>0</v>
      </c>
      <c r="W42" s="134">
        <f ca="1">('SUBSCRIBER BASE FLTE'!W19*'DEVICE ASSUMPTIONS FLTE'!$F21)*'DEVICE ASSUMPTIONS FLTE'!$C21</f>
        <v>0</v>
      </c>
      <c r="X42" s="134">
        <f ca="1">('SUBSCRIBER BASE FLTE'!X19*'DEVICE ASSUMPTIONS FLTE'!$F21)*'DEVICE ASSUMPTIONS FLTE'!$C21</f>
        <v>0</v>
      </c>
      <c r="Y42" s="134">
        <f ca="1">('SUBSCRIBER BASE FLTE'!Y19*'DEVICE ASSUMPTIONS FLTE'!$F21)*'DEVICE ASSUMPTIONS FLTE'!$C21</f>
        <v>0</v>
      </c>
      <c r="Z42" s="134">
        <f ca="1">('SUBSCRIBER BASE FLTE'!Z19*'DEVICE ASSUMPTIONS FLTE'!$F21)*'DEVICE ASSUMPTIONS FLTE'!$C21</f>
        <v>0</v>
      </c>
      <c r="AA42" s="134">
        <f ca="1">('SUBSCRIBER BASE FLTE'!AA19*'DEVICE ASSUMPTIONS FLTE'!$F21)*'DEVICE ASSUMPTIONS FLTE'!$C21</f>
        <v>0</v>
      </c>
      <c r="AB42" s="134">
        <f ca="1">('SUBSCRIBER BASE FLTE'!AB19*'DEVICE ASSUMPTIONS FLTE'!$F21)*'DEVICE ASSUMPTIONS FLTE'!$C21</f>
        <v>0</v>
      </c>
      <c r="AC42" s="134">
        <f ca="1">('SUBSCRIBER BASE FLTE'!AC19*'DEVICE ASSUMPTIONS FLTE'!$F21)*'DEVICE ASSUMPTIONS FLTE'!$C21</f>
        <v>0</v>
      </c>
      <c r="AD42" s="134">
        <f ca="1">('SUBSCRIBER BASE FLTE'!AD19*'DEVICE ASSUMPTIONS FLTE'!$F21)*'DEVICE ASSUMPTIONS FLTE'!$C21</f>
        <v>0</v>
      </c>
      <c r="AE42" s="134">
        <f ca="1">('SUBSCRIBER BASE FLTE'!AE19*'DEVICE ASSUMPTIONS FLTE'!$F21)*'DEVICE ASSUMPTIONS FLTE'!$C21</f>
        <v>0</v>
      </c>
      <c r="AF42" s="134">
        <f ca="1">('SUBSCRIBER BASE FLTE'!AF19*'DEVICE ASSUMPTIONS FLTE'!$F21)*'DEVICE ASSUMPTIONS FLTE'!$C21</f>
        <v>0</v>
      </c>
      <c r="AG42" s="134">
        <f ca="1">('SUBSCRIBER BASE FLTE'!AG19*'DEVICE ASSUMPTIONS FLTE'!$F21)*'DEVICE ASSUMPTIONS FLTE'!$C21</f>
        <v>0</v>
      </c>
      <c r="AH42" s="134">
        <f ca="1">('SUBSCRIBER BASE FLTE'!AH19*'DEVICE ASSUMPTIONS FLTE'!$F21)*'DEVICE ASSUMPTIONS FLTE'!$C21</f>
        <v>0</v>
      </c>
      <c r="AI42" s="134">
        <f ca="1">('SUBSCRIBER BASE FLTE'!AI19*'DEVICE ASSUMPTIONS FLTE'!$F21)*'DEVICE ASSUMPTIONS FLTE'!$C21</f>
        <v>0</v>
      </c>
      <c r="AJ42" s="134">
        <f ca="1">('SUBSCRIBER BASE FLTE'!AJ19*'DEVICE ASSUMPTIONS FLTE'!$F21)*'DEVICE ASSUMPTIONS FLTE'!$C21</f>
        <v>0</v>
      </c>
      <c r="AK42" s="134">
        <f ca="1">('SUBSCRIBER BASE FLTE'!AK19*'DEVICE ASSUMPTIONS FLTE'!$F21)*'DEVICE ASSUMPTIONS FLTE'!$C21</f>
        <v>0</v>
      </c>
      <c r="AL42" s="134">
        <f ca="1">('SUBSCRIBER BASE FLTE'!AL19*'DEVICE ASSUMPTIONS FLTE'!$F21)*'DEVICE ASSUMPTIONS FLTE'!$C21</f>
        <v>0</v>
      </c>
      <c r="AM42" s="134">
        <f ca="1">('SUBSCRIBER BASE FLTE'!AM19*'DEVICE ASSUMPTIONS FLTE'!$F21)*'DEVICE ASSUMPTIONS FLTE'!$C21</f>
        <v>0</v>
      </c>
      <c r="AN42" s="134">
        <f ca="1">('SUBSCRIBER BASE FLTE'!AN19*'DEVICE ASSUMPTIONS FLTE'!$F21)*'DEVICE ASSUMPTIONS FLTE'!$C21</f>
        <v>0</v>
      </c>
      <c r="AO42" s="134">
        <f ca="1">('SUBSCRIBER BASE FLTE'!AO19*'DEVICE ASSUMPTIONS FLTE'!$F21)*'DEVICE ASSUMPTIONS FLTE'!$C21</f>
        <v>0</v>
      </c>
      <c r="AP42" s="134">
        <f ca="1">('SUBSCRIBER BASE FLTE'!AP19*'DEVICE ASSUMPTIONS FLTE'!$F21)*'DEVICE ASSUMPTIONS FLTE'!$C21</f>
        <v>0</v>
      </c>
      <c r="AQ42" s="134">
        <f ca="1">('SUBSCRIBER BASE FLTE'!AQ19*'DEVICE ASSUMPTIONS FLTE'!$F21)*'DEVICE ASSUMPTIONS FLTE'!$C21</f>
        <v>0</v>
      </c>
      <c r="AR42" s="134">
        <f ca="1">('SUBSCRIBER BASE FLTE'!AR19*'DEVICE ASSUMPTIONS FLTE'!$F21)*'DEVICE ASSUMPTIONS FLTE'!$C21</f>
        <v>0</v>
      </c>
      <c r="AS42" s="134">
        <f ca="1">('SUBSCRIBER BASE FLTE'!AS19*'DEVICE ASSUMPTIONS FLTE'!$F21)*'DEVICE ASSUMPTIONS FLTE'!$C21</f>
        <v>0</v>
      </c>
      <c r="AT42" s="134">
        <f ca="1">('SUBSCRIBER BASE FLTE'!AT19*'DEVICE ASSUMPTIONS FLTE'!$F21)*'DEVICE ASSUMPTIONS FLTE'!$C21</f>
        <v>0</v>
      </c>
      <c r="AU42" s="134">
        <f ca="1">('SUBSCRIBER BASE FLTE'!AU19*'DEVICE ASSUMPTIONS FLTE'!$F21)*'DEVICE ASSUMPTIONS FLTE'!$C21</f>
        <v>0</v>
      </c>
      <c r="AV42" s="134">
        <f ca="1">('SUBSCRIBER BASE FLTE'!AV19*'DEVICE ASSUMPTIONS FLTE'!$F21)*'DEVICE ASSUMPTIONS FLTE'!$C21</f>
        <v>0</v>
      </c>
      <c r="AW42" s="134">
        <f ca="1">('SUBSCRIBER BASE FLTE'!AW19*'DEVICE ASSUMPTIONS FLTE'!$F21)*'DEVICE ASSUMPTIONS FLTE'!$C21</f>
        <v>0</v>
      </c>
      <c r="AX42" s="134">
        <f ca="1">('SUBSCRIBER BASE FLTE'!AX19*'DEVICE ASSUMPTIONS FLTE'!$F21)*'DEVICE ASSUMPTIONS FLTE'!$C21</f>
        <v>0</v>
      </c>
      <c r="AY42" s="134">
        <f ca="1">('SUBSCRIBER BASE FLTE'!AY19*'DEVICE ASSUMPTIONS FLTE'!$F21)*'DEVICE ASSUMPTIONS FLTE'!$C21</f>
        <v>0</v>
      </c>
      <c r="AZ42" s="134">
        <f ca="1">('SUBSCRIBER BASE FLTE'!AZ19*'DEVICE ASSUMPTIONS FLTE'!$F21)*'DEVICE ASSUMPTIONS FLTE'!$C21</f>
        <v>0</v>
      </c>
      <c r="BA42" s="134">
        <f ca="1">('SUBSCRIBER BASE FLTE'!BA19*'DEVICE ASSUMPTIONS FLTE'!$F21)*'DEVICE ASSUMPTIONS FLTE'!$C21</f>
        <v>0</v>
      </c>
      <c r="BB42" s="134">
        <f ca="1">('SUBSCRIBER BASE FLTE'!BB19*'DEVICE ASSUMPTIONS FLTE'!$F21)*'DEVICE ASSUMPTIONS FLTE'!$C21</f>
        <v>0</v>
      </c>
      <c r="BC42" s="134">
        <f ca="1">('SUBSCRIBER BASE FLTE'!BC19*'DEVICE ASSUMPTIONS FLTE'!$F21)*'DEVICE ASSUMPTIONS FLTE'!$C21</f>
        <v>0</v>
      </c>
      <c r="BD42" s="134">
        <f ca="1">('SUBSCRIBER BASE FLTE'!BD19*'DEVICE ASSUMPTIONS FLTE'!$F21)*'DEVICE ASSUMPTIONS FLTE'!$C21</f>
        <v>0</v>
      </c>
      <c r="BE42" s="134">
        <f ca="1">('SUBSCRIBER BASE FLTE'!BE19*'DEVICE ASSUMPTIONS FLTE'!$F21)*'DEVICE ASSUMPTIONS FLTE'!$C21</f>
        <v>0</v>
      </c>
      <c r="BF42" s="134">
        <f ca="1">('SUBSCRIBER BASE FLTE'!BF19*'DEVICE ASSUMPTIONS FLTE'!$F21)*'DEVICE ASSUMPTIONS FLTE'!$C21</f>
        <v>0</v>
      </c>
      <c r="BG42" s="134">
        <f ca="1">('SUBSCRIBER BASE FLTE'!BG19*'DEVICE ASSUMPTIONS FLTE'!$F21)*'DEVICE ASSUMPTIONS FLTE'!$C21</f>
        <v>0</v>
      </c>
      <c r="BH42" s="134">
        <f ca="1">('SUBSCRIBER BASE FLTE'!BH19*'DEVICE ASSUMPTIONS FLTE'!$F21)*'DEVICE ASSUMPTIONS FLTE'!$C21</f>
        <v>0</v>
      </c>
      <c r="BI42" s="134">
        <f ca="1">('SUBSCRIBER BASE FLTE'!BI19*'DEVICE ASSUMPTIONS FLTE'!$F21)*'DEVICE ASSUMPTIONS FLTE'!$C21</f>
        <v>0</v>
      </c>
      <c r="BJ42" s="134">
        <f ca="1">('SUBSCRIBER BASE FLTE'!BJ19*'DEVICE ASSUMPTIONS FLTE'!$F21)*'DEVICE ASSUMPTIONS FLTE'!$C21</f>
        <v>0</v>
      </c>
      <c r="BK42" s="134">
        <f ca="1">('SUBSCRIBER BASE FLTE'!BK19*'DEVICE ASSUMPTIONS FLTE'!$F21)*'DEVICE ASSUMPTIONS FLTE'!$C21</f>
        <v>0</v>
      </c>
      <c r="BL42" s="134">
        <f ca="1">('SUBSCRIBER BASE FLTE'!BL19*'DEVICE ASSUMPTIONS FLTE'!$F21)*'DEVICE ASSUMPTIONS FLTE'!$C21</f>
        <v>0</v>
      </c>
      <c r="BM42" s="134">
        <f ca="1">('SUBSCRIBER BASE FLTE'!BM19*'DEVICE ASSUMPTIONS FLTE'!$F21)*'DEVICE ASSUMPTIONS FLTE'!$C21</f>
        <v>0</v>
      </c>
      <c r="BN42" s="134">
        <f ca="1">('SUBSCRIBER BASE FLTE'!BN19*'DEVICE ASSUMPTIONS FLTE'!$F21)*'DEVICE ASSUMPTIONS FLTE'!$C21</f>
        <v>0</v>
      </c>
      <c r="BO42" s="134">
        <f ca="1">('SUBSCRIBER BASE FLTE'!BO19*'DEVICE ASSUMPTIONS FLTE'!$F21)*'DEVICE ASSUMPTIONS FLTE'!$C21</f>
        <v>0</v>
      </c>
      <c r="BP42" s="134">
        <f ca="1">('SUBSCRIBER BASE FLTE'!BP19*'DEVICE ASSUMPTIONS FLTE'!$F21)*'DEVICE ASSUMPTIONS FLTE'!$C21</f>
        <v>0</v>
      </c>
      <c r="BQ42" s="134">
        <f ca="1">('SUBSCRIBER BASE FLTE'!BQ19*'DEVICE ASSUMPTIONS FLTE'!$F21)*'DEVICE ASSUMPTIONS FLTE'!$C21</f>
        <v>0</v>
      </c>
      <c r="BR42" s="134">
        <f ca="1">('SUBSCRIBER BASE FLTE'!BR19*'DEVICE ASSUMPTIONS FLTE'!$F21)*'DEVICE ASSUMPTIONS FLTE'!$C21</f>
        <v>0</v>
      </c>
    </row>
    <row r="43" spans="2:70" ht="25" customHeight="1" outlineLevel="1">
      <c r="B43" s="24" t="str">
        <f>'DEVICE ASSUMPTIONS FLTE'!B12</f>
        <v>FLTE 200GB</v>
      </c>
      <c r="C43" s="134">
        <f>('SUBSCRIBER BASE FLTE'!C20*'DEVICE ASSUMPTIONS FLTE'!$F22)*'DEVICE ASSUMPTIONS FLTE'!$C22</f>
        <v>0</v>
      </c>
      <c r="D43" s="134">
        <f>('SUBSCRIBER BASE FLTE'!D20*'DEVICE ASSUMPTIONS FLTE'!$F22)*'DEVICE ASSUMPTIONS FLTE'!$C22</f>
        <v>0</v>
      </c>
      <c r="E43" s="134">
        <f>('SUBSCRIBER BASE FLTE'!E20*'DEVICE ASSUMPTIONS FLTE'!$F22)*'DEVICE ASSUMPTIONS FLTE'!$C22</f>
        <v>0</v>
      </c>
      <c r="F43" s="134">
        <f>('SUBSCRIBER BASE FLTE'!F20*'DEVICE ASSUMPTIONS FLTE'!$F22)*'DEVICE ASSUMPTIONS FLTE'!$C22</f>
        <v>0</v>
      </c>
      <c r="G43" s="134">
        <f>('SUBSCRIBER BASE FLTE'!G20*'DEVICE ASSUMPTIONS FLTE'!$F22)*'DEVICE ASSUMPTIONS FLTE'!$C22</f>
        <v>0</v>
      </c>
      <c r="H43" s="134">
        <f>('SUBSCRIBER BASE FLTE'!H20*'DEVICE ASSUMPTIONS FLTE'!$F22)*'DEVICE ASSUMPTIONS FLTE'!$C22</f>
        <v>0</v>
      </c>
      <c r="I43" s="134">
        <f>('SUBSCRIBER BASE FLTE'!I20*'DEVICE ASSUMPTIONS FLTE'!$F22)*'DEVICE ASSUMPTIONS FLTE'!$C22</f>
        <v>0</v>
      </c>
      <c r="J43" s="134">
        <f>('SUBSCRIBER BASE FLTE'!J20*'DEVICE ASSUMPTIONS FLTE'!$F22)*'DEVICE ASSUMPTIONS FLTE'!$C22</f>
        <v>0</v>
      </c>
      <c r="K43" s="134">
        <f ca="1">('SUBSCRIBER BASE FLTE'!K20*'DEVICE ASSUMPTIONS FLTE'!$F22)*'DEVICE ASSUMPTIONS FLTE'!$C22</f>
        <v>0</v>
      </c>
      <c r="L43" s="134">
        <f ca="1">('SUBSCRIBER BASE FLTE'!L20*'DEVICE ASSUMPTIONS FLTE'!$F22)*'DEVICE ASSUMPTIONS FLTE'!$C22</f>
        <v>0</v>
      </c>
      <c r="M43" s="134">
        <f ca="1">('SUBSCRIBER BASE FLTE'!M20*'DEVICE ASSUMPTIONS FLTE'!$F22)*'DEVICE ASSUMPTIONS FLTE'!$C22</f>
        <v>0</v>
      </c>
      <c r="N43" s="134">
        <f ca="1">('SUBSCRIBER BASE FLTE'!N20*'DEVICE ASSUMPTIONS FLTE'!$F22)*'DEVICE ASSUMPTIONS FLTE'!$C22</f>
        <v>0</v>
      </c>
      <c r="O43" s="134">
        <f ca="1">('SUBSCRIBER BASE FLTE'!O20*'DEVICE ASSUMPTIONS FLTE'!$F22)*'DEVICE ASSUMPTIONS FLTE'!$C22</f>
        <v>0</v>
      </c>
      <c r="P43" s="134">
        <f ca="1">('SUBSCRIBER BASE FLTE'!P20*'DEVICE ASSUMPTIONS FLTE'!$F22)*'DEVICE ASSUMPTIONS FLTE'!$C22</f>
        <v>0</v>
      </c>
      <c r="Q43" s="134">
        <f ca="1">('SUBSCRIBER BASE FLTE'!Q20*'DEVICE ASSUMPTIONS FLTE'!$F22)*'DEVICE ASSUMPTIONS FLTE'!$C22</f>
        <v>0</v>
      </c>
      <c r="R43" s="134">
        <f ca="1">('SUBSCRIBER BASE FLTE'!R20*'DEVICE ASSUMPTIONS FLTE'!$F22)*'DEVICE ASSUMPTIONS FLTE'!$C22</f>
        <v>0</v>
      </c>
      <c r="S43" s="134">
        <f ca="1">('SUBSCRIBER BASE FLTE'!S20*'DEVICE ASSUMPTIONS FLTE'!$F22)*'DEVICE ASSUMPTIONS FLTE'!$C22</f>
        <v>0</v>
      </c>
      <c r="T43" s="134">
        <f ca="1">('SUBSCRIBER BASE FLTE'!T20*'DEVICE ASSUMPTIONS FLTE'!$F22)*'DEVICE ASSUMPTIONS FLTE'!$C22</f>
        <v>0</v>
      </c>
      <c r="U43" s="134">
        <f ca="1">('SUBSCRIBER BASE FLTE'!U20*'DEVICE ASSUMPTIONS FLTE'!$F22)*'DEVICE ASSUMPTIONS FLTE'!$C22</f>
        <v>0</v>
      </c>
      <c r="V43" s="134">
        <f ca="1">('SUBSCRIBER BASE FLTE'!V20*'DEVICE ASSUMPTIONS FLTE'!$F22)*'DEVICE ASSUMPTIONS FLTE'!$C22</f>
        <v>0</v>
      </c>
      <c r="W43" s="134">
        <f ca="1">('SUBSCRIBER BASE FLTE'!W20*'DEVICE ASSUMPTIONS FLTE'!$F22)*'DEVICE ASSUMPTIONS FLTE'!$C22</f>
        <v>0</v>
      </c>
      <c r="X43" s="134">
        <f ca="1">('SUBSCRIBER BASE FLTE'!X20*'DEVICE ASSUMPTIONS FLTE'!$F22)*'DEVICE ASSUMPTIONS FLTE'!$C22</f>
        <v>0</v>
      </c>
      <c r="Y43" s="134">
        <f ca="1">('SUBSCRIBER BASE FLTE'!Y20*'DEVICE ASSUMPTIONS FLTE'!$F22)*'DEVICE ASSUMPTIONS FLTE'!$C22</f>
        <v>0</v>
      </c>
      <c r="Z43" s="134">
        <f ca="1">('SUBSCRIBER BASE FLTE'!Z20*'DEVICE ASSUMPTIONS FLTE'!$F22)*'DEVICE ASSUMPTIONS FLTE'!$C22</f>
        <v>0</v>
      </c>
      <c r="AA43" s="134">
        <f ca="1">('SUBSCRIBER BASE FLTE'!AA20*'DEVICE ASSUMPTIONS FLTE'!$F22)*'DEVICE ASSUMPTIONS FLTE'!$C22</f>
        <v>0</v>
      </c>
      <c r="AB43" s="134">
        <f ca="1">('SUBSCRIBER BASE FLTE'!AB20*'DEVICE ASSUMPTIONS FLTE'!$F22)*'DEVICE ASSUMPTIONS FLTE'!$C22</f>
        <v>0</v>
      </c>
      <c r="AC43" s="134">
        <f ca="1">('SUBSCRIBER BASE FLTE'!AC20*'DEVICE ASSUMPTIONS FLTE'!$F22)*'DEVICE ASSUMPTIONS FLTE'!$C22</f>
        <v>0</v>
      </c>
      <c r="AD43" s="134">
        <f ca="1">('SUBSCRIBER BASE FLTE'!AD20*'DEVICE ASSUMPTIONS FLTE'!$F22)*'DEVICE ASSUMPTIONS FLTE'!$C22</f>
        <v>0</v>
      </c>
      <c r="AE43" s="134">
        <f ca="1">('SUBSCRIBER BASE FLTE'!AE20*'DEVICE ASSUMPTIONS FLTE'!$F22)*'DEVICE ASSUMPTIONS FLTE'!$C22</f>
        <v>0</v>
      </c>
      <c r="AF43" s="134">
        <f ca="1">('SUBSCRIBER BASE FLTE'!AF20*'DEVICE ASSUMPTIONS FLTE'!$F22)*'DEVICE ASSUMPTIONS FLTE'!$C22</f>
        <v>0</v>
      </c>
      <c r="AG43" s="134">
        <f ca="1">('SUBSCRIBER BASE FLTE'!AG20*'DEVICE ASSUMPTIONS FLTE'!$F22)*'DEVICE ASSUMPTIONS FLTE'!$C22</f>
        <v>0</v>
      </c>
      <c r="AH43" s="134">
        <f ca="1">('SUBSCRIBER BASE FLTE'!AH20*'DEVICE ASSUMPTIONS FLTE'!$F22)*'DEVICE ASSUMPTIONS FLTE'!$C22</f>
        <v>0</v>
      </c>
      <c r="AI43" s="134">
        <f ca="1">('SUBSCRIBER BASE FLTE'!AI20*'DEVICE ASSUMPTIONS FLTE'!$F22)*'DEVICE ASSUMPTIONS FLTE'!$C22</f>
        <v>0</v>
      </c>
      <c r="AJ43" s="134">
        <f ca="1">('SUBSCRIBER BASE FLTE'!AJ20*'DEVICE ASSUMPTIONS FLTE'!$F22)*'DEVICE ASSUMPTIONS FLTE'!$C22</f>
        <v>0</v>
      </c>
      <c r="AK43" s="134">
        <f ca="1">('SUBSCRIBER BASE FLTE'!AK20*'DEVICE ASSUMPTIONS FLTE'!$F22)*'DEVICE ASSUMPTIONS FLTE'!$C22</f>
        <v>0</v>
      </c>
      <c r="AL43" s="134">
        <f ca="1">('SUBSCRIBER BASE FLTE'!AL20*'DEVICE ASSUMPTIONS FLTE'!$F22)*'DEVICE ASSUMPTIONS FLTE'!$C22</f>
        <v>0</v>
      </c>
      <c r="AM43" s="134">
        <f ca="1">('SUBSCRIBER BASE FLTE'!AM20*'DEVICE ASSUMPTIONS FLTE'!$F22)*'DEVICE ASSUMPTIONS FLTE'!$C22</f>
        <v>0</v>
      </c>
      <c r="AN43" s="134">
        <f ca="1">('SUBSCRIBER BASE FLTE'!AN20*'DEVICE ASSUMPTIONS FLTE'!$F22)*'DEVICE ASSUMPTIONS FLTE'!$C22</f>
        <v>0</v>
      </c>
      <c r="AO43" s="134">
        <f ca="1">('SUBSCRIBER BASE FLTE'!AO20*'DEVICE ASSUMPTIONS FLTE'!$F22)*'DEVICE ASSUMPTIONS FLTE'!$C22</f>
        <v>0</v>
      </c>
      <c r="AP43" s="134">
        <f ca="1">('SUBSCRIBER BASE FLTE'!AP20*'DEVICE ASSUMPTIONS FLTE'!$F22)*'DEVICE ASSUMPTIONS FLTE'!$C22</f>
        <v>0</v>
      </c>
      <c r="AQ43" s="134">
        <f ca="1">('SUBSCRIBER BASE FLTE'!AQ20*'DEVICE ASSUMPTIONS FLTE'!$F22)*'DEVICE ASSUMPTIONS FLTE'!$C22</f>
        <v>0</v>
      </c>
      <c r="AR43" s="134">
        <f ca="1">('SUBSCRIBER BASE FLTE'!AR20*'DEVICE ASSUMPTIONS FLTE'!$F22)*'DEVICE ASSUMPTIONS FLTE'!$C22</f>
        <v>0</v>
      </c>
      <c r="AS43" s="134">
        <f ca="1">('SUBSCRIBER BASE FLTE'!AS20*'DEVICE ASSUMPTIONS FLTE'!$F22)*'DEVICE ASSUMPTIONS FLTE'!$C22</f>
        <v>0</v>
      </c>
      <c r="AT43" s="134">
        <f ca="1">('SUBSCRIBER BASE FLTE'!AT20*'DEVICE ASSUMPTIONS FLTE'!$F22)*'DEVICE ASSUMPTIONS FLTE'!$C22</f>
        <v>0</v>
      </c>
      <c r="AU43" s="134">
        <f ca="1">('SUBSCRIBER BASE FLTE'!AU20*'DEVICE ASSUMPTIONS FLTE'!$F22)*'DEVICE ASSUMPTIONS FLTE'!$C22</f>
        <v>0</v>
      </c>
      <c r="AV43" s="134">
        <f ca="1">('SUBSCRIBER BASE FLTE'!AV20*'DEVICE ASSUMPTIONS FLTE'!$F22)*'DEVICE ASSUMPTIONS FLTE'!$C22</f>
        <v>0</v>
      </c>
      <c r="AW43" s="134">
        <f ca="1">('SUBSCRIBER BASE FLTE'!AW20*'DEVICE ASSUMPTIONS FLTE'!$F22)*'DEVICE ASSUMPTIONS FLTE'!$C22</f>
        <v>0</v>
      </c>
      <c r="AX43" s="134">
        <f ca="1">('SUBSCRIBER BASE FLTE'!AX20*'DEVICE ASSUMPTIONS FLTE'!$F22)*'DEVICE ASSUMPTIONS FLTE'!$C22</f>
        <v>0</v>
      </c>
      <c r="AY43" s="134">
        <f ca="1">('SUBSCRIBER BASE FLTE'!AY20*'DEVICE ASSUMPTIONS FLTE'!$F22)*'DEVICE ASSUMPTIONS FLTE'!$C22</f>
        <v>0</v>
      </c>
      <c r="AZ43" s="134">
        <f ca="1">('SUBSCRIBER BASE FLTE'!AZ20*'DEVICE ASSUMPTIONS FLTE'!$F22)*'DEVICE ASSUMPTIONS FLTE'!$C22</f>
        <v>0</v>
      </c>
      <c r="BA43" s="134">
        <f ca="1">('SUBSCRIBER BASE FLTE'!BA20*'DEVICE ASSUMPTIONS FLTE'!$F22)*'DEVICE ASSUMPTIONS FLTE'!$C22</f>
        <v>0</v>
      </c>
      <c r="BB43" s="134">
        <f ca="1">('SUBSCRIBER BASE FLTE'!BB20*'DEVICE ASSUMPTIONS FLTE'!$F22)*'DEVICE ASSUMPTIONS FLTE'!$C22</f>
        <v>0</v>
      </c>
      <c r="BC43" s="134">
        <f ca="1">('SUBSCRIBER BASE FLTE'!BC20*'DEVICE ASSUMPTIONS FLTE'!$F22)*'DEVICE ASSUMPTIONS FLTE'!$C22</f>
        <v>0</v>
      </c>
      <c r="BD43" s="134">
        <f ca="1">('SUBSCRIBER BASE FLTE'!BD20*'DEVICE ASSUMPTIONS FLTE'!$F22)*'DEVICE ASSUMPTIONS FLTE'!$C22</f>
        <v>0</v>
      </c>
      <c r="BE43" s="134">
        <f ca="1">('SUBSCRIBER BASE FLTE'!BE20*'DEVICE ASSUMPTIONS FLTE'!$F22)*'DEVICE ASSUMPTIONS FLTE'!$C22</f>
        <v>0</v>
      </c>
      <c r="BF43" s="134">
        <f ca="1">('SUBSCRIBER BASE FLTE'!BF20*'DEVICE ASSUMPTIONS FLTE'!$F22)*'DEVICE ASSUMPTIONS FLTE'!$C22</f>
        <v>0</v>
      </c>
      <c r="BG43" s="134">
        <f ca="1">('SUBSCRIBER BASE FLTE'!BG20*'DEVICE ASSUMPTIONS FLTE'!$F22)*'DEVICE ASSUMPTIONS FLTE'!$C22</f>
        <v>0</v>
      </c>
      <c r="BH43" s="134">
        <f ca="1">('SUBSCRIBER BASE FLTE'!BH20*'DEVICE ASSUMPTIONS FLTE'!$F22)*'DEVICE ASSUMPTIONS FLTE'!$C22</f>
        <v>0</v>
      </c>
      <c r="BI43" s="134">
        <f ca="1">('SUBSCRIBER BASE FLTE'!BI20*'DEVICE ASSUMPTIONS FLTE'!$F22)*'DEVICE ASSUMPTIONS FLTE'!$C22</f>
        <v>0</v>
      </c>
      <c r="BJ43" s="134">
        <f ca="1">('SUBSCRIBER BASE FLTE'!BJ20*'DEVICE ASSUMPTIONS FLTE'!$F22)*'DEVICE ASSUMPTIONS FLTE'!$C22</f>
        <v>0</v>
      </c>
      <c r="BK43" s="134">
        <f ca="1">('SUBSCRIBER BASE FLTE'!BK20*'DEVICE ASSUMPTIONS FLTE'!$F22)*'DEVICE ASSUMPTIONS FLTE'!$C22</f>
        <v>0</v>
      </c>
      <c r="BL43" s="134">
        <f ca="1">('SUBSCRIBER BASE FLTE'!BL20*'DEVICE ASSUMPTIONS FLTE'!$F22)*'DEVICE ASSUMPTIONS FLTE'!$C22</f>
        <v>0</v>
      </c>
      <c r="BM43" s="134">
        <f ca="1">('SUBSCRIBER BASE FLTE'!BM20*'DEVICE ASSUMPTIONS FLTE'!$F22)*'DEVICE ASSUMPTIONS FLTE'!$C22</f>
        <v>0</v>
      </c>
      <c r="BN43" s="134">
        <f ca="1">('SUBSCRIBER BASE FLTE'!BN20*'DEVICE ASSUMPTIONS FLTE'!$F22)*'DEVICE ASSUMPTIONS FLTE'!$C22</f>
        <v>0</v>
      </c>
      <c r="BO43" s="134">
        <f ca="1">('SUBSCRIBER BASE FLTE'!BO20*'DEVICE ASSUMPTIONS FLTE'!$F22)*'DEVICE ASSUMPTIONS FLTE'!$C22</f>
        <v>0</v>
      </c>
      <c r="BP43" s="134">
        <f ca="1">('SUBSCRIBER BASE FLTE'!BP20*'DEVICE ASSUMPTIONS FLTE'!$F22)*'DEVICE ASSUMPTIONS FLTE'!$C22</f>
        <v>0</v>
      </c>
      <c r="BQ43" s="134">
        <f ca="1">('SUBSCRIBER BASE FLTE'!BQ20*'DEVICE ASSUMPTIONS FLTE'!$F22)*'DEVICE ASSUMPTIONS FLTE'!$C22</f>
        <v>0</v>
      </c>
      <c r="BR43" s="134">
        <f ca="1">('SUBSCRIBER BASE FLTE'!BR20*'DEVICE ASSUMPTIONS FLTE'!$F22)*'DEVICE ASSUMPTIONS FLTE'!$C22</f>
        <v>0</v>
      </c>
    </row>
    <row r="44" spans="2:70" ht="25" customHeight="1" outlineLevel="1">
      <c r="B44" s="24" t="str">
        <f>'DEVICE ASSUMPTIONS FLTE'!B13</f>
        <v>FLTE 400GB</v>
      </c>
      <c r="C44" s="134">
        <f>('SUBSCRIBER BASE FLTE'!C21*'DEVICE ASSUMPTIONS FLTE'!$F23)*'DEVICE ASSUMPTIONS FLTE'!$C23</f>
        <v>0</v>
      </c>
      <c r="D44" s="134">
        <f>('SUBSCRIBER BASE FLTE'!D21*'DEVICE ASSUMPTIONS FLTE'!$F23)*'DEVICE ASSUMPTIONS FLTE'!$C23</f>
        <v>0</v>
      </c>
      <c r="E44" s="134">
        <f>('SUBSCRIBER BASE FLTE'!E21*'DEVICE ASSUMPTIONS FLTE'!$F23)*'DEVICE ASSUMPTIONS FLTE'!$C23</f>
        <v>0</v>
      </c>
      <c r="F44" s="134">
        <f>('SUBSCRIBER BASE FLTE'!F21*'DEVICE ASSUMPTIONS FLTE'!$F23)*'DEVICE ASSUMPTIONS FLTE'!$C23</f>
        <v>0</v>
      </c>
      <c r="G44" s="134">
        <f>('SUBSCRIBER BASE FLTE'!G21*'DEVICE ASSUMPTIONS FLTE'!$F23)*'DEVICE ASSUMPTIONS FLTE'!$C23</f>
        <v>0</v>
      </c>
      <c r="H44" s="134">
        <f>('SUBSCRIBER BASE FLTE'!H21*'DEVICE ASSUMPTIONS FLTE'!$F23)*'DEVICE ASSUMPTIONS FLTE'!$C23</f>
        <v>0</v>
      </c>
      <c r="I44" s="134">
        <f>('SUBSCRIBER BASE FLTE'!I21*'DEVICE ASSUMPTIONS FLTE'!$F23)*'DEVICE ASSUMPTIONS FLTE'!$C23</f>
        <v>0</v>
      </c>
      <c r="J44" s="134">
        <f>('SUBSCRIBER BASE FLTE'!J21*'DEVICE ASSUMPTIONS FLTE'!$F23)*'DEVICE ASSUMPTIONS FLTE'!$C23</f>
        <v>0</v>
      </c>
      <c r="K44" s="134">
        <f ca="1">('SUBSCRIBER BASE FLTE'!K21*'DEVICE ASSUMPTIONS FLTE'!$F23)*'DEVICE ASSUMPTIONS FLTE'!$C23</f>
        <v>0</v>
      </c>
      <c r="L44" s="134">
        <f ca="1">('SUBSCRIBER BASE FLTE'!L21*'DEVICE ASSUMPTIONS FLTE'!$F23)*'DEVICE ASSUMPTIONS FLTE'!$C23</f>
        <v>0</v>
      </c>
      <c r="M44" s="134">
        <f ca="1">('SUBSCRIBER BASE FLTE'!M21*'DEVICE ASSUMPTIONS FLTE'!$F23)*'DEVICE ASSUMPTIONS FLTE'!$C23</f>
        <v>0</v>
      </c>
      <c r="N44" s="134">
        <f ca="1">('SUBSCRIBER BASE FLTE'!N21*'DEVICE ASSUMPTIONS FLTE'!$F23)*'DEVICE ASSUMPTIONS FLTE'!$C23</f>
        <v>0</v>
      </c>
      <c r="O44" s="134">
        <f ca="1">('SUBSCRIBER BASE FLTE'!O21*'DEVICE ASSUMPTIONS FLTE'!$F23)*'DEVICE ASSUMPTIONS FLTE'!$C23</f>
        <v>0</v>
      </c>
      <c r="P44" s="134">
        <f ca="1">('SUBSCRIBER BASE FLTE'!P21*'DEVICE ASSUMPTIONS FLTE'!$F23)*'DEVICE ASSUMPTIONS FLTE'!$C23</f>
        <v>0</v>
      </c>
      <c r="Q44" s="134">
        <f ca="1">('SUBSCRIBER BASE FLTE'!Q21*'DEVICE ASSUMPTIONS FLTE'!$F23)*'DEVICE ASSUMPTIONS FLTE'!$C23</f>
        <v>0</v>
      </c>
      <c r="R44" s="134">
        <f ca="1">('SUBSCRIBER BASE FLTE'!R21*'DEVICE ASSUMPTIONS FLTE'!$F23)*'DEVICE ASSUMPTIONS FLTE'!$C23</f>
        <v>0</v>
      </c>
      <c r="S44" s="134">
        <f ca="1">('SUBSCRIBER BASE FLTE'!S21*'DEVICE ASSUMPTIONS FLTE'!$F23)*'DEVICE ASSUMPTIONS FLTE'!$C23</f>
        <v>0</v>
      </c>
      <c r="T44" s="134">
        <f ca="1">('SUBSCRIBER BASE FLTE'!T21*'DEVICE ASSUMPTIONS FLTE'!$F23)*'DEVICE ASSUMPTIONS FLTE'!$C23</f>
        <v>0</v>
      </c>
      <c r="U44" s="134">
        <f ca="1">('SUBSCRIBER BASE FLTE'!U21*'DEVICE ASSUMPTIONS FLTE'!$F23)*'DEVICE ASSUMPTIONS FLTE'!$C23</f>
        <v>0</v>
      </c>
      <c r="V44" s="134">
        <f ca="1">('SUBSCRIBER BASE FLTE'!V21*'DEVICE ASSUMPTIONS FLTE'!$F23)*'DEVICE ASSUMPTIONS FLTE'!$C23</f>
        <v>0</v>
      </c>
      <c r="W44" s="134">
        <f ca="1">('SUBSCRIBER BASE FLTE'!W21*'DEVICE ASSUMPTIONS FLTE'!$F23)*'DEVICE ASSUMPTIONS FLTE'!$C23</f>
        <v>0</v>
      </c>
      <c r="X44" s="134">
        <f ca="1">('SUBSCRIBER BASE FLTE'!X21*'DEVICE ASSUMPTIONS FLTE'!$F23)*'DEVICE ASSUMPTIONS FLTE'!$C23</f>
        <v>0</v>
      </c>
      <c r="Y44" s="134">
        <f ca="1">('SUBSCRIBER BASE FLTE'!Y21*'DEVICE ASSUMPTIONS FLTE'!$F23)*'DEVICE ASSUMPTIONS FLTE'!$C23</f>
        <v>0</v>
      </c>
      <c r="Z44" s="134">
        <f ca="1">('SUBSCRIBER BASE FLTE'!Z21*'DEVICE ASSUMPTIONS FLTE'!$F23)*'DEVICE ASSUMPTIONS FLTE'!$C23</f>
        <v>0</v>
      </c>
      <c r="AA44" s="134">
        <f ca="1">('SUBSCRIBER BASE FLTE'!AA21*'DEVICE ASSUMPTIONS FLTE'!$F23)*'DEVICE ASSUMPTIONS FLTE'!$C23</f>
        <v>0</v>
      </c>
      <c r="AB44" s="134">
        <f ca="1">('SUBSCRIBER BASE FLTE'!AB21*'DEVICE ASSUMPTIONS FLTE'!$F23)*'DEVICE ASSUMPTIONS FLTE'!$C23</f>
        <v>0</v>
      </c>
      <c r="AC44" s="134">
        <f ca="1">('SUBSCRIBER BASE FLTE'!AC21*'DEVICE ASSUMPTIONS FLTE'!$F23)*'DEVICE ASSUMPTIONS FLTE'!$C23</f>
        <v>0</v>
      </c>
      <c r="AD44" s="134">
        <f ca="1">('SUBSCRIBER BASE FLTE'!AD21*'DEVICE ASSUMPTIONS FLTE'!$F23)*'DEVICE ASSUMPTIONS FLTE'!$C23</f>
        <v>0</v>
      </c>
      <c r="AE44" s="134">
        <f ca="1">('SUBSCRIBER BASE FLTE'!AE21*'DEVICE ASSUMPTIONS FLTE'!$F23)*'DEVICE ASSUMPTIONS FLTE'!$C23</f>
        <v>0</v>
      </c>
      <c r="AF44" s="134">
        <f ca="1">('SUBSCRIBER BASE FLTE'!AF21*'DEVICE ASSUMPTIONS FLTE'!$F23)*'DEVICE ASSUMPTIONS FLTE'!$C23</f>
        <v>0</v>
      </c>
      <c r="AG44" s="134">
        <f ca="1">('SUBSCRIBER BASE FLTE'!AG21*'DEVICE ASSUMPTIONS FLTE'!$F23)*'DEVICE ASSUMPTIONS FLTE'!$C23</f>
        <v>0</v>
      </c>
      <c r="AH44" s="134">
        <f ca="1">('SUBSCRIBER BASE FLTE'!AH21*'DEVICE ASSUMPTIONS FLTE'!$F23)*'DEVICE ASSUMPTIONS FLTE'!$C23</f>
        <v>0</v>
      </c>
      <c r="AI44" s="134">
        <f ca="1">('SUBSCRIBER BASE FLTE'!AI21*'DEVICE ASSUMPTIONS FLTE'!$F23)*'DEVICE ASSUMPTIONS FLTE'!$C23</f>
        <v>0</v>
      </c>
      <c r="AJ44" s="134">
        <f ca="1">('SUBSCRIBER BASE FLTE'!AJ21*'DEVICE ASSUMPTIONS FLTE'!$F23)*'DEVICE ASSUMPTIONS FLTE'!$C23</f>
        <v>0</v>
      </c>
      <c r="AK44" s="134">
        <f ca="1">('SUBSCRIBER BASE FLTE'!AK21*'DEVICE ASSUMPTIONS FLTE'!$F23)*'DEVICE ASSUMPTIONS FLTE'!$C23</f>
        <v>0</v>
      </c>
      <c r="AL44" s="134">
        <f ca="1">('SUBSCRIBER BASE FLTE'!AL21*'DEVICE ASSUMPTIONS FLTE'!$F23)*'DEVICE ASSUMPTIONS FLTE'!$C23</f>
        <v>0</v>
      </c>
      <c r="AM44" s="134">
        <f ca="1">('SUBSCRIBER BASE FLTE'!AM21*'DEVICE ASSUMPTIONS FLTE'!$F23)*'DEVICE ASSUMPTIONS FLTE'!$C23</f>
        <v>0</v>
      </c>
      <c r="AN44" s="134">
        <f ca="1">('SUBSCRIBER BASE FLTE'!AN21*'DEVICE ASSUMPTIONS FLTE'!$F23)*'DEVICE ASSUMPTIONS FLTE'!$C23</f>
        <v>0</v>
      </c>
      <c r="AO44" s="134">
        <f ca="1">('SUBSCRIBER BASE FLTE'!AO21*'DEVICE ASSUMPTIONS FLTE'!$F23)*'DEVICE ASSUMPTIONS FLTE'!$C23</f>
        <v>0</v>
      </c>
      <c r="AP44" s="134">
        <f ca="1">('SUBSCRIBER BASE FLTE'!AP21*'DEVICE ASSUMPTIONS FLTE'!$F23)*'DEVICE ASSUMPTIONS FLTE'!$C23</f>
        <v>0</v>
      </c>
      <c r="AQ44" s="134">
        <f ca="1">('SUBSCRIBER BASE FLTE'!AQ21*'DEVICE ASSUMPTIONS FLTE'!$F23)*'DEVICE ASSUMPTIONS FLTE'!$C23</f>
        <v>0</v>
      </c>
      <c r="AR44" s="134">
        <f ca="1">('SUBSCRIBER BASE FLTE'!AR21*'DEVICE ASSUMPTIONS FLTE'!$F23)*'DEVICE ASSUMPTIONS FLTE'!$C23</f>
        <v>0</v>
      </c>
      <c r="AS44" s="134">
        <f ca="1">('SUBSCRIBER BASE FLTE'!AS21*'DEVICE ASSUMPTIONS FLTE'!$F23)*'DEVICE ASSUMPTIONS FLTE'!$C23</f>
        <v>0</v>
      </c>
      <c r="AT44" s="134">
        <f ca="1">('SUBSCRIBER BASE FLTE'!AT21*'DEVICE ASSUMPTIONS FLTE'!$F23)*'DEVICE ASSUMPTIONS FLTE'!$C23</f>
        <v>0</v>
      </c>
      <c r="AU44" s="134">
        <f ca="1">('SUBSCRIBER BASE FLTE'!AU21*'DEVICE ASSUMPTIONS FLTE'!$F23)*'DEVICE ASSUMPTIONS FLTE'!$C23</f>
        <v>0</v>
      </c>
      <c r="AV44" s="134">
        <f ca="1">('SUBSCRIBER BASE FLTE'!AV21*'DEVICE ASSUMPTIONS FLTE'!$F23)*'DEVICE ASSUMPTIONS FLTE'!$C23</f>
        <v>0</v>
      </c>
      <c r="AW44" s="134">
        <f ca="1">('SUBSCRIBER BASE FLTE'!AW21*'DEVICE ASSUMPTIONS FLTE'!$F23)*'DEVICE ASSUMPTIONS FLTE'!$C23</f>
        <v>0</v>
      </c>
      <c r="AX44" s="134">
        <f ca="1">('SUBSCRIBER BASE FLTE'!AX21*'DEVICE ASSUMPTIONS FLTE'!$F23)*'DEVICE ASSUMPTIONS FLTE'!$C23</f>
        <v>0</v>
      </c>
      <c r="AY44" s="134">
        <f ca="1">('SUBSCRIBER BASE FLTE'!AY21*'DEVICE ASSUMPTIONS FLTE'!$F23)*'DEVICE ASSUMPTIONS FLTE'!$C23</f>
        <v>0</v>
      </c>
      <c r="AZ44" s="134">
        <f ca="1">('SUBSCRIBER BASE FLTE'!AZ21*'DEVICE ASSUMPTIONS FLTE'!$F23)*'DEVICE ASSUMPTIONS FLTE'!$C23</f>
        <v>0</v>
      </c>
      <c r="BA44" s="134">
        <f ca="1">('SUBSCRIBER BASE FLTE'!BA21*'DEVICE ASSUMPTIONS FLTE'!$F23)*'DEVICE ASSUMPTIONS FLTE'!$C23</f>
        <v>0</v>
      </c>
      <c r="BB44" s="134">
        <f ca="1">('SUBSCRIBER BASE FLTE'!BB21*'DEVICE ASSUMPTIONS FLTE'!$F23)*'DEVICE ASSUMPTIONS FLTE'!$C23</f>
        <v>0</v>
      </c>
      <c r="BC44" s="134">
        <f ca="1">('SUBSCRIBER BASE FLTE'!BC21*'DEVICE ASSUMPTIONS FLTE'!$F23)*'DEVICE ASSUMPTIONS FLTE'!$C23</f>
        <v>0</v>
      </c>
      <c r="BD44" s="134">
        <f ca="1">('SUBSCRIBER BASE FLTE'!BD21*'DEVICE ASSUMPTIONS FLTE'!$F23)*'DEVICE ASSUMPTIONS FLTE'!$C23</f>
        <v>0</v>
      </c>
      <c r="BE44" s="134">
        <f ca="1">('SUBSCRIBER BASE FLTE'!BE21*'DEVICE ASSUMPTIONS FLTE'!$F23)*'DEVICE ASSUMPTIONS FLTE'!$C23</f>
        <v>0</v>
      </c>
      <c r="BF44" s="134">
        <f ca="1">('SUBSCRIBER BASE FLTE'!BF21*'DEVICE ASSUMPTIONS FLTE'!$F23)*'DEVICE ASSUMPTIONS FLTE'!$C23</f>
        <v>0</v>
      </c>
      <c r="BG44" s="134">
        <f ca="1">('SUBSCRIBER BASE FLTE'!BG21*'DEVICE ASSUMPTIONS FLTE'!$F23)*'DEVICE ASSUMPTIONS FLTE'!$C23</f>
        <v>0</v>
      </c>
      <c r="BH44" s="134">
        <f ca="1">('SUBSCRIBER BASE FLTE'!BH21*'DEVICE ASSUMPTIONS FLTE'!$F23)*'DEVICE ASSUMPTIONS FLTE'!$C23</f>
        <v>0</v>
      </c>
      <c r="BI44" s="134">
        <f ca="1">('SUBSCRIBER BASE FLTE'!BI21*'DEVICE ASSUMPTIONS FLTE'!$F23)*'DEVICE ASSUMPTIONS FLTE'!$C23</f>
        <v>0</v>
      </c>
      <c r="BJ44" s="134">
        <f ca="1">('SUBSCRIBER BASE FLTE'!BJ21*'DEVICE ASSUMPTIONS FLTE'!$F23)*'DEVICE ASSUMPTIONS FLTE'!$C23</f>
        <v>0</v>
      </c>
      <c r="BK44" s="134">
        <f ca="1">('SUBSCRIBER BASE FLTE'!BK21*'DEVICE ASSUMPTIONS FLTE'!$F23)*'DEVICE ASSUMPTIONS FLTE'!$C23</f>
        <v>0</v>
      </c>
      <c r="BL44" s="134">
        <f ca="1">('SUBSCRIBER BASE FLTE'!BL21*'DEVICE ASSUMPTIONS FLTE'!$F23)*'DEVICE ASSUMPTIONS FLTE'!$C23</f>
        <v>0</v>
      </c>
      <c r="BM44" s="134">
        <f ca="1">('SUBSCRIBER BASE FLTE'!BM21*'DEVICE ASSUMPTIONS FLTE'!$F23)*'DEVICE ASSUMPTIONS FLTE'!$C23</f>
        <v>0</v>
      </c>
      <c r="BN44" s="134">
        <f ca="1">('SUBSCRIBER BASE FLTE'!BN21*'DEVICE ASSUMPTIONS FLTE'!$F23)*'DEVICE ASSUMPTIONS FLTE'!$C23</f>
        <v>0</v>
      </c>
      <c r="BO44" s="134">
        <f ca="1">('SUBSCRIBER BASE FLTE'!BO21*'DEVICE ASSUMPTIONS FLTE'!$F23)*'DEVICE ASSUMPTIONS FLTE'!$C23</f>
        <v>0</v>
      </c>
      <c r="BP44" s="134">
        <f ca="1">('SUBSCRIBER BASE FLTE'!BP21*'DEVICE ASSUMPTIONS FLTE'!$F23)*'DEVICE ASSUMPTIONS FLTE'!$C23</f>
        <v>0</v>
      </c>
      <c r="BQ44" s="134">
        <f ca="1">('SUBSCRIBER BASE FLTE'!BQ21*'DEVICE ASSUMPTIONS FLTE'!$F23)*'DEVICE ASSUMPTIONS FLTE'!$C23</f>
        <v>0</v>
      </c>
      <c r="BR44" s="134">
        <f ca="1">('SUBSCRIBER BASE FLTE'!BR21*'DEVICE ASSUMPTIONS FLTE'!$F23)*'DEVICE ASSUMPTIONS FLTE'!$C23</f>
        <v>0</v>
      </c>
    </row>
    <row r="45" spans="2:70" ht="25" customHeight="1" outlineLevel="1">
      <c r="B45" s="24" t="str">
        <f>'DEVICE ASSUMPTIONS FLTE'!B14</f>
        <v>Package 5</v>
      </c>
      <c r="C45" s="134">
        <f>('SUBSCRIBER BASE FLTE'!C22*'DEVICE ASSUMPTIONS FLTE'!$F24)*'DEVICE ASSUMPTIONS FLTE'!$C24</f>
        <v>0</v>
      </c>
      <c r="D45" s="134">
        <f>('SUBSCRIBER BASE FLTE'!D22*'DEVICE ASSUMPTIONS FLTE'!$F24)*'DEVICE ASSUMPTIONS FLTE'!$C24</f>
        <v>0</v>
      </c>
      <c r="E45" s="134">
        <f>('SUBSCRIBER BASE FLTE'!E22*'DEVICE ASSUMPTIONS FLTE'!$F24)*'DEVICE ASSUMPTIONS FLTE'!$C24</f>
        <v>0</v>
      </c>
      <c r="F45" s="134">
        <f>('SUBSCRIBER BASE FLTE'!F22*'DEVICE ASSUMPTIONS FLTE'!$F24)*'DEVICE ASSUMPTIONS FLTE'!$C24</f>
        <v>0</v>
      </c>
      <c r="G45" s="134">
        <f>('SUBSCRIBER BASE FLTE'!G22*'DEVICE ASSUMPTIONS FLTE'!$F24)*'DEVICE ASSUMPTIONS FLTE'!$C24</f>
        <v>0</v>
      </c>
      <c r="H45" s="134">
        <f>('SUBSCRIBER BASE FLTE'!H22*'DEVICE ASSUMPTIONS FLTE'!$F24)*'DEVICE ASSUMPTIONS FLTE'!$C24</f>
        <v>0</v>
      </c>
      <c r="I45" s="134">
        <f>('SUBSCRIBER BASE FLTE'!I22*'DEVICE ASSUMPTIONS FLTE'!$F24)*'DEVICE ASSUMPTIONS FLTE'!$C24</f>
        <v>0</v>
      </c>
      <c r="J45" s="134">
        <f>('SUBSCRIBER BASE FLTE'!J22*'DEVICE ASSUMPTIONS FLTE'!$F24)*'DEVICE ASSUMPTIONS FLTE'!$C24</f>
        <v>0</v>
      </c>
      <c r="K45" s="134">
        <f ca="1">('SUBSCRIBER BASE FLTE'!K22*'DEVICE ASSUMPTIONS FLTE'!$F24)*'DEVICE ASSUMPTIONS FLTE'!$C24</f>
        <v>0</v>
      </c>
      <c r="L45" s="134">
        <f ca="1">('SUBSCRIBER BASE FLTE'!L22*'DEVICE ASSUMPTIONS FLTE'!$F24)*'DEVICE ASSUMPTIONS FLTE'!$C24</f>
        <v>0</v>
      </c>
      <c r="M45" s="134">
        <f ca="1">('SUBSCRIBER BASE FLTE'!M22*'DEVICE ASSUMPTIONS FLTE'!$F24)*'DEVICE ASSUMPTIONS FLTE'!$C24</f>
        <v>0</v>
      </c>
      <c r="N45" s="134">
        <f ca="1">('SUBSCRIBER BASE FLTE'!N22*'DEVICE ASSUMPTIONS FLTE'!$F24)*'DEVICE ASSUMPTIONS FLTE'!$C24</f>
        <v>0</v>
      </c>
      <c r="O45" s="134">
        <f ca="1">('SUBSCRIBER BASE FLTE'!O22*'DEVICE ASSUMPTIONS FLTE'!$F24)*'DEVICE ASSUMPTIONS FLTE'!$C24</f>
        <v>0</v>
      </c>
      <c r="P45" s="134">
        <f ca="1">('SUBSCRIBER BASE FLTE'!P22*'DEVICE ASSUMPTIONS FLTE'!$F24)*'DEVICE ASSUMPTIONS FLTE'!$C24</f>
        <v>0</v>
      </c>
      <c r="Q45" s="134">
        <f ca="1">('SUBSCRIBER BASE FLTE'!Q22*'DEVICE ASSUMPTIONS FLTE'!$F24)*'DEVICE ASSUMPTIONS FLTE'!$C24</f>
        <v>0</v>
      </c>
      <c r="R45" s="134">
        <f ca="1">('SUBSCRIBER BASE FLTE'!R22*'DEVICE ASSUMPTIONS FLTE'!$F24)*'DEVICE ASSUMPTIONS FLTE'!$C24</f>
        <v>0</v>
      </c>
      <c r="S45" s="134">
        <f ca="1">('SUBSCRIBER BASE FLTE'!S22*'DEVICE ASSUMPTIONS FLTE'!$F24)*'DEVICE ASSUMPTIONS FLTE'!$C24</f>
        <v>0</v>
      </c>
      <c r="T45" s="134">
        <f ca="1">('SUBSCRIBER BASE FLTE'!T22*'DEVICE ASSUMPTIONS FLTE'!$F24)*'DEVICE ASSUMPTIONS FLTE'!$C24</f>
        <v>0</v>
      </c>
      <c r="U45" s="134">
        <f ca="1">('SUBSCRIBER BASE FLTE'!U22*'DEVICE ASSUMPTIONS FLTE'!$F24)*'DEVICE ASSUMPTIONS FLTE'!$C24</f>
        <v>0</v>
      </c>
      <c r="V45" s="134">
        <f ca="1">('SUBSCRIBER BASE FLTE'!V22*'DEVICE ASSUMPTIONS FLTE'!$F24)*'DEVICE ASSUMPTIONS FLTE'!$C24</f>
        <v>0</v>
      </c>
      <c r="W45" s="134">
        <f ca="1">('SUBSCRIBER BASE FLTE'!W22*'DEVICE ASSUMPTIONS FLTE'!$F24)*'DEVICE ASSUMPTIONS FLTE'!$C24</f>
        <v>0</v>
      </c>
      <c r="X45" s="134">
        <f ca="1">('SUBSCRIBER BASE FLTE'!X22*'DEVICE ASSUMPTIONS FLTE'!$F24)*'DEVICE ASSUMPTIONS FLTE'!$C24</f>
        <v>0</v>
      </c>
      <c r="Y45" s="134">
        <f ca="1">('SUBSCRIBER BASE FLTE'!Y22*'DEVICE ASSUMPTIONS FLTE'!$F24)*'DEVICE ASSUMPTIONS FLTE'!$C24</f>
        <v>0</v>
      </c>
      <c r="Z45" s="134">
        <f ca="1">('SUBSCRIBER BASE FLTE'!Z22*'DEVICE ASSUMPTIONS FLTE'!$F24)*'DEVICE ASSUMPTIONS FLTE'!$C24</f>
        <v>0</v>
      </c>
      <c r="AA45" s="134">
        <f ca="1">('SUBSCRIBER BASE FLTE'!AA22*'DEVICE ASSUMPTIONS FLTE'!$F24)*'DEVICE ASSUMPTIONS FLTE'!$C24</f>
        <v>0</v>
      </c>
      <c r="AB45" s="134">
        <f ca="1">('SUBSCRIBER BASE FLTE'!AB22*'DEVICE ASSUMPTIONS FLTE'!$F24)*'DEVICE ASSUMPTIONS FLTE'!$C24</f>
        <v>0</v>
      </c>
      <c r="AC45" s="134">
        <f ca="1">('SUBSCRIBER BASE FLTE'!AC22*'DEVICE ASSUMPTIONS FLTE'!$F24)*'DEVICE ASSUMPTIONS FLTE'!$C24</f>
        <v>0</v>
      </c>
      <c r="AD45" s="134">
        <f ca="1">('SUBSCRIBER BASE FLTE'!AD22*'DEVICE ASSUMPTIONS FLTE'!$F24)*'DEVICE ASSUMPTIONS FLTE'!$C24</f>
        <v>0</v>
      </c>
      <c r="AE45" s="134">
        <f ca="1">('SUBSCRIBER BASE FLTE'!AE22*'DEVICE ASSUMPTIONS FLTE'!$F24)*'DEVICE ASSUMPTIONS FLTE'!$C24</f>
        <v>0</v>
      </c>
      <c r="AF45" s="134">
        <f ca="1">('SUBSCRIBER BASE FLTE'!AF22*'DEVICE ASSUMPTIONS FLTE'!$F24)*'DEVICE ASSUMPTIONS FLTE'!$C24</f>
        <v>0</v>
      </c>
      <c r="AG45" s="134">
        <f ca="1">('SUBSCRIBER BASE FLTE'!AG22*'DEVICE ASSUMPTIONS FLTE'!$F24)*'DEVICE ASSUMPTIONS FLTE'!$C24</f>
        <v>0</v>
      </c>
      <c r="AH45" s="134">
        <f ca="1">('SUBSCRIBER BASE FLTE'!AH22*'DEVICE ASSUMPTIONS FLTE'!$F24)*'DEVICE ASSUMPTIONS FLTE'!$C24</f>
        <v>0</v>
      </c>
      <c r="AI45" s="134">
        <f ca="1">('SUBSCRIBER BASE FLTE'!AI22*'DEVICE ASSUMPTIONS FLTE'!$F24)*'DEVICE ASSUMPTIONS FLTE'!$C24</f>
        <v>0</v>
      </c>
      <c r="AJ45" s="134">
        <f ca="1">('SUBSCRIBER BASE FLTE'!AJ22*'DEVICE ASSUMPTIONS FLTE'!$F24)*'DEVICE ASSUMPTIONS FLTE'!$C24</f>
        <v>0</v>
      </c>
      <c r="AK45" s="134">
        <f ca="1">('SUBSCRIBER BASE FLTE'!AK22*'DEVICE ASSUMPTIONS FLTE'!$F24)*'DEVICE ASSUMPTIONS FLTE'!$C24</f>
        <v>0</v>
      </c>
      <c r="AL45" s="134">
        <f ca="1">('SUBSCRIBER BASE FLTE'!AL22*'DEVICE ASSUMPTIONS FLTE'!$F24)*'DEVICE ASSUMPTIONS FLTE'!$C24</f>
        <v>0</v>
      </c>
      <c r="AM45" s="134">
        <f ca="1">('SUBSCRIBER BASE FLTE'!AM22*'DEVICE ASSUMPTIONS FLTE'!$F24)*'DEVICE ASSUMPTIONS FLTE'!$C24</f>
        <v>0</v>
      </c>
      <c r="AN45" s="134">
        <f ca="1">('SUBSCRIBER BASE FLTE'!AN22*'DEVICE ASSUMPTIONS FLTE'!$F24)*'DEVICE ASSUMPTIONS FLTE'!$C24</f>
        <v>0</v>
      </c>
      <c r="AO45" s="134">
        <f ca="1">('SUBSCRIBER BASE FLTE'!AO22*'DEVICE ASSUMPTIONS FLTE'!$F24)*'DEVICE ASSUMPTIONS FLTE'!$C24</f>
        <v>0</v>
      </c>
      <c r="AP45" s="134">
        <f ca="1">('SUBSCRIBER BASE FLTE'!AP22*'DEVICE ASSUMPTIONS FLTE'!$F24)*'DEVICE ASSUMPTIONS FLTE'!$C24</f>
        <v>0</v>
      </c>
      <c r="AQ45" s="134">
        <f ca="1">('SUBSCRIBER BASE FLTE'!AQ22*'DEVICE ASSUMPTIONS FLTE'!$F24)*'DEVICE ASSUMPTIONS FLTE'!$C24</f>
        <v>0</v>
      </c>
      <c r="AR45" s="134">
        <f ca="1">('SUBSCRIBER BASE FLTE'!AR22*'DEVICE ASSUMPTIONS FLTE'!$F24)*'DEVICE ASSUMPTIONS FLTE'!$C24</f>
        <v>0</v>
      </c>
      <c r="AS45" s="134">
        <f ca="1">('SUBSCRIBER BASE FLTE'!AS22*'DEVICE ASSUMPTIONS FLTE'!$F24)*'DEVICE ASSUMPTIONS FLTE'!$C24</f>
        <v>0</v>
      </c>
      <c r="AT45" s="134">
        <f ca="1">('SUBSCRIBER BASE FLTE'!AT22*'DEVICE ASSUMPTIONS FLTE'!$F24)*'DEVICE ASSUMPTIONS FLTE'!$C24</f>
        <v>0</v>
      </c>
      <c r="AU45" s="134">
        <f ca="1">('SUBSCRIBER BASE FLTE'!AU22*'DEVICE ASSUMPTIONS FLTE'!$F24)*'DEVICE ASSUMPTIONS FLTE'!$C24</f>
        <v>0</v>
      </c>
      <c r="AV45" s="134">
        <f ca="1">('SUBSCRIBER BASE FLTE'!AV22*'DEVICE ASSUMPTIONS FLTE'!$F24)*'DEVICE ASSUMPTIONS FLTE'!$C24</f>
        <v>0</v>
      </c>
      <c r="AW45" s="134">
        <f ca="1">('SUBSCRIBER BASE FLTE'!AW22*'DEVICE ASSUMPTIONS FLTE'!$F24)*'DEVICE ASSUMPTIONS FLTE'!$C24</f>
        <v>0</v>
      </c>
      <c r="AX45" s="134">
        <f ca="1">('SUBSCRIBER BASE FLTE'!AX22*'DEVICE ASSUMPTIONS FLTE'!$F24)*'DEVICE ASSUMPTIONS FLTE'!$C24</f>
        <v>0</v>
      </c>
      <c r="AY45" s="134">
        <f ca="1">('SUBSCRIBER BASE FLTE'!AY22*'DEVICE ASSUMPTIONS FLTE'!$F24)*'DEVICE ASSUMPTIONS FLTE'!$C24</f>
        <v>0</v>
      </c>
      <c r="AZ45" s="134">
        <f ca="1">('SUBSCRIBER BASE FLTE'!AZ22*'DEVICE ASSUMPTIONS FLTE'!$F24)*'DEVICE ASSUMPTIONS FLTE'!$C24</f>
        <v>0</v>
      </c>
      <c r="BA45" s="134">
        <f ca="1">('SUBSCRIBER BASE FLTE'!BA22*'DEVICE ASSUMPTIONS FLTE'!$F24)*'DEVICE ASSUMPTIONS FLTE'!$C24</f>
        <v>0</v>
      </c>
      <c r="BB45" s="134">
        <f ca="1">('SUBSCRIBER BASE FLTE'!BB22*'DEVICE ASSUMPTIONS FLTE'!$F24)*'DEVICE ASSUMPTIONS FLTE'!$C24</f>
        <v>0</v>
      </c>
      <c r="BC45" s="134">
        <f ca="1">('SUBSCRIBER BASE FLTE'!BC22*'DEVICE ASSUMPTIONS FLTE'!$F24)*'DEVICE ASSUMPTIONS FLTE'!$C24</f>
        <v>0</v>
      </c>
      <c r="BD45" s="134">
        <f ca="1">('SUBSCRIBER BASE FLTE'!BD22*'DEVICE ASSUMPTIONS FLTE'!$F24)*'DEVICE ASSUMPTIONS FLTE'!$C24</f>
        <v>0</v>
      </c>
      <c r="BE45" s="134">
        <f ca="1">('SUBSCRIBER BASE FLTE'!BE22*'DEVICE ASSUMPTIONS FLTE'!$F24)*'DEVICE ASSUMPTIONS FLTE'!$C24</f>
        <v>0</v>
      </c>
      <c r="BF45" s="134">
        <f ca="1">('SUBSCRIBER BASE FLTE'!BF22*'DEVICE ASSUMPTIONS FLTE'!$F24)*'DEVICE ASSUMPTIONS FLTE'!$C24</f>
        <v>0</v>
      </c>
      <c r="BG45" s="134">
        <f ca="1">('SUBSCRIBER BASE FLTE'!BG22*'DEVICE ASSUMPTIONS FLTE'!$F24)*'DEVICE ASSUMPTIONS FLTE'!$C24</f>
        <v>0</v>
      </c>
      <c r="BH45" s="134">
        <f ca="1">('SUBSCRIBER BASE FLTE'!BH22*'DEVICE ASSUMPTIONS FLTE'!$F24)*'DEVICE ASSUMPTIONS FLTE'!$C24</f>
        <v>0</v>
      </c>
      <c r="BI45" s="134">
        <f ca="1">('SUBSCRIBER BASE FLTE'!BI22*'DEVICE ASSUMPTIONS FLTE'!$F24)*'DEVICE ASSUMPTIONS FLTE'!$C24</f>
        <v>0</v>
      </c>
      <c r="BJ45" s="134">
        <f ca="1">('SUBSCRIBER BASE FLTE'!BJ22*'DEVICE ASSUMPTIONS FLTE'!$F24)*'DEVICE ASSUMPTIONS FLTE'!$C24</f>
        <v>0</v>
      </c>
      <c r="BK45" s="134">
        <f ca="1">('SUBSCRIBER BASE FLTE'!BK22*'DEVICE ASSUMPTIONS FLTE'!$F24)*'DEVICE ASSUMPTIONS FLTE'!$C24</f>
        <v>0</v>
      </c>
      <c r="BL45" s="134">
        <f ca="1">('SUBSCRIBER BASE FLTE'!BL22*'DEVICE ASSUMPTIONS FLTE'!$F24)*'DEVICE ASSUMPTIONS FLTE'!$C24</f>
        <v>0</v>
      </c>
      <c r="BM45" s="134">
        <f ca="1">('SUBSCRIBER BASE FLTE'!BM22*'DEVICE ASSUMPTIONS FLTE'!$F24)*'DEVICE ASSUMPTIONS FLTE'!$C24</f>
        <v>0</v>
      </c>
      <c r="BN45" s="134">
        <f ca="1">('SUBSCRIBER BASE FLTE'!BN22*'DEVICE ASSUMPTIONS FLTE'!$F24)*'DEVICE ASSUMPTIONS FLTE'!$C24</f>
        <v>0</v>
      </c>
      <c r="BO45" s="134">
        <f ca="1">('SUBSCRIBER BASE FLTE'!BO22*'DEVICE ASSUMPTIONS FLTE'!$F24)*'DEVICE ASSUMPTIONS FLTE'!$C24</f>
        <v>0</v>
      </c>
      <c r="BP45" s="134">
        <f ca="1">('SUBSCRIBER BASE FLTE'!BP22*'DEVICE ASSUMPTIONS FLTE'!$F24)*'DEVICE ASSUMPTIONS FLTE'!$C24</f>
        <v>0</v>
      </c>
      <c r="BQ45" s="134">
        <f ca="1">('SUBSCRIBER BASE FLTE'!BQ22*'DEVICE ASSUMPTIONS FLTE'!$F24)*'DEVICE ASSUMPTIONS FLTE'!$C24</f>
        <v>0</v>
      </c>
      <c r="BR45" s="134">
        <f ca="1">('SUBSCRIBER BASE FLTE'!BR22*'DEVICE ASSUMPTIONS FLTE'!$F24)*'DEVICE ASSUMPTIONS FLTE'!$C24</f>
        <v>0</v>
      </c>
    </row>
    <row r="46" spans="2:70" s="19" customFormat="1" ht="25" customHeight="1">
      <c r="B46" s="183" t="s">
        <v>56</v>
      </c>
      <c r="C46" s="184">
        <f>SUM(C47:C51)</f>
        <v>0</v>
      </c>
      <c r="D46" s="184">
        <f t="shared" ref="D46:BO46" si="16">SUM(D47:D51)</f>
        <v>0</v>
      </c>
      <c r="E46" s="184">
        <f t="shared" si="16"/>
        <v>0</v>
      </c>
      <c r="F46" s="184">
        <f t="shared" si="16"/>
        <v>0</v>
      </c>
      <c r="G46" s="184">
        <f t="shared" si="16"/>
        <v>0</v>
      </c>
      <c r="H46" s="184">
        <f t="shared" si="16"/>
        <v>0</v>
      </c>
      <c r="I46" s="184">
        <f t="shared" si="16"/>
        <v>0</v>
      </c>
      <c r="J46" s="184">
        <f t="shared" si="16"/>
        <v>0</v>
      </c>
      <c r="K46" s="184">
        <f t="shared" si="16"/>
        <v>0</v>
      </c>
      <c r="L46" s="184">
        <f t="shared" si="16"/>
        <v>0</v>
      </c>
      <c r="M46" s="184">
        <f t="shared" si="16"/>
        <v>0</v>
      </c>
      <c r="N46" s="184">
        <f t="shared" si="16"/>
        <v>0</v>
      </c>
      <c r="O46" s="184">
        <f t="shared" si="16"/>
        <v>0</v>
      </c>
      <c r="P46" s="184">
        <f t="shared" si="16"/>
        <v>0</v>
      </c>
      <c r="Q46" s="184">
        <f t="shared" si="16"/>
        <v>0</v>
      </c>
      <c r="R46" s="184">
        <f t="shared" si="16"/>
        <v>0</v>
      </c>
      <c r="S46" s="184">
        <f t="shared" si="16"/>
        <v>0</v>
      </c>
      <c r="T46" s="184">
        <f t="shared" si="16"/>
        <v>0</v>
      </c>
      <c r="U46" s="184">
        <f t="shared" si="16"/>
        <v>0</v>
      </c>
      <c r="V46" s="184">
        <f t="shared" si="16"/>
        <v>0</v>
      </c>
      <c r="W46" s="184">
        <f t="shared" si="16"/>
        <v>0</v>
      </c>
      <c r="X46" s="184">
        <f t="shared" si="16"/>
        <v>0</v>
      </c>
      <c r="Y46" s="184">
        <f t="shared" si="16"/>
        <v>0</v>
      </c>
      <c r="Z46" s="184">
        <f t="shared" si="16"/>
        <v>0</v>
      </c>
      <c r="AA46" s="184">
        <f t="shared" si="16"/>
        <v>0</v>
      </c>
      <c r="AB46" s="184">
        <f t="shared" si="16"/>
        <v>0</v>
      </c>
      <c r="AC46" s="184">
        <f t="shared" si="16"/>
        <v>0</v>
      </c>
      <c r="AD46" s="184">
        <f t="shared" si="16"/>
        <v>0</v>
      </c>
      <c r="AE46" s="184">
        <f t="shared" si="16"/>
        <v>0</v>
      </c>
      <c r="AF46" s="184">
        <f t="shared" si="16"/>
        <v>0</v>
      </c>
      <c r="AG46" s="184">
        <f t="shared" si="16"/>
        <v>0</v>
      </c>
      <c r="AH46" s="184">
        <f t="shared" si="16"/>
        <v>0</v>
      </c>
      <c r="AI46" s="184">
        <f t="shared" ca="1" si="16"/>
        <v>0</v>
      </c>
      <c r="AJ46" s="184">
        <f t="shared" ca="1" si="16"/>
        <v>0</v>
      </c>
      <c r="AK46" s="184">
        <f t="shared" ca="1" si="16"/>
        <v>0</v>
      </c>
      <c r="AL46" s="184">
        <f t="shared" ca="1" si="16"/>
        <v>0</v>
      </c>
      <c r="AM46" s="184">
        <f t="shared" ca="1" si="16"/>
        <v>0</v>
      </c>
      <c r="AN46" s="184">
        <f t="shared" ca="1" si="16"/>
        <v>0</v>
      </c>
      <c r="AO46" s="184">
        <f t="shared" ca="1" si="16"/>
        <v>0</v>
      </c>
      <c r="AP46" s="184">
        <f t="shared" ca="1" si="16"/>
        <v>0</v>
      </c>
      <c r="AQ46" s="184">
        <f t="shared" ca="1" si="16"/>
        <v>0</v>
      </c>
      <c r="AR46" s="184">
        <f t="shared" ca="1" si="16"/>
        <v>0</v>
      </c>
      <c r="AS46" s="184">
        <f t="shared" ca="1" si="16"/>
        <v>0</v>
      </c>
      <c r="AT46" s="184">
        <f t="shared" ca="1" si="16"/>
        <v>0</v>
      </c>
      <c r="AU46" s="184">
        <f t="shared" ca="1" si="16"/>
        <v>0</v>
      </c>
      <c r="AV46" s="184">
        <f t="shared" ca="1" si="16"/>
        <v>0</v>
      </c>
      <c r="AW46" s="184">
        <f t="shared" ca="1" si="16"/>
        <v>0</v>
      </c>
      <c r="AX46" s="184">
        <f t="shared" ca="1" si="16"/>
        <v>0</v>
      </c>
      <c r="AY46" s="184">
        <f t="shared" ca="1" si="16"/>
        <v>0</v>
      </c>
      <c r="AZ46" s="184">
        <f t="shared" ca="1" si="16"/>
        <v>0</v>
      </c>
      <c r="BA46" s="184">
        <f t="shared" ca="1" si="16"/>
        <v>0</v>
      </c>
      <c r="BB46" s="184">
        <f t="shared" ca="1" si="16"/>
        <v>0</v>
      </c>
      <c r="BC46" s="184">
        <f t="shared" ca="1" si="16"/>
        <v>0</v>
      </c>
      <c r="BD46" s="184">
        <f t="shared" ca="1" si="16"/>
        <v>0</v>
      </c>
      <c r="BE46" s="184">
        <f t="shared" ca="1" si="16"/>
        <v>0</v>
      </c>
      <c r="BF46" s="184">
        <f t="shared" ca="1" si="16"/>
        <v>0</v>
      </c>
      <c r="BG46" s="184">
        <f t="shared" ca="1" si="16"/>
        <v>0</v>
      </c>
      <c r="BH46" s="184">
        <f t="shared" ca="1" si="16"/>
        <v>0</v>
      </c>
      <c r="BI46" s="184">
        <f t="shared" ca="1" si="16"/>
        <v>0</v>
      </c>
      <c r="BJ46" s="184">
        <f t="shared" ca="1" si="16"/>
        <v>0</v>
      </c>
      <c r="BK46" s="184">
        <f t="shared" ca="1" si="16"/>
        <v>0</v>
      </c>
      <c r="BL46" s="184">
        <f t="shared" ca="1" si="16"/>
        <v>0</v>
      </c>
      <c r="BM46" s="184">
        <f t="shared" ca="1" si="16"/>
        <v>0</v>
      </c>
      <c r="BN46" s="184">
        <f t="shared" ca="1" si="16"/>
        <v>0</v>
      </c>
      <c r="BO46" s="184">
        <f t="shared" ca="1" si="16"/>
        <v>0</v>
      </c>
      <c r="BP46" s="184">
        <f t="shared" ref="BP46:BR46" ca="1" si="17">SUM(BP47:BP51)</f>
        <v>0</v>
      </c>
      <c r="BQ46" s="184">
        <f t="shared" ca="1" si="17"/>
        <v>0</v>
      </c>
      <c r="BR46" s="184">
        <f t="shared" ca="1" si="17"/>
        <v>0</v>
      </c>
    </row>
    <row r="47" spans="2:70" ht="25" customHeight="1" outlineLevel="1">
      <c r="B47" s="24" t="str">
        <f>'DEVICE ASSUMPTIONS FLTE'!B20</f>
        <v>FLTE 40GB</v>
      </c>
      <c r="C47" s="134">
        <f>('SUBSCRIBER BASE FLTE'!C24*'DEVICE ASSUMPTIONS FLTE'!$F20)*'DEVICE ASSUMPTIONS FLTE'!$C20</f>
        <v>0</v>
      </c>
      <c r="D47" s="134">
        <f>('SUBSCRIBER BASE FLTE'!D24*'DEVICE ASSUMPTIONS FLTE'!$F20)*'DEVICE ASSUMPTIONS FLTE'!$C20</f>
        <v>0</v>
      </c>
      <c r="E47" s="134">
        <f>('SUBSCRIBER BASE FLTE'!E24*'DEVICE ASSUMPTIONS FLTE'!$F20)*'DEVICE ASSUMPTIONS FLTE'!$C20</f>
        <v>0</v>
      </c>
      <c r="F47" s="134">
        <f>('SUBSCRIBER BASE FLTE'!F24*'DEVICE ASSUMPTIONS FLTE'!$F20)*'DEVICE ASSUMPTIONS FLTE'!$C20</f>
        <v>0</v>
      </c>
      <c r="G47" s="134">
        <f>('SUBSCRIBER BASE FLTE'!G24*'DEVICE ASSUMPTIONS FLTE'!$F20)*'DEVICE ASSUMPTIONS FLTE'!$C20</f>
        <v>0</v>
      </c>
      <c r="H47" s="134">
        <f>('SUBSCRIBER BASE FLTE'!H24*'DEVICE ASSUMPTIONS FLTE'!$F20)*'DEVICE ASSUMPTIONS FLTE'!$C20</f>
        <v>0</v>
      </c>
      <c r="I47" s="134">
        <f>('SUBSCRIBER BASE FLTE'!I24*'DEVICE ASSUMPTIONS FLTE'!$F20)*'DEVICE ASSUMPTIONS FLTE'!$C20</f>
        <v>0</v>
      </c>
      <c r="J47" s="134">
        <f>('SUBSCRIBER BASE FLTE'!J24*'DEVICE ASSUMPTIONS FLTE'!$F20)*'DEVICE ASSUMPTIONS FLTE'!$C20</f>
        <v>0</v>
      </c>
      <c r="K47" s="134">
        <f>('SUBSCRIBER BASE FLTE'!K24*'DEVICE ASSUMPTIONS FLTE'!$F20)*'DEVICE ASSUMPTIONS FLTE'!$C20</f>
        <v>0</v>
      </c>
      <c r="L47" s="134">
        <f>('SUBSCRIBER BASE FLTE'!L24*'DEVICE ASSUMPTIONS FLTE'!$F20)*'DEVICE ASSUMPTIONS FLTE'!$C20</f>
        <v>0</v>
      </c>
      <c r="M47" s="134">
        <f>('SUBSCRIBER BASE FLTE'!M24*'DEVICE ASSUMPTIONS FLTE'!$F20)*'DEVICE ASSUMPTIONS FLTE'!$C20</f>
        <v>0</v>
      </c>
      <c r="N47" s="134">
        <f>('SUBSCRIBER BASE FLTE'!N24*'DEVICE ASSUMPTIONS FLTE'!$F20)*'DEVICE ASSUMPTIONS FLTE'!$C20</f>
        <v>0</v>
      </c>
      <c r="O47" s="134">
        <f>('SUBSCRIBER BASE FLTE'!O24*'DEVICE ASSUMPTIONS FLTE'!$F20)*'DEVICE ASSUMPTIONS FLTE'!$C20</f>
        <v>0</v>
      </c>
      <c r="P47" s="134">
        <f>('SUBSCRIBER BASE FLTE'!P24*'DEVICE ASSUMPTIONS FLTE'!$F20)*'DEVICE ASSUMPTIONS FLTE'!$C20</f>
        <v>0</v>
      </c>
      <c r="Q47" s="134">
        <f>('SUBSCRIBER BASE FLTE'!Q24*'DEVICE ASSUMPTIONS FLTE'!$F20)*'DEVICE ASSUMPTIONS FLTE'!$C20</f>
        <v>0</v>
      </c>
      <c r="R47" s="134">
        <f>('SUBSCRIBER BASE FLTE'!R24*'DEVICE ASSUMPTIONS FLTE'!$F20)*'DEVICE ASSUMPTIONS FLTE'!$C20</f>
        <v>0</v>
      </c>
      <c r="S47" s="134">
        <f>('SUBSCRIBER BASE FLTE'!S24*'DEVICE ASSUMPTIONS FLTE'!$F20)*'DEVICE ASSUMPTIONS FLTE'!$C20</f>
        <v>0</v>
      </c>
      <c r="T47" s="134">
        <f>('SUBSCRIBER BASE FLTE'!T24*'DEVICE ASSUMPTIONS FLTE'!$F20)*'DEVICE ASSUMPTIONS FLTE'!$C20</f>
        <v>0</v>
      </c>
      <c r="U47" s="134">
        <f>('SUBSCRIBER BASE FLTE'!U24*'DEVICE ASSUMPTIONS FLTE'!$F20)*'DEVICE ASSUMPTIONS FLTE'!$C20</f>
        <v>0</v>
      </c>
      <c r="V47" s="134">
        <f>('SUBSCRIBER BASE FLTE'!V24*'DEVICE ASSUMPTIONS FLTE'!$F20)*'DEVICE ASSUMPTIONS FLTE'!$C20</f>
        <v>0</v>
      </c>
      <c r="W47" s="134">
        <f>('SUBSCRIBER BASE FLTE'!W24*'DEVICE ASSUMPTIONS FLTE'!$F20)*'DEVICE ASSUMPTIONS FLTE'!$C20</f>
        <v>0</v>
      </c>
      <c r="X47" s="134">
        <f>('SUBSCRIBER BASE FLTE'!X24*'DEVICE ASSUMPTIONS FLTE'!$F20)*'DEVICE ASSUMPTIONS FLTE'!$C20</f>
        <v>0</v>
      </c>
      <c r="Y47" s="134">
        <f>('SUBSCRIBER BASE FLTE'!Y24*'DEVICE ASSUMPTIONS FLTE'!$F20)*'DEVICE ASSUMPTIONS FLTE'!$C20</f>
        <v>0</v>
      </c>
      <c r="Z47" s="134">
        <f>('SUBSCRIBER BASE FLTE'!Z24*'DEVICE ASSUMPTIONS FLTE'!$F20)*'DEVICE ASSUMPTIONS FLTE'!$C20</f>
        <v>0</v>
      </c>
      <c r="AA47" s="134">
        <f>('SUBSCRIBER BASE FLTE'!AA24*'DEVICE ASSUMPTIONS FLTE'!$F20)*'DEVICE ASSUMPTIONS FLTE'!$C20</f>
        <v>0</v>
      </c>
      <c r="AB47" s="134">
        <f>('SUBSCRIBER BASE FLTE'!AB24*'DEVICE ASSUMPTIONS FLTE'!$F20)*'DEVICE ASSUMPTIONS FLTE'!$C20</f>
        <v>0</v>
      </c>
      <c r="AC47" s="134">
        <f>('SUBSCRIBER BASE FLTE'!AC24*'DEVICE ASSUMPTIONS FLTE'!$F20)*'DEVICE ASSUMPTIONS FLTE'!$C20</f>
        <v>0</v>
      </c>
      <c r="AD47" s="134">
        <f>('SUBSCRIBER BASE FLTE'!AD24*'DEVICE ASSUMPTIONS FLTE'!$F20)*'DEVICE ASSUMPTIONS FLTE'!$C20</f>
        <v>0</v>
      </c>
      <c r="AE47" s="134">
        <f>('SUBSCRIBER BASE FLTE'!AE24*'DEVICE ASSUMPTIONS FLTE'!$F20)*'DEVICE ASSUMPTIONS FLTE'!$C20</f>
        <v>0</v>
      </c>
      <c r="AF47" s="134">
        <f>('SUBSCRIBER BASE FLTE'!AF24*'DEVICE ASSUMPTIONS FLTE'!$F20)*'DEVICE ASSUMPTIONS FLTE'!$C20</f>
        <v>0</v>
      </c>
      <c r="AG47" s="134">
        <f>('SUBSCRIBER BASE FLTE'!AG24*'DEVICE ASSUMPTIONS FLTE'!$F20)*'DEVICE ASSUMPTIONS FLTE'!$C20</f>
        <v>0</v>
      </c>
      <c r="AH47" s="134">
        <f>('SUBSCRIBER BASE FLTE'!AH24*'DEVICE ASSUMPTIONS FLTE'!$F20)*'DEVICE ASSUMPTIONS FLTE'!$C20</f>
        <v>0</v>
      </c>
      <c r="AI47" s="134">
        <f ca="1">('SUBSCRIBER BASE FLTE'!AI24*'DEVICE ASSUMPTIONS FLTE'!$F20)*'DEVICE ASSUMPTIONS FLTE'!$C20</f>
        <v>0</v>
      </c>
      <c r="AJ47" s="134">
        <f ca="1">('SUBSCRIBER BASE FLTE'!AJ24*'DEVICE ASSUMPTIONS FLTE'!$F20)*'DEVICE ASSUMPTIONS FLTE'!$C20</f>
        <v>0</v>
      </c>
      <c r="AK47" s="134">
        <f ca="1">('SUBSCRIBER BASE FLTE'!AK24*'DEVICE ASSUMPTIONS FLTE'!$F20)*'DEVICE ASSUMPTIONS FLTE'!$C20</f>
        <v>0</v>
      </c>
      <c r="AL47" s="134">
        <f ca="1">('SUBSCRIBER BASE FLTE'!AL24*'DEVICE ASSUMPTIONS FLTE'!$F20)*'DEVICE ASSUMPTIONS FLTE'!$C20</f>
        <v>0</v>
      </c>
      <c r="AM47" s="134">
        <f ca="1">('SUBSCRIBER BASE FLTE'!AM24*'DEVICE ASSUMPTIONS FLTE'!$F20)*'DEVICE ASSUMPTIONS FLTE'!$C20</f>
        <v>0</v>
      </c>
      <c r="AN47" s="134">
        <f ca="1">('SUBSCRIBER BASE FLTE'!AN24*'DEVICE ASSUMPTIONS FLTE'!$F20)*'DEVICE ASSUMPTIONS FLTE'!$C20</f>
        <v>0</v>
      </c>
      <c r="AO47" s="134">
        <f ca="1">('SUBSCRIBER BASE FLTE'!AO24*'DEVICE ASSUMPTIONS FLTE'!$F20)*'DEVICE ASSUMPTIONS FLTE'!$C20</f>
        <v>0</v>
      </c>
      <c r="AP47" s="134">
        <f ca="1">('SUBSCRIBER BASE FLTE'!AP24*'DEVICE ASSUMPTIONS FLTE'!$F20)*'DEVICE ASSUMPTIONS FLTE'!$C20</f>
        <v>0</v>
      </c>
      <c r="AQ47" s="134">
        <f ca="1">('SUBSCRIBER BASE FLTE'!AQ24*'DEVICE ASSUMPTIONS FLTE'!$F20)*'DEVICE ASSUMPTIONS FLTE'!$C20</f>
        <v>0</v>
      </c>
      <c r="AR47" s="134">
        <f ca="1">('SUBSCRIBER BASE FLTE'!AR24*'DEVICE ASSUMPTIONS FLTE'!$F20)*'DEVICE ASSUMPTIONS FLTE'!$C20</f>
        <v>0</v>
      </c>
      <c r="AS47" s="134">
        <f ca="1">('SUBSCRIBER BASE FLTE'!AS24*'DEVICE ASSUMPTIONS FLTE'!$F20)*'DEVICE ASSUMPTIONS FLTE'!$C20</f>
        <v>0</v>
      </c>
      <c r="AT47" s="134">
        <f ca="1">('SUBSCRIBER BASE FLTE'!AT24*'DEVICE ASSUMPTIONS FLTE'!$F20)*'DEVICE ASSUMPTIONS FLTE'!$C20</f>
        <v>0</v>
      </c>
      <c r="AU47" s="134">
        <f ca="1">('SUBSCRIBER BASE FLTE'!AU24*'DEVICE ASSUMPTIONS FLTE'!$F20)*'DEVICE ASSUMPTIONS FLTE'!$C20</f>
        <v>0</v>
      </c>
      <c r="AV47" s="134">
        <f ca="1">('SUBSCRIBER BASE FLTE'!AV24*'DEVICE ASSUMPTIONS FLTE'!$F20)*'DEVICE ASSUMPTIONS FLTE'!$C20</f>
        <v>0</v>
      </c>
      <c r="AW47" s="134">
        <f ca="1">('SUBSCRIBER BASE FLTE'!AW24*'DEVICE ASSUMPTIONS FLTE'!$F20)*'DEVICE ASSUMPTIONS FLTE'!$C20</f>
        <v>0</v>
      </c>
      <c r="AX47" s="134">
        <f ca="1">('SUBSCRIBER BASE FLTE'!AX24*'DEVICE ASSUMPTIONS FLTE'!$F20)*'DEVICE ASSUMPTIONS FLTE'!$C20</f>
        <v>0</v>
      </c>
      <c r="AY47" s="134">
        <f ca="1">('SUBSCRIBER BASE FLTE'!AY24*'DEVICE ASSUMPTIONS FLTE'!$F20)*'DEVICE ASSUMPTIONS FLTE'!$C20</f>
        <v>0</v>
      </c>
      <c r="AZ47" s="134">
        <f ca="1">('SUBSCRIBER BASE FLTE'!AZ24*'DEVICE ASSUMPTIONS FLTE'!$F20)*'DEVICE ASSUMPTIONS FLTE'!$C20</f>
        <v>0</v>
      </c>
      <c r="BA47" s="134">
        <f ca="1">('SUBSCRIBER BASE FLTE'!BA24*'DEVICE ASSUMPTIONS FLTE'!$F20)*'DEVICE ASSUMPTIONS FLTE'!$C20</f>
        <v>0</v>
      </c>
      <c r="BB47" s="134">
        <f ca="1">('SUBSCRIBER BASE FLTE'!BB24*'DEVICE ASSUMPTIONS FLTE'!$F20)*'DEVICE ASSUMPTIONS FLTE'!$C20</f>
        <v>0</v>
      </c>
      <c r="BC47" s="134">
        <f ca="1">('SUBSCRIBER BASE FLTE'!BC24*'DEVICE ASSUMPTIONS FLTE'!$F20)*'DEVICE ASSUMPTIONS FLTE'!$C20</f>
        <v>0</v>
      </c>
      <c r="BD47" s="134">
        <f ca="1">('SUBSCRIBER BASE FLTE'!BD24*'DEVICE ASSUMPTIONS FLTE'!$F20)*'DEVICE ASSUMPTIONS FLTE'!$C20</f>
        <v>0</v>
      </c>
      <c r="BE47" s="134">
        <f ca="1">('SUBSCRIBER BASE FLTE'!BE24*'DEVICE ASSUMPTIONS FLTE'!$F20)*'DEVICE ASSUMPTIONS FLTE'!$C20</f>
        <v>0</v>
      </c>
      <c r="BF47" s="134">
        <f ca="1">('SUBSCRIBER BASE FLTE'!BF24*'DEVICE ASSUMPTIONS FLTE'!$F20)*'DEVICE ASSUMPTIONS FLTE'!$C20</f>
        <v>0</v>
      </c>
      <c r="BG47" s="134">
        <f ca="1">('SUBSCRIBER BASE FLTE'!BG24*'DEVICE ASSUMPTIONS FLTE'!$F20)*'DEVICE ASSUMPTIONS FLTE'!$C20</f>
        <v>0</v>
      </c>
      <c r="BH47" s="134">
        <f ca="1">('SUBSCRIBER BASE FLTE'!BH24*'DEVICE ASSUMPTIONS FLTE'!$F20)*'DEVICE ASSUMPTIONS FLTE'!$C20</f>
        <v>0</v>
      </c>
      <c r="BI47" s="134">
        <f ca="1">('SUBSCRIBER BASE FLTE'!BI24*'DEVICE ASSUMPTIONS FLTE'!$F20)*'DEVICE ASSUMPTIONS FLTE'!$C20</f>
        <v>0</v>
      </c>
      <c r="BJ47" s="134">
        <f ca="1">('SUBSCRIBER BASE FLTE'!BJ24*'DEVICE ASSUMPTIONS FLTE'!$F20)*'DEVICE ASSUMPTIONS FLTE'!$C20</f>
        <v>0</v>
      </c>
      <c r="BK47" s="134">
        <f ca="1">('SUBSCRIBER BASE FLTE'!BK24*'DEVICE ASSUMPTIONS FLTE'!$F20)*'DEVICE ASSUMPTIONS FLTE'!$C20</f>
        <v>0</v>
      </c>
      <c r="BL47" s="134">
        <f ca="1">('SUBSCRIBER BASE FLTE'!BL24*'DEVICE ASSUMPTIONS FLTE'!$F20)*'DEVICE ASSUMPTIONS FLTE'!$C20</f>
        <v>0</v>
      </c>
      <c r="BM47" s="134">
        <f ca="1">('SUBSCRIBER BASE FLTE'!BM24*'DEVICE ASSUMPTIONS FLTE'!$F20)*'DEVICE ASSUMPTIONS FLTE'!$C20</f>
        <v>0</v>
      </c>
      <c r="BN47" s="134">
        <f ca="1">('SUBSCRIBER BASE FLTE'!BN24*'DEVICE ASSUMPTIONS FLTE'!$F20)*'DEVICE ASSUMPTIONS FLTE'!$C20</f>
        <v>0</v>
      </c>
      <c r="BO47" s="134">
        <f ca="1">('SUBSCRIBER BASE FLTE'!BO24*'DEVICE ASSUMPTIONS FLTE'!$F20)*'DEVICE ASSUMPTIONS FLTE'!$C20</f>
        <v>0</v>
      </c>
      <c r="BP47" s="134">
        <f ca="1">('SUBSCRIBER BASE FLTE'!BP24*'DEVICE ASSUMPTIONS FLTE'!$F20)*'DEVICE ASSUMPTIONS FLTE'!$C20</f>
        <v>0</v>
      </c>
      <c r="BQ47" s="134">
        <f ca="1">('SUBSCRIBER BASE FLTE'!BQ24*'DEVICE ASSUMPTIONS FLTE'!$F20)*'DEVICE ASSUMPTIONS FLTE'!$C20</f>
        <v>0</v>
      </c>
      <c r="BR47" s="134">
        <f ca="1">('SUBSCRIBER BASE FLTE'!BR24*'DEVICE ASSUMPTIONS FLTE'!$F20)*'DEVICE ASSUMPTIONS FLTE'!$C20</f>
        <v>0</v>
      </c>
    </row>
    <row r="48" spans="2:70" ht="25" customHeight="1" outlineLevel="1">
      <c r="B48" s="24" t="str">
        <f>'DEVICE ASSUMPTIONS FLTE'!B21</f>
        <v>FLTE 100GB</v>
      </c>
      <c r="C48" s="134">
        <f>('SUBSCRIBER BASE FLTE'!C25*'DEVICE ASSUMPTIONS FLTE'!$F21)*'DEVICE ASSUMPTIONS FLTE'!$C21</f>
        <v>0</v>
      </c>
      <c r="D48" s="134">
        <f>('SUBSCRIBER BASE FLTE'!D25*'DEVICE ASSUMPTIONS FLTE'!$F21)*'DEVICE ASSUMPTIONS FLTE'!$C21</f>
        <v>0</v>
      </c>
      <c r="E48" s="134">
        <f>('SUBSCRIBER BASE FLTE'!E25*'DEVICE ASSUMPTIONS FLTE'!$F21)*'DEVICE ASSUMPTIONS FLTE'!$C21</f>
        <v>0</v>
      </c>
      <c r="F48" s="134">
        <f>('SUBSCRIBER BASE FLTE'!F25*'DEVICE ASSUMPTIONS FLTE'!$F21)*'DEVICE ASSUMPTIONS FLTE'!$C21</f>
        <v>0</v>
      </c>
      <c r="G48" s="134">
        <f>('SUBSCRIBER BASE FLTE'!G25*'DEVICE ASSUMPTIONS FLTE'!$F21)*'DEVICE ASSUMPTIONS FLTE'!$C21</f>
        <v>0</v>
      </c>
      <c r="H48" s="134">
        <f>('SUBSCRIBER BASE FLTE'!H25*'DEVICE ASSUMPTIONS FLTE'!$F21)*'DEVICE ASSUMPTIONS FLTE'!$C21</f>
        <v>0</v>
      </c>
      <c r="I48" s="134">
        <f>('SUBSCRIBER BASE FLTE'!I25*'DEVICE ASSUMPTIONS FLTE'!$F21)*'DEVICE ASSUMPTIONS FLTE'!$C21</f>
        <v>0</v>
      </c>
      <c r="J48" s="134">
        <f>('SUBSCRIBER BASE FLTE'!J25*'DEVICE ASSUMPTIONS FLTE'!$F21)*'DEVICE ASSUMPTIONS FLTE'!$C21</f>
        <v>0</v>
      </c>
      <c r="K48" s="134">
        <f>('SUBSCRIBER BASE FLTE'!K25*'DEVICE ASSUMPTIONS FLTE'!$F21)*'DEVICE ASSUMPTIONS FLTE'!$C21</f>
        <v>0</v>
      </c>
      <c r="L48" s="134">
        <f>('SUBSCRIBER BASE FLTE'!L25*'DEVICE ASSUMPTIONS FLTE'!$F21)*'DEVICE ASSUMPTIONS FLTE'!$C21</f>
        <v>0</v>
      </c>
      <c r="M48" s="134">
        <f>('SUBSCRIBER BASE FLTE'!M25*'DEVICE ASSUMPTIONS FLTE'!$F21)*'DEVICE ASSUMPTIONS FLTE'!$C21</f>
        <v>0</v>
      </c>
      <c r="N48" s="134">
        <f>('SUBSCRIBER BASE FLTE'!N25*'DEVICE ASSUMPTIONS FLTE'!$F21)*'DEVICE ASSUMPTIONS FLTE'!$C21</f>
        <v>0</v>
      </c>
      <c r="O48" s="134">
        <f>('SUBSCRIBER BASE FLTE'!O25*'DEVICE ASSUMPTIONS FLTE'!$F21)*'DEVICE ASSUMPTIONS FLTE'!$C21</f>
        <v>0</v>
      </c>
      <c r="P48" s="134">
        <f>('SUBSCRIBER BASE FLTE'!P25*'DEVICE ASSUMPTIONS FLTE'!$F21)*'DEVICE ASSUMPTIONS FLTE'!$C21</f>
        <v>0</v>
      </c>
      <c r="Q48" s="134">
        <f>('SUBSCRIBER BASE FLTE'!Q25*'DEVICE ASSUMPTIONS FLTE'!$F21)*'DEVICE ASSUMPTIONS FLTE'!$C21</f>
        <v>0</v>
      </c>
      <c r="R48" s="134">
        <f>('SUBSCRIBER BASE FLTE'!R25*'DEVICE ASSUMPTIONS FLTE'!$F21)*'DEVICE ASSUMPTIONS FLTE'!$C21</f>
        <v>0</v>
      </c>
      <c r="S48" s="134">
        <f>('SUBSCRIBER BASE FLTE'!S25*'DEVICE ASSUMPTIONS FLTE'!$F21)*'DEVICE ASSUMPTIONS FLTE'!$C21</f>
        <v>0</v>
      </c>
      <c r="T48" s="134">
        <f>('SUBSCRIBER BASE FLTE'!T25*'DEVICE ASSUMPTIONS FLTE'!$F21)*'DEVICE ASSUMPTIONS FLTE'!$C21</f>
        <v>0</v>
      </c>
      <c r="U48" s="134">
        <f>('SUBSCRIBER BASE FLTE'!U25*'DEVICE ASSUMPTIONS FLTE'!$F21)*'DEVICE ASSUMPTIONS FLTE'!$C21</f>
        <v>0</v>
      </c>
      <c r="V48" s="134">
        <f>('SUBSCRIBER BASE FLTE'!V25*'DEVICE ASSUMPTIONS FLTE'!$F21)*'DEVICE ASSUMPTIONS FLTE'!$C21</f>
        <v>0</v>
      </c>
      <c r="W48" s="134">
        <f>('SUBSCRIBER BASE FLTE'!W25*'DEVICE ASSUMPTIONS FLTE'!$F21)*'DEVICE ASSUMPTIONS FLTE'!$C21</f>
        <v>0</v>
      </c>
      <c r="X48" s="134">
        <f>('SUBSCRIBER BASE FLTE'!X25*'DEVICE ASSUMPTIONS FLTE'!$F21)*'DEVICE ASSUMPTIONS FLTE'!$C21</f>
        <v>0</v>
      </c>
      <c r="Y48" s="134">
        <f>('SUBSCRIBER BASE FLTE'!Y25*'DEVICE ASSUMPTIONS FLTE'!$F21)*'DEVICE ASSUMPTIONS FLTE'!$C21</f>
        <v>0</v>
      </c>
      <c r="Z48" s="134">
        <f>('SUBSCRIBER BASE FLTE'!Z25*'DEVICE ASSUMPTIONS FLTE'!$F21)*'DEVICE ASSUMPTIONS FLTE'!$C21</f>
        <v>0</v>
      </c>
      <c r="AA48" s="134">
        <f>('SUBSCRIBER BASE FLTE'!AA25*'DEVICE ASSUMPTIONS FLTE'!$F21)*'DEVICE ASSUMPTIONS FLTE'!$C21</f>
        <v>0</v>
      </c>
      <c r="AB48" s="134">
        <f>('SUBSCRIBER BASE FLTE'!AB25*'DEVICE ASSUMPTIONS FLTE'!$F21)*'DEVICE ASSUMPTIONS FLTE'!$C21</f>
        <v>0</v>
      </c>
      <c r="AC48" s="134">
        <f>('SUBSCRIBER BASE FLTE'!AC25*'DEVICE ASSUMPTIONS FLTE'!$F21)*'DEVICE ASSUMPTIONS FLTE'!$C21</f>
        <v>0</v>
      </c>
      <c r="AD48" s="134">
        <f>('SUBSCRIBER BASE FLTE'!AD25*'DEVICE ASSUMPTIONS FLTE'!$F21)*'DEVICE ASSUMPTIONS FLTE'!$C21</f>
        <v>0</v>
      </c>
      <c r="AE48" s="134">
        <f>('SUBSCRIBER BASE FLTE'!AE25*'DEVICE ASSUMPTIONS FLTE'!$F21)*'DEVICE ASSUMPTIONS FLTE'!$C21</f>
        <v>0</v>
      </c>
      <c r="AF48" s="134">
        <f>('SUBSCRIBER BASE FLTE'!AF25*'DEVICE ASSUMPTIONS FLTE'!$F21)*'DEVICE ASSUMPTIONS FLTE'!$C21</f>
        <v>0</v>
      </c>
      <c r="AG48" s="134">
        <f>('SUBSCRIBER BASE FLTE'!AG25*'DEVICE ASSUMPTIONS FLTE'!$F21)*'DEVICE ASSUMPTIONS FLTE'!$C21</f>
        <v>0</v>
      </c>
      <c r="AH48" s="134">
        <f>('SUBSCRIBER BASE FLTE'!AH25*'DEVICE ASSUMPTIONS FLTE'!$F21)*'DEVICE ASSUMPTIONS FLTE'!$C21</f>
        <v>0</v>
      </c>
      <c r="AI48" s="134">
        <f ca="1">('SUBSCRIBER BASE FLTE'!AI25*'DEVICE ASSUMPTIONS FLTE'!$F21)*'DEVICE ASSUMPTIONS FLTE'!$C21</f>
        <v>0</v>
      </c>
      <c r="AJ48" s="134">
        <f ca="1">('SUBSCRIBER BASE FLTE'!AJ25*'DEVICE ASSUMPTIONS FLTE'!$F21)*'DEVICE ASSUMPTIONS FLTE'!$C21</f>
        <v>0</v>
      </c>
      <c r="AK48" s="134">
        <f ca="1">('SUBSCRIBER BASE FLTE'!AK25*'DEVICE ASSUMPTIONS FLTE'!$F21)*'DEVICE ASSUMPTIONS FLTE'!$C21</f>
        <v>0</v>
      </c>
      <c r="AL48" s="134">
        <f ca="1">('SUBSCRIBER BASE FLTE'!AL25*'DEVICE ASSUMPTIONS FLTE'!$F21)*'DEVICE ASSUMPTIONS FLTE'!$C21</f>
        <v>0</v>
      </c>
      <c r="AM48" s="134">
        <f ca="1">('SUBSCRIBER BASE FLTE'!AM25*'DEVICE ASSUMPTIONS FLTE'!$F21)*'DEVICE ASSUMPTIONS FLTE'!$C21</f>
        <v>0</v>
      </c>
      <c r="AN48" s="134">
        <f ca="1">('SUBSCRIBER BASE FLTE'!AN25*'DEVICE ASSUMPTIONS FLTE'!$F21)*'DEVICE ASSUMPTIONS FLTE'!$C21</f>
        <v>0</v>
      </c>
      <c r="AO48" s="134">
        <f ca="1">('SUBSCRIBER BASE FLTE'!AO25*'DEVICE ASSUMPTIONS FLTE'!$F21)*'DEVICE ASSUMPTIONS FLTE'!$C21</f>
        <v>0</v>
      </c>
      <c r="AP48" s="134">
        <f ca="1">('SUBSCRIBER BASE FLTE'!AP25*'DEVICE ASSUMPTIONS FLTE'!$F21)*'DEVICE ASSUMPTIONS FLTE'!$C21</f>
        <v>0</v>
      </c>
      <c r="AQ48" s="134">
        <f ca="1">('SUBSCRIBER BASE FLTE'!AQ25*'DEVICE ASSUMPTIONS FLTE'!$F21)*'DEVICE ASSUMPTIONS FLTE'!$C21</f>
        <v>0</v>
      </c>
      <c r="AR48" s="134">
        <f ca="1">('SUBSCRIBER BASE FLTE'!AR25*'DEVICE ASSUMPTIONS FLTE'!$F21)*'DEVICE ASSUMPTIONS FLTE'!$C21</f>
        <v>0</v>
      </c>
      <c r="AS48" s="134">
        <f ca="1">('SUBSCRIBER BASE FLTE'!AS25*'DEVICE ASSUMPTIONS FLTE'!$F21)*'DEVICE ASSUMPTIONS FLTE'!$C21</f>
        <v>0</v>
      </c>
      <c r="AT48" s="134">
        <f ca="1">('SUBSCRIBER BASE FLTE'!AT25*'DEVICE ASSUMPTIONS FLTE'!$F21)*'DEVICE ASSUMPTIONS FLTE'!$C21</f>
        <v>0</v>
      </c>
      <c r="AU48" s="134">
        <f ca="1">('SUBSCRIBER BASE FLTE'!AU25*'DEVICE ASSUMPTIONS FLTE'!$F21)*'DEVICE ASSUMPTIONS FLTE'!$C21</f>
        <v>0</v>
      </c>
      <c r="AV48" s="134">
        <f ca="1">('SUBSCRIBER BASE FLTE'!AV25*'DEVICE ASSUMPTIONS FLTE'!$F21)*'DEVICE ASSUMPTIONS FLTE'!$C21</f>
        <v>0</v>
      </c>
      <c r="AW48" s="134">
        <f ca="1">('SUBSCRIBER BASE FLTE'!AW25*'DEVICE ASSUMPTIONS FLTE'!$F21)*'DEVICE ASSUMPTIONS FLTE'!$C21</f>
        <v>0</v>
      </c>
      <c r="AX48" s="134">
        <f ca="1">('SUBSCRIBER BASE FLTE'!AX25*'DEVICE ASSUMPTIONS FLTE'!$F21)*'DEVICE ASSUMPTIONS FLTE'!$C21</f>
        <v>0</v>
      </c>
      <c r="AY48" s="134">
        <f ca="1">('SUBSCRIBER BASE FLTE'!AY25*'DEVICE ASSUMPTIONS FLTE'!$F21)*'DEVICE ASSUMPTIONS FLTE'!$C21</f>
        <v>0</v>
      </c>
      <c r="AZ48" s="134">
        <f ca="1">('SUBSCRIBER BASE FLTE'!AZ25*'DEVICE ASSUMPTIONS FLTE'!$F21)*'DEVICE ASSUMPTIONS FLTE'!$C21</f>
        <v>0</v>
      </c>
      <c r="BA48" s="134">
        <f ca="1">('SUBSCRIBER BASE FLTE'!BA25*'DEVICE ASSUMPTIONS FLTE'!$F21)*'DEVICE ASSUMPTIONS FLTE'!$C21</f>
        <v>0</v>
      </c>
      <c r="BB48" s="134">
        <f ca="1">('SUBSCRIBER BASE FLTE'!BB25*'DEVICE ASSUMPTIONS FLTE'!$F21)*'DEVICE ASSUMPTIONS FLTE'!$C21</f>
        <v>0</v>
      </c>
      <c r="BC48" s="134">
        <f ca="1">('SUBSCRIBER BASE FLTE'!BC25*'DEVICE ASSUMPTIONS FLTE'!$F21)*'DEVICE ASSUMPTIONS FLTE'!$C21</f>
        <v>0</v>
      </c>
      <c r="BD48" s="134">
        <f ca="1">('SUBSCRIBER BASE FLTE'!BD25*'DEVICE ASSUMPTIONS FLTE'!$F21)*'DEVICE ASSUMPTIONS FLTE'!$C21</f>
        <v>0</v>
      </c>
      <c r="BE48" s="134">
        <f ca="1">('SUBSCRIBER BASE FLTE'!BE25*'DEVICE ASSUMPTIONS FLTE'!$F21)*'DEVICE ASSUMPTIONS FLTE'!$C21</f>
        <v>0</v>
      </c>
      <c r="BF48" s="134">
        <f ca="1">('SUBSCRIBER BASE FLTE'!BF25*'DEVICE ASSUMPTIONS FLTE'!$F21)*'DEVICE ASSUMPTIONS FLTE'!$C21</f>
        <v>0</v>
      </c>
      <c r="BG48" s="134">
        <f ca="1">('SUBSCRIBER BASE FLTE'!BG25*'DEVICE ASSUMPTIONS FLTE'!$F21)*'DEVICE ASSUMPTIONS FLTE'!$C21</f>
        <v>0</v>
      </c>
      <c r="BH48" s="134">
        <f ca="1">('SUBSCRIBER BASE FLTE'!BH25*'DEVICE ASSUMPTIONS FLTE'!$F21)*'DEVICE ASSUMPTIONS FLTE'!$C21</f>
        <v>0</v>
      </c>
      <c r="BI48" s="134">
        <f ca="1">('SUBSCRIBER BASE FLTE'!BI25*'DEVICE ASSUMPTIONS FLTE'!$F21)*'DEVICE ASSUMPTIONS FLTE'!$C21</f>
        <v>0</v>
      </c>
      <c r="BJ48" s="134">
        <f ca="1">('SUBSCRIBER BASE FLTE'!BJ25*'DEVICE ASSUMPTIONS FLTE'!$F21)*'DEVICE ASSUMPTIONS FLTE'!$C21</f>
        <v>0</v>
      </c>
      <c r="BK48" s="134">
        <f ca="1">('SUBSCRIBER BASE FLTE'!BK25*'DEVICE ASSUMPTIONS FLTE'!$F21)*'DEVICE ASSUMPTIONS FLTE'!$C21</f>
        <v>0</v>
      </c>
      <c r="BL48" s="134">
        <f ca="1">('SUBSCRIBER BASE FLTE'!BL25*'DEVICE ASSUMPTIONS FLTE'!$F21)*'DEVICE ASSUMPTIONS FLTE'!$C21</f>
        <v>0</v>
      </c>
      <c r="BM48" s="134">
        <f ca="1">('SUBSCRIBER BASE FLTE'!BM25*'DEVICE ASSUMPTIONS FLTE'!$F21)*'DEVICE ASSUMPTIONS FLTE'!$C21</f>
        <v>0</v>
      </c>
      <c r="BN48" s="134">
        <f ca="1">('SUBSCRIBER BASE FLTE'!BN25*'DEVICE ASSUMPTIONS FLTE'!$F21)*'DEVICE ASSUMPTIONS FLTE'!$C21</f>
        <v>0</v>
      </c>
      <c r="BO48" s="134">
        <f ca="1">('SUBSCRIBER BASE FLTE'!BO25*'DEVICE ASSUMPTIONS FLTE'!$F21)*'DEVICE ASSUMPTIONS FLTE'!$C21</f>
        <v>0</v>
      </c>
      <c r="BP48" s="134">
        <f ca="1">('SUBSCRIBER BASE FLTE'!BP25*'DEVICE ASSUMPTIONS FLTE'!$F21)*'DEVICE ASSUMPTIONS FLTE'!$C21</f>
        <v>0</v>
      </c>
      <c r="BQ48" s="134">
        <f ca="1">('SUBSCRIBER BASE FLTE'!BQ25*'DEVICE ASSUMPTIONS FLTE'!$F21)*'DEVICE ASSUMPTIONS FLTE'!$C21</f>
        <v>0</v>
      </c>
      <c r="BR48" s="134">
        <f ca="1">('SUBSCRIBER BASE FLTE'!BR25*'DEVICE ASSUMPTIONS FLTE'!$F21)*'DEVICE ASSUMPTIONS FLTE'!$C21</f>
        <v>0</v>
      </c>
    </row>
    <row r="49" spans="2:70" ht="25" customHeight="1" outlineLevel="1">
      <c r="B49" s="24" t="str">
        <f>'DEVICE ASSUMPTIONS FLTE'!B22</f>
        <v>FLTE 200GB</v>
      </c>
      <c r="C49" s="134">
        <f>('SUBSCRIBER BASE FLTE'!C26*'DEVICE ASSUMPTIONS FLTE'!$F22)*'DEVICE ASSUMPTIONS FLTE'!$C22</f>
        <v>0</v>
      </c>
      <c r="D49" s="134">
        <f>('SUBSCRIBER BASE FLTE'!D26*'DEVICE ASSUMPTIONS FLTE'!$F22)*'DEVICE ASSUMPTIONS FLTE'!$C22</f>
        <v>0</v>
      </c>
      <c r="E49" s="134">
        <f>('SUBSCRIBER BASE FLTE'!E26*'DEVICE ASSUMPTIONS FLTE'!$F22)*'DEVICE ASSUMPTIONS FLTE'!$C22</f>
        <v>0</v>
      </c>
      <c r="F49" s="134">
        <f>('SUBSCRIBER BASE FLTE'!F26*'DEVICE ASSUMPTIONS FLTE'!$F22)*'DEVICE ASSUMPTIONS FLTE'!$C22</f>
        <v>0</v>
      </c>
      <c r="G49" s="134">
        <f>('SUBSCRIBER BASE FLTE'!G26*'DEVICE ASSUMPTIONS FLTE'!$F22)*'DEVICE ASSUMPTIONS FLTE'!$C22</f>
        <v>0</v>
      </c>
      <c r="H49" s="134">
        <f>('SUBSCRIBER BASE FLTE'!H26*'DEVICE ASSUMPTIONS FLTE'!$F22)*'DEVICE ASSUMPTIONS FLTE'!$C22</f>
        <v>0</v>
      </c>
      <c r="I49" s="134">
        <f>('SUBSCRIBER BASE FLTE'!I26*'DEVICE ASSUMPTIONS FLTE'!$F22)*'DEVICE ASSUMPTIONS FLTE'!$C22</f>
        <v>0</v>
      </c>
      <c r="J49" s="134">
        <f>('SUBSCRIBER BASE FLTE'!J26*'DEVICE ASSUMPTIONS FLTE'!$F22)*'DEVICE ASSUMPTIONS FLTE'!$C22</f>
        <v>0</v>
      </c>
      <c r="K49" s="134">
        <f>('SUBSCRIBER BASE FLTE'!K26*'DEVICE ASSUMPTIONS FLTE'!$F22)*'DEVICE ASSUMPTIONS FLTE'!$C22</f>
        <v>0</v>
      </c>
      <c r="L49" s="134">
        <f>('SUBSCRIBER BASE FLTE'!L26*'DEVICE ASSUMPTIONS FLTE'!$F22)*'DEVICE ASSUMPTIONS FLTE'!$C22</f>
        <v>0</v>
      </c>
      <c r="M49" s="134">
        <f>('SUBSCRIBER BASE FLTE'!M26*'DEVICE ASSUMPTIONS FLTE'!$F22)*'DEVICE ASSUMPTIONS FLTE'!$C22</f>
        <v>0</v>
      </c>
      <c r="N49" s="134">
        <f>('SUBSCRIBER BASE FLTE'!N26*'DEVICE ASSUMPTIONS FLTE'!$F22)*'DEVICE ASSUMPTIONS FLTE'!$C22</f>
        <v>0</v>
      </c>
      <c r="O49" s="134">
        <f>('SUBSCRIBER BASE FLTE'!O26*'DEVICE ASSUMPTIONS FLTE'!$F22)*'DEVICE ASSUMPTIONS FLTE'!$C22</f>
        <v>0</v>
      </c>
      <c r="P49" s="134">
        <f>('SUBSCRIBER BASE FLTE'!P26*'DEVICE ASSUMPTIONS FLTE'!$F22)*'DEVICE ASSUMPTIONS FLTE'!$C22</f>
        <v>0</v>
      </c>
      <c r="Q49" s="134">
        <f>('SUBSCRIBER BASE FLTE'!Q26*'DEVICE ASSUMPTIONS FLTE'!$F22)*'DEVICE ASSUMPTIONS FLTE'!$C22</f>
        <v>0</v>
      </c>
      <c r="R49" s="134">
        <f>('SUBSCRIBER BASE FLTE'!R26*'DEVICE ASSUMPTIONS FLTE'!$F22)*'DEVICE ASSUMPTIONS FLTE'!$C22</f>
        <v>0</v>
      </c>
      <c r="S49" s="134">
        <f>('SUBSCRIBER BASE FLTE'!S26*'DEVICE ASSUMPTIONS FLTE'!$F22)*'DEVICE ASSUMPTIONS FLTE'!$C22</f>
        <v>0</v>
      </c>
      <c r="T49" s="134">
        <f>('SUBSCRIBER BASE FLTE'!T26*'DEVICE ASSUMPTIONS FLTE'!$F22)*'DEVICE ASSUMPTIONS FLTE'!$C22</f>
        <v>0</v>
      </c>
      <c r="U49" s="134">
        <f>('SUBSCRIBER BASE FLTE'!U26*'DEVICE ASSUMPTIONS FLTE'!$F22)*'DEVICE ASSUMPTIONS FLTE'!$C22</f>
        <v>0</v>
      </c>
      <c r="V49" s="134">
        <f>('SUBSCRIBER BASE FLTE'!V26*'DEVICE ASSUMPTIONS FLTE'!$F22)*'DEVICE ASSUMPTIONS FLTE'!$C22</f>
        <v>0</v>
      </c>
      <c r="W49" s="134">
        <f>('SUBSCRIBER BASE FLTE'!W26*'DEVICE ASSUMPTIONS FLTE'!$F22)*'DEVICE ASSUMPTIONS FLTE'!$C22</f>
        <v>0</v>
      </c>
      <c r="X49" s="134">
        <f>('SUBSCRIBER BASE FLTE'!X26*'DEVICE ASSUMPTIONS FLTE'!$F22)*'DEVICE ASSUMPTIONS FLTE'!$C22</f>
        <v>0</v>
      </c>
      <c r="Y49" s="134">
        <f>('SUBSCRIBER BASE FLTE'!Y26*'DEVICE ASSUMPTIONS FLTE'!$F22)*'DEVICE ASSUMPTIONS FLTE'!$C22</f>
        <v>0</v>
      </c>
      <c r="Z49" s="134">
        <f>('SUBSCRIBER BASE FLTE'!Z26*'DEVICE ASSUMPTIONS FLTE'!$F22)*'DEVICE ASSUMPTIONS FLTE'!$C22</f>
        <v>0</v>
      </c>
      <c r="AA49" s="134">
        <f>('SUBSCRIBER BASE FLTE'!AA26*'DEVICE ASSUMPTIONS FLTE'!$F22)*'DEVICE ASSUMPTIONS FLTE'!$C22</f>
        <v>0</v>
      </c>
      <c r="AB49" s="134">
        <f>('SUBSCRIBER BASE FLTE'!AB26*'DEVICE ASSUMPTIONS FLTE'!$F22)*'DEVICE ASSUMPTIONS FLTE'!$C22</f>
        <v>0</v>
      </c>
      <c r="AC49" s="134">
        <f>('SUBSCRIBER BASE FLTE'!AC26*'DEVICE ASSUMPTIONS FLTE'!$F22)*'DEVICE ASSUMPTIONS FLTE'!$C22</f>
        <v>0</v>
      </c>
      <c r="AD49" s="134">
        <f>('SUBSCRIBER BASE FLTE'!AD26*'DEVICE ASSUMPTIONS FLTE'!$F22)*'DEVICE ASSUMPTIONS FLTE'!$C22</f>
        <v>0</v>
      </c>
      <c r="AE49" s="134">
        <f>('SUBSCRIBER BASE FLTE'!AE26*'DEVICE ASSUMPTIONS FLTE'!$F22)*'DEVICE ASSUMPTIONS FLTE'!$C22</f>
        <v>0</v>
      </c>
      <c r="AF49" s="134">
        <f>('SUBSCRIBER BASE FLTE'!AF26*'DEVICE ASSUMPTIONS FLTE'!$F22)*'DEVICE ASSUMPTIONS FLTE'!$C22</f>
        <v>0</v>
      </c>
      <c r="AG49" s="134">
        <f>('SUBSCRIBER BASE FLTE'!AG26*'DEVICE ASSUMPTIONS FLTE'!$F22)*'DEVICE ASSUMPTIONS FLTE'!$C22</f>
        <v>0</v>
      </c>
      <c r="AH49" s="134">
        <f>('SUBSCRIBER BASE FLTE'!AH26*'DEVICE ASSUMPTIONS FLTE'!$F22)*'DEVICE ASSUMPTIONS FLTE'!$C22</f>
        <v>0</v>
      </c>
      <c r="AI49" s="134">
        <f ca="1">('SUBSCRIBER BASE FLTE'!AI26*'DEVICE ASSUMPTIONS FLTE'!$F22)*'DEVICE ASSUMPTIONS FLTE'!$C22</f>
        <v>0</v>
      </c>
      <c r="AJ49" s="134">
        <f ca="1">('SUBSCRIBER BASE FLTE'!AJ26*'DEVICE ASSUMPTIONS FLTE'!$F22)*'DEVICE ASSUMPTIONS FLTE'!$C22</f>
        <v>0</v>
      </c>
      <c r="AK49" s="134">
        <f ca="1">('SUBSCRIBER BASE FLTE'!AK26*'DEVICE ASSUMPTIONS FLTE'!$F22)*'DEVICE ASSUMPTIONS FLTE'!$C22</f>
        <v>0</v>
      </c>
      <c r="AL49" s="134">
        <f ca="1">('SUBSCRIBER BASE FLTE'!AL26*'DEVICE ASSUMPTIONS FLTE'!$F22)*'DEVICE ASSUMPTIONS FLTE'!$C22</f>
        <v>0</v>
      </c>
      <c r="AM49" s="134">
        <f ca="1">('SUBSCRIBER BASE FLTE'!AM26*'DEVICE ASSUMPTIONS FLTE'!$F22)*'DEVICE ASSUMPTIONS FLTE'!$C22</f>
        <v>0</v>
      </c>
      <c r="AN49" s="134">
        <f ca="1">('SUBSCRIBER BASE FLTE'!AN26*'DEVICE ASSUMPTIONS FLTE'!$F22)*'DEVICE ASSUMPTIONS FLTE'!$C22</f>
        <v>0</v>
      </c>
      <c r="AO49" s="134">
        <f ca="1">('SUBSCRIBER BASE FLTE'!AO26*'DEVICE ASSUMPTIONS FLTE'!$F22)*'DEVICE ASSUMPTIONS FLTE'!$C22</f>
        <v>0</v>
      </c>
      <c r="AP49" s="134">
        <f ca="1">('SUBSCRIBER BASE FLTE'!AP26*'DEVICE ASSUMPTIONS FLTE'!$F22)*'DEVICE ASSUMPTIONS FLTE'!$C22</f>
        <v>0</v>
      </c>
      <c r="AQ49" s="134">
        <f ca="1">('SUBSCRIBER BASE FLTE'!AQ26*'DEVICE ASSUMPTIONS FLTE'!$F22)*'DEVICE ASSUMPTIONS FLTE'!$C22</f>
        <v>0</v>
      </c>
      <c r="AR49" s="134">
        <f ca="1">('SUBSCRIBER BASE FLTE'!AR26*'DEVICE ASSUMPTIONS FLTE'!$F22)*'DEVICE ASSUMPTIONS FLTE'!$C22</f>
        <v>0</v>
      </c>
      <c r="AS49" s="134">
        <f ca="1">('SUBSCRIBER BASE FLTE'!AS26*'DEVICE ASSUMPTIONS FLTE'!$F22)*'DEVICE ASSUMPTIONS FLTE'!$C22</f>
        <v>0</v>
      </c>
      <c r="AT49" s="134">
        <f ca="1">('SUBSCRIBER BASE FLTE'!AT26*'DEVICE ASSUMPTIONS FLTE'!$F22)*'DEVICE ASSUMPTIONS FLTE'!$C22</f>
        <v>0</v>
      </c>
      <c r="AU49" s="134">
        <f ca="1">('SUBSCRIBER BASE FLTE'!AU26*'DEVICE ASSUMPTIONS FLTE'!$F22)*'DEVICE ASSUMPTIONS FLTE'!$C22</f>
        <v>0</v>
      </c>
      <c r="AV49" s="134">
        <f ca="1">('SUBSCRIBER BASE FLTE'!AV26*'DEVICE ASSUMPTIONS FLTE'!$F22)*'DEVICE ASSUMPTIONS FLTE'!$C22</f>
        <v>0</v>
      </c>
      <c r="AW49" s="134">
        <f ca="1">('SUBSCRIBER BASE FLTE'!AW26*'DEVICE ASSUMPTIONS FLTE'!$F22)*'DEVICE ASSUMPTIONS FLTE'!$C22</f>
        <v>0</v>
      </c>
      <c r="AX49" s="134">
        <f ca="1">('SUBSCRIBER BASE FLTE'!AX26*'DEVICE ASSUMPTIONS FLTE'!$F22)*'DEVICE ASSUMPTIONS FLTE'!$C22</f>
        <v>0</v>
      </c>
      <c r="AY49" s="134">
        <f ca="1">('SUBSCRIBER BASE FLTE'!AY26*'DEVICE ASSUMPTIONS FLTE'!$F22)*'DEVICE ASSUMPTIONS FLTE'!$C22</f>
        <v>0</v>
      </c>
      <c r="AZ49" s="134">
        <f ca="1">('SUBSCRIBER BASE FLTE'!AZ26*'DEVICE ASSUMPTIONS FLTE'!$F22)*'DEVICE ASSUMPTIONS FLTE'!$C22</f>
        <v>0</v>
      </c>
      <c r="BA49" s="134">
        <f ca="1">('SUBSCRIBER BASE FLTE'!BA26*'DEVICE ASSUMPTIONS FLTE'!$F22)*'DEVICE ASSUMPTIONS FLTE'!$C22</f>
        <v>0</v>
      </c>
      <c r="BB49" s="134">
        <f ca="1">('SUBSCRIBER BASE FLTE'!BB26*'DEVICE ASSUMPTIONS FLTE'!$F22)*'DEVICE ASSUMPTIONS FLTE'!$C22</f>
        <v>0</v>
      </c>
      <c r="BC49" s="134">
        <f ca="1">('SUBSCRIBER BASE FLTE'!BC26*'DEVICE ASSUMPTIONS FLTE'!$F22)*'DEVICE ASSUMPTIONS FLTE'!$C22</f>
        <v>0</v>
      </c>
      <c r="BD49" s="134">
        <f ca="1">('SUBSCRIBER BASE FLTE'!BD26*'DEVICE ASSUMPTIONS FLTE'!$F22)*'DEVICE ASSUMPTIONS FLTE'!$C22</f>
        <v>0</v>
      </c>
      <c r="BE49" s="134">
        <f ca="1">('SUBSCRIBER BASE FLTE'!BE26*'DEVICE ASSUMPTIONS FLTE'!$F22)*'DEVICE ASSUMPTIONS FLTE'!$C22</f>
        <v>0</v>
      </c>
      <c r="BF49" s="134">
        <f ca="1">('SUBSCRIBER BASE FLTE'!BF26*'DEVICE ASSUMPTIONS FLTE'!$F22)*'DEVICE ASSUMPTIONS FLTE'!$C22</f>
        <v>0</v>
      </c>
      <c r="BG49" s="134">
        <f ca="1">('SUBSCRIBER BASE FLTE'!BG26*'DEVICE ASSUMPTIONS FLTE'!$F22)*'DEVICE ASSUMPTIONS FLTE'!$C22</f>
        <v>0</v>
      </c>
      <c r="BH49" s="134">
        <f ca="1">('SUBSCRIBER BASE FLTE'!BH26*'DEVICE ASSUMPTIONS FLTE'!$F22)*'DEVICE ASSUMPTIONS FLTE'!$C22</f>
        <v>0</v>
      </c>
      <c r="BI49" s="134">
        <f ca="1">('SUBSCRIBER BASE FLTE'!BI26*'DEVICE ASSUMPTIONS FLTE'!$F22)*'DEVICE ASSUMPTIONS FLTE'!$C22</f>
        <v>0</v>
      </c>
      <c r="BJ49" s="134">
        <f ca="1">('SUBSCRIBER BASE FLTE'!BJ26*'DEVICE ASSUMPTIONS FLTE'!$F22)*'DEVICE ASSUMPTIONS FLTE'!$C22</f>
        <v>0</v>
      </c>
      <c r="BK49" s="134">
        <f ca="1">('SUBSCRIBER BASE FLTE'!BK26*'DEVICE ASSUMPTIONS FLTE'!$F22)*'DEVICE ASSUMPTIONS FLTE'!$C22</f>
        <v>0</v>
      </c>
      <c r="BL49" s="134">
        <f ca="1">('SUBSCRIBER BASE FLTE'!BL26*'DEVICE ASSUMPTIONS FLTE'!$F22)*'DEVICE ASSUMPTIONS FLTE'!$C22</f>
        <v>0</v>
      </c>
      <c r="BM49" s="134">
        <f ca="1">('SUBSCRIBER BASE FLTE'!BM26*'DEVICE ASSUMPTIONS FLTE'!$F22)*'DEVICE ASSUMPTIONS FLTE'!$C22</f>
        <v>0</v>
      </c>
      <c r="BN49" s="134">
        <f ca="1">('SUBSCRIBER BASE FLTE'!BN26*'DEVICE ASSUMPTIONS FLTE'!$F22)*'DEVICE ASSUMPTIONS FLTE'!$C22</f>
        <v>0</v>
      </c>
      <c r="BO49" s="134">
        <f ca="1">('SUBSCRIBER BASE FLTE'!BO26*'DEVICE ASSUMPTIONS FLTE'!$F22)*'DEVICE ASSUMPTIONS FLTE'!$C22</f>
        <v>0</v>
      </c>
      <c r="BP49" s="134">
        <f ca="1">('SUBSCRIBER BASE FLTE'!BP26*'DEVICE ASSUMPTIONS FLTE'!$F22)*'DEVICE ASSUMPTIONS FLTE'!$C22</f>
        <v>0</v>
      </c>
      <c r="BQ49" s="134">
        <f ca="1">('SUBSCRIBER BASE FLTE'!BQ26*'DEVICE ASSUMPTIONS FLTE'!$F22)*'DEVICE ASSUMPTIONS FLTE'!$C22</f>
        <v>0</v>
      </c>
      <c r="BR49" s="134">
        <f ca="1">('SUBSCRIBER BASE FLTE'!BR26*'DEVICE ASSUMPTIONS FLTE'!$F22)*'DEVICE ASSUMPTIONS FLTE'!$C22</f>
        <v>0</v>
      </c>
    </row>
    <row r="50" spans="2:70" ht="25" customHeight="1" outlineLevel="1">
      <c r="B50" s="24" t="str">
        <f>'DEVICE ASSUMPTIONS FLTE'!B23</f>
        <v>FLTE 400GB</v>
      </c>
      <c r="C50" s="134">
        <f>('SUBSCRIBER BASE FLTE'!C27*'DEVICE ASSUMPTIONS FLTE'!$F23)*'DEVICE ASSUMPTIONS FLTE'!$C23</f>
        <v>0</v>
      </c>
      <c r="D50" s="134">
        <f>('SUBSCRIBER BASE FLTE'!D27*'DEVICE ASSUMPTIONS FLTE'!$F23)*'DEVICE ASSUMPTIONS FLTE'!$C23</f>
        <v>0</v>
      </c>
      <c r="E50" s="134">
        <f>('SUBSCRIBER BASE FLTE'!E27*'DEVICE ASSUMPTIONS FLTE'!$F23)*'DEVICE ASSUMPTIONS FLTE'!$C23</f>
        <v>0</v>
      </c>
      <c r="F50" s="134">
        <f>('SUBSCRIBER BASE FLTE'!F27*'DEVICE ASSUMPTIONS FLTE'!$F23)*'DEVICE ASSUMPTIONS FLTE'!$C23</f>
        <v>0</v>
      </c>
      <c r="G50" s="134">
        <f>('SUBSCRIBER BASE FLTE'!G27*'DEVICE ASSUMPTIONS FLTE'!$F23)*'DEVICE ASSUMPTIONS FLTE'!$C23</f>
        <v>0</v>
      </c>
      <c r="H50" s="134">
        <f>('SUBSCRIBER BASE FLTE'!H27*'DEVICE ASSUMPTIONS FLTE'!$F23)*'DEVICE ASSUMPTIONS FLTE'!$C23</f>
        <v>0</v>
      </c>
      <c r="I50" s="134">
        <f>('SUBSCRIBER BASE FLTE'!I27*'DEVICE ASSUMPTIONS FLTE'!$F23)*'DEVICE ASSUMPTIONS FLTE'!$C23</f>
        <v>0</v>
      </c>
      <c r="J50" s="134">
        <f>('SUBSCRIBER BASE FLTE'!J27*'DEVICE ASSUMPTIONS FLTE'!$F23)*'DEVICE ASSUMPTIONS FLTE'!$C23</f>
        <v>0</v>
      </c>
      <c r="K50" s="134">
        <f>('SUBSCRIBER BASE FLTE'!K27*'DEVICE ASSUMPTIONS FLTE'!$F23)*'DEVICE ASSUMPTIONS FLTE'!$C23</f>
        <v>0</v>
      </c>
      <c r="L50" s="134">
        <f>('SUBSCRIBER BASE FLTE'!L27*'DEVICE ASSUMPTIONS FLTE'!$F23)*'DEVICE ASSUMPTIONS FLTE'!$C23</f>
        <v>0</v>
      </c>
      <c r="M50" s="134">
        <f>('SUBSCRIBER BASE FLTE'!M27*'DEVICE ASSUMPTIONS FLTE'!$F23)*'DEVICE ASSUMPTIONS FLTE'!$C23</f>
        <v>0</v>
      </c>
      <c r="N50" s="134">
        <f>('SUBSCRIBER BASE FLTE'!N27*'DEVICE ASSUMPTIONS FLTE'!$F23)*'DEVICE ASSUMPTIONS FLTE'!$C23</f>
        <v>0</v>
      </c>
      <c r="O50" s="134">
        <f>('SUBSCRIBER BASE FLTE'!O27*'DEVICE ASSUMPTIONS FLTE'!$F23)*'DEVICE ASSUMPTIONS FLTE'!$C23</f>
        <v>0</v>
      </c>
      <c r="P50" s="134">
        <f>('SUBSCRIBER BASE FLTE'!P27*'DEVICE ASSUMPTIONS FLTE'!$F23)*'DEVICE ASSUMPTIONS FLTE'!$C23</f>
        <v>0</v>
      </c>
      <c r="Q50" s="134">
        <f>('SUBSCRIBER BASE FLTE'!Q27*'DEVICE ASSUMPTIONS FLTE'!$F23)*'DEVICE ASSUMPTIONS FLTE'!$C23</f>
        <v>0</v>
      </c>
      <c r="R50" s="134">
        <f>('SUBSCRIBER BASE FLTE'!R27*'DEVICE ASSUMPTIONS FLTE'!$F23)*'DEVICE ASSUMPTIONS FLTE'!$C23</f>
        <v>0</v>
      </c>
      <c r="S50" s="134">
        <f>('SUBSCRIBER BASE FLTE'!S27*'DEVICE ASSUMPTIONS FLTE'!$F23)*'DEVICE ASSUMPTIONS FLTE'!$C23</f>
        <v>0</v>
      </c>
      <c r="T50" s="134">
        <f>('SUBSCRIBER BASE FLTE'!T27*'DEVICE ASSUMPTIONS FLTE'!$F23)*'DEVICE ASSUMPTIONS FLTE'!$C23</f>
        <v>0</v>
      </c>
      <c r="U50" s="134">
        <f>('SUBSCRIBER BASE FLTE'!U27*'DEVICE ASSUMPTIONS FLTE'!$F23)*'DEVICE ASSUMPTIONS FLTE'!$C23</f>
        <v>0</v>
      </c>
      <c r="V50" s="134">
        <f>('SUBSCRIBER BASE FLTE'!V27*'DEVICE ASSUMPTIONS FLTE'!$F23)*'DEVICE ASSUMPTIONS FLTE'!$C23</f>
        <v>0</v>
      </c>
      <c r="W50" s="134">
        <f>('SUBSCRIBER BASE FLTE'!W27*'DEVICE ASSUMPTIONS FLTE'!$F23)*'DEVICE ASSUMPTIONS FLTE'!$C23</f>
        <v>0</v>
      </c>
      <c r="X50" s="134">
        <f>('SUBSCRIBER BASE FLTE'!X27*'DEVICE ASSUMPTIONS FLTE'!$F23)*'DEVICE ASSUMPTIONS FLTE'!$C23</f>
        <v>0</v>
      </c>
      <c r="Y50" s="134">
        <f>('SUBSCRIBER BASE FLTE'!Y27*'DEVICE ASSUMPTIONS FLTE'!$F23)*'DEVICE ASSUMPTIONS FLTE'!$C23</f>
        <v>0</v>
      </c>
      <c r="Z50" s="134">
        <f>('SUBSCRIBER BASE FLTE'!Z27*'DEVICE ASSUMPTIONS FLTE'!$F23)*'DEVICE ASSUMPTIONS FLTE'!$C23</f>
        <v>0</v>
      </c>
      <c r="AA50" s="134">
        <f>('SUBSCRIBER BASE FLTE'!AA27*'DEVICE ASSUMPTIONS FLTE'!$F23)*'DEVICE ASSUMPTIONS FLTE'!$C23</f>
        <v>0</v>
      </c>
      <c r="AB50" s="134">
        <f>('SUBSCRIBER BASE FLTE'!AB27*'DEVICE ASSUMPTIONS FLTE'!$F23)*'DEVICE ASSUMPTIONS FLTE'!$C23</f>
        <v>0</v>
      </c>
      <c r="AC50" s="134">
        <f>('SUBSCRIBER BASE FLTE'!AC27*'DEVICE ASSUMPTIONS FLTE'!$F23)*'DEVICE ASSUMPTIONS FLTE'!$C23</f>
        <v>0</v>
      </c>
      <c r="AD50" s="134">
        <f>('SUBSCRIBER BASE FLTE'!AD27*'DEVICE ASSUMPTIONS FLTE'!$F23)*'DEVICE ASSUMPTIONS FLTE'!$C23</f>
        <v>0</v>
      </c>
      <c r="AE50" s="134">
        <f>('SUBSCRIBER BASE FLTE'!AE27*'DEVICE ASSUMPTIONS FLTE'!$F23)*'DEVICE ASSUMPTIONS FLTE'!$C23</f>
        <v>0</v>
      </c>
      <c r="AF50" s="134">
        <f>('SUBSCRIBER BASE FLTE'!AF27*'DEVICE ASSUMPTIONS FLTE'!$F23)*'DEVICE ASSUMPTIONS FLTE'!$C23</f>
        <v>0</v>
      </c>
      <c r="AG50" s="134">
        <f>('SUBSCRIBER BASE FLTE'!AG27*'DEVICE ASSUMPTIONS FLTE'!$F23)*'DEVICE ASSUMPTIONS FLTE'!$C23</f>
        <v>0</v>
      </c>
      <c r="AH50" s="134">
        <f>('SUBSCRIBER BASE FLTE'!AH27*'DEVICE ASSUMPTIONS FLTE'!$F23)*'DEVICE ASSUMPTIONS FLTE'!$C23</f>
        <v>0</v>
      </c>
      <c r="AI50" s="134">
        <f ca="1">('SUBSCRIBER BASE FLTE'!AI27*'DEVICE ASSUMPTIONS FLTE'!$F23)*'DEVICE ASSUMPTIONS FLTE'!$C23</f>
        <v>0</v>
      </c>
      <c r="AJ50" s="134">
        <f ca="1">('SUBSCRIBER BASE FLTE'!AJ27*'DEVICE ASSUMPTIONS FLTE'!$F23)*'DEVICE ASSUMPTIONS FLTE'!$C23</f>
        <v>0</v>
      </c>
      <c r="AK50" s="134">
        <f ca="1">('SUBSCRIBER BASE FLTE'!AK27*'DEVICE ASSUMPTIONS FLTE'!$F23)*'DEVICE ASSUMPTIONS FLTE'!$C23</f>
        <v>0</v>
      </c>
      <c r="AL50" s="134">
        <f ca="1">('SUBSCRIBER BASE FLTE'!AL27*'DEVICE ASSUMPTIONS FLTE'!$F23)*'DEVICE ASSUMPTIONS FLTE'!$C23</f>
        <v>0</v>
      </c>
      <c r="AM50" s="134">
        <f ca="1">('SUBSCRIBER BASE FLTE'!AM27*'DEVICE ASSUMPTIONS FLTE'!$F23)*'DEVICE ASSUMPTIONS FLTE'!$C23</f>
        <v>0</v>
      </c>
      <c r="AN50" s="134">
        <f ca="1">('SUBSCRIBER BASE FLTE'!AN27*'DEVICE ASSUMPTIONS FLTE'!$F23)*'DEVICE ASSUMPTIONS FLTE'!$C23</f>
        <v>0</v>
      </c>
      <c r="AO50" s="134">
        <f ca="1">('SUBSCRIBER BASE FLTE'!AO27*'DEVICE ASSUMPTIONS FLTE'!$F23)*'DEVICE ASSUMPTIONS FLTE'!$C23</f>
        <v>0</v>
      </c>
      <c r="AP50" s="134">
        <f ca="1">('SUBSCRIBER BASE FLTE'!AP27*'DEVICE ASSUMPTIONS FLTE'!$F23)*'DEVICE ASSUMPTIONS FLTE'!$C23</f>
        <v>0</v>
      </c>
      <c r="AQ50" s="134">
        <f ca="1">('SUBSCRIBER BASE FLTE'!AQ27*'DEVICE ASSUMPTIONS FLTE'!$F23)*'DEVICE ASSUMPTIONS FLTE'!$C23</f>
        <v>0</v>
      </c>
      <c r="AR50" s="134">
        <f ca="1">('SUBSCRIBER BASE FLTE'!AR27*'DEVICE ASSUMPTIONS FLTE'!$F23)*'DEVICE ASSUMPTIONS FLTE'!$C23</f>
        <v>0</v>
      </c>
      <c r="AS50" s="134">
        <f ca="1">('SUBSCRIBER BASE FLTE'!AS27*'DEVICE ASSUMPTIONS FLTE'!$F23)*'DEVICE ASSUMPTIONS FLTE'!$C23</f>
        <v>0</v>
      </c>
      <c r="AT50" s="134">
        <f ca="1">('SUBSCRIBER BASE FLTE'!AT27*'DEVICE ASSUMPTIONS FLTE'!$F23)*'DEVICE ASSUMPTIONS FLTE'!$C23</f>
        <v>0</v>
      </c>
      <c r="AU50" s="134">
        <f ca="1">('SUBSCRIBER BASE FLTE'!AU27*'DEVICE ASSUMPTIONS FLTE'!$F23)*'DEVICE ASSUMPTIONS FLTE'!$C23</f>
        <v>0</v>
      </c>
      <c r="AV50" s="134">
        <f ca="1">('SUBSCRIBER BASE FLTE'!AV27*'DEVICE ASSUMPTIONS FLTE'!$F23)*'DEVICE ASSUMPTIONS FLTE'!$C23</f>
        <v>0</v>
      </c>
      <c r="AW50" s="134">
        <f ca="1">('SUBSCRIBER BASE FLTE'!AW27*'DEVICE ASSUMPTIONS FLTE'!$F23)*'DEVICE ASSUMPTIONS FLTE'!$C23</f>
        <v>0</v>
      </c>
      <c r="AX50" s="134">
        <f ca="1">('SUBSCRIBER BASE FLTE'!AX27*'DEVICE ASSUMPTIONS FLTE'!$F23)*'DEVICE ASSUMPTIONS FLTE'!$C23</f>
        <v>0</v>
      </c>
      <c r="AY50" s="134">
        <f ca="1">('SUBSCRIBER BASE FLTE'!AY27*'DEVICE ASSUMPTIONS FLTE'!$F23)*'DEVICE ASSUMPTIONS FLTE'!$C23</f>
        <v>0</v>
      </c>
      <c r="AZ50" s="134">
        <f ca="1">('SUBSCRIBER BASE FLTE'!AZ27*'DEVICE ASSUMPTIONS FLTE'!$F23)*'DEVICE ASSUMPTIONS FLTE'!$C23</f>
        <v>0</v>
      </c>
      <c r="BA50" s="134">
        <f ca="1">('SUBSCRIBER BASE FLTE'!BA27*'DEVICE ASSUMPTIONS FLTE'!$F23)*'DEVICE ASSUMPTIONS FLTE'!$C23</f>
        <v>0</v>
      </c>
      <c r="BB50" s="134">
        <f ca="1">('SUBSCRIBER BASE FLTE'!BB27*'DEVICE ASSUMPTIONS FLTE'!$F23)*'DEVICE ASSUMPTIONS FLTE'!$C23</f>
        <v>0</v>
      </c>
      <c r="BC50" s="134">
        <f ca="1">('SUBSCRIBER BASE FLTE'!BC27*'DEVICE ASSUMPTIONS FLTE'!$F23)*'DEVICE ASSUMPTIONS FLTE'!$C23</f>
        <v>0</v>
      </c>
      <c r="BD50" s="134">
        <f ca="1">('SUBSCRIBER BASE FLTE'!BD27*'DEVICE ASSUMPTIONS FLTE'!$F23)*'DEVICE ASSUMPTIONS FLTE'!$C23</f>
        <v>0</v>
      </c>
      <c r="BE50" s="134">
        <f ca="1">('SUBSCRIBER BASE FLTE'!BE27*'DEVICE ASSUMPTIONS FLTE'!$F23)*'DEVICE ASSUMPTIONS FLTE'!$C23</f>
        <v>0</v>
      </c>
      <c r="BF50" s="134">
        <f ca="1">('SUBSCRIBER BASE FLTE'!BF27*'DEVICE ASSUMPTIONS FLTE'!$F23)*'DEVICE ASSUMPTIONS FLTE'!$C23</f>
        <v>0</v>
      </c>
      <c r="BG50" s="134">
        <f ca="1">('SUBSCRIBER BASE FLTE'!BG27*'DEVICE ASSUMPTIONS FLTE'!$F23)*'DEVICE ASSUMPTIONS FLTE'!$C23</f>
        <v>0</v>
      </c>
      <c r="BH50" s="134">
        <f ca="1">('SUBSCRIBER BASE FLTE'!BH27*'DEVICE ASSUMPTIONS FLTE'!$F23)*'DEVICE ASSUMPTIONS FLTE'!$C23</f>
        <v>0</v>
      </c>
      <c r="BI50" s="134">
        <f ca="1">('SUBSCRIBER BASE FLTE'!BI27*'DEVICE ASSUMPTIONS FLTE'!$F23)*'DEVICE ASSUMPTIONS FLTE'!$C23</f>
        <v>0</v>
      </c>
      <c r="BJ50" s="134">
        <f ca="1">('SUBSCRIBER BASE FLTE'!BJ27*'DEVICE ASSUMPTIONS FLTE'!$F23)*'DEVICE ASSUMPTIONS FLTE'!$C23</f>
        <v>0</v>
      </c>
      <c r="BK50" s="134">
        <f ca="1">('SUBSCRIBER BASE FLTE'!BK27*'DEVICE ASSUMPTIONS FLTE'!$F23)*'DEVICE ASSUMPTIONS FLTE'!$C23</f>
        <v>0</v>
      </c>
      <c r="BL50" s="134">
        <f ca="1">('SUBSCRIBER BASE FLTE'!BL27*'DEVICE ASSUMPTIONS FLTE'!$F23)*'DEVICE ASSUMPTIONS FLTE'!$C23</f>
        <v>0</v>
      </c>
      <c r="BM50" s="134">
        <f ca="1">('SUBSCRIBER BASE FLTE'!BM27*'DEVICE ASSUMPTIONS FLTE'!$F23)*'DEVICE ASSUMPTIONS FLTE'!$C23</f>
        <v>0</v>
      </c>
      <c r="BN50" s="134">
        <f ca="1">('SUBSCRIBER BASE FLTE'!BN27*'DEVICE ASSUMPTIONS FLTE'!$F23)*'DEVICE ASSUMPTIONS FLTE'!$C23</f>
        <v>0</v>
      </c>
      <c r="BO50" s="134">
        <f ca="1">('SUBSCRIBER BASE FLTE'!BO27*'DEVICE ASSUMPTIONS FLTE'!$F23)*'DEVICE ASSUMPTIONS FLTE'!$C23</f>
        <v>0</v>
      </c>
      <c r="BP50" s="134">
        <f ca="1">('SUBSCRIBER BASE FLTE'!BP27*'DEVICE ASSUMPTIONS FLTE'!$F23)*'DEVICE ASSUMPTIONS FLTE'!$C23</f>
        <v>0</v>
      </c>
      <c r="BQ50" s="134">
        <f ca="1">('SUBSCRIBER BASE FLTE'!BQ27*'DEVICE ASSUMPTIONS FLTE'!$F23)*'DEVICE ASSUMPTIONS FLTE'!$C23</f>
        <v>0</v>
      </c>
      <c r="BR50" s="134">
        <f ca="1">('SUBSCRIBER BASE FLTE'!BR27*'DEVICE ASSUMPTIONS FLTE'!$F23)*'DEVICE ASSUMPTIONS FLTE'!$C23</f>
        <v>0</v>
      </c>
    </row>
    <row r="51" spans="2:70" ht="25" customHeight="1" outlineLevel="1">
      <c r="B51" s="24" t="str">
        <f>'DEVICE ASSUMPTIONS FLTE'!B24</f>
        <v>Package 5</v>
      </c>
      <c r="C51" s="134">
        <f>('SUBSCRIBER BASE FLTE'!C28*'DEVICE ASSUMPTIONS FLTE'!$F24)*'DEVICE ASSUMPTIONS FLTE'!$C24</f>
        <v>0</v>
      </c>
      <c r="D51" s="134">
        <f>('SUBSCRIBER BASE FLTE'!D28*'DEVICE ASSUMPTIONS FLTE'!$F24)*'DEVICE ASSUMPTIONS FLTE'!$C24</f>
        <v>0</v>
      </c>
      <c r="E51" s="134">
        <f>('SUBSCRIBER BASE FLTE'!E28*'DEVICE ASSUMPTIONS FLTE'!$F24)*'DEVICE ASSUMPTIONS FLTE'!$C24</f>
        <v>0</v>
      </c>
      <c r="F51" s="134">
        <f>('SUBSCRIBER BASE FLTE'!F28*'DEVICE ASSUMPTIONS FLTE'!$F24)*'DEVICE ASSUMPTIONS FLTE'!$C24</f>
        <v>0</v>
      </c>
      <c r="G51" s="134">
        <f>('SUBSCRIBER BASE FLTE'!G28*'DEVICE ASSUMPTIONS FLTE'!$F24)*'DEVICE ASSUMPTIONS FLTE'!$C24</f>
        <v>0</v>
      </c>
      <c r="H51" s="134">
        <f>('SUBSCRIBER BASE FLTE'!H28*'DEVICE ASSUMPTIONS FLTE'!$F24)*'DEVICE ASSUMPTIONS FLTE'!$C24</f>
        <v>0</v>
      </c>
      <c r="I51" s="134">
        <f>('SUBSCRIBER BASE FLTE'!I28*'DEVICE ASSUMPTIONS FLTE'!$F24)*'DEVICE ASSUMPTIONS FLTE'!$C24</f>
        <v>0</v>
      </c>
      <c r="J51" s="134">
        <f>('SUBSCRIBER BASE FLTE'!J28*'DEVICE ASSUMPTIONS FLTE'!$F24)*'DEVICE ASSUMPTIONS FLTE'!$C24</f>
        <v>0</v>
      </c>
      <c r="K51" s="134">
        <f>('SUBSCRIBER BASE FLTE'!K28*'DEVICE ASSUMPTIONS FLTE'!$F24)*'DEVICE ASSUMPTIONS FLTE'!$C24</f>
        <v>0</v>
      </c>
      <c r="L51" s="134">
        <f>('SUBSCRIBER BASE FLTE'!L28*'DEVICE ASSUMPTIONS FLTE'!$F24)*'DEVICE ASSUMPTIONS FLTE'!$C24</f>
        <v>0</v>
      </c>
      <c r="M51" s="134">
        <f>('SUBSCRIBER BASE FLTE'!M28*'DEVICE ASSUMPTIONS FLTE'!$F24)*'DEVICE ASSUMPTIONS FLTE'!$C24</f>
        <v>0</v>
      </c>
      <c r="N51" s="134">
        <f>('SUBSCRIBER BASE FLTE'!N28*'DEVICE ASSUMPTIONS FLTE'!$F24)*'DEVICE ASSUMPTIONS FLTE'!$C24</f>
        <v>0</v>
      </c>
      <c r="O51" s="134">
        <f>('SUBSCRIBER BASE FLTE'!O28*'DEVICE ASSUMPTIONS FLTE'!$F24)*'DEVICE ASSUMPTIONS FLTE'!$C24</f>
        <v>0</v>
      </c>
      <c r="P51" s="134">
        <f>('SUBSCRIBER BASE FLTE'!P28*'DEVICE ASSUMPTIONS FLTE'!$F24)*'DEVICE ASSUMPTIONS FLTE'!$C24</f>
        <v>0</v>
      </c>
      <c r="Q51" s="134">
        <f>('SUBSCRIBER BASE FLTE'!Q28*'DEVICE ASSUMPTIONS FLTE'!$F24)*'DEVICE ASSUMPTIONS FLTE'!$C24</f>
        <v>0</v>
      </c>
      <c r="R51" s="134">
        <f>('SUBSCRIBER BASE FLTE'!R28*'DEVICE ASSUMPTIONS FLTE'!$F24)*'DEVICE ASSUMPTIONS FLTE'!$C24</f>
        <v>0</v>
      </c>
      <c r="S51" s="134">
        <f>('SUBSCRIBER BASE FLTE'!S28*'DEVICE ASSUMPTIONS FLTE'!$F24)*'DEVICE ASSUMPTIONS FLTE'!$C24</f>
        <v>0</v>
      </c>
      <c r="T51" s="134">
        <f>('SUBSCRIBER BASE FLTE'!T28*'DEVICE ASSUMPTIONS FLTE'!$F24)*'DEVICE ASSUMPTIONS FLTE'!$C24</f>
        <v>0</v>
      </c>
      <c r="U51" s="134">
        <f>('SUBSCRIBER BASE FLTE'!U28*'DEVICE ASSUMPTIONS FLTE'!$F24)*'DEVICE ASSUMPTIONS FLTE'!$C24</f>
        <v>0</v>
      </c>
      <c r="V51" s="134">
        <f>('SUBSCRIBER BASE FLTE'!V28*'DEVICE ASSUMPTIONS FLTE'!$F24)*'DEVICE ASSUMPTIONS FLTE'!$C24</f>
        <v>0</v>
      </c>
      <c r="W51" s="134">
        <f>('SUBSCRIBER BASE FLTE'!W28*'DEVICE ASSUMPTIONS FLTE'!$F24)*'DEVICE ASSUMPTIONS FLTE'!$C24</f>
        <v>0</v>
      </c>
      <c r="X51" s="134">
        <f>('SUBSCRIBER BASE FLTE'!X28*'DEVICE ASSUMPTIONS FLTE'!$F24)*'DEVICE ASSUMPTIONS FLTE'!$C24</f>
        <v>0</v>
      </c>
      <c r="Y51" s="134">
        <f>('SUBSCRIBER BASE FLTE'!Y28*'DEVICE ASSUMPTIONS FLTE'!$F24)*'DEVICE ASSUMPTIONS FLTE'!$C24</f>
        <v>0</v>
      </c>
      <c r="Z51" s="134">
        <f>('SUBSCRIBER BASE FLTE'!Z28*'DEVICE ASSUMPTIONS FLTE'!$F24)*'DEVICE ASSUMPTIONS FLTE'!$C24</f>
        <v>0</v>
      </c>
      <c r="AA51" s="134">
        <f>('SUBSCRIBER BASE FLTE'!AA28*'DEVICE ASSUMPTIONS FLTE'!$F24)*'DEVICE ASSUMPTIONS FLTE'!$C24</f>
        <v>0</v>
      </c>
      <c r="AB51" s="134">
        <f>('SUBSCRIBER BASE FLTE'!AB28*'DEVICE ASSUMPTIONS FLTE'!$F24)*'DEVICE ASSUMPTIONS FLTE'!$C24</f>
        <v>0</v>
      </c>
      <c r="AC51" s="134">
        <f>('SUBSCRIBER BASE FLTE'!AC28*'DEVICE ASSUMPTIONS FLTE'!$F24)*'DEVICE ASSUMPTIONS FLTE'!$C24</f>
        <v>0</v>
      </c>
      <c r="AD51" s="134">
        <f>('SUBSCRIBER BASE FLTE'!AD28*'DEVICE ASSUMPTIONS FLTE'!$F24)*'DEVICE ASSUMPTIONS FLTE'!$C24</f>
        <v>0</v>
      </c>
      <c r="AE51" s="134">
        <f>('SUBSCRIBER BASE FLTE'!AE28*'DEVICE ASSUMPTIONS FLTE'!$F24)*'DEVICE ASSUMPTIONS FLTE'!$C24</f>
        <v>0</v>
      </c>
      <c r="AF51" s="134">
        <f>('SUBSCRIBER BASE FLTE'!AF28*'DEVICE ASSUMPTIONS FLTE'!$F24)*'DEVICE ASSUMPTIONS FLTE'!$C24</f>
        <v>0</v>
      </c>
      <c r="AG51" s="134">
        <f>('SUBSCRIBER BASE FLTE'!AG28*'DEVICE ASSUMPTIONS FLTE'!$F24)*'DEVICE ASSUMPTIONS FLTE'!$C24</f>
        <v>0</v>
      </c>
      <c r="AH51" s="134">
        <f>('SUBSCRIBER BASE FLTE'!AH28*'DEVICE ASSUMPTIONS FLTE'!$F24)*'DEVICE ASSUMPTIONS FLTE'!$C24</f>
        <v>0</v>
      </c>
      <c r="AI51" s="134">
        <f ca="1">('SUBSCRIBER BASE FLTE'!AI28*'DEVICE ASSUMPTIONS FLTE'!$F24)*'DEVICE ASSUMPTIONS FLTE'!$C24</f>
        <v>0</v>
      </c>
      <c r="AJ51" s="134">
        <f ca="1">('SUBSCRIBER BASE FLTE'!AJ28*'DEVICE ASSUMPTIONS FLTE'!$F24)*'DEVICE ASSUMPTIONS FLTE'!$C24</f>
        <v>0</v>
      </c>
      <c r="AK51" s="134">
        <f ca="1">('SUBSCRIBER BASE FLTE'!AK28*'DEVICE ASSUMPTIONS FLTE'!$F24)*'DEVICE ASSUMPTIONS FLTE'!$C24</f>
        <v>0</v>
      </c>
      <c r="AL51" s="134">
        <f ca="1">('SUBSCRIBER BASE FLTE'!AL28*'DEVICE ASSUMPTIONS FLTE'!$F24)*'DEVICE ASSUMPTIONS FLTE'!$C24</f>
        <v>0</v>
      </c>
      <c r="AM51" s="134">
        <f ca="1">('SUBSCRIBER BASE FLTE'!AM28*'DEVICE ASSUMPTIONS FLTE'!$F24)*'DEVICE ASSUMPTIONS FLTE'!$C24</f>
        <v>0</v>
      </c>
      <c r="AN51" s="134">
        <f ca="1">('SUBSCRIBER BASE FLTE'!AN28*'DEVICE ASSUMPTIONS FLTE'!$F24)*'DEVICE ASSUMPTIONS FLTE'!$C24</f>
        <v>0</v>
      </c>
      <c r="AO51" s="134">
        <f ca="1">('SUBSCRIBER BASE FLTE'!AO28*'DEVICE ASSUMPTIONS FLTE'!$F24)*'DEVICE ASSUMPTIONS FLTE'!$C24</f>
        <v>0</v>
      </c>
      <c r="AP51" s="134">
        <f ca="1">('SUBSCRIBER BASE FLTE'!AP28*'DEVICE ASSUMPTIONS FLTE'!$F24)*'DEVICE ASSUMPTIONS FLTE'!$C24</f>
        <v>0</v>
      </c>
      <c r="AQ51" s="134">
        <f ca="1">('SUBSCRIBER BASE FLTE'!AQ28*'DEVICE ASSUMPTIONS FLTE'!$F24)*'DEVICE ASSUMPTIONS FLTE'!$C24</f>
        <v>0</v>
      </c>
      <c r="AR51" s="134">
        <f ca="1">('SUBSCRIBER BASE FLTE'!AR28*'DEVICE ASSUMPTIONS FLTE'!$F24)*'DEVICE ASSUMPTIONS FLTE'!$C24</f>
        <v>0</v>
      </c>
      <c r="AS51" s="134">
        <f ca="1">('SUBSCRIBER BASE FLTE'!AS28*'DEVICE ASSUMPTIONS FLTE'!$F24)*'DEVICE ASSUMPTIONS FLTE'!$C24</f>
        <v>0</v>
      </c>
      <c r="AT51" s="134">
        <f ca="1">('SUBSCRIBER BASE FLTE'!AT28*'DEVICE ASSUMPTIONS FLTE'!$F24)*'DEVICE ASSUMPTIONS FLTE'!$C24</f>
        <v>0</v>
      </c>
      <c r="AU51" s="134">
        <f ca="1">('SUBSCRIBER BASE FLTE'!AU28*'DEVICE ASSUMPTIONS FLTE'!$F24)*'DEVICE ASSUMPTIONS FLTE'!$C24</f>
        <v>0</v>
      </c>
      <c r="AV51" s="134">
        <f ca="1">('SUBSCRIBER BASE FLTE'!AV28*'DEVICE ASSUMPTIONS FLTE'!$F24)*'DEVICE ASSUMPTIONS FLTE'!$C24</f>
        <v>0</v>
      </c>
      <c r="AW51" s="134">
        <f ca="1">('SUBSCRIBER BASE FLTE'!AW28*'DEVICE ASSUMPTIONS FLTE'!$F24)*'DEVICE ASSUMPTIONS FLTE'!$C24</f>
        <v>0</v>
      </c>
      <c r="AX51" s="134">
        <f ca="1">('SUBSCRIBER BASE FLTE'!AX28*'DEVICE ASSUMPTIONS FLTE'!$F24)*'DEVICE ASSUMPTIONS FLTE'!$C24</f>
        <v>0</v>
      </c>
      <c r="AY51" s="134">
        <f ca="1">('SUBSCRIBER BASE FLTE'!AY28*'DEVICE ASSUMPTIONS FLTE'!$F24)*'DEVICE ASSUMPTIONS FLTE'!$C24</f>
        <v>0</v>
      </c>
      <c r="AZ51" s="134">
        <f ca="1">('SUBSCRIBER BASE FLTE'!AZ28*'DEVICE ASSUMPTIONS FLTE'!$F24)*'DEVICE ASSUMPTIONS FLTE'!$C24</f>
        <v>0</v>
      </c>
      <c r="BA51" s="134">
        <f ca="1">('SUBSCRIBER BASE FLTE'!BA28*'DEVICE ASSUMPTIONS FLTE'!$F24)*'DEVICE ASSUMPTIONS FLTE'!$C24</f>
        <v>0</v>
      </c>
      <c r="BB51" s="134">
        <f ca="1">('SUBSCRIBER BASE FLTE'!BB28*'DEVICE ASSUMPTIONS FLTE'!$F24)*'DEVICE ASSUMPTIONS FLTE'!$C24</f>
        <v>0</v>
      </c>
      <c r="BC51" s="134">
        <f ca="1">('SUBSCRIBER BASE FLTE'!BC28*'DEVICE ASSUMPTIONS FLTE'!$F24)*'DEVICE ASSUMPTIONS FLTE'!$C24</f>
        <v>0</v>
      </c>
      <c r="BD51" s="134">
        <f ca="1">('SUBSCRIBER BASE FLTE'!BD28*'DEVICE ASSUMPTIONS FLTE'!$F24)*'DEVICE ASSUMPTIONS FLTE'!$C24</f>
        <v>0</v>
      </c>
      <c r="BE51" s="134">
        <f ca="1">('SUBSCRIBER BASE FLTE'!BE28*'DEVICE ASSUMPTIONS FLTE'!$F24)*'DEVICE ASSUMPTIONS FLTE'!$C24</f>
        <v>0</v>
      </c>
      <c r="BF51" s="134">
        <f ca="1">('SUBSCRIBER BASE FLTE'!BF28*'DEVICE ASSUMPTIONS FLTE'!$F24)*'DEVICE ASSUMPTIONS FLTE'!$C24</f>
        <v>0</v>
      </c>
      <c r="BG51" s="134">
        <f ca="1">('SUBSCRIBER BASE FLTE'!BG28*'DEVICE ASSUMPTIONS FLTE'!$F24)*'DEVICE ASSUMPTIONS FLTE'!$C24</f>
        <v>0</v>
      </c>
      <c r="BH51" s="134">
        <f ca="1">('SUBSCRIBER BASE FLTE'!BH28*'DEVICE ASSUMPTIONS FLTE'!$F24)*'DEVICE ASSUMPTIONS FLTE'!$C24</f>
        <v>0</v>
      </c>
      <c r="BI51" s="134">
        <f ca="1">('SUBSCRIBER BASE FLTE'!BI28*'DEVICE ASSUMPTIONS FLTE'!$F24)*'DEVICE ASSUMPTIONS FLTE'!$C24</f>
        <v>0</v>
      </c>
      <c r="BJ51" s="134">
        <f ca="1">('SUBSCRIBER BASE FLTE'!BJ28*'DEVICE ASSUMPTIONS FLTE'!$F24)*'DEVICE ASSUMPTIONS FLTE'!$C24</f>
        <v>0</v>
      </c>
      <c r="BK51" s="134">
        <f ca="1">('SUBSCRIBER BASE FLTE'!BK28*'DEVICE ASSUMPTIONS FLTE'!$F24)*'DEVICE ASSUMPTIONS FLTE'!$C24</f>
        <v>0</v>
      </c>
      <c r="BL51" s="134">
        <f ca="1">('SUBSCRIBER BASE FLTE'!BL28*'DEVICE ASSUMPTIONS FLTE'!$F24)*'DEVICE ASSUMPTIONS FLTE'!$C24</f>
        <v>0</v>
      </c>
      <c r="BM51" s="134">
        <f ca="1">('SUBSCRIBER BASE FLTE'!BM28*'DEVICE ASSUMPTIONS FLTE'!$F24)*'DEVICE ASSUMPTIONS FLTE'!$C24</f>
        <v>0</v>
      </c>
      <c r="BN51" s="134">
        <f ca="1">('SUBSCRIBER BASE FLTE'!BN28*'DEVICE ASSUMPTIONS FLTE'!$F24)*'DEVICE ASSUMPTIONS FLTE'!$C24</f>
        <v>0</v>
      </c>
      <c r="BO51" s="134">
        <f ca="1">('SUBSCRIBER BASE FLTE'!BO28*'DEVICE ASSUMPTIONS FLTE'!$F24)*'DEVICE ASSUMPTIONS FLTE'!$C24</f>
        <v>0</v>
      </c>
      <c r="BP51" s="134">
        <f ca="1">('SUBSCRIBER BASE FLTE'!BP28*'DEVICE ASSUMPTIONS FLTE'!$F24)*'DEVICE ASSUMPTIONS FLTE'!$C24</f>
        <v>0</v>
      </c>
      <c r="BQ51" s="134">
        <f ca="1">('SUBSCRIBER BASE FLTE'!BQ28*'DEVICE ASSUMPTIONS FLTE'!$F24)*'DEVICE ASSUMPTIONS FLTE'!$C24</f>
        <v>0</v>
      </c>
      <c r="BR51" s="134">
        <f ca="1">('SUBSCRIBER BASE FLTE'!BR28*'DEVICE ASSUMPTIONS FLTE'!$F24)*'DEVICE ASSUMPTIONS FLTE'!$C24</f>
        <v>0</v>
      </c>
    </row>
    <row r="52" spans="2:70" s="19" customFormat="1" ht="25" customHeight="1">
      <c r="B52" s="183" t="s">
        <v>401</v>
      </c>
      <c r="C52" s="184">
        <f>'COMMISSION COSTS FLTE'!C36</f>
        <v>0</v>
      </c>
      <c r="D52" s="184">
        <f>'COMMISSION COSTS FLTE'!D36</f>
        <v>0</v>
      </c>
      <c r="E52" s="184">
        <f>'COMMISSION COSTS FLTE'!E36</f>
        <v>0</v>
      </c>
      <c r="F52" s="184">
        <f>'COMMISSION COSTS FLTE'!F36</f>
        <v>0</v>
      </c>
      <c r="G52" s="184">
        <f>'COMMISSION COSTS FLTE'!G36</f>
        <v>0</v>
      </c>
      <c r="H52" s="184">
        <f>'COMMISSION COSTS FLTE'!H36</f>
        <v>0</v>
      </c>
      <c r="I52" s="184">
        <f>'COMMISSION COSTS FLTE'!I36</f>
        <v>0</v>
      </c>
      <c r="J52" s="184">
        <f>'COMMISSION COSTS FLTE'!J36</f>
        <v>0</v>
      </c>
      <c r="K52" s="184">
        <f ca="1">'COMMISSION COSTS FLTE'!K36</f>
        <v>89442</v>
      </c>
      <c r="L52" s="184">
        <f ca="1">'COMMISSION COSTS FLTE'!L36</f>
        <v>92647.5</v>
      </c>
      <c r="M52" s="184">
        <f ca="1">'COMMISSION COSTS FLTE'!M36</f>
        <v>96673.5</v>
      </c>
      <c r="N52" s="184">
        <f ca="1">'COMMISSION COSTS FLTE'!N36</f>
        <v>101942.5</v>
      </c>
      <c r="O52" s="184">
        <f ca="1">'COMMISSION COSTS FLTE'!O36</f>
        <v>108180.5</v>
      </c>
      <c r="P52" s="184">
        <f ca="1">'COMMISSION COSTS FLTE'!P36</f>
        <v>115834.5</v>
      </c>
      <c r="Q52" s="184">
        <f ca="1">'COMMISSION COSTS FLTE'!Q36</f>
        <v>125004.5</v>
      </c>
      <c r="R52" s="184">
        <f ca="1">'COMMISSION COSTS FLTE'!R36</f>
        <v>136412</v>
      </c>
      <c r="S52" s="184">
        <f ca="1">'COMMISSION COSTS FLTE'!S36</f>
        <v>149483.5</v>
      </c>
      <c r="T52" s="184">
        <f ca="1">'COMMISSION COSTS FLTE'!T36</f>
        <v>165066</v>
      </c>
      <c r="U52" s="184">
        <f ca="1">'COMMISSION COSTS FLTE'!U36</f>
        <v>182611</v>
      </c>
      <c r="V52" s="184">
        <f ca="1">'COMMISSION COSTS FLTE'!V36</f>
        <v>202592.5</v>
      </c>
      <c r="W52" s="184">
        <f ca="1">'COMMISSION COSTS FLTE'!W36</f>
        <v>224015</v>
      </c>
      <c r="X52" s="184">
        <f ca="1">'COMMISSION COSTS FLTE'!X36</f>
        <v>246729.5</v>
      </c>
      <c r="Y52" s="184">
        <f ca="1">'COMMISSION COSTS FLTE'!Y36</f>
        <v>270164.5</v>
      </c>
      <c r="Z52" s="184">
        <f ca="1">'COMMISSION COSTS FLTE'!Z36</f>
        <v>293475.5</v>
      </c>
      <c r="AA52" s="184">
        <f ca="1">'COMMISSION COSTS FLTE'!AA36</f>
        <v>316289.5</v>
      </c>
      <c r="AB52" s="184">
        <f ca="1">'COMMISSION COSTS FLTE'!AB36</f>
        <v>337712</v>
      </c>
      <c r="AC52" s="184">
        <f ca="1">'COMMISSION COSTS FLTE'!AC36</f>
        <v>357394.5</v>
      </c>
      <c r="AD52" s="184">
        <f ca="1">'COMMISSION COSTS FLTE'!AD36</f>
        <v>374939.5</v>
      </c>
      <c r="AE52" s="184">
        <f ca="1">'COMMISSION COSTS FLTE'!AE36</f>
        <v>390522</v>
      </c>
      <c r="AF52" s="184">
        <f ca="1">'COMMISSION COSTS FLTE'!AF36</f>
        <v>403892.5</v>
      </c>
      <c r="AG52" s="184">
        <f ca="1">'COMMISSION COSTS FLTE'!AG36</f>
        <v>415100.5</v>
      </c>
      <c r="AH52" s="184">
        <f ca="1">'COMMISSION COSTS FLTE'!AH36</f>
        <v>424270.5</v>
      </c>
      <c r="AI52" s="184">
        <f ca="1">'COMMISSION COSTS FLTE'!AI36</f>
        <v>432124</v>
      </c>
      <c r="AJ52" s="184">
        <f ca="1">'COMMISSION COSTS FLTE'!AJ36</f>
        <v>438362</v>
      </c>
      <c r="AK52" s="184">
        <f ca="1">'COMMISSION COSTS FLTE'!AK36</f>
        <v>443332</v>
      </c>
      <c r="AL52" s="184">
        <f ca="1">'COMMISSION COSTS FLTE'!AL36</f>
        <v>447358</v>
      </c>
      <c r="AM52" s="184">
        <f ca="1">'COMMISSION COSTS FLTE'!AM36</f>
        <v>450862.5</v>
      </c>
      <c r="AN52" s="184">
        <f ca="1">'COMMISSION COSTS FLTE'!AN36</f>
        <v>453397.5</v>
      </c>
      <c r="AO52" s="184">
        <f ca="1">'COMMISSION COSTS FLTE'!AO36</f>
        <v>455360.5</v>
      </c>
      <c r="AP52" s="184">
        <f ca="1">'COMMISSION COSTS FLTE'!AP36</f>
        <v>457100.5</v>
      </c>
      <c r="AQ52" s="184">
        <f ca="1">'COMMISSION COSTS FLTE'!AQ36</f>
        <v>458143.5</v>
      </c>
      <c r="AR52" s="184">
        <f ca="1">'COMMISSION COSTS FLTE'!AR36</f>
        <v>459162.5</v>
      </c>
      <c r="AS52" s="184">
        <f ca="1">'COMMISSION COSTS FLTE'!AS36</f>
        <v>460207</v>
      </c>
      <c r="AT52" s="184">
        <f ca="1">'COMMISSION COSTS FLTE'!AT36</f>
        <v>460728.5</v>
      </c>
      <c r="AU52" s="184">
        <f ca="1">'COMMISSION COSTS FLTE'!AU36</f>
        <v>461225.5</v>
      </c>
      <c r="AV52" s="184">
        <f ca="1">'COMMISSION COSTS FLTE'!AV36</f>
        <v>461648</v>
      </c>
      <c r="AW52" s="184">
        <f ca="1">'COMMISSION COSTS FLTE'!AW36</f>
        <v>461846.5</v>
      </c>
      <c r="AX52" s="184">
        <f ca="1">'COMMISSION COSTS FLTE'!AX36</f>
        <v>462120</v>
      </c>
      <c r="AY52" s="184">
        <f ca="1">'COMMISSION COSTS FLTE'!AY36</f>
        <v>462169.5</v>
      </c>
      <c r="AZ52" s="184">
        <f ca="1">'COMMISSION COSTS FLTE'!AZ36</f>
        <v>462518</v>
      </c>
      <c r="BA52" s="184">
        <f ca="1">'COMMISSION COSTS FLTE'!BA36</f>
        <v>462567.5</v>
      </c>
      <c r="BB52" s="184">
        <f ca="1">'COMMISSION COSTS FLTE'!BB36</f>
        <v>462791.5</v>
      </c>
      <c r="BC52" s="184">
        <f ca="1">'COMMISSION COSTS FLTE'!BC36</f>
        <v>462791.5</v>
      </c>
      <c r="BD52" s="184">
        <f ca="1">'COMMISSION COSTS FLTE'!BD36</f>
        <v>462940.5</v>
      </c>
      <c r="BE52" s="184">
        <f ca="1">'COMMISSION COSTS FLTE'!BE36</f>
        <v>462940.5</v>
      </c>
      <c r="BF52" s="184">
        <f ca="1">'COMMISSION COSTS FLTE'!BF36</f>
        <v>462940.5</v>
      </c>
      <c r="BG52" s="184">
        <f ca="1">'COMMISSION COSTS FLTE'!BG36</f>
        <v>462940.5</v>
      </c>
      <c r="BH52" s="184">
        <f ca="1">'COMMISSION COSTS FLTE'!BH36</f>
        <v>462940.5</v>
      </c>
      <c r="BI52" s="184">
        <f ca="1">'COMMISSION COSTS FLTE'!BI36</f>
        <v>462990</v>
      </c>
      <c r="BJ52" s="184">
        <f ca="1">'COMMISSION COSTS FLTE'!BJ36</f>
        <v>462990</v>
      </c>
      <c r="BK52" s="184">
        <f ca="1">'COMMISSION COSTS FLTE'!BK36</f>
        <v>462990</v>
      </c>
      <c r="BL52" s="184">
        <f ca="1">'COMMISSION COSTS FLTE'!BL36</f>
        <v>462990</v>
      </c>
      <c r="BM52" s="184">
        <f ca="1">'COMMISSION COSTS FLTE'!BM36</f>
        <v>462990</v>
      </c>
      <c r="BN52" s="184">
        <f ca="1">'COMMISSION COSTS FLTE'!BN36</f>
        <v>462990</v>
      </c>
      <c r="BO52" s="184">
        <f ca="1">'COMMISSION COSTS FLTE'!BO36</f>
        <v>462990</v>
      </c>
      <c r="BP52" s="184">
        <f ca="1">'COMMISSION COSTS FLTE'!BP36</f>
        <v>462990</v>
      </c>
      <c r="BQ52" s="184">
        <f ca="1">'COMMISSION COSTS FLTE'!BQ36</f>
        <v>462990</v>
      </c>
      <c r="BR52" s="184">
        <f ca="1">'COMMISSION COSTS FLTE'!BR36</f>
        <v>462990</v>
      </c>
    </row>
    <row r="53" spans="2:70" s="19" customFormat="1" ht="25" customHeight="1">
      <c r="B53" s="183" t="s">
        <v>402</v>
      </c>
      <c r="C53" s="184">
        <f>'COMMISSION COSTS FLTE'!C39</f>
        <v>0</v>
      </c>
      <c r="D53" s="184">
        <f>'COMMISSION COSTS FLTE'!D39</f>
        <v>0</v>
      </c>
      <c r="E53" s="184">
        <f>'COMMISSION COSTS FLTE'!E39</f>
        <v>0</v>
      </c>
      <c r="F53" s="184">
        <f>'COMMISSION COSTS FLTE'!F39</f>
        <v>0</v>
      </c>
      <c r="G53" s="184">
        <f>'COMMISSION COSTS FLTE'!G39</f>
        <v>0</v>
      </c>
      <c r="H53" s="184">
        <f>'COMMISSION COSTS FLTE'!H39</f>
        <v>0</v>
      </c>
      <c r="I53" s="184">
        <f>'COMMISSION COSTS FLTE'!I39</f>
        <v>0</v>
      </c>
      <c r="J53" s="184">
        <f>'COMMISSION COSTS FLTE'!J39</f>
        <v>0</v>
      </c>
      <c r="K53" s="184">
        <f ca="1">'COMMISSION COSTS FLTE'!K39</f>
        <v>0</v>
      </c>
      <c r="L53" s="184">
        <f ca="1">'COMMISSION COSTS FLTE'!L39</f>
        <v>0</v>
      </c>
      <c r="M53" s="184">
        <f ca="1">'COMMISSION COSTS FLTE'!M39</f>
        <v>0</v>
      </c>
      <c r="N53" s="184">
        <f ca="1">'COMMISSION COSTS FLTE'!N39</f>
        <v>0</v>
      </c>
      <c r="O53" s="184">
        <f ca="1">'COMMISSION COSTS FLTE'!O39</f>
        <v>0</v>
      </c>
      <c r="P53" s="184">
        <f ca="1">'COMMISSION COSTS FLTE'!P39</f>
        <v>0</v>
      </c>
      <c r="Q53" s="184">
        <f ca="1">'COMMISSION COSTS FLTE'!Q39</f>
        <v>0</v>
      </c>
      <c r="R53" s="184">
        <f ca="1">'COMMISSION COSTS FLTE'!R39</f>
        <v>0</v>
      </c>
      <c r="S53" s="184">
        <f ca="1">'COMMISSION COSTS FLTE'!S39</f>
        <v>0</v>
      </c>
      <c r="T53" s="184">
        <f ca="1">'COMMISSION COSTS FLTE'!T39</f>
        <v>0</v>
      </c>
      <c r="U53" s="184">
        <f ca="1">'COMMISSION COSTS FLTE'!U39</f>
        <v>0</v>
      </c>
      <c r="V53" s="184">
        <f ca="1">'COMMISSION COSTS FLTE'!V39</f>
        <v>0</v>
      </c>
      <c r="W53" s="184">
        <f ca="1">'COMMISSION COSTS FLTE'!W39</f>
        <v>0</v>
      </c>
      <c r="X53" s="184">
        <f ca="1">'COMMISSION COSTS FLTE'!X39</f>
        <v>0</v>
      </c>
      <c r="Y53" s="184">
        <f ca="1">'COMMISSION COSTS FLTE'!Y39</f>
        <v>0</v>
      </c>
      <c r="Z53" s="184">
        <f ca="1">'COMMISSION COSTS FLTE'!Z39</f>
        <v>0</v>
      </c>
      <c r="AA53" s="184">
        <f ca="1">'COMMISSION COSTS FLTE'!AA39</f>
        <v>0</v>
      </c>
      <c r="AB53" s="184">
        <f ca="1">'COMMISSION COSTS FLTE'!AB39</f>
        <v>0</v>
      </c>
      <c r="AC53" s="184">
        <f ca="1">'COMMISSION COSTS FLTE'!AC39</f>
        <v>0</v>
      </c>
      <c r="AD53" s="184">
        <f ca="1">'COMMISSION COSTS FLTE'!AD39</f>
        <v>0</v>
      </c>
      <c r="AE53" s="184">
        <f ca="1">'COMMISSION COSTS FLTE'!AE39</f>
        <v>0</v>
      </c>
      <c r="AF53" s="184">
        <f ca="1">'COMMISSION COSTS FLTE'!AF39</f>
        <v>0</v>
      </c>
      <c r="AG53" s="184">
        <f ca="1">'COMMISSION COSTS FLTE'!AG39</f>
        <v>0</v>
      </c>
      <c r="AH53" s="184">
        <f ca="1">'COMMISSION COSTS FLTE'!AH39</f>
        <v>0</v>
      </c>
      <c r="AI53" s="184">
        <f ca="1">'COMMISSION COSTS FLTE'!AI39</f>
        <v>0</v>
      </c>
      <c r="AJ53" s="184">
        <f ca="1">'COMMISSION COSTS FLTE'!AJ39</f>
        <v>0</v>
      </c>
      <c r="AK53" s="184">
        <f ca="1">'COMMISSION COSTS FLTE'!AK39</f>
        <v>0</v>
      </c>
      <c r="AL53" s="184">
        <f ca="1">'COMMISSION COSTS FLTE'!AL39</f>
        <v>0</v>
      </c>
      <c r="AM53" s="184">
        <f ca="1">'COMMISSION COSTS FLTE'!AM39</f>
        <v>0</v>
      </c>
      <c r="AN53" s="184">
        <f ca="1">'COMMISSION COSTS FLTE'!AN39</f>
        <v>0</v>
      </c>
      <c r="AO53" s="184">
        <f ca="1">'COMMISSION COSTS FLTE'!AO39</f>
        <v>0</v>
      </c>
      <c r="AP53" s="184">
        <f ca="1">'COMMISSION COSTS FLTE'!AP39</f>
        <v>0</v>
      </c>
      <c r="AQ53" s="184">
        <f ca="1">'COMMISSION COSTS FLTE'!AQ39</f>
        <v>0</v>
      </c>
      <c r="AR53" s="184">
        <f ca="1">'COMMISSION COSTS FLTE'!AR39</f>
        <v>0</v>
      </c>
      <c r="AS53" s="184">
        <f ca="1">'COMMISSION COSTS FLTE'!AS39</f>
        <v>0</v>
      </c>
      <c r="AT53" s="184">
        <f ca="1">'COMMISSION COSTS FLTE'!AT39</f>
        <v>0</v>
      </c>
      <c r="AU53" s="184">
        <f ca="1">'COMMISSION COSTS FLTE'!AU39</f>
        <v>0</v>
      </c>
      <c r="AV53" s="184">
        <f ca="1">'COMMISSION COSTS FLTE'!AV39</f>
        <v>0</v>
      </c>
      <c r="AW53" s="184">
        <f ca="1">'COMMISSION COSTS FLTE'!AW39</f>
        <v>0</v>
      </c>
      <c r="AX53" s="184">
        <f ca="1">'COMMISSION COSTS FLTE'!AX39</f>
        <v>0</v>
      </c>
      <c r="AY53" s="184">
        <f ca="1">'COMMISSION COSTS FLTE'!AY39</f>
        <v>0</v>
      </c>
      <c r="AZ53" s="184">
        <f ca="1">'COMMISSION COSTS FLTE'!AZ39</f>
        <v>0</v>
      </c>
      <c r="BA53" s="184">
        <f ca="1">'COMMISSION COSTS FLTE'!BA39</f>
        <v>0</v>
      </c>
      <c r="BB53" s="184">
        <f ca="1">'COMMISSION COSTS FLTE'!BB39</f>
        <v>0</v>
      </c>
      <c r="BC53" s="184">
        <f ca="1">'COMMISSION COSTS FLTE'!BC39</f>
        <v>0</v>
      </c>
      <c r="BD53" s="184">
        <f ca="1">'COMMISSION COSTS FLTE'!BD39</f>
        <v>0</v>
      </c>
      <c r="BE53" s="184">
        <f ca="1">'COMMISSION COSTS FLTE'!BE39</f>
        <v>0</v>
      </c>
      <c r="BF53" s="184">
        <f ca="1">'COMMISSION COSTS FLTE'!BF39</f>
        <v>0</v>
      </c>
      <c r="BG53" s="184">
        <f ca="1">'COMMISSION COSTS FLTE'!BG39</f>
        <v>0</v>
      </c>
      <c r="BH53" s="184">
        <f ca="1">'COMMISSION COSTS FLTE'!BH39</f>
        <v>0</v>
      </c>
      <c r="BI53" s="184">
        <f ca="1">'COMMISSION COSTS FLTE'!BI39</f>
        <v>0</v>
      </c>
      <c r="BJ53" s="184">
        <f ca="1">'COMMISSION COSTS FLTE'!BJ39</f>
        <v>0</v>
      </c>
      <c r="BK53" s="184">
        <f ca="1">'COMMISSION COSTS FLTE'!BK39</f>
        <v>0</v>
      </c>
      <c r="BL53" s="184">
        <f ca="1">'COMMISSION COSTS FLTE'!BL39</f>
        <v>0</v>
      </c>
      <c r="BM53" s="184">
        <f ca="1">'COMMISSION COSTS FLTE'!BM39</f>
        <v>0</v>
      </c>
      <c r="BN53" s="184">
        <f ca="1">'COMMISSION COSTS FLTE'!BN39</f>
        <v>0</v>
      </c>
      <c r="BO53" s="184">
        <f ca="1">'COMMISSION COSTS FLTE'!BO39</f>
        <v>0</v>
      </c>
      <c r="BP53" s="184">
        <f ca="1">'COMMISSION COSTS FLTE'!BP39</f>
        <v>0</v>
      </c>
      <c r="BQ53" s="184">
        <f ca="1">'COMMISSION COSTS FLTE'!BQ39</f>
        <v>0</v>
      </c>
      <c r="BR53" s="184">
        <f ca="1">'COMMISSION COSTS FLTE'!BR39</f>
        <v>0</v>
      </c>
    </row>
    <row r="54" spans="2:70" s="19" customFormat="1" ht="25" customHeight="1">
      <c r="B54" s="183" t="s">
        <v>403</v>
      </c>
      <c r="C54" s="184">
        <f>'COMMISSION COSTS FLTE'!C37</f>
        <v>0</v>
      </c>
      <c r="D54" s="184">
        <f>'COMMISSION COSTS FLTE'!D37</f>
        <v>0</v>
      </c>
      <c r="E54" s="184">
        <f>'COMMISSION COSTS FLTE'!E37</f>
        <v>0</v>
      </c>
      <c r="F54" s="184">
        <f>'COMMISSION COSTS FLTE'!F37</f>
        <v>0</v>
      </c>
      <c r="G54" s="184">
        <f>'COMMISSION COSTS FLTE'!G37</f>
        <v>0</v>
      </c>
      <c r="H54" s="184">
        <f>'COMMISSION COSTS FLTE'!H37</f>
        <v>0</v>
      </c>
      <c r="I54" s="184">
        <f>'COMMISSION COSTS FLTE'!I37</f>
        <v>0</v>
      </c>
      <c r="J54" s="184">
        <f>'COMMISSION COSTS FLTE'!J37</f>
        <v>0</v>
      </c>
      <c r="K54" s="184">
        <f ca="1">'COMMISSION COSTS FLTE'!K37</f>
        <v>0</v>
      </c>
      <c r="L54" s="184">
        <f ca="1">'COMMISSION COSTS FLTE'!L37</f>
        <v>0</v>
      </c>
      <c r="M54" s="184">
        <f ca="1">'COMMISSION COSTS FLTE'!M37</f>
        <v>0</v>
      </c>
      <c r="N54" s="184">
        <f ca="1">'COMMISSION COSTS FLTE'!N37</f>
        <v>0</v>
      </c>
      <c r="O54" s="184">
        <f ca="1">'COMMISSION COSTS FLTE'!O37</f>
        <v>0</v>
      </c>
      <c r="P54" s="184">
        <f ca="1">'COMMISSION COSTS FLTE'!P37</f>
        <v>0</v>
      </c>
      <c r="Q54" s="184">
        <f ca="1">'COMMISSION COSTS FLTE'!Q37</f>
        <v>0</v>
      </c>
      <c r="R54" s="184">
        <f ca="1">'COMMISSION COSTS FLTE'!R37</f>
        <v>0</v>
      </c>
      <c r="S54" s="184">
        <f ca="1">'COMMISSION COSTS FLTE'!S37</f>
        <v>0</v>
      </c>
      <c r="T54" s="184">
        <f ca="1">'COMMISSION COSTS FLTE'!T37</f>
        <v>0</v>
      </c>
      <c r="U54" s="184">
        <f ca="1">'COMMISSION COSTS FLTE'!U37</f>
        <v>0</v>
      </c>
      <c r="V54" s="184">
        <f ca="1">'COMMISSION COSTS FLTE'!V37</f>
        <v>0</v>
      </c>
      <c r="W54" s="184">
        <f ca="1">'COMMISSION COSTS FLTE'!W37</f>
        <v>0</v>
      </c>
      <c r="X54" s="184">
        <f ca="1">'COMMISSION COSTS FLTE'!X37</f>
        <v>0</v>
      </c>
      <c r="Y54" s="184">
        <f ca="1">'COMMISSION COSTS FLTE'!Y37</f>
        <v>0</v>
      </c>
      <c r="Z54" s="184">
        <f ca="1">'COMMISSION COSTS FLTE'!Z37</f>
        <v>0</v>
      </c>
      <c r="AA54" s="184">
        <f ca="1">'COMMISSION COSTS FLTE'!AA37</f>
        <v>0</v>
      </c>
      <c r="AB54" s="184">
        <f ca="1">'COMMISSION COSTS FLTE'!AB37</f>
        <v>0</v>
      </c>
      <c r="AC54" s="184">
        <f ca="1">'COMMISSION COSTS FLTE'!AC37</f>
        <v>0</v>
      </c>
      <c r="AD54" s="184">
        <f ca="1">'COMMISSION COSTS FLTE'!AD37</f>
        <v>0</v>
      </c>
      <c r="AE54" s="184">
        <f ca="1">'COMMISSION COSTS FLTE'!AE37</f>
        <v>0</v>
      </c>
      <c r="AF54" s="184">
        <f ca="1">'COMMISSION COSTS FLTE'!AF37</f>
        <v>0</v>
      </c>
      <c r="AG54" s="184">
        <f ca="1">'COMMISSION COSTS FLTE'!AG37</f>
        <v>0</v>
      </c>
      <c r="AH54" s="184">
        <f ca="1">'COMMISSION COSTS FLTE'!AH37</f>
        <v>0</v>
      </c>
      <c r="AI54" s="184">
        <f ca="1">'COMMISSION COSTS FLTE'!AI37</f>
        <v>0</v>
      </c>
      <c r="AJ54" s="184">
        <f ca="1">'COMMISSION COSTS FLTE'!AJ37</f>
        <v>0</v>
      </c>
      <c r="AK54" s="184">
        <f ca="1">'COMMISSION COSTS FLTE'!AK37</f>
        <v>0</v>
      </c>
      <c r="AL54" s="184">
        <f ca="1">'COMMISSION COSTS FLTE'!AL37</f>
        <v>0</v>
      </c>
      <c r="AM54" s="184">
        <f ca="1">'COMMISSION COSTS FLTE'!AM37</f>
        <v>0</v>
      </c>
      <c r="AN54" s="184">
        <f ca="1">'COMMISSION COSTS FLTE'!AN37</f>
        <v>0</v>
      </c>
      <c r="AO54" s="184">
        <f ca="1">'COMMISSION COSTS FLTE'!AO37</f>
        <v>0</v>
      </c>
      <c r="AP54" s="184">
        <f ca="1">'COMMISSION COSTS FLTE'!AP37</f>
        <v>0</v>
      </c>
      <c r="AQ54" s="184">
        <f ca="1">'COMMISSION COSTS FLTE'!AQ37</f>
        <v>0</v>
      </c>
      <c r="AR54" s="184">
        <f ca="1">'COMMISSION COSTS FLTE'!AR37</f>
        <v>0</v>
      </c>
      <c r="AS54" s="184">
        <f ca="1">'COMMISSION COSTS FLTE'!AS37</f>
        <v>0</v>
      </c>
      <c r="AT54" s="184">
        <f ca="1">'COMMISSION COSTS FLTE'!AT37</f>
        <v>0</v>
      </c>
      <c r="AU54" s="184">
        <f ca="1">'COMMISSION COSTS FLTE'!AU37</f>
        <v>0</v>
      </c>
      <c r="AV54" s="184">
        <f ca="1">'COMMISSION COSTS FLTE'!AV37</f>
        <v>0</v>
      </c>
      <c r="AW54" s="184">
        <f ca="1">'COMMISSION COSTS FLTE'!AW37</f>
        <v>0</v>
      </c>
      <c r="AX54" s="184">
        <f ca="1">'COMMISSION COSTS FLTE'!AX37</f>
        <v>0</v>
      </c>
      <c r="AY54" s="184">
        <f ca="1">'COMMISSION COSTS FLTE'!AY37</f>
        <v>0</v>
      </c>
      <c r="AZ54" s="184">
        <f ca="1">'COMMISSION COSTS FLTE'!AZ37</f>
        <v>0</v>
      </c>
      <c r="BA54" s="184">
        <f ca="1">'COMMISSION COSTS FLTE'!BA37</f>
        <v>0</v>
      </c>
      <c r="BB54" s="184">
        <f ca="1">'COMMISSION COSTS FLTE'!BB37</f>
        <v>0</v>
      </c>
      <c r="BC54" s="184">
        <f ca="1">'COMMISSION COSTS FLTE'!BC37</f>
        <v>0</v>
      </c>
      <c r="BD54" s="184">
        <f ca="1">'COMMISSION COSTS FLTE'!BD37</f>
        <v>0</v>
      </c>
      <c r="BE54" s="184">
        <f ca="1">'COMMISSION COSTS FLTE'!BE37</f>
        <v>0</v>
      </c>
      <c r="BF54" s="184">
        <f ca="1">'COMMISSION COSTS FLTE'!BF37</f>
        <v>0</v>
      </c>
      <c r="BG54" s="184">
        <f ca="1">'COMMISSION COSTS FLTE'!BG37</f>
        <v>0</v>
      </c>
      <c r="BH54" s="184">
        <f ca="1">'COMMISSION COSTS FLTE'!BH37</f>
        <v>0</v>
      </c>
      <c r="BI54" s="184">
        <f ca="1">'COMMISSION COSTS FLTE'!BI37</f>
        <v>0</v>
      </c>
      <c r="BJ54" s="184">
        <f ca="1">'COMMISSION COSTS FLTE'!BJ37</f>
        <v>0</v>
      </c>
      <c r="BK54" s="184">
        <f ca="1">'COMMISSION COSTS FLTE'!BK37</f>
        <v>0</v>
      </c>
      <c r="BL54" s="184">
        <f ca="1">'COMMISSION COSTS FLTE'!BL37</f>
        <v>0</v>
      </c>
      <c r="BM54" s="184">
        <f ca="1">'COMMISSION COSTS FLTE'!BM37</f>
        <v>0</v>
      </c>
      <c r="BN54" s="184">
        <f ca="1">'COMMISSION COSTS FLTE'!BN37</f>
        <v>0</v>
      </c>
      <c r="BO54" s="184">
        <f ca="1">'COMMISSION COSTS FLTE'!BO37</f>
        <v>0</v>
      </c>
      <c r="BP54" s="184">
        <f ca="1">'COMMISSION COSTS FLTE'!BP37</f>
        <v>0</v>
      </c>
      <c r="BQ54" s="184">
        <f ca="1">'COMMISSION COSTS FLTE'!BQ37</f>
        <v>0</v>
      </c>
      <c r="BR54" s="184">
        <f ca="1">'COMMISSION COSTS FLTE'!BR37</f>
        <v>0</v>
      </c>
    </row>
    <row r="55" spans="2:70" s="19" customFormat="1" ht="25" customHeight="1">
      <c r="B55" s="183" t="s">
        <v>404</v>
      </c>
      <c r="C55" s="184">
        <f>'COMMISSION COSTS FLTE'!C38</f>
        <v>0</v>
      </c>
      <c r="D55" s="184">
        <f>'COMMISSION COSTS FLTE'!D38</f>
        <v>0</v>
      </c>
      <c r="E55" s="184">
        <f>'COMMISSION COSTS FLTE'!E38</f>
        <v>0</v>
      </c>
      <c r="F55" s="184">
        <f>'COMMISSION COSTS FLTE'!F38</f>
        <v>0</v>
      </c>
      <c r="G55" s="184">
        <f>'COMMISSION COSTS FLTE'!G38</f>
        <v>0</v>
      </c>
      <c r="H55" s="184">
        <f>'COMMISSION COSTS FLTE'!H38</f>
        <v>0</v>
      </c>
      <c r="I55" s="184">
        <f>'COMMISSION COSTS FLTE'!I38</f>
        <v>0</v>
      </c>
      <c r="J55" s="184">
        <f>'COMMISSION COSTS FLTE'!J38</f>
        <v>0</v>
      </c>
      <c r="K55" s="184">
        <f ca="1">'COMMISSION COSTS FLTE'!K38</f>
        <v>0</v>
      </c>
      <c r="L55" s="184">
        <f ca="1">'COMMISSION COSTS FLTE'!L38</f>
        <v>0</v>
      </c>
      <c r="M55" s="184">
        <f ca="1">'COMMISSION COSTS FLTE'!M38</f>
        <v>0</v>
      </c>
      <c r="N55" s="184">
        <f ca="1">'COMMISSION COSTS FLTE'!N38</f>
        <v>0</v>
      </c>
      <c r="O55" s="184">
        <f ca="1">'COMMISSION COSTS FLTE'!O38</f>
        <v>0</v>
      </c>
      <c r="P55" s="184">
        <f ca="1">'COMMISSION COSTS FLTE'!P38</f>
        <v>0</v>
      </c>
      <c r="Q55" s="184">
        <f ca="1">'COMMISSION COSTS FLTE'!Q38</f>
        <v>0</v>
      </c>
      <c r="R55" s="184">
        <f ca="1">'COMMISSION COSTS FLTE'!R38</f>
        <v>0</v>
      </c>
      <c r="S55" s="184">
        <f ca="1">'COMMISSION COSTS FLTE'!S38</f>
        <v>0</v>
      </c>
      <c r="T55" s="184">
        <f ca="1">'COMMISSION COSTS FLTE'!T38</f>
        <v>0</v>
      </c>
      <c r="U55" s="184">
        <f ca="1">'COMMISSION COSTS FLTE'!U38</f>
        <v>0</v>
      </c>
      <c r="V55" s="184">
        <f ca="1">'COMMISSION COSTS FLTE'!V38</f>
        <v>0</v>
      </c>
      <c r="W55" s="184">
        <f ca="1">'COMMISSION COSTS FLTE'!W38</f>
        <v>0</v>
      </c>
      <c r="X55" s="184">
        <f ca="1">'COMMISSION COSTS FLTE'!X38</f>
        <v>0</v>
      </c>
      <c r="Y55" s="184">
        <f ca="1">'COMMISSION COSTS FLTE'!Y38</f>
        <v>0</v>
      </c>
      <c r="Z55" s="184">
        <f ca="1">'COMMISSION COSTS FLTE'!Z38</f>
        <v>0</v>
      </c>
      <c r="AA55" s="184">
        <f ca="1">'COMMISSION COSTS FLTE'!AA38</f>
        <v>0</v>
      </c>
      <c r="AB55" s="184">
        <f ca="1">'COMMISSION COSTS FLTE'!AB38</f>
        <v>0</v>
      </c>
      <c r="AC55" s="184">
        <f ca="1">'COMMISSION COSTS FLTE'!AC38</f>
        <v>0</v>
      </c>
      <c r="AD55" s="184">
        <f ca="1">'COMMISSION COSTS FLTE'!AD38</f>
        <v>0</v>
      </c>
      <c r="AE55" s="184">
        <f ca="1">'COMMISSION COSTS FLTE'!AE38</f>
        <v>0</v>
      </c>
      <c r="AF55" s="184">
        <f ca="1">'COMMISSION COSTS FLTE'!AF38</f>
        <v>0</v>
      </c>
      <c r="AG55" s="184">
        <f ca="1">'COMMISSION COSTS FLTE'!AG38</f>
        <v>0</v>
      </c>
      <c r="AH55" s="184">
        <f ca="1">'COMMISSION COSTS FLTE'!AH38</f>
        <v>0</v>
      </c>
      <c r="AI55" s="184">
        <f ca="1">'COMMISSION COSTS FLTE'!AI38</f>
        <v>0</v>
      </c>
      <c r="AJ55" s="184">
        <f ca="1">'COMMISSION COSTS FLTE'!AJ38</f>
        <v>0</v>
      </c>
      <c r="AK55" s="184">
        <f ca="1">'COMMISSION COSTS FLTE'!AK38</f>
        <v>0</v>
      </c>
      <c r="AL55" s="184">
        <f ca="1">'COMMISSION COSTS FLTE'!AL38</f>
        <v>0</v>
      </c>
      <c r="AM55" s="184">
        <f ca="1">'COMMISSION COSTS FLTE'!AM38</f>
        <v>0</v>
      </c>
      <c r="AN55" s="184">
        <f ca="1">'COMMISSION COSTS FLTE'!AN38</f>
        <v>0</v>
      </c>
      <c r="AO55" s="184">
        <f ca="1">'COMMISSION COSTS FLTE'!AO38</f>
        <v>0</v>
      </c>
      <c r="AP55" s="184">
        <f ca="1">'COMMISSION COSTS FLTE'!AP38</f>
        <v>0</v>
      </c>
      <c r="AQ55" s="184">
        <f ca="1">'COMMISSION COSTS FLTE'!AQ38</f>
        <v>0</v>
      </c>
      <c r="AR55" s="184">
        <f ca="1">'COMMISSION COSTS FLTE'!AR38</f>
        <v>0</v>
      </c>
      <c r="AS55" s="184">
        <f ca="1">'COMMISSION COSTS FLTE'!AS38</f>
        <v>0</v>
      </c>
      <c r="AT55" s="184">
        <f ca="1">'COMMISSION COSTS FLTE'!AT38</f>
        <v>0</v>
      </c>
      <c r="AU55" s="184">
        <f ca="1">'COMMISSION COSTS FLTE'!AU38</f>
        <v>0</v>
      </c>
      <c r="AV55" s="184">
        <f ca="1">'COMMISSION COSTS FLTE'!AV38</f>
        <v>0</v>
      </c>
      <c r="AW55" s="184">
        <f ca="1">'COMMISSION COSTS FLTE'!AW38</f>
        <v>0</v>
      </c>
      <c r="AX55" s="184">
        <f ca="1">'COMMISSION COSTS FLTE'!AX38</f>
        <v>0</v>
      </c>
      <c r="AY55" s="184">
        <f ca="1">'COMMISSION COSTS FLTE'!AY38</f>
        <v>0</v>
      </c>
      <c r="AZ55" s="184">
        <f ca="1">'COMMISSION COSTS FLTE'!AZ38</f>
        <v>0</v>
      </c>
      <c r="BA55" s="184">
        <f ca="1">'COMMISSION COSTS FLTE'!BA38</f>
        <v>0</v>
      </c>
      <c r="BB55" s="184">
        <f ca="1">'COMMISSION COSTS FLTE'!BB38</f>
        <v>0</v>
      </c>
      <c r="BC55" s="184">
        <f ca="1">'COMMISSION COSTS FLTE'!BC38</f>
        <v>0</v>
      </c>
      <c r="BD55" s="184">
        <f ca="1">'COMMISSION COSTS FLTE'!BD38</f>
        <v>0</v>
      </c>
      <c r="BE55" s="184">
        <f ca="1">'COMMISSION COSTS FLTE'!BE38</f>
        <v>0</v>
      </c>
      <c r="BF55" s="184">
        <f ca="1">'COMMISSION COSTS FLTE'!BF38</f>
        <v>0</v>
      </c>
      <c r="BG55" s="184">
        <f ca="1">'COMMISSION COSTS FLTE'!BG38</f>
        <v>0</v>
      </c>
      <c r="BH55" s="184">
        <f ca="1">'COMMISSION COSTS FLTE'!BH38</f>
        <v>0</v>
      </c>
      <c r="BI55" s="184">
        <f ca="1">'COMMISSION COSTS FLTE'!BI38</f>
        <v>0</v>
      </c>
      <c r="BJ55" s="184">
        <f ca="1">'COMMISSION COSTS FLTE'!BJ38</f>
        <v>0</v>
      </c>
      <c r="BK55" s="184">
        <f ca="1">'COMMISSION COSTS FLTE'!BK38</f>
        <v>0</v>
      </c>
      <c r="BL55" s="184">
        <f ca="1">'COMMISSION COSTS FLTE'!BL38</f>
        <v>0</v>
      </c>
      <c r="BM55" s="184">
        <f ca="1">'COMMISSION COSTS FLTE'!BM38</f>
        <v>0</v>
      </c>
      <c r="BN55" s="184">
        <f ca="1">'COMMISSION COSTS FLTE'!BN38</f>
        <v>0</v>
      </c>
      <c r="BO55" s="184">
        <f ca="1">'COMMISSION COSTS FLTE'!BO38</f>
        <v>0</v>
      </c>
      <c r="BP55" s="184">
        <f ca="1">'COMMISSION COSTS FLTE'!BP38</f>
        <v>0</v>
      </c>
      <c r="BQ55" s="184">
        <f ca="1">'COMMISSION COSTS FLTE'!BQ38</f>
        <v>0</v>
      </c>
      <c r="BR55" s="184">
        <f ca="1">'COMMISSION COSTS FLTE'!BR38</f>
        <v>0</v>
      </c>
    </row>
    <row r="56" spans="2:70" s="19" customFormat="1" ht="25" customHeight="1">
      <c r="B56" s="183" t="s">
        <v>57</v>
      </c>
      <c r="C56" s="184">
        <f>SUM(C57:C61)</f>
        <v>0</v>
      </c>
      <c r="D56" s="184">
        <f t="shared" ref="D56:BO56" si="18">SUM(D57:D61)</f>
        <v>0</v>
      </c>
      <c r="E56" s="184">
        <f t="shared" si="18"/>
        <v>0</v>
      </c>
      <c r="F56" s="184">
        <f t="shared" si="18"/>
        <v>0</v>
      </c>
      <c r="G56" s="184">
        <f t="shared" si="18"/>
        <v>0</v>
      </c>
      <c r="H56" s="184">
        <f t="shared" si="18"/>
        <v>0</v>
      </c>
      <c r="I56" s="184">
        <f t="shared" si="18"/>
        <v>0</v>
      </c>
      <c r="J56" s="184">
        <f t="shared" si="18"/>
        <v>0</v>
      </c>
      <c r="K56" s="184">
        <f t="shared" ca="1" si="18"/>
        <v>0</v>
      </c>
      <c r="L56" s="184">
        <f t="shared" ca="1" si="18"/>
        <v>0</v>
      </c>
      <c r="M56" s="184">
        <f t="shared" ca="1" si="18"/>
        <v>0</v>
      </c>
      <c r="N56" s="184">
        <f t="shared" ca="1" si="18"/>
        <v>0</v>
      </c>
      <c r="O56" s="184">
        <f t="shared" ca="1" si="18"/>
        <v>0</v>
      </c>
      <c r="P56" s="184">
        <f t="shared" ca="1" si="18"/>
        <v>0</v>
      </c>
      <c r="Q56" s="184">
        <f t="shared" ca="1" si="18"/>
        <v>0</v>
      </c>
      <c r="R56" s="184">
        <f t="shared" ca="1" si="18"/>
        <v>0</v>
      </c>
      <c r="S56" s="184">
        <f t="shared" ca="1" si="18"/>
        <v>0</v>
      </c>
      <c r="T56" s="184">
        <f t="shared" ca="1" si="18"/>
        <v>0</v>
      </c>
      <c r="U56" s="184">
        <f t="shared" ca="1" si="18"/>
        <v>0</v>
      </c>
      <c r="V56" s="184">
        <f t="shared" ca="1" si="18"/>
        <v>0</v>
      </c>
      <c r="W56" s="184">
        <f t="shared" ca="1" si="18"/>
        <v>0</v>
      </c>
      <c r="X56" s="184">
        <f t="shared" ca="1" si="18"/>
        <v>0</v>
      </c>
      <c r="Y56" s="184">
        <f t="shared" ca="1" si="18"/>
        <v>0</v>
      </c>
      <c r="Z56" s="184">
        <f t="shared" ca="1" si="18"/>
        <v>0</v>
      </c>
      <c r="AA56" s="184">
        <f t="shared" ca="1" si="18"/>
        <v>0</v>
      </c>
      <c r="AB56" s="184">
        <f t="shared" ca="1" si="18"/>
        <v>0</v>
      </c>
      <c r="AC56" s="184">
        <f t="shared" ca="1" si="18"/>
        <v>0</v>
      </c>
      <c r="AD56" s="184">
        <f t="shared" ca="1" si="18"/>
        <v>0</v>
      </c>
      <c r="AE56" s="184">
        <f t="shared" ca="1" si="18"/>
        <v>0</v>
      </c>
      <c r="AF56" s="184">
        <f t="shared" ca="1" si="18"/>
        <v>0</v>
      </c>
      <c r="AG56" s="184">
        <f t="shared" ca="1" si="18"/>
        <v>0</v>
      </c>
      <c r="AH56" s="184">
        <f t="shared" ca="1" si="18"/>
        <v>0</v>
      </c>
      <c r="AI56" s="184">
        <f t="shared" ca="1" si="18"/>
        <v>0</v>
      </c>
      <c r="AJ56" s="184">
        <f t="shared" ca="1" si="18"/>
        <v>0</v>
      </c>
      <c r="AK56" s="184">
        <f t="shared" ca="1" si="18"/>
        <v>0</v>
      </c>
      <c r="AL56" s="184">
        <f t="shared" ca="1" si="18"/>
        <v>0</v>
      </c>
      <c r="AM56" s="184">
        <f t="shared" ca="1" si="18"/>
        <v>0</v>
      </c>
      <c r="AN56" s="184">
        <f t="shared" ca="1" si="18"/>
        <v>0</v>
      </c>
      <c r="AO56" s="184">
        <f t="shared" ca="1" si="18"/>
        <v>0</v>
      </c>
      <c r="AP56" s="184">
        <f t="shared" ca="1" si="18"/>
        <v>0</v>
      </c>
      <c r="AQ56" s="184">
        <f t="shared" ca="1" si="18"/>
        <v>0</v>
      </c>
      <c r="AR56" s="184">
        <f t="shared" ca="1" si="18"/>
        <v>0</v>
      </c>
      <c r="AS56" s="184">
        <f t="shared" ca="1" si="18"/>
        <v>0</v>
      </c>
      <c r="AT56" s="184">
        <f t="shared" ca="1" si="18"/>
        <v>0</v>
      </c>
      <c r="AU56" s="184">
        <f t="shared" ca="1" si="18"/>
        <v>0</v>
      </c>
      <c r="AV56" s="184">
        <f t="shared" ca="1" si="18"/>
        <v>0</v>
      </c>
      <c r="AW56" s="184">
        <f t="shared" ca="1" si="18"/>
        <v>0</v>
      </c>
      <c r="AX56" s="184">
        <f t="shared" ca="1" si="18"/>
        <v>0</v>
      </c>
      <c r="AY56" s="184">
        <f t="shared" ca="1" si="18"/>
        <v>0</v>
      </c>
      <c r="AZ56" s="184">
        <f t="shared" ca="1" si="18"/>
        <v>0</v>
      </c>
      <c r="BA56" s="184">
        <f t="shared" ca="1" si="18"/>
        <v>0</v>
      </c>
      <c r="BB56" s="184">
        <f t="shared" ca="1" si="18"/>
        <v>0</v>
      </c>
      <c r="BC56" s="184">
        <f t="shared" ca="1" si="18"/>
        <v>0</v>
      </c>
      <c r="BD56" s="184">
        <f t="shared" ca="1" si="18"/>
        <v>0</v>
      </c>
      <c r="BE56" s="184">
        <f t="shared" ca="1" si="18"/>
        <v>0</v>
      </c>
      <c r="BF56" s="184">
        <f t="shared" ca="1" si="18"/>
        <v>0</v>
      </c>
      <c r="BG56" s="184">
        <f t="shared" ca="1" si="18"/>
        <v>0</v>
      </c>
      <c r="BH56" s="184">
        <f t="shared" ca="1" si="18"/>
        <v>0</v>
      </c>
      <c r="BI56" s="184">
        <f t="shared" ca="1" si="18"/>
        <v>0</v>
      </c>
      <c r="BJ56" s="184">
        <f t="shared" ca="1" si="18"/>
        <v>0</v>
      </c>
      <c r="BK56" s="184">
        <f t="shared" ca="1" si="18"/>
        <v>0</v>
      </c>
      <c r="BL56" s="184">
        <f t="shared" ca="1" si="18"/>
        <v>0</v>
      </c>
      <c r="BM56" s="184">
        <f t="shared" ca="1" si="18"/>
        <v>0</v>
      </c>
      <c r="BN56" s="184">
        <f t="shared" ca="1" si="18"/>
        <v>0</v>
      </c>
      <c r="BO56" s="184">
        <f t="shared" ca="1" si="18"/>
        <v>0</v>
      </c>
      <c r="BP56" s="184">
        <f t="shared" ref="BP56:BR56" ca="1" si="19">SUM(BP57:BP61)</f>
        <v>0</v>
      </c>
      <c r="BQ56" s="184">
        <f t="shared" ca="1" si="19"/>
        <v>0</v>
      </c>
      <c r="BR56" s="184">
        <f t="shared" ca="1" si="19"/>
        <v>0</v>
      </c>
    </row>
    <row r="57" spans="2:70" ht="25" customHeight="1" outlineLevel="1">
      <c r="B57" s="24" t="str">
        <f>'MVLP INPUT FLTE'!B50</f>
        <v>FLTE 40GB</v>
      </c>
      <c r="C57" s="134">
        <f>('SUBSCRIBER BASE FLTE'!C48*'MVLP INPUT FLTE'!$G40)*'MVLP INPUT FLTE'!$E50</f>
        <v>0</v>
      </c>
      <c r="D57" s="134">
        <f>('SUBSCRIBER BASE FLTE'!D48*'MVLP INPUT FLTE'!$G40)*'MVLP INPUT FLTE'!$E50</f>
        <v>0</v>
      </c>
      <c r="E57" s="134">
        <f>('SUBSCRIBER BASE FLTE'!E48*'MVLP INPUT FLTE'!$G40)*'MVLP INPUT FLTE'!$E50</f>
        <v>0</v>
      </c>
      <c r="F57" s="134">
        <f>('SUBSCRIBER BASE FLTE'!F48*'MVLP INPUT FLTE'!$G40)*'MVLP INPUT FLTE'!$E50</f>
        <v>0</v>
      </c>
      <c r="G57" s="134">
        <f>('SUBSCRIBER BASE FLTE'!G48*'MVLP INPUT FLTE'!$G40)*'MVLP INPUT FLTE'!$E50</f>
        <v>0</v>
      </c>
      <c r="H57" s="134">
        <f>('SUBSCRIBER BASE FLTE'!H48*'MVLP INPUT FLTE'!$G40)*'MVLP INPUT FLTE'!$E50</f>
        <v>0</v>
      </c>
      <c r="I57" s="134">
        <f>('SUBSCRIBER BASE FLTE'!I48*'MVLP INPUT FLTE'!$G40)*'MVLP INPUT FLTE'!$E50</f>
        <v>0</v>
      </c>
      <c r="J57" s="134">
        <f>('SUBSCRIBER BASE FLTE'!J48*'MVLP INPUT FLTE'!$G40)*'MVLP INPUT FLTE'!$E50</f>
        <v>0</v>
      </c>
      <c r="K57" s="134">
        <f ca="1">('SUBSCRIBER BASE FLTE'!K48*'MVLP INPUT FLTE'!$G40)*'MVLP INPUT FLTE'!$E50</f>
        <v>0</v>
      </c>
      <c r="L57" s="134">
        <f ca="1">('SUBSCRIBER BASE FLTE'!L48*'MVLP INPUT FLTE'!$G40)*'MVLP INPUT FLTE'!$E50</f>
        <v>0</v>
      </c>
      <c r="M57" s="134">
        <f ca="1">('SUBSCRIBER BASE FLTE'!M48*'MVLP INPUT FLTE'!$G40)*'MVLP INPUT FLTE'!$E50</f>
        <v>0</v>
      </c>
      <c r="N57" s="134">
        <f ca="1">('SUBSCRIBER BASE FLTE'!N48*'MVLP INPUT FLTE'!$G40)*'MVLP INPUT FLTE'!$E50</f>
        <v>0</v>
      </c>
      <c r="O57" s="134">
        <f ca="1">('SUBSCRIBER BASE FLTE'!O48*'MVLP INPUT FLTE'!$G40)*'MVLP INPUT FLTE'!$E50</f>
        <v>0</v>
      </c>
      <c r="P57" s="134">
        <f ca="1">('SUBSCRIBER BASE FLTE'!P48*'MVLP INPUT FLTE'!$G40)*'MVLP INPUT FLTE'!$E50</f>
        <v>0</v>
      </c>
      <c r="Q57" s="134">
        <f ca="1">('SUBSCRIBER BASE FLTE'!Q48*'MVLP INPUT FLTE'!$G40)*'MVLP INPUT FLTE'!$E50</f>
        <v>0</v>
      </c>
      <c r="R57" s="134">
        <f ca="1">('SUBSCRIBER BASE FLTE'!R48*'MVLP INPUT FLTE'!$G40)*'MVLP INPUT FLTE'!$E50</f>
        <v>0</v>
      </c>
      <c r="S57" s="134">
        <f ca="1">('SUBSCRIBER BASE FLTE'!S48*'MVLP INPUT FLTE'!$G40)*'MVLP INPUT FLTE'!$E50</f>
        <v>0</v>
      </c>
      <c r="T57" s="134">
        <f ca="1">('SUBSCRIBER BASE FLTE'!T48*'MVLP INPUT FLTE'!$G40)*'MVLP INPUT FLTE'!$E50</f>
        <v>0</v>
      </c>
      <c r="U57" s="134">
        <f ca="1">('SUBSCRIBER BASE FLTE'!U48*'MVLP INPUT FLTE'!$G40)*'MVLP INPUT FLTE'!$E50</f>
        <v>0</v>
      </c>
      <c r="V57" s="134">
        <f ca="1">('SUBSCRIBER BASE FLTE'!V48*'MVLP INPUT FLTE'!$G40)*'MVLP INPUT FLTE'!$E50</f>
        <v>0</v>
      </c>
      <c r="W57" s="134">
        <f ca="1">('SUBSCRIBER BASE FLTE'!W48*'MVLP INPUT FLTE'!$G40)*'MVLP INPUT FLTE'!$E50</f>
        <v>0</v>
      </c>
      <c r="X57" s="134">
        <f ca="1">('SUBSCRIBER BASE FLTE'!X48*'MVLP INPUT FLTE'!$G40)*'MVLP INPUT FLTE'!$E50</f>
        <v>0</v>
      </c>
      <c r="Y57" s="134">
        <f ca="1">('SUBSCRIBER BASE FLTE'!Y48*'MVLP INPUT FLTE'!$G40)*'MVLP INPUT FLTE'!$E50</f>
        <v>0</v>
      </c>
      <c r="Z57" s="134">
        <f ca="1">('SUBSCRIBER BASE FLTE'!Z48*'MVLP INPUT FLTE'!$G40)*'MVLP INPUT FLTE'!$E50</f>
        <v>0</v>
      </c>
      <c r="AA57" s="134">
        <f ca="1">('SUBSCRIBER BASE FLTE'!AA48*'MVLP INPUT FLTE'!$G40)*'MVLP INPUT FLTE'!$E50</f>
        <v>0</v>
      </c>
      <c r="AB57" s="134">
        <f ca="1">('SUBSCRIBER BASE FLTE'!AB48*'MVLP INPUT FLTE'!$G40)*'MVLP INPUT FLTE'!$E50</f>
        <v>0</v>
      </c>
      <c r="AC57" s="134">
        <f ca="1">('SUBSCRIBER BASE FLTE'!AC48*'MVLP INPUT FLTE'!$G40)*'MVLP INPUT FLTE'!$E50</f>
        <v>0</v>
      </c>
      <c r="AD57" s="134">
        <f ca="1">('SUBSCRIBER BASE FLTE'!AD48*'MVLP INPUT FLTE'!$G40)*'MVLP INPUT FLTE'!$E50</f>
        <v>0</v>
      </c>
      <c r="AE57" s="134">
        <f ca="1">('SUBSCRIBER BASE FLTE'!AE48*'MVLP INPUT FLTE'!$G40)*'MVLP INPUT FLTE'!$E50</f>
        <v>0</v>
      </c>
      <c r="AF57" s="134">
        <f ca="1">('SUBSCRIBER BASE FLTE'!AF48*'MVLP INPUT FLTE'!$G40)*'MVLP INPUT FLTE'!$E50</f>
        <v>0</v>
      </c>
      <c r="AG57" s="134">
        <f ca="1">('SUBSCRIBER BASE FLTE'!AG48*'MVLP INPUT FLTE'!$G40)*'MVLP INPUT FLTE'!$E50</f>
        <v>0</v>
      </c>
      <c r="AH57" s="134">
        <f ca="1">('SUBSCRIBER BASE FLTE'!AH48*'MVLP INPUT FLTE'!$G40)*'MVLP INPUT FLTE'!$E50</f>
        <v>0</v>
      </c>
      <c r="AI57" s="134">
        <f ca="1">('SUBSCRIBER BASE FLTE'!AI48*'MVLP INPUT FLTE'!$G40)*'MVLP INPUT FLTE'!$E50</f>
        <v>0</v>
      </c>
      <c r="AJ57" s="134">
        <f ca="1">('SUBSCRIBER BASE FLTE'!AJ48*'MVLP INPUT FLTE'!$G40)*'MVLP INPUT FLTE'!$E50</f>
        <v>0</v>
      </c>
      <c r="AK57" s="134">
        <f ca="1">('SUBSCRIBER BASE FLTE'!AK48*'MVLP INPUT FLTE'!$G40)*'MVLP INPUT FLTE'!$E50</f>
        <v>0</v>
      </c>
      <c r="AL57" s="134">
        <f ca="1">('SUBSCRIBER BASE FLTE'!AL48*'MVLP INPUT FLTE'!$G40)*'MVLP INPUT FLTE'!$E50</f>
        <v>0</v>
      </c>
      <c r="AM57" s="134">
        <f ca="1">('SUBSCRIBER BASE FLTE'!AM48*'MVLP INPUT FLTE'!$G40)*'MVLP INPUT FLTE'!$E50</f>
        <v>0</v>
      </c>
      <c r="AN57" s="134">
        <f ca="1">('SUBSCRIBER BASE FLTE'!AN48*'MVLP INPUT FLTE'!$G40)*'MVLP INPUT FLTE'!$E50</f>
        <v>0</v>
      </c>
      <c r="AO57" s="134">
        <f ca="1">('SUBSCRIBER BASE FLTE'!AO48*'MVLP INPUT FLTE'!$G40)*'MVLP INPUT FLTE'!$E50</f>
        <v>0</v>
      </c>
      <c r="AP57" s="134">
        <f ca="1">('SUBSCRIBER BASE FLTE'!AP48*'MVLP INPUT FLTE'!$G40)*'MVLP INPUT FLTE'!$E50</f>
        <v>0</v>
      </c>
      <c r="AQ57" s="134">
        <f ca="1">('SUBSCRIBER BASE FLTE'!AQ48*'MVLP INPUT FLTE'!$G40)*'MVLP INPUT FLTE'!$E50</f>
        <v>0</v>
      </c>
      <c r="AR57" s="134">
        <f ca="1">('SUBSCRIBER BASE FLTE'!AR48*'MVLP INPUT FLTE'!$G40)*'MVLP INPUT FLTE'!$E50</f>
        <v>0</v>
      </c>
      <c r="AS57" s="134">
        <f ca="1">('SUBSCRIBER BASE FLTE'!AS48*'MVLP INPUT FLTE'!$G40)*'MVLP INPUT FLTE'!$E50</f>
        <v>0</v>
      </c>
      <c r="AT57" s="134">
        <f ca="1">('SUBSCRIBER BASE FLTE'!AT48*'MVLP INPUT FLTE'!$G40)*'MVLP INPUT FLTE'!$E50</f>
        <v>0</v>
      </c>
      <c r="AU57" s="134">
        <f ca="1">('SUBSCRIBER BASE FLTE'!AU48*'MVLP INPUT FLTE'!$G40)*'MVLP INPUT FLTE'!$E50</f>
        <v>0</v>
      </c>
      <c r="AV57" s="134">
        <f ca="1">('SUBSCRIBER BASE FLTE'!AV48*'MVLP INPUT FLTE'!$G40)*'MVLP INPUT FLTE'!$E50</f>
        <v>0</v>
      </c>
      <c r="AW57" s="134">
        <f ca="1">('SUBSCRIBER BASE FLTE'!AW48*'MVLP INPUT FLTE'!$G40)*'MVLP INPUT FLTE'!$E50</f>
        <v>0</v>
      </c>
      <c r="AX57" s="134">
        <f ca="1">('SUBSCRIBER BASE FLTE'!AX48*'MVLP INPUT FLTE'!$G40)*'MVLP INPUT FLTE'!$E50</f>
        <v>0</v>
      </c>
      <c r="AY57" s="134">
        <f ca="1">('SUBSCRIBER BASE FLTE'!AY48*'MVLP INPUT FLTE'!$G40)*'MVLP INPUT FLTE'!$E50</f>
        <v>0</v>
      </c>
      <c r="AZ57" s="134">
        <f ca="1">('SUBSCRIBER BASE FLTE'!AZ48*'MVLP INPUT FLTE'!$G40)*'MVLP INPUT FLTE'!$E50</f>
        <v>0</v>
      </c>
      <c r="BA57" s="134">
        <f ca="1">('SUBSCRIBER BASE FLTE'!BA48*'MVLP INPUT FLTE'!$G40)*'MVLP INPUT FLTE'!$E50</f>
        <v>0</v>
      </c>
      <c r="BB57" s="134">
        <f ca="1">('SUBSCRIBER BASE FLTE'!BB48*'MVLP INPUT FLTE'!$G40)*'MVLP INPUT FLTE'!$E50</f>
        <v>0</v>
      </c>
      <c r="BC57" s="134">
        <f ca="1">('SUBSCRIBER BASE FLTE'!BC48*'MVLP INPUT FLTE'!$G40)*'MVLP INPUT FLTE'!$E50</f>
        <v>0</v>
      </c>
      <c r="BD57" s="134">
        <f ca="1">('SUBSCRIBER BASE FLTE'!BD48*'MVLP INPUT FLTE'!$G40)*'MVLP INPUT FLTE'!$E50</f>
        <v>0</v>
      </c>
      <c r="BE57" s="134">
        <f ca="1">('SUBSCRIBER BASE FLTE'!BE48*'MVLP INPUT FLTE'!$G40)*'MVLP INPUT FLTE'!$E50</f>
        <v>0</v>
      </c>
      <c r="BF57" s="134">
        <f ca="1">('SUBSCRIBER BASE FLTE'!BF48*'MVLP INPUT FLTE'!$G40)*'MVLP INPUT FLTE'!$E50</f>
        <v>0</v>
      </c>
      <c r="BG57" s="134">
        <f ca="1">('SUBSCRIBER BASE FLTE'!BG48*'MVLP INPUT FLTE'!$G40)*'MVLP INPUT FLTE'!$E50</f>
        <v>0</v>
      </c>
      <c r="BH57" s="134">
        <f ca="1">('SUBSCRIBER BASE FLTE'!BH48*'MVLP INPUT FLTE'!$G40)*'MVLP INPUT FLTE'!$E50</f>
        <v>0</v>
      </c>
      <c r="BI57" s="134">
        <f ca="1">('SUBSCRIBER BASE FLTE'!BI48*'MVLP INPUT FLTE'!$G40)*'MVLP INPUT FLTE'!$E50</f>
        <v>0</v>
      </c>
      <c r="BJ57" s="134">
        <f ca="1">('SUBSCRIBER BASE FLTE'!BJ48*'MVLP INPUT FLTE'!$G40)*'MVLP INPUT FLTE'!$E50</f>
        <v>0</v>
      </c>
      <c r="BK57" s="134">
        <f ca="1">('SUBSCRIBER BASE FLTE'!BK48*'MVLP INPUT FLTE'!$G40)*'MVLP INPUT FLTE'!$E50</f>
        <v>0</v>
      </c>
      <c r="BL57" s="134">
        <f ca="1">('SUBSCRIBER BASE FLTE'!BL48*'MVLP INPUT FLTE'!$G40)*'MVLP INPUT FLTE'!$E50</f>
        <v>0</v>
      </c>
      <c r="BM57" s="134">
        <f ca="1">('SUBSCRIBER BASE FLTE'!BM48*'MVLP INPUT FLTE'!$G40)*'MVLP INPUT FLTE'!$E50</f>
        <v>0</v>
      </c>
      <c r="BN57" s="134">
        <f ca="1">('SUBSCRIBER BASE FLTE'!BN48*'MVLP INPUT FLTE'!$G40)*'MVLP INPUT FLTE'!$E50</f>
        <v>0</v>
      </c>
      <c r="BO57" s="134">
        <f ca="1">('SUBSCRIBER BASE FLTE'!BO48*'MVLP INPUT FLTE'!$G40)*'MVLP INPUT FLTE'!$E50</f>
        <v>0</v>
      </c>
      <c r="BP57" s="134">
        <f ca="1">('SUBSCRIBER BASE FLTE'!BP48*'MVLP INPUT FLTE'!$G40)*'MVLP INPUT FLTE'!$E50</f>
        <v>0</v>
      </c>
      <c r="BQ57" s="134">
        <f ca="1">('SUBSCRIBER BASE FLTE'!BQ48*'MVLP INPUT FLTE'!$G40)*'MVLP INPUT FLTE'!$E50</f>
        <v>0</v>
      </c>
      <c r="BR57" s="134">
        <f ca="1">('SUBSCRIBER BASE FLTE'!BR48*'MVLP INPUT FLTE'!$G40)*'MVLP INPUT FLTE'!$E50</f>
        <v>0</v>
      </c>
    </row>
    <row r="58" spans="2:70" ht="25" customHeight="1" outlineLevel="1">
      <c r="B58" s="24" t="str">
        <f>'MVLP INPUT FLTE'!B51</f>
        <v>FLTE 100GB</v>
      </c>
      <c r="C58" s="134">
        <f>('SUBSCRIBER BASE FLTE'!C49*'MVLP INPUT FLTE'!$G41)*'MVLP INPUT FLTE'!$E51</f>
        <v>0</v>
      </c>
      <c r="D58" s="134">
        <f>('SUBSCRIBER BASE FLTE'!D49*'MVLP INPUT FLTE'!$G41)*'MVLP INPUT FLTE'!$E51</f>
        <v>0</v>
      </c>
      <c r="E58" s="134">
        <f>('SUBSCRIBER BASE FLTE'!E49*'MVLP INPUT FLTE'!$G41)*'MVLP INPUT FLTE'!$E51</f>
        <v>0</v>
      </c>
      <c r="F58" s="134">
        <f>('SUBSCRIBER BASE FLTE'!F49*'MVLP INPUT FLTE'!$G41)*'MVLP INPUT FLTE'!$E51</f>
        <v>0</v>
      </c>
      <c r="G58" s="134">
        <f>('SUBSCRIBER BASE FLTE'!G49*'MVLP INPUT FLTE'!$G41)*'MVLP INPUT FLTE'!$E51</f>
        <v>0</v>
      </c>
      <c r="H58" s="134">
        <f>('SUBSCRIBER BASE FLTE'!H49*'MVLP INPUT FLTE'!$G41)*'MVLP INPUT FLTE'!$E51</f>
        <v>0</v>
      </c>
      <c r="I58" s="134">
        <f>('SUBSCRIBER BASE FLTE'!I49*'MVLP INPUT FLTE'!$G41)*'MVLP INPUT FLTE'!$E51</f>
        <v>0</v>
      </c>
      <c r="J58" s="134">
        <f>('SUBSCRIBER BASE FLTE'!J49*'MVLP INPUT FLTE'!$G41)*'MVLP INPUT FLTE'!$E51</f>
        <v>0</v>
      </c>
      <c r="K58" s="134">
        <f ca="1">('SUBSCRIBER BASE FLTE'!K49*'MVLP INPUT FLTE'!$G41)*'MVLP INPUT FLTE'!$E51</f>
        <v>0</v>
      </c>
      <c r="L58" s="134">
        <f ca="1">('SUBSCRIBER BASE FLTE'!L49*'MVLP INPUT FLTE'!$G41)*'MVLP INPUT FLTE'!$E51</f>
        <v>0</v>
      </c>
      <c r="M58" s="134">
        <f ca="1">('SUBSCRIBER BASE FLTE'!M49*'MVLP INPUT FLTE'!$G41)*'MVLP INPUT FLTE'!$E51</f>
        <v>0</v>
      </c>
      <c r="N58" s="134">
        <f ca="1">('SUBSCRIBER BASE FLTE'!N49*'MVLP INPUT FLTE'!$G41)*'MVLP INPUT FLTE'!$E51</f>
        <v>0</v>
      </c>
      <c r="O58" s="134">
        <f ca="1">('SUBSCRIBER BASE FLTE'!O49*'MVLP INPUT FLTE'!$G41)*'MVLP INPUT FLTE'!$E51</f>
        <v>0</v>
      </c>
      <c r="P58" s="134">
        <f ca="1">('SUBSCRIBER BASE FLTE'!P49*'MVLP INPUT FLTE'!$G41)*'MVLP INPUT FLTE'!$E51</f>
        <v>0</v>
      </c>
      <c r="Q58" s="134">
        <f ca="1">('SUBSCRIBER BASE FLTE'!Q49*'MVLP INPUT FLTE'!$G41)*'MVLP INPUT FLTE'!$E51</f>
        <v>0</v>
      </c>
      <c r="R58" s="134">
        <f ca="1">('SUBSCRIBER BASE FLTE'!R49*'MVLP INPUT FLTE'!$G41)*'MVLP INPUT FLTE'!$E51</f>
        <v>0</v>
      </c>
      <c r="S58" s="134">
        <f ca="1">('SUBSCRIBER BASE FLTE'!S49*'MVLP INPUT FLTE'!$G41)*'MVLP INPUT FLTE'!$E51</f>
        <v>0</v>
      </c>
      <c r="T58" s="134">
        <f ca="1">('SUBSCRIBER BASE FLTE'!T49*'MVLP INPUT FLTE'!$G41)*'MVLP INPUT FLTE'!$E51</f>
        <v>0</v>
      </c>
      <c r="U58" s="134">
        <f ca="1">('SUBSCRIBER BASE FLTE'!U49*'MVLP INPUT FLTE'!$G41)*'MVLP INPUT FLTE'!$E51</f>
        <v>0</v>
      </c>
      <c r="V58" s="134">
        <f ca="1">('SUBSCRIBER BASE FLTE'!V49*'MVLP INPUT FLTE'!$G41)*'MVLP INPUT FLTE'!$E51</f>
        <v>0</v>
      </c>
      <c r="W58" s="134">
        <f ca="1">('SUBSCRIBER BASE FLTE'!W49*'MVLP INPUT FLTE'!$G41)*'MVLP INPUT FLTE'!$E51</f>
        <v>0</v>
      </c>
      <c r="X58" s="134">
        <f ca="1">('SUBSCRIBER BASE FLTE'!X49*'MVLP INPUT FLTE'!$G41)*'MVLP INPUT FLTE'!$E51</f>
        <v>0</v>
      </c>
      <c r="Y58" s="134">
        <f ca="1">('SUBSCRIBER BASE FLTE'!Y49*'MVLP INPUT FLTE'!$G41)*'MVLP INPUT FLTE'!$E51</f>
        <v>0</v>
      </c>
      <c r="Z58" s="134">
        <f ca="1">('SUBSCRIBER BASE FLTE'!Z49*'MVLP INPUT FLTE'!$G41)*'MVLP INPUT FLTE'!$E51</f>
        <v>0</v>
      </c>
      <c r="AA58" s="134">
        <f ca="1">('SUBSCRIBER BASE FLTE'!AA49*'MVLP INPUT FLTE'!$G41)*'MVLP INPUT FLTE'!$E51</f>
        <v>0</v>
      </c>
      <c r="AB58" s="134">
        <f ca="1">('SUBSCRIBER BASE FLTE'!AB49*'MVLP INPUT FLTE'!$G41)*'MVLP INPUT FLTE'!$E51</f>
        <v>0</v>
      </c>
      <c r="AC58" s="134">
        <f ca="1">('SUBSCRIBER BASE FLTE'!AC49*'MVLP INPUT FLTE'!$G41)*'MVLP INPUT FLTE'!$E51</f>
        <v>0</v>
      </c>
      <c r="AD58" s="134">
        <f ca="1">('SUBSCRIBER BASE FLTE'!AD49*'MVLP INPUT FLTE'!$G41)*'MVLP INPUT FLTE'!$E51</f>
        <v>0</v>
      </c>
      <c r="AE58" s="134">
        <f ca="1">('SUBSCRIBER BASE FLTE'!AE49*'MVLP INPUT FLTE'!$G41)*'MVLP INPUT FLTE'!$E51</f>
        <v>0</v>
      </c>
      <c r="AF58" s="134">
        <f ca="1">('SUBSCRIBER BASE FLTE'!AF49*'MVLP INPUT FLTE'!$G41)*'MVLP INPUT FLTE'!$E51</f>
        <v>0</v>
      </c>
      <c r="AG58" s="134">
        <f ca="1">('SUBSCRIBER BASE FLTE'!AG49*'MVLP INPUT FLTE'!$G41)*'MVLP INPUT FLTE'!$E51</f>
        <v>0</v>
      </c>
      <c r="AH58" s="134">
        <f ca="1">('SUBSCRIBER BASE FLTE'!AH49*'MVLP INPUT FLTE'!$G41)*'MVLP INPUT FLTE'!$E51</f>
        <v>0</v>
      </c>
      <c r="AI58" s="134">
        <f ca="1">('SUBSCRIBER BASE FLTE'!AI49*'MVLP INPUT FLTE'!$G41)*'MVLP INPUT FLTE'!$E51</f>
        <v>0</v>
      </c>
      <c r="AJ58" s="134">
        <f ca="1">('SUBSCRIBER BASE FLTE'!AJ49*'MVLP INPUT FLTE'!$G41)*'MVLP INPUT FLTE'!$E51</f>
        <v>0</v>
      </c>
      <c r="AK58" s="134">
        <f ca="1">('SUBSCRIBER BASE FLTE'!AK49*'MVLP INPUT FLTE'!$G41)*'MVLP INPUT FLTE'!$E51</f>
        <v>0</v>
      </c>
      <c r="AL58" s="134">
        <f ca="1">('SUBSCRIBER BASE FLTE'!AL49*'MVLP INPUT FLTE'!$G41)*'MVLP INPUT FLTE'!$E51</f>
        <v>0</v>
      </c>
      <c r="AM58" s="134">
        <f ca="1">('SUBSCRIBER BASE FLTE'!AM49*'MVLP INPUT FLTE'!$G41)*'MVLP INPUT FLTE'!$E51</f>
        <v>0</v>
      </c>
      <c r="AN58" s="134">
        <f ca="1">('SUBSCRIBER BASE FLTE'!AN49*'MVLP INPUT FLTE'!$G41)*'MVLP INPUT FLTE'!$E51</f>
        <v>0</v>
      </c>
      <c r="AO58" s="134">
        <f ca="1">('SUBSCRIBER BASE FLTE'!AO49*'MVLP INPUT FLTE'!$G41)*'MVLP INPUT FLTE'!$E51</f>
        <v>0</v>
      </c>
      <c r="AP58" s="134">
        <f ca="1">('SUBSCRIBER BASE FLTE'!AP49*'MVLP INPUT FLTE'!$G41)*'MVLP INPUT FLTE'!$E51</f>
        <v>0</v>
      </c>
      <c r="AQ58" s="134">
        <f ca="1">('SUBSCRIBER BASE FLTE'!AQ49*'MVLP INPUT FLTE'!$G41)*'MVLP INPUT FLTE'!$E51</f>
        <v>0</v>
      </c>
      <c r="AR58" s="134">
        <f ca="1">('SUBSCRIBER BASE FLTE'!AR49*'MVLP INPUT FLTE'!$G41)*'MVLP INPUT FLTE'!$E51</f>
        <v>0</v>
      </c>
      <c r="AS58" s="134">
        <f ca="1">('SUBSCRIBER BASE FLTE'!AS49*'MVLP INPUT FLTE'!$G41)*'MVLP INPUT FLTE'!$E51</f>
        <v>0</v>
      </c>
      <c r="AT58" s="134">
        <f ca="1">('SUBSCRIBER BASE FLTE'!AT49*'MVLP INPUT FLTE'!$G41)*'MVLP INPUT FLTE'!$E51</f>
        <v>0</v>
      </c>
      <c r="AU58" s="134">
        <f ca="1">('SUBSCRIBER BASE FLTE'!AU49*'MVLP INPUT FLTE'!$G41)*'MVLP INPUT FLTE'!$E51</f>
        <v>0</v>
      </c>
      <c r="AV58" s="134">
        <f ca="1">('SUBSCRIBER BASE FLTE'!AV49*'MVLP INPUT FLTE'!$G41)*'MVLP INPUT FLTE'!$E51</f>
        <v>0</v>
      </c>
      <c r="AW58" s="134">
        <f ca="1">('SUBSCRIBER BASE FLTE'!AW49*'MVLP INPUT FLTE'!$G41)*'MVLP INPUT FLTE'!$E51</f>
        <v>0</v>
      </c>
      <c r="AX58" s="134">
        <f ca="1">('SUBSCRIBER BASE FLTE'!AX49*'MVLP INPUT FLTE'!$G41)*'MVLP INPUT FLTE'!$E51</f>
        <v>0</v>
      </c>
      <c r="AY58" s="134">
        <f ca="1">('SUBSCRIBER BASE FLTE'!AY49*'MVLP INPUT FLTE'!$G41)*'MVLP INPUT FLTE'!$E51</f>
        <v>0</v>
      </c>
      <c r="AZ58" s="134">
        <f ca="1">('SUBSCRIBER BASE FLTE'!AZ49*'MVLP INPUT FLTE'!$G41)*'MVLP INPUT FLTE'!$E51</f>
        <v>0</v>
      </c>
      <c r="BA58" s="134">
        <f ca="1">('SUBSCRIBER BASE FLTE'!BA49*'MVLP INPUT FLTE'!$G41)*'MVLP INPUT FLTE'!$E51</f>
        <v>0</v>
      </c>
      <c r="BB58" s="134">
        <f ca="1">('SUBSCRIBER BASE FLTE'!BB49*'MVLP INPUT FLTE'!$G41)*'MVLP INPUT FLTE'!$E51</f>
        <v>0</v>
      </c>
      <c r="BC58" s="134">
        <f ca="1">('SUBSCRIBER BASE FLTE'!BC49*'MVLP INPUT FLTE'!$G41)*'MVLP INPUT FLTE'!$E51</f>
        <v>0</v>
      </c>
      <c r="BD58" s="134">
        <f ca="1">('SUBSCRIBER BASE FLTE'!BD49*'MVLP INPUT FLTE'!$G41)*'MVLP INPUT FLTE'!$E51</f>
        <v>0</v>
      </c>
      <c r="BE58" s="134">
        <f ca="1">('SUBSCRIBER BASE FLTE'!BE49*'MVLP INPUT FLTE'!$G41)*'MVLP INPUT FLTE'!$E51</f>
        <v>0</v>
      </c>
      <c r="BF58" s="134">
        <f ca="1">('SUBSCRIBER BASE FLTE'!BF49*'MVLP INPUT FLTE'!$G41)*'MVLP INPUT FLTE'!$E51</f>
        <v>0</v>
      </c>
      <c r="BG58" s="134">
        <f ca="1">('SUBSCRIBER BASE FLTE'!BG49*'MVLP INPUT FLTE'!$G41)*'MVLP INPUT FLTE'!$E51</f>
        <v>0</v>
      </c>
      <c r="BH58" s="134">
        <f ca="1">('SUBSCRIBER BASE FLTE'!BH49*'MVLP INPUT FLTE'!$G41)*'MVLP INPUT FLTE'!$E51</f>
        <v>0</v>
      </c>
      <c r="BI58" s="134">
        <f ca="1">('SUBSCRIBER BASE FLTE'!BI49*'MVLP INPUT FLTE'!$G41)*'MVLP INPUT FLTE'!$E51</f>
        <v>0</v>
      </c>
      <c r="BJ58" s="134">
        <f ca="1">('SUBSCRIBER BASE FLTE'!BJ49*'MVLP INPUT FLTE'!$G41)*'MVLP INPUT FLTE'!$E51</f>
        <v>0</v>
      </c>
      <c r="BK58" s="134">
        <f ca="1">('SUBSCRIBER BASE FLTE'!BK49*'MVLP INPUT FLTE'!$G41)*'MVLP INPUT FLTE'!$E51</f>
        <v>0</v>
      </c>
      <c r="BL58" s="134">
        <f ca="1">('SUBSCRIBER BASE FLTE'!BL49*'MVLP INPUT FLTE'!$G41)*'MVLP INPUT FLTE'!$E51</f>
        <v>0</v>
      </c>
      <c r="BM58" s="134">
        <f ca="1">('SUBSCRIBER BASE FLTE'!BM49*'MVLP INPUT FLTE'!$G41)*'MVLP INPUT FLTE'!$E51</f>
        <v>0</v>
      </c>
      <c r="BN58" s="134">
        <f ca="1">('SUBSCRIBER BASE FLTE'!BN49*'MVLP INPUT FLTE'!$G41)*'MVLP INPUT FLTE'!$E51</f>
        <v>0</v>
      </c>
      <c r="BO58" s="134">
        <f ca="1">('SUBSCRIBER BASE FLTE'!BO49*'MVLP INPUT FLTE'!$G41)*'MVLP INPUT FLTE'!$E51</f>
        <v>0</v>
      </c>
      <c r="BP58" s="134">
        <f ca="1">('SUBSCRIBER BASE FLTE'!BP49*'MVLP INPUT FLTE'!$G41)*'MVLP INPUT FLTE'!$E51</f>
        <v>0</v>
      </c>
      <c r="BQ58" s="134">
        <f ca="1">('SUBSCRIBER BASE FLTE'!BQ49*'MVLP INPUT FLTE'!$G41)*'MVLP INPUT FLTE'!$E51</f>
        <v>0</v>
      </c>
      <c r="BR58" s="134">
        <f ca="1">('SUBSCRIBER BASE FLTE'!BR49*'MVLP INPUT FLTE'!$G41)*'MVLP INPUT FLTE'!$E51</f>
        <v>0</v>
      </c>
    </row>
    <row r="59" spans="2:70" ht="25" customHeight="1" outlineLevel="1">
      <c r="B59" s="24" t="str">
        <f>'MVLP INPUT FLTE'!B52</f>
        <v>FLTE 200GB</v>
      </c>
      <c r="C59" s="134">
        <f>('SUBSCRIBER BASE FLTE'!C50*'MVLP INPUT FLTE'!$G42)*'MVLP INPUT FLTE'!$E52</f>
        <v>0</v>
      </c>
      <c r="D59" s="134">
        <f>('SUBSCRIBER BASE FLTE'!D50*'MVLP INPUT FLTE'!$G42)*'MVLP INPUT FLTE'!$E52</f>
        <v>0</v>
      </c>
      <c r="E59" s="134">
        <f>('SUBSCRIBER BASE FLTE'!E50*'MVLP INPUT FLTE'!$G42)*'MVLP INPUT FLTE'!$E52</f>
        <v>0</v>
      </c>
      <c r="F59" s="134">
        <f>('SUBSCRIBER BASE FLTE'!F50*'MVLP INPUT FLTE'!$G42)*'MVLP INPUT FLTE'!$E52</f>
        <v>0</v>
      </c>
      <c r="G59" s="134">
        <f>('SUBSCRIBER BASE FLTE'!G50*'MVLP INPUT FLTE'!$G42)*'MVLP INPUT FLTE'!$E52</f>
        <v>0</v>
      </c>
      <c r="H59" s="134">
        <f>('SUBSCRIBER BASE FLTE'!H50*'MVLP INPUT FLTE'!$G42)*'MVLP INPUT FLTE'!$E52</f>
        <v>0</v>
      </c>
      <c r="I59" s="134">
        <f>('SUBSCRIBER BASE FLTE'!I50*'MVLP INPUT FLTE'!$G42)*'MVLP INPUT FLTE'!$E52</f>
        <v>0</v>
      </c>
      <c r="J59" s="134">
        <f>('SUBSCRIBER BASE FLTE'!J50*'MVLP INPUT FLTE'!$G42)*'MVLP INPUT FLTE'!$E52</f>
        <v>0</v>
      </c>
      <c r="K59" s="134">
        <f ca="1">('SUBSCRIBER BASE FLTE'!K50*'MVLP INPUT FLTE'!$G42)*'MVLP INPUT FLTE'!$E52</f>
        <v>0</v>
      </c>
      <c r="L59" s="134">
        <f ca="1">('SUBSCRIBER BASE FLTE'!L50*'MVLP INPUT FLTE'!$G42)*'MVLP INPUT FLTE'!$E52</f>
        <v>0</v>
      </c>
      <c r="M59" s="134">
        <f ca="1">('SUBSCRIBER BASE FLTE'!M50*'MVLP INPUT FLTE'!$G42)*'MVLP INPUT FLTE'!$E52</f>
        <v>0</v>
      </c>
      <c r="N59" s="134">
        <f ca="1">('SUBSCRIBER BASE FLTE'!N50*'MVLP INPUT FLTE'!$G42)*'MVLP INPUT FLTE'!$E52</f>
        <v>0</v>
      </c>
      <c r="O59" s="134">
        <f ca="1">('SUBSCRIBER BASE FLTE'!O50*'MVLP INPUT FLTE'!$G42)*'MVLP INPUT FLTE'!$E52</f>
        <v>0</v>
      </c>
      <c r="P59" s="134">
        <f ca="1">('SUBSCRIBER BASE FLTE'!P50*'MVLP INPUT FLTE'!$G42)*'MVLP INPUT FLTE'!$E52</f>
        <v>0</v>
      </c>
      <c r="Q59" s="134">
        <f ca="1">('SUBSCRIBER BASE FLTE'!Q50*'MVLP INPUT FLTE'!$G42)*'MVLP INPUT FLTE'!$E52</f>
        <v>0</v>
      </c>
      <c r="R59" s="134">
        <f ca="1">('SUBSCRIBER BASE FLTE'!R50*'MVLP INPUT FLTE'!$G42)*'MVLP INPUT FLTE'!$E52</f>
        <v>0</v>
      </c>
      <c r="S59" s="134">
        <f ca="1">('SUBSCRIBER BASE FLTE'!S50*'MVLP INPUT FLTE'!$G42)*'MVLP INPUT FLTE'!$E52</f>
        <v>0</v>
      </c>
      <c r="T59" s="134">
        <f ca="1">('SUBSCRIBER BASE FLTE'!T50*'MVLP INPUT FLTE'!$G42)*'MVLP INPUT FLTE'!$E52</f>
        <v>0</v>
      </c>
      <c r="U59" s="134">
        <f ca="1">('SUBSCRIBER BASE FLTE'!U50*'MVLP INPUT FLTE'!$G42)*'MVLP INPUT FLTE'!$E52</f>
        <v>0</v>
      </c>
      <c r="V59" s="134">
        <f ca="1">('SUBSCRIBER BASE FLTE'!V50*'MVLP INPUT FLTE'!$G42)*'MVLP INPUT FLTE'!$E52</f>
        <v>0</v>
      </c>
      <c r="W59" s="134">
        <f ca="1">('SUBSCRIBER BASE FLTE'!W50*'MVLP INPUT FLTE'!$G42)*'MVLP INPUT FLTE'!$E52</f>
        <v>0</v>
      </c>
      <c r="X59" s="134">
        <f ca="1">('SUBSCRIBER BASE FLTE'!X50*'MVLP INPUT FLTE'!$G42)*'MVLP INPUT FLTE'!$E52</f>
        <v>0</v>
      </c>
      <c r="Y59" s="134">
        <f ca="1">('SUBSCRIBER BASE FLTE'!Y50*'MVLP INPUT FLTE'!$G42)*'MVLP INPUT FLTE'!$E52</f>
        <v>0</v>
      </c>
      <c r="Z59" s="134">
        <f ca="1">('SUBSCRIBER BASE FLTE'!Z50*'MVLP INPUT FLTE'!$G42)*'MVLP INPUT FLTE'!$E52</f>
        <v>0</v>
      </c>
      <c r="AA59" s="134">
        <f ca="1">('SUBSCRIBER BASE FLTE'!AA50*'MVLP INPUT FLTE'!$G42)*'MVLP INPUT FLTE'!$E52</f>
        <v>0</v>
      </c>
      <c r="AB59" s="134">
        <f ca="1">('SUBSCRIBER BASE FLTE'!AB50*'MVLP INPUT FLTE'!$G42)*'MVLP INPUT FLTE'!$E52</f>
        <v>0</v>
      </c>
      <c r="AC59" s="134">
        <f ca="1">('SUBSCRIBER BASE FLTE'!AC50*'MVLP INPUT FLTE'!$G42)*'MVLP INPUT FLTE'!$E52</f>
        <v>0</v>
      </c>
      <c r="AD59" s="134">
        <f ca="1">('SUBSCRIBER BASE FLTE'!AD50*'MVLP INPUT FLTE'!$G42)*'MVLP INPUT FLTE'!$E52</f>
        <v>0</v>
      </c>
      <c r="AE59" s="134">
        <f ca="1">('SUBSCRIBER BASE FLTE'!AE50*'MVLP INPUT FLTE'!$G42)*'MVLP INPUT FLTE'!$E52</f>
        <v>0</v>
      </c>
      <c r="AF59" s="134">
        <f ca="1">('SUBSCRIBER BASE FLTE'!AF50*'MVLP INPUT FLTE'!$G42)*'MVLP INPUT FLTE'!$E52</f>
        <v>0</v>
      </c>
      <c r="AG59" s="134">
        <f ca="1">('SUBSCRIBER BASE FLTE'!AG50*'MVLP INPUT FLTE'!$G42)*'MVLP INPUT FLTE'!$E52</f>
        <v>0</v>
      </c>
      <c r="AH59" s="134">
        <f ca="1">('SUBSCRIBER BASE FLTE'!AH50*'MVLP INPUT FLTE'!$G42)*'MVLP INPUT FLTE'!$E52</f>
        <v>0</v>
      </c>
      <c r="AI59" s="134">
        <f ca="1">('SUBSCRIBER BASE FLTE'!AI50*'MVLP INPUT FLTE'!$G42)*'MVLP INPUT FLTE'!$E52</f>
        <v>0</v>
      </c>
      <c r="AJ59" s="134">
        <f ca="1">('SUBSCRIBER BASE FLTE'!AJ50*'MVLP INPUT FLTE'!$G42)*'MVLP INPUT FLTE'!$E52</f>
        <v>0</v>
      </c>
      <c r="AK59" s="134">
        <f ca="1">('SUBSCRIBER BASE FLTE'!AK50*'MVLP INPUT FLTE'!$G42)*'MVLP INPUT FLTE'!$E52</f>
        <v>0</v>
      </c>
      <c r="AL59" s="134">
        <f ca="1">('SUBSCRIBER BASE FLTE'!AL50*'MVLP INPUT FLTE'!$G42)*'MVLP INPUT FLTE'!$E52</f>
        <v>0</v>
      </c>
      <c r="AM59" s="134">
        <f ca="1">('SUBSCRIBER BASE FLTE'!AM50*'MVLP INPUT FLTE'!$G42)*'MVLP INPUT FLTE'!$E52</f>
        <v>0</v>
      </c>
      <c r="AN59" s="134">
        <f ca="1">('SUBSCRIBER BASE FLTE'!AN50*'MVLP INPUT FLTE'!$G42)*'MVLP INPUT FLTE'!$E52</f>
        <v>0</v>
      </c>
      <c r="AO59" s="134">
        <f ca="1">('SUBSCRIBER BASE FLTE'!AO50*'MVLP INPUT FLTE'!$G42)*'MVLP INPUT FLTE'!$E52</f>
        <v>0</v>
      </c>
      <c r="AP59" s="134">
        <f ca="1">('SUBSCRIBER BASE FLTE'!AP50*'MVLP INPUT FLTE'!$G42)*'MVLP INPUT FLTE'!$E52</f>
        <v>0</v>
      </c>
      <c r="AQ59" s="134">
        <f ca="1">('SUBSCRIBER BASE FLTE'!AQ50*'MVLP INPUT FLTE'!$G42)*'MVLP INPUT FLTE'!$E52</f>
        <v>0</v>
      </c>
      <c r="AR59" s="134">
        <f ca="1">('SUBSCRIBER BASE FLTE'!AR50*'MVLP INPUT FLTE'!$G42)*'MVLP INPUT FLTE'!$E52</f>
        <v>0</v>
      </c>
      <c r="AS59" s="134">
        <f ca="1">('SUBSCRIBER BASE FLTE'!AS50*'MVLP INPUT FLTE'!$G42)*'MVLP INPUT FLTE'!$E52</f>
        <v>0</v>
      </c>
      <c r="AT59" s="134">
        <f ca="1">('SUBSCRIBER BASE FLTE'!AT50*'MVLP INPUT FLTE'!$G42)*'MVLP INPUT FLTE'!$E52</f>
        <v>0</v>
      </c>
      <c r="AU59" s="134">
        <f ca="1">('SUBSCRIBER BASE FLTE'!AU50*'MVLP INPUT FLTE'!$G42)*'MVLP INPUT FLTE'!$E52</f>
        <v>0</v>
      </c>
      <c r="AV59" s="134">
        <f ca="1">('SUBSCRIBER BASE FLTE'!AV50*'MVLP INPUT FLTE'!$G42)*'MVLP INPUT FLTE'!$E52</f>
        <v>0</v>
      </c>
      <c r="AW59" s="134">
        <f ca="1">('SUBSCRIBER BASE FLTE'!AW50*'MVLP INPUT FLTE'!$G42)*'MVLP INPUT FLTE'!$E52</f>
        <v>0</v>
      </c>
      <c r="AX59" s="134">
        <f ca="1">('SUBSCRIBER BASE FLTE'!AX50*'MVLP INPUT FLTE'!$G42)*'MVLP INPUT FLTE'!$E52</f>
        <v>0</v>
      </c>
      <c r="AY59" s="134">
        <f ca="1">('SUBSCRIBER BASE FLTE'!AY50*'MVLP INPUT FLTE'!$G42)*'MVLP INPUT FLTE'!$E52</f>
        <v>0</v>
      </c>
      <c r="AZ59" s="134">
        <f ca="1">('SUBSCRIBER BASE FLTE'!AZ50*'MVLP INPUT FLTE'!$G42)*'MVLP INPUT FLTE'!$E52</f>
        <v>0</v>
      </c>
      <c r="BA59" s="134">
        <f ca="1">('SUBSCRIBER BASE FLTE'!BA50*'MVLP INPUT FLTE'!$G42)*'MVLP INPUT FLTE'!$E52</f>
        <v>0</v>
      </c>
      <c r="BB59" s="134">
        <f ca="1">('SUBSCRIBER BASE FLTE'!BB50*'MVLP INPUT FLTE'!$G42)*'MVLP INPUT FLTE'!$E52</f>
        <v>0</v>
      </c>
      <c r="BC59" s="134">
        <f ca="1">('SUBSCRIBER BASE FLTE'!BC50*'MVLP INPUT FLTE'!$G42)*'MVLP INPUT FLTE'!$E52</f>
        <v>0</v>
      </c>
      <c r="BD59" s="134">
        <f ca="1">('SUBSCRIBER BASE FLTE'!BD50*'MVLP INPUT FLTE'!$G42)*'MVLP INPUT FLTE'!$E52</f>
        <v>0</v>
      </c>
      <c r="BE59" s="134">
        <f ca="1">('SUBSCRIBER BASE FLTE'!BE50*'MVLP INPUT FLTE'!$G42)*'MVLP INPUT FLTE'!$E52</f>
        <v>0</v>
      </c>
      <c r="BF59" s="134">
        <f ca="1">('SUBSCRIBER BASE FLTE'!BF50*'MVLP INPUT FLTE'!$G42)*'MVLP INPUT FLTE'!$E52</f>
        <v>0</v>
      </c>
      <c r="BG59" s="134">
        <f ca="1">('SUBSCRIBER BASE FLTE'!BG50*'MVLP INPUT FLTE'!$G42)*'MVLP INPUT FLTE'!$E52</f>
        <v>0</v>
      </c>
      <c r="BH59" s="134">
        <f ca="1">('SUBSCRIBER BASE FLTE'!BH50*'MVLP INPUT FLTE'!$G42)*'MVLP INPUT FLTE'!$E52</f>
        <v>0</v>
      </c>
      <c r="BI59" s="134">
        <f ca="1">('SUBSCRIBER BASE FLTE'!BI50*'MVLP INPUT FLTE'!$G42)*'MVLP INPUT FLTE'!$E52</f>
        <v>0</v>
      </c>
      <c r="BJ59" s="134">
        <f ca="1">('SUBSCRIBER BASE FLTE'!BJ50*'MVLP INPUT FLTE'!$G42)*'MVLP INPUT FLTE'!$E52</f>
        <v>0</v>
      </c>
      <c r="BK59" s="134">
        <f ca="1">('SUBSCRIBER BASE FLTE'!BK50*'MVLP INPUT FLTE'!$G42)*'MVLP INPUT FLTE'!$E52</f>
        <v>0</v>
      </c>
      <c r="BL59" s="134">
        <f ca="1">('SUBSCRIBER BASE FLTE'!BL50*'MVLP INPUT FLTE'!$G42)*'MVLP INPUT FLTE'!$E52</f>
        <v>0</v>
      </c>
      <c r="BM59" s="134">
        <f ca="1">('SUBSCRIBER BASE FLTE'!BM50*'MVLP INPUT FLTE'!$G42)*'MVLP INPUT FLTE'!$E52</f>
        <v>0</v>
      </c>
      <c r="BN59" s="134">
        <f ca="1">('SUBSCRIBER BASE FLTE'!BN50*'MVLP INPUT FLTE'!$G42)*'MVLP INPUT FLTE'!$E52</f>
        <v>0</v>
      </c>
      <c r="BO59" s="134">
        <f ca="1">('SUBSCRIBER BASE FLTE'!BO50*'MVLP INPUT FLTE'!$G42)*'MVLP INPUT FLTE'!$E52</f>
        <v>0</v>
      </c>
      <c r="BP59" s="134">
        <f ca="1">('SUBSCRIBER BASE FLTE'!BP50*'MVLP INPUT FLTE'!$G42)*'MVLP INPUT FLTE'!$E52</f>
        <v>0</v>
      </c>
      <c r="BQ59" s="134">
        <f ca="1">('SUBSCRIBER BASE FLTE'!BQ50*'MVLP INPUT FLTE'!$G42)*'MVLP INPUT FLTE'!$E52</f>
        <v>0</v>
      </c>
      <c r="BR59" s="134">
        <f ca="1">('SUBSCRIBER BASE FLTE'!BR50*'MVLP INPUT FLTE'!$G42)*'MVLP INPUT FLTE'!$E52</f>
        <v>0</v>
      </c>
    </row>
    <row r="60" spans="2:70" ht="25" customHeight="1" outlineLevel="1">
      <c r="B60" s="24" t="str">
        <f>'MVLP INPUT FLTE'!B53</f>
        <v>FLTE 400GB</v>
      </c>
      <c r="C60" s="134">
        <f>('SUBSCRIBER BASE FLTE'!C51*'MVLP INPUT FLTE'!$G43)*'MVLP INPUT FLTE'!$E53</f>
        <v>0</v>
      </c>
      <c r="D60" s="134">
        <f>('SUBSCRIBER BASE FLTE'!D51*'MVLP INPUT FLTE'!$G43)*'MVLP INPUT FLTE'!$E53</f>
        <v>0</v>
      </c>
      <c r="E60" s="134">
        <f>('SUBSCRIBER BASE FLTE'!E51*'MVLP INPUT FLTE'!$G43)*'MVLP INPUT FLTE'!$E53</f>
        <v>0</v>
      </c>
      <c r="F60" s="134">
        <f>('SUBSCRIBER BASE FLTE'!F51*'MVLP INPUT FLTE'!$G43)*'MVLP INPUT FLTE'!$E53</f>
        <v>0</v>
      </c>
      <c r="G60" s="134">
        <f>('SUBSCRIBER BASE FLTE'!G51*'MVLP INPUT FLTE'!$G43)*'MVLP INPUT FLTE'!$E53</f>
        <v>0</v>
      </c>
      <c r="H60" s="134">
        <f>('SUBSCRIBER BASE FLTE'!H51*'MVLP INPUT FLTE'!$G43)*'MVLP INPUT FLTE'!$E53</f>
        <v>0</v>
      </c>
      <c r="I60" s="134">
        <f>('SUBSCRIBER BASE FLTE'!I51*'MVLP INPUT FLTE'!$G43)*'MVLP INPUT FLTE'!$E53</f>
        <v>0</v>
      </c>
      <c r="J60" s="134">
        <f>('SUBSCRIBER BASE FLTE'!J51*'MVLP INPUT FLTE'!$G43)*'MVLP INPUT FLTE'!$E53</f>
        <v>0</v>
      </c>
      <c r="K60" s="134">
        <f ca="1">('SUBSCRIBER BASE FLTE'!K51*'MVLP INPUT FLTE'!$G43)*'MVLP INPUT FLTE'!$E53</f>
        <v>0</v>
      </c>
      <c r="L60" s="134">
        <f ca="1">('SUBSCRIBER BASE FLTE'!L51*'MVLP INPUT FLTE'!$G43)*'MVLP INPUT FLTE'!$E53</f>
        <v>0</v>
      </c>
      <c r="M60" s="134">
        <f ca="1">('SUBSCRIBER BASE FLTE'!M51*'MVLP INPUT FLTE'!$G43)*'MVLP INPUT FLTE'!$E53</f>
        <v>0</v>
      </c>
      <c r="N60" s="134">
        <f ca="1">('SUBSCRIBER BASE FLTE'!N51*'MVLP INPUT FLTE'!$G43)*'MVLP INPUT FLTE'!$E53</f>
        <v>0</v>
      </c>
      <c r="O60" s="134">
        <f ca="1">('SUBSCRIBER BASE FLTE'!O51*'MVLP INPUT FLTE'!$G43)*'MVLP INPUT FLTE'!$E53</f>
        <v>0</v>
      </c>
      <c r="P60" s="134">
        <f ca="1">('SUBSCRIBER BASE FLTE'!P51*'MVLP INPUT FLTE'!$G43)*'MVLP INPUT FLTE'!$E53</f>
        <v>0</v>
      </c>
      <c r="Q60" s="134">
        <f ca="1">('SUBSCRIBER BASE FLTE'!Q51*'MVLP INPUT FLTE'!$G43)*'MVLP INPUT FLTE'!$E53</f>
        <v>0</v>
      </c>
      <c r="R60" s="134">
        <f ca="1">('SUBSCRIBER BASE FLTE'!R51*'MVLP INPUT FLTE'!$G43)*'MVLP INPUT FLTE'!$E53</f>
        <v>0</v>
      </c>
      <c r="S60" s="134">
        <f ca="1">('SUBSCRIBER BASE FLTE'!S51*'MVLP INPUT FLTE'!$G43)*'MVLP INPUT FLTE'!$E53</f>
        <v>0</v>
      </c>
      <c r="T60" s="134">
        <f ca="1">('SUBSCRIBER BASE FLTE'!T51*'MVLP INPUT FLTE'!$G43)*'MVLP INPUT FLTE'!$E53</f>
        <v>0</v>
      </c>
      <c r="U60" s="134">
        <f ca="1">('SUBSCRIBER BASE FLTE'!U51*'MVLP INPUT FLTE'!$G43)*'MVLP INPUT FLTE'!$E53</f>
        <v>0</v>
      </c>
      <c r="V60" s="134">
        <f ca="1">('SUBSCRIBER BASE FLTE'!V51*'MVLP INPUT FLTE'!$G43)*'MVLP INPUT FLTE'!$E53</f>
        <v>0</v>
      </c>
      <c r="W60" s="134">
        <f ca="1">('SUBSCRIBER BASE FLTE'!W51*'MVLP INPUT FLTE'!$G43)*'MVLP INPUT FLTE'!$E53</f>
        <v>0</v>
      </c>
      <c r="X60" s="134">
        <f ca="1">('SUBSCRIBER BASE FLTE'!X51*'MVLP INPUT FLTE'!$G43)*'MVLP INPUT FLTE'!$E53</f>
        <v>0</v>
      </c>
      <c r="Y60" s="134">
        <f ca="1">('SUBSCRIBER BASE FLTE'!Y51*'MVLP INPUT FLTE'!$G43)*'MVLP INPUT FLTE'!$E53</f>
        <v>0</v>
      </c>
      <c r="Z60" s="134">
        <f ca="1">('SUBSCRIBER BASE FLTE'!Z51*'MVLP INPUT FLTE'!$G43)*'MVLP INPUT FLTE'!$E53</f>
        <v>0</v>
      </c>
      <c r="AA60" s="134">
        <f ca="1">('SUBSCRIBER BASE FLTE'!AA51*'MVLP INPUT FLTE'!$G43)*'MVLP INPUT FLTE'!$E53</f>
        <v>0</v>
      </c>
      <c r="AB60" s="134">
        <f ca="1">('SUBSCRIBER BASE FLTE'!AB51*'MVLP INPUT FLTE'!$G43)*'MVLP INPUT FLTE'!$E53</f>
        <v>0</v>
      </c>
      <c r="AC60" s="134">
        <f ca="1">('SUBSCRIBER BASE FLTE'!AC51*'MVLP INPUT FLTE'!$G43)*'MVLP INPUT FLTE'!$E53</f>
        <v>0</v>
      </c>
      <c r="AD60" s="134">
        <f ca="1">('SUBSCRIBER BASE FLTE'!AD51*'MVLP INPUT FLTE'!$G43)*'MVLP INPUT FLTE'!$E53</f>
        <v>0</v>
      </c>
      <c r="AE60" s="134">
        <f ca="1">('SUBSCRIBER BASE FLTE'!AE51*'MVLP INPUT FLTE'!$G43)*'MVLP INPUT FLTE'!$E53</f>
        <v>0</v>
      </c>
      <c r="AF60" s="134">
        <f ca="1">('SUBSCRIBER BASE FLTE'!AF51*'MVLP INPUT FLTE'!$G43)*'MVLP INPUT FLTE'!$E53</f>
        <v>0</v>
      </c>
      <c r="AG60" s="134">
        <f ca="1">('SUBSCRIBER BASE FLTE'!AG51*'MVLP INPUT FLTE'!$G43)*'MVLP INPUT FLTE'!$E53</f>
        <v>0</v>
      </c>
      <c r="AH60" s="134">
        <f ca="1">('SUBSCRIBER BASE FLTE'!AH51*'MVLP INPUT FLTE'!$G43)*'MVLP INPUT FLTE'!$E53</f>
        <v>0</v>
      </c>
      <c r="AI60" s="134">
        <f ca="1">('SUBSCRIBER BASE FLTE'!AI51*'MVLP INPUT FLTE'!$G43)*'MVLP INPUT FLTE'!$E53</f>
        <v>0</v>
      </c>
      <c r="AJ60" s="134">
        <f ca="1">('SUBSCRIBER BASE FLTE'!AJ51*'MVLP INPUT FLTE'!$G43)*'MVLP INPUT FLTE'!$E53</f>
        <v>0</v>
      </c>
      <c r="AK60" s="134">
        <f ca="1">('SUBSCRIBER BASE FLTE'!AK51*'MVLP INPUT FLTE'!$G43)*'MVLP INPUT FLTE'!$E53</f>
        <v>0</v>
      </c>
      <c r="AL60" s="134">
        <f ca="1">('SUBSCRIBER BASE FLTE'!AL51*'MVLP INPUT FLTE'!$G43)*'MVLP INPUT FLTE'!$E53</f>
        <v>0</v>
      </c>
      <c r="AM60" s="134">
        <f ca="1">('SUBSCRIBER BASE FLTE'!AM51*'MVLP INPUT FLTE'!$G43)*'MVLP INPUT FLTE'!$E53</f>
        <v>0</v>
      </c>
      <c r="AN60" s="134">
        <f ca="1">('SUBSCRIBER BASE FLTE'!AN51*'MVLP INPUT FLTE'!$G43)*'MVLP INPUT FLTE'!$E53</f>
        <v>0</v>
      </c>
      <c r="AO60" s="134">
        <f ca="1">('SUBSCRIBER BASE FLTE'!AO51*'MVLP INPUT FLTE'!$G43)*'MVLP INPUT FLTE'!$E53</f>
        <v>0</v>
      </c>
      <c r="AP60" s="134">
        <f ca="1">('SUBSCRIBER BASE FLTE'!AP51*'MVLP INPUT FLTE'!$G43)*'MVLP INPUT FLTE'!$E53</f>
        <v>0</v>
      </c>
      <c r="AQ60" s="134">
        <f ca="1">('SUBSCRIBER BASE FLTE'!AQ51*'MVLP INPUT FLTE'!$G43)*'MVLP INPUT FLTE'!$E53</f>
        <v>0</v>
      </c>
      <c r="AR60" s="134">
        <f ca="1">('SUBSCRIBER BASE FLTE'!AR51*'MVLP INPUT FLTE'!$G43)*'MVLP INPUT FLTE'!$E53</f>
        <v>0</v>
      </c>
      <c r="AS60" s="134">
        <f ca="1">('SUBSCRIBER BASE FLTE'!AS51*'MVLP INPUT FLTE'!$G43)*'MVLP INPUT FLTE'!$E53</f>
        <v>0</v>
      </c>
      <c r="AT60" s="134">
        <f ca="1">('SUBSCRIBER BASE FLTE'!AT51*'MVLP INPUT FLTE'!$G43)*'MVLP INPUT FLTE'!$E53</f>
        <v>0</v>
      </c>
      <c r="AU60" s="134">
        <f ca="1">('SUBSCRIBER BASE FLTE'!AU51*'MVLP INPUT FLTE'!$G43)*'MVLP INPUT FLTE'!$E53</f>
        <v>0</v>
      </c>
      <c r="AV60" s="134">
        <f ca="1">('SUBSCRIBER BASE FLTE'!AV51*'MVLP INPUT FLTE'!$G43)*'MVLP INPUT FLTE'!$E53</f>
        <v>0</v>
      </c>
      <c r="AW60" s="134">
        <f ca="1">('SUBSCRIBER BASE FLTE'!AW51*'MVLP INPUT FLTE'!$G43)*'MVLP INPUT FLTE'!$E53</f>
        <v>0</v>
      </c>
      <c r="AX60" s="134">
        <f ca="1">('SUBSCRIBER BASE FLTE'!AX51*'MVLP INPUT FLTE'!$G43)*'MVLP INPUT FLTE'!$E53</f>
        <v>0</v>
      </c>
      <c r="AY60" s="134">
        <f ca="1">('SUBSCRIBER BASE FLTE'!AY51*'MVLP INPUT FLTE'!$G43)*'MVLP INPUT FLTE'!$E53</f>
        <v>0</v>
      </c>
      <c r="AZ60" s="134">
        <f ca="1">('SUBSCRIBER BASE FLTE'!AZ51*'MVLP INPUT FLTE'!$G43)*'MVLP INPUT FLTE'!$E53</f>
        <v>0</v>
      </c>
      <c r="BA60" s="134">
        <f ca="1">('SUBSCRIBER BASE FLTE'!BA51*'MVLP INPUT FLTE'!$G43)*'MVLP INPUT FLTE'!$E53</f>
        <v>0</v>
      </c>
      <c r="BB60" s="134">
        <f ca="1">('SUBSCRIBER BASE FLTE'!BB51*'MVLP INPUT FLTE'!$G43)*'MVLP INPUT FLTE'!$E53</f>
        <v>0</v>
      </c>
      <c r="BC60" s="134">
        <f ca="1">('SUBSCRIBER BASE FLTE'!BC51*'MVLP INPUT FLTE'!$G43)*'MVLP INPUT FLTE'!$E53</f>
        <v>0</v>
      </c>
      <c r="BD60" s="134">
        <f ca="1">('SUBSCRIBER BASE FLTE'!BD51*'MVLP INPUT FLTE'!$G43)*'MVLP INPUT FLTE'!$E53</f>
        <v>0</v>
      </c>
      <c r="BE60" s="134">
        <f ca="1">('SUBSCRIBER BASE FLTE'!BE51*'MVLP INPUT FLTE'!$G43)*'MVLP INPUT FLTE'!$E53</f>
        <v>0</v>
      </c>
      <c r="BF60" s="134">
        <f ca="1">('SUBSCRIBER BASE FLTE'!BF51*'MVLP INPUT FLTE'!$G43)*'MVLP INPUT FLTE'!$E53</f>
        <v>0</v>
      </c>
      <c r="BG60" s="134">
        <f ca="1">('SUBSCRIBER BASE FLTE'!BG51*'MVLP INPUT FLTE'!$G43)*'MVLP INPUT FLTE'!$E53</f>
        <v>0</v>
      </c>
      <c r="BH60" s="134">
        <f ca="1">('SUBSCRIBER BASE FLTE'!BH51*'MVLP INPUT FLTE'!$G43)*'MVLP INPUT FLTE'!$E53</f>
        <v>0</v>
      </c>
      <c r="BI60" s="134">
        <f ca="1">('SUBSCRIBER BASE FLTE'!BI51*'MVLP INPUT FLTE'!$G43)*'MVLP INPUT FLTE'!$E53</f>
        <v>0</v>
      </c>
      <c r="BJ60" s="134">
        <f ca="1">('SUBSCRIBER BASE FLTE'!BJ51*'MVLP INPUT FLTE'!$G43)*'MVLP INPUT FLTE'!$E53</f>
        <v>0</v>
      </c>
      <c r="BK60" s="134">
        <f ca="1">('SUBSCRIBER BASE FLTE'!BK51*'MVLP INPUT FLTE'!$G43)*'MVLP INPUT FLTE'!$E53</f>
        <v>0</v>
      </c>
      <c r="BL60" s="134">
        <f ca="1">('SUBSCRIBER BASE FLTE'!BL51*'MVLP INPUT FLTE'!$G43)*'MVLP INPUT FLTE'!$E53</f>
        <v>0</v>
      </c>
      <c r="BM60" s="134">
        <f ca="1">('SUBSCRIBER BASE FLTE'!BM51*'MVLP INPUT FLTE'!$G43)*'MVLP INPUT FLTE'!$E53</f>
        <v>0</v>
      </c>
      <c r="BN60" s="134">
        <f ca="1">('SUBSCRIBER BASE FLTE'!BN51*'MVLP INPUT FLTE'!$G43)*'MVLP INPUT FLTE'!$E53</f>
        <v>0</v>
      </c>
      <c r="BO60" s="134">
        <f ca="1">('SUBSCRIBER BASE FLTE'!BO51*'MVLP INPUT FLTE'!$G43)*'MVLP INPUT FLTE'!$E53</f>
        <v>0</v>
      </c>
      <c r="BP60" s="134">
        <f ca="1">('SUBSCRIBER BASE FLTE'!BP51*'MVLP INPUT FLTE'!$G43)*'MVLP INPUT FLTE'!$E53</f>
        <v>0</v>
      </c>
      <c r="BQ60" s="134">
        <f ca="1">('SUBSCRIBER BASE FLTE'!BQ51*'MVLP INPUT FLTE'!$G43)*'MVLP INPUT FLTE'!$E53</f>
        <v>0</v>
      </c>
      <c r="BR60" s="134">
        <f ca="1">('SUBSCRIBER BASE FLTE'!BR51*'MVLP INPUT FLTE'!$G43)*'MVLP INPUT FLTE'!$E53</f>
        <v>0</v>
      </c>
    </row>
    <row r="61" spans="2:70" ht="25" customHeight="1" outlineLevel="1">
      <c r="B61" s="24" t="str">
        <f>'MVLP INPUT FLTE'!B54</f>
        <v>Package 5</v>
      </c>
      <c r="C61" s="134">
        <f>('SUBSCRIBER BASE FLTE'!C52*'MVLP INPUT FLTE'!$G44)*'MVLP INPUT FLTE'!$E54</f>
        <v>0</v>
      </c>
      <c r="D61" s="134">
        <f>('SUBSCRIBER BASE FLTE'!D52*'MVLP INPUT FLTE'!$G44)*'MVLP INPUT FLTE'!$E54</f>
        <v>0</v>
      </c>
      <c r="E61" s="134">
        <f>('SUBSCRIBER BASE FLTE'!E52*'MVLP INPUT FLTE'!$G44)*'MVLP INPUT FLTE'!$E54</f>
        <v>0</v>
      </c>
      <c r="F61" s="134">
        <f>('SUBSCRIBER BASE FLTE'!F52*'MVLP INPUT FLTE'!$G44)*'MVLP INPUT FLTE'!$E54</f>
        <v>0</v>
      </c>
      <c r="G61" s="134">
        <f>('SUBSCRIBER BASE FLTE'!G52*'MVLP INPUT FLTE'!$G44)*'MVLP INPUT FLTE'!$E54</f>
        <v>0</v>
      </c>
      <c r="H61" s="134">
        <f>('SUBSCRIBER BASE FLTE'!H52*'MVLP INPUT FLTE'!$G44)*'MVLP INPUT FLTE'!$E54</f>
        <v>0</v>
      </c>
      <c r="I61" s="134">
        <f>('SUBSCRIBER BASE FLTE'!I52*'MVLP INPUT FLTE'!$G44)*'MVLP INPUT FLTE'!$E54</f>
        <v>0</v>
      </c>
      <c r="J61" s="134">
        <f>('SUBSCRIBER BASE FLTE'!J52*'MVLP INPUT FLTE'!$G44)*'MVLP INPUT FLTE'!$E54</f>
        <v>0</v>
      </c>
      <c r="K61" s="134">
        <f ca="1">('SUBSCRIBER BASE FLTE'!K52*'MVLP INPUT FLTE'!$G44)*'MVLP INPUT FLTE'!$E54</f>
        <v>0</v>
      </c>
      <c r="L61" s="134">
        <f ca="1">('SUBSCRIBER BASE FLTE'!L52*'MVLP INPUT FLTE'!$G44)*'MVLP INPUT FLTE'!$E54</f>
        <v>0</v>
      </c>
      <c r="M61" s="134">
        <f ca="1">('SUBSCRIBER BASE FLTE'!M52*'MVLP INPUT FLTE'!$G44)*'MVLP INPUT FLTE'!$E54</f>
        <v>0</v>
      </c>
      <c r="N61" s="134">
        <f ca="1">('SUBSCRIBER BASE FLTE'!N52*'MVLP INPUT FLTE'!$G44)*'MVLP INPUT FLTE'!$E54</f>
        <v>0</v>
      </c>
      <c r="O61" s="134">
        <f ca="1">('SUBSCRIBER BASE FLTE'!O52*'MVLP INPUT FLTE'!$G44)*'MVLP INPUT FLTE'!$E54</f>
        <v>0</v>
      </c>
      <c r="P61" s="134">
        <f ca="1">('SUBSCRIBER BASE FLTE'!P52*'MVLP INPUT FLTE'!$G44)*'MVLP INPUT FLTE'!$E54</f>
        <v>0</v>
      </c>
      <c r="Q61" s="134">
        <f ca="1">('SUBSCRIBER BASE FLTE'!Q52*'MVLP INPUT FLTE'!$G44)*'MVLP INPUT FLTE'!$E54</f>
        <v>0</v>
      </c>
      <c r="R61" s="134">
        <f ca="1">('SUBSCRIBER BASE FLTE'!R52*'MVLP INPUT FLTE'!$G44)*'MVLP INPUT FLTE'!$E54</f>
        <v>0</v>
      </c>
      <c r="S61" s="134">
        <f ca="1">('SUBSCRIBER BASE FLTE'!S52*'MVLP INPUT FLTE'!$G44)*'MVLP INPUT FLTE'!$E54</f>
        <v>0</v>
      </c>
      <c r="T61" s="134">
        <f ca="1">('SUBSCRIBER BASE FLTE'!T52*'MVLP INPUT FLTE'!$G44)*'MVLP INPUT FLTE'!$E54</f>
        <v>0</v>
      </c>
      <c r="U61" s="134">
        <f ca="1">('SUBSCRIBER BASE FLTE'!U52*'MVLP INPUT FLTE'!$G44)*'MVLP INPUT FLTE'!$E54</f>
        <v>0</v>
      </c>
      <c r="V61" s="134">
        <f ca="1">('SUBSCRIBER BASE FLTE'!V52*'MVLP INPUT FLTE'!$G44)*'MVLP INPUT FLTE'!$E54</f>
        <v>0</v>
      </c>
      <c r="W61" s="134">
        <f ca="1">('SUBSCRIBER BASE FLTE'!W52*'MVLP INPUT FLTE'!$G44)*'MVLP INPUT FLTE'!$E54</f>
        <v>0</v>
      </c>
      <c r="X61" s="134">
        <f ca="1">('SUBSCRIBER BASE FLTE'!X52*'MVLP INPUT FLTE'!$G44)*'MVLP INPUT FLTE'!$E54</f>
        <v>0</v>
      </c>
      <c r="Y61" s="134">
        <f ca="1">('SUBSCRIBER BASE FLTE'!Y52*'MVLP INPUT FLTE'!$G44)*'MVLP INPUT FLTE'!$E54</f>
        <v>0</v>
      </c>
      <c r="Z61" s="134">
        <f ca="1">('SUBSCRIBER BASE FLTE'!Z52*'MVLP INPUT FLTE'!$G44)*'MVLP INPUT FLTE'!$E54</f>
        <v>0</v>
      </c>
      <c r="AA61" s="134">
        <f ca="1">('SUBSCRIBER BASE FLTE'!AA52*'MVLP INPUT FLTE'!$G44)*'MVLP INPUT FLTE'!$E54</f>
        <v>0</v>
      </c>
      <c r="AB61" s="134">
        <f ca="1">('SUBSCRIBER BASE FLTE'!AB52*'MVLP INPUT FLTE'!$G44)*'MVLP INPUT FLTE'!$E54</f>
        <v>0</v>
      </c>
      <c r="AC61" s="134">
        <f ca="1">('SUBSCRIBER BASE FLTE'!AC52*'MVLP INPUT FLTE'!$G44)*'MVLP INPUT FLTE'!$E54</f>
        <v>0</v>
      </c>
      <c r="AD61" s="134">
        <f ca="1">('SUBSCRIBER BASE FLTE'!AD52*'MVLP INPUT FLTE'!$G44)*'MVLP INPUT FLTE'!$E54</f>
        <v>0</v>
      </c>
      <c r="AE61" s="134">
        <f ca="1">('SUBSCRIBER BASE FLTE'!AE52*'MVLP INPUT FLTE'!$G44)*'MVLP INPUT FLTE'!$E54</f>
        <v>0</v>
      </c>
      <c r="AF61" s="134">
        <f ca="1">('SUBSCRIBER BASE FLTE'!AF52*'MVLP INPUT FLTE'!$G44)*'MVLP INPUT FLTE'!$E54</f>
        <v>0</v>
      </c>
      <c r="AG61" s="134">
        <f ca="1">('SUBSCRIBER BASE FLTE'!AG52*'MVLP INPUT FLTE'!$G44)*'MVLP INPUT FLTE'!$E54</f>
        <v>0</v>
      </c>
      <c r="AH61" s="134">
        <f ca="1">('SUBSCRIBER BASE FLTE'!AH52*'MVLP INPUT FLTE'!$G44)*'MVLP INPUT FLTE'!$E54</f>
        <v>0</v>
      </c>
      <c r="AI61" s="134">
        <f ca="1">('SUBSCRIBER BASE FLTE'!AI52*'MVLP INPUT FLTE'!$G44)*'MVLP INPUT FLTE'!$E54</f>
        <v>0</v>
      </c>
      <c r="AJ61" s="134">
        <f ca="1">('SUBSCRIBER BASE FLTE'!AJ52*'MVLP INPUT FLTE'!$G44)*'MVLP INPUT FLTE'!$E54</f>
        <v>0</v>
      </c>
      <c r="AK61" s="134">
        <f ca="1">('SUBSCRIBER BASE FLTE'!AK52*'MVLP INPUT FLTE'!$G44)*'MVLP INPUT FLTE'!$E54</f>
        <v>0</v>
      </c>
      <c r="AL61" s="134">
        <f ca="1">('SUBSCRIBER BASE FLTE'!AL52*'MVLP INPUT FLTE'!$G44)*'MVLP INPUT FLTE'!$E54</f>
        <v>0</v>
      </c>
      <c r="AM61" s="134">
        <f ca="1">('SUBSCRIBER BASE FLTE'!AM52*'MVLP INPUT FLTE'!$G44)*'MVLP INPUT FLTE'!$E54</f>
        <v>0</v>
      </c>
      <c r="AN61" s="134">
        <f ca="1">('SUBSCRIBER BASE FLTE'!AN52*'MVLP INPUT FLTE'!$G44)*'MVLP INPUT FLTE'!$E54</f>
        <v>0</v>
      </c>
      <c r="AO61" s="134">
        <f ca="1">('SUBSCRIBER BASE FLTE'!AO52*'MVLP INPUT FLTE'!$G44)*'MVLP INPUT FLTE'!$E54</f>
        <v>0</v>
      </c>
      <c r="AP61" s="134">
        <f ca="1">('SUBSCRIBER BASE FLTE'!AP52*'MVLP INPUT FLTE'!$G44)*'MVLP INPUT FLTE'!$E54</f>
        <v>0</v>
      </c>
      <c r="AQ61" s="134">
        <f ca="1">('SUBSCRIBER BASE FLTE'!AQ52*'MVLP INPUT FLTE'!$G44)*'MVLP INPUT FLTE'!$E54</f>
        <v>0</v>
      </c>
      <c r="AR61" s="134">
        <f ca="1">('SUBSCRIBER BASE FLTE'!AR52*'MVLP INPUT FLTE'!$G44)*'MVLP INPUT FLTE'!$E54</f>
        <v>0</v>
      </c>
      <c r="AS61" s="134">
        <f ca="1">('SUBSCRIBER BASE FLTE'!AS52*'MVLP INPUT FLTE'!$G44)*'MVLP INPUT FLTE'!$E54</f>
        <v>0</v>
      </c>
      <c r="AT61" s="134">
        <f ca="1">('SUBSCRIBER BASE FLTE'!AT52*'MVLP INPUT FLTE'!$G44)*'MVLP INPUT FLTE'!$E54</f>
        <v>0</v>
      </c>
      <c r="AU61" s="134">
        <f ca="1">('SUBSCRIBER BASE FLTE'!AU52*'MVLP INPUT FLTE'!$G44)*'MVLP INPUT FLTE'!$E54</f>
        <v>0</v>
      </c>
      <c r="AV61" s="134">
        <f ca="1">('SUBSCRIBER BASE FLTE'!AV52*'MVLP INPUT FLTE'!$G44)*'MVLP INPUT FLTE'!$E54</f>
        <v>0</v>
      </c>
      <c r="AW61" s="134">
        <f ca="1">('SUBSCRIBER BASE FLTE'!AW52*'MVLP INPUT FLTE'!$G44)*'MVLP INPUT FLTE'!$E54</f>
        <v>0</v>
      </c>
      <c r="AX61" s="134">
        <f ca="1">('SUBSCRIBER BASE FLTE'!AX52*'MVLP INPUT FLTE'!$G44)*'MVLP INPUT FLTE'!$E54</f>
        <v>0</v>
      </c>
      <c r="AY61" s="134">
        <f ca="1">('SUBSCRIBER BASE FLTE'!AY52*'MVLP INPUT FLTE'!$G44)*'MVLP INPUT FLTE'!$E54</f>
        <v>0</v>
      </c>
      <c r="AZ61" s="134">
        <f ca="1">('SUBSCRIBER BASE FLTE'!AZ52*'MVLP INPUT FLTE'!$G44)*'MVLP INPUT FLTE'!$E54</f>
        <v>0</v>
      </c>
      <c r="BA61" s="134">
        <f ca="1">('SUBSCRIBER BASE FLTE'!BA52*'MVLP INPUT FLTE'!$G44)*'MVLP INPUT FLTE'!$E54</f>
        <v>0</v>
      </c>
      <c r="BB61" s="134">
        <f ca="1">('SUBSCRIBER BASE FLTE'!BB52*'MVLP INPUT FLTE'!$G44)*'MVLP INPUT FLTE'!$E54</f>
        <v>0</v>
      </c>
      <c r="BC61" s="134">
        <f ca="1">('SUBSCRIBER BASE FLTE'!BC52*'MVLP INPUT FLTE'!$G44)*'MVLP INPUT FLTE'!$E54</f>
        <v>0</v>
      </c>
      <c r="BD61" s="134">
        <f ca="1">('SUBSCRIBER BASE FLTE'!BD52*'MVLP INPUT FLTE'!$G44)*'MVLP INPUT FLTE'!$E54</f>
        <v>0</v>
      </c>
      <c r="BE61" s="134">
        <f ca="1">('SUBSCRIBER BASE FLTE'!BE52*'MVLP INPUT FLTE'!$G44)*'MVLP INPUT FLTE'!$E54</f>
        <v>0</v>
      </c>
      <c r="BF61" s="134">
        <f ca="1">('SUBSCRIBER BASE FLTE'!BF52*'MVLP INPUT FLTE'!$G44)*'MVLP INPUT FLTE'!$E54</f>
        <v>0</v>
      </c>
      <c r="BG61" s="134">
        <f ca="1">('SUBSCRIBER BASE FLTE'!BG52*'MVLP INPUT FLTE'!$G44)*'MVLP INPUT FLTE'!$E54</f>
        <v>0</v>
      </c>
      <c r="BH61" s="134">
        <f ca="1">('SUBSCRIBER BASE FLTE'!BH52*'MVLP INPUT FLTE'!$G44)*'MVLP INPUT FLTE'!$E54</f>
        <v>0</v>
      </c>
      <c r="BI61" s="134">
        <f ca="1">('SUBSCRIBER BASE FLTE'!BI52*'MVLP INPUT FLTE'!$G44)*'MVLP INPUT FLTE'!$E54</f>
        <v>0</v>
      </c>
      <c r="BJ61" s="134">
        <f ca="1">('SUBSCRIBER BASE FLTE'!BJ52*'MVLP INPUT FLTE'!$G44)*'MVLP INPUT FLTE'!$E54</f>
        <v>0</v>
      </c>
      <c r="BK61" s="134">
        <f ca="1">('SUBSCRIBER BASE FLTE'!BK52*'MVLP INPUT FLTE'!$G44)*'MVLP INPUT FLTE'!$E54</f>
        <v>0</v>
      </c>
      <c r="BL61" s="134">
        <f ca="1">('SUBSCRIBER BASE FLTE'!BL52*'MVLP INPUT FLTE'!$G44)*'MVLP INPUT FLTE'!$E54</f>
        <v>0</v>
      </c>
      <c r="BM61" s="134">
        <f ca="1">('SUBSCRIBER BASE FLTE'!BM52*'MVLP INPUT FLTE'!$G44)*'MVLP INPUT FLTE'!$E54</f>
        <v>0</v>
      </c>
      <c r="BN61" s="134">
        <f ca="1">('SUBSCRIBER BASE FLTE'!BN52*'MVLP INPUT FLTE'!$G44)*'MVLP INPUT FLTE'!$E54</f>
        <v>0</v>
      </c>
      <c r="BO61" s="134">
        <f ca="1">('SUBSCRIBER BASE FLTE'!BO52*'MVLP INPUT FLTE'!$G44)*'MVLP INPUT FLTE'!$E54</f>
        <v>0</v>
      </c>
      <c r="BP61" s="134">
        <f ca="1">('SUBSCRIBER BASE FLTE'!BP52*'MVLP INPUT FLTE'!$G44)*'MVLP INPUT FLTE'!$E54</f>
        <v>0</v>
      </c>
      <c r="BQ61" s="134">
        <f ca="1">('SUBSCRIBER BASE FLTE'!BQ52*'MVLP INPUT FLTE'!$G44)*'MVLP INPUT FLTE'!$E54</f>
        <v>0</v>
      </c>
      <c r="BR61" s="134">
        <f ca="1">('SUBSCRIBER BASE FLTE'!BR52*'MVLP INPUT FLTE'!$G44)*'MVLP INPUT FLTE'!$E54</f>
        <v>0</v>
      </c>
    </row>
    <row r="62" spans="2:70" s="19" customFormat="1" ht="25" customHeight="1">
      <c r="B62" s="183" t="s">
        <v>58</v>
      </c>
      <c r="C62" s="184">
        <f>SUM(C63:C67)</f>
        <v>0</v>
      </c>
      <c r="D62" s="184">
        <f t="shared" ref="D62:I62" si="20">SUM(D63:D67)</f>
        <v>0</v>
      </c>
      <c r="E62" s="184">
        <f t="shared" si="20"/>
        <v>0</v>
      </c>
      <c r="F62" s="184">
        <f t="shared" si="20"/>
        <v>0</v>
      </c>
      <c r="G62" s="184">
        <f t="shared" si="20"/>
        <v>0</v>
      </c>
      <c r="H62" s="184">
        <f t="shared" si="20"/>
        <v>0</v>
      </c>
      <c r="I62" s="184">
        <f t="shared" si="20"/>
        <v>0</v>
      </c>
      <c r="J62" s="184">
        <f>SUM(J63:J67)</f>
        <v>0</v>
      </c>
      <c r="K62" s="184">
        <f t="shared" ref="K62:BR62" ca="1" si="21">SUM(K63:K67)</f>
        <v>0</v>
      </c>
      <c r="L62" s="184">
        <f t="shared" ca="1" si="21"/>
        <v>0</v>
      </c>
      <c r="M62" s="184">
        <f t="shared" ca="1" si="21"/>
        <v>0</v>
      </c>
      <c r="N62" s="184">
        <f t="shared" ca="1" si="21"/>
        <v>0</v>
      </c>
      <c r="O62" s="184">
        <f t="shared" ca="1" si="21"/>
        <v>0</v>
      </c>
      <c r="P62" s="184">
        <f t="shared" ca="1" si="21"/>
        <v>0</v>
      </c>
      <c r="Q62" s="184">
        <f t="shared" ca="1" si="21"/>
        <v>0</v>
      </c>
      <c r="R62" s="184">
        <f t="shared" ca="1" si="21"/>
        <v>0</v>
      </c>
      <c r="S62" s="184">
        <f t="shared" ca="1" si="21"/>
        <v>0</v>
      </c>
      <c r="T62" s="184">
        <f t="shared" ca="1" si="21"/>
        <v>0</v>
      </c>
      <c r="U62" s="184">
        <f t="shared" ca="1" si="21"/>
        <v>0</v>
      </c>
      <c r="V62" s="184">
        <f t="shared" ca="1" si="21"/>
        <v>0</v>
      </c>
      <c r="W62" s="184">
        <f t="shared" ca="1" si="21"/>
        <v>0</v>
      </c>
      <c r="X62" s="184">
        <f t="shared" ca="1" si="21"/>
        <v>0</v>
      </c>
      <c r="Y62" s="184">
        <f t="shared" ca="1" si="21"/>
        <v>0</v>
      </c>
      <c r="Z62" s="184">
        <f t="shared" ca="1" si="21"/>
        <v>0</v>
      </c>
      <c r="AA62" s="184">
        <f t="shared" ca="1" si="21"/>
        <v>0</v>
      </c>
      <c r="AB62" s="184">
        <f t="shared" ca="1" si="21"/>
        <v>0</v>
      </c>
      <c r="AC62" s="184">
        <f t="shared" ca="1" si="21"/>
        <v>0</v>
      </c>
      <c r="AD62" s="184">
        <f t="shared" ca="1" si="21"/>
        <v>0</v>
      </c>
      <c r="AE62" s="184">
        <f t="shared" ca="1" si="21"/>
        <v>0</v>
      </c>
      <c r="AF62" s="184">
        <f t="shared" ca="1" si="21"/>
        <v>0</v>
      </c>
      <c r="AG62" s="184">
        <f t="shared" ca="1" si="21"/>
        <v>0</v>
      </c>
      <c r="AH62" s="184">
        <f t="shared" ca="1" si="21"/>
        <v>0</v>
      </c>
      <c r="AI62" s="184">
        <f t="shared" ca="1" si="21"/>
        <v>0</v>
      </c>
      <c r="AJ62" s="184">
        <f t="shared" ca="1" si="21"/>
        <v>0</v>
      </c>
      <c r="AK62" s="184">
        <f t="shared" ca="1" si="21"/>
        <v>0</v>
      </c>
      <c r="AL62" s="184">
        <f t="shared" ca="1" si="21"/>
        <v>0</v>
      </c>
      <c r="AM62" s="184">
        <f t="shared" ca="1" si="21"/>
        <v>0</v>
      </c>
      <c r="AN62" s="184">
        <f t="shared" ca="1" si="21"/>
        <v>0</v>
      </c>
      <c r="AO62" s="184">
        <f t="shared" ca="1" si="21"/>
        <v>0</v>
      </c>
      <c r="AP62" s="184">
        <f t="shared" ca="1" si="21"/>
        <v>0</v>
      </c>
      <c r="AQ62" s="184">
        <f t="shared" ca="1" si="21"/>
        <v>0</v>
      </c>
      <c r="AR62" s="184">
        <f t="shared" ca="1" si="21"/>
        <v>0</v>
      </c>
      <c r="AS62" s="184">
        <f t="shared" ca="1" si="21"/>
        <v>0</v>
      </c>
      <c r="AT62" s="184">
        <f t="shared" ca="1" si="21"/>
        <v>0</v>
      </c>
      <c r="AU62" s="184">
        <f t="shared" ca="1" si="21"/>
        <v>0</v>
      </c>
      <c r="AV62" s="184">
        <f t="shared" ca="1" si="21"/>
        <v>0</v>
      </c>
      <c r="AW62" s="184">
        <f t="shared" ca="1" si="21"/>
        <v>0</v>
      </c>
      <c r="AX62" s="184">
        <f t="shared" ca="1" si="21"/>
        <v>0</v>
      </c>
      <c r="AY62" s="184">
        <f t="shared" ca="1" si="21"/>
        <v>0</v>
      </c>
      <c r="AZ62" s="184">
        <f t="shared" ca="1" si="21"/>
        <v>0</v>
      </c>
      <c r="BA62" s="184">
        <f t="shared" ca="1" si="21"/>
        <v>0</v>
      </c>
      <c r="BB62" s="184">
        <f t="shared" ca="1" si="21"/>
        <v>0</v>
      </c>
      <c r="BC62" s="184">
        <f t="shared" ca="1" si="21"/>
        <v>0</v>
      </c>
      <c r="BD62" s="184">
        <f t="shared" ca="1" si="21"/>
        <v>0</v>
      </c>
      <c r="BE62" s="184">
        <f t="shared" ca="1" si="21"/>
        <v>0</v>
      </c>
      <c r="BF62" s="184">
        <f t="shared" ca="1" si="21"/>
        <v>0</v>
      </c>
      <c r="BG62" s="184">
        <f t="shared" ca="1" si="21"/>
        <v>0</v>
      </c>
      <c r="BH62" s="184">
        <f t="shared" ca="1" si="21"/>
        <v>0</v>
      </c>
      <c r="BI62" s="184">
        <f t="shared" ca="1" si="21"/>
        <v>0</v>
      </c>
      <c r="BJ62" s="184">
        <f t="shared" ca="1" si="21"/>
        <v>0</v>
      </c>
      <c r="BK62" s="184">
        <f t="shared" ca="1" si="21"/>
        <v>0</v>
      </c>
      <c r="BL62" s="184">
        <f t="shared" ca="1" si="21"/>
        <v>0</v>
      </c>
      <c r="BM62" s="184">
        <f t="shared" ca="1" si="21"/>
        <v>0</v>
      </c>
      <c r="BN62" s="184">
        <f t="shared" ca="1" si="21"/>
        <v>0</v>
      </c>
      <c r="BO62" s="184">
        <f t="shared" ca="1" si="21"/>
        <v>0</v>
      </c>
      <c r="BP62" s="184">
        <f t="shared" ca="1" si="21"/>
        <v>0</v>
      </c>
      <c r="BQ62" s="184">
        <f t="shared" ca="1" si="21"/>
        <v>0</v>
      </c>
      <c r="BR62" s="184">
        <f t="shared" ca="1" si="21"/>
        <v>0</v>
      </c>
    </row>
    <row r="63" spans="2:70" ht="25" customHeight="1" outlineLevel="1">
      <c r="B63" s="24" t="str">
        <f>'MVLP INPUT FLTE'!B50</f>
        <v>FLTE 40GB</v>
      </c>
      <c r="C63" s="134">
        <f>('SUBSCRIBER BASE FLTE'!C48*'MVLP INPUT FLTE'!$H40)*'MVLP INPUT FLTE'!$F50</f>
        <v>0</v>
      </c>
      <c r="D63" s="134">
        <f>('SUBSCRIBER BASE FLTE'!D48*'MVLP INPUT FLTE'!$H40)*'MVLP INPUT FLTE'!$F50</f>
        <v>0</v>
      </c>
      <c r="E63" s="134">
        <f>('SUBSCRIBER BASE FLTE'!E48*'MVLP INPUT FLTE'!$H40)*'MVLP INPUT FLTE'!$F50</f>
        <v>0</v>
      </c>
      <c r="F63" s="134">
        <f>('SUBSCRIBER BASE FLTE'!F48*'MVLP INPUT FLTE'!$H40)*'MVLP INPUT FLTE'!$F50</f>
        <v>0</v>
      </c>
      <c r="G63" s="134">
        <f>('SUBSCRIBER BASE FLTE'!G48*'MVLP INPUT FLTE'!$H40)*'MVLP INPUT FLTE'!$F50</f>
        <v>0</v>
      </c>
      <c r="H63" s="134">
        <f>('SUBSCRIBER BASE FLTE'!H48*'MVLP INPUT FLTE'!$H40)*'MVLP INPUT FLTE'!$F50</f>
        <v>0</v>
      </c>
      <c r="I63" s="134">
        <f>('SUBSCRIBER BASE FLTE'!I48*'MVLP INPUT FLTE'!$H40)*'MVLP INPUT FLTE'!$F50</f>
        <v>0</v>
      </c>
      <c r="J63" s="134">
        <f>('SUBSCRIBER BASE FLTE'!J48*'MVLP INPUT FLTE'!$H40)*'MVLP INPUT FLTE'!$F50</f>
        <v>0</v>
      </c>
      <c r="K63" s="134">
        <f ca="1">('SUBSCRIBER BASE FLTE'!K48*'MVLP INPUT FLTE'!$H40)*'MVLP INPUT FLTE'!$F50</f>
        <v>0</v>
      </c>
      <c r="L63" s="134">
        <f ca="1">('SUBSCRIBER BASE FLTE'!L48*'MVLP INPUT FLTE'!$H40)*'MVLP INPUT FLTE'!$F50</f>
        <v>0</v>
      </c>
      <c r="M63" s="134">
        <f ca="1">('SUBSCRIBER BASE FLTE'!M48*'MVLP INPUT FLTE'!$H40)*'MVLP INPUT FLTE'!$F50</f>
        <v>0</v>
      </c>
      <c r="N63" s="134">
        <f ca="1">('SUBSCRIBER BASE FLTE'!N48*'MVLP INPUT FLTE'!$H40)*'MVLP INPUT FLTE'!$F50</f>
        <v>0</v>
      </c>
      <c r="O63" s="134">
        <f ca="1">('SUBSCRIBER BASE FLTE'!O48*'MVLP INPUT FLTE'!$H40)*'MVLP INPUT FLTE'!$F50</f>
        <v>0</v>
      </c>
      <c r="P63" s="134">
        <f ca="1">('SUBSCRIBER BASE FLTE'!P48*'MVLP INPUT FLTE'!$H40)*'MVLP INPUT FLTE'!$F50</f>
        <v>0</v>
      </c>
      <c r="Q63" s="134">
        <f ca="1">('SUBSCRIBER BASE FLTE'!Q48*'MVLP INPUT FLTE'!$H40)*'MVLP INPUT FLTE'!$F50</f>
        <v>0</v>
      </c>
      <c r="R63" s="134">
        <f ca="1">('SUBSCRIBER BASE FLTE'!R48*'MVLP INPUT FLTE'!$H40)*'MVLP INPUT FLTE'!$F50</f>
        <v>0</v>
      </c>
      <c r="S63" s="134">
        <f ca="1">('SUBSCRIBER BASE FLTE'!S48*'MVLP INPUT FLTE'!$H40)*'MVLP INPUT FLTE'!$F50</f>
        <v>0</v>
      </c>
      <c r="T63" s="134">
        <f ca="1">('SUBSCRIBER BASE FLTE'!T48*'MVLP INPUT FLTE'!$H40)*'MVLP INPUT FLTE'!$F50</f>
        <v>0</v>
      </c>
      <c r="U63" s="134">
        <f ca="1">('SUBSCRIBER BASE FLTE'!U48*'MVLP INPUT FLTE'!$H40)*'MVLP INPUT FLTE'!$F50</f>
        <v>0</v>
      </c>
      <c r="V63" s="134">
        <f ca="1">('SUBSCRIBER BASE FLTE'!V48*'MVLP INPUT FLTE'!$H40)*'MVLP INPUT FLTE'!$F50</f>
        <v>0</v>
      </c>
      <c r="W63" s="134">
        <f ca="1">('SUBSCRIBER BASE FLTE'!W48*'MVLP INPUT FLTE'!$H40)*'MVLP INPUT FLTE'!$F50</f>
        <v>0</v>
      </c>
      <c r="X63" s="134">
        <f ca="1">('SUBSCRIBER BASE FLTE'!X48*'MVLP INPUT FLTE'!$H40)*'MVLP INPUT FLTE'!$F50</f>
        <v>0</v>
      </c>
      <c r="Y63" s="134">
        <f ca="1">('SUBSCRIBER BASE FLTE'!Y48*'MVLP INPUT FLTE'!$H40)*'MVLP INPUT FLTE'!$F50</f>
        <v>0</v>
      </c>
      <c r="Z63" s="134">
        <f ca="1">('SUBSCRIBER BASE FLTE'!Z48*'MVLP INPUT FLTE'!$H40)*'MVLP INPUT FLTE'!$F50</f>
        <v>0</v>
      </c>
      <c r="AA63" s="134">
        <f ca="1">('SUBSCRIBER BASE FLTE'!AA48*'MVLP INPUT FLTE'!$H40)*'MVLP INPUT FLTE'!$F50</f>
        <v>0</v>
      </c>
      <c r="AB63" s="134">
        <f ca="1">('SUBSCRIBER BASE FLTE'!AB48*'MVLP INPUT FLTE'!$H40)*'MVLP INPUT FLTE'!$F50</f>
        <v>0</v>
      </c>
      <c r="AC63" s="134">
        <f ca="1">('SUBSCRIBER BASE FLTE'!AC48*'MVLP INPUT FLTE'!$H40)*'MVLP INPUT FLTE'!$F50</f>
        <v>0</v>
      </c>
      <c r="AD63" s="134">
        <f ca="1">('SUBSCRIBER BASE FLTE'!AD48*'MVLP INPUT FLTE'!$H40)*'MVLP INPUT FLTE'!$F50</f>
        <v>0</v>
      </c>
      <c r="AE63" s="134">
        <f ca="1">('SUBSCRIBER BASE FLTE'!AE48*'MVLP INPUT FLTE'!$H40)*'MVLP INPUT FLTE'!$F50</f>
        <v>0</v>
      </c>
      <c r="AF63" s="134">
        <f ca="1">('SUBSCRIBER BASE FLTE'!AF48*'MVLP INPUT FLTE'!$H40)*'MVLP INPUT FLTE'!$F50</f>
        <v>0</v>
      </c>
      <c r="AG63" s="134">
        <f ca="1">('SUBSCRIBER BASE FLTE'!AG48*'MVLP INPUT FLTE'!$H40)*'MVLP INPUT FLTE'!$F50</f>
        <v>0</v>
      </c>
      <c r="AH63" s="134">
        <f ca="1">('SUBSCRIBER BASE FLTE'!AH48*'MVLP INPUT FLTE'!$H40)*'MVLP INPUT FLTE'!$F50</f>
        <v>0</v>
      </c>
      <c r="AI63" s="134">
        <f ca="1">('SUBSCRIBER BASE FLTE'!AI48*'MVLP INPUT FLTE'!$H40)*'MVLP INPUT FLTE'!$F50</f>
        <v>0</v>
      </c>
      <c r="AJ63" s="134">
        <f ca="1">('SUBSCRIBER BASE FLTE'!AJ48*'MVLP INPUT FLTE'!$H40)*'MVLP INPUT FLTE'!$F50</f>
        <v>0</v>
      </c>
      <c r="AK63" s="134">
        <f ca="1">('SUBSCRIBER BASE FLTE'!AK48*'MVLP INPUT FLTE'!$H40)*'MVLP INPUT FLTE'!$F50</f>
        <v>0</v>
      </c>
      <c r="AL63" s="134">
        <f ca="1">('SUBSCRIBER BASE FLTE'!AL48*'MVLP INPUT FLTE'!$H40)*'MVLP INPUT FLTE'!$F50</f>
        <v>0</v>
      </c>
      <c r="AM63" s="134">
        <f ca="1">('SUBSCRIBER BASE FLTE'!AM48*'MVLP INPUT FLTE'!$H40)*'MVLP INPUT FLTE'!$F50</f>
        <v>0</v>
      </c>
      <c r="AN63" s="134">
        <f ca="1">('SUBSCRIBER BASE FLTE'!AN48*'MVLP INPUT FLTE'!$H40)*'MVLP INPUT FLTE'!$F50</f>
        <v>0</v>
      </c>
      <c r="AO63" s="134">
        <f ca="1">('SUBSCRIBER BASE FLTE'!AO48*'MVLP INPUT FLTE'!$H40)*'MVLP INPUT FLTE'!$F50</f>
        <v>0</v>
      </c>
      <c r="AP63" s="134">
        <f ca="1">('SUBSCRIBER BASE FLTE'!AP48*'MVLP INPUT FLTE'!$H40)*'MVLP INPUT FLTE'!$F50</f>
        <v>0</v>
      </c>
      <c r="AQ63" s="134">
        <f ca="1">('SUBSCRIBER BASE FLTE'!AQ48*'MVLP INPUT FLTE'!$H40)*'MVLP INPUT FLTE'!$F50</f>
        <v>0</v>
      </c>
      <c r="AR63" s="134">
        <f ca="1">('SUBSCRIBER BASE FLTE'!AR48*'MVLP INPUT FLTE'!$H40)*'MVLP INPUT FLTE'!$F50</f>
        <v>0</v>
      </c>
      <c r="AS63" s="134">
        <f ca="1">('SUBSCRIBER BASE FLTE'!AS48*'MVLP INPUT FLTE'!$H40)*'MVLP INPUT FLTE'!$F50</f>
        <v>0</v>
      </c>
      <c r="AT63" s="134">
        <f ca="1">('SUBSCRIBER BASE FLTE'!AT48*'MVLP INPUT FLTE'!$H40)*'MVLP INPUT FLTE'!$F50</f>
        <v>0</v>
      </c>
      <c r="AU63" s="134">
        <f ca="1">('SUBSCRIBER BASE FLTE'!AU48*'MVLP INPUT FLTE'!$H40)*'MVLP INPUT FLTE'!$F50</f>
        <v>0</v>
      </c>
      <c r="AV63" s="134">
        <f ca="1">('SUBSCRIBER BASE FLTE'!AV48*'MVLP INPUT FLTE'!$H40)*'MVLP INPUT FLTE'!$F50</f>
        <v>0</v>
      </c>
      <c r="AW63" s="134">
        <f ca="1">('SUBSCRIBER BASE FLTE'!AW48*'MVLP INPUT FLTE'!$H40)*'MVLP INPUT FLTE'!$F50</f>
        <v>0</v>
      </c>
      <c r="AX63" s="134">
        <f ca="1">('SUBSCRIBER BASE FLTE'!AX48*'MVLP INPUT FLTE'!$H40)*'MVLP INPUT FLTE'!$F50</f>
        <v>0</v>
      </c>
      <c r="AY63" s="134">
        <f ca="1">('SUBSCRIBER BASE FLTE'!AY48*'MVLP INPUT FLTE'!$H40)*'MVLP INPUT FLTE'!$F50</f>
        <v>0</v>
      </c>
      <c r="AZ63" s="134">
        <f ca="1">('SUBSCRIBER BASE FLTE'!AZ48*'MVLP INPUT FLTE'!$H40)*'MVLP INPUT FLTE'!$F50</f>
        <v>0</v>
      </c>
      <c r="BA63" s="134">
        <f ca="1">('SUBSCRIBER BASE FLTE'!BA48*'MVLP INPUT FLTE'!$H40)*'MVLP INPUT FLTE'!$F50</f>
        <v>0</v>
      </c>
      <c r="BB63" s="134">
        <f ca="1">('SUBSCRIBER BASE FLTE'!BB48*'MVLP INPUT FLTE'!$H40)*'MVLP INPUT FLTE'!$F50</f>
        <v>0</v>
      </c>
      <c r="BC63" s="134">
        <f ca="1">('SUBSCRIBER BASE FLTE'!BC48*'MVLP INPUT FLTE'!$H40)*'MVLP INPUT FLTE'!$F50</f>
        <v>0</v>
      </c>
      <c r="BD63" s="134">
        <f ca="1">('SUBSCRIBER BASE FLTE'!BD48*'MVLP INPUT FLTE'!$H40)*'MVLP INPUT FLTE'!$F50</f>
        <v>0</v>
      </c>
      <c r="BE63" s="134">
        <f ca="1">('SUBSCRIBER BASE FLTE'!BE48*'MVLP INPUT FLTE'!$H40)*'MVLP INPUT FLTE'!$F50</f>
        <v>0</v>
      </c>
      <c r="BF63" s="134">
        <f ca="1">('SUBSCRIBER BASE FLTE'!BF48*'MVLP INPUT FLTE'!$H40)*'MVLP INPUT FLTE'!$F50</f>
        <v>0</v>
      </c>
      <c r="BG63" s="134">
        <f ca="1">('SUBSCRIBER BASE FLTE'!BG48*'MVLP INPUT FLTE'!$H40)*'MVLP INPUT FLTE'!$F50</f>
        <v>0</v>
      </c>
      <c r="BH63" s="134">
        <f ca="1">('SUBSCRIBER BASE FLTE'!BH48*'MVLP INPUT FLTE'!$H40)*'MVLP INPUT FLTE'!$F50</f>
        <v>0</v>
      </c>
      <c r="BI63" s="134">
        <f ca="1">('SUBSCRIBER BASE FLTE'!BI48*'MVLP INPUT FLTE'!$H40)*'MVLP INPUT FLTE'!$F50</f>
        <v>0</v>
      </c>
      <c r="BJ63" s="134">
        <f ca="1">('SUBSCRIBER BASE FLTE'!BJ48*'MVLP INPUT FLTE'!$H40)*'MVLP INPUT FLTE'!$F50</f>
        <v>0</v>
      </c>
      <c r="BK63" s="134">
        <f ca="1">('SUBSCRIBER BASE FLTE'!BK48*'MVLP INPUT FLTE'!$H40)*'MVLP INPUT FLTE'!$F50</f>
        <v>0</v>
      </c>
      <c r="BL63" s="134">
        <f ca="1">('SUBSCRIBER BASE FLTE'!BL48*'MVLP INPUT FLTE'!$H40)*'MVLP INPUT FLTE'!$F50</f>
        <v>0</v>
      </c>
      <c r="BM63" s="134">
        <f ca="1">('SUBSCRIBER BASE FLTE'!BM48*'MVLP INPUT FLTE'!$H40)*'MVLP INPUT FLTE'!$F50</f>
        <v>0</v>
      </c>
      <c r="BN63" s="134">
        <f ca="1">('SUBSCRIBER BASE FLTE'!BN48*'MVLP INPUT FLTE'!$H40)*'MVLP INPUT FLTE'!$F50</f>
        <v>0</v>
      </c>
      <c r="BO63" s="134">
        <f ca="1">('SUBSCRIBER BASE FLTE'!BO48*'MVLP INPUT FLTE'!$H40)*'MVLP INPUT FLTE'!$F50</f>
        <v>0</v>
      </c>
      <c r="BP63" s="134">
        <f ca="1">('SUBSCRIBER BASE FLTE'!BP48*'MVLP INPUT FLTE'!$H40)*'MVLP INPUT FLTE'!$F50</f>
        <v>0</v>
      </c>
      <c r="BQ63" s="134">
        <f ca="1">('SUBSCRIBER BASE FLTE'!BQ48*'MVLP INPUT FLTE'!$H40)*'MVLP INPUT FLTE'!$F50</f>
        <v>0</v>
      </c>
      <c r="BR63" s="134">
        <f ca="1">('SUBSCRIBER BASE FLTE'!BR48*'MVLP INPUT FLTE'!$H40)*'MVLP INPUT FLTE'!$F50</f>
        <v>0</v>
      </c>
    </row>
    <row r="64" spans="2:70" ht="25" customHeight="1" outlineLevel="1">
      <c r="B64" s="24" t="str">
        <f>'MVLP INPUT FLTE'!B51</f>
        <v>FLTE 100GB</v>
      </c>
      <c r="C64" s="134">
        <f>('SUBSCRIBER BASE FLTE'!C49*'MVLP INPUT FLTE'!$H41)*'MVLP INPUT FLTE'!$F51</f>
        <v>0</v>
      </c>
      <c r="D64" s="134">
        <f>('SUBSCRIBER BASE FLTE'!D49*'MVLP INPUT FLTE'!$H41)*'MVLP INPUT FLTE'!$F51</f>
        <v>0</v>
      </c>
      <c r="E64" s="134">
        <f>('SUBSCRIBER BASE FLTE'!E49*'MVLP INPUT FLTE'!$H41)*'MVLP INPUT FLTE'!$F51</f>
        <v>0</v>
      </c>
      <c r="F64" s="134">
        <f>('SUBSCRIBER BASE FLTE'!F49*'MVLP INPUT FLTE'!$H41)*'MVLP INPUT FLTE'!$F51</f>
        <v>0</v>
      </c>
      <c r="G64" s="134">
        <f>('SUBSCRIBER BASE FLTE'!G49*'MVLP INPUT FLTE'!$H41)*'MVLP INPUT FLTE'!$F51</f>
        <v>0</v>
      </c>
      <c r="H64" s="134">
        <f>('SUBSCRIBER BASE FLTE'!H49*'MVLP INPUT FLTE'!$H41)*'MVLP INPUT FLTE'!$F51</f>
        <v>0</v>
      </c>
      <c r="I64" s="134">
        <f>('SUBSCRIBER BASE FLTE'!I49*'MVLP INPUT FLTE'!$H41)*'MVLP INPUT FLTE'!$F51</f>
        <v>0</v>
      </c>
      <c r="J64" s="134">
        <f>('SUBSCRIBER BASE FLTE'!J49*'MVLP INPUT FLTE'!$H41)*'MVLP INPUT FLTE'!$F51</f>
        <v>0</v>
      </c>
      <c r="K64" s="134">
        <f ca="1">('SUBSCRIBER BASE FLTE'!K49*'MVLP INPUT FLTE'!$H41)*'MVLP INPUT FLTE'!$F51</f>
        <v>0</v>
      </c>
      <c r="L64" s="134">
        <f ca="1">('SUBSCRIBER BASE FLTE'!L49*'MVLP INPUT FLTE'!$H41)*'MVLP INPUT FLTE'!$F51</f>
        <v>0</v>
      </c>
      <c r="M64" s="134">
        <f ca="1">('SUBSCRIBER BASE FLTE'!M49*'MVLP INPUT FLTE'!$H41)*'MVLP INPUT FLTE'!$F51</f>
        <v>0</v>
      </c>
      <c r="N64" s="134">
        <f ca="1">('SUBSCRIBER BASE FLTE'!N49*'MVLP INPUT FLTE'!$H41)*'MVLP INPUT FLTE'!$F51</f>
        <v>0</v>
      </c>
      <c r="O64" s="134">
        <f ca="1">('SUBSCRIBER BASE FLTE'!O49*'MVLP INPUT FLTE'!$H41)*'MVLP INPUT FLTE'!$F51</f>
        <v>0</v>
      </c>
      <c r="P64" s="134">
        <f ca="1">('SUBSCRIBER BASE FLTE'!P49*'MVLP INPUT FLTE'!$H41)*'MVLP INPUT FLTE'!$F51</f>
        <v>0</v>
      </c>
      <c r="Q64" s="134">
        <f ca="1">('SUBSCRIBER BASE FLTE'!Q49*'MVLP INPUT FLTE'!$H41)*'MVLP INPUT FLTE'!$F51</f>
        <v>0</v>
      </c>
      <c r="R64" s="134">
        <f ca="1">('SUBSCRIBER BASE FLTE'!R49*'MVLP INPUT FLTE'!$H41)*'MVLP INPUT FLTE'!$F51</f>
        <v>0</v>
      </c>
      <c r="S64" s="134">
        <f ca="1">('SUBSCRIBER BASE FLTE'!S49*'MVLP INPUT FLTE'!$H41)*'MVLP INPUT FLTE'!$F51</f>
        <v>0</v>
      </c>
      <c r="T64" s="134">
        <f ca="1">('SUBSCRIBER BASE FLTE'!T49*'MVLP INPUT FLTE'!$H41)*'MVLP INPUT FLTE'!$F51</f>
        <v>0</v>
      </c>
      <c r="U64" s="134">
        <f ca="1">('SUBSCRIBER BASE FLTE'!U49*'MVLP INPUT FLTE'!$H41)*'MVLP INPUT FLTE'!$F51</f>
        <v>0</v>
      </c>
      <c r="V64" s="134">
        <f ca="1">('SUBSCRIBER BASE FLTE'!V49*'MVLP INPUT FLTE'!$H41)*'MVLP INPUT FLTE'!$F51</f>
        <v>0</v>
      </c>
      <c r="W64" s="134">
        <f ca="1">('SUBSCRIBER BASE FLTE'!W49*'MVLP INPUT FLTE'!$H41)*'MVLP INPUT FLTE'!$F51</f>
        <v>0</v>
      </c>
      <c r="X64" s="134">
        <f ca="1">('SUBSCRIBER BASE FLTE'!X49*'MVLP INPUT FLTE'!$H41)*'MVLP INPUT FLTE'!$F51</f>
        <v>0</v>
      </c>
      <c r="Y64" s="134">
        <f ca="1">('SUBSCRIBER BASE FLTE'!Y49*'MVLP INPUT FLTE'!$H41)*'MVLP INPUT FLTE'!$F51</f>
        <v>0</v>
      </c>
      <c r="Z64" s="134">
        <f ca="1">('SUBSCRIBER BASE FLTE'!Z49*'MVLP INPUT FLTE'!$H41)*'MVLP INPUT FLTE'!$F51</f>
        <v>0</v>
      </c>
      <c r="AA64" s="134">
        <f ca="1">('SUBSCRIBER BASE FLTE'!AA49*'MVLP INPUT FLTE'!$H41)*'MVLP INPUT FLTE'!$F51</f>
        <v>0</v>
      </c>
      <c r="AB64" s="134">
        <f ca="1">('SUBSCRIBER BASE FLTE'!AB49*'MVLP INPUT FLTE'!$H41)*'MVLP INPUT FLTE'!$F51</f>
        <v>0</v>
      </c>
      <c r="AC64" s="134">
        <f ca="1">('SUBSCRIBER BASE FLTE'!AC49*'MVLP INPUT FLTE'!$H41)*'MVLP INPUT FLTE'!$F51</f>
        <v>0</v>
      </c>
      <c r="AD64" s="134">
        <f ca="1">('SUBSCRIBER BASE FLTE'!AD49*'MVLP INPUT FLTE'!$H41)*'MVLP INPUT FLTE'!$F51</f>
        <v>0</v>
      </c>
      <c r="AE64" s="134">
        <f ca="1">('SUBSCRIBER BASE FLTE'!AE49*'MVLP INPUT FLTE'!$H41)*'MVLP INPUT FLTE'!$F51</f>
        <v>0</v>
      </c>
      <c r="AF64" s="134">
        <f ca="1">('SUBSCRIBER BASE FLTE'!AF49*'MVLP INPUT FLTE'!$H41)*'MVLP INPUT FLTE'!$F51</f>
        <v>0</v>
      </c>
      <c r="AG64" s="134">
        <f ca="1">('SUBSCRIBER BASE FLTE'!AG49*'MVLP INPUT FLTE'!$H41)*'MVLP INPUT FLTE'!$F51</f>
        <v>0</v>
      </c>
      <c r="AH64" s="134">
        <f ca="1">('SUBSCRIBER BASE FLTE'!AH49*'MVLP INPUT FLTE'!$H41)*'MVLP INPUT FLTE'!$F51</f>
        <v>0</v>
      </c>
      <c r="AI64" s="134">
        <f ca="1">('SUBSCRIBER BASE FLTE'!AI49*'MVLP INPUT FLTE'!$H41)*'MVLP INPUT FLTE'!$F51</f>
        <v>0</v>
      </c>
      <c r="AJ64" s="134">
        <f ca="1">('SUBSCRIBER BASE FLTE'!AJ49*'MVLP INPUT FLTE'!$H41)*'MVLP INPUT FLTE'!$F51</f>
        <v>0</v>
      </c>
      <c r="AK64" s="134">
        <f ca="1">('SUBSCRIBER BASE FLTE'!AK49*'MVLP INPUT FLTE'!$H41)*'MVLP INPUT FLTE'!$F51</f>
        <v>0</v>
      </c>
      <c r="AL64" s="134">
        <f ca="1">('SUBSCRIBER BASE FLTE'!AL49*'MVLP INPUT FLTE'!$H41)*'MVLP INPUT FLTE'!$F51</f>
        <v>0</v>
      </c>
      <c r="AM64" s="134">
        <f ca="1">('SUBSCRIBER BASE FLTE'!AM49*'MVLP INPUT FLTE'!$H41)*'MVLP INPUT FLTE'!$F51</f>
        <v>0</v>
      </c>
      <c r="AN64" s="134">
        <f ca="1">('SUBSCRIBER BASE FLTE'!AN49*'MVLP INPUT FLTE'!$H41)*'MVLP INPUT FLTE'!$F51</f>
        <v>0</v>
      </c>
      <c r="AO64" s="134">
        <f ca="1">('SUBSCRIBER BASE FLTE'!AO49*'MVLP INPUT FLTE'!$H41)*'MVLP INPUT FLTE'!$F51</f>
        <v>0</v>
      </c>
      <c r="AP64" s="134">
        <f ca="1">('SUBSCRIBER BASE FLTE'!AP49*'MVLP INPUT FLTE'!$H41)*'MVLP INPUT FLTE'!$F51</f>
        <v>0</v>
      </c>
      <c r="AQ64" s="134">
        <f ca="1">('SUBSCRIBER BASE FLTE'!AQ49*'MVLP INPUT FLTE'!$H41)*'MVLP INPUT FLTE'!$F51</f>
        <v>0</v>
      </c>
      <c r="AR64" s="134">
        <f ca="1">('SUBSCRIBER BASE FLTE'!AR49*'MVLP INPUT FLTE'!$H41)*'MVLP INPUT FLTE'!$F51</f>
        <v>0</v>
      </c>
      <c r="AS64" s="134">
        <f ca="1">('SUBSCRIBER BASE FLTE'!AS49*'MVLP INPUT FLTE'!$H41)*'MVLP INPUT FLTE'!$F51</f>
        <v>0</v>
      </c>
      <c r="AT64" s="134">
        <f ca="1">('SUBSCRIBER BASE FLTE'!AT49*'MVLP INPUT FLTE'!$H41)*'MVLP INPUT FLTE'!$F51</f>
        <v>0</v>
      </c>
      <c r="AU64" s="134">
        <f ca="1">('SUBSCRIBER BASE FLTE'!AU49*'MVLP INPUT FLTE'!$H41)*'MVLP INPUT FLTE'!$F51</f>
        <v>0</v>
      </c>
      <c r="AV64" s="134">
        <f ca="1">('SUBSCRIBER BASE FLTE'!AV49*'MVLP INPUT FLTE'!$H41)*'MVLP INPUT FLTE'!$F51</f>
        <v>0</v>
      </c>
      <c r="AW64" s="134">
        <f ca="1">('SUBSCRIBER BASE FLTE'!AW49*'MVLP INPUT FLTE'!$H41)*'MVLP INPUT FLTE'!$F51</f>
        <v>0</v>
      </c>
      <c r="AX64" s="134">
        <f ca="1">('SUBSCRIBER BASE FLTE'!AX49*'MVLP INPUT FLTE'!$H41)*'MVLP INPUT FLTE'!$F51</f>
        <v>0</v>
      </c>
      <c r="AY64" s="134">
        <f ca="1">('SUBSCRIBER BASE FLTE'!AY49*'MVLP INPUT FLTE'!$H41)*'MVLP INPUT FLTE'!$F51</f>
        <v>0</v>
      </c>
      <c r="AZ64" s="134">
        <f ca="1">('SUBSCRIBER BASE FLTE'!AZ49*'MVLP INPUT FLTE'!$H41)*'MVLP INPUT FLTE'!$F51</f>
        <v>0</v>
      </c>
      <c r="BA64" s="134">
        <f ca="1">('SUBSCRIBER BASE FLTE'!BA49*'MVLP INPUT FLTE'!$H41)*'MVLP INPUT FLTE'!$F51</f>
        <v>0</v>
      </c>
      <c r="BB64" s="134">
        <f ca="1">('SUBSCRIBER BASE FLTE'!BB49*'MVLP INPUT FLTE'!$H41)*'MVLP INPUT FLTE'!$F51</f>
        <v>0</v>
      </c>
      <c r="BC64" s="134">
        <f ca="1">('SUBSCRIBER BASE FLTE'!BC49*'MVLP INPUT FLTE'!$H41)*'MVLP INPUT FLTE'!$F51</f>
        <v>0</v>
      </c>
      <c r="BD64" s="134">
        <f ca="1">('SUBSCRIBER BASE FLTE'!BD49*'MVLP INPUT FLTE'!$H41)*'MVLP INPUT FLTE'!$F51</f>
        <v>0</v>
      </c>
      <c r="BE64" s="134">
        <f ca="1">('SUBSCRIBER BASE FLTE'!BE49*'MVLP INPUT FLTE'!$H41)*'MVLP INPUT FLTE'!$F51</f>
        <v>0</v>
      </c>
      <c r="BF64" s="134">
        <f ca="1">('SUBSCRIBER BASE FLTE'!BF49*'MVLP INPUT FLTE'!$H41)*'MVLP INPUT FLTE'!$F51</f>
        <v>0</v>
      </c>
      <c r="BG64" s="134">
        <f ca="1">('SUBSCRIBER BASE FLTE'!BG49*'MVLP INPUT FLTE'!$H41)*'MVLP INPUT FLTE'!$F51</f>
        <v>0</v>
      </c>
      <c r="BH64" s="134">
        <f ca="1">('SUBSCRIBER BASE FLTE'!BH49*'MVLP INPUT FLTE'!$H41)*'MVLP INPUT FLTE'!$F51</f>
        <v>0</v>
      </c>
      <c r="BI64" s="134">
        <f ca="1">('SUBSCRIBER BASE FLTE'!BI49*'MVLP INPUT FLTE'!$H41)*'MVLP INPUT FLTE'!$F51</f>
        <v>0</v>
      </c>
      <c r="BJ64" s="134">
        <f ca="1">('SUBSCRIBER BASE FLTE'!BJ49*'MVLP INPUT FLTE'!$H41)*'MVLP INPUT FLTE'!$F51</f>
        <v>0</v>
      </c>
      <c r="BK64" s="134">
        <f ca="1">('SUBSCRIBER BASE FLTE'!BK49*'MVLP INPUT FLTE'!$H41)*'MVLP INPUT FLTE'!$F51</f>
        <v>0</v>
      </c>
      <c r="BL64" s="134">
        <f ca="1">('SUBSCRIBER BASE FLTE'!BL49*'MVLP INPUT FLTE'!$H41)*'MVLP INPUT FLTE'!$F51</f>
        <v>0</v>
      </c>
      <c r="BM64" s="134">
        <f ca="1">('SUBSCRIBER BASE FLTE'!BM49*'MVLP INPUT FLTE'!$H41)*'MVLP INPUT FLTE'!$F51</f>
        <v>0</v>
      </c>
      <c r="BN64" s="134">
        <f ca="1">('SUBSCRIBER BASE FLTE'!BN49*'MVLP INPUT FLTE'!$H41)*'MVLP INPUT FLTE'!$F51</f>
        <v>0</v>
      </c>
      <c r="BO64" s="134">
        <f ca="1">('SUBSCRIBER BASE FLTE'!BO49*'MVLP INPUT FLTE'!$H41)*'MVLP INPUT FLTE'!$F51</f>
        <v>0</v>
      </c>
      <c r="BP64" s="134">
        <f ca="1">('SUBSCRIBER BASE FLTE'!BP49*'MVLP INPUT FLTE'!$H41)*'MVLP INPUT FLTE'!$F51</f>
        <v>0</v>
      </c>
      <c r="BQ64" s="134">
        <f ca="1">('SUBSCRIBER BASE FLTE'!BQ49*'MVLP INPUT FLTE'!$H41)*'MVLP INPUT FLTE'!$F51</f>
        <v>0</v>
      </c>
      <c r="BR64" s="134">
        <f ca="1">('SUBSCRIBER BASE FLTE'!BR49*'MVLP INPUT FLTE'!$H41)*'MVLP INPUT FLTE'!$F51</f>
        <v>0</v>
      </c>
    </row>
    <row r="65" spans="2:70" ht="25" customHeight="1" outlineLevel="1">
      <c r="B65" s="24" t="str">
        <f>'MVLP INPUT FLTE'!B52</f>
        <v>FLTE 200GB</v>
      </c>
      <c r="C65" s="134">
        <f>('SUBSCRIBER BASE FLTE'!C50*'MVLP INPUT FLTE'!$H42)*'MVLP INPUT FLTE'!$F52</f>
        <v>0</v>
      </c>
      <c r="D65" s="134">
        <f>('SUBSCRIBER BASE FLTE'!D50*'MVLP INPUT FLTE'!$H42)*'MVLP INPUT FLTE'!$F52</f>
        <v>0</v>
      </c>
      <c r="E65" s="134">
        <f>('SUBSCRIBER BASE FLTE'!E50*'MVLP INPUT FLTE'!$H42)*'MVLP INPUT FLTE'!$F52</f>
        <v>0</v>
      </c>
      <c r="F65" s="134">
        <f>('SUBSCRIBER BASE FLTE'!F50*'MVLP INPUT FLTE'!$H42)*'MVLP INPUT FLTE'!$F52</f>
        <v>0</v>
      </c>
      <c r="G65" s="134">
        <f>('SUBSCRIBER BASE FLTE'!G50*'MVLP INPUT FLTE'!$H42)*'MVLP INPUT FLTE'!$F52</f>
        <v>0</v>
      </c>
      <c r="H65" s="134">
        <f>('SUBSCRIBER BASE FLTE'!H50*'MVLP INPUT FLTE'!$H42)*'MVLP INPUT FLTE'!$F52</f>
        <v>0</v>
      </c>
      <c r="I65" s="134">
        <f>('SUBSCRIBER BASE FLTE'!I50*'MVLP INPUT FLTE'!$H42)*'MVLP INPUT FLTE'!$F52</f>
        <v>0</v>
      </c>
      <c r="J65" s="134">
        <f>('SUBSCRIBER BASE FLTE'!J50*'MVLP INPUT FLTE'!$H42)*'MVLP INPUT FLTE'!$F52</f>
        <v>0</v>
      </c>
      <c r="K65" s="134">
        <f ca="1">('SUBSCRIBER BASE FLTE'!K50*'MVLP INPUT FLTE'!$H42)*'MVLP INPUT FLTE'!$F52</f>
        <v>0</v>
      </c>
      <c r="L65" s="134">
        <f ca="1">('SUBSCRIBER BASE FLTE'!L50*'MVLP INPUT FLTE'!$H42)*'MVLP INPUT FLTE'!$F52</f>
        <v>0</v>
      </c>
      <c r="M65" s="134">
        <f ca="1">('SUBSCRIBER BASE FLTE'!M50*'MVLP INPUT FLTE'!$H42)*'MVLP INPUT FLTE'!$F52</f>
        <v>0</v>
      </c>
      <c r="N65" s="134">
        <f ca="1">('SUBSCRIBER BASE FLTE'!N50*'MVLP INPUT FLTE'!$H42)*'MVLP INPUT FLTE'!$F52</f>
        <v>0</v>
      </c>
      <c r="O65" s="134">
        <f ca="1">('SUBSCRIBER BASE FLTE'!O50*'MVLP INPUT FLTE'!$H42)*'MVLP INPUT FLTE'!$F52</f>
        <v>0</v>
      </c>
      <c r="P65" s="134">
        <f ca="1">('SUBSCRIBER BASE FLTE'!P50*'MVLP INPUT FLTE'!$H42)*'MVLP INPUT FLTE'!$F52</f>
        <v>0</v>
      </c>
      <c r="Q65" s="134">
        <f ca="1">('SUBSCRIBER BASE FLTE'!Q50*'MVLP INPUT FLTE'!$H42)*'MVLP INPUT FLTE'!$F52</f>
        <v>0</v>
      </c>
      <c r="R65" s="134">
        <f ca="1">('SUBSCRIBER BASE FLTE'!R50*'MVLP INPUT FLTE'!$H42)*'MVLP INPUT FLTE'!$F52</f>
        <v>0</v>
      </c>
      <c r="S65" s="134">
        <f ca="1">('SUBSCRIBER BASE FLTE'!S50*'MVLP INPUT FLTE'!$H42)*'MVLP INPUT FLTE'!$F52</f>
        <v>0</v>
      </c>
      <c r="T65" s="134">
        <f ca="1">('SUBSCRIBER BASE FLTE'!T50*'MVLP INPUT FLTE'!$H42)*'MVLP INPUT FLTE'!$F52</f>
        <v>0</v>
      </c>
      <c r="U65" s="134">
        <f ca="1">('SUBSCRIBER BASE FLTE'!U50*'MVLP INPUT FLTE'!$H42)*'MVLP INPUT FLTE'!$F52</f>
        <v>0</v>
      </c>
      <c r="V65" s="134">
        <f ca="1">('SUBSCRIBER BASE FLTE'!V50*'MVLP INPUT FLTE'!$H42)*'MVLP INPUT FLTE'!$F52</f>
        <v>0</v>
      </c>
      <c r="W65" s="134">
        <f ca="1">('SUBSCRIBER BASE FLTE'!W50*'MVLP INPUT FLTE'!$H42)*'MVLP INPUT FLTE'!$F52</f>
        <v>0</v>
      </c>
      <c r="X65" s="134">
        <f ca="1">('SUBSCRIBER BASE FLTE'!X50*'MVLP INPUT FLTE'!$H42)*'MVLP INPUT FLTE'!$F52</f>
        <v>0</v>
      </c>
      <c r="Y65" s="134">
        <f ca="1">('SUBSCRIBER BASE FLTE'!Y50*'MVLP INPUT FLTE'!$H42)*'MVLP INPUT FLTE'!$F52</f>
        <v>0</v>
      </c>
      <c r="Z65" s="134">
        <f ca="1">('SUBSCRIBER BASE FLTE'!Z50*'MVLP INPUT FLTE'!$H42)*'MVLP INPUT FLTE'!$F52</f>
        <v>0</v>
      </c>
      <c r="AA65" s="134">
        <f ca="1">('SUBSCRIBER BASE FLTE'!AA50*'MVLP INPUT FLTE'!$H42)*'MVLP INPUT FLTE'!$F52</f>
        <v>0</v>
      </c>
      <c r="AB65" s="134">
        <f ca="1">('SUBSCRIBER BASE FLTE'!AB50*'MVLP INPUT FLTE'!$H42)*'MVLP INPUT FLTE'!$F52</f>
        <v>0</v>
      </c>
      <c r="AC65" s="134">
        <f ca="1">('SUBSCRIBER BASE FLTE'!AC50*'MVLP INPUT FLTE'!$H42)*'MVLP INPUT FLTE'!$F52</f>
        <v>0</v>
      </c>
      <c r="AD65" s="134">
        <f ca="1">('SUBSCRIBER BASE FLTE'!AD50*'MVLP INPUT FLTE'!$H42)*'MVLP INPUT FLTE'!$F52</f>
        <v>0</v>
      </c>
      <c r="AE65" s="134">
        <f ca="1">('SUBSCRIBER BASE FLTE'!AE50*'MVLP INPUT FLTE'!$H42)*'MVLP INPUT FLTE'!$F52</f>
        <v>0</v>
      </c>
      <c r="AF65" s="134">
        <f ca="1">('SUBSCRIBER BASE FLTE'!AF50*'MVLP INPUT FLTE'!$H42)*'MVLP INPUT FLTE'!$F52</f>
        <v>0</v>
      </c>
      <c r="AG65" s="134">
        <f ca="1">('SUBSCRIBER BASE FLTE'!AG50*'MVLP INPUT FLTE'!$H42)*'MVLP INPUT FLTE'!$F52</f>
        <v>0</v>
      </c>
      <c r="AH65" s="134">
        <f ca="1">('SUBSCRIBER BASE FLTE'!AH50*'MVLP INPUT FLTE'!$H42)*'MVLP INPUT FLTE'!$F52</f>
        <v>0</v>
      </c>
      <c r="AI65" s="134">
        <f ca="1">('SUBSCRIBER BASE FLTE'!AI50*'MVLP INPUT FLTE'!$H42)*'MVLP INPUT FLTE'!$F52</f>
        <v>0</v>
      </c>
      <c r="AJ65" s="134">
        <f ca="1">('SUBSCRIBER BASE FLTE'!AJ50*'MVLP INPUT FLTE'!$H42)*'MVLP INPUT FLTE'!$F52</f>
        <v>0</v>
      </c>
      <c r="AK65" s="134">
        <f ca="1">('SUBSCRIBER BASE FLTE'!AK50*'MVLP INPUT FLTE'!$H42)*'MVLP INPUT FLTE'!$F52</f>
        <v>0</v>
      </c>
      <c r="AL65" s="134">
        <f ca="1">('SUBSCRIBER BASE FLTE'!AL50*'MVLP INPUT FLTE'!$H42)*'MVLP INPUT FLTE'!$F52</f>
        <v>0</v>
      </c>
      <c r="AM65" s="134">
        <f ca="1">('SUBSCRIBER BASE FLTE'!AM50*'MVLP INPUT FLTE'!$H42)*'MVLP INPUT FLTE'!$F52</f>
        <v>0</v>
      </c>
      <c r="AN65" s="134">
        <f ca="1">('SUBSCRIBER BASE FLTE'!AN50*'MVLP INPUT FLTE'!$H42)*'MVLP INPUT FLTE'!$F52</f>
        <v>0</v>
      </c>
      <c r="AO65" s="134">
        <f ca="1">('SUBSCRIBER BASE FLTE'!AO50*'MVLP INPUT FLTE'!$H42)*'MVLP INPUT FLTE'!$F52</f>
        <v>0</v>
      </c>
      <c r="AP65" s="134">
        <f ca="1">('SUBSCRIBER BASE FLTE'!AP50*'MVLP INPUT FLTE'!$H42)*'MVLP INPUT FLTE'!$F52</f>
        <v>0</v>
      </c>
      <c r="AQ65" s="134">
        <f ca="1">('SUBSCRIBER BASE FLTE'!AQ50*'MVLP INPUT FLTE'!$H42)*'MVLP INPUT FLTE'!$F52</f>
        <v>0</v>
      </c>
      <c r="AR65" s="134">
        <f ca="1">('SUBSCRIBER BASE FLTE'!AR50*'MVLP INPUT FLTE'!$H42)*'MVLP INPUT FLTE'!$F52</f>
        <v>0</v>
      </c>
      <c r="AS65" s="134">
        <f ca="1">('SUBSCRIBER BASE FLTE'!AS50*'MVLP INPUT FLTE'!$H42)*'MVLP INPUT FLTE'!$F52</f>
        <v>0</v>
      </c>
      <c r="AT65" s="134">
        <f ca="1">('SUBSCRIBER BASE FLTE'!AT50*'MVLP INPUT FLTE'!$H42)*'MVLP INPUT FLTE'!$F52</f>
        <v>0</v>
      </c>
      <c r="AU65" s="134">
        <f ca="1">('SUBSCRIBER BASE FLTE'!AU50*'MVLP INPUT FLTE'!$H42)*'MVLP INPUT FLTE'!$F52</f>
        <v>0</v>
      </c>
      <c r="AV65" s="134">
        <f ca="1">('SUBSCRIBER BASE FLTE'!AV50*'MVLP INPUT FLTE'!$H42)*'MVLP INPUT FLTE'!$F52</f>
        <v>0</v>
      </c>
      <c r="AW65" s="134">
        <f ca="1">('SUBSCRIBER BASE FLTE'!AW50*'MVLP INPUT FLTE'!$H42)*'MVLP INPUT FLTE'!$F52</f>
        <v>0</v>
      </c>
      <c r="AX65" s="134">
        <f ca="1">('SUBSCRIBER BASE FLTE'!AX50*'MVLP INPUT FLTE'!$H42)*'MVLP INPUT FLTE'!$F52</f>
        <v>0</v>
      </c>
      <c r="AY65" s="134">
        <f ca="1">('SUBSCRIBER BASE FLTE'!AY50*'MVLP INPUT FLTE'!$H42)*'MVLP INPUT FLTE'!$F52</f>
        <v>0</v>
      </c>
      <c r="AZ65" s="134">
        <f ca="1">('SUBSCRIBER BASE FLTE'!AZ50*'MVLP INPUT FLTE'!$H42)*'MVLP INPUT FLTE'!$F52</f>
        <v>0</v>
      </c>
      <c r="BA65" s="134">
        <f ca="1">('SUBSCRIBER BASE FLTE'!BA50*'MVLP INPUT FLTE'!$H42)*'MVLP INPUT FLTE'!$F52</f>
        <v>0</v>
      </c>
      <c r="BB65" s="134">
        <f ca="1">('SUBSCRIBER BASE FLTE'!BB50*'MVLP INPUT FLTE'!$H42)*'MVLP INPUT FLTE'!$F52</f>
        <v>0</v>
      </c>
      <c r="BC65" s="134">
        <f ca="1">('SUBSCRIBER BASE FLTE'!BC50*'MVLP INPUT FLTE'!$H42)*'MVLP INPUT FLTE'!$F52</f>
        <v>0</v>
      </c>
      <c r="BD65" s="134">
        <f ca="1">('SUBSCRIBER BASE FLTE'!BD50*'MVLP INPUT FLTE'!$H42)*'MVLP INPUT FLTE'!$F52</f>
        <v>0</v>
      </c>
      <c r="BE65" s="134">
        <f ca="1">('SUBSCRIBER BASE FLTE'!BE50*'MVLP INPUT FLTE'!$H42)*'MVLP INPUT FLTE'!$F52</f>
        <v>0</v>
      </c>
      <c r="BF65" s="134">
        <f ca="1">('SUBSCRIBER BASE FLTE'!BF50*'MVLP INPUT FLTE'!$H42)*'MVLP INPUT FLTE'!$F52</f>
        <v>0</v>
      </c>
      <c r="BG65" s="134">
        <f ca="1">('SUBSCRIBER BASE FLTE'!BG50*'MVLP INPUT FLTE'!$H42)*'MVLP INPUT FLTE'!$F52</f>
        <v>0</v>
      </c>
      <c r="BH65" s="134">
        <f ca="1">('SUBSCRIBER BASE FLTE'!BH50*'MVLP INPUT FLTE'!$H42)*'MVLP INPUT FLTE'!$F52</f>
        <v>0</v>
      </c>
      <c r="BI65" s="134">
        <f ca="1">('SUBSCRIBER BASE FLTE'!BI50*'MVLP INPUT FLTE'!$H42)*'MVLP INPUT FLTE'!$F52</f>
        <v>0</v>
      </c>
      <c r="BJ65" s="134">
        <f ca="1">('SUBSCRIBER BASE FLTE'!BJ50*'MVLP INPUT FLTE'!$H42)*'MVLP INPUT FLTE'!$F52</f>
        <v>0</v>
      </c>
      <c r="BK65" s="134">
        <f ca="1">('SUBSCRIBER BASE FLTE'!BK50*'MVLP INPUT FLTE'!$H42)*'MVLP INPUT FLTE'!$F52</f>
        <v>0</v>
      </c>
      <c r="BL65" s="134">
        <f ca="1">('SUBSCRIBER BASE FLTE'!BL50*'MVLP INPUT FLTE'!$H42)*'MVLP INPUT FLTE'!$F52</f>
        <v>0</v>
      </c>
      <c r="BM65" s="134">
        <f ca="1">('SUBSCRIBER BASE FLTE'!BM50*'MVLP INPUT FLTE'!$H42)*'MVLP INPUT FLTE'!$F52</f>
        <v>0</v>
      </c>
      <c r="BN65" s="134">
        <f ca="1">('SUBSCRIBER BASE FLTE'!BN50*'MVLP INPUT FLTE'!$H42)*'MVLP INPUT FLTE'!$F52</f>
        <v>0</v>
      </c>
      <c r="BO65" s="134">
        <f ca="1">('SUBSCRIBER BASE FLTE'!BO50*'MVLP INPUT FLTE'!$H42)*'MVLP INPUT FLTE'!$F52</f>
        <v>0</v>
      </c>
      <c r="BP65" s="134">
        <f ca="1">('SUBSCRIBER BASE FLTE'!BP50*'MVLP INPUT FLTE'!$H42)*'MVLP INPUT FLTE'!$F52</f>
        <v>0</v>
      </c>
      <c r="BQ65" s="134">
        <f ca="1">('SUBSCRIBER BASE FLTE'!BQ50*'MVLP INPUT FLTE'!$H42)*'MVLP INPUT FLTE'!$F52</f>
        <v>0</v>
      </c>
      <c r="BR65" s="134">
        <f ca="1">('SUBSCRIBER BASE FLTE'!BR50*'MVLP INPUT FLTE'!$H42)*'MVLP INPUT FLTE'!$F52</f>
        <v>0</v>
      </c>
    </row>
    <row r="66" spans="2:70" ht="25" customHeight="1" outlineLevel="1">
      <c r="B66" s="24" t="str">
        <f>'MVLP INPUT FLTE'!B53</f>
        <v>FLTE 400GB</v>
      </c>
      <c r="C66" s="134">
        <f>('SUBSCRIBER BASE FLTE'!C51*'MVLP INPUT FLTE'!$H43)*'MVLP INPUT FLTE'!$F53</f>
        <v>0</v>
      </c>
      <c r="D66" s="134">
        <f>('SUBSCRIBER BASE FLTE'!D51*'MVLP INPUT FLTE'!$H43)*'MVLP INPUT FLTE'!$F53</f>
        <v>0</v>
      </c>
      <c r="E66" s="134">
        <f>('SUBSCRIBER BASE FLTE'!E51*'MVLP INPUT FLTE'!$H43)*'MVLP INPUT FLTE'!$F53</f>
        <v>0</v>
      </c>
      <c r="F66" s="134">
        <f>('SUBSCRIBER BASE FLTE'!F51*'MVLP INPUT FLTE'!$H43)*'MVLP INPUT FLTE'!$F53</f>
        <v>0</v>
      </c>
      <c r="G66" s="134">
        <f>('SUBSCRIBER BASE FLTE'!G51*'MVLP INPUT FLTE'!$H43)*'MVLP INPUT FLTE'!$F53</f>
        <v>0</v>
      </c>
      <c r="H66" s="134">
        <f>('SUBSCRIBER BASE FLTE'!H51*'MVLP INPUT FLTE'!$H43)*'MVLP INPUT FLTE'!$F53</f>
        <v>0</v>
      </c>
      <c r="I66" s="134">
        <f>('SUBSCRIBER BASE FLTE'!I51*'MVLP INPUT FLTE'!$H43)*'MVLP INPUT FLTE'!$F53</f>
        <v>0</v>
      </c>
      <c r="J66" s="134">
        <f>('SUBSCRIBER BASE FLTE'!J51*'MVLP INPUT FLTE'!$H43)*'MVLP INPUT FLTE'!$F53</f>
        <v>0</v>
      </c>
      <c r="K66" s="134">
        <f ca="1">('SUBSCRIBER BASE FLTE'!K51*'MVLP INPUT FLTE'!$H43)*'MVLP INPUT FLTE'!$F53</f>
        <v>0</v>
      </c>
      <c r="L66" s="134">
        <f ca="1">('SUBSCRIBER BASE FLTE'!L51*'MVLP INPUT FLTE'!$H43)*'MVLP INPUT FLTE'!$F53</f>
        <v>0</v>
      </c>
      <c r="M66" s="134">
        <f ca="1">('SUBSCRIBER BASE FLTE'!M51*'MVLP INPUT FLTE'!$H43)*'MVLP INPUT FLTE'!$F53</f>
        <v>0</v>
      </c>
      <c r="N66" s="134">
        <f ca="1">('SUBSCRIBER BASE FLTE'!N51*'MVLP INPUT FLTE'!$H43)*'MVLP INPUT FLTE'!$F53</f>
        <v>0</v>
      </c>
      <c r="O66" s="134">
        <f ca="1">('SUBSCRIBER BASE FLTE'!O51*'MVLP INPUT FLTE'!$H43)*'MVLP INPUT FLTE'!$F53</f>
        <v>0</v>
      </c>
      <c r="P66" s="134">
        <f ca="1">('SUBSCRIBER BASE FLTE'!P51*'MVLP INPUT FLTE'!$H43)*'MVLP INPUT FLTE'!$F53</f>
        <v>0</v>
      </c>
      <c r="Q66" s="134">
        <f ca="1">('SUBSCRIBER BASE FLTE'!Q51*'MVLP INPUT FLTE'!$H43)*'MVLP INPUT FLTE'!$F53</f>
        <v>0</v>
      </c>
      <c r="R66" s="134">
        <f ca="1">('SUBSCRIBER BASE FLTE'!R51*'MVLP INPUT FLTE'!$H43)*'MVLP INPUT FLTE'!$F53</f>
        <v>0</v>
      </c>
      <c r="S66" s="134">
        <f ca="1">('SUBSCRIBER BASE FLTE'!S51*'MVLP INPUT FLTE'!$H43)*'MVLP INPUT FLTE'!$F53</f>
        <v>0</v>
      </c>
      <c r="T66" s="134">
        <f ca="1">('SUBSCRIBER BASE FLTE'!T51*'MVLP INPUT FLTE'!$H43)*'MVLP INPUT FLTE'!$F53</f>
        <v>0</v>
      </c>
      <c r="U66" s="134">
        <f ca="1">('SUBSCRIBER BASE FLTE'!U51*'MVLP INPUT FLTE'!$H43)*'MVLP INPUT FLTE'!$F53</f>
        <v>0</v>
      </c>
      <c r="V66" s="134">
        <f ca="1">('SUBSCRIBER BASE FLTE'!V51*'MVLP INPUT FLTE'!$H43)*'MVLP INPUT FLTE'!$F53</f>
        <v>0</v>
      </c>
      <c r="W66" s="134">
        <f ca="1">('SUBSCRIBER BASE FLTE'!W51*'MVLP INPUT FLTE'!$H43)*'MVLP INPUT FLTE'!$F53</f>
        <v>0</v>
      </c>
      <c r="X66" s="134">
        <f ca="1">('SUBSCRIBER BASE FLTE'!X51*'MVLP INPUT FLTE'!$H43)*'MVLP INPUT FLTE'!$F53</f>
        <v>0</v>
      </c>
      <c r="Y66" s="134">
        <f ca="1">('SUBSCRIBER BASE FLTE'!Y51*'MVLP INPUT FLTE'!$H43)*'MVLP INPUT FLTE'!$F53</f>
        <v>0</v>
      </c>
      <c r="Z66" s="134">
        <f ca="1">('SUBSCRIBER BASE FLTE'!Z51*'MVLP INPUT FLTE'!$H43)*'MVLP INPUT FLTE'!$F53</f>
        <v>0</v>
      </c>
      <c r="AA66" s="134">
        <f ca="1">('SUBSCRIBER BASE FLTE'!AA51*'MVLP INPUT FLTE'!$H43)*'MVLP INPUT FLTE'!$F53</f>
        <v>0</v>
      </c>
      <c r="AB66" s="134">
        <f ca="1">('SUBSCRIBER BASE FLTE'!AB51*'MVLP INPUT FLTE'!$H43)*'MVLP INPUT FLTE'!$F53</f>
        <v>0</v>
      </c>
      <c r="AC66" s="134">
        <f ca="1">('SUBSCRIBER BASE FLTE'!AC51*'MVLP INPUT FLTE'!$H43)*'MVLP INPUT FLTE'!$F53</f>
        <v>0</v>
      </c>
      <c r="AD66" s="134">
        <f ca="1">('SUBSCRIBER BASE FLTE'!AD51*'MVLP INPUT FLTE'!$H43)*'MVLP INPUT FLTE'!$F53</f>
        <v>0</v>
      </c>
      <c r="AE66" s="134">
        <f ca="1">('SUBSCRIBER BASE FLTE'!AE51*'MVLP INPUT FLTE'!$H43)*'MVLP INPUT FLTE'!$F53</f>
        <v>0</v>
      </c>
      <c r="AF66" s="134">
        <f ca="1">('SUBSCRIBER BASE FLTE'!AF51*'MVLP INPUT FLTE'!$H43)*'MVLP INPUT FLTE'!$F53</f>
        <v>0</v>
      </c>
      <c r="AG66" s="134">
        <f ca="1">('SUBSCRIBER BASE FLTE'!AG51*'MVLP INPUT FLTE'!$H43)*'MVLP INPUT FLTE'!$F53</f>
        <v>0</v>
      </c>
      <c r="AH66" s="134">
        <f ca="1">('SUBSCRIBER BASE FLTE'!AH51*'MVLP INPUT FLTE'!$H43)*'MVLP INPUT FLTE'!$F53</f>
        <v>0</v>
      </c>
      <c r="AI66" s="134">
        <f ca="1">('SUBSCRIBER BASE FLTE'!AI51*'MVLP INPUT FLTE'!$H43)*'MVLP INPUT FLTE'!$F53</f>
        <v>0</v>
      </c>
      <c r="AJ66" s="134">
        <f ca="1">('SUBSCRIBER BASE FLTE'!AJ51*'MVLP INPUT FLTE'!$H43)*'MVLP INPUT FLTE'!$F53</f>
        <v>0</v>
      </c>
      <c r="AK66" s="134">
        <f ca="1">('SUBSCRIBER BASE FLTE'!AK51*'MVLP INPUT FLTE'!$H43)*'MVLP INPUT FLTE'!$F53</f>
        <v>0</v>
      </c>
      <c r="AL66" s="134">
        <f ca="1">('SUBSCRIBER BASE FLTE'!AL51*'MVLP INPUT FLTE'!$H43)*'MVLP INPUT FLTE'!$F53</f>
        <v>0</v>
      </c>
      <c r="AM66" s="134">
        <f ca="1">('SUBSCRIBER BASE FLTE'!AM51*'MVLP INPUT FLTE'!$H43)*'MVLP INPUT FLTE'!$F53</f>
        <v>0</v>
      </c>
      <c r="AN66" s="134">
        <f ca="1">('SUBSCRIBER BASE FLTE'!AN51*'MVLP INPUT FLTE'!$H43)*'MVLP INPUT FLTE'!$F53</f>
        <v>0</v>
      </c>
      <c r="AO66" s="134">
        <f ca="1">('SUBSCRIBER BASE FLTE'!AO51*'MVLP INPUT FLTE'!$H43)*'MVLP INPUT FLTE'!$F53</f>
        <v>0</v>
      </c>
      <c r="AP66" s="134">
        <f ca="1">('SUBSCRIBER BASE FLTE'!AP51*'MVLP INPUT FLTE'!$H43)*'MVLP INPUT FLTE'!$F53</f>
        <v>0</v>
      </c>
      <c r="AQ66" s="134">
        <f ca="1">('SUBSCRIBER BASE FLTE'!AQ51*'MVLP INPUT FLTE'!$H43)*'MVLP INPUT FLTE'!$F53</f>
        <v>0</v>
      </c>
      <c r="AR66" s="134">
        <f ca="1">('SUBSCRIBER BASE FLTE'!AR51*'MVLP INPUT FLTE'!$H43)*'MVLP INPUT FLTE'!$F53</f>
        <v>0</v>
      </c>
      <c r="AS66" s="134">
        <f ca="1">('SUBSCRIBER BASE FLTE'!AS51*'MVLP INPUT FLTE'!$H43)*'MVLP INPUT FLTE'!$F53</f>
        <v>0</v>
      </c>
      <c r="AT66" s="134">
        <f ca="1">('SUBSCRIBER BASE FLTE'!AT51*'MVLP INPUT FLTE'!$H43)*'MVLP INPUT FLTE'!$F53</f>
        <v>0</v>
      </c>
      <c r="AU66" s="134">
        <f ca="1">('SUBSCRIBER BASE FLTE'!AU51*'MVLP INPUT FLTE'!$H43)*'MVLP INPUT FLTE'!$F53</f>
        <v>0</v>
      </c>
      <c r="AV66" s="134">
        <f ca="1">('SUBSCRIBER BASE FLTE'!AV51*'MVLP INPUT FLTE'!$H43)*'MVLP INPUT FLTE'!$F53</f>
        <v>0</v>
      </c>
      <c r="AW66" s="134">
        <f ca="1">('SUBSCRIBER BASE FLTE'!AW51*'MVLP INPUT FLTE'!$H43)*'MVLP INPUT FLTE'!$F53</f>
        <v>0</v>
      </c>
      <c r="AX66" s="134">
        <f ca="1">('SUBSCRIBER BASE FLTE'!AX51*'MVLP INPUT FLTE'!$H43)*'MVLP INPUT FLTE'!$F53</f>
        <v>0</v>
      </c>
      <c r="AY66" s="134">
        <f ca="1">('SUBSCRIBER BASE FLTE'!AY51*'MVLP INPUT FLTE'!$H43)*'MVLP INPUT FLTE'!$F53</f>
        <v>0</v>
      </c>
      <c r="AZ66" s="134">
        <f ca="1">('SUBSCRIBER BASE FLTE'!AZ51*'MVLP INPUT FLTE'!$H43)*'MVLP INPUT FLTE'!$F53</f>
        <v>0</v>
      </c>
      <c r="BA66" s="134">
        <f ca="1">('SUBSCRIBER BASE FLTE'!BA51*'MVLP INPUT FLTE'!$H43)*'MVLP INPUT FLTE'!$F53</f>
        <v>0</v>
      </c>
      <c r="BB66" s="134">
        <f ca="1">('SUBSCRIBER BASE FLTE'!BB51*'MVLP INPUT FLTE'!$H43)*'MVLP INPUT FLTE'!$F53</f>
        <v>0</v>
      </c>
      <c r="BC66" s="134">
        <f ca="1">('SUBSCRIBER BASE FLTE'!BC51*'MVLP INPUT FLTE'!$H43)*'MVLP INPUT FLTE'!$F53</f>
        <v>0</v>
      </c>
      <c r="BD66" s="134">
        <f ca="1">('SUBSCRIBER BASE FLTE'!BD51*'MVLP INPUT FLTE'!$H43)*'MVLP INPUT FLTE'!$F53</f>
        <v>0</v>
      </c>
      <c r="BE66" s="134">
        <f ca="1">('SUBSCRIBER BASE FLTE'!BE51*'MVLP INPUT FLTE'!$H43)*'MVLP INPUT FLTE'!$F53</f>
        <v>0</v>
      </c>
      <c r="BF66" s="134">
        <f ca="1">('SUBSCRIBER BASE FLTE'!BF51*'MVLP INPUT FLTE'!$H43)*'MVLP INPUT FLTE'!$F53</f>
        <v>0</v>
      </c>
      <c r="BG66" s="134">
        <f ca="1">('SUBSCRIBER BASE FLTE'!BG51*'MVLP INPUT FLTE'!$H43)*'MVLP INPUT FLTE'!$F53</f>
        <v>0</v>
      </c>
      <c r="BH66" s="134">
        <f ca="1">('SUBSCRIBER BASE FLTE'!BH51*'MVLP INPUT FLTE'!$H43)*'MVLP INPUT FLTE'!$F53</f>
        <v>0</v>
      </c>
      <c r="BI66" s="134">
        <f ca="1">('SUBSCRIBER BASE FLTE'!BI51*'MVLP INPUT FLTE'!$H43)*'MVLP INPUT FLTE'!$F53</f>
        <v>0</v>
      </c>
      <c r="BJ66" s="134">
        <f ca="1">('SUBSCRIBER BASE FLTE'!BJ51*'MVLP INPUT FLTE'!$H43)*'MVLP INPUT FLTE'!$F53</f>
        <v>0</v>
      </c>
      <c r="BK66" s="134">
        <f ca="1">('SUBSCRIBER BASE FLTE'!BK51*'MVLP INPUT FLTE'!$H43)*'MVLP INPUT FLTE'!$F53</f>
        <v>0</v>
      </c>
      <c r="BL66" s="134">
        <f ca="1">('SUBSCRIBER BASE FLTE'!BL51*'MVLP INPUT FLTE'!$H43)*'MVLP INPUT FLTE'!$F53</f>
        <v>0</v>
      </c>
      <c r="BM66" s="134">
        <f ca="1">('SUBSCRIBER BASE FLTE'!BM51*'MVLP INPUT FLTE'!$H43)*'MVLP INPUT FLTE'!$F53</f>
        <v>0</v>
      </c>
      <c r="BN66" s="134">
        <f ca="1">('SUBSCRIBER BASE FLTE'!BN51*'MVLP INPUT FLTE'!$H43)*'MVLP INPUT FLTE'!$F53</f>
        <v>0</v>
      </c>
      <c r="BO66" s="134">
        <f ca="1">('SUBSCRIBER BASE FLTE'!BO51*'MVLP INPUT FLTE'!$H43)*'MVLP INPUT FLTE'!$F53</f>
        <v>0</v>
      </c>
      <c r="BP66" s="134">
        <f ca="1">('SUBSCRIBER BASE FLTE'!BP51*'MVLP INPUT FLTE'!$H43)*'MVLP INPUT FLTE'!$F53</f>
        <v>0</v>
      </c>
      <c r="BQ66" s="134">
        <f ca="1">('SUBSCRIBER BASE FLTE'!BQ51*'MVLP INPUT FLTE'!$H43)*'MVLP INPUT FLTE'!$F53</f>
        <v>0</v>
      </c>
      <c r="BR66" s="134">
        <f ca="1">('SUBSCRIBER BASE FLTE'!BR51*'MVLP INPUT FLTE'!$H43)*'MVLP INPUT FLTE'!$F53</f>
        <v>0</v>
      </c>
    </row>
    <row r="67" spans="2:70" ht="25" customHeight="1" outlineLevel="1">
      <c r="B67" s="24" t="str">
        <f>'MVLP INPUT FLTE'!B54</f>
        <v>Package 5</v>
      </c>
      <c r="C67" s="134">
        <f>('SUBSCRIBER BASE FLTE'!C52*'MVLP INPUT FLTE'!$H44)*'MVLP INPUT FLTE'!$F54</f>
        <v>0</v>
      </c>
      <c r="D67" s="134">
        <f>('SUBSCRIBER BASE FLTE'!D52*'MVLP INPUT FLTE'!$H44)*'MVLP INPUT FLTE'!$F54</f>
        <v>0</v>
      </c>
      <c r="E67" s="134">
        <f>('SUBSCRIBER BASE FLTE'!E52*'MVLP INPUT FLTE'!$H44)*'MVLP INPUT FLTE'!$F54</f>
        <v>0</v>
      </c>
      <c r="F67" s="134">
        <f>('SUBSCRIBER BASE FLTE'!F52*'MVLP INPUT FLTE'!$H44)*'MVLP INPUT FLTE'!$F54</f>
        <v>0</v>
      </c>
      <c r="G67" s="134">
        <f>('SUBSCRIBER BASE FLTE'!G52*'MVLP INPUT FLTE'!$H44)*'MVLP INPUT FLTE'!$F54</f>
        <v>0</v>
      </c>
      <c r="H67" s="134">
        <f>('SUBSCRIBER BASE FLTE'!H52*'MVLP INPUT FLTE'!$H44)*'MVLP INPUT FLTE'!$F54</f>
        <v>0</v>
      </c>
      <c r="I67" s="134">
        <f>('SUBSCRIBER BASE FLTE'!I52*'MVLP INPUT FLTE'!$H44)*'MVLP INPUT FLTE'!$F54</f>
        <v>0</v>
      </c>
      <c r="J67" s="134">
        <f>('SUBSCRIBER BASE FLTE'!J52*'MVLP INPUT FLTE'!$H44)*'MVLP INPUT FLTE'!$F54</f>
        <v>0</v>
      </c>
      <c r="K67" s="134">
        <f ca="1">('SUBSCRIBER BASE FLTE'!K52*'MVLP INPUT FLTE'!$H44)*'MVLP INPUT FLTE'!$F54</f>
        <v>0</v>
      </c>
      <c r="L67" s="134">
        <f ca="1">('SUBSCRIBER BASE FLTE'!L52*'MVLP INPUT FLTE'!$H44)*'MVLP INPUT FLTE'!$F54</f>
        <v>0</v>
      </c>
      <c r="M67" s="134">
        <f ca="1">('SUBSCRIBER BASE FLTE'!M52*'MVLP INPUT FLTE'!$H44)*'MVLP INPUT FLTE'!$F54</f>
        <v>0</v>
      </c>
      <c r="N67" s="134">
        <f ca="1">('SUBSCRIBER BASE FLTE'!N52*'MVLP INPUT FLTE'!$H44)*'MVLP INPUT FLTE'!$F54</f>
        <v>0</v>
      </c>
      <c r="O67" s="134">
        <f ca="1">('SUBSCRIBER BASE FLTE'!O52*'MVLP INPUT FLTE'!$H44)*'MVLP INPUT FLTE'!$F54</f>
        <v>0</v>
      </c>
      <c r="P67" s="134">
        <f ca="1">('SUBSCRIBER BASE FLTE'!P52*'MVLP INPUT FLTE'!$H44)*'MVLP INPUT FLTE'!$F54</f>
        <v>0</v>
      </c>
      <c r="Q67" s="134">
        <f ca="1">('SUBSCRIBER BASE FLTE'!Q52*'MVLP INPUT FLTE'!$H44)*'MVLP INPUT FLTE'!$F54</f>
        <v>0</v>
      </c>
      <c r="R67" s="134">
        <f ca="1">('SUBSCRIBER BASE FLTE'!R52*'MVLP INPUT FLTE'!$H44)*'MVLP INPUT FLTE'!$F54</f>
        <v>0</v>
      </c>
      <c r="S67" s="134">
        <f ca="1">('SUBSCRIBER BASE FLTE'!S52*'MVLP INPUT FLTE'!$H44)*'MVLP INPUT FLTE'!$F54</f>
        <v>0</v>
      </c>
      <c r="T67" s="134">
        <f ca="1">('SUBSCRIBER BASE FLTE'!T52*'MVLP INPUT FLTE'!$H44)*'MVLP INPUT FLTE'!$F54</f>
        <v>0</v>
      </c>
      <c r="U67" s="134">
        <f ca="1">('SUBSCRIBER BASE FLTE'!U52*'MVLP INPUT FLTE'!$H44)*'MVLP INPUT FLTE'!$F54</f>
        <v>0</v>
      </c>
      <c r="V67" s="134">
        <f ca="1">('SUBSCRIBER BASE FLTE'!V52*'MVLP INPUT FLTE'!$H44)*'MVLP INPUT FLTE'!$F54</f>
        <v>0</v>
      </c>
      <c r="W67" s="134">
        <f ca="1">('SUBSCRIBER BASE FLTE'!W52*'MVLP INPUT FLTE'!$H44)*'MVLP INPUT FLTE'!$F54</f>
        <v>0</v>
      </c>
      <c r="X67" s="134">
        <f ca="1">('SUBSCRIBER BASE FLTE'!X52*'MVLP INPUT FLTE'!$H44)*'MVLP INPUT FLTE'!$F54</f>
        <v>0</v>
      </c>
      <c r="Y67" s="134">
        <f ca="1">('SUBSCRIBER BASE FLTE'!Y52*'MVLP INPUT FLTE'!$H44)*'MVLP INPUT FLTE'!$F54</f>
        <v>0</v>
      </c>
      <c r="Z67" s="134">
        <f ca="1">('SUBSCRIBER BASE FLTE'!Z52*'MVLP INPUT FLTE'!$H44)*'MVLP INPUT FLTE'!$F54</f>
        <v>0</v>
      </c>
      <c r="AA67" s="134">
        <f ca="1">('SUBSCRIBER BASE FLTE'!AA52*'MVLP INPUT FLTE'!$H44)*'MVLP INPUT FLTE'!$F54</f>
        <v>0</v>
      </c>
      <c r="AB67" s="134">
        <f ca="1">('SUBSCRIBER BASE FLTE'!AB52*'MVLP INPUT FLTE'!$H44)*'MVLP INPUT FLTE'!$F54</f>
        <v>0</v>
      </c>
      <c r="AC67" s="134">
        <f ca="1">('SUBSCRIBER BASE FLTE'!AC52*'MVLP INPUT FLTE'!$H44)*'MVLP INPUT FLTE'!$F54</f>
        <v>0</v>
      </c>
      <c r="AD67" s="134">
        <f ca="1">('SUBSCRIBER BASE FLTE'!AD52*'MVLP INPUT FLTE'!$H44)*'MVLP INPUT FLTE'!$F54</f>
        <v>0</v>
      </c>
      <c r="AE67" s="134">
        <f ca="1">('SUBSCRIBER BASE FLTE'!AE52*'MVLP INPUT FLTE'!$H44)*'MVLP INPUT FLTE'!$F54</f>
        <v>0</v>
      </c>
      <c r="AF67" s="134">
        <f ca="1">('SUBSCRIBER BASE FLTE'!AF52*'MVLP INPUT FLTE'!$H44)*'MVLP INPUT FLTE'!$F54</f>
        <v>0</v>
      </c>
      <c r="AG67" s="134">
        <f ca="1">('SUBSCRIBER BASE FLTE'!AG52*'MVLP INPUT FLTE'!$H44)*'MVLP INPUT FLTE'!$F54</f>
        <v>0</v>
      </c>
      <c r="AH67" s="134">
        <f ca="1">('SUBSCRIBER BASE FLTE'!AH52*'MVLP INPUT FLTE'!$H44)*'MVLP INPUT FLTE'!$F54</f>
        <v>0</v>
      </c>
      <c r="AI67" s="134">
        <f ca="1">('SUBSCRIBER BASE FLTE'!AI52*'MVLP INPUT FLTE'!$H44)*'MVLP INPUT FLTE'!$F54</f>
        <v>0</v>
      </c>
      <c r="AJ67" s="134">
        <f ca="1">('SUBSCRIBER BASE FLTE'!AJ52*'MVLP INPUT FLTE'!$H44)*'MVLP INPUT FLTE'!$F54</f>
        <v>0</v>
      </c>
      <c r="AK67" s="134">
        <f ca="1">('SUBSCRIBER BASE FLTE'!AK52*'MVLP INPUT FLTE'!$H44)*'MVLP INPUT FLTE'!$F54</f>
        <v>0</v>
      </c>
      <c r="AL67" s="134">
        <f ca="1">('SUBSCRIBER BASE FLTE'!AL52*'MVLP INPUT FLTE'!$H44)*'MVLP INPUT FLTE'!$F54</f>
        <v>0</v>
      </c>
      <c r="AM67" s="134">
        <f ca="1">('SUBSCRIBER BASE FLTE'!AM52*'MVLP INPUT FLTE'!$H44)*'MVLP INPUT FLTE'!$F54</f>
        <v>0</v>
      </c>
      <c r="AN67" s="134">
        <f ca="1">('SUBSCRIBER BASE FLTE'!AN52*'MVLP INPUT FLTE'!$H44)*'MVLP INPUT FLTE'!$F54</f>
        <v>0</v>
      </c>
      <c r="AO67" s="134">
        <f ca="1">('SUBSCRIBER BASE FLTE'!AO52*'MVLP INPUT FLTE'!$H44)*'MVLP INPUT FLTE'!$F54</f>
        <v>0</v>
      </c>
      <c r="AP67" s="134">
        <f ca="1">('SUBSCRIBER BASE FLTE'!AP52*'MVLP INPUT FLTE'!$H44)*'MVLP INPUT FLTE'!$F54</f>
        <v>0</v>
      </c>
      <c r="AQ67" s="134">
        <f ca="1">('SUBSCRIBER BASE FLTE'!AQ52*'MVLP INPUT FLTE'!$H44)*'MVLP INPUT FLTE'!$F54</f>
        <v>0</v>
      </c>
      <c r="AR67" s="134">
        <f ca="1">('SUBSCRIBER BASE FLTE'!AR52*'MVLP INPUT FLTE'!$H44)*'MVLP INPUT FLTE'!$F54</f>
        <v>0</v>
      </c>
      <c r="AS67" s="134">
        <f ca="1">('SUBSCRIBER BASE FLTE'!AS52*'MVLP INPUT FLTE'!$H44)*'MVLP INPUT FLTE'!$F54</f>
        <v>0</v>
      </c>
      <c r="AT67" s="134">
        <f ca="1">('SUBSCRIBER BASE FLTE'!AT52*'MVLP INPUT FLTE'!$H44)*'MVLP INPUT FLTE'!$F54</f>
        <v>0</v>
      </c>
      <c r="AU67" s="134">
        <f ca="1">('SUBSCRIBER BASE FLTE'!AU52*'MVLP INPUT FLTE'!$H44)*'MVLP INPUT FLTE'!$F54</f>
        <v>0</v>
      </c>
      <c r="AV67" s="134">
        <f ca="1">('SUBSCRIBER BASE FLTE'!AV52*'MVLP INPUT FLTE'!$H44)*'MVLP INPUT FLTE'!$F54</f>
        <v>0</v>
      </c>
      <c r="AW67" s="134">
        <f ca="1">('SUBSCRIBER BASE FLTE'!AW52*'MVLP INPUT FLTE'!$H44)*'MVLP INPUT FLTE'!$F54</f>
        <v>0</v>
      </c>
      <c r="AX67" s="134">
        <f ca="1">('SUBSCRIBER BASE FLTE'!AX52*'MVLP INPUT FLTE'!$H44)*'MVLP INPUT FLTE'!$F54</f>
        <v>0</v>
      </c>
      <c r="AY67" s="134">
        <f ca="1">('SUBSCRIBER BASE FLTE'!AY52*'MVLP INPUT FLTE'!$H44)*'MVLP INPUT FLTE'!$F54</f>
        <v>0</v>
      </c>
      <c r="AZ67" s="134">
        <f ca="1">('SUBSCRIBER BASE FLTE'!AZ52*'MVLP INPUT FLTE'!$H44)*'MVLP INPUT FLTE'!$F54</f>
        <v>0</v>
      </c>
      <c r="BA67" s="134">
        <f ca="1">('SUBSCRIBER BASE FLTE'!BA52*'MVLP INPUT FLTE'!$H44)*'MVLP INPUT FLTE'!$F54</f>
        <v>0</v>
      </c>
      <c r="BB67" s="134">
        <f ca="1">('SUBSCRIBER BASE FLTE'!BB52*'MVLP INPUT FLTE'!$H44)*'MVLP INPUT FLTE'!$F54</f>
        <v>0</v>
      </c>
      <c r="BC67" s="134">
        <f ca="1">('SUBSCRIBER BASE FLTE'!BC52*'MVLP INPUT FLTE'!$H44)*'MVLP INPUT FLTE'!$F54</f>
        <v>0</v>
      </c>
      <c r="BD67" s="134">
        <f ca="1">('SUBSCRIBER BASE FLTE'!BD52*'MVLP INPUT FLTE'!$H44)*'MVLP INPUT FLTE'!$F54</f>
        <v>0</v>
      </c>
      <c r="BE67" s="134">
        <f ca="1">('SUBSCRIBER BASE FLTE'!BE52*'MVLP INPUT FLTE'!$H44)*'MVLP INPUT FLTE'!$F54</f>
        <v>0</v>
      </c>
      <c r="BF67" s="134">
        <f ca="1">('SUBSCRIBER BASE FLTE'!BF52*'MVLP INPUT FLTE'!$H44)*'MVLP INPUT FLTE'!$F54</f>
        <v>0</v>
      </c>
      <c r="BG67" s="134">
        <f ca="1">('SUBSCRIBER BASE FLTE'!BG52*'MVLP INPUT FLTE'!$H44)*'MVLP INPUT FLTE'!$F54</f>
        <v>0</v>
      </c>
      <c r="BH67" s="134">
        <f ca="1">('SUBSCRIBER BASE FLTE'!BH52*'MVLP INPUT FLTE'!$H44)*'MVLP INPUT FLTE'!$F54</f>
        <v>0</v>
      </c>
      <c r="BI67" s="134">
        <f ca="1">('SUBSCRIBER BASE FLTE'!BI52*'MVLP INPUT FLTE'!$H44)*'MVLP INPUT FLTE'!$F54</f>
        <v>0</v>
      </c>
      <c r="BJ67" s="134">
        <f ca="1">('SUBSCRIBER BASE FLTE'!BJ52*'MVLP INPUT FLTE'!$H44)*'MVLP INPUT FLTE'!$F54</f>
        <v>0</v>
      </c>
      <c r="BK67" s="134">
        <f ca="1">('SUBSCRIBER BASE FLTE'!BK52*'MVLP INPUT FLTE'!$H44)*'MVLP INPUT FLTE'!$F54</f>
        <v>0</v>
      </c>
      <c r="BL67" s="134">
        <f ca="1">('SUBSCRIBER BASE FLTE'!BL52*'MVLP INPUT FLTE'!$H44)*'MVLP INPUT FLTE'!$F54</f>
        <v>0</v>
      </c>
      <c r="BM67" s="134">
        <f ca="1">('SUBSCRIBER BASE FLTE'!BM52*'MVLP INPUT FLTE'!$H44)*'MVLP INPUT FLTE'!$F54</f>
        <v>0</v>
      </c>
      <c r="BN67" s="134">
        <f ca="1">('SUBSCRIBER BASE FLTE'!BN52*'MVLP INPUT FLTE'!$H44)*'MVLP INPUT FLTE'!$F54</f>
        <v>0</v>
      </c>
      <c r="BO67" s="134">
        <f ca="1">('SUBSCRIBER BASE FLTE'!BO52*'MVLP INPUT FLTE'!$H44)*'MVLP INPUT FLTE'!$F54</f>
        <v>0</v>
      </c>
      <c r="BP67" s="134">
        <f ca="1">('SUBSCRIBER BASE FLTE'!BP52*'MVLP INPUT FLTE'!$H44)*'MVLP INPUT FLTE'!$F54</f>
        <v>0</v>
      </c>
      <c r="BQ67" s="134">
        <f ca="1">('SUBSCRIBER BASE FLTE'!BQ52*'MVLP INPUT FLTE'!$H44)*'MVLP INPUT FLTE'!$F54</f>
        <v>0</v>
      </c>
      <c r="BR67" s="134">
        <f ca="1">('SUBSCRIBER BASE FLTE'!BR52*'MVLP INPUT FLTE'!$H44)*'MVLP INPUT FLTE'!$F54</f>
        <v>0</v>
      </c>
    </row>
    <row r="68" spans="2:70" s="19" customFormat="1" ht="25" customHeight="1">
      <c r="B68" s="183" t="s">
        <v>59</v>
      </c>
      <c r="C68" s="184">
        <f>SUM(C69:C73)</f>
        <v>0</v>
      </c>
      <c r="D68" s="184">
        <f t="shared" ref="D68:I68" si="22">SUM(D69:D73)</f>
        <v>0</v>
      </c>
      <c r="E68" s="184">
        <f t="shared" si="22"/>
        <v>0</v>
      </c>
      <c r="F68" s="184">
        <f t="shared" si="22"/>
        <v>0</v>
      </c>
      <c r="G68" s="184">
        <f t="shared" si="22"/>
        <v>0</v>
      </c>
      <c r="H68" s="184">
        <f t="shared" si="22"/>
        <v>0</v>
      </c>
      <c r="I68" s="184">
        <f t="shared" si="22"/>
        <v>0</v>
      </c>
      <c r="J68" s="184">
        <f>SUM(J69:J73)</f>
        <v>0</v>
      </c>
      <c r="K68" s="184">
        <f ca="1">SUM(K69:K73)</f>
        <v>0</v>
      </c>
      <c r="L68" s="184">
        <f t="shared" ref="L68:BR68" ca="1" si="23">SUM(L69:L73)</f>
        <v>0</v>
      </c>
      <c r="M68" s="184">
        <f t="shared" ca="1" si="23"/>
        <v>0</v>
      </c>
      <c r="N68" s="184">
        <f t="shared" ca="1" si="23"/>
        <v>0</v>
      </c>
      <c r="O68" s="184">
        <f t="shared" ca="1" si="23"/>
        <v>0</v>
      </c>
      <c r="P68" s="184">
        <f t="shared" ca="1" si="23"/>
        <v>0</v>
      </c>
      <c r="Q68" s="184">
        <f t="shared" ca="1" si="23"/>
        <v>0</v>
      </c>
      <c r="R68" s="184">
        <f t="shared" ca="1" si="23"/>
        <v>0</v>
      </c>
      <c r="S68" s="184">
        <f t="shared" ca="1" si="23"/>
        <v>0</v>
      </c>
      <c r="T68" s="184">
        <f t="shared" ca="1" si="23"/>
        <v>0</v>
      </c>
      <c r="U68" s="184">
        <f t="shared" ca="1" si="23"/>
        <v>0</v>
      </c>
      <c r="V68" s="184">
        <f t="shared" ca="1" si="23"/>
        <v>0</v>
      </c>
      <c r="W68" s="184">
        <f t="shared" ca="1" si="23"/>
        <v>0</v>
      </c>
      <c r="X68" s="184">
        <f t="shared" ca="1" si="23"/>
        <v>0</v>
      </c>
      <c r="Y68" s="184">
        <f t="shared" ca="1" si="23"/>
        <v>0</v>
      </c>
      <c r="Z68" s="184">
        <f t="shared" ca="1" si="23"/>
        <v>0</v>
      </c>
      <c r="AA68" s="184">
        <f t="shared" ca="1" si="23"/>
        <v>0</v>
      </c>
      <c r="AB68" s="184">
        <f t="shared" ca="1" si="23"/>
        <v>0</v>
      </c>
      <c r="AC68" s="184">
        <f t="shared" ca="1" si="23"/>
        <v>0</v>
      </c>
      <c r="AD68" s="184">
        <f t="shared" ca="1" si="23"/>
        <v>0</v>
      </c>
      <c r="AE68" s="184">
        <f t="shared" ca="1" si="23"/>
        <v>0</v>
      </c>
      <c r="AF68" s="184">
        <f t="shared" ca="1" si="23"/>
        <v>0</v>
      </c>
      <c r="AG68" s="184">
        <f t="shared" ca="1" si="23"/>
        <v>0</v>
      </c>
      <c r="AH68" s="184">
        <f t="shared" ca="1" si="23"/>
        <v>0</v>
      </c>
      <c r="AI68" s="184">
        <f t="shared" ca="1" si="23"/>
        <v>0</v>
      </c>
      <c r="AJ68" s="184">
        <f t="shared" ca="1" si="23"/>
        <v>0</v>
      </c>
      <c r="AK68" s="184">
        <f t="shared" ca="1" si="23"/>
        <v>0</v>
      </c>
      <c r="AL68" s="184">
        <f t="shared" ca="1" si="23"/>
        <v>0</v>
      </c>
      <c r="AM68" s="184">
        <f t="shared" ca="1" si="23"/>
        <v>0</v>
      </c>
      <c r="AN68" s="184">
        <f t="shared" ca="1" si="23"/>
        <v>0</v>
      </c>
      <c r="AO68" s="184">
        <f t="shared" ca="1" si="23"/>
        <v>0</v>
      </c>
      <c r="AP68" s="184">
        <f t="shared" ca="1" si="23"/>
        <v>0</v>
      </c>
      <c r="AQ68" s="184">
        <f t="shared" ca="1" si="23"/>
        <v>0</v>
      </c>
      <c r="AR68" s="184">
        <f t="shared" ca="1" si="23"/>
        <v>0</v>
      </c>
      <c r="AS68" s="184">
        <f t="shared" ca="1" si="23"/>
        <v>0</v>
      </c>
      <c r="AT68" s="184">
        <f t="shared" ca="1" si="23"/>
        <v>0</v>
      </c>
      <c r="AU68" s="184">
        <f t="shared" ca="1" si="23"/>
        <v>0</v>
      </c>
      <c r="AV68" s="184">
        <f t="shared" ca="1" si="23"/>
        <v>0</v>
      </c>
      <c r="AW68" s="184">
        <f t="shared" ca="1" si="23"/>
        <v>0</v>
      </c>
      <c r="AX68" s="184">
        <f t="shared" ca="1" si="23"/>
        <v>0</v>
      </c>
      <c r="AY68" s="184">
        <f t="shared" ca="1" si="23"/>
        <v>0</v>
      </c>
      <c r="AZ68" s="184">
        <f t="shared" ca="1" si="23"/>
        <v>0</v>
      </c>
      <c r="BA68" s="184">
        <f t="shared" ca="1" si="23"/>
        <v>0</v>
      </c>
      <c r="BB68" s="184">
        <f t="shared" ca="1" si="23"/>
        <v>0</v>
      </c>
      <c r="BC68" s="184">
        <f t="shared" ca="1" si="23"/>
        <v>0</v>
      </c>
      <c r="BD68" s="184">
        <f t="shared" ca="1" si="23"/>
        <v>0</v>
      </c>
      <c r="BE68" s="184">
        <f t="shared" ca="1" si="23"/>
        <v>0</v>
      </c>
      <c r="BF68" s="184">
        <f t="shared" ca="1" si="23"/>
        <v>0</v>
      </c>
      <c r="BG68" s="184">
        <f t="shared" ca="1" si="23"/>
        <v>0</v>
      </c>
      <c r="BH68" s="184">
        <f t="shared" ca="1" si="23"/>
        <v>0</v>
      </c>
      <c r="BI68" s="184">
        <f t="shared" ca="1" si="23"/>
        <v>0</v>
      </c>
      <c r="BJ68" s="184">
        <f t="shared" ca="1" si="23"/>
        <v>0</v>
      </c>
      <c r="BK68" s="184">
        <f t="shared" ca="1" si="23"/>
        <v>0</v>
      </c>
      <c r="BL68" s="184">
        <f t="shared" ca="1" si="23"/>
        <v>0</v>
      </c>
      <c r="BM68" s="184">
        <f t="shared" ca="1" si="23"/>
        <v>0</v>
      </c>
      <c r="BN68" s="184">
        <f t="shared" ca="1" si="23"/>
        <v>0</v>
      </c>
      <c r="BO68" s="184">
        <f t="shared" ca="1" si="23"/>
        <v>0</v>
      </c>
      <c r="BP68" s="184">
        <f t="shared" ca="1" si="23"/>
        <v>0</v>
      </c>
      <c r="BQ68" s="184">
        <f t="shared" ca="1" si="23"/>
        <v>0</v>
      </c>
      <c r="BR68" s="184">
        <f t="shared" ca="1" si="23"/>
        <v>0</v>
      </c>
    </row>
    <row r="69" spans="2:70" ht="25" customHeight="1" outlineLevel="1">
      <c r="B69" s="24" t="str">
        <f>'MVLP INPUT FLTE'!B50</f>
        <v>FLTE 40GB</v>
      </c>
      <c r="C69" s="134">
        <f>('SUBSCRIBER BASE FLTE'!C48*'MVLP INPUT FLTE'!$I40)*'MVLP INPUT FLTE'!$G50</f>
        <v>0</v>
      </c>
      <c r="D69" s="134">
        <f>('SUBSCRIBER BASE FLTE'!D48*'MVLP INPUT FLTE'!$I40)*'MVLP INPUT FLTE'!$G50</f>
        <v>0</v>
      </c>
      <c r="E69" s="134">
        <f>('SUBSCRIBER BASE FLTE'!E48*'MVLP INPUT FLTE'!$I40)*'MVLP INPUT FLTE'!$G50</f>
        <v>0</v>
      </c>
      <c r="F69" s="134">
        <f>('SUBSCRIBER BASE FLTE'!F48*'MVLP INPUT FLTE'!$I40)*'MVLP INPUT FLTE'!$G50</f>
        <v>0</v>
      </c>
      <c r="G69" s="134">
        <f>('SUBSCRIBER BASE FLTE'!G48*'MVLP INPUT FLTE'!$I40)*'MVLP INPUT FLTE'!$G50</f>
        <v>0</v>
      </c>
      <c r="H69" s="134">
        <f>('SUBSCRIBER BASE FLTE'!H48*'MVLP INPUT FLTE'!$I40)*'MVLP INPUT FLTE'!$G50</f>
        <v>0</v>
      </c>
      <c r="I69" s="134">
        <f>('SUBSCRIBER BASE FLTE'!I48*'MVLP INPUT FLTE'!$I40)*'MVLP INPUT FLTE'!$G50</f>
        <v>0</v>
      </c>
      <c r="J69" s="134">
        <f>('SUBSCRIBER BASE FLTE'!J48*'MVLP INPUT FLTE'!$I40)*'MVLP INPUT FLTE'!$G50</f>
        <v>0</v>
      </c>
      <c r="K69" s="134">
        <f ca="1">('SUBSCRIBER BASE FLTE'!K48*'MVLP INPUT FLTE'!$I40)*'MVLP INPUT FLTE'!$G50</f>
        <v>0</v>
      </c>
      <c r="L69" s="134">
        <f ca="1">('SUBSCRIBER BASE FLTE'!L48*'MVLP INPUT FLTE'!$I40)*'MVLP INPUT FLTE'!$G50</f>
        <v>0</v>
      </c>
      <c r="M69" s="134">
        <f ca="1">('SUBSCRIBER BASE FLTE'!M48*'MVLP INPUT FLTE'!$I40)*'MVLP INPUT FLTE'!$G50</f>
        <v>0</v>
      </c>
      <c r="N69" s="134">
        <f ca="1">('SUBSCRIBER BASE FLTE'!N48*'MVLP INPUT FLTE'!$I40)*'MVLP INPUT FLTE'!$G50</f>
        <v>0</v>
      </c>
      <c r="O69" s="134">
        <f ca="1">('SUBSCRIBER BASE FLTE'!O48*'MVLP INPUT FLTE'!$I40)*'MVLP INPUT FLTE'!$G50</f>
        <v>0</v>
      </c>
      <c r="P69" s="134">
        <f ca="1">('SUBSCRIBER BASE FLTE'!P48*'MVLP INPUT FLTE'!$I40)*'MVLP INPUT FLTE'!$G50</f>
        <v>0</v>
      </c>
      <c r="Q69" s="134">
        <f ca="1">('SUBSCRIBER BASE FLTE'!Q48*'MVLP INPUT FLTE'!$I40)*'MVLP INPUT FLTE'!$G50</f>
        <v>0</v>
      </c>
      <c r="R69" s="134">
        <f ca="1">('SUBSCRIBER BASE FLTE'!R48*'MVLP INPUT FLTE'!$I40)*'MVLP INPUT FLTE'!$G50</f>
        <v>0</v>
      </c>
      <c r="S69" s="134">
        <f ca="1">('SUBSCRIBER BASE FLTE'!S48*'MVLP INPUT FLTE'!$I40)*'MVLP INPUT FLTE'!$G50</f>
        <v>0</v>
      </c>
      <c r="T69" s="134">
        <f ca="1">('SUBSCRIBER BASE FLTE'!T48*'MVLP INPUT FLTE'!$I40)*'MVLP INPUT FLTE'!$G50</f>
        <v>0</v>
      </c>
      <c r="U69" s="134">
        <f ca="1">('SUBSCRIBER BASE FLTE'!U48*'MVLP INPUT FLTE'!$I40)*'MVLP INPUT FLTE'!$G50</f>
        <v>0</v>
      </c>
      <c r="V69" s="134">
        <f ca="1">('SUBSCRIBER BASE FLTE'!V48*'MVLP INPUT FLTE'!$I40)*'MVLP INPUT FLTE'!$G50</f>
        <v>0</v>
      </c>
      <c r="W69" s="134">
        <f ca="1">('SUBSCRIBER BASE FLTE'!W48*'MVLP INPUT FLTE'!$I40)*'MVLP INPUT FLTE'!$G50</f>
        <v>0</v>
      </c>
      <c r="X69" s="134">
        <f ca="1">('SUBSCRIBER BASE FLTE'!X48*'MVLP INPUT FLTE'!$I40)*'MVLP INPUT FLTE'!$G50</f>
        <v>0</v>
      </c>
      <c r="Y69" s="134">
        <f ca="1">('SUBSCRIBER BASE FLTE'!Y48*'MVLP INPUT FLTE'!$I40)*'MVLP INPUT FLTE'!$G50</f>
        <v>0</v>
      </c>
      <c r="Z69" s="134">
        <f ca="1">('SUBSCRIBER BASE FLTE'!Z48*'MVLP INPUT FLTE'!$I40)*'MVLP INPUT FLTE'!$G50</f>
        <v>0</v>
      </c>
      <c r="AA69" s="134">
        <f ca="1">('SUBSCRIBER BASE FLTE'!AA48*'MVLP INPUT FLTE'!$I40)*'MVLP INPUT FLTE'!$G50</f>
        <v>0</v>
      </c>
      <c r="AB69" s="134">
        <f ca="1">('SUBSCRIBER BASE FLTE'!AB48*'MVLP INPUT FLTE'!$I40)*'MVLP INPUT FLTE'!$G50</f>
        <v>0</v>
      </c>
      <c r="AC69" s="134">
        <f ca="1">('SUBSCRIBER BASE FLTE'!AC48*'MVLP INPUT FLTE'!$I40)*'MVLP INPUT FLTE'!$G50</f>
        <v>0</v>
      </c>
      <c r="AD69" s="134">
        <f ca="1">('SUBSCRIBER BASE FLTE'!AD48*'MVLP INPUT FLTE'!$I40)*'MVLP INPUT FLTE'!$G50</f>
        <v>0</v>
      </c>
      <c r="AE69" s="134">
        <f ca="1">('SUBSCRIBER BASE FLTE'!AE48*'MVLP INPUT FLTE'!$I40)*'MVLP INPUT FLTE'!$G50</f>
        <v>0</v>
      </c>
      <c r="AF69" s="134">
        <f ca="1">('SUBSCRIBER BASE FLTE'!AF48*'MVLP INPUT FLTE'!$I40)*'MVLP INPUT FLTE'!$G50</f>
        <v>0</v>
      </c>
      <c r="AG69" s="134">
        <f ca="1">('SUBSCRIBER BASE FLTE'!AG48*'MVLP INPUT FLTE'!$I40)*'MVLP INPUT FLTE'!$G50</f>
        <v>0</v>
      </c>
      <c r="AH69" s="134">
        <f ca="1">('SUBSCRIBER BASE FLTE'!AH48*'MVLP INPUT FLTE'!$I40)*'MVLP INPUT FLTE'!$G50</f>
        <v>0</v>
      </c>
      <c r="AI69" s="134">
        <f ca="1">('SUBSCRIBER BASE FLTE'!AI48*'MVLP INPUT FLTE'!$I40)*'MVLP INPUT FLTE'!$G50</f>
        <v>0</v>
      </c>
      <c r="AJ69" s="134">
        <f ca="1">('SUBSCRIBER BASE FLTE'!AJ48*'MVLP INPUT FLTE'!$I40)*'MVLP INPUT FLTE'!$G50</f>
        <v>0</v>
      </c>
      <c r="AK69" s="134">
        <f ca="1">('SUBSCRIBER BASE FLTE'!AK48*'MVLP INPUT FLTE'!$I40)*'MVLP INPUT FLTE'!$G50</f>
        <v>0</v>
      </c>
      <c r="AL69" s="134">
        <f ca="1">('SUBSCRIBER BASE FLTE'!AL48*'MVLP INPUT FLTE'!$I40)*'MVLP INPUT FLTE'!$G50</f>
        <v>0</v>
      </c>
      <c r="AM69" s="134">
        <f ca="1">('SUBSCRIBER BASE FLTE'!AM48*'MVLP INPUT FLTE'!$I40)*'MVLP INPUT FLTE'!$G50</f>
        <v>0</v>
      </c>
      <c r="AN69" s="134">
        <f ca="1">('SUBSCRIBER BASE FLTE'!AN48*'MVLP INPUT FLTE'!$I40)*'MVLP INPUT FLTE'!$G50</f>
        <v>0</v>
      </c>
      <c r="AO69" s="134">
        <f ca="1">('SUBSCRIBER BASE FLTE'!AO48*'MVLP INPUT FLTE'!$I40)*'MVLP INPUT FLTE'!$G50</f>
        <v>0</v>
      </c>
      <c r="AP69" s="134">
        <f ca="1">('SUBSCRIBER BASE FLTE'!AP48*'MVLP INPUT FLTE'!$I40)*'MVLP INPUT FLTE'!$G50</f>
        <v>0</v>
      </c>
      <c r="AQ69" s="134">
        <f ca="1">('SUBSCRIBER BASE FLTE'!AQ48*'MVLP INPUT FLTE'!$I40)*'MVLP INPUT FLTE'!$G50</f>
        <v>0</v>
      </c>
      <c r="AR69" s="134">
        <f ca="1">('SUBSCRIBER BASE FLTE'!AR48*'MVLP INPUT FLTE'!$I40)*'MVLP INPUT FLTE'!$G50</f>
        <v>0</v>
      </c>
      <c r="AS69" s="134">
        <f ca="1">('SUBSCRIBER BASE FLTE'!AS48*'MVLP INPUT FLTE'!$I40)*'MVLP INPUT FLTE'!$G50</f>
        <v>0</v>
      </c>
      <c r="AT69" s="134">
        <f ca="1">('SUBSCRIBER BASE FLTE'!AT48*'MVLP INPUT FLTE'!$I40)*'MVLP INPUT FLTE'!$G50</f>
        <v>0</v>
      </c>
      <c r="AU69" s="134">
        <f ca="1">('SUBSCRIBER BASE FLTE'!AU48*'MVLP INPUT FLTE'!$I40)*'MVLP INPUT FLTE'!$G50</f>
        <v>0</v>
      </c>
      <c r="AV69" s="134">
        <f ca="1">('SUBSCRIBER BASE FLTE'!AV48*'MVLP INPUT FLTE'!$I40)*'MVLP INPUT FLTE'!$G50</f>
        <v>0</v>
      </c>
      <c r="AW69" s="134">
        <f ca="1">('SUBSCRIBER BASE FLTE'!AW48*'MVLP INPUT FLTE'!$I40)*'MVLP INPUT FLTE'!$G50</f>
        <v>0</v>
      </c>
      <c r="AX69" s="134">
        <f ca="1">('SUBSCRIBER BASE FLTE'!AX48*'MVLP INPUT FLTE'!$I40)*'MVLP INPUT FLTE'!$G50</f>
        <v>0</v>
      </c>
      <c r="AY69" s="134">
        <f ca="1">('SUBSCRIBER BASE FLTE'!AY48*'MVLP INPUT FLTE'!$I40)*'MVLP INPUT FLTE'!$G50</f>
        <v>0</v>
      </c>
      <c r="AZ69" s="134">
        <f ca="1">('SUBSCRIBER BASE FLTE'!AZ48*'MVLP INPUT FLTE'!$I40)*'MVLP INPUT FLTE'!$G50</f>
        <v>0</v>
      </c>
      <c r="BA69" s="134">
        <f ca="1">('SUBSCRIBER BASE FLTE'!BA48*'MVLP INPUT FLTE'!$I40)*'MVLP INPUT FLTE'!$G50</f>
        <v>0</v>
      </c>
      <c r="BB69" s="134">
        <f ca="1">('SUBSCRIBER BASE FLTE'!BB48*'MVLP INPUT FLTE'!$I40)*'MVLP INPUT FLTE'!$G50</f>
        <v>0</v>
      </c>
      <c r="BC69" s="134">
        <f ca="1">('SUBSCRIBER BASE FLTE'!BC48*'MVLP INPUT FLTE'!$I40)*'MVLP INPUT FLTE'!$G50</f>
        <v>0</v>
      </c>
      <c r="BD69" s="134">
        <f ca="1">('SUBSCRIBER BASE FLTE'!BD48*'MVLP INPUT FLTE'!$I40)*'MVLP INPUT FLTE'!$G50</f>
        <v>0</v>
      </c>
      <c r="BE69" s="134">
        <f ca="1">('SUBSCRIBER BASE FLTE'!BE48*'MVLP INPUT FLTE'!$I40)*'MVLP INPUT FLTE'!$G50</f>
        <v>0</v>
      </c>
      <c r="BF69" s="134">
        <f ca="1">('SUBSCRIBER BASE FLTE'!BF48*'MVLP INPUT FLTE'!$I40)*'MVLP INPUT FLTE'!$G50</f>
        <v>0</v>
      </c>
      <c r="BG69" s="134">
        <f ca="1">('SUBSCRIBER BASE FLTE'!BG48*'MVLP INPUT FLTE'!$I40)*'MVLP INPUT FLTE'!$G50</f>
        <v>0</v>
      </c>
      <c r="BH69" s="134">
        <f ca="1">('SUBSCRIBER BASE FLTE'!BH48*'MVLP INPUT FLTE'!$I40)*'MVLP INPUT FLTE'!$G50</f>
        <v>0</v>
      </c>
      <c r="BI69" s="134">
        <f ca="1">('SUBSCRIBER BASE FLTE'!BI48*'MVLP INPUT FLTE'!$I40)*'MVLP INPUT FLTE'!$G50</f>
        <v>0</v>
      </c>
      <c r="BJ69" s="134">
        <f ca="1">('SUBSCRIBER BASE FLTE'!BJ48*'MVLP INPUT FLTE'!$I40)*'MVLP INPUT FLTE'!$G50</f>
        <v>0</v>
      </c>
      <c r="BK69" s="134">
        <f ca="1">('SUBSCRIBER BASE FLTE'!BK48*'MVLP INPUT FLTE'!$I40)*'MVLP INPUT FLTE'!$G50</f>
        <v>0</v>
      </c>
      <c r="BL69" s="134">
        <f ca="1">('SUBSCRIBER BASE FLTE'!BL48*'MVLP INPUT FLTE'!$I40)*'MVLP INPUT FLTE'!$G50</f>
        <v>0</v>
      </c>
      <c r="BM69" s="134">
        <f ca="1">('SUBSCRIBER BASE FLTE'!BM48*'MVLP INPUT FLTE'!$I40)*'MVLP INPUT FLTE'!$G50</f>
        <v>0</v>
      </c>
      <c r="BN69" s="134">
        <f ca="1">('SUBSCRIBER BASE FLTE'!BN48*'MVLP INPUT FLTE'!$I40)*'MVLP INPUT FLTE'!$G50</f>
        <v>0</v>
      </c>
      <c r="BO69" s="134">
        <f ca="1">('SUBSCRIBER BASE FLTE'!BO48*'MVLP INPUT FLTE'!$I40)*'MVLP INPUT FLTE'!$G50</f>
        <v>0</v>
      </c>
      <c r="BP69" s="134">
        <f ca="1">('SUBSCRIBER BASE FLTE'!BP48*'MVLP INPUT FLTE'!$I40)*'MVLP INPUT FLTE'!$G50</f>
        <v>0</v>
      </c>
      <c r="BQ69" s="134">
        <f ca="1">('SUBSCRIBER BASE FLTE'!BQ48*'MVLP INPUT FLTE'!$I40)*'MVLP INPUT FLTE'!$G50</f>
        <v>0</v>
      </c>
      <c r="BR69" s="134">
        <f ca="1">('SUBSCRIBER BASE FLTE'!BR48*'MVLP INPUT FLTE'!$I40)*'MVLP INPUT FLTE'!$G50</f>
        <v>0</v>
      </c>
    </row>
    <row r="70" spans="2:70" ht="25" customHeight="1" outlineLevel="1">
      <c r="B70" s="24" t="str">
        <f>'MVLP INPUT FLTE'!B51</f>
        <v>FLTE 100GB</v>
      </c>
      <c r="C70" s="134">
        <f>('SUBSCRIBER BASE FLTE'!C49*'MVLP INPUT FLTE'!$I41)*'MVLP INPUT FLTE'!$G51</f>
        <v>0</v>
      </c>
      <c r="D70" s="134">
        <f>('SUBSCRIBER BASE FLTE'!D49*'MVLP INPUT FLTE'!$I41)*'MVLP INPUT FLTE'!$G51</f>
        <v>0</v>
      </c>
      <c r="E70" s="134">
        <f>('SUBSCRIBER BASE FLTE'!E49*'MVLP INPUT FLTE'!$I41)*'MVLP INPUT FLTE'!$G51</f>
        <v>0</v>
      </c>
      <c r="F70" s="134">
        <f>('SUBSCRIBER BASE FLTE'!F49*'MVLP INPUT FLTE'!$I41)*'MVLP INPUT FLTE'!$G51</f>
        <v>0</v>
      </c>
      <c r="G70" s="134">
        <f>('SUBSCRIBER BASE FLTE'!G49*'MVLP INPUT FLTE'!$I41)*'MVLP INPUT FLTE'!$G51</f>
        <v>0</v>
      </c>
      <c r="H70" s="134">
        <f>('SUBSCRIBER BASE FLTE'!H49*'MVLP INPUT FLTE'!$I41)*'MVLP INPUT FLTE'!$G51</f>
        <v>0</v>
      </c>
      <c r="I70" s="134">
        <f>('SUBSCRIBER BASE FLTE'!I49*'MVLP INPUT FLTE'!$I41)*'MVLP INPUT FLTE'!$G51</f>
        <v>0</v>
      </c>
      <c r="J70" s="134">
        <f>('SUBSCRIBER BASE FLTE'!J49*'MVLP INPUT FLTE'!$I41)*'MVLP INPUT FLTE'!$G51</f>
        <v>0</v>
      </c>
      <c r="K70" s="134">
        <f ca="1">('SUBSCRIBER BASE FLTE'!K49*'MVLP INPUT FLTE'!$I41)*'MVLP INPUT FLTE'!$G51</f>
        <v>0</v>
      </c>
      <c r="L70" s="134">
        <f ca="1">('SUBSCRIBER BASE FLTE'!L49*'MVLP INPUT FLTE'!$I41)*'MVLP INPUT FLTE'!$G51</f>
        <v>0</v>
      </c>
      <c r="M70" s="134">
        <f ca="1">('SUBSCRIBER BASE FLTE'!M49*'MVLP INPUT FLTE'!$I41)*'MVLP INPUT FLTE'!$G51</f>
        <v>0</v>
      </c>
      <c r="N70" s="134">
        <f ca="1">('SUBSCRIBER BASE FLTE'!N49*'MVLP INPUT FLTE'!$I41)*'MVLP INPUT FLTE'!$G51</f>
        <v>0</v>
      </c>
      <c r="O70" s="134">
        <f ca="1">('SUBSCRIBER BASE FLTE'!O49*'MVLP INPUT FLTE'!$I41)*'MVLP INPUT FLTE'!$G51</f>
        <v>0</v>
      </c>
      <c r="P70" s="134">
        <f ca="1">('SUBSCRIBER BASE FLTE'!P49*'MVLP INPUT FLTE'!$I41)*'MVLP INPUT FLTE'!$G51</f>
        <v>0</v>
      </c>
      <c r="Q70" s="134">
        <f ca="1">('SUBSCRIBER BASE FLTE'!Q49*'MVLP INPUT FLTE'!$I41)*'MVLP INPUT FLTE'!$G51</f>
        <v>0</v>
      </c>
      <c r="R70" s="134">
        <f ca="1">('SUBSCRIBER BASE FLTE'!R49*'MVLP INPUT FLTE'!$I41)*'MVLP INPUT FLTE'!$G51</f>
        <v>0</v>
      </c>
      <c r="S70" s="134">
        <f ca="1">('SUBSCRIBER BASE FLTE'!S49*'MVLP INPUT FLTE'!$I41)*'MVLP INPUT FLTE'!$G51</f>
        <v>0</v>
      </c>
      <c r="T70" s="134">
        <f ca="1">('SUBSCRIBER BASE FLTE'!T49*'MVLP INPUT FLTE'!$I41)*'MVLP INPUT FLTE'!$G51</f>
        <v>0</v>
      </c>
      <c r="U70" s="134">
        <f ca="1">('SUBSCRIBER BASE FLTE'!U49*'MVLP INPUT FLTE'!$I41)*'MVLP INPUT FLTE'!$G51</f>
        <v>0</v>
      </c>
      <c r="V70" s="134">
        <f ca="1">('SUBSCRIBER BASE FLTE'!V49*'MVLP INPUT FLTE'!$I41)*'MVLP INPUT FLTE'!$G51</f>
        <v>0</v>
      </c>
      <c r="W70" s="134">
        <f ca="1">('SUBSCRIBER BASE FLTE'!W49*'MVLP INPUT FLTE'!$I41)*'MVLP INPUT FLTE'!$G51</f>
        <v>0</v>
      </c>
      <c r="X70" s="134">
        <f ca="1">('SUBSCRIBER BASE FLTE'!X49*'MVLP INPUT FLTE'!$I41)*'MVLP INPUT FLTE'!$G51</f>
        <v>0</v>
      </c>
      <c r="Y70" s="134">
        <f ca="1">('SUBSCRIBER BASE FLTE'!Y49*'MVLP INPUT FLTE'!$I41)*'MVLP INPUT FLTE'!$G51</f>
        <v>0</v>
      </c>
      <c r="Z70" s="134">
        <f ca="1">('SUBSCRIBER BASE FLTE'!Z49*'MVLP INPUT FLTE'!$I41)*'MVLP INPUT FLTE'!$G51</f>
        <v>0</v>
      </c>
      <c r="AA70" s="134">
        <f ca="1">('SUBSCRIBER BASE FLTE'!AA49*'MVLP INPUT FLTE'!$I41)*'MVLP INPUT FLTE'!$G51</f>
        <v>0</v>
      </c>
      <c r="AB70" s="134">
        <f ca="1">('SUBSCRIBER BASE FLTE'!AB49*'MVLP INPUT FLTE'!$I41)*'MVLP INPUT FLTE'!$G51</f>
        <v>0</v>
      </c>
      <c r="AC70" s="134">
        <f ca="1">('SUBSCRIBER BASE FLTE'!AC49*'MVLP INPUT FLTE'!$I41)*'MVLP INPUT FLTE'!$G51</f>
        <v>0</v>
      </c>
      <c r="AD70" s="134">
        <f ca="1">('SUBSCRIBER BASE FLTE'!AD49*'MVLP INPUT FLTE'!$I41)*'MVLP INPUT FLTE'!$G51</f>
        <v>0</v>
      </c>
      <c r="AE70" s="134">
        <f ca="1">('SUBSCRIBER BASE FLTE'!AE49*'MVLP INPUT FLTE'!$I41)*'MVLP INPUT FLTE'!$G51</f>
        <v>0</v>
      </c>
      <c r="AF70" s="134">
        <f ca="1">('SUBSCRIBER BASE FLTE'!AF49*'MVLP INPUT FLTE'!$I41)*'MVLP INPUT FLTE'!$G51</f>
        <v>0</v>
      </c>
      <c r="AG70" s="134">
        <f ca="1">('SUBSCRIBER BASE FLTE'!AG49*'MVLP INPUT FLTE'!$I41)*'MVLP INPUT FLTE'!$G51</f>
        <v>0</v>
      </c>
      <c r="AH70" s="134">
        <f ca="1">('SUBSCRIBER BASE FLTE'!AH49*'MVLP INPUT FLTE'!$I41)*'MVLP INPUT FLTE'!$G51</f>
        <v>0</v>
      </c>
      <c r="AI70" s="134">
        <f ca="1">('SUBSCRIBER BASE FLTE'!AI49*'MVLP INPUT FLTE'!$I41)*'MVLP INPUT FLTE'!$G51</f>
        <v>0</v>
      </c>
      <c r="AJ70" s="134">
        <f ca="1">('SUBSCRIBER BASE FLTE'!AJ49*'MVLP INPUT FLTE'!$I41)*'MVLP INPUT FLTE'!$G51</f>
        <v>0</v>
      </c>
      <c r="AK70" s="134">
        <f ca="1">('SUBSCRIBER BASE FLTE'!AK49*'MVLP INPUT FLTE'!$I41)*'MVLP INPUT FLTE'!$G51</f>
        <v>0</v>
      </c>
      <c r="AL70" s="134">
        <f ca="1">('SUBSCRIBER BASE FLTE'!AL49*'MVLP INPUT FLTE'!$I41)*'MVLP INPUT FLTE'!$G51</f>
        <v>0</v>
      </c>
      <c r="AM70" s="134">
        <f ca="1">('SUBSCRIBER BASE FLTE'!AM49*'MVLP INPUT FLTE'!$I41)*'MVLP INPUT FLTE'!$G51</f>
        <v>0</v>
      </c>
      <c r="AN70" s="134">
        <f ca="1">('SUBSCRIBER BASE FLTE'!AN49*'MVLP INPUT FLTE'!$I41)*'MVLP INPUT FLTE'!$G51</f>
        <v>0</v>
      </c>
      <c r="AO70" s="134">
        <f ca="1">('SUBSCRIBER BASE FLTE'!AO49*'MVLP INPUT FLTE'!$I41)*'MVLP INPUT FLTE'!$G51</f>
        <v>0</v>
      </c>
      <c r="AP70" s="134">
        <f ca="1">('SUBSCRIBER BASE FLTE'!AP49*'MVLP INPUT FLTE'!$I41)*'MVLP INPUT FLTE'!$G51</f>
        <v>0</v>
      </c>
      <c r="AQ70" s="134">
        <f ca="1">('SUBSCRIBER BASE FLTE'!AQ49*'MVLP INPUT FLTE'!$I41)*'MVLP INPUT FLTE'!$G51</f>
        <v>0</v>
      </c>
      <c r="AR70" s="134">
        <f ca="1">('SUBSCRIBER BASE FLTE'!AR49*'MVLP INPUT FLTE'!$I41)*'MVLP INPUT FLTE'!$G51</f>
        <v>0</v>
      </c>
      <c r="AS70" s="134">
        <f ca="1">('SUBSCRIBER BASE FLTE'!AS49*'MVLP INPUT FLTE'!$I41)*'MVLP INPUT FLTE'!$G51</f>
        <v>0</v>
      </c>
      <c r="AT70" s="134">
        <f ca="1">('SUBSCRIBER BASE FLTE'!AT49*'MVLP INPUT FLTE'!$I41)*'MVLP INPUT FLTE'!$G51</f>
        <v>0</v>
      </c>
      <c r="AU70" s="134">
        <f ca="1">('SUBSCRIBER BASE FLTE'!AU49*'MVLP INPUT FLTE'!$I41)*'MVLP INPUT FLTE'!$G51</f>
        <v>0</v>
      </c>
      <c r="AV70" s="134">
        <f ca="1">('SUBSCRIBER BASE FLTE'!AV49*'MVLP INPUT FLTE'!$I41)*'MVLP INPUT FLTE'!$G51</f>
        <v>0</v>
      </c>
      <c r="AW70" s="134">
        <f ca="1">('SUBSCRIBER BASE FLTE'!AW49*'MVLP INPUT FLTE'!$I41)*'MVLP INPUT FLTE'!$G51</f>
        <v>0</v>
      </c>
      <c r="AX70" s="134">
        <f ca="1">('SUBSCRIBER BASE FLTE'!AX49*'MVLP INPUT FLTE'!$I41)*'MVLP INPUT FLTE'!$G51</f>
        <v>0</v>
      </c>
      <c r="AY70" s="134">
        <f ca="1">('SUBSCRIBER BASE FLTE'!AY49*'MVLP INPUT FLTE'!$I41)*'MVLP INPUT FLTE'!$G51</f>
        <v>0</v>
      </c>
      <c r="AZ70" s="134">
        <f ca="1">('SUBSCRIBER BASE FLTE'!AZ49*'MVLP INPUT FLTE'!$I41)*'MVLP INPUT FLTE'!$G51</f>
        <v>0</v>
      </c>
      <c r="BA70" s="134">
        <f ca="1">('SUBSCRIBER BASE FLTE'!BA49*'MVLP INPUT FLTE'!$I41)*'MVLP INPUT FLTE'!$G51</f>
        <v>0</v>
      </c>
      <c r="BB70" s="134">
        <f ca="1">('SUBSCRIBER BASE FLTE'!BB49*'MVLP INPUT FLTE'!$I41)*'MVLP INPUT FLTE'!$G51</f>
        <v>0</v>
      </c>
      <c r="BC70" s="134">
        <f ca="1">('SUBSCRIBER BASE FLTE'!BC49*'MVLP INPUT FLTE'!$I41)*'MVLP INPUT FLTE'!$G51</f>
        <v>0</v>
      </c>
      <c r="BD70" s="134">
        <f ca="1">('SUBSCRIBER BASE FLTE'!BD49*'MVLP INPUT FLTE'!$I41)*'MVLP INPUT FLTE'!$G51</f>
        <v>0</v>
      </c>
      <c r="BE70" s="134">
        <f ca="1">('SUBSCRIBER BASE FLTE'!BE49*'MVLP INPUT FLTE'!$I41)*'MVLP INPUT FLTE'!$G51</f>
        <v>0</v>
      </c>
      <c r="BF70" s="134">
        <f ca="1">('SUBSCRIBER BASE FLTE'!BF49*'MVLP INPUT FLTE'!$I41)*'MVLP INPUT FLTE'!$G51</f>
        <v>0</v>
      </c>
      <c r="BG70" s="134">
        <f ca="1">('SUBSCRIBER BASE FLTE'!BG49*'MVLP INPUT FLTE'!$I41)*'MVLP INPUT FLTE'!$G51</f>
        <v>0</v>
      </c>
      <c r="BH70" s="134">
        <f ca="1">('SUBSCRIBER BASE FLTE'!BH49*'MVLP INPUT FLTE'!$I41)*'MVLP INPUT FLTE'!$G51</f>
        <v>0</v>
      </c>
      <c r="BI70" s="134">
        <f ca="1">('SUBSCRIBER BASE FLTE'!BI49*'MVLP INPUT FLTE'!$I41)*'MVLP INPUT FLTE'!$G51</f>
        <v>0</v>
      </c>
      <c r="BJ70" s="134">
        <f ca="1">('SUBSCRIBER BASE FLTE'!BJ49*'MVLP INPUT FLTE'!$I41)*'MVLP INPUT FLTE'!$G51</f>
        <v>0</v>
      </c>
      <c r="BK70" s="134">
        <f ca="1">('SUBSCRIBER BASE FLTE'!BK49*'MVLP INPUT FLTE'!$I41)*'MVLP INPUT FLTE'!$G51</f>
        <v>0</v>
      </c>
      <c r="BL70" s="134">
        <f ca="1">('SUBSCRIBER BASE FLTE'!BL49*'MVLP INPUT FLTE'!$I41)*'MVLP INPUT FLTE'!$G51</f>
        <v>0</v>
      </c>
      <c r="BM70" s="134">
        <f ca="1">('SUBSCRIBER BASE FLTE'!BM49*'MVLP INPUT FLTE'!$I41)*'MVLP INPUT FLTE'!$G51</f>
        <v>0</v>
      </c>
      <c r="BN70" s="134">
        <f ca="1">('SUBSCRIBER BASE FLTE'!BN49*'MVLP INPUT FLTE'!$I41)*'MVLP INPUT FLTE'!$G51</f>
        <v>0</v>
      </c>
      <c r="BO70" s="134">
        <f ca="1">('SUBSCRIBER BASE FLTE'!BO49*'MVLP INPUT FLTE'!$I41)*'MVLP INPUT FLTE'!$G51</f>
        <v>0</v>
      </c>
      <c r="BP70" s="134">
        <f ca="1">('SUBSCRIBER BASE FLTE'!BP49*'MVLP INPUT FLTE'!$I41)*'MVLP INPUT FLTE'!$G51</f>
        <v>0</v>
      </c>
      <c r="BQ70" s="134">
        <f ca="1">('SUBSCRIBER BASE FLTE'!BQ49*'MVLP INPUT FLTE'!$I41)*'MVLP INPUT FLTE'!$G51</f>
        <v>0</v>
      </c>
      <c r="BR70" s="134">
        <f ca="1">('SUBSCRIBER BASE FLTE'!BR49*'MVLP INPUT FLTE'!$I41)*'MVLP INPUT FLTE'!$G51</f>
        <v>0</v>
      </c>
    </row>
    <row r="71" spans="2:70" ht="25" customHeight="1" outlineLevel="1">
      <c r="B71" s="24" t="str">
        <f>'MVLP INPUT FLTE'!B52</f>
        <v>FLTE 200GB</v>
      </c>
      <c r="C71" s="134">
        <f>('SUBSCRIBER BASE FLTE'!C50*'MVLP INPUT FLTE'!$I42)*'MVLP INPUT FLTE'!$G52</f>
        <v>0</v>
      </c>
      <c r="D71" s="134">
        <f>('SUBSCRIBER BASE FLTE'!D50*'MVLP INPUT FLTE'!$I42)*'MVLP INPUT FLTE'!$G52</f>
        <v>0</v>
      </c>
      <c r="E71" s="134">
        <f>('SUBSCRIBER BASE FLTE'!E50*'MVLP INPUT FLTE'!$I42)*'MVLP INPUT FLTE'!$G52</f>
        <v>0</v>
      </c>
      <c r="F71" s="134">
        <f>('SUBSCRIBER BASE FLTE'!F50*'MVLP INPUT FLTE'!$I42)*'MVLP INPUT FLTE'!$G52</f>
        <v>0</v>
      </c>
      <c r="G71" s="134">
        <f>('SUBSCRIBER BASE FLTE'!G50*'MVLP INPUT FLTE'!$I42)*'MVLP INPUT FLTE'!$G52</f>
        <v>0</v>
      </c>
      <c r="H71" s="134">
        <f>('SUBSCRIBER BASE FLTE'!H50*'MVLP INPUT FLTE'!$I42)*'MVLP INPUT FLTE'!$G52</f>
        <v>0</v>
      </c>
      <c r="I71" s="134">
        <f>('SUBSCRIBER BASE FLTE'!I50*'MVLP INPUT FLTE'!$I42)*'MVLP INPUT FLTE'!$G52</f>
        <v>0</v>
      </c>
      <c r="J71" s="134">
        <f>('SUBSCRIBER BASE FLTE'!J50*'MVLP INPUT FLTE'!$I42)*'MVLP INPUT FLTE'!$G52</f>
        <v>0</v>
      </c>
      <c r="K71" s="134">
        <f ca="1">('SUBSCRIBER BASE FLTE'!K50*'MVLP INPUT FLTE'!$I42)*'MVLP INPUT FLTE'!$G52</f>
        <v>0</v>
      </c>
      <c r="L71" s="134">
        <f ca="1">('SUBSCRIBER BASE FLTE'!L50*'MVLP INPUT FLTE'!$I42)*'MVLP INPUT FLTE'!$G52</f>
        <v>0</v>
      </c>
      <c r="M71" s="134">
        <f ca="1">('SUBSCRIBER BASE FLTE'!M50*'MVLP INPUT FLTE'!$I42)*'MVLP INPUT FLTE'!$G52</f>
        <v>0</v>
      </c>
      <c r="N71" s="134">
        <f ca="1">('SUBSCRIBER BASE FLTE'!N50*'MVLP INPUT FLTE'!$I42)*'MVLP INPUT FLTE'!$G52</f>
        <v>0</v>
      </c>
      <c r="O71" s="134">
        <f ca="1">('SUBSCRIBER BASE FLTE'!O50*'MVLP INPUT FLTE'!$I42)*'MVLP INPUT FLTE'!$G52</f>
        <v>0</v>
      </c>
      <c r="P71" s="134">
        <f ca="1">('SUBSCRIBER BASE FLTE'!P50*'MVLP INPUT FLTE'!$I42)*'MVLP INPUT FLTE'!$G52</f>
        <v>0</v>
      </c>
      <c r="Q71" s="134">
        <f ca="1">('SUBSCRIBER BASE FLTE'!Q50*'MVLP INPUT FLTE'!$I42)*'MVLP INPUT FLTE'!$G52</f>
        <v>0</v>
      </c>
      <c r="R71" s="134">
        <f ca="1">('SUBSCRIBER BASE FLTE'!R50*'MVLP INPUT FLTE'!$I42)*'MVLP INPUT FLTE'!$G52</f>
        <v>0</v>
      </c>
      <c r="S71" s="134">
        <f ca="1">('SUBSCRIBER BASE FLTE'!S50*'MVLP INPUT FLTE'!$I42)*'MVLP INPUT FLTE'!$G52</f>
        <v>0</v>
      </c>
      <c r="T71" s="134">
        <f ca="1">('SUBSCRIBER BASE FLTE'!T50*'MVLP INPUT FLTE'!$I42)*'MVLP INPUT FLTE'!$G52</f>
        <v>0</v>
      </c>
      <c r="U71" s="134">
        <f ca="1">('SUBSCRIBER BASE FLTE'!U50*'MVLP INPUT FLTE'!$I42)*'MVLP INPUT FLTE'!$G52</f>
        <v>0</v>
      </c>
      <c r="V71" s="134">
        <f ca="1">('SUBSCRIBER BASE FLTE'!V50*'MVLP INPUT FLTE'!$I42)*'MVLP INPUT FLTE'!$G52</f>
        <v>0</v>
      </c>
      <c r="W71" s="134">
        <f ca="1">('SUBSCRIBER BASE FLTE'!W50*'MVLP INPUT FLTE'!$I42)*'MVLP INPUT FLTE'!$G52</f>
        <v>0</v>
      </c>
      <c r="X71" s="134">
        <f ca="1">('SUBSCRIBER BASE FLTE'!X50*'MVLP INPUT FLTE'!$I42)*'MVLP INPUT FLTE'!$G52</f>
        <v>0</v>
      </c>
      <c r="Y71" s="134">
        <f ca="1">('SUBSCRIBER BASE FLTE'!Y50*'MVLP INPUT FLTE'!$I42)*'MVLP INPUT FLTE'!$G52</f>
        <v>0</v>
      </c>
      <c r="Z71" s="134">
        <f ca="1">('SUBSCRIBER BASE FLTE'!Z50*'MVLP INPUT FLTE'!$I42)*'MVLP INPUT FLTE'!$G52</f>
        <v>0</v>
      </c>
      <c r="AA71" s="134">
        <f ca="1">('SUBSCRIBER BASE FLTE'!AA50*'MVLP INPUT FLTE'!$I42)*'MVLP INPUT FLTE'!$G52</f>
        <v>0</v>
      </c>
      <c r="AB71" s="134">
        <f ca="1">('SUBSCRIBER BASE FLTE'!AB50*'MVLP INPUT FLTE'!$I42)*'MVLP INPUT FLTE'!$G52</f>
        <v>0</v>
      </c>
      <c r="AC71" s="134">
        <f ca="1">('SUBSCRIBER BASE FLTE'!AC50*'MVLP INPUT FLTE'!$I42)*'MVLP INPUT FLTE'!$G52</f>
        <v>0</v>
      </c>
      <c r="AD71" s="134">
        <f ca="1">('SUBSCRIBER BASE FLTE'!AD50*'MVLP INPUT FLTE'!$I42)*'MVLP INPUT FLTE'!$G52</f>
        <v>0</v>
      </c>
      <c r="AE71" s="134">
        <f ca="1">('SUBSCRIBER BASE FLTE'!AE50*'MVLP INPUT FLTE'!$I42)*'MVLP INPUT FLTE'!$G52</f>
        <v>0</v>
      </c>
      <c r="AF71" s="134">
        <f ca="1">('SUBSCRIBER BASE FLTE'!AF50*'MVLP INPUT FLTE'!$I42)*'MVLP INPUT FLTE'!$G52</f>
        <v>0</v>
      </c>
      <c r="AG71" s="134">
        <f ca="1">('SUBSCRIBER BASE FLTE'!AG50*'MVLP INPUT FLTE'!$I42)*'MVLP INPUT FLTE'!$G52</f>
        <v>0</v>
      </c>
      <c r="AH71" s="134">
        <f ca="1">('SUBSCRIBER BASE FLTE'!AH50*'MVLP INPUT FLTE'!$I42)*'MVLP INPUT FLTE'!$G52</f>
        <v>0</v>
      </c>
      <c r="AI71" s="134">
        <f ca="1">('SUBSCRIBER BASE FLTE'!AI50*'MVLP INPUT FLTE'!$I42)*'MVLP INPUT FLTE'!$G52</f>
        <v>0</v>
      </c>
      <c r="AJ71" s="134">
        <f ca="1">('SUBSCRIBER BASE FLTE'!AJ50*'MVLP INPUT FLTE'!$I42)*'MVLP INPUT FLTE'!$G52</f>
        <v>0</v>
      </c>
      <c r="AK71" s="134">
        <f ca="1">('SUBSCRIBER BASE FLTE'!AK50*'MVLP INPUT FLTE'!$I42)*'MVLP INPUT FLTE'!$G52</f>
        <v>0</v>
      </c>
      <c r="AL71" s="134">
        <f ca="1">('SUBSCRIBER BASE FLTE'!AL50*'MVLP INPUT FLTE'!$I42)*'MVLP INPUT FLTE'!$G52</f>
        <v>0</v>
      </c>
      <c r="AM71" s="134">
        <f ca="1">('SUBSCRIBER BASE FLTE'!AM50*'MVLP INPUT FLTE'!$I42)*'MVLP INPUT FLTE'!$G52</f>
        <v>0</v>
      </c>
      <c r="AN71" s="134">
        <f ca="1">('SUBSCRIBER BASE FLTE'!AN50*'MVLP INPUT FLTE'!$I42)*'MVLP INPUT FLTE'!$G52</f>
        <v>0</v>
      </c>
      <c r="AO71" s="134">
        <f ca="1">('SUBSCRIBER BASE FLTE'!AO50*'MVLP INPUT FLTE'!$I42)*'MVLP INPUT FLTE'!$G52</f>
        <v>0</v>
      </c>
      <c r="AP71" s="134">
        <f ca="1">('SUBSCRIBER BASE FLTE'!AP50*'MVLP INPUT FLTE'!$I42)*'MVLP INPUT FLTE'!$G52</f>
        <v>0</v>
      </c>
      <c r="AQ71" s="134">
        <f ca="1">('SUBSCRIBER BASE FLTE'!AQ50*'MVLP INPUT FLTE'!$I42)*'MVLP INPUT FLTE'!$G52</f>
        <v>0</v>
      </c>
      <c r="AR71" s="134">
        <f ca="1">('SUBSCRIBER BASE FLTE'!AR50*'MVLP INPUT FLTE'!$I42)*'MVLP INPUT FLTE'!$G52</f>
        <v>0</v>
      </c>
      <c r="AS71" s="134">
        <f ca="1">('SUBSCRIBER BASE FLTE'!AS50*'MVLP INPUT FLTE'!$I42)*'MVLP INPUT FLTE'!$G52</f>
        <v>0</v>
      </c>
      <c r="AT71" s="134">
        <f ca="1">('SUBSCRIBER BASE FLTE'!AT50*'MVLP INPUT FLTE'!$I42)*'MVLP INPUT FLTE'!$G52</f>
        <v>0</v>
      </c>
      <c r="AU71" s="134">
        <f ca="1">('SUBSCRIBER BASE FLTE'!AU50*'MVLP INPUT FLTE'!$I42)*'MVLP INPUT FLTE'!$G52</f>
        <v>0</v>
      </c>
      <c r="AV71" s="134">
        <f ca="1">('SUBSCRIBER BASE FLTE'!AV50*'MVLP INPUT FLTE'!$I42)*'MVLP INPUT FLTE'!$G52</f>
        <v>0</v>
      </c>
      <c r="AW71" s="134">
        <f ca="1">('SUBSCRIBER BASE FLTE'!AW50*'MVLP INPUT FLTE'!$I42)*'MVLP INPUT FLTE'!$G52</f>
        <v>0</v>
      </c>
      <c r="AX71" s="134">
        <f ca="1">('SUBSCRIBER BASE FLTE'!AX50*'MVLP INPUT FLTE'!$I42)*'MVLP INPUT FLTE'!$G52</f>
        <v>0</v>
      </c>
      <c r="AY71" s="134">
        <f ca="1">('SUBSCRIBER BASE FLTE'!AY50*'MVLP INPUT FLTE'!$I42)*'MVLP INPUT FLTE'!$G52</f>
        <v>0</v>
      </c>
      <c r="AZ71" s="134">
        <f ca="1">('SUBSCRIBER BASE FLTE'!AZ50*'MVLP INPUT FLTE'!$I42)*'MVLP INPUT FLTE'!$G52</f>
        <v>0</v>
      </c>
      <c r="BA71" s="134">
        <f ca="1">('SUBSCRIBER BASE FLTE'!BA50*'MVLP INPUT FLTE'!$I42)*'MVLP INPUT FLTE'!$G52</f>
        <v>0</v>
      </c>
      <c r="BB71" s="134">
        <f ca="1">('SUBSCRIBER BASE FLTE'!BB50*'MVLP INPUT FLTE'!$I42)*'MVLP INPUT FLTE'!$G52</f>
        <v>0</v>
      </c>
      <c r="BC71" s="134">
        <f ca="1">('SUBSCRIBER BASE FLTE'!BC50*'MVLP INPUT FLTE'!$I42)*'MVLP INPUT FLTE'!$G52</f>
        <v>0</v>
      </c>
      <c r="BD71" s="134">
        <f ca="1">('SUBSCRIBER BASE FLTE'!BD50*'MVLP INPUT FLTE'!$I42)*'MVLP INPUT FLTE'!$G52</f>
        <v>0</v>
      </c>
      <c r="BE71" s="134">
        <f ca="1">('SUBSCRIBER BASE FLTE'!BE50*'MVLP INPUT FLTE'!$I42)*'MVLP INPUT FLTE'!$G52</f>
        <v>0</v>
      </c>
      <c r="BF71" s="134">
        <f ca="1">('SUBSCRIBER BASE FLTE'!BF50*'MVLP INPUT FLTE'!$I42)*'MVLP INPUT FLTE'!$G52</f>
        <v>0</v>
      </c>
      <c r="BG71" s="134">
        <f ca="1">('SUBSCRIBER BASE FLTE'!BG50*'MVLP INPUT FLTE'!$I42)*'MVLP INPUT FLTE'!$G52</f>
        <v>0</v>
      </c>
      <c r="BH71" s="134">
        <f ca="1">('SUBSCRIBER BASE FLTE'!BH50*'MVLP INPUT FLTE'!$I42)*'MVLP INPUT FLTE'!$G52</f>
        <v>0</v>
      </c>
      <c r="BI71" s="134">
        <f ca="1">('SUBSCRIBER BASE FLTE'!BI50*'MVLP INPUT FLTE'!$I42)*'MVLP INPUT FLTE'!$G52</f>
        <v>0</v>
      </c>
      <c r="BJ71" s="134">
        <f ca="1">('SUBSCRIBER BASE FLTE'!BJ50*'MVLP INPUT FLTE'!$I42)*'MVLP INPUT FLTE'!$G52</f>
        <v>0</v>
      </c>
      <c r="BK71" s="134">
        <f ca="1">('SUBSCRIBER BASE FLTE'!BK50*'MVLP INPUT FLTE'!$I42)*'MVLP INPUT FLTE'!$G52</f>
        <v>0</v>
      </c>
      <c r="BL71" s="134">
        <f ca="1">('SUBSCRIBER BASE FLTE'!BL50*'MVLP INPUT FLTE'!$I42)*'MVLP INPUT FLTE'!$G52</f>
        <v>0</v>
      </c>
      <c r="BM71" s="134">
        <f ca="1">('SUBSCRIBER BASE FLTE'!BM50*'MVLP INPUT FLTE'!$I42)*'MVLP INPUT FLTE'!$G52</f>
        <v>0</v>
      </c>
      <c r="BN71" s="134">
        <f ca="1">('SUBSCRIBER BASE FLTE'!BN50*'MVLP INPUT FLTE'!$I42)*'MVLP INPUT FLTE'!$G52</f>
        <v>0</v>
      </c>
      <c r="BO71" s="134">
        <f ca="1">('SUBSCRIBER BASE FLTE'!BO50*'MVLP INPUT FLTE'!$I42)*'MVLP INPUT FLTE'!$G52</f>
        <v>0</v>
      </c>
      <c r="BP71" s="134">
        <f ca="1">('SUBSCRIBER BASE FLTE'!BP50*'MVLP INPUT FLTE'!$I42)*'MVLP INPUT FLTE'!$G52</f>
        <v>0</v>
      </c>
      <c r="BQ71" s="134">
        <f ca="1">('SUBSCRIBER BASE FLTE'!BQ50*'MVLP INPUT FLTE'!$I42)*'MVLP INPUT FLTE'!$G52</f>
        <v>0</v>
      </c>
      <c r="BR71" s="134">
        <f ca="1">('SUBSCRIBER BASE FLTE'!BR50*'MVLP INPUT FLTE'!$I42)*'MVLP INPUT FLTE'!$G52</f>
        <v>0</v>
      </c>
    </row>
    <row r="72" spans="2:70" ht="25" customHeight="1" outlineLevel="1">
      <c r="B72" s="24" t="str">
        <f>'MVLP INPUT FLTE'!B53</f>
        <v>FLTE 400GB</v>
      </c>
      <c r="C72" s="134">
        <f>('SUBSCRIBER BASE FLTE'!C51*'MVLP INPUT FLTE'!$I43)*'MVLP INPUT FLTE'!$G53</f>
        <v>0</v>
      </c>
      <c r="D72" s="134">
        <f>('SUBSCRIBER BASE FLTE'!D51*'MVLP INPUT FLTE'!$I43)*'MVLP INPUT FLTE'!$G53</f>
        <v>0</v>
      </c>
      <c r="E72" s="134">
        <f>('SUBSCRIBER BASE FLTE'!E51*'MVLP INPUT FLTE'!$I43)*'MVLP INPUT FLTE'!$G53</f>
        <v>0</v>
      </c>
      <c r="F72" s="134">
        <f>('SUBSCRIBER BASE FLTE'!F51*'MVLP INPUT FLTE'!$I43)*'MVLP INPUT FLTE'!$G53</f>
        <v>0</v>
      </c>
      <c r="G72" s="134">
        <f>('SUBSCRIBER BASE FLTE'!G51*'MVLP INPUT FLTE'!$I43)*'MVLP INPUT FLTE'!$G53</f>
        <v>0</v>
      </c>
      <c r="H72" s="134">
        <f>('SUBSCRIBER BASE FLTE'!H51*'MVLP INPUT FLTE'!$I43)*'MVLP INPUT FLTE'!$G53</f>
        <v>0</v>
      </c>
      <c r="I72" s="134">
        <f>('SUBSCRIBER BASE FLTE'!I51*'MVLP INPUT FLTE'!$I43)*'MVLP INPUT FLTE'!$G53</f>
        <v>0</v>
      </c>
      <c r="J72" s="134">
        <f>('SUBSCRIBER BASE FLTE'!J51*'MVLP INPUT FLTE'!$I43)*'MVLP INPUT FLTE'!$G53</f>
        <v>0</v>
      </c>
      <c r="K72" s="134">
        <f ca="1">('SUBSCRIBER BASE FLTE'!K51*'MVLP INPUT FLTE'!$I43)*'MVLP INPUT FLTE'!$G53</f>
        <v>0</v>
      </c>
      <c r="L72" s="134">
        <f ca="1">('SUBSCRIBER BASE FLTE'!L51*'MVLP INPUT FLTE'!$I43)*'MVLP INPUT FLTE'!$G53</f>
        <v>0</v>
      </c>
      <c r="M72" s="134">
        <f ca="1">('SUBSCRIBER BASE FLTE'!M51*'MVLP INPUT FLTE'!$I43)*'MVLP INPUT FLTE'!$G53</f>
        <v>0</v>
      </c>
      <c r="N72" s="134">
        <f ca="1">('SUBSCRIBER BASE FLTE'!N51*'MVLP INPUT FLTE'!$I43)*'MVLP INPUT FLTE'!$G53</f>
        <v>0</v>
      </c>
      <c r="O72" s="134">
        <f ca="1">('SUBSCRIBER BASE FLTE'!O51*'MVLP INPUT FLTE'!$I43)*'MVLP INPUT FLTE'!$G53</f>
        <v>0</v>
      </c>
      <c r="P72" s="134">
        <f ca="1">('SUBSCRIBER BASE FLTE'!P51*'MVLP INPUT FLTE'!$I43)*'MVLP INPUT FLTE'!$G53</f>
        <v>0</v>
      </c>
      <c r="Q72" s="134">
        <f ca="1">('SUBSCRIBER BASE FLTE'!Q51*'MVLP INPUT FLTE'!$I43)*'MVLP INPUT FLTE'!$G53</f>
        <v>0</v>
      </c>
      <c r="R72" s="134">
        <f ca="1">('SUBSCRIBER BASE FLTE'!R51*'MVLP INPUT FLTE'!$I43)*'MVLP INPUT FLTE'!$G53</f>
        <v>0</v>
      </c>
      <c r="S72" s="134">
        <f ca="1">('SUBSCRIBER BASE FLTE'!S51*'MVLP INPUT FLTE'!$I43)*'MVLP INPUT FLTE'!$G53</f>
        <v>0</v>
      </c>
      <c r="T72" s="134">
        <f ca="1">('SUBSCRIBER BASE FLTE'!T51*'MVLP INPUT FLTE'!$I43)*'MVLP INPUT FLTE'!$G53</f>
        <v>0</v>
      </c>
      <c r="U72" s="134">
        <f ca="1">('SUBSCRIBER BASE FLTE'!U51*'MVLP INPUT FLTE'!$I43)*'MVLP INPUT FLTE'!$G53</f>
        <v>0</v>
      </c>
      <c r="V72" s="134">
        <f ca="1">('SUBSCRIBER BASE FLTE'!V51*'MVLP INPUT FLTE'!$I43)*'MVLP INPUT FLTE'!$G53</f>
        <v>0</v>
      </c>
      <c r="W72" s="134">
        <f ca="1">('SUBSCRIBER BASE FLTE'!W51*'MVLP INPUT FLTE'!$I43)*'MVLP INPUT FLTE'!$G53</f>
        <v>0</v>
      </c>
      <c r="X72" s="134">
        <f ca="1">('SUBSCRIBER BASE FLTE'!X51*'MVLP INPUT FLTE'!$I43)*'MVLP INPUT FLTE'!$G53</f>
        <v>0</v>
      </c>
      <c r="Y72" s="134">
        <f ca="1">('SUBSCRIBER BASE FLTE'!Y51*'MVLP INPUT FLTE'!$I43)*'MVLP INPUT FLTE'!$G53</f>
        <v>0</v>
      </c>
      <c r="Z72" s="134">
        <f ca="1">('SUBSCRIBER BASE FLTE'!Z51*'MVLP INPUT FLTE'!$I43)*'MVLP INPUT FLTE'!$G53</f>
        <v>0</v>
      </c>
      <c r="AA72" s="134">
        <f ca="1">('SUBSCRIBER BASE FLTE'!AA51*'MVLP INPUT FLTE'!$I43)*'MVLP INPUT FLTE'!$G53</f>
        <v>0</v>
      </c>
      <c r="AB72" s="134">
        <f ca="1">('SUBSCRIBER BASE FLTE'!AB51*'MVLP INPUT FLTE'!$I43)*'MVLP INPUT FLTE'!$G53</f>
        <v>0</v>
      </c>
      <c r="AC72" s="134">
        <f ca="1">('SUBSCRIBER BASE FLTE'!AC51*'MVLP INPUT FLTE'!$I43)*'MVLP INPUT FLTE'!$G53</f>
        <v>0</v>
      </c>
      <c r="AD72" s="134">
        <f ca="1">('SUBSCRIBER BASE FLTE'!AD51*'MVLP INPUT FLTE'!$I43)*'MVLP INPUT FLTE'!$G53</f>
        <v>0</v>
      </c>
      <c r="AE72" s="134">
        <f ca="1">('SUBSCRIBER BASE FLTE'!AE51*'MVLP INPUT FLTE'!$I43)*'MVLP INPUT FLTE'!$G53</f>
        <v>0</v>
      </c>
      <c r="AF72" s="134">
        <f ca="1">('SUBSCRIBER BASE FLTE'!AF51*'MVLP INPUT FLTE'!$I43)*'MVLP INPUT FLTE'!$G53</f>
        <v>0</v>
      </c>
      <c r="AG72" s="134">
        <f ca="1">('SUBSCRIBER BASE FLTE'!AG51*'MVLP INPUT FLTE'!$I43)*'MVLP INPUT FLTE'!$G53</f>
        <v>0</v>
      </c>
      <c r="AH72" s="134">
        <f ca="1">('SUBSCRIBER BASE FLTE'!AH51*'MVLP INPUT FLTE'!$I43)*'MVLP INPUT FLTE'!$G53</f>
        <v>0</v>
      </c>
      <c r="AI72" s="134">
        <f ca="1">('SUBSCRIBER BASE FLTE'!AI51*'MVLP INPUT FLTE'!$I43)*'MVLP INPUT FLTE'!$G53</f>
        <v>0</v>
      </c>
      <c r="AJ72" s="134">
        <f ca="1">('SUBSCRIBER BASE FLTE'!AJ51*'MVLP INPUT FLTE'!$I43)*'MVLP INPUT FLTE'!$G53</f>
        <v>0</v>
      </c>
      <c r="AK72" s="134">
        <f ca="1">('SUBSCRIBER BASE FLTE'!AK51*'MVLP INPUT FLTE'!$I43)*'MVLP INPUT FLTE'!$G53</f>
        <v>0</v>
      </c>
      <c r="AL72" s="134">
        <f ca="1">('SUBSCRIBER BASE FLTE'!AL51*'MVLP INPUT FLTE'!$I43)*'MVLP INPUT FLTE'!$G53</f>
        <v>0</v>
      </c>
      <c r="AM72" s="134">
        <f ca="1">('SUBSCRIBER BASE FLTE'!AM51*'MVLP INPUT FLTE'!$I43)*'MVLP INPUT FLTE'!$G53</f>
        <v>0</v>
      </c>
      <c r="AN72" s="134">
        <f ca="1">('SUBSCRIBER BASE FLTE'!AN51*'MVLP INPUT FLTE'!$I43)*'MVLP INPUT FLTE'!$G53</f>
        <v>0</v>
      </c>
      <c r="AO72" s="134">
        <f ca="1">('SUBSCRIBER BASE FLTE'!AO51*'MVLP INPUT FLTE'!$I43)*'MVLP INPUT FLTE'!$G53</f>
        <v>0</v>
      </c>
      <c r="AP72" s="134">
        <f ca="1">('SUBSCRIBER BASE FLTE'!AP51*'MVLP INPUT FLTE'!$I43)*'MVLP INPUT FLTE'!$G53</f>
        <v>0</v>
      </c>
      <c r="AQ72" s="134">
        <f ca="1">('SUBSCRIBER BASE FLTE'!AQ51*'MVLP INPUT FLTE'!$I43)*'MVLP INPUT FLTE'!$G53</f>
        <v>0</v>
      </c>
      <c r="AR72" s="134">
        <f ca="1">('SUBSCRIBER BASE FLTE'!AR51*'MVLP INPUT FLTE'!$I43)*'MVLP INPUT FLTE'!$G53</f>
        <v>0</v>
      </c>
      <c r="AS72" s="134">
        <f ca="1">('SUBSCRIBER BASE FLTE'!AS51*'MVLP INPUT FLTE'!$I43)*'MVLP INPUT FLTE'!$G53</f>
        <v>0</v>
      </c>
      <c r="AT72" s="134">
        <f ca="1">('SUBSCRIBER BASE FLTE'!AT51*'MVLP INPUT FLTE'!$I43)*'MVLP INPUT FLTE'!$G53</f>
        <v>0</v>
      </c>
      <c r="AU72" s="134">
        <f ca="1">('SUBSCRIBER BASE FLTE'!AU51*'MVLP INPUT FLTE'!$I43)*'MVLP INPUT FLTE'!$G53</f>
        <v>0</v>
      </c>
      <c r="AV72" s="134">
        <f ca="1">('SUBSCRIBER BASE FLTE'!AV51*'MVLP INPUT FLTE'!$I43)*'MVLP INPUT FLTE'!$G53</f>
        <v>0</v>
      </c>
      <c r="AW72" s="134">
        <f ca="1">('SUBSCRIBER BASE FLTE'!AW51*'MVLP INPUT FLTE'!$I43)*'MVLP INPUT FLTE'!$G53</f>
        <v>0</v>
      </c>
      <c r="AX72" s="134">
        <f ca="1">('SUBSCRIBER BASE FLTE'!AX51*'MVLP INPUT FLTE'!$I43)*'MVLP INPUT FLTE'!$G53</f>
        <v>0</v>
      </c>
      <c r="AY72" s="134">
        <f ca="1">('SUBSCRIBER BASE FLTE'!AY51*'MVLP INPUT FLTE'!$I43)*'MVLP INPUT FLTE'!$G53</f>
        <v>0</v>
      </c>
      <c r="AZ72" s="134">
        <f ca="1">('SUBSCRIBER BASE FLTE'!AZ51*'MVLP INPUT FLTE'!$I43)*'MVLP INPUT FLTE'!$G53</f>
        <v>0</v>
      </c>
      <c r="BA72" s="134">
        <f ca="1">('SUBSCRIBER BASE FLTE'!BA51*'MVLP INPUT FLTE'!$I43)*'MVLP INPUT FLTE'!$G53</f>
        <v>0</v>
      </c>
      <c r="BB72" s="134">
        <f ca="1">('SUBSCRIBER BASE FLTE'!BB51*'MVLP INPUT FLTE'!$I43)*'MVLP INPUT FLTE'!$G53</f>
        <v>0</v>
      </c>
      <c r="BC72" s="134">
        <f ca="1">('SUBSCRIBER BASE FLTE'!BC51*'MVLP INPUT FLTE'!$I43)*'MVLP INPUT FLTE'!$G53</f>
        <v>0</v>
      </c>
      <c r="BD72" s="134">
        <f ca="1">('SUBSCRIBER BASE FLTE'!BD51*'MVLP INPUT FLTE'!$I43)*'MVLP INPUT FLTE'!$G53</f>
        <v>0</v>
      </c>
      <c r="BE72" s="134">
        <f ca="1">('SUBSCRIBER BASE FLTE'!BE51*'MVLP INPUT FLTE'!$I43)*'MVLP INPUT FLTE'!$G53</f>
        <v>0</v>
      </c>
      <c r="BF72" s="134">
        <f ca="1">('SUBSCRIBER BASE FLTE'!BF51*'MVLP INPUT FLTE'!$I43)*'MVLP INPUT FLTE'!$G53</f>
        <v>0</v>
      </c>
      <c r="BG72" s="134">
        <f ca="1">('SUBSCRIBER BASE FLTE'!BG51*'MVLP INPUT FLTE'!$I43)*'MVLP INPUT FLTE'!$G53</f>
        <v>0</v>
      </c>
      <c r="BH72" s="134">
        <f ca="1">('SUBSCRIBER BASE FLTE'!BH51*'MVLP INPUT FLTE'!$I43)*'MVLP INPUT FLTE'!$G53</f>
        <v>0</v>
      </c>
      <c r="BI72" s="134">
        <f ca="1">('SUBSCRIBER BASE FLTE'!BI51*'MVLP INPUT FLTE'!$I43)*'MVLP INPUT FLTE'!$G53</f>
        <v>0</v>
      </c>
      <c r="BJ72" s="134">
        <f ca="1">('SUBSCRIBER BASE FLTE'!BJ51*'MVLP INPUT FLTE'!$I43)*'MVLP INPUT FLTE'!$G53</f>
        <v>0</v>
      </c>
      <c r="BK72" s="134">
        <f ca="1">('SUBSCRIBER BASE FLTE'!BK51*'MVLP INPUT FLTE'!$I43)*'MVLP INPUT FLTE'!$G53</f>
        <v>0</v>
      </c>
      <c r="BL72" s="134">
        <f ca="1">('SUBSCRIBER BASE FLTE'!BL51*'MVLP INPUT FLTE'!$I43)*'MVLP INPUT FLTE'!$G53</f>
        <v>0</v>
      </c>
      <c r="BM72" s="134">
        <f ca="1">('SUBSCRIBER BASE FLTE'!BM51*'MVLP INPUT FLTE'!$I43)*'MVLP INPUT FLTE'!$G53</f>
        <v>0</v>
      </c>
      <c r="BN72" s="134">
        <f ca="1">('SUBSCRIBER BASE FLTE'!BN51*'MVLP INPUT FLTE'!$I43)*'MVLP INPUT FLTE'!$G53</f>
        <v>0</v>
      </c>
      <c r="BO72" s="134">
        <f ca="1">('SUBSCRIBER BASE FLTE'!BO51*'MVLP INPUT FLTE'!$I43)*'MVLP INPUT FLTE'!$G53</f>
        <v>0</v>
      </c>
      <c r="BP72" s="134">
        <f ca="1">('SUBSCRIBER BASE FLTE'!BP51*'MVLP INPUT FLTE'!$I43)*'MVLP INPUT FLTE'!$G53</f>
        <v>0</v>
      </c>
      <c r="BQ72" s="134">
        <f ca="1">('SUBSCRIBER BASE FLTE'!BQ51*'MVLP INPUT FLTE'!$I43)*'MVLP INPUT FLTE'!$G53</f>
        <v>0</v>
      </c>
      <c r="BR72" s="134">
        <f ca="1">('SUBSCRIBER BASE FLTE'!BR51*'MVLP INPUT FLTE'!$I43)*'MVLP INPUT FLTE'!$G53</f>
        <v>0</v>
      </c>
    </row>
    <row r="73" spans="2:70" ht="25" customHeight="1" outlineLevel="1">
      <c r="B73" s="24" t="str">
        <f>'MVLP INPUT FLTE'!B54</f>
        <v>Package 5</v>
      </c>
      <c r="C73" s="134">
        <f>('SUBSCRIBER BASE FLTE'!C52*'MVLP INPUT FLTE'!$I44)*'MVLP INPUT FLTE'!$G54</f>
        <v>0</v>
      </c>
      <c r="D73" s="134">
        <f>('SUBSCRIBER BASE FLTE'!D52*'MVLP INPUT FLTE'!$I44)*'MVLP INPUT FLTE'!$G54</f>
        <v>0</v>
      </c>
      <c r="E73" s="134">
        <f>('SUBSCRIBER BASE FLTE'!E52*'MVLP INPUT FLTE'!$I44)*'MVLP INPUT FLTE'!$G54</f>
        <v>0</v>
      </c>
      <c r="F73" s="134">
        <f>('SUBSCRIBER BASE FLTE'!F52*'MVLP INPUT FLTE'!$I44)*'MVLP INPUT FLTE'!$G54</f>
        <v>0</v>
      </c>
      <c r="G73" s="134">
        <f>('SUBSCRIBER BASE FLTE'!G52*'MVLP INPUT FLTE'!$I44)*'MVLP INPUT FLTE'!$G54</f>
        <v>0</v>
      </c>
      <c r="H73" s="134">
        <f>('SUBSCRIBER BASE FLTE'!H52*'MVLP INPUT FLTE'!$I44)*'MVLP INPUT FLTE'!$G54</f>
        <v>0</v>
      </c>
      <c r="I73" s="134">
        <f>('SUBSCRIBER BASE FLTE'!I52*'MVLP INPUT FLTE'!$I44)*'MVLP INPUT FLTE'!$G54</f>
        <v>0</v>
      </c>
      <c r="J73" s="134">
        <f>('SUBSCRIBER BASE FLTE'!J52*'MVLP INPUT FLTE'!$I44)*'MVLP INPUT FLTE'!$G54</f>
        <v>0</v>
      </c>
      <c r="K73" s="134">
        <f ca="1">('SUBSCRIBER BASE FLTE'!K52*'MVLP INPUT FLTE'!$I44)*'MVLP INPUT FLTE'!$G54</f>
        <v>0</v>
      </c>
      <c r="L73" s="134">
        <f ca="1">('SUBSCRIBER BASE FLTE'!L52*'MVLP INPUT FLTE'!$I44)*'MVLP INPUT FLTE'!$G54</f>
        <v>0</v>
      </c>
      <c r="M73" s="134">
        <f ca="1">('SUBSCRIBER BASE FLTE'!M52*'MVLP INPUT FLTE'!$I44)*'MVLP INPUT FLTE'!$G54</f>
        <v>0</v>
      </c>
      <c r="N73" s="134">
        <f ca="1">('SUBSCRIBER BASE FLTE'!N52*'MVLP INPUT FLTE'!$I44)*'MVLP INPUT FLTE'!$G54</f>
        <v>0</v>
      </c>
      <c r="O73" s="134">
        <f ca="1">('SUBSCRIBER BASE FLTE'!O52*'MVLP INPUT FLTE'!$I44)*'MVLP INPUT FLTE'!$G54</f>
        <v>0</v>
      </c>
      <c r="P73" s="134">
        <f ca="1">('SUBSCRIBER BASE FLTE'!P52*'MVLP INPUT FLTE'!$I44)*'MVLP INPUT FLTE'!$G54</f>
        <v>0</v>
      </c>
      <c r="Q73" s="134">
        <f ca="1">('SUBSCRIBER BASE FLTE'!Q52*'MVLP INPUT FLTE'!$I44)*'MVLP INPUT FLTE'!$G54</f>
        <v>0</v>
      </c>
      <c r="R73" s="134">
        <f ca="1">('SUBSCRIBER BASE FLTE'!R52*'MVLP INPUT FLTE'!$I44)*'MVLP INPUT FLTE'!$G54</f>
        <v>0</v>
      </c>
      <c r="S73" s="134">
        <f ca="1">('SUBSCRIBER BASE FLTE'!S52*'MVLP INPUT FLTE'!$I44)*'MVLP INPUT FLTE'!$G54</f>
        <v>0</v>
      </c>
      <c r="T73" s="134">
        <f ca="1">('SUBSCRIBER BASE FLTE'!T52*'MVLP INPUT FLTE'!$I44)*'MVLP INPUT FLTE'!$G54</f>
        <v>0</v>
      </c>
      <c r="U73" s="134">
        <f ca="1">('SUBSCRIBER BASE FLTE'!U52*'MVLP INPUT FLTE'!$I44)*'MVLP INPUT FLTE'!$G54</f>
        <v>0</v>
      </c>
      <c r="V73" s="134">
        <f ca="1">('SUBSCRIBER BASE FLTE'!V52*'MVLP INPUT FLTE'!$I44)*'MVLP INPUT FLTE'!$G54</f>
        <v>0</v>
      </c>
      <c r="W73" s="134">
        <f ca="1">('SUBSCRIBER BASE FLTE'!W52*'MVLP INPUT FLTE'!$I44)*'MVLP INPUT FLTE'!$G54</f>
        <v>0</v>
      </c>
      <c r="X73" s="134">
        <f ca="1">('SUBSCRIBER BASE FLTE'!X52*'MVLP INPUT FLTE'!$I44)*'MVLP INPUT FLTE'!$G54</f>
        <v>0</v>
      </c>
      <c r="Y73" s="134">
        <f ca="1">('SUBSCRIBER BASE FLTE'!Y52*'MVLP INPUT FLTE'!$I44)*'MVLP INPUT FLTE'!$G54</f>
        <v>0</v>
      </c>
      <c r="Z73" s="134">
        <f ca="1">('SUBSCRIBER BASE FLTE'!Z52*'MVLP INPUT FLTE'!$I44)*'MVLP INPUT FLTE'!$G54</f>
        <v>0</v>
      </c>
      <c r="AA73" s="134">
        <f ca="1">('SUBSCRIBER BASE FLTE'!AA52*'MVLP INPUT FLTE'!$I44)*'MVLP INPUT FLTE'!$G54</f>
        <v>0</v>
      </c>
      <c r="AB73" s="134">
        <f ca="1">('SUBSCRIBER BASE FLTE'!AB52*'MVLP INPUT FLTE'!$I44)*'MVLP INPUT FLTE'!$G54</f>
        <v>0</v>
      </c>
      <c r="AC73" s="134">
        <f ca="1">('SUBSCRIBER BASE FLTE'!AC52*'MVLP INPUT FLTE'!$I44)*'MVLP INPUT FLTE'!$G54</f>
        <v>0</v>
      </c>
      <c r="AD73" s="134">
        <f ca="1">('SUBSCRIBER BASE FLTE'!AD52*'MVLP INPUT FLTE'!$I44)*'MVLP INPUT FLTE'!$G54</f>
        <v>0</v>
      </c>
      <c r="AE73" s="134">
        <f ca="1">('SUBSCRIBER BASE FLTE'!AE52*'MVLP INPUT FLTE'!$I44)*'MVLP INPUT FLTE'!$G54</f>
        <v>0</v>
      </c>
      <c r="AF73" s="134">
        <f ca="1">('SUBSCRIBER BASE FLTE'!AF52*'MVLP INPUT FLTE'!$I44)*'MVLP INPUT FLTE'!$G54</f>
        <v>0</v>
      </c>
      <c r="AG73" s="134">
        <f ca="1">('SUBSCRIBER BASE FLTE'!AG52*'MVLP INPUT FLTE'!$I44)*'MVLP INPUT FLTE'!$G54</f>
        <v>0</v>
      </c>
      <c r="AH73" s="134">
        <f ca="1">('SUBSCRIBER BASE FLTE'!AH52*'MVLP INPUT FLTE'!$I44)*'MVLP INPUT FLTE'!$G54</f>
        <v>0</v>
      </c>
      <c r="AI73" s="134">
        <f ca="1">('SUBSCRIBER BASE FLTE'!AI52*'MVLP INPUT FLTE'!$I44)*'MVLP INPUT FLTE'!$G54</f>
        <v>0</v>
      </c>
      <c r="AJ73" s="134">
        <f ca="1">('SUBSCRIBER BASE FLTE'!AJ52*'MVLP INPUT FLTE'!$I44)*'MVLP INPUT FLTE'!$G54</f>
        <v>0</v>
      </c>
      <c r="AK73" s="134">
        <f ca="1">('SUBSCRIBER BASE FLTE'!AK52*'MVLP INPUT FLTE'!$I44)*'MVLP INPUT FLTE'!$G54</f>
        <v>0</v>
      </c>
      <c r="AL73" s="134">
        <f ca="1">('SUBSCRIBER BASE FLTE'!AL52*'MVLP INPUT FLTE'!$I44)*'MVLP INPUT FLTE'!$G54</f>
        <v>0</v>
      </c>
      <c r="AM73" s="134">
        <f ca="1">('SUBSCRIBER BASE FLTE'!AM52*'MVLP INPUT FLTE'!$I44)*'MVLP INPUT FLTE'!$G54</f>
        <v>0</v>
      </c>
      <c r="AN73" s="134">
        <f ca="1">('SUBSCRIBER BASE FLTE'!AN52*'MVLP INPUT FLTE'!$I44)*'MVLP INPUT FLTE'!$G54</f>
        <v>0</v>
      </c>
      <c r="AO73" s="134">
        <f ca="1">('SUBSCRIBER BASE FLTE'!AO52*'MVLP INPUT FLTE'!$I44)*'MVLP INPUT FLTE'!$G54</f>
        <v>0</v>
      </c>
      <c r="AP73" s="134">
        <f ca="1">('SUBSCRIBER BASE FLTE'!AP52*'MVLP INPUT FLTE'!$I44)*'MVLP INPUT FLTE'!$G54</f>
        <v>0</v>
      </c>
      <c r="AQ73" s="134">
        <f ca="1">('SUBSCRIBER BASE FLTE'!AQ52*'MVLP INPUT FLTE'!$I44)*'MVLP INPUT FLTE'!$G54</f>
        <v>0</v>
      </c>
      <c r="AR73" s="134">
        <f ca="1">('SUBSCRIBER BASE FLTE'!AR52*'MVLP INPUT FLTE'!$I44)*'MVLP INPUT FLTE'!$G54</f>
        <v>0</v>
      </c>
      <c r="AS73" s="134">
        <f ca="1">('SUBSCRIBER BASE FLTE'!AS52*'MVLP INPUT FLTE'!$I44)*'MVLP INPUT FLTE'!$G54</f>
        <v>0</v>
      </c>
      <c r="AT73" s="134">
        <f ca="1">('SUBSCRIBER BASE FLTE'!AT52*'MVLP INPUT FLTE'!$I44)*'MVLP INPUT FLTE'!$G54</f>
        <v>0</v>
      </c>
      <c r="AU73" s="134">
        <f ca="1">('SUBSCRIBER BASE FLTE'!AU52*'MVLP INPUT FLTE'!$I44)*'MVLP INPUT FLTE'!$G54</f>
        <v>0</v>
      </c>
      <c r="AV73" s="134">
        <f ca="1">('SUBSCRIBER BASE FLTE'!AV52*'MVLP INPUT FLTE'!$I44)*'MVLP INPUT FLTE'!$G54</f>
        <v>0</v>
      </c>
      <c r="AW73" s="134">
        <f ca="1">('SUBSCRIBER BASE FLTE'!AW52*'MVLP INPUT FLTE'!$I44)*'MVLP INPUT FLTE'!$G54</f>
        <v>0</v>
      </c>
      <c r="AX73" s="134">
        <f ca="1">('SUBSCRIBER BASE FLTE'!AX52*'MVLP INPUT FLTE'!$I44)*'MVLP INPUT FLTE'!$G54</f>
        <v>0</v>
      </c>
      <c r="AY73" s="134">
        <f ca="1">('SUBSCRIBER BASE FLTE'!AY52*'MVLP INPUT FLTE'!$I44)*'MVLP INPUT FLTE'!$G54</f>
        <v>0</v>
      </c>
      <c r="AZ73" s="134">
        <f ca="1">('SUBSCRIBER BASE FLTE'!AZ52*'MVLP INPUT FLTE'!$I44)*'MVLP INPUT FLTE'!$G54</f>
        <v>0</v>
      </c>
      <c r="BA73" s="134">
        <f ca="1">('SUBSCRIBER BASE FLTE'!BA52*'MVLP INPUT FLTE'!$I44)*'MVLP INPUT FLTE'!$G54</f>
        <v>0</v>
      </c>
      <c r="BB73" s="134">
        <f ca="1">('SUBSCRIBER BASE FLTE'!BB52*'MVLP INPUT FLTE'!$I44)*'MVLP INPUT FLTE'!$G54</f>
        <v>0</v>
      </c>
      <c r="BC73" s="134">
        <f ca="1">('SUBSCRIBER BASE FLTE'!BC52*'MVLP INPUT FLTE'!$I44)*'MVLP INPUT FLTE'!$G54</f>
        <v>0</v>
      </c>
      <c r="BD73" s="134">
        <f ca="1">('SUBSCRIBER BASE FLTE'!BD52*'MVLP INPUT FLTE'!$I44)*'MVLP INPUT FLTE'!$G54</f>
        <v>0</v>
      </c>
      <c r="BE73" s="134">
        <f ca="1">('SUBSCRIBER BASE FLTE'!BE52*'MVLP INPUT FLTE'!$I44)*'MVLP INPUT FLTE'!$G54</f>
        <v>0</v>
      </c>
      <c r="BF73" s="134">
        <f ca="1">('SUBSCRIBER BASE FLTE'!BF52*'MVLP INPUT FLTE'!$I44)*'MVLP INPUT FLTE'!$G54</f>
        <v>0</v>
      </c>
      <c r="BG73" s="134">
        <f ca="1">('SUBSCRIBER BASE FLTE'!BG52*'MVLP INPUT FLTE'!$I44)*'MVLP INPUT FLTE'!$G54</f>
        <v>0</v>
      </c>
      <c r="BH73" s="134">
        <f ca="1">('SUBSCRIBER BASE FLTE'!BH52*'MVLP INPUT FLTE'!$I44)*'MVLP INPUT FLTE'!$G54</f>
        <v>0</v>
      </c>
      <c r="BI73" s="134">
        <f ca="1">('SUBSCRIBER BASE FLTE'!BI52*'MVLP INPUT FLTE'!$I44)*'MVLP INPUT FLTE'!$G54</f>
        <v>0</v>
      </c>
      <c r="BJ73" s="134">
        <f ca="1">('SUBSCRIBER BASE FLTE'!BJ52*'MVLP INPUT FLTE'!$I44)*'MVLP INPUT FLTE'!$G54</f>
        <v>0</v>
      </c>
      <c r="BK73" s="134">
        <f ca="1">('SUBSCRIBER BASE FLTE'!BK52*'MVLP INPUT FLTE'!$I44)*'MVLP INPUT FLTE'!$G54</f>
        <v>0</v>
      </c>
      <c r="BL73" s="134">
        <f ca="1">('SUBSCRIBER BASE FLTE'!BL52*'MVLP INPUT FLTE'!$I44)*'MVLP INPUT FLTE'!$G54</f>
        <v>0</v>
      </c>
      <c r="BM73" s="134">
        <f ca="1">('SUBSCRIBER BASE FLTE'!BM52*'MVLP INPUT FLTE'!$I44)*'MVLP INPUT FLTE'!$G54</f>
        <v>0</v>
      </c>
      <c r="BN73" s="134">
        <f ca="1">('SUBSCRIBER BASE FLTE'!BN52*'MVLP INPUT FLTE'!$I44)*'MVLP INPUT FLTE'!$G54</f>
        <v>0</v>
      </c>
      <c r="BO73" s="134">
        <f ca="1">('SUBSCRIBER BASE FLTE'!BO52*'MVLP INPUT FLTE'!$I44)*'MVLP INPUT FLTE'!$G54</f>
        <v>0</v>
      </c>
      <c r="BP73" s="134">
        <f ca="1">('SUBSCRIBER BASE FLTE'!BP52*'MVLP INPUT FLTE'!$I44)*'MVLP INPUT FLTE'!$G54</f>
        <v>0</v>
      </c>
      <c r="BQ73" s="134">
        <f ca="1">('SUBSCRIBER BASE FLTE'!BQ52*'MVLP INPUT FLTE'!$I44)*'MVLP INPUT FLTE'!$G54</f>
        <v>0</v>
      </c>
      <c r="BR73" s="134">
        <f ca="1">('SUBSCRIBER BASE FLTE'!BR52*'MVLP INPUT FLTE'!$I44)*'MVLP INPUT FLTE'!$G54</f>
        <v>0</v>
      </c>
    </row>
    <row r="74" spans="2:70" s="19" customFormat="1" ht="25" customHeight="1">
      <c r="B74" s="183" t="s">
        <v>60</v>
      </c>
      <c r="C74" s="184">
        <f>SUM(C75:C77)</f>
        <v>0</v>
      </c>
      <c r="D74" s="184">
        <f t="shared" ref="D74:BO74" si="24">SUM(D75:D77)</f>
        <v>0</v>
      </c>
      <c r="E74" s="184">
        <f t="shared" si="24"/>
        <v>0</v>
      </c>
      <c r="F74" s="184">
        <f t="shared" si="24"/>
        <v>0</v>
      </c>
      <c r="G74" s="184">
        <f t="shared" si="24"/>
        <v>0</v>
      </c>
      <c r="H74" s="184">
        <f t="shared" si="24"/>
        <v>0</v>
      </c>
      <c r="I74" s="184">
        <f t="shared" si="24"/>
        <v>0</v>
      </c>
      <c r="J74" s="184">
        <f t="shared" si="24"/>
        <v>0</v>
      </c>
      <c r="K74" s="184">
        <f t="shared" ca="1" si="24"/>
        <v>87519.522815999997</v>
      </c>
      <c r="L74" s="184">
        <f t="shared" ca="1" si="24"/>
        <v>177412.44168806402</v>
      </c>
      <c r="M74" s="184">
        <f t="shared" ca="1" si="24"/>
        <v>270479.72834971547</v>
      </c>
      <c r="N74" s="184">
        <f t="shared" ca="1" si="24"/>
        <v>367902.5998427429</v>
      </c>
      <c r="O74" s="184">
        <f t="shared" ca="1" si="24"/>
        <v>470622.10934407962</v>
      </c>
      <c r="P74" s="184">
        <f t="shared" ca="1" si="24"/>
        <v>579911.32618265494</v>
      </c>
      <c r="Q74" s="184">
        <f t="shared" ca="1" si="24"/>
        <v>697269.11018210254</v>
      </c>
      <c r="R74" s="184">
        <f t="shared" ca="1" si="24"/>
        <v>824810.51756155468</v>
      </c>
      <c r="S74" s="184">
        <f t="shared" ca="1" si="24"/>
        <v>962352.27663374157</v>
      </c>
      <c r="T74" s="184">
        <f t="shared" ca="1" si="24"/>
        <v>1110486.0410023548</v>
      </c>
      <c r="U74" s="184">
        <f t="shared" ca="1" si="24"/>
        <v>1273955.007189835</v>
      </c>
      <c r="V74" s="184">
        <f t="shared" ca="1" si="24"/>
        <v>1454913.8410207212</v>
      </c>
      <c r="W74" s="184">
        <f t="shared" ca="1" si="24"/>
        <v>1654583.5697560455</v>
      </c>
      <c r="X74" s="184">
        <f t="shared" ca="1" si="24"/>
        <v>1874037.1733171188</v>
      </c>
      <c r="Y74" s="184">
        <f t="shared" ca="1" si="24"/>
        <v>2113755.8020479237</v>
      </c>
      <c r="Z74" s="184">
        <f t="shared" ca="1" si="24"/>
        <v>2368894.1248903293</v>
      </c>
      <c r="AA74" s="184">
        <f t="shared" ca="1" si="24"/>
        <v>2638322.3571474869</v>
      </c>
      <c r="AB74" s="184">
        <f t="shared" ca="1" si="24"/>
        <v>2925005.7422304582</v>
      </c>
      <c r="AC74" s="184">
        <f t="shared" ca="1" si="24"/>
        <v>3227167.4852602244</v>
      </c>
      <c r="AD74" s="184">
        <f t="shared" ca="1" si="24"/>
        <v>3542778.2614742368</v>
      </c>
      <c r="AE74" s="184">
        <f t="shared" ca="1" si="24"/>
        <v>3869943.5915304311</v>
      </c>
      <c r="AF74" s="184">
        <f t="shared" ca="1" si="24"/>
        <v>4206525.5766011477</v>
      </c>
      <c r="AG74" s="184">
        <f t="shared" ca="1" si="24"/>
        <v>4544915.4885954941</v>
      </c>
      <c r="AH74" s="184">
        <f t="shared" ca="1" si="24"/>
        <v>4883408.2629197482</v>
      </c>
      <c r="AI74" s="184">
        <f t="shared" ca="1" si="24"/>
        <v>5225966.6042974461</v>
      </c>
      <c r="AJ74" s="184">
        <f t="shared" ca="1" si="24"/>
        <v>5571148.5726758316</v>
      </c>
      <c r="AK74" s="184">
        <f t="shared" ca="1" si="24"/>
        <v>5917748.9917822033</v>
      </c>
      <c r="AL74" s="184">
        <f t="shared" ca="1" si="24"/>
        <v>6264962.5173101695</v>
      </c>
      <c r="AM74" s="184">
        <f t="shared" ca="1" si="24"/>
        <v>6602042.7079868577</v>
      </c>
      <c r="AN74" s="184">
        <f t="shared" ca="1" si="24"/>
        <v>6928095.089548165</v>
      </c>
      <c r="AO74" s="184">
        <f t="shared" ca="1" si="24"/>
        <v>7252985.4712421997</v>
      </c>
      <c r="AP74" s="184">
        <f t="shared" ca="1" si="24"/>
        <v>7576600.3757510353</v>
      </c>
      <c r="AQ74" s="184">
        <f t="shared" ca="1" si="24"/>
        <v>7898298.472547547</v>
      </c>
      <c r="AR74" s="184">
        <f t="shared" ca="1" si="24"/>
        <v>8218125.9806924881</v>
      </c>
      <c r="AS74" s="184">
        <f t="shared" ca="1" si="24"/>
        <v>8536097.5228517968</v>
      </c>
      <c r="AT74" s="184">
        <f t="shared" ca="1" si="24"/>
        <v>8851783.266390752</v>
      </c>
      <c r="AU74" s="184">
        <f t="shared" ca="1" si="24"/>
        <v>9165244.2453080267</v>
      </c>
      <c r="AV74" s="184">
        <f t="shared" ca="1" si="24"/>
        <v>9476369.4466213025</v>
      </c>
      <c r="AW74" s="184">
        <f t="shared" ca="1" si="24"/>
        <v>9785015.0427506175</v>
      </c>
      <c r="AX74" s="184">
        <f t="shared" ca="1" si="24"/>
        <v>10091244.992388031</v>
      </c>
      <c r="AY74" s="184">
        <f t="shared" ca="1" si="24"/>
        <v>10394916.146839127</v>
      </c>
      <c r="AZ74" s="184">
        <f t="shared" ca="1" si="24"/>
        <v>10696332.182518991</v>
      </c>
      <c r="BA74" s="184">
        <f t="shared" ca="1" si="24"/>
        <v>10995230.341281172</v>
      </c>
      <c r="BB74" s="184">
        <f t="shared" ca="1" si="24"/>
        <v>11291751.547383478</v>
      </c>
      <c r="BC74" s="184">
        <f t="shared" ca="1" si="24"/>
        <v>11585752.323233914</v>
      </c>
      <c r="BD74" s="184">
        <f t="shared" ca="1" si="24"/>
        <v>11877374.892131219</v>
      </c>
      <c r="BE74" s="184">
        <f t="shared" ca="1" si="24"/>
        <v>12166518.669192901</v>
      </c>
      <c r="BF74" s="184">
        <f t="shared" ca="1" si="24"/>
        <v>12453204.724149557</v>
      </c>
      <c r="BG74" s="184">
        <f t="shared" ca="1" si="24"/>
        <v>12737453.947639078</v>
      </c>
      <c r="BH74" s="184">
        <f t="shared" ca="1" si="24"/>
        <v>13019287.052728942</v>
      </c>
      <c r="BI74" s="184">
        <f t="shared" ca="1" si="24"/>
        <v>13298768.735811142</v>
      </c>
      <c r="BJ74" s="184">
        <f t="shared" ca="1" si="24"/>
        <v>13575874.82458714</v>
      </c>
      <c r="BK74" s="184">
        <f t="shared" ca="1" si="24"/>
        <v>13850625.511608545</v>
      </c>
      <c r="BL74" s="184">
        <f t="shared" ca="1" si="24"/>
        <v>14123040.817790266</v>
      </c>
      <c r="BM74" s="184">
        <f t="shared" ca="1" si="24"/>
        <v>14393140.593869446</v>
      </c>
      <c r="BN74" s="184">
        <f t="shared" ca="1" si="24"/>
        <v>14660944.521851948</v>
      </c>
      <c r="BO74" s="184">
        <f t="shared" ca="1" si="24"/>
        <v>14926472.116446603</v>
      </c>
      <c r="BP74" s="184">
        <f t="shared" ref="BP74:BR74" ca="1" si="25">SUM(BP75:BP77)</f>
        <v>15189742.726487201</v>
      </c>
      <c r="BQ74" s="184">
        <f t="shared" ca="1" si="25"/>
        <v>15450775.536342455</v>
      </c>
      <c r="BR74" s="184">
        <f t="shared" ca="1" si="25"/>
        <v>15709589.567313939</v>
      </c>
    </row>
    <row r="75" spans="2:70" ht="25" customHeight="1" outlineLevel="1">
      <c r="B75" s="24" t="s">
        <v>405</v>
      </c>
      <c r="C75" s="134">
        <f>'WHOLESALE COSTS FLTE'!F17</f>
        <v>0</v>
      </c>
      <c r="D75" s="134">
        <f>'WHOLESALE COSTS FLTE'!G17</f>
        <v>0</v>
      </c>
      <c r="E75" s="134">
        <f>'WHOLESALE COSTS FLTE'!H17</f>
        <v>0</v>
      </c>
      <c r="F75" s="134">
        <f>'WHOLESALE COSTS FLTE'!I17</f>
        <v>0</v>
      </c>
      <c r="G75" s="134">
        <f>'WHOLESALE COSTS FLTE'!J17</f>
        <v>0</v>
      </c>
      <c r="H75" s="134">
        <f>'WHOLESALE COSTS FLTE'!K17</f>
        <v>0</v>
      </c>
      <c r="I75" s="134">
        <f>'WHOLESALE COSTS FLTE'!L17</f>
        <v>0</v>
      </c>
      <c r="J75" s="134">
        <f>'WHOLESALE COSTS FLTE'!M17</f>
        <v>0</v>
      </c>
      <c r="K75" s="134">
        <f ca="1">'WHOLESALE COSTS FLTE'!N17</f>
        <v>0</v>
      </c>
      <c r="L75" s="134">
        <f ca="1">'WHOLESALE COSTS FLTE'!O17</f>
        <v>0</v>
      </c>
      <c r="M75" s="134">
        <f ca="1">'WHOLESALE COSTS FLTE'!P17</f>
        <v>0</v>
      </c>
      <c r="N75" s="134">
        <f ca="1">'WHOLESALE COSTS FLTE'!Q17</f>
        <v>0</v>
      </c>
      <c r="O75" s="134">
        <f ca="1">'WHOLESALE COSTS FLTE'!R17</f>
        <v>0</v>
      </c>
      <c r="P75" s="134">
        <f ca="1">'WHOLESALE COSTS FLTE'!S17</f>
        <v>0</v>
      </c>
      <c r="Q75" s="134">
        <f ca="1">'WHOLESALE COSTS FLTE'!T17</f>
        <v>0</v>
      </c>
      <c r="R75" s="134">
        <f ca="1">'WHOLESALE COSTS FLTE'!U17</f>
        <v>0</v>
      </c>
      <c r="S75" s="134">
        <f ca="1">'WHOLESALE COSTS FLTE'!V17</f>
        <v>0</v>
      </c>
      <c r="T75" s="134">
        <f ca="1">'WHOLESALE COSTS FLTE'!W17</f>
        <v>0</v>
      </c>
      <c r="U75" s="134">
        <f ca="1">'WHOLESALE COSTS FLTE'!X17</f>
        <v>0</v>
      </c>
      <c r="V75" s="134">
        <f ca="1">'WHOLESALE COSTS FLTE'!Y17</f>
        <v>0</v>
      </c>
      <c r="W75" s="134">
        <f ca="1">'WHOLESALE COSTS FLTE'!Z17</f>
        <v>0</v>
      </c>
      <c r="X75" s="134">
        <f ca="1">'WHOLESALE COSTS FLTE'!AA17</f>
        <v>0</v>
      </c>
      <c r="Y75" s="134">
        <f ca="1">'WHOLESALE COSTS FLTE'!AB17</f>
        <v>0</v>
      </c>
      <c r="Z75" s="134">
        <f ca="1">'WHOLESALE COSTS FLTE'!AC17</f>
        <v>0</v>
      </c>
      <c r="AA75" s="134">
        <f ca="1">'WHOLESALE COSTS FLTE'!AD17</f>
        <v>0</v>
      </c>
      <c r="AB75" s="134">
        <f ca="1">'WHOLESALE COSTS FLTE'!AE17</f>
        <v>0</v>
      </c>
      <c r="AC75" s="134">
        <f ca="1">'WHOLESALE COSTS FLTE'!AF17</f>
        <v>0</v>
      </c>
      <c r="AD75" s="134">
        <f ca="1">'WHOLESALE COSTS FLTE'!AG17</f>
        <v>0</v>
      </c>
      <c r="AE75" s="134">
        <f ca="1">'WHOLESALE COSTS FLTE'!AH17</f>
        <v>0</v>
      </c>
      <c r="AF75" s="134">
        <f ca="1">'WHOLESALE COSTS FLTE'!AI17</f>
        <v>0</v>
      </c>
      <c r="AG75" s="134">
        <f ca="1">'WHOLESALE COSTS FLTE'!AJ17</f>
        <v>0</v>
      </c>
      <c r="AH75" s="134">
        <f ca="1">'WHOLESALE COSTS FLTE'!AK17</f>
        <v>0</v>
      </c>
      <c r="AI75" s="134">
        <f ca="1">'WHOLESALE COSTS FLTE'!AL17</f>
        <v>0</v>
      </c>
      <c r="AJ75" s="134">
        <f ca="1">'WHOLESALE COSTS FLTE'!AM17</f>
        <v>0</v>
      </c>
      <c r="AK75" s="134">
        <f ca="1">'WHOLESALE COSTS FLTE'!AN17</f>
        <v>0</v>
      </c>
      <c r="AL75" s="134">
        <f ca="1">'WHOLESALE COSTS FLTE'!AO17</f>
        <v>0</v>
      </c>
      <c r="AM75" s="134">
        <f ca="1">'WHOLESALE COSTS FLTE'!AP17</f>
        <v>0</v>
      </c>
      <c r="AN75" s="134">
        <f ca="1">'WHOLESALE COSTS FLTE'!AQ17</f>
        <v>0</v>
      </c>
      <c r="AO75" s="134">
        <f ca="1">'WHOLESALE COSTS FLTE'!AR17</f>
        <v>0</v>
      </c>
      <c r="AP75" s="134">
        <f ca="1">'WHOLESALE COSTS FLTE'!AS17</f>
        <v>0</v>
      </c>
      <c r="AQ75" s="134">
        <f ca="1">'WHOLESALE COSTS FLTE'!AT17</f>
        <v>0</v>
      </c>
      <c r="AR75" s="134">
        <f ca="1">'WHOLESALE COSTS FLTE'!AU17</f>
        <v>0</v>
      </c>
      <c r="AS75" s="134">
        <f ca="1">'WHOLESALE COSTS FLTE'!AV17</f>
        <v>0</v>
      </c>
      <c r="AT75" s="134">
        <f ca="1">'WHOLESALE COSTS FLTE'!AW17</f>
        <v>0</v>
      </c>
      <c r="AU75" s="134">
        <f ca="1">'WHOLESALE COSTS FLTE'!AX17</f>
        <v>0</v>
      </c>
      <c r="AV75" s="134">
        <f ca="1">'WHOLESALE COSTS FLTE'!AY17</f>
        <v>0</v>
      </c>
      <c r="AW75" s="134">
        <f ca="1">'WHOLESALE COSTS FLTE'!AZ17</f>
        <v>0</v>
      </c>
      <c r="AX75" s="134">
        <f ca="1">'WHOLESALE COSTS FLTE'!BA17</f>
        <v>0</v>
      </c>
      <c r="AY75" s="134">
        <f ca="1">'WHOLESALE COSTS FLTE'!BB17</f>
        <v>0</v>
      </c>
      <c r="AZ75" s="134">
        <f ca="1">'WHOLESALE COSTS FLTE'!BC17</f>
        <v>0</v>
      </c>
      <c r="BA75" s="134">
        <f ca="1">'WHOLESALE COSTS FLTE'!BD17</f>
        <v>0</v>
      </c>
      <c r="BB75" s="134">
        <f ca="1">'WHOLESALE COSTS FLTE'!BE17</f>
        <v>0</v>
      </c>
      <c r="BC75" s="134">
        <f ca="1">'WHOLESALE COSTS FLTE'!BF17</f>
        <v>0</v>
      </c>
      <c r="BD75" s="134">
        <f ca="1">'WHOLESALE COSTS FLTE'!BG17</f>
        <v>0</v>
      </c>
      <c r="BE75" s="134">
        <f ca="1">'WHOLESALE COSTS FLTE'!BH17</f>
        <v>0</v>
      </c>
      <c r="BF75" s="134">
        <f ca="1">'WHOLESALE COSTS FLTE'!BI17</f>
        <v>0</v>
      </c>
      <c r="BG75" s="134">
        <f ca="1">'WHOLESALE COSTS FLTE'!BJ17</f>
        <v>0</v>
      </c>
      <c r="BH75" s="134">
        <f ca="1">'WHOLESALE COSTS FLTE'!BK17</f>
        <v>0</v>
      </c>
      <c r="BI75" s="134">
        <f ca="1">'WHOLESALE COSTS FLTE'!BL17</f>
        <v>0</v>
      </c>
      <c r="BJ75" s="134">
        <f ca="1">'WHOLESALE COSTS FLTE'!BM17</f>
        <v>0</v>
      </c>
      <c r="BK75" s="134">
        <f ca="1">'WHOLESALE COSTS FLTE'!BN17</f>
        <v>0</v>
      </c>
      <c r="BL75" s="134">
        <f ca="1">'WHOLESALE COSTS FLTE'!BO17</f>
        <v>0</v>
      </c>
      <c r="BM75" s="134">
        <f ca="1">'WHOLESALE COSTS FLTE'!BP17</f>
        <v>0</v>
      </c>
      <c r="BN75" s="134">
        <f ca="1">'WHOLESALE COSTS FLTE'!BQ17</f>
        <v>0</v>
      </c>
      <c r="BO75" s="134">
        <f ca="1">'WHOLESALE COSTS FLTE'!BR17</f>
        <v>0</v>
      </c>
      <c r="BP75" s="134">
        <f ca="1">'WHOLESALE COSTS FLTE'!BS17</f>
        <v>0</v>
      </c>
      <c r="BQ75" s="134">
        <f ca="1">'WHOLESALE COSTS FLTE'!BT17</f>
        <v>0</v>
      </c>
      <c r="BR75" s="134">
        <f ca="1">'WHOLESALE COSTS FLTE'!BU17</f>
        <v>0</v>
      </c>
    </row>
    <row r="76" spans="2:70" ht="25" customHeight="1" outlineLevel="1">
      <c r="B76" s="24" t="s">
        <v>406</v>
      </c>
      <c r="C76" s="134">
        <f>'WHOLESALE COSTS FLTE'!F39</f>
        <v>0</v>
      </c>
      <c r="D76" s="134">
        <f>'WHOLESALE COSTS FLTE'!G39</f>
        <v>0</v>
      </c>
      <c r="E76" s="134">
        <f>'WHOLESALE COSTS FLTE'!H39</f>
        <v>0</v>
      </c>
      <c r="F76" s="134">
        <f>'WHOLESALE COSTS FLTE'!I39</f>
        <v>0</v>
      </c>
      <c r="G76" s="134">
        <f>'WHOLESALE COSTS FLTE'!J39</f>
        <v>0</v>
      </c>
      <c r="H76" s="134">
        <f>'WHOLESALE COSTS FLTE'!K39</f>
        <v>0</v>
      </c>
      <c r="I76" s="134">
        <f>'WHOLESALE COSTS FLTE'!L39</f>
        <v>0</v>
      </c>
      <c r="J76" s="134">
        <f>'WHOLESALE COSTS FLTE'!M39</f>
        <v>0</v>
      </c>
      <c r="K76" s="134">
        <f ca="1">'WHOLESALE COSTS FLTE'!N39</f>
        <v>87519.522815999997</v>
      </c>
      <c r="L76" s="134">
        <f ca="1">'WHOLESALE COSTS FLTE'!O39</f>
        <v>177412.44168806402</v>
      </c>
      <c r="M76" s="134">
        <f ca="1">'WHOLESALE COSTS FLTE'!P39</f>
        <v>270479.72834971547</v>
      </c>
      <c r="N76" s="134">
        <f ca="1">'WHOLESALE COSTS FLTE'!Q39</f>
        <v>367902.5998427429</v>
      </c>
      <c r="O76" s="134">
        <f ca="1">'WHOLESALE COSTS FLTE'!R39</f>
        <v>470622.10934407962</v>
      </c>
      <c r="P76" s="134">
        <f ca="1">'WHOLESALE COSTS FLTE'!S39</f>
        <v>579911.32618265494</v>
      </c>
      <c r="Q76" s="134">
        <f ca="1">'WHOLESALE COSTS FLTE'!T39</f>
        <v>697269.11018210254</v>
      </c>
      <c r="R76" s="134">
        <f ca="1">'WHOLESALE COSTS FLTE'!U39</f>
        <v>824810.51756155468</v>
      </c>
      <c r="S76" s="134">
        <f ca="1">'WHOLESALE COSTS FLTE'!V39</f>
        <v>962352.27663374157</v>
      </c>
      <c r="T76" s="134">
        <f ca="1">'WHOLESALE COSTS FLTE'!W39</f>
        <v>1110486.0410023548</v>
      </c>
      <c r="U76" s="134">
        <f ca="1">'WHOLESALE COSTS FLTE'!X39</f>
        <v>1273955.007189835</v>
      </c>
      <c r="V76" s="134">
        <f ca="1">'WHOLESALE COSTS FLTE'!Y39</f>
        <v>1454913.8410207212</v>
      </c>
      <c r="W76" s="134">
        <f ca="1">'WHOLESALE COSTS FLTE'!Z39</f>
        <v>1654583.5697560455</v>
      </c>
      <c r="X76" s="134">
        <f ca="1">'WHOLESALE COSTS FLTE'!AA39</f>
        <v>1874037.1733171188</v>
      </c>
      <c r="Y76" s="134">
        <f ca="1">'WHOLESALE COSTS FLTE'!AB39</f>
        <v>2113755.8020479237</v>
      </c>
      <c r="Z76" s="134">
        <f ca="1">'WHOLESALE COSTS FLTE'!AC39</f>
        <v>2368894.1248903293</v>
      </c>
      <c r="AA76" s="134">
        <f ca="1">'WHOLESALE COSTS FLTE'!AD39</f>
        <v>2638322.3571474869</v>
      </c>
      <c r="AB76" s="134">
        <f ca="1">'WHOLESALE COSTS FLTE'!AE39</f>
        <v>2925005.7422304582</v>
      </c>
      <c r="AC76" s="134">
        <f ca="1">'WHOLESALE COSTS FLTE'!AF39</f>
        <v>3227167.4852602244</v>
      </c>
      <c r="AD76" s="134">
        <f ca="1">'WHOLESALE COSTS FLTE'!AG39</f>
        <v>3542778.2614742368</v>
      </c>
      <c r="AE76" s="134">
        <f ca="1">'WHOLESALE COSTS FLTE'!AH39</f>
        <v>3869943.5915304311</v>
      </c>
      <c r="AF76" s="134">
        <f ca="1">'WHOLESALE COSTS FLTE'!AI39</f>
        <v>4206525.5766011477</v>
      </c>
      <c r="AG76" s="134">
        <f ca="1">'WHOLESALE COSTS FLTE'!AJ39</f>
        <v>4544915.4885954941</v>
      </c>
      <c r="AH76" s="134">
        <f ca="1">'WHOLESALE COSTS FLTE'!AK39</f>
        <v>4883408.2629197482</v>
      </c>
      <c r="AI76" s="134">
        <f ca="1">'WHOLESALE COSTS FLTE'!AL39</f>
        <v>5225966.6042974461</v>
      </c>
      <c r="AJ76" s="134">
        <f ca="1">'WHOLESALE COSTS FLTE'!AM39</f>
        <v>5571148.5726758316</v>
      </c>
      <c r="AK76" s="134">
        <f ca="1">'WHOLESALE COSTS FLTE'!AN39</f>
        <v>5917748.9917822033</v>
      </c>
      <c r="AL76" s="134">
        <f ca="1">'WHOLESALE COSTS FLTE'!AO39</f>
        <v>6264962.5173101695</v>
      </c>
      <c r="AM76" s="134">
        <f ca="1">'WHOLESALE COSTS FLTE'!AP39</f>
        <v>6602042.7079868577</v>
      </c>
      <c r="AN76" s="134">
        <f ca="1">'WHOLESALE COSTS FLTE'!AQ39</f>
        <v>6928095.089548165</v>
      </c>
      <c r="AO76" s="134">
        <f ca="1">'WHOLESALE COSTS FLTE'!AR39</f>
        <v>7252985.4712421997</v>
      </c>
      <c r="AP76" s="134">
        <f ca="1">'WHOLESALE COSTS FLTE'!AS39</f>
        <v>7576600.3757510353</v>
      </c>
      <c r="AQ76" s="134">
        <f ca="1">'WHOLESALE COSTS FLTE'!AT39</f>
        <v>7898298.472547547</v>
      </c>
      <c r="AR76" s="134">
        <f ca="1">'WHOLESALE COSTS FLTE'!AU39</f>
        <v>8218125.9806924881</v>
      </c>
      <c r="AS76" s="134">
        <f ca="1">'WHOLESALE COSTS FLTE'!AV39</f>
        <v>8536097.5228517968</v>
      </c>
      <c r="AT76" s="134">
        <f ca="1">'WHOLESALE COSTS FLTE'!AW39</f>
        <v>8851783.266390752</v>
      </c>
      <c r="AU76" s="134">
        <f ca="1">'WHOLESALE COSTS FLTE'!AX39</f>
        <v>9165244.2453080267</v>
      </c>
      <c r="AV76" s="134">
        <f ca="1">'WHOLESALE COSTS FLTE'!AY39</f>
        <v>9476369.4466213025</v>
      </c>
      <c r="AW76" s="134">
        <f ca="1">'WHOLESALE COSTS FLTE'!AZ39</f>
        <v>9785015.0427506175</v>
      </c>
      <c r="AX76" s="134">
        <f ca="1">'WHOLESALE COSTS FLTE'!BA39</f>
        <v>10091244.992388031</v>
      </c>
      <c r="AY76" s="134">
        <f ca="1">'WHOLESALE COSTS FLTE'!BB39</f>
        <v>10394916.146839127</v>
      </c>
      <c r="AZ76" s="134">
        <f ca="1">'WHOLESALE COSTS FLTE'!BC39</f>
        <v>10696332.182518991</v>
      </c>
      <c r="BA76" s="134">
        <f ca="1">'WHOLESALE COSTS FLTE'!BD39</f>
        <v>10995230.341281172</v>
      </c>
      <c r="BB76" s="134">
        <f ca="1">'WHOLESALE COSTS FLTE'!BE39</f>
        <v>11291751.547383478</v>
      </c>
      <c r="BC76" s="134">
        <f ca="1">'WHOLESALE COSTS FLTE'!BF39</f>
        <v>11585752.323233914</v>
      </c>
      <c r="BD76" s="134">
        <f ca="1">'WHOLESALE COSTS FLTE'!BG39</f>
        <v>11877374.892131219</v>
      </c>
      <c r="BE76" s="134">
        <f ca="1">'WHOLESALE COSTS FLTE'!BH39</f>
        <v>12166518.669192901</v>
      </c>
      <c r="BF76" s="134">
        <f ca="1">'WHOLESALE COSTS FLTE'!BI39</f>
        <v>12453204.724149557</v>
      </c>
      <c r="BG76" s="134">
        <f ca="1">'WHOLESALE COSTS FLTE'!BJ39</f>
        <v>12737453.947639078</v>
      </c>
      <c r="BH76" s="134">
        <f ca="1">'WHOLESALE COSTS FLTE'!BK39</f>
        <v>13019287.052728942</v>
      </c>
      <c r="BI76" s="134">
        <f ca="1">'WHOLESALE COSTS FLTE'!BL39</f>
        <v>13298768.735811142</v>
      </c>
      <c r="BJ76" s="134">
        <f ca="1">'WHOLESALE COSTS FLTE'!BM39</f>
        <v>13575874.82458714</v>
      </c>
      <c r="BK76" s="134">
        <f ca="1">'WHOLESALE COSTS FLTE'!BN39</f>
        <v>13850625.511608545</v>
      </c>
      <c r="BL76" s="134">
        <f ca="1">'WHOLESALE COSTS FLTE'!BO39</f>
        <v>14123040.817790266</v>
      </c>
      <c r="BM76" s="134">
        <f ca="1">'WHOLESALE COSTS FLTE'!BP39</f>
        <v>14393140.593869446</v>
      </c>
      <c r="BN76" s="134">
        <f ca="1">'WHOLESALE COSTS FLTE'!BQ39</f>
        <v>14660944.521851948</v>
      </c>
      <c r="BO76" s="134">
        <f ca="1">'WHOLESALE COSTS FLTE'!BR39</f>
        <v>14926472.116446603</v>
      </c>
      <c r="BP76" s="134">
        <f ca="1">'WHOLESALE COSTS FLTE'!BS39</f>
        <v>15189742.726487201</v>
      </c>
      <c r="BQ76" s="134">
        <f ca="1">'WHOLESALE COSTS FLTE'!BT39</f>
        <v>15450775.536342455</v>
      </c>
      <c r="BR76" s="134">
        <f ca="1">'WHOLESALE COSTS FLTE'!BU39</f>
        <v>15709589.567313939</v>
      </c>
    </row>
    <row r="77" spans="2:70" ht="25" customHeight="1" outlineLevel="1">
      <c r="B77" s="24" t="s">
        <v>350</v>
      </c>
      <c r="C77" s="134">
        <f>'WHOLESALE COSTS FLTE'!F61</f>
        <v>0</v>
      </c>
      <c r="D77" s="134">
        <f>'WHOLESALE COSTS FLTE'!G61</f>
        <v>0</v>
      </c>
      <c r="E77" s="134">
        <f>'WHOLESALE COSTS FLTE'!H61</f>
        <v>0</v>
      </c>
      <c r="F77" s="134">
        <f>'WHOLESALE COSTS FLTE'!I61</f>
        <v>0</v>
      </c>
      <c r="G77" s="134">
        <f>'WHOLESALE COSTS FLTE'!J61</f>
        <v>0</v>
      </c>
      <c r="H77" s="134">
        <f>'WHOLESALE COSTS FLTE'!K61</f>
        <v>0</v>
      </c>
      <c r="I77" s="134">
        <f>'WHOLESALE COSTS FLTE'!L61</f>
        <v>0</v>
      </c>
      <c r="J77" s="134">
        <f>'WHOLESALE COSTS FLTE'!M61</f>
        <v>0</v>
      </c>
      <c r="K77" s="134">
        <f ca="1">'WHOLESALE COSTS FLTE'!N61</f>
        <v>0</v>
      </c>
      <c r="L77" s="134">
        <f ca="1">'WHOLESALE COSTS FLTE'!O61</f>
        <v>0</v>
      </c>
      <c r="M77" s="134">
        <f ca="1">'WHOLESALE COSTS FLTE'!P61</f>
        <v>0</v>
      </c>
      <c r="N77" s="134">
        <f ca="1">'WHOLESALE COSTS FLTE'!Q61</f>
        <v>0</v>
      </c>
      <c r="O77" s="134">
        <f ca="1">'WHOLESALE COSTS FLTE'!R61</f>
        <v>0</v>
      </c>
      <c r="P77" s="134">
        <f ca="1">'WHOLESALE COSTS FLTE'!S61</f>
        <v>0</v>
      </c>
      <c r="Q77" s="134">
        <f ca="1">'WHOLESALE COSTS FLTE'!T61</f>
        <v>0</v>
      </c>
      <c r="R77" s="134">
        <f ca="1">'WHOLESALE COSTS FLTE'!U61</f>
        <v>0</v>
      </c>
      <c r="S77" s="134">
        <f ca="1">'WHOLESALE COSTS FLTE'!V61</f>
        <v>0</v>
      </c>
      <c r="T77" s="134">
        <f ca="1">'WHOLESALE COSTS FLTE'!W61</f>
        <v>0</v>
      </c>
      <c r="U77" s="134">
        <f ca="1">'WHOLESALE COSTS FLTE'!X61</f>
        <v>0</v>
      </c>
      <c r="V77" s="134">
        <f ca="1">'WHOLESALE COSTS FLTE'!Y61</f>
        <v>0</v>
      </c>
      <c r="W77" s="134">
        <f ca="1">'WHOLESALE COSTS FLTE'!Z61</f>
        <v>0</v>
      </c>
      <c r="X77" s="134">
        <f ca="1">'WHOLESALE COSTS FLTE'!AA61</f>
        <v>0</v>
      </c>
      <c r="Y77" s="134">
        <f ca="1">'WHOLESALE COSTS FLTE'!AB61</f>
        <v>0</v>
      </c>
      <c r="Z77" s="134">
        <f ca="1">'WHOLESALE COSTS FLTE'!AC61</f>
        <v>0</v>
      </c>
      <c r="AA77" s="134">
        <f ca="1">'WHOLESALE COSTS FLTE'!AD61</f>
        <v>0</v>
      </c>
      <c r="AB77" s="134">
        <f ca="1">'WHOLESALE COSTS FLTE'!AE61</f>
        <v>0</v>
      </c>
      <c r="AC77" s="134">
        <f ca="1">'WHOLESALE COSTS FLTE'!AF61</f>
        <v>0</v>
      </c>
      <c r="AD77" s="134">
        <f ca="1">'WHOLESALE COSTS FLTE'!AG61</f>
        <v>0</v>
      </c>
      <c r="AE77" s="134">
        <f ca="1">'WHOLESALE COSTS FLTE'!AH61</f>
        <v>0</v>
      </c>
      <c r="AF77" s="134">
        <f ca="1">'WHOLESALE COSTS FLTE'!AI61</f>
        <v>0</v>
      </c>
      <c r="AG77" s="134">
        <f ca="1">'WHOLESALE COSTS FLTE'!AJ61</f>
        <v>0</v>
      </c>
      <c r="AH77" s="134">
        <f ca="1">'WHOLESALE COSTS FLTE'!AK61</f>
        <v>0</v>
      </c>
      <c r="AI77" s="134">
        <f ca="1">'WHOLESALE COSTS FLTE'!AL61</f>
        <v>0</v>
      </c>
      <c r="AJ77" s="134">
        <f ca="1">'WHOLESALE COSTS FLTE'!AM61</f>
        <v>0</v>
      </c>
      <c r="AK77" s="134">
        <f ca="1">'WHOLESALE COSTS FLTE'!AN61</f>
        <v>0</v>
      </c>
      <c r="AL77" s="134">
        <f ca="1">'WHOLESALE COSTS FLTE'!AO61</f>
        <v>0</v>
      </c>
      <c r="AM77" s="134">
        <f ca="1">'WHOLESALE COSTS FLTE'!AP61</f>
        <v>0</v>
      </c>
      <c r="AN77" s="134">
        <f ca="1">'WHOLESALE COSTS FLTE'!AQ61</f>
        <v>0</v>
      </c>
      <c r="AO77" s="134">
        <f ca="1">'WHOLESALE COSTS FLTE'!AR61</f>
        <v>0</v>
      </c>
      <c r="AP77" s="134">
        <f ca="1">'WHOLESALE COSTS FLTE'!AS61</f>
        <v>0</v>
      </c>
      <c r="AQ77" s="134">
        <f ca="1">'WHOLESALE COSTS FLTE'!AT61</f>
        <v>0</v>
      </c>
      <c r="AR77" s="134">
        <f ca="1">'WHOLESALE COSTS FLTE'!AU61</f>
        <v>0</v>
      </c>
      <c r="AS77" s="134">
        <f ca="1">'WHOLESALE COSTS FLTE'!AV61</f>
        <v>0</v>
      </c>
      <c r="AT77" s="134">
        <f ca="1">'WHOLESALE COSTS FLTE'!AW61</f>
        <v>0</v>
      </c>
      <c r="AU77" s="134">
        <f ca="1">'WHOLESALE COSTS FLTE'!AX61</f>
        <v>0</v>
      </c>
      <c r="AV77" s="134">
        <f ca="1">'WHOLESALE COSTS FLTE'!AY61</f>
        <v>0</v>
      </c>
      <c r="AW77" s="134">
        <f ca="1">'WHOLESALE COSTS FLTE'!AZ61</f>
        <v>0</v>
      </c>
      <c r="AX77" s="134">
        <f ca="1">'WHOLESALE COSTS FLTE'!BA61</f>
        <v>0</v>
      </c>
      <c r="AY77" s="134">
        <f ca="1">'WHOLESALE COSTS FLTE'!BB61</f>
        <v>0</v>
      </c>
      <c r="AZ77" s="134">
        <f ca="1">'WHOLESALE COSTS FLTE'!BC61</f>
        <v>0</v>
      </c>
      <c r="BA77" s="134">
        <f ca="1">'WHOLESALE COSTS FLTE'!BD61</f>
        <v>0</v>
      </c>
      <c r="BB77" s="134">
        <f ca="1">'WHOLESALE COSTS FLTE'!BE61</f>
        <v>0</v>
      </c>
      <c r="BC77" s="134">
        <f ca="1">'WHOLESALE COSTS FLTE'!BF61</f>
        <v>0</v>
      </c>
      <c r="BD77" s="134">
        <f ca="1">'WHOLESALE COSTS FLTE'!BG61</f>
        <v>0</v>
      </c>
      <c r="BE77" s="134">
        <f ca="1">'WHOLESALE COSTS FLTE'!BH61</f>
        <v>0</v>
      </c>
      <c r="BF77" s="134">
        <f ca="1">'WHOLESALE COSTS FLTE'!BI61</f>
        <v>0</v>
      </c>
      <c r="BG77" s="134">
        <f ca="1">'WHOLESALE COSTS FLTE'!BJ61</f>
        <v>0</v>
      </c>
      <c r="BH77" s="134">
        <f ca="1">'WHOLESALE COSTS FLTE'!BK61</f>
        <v>0</v>
      </c>
      <c r="BI77" s="134">
        <f ca="1">'WHOLESALE COSTS FLTE'!BL61</f>
        <v>0</v>
      </c>
      <c r="BJ77" s="134">
        <f ca="1">'WHOLESALE COSTS FLTE'!BM61</f>
        <v>0</v>
      </c>
      <c r="BK77" s="134">
        <f ca="1">'WHOLESALE COSTS FLTE'!BN61</f>
        <v>0</v>
      </c>
      <c r="BL77" s="134">
        <f ca="1">'WHOLESALE COSTS FLTE'!BO61</f>
        <v>0</v>
      </c>
      <c r="BM77" s="134">
        <f ca="1">'WHOLESALE COSTS FLTE'!BP61</f>
        <v>0</v>
      </c>
      <c r="BN77" s="134">
        <f ca="1">'WHOLESALE COSTS FLTE'!BQ61</f>
        <v>0</v>
      </c>
      <c r="BO77" s="134">
        <f ca="1">'WHOLESALE COSTS FLTE'!BR61</f>
        <v>0</v>
      </c>
      <c r="BP77" s="134">
        <f ca="1">'WHOLESALE COSTS FLTE'!BS61</f>
        <v>0</v>
      </c>
      <c r="BQ77" s="134">
        <f ca="1">'WHOLESALE COSTS FLTE'!BT61</f>
        <v>0</v>
      </c>
      <c r="BR77" s="134">
        <f ca="1">'WHOLESALE COSTS FLTE'!BU61</f>
        <v>0</v>
      </c>
    </row>
    <row r="78" spans="2:70" s="19" customFormat="1" ht="25" customHeight="1">
      <c r="B78" s="183" t="s">
        <v>61</v>
      </c>
      <c r="C78" s="184">
        <v>0</v>
      </c>
      <c r="D78" s="184">
        <v>0</v>
      </c>
      <c r="E78" s="184">
        <v>0</v>
      </c>
      <c r="F78" s="184">
        <v>0</v>
      </c>
      <c r="G78" s="184">
        <v>0</v>
      </c>
      <c r="H78" s="184">
        <v>0</v>
      </c>
      <c r="I78" s="184">
        <f>IF('SUBSCRIBER BASE FLTE'!C47&gt;0,MAX(SUM(I80:I84,'BASIC INPUT ASSUMPTIONS FLTE'!$D$17)),0)</f>
        <v>0</v>
      </c>
      <c r="J78" s="184">
        <f>IF('SUBSCRIBER BASE FLTE'!D47&gt;0,MAX(SUM(J80:J84,'BASIC INPUT ASSUMPTIONS FLTE'!$D$17)),0)</f>
        <v>0</v>
      </c>
      <c r="K78" s="184">
        <f ca="1">IF('SUBSCRIBER BASE FLTE'!K47&gt;0,MAX(K79,'BASIC INPUT ASSUMPTIONS FLTE'!$D$17),0)</f>
        <v>250000</v>
      </c>
      <c r="L78" s="184">
        <f ca="1">IF('SUBSCRIBER BASE FLTE'!L47&gt;0,MAX(L79,'BASIC INPUT ASSUMPTIONS FLTE'!$D$17),0)</f>
        <v>250000</v>
      </c>
      <c r="M78" s="184">
        <f ca="1">IF('SUBSCRIBER BASE FLTE'!M47&gt;0,MAX(M79,'BASIC INPUT ASSUMPTIONS FLTE'!$D$17),0)</f>
        <v>250000</v>
      </c>
      <c r="N78" s="184">
        <f ca="1">IF('SUBSCRIBER BASE FLTE'!N47&gt;0,MAX(N79,'BASIC INPUT ASSUMPTIONS FLTE'!$D$17),0)</f>
        <v>250000</v>
      </c>
      <c r="O78" s="184">
        <f ca="1">IF('SUBSCRIBER BASE FLTE'!O47&gt;0,MAX(O79,'BASIC INPUT ASSUMPTIONS FLTE'!$D$17),0)</f>
        <v>250000</v>
      </c>
      <c r="P78" s="184">
        <f ca="1">IF('SUBSCRIBER BASE FLTE'!P47&gt;0,MAX(P79,'BASIC INPUT ASSUMPTIONS FLTE'!$D$17),0)</f>
        <v>250000</v>
      </c>
      <c r="Q78" s="184">
        <f ca="1">IF('SUBSCRIBER BASE FLTE'!Q47&gt;0,MAX(Q79,'BASIC INPUT ASSUMPTIONS FLTE'!$D$17),0)</f>
        <v>250000</v>
      </c>
      <c r="R78" s="184">
        <f ca="1">IF('SUBSCRIBER BASE FLTE'!R47&gt;0,MAX(R79,'BASIC INPUT ASSUMPTIONS FLTE'!$D$17),0)</f>
        <v>250000</v>
      </c>
      <c r="S78" s="184">
        <f ca="1">IF('SUBSCRIBER BASE FLTE'!S47&gt;0,MAX(S79,'BASIC INPUT ASSUMPTIONS FLTE'!$D$17),0)</f>
        <v>250000</v>
      </c>
      <c r="T78" s="184">
        <f ca="1">IF('SUBSCRIBER BASE FLTE'!T47&gt;0,MAX(T79,'BASIC INPUT ASSUMPTIONS FLTE'!$D$17),0)</f>
        <v>250000</v>
      </c>
      <c r="U78" s="184">
        <f ca="1">IF('SUBSCRIBER BASE FLTE'!U47&gt;0,MAX(U79,'BASIC INPUT ASSUMPTIONS FLTE'!$D$17),0)</f>
        <v>250000</v>
      </c>
      <c r="V78" s="184">
        <f ca="1">IF('SUBSCRIBER BASE FLTE'!V47&gt;0,MAX(V79,'BASIC INPUT ASSUMPTIONS FLTE'!$D$17),0)</f>
        <v>250000</v>
      </c>
      <c r="W78" s="184">
        <f ca="1">IF('SUBSCRIBER BASE FLTE'!W47&gt;0,MAX(W79,'BASIC INPUT ASSUMPTIONS FLTE'!$D$17),0)</f>
        <v>250000</v>
      </c>
      <c r="X78" s="184">
        <f ca="1">IF('SUBSCRIBER BASE FLTE'!X47&gt;0,MAX(X79,'BASIC INPUT ASSUMPTIONS FLTE'!$D$17),0)</f>
        <v>278944.01017562096</v>
      </c>
      <c r="Y78" s="184">
        <f ca="1">IF('SUBSCRIBER BASE FLTE'!Y47&gt;0,MAX(Y79,'BASIC INPUT ASSUMPTIONS FLTE'!$D$17),0)</f>
        <v>315224.98608912824</v>
      </c>
      <c r="Z78" s="184">
        <f ca="1">IF('SUBSCRIBER BASE FLTE'!Z47&gt;0,MAX(Z79,'BASIC INPUT ASSUMPTIONS FLTE'!$D$17),0)</f>
        <v>354533.57370737061</v>
      </c>
      <c r="AA78" s="184">
        <f ca="1">IF('SUBSCRIBER BASE FLTE'!AA47&gt;0,MAX(AA79,'BASIC INPUT ASSUMPTIONS FLTE'!$D$17),0)</f>
        <v>396772.03833085805</v>
      </c>
      <c r="AB78" s="184">
        <f ca="1">IF('SUBSCRIBER BASE FLTE'!AB47&gt;0,MAX(AB79,'BASIC INPUT ASSUMPTIONS FLTE'!$D$17),0)</f>
        <v>441711.47600504576</v>
      </c>
      <c r="AC78" s="184">
        <f ca="1">IF('SUBSCRIBER BASE FLTE'!AC47&gt;0,MAX(AC79,'BASIC INPUT ASSUMPTIONS FLTE'!$D$17),0)</f>
        <v>489088.92845900281</v>
      </c>
      <c r="AD78" s="184">
        <f ca="1">IF('SUBSCRIBER BASE FLTE'!AD47&gt;0,MAX(AD79,'BASIC INPUT ASSUMPTIONS FLTE'!$D$17),0)</f>
        <v>538583.67256710131</v>
      </c>
      <c r="AE78" s="184">
        <f ca="1">IF('SUBSCRIBER BASE FLTE'!AE47&gt;0,MAX(AE79,'BASIC INPUT ASSUMPTIONS FLTE'!$D$17),0)</f>
        <v>589877.71135028091</v>
      </c>
      <c r="AF78" s="184">
        <f ca="1">IF('SUBSCRIBER BASE FLTE'!AF47&gt;0,MAX(AF79,'BASIC INPUT ASSUMPTIONS FLTE'!$D$17),0)</f>
        <v>642643.75080380344</v>
      </c>
      <c r="AG78" s="184">
        <f ca="1">IF('SUBSCRIBER BASE FLTE'!AG47&gt;0,MAX(AG79,'BASIC INPUT ASSUMPTIONS FLTE'!$D$17),0)</f>
        <v>696569.27892197133</v>
      </c>
      <c r="AH78" s="184">
        <f ca="1">IF('SUBSCRIBER BASE FLTE'!AH47&gt;0,MAX(AH79,'BASIC INPUT ASSUMPTIONS FLTE'!$D$17),0)</f>
        <v>751356.44005113444</v>
      </c>
      <c r="AI78" s="184">
        <f ca="1">IF('SUBSCRIBER BASE FLTE'!AI47&gt;0,MAX(AI79,'BASIC INPUT ASSUMPTIONS FLTE'!$D$17),0)</f>
        <v>806793.91031069984</v>
      </c>
      <c r="AJ78" s="184">
        <f ca="1">IF('SUBSCRIBER BASE FLTE'!AJ47&gt;0,MAX(AJ79,'BASIC INPUT ASSUMPTIONS FLTE'!$D$17),0)</f>
        <v>862648.16207305901</v>
      </c>
      <c r="AK78" s="184">
        <f ca="1">IF('SUBSCRIBER BASE FLTE'!AK47&gt;0,MAX(AK79,'BASIC INPUT ASSUMPTIONS FLTE'!$D$17),0)</f>
        <v>918747.65269543789</v>
      </c>
      <c r="AL78" s="184">
        <f ca="1">IF('SUBSCRIBER BASE FLTE'!AL47&gt;0,MAX(AL79,'BASIC INPUT ASSUMPTIONS FLTE'!$D$17),0)</f>
        <v>974946.29764752684</v>
      </c>
      <c r="AM78" s="184">
        <f ca="1">IF('SUBSCRIBER BASE FLTE'!AM47&gt;0,MAX(AM79,'BASIC INPUT ASSUMPTIONS FLTE'!$D$17),0)</f>
        <v>1031159.2541175229</v>
      </c>
      <c r="AN78" s="184">
        <f ca="1">IF('SUBSCRIBER BASE FLTE'!AN47&gt;0,MAX(AN79,'BASIC INPUT ASSUMPTIONS FLTE'!$D$17),0)</f>
        <v>1087254.400457524</v>
      </c>
      <c r="AO78" s="184">
        <f ca="1">IF('SUBSCRIBER BASE FLTE'!AO47&gt;0,MAX(AO79,'BASIC INPUT ASSUMPTIONS FLTE'!$D$17),0)</f>
        <v>1143160.7380536348</v>
      </c>
      <c r="AP78" s="184">
        <f ca="1">IF('SUBSCRIBER BASE FLTE'!AP47&gt;0,MAX(AP79,'BASIC INPUT ASSUMPTIONS FLTE'!$D$17),0)</f>
        <v>1198831.871780179</v>
      </c>
      <c r="AQ78" s="184">
        <f ca="1">IF('SUBSCRIBER BASE FLTE'!AQ47&gt;0,MAX(AQ79,'BASIC INPUT ASSUMPTIONS FLTE'!$D$17),0)</f>
        <v>1254197.8008700474</v>
      </c>
      <c r="AR78" s="184">
        <f ca="1">IF('SUBSCRIBER BASE FLTE'!AR47&gt;0,MAX(AR79,'BASIC INPUT ASSUMPTIONS FLTE'!$D$17),0)</f>
        <v>1309237.1195626522</v>
      </c>
      <c r="AS78" s="184">
        <f ca="1">IF('SUBSCRIBER BASE FLTE'!AS47&gt;0,MAX(AS79,'BASIC INPUT ASSUMPTIONS FLTE'!$D$17),0)</f>
        <v>1363940.6040463697</v>
      </c>
      <c r="AT78" s="184">
        <f ca="1">IF('SUBSCRIBER BASE FLTE'!AT47&gt;0,MAX(AT79,'BASIC INPUT ASSUMPTIONS FLTE'!$D$17),0)</f>
        <v>1418263.1089119755</v>
      </c>
      <c r="AU78" s="184">
        <f ca="1">IF('SUBSCRIBER BASE FLTE'!AU47&gt;0,MAX(AU79,'BASIC INPUT ASSUMPTIONS FLTE'!$D$17),0)</f>
        <v>1472195.8724862235</v>
      </c>
      <c r="AV78" s="184">
        <f ca="1">IF('SUBSCRIBER BASE FLTE'!AV47&gt;0,MAX(AV79,'BASIC INPUT ASSUMPTIONS FLTE'!$D$17),0)</f>
        <v>1525730.2075700907</v>
      </c>
      <c r="AW78" s="184">
        <f ca="1">IF('SUBSCRIBER BASE FLTE'!AW47&gt;0,MAX(AW79,'BASIC INPUT ASSUMPTIONS FLTE'!$D$17),0)</f>
        <v>1578845.5008057449</v>
      </c>
      <c r="AX78" s="184">
        <f ca="1">IF('SUBSCRIBER BASE FLTE'!AX47&gt;0,MAX(AX79,'BASIC INPUT ASSUMPTIONS FLTE'!$D$17),0)</f>
        <v>1631545.3140488961</v>
      </c>
      <c r="AY78" s="184">
        <f ca="1">IF('SUBSCRIBER BASE FLTE'!AY47&gt;0,MAX(AY79,'BASIC INPUT ASSUMPTIONS FLTE'!$D$17),0)</f>
        <v>1683809.1788794803</v>
      </c>
      <c r="AZ78" s="184">
        <f ca="1">IF('SUBSCRIBER BASE FLTE'!AZ47&gt;0,MAX(AZ79,'BASIC INPUT ASSUMPTIONS FLTE'!$D$17),0)</f>
        <v>1735664.8008590045</v>
      </c>
      <c r="BA78" s="184">
        <f ca="1">IF('SUBSCRIBER BASE FLTE'!BA47&gt;0,MAX(BA79,'BASIC INPUT ASSUMPTIONS FLTE'!$D$17),0)</f>
        <v>1787091.6500517032</v>
      </c>
      <c r="BB78" s="184">
        <f ca="1">IF('SUBSCRIBER BASE FLTE'!BB47&gt;0,MAX(BB79,'BASIC INPUT ASSUMPTIONS FLTE'!$D$17),0)</f>
        <v>1838105.3710262638</v>
      </c>
      <c r="BC78" s="184">
        <f ca="1">IF('SUBSCRIBER BASE FLTE'!BC47&gt;0,MAX(BC79,'BASIC INPUT ASSUMPTIONS FLTE'!$D$17),0)</f>
        <v>1888685.4753725405</v>
      </c>
      <c r="BD78" s="184">
        <f ca="1">IF('SUBSCRIBER BASE FLTE'!BD47&gt;0,MAX(BD79,'BASIC INPUT ASSUMPTIONS FLTE'!$D$17),0)</f>
        <v>1938859.6488318741</v>
      </c>
      <c r="BE78" s="184">
        <f ca="1">IF('SUBSCRIBER BASE FLTE'!BE47&gt;0,MAX(BE79,'BASIC INPUT ASSUMPTIONS FLTE'!$D$17),0)</f>
        <v>1988607.341816803</v>
      </c>
      <c r="BF78" s="184">
        <f ca="1">IF('SUBSCRIBER BASE FLTE'!BF47&gt;0,MAX(BF79,'BASIC INPUT ASSUMPTIONS FLTE'!$D$17),0)</f>
        <v>2037932.1794113603</v>
      </c>
      <c r="BG78" s="184">
        <f ca="1">IF('SUBSCRIBER BASE FLTE'!BG47&gt;0,MAX(BG79,'BASIC INPUT ASSUMPTIONS FLTE'!$D$17),0)</f>
        <v>2086837.7558863636</v>
      </c>
      <c r="BH78" s="184">
        <f ca="1">IF('SUBSCRIBER BASE FLTE'!BH47&gt;0,MAX(BH79,'BASIC INPUT ASSUMPTIONS FLTE'!$D$17),0)</f>
        <v>2135327.6349613294</v>
      </c>
      <c r="BI78" s="184">
        <f ca="1">IF('SUBSCRIBER BASE FLTE'!BI47&gt;0,MAX(BI79,'BASIC INPUT ASSUMPTIONS FLTE'!$D$17),0)</f>
        <v>2183417.3500641584</v>
      </c>
      <c r="BJ78" s="184">
        <f ca="1">IF('SUBSCRIBER BASE FLTE'!BJ47&gt;0,MAX(BJ79,'BASIC INPUT ASSUMPTIONS FLTE'!$D$17),0)</f>
        <v>2231098.3025886128</v>
      </c>
      <c r="BK78" s="184">
        <f ca="1">IF('SUBSCRIBER BASE FLTE'!BK47&gt;0,MAX(BK79,'BASIC INPUT ASSUMPTIONS FLTE'!$D$17),0)</f>
        <v>2278373.9670166094</v>
      </c>
      <c r="BL78" s="184">
        <f ca="1">IF('SUBSCRIBER BASE FLTE'!BL47&gt;0,MAX(BL79,'BASIC INPUT ASSUMPTIONS FLTE'!$D$17),0)</f>
        <v>2325247.7882969687</v>
      </c>
      <c r="BM78" s="184">
        <f ca="1">IF('SUBSCRIBER BASE FLTE'!BM47&gt;0,MAX(BM79,'BASIC INPUT ASSUMPTIONS FLTE'!$D$17),0)</f>
        <v>2371723.1820964441</v>
      </c>
      <c r="BN78" s="184">
        <f ca="1">IF('SUBSCRIBER BASE FLTE'!BN47&gt;0,MAX(BN79,'BASIC INPUT ASSUMPTIONS FLTE'!$D$17),0)</f>
        <v>2417803.535048624</v>
      </c>
      <c r="BO78" s="184">
        <f ca="1">IF('SUBSCRIBER BASE FLTE'!BO47&gt;0,MAX(BO79,'BASIC INPUT ASSUMPTIONS FLTE'!$D$17),0)</f>
        <v>2463492.2050007111</v>
      </c>
      <c r="BP78" s="184">
        <f ca="1">IF('SUBSCRIBER BASE FLTE'!BP47&gt;0,MAX(BP79,'BASIC INPUT ASSUMPTIONS FLTE'!$D$17),0)</f>
        <v>2508792.5212582052</v>
      </c>
      <c r="BQ78" s="184">
        <f ca="1">IF('SUBSCRIBER BASE FLTE'!BQ47&gt;0,MAX(BQ79,'BASIC INPUT ASSUMPTIONS FLTE'!$D$17),0)</f>
        <v>2553707.7848275104</v>
      </c>
      <c r="BR78" s="184">
        <f ca="1">IF('SUBSCRIBER BASE FLTE'!BR47&gt;0,MAX(BR79,'BASIC INPUT ASSUMPTIONS FLTE'!$D$17),0)</f>
        <v>2598241.2686564764</v>
      </c>
    </row>
    <row r="79" spans="2:70" s="19" customFormat="1" ht="25" customHeight="1">
      <c r="B79" s="183"/>
      <c r="C79" s="184"/>
      <c r="D79" s="184"/>
      <c r="E79" s="184"/>
      <c r="F79" s="184"/>
      <c r="G79" s="184"/>
      <c r="H79" s="184"/>
      <c r="I79" s="184"/>
      <c r="J79" s="184"/>
      <c r="K79" s="184">
        <f t="shared" ref="K79" ca="1" si="26">SUM(K80:K84)</f>
        <v>12792</v>
      </c>
      <c r="L79" s="184">
        <f ca="1">SUM(L80:L84)</f>
        <v>25943.268</v>
      </c>
      <c r="M79" s="184">
        <f t="shared" ref="M79:BR79" ca="1" si="27">SUM(M80:M84)</f>
        <v>39558.750222000002</v>
      </c>
      <c r="N79" s="184">
        <f t="shared" ca="1" si="27"/>
        <v>53802.500845112998</v>
      </c>
      <c r="O79" s="184">
        <f t="shared" ca="1" si="27"/>
        <v>68813.179587929539</v>
      </c>
      <c r="P79" s="184">
        <f t="shared" ca="1" si="27"/>
        <v>84800.267561432149</v>
      </c>
      <c r="Q79" s="184">
        <f t="shared" ca="1" si="27"/>
        <v>101971.46528716</v>
      </c>
      <c r="R79" s="184">
        <f t="shared" ca="1" si="27"/>
        <v>120616.70783221914</v>
      </c>
      <c r="S79" s="184">
        <f t="shared" ca="1" si="27"/>
        <v>140987.46581564526</v>
      </c>
      <c r="T79" s="184">
        <f t="shared" ca="1" si="27"/>
        <v>163405.07235621224</v>
      </c>
      <c r="U79" s="184">
        <f t="shared" ca="1" si="27"/>
        <v>188152.12924118451</v>
      </c>
      <c r="V79" s="184">
        <f t="shared" ca="1" si="27"/>
        <v>215532.83614263445</v>
      </c>
      <c r="W79" s="184">
        <f t="shared" ca="1" si="27"/>
        <v>245740.80703542207</v>
      </c>
      <c r="X79" s="184">
        <f t="shared" ca="1" si="27"/>
        <v>278944.01017562096</v>
      </c>
      <c r="Y79" s="184">
        <f t="shared" ca="1" si="27"/>
        <v>315224.98608912824</v>
      </c>
      <c r="Z79" s="184">
        <f t="shared" ca="1" si="27"/>
        <v>354533.57370737061</v>
      </c>
      <c r="AA79" s="184">
        <f t="shared" ca="1" si="27"/>
        <v>396772.03833085805</v>
      </c>
      <c r="AB79" s="184">
        <f t="shared" ca="1" si="27"/>
        <v>441711.47600504576</v>
      </c>
      <c r="AC79" s="184">
        <f t="shared" ca="1" si="27"/>
        <v>489088.92845900281</v>
      </c>
      <c r="AD79" s="184">
        <f t="shared" ca="1" si="27"/>
        <v>538583.67256710131</v>
      </c>
      <c r="AE79" s="184">
        <f t="shared" ca="1" si="27"/>
        <v>589877.71135028091</v>
      </c>
      <c r="AF79" s="184">
        <f t="shared" ca="1" si="27"/>
        <v>642643.75080380344</v>
      </c>
      <c r="AG79" s="184">
        <f t="shared" ca="1" si="27"/>
        <v>696569.27892197133</v>
      </c>
      <c r="AH79" s="184">
        <f t="shared" ca="1" si="27"/>
        <v>751356.44005113444</v>
      </c>
      <c r="AI79" s="184">
        <f t="shared" ca="1" si="27"/>
        <v>806793.91031069984</v>
      </c>
      <c r="AJ79" s="184">
        <f t="shared" ca="1" si="27"/>
        <v>862648.16207305901</v>
      </c>
      <c r="AK79" s="184">
        <f t="shared" ca="1" si="27"/>
        <v>918747.65269543789</v>
      </c>
      <c r="AL79" s="184">
        <f t="shared" ca="1" si="27"/>
        <v>974946.29764752684</v>
      </c>
      <c r="AM79" s="184">
        <f t="shared" ca="1" si="27"/>
        <v>1031159.2541175229</v>
      </c>
      <c r="AN79" s="184">
        <f t="shared" ca="1" si="27"/>
        <v>1087254.400457524</v>
      </c>
      <c r="AO79" s="184">
        <f t="shared" ca="1" si="27"/>
        <v>1143160.7380536348</v>
      </c>
      <c r="AP79" s="184">
        <f t="shared" ca="1" si="27"/>
        <v>1198831.871780179</v>
      </c>
      <c r="AQ79" s="184">
        <f t="shared" ca="1" si="27"/>
        <v>1254197.8008700474</v>
      </c>
      <c r="AR79" s="184">
        <f t="shared" ca="1" si="27"/>
        <v>1309237.1195626522</v>
      </c>
      <c r="AS79" s="184">
        <f t="shared" ca="1" si="27"/>
        <v>1363940.6040463697</v>
      </c>
      <c r="AT79" s="184">
        <f t="shared" ca="1" si="27"/>
        <v>1418263.1089119755</v>
      </c>
      <c r="AU79" s="184">
        <f t="shared" ca="1" si="27"/>
        <v>1472195.8724862235</v>
      </c>
      <c r="AV79" s="184">
        <f t="shared" ca="1" si="27"/>
        <v>1525730.2075700907</v>
      </c>
      <c r="AW79" s="184">
        <f t="shared" ca="1" si="27"/>
        <v>1578845.5008057449</v>
      </c>
      <c r="AX79" s="184">
        <f ca="1">SUM(AX80:AX84)</f>
        <v>1631545.3140488961</v>
      </c>
      <c r="AY79" s="184">
        <f t="shared" ca="1" si="27"/>
        <v>1683809.1788794803</v>
      </c>
      <c r="AZ79" s="184">
        <f ca="1">SUM(AZ80:AZ84)</f>
        <v>1735664.8008590045</v>
      </c>
      <c r="BA79" s="184">
        <f t="shared" ca="1" si="27"/>
        <v>1787091.6500517032</v>
      </c>
      <c r="BB79" s="184">
        <f t="shared" ca="1" si="27"/>
        <v>1838105.3710262638</v>
      </c>
      <c r="BC79" s="184">
        <f t="shared" ca="1" si="27"/>
        <v>1888685.4753725405</v>
      </c>
      <c r="BD79" s="184">
        <f t="shared" ca="1" si="27"/>
        <v>1938859.6488318741</v>
      </c>
      <c r="BE79" s="184">
        <f t="shared" ca="1" si="27"/>
        <v>1988607.341816803</v>
      </c>
      <c r="BF79" s="184">
        <f t="shared" ca="1" si="27"/>
        <v>2037932.1794113603</v>
      </c>
      <c r="BG79" s="184">
        <f t="shared" ca="1" si="27"/>
        <v>2086837.7558863636</v>
      </c>
      <c r="BH79" s="184">
        <f t="shared" ca="1" si="27"/>
        <v>2135327.6349613294</v>
      </c>
      <c r="BI79" s="184">
        <f t="shared" ca="1" si="27"/>
        <v>2183417.3500641584</v>
      </c>
      <c r="BJ79" s="184">
        <f t="shared" ca="1" si="27"/>
        <v>2231098.3025886128</v>
      </c>
      <c r="BK79" s="184">
        <f t="shared" ca="1" si="27"/>
        <v>2278373.9670166094</v>
      </c>
      <c r="BL79" s="184">
        <f t="shared" ca="1" si="27"/>
        <v>2325247.7882969687</v>
      </c>
      <c r="BM79" s="184">
        <f t="shared" ca="1" si="27"/>
        <v>2371723.1820964441</v>
      </c>
      <c r="BN79" s="184">
        <f t="shared" ca="1" si="27"/>
        <v>2417803.535048624</v>
      </c>
      <c r="BO79" s="184">
        <f t="shared" ca="1" si="27"/>
        <v>2463492.2050007111</v>
      </c>
      <c r="BP79" s="184">
        <f t="shared" ca="1" si="27"/>
        <v>2508792.5212582052</v>
      </c>
      <c r="BQ79" s="184">
        <f t="shared" ca="1" si="27"/>
        <v>2553707.7848275104</v>
      </c>
      <c r="BR79" s="184">
        <f t="shared" ca="1" si="27"/>
        <v>2598241.2686564764</v>
      </c>
    </row>
    <row r="80" spans="2:70" ht="25" customHeight="1" outlineLevel="1">
      <c r="B80" s="24" t="str">
        <f>B69</f>
        <v>FLTE 40GB</v>
      </c>
      <c r="C80" s="222">
        <f>'SUBSCRIBER BASE FLTE'!C48*'MVLP INPUT FLTE'!$K50</f>
        <v>0</v>
      </c>
      <c r="D80" s="222">
        <f>'SUBSCRIBER BASE FLTE'!D48*'MVLP INPUT FLTE'!$K50</f>
        <v>0</v>
      </c>
      <c r="E80" s="222">
        <f>'SUBSCRIBER BASE FLTE'!E48*'MVLP INPUT FLTE'!$K50</f>
        <v>0</v>
      </c>
      <c r="F80" s="222">
        <f>'SUBSCRIBER BASE FLTE'!F48*'MVLP INPUT FLTE'!$K50</f>
        <v>0</v>
      </c>
      <c r="G80" s="222">
        <f>'SUBSCRIBER BASE FLTE'!G48*'MVLP INPUT FLTE'!$K50</f>
        <v>0</v>
      </c>
      <c r="H80" s="222">
        <f>'SUBSCRIBER BASE FLTE'!H48*'MVLP INPUT FLTE'!$K50</f>
        <v>0</v>
      </c>
      <c r="I80" s="134">
        <f>'SUBSCRIBER BASE FLTE'!I48*'MVLP INPUT FLTE'!$K50</f>
        <v>0</v>
      </c>
      <c r="J80" s="134">
        <f>'SUBSCRIBER BASE FLTE'!J48*'MVLP INPUT FLTE'!$K50</f>
        <v>0</v>
      </c>
      <c r="K80" s="134">
        <f ca="1">'SUBSCRIBER BASE FLTE'!K48*'MVLP INPUT FLTE'!$K50</f>
        <v>7992</v>
      </c>
      <c r="L80" s="134">
        <f ca="1">'SUBSCRIBER BASE FLTE'!L48*'MVLP INPUT FLTE'!$K50</f>
        <v>16216.067999999999</v>
      </c>
      <c r="M80" s="134">
        <f ca="1">'SUBSCRIBER BASE FLTE'!M48*'MVLP INPUT FLTE'!$K50</f>
        <v>24730.231422000001</v>
      </c>
      <c r="N80" s="134">
        <f ca="1">'SUBSCRIBER BASE FLTE'!N48*'MVLP INPUT FLTE'!$K50</f>
        <v>33628.024454913</v>
      </c>
      <c r="O80" s="134">
        <f ca="1">'SUBSCRIBER BASE FLTE'!O48*'MVLP INPUT FLTE'!$K50</f>
        <v>43002.186247046237</v>
      </c>
      <c r="P80" s="134">
        <f ca="1">'SUBSCRIBER BASE FLTE'!P48*'MVLP INPUT FLTE'!$K50</f>
        <v>52992.667663946355</v>
      </c>
      <c r="Q80" s="134">
        <f ca="1">'SUBSCRIBER BASE FLTE'!Q48*'MVLP INPUT FLTE'!$K50</f>
        <v>63726.229988802821</v>
      </c>
      <c r="R80" s="134">
        <f ca="1">'SUBSCRIBER BASE FLTE'!R48*'MVLP INPUT FLTE'!$K50</f>
        <v>75376.557033898003</v>
      </c>
      <c r="S80" s="134">
        <f ca="1">'SUBSCRIBER BASE FLTE'!S48*'MVLP INPUT FLTE'!$K50</f>
        <v>88115.856299109873</v>
      </c>
      <c r="T80" s="134">
        <f ca="1">'SUBSCRIBER BASE FLTE'!T48*'MVLP INPUT FLTE'!$K50</f>
        <v>102126.87152056742</v>
      </c>
      <c r="U80" s="134">
        <f ca="1">'SUBSCRIBER BASE FLTE'!U48*'MVLP INPUT FLTE'!$K50</f>
        <v>117602.79311264263</v>
      </c>
      <c r="V80" s="134">
        <f ca="1">'SUBSCRIBER BASE FLTE'!V48*'MVLP INPUT FLTE'!$K50</f>
        <v>134711.16937118518</v>
      </c>
      <c r="W80" s="134">
        <f ca="1">'SUBSCRIBER BASE FLTE'!W48*'MVLP INPUT FLTE'!$K50</f>
        <v>153582.1244315301</v>
      </c>
      <c r="X80" s="134">
        <f ca="1">'SUBSCRIBER BASE FLTE'!X48*'MVLP INPUT FLTE'!$K50</f>
        <v>174332.67637386211</v>
      </c>
      <c r="Y80" s="134">
        <f ca="1">'SUBSCRIBER BASE FLTE'!Y48*'MVLP INPUT FLTE'!$K50</f>
        <v>197006.84862468432</v>
      </c>
      <c r="Z80" s="134">
        <f ca="1">'SUBSCRIBER BASE FLTE'!Z48*'MVLP INPUT FLTE'!$K50</f>
        <v>221576.29041137453</v>
      </c>
      <c r="AA80" s="134">
        <f ca="1">'SUBSCRIBER BASE FLTE'!AA48*'MVLP INPUT FLTE'!$K50</f>
        <v>247976.89194287785</v>
      </c>
      <c r="AB80" s="134">
        <f ca="1">'SUBSCRIBER BASE FLTE'!AB48*'MVLP INPUT FLTE'!$K50</f>
        <v>276061.08836136339</v>
      </c>
      <c r="AC80" s="134">
        <f ca="1">'SUBSCRIBER BASE FLTE'!AC48*'MVLP INPUT FLTE'!$K50</f>
        <v>305670.56911029178</v>
      </c>
      <c r="AD80" s="134">
        <f ca="1">'SUBSCRIBER BASE FLTE'!AD48*'MVLP INPUT FLTE'!$K50</f>
        <v>336612.3692728543</v>
      </c>
      <c r="AE80" s="134">
        <f ca="1">'SUBSCRIBER BASE FLTE'!AE48*'MVLP INPUT FLTE'!$K50</f>
        <v>368671.164134035</v>
      </c>
      <c r="AF80" s="134">
        <f ca="1">'SUBSCRIBER BASE FLTE'!AF48*'MVLP INPUT FLTE'!$K50</f>
        <v>401645.45923889568</v>
      </c>
      <c r="AG80" s="134">
        <f ca="1">'SUBSCRIBER BASE FLTE'!AG48*'MVLP INPUT FLTE'!$K50</f>
        <v>435347.47283536516</v>
      </c>
      <c r="AH80" s="134">
        <f ca="1">'SUBSCRIBER BASE FLTE'!AH48*'MVLP INPUT FLTE'!$K50</f>
        <v>469591.01931626454</v>
      </c>
      <c r="AI80" s="134">
        <f ca="1">'SUBSCRIBER BASE FLTE'!AI48*'MVLP INPUT FLTE'!$K50</f>
        <v>504239.49565207626</v>
      </c>
      <c r="AJ80" s="134">
        <f ca="1">'SUBSCRIBER BASE FLTE'!AJ48*'MVLP INPUT FLTE'!$K50</f>
        <v>539145.45993903372</v>
      </c>
      <c r="AK80" s="134">
        <f ca="1">'SUBSCRIBER BASE FLTE'!AK48*'MVLP INPUT FLTE'!$K50</f>
        <v>574210.72352955188</v>
      </c>
      <c r="AL80" s="134">
        <f ca="1">'SUBSCRIBER BASE FLTE'!AL48*'MVLP INPUT FLTE'!$K50</f>
        <v>609337.93237955077</v>
      </c>
      <c r="AM80" s="134">
        <f ca="1">'SUBSCRIBER BASE FLTE'!AM48*'MVLP INPUT FLTE'!$K50</f>
        <v>644466.5599543245</v>
      </c>
      <c r="AN80" s="134">
        <f ca="1">'SUBSCRIBER BASE FLTE'!AN48*'MVLP INPUT FLTE'!$K50</f>
        <v>679524.59419471282</v>
      </c>
      <c r="AO80" s="134">
        <f ca="1">'SUBSCRIBER BASE FLTE'!AO48*'MVLP INPUT FLTE'!$K50</f>
        <v>714464.63514405768</v>
      </c>
      <c r="AP80" s="134">
        <f ca="1">'SUBSCRIBER BASE FLTE'!AP48*'MVLP INPUT FLTE'!$K50</f>
        <v>749251.68574533332</v>
      </c>
      <c r="AQ80" s="134">
        <f ca="1">'SUBSCRIBER BASE FLTE'!AQ48*'MVLP INPUT FLTE'!$K50</f>
        <v>783863.04641649791</v>
      </c>
      <c r="AR80" s="134">
        <f ca="1">'SUBSCRIBER BASE FLTE'!AR48*'MVLP INPUT FLTE'!$K50</f>
        <v>818264.21052195784</v>
      </c>
      <c r="AS80" s="134">
        <f ca="1">'SUBSCRIBER BASE FLTE'!AS48*'MVLP INPUT FLTE'!$K50</f>
        <v>852444.96473252098</v>
      </c>
      <c r="AT80" s="134">
        <f ca="1">'SUBSCRIBER BASE FLTE'!AT48*'MVLP INPUT FLTE'!$K50</f>
        <v>886395.18253229465</v>
      </c>
      <c r="AU80" s="134">
        <f ca="1">'SUBSCRIBER BASE FLTE'!AU48*'MVLP INPUT FLTE'!$K50</f>
        <v>920104.82348077011</v>
      </c>
      <c r="AV80" s="134">
        <f ca="1">'SUBSCRIBER BASE FLTE'!AV48*'MVLP INPUT FLTE'!$K50</f>
        <v>953563.93248118344</v>
      </c>
      <c r="AW80" s="134">
        <f ca="1">'SUBSCRIBER BASE FLTE'!AW48*'MVLP INPUT FLTE'!$K50</f>
        <v>986762.6390550934</v>
      </c>
      <c r="AX80" s="134">
        <f ca="1">'SUBSCRIBER BASE FLTE'!AX48*'MVLP INPUT FLTE'!$K50</f>
        <v>1019703.1566231251</v>
      </c>
      <c r="AY80" s="134">
        <f ca="1">'SUBSCRIBER BASE FLTE'!AY48*'MVLP INPUT FLTE'!$K50</f>
        <v>1052375.6797918286</v>
      </c>
      <c r="AZ80" s="134">
        <f ca="1">'SUBSCRIBER BASE FLTE'!AZ48*'MVLP INPUT FLTE'!$K50</f>
        <v>1084782.4865135979</v>
      </c>
      <c r="BA80" s="134">
        <f ca="1">'SUBSCRIBER BASE FLTE'!BA48*'MVLP INPUT FLTE'!$K50</f>
        <v>1116925.8353782324</v>
      </c>
      <c r="BB80" s="134">
        <f ca="1">'SUBSCRIBER BASE FLTE'!BB48*'MVLP INPUT FLTE'!$K50</f>
        <v>1148807.9657775173</v>
      </c>
      <c r="BC80" s="134">
        <f ca="1">'SUBSCRIBER BASE FLTE'!BC48*'MVLP INPUT FLTE'!$K50</f>
        <v>1180419.0980684087</v>
      </c>
      <c r="BD80" s="134">
        <f ca="1">'SUBSCRIBER BASE FLTE'!BD48*'MVLP INPUT FLTE'!$K50</f>
        <v>1211773.5357348272</v>
      </c>
      <c r="BE80" s="134">
        <f ca="1">'SUBSCRIBER BASE FLTE'!BE48*'MVLP INPUT FLTE'!$K50</f>
        <v>1242861.4606810811</v>
      </c>
      <c r="BF80" s="134">
        <f ca="1">'SUBSCRIBER BASE FLTE'!BF48*'MVLP INPUT FLTE'!$K50</f>
        <v>1273685.1382652919</v>
      </c>
      <c r="BG80" s="134">
        <f ca="1">'SUBSCRIBER BASE FLTE'!BG48*'MVLP INPUT FLTE'!$K50</f>
        <v>1304246.8145900369</v>
      </c>
      <c r="BH80" s="134">
        <f ca="1">'SUBSCRIBER BASE FLTE'!BH48*'MVLP INPUT FLTE'!$K50</f>
        <v>1334548.7166660216</v>
      </c>
      <c r="BI80" s="134">
        <f ca="1">'SUBSCRIBER BASE FLTE'!BI48*'MVLP INPUT FLTE'!$K50</f>
        <v>1364605.0525743603</v>
      </c>
      <c r="BJ80" s="134">
        <f ca="1">'SUBSCRIBER BASE FLTE'!BJ48*'MVLP INPUT FLTE'!$K50</f>
        <v>1394405.9096274783</v>
      </c>
      <c r="BK80" s="134">
        <f ca="1">'SUBSCRIBER BASE FLTE'!BK48*'MVLP INPUT FLTE'!$K50</f>
        <v>1423953.4593956447</v>
      </c>
      <c r="BL80" s="134">
        <f ca="1">'SUBSCRIBER BASE FLTE'!BL48*'MVLP INPUT FLTE'!$K50</f>
        <v>1453249.8549907818</v>
      </c>
      <c r="BM80" s="134">
        <f ca="1">'SUBSCRIBER BASE FLTE'!BM48*'MVLP INPUT FLTE'!$K50</f>
        <v>1482297.2312233602</v>
      </c>
      <c r="BN80" s="134">
        <f ca="1">'SUBSCRIBER BASE FLTE'!BN48*'MVLP INPUT FLTE'!$K50</f>
        <v>1511097.7047579614</v>
      </c>
      <c r="BO80" s="134">
        <f ca="1">'SUBSCRIBER BASE FLTE'!BO48*'MVLP INPUT FLTE'!$K50</f>
        <v>1539653.3742675188</v>
      </c>
      <c r="BP80" s="134">
        <f ca="1">'SUBSCRIBER BASE FLTE'!BP48*'MVLP INPUT FLTE'!$K50</f>
        <v>1567966.320586245</v>
      </c>
      <c r="BQ80" s="134">
        <f ca="1">'SUBSCRIBER BASE FLTE'!BQ48*'MVLP INPUT FLTE'!$K50</f>
        <v>1596038.6068612621</v>
      </c>
      <c r="BR80" s="134">
        <f ca="1">'SUBSCRIBER BASE FLTE'!BR48*'MVLP INPUT FLTE'!$K50</f>
        <v>1623872.2787029413</v>
      </c>
    </row>
    <row r="81" spans="2:70" ht="25" customHeight="1" outlineLevel="1">
      <c r="B81" s="24" t="str">
        <f>B70</f>
        <v>FLTE 100GB</v>
      </c>
      <c r="C81" s="222">
        <f>'SUBSCRIBER BASE FLTE'!C49*'MVLP INPUT FLTE'!$K51</f>
        <v>0</v>
      </c>
      <c r="D81" s="222">
        <f>'SUBSCRIBER BASE FLTE'!D49*'MVLP INPUT FLTE'!$K51</f>
        <v>0</v>
      </c>
      <c r="E81" s="222">
        <f>'SUBSCRIBER BASE FLTE'!E49*'MVLP INPUT FLTE'!$K51</f>
        <v>0</v>
      </c>
      <c r="F81" s="222">
        <f>'SUBSCRIBER BASE FLTE'!F49*'MVLP INPUT FLTE'!$K51</f>
        <v>0</v>
      </c>
      <c r="G81" s="222">
        <f>'SUBSCRIBER BASE FLTE'!G49*'MVLP INPUT FLTE'!$K51</f>
        <v>0</v>
      </c>
      <c r="H81" s="222">
        <f>'SUBSCRIBER BASE FLTE'!H49*'MVLP INPUT FLTE'!$K51</f>
        <v>0</v>
      </c>
      <c r="I81" s="134">
        <f>'SUBSCRIBER BASE FLTE'!I49*'MVLP INPUT FLTE'!$K51</f>
        <v>0</v>
      </c>
      <c r="J81" s="134">
        <f>'SUBSCRIBER BASE FLTE'!J49*'MVLP INPUT FLTE'!$K51</f>
        <v>0</v>
      </c>
      <c r="K81" s="134">
        <f ca="1">'SUBSCRIBER BASE FLTE'!K49*'MVLP INPUT FLTE'!$K51</f>
        <v>2400</v>
      </c>
      <c r="L81" s="134">
        <f ca="1">'SUBSCRIBER BASE FLTE'!L49*'MVLP INPUT FLTE'!$K51</f>
        <v>4863.6000000000004</v>
      </c>
      <c r="M81" s="134">
        <f ca="1">'SUBSCRIBER BASE FLTE'!M49*'MVLP INPUT FLTE'!$K51</f>
        <v>7414.2594000000008</v>
      </c>
      <c r="N81" s="134">
        <f ca="1">'SUBSCRIBER BASE FLTE'!N49*'MVLP INPUT FLTE'!$K51</f>
        <v>10087.238195100001</v>
      </c>
      <c r="O81" s="134">
        <f ca="1">'SUBSCRIBER BASE FLTE'!O49*'MVLP INPUT FLTE'!$K51</f>
        <v>12905.496670441651</v>
      </c>
      <c r="P81" s="134">
        <f ca="1">'SUBSCRIBER BASE FLTE'!P49*'MVLP INPUT FLTE'!$K51</f>
        <v>15903.799948742897</v>
      </c>
      <c r="Q81" s="134">
        <f ca="1">'SUBSCRIBER BASE FLTE'!Q49*'MVLP INPUT FLTE'!$K51</f>
        <v>19128.617649178585</v>
      </c>
      <c r="R81" s="134">
        <f ca="1">'SUBSCRIBER BASE FLTE'!R49*'MVLP INPUT FLTE'!$K51</f>
        <v>22626.024399160568</v>
      </c>
      <c r="S81" s="134">
        <f ca="1">'SUBSCRIBER BASE FLTE'!S49*'MVLP INPUT FLTE'!$K51</f>
        <v>26441.703191767694</v>
      </c>
      <c r="T81" s="134">
        <f ca="1">'SUBSCRIBER BASE FLTE'!T49*'MVLP INPUT FLTE'!$K51</f>
        <v>30644.94871463767</v>
      </c>
      <c r="U81" s="134">
        <f ca="1">'SUBSCRIBER BASE FLTE'!U49*'MVLP INPUT FLTE'!$K51</f>
        <v>35280.466650563249</v>
      </c>
      <c r="V81" s="134">
        <f ca="1">'SUBSCRIBER BASE FLTE'!V49*'MVLP INPUT FLTE'!$K51</f>
        <v>40416.582684033463</v>
      </c>
      <c r="W81" s="134">
        <f ca="1">'SUBSCRIBER BASE FLTE'!W49*'MVLP INPUT FLTE'!$K51</f>
        <v>46085.041731219178</v>
      </c>
      <c r="X81" s="134">
        <f ca="1">'SUBSCRIBER BASE FLTE'!X49*'MVLP INPUT FLTE'!$K51</f>
        <v>52305.318876503807</v>
      </c>
      <c r="Y81" s="134">
        <f ca="1">'SUBSCRIBER BASE FLTE'!Y49*'MVLP INPUT FLTE'!$K51</f>
        <v>59108.723666053527</v>
      </c>
      <c r="Z81" s="134">
        <f ca="1">'SUBSCRIBER BASE FLTE'!Z49*'MVLP INPUT FLTE'!$K51</f>
        <v>66478.299514892075</v>
      </c>
      <c r="AA81" s="134">
        <f ca="1">'SUBSCRIBER BASE FLTE'!AA49*'MVLP INPUT FLTE'!$K51</f>
        <v>74397.233969015491</v>
      </c>
      <c r="AB81" s="134">
        <f ca="1">'SUBSCRIBER BASE FLTE'!AB49*'MVLP INPUT FLTE'!$K51</f>
        <v>82824.857480278864</v>
      </c>
      <c r="AC81" s="134">
        <f ca="1">'SUBSCRIBER BASE FLTE'!AC49*'MVLP INPUT FLTE'!$K51</f>
        <v>91708.846191696503</v>
      </c>
      <c r="AD81" s="134">
        <f ca="1">'SUBSCRIBER BASE FLTE'!AD49*'MVLP INPUT FLTE'!$K51</f>
        <v>100985.32099906706</v>
      </c>
      <c r="AE81" s="134">
        <f ca="1">'SUBSCRIBER BASE FLTE'!AE49*'MVLP INPUT FLTE'!$K51</f>
        <v>110602.94577057498</v>
      </c>
      <c r="AF81" s="134">
        <f ca="1">'SUBSCRIBER BASE FLTE'!AF49*'MVLP INPUT FLTE'!$K51</f>
        <v>120498.82073152511</v>
      </c>
      <c r="AG81" s="134">
        <f ca="1">'SUBSCRIBER BASE FLTE'!AG49*'MVLP INPUT FLTE'!$K51</f>
        <v>130610.58075530716</v>
      </c>
      <c r="AH81" s="134">
        <f ca="1">'SUBSCRIBER BASE FLTE'!AH49*'MVLP INPUT FLTE'!$K51</f>
        <v>140888.39081888704</v>
      </c>
      <c r="AI81" s="134">
        <f ca="1">'SUBSCRIBER BASE FLTE'!AI49*'MVLP INPUT FLTE'!$K51</f>
        <v>151282.83949692649</v>
      </c>
      <c r="AJ81" s="134">
        <f ca="1">'SUBSCRIBER BASE FLTE'!AJ49*'MVLP INPUT FLTE'!$K51</f>
        <v>161756.93536120263</v>
      </c>
      <c r="AK81" s="134">
        <f ca="1">'SUBSCRIBER BASE FLTE'!AK49*'MVLP INPUT FLTE'!$K51</f>
        <v>172274.00141063239</v>
      </c>
      <c r="AL81" s="134">
        <f ca="1">'SUBSCRIBER BASE FLTE'!AL49*'MVLP INPUT FLTE'!$K51</f>
        <v>182809.67239864205</v>
      </c>
      <c r="AM81" s="134">
        <f ca="1">'SUBSCRIBER BASE FLTE'!AM49*'MVLP INPUT FLTE'!$K51</f>
        <v>193351.79018325359</v>
      </c>
      <c r="AN81" s="134">
        <f ca="1">'SUBSCRIBER BASE FLTE'!AN49*'MVLP INPUT FLTE'!$K51</f>
        <v>203864.29996669595</v>
      </c>
      <c r="AO81" s="134">
        <f ca="1">'SUBSCRIBER BASE FLTE'!AO49*'MVLP INPUT FLTE'!$K51</f>
        <v>214347.453416979</v>
      </c>
      <c r="AP81" s="134">
        <f ca="1">'SUBSCRIBER BASE FLTE'!AP49*'MVLP INPUT FLTE'!$K51</f>
        <v>224789.50006293468</v>
      </c>
      <c r="AQ81" s="134">
        <f ca="1">'SUBSCRIBER BASE FLTE'!AQ49*'MVLP INPUT FLTE'!$K51</f>
        <v>235166.78931239972</v>
      </c>
      <c r="AR81" s="134">
        <f ca="1">'SUBSCRIBER BASE FLTE'!AR49*'MVLP INPUT FLTE'!$K51</f>
        <v>245491.8716032443</v>
      </c>
      <c r="AS81" s="134">
        <f ca="1">'SUBSCRIBER BASE FLTE'!AS49*'MVLP INPUT FLTE'!$K51</f>
        <v>255753.19069461676</v>
      </c>
      <c r="AT81" s="134">
        <f ca="1">'SUBSCRIBER BASE FLTE'!AT49*'MVLP INPUT FLTE'!$K51</f>
        <v>265939.28857371252</v>
      </c>
      <c r="AU81" s="134">
        <f ca="1">'SUBSCRIBER BASE FLTE'!AU49*'MVLP INPUT FLTE'!$K51</f>
        <v>276050.80462083593</v>
      </c>
      <c r="AV81" s="134">
        <f ca="1">'SUBSCRIBER BASE FLTE'!AV49*'MVLP INPUT FLTE'!$K51</f>
        <v>286088.37278155889</v>
      </c>
      <c r="AW81" s="134">
        <f ca="1">'SUBSCRIBER BASE FLTE'!AW49*'MVLP INPUT FLTE'!$K51</f>
        <v>296052.62161291559</v>
      </c>
      <c r="AX81" s="134">
        <f ca="1">'SUBSCRIBER BASE FLTE'!AX49*'MVLP INPUT FLTE'!$K51</f>
        <v>305932.17432920582</v>
      </c>
      <c r="AY81" s="134">
        <f ca="1">'SUBSCRIBER BASE FLTE'!AY49*'MVLP INPUT FLTE'!$K51</f>
        <v>315727.75084740756</v>
      </c>
      <c r="AZ81" s="134">
        <f ca="1">'SUBSCRIBER BASE FLTE'!AZ49*'MVLP INPUT FLTE'!$K51</f>
        <v>325452.06496520457</v>
      </c>
      <c r="BA81" s="134">
        <f ca="1">'SUBSCRIBER BASE FLTE'!BA49*'MVLP INPUT FLTE'!$K51</f>
        <v>335093.72241300036</v>
      </c>
      <c r="BB81" s="134">
        <f ca="1">'SUBSCRIBER BASE FLTE'!BB49*'MVLP INPUT FLTE'!$K51</f>
        <v>344653.42577248986</v>
      </c>
      <c r="BC81" s="134">
        <f ca="1">'SUBSCRIBER BASE FLTE'!BC49*'MVLP INPUT FLTE'!$K51</f>
        <v>354131.87165342364</v>
      </c>
      <c r="BD81" s="134">
        <f ca="1">'SUBSCRIBER BASE FLTE'!BD49*'MVLP INPUT FLTE'!$K51</f>
        <v>363541.75074436958</v>
      </c>
      <c r="BE81" s="134">
        <f ca="1">'SUBSCRIBER BASE FLTE'!BE49*'MVLP INPUT FLTE'!$K51</f>
        <v>372871.64586304245</v>
      </c>
      <c r="BF81" s="134">
        <f ca="1">'SUBSCRIBER BASE FLTE'!BF49*'MVLP INPUT FLTE'!$K51</f>
        <v>382122.23687320657</v>
      </c>
      <c r="BG81" s="134">
        <f ca="1">'SUBSCRIBER BASE FLTE'!BG49*'MVLP INPUT FLTE'!$K51</f>
        <v>391294.19785978424</v>
      </c>
      <c r="BH81" s="134">
        <f ca="1">'SUBSCRIBER BASE FLTE'!BH49*'MVLP INPUT FLTE'!$K51</f>
        <v>400388.19717797614</v>
      </c>
      <c r="BI81" s="134">
        <f ca="1">'SUBSCRIBER BASE FLTE'!BI49*'MVLP INPUT FLTE'!$K51</f>
        <v>409404.89750196337</v>
      </c>
      <c r="BJ81" s="134">
        <f ca="1">'SUBSCRIBER BASE FLTE'!BJ49*'MVLP INPUT FLTE'!$K51</f>
        <v>418344.9558731966</v>
      </c>
      <c r="BK81" s="134">
        <f ca="1">'SUBSCRIBER BASE FLTE'!BK49*'MVLP INPUT FLTE'!$K51</f>
        <v>427209.02374827443</v>
      </c>
      <c r="BL81" s="134">
        <f ca="1">'SUBSCRIBER BASE FLTE'!BL49*'MVLP INPUT FLTE'!$K51</f>
        <v>435997.74704641406</v>
      </c>
      <c r="BM81" s="134">
        <f ca="1">'SUBSCRIBER BASE FLTE'!BM49*'MVLP INPUT FLTE'!$K51</f>
        <v>444711.7661965196</v>
      </c>
      <c r="BN81" s="134">
        <f ca="1">'SUBSCRIBER BASE FLTE'!BN49*'MVLP INPUT FLTE'!$K51</f>
        <v>453351.7161838492</v>
      </c>
      <c r="BO81" s="134">
        <f ca="1">'SUBSCRIBER BASE FLTE'!BO49*'MVLP INPUT FLTE'!$K51</f>
        <v>461918.22659628652</v>
      </c>
      <c r="BP81" s="134">
        <f ca="1">'SUBSCRIBER BASE FLTE'!BP49*'MVLP INPUT FLTE'!$K51</f>
        <v>470411.92167021811</v>
      </c>
      <c r="BQ81" s="134">
        <f ca="1">'SUBSCRIBER BASE FLTE'!BQ49*'MVLP INPUT FLTE'!$K51</f>
        <v>478833.42033602123</v>
      </c>
      <c r="BR81" s="134">
        <f ca="1">'SUBSCRIBER BASE FLTE'!BR49*'MVLP INPUT FLTE'!$K51</f>
        <v>487183.33626316499</v>
      </c>
    </row>
    <row r="82" spans="2:70" ht="25" customHeight="1" outlineLevel="1">
      <c r="B82" s="24" t="str">
        <f>B71</f>
        <v>FLTE 200GB</v>
      </c>
      <c r="C82" s="222">
        <f>'SUBSCRIBER BASE FLTE'!C50*'MVLP INPUT FLTE'!$K52</f>
        <v>0</v>
      </c>
      <c r="D82" s="222">
        <f>'SUBSCRIBER BASE FLTE'!D50*'MVLP INPUT FLTE'!$K52</f>
        <v>0</v>
      </c>
      <c r="E82" s="222">
        <f>'SUBSCRIBER BASE FLTE'!E50*'MVLP INPUT FLTE'!$K52</f>
        <v>0</v>
      </c>
      <c r="F82" s="222">
        <f>'SUBSCRIBER BASE FLTE'!F50*'MVLP INPUT FLTE'!$K52</f>
        <v>0</v>
      </c>
      <c r="G82" s="222">
        <f>'SUBSCRIBER BASE FLTE'!G50*'MVLP INPUT FLTE'!$K52</f>
        <v>0</v>
      </c>
      <c r="H82" s="222">
        <f>'SUBSCRIBER BASE FLTE'!H50*'MVLP INPUT FLTE'!$K52</f>
        <v>0</v>
      </c>
      <c r="I82" s="134">
        <f>'SUBSCRIBER BASE FLTE'!I50*'MVLP INPUT FLTE'!$K52</f>
        <v>0</v>
      </c>
      <c r="J82" s="134">
        <f>'SUBSCRIBER BASE FLTE'!J50*'MVLP INPUT FLTE'!$K52</f>
        <v>0</v>
      </c>
      <c r="K82" s="134">
        <f ca="1">'SUBSCRIBER BASE FLTE'!K50*'MVLP INPUT FLTE'!$K52</f>
        <v>1596</v>
      </c>
      <c r="L82" s="134">
        <f ca="1">'SUBSCRIBER BASE FLTE'!L50*'MVLP INPUT FLTE'!$K52</f>
        <v>3238.4340000000002</v>
      </c>
      <c r="M82" s="134">
        <f ca="1">'SUBSCRIBER BASE FLTE'!M50*'MVLP INPUT FLTE'!$K52</f>
        <v>4938.9073109999999</v>
      </c>
      <c r="N82" s="134">
        <f ca="1">'SUBSCRIBER BASE FLTE'!N50*'MVLP INPUT FLTE'!$K52</f>
        <v>6720.9265988565003</v>
      </c>
      <c r="O82" s="134">
        <f ca="1">'SUBSCRIBER BASE FLTE'!O50*'MVLP INPUT FLTE'!$K52</f>
        <v>8595.7987227662197</v>
      </c>
      <c r="P82" s="134">
        <f ca="1">'SUBSCRIBER BASE FLTE'!P50*'MVLP INPUT FLTE'!$K52</f>
        <v>10598.734433622707</v>
      </c>
      <c r="Q82" s="134">
        <f ca="1">'SUBSCRIBER BASE FLTE'!Q50*'MVLP INPUT FLTE'!$K52</f>
        <v>12740.645190936915</v>
      </c>
      <c r="R82" s="134">
        <f ca="1">'SUBSCRIBER BASE FLTE'!R50*'MVLP INPUT FLTE'!$K52</f>
        <v>15068.349706813951</v>
      </c>
      <c r="S82" s="134">
        <f ca="1">'SUBSCRIBER BASE FLTE'!S50*'MVLP INPUT FLTE'!$K52</f>
        <v>17616.268734306032</v>
      </c>
      <c r="T82" s="134">
        <f ca="1">'SUBSCRIBER BASE FLTE'!T50*'MVLP INPUT FLTE'!$K52</f>
        <v>20418.530450064427</v>
      </c>
      <c r="U82" s="134">
        <f ca="1">'SUBSCRIBER BASE FLTE'!U50*'MVLP INPUT FLTE'!$K52</f>
        <v>23508.972941238884</v>
      </c>
      <c r="V82" s="134">
        <f ca="1">'SUBSCRIBER BASE FLTE'!V50*'MVLP INPUT FLTE'!$K52</f>
        <v>26933.146671238348</v>
      </c>
      <c r="W82" s="134">
        <f ca="1">'SUBSCRIBER BASE FLTE'!W50*'MVLP INPUT FLTE'!$K52</f>
        <v>30712.214924532822</v>
      </c>
      <c r="X82" s="134">
        <f ca="1">'SUBSCRIBER BASE FLTE'!X50*'MVLP INPUT FLTE'!$K52</f>
        <v>34867.161097674296</v>
      </c>
      <c r="Y82" s="134">
        <f ca="1">'SUBSCRIBER BASE FLTE'!Y50*'MVLP INPUT FLTE'!$K52</f>
        <v>39406.790228344064</v>
      </c>
      <c r="Z82" s="134">
        <f ca="1">'SUBSCRIBER BASE FLTE'!Z50*'MVLP INPUT FLTE'!$K52</f>
        <v>44315.83251140314</v>
      </c>
      <c r="AA82" s="134">
        <f ca="1">'SUBSCRIBER BASE FLTE'!AA50*'MVLP INPUT FLTE'!$K52</f>
        <v>49591.147935056222</v>
      </c>
      <c r="AB82" s="134">
        <f ca="1">'SUBSCRIBER BASE FLTE'!AB50*'MVLP INPUT FLTE'!$K52</f>
        <v>55205.62317760825</v>
      </c>
      <c r="AC82" s="134">
        <f ca="1">'SUBSCRIBER BASE FLTE'!AC50*'MVLP INPUT FLTE'!$K52</f>
        <v>61132.375380598576</v>
      </c>
      <c r="AD82" s="134">
        <f ca="1">'SUBSCRIBER BASE FLTE'!AD50*'MVLP INPUT FLTE'!$K52</f>
        <v>67320.750189863495</v>
      </c>
      <c r="AE82" s="134">
        <f ca="1">'SUBSCRIBER BASE FLTE'!AE50*'MVLP INPUT FLTE'!$K52</f>
        <v>73732.52381324966</v>
      </c>
      <c r="AF82" s="134">
        <f ca="1">'SUBSCRIBER BASE FLTE'!AF50*'MVLP INPUT FLTE'!$K52</f>
        <v>80329.797360837023</v>
      </c>
      <c r="AG82" s="134">
        <f ca="1">'SUBSCRIBER BASE FLTE'!AG50*'MVLP INPUT FLTE'!$K52</f>
        <v>87074.994083269921</v>
      </c>
      <c r="AH82" s="134">
        <f ca="1">'SUBSCRIBER BASE FLTE'!AH50*'MVLP INPUT FLTE'!$K52</f>
        <v>93918.856633562114</v>
      </c>
      <c r="AI82" s="134">
        <f ca="1">'SUBSCRIBER BASE FLTE'!AI50*'MVLP INPUT FLTE'!$K52</f>
        <v>100848.54635217687</v>
      </c>
      <c r="AJ82" s="134">
        <f ca="1">'SUBSCRIBER BASE FLTE'!AJ50*'MVLP INPUT FLTE'!$K52</f>
        <v>107827.33370818337</v>
      </c>
      <c r="AK82" s="134">
        <f ca="1">'SUBSCRIBER BASE FLTE'!AK50*'MVLP INPUT FLTE'!$K52</f>
        <v>114842.80137166381</v>
      </c>
      <c r="AL82" s="134">
        <f ca="1">'SUBSCRIBER BASE FLTE'!AL50*'MVLP INPUT FLTE'!$K52</f>
        <v>121870.63756000469</v>
      </c>
      <c r="AM82" s="134">
        <f ca="1">'SUBSCRIBER BASE FLTE'!AM50*'MVLP INPUT FLTE'!$K52</f>
        <v>128898.73714074465</v>
      </c>
      <c r="AN82" s="134">
        <f ca="1">'SUBSCRIBER BASE FLTE'!AN50*'MVLP INPUT FLTE'!$K52</f>
        <v>135915.09787504829</v>
      </c>
      <c r="AO82" s="134">
        <f ca="1">'SUBSCRIBER BASE FLTE'!AO50*'MVLP INPUT FLTE'!$K52</f>
        <v>142907.81954311038</v>
      </c>
      <c r="AP82" s="134">
        <f ca="1">'SUBSCRIBER BASE FLTE'!AP50*'MVLP INPUT FLTE'!$K52</f>
        <v>149865.10307699395</v>
      </c>
      <c r="AQ82" s="134">
        <f ca="1">'SUBSCRIBER BASE FLTE'!AQ50*'MVLP INPUT FLTE'!$K52</f>
        <v>156787.24970083951</v>
      </c>
      <c r="AR82" s="134">
        <f ca="1">'SUBSCRIBER BASE FLTE'!AR50*'MVLP INPUT FLTE'!$K52</f>
        <v>163662.55807838237</v>
      </c>
      <c r="AS82" s="134">
        <f ca="1">'SUBSCRIBER BASE FLTE'!AS50*'MVLP INPUT FLTE'!$K52</f>
        <v>170503.42633471612</v>
      </c>
      <c r="AT82" s="134">
        <f ca="1">'SUBSCRIBER BASE FLTE'!AT50*'MVLP INPUT FLTE'!$K52</f>
        <v>177298.14721087104</v>
      </c>
      <c r="AU82" s="134">
        <f ca="1">'SUBSCRIBER BASE FLTE'!AU50*'MVLP INPUT FLTE'!$K52</f>
        <v>184035.11295957863</v>
      </c>
      <c r="AV82" s="134">
        <f ca="1">'SUBSCRIBER BASE FLTE'!AV50*'MVLP INPUT FLTE'!$K52</f>
        <v>190726.81449942221</v>
      </c>
      <c r="AW82" s="134">
        <f ca="1">'SUBSCRIBER BASE FLTE'!AW50*'MVLP INPUT FLTE'!$K52</f>
        <v>197361.63657617714</v>
      </c>
      <c r="AX82" s="134">
        <f ca="1">'SUBSCRIBER BASE FLTE'!AX50*'MVLP INPUT FLTE'!$K52</f>
        <v>203952.06266527963</v>
      </c>
      <c r="AY82" s="134">
        <f ca="1">'SUBSCRIBER BASE FLTE'!AY50*'MVLP INPUT FLTE'!$K52</f>
        <v>210486.47013262473</v>
      </c>
      <c r="AZ82" s="134">
        <f ca="1">'SUBSCRIBER BASE FLTE'!AZ50*'MVLP INPUT FLTE'!$K52</f>
        <v>216965.33513649745</v>
      </c>
      <c r="BA82" s="134">
        <f ca="1">'SUBSCRIBER BASE FLTE'!BA50*'MVLP INPUT FLTE'!$K52</f>
        <v>223389.12978783721</v>
      </c>
      <c r="BB82" s="134">
        <f ca="1">'SUBSCRIBER BASE FLTE'!BB50*'MVLP INPUT FLTE'!$K52</f>
        <v>229770.32218464062</v>
      </c>
      <c r="BC82" s="134">
        <f ca="1">'SUBSCRIBER BASE FLTE'!BC50*'MVLP INPUT FLTE'!$K52</f>
        <v>236097.27444607118</v>
      </c>
      <c r="BD82" s="134">
        <f ca="1">'SUBSCRIBER BASE FLTE'!BD50*'MVLP INPUT FLTE'!$K52</f>
        <v>242370.44761327957</v>
      </c>
      <c r="BE82" s="134">
        <f ca="1">'SUBSCRIBER BASE FLTE'!BE50*'MVLP INPUT FLTE'!$K52</f>
        <v>248590.2988085667</v>
      </c>
      <c r="BF82" s="134">
        <f ca="1">'SUBSCRIBER BASE FLTE'!BF50*'MVLP INPUT FLTE'!$K52</f>
        <v>254757.28126869386</v>
      </c>
      <c r="BG82" s="134">
        <f ca="1">'SUBSCRIBER BASE FLTE'!BG50*'MVLP INPUT FLTE'!$K52</f>
        <v>260871.84437790996</v>
      </c>
      <c r="BH82" s="134">
        <f ca="1">'SUBSCRIBER BASE FLTE'!BH50*'MVLP INPUT FLTE'!$K52</f>
        <v>266934.43370069773</v>
      </c>
      <c r="BI82" s="134">
        <f ca="1">'SUBSCRIBER BASE FLTE'!BI50*'MVLP INPUT FLTE'!$K52</f>
        <v>272945.49101424182</v>
      </c>
      <c r="BJ82" s="134">
        <f ca="1">'SUBSCRIBER BASE FLTE'!BJ50*'MVLP INPUT FLTE'!$K52</f>
        <v>278905.45434062072</v>
      </c>
      <c r="BK82" s="134">
        <f ca="1">'SUBSCRIBER BASE FLTE'!BK50*'MVLP INPUT FLTE'!$K52</f>
        <v>284814.75797872548</v>
      </c>
      <c r="BL82" s="134">
        <f ca="1">'SUBSCRIBER BASE FLTE'!BL50*'MVLP INPUT FLTE'!$K52</f>
        <v>290673.83253590635</v>
      </c>
      <c r="BM82" s="134">
        <f ca="1">'SUBSCRIBER BASE FLTE'!BM50*'MVLP INPUT FLTE'!$K52</f>
        <v>296483.10495935113</v>
      </c>
      <c r="BN82" s="134">
        <f ca="1">'SUBSCRIBER BASE FLTE'!BN50*'MVLP INPUT FLTE'!$K52</f>
        <v>302242.99856719666</v>
      </c>
      <c r="BO82" s="134">
        <f ca="1">'SUBSCRIBER BASE FLTE'!BO50*'MVLP INPUT FLTE'!$K52</f>
        <v>307953.93307937548</v>
      </c>
      <c r="BP82" s="134">
        <f ca="1">'SUBSCRIBER BASE FLTE'!BP50*'MVLP INPUT FLTE'!$K52</f>
        <v>313616.32464820077</v>
      </c>
      <c r="BQ82" s="134">
        <f ca="1">'SUBSCRIBER BASE FLTE'!BQ50*'MVLP INPUT FLTE'!$K52</f>
        <v>319230.58588869101</v>
      </c>
      <c r="BR82" s="134">
        <f ca="1">'SUBSCRIBER BASE FLTE'!BR50*'MVLP INPUT FLTE'!$K52</f>
        <v>324797.12590863719</v>
      </c>
    </row>
    <row r="83" spans="2:70" ht="25" customHeight="1" outlineLevel="1">
      <c r="B83" s="24" t="str">
        <f>B72</f>
        <v>FLTE 400GB</v>
      </c>
      <c r="C83" s="222">
        <f>'SUBSCRIBER BASE FLTE'!C51*'MVLP INPUT FLTE'!$K53</f>
        <v>0</v>
      </c>
      <c r="D83" s="222">
        <f>'SUBSCRIBER BASE FLTE'!D51*'MVLP INPUT FLTE'!$K53</f>
        <v>0</v>
      </c>
      <c r="E83" s="222">
        <f>'SUBSCRIBER BASE FLTE'!E51*'MVLP INPUT FLTE'!$K53</f>
        <v>0</v>
      </c>
      <c r="F83" s="222">
        <f>'SUBSCRIBER BASE FLTE'!F51*'MVLP INPUT FLTE'!$K53</f>
        <v>0</v>
      </c>
      <c r="G83" s="222">
        <f>'SUBSCRIBER BASE FLTE'!G51*'MVLP INPUT FLTE'!$K53</f>
        <v>0</v>
      </c>
      <c r="H83" s="222">
        <f>'SUBSCRIBER BASE FLTE'!H51*'MVLP INPUT FLTE'!$K53</f>
        <v>0</v>
      </c>
      <c r="I83" s="134">
        <f>'SUBSCRIBER BASE FLTE'!I51*'MVLP INPUT FLTE'!$K53</f>
        <v>0</v>
      </c>
      <c r="J83" s="134">
        <f>'SUBSCRIBER BASE FLTE'!J51*'MVLP INPUT FLTE'!$K53</f>
        <v>0</v>
      </c>
      <c r="K83" s="134">
        <f ca="1">'SUBSCRIBER BASE FLTE'!K51*'MVLP INPUT FLTE'!$K53</f>
        <v>804</v>
      </c>
      <c r="L83" s="134">
        <f ca="1">'SUBSCRIBER BASE FLTE'!L51*'MVLP INPUT FLTE'!$K53</f>
        <v>1625.1660000000002</v>
      </c>
      <c r="M83" s="134">
        <f ca="1">'SUBSCRIBER BASE FLTE'!M51*'MVLP INPUT FLTE'!$K53</f>
        <v>2475.3520890000004</v>
      </c>
      <c r="N83" s="134">
        <f ca="1">'SUBSCRIBER BASE FLTE'!N51*'MVLP INPUT FLTE'!$K53</f>
        <v>3366.3115962435004</v>
      </c>
      <c r="O83" s="134">
        <f ca="1">'SUBSCRIBER BASE FLTE'!O51*'MVLP INPUT FLTE'!$K53</f>
        <v>4309.6979476754314</v>
      </c>
      <c r="P83" s="134">
        <f ca="1">'SUBSCRIBER BASE FLTE'!P51*'MVLP INPUT FLTE'!$K53</f>
        <v>5305.06551512019</v>
      </c>
      <c r="Q83" s="134">
        <f ca="1">'SUBSCRIBER BASE FLTE'!Q51*'MVLP INPUT FLTE'!$K53</f>
        <v>6375.9724582416693</v>
      </c>
      <c r="R83" s="134">
        <f ca="1">'SUBSCRIBER BASE FLTE'!R51*'MVLP INPUT FLTE'!$K53</f>
        <v>7545.7766923466152</v>
      </c>
      <c r="S83" s="134">
        <f ca="1">'SUBSCRIBER BASE FLTE'!S51*'MVLP INPUT FLTE'!$K53</f>
        <v>8813.6375904616689</v>
      </c>
      <c r="T83" s="134">
        <f ca="1">'SUBSCRIBER BASE FLTE'!T51*'MVLP INPUT FLTE'!$K53</f>
        <v>10214.721670942745</v>
      </c>
      <c r="U83" s="134">
        <f ca="1">'SUBSCRIBER BASE FLTE'!U51*'MVLP INPUT FLTE'!$K53</f>
        <v>11759.896536739732</v>
      </c>
      <c r="V83" s="134">
        <f ca="1">'SUBSCRIBER BASE FLTE'!V51*'MVLP INPUT FLTE'!$K53</f>
        <v>13471.937416177445</v>
      </c>
      <c r="W83" s="134">
        <f ca="1">'SUBSCRIBER BASE FLTE'!W51*'MVLP INPUT FLTE'!$K53</f>
        <v>15361.425948139939</v>
      </c>
      <c r="X83" s="134">
        <f ca="1">'SUBSCRIBER BASE FLTE'!X51*'MVLP INPUT FLTE'!$K53</f>
        <v>17438.853827580748</v>
      </c>
      <c r="Y83" s="134">
        <f ca="1">'SUBSCRIBER BASE FLTE'!Y51*'MVLP INPUT FLTE'!$K53</f>
        <v>19702.623570046315</v>
      </c>
      <c r="Z83" s="134">
        <f ca="1">'SUBSCRIBER BASE FLTE'!Z51*'MVLP INPUT FLTE'!$K53</f>
        <v>22163.151269700917</v>
      </c>
      <c r="AA83" s="134">
        <f ca="1">'SUBSCRIBER BASE FLTE'!AA51*'MVLP INPUT FLTE'!$K53</f>
        <v>24806.764483908461</v>
      </c>
      <c r="AB83" s="134">
        <f ca="1">'SUBSCRIBER BASE FLTE'!AB51*'MVLP INPUT FLTE'!$K53</f>
        <v>27619.906985795242</v>
      </c>
      <c r="AC83" s="134">
        <f ca="1">'SUBSCRIBER BASE FLTE'!AC51*'MVLP INPUT FLTE'!$K53</f>
        <v>30577.137776415984</v>
      </c>
      <c r="AD83" s="134">
        <f ca="1">'SUBSCRIBER BASE FLTE'!AD51*'MVLP INPUT FLTE'!$K53</f>
        <v>33665.232105316449</v>
      </c>
      <c r="AE83" s="134">
        <f ca="1">'SUBSCRIBER BASE FLTE'!AE51*'MVLP INPUT FLTE'!$K53</f>
        <v>36871.077632421257</v>
      </c>
      <c r="AF83" s="134">
        <f ca="1">'SUBSCRIBER BASE FLTE'!AF51*'MVLP INPUT FLTE'!$K53</f>
        <v>40169.673472545677</v>
      </c>
      <c r="AG83" s="134">
        <f ca="1">'SUBSCRIBER BASE FLTE'!AG51*'MVLP INPUT FLTE'!$K53</f>
        <v>43536.231248029035</v>
      </c>
      <c r="AH83" s="134">
        <f ca="1">'SUBSCRIBER BASE FLTE'!AH51*'MVLP INPUT FLTE'!$K53</f>
        <v>46958.173282420787</v>
      </c>
      <c r="AI83" s="134">
        <f ca="1">'SUBSCRIBER BASE FLTE'!AI51*'MVLP INPUT FLTE'!$K53</f>
        <v>50423.028809520212</v>
      </c>
      <c r="AJ83" s="134">
        <f ca="1">'SUBSCRIBER BASE FLTE'!AJ51*'MVLP INPUT FLTE'!$K53</f>
        <v>53918.433064639292</v>
      </c>
      <c r="AK83" s="134">
        <f ca="1">'SUBSCRIBER BASE FLTE'!AK51*'MVLP INPUT FLTE'!$K53</f>
        <v>57420.126383589857</v>
      </c>
      <c r="AL83" s="134">
        <f ca="1">'SUBSCRIBER BASE FLTE'!AL51*'MVLP INPUT FLTE'!$K53</f>
        <v>60928.055309329342</v>
      </c>
      <c r="AM83" s="134">
        <f ca="1">'SUBSCRIBER BASE FLTE'!AM51*'MVLP INPUT FLTE'!$K53</f>
        <v>64442.166839200043</v>
      </c>
      <c r="AN83" s="134">
        <f ca="1">'SUBSCRIBER BASE FLTE'!AN51*'MVLP INPUT FLTE'!$K53</f>
        <v>67950.408421066852</v>
      </c>
      <c r="AO83" s="134">
        <f ca="1">'SUBSCRIBER BASE FLTE'!AO51*'MVLP INPUT FLTE'!$K53</f>
        <v>71440.829949487772</v>
      </c>
      <c r="AP83" s="134">
        <f ca="1">'SUBSCRIBER BASE FLTE'!AP51*'MVLP INPUT FLTE'!$K53</f>
        <v>74925.582894917126</v>
      </c>
      <c r="AQ83" s="134">
        <f ca="1">'SUBSCRIBER BASE FLTE'!AQ51*'MVLP INPUT FLTE'!$K53</f>
        <v>78380.715440310334</v>
      </c>
      <c r="AR83" s="134">
        <f ca="1">'SUBSCRIBER BASE FLTE'!AR51*'MVLP INPUT FLTE'!$K53</f>
        <v>81818.479359067685</v>
      </c>
      <c r="AS83" s="134">
        <f ca="1">'SUBSCRIBER BASE FLTE'!AS51*'MVLP INPUT FLTE'!$K53</f>
        <v>85239.022284515624</v>
      </c>
      <c r="AT83" s="134">
        <f ca="1">'SUBSCRIBER BASE FLTE'!AT51*'MVLP INPUT FLTE'!$K53</f>
        <v>88630.490595097232</v>
      </c>
      <c r="AU83" s="134">
        <f ca="1">'SUBSCRIBER BASE FLTE'!AU51*'MVLP INPUT FLTE'!$K53</f>
        <v>92005.131425038911</v>
      </c>
      <c r="AV83" s="134">
        <f ca="1">'SUBSCRIBER BASE FLTE'!AV51*'MVLP INPUT FLTE'!$K53</f>
        <v>95351.087807926087</v>
      </c>
      <c r="AW83" s="134">
        <f ca="1">'SUBSCRIBER BASE FLTE'!AW51*'MVLP INPUT FLTE'!$K53</f>
        <v>98668.603561558702</v>
      </c>
      <c r="AX83" s="134">
        <f ca="1">'SUBSCRIBER BASE FLTE'!AX51*'MVLP INPUT FLTE'!$K53</f>
        <v>101957.92043128544</v>
      </c>
      <c r="AY83" s="134">
        <f ca="1">'SUBSCRIBER BASE FLTE'!AY51*'MVLP INPUT FLTE'!$K53</f>
        <v>105219.2781076195</v>
      </c>
      <c r="AZ83" s="134">
        <f ca="1">'SUBSCRIBER BASE FLTE'!AZ51*'MVLP INPUT FLTE'!$K53</f>
        <v>108464.91424370473</v>
      </c>
      <c r="BA83" s="134">
        <f ca="1">'SUBSCRIBER BASE FLTE'!BA51*'MVLP INPUT FLTE'!$K53</f>
        <v>111682.96247263324</v>
      </c>
      <c r="BB83" s="134">
        <f ca="1">'SUBSCRIBER BASE FLTE'!BB51*'MVLP INPUT FLTE'!$K53</f>
        <v>114873.65729161585</v>
      </c>
      <c r="BC83" s="134">
        <f ca="1">'SUBSCRIBER BASE FLTE'!BC51*'MVLP INPUT FLTE'!$K53</f>
        <v>118037.23120463712</v>
      </c>
      <c r="BD83" s="134">
        <f ca="1">'SUBSCRIBER BASE FLTE'!BD51*'MVLP INPUT FLTE'!$K53</f>
        <v>121173.9147393977</v>
      </c>
      <c r="BE83" s="134">
        <f ca="1">'SUBSCRIBER BASE FLTE'!BE51*'MVLP INPUT FLTE'!$K53</f>
        <v>124283.93646411283</v>
      </c>
      <c r="BF83" s="134">
        <f ca="1">'SUBSCRIBER BASE FLTE'!BF51*'MVLP INPUT FLTE'!$K53</f>
        <v>127367.52300416789</v>
      </c>
      <c r="BG83" s="134">
        <f ca="1">'SUBSCRIBER BASE FLTE'!BG51*'MVLP INPUT FLTE'!$K53</f>
        <v>130424.89905863247</v>
      </c>
      <c r="BH83" s="134">
        <f ca="1">'SUBSCRIBER BASE FLTE'!BH51*'MVLP INPUT FLTE'!$K53</f>
        <v>133456.28741663409</v>
      </c>
      <c r="BI83" s="134">
        <f ca="1">'SUBSCRIBER BASE FLTE'!BI51*'MVLP INPUT FLTE'!$K53</f>
        <v>136461.90897359271</v>
      </c>
      <c r="BJ83" s="134">
        <f ca="1">'SUBSCRIBER BASE FLTE'!BJ51*'MVLP INPUT FLTE'!$K53</f>
        <v>139441.98274731718</v>
      </c>
      <c r="BK83" s="134">
        <f ca="1">'SUBSCRIBER BASE FLTE'!BK51*'MVLP INPUT FLTE'!$K53</f>
        <v>142396.72589396496</v>
      </c>
      <c r="BL83" s="134">
        <f ca="1">'SUBSCRIBER BASE FLTE'!BL51*'MVLP INPUT FLTE'!$K53</f>
        <v>145326.35372386622</v>
      </c>
      <c r="BM83" s="134">
        <f ca="1">'SUBSCRIBER BASE FLTE'!BM51*'MVLP INPUT FLTE'!$K53</f>
        <v>148231.07971721335</v>
      </c>
      <c r="BN83" s="134">
        <f ca="1">'SUBSCRIBER BASE FLTE'!BN51*'MVLP INPUT FLTE'!$K53</f>
        <v>151111.11553961702</v>
      </c>
      <c r="BO83" s="134">
        <f ca="1">'SUBSCRIBER BASE FLTE'!BO51*'MVLP INPUT FLTE'!$K53</f>
        <v>153966.67105753027</v>
      </c>
      <c r="BP83" s="134">
        <f ca="1">'SUBSCRIBER BASE FLTE'!BP51*'MVLP INPUT FLTE'!$K53</f>
        <v>156797.95435354125</v>
      </c>
      <c r="BQ83" s="134">
        <f ca="1">'SUBSCRIBER BASE FLTE'!BQ51*'MVLP INPUT FLTE'!$K53</f>
        <v>159605.17174153618</v>
      </c>
      <c r="BR83" s="134">
        <f ca="1">'SUBSCRIBER BASE FLTE'!BR51*'MVLP INPUT FLTE'!$K53</f>
        <v>162388.52778173311</v>
      </c>
    </row>
    <row r="84" spans="2:70" ht="25" customHeight="1" outlineLevel="1">
      <c r="B84" s="24" t="str">
        <f>B73</f>
        <v>Package 5</v>
      </c>
      <c r="C84" s="222">
        <f>'SUBSCRIBER BASE FLTE'!C52*'MVLP INPUT FLTE'!$K54</f>
        <v>0</v>
      </c>
      <c r="D84" s="222">
        <f>'SUBSCRIBER BASE FLTE'!D52*'MVLP INPUT FLTE'!$K54</f>
        <v>0</v>
      </c>
      <c r="E84" s="222">
        <f>'SUBSCRIBER BASE FLTE'!E52*'MVLP INPUT FLTE'!$K54</f>
        <v>0</v>
      </c>
      <c r="F84" s="222">
        <f>'SUBSCRIBER BASE FLTE'!F52*'MVLP INPUT FLTE'!$K54</f>
        <v>0</v>
      </c>
      <c r="G84" s="222">
        <f>'SUBSCRIBER BASE FLTE'!G52*'MVLP INPUT FLTE'!$K54</f>
        <v>0</v>
      </c>
      <c r="H84" s="222">
        <f>'SUBSCRIBER BASE FLTE'!H52*'MVLP INPUT FLTE'!$K54</f>
        <v>0</v>
      </c>
      <c r="I84" s="134">
        <f>'SUBSCRIBER BASE FLTE'!I52*'MVLP INPUT FLTE'!$K54</f>
        <v>0</v>
      </c>
      <c r="J84" s="134">
        <f>'SUBSCRIBER BASE FLTE'!J52*'MVLP INPUT FLTE'!$K54</f>
        <v>0</v>
      </c>
      <c r="K84" s="134">
        <f ca="1">'SUBSCRIBER BASE FLTE'!K52*'MVLP INPUT FLTE'!$K54</f>
        <v>0</v>
      </c>
      <c r="L84" s="134">
        <f ca="1">'SUBSCRIBER BASE FLTE'!L52*'MVLP INPUT FLTE'!$K54</f>
        <v>0</v>
      </c>
      <c r="M84" s="134">
        <f ca="1">'SUBSCRIBER BASE FLTE'!M52*'MVLP INPUT FLTE'!$K54</f>
        <v>0</v>
      </c>
      <c r="N84" s="134">
        <f ca="1">'SUBSCRIBER BASE FLTE'!N52*'MVLP INPUT FLTE'!$K54</f>
        <v>0</v>
      </c>
      <c r="O84" s="134">
        <f ca="1">'SUBSCRIBER BASE FLTE'!O52*'MVLP INPUT FLTE'!$K54</f>
        <v>0</v>
      </c>
      <c r="P84" s="134">
        <f ca="1">'SUBSCRIBER BASE FLTE'!P52*'MVLP INPUT FLTE'!$K54</f>
        <v>0</v>
      </c>
      <c r="Q84" s="134">
        <f ca="1">'SUBSCRIBER BASE FLTE'!Q52*'MVLP INPUT FLTE'!$K54</f>
        <v>0</v>
      </c>
      <c r="R84" s="134">
        <f ca="1">'SUBSCRIBER BASE FLTE'!R52*'MVLP INPUT FLTE'!$K54</f>
        <v>0</v>
      </c>
      <c r="S84" s="134">
        <f ca="1">'SUBSCRIBER BASE FLTE'!S52*'MVLP INPUT FLTE'!$K54</f>
        <v>0</v>
      </c>
      <c r="T84" s="134">
        <f ca="1">'SUBSCRIBER BASE FLTE'!T52*'MVLP INPUT FLTE'!$K54</f>
        <v>0</v>
      </c>
      <c r="U84" s="134">
        <f ca="1">'SUBSCRIBER BASE FLTE'!U52*'MVLP INPUT FLTE'!$K54</f>
        <v>0</v>
      </c>
      <c r="V84" s="134">
        <f ca="1">'SUBSCRIBER BASE FLTE'!V52*'MVLP INPUT FLTE'!$K54</f>
        <v>0</v>
      </c>
      <c r="W84" s="134">
        <f ca="1">'SUBSCRIBER BASE FLTE'!W52*'MVLP INPUT FLTE'!$K54</f>
        <v>0</v>
      </c>
      <c r="X84" s="134">
        <f ca="1">'SUBSCRIBER BASE FLTE'!X52*'MVLP INPUT FLTE'!$K54</f>
        <v>0</v>
      </c>
      <c r="Y84" s="134">
        <f ca="1">'SUBSCRIBER BASE FLTE'!Y52*'MVLP INPUT FLTE'!$K54</f>
        <v>0</v>
      </c>
      <c r="Z84" s="134">
        <f ca="1">'SUBSCRIBER BASE FLTE'!Z52*'MVLP INPUT FLTE'!$K54</f>
        <v>0</v>
      </c>
      <c r="AA84" s="134">
        <f ca="1">'SUBSCRIBER BASE FLTE'!AA52*'MVLP INPUT FLTE'!$K54</f>
        <v>0</v>
      </c>
      <c r="AB84" s="134">
        <f ca="1">'SUBSCRIBER BASE FLTE'!AB52*'MVLP INPUT FLTE'!$K54</f>
        <v>0</v>
      </c>
      <c r="AC84" s="134">
        <f ca="1">'SUBSCRIBER BASE FLTE'!AC52*'MVLP INPUT FLTE'!$K54</f>
        <v>0</v>
      </c>
      <c r="AD84" s="134">
        <f ca="1">'SUBSCRIBER BASE FLTE'!AD52*'MVLP INPUT FLTE'!$K54</f>
        <v>0</v>
      </c>
      <c r="AE84" s="134">
        <f ca="1">'SUBSCRIBER BASE FLTE'!AE52*'MVLP INPUT FLTE'!$K54</f>
        <v>0</v>
      </c>
      <c r="AF84" s="134">
        <f ca="1">'SUBSCRIBER BASE FLTE'!AF52*'MVLP INPUT FLTE'!$K54</f>
        <v>0</v>
      </c>
      <c r="AG84" s="134">
        <f ca="1">'SUBSCRIBER BASE FLTE'!AG52*'MVLP INPUT FLTE'!$K54</f>
        <v>0</v>
      </c>
      <c r="AH84" s="134">
        <f ca="1">'SUBSCRIBER BASE FLTE'!AH52*'MVLP INPUT FLTE'!$K54</f>
        <v>0</v>
      </c>
      <c r="AI84" s="134">
        <f ca="1">'SUBSCRIBER BASE FLTE'!AI52*'MVLP INPUT FLTE'!$K54</f>
        <v>0</v>
      </c>
      <c r="AJ84" s="134">
        <f ca="1">'SUBSCRIBER BASE FLTE'!AJ52*'MVLP INPUT FLTE'!$K54</f>
        <v>0</v>
      </c>
      <c r="AK84" s="134">
        <f ca="1">'SUBSCRIBER BASE FLTE'!AK52*'MVLP INPUT FLTE'!$K54</f>
        <v>0</v>
      </c>
      <c r="AL84" s="134">
        <f ca="1">'SUBSCRIBER BASE FLTE'!AL52*'MVLP INPUT FLTE'!$K54</f>
        <v>0</v>
      </c>
      <c r="AM84" s="134">
        <f ca="1">'SUBSCRIBER BASE FLTE'!AM52*'MVLP INPUT FLTE'!$K54</f>
        <v>0</v>
      </c>
      <c r="AN84" s="134">
        <f ca="1">'SUBSCRIBER BASE FLTE'!AN52*'MVLP INPUT FLTE'!$K54</f>
        <v>0</v>
      </c>
      <c r="AO84" s="134">
        <f ca="1">'SUBSCRIBER BASE FLTE'!AO52*'MVLP INPUT FLTE'!$K54</f>
        <v>0</v>
      </c>
      <c r="AP84" s="134">
        <f ca="1">'SUBSCRIBER BASE FLTE'!AP52*'MVLP INPUT FLTE'!$K54</f>
        <v>0</v>
      </c>
      <c r="AQ84" s="134">
        <f ca="1">'SUBSCRIBER BASE FLTE'!AQ52*'MVLP INPUT FLTE'!$K54</f>
        <v>0</v>
      </c>
      <c r="AR84" s="134">
        <f ca="1">'SUBSCRIBER BASE FLTE'!AR52*'MVLP INPUT FLTE'!$K54</f>
        <v>0</v>
      </c>
      <c r="AS84" s="134">
        <f ca="1">'SUBSCRIBER BASE FLTE'!AS52*'MVLP INPUT FLTE'!$K54</f>
        <v>0</v>
      </c>
      <c r="AT84" s="134">
        <f ca="1">'SUBSCRIBER BASE FLTE'!AT52*'MVLP INPUT FLTE'!$K54</f>
        <v>0</v>
      </c>
      <c r="AU84" s="134">
        <f ca="1">'SUBSCRIBER BASE FLTE'!AU52*'MVLP INPUT FLTE'!$K54</f>
        <v>0</v>
      </c>
      <c r="AV84" s="134">
        <f ca="1">'SUBSCRIBER BASE FLTE'!AV52*'MVLP INPUT FLTE'!$K54</f>
        <v>0</v>
      </c>
      <c r="AW84" s="134">
        <f ca="1">'SUBSCRIBER BASE FLTE'!AW52*'MVLP INPUT FLTE'!$K54</f>
        <v>0</v>
      </c>
      <c r="AX84" s="134">
        <f ca="1">'SUBSCRIBER BASE FLTE'!AX52*'MVLP INPUT FLTE'!$K54</f>
        <v>0</v>
      </c>
      <c r="AY84" s="134">
        <f ca="1">'SUBSCRIBER BASE FLTE'!AY52*'MVLP INPUT FLTE'!$K54</f>
        <v>0</v>
      </c>
      <c r="AZ84" s="134">
        <f ca="1">'SUBSCRIBER BASE FLTE'!AZ52*'MVLP INPUT FLTE'!$K54</f>
        <v>0</v>
      </c>
      <c r="BA84" s="134">
        <f ca="1">'SUBSCRIBER BASE FLTE'!BA52*'MVLP INPUT FLTE'!$K54</f>
        <v>0</v>
      </c>
      <c r="BB84" s="134">
        <f ca="1">'SUBSCRIBER BASE FLTE'!BB52*'MVLP INPUT FLTE'!$K54</f>
        <v>0</v>
      </c>
      <c r="BC84" s="134">
        <f ca="1">'SUBSCRIBER BASE FLTE'!BC52*'MVLP INPUT FLTE'!$K54</f>
        <v>0</v>
      </c>
      <c r="BD84" s="134">
        <f ca="1">'SUBSCRIBER BASE FLTE'!BD52*'MVLP INPUT FLTE'!$K54</f>
        <v>0</v>
      </c>
      <c r="BE84" s="134">
        <f ca="1">'SUBSCRIBER BASE FLTE'!BE52*'MVLP INPUT FLTE'!$K54</f>
        <v>0</v>
      </c>
      <c r="BF84" s="134">
        <f ca="1">'SUBSCRIBER BASE FLTE'!BF52*'MVLP INPUT FLTE'!$K54</f>
        <v>0</v>
      </c>
      <c r="BG84" s="134">
        <f ca="1">'SUBSCRIBER BASE FLTE'!BG52*'MVLP INPUT FLTE'!$K54</f>
        <v>0</v>
      </c>
      <c r="BH84" s="134">
        <f ca="1">'SUBSCRIBER BASE FLTE'!BH52*'MVLP INPUT FLTE'!$K54</f>
        <v>0</v>
      </c>
      <c r="BI84" s="134">
        <f ca="1">'SUBSCRIBER BASE FLTE'!BI52*'MVLP INPUT FLTE'!$K54</f>
        <v>0</v>
      </c>
      <c r="BJ84" s="134">
        <f ca="1">'SUBSCRIBER BASE FLTE'!BJ52*'MVLP INPUT FLTE'!$K54</f>
        <v>0</v>
      </c>
      <c r="BK84" s="134">
        <f ca="1">'SUBSCRIBER BASE FLTE'!BK52*'MVLP INPUT FLTE'!$K54</f>
        <v>0</v>
      </c>
      <c r="BL84" s="134">
        <f ca="1">'SUBSCRIBER BASE FLTE'!BL52*'MVLP INPUT FLTE'!$K54</f>
        <v>0</v>
      </c>
      <c r="BM84" s="134">
        <f ca="1">'SUBSCRIBER BASE FLTE'!BM52*'MVLP INPUT FLTE'!$K54</f>
        <v>0</v>
      </c>
      <c r="BN84" s="134">
        <f ca="1">'SUBSCRIBER BASE FLTE'!BN52*'MVLP INPUT FLTE'!$K54</f>
        <v>0</v>
      </c>
      <c r="BO84" s="134">
        <f ca="1">'SUBSCRIBER BASE FLTE'!BO52*'MVLP INPUT FLTE'!$K54</f>
        <v>0</v>
      </c>
      <c r="BP84" s="134">
        <f ca="1">'SUBSCRIBER BASE FLTE'!BP52*'MVLP INPUT FLTE'!$K54</f>
        <v>0</v>
      </c>
      <c r="BQ84" s="134">
        <f ca="1">'SUBSCRIBER BASE FLTE'!BQ52*'MVLP INPUT FLTE'!$K54</f>
        <v>0</v>
      </c>
      <c r="BR84" s="134">
        <f ca="1">'SUBSCRIBER BASE FLTE'!BR52*'MVLP INPUT FLTE'!$K54</f>
        <v>0</v>
      </c>
    </row>
    <row r="85" spans="2:70" s="19" customFormat="1" ht="25" customHeight="1">
      <c r="B85" s="183" t="s">
        <v>407</v>
      </c>
      <c r="C85" s="184">
        <v>0</v>
      </c>
      <c r="D85" s="184">
        <v>0</v>
      </c>
      <c r="E85" s="184">
        <v>0</v>
      </c>
      <c r="F85" s="184">
        <v>0</v>
      </c>
      <c r="G85" s="184">
        <v>0</v>
      </c>
      <c r="H85" s="184">
        <v>0</v>
      </c>
      <c r="I85" s="184">
        <f>SUM(I86:I90)</f>
        <v>0</v>
      </c>
      <c r="J85" s="184">
        <f t="shared" ref="J85:BR85" si="28">SUM(J86:J90)</f>
        <v>0</v>
      </c>
      <c r="K85" s="184">
        <f t="shared" ca="1" si="28"/>
        <v>1524.9663</v>
      </c>
      <c r="L85" s="184">
        <f t="shared" ca="1" si="28"/>
        <v>3092.7618364499999</v>
      </c>
      <c r="M85" s="184">
        <f t="shared" ca="1" si="28"/>
        <v>4715.8975108401755</v>
      </c>
      <c r="N85" s="184">
        <f t="shared" ca="1" si="28"/>
        <v>6413.9306319980342</v>
      </c>
      <c r="O85" s="184">
        <f t="shared" ca="1" si="28"/>
        <v>8203.39117162605</v>
      </c>
      <c r="P85" s="184">
        <f t="shared" ca="1" si="28"/>
        <v>10109.251896667231</v>
      </c>
      <c r="Q85" s="184">
        <f t="shared" ca="1" si="28"/>
        <v>12156.273305545559</v>
      </c>
      <c r="R85" s="184">
        <f t="shared" ca="1" si="28"/>
        <v>14379.019282448424</v>
      </c>
      <c r="S85" s="184">
        <f t="shared" ca="1" si="28"/>
        <v>16807.468268547611</v>
      </c>
      <c r="T85" s="184">
        <f t="shared" ca="1" si="28"/>
        <v>19479.927188264952</v>
      </c>
      <c r="U85" s="184">
        <f t="shared" ca="1" si="28"/>
        <v>22430.085707164704</v>
      </c>
      <c r="V85" s="184">
        <f t="shared" ca="1" si="28"/>
        <v>25694.208228653806</v>
      </c>
      <c r="W85" s="184">
        <f t="shared" ca="1" si="28"/>
        <v>29295.37595871025</v>
      </c>
      <c r="X85" s="184">
        <f t="shared" ca="1" si="28"/>
        <v>33253.612813061212</v>
      </c>
      <c r="Y85" s="184">
        <f t="shared" ca="1" si="28"/>
        <v>37578.758654150202</v>
      </c>
      <c r="Z85" s="184">
        <f t="shared" ca="1" si="28"/>
        <v>42264.833655589922</v>
      </c>
      <c r="AA85" s="184">
        <f t="shared" ca="1" si="28"/>
        <v>47300.186619517415</v>
      </c>
      <c r="AB85" s="184">
        <f t="shared" ca="1" si="28"/>
        <v>52657.529333251514</v>
      </c>
      <c r="AC85" s="184">
        <f t="shared" ca="1" si="28"/>
        <v>58305.51388391888</v>
      </c>
      <c r="AD85" s="184">
        <f t="shared" ca="1" si="28"/>
        <v>64205.906065905569</v>
      </c>
      <c r="AE85" s="184">
        <f t="shared" ca="1" si="28"/>
        <v>70320.796664345369</v>
      </c>
      <c r="AF85" s="184">
        <f t="shared" ca="1" si="28"/>
        <v>76611.168142698414</v>
      </c>
      <c r="AG85" s="184">
        <f t="shared" ca="1" si="28"/>
        <v>83039.765163485499</v>
      </c>
      <c r="AH85" s="184">
        <f t="shared" ca="1" si="28"/>
        <v>89571.079609595879</v>
      </c>
      <c r="AI85" s="184">
        <f t="shared" ca="1" si="28"/>
        <v>96179.919032914317</v>
      </c>
      <c r="AJ85" s="184">
        <f t="shared" ca="1" si="28"/>
        <v>102838.44402113455</v>
      </c>
      <c r="AK85" s="184">
        <f t="shared" ca="1" si="28"/>
        <v>109526.2045469549</v>
      </c>
      <c r="AL85" s="184">
        <f t="shared" ca="1" si="28"/>
        <v>116225.78550830579</v>
      </c>
      <c r="AM85" s="184">
        <f t="shared" ca="1" si="28"/>
        <v>122927.07258148518</v>
      </c>
      <c r="AN85" s="184">
        <f t="shared" ca="1" si="28"/>
        <v>129614.31521454257</v>
      </c>
      <c r="AO85" s="184">
        <f t="shared" ca="1" si="28"/>
        <v>136279.04948521894</v>
      </c>
      <c r="AP85" s="184">
        <f t="shared" ca="1" si="28"/>
        <v>142915.74451459458</v>
      </c>
      <c r="AQ85" s="184">
        <f t="shared" ca="1" si="28"/>
        <v>149516.05533622054</v>
      </c>
      <c r="AR85" s="184">
        <f t="shared" ca="1" si="28"/>
        <v>156077.43011586266</v>
      </c>
      <c r="AS85" s="184">
        <f t="shared" ca="1" si="28"/>
        <v>162598.76925987782</v>
      </c>
      <c r="AT85" s="184">
        <f t="shared" ca="1" si="28"/>
        <v>169074.69087116886</v>
      </c>
      <c r="AU85" s="184">
        <f t="shared" ca="1" si="28"/>
        <v>175504.15044876392</v>
      </c>
      <c r="AV85" s="184">
        <f t="shared" ca="1" si="28"/>
        <v>181886.11236994946</v>
      </c>
      <c r="AW85" s="184">
        <f t="shared" ca="1" si="28"/>
        <v>188218.11926480487</v>
      </c>
      <c r="AX85" s="184">
        <f t="shared" ca="1" si="28"/>
        <v>194500.595751054</v>
      </c>
      <c r="AY85" s="184">
        <f t="shared" ca="1" si="28"/>
        <v>200731.10173717004</v>
      </c>
      <c r="AZ85" s="184">
        <f t="shared" ca="1" si="28"/>
        <v>206912.9400724041</v>
      </c>
      <c r="BA85" s="184">
        <f t="shared" ca="1" si="28"/>
        <v>213043.6633317887</v>
      </c>
      <c r="BB85" s="184">
        <f t="shared" ca="1" si="28"/>
        <v>219125.13654346848</v>
      </c>
      <c r="BC85" s="184">
        <f t="shared" ca="1" si="28"/>
        <v>225154.91723284902</v>
      </c>
      <c r="BD85" s="184">
        <f t="shared" ca="1" si="28"/>
        <v>231136.30588636978</v>
      </c>
      <c r="BE85" s="184">
        <f t="shared" ca="1" si="28"/>
        <v>237066.85273633566</v>
      </c>
      <c r="BF85" s="184">
        <f t="shared" ca="1" si="28"/>
        <v>242946.98993807679</v>
      </c>
      <c r="BG85" s="184">
        <f t="shared" ca="1" si="28"/>
        <v>248777.14597360315</v>
      </c>
      <c r="BH85" s="184">
        <f t="shared" ca="1" si="28"/>
        <v>254557.74568282752</v>
      </c>
      <c r="BI85" s="184">
        <f t="shared" ca="1" si="28"/>
        <v>260290.64084452347</v>
      </c>
      <c r="BJ85" s="184">
        <f t="shared" ca="1" si="28"/>
        <v>265974.80639734503</v>
      </c>
      <c r="BK85" s="184">
        <f t="shared" ca="1" si="28"/>
        <v>271610.65654296754</v>
      </c>
      <c r="BL85" s="184">
        <f t="shared" ca="1" si="28"/>
        <v>277198.6019623524</v>
      </c>
      <c r="BM85" s="184">
        <f t="shared" ca="1" si="28"/>
        <v>282739.04984567233</v>
      </c>
      <c r="BN85" s="184">
        <f t="shared" ca="1" si="28"/>
        <v>288232.40392198419</v>
      </c>
      <c r="BO85" s="184">
        <f t="shared" ca="1" si="28"/>
        <v>293679.06448864727</v>
      </c>
      <c r="BP85" s="184">
        <f t="shared" ca="1" si="28"/>
        <v>299079.42844049376</v>
      </c>
      <c r="BQ85" s="184">
        <f t="shared" ca="1" si="28"/>
        <v>304433.88929874962</v>
      </c>
      <c r="BR85" s="184">
        <f t="shared" ca="1" si="28"/>
        <v>309742.83723971021</v>
      </c>
    </row>
    <row r="86" spans="2:70" ht="25" customHeight="1" outlineLevel="1">
      <c r="B86" s="24" t="str">
        <f>B80</f>
        <v>FLTE 40GB</v>
      </c>
      <c r="C86" s="222">
        <f>'SUBSCRIBER BASE FLTE'!C60*'MVLP INPUT FLTE'!$L50</f>
        <v>0</v>
      </c>
      <c r="D86" s="222">
        <f>'SUBSCRIBER BASE FLTE'!D60*'MVLP INPUT FLTE'!$L50</f>
        <v>0</v>
      </c>
      <c r="E86" s="222">
        <f>'SUBSCRIBER BASE FLTE'!E60*'MVLP INPUT FLTE'!$L50</f>
        <v>0</v>
      </c>
      <c r="F86" s="222">
        <f>'SUBSCRIBER BASE FLTE'!F60*'MVLP INPUT FLTE'!$L50</f>
        <v>0</v>
      </c>
      <c r="G86" s="222">
        <f>'SUBSCRIBER BASE FLTE'!G60*'MVLP INPUT FLTE'!$L50</f>
        <v>0</v>
      </c>
      <c r="H86" s="222">
        <f>'SUBSCRIBER BASE FLTE'!H60*'MVLP INPUT FLTE'!$L50</f>
        <v>0</v>
      </c>
      <c r="I86" s="222">
        <f>'SUBSCRIBER BASE FLTE'!I60*'MVLP INPUT FLTE'!$L50</f>
        <v>0</v>
      </c>
      <c r="J86" s="222">
        <f>'SUBSCRIBER BASE FLTE'!J60*'MVLP INPUT FLTE'!$L50</f>
        <v>0</v>
      </c>
      <c r="K86" s="222">
        <f ca="1">'SUBSCRIBER BASE FLTE'!K60*'MVLP INPUT FLTE'!$L50</f>
        <v>952.74630000000013</v>
      </c>
      <c r="L86" s="222">
        <f ca="1">'SUBSCRIBER BASE FLTE'!L60*'MVLP INPUT FLTE'!$L50</f>
        <v>1933.1580064499999</v>
      </c>
      <c r="M86" s="222">
        <f ca="1">'SUBSCRIBER BASE FLTE'!M60*'MVLP INPUT FLTE'!$L50</f>
        <v>2948.1527133951749</v>
      </c>
      <c r="N86" s="222">
        <f ca="1">'SUBSCRIBER BASE FLTE'!N60*'MVLP INPUT FLTE'!$L50</f>
        <v>4008.8808653313163</v>
      </c>
      <c r="O86" s="222">
        <f ca="1">'SUBSCRIBER BASE FLTE'!O60*'MVLP INPUT FLTE'!$L50</f>
        <v>5126.3981279759992</v>
      </c>
      <c r="P86" s="222">
        <f ca="1">'SUBSCRIBER BASE FLTE'!P60*'MVLP INPUT FLTE'!$L50</f>
        <v>6317.3883938882045</v>
      </c>
      <c r="Q86" s="222">
        <f ca="1">'SUBSCRIBER BASE FLTE'!Q60*'MVLP INPUT FLTE'!$L50</f>
        <v>7596.9631925401554</v>
      </c>
      <c r="R86" s="222">
        <f ca="1">'SUBSCRIBER BASE FLTE'!R60*'MVLP INPUT FLTE'!$L50</f>
        <v>8985.8278054035654</v>
      </c>
      <c r="S86" s="222">
        <f ca="1">'SUBSCRIBER BASE FLTE'!S60*'MVLP INPUT FLTE'!$L50</f>
        <v>10504.511519057634</v>
      </c>
      <c r="T86" s="222">
        <f ca="1">'SUBSCRIBER BASE FLTE'!T60*'MVLP INPUT FLTE'!$L50</f>
        <v>12174.799671145644</v>
      </c>
      <c r="U86" s="222">
        <f ca="1">'SUBSCRIBER BASE FLTE'!U60*'MVLP INPUT FLTE'!$L50</f>
        <v>14019.722973940909</v>
      </c>
      <c r="V86" s="222">
        <f ca="1">'SUBSCRIBER BASE FLTE'!V60*'MVLP INPUT FLTE'!$L50</f>
        <v>16059.255278662413</v>
      </c>
      <c r="W86" s="222">
        <f ca="1">'SUBSCRIBER BASE FLTE'!W60*'MVLP INPUT FLTE'!$L50</f>
        <v>18308.909008793784</v>
      </c>
      <c r="X86" s="222">
        <f ca="1">'SUBSCRIBER BASE FLTE'!X60*'MVLP INPUT FLTE'!$L50</f>
        <v>20782.634182219037</v>
      </c>
      <c r="Y86" s="222">
        <f ca="1">'SUBSCRIBER BASE FLTE'!Y60*'MVLP INPUT FLTE'!$L50</f>
        <v>23485.678941670179</v>
      </c>
      <c r="Z86" s="222">
        <f ca="1">'SUBSCRIBER BASE FLTE'!Z60*'MVLP INPUT FLTE'!$L50</f>
        <v>26414.663520665985</v>
      </c>
      <c r="AA86" s="222">
        <f ca="1">'SUBSCRIBER BASE FLTE'!AA60*'MVLP INPUT FLTE'!$L50</f>
        <v>29561.945230740326</v>
      </c>
      <c r="AB86" s="222">
        <f ca="1">'SUBSCRIBER BASE FLTE'!AB60*'MVLP INPUT FLTE'!$L50</f>
        <v>32909.932496279034</v>
      </c>
      <c r="AC86" s="222">
        <f ca="1">'SUBSCRIBER BASE FLTE'!AC60*'MVLP INPUT FLTE'!$L50</f>
        <v>36439.752720060664</v>
      </c>
      <c r="AD86" s="222">
        <f ca="1">'SUBSCRIBER BASE FLTE'!AD60*'MVLP INPUT FLTE'!$L50</f>
        <v>40128.402071940152</v>
      </c>
      <c r="AE86" s="222">
        <f ca="1">'SUBSCRIBER BASE FLTE'!AE60*'MVLP INPUT FLTE'!$L50</f>
        <v>43950.211154328652</v>
      </c>
      <c r="AF86" s="222">
        <f ca="1">'SUBSCRIBER BASE FLTE'!AF60*'MVLP INPUT FLTE'!$L50</f>
        <v>47881.15930951685</v>
      </c>
      <c r="AG86" s="222">
        <f ca="1">'SUBSCRIBER BASE FLTE'!AG60*'MVLP INPUT FLTE'!$L50</f>
        <v>51898.860605385969</v>
      </c>
      <c r="AH86" s="222">
        <f ca="1">'SUBSCRIBER BASE FLTE'!AH60*'MVLP INPUT FLTE'!$L50</f>
        <v>55981.119390240194</v>
      </c>
      <c r="AI86" s="222">
        <f ca="1">'SUBSCRIBER BASE FLTE'!AI60*'MVLP INPUT FLTE'!$L50</f>
        <v>60111.650875423147</v>
      </c>
      <c r="AJ86" s="222">
        <f ca="1">'SUBSCRIBER BASE FLTE'!AJ60*'MVLP INPUT FLTE'!$L50</f>
        <v>64272.878142982052</v>
      </c>
      <c r="AK86" s="222">
        <f ca="1">'SUBSCRIBER BASE FLTE'!AK60*'MVLP INPUT FLTE'!$L50</f>
        <v>68453.095878766704</v>
      </c>
      <c r="AL86" s="222">
        <f ca="1">'SUBSCRIBER BASE FLTE'!AL60*'MVLP INPUT FLTE'!$L50</f>
        <v>72640.698263797196</v>
      </c>
      <c r="AM86" s="222">
        <f ca="1">'SUBSCRIBER BASE FLTE'!AM60*'MVLP INPUT FLTE'!$L50</f>
        <v>76828.469778554907</v>
      </c>
      <c r="AN86" s="222">
        <f ca="1">'SUBSCRIBER BASE FLTE'!AN60*'MVLP INPUT FLTE'!$L50</f>
        <v>81007.825685437201</v>
      </c>
      <c r="AO86" s="222">
        <f ca="1">'SUBSCRIBER BASE FLTE'!AO60*'MVLP INPUT FLTE'!$L50</f>
        <v>85173.115317110991</v>
      </c>
      <c r="AP86" s="222">
        <f ca="1">'SUBSCRIBER BASE FLTE'!AP60*'MVLP INPUT FLTE'!$L50</f>
        <v>89320.16658691554</v>
      </c>
      <c r="AQ86" s="222">
        <f ca="1">'SUBSCRIBER BASE FLTE'!AQ60*'MVLP INPUT FLTE'!$L50</f>
        <v>93446.273420926766</v>
      </c>
      <c r="AR86" s="222">
        <f ca="1">'SUBSCRIBER BASE FLTE'!AR60*'MVLP INPUT FLTE'!$L50</f>
        <v>97547.32219684888</v>
      </c>
      <c r="AS86" s="222">
        <f ca="1">'SUBSCRIBER BASE FLTE'!AS60*'MVLP INPUT FLTE'!$L50</f>
        <v>101622.09535817568</v>
      </c>
      <c r="AT86" s="222">
        <f ca="1">'SUBSCRIBER BASE FLTE'!AT60*'MVLP INPUT FLTE'!$L50</f>
        <v>105669.38569763118</v>
      </c>
      <c r="AU86" s="222">
        <f ca="1">'SUBSCRIBER BASE FLTE'!AU60*'MVLP INPUT FLTE'!$L50</f>
        <v>109687.99626920132</v>
      </c>
      <c r="AV86" s="222">
        <f ca="1">'SUBSCRIBER BASE FLTE'!AV60*'MVLP INPUT FLTE'!$L50</f>
        <v>113676.74030091311</v>
      </c>
      <c r="AW86" s="222">
        <f ca="1">'SUBSCRIBER BASE FLTE'!AW60*'MVLP INPUT FLTE'!$L50</f>
        <v>117634.44110835534</v>
      </c>
      <c r="AX86" s="222">
        <f ca="1">'SUBSCRIBER BASE FLTE'!AX60*'MVLP INPUT FLTE'!$L50</f>
        <v>121561.3625589343</v>
      </c>
      <c r="AY86" s="222">
        <f ca="1">'SUBSCRIBER BASE FLTE'!AY60*'MVLP INPUT FLTE'!$L50</f>
        <v>125456.33572718337</v>
      </c>
      <c r="AZ86" s="222">
        <f ca="1">'SUBSCRIBER BASE FLTE'!AZ60*'MVLP INPUT FLTE'!$L50</f>
        <v>129319.63217350231</v>
      </c>
      <c r="BA86" s="222">
        <f ca="1">'SUBSCRIBER BASE FLTE'!BA60*'MVLP INPUT FLTE'!$L50</f>
        <v>133151.52115002755</v>
      </c>
      <c r="BB86" s="222">
        <f ca="1">'SUBSCRIBER BASE FLTE'!BB60*'MVLP INPUT FLTE'!$L50</f>
        <v>136952.26962025231</v>
      </c>
      <c r="BC86" s="222">
        <f ca="1">'SUBSCRIBER BASE FLTE'!BC60*'MVLP INPUT FLTE'!$L50</f>
        <v>140720.71172848018</v>
      </c>
      <c r="BD86" s="222">
        <f ca="1">'SUBSCRIBER BASE FLTE'!BD60*'MVLP INPUT FLTE'!$L50</f>
        <v>144458.55262878808</v>
      </c>
      <c r="BE86" s="222">
        <f ca="1">'SUBSCRIBER BASE FLTE'!BE60*'MVLP INPUT FLTE'!$L50</f>
        <v>148164.6218814434</v>
      </c>
      <c r="BF86" s="222">
        <f ca="1">'SUBSCRIBER BASE FLTE'!BF60*'MVLP INPUT FLTE'!$L50</f>
        <v>151839.18954545111</v>
      </c>
      <c r="BG86" s="222">
        <f ca="1">'SUBSCRIBER BASE FLTE'!BG60*'MVLP INPUT FLTE'!$L50</f>
        <v>155482.52338431479</v>
      </c>
      <c r="BH86" s="222">
        <f ca="1">'SUBSCRIBER BASE FLTE'!BH60*'MVLP INPUT FLTE'!$L50</f>
        <v>159094.88888554811</v>
      </c>
      <c r="BI86" s="222">
        <f ca="1">'SUBSCRIBER BASE FLTE'!BI60*'MVLP INPUT FLTE'!$L50</f>
        <v>162677.97983002095</v>
      </c>
      <c r="BJ86" s="222">
        <f ca="1">'SUBSCRIBER BASE FLTE'!BJ60*'MVLP INPUT FLTE'!$L50</f>
        <v>166230.61450146575</v>
      </c>
      <c r="BK86" s="222">
        <f ca="1">'SUBSCRIBER BASE FLTE'!BK60*'MVLP INPUT FLTE'!$L50</f>
        <v>169753.05177820328</v>
      </c>
      <c r="BL86" s="222">
        <f ca="1">'SUBSCRIBER BASE FLTE'!BL60*'MVLP INPUT FLTE'!$L50</f>
        <v>173245.54833808859</v>
      </c>
      <c r="BM86" s="222">
        <f ca="1">'SUBSCRIBER BASE FLTE'!BM60*'MVLP INPUT FLTE'!$L50</f>
        <v>176708.35867721483</v>
      </c>
      <c r="BN86" s="222">
        <f ca="1">'SUBSCRIBER BASE FLTE'!BN60*'MVLP INPUT FLTE'!$L50</f>
        <v>180141.7351284585</v>
      </c>
      <c r="BO86" s="222">
        <f ca="1">'SUBSCRIBER BASE FLTE'!BO60*'MVLP INPUT FLTE'!$L50</f>
        <v>183545.92787986659</v>
      </c>
      <c r="BP86" s="222">
        <f ca="1">'SUBSCRIBER BASE FLTE'!BP60*'MVLP INPUT FLTE'!$L50</f>
        <v>186921.18499288775</v>
      </c>
      <c r="BQ86" s="222">
        <f ca="1">'SUBSCRIBER BASE FLTE'!BQ60*'MVLP INPUT FLTE'!$L50</f>
        <v>190267.75242044823</v>
      </c>
      <c r="BR86" s="222">
        <f ca="1">'SUBSCRIBER BASE FLTE'!BR60*'MVLP INPUT FLTE'!$L50</f>
        <v>193585.87402487441</v>
      </c>
    </row>
    <row r="87" spans="2:70" ht="25" customHeight="1" outlineLevel="1">
      <c r="B87" s="24" t="str">
        <f t="shared" ref="B87:B90" si="29">B81</f>
        <v>FLTE 100GB</v>
      </c>
      <c r="C87" s="222">
        <f>'SUBSCRIBER BASE FLTE'!C61*'MVLP INPUT FLTE'!$L51</f>
        <v>0</v>
      </c>
      <c r="D87" s="222">
        <f>'SUBSCRIBER BASE FLTE'!D61*'MVLP INPUT FLTE'!$L51</f>
        <v>0</v>
      </c>
      <c r="E87" s="222">
        <f>'SUBSCRIBER BASE FLTE'!E61*'MVLP INPUT FLTE'!$L51</f>
        <v>0</v>
      </c>
      <c r="F87" s="222">
        <f>'SUBSCRIBER BASE FLTE'!F61*'MVLP INPUT FLTE'!$L51</f>
        <v>0</v>
      </c>
      <c r="G87" s="222">
        <f>'SUBSCRIBER BASE FLTE'!G61*'MVLP INPUT FLTE'!$L51</f>
        <v>0</v>
      </c>
      <c r="H87" s="222">
        <f>'SUBSCRIBER BASE FLTE'!H61*'MVLP INPUT FLTE'!$L51</f>
        <v>0</v>
      </c>
      <c r="I87" s="222">
        <f>'SUBSCRIBER BASE FLTE'!I61*'MVLP INPUT FLTE'!$L51</f>
        <v>0</v>
      </c>
      <c r="J87" s="222">
        <f>'SUBSCRIBER BASE FLTE'!J61*'MVLP INPUT FLTE'!$L51</f>
        <v>0</v>
      </c>
      <c r="K87" s="222">
        <f ca="1">'SUBSCRIBER BASE FLTE'!K61*'MVLP INPUT FLTE'!$L51</f>
        <v>286.11</v>
      </c>
      <c r="L87" s="222">
        <f ca="1">'SUBSCRIBER BASE FLTE'!L61*'MVLP INPUT FLTE'!$L51</f>
        <v>579.80191500000001</v>
      </c>
      <c r="M87" s="222">
        <f ca="1">'SUBSCRIBER BASE FLTE'!M61*'MVLP INPUT FLTE'!$L51</f>
        <v>883.87239872250007</v>
      </c>
      <c r="N87" s="222">
        <f ca="1">'SUBSCRIBER BASE FLTE'!N61*'MVLP INPUT FLTE'!$L51</f>
        <v>1202.524883333359</v>
      </c>
      <c r="O87" s="222">
        <f ca="1">'SUBSCRIBER BASE FLTE'!O61*'MVLP INPUT FLTE'!$L51</f>
        <v>1538.4965218250254</v>
      </c>
      <c r="P87" s="222">
        <f ca="1">'SUBSCRIBER BASE FLTE'!P61*'MVLP INPUT FLTE'!$L51</f>
        <v>1895.9317513895126</v>
      </c>
      <c r="Q87" s="222">
        <f ca="1">'SUBSCRIBER BASE FLTE'!Q61*'MVLP INPUT FLTE'!$L51</f>
        <v>2280.3703315027019</v>
      </c>
      <c r="R87" s="222">
        <f ca="1">'SUBSCRIBER BASE FLTE'!R61*'MVLP INPUT FLTE'!$L51</f>
        <v>2697.304933684929</v>
      </c>
      <c r="S87" s="222">
        <f ca="1">'SUBSCRIBER BASE FLTE'!S61*'MVLP INPUT FLTE'!$L51</f>
        <v>3152.1815417486064</v>
      </c>
      <c r="T87" s="222">
        <f ca="1">'SUBSCRIBER BASE FLTE'!T61*'MVLP INPUT FLTE'!$L51</f>
        <v>3653.2609486437432</v>
      </c>
      <c r="U87" s="222">
        <f ca="1">'SUBSCRIBER BASE FLTE'!U61*'MVLP INPUT FLTE'!$L51</f>
        <v>4205.872630580272</v>
      </c>
      <c r="V87" s="222">
        <f ca="1">'SUBSCRIBER BASE FLTE'!V61*'MVLP INPUT FLTE'!$L51</f>
        <v>4818.161863220339</v>
      </c>
      <c r="W87" s="222">
        <f ca="1">'SUBSCRIBER BASE FLTE'!W61*'MVLP INPUT FLTE'!$L51</f>
        <v>5493.9130373829666</v>
      </c>
      <c r="X87" s="222">
        <f ca="1">'SUBSCRIBER BASE FLTE'!X61*'MVLP INPUT FLTE'!$L51</f>
        <v>6235.4478265652106</v>
      </c>
      <c r="Y87" s="222">
        <f ca="1">'SUBSCRIBER BASE FLTE'!Y61*'MVLP INPUT FLTE'!$L51</f>
        <v>7046.4987200394071</v>
      </c>
      <c r="Z87" s="222">
        <f ca="1">'SUBSCRIBER BASE FLTE'!Z61*'MVLP INPUT FLTE'!$L51</f>
        <v>7925.0442809190718</v>
      </c>
      <c r="AA87" s="222">
        <f ca="1">'SUBSCRIBER BASE FLTE'!AA61*'MVLP INPUT FLTE'!$L51</f>
        <v>8869.0802545312599</v>
      </c>
      <c r="AB87" s="222">
        <f ca="1">'SUBSCRIBER BASE FLTE'!AB61*'MVLP INPUT FLTE'!$L51</f>
        <v>9873.7583223677448</v>
      </c>
      <c r="AC87" s="222">
        <f ca="1">'SUBSCRIBER BASE FLTE'!AC61*'MVLP INPUT FLTE'!$L51</f>
        <v>10932.840826627618</v>
      </c>
      <c r="AD87" s="222">
        <f ca="1">'SUBSCRIBER BASE FLTE'!AD61*'MVLP INPUT FLTE'!$L51</f>
        <v>12038.712579601281</v>
      </c>
      <c r="AE87" s="222">
        <f ca="1">'SUBSCRIBER BASE FLTE'!AE61*'MVLP INPUT FLTE'!$L51</f>
        <v>13185.253672674671</v>
      </c>
      <c r="AF87" s="222">
        <f ca="1">'SUBSCRIBER BASE FLTE'!AF61*'MVLP INPUT FLTE'!$L51</f>
        <v>14364.965666456937</v>
      </c>
      <c r="AG87" s="222">
        <f ca="1">'SUBSCRIBER BASE FLTE'!AG61*'MVLP INPUT FLTE'!$L51</f>
        <v>15570.413858292053</v>
      </c>
      <c r="AH87" s="222">
        <f ca="1">'SUBSCRIBER BASE FLTE'!AH61*'MVLP INPUT FLTE'!$L51</f>
        <v>16795.657290496572</v>
      </c>
      <c r="AI87" s="222">
        <f ca="1">'SUBSCRIBER BASE FLTE'!AI61*'MVLP INPUT FLTE'!$L51</f>
        <v>18034.80550352735</v>
      </c>
      <c r="AJ87" s="222">
        <f ca="1">'SUBSCRIBER BASE FLTE'!AJ61*'MVLP INPUT FLTE'!$L51</f>
        <v>19283.448656747369</v>
      </c>
      <c r="AK87" s="222">
        <f ca="1">'SUBSCRIBER BASE FLTE'!AK61*'MVLP INPUT FLTE'!$L51</f>
        <v>20537.214393165017</v>
      </c>
      <c r="AL87" s="222">
        <f ca="1">'SUBSCRIBER BASE FLTE'!AL61*'MVLP INPUT FLTE'!$L51</f>
        <v>21793.198070823117</v>
      </c>
      <c r="AM87" s="222">
        <f ca="1">'SUBSCRIBER BASE FLTE'!AM61*'MVLP INPUT FLTE'!$L51</f>
        <v>23049.95028722112</v>
      </c>
      <c r="AN87" s="222">
        <f ca="1">'SUBSCRIBER BASE FLTE'!AN61*'MVLP INPUT FLTE'!$L51</f>
        <v>24303.172859779741</v>
      </c>
      <c r="AO87" s="222">
        <f ca="1">'SUBSCRIBER BASE FLTE'!AO61*'MVLP INPUT FLTE'!$L51</f>
        <v>25552.895790471608</v>
      </c>
      <c r="AP87" s="222">
        <f ca="1">'SUBSCRIBER BASE FLTE'!AP61*'MVLP INPUT FLTE'!$L51</f>
        <v>26797.718276252599</v>
      </c>
      <c r="AQ87" s="222">
        <f ca="1">'SUBSCRIBER BASE FLTE'!AQ61*'MVLP INPUT FLTE'!$L51</f>
        <v>28034.820870904456</v>
      </c>
      <c r="AR87" s="222">
        <f ca="1">'SUBSCRIBER BASE FLTE'!AR61*'MVLP INPUT FLTE'!$L51</f>
        <v>29265.699743501762</v>
      </c>
      <c r="AS87" s="222">
        <f ca="1">'SUBSCRIBER BASE FLTE'!AS61*'MVLP INPUT FLTE'!$L51</f>
        <v>30488.977245682003</v>
      </c>
      <c r="AT87" s="222">
        <f ca="1">'SUBSCRIBER BASE FLTE'!AT61*'MVLP INPUT FLTE'!$L51</f>
        <v>31703.287439093703</v>
      </c>
      <c r="AU87" s="222">
        <f ca="1">'SUBSCRIBER BASE FLTE'!AU61*'MVLP INPUT FLTE'!$L51</f>
        <v>32908.706545861409</v>
      </c>
      <c r="AV87" s="222">
        <f ca="1">'SUBSCRIBER BASE FLTE'!AV61*'MVLP INPUT FLTE'!$L51</f>
        <v>34105.310140221591</v>
      </c>
      <c r="AW87" s="222">
        <f ca="1">'SUBSCRIBER BASE FLTE'!AW61*'MVLP INPUT FLTE'!$L51</f>
        <v>35293.173154029704</v>
      </c>
      <c r="AX87" s="222">
        <f ca="1">'SUBSCRIBER BASE FLTE'!AX61*'MVLP INPUT FLTE'!$L51</f>
        <v>36470.939332220456</v>
      </c>
      <c r="AY87" s="222">
        <f ca="1">'SUBSCRIBER BASE FLTE'!AY61*'MVLP INPUT FLTE'!$L51</f>
        <v>37638.694497896577</v>
      </c>
      <c r="AZ87" s="222">
        <f ca="1">'SUBSCRIBER BASE FLTE'!AZ61*'MVLP INPUT FLTE'!$L51</f>
        <v>38797.954294664451</v>
      </c>
      <c r="BA87" s="222">
        <f ca="1">'SUBSCRIBER BASE FLTE'!BA61*'MVLP INPUT FLTE'!$L51</f>
        <v>39947.360383159801</v>
      </c>
      <c r="BB87" s="222">
        <f ca="1">'SUBSCRIBER BASE FLTE'!BB61*'MVLP INPUT FLTE'!$L51</f>
        <v>41086.996519902947</v>
      </c>
      <c r="BC87" s="222">
        <f ca="1">'SUBSCRIBER BASE FLTE'!BC61*'MVLP INPUT FLTE'!$L51</f>
        <v>42216.94574948377</v>
      </c>
      <c r="BD87" s="222">
        <f ca="1">'SUBSCRIBER BASE FLTE'!BD61*'MVLP INPUT FLTE'!$L51</f>
        <v>43338.720960613158</v>
      </c>
      <c r="BE87" s="222">
        <f ca="1">'SUBSCRIBER BASE FLTE'!BE61*'MVLP INPUT FLTE'!$L51</f>
        <v>44450.961082447946</v>
      </c>
      <c r="BF87" s="222">
        <f ca="1">'SUBSCRIBER BASE FLTE'!BF61*'MVLP INPUT FLTE'!$L51</f>
        <v>45553.747163247142</v>
      </c>
      <c r="BG87" s="222">
        <f ca="1">'SUBSCRIBER BASE FLTE'!BG61*'MVLP INPUT FLTE'!$L51</f>
        <v>46647.159562359528</v>
      </c>
      <c r="BH87" s="222">
        <f ca="1">'SUBSCRIBER BASE FLTE'!BH61*'MVLP INPUT FLTE'!$L51</f>
        <v>47731.277956079481</v>
      </c>
      <c r="BI87" s="222">
        <f ca="1">'SUBSCRIBER BASE FLTE'!BI61*'MVLP INPUT FLTE'!$L51</f>
        <v>48806.181343452809</v>
      </c>
      <c r="BJ87" s="222">
        <f ca="1">'SUBSCRIBER BASE FLTE'!BJ61*'MVLP INPUT FLTE'!$L51</f>
        <v>49871.948052033462</v>
      </c>
      <c r="BK87" s="222">
        <f ca="1">'SUBSCRIBER BASE FLTE'!BK61*'MVLP INPUT FLTE'!$L51</f>
        <v>50928.655743591175</v>
      </c>
      <c r="BL87" s="222">
        <f ca="1">'SUBSCRIBER BASE FLTE'!BL61*'MVLP INPUT FLTE'!$L51</f>
        <v>51976.381419770645</v>
      </c>
      <c r="BM87" s="222">
        <f ca="1">'SUBSCRIBER BASE FLTE'!BM61*'MVLP INPUT FLTE'!$L51</f>
        <v>53015.201427702596</v>
      </c>
      <c r="BN87" s="222">
        <f ca="1">'SUBSCRIBER BASE FLTE'!BN61*'MVLP INPUT FLTE'!$L51</f>
        <v>54045.191465567121</v>
      </c>
      <c r="BO87" s="222">
        <f ca="1">'SUBSCRIBER BASE FLTE'!BO61*'MVLP INPUT FLTE'!$L51</f>
        <v>55066.426588109804</v>
      </c>
      <c r="BP87" s="222">
        <f ca="1">'SUBSCRIBER BASE FLTE'!BP61*'MVLP INPUT FLTE'!$L51</f>
        <v>56078.981212110877</v>
      </c>
      <c r="BQ87" s="222">
        <f ca="1">'SUBSCRIBER BASE FLTE'!BQ61*'MVLP INPUT FLTE'!$L51</f>
        <v>57082.929121807923</v>
      </c>
      <c r="BR87" s="222">
        <f ca="1">'SUBSCRIBER BASE FLTE'!BR61*'MVLP INPUT FLTE'!$L51</f>
        <v>58078.343474272559</v>
      </c>
    </row>
    <row r="88" spans="2:70" ht="25" customHeight="1" outlineLevel="1">
      <c r="B88" s="24" t="str">
        <f t="shared" si="29"/>
        <v>FLTE 200GB</v>
      </c>
      <c r="C88" s="222">
        <f>'SUBSCRIBER BASE FLTE'!C62*'MVLP INPUT FLTE'!$L52</f>
        <v>0</v>
      </c>
      <c r="D88" s="222">
        <f>'SUBSCRIBER BASE FLTE'!D62*'MVLP INPUT FLTE'!$L52</f>
        <v>0</v>
      </c>
      <c r="E88" s="222">
        <f>'SUBSCRIBER BASE FLTE'!E62*'MVLP INPUT FLTE'!$L52</f>
        <v>0</v>
      </c>
      <c r="F88" s="222">
        <f>'SUBSCRIBER BASE FLTE'!F62*'MVLP INPUT FLTE'!$L52</f>
        <v>0</v>
      </c>
      <c r="G88" s="222">
        <f>'SUBSCRIBER BASE FLTE'!G62*'MVLP INPUT FLTE'!$L52</f>
        <v>0</v>
      </c>
      <c r="H88" s="222">
        <f>'SUBSCRIBER BASE FLTE'!H62*'MVLP INPUT FLTE'!$L52</f>
        <v>0</v>
      </c>
      <c r="I88" s="222">
        <f>'SUBSCRIBER BASE FLTE'!I62*'MVLP INPUT FLTE'!$L52</f>
        <v>0</v>
      </c>
      <c r="J88" s="222">
        <f>'SUBSCRIBER BASE FLTE'!J62*'MVLP INPUT FLTE'!$L52</f>
        <v>0</v>
      </c>
      <c r="K88" s="222">
        <f ca="1">'SUBSCRIBER BASE FLTE'!K62*'MVLP INPUT FLTE'!$L52</f>
        <v>190.26315</v>
      </c>
      <c r="L88" s="222">
        <f ca="1">'SUBSCRIBER BASE FLTE'!L62*'MVLP INPUT FLTE'!$L52</f>
        <v>386.06181322500004</v>
      </c>
      <c r="M88" s="222">
        <f ca="1">'SUBSCRIBER BASE FLTE'!M62*'MVLP INPUT FLTE'!$L52</f>
        <v>588.77948781258749</v>
      </c>
      <c r="N88" s="222">
        <f ca="1">'SUBSCRIBER BASE FLTE'!N62*'MVLP INPUT FLTE'!$L52</f>
        <v>801.21846216618053</v>
      </c>
      <c r="O88" s="222">
        <f ca="1">'SUBSCRIBER BASE FLTE'!O62*'MVLP INPUT FLTE'!$L52</f>
        <v>1024.726655237768</v>
      </c>
      <c r="P88" s="222">
        <f ca="1">'SUBSCRIBER BASE FLTE'!P62*'MVLP INPUT FLTE'!$L52</f>
        <v>1263.5016286682471</v>
      </c>
      <c r="Q88" s="222">
        <f ca="1">'SUBSCRIBER BASE FLTE'!Q62*'MVLP INPUT FLTE'!$L52</f>
        <v>1518.8441648245671</v>
      </c>
      <c r="R88" s="222">
        <f ca="1">'SUBSCRIBER BASE FLTE'!R62*'MVLP INPUT FLTE'!$L52</f>
        <v>1796.335639423558</v>
      </c>
      <c r="S88" s="222">
        <f ca="1">'SUBSCRIBER BASE FLTE'!S62*'MVLP INPUT FLTE'!$L52</f>
        <v>2100.0794364884582</v>
      </c>
      <c r="T88" s="222">
        <f ca="1">'SUBSCRIBER BASE FLTE'!T62*'MVLP INPUT FLTE'!$L52</f>
        <v>2434.1440612783058</v>
      </c>
      <c r="U88" s="222">
        <f ca="1">'SUBSCRIBER BASE FLTE'!U62*'MVLP INPUT FLTE'!$L52</f>
        <v>2802.5634367574403</v>
      </c>
      <c r="V88" s="222">
        <f ca="1">'SUBSCRIBER BASE FLTE'!V62*'MVLP INPUT FLTE'!$L52</f>
        <v>3210.7677475450014</v>
      </c>
      <c r="W88" s="222">
        <f ca="1">'SUBSCRIBER BASE FLTE'!W62*'MVLP INPUT FLTE'!$L52</f>
        <v>3661.2799216908688</v>
      </c>
      <c r="X88" s="222">
        <f ca="1">'SUBSCRIBER BASE FLTE'!X62*'MVLP INPUT FLTE'!$L52</f>
        <v>4156.6014423564975</v>
      </c>
      <c r="Y88" s="222">
        <f ca="1">'SUBSCRIBER BASE FLTE'!Y62*'MVLP INPUT FLTE'!$L52</f>
        <v>4697.7819800964671</v>
      </c>
      <c r="Z88" s="222">
        <f ca="1">'SUBSCRIBER BASE FLTE'!Z62*'MVLP INPUT FLTE'!$L52</f>
        <v>5283.0011832656473</v>
      </c>
      <c r="AA88" s="222">
        <f ca="1">'SUBSCRIBER BASE FLTE'!AA62*'MVLP INPUT FLTE'!$L52</f>
        <v>5911.8847232078906</v>
      </c>
      <c r="AB88" s="222">
        <f ca="1">'SUBSCRIBER BASE FLTE'!AB62*'MVLP INPUT FLTE'!$L52</f>
        <v>6581.2003530606235</v>
      </c>
      <c r="AC88" s="222">
        <f ca="1">'SUBSCRIBER BASE FLTE'!AC62*'MVLP INPUT FLTE'!$L52</f>
        <v>7287.7433000596075</v>
      </c>
      <c r="AD88" s="222">
        <f ca="1">'SUBSCRIBER BASE FLTE'!AD62*'MVLP INPUT FLTE'!$L52</f>
        <v>8025.4749320091014</v>
      </c>
      <c r="AE88" s="222">
        <f ca="1">'SUBSCRIBER BASE FLTE'!AE62*'MVLP INPUT FLTE'!$L52</f>
        <v>8789.8384950870259</v>
      </c>
      <c r="AF88" s="222">
        <f ca="1">'SUBSCRIBER BASE FLTE'!AF62*'MVLP INPUT FLTE'!$L52</f>
        <v>9576.3159678787852</v>
      </c>
      <c r="AG88" s="222">
        <f ca="1">'SUBSCRIBER BASE FLTE'!AG62*'MVLP INPUT FLTE'!$L52</f>
        <v>10380.427732151815</v>
      </c>
      <c r="AH88" s="222">
        <f ca="1">'SUBSCRIBER BASE FLTE'!AH62*'MVLP INPUT FLTE'!$L52</f>
        <v>11196.301696428523</v>
      </c>
      <c r="AI88" s="222">
        <f ca="1">'SUBSCRIBER BASE FLTE'!AI62*'MVLP INPUT FLTE'!$L52</f>
        <v>12022.407332008883</v>
      </c>
      <c r="AJ88" s="222">
        <f ca="1">'SUBSCRIBER BASE FLTE'!AJ62*'MVLP INPUT FLTE'!$L52</f>
        <v>12854.366019686811</v>
      </c>
      <c r="AK88" s="222">
        <f ca="1">'SUBSCRIBER BASE FLTE'!AK62*'MVLP INPUT FLTE'!$L52</f>
        <v>13690.697458519475</v>
      </c>
      <c r="AL88" s="222">
        <f ca="1">'SUBSCRIBER BASE FLTE'!AL62*'MVLP INPUT FLTE'!$L52</f>
        <v>14528.503380122058</v>
      </c>
      <c r="AM88" s="222">
        <f ca="1">'SUBSCRIBER BASE FLTE'!AM62*'MVLP INPUT FLTE'!$L52</f>
        <v>15366.34070139102</v>
      </c>
      <c r="AN88" s="222">
        <f ca="1">'SUBSCRIBER BASE FLTE'!AN62*'MVLP INPUT FLTE'!$L52</f>
        <v>16202.778605429197</v>
      </c>
      <c r="AO88" s="222">
        <f ca="1">'SUBSCRIBER BASE FLTE'!AO62*'MVLP INPUT FLTE'!$L52</f>
        <v>17036.398437283049</v>
      </c>
      <c r="AP88" s="222">
        <f ca="1">'SUBSCRIBER BASE FLTE'!AP62*'MVLP INPUT FLTE'!$L52</f>
        <v>17865.79360056614</v>
      </c>
      <c r="AQ88" s="222">
        <f ca="1">'SUBSCRIBER BASE FLTE'!AQ62*'MVLP INPUT FLTE'!$L52</f>
        <v>18691.00000496133</v>
      </c>
      <c r="AR88" s="222">
        <f ca="1">'SUBSCRIBER BASE FLTE'!AR62*'MVLP INPUT FLTE'!$L52</f>
        <v>19510.622704919158</v>
      </c>
      <c r="AS88" s="222">
        <f ca="1">'SUBSCRIBER BASE FLTE'!AS62*'MVLP INPUT FLTE'!$L52</f>
        <v>20326.139711927346</v>
      </c>
      <c r="AT88" s="222">
        <f ca="1">'SUBSCRIBER BASE FLTE'!AT62*'MVLP INPUT FLTE'!$L52</f>
        <v>21136.155374375961</v>
      </c>
      <c r="AU88" s="222">
        <f ca="1">'SUBSCRIBER BASE FLTE'!AU62*'MVLP INPUT FLTE'!$L52</f>
        <v>21939.285903693766</v>
      </c>
      <c r="AV88" s="222">
        <f ca="1">'SUBSCRIBER BASE FLTE'!AV62*'MVLP INPUT FLTE'!$L52</f>
        <v>22737.020373512372</v>
      </c>
      <c r="AW88" s="222">
        <f ca="1">'SUBSCRIBER BASE FLTE'!AW62*'MVLP INPUT FLTE'!$L52</f>
        <v>23527.974100337517</v>
      </c>
      <c r="AX88" s="222">
        <f ca="1">'SUBSCRIBER BASE FLTE'!AX62*'MVLP INPUT FLTE'!$L52</f>
        <v>24313.635270484647</v>
      </c>
      <c r="AY88" s="222">
        <f ca="1">'SUBSCRIBER BASE FLTE'!AY62*'MVLP INPUT FLTE'!$L52</f>
        <v>25092.618320685528</v>
      </c>
      <c r="AZ88" s="222">
        <f ca="1">'SUBSCRIBER BASE FLTE'!AZ62*'MVLP INPUT FLTE'!$L52</f>
        <v>25864.980014959707</v>
      </c>
      <c r="BA88" s="222">
        <f ca="1">'SUBSCRIBER BASE FLTE'!BA62*'MVLP INPUT FLTE'!$L52</f>
        <v>26630.776634832546</v>
      </c>
      <c r="BB88" s="222">
        <f ca="1">'SUBSCRIBER BASE FLTE'!BB62*'MVLP INPUT FLTE'!$L52</f>
        <v>27391.494533436471</v>
      </c>
      <c r="BC88" s="222">
        <f ca="1">'SUBSCRIBER BASE FLTE'!BC62*'MVLP INPUT FLTE'!$L52</f>
        <v>28145.74632990226</v>
      </c>
      <c r="BD88" s="222">
        <f ca="1">'SUBSCRIBER BASE FLTE'!BD62*'MVLP INPUT FLTE'!$L52</f>
        <v>28893.586986098089</v>
      </c>
      <c r="BE88" s="222">
        <f ca="1">'SUBSCRIBER BASE FLTE'!BE62*'MVLP INPUT FLTE'!$L52</f>
        <v>29635.070996716258</v>
      </c>
      <c r="BF88" s="222">
        <f ca="1">'SUBSCRIBER BASE FLTE'!BF62*'MVLP INPUT FLTE'!$L52</f>
        <v>30370.252393244173</v>
      </c>
      <c r="BG88" s="222">
        <f ca="1">'SUBSCRIBER BASE FLTE'!BG62*'MVLP INPUT FLTE'!$L52</f>
        <v>31099.184747901596</v>
      </c>
      <c r="BH88" s="222">
        <f ca="1">'SUBSCRIBER BASE FLTE'!BH62*'MVLP INPUT FLTE'!$L52</f>
        <v>31821.921177544431</v>
      </c>
      <c r="BI88" s="222">
        <f ca="1">'SUBSCRIBER BASE FLTE'!BI62*'MVLP INPUT FLTE'!$L52</f>
        <v>32538.514347535303</v>
      </c>
      <c r="BJ88" s="222">
        <f ca="1">'SUBSCRIBER BASE FLTE'!BJ62*'MVLP INPUT FLTE'!$L52</f>
        <v>33249.016475581251</v>
      </c>
      <c r="BK88" s="222">
        <f ca="1">'SUBSCRIBER BASE FLTE'!BK62*'MVLP INPUT FLTE'!$L52</f>
        <v>33953.47933553881</v>
      </c>
      <c r="BL88" s="222">
        <f ca="1">'SUBSCRIBER BASE FLTE'!BL62*'MVLP INPUT FLTE'!$L52</f>
        <v>34651.954261186729</v>
      </c>
      <c r="BM88" s="222">
        <f ca="1">'SUBSCRIBER BASE FLTE'!BM62*'MVLP INPUT FLTE'!$L52</f>
        <v>35344.492149966645</v>
      </c>
      <c r="BN88" s="222">
        <f ca="1">'SUBSCRIBER BASE FLTE'!BN62*'MVLP INPUT FLTE'!$L52</f>
        <v>36031.14346669193</v>
      </c>
      <c r="BO88" s="222">
        <f ca="1">'SUBSCRIBER BASE FLTE'!BO62*'MVLP INPUT FLTE'!$L52</f>
        <v>36711.958247225055</v>
      </c>
      <c r="BP88" s="222">
        <f ca="1">'SUBSCRIBER BASE FLTE'!BP62*'MVLP INPUT FLTE'!$L52</f>
        <v>37386.986102123636</v>
      </c>
      <c r="BQ88" s="222">
        <f ca="1">'SUBSCRIBER BASE FLTE'!BQ62*'MVLP INPUT FLTE'!$L52</f>
        <v>38056.276220255582</v>
      </c>
      <c r="BR88" s="222">
        <f ca="1">'SUBSCRIBER BASE FLTE'!BR62*'MVLP INPUT FLTE'!$L52</f>
        <v>38719.877372383409</v>
      </c>
    </row>
    <row r="89" spans="2:70" ht="25" customHeight="1" outlineLevel="1">
      <c r="B89" s="24" t="str">
        <f t="shared" si="29"/>
        <v>FLTE 400GB</v>
      </c>
      <c r="C89" s="222">
        <f>'SUBSCRIBER BASE FLTE'!C63*'MVLP INPUT FLTE'!$L53</f>
        <v>0</v>
      </c>
      <c r="D89" s="222">
        <f>'SUBSCRIBER BASE FLTE'!D63*'MVLP INPUT FLTE'!$L53</f>
        <v>0</v>
      </c>
      <c r="E89" s="222">
        <f>'SUBSCRIBER BASE FLTE'!E63*'MVLP INPUT FLTE'!$L53</f>
        <v>0</v>
      </c>
      <c r="F89" s="222">
        <f>'SUBSCRIBER BASE FLTE'!F63*'MVLP INPUT FLTE'!$L53</f>
        <v>0</v>
      </c>
      <c r="G89" s="222">
        <f>'SUBSCRIBER BASE FLTE'!G63*'MVLP INPUT FLTE'!$L53</f>
        <v>0</v>
      </c>
      <c r="H89" s="222">
        <f>'SUBSCRIBER BASE FLTE'!H63*'MVLP INPUT FLTE'!$L53</f>
        <v>0</v>
      </c>
      <c r="I89" s="222">
        <f>'SUBSCRIBER BASE FLTE'!I63*'MVLP INPUT FLTE'!$L53</f>
        <v>0</v>
      </c>
      <c r="J89" s="222">
        <f>'SUBSCRIBER BASE FLTE'!J63*'MVLP INPUT FLTE'!$L53</f>
        <v>0</v>
      </c>
      <c r="K89" s="222">
        <f ca="1">'SUBSCRIBER BASE FLTE'!K63*'MVLP INPUT FLTE'!$L53</f>
        <v>95.846850000000003</v>
      </c>
      <c r="L89" s="222">
        <f ca="1">'SUBSCRIBER BASE FLTE'!L63*'MVLP INPUT FLTE'!$L53</f>
        <v>193.74010177500003</v>
      </c>
      <c r="M89" s="222">
        <f ca="1">'SUBSCRIBER BASE FLTE'!M63*'MVLP INPUT FLTE'!$L53</f>
        <v>295.09291090991258</v>
      </c>
      <c r="N89" s="222">
        <f ca="1">'SUBSCRIBER BASE FLTE'!N63*'MVLP INPUT FLTE'!$L53</f>
        <v>401.30642116717831</v>
      </c>
      <c r="O89" s="222">
        <f ca="1">'SUBSCRIBER BASE FLTE'!O63*'MVLP INPUT FLTE'!$L53</f>
        <v>513.76986658725741</v>
      </c>
      <c r="P89" s="222">
        <f ca="1">'SUBSCRIBER BASE FLTE'!P63*'MVLP INPUT FLTE'!$L53</f>
        <v>632.43012272126566</v>
      </c>
      <c r="Q89" s="222">
        <f ca="1">'SUBSCRIBER BASE FLTE'!Q63*'MVLP INPUT FLTE'!$L53</f>
        <v>760.09561667813512</v>
      </c>
      <c r="R89" s="222">
        <f ca="1">'SUBSCRIBER BASE FLTE'!R63*'MVLP INPUT FLTE'!$L53</f>
        <v>899.55090393637079</v>
      </c>
      <c r="S89" s="222">
        <f ca="1">'SUBSCRIBER BASE FLTE'!S63*'MVLP INPUT FLTE'!$L53</f>
        <v>1050.6957712529118</v>
      </c>
      <c r="T89" s="222">
        <f ca="1">'SUBSCRIBER BASE FLTE'!T63*'MVLP INPUT FLTE'!$L53</f>
        <v>1217.7225071972621</v>
      </c>
      <c r="U89" s="222">
        <f ca="1">'SUBSCRIBER BASE FLTE'!U63*'MVLP INPUT FLTE'!$L53</f>
        <v>1401.9266658860854</v>
      </c>
      <c r="V89" s="222">
        <f ca="1">'SUBSCRIBER BASE FLTE'!V63*'MVLP INPUT FLTE'!$L53</f>
        <v>1606.0233392260536</v>
      </c>
      <c r="W89" s="222">
        <f ca="1">'SUBSCRIBER BASE FLTE'!W63*'MVLP INPUT FLTE'!$L53</f>
        <v>1831.2739908426324</v>
      </c>
      <c r="X89" s="222">
        <f ca="1">'SUBSCRIBER BASE FLTE'!X63*'MVLP INPUT FLTE'!$L53</f>
        <v>2078.92936192047</v>
      </c>
      <c r="Y89" s="222">
        <f ca="1">'SUBSCRIBER BASE FLTE'!Y63*'MVLP INPUT FLTE'!$L53</f>
        <v>2348.7990123441464</v>
      </c>
      <c r="Z89" s="222">
        <f ca="1">'SUBSCRIBER BASE FLTE'!Z63*'MVLP INPUT FLTE'!$L53</f>
        <v>2642.1246707392206</v>
      </c>
      <c r="AA89" s="222">
        <f ca="1">'SUBSCRIBER BASE FLTE'!AA63*'MVLP INPUT FLTE'!$L53</f>
        <v>2957.2764110379371</v>
      </c>
      <c r="AB89" s="222">
        <f ca="1">'SUBSCRIBER BASE FLTE'!AB63*'MVLP INPUT FLTE'!$L53</f>
        <v>3292.6381615441151</v>
      </c>
      <c r="AC89" s="222">
        <f ca="1">'SUBSCRIBER BASE FLTE'!AC63*'MVLP INPUT FLTE'!$L53</f>
        <v>3645.1770371709904</v>
      </c>
      <c r="AD89" s="222">
        <f ca="1">'SUBSCRIBER BASE FLTE'!AD63*'MVLP INPUT FLTE'!$L53</f>
        <v>4013.3164823550374</v>
      </c>
      <c r="AE89" s="222">
        <f ca="1">'SUBSCRIBER BASE FLTE'!AE63*'MVLP INPUT FLTE'!$L53</f>
        <v>4395.4933422550193</v>
      </c>
      <c r="AF89" s="222">
        <f ca="1">'SUBSCRIBER BASE FLTE'!AF63*'MVLP INPUT FLTE'!$L53</f>
        <v>4788.7271988458515</v>
      </c>
      <c r="AG89" s="222">
        <f ca="1">'SUBSCRIBER BASE FLTE'!AG63*'MVLP INPUT FLTE'!$L53</f>
        <v>5190.0629676556619</v>
      </c>
      <c r="AH89" s="222">
        <f ca="1">'SUBSCRIBER BASE FLTE'!AH63*'MVLP INPUT FLTE'!$L53</f>
        <v>5598.001232430589</v>
      </c>
      <c r="AI89" s="222">
        <f ca="1">'SUBSCRIBER BASE FLTE'!AI63*'MVLP INPUT FLTE'!$L53</f>
        <v>6011.0553219549283</v>
      </c>
      <c r="AJ89" s="222">
        <f ca="1">'SUBSCRIBER BASE FLTE'!AJ63*'MVLP INPUT FLTE'!$L53</f>
        <v>6427.7512017183117</v>
      </c>
      <c r="AK89" s="222">
        <f ca="1">'SUBSCRIBER BASE FLTE'!AK63*'MVLP INPUT FLTE'!$L53</f>
        <v>6845.1968165037069</v>
      </c>
      <c r="AL89" s="222">
        <f ca="1">'SUBSCRIBER BASE FLTE'!AL63*'MVLP INPUT FLTE'!$L53</f>
        <v>7263.3857935634242</v>
      </c>
      <c r="AM89" s="222">
        <f ca="1">'SUBSCRIBER BASE FLTE'!AM63*'MVLP INPUT FLTE'!$L53</f>
        <v>7682.3118143181355</v>
      </c>
      <c r="AN89" s="222">
        <f ca="1">'SUBSCRIBER BASE FLTE'!AN63*'MVLP INPUT FLTE'!$L53</f>
        <v>8100.5380638964316</v>
      </c>
      <c r="AO89" s="222">
        <f ca="1">'SUBSCRIBER BASE FLTE'!AO63*'MVLP INPUT FLTE'!$L53</f>
        <v>8516.6399403533105</v>
      </c>
      <c r="AP89" s="222">
        <f ca="1">'SUBSCRIBER BASE FLTE'!AP63*'MVLP INPUT FLTE'!$L53</f>
        <v>8932.0660508603087</v>
      </c>
      <c r="AQ89" s="222">
        <f ca="1">'SUBSCRIBER BASE FLTE'!AQ63*'MVLP INPUT FLTE'!$L53</f>
        <v>9343.9610394279953</v>
      </c>
      <c r="AR89" s="222">
        <f ca="1">'SUBSCRIBER BASE FLTE'!AR63*'MVLP INPUT FLTE'!$L53</f>
        <v>9753.7854705928585</v>
      </c>
      <c r="AS89" s="222">
        <f ca="1">'SUBSCRIBER BASE FLTE'!AS63*'MVLP INPUT FLTE'!$L53</f>
        <v>10161.556944092819</v>
      </c>
      <c r="AT89" s="222">
        <f ca="1">'SUBSCRIBER BASE FLTE'!AT63*'MVLP INPUT FLTE'!$L53</f>
        <v>10565.862360068029</v>
      </c>
      <c r="AU89" s="222">
        <f ca="1">'SUBSCRIBER BASE FLTE'!AU63*'MVLP INPUT FLTE'!$L53</f>
        <v>10968.161730007452</v>
      </c>
      <c r="AV89" s="222">
        <f ca="1">'SUBSCRIBER BASE FLTE'!AV63*'MVLP INPUT FLTE'!$L53</f>
        <v>11367.041555302389</v>
      </c>
      <c r="AW89" s="222">
        <f ca="1">'SUBSCRIBER BASE FLTE'!AW63*'MVLP INPUT FLTE'!$L53</f>
        <v>11762.530902082317</v>
      </c>
      <c r="AX89" s="222">
        <f ca="1">'SUBSCRIBER BASE FLTE'!AX63*'MVLP INPUT FLTE'!$L53</f>
        <v>12154.658589414616</v>
      </c>
      <c r="AY89" s="222">
        <f ca="1">'SUBSCRIBER BASE FLTE'!AY63*'MVLP INPUT FLTE'!$L53</f>
        <v>12543.453191404591</v>
      </c>
      <c r="AZ89" s="222">
        <f ca="1">'SUBSCRIBER BASE FLTE'!AZ63*'MVLP INPUT FLTE'!$L53</f>
        <v>12930.373589277651</v>
      </c>
      <c r="BA89" s="222">
        <f ca="1">'SUBSCRIBER BASE FLTE'!BA63*'MVLP INPUT FLTE'!$L53</f>
        <v>13314.00516376879</v>
      </c>
      <c r="BB89" s="222">
        <f ca="1">'SUBSCRIBER BASE FLTE'!BB63*'MVLP INPUT FLTE'!$L53</f>
        <v>13694.375869876754</v>
      </c>
      <c r="BC89" s="222">
        <f ca="1">'SUBSCRIBER BASE FLTE'!BC63*'MVLP INPUT FLTE'!$L53</f>
        <v>14071.513424982802</v>
      </c>
      <c r="BD89" s="222">
        <f ca="1">'SUBSCRIBER BASE FLTE'!BD63*'MVLP INPUT FLTE'!$L53</f>
        <v>14445.445310870449</v>
      </c>
      <c r="BE89" s="222">
        <f ca="1">'SUBSCRIBER BASE FLTE'!BE63*'MVLP INPUT FLTE'!$L53</f>
        <v>14816.198775728053</v>
      </c>
      <c r="BF89" s="222">
        <f ca="1">'SUBSCRIBER BASE FLTE'!BF63*'MVLP INPUT FLTE'!$L53</f>
        <v>15183.800836134364</v>
      </c>
      <c r="BG89" s="222">
        <f ca="1">'SUBSCRIBER BASE FLTE'!BG63*'MVLP INPUT FLTE'!$L53</f>
        <v>15548.278279027225</v>
      </c>
      <c r="BH89" s="222">
        <f ca="1">'SUBSCRIBER BASE FLTE'!BH63*'MVLP INPUT FLTE'!$L53</f>
        <v>15909.657663655493</v>
      </c>
      <c r="BI89" s="222">
        <f ca="1">'SUBSCRIBER BASE FLTE'!BI63*'MVLP INPUT FLTE'!$L53</f>
        <v>16267.96532351442</v>
      </c>
      <c r="BJ89" s="222">
        <f ca="1">'SUBSCRIBER BASE FLTE'!BJ63*'MVLP INPUT FLTE'!$L53</f>
        <v>16623.22736826455</v>
      </c>
      <c r="BK89" s="222">
        <f ca="1">'SUBSCRIBER BASE FLTE'!BK63*'MVLP INPUT FLTE'!$L53</f>
        <v>16975.4696856343</v>
      </c>
      <c r="BL89" s="222">
        <f ca="1">'SUBSCRIBER BASE FLTE'!BL63*'MVLP INPUT FLTE'!$L53</f>
        <v>17324.717943306405</v>
      </c>
      <c r="BM89" s="222">
        <f ca="1">'SUBSCRIBER BASE FLTE'!BM63*'MVLP INPUT FLTE'!$L53</f>
        <v>17670.997590788298</v>
      </c>
      <c r="BN89" s="222">
        <f ca="1">'SUBSCRIBER BASE FLTE'!BN63*'MVLP INPUT FLTE'!$L53</f>
        <v>18014.333861266598</v>
      </c>
      <c r="BO89" s="222">
        <f ca="1">'SUBSCRIBER BASE FLTE'!BO63*'MVLP INPUT FLTE'!$L53</f>
        <v>18354.751773445831</v>
      </c>
      <c r="BP89" s="222">
        <f ca="1">'SUBSCRIBER BASE FLTE'!BP63*'MVLP INPUT FLTE'!$L53</f>
        <v>18692.276133371539</v>
      </c>
      <c r="BQ89" s="222">
        <f ca="1">'SUBSCRIBER BASE FLTE'!BQ63*'MVLP INPUT FLTE'!$L53</f>
        <v>19026.93153623788</v>
      </c>
      <c r="BR89" s="222">
        <f ca="1">'SUBSCRIBER BASE FLTE'!BR63*'MVLP INPUT FLTE'!$L53</f>
        <v>19358.742368179861</v>
      </c>
    </row>
    <row r="90" spans="2:70" ht="25" customHeight="1" outlineLevel="1">
      <c r="B90" s="24" t="str">
        <f t="shared" si="29"/>
        <v>Package 5</v>
      </c>
      <c r="C90" s="222">
        <f>'SUBSCRIBER BASE FLTE'!C64*'MVLP INPUT FLTE'!$L54</f>
        <v>0</v>
      </c>
      <c r="D90" s="222">
        <f>'SUBSCRIBER BASE FLTE'!D64*'MVLP INPUT FLTE'!$L54</f>
        <v>0</v>
      </c>
      <c r="E90" s="222">
        <f>'SUBSCRIBER BASE FLTE'!E64*'MVLP INPUT FLTE'!$L54</f>
        <v>0</v>
      </c>
      <c r="F90" s="222">
        <f>'SUBSCRIBER BASE FLTE'!F64*'MVLP INPUT FLTE'!$L54</f>
        <v>0</v>
      </c>
      <c r="G90" s="222">
        <f>'SUBSCRIBER BASE FLTE'!G64*'MVLP INPUT FLTE'!$L54</f>
        <v>0</v>
      </c>
      <c r="H90" s="222">
        <f>'SUBSCRIBER BASE FLTE'!H64*'MVLP INPUT FLTE'!$L54</f>
        <v>0</v>
      </c>
      <c r="I90" s="222">
        <f>'SUBSCRIBER BASE FLTE'!I64*'MVLP INPUT FLTE'!$L54</f>
        <v>0</v>
      </c>
      <c r="J90" s="222">
        <f>'SUBSCRIBER BASE FLTE'!J64*'MVLP INPUT FLTE'!$L54</f>
        <v>0</v>
      </c>
      <c r="K90" s="222">
        <f ca="1">'SUBSCRIBER BASE FLTE'!K64*'MVLP INPUT FLTE'!$L54</f>
        <v>0</v>
      </c>
      <c r="L90" s="222">
        <f ca="1">'SUBSCRIBER BASE FLTE'!L64*'MVLP INPUT FLTE'!$L54</f>
        <v>0</v>
      </c>
      <c r="M90" s="222">
        <f ca="1">'SUBSCRIBER BASE FLTE'!M64*'MVLP INPUT FLTE'!$L54</f>
        <v>0</v>
      </c>
      <c r="N90" s="222">
        <f ca="1">'SUBSCRIBER BASE FLTE'!N64*'MVLP INPUT FLTE'!$L54</f>
        <v>0</v>
      </c>
      <c r="O90" s="222">
        <f ca="1">'SUBSCRIBER BASE FLTE'!O64*'MVLP INPUT FLTE'!$L54</f>
        <v>0</v>
      </c>
      <c r="P90" s="222">
        <f ca="1">'SUBSCRIBER BASE FLTE'!P64*'MVLP INPUT FLTE'!$L54</f>
        <v>0</v>
      </c>
      <c r="Q90" s="222">
        <f ca="1">'SUBSCRIBER BASE FLTE'!Q64*'MVLP INPUT FLTE'!$L54</f>
        <v>0</v>
      </c>
      <c r="R90" s="222">
        <f ca="1">'SUBSCRIBER BASE FLTE'!R64*'MVLP INPUT FLTE'!$L54</f>
        <v>0</v>
      </c>
      <c r="S90" s="222">
        <f ca="1">'SUBSCRIBER BASE FLTE'!S64*'MVLP INPUT FLTE'!$L54</f>
        <v>0</v>
      </c>
      <c r="T90" s="222">
        <f ca="1">'SUBSCRIBER BASE FLTE'!T64*'MVLP INPUT FLTE'!$L54</f>
        <v>0</v>
      </c>
      <c r="U90" s="222">
        <f ca="1">'SUBSCRIBER BASE FLTE'!U64*'MVLP INPUT FLTE'!$L54</f>
        <v>0</v>
      </c>
      <c r="V90" s="222">
        <f ca="1">'SUBSCRIBER BASE FLTE'!V64*'MVLP INPUT FLTE'!$L54</f>
        <v>0</v>
      </c>
      <c r="W90" s="222">
        <f ca="1">'SUBSCRIBER BASE FLTE'!W64*'MVLP INPUT FLTE'!$L54</f>
        <v>0</v>
      </c>
      <c r="X90" s="222">
        <f ca="1">'SUBSCRIBER BASE FLTE'!X64*'MVLP INPUT FLTE'!$L54</f>
        <v>0</v>
      </c>
      <c r="Y90" s="222">
        <f ca="1">'SUBSCRIBER BASE FLTE'!Y64*'MVLP INPUT FLTE'!$L54</f>
        <v>0</v>
      </c>
      <c r="Z90" s="222">
        <f ca="1">'SUBSCRIBER BASE FLTE'!Z64*'MVLP INPUT FLTE'!$L54</f>
        <v>0</v>
      </c>
      <c r="AA90" s="222">
        <f ca="1">'SUBSCRIBER BASE FLTE'!AA64*'MVLP INPUT FLTE'!$L54</f>
        <v>0</v>
      </c>
      <c r="AB90" s="222">
        <f ca="1">'SUBSCRIBER BASE FLTE'!AB64*'MVLP INPUT FLTE'!$L54</f>
        <v>0</v>
      </c>
      <c r="AC90" s="222">
        <f ca="1">'SUBSCRIBER BASE FLTE'!AC64*'MVLP INPUT FLTE'!$L54</f>
        <v>0</v>
      </c>
      <c r="AD90" s="222">
        <f ca="1">'SUBSCRIBER BASE FLTE'!AD64*'MVLP INPUT FLTE'!$L54</f>
        <v>0</v>
      </c>
      <c r="AE90" s="222">
        <f ca="1">'SUBSCRIBER BASE FLTE'!AE64*'MVLP INPUT FLTE'!$L54</f>
        <v>0</v>
      </c>
      <c r="AF90" s="222">
        <f ca="1">'SUBSCRIBER BASE FLTE'!AF64*'MVLP INPUT FLTE'!$L54</f>
        <v>0</v>
      </c>
      <c r="AG90" s="222">
        <f ca="1">'SUBSCRIBER BASE FLTE'!AG64*'MVLP INPUT FLTE'!$L54</f>
        <v>0</v>
      </c>
      <c r="AH90" s="222">
        <f ca="1">'SUBSCRIBER BASE FLTE'!AH64*'MVLP INPUT FLTE'!$L54</f>
        <v>0</v>
      </c>
      <c r="AI90" s="222">
        <f ca="1">'SUBSCRIBER BASE FLTE'!AI64*'MVLP INPUT FLTE'!$L54</f>
        <v>0</v>
      </c>
      <c r="AJ90" s="222">
        <f ca="1">'SUBSCRIBER BASE FLTE'!AJ64*'MVLP INPUT FLTE'!$L54</f>
        <v>0</v>
      </c>
      <c r="AK90" s="222">
        <f ca="1">'SUBSCRIBER BASE FLTE'!AK64*'MVLP INPUT FLTE'!$L54</f>
        <v>0</v>
      </c>
      <c r="AL90" s="222">
        <f ca="1">'SUBSCRIBER BASE FLTE'!AL64*'MVLP INPUT FLTE'!$L54</f>
        <v>0</v>
      </c>
      <c r="AM90" s="222">
        <f ca="1">'SUBSCRIBER BASE FLTE'!AM64*'MVLP INPUT FLTE'!$L54</f>
        <v>0</v>
      </c>
      <c r="AN90" s="222">
        <f ca="1">'SUBSCRIBER BASE FLTE'!AN64*'MVLP INPUT FLTE'!$L54</f>
        <v>0</v>
      </c>
      <c r="AO90" s="222">
        <f ca="1">'SUBSCRIBER BASE FLTE'!AO64*'MVLP INPUT FLTE'!$L54</f>
        <v>0</v>
      </c>
      <c r="AP90" s="222">
        <f ca="1">'SUBSCRIBER BASE FLTE'!AP64*'MVLP INPUT FLTE'!$L54</f>
        <v>0</v>
      </c>
      <c r="AQ90" s="222">
        <f ca="1">'SUBSCRIBER BASE FLTE'!AQ64*'MVLP INPUT FLTE'!$L54</f>
        <v>0</v>
      </c>
      <c r="AR90" s="222">
        <f ca="1">'SUBSCRIBER BASE FLTE'!AR64*'MVLP INPUT FLTE'!$L54</f>
        <v>0</v>
      </c>
      <c r="AS90" s="222">
        <f ca="1">'SUBSCRIBER BASE FLTE'!AS64*'MVLP INPUT FLTE'!$L54</f>
        <v>0</v>
      </c>
      <c r="AT90" s="222">
        <f ca="1">'SUBSCRIBER BASE FLTE'!AT64*'MVLP INPUT FLTE'!$L54</f>
        <v>0</v>
      </c>
      <c r="AU90" s="222">
        <f ca="1">'SUBSCRIBER BASE FLTE'!AU64*'MVLP INPUT FLTE'!$L54</f>
        <v>0</v>
      </c>
      <c r="AV90" s="222">
        <f ca="1">'SUBSCRIBER BASE FLTE'!AV64*'MVLP INPUT FLTE'!$L54</f>
        <v>0</v>
      </c>
      <c r="AW90" s="222">
        <f ca="1">'SUBSCRIBER BASE FLTE'!AW64*'MVLP INPUT FLTE'!$L54</f>
        <v>0</v>
      </c>
      <c r="AX90" s="222">
        <f ca="1">'SUBSCRIBER BASE FLTE'!AX64*'MVLP INPUT FLTE'!$L54</f>
        <v>0</v>
      </c>
      <c r="AY90" s="222">
        <f ca="1">'SUBSCRIBER BASE FLTE'!AY64*'MVLP INPUT FLTE'!$L54</f>
        <v>0</v>
      </c>
      <c r="AZ90" s="222">
        <f ca="1">'SUBSCRIBER BASE FLTE'!AZ64*'MVLP INPUT FLTE'!$L54</f>
        <v>0</v>
      </c>
      <c r="BA90" s="222">
        <f ca="1">'SUBSCRIBER BASE FLTE'!BA64*'MVLP INPUT FLTE'!$L54</f>
        <v>0</v>
      </c>
      <c r="BB90" s="222">
        <f ca="1">'SUBSCRIBER BASE FLTE'!BB64*'MVLP INPUT FLTE'!$L54</f>
        <v>0</v>
      </c>
      <c r="BC90" s="222">
        <f ca="1">'SUBSCRIBER BASE FLTE'!BC64*'MVLP INPUT FLTE'!$L54</f>
        <v>0</v>
      </c>
      <c r="BD90" s="222">
        <f ca="1">'SUBSCRIBER BASE FLTE'!BD64*'MVLP INPUT FLTE'!$L54</f>
        <v>0</v>
      </c>
      <c r="BE90" s="222">
        <f ca="1">'SUBSCRIBER BASE FLTE'!BE64*'MVLP INPUT FLTE'!$L54</f>
        <v>0</v>
      </c>
      <c r="BF90" s="222">
        <f ca="1">'SUBSCRIBER BASE FLTE'!BF64*'MVLP INPUT FLTE'!$L54</f>
        <v>0</v>
      </c>
      <c r="BG90" s="222">
        <f ca="1">'SUBSCRIBER BASE FLTE'!BG64*'MVLP INPUT FLTE'!$L54</f>
        <v>0</v>
      </c>
      <c r="BH90" s="222">
        <f ca="1">'SUBSCRIBER BASE FLTE'!BH64*'MVLP INPUT FLTE'!$L54</f>
        <v>0</v>
      </c>
      <c r="BI90" s="222">
        <f ca="1">'SUBSCRIBER BASE FLTE'!BI64*'MVLP INPUT FLTE'!$L54</f>
        <v>0</v>
      </c>
      <c r="BJ90" s="222">
        <f ca="1">'SUBSCRIBER BASE FLTE'!BJ64*'MVLP INPUT FLTE'!$L54</f>
        <v>0</v>
      </c>
      <c r="BK90" s="222">
        <f ca="1">'SUBSCRIBER BASE FLTE'!BK64*'MVLP INPUT FLTE'!$L54</f>
        <v>0</v>
      </c>
      <c r="BL90" s="222">
        <f ca="1">'SUBSCRIBER BASE FLTE'!BL64*'MVLP INPUT FLTE'!$L54</f>
        <v>0</v>
      </c>
      <c r="BM90" s="222">
        <f ca="1">'SUBSCRIBER BASE FLTE'!BM64*'MVLP INPUT FLTE'!$L54</f>
        <v>0</v>
      </c>
      <c r="BN90" s="222">
        <f ca="1">'SUBSCRIBER BASE FLTE'!BN64*'MVLP INPUT FLTE'!$L54</f>
        <v>0</v>
      </c>
      <c r="BO90" s="222">
        <f ca="1">'SUBSCRIBER BASE FLTE'!BO64*'MVLP INPUT FLTE'!$L54</f>
        <v>0</v>
      </c>
      <c r="BP90" s="222">
        <f ca="1">'SUBSCRIBER BASE FLTE'!BP64*'MVLP INPUT FLTE'!$L54</f>
        <v>0</v>
      </c>
      <c r="BQ90" s="222">
        <f ca="1">'SUBSCRIBER BASE FLTE'!BQ64*'MVLP INPUT FLTE'!$L54</f>
        <v>0</v>
      </c>
      <c r="BR90" s="222">
        <f ca="1">'SUBSCRIBER BASE FLTE'!BR64*'MVLP INPUT FLTE'!$L54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DA1-7D5E-4B1F-9859-AE8F5E0C23AB}">
  <sheetPr>
    <tabColor theme="2" tint="-0.749992370372631"/>
  </sheetPr>
  <dimension ref="B2:BR80"/>
  <sheetViews>
    <sheetView zoomScale="50" zoomScaleNormal="50" workbookViewId="0">
      <pane xSplit="2" ySplit="6" topLeftCell="F69" activePane="bottomRight" state="frozen"/>
      <selection activeCell="BM72" sqref="BM72"/>
      <selection pane="topRight" activeCell="BM72" sqref="BM72"/>
      <selection pane="bottomLeft" activeCell="BM72" sqref="BM72"/>
      <selection pane="bottomRight" activeCell="BM72" sqref="BM72"/>
    </sheetView>
  </sheetViews>
  <sheetFormatPr defaultColWidth="25.69140625" defaultRowHeight="25" customHeight="1" outlineLevelRow="1"/>
  <cols>
    <col min="1" max="1" width="5.69140625" style="3" customWidth="1"/>
    <col min="2" max="2" width="37.84375" style="3" customWidth="1"/>
    <col min="3" max="16384" width="25.69140625" style="3"/>
  </cols>
  <sheetData>
    <row r="2" spans="2:70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</row>
    <row r="3" spans="2:70" ht="25" customHeight="1">
      <c r="B3" s="69" t="str">
        <f>UPPER('&lt;&lt;VERSIONING NOTES&gt;&gt;'!$F$2)&amp;TEXT(" AGGREGATED TRAFFIC PROJECTIONS VERSION ","")&amp;'&lt;&lt;VERSIONING NOTES&gt;&gt;'!$F$3</f>
        <v>METL AGGREGATED TRAFFIC PROJECTIONS VERSION MVNE Financial Framework Template Metl 20250604 1m</v>
      </c>
      <c r="C3" s="68"/>
      <c r="D3" s="68"/>
      <c r="E3" s="68"/>
      <c r="F3" s="68"/>
      <c r="G3" s="68"/>
      <c r="H3" s="7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70" t="str">
        <f>TEXT("Prepared by ","")</f>
        <v xml:space="preserve">Prepared by </v>
      </c>
    </row>
    <row r="4" spans="2:70" ht="25" customHeight="1">
      <c r="B4" s="68"/>
      <c r="C4" s="68"/>
      <c r="D4" s="68"/>
      <c r="E4" s="68"/>
      <c r="F4" s="68"/>
      <c r="G4" s="68"/>
      <c r="H4" s="7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70" t="str">
        <f>'&lt;&lt;VERSIONING NOTES&gt;&gt;'!F4</f>
        <v>Edward Wicks</v>
      </c>
    </row>
    <row r="6" spans="2:70" s="167" customFormat="1" ht="25" customHeight="1">
      <c r="C6" s="15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42">
        <v>1</v>
      </c>
      <c r="L6" s="42">
        <v>2</v>
      </c>
      <c r="M6" s="42">
        <v>3</v>
      </c>
      <c r="N6" s="42">
        <v>4</v>
      </c>
      <c r="O6" s="42">
        <v>5</v>
      </c>
      <c r="P6" s="42">
        <v>6</v>
      </c>
      <c r="Q6" s="42">
        <v>7</v>
      </c>
      <c r="R6" s="42">
        <v>8</v>
      </c>
      <c r="S6" s="42">
        <v>9</v>
      </c>
      <c r="T6" s="42">
        <v>10</v>
      </c>
      <c r="U6" s="42">
        <v>11</v>
      </c>
      <c r="V6" s="42">
        <v>12</v>
      </c>
      <c r="W6" s="42">
        <v>13</v>
      </c>
      <c r="X6" s="42">
        <v>14</v>
      </c>
      <c r="Y6" s="42">
        <v>15</v>
      </c>
      <c r="Z6" s="42">
        <v>16</v>
      </c>
      <c r="AA6" s="42">
        <v>17</v>
      </c>
      <c r="AB6" s="42">
        <v>18</v>
      </c>
      <c r="AC6" s="42">
        <v>19</v>
      </c>
      <c r="AD6" s="42">
        <v>20</v>
      </c>
      <c r="AE6" s="42">
        <v>21</v>
      </c>
      <c r="AF6" s="42">
        <v>22</v>
      </c>
      <c r="AG6" s="42">
        <v>23</v>
      </c>
      <c r="AH6" s="42">
        <v>24</v>
      </c>
      <c r="AI6" s="42">
        <v>25</v>
      </c>
      <c r="AJ6" s="42">
        <v>26</v>
      </c>
      <c r="AK6" s="42">
        <v>27</v>
      </c>
      <c r="AL6" s="42">
        <v>28</v>
      </c>
      <c r="AM6" s="42">
        <v>29</v>
      </c>
      <c r="AN6" s="42">
        <v>30</v>
      </c>
      <c r="AO6" s="42">
        <v>31</v>
      </c>
      <c r="AP6" s="42">
        <v>32</v>
      </c>
      <c r="AQ6" s="42">
        <v>33</v>
      </c>
      <c r="AR6" s="42">
        <v>34</v>
      </c>
      <c r="AS6" s="42">
        <v>35</v>
      </c>
      <c r="AT6" s="42">
        <v>36</v>
      </c>
      <c r="AU6" s="42">
        <v>37</v>
      </c>
      <c r="AV6" s="42">
        <v>38</v>
      </c>
      <c r="AW6" s="42">
        <v>39</v>
      </c>
      <c r="AX6" s="42">
        <v>40</v>
      </c>
      <c r="AY6" s="42">
        <v>41</v>
      </c>
      <c r="AZ6" s="42">
        <v>42</v>
      </c>
      <c r="BA6" s="42">
        <v>43</v>
      </c>
      <c r="BB6" s="42">
        <v>44</v>
      </c>
      <c r="BC6" s="42">
        <v>45</v>
      </c>
      <c r="BD6" s="42">
        <v>46</v>
      </c>
      <c r="BE6" s="42">
        <v>47</v>
      </c>
      <c r="BF6" s="42">
        <v>48</v>
      </c>
      <c r="BG6" s="42">
        <v>49</v>
      </c>
      <c r="BH6" s="42">
        <v>50</v>
      </c>
      <c r="BI6" s="42">
        <v>51</v>
      </c>
      <c r="BJ6" s="42">
        <v>52</v>
      </c>
      <c r="BK6" s="42">
        <v>53</v>
      </c>
      <c r="BL6" s="42">
        <v>54</v>
      </c>
      <c r="BM6" s="42">
        <v>55</v>
      </c>
      <c r="BN6" s="42">
        <v>56</v>
      </c>
      <c r="BO6" s="42">
        <v>57</v>
      </c>
      <c r="BP6" s="42">
        <v>58</v>
      </c>
      <c r="BQ6" s="42">
        <v>59</v>
      </c>
      <c r="BR6" s="43">
        <v>60</v>
      </c>
    </row>
    <row r="8" spans="2:70" ht="25" customHeight="1">
      <c r="B8" s="692" t="s">
        <v>408</v>
      </c>
      <c r="C8" s="692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692"/>
      <c r="O8" s="692"/>
      <c r="P8" s="692"/>
      <c r="Q8" s="692"/>
      <c r="R8" s="692"/>
      <c r="S8" s="692"/>
      <c r="T8" s="692"/>
      <c r="U8" s="692"/>
      <c r="V8" s="692"/>
      <c r="W8" s="692"/>
      <c r="X8" s="692"/>
      <c r="Y8" s="692"/>
      <c r="Z8" s="692"/>
      <c r="AA8" s="692"/>
      <c r="AB8" s="692"/>
      <c r="AC8" s="692"/>
      <c r="AD8" s="692"/>
      <c r="AE8" s="692"/>
      <c r="AF8" s="692"/>
      <c r="AG8" s="692"/>
      <c r="AH8" s="692"/>
      <c r="AI8" s="692"/>
      <c r="AJ8" s="692"/>
      <c r="AK8" s="692"/>
      <c r="AL8" s="692"/>
      <c r="AM8" s="692"/>
      <c r="AN8" s="692"/>
      <c r="AO8" s="692"/>
      <c r="AP8" s="692"/>
      <c r="AQ8" s="692"/>
      <c r="AR8" s="692"/>
      <c r="AS8" s="692"/>
      <c r="AT8" s="692"/>
      <c r="AU8" s="692"/>
      <c r="AV8" s="692"/>
      <c r="AW8" s="692"/>
      <c r="AX8" s="692"/>
      <c r="AY8" s="692"/>
      <c r="AZ8" s="692"/>
      <c r="BA8" s="692"/>
      <c r="BB8" s="692"/>
      <c r="BC8" s="692"/>
      <c r="BD8" s="692"/>
      <c r="BE8" s="692"/>
      <c r="BF8" s="692"/>
      <c r="BG8" s="692"/>
      <c r="BH8" s="692"/>
      <c r="BI8" s="692"/>
      <c r="BJ8" s="692"/>
      <c r="BK8" s="692"/>
      <c r="BL8" s="692"/>
      <c r="BM8" s="692"/>
      <c r="BN8" s="692"/>
      <c r="BO8" s="692"/>
      <c r="BP8" s="692"/>
      <c r="BQ8" s="692"/>
      <c r="BR8" s="692"/>
    </row>
    <row r="10" spans="2:70" ht="25" customHeight="1">
      <c r="B10" s="171" t="s">
        <v>409</v>
      </c>
      <c r="C10" s="211">
        <f>C11+C17+C23</f>
        <v>0</v>
      </c>
      <c r="D10" s="211">
        <f t="shared" ref="D10:BO10" si="0">D11+D17+D23</f>
        <v>0</v>
      </c>
      <c r="E10" s="211">
        <f t="shared" si="0"/>
        <v>0</v>
      </c>
      <c r="F10" s="211">
        <f t="shared" si="0"/>
        <v>0</v>
      </c>
      <c r="G10" s="211">
        <f t="shared" si="0"/>
        <v>0</v>
      </c>
      <c r="H10" s="211">
        <f t="shared" si="0"/>
        <v>0</v>
      </c>
      <c r="I10" s="211">
        <f t="shared" si="0"/>
        <v>0</v>
      </c>
      <c r="J10" s="211">
        <f t="shared" si="0"/>
        <v>0</v>
      </c>
      <c r="K10" s="211">
        <f t="shared" ca="1" si="0"/>
        <v>0</v>
      </c>
      <c r="L10" s="211">
        <f t="shared" ca="1" si="0"/>
        <v>0</v>
      </c>
      <c r="M10" s="211">
        <f t="shared" ca="1" si="0"/>
        <v>0</v>
      </c>
      <c r="N10" s="211">
        <f t="shared" ca="1" si="0"/>
        <v>0</v>
      </c>
      <c r="O10" s="211">
        <f t="shared" ca="1" si="0"/>
        <v>0</v>
      </c>
      <c r="P10" s="211">
        <f t="shared" ca="1" si="0"/>
        <v>0</v>
      </c>
      <c r="Q10" s="211">
        <f t="shared" ca="1" si="0"/>
        <v>0</v>
      </c>
      <c r="R10" s="211">
        <f t="shared" ca="1" si="0"/>
        <v>0</v>
      </c>
      <c r="S10" s="211">
        <f t="shared" ca="1" si="0"/>
        <v>0</v>
      </c>
      <c r="T10" s="211">
        <f t="shared" ca="1" si="0"/>
        <v>0</v>
      </c>
      <c r="U10" s="211">
        <f t="shared" ca="1" si="0"/>
        <v>0</v>
      </c>
      <c r="V10" s="211">
        <f t="shared" ca="1" si="0"/>
        <v>0</v>
      </c>
      <c r="W10" s="211">
        <f t="shared" ca="1" si="0"/>
        <v>0</v>
      </c>
      <c r="X10" s="211">
        <f t="shared" ca="1" si="0"/>
        <v>0</v>
      </c>
      <c r="Y10" s="211">
        <f t="shared" ca="1" si="0"/>
        <v>0</v>
      </c>
      <c r="Z10" s="211">
        <f t="shared" ca="1" si="0"/>
        <v>0</v>
      </c>
      <c r="AA10" s="211">
        <f t="shared" ca="1" si="0"/>
        <v>0</v>
      </c>
      <c r="AB10" s="211">
        <f t="shared" ca="1" si="0"/>
        <v>0</v>
      </c>
      <c r="AC10" s="211">
        <f t="shared" ca="1" si="0"/>
        <v>0</v>
      </c>
      <c r="AD10" s="211">
        <f t="shared" ca="1" si="0"/>
        <v>0</v>
      </c>
      <c r="AE10" s="211">
        <f t="shared" ca="1" si="0"/>
        <v>0</v>
      </c>
      <c r="AF10" s="211">
        <f t="shared" ca="1" si="0"/>
        <v>0</v>
      </c>
      <c r="AG10" s="211">
        <f t="shared" ca="1" si="0"/>
        <v>0</v>
      </c>
      <c r="AH10" s="211">
        <f t="shared" ca="1" si="0"/>
        <v>0</v>
      </c>
      <c r="AI10" s="211">
        <f t="shared" ca="1" si="0"/>
        <v>0</v>
      </c>
      <c r="AJ10" s="211">
        <f t="shared" ca="1" si="0"/>
        <v>0</v>
      </c>
      <c r="AK10" s="211">
        <f t="shared" ca="1" si="0"/>
        <v>0</v>
      </c>
      <c r="AL10" s="211">
        <f t="shared" ca="1" si="0"/>
        <v>0</v>
      </c>
      <c r="AM10" s="211">
        <f t="shared" ca="1" si="0"/>
        <v>0</v>
      </c>
      <c r="AN10" s="211">
        <f t="shared" ca="1" si="0"/>
        <v>0</v>
      </c>
      <c r="AO10" s="211">
        <f t="shared" ca="1" si="0"/>
        <v>0</v>
      </c>
      <c r="AP10" s="211">
        <f t="shared" ca="1" si="0"/>
        <v>0</v>
      </c>
      <c r="AQ10" s="211">
        <f t="shared" ca="1" si="0"/>
        <v>0</v>
      </c>
      <c r="AR10" s="211">
        <f t="shared" ca="1" si="0"/>
        <v>0</v>
      </c>
      <c r="AS10" s="211">
        <f t="shared" ca="1" si="0"/>
        <v>0</v>
      </c>
      <c r="AT10" s="211">
        <f t="shared" ca="1" si="0"/>
        <v>0</v>
      </c>
      <c r="AU10" s="211">
        <f t="shared" ca="1" si="0"/>
        <v>0</v>
      </c>
      <c r="AV10" s="211">
        <f t="shared" ca="1" si="0"/>
        <v>0</v>
      </c>
      <c r="AW10" s="211">
        <f t="shared" ca="1" si="0"/>
        <v>0</v>
      </c>
      <c r="AX10" s="211">
        <f t="shared" ca="1" si="0"/>
        <v>0</v>
      </c>
      <c r="AY10" s="211">
        <f t="shared" ca="1" si="0"/>
        <v>0</v>
      </c>
      <c r="AZ10" s="211">
        <f t="shared" ca="1" si="0"/>
        <v>0</v>
      </c>
      <c r="BA10" s="211">
        <f t="shared" ca="1" si="0"/>
        <v>0</v>
      </c>
      <c r="BB10" s="211">
        <f t="shared" ca="1" si="0"/>
        <v>0</v>
      </c>
      <c r="BC10" s="211">
        <f t="shared" ca="1" si="0"/>
        <v>0</v>
      </c>
      <c r="BD10" s="211">
        <f t="shared" ca="1" si="0"/>
        <v>0</v>
      </c>
      <c r="BE10" s="211">
        <f t="shared" ca="1" si="0"/>
        <v>0</v>
      </c>
      <c r="BF10" s="211">
        <f t="shared" ca="1" si="0"/>
        <v>0</v>
      </c>
      <c r="BG10" s="211">
        <f t="shared" ca="1" si="0"/>
        <v>0</v>
      </c>
      <c r="BH10" s="211">
        <f t="shared" ca="1" si="0"/>
        <v>0</v>
      </c>
      <c r="BI10" s="211">
        <f t="shared" ca="1" si="0"/>
        <v>0</v>
      </c>
      <c r="BJ10" s="211">
        <f t="shared" ca="1" si="0"/>
        <v>0</v>
      </c>
      <c r="BK10" s="211">
        <f t="shared" ca="1" si="0"/>
        <v>0</v>
      </c>
      <c r="BL10" s="211">
        <f t="shared" ca="1" si="0"/>
        <v>0</v>
      </c>
      <c r="BM10" s="211">
        <f t="shared" ca="1" si="0"/>
        <v>0</v>
      </c>
      <c r="BN10" s="211">
        <f t="shared" ca="1" si="0"/>
        <v>0</v>
      </c>
      <c r="BO10" s="211">
        <f t="shared" ca="1" si="0"/>
        <v>0</v>
      </c>
      <c r="BP10" s="211">
        <f t="shared" ref="BP10:BR10" ca="1" si="1">BP11+BP17+BP23</f>
        <v>0</v>
      </c>
      <c r="BQ10" s="211">
        <f t="shared" ca="1" si="1"/>
        <v>0</v>
      </c>
      <c r="BR10" s="211">
        <f t="shared" ca="1" si="1"/>
        <v>0</v>
      </c>
    </row>
    <row r="11" spans="2:70" ht="25" customHeight="1">
      <c r="B11" s="173" t="s">
        <v>410</v>
      </c>
      <c r="C11" s="194">
        <f>SUM(C12:C16)</f>
        <v>0</v>
      </c>
      <c r="D11" s="194">
        <f t="shared" ref="D11:BO11" si="2">SUM(D12:D16)</f>
        <v>0</v>
      </c>
      <c r="E11" s="194">
        <f t="shared" si="2"/>
        <v>0</v>
      </c>
      <c r="F11" s="194">
        <f t="shared" si="2"/>
        <v>0</v>
      </c>
      <c r="G11" s="194">
        <f t="shared" si="2"/>
        <v>0</v>
      </c>
      <c r="H11" s="194">
        <f t="shared" si="2"/>
        <v>0</v>
      </c>
      <c r="I11" s="194">
        <f t="shared" si="2"/>
        <v>0</v>
      </c>
      <c r="J11" s="194">
        <f t="shared" si="2"/>
        <v>0</v>
      </c>
      <c r="K11" s="194">
        <f t="shared" ca="1" si="2"/>
        <v>0</v>
      </c>
      <c r="L11" s="194">
        <f t="shared" ca="1" si="2"/>
        <v>0</v>
      </c>
      <c r="M11" s="194">
        <f t="shared" ca="1" si="2"/>
        <v>0</v>
      </c>
      <c r="N11" s="194">
        <f t="shared" ca="1" si="2"/>
        <v>0</v>
      </c>
      <c r="O11" s="194">
        <f t="shared" ca="1" si="2"/>
        <v>0</v>
      </c>
      <c r="P11" s="194">
        <f t="shared" ca="1" si="2"/>
        <v>0</v>
      </c>
      <c r="Q11" s="194">
        <f t="shared" ca="1" si="2"/>
        <v>0</v>
      </c>
      <c r="R11" s="194">
        <f t="shared" ca="1" si="2"/>
        <v>0</v>
      </c>
      <c r="S11" s="194">
        <f t="shared" ca="1" si="2"/>
        <v>0</v>
      </c>
      <c r="T11" s="194">
        <f t="shared" ca="1" si="2"/>
        <v>0</v>
      </c>
      <c r="U11" s="194">
        <f t="shared" ca="1" si="2"/>
        <v>0</v>
      </c>
      <c r="V11" s="194">
        <f t="shared" ca="1" si="2"/>
        <v>0</v>
      </c>
      <c r="W11" s="194">
        <f t="shared" ca="1" si="2"/>
        <v>0</v>
      </c>
      <c r="X11" s="194">
        <f t="shared" ca="1" si="2"/>
        <v>0</v>
      </c>
      <c r="Y11" s="194">
        <f t="shared" ca="1" si="2"/>
        <v>0</v>
      </c>
      <c r="Z11" s="194">
        <f t="shared" ca="1" si="2"/>
        <v>0</v>
      </c>
      <c r="AA11" s="194">
        <f t="shared" ca="1" si="2"/>
        <v>0</v>
      </c>
      <c r="AB11" s="194">
        <f t="shared" ca="1" si="2"/>
        <v>0</v>
      </c>
      <c r="AC11" s="194">
        <f t="shared" ca="1" si="2"/>
        <v>0</v>
      </c>
      <c r="AD11" s="194">
        <f t="shared" ca="1" si="2"/>
        <v>0</v>
      </c>
      <c r="AE11" s="194">
        <f t="shared" ca="1" si="2"/>
        <v>0</v>
      </c>
      <c r="AF11" s="194">
        <f t="shared" ca="1" si="2"/>
        <v>0</v>
      </c>
      <c r="AG11" s="194">
        <f t="shared" ca="1" si="2"/>
        <v>0</v>
      </c>
      <c r="AH11" s="194">
        <f t="shared" ca="1" si="2"/>
        <v>0</v>
      </c>
      <c r="AI11" s="194">
        <f t="shared" ca="1" si="2"/>
        <v>0</v>
      </c>
      <c r="AJ11" s="194">
        <f t="shared" ca="1" si="2"/>
        <v>0</v>
      </c>
      <c r="AK11" s="194">
        <f t="shared" ca="1" si="2"/>
        <v>0</v>
      </c>
      <c r="AL11" s="194">
        <f t="shared" ca="1" si="2"/>
        <v>0</v>
      </c>
      <c r="AM11" s="194">
        <f t="shared" ca="1" si="2"/>
        <v>0</v>
      </c>
      <c r="AN11" s="194">
        <f t="shared" ca="1" si="2"/>
        <v>0</v>
      </c>
      <c r="AO11" s="194">
        <f t="shared" ca="1" si="2"/>
        <v>0</v>
      </c>
      <c r="AP11" s="194">
        <f t="shared" ca="1" si="2"/>
        <v>0</v>
      </c>
      <c r="AQ11" s="194">
        <f t="shared" ca="1" si="2"/>
        <v>0</v>
      </c>
      <c r="AR11" s="194">
        <f t="shared" ca="1" si="2"/>
        <v>0</v>
      </c>
      <c r="AS11" s="194">
        <f t="shared" ca="1" si="2"/>
        <v>0</v>
      </c>
      <c r="AT11" s="194">
        <f t="shared" ca="1" si="2"/>
        <v>0</v>
      </c>
      <c r="AU11" s="194">
        <f t="shared" ca="1" si="2"/>
        <v>0</v>
      </c>
      <c r="AV11" s="194">
        <f t="shared" ca="1" si="2"/>
        <v>0</v>
      </c>
      <c r="AW11" s="194">
        <f t="shared" ca="1" si="2"/>
        <v>0</v>
      </c>
      <c r="AX11" s="194">
        <f t="shared" ca="1" si="2"/>
        <v>0</v>
      </c>
      <c r="AY11" s="194">
        <f t="shared" ca="1" si="2"/>
        <v>0</v>
      </c>
      <c r="AZ11" s="194">
        <f t="shared" ca="1" si="2"/>
        <v>0</v>
      </c>
      <c r="BA11" s="194">
        <f t="shared" ca="1" si="2"/>
        <v>0</v>
      </c>
      <c r="BB11" s="194">
        <f t="shared" ca="1" si="2"/>
        <v>0</v>
      </c>
      <c r="BC11" s="194">
        <f t="shared" ca="1" si="2"/>
        <v>0</v>
      </c>
      <c r="BD11" s="194">
        <f t="shared" ca="1" si="2"/>
        <v>0</v>
      </c>
      <c r="BE11" s="194">
        <f t="shared" ca="1" si="2"/>
        <v>0</v>
      </c>
      <c r="BF11" s="194">
        <f t="shared" ca="1" si="2"/>
        <v>0</v>
      </c>
      <c r="BG11" s="194">
        <f t="shared" ca="1" si="2"/>
        <v>0</v>
      </c>
      <c r="BH11" s="194">
        <f t="shared" ca="1" si="2"/>
        <v>0</v>
      </c>
      <c r="BI11" s="194">
        <f t="shared" ca="1" si="2"/>
        <v>0</v>
      </c>
      <c r="BJ11" s="194">
        <f t="shared" ca="1" si="2"/>
        <v>0</v>
      </c>
      <c r="BK11" s="194">
        <f t="shared" ca="1" si="2"/>
        <v>0</v>
      </c>
      <c r="BL11" s="194">
        <f t="shared" ca="1" si="2"/>
        <v>0</v>
      </c>
      <c r="BM11" s="194">
        <f t="shared" ca="1" si="2"/>
        <v>0</v>
      </c>
      <c r="BN11" s="194">
        <f t="shared" ca="1" si="2"/>
        <v>0</v>
      </c>
      <c r="BO11" s="194">
        <f t="shared" ca="1" si="2"/>
        <v>0</v>
      </c>
      <c r="BP11" s="194">
        <f t="shared" ref="BP11:BR11" ca="1" si="3">SUM(BP12:BP16)</f>
        <v>0</v>
      </c>
      <c r="BQ11" s="194">
        <f t="shared" ca="1" si="3"/>
        <v>0</v>
      </c>
      <c r="BR11" s="194">
        <f t="shared" ca="1" si="3"/>
        <v>0</v>
      </c>
    </row>
    <row r="12" spans="2:70" ht="25" customHeight="1" outlineLevel="1">
      <c r="B12" s="137" t="str">
        <f>'MVLP INPUT FLTE'!B10</f>
        <v>FLTE 40GB</v>
      </c>
      <c r="C12" s="195">
        <f>'SUBSCRIBER BASE FLTE'!C60*('MVLP INPUT FLTE'!$C30*(100%-'MVLP INPUT FLTE'!$C40))</f>
        <v>0</v>
      </c>
      <c r="D12" s="195">
        <f>'SUBSCRIBER BASE FLTE'!D60*('MVLP INPUT FLTE'!$C30*(100%-'MVLP INPUT FLTE'!$C40))</f>
        <v>0</v>
      </c>
      <c r="E12" s="195">
        <f>'SUBSCRIBER BASE FLTE'!E60*('MVLP INPUT FLTE'!$C30*(100%-'MVLP INPUT FLTE'!$C40))</f>
        <v>0</v>
      </c>
      <c r="F12" s="195">
        <f>'SUBSCRIBER BASE FLTE'!F60*('MVLP INPUT FLTE'!$C30*(100%-'MVLP INPUT FLTE'!$C40))</f>
        <v>0</v>
      </c>
      <c r="G12" s="195">
        <f>'SUBSCRIBER BASE FLTE'!G60*('MVLP INPUT FLTE'!$C30*(100%-'MVLP INPUT FLTE'!$C40))</f>
        <v>0</v>
      </c>
      <c r="H12" s="195">
        <f>'SUBSCRIBER BASE FLTE'!H60*('MVLP INPUT FLTE'!$C30*(100%-'MVLP INPUT FLTE'!$C40))</f>
        <v>0</v>
      </c>
      <c r="I12" s="195">
        <f>'SUBSCRIBER BASE FLTE'!I60*('MVLP INPUT FLTE'!$C30*(100%-'MVLP INPUT FLTE'!$C40))</f>
        <v>0</v>
      </c>
      <c r="J12" s="195">
        <f>'SUBSCRIBER BASE FLTE'!J60*('MVLP INPUT FLTE'!$C30*(100%-'MVLP INPUT FLTE'!$C40))</f>
        <v>0</v>
      </c>
      <c r="K12" s="195">
        <f ca="1">'SUBSCRIBER BASE FLTE'!K60*('MVLP INPUT FLTE'!$C30*(100%-'MVLP INPUT FLTE'!$C40))</f>
        <v>0</v>
      </c>
      <c r="L12" s="195">
        <f ca="1">'SUBSCRIBER BASE FLTE'!L60*('MVLP INPUT FLTE'!$C30*(100%-'MVLP INPUT FLTE'!$C40))</f>
        <v>0</v>
      </c>
      <c r="M12" s="195">
        <f ca="1">'SUBSCRIBER BASE FLTE'!M60*('MVLP INPUT FLTE'!$C30*(100%-'MVLP INPUT FLTE'!$C40))</f>
        <v>0</v>
      </c>
      <c r="N12" s="195">
        <f ca="1">'SUBSCRIBER BASE FLTE'!N60*('MVLP INPUT FLTE'!$C30*(100%-'MVLP INPUT FLTE'!$C40))</f>
        <v>0</v>
      </c>
      <c r="O12" s="195">
        <f ca="1">'SUBSCRIBER BASE FLTE'!O60*('MVLP INPUT FLTE'!$C30*(100%-'MVLP INPUT FLTE'!$C40))</f>
        <v>0</v>
      </c>
      <c r="P12" s="195">
        <f ca="1">'SUBSCRIBER BASE FLTE'!P60*('MVLP INPUT FLTE'!$C30*(100%-'MVLP INPUT FLTE'!$C40))</f>
        <v>0</v>
      </c>
      <c r="Q12" s="195">
        <f ca="1">'SUBSCRIBER BASE FLTE'!Q60*('MVLP INPUT FLTE'!$C30*(100%-'MVLP INPUT FLTE'!$C40))</f>
        <v>0</v>
      </c>
      <c r="R12" s="195">
        <f ca="1">'SUBSCRIBER BASE FLTE'!R60*('MVLP INPUT FLTE'!$C30*(100%-'MVLP INPUT FLTE'!$C40))</f>
        <v>0</v>
      </c>
      <c r="S12" s="195">
        <f ca="1">'SUBSCRIBER BASE FLTE'!S60*('MVLP INPUT FLTE'!$C30*(100%-'MVLP INPUT FLTE'!$C40))</f>
        <v>0</v>
      </c>
      <c r="T12" s="195">
        <f ca="1">'SUBSCRIBER BASE FLTE'!T60*('MVLP INPUT FLTE'!$C30*(100%-'MVLP INPUT FLTE'!$C40))</f>
        <v>0</v>
      </c>
      <c r="U12" s="195">
        <f ca="1">'SUBSCRIBER BASE FLTE'!U60*('MVLP INPUT FLTE'!$C30*(100%-'MVLP INPUT FLTE'!$C40))</f>
        <v>0</v>
      </c>
      <c r="V12" s="195">
        <f ca="1">'SUBSCRIBER BASE FLTE'!V60*('MVLP INPUT FLTE'!$C30*(100%-'MVLP INPUT FLTE'!$C40))</f>
        <v>0</v>
      </c>
      <c r="W12" s="195">
        <f ca="1">'SUBSCRIBER BASE FLTE'!W60*('MVLP INPUT FLTE'!$C30*(100%-'MVLP INPUT FLTE'!$C40))</f>
        <v>0</v>
      </c>
      <c r="X12" s="195">
        <f ca="1">'SUBSCRIBER BASE FLTE'!X60*('MVLP INPUT FLTE'!$C30*(100%-'MVLP INPUT FLTE'!$C40))</f>
        <v>0</v>
      </c>
      <c r="Y12" s="195">
        <f ca="1">'SUBSCRIBER BASE FLTE'!Y60*('MVLP INPUT FLTE'!$C30*(100%-'MVLP INPUT FLTE'!$C40))</f>
        <v>0</v>
      </c>
      <c r="Z12" s="195">
        <f ca="1">'SUBSCRIBER BASE FLTE'!Z60*('MVLP INPUT FLTE'!$C30*(100%-'MVLP INPUT FLTE'!$C40))</f>
        <v>0</v>
      </c>
      <c r="AA12" s="195">
        <f ca="1">'SUBSCRIBER BASE FLTE'!AA60*('MVLP INPUT FLTE'!$C30*(100%-'MVLP INPUT FLTE'!$C40))</f>
        <v>0</v>
      </c>
      <c r="AB12" s="195">
        <f ca="1">'SUBSCRIBER BASE FLTE'!AB60*('MVLP INPUT FLTE'!$C30*(100%-'MVLP INPUT FLTE'!$C40))</f>
        <v>0</v>
      </c>
      <c r="AC12" s="195">
        <f ca="1">'SUBSCRIBER BASE FLTE'!AC60*('MVLP INPUT FLTE'!$C30*(100%-'MVLP INPUT FLTE'!$C40))</f>
        <v>0</v>
      </c>
      <c r="AD12" s="195">
        <f ca="1">'SUBSCRIBER BASE FLTE'!AD60*('MVLP INPUT FLTE'!$C30*(100%-'MVLP INPUT FLTE'!$C40))</f>
        <v>0</v>
      </c>
      <c r="AE12" s="195">
        <f ca="1">'SUBSCRIBER BASE FLTE'!AE60*('MVLP INPUT FLTE'!$C30*(100%-'MVLP INPUT FLTE'!$C40))</f>
        <v>0</v>
      </c>
      <c r="AF12" s="195">
        <f ca="1">'SUBSCRIBER BASE FLTE'!AF60*('MVLP INPUT FLTE'!$C30*(100%-'MVLP INPUT FLTE'!$C40))</f>
        <v>0</v>
      </c>
      <c r="AG12" s="195">
        <f ca="1">'SUBSCRIBER BASE FLTE'!AG60*('MVLP INPUT FLTE'!$C30*(100%-'MVLP INPUT FLTE'!$C40))</f>
        <v>0</v>
      </c>
      <c r="AH12" s="195">
        <f ca="1">'SUBSCRIBER BASE FLTE'!AH60*('MVLP INPUT FLTE'!$C30*(100%-'MVLP INPUT FLTE'!$C40))</f>
        <v>0</v>
      </c>
      <c r="AI12" s="195">
        <f ca="1">'SUBSCRIBER BASE FLTE'!AI60*('MVLP INPUT FLTE'!$C30*(100%-'MVLP INPUT FLTE'!$C40))</f>
        <v>0</v>
      </c>
      <c r="AJ12" s="195">
        <f ca="1">'SUBSCRIBER BASE FLTE'!AJ60*('MVLP INPUT FLTE'!$C30*(100%-'MVLP INPUT FLTE'!$C40))</f>
        <v>0</v>
      </c>
      <c r="AK12" s="195">
        <f ca="1">'SUBSCRIBER BASE FLTE'!AK60*('MVLP INPUT FLTE'!$C30*(100%-'MVLP INPUT FLTE'!$C40))</f>
        <v>0</v>
      </c>
      <c r="AL12" s="195">
        <f ca="1">'SUBSCRIBER BASE FLTE'!AL60*('MVLP INPUT FLTE'!$C30*(100%-'MVLP INPUT FLTE'!$C40))</f>
        <v>0</v>
      </c>
      <c r="AM12" s="195">
        <f ca="1">'SUBSCRIBER BASE FLTE'!AM60*('MVLP INPUT FLTE'!$C30*(100%-'MVLP INPUT FLTE'!$C40))</f>
        <v>0</v>
      </c>
      <c r="AN12" s="195">
        <f ca="1">'SUBSCRIBER BASE FLTE'!AN60*('MVLP INPUT FLTE'!$C30*(100%-'MVLP INPUT FLTE'!$C40))</f>
        <v>0</v>
      </c>
      <c r="AO12" s="195">
        <f ca="1">'SUBSCRIBER BASE FLTE'!AO60*('MVLP INPUT FLTE'!$C30*(100%-'MVLP INPUT FLTE'!$C40))</f>
        <v>0</v>
      </c>
      <c r="AP12" s="195">
        <f ca="1">'SUBSCRIBER BASE FLTE'!AP60*('MVLP INPUT FLTE'!$C30*(100%-'MVLP INPUT FLTE'!$C40))</f>
        <v>0</v>
      </c>
      <c r="AQ12" s="195">
        <f ca="1">'SUBSCRIBER BASE FLTE'!AQ60*('MVLP INPUT FLTE'!$C30*(100%-'MVLP INPUT FLTE'!$C40))</f>
        <v>0</v>
      </c>
      <c r="AR12" s="195">
        <f ca="1">'SUBSCRIBER BASE FLTE'!AR60*('MVLP INPUT FLTE'!$C30*(100%-'MVLP INPUT FLTE'!$C40))</f>
        <v>0</v>
      </c>
      <c r="AS12" s="195">
        <f ca="1">'SUBSCRIBER BASE FLTE'!AS60*('MVLP INPUT FLTE'!$C30*(100%-'MVLP INPUT FLTE'!$C40))</f>
        <v>0</v>
      </c>
      <c r="AT12" s="195">
        <f ca="1">'SUBSCRIBER BASE FLTE'!AT60*('MVLP INPUT FLTE'!$C30*(100%-'MVLP INPUT FLTE'!$C40))</f>
        <v>0</v>
      </c>
      <c r="AU12" s="195">
        <f ca="1">'SUBSCRIBER BASE FLTE'!AU60*('MVLP INPUT FLTE'!$C30*(100%-'MVLP INPUT FLTE'!$C40))</f>
        <v>0</v>
      </c>
      <c r="AV12" s="195">
        <f ca="1">'SUBSCRIBER BASE FLTE'!AV60*('MVLP INPUT FLTE'!$C30*(100%-'MVLP INPUT FLTE'!$C40))</f>
        <v>0</v>
      </c>
      <c r="AW12" s="195">
        <f ca="1">'SUBSCRIBER BASE FLTE'!AW60*('MVLP INPUT FLTE'!$C30*(100%-'MVLP INPUT FLTE'!$C40))</f>
        <v>0</v>
      </c>
      <c r="AX12" s="195">
        <f ca="1">'SUBSCRIBER BASE FLTE'!AX60*('MVLP INPUT FLTE'!$C30*(100%-'MVLP INPUT FLTE'!$C40))</f>
        <v>0</v>
      </c>
      <c r="AY12" s="195">
        <f ca="1">'SUBSCRIBER BASE FLTE'!AY60*('MVLP INPUT FLTE'!$C30*(100%-'MVLP INPUT FLTE'!$C40))</f>
        <v>0</v>
      </c>
      <c r="AZ12" s="195">
        <f ca="1">'SUBSCRIBER BASE FLTE'!AZ60*('MVLP INPUT FLTE'!$C30*(100%-'MVLP INPUT FLTE'!$C40))</f>
        <v>0</v>
      </c>
      <c r="BA12" s="195">
        <f ca="1">'SUBSCRIBER BASE FLTE'!BA60*('MVLP INPUT FLTE'!$C30*(100%-'MVLP INPUT FLTE'!$C40))</f>
        <v>0</v>
      </c>
      <c r="BB12" s="195">
        <f ca="1">'SUBSCRIBER BASE FLTE'!BB60*('MVLP INPUT FLTE'!$C30*(100%-'MVLP INPUT FLTE'!$C40))</f>
        <v>0</v>
      </c>
      <c r="BC12" s="195">
        <f ca="1">'SUBSCRIBER BASE FLTE'!BC60*('MVLP INPUT FLTE'!$C30*(100%-'MVLP INPUT FLTE'!$C40))</f>
        <v>0</v>
      </c>
      <c r="BD12" s="195">
        <f ca="1">'SUBSCRIBER BASE FLTE'!BD60*('MVLP INPUT FLTE'!$C30*(100%-'MVLP INPUT FLTE'!$C40))</f>
        <v>0</v>
      </c>
      <c r="BE12" s="195">
        <f ca="1">'SUBSCRIBER BASE FLTE'!BE60*('MVLP INPUT FLTE'!$C30*(100%-'MVLP INPUT FLTE'!$C40))</f>
        <v>0</v>
      </c>
      <c r="BF12" s="195">
        <f ca="1">'SUBSCRIBER BASE FLTE'!BF60*('MVLP INPUT FLTE'!$C30*(100%-'MVLP INPUT FLTE'!$C40))</f>
        <v>0</v>
      </c>
      <c r="BG12" s="195">
        <f ca="1">'SUBSCRIBER BASE FLTE'!BG60*('MVLP INPUT FLTE'!$C30*(100%-'MVLP INPUT FLTE'!$C40))</f>
        <v>0</v>
      </c>
      <c r="BH12" s="195">
        <f ca="1">'SUBSCRIBER BASE FLTE'!BH60*('MVLP INPUT FLTE'!$C30*(100%-'MVLP INPUT FLTE'!$C40))</f>
        <v>0</v>
      </c>
      <c r="BI12" s="195">
        <f ca="1">'SUBSCRIBER BASE FLTE'!BI60*('MVLP INPUT FLTE'!$C30*(100%-'MVLP INPUT FLTE'!$C40))</f>
        <v>0</v>
      </c>
      <c r="BJ12" s="195">
        <f ca="1">'SUBSCRIBER BASE FLTE'!BJ60*('MVLP INPUT FLTE'!$C30*(100%-'MVLP INPUT FLTE'!$C40))</f>
        <v>0</v>
      </c>
      <c r="BK12" s="195">
        <f ca="1">'SUBSCRIBER BASE FLTE'!BK60*('MVLP INPUT FLTE'!$C30*(100%-'MVLP INPUT FLTE'!$C40))</f>
        <v>0</v>
      </c>
      <c r="BL12" s="195">
        <f ca="1">'SUBSCRIBER BASE FLTE'!BL60*('MVLP INPUT FLTE'!$C30*(100%-'MVLP INPUT FLTE'!$C40))</f>
        <v>0</v>
      </c>
      <c r="BM12" s="195">
        <f ca="1">'SUBSCRIBER BASE FLTE'!BM60*('MVLP INPUT FLTE'!$C30*(100%-'MVLP INPUT FLTE'!$C40))</f>
        <v>0</v>
      </c>
      <c r="BN12" s="195">
        <f ca="1">'SUBSCRIBER BASE FLTE'!BN60*('MVLP INPUT FLTE'!$C30*(100%-'MVLP INPUT FLTE'!$C40))</f>
        <v>0</v>
      </c>
      <c r="BO12" s="195">
        <f ca="1">'SUBSCRIBER BASE FLTE'!BO60*('MVLP INPUT FLTE'!$C30*(100%-'MVLP INPUT FLTE'!$C40))</f>
        <v>0</v>
      </c>
      <c r="BP12" s="195">
        <f ca="1">'SUBSCRIBER BASE FLTE'!BP60*('MVLP INPUT FLTE'!$C30*(100%-'MVLP INPUT FLTE'!$C40))</f>
        <v>0</v>
      </c>
      <c r="BQ12" s="195">
        <f ca="1">'SUBSCRIBER BASE FLTE'!BQ60*('MVLP INPUT FLTE'!$C30*(100%-'MVLP INPUT FLTE'!$C40))</f>
        <v>0</v>
      </c>
      <c r="BR12" s="195">
        <f ca="1">'SUBSCRIBER BASE FLTE'!BR60*('MVLP INPUT FLTE'!$C30*(100%-'MVLP INPUT FLTE'!$C40))</f>
        <v>0</v>
      </c>
    </row>
    <row r="13" spans="2:70" ht="25" customHeight="1" outlineLevel="1">
      <c r="B13" s="137" t="str">
        <f>'MVLP INPUT FLTE'!B11</f>
        <v>FLTE 100GB</v>
      </c>
      <c r="C13" s="195">
        <f>'SUBSCRIBER BASE FLTE'!C61*('MVLP INPUT FLTE'!$C31*(100%-'MVLP INPUT FLTE'!$C41))</f>
        <v>0</v>
      </c>
      <c r="D13" s="195">
        <f>'SUBSCRIBER BASE FLTE'!D61*('MVLP INPUT FLTE'!$C31*(100%-'MVLP INPUT FLTE'!$C41))</f>
        <v>0</v>
      </c>
      <c r="E13" s="195">
        <f>'SUBSCRIBER BASE FLTE'!E61*('MVLP INPUT FLTE'!$C31*(100%-'MVLP INPUT FLTE'!$C41))</f>
        <v>0</v>
      </c>
      <c r="F13" s="195">
        <f>'SUBSCRIBER BASE FLTE'!F61*('MVLP INPUT FLTE'!$C31*(100%-'MVLP INPUT FLTE'!$C41))</f>
        <v>0</v>
      </c>
      <c r="G13" s="195">
        <f>'SUBSCRIBER BASE FLTE'!G61*('MVLP INPUT FLTE'!$C31*(100%-'MVLP INPUT FLTE'!$C41))</f>
        <v>0</v>
      </c>
      <c r="H13" s="195">
        <f>'SUBSCRIBER BASE FLTE'!H61*('MVLP INPUT FLTE'!$C31*(100%-'MVLP INPUT FLTE'!$C41))</f>
        <v>0</v>
      </c>
      <c r="I13" s="195">
        <f>'SUBSCRIBER BASE FLTE'!I61*('MVLP INPUT FLTE'!$C31*(100%-'MVLP INPUT FLTE'!$C41))</f>
        <v>0</v>
      </c>
      <c r="J13" s="195">
        <f>'SUBSCRIBER BASE FLTE'!J61*('MVLP INPUT FLTE'!$C31*(100%-'MVLP INPUT FLTE'!$C41))</f>
        <v>0</v>
      </c>
      <c r="K13" s="195">
        <f ca="1">'SUBSCRIBER BASE FLTE'!K61*('MVLP INPUT FLTE'!$C31*(100%-'MVLP INPUT FLTE'!$C41))</f>
        <v>0</v>
      </c>
      <c r="L13" s="195">
        <f ca="1">'SUBSCRIBER BASE FLTE'!L61*('MVLP INPUT FLTE'!$C31*(100%-'MVLP INPUT FLTE'!$C41))</f>
        <v>0</v>
      </c>
      <c r="M13" s="195">
        <f ca="1">'SUBSCRIBER BASE FLTE'!M61*('MVLP INPUT FLTE'!$C31*(100%-'MVLP INPUT FLTE'!$C41))</f>
        <v>0</v>
      </c>
      <c r="N13" s="195">
        <f ca="1">'SUBSCRIBER BASE FLTE'!N61*('MVLP INPUT FLTE'!$C31*(100%-'MVLP INPUT FLTE'!$C41))</f>
        <v>0</v>
      </c>
      <c r="O13" s="195">
        <f ca="1">'SUBSCRIBER BASE FLTE'!O61*('MVLP INPUT FLTE'!$C31*(100%-'MVLP INPUT FLTE'!$C41))</f>
        <v>0</v>
      </c>
      <c r="P13" s="195">
        <f ca="1">'SUBSCRIBER BASE FLTE'!P61*('MVLP INPUT FLTE'!$C31*(100%-'MVLP INPUT FLTE'!$C41))</f>
        <v>0</v>
      </c>
      <c r="Q13" s="195">
        <f ca="1">'SUBSCRIBER BASE FLTE'!Q61*('MVLP INPUT FLTE'!$C31*(100%-'MVLP INPUT FLTE'!$C41))</f>
        <v>0</v>
      </c>
      <c r="R13" s="195">
        <f ca="1">'SUBSCRIBER BASE FLTE'!R61*('MVLP INPUT FLTE'!$C31*(100%-'MVLP INPUT FLTE'!$C41))</f>
        <v>0</v>
      </c>
      <c r="S13" s="195">
        <f ca="1">'SUBSCRIBER BASE FLTE'!S61*('MVLP INPUT FLTE'!$C31*(100%-'MVLP INPUT FLTE'!$C41))</f>
        <v>0</v>
      </c>
      <c r="T13" s="195">
        <f ca="1">'SUBSCRIBER BASE FLTE'!T61*('MVLP INPUT FLTE'!$C31*(100%-'MVLP INPUT FLTE'!$C41))</f>
        <v>0</v>
      </c>
      <c r="U13" s="195">
        <f ca="1">'SUBSCRIBER BASE FLTE'!U61*('MVLP INPUT FLTE'!$C31*(100%-'MVLP INPUT FLTE'!$C41))</f>
        <v>0</v>
      </c>
      <c r="V13" s="195">
        <f ca="1">'SUBSCRIBER BASE FLTE'!V61*('MVLP INPUT FLTE'!$C31*(100%-'MVLP INPUT FLTE'!$C41))</f>
        <v>0</v>
      </c>
      <c r="W13" s="195">
        <f ca="1">'SUBSCRIBER BASE FLTE'!W61*('MVLP INPUT FLTE'!$C31*(100%-'MVLP INPUT FLTE'!$C41))</f>
        <v>0</v>
      </c>
      <c r="X13" s="195">
        <f ca="1">'SUBSCRIBER BASE FLTE'!X61*('MVLP INPUT FLTE'!$C31*(100%-'MVLP INPUT FLTE'!$C41))</f>
        <v>0</v>
      </c>
      <c r="Y13" s="195">
        <f ca="1">'SUBSCRIBER BASE FLTE'!Y61*('MVLP INPUT FLTE'!$C31*(100%-'MVLP INPUT FLTE'!$C41))</f>
        <v>0</v>
      </c>
      <c r="Z13" s="195">
        <f ca="1">'SUBSCRIBER BASE FLTE'!Z61*('MVLP INPUT FLTE'!$C31*(100%-'MVLP INPUT FLTE'!$C41))</f>
        <v>0</v>
      </c>
      <c r="AA13" s="195">
        <f ca="1">'SUBSCRIBER BASE FLTE'!AA61*('MVLP INPUT FLTE'!$C31*(100%-'MVLP INPUT FLTE'!$C41))</f>
        <v>0</v>
      </c>
      <c r="AB13" s="195">
        <f ca="1">'SUBSCRIBER BASE FLTE'!AB61*('MVLP INPUT FLTE'!$C31*(100%-'MVLP INPUT FLTE'!$C41))</f>
        <v>0</v>
      </c>
      <c r="AC13" s="195">
        <f ca="1">'SUBSCRIBER BASE FLTE'!AC61*('MVLP INPUT FLTE'!$C31*(100%-'MVLP INPUT FLTE'!$C41))</f>
        <v>0</v>
      </c>
      <c r="AD13" s="195">
        <f ca="1">'SUBSCRIBER BASE FLTE'!AD61*('MVLP INPUT FLTE'!$C31*(100%-'MVLP INPUT FLTE'!$C41))</f>
        <v>0</v>
      </c>
      <c r="AE13" s="195">
        <f ca="1">'SUBSCRIBER BASE FLTE'!AE61*('MVLP INPUT FLTE'!$C31*(100%-'MVLP INPUT FLTE'!$C41))</f>
        <v>0</v>
      </c>
      <c r="AF13" s="195">
        <f ca="1">'SUBSCRIBER BASE FLTE'!AF61*('MVLP INPUT FLTE'!$C31*(100%-'MVLP INPUT FLTE'!$C41))</f>
        <v>0</v>
      </c>
      <c r="AG13" s="195">
        <f ca="1">'SUBSCRIBER BASE FLTE'!AG61*('MVLP INPUT FLTE'!$C31*(100%-'MVLP INPUT FLTE'!$C41))</f>
        <v>0</v>
      </c>
      <c r="AH13" s="195">
        <f ca="1">'SUBSCRIBER BASE FLTE'!AH61*('MVLP INPUT FLTE'!$C31*(100%-'MVLP INPUT FLTE'!$C41))</f>
        <v>0</v>
      </c>
      <c r="AI13" s="195">
        <f ca="1">'SUBSCRIBER BASE FLTE'!AI61*('MVLP INPUT FLTE'!$C31*(100%-'MVLP INPUT FLTE'!$C41))</f>
        <v>0</v>
      </c>
      <c r="AJ13" s="195">
        <f ca="1">'SUBSCRIBER BASE FLTE'!AJ61*('MVLP INPUT FLTE'!$C31*(100%-'MVLP INPUT FLTE'!$C41))</f>
        <v>0</v>
      </c>
      <c r="AK13" s="195">
        <f ca="1">'SUBSCRIBER BASE FLTE'!AK61*('MVLP INPUT FLTE'!$C31*(100%-'MVLP INPUT FLTE'!$C41))</f>
        <v>0</v>
      </c>
      <c r="AL13" s="195">
        <f ca="1">'SUBSCRIBER BASE FLTE'!AL61*('MVLP INPUT FLTE'!$C31*(100%-'MVLP INPUT FLTE'!$C41))</f>
        <v>0</v>
      </c>
      <c r="AM13" s="195">
        <f ca="1">'SUBSCRIBER BASE FLTE'!AM61*('MVLP INPUT FLTE'!$C31*(100%-'MVLP INPUT FLTE'!$C41))</f>
        <v>0</v>
      </c>
      <c r="AN13" s="195">
        <f ca="1">'SUBSCRIBER BASE FLTE'!AN61*('MVLP INPUT FLTE'!$C31*(100%-'MVLP INPUT FLTE'!$C41))</f>
        <v>0</v>
      </c>
      <c r="AO13" s="195">
        <f ca="1">'SUBSCRIBER BASE FLTE'!AO61*('MVLP INPUT FLTE'!$C31*(100%-'MVLP INPUT FLTE'!$C41))</f>
        <v>0</v>
      </c>
      <c r="AP13" s="195">
        <f ca="1">'SUBSCRIBER BASE FLTE'!AP61*('MVLP INPUT FLTE'!$C31*(100%-'MVLP INPUT FLTE'!$C41))</f>
        <v>0</v>
      </c>
      <c r="AQ13" s="195">
        <f ca="1">'SUBSCRIBER BASE FLTE'!AQ61*('MVLP INPUT FLTE'!$C31*(100%-'MVLP INPUT FLTE'!$C41))</f>
        <v>0</v>
      </c>
      <c r="AR13" s="195">
        <f ca="1">'SUBSCRIBER BASE FLTE'!AR61*('MVLP INPUT FLTE'!$C31*(100%-'MVLP INPUT FLTE'!$C41))</f>
        <v>0</v>
      </c>
      <c r="AS13" s="195">
        <f ca="1">'SUBSCRIBER BASE FLTE'!AS61*('MVLP INPUT FLTE'!$C31*(100%-'MVLP INPUT FLTE'!$C41))</f>
        <v>0</v>
      </c>
      <c r="AT13" s="195">
        <f ca="1">'SUBSCRIBER BASE FLTE'!AT61*('MVLP INPUT FLTE'!$C31*(100%-'MVLP INPUT FLTE'!$C41))</f>
        <v>0</v>
      </c>
      <c r="AU13" s="195">
        <f ca="1">'SUBSCRIBER BASE FLTE'!AU61*('MVLP INPUT FLTE'!$C31*(100%-'MVLP INPUT FLTE'!$C41))</f>
        <v>0</v>
      </c>
      <c r="AV13" s="195">
        <f ca="1">'SUBSCRIBER BASE FLTE'!AV61*('MVLP INPUT FLTE'!$C31*(100%-'MVLP INPUT FLTE'!$C41))</f>
        <v>0</v>
      </c>
      <c r="AW13" s="195">
        <f ca="1">'SUBSCRIBER BASE FLTE'!AW61*('MVLP INPUT FLTE'!$C31*(100%-'MVLP INPUT FLTE'!$C41))</f>
        <v>0</v>
      </c>
      <c r="AX13" s="195">
        <f ca="1">'SUBSCRIBER BASE FLTE'!AX61*('MVLP INPUT FLTE'!$C31*(100%-'MVLP INPUT FLTE'!$C41))</f>
        <v>0</v>
      </c>
      <c r="AY13" s="195">
        <f ca="1">'SUBSCRIBER BASE FLTE'!AY61*('MVLP INPUT FLTE'!$C31*(100%-'MVLP INPUT FLTE'!$C41))</f>
        <v>0</v>
      </c>
      <c r="AZ13" s="195">
        <f ca="1">'SUBSCRIBER BASE FLTE'!AZ61*('MVLP INPUT FLTE'!$C31*(100%-'MVLP INPUT FLTE'!$C41))</f>
        <v>0</v>
      </c>
      <c r="BA13" s="195">
        <f ca="1">'SUBSCRIBER BASE FLTE'!BA61*('MVLP INPUT FLTE'!$C31*(100%-'MVLP INPUT FLTE'!$C41))</f>
        <v>0</v>
      </c>
      <c r="BB13" s="195">
        <f ca="1">'SUBSCRIBER BASE FLTE'!BB61*('MVLP INPUT FLTE'!$C31*(100%-'MVLP INPUT FLTE'!$C41))</f>
        <v>0</v>
      </c>
      <c r="BC13" s="195">
        <f ca="1">'SUBSCRIBER BASE FLTE'!BC61*('MVLP INPUT FLTE'!$C31*(100%-'MVLP INPUT FLTE'!$C41))</f>
        <v>0</v>
      </c>
      <c r="BD13" s="195">
        <f ca="1">'SUBSCRIBER BASE FLTE'!BD61*('MVLP INPUT FLTE'!$C31*(100%-'MVLP INPUT FLTE'!$C41))</f>
        <v>0</v>
      </c>
      <c r="BE13" s="195">
        <f ca="1">'SUBSCRIBER BASE FLTE'!BE61*('MVLP INPUT FLTE'!$C31*(100%-'MVLP INPUT FLTE'!$C41))</f>
        <v>0</v>
      </c>
      <c r="BF13" s="195">
        <f ca="1">'SUBSCRIBER BASE FLTE'!BF61*('MVLP INPUT FLTE'!$C31*(100%-'MVLP INPUT FLTE'!$C41))</f>
        <v>0</v>
      </c>
      <c r="BG13" s="195">
        <f ca="1">'SUBSCRIBER BASE FLTE'!BG61*('MVLP INPUT FLTE'!$C31*(100%-'MVLP INPUT FLTE'!$C41))</f>
        <v>0</v>
      </c>
      <c r="BH13" s="195">
        <f ca="1">'SUBSCRIBER BASE FLTE'!BH61*('MVLP INPUT FLTE'!$C31*(100%-'MVLP INPUT FLTE'!$C41))</f>
        <v>0</v>
      </c>
      <c r="BI13" s="195">
        <f ca="1">'SUBSCRIBER BASE FLTE'!BI61*('MVLP INPUT FLTE'!$C31*(100%-'MVLP INPUT FLTE'!$C41))</f>
        <v>0</v>
      </c>
      <c r="BJ13" s="195">
        <f ca="1">'SUBSCRIBER BASE FLTE'!BJ61*('MVLP INPUT FLTE'!$C31*(100%-'MVLP INPUT FLTE'!$C41))</f>
        <v>0</v>
      </c>
      <c r="BK13" s="195">
        <f ca="1">'SUBSCRIBER BASE FLTE'!BK61*('MVLP INPUT FLTE'!$C31*(100%-'MVLP INPUT FLTE'!$C41))</f>
        <v>0</v>
      </c>
      <c r="BL13" s="195">
        <f ca="1">'SUBSCRIBER BASE FLTE'!BL61*('MVLP INPUT FLTE'!$C31*(100%-'MVLP INPUT FLTE'!$C41))</f>
        <v>0</v>
      </c>
      <c r="BM13" s="195">
        <f ca="1">'SUBSCRIBER BASE FLTE'!BM61*('MVLP INPUT FLTE'!$C31*(100%-'MVLP INPUT FLTE'!$C41))</f>
        <v>0</v>
      </c>
      <c r="BN13" s="195">
        <f ca="1">'SUBSCRIBER BASE FLTE'!BN61*('MVLP INPUT FLTE'!$C31*(100%-'MVLP INPUT FLTE'!$C41))</f>
        <v>0</v>
      </c>
      <c r="BO13" s="195">
        <f ca="1">'SUBSCRIBER BASE FLTE'!BO61*('MVLP INPUT FLTE'!$C31*(100%-'MVLP INPUT FLTE'!$C41))</f>
        <v>0</v>
      </c>
      <c r="BP13" s="195">
        <f ca="1">'SUBSCRIBER BASE FLTE'!BP61*('MVLP INPUT FLTE'!$C31*(100%-'MVLP INPUT FLTE'!$C41))</f>
        <v>0</v>
      </c>
      <c r="BQ13" s="195">
        <f ca="1">'SUBSCRIBER BASE FLTE'!BQ61*('MVLP INPUT FLTE'!$C31*(100%-'MVLP INPUT FLTE'!$C41))</f>
        <v>0</v>
      </c>
      <c r="BR13" s="195">
        <f ca="1">'SUBSCRIBER BASE FLTE'!BR61*('MVLP INPUT FLTE'!$C31*(100%-'MVLP INPUT FLTE'!$C41))</f>
        <v>0</v>
      </c>
    </row>
    <row r="14" spans="2:70" ht="25" customHeight="1" outlineLevel="1">
      <c r="B14" s="137" t="str">
        <f>'MVLP INPUT FLTE'!B12</f>
        <v>FLTE 200GB</v>
      </c>
      <c r="C14" s="195">
        <f>'SUBSCRIBER BASE FLTE'!C62*('MVLP INPUT FLTE'!$C32*(100%-'MVLP INPUT FLTE'!$C42))</f>
        <v>0</v>
      </c>
      <c r="D14" s="195">
        <f>'SUBSCRIBER BASE FLTE'!D62*('MVLP INPUT FLTE'!$C32*(100%-'MVLP INPUT FLTE'!$C42))</f>
        <v>0</v>
      </c>
      <c r="E14" s="195">
        <f>'SUBSCRIBER BASE FLTE'!E62*('MVLP INPUT FLTE'!$C32*(100%-'MVLP INPUT FLTE'!$C42))</f>
        <v>0</v>
      </c>
      <c r="F14" s="195">
        <f>'SUBSCRIBER BASE FLTE'!F62*('MVLP INPUT FLTE'!$C32*(100%-'MVLP INPUT FLTE'!$C42))</f>
        <v>0</v>
      </c>
      <c r="G14" s="195">
        <f>'SUBSCRIBER BASE FLTE'!G62*('MVLP INPUT FLTE'!$C32*(100%-'MVLP INPUT FLTE'!$C42))</f>
        <v>0</v>
      </c>
      <c r="H14" s="195">
        <f>'SUBSCRIBER BASE FLTE'!H62*('MVLP INPUT FLTE'!$C32*(100%-'MVLP INPUT FLTE'!$C42))</f>
        <v>0</v>
      </c>
      <c r="I14" s="195">
        <f>'SUBSCRIBER BASE FLTE'!I62*('MVLP INPUT FLTE'!$C32*(100%-'MVLP INPUT FLTE'!$C42))</f>
        <v>0</v>
      </c>
      <c r="J14" s="195">
        <f>'SUBSCRIBER BASE FLTE'!J62*('MVLP INPUT FLTE'!$C32*(100%-'MVLP INPUT FLTE'!$C42))</f>
        <v>0</v>
      </c>
      <c r="K14" s="195">
        <f ca="1">'SUBSCRIBER BASE FLTE'!K62*('MVLP INPUT FLTE'!$C32*(100%-'MVLP INPUT FLTE'!$C42))</f>
        <v>0</v>
      </c>
      <c r="L14" s="195">
        <f ca="1">'SUBSCRIBER BASE FLTE'!L62*('MVLP INPUT FLTE'!$C32*(100%-'MVLP INPUT FLTE'!$C42))</f>
        <v>0</v>
      </c>
      <c r="M14" s="195">
        <f ca="1">'SUBSCRIBER BASE FLTE'!M62*('MVLP INPUT FLTE'!$C32*(100%-'MVLP INPUT FLTE'!$C42))</f>
        <v>0</v>
      </c>
      <c r="N14" s="195">
        <f ca="1">'SUBSCRIBER BASE FLTE'!N62*('MVLP INPUT FLTE'!$C32*(100%-'MVLP INPUT FLTE'!$C42))</f>
        <v>0</v>
      </c>
      <c r="O14" s="195">
        <f ca="1">'SUBSCRIBER BASE FLTE'!O62*('MVLP INPUT FLTE'!$C32*(100%-'MVLP INPUT FLTE'!$C42))</f>
        <v>0</v>
      </c>
      <c r="P14" s="195">
        <f ca="1">'SUBSCRIBER BASE FLTE'!P62*('MVLP INPUT FLTE'!$C32*(100%-'MVLP INPUT FLTE'!$C42))</f>
        <v>0</v>
      </c>
      <c r="Q14" s="195">
        <f ca="1">'SUBSCRIBER BASE FLTE'!Q62*('MVLP INPUT FLTE'!$C32*(100%-'MVLP INPUT FLTE'!$C42))</f>
        <v>0</v>
      </c>
      <c r="R14" s="195">
        <f ca="1">'SUBSCRIBER BASE FLTE'!R62*('MVLP INPUT FLTE'!$C32*(100%-'MVLP INPUT FLTE'!$C42))</f>
        <v>0</v>
      </c>
      <c r="S14" s="195">
        <f ca="1">'SUBSCRIBER BASE FLTE'!S62*('MVLP INPUT FLTE'!$C32*(100%-'MVLP INPUT FLTE'!$C42))</f>
        <v>0</v>
      </c>
      <c r="T14" s="195">
        <f ca="1">'SUBSCRIBER BASE FLTE'!T62*('MVLP INPUT FLTE'!$C32*(100%-'MVLP INPUT FLTE'!$C42))</f>
        <v>0</v>
      </c>
      <c r="U14" s="195">
        <f ca="1">'SUBSCRIBER BASE FLTE'!U62*('MVLP INPUT FLTE'!$C32*(100%-'MVLP INPUT FLTE'!$C42))</f>
        <v>0</v>
      </c>
      <c r="V14" s="195">
        <f ca="1">'SUBSCRIBER BASE FLTE'!V62*('MVLP INPUT FLTE'!$C32*(100%-'MVLP INPUT FLTE'!$C42))</f>
        <v>0</v>
      </c>
      <c r="W14" s="195">
        <f ca="1">'SUBSCRIBER BASE FLTE'!W62*('MVLP INPUT FLTE'!$C32*(100%-'MVLP INPUT FLTE'!$C42))</f>
        <v>0</v>
      </c>
      <c r="X14" s="195">
        <f ca="1">'SUBSCRIBER BASE FLTE'!X62*('MVLP INPUT FLTE'!$C32*(100%-'MVLP INPUT FLTE'!$C42))</f>
        <v>0</v>
      </c>
      <c r="Y14" s="195">
        <f ca="1">'SUBSCRIBER BASE FLTE'!Y62*('MVLP INPUT FLTE'!$C32*(100%-'MVLP INPUT FLTE'!$C42))</f>
        <v>0</v>
      </c>
      <c r="Z14" s="195">
        <f ca="1">'SUBSCRIBER BASE FLTE'!Z62*('MVLP INPUT FLTE'!$C32*(100%-'MVLP INPUT FLTE'!$C42))</f>
        <v>0</v>
      </c>
      <c r="AA14" s="195">
        <f ca="1">'SUBSCRIBER BASE FLTE'!AA62*('MVLP INPUT FLTE'!$C32*(100%-'MVLP INPUT FLTE'!$C42))</f>
        <v>0</v>
      </c>
      <c r="AB14" s="195">
        <f ca="1">'SUBSCRIBER BASE FLTE'!AB62*('MVLP INPUT FLTE'!$C32*(100%-'MVLP INPUT FLTE'!$C42))</f>
        <v>0</v>
      </c>
      <c r="AC14" s="195">
        <f ca="1">'SUBSCRIBER BASE FLTE'!AC62*('MVLP INPUT FLTE'!$C32*(100%-'MVLP INPUT FLTE'!$C42))</f>
        <v>0</v>
      </c>
      <c r="AD14" s="195">
        <f ca="1">'SUBSCRIBER BASE FLTE'!AD62*('MVLP INPUT FLTE'!$C32*(100%-'MVLP INPUT FLTE'!$C42))</f>
        <v>0</v>
      </c>
      <c r="AE14" s="195">
        <f ca="1">'SUBSCRIBER BASE FLTE'!AE62*('MVLP INPUT FLTE'!$C32*(100%-'MVLP INPUT FLTE'!$C42))</f>
        <v>0</v>
      </c>
      <c r="AF14" s="195">
        <f ca="1">'SUBSCRIBER BASE FLTE'!AF62*('MVLP INPUT FLTE'!$C32*(100%-'MVLP INPUT FLTE'!$C42))</f>
        <v>0</v>
      </c>
      <c r="AG14" s="195">
        <f ca="1">'SUBSCRIBER BASE FLTE'!AG62*('MVLP INPUT FLTE'!$C32*(100%-'MVLP INPUT FLTE'!$C42))</f>
        <v>0</v>
      </c>
      <c r="AH14" s="195">
        <f ca="1">'SUBSCRIBER BASE FLTE'!AH62*('MVLP INPUT FLTE'!$C32*(100%-'MVLP INPUT FLTE'!$C42))</f>
        <v>0</v>
      </c>
      <c r="AI14" s="195">
        <f ca="1">'SUBSCRIBER BASE FLTE'!AI62*('MVLP INPUT FLTE'!$C32*(100%-'MVLP INPUT FLTE'!$C42))</f>
        <v>0</v>
      </c>
      <c r="AJ14" s="195">
        <f ca="1">'SUBSCRIBER BASE FLTE'!AJ62*('MVLP INPUT FLTE'!$C32*(100%-'MVLP INPUT FLTE'!$C42))</f>
        <v>0</v>
      </c>
      <c r="AK14" s="195">
        <f ca="1">'SUBSCRIBER BASE FLTE'!AK62*('MVLP INPUT FLTE'!$C32*(100%-'MVLP INPUT FLTE'!$C42))</f>
        <v>0</v>
      </c>
      <c r="AL14" s="195">
        <f ca="1">'SUBSCRIBER BASE FLTE'!AL62*('MVLP INPUT FLTE'!$C32*(100%-'MVLP INPUT FLTE'!$C42))</f>
        <v>0</v>
      </c>
      <c r="AM14" s="195">
        <f ca="1">'SUBSCRIBER BASE FLTE'!AM62*('MVLP INPUT FLTE'!$C32*(100%-'MVLP INPUT FLTE'!$C42))</f>
        <v>0</v>
      </c>
      <c r="AN14" s="195">
        <f ca="1">'SUBSCRIBER BASE FLTE'!AN62*('MVLP INPUT FLTE'!$C32*(100%-'MVLP INPUT FLTE'!$C42))</f>
        <v>0</v>
      </c>
      <c r="AO14" s="195">
        <f ca="1">'SUBSCRIBER BASE FLTE'!AO62*('MVLP INPUT FLTE'!$C32*(100%-'MVLP INPUT FLTE'!$C42))</f>
        <v>0</v>
      </c>
      <c r="AP14" s="195">
        <f ca="1">'SUBSCRIBER BASE FLTE'!AP62*('MVLP INPUT FLTE'!$C32*(100%-'MVLP INPUT FLTE'!$C42))</f>
        <v>0</v>
      </c>
      <c r="AQ14" s="195">
        <f ca="1">'SUBSCRIBER BASE FLTE'!AQ62*('MVLP INPUT FLTE'!$C32*(100%-'MVLP INPUT FLTE'!$C42))</f>
        <v>0</v>
      </c>
      <c r="AR14" s="195">
        <f ca="1">'SUBSCRIBER BASE FLTE'!AR62*('MVLP INPUT FLTE'!$C32*(100%-'MVLP INPUT FLTE'!$C42))</f>
        <v>0</v>
      </c>
      <c r="AS14" s="195">
        <f ca="1">'SUBSCRIBER BASE FLTE'!AS62*('MVLP INPUT FLTE'!$C32*(100%-'MVLP INPUT FLTE'!$C42))</f>
        <v>0</v>
      </c>
      <c r="AT14" s="195">
        <f ca="1">'SUBSCRIBER BASE FLTE'!AT62*('MVLP INPUT FLTE'!$C32*(100%-'MVLP INPUT FLTE'!$C42))</f>
        <v>0</v>
      </c>
      <c r="AU14" s="195">
        <f ca="1">'SUBSCRIBER BASE FLTE'!AU62*('MVLP INPUT FLTE'!$C32*(100%-'MVLP INPUT FLTE'!$C42))</f>
        <v>0</v>
      </c>
      <c r="AV14" s="195">
        <f ca="1">'SUBSCRIBER BASE FLTE'!AV62*('MVLP INPUT FLTE'!$C32*(100%-'MVLP INPUT FLTE'!$C42))</f>
        <v>0</v>
      </c>
      <c r="AW14" s="195">
        <f ca="1">'SUBSCRIBER BASE FLTE'!AW62*('MVLP INPUT FLTE'!$C32*(100%-'MVLP INPUT FLTE'!$C42))</f>
        <v>0</v>
      </c>
      <c r="AX14" s="195">
        <f ca="1">'SUBSCRIBER BASE FLTE'!AX62*('MVLP INPUT FLTE'!$C32*(100%-'MVLP INPUT FLTE'!$C42))</f>
        <v>0</v>
      </c>
      <c r="AY14" s="195">
        <f ca="1">'SUBSCRIBER BASE FLTE'!AY62*('MVLP INPUT FLTE'!$C32*(100%-'MVLP INPUT FLTE'!$C42))</f>
        <v>0</v>
      </c>
      <c r="AZ14" s="195">
        <f ca="1">'SUBSCRIBER BASE FLTE'!AZ62*('MVLP INPUT FLTE'!$C32*(100%-'MVLP INPUT FLTE'!$C42))</f>
        <v>0</v>
      </c>
      <c r="BA14" s="195">
        <f ca="1">'SUBSCRIBER BASE FLTE'!BA62*('MVLP INPUT FLTE'!$C32*(100%-'MVLP INPUT FLTE'!$C42))</f>
        <v>0</v>
      </c>
      <c r="BB14" s="195">
        <f ca="1">'SUBSCRIBER BASE FLTE'!BB62*('MVLP INPUT FLTE'!$C32*(100%-'MVLP INPUT FLTE'!$C42))</f>
        <v>0</v>
      </c>
      <c r="BC14" s="195">
        <f ca="1">'SUBSCRIBER BASE FLTE'!BC62*('MVLP INPUT FLTE'!$C32*(100%-'MVLP INPUT FLTE'!$C42))</f>
        <v>0</v>
      </c>
      <c r="BD14" s="195">
        <f ca="1">'SUBSCRIBER BASE FLTE'!BD62*('MVLP INPUT FLTE'!$C32*(100%-'MVLP INPUT FLTE'!$C42))</f>
        <v>0</v>
      </c>
      <c r="BE14" s="195">
        <f ca="1">'SUBSCRIBER BASE FLTE'!BE62*('MVLP INPUT FLTE'!$C32*(100%-'MVLP INPUT FLTE'!$C42))</f>
        <v>0</v>
      </c>
      <c r="BF14" s="195">
        <f ca="1">'SUBSCRIBER BASE FLTE'!BF62*('MVLP INPUT FLTE'!$C32*(100%-'MVLP INPUT FLTE'!$C42))</f>
        <v>0</v>
      </c>
      <c r="BG14" s="195">
        <f ca="1">'SUBSCRIBER BASE FLTE'!BG62*('MVLP INPUT FLTE'!$C32*(100%-'MVLP INPUT FLTE'!$C42))</f>
        <v>0</v>
      </c>
      <c r="BH14" s="195">
        <f ca="1">'SUBSCRIBER BASE FLTE'!BH62*('MVLP INPUT FLTE'!$C32*(100%-'MVLP INPUT FLTE'!$C42))</f>
        <v>0</v>
      </c>
      <c r="BI14" s="195">
        <f ca="1">'SUBSCRIBER BASE FLTE'!BI62*('MVLP INPUT FLTE'!$C32*(100%-'MVLP INPUT FLTE'!$C42))</f>
        <v>0</v>
      </c>
      <c r="BJ14" s="195">
        <f ca="1">'SUBSCRIBER BASE FLTE'!BJ62*('MVLP INPUT FLTE'!$C32*(100%-'MVLP INPUT FLTE'!$C42))</f>
        <v>0</v>
      </c>
      <c r="BK14" s="195">
        <f ca="1">'SUBSCRIBER BASE FLTE'!BK62*('MVLP INPUT FLTE'!$C32*(100%-'MVLP INPUT FLTE'!$C42))</f>
        <v>0</v>
      </c>
      <c r="BL14" s="195">
        <f ca="1">'SUBSCRIBER BASE FLTE'!BL62*('MVLP INPUT FLTE'!$C32*(100%-'MVLP INPUT FLTE'!$C42))</f>
        <v>0</v>
      </c>
      <c r="BM14" s="195">
        <f ca="1">'SUBSCRIBER BASE FLTE'!BM62*('MVLP INPUT FLTE'!$C32*(100%-'MVLP INPUT FLTE'!$C42))</f>
        <v>0</v>
      </c>
      <c r="BN14" s="195">
        <f ca="1">'SUBSCRIBER BASE FLTE'!BN62*('MVLP INPUT FLTE'!$C32*(100%-'MVLP INPUT FLTE'!$C42))</f>
        <v>0</v>
      </c>
      <c r="BO14" s="195">
        <f ca="1">'SUBSCRIBER BASE FLTE'!BO62*('MVLP INPUT FLTE'!$C32*(100%-'MVLP INPUT FLTE'!$C42))</f>
        <v>0</v>
      </c>
      <c r="BP14" s="195">
        <f ca="1">'SUBSCRIBER BASE FLTE'!BP62*('MVLP INPUT FLTE'!$C32*(100%-'MVLP INPUT FLTE'!$C42))</f>
        <v>0</v>
      </c>
      <c r="BQ14" s="195">
        <f ca="1">'SUBSCRIBER BASE FLTE'!BQ62*('MVLP INPUT FLTE'!$C32*(100%-'MVLP INPUT FLTE'!$C42))</f>
        <v>0</v>
      </c>
      <c r="BR14" s="195">
        <f ca="1">'SUBSCRIBER BASE FLTE'!BR62*('MVLP INPUT FLTE'!$C32*(100%-'MVLP INPUT FLTE'!$C42))</f>
        <v>0</v>
      </c>
    </row>
    <row r="15" spans="2:70" ht="25" customHeight="1" outlineLevel="1">
      <c r="B15" s="137" t="str">
        <f>'MVLP INPUT FLTE'!B13</f>
        <v>FLTE 400GB</v>
      </c>
      <c r="C15" s="195">
        <f>'SUBSCRIBER BASE FLTE'!C63*('MVLP INPUT FLTE'!$C33*(100%-'MVLP INPUT FLTE'!$C43))</f>
        <v>0</v>
      </c>
      <c r="D15" s="195">
        <f>'SUBSCRIBER BASE FLTE'!D63*('MVLP INPUT FLTE'!$C33*(100%-'MVLP INPUT FLTE'!$C43))</f>
        <v>0</v>
      </c>
      <c r="E15" s="195">
        <f>'SUBSCRIBER BASE FLTE'!E63*('MVLP INPUT FLTE'!$C33*(100%-'MVLP INPUT FLTE'!$C43))</f>
        <v>0</v>
      </c>
      <c r="F15" s="195">
        <f>'SUBSCRIBER BASE FLTE'!F63*('MVLP INPUT FLTE'!$C33*(100%-'MVLP INPUT FLTE'!$C43))</f>
        <v>0</v>
      </c>
      <c r="G15" s="195">
        <f>'SUBSCRIBER BASE FLTE'!G63*('MVLP INPUT FLTE'!$C33*(100%-'MVLP INPUT FLTE'!$C43))</f>
        <v>0</v>
      </c>
      <c r="H15" s="195">
        <f>'SUBSCRIBER BASE FLTE'!H63*('MVLP INPUT FLTE'!$C33*(100%-'MVLP INPUT FLTE'!$C43))</f>
        <v>0</v>
      </c>
      <c r="I15" s="195">
        <f>'SUBSCRIBER BASE FLTE'!I63*('MVLP INPUT FLTE'!$C33*(100%-'MVLP INPUT FLTE'!$C43))</f>
        <v>0</v>
      </c>
      <c r="J15" s="195">
        <f>'SUBSCRIBER BASE FLTE'!J63*('MVLP INPUT FLTE'!$C33*(100%-'MVLP INPUT FLTE'!$C43))</f>
        <v>0</v>
      </c>
      <c r="K15" s="195">
        <f ca="1">'SUBSCRIBER BASE FLTE'!K63*('MVLP INPUT FLTE'!$C33*(100%-'MVLP INPUT FLTE'!$C43))</f>
        <v>0</v>
      </c>
      <c r="L15" s="195">
        <f ca="1">'SUBSCRIBER BASE FLTE'!L63*('MVLP INPUT FLTE'!$C33*(100%-'MVLP INPUT FLTE'!$C43))</f>
        <v>0</v>
      </c>
      <c r="M15" s="195">
        <f ca="1">'SUBSCRIBER BASE FLTE'!M63*('MVLP INPUT FLTE'!$C33*(100%-'MVLP INPUT FLTE'!$C43))</f>
        <v>0</v>
      </c>
      <c r="N15" s="195">
        <f ca="1">'SUBSCRIBER BASE FLTE'!N63*('MVLP INPUT FLTE'!$C33*(100%-'MVLP INPUT FLTE'!$C43))</f>
        <v>0</v>
      </c>
      <c r="O15" s="195">
        <f ca="1">'SUBSCRIBER BASE FLTE'!O63*('MVLP INPUT FLTE'!$C33*(100%-'MVLP INPUT FLTE'!$C43))</f>
        <v>0</v>
      </c>
      <c r="P15" s="195">
        <f ca="1">'SUBSCRIBER BASE FLTE'!P63*('MVLP INPUT FLTE'!$C33*(100%-'MVLP INPUT FLTE'!$C43))</f>
        <v>0</v>
      </c>
      <c r="Q15" s="195">
        <f ca="1">'SUBSCRIBER BASE FLTE'!Q63*('MVLP INPUT FLTE'!$C33*(100%-'MVLP INPUT FLTE'!$C43))</f>
        <v>0</v>
      </c>
      <c r="R15" s="195">
        <f ca="1">'SUBSCRIBER BASE FLTE'!R63*('MVLP INPUT FLTE'!$C33*(100%-'MVLP INPUT FLTE'!$C43))</f>
        <v>0</v>
      </c>
      <c r="S15" s="195">
        <f ca="1">'SUBSCRIBER BASE FLTE'!S63*('MVLP INPUT FLTE'!$C33*(100%-'MVLP INPUT FLTE'!$C43))</f>
        <v>0</v>
      </c>
      <c r="T15" s="195">
        <f ca="1">'SUBSCRIBER BASE FLTE'!T63*('MVLP INPUT FLTE'!$C33*(100%-'MVLP INPUT FLTE'!$C43))</f>
        <v>0</v>
      </c>
      <c r="U15" s="195">
        <f ca="1">'SUBSCRIBER BASE FLTE'!U63*('MVLP INPUT FLTE'!$C33*(100%-'MVLP INPUT FLTE'!$C43))</f>
        <v>0</v>
      </c>
      <c r="V15" s="195">
        <f ca="1">'SUBSCRIBER BASE FLTE'!V63*('MVLP INPUT FLTE'!$C33*(100%-'MVLP INPUT FLTE'!$C43))</f>
        <v>0</v>
      </c>
      <c r="W15" s="195">
        <f ca="1">'SUBSCRIBER BASE FLTE'!W63*('MVLP INPUT FLTE'!$C33*(100%-'MVLP INPUT FLTE'!$C43))</f>
        <v>0</v>
      </c>
      <c r="X15" s="195">
        <f ca="1">'SUBSCRIBER BASE FLTE'!X63*('MVLP INPUT FLTE'!$C33*(100%-'MVLP INPUT FLTE'!$C43))</f>
        <v>0</v>
      </c>
      <c r="Y15" s="195">
        <f ca="1">'SUBSCRIBER BASE FLTE'!Y63*('MVLP INPUT FLTE'!$C33*(100%-'MVLP INPUT FLTE'!$C43))</f>
        <v>0</v>
      </c>
      <c r="Z15" s="195">
        <f ca="1">'SUBSCRIBER BASE FLTE'!Z63*('MVLP INPUT FLTE'!$C33*(100%-'MVLP INPUT FLTE'!$C43))</f>
        <v>0</v>
      </c>
      <c r="AA15" s="195">
        <f ca="1">'SUBSCRIBER BASE FLTE'!AA63*('MVLP INPUT FLTE'!$C33*(100%-'MVLP INPUT FLTE'!$C43))</f>
        <v>0</v>
      </c>
      <c r="AB15" s="195">
        <f ca="1">'SUBSCRIBER BASE FLTE'!AB63*('MVLP INPUT FLTE'!$C33*(100%-'MVLP INPUT FLTE'!$C43))</f>
        <v>0</v>
      </c>
      <c r="AC15" s="195">
        <f ca="1">'SUBSCRIBER BASE FLTE'!AC63*('MVLP INPUT FLTE'!$C33*(100%-'MVLP INPUT FLTE'!$C43))</f>
        <v>0</v>
      </c>
      <c r="AD15" s="195">
        <f ca="1">'SUBSCRIBER BASE FLTE'!AD63*('MVLP INPUT FLTE'!$C33*(100%-'MVLP INPUT FLTE'!$C43))</f>
        <v>0</v>
      </c>
      <c r="AE15" s="195">
        <f ca="1">'SUBSCRIBER BASE FLTE'!AE63*('MVLP INPUT FLTE'!$C33*(100%-'MVLP INPUT FLTE'!$C43))</f>
        <v>0</v>
      </c>
      <c r="AF15" s="195">
        <f ca="1">'SUBSCRIBER BASE FLTE'!AF63*('MVLP INPUT FLTE'!$C33*(100%-'MVLP INPUT FLTE'!$C43))</f>
        <v>0</v>
      </c>
      <c r="AG15" s="195">
        <f ca="1">'SUBSCRIBER BASE FLTE'!AG63*('MVLP INPUT FLTE'!$C33*(100%-'MVLP INPUT FLTE'!$C43))</f>
        <v>0</v>
      </c>
      <c r="AH15" s="195">
        <f ca="1">'SUBSCRIBER BASE FLTE'!AH63*('MVLP INPUT FLTE'!$C33*(100%-'MVLP INPUT FLTE'!$C43))</f>
        <v>0</v>
      </c>
      <c r="AI15" s="195">
        <f ca="1">'SUBSCRIBER BASE FLTE'!AI63*('MVLP INPUT FLTE'!$C33*(100%-'MVLP INPUT FLTE'!$C43))</f>
        <v>0</v>
      </c>
      <c r="AJ15" s="195">
        <f ca="1">'SUBSCRIBER BASE FLTE'!AJ63*('MVLP INPUT FLTE'!$C33*(100%-'MVLP INPUT FLTE'!$C43))</f>
        <v>0</v>
      </c>
      <c r="AK15" s="195">
        <f ca="1">'SUBSCRIBER BASE FLTE'!AK63*('MVLP INPUT FLTE'!$C33*(100%-'MVLP INPUT FLTE'!$C43))</f>
        <v>0</v>
      </c>
      <c r="AL15" s="195">
        <f ca="1">'SUBSCRIBER BASE FLTE'!AL63*('MVLP INPUT FLTE'!$C33*(100%-'MVLP INPUT FLTE'!$C43))</f>
        <v>0</v>
      </c>
      <c r="AM15" s="195">
        <f ca="1">'SUBSCRIBER BASE FLTE'!AM63*('MVLP INPUT FLTE'!$C33*(100%-'MVLP INPUT FLTE'!$C43))</f>
        <v>0</v>
      </c>
      <c r="AN15" s="195">
        <f ca="1">'SUBSCRIBER BASE FLTE'!AN63*('MVLP INPUT FLTE'!$C33*(100%-'MVLP INPUT FLTE'!$C43))</f>
        <v>0</v>
      </c>
      <c r="AO15" s="195">
        <f ca="1">'SUBSCRIBER BASE FLTE'!AO63*('MVLP INPUT FLTE'!$C33*(100%-'MVLP INPUT FLTE'!$C43))</f>
        <v>0</v>
      </c>
      <c r="AP15" s="195">
        <f ca="1">'SUBSCRIBER BASE FLTE'!AP63*('MVLP INPUT FLTE'!$C33*(100%-'MVLP INPUT FLTE'!$C43))</f>
        <v>0</v>
      </c>
      <c r="AQ15" s="195">
        <f ca="1">'SUBSCRIBER BASE FLTE'!AQ63*('MVLP INPUT FLTE'!$C33*(100%-'MVLP INPUT FLTE'!$C43))</f>
        <v>0</v>
      </c>
      <c r="AR15" s="195">
        <f ca="1">'SUBSCRIBER BASE FLTE'!AR63*('MVLP INPUT FLTE'!$C33*(100%-'MVLP INPUT FLTE'!$C43))</f>
        <v>0</v>
      </c>
      <c r="AS15" s="195">
        <f ca="1">'SUBSCRIBER BASE FLTE'!AS63*('MVLP INPUT FLTE'!$C33*(100%-'MVLP INPUT FLTE'!$C43))</f>
        <v>0</v>
      </c>
      <c r="AT15" s="195">
        <f ca="1">'SUBSCRIBER BASE FLTE'!AT63*('MVLP INPUT FLTE'!$C33*(100%-'MVLP INPUT FLTE'!$C43))</f>
        <v>0</v>
      </c>
      <c r="AU15" s="195">
        <f ca="1">'SUBSCRIBER BASE FLTE'!AU63*('MVLP INPUT FLTE'!$C33*(100%-'MVLP INPUT FLTE'!$C43))</f>
        <v>0</v>
      </c>
      <c r="AV15" s="195">
        <f ca="1">'SUBSCRIBER BASE FLTE'!AV63*('MVLP INPUT FLTE'!$C33*(100%-'MVLP INPUT FLTE'!$C43))</f>
        <v>0</v>
      </c>
      <c r="AW15" s="195">
        <f ca="1">'SUBSCRIBER BASE FLTE'!AW63*('MVLP INPUT FLTE'!$C33*(100%-'MVLP INPUT FLTE'!$C43))</f>
        <v>0</v>
      </c>
      <c r="AX15" s="195">
        <f ca="1">'SUBSCRIBER BASE FLTE'!AX63*('MVLP INPUT FLTE'!$C33*(100%-'MVLP INPUT FLTE'!$C43))</f>
        <v>0</v>
      </c>
      <c r="AY15" s="195">
        <f ca="1">'SUBSCRIBER BASE FLTE'!AY63*('MVLP INPUT FLTE'!$C33*(100%-'MVLP INPUT FLTE'!$C43))</f>
        <v>0</v>
      </c>
      <c r="AZ15" s="195">
        <f ca="1">'SUBSCRIBER BASE FLTE'!AZ63*('MVLP INPUT FLTE'!$C33*(100%-'MVLP INPUT FLTE'!$C43))</f>
        <v>0</v>
      </c>
      <c r="BA15" s="195">
        <f ca="1">'SUBSCRIBER BASE FLTE'!BA63*('MVLP INPUT FLTE'!$C33*(100%-'MVLP INPUT FLTE'!$C43))</f>
        <v>0</v>
      </c>
      <c r="BB15" s="195">
        <f ca="1">'SUBSCRIBER BASE FLTE'!BB63*('MVLP INPUT FLTE'!$C33*(100%-'MVLP INPUT FLTE'!$C43))</f>
        <v>0</v>
      </c>
      <c r="BC15" s="195">
        <f ca="1">'SUBSCRIBER BASE FLTE'!BC63*('MVLP INPUT FLTE'!$C33*(100%-'MVLP INPUT FLTE'!$C43))</f>
        <v>0</v>
      </c>
      <c r="BD15" s="195">
        <f ca="1">'SUBSCRIBER BASE FLTE'!BD63*('MVLP INPUT FLTE'!$C33*(100%-'MVLP INPUT FLTE'!$C43))</f>
        <v>0</v>
      </c>
      <c r="BE15" s="195">
        <f ca="1">'SUBSCRIBER BASE FLTE'!BE63*('MVLP INPUT FLTE'!$C33*(100%-'MVLP INPUT FLTE'!$C43))</f>
        <v>0</v>
      </c>
      <c r="BF15" s="195">
        <f ca="1">'SUBSCRIBER BASE FLTE'!BF63*('MVLP INPUT FLTE'!$C33*(100%-'MVLP INPUT FLTE'!$C43))</f>
        <v>0</v>
      </c>
      <c r="BG15" s="195">
        <f ca="1">'SUBSCRIBER BASE FLTE'!BG63*('MVLP INPUT FLTE'!$C33*(100%-'MVLP INPUT FLTE'!$C43))</f>
        <v>0</v>
      </c>
      <c r="BH15" s="195">
        <f ca="1">'SUBSCRIBER BASE FLTE'!BH63*('MVLP INPUT FLTE'!$C33*(100%-'MVLP INPUT FLTE'!$C43))</f>
        <v>0</v>
      </c>
      <c r="BI15" s="195">
        <f ca="1">'SUBSCRIBER BASE FLTE'!BI63*('MVLP INPUT FLTE'!$C33*(100%-'MVLP INPUT FLTE'!$C43))</f>
        <v>0</v>
      </c>
      <c r="BJ15" s="195">
        <f ca="1">'SUBSCRIBER BASE FLTE'!BJ63*('MVLP INPUT FLTE'!$C33*(100%-'MVLP INPUT FLTE'!$C43))</f>
        <v>0</v>
      </c>
      <c r="BK15" s="195">
        <f ca="1">'SUBSCRIBER BASE FLTE'!BK63*('MVLP INPUT FLTE'!$C33*(100%-'MVLP INPUT FLTE'!$C43))</f>
        <v>0</v>
      </c>
      <c r="BL15" s="195">
        <f ca="1">'SUBSCRIBER BASE FLTE'!BL63*('MVLP INPUT FLTE'!$C33*(100%-'MVLP INPUT FLTE'!$C43))</f>
        <v>0</v>
      </c>
      <c r="BM15" s="195">
        <f ca="1">'SUBSCRIBER BASE FLTE'!BM63*('MVLP INPUT FLTE'!$C33*(100%-'MVLP INPUT FLTE'!$C43))</f>
        <v>0</v>
      </c>
      <c r="BN15" s="195">
        <f ca="1">'SUBSCRIBER BASE FLTE'!BN63*('MVLP INPUT FLTE'!$C33*(100%-'MVLP INPUT FLTE'!$C43))</f>
        <v>0</v>
      </c>
      <c r="BO15" s="195">
        <f ca="1">'SUBSCRIBER BASE FLTE'!BO63*('MVLP INPUT FLTE'!$C33*(100%-'MVLP INPUT FLTE'!$C43))</f>
        <v>0</v>
      </c>
      <c r="BP15" s="195">
        <f ca="1">'SUBSCRIBER BASE FLTE'!BP63*('MVLP INPUT FLTE'!$C33*(100%-'MVLP INPUT FLTE'!$C43))</f>
        <v>0</v>
      </c>
      <c r="BQ15" s="195">
        <f ca="1">'SUBSCRIBER BASE FLTE'!BQ63*('MVLP INPUT FLTE'!$C33*(100%-'MVLP INPUT FLTE'!$C43))</f>
        <v>0</v>
      </c>
      <c r="BR15" s="195">
        <f ca="1">'SUBSCRIBER BASE FLTE'!BR63*('MVLP INPUT FLTE'!$C33*(100%-'MVLP INPUT FLTE'!$C43))</f>
        <v>0</v>
      </c>
    </row>
    <row r="16" spans="2:70" ht="25" customHeight="1" outlineLevel="1">
      <c r="B16" s="137" t="str">
        <f>'MVLP INPUT FLTE'!B14</f>
        <v>Package 5</v>
      </c>
      <c r="C16" s="195">
        <f>'SUBSCRIBER BASE FLTE'!C64*('MVLP INPUT FLTE'!$C34*(100%-'MVLP INPUT FLTE'!$C44))</f>
        <v>0</v>
      </c>
      <c r="D16" s="195">
        <f>'SUBSCRIBER BASE FLTE'!D64*('MVLP INPUT FLTE'!$C34*(100%-'MVLP INPUT FLTE'!$C44))</f>
        <v>0</v>
      </c>
      <c r="E16" s="195">
        <f>'SUBSCRIBER BASE FLTE'!E64*('MVLP INPUT FLTE'!$C34*(100%-'MVLP INPUT FLTE'!$C44))</f>
        <v>0</v>
      </c>
      <c r="F16" s="195">
        <f>'SUBSCRIBER BASE FLTE'!F64*('MVLP INPUT FLTE'!$C34*(100%-'MVLP INPUT FLTE'!$C44))</f>
        <v>0</v>
      </c>
      <c r="G16" s="195">
        <f>'SUBSCRIBER BASE FLTE'!G64*('MVLP INPUT FLTE'!$C34*(100%-'MVLP INPUT FLTE'!$C44))</f>
        <v>0</v>
      </c>
      <c r="H16" s="195">
        <f>'SUBSCRIBER BASE FLTE'!H64*('MVLP INPUT FLTE'!$C34*(100%-'MVLP INPUT FLTE'!$C44))</f>
        <v>0</v>
      </c>
      <c r="I16" s="195">
        <f>'SUBSCRIBER BASE FLTE'!I64*('MVLP INPUT FLTE'!$C34*(100%-'MVLP INPUT FLTE'!$C44))</f>
        <v>0</v>
      </c>
      <c r="J16" s="195">
        <f>'SUBSCRIBER BASE FLTE'!J64*('MVLP INPUT FLTE'!$C34*(100%-'MVLP INPUT FLTE'!$C44))</f>
        <v>0</v>
      </c>
      <c r="K16" s="195">
        <f ca="1">'SUBSCRIBER BASE FLTE'!K64*('MVLP INPUT FLTE'!$C34*(100%-'MVLP INPUT FLTE'!$C44))</f>
        <v>0</v>
      </c>
      <c r="L16" s="195">
        <f ca="1">'SUBSCRIBER BASE FLTE'!L64*('MVLP INPUT FLTE'!$C34*(100%-'MVLP INPUT FLTE'!$C44))</f>
        <v>0</v>
      </c>
      <c r="M16" s="195">
        <f ca="1">'SUBSCRIBER BASE FLTE'!M64*('MVLP INPUT FLTE'!$C34*(100%-'MVLP INPUT FLTE'!$C44))</f>
        <v>0</v>
      </c>
      <c r="N16" s="195">
        <f ca="1">'SUBSCRIBER BASE FLTE'!N64*('MVLP INPUT FLTE'!$C34*(100%-'MVLP INPUT FLTE'!$C44))</f>
        <v>0</v>
      </c>
      <c r="O16" s="195">
        <f ca="1">'SUBSCRIBER BASE FLTE'!O64*('MVLP INPUT FLTE'!$C34*(100%-'MVLP INPUT FLTE'!$C44))</f>
        <v>0</v>
      </c>
      <c r="P16" s="195">
        <f ca="1">'SUBSCRIBER BASE FLTE'!P64*('MVLP INPUT FLTE'!$C34*(100%-'MVLP INPUT FLTE'!$C44))</f>
        <v>0</v>
      </c>
      <c r="Q16" s="195">
        <f ca="1">'SUBSCRIBER BASE FLTE'!Q64*('MVLP INPUT FLTE'!$C34*(100%-'MVLP INPUT FLTE'!$C44))</f>
        <v>0</v>
      </c>
      <c r="R16" s="195">
        <f ca="1">'SUBSCRIBER BASE FLTE'!R64*('MVLP INPUT FLTE'!$C34*(100%-'MVLP INPUT FLTE'!$C44))</f>
        <v>0</v>
      </c>
      <c r="S16" s="195">
        <f ca="1">'SUBSCRIBER BASE FLTE'!S64*('MVLP INPUT FLTE'!$C34*(100%-'MVLP INPUT FLTE'!$C44))</f>
        <v>0</v>
      </c>
      <c r="T16" s="195">
        <f ca="1">'SUBSCRIBER BASE FLTE'!T64*('MVLP INPUT FLTE'!$C34*(100%-'MVLP INPUT FLTE'!$C44))</f>
        <v>0</v>
      </c>
      <c r="U16" s="195">
        <f ca="1">'SUBSCRIBER BASE FLTE'!U64*('MVLP INPUT FLTE'!$C34*(100%-'MVLP INPUT FLTE'!$C44))</f>
        <v>0</v>
      </c>
      <c r="V16" s="195">
        <f ca="1">'SUBSCRIBER BASE FLTE'!V64*('MVLP INPUT FLTE'!$C34*(100%-'MVLP INPUT FLTE'!$C44))</f>
        <v>0</v>
      </c>
      <c r="W16" s="195">
        <f ca="1">'SUBSCRIBER BASE FLTE'!W64*('MVLP INPUT FLTE'!$C34*(100%-'MVLP INPUT FLTE'!$C44))</f>
        <v>0</v>
      </c>
      <c r="X16" s="195">
        <f ca="1">'SUBSCRIBER BASE FLTE'!X64*('MVLP INPUT FLTE'!$C34*(100%-'MVLP INPUT FLTE'!$C44))</f>
        <v>0</v>
      </c>
      <c r="Y16" s="195">
        <f ca="1">'SUBSCRIBER BASE FLTE'!Y64*('MVLP INPUT FLTE'!$C34*(100%-'MVLP INPUT FLTE'!$C44))</f>
        <v>0</v>
      </c>
      <c r="Z16" s="195">
        <f ca="1">'SUBSCRIBER BASE FLTE'!Z64*('MVLP INPUT FLTE'!$C34*(100%-'MVLP INPUT FLTE'!$C44))</f>
        <v>0</v>
      </c>
      <c r="AA16" s="195">
        <f ca="1">'SUBSCRIBER BASE FLTE'!AA64*('MVLP INPUT FLTE'!$C34*(100%-'MVLP INPUT FLTE'!$C44))</f>
        <v>0</v>
      </c>
      <c r="AB16" s="195">
        <f ca="1">'SUBSCRIBER BASE FLTE'!AB64*('MVLP INPUT FLTE'!$C34*(100%-'MVLP INPUT FLTE'!$C44))</f>
        <v>0</v>
      </c>
      <c r="AC16" s="195">
        <f ca="1">'SUBSCRIBER BASE FLTE'!AC64*('MVLP INPUT FLTE'!$C34*(100%-'MVLP INPUT FLTE'!$C44))</f>
        <v>0</v>
      </c>
      <c r="AD16" s="195">
        <f ca="1">'SUBSCRIBER BASE FLTE'!AD64*('MVLP INPUT FLTE'!$C34*(100%-'MVLP INPUT FLTE'!$C44))</f>
        <v>0</v>
      </c>
      <c r="AE16" s="195">
        <f ca="1">'SUBSCRIBER BASE FLTE'!AE64*('MVLP INPUT FLTE'!$C34*(100%-'MVLP INPUT FLTE'!$C44))</f>
        <v>0</v>
      </c>
      <c r="AF16" s="195">
        <f ca="1">'SUBSCRIBER BASE FLTE'!AF64*('MVLP INPUT FLTE'!$C34*(100%-'MVLP INPUT FLTE'!$C44))</f>
        <v>0</v>
      </c>
      <c r="AG16" s="195">
        <f ca="1">'SUBSCRIBER BASE FLTE'!AG64*('MVLP INPUT FLTE'!$C34*(100%-'MVLP INPUT FLTE'!$C44))</f>
        <v>0</v>
      </c>
      <c r="AH16" s="195">
        <f ca="1">'SUBSCRIBER BASE FLTE'!AH64*('MVLP INPUT FLTE'!$C34*(100%-'MVLP INPUT FLTE'!$C44))</f>
        <v>0</v>
      </c>
      <c r="AI16" s="195">
        <f ca="1">'SUBSCRIBER BASE FLTE'!AI64*('MVLP INPUT FLTE'!$C34*(100%-'MVLP INPUT FLTE'!$C44))</f>
        <v>0</v>
      </c>
      <c r="AJ16" s="195">
        <f ca="1">'SUBSCRIBER BASE FLTE'!AJ64*('MVLP INPUT FLTE'!$C34*(100%-'MVLP INPUT FLTE'!$C44))</f>
        <v>0</v>
      </c>
      <c r="AK16" s="195">
        <f ca="1">'SUBSCRIBER BASE FLTE'!AK64*('MVLP INPUT FLTE'!$C34*(100%-'MVLP INPUT FLTE'!$C44))</f>
        <v>0</v>
      </c>
      <c r="AL16" s="195">
        <f ca="1">'SUBSCRIBER BASE FLTE'!AL64*('MVLP INPUT FLTE'!$C34*(100%-'MVLP INPUT FLTE'!$C44))</f>
        <v>0</v>
      </c>
      <c r="AM16" s="195">
        <f ca="1">'SUBSCRIBER BASE FLTE'!AM64*('MVLP INPUT FLTE'!$C34*(100%-'MVLP INPUT FLTE'!$C44))</f>
        <v>0</v>
      </c>
      <c r="AN16" s="195">
        <f ca="1">'SUBSCRIBER BASE FLTE'!AN64*('MVLP INPUT FLTE'!$C34*(100%-'MVLP INPUT FLTE'!$C44))</f>
        <v>0</v>
      </c>
      <c r="AO16" s="195">
        <f ca="1">'SUBSCRIBER BASE FLTE'!AO64*('MVLP INPUT FLTE'!$C34*(100%-'MVLP INPUT FLTE'!$C44))</f>
        <v>0</v>
      </c>
      <c r="AP16" s="195">
        <f ca="1">'SUBSCRIBER BASE FLTE'!AP64*('MVLP INPUT FLTE'!$C34*(100%-'MVLP INPUT FLTE'!$C44))</f>
        <v>0</v>
      </c>
      <c r="AQ16" s="195">
        <f ca="1">'SUBSCRIBER BASE FLTE'!AQ64*('MVLP INPUT FLTE'!$C34*(100%-'MVLP INPUT FLTE'!$C44))</f>
        <v>0</v>
      </c>
      <c r="AR16" s="195">
        <f ca="1">'SUBSCRIBER BASE FLTE'!AR64*('MVLP INPUT FLTE'!$C34*(100%-'MVLP INPUT FLTE'!$C44))</f>
        <v>0</v>
      </c>
      <c r="AS16" s="195">
        <f ca="1">'SUBSCRIBER BASE FLTE'!AS64*('MVLP INPUT FLTE'!$C34*(100%-'MVLP INPUT FLTE'!$C44))</f>
        <v>0</v>
      </c>
      <c r="AT16" s="195">
        <f ca="1">'SUBSCRIBER BASE FLTE'!AT64*('MVLP INPUT FLTE'!$C34*(100%-'MVLP INPUT FLTE'!$C44))</f>
        <v>0</v>
      </c>
      <c r="AU16" s="195">
        <f ca="1">'SUBSCRIBER BASE FLTE'!AU64*('MVLP INPUT FLTE'!$C34*(100%-'MVLP INPUT FLTE'!$C44))</f>
        <v>0</v>
      </c>
      <c r="AV16" s="195">
        <f ca="1">'SUBSCRIBER BASE FLTE'!AV64*('MVLP INPUT FLTE'!$C34*(100%-'MVLP INPUT FLTE'!$C44))</f>
        <v>0</v>
      </c>
      <c r="AW16" s="195">
        <f ca="1">'SUBSCRIBER BASE FLTE'!AW64*('MVLP INPUT FLTE'!$C34*(100%-'MVLP INPUT FLTE'!$C44))</f>
        <v>0</v>
      </c>
      <c r="AX16" s="195">
        <f ca="1">'SUBSCRIBER BASE FLTE'!AX64*('MVLP INPUT FLTE'!$C34*(100%-'MVLP INPUT FLTE'!$C44))</f>
        <v>0</v>
      </c>
      <c r="AY16" s="195">
        <f ca="1">'SUBSCRIBER BASE FLTE'!AY64*('MVLP INPUT FLTE'!$C34*(100%-'MVLP INPUT FLTE'!$C44))</f>
        <v>0</v>
      </c>
      <c r="AZ16" s="195">
        <f ca="1">'SUBSCRIBER BASE FLTE'!AZ64*('MVLP INPUT FLTE'!$C34*(100%-'MVLP INPUT FLTE'!$C44))</f>
        <v>0</v>
      </c>
      <c r="BA16" s="195">
        <f ca="1">'SUBSCRIBER BASE FLTE'!BA64*('MVLP INPUT FLTE'!$C34*(100%-'MVLP INPUT FLTE'!$C44))</f>
        <v>0</v>
      </c>
      <c r="BB16" s="195">
        <f ca="1">'SUBSCRIBER BASE FLTE'!BB64*('MVLP INPUT FLTE'!$C34*(100%-'MVLP INPUT FLTE'!$C44))</f>
        <v>0</v>
      </c>
      <c r="BC16" s="195">
        <f ca="1">'SUBSCRIBER BASE FLTE'!BC64*('MVLP INPUT FLTE'!$C34*(100%-'MVLP INPUT FLTE'!$C44))</f>
        <v>0</v>
      </c>
      <c r="BD16" s="195">
        <f ca="1">'SUBSCRIBER BASE FLTE'!BD64*('MVLP INPUT FLTE'!$C34*(100%-'MVLP INPUT FLTE'!$C44))</f>
        <v>0</v>
      </c>
      <c r="BE16" s="195">
        <f ca="1">'SUBSCRIBER BASE FLTE'!BE64*('MVLP INPUT FLTE'!$C34*(100%-'MVLP INPUT FLTE'!$C44))</f>
        <v>0</v>
      </c>
      <c r="BF16" s="195">
        <f ca="1">'SUBSCRIBER BASE FLTE'!BF64*('MVLP INPUT FLTE'!$C34*(100%-'MVLP INPUT FLTE'!$C44))</f>
        <v>0</v>
      </c>
      <c r="BG16" s="195">
        <f ca="1">'SUBSCRIBER BASE FLTE'!BG64*('MVLP INPUT FLTE'!$C34*(100%-'MVLP INPUT FLTE'!$C44))</f>
        <v>0</v>
      </c>
      <c r="BH16" s="195">
        <f ca="1">'SUBSCRIBER BASE FLTE'!BH64*('MVLP INPUT FLTE'!$C34*(100%-'MVLP INPUT FLTE'!$C44))</f>
        <v>0</v>
      </c>
      <c r="BI16" s="195">
        <f ca="1">'SUBSCRIBER BASE FLTE'!BI64*('MVLP INPUT FLTE'!$C34*(100%-'MVLP INPUT FLTE'!$C44))</f>
        <v>0</v>
      </c>
      <c r="BJ16" s="195">
        <f ca="1">'SUBSCRIBER BASE FLTE'!BJ64*('MVLP INPUT FLTE'!$C34*(100%-'MVLP INPUT FLTE'!$C44))</f>
        <v>0</v>
      </c>
      <c r="BK16" s="195">
        <f ca="1">'SUBSCRIBER BASE FLTE'!BK64*('MVLP INPUT FLTE'!$C34*(100%-'MVLP INPUT FLTE'!$C44))</f>
        <v>0</v>
      </c>
      <c r="BL16" s="195">
        <f ca="1">'SUBSCRIBER BASE FLTE'!BL64*('MVLP INPUT FLTE'!$C34*(100%-'MVLP INPUT FLTE'!$C44))</f>
        <v>0</v>
      </c>
      <c r="BM16" s="195">
        <f ca="1">'SUBSCRIBER BASE FLTE'!BM64*('MVLP INPUT FLTE'!$C34*(100%-'MVLP INPUT FLTE'!$C44))</f>
        <v>0</v>
      </c>
      <c r="BN16" s="195">
        <f ca="1">'SUBSCRIBER BASE FLTE'!BN64*('MVLP INPUT FLTE'!$C34*(100%-'MVLP INPUT FLTE'!$C44))</f>
        <v>0</v>
      </c>
      <c r="BO16" s="195">
        <f ca="1">'SUBSCRIBER BASE FLTE'!BO64*('MVLP INPUT FLTE'!$C34*(100%-'MVLP INPUT FLTE'!$C44))</f>
        <v>0</v>
      </c>
      <c r="BP16" s="195">
        <f ca="1">'SUBSCRIBER BASE FLTE'!BP64*('MVLP INPUT FLTE'!$C34*(100%-'MVLP INPUT FLTE'!$C44))</f>
        <v>0</v>
      </c>
      <c r="BQ16" s="195">
        <f ca="1">'SUBSCRIBER BASE FLTE'!BQ64*('MVLP INPUT FLTE'!$C34*(100%-'MVLP INPUT FLTE'!$C44))</f>
        <v>0</v>
      </c>
      <c r="BR16" s="195">
        <f ca="1">'SUBSCRIBER BASE FLTE'!BR64*('MVLP INPUT FLTE'!$C34*(100%-'MVLP INPUT FLTE'!$C44))</f>
        <v>0</v>
      </c>
    </row>
    <row r="17" spans="2:70" ht="25" customHeight="1">
      <c r="B17" s="173" t="s">
        <v>411</v>
      </c>
      <c r="C17" s="194">
        <f>SUM(C18:C22)</f>
        <v>0</v>
      </c>
      <c r="D17" s="194">
        <f t="shared" ref="D17:BO17" si="4">SUM(D18:D22)</f>
        <v>0</v>
      </c>
      <c r="E17" s="194">
        <f t="shared" si="4"/>
        <v>0</v>
      </c>
      <c r="F17" s="194">
        <f t="shared" si="4"/>
        <v>0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ca="1" si="4"/>
        <v>0</v>
      </c>
      <c r="L17" s="194">
        <f t="shared" ca="1" si="4"/>
        <v>0</v>
      </c>
      <c r="M17" s="194">
        <f t="shared" ca="1" si="4"/>
        <v>0</v>
      </c>
      <c r="N17" s="194">
        <f t="shared" ca="1" si="4"/>
        <v>0</v>
      </c>
      <c r="O17" s="194">
        <f t="shared" ca="1" si="4"/>
        <v>0</v>
      </c>
      <c r="P17" s="194">
        <f t="shared" ca="1" si="4"/>
        <v>0</v>
      </c>
      <c r="Q17" s="194">
        <f t="shared" ca="1" si="4"/>
        <v>0</v>
      </c>
      <c r="R17" s="194">
        <f t="shared" ca="1" si="4"/>
        <v>0</v>
      </c>
      <c r="S17" s="194">
        <f t="shared" ca="1" si="4"/>
        <v>0</v>
      </c>
      <c r="T17" s="194">
        <f t="shared" ca="1" si="4"/>
        <v>0</v>
      </c>
      <c r="U17" s="194">
        <f t="shared" ca="1" si="4"/>
        <v>0</v>
      </c>
      <c r="V17" s="194">
        <f t="shared" ca="1" si="4"/>
        <v>0</v>
      </c>
      <c r="W17" s="194">
        <f t="shared" ca="1" si="4"/>
        <v>0</v>
      </c>
      <c r="X17" s="194">
        <f t="shared" ca="1" si="4"/>
        <v>0</v>
      </c>
      <c r="Y17" s="194">
        <f t="shared" ca="1" si="4"/>
        <v>0</v>
      </c>
      <c r="Z17" s="194">
        <f t="shared" ca="1" si="4"/>
        <v>0</v>
      </c>
      <c r="AA17" s="194">
        <f t="shared" ca="1" si="4"/>
        <v>0</v>
      </c>
      <c r="AB17" s="194">
        <f t="shared" ca="1" si="4"/>
        <v>0</v>
      </c>
      <c r="AC17" s="194">
        <f t="shared" ca="1" si="4"/>
        <v>0</v>
      </c>
      <c r="AD17" s="194">
        <f t="shared" ca="1" si="4"/>
        <v>0</v>
      </c>
      <c r="AE17" s="194">
        <f t="shared" ca="1" si="4"/>
        <v>0</v>
      </c>
      <c r="AF17" s="194">
        <f t="shared" ca="1" si="4"/>
        <v>0</v>
      </c>
      <c r="AG17" s="194">
        <f t="shared" ca="1" si="4"/>
        <v>0</v>
      </c>
      <c r="AH17" s="194">
        <f t="shared" ca="1" si="4"/>
        <v>0</v>
      </c>
      <c r="AI17" s="194">
        <f t="shared" ca="1" si="4"/>
        <v>0</v>
      </c>
      <c r="AJ17" s="194">
        <f t="shared" ca="1" si="4"/>
        <v>0</v>
      </c>
      <c r="AK17" s="194">
        <f t="shared" ca="1" si="4"/>
        <v>0</v>
      </c>
      <c r="AL17" s="194">
        <f t="shared" ca="1" si="4"/>
        <v>0</v>
      </c>
      <c r="AM17" s="194">
        <f t="shared" ca="1" si="4"/>
        <v>0</v>
      </c>
      <c r="AN17" s="194">
        <f t="shared" ca="1" si="4"/>
        <v>0</v>
      </c>
      <c r="AO17" s="194">
        <f t="shared" ca="1" si="4"/>
        <v>0</v>
      </c>
      <c r="AP17" s="194">
        <f t="shared" ca="1" si="4"/>
        <v>0</v>
      </c>
      <c r="AQ17" s="194">
        <f t="shared" ca="1" si="4"/>
        <v>0</v>
      </c>
      <c r="AR17" s="194">
        <f t="shared" ca="1" si="4"/>
        <v>0</v>
      </c>
      <c r="AS17" s="194">
        <f t="shared" ca="1" si="4"/>
        <v>0</v>
      </c>
      <c r="AT17" s="194">
        <f t="shared" ca="1" si="4"/>
        <v>0</v>
      </c>
      <c r="AU17" s="194">
        <f t="shared" ca="1" si="4"/>
        <v>0</v>
      </c>
      <c r="AV17" s="194">
        <f t="shared" ca="1" si="4"/>
        <v>0</v>
      </c>
      <c r="AW17" s="194">
        <f t="shared" ca="1" si="4"/>
        <v>0</v>
      </c>
      <c r="AX17" s="194">
        <f t="shared" ca="1" si="4"/>
        <v>0</v>
      </c>
      <c r="AY17" s="194">
        <f t="shared" ca="1" si="4"/>
        <v>0</v>
      </c>
      <c r="AZ17" s="194">
        <f t="shared" ca="1" si="4"/>
        <v>0</v>
      </c>
      <c r="BA17" s="194">
        <f t="shared" ca="1" si="4"/>
        <v>0</v>
      </c>
      <c r="BB17" s="194">
        <f t="shared" ca="1" si="4"/>
        <v>0</v>
      </c>
      <c r="BC17" s="194">
        <f t="shared" ca="1" si="4"/>
        <v>0</v>
      </c>
      <c r="BD17" s="194">
        <f t="shared" ca="1" si="4"/>
        <v>0</v>
      </c>
      <c r="BE17" s="194">
        <f t="shared" ca="1" si="4"/>
        <v>0</v>
      </c>
      <c r="BF17" s="194">
        <f t="shared" ca="1" si="4"/>
        <v>0</v>
      </c>
      <c r="BG17" s="194">
        <f t="shared" ca="1" si="4"/>
        <v>0</v>
      </c>
      <c r="BH17" s="194">
        <f t="shared" ca="1" si="4"/>
        <v>0</v>
      </c>
      <c r="BI17" s="194">
        <f t="shared" ca="1" si="4"/>
        <v>0</v>
      </c>
      <c r="BJ17" s="194">
        <f t="shared" ca="1" si="4"/>
        <v>0</v>
      </c>
      <c r="BK17" s="194">
        <f t="shared" ca="1" si="4"/>
        <v>0</v>
      </c>
      <c r="BL17" s="194">
        <f t="shared" ca="1" si="4"/>
        <v>0</v>
      </c>
      <c r="BM17" s="194">
        <f t="shared" ca="1" si="4"/>
        <v>0</v>
      </c>
      <c r="BN17" s="194">
        <f t="shared" ca="1" si="4"/>
        <v>0</v>
      </c>
      <c r="BO17" s="194">
        <f t="shared" ca="1" si="4"/>
        <v>0</v>
      </c>
      <c r="BP17" s="194">
        <f t="shared" ref="BP17:BR17" ca="1" si="5">SUM(BP18:BP22)</f>
        <v>0</v>
      </c>
      <c r="BQ17" s="194">
        <f t="shared" ca="1" si="5"/>
        <v>0</v>
      </c>
      <c r="BR17" s="194">
        <f t="shared" ca="1" si="5"/>
        <v>0</v>
      </c>
    </row>
    <row r="18" spans="2:70" ht="25" customHeight="1" outlineLevel="1">
      <c r="B18" s="137" t="str">
        <f>B12</f>
        <v>FLTE 40GB</v>
      </c>
      <c r="C18" s="195">
        <f>'SUBSCRIBER BASE FLTE'!C60*'MVLP INPUT FLTE'!$H30</f>
        <v>0</v>
      </c>
      <c r="D18" s="195">
        <f>'SUBSCRIBER BASE FLTE'!D60*'MVLP INPUT FLTE'!$H30</f>
        <v>0</v>
      </c>
      <c r="E18" s="195">
        <f>'SUBSCRIBER BASE FLTE'!E60*'MVLP INPUT FLTE'!$H30</f>
        <v>0</v>
      </c>
      <c r="F18" s="195">
        <f>'SUBSCRIBER BASE FLTE'!F60*'MVLP INPUT FLTE'!$H30</f>
        <v>0</v>
      </c>
      <c r="G18" s="195">
        <f>'SUBSCRIBER BASE FLTE'!G60*'MVLP INPUT FLTE'!$H30</f>
        <v>0</v>
      </c>
      <c r="H18" s="195">
        <f>'SUBSCRIBER BASE FLTE'!H60*'MVLP INPUT FLTE'!$H30</f>
        <v>0</v>
      </c>
      <c r="I18" s="195">
        <f>'SUBSCRIBER BASE FLTE'!I60*'MVLP INPUT FLTE'!$H30</f>
        <v>0</v>
      </c>
      <c r="J18" s="195">
        <f>'SUBSCRIBER BASE FLTE'!J60*'MVLP INPUT FLTE'!$H30</f>
        <v>0</v>
      </c>
      <c r="K18" s="195">
        <f ca="1">'SUBSCRIBER BASE FLTE'!K60*'MVLP INPUT FLTE'!$H30</f>
        <v>0</v>
      </c>
      <c r="L18" s="195">
        <f ca="1">'SUBSCRIBER BASE FLTE'!L60*'MVLP INPUT FLTE'!$H30</f>
        <v>0</v>
      </c>
      <c r="M18" s="195">
        <f ca="1">'SUBSCRIBER BASE FLTE'!M60*'MVLP INPUT FLTE'!$H30</f>
        <v>0</v>
      </c>
      <c r="N18" s="195">
        <f ca="1">'SUBSCRIBER BASE FLTE'!N60*'MVLP INPUT FLTE'!$H30</f>
        <v>0</v>
      </c>
      <c r="O18" s="195">
        <f ca="1">'SUBSCRIBER BASE FLTE'!O60*'MVLP INPUT FLTE'!$H30</f>
        <v>0</v>
      </c>
      <c r="P18" s="195">
        <f ca="1">'SUBSCRIBER BASE FLTE'!P60*'MVLP INPUT FLTE'!$H30</f>
        <v>0</v>
      </c>
      <c r="Q18" s="195">
        <f ca="1">'SUBSCRIBER BASE FLTE'!Q60*'MVLP INPUT FLTE'!$H30</f>
        <v>0</v>
      </c>
      <c r="R18" s="195">
        <f ca="1">'SUBSCRIBER BASE FLTE'!R60*'MVLP INPUT FLTE'!$H30</f>
        <v>0</v>
      </c>
      <c r="S18" s="195">
        <f ca="1">'SUBSCRIBER BASE FLTE'!S60*'MVLP INPUT FLTE'!$H30</f>
        <v>0</v>
      </c>
      <c r="T18" s="195">
        <f ca="1">'SUBSCRIBER BASE FLTE'!T60*'MVLP INPUT FLTE'!$H30</f>
        <v>0</v>
      </c>
      <c r="U18" s="195">
        <f ca="1">'SUBSCRIBER BASE FLTE'!U60*'MVLP INPUT FLTE'!$H30</f>
        <v>0</v>
      </c>
      <c r="V18" s="195">
        <f ca="1">'SUBSCRIBER BASE FLTE'!V60*'MVLP INPUT FLTE'!$H30</f>
        <v>0</v>
      </c>
      <c r="W18" s="195">
        <f ca="1">'SUBSCRIBER BASE FLTE'!W60*'MVLP INPUT FLTE'!$H30</f>
        <v>0</v>
      </c>
      <c r="X18" s="195">
        <f ca="1">'SUBSCRIBER BASE FLTE'!X60*'MVLP INPUT FLTE'!$H30</f>
        <v>0</v>
      </c>
      <c r="Y18" s="195">
        <f ca="1">'SUBSCRIBER BASE FLTE'!Y60*'MVLP INPUT FLTE'!$H30</f>
        <v>0</v>
      </c>
      <c r="Z18" s="195">
        <f ca="1">'SUBSCRIBER BASE FLTE'!Z60*'MVLP INPUT FLTE'!$H30</f>
        <v>0</v>
      </c>
      <c r="AA18" s="195">
        <f ca="1">'SUBSCRIBER BASE FLTE'!AA60*'MVLP INPUT FLTE'!$H30</f>
        <v>0</v>
      </c>
      <c r="AB18" s="195">
        <f ca="1">'SUBSCRIBER BASE FLTE'!AB60*'MVLP INPUT FLTE'!$H30</f>
        <v>0</v>
      </c>
      <c r="AC18" s="195">
        <f ca="1">'SUBSCRIBER BASE FLTE'!AC60*'MVLP INPUT FLTE'!$H30</f>
        <v>0</v>
      </c>
      <c r="AD18" s="195">
        <f ca="1">'SUBSCRIBER BASE FLTE'!AD60*'MVLP INPUT FLTE'!$H30</f>
        <v>0</v>
      </c>
      <c r="AE18" s="195">
        <f ca="1">'SUBSCRIBER BASE FLTE'!AE60*'MVLP INPUT FLTE'!$H30</f>
        <v>0</v>
      </c>
      <c r="AF18" s="195">
        <f ca="1">'SUBSCRIBER BASE FLTE'!AF60*'MVLP INPUT FLTE'!$H30</f>
        <v>0</v>
      </c>
      <c r="AG18" s="195">
        <f ca="1">'SUBSCRIBER BASE FLTE'!AG60*'MVLP INPUT FLTE'!$H30</f>
        <v>0</v>
      </c>
      <c r="AH18" s="195">
        <f ca="1">'SUBSCRIBER BASE FLTE'!AH60*'MVLP INPUT FLTE'!$H30</f>
        <v>0</v>
      </c>
      <c r="AI18" s="195">
        <f ca="1">'SUBSCRIBER BASE FLTE'!AI60*'MVLP INPUT FLTE'!$H30</f>
        <v>0</v>
      </c>
      <c r="AJ18" s="195">
        <f ca="1">'SUBSCRIBER BASE FLTE'!AJ60*'MVLP INPUT FLTE'!$H30</f>
        <v>0</v>
      </c>
      <c r="AK18" s="195">
        <f ca="1">'SUBSCRIBER BASE FLTE'!AK60*'MVLP INPUT FLTE'!$H30</f>
        <v>0</v>
      </c>
      <c r="AL18" s="195">
        <f ca="1">'SUBSCRIBER BASE FLTE'!AL60*'MVLP INPUT FLTE'!$H30</f>
        <v>0</v>
      </c>
      <c r="AM18" s="195">
        <f ca="1">'SUBSCRIBER BASE FLTE'!AM60*'MVLP INPUT FLTE'!$H30</f>
        <v>0</v>
      </c>
      <c r="AN18" s="195">
        <f ca="1">'SUBSCRIBER BASE FLTE'!AN60*'MVLP INPUT FLTE'!$H30</f>
        <v>0</v>
      </c>
      <c r="AO18" s="195">
        <f ca="1">'SUBSCRIBER BASE FLTE'!AO60*'MVLP INPUT FLTE'!$H30</f>
        <v>0</v>
      </c>
      <c r="AP18" s="195">
        <f ca="1">'SUBSCRIBER BASE FLTE'!AP60*'MVLP INPUT FLTE'!$H30</f>
        <v>0</v>
      </c>
      <c r="AQ18" s="195">
        <f ca="1">'SUBSCRIBER BASE FLTE'!AQ60*'MVLP INPUT FLTE'!$H30</f>
        <v>0</v>
      </c>
      <c r="AR18" s="195">
        <f ca="1">'SUBSCRIBER BASE FLTE'!AR60*'MVLP INPUT FLTE'!$H30</f>
        <v>0</v>
      </c>
      <c r="AS18" s="195">
        <f ca="1">'SUBSCRIBER BASE FLTE'!AS60*'MVLP INPUT FLTE'!$H30</f>
        <v>0</v>
      </c>
      <c r="AT18" s="195">
        <f ca="1">'SUBSCRIBER BASE FLTE'!AT60*'MVLP INPUT FLTE'!$H30</f>
        <v>0</v>
      </c>
      <c r="AU18" s="195">
        <f ca="1">'SUBSCRIBER BASE FLTE'!AU60*'MVLP INPUT FLTE'!$H30</f>
        <v>0</v>
      </c>
      <c r="AV18" s="195">
        <f ca="1">'SUBSCRIBER BASE FLTE'!AV60*'MVLP INPUT FLTE'!$H30</f>
        <v>0</v>
      </c>
      <c r="AW18" s="195">
        <f ca="1">'SUBSCRIBER BASE FLTE'!AW60*'MVLP INPUT FLTE'!$H30</f>
        <v>0</v>
      </c>
      <c r="AX18" s="195">
        <f ca="1">'SUBSCRIBER BASE FLTE'!AX60*'MVLP INPUT FLTE'!$H30</f>
        <v>0</v>
      </c>
      <c r="AY18" s="195">
        <f ca="1">'SUBSCRIBER BASE FLTE'!AY60*'MVLP INPUT FLTE'!$H30</f>
        <v>0</v>
      </c>
      <c r="AZ18" s="195">
        <f ca="1">'SUBSCRIBER BASE FLTE'!AZ60*'MVLP INPUT FLTE'!$H30</f>
        <v>0</v>
      </c>
      <c r="BA18" s="195">
        <f ca="1">'SUBSCRIBER BASE FLTE'!BA60*'MVLP INPUT FLTE'!$H30</f>
        <v>0</v>
      </c>
      <c r="BB18" s="195">
        <f ca="1">'SUBSCRIBER BASE FLTE'!BB60*'MVLP INPUT FLTE'!$H30</f>
        <v>0</v>
      </c>
      <c r="BC18" s="195">
        <f ca="1">'SUBSCRIBER BASE FLTE'!BC60*'MVLP INPUT FLTE'!$H30</f>
        <v>0</v>
      </c>
      <c r="BD18" s="195">
        <f ca="1">'SUBSCRIBER BASE FLTE'!BD60*'MVLP INPUT FLTE'!$H30</f>
        <v>0</v>
      </c>
      <c r="BE18" s="195">
        <f ca="1">'SUBSCRIBER BASE FLTE'!BE60*'MVLP INPUT FLTE'!$H30</f>
        <v>0</v>
      </c>
      <c r="BF18" s="195">
        <f ca="1">'SUBSCRIBER BASE FLTE'!BF60*'MVLP INPUT FLTE'!$H30</f>
        <v>0</v>
      </c>
      <c r="BG18" s="195">
        <f ca="1">'SUBSCRIBER BASE FLTE'!BG60*'MVLP INPUT FLTE'!$H30</f>
        <v>0</v>
      </c>
      <c r="BH18" s="195">
        <f ca="1">'SUBSCRIBER BASE FLTE'!BH60*'MVLP INPUT FLTE'!$H30</f>
        <v>0</v>
      </c>
      <c r="BI18" s="195">
        <f ca="1">'SUBSCRIBER BASE FLTE'!BI60*'MVLP INPUT FLTE'!$H30</f>
        <v>0</v>
      </c>
      <c r="BJ18" s="195">
        <f ca="1">'SUBSCRIBER BASE FLTE'!BJ60*'MVLP INPUT FLTE'!$H30</f>
        <v>0</v>
      </c>
      <c r="BK18" s="195">
        <f ca="1">'SUBSCRIBER BASE FLTE'!BK60*'MVLP INPUT FLTE'!$H30</f>
        <v>0</v>
      </c>
      <c r="BL18" s="195">
        <f ca="1">'SUBSCRIBER BASE FLTE'!BL60*'MVLP INPUT FLTE'!$H30</f>
        <v>0</v>
      </c>
      <c r="BM18" s="195">
        <f ca="1">'SUBSCRIBER BASE FLTE'!BM60*'MVLP INPUT FLTE'!$H30</f>
        <v>0</v>
      </c>
      <c r="BN18" s="195">
        <f ca="1">'SUBSCRIBER BASE FLTE'!BN60*'MVLP INPUT FLTE'!$H30</f>
        <v>0</v>
      </c>
      <c r="BO18" s="195">
        <f ca="1">'SUBSCRIBER BASE FLTE'!BO60*'MVLP INPUT FLTE'!$H30</f>
        <v>0</v>
      </c>
      <c r="BP18" s="195">
        <f ca="1">'SUBSCRIBER BASE FLTE'!BP60*'MVLP INPUT FLTE'!$H30</f>
        <v>0</v>
      </c>
      <c r="BQ18" s="195">
        <f ca="1">'SUBSCRIBER BASE FLTE'!BQ60*'MVLP INPUT FLTE'!$H30</f>
        <v>0</v>
      </c>
      <c r="BR18" s="195">
        <f ca="1">'SUBSCRIBER BASE FLTE'!BR60*'MVLP INPUT FLTE'!$H30</f>
        <v>0</v>
      </c>
    </row>
    <row r="19" spans="2:70" ht="25" customHeight="1" outlineLevel="1">
      <c r="B19" s="137" t="str">
        <f t="shared" ref="B19:B22" si="6">B13</f>
        <v>FLTE 100GB</v>
      </c>
      <c r="C19" s="195">
        <f>'SUBSCRIBER BASE FLTE'!C61*'MVLP INPUT FLTE'!$H31</f>
        <v>0</v>
      </c>
      <c r="D19" s="195">
        <f>'SUBSCRIBER BASE FLTE'!D61*'MVLP INPUT FLTE'!$H31</f>
        <v>0</v>
      </c>
      <c r="E19" s="195">
        <f>'SUBSCRIBER BASE FLTE'!E61*'MVLP INPUT FLTE'!$H31</f>
        <v>0</v>
      </c>
      <c r="F19" s="195">
        <f>'SUBSCRIBER BASE FLTE'!F61*'MVLP INPUT FLTE'!$H31</f>
        <v>0</v>
      </c>
      <c r="G19" s="195">
        <f>'SUBSCRIBER BASE FLTE'!G61*'MVLP INPUT FLTE'!$H31</f>
        <v>0</v>
      </c>
      <c r="H19" s="195">
        <f>'SUBSCRIBER BASE FLTE'!H61*'MVLP INPUT FLTE'!$H31</f>
        <v>0</v>
      </c>
      <c r="I19" s="195">
        <f>'SUBSCRIBER BASE FLTE'!I61*'MVLP INPUT FLTE'!$H31</f>
        <v>0</v>
      </c>
      <c r="J19" s="195">
        <f>'SUBSCRIBER BASE FLTE'!J61*'MVLP INPUT FLTE'!$H31</f>
        <v>0</v>
      </c>
      <c r="K19" s="195">
        <f ca="1">'SUBSCRIBER BASE FLTE'!K61*'MVLP INPUT FLTE'!$H31</f>
        <v>0</v>
      </c>
      <c r="L19" s="195">
        <f ca="1">'SUBSCRIBER BASE FLTE'!L61*'MVLP INPUT FLTE'!$H31</f>
        <v>0</v>
      </c>
      <c r="M19" s="195">
        <f ca="1">'SUBSCRIBER BASE FLTE'!M61*'MVLP INPUT FLTE'!$H31</f>
        <v>0</v>
      </c>
      <c r="N19" s="195">
        <f ca="1">'SUBSCRIBER BASE FLTE'!N61*'MVLP INPUT FLTE'!$H31</f>
        <v>0</v>
      </c>
      <c r="O19" s="195">
        <f ca="1">'SUBSCRIBER BASE FLTE'!O61*'MVLP INPUT FLTE'!$H31</f>
        <v>0</v>
      </c>
      <c r="P19" s="195">
        <f ca="1">'SUBSCRIBER BASE FLTE'!P61*'MVLP INPUT FLTE'!$H31</f>
        <v>0</v>
      </c>
      <c r="Q19" s="195">
        <f ca="1">'SUBSCRIBER BASE FLTE'!Q61*'MVLP INPUT FLTE'!$H31</f>
        <v>0</v>
      </c>
      <c r="R19" s="195">
        <f ca="1">'SUBSCRIBER BASE FLTE'!R61*'MVLP INPUT FLTE'!$H31</f>
        <v>0</v>
      </c>
      <c r="S19" s="195">
        <f ca="1">'SUBSCRIBER BASE FLTE'!S61*'MVLP INPUT FLTE'!$H31</f>
        <v>0</v>
      </c>
      <c r="T19" s="195">
        <f ca="1">'SUBSCRIBER BASE FLTE'!T61*'MVLP INPUT FLTE'!$H31</f>
        <v>0</v>
      </c>
      <c r="U19" s="195">
        <f ca="1">'SUBSCRIBER BASE FLTE'!U61*'MVLP INPUT FLTE'!$H31</f>
        <v>0</v>
      </c>
      <c r="V19" s="195">
        <f ca="1">'SUBSCRIBER BASE FLTE'!V61*'MVLP INPUT FLTE'!$H31</f>
        <v>0</v>
      </c>
      <c r="W19" s="195">
        <f ca="1">'SUBSCRIBER BASE FLTE'!W61*'MVLP INPUT FLTE'!$H31</f>
        <v>0</v>
      </c>
      <c r="X19" s="195">
        <f ca="1">'SUBSCRIBER BASE FLTE'!X61*'MVLP INPUT FLTE'!$H31</f>
        <v>0</v>
      </c>
      <c r="Y19" s="195">
        <f ca="1">'SUBSCRIBER BASE FLTE'!Y61*'MVLP INPUT FLTE'!$H31</f>
        <v>0</v>
      </c>
      <c r="Z19" s="195">
        <f ca="1">'SUBSCRIBER BASE FLTE'!Z61*'MVLP INPUT FLTE'!$H31</f>
        <v>0</v>
      </c>
      <c r="AA19" s="195">
        <f ca="1">'SUBSCRIBER BASE FLTE'!AA61*'MVLP INPUT FLTE'!$H31</f>
        <v>0</v>
      </c>
      <c r="AB19" s="195">
        <f ca="1">'SUBSCRIBER BASE FLTE'!AB61*'MVLP INPUT FLTE'!$H31</f>
        <v>0</v>
      </c>
      <c r="AC19" s="195">
        <f ca="1">'SUBSCRIBER BASE FLTE'!AC61*'MVLP INPUT FLTE'!$H31</f>
        <v>0</v>
      </c>
      <c r="AD19" s="195">
        <f ca="1">'SUBSCRIBER BASE FLTE'!AD61*'MVLP INPUT FLTE'!$H31</f>
        <v>0</v>
      </c>
      <c r="AE19" s="195">
        <f ca="1">'SUBSCRIBER BASE FLTE'!AE61*'MVLP INPUT FLTE'!$H31</f>
        <v>0</v>
      </c>
      <c r="AF19" s="195">
        <f ca="1">'SUBSCRIBER BASE FLTE'!AF61*'MVLP INPUT FLTE'!$H31</f>
        <v>0</v>
      </c>
      <c r="AG19" s="195">
        <f ca="1">'SUBSCRIBER BASE FLTE'!AG61*'MVLP INPUT FLTE'!$H31</f>
        <v>0</v>
      </c>
      <c r="AH19" s="195">
        <f ca="1">'SUBSCRIBER BASE FLTE'!AH61*'MVLP INPUT FLTE'!$H31</f>
        <v>0</v>
      </c>
      <c r="AI19" s="195">
        <f ca="1">'SUBSCRIBER BASE FLTE'!AI61*'MVLP INPUT FLTE'!$H31</f>
        <v>0</v>
      </c>
      <c r="AJ19" s="195">
        <f ca="1">'SUBSCRIBER BASE FLTE'!AJ61*'MVLP INPUT FLTE'!$H31</f>
        <v>0</v>
      </c>
      <c r="AK19" s="195">
        <f ca="1">'SUBSCRIBER BASE FLTE'!AK61*'MVLP INPUT FLTE'!$H31</f>
        <v>0</v>
      </c>
      <c r="AL19" s="195">
        <f ca="1">'SUBSCRIBER BASE FLTE'!AL61*'MVLP INPUT FLTE'!$H31</f>
        <v>0</v>
      </c>
      <c r="AM19" s="195">
        <f ca="1">'SUBSCRIBER BASE FLTE'!AM61*'MVLP INPUT FLTE'!$H31</f>
        <v>0</v>
      </c>
      <c r="AN19" s="195">
        <f ca="1">'SUBSCRIBER BASE FLTE'!AN61*'MVLP INPUT FLTE'!$H31</f>
        <v>0</v>
      </c>
      <c r="AO19" s="195">
        <f ca="1">'SUBSCRIBER BASE FLTE'!AO61*'MVLP INPUT FLTE'!$H31</f>
        <v>0</v>
      </c>
      <c r="AP19" s="195">
        <f ca="1">'SUBSCRIBER BASE FLTE'!AP61*'MVLP INPUT FLTE'!$H31</f>
        <v>0</v>
      </c>
      <c r="AQ19" s="195">
        <f ca="1">'SUBSCRIBER BASE FLTE'!AQ61*'MVLP INPUT FLTE'!$H31</f>
        <v>0</v>
      </c>
      <c r="AR19" s="195">
        <f ca="1">'SUBSCRIBER BASE FLTE'!AR61*'MVLP INPUT FLTE'!$H31</f>
        <v>0</v>
      </c>
      <c r="AS19" s="195">
        <f ca="1">'SUBSCRIBER BASE FLTE'!AS61*'MVLP INPUT FLTE'!$H31</f>
        <v>0</v>
      </c>
      <c r="AT19" s="195">
        <f ca="1">'SUBSCRIBER BASE FLTE'!AT61*'MVLP INPUT FLTE'!$H31</f>
        <v>0</v>
      </c>
      <c r="AU19" s="195">
        <f ca="1">'SUBSCRIBER BASE FLTE'!AU61*'MVLP INPUT FLTE'!$H31</f>
        <v>0</v>
      </c>
      <c r="AV19" s="195">
        <f ca="1">'SUBSCRIBER BASE FLTE'!AV61*'MVLP INPUT FLTE'!$H31</f>
        <v>0</v>
      </c>
      <c r="AW19" s="195">
        <f ca="1">'SUBSCRIBER BASE FLTE'!AW61*'MVLP INPUT FLTE'!$H31</f>
        <v>0</v>
      </c>
      <c r="AX19" s="195">
        <f ca="1">'SUBSCRIBER BASE FLTE'!AX61*'MVLP INPUT FLTE'!$H31</f>
        <v>0</v>
      </c>
      <c r="AY19" s="195">
        <f ca="1">'SUBSCRIBER BASE FLTE'!AY61*'MVLP INPUT FLTE'!$H31</f>
        <v>0</v>
      </c>
      <c r="AZ19" s="195">
        <f ca="1">'SUBSCRIBER BASE FLTE'!AZ61*'MVLP INPUT FLTE'!$H31</f>
        <v>0</v>
      </c>
      <c r="BA19" s="195">
        <f ca="1">'SUBSCRIBER BASE FLTE'!BA61*'MVLP INPUT FLTE'!$H31</f>
        <v>0</v>
      </c>
      <c r="BB19" s="195">
        <f ca="1">'SUBSCRIBER BASE FLTE'!BB61*'MVLP INPUT FLTE'!$H31</f>
        <v>0</v>
      </c>
      <c r="BC19" s="195">
        <f ca="1">'SUBSCRIBER BASE FLTE'!BC61*'MVLP INPUT FLTE'!$H31</f>
        <v>0</v>
      </c>
      <c r="BD19" s="195">
        <f ca="1">'SUBSCRIBER BASE FLTE'!BD61*'MVLP INPUT FLTE'!$H31</f>
        <v>0</v>
      </c>
      <c r="BE19" s="195">
        <f ca="1">'SUBSCRIBER BASE FLTE'!BE61*'MVLP INPUT FLTE'!$H31</f>
        <v>0</v>
      </c>
      <c r="BF19" s="195">
        <f ca="1">'SUBSCRIBER BASE FLTE'!BF61*'MVLP INPUT FLTE'!$H31</f>
        <v>0</v>
      </c>
      <c r="BG19" s="195">
        <f ca="1">'SUBSCRIBER BASE FLTE'!BG61*'MVLP INPUT FLTE'!$H31</f>
        <v>0</v>
      </c>
      <c r="BH19" s="195">
        <f ca="1">'SUBSCRIBER BASE FLTE'!BH61*'MVLP INPUT FLTE'!$H31</f>
        <v>0</v>
      </c>
      <c r="BI19" s="195">
        <f ca="1">'SUBSCRIBER BASE FLTE'!BI61*'MVLP INPUT FLTE'!$H31</f>
        <v>0</v>
      </c>
      <c r="BJ19" s="195">
        <f ca="1">'SUBSCRIBER BASE FLTE'!BJ61*'MVLP INPUT FLTE'!$H31</f>
        <v>0</v>
      </c>
      <c r="BK19" s="195">
        <f ca="1">'SUBSCRIBER BASE FLTE'!BK61*'MVLP INPUT FLTE'!$H31</f>
        <v>0</v>
      </c>
      <c r="BL19" s="195">
        <f ca="1">'SUBSCRIBER BASE FLTE'!BL61*'MVLP INPUT FLTE'!$H31</f>
        <v>0</v>
      </c>
      <c r="BM19" s="195">
        <f ca="1">'SUBSCRIBER BASE FLTE'!BM61*'MVLP INPUT FLTE'!$H31</f>
        <v>0</v>
      </c>
      <c r="BN19" s="195">
        <f ca="1">'SUBSCRIBER BASE FLTE'!BN61*'MVLP INPUT FLTE'!$H31</f>
        <v>0</v>
      </c>
      <c r="BO19" s="195">
        <f ca="1">'SUBSCRIBER BASE FLTE'!BO61*'MVLP INPUT FLTE'!$H31</f>
        <v>0</v>
      </c>
      <c r="BP19" s="195">
        <f ca="1">'SUBSCRIBER BASE FLTE'!BP61*'MVLP INPUT FLTE'!$H31</f>
        <v>0</v>
      </c>
      <c r="BQ19" s="195">
        <f ca="1">'SUBSCRIBER BASE FLTE'!BQ61*'MVLP INPUT FLTE'!$H31</f>
        <v>0</v>
      </c>
      <c r="BR19" s="195">
        <f ca="1">'SUBSCRIBER BASE FLTE'!BR61*'MVLP INPUT FLTE'!$H31</f>
        <v>0</v>
      </c>
    </row>
    <row r="20" spans="2:70" ht="25" customHeight="1" outlineLevel="1">
      <c r="B20" s="137" t="str">
        <f t="shared" si="6"/>
        <v>FLTE 200GB</v>
      </c>
      <c r="C20" s="195">
        <f>'SUBSCRIBER BASE FLTE'!C62*'MVLP INPUT FLTE'!$H32</f>
        <v>0</v>
      </c>
      <c r="D20" s="195">
        <f>'SUBSCRIBER BASE FLTE'!D62*'MVLP INPUT FLTE'!$H32</f>
        <v>0</v>
      </c>
      <c r="E20" s="195">
        <f>'SUBSCRIBER BASE FLTE'!E62*'MVLP INPUT FLTE'!$H32</f>
        <v>0</v>
      </c>
      <c r="F20" s="195">
        <f>'SUBSCRIBER BASE FLTE'!F62*'MVLP INPUT FLTE'!$H32</f>
        <v>0</v>
      </c>
      <c r="G20" s="195">
        <f>'SUBSCRIBER BASE FLTE'!G62*'MVLP INPUT FLTE'!$H32</f>
        <v>0</v>
      </c>
      <c r="H20" s="195">
        <f>'SUBSCRIBER BASE FLTE'!H62*'MVLP INPUT FLTE'!$H32</f>
        <v>0</v>
      </c>
      <c r="I20" s="195">
        <f>'SUBSCRIBER BASE FLTE'!I62*'MVLP INPUT FLTE'!$H32</f>
        <v>0</v>
      </c>
      <c r="J20" s="195">
        <f>'SUBSCRIBER BASE FLTE'!J62*'MVLP INPUT FLTE'!$H32</f>
        <v>0</v>
      </c>
      <c r="K20" s="195">
        <f ca="1">'SUBSCRIBER BASE FLTE'!K62*'MVLP INPUT FLTE'!$H32</f>
        <v>0</v>
      </c>
      <c r="L20" s="195">
        <f ca="1">'SUBSCRIBER BASE FLTE'!L62*'MVLP INPUT FLTE'!$H32</f>
        <v>0</v>
      </c>
      <c r="M20" s="195">
        <f ca="1">'SUBSCRIBER BASE FLTE'!M62*'MVLP INPUT FLTE'!$H32</f>
        <v>0</v>
      </c>
      <c r="N20" s="195">
        <f ca="1">'SUBSCRIBER BASE FLTE'!N62*'MVLP INPUT FLTE'!$H32</f>
        <v>0</v>
      </c>
      <c r="O20" s="195">
        <f ca="1">'SUBSCRIBER BASE FLTE'!O62*'MVLP INPUT FLTE'!$H32</f>
        <v>0</v>
      </c>
      <c r="P20" s="195">
        <f ca="1">'SUBSCRIBER BASE FLTE'!P62*'MVLP INPUT FLTE'!$H32</f>
        <v>0</v>
      </c>
      <c r="Q20" s="195">
        <f ca="1">'SUBSCRIBER BASE FLTE'!Q62*'MVLP INPUT FLTE'!$H32</f>
        <v>0</v>
      </c>
      <c r="R20" s="195">
        <f ca="1">'SUBSCRIBER BASE FLTE'!R62*'MVLP INPUT FLTE'!$H32</f>
        <v>0</v>
      </c>
      <c r="S20" s="195">
        <f ca="1">'SUBSCRIBER BASE FLTE'!S62*'MVLP INPUT FLTE'!$H32</f>
        <v>0</v>
      </c>
      <c r="T20" s="195">
        <f ca="1">'SUBSCRIBER BASE FLTE'!T62*'MVLP INPUT FLTE'!$H32</f>
        <v>0</v>
      </c>
      <c r="U20" s="195">
        <f ca="1">'SUBSCRIBER BASE FLTE'!U62*'MVLP INPUT FLTE'!$H32</f>
        <v>0</v>
      </c>
      <c r="V20" s="195">
        <f ca="1">'SUBSCRIBER BASE FLTE'!V62*'MVLP INPUT FLTE'!$H32</f>
        <v>0</v>
      </c>
      <c r="W20" s="195">
        <f ca="1">'SUBSCRIBER BASE FLTE'!W62*'MVLP INPUT FLTE'!$H32</f>
        <v>0</v>
      </c>
      <c r="X20" s="195">
        <f ca="1">'SUBSCRIBER BASE FLTE'!X62*'MVLP INPUT FLTE'!$H32</f>
        <v>0</v>
      </c>
      <c r="Y20" s="195">
        <f ca="1">'SUBSCRIBER BASE FLTE'!Y62*'MVLP INPUT FLTE'!$H32</f>
        <v>0</v>
      </c>
      <c r="Z20" s="195">
        <f ca="1">'SUBSCRIBER BASE FLTE'!Z62*'MVLP INPUT FLTE'!$H32</f>
        <v>0</v>
      </c>
      <c r="AA20" s="195">
        <f ca="1">'SUBSCRIBER BASE FLTE'!AA62*'MVLP INPUT FLTE'!$H32</f>
        <v>0</v>
      </c>
      <c r="AB20" s="195">
        <f ca="1">'SUBSCRIBER BASE FLTE'!AB62*'MVLP INPUT FLTE'!$H32</f>
        <v>0</v>
      </c>
      <c r="AC20" s="195">
        <f ca="1">'SUBSCRIBER BASE FLTE'!AC62*'MVLP INPUT FLTE'!$H32</f>
        <v>0</v>
      </c>
      <c r="AD20" s="195">
        <f ca="1">'SUBSCRIBER BASE FLTE'!AD62*'MVLP INPUT FLTE'!$H32</f>
        <v>0</v>
      </c>
      <c r="AE20" s="195">
        <f ca="1">'SUBSCRIBER BASE FLTE'!AE62*'MVLP INPUT FLTE'!$H32</f>
        <v>0</v>
      </c>
      <c r="AF20" s="195">
        <f ca="1">'SUBSCRIBER BASE FLTE'!AF62*'MVLP INPUT FLTE'!$H32</f>
        <v>0</v>
      </c>
      <c r="AG20" s="195">
        <f ca="1">'SUBSCRIBER BASE FLTE'!AG62*'MVLP INPUT FLTE'!$H32</f>
        <v>0</v>
      </c>
      <c r="AH20" s="195">
        <f ca="1">'SUBSCRIBER BASE FLTE'!AH62*'MVLP INPUT FLTE'!$H32</f>
        <v>0</v>
      </c>
      <c r="AI20" s="195">
        <f ca="1">'SUBSCRIBER BASE FLTE'!AI62*'MVLP INPUT FLTE'!$H32</f>
        <v>0</v>
      </c>
      <c r="AJ20" s="195">
        <f ca="1">'SUBSCRIBER BASE FLTE'!AJ62*'MVLP INPUT FLTE'!$H32</f>
        <v>0</v>
      </c>
      <c r="AK20" s="195">
        <f ca="1">'SUBSCRIBER BASE FLTE'!AK62*'MVLP INPUT FLTE'!$H32</f>
        <v>0</v>
      </c>
      <c r="AL20" s="195">
        <f ca="1">'SUBSCRIBER BASE FLTE'!AL62*'MVLP INPUT FLTE'!$H32</f>
        <v>0</v>
      </c>
      <c r="AM20" s="195">
        <f ca="1">'SUBSCRIBER BASE FLTE'!AM62*'MVLP INPUT FLTE'!$H32</f>
        <v>0</v>
      </c>
      <c r="AN20" s="195">
        <f ca="1">'SUBSCRIBER BASE FLTE'!AN62*'MVLP INPUT FLTE'!$H32</f>
        <v>0</v>
      </c>
      <c r="AO20" s="195">
        <f ca="1">'SUBSCRIBER BASE FLTE'!AO62*'MVLP INPUT FLTE'!$H32</f>
        <v>0</v>
      </c>
      <c r="AP20" s="195">
        <f ca="1">'SUBSCRIBER BASE FLTE'!AP62*'MVLP INPUT FLTE'!$H32</f>
        <v>0</v>
      </c>
      <c r="AQ20" s="195">
        <f ca="1">'SUBSCRIBER BASE FLTE'!AQ62*'MVLP INPUT FLTE'!$H32</f>
        <v>0</v>
      </c>
      <c r="AR20" s="195">
        <f ca="1">'SUBSCRIBER BASE FLTE'!AR62*'MVLP INPUT FLTE'!$H32</f>
        <v>0</v>
      </c>
      <c r="AS20" s="195">
        <f ca="1">'SUBSCRIBER BASE FLTE'!AS62*'MVLP INPUT FLTE'!$H32</f>
        <v>0</v>
      </c>
      <c r="AT20" s="195">
        <f ca="1">'SUBSCRIBER BASE FLTE'!AT62*'MVLP INPUT FLTE'!$H32</f>
        <v>0</v>
      </c>
      <c r="AU20" s="195">
        <f ca="1">'SUBSCRIBER BASE FLTE'!AU62*'MVLP INPUT FLTE'!$H32</f>
        <v>0</v>
      </c>
      <c r="AV20" s="195">
        <f ca="1">'SUBSCRIBER BASE FLTE'!AV62*'MVLP INPUT FLTE'!$H32</f>
        <v>0</v>
      </c>
      <c r="AW20" s="195">
        <f ca="1">'SUBSCRIBER BASE FLTE'!AW62*'MVLP INPUT FLTE'!$H32</f>
        <v>0</v>
      </c>
      <c r="AX20" s="195">
        <f ca="1">'SUBSCRIBER BASE FLTE'!AX62*'MVLP INPUT FLTE'!$H32</f>
        <v>0</v>
      </c>
      <c r="AY20" s="195">
        <f ca="1">'SUBSCRIBER BASE FLTE'!AY62*'MVLP INPUT FLTE'!$H32</f>
        <v>0</v>
      </c>
      <c r="AZ20" s="195">
        <f ca="1">'SUBSCRIBER BASE FLTE'!AZ62*'MVLP INPUT FLTE'!$H32</f>
        <v>0</v>
      </c>
      <c r="BA20" s="195">
        <f ca="1">'SUBSCRIBER BASE FLTE'!BA62*'MVLP INPUT FLTE'!$H32</f>
        <v>0</v>
      </c>
      <c r="BB20" s="195">
        <f ca="1">'SUBSCRIBER BASE FLTE'!BB62*'MVLP INPUT FLTE'!$H32</f>
        <v>0</v>
      </c>
      <c r="BC20" s="195">
        <f ca="1">'SUBSCRIBER BASE FLTE'!BC62*'MVLP INPUT FLTE'!$H32</f>
        <v>0</v>
      </c>
      <c r="BD20" s="195">
        <f ca="1">'SUBSCRIBER BASE FLTE'!BD62*'MVLP INPUT FLTE'!$H32</f>
        <v>0</v>
      </c>
      <c r="BE20" s="195">
        <f ca="1">'SUBSCRIBER BASE FLTE'!BE62*'MVLP INPUT FLTE'!$H32</f>
        <v>0</v>
      </c>
      <c r="BF20" s="195">
        <f ca="1">'SUBSCRIBER BASE FLTE'!BF62*'MVLP INPUT FLTE'!$H32</f>
        <v>0</v>
      </c>
      <c r="BG20" s="195">
        <f ca="1">'SUBSCRIBER BASE FLTE'!BG62*'MVLP INPUT FLTE'!$H32</f>
        <v>0</v>
      </c>
      <c r="BH20" s="195">
        <f ca="1">'SUBSCRIBER BASE FLTE'!BH62*'MVLP INPUT FLTE'!$H32</f>
        <v>0</v>
      </c>
      <c r="BI20" s="195">
        <f ca="1">'SUBSCRIBER BASE FLTE'!BI62*'MVLP INPUT FLTE'!$H32</f>
        <v>0</v>
      </c>
      <c r="BJ20" s="195">
        <f ca="1">'SUBSCRIBER BASE FLTE'!BJ62*'MVLP INPUT FLTE'!$H32</f>
        <v>0</v>
      </c>
      <c r="BK20" s="195">
        <f ca="1">'SUBSCRIBER BASE FLTE'!BK62*'MVLP INPUT FLTE'!$H32</f>
        <v>0</v>
      </c>
      <c r="BL20" s="195">
        <f ca="1">'SUBSCRIBER BASE FLTE'!BL62*'MVLP INPUT FLTE'!$H32</f>
        <v>0</v>
      </c>
      <c r="BM20" s="195">
        <f ca="1">'SUBSCRIBER BASE FLTE'!BM62*'MVLP INPUT FLTE'!$H32</f>
        <v>0</v>
      </c>
      <c r="BN20" s="195">
        <f ca="1">'SUBSCRIBER BASE FLTE'!BN62*'MVLP INPUT FLTE'!$H32</f>
        <v>0</v>
      </c>
      <c r="BO20" s="195">
        <f ca="1">'SUBSCRIBER BASE FLTE'!BO62*'MVLP INPUT FLTE'!$H32</f>
        <v>0</v>
      </c>
      <c r="BP20" s="195">
        <f ca="1">'SUBSCRIBER BASE FLTE'!BP62*'MVLP INPUT FLTE'!$H32</f>
        <v>0</v>
      </c>
      <c r="BQ20" s="195">
        <f ca="1">'SUBSCRIBER BASE FLTE'!BQ62*'MVLP INPUT FLTE'!$H32</f>
        <v>0</v>
      </c>
      <c r="BR20" s="195">
        <f ca="1">'SUBSCRIBER BASE FLTE'!BR62*'MVLP INPUT FLTE'!$H32</f>
        <v>0</v>
      </c>
    </row>
    <row r="21" spans="2:70" ht="25" customHeight="1" outlineLevel="1">
      <c r="B21" s="137" t="str">
        <f t="shared" si="6"/>
        <v>FLTE 400GB</v>
      </c>
      <c r="C21" s="195">
        <f>'SUBSCRIBER BASE FLTE'!C63*'MVLP INPUT FLTE'!$H33</f>
        <v>0</v>
      </c>
      <c r="D21" s="195">
        <f>'SUBSCRIBER BASE FLTE'!D63*'MVLP INPUT FLTE'!$H33</f>
        <v>0</v>
      </c>
      <c r="E21" s="195">
        <f>'SUBSCRIBER BASE FLTE'!E63*'MVLP INPUT FLTE'!$H33</f>
        <v>0</v>
      </c>
      <c r="F21" s="195">
        <f>'SUBSCRIBER BASE FLTE'!F63*'MVLP INPUT FLTE'!$H33</f>
        <v>0</v>
      </c>
      <c r="G21" s="195">
        <f>'SUBSCRIBER BASE FLTE'!G63*'MVLP INPUT FLTE'!$H33</f>
        <v>0</v>
      </c>
      <c r="H21" s="195">
        <f>'SUBSCRIBER BASE FLTE'!H63*'MVLP INPUT FLTE'!$H33</f>
        <v>0</v>
      </c>
      <c r="I21" s="195">
        <f>'SUBSCRIBER BASE FLTE'!I63*'MVLP INPUT FLTE'!$H33</f>
        <v>0</v>
      </c>
      <c r="J21" s="195">
        <f>'SUBSCRIBER BASE FLTE'!J63*'MVLP INPUT FLTE'!$H33</f>
        <v>0</v>
      </c>
      <c r="K21" s="195">
        <f ca="1">'SUBSCRIBER BASE FLTE'!K63*'MVLP INPUT FLTE'!$H33</f>
        <v>0</v>
      </c>
      <c r="L21" s="195">
        <f ca="1">'SUBSCRIBER BASE FLTE'!L63*'MVLP INPUT FLTE'!$H33</f>
        <v>0</v>
      </c>
      <c r="M21" s="195">
        <f ca="1">'SUBSCRIBER BASE FLTE'!M63*'MVLP INPUT FLTE'!$H33</f>
        <v>0</v>
      </c>
      <c r="N21" s="195">
        <f ca="1">'SUBSCRIBER BASE FLTE'!N63*'MVLP INPUT FLTE'!$H33</f>
        <v>0</v>
      </c>
      <c r="O21" s="195">
        <f ca="1">'SUBSCRIBER BASE FLTE'!O63*'MVLP INPUT FLTE'!$H33</f>
        <v>0</v>
      </c>
      <c r="P21" s="195">
        <f ca="1">'SUBSCRIBER BASE FLTE'!P63*'MVLP INPUT FLTE'!$H33</f>
        <v>0</v>
      </c>
      <c r="Q21" s="195">
        <f ca="1">'SUBSCRIBER BASE FLTE'!Q63*'MVLP INPUT FLTE'!$H33</f>
        <v>0</v>
      </c>
      <c r="R21" s="195">
        <f ca="1">'SUBSCRIBER BASE FLTE'!R63*'MVLP INPUT FLTE'!$H33</f>
        <v>0</v>
      </c>
      <c r="S21" s="195">
        <f ca="1">'SUBSCRIBER BASE FLTE'!S63*'MVLP INPUT FLTE'!$H33</f>
        <v>0</v>
      </c>
      <c r="T21" s="195">
        <f ca="1">'SUBSCRIBER BASE FLTE'!T63*'MVLP INPUT FLTE'!$H33</f>
        <v>0</v>
      </c>
      <c r="U21" s="195">
        <f ca="1">'SUBSCRIBER BASE FLTE'!U63*'MVLP INPUT FLTE'!$H33</f>
        <v>0</v>
      </c>
      <c r="V21" s="195">
        <f ca="1">'SUBSCRIBER BASE FLTE'!V63*'MVLP INPUT FLTE'!$H33</f>
        <v>0</v>
      </c>
      <c r="W21" s="195">
        <f ca="1">'SUBSCRIBER BASE FLTE'!W63*'MVLP INPUT FLTE'!$H33</f>
        <v>0</v>
      </c>
      <c r="X21" s="195">
        <f ca="1">'SUBSCRIBER BASE FLTE'!X63*'MVLP INPUT FLTE'!$H33</f>
        <v>0</v>
      </c>
      <c r="Y21" s="195">
        <f ca="1">'SUBSCRIBER BASE FLTE'!Y63*'MVLP INPUT FLTE'!$H33</f>
        <v>0</v>
      </c>
      <c r="Z21" s="195">
        <f ca="1">'SUBSCRIBER BASE FLTE'!Z63*'MVLP INPUT FLTE'!$H33</f>
        <v>0</v>
      </c>
      <c r="AA21" s="195">
        <f ca="1">'SUBSCRIBER BASE FLTE'!AA63*'MVLP INPUT FLTE'!$H33</f>
        <v>0</v>
      </c>
      <c r="AB21" s="195">
        <f ca="1">'SUBSCRIBER BASE FLTE'!AB63*'MVLP INPUT FLTE'!$H33</f>
        <v>0</v>
      </c>
      <c r="AC21" s="195">
        <f ca="1">'SUBSCRIBER BASE FLTE'!AC63*'MVLP INPUT FLTE'!$H33</f>
        <v>0</v>
      </c>
      <c r="AD21" s="195">
        <f ca="1">'SUBSCRIBER BASE FLTE'!AD63*'MVLP INPUT FLTE'!$H33</f>
        <v>0</v>
      </c>
      <c r="AE21" s="195">
        <f ca="1">'SUBSCRIBER BASE FLTE'!AE63*'MVLP INPUT FLTE'!$H33</f>
        <v>0</v>
      </c>
      <c r="AF21" s="195">
        <f ca="1">'SUBSCRIBER BASE FLTE'!AF63*'MVLP INPUT FLTE'!$H33</f>
        <v>0</v>
      </c>
      <c r="AG21" s="195">
        <f ca="1">'SUBSCRIBER BASE FLTE'!AG63*'MVLP INPUT FLTE'!$H33</f>
        <v>0</v>
      </c>
      <c r="AH21" s="195">
        <f ca="1">'SUBSCRIBER BASE FLTE'!AH63*'MVLP INPUT FLTE'!$H33</f>
        <v>0</v>
      </c>
      <c r="AI21" s="195">
        <f ca="1">'SUBSCRIBER BASE FLTE'!AI63*'MVLP INPUT FLTE'!$H33</f>
        <v>0</v>
      </c>
      <c r="AJ21" s="195">
        <f ca="1">'SUBSCRIBER BASE FLTE'!AJ63*'MVLP INPUT FLTE'!$H33</f>
        <v>0</v>
      </c>
      <c r="AK21" s="195">
        <f ca="1">'SUBSCRIBER BASE FLTE'!AK63*'MVLP INPUT FLTE'!$H33</f>
        <v>0</v>
      </c>
      <c r="AL21" s="195">
        <f ca="1">'SUBSCRIBER BASE FLTE'!AL63*'MVLP INPUT FLTE'!$H33</f>
        <v>0</v>
      </c>
      <c r="AM21" s="195">
        <f ca="1">'SUBSCRIBER BASE FLTE'!AM63*'MVLP INPUT FLTE'!$H33</f>
        <v>0</v>
      </c>
      <c r="AN21" s="195">
        <f ca="1">'SUBSCRIBER BASE FLTE'!AN63*'MVLP INPUT FLTE'!$H33</f>
        <v>0</v>
      </c>
      <c r="AO21" s="195">
        <f ca="1">'SUBSCRIBER BASE FLTE'!AO63*'MVLP INPUT FLTE'!$H33</f>
        <v>0</v>
      </c>
      <c r="AP21" s="195">
        <f ca="1">'SUBSCRIBER BASE FLTE'!AP63*'MVLP INPUT FLTE'!$H33</f>
        <v>0</v>
      </c>
      <c r="AQ21" s="195">
        <f ca="1">'SUBSCRIBER BASE FLTE'!AQ63*'MVLP INPUT FLTE'!$H33</f>
        <v>0</v>
      </c>
      <c r="AR21" s="195">
        <f ca="1">'SUBSCRIBER BASE FLTE'!AR63*'MVLP INPUT FLTE'!$H33</f>
        <v>0</v>
      </c>
      <c r="AS21" s="195">
        <f ca="1">'SUBSCRIBER BASE FLTE'!AS63*'MVLP INPUT FLTE'!$H33</f>
        <v>0</v>
      </c>
      <c r="AT21" s="195">
        <f ca="1">'SUBSCRIBER BASE FLTE'!AT63*'MVLP INPUT FLTE'!$H33</f>
        <v>0</v>
      </c>
      <c r="AU21" s="195">
        <f ca="1">'SUBSCRIBER BASE FLTE'!AU63*'MVLP INPUT FLTE'!$H33</f>
        <v>0</v>
      </c>
      <c r="AV21" s="195">
        <f ca="1">'SUBSCRIBER BASE FLTE'!AV63*'MVLP INPUT FLTE'!$H33</f>
        <v>0</v>
      </c>
      <c r="AW21" s="195">
        <f ca="1">'SUBSCRIBER BASE FLTE'!AW63*'MVLP INPUT FLTE'!$H33</f>
        <v>0</v>
      </c>
      <c r="AX21" s="195">
        <f ca="1">'SUBSCRIBER BASE FLTE'!AX63*'MVLP INPUT FLTE'!$H33</f>
        <v>0</v>
      </c>
      <c r="AY21" s="195">
        <f ca="1">'SUBSCRIBER BASE FLTE'!AY63*'MVLP INPUT FLTE'!$H33</f>
        <v>0</v>
      </c>
      <c r="AZ21" s="195">
        <f ca="1">'SUBSCRIBER BASE FLTE'!AZ63*'MVLP INPUT FLTE'!$H33</f>
        <v>0</v>
      </c>
      <c r="BA21" s="195">
        <f ca="1">'SUBSCRIBER BASE FLTE'!BA63*'MVLP INPUT FLTE'!$H33</f>
        <v>0</v>
      </c>
      <c r="BB21" s="195">
        <f ca="1">'SUBSCRIBER BASE FLTE'!BB63*'MVLP INPUT FLTE'!$H33</f>
        <v>0</v>
      </c>
      <c r="BC21" s="195">
        <f ca="1">'SUBSCRIBER BASE FLTE'!BC63*'MVLP INPUT FLTE'!$H33</f>
        <v>0</v>
      </c>
      <c r="BD21" s="195">
        <f ca="1">'SUBSCRIBER BASE FLTE'!BD63*'MVLP INPUT FLTE'!$H33</f>
        <v>0</v>
      </c>
      <c r="BE21" s="195">
        <f ca="1">'SUBSCRIBER BASE FLTE'!BE63*'MVLP INPUT FLTE'!$H33</f>
        <v>0</v>
      </c>
      <c r="BF21" s="195">
        <f ca="1">'SUBSCRIBER BASE FLTE'!BF63*'MVLP INPUT FLTE'!$H33</f>
        <v>0</v>
      </c>
      <c r="BG21" s="195">
        <f ca="1">'SUBSCRIBER BASE FLTE'!BG63*'MVLP INPUT FLTE'!$H33</f>
        <v>0</v>
      </c>
      <c r="BH21" s="195">
        <f ca="1">'SUBSCRIBER BASE FLTE'!BH63*'MVLP INPUT FLTE'!$H33</f>
        <v>0</v>
      </c>
      <c r="BI21" s="195">
        <f ca="1">'SUBSCRIBER BASE FLTE'!BI63*'MVLP INPUT FLTE'!$H33</f>
        <v>0</v>
      </c>
      <c r="BJ21" s="195">
        <f ca="1">'SUBSCRIBER BASE FLTE'!BJ63*'MVLP INPUT FLTE'!$H33</f>
        <v>0</v>
      </c>
      <c r="BK21" s="195">
        <f ca="1">'SUBSCRIBER BASE FLTE'!BK63*'MVLP INPUT FLTE'!$H33</f>
        <v>0</v>
      </c>
      <c r="BL21" s="195">
        <f ca="1">'SUBSCRIBER BASE FLTE'!BL63*'MVLP INPUT FLTE'!$H33</f>
        <v>0</v>
      </c>
      <c r="BM21" s="195">
        <f ca="1">'SUBSCRIBER BASE FLTE'!BM63*'MVLP INPUT FLTE'!$H33</f>
        <v>0</v>
      </c>
      <c r="BN21" s="195">
        <f ca="1">'SUBSCRIBER BASE FLTE'!BN63*'MVLP INPUT FLTE'!$H33</f>
        <v>0</v>
      </c>
      <c r="BO21" s="195">
        <f ca="1">'SUBSCRIBER BASE FLTE'!BO63*'MVLP INPUT FLTE'!$H33</f>
        <v>0</v>
      </c>
      <c r="BP21" s="195">
        <f ca="1">'SUBSCRIBER BASE FLTE'!BP63*'MVLP INPUT FLTE'!$H33</f>
        <v>0</v>
      </c>
      <c r="BQ21" s="195">
        <f ca="1">'SUBSCRIBER BASE FLTE'!BQ63*'MVLP INPUT FLTE'!$H33</f>
        <v>0</v>
      </c>
      <c r="BR21" s="195">
        <f ca="1">'SUBSCRIBER BASE FLTE'!BR63*'MVLP INPUT FLTE'!$H33</f>
        <v>0</v>
      </c>
    </row>
    <row r="22" spans="2:70" ht="25" customHeight="1" outlineLevel="1">
      <c r="B22" s="137" t="str">
        <f t="shared" si="6"/>
        <v>Package 5</v>
      </c>
      <c r="C22" s="195">
        <f>'SUBSCRIBER BASE FLTE'!C64*'MVLP INPUT FLTE'!$H34</f>
        <v>0</v>
      </c>
      <c r="D22" s="195">
        <f>'SUBSCRIBER BASE FLTE'!D64*'MVLP INPUT FLTE'!$H34</f>
        <v>0</v>
      </c>
      <c r="E22" s="195">
        <f>'SUBSCRIBER BASE FLTE'!E64*'MVLP INPUT FLTE'!$H34</f>
        <v>0</v>
      </c>
      <c r="F22" s="195">
        <f>'SUBSCRIBER BASE FLTE'!F64*'MVLP INPUT FLTE'!$H34</f>
        <v>0</v>
      </c>
      <c r="G22" s="195">
        <f>'SUBSCRIBER BASE FLTE'!G64*'MVLP INPUT FLTE'!$H34</f>
        <v>0</v>
      </c>
      <c r="H22" s="195">
        <f>'SUBSCRIBER BASE FLTE'!H64*'MVLP INPUT FLTE'!$H34</f>
        <v>0</v>
      </c>
      <c r="I22" s="195">
        <f>'SUBSCRIBER BASE FLTE'!I64*'MVLP INPUT FLTE'!$H34</f>
        <v>0</v>
      </c>
      <c r="J22" s="195">
        <f>'SUBSCRIBER BASE FLTE'!J64*'MVLP INPUT FLTE'!$H34</f>
        <v>0</v>
      </c>
      <c r="K22" s="195">
        <f ca="1">'SUBSCRIBER BASE FLTE'!K64*'MVLP INPUT FLTE'!$H34</f>
        <v>0</v>
      </c>
      <c r="L22" s="195">
        <f ca="1">'SUBSCRIBER BASE FLTE'!L64*'MVLP INPUT FLTE'!$H34</f>
        <v>0</v>
      </c>
      <c r="M22" s="195">
        <f ca="1">'SUBSCRIBER BASE FLTE'!M64*'MVLP INPUT FLTE'!$H34</f>
        <v>0</v>
      </c>
      <c r="N22" s="195">
        <f ca="1">'SUBSCRIBER BASE FLTE'!N64*'MVLP INPUT FLTE'!$H34</f>
        <v>0</v>
      </c>
      <c r="O22" s="195">
        <f ca="1">'SUBSCRIBER BASE FLTE'!O64*'MVLP INPUT FLTE'!$H34</f>
        <v>0</v>
      </c>
      <c r="P22" s="195">
        <f ca="1">'SUBSCRIBER BASE FLTE'!P64*'MVLP INPUT FLTE'!$H34</f>
        <v>0</v>
      </c>
      <c r="Q22" s="195">
        <f ca="1">'SUBSCRIBER BASE FLTE'!Q64*'MVLP INPUT FLTE'!$H34</f>
        <v>0</v>
      </c>
      <c r="R22" s="195">
        <f ca="1">'SUBSCRIBER BASE FLTE'!R64*'MVLP INPUT FLTE'!$H34</f>
        <v>0</v>
      </c>
      <c r="S22" s="195">
        <f ca="1">'SUBSCRIBER BASE FLTE'!S64*'MVLP INPUT FLTE'!$H34</f>
        <v>0</v>
      </c>
      <c r="T22" s="195">
        <f ca="1">'SUBSCRIBER BASE FLTE'!T64*'MVLP INPUT FLTE'!$H34</f>
        <v>0</v>
      </c>
      <c r="U22" s="195">
        <f ca="1">'SUBSCRIBER BASE FLTE'!U64*'MVLP INPUT FLTE'!$H34</f>
        <v>0</v>
      </c>
      <c r="V22" s="195">
        <f ca="1">'SUBSCRIBER BASE FLTE'!V64*'MVLP INPUT FLTE'!$H34</f>
        <v>0</v>
      </c>
      <c r="W22" s="195">
        <f ca="1">'SUBSCRIBER BASE FLTE'!W64*'MVLP INPUT FLTE'!$H34</f>
        <v>0</v>
      </c>
      <c r="X22" s="195">
        <f ca="1">'SUBSCRIBER BASE FLTE'!X64*'MVLP INPUT FLTE'!$H34</f>
        <v>0</v>
      </c>
      <c r="Y22" s="195">
        <f ca="1">'SUBSCRIBER BASE FLTE'!Y64*'MVLP INPUT FLTE'!$H34</f>
        <v>0</v>
      </c>
      <c r="Z22" s="195">
        <f ca="1">'SUBSCRIBER BASE FLTE'!Z64*'MVLP INPUT FLTE'!$H34</f>
        <v>0</v>
      </c>
      <c r="AA22" s="195">
        <f ca="1">'SUBSCRIBER BASE FLTE'!AA64*'MVLP INPUT FLTE'!$H34</f>
        <v>0</v>
      </c>
      <c r="AB22" s="195">
        <f ca="1">'SUBSCRIBER BASE FLTE'!AB64*'MVLP INPUT FLTE'!$H34</f>
        <v>0</v>
      </c>
      <c r="AC22" s="195">
        <f ca="1">'SUBSCRIBER BASE FLTE'!AC64*'MVLP INPUT FLTE'!$H34</f>
        <v>0</v>
      </c>
      <c r="AD22" s="195">
        <f ca="1">'SUBSCRIBER BASE FLTE'!AD64*'MVLP INPUT FLTE'!$H34</f>
        <v>0</v>
      </c>
      <c r="AE22" s="195">
        <f ca="1">'SUBSCRIBER BASE FLTE'!AE64*'MVLP INPUT FLTE'!$H34</f>
        <v>0</v>
      </c>
      <c r="AF22" s="195">
        <f ca="1">'SUBSCRIBER BASE FLTE'!AF64*'MVLP INPUT FLTE'!$H34</f>
        <v>0</v>
      </c>
      <c r="AG22" s="195">
        <f ca="1">'SUBSCRIBER BASE FLTE'!AG64*'MVLP INPUT FLTE'!$H34</f>
        <v>0</v>
      </c>
      <c r="AH22" s="195">
        <f ca="1">'SUBSCRIBER BASE FLTE'!AH64*'MVLP INPUT FLTE'!$H34</f>
        <v>0</v>
      </c>
      <c r="AI22" s="195">
        <f ca="1">'SUBSCRIBER BASE FLTE'!AI64*'MVLP INPUT FLTE'!$H34</f>
        <v>0</v>
      </c>
      <c r="AJ22" s="195">
        <f ca="1">'SUBSCRIBER BASE FLTE'!AJ64*'MVLP INPUT FLTE'!$H34</f>
        <v>0</v>
      </c>
      <c r="AK22" s="195">
        <f ca="1">'SUBSCRIBER BASE FLTE'!AK64*'MVLP INPUT FLTE'!$H34</f>
        <v>0</v>
      </c>
      <c r="AL22" s="195">
        <f ca="1">'SUBSCRIBER BASE FLTE'!AL64*'MVLP INPUT FLTE'!$H34</f>
        <v>0</v>
      </c>
      <c r="AM22" s="195">
        <f ca="1">'SUBSCRIBER BASE FLTE'!AM64*'MVLP INPUT FLTE'!$H34</f>
        <v>0</v>
      </c>
      <c r="AN22" s="195">
        <f ca="1">'SUBSCRIBER BASE FLTE'!AN64*'MVLP INPUT FLTE'!$H34</f>
        <v>0</v>
      </c>
      <c r="AO22" s="195">
        <f ca="1">'SUBSCRIBER BASE FLTE'!AO64*'MVLP INPUT FLTE'!$H34</f>
        <v>0</v>
      </c>
      <c r="AP22" s="195">
        <f ca="1">'SUBSCRIBER BASE FLTE'!AP64*'MVLP INPUT FLTE'!$H34</f>
        <v>0</v>
      </c>
      <c r="AQ22" s="195">
        <f ca="1">'SUBSCRIBER BASE FLTE'!AQ64*'MVLP INPUT FLTE'!$H34</f>
        <v>0</v>
      </c>
      <c r="AR22" s="195">
        <f ca="1">'SUBSCRIBER BASE FLTE'!AR64*'MVLP INPUT FLTE'!$H34</f>
        <v>0</v>
      </c>
      <c r="AS22" s="195">
        <f ca="1">'SUBSCRIBER BASE FLTE'!AS64*'MVLP INPUT FLTE'!$H34</f>
        <v>0</v>
      </c>
      <c r="AT22" s="195">
        <f ca="1">'SUBSCRIBER BASE FLTE'!AT64*'MVLP INPUT FLTE'!$H34</f>
        <v>0</v>
      </c>
      <c r="AU22" s="195">
        <f ca="1">'SUBSCRIBER BASE FLTE'!AU64*'MVLP INPUT FLTE'!$H34</f>
        <v>0</v>
      </c>
      <c r="AV22" s="195">
        <f ca="1">'SUBSCRIBER BASE FLTE'!AV64*'MVLP INPUT FLTE'!$H34</f>
        <v>0</v>
      </c>
      <c r="AW22" s="195">
        <f ca="1">'SUBSCRIBER BASE FLTE'!AW64*'MVLP INPUT FLTE'!$H34</f>
        <v>0</v>
      </c>
      <c r="AX22" s="195">
        <f ca="1">'SUBSCRIBER BASE FLTE'!AX64*'MVLP INPUT FLTE'!$H34</f>
        <v>0</v>
      </c>
      <c r="AY22" s="195">
        <f ca="1">'SUBSCRIBER BASE FLTE'!AY64*'MVLP INPUT FLTE'!$H34</f>
        <v>0</v>
      </c>
      <c r="AZ22" s="195">
        <f ca="1">'SUBSCRIBER BASE FLTE'!AZ64*'MVLP INPUT FLTE'!$H34</f>
        <v>0</v>
      </c>
      <c r="BA22" s="195">
        <f ca="1">'SUBSCRIBER BASE FLTE'!BA64*'MVLP INPUT FLTE'!$H34</f>
        <v>0</v>
      </c>
      <c r="BB22" s="195">
        <f ca="1">'SUBSCRIBER BASE FLTE'!BB64*'MVLP INPUT FLTE'!$H34</f>
        <v>0</v>
      </c>
      <c r="BC22" s="195">
        <f ca="1">'SUBSCRIBER BASE FLTE'!BC64*'MVLP INPUT FLTE'!$H34</f>
        <v>0</v>
      </c>
      <c r="BD22" s="195">
        <f ca="1">'SUBSCRIBER BASE FLTE'!BD64*'MVLP INPUT FLTE'!$H34</f>
        <v>0</v>
      </c>
      <c r="BE22" s="195">
        <f ca="1">'SUBSCRIBER BASE FLTE'!BE64*'MVLP INPUT FLTE'!$H34</f>
        <v>0</v>
      </c>
      <c r="BF22" s="195">
        <f ca="1">'SUBSCRIBER BASE FLTE'!BF64*'MVLP INPUT FLTE'!$H34</f>
        <v>0</v>
      </c>
      <c r="BG22" s="195">
        <f ca="1">'SUBSCRIBER BASE FLTE'!BG64*'MVLP INPUT FLTE'!$H34</f>
        <v>0</v>
      </c>
      <c r="BH22" s="195">
        <f ca="1">'SUBSCRIBER BASE FLTE'!BH64*'MVLP INPUT FLTE'!$H34</f>
        <v>0</v>
      </c>
      <c r="BI22" s="195">
        <f ca="1">'SUBSCRIBER BASE FLTE'!BI64*'MVLP INPUT FLTE'!$H34</f>
        <v>0</v>
      </c>
      <c r="BJ22" s="195">
        <f ca="1">'SUBSCRIBER BASE FLTE'!BJ64*'MVLP INPUT FLTE'!$H34</f>
        <v>0</v>
      </c>
      <c r="BK22" s="195">
        <f ca="1">'SUBSCRIBER BASE FLTE'!BK64*'MVLP INPUT FLTE'!$H34</f>
        <v>0</v>
      </c>
      <c r="BL22" s="195">
        <f ca="1">'SUBSCRIBER BASE FLTE'!BL64*'MVLP INPUT FLTE'!$H34</f>
        <v>0</v>
      </c>
      <c r="BM22" s="195">
        <f ca="1">'SUBSCRIBER BASE FLTE'!BM64*'MVLP INPUT FLTE'!$H34</f>
        <v>0</v>
      </c>
      <c r="BN22" s="195">
        <f ca="1">'SUBSCRIBER BASE FLTE'!BN64*'MVLP INPUT FLTE'!$H34</f>
        <v>0</v>
      </c>
      <c r="BO22" s="195">
        <f ca="1">'SUBSCRIBER BASE FLTE'!BO64*'MVLP INPUT FLTE'!$H34</f>
        <v>0</v>
      </c>
      <c r="BP22" s="195">
        <f ca="1">'SUBSCRIBER BASE FLTE'!BP64*'MVLP INPUT FLTE'!$H34</f>
        <v>0</v>
      </c>
      <c r="BQ22" s="195">
        <f ca="1">'SUBSCRIBER BASE FLTE'!BQ64*'MVLP INPUT FLTE'!$H34</f>
        <v>0</v>
      </c>
      <c r="BR22" s="195">
        <f ca="1">'SUBSCRIBER BASE FLTE'!BR64*'MVLP INPUT FLTE'!$H34</f>
        <v>0</v>
      </c>
    </row>
    <row r="23" spans="2:70" ht="25" customHeight="1">
      <c r="B23" s="173" t="s">
        <v>412</v>
      </c>
      <c r="C23" s="194">
        <f>SUM(C24:C28)</f>
        <v>0</v>
      </c>
      <c r="D23" s="194">
        <f t="shared" ref="D23:BO23" si="7">SUM(D24:D28)</f>
        <v>0</v>
      </c>
      <c r="E23" s="194">
        <f t="shared" si="7"/>
        <v>0</v>
      </c>
      <c r="F23" s="194">
        <f t="shared" si="7"/>
        <v>0</v>
      </c>
      <c r="G23" s="194">
        <f t="shared" si="7"/>
        <v>0</v>
      </c>
      <c r="H23" s="194">
        <f t="shared" si="7"/>
        <v>0</v>
      </c>
      <c r="I23" s="194">
        <f t="shared" si="7"/>
        <v>0</v>
      </c>
      <c r="J23" s="194">
        <f t="shared" si="7"/>
        <v>0</v>
      </c>
      <c r="K23" s="194">
        <f t="shared" ca="1" si="7"/>
        <v>0</v>
      </c>
      <c r="L23" s="194">
        <f t="shared" ca="1" si="7"/>
        <v>0</v>
      </c>
      <c r="M23" s="194">
        <f t="shared" ca="1" si="7"/>
        <v>0</v>
      </c>
      <c r="N23" s="194">
        <f t="shared" ca="1" si="7"/>
        <v>0</v>
      </c>
      <c r="O23" s="194">
        <f t="shared" ca="1" si="7"/>
        <v>0</v>
      </c>
      <c r="P23" s="194">
        <f t="shared" ca="1" si="7"/>
        <v>0</v>
      </c>
      <c r="Q23" s="194">
        <f t="shared" ca="1" si="7"/>
        <v>0</v>
      </c>
      <c r="R23" s="194">
        <f t="shared" ca="1" si="7"/>
        <v>0</v>
      </c>
      <c r="S23" s="194">
        <f t="shared" ca="1" si="7"/>
        <v>0</v>
      </c>
      <c r="T23" s="194">
        <f t="shared" ca="1" si="7"/>
        <v>0</v>
      </c>
      <c r="U23" s="194">
        <f t="shared" ca="1" si="7"/>
        <v>0</v>
      </c>
      <c r="V23" s="194">
        <f t="shared" ca="1" si="7"/>
        <v>0</v>
      </c>
      <c r="W23" s="194">
        <f t="shared" ca="1" si="7"/>
        <v>0</v>
      </c>
      <c r="X23" s="194">
        <f t="shared" ca="1" si="7"/>
        <v>0</v>
      </c>
      <c r="Y23" s="194">
        <f t="shared" ca="1" si="7"/>
        <v>0</v>
      </c>
      <c r="Z23" s="194">
        <f t="shared" ca="1" si="7"/>
        <v>0</v>
      </c>
      <c r="AA23" s="194">
        <f t="shared" ca="1" si="7"/>
        <v>0</v>
      </c>
      <c r="AB23" s="194">
        <f t="shared" ca="1" si="7"/>
        <v>0</v>
      </c>
      <c r="AC23" s="194">
        <f t="shared" ca="1" si="7"/>
        <v>0</v>
      </c>
      <c r="AD23" s="194">
        <f t="shared" ca="1" si="7"/>
        <v>0</v>
      </c>
      <c r="AE23" s="194">
        <f t="shared" ca="1" si="7"/>
        <v>0</v>
      </c>
      <c r="AF23" s="194">
        <f t="shared" ca="1" si="7"/>
        <v>0</v>
      </c>
      <c r="AG23" s="194">
        <f t="shared" ca="1" si="7"/>
        <v>0</v>
      </c>
      <c r="AH23" s="194">
        <f t="shared" ca="1" si="7"/>
        <v>0</v>
      </c>
      <c r="AI23" s="194">
        <f t="shared" ca="1" si="7"/>
        <v>0</v>
      </c>
      <c r="AJ23" s="194">
        <f t="shared" ca="1" si="7"/>
        <v>0</v>
      </c>
      <c r="AK23" s="194">
        <f t="shared" ca="1" si="7"/>
        <v>0</v>
      </c>
      <c r="AL23" s="194">
        <f t="shared" ca="1" si="7"/>
        <v>0</v>
      </c>
      <c r="AM23" s="194">
        <f t="shared" ca="1" si="7"/>
        <v>0</v>
      </c>
      <c r="AN23" s="194">
        <f t="shared" ca="1" si="7"/>
        <v>0</v>
      </c>
      <c r="AO23" s="194">
        <f t="shared" ca="1" si="7"/>
        <v>0</v>
      </c>
      <c r="AP23" s="194">
        <f t="shared" ca="1" si="7"/>
        <v>0</v>
      </c>
      <c r="AQ23" s="194">
        <f t="shared" ca="1" si="7"/>
        <v>0</v>
      </c>
      <c r="AR23" s="194">
        <f t="shared" ca="1" si="7"/>
        <v>0</v>
      </c>
      <c r="AS23" s="194">
        <f t="shared" ca="1" si="7"/>
        <v>0</v>
      </c>
      <c r="AT23" s="194">
        <f t="shared" ca="1" si="7"/>
        <v>0</v>
      </c>
      <c r="AU23" s="194">
        <f t="shared" ca="1" si="7"/>
        <v>0</v>
      </c>
      <c r="AV23" s="194">
        <f t="shared" ca="1" si="7"/>
        <v>0</v>
      </c>
      <c r="AW23" s="194">
        <f t="shared" ca="1" si="7"/>
        <v>0</v>
      </c>
      <c r="AX23" s="194">
        <f t="shared" ca="1" si="7"/>
        <v>0</v>
      </c>
      <c r="AY23" s="194">
        <f t="shared" ca="1" si="7"/>
        <v>0</v>
      </c>
      <c r="AZ23" s="194">
        <f t="shared" ca="1" si="7"/>
        <v>0</v>
      </c>
      <c r="BA23" s="194">
        <f t="shared" ca="1" si="7"/>
        <v>0</v>
      </c>
      <c r="BB23" s="194">
        <f t="shared" ca="1" si="7"/>
        <v>0</v>
      </c>
      <c r="BC23" s="194">
        <f t="shared" ca="1" si="7"/>
        <v>0</v>
      </c>
      <c r="BD23" s="194">
        <f t="shared" ca="1" si="7"/>
        <v>0</v>
      </c>
      <c r="BE23" s="194">
        <f t="shared" ca="1" si="7"/>
        <v>0</v>
      </c>
      <c r="BF23" s="194">
        <f t="shared" ca="1" si="7"/>
        <v>0</v>
      </c>
      <c r="BG23" s="194">
        <f t="shared" ca="1" si="7"/>
        <v>0</v>
      </c>
      <c r="BH23" s="194">
        <f t="shared" ca="1" si="7"/>
        <v>0</v>
      </c>
      <c r="BI23" s="194">
        <f t="shared" ca="1" si="7"/>
        <v>0</v>
      </c>
      <c r="BJ23" s="194">
        <f t="shared" ca="1" si="7"/>
        <v>0</v>
      </c>
      <c r="BK23" s="194">
        <f t="shared" ca="1" si="7"/>
        <v>0</v>
      </c>
      <c r="BL23" s="194">
        <f t="shared" ca="1" si="7"/>
        <v>0</v>
      </c>
      <c r="BM23" s="194">
        <f t="shared" ca="1" si="7"/>
        <v>0</v>
      </c>
      <c r="BN23" s="194">
        <f t="shared" ca="1" si="7"/>
        <v>0</v>
      </c>
      <c r="BO23" s="194">
        <f t="shared" ca="1" si="7"/>
        <v>0</v>
      </c>
      <c r="BP23" s="194">
        <f t="shared" ref="BP23:BR23" ca="1" si="8">SUM(BP24:BP28)</f>
        <v>0</v>
      </c>
      <c r="BQ23" s="194">
        <f t="shared" ca="1" si="8"/>
        <v>0</v>
      </c>
      <c r="BR23" s="194">
        <f t="shared" ca="1" si="8"/>
        <v>0</v>
      </c>
    </row>
    <row r="24" spans="2:70" ht="25" customHeight="1" outlineLevel="1">
      <c r="B24" s="137" t="str">
        <f>B18</f>
        <v>FLTE 40GB</v>
      </c>
      <c r="C24" s="195">
        <f>'SUBSCRIBER BASE FLTE'!C60*(SUM('BUNDLES FLTE'!$I$10:$I$24))</f>
        <v>0</v>
      </c>
      <c r="D24" s="195">
        <f>'SUBSCRIBER BASE FLTE'!D60*(SUM('BUNDLES FLTE'!$I$10:$I$24))</f>
        <v>0</v>
      </c>
      <c r="E24" s="195">
        <f>'SUBSCRIBER BASE FLTE'!E60*(SUM('BUNDLES FLTE'!$I$10:$I$24))</f>
        <v>0</v>
      </c>
      <c r="F24" s="195">
        <f>'SUBSCRIBER BASE FLTE'!F60*(SUM('BUNDLES FLTE'!$I$10:$I$24))</f>
        <v>0</v>
      </c>
      <c r="G24" s="195">
        <f>'SUBSCRIBER BASE FLTE'!G60*(SUM('BUNDLES FLTE'!$I$10:$I$24))</f>
        <v>0</v>
      </c>
      <c r="H24" s="195">
        <f>'SUBSCRIBER BASE FLTE'!H60*(SUM('BUNDLES FLTE'!$I$10:$I$24))</f>
        <v>0</v>
      </c>
      <c r="I24" s="195">
        <f>'SUBSCRIBER BASE FLTE'!I60*(SUM('BUNDLES FLTE'!$I$10:$I$24))</f>
        <v>0</v>
      </c>
      <c r="J24" s="195">
        <f>'SUBSCRIBER BASE FLTE'!J60*(SUM('BUNDLES FLTE'!$I$10:$I$24))</f>
        <v>0</v>
      </c>
      <c r="K24" s="195">
        <f ca="1">'SUBSCRIBER BASE FLTE'!K60*(SUM('BUNDLES FLTE'!$I$10:$I$24))</f>
        <v>0</v>
      </c>
      <c r="L24" s="195">
        <f ca="1">'SUBSCRIBER BASE FLTE'!L60*(SUM('BUNDLES FLTE'!$I$10:$I$24))</f>
        <v>0</v>
      </c>
      <c r="M24" s="195">
        <f ca="1">'SUBSCRIBER BASE FLTE'!M60*(SUM('BUNDLES FLTE'!$I$10:$I$24))</f>
        <v>0</v>
      </c>
      <c r="N24" s="195">
        <f ca="1">'SUBSCRIBER BASE FLTE'!N60*(SUM('BUNDLES FLTE'!$I$10:$I$24))</f>
        <v>0</v>
      </c>
      <c r="O24" s="195">
        <f ca="1">'SUBSCRIBER BASE FLTE'!O60*(SUM('BUNDLES FLTE'!$I$10:$I$24))</f>
        <v>0</v>
      </c>
      <c r="P24" s="195">
        <f ca="1">'SUBSCRIBER BASE FLTE'!P60*(SUM('BUNDLES FLTE'!$I$10:$I$24))</f>
        <v>0</v>
      </c>
      <c r="Q24" s="195">
        <f ca="1">'SUBSCRIBER BASE FLTE'!Q60*(SUM('BUNDLES FLTE'!$I$10:$I$24))</f>
        <v>0</v>
      </c>
      <c r="R24" s="195">
        <f ca="1">'SUBSCRIBER BASE FLTE'!R60*(SUM('BUNDLES FLTE'!$I$10:$I$24))</f>
        <v>0</v>
      </c>
      <c r="S24" s="195">
        <f ca="1">'SUBSCRIBER BASE FLTE'!S60*(SUM('BUNDLES FLTE'!$I$10:$I$24))</f>
        <v>0</v>
      </c>
      <c r="T24" s="195">
        <f ca="1">'SUBSCRIBER BASE FLTE'!T60*(SUM('BUNDLES FLTE'!$I$10:$I$24))</f>
        <v>0</v>
      </c>
      <c r="U24" s="195">
        <f ca="1">'SUBSCRIBER BASE FLTE'!U60*(SUM('BUNDLES FLTE'!$I$10:$I$24))</f>
        <v>0</v>
      </c>
      <c r="V24" s="195">
        <f ca="1">'SUBSCRIBER BASE FLTE'!V60*(SUM('BUNDLES FLTE'!$I$10:$I$24))</f>
        <v>0</v>
      </c>
      <c r="W24" s="195">
        <f ca="1">'SUBSCRIBER BASE FLTE'!W60*(SUM('BUNDLES FLTE'!$I$10:$I$24))</f>
        <v>0</v>
      </c>
      <c r="X24" s="195">
        <f ca="1">'SUBSCRIBER BASE FLTE'!X60*(SUM('BUNDLES FLTE'!$I$10:$I$24))</f>
        <v>0</v>
      </c>
      <c r="Y24" s="195">
        <f ca="1">'SUBSCRIBER BASE FLTE'!Y60*(SUM('BUNDLES FLTE'!$I$10:$I$24))</f>
        <v>0</v>
      </c>
      <c r="Z24" s="195">
        <f ca="1">'SUBSCRIBER BASE FLTE'!Z60*(SUM('BUNDLES FLTE'!$I$10:$I$24))</f>
        <v>0</v>
      </c>
      <c r="AA24" s="195">
        <f ca="1">'SUBSCRIBER BASE FLTE'!AA60*(SUM('BUNDLES FLTE'!$I$10:$I$24))</f>
        <v>0</v>
      </c>
      <c r="AB24" s="195">
        <f ca="1">'SUBSCRIBER BASE FLTE'!AB60*(SUM('BUNDLES FLTE'!$I$10:$I$24))</f>
        <v>0</v>
      </c>
      <c r="AC24" s="195">
        <f ca="1">'SUBSCRIBER BASE FLTE'!AC60*(SUM('BUNDLES FLTE'!$I$10:$I$24))</f>
        <v>0</v>
      </c>
      <c r="AD24" s="195">
        <f ca="1">'SUBSCRIBER BASE FLTE'!AD60*(SUM('BUNDLES FLTE'!$I$10:$I$24))</f>
        <v>0</v>
      </c>
      <c r="AE24" s="195">
        <f ca="1">'SUBSCRIBER BASE FLTE'!AE60*(SUM('BUNDLES FLTE'!$I$10:$I$24))</f>
        <v>0</v>
      </c>
      <c r="AF24" s="195">
        <f ca="1">'SUBSCRIBER BASE FLTE'!AF60*(SUM('BUNDLES FLTE'!$I$10:$I$24))</f>
        <v>0</v>
      </c>
      <c r="AG24" s="195">
        <f ca="1">'SUBSCRIBER BASE FLTE'!AG60*(SUM('BUNDLES FLTE'!$I$10:$I$24))</f>
        <v>0</v>
      </c>
      <c r="AH24" s="195">
        <f ca="1">'SUBSCRIBER BASE FLTE'!AH60*(SUM('BUNDLES FLTE'!$I$10:$I$24))</f>
        <v>0</v>
      </c>
      <c r="AI24" s="195">
        <f ca="1">'SUBSCRIBER BASE FLTE'!AI60*(SUM('BUNDLES FLTE'!$I$10:$I$24))</f>
        <v>0</v>
      </c>
      <c r="AJ24" s="195">
        <f ca="1">'SUBSCRIBER BASE FLTE'!AJ60*(SUM('BUNDLES FLTE'!$I$10:$I$24))</f>
        <v>0</v>
      </c>
      <c r="AK24" s="195">
        <f ca="1">'SUBSCRIBER BASE FLTE'!AK60*(SUM('BUNDLES FLTE'!$I$10:$I$24))</f>
        <v>0</v>
      </c>
      <c r="AL24" s="195">
        <f ca="1">'SUBSCRIBER BASE FLTE'!AL60*(SUM('BUNDLES FLTE'!$I$10:$I$24))</f>
        <v>0</v>
      </c>
      <c r="AM24" s="195">
        <f ca="1">'SUBSCRIBER BASE FLTE'!AM60*(SUM('BUNDLES FLTE'!$I$10:$I$24))</f>
        <v>0</v>
      </c>
      <c r="AN24" s="195">
        <f ca="1">'SUBSCRIBER BASE FLTE'!AN60*(SUM('BUNDLES FLTE'!$I$10:$I$24))</f>
        <v>0</v>
      </c>
      <c r="AO24" s="195">
        <f ca="1">'SUBSCRIBER BASE FLTE'!AO60*(SUM('BUNDLES FLTE'!$I$10:$I$24))</f>
        <v>0</v>
      </c>
      <c r="AP24" s="195">
        <f ca="1">'SUBSCRIBER BASE FLTE'!AP60*(SUM('BUNDLES FLTE'!$I$10:$I$24))</f>
        <v>0</v>
      </c>
      <c r="AQ24" s="195">
        <f ca="1">'SUBSCRIBER BASE FLTE'!AQ60*(SUM('BUNDLES FLTE'!$I$10:$I$24))</f>
        <v>0</v>
      </c>
      <c r="AR24" s="195">
        <f ca="1">'SUBSCRIBER BASE FLTE'!AR60*(SUM('BUNDLES FLTE'!$I$10:$I$24))</f>
        <v>0</v>
      </c>
      <c r="AS24" s="195">
        <f ca="1">'SUBSCRIBER BASE FLTE'!AS60*(SUM('BUNDLES FLTE'!$I$10:$I$24))</f>
        <v>0</v>
      </c>
      <c r="AT24" s="195">
        <f ca="1">'SUBSCRIBER BASE FLTE'!AT60*(SUM('BUNDLES FLTE'!$I$10:$I$24))</f>
        <v>0</v>
      </c>
      <c r="AU24" s="195">
        <f ca="1">'SUBSCRIBER BASE FLTE'!AU60*(SUM('BUNDLES FLTE'!$I$10:$I$24))</f>
        <v>0</v>
      </c>
      <c r="AV24" s="195">
        <f ca="1">'SUBSCRIBER BASE FLTE'!AV60*(SUM('BUNDLES FLTE'!$I$10:$I$24))</f>
        <v>0</v>
      </c>
      <c r="AW24" s="195">
        <f ca="1">'SUBSCRIBER BASE FLTE'!AW60*(SUM('BUNDLES FLTE'!$I$10:$I$24))</f>
        <v>0</v>
      </c>
      <c r="AX24" s="195">
        <f ca="1">'SUBSCRIBER BASE FLTE'!AX60*(SUM('BUNDLES FLTE'!$I$10:$I$24))</f>
        <v>0</v>
      </c>
      <c r="AY24" s="195">
        <f ca="1">'SUBSCRIBER BASE FLTE'!AY60*(SUM('BUNDLES FLTE'!$I$10:$I$24))</f>
        <v>0</v>
      </c>
      <c r="AZ24" s="195">
        <f ca="1">'SUBSCRIBER BASE FLTE'!AZ60*(SUM('BUNDLES FLTE'!$I$10:$I$24))</f>
        <v>0</v>
      </c>
      <c r="BA24" s="195">
        <f ca="1">'SUBSCRIBER BASE FLTE'!BA60*(SUM('BUNDLES FLTE'!$I$10:$I$24))</f>
        <v>0</v>
      </c>
      <c r="BB24" s="195">
        <f ca="1">'SUBSCRIBER BASE FLTE'!BB60*(SUM('BUNDLES FLTE'!$I$10:$I$24))</f>
        <v>0</v>
      </c>
      <c r="BC24" s="195">
        <f ca="1">'SUBSCRIBER BASE FLTE'!BC60*(SUM('BUNDLES FLTE'!$I$10:$I$24))</f>
        <v>0</v>
      </c>
      <c r="BD24" s="195">
        <f ca="1">'SUBSCRIBER BASE FLTE'!BD60*(SUM('BUNDLES FLTE'!$I$10:$I$24))</f>
        <v>0</v>
      </c>
      <c r="BE24" s="195">
        <f ca="1">'SUBSCRIBER BASE FLTE'!BE60*(SUM('BUNDLES FLTE'!$I$10:$I$24))</f>
        <v>0</v>
      </c>
      <c r="BF24" s="195">
        <f ca="1">'SUBSCRIBER BASE FLTE'!BF60*(SUM('BUNDLES FLTE'!$I$10:$I$24))</f>
        <v>0</v>
      </c>
      <c r="BG24" s="195">
        <f ca="1">'SUBSCRIBER BASE FLTE'!BG60*(SUM('BUNDLES FLTE'!$I$10:$I$24))</f>
        <v>0</v>
      </c>
      <c r="BH24" s="195">
        <f ca="1">'SUBSCRIBER BASE FLTE'!BH60*(SUM('BUNDLES FLTE'!$I$10:$I$24))</f>
        <v>0</v>
      </c>
      <c r="BI24" s="195">
        <f ca="1">'SUBSCRIBER BASE FLTE'!BI60*(SUM('BUNDLES FLTE'!$I$10:$I$24))</f>
        <v>0</v>
      </c>
      <c r="BJ24" s="195">
        <f ca="1">'SUBSCRIBER BASE FLTE'!BJ60*(SUM('BUNDLES FLTE'!$I$10:$I$24))</f>
        <v>0</v>
      </c>
      <c r="BK24" s="195">
        <f ca="1">'SUBSCRIBER BASE FLTE'!BK60*(SUM('BUNDLES FLTE'!$I$10:$I$24))</f>
        <v>0</v>
      </c>
      <c r="BL24" s="195">
        <f ca="1">'SUBSCRIBER BASE FLTE'!BL60*(SUM('BUNDLES FLTE'!$I$10:$I$24))</f>
        <v>0</v>
      </c>
      <c r="BM24" s="195">
        <f ca="1">'SUBSCRIBER BASE FLTE'!BM60*(SUM('BUNDLES FLTE'!$I$10:$I$24))</f>
        <v>0</v>
      </c>
      <c r="BN24" s="195">
        <f ca="1">'SUBSCRIBER BASE FLTE'!BN60*(SUM('BUNDLES FLTE'!$I$10:$I$24))</f>
        <v>0</v>
      </c>
      <c r="BO24" s="195">
        <f ca="1">'SUBSCRIBER BASE FLTE'!BO60*(SUM('BUNDLES FLTE'!$I$10:$I$24))</f>
        <v>0</v>
      </c>
      <c r="BP24" s="195">
        <f ca="1">'SUBSCRIBER BASE FLTE'!BP60*(SUM('BUNDLES FLTE'!$I$10:$I$24))</f>
        <v>0</v>
      </c>
      <c r="BQ24" s="195">
        <f ca="1">'SUBSCRIBER BASE FLTE'!BQ60*(SUM('BUNDLES FLTE'!$I$10:$I$24))</f>
        <v>0</v>
      </c>
      <c r="BR24" s="195">
        <f ca="1">'SUBSCRIBER BASE FLTE'!BR60*(SUM('BUNDLES FLTE'!$I$10:$I$24))</f>
        <v>0</v>
      </c>
    </row>
    <row r="25" spans="2:70" ht="25" customHeight="1" outlineLevel="1">
      <c r="B25" s="137" t="str">
        <f t="shared" ref="B25:B28" si="9">B19</f>
        <v>FLTE 100GB</v>
      </c>
      <c r="C25" s="195">
        <f>'SUBSCRIBER BASE FLTE'!C61*(SUM('BUNDLES FLTE'!$I$10:$I$24))</f>
        <v>0</v>
      </c>
      <c r="D25" s="195">
        <f>'SUBSCRIBER BASE FLTE'!D61*(SUM('BUNDLES FLTE'!$I$10:$I$24))</f>
        <v>0</v>
      </c>
      <c r="E25" s="195">
        <f>'SUBSCRIBER BASE FLTE'!E61*(SUM('BUNDLES FLTE'!$I$10:$I$24))</f>
        <v>0</v>
      </c>
      <c r="F25" s="195">
        <f>'SUBSCRIBER BASE FLTE'!F61*(SUM('BUNDLES FLTE'!$I$10:$I$24))</f>
        <v>0</v>
      </c>
      <c r="G25" s="195">
        <f>'SUBSCRIBER BASE FLTE'!G61*(SUM('BUNDLES FLTE'!$I$10:$I$24))</f>
        <v>0</v>
      </c>
      <c r="H25" s="195">
        <f>'SUBSCRIBER BASE FLTE'!H61*(SUM('BUNDLES FLTE'!$I$10:$I$24))</f>
        <v>0</v>
      </c>
      <c r="I25" s="195">
        <f>'SUBSCRIBER BASE FLTE'!I61*(SUM('BUNDLES FLTE'!$I$10:$I$24))</f>
        <v>0</v>
      </c>
      <c r="J25" s="195">
        <f>'SUBSCRIBER BASE FLTE'!J61*(SUM('BUNDLES FLTE'!$I$10:$I$24))</f>
        <v>0</v>
      </c>
      <c r="K25" s="195">
        <f ca="1">'SUBSCRIBER BASE FLTE'!K61*(SUM('BUNDLES FLTE'!$I$10:$I$24))</f>
        <v>0</v>
      </c>
      <c r="L25" s="195">
        <f ca="1">'SUBSCRIBER BASE FLTE'!L61*(SUM('BUNDLES FLTE'!$I$10:$I$24))</f>
        <v>0</v>
      </c>
      <c r="M25" s="195">
        <f ca="1">'SUBSCRIBER BASE FLTE'!M61*(SUM('BUNDLES FLTE'!$I$10:$I$24))</f>
        <v>0</v>
      </c>
      <c r="N25" s="195">
        <f ca="1">'SUBSCRIBER BASE FLTE'!N61*(SUM('BUNDLES FLTE'!$I$10:$I$24))</f>
        <v>0</v>
      </c>
      <c r="O25" s="195">
        <f ca="1">'SUBSCRIBER BASE FLTE'!O61*(SUM('BUNDLES FLTE'!$I$10:$I$24))</f>
        <v>0</v>
      </c>
      <c r="P25" s="195">
        <f ca="1">'SUBSCRIBER BASE FLTE'!P61*(SUM('BUNDLES FLTE'!$I$10:$I$24))</f>
        <v>0</v>
      </c>
      <c r="Q25" s="195">
        <f ca="1">'SUBSCRIBER BASE FLTE'!Q61*(SUM('BUNDLES FLTE'!$I$10:$I$24))</f>
        <v>0</v>
      </c>
      <c r="R25" s="195">
        <f ca="1">'SUBSCRIBER BASE FLTE'!R61*(SUM('BUNDLES FLTE'!$I$10:$I$24))</f>
        <v>0</v>
      </c>
      <c r="S25" s="195">
        <f ca="1">'SUBSCRIBER BASE FLTE'!S61*(SUM('BUNDLES FLTE'!$I$10:$I$24))</f>
        <v>0</v>
      </c>
      <c r="T25" s="195">
        <f ca="1">'SUBSCRIBER BASE FLTE'!T61*(SUM('BUNDLES FLTE'!$I$10:$I$24))</f>
        <v>0</v>
      </c>
      <c r="U25" s="195">
        <f ca="1">'SUBSCRIBER BASE FLTE'!U61*(SUM('BUNDLES FLTE'!$I$10:$I$24))</f>
        <v>0</v>
      </c>
      <c r="V25" s="195">
        <f ca="1">'SUBSCRIBER BASE FLTE'!V61*(SUM('BUNDLES FLTE'!$I$10:$I$24))</f>
        <v>0</v>
      </c>
      <c r="W25" s="195">
        <f ca="1">'SUBSCRIBER BASE FLTE'!W61*(SUM('BUNDLES FLTE'!$I$10:$I$24))</f>
        <v>0</v>
      </c>
      <c r="X25" s="195">
        <f ca="1">'SUBSCRIBER BASE FLTE'!X61*(SUM('BUNDLES FLTE'!$I$10:$I$24))</f>
        <v>0</v>
      </c>
      <c r="Y25" s="195">
        <f ca="1">'SUBSCRIBER BASE FLTE'!Y61*(SUM('BUNDLES FLTE'!$I$10:$I$24))</f>
        <v>0</v>
      </c>
      <c r="Z25" s="195">
        <f ca="1">'SUBSCRIBER BASE FLTE'!Z61*(SUM('BUNDLES FLTE'!$I$10:$I$24))</f>
        <v>0</v>
      </c>
      <c r="AA25" s="195">
        <f ca="1">'SUBSCRIBER BASE FLTE'!AA61*(SUM('BUNDLES FLTE'!$I$10:$I$24))</f>
        <v>0</v>
      </c>
      <c r="AB25" s="195">
        <f ca="1">'SUBSCRIBER BASE FLTE'!AB61*(SUM('BUNDLES FLTE'!$I$10:$I$24))</f>
        <v>0</v>
      </c>
      <c r="AC25" s="195">
        <f ca="1">'SUBSCRIBER BASE FLTE'!AC61*(SUM('BUNDLES FLTE'!$I$10:$I$24))</f>
        <v>0</v>
      </c>
      <c r="AD25" s="195">
        <f ca="1">'SUBSCRIBER BASE FLTE'!AD61*(SUM('BUNDLES FLTE'!$I$10:$I$24))</f>
        <v>0</v>
      </c>
      <c r="AE25" s="195">
        <f ca="1">'SUBSCRIBER BASE FLTE'!AE61*(SUM('BUNDLES FLTE'!$I$10:$I$24))</f>
        <v>0</v>
      </c>
      <c r="AF25" s="195">
        <f ca="1">'SUBSCRIBER BASE FLTE'!AF61*(SUM('BUNDLES FLTE'!$I$10:$I$24))</f>
        <v>0</v>
      </c>
      <c r="AG25" s="195">
        <f ca="1">'SUBSCRIBER BASE FLTE'!AG61*(SUM('BUNDLES FLTE'!$I$10:$I$24))</f>
        <v>0</v>
      </c>
      <c r="AH25" s="195">
        <f ca="1">'SUBSCRIBER BASE FLTE'!AH61*(SUM('BUNDLES FLTE'!$I$10:$I$24))</f>
        <v>0</v>
      </c>
      <c r="AI25" s="195">
        <f ca="1">'SUBSCRIBER BASE FLTE'!AI61*(SUM('BUNDLES FLTE'!$I$10:$I$24))</f>
        <v>0</v>
      </c>
      <c r="AJ25" s="195">
        <f ca="1">'SUBSCRIBER BASE FLTE'!AJ61*(SUM('BUNDLES FLTE'!$I$10:$I$24))</f>
        <v>0</v>
      </c>
      <c r="AK25" s="195">
        <f ca="1">'SUBSCRIBER BASE FLTE'!AK61*(SUM('BUNDLES FLTE'!$I$10:$I$24))</f>
        <v>0</v>
      </c>
      <c r="AL25" s="195">
        <f ca="1">'SUBSCRIBER BASE FLTE'!AL61*(SUM('BUNDLES FLTE'!$I$10:$I$24))</f>
        <v>0</v>
      </c>
      <c r="AM25" s="195">
        <f ca="1">'SUBSCRIBER BASE FLTE'!AM61*(SUM('BUNDLES FLTE'!$I$10:$I$24))</f>
        <v>0</v>
      </c>
      <c r="AN25" s="195">
        <f ca="1">'SUBSCRIBER BASE FLTE'!AN61*(SUM('BUNDLES FLTE'!$I$10:$I$24))</f>
        <v>0</v>
      </c>
      <c r="AO25" s="195">
        <f ca="1">'SUBSCRIBER BASE FLTE'!AO61*(SUM('BUNDLES FLTE'!$I$10:$I$24))</f>
        <v>0</v>
      </c>
      <c r="AP25" s="195">
        <f ca="1">'SUBSCRIBER BASE FLTE'!AP61*(SUM('BUNDLES FLTE'!$I$10:$I$24))</f>
        <v>0</v>
      </c>
      <c r="AQ25" s="195">
        <f ca="1">'SUBSCRIBER BASE FLTE'!AQ61*(SUM('BUNDLES FLTE'!$I$10:$I$24))</f>
        <v>0</v>
      </c>
      <c r="AR25" s="195">
        <f ca="1">'SUBSCRIBER BASE FLTE'!AR61*(SUM('BUNDLES FLTE'!$I$10:$I$24))</f>
        <v>0</v>
      </c>
      <c r="AS25" s="195">
        <f ca="1">'SUBSCRIBER BASE FLTE'!AS61*(SUM('BUNDLES FLTE'!$I$10:$I$24))</f>
        <v>0</v>
      </c>
      <c r="AT25" s="195">
        <f ca="1">'SUBSCRIBER BASE FLTE'!AT61*(SUM('BUNDLES FLTE'!$I$10:$I$24))</f>
        <v>0</v>
      </c>
      <c r="AU25" s="195">
        <f ca="1">'SUBSCRIBER BASE FLTE'!AU61*(SUM('BUNDLES FLTE'!$I$10:$I$24))</f>
        <v>0</v>
      </c>
      <c r="AV25" s="195">
        <f ca="1">'SUBSCRIBER BASE FLTE'!AV61*(SUM('BUNDLES FLTE'!$I$10:$I$24))</f>
        <v>0</v>
      </c>
      <c r="AW25" s="195">
        <f ca="1">'SUBSCRIBER BASE FLTE'!AW61*(SUM('BUNDLES FLTE'!$I$10:$I$24))</f>
        <v>0</v>
      </c>
      <c r="AX25" s="195">
        <f ca="1">'SUBSCRIBER BASE FLTE'!AX61*(SUM('BUNDLES FLTE'!$I$10:$I$24))</f>
        <v>0</v>
      </c>
      <c r="AY25" s="195">
        <f ca="1">'SUBSCRIBER BASE FLTE'!AY61*(SUM('BUNDLES FLTE'!$I$10:$I$24))</f>
        <v>0</v>
      </c>
      <c r="AZ25" s="195">
        <f ca="1">'SUBSCRIBER BASE FLTE'!AZ61*(SUM('BUNDLES FLTE'!$I$10:$I$24))</f>
        <v>0</v>
      </c>
      <c r="BA25" s="195">
        <f ca="1">'SUBSCRIBER BASE FLTE'!BA61*(SUM('BUNDLES FLTE'!$I$10:$I$24))</f>
        <v>0</v>
      </c>
      <c r="BB25" s="195">
        <f ca="1">'SUBSCRIBER BASE FLTE'!BB61*(SUM('BUNDLES FLTE'!$I$10:$I$24))</f>
        <v>0</v>
      </c>
      <c r="BC25" s="195">
        <f ca="1">'SUBSCRIBER BASE FLTE'!BC61*(SUM('BUNDLES FLTE'!$I$10:$I$24))</f>
        <v>0</v>
      </c>
      <c r="BD25" s="195">
        <f ca="1">'SUBSCRIBER BASE FLTE'!BD61*(SUM('BUNDLES FLTE'!$I$10:$I$24))</f>
        <v>0</v>
      </c>
      <c r="BE25" s="195">
        <f ca="1">'SUBSCRIBER BASE FLTE'!BE61*(SUM('BUNDLES FLTE'!$I$10:$I$24))</f>
        <v>0</v>
      </c>
      <c r="BF25" s="195">
        <f ca="1">'SUBSCRIBER BASE FLTE'!BF61*(SUM('BUNDLES FLTE'!$I$10:$I$24))</f>
        <v>0</v>
      </c>
      <c r="BG25" s="195">
        <f ca="1">'SUBSCRIBER BASE FLTE'!BG61*(SUM('BUNDLES FLTE'!$I$10:$I$24))</f>
        <v>0</v>
      </c>
      <c r="BH25" s="195">
        <f ca="1">'SUBSCRIBER BASE FLTE'!BH61*(SUM('BUNDLES FLTE'!$I$10:$I$24))</f>
        <v>0</v>
      </c>
      <c r="BI25" s="195">
        <f ca="1">'SUBSCRIBER BASE FLTE'!BI61*(SUM('BUNDLES FLTE'!$I$10:$I$24))</f>
        <v>0</v>
      </c>
      <c r="BJ25" s="195">
        <f ca="1">'SUBSCRIBER BASE FLTE'!BJ61*(SUM('BUNDLES FLTE'!$I$10:$I$24))</f>
        <v>0</v>
      </c>
      <c r="BK25" s="195">
        <f ca="1">'SUBSCRIBER BASE FLTE'!BK61*(SUM('BUNDLES FLTE'!$I$10:$I$24))</f>
        <v>0</v>
      </c>
      <c r="BL25" s="195">
        <f ca="1">'SUBSCRIBER BASE FLTE'!BL61*(SUM('BUNDLES FLTE'!$I$10:$I$24))</f>
        <v>0</v>
      </c>
      <c r="BM25" s="195">
        <f ca="1">'SUBSCRIBER BASE FLTE'!BM61*(SUM('BUNDLES FLTE'!$I$10:$I$24))</f>
        <v>0</v>
      </c>
      <c r="BN25" s="195">
        <f ca="1">'SUBSCRIBER BASE FLTE'!BN61*(SUM('BUNDLES FLTE'!$I$10:$I$24))</f>
        <v>0</v>
      </c>
      <c r="BO25" s="195">
        <f ca="1">'SUBSCRIBER BASE FLTE'!BO61*(SUM('BUNDLES FLTE'!$I$10:$I$24))</f>
        <v>0</v>
      </c>
      <c r="BP25" s="195">
        <f ca="1">'SUBSCRIBER BASE FLTE'!BP61*(SUM('BUNDLES FLTE'!$I$10:$I$24))</f>
        <v>0</v>
      </c>
      <c r="BQ25" s="195">
        <f ca="1">'SUBSCRIBER BASE FLTE'!BQ61*(SUM('BUNDLES FLTE'!$I$10:$I$24))</f>
        <v>0</v>
      </c>
      <c r="BR25" s="195">
        <f ca="1">'SUBSCRIBER BASE FLTE'!BR61*(SUM('BUNDLES FLTE'!$I$10:$I$24))</f>
        <v>0</v>
      </c>
    </row>
    <row r="26" spans="2:70" ht="25" customHeight="1" outlineLevel="1">
      <c r="B26" s="137" t="str">
        <f t="shared" si="9"/>
        <v>FLTE 200GB</v>
      </c>
      <c r="C26" s="195">
        <f>'SUBSCRIBER BASE FLTE'!C62*(SUM('BUNDLES FLTE'!$I$10:$I$24))</f>
        <v>0</v>
      </c>
      <c r="D26" s="195">
        <f>'SUBSCRIBER BASE FLTE'!D62*(SUM('BUNDLES FLTE'!$I$10:$I$24))</f>
        <v>0</v>
      </c>
      <c r="E26" s="195">
        <f>'SUBSCRIBER BASE FLTE'!E62*(SUM('BUNDLES FLTE'!$I$10:$I$24))</f>
        <v>0</v>
      </c>
      <c r="F26" s="195">
        <f>'SUBSCRIBER BASE FLTE'!F62*(SUM('BUNDLES FLTE'!$I$10:$I$24))</f>
        <v>0</v>
      </c>
      <c r="G26" s="195">
        <f>'SUBSCRIBER BASE FLTE'!G62*(SUM('BUNDLES FLTE'!$I$10:$I$24))</f>
        <v>0</v>
      </c>
      <c r="H26" s="195">
        <f>'SUBSCRIBER BASE FLTE'!H62*(SUM('BUNDLES FLTE'!$I$10:$I$24))</f>
        <v>0</v>
      </c>
      <c r="I26" s="195">
        <f>'SUBSCRIBER BASE FLTE'!I62*(SUM('BUNDLES FLTE'!$I$10:$I$24))</f>
        <v>0</v>
      </c>
      <c r="J26" s="195">
        <f>'SUBSCRIBER BASE FLTE'!J62*(SUM('BUNDLES FLTE'!$I$10:$I$24))</f>
        <v>0</v>
      </c>
      <c r="K26" s="195">
        <f ca="1">'SUBSCRIBER BASE FLTE'!K62*(SUM('BUNDLES FLTE'!$I$10:$I$24))</f>
        <v>0</v>
      </c>
      <c r="L26" s="195">
        <f ca="1">'SUBSCRIBER BASE FLTE'!L62*(SUM('BUNDLES FLTE'!$I$10:$I$24))</f>
        <v>0</v>
      </c>
      <c r="M26" s="195">
        <f ca="1">'SUBSCRIBER BASE FLTE'!M62*(SUM('BUNDLES FLTE'!$I$10:$I$24))</f>
        <v>0</v>
      </c>
      <c r="N26" s="195">
        <f ca="1">'SUBSCRIBER BASE FLTE'!N62*(SUM('BUNDLES FLTE'!$I$10:$I$24))</f>
        <v>0</v>
      </c>
      <c r="O26" s="195">
        <f ca="1">'SUBSCRIBER BASE FLTE'!O62*(SUM('BUNDLES FLTE'!$I$10:$I$24))</f>
        <v>0</v>
      </c>
      <c r="P26" s="195">
        <f ca="1">'SUBSCRIBER BASE FLTE'!P62*(SUM('BUNDLES FLTE'!$I$10:$I$24))</f>
        <v>0</v>
      </c>
      <c r="Q26" s="195">
        <f ca="1">'SUBSCRIBER BASE FLTE'!Q62*(SUM('BUNDLES FLTE'!$I$10:$I$24))</f>
        <v>0</v>
      </c>
      <c r="R26" s="195">
        <f ca="1">'SUBSCRIBER BASE FLTE'!R62*(SUM('BUNDLES FLTE'!$I$10:$I$24))</f>
        <v>0</v>
      </c>
      <c r="S26" s="195">
        <f ca="1">'SUBSCRIBER BASE FLTE'!S62*(SUM('BUNDLES FLTE'!$I$10:$I$24))</f>
        <v>0</v>
      </c>
      <c r="T26" s="195">
        <f ca="1">'SUBSCRIBER BASE FLTE'!T62*(SUM('BUNDLES FLTE'!$I$10:$I$24))</f>
        <v>0</v>
      </c>
      <c r="U26" s="195">
        <f ca="1">'SUBSCRIBER BASE FLTE'!U62*(SUM('BUNDLES FLTE'!$I$10:$I$24))</f>
        <v>0</v>
      </c>
      <c r="V26" s="195">
        <f ca="1">'SUBSCRIBER BASE FLTE'!V62*(SUM('BUNDLES FLTE'!$I$10:$I$24))</f>
        <v>0</v>
      </c>
      <c r="W26" s="195">
        <f ca="1">'SUBSCRIBER BASE FLTE'!W62*(SUM('BUNDLES FLTE'!$I$10:$I$24))</f>
        <v>0</v>
      </c>
      <c r="X26" s="195">
        <f ca="1">'SUBSCRIBER BASE FLTE'!X62*(SUM('BUNDLES FLTE'!$I$10:$I$24))</f>
        <v>0</v>
      </c>
      <c r="Y26" s="195">
        <f ca="1">'SUBSCRIBER BASE FLTE'!Y62*(SUM('BUNDLES FLTE'!$I$10:$I$24))</f>
        <v>0</v>
      </c>
      <c r="Z26" s="195">
        <f ca="1">'SUBSCRIBER BASE FLTE'!Z62*(SUM('BUNDLES FLTE'!$I$10:$I$24))</f>
        <v>0</v>
      </c>
      <c r="AA26" s="195">
        <f ca="1">'SUBSCRIBER BASE FLTE'!AA62*(SUM('BUNDLES FLTE'!$I$10:$I$24))</f>
        <v>0</v>
      </c>
      <c r="AB26" s="195">
        <f ca="1">'SUBSCRIBER BASE FLTE'!AB62*(SUM('BUNDLES FLTE'!$I$10:$I$24))</f>
        <v>0</v>
      </c>
      <c r="AC26" s="195">
        <f ca="1">'SUBSCRIBER BASE FLTE'!AC62*(SUM('BUNDLES FLTE'!$I$10:$I$24))</f>
        <v>0</v>
      </c>
      <c r="AD26" s="195">
        <f ca="1">'SUBSCRIBER BASE FLTE'!AD62*(SUM('BUNDLES FLTE'!$I$10:$I$24))</f>
        <v>0</v>
      </c>
      <c r="AE26" s="195">
        <f ca="1">'SUBSCRIBER BASE FLTE'!AE62*(SUM('BUNDLES FLTE'!$I$10:$I$24))</f>
        <v>0</v>
      </c>
      <c r="AF26" s="195">
        <f ca="1">'SUBSCRIBER BASE FLTE'!AF62*(SUM('BUNDLES FLTE'!$I$10:$I$24))</f>
        <v>0</v>
      </c>
      <c r="AG26" s="195">
        <f ca="1">'SUBSCRIBER BASE FLTE'!AG62*(SUM('BUNDLES FLTE'!$I$10:$I$24))</f>
        <v>0</v>
      </c>
      <c r="AH26" s="195">
        <f ca="1">'SUBSCRIBER BASE FLTE'!AH62*(SUM('BUNDLES FLTE'!$I$10:$I$24))</f>
        <v>0</v>
      </c>
      <c r="AI26" s="195">
        <f ca="1">'SUBSCRIBER BASE FLTE'!AI62*(SUM('BUNDLES FLTE'!$I$10:$I$24))</f>
        <v>0</v>
      </c>
      <c r="AJ26" s="195">
        <f ca="1">'SUBSCRIBER BASE FLTE'!AJ62*(SUM('BUNDLES FLTE'!$I$10:$I$24))</f>
        <v>0</v>
      </c>
      <c r="AK26" s="195">
        <f ca="1">'SUBSCRIBER BASE FLTE'!AK62*(SUM('BUNDLES FLTE'!$I$10:$I$24))</f>
        <v>0</v>
      </c>
      <c r="AL26" s="195">
        <f ca="1">'SUBSCRIBER BASE FLTE'!AL62*(SUM('BUNDLES FLTE'!$I$10:$I$24))</f>
        <v>0</v>
      </c>
      <c r="AM26" s="195">
        <f ca="1">'SUBSCRIBER BASE FLTE'!AM62*(SUM('BUNDLES FLTE'!$I$10:$I$24))</f>
        <v>0</v>
      </c>
      <c r="AN26" s="195">
        <f ca="1">'SUBSCRIBER BASE FLTE'!AN62*(SUM('BUNDLES FLTE'!$I$10:$I$24))</f>
        <v>0</v>
      </c>
      <c r="AO26" s="195">
        <f ca="1">'SUBSCRIBER BASE FLTE'!AO62*(SUM('BUNDLES FLTE'!$I$10:$I$24))</f>
        <v>0</v>
      </c>
      <c r="AP26" s="195">
        <f ca="1">'SUBSCRIBER BASE FLTE'!AP62*(SUM('BUNDLES FLTE'!$I$10:$I$24))</f>
        <v>0</v>
      </c>
      <c r="AQ26" s="195">
        <f ca="1">'SUBSCRIBER BASE FLTE'!AQ62*(SUM('BUNDLES FLTE'!$I$10:$I$24))</f>
        <v>0</v>
      </c>
      <c r="AR26" s="195">
        <f ca="1">'SUBSCRIBER BASE FLTE'!AR62*(SUM('BUNDLES FLTE'!$I$10:$I$24))</f>
        <v>0</v>
      </c>
      <c r="AS26" s="195">
        <f ca="1">'SUBSCRIBER BASE FLTE'!AS62*(SUM('BUNDLES FLTE'!$I$10:$I$24))</f>
        <v>0</v>
      </c>
      <c r="AT26" s="195">
        <f ca="1">'SUBSCRIBER BASE FLTE'!AT62*(SUM('BUNDLES FLTE'!$I$10:$I$24))</f>
        <v>0</v>
      </c>
      <c r="AU26" s="195">
        <f ca="1">'SUBSCRIBER BASE FLTE'!AU62*(SUM('BUNDLES FLTE'!$I$10:$I$24))</f>
        <v>0</v>
      </c>
      <c r="AV26" s="195">
        <f ca="1">'SUBSCRIBER BASE FLTE'!AV62*(SUM('BUNDLES FLTE'!$I$10:$I$24))</f>
        <v>0</v>
      </c>
      <c r="AW26" s="195">
        <f ca="1">'SUBSCRIBER BASE FLTE'!AW62*(SUM('BUNDLES FLTE'!$I$10:$I$24))</f>
        <v>0</v>
      </c>
      <c r="AX26" s="195">
        <f ca="1">'SUBSCRIBER BASE FLTE'!AX62*(SUM('BUNDLES FLTE'!$I$10:$I$24))</f>
        <v>0</v>
      </c>
      <c r="AY26" s="195">
        <f ca="1">'SUBSCRIBER BASE FLTE'!AY62*(SUM('BUNDLES FLTE'!$I$10:$I$24))</f>
        <v>0</v>
      </c>
      <c r="AZ26" s="195">
        <f ca="1">'SUBSCRIBER BASE FLTE'!AZ62*(SUM('BUNDLES FLTE'!$I$10:$I$24))</f>
        <v>0</v>
      </c>
      <c r="BA26" s="195">
        <f ca="1">'SUBSCRIBER BASE FLTE'!BA62*(SUM('BUNDLES FLTE'!$I$10:$I$24))</f>
        <v>0</v>
      </c>
      <c r="BB26" s="195">
        <f ca="1">'SUBSCRIBER BASE FLTE'!BB62*(SUM('BUNDLES FLTE'!$I$10:$I$24))</f>
        <v>0</v>
      </c>
      <c r="BC26" s="195">
        <f ca="1">'SUBSCRIBER BASE FLTE'!BC62*(SUM('BUNDLES FLTE'!$I$10:$I$24))</f>
        <v>0</v>
      </c>
      <c r="BD26" s="195">
        <f ca="1">'SUBSCRIBER BASE FLTE'!BD62*(SUM('BUNDLES FLTE'!$I$10:$I$24))</f>
        <v>0</v>
      </c>
      <c r="BE26" s="195">
        <f ca="1">'SUBSCRIBER BASE FLTE'!BE62*(SUM('BUNDLES FLTE'!$I$10:$I$24))</f>
        <v>0</v>
      </c>
      <c r="BF26" s="195">
        <f ca="1">'SUBSCRIBER BASE FLTE'!BF62*(SUM('BUNDLES FLTE'!$I$10:$I$24))</f>
        <v>0</v>
      </c>
      <c r="BG26" s="195">
        <f ca="1">'SUBSCRIBER BASE FLTE'!BG62*(SUM('BUNDLES FLTE'!$I$10:$I$24))</f>
        <v>0</v>
      </c>
      <c r="BH26" s="195">
        <f ca="1">'SUBSCRIBER BASE FLTE'!BH62*(SUM('BUNDLES FLTE'!$I$10:$I$24))</f>
        <v>0</v>
      </c>
      <c r="BI26" s="195">
        <f ca="1">'SUBSCRIBER BASE FLTE'!BI62*(SUM('BUNDLES FLTE'!$I$10:$I$24))</f>
        <v>0</v>
      </c>
      <c r="BJ26" s="195">
        <f ca="1">'SUBSCRIBER BASE FLTE'!BJ62*(SUM('BUNDLES FLTE'!$I$10:$I$24))</f>
        <v>0</v>
      </c>
      <c r="BK26" s="195">
        <f ca="1">'SUBSCRIBER BASE FLTE'!BK62*(SUM('BUNDLES FLTE'!$I$10:$I$24))</f>
        <v>0</v>
      </c>
      <c r="BL26" s="195">
        <f ca="1">'SUBSCRIBER BASE FLTE'!BL62*(SUM('BUNDLES FLTE'!$I$10:$I$24))</f>
        <v>0</v>
      </c>
      <c r="BM26" s="195">
        <f ca="1">'SUBSCRIBER BASE FLTE'!BM62*(SUM('BUNDLES FLTE'!$I$10:$I$24))</f>
        <v>0</v>
      </c>
      <c r="BN26" s="195">
        <f ca="1">'SUBSCRIBER BASE FLTE'!BN62*(SUM('BUNDLES FLTE'!$I$10:$I$24))</f>
        <v>0</v>
      </c>
      <c r="BO26" s="195">
        <f ca="1">'SUBSCRIBER BASE FLTE'!BO62*(SUM('BUNDLES FLTE'!$I$10:$I$24))</f>
        <v>0</v>
      </c>
      <c r="BP26" s="195">
        <f ca="1">'SUBSCRIBER BASE FLTE'!BP62*(SUM('BUNDLES FLTE'!$I$10:$I$24))</f>
        <v>0</v>
      </c>
      <c r="BQ26" s="195">
        <f ca="1">'SUBSCRIBER BASE FLTE'!BQ62*(SUM('BUNDLES FLTE'!$I$10:$I$24))</f>
        <v>0</v>
      </c>
      <c r="BR26" s="195">
        <f ca="1">'SUBSCRIBER BASE FLTE'!BR62*(SUM('BUNDLES FLTE'!$I$10:$I$24))</f>
        <v>0</v>
      </c>
    </row>
    <row r="27" spans="2:70" ht="25" customHeight="1" outlineLevel="1">
      <c r="B27" s="137" t="str">
        <f t="shared" si="9"/>
        <v>FLTE 400GB</v>
      </c>
      <c r="C27" s="195">
        <f>'SUBSCRIBER BASE FLTE'!C63*(SUM('BUNDLES FLTE'!$I$10:$I$24))</f>
        <v>0</v>
      </c>
      <c r="D27" s="195">
        <f>'SUBSCRIBER BASE FLTE'!D63*(SUM('BUNDLES FLTE'!$I$10:$I$24))</f>
        <v>0</v>
      </c>
      <c r="E27" s="195">
        <f>'SUBSCRIBER BASE FLTE'!E63*(SUM('BUNDLES FLTE'!$I$10:$I$24))</f>
        <v>0</v>
      </c>
      <c r="F27" s="195">
        <f>'SUBSCRIBER BASE FLTE'!F63*(SUM('BUNDLES FLTE'!$I$10:$I$24))</f>
        <v>0</v>
      </c>
      <c r="G27" s="195">
        <f>'SUBSCRIBER BASE FLTE'!G63*(SUM('BUNDLES FLTE'!$I$10:$I$24))</f>
        <v>0</v>
      </c>
      <c r="H27" s="195">
        <f>'SUBSCRIBER BASE FLTE'!H63*(SUM('BUNDLES FLTE'!$I$10:$I$24))</f>
        <v>0</v>
      </c>
      <c r="I27" s="195">
        <f>'SUBSCRIBER BASE FLTE'!I63*(SUM('BUNDLES FLTE'!$I$10:$I$24))</f>
        <v>0</v>
      </c>
      <c r="J27" s="195">
        <f>'SUBSCRIBER BASE FLTE'!J63*(SUM('BUNDLES FLTE'!$I$10:$I$24))</f>
        <v>0</v>
      </c>
      <c r="K27" s="195">
        <f ca="1">'SUBSCRIBER BASE FLTE'!K63*(SUM('BUNDLES FLTE'!$I$10:$I$24))</f>
        <v>0</v>
      </c>
      <c r="L27" s="195">
        <f ca="1">'SUBSCRIBER BASE FLTE'!L63*(SUM('BUNDLES FLTE'!$I$10:$I$24))</f>
        <v>0</v>
      </c>
      <c r="M27" s="195">
        <f ca="1">'SUBSCRIBER BASE FLTE'!M63*(SUM('BUNDLES FLTE'!$I$10:$I$24))</f>
        <v>0</v>
      </c>
      <c r="N27" s="195">
        <f ca="1">'SUBSCRIBER BASE FLTE'!N63*(SUM('BUNDLES FLTE'!$I$10:$I$24))</f>
        <v>0</v>
      </c>
      <c r="O27" s="195">
        <f ca="1">'SUBSCRIBER BASE FLTE'!O63*(SUM('BUNDLES FLTE'!$I$10:$I$24))</f>
        <v>0</v>
      </c>
      <c r="P27" s="195">
        <f ca="1">'SUBSCRIBER BASE FLTE'!P63*(SUM('BUNDLES FLTE'!$I$10:$I$24))</f>
        <v>0</v>
      </c>
      <c r="Q27" s="195">
        <f ca="1">'SUBSCRIBER BASE FLTE'!Q63*(SUM('BUNDLES FLTE'!$I$10:$I$24))</f>
        <v>0</v>
      </c>
      <c r="R27" s="195">
        <f ca="1">'SUBSCRIBER BASE FLTE'!R63*(SUM('BUNDLES FLTE'!$I$10:$I$24))</f>
        <v>0</v>
      </c>
      <c r="S27" s="195">
        <f ca="1">'SUBSCRIBER BASE FLTE'!S63*(SUM('BUNDLES FLTE'!$I$10:$I$24))</f>
        <v>0</v>
      </c>
      <c r="T27" s="195">
        <f ca="1">'SUBSCRIBER BASE FLTE'!T63*(SUM('BUNDLES FLTE'!$I$10:$I$24))</f>
        <v>0</v>
      </c>
      <c r="U27" s="195">
        <f ca="1">'SUBSCRIBER BASE FLTE'!U63*(SUM('BUNDLES FLTE'!$I$10:$I$24))</f>
        <v>0</v>
      </c>
      <c r="V27" s="195">
        <f ca="1">'SUBSCRIBER BASE FLTE'!V63*(SUM('BUNDLES FLTE'!$I$10:$I$24))</f>
        <v>0</v>
      </c>
      <c r="W27" s="195">
        <f ca="1">'SUBSCRIBER BASE FLTE'!W63*(SUM('BUNDLES FLTE'!$I$10:$I$24))</f>
        <v>0</v>
      </c>
      <c r="X27" s="195">
        <f ca="1">'SUBSCRIBER BASE FLTE'!X63*(SUM('BUNDLES FLTE'!$I$10:$I$24))</f>
        <v>0</v>
      </c>
      <c r="Y27" s="195">
        <f ca="1">'SUBSCRIBER BASE FLTE'!Y63*(SUM('BUNDLES FLTE'!$I$10:$I$24))</f>
        <v>0</v>
      </c>
      <c r="Z27" s="195">
        <f ca="1">'SUBSCRIBER BASE FLTE'!Z63*(SUM('BUNDLES FLTE'!$I$10:$I$24))</f>
        <v>0</v>
      </c>
      <c r="AA27" s="195">
        <f ca="1">'SUBSCRIBER BASE FLTE'!AA63*(SUM('BUNDLES FLTE'!$I$10:$I$24))</f>
        <v>0</v>
      </c>
      <c r="AB27" s="195">
        <f ca="1">'SUBSCRIBER BASE FLTE'!AB63*(SUM('BUNDLES FLTE'!$I$10:$I$24))</f>
        <v>0</v>
      </c>
      <c r="AC27" s="195">
        <f ca="1">'SUBSCRIBER BASE FLTE'!AC63*(SUM('BUNDLES FLTE'!$I$10:$I$24))</f>
        <v>0</v>
      </c>
      <c r="AD27" s="195">
        <f ca="1">'SUBSCRIBER BASE FLTE'!AD63*(SUM('BUNDLES FLTE'!$I$10:$I$24))</f>
        <v>0</v>
      </c>
      <c r="AE27" s="195">
        <f ca="1">'SUBSCRIBER BASE FLTE'!AE63*(SUM('BUNDLES FLTE'!$I$10:$I$24))</f>
        <v>0</v>
      </c>
      <c r="AF27" s="195">
        <f ca="1">'SUBSCRIBER BASE FLTE'!AF63*(SUM('BUNDLES FLTE'!$I$10:$I$24))</f>
        <v>0</v>
      </c>
      <c r="AG27" s="195">
        <f ca="1">'SUBSCRIBER BASE FLTE'!AG63*(SUM('BUNDLES FLTE'!$I$10:$I$24))</f>
        <v>0</v>
      </c>
      <c r="AH27" s="195">
        <f ca="1">'SUBSCRIBER BASE FLTE'!AH63*(SUM('BUNDLES FLTE'!$I$10:$I$24))</f>
        <v>0</v>
      </c>
      <c r="AI27" s="195">
        <f ca="1">'SUBSCRIBER BASE FLTE'!AI63*(SUM('BUNDLES FLTE'!$I$10:$I$24))</f>
        <v>0</v>
      </c>
      <c r="AJ27" s="195">
        <f ca="1">'SUBSCRIBER BASE FLTE'!AJ63*(SUM('BUNDLES FLTE'!$I$10:$I$24))</f>
        <v>0</v>
      </c>
      <c r="AK27" s="195">
        <f ca="1">'SUBSCRIBER BASE FLTE'!AK63*(SUM('BUNDLES FLTE'!$I$10:$I$24))</f>
        <v>0</v>
      </c>
      <c r="AL27" s="195">
        <f ca="1">'SUBSCRIBER BASE FLTE'!AL63*(SUM('BUNDLES FLTE'!$I$10:$I$24))</f>
        <v>0</v>
      </c>
      <c r="AM27" s="195">
        <f ca="1">'SUBSCRIBER BASE FLTE'!AM63*(SUM('BUNDLES FLTE'!$I$10:$I$24))</f>
        <v>0</v>
      </c>
      <c r="AN27" s="195">
        <f ca="1">'SUBSCRIBER BASE FLTE'!AN63*(SUM('BUNDLES FLTE'!$I$10:$I$24))</f>
        <v>0</v>
      </c>
      <c r="AO27" s="195">
        <f ca="1">'SUBSCRIBER BASE FLTE'!AO63*(SUM('BUNDLES FLTE'!$I$10:$I$24))</f>
        <v>0</v>
      </c>
      <c r="AP27" s="195">
        <f ca="1">'SUBSCRIBER BASE FLTE'!AP63*(SUM('BUNDLES FLTE'!$I$10:$I$24))</f>
        <v>0</v>
      </c>
      <c r="AQ27" s="195">
        <f ca="1">'SUBSCRIBER BASE FLTE'!AQ63*(SUM('BUNDLES FLTE'!$I$10:$I$24))</f>
        <v>0</v>
      </c>
      <c r="AR27" s="195">
        <f ca="1">'SUBSCRIBER BASE FLTE'!AR63*(SUM('BUNDLES FLTE'!$I$10:$I$24))</f>
        <v>0</v>
      </c>
      <c r="AS27" s="195">
        <f ca="1">'SUBSCRIBER BASE FLTE'!AS63*(SUM('BUNDLES FLTE'!$I$10:$I$24))</f>
        <v>0</v>
      </c>
      <c r="AT27" s="195">
        <f ca="1">'SUBSCRIBER BASE FLTE'!AT63*(SUM('BUNDLES FLTE'!$I$10:$I$24))</f>
        <v>0</v>
      </c>
      <c r="AU27" s="195">
        <f ca="1">'SUBSCRIBER BASE FLTE'!AU63*(SUM('BUNDLES FLTE'!$I$10:$I$24))</f>
        <v>0</v>
      </c>
      <c r="AV27" s="195">
        <f ca="1">'SUBSCRIBER BASE FLTE'!AV63*(SUM('BUNDLES FLTE'!$I$10:$I$24))</f>
        <v>0</v>
      </c>
      <c r="AW27" s="195">
        <f ca="1">'SUBSCRIBER BASE FLTE'!AW63*(SUM('BUNDLES FLTE'!$I$10:$I$24))</f>
        <v>0</v>
      </c>
      <c r="AX27" s="195">
        <f ca="1">'SUBSCRIBER BASE FLTE'!AX63*(SUM('BUNDLES FLTE'!$I$10:$I$24))</f>
        <v>0</v>
      </c>
      <c r="AY27" s="195">
        <f ca="1">'SUBSCRIBER BASE FLTE'!AY63*(SUM('BUNDLES FLTE'!$I$10:$I$24))</f>
        <v>0</v>
      </c>
      <c r="AZ27" s="195">
        <f ca="1">'SUBSCRIBER BASE FLTE'!AZ63*(SUM('BUNDLES FLTE'!$I$10:$I$24))</f>
        <v>0</v>
      </c>
      <c r="BA27" s="195">
        <f ca="1">'SUBSCRIBER BASE FLTE'!BA63*(SUM('BUNDLES FLTE'!$I$10:$I$24))</f>
        <v>0</v>
      </c>
      <c r="BB27" s="195">
        <f ca="1">'SUBSCRIBER BASE FLTE'!BB63*(SUM('BUNDLES FLTE'!$I$10:$I$24))</f>
        <v>0</v>
      </c>
      <c r="BC27" s="195">
        <f ca="1">'SUBSCRIBER BASE FLTE'!BC63*(SUM('BUNDLES FLTE'!$I$10:$I$24))</f>
        <v>0</v>
      </c>
      <c r="BD27" s="195">
        <f ca="1">'SUBSCRIBER BASE FLTE'!BD63*(SUM('BUNDLES FLTE'!$I$10:$I$24))</f>
        <v>0</v>
      </c>
      <c r="BE27" s="195">
        <f ca="1">'SUBSCRIBER BASE FLTE'!BE63*(SUM('BUNDLES FLTE'!$I$10:$I$24))</f>
        <v>0</v>
      </c>
      <c r="BF27" s="195">
        <f ca="1">'SUBSCRIBER BASE FLTE'!BF63*(SUM('BUNDLES FLTE'!$I$10:$I$24))</f>
        <v>0</v>
      </c>
      <c r="BG27" s="195">
        <f ca="1">'SUBSCRIBER BASE FLTE'!BG63*(SUM('BUNDLES FLTE'!$I$10:$I$24))</f>
        <v>0</v>
      </c>
      <c r="BH27" s="195">
        <f ca="1">'SUBSCRIBER BASE FLTE'!BH63*(SUM('BUNDLES FLTE'!$I$10:$I$24))</f>
        <v>0</v>
      </c>
      <c r="BI27" s="195">
        <f ca="1">'SUBSCRIBER BASE FLTE'!BI63*(SUM('BUNDLES FLTE'!$I$10:$I$24))</f>
        <v>0</v>
      </c>
      <c r="BJ27" s="195">
        <f ca="1">'SUBSCRIBER BASE FLTE'!BJ63*(SUM('BUNDLES FLTE'!$I$10:$I$24))</f>
        <v>0</v>
      </c>
      <c r="BK27" s="195">
        <f ca="1">'SUBSCRIBER BASE FLTE'!BK63*(SUM('BUNDLES FLTE'!$I$10:$I$24))</f>
        <v>0</v>
      </c>
      <c r="BL27" s="195">
        <f ca="1">'SUBSCRIBER BASE FLTE'!BL63*(SUM('BUNDLES FLTE'!$I$10:$I$24))</f>
        <v>0</v>
      </c>
      <c r="BM27" s="195">
        <f ca="1">'SUBSCRIBER BASE FLTE'!BM63*(SUM('BUNDLES FLTE'!$I$10:$I$24))</f>
        <v>0</v>
      </c>
      <c r="BN27" s="195">
        <f ca="1">'SUBSCRIBER BASE FLTE'!BN63*(SUM('BUNDLES FLTE'!$I$10:$I$24))</f>
        <v>0</v>
      </c>
      <c r="BO27" s="195">
        <f ca="1">'SUBSCRIBER BASE FLTE'!BO63*(SUM('BUNDLES FLTE'!$I$10:$I$24))</f>
        <v>0</v>
      </c>
      <c r="BP27" s="195">
        <f ca="1">'SUBSCRIBER BASE FLTE'!BP63*(SUM('BUNDLES FLTE'!$I$10:$I$24))</f>
        <v>0</v>
      </c>
      <c r="BQ27" s="195">
        <f ca="1">'SUBSCRIBER BASE FLTE'!BQ63*(SUM('BUNDLES FLTE'!$I$10:$I$24))</f>
        <v>0</v>
      </c>
      <c r="BR27" s="195">
        <f ca="1">'SUBSCRIBER BASE FLTE'!BR63*(SUM('BUNDLES FLTE'!$I$10:$I$24))</f>
        <v>0</v>
      </c>
    </row>
    <row r="28" spans="2:70" ht="25" customHeight="1" outlineLevel="1">
      <c r="B28" s="137" t="str">
        <f t="shared" si="9"/>
        <v>Package 5</v>
      </c>
      <c r="C28" s="195">
        <f>'SUBSCRIBER BASE FLTE'!C64*(SUM('BUNDLES FLTE'!$I$10:$I$24))</f>
        <v>0</v>
      </c>
      <c r="D28" s="195">
        <f>'SUBSCRIBER BASE FLTE'!D64*(SUM('BUNDLES FLTE'!$I$10:$I$24))</f>
        <v>0</v>
      </c>
      <c r="E28" s="195">
        <f>'SUBSCRIBER BASE FLTE'!E64*(SUM('BUNDLES FLTE'!$I$10:$I$24))</f>
        <v>0</v>
      </c>
      <c r="F28" s="195">
        <f>'SUBSCRIBER BASE FLTE'!F64*(SUM('BUNDLES FLTE'!$I$10:$I$24))</f>
        <v>0</v>
      </c>
      <c r="G28" s="195">
        <f>'SUBSCRIBER BASE FLTE'!G64*(SUM('BUNDLES FLTE'!$I$10:$I$24))</f>
        <v>0</v>
      </c>
      <c r="H28" s="195">
        <f>'SUBSCRIBER BASE FLTE'!H64*(SUM('BUNDLES FLTE'!$I$10:$I$24))</f>
        <v>0</v>
      </c>
      <c r="I28" s="195">
        <f>'SUBSCRIBER BASE FLTE'!I64*(SUM('BUNDLES FLTE'!$I$10:$I$24))</f>
        <v>0</v>
      </c>
      <c r="J28" s="195">
        <f>'SUBSCRIBER BASE FLTE'!J64*(SUM('BUNDLES FLTE'!$I$10:$I$24))</f>
        <v>0</v>
      </c>
      <c r="K28" s="195">
        <f ca="1">'SUBSCRIBER BASE FLTE'!K64*(SUM('BUNDLES FLTE'!$I$10:$I$24))</f>
        <v>0</v>
      </c>
      <c r="L28" s="195">
        <f ca="1">'SUBSCRIBER BASE FLTE'!L64*(SUM('BUNDLES FLTE'!$I$10:$I$24))</f>
        <v>0</v>
      </c>
      <c r="M28" s="195">
        <f ca="1">'SUBSCRIBER BASE FLTE'!M64*(SUM('BUNDLES FLTE'!$I$10:$I$24))</f>
        <v>0</v>
      </c>
      <c r="N28" s="195">
        <f ca="1">'SUBSCRIBER BASE FLTE'!N64*(SUM('BUNDLES FLTE'!$I$10:$I$24))</f>
        <v>0</v>
      </c>
      <c r="O28" s="195">
        <f ca="1">'SUBSCRIBER BASE FLTE'!O64*(SUM('BUNDLES FLTE'!$I$10:$I$24))</f>
        <v>0</v>
      </c>
      <c r="P28" s="195">
        <f ca="1">'SUBSCRIBER BASE FLTE'!P64*(SUM('BUNDLES FLTE'!$I$10:$I$24))</f>
        <v>0</v>
      </c>
      <c r="Q28" s="195">
        <f ca="1">'SUBSCRIBER BASE FLTE'!Q64*(SUM('BUNDLES FLTE'!$I$10:$I$24))</f>
        <v>0</v>
      </c>
      <c r="R28" s="195">
        <f ca="1">'SUBSCRIBER BASE FLTE'!R64*(SUM('BUNDLES FLTE'!$I$10:$I$24))</f>
        <v>0</v>
      </c>
      <c r="S28" s="195">
        <f ca="1">'SUBSCRIBER BASE FLTE'!S64*(SUM('BUNDLES FLTE'!$I$10:$I$24))</f>
        <v>0</v>
      </c>
      <c r="T28" s="195">
        <f ca="1">'SUBSCRIBER BASE FLTE'!T64*(SUM('BUNDLES FLTE'!$I$10:$I$24))</f>
        <v>0</v>
      </c>
      <c r="U28" s="195">
        <f ca="1">'SUBSCRIBER BASE FLTE'!U64*(SUM('BUNDLES FLTE'!$I$10:$I$24))</f>
        <v>0</v>
      </c>
      <c r="V28" s="195">
        <f ca="1">'SUBSCRIBER BASE FLTE'!V64*(SUM('BUNDLES FLTE'!$I$10:$I$24))</f>
        <v>0</v>
      </c>
      <c r="W28" s="195">
        <f ca="1">'SUBSCRIBER BASE FLTE'!W64*(SUM('BUNDLES FLTE'!$I$10:$I$24))</f>
        <v>0</v>
      </c>
      <c r="X28" s="195">
        <f ca="1">'SUBSCRIBER BASE FLTE'!X64*(SUM('BUNDLES FLTE'!$I$10:$I$24))</f>
        <v>0</v>
      </c>
      <c r="Y28" s="195">
        <f ca="1">'SUBSCRIBER BASE FLTE'!Y64*(SUM('BUNDLES FLTE'!$I$10:$I$24))</f>
        <v>0</v>
      </c>
      <c r="Z28" s="195">
        <f ca="1">'SUBSCRIBER BASE FLTE'!Z64*(SUM('BUNDLES FLTE'!$I$10:$I$24))</f>
        <v>0</v>
      </c>
      <c r="AA28" s="195">
        <f ca="1">'SUBSCRIBER BASE FLTE'!AA64*(SUM('BUNDLES FLTE'!$I$10:$I$24))</f>
        <v>0</v>
      </c>
      <c r="AB28" s="195">
        <f ca="1">'SUBSCRIBER BASE FLTE'!AB64*(SUM('BUNDLES FLTE'!$I$10:$I$24))</f>
        <v>0</v>
      </c>
      <c r="AC28" s="195">
        <f ca="1">'SUBSCRIBER BASE FLTE'!AC64*(SUM('BUNDLES FLTE'!$I$10:$I$24))</f>
        <v>0</v>
      </c>
      <c r="AD28" s="195">
        <f ca="1">'SUBSCRIBER BASE FLTE'!AD64*(SUM('BUNDLES FLTE'!$I$10:$I$24))</f>
        <v>0</v>
      </c>
      <c r="AE28" s="195">
        <f ca="1">'SUBSCRIBER BASE FLTE'!AE64*(SUM('BUNDLES FLTE'!$I$10:$I$24))</f>
        <v>0</v>
      </c>
      <c r="AF28" s="195">
        <f ca="1">'SUBSCRIBER BASE FLTE'!AF64*(SUM('BUNDLES FLTE'!$I$10:$I$24))</f>
        <v>0</v>
      </c>
      <c r="AG28" s="195">
        <f ca="1">'SUBSCRIBER BASE FLTE'!AG64*(SUM('BUNDLES FLTE'!$I$10:$I$24))</f>
        <v>0</v>
      </c>
      <c r="AH28" s="195">
        <f ca="1">'SUBSCRIBER BASE FLTE'!AH64*(SUM('BUNDLES FLTE'!$I$10:$I$24))</f>
        <v>0</v>
      </c>
      <c r="AI28" s="195">
        <f ca="1">'SUBSCRIBER BASE FLTE'!AI64*(SUM('BUNDLES FLTE'!$I$10:$I$24))</f>
        <v>0</v>
      </c>
      <c r="AJ28" s="195">
        <f ca="1">'SUBSCRIBER BASE FLTE'!AJ64*(SUM('BUNDLES FLTE'!$I$10:$I$24))</f>
        <v>0</v>
      </c>
      <c r="AK28" s="195">
        <f ca="1">'SUBSCRIBER BASE FLTE'!AK64*(SUM('BUNDLES FLTE'!$I$10:$I$24))</f>
        <v>0</v>
      </c>
      <c r="AL28" s="195">
        <f ca="1">'SUBSCRIBER BASE FLTE'!AL64*(SUM('BUNDLES FLTE'!$I$10:$I$24))</f>
        <v>0</v>
      </c>
      <c r="AM28" s="195">
        <f ca="1">'SUBSCRIBER BASE FLTE'!AM64*(SUM('BUNDLES FLTE'!$I$10:$I$24))</f>
        <v>0</v>
      </c>
      <c r="AN28" s="195">
        <f ca="1">'SUBSCRIBER BASE FLTE'!AN64*(SUM('BUNDLES FLTE'!$I$10:$I$24))</f>
        <v>0</v>
      </c>
      <c r="AO28" s="195">
        <f ca="1">'SUBSCRIBER BASE FLTE'!AO64*(SUM('BUNDLES FLTE'!$I$10:$I$24))</f>
        <v>0</v>
      </c>
      <c r="AP28" s="195">
        <f ca="1">'SUBSCRIBER BASE FLTE'!AP64*(SUM('BUNDLES FLTE'!$I$10:$I$24))</f>
        <v>0</v>
      </c>
      <c r="AQ28" s="195">
        <f ca="1">'SUBSCRIBER BASE FLTE'!AQ64*(SUM('BUNDLES FLTE'!$I$10:$I$24))</f>
        <v>0</v>
      </c>
      <c r="AR28" s="195">
        <f ca="1">'SUBSCRIBER BASE FLTE'!AR64*(SUM('BUNDLES FLTE'!$I$10:$I$24))</f>
        <v>0</v>
      </c>
      <c r="AS28" s="195">
        <f ca="1">'SUBSCRIBER BASE FLTE'!AS64*(SUM('BUNDLES FLTE'!$I$10:$I$24))</f>
        <v>0</v>
      </c>
      <c r="AT28" s="195">
        <f ca="1">'SUBSCRIBER BASE FLTE'!AT64*(SUM('BUNDLES FLTE'!$I$10:$I$24))</f>
        <v>0</v>
      </c>
      <c r="AU28" s="195">
        <f ca="1">'SUBSCRIBER BASE FLTE'!AU64*(SUM('BUNDLES FLTE'!$I$10:$I$24))</f>
        <v>0</v>
      </c>
      <c r="AV28" s="195">
        <f ca="1">'SUBSCRIBER BASE FLTE'!AV64*(SUM('BUNDLES FLTE'!$I$10:$I$24))</f>
        <v>0</v>
      </c>
      <c r="AW28" s="195">
        <f ca="1">'SUBSCRIBER BASE FLTE'!AW64*(SUM('BUNDLES FLTE'!$I$10:$I$24))</f>
        <v>0</v>
      </c>
      <c r="AX28" s="195">
        <f ca="1">'SUBSCRIBER BASE FLTE'!AX64*(SUM('BUNDLES FLTE'!$I$10:$I$24))</f>
        <v>0</v>
      </c>
      <c r="AY28" s="195">
        <f ca="1">'SUBSCRIBER BASE FLTE'!AY64*(SUM('BUNDLES FLTE'!$I$10:$I$24))</f>
        <v>0</v>
      </c>
      <c r="AZ28" s="195">
        <f ca="1">'SUBSCRIBER BASE FLTE'!AZ64*(SUM('BUNDLES FLTE'!$I$10:$I$24))</f>
        <v>0</v>
      </c>
      <c r="BA28" s="195">
        <f ca="1">'SUBSCRIBER BASE FLTE'!BA64*(SUM('BUNDLES FLTE'!$I$10:$I$24))</f>
        <v>0</v>
      </c>
      <c r="BB28" s="195">
        <f ca="1">'SUBSCRIBER BASE FLTE'!BB64*(SUM('BUNDLES FLTE'!$I$10:$I$24))</f>
        <v>0</v>
      </c>
      <c r="BC28" s="195">
        <f ca="1">'SUBSCRIBER BASE FLTE'!BC64*(SUM('BUNDLES FLTE'!$I$10:$I$24))</f>
        <v>0</v>
      </c>
      <c r="BD28" s="195">
        <f ca="1">'SUBSCRIBER BASE FLTE'!BD64*(SUM('BUNDLES FLTE'!$I$10:$I$24))</f>
        <v>0</v>
      </c>
      <c r="BE28" s="195">
        <f ca="1">'SUBSCRIBER BASE FLTE'!BE64*(SUM('BUNDLES FLTE'!$I$10:$I$24))</f>
        <v>0</v>
      </c>
      <c r="BF28" s="195">
        <f ca="1">'SUBSCRIBER BASE FLTE'!BF64*(SUM('BUNDLES FLTE'!$I$10:$I$24))</f>
        <v>0</v>
      </c>
      <c r="BG28" s="195">
        <f ca="1">'SUBSCRIBER BASE FLTE'!BG64*(SUM('BUNDLES FLTE'!$I$10:$I$24))</f>
        <v>0</v>
      </c>
      <c r="BH28" s="195">
        <f ca="1">'SUBSCRIBER BASE FLTE'!BH64*(SUM('BUNDLES FLTE'!$I$10:$I$24))</f>
        <v>0</v>
      </c>
      <c r="BI28" s="195">
        <f ca="1">'SUBSCRIBER BASE FLTE'!BI64*(SUM('BUNDLES FLTE'!$I$10:$I$24))</f>
        <v>0</v>
      </c>
      <c r="BJ28" s="195">
        <f ca="1">'SUBSCRIBER BASE FLTE'!BJ64*(SUM('BUNDLES FLTE'!$I$10:$I$24))</f>
        <v>0</v>
      </c>
      <c r="BK28" s="195">
        <f ca="1">'SUBSCRIBER BASE FLTE'!BK64*(SUM('BUNDLES FLTE'!$I$10:$I$24))</f>
        <v>0</v>
      </c>
      <c r="BL28" s="195">
        <f ca="1">'SUBSCRIBER BASE FLTE'!BL64*(SUM('BUNDLES FLTE'!$I$10:$I$24))</f>
        <v>0</v>
      </c>
      <c r="BM28" s="195">
        <f ca="1">'SUBSCRIBER BASE FLTE'!BM64*(SUM('BUNDLES FLTE'!$I$10:$I$24))</f>
        <v>0</v>
      </c>
      <c r="BN28" s="195">
        <f ca="1">'SUBSCRIBER BASE FLTE'!BN64*(SUM('BUNDLES FLTE'!$I$10:$I$24))</f>
        <v>0</v>
      </c>
      <c r="BO28" s="195">
        <f ca="1">'SUBSCRIBER BASE FLTE'!BO64*(SUM('BUNDLES FLTE'!$I$10:$I$24))</f>
        <v>0</v>
      </c>
      <c r="BP28" s="195">
        <f ca="1">'SUBSCRIBER BASE FLTE'!BP64*(SUM('BUNDLES FLTE'!$I$10:$I$24))</f>
        <v>0</v>
      </c>
      <c r="BQ28" s="195">
        <f ca="1">'SUBSCRIBER BASE FLTE'!BQ64*(SUM('BUNDLES FLTE'!$I$10:$I$24))</f>
        <v>0</v>
      </c>
      <c r="BR28" s="195">
        <f ca="1">'SUBSCRIBER BASE FLTE'!BR64*(SUM('BUNDLES FLTE'!$I$10:$I$24))</f>
        <v>0</v>
      </c>
    </row>
    <row r="30" spans="2:70" ht="25" customHeight="1">
      <c r="B30" s="692" t="s">
        <v>413</v>
      </c>
      <c r="C30" s="692"/>
      <c r="D30" s="692"/>
      <c r="E30" s="692"/>
      <c r="F30" s="692"/>
      <c r="G30" s="692"/>
      <c r="H30" s="692"/>
      <c r="I30" s="692"/>
      <c r="J30" s="692"/>
      <c r="K30" s="692"/>
      <c r="L30" s="692"/>
      <c r="M30" s="692"/>
      <c r="N30" s="692"/>
      <c r="O30" s="692"/>
      <c r="P30" s="692"/>
      <c r="Q30" s="692"/>
      <c r="R30" s="692"/>
      <c r="S30" s="692"/>
      <c r="T30" s="692"/>
      <c r="U30" s="692"/>
      <c r="V30" s="692"/>
      <c r="W30" s="692"/>
      <c r="X30" s="692"/>
      <c r="Y30" s="692"/>
      <c r="Z30" s="692"/>
      <c r="AA30" s="692"/>
      <c r="AB30" s="692"/>
      <c r="AC30" s="692"/>
      <c r="AD30" s="692"/>
      <c r="AE30" s="692"/>
      <c r="AF30" s="692"/>
      <c r="AG30" s="692"/>
      <c r="AH30" s="692"/>
      <c r="AI30" s="692"/>
      <c r="AJ30" s="692"/>
      <c r="AK30" s="692"/>
      <c r="AL30" s="692"/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</row>
    <row r="32" spans="2:70" ht="25" customHeight="1">
      <c r="B32" s="171" t="s">
        <v>414</v>
      </c>
      <c r="C32" s="212">
        <f>C33+C39+C45</f>
        <v>0</v>
      </c>
      <c r="D32" s="212">
        <f t="shared" ref="D32:BO32" si="10">D33+D39+D45</f>
        <v>0</v>
      </c>
      <c r="E32" s="212">
        <f t="shared" si="10"/>
        <v>0</v>
      </c>
      <c r="F32" s="212">
        <f t="shared" si="10"/>
        <v>0</v>
      </c>
      <c r="G32" s="212">
        <f t="shared" si="10"/>
        <v>0</v>
      </c>
      <c r="H32" s="212">
        <f t="shared" si="10"/>
        <v>0</v>
      </c>
      <c r="I32" s="212">
        <f t="shared" si="10"/>
        <v>0</v>
      </c>
      <c r="J32" s="212">
        <f t="shared" si="10"/>
        <v>0</v>
      </c>
      <c r="K32" s="212">
        <f t="shared" ca="1" si="10"/>
        <v>19598008.32</v>
      </c>
      <c r="L32" s="212">
        <f t="shared" ca="1" si="10"/>
        <v>39728927.969280005</v>
      </c>
      <c r="M32" s="212">
        <f t="shared" ca="1" si="10"/>
        <v>60570706.001541123</v>
      </c>
      <c r="N32" s="212">
        <f t="shared" ca="1" si="10"/>
        <v>82386960.280528024</v>
      </c>
      <c r="O32" s="212">
        <f t="shared" ca="1" si="10"/>
        <v>105388379.91814354</v>
      </c>
      <c r="P32" s="212">
        <f t="shared" ca="1" si="10"/>
        <v>129862936.44883932</v>
      </c>
      <c r="Q32" s="212">
        <f t="shared" ca="1" si="10"/>
        <v>156144814.12902421</v>
      </c>
      <c r="R32" s="212">
        <f t="shared" ca="1" si="10"/>
        <v>184705255.52892751</v>
      </c>
      <c r="S32" s="212">
        <f t="shared" ca="1" si="10"/>
        <v>215879708.85693163</v>
      </c>
      <c r="T32" s="212">
        <f t="shared" ca="1" si="10"/>
        <v>250205550.53164768</v>
      </c>
      <c r="U32" s="212">
        <f t="shared" ca="1" si="10"/>
        <v>288085827.99212873</v>
      </c>
      <c r="V32" s="212">
        <f t="shared" ca="1" si="10"/>
        <v>330017483.73419559</v>
      </c>
      <c r="W32" s="212">
        <f t="shared" ca="1" si="10"/>
        <v>376284401.682455</v>
      </c>
      <c r="X32" s="212">
        <f t="shared" ca="1" si="10"/>
        <v>427135612.42815411</v>
      </c>
      <c r="Y32" s="212">
        <f t="shared" ca="1" si="10"/>
        <v>482684213.48251486</v>
      </c>
      <c r="Z32" s="212">
        <f t="shared" ca="1" si="10"/>
        <v>542878111.90791345</v>
      </c>
      <c r="AA32" s="212">
        <f t="shared" ca="1" si="10"/>
        <v>607558198.99669623</v>
      </c>
      <c r="AB32" s="212">
        <f t="shared" ca="1" si="10"/>
        <v>676380186.62522435</v>
      </c>
      <c r="AC32" s="212">
        <f t="shared" ca="1" si="10"/>
        <v>748919584.79891002</v>
      </c>
      <c r="AD32" s="212">
        <f t="shared" ca="1" si="10"/>
        <v>824688603.52811921</v>
      </c>
      <c r="AE32" s="212">
        <f t="shared" ca="1" si="10"/>
        <v>903229956.79813015</v>
      </c>
      <c r="AF32" s="212">
        <f t="shared" ca="1" si="10"/>
        <v>984031447.445346</v>
      </c>
      <c r="AG32" s="212">
        <f t="shared" ca="1" si="10"/>
        <v>1066597397.1020607</v>
      </c>
      <c r="AH32" s="212">
        <f t="shared" ca="1" si="10"/>
        <v>1150476891.0666931</v>
      </c>
      <c r="AI32" s="212">
        <f t="shared" ca="1" si="10"/>
        <v>1235362746.2926264</v>
      </c>
      <c r="AJ32" s="212">
        <f t="shared" ca="1" si="10"/>
        <v>1320897675.2691391</v>
      </c>
      <c r="AK32" s="212">
        <f t="shared" ca="1" si="10"/>
        <v>1406786225.5093515</v>
      </c>
      <c r="AL32" s="212">
        <f t="shared" ca="1" si="10"/>
        <v>1492826694.272522</v>
      </c>
      <c r="AM32" s="212">
        <f t="shared" ca="1" si="10"/>
        <v>1578906276.6512055</v>
      </c>
      <c r="AN32" s="212">
        <f t="shared" ca="1" si="10"/>
        <v>1664809723.0596702</v>
      </c>
      <c r="AO32" s="212">
        <f ca="1">AO33+AO39+AO45</f>
        <v>1750408769.3736629</v>
      </c>
      <c r="AP32" s="212">
        <f t="shared" ca="1" si="10"/>
        <v>1835669507.6339867</v>
      </c>
      <c r="AQ32" s="212">
        <f t="shared" ca="1" si="10"/>
        <v>1920428556.819098</v>
      </c>
      <c r="AR32" s="212">
        <f t="shared" ca="1" si="10"/>
        <v>2004694236.3261359</v>
      </c>
      <c r="AS32" s="212">
        <f t="shared" ca="1" si="10"/>
        <v>2088468712.2773638</v>
      </c>
      <c r="AT32" s="212">
        <f t="shared" ca="1" si="10"/>
        <v>2171642618.7830062</v>
      </c>
      <c r="AU32" s="212">
        <f t="shared" ca="1" si="10"/>
        <v>2254229170.7633505</v>
      </c>
      <c r="AV32" s="212">
        <f t="shared" ca="1" si="10"/>
        <v>2336200920.4118619</v>
      </c>
      <c r="AW32" s="212">
        <f t="shared" ca="1" si="10"/>
        <v>2417520515.6283612</v>
      </c>
      <c r="AX32" s="212">
        <f t="shared" ca="1" si="10"/>
        <v>2498203637.32552</v>
      </c>
      <c r="AY32" s="212">
        <f t="shared" ca="1" si="10"/>
        <v>2578213117.608253</v>
      </c>
      <c r="AZ32" s="212">
        <f t="shared" ca="1" si="10"/>
        <v>2657625645.628583</v>
      </c>
      <c r="BA32" s="212">
        <f t="shared" ca="1" si="10"/>
        <v>2736375332.2807398</v>
      </c>
      <c r="BB32" s="212">
        <f t="shared" ca="1" si="10"/>
        <v>2814498224.5163536</v>
      </c>
      <c r="BC32" s="212">
        <f t="shared" ca="1" si="10"/>
        <v>2891957072.1679645</v>
      </c>
      <c r="BD32" s="212">
        <f t="shared" ca="1" si="10"/>
        <v>2968789959.9345365</v>
      </c>
      <c r="BE32" s="212">
        <f t="shared" ca="1" si="10"/>
        <v>3044969768.1550932</v>
      </c>
      <c r="BF32" s="212">
        <f t="shared" ca="1" si="10"/>
        <v>3120502048.0057755</v>
      </c>
      <c r="BG32" s="212">
        <f t="shared" ca="1" si="10"/>
        <v>3195392303.477726</v>
      </c>
      <c r="BH32" s="212">
        <f t="shared" ca="1" si="10"/>
        <v>3269645991.7781653</v>
      </c>
      <c r="BI32" s="212">
        <f t="shared" ca="1" si="10"/>
        <v>3343280688.8480511</v>
      </c>
      <c r="BJ32" s="212">
        <f t="shared" ca="1" si="10"/>
        <v>3416289490.9928422</v>
      </c>
      <c r="BK32" s="212">
        <f t="shared" ca="1" si="10"/>
        <v>3488677718.3194032</v>
      </c>
      <c r="BL32" s="212">
        <f t="shared" ca="1" si="10"/>
        <v>3560450645.7136879</v>
      </c>
      <c r="BM32" s="212">
        <f t="shared" ca="1" si="10"/>
        <v>3631613503.225122</v>
      </c>
      <c r="BN32" s="212">
        <f t="shared" ca="1" si="10"/>
        <v>3702171476.4477081</v>
      </c>
      <c r="BO32" s="212">
        <f t="shared" ca="1" si="10"/>
        <v>3772129706.897903</v>
      </c>
      <c r="BP32" s="212">
        <f t="shared" ref="BP32:BR32" ca="1" si="11">BP33+BP39+BP45</f>
        <v>3841493292.3892703</v>
      </c>
      <c r="BQ32" s="212">
        <f t="shared" ca="1" si="11"/>
        <v>3910267287.4039621</v>
      </c>
      <c r="BR32" s="212">
        <f t="shared" ca="1" si="11"/>
        <v>3978456703.4610281</v>
      </c>
    </row>
    <row r="33" spans="2:70" ht="25" customHeight="1">
      <c r="B33" s="173" t="s">
        <v>415</v>
      </c>
      <c r="C33" s="196">
        <f>SUM(C34:C38)</f>
        <v>0</v>
      </c>
      <c r="D33" s="196">
        <f t="shared" ref="D33:BO33" si="12">SUM(D34:D38)</f>
        <v>0</v>
      </c>
      <c r="E33" s="196">
        <f t="shared" si="12"/>
        <v>0</v>
      </c>
      <c r="F33" s="196">
        <f t="shared" si="12"/>
        <v>0</v>
      </c>
      <c r="G33" s="196">
        <f t="shared" si="12"/>
        <v>0</v>
      </c>
      <c r="H33" s="196">
        <f t="shared" si="12"/>
        <v>0</v>
      </c>
      <c r="I33" s="196">
        <f t="shared" si="12"/>
        <v>0</v>
      </c>
      <c r="J33" s="196">
        <f t="shared" si="12"/>
        <v>0</v>
      </c>
      <c r="K33" s="196">
        <f t="shared" ca="1" si="12"/>
        <v>19598008.32</v>
      </c>
      <c r="L33" s="196">
        <f t="shared" ca="1" si="12"/>
        <v>39728927.969280005</v>
      </c>
      <c r="M33" s="196">
        <f t="shared" ca="1" si="12"/>
        <v>60570706.001541123</v>
      </c>
      <c r="N33" s="196">
        <f t="shared" ca="1" si="12"/>
        <v>82386960.280528024</v>
      </c>
      <c r="O33" s="196">
        <f t="shared" ca="1" si="12"/>
        <v>105388379.91814354</v>
      </c>
      <c r="P33" s="196">
        <f t="shared" ca="1" si="12"/>
        <v>129862936.44883932</v>
      </c>
      <c r="Q33" s="196">
        <f t="shared" ca="1" si="12"/>
        <v>156144814.12902421</v>
      </c>
      <c r="R33" s="196">
        <f t="shared" ca="1" si="12"/>
        <v>184705255.52892751</v>
      </c>
      <c r="S33" s="196">
        <f t="shared" ca="1" si="12"/>
        <v>215879708.85693163</v>
      </c>
      <c r="T33" s="196">
        <f t="shared" ca="1" si="12"/>
        <v>250205550.53164768</v>
      </c>
      <c r="U33" s="196">
        <f t="shared" ca="1" si="12"/>
        <v>288085827.99212873</v>
      </c>
      <c r="V33" s="196">
        <f t="shared" ca="1" si="12"/>
        <v>330017483.73419559</v>
      </c>
      <c r="W33" s="196">
        <f t="shared" ca="1" si="12"/>
        <v>376284401.682455</v>
      </c>
      <c r="X33" s="196">
        <f t="shared" ca="1" si="12"/>
        <v>427135612.42815411</v>
      </c>
      <c r="Y33" s="196">
        <f t="shared" ca="1" si="12"/>
        <v>482684213.48251486</v>
      </c>
      <c r="Z33" s="196">
        <f t="shared" ca="1" si="12"/>
        <v>542878111.90791345</v>
      </c>
      <c r="AA33" s="196">
        <f t="shared" ca="1" si="12"/>
        <v>607558198.99669623</v>
      </c>
      <c r="AB33" s="196">
        <f t="shared" ca="1" si="12"/>
        <v>676380186.62522435</v>
      </c>
      <c r="AC33" s="196">
        <f t="shared" ca="1" si="12"/>
        <v>748919584.79891002</v>
      </c>
      <c r="AD33" s="196">
        <f t="shared" ca="1" si="12"/>
        <v>824688603.52811921</v>
      </c>
      <c r="AE33" s="196">
        <f t="shared" ca="1" si="12"/>
        <v>903229956.79813015</v>
      </c>
      <c r="AF33" s="196">
        <f t="shared" ca="1" si="12"/>
        <v>984031447.445346</v>
      </c>
      <c r="AG33" s="196">
        <f t="shared" ca="1" si="12"/>
        <v>1066597397.1020607</v>
      </c>
      <c r="AH33" s="196">
        <f t="shared" ca="1" si="12"/>
        <v>1150476891.0666931</v>
      </c>
      <c r="AI33" s="196">
        <f t="shared" ca="1" si="12"/>
        <v>1235362746.2926264</v>
      </c>
      <c r="AJ33" s="196">
        <f t="shared" ca="1" si="12"/>
        <v>1320897675.2691391</v>
      </c>
      <c r="AK33" s="196">
        <f t="shared" ca="1" si="12"/>
        <v>1406786225.5093515</v>
      </c>
      <c r="AL33" s="196">
        <f t="shared" ca="1" si="12"/>
        <v>1492826694.272522</v>
      </c>
      <c r="AM33" s="196">
        <f t="shared" ca="1" si="12"/>
        <v>1578906276.6512055</v>
      </c>
      <c r="AN33" s="196">
        <f t="shared" ca="1" si="12"/>
        <v>1664809723.0596702</v>
      </c>
      <c r="AO33" s="196">
        <f t="shared" ca="1" si="12"/>
        <v>1750408769.3736629</v>
      </c>
      <c r="AP33" s="196">
        <f t="shared" ca="1" si="12"/>
        <v>1835669507.6339867</v>
      </c>
      <c r="AQ33" s="196">
        <f t="shared" ca="1" si="12"/>
        <v>1920428556.819098</v>
      </c>
      <c r="AR33" s="196">
        <f t="shared" ca="1" si="12"/>
        <v>2004694236.3261359</v>
      </c>
      <c r="AS33" s="196">
        <f t="shared" ca="1" si="12"/>
        <v>2088468712.2773638</v>
      </c>
      <c r="AT33" s="196">
        <f t="shared" ca="1" si="12"/>
        <v>2171642618.7830062</v>
      </c>
      <c r="AU33" s="196">
        <f t="shared" ca="1" si="12"/>
        <v>2254229170.7633505</v>
      </c>
      <c r="AV33" s="196">
        <f t="shared" ca="1" si="12"/>
        <v>2336200920.4118619</v>
      </c>
      <c r="AW33" s="196">
        <f t="shared" ca="1" si="12"/>
        <v>2417520515.6283612</v>
      </c>
      <c r="AX33" s="196">
        <f t="shared" ca="1" si="12"/>
        <v>2498203637.32552</v>
      </c>
      <c r="AY33" s="196">
        <f t="shared" ca="1" si="12"/>
        <v>2578213117.608253</v>
      </c>
      <c r="AZ33" s="196">
        <f t="shared" ca="1" si="12"/>
        <v>2657625645.628583</v>
      </c>
      <c r="BA33" s="196">
        <f t="shared" ca="1" si="12"/>
        <v>2736375332.2807398</v>
      </c>
      <c r="BB33" s="196">
        <f t="shared" ca="1" si="12"/>
        <v>2814498224.5163536</v>
      </c>
      <c r="BC33" s="196">
        <f t="shared" ca="1" si="12"/>
        <v>2891957072.1679645</v>
      </c>
      <c r="BD33" s="196">
        <f t="shared" ca="1" si="12"/>
        <v>2968789959.9345365</v>
      </c>
      <c r="BE33" s="196">
        <f t="shared" ca="1" si="12"/>
        <v>3044969768.1550932</v>
      </c>
      <c r="BF33" s="196">
        <f t="shared" ca="1" si="12"/>
        <v>3120502048.0057755</v>
      </c>
      <c r="BG33" s="196">
        <f t="shared" ca="1" si="12"/>
        <v>3195392303.477726</v>
      </c>
      <c r="BH33" s="196">
        <f t="shared" ca="1" si="12"/>
        <v>3269645991.7781653</v>
      </c>
      <c r="BI33" s="196">
        <f t="shared" ca="1" si="12"/>
        <v>3343280688.8480511</v>
      </c>
      <c r="BJ33" s="196">
        <f t="shared" ca="1" si="12"/>
        <v>3416289490.9928422</v>
      </c>
      <c r="BK33" s="196">
        <f t="shared" ca="1" si="12"/>
        <v>3488677718.3194032</v>
      </c>
      <c r="BL33" s="196">
        <f t="shared" ca="1" si="12"/>
        <v>3560450645.7136879</v>
      </c>
      <c r="BM33" s="196">
        <f t="shared" ca="1" si="12"/>
        <v>3631613503.225122</v>
      </c>
      <c r="BN33" s="196">
        <f t="shared" ca="1" si="12"/>
        <v>3702171476.4477081</v>
      </c>
      <c r="BO33" s="196">
        <f t="shared" ca="1" si="12"/>
        <v>3772129706.897903</v>
      </c>
      <c r="BP33" s="196">
        <f t="shared" ref="BP33:BR33" ca="1" si="13">SUM(BP34:BP38)</f>
        <v>3841493292.3892703</v>
      </c>
      <c r="BQ33" s="196">
        <f t="shared" ca="1" si="13"/>
        <v>3910267287.4039621</v>
      </c>
      <c r="BR33" s="196">
        <f t="shared" ca="1" si="13"/>
        <v>3978456703.4610281</v>
      </c>
    </row>
    <row r="34" spans="2:70" ht="25" customHeight="1" outlineLevel="1">
      <c r="B34" s="137" t="str">
        <f>B12</f>
        <v>FLTE 40GB</v>
      </c>
      <c r="C34" s="197">
        <f>'SUBSCRIBER BASE FLTE'!C60*('MVLP INPUT FLTE'!$D30*(100%-'MVLP INPUT FLTE'!$D40))</f>
        <v>0</v>
      </c>
      <c r="D34" s="197">
        <f>'SUBSCRIBER BASE FLTE'!D60*('MVLP INPUT FLTE'!$D30*(100%-'MVLP INPUT FLTE'!$D40))</f>
        <v>0</v>
      </c>
      <c r="E34" s="197">
        <f>'SUBSCRIBER BASE FLTE'!E60*('MVLP INPUT FLTE'!$D30*(100%-'MVLP INPUT FLTE'!$D40))</f>
        <v>0</v>
      </c>
      <c r="F34" s="197">
        <f>'SUBSCRIBER BASE FLTE'!F60*('MVLP INPUT FLTE'!$D30*(100%-'MVLP INPUT FLTE'!$D40))</f>
        <v>0</v>
      </c>
      <c r="G34" s="197">
        <f>'SUBSCRIBER BASE FLTE'!G60*('MVLP INPUT FLTE'!$D30*(100%-'MVLP INPUT FLTE'!$D40))</f>
        <v>0</v>
      </c>
      <c r="H34" s="197">
        <f>'SUBSCRIBER BASE FLTE'!H60*('MVLP INPUT FLTE'!$D30*(100%-'MVLP INPUT FLTE'!$D40))</f>
        <v>0</v>
      </c>
      <c r="I34" s="197">
        <f>'SUBSCRIBER BASE FLTE'!I60*('MVLP INPUT FLTE'!$D30*(100%-'MVLP INPUT FLTE'!$D40))</f>
        <v>0</v>
      </c>
      <c r="J34" s="197">
        <f>'SUBSCRIBER BASE FLTE'!J60*('MVLP INPUT FLTE'!$D30*(100%-'MVLP INPUT FLTE'!$D40))</f>
        <v>0</v>
      </c>
      <c r="K34" s="197">
        <f ca="1">'SUBSCRIBER BASE FLTE'!K60*('MVLP INPUT FLTE'!$D30*(100%-'MVLP INPUT FLTE'!$D40))</f>
        <v>8101969.9199999999</v>
      </c>
      <c r="L34" s="197">
        <f ca="1">'SUBSCRIBER BASE FLTE'!L60*('MVLP INPUT FLTE'!$D30*(100%-'MVLP INPUT FLTE'!$D40))</f>
        <v>16439201.095679998</v>
      </c>
      <c r="M34" s="197">
        <f ca="1">'SUBSCRIBER BASE FLTE'!M60*('MVLP INPUT FLTE'!$D30*(100%-'MVLP INPUT FLTE'!$D40))</f>
        <v>25070519.406366721</v>
      </c>
      <c r="N34" s="197">
        <f ca="1">'SUBSCRIBER BASE FLTE'!N60*('MVLP INPUT FLTE'!$D30*(100%-'MVLP INPUT FLTE'!$D40))</f>
        <v>34090746.071412601</v>
      </c>
      <c r="O34" s="197">
        <f ca="1">'SUBSCRIBER BASE FLTE'!O60*('MVLP INPUT FLTE'!$D30*(100%-'MVLP INPUT FLTE'!$D40))</f>
        <v>43593896.32980559</v>
      </c>
      <c r="P34" s="197">
        <f ca="1">'SUBSCRIBER BASE FLTE'!P60*('MVLP INPUT FLTE'!$D30*(100%-'MVLP INPUT FLTE'!$D40))</f>
        <v>53721846.771002255</v>
      </c>
      <c r="Q34" s="197">
        <f ca="1">'SUBSCRIBER BASE FLTE'!Q60*('MVLP INPUT FLTE'!$D30*(100%-'MVLP INPUT FLTE'!$D40))</f>
        <v>64603102.913448736</v>
      </c>
      <c r="R34" s="197">
        <f ca="1">'SUBSCRIBER BASE FLTE'!R60*('MVLP INPUT FLTE'!$D30*(100%-'MVLP INPUT FLTE'!$D40))</f>
        <v>76413738.458684444</v>
      </c>
      <c r="S34" s="197">
        <f ca="1">'SUBSCRIBER BASE FLTE'!S60*('MVLP INPUT FLTE'!$D30*(100%-'MVLP INPUT FLTE'!$D40))</f>
        <v>89328330.48178561</v>
      </c>
      <c r="T34" s="197">
        <f ca="1">'SUBSCRIBER BASE FLTE'!T60*('MVLP INPUT FLTE'!$D30*(100%-'MVLP INPUT FLTE'!$D40))</f>
        <v>103532137.27269043</v>
      </c>
      <c r="U34" s="197">
        <f ca="1">'SUBSCRIBER BASE FLTE'!U60*('MVLP INPUT FLTE'!$D30*(100%-'MVLP INPUT FLTE'!$D40))</f>
        <v>119221007.54587257</v>
      </c>
      <c r="V34" s="197">
        <f ca="1">'SUBSCRIBER BASE FLTE'!V60*('MVLP INPUT FLTE'!$D30*(100%-'MVLP INPUT FLTE'!$D40))</f>
        <v>136564795.06173268</v>
      </c>
      <c r="W34" s="197">
        <f ca="1">'SUBSCRIBER BASE FLTE'!W60*('MVLP INPUT FLTE'!$D30*(100%-'MVLP INPUT FLTE'!$D40))</f>
        <v>155695414.46370798</v>
      </c>
      <c r="X34" s="197">
        <f ca="1">'SUBSCRIBER BASE FLTE'!X60*('MVLP INPUT FLTE'!$D30*(100%-'MVLP INPUT FLTE'!$D40))</f>
        <v>176731494.00076646</v>
      </c>
      <c r="Y34" s="197">
        <f ca="1">'SUBSCRIBER BASE FLTE'!Y60*('MVLP INPUT FLTE'!$D30*(100%-'MVLP INPUT FLTE'!$D40))</f>
        <v>199717662.86175996</v>
      </c>
      <c r="Z34" s="197">
        <f ca="1">'SUBSCRIBER BASE FLTE'!Z60*('MVLP INPUT FLTE'!$D30*(100%-'MVLP INPUT FLTE'!$D40))</f>
        <v>224625180.16743502</v>
      </c>
      <c r="AA34" s="197">
        <f ca="1">'SUBSCRIBER BASE FLTE'!AA60*('MVLP INPUT FLTE'!$D30*(100%-'MVLP INPUT FLTE'!$D40))</f>
        <v>251389053.97601181</v>
      </c>
      <c r="AB34" s="197">
        <f ca="1">'SUBSCRIBER BASE FLTE'!AB60*('MVLP INPUT FLTE'!$D30*(100%-'MVLP INPUT FLTE'!$D40))</f>
        <v>279859688.93721575</v>
      </c>
      <c r="AC34" s="197">
        <f ca="1">'SUBSCRIBER BASE FLTE'!AC60*('MVLP INPUT FLTE'!$D30*(100%-'MVLP INPUT FLTE'!$D40))</f>
        <v>309876596.14124942</v>
      </c>
      <c r="AD34" s="197">
        <f ca="1">'SUBSCRIBER BASE FLTE'!AD60*('MVLP INPUT FLTE'!$D30*(100%-'MVLP INPUT FLTE'!$D40))</f>
        <v>341244155.47404879</v>
      </c>
      <c r="AE34" s="197">
        <f ca="1">'SUBSCRIBER BASE FLTE'!AE60*('MVLP INPUT FLTE'!$D30*(100%-'MVLP INPUT FLTE'!$D40))</f>
        <v>373744079.35251933</v>
      </c>
      <c r="AF34" s="197">
        <f ca="1">'SUBSCRIBER BASE FLTE'!AF60*('MVLP INPUT FLTE'!$D30*(100%-'MVLP INPUT FLTE'!$D40))</f>
        <v>407172100.7580229</v>
      </c>
      <c r="AG34" s="197">
        <f ca="1">'SUBSCRIBER BASE FLTE'!AG60*('MVLP INPUT FLTE'!$D30*(100%-'MVLP INPUT FLTE'!$D40))</f>
        <v>441337854.06157976</v>
      </c>
      <c r="AH34" s="197">
        <f ca="1">'SUBSCRIBER BASE FLTE'!AH60*('MVLP INPUT FLTE'!$D30*(100%-'MVLP INPUT FLTE'!$D40))</f>
        <v>476052591.74205637</v>
      </c>
      <c r="AI34" s="197">
        <f ca="1">'SUBSCRIBER BASE FLTE'!AI60*('MVLP INPUT FLTE'!$D30*(100%-'MVLP INPUT FLTE'!$D40))</f>
        <v>511177831.1122489</v>
      </c>
      <c r="AJ34" s="197">
        <f ca="1">'SUBSCRIBER BASE FLTE'!AJ60*('MVLP INPUT FLTE'!$D30*(100%-'MVLP INPUT FLTE'!$D40))</f>
        <v>546564101.46779478</v>
      </c>
      <c r="AK34" s="197">
        <f ca="1">'SUBSCRIBER BASE FLTE'!AK60*('MVLP INPUT FLTE'!$D30*(100%-'MVLP INPUT FLTE'!$D40))</f>
        <v>582111863.08531857</v>
      </c>
      <c r="AL34" s="197">
        <f ca="1">'SUBSCRIBER BASE FLTE'!AL60*('MVLP INPUT FLTE'!$D30*(100%-'MVLP INPUT FLTE'!$D40))</f>
        <v>617722422.32909334</v>
      </c>
      <c r="AM34" s="197">
        <f ca="1">'SUBSCRIBER BASE FLTE'!AM60*('MVLP INPUT FLTE'!$D30*(100%-'MVLP INPUT FLTE'!$D40))</f>
        <v>653334419.819296</v>
      </c>
      <c r="AN34" s="197">
        <f ca="1">'SUBSCRIBER BASE FLTE'!AN60*('MVLP INPUT FLTE'!$D30*(100%-'MVLP INPUT FLTE'!$D40))</f>
        <v>688874852.61083198</v>
      </c>
      <c r="AO34" s="197">
        <f ca="1">'SUBSCRIBER BASE FLTE'!AO60*('MVLP INPUT FLTE'!$D30*(100%-'MVLP INPUT FLTE'!$D40))</f>
        <v>724295668.52364004</v>
      </c>
      <c r="AP34" s="197">
        <f ca="1">'SUBSCRIBER BASE FLTE'!AP60*('MVLP INPUT FLTE'!$D30*(100%-'MVLP INPUT FLTE'!$D40))</f>
        <v>759561388.94118905</v>
      </c>
      <c r="AQ34" s="197">
        <f ca="1">'SUBSCRIBER BASE FLTE'!AQ60*('MVLP INPUT FLTE'!$D30*(100%-'MVLP INPUT FLTE'!$D40))</f>
        <v>794649001.93518901</v>
      </c>
      <c r="AR34" s="197">
        <f ca="1">'SUBSCRIBER BASE FLTE'!AR60*('MVLP INPUT FLTE'!$D30*(100%-'MVLP INPUT FLTE'!$D40))</f>
        <v>829523526.0587399</v>
      </c>
      <c r="AS34" s="197">
        <f ca="1">'SUBSCRIBER BASE FLTE'!AS60*('MVLP INPUT FLTE'!$D30*(100%-'MVLP INPUT FLTE'!$D40))</f>
        <v>864174607.44724059</v>
      </c>
      <c r="AT34" s="197">
        <f ca="1">'SUBSCRIBER BASE FLTE'!AT60*('MVLP INPUT FLTE'!$D30*(100%-'MVLP INPUT FLTE'!$D40))</f>
        <v>898591980.24393904</v>
      </c>
      <c r="AU34" s="197">
        <f ca="1">'SUBSCRIBER BASE FLTE'!AU60*('MVLP INPUT FLTE'!$D30*(100%-'MVLP INPUT FLTE'!$D40))</f>
        <v>932765465.85186553</v>
      </c>
      <c r="AV34" s="197">
        <f ca="1">'SUBSCRIBER BASE FLTE'!AV60*('MVLP INPUT FLTE'!$D30*(100%-'MVLP INPUT FLTE'!$D40))</f>
        <v>966684972.19212461</v>
      </c>
      <c r="AW34" s="197">
        <f ca="1">'SUBSCRIBER BASE FLTE'!AW60*('MVLP INPUT FLTE'!$D30*(100%-'MVLP INPUT FLTE'!$D40))</f>
        <v>1000340492.9684916</v>
      </c>
      <c r="AX34" s="197">
        <f ca="1">'SUBSCRIBER BASE FLTE'!AX60*('MVLP INPUT FLTE'!$D30*(100%-'MVLP INPUT FLTE'!$D40))</f>
        <v>1033734272.0582592</v>
      </c>
      <c r="AY34" s="197">
        <f ca="1">'SUBSCRIBER BASE FLTE'!AY60*('MVLP INPUT FLTE'!$D30*(100%-'MVLP INPUT FLTE'!$D40))</f>
        <v>1066856369.1457641</v>
      </c>
      <c r="AZ34" s="197">
        <f ca="1">'SUBSCRIBER BASE FLTE'!AZ60*('MVLP INPUT FLTE'!$D30*(100%-'MVLP INPUT FLTE'!$D40))</f>
        <v>1099709093.5280252</v>
      </c>
      <c r="BA34" s="197">
        <f ca="1">'SUBSCRIBER BASE FLTE'!BA60*('MVLP INPUT FLTE'!$D30*(100%-'MVLP INPUT FLTE'!$D40))</f>
        <v>1132294734.8730369</v>
      </c>
      <c r="BB34" s="197">
        <f ca="1">'SUBSCRIBER BASE FLTE'!BB60*('MVLP INPUT FLTE'!$D30*(100%-'MVLP INPUT FLTE'!$D40))</f>
        <v>1164615563.386616</v>
      </c>
      <c r="BC34" s="197">
        <f ca="1">'SUBSCRIBER BASE FLTE'!BC60*('MVLP INPUT FLTE'!$D30*(100%-'MVLP INPUT FLTE'!$D40))</f>
        <v>1196661664.85783</v>
      </c>
      <c r="BD34" s="197">
        <f ca="1">'SUBSCRIBER BASE FLTE'!BD60*('MVLP INPUT FLTE'!$D30*(100%-'MVLP INPUT FLTE'!$D40))</f>
        <v>1228447539.5865383</v>
      </c>
      <c r="BE34" s="197">
        <f ca="1">'SUBSCRIBER BASE FLTE'!BE60*('MVLP INPUT FLTE'!$D30*(100%-'MVLP INPUT FLTE'!$D40))</f>
        <v>1259963234.3800528</v>
      </c>
      <c r="BF34" s="197">
        <f ca="1">'SUBSCRIBER BASE FLTE'!BF60*('MVLP INPUT FLTE'!$D30*(100%-'MVLP INPUT FLTE'!$D40))</f>
        <v>1291211045.7678223</v>
      </c>
      <c r="BG34" s="197">
        <f ca="1">'SUBSCRIBER BASE FLTE'!BG60*('MVLP INPUT FLTE'!$D30*(100%-'MVLP INPUT FLTE'!$D40))</f>
        <v>1322193250.758796</v>
      </c>
      <c r="BH34" s="197">
        <f ca="1">'SUBSCRIBER BASE FLTE'!BH60*('MVLP INPUT FLTE'!$D30*(100%-'MVLP INPUT FLTE'!$D40))</f>
        <v>1352912107.0073462</v>
      </c>
      <c r="BI34" s="197">
        <f ca="1">'SUBSCRIBER BASE FLTE'!BI60*('MVLP INPUT FLTE'!$D30*(100%-'MVLP INPUT FLTE'!$D40))</f>
        <v>1383382018.0977836</v>
      </c>
      <c r="BJ34" s="197">
        <f ca="1">'SUBSCRIBER BASE FLTE'!BJ60*('MVLP INPUT FLTE'!$D30*(100%-'MVLP INPUT FLTE'!$D40))</f>
        <v>1413592934.9439523</v>
      </c>
      <c r="BK34" s="197">
        <f ca="1">'SUBSCRIBER BASE FLTE'!BK60*('MVLP INPUT FLTE'!$D30*(100%-'MVLP INPUT FLTE'!$D40))</f>
        <v>1443547058.9969287</v>
      </c>
      <c r="BL34" s="197">
        <f ca="1">'SUBSCRIBER BASE FLTE'!BL60*('MVLP INPUT FLTE'!$D30*(100%-'MVLP INPUT FLTE'!$D40))</f>
        <v>1473246572.9954548</v>
      </c>
      <c r="BM34" s="197">
        <f ca="1">'SUBSCRIBER BASE FLTE'!BM60*('MVLP INPUT FLTE'!$D30*(100%-'MVLP INPUT FLTE'!$D40))</f>
        <v>1502693641.1249936</v>
      </c>
      <c r="BN34" s="197">
        <f ca="1">'SUBSCRIBER BASE FLTE'!BN60*('MVLP INPUT FLTE'!$D30*(100%-'MVLP INPUT FLTE'!$D40))</f>
        <v>1531890409.175431</v>
      </c>
      <c r="BO34" s="197">
        <f ca="1">'SUBSCRIBER BASE FLTE'!BO60*('MVLP INPUT FLTE'!$D30*(100%-'MVLP INPUT FLTE'!$D40))</f>
        <v>1560839004.6974397</v>
      </c>
      <c r="BP34" s="197">
        <f ca="1">'SUBSCRIBER BASE FLTE'!BP60*('MVLP INPUT FLTE'!$D30*(100%-'MVLP INPUT FLTE'!$D40))</f>
        <v>1589541537.1575117</v>
      </c>
      <c r="BQ34" s="197">
        <f ca="1">'SUBSCRIBER BASE FLTE'!BQ60*('MVLP INPUT FLTE'!$D30*(100%-'MVLP INPUT FLTE'!$D40))</f>
        <v>1618000098.0916734</v>
      </c>
      <c r="BR34" s="197">
        <f ca="1">'SUBSCRIBER BASE FLTE'!BR60*('MVLP INPUT FLTE'!$D30*(100%-'MVLP INPUT FLTE'!$D40))</f>
        <v>1646216761.2578938</v>
      </c>
    </row>
    <row r="35" spans="2:70" ht="25" customHeight="1" outlineLevel="1">
      <c r="B35" s="137" t="str">
        <f t="shared" ref="B35:B38" si="14">B13</f>
        <v>FLTE 100GB</v>
      </c>
      <c r="C35" s="197">
        <f>'SUBSCRIBER BASE FLTE'!C61*('MVLP INPUT FLTE'!$D31*(100%-'MVLP INPUT FLTE'!$D41))</f>
        <v>0</v>
      </c>
      <c r="D35" s="197">
        <f>'SUBSCRIBER BASE FLTE'!D61*('MVLP INPUT FLTE'!$D31*(100%-'MVLP INPUT FLTE'!$D41))</f>
        <v>0</v>
      </c>
      <c r="E35" s="197">
        <f>'SUBSCRIBER BASE FLTE'!E61*('MVLP INPUT FLTE'!$D31*(100%-'MVLP INPUT FLTE'!$D41))</f>
        <v>0</v>
      </c>
      <c r="F35" s="197">
        <f>'SUBSCRIBER BASE FLTE'!F61*('MVLP INPUT FLTE'!$D31*(100%-'MVLP INPUT FLTE'!$D41))</f>
        <v>0</v>
      </c>
      <c r="G35" s="197">
        <f>'SUBSCRIBER BASE FLTE'!G61*('MVLP INPUT FLTE'!$D31*(100%-'MVLP INPUT FLTE'!$D41))</f>
        <v>0</v>
      </c>
      <c r="H35" s="197">
        <f>'SUBSCRIBER BASE FLTE'!H61*('MVLP INPUT FLTE'!$D31*(100%-'MVLP INPUT FLTE'!$D41))</f>
        <v>0</v>
      </c>
      <c r="I35" s="197">
        <f>'SUBSCRIBER BASE FLTE'!I61*('MVLP INPUT FLTE'!$D31*(100%-'MVLP INPUT FLTE'!$D41))</f>
        <v>0</v>
      </c>
      <c r="J35" s="197">
        <f>'SUBSCRIBER BASE FLTE'!J61*('MVLP INPUT FLTE'!$D31*(100%-'MVLP INPUT FLTE'!$D41))</f>
        <v>0</v>
      </c>
      <c r="K35" s="197">
        <f ca="1">'SUBSCRIBER BASE FLTE'!K61*('MVLP INPUT FLTE'!$D31*(100%-'MVLP INPUT FLTE'!$D41))</f>
        <v>4055040</v>
      </c>
      <c r="L35" s="197">
        <f ca="1">'SUBSCRIBER BASE FLTE'!L61*('MVLP INPUT FLTE'!$D31*(100%-'MVLP INPUT FLTE'!$D41))</f>
        <v>8217538.5600000005</v>
      </c>
      <c r="M35" s="197">
        <f ca="1">'SUBSCRIBER BASE FLTE'!M61*('MVLP INPUT FLTE'!$D31*(100%-'MVLP INPUT FLTE'!$D41))</f>
        <v>12527132.68224</v>
      </c>
      <c r="N35" s="197">
        <f ca="1">'SUBSCRIBER BASE FLTE'!N61*('MVLP INPUT FLTE'!$D31*(100%-'MVLP INPUT FLTE'!$D41))</f>
        <v>17043397.654440962</v>
      </c>
      <c r="O35" s="197">
        <f ca="1">'SUBSCRIBER BASE FLTE'!O61*('MVLP INPUT FLTE'!$D31*(100%-'MVLP INPUT FLTE'!$D41))</f>
        <v>21805127.174378216</v>
      </c>
      <c r="P35" s="197">
        <f ca="1">'SUBSCRIBER BASE FLTE'!P61*('MVLP INPUT FLTE'!$D31*(100%-'MVLP INPUT FLTE'!$D41))</f>
        <v>26871060.393395998</v>
      </c>
      <c r="Q35" s="197">
        <f ca="1">'SUBSCRIBER BASE FLTE'!Q61*('MVLP INPUT FLTE'!$D31*(100%-'MVLP INPUT FLTE'!$D41))</f>
        <v>32319712.380052134</v>
      </c>
      <c r="R35" s="197">
        <f ca="1">'SUBSCRIBER BASE FLTE'!R61*('MVLP INPUT FLTE'!$D31*(100%-'MVLP INPUT FLTE'!$D41))</f>
        <v>38228930.824821696</v>
      </c>
      <c r="S35" s="197">
        <f ca="1">'SUBSCRIBER BASE FLTE'!S61*('MVLP INPUT FLTE'!$D31*(100%-'MVLP INPUT FLTE'!$D41))</f>
        <v>44675901.712810695</v>
      </c>
      <c r="T35" s="197">
        <f ca="1">'SUBSCRIBER BASE FLTE'!T61*('MVLP INPUT FLTE'!$D31*(100%-'MVLP INPUT FLTE'!$D41))</f>
        <v>51777705.348251805</v>
      </c>
      <c r="U35" s="197">
        <f ca="1">'SUBSCRIBER BASE FLTE'!U61*('MVLP INPUT FLTE'!$D31*(100%-'MVLP INPUT FLTE'!$D41))</f>
        <v>59609876.452791676</v>
      </c>
      <c r="V35" s="197">
        <f ca="1">'SUBSCRIBER BASE FLTE'!V61*('MVLP INPUT FLTE'!$D31*(100%-'MVLP INPUT FLTE'!$D41))</f>
        <v>68287858.102942944</v>
      </c>
      <c r="W35" s="197">
        <f ca="1">'SUBSCRIBER BASE FLTE'!W61*('MVLP INPUT FLTE'!$D31*(100%-'MVLP INPUT FLTE'!$D41))</f>
        <v>77865286.509067923</v>
      </c>
      <c r="X35" s="197">
        <f ca="1">'SUBSCRIBER BASE FLTE'!X61*('MVLP INPUT FLTE'!$D31*(100%-'MVLP INPUT FLTE'!$D41))</f>
        <v>88375066.773740828</v>
      </c>
      <c r="Y35" s="197">
        <f ca="1">'SUBSCRIBER BASE FLTE'!Y61*('MVLP INPUT FLTE'!$D31*(100%-'MVLP INPUT FLTE'!$D41))</f>
        <v>99870099.506164044</v>
      </c>
      <c r="Z35" s="197">
        <f ca="1">'SUBSCRIBER BASE FLTE'!Z61*('MVLP INPUT FLTE'!$D31*(100%-'MVLP INPUT FLTE'!$D41))</f>
        <v>112321734.86036165</v>
      </c>
      <c r="AA35" s="197">
        <f ca="1">'SUBSCRIBER BASE FLTE'!AA61*('MVLP INPUT FLTE'!$D31*(100%-'MVLP INPUT FLTE'!$D41))</f>
        <v>125701566.51404858</v>
      </c>
      <c r="AB35" s="197">
        <f ca="1">'SUBSCRIBER BASE FLTE'!AB61*('MVLP INPUT FLTE'!$D31*(100%-'MVLP INPUT FLTE'!$D41))</f>
        <v>139940879.19867915</v>
      </c>
      <c r="AC35" s="197">
        <f ca="1">'SUBSCRIBER BASE FLTE'!AC61*('MVLP INPUT FLTE'!$D31*(100%-'MVLP INPUT FLTE'!$D41))</f>
        <v>154951266.5254904</v>
      </c>
      <c r="AD35" s="197">
        <f ca="1">'SUBSCRIBER BASE FLTE'!AD61*('MVLP INPUT FLTE'!$D31*(100%-'MVLP INPUT FLTE'!$D41))</f>
        <v>170624798.36002368</v>
      </c>
      <c r="AE35" s="197">
        <f ca="1">'SUBSCRIBER BASE FLTE'!AE61*('MVLP INPUT FLTE'!$D31*(100%-'MVLP INPUT FLTE'!$D41))</f>
        <v>186874737.17396349</v>
      </c>
      <c r="AF35" s="197">
        <f ca="1">'SUBSCRIBER BASE FLTE'!AF61*('MVLP INPUT FLTE'!$D31*(100%-'MVLP INPUT FLTE'!$D41))</f>
        <v>203594807.50798482</v>
      </c>
      <c r="AG35" s="197">
        <f ca="1">'SUBSCRIBER BASE FLTE'!AG61*('MVLP INPUT FLTE'!$D31*(100%-'MVLP INPUT FLTE'!$D41))</f>
        <v>220679637.24416697</v>
      </c>
      <c r="AH35" s="197">
        <f ca="1">'SUBSCRIBER BASE FLTE'!AH61*('MVLP INPUT FLTE'!$D31*(100%-'MVLP INPUT FLTE'!$D41))</f>
        <v>238045025.12759152</v>
      </c>
      <c r="AI35" s="197">
        <f ca="1">'SUBSCRIBER BASE FLTE'!AI61*('MVLP INPUT FLTE'!$D31*(100%-'MVLP INPUT FLTE'!$D41))</f>
        <v>255607485.614007</v>
      </c>
      <c r="AJ35" s="197">
        <f ca="1">'SUBSCRIBER BASE FLTE'!AJ61*('MVLP INPUT FLTE'!$D31*(100%-'MVLP INPUT FLTE'!$D41))</f>
        <v>273304517.98628795</v>
      </c>
      <c r="AK35" s="197">
        <f ca="1">'SUBSCRIBER BASE FLTE'!AK61*('MVLP INPUT FLTE'!$D31*(100%-'MVLP INPUT FLTE'!$D41))</f>
        <v>291074152.78340453</v>
      </c>
      <c r="AL35" s="197">
        <f ca="1">'SUBSCRIBER BASE FLTE'!AL61*('MVLP INPUT FLTE'!$D31*(100%-'MVLP INPUT FLTE'!$D41))</f>
        <v>308875222.48474562</v>
      </c>
      <c r="AM35" s="197">
        <f ca="1">'SUBSCRIBER BASE FLTE'!AM61*('MVLP INPUT FLTE'!$D31*(100%-'MVLP INPUT FLTE'!$D41))</f>
        <v>326687184.69362527</v>
      </c>
      <c r="AN35" s="197">
        <f ca="1">'SUBSCRIBER BASE FLTE'!AN61*('MVLP INPUT FLTE'!$D31*(100%-'MVLP INPUT FLTE'!$D41))</f>
        <v>344449121.22372949</v>
      </c>
      <c r="AO35" s="197">
        <f ca="1">'SUBSCRIBER BASE FLTE'!AO61*('MVLP INPUT FLTE'!$D31*(100%-'MVLP INPUT FLTE'!$D41))</f>
        <v>362161457.29332769</v>
      </c>
      <c r="AP35" s="197">
        <f ca="1">'SUBSCRIBER BASE FLTE'!AP61*('MVLP INPUT FLTE'!$D31*(100%-'MVLP INPUT FLTE'!$D41))</f>
        <v>379804339.30633438</v>
      </c>
      <c r="AQ35" s="197">
        <f ca="1">'SUBSCRIBER BASE FLTE'!AQ61*('MVLP INPUT FLTE'!$D31*(100%-'MVLP INPUT FLTE'!$D41))</f>
        <v>397337807.22223055</v>
      </c>
      <c r="AR35" s="197">
        <f ca="1">'SUBSCRIBER BASE FLTE'!AR61*('MVLP INPUT FLTE'!$D31*(100%-'MVLP INPUT FLTE'!$D41))</f>
        <v>414783066.26084155</v>
      </c>
      <c r="AS35" s="197">
        <f ca="1">'SUBSCRIBER BASE FLTE'!AS61*('MVLP INPUT FLTE'!$D31*(100%-'MVLP INPUT FLTE'!$D41))</f>
        <v>432120590.99762446</v>
      </c>
      <c r="AT35" s="197">
        <f ca="1">'SUBSCRIBER BASE FLTE'!AT61*('MVLP INPUT FLTE'!$D31*(100%-'MVLP INPUT FLTE'!$D41))</f>
        <v>449331021.97414464</v>
      </c>
      <c r="AU35" s="197">
        <f ca="1">'SUBSCRIBER BASE FLTE'!AU61*('MVLP INPUT FLTE'!$D31*(100%-'MVLP INPUT FLTE'!$D41))</f>
        <v>466415439.48736441</v>
      </c>
      <c r="AV35" s="197">
        <f ca="1">'SUBSCRIBER BASE FLTE'!AV61*('MVLP INPUT FLTE'!$D31*(100%-'MVLP INPUT FLTE'!$D41))</f>
        <v>483374914.65172184</v>
      </c>
      <c r="AW35" s="197">
        <f ca="1">'SUBSCRIBER BASE FLTE'!AW61*('MVLP INPUT FLTE'!$D31*(100%-'MVLP INPUT FLTE'!$D41))</f>
        <v>500210509.47718215</v>
      </c>
      <c r="AX35" s="197">
        <f ca="1">'SUBSCRIBER BASE FLTE'!AX61*('MVLP INPUT FLTE'!$D31*(100%-'MVLP INPUT FLTE'!$D41))</f>
        <v>516903001.7466262</v>
      </c>
      <c r="AY35" s="197">
        <f ca="1">'SUBSCRIBER BASE FLTE'!AY61*('MVLP INPUT FLTE'!$D31*(100%-'MVLP INPUT FLTE'!$D41))</f>
        <v>533453607.83177978</v>
      </c>
      <c r="AZ35" s="197">
        <f ca="1">'SUBSCRIBER BASE FLTE'!AZ61*('MVLP INPUT FLTE'!$D31*(100%-'MVLP INPUT FLTE'!$D41))</f>
        <v>549883808.9652096</v>
      </c>
      <c r="BA35" s="197">
        <f ca="1">'SUBSCRIBER BASE FLTE'!BA61*('MVLP INPUT FLTE'!$D31*(100%-'MVLP INPUT FLTE'!$D41))</f>
        <v>566174353.38900542</v>
      </c>
      <c r="BB35" s="197">
        <f ca="1">'SUBSCRIBER BASE FLTE'!BB61*('MVLP INPUT FLTE'!$D31*(100%-'MVLP INPUT FLTE'!$D41))</f>
        <v>582326428.18519878</v>
      </c>
      <c r="BC35" s="197">
        <f ca="1">'SUBSCRIBER BASE FLTE'!BC61*('MVLP INPUT FLTE'!$D31*(100%-'MVLP INPUT FLTE'!$D41))</f>
        <v>598341210.34562457</v>
      </c>
      <c r="BD35" s="197">
        <f ca="1">'SUBSCRIBER BASE FLTE'!BD61*('MVLP INPUT FLTE'!$D31*(100%-'MVLP INPUT FLTE'!$D41))</f>
        <v>614240142.05768681</v>
      </c>
      <c r="BE35" s="197">
        <f ca="1">'SUBSCRIBER BASE FLTE'!BE61*('MVLP INPUT FLTE'!$D31*(100%-'MVLP INPUT FLTE'!$D41))</f>
        <v>630003932.85019648</v>
      </c>
      <c r="BF35" s="197">
        <f ca="1">'SUBSCRIBER BASE FLTE'!BF61*('MVLP INPUT FLTE'!$D31*(100%-'MVLP INPUT FLTE'!$D41))</f>
        <v>645633731.42096984</v>
      </c>
      <c r="BG35" s="197">
        <f ca="1">'SUBSCRIBER BASE FLTE'!BG61*('MVLP INPUT FLTE'!$D31*(100%-'MVLP INPUT FLTE'!$D41))</f>
        <v>661130676.70389152</v>
      </c>
      <c r="BH35" s="197">
        <f ca="1">'SUBSCRIBER BASE FLTE'!BH61*('MVLP INPUT FLTE'!$D31*(100%-'MVLP INPUT FLTE'!$D41))</f>
        <v>676495897.95190835</v>
      </c>
      <c r="BI35" s="197">
        <f ca="1">'SUBSCRIBER BASE FLTE'!BI61*('MVLP INPUT FLTE'!$D31*(100%-'MVLP INPUT FLTE'!$D41))</f>
        <v>691730514.81931734</v>
      </c>
      <c r="BJ35" s="197">
        <f ca="1">'SUBSCRIBER BASE FLTE'!BJ61*('MVLP INPUT FLTE'!$D31*(100%-'MVLP INPUT FLTE'!$D41))</f>
        <v>706835637.44335306</v>
      </c>
      <c r="BK35" s="197">
        <f ca="1">'SUBSCRIBER BASE FLTE'!BK61*('MVLP INPUT FLTE'!$D31*(100%-'MVLP INPUT FLTE'!$D41))</f>
        <v>721812366.5250845</v>
      </c>
      <c r="BL35" s="197">
        <f ca="1">'SUBSCRIBER BASE FLTE'!BL61*('MVLP INPUT FLTE'!$D31*(100%-'MVLP INPUT FLTE'!$D41))</f>
        <v>736661793.40962124</v>
      </c>
      <c r="BM35" s="197">
        <f ca="1">'SUBSCRIBER BASE FLTE'!BM61*('MVLP INPUT FLTE'!$D31*(100%-'MVLP INPUT FLTE'!$D41))</f>
        <v>751385000.16563952</v>
      </c>
      <c r="BN35" s="197">
        <f ca="1">'SUBSCRIBER BASE FLTE'!BN61*('MVLP INPUT FLTE'!$D31*(100%-'MVLP INPUT FLTE'!$D41))</f>
        <v>765983059.66423154</v>
      </c>
      <c r="BO35" s="197">
        <f ca="1">'SUBSCRIBER BASE FLTE'!BO61*('MVLP INPUT FLTE'!$D31*(100%-'MVLP INPUT FLTE'!$D41))</f>
        <v>780457035.65708566</v>
      </c>
      <c r="BP35" s="197">
        <f ca="1">'SUBSCRIBER BASE FLTE'!BP61*('MVLP INPUT FLTE'!$D31*(100%-'MVLP INPUT FLTE'!$D41))</f>
        <v>794807982.85400045</v>
      </c>
      <c r="BQ35" s="197">
        <f ca="1">'SUBSCRIBER BASE FLTE'!BQ61*('MVLP INPUT FLTE'!$D31*(100%-'MVLP INPUT FLTE'!$D41))</f>
        <v>809036946.99974132</v>
      </c>
      <c r="BR35" s="197">
        <f ca="1">'SUBSCRIBER BASE FLTE'!BR61*('MVLP INPUT FLTE'!$D31*(100%-'MVLP INPUT FLTE'!$D41))</f>
        <v>823144964.95024347</v>
      </c>
    </row>
    <row r="36" spans="2:70" ht="25" customHeight="1" outlineLevel="1">
      <c r="B36" s="137" t="str">
        <f t="shared" si="14"/>
        <v>FLTE 200GB</v>
      </c>
      <c r="C36" s="197">
        <f>'SUBSCRIBER BASE FLTE'!C62*('MVLP INPUT FLTE'!$D32*(100%-'MVLP INPUT FLTE'!$D42))</f>
        <v>0</v>
      </c>
      <c r="D36" s="197">
        <f>'SUBSCRIBER BASE FLTE'!D62*('MVLP INPUT FLTE'!$D32*(100%-'MVLP INPUT FLTE'!$D42))</f>
        <v>0</v>
      </c>
      <c r="E36" s="197">
        <f>'SUBSCRIBER BASE FLTE'!E62*('MVLP INPUT FLTE'!$D32*(100%-'MVLP INPUT FLTE'!$D42))</f>
        <v>0</v>
      </c>
      <c r="F36" s="197">
        <f>'SUBSCRIBER BASE FLTE'!F62*('MVLP INPUT FLTE'!$D32*(100%-'MVLP INPUT FLTE'!$D42))</f>
        <v>0</v>
      </c>
      <c r="G36" s="197">
        <f>'SUBSCRIBER BASE FLTE'!G62*('MVLP INPUT FLTE'!$D32*(100%-'MVLP INPUT FLTE'!$D42))</f>
        <v>0</v>
      </c>
      <c r="H36" s="197">
        <f>'SUBSCRIBER BASE FLTE'!H62*('MVLP INPUT FLTE'!$D32*(100%-'MVLP INPUT FLTE'!$D42))</f>
        <v>0</v>
      </c>
      <c r="I36" s="197">
        <f>'SUBSCRIBER BASE FLTE'!I62*('MVLP INPUT FLTE'!$D32*(100%-'MVLP INPUT FLTE'!$D42))</f>
        <v>0</v>
      </c>
      <c r="J36" s="197">
        <f>'SUBSCRIBER BASE FLTE'!J62*('MVLP INPUT FLTE'!$D32*(100%-'MVLP INPUT FLTE'!$D42))</f>
        <v>0</v>
      </c>
      <c r="K36" s="197">
        <f ca="1">'SUBSCRIBER BASE FLTE'!K62*('MVLP INPUT FLTE'!$D32*(100%-'MVLP INPUT FLTE'!$D42))</f>
        <v>4044902.3999999999</v>
      </c>
      <c r="L36" s="197">
        <f ca="1">'SUBSCRIBER BASE FLTE'!L62*('MVLP INPUT FLTE'!$D32*(100%-'MVLP INPUT FLTE'!$D42))</f>
        <v>8207487.1296000015</v>
      </c>
      <c r="M36" s="197">
        <f ca="1">'SUBSCRIBER BASE FLTE'!M62*('MVLP INPUT FLTE'!$D32*(100%-'MVLP INPUT FLTE'!$D42))</f>
        <v>12517166.688998401</v>
      </c>
      <c r="N36" s="197">
        <f ca="1">'SUBSCRIBER BASE FLTE'!N62*('MVLP INPUT FLTE'!$D32*(100%-'MVLP INPUT FLTE'!$D42))</f>
        <v>17033516.372141916</v>
      </c>
      <c r="O36" s="197">
        <f ca="1">'SUBSCRIBER BASE FLTE'!O62*('MVLP INPUT FLTE'!$D32*(100%-'MVLP INPUT FLTE'!$D42))</f>
        <v>21785192.28297871</v>
      </c>
      <c r="P36" s="197">
        <f ca="1">'SUBSCRIBER BASE FLTE'!P62*('MVLP INPUT FLTE'!$D32*(100%-'MVLP INPUT FLTE'!$D42))</f>
        <v>26861432.548573393</v>
      </c>
      <c r="Q36" s="197">
        <f ca="1">'SUBSCRIBER BASE FLTE'!Q62*('MVLP INPUT FLTE'!$D32*(100%-'MVLP INPUT FLTE'!$D42))</f>
        <v>32289891.171910524</v>
      </c>
      <c r="R36" s="197">
        <f ca="1">'SUBSCRIBER BASE FLTE'!R62*('MVLP INPUT FLTE'!$D32*(100%-'MVLP INPUT FLTE'!$D42))</f>
        <v>38189225.496949278</v>
      </c>
      <c r="S36" s="197">
        <f ca="1">'SUBSCRIBER BASE FLTE'!S62*('MVLP INPUT FLTE'!$D32*(100%-'MVLP INPUT FLTE'!$D42))</f>
        <v>44646671.480225213</v>
      </c>
      <c r="T36" s="197">
        <f ca="1">'SUBSCRIBER BASE FLTE'!T62*('MVLP INPUT FLTE'!$D32*(100%-'MVLP INPUT FLTE'!$D42))</f>
        <v>51748723.572643295</v>
      </c>
      <c r="U36" s="197">
        <f ca="1">'SUBSCRIBER BASE FLTE'!U62*('MVLP INPUT FLTE'!$D32*(100%-'MVLP INPUT FLTE'!$D42))</f>
        <v>59581141.022275835</v>
      </c>
      <c r="V36" s="197">
        <f ca="1">'SUBSCRIBER BASE FLTE'!V62*('MVLP INPUT FLTE'!$D32*(100%-'MVLP INPUT FLTE'!$D42))</f>
        <v>68259366.923586473</v>
      </c>
      <c r="W36" s="197">
        <f ca="1">'SUBSCRIBER BASE FLTE'!W62*('MVLP INPUT FLTE'!$D32*(100%-'MVLP INPUT FLTE'!$D42))</f>
        <v>77837037.504735991</v>
      </c>
      <c r="X36" s="197">
        <f ca="1">'SUBSCRIBER BASE FLTE'!X62*('MVLP INPUT FLTE'!$D32*(100%-'MVLP INPUT FLTE'!$D42))</f>
        <v>88367333.085945755</v>
      </c>
      <c r="Y36" s="197">
        <f ca="1">'SUBSCRIBER BASE FLTE'!Y62*('MVLP INPUT FLTE'!$D32*(100%-'MVLP INPUT FLTE'!$D42))</f>
        <v>99872569.154715225</v>
      </c>
      <c r="Z36" s="197">
        <f ca="1">'SUBSCRIBER BASE FLTE'!Z62*('MVLP INPUT FLTE'!$D32*(100%-'MVLP INPUT FLTE'!$D42))</f>
        <v>112314045.91690013</v>
      </c>
      <c r="AA36" s="197">
        <f ca="1">'SUBSCRIBER BASE FLTE'!AA62*('MVLP INPUT FLTE'!$D32*(100%-'MVLP INPUT FLTE'!$D42))</f>
        <v>125683805.32660651</v>
      </c>
      <c r="AB36" s="197">
        <f ca="1">'SUBSCRIBER BASE FLTE'!AB62*('MVLP INPUT FLTE'!$D32*(100%-'MVLP INPUT FLTE'!$D42))</f>
        <v>139913131.38133037</v>
      </c>
      <c r="AC36" s="197">
        <f ca="1">'SUBSCRIBER BASE FLTE'!AC62*('MVLP INPUT FLTE'!$D32*(100%-'MVLP INPUT FLTE'!$D42))</f>
        <v>154933892.16458905</v>
      </c>
      <c r="AD36" s="197">
        <f ca="1">'SUBSCRIBER BASE FLTE'!AD62*('MVLP INPUT FLTE'!$D32*(100%-'MVLP INPUT FLTE'!$D42))</f>
        <v>170617709.28119004</v>
      </c>
      <c r="AE36" s="197">
        <f ca="1">'SUBSCRIBER BASE FLTE'!AE62*('MVLP INPUT FLTE'!$D32*(100%-'MVLP INPUT FLTE'!$D42))</f>
        <v>186867708.35229996</v>
      </c>
      <c r="AF36" s="197">
        <f ca="1">'SUBSCRIBER BASE FLTE'!AF62*('MVLP INPUT FLTE'!$D32*(100%-'MVLP INPUT FLTE'!$D42))</f>
        <v>203587838.43130541</v>
      </c>
      <c r="AG36" s="197">
        <f ca="1">'SUBSCRIBER BASE FLTE'!AG62*('MVLP INPUT FLTE'!$D32*(100%-'MVLP INPUT FLTE'!$D42))</f>
        <v>220682865.0046393</v>
      </c>
      <c r="AH36" s="197">
        <f ca="1">'SUBSCRIBER BASE FLTE'!AH62*('MVLP INPUT FLTE'!$D32*(100%-'MVLP INPUT FLTE'!$D42))</f>
        <v>238027950.25209984</v>
      </c>
      <c r="AI36" s="197">
        <f ca="1">'SUBSCRIBER BASE FLTE'!AI62*('MVLP INPUT FLTE'!$D32*(100%-'MVLP INPUT FLTE'!$D42))</f>
        <v>255590555.87495705</v>
      </c>
      <c r="AJ36" s="197">
        <f ca="1">'SUBSCRIBER BASE FLTE'!AJ62*('MVLP INPUT FLTE'!$D32*(100%-'MVLP INPUT FLTE'!$D42))</f>
        <v>273277594.55001998</v>
      </c>
      <c r="AK36" s="197">
        <f ca="1">'SUBSCRIBER BASE FLTE'!AK62*('MVLP INPUT FLTE'!$D32*(100%-'MVLP INPUT FLTE'!$D42))</f>
        <v>291057595.79634482</v>
      </c>
      <c r="AL36" s="197">
        <f ca="1">'SUBSCRIBER BASE FLTE'!AL62*('MVLP INPUT FLTE'!$D32*(100%-'MVLP INPUT FLTE'!$D42))</f>
        <v>308868943.83207589</v>
      </c>
      <c r="AM36" s="197">
        <f ca="1">'SUBSCRIBER BASE FLTE'!AM62*('MVLP INPUT FLTE'!$D32*(100%-'MVLP INPUT FLTE'!$D42))</f>
        <v>326680959.40950322</v>
      </c>
      <c r="AN36" s="197">
        <f ca="1">'SUBSCRIBER BASE FLTE'!AN62*('MVLP INPUT FLTE'!$D32*(100%-'MVLP INPUT FLTE'!$D42))</f>
        <v>344463224.05452245</v>
      </c>
      <c r="AO36" s="197">
        <f ca="1">'SUBSCRIBER BASE FLTE'!AO62*('MVLP INPUT FLTE'!$D32*(100%-'MVLP INPUT FLTE'!$D42))</f>
        <v>362185577.85005903</v>
      </c>
      <c r="AP36" s="197">
        <f ca="1">'SUBSCRIBER BASE FLTE'!AP62*('MVLP INPUT FLTE'!$D32*(100%-'MVLP INPUT FLTE'!$D42))</f>
        <v>379818117.23833352</v>
      </c>
      <c r="AQ36" s="197">
        <f ca="1">'SUBSCRIBER BASE FLTE'!AQ62*('MVLP INPUT FLTE'!$D32*(100%-'MVLP INPUT FLTE'!$D42))</f>
        <v>397361605.64180768</v>
      </c>
      <c r="AR36" s="197">
        <f ca="1">'SUBSCRIBER BASE FLTE'!AR62*('MVLP INPUT FLTE'!$D32*(100%-'MVLP INPUT FLTE'!$D42))</f>
        <v>414786387.19385231</v>
      </c>
      <c r="AS36" s="197">
        <f ca="1">'SUBSCRIBER BASE FLTE'!AS62*('MVLP INPUT FLTE'!$D32*(100%-'MVLP INPUT FLTE'!$D42))</f>
        <v>432123883.70270455</v>
      </c>
      <c r="AT36" s="197">
        <f ca="1">'SUBSCRIBER BASE FLTE'!AT62*('MVLP INPUT FLTE'!$D32*(100%-'MVLP INPUT FLTE'!$D42))</f>
        <v>449344424.29123157</v>
      </c>
      <c r="AU36" s="197">
        <f ca="1">'SUBSCRIBER BASE FLTE'!AU62*('MVLP INPUT FLTE'!$D32*(100%-'MVLP INPUT FLTE'!$D42))</f>
        <v>466418590.28475612</v>
      </c>
      <c r="AV36" s="197">
        <f ca="1">'SUBSCRIBER BASE FLTE'!AV62*('MVLP INPUT FLTE'!$D32*(100%-'MVLP INPUT FLTE'!$D42))</f>
        <v>483378038.66733569</v>
      </c>
      <c r="AW36" s="197">
        <f ca="1">'SUBSCRIBER BASE FLTE'!AW62*('MVLP INPUT FLTE'!$D32*(100%-'MVLP INPUT FLTE'!$D42))</f>
        <v>500193331.73866338</v>
      </c>
      <c r="AX36" s="197">
        <f ca="1">'SUBSCRIBER BASE FLTE'!AX62*('MVLP INPUT FLTE'!$D32*(100%-'MVLP INPUT FLTE'!$D42))</f>
        <v>516896107.61888474</v>
      </c>
      <c r="AY36" s="197">
        <f ca="1">'SUBSCRIBER BASE FLTE'!AY62*('MVLP INPUT FLTE'!$D32*(100%-'MVLP INPUT FLTE'!$D42))</f>
        <v>533456909.90412414</v>
      </c>
      <c r="AZ36" s="197">
        <f ca="1">'SUBSCRIBER BASE FLTE'!AZ62*('MVLP INPUT FLTE'!$D32*(100%-'MVLP INPUT FLTE'!$D42))</f>
        <v>549876945.36993933</v>
      </c>
      <c r="BA36" s="197">
        <f ca="1">'SUBSCRIBER BASE FLTE'!BA62*('MVLP INPUT FLTE'!$D32*(100%-'MVLP INPUT FLTE'!$D42))</f>
        <v>566157410.53429472</v>
      </c>
      <c r="BB36" s="197">
        <f ca="1">'SUBSCRIBER BASE FLTE'!BB62*('MVLP INPUT FLTE'!$D32*(100%-'MVLP INPUT FLTE'!$D42))</f>
        <v>582329904.54475331</v>
      </c>
      <c r="BC36" s="197">
        <f ca="1">'SUBSCRIBER BASE FLTE'!BC62*('MVLP INPUT FLTE'!$D32*(100%-'MVLP INPUT FLTE'!$D42))</f>
        <v>598364932.35612285</v>
      </c>
      <c r="BD36" s="197">
        <f ca="1">'SUBSCRIBER BASE FLTE'!BD62*('MVLP INPUT FLTE'!$D32*(100%-'MVLP INPUT FLTE'!$D42))</f>
        <v>614263662.43109572</v>
      </c>
      <c r="BE36" s="197">
        <f ca="1">'SUBSCRIBER BASE FLTE'!BE62*('MVLP INPUT FLTE'!$D32*(100%-'MVLP INPUT FLTE'!$D42))</f>
        <v>630027253.30043149</v>
      </c>
      <c r="BF36" s="197">
        <f ca="1">'SUBSCRIBER BASE FLTE'!BF62*('MVLP INPUT FLTE'!$D32*(100%-'MVLP INPUT FLTE'!$D42))</f>
        <v>645656853.64737785</v>
      </c>
      <c r="BG36" s="197">
        <f ca="1">'SUBSCRIBER BASE FLTE'!BG62*('MVLP INPUT FLTE'!$D32*(100%-'MVLP INPUT FLTE'!$D42))</f>
        <v>661153602.39137506</v>
      </c>
      <c r="BH36" s="197">
        <f ca="1">'SUBSCRIBER BASE FLTE'!BH62*('MVLP INPUT FLTE'!$D32*(100%-'MVLP INPUT FLTE'!$D42))</f>
        <v>676518628.77104843</v>
      </c>
      <c r="BI36" s="197">
        <f ca="1">'SUBSCRIBER BASE FLTE'!BI62*('MVLP INPUT FLTE'!$D32*(100%-'MVLP INPUT FLTE'!$D42))</f>
        <v>691753052.4264946</v>
      </c>
      <c r="BJ36" s="197">
        <f ca="1">'SUBSCRIBER BASE FLTE'!BJ62*('MVLP INPUT FLTE'!$D32*(100%-'MVLP INPUT FLTE'!$D42))</f>
        <v>706857983.48086929</v>
      </c>
      <c r="BK36" s="197">
        <f ca="1">'SUBSCRIBER BASE FLTE'!BK62*('MVLP INPUT FLTE'!$D32*(100%-'MVLP INPUT FLTE'!$D42))</f>
        <v>721834522.62128186</v>
      </c>
      <c r="BL36" s="197">
        <f ca="1">'SUBSCRIBER BASE FLTE'!BL62*('MVLP INPUT FLTE'!$D32*(100%-'MVLP INPUT FLTE'!$D42))</f>
        <v>736683761.17900097</v>
      </c>
      <c r="BM36" s="197">
        <f ca="1">'SUBSCRIBER BASE FLTE'!BM62*('MVLP INPUT FLTE'!$D32*(100%-'MVLP INPUT FLTE'!$D42))</f>
        <v>751406781.20897961</v>
      </c>
      <c r="BN36" s="197">
        <f ca="1">'SUBSCRIBER BASE FLTE'!BN62*('MVLP INPUT FLTE'!$D32*(100%-'MVLP INPUT FLTE'!$D42))</f>
        <v>766004655.56870329</v>
      </c>
      <c r="BO36" s="197">
        <f ca="1">'SUBSCRIBER BASE FLTE'!BO62*('MVLP INPUT FLTE'!$D32*(100%-'MVLP INPUT FLTE'!$D42))</f>
        <v>780478447.99636936</v>
      </c>
      <c r="BP36" s="197">
        <f ca="1">'SUBSCRIBER BASE FLTE'!BP62*('MVLP INPUT FLTE'!$D32*(100%-'MVLP INPUT FLTE'!$D42))</f>
        <v>794829213.18840003</v>
      </c>
      <c r="BQ36" s="197">
        <f ca="1">'SUBSCRIBER BASE FLTE'!BQ62*('MVLP INPUT FLTE'!$D32*(100%-'MVLP INPUT FLTE'!$D42))</f>
        <v>809057996.87629867</v>
      </c>
      <c r="BR36" s="197">
        <f ca="1">'SUBSCRIBER BASE FLTE'!BR62*('MVLP INPUT FLTE'!$D32*(100%-'MVLP INPUT FLTE'!$D42))</f>
        <v>823165835.90285015</v>
      </c>
    </row>
    <row r="37" spans="2:70" ht="25" customHeight="1" outlineLevel="1">
      <c r="B37" s="137" t="str">
        <f t="shared" si="14"/>
        <v>FLTE 400GB</v>
      </c>
      <c r="C37" s="197">
        <f>'SUBSCRIBER BASE FLTE'!C63*('MVLP INPUT FLTE'!$D33*(100%-'MVLP INPUT FLTE'!$D43))</f>
        <v>0</v>
      </c>
      <c r="D37" s="197">
        <f>'SUBSCRIBER BASE FLTE'!D63*('MVLP INPUT FLTE'!$D33*(100%-'MVLP INPUT FLTE'!$D43))</f>
        <v>0</v>
      </c>
      <c r="E37" s="197">
        <f>'SUBSCRIBER BASE FLTE'!E63*('MVLP INPUT FLTE'!$D33*(100%-'MVLP INPUT FLTE'!$D43))</f>
        <v>0</v>
      </c>
      <c r="F37" s="197">
        <f>'SUBSCRIBER BASE FLTE'!F63*('MVLP INPUT FLTE'!$D33*(100%-'MVLP INPUT FLTE'!$D43))</f>
        <v>0</v>
      </c>
      <c r="G37" s="197">
        <f>'SUBSCRIBER BASE FLTE'!G63*('MVLP INPUT FLTE'!$D33*(100%-'MVLP INPUT FLTE'!$D43))</f>
        <v>0</v>
      </c>
      <c r="H37" s="197">
        <f>'SUBSCRIBER BASE FLTE'!H63*('MVLP INPUT FLTE'!$D33*(100%-'MVLP INPUT FLTE'!$D43))</f>
        <v>0</v>
      </c>
      <c r="I37" s="197">
        <f>'SUBSCRIBER BASE FLTE'!I63*('MVLP INPUT FLTE'!$D33*(100%-'MVLP INPUT FLTE'!$D43))</f>
        <v>0</v>
      </c>
      <c r="J37" s="197">
        <f>'SUBSCRIBER BASE FLTE'!J63*('MVLP INPUT FLTE'!$D33*(100%-'MVLP INPUT FLTE'!$D43))</f>
        <v>0</v>
      </c>
      <c r="K37" s="197">
        <f ca="1">'SUBSCRIBER BASE FLTE'!K63*('MVLP INPUT FLTE'!$D33*(100%-'MVLP INPUT FLTE'!$D43))</f>
        <v>3396096</v>
      </c>
      <c r="L37" s="197">
        <f ca="1">'SUBSCRIBER BASE FLTE'!L63*('MVLP INPUT FLTE'!$D33*(100%-'MVLP INPUT FLTE'!$D43))</f>
        <v>6864701.1840000004</v>
      </c>
      <c r="M37" s="197">
        <f ca="1">'SUBSCRIBER BASE FLTE'!M63*('MVLP INPUT FLTE'!$D33*(100%-'MVLP INPUT FLTE'!$D43))</f>
        <v>10455887.223936003</v>
      </c>
      <c r="N37" s="197">
        <f ca="1">'SUBSCRIBER BASE FLTE'!N63*('MVLP INPUT FLTE'!$D33*(100%-'MVLP INPUT FLTE'!$D43))</f>
        <v>14219300.182532545</v>
      </c>
      <c r="O37" s="197">
        <f ca="1">'SUBSCRIBER BASE FLTE'!O63*('MVLP INPUT FLTE'!$D33*(100%-'MVLP INPUT FLTE'!$D43))</f>
        <v>18204164.130981021</v>
      </c>
      <c r="P37" s="197">
        <f ca="1">'SUBSCRIBER BASE FLTE'!P63*('MVLP INPUT FLTE'!$D33*(100%-'MVLP INPUT FLTE'!$D43))</f>
        <v>22408596.735867683</v>
      </c>
      <c r="Q37" s="197">
        <f ca="1">'SUBSCRIBER BASE FLTE'!Q63*('MVLP INPUT FLTE'!$D33*(100%-'MVLP INPUT FLTE'!$D43))</f>
        <v>26932107.663612813</v>
      </c>
      <c r="R37" s="197">
        <f ca="1">'SUBSCRIBER BASE FLTE'!R63*('MVLP INPUT FLTE'!$D33*(100%-'MVLP INPUT FLTE'!$D43))</f>
        <v>31873360.748472098</v>
      </c>
      <c r="S37" s="197">
        <f ca="1">'SUBSCRIBER BASE FLTE'!S63*('MVLP INPUT FLTE'!$D33*(100%-'MVLP INPUT FLTE'!$D43))</f>
        <v>37228805.182110094</v>
      </c>
      <c r="T37" s="197">
        <f ca="1">'SUBSCRIBER BASE FLTE'!T63*('MVLP INPUT FLTE'!$D33*(100%-'MVLP INPUT FLTE'!$D43))</f>
        <v>43146984.33806216</v>
      </c>
      <c r="U37" s="197">
        <f ca="1">'SUBSCRIBER BASE FLTE'!U63*('MVLP INPUT FLTE'!$D33*(100%-'MVLP INPUT FLTE'!$D43))</f>
        <v>49673802.971188635</v>
      </c>
      <c r="V37" s="197">
        <f ca="1">'SUBSCRIBER BASE FLTE'!V63*('MVLP INPUT FLTE'!$D33*(100%-'MVLP INPUT FLTE'!$D43))</f>
        <v>56905463.645933524</v>
      </c>
      <c r="W37" s="197">
        <f ca="1">'SUBSCRIBER BASE FLTE'!W63*('MVLP INPUT FLTE'!$D33*(100%-'MVLP INPUT FLTE'!$D43))</f>
        <v>64886663.204943098</v>
      </c>
      <c r="X37" s="197">
        <f ca="1">'SUBSCRIBER BASE FLTE'!X63*('MVLP INPUT FLTE'!$D33*(100%-'MVLP INPUT FLTE'!$D43))</f>
        <v>73661718.567701086</v>
      </c>
      <c r="Y37" s="197">
        <f ca="1">'SUBSCRIBER BASE FLTE'!Y63*('MVLP INPUT FLTE'!$D33*(100%-'MVLP INPUT FLTE'!$D43))</f>
        <v>83223881.959875628</v>
      </c>
      <c r="Z37" s="197">
        <f ca="1">'SUBSCRIBER BASE FLTE'!Z63*('MVLP INPUT FLTE'!$D33*(100%-'MVLP INPUT FLTE'!$D43))</f>
        <v>93617150.963216677</v>
      </c>
      <c r="AA37" s="197">
        <f ca="1">'SUBSCRIBER BASE FLTE'!AA63*('MVLP INPUT FLTE'!$D33*(100%-'MVLP INPUT FLTE'!$D43))</f>
        <v>104783773.18002933</v>
      </c>
      <c r="AB37" s="197">
        <f ca="1">'SUBSCRIBER BASE FLTE'!AB63*('MVLP INPUT FLTE'!$D33*(100%-'MVLP INPUT FLTE'!$D43))</f>
        <v>116666487.10799909</v>
      </c>
      <c r="AC37" s="197">
        <f ca="1">'SUBSCRIBER BASE FLTE'!AC63*('MVLP INPUT FLTE'!$D33*(100%-'MVLP INPUT FLTE'!$D43))</f>
        <v>129157829.96758111</v>
      </c>
      <c r="AD37" s="197">
        <f ca="1">'SUBSCRIBER BASE FLTE'!AD63*('MVLP INPUT FLTE'!$D33*(100%-'MVLP INPUT FLTE'!$D43))</f>
        <v>142201940.4128567</v>
      </c>
      <c r="AE37" s="197">
        <f ca="1">'SUBSCRIBER BASE FLTE'!AE63*('MVLP INPUT FLTE'!$D33*(100%-'MVLP INPUT FLTE'!$D43))</f>
        <v>155743431.91934741</v>
      </c>
      <c r="AF37" s="197">
        <f ca="1">'SUBSCRIBER BASE FLTE'!AF63*('MVLP INPUT FLTE'!$D33*(100%-'MVLP INPUT FLTE'!$D43))</f>
        <v>169676700.74803293</v>
      </c>
      <c r="AG37" s="197">
        <f ca="1">'SUBSCRIBER BASE FLTE'!AG63*('MVLP INPUT FLTE'!$D33*(100%-'MVLP INPUT FLTE'!$D43))</f>
        <v>183897040.79167464</v>
      </c>
      <c r="AH37" s="197">
        <f ca="1">'SUBSCRIBER BASE FLTE'!AH63*('MVLP INPUT FLTE'!$D33*(100%-'MVLP INPUT FLTE'!$D43))</f>
        <v>198351323.94494542</v>
      </c>
      <c r="AI37" s="197">
        <f ca="1">'SUBSCRIBER BASE FLTE'!AI63*('MVLP INPUT FLTE'!$D33*(100%-'MVLP INPUT FLTE'!$D43))</f>
        <v>212986873.69141337</v>
      </c>
      <c r="AJ37" s="197">
        <f ca="1">'SUBSCRIBER BASE FLTE'!AJ63*('MVLP INPUT FLTE'!$D33*(100%-'MVLP INPUT FLTE'!$D43))</f>
        <v>227751461.26503637</v>
      </c>
      <c r="AK37" s="197">
        <f ca="1">'SUBSCRIBER BASE FLTE'!AK63*('MVLP INPUT FLTE'!$D33*(100%-'MVLP INPUT FLTE'!$D43))</f>
        <v>242542613.84428358</v>
      </c>
      <c r="AL37" s="197">
        <f ca="1">'SUBSCRIBER BASE FLTE'!AL63*('MVLP INPUT FLTE'!$D33*(100%-'MVLP INPUT FLTE'!$D43))</f>
        <v>257360105.62660712</v>
      </c>
      <c r="AM37" s="197">
        <f ca="1">'SUBSCRIBER BASE FLTE'!AM63*('MVLP INPUT FLTE'!$D33*(100%-'MVLP INPUT FLTE'!$D43))</f>
        <v>272203712.72878098</v>
      </c>
      <c r="AN37" s="197">
        <f ca="1">'SUBSCRIBER BASE FLTE'!AN63*('MVLP INPUT FLTE'!$D33*(100%-'MVLP INPUT FLTE'!$D43))</f>
        <v>287022525.17058635</v>
      </c>
      <c r="AO37" s="197">
        <f ca="1">'SUBSCRIBER BASE FLTE'!AO63*('MVLP INPUT FLTE'!$D33*(100%-'MVLP INPUT FLTE'!$D43))</f>
        <v>301766065.70663631</v>
      </c>
      <c r="AP37" s="197">
        <f ca="1">'SUBSCRIBER BASE FLTE'!AP63*('MVLP INPUT FLTE'!$D33*(100%-'MVLP INPUT FLTE'!$D43))</f>
        <v>316485662.14812994</v>
      </c>
      <c r="AQ37" s="197">
        <f ca="1">'SUBSCRIBER BASE FLTE'!AQ63*('MVLP INPUT FLTE'!$D33*(100%-'MVLP INPUT FLTE'!$D43))</f>
        <v>331080142.01987082</v>
      </c>
      <c r="AR37" s="197">
        <f ca="1">'SUBSCRIBER BASE FLTE'!AR63*('MVLP INPUT FLTE'!$D33*(100%-'MVLP INPUT FLTE'!$D43))</f>
        <v>345601256.81270194</v>
      </c>
      <c r="AS37" s="197">
        <f ca="1">'SUBSCRIBER BASE FLTE'!AS63*('MVLP INPUT FLTE'!$D33*(100%-'MVLP INPUT FLTE'!$D43))</f>
        <v>360049630.129794</v>
      </c>
      <c r="AT37" s="197">
        <f ca="1">'SUBSCRIBER BASE FLTE'!AT63*('MVLP INPUT FLTE'!$D33*(100%-'MVLP INPUT FLTE'!$D43))</f>
        <v>374375192.27369076</v>
      </c>
      <c r="AU37" s="197">
        <f ca="1">'SUBSCRIBER BASE FLTE'!AU63*('MVLP INPUT FLTE'!$D33*(100%-'MVLP INPUT FLTE'!$D43))</f>
        <v>388629675.13936436</v>
      </c>
      <c r="AV37" s="197">
        <f ca="1">'SUBSCRIBER BASE FLTE'!AV63*('MVLP INPUT FLTE'!$D33*(100%-'MVLP INPUT FLTE'!$D43))</f>
        <v>402762994.90067977</v>
      </c>
      <c r="AW37" s="197">
        <f ca="1">'SUBSCRIBER BASE FLTE'!AW63*('MVLP INPUT FLTE'!$D33*(100%-'MVLP INPUT FLTE'!$D43))</f>
        <v>416776181.44402397</v>
      </c>
      <c r="AX37" s="197">
        <f ca="1">'SUBSCRIBER BASE FLTE'!AX63*('MVLP INPUT FLTE'!$D33*(100%-'MVLP INPUT FLTE'!$D43))</f>
        <v>430670255.90174973</v>
      </c>
      <c r="AY37" s="197">
        <f ca="1">'SUBSCRIBER BASE FLTE'!AY63*('MVLP INPUT FLTE'!$D33*(100%-'MVLP INPUT FLTE'!$D43))</f>
        <v>444446230.72658479</v>
      </c>
      <c r="AZ37" s="197">
        <f ca="1">'SUBSCRIBER BASE FLTE'!AZ63*('MVLP INPUT FLTE'!$D33*(100%-'MVLP INPUT FLTE'!$D43))</f>
        <v>458155797.76540881</v>
      </c>
      <c r="BA37" s="197">
        <f ca="1">'SUBSCRIBER BASE FLTE'!BA63*('MVLP INPUT FLTE'!$D33*(100%-'MVLP INPUT FLTE'!$D43))</f>
        <v>471748833.48440278</v>
      </c>
      <c r="BB37" s="197">
        <f ca="1">'SUBSCRIBER BASE FLTE'!BB63*('MVLP INPUT FLTE'!$D33*(100%-'MVLP INPUT FLTE'!$D43))</f>
        <v>485226328.39978534</v>
      </c>
      <c r="BC37" s="197">
        <f ca="1">'SUBSCRIBER BASE FLTE'!BC63*('MVLP INPUT FLTE'!$D33*(100%-'MVLP INPUT FLTE'!$D43))</f>
        <v>498589264.60838717</v>
      </c>
      <c r="BD37" s="197">
        <f ca="1">'SUBSCRIBER BASE FLTE'!BD63*('MVLP INPUT FLTE'!$D33*(100%-'MVLP INPUT FLTE'!$D43))</f>
        <v>511838615.85921592</v>
      </c>
      <c r="BE37" s="197">
        <f ca="1">'SUBSCRIBER BASE FLTE'!BE63*('MVLP INPUT FLTE'!$D33*(100%-'MVLP INPUT FLTE'!$D43))</f>
        <v>524975347.62441266</v>
      </c>
      <c r="BF37" s="197">
        <f ca="1">'SUBSCRIBER BASE FLTE'!BF63*('MVLP INPUT FLTE'!$D33*(100%-'MVLP INPUT FLTE'!$D43))</f>
        <v>538000417.16960514</v>
      </c>
      <c r="BG37" s="197">
        <f ca="1">'SUBSCRIBER BASE FLTE'!BG63*('MVLP INPUT FLTE'!$D33*(100%-'MVLP INPUT FLTE'!$D43))</f>
        <v>550914773.62366354</v>
      </c>
      <c r="BH37" s="197">
        <f ca="1">'SUBSCRIBER BASE FLTE'!BH63*('MVLP INPUT FLTE'!$D33*(100%-'MVLP INPUT FLTE'!$D43))</f>
        <v>563719358.04786241</v>
      </c>
      <c r="BI37" s="197">
        <f ca="1">'SUBSCRIBER BASE FLTE'!BI63*('MVLP INPUT FLTE'!$D33*(100%-'MVLP INPUT FLTE'!$D43))</f>
        <v>576415103.50445557</v>
      </c>
      <c r="BJ37" s="197">
        <f ca="1">'SUBSCRIBER BASE FLTE'!BJ63*('MVLP INPUT FLTE'!$D33*(100%-'MVLP INPUT FLTE'!$D43))</f>
        <v>589002935.12466776</v>
      </c>
      <c r="BK37" s="197">
        <f ca="1">'SUBSCRIBER BASE FLTE'!BK63*('MVLP INPUT FLTE'!$D33*(100%-'MVLP INPUT FLTE'!$D43))</f>
        <v>601483770.176108</v>
      </c>
      <c r="BL37" s="197">
        <f ca="1">'SUBSCRIBER BASE FLTE'!BL63*('MVLP INPUT FLTE'!$D33*(100%-'MVLP INPUT FLTE'!$D43))</f>
        <v>613858518.12961102</v>
      </c>
      <c r="BM37" s="197">
        <f ca="1">'SUBSCRIBER BASE FLTE'!BM63*('MVLP INPUT FLTE'!$D33*(100%-'MVLP INPUT FLTE'!$D43))</f>
        <v>626128080.72550917</v>
      </c>
      <c r="BN37" s="197">
        <f ca="1">'SUBSCRIBER BASE FLTE'!BN63*('MVLP INPUT FLTE'!$D33*(100%-'MVLP INPUT FLTE'!$D43))</f>
        <v>638293352.0393424</v>
      </c>
      <c r="BO37" s="197">
        <f ca="1">'SUBSCRIBER BASE FLTE'!BO63*('MVLP INPUT FLTE'!$D33*(100%-'MVLP INPUT FLTE'!$D43))</f>
        <v>650355218.54700792</v>
      </c>
      <c r="BP37" s="197">
        <f ca="1">'SUBSCRIBER BASE FLTE'!BP63*('MVLP INPUT FLTE'!$D33*(100%-'MVLP INPUT FLTE'!$D43))</f>
        <v>662314559.18935835</v>
      </c>
      <c r="BQ37" s="197">
        <f ca="1">'SUBSCRIBER BASE FLTE'!BQ63*('MVLP INPUT FLTE'!$D33*(100%-'MVLP INPUT FLTE'!$D43))</f>
        <v>674172245.43624878</v>
      </c>
      <c r="BR37" s="197">
        <f ca="1">'SUBSCRIBER BASE FLTE'!BR63*('MVLP INPUT FLTE'!$D33*(100%-'MVLP INPUT FLTE'!$D43))</f>
        <v>685929141.35004067</v>
      </c>
    </row>
    <row r="38" spans="2:70" ht="25" customHeight="1" outlineLevel="1">
      <c r="B38" s="137" t="str">
        <f t="shared" si="14"/>
        <v>Package 5</v>
      </c>
      <c r="C38" s="197">
        <f>'SUBSCRIBER BASE FLTE'!C64*('MVLP INPUT FLTE'!$D34*(100%-'MVLP INPUT FLTE'!$D44))</f>
        <v>0</v>
      </c>
      <c r="D38" s="197">
        <f>'SUBSCRIBER BASE FLTE'!D64*('MVLP INPUT FLTE'!$D34*(100%-'MVLP INPUT FLTE'!$D44))</f>
        <v>0</v>
      </c>
      <c r="E38" s="197">
        <f>'SUBSCRIBER BASE FLTE'!E64*('MVLP INPUT FLTE'!$D34*(100%-'MVLP INPUT FLTE'!$D44))</f>
        <v>0</v>
      </c>
      <c r="F38" s="197">
        <f>'SUBSCRIBER BASE FLTE'!F64*('MVLP INPUT FLTE'!$D34*(100%-'MVLP INPUT FLTE'!$D44))</f>
        <v>0</v>
      </c>
      <c r="G38" s="197">
        <f>'SUBSCRIBER BASE FLTE'!G64*('MVLP INPUT FLTE'!$D34*(100%-'MVLP INPUT FLTE'!$D44))</f>
        <v>0</v>
      </c>
      <c r="H38" s="197">
        <f>'SUBSCRIBER BASE FLTE'!H64*('MVLP INPUT FLTE'!$D34*(100%-'MVLP INPUT FLTE'!$D44))</f>
        <v>0</v>
      </c>
      <c r="I38" s="197">
        <f>'SUBSCRIBER BASE FLTE'!I64*('MVLP INPUT FLTE'!$D34*(100%-'MVLP INPUT FLTE'!$D44))</f>
        <v>0</v>
      </c>
      <c r="J38" s="197">
        <f>'SUBSCRIBER BASE FLTE'!J64*('MVLP INPUT FLTE'!$D34*(100%-'MVLP INPUT FLTE'!$D44))</f>
        <v>0</v>
      </c>
      <c r="K38" s="197">
        <f ca="1">'SUBSCRIBER BASE FLTE'!K64*('MVLP INPUT FLTE'!$D34*(100%-'MVLP INPUT FLTE'!$D44))</f>
        <v>0</v>
      </c>
      <c r="L38" s="197">
        <f ca="1">'SUBSCRIBER BASE FLTE'!L64*('MVLP INPUT FLTE'!$D34*(100%-'MVLP INPUT FLTE'!$D44))</f>
        <v>0</v>
      </c>
      <c r="M38" s="197">
        <f ca="1">'SUBSCRIBER BASE FLTE'!M64*('MVLP INPUT FLTE'!$D34*(100%-'MVLP INPUT FLTE'!$D44))</f>
        <v>0</v>
      </c>
      <c r="N38" s="197">
        <f ca="1">'SUBSCRIBER BASE FLTE'!N64*('MVLP INPUT FLTE'!$D34*(100%-'MVLP INPUT FLTE'!$D44))</f>
        <v>0</v>
      </c>
      <c r="O38" s="197">
        <f ca="1">'SUBSCRIBER BASE FLTE'!O64*('MVLP INPUT FLTE'!$D34*(100%-'MVLP INPUT FLTE'!$D44))</f>
        <v>0</v>
      </c>
      <c r="P38" s="197">
        <f ca="1">'SUBSCRIBER BASE FLTE'!P64*('MVLP INPUT FLTE'!$D34*(100%-'MVLP INPUT FLTE'!$D44))</f>
        <v>0</v>
      </c>
      <c r="Q38" s="197">
        <f ca="1">'SUBSCRIBER BASE FLTE'!Q64*('MVLP INPUT FLTE'!$D34*(100%-'MVLP INPUT FLTE'!$D44))</f>
        <v>0</v>
      </c>
      <c r="R38" s="197">
        <f ca="1">'SUBSCRIBER BASE FLTE'!R64*('MVLP INPUT FLTE'!$D34*(100%-'MVLP INPUT FLTE'!$D44))</f>
        <v>0</v>
      </c>
      <c r="S38" s="197">
        <f ca="1">'SUBSCRIBER BASE FLTE'!S64*('MVLP INPUT FLTE'!$D34*(100%-'MVLP INPUT FLTE'!$D44))</f>
        <v>0</v>
      </c>
      <c r="T38" s="197">
        <f ca="1">'SUBSCRIBER BASE FLTE'!T64*('MVLP INPUT FLTE'!$D34*(100%-'MVLP INPUT FLTE'!$D44))</f>
        <v>0</v>
      </c>
      <c r="U38" s="197">
        <f ca="1">'SUBSCRIBER BASE FLTE'!U64*('MVLP INPUT FLTE'!$D34*(100%-'MVLP INPUT FLTE'!$D44))</f>
        <v>0</v>
      </c>
      <c r="V38" s="197">
        <f ca="1">'SUBSCRIBER BASE FLTE'!V64*('MVLP INPUT FLTE'!$D34*(100%-'MVLP INPUT FLTE'!$D44))</f>
        <v>0</v>
      </c>
      <c r="W38" s="197">
        <f ca="1">'SUBSCRIBER BASE FLTE'!W64*('MVLP INPUT FLTE'!$D34*(100%-'MVLP INPUT FLTE'!$D44))</f>
        <v>0</v>
      </c>
      <c r="X38" s="197">
        <f ca="1">'SUBSCRIBER BASE FLTE'!X64*('MVLP INPUT FLTE'!$D34*(100%-'MVLP INPUT FLTE'!$D44))</f>
        <v>0</v>
      </c>
      <c r="Y38" s="197">
        <f ca="1">'SUBSCRIBER BASE FLTE'!Y64*('MVLP INPUT FLTE'!$D34*(100%-'MVLP INPUT FLTE'!$D44))</f>
        <v>0</v>
      </c>
      <c r="Z38" s="197">
        <f ca="1">'SUBSCRIBER BASE FLTE'!Z64*('MVLP INPUT FLTE'!$D34*(100%-'MVLP INPUT FLTE'!$D44))</f>
        <v>0</v>
      </c>
      <c r="AA38" s="197">
        <f ca="1">'SUBSCRIBER BASE FLTE'!AA64*('MVLP INPUT FLTE'!$D34*(100%-'MVLP INPUT FLTE'!$D44))</f>
        <v>0</v>
      </c>
      <c r="AB38" s="197">
        <f ca="1">'SUBSCRIBER BASE FLTE'!AB64*('MVLP INPUT FLTE'!$D34*(100%-'MVLP INPUT FLTE'!$D44))</f>
        <v>0</v>
      </c>
      <c r="AC38" s="197">
        <f ca="1">'SUBSCRIBER BASE FLTE'!AC64*('MVLP INPUT FLTE'!$D34*(100%-'MVLP INPUT FLTE'!$D44))</f>
        <v>0</v>
      </c>
      <c r="AD38" s="197">
        <f ca="1">'SUBSCRIBER BASE FLTE'!AD64*('MVLP INPUT FLTE'!$D34*(100%-'MVLP INPUT FLTE'!$D44))</f>
        <v>0</v>
      </c>
      <c r="AE38" s="197">
        <f ca="1">'SUBSCRIBER BASE FLTE'!AE64*('MVLP INPUT FLTE'!$D34*(100%-'MVLP INPUT FLTE'!$D44))</f>
        <v>0</v>
      </c>
      <c r="AF38" s="197">
        <f ca="1">'SUBSCRIBER BASE FLTE'!AF64*('MVLP INPUT FLTE'!$D34*(100%-'MVLP INPUT FLTE'!$D44))</f>
        <v>0</v>
      </c>
      <c r="AG38" s="197">
        <f ca="1">'SUBSCRIBER BASE FLTE'!AG64*('MVLP INPUT FLTE'!$D34*(100%-'MVLP INPUT FLTE'!$D44))</f>
        <v>0</v>
      </c>
      <c r="AH38" s="197">
        <f ca="1">'SUBSCRIBER BASE FLTE'!AH64*('MVLP INPUT FLTE'!$D34*(100%-'MVLP INPUT FLTE'!$D44))</f>
        <v>0</v>
      </c>
      <c r="AI38" s="197">
        <f ca="1">'SUBSCRIBER BASE FLTE'!AI64*('MVLP INPUT FLTE'!$D34*(100%-'MVLP INPUT FLTE'!$D44))</f>
        <v>0</v>
      </c>
      <c r="AJ38" s="197">
        <f ca="1">'SUBSCRIBER BASE FLTE'!AJ64*('MVLP INPUT FLTE'!$D34*(100%-'MVLP INPUT FLTE'!$D44))</f>
        <v>0</v>
      </c>
      <c r="AK38" s="197">
        <f ca="1">'SUBSCRIBER BASE FLTE'!AK64*('MVLP INPUT FLTE'!$D34*(100%-'MVLP INPUT FLTE'!$D44))</f>
        <v>0</v>
      </c>
      <c r="AL38" s="197">
        <f ca="1">'SUBSCRIBER BASE FLTE'!AL64*('MVLP INPUT FLTE'!$D34*(100%-'MVLP INPUT FLTE'!$D44))</f>
        <v>0</v>
      </c>
      <c r="AM38" s="197">
        <f ca="1">'SUBSCRIBER BASE FLTE'!AM64*('MVLP INPUT FLTE'!$D34*(100%-'MVLP INPUT FLTE'!$D44))</f>
        <v>0</v>
      </c>
      <c r="AN38" s="197">
        <f ca="1">'SUBSCRIBER BASE FLTE'!AN64*('MVLP INPUT FLTE'!$D34*(100%-'MVLP INPUT FLTE'!$D44))</f>
        <v>0</v>
      </c>
      <c r="AO38" s="197">
        <f ca="1">'SUBSCRIBER BASE FLTE'!AO64*('MVLP INPUT FLTE'!$D34*(100%-'MVLP INPUT FLTE'!$D44))</f>
        <v>0</v>
      </c>
      <c r="AP38" s="197">
        <f ca="1">'SUBSCRIBER BASE FLTE'!AP64*('MVLP INPUT FLTE'!$D34*(100%-'MVLP INPUT FLTE'!$D44))</f>
        <v>0</v>
      </c>
      <c r="AQ38" s="197">
        <f ca="1">'SUBSCRIBER BASE FLTE'!AQ64*('MVLP INPUT FLTE'!$D34*(100%-'MVLP INPUT FLTE'!$D44))</f>
        <v>0</v>
      </c>
      <c r="AR38" s="197">
        <f ca="1">'SUBSCRIBER BASE FLTE'!AR64*('MVLP INPUT FLTE'!$D34*(100%-'MVLP INPUT FLTE'!$D44))</f>
        <v>0</v>
      </c>
      <c r="AS38" s="197">
        <f ca="1">'SUBSCRIBER BASE FLTE'!AS64*('MVLP INPUT FLTE'!$D34*(100%-'MVLP INPUT FLTE'!$D44))</f>
        <v>0</v>
      </c>
      <c r="AT38" s="197">
        <f ca="1">'SUBSCRIBER BASE FLTE'!AT64*('MVLP INPUT FLTE'!$D34*(100%-'MVLP INPUT FLTE'!$D44))</f>
        <v>0</v>
      </c>
      <c r="AU38" s="197">
        <f ca="1">'SUBSCRIBER BASE FLTE'!AU64*('MVLP INPUT FLTE'!$D34*(100%-'MVLP INPUT FLTE'!$D44))</f>
        <v>0</v>
      </c>
      <c r="AV38" s="197">
        <f ca="1">'SUBSCRIBER BASE FLTE'!AV64*('MVLP INPUT FLTE'!$D34*(100%-'MVLP INPUT FLTE'!$D44))</f>
        <v>0</v>
      </c>
      <c r="AW38" s="197">
        <f ca="1">'SUBSCRIBER BASE FLTE'!AW64*('MVLP INPUT FLTE'!$D34*(100%-'MVLP INPUT FLTE'!$D44))</f>
        <v>0</v>
      </c>
      <c r="AX38" s="197">
        <f ca="1">'SUBSCRIBER BASE FLTE'!AX64*('MVLP INPUT FLTE'!$D34*(100%-'MVLP INPUT FLTE'!$D44))</f>
        <v>0</v>
      </c>
      <c r="AY38" s="197">
        <f ca="1">'SUBSCRIBER BASE FLTE'!AY64*('MVLP INPUT FLTE'!$D34*(100%-'MVLP INPUT FLTE'!$D44))</f>
        <v>0</v>
      </c>
      <c r="AZ38" s="197">
        <f ca="1">'SUBSCRIBER BASE FLTE'!AZ64*('MVLP INPUT FLTE'!$D34*(100%-'MVLP INPUT FLTE'!$D44))</f>
        <v>0</v>
      </c>
      <c r="BA38" s="197">
        <f ca="1">'SUBSCRIBER BASE FLTE'!BA64*('MVLP INPUT FLTE'!$D34*(100%-'MVLP INPUT FLTE'!$D44))</f>
        <v>0</v>
      </c>
      <c r="BB38" s="197">
        <f ca="1">'SUBSCRIBER BASE FLTE'!BB64*('MVLP INPUT FLTE'!$D34*(100%-'MVLP INPUT FLTE'!$D44))</f>
        <v>0</v>
      </c>
      <c r="BC38" s="197">
        <f ca="1">'SUBSCRIBER BASE FLTE'!BC64*('MVLP INPUT FLTE'!$D34*(100%-'MVLP INPUT FLTE'!$D44))</f>
        <v>0</v>
      </c>
      <c r="BD38" s="197">
        <f ca="1">'SUBSCRIBER BASE FLTE'!BD64*('MVLP INPUT FLTE'!$D34*(100%-'MVLP INPUT FLTE'!$D44))</f>
        <v>0</v>
      </c>
      <c r="BE38" s="197">
        <f ca="1">'SUBSCRIBER BASE FLTE'!BE64*('MVLP INPUT FLTE'!$D34*(100%-'MVLP INPUT FLTE'!$D44))</f>
        <v>0</v>
      </c>
      <c r="BF38" s="197">
        <f ca="1">'SUBSCRIBER BASE FLTE'!BF64*('MVLP INPUT FLTE'!$D34*(100%-'MVLP INPUT FLTE'!$D44))</f>
        <v>0</v>
      </c>
      <c r="BG38" s="197">
        <f ca="1">'SUBSCRIBER BASE FLTE'!BG64*('MVLP INPUT FLTE'!$D34*(100%-'MVLP INPUT FLTE'!$D44))</f>
        <v>0</v>
      </c>
      <c r="BH38" s="197">
        <f ca="1">'SUBSCRIBER BASE FLTE'!BH64*('MVLP INPUT FLTE'!$D34*(100%-'MVLP INPUT FLTE'!$D44))</f>
        <v>0</v>
      </c>
      <c r="BI38" s="197">
        <f ca="1">'SUBSCRIBER BASE FLTE'!BI64*('MVLP INPUT FLTE'!$D34*(100%-'MVLP INPUT FLTE'!$D44))</f>
        <v>0</v>
      </c>
      <c r="BJ38" s="197">
        <f ca="1">'SUBSCRIBER BASE FLTE'!BJ64*('MVLP INPUT FLTE'!$D34*(100%-'MVLP INPUT FLTE'!$D44))</f>
        <v>0</v>
      </c>
      <c r="BK38" s="197">
        <f ca="1">'SUBSCRIBER BASE FLTE'!BK64*('MVLP INPUT FLTE'!$D34*(100%-'MVLP INPUT FLTE'!$D44))</f>
        <v>0</v>
      </c>
      <c r="BL38" s="197">
        <f ca="1">'SUBSCRIBER BASE FLTE'!BL64*('MVLP INPUT FLTE'!$D34*(100%-'MVLP INPUT FLTE'!$D44))</f>
        <v>0</v>
      </c>
      <c r="BM38" s="197">
        <f ca="1">'SUBSCRIBER BASE FLTE'!BM64*('MVLP INPUT FLTE'!$D34*(100%-'MVLP INPUT FLTE'!$D44))</f>
        <v>0</v>
      </c>
      <c r="BN38" s="197">
        <f ca="1">'SUBSCRIBER BASE FLTE'!BN64*('MVLP INPUT FLTE'!$D34*(100%-'MVLP INPUT FLTE'!$D44))</f>
        <v>0</v>
      </c>
      <c r="BO38" s="197">
        <f ca="1">'SUBSCRIBER BASE FLTE'!BO64*('MVLP INPUT FLTE'!$D34*(100%-'MVLP INPUT FLTE'!$D44))</f>
        <v>0</v>
      </c>
      <c r="BP38" s="197">
        <f ca="1">'SUBSCRIBER BASE FLTE'!BP64*('MVLP INPUT FLTE'!$D34*(100%-'MVLP INPUT FLTE'!$D44))</f>
        <v>0</v>
      </c>
      <c r="BQ38" s="197">
        <f ca="1">'SUBSCRIBER BASE FLTE'!BQ64*('MVLP INPUT FLTE'!$D34*(100%-'MVLP INPUT FLTE'!$D44))</f>
        <v>0</v>
      </c>
      <c r="BR38" s="197">
        <f ca="1">'SUBSCRIBER BASE FLTE'!BR64*('MVLP INPUT FLTE'!$D34*(100%-'MVLP INPUT FLTE'!$D44))</f>
        <v>0</v>
      </c>
    </row>
    <row r="39" spans="2:70" ht="25" customHeight="1">
      <c r="B39" s="173" t="s">
        <v>416</v>
      </c>
      <c r="C39" s="196">
        <f>SUM(C40:C44)</f>
        <v>0</v>
      </c>
      <c r="D39" s="196">
        <f t="shared" ref="D39:AN39" si="15">SUM(D40:D44)</f>
        <v>0</v>
      </c>
      <c r="E39" s="196">
        <f t="shared" si="15"/>
        <v>0</v>
      </c>
      <c r="F39" s="196">
        <f t="shared" si="15"/>
        <v>0</v>
      </c>
      <c r="G39" s="196">
        <f t="shared" si="15"/>
        <v>0</v>
      </c>
      <c r="H39" s="196">
        <f t="shared" si="15"/>
        <v>0</v>
      </c>
      <c r="I39" s="196">
        <f t="shared" si="15"/>
        <v>0</v>
      </c>
      <c r="J39" s="196">
        <f t="shared" si="15"/>
        <v>0</v>
      </c>
      <c r="K39" s="196">
        <f t="shared" ca="1" si="15"/>
        <v>0</v>
      </c>
      <c r="L39" s="196">
        <f t="shared" ca="1" si="15"/>
        <v>0</v>
      </c>
      <c r="M39" s="196">
        <f t="shared" ca="1" si="15"/>
        <v>0</v>
      </c>
      <c r="N39" s="196">
        <f t="shared" ca="1" si="15"/>
        <v>0</v>
      </c>
      <c r="O39" s="196">
        <f t="shared" ca="1" si="15"/>
        <v>0</v>
      </c>
      <c r="P39" s="196">
        <f t="shared" ca="1" si="15"/>
        <v>0</v>
      </c>
      <c r="Q39" s="196">
        <f t="shared" ca="1" si="15"/>
        <v>0</v>
      </c>
      <c r="R39" s="196">
        <f t="shared" ca="1" si="15"/>
        <v>0</v>
      </c>
      <c r="S39" s="196">
        <f t="shared" ca="1" si="15"/>
        <v>0</v>
      </c>
      <c r="T39" s="196">
        <f t="shared" ca="1" si="15"/>
        <v>0</v>
      </c>
      <c r="U39" s="196">
        <f t="shared" ca="1" si="15"/>
        <v>0</v>
      </c>
      <c r="V39" s="196">
        <f t="shared" ca="1" si="15"/>
        <v>0</v>
      </c>
      <c r="W39" s="196">
        <f t="shared" ca="1" si="15"/>
        <v>0</v>
      </c>
      <c r="X39" s="196">
        <f t="shared" ca="1" si="15"/>
        <v>0</v>
      </c>
      <c r="Y39" s="196">
        <f t="shared" ca="1" si="15"/>
        <v>0</v>
      </c>
      <c r="Z39" s="196">
        <f t="shared" ca="1" si="15"/>
        <v>0</v>
      </c>
      <c r="AA39" s="196">
        <f t="shared" ca="1" si="15"/>
        <v>0</v>
      </c>
      <c r="AB39" s="196">
        <f t="shared" ca="1" si="15"/>
        <v>0</v>
      </c>
      <c r="AC39" s="196">
        <f t="shared" ca="1" si="15"/>
        <v>0</v>
      </c>
      <c r="AD39" s="196">
        <f t="shared" ca="1" si="15"/>
        <v>0</v>
      </c>
      <c r="AE39" s="196">
        <f t="shared" ca="1" si="15"/>
        <v>0</v>
      </c>
      <c r="AF39" s="196">
        <f t="shared" ca="1" si="15"/>
        <v>0</v>
      </c>
      <c r="AG39" s="196">
        <f t="shared" ca="1" si="15"/>
        <v>0</v>
      </c>
      <c r="AH39" s="196">
        <f t="shared" ca="1" si="15"/>
        <v>0</v>
      </c>
      <c r="AI39" s="196">
        <f t="shared" ca="1" si="15"/>
        <v>0</v>
      </c>
      <c r="AJ39" s="196">
        <f t="shared" ca="1" si="15"/>
        <v>0</v>
      </c>
      <c r="AK39" s="196">
        <f t="shared" ca="1" si="15"/>
        <v>0</v>
      </c>
      <c r="AL39" s="196">
        <f t="shared" ca="1" si="15"/>
        <v>0</v>
      </c>
      <c r="AM39" s="196">
        <f t="shared" ca="1" si="15"/>
        <v>0</v>
      </c>
      <c r="AN39" s="196">
        <f t="shared" ca="1" si="15"/>
        <v>0</v>
      </c>
      <c r="AO39" s="196">
        <f ca="1">SUM(AO40:AO44)</f>
        <v>0</v>
      </c>
      <c r="AP39" s="196">
        <f t="shared" ref="AP39:BR39" ca="1" si="16">SUM(AP40:AP44)</f>
        <v>0</v>
      </c>
      <c r="AQ39" s="196">
        <f t="shared" ca="1" si="16"/>
        <v>0</v>
      </c>
      <c r="AR39" s="196">
        <f t="shared" ca="1" si="16"/>
        <v>0</v>
      </c>
      <c r="AS39" s="196">
        <f t="shared" ca="1" si="16"/>
        <v>0</v>
      </c>
      <c r="AT39" s="196">
        <f t="shared" ca="1" si="16"/>
        <v>0</v>
      </c>
      <c r="AU39" s="196">
        <f t="shared" ca="1" si="16"/>
        <v>0</v>
      </c>
      <c r="AV39" s="196">
        <f t="shared" ca="1" si="16"/>
        <v>0</v>
      </c>
      <c r="AW39" s="196">
        <f t="shared" ca="1" si="16"/>
        <v>0</v>
      </c>
      <c r="AX39" s="196">
        <f t="shared" ca="1" si="16"/>
        <v>0</v>
      </c>
      <c r="AY39" s="196">
        <f t="shared" ca="1" si="16"/>
        <v>0</v>
      </c>
      <c r="AZ39" s="196">
        <f t="shared" ca="1" si="16"/>
        <v>0</v>
      </c>
      <c r="BA39" s="196">
        <f t="shared" ca="1" si="16"/>
        <v>0</v>
      </c>
      <c r="BB39" s="196">
        <f t="shared" ca="1" si="16"/>
        <v>0</v>
      </c>
      <c r="BC39" s="196">
        <f t="shared" ca="1" si="16"/>
        <v>0</v>
      </c>
      <c r="BD39" s="196">
        <f t="shared" ca="1" si="16"/>
        <v>0</v>
      </c>
      <c r="BE39" s="196">
        <f t="shared" ca="1" si="16"/>
        <v>0</v>
      </c>
      <c r="BF39" s="196">
        <f t="shared" ca="1" si="16"/>
        <v>0</v>
      </c>
      <c r="BG39" s="196">
        <f t="shared" ca="1" si="16"/>
        <v>0</v>
      </c>
      <c r="BH39" s="196">
        <f t="shared" ca="1" si="16"/>
        <v>0</v>
      </c>
      <c r="BI39" s="196">
        <f t="shared" ca="1" si="16"/>
        <v>0</v>
      </c>
      <c r="BJ39" s="196">
        <f t="shared" ca="1" si="16"/>
        <v>0</v>
      </c>
      <c r="BK39" s="196">
        <f t="shared" ca="1" si="16"/>
        <v>0</v>
      </c>
      <c r="BL39" s="196">
        <f t="shared" ca="1" si="16"/>
        <v>0</v>
      </c>
      <c r="BM39" s="196">
        <f t="shared" ca="1" si="16"/>
        <v>0</v>
      </c>
      <c r="BN39" s="196">
        <f t="shared" ca="1" si="16"/>
        <v>0</v>
      </c>
      <c r="BO39" s="196">
        <f t="shared" ca="1" si="16"/>
        <v>0</v>
      </c>
      <c r="BP39" s="196">
        <f t="shared" ca="1" si="16"/>
        <v>0</v>
      </c>
      <c r="BQ39" s="196">
        <f t="shared" ca="1" si="16"/>
        <v>0</v>
      </c>
      <c r="BR39" s="196">
        <f t="shared" ca="1" si="16"/>
        <v>0</v>
      </c>
    </row>
    <row r="40" spans="2:70" ht="25" customHeight="1" outlineLevel="1">
      <c r="B40" s="137" t="str">
        <f>B34</f>
        <v>FLTE 40GB</v>
      </c>
      <c r="C40" s="197">
        <f>'SUBSCRIBER BASE FLTE'!C60*'MVLP INPUT FLTE'!$I30</f>
        <v>0</v>
      </c>
      <c r="D40" s="197">
        <f>'SUBSCRIBER BASE FLTE'!D60*'MVLP INPUT FLTE'!$I30</f>
        <v>0</v>
      </c>
      <c r="E40" s="197">
        <f>'SUBSCRIBER BASE FLTE'!E60*'MVLP INPUT FLTE'!$I30</f>
        <v>0</v>
      </c>
      <c r="F40" s="197">
        <f>'SUBSCRIBER BASE FLTE'!F60*'MVLP INPUT FLTE'!$I30</f>
        <v>0</v>
      </c>
      <c r="G40" s="197">
        <f>'SUBSCRIBER BASE FLTE'!G60*'MVLP INPUT FLTE'!$I30</f>
        <v>0</v>
      </c>
      <c r="H40" s="197">
        <f>'SUBSCRIBER BASE FLTE'!H60*'MVLP INPUT FLTE'!$I30</f>
        <v>0</v>
      </c>
      <c r="I40" s="197">
        <f>'SUBSCRIBER BASE FLTE'!I60*'MVLP INPUT FLTE'!$I30</f>
        <v>0</v>
      </c>
      <c r="J40" s="197">
        <f>'SUBSCRIBER BASE FLTE'!J60*'MVLP INPUT FLTE'!$I30</f>
        <v>0</v>
      </c>
      <c r="K40" s="197">
        <f ca="1">'SUBSCRIBER BASE FLTE'!K60*'MVLP INPUT FLTE'!$I30</f>
        <v>0</v>
      </c>
      <c r="L40" s="197">
        <f ca="1">'SUBSCRIBER BASE FLTE'!L60*'MVLP INPUT FLTE'!$I30</f>
        <v>0</v>
      </c>
      <c r="M40" s="197">
        <f ca="1">'SUBSCRIBER BASE FLTE'!M60*'MVLP INPUT FLTE'!$I30</f>
        <v>0</v>
      </c>
      <c r="N40" s="197">
        <f ca="1">'SUBSCRIBER BASE FLTE'!N60*'MVLP INPUT FLTE'!$I30</f>
        <v>0</v>
      </c>
      <c r="O40" s="197">
        <f ca="1">'SUBSCRIBER BASE FLTE'!O60*'MVLP INPUT FLTE'!$I30</f>
        <v>0</v>
      </c>
      <c r="P40" s="197">
        <f ca="1">'SUBSCRIBER BASE FLTE'!P60*'MVLP INPUT FLTE'!$I30</f>
        <v>0</v>
      </c>
      <c r="Q40" s="197">
        <f ca="1">'SUBSCRIBER BASE FLTE'!Q60*'MVLP INPUT FLTE'!$I30</f>
        <v>0</v>
      </c>
      <c r="R40" s="197">
        <f ca="1">'SUBSCRIBER BASE FLTE'!R60*'MVLP INPUT FLTE'!$I30</f>
        <v>0</v>
      </c>
      <c r="S40" s="197">
        <f ca="1">'SUBSCRIBER BASE FLTE'!S60*'MVLP INPUT FLTE'!$I30</f>
        <v>0</v>
      </c>
      <c r="T40" s="197">
        <f ca="1">'SUBSCRIBER BASE FLTE'!T60*'MVLP INPUT FLTE'!$I30</f>
        <v>0</v>
      </c>
      <c r="U40" s="197">
        <f ca="1">'SUBSCRIBER BASE FLTE'!U60*'MVLP INPUT FLTE'!$I30</f>
        <v>0</v>
      </c>
      <c r="V40" s="197">
        <f ca="1">'SUBSCRIBER BASE FLTE'!V60*'MVLP INPUT FLTE'!$I30</f>
        <v>0</v>
      </c>
      <c r="W40" s="197">
        <f ca="1">'SUBSCRIBER BASE FLTE'!W60*'MVLP INPUT FLTE'!$I30</f>
        <v>0</v>
      </c>
      <c r="X40" s="197">
        <f ca="1">'SUBSCRIBER BASE FLTE'!X60*'MVLP INPUT FLTE'!$I30</f>
        <v>0</v>
      </c>
      <c r="Y40" s="197">
        <f ca="1">'SUBSCRIBER BASE FLTE'!Y60*'MVLP INPUT FLTE'!$I30</f>
        <v>0</v>
      </c>
      <c r="Z40" s="197">
        <f ca="1">'SUBSCRIBER BASE FLTE'!Z60*'MVLP INPUT FLTE'!$I30</f>
        <v>0</v>
      </c>
      <c r="AA40" s="197">
        <f ca="1">'SUBSCRIBER BASE FLTE'!AA60*'MVLP INPUT FLTE'!$I30</f>
        <v>0</v>
      </c>
      <c r="AB40" s="197">
        <f ca="1">'SUBSCRIBER BASE FLTE'!AB60*'MVLP INPUT FLTE'!$I30</f>
        <v>0</v>
      </c>
      <c r="AC40" s="197">
        <f ca="1">'SUBSCRIBER BASE FLTE'!AC60*'MVLP INPUT FLTE'!$I30</f>
        <v>0</v>
      </c>
      <c r="AD40" s="197">
        <f ca="1">'SUBSCRIBER BASE FLTE'!AD60*'MVLP INPUT FLTE'!$I30</f>
        <v>0</v>
      </c>
      <c r="AE40" s="197">
        <f ca="1">'SUBSCRIBER BASE FLTE'!AE60*'MVLP INPUT FLTE'!$I30</f>
        <v>0</v>
      </c>
      <c r="AF40" s="197">
        <f ca="1">'SUBSCRIBER BASE FLTE'!AF60*'MVLP INPUT FLTE'!$I30</f>
        <v>0</v>
      </c>
      <c r="AG40" s="197">
        <f ca="1">'SUBSCRIBER BASE FLTE'!AG60*'MVLP INPUT FLTE'!$I30</f>
        <v>0</v>
      </c>
      <c r="AH40" s="197">
        <f ca="1">'SUBSCRIBER BASE FLTE'!AH60*'MVLP INPUT FLTE'!$I30</f>
        <v>0</v>
      </c>
      <c r="AI40" s="197">
        <f ca="1">'SUBSCRIBER BASE FLTE'!AI60*'MVLP INPUT FLTE'!$I30</f>
        <v>0</v>
      </c>
      <c r="AJ40" s="197">
        <f ca="1">'SUBSCRIBER BASE FLTE'!AJ60*'MVLP INPUT FLTE'!$I30</f>
        <v>0</v>
      </c>
      <c r="AK40" s="197">
        <f ca="1">'SUBSCRIBER BASE FLTE'!AK60*'MVLP INPUT FLTE'!$I30</f>
        <v>0</v>
      </c>
      <c r="AL40" s="197">
        <f ca="1">'SUBSCRIBER BASE FLTE'!AL60*'MVLP INPUT FLTE'!$I30</f>
        <v>0</v>
      </c>
      <c r="AM40" s="197">
        <f ca="1">'SUBSCRIBER BASE FLTE'!AM60*'MVLP INPUT FLTE'!$I30</f>
        <v>0</v>
      </c>
      <c r="AN40" s="197">
        <f ca="1">'SUBSCRIBER BASE FLTE'!AN60*'MVLP INPUT FLTE'!$I30</f>
        <v>0</v>
      </c>
      <c r="AO40" s="197">
        <f ca="1">'SUBSCRIBER BASE FLTE'!AO60*'MVLP INPUT FLTE'!$I30</f>
        <v>0</v>
      </c>
      <c r="AP40" s="197">
        <f ca="1">'SUBSCRIBER BASE FLTE'!AP60*'MVLP INPUT FLTE'!$I30</f>
        <v>0</v>
      </c>
      <c r="AQ40" s="197">
        <f ca="1">'SUBSCRIBER BASE FLTE'!AQ60*'MVLP INPUT FLTE'!$I30</f>
        <v>0</v>
      </c>
      <c r="AR40" s="197">
        <f ca="1">'SUBSCRIBER BASE FLTE'!AR60*'MVLP INPUT FLTE'!$I30</f>
        <v>0</v>
      </c>
      <c r="AS40" s="197">
        <f ca="1">'SUBSCRIBER BASE FLTE'!AS60*'MVLP INPUT FLTE'!$I30</f>
        <v>0</v>
      </c>
      <c r="AT40" s="197">
        <f ca="1">'SUBSCRIBER BASE FLTE'!AT60*'MVLP INPUT FLTE'!$I30</f>
        <v>0</v>
      </c>
      <c r="AU40" s="197">
        <f ca="1">'SUBSCRIBER BASE FLTE'!AU60*'MVLP INPUT FLTE'!$I30</f>
        <v>0</v>
      </c>
      <c r="AV40" s="197">
        <f ca="1">'SUBSCRIBER BASE FLTE'!AV60*'MVLP INPUT FLTE'!$I30</f>
        <v>0</v>
      </c>
      <c r="AW40" s="197">
        <f ca="1">'SUBSCRIBER BASE FLTE'!AW60*'MVLP INPUT FLTE'!$I30</f>
        <v>0</v>
      </c>
      <c r="AX40" s="197">
        <f ca="1">'SUBSCRIBER BASE FLTE'!AX60*'MVLP INPUT FLTE'!$I30</f>
        <v>0</v>
      </c>
      <c r="AY40" s="197">
        <f ca="1">'SUBSCRIBER BASE FLTE'!AY60*'MVLP INPUT FLTE'!$I30</f>
        <v>0</v>
      </c>
      <c r="AZ40" s="197">
        <f ca="1">'SUBSCRIBER BASE FLTE'!AZ60*'MVLP INPUT FLTE'!$I30</f>
        <v>0</v>
      </c>
      <c r="BA40" s="197">
        <f ca="1">'SUBSCRIBER BASE FLTE'!BA60*'MVLP INPUT FLTE'!$I30</f>
        <v>0</v>
      </c>
      <c r="BB40" s="197">
        <f ca="1">'SUBSCRIBER BASE FLTE'!BB60*'MVLP INPUT FLTE'!$I30</f>
        <v>0</v>
      </c>
      <c r="BC40" s="197">
        <f ca="1">'SUBSCRIBER BASE FLTE'!BC60*'MVLP INPUT FLTE'!$I30</f>
        <v>0</v>
      </c>
      <c r="BD40" s="197">
        <f ca="1">'SUBSCRIBER BASE FLTE'!BD60*'MVLP INPUT FLTE'!$I30</f>
        <v>0</v>
      </c>
      <c r="BE40" s="197">
        <f ca="1">'SUBSCRIBER BASE FLTE'!BE60*'MVLP INPUT FLTE'!$I30</f>
        <v>0</v>
      </c>
      <c r="BF40" s="197">
        <f ca="1">'SUBSCRIBER BASE FLTE'!BF60*'MVLP INPUT FLTE'!$I30</f>
        <v>0</v>
      </c>
      <c r="BG40" s="197">
        <f ca="1">'SUBSCRIBER BASE FLTE'!BG60*'MVLP INPUT FLTE'!$I30</f>
        <v>0</v>
      </c>
      <c r="BH40" s="197">
        <f ca="1">'SUBSCRIBER BASE FLTE'!BH60*'MVLP INPUT FLTE'!$I30</f>
        <v>0</v>
      </c>
      <c r="BI40" s="197">
        <f ca="1">'SUBSCRIBER BASE FLTE'!BI60*'MVLP INPUT FLTE'!$I30</f>
        <v>0</v>
      </c>
      <c r="BJ40" s="197">
        <f ca="1">'SUBSCRIBER BASE FLTE'!BJ60*'MVLP INPUT FLTE'!$I30</f>
        <v>0</v>
      </c>
      <c r="BK40" s="197">
        <f ca="1">'SUBSCRIBER BASE FLTE'!BK60*'MVLP INPUT FLTE'!$I30</f>
        <v>0</v>
      </c>
      <c r="BL40" s="197">
        <f ca="1">'SUBSCRIBER BASE FLTE'!BL60*'MVLP INPUT FLTE'!$I30</f>
        <v>0</v>
      </c>
      <c r="BM40" s="197">
        <f ca="1">'SUBSCRIBER BASE FLTE'!BM60*'MVLP INPUT FLTE'!$I30</f>
        <v>0</v>
      </c>
      <c r="BN40" s="197">
        <f ca="1">'SUBSCRIBER BASE FLTE'!BN60*'MVLP INPUT FLTE'!$I30</f>
        <v>0</v>
      </c>
      <c r="BO40" s="197">
        <f ca="1">'SUBSCRIBER BASE FLTE'!BO60*'MVLP INPUT FLTE'!$I30</f>
        <v>0</v>
      </c>
      <c r="BP40" s="197">
        <f ca="1">'SUBSCRIBER BASE FLTE'!BP60*'MVLP INPUT FLTE'!$I30</f>
        <v>0</v>
      </c>
      <c r="BQ40" s="197">
        <f ca="1">'SUBSCRIBER BASE FLTE'!BQ60*'MVLP INPUT FLTE'!$I30</f>
        <v>0</v>
      </c>
      <c r="BR40" s="197">
        <f ca="1">'SUBSCRIBER BASE FLTE'!BR60*'MVLP INPUT FLTE'!$I30</f>
        <v>0</v>
      </c>
    </row>
    <row r="41" spans="2:70" ht="25" customHeight="1" outlineLevel="1">
      <c r="B41" s="137" t="str">
        <f t="shared" ref="B41:B44" si="17">B35</f>
        <v>FLTE 100GB</v>
      </c>
      <c r="C41" s="197">
        <f>'SUBSCRIBER BASE FLTE'!C61*'MVLP INPUT FLTE'!$I31</f>
        <v>0</v>
      </c>
      <c r="D41" s="197">
        <f>'SUBSCRIBER BASE FLTE'!D61*'MVLP INPUT FLTE'!$I31</f>
        <v>0</v>
      </c>
      <c r="E41" s="197">
        <f>'SUBSCRIBER BASE FLTE'!E61*'MVLP INPUT FLTE'!$I31</f>
        <v>0</v>
      </c>
      <c r="F41" s="197">
        <f>'SUBSCRIBER BASE FLTE'!F61*'MVLP INPUT FLTE'!$I31</f>
        <v>0</v>
      </c>
      <c r="G41" s="197">
        <f>'SUBSCRIBER BASE FLTE'!G61*'MVLP INPUT FLTE'!$I31</f>
        <v>0</v>
      </c>
      <c r="H41" s="197">
        <f>'SUBSCRIBER BASE FLTE'!H61*'MVLP INPUT FLTE'!$I31</f>
        <v>0</v>
      </c>
      <c r="I41" s="197">
        <f>'SUBSCRIBER BASE FLTE'!I61*'MVLP INPUT FLTE'!$I31</f>
        <v>0</v>
      </c>
      <c r="J41" s="197">
        <f>'SUBSCRIBER BASE FLTE'!J61*'MVLP INPUT FLTE'!$I31</f>
        <v>0</v>
      </c>
      <c r="K41" s="197">
        <f ca="1">'SUBSCRIBER BASE FLTE'!K61*'MVLP INPUT FLTE'!$I31</f>
        <v>0</v>
      </c>
      <c r="L41" s="197">
        <f ca="1">'SUBSCRIBER BASE FLTE'!L61*'MVLP INPUT FLTE'!$I31</f>
        <v>0</v>
      </c>
      <c r="M41" s="197">
        <f ca="1">'SUBSCRIBER BASE FLTE'!M61*'MVLP INPUT FLTE'!$I31</f>
        <v>0</v>
      </c>
      <c r="N41" s="197">
        <f ca="1">'SUBSCRIBER BASE FLTE'!N61*'MVLP INPUT FLTE'!$I31</f>
        <v>0</v>
      </c>
      <c r="O41" s="197">
        <f ca="1">'SUBSCRIBER BASE FLTE'!O61*'MVLP INPUT FLTE'!$I31</f>
        <v>0</v>
      </c>
      <c r="P41" s="197">
        <f ca="1">'SUBSCRIBER BASE FLTE'!P61*'MVLP INPUT FLTE'!$I31</f>
        <v>0</v>
      </c>
      <c r="Q41" s="197">
        <f ca="1">'SUBSCRIBER BASE FLTE'!Q61*'MVLP INPUT FLTE'!$I31</f>
        <v>0</v>
      </c>
      <c r="R41" s="197">
        <f ca="1">'SUBSCRIBER BASE FLTE'!R61*'MVLP INPUT FLTE'!$I31</f>
        <v>0</v>
      </c>
      <c r="S41" s="197">
        <f ca="1">'SUBSCRIBER BASE FLTE'!S61*'MVLP INPUT FLTE'!$I31</f>
        <v>0</v>
      </c>
      <c r="T41" s="197">
        <f ca="1">'SUBSCRIBER BASE FLTE'!T61*'MVLP INPUT FLTE'!$I31</f>
        <v>0</v>
      </c>
      <c r="U41" s="197">
        <f ca="1">'SUBSCRIBER BASE FLTE'!U61*'MVLP INPUT FLTE'!$I31</f>
        <v>0</v>
      </c>
      <c r="V41" s="197">
        <f ca="1">'SUBSCRIBER BASE FLTE'!V61*'MVLP INPUT FLTE'!$I31</f>
        <v>0</v>
      </c>
      <c r="W41" s="197">
        <f ca="1">'SUBSCRIBER BASE FLTE'!W61*'MVLP INPUT FLTE'!$I31</f>
        <v>0</v>
      </c>
      <c r="X41" s="197">
        <f ca="1">'SUBSCRIBER BASE FLTE'!X61*'MVLP INPUT FLTE'!$I31</f>
        <v>0</v>
      </c>
      <c r="Y41" s="197">
        <f ca="1">'SUBSCRIBER BASE FLTE'!Y61*'MVLP INPUT FLTE'!$I31</f>
        <v>0</v>
      </c>
      <c r="Z41" s="197">
        <f ca="1">'SUBSCRIBER BASE FLTE'!Z61*'MVLP INPUT FLTE'!$I31</f>
        <v>0</v>
      </c>
      <c r="AA41" s="197">
        <f ca="1">'SUBSCRIBER BASE FLTE'!AA61*'MVLP INPUT FLTE'!$I31</f>
        <v>0</v>
      </c>
      <c r="AB41" s="197">
        <f ca="1">'SUBSCRIBER BASE FLTE'!AB61*'MVLP INPUT FLTE'!$I31</f>
        <v>0</v>
      </c>
      <c r="AC41" s="197">
        <f ca="1">'SUBSCRIBER BASE FLTE'!AC61*'MVLP INPUT FLTE'!$I31</f>
        <v>0</v>
      </c>
      <c r="AD41" s="197">
        <f ca="1">'SUBSCRIBER BASE FLTE'!AD61*'MVLP INPUT FLTE'!$I31</f>
        <v>0</v>
      </c>
      <c r="AE41" s="197">
        <f ca="1">'SUBSCRIBER BASE FLTE'!AE61*'MVLP INPUT FLTE'!$I31</f>
        <v>0</v>
      </c>
      <c r="AF41" s="197">
        <f ca="1">'SUBSCRIBER BASE FLTE'!AF61*'MVLP INPUT FLTE'!$I31</f>
        <v>0</v>
      </c>
      <c r="AG41" s="197">
        <f ca="1">'SUBSCRIBER BASE FLTE'!AG61*'MVLP INPUT FLTE'!$I31</f>
        <v>0</v>
      </c>
      <c r="AH41" s="197">
        <f ca="1">'SUBSCRIBER BASE FLTE'!AH61*'MVLP INPUT FLTE'!$I31</f>
        <v>0</v>
      </c>
      <c r="AI41" s="197">
        <f ca="1">'SUBSCRIBER BASE FLTE'!AI61*'MVLP INPUT FLTE'!$I31</f>
        <v>0</v>
      </c>
      <c r="AJ41" s="197">
        <f ca="1">'SUBSCRIBER BASE FLTE'!AJ61*'MVLP INPUT FLTE'!$I31</f>
        <v>0</v>
      </c>
      <c r="AK41" s="197">
        <f ca="1">'SUBSCRIBER BASE FLTE'!AK61*'MVLP INPUT FLTE'!$I31</f>
        <v>0</v>
      </c>
      <c r="AL41" s="197">
        <f ca="1">'SUBSCRIBER BASE FLTE'!AL61*'MVLP INPUT FLTE'!$I31</f>
        <v>0</v>
      </c>
      <c r="AM41" s="197">
        <f ca="1">'SUBSCRIBER BASE FLTE'!AM61*'MVLP INPUT FLTE'!$I31</f>
        <v>0</v>
      </c>
      <c r="AN41" s="197">
        <f ca="1">'SUBSCRIBER BASE FLTE'!AN61*'MVLP INPUT FLTE'!$I31</f>
        <v>0</v>
      </c>
      <c r="AO41" s="197">
        <f ca="1">'SUBSCRIBER BASE FLTE'!AO61*'MVLP INPUT FLTE'!$I31</f>
        <v>0</v>
      </c>
      <c r="AP41" s="197">
        <f ca="1">'SUBSCRIBER BASE FLTE'!AP61*'MVLP INPUT FLTE'!$I31</f>
        <v>0</v>
      </c>
      <c r="AQ41" s="197">
        <f ca="1">'SUBSCRIBER BASE FLTE'!AQ61*'MVLP INPUT FLTE'!$I31</f>
        <v>0</v>
      </c>
      <c r="AR41" s="197">
        <f ca="1">'SUBSCRIBER BASE FLTE'!AR61*'MVLP INPUT FLTE'!$I31</f>
        <v>0</v>
      </c>
      <c r="AS41" s="197">
        <f ca="1">'SUBSCRIBER BASE FLTE'!AS61*'MVLP INPUT FLTE'!$I31</f>
        <v>0</v>
      </c>
      <c r="AT41" s="197">
        <f ca="1">'SUBSCRIBER BASE FLTE'!AT61*'MVLP INPUT FLTE'!$I31</f>
        <v>0</v>
      </c>
      <c r="AU41" s="197">
        <f ca="1">'SUBSCRIBER BASE FLTE'!AU61*'MVLP INPUT FLTE'!$I31</f>
        <v>0</v>
      </c>
      <c r="AV41" s="197">
        <f ca="1">'SUBSCRIBER BASE FLTE'!AV61*'MVLP INPUT FLTE'!$I31</f>
        <v>0</v>
      </c>
      <c r="AW41" s="197">
        <f ca="1">'SUBSCRIBER BASE FLTE'!AW61*'MVLP INPUT FLTE'!$I31</f>
        <v>0</v>
      </c>
      <c r="AX41" s="197">
        <f ca="1">'SUBSCRIBER BASE FLTE'!AX61*'MVLP INPUT FLTE'!$I31</f>
        <v>0</v>
      </c>
      <c r="AY41" s="197">
        <f ca="1">'SUBSCRIBER BASE FLTE'!AY61*'MVLP INPUT FLTE'!$I31</f>
        <v>0</v>
      </c>
      <c r="AZ41" s="197">
        <f ca="1">'SUBSCRIBER BASE FLTE'!AZ61*'MVLP INPUT FLTE'!$I31</f>
        <v>0</v>
      </c>
      <c r="BA41" s="197">
        <f ca="1">'SUBSCRIBER BASE FLTE'!BA61*'MVLP INPUT FLTE'!$I31</f>
        <v>0</v>
      </c>
      <c r="BB41" s="197">
        <f ca="1">'SUBSCRIBER BASE FLTE'!BB61*'MVLP INPUT FLTE'!$I31</f>
        <v>0</v>
      </c>
      <c r="BC41" s="197">
        <f ca="1">'SUBSCRIBER BASE FLTE'!BC61*'MVLP INPUT FLTE'!$I31</f>
        <v>0</v>
      </c>
      <c r="BD41" s="197">
        <f ca="1">'SUBSCRIBER BASE FLTE'!BD61*'MVLP INPUT FLTE'!$I31</f>
        <v>0</v>
      </c>
      <c r="BE41" s="197">
        <f ca="1">'SUBSCRIBER BASE FLTE'!BE61*'MVLP INPUT FLTE'!$I31</f>
        <v>0</v>
      </c>
      <c r="BF41" s="197">
        <f ca="1">'SUBSCRIBER BASE FLTE'!BF61*'MVLP INPUT FLTE'!$I31</f>
        <v>0</v>
      </c>
      <c r="BG41" s="197">
        <f ca="1">'SUBSCRIBER BASE FLTE'!BG61*'MVLP INPUT FLTE'!$I31</f>
        <v>0</v>
      </c>
      <c r="BH41" s="197">
        <f ca="1">'SUBSCRIBER BASE FLTE'!BH61*'MVLP INPUT FLTE'!$I31</f>
        <v>0</v>
      </c>
      <c r="BI41" s="197">
        <f ca="1">'SUBSCRIBER BASE FLTE'!BI61*'MVLP INPUT FLTE'!$I31</f>
        <v>0</v>
      </c>
      <c r="BJ41" s="197">
        <f ca="1">'SUBSCRIBER BASE FLTE'!BJ61*'MVLP INPUT FLTE'!$I31</f>
        <v>0</v>
      </c>
      <c r="BK41" s="197">
        <f ca="1">'SUBSCRIBER BASE FLTE'!BK61*'MVLP INPUT FLTE'!$I31</f>
        <v>0</v>
      </c>
      <c r="BL41" s="197">
        <f ca="1">'SUBSCRIBER BASE FLTE'!BL61*'MVLP INPUT FLTE'!$I31</f>
        <v>0</v>
      </c>
      <c r="BM41" s="197">
        <f ca="1">'SUBSCRIBER BASE FLTE'!BM61*'MVLP INPUT FLTE'!$I31</f>
        <v>0</v>
      </c>
      <c r="BN41" s="197">
        <f ca="1">'SUBSCRIBER BASE FLTE'!BN61*'MVLP INPUT FLTE'!$I31</f>
        <v>0</v>
      </c>
      <c r="BO41" s="197">
        <f ca="1">'SUBSCRIBER BASE FLTE'!BO61*'MVLP INPUT FLTE'!$I31</f>
        <v>0</v>
      </c>
      <c r="BP41" s="197">
        <f ca="1">'SUBSCRIBER BASE FLTE'!BP61*'MVLP INPUT FLTE'!$I31</f>
        <v>0</v>
      </c>
      <c r="BQ41" s="197">
        <f ca="1">'SUBSCRIBER BASE FLTE'!BQ61*'MVLP INPUT FLTE'!$I31</f>
        <v>0</v>
      </c>
      <c r="BR41" s="197">
        <f ca="1">'SUBSCRIBER BASE FLTE'!BR61*'MVLP INPUT FLTE'!$I31</f>
        <v>0</v>
      </c>
    </row>
    <row r="42" spans="2:70" ht="25" customHeight="1" outlineLevel="1">
      <c r="B42" s="137" t="str">
        <f t="shared" si="17"/>
        <v>FLTE 200GB</v>
      </c>
      <c r="C42" s="197">
        <f>'SUBSCRIBER BASE FLTE'!C62*'MVLP INPUT FLTE'!$I32</f>
        <v>0</v>
      </c>
      <c r="D42" s="197">
        <f>'SUBSCRIBER BASE FLTE'!D62*'MVLP INPUT FLTE'!$I32</f>
        <v>0</v>
      </c>
      <c r="E42" s="197">
        <f>'SUBSCRIBER BASE FLTE'!E62*'MVLP INPUT FLTE'!$I32</f>
        <v>0</v>
      </c>
      <c r="F42" s="197">
        <f>'SUBSCRIBER BASE FLTE'!F62*'MVLP INPUT FLTE'!$I32</f>
        <v>0</v>
      </c>
      <c r="G42" s="197">
        <f>'SUBSCRIBER BASE FLTE'!G62*'MVLP INPUT FLTE'!$I32</f>
        <v>0</v>
      </c>
      <c r="H42" s="197">
        <f>'SUBSCRIBER BASE FLTE'!H62*'MVLP INPUT FLTE'!$I32</f>
        <v>0</v>
      </c>
      <c r="I42" s="197">
        <f>'SUBSCRIBER BASE FLTE'!I62*'MVLP INPUT FLTE'!$I32</f>
        <v>0</v>
      </c>
      <c r="J42" s="197">
        <f>'SUBSCRIBER BASE FLTE'!J62*'MVLP INPUT FLTE'!$I32</f>
        <v>0</v>
      </c>
      <c r="K42" s="197">
        <f ca="1">'SUBSCRIBER BASE FLTE'!K62*'MVLP INPUT FLTE'!$I32</f>
        <v>0</v>
      </c>
      <c r="L42" s="197">
        <f ca="1">'SUBSCRIBER BASE FLTE'!L62*'MVLP INPUT FLTE'!$I32</f>
        <v>0</v>
      </c>
      <c r="M42" s="197">
        <f ca="1">'SUBSCRIBER BASE FLTE'!M62*'MVLP INPUT FLTE'!$I32</f>
        <v>0</v>
      </c>
      <c r="N42" s="197">
        <f ca="1">'SUBSCRIBER BASE FLTE'!N62*'MVLP INPUT FLTE'!$I32</f>
        <v>0</v>
      </c>
      <c r="O42" s="197">
        <f ca="1">'SUBSCRIBER BASE FLTE'!O62*'MVLP INPUT FLTE'!$I32</f>
        <v>0</v>
      </c>
      <c r="P42" s="197">
        <f ca="1">'SUBSCRIBER BASE FLTE'!P62*'MVLP INPUT FLTE'!$I32</f>
        <v>0</v>
      </c>
      <c r="Q42" s="197">
        <f ca="1">'SUBSCRIBER BASE FLTE'!Q62*'MVLP INPUT FLTE'!$I32</f>
        <v>0</v>
      </c>
      <c r="R42" s="197">
        <f ca="1">'SUBSCRIBER BASE FLTE'!R62*'MVLP INPUT FLTE'!$I32</f>
        <v>0</v>
      </c>
      <c r="S42" s="197">
        <f ca="1">'SUBSCRIBER BASE FLTE'!S62*'MVLP INPUT FLTE'!$I32</f>
        <v>0</v>
      </c>
      <c r="T42" s="197">
        <f ca="1">'SUBSCRIBER BASE FLTE'!T62*'MVLP INPUT FLTE'!$I32</f>
        <v>0</v>
      </c>
      <c r="U42" s="197">
        <f ca="1">'SUBSCRIBER BASE FLTE'!U62*'MVLP INPUT FLTE'!$I32</f>
        <v>0</v>
      </c>
      <c r="V42" s="197">
        <f ca="1">'SUBSCRIBER BASE FLTE'!V62*'MVLP INPUT FLTE'!$I32</f>
        <v>0</v>
      </c>
      <c r="W42" s="197">
        <f ca="1">'SUBSCRIBER BASE FLTE'!W62*'MVLP INPUT FLTE'!$I32</f>
        <v>0</v>
      </c>
      <c r="X42" s="197">
        <f ca="1">'SUBSCRIBER BASE FLTE'!X62*'MVLP INPUT FLTE'!$I32</f>
        <v>0</v>
      </c>
      <c r="Y42" s="197">
        <f ca="1">'SUBSCRIBER BASE FLTE'!Y62*'MVLP INPUT FLTE'!$I32</f>
        <v>0</v>
      </c>
      <c r="Z42" s="197">
        <f ca="1">'SUBSCRIBER BASE FLTE'!Z62*'MVLP INPUT FLTE'!$I32</f>
        <v>0</v>
      </c>
      <c r="AA42" s="197">
        <f ca="1">'SUBSCRIBER BASE FLTE'!AA62*'MVLP INPUT FLTE'!$I32</f>
        <v>0</v>
      </c>
      <c r="AB42" s="197">
        <f ca="1">'SUBSCRIBER BASE FLTE'!AB62*'MVLP INPUT FLTE'!$I32</f>
        <v>0</v>
      </c>
      <c r="AC42" s="197">
        <f ca="1">'SUBSCRIBER BASE FLTE'!AC62*'MVLP INPUT FLTE'!$I32</f>
        <v>0</v>
      </c>
      <c r="AD42" s="197">
        <f ca="1">'SUBSCRIBER BASE FLTE'!AD62*'MVLP INPUT FLTE'!$I32</f>
        <v>0</v>
      </c>
      <c r="AE42" s="197">
        <f ca="1">'SUBSCRIBER BASE FLTE'!AE62*'MVLP INPUT FLTE'!$I32</f>
        <v>0</v>
      </c>
      <c r="AF42" s="197">
        <f ca="1">'SUBSCRIBER BASE FLTE'!AF62*'MVLP INPUT FLTE'!$I32</f>
        <v>0</v>
      </c>
      <c r="AG42" s="197">
        <f ca="1">'SUBSCRIBER BASE FLTE'!AG62*'MVLP INPUT FLTE'!$I32</f>
        <v>0</v>
      </c>
      <c r="AH42" s="197">
        <f ca="1">'SUBSCRIBER BASE FLTE'!AH62*'MVLP INPUT FLTE'!$I32</f>
        <v>0</v>
      </c>
      <c r="AI42" s="197">
        <f ca="1">'SUBSCRIBER BASE FLTE'!AI62*'MVLP INPUT FLTE'!$I32</f>
        <v>0</v>
      </c>
      <c r="AJ42" s="197">
        <f ca="1">'SUBSCRIBER BASE FLTE'!AJ62*'MVLP INPUT FLTE'!$I32</f>
        <v>0</v>
      </c>
      <c r="AK42" s="197">
        <f ca="1">'SUBSCRIBER BASE FLTE'!AK62*'MVLP INPUT FLTE'!$I32</f>
        <v>0</v>
      </c>
      <c r="AL42" s="197">
        <f ca="1">'SUBSCRIBER BASE FLTE'!AL62*'MVLP INPUT FLTE'!$I32</f>
        <v>0</v>
      </c>
      <c r="AM42" s="197">
        <f ca="1">'SUBSCRIBER BASE FLTE'!AM62*'MVLP INPUT FLTE'!$I32</f>
        <v>0</v>
      </c>
      <c r="AN42" s="197">
        <f ca="1">'SUBSCRIBER BASE FLTE'!AN62*'MVLP INPUT FLTE'!$I32</f>
        <v>0</v>
      </c>
      <c r="AO42" s="197">
        <f ca="1">'SUBSCRIBER BASE FLTE'!AO62*'MVLP INPUT FLTE'!$I32</f>
        <v>0</v>
      </c>
      <c r="AP42" s="197">
        <f ca="1">'SUBSCRIBER BASE FLTE'!AP62*'MVLP INPUT FLTE'!$I32</f>
        <v>0</v>
      </c>
      <c r="AQ42" s="197">
        <f ca="1">'SUBSCRIBER BASE FLTE'!AQ62*'MVLP INPUT FLTE'!$I32</f>
        <v>0</v>
      </c>
      <c r="AR42" s="197">
        <f ca="1">'SUBSCRIBER BASE FLTE'!AR62*'MVLP INPUT FLTE'!$I32</f>
        <v>0</v>
      </c>
      <c r="AS42" s="197">
        <f ca="1">'SUBSCRIBER BASE FLTE'!AS62*'MVLP INPUT FLTE'!$I32</f>
        <v>0</v>
      </c>
      <c r="AT42" s="197">
        <f ca="1">'SUBSCRIBER BASE FLTE'!AT62*'MVLP INPUT FLTE'!$I32</f>
        <v>0</v>
      </c>
      <c r="AU42" s="197">
        <f ca="1">'SUBSCRIBER BASE FLTE'!AU62*'MVLP INPUT FLTE'!$I32</f>
        <v>0</v>
      </c>
      <c r="AV42" s="197">
        <f ca="1">'SUBSCRIBER BASE FLTE'!AV62*'MVLP INPUT FLTE'!$I32</f>
        <v>0</v>
      </c>
      <c r="AW42" s="197">
        <f ca="1">'SUBSCRIBER BASE FLTE'!AW62*'MVLP INPUT FLTE'!$I32</f>
        <v>0</v>
      </c>
      <c r="AX42" s="197">
        <f ca="1">'SUBSCRIBER BASE FLTE'!AX62*'MVLP INPUT FLTE'!$I32</f>
        <v>0</v>
      </c>
      <c r="AY42" s="197">
        <f ca="1">'SUBSCRIBER BASE FLTE'!AY62*'MVLP INPUT FLTE'!$I32</f>
        <v>0</v>
      </c>
      <c r="AZ42" s="197">
        <f ca="1">'SUBSCRIBER BASE FLTE'!AZ62*'MVLP INPUT FLTE'!$I32</f>
        <v>0</v>
      </c>
      <c r="BA42" s="197">
        <f ca="1">'SUBSCRIBER BASE FLTE'!BA62*'MVLP INPUT FLTE'!$I32</f>
        <v>0</v>
      </c>
      <c r="BB42" s="197">
        <f ca="1">'SUBSCRIBER BASE FLTE'!BB62*'MVLP INPUT FLTE'!$I32</f>
        <v>0</v>
      </c>
      <c r="BC42" s="197">
        <f ca="1">'SUBSCRIBER BASE FLTE'!BC62*'MVLP INPUT FLTE'!$I32</f>
        <v>0</v>
      </c>
      <c r="BD42" s="197">
        <f ca="1">'SUBSCRIBER BASE FLTE'!BD62*'MVLP INPUT FLTE'!$I32</f>
        <v>0</v>
      </c>
      <c r="BE42" s="197">
        <f ca="1">'SUBSCRIBER BASE FLTE'!BE62*'MVLP INPUT FLTE'!$I32</f>
        <v>0</v>
      </c>
      <c r="BF42" s="197">
        <f ca="1">'SUBSCRIBER BASE FLTE'!BF62*'MVLP INPUT FLTE'!$I32</f>
        <v>0</v>
      </c>
      <c r="BG42" s="197">
        <f ca="1">'SUBSCRIBER BASE FLTE'!BG62*'MVLP INPUT FLTE'!$I32</f>
        <v>0</v>
      </c>
      <c r="BH42" s="197">
        <f ca="1">'SUBSCRIBER BASE FLTE'!BH62*'MVLP INPUT FLTE'!$I32</f>
        <v>0</v>
      </c>
      <c r="BI42" s="197">
        <f ca="1">'SUBSCRIBER BASE FLTE'!BI62*'MVLP INPUT FLTE'!$I32</f>
        <v>0</v>
      </c>
      <c r="BJ42" s="197">
        <f ca="1">'SUBSCRIBER BASE FLTE'!BJ62*'MVLP INPUT FLTE'!$I32</f>
        <v>0</v>
      </c>
      <c r="BK42" s="197">
        <f ca="1">'SUBSCRIBER BASE FLTE'!BK62*'MVLP INPUT FLTE'!$I32</f>
        <v>0</v>
      </c>
      <c r="BL42" s="197">
        <f ca="1">'SUBSCRIBER BASE FLTE'!BL62*'MVLP INPUT FLTE'!$I32</f>
        <v>0</v>
      </c>
      <c r="BM42" s="197">
        <f ca="1">'SUBSCRIBER BASE FLTE'!BM62*'MVLP INPUT FLTE'!$I32</f>
        <v>0</v>
      </c>
      <c r="BN42" s="197">
        <f ca="1">'SUBSCRIBER BASE FLTE'!BN62*'MVLP INPUT FLTE'!$I32</f>
        <v>0</v>
      </c>
      <c r="BO42" s="197">
        <f ca="1">'SUBSCRIBER BASE FLTE'!BO62*'MVLP INPUT FLTE'!$I32</f>
        <v>0</v>
      </c>
      <c r="BP42" s="197">
        <f ca="1">'SUBSCRIBER BASE FLTE'!BP62*'MVLP INPUT FLTE'!$I32</f>
        <v>0</v>
      </c>
      <c r="BQ42" s="197">
        <f ca="1">'SUBSCRIBER BASE FLTE'!BQ62*'MVLP INPUT FLTE'!$I32</f>
        <v>0</v>
      </c>
      <c r="BR42" s="197">
        <f ca="1">'SUBSCRIBER BASE FLTE'!BR62*'MVLP INPUT FLTE'!$I32</f>
        <v>0</v>
      </c>
    </row>
    <row r="43" spans="2:70" ht="25" customHeight="1" outlineLevel="1">
      <c r="B43" s="137" t="str">
        <f t="shared" si="17"/>
        <v>FLTE 400GB</v>
      </c>
      <c r="C43" s="197">
        <f>'SUBSCRIBER BASE FLTE'!C63*'MVLP INPUT FLTE'!$I33</f>
        <v>0</v>
      </c>
      <c r="D43" s="197">
        <f>'SUBSCRIBER BASE FLTE'!D63*'MVLP INPUT FLTE'!$I33</f>
        <v>0</v>
      </c>
      <c r="E43" s="197">
        <f>'SUBSCRIBER BASE FLTE'!E63*'MVLP INPUT FLTE'!$I33</f>
        <v>0</v>
      </c>
      <c r="F43" s="197">
        <f>'SUBSCRIBER BASE FLTE'!F63*'MVLP INPUT FLTE'!$I33</f>
        <v>0</v>
      </c>
      <c r="G43" s="197">
        <f>'SUBSCRIBER BASE FLTE'!G63*'MVLP INPUT FLTE'!$I33</f>
        <v>0</v>
      </c>
      <c r="H43" s="197">
        <f>'SUBSCRIBER BASE FLTE'!H63*'MVLP INPUT FLTE'!$I33</f>
        <v>0</v>
      </c>
      <c r="I43" s="197">
        <f>'SUBSCRIBER BASE FLTE'!I63*'MVLP INPUT FLTE'!$I33</f>
        <v>0</v>
      </c>
      <c r="J43" s="197">
        <f>'SUBSCRIBER BASE FLTE'!J63*'MVLP INPUT FLTE'!$I33</f>
        <v>0</v>
      </c>
      <c r="K43" s="197">
        <f ca="1">'SUBSCRIBER BASE FLTE'!K63*'MVLP INPUT FLTE'!$I33</f>
        <v>0</v>
      </c>
      <c r="L43" s="197">
        <f ca="1">'SUBSCRIBER BASE FLTE'!L63*'MVLP INPUT FLTE'!$I33</f>
        <v>0</v>
      </c>
      <c r="M43" s="197">
        <f ca="1">'SUBSCRIBER BASE FLTE'!M63*'MVLP INPUT FLTE'!$I33</f>
        <v>0</v>
      </c>
      <c r="N43" s="197">
        <f ca="1">'SUBSCRIBER BASE FLTE'!N63*'MVLP INPUT FLTE'!$I33</f>
        <v>0</v>
      </c>
      <c r="O43" s="197">
        <f ca="1">'SUBSCRIBER BASE FLTE'!O63*'MVLP INPUT FLTE'!$I33</f>
        <v>0</v>
      </c>
      <c r="P43" s="197">
        <f ca="1">'SUBSCRIBER BASE FLTE'!P63*'MVLP INPUT FLTE'!$I33</f>
        <v>0</v>
      </c>
      <c r="Q43" s="197">
        <f ca="1">'SUBSCRIBER BASE FLTE'!Q63*'MVLP INPUT FLTE'!$I33</f>
        <v>0</v>
      </c>
      <c r="R43" s="197">
        <f ca="1">'SUBSCRIBER BASE FLTE'!R63*'MVLP INPUT FLTE'!$I33</f>
        <v>0</v>
      </c>
      <c r="S43" s="197">
        <f ca="1">'SUBSCRIBER BASE FLTE'!S63*'MVLP INPUT FLTE'!$I33</f>
        <v>0</v>
      </c>
      <c r="T43" s="197">
        <f ca="1">'SUBSCRIBER BASE FLTE'!T63*'MVLP INPUT FLTE'!$I33</f>
        <v>0</v>
      </c>
      <c r="U43" s="197">
        <f ca="1">'SUBSCRIBER BASE FLTE'!U63*'MVLP INPUT FLTE'!$I33</f>
        <v>0</v>
      </c>
      <c r="V43" s="197">
        <f ca="1">'SUBSCRIBER BASE FLTE'!V63*'MVLP INPUT FLTE'!$I33</f>
        <v>0</v>
      </c>
      <c r="W43" s="197">
        <f ca="1">'SUBSCRIBER BASE FLTE'!W63*'MVLP INPUT FLTE'!$I33</f>
        <v>0</v>
      </c>
      <c r="X43" s="197">
        <f ca="1">'SUBSCRIBER BASE FLTE'!X63*'MVLP INPUT FLTE'!$I33</f>
        <v>0</v>
      </c>
      <c r="Y43" s="197">
        <f ca="1">'SUBSCRIBER BASE FLTE'!Y63*'MVLP INPUT FLTE'!$I33</f>
        <v>0</v>
      </c>
      <c r="Z43" s="197">
        <f ca="1">'SUBSCRIBER BASE FLTE'!Z63*'MVLP INPUT FLTE'!$I33</f>
        <v>0</v>
      </c>
      <c r="AA43" s="197">
        <f ca="1">'SUBSCRIBER BASE FLTE'!AA63*'MVLP INPUT FLTE'!$I33</f>
        <v>0</v>
      </c>
      <c r="AB43" s="197">
        <f ca="1">'SUBSCRIBER BASE FLTE'!AB63*'MVLP INPUT FLTE'!$I33</f>
        <v>0</v>
      </c>
      <c r="AC43" s="197">
        <f ca="1">'SUBSCRIBER BASE FLTE'!AC63*'MVLP INPUT FLTE'!$I33</f>
        <v>0</v>
      </c>
      <c r="AD43" s="197">
        <f ca="1">'SUBSCRIBER BASE FLTE'!AD63*'MVLP INPUT FLTE'!$I33</f>
        <v>0</v>
      </c>
      <c r="AE43" s="197">
        <f ca="1">'SUBSCRIBER BASE FLTE'!AE63*'MVLP INPUT FLTE'!$I33</f>
        <v>0</v>
      </c>
      <c r="AF43" s="197">
        <f ca="1">'SUBSCRIBER BASE FLTE'!AF63*'MVLP INPUT FLTE'!$I33</f>
        <v>0</v>
      </c>
      <c r="AG43" s="197">
        <f ca="1">'SUBSCRIBER BASE FLTE'!AG63*'MVLP INPUT FLTE'!$I33</f>
        <v>0</v>
      </c>
      <c r="AH43" s="197">
        <f ca="1">'SUBSCRIBER BASE FLTE'!AH63*'MVLP INPUT FLTE'!$I33</f>
        <v>0</v>
      </c>
      <c r="AI43" s="197">
        <f ca="1">'SUBSCRIBER BASE FLTE'!AI63*'MVLP INPUT FLTE'!$I33</f>
        <v>0</v>
      </c>
      <c r="AJ43" s="197">
        <f ca="1">'SUBSCRIBER BASE FLTE'!AJ63*'MVLP INPUT FLTE'!$I33</f>
        <v>0</v>
      </c>
      <c r="AK43" s="197">
        <f ca="1">'SUBSCRIBER BASE FLTE'!AK63*'MVLP INPUT FLTE'!$I33</f>
        <v>0</v>
      </c>
      <c r="AL43" s="197">
        <f ca="1">'SUBSCRIBER BASE FLTE'!AL63*'MVLP INPUT FLTE'!$I33</f>
        <v>0</v>
      </c>
      <c r="AM43" s="197">
        <f ca="1">'SUBSCRIBER BASE FLTE'!AM63*'MVLP INPUT FLTE'!$I33</f>
        <v>0</v>
      </c>
      <c r="AN43" s="197">
        <f ca="1">'SUBSCRIBER BASE FLTE'!AN63*'MVLP INPUT FLTE'!$I33</f>
        <v>0</v>
      </c>
      <c r="AO43" s="197">
        <f ca="1">'SUBSCRIBER BASE FLTE'!AO63*'MVLP INPUT FLTE'!$I33</f>
        <v>0</v>
      </c>
      <c r="AP43" s="197">
        <f ca="1">'SUBSCRIBER BASE FLTE'!AP63*'MVLP INPUT FLTE'!$I33</f>
        <v>0</v>
      </c>
      <c r="AQ43" s="197">
        <f ca="1">'SUBSCRIBER BASE FLTE'!AQ63*'MVLP INPUT FLTE'!$I33</f>
        <v>0</v>
      </c>
      <c r="AR43" s="197">
        <f ca="1">'SUBSCRIBER BASE FLTE'!AR63*'MVLP INPUT FLTE'!$I33</f>
        <v>0</v>
      </c>
      <c r="AS43" s="197">
        <f ca="1">'SUBSCRIBER BASE FLTE'!AS63*'MVLP INPUT FLTE'!$I33</f>
        <v>0</v>
      </c>
      <c r="AT43" s="197">
        <f ca="1">'SUBSCRIBER BASE FLTE'!AT63*'MVLP INPUT FLTE'!$I33</f>
        <v>0</v>
      </c>
      <c r="AU43" s="197">
        <f ca="1">'SUBSCRIBER BASE FLTE'!AU63*'MVLP INPUT FLTE'!$I33</f>
        <v>0</v>
      </c>
      <c r="AV43" s="197">
        <f ca="1">'SUBSCRIBER BASE FLTE'!AV63*'MVLP INPUT FLTE'!$I33</f>
        <v>0</v>
      </c>
      <c r="AW43" s="197">
        <f ca="1">'SUBSCRIBER BASE FLTE'!AW63*'MVLP INPUT FLTE'!$I33</f>
        <v>0</v>
      </c>
      <c r="AX43" s="197">
        <f ca="1">'SUBSCRIBER BASE FLTE'!AX63*'MVLP INPUT FLTE'!$I33</f>
        <v>0</v>
      </c>
      <c r="AY43" s="197">
        <f ca="1">'SUBSCRIBER BASE FLTE'!AY63*'MVLP INPUT FLTE'!$I33</f>
        <v>0</v>
      </c>
      <c r="AZ43" s="197">
        <f ca="1">'SUBSCRIBER BASE FLTE'!AZ63*'MVLP INPUT FLTE'!$I33</f>
        <v>0</v>
      </c>
      <c r="BA43" s="197">
        <f ca="1">'SUBSCRIBER BASE FLTE'!BA63*'MVLP INPUT FLTE'!$I33</f>
        <v>0</v>
      </c>
      <c r="BB43" s="197">
        <f ca="1">'SUBSCRIBER BASE FLTE'!BB63*'MVLP INPUT FLTE'!$I33</f>
        <v>0</v>
      </c>
      <c r="BC43" s="197">
        <f ca="1">'SUBSCRIBER BASE FLTE'!BC63*'MVLP INPUT FLTE'!$I33</f>
        <v>0</v>
      </c>
      <c r="BD43" s="197">
        <f ca="1">'SUBSCRIBER BASE FLTE'!BD63*'MVLP INPUT FLTE'!$I33</f>
        <v>0</v>
      </c>
      <c r="BE43" s="197">
        <f ca="1">'SUBSCRIBER BASE FLTE'!BE63*'MVLP INPUT FLTE'!$I33</f>
        <v>0</v>
      </c>
      <c r="BF43" s="197">
        <f ca="1">'SUBSCRIBER BASE FLTE'!BF63*'MVLP INPUT FLTE'!$I33</f>
        <v>0</v>
      </c>
      <c r="BG43" s="197">
        <f ca="1">'SUBSCRIBER BASE FLTE'!BG63*'MVLP INPUT FLTE'!$I33</f>
        <v>0</v>
      </c>
      <c r="BH43" s="197">
        <f ca="1">'SUBSCRIBER BASE FLTE'!BH63*'MVLP INPUT FLTE'!$I33</f>
        <v>0</v>
      </c>
      <c r="BI43" s="197">
        <f ca="1">'SUBSCRIBER BASE FLTE'!BI63*'MVLP INPUT FLTE'!$I33</f>
        <v>0</v>
      </c>
      <c r="BJ43" s="197">
        <f ca="1">'SUBSCRIBER BASE FLTE'!BJ63*'MVLP INPUT FLTE'!$I33</f>
        <v>0</v>
      </c>
      <c r="BK43" s="197">
        <f ca="1">'SUBSCRIBER BASE FLTE'!BK63*'MVLP INPUT FLTE'!$I33</f>
        <v>0</v>
      </c>
      <c r="BL43" s="197">
        <f ca="1">'SUBSCRIBER BASE FLTE'!BL63*'MVLP INPUT FLTE'!$I33</f>
        <v>0</v>
      </c>
      <c r="BM43" s="197">
        <f ca="1">'SUBSCRIBER BASE FLTE'!BM63*'MVLP INPUT FLTE'!$I33</f>
        <v>0</v>
      </c>
      <c r="BN43" s="197">
        <f ca="1">'SUBSCRIBER BASE FLTE'!BN63*'MVLP INPUT FLTE'!$I33</f>
        <v>0</v>
      </c>
      <c r="BO43" s="197">
        <f ca="1">'SUBSCRIBER BASE FLTE'!BO63*'MVLP INPUT FLTE'!$I33</f>
        <v>0</v>
      </c>
      <c r="BP43" s="197">
        <f ca="1">'SUBSCRIBER BASE FLTE'!BP63*'MVLP INPUT FLTE'!$I33</f>
        <v>0</v>
      </c>
      <c r="BQ43" s="197">
        <f ca="1">'SUBSCRIBER BASE FLTE'!BQ63*'MVLP INPUT FLTE'!$I33</f>
        <v>0</v>
      </c>
      <c r="BR43" s="197">
        <f ca="1">'SUBSCRIBER BASE FLTE'!BR63*'MVLP INPUT FLTE'!$I33</f>
        <v>0</v>
      </c>
    </row>
    <row r="44" spans="2:70" ht="25" customHeight="1" outlineLevel="1">
      <c r="B44" s="137" t="str">
        <f t="shared" si="17"/>
        <v>Package 5</v>
      </c>
      <c r="C44" s="197">
        <f>'SUBSCRIBER BASE FLTE'!C64*'MVLP INPUT FLTE'!$I34</f>
        <v>0</v>
      </c>
      <c r="D44" s="197">
        <f>'SUBSCRIBER BASE FLTE'!D64*'MVLP INPUT FLTE'!$I34</f>
        <v>0</v>
      </c>
      <c r="E44" s="197">
        <f>'SUBSCRIBER BASE FLTE'!E64*'MVLP INPUT FLTE'!$I34</f>
        <v>0</v>
      </c>
      <c r="F44" s="197">
        <f>'SUBSCRIBER BASE FLTE'!F64*'MVLP INPUT FLTE'!$I34</f>
        <v>0</v>
      </c>
      <c r="G44" s="197">
        <f>'SUBSCRIBER BASE FLTE'!G64*'MVLP INPUT FLTE'!$I34</f>
        <v>0</v>
      </c>
      <c r="H44" s="197">
        <f>'SUBSCRIBER BASE FLTE'!H64*'MVLP INPUT FLTE'!$I34</f>
        <v>0</v>
      </c>
      <c r="I44" s="197">
        <f>'SUBSCRIBER BASE FLTE'!I64*'MVLP INPUT FLTE'!$I34</f>
        <v>0</v>
      </c>
      <c r="J44" s="197">
        <f>'SUBSCRIBER BASE FLTE'!J64*'MVLP INPUT FLTE'!$I34</f>
        <v>0</v>
      </c>
      <c r="K44" s="197">
        <f ca="1">'SUBSCRIBER BASE FLTE'!K64*'MVLP INPUT FLTE'!$I34</f>
        <v>0</v>
      </c>
      <c r="L44" s="197">
        <f ca="1">'SUBSCRIBER BASE FLTE'!L64*'MVLP INPUT FLTE'!$I34</f>
        <v>0</v>
      </c>
      <c r="M44" s="197">
        <f ca="1">'SUBSCRIBER BASE FLTE'!M64*'MVLP INPUT FLTE'!$I34</f>
        <v>0</v>
      </c>
      <c r="N44" s="197">
        <f ca="1">'SUBSCRIBER BASE FLTE'!N64*'MVLP INPUT FLTE'!$I34</f>
        <v>0</v>
      </c>
      <c r="O44" s="197">
        <f ca="1">'SUBSCRIBER BASE FLTE'!O64*'MVLP INPUT FLTE'!$I34</f>
        <v>0</v>
      </c>
      <c r="P44" s="197">
        <f ca="1">'SUBSCRIBER BASE FLTE'!P64*'MVLP INPUT FLTE'!$I34</f>
        <v>0</v>
      </c>
      <c r="Q44" s="197">
        <f ca="1">'SUBSCRIBER BASE FLTE'!Q64*'MVLP INPUT FLTE'!$I34</f>
        <v>0</v>
      </c>
      <c r="R44" s="197">
        <f ca="1">'SUBSCRIBER BASE FLTE'!R64*'MVLP INPUT FLTE'!$I34</f>
        <v>0</v>
      </c>
      <c r="S44" s="197">
        <f ca="1">'SUBSCRIBER BASE FLTE'!S64*'MVLP INPUT FLTE'!$I34</f>
        <v>0</v>
      </c>
      <c r="T44" s="197">
        <f ca="1">'SUBSCRIBER BASE FLTE'!T64*'MVLP INPUT FLTE'!$I34</f>
        <v>0</v>
      </c>
      <c r="U44" s="197">
        <f ca="1">'SUBSCRIBER BASE FLTE'!U64*'MVLP INPUT FLTE'!$I34</f>
        <v>0</v>
      </c>
      <c r="V44" s="197">
        <f ca="1">'SUBSCRIBER BASE FLTE'!V64*'MVLP INPUT FLTE'!$I34</f>
        <v>0</v>
      </c>
      <c r="W44" s="197">
        <f ca="1">'SUBSCRIBER BASE FLTE'!W64*'MVLP INPUT FLTE'!$I34</f>
        <v>0</v>
      </c>
      <c r="X44" s="197">
        <f ca="1">'SUBSCRIBER BASE FLTE'!X64*'MVLP INPUT FLTE'!$I34</f>
        <v>0</v>
      </c>
      <c r="Y44" s="197">
        <f ca="1">'SUBSCRIBER BASE FLTE'!Y64*'MVLP INPUT FLTE'!$I34</f>
        <v>0</v>
      </c>
      <c r="Z44" s="197">
        <f ca="1">'SUBSCRIBER BASE FLTE'!Z64*'MVLP INPUT FLTE'!$I34</f>
        <v>0</v>
      </c>
      <c r="AA44" s="197">
        <f ca="1">'SUBSCRIBER BASE FLTE'!AA64*'MVLP INPUT FLTE'!$I34</f>
        <v>0</v>
      </c>
      <c r="AB44" s="197">
        <f ca="1">'SUBSCRIBER BASE FLTE'!AB64*'MVLP INPUT FLTE'!$I34</f>
        <v>0</v>
      </c>
      <c r="AC44" s="197">
        <f ca="1">'SUBSCRIBER BASE FLTE'!AC64*'MVLP INPUT FLTE'!$I34</f>
        <v>0</v>
      </c>
      <c r="AD44" s="197">
        <f ca="1">'SUBSCRIBER BASE FLTE'!AD64*'MVLP INPUT FLTE'!$I34</f>
        <v>0</v>
      </c>
      <c r="AE44" s="197">
        <f ca="1">'SUBSCRIBER BASE FLTE'!AE64*'MVLP INPUT FLTE'!$I34</f>
        <v>0</v>
      </c>
      <c r="AF44" s="197">
        <f ca="1">'SUBSCRIBER BASE FLTE'!AF64*'MVLP INPUT FLTE'!$I34</f>
        <v>0</v>
      </c>
      <c r="AG44" s="197">
        <f ca="1">'SUBSCRIBER BASE FLTE'!AG64*'MVLP INPUT FLTE'!$I34</f>
        <v>0</v>
      </c>
      <c r="AH44" s="197">
        <f ca="1">'SUBSCRIBER BASE FLTE'!AH64*'MVLP INPUT FLTE'!$I34</f>
        <v>0</v>
      </c>
      <c r="AI44" s="197">
        <f ca="1">'SUBSCRIBER BASE FLTE'!AI64*'MVLP INPUT FLTE'!$I34</f>
        <v>0</v>
      </c>
      <c r="AJ44" s="197">
        <f ca="1">'SUBSCRIBER BASE FLTE'!AJ64*'MVLP INPUT FLTE'!$I34</f>
        <v>0</v>
      </c>
      <c r="AK44" s="197">
        <f ca="1">'SUBSCRIBER BASE FLTE'!AK64*'MVLP INPUT FLTE'!$I34</f>
        <v>0</v>
      </c>
      <c r="AL44" s="197">
        <f ca="1">'SUBSCRIBER BASE FLTE'!AL64*'MVLP INPUT FLTE'!$I34</f>
        <v>0</v>
      </c>
      <c r="AM44" s="197">
        <f ca="1">'SUBSCRIBER BASE FLTE'!AM64*'MVLP INPUT FLTE'!$I34</f>
        <v>0</v>
      </c>
      <c r="AN44" s="197">
        <f ca="1">'SUBSCRIBER BASE FLTE'!AN64*'MVLP INPUT FLTE'!$I34</f>
        <v>0</v>
      </c>
      <c r="AO44" s="197">
        <f ca="1">'SUBSCRIBER BASE FLTE'!AO64*'MVLP INPUT FLTE'!$I34</f>
        <v>0</v>
      </c>
      <c r="AP44" s="197">
        <f ca="1">'SUBSCRIBER BASE FLTE'!AP64*'MVLP INPUT FLTE'!$I34</f>
        <v>0</v>
      </c>
      <c r="AQ44" s="197">
        <f ca="1">'SUBSCRIBER BASE FLTE'!AQ64*'MVLP INPUT FLTE'!$I34</f>
        <v>0</v>
      </c>
      <c r="AR44" s="197">
        <f ca="1">'SUBSCRIBER BASE FLTE'!AR64*'MVLP INPUT FLTE'!$I34</f>
        <v>0</v>
      </c>
      <c r="AS44" s="197">
        <f ca="1">'SUBSCRIBER BASE FLTE'!AS64*'MVLP INPUT FLTE'!$I34</f>
        <v>0</v>
      </c>
      <c r="AT44" s="197">
        <f ca="1">'SUBSCRIBER BASE FLTE'!AT64*'MVLP INPUT FLTE'!$I34</f>
        <v>0</v>
      </c>
      <c r="AU44" s="197">
        <f ca="1">'SUBSCRIBER BASE FLTE'!AU64*'MVLP INPUT FLTE'!$I34</f>
        <v>0</v>
      </c>
      <c r="AV44" s="197">
        <f ca="1">'SUBSCRIBER BASE FLTE'!AV64*'MVLP INPUT FLTE'!$I34</f>
        <v>0</v>
      </c>
      <c r="AW44" s="197">
        <f ca="1">'SUBSCRIBER BASE FLTE'!AW64*'MVLP INPUT FLTE'!$I34</f>
        <v>0</v>
      </c>
      <c r="AX44" s="197">
        <f ca="1">'SUBSCRIBER BASE FLTE'!AX64*'MVLP INPUT FLTE'!$I34</f>
        <v>0</v>
      </c>
      <c r="AY44" s="197">
        <f ca="1">'SUBSCRIBER BASE FLTE'!AY64*'MVLP INPUT FLTE'!$I34</f>
        <v>0</v>
      </c>
      <c r="AZ44" s="197">
        <f ca="1">'SUBSCRIBER BASE FLTE'!AZ64*'MVLP INPUT FLTE'!$I34</f>
        <v>0</v>
      </c>
      <c r="BA44" s="197">
        <f ca="1">'SUBSCRIBER BASE FLTE'!BA64*'MVLP INPUT FLTE'!$I34</f>
        <v>0</v>
      </c>
      <c r="BB44" s="197">
        <f ca="1">'SUBSCRIBER BASE FLTE'!BB64*'MVLP INPUT FLTE'!$I34</f>
        <v>0</v>
      </c>
      <c r="BC44" s="197">
        <f ca="1">'SUBSCRIBER BASE FLTE'!BC64*'MVLP INPUT FLTE'!$I34</f>
        <v>0</v>
      </c>
      <c r="BD44" s="197">
        <f ca="1">'SUBSCRIBER BASE FLTE'!BD64*'MVLP INPUT FLTE'!$I34</f>
        <v>0</v>
      </c>
      <c r="BE44" s="197">
        <f ca="1">'SUBSCRIBER BASE FLTE'!BE64*'MVLP INPUT FLTE'!$I34</f>
        <v>0</v>
      </c>
      <c r="BF44" s="197">
        <f ca="1">'SUBSCRIBER BASE FLTE'!BF64*'MVLP INPUT FLTE'!$I34</f>
        <v>0</v>
      </c>
      <c r="BG44" s="197">
        <f ca="1">'SUBSCRIBER BASE FLTE'!BG64*'MVLP INPUT FLTE'!$I34</f>
        <v>0</v>
      </c>
      <c r="BH44" s="197">
        <f ca="1">'SUBSCRIBER BASE FLTE'!BH64*'MVLP INPUT FLTE'!$I34</f>
        <v>0</v>
      </c>
      <c r="BI44" s="197">
        <f ca="1">'SUBSCRIBER BASE FLTE'!BI64*'MVLP INPUT FLTE'!$I34</f>
        <v>0</v>
      </c>
      <c r="BJ44" s="197">
        <f ca="1">'SUBSCRIBER BASE FLTE'!BJ64*'MVLP INPUT FLTE'!$I34</f>
        <v>0</v>
      </c>
      <c r="BK44" s="197">
        <f ca="1">'SUBSCRIBER BASE FLTE'!BK64*'MVLP INPUT FLTE'!$I34</f>
        <v>0</v>
      </c>
      <c r="BL44" s="197">
        <f ca="1">'SUBSCRIBER BASE FLTE'!BL64*'MVLP INPUT FLTE'!$I34</f>
        <v>0</v>
      </c>
      <c r="BM44" s="197">
        <f ca="1">'SUBSCRIBER BASE FLTE'!BM64*'MVLP INPUT FLTE'!$I34</f>
        <v>0</v>
      </c>
      <c r="BN44" s="197">
        <f ca="1">'SUBSCRIBER BASE FLTE'!BN64*'MVLP INPUT FLTE'!$I34</f>
        <v>0</v>
      </c>
      <c r="BO44" s="197">
        <f ca="1">'SUBSCRIBER BASE FLTE'!BO64*'MVLP INPUT FLTE'!$I34</f>
        <v>0</v>
      </c>
      <c r="BP44" s="197">
        <f ca="1">'SUBSCRIBER BASE FLTE'!BP64*'MVLP INPUT FLTE'!$I34</f>
        <v>0</v>
      </c>
      <c r="BQ44" s="197">
        <f ca="1">'SUBSCRIBER BASE FLTE'!BQ64*'MVLP INPUT FLTE'!$I34</f>
        <v>0</v>
      </c>
      <c r="BR44" s="197">
        <f ca="1">'SUBSCRIBER BASE FLTE'!BR64*'MVLP INPUT FLTE'!$I34</f>
        <v>0</v>
      </c>
    </row>
    <row r="45" spans="2:70" ht="25" customHeight="1">
      <c r="B45" s="173" t="s">
        <v>417</v>
      </c>
      <c r="C45" s="196">
        <f>SUM(C46:C50)</f>
        <v>0</v>
      </c>
      <c r="D45" s="196">
        <f t="shared" ref="D45:AN45" si="18">SUM(D46:D50)</f>
        <v>0</v>
      </c>
      <c r="E45" s="196">
        <f t="shared" si="18"/>
        <v>0</v>
      </c>
      <c r="F45" s="196">
        <f t="shared" si="18"/>
        <v>0</v>
      </c>
      <c r="G45" s="196">
        <f t="shared" si="18"/>
        <v>0</v>
      </c>
      <c r="H45" s="196">
        <f t="shared" si="18"/>
        <v>0</v>
      </c>
      <c r="I45" s="196">
        <f t="shared" si="18"/>
        <v>0</v>
      </c>
      <c r="J45" s="196">
        <f t="shared" si="18"/>
        <v>0</v>
      </c>
      <c r="K45" s="196">
        <f t="shared" ca="1" si="18"/>
        <v>0</v>
      </c>
      <c r="L45" s="196">
        <f t="shared" ca="1" si="18"/>
        <v>0</v>
      </c>
      <c r="M45" s="196">
        <f t="shared" ca="1" si="18"/>
        <v>0</v>
      </c>
      <c r="N45" s="196">
        <f t="shared" ca="1" si="18"/>
        <v>0</v>
      </c>
      <c r="O45" s="196">
        <f t="shared" ca="1" si="18"/>
        <v>0</v>
      </c>
      <c r="P45" s="196">
        <f t="shared" ca="1" si="18"/>
        <v>0</v>
      </c>
      <c r="Q45" s="196">
        <f t="shared" ca="1" si="18"/>
        <v>0</v>
      </c>
      <c r="R45" s="196">
        <f t="shared" ca="1" si="18"/>
        <v>0</v>
      </c>
      <c r="S45" s="196">
        <f t="shared" ca="1" si="18"/>
        <v>0</v>
      </c>
      <c r="T45" s="196">
        <f t="shared" ca="1" si="18"/>
        <v>0</v>
      </c>
      <c r="U45" s="196">
        <f t="shared" ca="1" si="18"/>
        <v>0</v>
      </c>
      <c r="V45" s="196">
        <f t="shared" ca="1" si="18"/>
        <v>0</v>
      </c>
      <c r="W45" s="196">
        <f t="shared" ca="1" si="18"/>
        <v>0</v>
      </c>
      <c r="X45" s="196">
        <f t="shared" ca="1" si="18"/>
        <v>0</v>
      </c>
      <c r="Y45" s="196">
        <f t="shared" ca="1" si="18"/>
        <v>0</v>
      </c>
      <c r="Z45" s="196">
        <f t="shared" ca="1" si="18"/>
        <v>0</v>
      </c>
      <c r="AA45" s="196">
        <f t="shared" ca="1" si="18"/>
        <v>0</v>
      </c>
      <c r="AB45" s="196">
        <f t="shared" ca="1" si="18"/>
        <v>0</v>
      </c>
      <c r="AC45" s="196">
        <f t="shared" ca="1" si="18"/>
        <v>0</v>
      </c>
      <c r="AD45" s="196">
        <f t="shared" ca="1" si="18"/>
        <v>0</v>
      </c>
      <c r="AE45" s="196">
        <f t="shared" ca="1" si="18"/>
        <v>0</v>
      </c>
      <c r="AF45" s="196">
        <f t="shared" ca="1" si="18"/>
        <v>0</v>
      </c>
      <c r="AG45" s="196">
        <f t="shared" ca="1" si="18"/>
        <v>0</v>
      </c>
      <c r="AH45" s="196">
        <f t="shared" ca="1" si="18"/>
        <v>0</v>
      </c>
      <c r="AI45" s="196">
        <f t="shared" ca="1" si="18"/>
        <v>0</v>
      </c>
      <c r="AJ45" s="196">
        <f t="shared" ca="1" si="18"/>
        <v>0</v>
      </c>
      <c r="AK45" s="196">
        <f t="shared" ca="1" si="18"/>
        <v>0</v>
      </c>
      <c r="AL45" s="196">
        <f t="shared" ca="1" si="18"/>
        <v>0</v>
      </c>
      <c r="AM45" s="196">
        <f t="shared" ca="1" si="18"/>
        <v>0</v>
      </c>
      <c r="AN45" s="196">
        <f t="shared" ca="1" si="18"/>
        <v>0</v>
      </c>
      <c r="AO45" s="196">
        <f ca="1">SUM(AO46:AO50)</f>
        <v>0</v>
      </c>
      <c r="AP45" s="196">
        <f t="shared" ref="AP45:BR45" ca="1" si="19">SUM(AP46:AP50)</f>
        <v>0</v>
      </c>
      <c r="AQ45" s="196">
        <f t="shared" ca="1" si="19"/>
        <v>0</v>
      </c>
      <c r="AR45" s="196">
        <f t="shared" ca="1" si="19"/>
        <v>0</v>
      </c>
      <c r="AS45" s="196">
        <f t="shared" ca="1" si="19"/>
        <v>0</v>
      </c>
      <c r="AT45" s="196">
        <f t="shared" ca="1" si="19"/>
        <v>0</v>
      </c>
      <c r="AU45" s="196">
        <f t="shared" ca="1" si="19"/>
        <v>0</v>
      </c>
      <c r="AV45" s="196">
        <f t="shared" ca="1" si="19"/>
        <v>0</v>
      </c>
      <c r="AW45" s="196">
        <f t="shared" ca="1" si="19"/>
        <v>0</v>
      </c>
      <c r="AX45" s="196">
        <f t="shared" ca="1" si="19"/>
        <v>0</v>
      </c>
      <c r="AY45" s="196">
        <f t="shared" ca="1" si="19"/>
        <v>0</v>
      </c>
      <c r="AZ45" s="196">
        <f t="shared" ca="1" si="19"/>
        <v>0</v>
      </c>
      <c r="BA45" s="196">
        <f t="shared" ca="1" si="19"/>
        <v>0</v>
      </c>
      <c r="BB45" s="196">
        <f t="shared" ca="1" si="19"/>
        <v>0</v>
      </c>
      <c r="BC45" s="196">
        <f t="shared" ca="1" si="19"/>
        <v>0</v>
      </c>
      <c r="BD45" s="196">
        <f t="shared" ca="1" si="19"/>
        <v>0</v>
      </c>
      <c r="BE45" s="196">
        <f t="shared" ca="1" si="19"/>
        <v>0</v>
      </c>
      <c r="BF45" s="196">
        <f t="shared" ca="1" si="19"/>
        <v>0</v>
      </c>
      <c r="BG45" s="196">
        <f t="shared" ca="1" si="19"/>
        <v>0</v>
      </c>
      <c r="BH45" s="196">
        <f t="shared" ca="1" si="19"/>
        <v>0</v>
      </c>
      <c r="BI45" s="196">
        <f t="shared" ca="1" si="19"/>
        <v>0</v>
      </c>
      <c r="BJ45" s="196">
        <f t="shared" ca="1" si="19"/>
        <v>0</v>
      </c>
      <c r="BK45" s="196">
        <f t="shared" ca="1" si="19"/>
        <v>0</v>
      </c>
      <c r="BL45" s="196">
        <f t="shared" ca="1" si="19"/>
        <v>0</v>
      </c>
      <c r="BM45" s="196">
        <f t="shared" ca="1" si="19"/>
        <v>0</v>
      </c>
      <c r="BN45" s="196">
        <f t="shared" ca="1" si="19"/>
        <v>0</v>
      </c>
      <c r="BO45" s="196">
        <f t="shared" ca="1" si="19"/>
        <v>0</v>
      </c>
      <c r="BP45" s="196">
        <f t="shared" ca="1" si="19"/>
        <v>0</v>
      </c>
      <c r="BQ45" s="196">
        <f t="shared" ca="1" si="19"/>
        <v>0</v>
      </c>
      <c r="BR45" s="196">
        <f t="shared" ca="1" si="19"/>
        <v>0</v>
      </c>
    </row>
    <row r="46" spans="2:70" ht="25" customHeight="1" outlineLevel="1">
      <c r="B46" s="137" t="str">
        <f>B40</f>
        <v>FLTE 40GB</v>
      </c>
      <c r="C46" s="197">
        <f>'SUBSCRIBER BASE FLTE'!C60*(SUM('BUNDLES FLTE'!$I$30:$I$44))</f>
        <v>0</v>
      </c>
      <c r="D46" s="197">
        <f>'SUBSCRIBER BASE FLTE'!D60*(SUM('BUNDLES FLTE'!$I$30:$I$44))</f>
        <v>0</v>
      </c>
      <c r="E46" s="197">
        <f>'SUBSCRIBER BASE FLTE'!E60*(SUM('BUNDLES FLTE'!$I$30:$I$44))</f>
        <v>0</v>
      </c>
      <c r="F46" s="197">
        <f>'SUBSCRIBER BASE FLTE'!F60*(SUM('BUNDLES FLTE'!$I$30:$I$44))</f>
        <v>0</v>
      </c>
      <c r="G46" s="197">
        <f>'SUBSCRIBER BASE FLTE'!G60*(SUM('BUNDLES FLTE'!$I$30:$I$44))</f>
        <v>0</v>
      </c>
      <c r="H46" s="197">
        <f>'SUBSCRIBER BASE FLTE'!H60*(SUM('BUNDLES FLTE'!$I$30:$I$44))</f>
        <v>0</v>
      </c>
      <c r="I46" s="197">
        <f>'SUBSCRIBER BASE FLTE'!I60*(SUM('BUNDLES FLTE'!$I$30:$I$44))</f>
        <v>0</v>
      </c>
      <c r="J46" s="197">
        <f>'SUBSCRIBER BASE FLTE'!J60*(SUM('BUNDLES FLTE'!$I$30:$I$44))</f>
        <v>0</v>
      </c>
      <c r="K46" s="197">
        <f ca="1">'SUBSCRIBER BASE FLTE'!K60*(SUM('BUNDLES FLTE'!$I$30:$I$44))</f>
        <v>0</v>
      </c>
      <c r="L46" s="197">
        <f ca="1">'SUBSCRIBER BASE FLTE'!L60*(SUM('BUNDLES FLTE'!$I$30:$I$44))</f>
        <v>0</v>
      </c>
      <c r="M46" s="197">
        <f ca="1">'SUBSCRIBER BASE FLTE'!M60*(SUM('BUNDLES FLTE'!$I$30:$I$44))</f>
        <v>0</v>
      </c>
      <c r="N46" s="197">
        <f ca="1">'SUBSCRIBER BASE FLTE'!N60*(SUM('BUNDLES FLTE'!$I$30:$I$44))</f>
        <v>0</v>
      </c>
      <c r="O46" s="197">
        <f ca="1">'SUBSCRIBER BASE FLTE'!O60*(SUM('BUNDLES FLTE'!$I$30:$I$44))</f>
        <v>0</v>
      </c>
      <c r="P46" s="197">
        <f ca="1">'SUBSCRIBER BASE FLTE'!P60*(SUM('BUNDLES FLTE'!$I$30:$I$44))</f>
        <v>0</v>
      </c>
      <c r="Q46" s="197">
        <f ca="1">'SUBSCRIBER BASE FLTE'!Q60*(SUM('BUNDLES FLTE'!$I$30:$I$44))</f>
        <v>0</v>
      </c>
      <c r="R46" s="197">
        <f ca="1">'SUBSCRIBER BASE FLTE'!R60*(SUM('BUNDLES FLTE'!$I$30:$I$44))</f>
        <v>0</v>
      </c>
      <c r="S46" s="197">
        <f ca="1">'SUBSCRIBER BASE FLTE'!S60*(SUM('BUNDLES FLTE'!$I$30:$I$44))</f>
        <v>0</v>
      </c>
      <c r="T46" s="197">
        <f ca="1">'SUBSCRIBER BASE FLTE'!T60*(SUM('BUNDLES FLTE'!$I$30:$I$44))</f>
        <v>0</v>
      </c>
      <c r="U46" s="197">
        <f ca="1">'SUBSCRIBER BASE FLTE'!U60*(SUM('BUNDLES FLTE'!$I$30:$I$44))</f>
        <v>0</v>
      </c>
      <c r="V46" s="197">
        <f ca="1">'SUBSCRIBER BASE FLTE'!V60*(SUM('BUNDLES FLTE'!$I$30:$I$44))</f>
        <v>0</v>
      </c>
      <c r="W46" s="197">
        <f ca="1">'SUBSCRIBER BASE FLTE'!W60*(SUM('BUNDLES FLTE'!$I$30:$I$44))</f>
        <v>0</v>
      </c>
      <c r="X46" s="197">
        <f ca="1">'SUBSCRIBER BASE FLTE'!X60*(SUM('BUNDLES FLTE'!$I$30:$I$44))</f>
        <v>0</v>
      </c>
      <c r="Y46" s="197">
        <f ca="1">'SUBSCRIBER BASE FLTE'!Y60*(SUM('BUNDLES FLTE'!$I$30:$I$44))</f>
        <v>0</v>
      </c>
      <c r="Z46" s="197">
        <f ca="1">'SUBSCRIBER BASE FLTE'!Z60*(SUM('BUNDLES FLTE'!$I$30:$I$44))</f>
        <v>0</v>
      </c>
      <c r="AA46" s="197">
        <f ca="1">'SUBSCRIBER BASE FLTE'!AA60*(SUM('BUNDLES FLTE'!$I$30:$I$44))</f>
        <v>0</v>
      </c>
      <c r="AB46" s="197">
        <f ca="1">'SUBSCRIBER BASE FLTE'!AB60*(SUM('BUNDLES FLTE'!$I$30:$I$44))</f>
        <v>0</v>
      </c>
      <c r="AC46" s="197">
        <f ca="1">'SUBSCRIBER BASE FLTE'!AC60*(SUM('BUNDLES FLTE'!$I$30:$I$44))</f>
        <v>0</v>
      </c>
      <c r="AD46" s="197">
        <f ca="1">'SUBSCRIBER BASE FLTE'!AD60*(SUM('BUNDLES FLTE'!$I$30:$I$44))</f>
        <v>0</v>
      </c>
      <c r="AE46" s="197">
        <f ca="1">'SUBSCRIBER BASE FLTE'!AE60*(SUM('BUNDLES FLTE'!$I$30:$I$44))</f>
        <v>0</v>
      </c>
      <c r="AF46" s="197">
        <f ca="1">'SUBSCRIBER BASE FLTE'!AF60*(SUM('BUNDLES FLTE'!$I$30:$I$44))</f>
        <v>0</v>
      </c>
      <c r="AG46" s="197">
        <f ca="1">'SUBSCRIBER BASE FLTE'!AG60*(SUM('BUNDLES FLTE'!$I$30:$I$44))</f>
        <v>0</v>
      </c>
      <c r="AH46" s="197">
        <f ca="1">'SUBSCRIBER BASE FLTE'!AH60*(SUM('BUNDLES FLTE'!$I$30:$I$44))</f>
        <v>0</v>
      </c>
      <c r="AI46" s="197">
        <f ca="1">'SUBSCRIBER BASE FLTE'!AI60*(SUM('BUNDLES FLTE'!$I$30:$I$44))</f>
        <v>0</v>
      </c>
      <c r="AJ46" s="197">
        <f ca="1">'SUBSCRIBER BASE FLTE'!AJ60*(SUM('BUNDLES FLTE'!$I$30:$I$44))</f>
        <v>0</v>
      </c>
      <c r="AK46" s="197">
        <f ca="1">'SUBSCRIBER BASE FLTE'!AK60*(SUM('BUNDLES FLTE'!$I$30:$I$44))</f>
        <v>0</v>
      </c>
      <c r="AL46" s="197">
        <f ca="1">'SUBSCRIBER BASE FLTE'!AL60*(SUM('BUNDLES FLTE'!$I$30:$I$44))</f>
        <v>0</v>
      </c>
      <c r="AM46" s="197">
        <f ca="1">'SUBSCRIBER BASE FLTE'!AM60*(SUM('BUNDLES FLTE'!$I$30:$I$44))</f>
        <v>0</v>
      </c>
      <c r="AN46" s="197">
        <f ca="1">'SUBSCRIBER BASE FLTE'!AN60*(SUM('BUNDLES FLTE'!$I$30:$I$44))</f>
        <v>0</v>
      </c>
      <c r="AO46" s="197">
        <f ca="1">'SUBSCRIBER BASE FLTE'!AO60*(SUM('BUNDLES FLTE'!$I$30:$I$44))</f>
        <v>0</v>
      </c>
      <c r="AP46" s="197">
        <f ca="1">'SUBSCRIBER BASE FLTE'!AP60*(SUM('BUNDLES FLTE'!$I$30:$I$44))</f>
        <v>0</v>
      </c>
      <c r="AQ46" s="197">
        <f ca="1">'SUBSCRIBER BASE FLTE'!AQ60*(SUM('BUNDLES FLTE'!$I$30:$I$44))</f>
        <v>0</v>
      </c>
      <c r="AR46" s="197">
        <f ca="1">'SUBSCRIBER BASE FLTE'!AR60*(SUM('BUNDLES FLTE'!$I$30:$I$44))</f>
        <v>0</v>
      </c>
      <c r="AS46" s="197">
        <f ca="1">'SUBSCRIBER BASE FLTE'!AS60*(SUM('BUNDLES FLTE'!$I$30:$I$44))</f>
        <v>0</v>
      </c>
      <c r="AT46" s="197">
        <f ca="1">'SUBSCRIBER BASE FLTE'!AT60*(SUM('BUNDLES FLTE'!$I$30:$I$44))</f>
        <v>0</v>
      </c>
      <c r="AU46" s="197">
        <f ca="1">'SUBSCRIBER BASE FLTE'!AU60*(SUM('BUNDLES FLTE'!$I$30:$I$44))</f>
        <v>0</v>
      </c>
      <c r="AV46" s="197">
        <f ca="1">'SUBSCRIBER BASE FLTE'!AV60*(SUM('BUNDLES FLTE'!$I$30:$I$44))</f>
        <v>0</v>
      </c>
      <c r="AW46" s="197">
        <f ca="1">'SUBSCRIBER BASE FLTE'!AW60*(SUM('BUNDLES FLTE'!$I$30:$I$44))</f>
        <v>0</v>
      </c>
      <c r="AX46" s="197">
        <f ca="1">'SUBSCRIBER BASE FLTE'!AX60*(SUM('BUNDLES FLTE'!$I$30:$I$44))</f>
        <v>0</v>
      </c>
      <c r="AY46" s="197">
        <f ca="1">'SUBSCRIBER BASE FLTE'!AY60*(SUM('BUNDLES FLTE'!$I$30:$I$44))</f>
        <v>0</v>
      </c>
      <c r="AZ46" s="197">
        <f ca="1">'SUBSCRIBER BASE FLTE'!AZ60*(SUM('BUNDLES FLTE'!$I$30:$I$44))</f>
        <v>0</v>
      </c>
      <c r="BA46" s="197">
        <f ca="1">'SUBSCRIBER BASE FLTE'!BA60*(SUM('BUNDLES FLTE'!$I$30:$I$44))</f>
        <v>0</v>
      </c>
      <c r="BB46" s="197">
        <f ca="1">'SUBSCRIBER BASE FLTE'!BB60*(SUM('BUNDLES FLTE'!$I$30:$I$44))</f>
        <v>0</v>
      </c>
      <c r="BC46" s="197">
        <f ca="1">'SUBSCRIBER BASE FLTE'!BC60*(SUM('BUNDLES FLTE'!$I$30:$I$44))</f>
        <v>0</v>
      </c>
      <c r="BD46" s="197">
        <f ca="1">'SUBSCRIBER BASE FLTE'!BD60*(SUM('BUNDLES FLTE'!$I$30:$I$44))</f>
        <v>0</v>
      </c>
      <c r="BE46" s="197">
        <f ca="1">'SUBSCRIBER BASE FLTE'!BE60*(SUM('BUNDLES FLTE'!$I$30:$I$44))</f>
        <v>0</v>
      </c>
      <c r="BF46" s="197">
        <f ca="1">'SUBSCRIBER BASE FLTE'!BF60*(SUM('BUNDLES FLTE'!$I$30:$I$44))</f>
        <v>0</v>
      </c>
      <c r="BG46" s="197">
        <f ca="1">'SUBSCRIBER BASE FLTE'!BG60*(SUM('BUNDLES FLTE'!$I$30:$I$44))</f>
        <v>0</v>
      </c>
      <c r="BH46" s="197">
        <f ca="1">'SUBSCRIBER BASE FLTE'!BH60*(SUM('BUNDLES FLTE'!$I$30:$I$44))</f>
        <v>0</v>
      </c>
      <c r="BI46" s="197">
        <f ca="1">'SUBSCRIBER BASE FLTE'!BI60*(SUM('BUNDLES FLTE'!$I$30:$I$44))</f>
        <v>0</v>
      </c>
      <c r="BJ46" s="197">
        <f ca="1">'SUBSCRIBER BASE FLTE'!BJ60*(SUM('BUNDLES FLTE'!$I$30:$I$44))</f>
        <v>0</v>
      </c>
      <c r="BK46" s="197">
        <f ca="1">'SUBSCRIBER BASE FLTE'!BK60*(SUM('BUNDLES FLTE'!$I$30:$I$44))</f>
        <v>0</v>
      </c>
      <c r="BL46" s="197">
        <f ca="1">'SUBSCRIBER BASE FLTE'!BL60*(SUM('BUNDLES FLTE'!$I$30:$I$44))</f>
        <v>0</v>
      </c>
      <c r="BM46" s="197">
        <f ca="1">'SUBSCRIBER BASE FLTE'!BM60*(SUM('BUNDLES FLTE'!$I$30:$I$44))</f>
        <v>0</v>
      </c>
      <c r="BN46" s="197">
        <f ca="1">'SUBSCRIBER BASE FLTE'!BN60*(SUM('BUNDLES FLTE'!$I$30:$I$44))</f>
        <v>0</v>
      </c>
      <c r="BO46" s="197">
        <f ca="1">'SUBSCRIBER BASE FLTE'!BO60*(SUM('BUNDLES FLTE'!$I$30:$I$44))</f>
        <v>0</v>
      </c>
      <c r="BP46" s="197">
        <f ca="1">'SUBSCRIBER BASE FLTE'!BP60*(SUM('BUNDLES FLTE'!$I$30:$I$44))</f>
        <v>0</v>
      </c>
      <c r="BQ46" s="197">
        <f ca="1">'SUBSCRIBER BASE FLTE'!BQ60*(SUM('BUNDLES FLTE'!$I$30:$I$44))</f>
        <v>0</v>
      </c>
      <c r="BR46" s="197">
        <f ca="1">'SUBSCRIBER BASE FLTE'!BR60*(SUM('BUNDLES FLTE'!$I$30:$I$44))</f>
        <v>0</v>
      </c>
    </row>
    <row r="47" spans="2:70" ht="25" customHeight="1" outlineLevel="1">
      <c r="B47" s="137" t="str">
        <f t="shared" ref="B47:B50" si="20">B41</f>
        <v>FLTE 100GB</v>
      </c>
      <c r="C47" s="197">
        <f>'SUBSCRIBER BASE FLTE'!C61*(SUM('BUNDLES FLTE'!$I$30:$I$44))</f>
        <v>0</v>
      </c>
      <c r="D47" s="197">
        <f>'SUBSCRIBER BASE FLTE'!D61*(SUM('BUNDLES FLTE'!$I$30:$I$44))</f>
        <v>0</v>
      </c>
      <c r="E47" s="197">
        <f>'SUBSCRIBER BASE FLTE'!E61*(SUM('BUNDLES FLTE'!$I$30:$I$44))</f>
        <v>0</v>
      </c>
      <c r="F47" s="197">
        <f>'SUBSCRIBER BASE FLTE'!F61*(SUM('BUNDLES FLTE'!$I$30:$I$44))</f>
        <v>0</v>
      </c>
      <c r="G47" s="197">
        <f>'SUBSCRIBER BASE FLTE'!G61*(SUM('BUNDLES FLTE'!$I$30:$I$44))</f>
        <v>0</v>
      </c>
      <c r="H47" s="197">
        <f>'SUBSCRIBER BASE FLTE'!H61*(SUM('BUNDLES FLTE'!$I$30:$I$44))</f>
        <v>0</v>
      </c>
      <c r="I47" s="197">
        <f>'SUBSCRIBER BASE FLTE'!I61*(SUM('BUNDLES FLTE'!$I$30:$I$44))</f>
        <v>0</v>
      </c>
      <c r="J47" s="197">
        <f>'SUBSCRIBER BASE FLTE'!J61*(SUM('BUNDLES FLTE'!$I$30:$I$44))</f>
        <v>0</v>
      </c>
      <c r="K47" s="197">
        <f ca="1">'SUBSCRIBER BASE FLTE'!K61*(SUM('BUNDLES FLTE'!$I$30:$I$44))</f>
        <v>0</v>
      </c>
      <c r="L47" s="197">
        <f ca="1">'SUBSCRIBER BASE FLTE'!L61*(SUM('BUNDLES FLTE'!$I$30:$I$44))</f>
        <v>0</v>
      </c>
      <c r="M47" s="197">
        <f ca="1">'SUBSCRIBER BASE FLTE'!M61*(SUM('BUNDLES FLTE'!$I$30:$I$44))</f>
        <v>0</v>
      </c>
      <c r="N47" s="197">
        <f ca="1">'SUBSCRIBER BASE FLTE'!N61*(SUM('BUNDLES FLTE'!$I$30:$I$44))</f>
        <v>0</v>
      </c>
      <c r="O47" s="197">
        <f ca="1">'SUBSCRIBER BASE FLTE'!O61*(SUM('BUNDLES FLTE'!$I$30:$I$44))</f>
        <v>0</v>
      </c>
      <c r="P47" s="197">
        <f ca="1">'SUBSCRIBER BASE FLTE'!P61*(SUM('BUNDLES FLTE'!$I$30:$I$44))</f>
        <v>0</v>
      </c>
      <c r="Q47" s="197">
        <f ca="1">'SUBSCRIBER BASE FLTE'!Q61*(SUM('BUNDLES FLTE'!$I$30:$I$44))</f>
        <v>0</v>
      </c>
      <c r="R47" s="197">
        <f ca="1">'SUBSCRIBER BASE FLTE'!R61*(SUM('BUNDLES FLTE'!$I$30:$I$44))</f>
        <v>0</v>
      </c>
      <c r="S47" s="197">
        <f ca="1">'SUBSCRIBER BASE FLTE'!S61*(SUM('BUNDLES FLTE'!$I$30:$I$44))</f>
        <v>0</v>
      </c>
      <c r="T47" s="197">
        <f ca="1">'SUBSCRIBER BASE FLTE'!T61*(SUM('BUNDLES FLTE'!$I$30:$I$44))</f>
        <v>0</v>
      </c>
      <c r="U47" s="197">
        <f ca="1">'SUBSCRIBER BASE FLTE'!U61*(SUM('BUNDLES FLTE'!$I$30:$I$44))</f>
        <v>0</v>
      </c>
      <c r="V47" s="197">
        <f ca="1">'SUBSCRIBER BASE FLTE'!V61*(SUM('BUNDLES FLTE'!$I$30:$I$44))</f>
        <v>0</v>
      </c>
      <c r="W47" s="197">
        <f ca="1">'SUBSCRIBER BASE FLTE'!W61*(SUM('BUNDLES FLTE'!$I$30:$I$44))</f>
        <v>0</v>
      </c>
      <c r="X47" s="197">
        <f ca="1">'SUBSCRIBER BASE FLTE'!X61*(SUM('BUNDLES FLTE'!$I$30:$I$44))</f>
        <v>0</v>
      </c>
      <c r="Y47" s="197">
        <f ca="1">'SUBSCRIBER BASE FLTE'!Y61*(SUM('BUNDLES FLTE'!$I$30:$I$44))</f>
        <v>0</v>
      </c>
      <c r="Z47" s="197">
        <f ca="1">'SUBSCRIBER BASE FLTE'!Z61*(SUM('BUNDLES FLTE'!$I$30:$I$44))</f>
        <v>0</v>
      </c>
      <c r="AA47" s="197">
        <f ca="1">'SUBSCRIBER BASE FLTE'!AA61*(SUM('BUNDLES FLTE'!$I$30:$I$44))</f>
        <v>0</v>
      </c>
      <c r="AB47" s="197">
        <f ca="1">'SUBSCRIBER BASE FLTE'!AB61*(SUM('BUNDLES FLTE'!$I$30:$I$44))</f>
        <v>0</v>
      </c>
      <c r="AC47" s="197">
        <f ca="1">'SUBSCRIBER BASE FLTE'!AC61*(SUM('BUNDLES FLTE'!$I$30:$I$44))</f>
        <v>0</v>
      </c>
      <c r="AD47" s="197">
        <f ca="1">'SUBSCRIBER BASE FLTE'!AD61*(SUM('BUNDLES FLTE'!$I$30:$I$44))</f>
        <v>0</v>
      </c>
      <c r="AE47" s="197">
        <f ca="1">'SUBSCRIBER BASE FLTE'!AE61*(SUM('BUNDLES FLTE'!$I$30:$I$44))</f>
        <v>0</v>
      </c>
      <c r="AF47" s="197">
        <f ca="1">'SUBSCRIBER BASE FLTE'!AF61*(SUM('BUNDLES FLTE'!$I$30:$I$44))</f>
        <v>0</v>
      </c>
      <c r="AG47" s="197">
        <f ca="1">'SUBSCRIBER BASE FLTE'!AG61*(SUM('BUNDLES FLTE'!$I$30:$I$44))</f>
        <v>0</v>
      </c>
      <c r="AH47" s="197">
        <f ca="1">'SUBSCRIBER BASE FLTE'!AH61*(SUM('BUNDLES FLTE'!$I$30:$I$44))</f>
        <v>0</v>
      </c>
      <c r="AI47" s="197">
        <f ca="1">'SUBSCRIBER BASE FLTE'!AI61*(SUM('BUNDLES FLTE'!$I$30:$I$44))</f>
        <v>0</v>
      </c>
      <c r="AJ47" s="197">
        <f ca="1">'SUBSCRIBER BASE FLTE'!AJ61*(SUM('BUNDLES FLTE'!$I$30:$I$44))</f>
        <v>0</v>
      </c>
      <c r="AK47" s="197">
        <f ca="1">'SUBSCRIBER BASE FLTE'!AK61*(SUM('BUNDLES FLTE'!$I$30:$I$44))</f>
        <v>0</v>
      </c>
      <c r="AL47" s="197">
        <f ca="1">'SUBSCRIBER BASE FLTE'!AL61*(SUM('BUNDLES FLTE'!$I$30:$I$44))</f>
        <v>0</v>
      </c>
      <c r="AM47" s="197">
        <f ca="1">'SUBSCRIBER BASE FLTE'!AM61*(SUM('BUNDLES FLTE'!$I$30:$I$44))</f>
        <v>0</v>
      </c>
      <c r="AN47" s="197">
        <f ca="1">'SUBSCRIBER BASE FLTE'!AN61*(SUM('BUNDLES FLTE'!$I$30:$I$44))</f>
        <v>0</v>
      </c>
      <c r="AO47" s="197">
        <f ca="1">'SUBSCRIBER BASE FLTE'!AO61*(SUM('BUNDLES FLTE'!$I$30:$I$44))</f>
        <v>0</v>
      </c>
      <c r="AP47" s="197">
        <f ca="1">'SUBSCRIBER BASE FLTE'!AP61*(SUM('BUNDLES FLTE'!$I$30:$I$44))</f>
        <v>0</v>
      </c>
      <c r="AQ47" s="197">
        <f ca="1">'SUBSCRIBER BASE FLTE'!AQ61*(SUM('BUNDLES FLTE'!$I$30:$I$44))</f>
        <v>0</v>
      </c>
      <c r="AR47" s="197">
        <f ca="1">'SUBSCRIBER BASE FLTE'!AR61*(SUM('BUNDLES FLTE'!$I$30:$I$44))</f>
        <v>0</v>
      </c>
      <c r="AS47" s="197">
        <f ca="1">'SUBSCRIBER BASE FLTE'!AS61*(SUM('BUNDLES FLTE'!$I$30:$I$44))</f>
        <v>0</v>
      </c>
      <c r="AT47" s="197">
        <f ca="1">'SUBSCRIBER BASE FLTE'!AT61*(SUM('BUNDLES FLTE'!$I$30:$I$44))</f>
        <v>0</v>
      </c>
      <c r="AU47" s="197">
        <f ca="1">'SUBSCRIBER BASE FLTE'!AU61*(SUM('BUNDLES FLTE'!$I$30:$I$44))</f>
        <v>0</v>
      </c>
      <c r="AV47" s="197">
        <f ca="1">'SUBSCRIBER BASE FLTE'!AV61*(SUM('BUNDLES FLTE'!$I$30:$I$44))</f>
        <v>0</v>
      </c>
      <c r="AW47" s="197">
        <f ca="1">'SUBSCRIBER BASE FLTE'!AW61*(SUM('BUNDLES FLTE'!$I$30:$I$44))</f>
        <v>0</v>
      </c>
      <c r="AX47" s="197">
        <f ca="1">'SUBSCRIBER BASE FLTE'!AX61*(SUM('BUNDLES FLTE'!$I$30:$I$44))</f>
        <v>0</v>
      </c>
      <c r="AY47" s="197">
        <f ca="1">'SUBSCRIBER BASE FLTE'!AY61*(SUM('BUNDLES FLTE'!$I$30:$I$44))</f>
        <v>0</v>
      </c>
      <c r="AZ47" s="197">
        <f ca="1">'SUBSCRIBER BASE FLTE'!AZ61*(SUM('BUNDLES FLTE'!$I$30:$I$44))</f>
        <v>0</v>
      </c>
      <c r="BA47" s="197">
        <f ca="1">'SUBSCRIBER BASE FLTE'!BA61*(SUM('BUNDLES FLTE'!$I$30:$I$44))</f>
        <v>0</v>
      </c>
      <c r="BB47" s="197">
        <f ca="1">'SUBSCRIBER BASE FLTE'!BB61*(SUM('BUNDLES FLTE'!$I$30:$I$44))</f>
        <v>0</v>
      </c>
      <c r="BC47" s="197">
        <f ca="1">'SUBSCRIBER BASE FLTE'!BC61*(SUM('BUNDLES FLTE'!$I$30:$I$44))</f>
        <v>0</v>
      </c>
      <c r="BD47" s="197">
        <f ca="1">'SUBSCRIBER BASE FLTE'!BD61*(SUM('BUNDLES FLTE'!$I$30:$I$44))</f>
        <v>0</v>
      </c>
      <c r="BE47" s="197">
        <f ca="1">'SUBSCRIBER BASE FLTE'!BE61*(SUM('BUNDLES FLTE'!$I$30:$I$44))</f>
        <v>0</v>
      </c>
      <c r="BF47" s="197">
        <f ca="1">'SUBSCRIBER BASE FLTE'!BF61*(SUM('BUNDLES FLTE'!$I$30:$I$44))</f>
        <v>0</v>
      </c>
      <c r="BG47" s="197">
        <f ca="1">'SUBSCRIBER BASE FLTE'!BG61*(SUM('BUNDLES FLTE'!$I$30:$I$44))</f>
        <v>0</v>
      </c>
      <c r="BH47" s="197">
        <f ca="1">'SUBSCRIBER BASE FLTE'!BH61*(SUM('BUNDLES FLTE'!$I$30:$I$44))</f>
        <v>0</v>
      </c>
      <c r="BI47" s="197">
        <f ca="1">'SUBSCRIBER BASE FLTE'!BI61*(SUM('BUNDLES FLTE'!$I$30:$I$44))</f>
        <v>0</v>
      </c>
      <c r="BJ47" s="197">
        <f ca="1">'SUBSCRIBER BASE FLTE'!BJ61*(SUM('BUNDLES FLTE'!$I$30:$I$44))</f>
        <v>0</v>
      </c>
      <c r="BK47" s="197">
        <f ca="1">'SUBSCRIBER BASE FLTE'!BK61*(SUM('BUNDLES FLTE'!$I$30:$I$44))</f>
        <v>0</v>
      </c>
      <c r="BL47" s="197">
        <f ca="1">'SUBSCRIBER BASE FLTE'!BL61*(SUM('BUNDLES FLTE'!$I$30:$I$44))</f>
        <v>0</v>
      </c>
      <c r="BM47" s="197">
        <f ca="1">'SUBSCRIBER BASE FLTE'!BM61*(SUM('BUNDLES FLTE'!$I$30:$I$44))</f>
        <v>0</v>
      </c>
      <c r="BN47" s="197">
        <f ca="1">'SUBSCRIBER BASE FLTE'!BN61*(SUM('BUNDLES FLTE'!$I$30:$I$44))</f>
        <v>0</v>
      </c>
      <c r="BO47" s="197">
        <f ca="1">'SUBSCRIBER BASE FLTE'!BO61*(SUM('BUNDLES FLTE'!$I$30:$I$44))</f>
        <v>0</v>
      </c>
      <c r="BP47" s="197">
        <f ca="1">'SUBSCRIBER BASE FLTE'!BP61*(SUM('BUNDLES FLTE'!$I$30:$I$44))</f>
        <v>0</v>
      </c>
      <c r="BQ47" s="197">
        <f ca="1">'SUBSCRIBER BASE FLTE'!BQ61*(SUM('BUNDLES FLTE'!$I$30:$I$44))</f>
        <v>0</v>
      </c>
      <c r="BR47" s="197">
        <f ca="1">'SUBSCRIBER BASE FLTE'!BR61*(SUM('BUNDLES FLTE'!$I$30:$I$44))</f>
        <v>0</v>
      </c>
    </row>
    <row r="48" spans="2:70" ht="25" customHeight="1" outlineLevel="1">
      <c r="B48" s="137" t="str">
        <f t="shared" si="20"/>
        <v>FLTE 200GB</v>
      </c>
      <c r="C48" s="197">
        <f>'SUBSCRIBER BASE FLTE'!C62*(SUM('BUNDLES FLTE'!$I$30:$I$44))</f>
        <v>0</v>
      </c>
      <c r="D48" s="197">
        <f>'SUBSCRIBER BASE FLTE'!D62*(SUM('BUNDLES FLTE'!$I$30:$I$44))</f>
        <v>0</v>
      </c>
      <c r="E48" s="197">
        <f>'SUBSCRIBER BASE FLTE'!E62*(SUM('BUNDLES FLTE'!$I$30:$I$44))</f>
        <v>0</v>
      </c>
      <c r="F48" s="197">
        <f>'SUBSCRIBER BASE FLTE'!F62*(SUM('BUNDLES FLTE'!$I$30:$I$44))</f>
        <v>0</v>
      </c>
      <c r="G48" s="197">
        <f>'SUBSCRIBER BASE FLTE'!G62*(SUM('BUNDLES FLTE'!$I$30:$I$44))</f>
        <v>0</v>
      </c>
      <c r="H48" s="197">
        <f>'SUBSCRIBER BASE FLTE'!H62*(SUM('BUNDLES FLTE'!$I$30:$I$44))</f>
        <v>0</v>
      </c>
      <c r="I48" s="197">
        <f>'SUBSCRIBER BASE FLTE'!I62*(SUM('BUNDLES FLTE'!$I$30:$I$44))</f>
        <v>0</v>
      </c>
      <c r="J48" s="197">
        <f>'SUBSCRIBER BASE FLTE'!J62*(SUM('BUNDLES FLTE'!$I$30:$I$44))</f>
        <v>0</v>
      </c>
      <c r="K48" s="197">
        <f ca="1">'SUBSCRIBER BASE FLTE'!K62*(SUM('BUNDLES FLTE'!$I$30:$I$44))</f>
        <v>0</v>
      </c>
      <c r="L48" s="197">
        <f ca="1">'SUBSCRIBER BASE FLTE'!L62*(SUM('BUNDLES FLTE'!$I$30:$I$44))</f>
        <v>0</v>
      </c>
      <c r="M48" s="197">
        <f ca="1">'SUBSCRIBER BASE FLTE'!M62*(SUM('BUNDLES FLTE'!$I$30:$I$44))</f>
        <v>0</v>
      </c>
      <c r="N48" s="197">
        <f ca="1">'SUBSCRIBER BASE FLTE'!N62*(SUM('BUNDLES FLTE'!$I$30:$I$44))</f>
        <v>0</v>
      </c>
      <c r="O48" s="197">
        <f ca="1">'SUBSCRIBER BASE FLTE'!O62*(SUM('BUNDLES FLTE'!$I$30:$I$44))</f>
        <v>0</v>
      </c>
      <c r="P48" s="197">
        <f ca="1">'SUBSCRIBER BASE FLTE'!P62*(SUM('BUNDLES FLTE'!$I$30:$I$44))</f>
        <v>0</v>
      </c>
      <c r="Q48" s="197">
        <f ca="1">'SUBSCRIBER BASE FLTE'!Q62*(SUM('BUNDLES FLTE'!$I$30:$I$44))</f>
        <v>0</v>
      </c>
      <c r="R48" s="197">
        <f ca="1">'SUBSCRIBER BASE FLTE'!R62*(SUM('BUNDLES FLTE'!$I$30:$I$44))</f>
        <v>0</v>
      </c>
      <c r="S48" s="197">
        <f ca="1">'SUBSCRIBER BASE FLTE'!S62*(SUM('BUNDLES FLTE'!$I$30:$I$44))</f>
        <v>0</v>
      </c>
      <c r="T48" s="197">
        <f ca="1">'SUBSCRIBER BASE FLTE'!T62*(SUM('BUNDLES FLTE'!$I$30:$I$44))</f>
        <v>0</v>
      </c>
      <c r="U48" s="197">
        <f ca="1">'SUBSCRIBER BASE FLTE'!U62*(SUM('BUNDLES FLTE'!$I$30:$I$44))</f>
        <v>0</v>
      </c>
      <c r="V48" s="197">
        <f ca="1">'SUBSCRIBER BASE FLTE'!V62*(SUM('BUNDLES FLTE'!$I$30:$I$44))</f>
        <v>0</v>
      </c>
      <c r="W48" s="197">
        <f ca="1">'SUBSCRIBER BASE FLTE'!W62*(SUM('BUNDLES FLTE'!$I$30:$I$44))</f>
        <v>0</v>
      </c>
      <c r="X48" s="197">
        <f ca="1">'SUBSCRIBER BASE FLTE'!X62*(SUM('BUNDLES FLTE'!$I$30:$I$44))</f>
        <v>0</v>
      </c>
      <c r="Y48" s="197">
        <f ca="1">'SUBSCRIBER BASE FLTE'!Y62*(SUM('BUNDLES FLTE'!$I$30:$I$44))</f>
        <v>0</v>
      </c>
      <c r="Z48" s="197">
        <f ca="1">'SUBSCRIBER BASE FLTE'!Z62*(SUM('BUNDLES FLTE'!$I$30:$I$44))</f>
        <v>0</v>
      </c>
      <c r="AA48" s="197">
        <f ca="1">'SUBSCRIBER BASE FLTE'!AA62*(SUM('BUNDLES FLTE'!$I$30:$I$44))</f>
        <v>0</v>
      </c>
      <c r="AB48" s="197">
        <f ca="1">'SUBSCRIBER BASE FLTE'!AB62*(SUM('BUNDLES FLTE'!$I$30:$I$44))</f>
        <v>0</v>
      </c>
      <c r="AC48" s="197">
        <f ca="1">'SUBSCRIBER BASE FLTE'!AC62*(SUM('BUNDLES FLTE'!$I$30:$I$44))</f>
        <v>0</v>
      </c>
      <c r="AD48" s="197">
        <f ca="1">'SUBSCRIBER BASE FLTE'!AD62*(SUM('BUNDLES FLTE'!$I$30:$I$44))</f>
        <v>0</v>
      </c>
      <c r="AE48" s="197">
        <f ca="1">'SUBSCRIBER BASE FLTE'!AE62*(SUM('BUNDLES FLTE'!$I$30:$I$44))</f>
        <v>0</v>
      </c>
      <c r="AF48" s="197">
        <f ca="1">'SUBSCRIBER BASE FLTE'!AF62*(SUM('BUNDLES FLTE'!$I$30:$I$44))</f>
        <v>0</v>
      </c>
      <c r="AG48" s="197">
        <f ca="1">'SUBSCRIBER BASE FLTE'!AG62*(SUM('BUNDLES FLTE'!$I$30:$I$44))</f>
        <v>0</v>
      </c>
      <c r="AH48" s="197">
        <f ca="1">'SUBSCRIBER BASE FLTE'!AH62*(SUM('BUNDLES FLTE'!$I$30:$I$44))</f>
        <v>0</v>
      </c>
      <c r="AI48" s="197">
        <f ca="1">'SUBSCRIBER BASE FLTE'!AI62*(SUM('BUNDLES FLTE'!$I$30:$I$44))</f>
        <v>0</v>
      </c>
      <c r="AJ48" s="197">
        <f ca="1">'SUBSCRIBER BASE FLTE'!AJ62*(SUM('BUNDLES FLTE'!$I$30:$I$44))</f>
        <v>0</v>
      </c>
      <c r="AK48" s="197">
        <f ca="1">'SUBSCRIBER BASE FLTE'!AK62*(SUM('BUNDLES FLTE'!$I$30:$I$44))</f>
        <v>0</v>
      </c>
      <c r="AL48" s="197">
        <f ca="1">'SUBSCRIBER BASE FLTE'!AL62*(SUM('BUNDLES FLTE'!$I$30:$I$44))</f>
        <v>0</v>
      </c>
      <c r="AM48" s="197">
        <f ca="1">'SUBSCRIBER BASE FLTE'!AM62*(SUM('BUNDLES FLTE'!$I$30:$I$44))</f>
        <v>0</v>
      </c>
      <c r="AN48" s="197">
        <f ca="1">'SUBSCRIBER BASE FLTE'!AN62*(SUM('BUNDLES FLTE'!$I$30:$I$44))</f>
        <v>0</v>
      </c>
      <c r="AO48" s="197">
        <f ca="1">'SUBSCRIBER BASE FLTE'!AO62*(SUM('BUNDLES FLTE'!$I$30:$I$44))</f>
        <v>0</v>
      </c>
      <c r="AP48" s="197">
        <f ca="1">'SUBSCRIBER BASE FLTE'!AP62*(SUM('BUNDLES FLTE'!$I$30:$I$44))</f>
        <v>0</v>
      </c>
      <c r="AQ48" s="197">
        <f ca="1">'SUBSCRIBER BASE FLTE'!AQ62*(SUM('BUNDLES FLTE'!$I$30:$I$44))</f>
        <v>0</v>
      </c>
      <c r="AR48" s="197">
        <f ca="1">'SUBSCRIBER BASE FLTE'!AR62*(SUM('BUNDLES FLTE'!$I$30:$I$44))</f>
        <v>0</v>
      </c>
      <c r="AS48" s="197">
        <f ca="1">'SUBSCRIBER BASE FLTE'!AS62*(SUM('BUNDLES FLTE'!$I$30:$I$44))</f>
        <v>0</v>
      </c>
      <c r="AT48" s="197">
        <f ca="1">'SUBSCRIBER BASE FLTE'!AT62*(SUM('BUNDLES FLTE'!$I$30:$I$44))</f>
        <v>0</v>
      </c>
      <c r="AU48" s="197">
        <f ca="1">'SUBSCRIBER BASE FLTE'!AU62*(SUM('BUNDLES FLTE'!$I$30:$I$44))</f>
        <v>0</v>
      </c>
      <c r="AV48" s="197">
        <f ca="1">'SUBSCRIBER BASE FLTE'!AV62*(SUM('BUNDLES FLTE'!$I$30:$I$44))</f>
        <v>0</v>
      </c>
      <c r="AW48" s="197">
        <f ca="1">'SUBSCRIBER BASE FLTE'!AW62*(SUM('BUNDLES FLTE'!$I$30:$I$44))</f>
        <v>0</v>
      </c>
      <c r="AX48" s="197">
        <f ca="1">'SUBSCRIBER BASE FLTE'!AX62*(SUM('BUNDLES FLTE'!$I$30:$I$44))</f>
        <v>0</v>
      </c>
      <c r="AY48" s="197">
        <f ca="1">'SUBSCRIBER BASE FLTE'!AY62*(SUM('BUNDLES FLTE'!$I$30:$I$44))</f>
        <v>0</v>
      </c>
      <c r="AZ48" s="197">
        <f ca="1">'SUBSCRIBER BASE FLTE'!AZ62*(SUM('BUNDLES FLTE'!$I$30:$I$44))</f>
        <v>0</v>
      </c>
      <c r="BA48" s="197">
        <f ca="1">'SUBSCRIBER BASE FLTE'!BA62*(SUM('BUNDLES FLTE'!$I$30:$I$44))</f>
        <v>0</v>
      </c>
      <c r="BB48" s="197">
        <f ca="1">'SUBSCRIBER BASE FLTE'!BB62*(SUM('BUNDLES FLTE'!$I$30:$I$44))</f>
        <v>0</v>
      </c>
      <c r="BC48" s="197">
        <f ca="1">'SUBSCRIBER BASE FLTE'!BC62*(SUM('BUNDLES FLTE'!$I$30:$I$44))</f>
        <v>0</v>
      </c>
      <c r="BD48" s="197">
        <f ca="1">'SUBSCRIBER BASE FLTE'!BD62*(SUM('BUNDLES FLTE'!$I$30:$I$44))</f>
        <v>0</v>
      </c>
      <c r="BE48" s="197">
        <f ca="1">'SUBSCRIBER BASE FLTE'!BE62*(SUM('BUNDLES FLTE'!$I$30:$I$44))</f>
        <v>0</v>
      </c>
      <c r="BF48" s="197">
        <f ca="1">'SUBSCRIBER BASE FLTE'!BF62*(SUM('BUNDLES FLTE'!$I$30:$I$44))</f>
        <v>0</v>
      </c>
      <c r="BG48" s="197">
        <f ca="1">'SUBSCRIBER BASE FLTE'!BG62*(SUM('BUNDLES FLTE'!$I$30:$I$44))</f>
        <v>0</v>
      </c>
      <c r="BH48" s="197">
        <f ca="1">'SUBSCRIBER BASE FLTE'!BH62*(SUM('BUNDLES FLTE'!$I$30:$I$44))</f>
        <v>0</v>
      </c>
      <c r="BI48" s="197">
        <f ca="1">'SUBSCRIBER BASE FLTE'!BI62*(SUM('BUNDLES FLTE'!$I$30:$I$44))</f>
        <v>0</v>
      </c>
      <c r="BJ48" s="197">
        <f ca="1">'SUBSCRIBER BASE FLTE'!BJ62*(SUM('BUNDLES FLTE'!$I$30:$I$44))</f>
        <v>0</v>
      </c>
      <c r="BK48" s="197">
        <f ca="1">'SUBSCRIBER BASE FLTE'!BK62*(SUM('BUNDLES FLTE'!$I$30:$I$44))</f>
        <v>0</v>
      </c>
      <c r="BL48" s="197">
        <f ca="1">'SUBSCRIBER BASE FLTE'!BL62*(SUM('BUNDLES FLTE'!$I$30:$I$44))</f>
        <v>0</v>
      </c>
      <c r="BM48" s="197">
        <f ca="1">'SUBSCRIBER BASE FLTE'!BM62*(SUM('BUNDLES FLTE'!$I$30:$I$44))</f>
        <v>0</v>
      </c>
      <c r="BN48" s="197">
        <f ca="1">'SUBSCRIBER BASE FLTE'!BN62*(SUM('BUNDLES FLTE'!$I$30:$I$44))</f>
        <v>0</v>
      </c>
      <c r="BO48" s="197">
        <f ca="1">'SUBSCRIBER BASE FLTE'!BO62*(SUM('BUNDLES FLTE'!$I$30:$I$44))</f>
        <v>0</v>
      </c>
      <c r="BP48" s="197">
        <f ca="1">'SUBSCRIBER BASE FLTE'!BP62*(SUM('BUNDLES FLTE'!$I$30:$I$44))</f>
        <v>0</v>
      </c>
      <c r="BQ48" s="197">
        <f ca="1">'SUBSCRIBER BASE FLTE'!BQ62*(SUM('BUNDLES FLTE'!$I$30:$I$44))</f>
        <v>0</v>
      </c>
      <c r="BR48" s="197">
        <f ca="1">'SUBSCRIBER BASE FLTE'!BR62*(SUM('BUNDLES FLTE'!$I$30:$I$44))</f>
        <v>0</v>
      </c>
    </row>
    <row r="49" spans="2:70" ht="25" customHeight="1" outlineLevel="1">
      <c r="B49" s="137" t="str">
        <f t="shared" si="20"/>
        <v>FLTE 400GB</v>
      </c>
      <c r="C49" s="197">
        <f>'SUBSCRIBER BASE FLTE'!C63*(SUM('BUNDLES FLTE'!$I$30:$I$44))</f>
        <v>0</v>
      </c>
      <c r="D49" s="197">
        <f>'SUBSCRIBER BASE FLTE'!D63*(SUM('BUNDLES FLTE'!$I$30:$I$44))</f>
        <v>0</v>
      </c>
      <c r="E49" s="197">
        <f>'SUBSCRIBER BASE FLTE'!E63*(SUM('BUNDLES FLTE'!$I$30:$I$44))</f>
        <v>0</v>
      </c>
      <c r="F49" s="197">
        <f>'SUBSCRIBER BASE FLTE'!F63*(SUM('BUNDLES FLTE'!$I$30:$I$44))</f>
        <v>0</v>
      </c>
      <c r="G49" s="197">
        <f>'SUBSCRIBER BASE FLTE'!G63*(SUM('BUNDLES FLTE'!$I$30:$I$44))</f>
        <v>0</v>
      </c>
      <c r="H49" s="197">
        <f>'SUBSCRIBER BASE FLTE'!H63*(SUM('BUNDLES FLTE'!$I$30:$I$44))</f>
        <v>0</v>
      </c>
      <c r="I49" s="197">
        <f>'SUBSCRIBER BASE FLTE'!I63*(SUM('BUNDLES FLTE'!$I$30:$I$44))</f>
        <v>0</v>
      </c>
      <c r="J49" s="197">
        <f>'SUBSCRIBER BASE FLTE'!J63*(SUM('BUNDLES FLTE'!$I$30:$I$44))</f>
        <v>0</v>
      </c>
      <c r="K49" s="197">
        <f ca="1">'SUBSCRIBER BASE FLTE'!K63*(SUM('BUNDLES FLTE'!$I$30:$I$44))</f>
        <v>0</v>
      </c>
      <c r="L49" s="197">
        <f ca="1">'SUBSCRIBER BASE FLTE'!L63*(SUM('BUNDLES FLTE'!$I$30:$I$44))</f>
        <v>0</v>
      </c>
      <c r="M49" s="197">
        <f ca="1">'SUBSCRIBER BASE FLTE'!M63*(SUM('BUNDLES FLTE'!$I$30:$I$44))</f>
        <v>0</v>
      </c>
      <c r="N49" s="197">
        <f ca="1">'SUBSCRIBER BASE FLTE'!N63*(SUM('BUNDLES FLTE'!$I$30:$I$44))</f>
        <v>0</v>
      </c>
      <c r="O49" s="197">
        <f ca="1">'SUBSCRIBER BASE FLTE'!O63*(SUM('BUNDLES FLTE'!$I$30:$I$44))</f>
        <v>0</v>
      </c>
      <c r="P49" s="197">
        <f ca="1">'SUBSCRIBER BASE FLTE'!P63*(SUM('BUNDLES FLTE'!$I$30:$I$44))</f>
        <v>0</v>
      </c>
      <c r="Q49" s="197">
        <f ca="1">'SUBSCRIBER BASE FLTE'!Q63*(SUM('BUNDLES FLTE'!$I$30:$I$44))</f>
        <v>0</v>
      </c>
      <c r="R49" s="197">
        <f ca="1">'SUBSCRIBER BASE FLTE'!R63*(SUM('BUNDLES FLTE'!$I$30:$I$44))</f>
        <v>0</v>
      </c>
      <c r="S49" s="197">
        <f ca="1">'SUBSCRIBER BASE FLTE'!S63*(SUM('BUNDLES FLTE'!$I$30:$I$44))</f>
        <v>0</v>
      </c>
      <c r="T49" s="197">
        <f ca="1">'SUBSCRIBER BASE FLTE'!T63*(SUM('BUNDLES FLTE'!$I$30:$I$44))</f>
        <v>0</v>
      </c>
      <c r="U49" s="197">
        <f ca="1">'SUBSCRIBER BASE FLTE'!U63*(SUM('BUNDLES FLTE'!$I$30:$I$44))</f>
        <v>0</v>
      </c>
      <c r="V49" s="197">
        <f ca="1">'SUBSCRIBER BASE FLTE'!V63*(SUM('BUNDLES FLTE'!$I$30:$I$44))</f>
        <v>0</v>
      </c>
      <c r="W49" s="197">
        <f ca="1">'SUBSCRIBER BASE FLTE'!W63*(SUM('BUNDLES FLTE'!$I$30:$I$44))</f>
        <v>0</v>
      </c>
      <c r="X49" s="197">
        <f ca="1">'SUBSCRIBER BASE FLTE'!X63*(SUM('BUNDLES FLTE'!$I$30:$I$44))</f>
        <v>0</v>
      </c>
      <c r="Y49" s="197">
        <f ca="1">'SUBSCRIBER BASE FLTE'!Y63*(SUM('BUNDLES FLTE'!$I$30:$I$44))</f>
        <v>0</v>
      </c>
      <c r="Z49" s="197">
        <f ca="1">'SUBSCRIBER BASE FLTE'!Z63*(SUM('BUNDLES FLTE'!$I$30:$I$44))</f>
        <v>0</v>
      </c>
      <c r="AA49" s="197">
        <f ca="1">'SUBSCRIBER BASE FLTE'!AA63*(SUM('BUNDLES FLTE'!$I$30:$I$44))</f>
        <v>0</v>
      </c>
      <c r="AB49" s="197">
        <f ca="1">'SUBSCRIBER BASE FLTE'!AB63*(SUM('BUNDLES FLTE'!$I$30:$I$44))</f>
        <v>0</v>
      </c>
      <c r="AC49" s="197">
        <f ca="1">'SUBSCRIBER BASE FLTE'!AC63*(SUM('BUNDLES FLTE'!$I$30:$I$44))</f>
        <v>0</v>
      </c>
      <c r="AD49" s="197">
        <f ca="1">'SUBSCRIBER BASE FLTE'!AD63*(SUM('BUNDLES FLTE'!$I$30:$I$44))</f>
        <v>0</v>
      </c>
      <c r="AE49" s="197">
        <f ca="1">'SUBSCRIBER BASE FLTE'!AE63*(SUM('BUNDLES FLTE'!$I$30:$I$44))</f>
        <v>0</v>
      </c>
      <c r="AF49" s="197">
        <f ca="1">'SUBSCRIBER BASE FLTE'!AF63*(SUM('BUNDLES FLTE'!$I$30:$I$44))</f>
        <v>0</v>
      </c>
      <c r="AG49" s="197">
        <f ca="1">'SUBSCRIBER BASE FLTE'!AG63*(SUM('BUNDLES FLTE'!$I$30:$I$44))</f>
        <v>0</v>
      </c>
      <c r="AH49" s="197">
        <f ca="1">'SUBSCRIBER BASE FLTE'!AH63*(SUM('BUNDLES FLTE'!$I$30:$I$44))</f>
        <v>0</v>
      </c>
      <c r="AI49" s="197">
        <f ca="1">'SUBSCRIBER BASE FLTE'!AI63*(SUM('BUNDLES FLTE'!$I$30:$I$44))</f>
        <v>0</v>
      </c>
      <c r="AJ49" s="197">
        <f ca="1">'SUBSCRIBER BASE FLTE'!AJ63*(SUM('BUNDLES FLTE'!$I$30:$I$44))</f>
        <v>0</v>
      </c>
      <c r="AK49" s="197">
        <f ca="1">'SUBSCRIBER BASE FLTE'!AK63*(SUM('BUNDLES FLTE'!$I$30:$I$44))</f>
        <v>0</v>
      </c>
      <c r="AL49" s="197">
        <f ca="1">'SUBSCRIBER BASE FLTE'!AL63*(SUM('BUNDLES FLTE'!$I$30:$I$44))</f>
        <v>0</v>
      </c>
      <c r="AM49" s="197">
        <f ca="1">'SUBSCRIBER BASE FLTE'!AM63*(SUM('BUNDLES FLTE'!$I$30:$I$44))</f>
        <v>0</v>
      </c>
      <c r="AN49" s="197">
        <f ca="1">'SUBSCRIBER BASE FLTE'!AN63*(SUM('BUNDLES FLTE'!$I$30:$I$44))</f>
        <v>0</v>
      </c>
      <c r="AO49" s="197">
        <f ca="1">'SUBSCRIBER BASE FLTE'!AO63*(SUM('BUNDLES FLTE'!$I$30:$I$44))</f>
        <v>0</v>
      </c>
      <c r="AP49" s="197">
        <f ca="1">'SUBSCRIBER BASE FLTE'!AP63*(SUM('BUNDLES FLTE'!$I$30:$I$44))</f>
        <v>0</v>
      </c>
      <c r="AQ49" s="197">
        <f ca="1">'SUBSCRIBER BASE FLTE'!AQ63*(SUM('BUNDLES FLTE'!$I$30:$I$44))</f>
        <v>0</v>
      </c>
      <c r="AR49" s="197">
        <f ca="1">'SUBSCRIBER BASE FLTE'!AR63*(SUM('BUNDLES FLTE'!$I$30:$I$44))</f>
        <v>0</v>
      </c>
      <c r="AS49" s="197">
        <f ca="1">'SUBSCRIBER BASE FLTE'!AS63*(SUM('BUNDLES FLTE'!$I$30:$I$44))</f>
        <v>0</v>
      </c>
      <c r="AT49" s="197">
        <f ca="1">'SUBSCRIBER BASE FLTE'!AT63*(SUM('BUNDLES FLTE'!$I$30:$I$44))</f>
        <v>0</v>
      </c>
      <c r="AU49" s="197">
        <f ca="1">'SUBSCRIBER BASE FLTE'!AU63*(SUM('BUNDLES FLTE'!$I$30:$I$44))</f>
        <v>0</v>
      </c>
      <c r="AV49" s="197">
        <f ca="1">'SUBSCRIBER BASE FLTE'!AV63*(SUM('BUNDLES FLTE'!$I$30:$I$44))</f>
        <v>0</v>
      </c>
      <c r="AW49" s="197">
        <f ca="1">'SUBSCRIBER BASE FLTE'!AW63*(SUM('BUNDLES FLTE'!$I$30:$I$44))</f>
        <v>0</v>
      </c>
      <c r="AX49" s="197">
        <f ca="1">'SUBSCRIBER BASE FLTE'!AX63*(SUM('BUNDLES FLTE'!$I$30:$I$44))</f>
        <v>0</v>
      </c>
      <c r="AY49" s="197">
        <f ca="1">'SUBSCRIBER BASE FLTE'!AY63*(SUM('BUNDLES FLTE'!$I$30:$I$44))</f>
        <v>0</v>
      </c>
      <c r="AZ49" s="197">
        <f ca="1">'SUBSCRIBER BASE FLTE'!AZ63*(SUM('BUNDLES FLTE'!$I$30:$I$44))</f>
        <v>0</v>
      </c>
      <c r="BA49" s="197">
        <f ca="1">'SUBSCRIBER BASE FLTE'!BA63*(SUM('BUNDLES FLTE'!$I$30:$I$44))</f>
        <v>0</v>
      </c>
      <c r="BB49" s="197">
        <f ca="1">'SUBSCRIBER BASE FLTE'!BB63*(SUM('BUNDLES FLTE'!$I$30:$I$44))</f>
        <v>0</v>
      </c>
      <c r="BC49" s="197">
        <f ca="1">'SUBSCRIBER BASE FLTE'!BC63*(SUM('BUNDLES FLTE'!$I$30:$I$44))</f>
        <v>0</v>
      </c>
      <c r="BD49" s="197">
        <f ca="1">'SUBSCRIBER BASE FLTE'!BD63*(SUM('BUNDLES FLTE'!$I$30:$I$44))</f>
        <v>0</v>
      </c>
      <c r="BE49" s="197">
        <f ca="1">'SUBSCRIBER BASE FLTE'!BE63*(SUM('BUNDLES FLTE'!$I$30:$I$44))</f>
        <v>0</v>
      </c>
      <c r="BF49" s="197">
        <f ca="1">'SUBSCRIBER BASE FLTE'!BF63*(SUM('BUNDLES FLTE'!$I$30:$I$44))</f>
        <v>0</v>
      </c>
      <c r="BG49" s="197">
        <f ca="1">'SUBSCRIBER BASE FLTE'!BG63*(SUM('BUNDLES FLTE'!$I$30:$I$44))</f>
        <v>0</v>
      </c>
      <c r="BH49" s="197">
        <f ca="1">'SUBSCRIBER BASE FLTE'!BH63*(SUM('BUNDLES FLTE'!$I$30:$I$44))</f>
        <v>0</v>
      </c>
      <c r="BI49" s="197">
        <f ca="1">'SUBSCRIBER BASE FLTE'!BI63*(SUM('BUNDLES FLTE'!$I$30:$I$44))</f>
        <v>0</v>
      </c>
      <c r="BJ49" s="197">
        <f ca="1">'SUBSCRIBER BASE FLTE'!BJ63*(SUM('BUNDLES FLTE'!$I$30:$I$44))</f>
        <v>0</v>
      </c>
      <c r="BK49" s="197">
        <f ca="1">'SUBSCRIBER BASE FLTE'!BK63*(SUM('BUNDLES FLTE'!$I$30:$I$44))</f>
        <v>0</v>
      </c>
      <c r="BL49" s="197">
        <f ca="1">'SUBSCRIBER BASE FLTE'!BL63*(SUM('BUNDLES FLTE'!$I$30:$I$44))</f>
        <v>0</v>
      </c>
      <c r="BM49" s="197">
        <f ca="1">'SUBSCRIBER BASE FLTE'!BM63*(SUM('BUNDLES FLTE'!$I$30:$I$44))</f>
        <v>0</v>
      </c>
      <c r="BN49" s="197">
        <f ca="1">'SUBSCRIBER BASE FLTE'!BN63*(SUM('BUNDLES FLTE'!$I$30:$I$44))</f>
        <v>0</v>
      </c>
      <c r="BO49" s="197">
        <f ca="1">'SUBSCRIBER BASE FLTE'!BO63*(SUM('BUNDLES FLTE'!$I$30:$I$44))</f>
        <v>0</v>
      </c>
      <c r="BP49" s="197">
        <f ca="1">'SUBSCRIBER BASE FLTE'!BP63*(SUM('BUNDLES FLTE'!$I$30:$I$44))</f>
        <v>0</v>
      </c>
      <c r="BQ49" s="197">
        <f ca="1">'SUBSCRIBER BASE FLTE'!BQ63*(SUM('BUNDLES FLTE'!$I$30:$I$44))</f>
        <v>0</v>
      </c>
      <c r="BR49" s="197">
        <f ca="1">'SUBSCRIBER BASE FLTE'!BR63*(SUM('BUNDLES FLTE'!$I$30:$I$44))</f>
        <v>0</v>
      </c>
    </row>
    <row r="50" spans="2:70" ht="25" customHeight="1" outlineLevel="1">
      <c r="B50" s="137" t="str">
        <f t="shared" si="20"/>
        <v>Package 5</v>
      </c>
      <c r="C50" s="197">
        <f>'SUBSCRIBER BASE FLTE'!C64*(SUM('BUNDLES FLTE'!$I$30:$I$44))</f>
        <v>0</v>
      </c>
      <c r="D50" s="197">
        <f>'SUBSCRIBER BASE FLTE'!D64*(SUM('BUNDLES FLTE'!$I$30:$I$44))</f>
        <v>0</v>
      </c>
      <c r="E50" s="197">
        <f>'SUBSCRIBER BASE FLTE'!E64*(SUM('BUNDLES FLTE'!$I$30:$I$44))</f>
        <v>0</v>
      </c>
      <c r="F50" s="197">
        <f>'SUBSCRIBER BASE FLTE'!F64*(SUM('BUNDLES FLTE'!$I$30:$I$44))</f>
        <v>0</v>
      </c>
      <c r="G50" s="197">
        <f>'SUBSCRIBER BASE FLTE'!G64*(SUM('BUNDLES FLTE'!$I$30:$I$44))</f>
        <v>0</v>
      </c>
      <c r="H50" s="197">
        <f>'SUBSCRIBER BASE FLTE'!H64*(SUM('BUNDLES FLTE'!$I$30:$I$44))</f>
        <v>0</v>
      </c>
      <c r="I50" s="197">
        <f>'SUBSCRIBER BASE FLTE'!I64*(SUM('BUNDLES FLTE'!$I$30:$I$44))</f>
        <v>0</v>
      </c>
      <c r="J50" s="197">
        <f>'SUBSCRIBER BASE FLTE'!J64*(SUM('BUNDLES FLTE'!$I$30:$I$44))</f>
        <v>0</v>
      </c>
      <c r="K50" s="197">
        <f ca="1">'SUBSCRIBER BASE FLTE'!K64*(SUM('BUNDLES FLTE'!$I$30:$I$44))</f>
        <v>0</v>
      </c>
      <c r="L50" s="197">
        <f ca="1">'SUBSCRIBER BASE FLTE'!L64*(SUM('BUNDLES FLTE'!$I$30:$I$44))</f>
        <v>0</v>
      </c>
      <c r="M50" s="197">
        <f ca="1">'SUBSCRIBER BASE FLTE'!M64*(SUM('BUNDLES FLTE'!$I$30:$I$44))</f>
        <v>0</v>
      </c>
      <c r="N50" s="197">
        <f ca="1">'SUBSCRIBER BASE FLTE'!N64*(SUM('BUNDLES FLTE'!$I$30:$I$44))</f>
        <v>0</v>
      </c>
      <c r="O50" s="197">
        <f ca="1">'SUBSCRIBER BASE FLTE'!O64*(SUM('BUNDLES FLTE'!$I$30:$I$44))</f>
        <v>0</v>
      </c>
      <c r="P50" s="197">
        <f ca="1">'SUBSCRIBER BASE FLTE'!P64*(SUM('BUNDLES FLTE'!$I$30:$I$44))</f>
        <v>0</v>
      </c>
      <c r="Q50" s="197">
        <f ca="1">'SUBSCRIBER BASE FLTE'!Q64*(SUM('BUNDLES FLTE'!$I$30:$I$44))</f>
        <v>0</v>
      </c>
      <c r="R50" s="197">
        <f ca="1">'SUBSCRIBER BASE FLTE'!R64*(SUM('BUNDLES FLTE'!$I$30:$I$44))</f>
        <v>0</v>
      </c>
      <c r="S50" s="197">
        <f ca="1">'SUBSCRIBER BASE FLTE'!S64*(SUM('BUNDLES FLTE'!$I$30:$I$44))</f>
        <v>0</v>
      </c>
      <c r="T50" s="197">
        <f ca="1">'SUBSCRIBER BASE FLTE'!T64*(SUM('BUNDLES FLTE'!$I$30:$I$44))</f>
        <v>0</v>
      </c>
      <c r="U50" s="197">
        <f ca="1">'SUBSCRIBER BASE FLTE'!U64*(SUM('BUNDLES FLTE'!$I$30:$I$44))</f>
        <v>0</v>
      </c>
      <c r="V50" s="197">
        <f ca="1">'SUBSCRIBER BASE FLTE'!V64*(SUM('BUNDLES FLTE'!$I$30:$I$44))</f>
        <v>0</v>
      </c>
      <c r="W50" s="197">
        <f ca="1">'SUBSCRIBER BASE FLTE'!W64*(SUM('BUNDLES FLTE'!$I$30:$I$44))</f>
        <v>0</v>
      </c>
      <c r="X50" s="197">
        <f ca="1">'SUBSCRIBER BASE FLTE'!X64*(SUM('BUNDLES FLTE'!$I$30:$I$44))</f>
        <v>0</v>
      </c>
      <c r="Y50" s="197">
        <f ca="1">'SUBSCRIBER BASE FLTE'!Y64*(SUM('BUNDLES FLTE'!$I$30:$I$44))</f>
        <v>0</v>
      </c>
      <c r="Z50" s="197">
        <f ca="1">'SUBSCRIBER BASE FLTE'!Z64*(SUM('BUNDLES FLTE'!$I$30:$I$44))</f>
        <v>0</v>
      </c>
      <c r="AA50" s="197">
        <f ca="1">'SUBSCRIBER BASE FLTE'!AA64*(SUM('BUNDLES FLTE'!$I$30:$I$44))</f>
        <v>0</v>
      </c>
      <c r="AB50" s="197">
        <f ca="1">'SUBSCRIBER BASE FLTE'!AB64*(SUM('BUNDLES FLTE'!$I$30:$I$44))</f>
        <v>0</v>
      </c>
      <c r="AC50" s="197">
        <f ca="1">'SUBSCRIBER BASE FLTE'!AC64*(SUM('BUNDLES FLTE'!$I$30:$I$44))</f>
        <v>0</v>
      </c>
      <c r="AD50" s="197">
        <f ca="1">'SUBSCRIBER BASE FLTE'!AD64*(SUM('BUNDLES FLTE'!$I$30:$I$44))</f>
        <v>0</v>
      </c>
      <c r="AE50" s="197">
        <f ca="1">'SUBSCRIBER BASE FLTE'!AE64*(SUM('BUNDLES FLTE'!$I$30:$I$44))</f>
        <v>0</v>
      </c>
      <c r="AF50" s="197">
        <f ca="1">'SUBSCRIBER BASE FLTE'!AF64*(SUM('BUNDLES FLTE'!$I$30:$I$44))</f>
        <v>0</v>
      </c>
      <c r="AG50" s="197">
        <f ca="1">'SUBSCRIBER BASE FLTE'!AG64*(SUM('BUNDLES FLTE'!$I$30:$I$44))</f>
        <v>0</v>
      </c>
      <c r="AH50" s="197">
        <f ca="1">'SUBSCRIBER BASE FLTE'!AH64*(SUM('BUNDLES FLTE'!$I$30:$I$44))</f>
        <v>0</v>
      </c>
      <c r="AI50" s="197">
        <f ca="1">'SUBSCRIBER BASE FLTE'!AI64*(SUM('BUNDLES FLTE'!$I$30:$I$44))</f>
        <v>0</v>
      </c>
      <c r="AJ50" s="197">
        <f ca="1">'SUBSCRIBER BASE FLTE'!AJ64*(SUM('BUNDLES FLTE'!$I$30:$I$44))</f>
        <v>0</v>
      </c>
      <c r="AK50" s="197">
        <f ca="1">'SUBSCRIBER BASE FLTE'!AK64*(SUM('BUNDLES FLTE'!$I$30:$I$44))</f>
        <v>0</v>
      </c>
      <c r="AL50" s="197">
        <f ca="1">'SUBSCRIBER BASE FLTE'!AL64*(SUM('BUNDLES FLTE'!$I$30:$I$44))</f>
        <v>0</v>
      </c>
      <c r="AM50" s="197">
        <f ca="1">'SUBSCRIBER BASE FLTE'!AM64*(SUM('BUNDLES FLTE'!$I$30:$I$44))</f>
        <v>0</v>
      </c>
      <c r="AN50" s="197">
        <f ca="1">'SUBSCRIBER BASE FLTE'!AN64*(SUM('BUNDLES FLTE'!$I$30:$I$44))</f>
        <v>0</v>
      </c>
      <c r="AO50" s="197">
        <f ca="1">'SUBSCRIBER BASE FLTE'!AO64*(SUM('BUNDLES FLTE'!$I$30:$I$44))</f>
        <v>0</v>
      </c>
      <c r="AP50" s="197">
        <f ca="1">'SUBSCRIBER BASE FLTE'!AP64*(SUM('BUNDLES FLTE'!$I$30:$I$44))</f>
        <v>0</v>
      </c>
      <c r="AQ50" s="197">
        <f ca="1">'SUBSCRIBER BASE FLTE'!AQ64*(SUM('BUNDLES FLTE'!$I$30:$I$44))</f>
        <v>0</v>
      </c>
      <c r="AR50" s="197">
        <f ca="1">'SUBSCRIBER BASE FLTE'!AR64*(SUM('BUNDLES FLTE'!$I$30:$I$44))</f>
        <v>0</v>
      </c>
      <c r="AS50" s="197">
        <f ca="1">'SUBSCRIBER BASE FLTE'!AS64*(SUM('BUNDLES FLTE'!$I$30:$I$44))</f>
        <v>0</v>
      </c>
      <c r="AT50" s="197">
        <f ca="1">'SUBSCRIBER BASE FLTE'!AT64*(SUM('BUNDLES FLTE'!$I$30:$I$44))</f>
        <v>0</v>
      </c>
      <c r="AU50" s="197">
        <f ca="1">'SUBSCRIBER BASE FLTE'!AU64*(SUM('BUNDLES FLTE'!$I$30:$I$44))</f>
        <v>0</v>
      </c>
      <c r="AV50" s="197">
        <f ca="1">'SUBSCRIBER BASE FLTE'!AV64*(SUM('BUNDLES FLTE'!$I$30:$I$44))</f>
        <v>0</v>
      </c>
      <c r="AW50" s="197">
        <f ca="1">'SUBSCRIBER BASE FLTE'!AW64*(SUM('BUNDLES FLTE'!$I$30:$I$44))</f>
        <v>0</v>
      </c>
      <c r="AX50" s="197">
        <f ca="1">'SUBSCRIBER BASE FLTE'!AX64*(SUM('BUNDLES FLTE'!$I$30:$I$44))</f>
        <v>0</v>
      </c>
      <c r="AY50" s="197">
        <f ca="1">'SUBSCRIBER BASE FLTE'!AY64*(SUM('BUNDLES FLTE'!$I$30:$I$44))</f>
        <v>0</v>
      </c>
      <c r="AZ50" s="197">
        <f ca="1">'SUBSCRIBER BASE FLTE'!AZ64*(SUM('BUNDLES FLTE'!$I$30:$I$44))</f>
        <v>0</v>
      </c>
      <c r="BA50" s="197">
        <f ca="1">'SUBSCRIBER BASE FLTE'!BA64*(SUM('BUNDLES FLTE'!$I$30:$I$44))</f>
        <v>0</v>
      </c>
      <c r="BB50" s="197">
        <f ca="1">'SUBSCRIBER BASE FLTE'!BB64*(SUM('BUNDLES FLTE'!$I$30:$I$44))</f>
        <v>0</v>
      </c>
      <c r="BC50" s="197">
        <f ca="1">'SUBSCRIBER BASE FLTE'!BC64*(SUM('BUNDLES FLTE'!$I$30:$I$44))</f>
        <v>0</v>
      </c>
      <c r="BD50" s="197">
        <f ca="1">'SUBSCRIBER BASE FLTE'!BD64*(SUM('BUNDLES FLTE'!$I$30:$I$44))</f>
        <v>0</v>
      </c>
      <c r="BE50" s="197">
        <f ca="1">'SUBSCRIBER BASE FLTE'!BE64*(SUM('BUNDLES FLTE'!$I$30:$I$44))</f>
        <v>0</v>
      </c>
      <c r="BF50" s="197">
        <f ca="1">'SUBSCRIBER BASE FLTE'!BF64*(SUM('BUNDLES FLTE'!$I$30:$I$44))</f>
        <v>0</v>
      </c>
      <c r="BG50" s="197">
        <f ca="1">'SUBSCRIBER BASE FLTE'!BG64*(SUM('BUNDLES FLTE'!$I$30:$I$44))</f>
        <v>0</v>
      </c>
      <c r="BH50" s="197">
        <f ca="1">'SUBSCRIBER BASE FLTE'!BH64*(SUM('BUNDLES FLTE'!$I$30:$I$44))</f>
        <v>0</v>
      </c>
      <c r="BI50" s="197">
        <f ca="1">'SUBSCRIBER BASE FLTE'!BI64*(SUM('BUNDLES FLTE'!$I$30:$I$44))</f>
        <v>0</v>
      </c>
      <c r="BJ50" s="197">
        <f ca="1">'SUBSCRIBER BASE FLTE'!BJ64*(SUM('BUNDLES FLTE'!$I$30:$I$44))</f>
        <v>0</v>
      </c>
      <c r="BK50" s="197">
        <f ca="1">'SUBSCRIBER BASE FLTE'!BK64*(SUM('BUNDLES FLTE'!$I$30:$I$44))</f>
        <v>0</v>
      </c>
      <c r="BL50" s="197">
        <f ca="1">'SUBSCRIBER BASE FLTE'!BL64*(SUM('BUNDLES FLTE'!$I$30:$I$44))</f>
        <v>0</v>
      </c>
      <c r="BM50" s="197">
        <f ca="1">'SUBSCRIBER BASE FLTE'!BM64*(SUM('BUNDLES FLTE'!$I$30:$I$44))</f>
        <v>0</v>
      </c>
      <c r="BN50" s="197">
        <f ca="1">'SUBSCRIBER BASE FLTE'!BN64*(SUM('BUNDLES FLTE'!$I$30:$I$44))</f>
        <v>0</v>
      </c>
      <c r="BO50" s="197">
        <f ca="1">'SUBSCRIBER BASE FLTE'!BO64*(SUM('BUNDLES FLTE'!$I$30:$I$44))</f>
        <v>0</v>
      </c>
      <c r="BP50" s="197">
        <f ca="1">'SUBSCRIBER BASE FLTE'!BP64*(SUM('BUNDLES FLTE'!$I$30:$I$44))</f>
        <v>0</v>
      </c>
      <c r="BQ50" s="197">
        <f ca="1">'SUBSCRIBER BASE FLTE'!BQ64*(SUM('BUNDLES FLTE'!$I$30:$I$44))</f>
        <v>0</v>
      </c>
      <c r="BR50" s="197">
        <f ca="1">'SUBSCRIBER BASE FLTE'!BR64*(SUM('BUNDLES FLTE'!$I$30:$I$44))</f>
        <v>0</v>
      </c>
    </row>
    <row r="52" spans="2:70" ht="25" customHeight="1">
      <c r="B52" s="692" t="s">
        <v>418</v>
      </c>
      <c r="C52" s="692"/>
      <c r="D52" s="692"/>
      <c r="E52" s="692"/>
      <c r="F52" s="692"/>
      <c r="G52" s="692"/>
      <c r="H52" s="692"/>
      <c r="I52" s="692"/>
      <c r="J52" s="692"/>
      <c r="K52" s="692"/>
      <c r="L52" s="692"/>
      <c r="M52" s="692"/>
      <c r="N52" s="692"/>
      <c r="O52" s="692"/>
      <c r="P52" s="692"/>
      <c r="Q52" s="692"/>
      <c r="R52" s="692"/>
      <c r="S52" s="692"/>
      <c r="T52" s="692"/>
      <c r="U52" s="692"/>
      <c r="V52" s="692"/>
      <c r="W52" s="692"/>
      <c r="X52" s="692"/>
      <c r="Y52" s="692"/>
      <c r="Z52" s="692"/>
      <c r="AA52" s="692"/>
      <c r="AB52" s="692"/>
      <c r="AC52" s="692"/>
      <c r="AD52" s="692"/>
      <c r="AE52" s="692"/>
      <c r="AF52" s="692"/>
      <c r="AG52" s="692"/>
      <c r="AH52" s="692"/>
      <c r="AI52" s="692"/>
      <c r="AJ52" s="692"/>
      <c r="AK52" s="692"/>
      <c r="AL52" s="692"/>
      <c r="AM52" s="692"/>
      <c r="AN52" s="692"/>
      <c r="AO52" s="692"/>
      <c r="AP52" s="692"/>
      <c r="AQ52" s="692"/>
      <c r="AR52" s="692"/>
      <c r="AS52" s="692"/>
      <c r="AT52" s="692"/>
      <c r="AU52" s="692"/>
      <c r="AV52" s="692"/>
      <c r="AW52" s="692"/>
      <c r="AX52" s="692"/>
      <c r="AY52" s="692"/>
      <c r="AZ52" s="692"/>
      <c r="BA52" s="692"/>
      <c r="BB52" s="692"/>
      <c r="BC52" s="692"/>
      <c r="BD52" s="692"/>
      <c r="BE52" s="692"/>
      <c r="BF52" s="692"/>
      <c r="BG52" s="692"/>
      <c r="BH52" s="692"/>
      <c r="BI52" s="692"/>
      <c r="BJ52" s="692"/>
      <c r="BK52" s="692"/>
      <c r="BL52" s="692"/>
      <c r="BM52" s="692"/>
      <c r="BN52" s="692"/>
      <c r="BO52" s="692"/>
      <c r="BP52" s="692"/>
      <c r="BQ52" s="692"/>
      <c r="BR52" s="692"/>
    </row>
    <row r="54" spans="2:70" ht="25" customHeight="1">
      <c r="B54" s="213" t="s">
        <v>419</v>
      </c>
      <c r="C54" s="214">
        <f>C55+C61+C67</f>
        <v>0</v>
      </c>
      <c r="D54" s="214">
        <f t="shared" ref="D54:BO54" si="21">D55+D61+D67</f>
        <v>0</v>
      </c>
      <c r="E54" s="214">
        <f t="shared" si="21"/>
        <v>0</v>
      </c>
      <c r="F54" s="214">
        <f t="shared" si="21"/>
        <v>0</v>
      </c>
      <c r="G54" s="214">
        <f t="shared" si="21"/>
        <v>0</v>
      </c>
      <c r="H54" s="214">
        <f t="shared" si="21"/>
        <v>0</v>
      </c>
      <c r="I54" s="214">
        <f t="shared" si="21"/>
        <v>0</v>
      </c>
      <c r="J54" s="214">
        <f t="shared" si="21"/>
        <v>0</v>
      </c>
      <c r="K54" s="214">
        <f t="shared" ca="1" si="21"/>
        <v>0</v>
      </c>
      <c r="L54" s="214">
        <f t="shared" ca="1" si="21"/>
        <v>0</v>
      </c>
      <c r="M54" s="214">
        <f t="shared" ca="1" si="21"/>
        <v>0</v>
      </c>
      <c r="N54" s="214">
        <f t="shared" ca="1" si="21"/>
        <v>0</v>
      </c>
      <c r="O54" s="214">
        <f t="shared" ca="1" si="21"/>
        <v>0</v>
      </c>
      <c r="P54" s="214">
        <f t="shared" ca="1" si="21"/>
        <v>0</v>
      </c>
      <c r="Q54" s="214">
        <f t="shared" ca="1" si="21"/>
        <v>0</v>
      </c>
      <c r="R54" s="214">
        <f t="shared" ca="1" si="21"/>
        <v>0</v>
      </c>
      <c r="S54" s="214">
        <f t="shared" ca="1" si="21"/>
        <v>0</v>
      </c>
      <c r="T54" s="214">
        <f t="shared" ca="1" si="21"/>
        <v>0</v>
      </c>
      <c r="U54" s="214">
        <f t="shared" ca="1" si="21"/>
        <v>0</v>
      </c>
      <c r="V54" s="214">
        <f t="shared" ca="1" si="21"/>
        <v>0</v>
      </c>
      <c r="W54" s="214">
        <f t="shared" ca="1" si="21"/>
        <v>0</v>
      </c>
      <c r="X54" s="214">
        <f t="shared" ca="1" si="21"/>
        <v>0</v>
      </c>
      <c r="Y54" s="214">
        <f t="shared" ca="1" si="21"/>
        <v>0</v>
      </c>
      <c r="Z54" s="214">
        <f t="shared" ca="1" si="21"/>
        <v>0</v>
      </c>
      <c r="AA54" s="214">
        <f t="shared" ca="1" si="21"/>
        <v>0</v>
      </c>
      <c r="AB54" s="214">
        <f t="shared" ca="1" si="21"/>
        <v>0</v>
      </c>
      <c r="AC54" s="214">
        <f t="shared" ca="1" si="21"/>
        <v>0</v>
      </c>
      <c r="AD54" s="214">
        <f t="shared" ca="1" si="21"/>
        <v>0</v>
      </c>
      <c r="AE54" s="214">
        <f t="shared" ca="1" si="21"/>
        <v>0</v>
      </c>
      <c r="AF54" s="214">
        <f t="shared" ca="1" si="21"/>
        <v>0</v>
      </c>
      <c r="AG54" s="214">
        <f t="shared" ca="1" si="21"/>
        <v>0</v>
      </c>
      <c r="AH54" s="214">
        <f t="shared" ca="1" si="21"/>
        <v>0</v>
      </c>
      <c r="AI54" s="214">
        <f t="shared" ca="1" si="21"/>
        <v>0</v>
      </c>
      <c r="AJ54" s="214">
        <f t="shared" ca="1" si="21"/>
        <v>0</v>
      </c>
      <c r="AK54" s="214">
        <f t="shared" ca="1" si="21"/>
        <v>0</v>
      </c>
      <c r="AL54" s="214">
        <f t="shared" ca="1" si="21"/>
        <v>0</v>
      </c>
      <c r="AM54" s="214">
        <f t="shared" ca="1" si="21"/>
        <v>0</v>
      </c>
      <c r="AN54" s="214">
        <f t="shared" ca="1" si="21"/>
        <v>0</v>
      </c>
      <c r="AO54" s="214">
        <f t="shared" ca="1" si="21"/>
        <v>0</v>
      </c>
      <c r="AP54" s="214">
        <f t="shared" ca="1" si="21"/>
        <v>0</v>
      </c>
      <c r="AQ54" s="214">
        <f t="shared" ca="1" si="21"/>
        <v>0</v>
      </c>
      <c r="AR54" s="214">
        <f t="shared" ca="1" si="21"/>
        <v>0</v>
      </c>
      <c r="AS54" s="214">
        <f t="shared" ca="1" si="21"/>
        <v>0</v>
      </c>
      <c r="AT54" s="214">
        <f t="shared" ca="1" si="21"/>
        <v>0</v>
      </c>
      <c r="AU54" s="214">
        <f t="shared" ca="1" si="21"/>
        <v>0</v>
      </c>
      <c r="AV54" s="214">
        <f t="shared" ca="1" si="21"/>
        <v>0</v>
      </c>
      <c r="AW54" s="214">
        <f t="shared" ca="1" si="21"/>
        <v>0</v>
      </c>
      <c r="AX54" s="214">
        <f t="shared" ca="1" si="21"/>
        <v>0</v>
      </c>
      <c r="AY54" s="214">
        <f t="shared" ca="1" si="21"/>
        <v>0</v>
      </c>
      <c r="AZ54" s="214">
        <f t="shared" ca="1" si="21"/>
        <v>0</v>
      </c>
      <c r="BA54" s="214">
        <f t="shared" ca="1" si="21"/>
        <v>0</v>
      </c>
      <c r="BB54" s="214">
        <f t="shared" ca="1" si="21"/>
        <v>0</v>
      </c>
      <c r="BC54" s="214">
        <f t="shared" ca="1" si="21"/>
        <v>0</v>
      </c>
      <c r="BD54" s="214">
        <f t="shared" ca="1" si="21"/>
        <v>0</v>
      </c>
      <c r="BE54" s="214">
        <f t="shared" ca="1" si="21"/>
        <v>0</v>
      </c>
      <c r="BF54" s="214">
        <f t="shared" ca="1" si="21"/>
        <v>0</v>
      </c>
      <c r="BG54" s="214">
        <f t="shared" ca="1" si="21"/>
        <v>0</v>
      </c>
      <c r="BH54" s="214">
        <f t="shared" ca="1" si="21"/>
        <v>0</v>
      </c>
      <c r="BI54" s="214">
        <f t="shared" ca="1" si="21"/>
        <v>0</v>
      </c>
      <c r="BJ54" s="214">
        <f t="shared" ca="1" si="21"/>
        <v>0</v>
      </c>
      <c r="BK54" s="214">
        <f t="shared" ca="1" si="21"/>
        <v>0</v>
      </c>
      <c r="BL54" s="214">
        <f t="shared" ca="1" si="21"/>
        <v>0</v>
      </c>
      <c r="BM54" s="214">
        <f t="shared" ca="1" si="21"/>
        <v>0</v>
      </c>
      <c r="BN54" s="214">
        <f t="shared" ca="1" si="21"/>
        <v>0</v>
      </c>
      <c r="BO54" s="214">
        <f t="shared" ca="1" si="21"/>
        <v>0</v>
      </c>
      <c r="BP54" s="214">
        <f t="shared" ref="BP54:BR54" ca="1" si="22">BP55+BP61+BP67</f>
        <v>0</v>
      </c>
      <c r="BQ54" s="214">
        <f t="shared" ca="1" si="22"/>
        <v>0</v>
      </c>
      <c r="BR54" s="214">
        <f t="shared" ca="1" si="22"/>
        <v>0</v>
      </c>
    </row>
    <row r="55" spans="2:70" ht="25" customHeight="1">
      <c r="B55" s="198" t="s">
        <v>420</v>
      </c>
      <c r="C55" s="199">
        <f>SUM(C56:C60)</f>
        <v>0</v>
      </c>
      <c r="D55" s="199">
        <f t="shared" ref="D55:BO55" si="23">SUM(D56:D60)</f>
        <v>0</v>
      </c>
      <c r="E55" s="199">
        <f t="shared" si="23"/>
        <v>0</v>
      </c>
      <c r="F55" s="199">
        <f t="shared" si="23"/>
        <v>0</v>
      </c>
      <c r="G55" s="199">
        <f t="shared" si="23"/>
        <v>0</v>
      </c>
      <c r="H55" s="199">
        <f t="shared" si="23"/>
        <v>0</v>
      </c>
      <c r="I55" s="199">
        <f t="shared" si="23"/>
        <v>0</v>
      </c>
      <c r="J55" s="199">
        <f t="shared" si="23"/>
        <v>0</v>
      </c>
      <c r="K55" s="199">
        <f t="shared" ca="1" si="23"/>
        <v>0</v>
      </c>
      <c r="L55" s="199">
        <f t="shared" ca="1" si="23"/>
        <v>0</v>
      </c>
      <c r="M55" s="199">
        <f t="shared" ca="1" si="23"/>
        <v>0</v>
      </c>
      <c r="N55" s="199">
        <f t="shared" ca="1" si="23"/>
        <v>0</v>
      </c>
      <c r="O55" s="199">
        <f t="shared" ca="1" si="23"/>
        <v>0</v>
      </c>
      <c r="P55" s="199">
        <f t="shared" ca="1" si="23"/>
        <v>0</v>
      </c>
      <c r="Q55" s="199">
        <f t="shared" ca="1" si="23"/>
        <v>0</v>
      </c>
      <c r="R55" s="199">
        <f t="shared" ca="1" si="23"/>
        <v>0</v>
      </c>
      <c r="S55" s="199">
        <f t="shared" ca="1" si="23"/>
        <v>0</v>
      </c>
      <c r="T55" s="199">
        <f t="shared" ca="1" si="23"/>
        <v>0</v>
      </c>
      <c r="U55" s="199">
        <f t="shared" ca="1" si="23"/>
        <v>0</v>
      </c>
      <c r="V55" s="199">
        <f t="shared" ca="1" si="23"/>
        <v>0</v>
      </c>
      <c r="W55" s="199">
        <f t="shared" ca="1" si="23"/>
        <v>0</v>
      </c>
      <c r="X55" s="199">
        <f t="shared" ca="1" si="23"/>
        <v>0</v>
      </c>
      <c r="Y55" s="199">
        <f t="shared" ca="1" si="23"/>
        <v>0</v>
      </c>
      <c r="Z55" s="199">
        <f t="shared" ca="1" si="23"/>
        <v>0</v>
      </c>
      <c r="AA55" s="199">
        <f t="shared" ca="1" si="23"/>
        <v>0</v>
      </c>
      <c r="AB55" s="199">
        <f t="shared" ca="1" si="23"/>
        <v>0</v>
      </c>
      <c r="AC55" s="199">
        <f t="shared" ca="1" si="23"/>
        <v>0</v>
      </c>
      <c r="AD55" s="199">
        <f t="shared" ca="1" si="23"/>
        <v>0</v>
      </c>
      <c r="AE55" s="199">
        <f t="shared" ca="1" si="23"/>
        <v>0</v>
      </c>
      <c r="AF55" s="199">
        <f t="shared" ca="1" si="23"/>
        <v>0</v>
      </c>
      <c r="AG55" s="199">
        <f t="shared" ca="1" si="23"/>
        <v>0</v>
      </c>
      <c r="AH55" s="199">
        <f t="shared" ca="1" si="23"/>
        <v>0</v>
      </c>
      <c r="AI55" s="199">
        <f t="shared" ca="1" si="23"/>
        <v>0</v>
      </c>
      <c r="AJ55" s="199">
        <f t="shared" ca="1" si="23"/>
        <v>0</v>
      </c>
      <c r="AK55" s="199">
        <f t="shared" ca="1" si="23"/>
        <v>0</v>
      </c>
      <c r="AL55" s="199">
        <f t="shared" ca="1" si="23"/>
        <v>0</v>
      </c>
      <c r="AM55" s="199">
        <f t="shared" ca="1" si="23"/>
        <v>0</v>
      </c>
      <c r="AN55" s="199">
        <f t="shared" ca="1" si="23"/>
        <v>0</v>
      </c>
      <c r="AO55" s="199">
        <f t="shared" ca="1" si="23"/>
        <v>0</v>
      </c>
      <c r="AP55" s="199">
        <f t="shared" ca="1" si="23"/>
        <v>0</v>
      </c>
      <c r="AQ55" s="199">
        <f t="shared" ca="1" si="23"/>
        <v>0</v>
      </c>
      <c r="AR55" s="199">
        <f t="shared" ca="1" si="23"/>
        <v>0</v>
      </c>
      <c r="AS55" s="199">
        <f t="shared" ca="1" si="23"/>
        <v>0</v>
      </c>
      <c r="AT55" s="199">
        <f t="shared" ca="1" si="23"/>
        <v>0</v>
      </c>
      <c r="AU55" s="199">
        <f t="shared" ca="1" si="23"/>
        <v>0</v>
      </c>
      <c r="AV55" s="199">
        <f t="shared" ca="1" si="23"/>
        <v>0</v>
      </c>
      <c r="AW55" s="199">
        <f t="shared" ca="1" si="23"/>
        <v>0</v>
      </c>
      <c r="AX55" s="199">
        <f t="shared" ca="1" si="23"/>
        <v>0</v>
      </c>
      <c r="AY55" s="199">
        <f t="shared" ca="1" si="23"/>
        <v>0</v>
      </c>
      <c r="AZ55" s="199">
        <f t="shared" ca="1" si="23"/>
        <v>0</v>
      </c>
      <c r="BA55" s="199">
        <f t="shared" ca="1" si="23"/>
        <v>0</v>
      </c>
      <c r="BB55" s="199">
        <f t="shared" ca="1" si="23"/>
        <v>0</v>
      </c>
      <c r="BC55" s="199">
        <f t="shared" ca="1" si="23"/>
        <v>0</v>
      </c>
      <c r="BD55" s="199">
        <f t="shared" ca="1" si="23"/>
        <v>0</v>
      </c>
      <c r="BE55" s="199">
        <f t="shared" ca="1" si="23"/>
        <v>0</v>
      </c>
      <c r="BF55" s="199">
        <f t="shared" ca="1" si="23"/>
        <v>0</v>
      </c>
      <c r="BG55" s="199">
        <f t="shared" ca="1" si="23"/>
        <v>0</v>
      </c>
      <c r="BH55" s="199">
        <f t="shared" ca="1" si="23"/>
        <v>0</v>
      </c>
      <c r="BI55" s="199">
        <f t="shared" ca="1" si="23"/>
        <v>0</v>
      </c>
      <c r="BJ55" s="199">
        <f t="shared" ca="1" si="23"/>
        <v>0</v>
      </c>
      <c r="BK55" s="199">
        <f t="shared" ca="1" si="23"/>
        <v>0</v>
      </c>
      <c r="BL55" s="199">
        <f t="shared" ca="1" si="23"/>
        <v>0</v>
      </c>
      <c r="BM55" s="199">
        <f t="shared" ca="1" si="23"/>
        <v>0</v>
      </c>
      <c r="BN55" s="199">
        <f t="shared" ca="1" si="23"/>
        <v>0</v>
      </c>
      <c r="BO55" s="199">
        <f t="shared" ca="1" si="23"/>
        <v>0</v>
      </c>
      <c r="BP55" s="199">
        <f t="shared" ref="BP55:BR55" ca="1" si="24">SUM(BP56:BP60)</f>
        <v>0</v>
      </c>
      <c r="BQ55" s="199">
        <f t="shared" ca="1" si="24"/>
        <v>0</v>
      </c>
      <c r="BR55" s="199">
        <f t="shared" ca="1" si="24"/>
        <v>0</v>
      </c>
    </row>
    <row r="56" spans="2:70" ht="25" customHeight="1" outlineLevel="1">
      <c r="B56" s="200" t="str">
        <f>B34</f>
        <v>FLTE 40GB</v>
      </c>
      <c r="C56" s="201">
        <f>'SUBSCRIBER BASE FLTE'!C60*('MVLP INPUT FLTE'!$F30*(100%-'MVLP INPUT FLTE'!$F40))</f>
        <v>0</v>
      </c>
      <c r="D56" s="201">
        <f>'SUBSCRIBER BASE FLTE'!D60*('MVLP INPUT FLTE'!$F30*(100%-'MVLP INPUT FLTE'!$F40))</f>
        <v>0</v>
      </c>
      <c r="E56" s="201">
        <f>'SUBSCRIBER BASE FLTE'!E60*('MVLP INPUT FLTE'!$F30*(100%-'MVLP INPUT FLTE'!$F40))</f>
        <v>0</v>
      </c>
      <c r="F56" s="201">
        <f>'SUBSCRIBER BASE FLTE'!F60*('MVLP INPUT FLTE'!$F30*(100%-'MVLP INPUT FLTE'!$F40))</f>
        <v>0</v>
      </c>
      <c r="G56" s="201">
        <f>'SUBSCRIBER BASE FLTE'!G60*('MVLP INPUT FLTE'!$F30*(100%-'MVLP INPUT FLTE'!$F40))</f>
        <v>0</v>
      </c>
      <c r="H56" s="201">
        <f>'SUBSCRIBER BASE FLTE'!H60*('MVLP INPUT FLTE'!$F30*(100%-'MVLP INPUT FLTE'!$F40))</f>
        <v>0</v>
      </c>
      <c r="I56" s="201">
        <f>'SUBSCRIBER BASE FLTE'!I60*('MVLP INPUT FLTE'!$F30*(100%-'MVLP INPUT FLTE'!$F40))</f>
        <v>0</v>
      </c>
      <c r="J56" s="201">
        <f>'SUBSCRIBER BASE FLTE'!J60*('MVLP INPUT FLTE'!$F30*(100%-'MVLP INPUT FLTE'!$F40))</f>
        <v>0</v>
      </c>
      <c r="K56" s="201">
        <f ca="1">'SUBSCRIBER BASE FLTE'!K60*('MVLP INPUT FLTE'!$F30*(100%-'MVLP INPUT FLTE'!$F40))</f>
        <v>0</v>
      </c>
      <c r="L56" s="201">
        <f ca="1">'SUBSCRIBER BASE FLTE'!L60*('MVLP INPUT FLTE'!$F30*(100%-'MVLP INPUT FLTE'!$F40))</f>
        <v>0</v>
      </c>
      <c r="M56" s="201">
        <f ca="1">'SUBSCRIBER BASE FLTE'!M60*('MVLP INPUT FLTE'!$F30*(100%-'MVLP INPUT FLTE'!$F40))</f>
        <v>0</v>
      </c>
      <c r="N56" s="201">
        <f ca="1">'SUBSCRIBER BASE FLTE'!N60*('MVLP INPUT FLTE'!$F30*(100%-'MVLP INPUT FLTE'!$F40))</f>
        <v>0</v>
      </c>
      <c r="O56" s="201">
        <f ca="1">'SUBSCRIBER BASE FLTE'!O60*('MVLP INPUT FLTE'!$F30*(100%-'MVLP INPUT FLTE'!$F40))</f>
        <v>0</v>
      </c>
      <c r="P56" s="201">
        <f ca="1">'SUBSCRIBER BASE FLTE'!P60*('MVLP INPUT FLTE'!$F30*(100%-'MVLP INPUT FLTE'!$F40))</f>
        <v>0</v>
      </c>
      <c r="Q56" s="201">
        <f ca="1">'SUBSCRIBER BASE FLTE'!Q60*('MVLP INPUT FLTE'!$F30*(100%-'MVLP INPUT FLTE'!$F40))</f>
        <v>0</v>
      </c>
      <c r="R56" s="201">
        <f ca="1">'SUBSCRIBER BASE FLTE'!R60*('MVLP INPUT FLTE'!$F30*(100%-'MVLP INPUT FLTE'!$F40))</f>
        <v>0</v>
      </c>
      <c r="S56" s="201">
        <f ca="1">'SUBSCRIBER BASE FLTE'!S60*('MVLP INPUT FLTE'!$F30*(100%-'MVLP INPUT FLTE'!$F40))</f>
        <v>0</v>
      </c>
      <c r="T56" s="201">
        <f ca="1">'SUBSCRIBER BASE FLTE'!T60*('MVLP INPUT FLTE'!$F30*(100%-'MVLP INPUT FLTE'!$F40))</f>
        <v>0</v>
      </c>
      <c r="U56" s="201">
        <f ca="1">'SUBSCRIBER BASE FLTE'!U60*('MVLP INPUT FLTE'!$F30*(100%-'MVLP INPUT FLTE'!$F40))</f>
        <v>0</v>
      </c>
      <c r="V56" s="201">
        <f ca="1">'SUBSCRIBER BASE FLTE'!V60*('MVLP INPUT FLTE'!$F30*(100%-'MVLP INPUT FLTE'!$F40))</f>
        <v>0</v>
      </c>
      <c r="W56" s="201">
        <f ca="1">'SUBSCRIBER BASE FLTE'!W60*('MVLP INPUT FLTE'!$F30*(100%-'MVLP INPUT FLTE'!$F40))</f>
        <v>0</v>
      </c>
      <c r="X56" s="201">
        <f ca="1">'SUBSCRIBER BASE FLTE'!X60*('MVLP INPUT FLTE'!$F30*(100%-'MVLP INPUT FLTE'!$F40))</f>
        <v>0</v>
      </c>
      <c r="Y56" s="201">
        <f ca="1">'SUBSCRIBER BASE FLTE'!Y60*('MVLP INPUT FLTE'!$F30*(100%-'MVLP INPUT FLTE'!$F40))</f>
        <v>0</v>
      </c>
      <c r="Z56" s="201">
        <f ca="1">'SUBSCRIBER BASE FLTE'!Z60*('MVLP INPUT FLTE'!$F30*(100%-'MVLP INPUT FLTE'!$F40))</f>
        <v>0</v>
      </c>
      <c r="AA56" s="201">
        <f ca="1">'SUBSCRIBER BASE FLTE'!AA60*('MVLP INPUT FLTE'!$F30*(100%-'MVLP INPUT FLTE'!$F40))</f>
        <v>0</v>
      </c>
      <c r="AB56" s="201">
        <f ca="1">'SUBSCRIBER BASE FLTE'!AB60*('MVLP INPUT FLTE'!$F30*(100%-'MVLP INPUT FLTE'!$F40))</f>
        <v>0</v>
      </c>
      <c r="AC56" s="201">
        <f ca="1">'SUBSCRIBER BASE FLTE'!AC60*('MVLP INPUT FLTE'!$F30*(100%-'MVLP INPUT FLTE'!$F40))</f>
        <v>0</v>
      </c>
      <c r="AD56" s="201">
        <f ca="1">'SUBSCRIBER BASE FLTE'!AD60*('MVLP INPUT FLTE'!$F30*(100%-'MVLP INPUT FLTE'!$F40))</f>
        <v>0</v>
      </c>
      <c r="AE56" s="201">
        <f ca="1">'SUBSCRIBER BASE FLTE'!AE60*('MVLP INPUT FLTE'!$F30*(100%-'MVLP INPUT FLTE'!$F40))</f>
        <v>0</v>
      </c>
      <c r="AF56" s="201">
        <f ca="1">'SUBSCRIBER BASE FLTE'!AF60*('MVLP INPUT FLTE'!$F30*(100%-'MVLP INPUT FLTE'!$F40))</f>
        <v>0</v>
      </c>
      <c r="AG56" s="201">
        <f ca="1">'SUBSCRIBER BASE FLTE'!AG60*('MVLP INPUT FLTE'!$F30*(100%-'MVLP INPUT FLTE'!$F40))</f>
        <v>0</v>
      </c>
      <c r="AH56" s="201">
        <f ca="1">'SUBSCRIBER BASE FLTE'!AH60*('MVLP INPUT FLTE'!$F30*(100%-'MVLP INPUT FLTE'!$F40))</f>
        <v>0</v>
      </c>
      <c r="AI56" s="201">
        <f ca="1">'SUBSCRIBER BASE FLTE'!AI60*('MVLP INPUT FLTE'!$F30*(100%-'MVLP INPUT FLTE'!$F40))</f>
        <v>0</v>
      </c>
      <c r="AJ56" s="201">
        <f ca="1">'SUBSCRIBER BASE FLTE'!AJ60*('MVLP INPUT FLTE'!$F30*(100%-'MVLP INPUT FLTE'!$F40))</f>
        <v>0</v>
      </c>
      <c r="AK56" s="201">
        <f ca="1">'SUBSCRIBER BASE FLTE'!AK60*('MVLP INPUT FLTE'!$F30*(100%-'MVLP INPUT FLTE'!$F40))</f>
        <v>0</v>
      </c>
      <c r="AL56" s="201">
        <f ca="1">'SUBSCRIBER BASE FLTE'!AL60*('MVLP INPUT FLTE'!$F30*(100%-'MVLP INPUT FLTE'!$F40))</f>
        <v>0</v>
      </c>
      <c r="AM56" s="201">
        <f ca="1">'SUBSCRIBER BASE FLTE'!AM60*('MVLP INPUT FLTE'!$F30*(100%-'MVLP INPUT FLTE'!$F40))</f>
        <v>0</v>
      </c>
      <c r="AN56" s="201">
        <f ca="1">'SUBSCRIBER BASE FLTE'!AN60*('MVLP INPUT FLTE'!$F30*(100%-'MVLP INPUT FLTE'!$F40))</f>
        <v>0</v>
      </c>
      <c r="AO56" s="201">
        <f ca="1">'SUBSCRIBER BASE FLTE'!AO60*('MVLP INPUT FLTE'!$F30*(100%-'MVLP INPUT FLTE'!$F40))</f>
        <v>0</v>
      </c>
      <c r="AP56" s="201">
        <f ca="1">'SUBSCRIBER BASE FLTE'!AP60*('MVLP INPUT FLTE'!$F30*(100%-'MVLP INPUT FLTE'!$F40))</f>
        <v>0</v>
      </c>
      <c r="AQ56" s="201">
        <f ca="1">'SUBSCRIBER BASE FLTE'!AQ60*('MVLP INPUT FLTE'!$F30*(100%-'MVLP INPUT FLTE'!$F40))</f>
        <v>0</v>
      </c>
      <c r="AR56" s="201">
        <f ca="1">'SUBSCRIBER BASE FLTE'!AR60*('MVLP INPUT FLTE'!$F30*(100%-'MVLP INPUT FLTE'!$F40))</f>
        <v>0</v>
      </c>
      <c r="AS56" s="201">
        <f ca="1">'SUBSCRIBER BASE FLTE'!AS60*('MVLP INPUT FLTE'!$F30*(100%-'MVLP INPUT FLTE'!$F40))</f>
        <v>0</v>
      </c>
      <c r="AT56" s="201">
        <f ca="1">'SUBSCRIBER BASE FLTE'!AT60*('MVLP INPUT FLTE'!$F30*(100%-'MVLP INPUT FLTE'!$F40))</f>
        <v>0</v>
      </c>
      <c r="AU56" s="201">
        <f ca="1">'SUBSCRIBER BASE FLTE'!AU60*('MVLP INPUT FLTE'!$F30*(100%-'MVLP INPUT FLTE'!$F40))</f>
        <v>0</v>
      </c>
      <c r="AV56" s="201">
        <f ca="1">'SUBSCRIBER BASE FLTE'!AV60*('MVLP INPUT FLTE'!$F30*(100%-'MVLP INPUT FLTE'!$F40))</f>
        <v>0</v>
      </c>
      <c r="AW56" s="201">
        <f ca="1">'SUBSCRIBER BASE FLTE'!AW60*('MVLP INPUT FLTE'!$F30*(100%-'MVLP INPUT FLTE'!$F40))</f>
        <v>0</v>
      </c>
      <c r="AX56" s="201">
        <f ca="1">'SUBSCRIBER BASE FLTE'!AX60*('MVLP INPUT FLTE'!$F30*(100%-'MVLP INPUT FLTE'!$F40))</f>
        <v>0</v>
      </c>
      <c r="AY56" s="201">
        <f ca="1">'SUBSCRIBER BASE FLTE'!AY60*('MVLP INPUT FLTE'!$F30*(100%-'MVLP INPUT FLTE'!$F40))</f>
        <v>0</v>
      </c>
      <c r="AZ56" s="201">
        <f ca="1">'SUBSCRIBER BASE FLTE'!AZ60*('MVLP INPUT FLTE'!$F30*(100%-'MVLP INPUT FLTE'!$F40))</f>
        <v>0</v>
      </c>
      <c r="BA56" s="201">
        <f ca="1">'SUBSCRIBER BASE FLTE'!BA60*('MVLP INPUT FLTE'!$F30*(100%-'MVLP INPUT FLTE'!$F40))</f>
        <v>0</v>
      </c>
      <c r="BB56" s="201">
        <f ca="1">'SUBSCRIBER BASE FLTE'!BB60*('MVLP INPUT FLTE'!$F30*(100%-'MVLP INPUT FLTE'!$F40))</f>
        <v>0</v>
      </c>
      <c r="BC56" s="201">
        <f ca="1">'SUBSCRIBER BASE FLTE'!BC60*('MVLP INPUT FLTE'!$F30*(100%-'MVLP INPUT FLTE'!$F40))</f>
        <v>0</v>
      </c>
      <c r="BD56" s="201">
        <f ca="1">'SUBSCRIBER BASE FLTE'!BD60*('MVLP INPUT FLTE'!$F30*(100%-'MVLP INPUT FLTE'!$F40))</f>
        <v>0</v>
      </c>
      <c r="BE56" s="201">
        <f ca="1">'SUBSCRIBER BASE FLTE'!BE60*('MVLP INPUT FLTE'!$F30*(100%-'MVLP INPUT FLTE'!$F40))</f>
        <v>0</v>
      </c>
      <c r="BF56" s="201">
        <f ca="1">'SUBSCRIBER BASE FLTE'!BF60*('MVLP INPUT FLTE'!$F30*(100%-'MVLP INPUT FLTE'!$F40))</f>
        <v>0</v>
      </c>
      <c r="BG56" s="201">
        <f ca="1">'SUBSCRIBER BASE FLTE'!BG60*('MVLP INPUT FLTE'!$F30*(100%-'MVLP INPUT FLTE'!$F40))</f>
        <v>0</v>
      </c>
      <c r="BH56" s="201">
        <f ca="1">'SUBSCRIBER BASE FLTE'!BH60*('MVLP INPUT FLTE'!$F30*(100%-'MVLP INPUT FLTE'!$F40))</f>
        <v>0</v>
      </c>
      <c r="BI56" s="201">
        <f ca="1">'SUBSCRIBER BASE FLTE'!BI60*('MVLP INPUT FLTE'!$F30*(100%-'MVLP INPUT FLTE'!$F40))</f>
        <v>0</v>
      </c>
      <c r="BJ56" s="201">
        <f ca="1">'SUBSCRIBER BASE FLTE'!BJ60*('MVLP INPUT FLTE'!$F30*(100%-'MVLP INPUT FLTE'!$F40))</f>
        <v>0</v>
      </c>
      <c r="BK56" s="201">
        <f ca="1">'SUBSCRIBER BASE FLTE'!BK60*('MVLP INPUT FLTE'!$F30*(100%-'MVLP INPUT FLTE'!$F40))</f>
        <v>0</v>
      </c>
      <c r="BL56" s="201">
        <f ca="1">'SUBSCRIBER BASE FLTE'!BL60*('MVLP INPUT FLTE'!$F30*(100%-'MVLP INPUT FLTE'!$F40))</f>
        <v>0</v>
      </c>
      <c r="BM56" s="201">
        <f ca="1">'SUBSCRIBER BASE FLTE'!BM60*('MVLP INPUT FLTE'!$F30*(100%-'MVLP INPUT FLTE'!$F40))</f>
        <v>0</v>
      </c>
      <c r="BN56" s="201">
        <f ca="1">'SUBSCRIBER BASE FLTE'!BN60*('MVLP INPUT FLTE'!$F30*(100%-'MVLP INPUT FLTE'!$F40))</f>
        <v>0</v>
      </c>
      <c r="BO56" s="201">
        <f ca="1">'SUBSCRIBER BASE FLTE'!BO60*('MVLP INPUT FLTE'!$F30*(100%-'MVLP INPUT FLTE'!$F40))</f>
        <v>0</v>
      </c>
      <c r="BP56" s="201">
        <f ca="1">'SUBSCRIBER BASE FLTE'!BP60*('MVLP INPUT FLTE'!$F30*(100%-'MVLP INPUT FLTE'!$F40))</f>
        <v>0</v>
      </c>
      <c r="BQ56" s="201">
        <f ca="1">'SUBSCRIBER BASE FLTE'!BQ60*('MVLP INPUT FLTE'!$F30*(100%-'MVLP INPUT FLTE'!$F40))</f>
        <v>0</v>
      </c>
      <c r="BR56" s="201">
        <f ca="1">'SUBSCRIBER BASE FLTE'!BR60*('MVLP INPUT FLTE'!$F30*(100%-'MVLP INPUT FLTE'!$F40))</f>
        <v>0</v>
      </c>
    </row>
    <row r="57" spans="2:70" ht="25" customHeight="1" outlineLevel="1">
      <c r="B57" s="200" t="str">
        <f t="shared" ref="B57:B60" si="25">B35</f>
        <v>FLTE 100GB</v>
      </c>
      <c r="C57" s="201">
        <f>'SUBSCRIBER BASE FLTE'!C61*('MVLP INPUT FLTE'!$F31*(100%-'MVLP INPUT FLTE'!$F41))</f>
        <v>0</v>
      </c>
      <c r="D57" s="201">
        <f>'SUBSCRIBER BASE FLTE'!D61*('MVLP INPUT FLTE'!$F31*(100%-'MVLP INPUT FLTE'!$F41))</f>
        <v>0</v>
      </c>
      <c r="E57" s="201">
        <f>'SUBSCRIBER BASE FLTE'!E61*('MVLP INPUT FLTE'!$F31*(100%-'MVLP INPUT FLTE'!$F41))</f>
        <v>0</v>
      </c>
      <c r="F57" s="201">
        <f>'SUBSCRIBER BASE FLTE'!F61*('MVLP INPUT FLTE'!$F31*(100%-'MVLP INPUT FLTE'!$F41))</f>
        <v>0</v>
      </c>
      <c r="G57" s="201">
        <f>'SUBSCRIBER BASE FLTE'!G61*('MVLP INPUT FLTE'!$F31*(100%-'MVLP INPUT FLTE'!$F41))</f>
        <v>0</v>
      </c>
      <c r="H57" s="201">
        <f>'SUBSCRIBER BASE FLTE'!H61*('MVLP INPUT FLTE'!$F31*(100%-'MVLP INPUT FLTE'!$F41))</f>
        <v>0</v>
      </c>
      <c r="I57" s="201">
        <f>'SUBSCRIBER BASE FLTE'!I61*('MVLP INPUT FLTE'!$F31*(100%-'MVLP INPUT FLTE'!$F41))</f>
        <v>0</v>
      </c>
      <c r="J57" s="201">
        <f>'SUBSCRIBER BASE FLTE'!J61*('MVLP INPUT FLTE'!$F31*(100%-'MVLP INPUT FLTE'!$F41))</f>
        <v>0</v>
      </c>
      <c r="K57" s="201">
        <f ca="1">'SUBSCRIBER BASE FLTE'!K61*('MVLP INPUT FLTE'!$F31*(100%-'MVLP INPUT FLTE'!$F41))</f>
        <v>0</v>
      </c>
      <c r="L57" s="201">
        <f ca="1">'SUBSCRIBER BASE FLTE'!L61*('MVLP INPUT FLTE'!$F31*(100%-'MVLP INPUT FLTE'!$F41))</f>
        <v>0</v>
      </c>
      <c r="M57" s="201">
        <f ca="1">'SUBSCRIBER BASE FLTE'!M61*('MVLP INPUT FLTE'!$F31*(100%-'MVLP INPUT FLTE'!$F41))</f>
        <v>0</v>
      </c>
      <c r="N57" s="201">
        <f ca="1">'SUBSCRIBER BASE FLTE'!N61*('MVLP INPUT FLTE'!$F31*(100%-'MVLP INPUT FLTE'!$F41))</f>
        <v>0</v>
      </c>
      <c r="O57" s="201">
        <f ca="1">'SUBSCRIBER BASE FLTE'!O61*('MVLP INPUT FLTE'!$F31*(100%-'MVLP INPUT FLTE'!$F41))</f>
        <v>0</v>
      </c>
      <c r="P57" s="201">
        <f ca="1">'SUBSCRIBER BASE FLTE'!P61*('MVLP INPUT FLTE'!$F31*(100%-'MVLP INPUT FLTE'!$F41))</f>
        <v>0</v>
      </c>
      <c r="Q57" s="201">
        <f ca="1">'SUBSCRIBER BASE FLTE'!Q61*('MVLP INPUT FLTE'!$F31*(100%-'MVLP INPUT FLTE'!$F41))</f>
        <v>0</v>
      </c>
      <c r="R57" s="201">
        <f ca="1">'SUBSCRIBER BASE FLTE'!R61*('MVLP INPUT FLTE'!$F31*(100%-'MVLP INPUT FLTE'!$F41))</f>
        <v>0</v>
      </c>
      <c r="S57" s="201">
        <f ca="1">'SUBSCRIBER BASE FLTE'!S61*('MVLP INPUT FLTE'!$F31*(100%-'MVLP INPUT FLTE'!$F41))</f>
        <v>0</v>
      </c>
      <c r="T57" s="201">
        <f ca="1">'SUBSCRIBER BASE FLTE'!T61*('MVLP INPUT FLTE'!$F31*(100%-'MVLP INPUT FLTE'!$F41))</f>
        <v>0</v>
      </c>
      <c r="U57" s="201">
        <f ca="1">'SUBSCRIBER BASE FLTE'!U61*('MVLP INPUT FLTE'!$F31*(100%-'MVLP INPUT FLTE'!$F41))</f>
        <v>0</v>
      </c>
      <c r="V57" s="201">
        <f ca="1">'SUBSCRIBER BASE FLTE'!V61*('MVLP INPUT FLTE'!$F31*(100%-'MVLP INPUT FLTE'!$F41))</f>
        <v>0</v>
      </c>
      <c r="W57" s="201">
        <f ca="1">'SUBSCRIBER BASE FLTE'!W61*('MVLP INPUT FLTE'!$F31*(100%-'MVLP INPUT FLTE'!$F41))</f>
        <v>0</v>
      </c>
      <c r="X57" s="201">
        <f ca="1">'SUBSCRIBER BASE FLTE'!X61*('MVLP INPUT FLTE'!$F31*(100%-'MVLP INPUT FLTE'!$F41))</f>
        <v>0</v>
      </c>
      <c r="Y57" s="201">
        <f ca="1">'SUBSCRIBER BASE FLTE'!Y61*('MVLP INPUT FLTE'!$F31*(100%-'MVLP INPUT FLTE'!$F41))</f>
        <v>0</v>
      </c>
      <c r="Z57" s="201">
        <f ca="1">'SUBSCRIBER BASE FLTE'!Z61*('MVLP INPUT FLTE'!$F31*(100%-'MVLP INPUT FLTE'!$F41))</f>
        <v>0</v>
      </c>
      <c r="AA57" s="201">
        <f ca="1">'SUBSCRIBER BASE FLTE'!AA61*('MVLP INPUT FLTE'!$F31*(100%-'MVLP INPUT FLTE'!$F41))</f>
        <v>0</v>
      </c>
      <c r="AB57" s="201">
        <f ca="1">'SUBSCRIBER BASE FLTE'!AB61*('MVLP INPUT FLTE'!$F31*(100%-'MVLP INPUT FLTE'!$F41))</f>
        <v>0</v>
      </c>
      <c r="AC57" s="201">
        <f ca="1">'SUBSCRIBER BASE FLTE'!AC61*('MVLP INPUT FLTE'!$F31*(100%-'MVLP INPUT FLTE'!$F41))</f>
        <v>0</v>
      </c>
      <c r="AD57" s="201">
        <f ca="1">'SUBSCRIBER BASE FLTE'!AD61*('MVLP INPUT FLTE'!$F31*(100%-'MVLP INPUT FLTE'!$F41))</f>
        <v>0</v>
      </c>
      <c r="AE57" s="201">
        <f ca="1">'SUBSCRIBER BASE FLTE'!AE61*('MVLP INPUT FLTE'!$F31*(100%-'MVLP INPUT FLTE'!$F41))</f>
        <v>0</v>
      </c>
      <c r="AF57" s="201">
        <f ca="1">'SUBSCRIBER BASE FLTE'!AF61*('MVLP INPUT FLTE'!$F31*(100%-'MVLP INPUT FLTE'!$F41))</f>
        <v>0</v>
      </c>
      <c r="AG57" s="201">
        <f ca="1">'SUBSCRIBER BASE FLTE'!AG61*('MVLP INPUT FLTE'!$F31*(100%-'MVLP INPUT FLTE'!$F41))</f>
        <v>0</v>
      </c>
      <c r="AH57" s="201">
        <f ca="1">'SUBSCRIBER BASE FLTE'!AH61*('MVLP INPUT FLTE'!$F31*(100%-'MVLP INPUT FLTE'!$F41))</f>
        <v>0</v>
      </c>
      <c r="AI57" s="201">
        <f ca="1">'SUBSCRIBER BASE FLTE'!AI61*('MVLP INPUT FLTE'!$F31*(100%-'MVLP INPUT FLTE'!$F41))</f>
        <v>0</v>
      </c>
      <c r="AJ57" s="201">
        <f ca="1">'SUBSCRIBER BASE FLTE'!AJ61*('MVLP INPUT FLTE'!$F31*(100%-'MVLP INPUT FLTE'!$F41))</f>
        <v>0</v>
      </c>
      <c r="AK57" s="201">
        <f ca="1">'SUBSCRIBER BASE FLTE'!AK61*('MVLP INPUT FLTE'!$F31*(100%-'MVLP INPUT FLTE'!$F41))</f>
        <v>0</v>
      </c>
      <c r="AL57" s="201">
        <f ca="1">'SUBSCRIBER BASE FLTE'!AL61*('MVLP INPUT FLTE'!$F31*(100%-'MVLP INPUT FLTE'!$F41))</f>
        <v>0</v>
      </c>
      <c r="AM57" s="201">
        <f ca="1">'SUBSCRIBER BASE FLTE'!AM61*('MVLP INPUT FLTE'!$F31*(100%-'MVLP INPUT FLTE'!$F41))</f>
        <v>0</v>
      </c>
      <c r="AN57" s="201">
        <f ca="1">'SUBSCRIBER BASE FLTE'!AN61*('MVLP INPUT FLTE'!$F31*(100%-'MVLP INPUT FLTE'!$F41))</f>
        <v>0</v>
      </c>
      <c r="AO57" s="201">
        <f ca="1">'SUBSCRIBER BASE FLTE'!AO61*('MVLP INPUT FLTE'!$F31*(100%-'MVLP INPUT FLTE'!$F41))</f>
        <v>0</v>
      </c>
      <c r="AP57" s="201">
        <f ca="1">'SUBSCRIBER BASE FLTE'!AP61*('MVLP INPUT FLTE'!$F31*(100%-'MVLP INPUT FLTE'!$F41))</f>
        <v>0</v>
      </c>
      <c r="AQ57" s="201">
        <f ca="1">'SUBSCRIBER BASE FLTE'!AQ61*('MVLP INPUT FLTE'!$F31*(100%-'MVLP INPUT FLTE'!$F41))</f>
        <v>0</v>
      </c>
      <c r="AR57" s="201">
        <f ca="1">'SUBSCRIBER BASE FLTE'!AR61*('MVLP INPUT FLTE'!$F31*(100%-'MVLP INPUT FLTE'!$F41))</f>
        <v>0</v>
      </c>
      <c r="AS57" s="201">
        <f ca="1">'SUBSCRIBER BASE FLTE'!AS61*('MVLP INPUT FLTE'!$F31*(100%-'MVLP INPUT FLTE'!$F41))</f>
        <v>0</v>
      </c>
      <c r="AT57" s="201">
        <f ca="1">'SUBSCRIBER BASE FLTE'!AT61*('MVLP INPUT FLTE'!$F31*(100%-'MVLP INPUT FLTE'!$F41))</f>
        <v>0</v>
      </c>
      <c r="AU57" s="201">
        <f ca="1">'SUBSCRIBER BASE FLTE'!AU61*('MVLP INPUT FLTE'!$F31*(100%-'MVLP INPUT FLTE'!$F41))</f>
        <v>0</v>
      </c>
      <c r="AV57" s="201">
        <f ca="1">'SUBSCRIBER BASE FLTE'!AV61*('MVLP INPUT FLTE'!$F31*(100%-'MVLP INPUT FLTE'!$F41))</f>
        <v>0</v>
      </c>
      <c r="AW57" s="201">
        <f ca="1">'SUBSCRIBER BASE FLTE'!AW61*('MVLP INPUT FLTE'!$F31*(100%-'MVLP INPUT FLTE'!$F41))</f>
        <v>0</v>
      </c>
      <c r="AX57" s="201">
        <f ca="1">'SUBSCRIBER BASE FLTE'!AX61*('MVLP INPUT FLTE'!$F31*(100%-'MVLP INPUT FLTE'!$F41))</f>
        <v>0</v>
      </c>
      <c r="AY57" s="201">
        <f ca="1">'SUBSCRIBER BASE FLTE'!AY61*('MVLP INPUT FLTE'!$F31*(100%-'MVLP INPUT FLTE'!$F41))</f>
        <v>0</v>
      </c>
      <c r="AZ57" s="201">
        <f ca="1">'SUBSCRIBER BASE FLTE'!AZ61*('MVLP INPUT FLTE'!$F31*(100%-'MVLP INPUT FLTE'!$F41))</f>
        <v>0</v>
      </c>
      <c r="BA57" s="201">
        <f ca="1">'SUBSCRIBER BASE FLTE'!BA61*('MVLP INPUT FLTE'!$F31*(100%-'MVLP INPUT FLTE'!$F41))</f>
        <v>0</v>
      </c>
      <c r="BB57" s="201">
        <f ca="1">'SUBSCRIBER BASE FLTE'!BB61*('MVLP INPUT FLTE'!$F31*(100%-'MVLP INPUT FLTE'!$F41))</f>
        <v>0</v>
      </c>
      <c r="BC57" s="201">
        <f ca="1">'SUBSCRIBER BASE FLTE'!BC61*('MVLP INPUT FLTE'!$F31*(100%-'MVLP INPUT FLTE'!$F41))</f>
        <v>0</v>
      </c>
      <c r="BD57" s="201">
        <f ca="1">'SUBSCRIBER BASE FLTE'!BD61*('MVLP INPUT FLTE'!$F31*(100%-'MVLP INPUT FLTE'!$F41))</f>
        <v>0</v>
      </c>
      <c r="BE57" s="201">
        <f ca="1">'SUBSCRIBER BASE FLTE'!BE61*('MVLP INPUT FLTE'!$F31*(100%-'MVLP INPUT FLTE'!$F41))</f>
        <v>0</v>
      </c>
      <c r="BF57" s="201">
        <f ca="1">'SUBSCRIBER BASE FLTE'!BF61*('MVLP INPUT FLTE'!$F31*(100%-'MVLP INPUT FLTE'!$F41))</f>
        <v>0</v>
      </c>
      <c r="BG57" s="201">
        <f ca="1">'SUBSCRIBER BASE FLTE'!BG61*('MVLP INPUT FLTE'!$F31*(100%-'MVLP INPUT FLTE'!$F41))</f>
        <v>0</v>
      </c>
      <c r="BH57" s="201">
        <f ca="1">'SUBSCRIBER BASE FLTE'!BH61*('MVLP INPUT FLTE'!$F31*(100%-'MVLP INPUT FLTE'!$F41))</f>
        <v>0</v>
      </c>
      <c r="BI57" s="201">
        <f ca="1">'SUBSCRIBER BASE FLTE'!BI61*('MVLP INPUT FLTE'!$F31*(100%-'MVLP INPUT FLTE'!$F41))</f>
        <v>0</v>
      </c>
      <c r="BJ57" s="201">
        <f ca="1">'SUBSCRIBER BASE FLTE'!BJ61*('MVLP INPUT FLTE'!$F31*(100%-'MVLP INPUT FLTE'!$F41))</f>
        <v>0</v>
      </c>
      <c r="BK57" s="201">
        <f ca="1">'SUBSCRIBER BASE FLTE'!BK61*('MVLP INPUT FLTE'!$F31*(100%-'MVLP INPUT FLTE'!$F41))</f>
        <v>0</v>
      </c>
      <c r="BL57" s="201">
        <f ca="1">'SUBSCRIBER BASE FLTE'!BL61*('MVLP INPUT FLTE'!$F31*(100%-'MVLP INPUT FLTE'!$F41))</f>
        <v>0</v>
      </c>
      <c r="BM57" s="201">
        <f ca="1">'SUBSCRIBER BASE FLTE'!BM61*('MVLP INPUT FLTE'!$F31*(100%-'MVLP INPUT FLTE'!$F41))</f>
        <v>0</v>
      </c>
      <c r="BN57" s="201">
        <f ca="1">'SUBSCRIBER BASE FLTE'!BN61*('MVLP INPUT FLTE'!$F31*(100%-'MVLP INPUT FLTE'!$F41))</f>
        <v>0</v>
      </c>
      <c r="BO57" s="201">
        <f ca="1">'SUBSCRIBER BASE FLTE'!BO61*('MVLP INPUT FLTE'!$F31*(100%-'MVLP INPUT FLTE'!$F41))</f>
        <v>0</v>
      </c>
      <c r="BP57" s="201">
        <f ca="1">'SUBSCRIBER BASE FLTE'!BP61*('MVLP INPUT FLTE'!$F31*(100%-'MVLP INPUT FLTE'!$F41))</f>
        <v>0</v>
      </c>
      <c r="BQ57" s="201">
        <f ca="1">'SUBSCRIBER BASE FLTE'!BQ61*('MVLP INPUT FLTE'!$F31*(100%-'MVLP INPUT FLTE'!$F41))</f>
        <v>0</v>
      </c>
      <c r="BR57" s="201">
        <f ca="1">'SUBSCRIBER BASE FLTE'!BR61*('MVLP INPUT FLTE'!$F31*(100%-'MVLP INPUT FLTE'!$F41))</f>
        <v>0</v>
      </c>
    </row>
    <row r="58" spans="2:70" ht="25" customHeight="1" outlineLevel="1">
      <c r="B58" s="200" t="str">
        <f t="shared" si="25"/>
        <v>FLTE 200GB</v>
      </c>
      <c r="C58" s="201">
        <f>'SUBSCRIBER BASE FLTE'!C62*('MVLP INPUT FLTE'!$F32*(100%-'MVLP INPUT FLTE'!$F42))</f>
        <v>0</v>
      </c>
      <c r="D58" s="201">
        <f>'SUBSCRIBER BASE FLTE'!D62*('MVLP INPUT FLTE'!$F32*(100%-'MVLP INPUT FLTE'!$F42))</f>
        <v>0</v>
      </c>
      <c r="E58" s="201">
        <f>'SUBSCRIBER BASE FLTE'!E62*('MVLP INPUT FLTE'!$F32*(100%-'MVLP INPUT FLTE'!$F42))</f>
        <v>0</v>
      </c>
      <c r="F58" s="201">
        <f>'SUBSCRIBER BASE FLTE'!F62*('MVLP INPUT FLTE'!$F32*(100%-'MVLP INPUT FLTE'!$F42))</f>
        <v>0</v>
      </c>
      <c r="G58" s="201">
        <f>'SUBSCRIBER BASE FLTE'!G62*('MVLP INPUT FLTE'!$F32*(100%-'MVLP INPUT FLTE'!$F42))</f>
        <v>0</v>
      </c>
      <c r="H58" s="201">
        <f>'SUBSCRIBER BASE FLTE'!H62*('MVLP INPUT FLTE'!$F32*(100%-'MVLP INPUT FLTE'!$F42))</f>
        <v>0</v>
      </c>
      <c r="I58" s="201">
        <f>'SUBSCRIBER BASE FLTE'!I62*('MVLP INPUT FLTE'!$F32*(100%-'MVLP INPUT FLTE'!$F42))</f>
        <v>0</v>
      </c>
      <c r="J58" s="201">
        <f>'SUBSCRIBER BASE FLTE'!J62*('MVLP INPUT FLTE'!$F32*(100%-'MVLP INPUT FLTE'!$F42))</f>
        <v>0</v>
      </c>
      <c r="K58" s="201">
        <f ca="1">'SUBSCRIBER BASE FLTE'!K62*('MVLP INPUT FLTE'!$F32*(100%-'MVLP INPUT FLTE'!$F42))</f>
        <v>0</v>
      </c>
      <c r="L58" s="201">
        <f ca="1">'SUBSCRIBER BASE FLTE'!L62*('MVLP INPUT FLTE'!$F32*(100%-'MVLP INPUT FLTE'!$F42))</f>
        <v>0</v>
      </c>
      <c r="M58" s="201">
        <f ca="1">'SUBSCRIBER BASE FLTE'!M62*('MVLP INPUT FLTE'!$F32*(100%-'MVLP INPUT FLTE'!$F42))</f>
        <v>0</v>
      </c>
      <c r="N58" s="201">
        <f ca="1">'SUBSCRIBER BASE FLTE'!N62*('MVLP INPUT FLTE'!$F32*(100%-'MVLP INPUT FLTE'!$F42))</f>
        <v>0</v>
      </c>
      <c r="O58" s="201">
        <f ca="1">'SUBSCRIBER BASE FLTE'!O62*('MVLP INPUT FLTE'!$F32*(100%-'MVLP INPUT FLTE'!$F42))</f>
        <v>0</v>
      </c>
      <c r="P58" s="201">
        <f ca="1">'SUBSCRIBER BASE FLTE'!P62*('MVLP INPUT FLTE'!$F32*(100%-'MVLP INPUT FLTE'!$F42))</f>
        <v>0</v>
      </c>
      <c r="Q58" s="201">
        <f ca="1">'SUBSCRIBER BASE FLTE'!Q62*('MVLP INPUT FLTE'!$F32*(100%-'MVLP INPUT FLTE'!$F42))</f>
        <v>0</v>
      </c>
      <c r="R58" s="201">
        <f ca="1">'SUBSCRIBER BASE FLTE'!R62*('MVLP INPUT FLTE'!$F32*(100%-'MVLP INPUT FLTE'!$F42))</f>
        <v>0</v>
      </c>
      <c r="S58" s="201">
        <f ca="1">'SUBSCRIBER BASE FLTE'!S62*('MVLP INPUT FLTE'!$F32*(100%-'MVLP INPUT FLTE'!$F42))</f>
        <v>0</v>
      </c>
      <c r="T58" s="201">
        <f ca="1">'SUBSCRIBER BASE FLTE'!T62*('MVLP INPUT FLTE'!$F32*(100%-'MVLP INPUT FLTE'!$F42))</f>
        <v>0</v>
      </c>
      <c r="U58" s="201">
        <f ca="1">'SUBSCRIBER BASE FLTE'!U62*('MVLP INPUT FLTE'!$F32*(100%-'MVLP INPUT FLTE'!$F42))</f>
        <v>0</v>
      </c>
      <c r="V58" s="201">
        <f ca="1">'SUBSCRIBER BASE FLTE'!V62*('MVLP INPUT FLTE'!$F32*(100%-'MVLP INPUT FLTE'!$F42))</f>
        <v>0</v>
      </c>
      <c r="W58" s="201">
        <f ca="1">'SUBSCRIBER BASE FLTE'!W62*('MVLP INPUT FLTE'!$F32*(100%-'MVLP INPUT FLTE'!$F42))</f>
        <v>0</v>
      </c>
      <c r="X58" s="201">
        <f ca="1">'SUBSCRIBER BASE FLTE'!X62*('MVLP INPUT FLTE'!$F32*(100%-'MVLP INPUT FLTE'!$F42))</f>
        <v>0</v>
      </c>
      <c r="Y58" s="201">
        <f ca="1">'SUBSCRIBER BASE FLTE'!Y62*('MVLP INPUT FLTE'!$F32*(100%-'MVLP INPUT FLTE'!$F42))</f>
        <v>0</v>
      </c>
      <c r="Z58" s="201">
        <f ca="1">'SUBSCRIBER BASE FLTE'!Z62*('MVLP INPUT FLTE'!$F32*(100%-'MVLP INPUT FLTE'!$F42))</f>
        <v>0</v>
      </c>
      <c r="AA58" s="201">
        <f ca="1">'SUBSCRIBER BASE FLTE'!AA62*('MVLP INPUT FLTE'!$F32*(100%-'MVLP INPUT FLTE'!$F42))</f>
        <v>0</v>
      </c>
      <c r="AB58" s="201">
        <f ca="1">'SUBSCRIBER BASE FLTE'!AB62*('MVLP INPUT FLTE'!$F32*(100%-'MVLP INPUT FLTE'!$F42))</f>
        <v>0</v>
      </c>
      <c r="AC58" s="201">
        <f ca="1">'SUBSCRIBER BASE FLTE'!AC62*('MVLP INPUT FLTE'!$F32*(100%-'MVLP INPUT FLTE'!$F42))</f>
        <v>0</v>
      </c>
      <c r="AD58" s="201">
        <f ca="1">'SUBSCRIBER BASE FLTE'!AD62*('MVLP INPUT FLTE'!$F32*(100%-'MVLP INPUT FLTE'!$F42))</f>
        <v>0</v>
      </c>
      <c r="AE58" s="201">
        <f ca="1">'SUBSCRIBER BASE FLTE'!AE62*('MVLP INPUT FLTE'!$F32*(100%-'MVLP INPUT FLTE'!$F42))</f>
        <v>0</v>
      </c>
      <c r="AF58" s="201">
        <f ca="1">'SUBSCRIBER BASE FLTE'!AF62*('MVLP INPUT FLTE'!$F32*(100%-'MVLP INPUT FLTE'!$F42))</f>
        <v>0</v>
      </c>
      <c r="AG58" s="201">
        <f ca="1">'SUBSCRIBER BASE FLTE'!AG62*('MVLP INPUT FLTE'!$F32*(100%-'MVLP INPUT FLTE'!$F42))</f>
        <v>0</v>
      </c>
      <c r="AH58" s="201">
        <f ca="1">'SUBSCRIBER BASE FLTE'!AH62*('MVLP INPUT FLTE'!$F32*(100%-'MVLP INPUT FLTE'!$F42))</f>
        <v>0</v>
      </c>
      <c r="AI58" s="201">
        <f ca="1">'SUBSCRIBER BASE FLTE'!AI62*('MVLP INPUT FLTE'!$F32*(100%-'MVLP INPUT FLTE'!$F42))</f>
        <v>0</v>
      </c>
      <c r="AJ58" s="201">
        <f ca="1">'SUBSCRIBER BASE FLTE'!AJ62*('MVLP INPUT FLTE'!$F32*(100%-'MVLP INPUT FLTE'!$F42))</f>
        <v>0</v>
      </c>
      <c r="AK58" s="201">
        <f ca="1">'SUBSCRIBER BASE FLTE'!AK62*('MVLP INPUT FLTE'!$F32*(100%-'MVLP INPUT FLTE'!$F42))</f>
        <v>0</v>
      </c>
      <c r="AL58" s="201">
        <f ca="1">'SUBSCRIBER BASE FLTE'!AL62*('MVLP INPUT FLTE'!$F32*(100%-'MVLP INPUT FLTE'!$F42))</f>
        <v>0</v>
      </c>
      <c r="AM58" s="201">
        <f ca="1">'SUBSCRIBER BASE FLTE'!AM62*('MVLP INPUT FLTE'!$F32*(100%-'MVLP INPUT FLTE'!$F42))</f>
        <v>0</v>
      </c>
      <c r="AN58" s="201">
        <f ca="1">'SUBSCRIBER BASE FLTE'!AN62*('MVLP INPUT FLTE'!$F32*(100%-'MVLP INPUT FLTE'!$F42))</f>
        <v>0</v>
      </c>
      <c r="AO58" s="201">
        <f ca="1">'SUBSCRIBER BASE FLTE'!AO62*('MVLP INPUT FLTE'!$F32*(100%-'MVLP INPUT FLTE'!$F42))</f>
        <v>0</v>
      </c>
      <c r="AP58" s="201">
        <f ca="1">'SUBSCRIBER BASE FLTE'!AP62*('MVLP INPUT FLTE'!$F32*(100%-'MVLP INPUT FLTE'!$F42))</f>
        <v>0</v>
      </c>
      <c r="AQ58" s="201">
        <f ca="1">'SUBSCRIBER BASE FLTE'!AQ62*('MVLP INPUT FLTE'!$F32*(100%-'MVLP INPUT FLTE'!$F42))</f>
        <v>0</v>
      </c>
      <c r="AR58" s="201">
        <f ca="1">'SUBSCRIBER BASE FLTE'!AR62*('MVLP INPUT FLTE'!$F32*(100%-'MVLP INPUT FLTE'!$F42))</f>
        <v>0</v>
      </c>
      <c r="AS58" s="201">
        <f ca="1">'SUBSCRIBER BASE FLTE'!AS62*('MVLP INPUT FLTE'!$F32*(100%-'MVLP INPUT FLTE'!$F42))</f>
        <v>0</v>
      </c>
      <c r="AT58" s="201">
        <f ca="1">'SUBSCRIBER BASE FLTE'!AT62*('MVLP INPUT FLTE'!$F32*(100%-'MVLP INPUT FLTE'!$F42))</f>
        <v>0</v>
      </c>
      <c r="AU58" s="201">
        <f ca="1">'SUBSCRIBER BASE FLTE'!AU62*('MVLP INPUT FLTE'!$F32*(100%-'MVLP INPUT FLTE'!$F42))</f>
        <v>0</v>
      </c>
      <c r="AV58" s="201">
        <f ca="1">'SUBSCRIBER BASE FLTE'!AV62*('MVLP INPUT FLTE'!$F32*(100%-'MVLP INPUT FLTE'!$F42))</f>
        <v>0</v>
      </c>
      <c r="AW58" s="201">
        <f ca="1">'SUBSCRIBER BASE FLTE'!AW62*('MVLP INPUT FLTE'!$F32*(100%-'MVLP INPUT FLTE'!$F42))</f>
        <v>0</v>
      </c>
      <c r="AX58" s="201">
        <f ca="1">'SUBSCRIBER BASE FLTE'!AX62*('MVLP INPUT FLTE'!$F32*(100%-'MVLP INPUT FLTE'!$F42))</f>
        <v>0</v>
      </c>
      <c r="AY58" s="201">
        <f ca="1">'SUBSCRIBER BASE FLTE'!AY62*('MVLP INPUT FLTE'!$F32*(100%-'MVLP INPUT FLTE'!$F42))</f>
        <v>0</v>
      </c>
      <c r="AZ58" s="201">
        <f ca="1">'SUBSCRIBER BASE FLTE'!AZ62*('MVLP INPUT FLTE'!$F32*(100%-'MVLP INPUT FLTE'!$F42))</f>
        <v>0</v>
      </c>
      <c r="BA58" s="201">
        <f ca="1">'SUBSCRIBER BASE FLTE'!BA62*('MVLP INPUT FLTE'!$F32*(100%-'MVLP INPUT FLTE'!$F42))</f>
        <v>0</v>
      </c>
      <c r="BB58" s="201">
        <f ca="1">'SUBSCRIBER BASE FLTE'!BB62*('MVLP INPUT FLTE'!$F32*(100%-'MVLP INPUT FLTE'!$F42))</f>
        <v>0</v>
      </c>
      <c r="BC58" s="201">
        <f ca="1">'SUBSCRIBER BASE FLTE'!BC62*('MVLP INPUT FLTE'!$F32*(100%-'MVLP INPUT FLTE'!$F42))</f>
        <v>0</v>
      </c>
      <c r="BD58" s="201">
        <f ca="1">'SUBSCRIBER BASE FLTE'!BD62*('MVLP INPUT FLTE'!$F32*(100%-'MVLP INPUT FLTE'!$F42))</f>
        <v>0</v>
      </c>
      <c r="BE58" s="201">
        <f ca="1">'SUBSCRIBER BASE FLTE'!BE62*('MVLP INPUT FLTE'!$F32*(100%-'MVLP INPUT FLTE'!$F42))</f>
        <v>0</v>
      </c>
      <c r="BF58" s="201">
        <f ca="1">'SUBSCRIBER BASE FLTE'!BF62*('MVLP INPUT FLTE'!$F32*(100%-'MVLP INPUT FLTE'!$F42))</f>
        <v>0</v>
      </c>
      <c r="BG58" s="201">
        <f ca="1">'SUBSCRIBER BASE FLTE'!BG62*('MVLP INPUT FLTE'!$F32*(100%-'MVLP INPUT FLTE'!$F42))</f>
        <v>0</v>
      </c>
      <c r="BH58" s="201">
        <f ca="1">'SUBSCRIBER BASE FLTE'!BH62*('MVLP INPUT FLTE'!$F32*(100%-'MVLP INPUT FLTE'!$F42))</f>
        <v>0</v>
      </c>
      <c r="BI58" s="201">
        <f ca="1">'SUBSCRIBER BASE FLTE'!BI62*('MVLP INPUT FLTE'!$F32*(100%-'MVLP INPUT FLTE'!$F42))</f>
        <v>0</v>
      </c>
      <c r="BJ58" s="201">
        <f ca="1">'SUBSCRIBER BASE FLTE'!BJ62*('MVLP INPUT FLTE'!$F32*(100%-'MVLP INPUT FLTE'!$F42))</f>
        <v>0</v>
      </c>
      <c r="BK58" s="201">
        <f ca="1">'SUBSCRIBER BASE FLTE'!BK62*('MVLP INPUT FLTE'!$F32*(100%-'MVLP INPUT FLTE'!$F42))</f>
        <v>0</v>
      </c>
      <c r="BL58" s="201">
        <f ca="1">'SUBSCRIBER BASE FLTE'!BL62*('MVLP INPUT FLTE'!$F32*(100%-'MVLP INPUT FLTE'!$F42))</f>
        <v>0</v>
      </c>
      <c r="BM58" s="201">
        <f ca="1">'SUBSCRIBER BASE FLTE'!BM62*('MVLP INPUT FLTE'!$F32*(100%-'MVLP INPUT FLTE'!$F42))</f>
        <v>0</v>
      </c>
      <c r="BN58" s="201">
        <f ca="1">'SUBSCRIBER BASE FLTE'!BN62*('MVLP INPUT FLTE'!$F32*(100%-'MVLP INPUT FLTE'!$F42))</f>
        <v>0</v>
      </c>
      <c r="BO58" s="201">
        <f ca="1">'SUBSCRIBER BASE FLTE'!BO62*('MVLP INPUT FLTE'!$F32*(100%-'MVLP INPUT FLTE'!$F42))</f>
        <v>0</v>
      </c>
      <c r="BP58" s="201">
        <f ca="1">'SUBSCRIBER BASE FLTE'!BP62*('MVLP INPUT FLTE'!$F32*(100%-'MVLP INPUT FLTE'!$F42))</f>
        <v>0</v>
      </c>
      <c r="BQ58" s="201">
        <f ca="1">'SUBSCRIBER BASE FLTE'!BQ62*('MVLP INPUT FLTE'!$F32*(100%-'MVLP INPUT FLTE'!$F42))</f>
        <v>0</v>
      </c>
      <c r="BR58" s="201">
        <f ca="1">'SUBSCRIBER BASE FLTE'!BR62*('MVLP INPUT FLTE'!$F32*(100%-'MVLP INPUT FLTE'!$F42))</f>
        <v>0</v>
      </c>
    </row>
    <row r="59" spans="2:70" ht="25" customHeight="1" outlineLevel="1">
      <c r="B59" s="200" t="str">
        <f t="shared" si="25"/>
        <v>FLTE 400GB</v>
      </c>
      <c r="C59" s="201">
        <f>'SUBSCRIBER BASE FLTE'!C63*('MVLP INPUT FLTE'!$F33*(100%-'MVLP INPUT FLTE'!$F43))</f>
        <v>0</v>
      </c>
      <c r="D59" s="201">
        <f>'SUBSCRIBER BASE FLTE'!D63*('MVLP INPUT FLTE'!$F33*(100%-'MVLP INPUT FLTE'!$F43))</f>
        <v>0</v>
      </c>
      <c r="E59" s="201">
        <f>'SUBSCRIBER BASE FLTE'!E63*('MVLP INPUT FLTE'!$F33*(100%-'MVLP INPUT FLTE'!$F43))</f>
        <v>0</v>
      </c>
      <c r="F59" s="201">
        <f>'SUBSCRIBER BASE FLTE'!F63*('MVLP INPUT FLTE'!$F33*(100%-'MVLP INPUT FLTE'!$F43))</f>
        <v>0</v>
      </c>
      <c r="G59" s="201">
        <f>'SUBSCRIBER BASE FLTE'!G63*('MVLP INPUT FLTE'!$F33*(100%-'MVLP INPUT FLTE'!$F43))</f>
        <v>0</v>
      </c>
      <c r="H59" s="201">
        <f>'SUBSCRIBER BASE FLTE'!H63*('MVLP INPUT FLTE'!$F33*(100%-'MVLP INPUT FLTE'!$F43))</f>
        <v>0</v>
      </c>
      <c r="I59" s="201">
        <f>'SUBSCRIBER BASE FLTE'!I63*('MVLP INPUT FLTE'!$F33*(100%-'MVLP INPUT FLTE'!$F43))</f>
        <v>0</v>
      </c>
      <c r="J59" s="201">
        <f>'SUBSCRIBER BASE FLTE'!J63*('MVLP INPUT FLTE'!$F33*(100%-'MVLP INPUT FLTE'!$F43))</f>
        <v>0</v>
      </c>
      <c r="K59" s="201">
        <f ca="1">'SUBSCRIBER BASE FLTE'!K63*('MVLP INPUT FLTE'!$F33*(100%-'MVLP INPUT FLTE'!$F43))</f>
        <v>0</v>
      </c>
      <c r="L59" s="201">
        <f ca="1">'SUBSCRIBER BASE FLTE'!L63*('MVLP INPUT FLTE'!$F33*(100%-'MVLP INPUT FLTE'!$F43))</f>
        <v>0</v>
      </c>
      <c r="M59" s="201">
        <f ca="1">'SUBSCRIBER BASE FLTE'!M63*('MVLP INPUT FLTE'!$F33*(100%-'MVLP INPUT FLTE'!$F43))</f>
        <v>0</v>
      </c>
      <c r="N59" s="201">
        <f ca="1">'SUBSCRIBER BASE FLTE'!N63*('MVLP INPUT FLTE'!$F33*(100%-'MVLP INPUT FLTE'!$F43))</f>
        <v>0</v>
      </c>
      <c r="O59" s="201">
        <f ca="1">'SUBSCRIBER BASE FLTE'!O63*('MVLP INPUT FLTE'!$F33*(100%-'MVLP INPUT FLTE'!$F43))</f>
        <v>0</v>
      </c>
      <c r="P59" s="201">
        <f ca="1">'SUBSCRIBER BASE FLTE'!P63*('MVLP INPUT FLTE'!$F33*(100%-'MVLP INPUT FLTE'!$F43))</f>
        <v>0</v>
      </c>
      <c r="Q59" s="201">
        <f ca="1">'SUBSCRIBER BASE FLTE'!Q63*('MVLP INPUT FLTE'!$F33*(100%-'MVLP INPUT FLTE'!$F43))</f>
        <v>0</v>
      </c>
      <c r="R59" s="201">
        <f ca="1">'SUBSCRIBER BASE FLTE'!R63*('MVLP INPUT FLTE'!$F33*(100%-'MVLP INPUT FLTE'!$F43))</f>
        <v>0</v>
      </c>
      <c r="S59" s="201">
        <f ca="1">'SUBSCRIBER BASE FLTE'!S63*('MVLP INPUT FLTE'!$F33*(100%-'MVLP INPUT FLTE'!$F43))</f>
        <v>0</v>
      </c>
      <c r="T59" s="201">
        <f ca="1">'SUBSCRIBER BASE FLTE'!T63*('MVLP INPUT FLTE'!$F33*(100%-'MVLP INPUT FLTE'!$F43))</f>
        <v>0</v>
      </c>
      <c r="U59" s="201">
        <f ca="1">'SUBSCRIBER BASE FLTE'!U63*('MVLP INPUT FLTE'!$F33*(100%-'MVLP INPUT FLTE'!$F43))</f>
        <v>0</v>
      </c>
      <c r="V59" s="201">
        <f ca="1">'SUBSCRIBER BASE FLTE'!V63*('MVLP INPUT FLTE'!$F33*(100%-'MVLP INPUT FLTE'!$F43))</f>
        <v>0</v>
      </c>
      <c r="W59" s="201">
        <f ca="1">'SUBSCRIBER BASE FLTE'!W63*('MVLP INPUT FLTE'!$F33*(100%-'MVLP INPUT FLTE'!$F43))</f>
        <v>0</v>
      </c>
      <c r="X59" s="201">
        <f ca="1">'SUBSCRIBER BASE FLTE'!X63*('MVLP INPUT FLTE'!$F33*(100%-'MVLP INPUT FLTE'!$F43))</f>
        <v>0</v>
      </c>
      <c r="Y59" s="201">
        <f ca="1">'SUBSCRIBER BASE FLTE'!Y63*('MVLP INPUT FLTE'!$F33*(100%-'MVLP INPUT FLTE'!$F43))</f>
        <v>0</v>
      </c>
      <c r="Z59" s="201">
        <f ca="1">'SUBSCRIBER BASE FLTE'!Z63*('MVLP INPUT FLTE'!$F33*(100%-'MVLP INPUT FLTE'!$F43))</f>
        <v>0</v>
      </c>
      <c r="AA59" s="201">
        <f ca="1">'SUBSCRIBER BASE FLTE'!AA63*('MVLP INPUT FLTE'!$F33*(100%-'MVLP INPUT FLTE'!$F43))</f>
        <v>0</v>
      </c>
      <c r="AB59" s="201">
        <f ca="1">'SUBSCRIBER BASE FLTE'!AB63*('MVLP INPUT FLTE'!$F33*(100%-'MVLP INPUT FLTE'!$F43))</f>
        <v>0</v>
      </c>
      <c r="AC59" s="201">
        <f ca="1">'SUBSCRIBER BASE FLTE'!AC63*('MVLP INPUT FLTE'!$F33*(100%-'MVLP INPUT FLTE'!$F43))</f>
        <v>0</v>
      </c>
      <c r="AD59" s="201">
        <f ca="1">'SUBSCRIBER BASE FLTE'!AD63*('MVLP INPUT FLTE'!$F33*(100%-'MVLP INPUT FLTE'!$F43))</f>
        <v>0</v>
      </c>
      <c r="AE59" s="201">
        <f ca="1">'SUBSCRIBER BASE FLTE'!AE63*('MVLP INPUT FLTE'!$F33*(100%-'MVLP INPUT FLTE'!$F43))</f>
        <v>0</v>
      </c>
      <c r="AF59" s="201">
        <f ca="1">'SUBSCRIBER BASE FLTE'!AF63*('MVLP INPUT FLTE'!$F33*(100%-'MVLP INPUT FLTE'!$F43))</f>
        <v>0</v>
      </c>
      <c r="AG59" s="201">
        <f ca="1">'SUBSCRIBER BASE FLTE'!AG63*('MVLP INPUT FLTE'!$F33*(100%-'MVLP INPUT FLTE'!$F43))</f>
        <v>0</v>
      </c>
      <c r="AH59" s="201">
        <f ca="1">'SUBSCRIBER BASE FLTE'!AH63*('MVLP INPUT FLTE'!$F33*(100%-'MVLP INPUT FLTE'!$F43))</f>
        <v>0</v>
      </c>
      <c r="AI59" s="201">
        <f ca="1">'SUBSCRIBER BASE FLTE'!AI63*('MVLP INPUT FLTE'!$F33*(100%-'MVLP INPUT FLTE'!$F43))</f>
        <v>0</v>
      </c>
      <c r="AJ59" s="201">
        <f ca="1">'SUBSCRIBER BASE FLTE'!AJ63*('MVLP INPUT FLTE'!$F33*(100%-'MVLP INPUT FLTE'!$F43))</f>
        <v>0</v>
      </c>
      <c r="AK59" s="201">
        <f ca="1">'SUBSCRIBER BASE FLTE'!AK63*('MVLP INPUT FLTE'!$F33*(100%-'MVLP INPUT FLTE'!$F43))</f>
        <v>0</v>
      </c>
      <c r="AL59" s="201">
        <f ca="1">'SUBSCRIBER BASE FLTE'!AL63*('MVLP INPUT FLTE'!$F33*(100%-'MVLP INPUT FLTE'!$F43))</f>
        <v>0</v>
      </c>
      <c r="AM59" s="201">
        <f ca="1">'SUBSCRIBER BASE FLTE'!AM63*('MVLP INPUT FLTE'!$F33*(100%-'MVLP INPUT FLTE'!$F43))</f>
        <v>0</v>
      </c>
      <c r="AN59" s="201">
        <f ca="1">'SUBSCRIBER BASE FLTE'!AN63*('MVLP INPUT FLTE'!$F33*(100%-'MVLP INPUT FLTE'!$F43))</f>
        <v>0</v>
      </c>
      <c r="AO59" s="201">
        <f ca="1">'SUBSCRIBER BASE FLTE'!AO63*('MVLP INPUT FLTE'!$F33*(100%-'MVLP INPUT FLTE'!$F43))</f>
        <v>0</v>
      </c>
      <c r="AP59" s="201">
        <f ca="1">'SUBSCRIBER BASE FLTE'!AP63*('MVLP INPUT FLTE'!$F33*(100%-'MVLP INPUT FLTE'!$F43))</f>
        <v>0</v>
      </c>
      <c r="AQ59" s="201">
        <f ca="1">'SUBSCRIBER BASE FLTE'!AQ63*('MVLP INPUT FLTE'!$F33*(100%-'MVLP INPUT FLTE'!$F43))</f>
        <v>0</v>
      </c>
      <c r="AR59" s="201">
        <f ca="1">'SUBSCRIBER BASE FLTE'!AR63*('MVLP INPUT FLTE'!$F33*(100%-'MVLP INPUT FLTE'!$F43))</f>
        <v>0</v>
      </c>
      <c r="AS59" s="201">
        <f ca="1">'SUBSCRIBER BASE FLTE'!AS63*('MVLP INPUT FLTE'!$F33*(100%-'MVLP INPUT FLTE'!$F43))</f>
        <v>0</v>
      </c>
      <c r="AT59" s="201">
        <f ca="1">'SUBSCRIBER BASE FLTE'!AT63*('MVLP INPUT FLTE'!$F33*(100%-'MVLP INPUT FLTE'!$F43))</f>
        <v>0</v>
      </c>
      <c r="AU59" s="201">
        <f ca="1">'SUBSCRIBER BASE FLTE'!AU63*('MVLP INPUT FLTE'!$F33*(100%-'MVLP INPUT FLTE'!$F43))</f>
        <v>0</v>
      </c>
      <c r="AV59" s="201">
        <f ca="1">'SUBSCRIBER BASE FLTE'!AV63*('MVLP INPUT FLTE'!$F33*(100%-'MVLP INPUT FLTE'!$F43))</f>
        <v>0</v>
      </c>
      <c r="AW59" s="201">
        <f ca="1">'SUBSCRIBER BASE FLTE'!AW63*('MVLP INPUT FLTE'!$F33*(100%-'MVLP INPUT FLTE'!$F43))</f>
        <v>0</v>
      </c>
      <c r="AX59" s="201">
        <f ca="1">'SUBSCRIBER BASE FLTE'!AX63*('MVLP INPUT FLTE'!$F33*(100%-'MVLP INPUT FLTE'!$F43))</f>
        <v>0</v>
      </c>
      <c r="AY59" s="201">
        <f ca="1">'SUBSCRIBER BASE FLTE'!AY63*('MVLP INPUT FLTE'!$F33*(100%-'MVLP INPUT FLTE'!$F43))</f>
        <v>0</v>
      </c>
      <c r="AZ59" s="201">
        <f ca="1">'SUBSCRIBER BASE FLTE'!AZ63*('MVLP INPUT FLTE'!$F33*(100%-'MVLP INPUT FLTE'!$F43))</f>
        <v>0</v>
      </c>
      <c r="BA59" s="201">
        <f ca="1">'SUBSCRIBER BASE FLTE'!BA63*('MVLP INPUT FLTE'!$F33*(100%-'MVLP INPUT FLTE'!$F43))</f>
        <v>0</v>
      </c>
      <c r="BB59" s="201">
        <f ca="1">'SUBSCRIBER BASE FLTE'!BB63*('MVLP INPUT FLTE'!$F33*(100%-'MVLP INPUT FLTE'!$F43))</f>
        <v>0</v>
      </c>
      <c r="BC59" s="201">
        <f ca="1">'SUBSCRIBER BASE FLTE'!BC63*('MVLP INPUT FLTE'!$F33*(100%-'MVLP INPUT FLTE'!$F43))</f>
        <v>0</v>
      </c>
      <c r="BD59" s="201">
        <f ca="1">'SUBSCRIBER BASE FLTE'!BD63*('MVLP INPUT FLTE'!$F33*(100%-'MVLP INPUT FLTE'!$F43))</f>
        <v>0</v>
      </c>
      <c r="BE59" s="201">
        <f ca="1">'SUBSCRIBER BASE FLTE'!BE63*('MVLP INPUT FLTE'!$F33*(100%-'MVLP INPUT FLTE'!$F43))</f>
        <v>0</v>
      </c>
      <c r="BF59" s="201">
        <f ca="1">'SUBSCRIBER BASE FLTE'!BF63*('MVLP INPUT FLTE'!$F33*(100%-'MVLP INPUT FLTE'!$F43))</f>
        <v>0</v>
      </c>
      <c r="BG59" s="201">
        <f ca="1">'SUBSCRIBER BASE FLTE'!BG63*('MVLP INPUT FLTE'!$F33*(100%-'MVLP INPUT FLTE'!$F43))</f>
        <v>0</v>
      </c>
      <c r="BH59" s="201">
        <f ca="1">'SUBSCRIBER BASE FLTE'!BH63*('MVLP INPUT FLTE'!$F33*(100%-'MVLP INPUT FLTE'!$F43))</f>
        <v>0</v>
      </c>
      <c r="BI59" s="201">
        <f ca="1">'SUBSCRIBER BASE FLTE'!BI63*('MVLP INPUT FLTE'!$F33*(100%-'MVLP INPUT FLTE'!$F43))</f>
        <v>0</v>
      </c>
      <c r="BJ59" s="201">
        <f ca="1">'SUBSCRIBER BASE FLTE'!BJ63*('MVLP INPUT FLTE'!$F33*(100%-'MVLP INPUT FLTE'!$F43))</f>
        <v>0</v>
      </c>
      <c r="BK59" s="201">
        <f ca="1">'SUBSCRIBER BASE FLTE'!BK63*('MVLP INPUT FLTE'!$F33*(100%-'MVLP INPUT FLTE'!$F43))</f>
        <v>0</v>
      </c>
      <c r="BL59" s="201">
        <f ca="1">'SUBSCRIBER BASE FLTE'!BL63*('MVLP INPUT FLTE'!$F33*(100%-'MVLP INPUT FLTE'!$F43))</f>
        <v>0</v>
      </c>
      <c r="BM59" s="201">
        <f ca="1">'SUBSCRIBER BASE FLTE'!BM63*('MVLP INPUT FLTE'!$F33*(100%-'MVLP INPUT FLTE'!$F43))</f>
        <v>0</v>
      </c>
      <c r="BN59" s="201">
        <f ca="1">'SUBSCRIBER BASE FLTE'!BN63*('MVLP INPUT FLTE'!$F33*(100%-'MVLP INPUT FLTE'!$F43))</f>
        <v>0</v>
      </c>
      <c r="BO59" s="201">
        <f ca="1">'SUBSCRIBER BASE FLTE'!BO63*('MVLP INPUT FLTE'!$F33*(100%-'MVLP INPUT FLTE'!$F43))</f>
        <v>0</v>
      </c>
      <c r="BP59" s="201">
        <f ca="1">'SUBSCRIBER BASE FLTE'!BP63*('MVLP INPUT FLTE'!$F33*(100%-'MVLP INPUT FLTE'!$F43))</f>
        <v>0</v>
      </c>
      <c r="BQ59" s="201">
        <f ca="1">'SUBSCRIBER BASE FLTE'!BQ63*('MVLP INPUT FLTE'!$F33*(100%-'MVLP INPUT FLTE'!$F43))</f>
        <v>0</v>
      </c>
      <c r="BR59" s="201">
        <f ca="1">'SUBSCRIBER BASE FLTE'!BR63*('MVLP INPUT FLTE'!$F33*(100%-'MVLP INPUT FLTE'!$F43))</f>
        <v>0</v>
      </c>
    </row>
    <row r="60" spans="2:70" ht="25" customHeight="1" outlineLevel="1">
      <c r="B60" s="200" t="str">
        <f t="shared" si="25"/>
        <v>Package 5</v>
      </c>
      <c r="C60" s="201">
        <f>'SUBSCRIBER BASE FLTE'!C64*('MVLP INPUT FLTE'!$F34*(100%-'MVLP INPUT FLTE'!$F44))</f>
        <v>0</v>
      </c>
      <c r="D60" s="201">
        <f>'SUBSCRIBER BASE FLTE'!D64*('MVLP INPUT FLTE'!$F34*(100%-'MVLP INPUT FLTE'!$F44))</f>
        <v>0</v>
      </c>
      <c r="E60" s="201">
        <f>'SUBSCRIBER BASE FLTE'!E64*('MVLP INPUT FLTE'!$F34*(100%-'MVLP INPUT FLTE'!$F44))</f>
        <v>0</v>
      </c>
      <c r="F60" s="201">
        <f>'SUBSCRIBER BASE FLTE'!F64*('MVLP INPUT FLTE'!$F34*(100%-'MVLP INPUT FLTE'!$F44))</f>
        <v>0</v>
      </c>
      <c r="G60" s="201">
        <f>'SUBSCRIBER BASE FLTE'!G64*('MVLP INPUT FLTE'!$F34*(100%-'MVLP INPUT FLTE'!$F44))</f>
        <v>0</v>
      </c>
      <c r="H60" s="201">
        <f>'SUBSCRIBER BASE FLTE'!H64*('MVLP INPUT FLTE'!$F34*(100%-'MVLP INPUT FLTE'!$F44))</f>
        <v>0</v>
      </c>
      <c r="I60" s="201">
        <f>'SUBSCRIBER BASE FLTE'!I64*('MVLP INPUT FLTE'!$F34*(100%-'MVLP INPUT FLTE'!$F44))</f>
        <v>0</v>
      </c>
      <c r="J60" s="201">
        <f>'SUBSCRIBER BASE FLTE'!J64*('MVLP INPUT FLTE'!$F34*(100%-'MVLP INPUT FLTE'!$F44))</f>
        <v>0</v>
      </c>
      <c r="K60" s="201">
        <f ca="1">'SUBSCRIBER BASE FLTE'!K64*('MVLP INPUT FLTE'!$F34*(100%-'MVLP INPUT FLTE'!$F44))</f>
        <v>0</v>
      </c>
      <c r="L60" s="201">
        <f ca="1">'SUBSCRIBER BASE FLTE'!L64*('MVLP INPUT FLTE'!$F34*(100%-'MVLP INPUT FLTE'!$F44))</f>
        <v>0</v>
      </c>
      <c r="M60" s="201">
        <f ca="1">'SUBSCRIBER BASE FLTE'!M64*('MVLP INPUT FLTE'!$F34*(100%-'MVLP INPUT FLTE'!$F44))</f>
        <v>0</v>
      </c>
      <c r="N60" s="201">
        <f ca="1">'SUBSCRIBER BASE FLTE'!N64*('MVLP INPUT FLTE'!$F34*(100%-'MVLP INPUT FLTE'!$F44))</f>
        <v>0</v>
      </c>
      <c r="O60" s="201">
        <f ca="1">'SUBSCRIBER BASE FLTE'!O64*('MVLP INPUT FLTE'!$F34*(100%-'MVLP INPUT FLTE'!$F44))</f>
        <v>0</v>
      </c>
      <c r="P60" s="201">
        <f ca="1">'SUBSCRIBER BASE FLTE'!P64*('MVLP INPUT FLTE'!$F34*(100%-'MVLP INPUT FLTE'!$F44))</f>
        <v>0</v>
      </c>
      <c r="Q60" s="201">
        <f ca="1">'SUBSCRIBER BASE FLTE'!Q64*('MVLP INPUT FLTE'!$F34*(100%-'MVLP INPUT FLTE'!$F44))</f>
        <v>0</v>
      </c>
      <c r="R60" s="201">
        <f ca="1">'SUBSCRIBER BASE FLTE'!R64*('MVLP INPUT FLTE'!$F34*(100%-'MVLP INPUT FLTE'!$F44))</f>
        <v>0</v>
      </c>
      <c r="S60" s="201">
        <f ca="1">'SUBSCRIBER BASE FLTE'!S64*('MVLP INPUT FLTE'!$F34*(100%-'MVLP INPUT FLTE'!$F44))</f>
        <v>0</v>
      </c>
      <c r="T60" s="201">
        <f ca="1">'SUBSCRIBER BASE FLTE'!T64*('MVLP INPUT FLTE'!$F34*(100%-'MVLP INPUT FLTE'!$F44))</f>
        <v>0</v>
      </c>
      <c r="U60" s="201">
        <f ca="1">'SUBSCRIBER BASE FLTE'!U64*('MVLP INPUT FLTE'!$F34*(100%-'MVLP INPUT FLTE'!$F44))</f>
        <v>0</v>
      </c>
      <c r="V60" s="201">
        <f ca="1">'SUBSCRIBER BASE FLTE'!V64*('MVLP INPUT FLTE'!$F34*(100%-'MVLP INPUT FLTE'!$F44))</f>
        <v>0</v>
      </c>
      <c r="W60" s="201">
        <f ca="1">'SUBSCRIBER BASE FLTE'!W64*('MVLP INPUT FLTE'!$F34*(100%-'MVLP INPUT FLTE'!$F44))</f>
        <v>0</v>
      </c>
      <c r="X60" s="201">
        <f ca="1">'SUBSCRIBER BASE FLTE'!X64*('MVLP INPUT FLTE'!$F34*(100%-'MVLP INPUT FLTE'!$F44))</f>
        <v>0</v>
      </c>
      <c r="Y60" s="201">
        <f ca="1">'SUBSCRIBER BASE FLTE'!Y64*('MVLP INPUT FLTE'!$F34*(100%-'MVLP INPUT FLTE'!$F44))</f>
        <v>0</v>
      </c>
      <c r="Z60" s="201">
        <f ca="1">'SUBSCRIBER BASE FLTE'!Z64*('MVLP INPUT FLTE'!$F34*(100%-'MVLP INPUT FLTE'!$F44))</f>
        <v>0</v>
      </c>
      <c r="AA60" s="201">
        <f ca="1">'SUBSCRIBER BASE FLTE'!AA64*('MVLP INPUT FLTE'!$F34*(100%-'MVLP INPUT FLTE'!$F44))</f>
        <v>0</v>
      </c>
      <c r="AB60" s="201">
        <f ca="1">'SUBSCRIBER BASE FLTE'!AB64*('MVLP INPUT FLTE'!$F34*(100%-'MVLP INPUT FLTE'!$F44))</f>
        <v>0</v>
      </c>
      <c r="AC60" s="201">
        <f ca="1">'SUBSCRIBER BASE FLTE'!AC64*('MVLP INPUT FLTE'!$F34*(100%-'MVLP INPUT FLTE'!$F44))</f>
        <v>0</v>
      </c>
      <c r="AD60" s="201">
        <f ca="1">'SUBSCRIBER BASE FLTE'!AD64*('MVLP INPUT FLTE'!$F34*(100%-'MVLP INPUT FLTE'!$F44))</f>
        <v>0</v>
      </c>
      <c r="AE60" s="201">
        <f ca="1">'SUBSCRIBER BASE FLTE'!AE64*('MVLP INPUT FLTE'!$F34*(100%-'MVLP INPUT FLTE'!$F44))</f>
        <v>0</v>
      </c>
      <c r="AF60" s="201">
        <f ca="1">'SUBSCRIBER BASE FLTE'!AF64*('MVLP INPUT FLTE'!$F34*(100%-'MVLP INPUT FLTE'!$F44))</f>
        <v>0</v>
      </c>
      <c r="AG60" s="201">
        <f ca="1">'SUBSCRIBER BASE FLTE'!AG64*('MVLP INPUT FLTE'!$F34*(100%-'MVLP INPUT FLTE'!$F44))</f>
        <v>0</v>
      </c>
      <c r="AH60" s="201">
        <f ca="1">'SUBSCRIBER BASE FLTE'!AH64*('MVLP INPUT FLTE'!$F34*(100%-'MVLP INPUT FLTE'!$F44))</f>
        <v>0</v>
      </c>
      <c r="AI60" s="201">
        <f ca="1">'SUBSCRIBER BASE FLTE'!AI64*('MVLP INPUT FLTE'!$F34*(100%-'MVLP INPUT FLTE'!$F44))</f>
        <v>0</v>
      </c>
      <c r="AJ60" s="201">
        <f ca="1">'SUBSCRIBER BASE FLTE'!AJ64*('MVLP INPUT FLTE'!$F34*(100%-'MVLP INPUT FLTE'!$F44))</f>
        <v>0</v>
      </c>
      <c r="AK60" s="201">
        <f ca="1">'SUBSCRIBER BASE FLTE'!AK64*('MVLP INPUT FLTE'!$F34*(100%-'MVLP INPUT FLTE'!$F44))</f>
        <v>0</v>
      </c>
      <c r="AL60" s="201">
        <f ca="1">'SUBSCRIBER BASE FLTE'!AL64*('MVLP INPUT FLTE'!$F34*(100%-'MVLP INPUT FLTE'!$F44))</f>
        <v>0</v>
      </c>
      <c r="AM60" s="201">
        <f ca="1">'SUBSCRIBER BASE FLTE'!AM64*('MVLP INPUT FLTE'!$F34*(100%-'MVLP INPUT FLTE'!$F44))</f>
        <v>0</v>
      </c>
      <c r="AN60" s="201">
        <f ca="1">'SUBSCRIBER BASE FLTE'!AN64*('MVLP INPUT FLTE'!$F34*(100%-'MVLP INPUT FLTE'!$F44))</f>
        <v>0</v>
      </c>
      <c r="AO60" s="201">
        <f ca="1">'SUBSCRIBER BASE FLTE'!AO64*('MVLP INPUT FLTE'!$F34*(100%-'MVLP INPUT FLTE'!$F44))</f>
        <v>0</v>
      </c>
      <c r="AP60" s="201">
        <f ca="1">'SUBSCRIBER BASE FLTE'!AP64*('MVLP INPUT FLTE'!$F34*(100%-'MVLP INPUT FLTE'!$F44))</f>
        <v>0</v>
      </c>
      <c r="AQ60" s="201">
        <f ca="1">'SUBSCRIBER BASE FLTE'!AQ64*('MVLP INPUT FLTE'!$F34*(100%-'MVLP INPUT FLTE'!$F44))</f>
        <v>0</v>
      </c>
      <c r="AR60" s="201">
        <f ca="1">'SUBSCRIBER BASE FLTE'!AR64*('MVLP INPUT FLTE'!$F34*(100%-'MVLP INPUT FLTE'!$F44))</f>
        <v>0</v>
      </c>
      <c r="AS60" s="201">
        <f ca="1">'SUBSCRIBER BASE FLTE'!AS64*('MVLP INPUT FLTE'!$F34*(100%-'MVLP INPUT FLTE'!$F44))</f>
        <v>0</v>
      </c>
      <c r="AT60" s="201">
        <f ca="1">'SUBSCRIBER BASE FLTE'!AT64*('MVLP INPUT FLTE'!$F34*(100%-'MVLP INPUT FLTE'!$F44))</f>
        <v>0</v>
      </c>
      <c r="AU60" s="201">
        <f ca="1">'SUBSCRIBER BASE FLTE'!AU64*('MVLP INPUT FLTE'!$F34*(100%-'MVLP INPUT FLTE'!$F44))</f>
        <v>0</v>
      </c>
      <c r="AV60" s="201">
        <f ca="1">'SUBSCRIBER BASE FLTE'!AV64*('MVLP INPUT FLTE'!$F34*(100%-'MVLP INPUT FLTE'!$F44))</f>
        <v>0</v>
      </c>
      <c r="AW60" s="201">
        <f ca="1">'SUBSCRIBER BASE FLTE'!AW64*('MVLP INPUT FLTE'!$F34*(100%-'MVLP INPUT FLTE'!$F44))</f>
        <v>0</v>
      </c>
      <c r="AX60" s="201">
        <f ca="1">'SUBSCRIBER BASE FLTE'!AX64*('MVLP INPUT FLTE'!$F34*(100%-'MVLP INPUT FLTE'!$F44))</f>
        <v>0</v>
      </c>
      <c r="AY60" s="201">
        <f ca="1">'SUBSCRIBER BASE FLTE'!AY64*('MVLP INPUT FLTE'!$F34*(100%-'MVLP INPUT FLTE'!$F44))</f>
        <v>0</v>
      </c>
      <c r="AZ60" s="201">
        <f ca="1">'SUBSCRIBER BASE FLTE'!AZ64*('MVLP INPUT FLTE'!$F34*(100%-'MVLP INPUT FLTE'!$F44))</f>
        <v>0</v>
      </c>
      <c r="BA60" s="201">
        <f ca="1">'SUBSCRIBER BASE FLTE'!BA64*('MVLP INPUT FLTE'!$F34*(100%-'MVLP INPUT FLTE'!$F44))</f>
        <v>0</v>
      </c>
      <c r="BB60" s="201">
        <f ca="1">'SUBSCRIBER BASE FLTE'!BB64*('MVLP INPUT FLTE'!$F34*(100%-'MVLP INPUT FLTE'!$F44))</f>
        <v>0</v>
      </c>
      <c r="BC60" s="201">
        <f ca="1">'SUBSCRIBER BASE FLTE'!BC64*('MVLP INPUT FLTE'!$F34*(100%-'MVLP INPUT FLTE'!$F44))</f>
        <v>0</v>
      </c>
      <c r="BD60" s="201">
        <f ca="1">'SUBSCRIBER BASE FLTE'!BD64*('MVLP INPUT FLTE'!$F34*(100%-'MVLP INPUT FLTE'!$F44))</f>
        <v>0</v>
      </c>
      <c r="BE60" s="201">
        <f ca="1">'SUBSCRIBER BASE FLTE'!BE64*('MVLP INPUT FLTE'!$F34*(100%-'MVLP INPUT FLTE'!$F44))</f>
        <v>0</v>
      </c>
      <c r="BF60" s="201">
        <f ca="1">'SUBSCRIBER BASE FLTE'!BF64*('MVLP INPUT FLTE'!$F34*(100%-'MVLP INPUT FLTE'!$F44))</f>
        <v>0</v>
      </c>
      <c r="BG60" s="201">
        <f ca="1">'SUBSCRIBER BASE FLTE'!BG64*('MVLP INPUT FLTE'!$F34*(100%-'MVLP INPUT FLTE'!$F44))</f>
        <v>0</v>
      </c>
      <c r="BH60" s="201">
        <f ca="1">'SUBSCRIBER BASE FLTE'!BH64*('MVLP INPUT FLTE'!$F34*(100%-'MVLP INPUT FLTE'!$F44))</f>
        <v>0</v>
      </c>
      <c r="BI60" s="201">
        <f ca="1">'SUBSCRIBER BASE FLTE'!BI64*('MVLP INPUT FLTE'!$F34*(100%-'MVLP INPUT FLTE'!$F44))</f>
        <v>0</v>
      </c>
      <c r="BJ60" s="201">
        <f ca="1">'SUBSCRIBER BASE FLTE'!BJ64*('MVLP INPUT FLTE'!$F34*(100%-'MVLP INPUT FLTE'!$F44))</f>
        <v>0</v>
      </c>
      <c r="BK60" s="201">
        <f ca="1">'SUBSCRIBER BASE FLTE'!BK64*('MVLP INPUT FLTE'!$F34*(100%-'MVLP INPUT FLTE'!$F44))</f>
        <v>0</v>
      </c>
      <c r="BL60" s="201">
        <f ca="1">'SUBSCRIBER BASE FLTE'!BL64*('MVLP INPUT FLTE'!$F34*(100%-'MVLP INPUT FLTE'!$F44))</f>
        <v>0</v>
      </c>
      <c r="BM60" s="201">
        <f ca="1">'SUBSCRIBER BASE FLTE'!BM64*('MVLP INPUT FLTE'!$F34*(100%-'MVLP INPUT FLTE'!$F44))</f>
        <v>0</v>
      </c>
      <c r="BN60" s="201">
        <f ca="1">'SUBSCRIBER BASE FLTE'!BN64*('MVLP INPUT FLTE'!$F34*(100%-'MVLP INPUT FLTE'!$F44))</f>
        <v>0</v>
      </c>
      <c r="BO60" s="201">
        <f ca="1">'SUBSCRIBER BASE FLTE'!BO64*('MVLP INPUT FLTE'!$F34*(100%-'MVLP INPUT FLTE'!$F44))</f>
        <v>0</v>
      </c>
      <c r="BP60" s="201">
        <f ca="1">'SUBSCRIBER BASE FLTE'!BP64*('MVLP INPUT FLTE'!$F34*(100%-'MVLP INPUT FLTE'!$F44))</f>
        <v>0</v>
      </c>
      <c r="BQ60" s="201">
        <f ca="1">'SUBSCRIBER BASE FLTE'!BQ64*('MVLP INPUT FLTE'!$F34*(100%-'MVLP INPUT FLTE'!$F44))</f>
        <v>0</v>
      </c>
      <c r="BR60" s="201">
        <f ca="1">'SUBSCRIBER BASE FLTE'!BR64*('MVLP INPUT FLTE'!$F34*(100%-'MVLP INPUT FLTE'!$F44))</f>
        <v>0</v>
      </c>
    </row>
    <row r="61" spans="2:70" ht="25" customHeight="1">
      <c r="B61" s="198" t="s">
        <v>421</v>
      </c>
      <c r="C61" s="199">
        <f>SUM(C62:C66)</f>
        <v>0</v>
      </c>
      <c r="D61" s="199">
        <f t="shared" ref="D61:AN61" si="26">SUM(D62:D66)</f>
        <v>0</v>
      </c>
      <c r="E61" s="199">
        <f t="shared" si="26"/>
        <v>0</v>
      </c>
      <c r="F61" s="199">
        <f t="shared" si="26"/>
        <v>0</v>
      </c>
      <c r="G61" s="199">
        <f t="shared" si="26"/>
        <v>0</v>
      </c>
      <c r="H61" s="199">
        <f t="shared" si="26"/>
        <v>0</v>
      </c>
      <c r="I61" s="199">
        <f t="shared" si="26"/>
        <v>0</v>
      </c>
      <c r="J61" s="199">
        <f t="shared" si="26"/>
        <v>0</v>
      </c>
      <c r="K61" s="199">
        <f t="shared" ca="1" si="26"/>
        <v>0</v>
      </c>
      <c r="L61" s="199">
        <f t="shared" ca="1" si="26"/>
        <v>0</v>
      </c>
      <c r="M61" s="199">
        <f t="shared" ca="1" si="26"/>
        <v>0</v>
      </c>
      <c r="N61" s="199">
        <f t="shared" ca="1" si="26"/>
        <v>0</v>
      </c>
      <c r="O61" s="199">
        <f t="shared" ca="1" si="26"/>
        <v>0</v>
      </c>
      <c r="P61" s="199">
        <f t="shared" ca="1" si="26"/>
        <v>0</v>
      </c>
      <c r="Q61" s="199">
        <f t="shared" ca="1" si="26"/>
        <v>0</v>
      </c>
      <c r="R61" s="199">
        <f t="shared" ca="1" si="26"/>
        <v>0</v>
      </c>
      <c r="S61" s="199">
        <f t="shared" ca="1" si="26"/>
        <v>0</v>
      </c>
      <c r="T61" s="199">
        <f t="shared" ca="1" si="26"/>
        <v>0</v>
      </c>
      <c r="U61" s="199">
        <f t="shared" ca="1" si="26"/>
        <v>0</v>
      </c>
      <c r="V61" s="199">
        <f t="shared" ca="1" si="26"/>
        <v>0</v>
      </c>
      <c r="W61" s="199">
        <f t="shared" ca="1" si="26"/>
        <v>0</v>
      </c>
      <c r="X61" s="199">
        <f t="shared" ca="1" si="26"/>
        <v>0</v>
      </c>
      <c r="Y61" s="199">
        <f t="shared" ca="1" si="26"/>
        <v>0</v>
      </c>
      <c r="Z61" s="199">
        <f t="shared" ca="1" si="26"/>
        <v>0</v>
      </c>
      <c r="AA61" s="199">
        <f t="shared" ca="1" si="26"/>
        <v>0</v>
      </c>
      <c r="AB61" s="199">
        <f t="shared" ca="1" si="26"/>
        <v>0</v>
      </c>
      <c r="AC61" s="199">
        <f t="shared" ca="1" si="26"/>
        <v>0</v>
      </c>
      <c r="AD61" s="199">
        <f t="shared" ca="1" si="26"/>
        <v>0</v>
      </c>
      <c r="AE61" s="199">
        <f t="shared" ca="1" si="26"/>
        <v>0</v>
      </c>
      <c r="AF61" s="199">
        <f t="shared" ca="1" si="26"/>
        <v>0</v>
      </c>
      <c r="AG61" s="199">
        <f t="shared" ca="1" si="26"/>
        <v>0</v>
      </c>
      <c r="AH61" s="199">
        <f t="shared" ca="1" si="26"/>
        <v>0</v>
      </c>
      <c r="AI61" s="199">
        <f t="shared" ca="1" si="26"/>
        <v>0</v>
      </c>
      <c r="AJ61" s="199">
        <f t="shared" ca="1" si="26"/>
        <v>0</v>
      </c>
      <c r="AK61" s="199">
        <f t="shared" ca="1" si="26"/>
        <v>0</v>
      </c>
      <c r="AL61" s="199">
        <f t="shared" ca="1" si="26"/>
        <v>0</v>
      </c>
      <c r="AM61" s="199">
        <f t="shared" ca="1" si="26"/>
        <v>0</v>
      </c>
      <c r="AN61" s="199">
        <f t="shared" ca="1" si="26"/>
        <v>0</v>
      </c>
      <c r="AO61" s="199">
        <f ca="1">SUM(AO62:AO66)</f>
        <v>0</v>
      </c>
      <c r="AP61" s="199">
        <f t="shared" ref="AP61:BR61" ca="1" si="27">SUM(AP62:AP66)</f>
        <v>0</v>
      </c>
      <c r="AQ61" s="199">
        <f t="shared" ca="1" si="27"/>
        <v>0</v>
      </c>
      <c r="AR61" s="199">
        <f t="shared" ca="1" si="27"/>
        <v>0</v>
      </c>
      <c r="AS61" s="199">
        <f t="shared" ca="1" si="27"/>
        <v>0</v>
      </c>
      <c r="AT61" s="199">
        <f t="shared" ca="1" si="27"/>
        <v>0</v>
      </c>
      <c r="AU61" s="199">
        <f t="shared" ca="1" si="27"/>
        <v>0</v>
      </c>
      <c r="AV61" s="199">
        <f t="shared" ca="1" si="27"/>
        <v>0</v>
      </c>
      <c r="AW61" s="199">
        <f t="shared" ca="1" si="27"/>
        <v>0</v>
      </c>
      <c r="AX61" s="199">
        <f t="shared" ca="1" si="27"/>
        <v>0</v>
      </c>
      <c r="AY61" s="199">
        <f t="shared" ca="1" si="27"/>
        <v>0</v>
      </c>
      <c r="AZ61" s="199">
        <f t="shared" ca="1" si="27"/>
        <v>0</v>
      </c>
      <c r="BA61" s="199">
        <f t="shared" ca="1" si="27"/>
        <v>0</v>
      </c>
      <c r="BB61" s="199">
        <f t="shared" ca="1" si="27"/>
        <v>0</v>
      </c>
      <c r="BC61" s="199">
        <f t="shared" ca="1" si="27"/>
        <v>0</v>
      </c>
      <c r="BD61" s="199">
        <f t="shared" ca="1" si="27"/>
        <v>0</v>
      </c>
      <c r="BE61" s="199">
        <f t="shared" ca="1" si="27"/>
        <v>0</v>
      </c>
      <c r="BF61" s="199">
        <f t="shared" ca="1" si="27"/>
        <v>0</v>
      </c>
      <c r="BG61" s="199">
        <f t="shared" ca="1" si="27"/>
        <v>0</v>
      </c>
      <c r="BH61" s="199">
        <f t="shared" ca="1" si="27"/>
        <v>0</v>
      </c>
      <c r="BI61" s="199">
        <f t="shared" ca="1" si="27"/>
        <v>0</v>
      </c>
      <c r="BJ61" s="199">
        <f t="shared" ca="1" si="27"/>
        <v>0</v>
      </c>
      <c r="BK61" s="199">
        <f t="shared" ca="1" si="27"/>
        <v>0</v>
      </c>
      <c r="BL61" s="199">
        <f t="shared" ca="1" si="27"/>
        <v>0</v>
      </c>
      <c r="BM61" s="199">
        <f t="shared" ca="1" si="27"/>
        <v>0</v>
      </c>
      <c r="BN61" s="199">
        <f t="shared" ca="1" si="27"/>
        <v>0</v>
      </c>
      <c r="BO61" s="199">
        <f t="shared" ca="1" si="27"/>
        <v>0</v>
      </c>
      <c r="BP61" s="199">
        <f t="shared" ca="1" si="27"/>
        <v>0</v>
      </c>
      <c r="BQ61" s="199">
        <f t="shared" ca="1" si="27"/>
        <v>0</v>
      </c>
      <c r="BR61" s="199">
        <f t="shared" ca="1" si="27"/>
        <v>0</v>
      </c>
    </row>
    <row r="62" spans="2:70" ht="25" customHeight="1" outlineLevel="1">
      <c r="B62" s="200" t="str">
        <f>B56</f>
        <v>FLTE 40GB</v>
      </c>
      <c r="C62" s="201">
        <f>'SUBSCRIBER BASE FLTE'!C60*'MVLP INPUT FLTE'!$J30</f>
        <v>0</v>
      </c>
      <c r="D62" s="201">
        <f>'SUBSCRIBER BASE FLTE'!D60*'MVLP INPUT FLTE'!$J30</f>
        <v>0</v>
      </c>
      <c r="E62" s="201">
        <f>'SUBSCRIBER BASE FLTE'!E60*'MVLP INPUT FLTE'!$J30</f>
        <v>0</v>
      </c>
      <c r="F62" s="201">
        <f>'SUBSCRIBER BASE FLTE'!F60*'MVLP INPUT FLTE'!$J30</f>
        <v>0</v>
      </c>
      <c r="G62" s="201">
        <f>'SUBSCRIBER BASE FLTE'!G60*'MVLP INPUT FLTE'!$J30</f>
        <v>0</v>
      </c>
      <c r="H62" s="201">
        <f>'SUBSCRIBER BASE FLTE'!H60*'MVLP INPUT FLTE'!$J30</f>
        <v>0</v>
      </c>
      <c r="I62" s="201">
        <f>'SUBSCRIBER BASE FLTE'!I60*'MVLP INPUT FLTE'!$J30</f>
        <v>0</v>
      </c>
      <c r="J62" s="201">
        <f>'SUBSCRIBER BASE FLTE'!J60*'MVLP INPUT FLTE'!$J30</f>
        <v>0</v>
      </c>
      <c r="K62" s="201">
        <f ca="1">'SUBSCRIBER BASE FLTE'!K60*'MVLP INPUT FLTE'!$J30</f>
        <v>0</v>
      </c>
      <c r="L62" s="201">
        <f ca="1">'SUBSCRIBER BASE FLTE'!L60*'MVLP INPUT FLTE'!$J30</f>
        <v>0</v>
      </c>
      <c r="M62" s="201">
        <f ca="1">'SUBSCRIBER BASE FLTE'!M60*'MVLP INPUT FLTE'!$J30</f>
        <v>0</v>
      </c>
      <c r="N62" s="201">
        <f ca="1">'SUBSCRIBER BASE FLTE'!N60*'MVLP INPUT FLTE'!$J30</f>
        <v>0</v>
      </c>
      <c r="O62" s="201">
        <f ca="1">'SUBSCRIBER BASE FLTE'!O60*'MVLP INPUT FLTE'!$J30</f>
        <v>0</v>
      </c>
      <c r="P62" s="201">
        <f ca="1">'SUBSCRIBER BASE FLTE'!P60*'MVLP INPUT FLTE'!$J30</f>
        <v>0</v>
      </c>
      <c r="Q62" s="201">
        <f ca="1">'SUBSCRIBER BASE FLTE'!Q60*'MVLP INPUT FLTE'!$J30</f>
        <v>0</v>
      </c>
      <c r="R62" s="201">
        <f ca="1">'SUBSCRIBER BASE FLTE'!R60*'MVLP INPUT FLTE'!$J30</f>
        <v>0</v>
      </c>
      <c r="S62" s="201">
        <f ca="1">'SUBSCRIBER BASE FLTE'!S60*'MVLP INPUT FLTE'!$J30</f>
        <v>0</v>
      </c>
      <c r="T62" s="201">
        <f ca="1">'SUBSCRIBER BASE FLTE'!T60*'MVLP INPUT FLTE'!$J30</f>
        <v>0</v>
      </c>
      <c r="U62" s="201">
        <f ca="1">'SUBSCRIBER BASE FLTE'!U60*'MVLP INPUT FLTE'!$J30</f>
        <v>0</v>
      </c>
      <c r="V62" s="201">
        <f ca="1">'SUBSCRIBER BASE FLTE'!V60*'MVLP INPUT FLTE'!$J30</f>
        <v>0</v>
      </c>
      <c r="W62" s="201">
        <f ca="1">'SUBSCRIBER BASE FLTE'!W60*'MVLP INPUT FLTE'!$J30</f>
        <v>0</v>
      </c>
      <c r="X62" s="201">
        <f ca="1">'SUBSCRIBER BASE FLTE'!X60*'MVLP INPUT FLTE'!$J30</f>
        <v>0</v>
      </c>
      <c r="Y62" s="201">
        <f ca="1">'SUBSCRIBER BASE FLTE'!Y60*'MVLP INPUT FLTE'!$J30</f>
        <v>0</v>
      </c>
      <c r="Z62" s="201">
        <f ca="1">'SUBSCRIBER BASE FLTE'!Z60*'MVLP INPUT FLTE'!$J30</f>
        <v>0</v>
      </c>
      <c r="AA62" s="201">
        <f ca="1">'SUBSCRIBER BASE FLTE'!AA60*'MVLP INPUT FLTE'!$J30</f>
        <v>0</v>
      </c>
      <c r="AB62" s="201">
        <f ca="1">'SUBSCRIBER BASE FLTE'!AB60*'MVLP INPUT FLTE'!$J30</f>
        <v>0</v>
      </c>
      <c r="AC62" s="201">
        <f ca="1">'SUBSCRIBER BASE FLTE'!AC60*'MVLP INPUT FLTE'!$J30</f>
        <v>0</v>
      </c>
      <c r="AD62" s="201">
        <f ca="1">'SUBSCRIBER BASE FLTE'!AD60*'MVLP INPUT FLTE'!$J30</f>
        <v>0</v>
      </c>
      <c r="AE62" s="201">
        <f ca="1">'SUBSCRIBER BASE FLTE'!AE60*'MVLP INPUT FLTE'!$J30</f>
        <v>0</v>
      </c>
      <c r="AF62" s="201">
        <f ca="1">'SUBSCRIBER BASE FLTE'!AF60*'MVLP INPUT FLTE'!$J30</f>
        <v>0</v>
      </c>
      <c r="AG62" s="201">
        <f ca="1">'SUBSCRIBER BASE FLTE'!AG60*'MVLP INPUT FLTE'!$J30</f>
        <v>0</v>
      </c>
      <c r="AH62" s="201">
        <f ca="1">'SUBSCRIBER BASE FLTE'!AH60*'MVLP INPUT FLTE'!$J30</f>
        <v>0</v>
      </c>
      <c r="AI62" s="201">
        <f ca="1">'SUBSCRIBER BASE FLTE'!AI60*'MVLP INPUT FLTE'!$J30</f>
        <v>0</v>
      </c>
      <c r="AJ62" s="201">
        <f ca="1">'SUBSCRIBER BASE FLTE'!AJ60*'MVLP INPUT FLTE'!$J30</f>
        <v>0</v>
      </c>
      <c r="AK62" s="201">
        <f ca="1">'SUBSCRIBER BASE FLTE'!AK60*'MVLP INPUT FLTE'!$J30</f>
        <v>0</v>
      </c>
      <c r="AL62" s="201">
        <f ca="1">'SUBSCRIBER BASE FLTE'!AL60*'MVLP INPUT FLTE'!$J30</f>
        <v>0</v>
      </c>
      <c r="AM62" s="201">
        <f ca="1">'SUBSCRIBER BASE FLTE'!AM60*'MVLP INPUT FLTE'!$J30</f>
        <v>0</v>
      </c>
      <c r="AN62" s="201">
        <f ca="1">'SUBSCRIBER BASE FLTE'!AN60*'MVLP INPUT FLTE'!$J30</f>
        <v>0</v>
      </c>
      <c r="AO62" s="201">
        <f ca="1">'SUBSCRIBER BASE FLTE'!AO60*'MVLP INPUT FLTE'!$J30</f>
        <v>0</v>
      </c>
      <c r="AP62" s="201">
        <f ca="1">'SUBSCRIBER BASE FLTE'!AP60*'MVLP INPUT FLTE'!$J30</f>
        <v>0</v>
      </c>
      <c r="AQ62" s="201">
        <f ca="1">'SUBSCRIBER BASE FLTE'!AQ60*'MVLP INPUT FLTE'!$J30</f>
        <v>0</v>
      </c>
      <c r="AR62" s="201">
        <f ca="1">'SUBSCRIBER BASE FLTE'!AR60*'MVLP INPUT FLTE'!$J30</f>
        <v>0</v>
      </c>
      <c r="AS62" s="201">
        <f ca="1">'SUBSCRIBER BASE FLTE'!AS60*'MVLP INPUT FLTE'!$J30</f>
        <v>0</v>
      </c>
      <c r="AT62" s="201">
        <f ca="1">'SUBSCRIBER BASE FLTE'!AT60*'MVLP INPUT FLTE'!$J30</f>
        <v>0</v>
      </c>
      <c r="AU62" s="201">
        <f ca="1">'SUBSCRIBER BASE FLTE'!AU60*'MVLP INPUT FLTE'!$J30</f>
        <v>0</v>
      </c>
      <c r="AV62" s="201">
        <f ca="1">'SUBSCRIBER BASE FLTE'!AV60*'MVLP INPUT FLTE'!$J30</f>
        <v>0</v>
      </c>
      <c r="AW62" s="201">
        <f ca="1">'SUBSCRIBER BASE FLTE'!AW60*'MVLP INPUT FLTE'!$J30</f>
        <v>0</v>
      </c>
      <c r="AX62" s="201">
        <f ca="1">'SUBSCRIBER BASE FLTE'!AX60*'MVLP INPUT FLTE'!$J30</f>
        <v>0</v>
      </c>
      <c r="AY62" s="201">
        <f ca="1">'SUBSCRIBER BASE FLTE'!AY60*'MVLP INPUT FLTE'!$J30</f>
        <v>0</v>
      </c>
      <c r="AZ62" s="201">
        <f ca="1">'SUBSCRIBER BASE FLTE'!AZ60*'MVLP INPUT FLTE'!$J30</f>
        <v>0</v>
      </c>
      <c r="BA62" s="201">
        <f ca="1">'SUBSCRIBER BASE FLTE'!BA60*'MVLP INPUT FLTE'!$J30</f>
        <v>0</v>
      </c>
      <c r="BB62" s="201">
        <f ca="1">'SUBSCRIBER BASE FLTE'!BB60*'MVLP INPUT FLTE'!$J30</f>
        <v>0</v>
      </c>
      <c r="BC62" s="201">
        <f ca="1">'SUBSCRIBER BASE FLTE'!BC60*'MVLP INPUT FLTE'!$J30</f>
        <v>0</v>
      </c>
      <c r="BD62" s="201">
        <f ca="1">'SUBSCRIBER BASE FLTE'!BD60*'MVLP INPUT FLTE'!$J30</f>
        <v>0</v>
      </c>
      <c r="BE62" s="201">
        <f ca="1">'SUBSCRIBER BASE FLTE'!BE60*'MVLP INPUT FLTE'!$J30</f>
        <v>0</v>
      </c>
      <c r="BF62" s="201">
        <f ca="1">'SUBSCRIBER BASE FLTE'!BF60*'MVLP INPUT FLTE'!$J30</f>
        <v>0</v>
      </c>
      <c r="BG62" s="201">
        <f ca="1">'SUBSCRIBER BASE FLTE'!BG60*'MVLP INPUT FLTE'!$J30</f>
        <v>0</v>
      </c>
      <c r="BH62" s="201">
        <f ca="1">'SUBSCRIBER BASE FLTE'!BH60*'MVLP INPUT FLTE'!$J30</f>
        <v>0</v>
      </c>
      <c r="BI62" s="201">
        <f ca="1">'SUBSCRIBER BASE FLTE'!BI60*'MVLP INPUT FLTE'!$J30</f>
        <v>0</v>
      </c>
      <c r="BJ62" s="201">
        <f ca="1">'SUBSCRIBER BASE FLTE'!BJ60*'MVLP INPUT FLTE'!$J30</f>
        <v>0</v>
      </c>
      <c r="BK62" s="201">
        <f ca="1">'SUBSCRIBER BASE FLTE'!BK60*'MVLP INPUT FLTE'!$J30</f>
        <v>0</v>
      </c>
      <c r="BL62" s="201">
        <f ca="1">'SUBSCRIBER BASE FLTE'!BL60*'MVLP INPUT FLTE'!$J30</f>
        <v>0</v>
      </c>
      <c r="BM62" s="201">
        <f ca="1">'SUBSCRIBER BASE FLTE'!BM60*'MVLP INPUT FLTE'!$J30</f>
        <v>0</v>
      </c>
      <c r="BN62" s="201">
        <f ca="1">'SUBSCRIBER BASE FLTE'!BN60*'MVLP INPUT FLTE'!$J30</f>
        <v>0</v>
      </c>
      <c r="BO62" s="201">
        <f ca="1">'SUBSCRIBER BASE FLTE'!BO60*'MVLP INPUT FLTE'!$J30</f>
        <v>0</v>
      </c>
      <c r="BP62" s="201">
        <f ca="1">'SUBSCRIBER BASE FLTE'!BP60*'MVLP INPUT FLTE'!$J30</f>
        <v>0</v>
      </c>
      <c r="BQ62" s="201">
        <f ca="1">'SUBSCRIBER BASE FLTE'!BQ60*'MVLP INPUT FLTE'!$J30</f>
        <v>0</v>
      </c>
      <c r="BR62" s="201">
        <f ca="1">'SUBSCRIBER BASE FLTE'!BR60*'MVLP INPUT FLTE'!$J30</f>
        <v>0</v>
      </c>
    </row>
    <row r="63" spans="2:70" ht="25" customHeight="1" outlineLevel="1">
      <c r="B63" s="200" t="str">
        <f t="shared" ref="B63:B66" si="28">B57</f>
        <v>FLTE 100GB</v>
      </c>
      <c r="C63" s="201">
        <f>'SUBSCRIBER BASE FLTE'!C61*'MVLP INPUT FLTE'!$J31</f>
        <v>0</v>
      </c>
      <c r="D63" s="201">
        <f>'SUBSCRIBER BASE FLTE'!D61*'MVLP INPUT FLTE'!$J31</f>
        <v>0</v>
      </c>
      <c r="E63" s="201">
        <f>'SUBSCRIBER BASE FLTE'!E61*'MVLP INPUT FLTE'!$J31</f>
        <v>0</v>
      </c>
      <c r="F63" s="201">
        <f>'SUBSCRIBER BASE FLTE'!F61*'MVLP INPUT FLTE'!$J31</f>
        <v>0</v>
      </c>
      <c r="G63" s="201">
        <f>'SUBSCRIBER BASE FLTE'!G61*'MVLP INPUT FLTE'!$J31</f>
        <v>0</v>
      </c>
      <c r="H63" s="201">
        <f>'SUBSCRIBER BASE FLTE'!H61*'MVLP INPUT FLTE'!$J31</f>
        <v>0</v>
      </c>
      <c r="I63" s="201">
        <f>'SUBSCRIBER BASE FLTE'!I61*'MVLP INPUT FLTE'!$J31</f>
        <v>0</v>
      </c>
      <c r="J63" s="201">
        <f>'SUBSCRIBER BASE FLTE'!J61*'MVLP INPUT FLTE'!$J31</f>
        <v>0</v>
      </c>
      <c r="K63" s="201">
        <f ca="1">'SUBSCRIBER BASE FLTE'!K61*'MVLP INPUT FLTE'!$J31</f>
        <v>0</v>
      </c>
      <c r="L63" s="201">
        <f ca="1">'SUBSCRIBER BASE FLTE'!L61*'MVLP INPUT FLTE'!$J31</f>
        <v>0</v>
      </c>
      <c r="M63" s="201">
        <f ca="1">'SUBSCRIBER BASE FLTE'!M61*'MVLP INPUT FLTE'!$J31</f>
        <v>0</v>
      </c>
      <c r="N63" s="201">
        <f ca="1">'SUBSCRIBER BASE FLTE'!N61*'MVLP INPUT FLTE'!$J31</f>
        <v>0</v>
      </c>
      <c r="O63" s="201">
        <f ca="1">'SUBSCRIBER BASE FLTE'!O61*'MVLP INPUT FLTE'!$J31</f>
        <v>0</v>
      </c>
      <c r="P63" s="201">
        <f ca="1">'SUBSCRIBER BASE FLTE'!P61*'MVLP INPUT FLTE'!$J31</f>
        <v>0</v>
      </c>
      <c r="Q63" s="201">
        <f ca="1">'SUBSCRIBER BASE FLTE'!Q61*'MVLP INPUT FLTE'!$J31</f>
        <v>0</v>
      </c>
      <c r="R63" s="201">
        <f ca="1">'SUBSCRIBER BASE FLTE'!R61*'MVLP INPUT FLTE'!$J31</f>
        <v>0</v>
      </c>
      <c r="S63" s="201">
        <f ca="1">'SUBSCRIBER BASE FLTE'!S61*'MVLP INPUT FLTE'!$J31</f>
        <v>0</v>
      </c>
      <c r="T63" s="201">
        <f ca="1">'SUBSCRIBER BASE FLTE'!T61*'MVLP INPUT FLTE'!$J31</f>
        <v>0</v>
      </c>
      <c r="U63" s="201">
        <f ca="1">'SUBSCRIBER BASE FLTE'!U61*'MVLP INPUT FLTE'!$J31</f>
        <v>0</v>
      </c>
      <c r="V63" s="201">
        <f ca="1">'SUBSCRIBER BASE FLTE'!V61*'MVLP INPUT FLTE'!$J31</f>
        <v>0</v>
      </c>
      <c r="W63" s="201">
        <f ca="1">'SUBSCRIBER BASE FLTE'!W61*'MVLP INPUT FLTE'!$J31</f>
        <v>0</v>
      </c>
      <c r="X63" s="201">
        <f ca="1">'SUBSCRIBER BASE FLTE'!X61*'MVLP INPUT FLTE'!$J31</f>
        <v>0</v>
      </c>
      <c r="Y63" s="201">
        <f ca="1">'SUBSCRIBER BASE FLTE'!Y61*'MVLP INPUT FLTE'!$J31</f>
        <v>0</v>
      </c>
      <c r="Z63" s="201">
        <f ca="1">'SUBSCRIBER BASE FLTE'!Z61*'MVLP INPUT FLTE'!$J31</f>
        <v>0</v>
      </c>
      <c r="AA63" s="201">
        <f ca="1">'SUBSCRIBER BASE FLTE'!AA61*'MVLP INPUT FLTE'!$J31</f>
        <v>0</v>
      </c>
      <c r="AB63" s="201">
        <f ca="1">'SUBSCRIBER BASE FLTE'!AB61*'MVLP INPUT FLTE'!$J31</f>
        <v>0</v>
      </c>
      <c r="AC63" s="201">
        <f ca="1">'SUBSCRIBER BASE FLTE'!AC61*'MVLP INPUT FLTE'!$J31</f>
        <v>0</v>
      </c>
      <c r="AD63" s="201">
        <f ca="1">'SUBSCRIBER BASE FLTE'!AD61*'MVLP INPUT FLTE'!$J31</f>
        <v>0</v>
      </c>
      <c r="AE63" s="201">
        <f ca="1">'SUBSCRIBER BASE FLTE'!AE61*'MVLP INPUT FLTE'!$J31</f>
        <v>0</v>
      </c>
      <c r="AF63" s="201">
        <f ca="1">'SUBSCRIBER BASE FLTE'!AF61*'MVLP INPUT FLTE'!$J31</f>
        <v>0</v>
      </c>
      <c r="AG63" s="201">
        <f ca="1">'SUBSCRIBER BASE FLTE'!AG61*'MVLP INPUT FLTE'!$J31</f>
        <v>0</v>
      </c>
      <c r="AH63" s="201">
        <f ca="1">'SUBSCRIBER BASE FLTE'!AH61*'MVLP INPUT FLTE'!$J31</f>
        <v>0</v>
      </c>
      <c r="AI63" s="201">
        <f ca="1">'SUBSCRIBER BASE FLTE'!AI61*'MVLP INPUT FLTE'!$J31</f>
        <v>0</v>
      </c>
      <c r="AJ63" s="201">
        <f ca="1">'SUBSCRIBER BASE FLTE'!AJ61*'MVLP INPUT FLTE'!$J31</f>
        <v>0</v>
      </c>
      <c r="AK63" s="201">
        <f ca="1">'SUBSCRIBER BASE FLTE'!AK61*'MVLP INPUT FLTE'!$J31</f>
        <v>0</v>
      </c>
      <c r="AL63" s="201">
        <f ca="1">'SUBSCRIBER BASE FLTE'!AL61*'MVLP INPUT FLTE'!$J31</f>
        <v>0</v>
      </c>
      <c r="AM63" s="201">
        <f ca="1">'SUBSCRIBER BASE FLTE'!AM61*'MVLP INPUT FLTE'!$J31</f>
        <v>0</v>
      </c>
      <c r="AN63" s="201">
        <f ca="1">'SUBSCRIBER BASE FLTE'!AN61*'MVLP INPUT FLTE'!$J31</f>
        <v>0</v>
      </c>
      <c r="AO63" s="201">
        <f ca="1">'SUBSCRIBER BASE FLTE'!AO61*'MVLP INPUT FLTE'!$J31</f>
        <v>0</v>
      </c>
      <c r="AP63" s="201">
        <f ca="1">'SUBSCRIBER BASE FLTE'!AP61*'MVLP INPUT FLTE'!$J31</f>
        <v>0</v>
      </c>
      <c r="AQ63" s="201">
        <f ca="1">'SUBSCRIBER BASE FLTE'!AQ61*'MVLP INPUT FLTE'!$J31</f>
        <v>0</v>
      </c>
      <c r="AR63" s="201">
        <f ca="1">'SUBSCRIBER BASE FLTE'!AR61*'MVLP INPUT FLTE'!$J31</f>
        <v>0</v>
      </c>
      <c r="AS63" s="201">
        <f ca="1">'SUBSCRIBER BASE FLTE'!AS61*'MVLP INPUT FLTE'!$J31</f>
        <v>0</v>
      </c>
      <c r="AT63" s="201">
        <f ca="1">'SUBSCRIBER BASE FLTE'!AT61*'MVLP INPUT FLTE'!$J31</f>
        <v>0</v>
      </c>
      <c r="AU63" s="201">
        <f ca="1">'SUBSCRIBER BASE FLTE'!AU61*'MVLP INPUT FLTE'!$J31</f>
        <v>0</v>
      </c>
      <c r="AV63" s="201">
        <f ca="1">'SUBSCRIBER BASE FLTE'!AV61*'MVLP INPUT FLTE'!$J31</f>
        <v>0</v>
      </c>
      <c r="AW63" s="201">
        <f ca="1">'SUBSCRIBER BASE FLTE'!AW61*'MVLP INPUT FLTE'!$J31</f>
        <v>0</v>
      </c>
      <c r="AX63" s="201">
        <f ca="1">'SUBSCRIBER BASE FLTE'!AX61*'MVLP INPUT FLTE'!$J31</f>
        <v>0</v>
      </c>
      <c r="AY63" s="201">
        <f ca="1">'SUBSCRIBER BASE FLTE'!AY61*'MVLP INPUT FLTE'!$J31</f>
        <v>0</v>
      </c>
      <c r="AZ63" s="201">
        <f ca="1">'SUBSCRIBER BASE FLTE'!AZ61*'MVLP INPUT FLTE'!$J31</f>
        <v>0</v>
      </c>
      <c r="BA63" s="201">
        <f ca="1">'SUBSCRIBER BASE FLTE'!BA61*'MVLP INPUT FLTE'!$J31</f>
        <v>0</v>
      </c>
      <c r="BB63" s="201">
        <f ca="1">'SUBSCRIBER BASE FLTE'!BB61*'MVLP INPUT FLTE'!$J31</f>
        <v>0</v>
      </c>
      <c r="BC63" s="201">
        <f ca="1">'SUBSCRIBER BASE FLTE'!BC61*'MVLP INPUT FLTE'!$J31</f>
        <v>0</v>
      </c>
      <c r="BD63" s="201">
        <f ca="1">'SUBSCRIBER BASE FLTE'!BD61*'MVLP INPUT FLTE'!$J31</f>
        <v>0</v>
      </c>
      <c r="BE63" s="201">
        <f ca="1">'SUBSCRIBER BASE FLTE'!BE61*'MVLP INPUT FLTE'!$J31</f>
        <v>0</v>
      </c>
      <c r="BF63" s="201">
        <f ca="1">'SUBSCRIBER BASE FLTE'!BF61*'MVLP INPUT FLTE'!$J31</f>
        <v>0</v>
      </c>
      <c r="BG63" s="201">
        <f ca="1">'SUBSCRIBER BASE FLTE'!BG61*'MVLP INPUT FLTE'!$J31</f>
        <v>0</v>
      </c>
      <c r="BH63" s="201">
        <f ca="1">'SUBSCRIBER BASE FLTE'!BH61*'MVLP INPUT FLTE'!$J31</f>
        <v>0</v>
      </c>
      <c r="BI63" s="201">
        <f ca="1">'SUBSCRIBER BASE FLTE'!BI61*'MVLP INPUT FLTE'!$J31</f>
        <v>0</v>
      </c>
      <c r="BJ63" s="201">
        <f ca="1">'SUBSCRIBER BASE FLTE'!BJ61*'MVLP INPUT FLTE'!$J31</f>
        <v>0</v>
      </c>
      <c r="BK63" s="201">
        <f ca="1">'SUBSCRIBER BASE FLTE'!BK61*'MVLP INPUT FLTE'!$J31</f>
        <v>0</v>
      </c>
      <c r="BL63" s="201">
        <f ca="1">'SUBSCRIBER BASE FLTE'!BL61*'MVLP INPUT FLTE'!$J31</f>
        <v>0</v>
      </c>
      <c r="BM63" s="201">
        <f ca="1">'SUBSCRIBER BASE FLTE'!BM61*'MVLP INPUT FLTE'!$J31</f>
        <v>0</v>
      </c>
      <c r="BN63" s="201">
        <f ca="1">'SUBSCRIBER BASE FLTE'!BN61*'MVLP INPUT FLTE'!$J31</f>
        <v>0</v>
      </c>
      <c r="BO63" s="201">
        <f ca="1">'SUBSCRIBER BASE FLTE'!BO61*'MVLP INPUT FLTE'!$J31</f>
        <v>0</v>
      </c>
      <c r="BP63" s="201">
        <f ca="1">'SUBSCRIBER BASE FLTE'!BP61*'MVLP INPUT FLTE'!$J31</f>
        <v>0</v>
      </c>
      <c r="BQ63" s="201">
        <f ca="1">'SUBSCRIBER BASE FLTE'!BQ61*'MVLP INPUT FLTE'!$J31</f>
        <v>0</v>
      </c>
      <c r="BR63" s="201">
        <f ca="1">'SUBSCRIBER BASE FLTE'!BR61*'MVLP INPUT FLTE'!$J31</f>
        <v>0</v>
      </c>
    </row>
    <row r="64" spans="2:70" ht="25" customHeight="1" outlineLevel="1">
      <c r="B64" s="200" t="str">
        <f t="shared" si="28"/>
        <v>FLTE 200GB</v>
      </c>
      <c r="C64" s="201">
        <f>'SUBSCRIBER BASE FLTE'!C62*'MVLP INPUT FLTE'!$J32</f>
        <v>0</v>
      </c>
      <c r="D64" s="201">
        <f>'SUBSCRIBER BASE FLTE'!D62*'MVLP INPUT FLTE'!$J32</f>
        <v>0</v>
      </c>
      <c r="E64" s="201">
        <f>'SUBSCRIBER BASE FLTE'!E62*'MVLP INPUT FLTE'!$J32</f>
        <v>0</v>
      </c>
      <c r="F64" s="201">
        <f>'SUBSCRIBER BASE FLTE'!F62*'MVLP INPUT FLTE'!$J32</f>
        <v>0</v>
      </c>
      <c r="G64" s="201">
        <f>'SUBSCRIBER BASE FLTE'!G62*'MVLP INPUT FLTE'!$J32</f>
        <v>0</v>
      </c>
      <c r="H64" s="201">
        <f>'SUBSCRIBER BASE FLTE'!H62*'MVLP INPUT FLTE'!$J32</f>
        <v>0</v>
      </c>
      <c r="I64" s="201">
        <f>'SUBSCRIBER BASE FLTE'!I62*'MVLP INPUT FLTE'!$J32</f>
        <v>0</v>
      </c>
      <c r="J64" s="201">
        <f>'SUBSCRIBER BASE FLTE'!J62*'MVLP INPUT FLTE'!$J32</f>
        <v>0</v>
      </c>
      <c r="K64" s="201">
        <f ca="1">'SUBSCRIBER BASE FLTE'!K62*'MVLP INPUT FLTE'!$J32</f>
        <v>0</v>
      </c>
      <c r="L64" s="201">
        <f ca="1">'SUBSCRIBER BASE FLTE'!L62*'MVLP INPUT FLTE'!$J32</f>
        <v>0</v>
      </c>
      <c r="M64" s="201">
        <f ca="1">'SUBSCRIBER BASE FLTE'!M62*'MVLP INPUT FLTE'!$J32</f>
        <v>0</v>
      </c>
      <c r="N64" s="201">
        <f ca="1">'SUBSCRIBER BASE FLTE'!N62*'MVLP INPUT FLTE'!$J32</f>
        <v>0</v>
      </c>
      <c r="O64" s="201">
        <f ca="1">'SUBSCRIBER BASE FLTE'!O62*'MVLP INPUT FLTE'!$J32</f>
        <v>0</v>
      </c>
      <c r="P64" s="201">
        <f ca="1">'SUBSCRIBER BASE FLTE'!P62*'MVLP INPUT FLTE'!$J32</f>
        <v>0</v>
      </c>
      <c r="Q64" s="201">
        <f ca="1">'SUBSCRIBER BASE FLTE'!Q62*'MVLP INPUT FLTE'!$J32</f>
        <v>0</v>
      </c>
      <c r="R64" s="201">
        <f ca="1">'SUBSCRIBER BASE FLTE'!R62*'MVLP INPUT FLTE'!$J32</f>
        <v>0</v>
      </c>
      <c r="S64" s="201">
        <f ca="1">'SUBSCRIBER BASE FLTE'!S62*'MVLP INPUT FLTE'!$J32</f>
        <v>0</v>
      </c>
      <c r="T64" s="201">
        <f ca="1">'SUBSCRIBER BASE FLTE'!T62*'MVLP INPUT FLTE'!$J32</f>
        <v>0</v>
      </c>
      <c r="U64" s="201">
        <f ca="1">'SUBSCRIBER BASE FLTE'!U62*'MVLP INPUT FLTE'!$J32</f>
        <v>0</v>
      </c>
      <c r="V64" s="201">
        <f ca="1">'SUBSCRIBER BASE FLTE'!V62*'MVLP INPUT FLTE'!$J32</f>
        <v>0</v>
      </c>
      <c r="W64" s="201">
        <f ca="1">'SUBSCRIBER BASE FLTE'!W62*'MVLP INPUT FLTE'!$J32</f>
        <v>0</v>
      </c>
      <c r="X64" s="201">
        <f ca="1">'SUBSCRIBER BASE FLTE'!X62*'MVLP INPUT FLTE'!$J32</f>
        <v>0</v>
      </c>
      <c r="Y64" s="201">
        <f ca="1">'SUBSCRIBER BASE FLTE'!Y62*'MVLP INPUT FLTE'!$J32</f>
        <v>0</v>
      </c>
      <c r="Z64" s="201">
        <f ca="1">'SUBSCRIBER BASE FLTE'!Z62*'MVLP INPUT FLTE'!$J32</f>
        <v>0</v>
      </c>
      <c r="AA64" s="201">
        <f ca="1">'SUBSCRIBER BASE FLTE'!AA62*'MVLP INPUT FLTE'!$J32</f>
        <v>0</v>
      </c>
      <c r="AB64" s="201">
        <f ca="1">'SUBSCRIBER BASE FLTE'!AB62*'MVLP INPUT FLTE'!$J32</f>
        <v>0</v>
      </c>
      <c r="AC64" s="201">
        <f ca="1">'SUBSCRIBER BASE FLTE'!AC62*'MVLP INPUT FLTE'!$J32</f>
        <v>0</v>
      </c>
      <c r="AD64" s="201">
        <f ca="1">'SUBSCRIBER BASE FLTE'!AD62*'MVLP INPUT FLTE'!$J32</f>
        <v>0</v>
      </c>
      <c r="AE64" s="201">
        <f ca="1">'SUBSCRIBER BASE FLTE'!AE62*'MVLP INPUT FLTE'!$J32</f>
        <v>0</v>
      </c>
      <c r="AF64" s="201">
        <f ca="1">'SUBSCRIBER BASE FLTE'!AF62*'MVLP INPUT FLTE'!$J32</f>
        <v>0</v>
      </c>
      <c r="AG64" s="201">
        <f ca="1">'SUBSCRIBER BASE FLTE'!AG62*'MVLP INPUT FLTE'!$J32</f>
        <v>0</v>
      </c>
      <c r="AH64" s="201">
        <f ca="1">'SUBSCRIBER BASE FLTE'!AH62*'MVLP INPUT FLTE'!$J32</f>
        <v>0</v>
      </c>
      <c r="AI64" s="201">
        <f ca="1">'SUBSCRIBER BASE FLTE'!AI62*'MVLP INPUT FLTE'!$J32</f>
        <v>0</v>
      </c>
      <c r="AJ64" s="201">
        <f ca="1">'SUBSCRIBER BASE FLTE'!AJ62*'MVLP INPUT FLTE'!$J32</f>
        <v>0</v>
      </c>
      <c r="AK64" s="201">
        <f ca="1">'SUBSCRIBER BASE FLTE'!AK62*'MVLP INPUT FLTE'!$J32</f>
        <v>0</v>
      </c>
      <c r="AL64" s="201">
        <f ca="1">'SUBSCRIBER BASE FLTE'!AL62*'MVLP INPUT FLTE'!$J32</f>
        <v>0</v>
      </c>
      <c r="AM64" s="201">
        <f ca="1">'SUBSCRIBER BASE FLTE'!AM62*'MVLP INPUT FLTE'!$J32</f>
        <v>0</v>
      </c>
      <c r="AN64" s="201">
        <f ca="1">'SUBSCRIBER BASE FLTE'!AN62*'MVLP INPUT FLTE'!$J32</f>
        <v>0</v>
      </c>
      <c r="AO64" s="201">
        <f ca="1">'SUBSCRIBER BASE FLTE'!AO62*'MVLP INPUT FLTE'!$J32</f>
        <v>0</v>
      </c>
      <c r="AP64" s="201">
        <f ca="1">'SUBSCRIBER BASE FLTE'!AP62*'MVLP INPUT FLTE'!$J32</f>
        <v>0</v>
      </c>
      <c r="AQ64" s="201">
        <f ca="1">'SUBSCRIBER BASE FLTE'!AQ62*'MVLP INPUT FLTE'!$J32</f>
        <v>0</v>
      </c>
      <c r="AR64" s="201">
        <f ca="1">'SUBSCRIBER BASE FLTE'!AR62*'MVLP INPUT FLTE'!$J32</f>
        <v>0</v>
      </c>
      <c r="AS64" s="201">
        <f ca="1">'SUBSCRIBER BASE FLTE'!AS62*'MVLP INPUT FLTE'!$J32</f>
        <v>0</v>
      </c>
      <c r="AT64" s="201">
        <f ca="1">'SUBSCRIBER BASE FLTE'!AT62*'MVLP INPUT FLTE'!$J32</f>
        <v>0</v>
      </c>
      <c r="AU64" s="201">
        <f ca="1">'SUBSCRIBER BASE FLTE'!AU62*'MVLP INPUT FLTE'!$J32</f>
        <v>0</v>
      </c>
      <c r="AV64" s="201">
        <f ca="1">'SUBSCRIBER BASE FLTE'!AV62*'MVLP INPUT FLTE'!$J32</f>
        <v>0</v>
      </c>
      <c r="AW64" s="201">
        <f ca="1">'SUBSCRIBER BASE FLTE'!AW62*'MVLP INPUT FLTE'!$J32</f>
        <v>0</v>
      </c>
      <c r="AX64" s="201">
        <f ca="1">'SUBSCRIBER BASE FLTE'!AX62*'MVLP INPUT FLTE'!$J32</f>
        <v>0</v>
      </c>
      <c r="AY64" s="201">
        <f ca="1">'SUBSCRIBER BASE FLTE'!AY62*'MVLP INPUT FLTE'!$J32</f>
        <v>0</v>
      </c>
      <c r="AZ64" s="201">
        <f ca="1">'SUBSCRIBER BASE FLTE'!AZ62*'MVLP INPUT FLTE'!$J32</f>
        <v>0</v>
      </c>
      <c r="BA64" s="201">
        <f ca="1">'SUBSCRIBER BASE FLTE'!BA62*'MVLP INPUT FLTE'!$J32</f>
        <v>0</v>
      </c>
      <c r="BB64" s="201">
        <f ca="1">'SUBSCRIBER BASE FLTE'!BB62*'MVLP INPUT FLTE'!$J32</f>
        <v>0</v>
      </c>
      <c r="BC64" s="201">
        <f ca="1">'SUBSCRIBER BASE FLTE'!BC62*'MVLP INPUT FLTE'!$J32</f>
        <v>0</v>
      </c>
      <c r="BD64" s="201">
        <f ca="1">'SUBSCRIBER BASE FLTE'!BD62*'MVLP INPUT FLTE'!$J32</f>
        <v>0</v>
      </c>
      <c r="BE64" s="201">
        <f ca="1">'SUBSCRIBER BASE FLTE'!BE62*'MVLP INPUT FLTE'!$J32</f>
        <v>0</v>
      </c>
      <c r="BF64" s="201">
        <f ca="1">'SUBSCRIBER BASE FLTE'!BF62*'MVLP INPUT FLTE'!$J32</f>
        <v>0</v>
      </c>
      <c r="BG64" s="201">
        <f ca="1">'SUBSCRIBER BASE FLTE'!BG62*'MVLP INPUT FLTE'!$J32</f>
        <v>0</v>
      </c>
      <c r="BH64" s="201">
        <f ca="1">'SUBSCRIBER BASE FLTE'!BH62*'MVLP INPUT FLTE'!$J32</f>
        <v>0</v>
      </c>
      <c r="BI64" s="201">
        <f ca="1">'SUBSCRIBER BASE FLTE'!BI62*'MVLP INPUT FLTE'!$J32</f>
        <v>0</v>
      </c>
      <c r="BJ64" s="201">
        <f ca="1">'SUBSCRIBER BASE FLTE'!BJ62*'MVLP INPUT FLTE'!$J32</f>
        <v>0</v>
      </c>
      <c r="BK64" s="201">
        <f ca="1">'SUBSCRIBER BASE FLTE'!BK62*'MVLP INPUT FLTE'!$J32</f>
        <v>0</v>
      </c>
      <c r="BL64" s="201">
        <f ca="1">'SUBSCRIBER BASE FLTE'!BL62*'MVLP INPUT FLTE'!$J32</f>
        <v>0</v>
      </c>
      <c r="BM64" s="201">
        <f ca="1">'SUBSCRIBER BASE FLTE'!BM62*'MVLP INPUT FLTE'!$J32</f>
        <v>0</v>
      </c>
      <c r="BN64" s="201">
        <f ca="1">'SUBSCRIBER BASE FLTE'!BN62*'MVLP INPUT FLTE'!$J32</f>
        <v>0</v>
      </c>
      <c r="BO64" s="201">
        <f ca="1">'SUBSCRIBER BASE FLTE'!BO62*'MVLP INPUT FLTE'!$J32</f>
        <v>0</v>
      </c>
      <c r="BP64" s="201">
        <f ca="1">'SUBSCRIBER BASE FLTE'!BP62*'MVLP INPUT FLTE'!$J32</f>
        <v>0</v>
      </c>
      <c r="BQ64" s="201">
        <f ca="1">'SUBSCRIBER BASE FLTE'!BQ62*'MVLP INPUT FLTE'!$J32</f>
        <v>0</v>
      </c>
      <c r="BR64" s="201">
        <f ca="1">'SUBSCRIBER BASE FLTE'!BR62*'MVLP INPUT FLTE'!$J32</f>
        <v>0</v>
      </c>
    </row>
    <row r="65" spans="2:70" ht="25" customHeight="1" outlineLevel="1">
      <c r="B65" s="200" t="str">
        <f t="shared" si="28"/>
        <v>FLTE 400GB</v>
      </c>
      <c r="C65" s="201">
        <f>'SUBSCRIBER BASE FLTE'!C63*'MVLP INPUT FLTE'!$J33</f>
        <v>0</v>
      </c>
      <c r="D65" s="201">
        <f>'SUBSCRIBER BASE FLTE'!D63*'MVLP INPUT FLTE'!$J33</f>
        <v>0</v>
      </c>
      <c r="E65" s="201">
        <f>'SUBSCRIBER BASE FLTE'!E63*'MVLP INPUT FLTE'!$J33</f>
        <v>0</v>
      </c>
      <c r="F65" s="201">
        <f>'SUBSCRIBER BASE FLTE'!F63*'MVLP INPUT FLTE'!$J33</f>
        <v>0</v>
      </c>
      <c r="G65" s="201">
        <f>'SUBSCRIBER BASE FLTE'!G63*'MVLP INPUT FLTE'!$J33</f>
        <v>0</v>
      </c>
      <c r="H65" s="201">
        <f>'SUBSCRIBER BASE FLTE'!H63*'MVLP INPUT FLTE'!$J33</f>
        <v>0</v>
      </c>
      <c r="I65" s="201">
        <f>'SUBSCRIBER BASE FLTE'!I63*'MVLP INPUT FLTE'!$J33</f>
        <v>0</v>
      </c>
      <c r="J65" s="201">
        <f>'SUBSCRIBER BASE FLTE'!J63*'MVLP INPUT FLTE'!$J33</f>
        <v>0</v>
      </c>
      <c r="K65" s="201">
        <f ca="1">'SUBSCRIBER BASE FLTE'!K63*'MVLP INPUT FLTE'!$J33</f>
        <v>0</v>
      </c>
      <c r="L65" s="201">
        <f ca="1">'SUBSCRIBER BASE FLTE'!L63*'MVLP INPUT FLTE'!$J33</f>
        <v>0</v>
      </c>
      <c r="M65" s="201">
        <f ca="1">'SUBSCRIBER BASE FLTE'!M63*'MVLP INPUT FLTE'!$J33</f>
        <v>0</v>
      </c>
      <c r="N65" s="201">
        <f ca="1">'SUBSCRIBER BASE FLTE'!N63*'MVLP INPUT FLTE'!$J33</f>
        <v>0</v>
      </c>
      <c r="O65" s="201">
        <f ca="1">'SUBSCRIBER BASE FLTE'!O63*'MVLP INPUT FLTE'!$J33</f>
        <v>0</v>
      </c>
      <c r="P65" s="201">
        <f ca="1">'SUBSCRIBER BASE FLTE'!P63*'MVLP INPUT FLTE'!$J33</f>
        <v>0</v>
      </c>
      <c r="Q65" s="201">
        <f ca="1">'SUBSCRIBER BASE FLTE'!Q63*'MVLP INPUT FLTE'!$J33</f>
        <v>0</v>
      </c>
      <c r="R65" s="201">
        <f ca="1">'SUBSCRIBER BASE FLTE'!R63*'MVLP INPUT FLTE'!$J33</f>
        <v>0</v>
      </c>
      <c r="S65" s="201">
        <f ca="1">'SUBSCRIBER BASE FLTE'!S63*'MVLP INPUT FLTE'!$J33</f>
        <v>0</v>
      </c>
      <c r="T65" s="201">
        <f ca="1">'SUBSCRIBER BASE FLTE'!T63*'MVLP INPUT FLTE'!$J33</f>
        <v>0</v>
      </c>
      <c r="U65" s="201">
        <f ca="1">'SUBSCRIBER BASE FLTE'!U63*'MVLP INPUT FLTE'!$J33</f>
        <v>0</v>
      </c>
      <c r="V65" s="201">
        <f ca="1">'SUBSCRIBER BASE FLTE'!V63*'MVLP INPUT FLTE'!$J33</f>
        <v>0</v>
      </c>
      <c r="W65" s="201">
        <f ca="1">'SUBSCRIBER BASE FLTE'!W63*'MVLP INPUT FLTE'!$J33</f>
        <v>0</v>
      </c>
      <c r="X65" s="201">
        <f ca="1">'SUBSCRIBER BASE FLTE'!X63*'MVLP INPUT FLTE'!$J33</f>
        <v>0</v>
      </c>
      <c r="Y65" s="201">
        <f ca="1">'SUBSCRIBER BASE FLTE'!Y63*'MVLP INPUT FLTE'!$J33</f>
        <v>0</v>
      </c>
      <c r="Z65" s="201">
        <f ca="1">'SUBSCRIBER BASE FLTE'!Z63*'MVLP INPUT FLTE'!$J33</f>
        <v>0</v>
      </c>
      <c r="AA65" s="201">
        <f ca="1">'SUBSCRIBER BASE FLTE'!AA63*'MVLP INPUT FLTE'!$J33</f>
        <v>0</v>
      </c>
      <c r="AB65" s="201">
        <f ca="1">'SUBSCRIBER BASE FLTE'!AB63*'MVLP INPUT FLTE'!$J33</f>
        <v>0</v>
      </c>
      <c r="AC65" s="201">
        <f ca="1">'SUBSCRIBER BASE FLTE'!AC63*'MVLP INPUT FLTE'!$J33</f>
        <v>0</v>
      </c>
      <c r="AD65" s="201">
        <f ca="1">'SUBSCRIBER BASE FLTE'!AD63*'MVLP INPUT FLTE'!$J33</f>
        <v>0</v>
      </c>
      <c r="AE65" s="201">
        <f ca="1">'SUBSCRIBER BASE FLTE'!AE63*'MVLP INPUT FLTE'!$J33</f>
        <v>0</v>
      </c>
      <c r="AF65" s="201">
        <f ca="1">'SUBSCRIBER BASE FLTE'!AF63*'MVLP INPUT FLTE'!$J33</f>
        <v>0</v>
      </c>
      <c r="AG65" s="201">
        <f ca="1">'SUBSCRIBER BASE FLTE'!AG63*'MVLP INPUT FLTE'!$J33</f>
        <v>0</v>
      </c>
      <c r="AH65" s="201">
        <f ca="1">'SUBSCRIBER BASE FLTE'!AH63*'MVLP INPUT FLTE'!$J33</f>
        <v>0</v>
      </c>
      <c r="AI65" s="201">
        <f ca="1">'SUBSCRIBER BASE FLTE'!AI63*'MVLP INPUT FLTE'!$J33</f>
        <v>0</v>
      </c>
      <c r="AJ65" s="201">
        <f ca="1">'SUBSCRIBER BASE FLTE'!AJ63*'MVLP INPUT FLTE'!$J33</f>
        <v>0</v>
      </c>
      <c r="AK65" s="201">
        <f ca="1">'SUBSCRIBER BASE FLTE'!AK63*'MVLP INPUT FLTE'!$J33</f>
        <v>0</v>
      </c>
      <c r="AL65" s="201">
        <f ca="1">'SUBSCRIBER BASE FLTE'!AL63*'MVLP INPUT FLTE'!$J33</f>
        <v>0</v>
      </c>
      <c r="AM65" s="201">
        <f ca="1">'SUBSCRIBER BASE FLTE'!AM63*'MVLP INPUT FLTE'!$J33</f>
        <v>0</v>
      </c>
      <c r="AN65" s="201">
        <f ca="1">'SUBSCRIBER BASE FLTE'!AN63*'MVLP INPUT FLTE'!$J33</f>
        <v>0</v>
      </c>
      <c r="AO65" s="201">
        <f ca="1">'SUBSCRIBER BASE FLTE'!AO63*'MVLP INPUT FLTE'!$J33</f>
        <v>0</v>
      </c>
      <c r="AP65" s="201">
        <f ca="1">'SUBSCRIBER BASE FLTE'!AP63*'MVLP INPUT FLTE'!$J33</f>
        <v>0</v>
      </c>
      <c r="AQ65" s="201">
        <f ca="1">'SUBSCRIBER BASE FLTE'!AQ63*'MVLP INPUT FLTE'!$J33</f>
        <v>0</v>
      </c>
      <c r="AR65" s="201">
        <f ca="1">'SUBSCRIBER BASE FLTE'!AR63*'MVLP INPUT FLTE'!$J33</f>
        <v>0</v>
      </c>
      <c r="AS65" s="201">
        <f ca="1">'SUBSCRIBER BASE FLTE'!AS63*'MVLP INPUT FLTE'!$J33</f>
        <v>0</v>
      </c>
      <c r="AT65" s="201">
        <f ca="1">'SUBSCRIBER BASE FLTE'!AT63*'MVLP INPUT FLTE'!$J33</f>
        <v>0</v>
      </c>
      <c r="AU65" s="201">
        <f ca="1">'SUBSCRIBER BASE FLTE'!AU63*'MVLP INPUT FLTE'!$J33</f>
        <v>0</v>
      </c>
      <c r="AV65" s="201">
        <f ca="1">'SUBSCRIBER BASE FLTE'!AV63*'MVLP INPUT FLTE'!$J33</f>
        <v>0</v>
      </c>
      <c r="AW65" s="201">
        <f ca="1">'SUBSCRIBER BASE FLTE'!AW63*'MVLP INPUT FLTE'!$J33</f>
        <v>0</v>
      </c>
      <c r="AX65" s="201">
        <f ca="1">'SUBSCRIBER BASE FLTE'!AX63*'MVLP INPUT FLTE'!$J33</f>
        <v>0</v>
      </c>
      <c r="AY65" s="201">
        <f ca="1">'SUBSCRIBER BASE FLTE'!AY63*'MVLP INPUT FLTE'!$J33</f>
        <v>0</v>
      </c>
      <c r="AZ65" s="201">
        <f ca="1">'SUBSCRIBER BASE FLTE'!AZ63*'MVLP INPUT FLTE'!$J33</f>
        <v>0</v>
      </c>
      <c r="BA65" s="201">
        <f ca="1">'SUBSCRIBER BASE FLTE'!BA63*'MVLP INPUT FLTE'!$J33</f>
        <v>0</v>
      </c>
      <c r="BB65" s="201">
        <f ca="1">'SUBSCRIBER BASE FLTE'!BB63*'MVLP INPUT FLTE'!$J33</f>
        <v>0</v>
      </c>
      <c r="BC65" s="201">
        <f ca="1">'SUBSCRIBER BASE FLTE'!BC63*'MVLP INPUT FLTE'!$J33</f>
        <v>0</v>
      </c>
      <c r="BD65" s="201">
        <f ca="1">'SUBSCRIBER BASE FLTE'!BD63*'MVLP INPUT FLTE'!$J33</f>
        <v>0</v>
      </c>
      <c r="BE65" s="201">
        <f ca="1">'SUBSCRIBER BASE FLTE'!BE63*'MVLP INPUT FLTE'!$J33</f>
        <v>0</v>
      </c>
      <c r="BF65" s="201">
        <f ca="1">'SUBSCRIBER BASE FLTE'!BF63*'MVLP INPUT FLTE'!$J33</f>
        <v>0</v>
      </c>
      <c r="BG65" s="201">
        <f ca="1">'SUBSCRIBER BASE FLTE'!BG63*'MVLP INPUT FLTE'!$J33</f>
        <v>0</v>
      </c>
      <c r="BH65" s="201">
        <f ca="1">'SUBSCRIBER BASE FLTE'!BH63*'MVLP INPUT FLTE'!$J33</f>
        <v>0</v>
      </c>
      <c r="BI65" s="201">
        <f ca="1">'SUBSCRIBER BASE FLTE'!BI63*'MVLP INPUT FLTE'!$J33</f>
        <v>0</v>
      </c>
      <c r="BJ65" s="201">
        <f ca="1">'SUBSCRIBER BASE FLTE'!BJ63*'MVLP INPUT FLTE'!$J33</f>
        <v>0</v>
      </c>
      <c r="BK65" s="201">
        <f ca="1">'SUBSCRIBER BASE FLTE'!BK63*'MVLP INPUT FLTE'!$J33</f>
        <v>0</v>
      </c>
      <c r="BL65" s="201">
        <f ca="1">'SUBSCRIBER BASE FLTE'!BL63*'MVLP INPUT FLTE'!$J33</f>
        <v>0</v>
      </c>
      <c r="BM65" s="201">
        <f ca="1">'SUBSCRIBER BASE FLTE'!BM63*'MVLP INPUT FLTE'!$J33</f>
        <v>0</v>
      </c>
      <c r="BN65" s="201">
        <f ca="1">'SUBSCRIBER BASE FLTE'!BN63*'MVLP INPUT FLTE'!$J33</f>
        <v>0</v>
      </c>
      <c r="BO65" s="201">
        <f ca="1">'SUBSCRIBER BASE FLTE'!BO63*'MVLP INPUT FLTE'!$J33</f>
        <v>0</v>
      </c>
      <c r="BP65" s="201">
        <f ca="1">'SUBSCRIBER BASE FLTE'!BP63*'MVLP INPUT FLTE'!$J33</f>
        <v>0</v>
      </c>
      <c r="BQ65" s="201">
        <f ca="1">'SUBSCRIBER BASE FLTE'!BQ63*'MVLP INPUT FLTE'!$J33</f>
        <v>0</v>
      </c>
      <c r="BR65" s="201">
        <f ca="1">'SUBSCRIBER BASE FLTE'!BR63*'MVLP INPUT FLTE'!$J33</f>
        <v>0</v>
      </c>
    </row>
    <row r="66" spans="2:70" ht="25" customHeight="1" outlineLevel="1">
      <c r="B66" s="200" t="str">
        <f t="shared" si="28"/>
        <v>Package 5</v>
      </c>
      <c r="C66" s="201">
        <f>'SUBSCRIBER BASE FLTE'!C64*'MVLP INPUT FLTE'!$J34</f>
        <v>0</v>
      </c>
      <c r="D66" s="201">
        <f>'SUBSCRIBER BASE FLTE'!D64*'MVLP INPUT FLTE'!$J34</f>
        <v>0</v>
      </c>
      <c r="E66" s="201">
        <f>'SUBSCRIBER BASE FLTE'!E64*'MVLP INPUT FLTE'!$J34</f>
        <v>0</v>
      </c>
      <c r="F66" s="201">
        <f>'SUBSCRIBER BASE FLTE'!F64*'MVLP INPUT FLTE'!$J34</f>
        <v>0</v>
      </c>
      <c r="G66" s="201">
        <f>'SUBSCRIBER BASE FLTE'!G64*'MVLP INPUT FLTE'!$J34</f>
        <v>0</v>
      </c>
      <c r="H66" s="201">
        <f>'SUBSCRIBER BASE FLTE'!H64*'MVLP INPUT FLTE'!$J34</f>
        <v>0</v>
      </c>
      <c r="I66" s="201">
        <f>'SUBSCRIBER BASE FLTE'!I64*'MVLP INPUT FLTE'!$J34</f>
        <v>0</v>
      </c>
      <c r="J66" s="201">
        <f>'SUBSCRIBER BASE FLTE'!J64*'MVLP INPUT FLTE'!$J34</f>
        <v>0</v>
      </c>
      <c r="K66" s="201">
        <f ca="1">'SUBSCRIBER BASE FLTE'!K64*'MVLP INPUT FLTE'!$J34</f>
        <v>0</v>
      </c>
      <c r="L66" s="201">
        <f ca="1">'SUBSCRIBER BASE FLTE'!L64*'MVLP INPUT FLTE'!$J34</f>
        <v>0</v>
      </c>
      <c r="M66" s="201">
        <f ca="1">'SUBSCRIBER BASE FLTE'!M64*'MVLP INPUT FLTE'!$J34</f>
        <v>0</v>
      </c>
      <c r="N66" s="201">
        <f ca="1">'SUBSCRIBER BASE FLTE'!N64*'MVLP INPUT FLTE'!$J34</f>
        <v>0</v>
      </c>
      <c r="O66" s="201">
        <f ca="1">'SUBSCRIBER BASE FLTE'!O64*'MVLP INPUT FLTE'!$J34</f>
        <v>0</v>
      </c>
      <c r="P66" s="201">
        <f ca="1">'SUBSCRIBER BASE FLTE'!P64*'MVLP INPUT FLTE'!$J34</f>
        <v>0</v>
      </c>
      <c r="Q66" s="201">
        <f ca="1">'SUBSCRIBER BASE FLTE'!Q64*'MVLP INPUT FLTE'!$J34</f>
        <v>0</v>
      </c>
      <c r="R66" s="201">
        <f ca="1">'SUBSCRIBER BASE FLTE'!R64*'MVLP INPUT FLTE'!$J34</f>
        <v>0</v>
      </c>
      <c r="S66" s="201">
        <f ca="1">'SUBSCRIBER BASE FLTE'!S64*'MVLP INPUT FLTE'!$J34</f>
        <v>0</v>
      </c>
      <c r="T66" s="201">
        <f ca="1">'SUBSCRIBER BASE FLTE'!T64*'MVLP INPUT FLTE'!$J34</f>
        <v>0</v>
      </c>
      <c r="U66" s="201">
        <f ca="1">'SUBSCRIBER BASE FLTE'!U64*'MVLP INPUT FLTE'!$J34</f>
        <v>0</v>
      </c>
      <c r="V66" s="201">
        <f ca="1">'SUBSCRIBER BASE FLTE'!V64*'MVLP INPUT FLTE'!$J34</f>
        <v>0</v>
      </c>
      <c r="W66" s="201">
        <f ca="1">'SUBSCRIBER BASE FLTE'!W64*'MVLP INPUT FLTE'!$J34</f>
        <v>0</v>
      </c>
      <c r="X66" s="201">
        <f ca="1">'SUBSCRIBER BASE FLTE'!X64*'MVLP INPUT FLTE'!$J34</f>
        <v>0</v>
      </c>
      <c r="Y66" s="201">
        <f ca="1">'SUBSCRIBER BASE FLTE'!Y64*'MVLP INPUT FLTE'!$J34</f>
        <v>0</v>
      </c>
      <c r="Z66" s="201">
        <f ca="1">'SUBSCRIBER BASE FLTE'!Z64*'MVLP INPUT FLTE'!$J34</f>
        <v>0</v>
      </c>
      <c r="AA66" s="201">
        <f ca="1">'SUBSCRIBER BASE FLTE'!AA64*'MVLP INPUT FLTE'!$J34</f>
        <v>0</v>
      </c>
      <c r="AB66" s="201">
        <f ca="1">'SUBSCRIBER BASE FLTE'!AB64*'MVLP INPUT FLTE'!$J34</f>
        <v>0</v>
      </c>
      <c r="AC66" s="201">
        <f ca="1">'SUBSCRIBER BASE FLTE'!AC64*'MVLP INPUT FLTE'!$J34</f>
        <v>0</v>
      </c>
      <c r="AD66" s="201">
        <f ca="1">'SUBSCRIBER BASE FLTE'!AD64*'MVLP INPUT FLTE'!$J34</f>
        <v>0</v>
      </c>
      <c r="AE66" s="201">
        <f ca="1">'SUBSCRIBER BASE FLTE'!AE64*'MVLP INPUT FLTE'!$J34</f>
        <v>0</v>
      </c>
      <c r="AF66" s="201">
        <f ca="1">'SUBSCRIBER BASE FLTE'!AF64*'MVLP INPUT FLTE'!$J34</f>
        <v>0</v>
      </c>
      <c r="AG66" s="201">
        <f ca="1">'SUBSCRIBER BASE FLTE'!AG64*'MVLP INPUT FLTE'!$J34</f>
        <v>0</v>
      </c>
      <c r="AH66" s="201">
        <f ca="1">'SUBSCRIBER BASE FLTE'!AH64*'MVLP INPUT FLTE'!$J34</f>
        <v>0</v>
      </c>
      <c r="AI66" s="201">
        <f ca="1">'SUBSCRIBER BASE FLTE'!AI64*'MVLP INPUT FLTE'!$J34</f>
        <v>0</v>
      </c>
      <c r="AJ66" s="201">
        <f ca="1">'SUBSCRIBER BASE FLTE'!AJ64*'MVLP INPUT FLTE'!$J34</f>
        <v>0</v>
      </c>
      <c r="AK66" s="201">
        <f ca="1">'SUBSCRIBER BASE FLTE'!AK64*'MVLP INPUT FLTE'!$J34</f>
        <v>0</v>
      </c>
      <c r="AL66" s="201">
        <f ca="1">'SUBSCRIBER BASE FLTE'!AL64*'MVLP INPUT FLTE'!$J34</f>
        <v>0</v>
      </c>
      <c r="AM66" s="201">
        <f ca="1">'SUBSCRIBER BASE FLTE'!AM64*'MVLP INPUT FLTE'!$J34</f>
        <v>0</v>
      </c>
      <c r="AN66" s="201">
        <f ca="1">'SUBSCRIBER BASE FLTE'!AN64*'MVLP INPUT FLTE'!$J34</f>
        <v>0</v>
      </c>
      <c r="AO66" s="201">
        <f ca="1">'SUBSCRIBER BASE FLTE'!AO64*'MVLP INPUT FLTE'!$J34</f>
        <v>0</v>
      </c>
      <c r="AP66" s="201">
        <f ca="1">'SUBSCRIBER BASE FLTE'!AP64*'MVLP INPUT FLTE'!$J34</f>
        <v>0</v>
      </c>
      <c r="AQ66" s="201">
        <f ca="1">'SUBSCRIBER BASE FLTE'!AQ64*'MVLP INPUT FLTE'!$J34</f>
        <v>0</v>
      </c>
      <c r="AR66" s="201">
        <f ca="1">'SUBSCRIBER BASE FLTE'!AR64*'MVLP INPUT FLTE'!$J34</f>
        <v>0</v>
      </c>
      <c r="AS66" s="201">
        <f ca="1">'SUBSCRIBER BASE FLTE'!AS64*'MVLP INPUT FLTE'!$J34</f>
        <v>0</v>
      </c>
      <c r="AT66" s="201">
        <f ca="1">'SUBSCRIBER BASE FLTE'!AT64*'MVLP INPUT FLTE'!$J34</f>
        <v>0</v>
      </c>
      <c r="AU66" s="201">
        <f ca="1">'SUBSCRIBER BASE FLTE'!AU64*'MVLP INPUT FLTE'!$J34</f>
        <v>0</v>
      </c>
      <c r="AV66" s="201">
        <f ca="1">'SUBSCRIBER BASE FLTE'!AV64*'MVLP INPUT FLTE'!$J34</f>
        <v>0</v>
      </c>
      <c r="AW66" s="201">
        <f ca="1">'SUBSCRIBER BASE FLTE'!AW64*'MVLP INPUT FLTE'!$J34</f>
        <v>0</v>
      </c>
      <c r="AX66" s="201">
        <f ca="1">'SUBSCRIBER BASE FLTE'!AX64*'MVLP INPUT FLTE'!$J34</f>
        <v>0</v>
      </c>
      <c r="AY66" s="201">
        <f ca="1">'SUBSCRIBER BASE FLTE'!AY64*'MVLP INPUT FLTE'!$J34</f>
        <v>0</v>
      </c>
      <c r="AZ66" s="201">
        <f ca="1">'SUBSCRIBER BASE FLTE'!AZ64*'MVLP INPUT FLTE'!$J34</f>
        <v>0</v>
      </c>
      <c r="BA66" s="201">
        <f ca="1">'SUBSCRIBER BASE FLTE'!BA64*'MVLP INPUT FLTE'!$J34</f>
        <v>0</v>
      </c>
      <c r="BB66" s="201">
        <f ca="1">'SUBSCRIBER BASE FLTE'!BB64*'MVLP INPUT FLTE'!$J34</f>
        <v>0</v>
      </c>
      <c r="BC66" s="201">
        <f ca="1">'SUBSCRIBER BASE FLTE'!BC64*'MVLP INPUT FLTE'!$J34</f>
        <v>0</v>
      </c>
      <c r="BD66" s="201">
        <f ca="1">'SUBSCRIBER BASE FLTE'!BD64*'MVLP INPUT FLTE'!$J34</f>
        <v>0</v>
      </c>
      <c r="BE66" s="201">
        <f ca="1">'SUBSCRIBER BASE FLTE'!BE64*'MVLP INPUT FLTE'!$J34</f>
        <v>0</v>
      </c>
      <c r="BF66" s="201">
        <f ca="1">'SUBSCRIBER BASE FLTE'!BF64*'MVLP INPUT FLTE'!$J34</f>
        <v>0</v>
      </c>
      <c r="BG66" s="201">
        <f ca="1">'SUBSCRIBER BASE FLTE'!BG64*'MVLP INPUT FLTE'!$J34</f>
        <v>0</v>
      </c>
      <c r="BH66" s="201">
        <f ca="1">'SUBSCRIBER BASE FLTE'!BH64*'MVLP INPUT FLTE'!$J34</f>
        <v>0</v>
      </c>
      <c r="BI66" s="201">
        <f ca="1">'SUBSCRIBER BASE FLTE'!BI64*'MVLP INPUT FLTE'!$J34</f>
        <v>0</v>
      </c>
      <c r="BJ66" s="201">
        <f ca="1">'SUBSCRIBER BASE FLTE'!BJ64*'MVLP INPUT FLTE'!$J34</f>
        <v>0</v>
      </c>
      <c r="BK66" s="201">
        <f ca="1">'SUBSCRIBER BASE FLTE'!BK64*'MVLP INPUT FLTE'!$J34</f>
        <v>0</v>
      </c>
      <c r="BL66" s="201">
        <f ca="1">'SUBSCRIBER BASE FLTE'!BL64*'MVLP INPUT FLTE'!$J34</f>
        <v>0</v>
      </c>
      <c r="BM66" s="201">
        <f ca="1">'SUBSCRIBER BASE FLTE'!BM64*'MVLP INPUT FLTE'!$J34</f>
        <v>0</v>
      </c>
      <c r="BN66" s="201">
        <f ca="1">'SUBSCRIBER BASE FLTE'!BN64*'MVLP INPUT FLTE'!$J34</f>
        <v>0</v>
      </c>
      <c r="BO66" s="201">
        <f ca="1">'SUBSCRIBER BASE FLTE'!BO64*'MVLP INPUT FLTE'!$J34</f>
        <v>0</v>
      </c>
      <c r="BP66" s="201">
        <f ca="1">'SUBSCRIBER BASE FLTE'!BP64*'MVLP INPUT FLTE'!$J34</f>
        <v>0</v>
      </c>
      <c r="BQ66" s="201">
        <f ca="1">'SUBSCRIBER BASE FLTE'!BQ64*'MVLP INPUT FLTE'!$J34</f>
        <v>0</v>
      </c>
      <c r="BR66" s="201">
        <f ca="1">'SUBSCRIBER BASE FLTE'!BR64*'MVLP INPUT FLTE'!$J34</f>
        <v>0</v>
      </c>
    </row>
    <row r="67" spans="2:70" ht="25" customHeight="1">
      <c r="B67" s="198" t="s">
        <v>422</v>
      </c>
      <c r="C67" s="199">
        <f>SUM(C68:C72)</f>
        <v>0</v>
      </c>
      <c r="D67" s="199">
        <f t="shared" ref="D67:AN67" si="29">SUM(D68:D72)</f>
        <v>0</v>
      </c>
      <c r="E67" s="199">
        <f t="shared" si="29"/>
        <v>0</v>
      </c>
      <c r="F67" s="199">
        <f t="shared" si="29"/>
        <v>0</v>
      </c>
      <c r="G67" s="199">
        <f t="shared" si="29"/>
        <v>0</v>
      </c>
      <c r="H67" s="199">
        <f t="shared" si="29"/>
        <v>0</v>
      </c>
      <c r="I67" s="199">
        <f t="shared" si="29"/>
        <v>0</v>
      </c>
      <c r="J67" s="199">
        <f t="shared" si="29"/>
        <v>0</v>
      </c>
      <c r="K67" s="199">
        <f t="shared" ca="1" si="29"/>
        <v>0</v>
      </c>
      <c r="L67" s="199">
        <f t="shared" ca="1" si="29"/>
        <v>0</v>
      </c>
      <c r="M67" s="199">
        <f t="shared" ca="1" si="29"/>
        <v>0</v>
      </c>
      <c r="N67" s="199">
        <f t="shared" ca="1" si="29"/>
        <v>0</v>
      </c>
      <c r="O67" s="199">
        <f t="shared" ca="1" si="29"/>
        <v>0</v>
      </c>
      <c r="P67" s="199">
        <f t="shared" ca="1" si="29"/>
        <v>0</v>
      </c>
      <c r="Q67" s="199">
        <f t="shared" ca="1" si="29"/>
        <v>0</v>
      </c>
      <c r="R67" s="199">
        <f t="shared" ca="1" si="29"/>
        <v>0</v>
      </c>
      <c r="S67" s="199">
        <f t="shared" ca="1" si="29"/>
        <v>0</v>
      </c>
      <c r="T67" s="199">
        <f t="shared" ca="1" si="29"/>
        <v>0</v>
      </c>
      <c r="U67" s="199">
        <f t="shared" ca="1" si="29"/>
        <v>0</v>
      </c>
      <c r="V67" s="199">
        <f t="shared" ca="1" si="29"/>
        <v>0</v>
      </c>
      <c r="W67" s="199">
        <f t="shared" ca="1" si="29"/>
        <v>0</v>
      </c>
      <c r="X67" s="199">
        <f t="shared" ca="1" si="29"/>
        <v>0</v>
      </c>
      <c r="Y67" s="199">
        <f t="shared" ca="1" si="29"/>
        <v>0</v>
      </c>
      <c r="Z67" s="199">
        <f t="shared" ca="1" si="29"/>
        <v>0</v>
      </c>
      <c r="AA67" s="199">
        <f t="shared" ca="1" si="29"/>
        <v>0</v>
      </c>
      <c r="AB67" s="199">
        <f t="shared" ca="1" si="29"/>
        <v>0</v>
      </c>
      <c r="AC67" s="199">
        <f t="shared" ca="1" si="29"/>
        <v>0</v>
      </c>
      <c r="AD67" s="199">
        <f t="shared" ca="1" si="29"/>
        <v>0</v>
      </c>
      <c r="AE67" s="199">
        <f t="shared" ca="1" si="29"/>
        <v>0</v>
      </c>
      <c r="AF67" s="199">
        <f t="shared" ca="1" si="29"/>
        <v>0</v>
      </c>
      <c r="AG67" s="199">
        <f t="shared" ca="1" si="29"/>
        <v>0</v>
      </c>
      <c r="AH67" s="199">
        <f t="shared" ca="1" si="29"/>
        <v>0</v>
      </c>
      <c r="AI67" s="199">
        <f t="shared" ca="1" si="29"/>
        <v>0</v>
      </c>
      <c r="AJ67" s="199">
        <f t="shared" ca="1" si="29"/>
        <v>0</v>
      </c>
      <c r="AK67" s="199">
        <f t="shared" ca="1" si="29"/>
        <v>0</v>
      </c>
      <c r="AL67" s="199">
        <f t="shared" ca="1" si="29"/>
        <v>0</v>
      </c>
      <c r="AM67" s="199">
        <f t="shared" ca="1" si="29"/>
        <v>0</v>
      </c>
      <c r="AN67" s="199">
        <f t="shared" ca="1" si="29"/>
        <v>0</v>
      </c>
      <c r="AO67" s="199">
        <f ca="1">SUM(AO68:AO72)</f>
        <v>0</v>
      </c>
      <c r="AP67" s="199">
        <f t="shared" ref="AP67:BR67" ca="1" si="30">SUM(AP68:AP72)</f>
        <v>0</v>
      </c>
      <c r="AQ67" s="199">
        <f t="shared" ca="1" si="30"/>
        <v>0</v>
      </c>
      <c r="AR67" s="199">
        <f t="shared" ca="1" si="30"/>
        <v>0</v>
      </c>
      <c r="AS67" s="199">
        <f t="shared" ca="1" si="30"/>
        <v>0</v>
      </c>
      <c r="AT67" s="199">
        <f t="shared" ca="1" si="30"/>
        <v>0</v>
      </c>
      <c r="AU67" s="199">
        <f t="shared" ca="1" si="30"/>
        <v>0</v>
      </c>
      <c r="AV67" s="199">
        <f t="shared" ca="1" si="30"/>
        <v>0</v>
      </c>
      <c r="AW67" s="199">
        <f t="shared" ca="1" si="30"/>
        <v>0</v>
      </c>
      <c r="AX67" s="199">
        <f t="shared" ca="1" si="30"/>
        <v>0</v>
      </c>
      <c r="AY67" s="199">
        <f t="shared" ca="1" si="30"/>
        <v>0</v>
      </c>
      <c r="AZ67" s="199">
        <f t="shared" ca="1" si="30"/>
        <v>0</v>
      </c>
      <c r="BA67" s="199">
        <f t="shared" ca="1" si="30"/>
        <v>0</v>
      </c>
      <c r="BB67" s="199">
        <f t="shared" ca="1" si="30"/>
        <v>0</v>
      </c>
      <c r="BC67" s="199">
        <f t="shared" ca="1" si="30"/>
        <v>0</v>
      </c>
      <c r="BD67" s="199">
        <f t="shared" ca="1" si="30"/>
        <v>0</v>
      </c>
      <c r="BE67" s="199">
        <f t="shared" ca="1" si="30"/>
        <v>0</v>
      </c>
      <c r="BF67" s="199">
        <f t="shared" ca="1" si="30"/>
        <v>0</v>
      </c>
      <c r="BG67" s="199">
        <f t="shared" ca="1" si="30"/>
        <v>0</v>
      </c>
      <c r="BH67" s="199">
        <f t="shared" ca="1" si="30"/>
        <v>0</v>
      </c>
      <c r="BI67" s="199">
        <f t="shared" ca="1" si="30"/>
        <v>0</v>
      </c>
      <c r="BJ67" s="199">
        <f t="shared" ca="1" si="30"/>
        <v>0</v>
      </c>
      <c r="BK67" s="199">
        <f t="shared" ca="1" si="30"/>
        <v>0</v>
      </c>
      <c r="BL67" s="199">
        <f t="shared" ca="1" si="30"/>
        <v>0</v>
      </c>
      <c r="BM67" s="199">
        <f t="shared" ca="1" si="30"/>
        <v>0</v>
      </c>
      <c r="BN67" s="199">
        <f t="shared" ca="1" si="30"/>
        <v>0</v>
      </c>
      <c r="BO67" s="199">
        <f t="shared" ca="1" si="30"/>
        <v>0</v>
      </c>
      <c r="BP67" s="199">
        <f t="shared" ca="1" si="30"/>
        <v>0</v>
      </c>
      <c r="BQ67" s="199">
        <f t="shared" ca="1" si="30"/>
        <v>0</v>
      </c>
      <c r="BR67" s="199">
        <f t="shared" ca="1" si="30"/>
        <v>0</v>
      </c>
    </row>
    <row r="68" spans="2:70" ht="25" customHeight="1" outlineLevel="1">
      <c r="B68" s="200" t="str">
        <f>B62</f>
        <v>FLTE 40GB</v>
      </c>
      <c r="C68" s="201">
        <f>'SUBSCRIBER BASE FLTE'!C60*(SUM('BUNDLES FLTE'!$I$50:$I$64))</f>
        <v>0</v>
      </c>
      <c r="D68" s="201">
        <f>'SUBSCRIBER BASE FLTE'!D60*(SUM('BUNDLES FLTE'!$I$50:$I$64))</f>
        <v>0</v>
      </c>
      <c r="E68" s="201">
        <f>'SUBSCRIBER BASE FLTE'!E60*(SUM('BUNDLES FLTE'!$I$50:$I$64))</f>
        <v>0</v>
      </c>
      <c r="F68" s="201">
        <f>'SUBSCRIBER BASE FLTE'!F60*(SUM('BUNDLES FLTE'!$I$50:$I$64))</f>
        <v>0</v>
      </c>
      <c r="G68" s="201">
        <f>'SUBSCRIBER BASE FLTE'!G60*(SUM('BUNDLES FLTE'!$I$50:$I$64))</f>
        <v>0</v>
      </c>
      <c r="H68" s="201">
        <f>'SUBSCRIBER BASE FLTE'!H60*(SUM('BUNDLES FLTE'!$I$50:$I$64))</f>
        <v>0</v>
      </c>
      <c r="I68" s="201">
        <f>'SUBSCRIBER BASE FLTE'!I60*(SUM('BUNDLES FLTE'!$I$50:$I$64))</f>
        <v>0</v>
      </c>
      <c r="J68" s="201">
        <f>'SUBSCRIBER BASE FLTE'!J60*(SUM('BUNDLES FLTE'!$I$50:$I$64))</f>
        <v>0</v>
      </c>
      <c r="K68" s="201">
        <f ca="1">'SUBSCRIBER BASE FLTE'!K60*(SUM('BUNDLES FLTE'!$I$50:$I$64))</f>
        <v>0</v>
      </c>
      <c r="L68" s="201">
        <f ca="1">'SUBSCRIBER BASE FLTE'!L60*(SUM('BUNDLES FLTE'!$I$50:$I$64))</f>
        <v>0</v>
      </c>
      <c r="M68" s="201">
        <f ca="1">'SUBSCRIBER BASE FLTE'!M60*(SUM('BUNDLES FLTE'!$I$50:$I$64))</f>
        <v>0</v>
      </c>
      <c r="N68" s="201">
        <f ca="1">'SUBSCRIBER BASE FLTE'!N60*(SUM('BUNDLES FLTE'!$I$50:$I$64))</f>
        <v>0</v>
      </c>
      <c r="O68" s="201">
        <f ca="1">'SUBSCRIBER BASE FLTE'!O60*(SUM('BUNDLES FLTE'!$I$50:$I$64))</f>
        <v>0</v>
      </c>
      <c r="P68" s="201">
        <f ca="1">'SUBSCRIBER BASE FLTE'!P60*(SUM('BUNDLES FLTE'!$I$50:$I$64))</f>
        <v>0</v>
      </c>
      <c r="Q68" s="201">
        <f ca="1">'SUBSCRIBER BASE FLTE'!Q60*(SUM('BUNDLES FLTE'!$I$50:$I$64))</f>
        <v>0</v>
      </c>
      <c r="R68" s="201">
        <f ca="1">'SUBSCRIBER BASE FLTE'!R60*(SUM('BUNDLES FLTE'!$I$50:$I$64))</f>
        <v>0</v>
      </c>
      <c r="S68" s="201">
        <f ca="1">'SUBSCRIBER BASE FLTE'!S60*(SUM('BUNDLES FLTE'!$I$50:$I$64))</f>
        <v>0</v>
      </c>
      <c r="T68" s="201">
        <f ca="1">'SUBSCRIBER BASE FLTE'!T60*(SUM('BUNDLES FLTE'!$I$50:$I$64))</f>
        <v>0</v>
      </c>
      <c r="U68" s="201">
        <f ca="1">'SUBSCRIBER BASE FLTE'!U60*(SUM('BUNDLES FLTE'!$I$50:$I$64))</f>
        <v>0</v>
      </c>
      <c r="V68" s="201">
        <f ca="1">'SUBSCRIBER BASE FLTE'!V60*(SUM('BUNDLES FLTE'!$I$50:$I$64))</f>
        <v>0</v>
      </c>
      <c r="W68" s="201">
        <f ca="1">'SUBSCRIBER BASE FLTE'!W60*(SUM('BUNDLES FLTE'!$I$50:$I$64))</f>
        <v>0</v>
      </c>
      <c r="X68" s="201">
        <f ca="1">'SUBSCRIBER BASE FLTE'!X60*(SUM('BUNDLES FLTE'!$I$50:$I$64))</f>
        <v>0</v>
      </c>
      <c r="Y68" s="201">
        <f ca="1">'SUBSCRIBER BASE FLTE'!Y60*(SUM('BUNDLES FLTE'!$I$50:$I$64))</f>
        <v>0</v>
      </c>
      <c r="Z68" s="201">
        <f ca="1">'SUBSCRIBER BASE FLTE'!Z60*(SUM('BUNDLES FLTE'!$I$50:$I$64))</f>
        <v>0</v>
      </c>
      <c r="AA68" s="201">
        <f ca="1">'SUBSCRIBER BASE FLTE'!AA60*(SUM('BUNDLES FLTE'!$I$50:$I$64))</f>
        <v>0</v>
      </c>
      <c r="AB68" s="201">
        <f ca="1">'SUBSCRIBER BASE FLTE'!AB60*(SUM('BUNDLES FLTE'!$I$50:$I$64))</f>
        <v>0</v>
      </c>
      <c r="AC68" s="201">
        <f ca="1">'SUBSCRIBER BASE FLTE'!AC60*(SUM('BUNDLES FLTE'!$I$50:$I$64))</f>
        <v>0</v>
      </c>
      <c r="AD68" s="201">
        <f ca="1">'SUBSCRIBER BASE FLTE'!AD60*(SUM('BUNDLES FLTE'!$I$50:$I$64))</f>
        <v>0</v>
      </c>
      <c r="AE68" s="201">
        <f ca="1">'SUBSCRIBER BASE FLTE'!AE60*(SUM('BUNDLES FLTE'!$I$50:$I$64))</f>
        <v>0</v>
      </c>
      <c r="AF68" s="201">
        <f ca="1">'SUBSCRIBER BASE FLTE'!AF60*(SUM('BUNDLES FLTE'!$I$50:$I$64))</f>
        <v>0</v>
      </c>
      <c r="AG68" s="201">
        <f ca="1">'SUBSCRIBER BASE FLTE'!AG60*(SUM('BUNDLES FLTE'!$I$50:$I$64))</f>
        <v>0</v>
      </c>
      <c r="AH68" s="201">
        <f ca="1">'SUBSCRIBER BASE FLTE'!AH60*(SUM('BUNDLES FLTE'!$I$50:$I$64))</f>
        <v>0</v>
      </c>
      <c r="AI68" s="201">
        <f ca="1">'SUBSCRIBER BASE FLTE'!AI60*(SUM('BUNDLES FLTE'!$I$50:$I$64))</f>
        <v>0</v>
      </c>
      <c r="AJ68" s="201">
        <f ca="1">'SUBSCRIBER BASE FLTE'!AJ60*(SUM('BUNDLES FLTE'!$I$50:$I$64))</f>
        <v>0</v>
      </c>
      <c r="AK68" s="201">
        <f ca="1">'SUBSCRIBER BASE FLTE'!AK60*(SUM('BUNDLES FLTE'!$I$50:$I$64))</f>
        <v>0</v>
      </c>
      <c r="AL68" s="201">
        <f ca="1">'SUBSCRIBER BASE FLTE'!AL60*(SUM('BUNDLES FLTE'!$I$50:$I$64))</f>
        <v>0</v>
      </c>
      <c r="AM68" s="201">
        <f ca="1">'SUBSCRIBER BASE FLTE'!AM60*(SUM('BUNDLES FLTE'!$I$50:$I$64))</f>
        <v>0</v>
      </c>
      <c r="AN68" s="201">
        <f ca="1">'SUBSCRIBER BASE FLTE'!AN60*(SUM('BUNDLES FLTE'!$I$50:$I$64))</f>
        <v>0</v>
      </c>
      <c r="AO68" s="201">
        <f ca="1">'SUBSCRIBER BASE FLTE'!AO60*(SUM('BUNDLES FLTE'!$I$50:$I$64))</f>
        <v>0</v>
      </c>
      <c r="AP68" s="201">
        <f ca="1">'SUBSCRIBER BASE FLTE'!AP60*(SUM('BUNDLES FLTE'!$I$50:$I$64))</f>
        <v>0</v>
      </c>
      <c r="AQ68" s="201">
        <f ca="1">'SUBSCRIBER BASE FLTE'!AQ60*(SUM('BUNDLES FLTE'!$I$50:$I$64))</f>
        <v>0</v>
      </c>
      <c r="AR68" s="201">
        <f ca="1">'SUBSCRIBER BASE FLTE'!AR60*(SUM('BUNDLES FLTE'!$I$50:$I$64))</f>
        <v>0</v>
      </c>
      <c r="AS68" s="201">
        <f ca="1">'SUBSCRIBER BASE FLTE'!AS60*(SUM('BUNDLES FLTE'!$I$50:$I$64))</f>
        <v>0</v>
      </c>
      <c r="AT68" s="201">
        <f ca="1">'SUBSCRIBER BASE FLTE'!AT60*(SUM('BUNDLES FLTE'!$I$50:$I$64))</f>
        <v>0</v>
      </c>
      <c r="AU68" s="201">
        <f ca="1">'SUBSCRIBER BASE FLTE'!AU60*(SUM('BUNDLES FLTE'!$I$50:$I$64))</f>
        <v>0</v>
      </c>
      <c r="AV68" s="201">
        <f ca="1">'SUBSCRIBER BASE FLTE'!AV60*(SUM('BUNDLES FLTE'!$I$50:$I$64))</f>
        <v>0</v>
      </c>
      <c r="AW68" s="201">
        <f ca="1">'SUBSCRIBER BASE FLTE'!AW60*(SUM('BUNDLES FLTE'!$I$50:$I$64))</f>
        <v>0</v>
      </c>
      <c r="AX68" s="201">
        <f ca="1">'SUBSCRIBER BASE FLTE'!AX60*(SUM('BUNDLES FLTE'!$I$50:$I$64))</f>
        <v>0</v>
      </c>
      <c r="AY68" s="201">
        <f ca="1">'SUBSCRIBER BASE FLTE'!AY60*(SUM('BUNDLES FLTE'!$I$50:$I$64))</f>
        <v>0</v>
      </c>
      <c r="AZ68" s="201">
        <f ca="1">'SUBSCRIBER BASE FLTE'!AZ60*(SUM('BUNDLES FLTE'!$I$50:$I$64))</f>
        <v>0</v>
      </c>
      <c r="BA68" s="201">
        <f ca="1">'SUBSCRIBER BASE FLTE'!BA60*(SUM('BUNDLES FLTE'!$I$50:$I$64))</f>
        <v>0</v>
      </c>
      <c r="BB68" s="201">
        <f ca="1">'SUBSCRIBER BASE FLTE'!BB60*(SUM('BUNDLES FLTE'!$I$50:$I$64))</f>
        <v>0</v>
      </c>
      <c r="BC68" s="201">
        <f ca="1">'SUBSCRIBER BASE FLTE'!BC60*(SUM('BUNDLES FLTE'!$I$50:$I$64))</f>
        <v>0</v>
      </c>
      <c r="BD68" s="201">
        <f ca="1">'SUBSCRIBER BASE FLTE'!BD60*(SUM('BUNDLES FLTE'!$I$50:$I$64))</f>
        <v>0</v>
      </c>
      <c r="BE68" s="201">
        <f ca="1">'SUBSCRIBER BASE FLTE'!BE60*(SUM('BUNDLES FLTE'!$I$50:$I$64))</f>
        <v>0</v>
      </c>
      <c r="BF68" s="201">
        <f ca="1">'SUBSCRIBER BASE FLTE'!BF60*(SUM('BUNDLES FLTE'!$I$50:$I$64))</f>
        <v>0</v>
      </c>
      <c r="BG68" s="201">
        <f ca="1">'SUBSCRIBER BASE FLTE'!BG60*(SUM('BUNDLES FLTE'!$I$50:$I$64))</f>
        <v>0</v>
      </c>
      <c r="BH68" s="201">
        <f ca="1">'SUBSCRIBER BASE FLTE'!BH60*(SUM('BUNDLES FLTE'!$I$50:$I$64))</f>
        <v>0</v>
      </c>
      <c r="BI68" s="201">
        <f ca="1">'SUBSCRIBER BASE FLTE'!BI60*(SUM('BUNDLES FLTE'!$I$50:$I$64))</f>
        <v>0</v>
      </c>
      <c r="BJ68" s="201">
        <f ca="1">'SUBSCRIBER BASE FLTE'!BJ60*(SUM('BUNDLES FLTE'!$I$50:$I$64))</f>
        <v>0</v>
      </c>
      <c r="BK68" s="201">
        <f ca="1">'SUBSCRIBER BASE FLTE'!BK60*(SUM('BUNDLES FLTE'!$I$50:$I$64))</f>
        <v>0</v>
      </c>
      <c r="BL68" s="201">
        <f ca="1">'SUBSCRIBER BASE FLTE'!BL60*(SUM('BUNDLES FLTE'!$I$50:$I$64))</f>
        <v>0</v>
      </c>
      <c r="BM68" s="201">
        <f ca="1">'SUBSCRIBER BASE FLTE'!BM60*(SUM('BUNDLES FLTE'!$I$50:$I$64))</f>
        <v>0</v>
      </c>
      <c r="BN68" s="201">
        <f ca="1">'SUBSCRIBER BASE FLTE'!BN60*(SUM('BUNDLES FLTE'!$I$50:$I$64))</f>
        <v>0</v>
      </c>
      <c r="BO68" s="201">
        <f ca="1">'SUBSCRIBER BASE FLTE'!BO60*(SUM('BUNDLES FLTE'!$I$50:$I$64))</f>
        <v>0</v>
      </c>
      <c r="BP68" s="201">
        <f ca="1">'SUBSCRIBER BASE FLTE'!BP60*(SUM('BUNDLES FLTE'!$I$50:$I$64))</f>
        <v>0</v>
      </c>
      <c r="BQ68" s="201">
        <f ca="1">'SUBSCRIBER BASE FLTE'!BQ60*(SUM('BUNDLES FLTE'!$I$50:$I$64))</f>
        <v>0</v>
      </c>
      <c r="BR68" s="201">
        <f ca="1">'SUBSCRIBER BASE FLTE'!BR60*(SUM('BUNDLES FLTE'!$I$50:$I$64))</f>
        <v>0</v>
      </c>
    </row>
    <row r="69" spans="2:70" ht="25" customHeight="1" outlineLevel="1">
      <c r="B69" s="200" t="str">
        <f t="shared" ref="B69:B72" si="31">B63</f>
        <v>FLTE 100GB</v>
      </c>
      <c r="C69" s="201">
        <f>'SUBSCRIBER BASE FLTE'!C61*(SUM('BUNDLES FLTE'!$I$50:$I$64))</f>
        <v>0</v>
      </c>
      <c r="D69" s="201">
        <f>'SUBSCRIBER BASE FLTE'!D61*(SUM('BUNDLES FLTE'!$I$50:$I$64))</f>
        <v>0</v>
      </c>
      <c r="E69" s="201">
        <f>'SUBSCRIBER BASE FLTE'!E61*(SUM('BUNDLES FLTE'!$I$50:$I$64))</f>
        <v>0</v>
      </c>
      <c r="F69" s="201">
        <f>'SUBSCRIBER BASE FLTE'!F61*(SUM('BUNDLES FLTE'!$I$50:$I$64))</f>
        <v>0</v>
      </c>
      <c r="G69" s="201">
        <f>'SUBSCRIBER BASE FLTE'!G61*(SUM('BUNDLES FLTE'!$I$50:$I$64))</f>
        <v>0</v>
      </c>
      <c r="H69" s="201">
        <f>'SUBSCRIBER BASE FLTE'!H61*(SUM('BUNDLES FLTE'!$I$50:$I$64))</f>
        <v>0</v>
      </c>
      <c r="I69" s="201">
        <f>'SUBSCRIBER BASE FLTE'!I61*(SUM('BUNDLES FLTE'!$I$50:$I$64))</f>
        <v>0</v>
      </c>
      <c r="J69" s="201">
        <f>'SUBSCRIBER BASE FLTE'!J61*(SUM('BUNDLES FLTE'!$I$50:$I$64))</f>
        <v>0</v>
      </c>
      <c r="K69" s="201">
        <f ca="1">'SUBSCRIBER BASE FLTE'!K61*(SUM('BUNDLES FLTE'!$I$50:$I$64))</f>
        <v>0</v>
      </c>
      <c r="L69" s="201">
        <f ca="1">'SUBSCRIBER BASE FLTE'!L61*(SUM('BUNDLES FLTE'!$I$50:$I$64))</f>
        <v>0</v>
      </c>
      <c r="M69" s="201">
        <f ca="1">'SUBSCRIBER BASE FLTE'!M61*(SUM('BUNDLES FLTE'!$I$50:$I$64))</f>
        <v>0</v>
      </c>
      <c r="N69" s="201">
        <f ca="1">'SUBSCRIBER BASE FLTE'!N61*(SUM('BUNDLES FLTE'!$I$50:$I$64))</f>
        <v>0</v>
      </c>
      <c r="O69" s="201">
        <f ca="1">'SUBSCRIBER BASE FLTE'!O61*(SUM('BUNDLES FLTE'!$I$50:$I$64))</f>
        <v>0</v>
      </c>
      <c r="P69" s="201">
        <f ca="1">'SUBSCRIBER BASE FLTE'!P61*(SUM('BUNDLES FLTE'!$I$50:$I$64))</f>
        <v>0</v>
      </c>
      <c r="Q69" s="201">
        <f ca="1">'SUBSCRIBER BASE FLTE'!Q61*(SUM('BUNDLES FLTE'!$I$50:$I$64))</f>
        <v>0</v>
      </c>
      <c r="R69" s="201">
        <f ca="1">'SUBSCRIBER BASE FLTE'!R61*(SUM('BUNDLES FLTE'!$I$50:$I$64))</f>
        <v>0</v>
      </c>
      <c r="S69" s="201">
        <f ca="1">'SUBSCRIBER BASE FLTE'!S61*(SUM('BUNDLES FLTE'!$I$50:$I$64))</f>
        <v>0</v>
      </c>
      <c r="T69" s="201">
        <f ca="1">'SUBSCRIBER BASE FLTE'!T61*(SUM('BUNDLES FLTE'!$I$50:$I$64))</f>
        <v>0</v>
      </c>
      <c r="U69" s="201">
        <f ca="1">'SUBSCRIBER BASE FLTE'!U61*(SUM('BUNDLES FLTE'!$I$50:$I$64))</f>
        <v>0</v>
      </c>
      <c r="V69" s="201">
        <f ca="1">'SUBSCRIBER BASE FLTE'!V61*(SUM('BUNDLES FLTE'!$I$50:$I$64))</f>
        <v>0</v>
      </c>
      <c r="W69" s="201">
        <f ca="1">'SUBSCRIBER BASE FLTE'!W61*(SUM('BUNDLES FLTE'!$I$50:$I$64))</f>
        <v>0</v>
      </c>
      <c r="X69" s="201">
        <f ca="1">'SUBSCRIBER BASE FLTE'!X61*(SUM('BUNDLES FLTE'!$I$50:$I$64))</f>
        <v>0</v>
      </c>
      <c r="Y69" s="201">
        <f ca="1">'SUBSCRIBER BASE FLTE'!Y61*(SUM('BUNDLES FLTE'!$I$50:$I$64))</f>
        <v>0</v>
      </c>
      <c r="Z69" s="201">
        <f ca="1">'SUBSCRIBER BASE FLTE'!Z61*(SUM('BUNDLES FLTE'!$I$50:$I$64))</f>
        <v>0</v>
      </c>
      <c r="AA69" s="201">
        <f ca="1">'SUBSCRIBER BASE FLTE'!AA61*(SUM('BUNDLES FLTE'!$I$50:$I$64))</f>
        <v>0</v>
      </c>
      <c r="AB69" s="201">
        <f ca="1">'SUBSCRIBER BASE FLTE'!AB61*(SUM('BUNDLES FLTE'!$I$50:$I$64))</f>
        <v>0</v>
      </c>
      <c r="AC69" s="201">
        <f ca="1">'SUBSCRIBER BASE FLTE'!AC61*(SUM('BUNDLES FLTE'!$I$50:$I$64))</f>
        <v>0</v>
      </c>
      <c r="AD69" s="201">
        <f ca="1">'SUBSCRIBER BASE FLTE'!AD61*(SUM('BUNDLES FLTE'!$I$50:$I$64))</f>
        <v>0</v>
      </c>
      <c r="AE69" s="201">
        <f ca="1">'SUBSCRIBER BASE FLTE'!AE61*(SUM('BUNDLES FLTE'!$I$50:$I$64))</f>
        <v>0</v>
      </c>
      <c r="AF69" s="201">
        <f ca="1">'SUBSCRIBER BASE FLTE'!AF61*(SUM('BUNDLES FLTE'!$I$50:$I$64))</f>
        <v>0</v>
      </c>
      <c r="AG69" s="201">
        <f ca="1">'SUBSCRIBER BASE FLTE'!AG61*(SUM('BUNDLES FLTE'!$I$50:$I$64))</f>
        <v>0</v>
      </c>
      <c r="AH69" s="201">
        <f ca="1">'SUBSCRIBER BASE FLTE'!AH61*(SUM('BUNDLES FLTE'!$I$50:$I$64))</f>
        <v>0</v>
      </c>
      <c r="AI69" s="201">
        <f ca="1">'SUBSCRIBER BASE FLTE'!AI61*(SUM('BUNDLES FLTE'!$I$50:$I$64))</f>
        <v>0</v>
      </c>
      <c r="AJ69" s="201">
        <f ca="1">'SUBSCRIBER BASE FLTE'!AJ61*(SUM('BUNDLES FLTE'!$I$50:$I$64))</f>
        <v>0</v>
      </c>
      <c r="AK69" s="201">
        <f ca="1">'SUBSCRIBER BASE FLTE'!AK61*(SUM('BUNDLES FLTE'!$I$50:$I$64))</f>
        <v>0</v>
      </c>
      <c r="AL69" s="201">
        <f ca="1">'SUBSCRIBER BASE FLTE'!AL61*(SUM('BUNDLES FLTE'!$I$50:$I$64))</f>
        <v>0</v>
      </c>
      <c r="AM69" s="201">
        <f ca="1">'SUBSCRIBER BASE FLTE'!AM61*(SUM('BUNDLES FLTE'!$I$50:$I$64))</f>
        <v>0</v>
      </c>
      <c r="AN69" s="201">
        <f ca="1">'SUBSCRIBER BASE FLTE'!AN61*(SUM('BUNDLES FLTE'!$I$50:$I$64))</f>
        <v>0</v>
      </c>
      <c r="AO69" s="201">
        <f ca="1">'SUBSCRIBER BASE FLTE'!AO61*(SUM('BUNDLES FLTE'!$I$50:$I$64))</f>
        <v>0</v>
      </c>
      <c r="AP69" s="201">
        <f ca="1">'SUBSCRIBER BASE FLTE'!AP61*(SUM('BUNDLES FLTE'!$I$50:$I$64))</f>
        <v>0</v>
      </c>
      <c r="AQ69" s="201">
        <f ca="1">'SUBSCRIBER BASE FLTE'!AQ61*(SUM('BUNDLES FLTE'!$I$50:$I$64))</f>
        <v>0</v>
      </c>
      <c r="AR69" s="201">
        <f ca="1">'SUBSCRIBER BASE FLTE'!AR61*(SUM('BUNDLES FLTE'!$I$50:$I$64))</f>
        <v>0</v>
      </c>
      <c r="AS69" s="201">
        <f ca="1">'SUBSCRIBER BASE FLTE'!AS61*(SUM('BUNDLES FLTE'!$I$50:$I$64))</f>
        <v>0</v>
      </c>
      <c r="AT69" s="201">
        <f ca="1">'SUBSCRIBER BASE FLTE'!AT61*(SUM('BUNDLES FLTE'!$I$50:$I$64))</f>
        <v>0</v>
      </c>
      <c r="AU69" s="201">
        <f ca="1">'SUBSCRIBER BASE FLTE'!AU61*(SUM('BUNDLES FLTE'!$I$50:$I$64))</f>
        <v>0</v>
      </c>
      <c r="AV69" s="201">
        <f ca="1">'SUBSCRIBER BASE FLTE'!AV61*(SUM('BUNDLES FLTE'!$I$50:$I$64))</f>
        <v>0</v>
      </c>
      <c r="AW69" s="201">
        <f ca="1">'SUBSCRIBER BASE FLTE'!AW61*(SUM('BUNDLES FLTE'!$I$50:$I$64))</f>
        <v>0</v>
      </c>
      <c r="AX69" s="201">
        <f ca="1">'SUBSCRIBER BASE FLTE'!AX61*(SUM('BUNDLES FLTE'!$I$50:$I$64))</f>
        <v>0</v>
      </c>
      <c r="AY69" s="201">
        <f ca="1">'SUBSCRIBER BASE FLTE'!AY61*(SUM('BUNDLES FLTE'!$I$50:$I$64))</f>
        <v>0</v>
      </c>
      <c r="AZ69" s="201">
        <f ca="1">'SUBSCRIBER BASE FLTE'!AZ61*(SUM('BUNDLES FLTE'!$I$50:$I$64))</f>
        <v>0</v>
      </c>
      <c r="BA69" s="201">
        <f ca="1">'SUBSCRIBER BASE FLTE'!BA61*(SUM('BUNDLES FLTE'!$I$50:$I$64))</f>
        <v>0</v>
      </c>
      <c r="BB69" s="201">
        <f ca="1">'SUBSCRIBER BASE FLTE'!BB61*(SUM('BUNDLES FLTE'!$I$50:$I$64))</f>
        <v>0</v>
      </c>
      <c r="BC69" s="201">
        <f ca="1">'SUBSCRIBER BASE FLTE'!BC61*(SUM('BUNDLES FLTE'!$I$50:$I$64))</f>
        <v>0</v>
      </c>
      <c r="BD69" s="201">
        <f ca="1">'SUBSCRIBER BASE FLTE'!BD61*(SUM('BUNDLES FLTE'!$I$50:$I$64))</f>
        <v>0</v>
      </c>
      <c r="BE69" s="201">
        <f ca="1">'SUBSCRIBER BASE FLTE'!BE61*(SUM('BUNDLES FLTE'!$I$50:$I$64))</f>
        <v>0</v>
      </c>
      <c r="BF69" s="201">
        <f ca="1">'SUBSCRIBER BASE FLTE'!BF61*(SUM('BUNDLES FLTE'!$I$50:$I$64))</f>
        <v>0</v>
      </c>
      <c r="BG69" s="201">
        <f ca="1">'SUBSCRIBER BASE FLTE'!BG61*(SUM('BUNDLES FLTE'!$I$50:$I$64))</f>
        <v>0</v>
      </c>
      <c r="BH69" s="201">
        <f ca="1">'SUBSCRIBER BASE FLTE'!BH61*(SUM('BUNDLES FLTE'!$I$50:$I$64))</f>
        <v>0</v>
      </c>
      <c r="BI69" s="201">
        <f ca="1">'SUBSCRIBER BASE FLTE'!BI61*(SUM('BUNDLES FLTE'!$I$50:$I$64))</f>
        <v>0</v>
      </c>
      <c r="BJ69" s="201">
        <f ca="1">'SUBSCRIBER BASE FLTE'!BJ61*(SUM('BUNDLES FLTE'!$I$50:$I$64))</f>
        <v>0</v>
      </c>
      <c r="BK69" s="201">
        <f ca="1">'SUBSCRIBER BASE FLTE'!BK61*(SUM('BUNDLES FLTE'!$I$50:$I$64))</f>
        <v>0</v>
      </c>
      <c r="BL69" s="201">
        <f ca="1">'SUBSCRIBER BASE FLTE'!BL61*(SUM('BUNDLES FLTE'!$I$50:$I$64))</f>
        <v>0</v>
      </c>
      <c r="BM69" s="201">
        <f ca="1">'SUBSCRIBER BASE FLTE'!BM61*(SUM('BUNDLES FLTE'!$I$50:$I$64))</f>
        <v>0</v>
      </c>
      <c r="BN69" s="201">
        <f ca="1">'SUBSCRIBER BASE FLTE'!BN61*(SUM('BUNDLES FLTE'!$I$50:$I$64))</f>
        <v>0</v>
      </c>
      <c r="BO69" s="201">
        <f ca="1">'SUBSCRIBER BASE FLTE'!BO61*(SUM('BUNDLES FLTE'!$I$50:$I$64))</f>
        <v>0</v>
      </c>
      <c r="BP69" s="201">
        <f ca="1">'SUBSCRIBER BASE FLTE'!BP61*(SUM('BUNDLES FLTE'!$I$50:$I$64))</f>
        <v>0</v>
      </c>
      <c r="BQ69" s="201">
        <f ca="1">'SUBSCRIBER BASE FLTE'!BQ61*(SUM('BUNDLES FLTE'!$I$50:$I$64))</f>
        <v>0</v>
      </c>
      <c r="BR69" s="201">
        <f ca="1">'SUBSCRIBER BASE FLTE'!BR61*(SUM('BUNDLES FLTE'!$I$50:$I$64))</f>
        <v>0</v>
      </c>
    </row>
    <row r="70" spans="2:70" ht="25" customHeight="1" outlineLevel="1">
      <c r="B70" s="200" t="str">
        <f t="shared" si="31"/>
        <v>FLTE 200GB</v>
      </c>
      <c r="C70" s="201">
        <f>'SUBSCRIBER BASE FLTE'!C62*(SUM('BUNDLES FLTE'!$I$50:$I$64))</f>
        <v>0</v>
      </c>
      <c r="D70" s="201">
        <f>'SUBSCRIBER BASE FLTE'!D62*(SUM('BUNDLES FLTE'!$I$50:$I$64))</f>
        <v>0</v>
      </c>
      <c r="E70" s="201">
        <f>'SUBSCRIBER BASE FLTE'!E62*(SUM('BUNDLES FLTE'!$I$50:$I$64))</f>
        <v>0</v>
      </c>
      <c r="F70" s="201">
        <f>'SUBSCRIBER BASE FLTE'!F62*(SUM('BUNDLES FLTE'!$I$50:$I$64))</f>
        <v>0</v>
      </c>
      <c r="G70" s="201">
        <f>'SUBSCRIBER BASE FLTE'!G62*(SUM('BUNDLES FLTE'!$I$50:$I$64))</f>
        <v>0</v>
      </c>
      <c r="H70" s="201">
        <f>'SUBSCRIBER BASE FLTE'!H62*(SUM('BUNDLES FLTE'!$I$50:$I$64))</f>
        <v>0</v>
      </c>
      <c r="I70" s="201">
        <f>'SUBSCRIBER BASE FLTE'!I62*(SUM('BUNDLES FLTE'!$I$50:$I$64))</f>
        <v>0</v>
      </c>
      <c r="J70" s="201">
        <f>'SUBSCRIBER BASE FLTE'!J62*(SUM('BUNDLES FLTE'!$I$50:$I$64))</f>
        <v>0</v>
      </c>
      <c r="K70" s="201">
        <f ca="1">'SUBSCRIBER BASE FLTE'!K62*(SUM('BUNDLES FLTE'!$I$50:$I$64))</f>
        <v>0</v>
      </c>
      <c r="L70" s="201">
        <f ca="1">'SUBSCRIBER BASE FLTE'!L62*(SUM('BUNDLES FLTE'!$I$50:$I$64))</f>
        <v>0</v>
      </c>
      <c r="M70" s="201">
        <f ca="1">'SUBSCRIBER BASE FLTE'!M62*(SUM('BUNDLES FLTE'!$I$50:$I$64))</f>
        <v>0</v>
      </c>
      <c r="N70" s="201">
        <f ca="1">'SUBSCRIBER BASE FLTE'!N62*(SUM('BUNDLES FLTE'!$I$50:$I$64))</f>
        <v>0</v>
      </c>
      <c r="O70" s="201">
        <f ca="1">'SUBSCRIBER BASE FLTE'!O62*(SUM('BUNDLES FLTE'!$I$50:$I$64))</f>
        <v>0</v>
      </c>
      <c r="P70" s="201">
        <f ca="1">'SUBSCRIBER BASE FLTE'!P62*(SUM('BUNDLES FLTE'!$I$50:$I$64))</f>
        <v>0</v>
      </c>
      <c r="Q70" s="201">
        <f ca="1">'SUBSCRIBER BASE FLTE'!Q62*(SUM('BUNDLES FLTE'!$I$50:$I$64))</f>
        <v>0</v>
      </c>
      <c r="R70" s="201">
        <f ca="1">'SUBSCRIBER BASE FLTE'!R62*(SUM('BUNDLES FLTE'!$I$50:$I$64))</f>
        <v>0</v>
      </c>
      <c r="S70" s="201">
        <f ca="1">'SUBSCRIBER BASE FLTE'!S62*(SUM('BUNDLES FLTE'!$I$50:$I$64))</f>
        <v>0</v>
      </c>
      <c r="T70" s="201">
        <f ca="1">'SUBSCRIBER BASE FLTE'!T62*(SUM('BUNDLES FLTE'!$I$50:$I$64))</f>
        <v>0</v>
      </c>
      <c r="U70" s="201">
        <f ca="1">'SUBSCRIBER BASE FLTE'!U62*(SUM('BUNDLES FLTE'!$I$50:$I$64))</f>
        <v>0</v>
      </c>
      <c r="V70" s="201">
        <f ca="1">'SUBSCRIBER BASE FLTE'!V62*(SUM('BUNDLES FLTE'!$I$50:$I$64))</f>
        <v>0</v>
      </c>
      <c r="W70" s="201">
        <f ca="1">'SUBSCRIBER BASE FLTE'!W62*(SUM('BUNDLES FLTE'!$I$50:$I$64))</f>
        <v>0</v>
      </c>
      <c r="X70" s="201">
        <f ca="1">'SUBSCRIBER BASE FLTE'!X62*(SUM('BUNDLES FLTE'!$I$50:$I$64))</f>
        <v>0</v>
      </c>
      <c r="Y70" s="201">
        <f ca="1">'SUBSCRIBER BASE FLTE'!Y62*(SUM('BUNDLES FLTE'!$I$50:$I$64))</f>
        <v>0</v>
      </c>
      <c r="Z70" s="201">
        <f ca="1">'SUBSCRIBER BASE FLTE'!Z62*(SUM('BUNDLES FLTE'!$I$50:$I$64))</f>
        <v>0</v>
      </c>
      <c r="AA70" s="201">
        <f ca="1">'SUBSCRIBER BASE FLTE'!AA62*(SUM('BUNDLES FLTE'!$I$50:$I$64))</f>
        <v>0</v>
      </c>
      <c r="AB70" s="201">
        <f ca="1">'SUBSCRIBER BASE FLTE'!AB62*(SUM('BUNDLES FLTE'!$I$50:$I$64))</f>
        <v>0</v>
      </c>
      <c r="AC70" s="201">
        <f ca="1">'SUBSCRIBER BASE FLTE'!AC62*(SUM('BUNDLES FLTE'!$I$50:$I$64))</f>
        <v>0</v>
      </c>
      <c r="AD70" s="201">
        <f ca="1">'SUBSCRIBER BASE FLTE'!AD62*(SUM('BUNDLES FLTE'!$I$50:$I$64))</f>
        <v>0</v>
      </c>
      <c r="AE70" s="201">
        <f ca="1">'SUBSCRIBER BASE FLTE'!AE62*(SUM('BUNDLES FLTE'!$I$50:$I$64))</f>
        <v>0</v>
      </c>
      <c r="AF70" s="201">
        <f ca="1">'SUBSCRIBER BASE FLTE'!AF62*(SUM('BUNDLES FLTE'!$I$50:$I$64))</f>
        <v>0</v>
      </c>
      <c r="AG70" s="201">
        <f ca="1">'SUBSCRIBER BASE FLTE'!AG62*(SUM('BUNDLES FLTE'!$I$50:$I$64))</f>
        <v>0</v>
      </c>
      <c r="AH70" s="201">
        <f ca="1">'SUBSCRIBER BASE FLTE'!AH62*(SUM('BUNDLES FLTE'!$I$50:$I$64))</f>
        <v>0</v>
      </c>
      <c r="AI70" s="201">
        <f ca="1">'SUBSCRIBER BASE FLTE'!AI62*(SUM('BUNDLES FLTE'!$I$50:$I$64))</f>
        <v>0</v>
      </c>
      <c r="AJ70" s="201">
        <f ca="1">'SUBSCRIBER BASE FLTE'!AJ62*(SUM('BUNDLES FLTE'!$I$50:$I$64))</f>
        <v>0</v>
      </c>
      <c r="AK70" s="201">
        <f ca="1">'SUBSCRIBER BASE FLTE'!AK62*(SUM('BUNDLES FLTE'!$I$50:$I$64))</f>
        <v>0</v>
      </c>
      <c r="AL70" s="201">
        <f ca="1">'SUBSCRIBER BASE FLTE'!AL62*(SUM('BUNDLES FLTE'!$I$50:$I$64))</f>
        <v>0</v>
      </c>
      <c r="AM70" s="201">
        <f ca="1">'SUBSCRIBER BASE FLTE'!AM62*(SUM('BUNDLES FLTE'!$I$50:$I$64))</f>
        <v>0</v>
      </c>
      <c r="AN70" s="201">
        <f ca="1">'SUBSCRIBER BASE FLTE'!AN62*(SUM('BUNDLES FLTE'!$I$50:$I$64))</f>
        <v>0</v>
      </c>
      <c r="AO70" s="201">
        <f ca="1">'SUBSCRIBER BASE FLTE'!AO62*(SUM('BUNDLES FLTE'!$I$50:$I$64))</f>
        <v>0</v>
      </c>
      <c r="AP70" s="201">
        <f ca="1">'SUBSCRIBER BASE FLTE'!AP62*(SUM('BUNDLES FLTE'!$I$50:$I$64))</f>
        <v>0</v>
      </c>
      <c r="AQ70" s="201">
        <f ca="1">'SUBSCRIBER BASE FLTE'!AQ62*(SUM('BUNDLES FLTE'!$I$50:$I$64))</f>
        <v>0</v>
      </c>
      <c r="AR70" s="201">
        <f ca="1">'SUBSCRIBER BASE FLTE'!AR62*(SUM('BUNDLES FLTE'!$I$50:$I$64))</f>
        <v>0</v>
      </c>
      <c r="AS70" s="201">
        <f ca="1">'SUBSCRIBER BASE FLTE'!AS62*(SUM('BUNDLES FLTE'!$I$50:$I$64))</f>
        <v>0</v>
      </c>
      <c r="AT70" s="201">
        <f ca="1">'SUBSCRIBER BASE FLTE'!AT62*(SUM('BUNDLES FLTE'!$I$50:$I$64))</f>
        <v>0</v>
      </c>
      <c r="AU70" s="201">
        <f ca="1">'SUBSCRIBER BASE FLTE'!AU62*(SUM('BUNDLES FLTE'!$I$50:$I$64))</f>
        <v>0</v>
      </c>
      <c r="AV70" s="201">
        <f ca="1">'SUBSCRIBER BASE FLTE'!AV62*(SUM('BUNDLES FLTE'!$I$50:$I$64))</f>
        <v>0</v>
      </c>
      <c r="AW70" s="201">
        <f ca="1">'SUBSCRIBER BASE FLTE'!AW62*(SUM('BUNDLES FLTE'!$I$50:$I$64))</f>
        <v>0</v>
      </c>
      <c r="AX70" s="201">
        <f ca="1">'SUBSCRIBER BASE FLTE'!AX62*(SUM('BUNDLES FLTE'!$I$50:$I$64))</f>
        <v>0</v>
      </c>
      <c r="AY70" s="201">
        <f ca="1">'SUBSCRIBER BASE FLTE'!AY62*(SUM('BUNDLES FLTE'!$I$50:$I$64))</f>
        <v>0</v>
      </c>
      <c r="AZ70" s="201">
        <f ca="1">'SUBSCRIBER BASE FLTE'!AZ62*(SUM('BUNDLES FLTE'!$I$50:$I$64))</f>
        <v>0</v>
      </c>
      <c r="BA70" s="201">
        <f ca="1">'SUBSCRIBER BASE FLTE'!BA62*(SUM('BUNDLES FLTE'!$I$50:$I$64))</f>
        <v>0</v>
      </c>
      <c r="BB70" s="201">
        <f ca="1">'SUBSCRIBER BASE FLTE'!BB62*(SUM('BUNDLES FLTE'!$I$50:$I$64))</f>
        <v>0</v>
      </c>
      <c r="BC70" s="201">
        <f ca="1">'SUBSCRIBER BASE FLTE'!BC62*(SUM('BUNDLES FLTE'!$I$50:$I$64))</f>
        <v>0</v>
      </c>
      <c r="BD70" s="201">
        <f ca="1">'SUBSCRIBER BASE FLTE'!BD62*(SUM('BUNDLES FLTE'!$I$50:$I$64))</f>
        <v>0</v>
      </c>
      <c r="BE70" s="201">
        <f ca="1">'SUBSCRIBER BASE FLTE'!BE62*(SUM('BUNDLES FLTE'!$I$50:$I$64))</f>
        <v>0</v>
      </c>
      <c r="BF70" s="201">
        <f ca="1">'SUBSCRIBER BASE FLTE'!BF62*(SUM('BUNDLES FLTE'!$I$50:$I$64))</f>
        <v>0</v>
      </c>
      <c r="BG70" s="201">
        <f ca="1">'SUBSCRIBER BASE FLTE'!BG62*(SUM('BUNDLES FLTE'!$I$50:$I$64))</f>
        <v>0</v>
      </c>
      <c r="BH70" s="201">
        <f ca="1">'SUBSCRIBER BASE FLTE'!BH62*(SUM('BUNDLES FLTE'!$I$50:$I$64))</f>
        <v>0</v>
      </c>
      <c r="BI70" s="201">
        <f ca="1">'SUBSCRIBER BASE FLTE'!BI62*(SUM('BUNDLES FLTE'!$I$50:$I$64))</f>
        <v>0</v>
      </c>
      <c r="BJ70" s="201">
        <f ca="1">'SUBSCRIBER BASE FLTE'!BJ62*(SUM('BUNDLES FLTE'!$I$50:$I$64))</f>
        <v>0</v>
      </c>
      <c r="BK70" s="201">
        <f ca="1">'SUBSCRIBER BASE FLTE'!BK62*(SUM('BUNDLES FLTE'!$I$50:$I$64))</f>
        <v>0</v>
      </c>
      <c r="BL70" s="201">
        <f ca="1">'SUBSCRIBER BASE FLTE'!BL62*(SUM('BUNDLES FLTE'!$I$50:$I$64))</f>
        <v>0</v>
      </c>
      <c r="BM70" s="201">
        <f ca="1">'SUBSCRIBER BASE FLTE'!BM62*(SUM('BUNDLES FLTE'!$I$50:$I$64))</f>
        <v>0</v>
      </c>
      <c r="BN70" s="201">
        <f ca="1">'SUBSCRIBER BASE FLTE'!BN62*(SUM('BUNDLES FLTE'!$I$50:$I$64))</f>
        <v>0</v>
      </c>
      <c r="BO70" s="201">
        <f ca="1">'SUBSCRIBER BASE FLTE'!BO62*(SUM('BUNDLES FLTE'!$I$50:$I$64))</f>
        <v>0</v>
      </c>
      <c r="BP70" s="201">
        <f ca="1">'SUBSCRIBER BASE FLTE'!BP62*(SUM('BUNDLES FLTE'!$I$50:$I$64))</f>
        <v>0</v>
      </c>
      <c r="BQ70" s="201">
        <f ca="1">'SUBSCRIBER BASE FLTE'!BQ62*(SUM('BUNDLES FLTE'!$I$50:$I$64))</f>
        <v>0</v>
      </c>
      <c r="BR70" s="201">
        <f ca="1">'SUBSCRIBER BASE FLTE'!BR62*(SUM('BUNDLES FLTE'!$I$50:$I$64))</f>
        <v>0</v>
      </c>
    </row>
    <row r="71" spans="2:70" ht="25" customHeight="1" outlineLevel="1">
      <c r="B71" s="200" t="str">
        <f t="shared" si="31"/>
        <v>FLTE 400GB</v>
      </c>
      <c r="C71" s="201">
        <f>'SUBSCRIBER BASE FLTE'!C63*(SUM('BUNDLES FLTE'!$I$50:$I$64))</f>
        <v>0</v>
      </c>
      <c r="D71" s="201">
        <f>'SUBSCRIBER BASE FLTE'!D63*(SUM('BUNDLES FLTE'!$I$50:$I$64))</f>
        <v>0</v>
      </c>
      <c r="E71" s="201">
        <f>'SUBSCRIBER BASE FLTE'!E63*(SUM('BUNDLES FLTE'!$I$50:$I$64))</f>
        <v>0</v>
      </c>
      <c r="F71" s="201">
        <f>'SUBSCRIBER BASE FLTE'!F63*(SUM('BUNDLES FLTE'!$I$50:$I$64))</f>
        <v>0</v>
      </c>
      <c r="G71" s="201">
        <f>'SUBSCRIBER BASE FLTE'!G63*(SUM('BUNDLES FLTE'!$I$50:$I$64))</f>
        <v>0</v>
      </c>
      <c r="H71" s="201">
        <f>'SUBSCRIBER BASE FLTE'!H63*(SUM('BUNDLES FLTE'!$I$50:$I$64))</f>
        <v>0</v>
      </c>
      <c r="I71" s="201">
        <f>'SUBSCRIBER BASE FLTE'!I63*(SUM('BUNDLES FLTE'!$I$50:$I$64))</f>
        <v>0</v>
      </c>
      <c r="J71" s="201">
        <f>'SUBSCRIBER BASE FLTE'!J63*(SUM('BUNDLES FLTE'!$I$50:$I$64))</f>
        <v>0</v>
      </c>
      <c r="K71" s="201">
        <f ca="1">'SUBSCRIBER BASE FLTE'!K63*(SUM('BUNDLES FLTE'!$I$50:$I$64))</f>
        <v>0</v>
      </c>
      <c r="L71" s="201">
        <f ca="1">'SUBSCRIBER BASE FLTE'!L63*(SUM('BUNDLES FLTE'!$I$50:$I$64))</f>
        <v>0</v>
      </c>
      <c r="M71" s="201">
        <f ca="1">'SUBSCRIBER BASE FLTE'!M63*(SUM('BUNDLES FLTE'!$I$50:$I$64))</f>
        <v>0</v>
      </c>
      <c r="N71" s="201">
        <f ca="1">'SUBSCRIBER BASE FLTE'!N63*(SUM('BUNDLES FLTE'!$I$50:$I$64))</f>
        <v>0</v>
      </c>
      <c r="O71" s="201">
        <f ca="1">'SUBSCRIBER BASE FLTE'!O63*(SUM('BUNDLES FLTE'!$I$50:$I$64))</f>
        <v>0</v>
      </c>
      <c r="P71" s="201">
        <f ca="1">'SUBSCRIBER BASE FLTE'!P63*(SUM('BUNDLES FLTE'!$I$50:$I$64))</f>
        <v>0</v>
      </c>
      <c r="Q71" s="201">
        <f ca="1">'SUBSCRIBER BASE FLTE'!Q63*(SUM('BUNDLES FLTE'!$I$50:$I$64))</f>
        <v>0</v>
      </c>
      <c r="R71" s="201">
        <f ca="1">'SUBSCRIBER BASE FLTE'!R63*(SUM('BUNDLES FLTE'!$I$50:$I$64))</f>
        <v>0</v>
      </c>
      <c r="S71" s="201">
        <f ca="1">'SUBSCRIBER BASE FLTE'!S63*(SUM('BUNDLES FLTE'!$I$50:$I$64))</f>
        <v>0</v>
      </c>
      <c r="T71" s="201">
        <f ca="1">'SUBSCRIBER BASE FLTE'!T63*(SUM('BUNDLES FLTE'!$I$50:$I$64))</f>
        <v>0</v>
      </c>
      <c r="U71" s="201">
        <f ca="1">'SUBSCRIBER BASE FLTE'!U63*(SUM('BUNDLES FLTE'!$I$50:$I$64))</f>
        <v>0</v>
      </c>
      <c r="V71" s="201">
        <f ca="1">'SUBSCRIBER BASE FLTE'!V63*(SUM('BUNDLES FLTE'!$I$50:$I$64))</f>
        <v>0</v>
      </c>
      <c r="W71" s="201">
        <f ca="1">'SUBSCRIBER BASE FLTE'!W63*(SUM('BUNDLES FLTE'!$I$50:$I$64))</f>
        <v>0</v>
      </c>
      <c r="X71" s="201">
        <f ca="1">'SUBSCRIBER BASE FLTE'!X63*(SUM('BUNDLES FLTE'!$I$50:$I$64))</f>
        <v>0</v>
      </c>
      <c r="Y71" s="201">
        <f ca="1">'SUBSCRIBER BASE FLTE'!Y63*(SUM('BUNDLES FLTE'!$I$50:$I$64))</f>
        <v>0</v>
      </c>
      <c r="Z71" s="201">
        <f ca="1">'SUBSCRIBER BASE FLTE'!Z63*(SUM('BUNDLES FLTE'!$I$50:$I$64))</f>
        <v>0</v>
      </c>
      <c r="AA71" s="201">
        <f ca="1">'SUBSCRIBER BASE FLTE'!AA63*(SUM('BUNDLES FLTE'!$I$50:$I$64))</f>
        <v>0</v>
      </c>
      <c r="AB71" s="201">
        <f ca="1">'SUBSCRIBER BASE FLTE'!AB63*(SUM('BUNDLES FLTE'!$I$50:$I$64))</f>
        <v>0</v>
      </c>
      <c r="AC71" s="201">
        <f ca="1">'SUBSCRIBER BASE FLTE'!AC63*(SUM('BUNDLES FLTE'!$I$50:$I$64))</f>
        <v>0</v>
      </c>
      <c r="AD71" s="201">
        <f ca="1">'SUBSCRIBER BASE FLTE'!AD63*(SUM('BUNDLES FLTE'!$I$50:$I$64))</f>
        <v>0</v>
      </c>
      <c r="AE71" s="201">
        <f ca="1">'SUBSCRIBER BASE FLTE'!AE63*(SUM('BUNDLES FLTE'!$I$50:$I$64))</f>
        <v>0</v>
      </c>
      <c r="AF71" s="201">
        <f ca="1">'SUBSCRIBER BASE FLTE'!AF63*(SUM('BUNDLES FLTE'!$I$50:$I$64))</f>
        <v>0</v>
      </c>
      <c r="AG71" s="201">
        <f ca="1">'SUBSCRIBER BASE FLTE'!AG63*(SUM('BUNDLES FLTE'!$I$50:$I$64))</f>
        <v>0</v>
      </c>
      <c r="AH71" s="201">
        <f ca="1">'SUBSCRIBER BASE FLTE'!AH63*(SUM('BUNDLES FLTE'!$I$50:$I$64))</f>
        <v>0</v>
      </c>
      <c r="AI71" s="201">
        <f ca="1">'SUBSCRIBER BASE FLTE'!AI63*(SUM('BUNDLES FLTE'!$I$50:$I$64))</f>
        <v>0</v>
      </c>
      <c r="AJ71" s="201">
        <f ca="1">'SUBSCRIBER BASE FLTE'!AJ63*(SUM('BUNDLES FLTE'!$I$50:$I$64))</f>
        <v>0</v>
      </c>
      <c r="AK71" s="201">
        <f ca="1">'SUBSCRIBER BASE FLTE'!AK63*(SUM('BUNDLES FLTE'!$I$50:$I$64))</f>
        <v>0</v>
      </c>
      <c r="AL71" s="201">
        <f ca="1">'SUBSCRIBER BASE FLTE'!AL63*(SUM('BUNDLES FLTE'!$I$50:$I$64))</f>
        <v>0</v>
      </c>
      <c r="AM71" s="201">
        <f ca="1">'SUBSCRIBER BASE FLTE'!AM63*(SUM('BUNDLES FLTE'!$I$50:$I$64))</f>
        <v>0</v>
      </c>
      <c r="AN71" s="201">
        <f ca="1">'SUBSCRIBER BASE FLTE'!AN63*(SUM('BUNDLES FLTE'!$I$50:$I$64))</f>
        <v>0</v>
      </c>
      <c r="AO71" s="201">
        <f ca="1">'SUBSCRIBER BASE FLTE'!AO63*(SUM('BUNDLES FLTE'!$I$50:$I$64))</f>
        <v>0</v>
      </c>
      <c r="AP71" s="201">
        <f ca="1">'SUBSCRIBER BASE FLTE'!AP63*(SUM('BUNDLES FLTE'!$I$50:$I$64))</f>
        <v>0</v>
      </c>
      <c r="AQ71" s="201">
        <f ca="1">'SUBSCRIBER BASE FLTE'!AQ63*(SUM('BUNDLES FLTE'!$I$50:$I$64))</f>
        <v>0</v>
      </c>
      <c r="AR71" s="201">
        <f ca="1">'SUBSCRIBER BASE FLTE'!AR63*(SUM('BUNDLES FLTE'!$I$50:$I$64))</f>
        <v>0</v>
      </c>
      <c r="AS71" s="201">
        <f ca="1">'SUBSCRIBER BASE FLTE'!AS63*(SUM('BUNDLES FLTE'!$I$50:$I$64))</f>
        <v>0</v>
      </c>
      <c r="AT71" s="201">
        <f ca="1">'SUBSCRIBER BASE FLTE'!AT63*(SUM('BUNDLES FLTE'!$I$50:$I$64))</f>
        <v>0</v>
      </c>
      <c r="AU71" s="201">
        <f ca="1">'SUBSCRIBER BASE FLTE'!AU63*(SUM('BUNDLES FLTE'!$I$50:$I$64))</f>
        <v>0</v>
      </c>
      <c r="AV71" s="201">
        <f ca="1">'SUBSCRIBER BASE FLTE'!AV63*(SUM('BUNDLES FLTE'!$I$50:$I$64))</f>
        <v>0</v>
      </c>
      <c r="AW71" s="201">
        <f ca="1">'SUBSCRIBER BASE FLTE'!AW63*(SUM('BUNDLES FLTE'!$I$50:$I$64))</f>
        <v>0</v>
      </c>
      <c r="AX71" s="201">
        <f ca="1">'SUBSCRIBER BASE FLTE'!AX63*(SUM('BUNDLES FLTE'!$I$50:$I$64))</f>
        <v>0</v>
      </c>
      <c r="AY71" s="201">
        <f ca="1">'SUBSCRIBER BASE FLTE'!AY63*(SUM('BUNDLES FLTE'!$I$50:$I$64))</f>
        <v>0</v>
      </c>
      <c r="AZ71" s="201">
        <f ca="1">'SUBSCRIBER BASE FLTE'!AZ63*(SUM('BUNDLES FLTE'!$I$50:$I$64))</f>
        <v>0</v>
      </c>
      <c r="BA71" s="201">
        <f ca="1">'SUBSCRIBER BASE FLTE'!BA63*(SUM('BUNDLES FLTE'!$I$50:$I$64))</f>
        <v>0</v>
      </c>
      <c r="BB71" s="201">
        <f ca="1">'SUBSCRIBER BASE FLTE'!BB63*(SUM('BUNDLES FLTE'!$I$50:$I$64))</f>
        <v>0</v>
      </c>
      <c r="BC71" s="201">
        <f ca="1">'SUBSCRIBER BASE FLTE'!BC63*(SUM('BUNDLES FLTE'!$I$50:$I$64))</f>
        <v>0</v>
      </c>
      <c r="BD71" s="201">
        <f ca="1">'SUBSCRIBER BASE FLTE'!BD63*(SUM('BUNDLES FLTE'!$I$50:$I$64))</f>
        <v>0</v>
      </c>
      <c r="BE71" s="201">
        <f ca="1">'SUBSCRIBER BASE FLTE'!BE63*(SUM('BUNDLES FLTE'!$I$50:$I$64))</f>
        <v>0</v>
      </c>
      <c r="BF71" s="201">
        <f ca="1">'SUBSCRIBER BASE FLTE'!BF63*(SUM('BUNDLES FLTE'!$I$50:$I$64))</f>
        <v>0</v>
      </c>
      <c r="BG71" s="201">
        <f ca="1">'SUBSCRIBER BASE FLTE'!BG63*(SUM('BUNDLES FLTE'!$I$50:$I$64))</f>
        <v>0</v>
      </c>
      <c r="BH71" s="201">
        <f ca="1">'SUBSCRIBER BASE FLTE'!BH63*(SUM('BUNDLES FLTE'!$I$50:$I$64))</f>
        <v>0</v>
      </c>
      <c r="BI71" s="201">
        <f ca="1">'SUBSCRIBER BASE FLTE'!BI63*(SUM('BUNDLES FLTE'!$I$50:$I$64))</f>
        <v>0</v>
      </c>
      <c r="BJ71" s="201">
        <f ca="1">'SUBSCRIBER BASE FLTE'!BJ63*(SUM('BUNDLES FLTE'!$I$50:$I$64))</f>
        <v>0</v>
      </c>
      <c r="BK71" s="201">
        <f ca="1">'SUBSCRIBER BASE FLTE'!BK63*(SUM('BUNDLES FLTE'!$I$50:$I$64))</f>
        <v>0</v>
      </c>
      <c r="BL71" s="201">
        <f ca="1">'SUBSCRIBER BASE FLTE'!BL63*(SUM('BUNDLES FLTE'!$I$50:$I$64))</f>
        <v>0</v>
      </c>
      <c r="BM71" s="201">
        <f ca="1">'SUBSCRIBER BASE FLTE'!BM63*(SUM('BUNDLES FLTE'!$I$50:$I$64))</f>
        <v>0</v>
      </c>
      <c r="BN71" s="201">
        <f ca="1">'SUBSCRIBER BASE FLTE'!BN63*(SUM('BUNDLES FLTE'!$I$50:$I$64))</f>
        <v>0</v>
      </c>
      <c r="BO71" s="201">
        <f ca="1">'SUBSCRIBER BASE FLTE'!BO63*(SUM('BUNDLES FLTE'!$I$50:$I$64))</f>
        <v>0</v>
      </c>
      <c r="BP71" s="201">
        <f ca="1">'SUBSCRIBER BASE FLTE'!BP63*(SUM('BUNDLES FLTE'!$I$50:$I$64))</f>
        <v>0</v>
      </c>
      <c r="BQ71" s="201">
        <f ca="1">'SUBSCRIBER BASE FLTE'!BQ63*(SUM('BUNDLES FLTE'!$I$50:$I$64))</f>
        <v>0</v>
      </c>
      <c r="BR71" s="201">
        <f ca="1">'SUBSCRIBER BASE FLTE'!BR63*(SUM('BUNDLES FLTE'!$I$50:$I$64))</f>
        <v>0</v>
      </c>
    </row>
    <row r="72" spans="2:70" ht="25" customHeight="1" outlineLevel="1">
      <c r="B72" s="200" t="str">
        <f t="shared" si="31"/>
        <v>Package 5</v>
      </c>
      <c r="C72" s="201">
        <f>'SUBSCRIBER BASE FLTE'!C64*(SUM('BUNDLES FLTE'!$I$50:$I$64))</f>
        <v>0</v>
      </c>
      <c r="D72" s="201">
        <f>'SUBSCRIBER BASE FLTE'!D64*(SUM('BUNDLES FLTE'!$I$50:$I$64))</f>
        <v>0</v>
      </c>
      <c r="E72" s="201">
        <f>'SUBSCRIBER BASE FLTE'!E64*(SUM('BUNDLES FLTE'!$I$50:$I$64))</f>
        <v>0</v>
      </c>
      <c r="F72" s="201">
        <f>'SUBSCRIBER BASE FLTE'!F64*(SUM('BUNDLES FLTE'!$I$50:$I$64))</f>
        <v>0</v>
      </c>
      <c r="G72" s="201">
        <f>'SUBSCRIBER BASE FLTE'!G64*(SUM('BUNDLES FLTE'!$I$50:$I$64))</f>
        <v>0</v>
      </c>
      <c r="H72" s="201">
        <f>'SUBSCRIBER BASE FLTE'!H64*(SUM('BUNDLES FLTE'!$I$50:$I$64))</f>
        <v>0</v>
      </c>
      <c r="I72" s="201">
        <f>'SUBSCRIBER BASE FLTE'!I64*(SUM('BUNDLES FLTE'!$I$50:$I$64))</f>
        <v>0</v>
      </c>
      <c r="J72" s="201">
        <f>'SUBSCRIBER BASE FLTE'!J64*(SUM('BUNDLES FLTE'!$I$50:$I$64))</f>
        <v>0</v>
      </c>
      <c r="K72" s="201">
        <f ca="1">'SUBSCRIBER BASE FLTE'!K64*(SUM('BUNDLES FLTE'!$I$50:$I$64))</f>
        <v>0</v>
      </c>
      <c r="L72" s="201">
        <f ca="1">'SUBSCRIBER BASE FLTE'!L64*(SUM('BUNDLES FLTE'!$I$50:$I$64))</f>
        <v>0</v>
      </c>
      <c r="M72" s="201">
        <f ca="1">'SUBSCRIBER BASE FLTE'!M64*(SUM('BUNDLES FLTE'!$I$50:$I$64))</f>
        <v>0</v>
      </c>
      <c r="N72" s="201">
        <f ca="1">'SUBSCRIBER BASE FLTE'!N64*(SUM('BUNDLES FLTE'!$I$50:$I$64))</f>
        <v>0</v>
      </c>
      <c r="O72" s="201">
        <f ca="1">'SUBSCRIBER BASE FLTE'!O64*(SUM('BUNDLES FLTE'!$I$50:$I$64))</f>
        <v>0</v>
      </c>
      <c r="P72" s="201">
        <f ca="1">'SUBSCRIBER BASE FLTE'!P64*(SUM('BUNDLES FLTE'!$I$50:$I$64))</f>
        <v>0</v>
      </c>
      <c r="Q72" s="201">
        <f ca="1">'SUBSCRIBER BASE FLTE'!Q64*(SUM('BUNDLES FLTE'!$I$50:$I$64))</f>
        <v>0</v>
      </c>
      <c r="R72" s="201">
        <f ca="1">'SUBSCRIBER BASE FLTE'!R64*(SUM('BUNDLES FLTE'!$I$50:$I$64))</f>
        <v>0</v>
      </c>
      <c r="S72" s="201">
        <f ca="1">'SUBSCRIBER BASE FLTE'!S64*(SUM('BUNDLES FLTE'!$I$50:$I$64))</f>
        <v>0</v>
      </c>
      <c r="T72" s="201">
        <f ca="1">'SUBSCRIBER BASE FLTE'!T64*(SUM('BUNDLES FLTE'!$I$50:$I$64))</f>
        <v>0</v>
      </c>
      <c r="U72" s="201">
        <f ca="1">'SUBSCRIBER BASE FLTE'!U64*(SUM('BUNDLES FLTE'!$I$50:$I$64))</f>
        <v>0</v>
      </c>
      <c r="V72" s="201">
        <f ca="1">'SUBSCRIBER BASE FLTE'!V64*(SUM('BUNDLES FLTE'!$I$50:$I$64))</f>
        <v>0</v>
      </c>
      <c r="W72" s="201">
        <f ca="1">'SUBSCRIBER BASE FLTE'!W64*(SUM('BUNDLES FLTE'!$I$50:$I$64))</f>
        <v>0</v>
      </c>
      <c r="X72" s="201">
        <f ca="1">'SUBSCRIBER BASE FLTE'!X64*(SUM('BUNDLES FLTE'!$I$50:$I$64))</f>
        <v>0</v>
      </c>
      <c r="Y72" s="201">
        <f ca="1">'SUBSCRIBER BASE FLTE'!Y64*(SUM('BUNDLES FLTE'!$I$50:$I$64))</f>
        <v>0</v>
      </c>
      <c r="Z72" s="201">
        <f ca="1">'SUBSCRIBER BASE FLTE'!Z64*(SUM('BUNDLES FLTE'!$I$50:$I$64))</f>
        <v>0</v>
      </c>
      <c r="AA72" s="201">
        <f ca="1">'SUBSCRIBER BASE FLTE'!AA64*(SUM('BUNDLES FLTE'!$I$50:$I$64))</f>
        <v>0</v>
      </c>
      <c r="AB72" s="201">
        <f ca="1">'SUBSCRIBER BASE FLTE'!AB64*(SUM('BUNDLES FLTE'!$I$50:$I$64))</f>
        <v>0</v>
      </c>
      <c r="AC72" s="201">
        <f ca="1">'SUBSCRIBER BASE FLTE'!AC64*(SUM('BUNDLES FLTE'!$I$50:$I$64))</f>
        <v>0</v>
      </c>
      <c r="AD72" s="201">
        <f ca="1">'SUBSCRIBER BASE FLTE'!AD64*(SUM('BUNDLES FLTE'!$I$50:$I$64))</f>
        <v>0</v>
      </c>
      <c r="AE72" s="201">
        <f ca="1">'SUBSCRIBER BASE FLTE'!AE64*(SUM('BUNDLES FLTE'!$I$50:$I$64))</f>
        <v>0</v>
      </c>
      <c r="AF72" s="201">
        <f ca="1">'SUBSCRIBER BASE FLTE'!AF64*(SUM('BUNDLES FLTE'!$I$50:$I$64))</f>
        <v>0</v>
      </c>
      <c r="AG72" s="201">
        <f ca="1">'SUBSCRIBER BASE FLTE'!AG64*(SUM('BUNDLES FLTE'!$I$50:$I$64))</f>
        <v>0</v>
      </c>
      <c r="AH72" s="201">
        <f ca="1">'SUBSCRIBER BASE FLTE'!AH64*(SUM('BUNDLES FLTE'!$I$50:$I$64))</f>
        <v>0</v>
      </c>
      <c r="AI72" s="201">
        <f ca="1">'SUBSCRIBER BASE FLTE'!AI64*(SUM('BUNDLES FLTE'!$I$50:$I$64))</f>
        <v>0</v>
      </c>
      <c r="AJ72" s="201">
        <f ca="1">'SUBSCRIBER BASE FLTE'!AJ64*(SUM('BUNDLES FLTE'!$I$50:$I$64))</f>
        <v>0</v>
      </c>
      <c r="AK72" s="201">
        <f ca="1">'SUBSCRIBER BASE FLTE'!AK64*(SUM('BUNDLES FLTE'!$I$50:$I$64))</f>
        <v>0</v>
      </c>
      <c r="AL72" s="201">
        <f ca="1">'SUBSCRIBER BASE FLTE'!AL64*(SUM('BUNDLES FLTE'!$I$50:$I$64))</f>
        <v>0</v>
      </c>
      <c r="AM72" s="201">
        <f ca="1">'SUBSCRIBER BASE FLTE'!AM64*(SUM('BUNDLES FLTE'!$I$50:$I$64))</f>
        <v>0</v>
      </c>
      <c r="AN72" s="201">
        <f ca="1">'SUBSCRIBER BASE FLTE'!AN64*(SUM('BUNDLES FLTE'!$I$50:$I$64))</f>
        <v>0</v>
      </c>
      <c r="AO72" s="201">
        <f ca="1">'SUBSCRIBER BASE FLTE'!AO64*(SUM('BUNDLES FLTE'!$I$50:$I$64))</f>
        <v>0</v>
      </c>
      <c r="AP72" s="201">
        <f ca="1">'SUBSCRIBER BASE FLTE'!AP64*(SUM('BUNDLES FLTE'!$I$50:$I$64))</f>
        <v>0</v>
      </c>
      <c r="AQ72" s="201">
        <f ca="1">'SUBSCRIBER BASE FLTE'!AQ64*(SUM('BUNDLES FLTE'!$I$50:$I$64))</f>
        <v>0</v>
      </c>
      <c r="AR72" s="201">
        <f ca="1">'SUBSCRIBER BASE FLTE'!AR64*(SUM('BUNDLES FLTE'!$I$50:$I$64))</f>
        <v>0</v>
      </c>
      <c r="AS72" s="201">
        <f ca="1">'SUBSCRIBER BASE FLTE'!AS64*(SUM('BUNDLES FLTE'!$I$50:$I$64))</f>
        <v>0</v>
      </c>
      <c r="AT72" s="201">
        <f ca="1">'SUBSCRIBER BASE FLTE'!AT64*(SUM('BUNDLES FLTE'!$I$50:$I$64))</f>
        <v>0</v>
      </c>
      <c r="AU72" s="201">
        <f ca="1">'SUBSCRIBER BASE FLTE'!AU64*(SUM('BUNDLES FLTE'!$I$50:$I$64))</f>
        <v>0</v>
      </c>
      <c r="AV72" s="201">
        <f ca="1">'SUBSCRIBER BASE FLTE'!AV64*(SUM('BUNDLES FLTE'!$I$50:$I$64))</f>
        <v>0</v>
      </c>
      <c r="AW72" s="201">
        <f ca="1">'SUBSCRIBER BASE FLTE'!AW64*(SUM('BUNDLES FLTE'!$I$50:$I$64))</f>
        <v>0</v>
      </c>
      <c r="AX72" s="201">
        <f ca="1">'SUBSCRIBER BASE FLTE'!AX64*(SUM('BUNDLES FLTE'!$I$50:$I$64))</f>
        <v>0</v>
      </c>
      <c r="AY72" s="201">
        <f ca="1">'SUBSCRIBER BASE FLTE'!AY64*(SUM('BUNDLES FLTE'!$I$50:$I$64))</f>
        <v>0</v>
      </c>
      <c r="AZ72" s="201">
        <f ca="1">'SUBSCRIBER BASE FLTE'!AZ64*(SUM('BUNDLES FLTE'!$I$50:$I$64))</f>
        <v>0</v>
      </c>
      <c r="BA72" s="201">
        <f ca="1">'SUBSCRIBER BASE FLTE'!BA64*(SUM('BUNDLES FLTE'!$I$50:$I$64))</f>
        <v>0</v>
      </c>
      <c r="BB72" s="201">
        <f ca="1">'SUBSCRIBER BASE FLTE'!BB64*(SUM('BUNDLES FLTE'!$I$50:$I$64))</f>
        <v>0</v>
      </c>
      <c r="BC72" s="201">
        <f ca="1">'SUBSCRIBER BASE FLTE'!BC64*(SUM('BUNDLES FLTE'!$I$50:$I$64))</f>
        <v>0</v>
      </c>
      <c r="BD72" s="201">
        <f ca="1">'SUBSCRIBER BASE FLTE'!BD64*(SUM('BUNDLES FLTE'!$I$50:$I$64))</f>
        <v>0</v>
      </c>
      <c r="BE72" s="201">
        <f ca="1">'SUBSCRIBER BASE FLTE'!BE64*(SUM('BUNDLES FLTE'!$I$50:$I$64))</f>
        <v>0</v>
      </c>
      <c r="BF72" s="201">
        <f ca="1">'SUBSCRIBER BASE FLTE'!BF64*(SUM('BUNDLES FLTE'!$I$50:$I$64))</f>
        <v>0</v>
      </c>
      <c r="BG72" s="201">
        <f ca="1">'SUBSCRIBER BASE FLTE'!BG64*(SUM('BUNDLES FLTE'!$I$50:$I$64))</f>
        <v>0</v>
      </c>
      <c r="BH72" s="201">
        <f ca="1">'SUBSCRIBER BASE FLTE'!BH64*(SUM('BUNDLES FLTE'!$I$50:$I$64))</f>
        <v>0</v>
      </c>
      <c r="BI72" s="201">
        <f ca="1">'SUBSCRIBER BASE FLTE'!BI64*(SUM('BUNDLES FLTE'!$I$50:$I$64))</f>
        <v>0</v>
      </c>
      <c r="BJ72" s="201">
        <f ca="1">'SUBSCRIBER BASE FLTE'!BJ64*(SUM('BUNDLES FLTE'!$I$50:$I$64))</f>
        <v>0</v>
      </c>
      <c r="BK72" s="201">
        <f ca="1">'SUBSCRIBER BASE FLTE'!BK64*(SUM('BUNDLES FLTE'!$I$50:$I$64))</f>
        <v>0</v>
      </c>
      <c r="BL72" s="201">
        <f ca="1">'SUBSCRIBER BASE FLTE'!BL64*(SUM('BUNDLES FLTE'!$I$50:$I$64))</f>
        <v>0</v>
      </c>
      <c r="BM72" s="201">
        <f ca="1">'SUBSCRIBER BASE FLTE'!BM64*(SUM('BUNDLES FLTE'!$I$50:$I$64))</f>
        <v>0</v>
      </c>
      <c r="BN72" s="201">
        <f ca="1">'SUBSCRIBER BASE FLTE'!BN64*(SUM('BUNDLES FLTE'!$I$50:$I$64))</f>
        <v>0</v>
      </c>
      <c r="BO72" s="201">
        <f ca="1">'SUBSCRIBER BASE FLTE'!BO64*(SUM('BUNDLES FLTE'!$I$50:$I$64))</f>
        <v>0</v>
      </c>
      <c r="BP72" s="201">
        <f ca="1">'SUBSCRIBER BASE FLTE'!BP64*(SUM('BUNDLES FLTE'!$I$50:$I$64))</f>
        <v>0</v>
      </c>
      <c r="BQ72" s="201">
        <f ca="1">'SUBSCRIBER BASE FLTE'!BQ64*(SUM('BUNDLES FLTE'!$I$50:$I$64))</f>
        <v>0</v>
      </c>
      <c r="BR72" s="201">
        <f ca="1">'SUBSCRIBER BASE FLTE'!BR64*(SUM('BUNDLES FLTE'!$I$50:$I$64))</f>
        <v>0</v>
      </c>
    </row>
    <row r="74" spans="2:70" ht="25" customHeight="1">
      <c r="B74" s="213" t="s">
        <v>495</v>
      </c>
      <c r="K74" s="196">
        <f ca="1">SUM(K75:K79)</f>
        <v>5070827.5199999986</v>
      </c>
      <c r="L74" s="196">
        <f t="shared" ref="L74:BR74" ca="1" si="32">SUM(L75:L79)</f>
        <v>10275961.006079998</v>
      </c>
      <c r="M74" s="196">
        <f t="shared" ca="1" si="32"/>
        <v>15664946.857528318</v>
      </c>
      <c r="N74" s="196">
        <f t="shared" ca="1" si="32"/>
        <v>21308199.289239325</v>
      </c>
      <c r="O74" s="196">
        <f t="shared" ca="1" si="32"/>
        <v>27260327.595280796</v>
      </c>
      <c r="P74" s="196">
        <f t="shared" ca="1" si="32"/>
        <v>33588655.770720907</v>
      </c>
      <c r="Q74" s="196">
        <f t="shared" ca="1" si="32"/>
        <v>40383252.036669783</v>
      </c>
      <c r="R74" s="196">
        <f t="shared" ca="1" si="32"/>
        <v>47771941.914358079</v>
      </c>
      <c r="S74" s="196">
        <f t="shared" ca="1" si="32"/>
        <v>55830776.408086039</v>
      </c>
      <c r="T74" s="196">
        <f t="shared" ca="1" si="32"/>
        <v>64708150.808617309</v>
      </c>
      <c r="U74" s="196">
        <f t="shared" ca="1" si="32"/>
        <v>74502538.566744059</v>
      </c>
      <c r="V74" s="196">
        <f t="shared" ca="1" si="32"/>
        <v>85348071.468926728</v>
      </c>
      <c r="W74" s="196">
        <f t="shared" ca="1" si="32"/>
        <v>97315901.821440846</v>
      </c>
      <c r="X74" s="196">
        <f t="shared" ca="1" si="32"/>
        <v>110469480.8159586</v>
      </c>
      <c r="Y74" s="196">
        <f t="shared" ca="1" si="32"/>
        <v>124834211.18902296</v>
      </c>
      <c r="Z74" s="196">
        <f t="shared" ca="1" si="32"/>
        <v>140402839.43391627</v>
      </c>
      <c r="AA74" s="196">
        <f t="shared" ca="1" si="32"/>
        <v>157131678.33872801</v>
      </c>
      <c r="AB74" s="196">
        <f t="shared" ca="1" si="32"/>
        <v>174932806.59284878</v>
      </c>
      <c r="AC74" s="196">
        <f t="shared" ca="1" si="32"/>
        <v>193691678.69680959</v>
      </c>
      <c r="AD74" s="196">
        <f t="shared" ca="1" si="32"/>
        <v>213283571.42788669</v>
      </c>
      <c r="AE74" s="196">
        <f t="shared" ca="1" si="32"/>
        <v>233595973.07074964</v>
      </c>
      <c r="AF74" s="196">
        <f t="shared" ca="1" si="32"/>
        <v>254494011.77964824</v>
      </c>
      <c r="AG74" s="196">
        <f t="shared" ca="1" si="32"/>
        <v>275845989.63952124</v>
      </c>
      <c r="AH74" s="196">
        <f t="shared" ca="1" si="32"/>
        <v>297536534.56758529</v>
      </c>
      <c r="AI74" s="196">
        <f t="shared" ca="1" si="32"/>
        <v>319489778.02376091</v>
      </c>
      <c r="AJ74" s="196">
        <f t="shared" ca="1" si="32"/>
        <v>341613262.43055892</v>
      </c>
      <c r="AK74" s="196">
        <f t="shared" ca="1" si="32"/>
        <v>363823426.17989922</v>
      </c>
      <c r="AL74" s="196">
        <f t="shared" ca="1" si="32"/>
        <v>386072899.53737003</v>
      </c>
      <c r="AM74" s="196">
        <f t="shared" ca="1" si="32"/>
        <v>408336004.37130237</v>
      </c>
      <c r="AN74" s="196">
        <f t="shared" ca="1" si="32"/>
        <v>430554840.49414629</v>
      </c>
      <c r="AO74" s="196">
        <f t="shared" ca="1" si="32"/>
        <v>452691261.30994606</v>
      </c>
      <c r="AP74" s="196">
        <f t="shared" ca="1" si="32"/>
        <v>474744953.58881152</v>
      </c>
      <c r="AQ74" s="196">
        <f t="shared" ca="1" si="32"/>
        <v>496661877.48330659</v>
      </c>
      <c r="AR74" s="196">
        <f t="shared" ca="1" si="32"/>
        <v>518452319.36469841</v>
      </c>
      <c r="AS74" s="196">
        <f t="shared" ca="1" si="32"/>
        <v>540120395.6100986</v>
      </c>
      <c r="AT74" s="196">
        <f t="shared" ca="1" si="32"/>
        <v>561629637.20741272</v>
      </c>
      <c r="AU74" s="196">
        <f t="shared" ca="1" si="32"/>
        <v>582989504.3311497</v>
      </c>
      <c r="AV74" s="196">
        <f t="shared" ca="1" si="32"/>
        <v>604189101.54433489</v>
      </c>
      <c r="AW74" s="196">
        <f t="shared" ca="1" si="32"/>
        <v>625217626.02120805</v>
      </c>
      <c r="AX74" s="196">
        <f t="shared" ca="1" si="32"/>
        <v>646081600.68002772</v>
      </c>
      <c r="AY74" s="196">
        <f t="shared" ca="1" si="32"/>
        <v>666770259.07424748</v>
      </c>
      <c r="AZ74" s="196">
        <f t="shared" ca="1" si="32"/>
        <v>687310435.39211643</v>
      </c>
      <c r="BA74" s="196">
        <f t="shared" ca="1" si="32"/>
        <v>707678047.73128331</v>
      </c>
      <c r="BB74" s="196">
        <f t="shared" ca="1" si="32"/>
        <v>727884700.48556745</v>
      </c>
      <c r="BC74" s="196">
        <f t="shared" ca="1" si="32"/>
        <v>747919596.69144011</v>
      </c>
      <c r="BD74" s="196">
        <f t="shared" ca="1" si="32"/>
        <v>767791292.59956288</v>
      </c>
      <c r="BE74" s="196">
        <f t="shared" ca="1" si="32"/>
        <v>787494079.09246659</v>
      </c>
      <c r="BF74" s="196">
        <f t="shared" ca="1" si="32"/>
        <v>807029391.90018058</v>
      </c>
      <c r="BG74" s="196">
        <f t="shared" ca="1" si="32"/>
        <v>826398654.54902923</v>
      </c>
      <c r="BH74" s="196">
        <f t="shared" ca="1" si="32"/>
        <v>845603278.46536243</v>
      </c>
      <c r="BI74" s="196">
        <f t="shared" ca="1" si="32"/>
        <v>864646690.59840679</v>
      </c>
      <c r="BJ74" s="196">
        <f t="shared" ca="1" si="32"/>
        <v>883528233.72832036</v>
      </c>
      <c r="BK74" s="196">
        <f t="shared" ca="1" si="32"/>
        <v>902249283.74162948</v>
      </c>
      <c r="BL74" s="196">
        <f t="shared" ca="1" si="32"/>
        <v>920811204.82982576</v>
      </c>
      <c r="BM74" s="196">
        <f t="shared" ca="1" si="32"/>
        <v>939215349.58877206</v>
      </c>
      <c r="BN74" s="196">
        <f t="shared" ca="1" si="32"/>
        <v>957463059.11726749</v>
      </c>
      <c r="BO74" s="196">
        <f t="shared" ca="1" si="32"/>
        <v>975555663.11477077</v>
      </c>
      <c r="BP74" s="196">
        <f t="shared" ca="1" si="32"/>
        <v>993494479.97829533</v>
      </c>
      <c r="BQ74" s="196">
        <f t="shared" ca="1" si="32"/>
        <v>1011280816.8984797</v>
      </c>
      <c r="BR74" s="196">
        <f t="shared" ca="1" si="32"/>
        <v>1028915969.9548426</v>
      </c>
    </row>
    <row r="75" spans="2:70" ht="25" customHeight="1">
      <c r="B75" s="3" t="str">
        <f>B34</f>
        <v>FLTE 40GB</v>
      </c>
      <c r="K75" s="197">
        <f ca="1">'SUBSCRIBER BASE FLTE'!K60*('MVLP INPUT FLTE'!$E30*(100%-'MVLP INPUT FLTE'!$E40))</f>
        <v>1350328.3199999998</v>
      </c>
      <c r="L75" s="197">
        <f ca="1">'SUBSCRIBER BASE FLTE'!L60*('MVLP INPUT FLTE'!$E30*(100%-'MVLP INPUT FLTE'!$E40))</f>
        <v>2739866.8492799993</v>
      </c>
      <c r="M75" s="197">
        <f ca="1">'SUBSCRIBER BASE FLTE'!M60*('MVLP INPUT FLTE'!$E30*(100%-'MVLP INPUT FLTE'!$E40))</f>
        <v>4178419.901061119</v>
      </c>
      <c r="N75" s="197">
        <f ca="1">'SUBSCRIBER BASE FLTE'!N60*('MVLP INPUT FLTE'!$E30*(100%-'MVLP INPUT FLTE'!$E40))</f>
        <v>5681791.0119020995</v>
      </c>
      <c r="O75" s="197">
        <f ca="1">'SUBSCRIBER BASE FLTE'!O60*('MVLP INPUT FLTE'!$E30*(100%-'MVLP INPUT FLTE'!$E40))</f>
        <v>7265649.3883009301</v>
      </c>
      <c r="P75" s="197">
        <f ca="1">'SUBSCRIBER BASE FLTE'!P60*('MVLP INPUT FLTE'!$E30*(100%-'MVLP INPUT FLTE'!$E40))</f>
        <v>8953641.128500374</v>
      </c>
      <c r="Q75" s="197">
        <f ca="1">'SUBSCRIBER BASE FLTE'!Q60*('MVLP INPUT FLTE'!$E30*(100%-'MVLP INPUT FLTE'!$E40))</f>
        <v>10767183.818908121</v>
      </c>
      <c r="R75" s="197">
        <f ca="1">'SUBSCRIBER BASE FLTE'!R60*('MVLP INPUT FLTE'!$E30*(100%-'MVLP INPUT FLTE'!$E40))</f>
        <v>12735623.076447403</v>
      </c>
      <c r="S75" s="197">
        <f ca="1">'SUBSCRIBER BASE FLTE'!S60*('MVLP INPUT FLTE'!$E30*(100%-'MVLP INPUT FLTE'!$E40))</f>
        <v>14888055.080297599</v>
      </c>
      <c r="T75" s="197">
        <f ca="1">'SUBSCRIBER BASE FLTE'!T60*('MVLP INPUT FLTE'!$E30*(100%-'MVLP INPUT FLTE'!$E40))</f>
        <v>17255356.212115068</v>
      </c>
      <c r="U75" s="197">
        <f ca="1">'SUBSCRIBER BASE FLTE'!U60*('MVLP INPUT FLTE'!$E30*(100%-'MVLP INPUT FLTE'!$E40))</f>
        <v>19870167.924312092</v>
      </c>
      <c r="V75" s="197">
        <f ca="1">'SUBSCRIBER BASE FLTE'!V60*('MVLP INPUT FLTE'!$E30*(100%-'MVLP INPUT FLTE'!$E40))</f>
        <v>22760799.176955443</v>
      </c>
      <c r="W75" s="197">
        <f ca="1">'SUBSCRIBER BASE FLTE'!W60*('MVLP INPUT FLTE'!$E30*(100%-'MVLP INPUT FLTE'!$E40))</f>
        <v>25949235.743951321</v>
      </c>
      <c r="X75" s="197">
        <f ca="1">'SUBSCRIBER BASE FLTE'!X60*('MVLP INPUT FLTE'!$E30*(100%-'MVLP INPUT FLTE'!$E40))</f>
        <v>29455249.000127733</v>
      </c>
      <c r="Y75" s="197">
        <f ca="1">'SUBSCRIBER BASE FLTE'!Y60*('MVLP INPUT FLTE'!$E30*(100%-'MVLP INPUT FLTE'!$E40))</f>
        <v>33286277.143626653</v>
      </c>
      <c r="Z75" s="197">
        <f ca="1">'SUBSCRIBER BASE FLTE'!Z60*('MVLP INPUT FLTE'!$E30*(100%-'MVLP INPUT FLTE'!$E40))</f>
        <v>37437530.027905829</v>
      </c>
      <c r="AA75" s="197">
        <f ca="1">'SUBSCRIBER BASE FLTE'!AA60*('MVLP INPUT FLTE'!$E30*(100%-'MVLP INPUT FLTE'!$E40))</f>
        <v>41898175.66266863</v>
      </c>
      <c r="AB75" s="197">
        <f ca="1">'SUBSCRIBER BASE FLTE'!AB60*('MVLP INPUT FLTE'!$E30*(100%-'MVLP INPUT FLTE'!$E40))</f>
        <v>46643281.48953595</v>
      </c>
      <c r="AC75" s="197">
        <f ca="1">'SUBSCRIBER BASE FLTE'!AC60*('MVLP INPUT FLTE'!$E30*(100%-'MVLP INPUT FLTE'!$E40))</f>
        <v>51646099.356874891</v>
      </c>
      <c r="AD75" s="197">
        <f ca="1">'SUBSCRIBER BASE FLTE'!AD60*('MVLP INPUT FLTE'!$E30*(100%-'MVLP INPUT FLTE'!$E40))</f>
        <v>56874025.912341453</v>
      </c>
      <c r="AE75" s="197">
        <f ca="1">'SUBSCRIBER BASE FLTE'!AE60*('MVLP INPUT FLTE'!$E30*(100%-'MVLP INPUT FLTE'!$E40))</f>
        <v>62290679.892086543</v>
      </c>
      <c r="AF75" s="197">
        <f ca="1">'SUBSCRIBER BASE FLTE'!AF60*('MVLP INPUT FLTE'!$E30*(100%-'MVLP INPUT FLTE'!$E40))</f>
        <v>67862016.793003798</v>
      </c>
      <c r="AG75" s="197">
        <f ca="1">'SUBSCRIBER BASE FLTE'!AG60*('MVLP INPUT FLTE'!$E30*(100%-'MVLP INPUT FLTE'!$E40))</f>
        <v>73556309.010263279</v>
      </c>
      <c r="AH75" s="197">
        <f ca="1">'SUBSCRIBER BASE FLTE'!AH60*('MVLP INPUT FLTE'!$E30*(100%-'MVLP INPUT FLTE'!$E40))</f>
        <v>79342098.623676047</v>
      </c>
      <c r="AI75" s="197">
        <f ca="1">'SUBSCRIBER BASE FLTE'!AI60*('MVLP INPUT FLTE'!$E30*(100%-'MVLP INPUT FLTE'!$E40))</f>
        <v>85196305.185374796</v>
      </c>
      <c r="AJ75" s="197">
        <f ca="1">'SUBSCRIBER BASE FLTE'!AJ60*('MVLP INPUT FLTE'!$E30*(100%-'MVLP INPUT FLTE'!$E40))</f>
        <v>91094016.911299109</v>
      </c>
      <c r="AK75" s="197">
        <f ca="1">'SUBSCRIBER BASE FLTE'!AK60*('MVLP INPUT FLTE'!$E30*(100%-'MVLP INPUT FLTE'!$E40))</f>
        <v>97018643.847553074</v>
      </c>
      <c r="AL75" s="197">
        <f ca="1">'SUBSCRIBER BASE FLTE'!AL60*('MVLP INPUT FLTE'!$E30*(100%-'MVLP INPUT FLTE'!$E40))</f>
        <v>102953737.05484886</v>
      </c>
      <c r="AM75" s="197">
        <f ca="1">'SUBSCRIBER BASE FLTE'!AM60*('MVLP INPUT FLTE'!$E30*(100%-'MVLP INPUT FLTE'!$E40))</f>
        <v>108889069.96988264</v>
      </c>
      <c r="AN75" s="197">
        <f ca="1">'SUBSCRIBER BASE FLTE'!AN60*('MVLP INPUT FLTE'!$E30*(100%-'MVLP INPUT FLTE'!$E40))</f>
        <v>114812475.43513864</v>
      </c>
      <c r="AO75" s="197">
        <f ca="1">'SUBSCRIBER BASE FLTE'!AO60*('MVLP INPUT FLTE'!$E30*(100%-'MVLP INPUT FLTE'!$E40))</f>
        <v>120715944.75393997</v>
      </c>
      <c r="AP75" s="197">
        <f ca="1">'SUBSCRIBER BASE FLTE'!AP60*('MVLP INPUT FLTE'!$E30*(100%-'MVLP INPUT FLTE'!$E40))</f>
        <v>126593564.82353148</v>
      </c>
      <c r="AQ75" s="197">
        <f ca="1">'SUBSCRIBER BASE FLTE'!AQ60*('MVLP INPUT FLTE'!$E30*(100%-'MVLP INPUT FLTE'!$E40))</f>
        <v>132441500.32253146</v>
      </c>
      <c r="AR75" s="197">
        <f ca="1">'SUBSCRIBER BASE FLTE'!AR60*('MVLP INPUT FLTE'!$E30*(100%-'MVLP INPUT FLTE'!$E40))</f>
        <v>138253921.00978994</v>
      </c>
      <c r="AS75" s="197">
        <f ca="1">'SUBSCRIBER BASE FLTE'!AS60*('MVLP INPUT FLTE'!$E30*(100%-'MVLP INPUT FLTE'!$E40))</f>
        <v>144029101.24120674</v>
      </c>
      <c r="AT75" s="197">
        <f ca="1">'SUBSCRIBER BASE FLTE'!AT60*('MVLP INPUT FLTE'!$E30*(100%-'MVLP INPUT FLTE'!$E40))</f>
        <v>149765330.04065648</v>
      </c>
      <c r="AU75" s="197">
        <f ca="1">'SUBSCRIBER BASE FLTE'!AU60*('MVLP INPUT FLTE'!$E30*(100%-'MVLP INPUT FLTE'!$E40))</f>
        <v>155460910.97531089</v>
      </c>
      <c r="AV75" s="197">
        <f ca="1">'SUBSCRIBER BASE FLTE'!AV60*('MVLP INPUT FLTE'!$E30*(100%-'MVLP INPUT FLTE'!$E40))</f>
        <v>161114162.03202075</v>
      </c>
      <c r="AW75" s="197">
        <f ca="1">'SUBSCRIBER BASE FLTE'!AW60*('MVLP INPUT FLTE'!$E30*(100%-'MVLP INPUT FLTE'!$E40))</f>
        <v>166723415.49474856</v>
      </c>
      <c r="AX75" s="197">
        <f ca="1">'SUBSCRIBER BASE FLTE'!AX60*('MVLP INPUT FLTE'!$E30*(100%-'MVLP INPUT FLTE'!$E40))</f>
        <v>172289045.34304318</v>
      </c>
      <c r="AY75" s="197">
        <f ca="1">'SUBSCRIBER BASE FLTE'!AY60*('MVLP INPUT FLTE'!$E30*(100%-'MVLP INPUT FLTE'!$E40))</f>
        <v>177809394.85762733</v>
      </c>
      <c r="AZ75" s="197">
        <f ca="1">'SUBSCRIBER BASE FLTE'!AZ60*('MVLP INPUT FLTE'!$E30*(100%-'MVLP INPUT FLTE'!$E40))</f>
        <v>183284848.92133749</v>
      </c>
      <c r="BA75" s="197">
        <f ca="1">'SUBSCRIBER BASE FLTE'!BA60*('MVLP INPUT FLTE'!$E30*(100%-'MVLP INPUT FLTE'!$E40))</f>
        <v>188715789.14550611</v>
      </c>
      <c r="BB75" s="197">
        <f ca="1">'SUBSCRIBER BASE FLTE'!BB60*('MVLP INPUT FLTE'!$E30*(100%-'MVLP INPUT FLTE'!$E40))</f>
        <v>194102593.8977693</v>
      </c>
      <c r="BC75" s="197">
        <f ca="1">'SUBSCRIBER BASE FLTE'!BC60*('MVLP INPUT FLTE'!$E30*(100%-'MVLP INPUT FLTE'!$E40))</f>
        <v>199443610.80963829</v>
      </c>
      <c r="BD75" s="197">
        <f ca="1">'SUBSCRIBER BASE FLTE'!BD60*('MVLP INPUT FLTE'!$E30*(100%-'MVLP INPUT FLTE'!$E40))</f>
        <v>204741256.59775633</v>
      </c>
      <c r="BE75" s="197">
        <f ca="1">'SUBSCRIBER BASE FLTE'!BE60*('MVLP INPUT FLTE'!$E30*(100%-'MVLP INPUT FLTE'!$E40))</f>
        <v>209993872.39667541</v>
      </c>
      <c r="BF75" s="197">
        <f ca="1">'SUBSCRIBER BASE FLTE'!BF60*('MVLP INPUT FLTE'!$E30*(100%-'MVLP INPUT FLTE'!$E40))</f>
        <v>215201840.96130365</v>
      </c>
      <c r="BG75" s="197">
        <f ca="1">'SUBSCRIBER BASE FLTE'!BG60*('MVLP INPUT FLTE'!$E30*(100%-'MVLP INPUT FLTE'!$E40))</f>
        <v>220365541.7931326</v>
      </c>
      <c r="BH75" s="197">
        <f ca="1">'SUBSCRIBER BASE FLTE'!BH60*('MVLP INPUT FLTE'!$E30*(100%-'MVLP INPUT FLTE'!$E40))</f>
        <v>225485351.16789097</v>
      </c>
      <c r="BI75" s="197">
        <f ca="1">'SUBSCRIBER BASE FLTE'!BI60*('MVLP INPUT FLTE'!$E30*(100%-'MVLP INPUT FLTE'!$E40))</f>
        <v>230563669.68296388</v>
      </c>
      <c r="BJ75" s="197">
        <f ca="1">'SUBSCRIBER BASE FLTE'!BJ60*('MVLP INPUT FLTE'!$E30*(100%-'MVLP INPUT FLTE'!$E40))</f>
        <v>235598822.49065867</v>
      </c>
      <c r="BK75" s="197">
        <f ca="1">'SUBSCRIBER BASE FLTE'!BK60*('MVLP INPUT FLTE'!$E30*(100%-'MVLP INPUT FLTE'!$E40))</f>
        <v>240591176.49948806</v>
      </c>
      <c r="BL75" s="197">
        <f ca="1">'SUBSCRIBER BASE FLTE'!BL60*('MVLP INPUT FLTE'!$E30*(100%-'MVLP INPUT FLTE'!$E40))</f>
        <v>245541095.49924242</v>
      </c>
      <c r="BM75" s="197">
        <f ca="1">'SUBSCRIBER BASE FLTE'!BM60*('MVLP INPUT FLTE'!$E30*(100%-'MVLP INPUT FLTE'!$E40))</f>
        <v>250448940.18749887</v>
      </c>
      <c r="BN75" s="197">
        <f ca="1">'SUBSCRIBER BASE FLTE'!BN60*('MVLP INPUT FLTE'!$E30*(100%-'MVLP INPUT FLTE'!$E40))</f>
        <v>255315068.19590512</v>
      </c>
      <c r="BO75" s="197">
        <f ca="1">'SUBSCRIBER BASE FLTE'!BO60*('MVLP INPUT FLTE'!$E30*(100%-'MVLP INPUT FLTE'!$E40))</f>
        <v>260139834.11623991</v>
      </c>
      <c r="BP75" s="197">
        <f ca="1">'SUBSCRIBER BASE FLTE'!BP60*('MVLP INPUT FLTE'!$E30*(100%-'MVLP INPUT FLTE'!$E40))</f>
        <v>264923589.52625191</v>
      </c>
      <c r="BQ75" s="197">
        <f ca="1">'SUBSCRIBER BASE FLTE'!BQ60*('MVLP INPUT FLTE'!$E30*(100%-'MVLP INPUT FLTE'!$E40))</f>
        <v>269666683.01527882</v>
      </c>
      <c r="BR75" s="197">
        <f ca="1">'SUBSCRIBER BASE FLTE'!BR60*('MVLP INPUT FLTE'!$E30*(100%-'MVLP INPUT FLTE'!$E40))</f>
        <v>274369460.20964891</v>
      </c>
    </row>
    <row r="76" spans="2:70" ht="25" customHeight="1">
      <c r="B76" s="3" t="str">
        <f t="shared" ref="B76:B80" si="33">B35</f>
        <v>FLTE 100GB</v>
      </c>
      <c r="K76" s="197">
        <f ca="1">'SUBSCRIBER BASE FLTE'!K61*('MVLP INPUT FLTE'!$E31*(100%-'MVLP INPUT FLTE'!$E41))</f>
        <v>1013759.9999999998</v>
      </c>
      <c r="L76" s="197">
        <f ca="1">'SUBSCRIBER BASE FLTE'!L61*('MVLP INPUT FLTE'!$E31*(100%-'MVLP INPUT FLTE'!$E41))</f>
        <v>2054384.6399999997</v>
      </c>
      <c r="M76" s="197">
        <f ca="1">'SUBSCRIBER BASE FLTE'!M61*('MVLP INPUT FLTE'!$E31*(100%-'MVLP INPUT FLTE'!$E41))</f>
        <v>3131783.1705599995</v>
      </c>
      <c r="N76" s="197">
        <f ca="1">'SUBSCRIBER BASE FLTE'!N61*('MVLP INPUT FLTE'!$E31*(100%-'MVLP INPUT FLTE'!$E41))</f>
        <v>4260849.4136102395</v>
      </c>
      <c r="O76" s="197">
        <f ca="1">'SUBSCRIBER BASE FLTE'!O61*('MVLP INPUT FLTE'!$E31*(100%-'MVLP INPUT FLTE'!$E41))</f>
        <v>5451281.7935945522</v>
      </c>
      <c r="P76" s="197">
        <f ca="1">'SUBSCRIBER BASE FLTE'!P61*('MVLP INPUT FLTE'!$E31*(100%-'MVLP INPUT FLTE'!$E41))</f>
        <v>6717765.0983489975</v>
      </c>
      <c r="Q76" s="197">
        <f ca="1">'SUBSCRIBER BASE FLTE'!Q61*('MVLP INPUT FLTE'!$E31*(100%-'MVLP INPUT FLTE'!$E41))</f>
        <v>8079928.0950130317</v>
      </c>
      <c r="R76" s="197">
        <f ca="1">'SUBSCRIBER BASE FLTE'!R61*('MVLP INPUT FLTE'!$E31*(100%-'MVLP INPUT FLTE'!$E41))</f>
        <v>9557232.7062054221</v>
      </c>
      <c r="S76" s="197">
        <f ca="1">'SUBSCRIBER BASE FLTE'!S61*('MVLP INPUT FLTE'!$E31*(100%-'MVLP INPUT FLTE'!$E41))</f>
        <v>11168975.428202672</v>
      </c>
      <c r="T76" s="197">
        <f ca="1">'SUBSCRIBER BASE FLTE'!T61*('MVLP INPUT FLTE'!$E31*(100%-'MVLP INPUT FLTE'!$E41))</f>
        <v>12944426.337062949</v>
      </c>
      <c r="U76" s="197">
        <f ca="1">'SUBSCRIBER BASE FLTE'!U61*('MVLP INPUT FLTE'!$E31*(100%-'MVLP INPUT FLTE'!$E41))</f>
        <v>14902469.113197915</v>
      </c>
      <c r="V76" s="197">
        <f ca="1">'SUBSCRIBER BASE FLTE'!V61*('MVLP INPUT FLTE'!$E31*(100%-'MVLP INPUT FLTE'!$E41))</f>
        <v>17071964.525735732</v>
      </c>
      <c r="W76" s="197">
        <f ca="1">'SUBSCRIBER BASE FLTE'!W61*('MVLP INPUT FLTE'!$E31*(100%-'MVLP INPUT FLTE'!$E41))</f>
        <v>19466321.627266977</v>
      </c>
      <c r="X76" s="197">
        <f ca="1">'SUBSCRIBER BASE FLTE'!X61*('MVLP INPUT FLTE'!$E31*(100%-'MVLP INPUT FLTE'!$E41))</f>
        <v>22093766.693435203</v>
      </c>
      <c r="Y76" s="197">
        <f ca="1">'SUBSCRIBER BASE FLTE'!Y61*('MVLP INPUT FLTE'!$E31*(100%-'MVLP INPUT FLTE'!$E41))</f>
        <v>24967524.876541007</v>
      </c>
      <c r="Z76" s="197">
        <f ca="1">'SUBSCRIBER BASE FLTE'!Z61*('MVLP INPUT FLTE'!$E31*(100%-'MVLP INPUT FLTE'!$E41))</f>
        <v>28080433.715090405</v>
      </c>
      <c r="AA76" s="197">
        <f ca="1">'SUBSCRIBER BASE FLTE'!AA61*('MVLP INPUT FLTE'!$E31*(100%-'MVLP INPUT FLTE'!$E41))</f>
        <v>31425391.62851214</v>
      </c>
      <c r="AB76" s="197">
        <f ca="1">'SUBSCRIBER BASE FLTE'!AB61*('MVLP INPUT FLTE'!$E31*(100%-'MVLP INPUT FLTE'!$E41))</f>
        <v>34985219.799669787</v>
      </c>
      <c r="AC76" s="197">
        <f ca="1">'SUBSCRIBER BASE FLTE'!AC61*('MVLP INPUT FLTE'!$E31*(100%-'MVLP INPUT FLTE'!$E41))</f>
        <v>38737816.631372593</v>
      </c>
      <c r="AD76" s="197">
        <f ca="1">'SUBSCRIBER BASE FLTE'!AD61*('MVLP INPUT FLTE'!$E31*(100%-'MVLP INPUT FLTE'!$E41))</f>
        <v>42656199.590005912</v>
      </c>
      <c r="AE76" s="197">
        <f ca="1">'SUBSCRIBER BASE FLTE'!AE61*('MVLP INPUT FLTE'!$E31*(100%-'MVLP INPUT FLTE'!$E41))</f>
        <v>46718684.293490864</v>
      </c>
      <c r="AF76" s="197">
        <f ca="1">'SUBSCRIBER BASE FLTE'!AF61*('MVLP INPUT FLTE'!$E31*(100%-'MVLP INPUT FLTE'!$E41))</f>
        <v>50898701.876996197</v>
      </c>
      <c r="AG76" s="197">
        <f ca="1">'SUBSCRIBER BASE FLTE'!AG61*('MVLP INPUT FLTE'!$E31*(100%-'MVLP INPUT FLTE'!$E41))</f>
        <v>55169909.311041728</v>
      </c>
      <c r="AH76" s="197">
        <f ca="1">'SUBSCRIBER BASE FLTE'!AH61*('MVLP INPUT FLTE'!$E31*(100%-'MVLP INPUT FLTE'!$E41))</f>
        <v>59511256.281897873</v>
      </c>
      <c r="AI76" s="197">
        <f ca="1">'SUBSCRIBER BASE FLTE'!AI61*('MVLP INPUT FLTE'!$E31*(100%-'MVLP INPUT FLTE'!$E41))</f>
        <v>63901871.403501742</v>
      </c>
      <c r="AJ76" s="197">
        <f ca="1">'SUBSCRIBER BASE FLTE'!AJ61*('MVLP INPUT FLTE'!$E31*(100%-'MVLP INPUT FLTE'!$E41))</f>
        <v>68326129.496571973</v>
      </c>
      <c r="AK76" s="197">
        <f ca="1">'SUBSCRIBER BASE FLTE'!AK61*('MVLP INPUT FLTE'!$E31*(100%-'MVLP INPUT FLTE'!$E41))</f>
        <v>72768538.195851117</v>
      </c>
      <c r="AL76" s="197">
        <f ca="1">'SUBSCRIBER BASE FLTE'!AL61*('MVLP INPUT FLTE'!$E31*(100%-'MVLP INPUT FLTE'!$E41))</f>
        <v>77218805.621186391</v>
      </c>
      <c r="AM76" s="197">
        <f ca="1">'SUBSCRIBER BASE FLTE'!AM61*('MVLP INPUT FLTE'!$E31*(100%-'MVLP INPUT FLTE'!$E41))</f>
        <v>81671796.173406303</v>
      </c>
      <c r="AN76" s="197">
        <f ca="1">'SUBSCRIBER BASE FLTE'!AN61*('MVLP INPUT FLTE'!$E31*(100%-'MVLP INPUT FLTE'!$E41))</f>
        <v>86112280.305932358</v>
      </c>
      <c r="AO76" s="197">
        <f ca="1">'SUBSCRIBER BASE FLTE'!AO61*('MVLP INPUT FLTE'!$E31*(100%-'MVLP INPUT FLTE'!$E41))</f>
        <v>90540364.323331907</v>
      </c>
      <c r="AP76" s="197">
        <f ca="1">'SUBSCRIBER BASE FLTE'!AP61*('MVLP INPUT FLTE'!$E31*(100%-'MVLP INPUT FLTE'!$E41))</f>
        <v>94951084.826583579</v>
      </c>
      <c r="AQ76" s="197">
        <f ca="1">'SUBSCRIBER BASE FLTE'!AQ61*('MVLP INPUT FLTE'!$E31*(100%-'MVLP INPUT FLTE'!$E41))</f>
        <v>99334451.805557624</v>
      </c>
      <c r="AR76" s="197">
        <f ca="1">'SUBSCRIBER BASE FLTE'!AR61*('MVLP INPUT FLTE'!$E31*(100%-'MVLP INPUT FLTE'!$E41))</f>
        <v>103695766.56521037</v>
      </c>
      <c r="AS76" s="197">
        <f ca="1">'SUBSCRIBER BASE FLTE'!AS61*('MVLP INPUT FLTE'!$E31*(100%-'MVLP INPUT FLTE'!$E41))</f>
        <v>108030147.7494061</v>
      </c>
      <c r="AT76" s="197">
        <f ca="1">'SUBSCRIBER BASE FLTE'!AT61*('MVLP INPUT FLTE'!$E31*(100%-'MVLP INPUT FLTE'!$E41))</f>
        <v>112332755.49353614</v>
      </c>
      <c r="AU76" s="197">
        <f ca="1">'SUBSCRIBER BASE FLTE'!AU61*('MVLP INPUT FLTE'!$E31*(100%-'MVLP INPUT FLTE'!$E41))</f>
        <v>116603859.87184109</v>
      </c>
      <c r="AV76" s="197">
        <f ca="1">'SUBSCRIBER BASE FLTE'!AV61*('MVLP INPUT FLTE'!$E31*(100%-'MVLP INPUT FLTE'!$E41))</f>
        <v>120843728.66293044</v>
      </c>
      <c r="AW76" s="197">
        <f ca="1">'SUBSCRIBER BASE FLTE'!AW61*('MVLP INPUT FLTE'!$E31*(100%-'MVLP INPUT FLTE'!$E41))</f>
        <v>125052627.36929552</v>
      </c>
      <c r="AX76" s="197">
        <f ca="1">'SUBSCRIBER BASE FLTE'!AX61*('MVLP INPUT FLTE'!$E31*(100%-'MVLP INPUT FLTE'!$E41))</f>
        <v>129225750.43665652</v>
      </c>
      <c r="AY76" s="197">
        <f ca="1">'SUBSCRIBER BASE FLTE'!AY61*('MVLP INPUT FLTE'!$E31*(100%-'MVLP INPUT FLTE'!$E41))</f>
        <v>133363401.95794493</v>
      </c>
      <c r="AZ76" s="197">
        <f ca="1">'SUBSCRIBER BASE FLTE'!AZ61*('MVLP INPUT FLTE'!$E31*(100%-'MVLP INPUT FLTE'!$E41))</f>
        <v>137470952.2413024</v>
      </c>
      <c r="BA76" s="197">
        <f ca="1">'SUBSCRIBER BASE FLTE'!BA61*('MVLP INPUT FLTE'!$E31*(100%-'MVLP INPUT FLTE'!$E41))</f>
        <v>141543588.34725133</v>
      </c>
      <c r="BB76" s="197">
        <f ca="1">'SUBSCRIBER BASE FLTE'!BB61*('MVLP INPUT FLTE'!$E31*(100%-'MVLP INPUT FLTE'!$E41))</f>
        <v>145581607.0462997</v>
      </c>
      <c r="BC76" s="197">
        <f ca="1">'SUBSCRIBER BASE FLTE'!BC61*('MVLP INPUT FLTE'!$E31*(100%-'MVLP INPUT FLTE'!$E41))</f>
        <v>149585302.58640611</v>
      </c>
      <c r="BD76" s="197">
        <f ca="1">'SUBSCRIBER BASE FLTE'!BD61*('MVLP INPUT FLTE'!$E31*(100%-'MVLP INPUT FLTE'!$E41))</f>
        <v>153560035.51442167</v>
      </c>
      <c r="BE76" s="197">
        <f ca="1">'SUBSCRIBER BASE FLTE'!BE61*('MVLP INPUT FLTE'!$E31*(100%-'MVLP INPUT FLTE'!$E41))</f>
        <v>157500983.21254909</v>
      </c>
      <c r="BF76" s="197">
        <f ca="1">'SUBSCRIBER BASE FLTE'!BF61*('MVLP INPUT FLTE'!$E31*(100%-'MVLP INPUT FLTE'!$E41))</f>
        <v>161408432.85524243</v>
      </c>
      <c r="BG76" s="197">
        <f ca="1">'SUBSCRIBER BASE FLTE'!BG61*('MVLP INPUT FLTE'!$E31*(100%-'MVLP INPUT FLTE'!$E41))</f>
        <v>165282669.17597285</v>
      </c>
      <c r="BH76" s="197">
        <f ca="1">'SUBSCRIBER BASE FLTE'!BH61*('MVLP INPUT FLTE'!$E31*(100%-'MVLP INPUT FLTE'!$E41))</f>
        <v>169123974.48797706</v>
      </c>
      <c r="BI76" s="197">
        <f ca="1">'SUBSCRIBER BASE FLTE'!BI61*('MVLP INPUT FLTE'!$E31*(100%-'MVLP INPUT FLTE'!$E41))</f>
        <v>172932628.70482931</v>
      </c>
      <c r="BJ76" s="197">
        <f ca="1">'SUBSCRIBER BASE FLTE'!BJ61*('MVLP INPUT FLTE'!$E31*(100%-'MVLP INPUT FLTE'!$E41))</f>
        <v>176708909.36083823</v>
      </c>
      <c r="BK76" s="197">
        <f ca="1">'SUBSCRIBER BASE FLTE'!BK61*('MVLP INPUT FLTE'!$E31*(100%-'MVLP INPUT FLTE'!$E41))</f>
        <v>180453091.63127109</v>
      </c>
      <c r="BL76" s="197">
        <f ca="1">'SUBSCRIBER BASE FLTE'!BL61*('MVLP INPUT FLTE'!$E31*(100%-'MVLP INPUT FLTE'!$E41))</f>
        <v>184165448.35240528</v>
      </c>
      <c r="BM76" s="197">
        <f ca="1">'SUBSCRIBER BASE FLTE'!BM61*('MVLP INPUT FLTE'!$E31*(100%-'MVLP INPUT FLTE'!$E41))</f>
        <v>187846250.04140985</v>
      </c>
      <c r="BN76" s="197">
        <f ca="1">'SUBSCRIBER BASE FLTE'!BN61*('MVLP INPUT FLTE'!$E31*(100%-'MVLP INPUT FLTE'!$E41))</f>
        <v>191495764.91605785</v>
      </c>
      <c r="BO76" s="197">
        <f ca="1">'SUBSCRIBER BASE FLTE'!BO61*('MVLP INPUT FLTE'!$E31*(100%-'MVLP INPUT FLTE'!$E41))</f>
        <v>195114258.91427138</v>
      </c>
      <c r="BP76" s="197">
        <f ca="1">'SUBSCRIBER BASE FLTE'!BP61*('MVLP INPUT FLTE'!$E31*(100%-'MVLP INPUT FLTE'!$E41))</f>
        <v>198701995.71350008</v>
      </c>
      <c r="BQ76" s="197">
        <f ca="1">'SUBSCRIBER BASE FLTE'!BQ61*('MVLP INPUT FLTE'!$E31*(100%-'MVLP INPUT FLTE'!$E41))</f>
        <v>202259236.7499353</v>
      </c>
      <c r="BR76" s="197">
        <f ca="1">'SUBSCRIBER BASE FLTE'!BR61*('MVLP INPUT FLTE'!$E31*(100%-'MVLP INPUT FLTE'!$E41))</f>
        <v>205786241.23756084</v>
      </c>
    </row>
    <row r="77" spans="2:70" ht="25" customHeight="1">
      <c r="B77" s="3" t="str">
        <f t="shared" si="33"/>
        <v>FLTE 200GB</v>
      </c>
      <c r="K77" s="197">
        <f ca="1">'SUBSCRIBER BASE FLTE'!K62*('MVLP INPUT FLTE'!$E32*(100%-'MVLP INPUT FLTE'!$E42))</f>
        <v>1348300.7999999996</v>
      </c>
      <c r="L77" s="197">
        <f ca="1">'SUBSCRIBER BASE FLTE'!L62*('MVLP INPUT FLTE'!$E32*(100%-'MVLP INPUT FLTE'!$E42))</f>
        <v>2735829.0431999997</v>
      </c>
      <c r="M77" s="197">
        <f ca="1">'SUBSCRIBER BASE FLTE'!M62*('MVLP INPUT FLTE'!$E32*(100%-'MVLP INPUT FLTE'!$E42))</f>
        <v>4172388.896332799</v>
      </c>
      <c r="N77" s="197">
        <f ca="1">'SUBSCRIBER BASE FLTE'!N62*('MVLP INPUT FLTE'!$E32*(100%-'MVLP INPUT FLTE'!$E42))</f>
        <v>5677838.7907139705</v>
      </c>
      <c r="O77" s="197">
        <f ca="1">'SUBSCRIBER BASE FLTE'!O62*('MVLP INPUT FLTE'!$E32*(100%-'MVLP INPUT FLTE'!$E42))</f>
        <v>7261730.7609929014</v>
      </c>
      <c r="P77" s="197">
        <f ca="1">'SUBSCRIBER BASE FLTE'!P62*('MVLP INPUT FLTE'!$E32*(100%-'MVLP INPUT FLTE'!$E42))</f>
        <v>8953810.8495244626</v>
      </c>
      <c r="Q77" s="197">
        <f ca="1">'SUBSCRIBER BASE FLTE'!Q62*('MVLP INPUT FLTE'!$E32*(100%-'MVLP INPUT FLTE'!$E42))</f>
        <v>10763297.057303505</v>
      </c>
      <c r="R77" s="197">
        <f ca="1">'SUBSCRIBER BASE FLTE'!R62*('MVLP INPUT FLTE'!$E32*(100%-'MVLP INPUT FLTE'!$E42))</f>
        <v>12729741.832316423</v>
      </c>
      <c r="S77" s="197">
        <f ca="1">'SUBSCRIBER BASE FLTE'!S62*('MVLP INPUT FLTE'!$E32*(100%-'MVLP INPUT FLTE'!$E42))</f>
        <v>14882223.826741735</v>
      </c>
      <c r="T77" s="197">
        <f ca="1">'SUBSCRIBER BASE FLTE'!T62*('MVLP INPUT FLTE'!$E32*(100%-'MVLP INPUT FLTE'!$E42))</f>
        <v>17249574.524214424</v>
      </c>
      <c r="U77" s="197">
        <f ca="1">'SUBSCRIBER BASE FLTE'!U62*('MVLP INPUT FLTE'!$E32*(100%-'MVLP INPUT FLTE'!$E42))</f>
        <v>19860380.340758607</v>
      </c>
      <c r="V77" s="197">
        <f ca="1">'SUBSCRIBER BASE FLTE'!V62*('MVLP INPUT FLTE'!$E32*(100%-'MVLP INPUT FLTE'!$E42))</f>
        <v>22753122.307862151</v>
      </c>
      <c r="W77" s="197">
        <f ca="1">'SUBSCRIBER BASE FLTE'!W62*('MVLP INPUT FLTE'!$E32*(100%-'MVLP INPUT FLTE'!$E42))</f>
        <v>25945679.168245323</v>
      </c>
      <c r="X77" s="197">
        <f ca="1">'SUBSCRIBER BASE FLTE'!X62*('MVLP INPUT FLTE'!$E32*(100%-'MVLP INPUT FLTE'!$E42))</f>
        <v>29455777.695315242</v>
      </c>
      <c r="Y77" s="197">
        <f ca="1">'SUBSCRIBER BASE FLTE'!Y62*('MVLP INPUT FLTE'!$E32*(100%-'MVLP INPUT FLTE'!$E42))</f>
        <v>33290856.384905063</v>
      </c>
      <c r="Z77" s="197">
        <f ca="1">'SUBSCRIBER BASE FLTE'!Z62*('MVLP INPUT FLTE'!$E32*(100%-'MVLP INPUT FLTE'!$E42))</f>
        <v>37438015.305633366</v>
      </c>
      <c r="AA77" s="197">
        <f ca="1">'SUBSCRIBER BASE FLTE'!AA62*('MVLP INPUT FLTE'!$E32*(100%-'MVLP INPUT FLTE'!$E42))</f>
        <v>41894601.775535494</v>
      </c>
      <c r="AB77" s="197">
        <f ca="1">'SUBSCRIBER BASE FLTE'!AB62*('MVLP INPUT FLTE'!$E32*(100%-'MVLP INPUT FLTE'!$E42))</f>
        <v>46637710.460443445</v>
      </c>
      <c r="AC77" s="197">
        <f ca="1">'SUBSCRIBER BASE FLTE'!AC62*('MVLP INPUT FLTE'!$E32*(100%-'MVLP INPUT FLTE'!$E42))</f>
        <v>51644630.72152967</v>
      </c>
      <c r="AD77" s="197">
        <f ca="1">'SUBSCRIBER BASE FLTE'!AD62*('MVLP INPUT FLTE'!$E32*(100%-'MVLP INPUT FLTE'!$E42))</f>
        <v>56872569.760396667</v>
      </c>
      <c r="AE77" s="197">
        <f ca="1">'SUBSCRIBER BASE FLTE'!AE62*('MVLP INPUT FLTE'!$E32*(100%-'MVLP INPUT FLTE'!$E42))</f>
        <v>62289236.117433302</v>
      </c>
      <c r="AF77" s="197">
        <f ca="1">'SUBSCRIBER BASE FLTE'!AF62*('MVLP INPUT FLTE'!$E32*(100%-'MVLP INPUT FLTE'!$E42))</f>
        <v>67862612.810435116</v>
      </c>
      <c r="AG77" s="197">
        <f ca="1">'SUBSCRIBER BASE FLTE'!AG62*('MVLP INPUT FLTE'!$E32*(100%-'MVLP INPUT FLTE'!$E42))</f>
        <v>73560955.001546413</v>
      </c>
      <c r="AH77" s="197">
        <f ca="1">'SUBSCRIBER BASE FLTE'!AH62*('MVLP INPUT FLTE'!$E32*(100%-'MVLP INPUT FLTE'!$E42))</f>
        <v>79342650.084033266</v>
      </c>
      <c r="AI77" s="197">
        <f ca="1">'SUBSCRIBER BASE FLTE'!AI62*('MVLP INPUT FLTE'!$E32*(100%-'MVLP INPUT FLTE'!$E42))</f>
        <v>85196851.958318993</v>
      </c>
      <c r="AJ77" s="197">
        <f ca="1">'SUBSCRIBER BASE FLTE'!AJ62*('MVLP INPUT FLTE'!$E32*(100%-'MVLP INPUT FLTE'!$E42))</f>
        <v>91092531.516673312</v>
      </c>
      <c r="AK77" s="197">
        <f ca="1">'SUBSCRIBER BASE FLTE'!AK62*('MVLP INPUT FLTE'!$E32*(100%-'MVLP INPUT FLTE'!$E42))</f>
        <v>97019198.598781586</v>
      </c>
      <c r="AL77" s="197">
        <f ca="1">'SUBSCRIBER BASE FLTE'!AL62*('MVLP INPUT FLTE'!$E32*(100%-'MVLP INPUT FLTE'!$E42))</f>
        <v>102956314.61069193</v>
      </c>
      <c r="AM77" s="197">
        <f ca="1">'SUBSCRIBER BASE FLTE'!AM62*('MVLP INPUT FLTE'!$E32*(100%-'MVLP INPUT FLTE'!$E42))</f>
        <v>108893653.13650104</v>
      </c>
      <c r="AN77" s="197">
        <f ca="1">'SUBSCRIBER BASE FLTE'!AN62*('MVLP INPUT FLTE'!$E32*(100%-'MVLP INPUT FLTE'!$E42))</f>
        <v>114821074.6848408</v>
      </c>
      <c r="AO77" s="197">
        <f ca="1">'SUBSCRIBER BASE FLTE'!AO62*('MVLP INPUT FLTE'!$E32*(100%-'MVLP INPUT FLTE'!$E42))</f>
        <v>120728525.95001964</v>
      </c>
      <c r="AP77" s="197">
        <f ca="1">'SUBSCRIBER BASE FLTE'!AP62*('MVLP INPUT FLTE'!$E32*(100%-'MVLP INPUT FLTE'!$E42))</f>
        <v>126606039.07944445</v>
      </c>
      <c r="AQ77" s="197">
        <f ca="1">'SUBSCRIBER BASE FLTE'!AQ62*('MVLP INPUT FLTE'!$E32*(100%-'MVLP INPUT FLTE'!$E42))</f>
        <v>132453868.5472692</v>
      </c>
      <c r="AR77" s="197">
        <f ca="1">'SUBSCRIBER BASE FLTE'!AR62*('MVLP INPUT FLTE'!$E32*(100%-'MVLP INPUT FLTE'!$E42))</f>
        <v>138262129.0646174</v>
      </c>
      <c r="AS77" s="197">
        <f ca="1">'SUBSCRIBER BASE FLTE'!AS62*('MVLP INPUT FLTE'!$E32*(100%-'MVLP INPUT FLTE'!$E42))</f>
        <v>144041294.56756815</v>
      </c>
      <c r="AT77" s="197">
        <f ca="1">'SUBSCRIBER BASE FLTE'!AT62*('MVLP INPUT FLTE'!$E32*(100%-'MVLP INPUT FLTE'!$E42))</f>
        <v>149781474.76374382</v>
      </c>
      <c r="AU77" s="197">
        <f ca="1">'SUBSCRIBER BASE FLTE'!AU62*('MVLP INPUT FLTE'!$E32*(100%-'MVLP INPUT FLTE'!$E42))</f>
        <v>155472863.42825198</v>
      </c>
      <c r="AV77" s="197">
        <f ca="1">'SUBSCRIBER BASE FLTE'!AV62*('MVLP INPUT FLTE'!$E32*(100%-'MVLP INPUT FLTE'!$E42))</f>
        <v>161126012.88911185</v>
      </c>
      <c r="AW77" s="197">
        <f ca="1">'SUBSCRIBER BASE FLTE'!AW62*('MVLP INPUT FLTE'!$E32*(100%-'MVLP INPUT FLTE'!$E42))</f>
        <v>166731110.57955441</v>
      </c>
      <c r="AX77" s="197">
        <f ca="1">'SUBSCRIBER BASE FLTE'!AX62*('MVLP INPUT FLTE'!$E32*(100%-'MVLP INPUT FLTE'!$E42))</f>
        <v>172298702.53962818</v>
      </c>
      <c r="AY77" s="197">
        <f ca="1">'SUBSCRIBER BASE FLTE'!AY62*('MVLP INPUT FLTE'!$E32*(100%-'MVLP INPUT FLTE'!$E42))</f>
        <v>177818969.96804133</v>
      </c>
      <c r="AZ77" s="197">
        <f ca="1">'SUBSCRIBER BASE FLTE'!AZ62*('MVLP INPUT FLTE'!$E32*(100%-'MVLP INPUT FLTE'!$E42))</f>
        <v>183292315.12331304</v>
      </c>
      <c r="BA77" s="197">
        <f ca="1">'SUBSCRIBER BASE FLTE'!BA62*('MVLP INPUT FLTE'!$E32*(100%-'MVLP INPUT FLTE'!$E42))</f>
        <v>188719136.84476483</v>
      </c>
      <c r="BB77" s="197">
        <f ca="1">'SUBSCRIBER BASE FLTE'!BB62*('MVLP INPUT FLTE'!$E32*(100%-'MVLP INPUT FLTE'!$E42))</f>
        <v>194109968.18158436</v>
      </c>
      <c r="BC77" s="197">
        <f ca="1">'SUBSCRIBER BASE FLTE'!BC62*('MVLP INPUT FLTE'!$E32*(100%-'MVLP INPUT FLTE'!$E42))</f>
        <v>199454977.45204088</v>
      </c>
      <c r="BD77" s="197">
        <f ca="1">'SUBSCRIBER BASE FLTE'!BD62*('MVLP INPUT FLTE'!$E32*(100%-'MVLP INPUT FLTE'!$E42))</f>
        <v>204754554.14369851</v>
      </c>
      <c r="BE77" s="197">
        <f ca="1">'SUBSCRIBER BASE FLTE'!BE62*('MVLP INPUT FLTE'!$E32*(100%-'MVLP INPUT FLTE'!$E42))</f>
        <v>210009084.4334771</v>
      </c>
      <c r="BF77" s="197">
        <f ca="1">'SUBSCRIBER BASE FLTE'!BF62*('MVLP INPUT FLTE'!$E32*(100%-'MVLP INPUT FLTE'!$E42))</f>
        <v>215218951.21579257</v>
      </c>
      <c r="BG77" s="197">
        <f ca="1">'SUBSCRIBER BASE FLTE'!BG62*('MVLP INPUT FLTE'!$E32*(100%-'MVLP INPUT FLTE'!$E42))</f>
        <v>220384534.1304583</v>
      </c>
      <c r="BH77" s="197">
        <f ca="1">'SUBSCRIBER BASE FLTE'!BH62*('MVLP INPUT FLTE'!$E32*(100%-'MVLP INPUT FLTE'!$E42))</f>
        <v>225506209.59034941</v>
      </c>
      <c r="BI77" s="197">
        <f ca="1">'SUBSCRIBER BASE FLTE'!BI62*('MVLP INPUT FLTE'!$E32*(100%-'MVLP INPUT FLTE'!$E42))</f>
        <v>230584350.80883145</v>
      </c>
      <c r="BJ77" s="197">
        <f ca="1">'SUBSCRIBER BASE FLTE'!BJ62*('MVLP INPUT FLTE'!$E32*(100%-'MVLP INPUT FLTE'!$E42))</f>
        <v>235619327.82695636</v>
      </c>
      <c r="BK77" s="197">
        <f ca="1">'SUBSCRIBER BASE FLTE'!BK62*('MVLP INPUT FLTE'!$E32*(100%-'MVLP INPUT FLTE'!$E42))</f>
        <v>240611507.54042721</v>
      </c>
      <c r="BL77" s="197">
        <f ca="1">'SUBSCRIBER BASE FLTE'!BL62*('MVLP INPUT FLTE'!$E32*(100%-'MVLP INPUT FLTE'!$E42))</f>
        <v>245561253.72633359</v>
      </c>
      <c r="BM77" s="197">
        <f ca="1">'SUBSCRIBER BASE FLTE'!BM62*('MVLP INPUT FLTE'!$E32*(100%-'MVLP INPUT FLTE'!$E42))</f>
        <v>250468927.0696598</v>
      </c>
      <c r="BN77" s="197">
        <f ca="1">'SUBSCRIBER BASE FLTE'!BN62*('MVLP INPUT FLTE'!$E32*(100%-'MVLP INPUT FLTE'!$E42))</f>
        <v>255334885.18956769</v>
      </c>
      <c r="BO77" s="197">
        <f ca="1">'SUBSCRIBER BASE FLTE'!BO62*('MVLP INPUT FLTE'!$E32*(100%-'MVLP INPUT FLTE'!$E42))</f>
        <v>260159482.66545638</v>
      </c>
      <c r="BP77" s="197">
        <f ca="1">'SUBSCRIBER BASE FLTE'!BP62*('MVLP INPUT FLTE'!$E32*(100%-'MVLP INPUT FLTE'!$E42))</f>
        <v>264943071.06279993</v>
      </c>
      <c r="BQ77" s="197">
        <f ca="1">'SUBSCRIBER BASE FLTE'!BQ62*('MVLP INPUT FLTE'!$E32*(100%-'MVLP INPUT FLTE'!$E42))</f>
        <v>269685998.95876616</v>
      </c>
      <c r="BR77" s="197">
        <f ca="1">'SUBSCRIBER BASE FLTE'!BR62*('MVLP INPUT FLTE'!$E32*(100%-'MVLP INPUT FLTE'!$E42))</f>
        <v>274388611.96761662</v>
      </c>
    </row>
    <row r="78" spans="2:70" ht="25" customHeight="1">
      <c r="B78" s="3" t="str">
        <f t="shared" si="33"/>
        <v>FLTE 400GB</v>
      </c>
      <c r="K78" s="197">
        <f ca="1">'SUBSCRIBER BASE FLTE'!K63*('MVLP INPUT FLTE'!$E33*(100%-'MVLP INPUT FLTE'!$E43))</f>
        <v>1358438.3999999997</v>
      </c>
      <c r="L78" s="197">
        <f ca="1">'SUBSCRIBER BASE FLTE'!L63*('MVLP INPUT FLTE'!$E33*(100%-'MVLP INPUT FLTE'!$E43))</f>
        <v>2745880.4735999997</v>
      </c>
      <c r="M78" s="197">
        <f ca="1">'SUBSCRIBER BASE FLTE'!M63*('MVLP INPUT FLTE'!$E33*(100%-'MVLP INPUT FLTE'!$E43))</f>
        <v>4182354.8895744001</v>
      </c>
      <c r="N78" s="197">
        <f ca="1">'SUBSCRIBER BASE FLTE'!N63*('MVLP INPUT FLTE'!$E33*(100%-'MVLP INPUT FLTE'!$E43))</f>
        <v>5687720.073013017</v>
      </c>
      <c r="O78" s="197">
        <f ca="1">'SUBSCRIBER BASE FLTE'!O63*('MVLP INPUT FLTE'!$E33*(100%-'MVLP INPUT FLTE'!$E43))</f>
        <v>7281665.6523924079</v>
      </c>
      <c r="P78" s="197">
        <f ca="1">'SUBSCRIBER BASE FLTE'!P63*('MVLP INPUT FLTE'!$E33*(100%-'MVLP INPUT FLTE'!$E43))</f>
        <v>8963438.6943470724</v>
      </c>
      <c r="Q78" s="197">
        <f ca="1">'SUBSCRIBER BASE FLTE'!Q63*('MVLP INPUT FLTE'!$E33*(100%-'MVLP INPUT FLTE'!$E43))</f>
        <v>10772843.065445123</v>
      </c>
      <c r="R78" s="197">
        <f ca="1">'SUBSCRIBER BASE FLTE'!R63*('MVLP INPUT FLTE'!$E33*(100%-'MVLP INPUT FLTE'!$E43))</f>
        <v>12749344.299388837</v>
      </c>
      <c r="S78" s="197">
        <f ca="1">'SUBSCRIBER BASE FLTE'!S63*('MVLP INPUT FLTE'!$E33*(100%-'MVLP INPUT FLTE'!$E43))</f>
        <v>14891522.072844034</v>
      </c>
      <c r="T78" s="197">
        <f ca="1">'SUBSCRIBER BASE FLTE'!T63*('MVLP INPUT FLTE'!$E33*(100%-'MVLP INPUT FLTE'!$E43))</f>
        <v>17258793.735224862</v>
      </c>
      <c r="U78" s="197">
        <f ca="1">'SUBSCRIBER BASE FLTE'!U63*('MVLP INPUT FLTE'!$E33*(100%-'MVLP INPUT FLTE'!$E43))</f>
        <v>19869521.188475449</v>
      </c>
      <c r="V78" s="197">
        <f ca="1">'SUBSCRIBER BASE FLTE'!V63*('MVLP INPUT FLTE'!$E33*(100%-'MVLP INPUT FLTE'!$E43))</f>
        <v>22762185.458373405</v>
      </c>
      <c r="W78" s="197">
        <f ca="1">'SUBSCRIBER BASE FLTE'!W63*('MVLP INPUT FLTE'!$E33*(100%-'MVLP INPUT FLTE'!$E43))</f>
        <v>25954665.281977236</v>
      </c>
      <c r="X78" s="197">
        <f ca="1">'SUBSCRIBER BASE FLTE'!X63*('MVLP INPUT FLTE'!$E33*(100%-'MVLP INPUT FLTE'!$E43))</f>
        <v>29464687.427080426</v>
      </c>
      <c r="Y78" s="197">
        <f ca="1">'SUBSCRIBER BASE FLTE'!Y63*('MVLP INPUT FLTE'!$E33*(100%-'MVLP INPUT FLTE'!$E43))</f>
        <v>33289552.783950243</v>
      </c>
      <c r="Z78" s="197">
        <f ca="1">'SUBSCRIBER BASE FLTE'!Z63*('MVLP INPUT FLTE'!$E33*(100%-'MVLP INPUT FLTE'!$E43))</f>
        <v>37446860.385286659</v>
      </c>
      <c r="AA78" s="197">
        <f ca="1">'SUBSCRIBER BASE FLTE'!AA63*('MVLP INPUT FLTE'!$E33*(100%-'MVLP INPUT FLTE'!$E43))</f>
        <v>41913509.272011727</v>
      </c>
      <c r="AB78" s="197">
        <f ca="1">'SUBSCRIBER BASE FLTE'!AB63*('MVLP INPUT FLTE'!$E33*(100%-'MVLP INPUT FLTE'!$E43))</f>
        <v>46666594.843199626</v>
      </c>
      <c r="AC78" s="197">
        <f ca="1">'SUBSCRIBER BASE FLTE'!AC63*('MVLP INPUT FLTE'!$E33*(100%-'MVLP INPUT FLTE'!$E43))</f>
        <v>51663131.987032436</v>
      </c>
      <c r="AD78" s="197">
        <f ca="1">'SUBSCRIBER BASE FLTE'!AD63*('MVLP INPUT FLTE'!$E33*(100%-'MVLP INPUT FLTE'!$E43))</f>
        <v>56880776.165142663</v>
      </c>
      <c r="AE78" s="197">
        <f ca="1">'SUBSCRIBER BASE FLTE'!AE63*('MVLP INPUT FLTE'!$E33*(100%-'MVLP INPUT FLTE'!$E43))</f>
        <v>62297372.767738953</v>
      </c>
      <c r="AF78" s="197">
        <f ca="1">'SUBSCRIBER BASE FLTE'!AF63*('MVLP INPUT FLTE'!$E33*(100%-'MVLP INPUT FLTE'!$E43))</f>
        <v>67870680.299213156</v>
      </c>
      <c r="AG78" s="197">
        <f ca="1">'SUBSCRIBER BASE FLTE'!AG63*('MVLP INPUT FLTE'!$E33*(100%-'MVLP INPUT FLTE'!$E43))</f>
        <v>73558816.316669852</v>
      </c>
      <c r="AH78" s="197">
        <f ca="1">'SUBSCRIBER BASE FLTE'!AH63*('MVLP INPUT FLTE'!$E33*(100%-'MVLP INPUT FLTE'!$E43))</f>
        <v>79340529.577978149</v>
      </c>
      <c r="AI78" s="197">
        <f ca="1">'SUBSCRIBER BASE FLTE'!AI63*('MVLP INPUT FLTE'!$E33*(100%-'MVLP INPUT FLTE'!$E43))</f>
        <v>85194749.476565331</v>
      </c>
      <c r="AJ78" s="197">
        <f ca="1">'SUBSCRIBER BASE FLTE'!AJ63*('MVLP INPUT FLTE'!$E33*(100%-'MVLP INPUT FLTE'!$E43))</f>
        <v>91100584.506014526</v>
      </c>
      <c r="AK78" s="197">
        <f ca="1">'SUBSCRIBER BASE FLTE'!AK63*('MVLP INPUT FLTE'!$E33*(100%-'MVLP INPUT FLTE'!$E43))</f>
        <v>97017045.537713408</v>
      </c>
      <c r="AL78" s="197">
        <f ca="1">'SUBSCRIBER BASE FLTE'!AL63*('MVLP INPUT FLTE'!$E33*(100%-'MVLP INPUT FLTE'!$E43))</f>
        <v>102944042.25064284</v>
      </c>
      <c r="AM78" s="197">
        <f ca="1">'SUBSCRIBER BASE FLTE'!AM63*('MVLP INPUT FLTE'!$E33*(100%-'MVLP INPUT FLTE'!$E43))</f>
        <v>108881485.09151237</v>
      </c>
      <c r="AN78" s="197">
        <f ca="1">'SUBSCRIBER BASE FLTE'!AN63*('MVLP INPUT FLTE'!$E33*(100%-'MVLP INPUT FLTE'!$E43))</f>
        <v>114809010.06823452</v>
      </c>
      <c r="AO78" s="197">
        <f ca="1">'SUBSCRIBER BASE FLTE'!AO63*('MVLP INPUT FLTE'!$E33*(100%-'MVLP INPUT FLTE'!$E43))</f>
        <v>120706426.28265451</v>
      </c>
      <c r="AP78" s="197">
        <f ca="1">'SUBSCRIBER BASE FLTE'!AP63*('MVLP INPUT FLTE'!$E33*(100%-'MVLP INPUT FLTE'!$E43))</f>
        <v>126594264.85925195</v>
      </c>
      <c r="AQ78" s="197">
        <f ca="1">'SUBSCRIBER BASE FLTE'!AQ63*('MVLP INPUT FLTE'!$E33*(100%-'MVLP INPUT FLTE'!$E43))</f>
        <v>132432056.80794831</v>
      </c>
      <c r="AR78" s="197">
        <f ca="1">'SUBSCRIBER BASE FLTE'!AR63*('MVLP INPUT FLTE'!$E33*(100%-'MVLP INPUT FLTE'!$E43))</f>
        <v>138240502.72508076</v>
      </c>
      <c r="AS78" s="197">
        <f ca="1">'SUBSCRIBER BASE FLTE'!AS63*('MVLP INPUT FLTE'!$E33*(100%-'MVLP INPUT FLTE'!$E43))</f>
        <v>144019852.05191758</v>
      </c>
      <c r="AT78" s="197">
        <f ca="1">'SUBSCRIBER BASE FLTE'!AT63*('MVLP INPUT FLTE'!$E33*(100%-'MVLP INPUT FLTE'!$E43))</f>
        <v>149750076.90947628</v>
      </c>
      <c r="AU78" s="197">
        <f ca="1">'SUBSCRIBER BASE FLTE'!AU63*('MVLP INPUT FLTE'!$E33*(100%-'MVLP INPUT FLTE'!$E43))</f>
        <v>155451870.05574572</v>
      </c>
      <c r="AV78" s="197">
        <f ca="1">'SUBSCRIBER BASE FLTE'!AV63*('MVLP INPUT FLTE'!$E33*(100%-'MVLP INPUT FLTE'!$E43))</f>
        <v>161105197.96027189</v>
      </c>
      <c r="AW78" s="197">
        <f ca="1">'SUBSCRIBER BASE FLTE'!AW63*('MVLP INPUT FLTE'!$E33*(100%-'MVLP INPUT FLTE'!$E43))</f>
        <v>166710472.57760957</v>
      </c>
      <c r="AX78" s="197">
        <f ca="1">'SUBSCRIBER BASE FLTE'!AX63*('MVLP INPUT FLTE'!$E33*(100%-'MVLP INPUT FLTE'!$E43))</f>
        <v>172268102.36069986</v>
      </c>
      <c r="AY78" s="197">
        <f ca="1">'SUBSCRIBER BASE FLTE'!AY63*('MVLP INPUT FLTE'!$E33*(100%-'MVLP INPUT FLTE'!$E43))</f>
        <v>177778492.29063389</v>
      </c>
      <c r="AZ78" s="197">
        <f ca="1">'SUBSCRIBER BASE FLTE'!AZ63*('MVLP INPUT FLTE'!$E33*(100%-'MVLP INPUT FLTE'!$E43))</f>
        <v>183262319.1061635</v>
      </c>
      <c r="BA78" s="197">
        <f ca="1">'SUBSCRIBER BASE FLTE'!BA63*('MVLP INPUT FLTE'!$E33*(100%-'MVLP INPUT FLTE'!$E43))</f>
        <v>188699533.39376107</v>
      </c>
      <c r="BB78" s="197">
        <f ca="1">'SUBSCRIBER BASE FLTE'!BB63*('MVLP INPUT FLTE'!$E33*(100%-'MVLP INPUT FLTE'!$E43))</f>
        <v>194090531.35991409</v>
      </c>
      <c r="BC78" s="197">
        <f ca="1">'SUBSCRIBER BASE FLTE'!BC63*('MVLP INPUT FLTE'!$E33*(100%-'MVLP INPUT FLTE'!$E43))</f>
        <v>199435705.84335485</v>
      </c>
      <c r="BD78" s="197">
        <f ca="1">'SUBSCRIBER BASE FLTE'!BD63*('MVLP INPUT FLTE'!$E33*(100%-'MVLP INPUT FLTE'!$E43))</f>
        <v>204735446.34368631</v>
      </c>
      <c r="BE78" s="197">
        <f ca="1">'SUBSCRIBER BASE FLTE'!BE63*('MVLP INPUT FLTE'!$E33*(100%-'MVLP INPUT FLTE'!$E43))</f>
        <v>209990139.04976502</v>
      </c>
      <c r="BF78" s="197">
        <f ca="1">'SUBSCRIBER BASE FLTE'!BF63*('MVLP INPUT FLTE'!$E33*(100%-'MVLP INPUT FLTE'!$E43))</f>
        <v>215200166.86784199</v>
      </c>
      <c r="BG78" s="197">
        <f ca="1">'SUBSCRIBER BASE FLTE'!BG63*('MVLP INPUT FLTE'!$E33*(100%-'MVLP INPUT FLTE'!$E43))</f>
        <v>220365909.44946539</v>
      </c>
      <c r="BH78" s="197">
        <f ca="1">'SUBSCRIBER BASE FLTE'!BH63*('MVLP INPUT FLTE'!$E33*(100%-'MVLP INPUT FLTE'!$E43))</f>
        <v>225487743.21914494</v>
      </c>
      <c r="BI78" s="197">
        <f ca="1">'SUBSCRIBER BASE FLTE'!BI63*('MVLP INPUT FLTE'!$E33*(100%-'MVLP INPUT FLTE'!$E43))</f>
        <v>230566041.40178218</v>
      </c>
      <c r="BJ78" s="197">
        <f ca="1">'SUBSCRIBER BASE FLTE'!BJ63*('MVLP INPUT FLTE'!$E33*(100%-'MVLP INPUT FLTE'!$E43))</f>
        <v>235601174.04986706</v>
      </c>
      <c r="BK78" s="197">
        <f ca="1">'SUBSCRIBER BASE FLTE'!BK63*('MVLP INPUT FLTE'!$E33*(100%-'MVLP INPUT FLTE'!$E43))</f>
        <v>240593508.07044315</v>
      </c>
      <c r="BL78" s="197">
        <f ca="1">'SUBSCRIBER BASE FLTE'!BL63*('MVLP INPUT FLTE'!$E33*(100%-'MVLP INPUT FLTE'!$E43))</f>
        <v>245543407.25184438</v>
      </c>
      <c r="BM78" s="197">
        <f ca="1">'SUBSCRIBER BASE FLTE'!BM63*('MVLP INPUT FLTE'!$E33*(100%-'MVLP INPUT FLTE'!$E43))</f>
        <v>250451232.29020363</v>
      </c>
      <c r="BN78" s="197">
        <f ca="1">'SUBSCRIBER BASE FLTE'!BN63*('MVLP INPUT FLTE'!$E33*(100%-'MVLP INPUT FLTE'!$E43))</f>
        <v>255317340.81573689</v>
      </c>
      <c r="BO78" s="197">
        <f ca="1">'SUBSCRIBER BASE FLTE'!BO63*('MVLP INPUT FLTE'!$E33*(100%-'MVLP INPUT FLTE'!$E43))</f>
        <v>260142087.41880313</v>
      </c>
      <c r="BP78" s="197">
        <f ca="1">'SUBSCRIBER BASE FLTE'!BP63*('MVLP INPUT FLTE'!$E33*(100%-'MVLP INPUT FLTE'!$E43))</f>
        <v>264925823.67574328</v>
      </c>
      <c r="BQ78" s="197">
        <f ca="1">'SUBSCRIBER BASE FLTE'!BQ63*('MVLP INPUT FLTE'!$E33*(100%-'MVLP INPUT FLTE'!$E43))</f>
        <v>269668898.17449945</v>
      </c>
      <c r="BR78" s="197">
        <f ca="1">'SUBSCRIBER BASE FLTE'!BR63*('MVLP INPUT FLTE'!$E33*(100%-'MVLP INPUT FLTE'!$E43))</f>
        <v>274371656.54001623</v>
      </c>
    </row>
    <row r="79" spans="2:70" ht="25" customHeight="1">
      <c r="B79" s="3" t="str">
        <f>B38</f>
        <v>Package 5</v>
      </c>
      <c r="K79" s="197">
        <f ca="1">'SUBSCRIBER BASE FLTE'!K64*('MVLP INPUT FLTE'!$E34*(100%-'MVLP INPUT FLTE'!$E44))</f>
        <v>0</v>
      </c>
      <c r="L79" s="197">
        <f ca="1">'SUBSCRIBER BASE FLTE'!L64*('MVLP INPUT FLTE'!$E34*(100%-'MVLP INPUT FLTE'!$E44))</f>
        <v>0</v>
      </c>
      <c r="M79" s="197">
        <f ca="1">'SUBSCRIBER BASE FLTE'!M64*('MVLP INPUT FLTE'!$E34*(100%-'MVLP INPUT FLTE'!$E44))</f>
        <v>0</v>
      </c>
      <c r="N79" s="197">
        <f ca="1">'SUBSCRIBER BASE FLTE'!N64*('MVLP INPUT FLTE'!$E34*(100%-'MVLP INPUT FLTE'!$E44))</f>
        <v>0</v>
      </c>
      <c r="O79" s="197">
        <f ca="1">'SUBSCRIBER BASE FLTE'!O64*('MVLP INPUT FLTE'!$E34*(100%-'MVLP INPUT FLTE'!$E44))</f>
        <v>0</v>
      </c>
      <c r="P79" s="197">
        <f ca="1">'SUBSCRIBER BASE FLTE'!P64*('MVLP INPUT FLTE'!$E34*(100%-'MVLP INPUT FLTE'!$E44))</f>
        <v>0</v>
      </c>
      <c r="Q79" s="197">
        <f ca="1">'SUBSCRIBER BASE FLTE'!Q64*('MVLP INPUT FLTE'!$E34*(100%-'MVLP INPUT FLTE'!$E44))</f>
        <v>0</v>
      </c>
      <c r="R79" s="197">
        <f ca="1">'SUBSCRIBER BASE FLTE'!R64*('MVLP INPUT FLTE'!$E34*(100%-'MVLP INPUT FLTE'!$E44))</f>
        <v>0</v>
      </c>
      <c r="S79" s="197">
        <f ca="1">'SUBSCRIBER BASE FLTE'!S64*('MVLP INPUT FLTE'!$E34*(100%-'MVLP INPUT FLTE'!$E44))</f>
        <v>0</v>
      </c>
      <c r="T79" s="197">
        <f ca="1">'SUBSCRIBER BASE FLTE'!T64*('MVLP INPUT FLTE'!$E34*(100%-'MVLP INPUT FLTE'!$E44))</f>
        <v>0</v>
      </c>
      <c r="U79" s="197">
        <f ca="1">'SUBSCRIBER BASE FLTE'!U64*('MVLP INPUT FLTE'!$E34*(100%-'MVLP INPUT FLTE'!$E44))</f>
        <v>0</v>
      </c>
      <c r="V79" s="197">
        <f ca="1">'SUBSCRIBER BASE FLTE'!V64*('MVLP INPUT FLTE'!$E34*(100%-'MVLP INPUT FLTE'!$E44))</f>
        <v>0</v>
      </c>
      <c r="W79" s="197">
        <f ca="1">'SUBSCRIBER BASE FLTE'!W64*('MVLP INPUT FLTE'!$E34*(100%-'MVLP INPUT FLTE'!$E44))</f>
        <v>0</v>
      </c>
      <c r="X79" s="197">
        <f ca="1">'SUBSCRIBER BASE FLTE'!X64*('MVLP INPUT FLTE'!$E34*(100%-'MVLP INPUT FLTE'!$E44))</f>
        <v>0</v>
      </c>
      <c r="Y79" s="197">
        <f ca="1">'SUBSCRIBER BASE FLTE'!Y64*('MVLP INPUT FLTE'!$E34*(100%-'MVLP INPUT FLTE'!$E44))</f>
        <v>0</v>
      </c>
      <c r="Z79" s="197">
        <f ca="1">'SUBSCRIBER BASE FLTE'!Z64*('MVLP INPUT FLTE'!$E34*(100%-'MVLP INPUT FLTE'!$E44))</f>
        <v>0</v>
      </c>
      <c r="AA79" s="197">
        <f ca="1">'SUBSCRIBER BASE FLTE'!AA64*('MVLP INPUT FLTE'!$E34*(100%-'MVLP INPUT FLTE'!$E44))</f>
        <v>0</v>
      </c>
      <c r="AB79" s="197">
        <f ca="1">'SUBSCRIBER BASE FLTE'!AB64*('MVLP INPUT FLTE'!$E34*(100%-'MVLP INPUT FLTE'!$E44))</f>
        <v>0</v>
      </c>
      <c r="AC79" s="197">
        <f ca="1">'SUBSCRIBER BASE FLTE'!AC64*('MVLP INPUT FLTE'!$E34*(100%-'MVLP INPUT FLTE'!$E44))</f>
        <v>0</v>
      </c>
      <c r="AD79" s="197">
        <f ca="1">'SUBSCRIBER BASE FLTE'!AD64*('MVLP INPUT FLTE'!$E34*(100%-'MVLP INPUT FLTE'!$E44))</f>
        <v>0</v>
      </c>
      <c r="AE79" s="197">
        <f ca="1">'SUBSCRIBER BASE FLTE'!AE64*('MVLP INPUT FLTE'!$E34*(100%-'MVLP INPUT FLTE'!$E44))</f>
        <v>0</v>
      </c>
      <c r="AF79" s="197">
        <f ca="1">'SUBSCRIBER BASE FLTE'!AF64*('MVLP INPUT FLTE'!$E34*(100%-'MVLP INPUT FLTE'!$E44))</f>
        <v>0</v>
      </c>
      <c r="AG79" s="197">
        <f ca="1">'SUBSCRIBER BASE FLTE'!AG64*('MVLP INPUT FLTE'!$E34*(100%-'MVLP INPUT FLTE'!$E44))</f>
        <v>0</v>
      </c>
      <c r="AH79" s="197">
        <f ca="1">'SUBSCRIBER BASE FLTE'!AH64*('MVLP INPUT FLTE'!$E34*(100%-'MVLP INPUT FLTE'!$E44))</f>
        <v>0</v>
      </c>
      <c r="AI79" s="197">
        <f ca="1">'SUBSCRIBER BASE FLTE'!AI64*('MVLP INPUT FLTE'!$E34*(100%-'MVLP INPUT FLTE'!$E44))</f>
        <v>0</v>
      </c>
      <c r="AJ79" s="197">
        <f ca="1">'SUBSCRIBER BASE FLTE'!AJ64*('MVLP INPUT FLTE'!$E34*(100%-'MVLP INPUT FLTE'!$E44))</f>
        <v>0</v>
      </c>
      <c r="AK79" s="197">
        <f ca="1">'SUBSCRIBER BASE FLTE'!AK64*('MVLP INPUT FLTE'!$E34*(100%-'MVLP INPUT FLTE'!$E44))</f>
        <v>0</v>
      </c>
      <c r="AL79" s="197">
        <f ca="1">'SUBSCRIBER BASE FLTE'!AL64*('MVLP INPUT FLTE'!$E34*(100%-'MVLP INPUT FLTE'!$E44))</f>
        <v>0</v>
      </c>
      <c r="AM79" s="197">
        <f ca="1">'SUBSCRIBER BASE FLTE'!AM64*('MVLP INPUT FLTE'!$E34*(100%-'MVLP INPUT FLTE'!$E44))</f>
        <v>0</v>
      </c>
      <c r="AN79" s="197">
        <f ca="1">'SUBSCRIBER BASE FLTE'!AN64*('MVLP INPUT FLTE'!$E34*(100%-'MVLP INPUT FLTE'!$E44))</f>
        <v>0</v>
      </c>
      <c r="AO79" s="197">
        <f ca="1">'SUBSCRIBER BASE FLTE'!AO64*('MVLP INPUT FLTE'!$E34*(100%-'MVLP INPUT FLTE'!$E44))</f>
        <v>0</v>
      </c>
      <c r="AP79" s="197">
        <f ca="1">'SUBSCRIBER BASE FLTE'!AP64*('MVLP INPUT FLTE'!$E34*(100%-'MVLP INPUT FLTE'!$E44))</f>
        <v>0</v>
      </c>
      <c r="AQ79" s="197">
        <f ca="1">'SUBSCRIBER BASE FLTE'!AQ64*('MVLP INPUT FLTE'!$E34*(100%-'MVLP INPUT FLTE'!$E44))</f>
        <v>0</v>
      </c>
      <c r="AR79" s="197">
        <f ca="1">'SUBSCRIBER BASE FLTE'!AR64*('MVLP INPUT FLTE'!$E34*(100%-'MVLP INPUT FLTE'!$E44))</f>
        <v>0</v>
      </c>
      <c r="AS79" s="197">
        <f ca="1">'SUBSCRIBER BASE FLTE'!AS64*('MVLP INPUT FLTE'!$E34*(100%-'MVLP INPUT FLTE'!$E44))</f>
        <v>0</v>
      </c>
      <c r="AT79" s="197">
        <f ca="1">'SUBSCRIBER BASE FLTE'!AT64*('MVLP INPUT FLTE'!$E34*(100%-'MVLP INPUT FLTE'!$E44))</f>
        <v>0</v>
      </c>
      <c r="AU79" s="197">
        <f ca="1">'SUBSCRIBER BASE FLTE'!AU64*('MVLP INPUT FLTE'!$E34*(100%-'MVLP INPUT FLTE'!$E44))</f>
        <v>0</v>
      </c>
      <c r="AV79" s="197">
        <f ca="1">'SUBSCRIBER BASE FLTE'!AV64*('MVLP INPUT FLTE'!$E34*(100%-'MVLP INPUT FLTE'!$E44))</f>
        <v>0</v>
      </c>
      <c r="AW79" s="197">
        <f ca="1">'SUBSCRIBER BASE FLTE'!AW64*('MVLP INPUT FLTE'!$E34*(100%-'MVLP INPUT FLTE'!$E44))</f>
        <v>0</v>
      </c>
      <c r="AX79" s="197">
        <f ca="1">'SUBSCRIBER BASE FLTE'!AX64*('MVLP INPUT FLTE'!$E34*(100%-'MVLP INPUT FLTE'!$E44))</f>
        <v>0</v>
      </c>
      <c r="AY79" s="197">
        <f ca="1">'SUBSCRIBER BASE FLTE'!AY64*('MVLP INPUT FLTE'!$E34*(100%-'MVLP INPUT FLTE'!$E44))</f>
        <v>0</v>
      </c>
      <c r="AZ79" s="197">
        <f ca="1">'SUBSCRIBER BASE FLTE'!AZ64*('MVLP INPUT FLTE'!$E34*(100%-'MVLP INPUT FLTE'!$E44))</f>
        <v>0</v>
      </c>
      <c r="BA79" s="197">
        <f ca="1">'SUBSCRIBER BASE FLTE'!BA64*('MVLP INPUT FLTE'!$E34*(100%-'MVLP INPUT FLTE'!$E44))</f>
        <v>0</v>
      </c>
      <c r="BB79" s="197">
        <f ca="1">'SUBSCRIBER BASE FLTE'!BB64*('MVLP INPUT FLTE'!$E34*(100%-'MVLP INPUT FLTE'!$E44))</f>
        <v>0</v>
      </c>
      <c r="BC79" s="197">
        <f ca="1">'SUBSCRIBER BASE FLTE'!BC64*('MVLP INPUT FLTE'!$E34*(100%-'MVLP INPUT FLTE'!$E44))</f>
        <v>0</v>
      </c>
      <c r="BD79" s="197">
        <f ca="1">'SUBSCRIBER BASE FLTE'!BD64*('MVLP INPUT FLTE'!$E34*(100%-'MVLP INPUT FLTE'!$E44))</f>
        <v>0</v>
      </c>
      <c r="BE79" s="197">
        <f ca="1">'SUBSCRIBER BASE FLTE'!BE64*('MVLP INPUT FLTE'!$E34*(100%-'MVLP INPUT FLTE'!$E44))</f>
        <v>0</v>
      </c>
      <c r="BF79" s="197">
        <f ca="1">'SUBSCRIBER BASE FLTE'!BF64*('MVLP INPUT FLTE'!$E34*(100%-'MVLP INPUT FLTE'!$E44))</f>
        <v>0</v>
      </c>
      <c r="BG79" s="197">
        <f ca="1">'SUBSCRIBER BASE FLTE'!BG64*('MVLP INPUT FLTE'!$E34*(100%-'MVLP INPUT FLTE'!$E44))</f>
        <v>0</v>
      </c>
      <c r="BH79" s="197">
        <f ca="1">'SUBSCRIBER BASE FLTE'!BH64*('MVLP INPUT FLTE'!$E34*(100%-'MVLP INPUT FLTE'!$E44))</f>
        <v>0</v>
      </c>
      <c r="BI79" s="197">
        <f ca="1">'SUBSCRIBER BASE FLTE'!BI64*('MVLP INPUT FLTE'!$E34*(100%-'MVLP INPUT FLTE'!$E44))</f>
        <v>0</v>
      </c>
      <c r="BJ79" s="197">
        <f ca="1">'SUBSCRIBER BASE FLTE'!BJ64*('MVLP INPUT FLTE'!$E34*(100%-'MVLP INPUT FLTE'!$E44))</f>
        <v>0</v>
      </c>
      <c r="BK79" s="197">
        <f ca="1">'SUBSCRIBER BASE FLTE'!BK64*('MVLP INPUT FLTE'!$E34*(100%-'MVLP INPUT FLTE'!$E44))</f>
        <v>0</v>
      </c>
      <c r="BL79" s="197">
        <f ca="1">'SUBSCRIBER BASE FLTE'!BL64*('MVLP INPUT FLTE'!$E34*(100%-'MVLP INPUT FLTE'!$E44))</f>
        <v>0</v>
      </c>
      <c r="BM79" s="197">
        <f ca="1">'SUBSCRIBER BASE FLTE'!BM64*('MVLP INPUT FLTE'!$E34*(100%-'MVLP INPUT FLTE'!$E44))</f>
        <v>0</v>
      </c>
      <c r="BN79" s="197">
        <f ca="1">'SUBSCRIBER BASE FLTE'!BN64*('MVLP INPUT FLTE'!$E34*(100%-'MVLP INPUT FLTE'!$E44))</f>
        <v>0</v>
      </c>
      <c r="BO79" s="197">
        <f ca="1">'SUBSCRIBER BASE FLTE'!BO64*('MVLP INPUT FLTE'!$E34*(100%-'MVLP INPUT FLTE'!$E44))</f>
        <v>0</v>
      </c>
      <c r="BP79" s="197">
        <f ca="1">'SUBSCRIBER BASE FLTE'!BP64*('MVLP INPUT FLTE'!$E34*(100%-'MVLP INPUT FLTE'!$E44))</f>
        <v>0</v>
      </c>
      <c r="BQ79" s="197">
        <f ca="1">'SUBSCRIBER BASE FLTE'!BQ64*('MVLP INPUT FLTE'!$E34*(100%-'MVLP INPUT FLTE'!$E44))</f>
        <v>0</v>
      </c>
      <c r="BR79" s="197">
        <f ca="1">'SUBSCRIBER BASE FLTE'!BR64*('MVLP INPUT FLTE'!$E34*(100%-'MVLP INPUT FLTE'!$E44))</f>
        <v>0</v>
      </c>
    </row>
    <row r="80" spans="2:70" ht="25" customHeight="1">
      <c r="B80" s="3" t="str">
        <f t="shared" si="33"/>
        <v>Aggregated OOB MB Projections</v>
      </c>
    </row>
  </sheetData>
  <mergeCells count="3">
    <mergeCell ref="B8:BR8"/>
    <mergeCell ref="B30:BR30"/>
    <mergeCell ref="B52:BR5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E3D7-2F9C-46D7-A741-BF79918A6C3A}">
  <sheetPr>
    <tabColor theme="1" tint="0.14999847407452621"/>
  </sheetPr>
  <dimension ref="B2:BV70"/>
  <sheetViews>
    <sheetView topLeftCell="BI52" zoomScale="50" zoomScaleNormal="50" workbookViewId="0">
      <selection activeCell="BM72" sqref="BM72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>
    <row r="2" spans="2:73" s="3" customFormat="1" ht="25" customHeight="1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</row>
    <row r="3" spans="2:73" s="3" customFormat="1" ht="25" customHeight="1">
      <c r="B3" s="69" t="str">
        <f>UPPER('&lt;&lt;VERSIONING NOTES&gt;&gt;'!$F$2)&amp;TEXT(" AGGREGATED TRAFFIC COST PROJECTIONS VERSION ","")&amp;'&lt;&lt;VERSIONING NOTES&gt;&gt;'!$F$3</f>
        <v>METL AGGREGATED TRAFFIC COST PROJECTIONS VERSION MVNE Financial Framework Template Metl 20250604 1m</v>
      </c>
      <c r="C3" s="69"/>
      <c r="D3" s="69"/>
      <c r="E3" s="69"/>
      <c r="F3" s="68"/>
      <c r="G3" s="68"/>
      <c r="H3" s="68"/>
      <c r="I3" s="70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70" t="str">
        <f>TEXT("Prepared by ","")</f>
        <v xml:space="preserve">Prepared by </v>
      </c>
    </row>
    <row r="4" spans="2:73" s="3" customFormat="1" ht="25" customHeight="1">
      <c r="B4" s="68"/>
      <c r="C4" s="68"/>
      <c r="D4" s="68"/>
      <c r="E4" s="68"/>
      <c r="F4" s="68"/>
      <c r="G4" s="68"/>
      <c r="H4" s="68"/>
      <c r="I4" s="70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70" t="str">
        <f>'&lt;&lt;VERSIONING NOTES&gt;&gt;'!F4</f>
        <v>Edward Wicks</v>
      </c>
    </row>
    <row r="5" spans="2:73" s="3" customFormat="1" ht="25" customHeight="1"/>
    <row r="6" spans="2:73" s="3" customFormat="1" ht="25" customHeight="1">
      <c r="B6" s="692" t="s">
        <v>423</v>
      </c>
      <c r="C6" s="692"/>
      <c r="D6" s="692"/>
      <c r="E6" s="692"/>
      <c r="F6" s="692"/>
      <c r="G6" s="692"/>
      <c r="H6" s="692"/>
      <c r="I6" s="692"/>
      <c r="J6" s="692"/>
      <c r="K6" s="692"/>
      <c r="L6" s="692"/>
      <c r="M6" s="692"/>
      <c r="N6" s="692"/>
      <c r="O6" s="692"/>
      <c r="P6" s="692"/>
      <c r="Q6" s="692"/>
      <c r="R6" s="692"/>
      <c r="S6" s="692"/>
      <c r="T6" s="692"/>
      <c r="U6" s="692"/>
      <c r="V6" s="692"/>
      <c r="W6" s="692"/>
      <c r="X6" s="692"/>
      <c r="Y6" s="692"/>
      <c r="Z6" s="692"/>
      <c r="AA6" s="692"/>
      <c r="AB6" s="692"/>
      <c r="AC6" s="692"/>
      <c r="AD6" s="692"/>
      <c r="AE6" s="692"/>
      <c r="AF6" s="692"/>
      <c r="AG6" s="692"/>
      <c r="AH6" s="692"/>
      <c r="AI6" s="692"/>
      <c r="AJ6" s="692"/>
      <c r="AK6" s="692"/>
      <c r="AL6" s="692"/>
      <c r="AM6" s="692"/>
      <c r="AN6" s="692"/>
      <c r="AO6" s="692"/>
      <c r="AP6" s="692"/>
      <c r="AQ6" s="692"/>
      <c r="AR6" s="692"/>
      <c r="AS6" s="692"/>
      <c r="AT6" s="692"/>
      <c r="AU6" s="692"/>
      <c r="AV6" s="692"/>
      <c r="AW6" s="692"/>
      <c r="AX6" s="692"/>
      <c r="AY6" s="692"/>
      <c r="AZ6" s="692"/>
      <c r="BA6" s="692"/>
      <c r="BB6" s="692"/>
      <c r="BC6" s="692"/>
      <c r="BD6" s="692"/>
      <c r="BE6" s="692"/>
      <c r="BF6" s="692"/>
      <c r="BG6" s="692"/>
      <c r="BH6" s="692"/>
      <c r="BI6" s="692"/>
      <c r="BJ6" s="692"/>
      <c r="BK6" s="692"/>
      <c r="BL6" s="692"/>
      <c r="BM6" s="692"/>
      <c r="BN6" s="692"/>
      <c r="BO6" s="692"/>
      <c r="BP6" s="692"/>
      <c r="BQ6" s="692"/>
      <c r="BR6" s="692"/>
      <c r="BS6" s="692"/>
      <c r="BT6" s="692"/>
      <c r="BU6" s="692"/>
    </row>
    <row r="7" spans="2:73" s="3" customFormat="1" ht="25" customHeight="1"/>
    <row r="8" spans="2:73" s="208" customFormat="1" ht="25" customHeight="1">
      <c r="B8" s="243" t="s">
        <v>424</v>
      </c>
      <c r="C8" s="243" t="s">
        <v>425</v>
      </c>
      <c r="D8" s="243" t="s">
        <v>426</v>
      </c>
      <c r="E8" s="243" t="s">
        <v>427</v>
      </c>
      <c r="F8" s="243" t="s">
        <v>32</v>
      </c>
      <c r="G8" s="244" t="s">
        <v>33</v>
      </c>
      <c r="H8" s="244" t="s">
        <v>34</v>
      </c>
      <c r="I8" s="244" t="s">
        <v>35</v>
      </c>
      <c r="J8" s="244" t="s">
        <v>36</v>
      </c>
      <c r="K8" s="244" t="s">
        <v>37</v>
      </c>
      <c r="L8" s="244" t="s">
        <v>38</v>
      </c>
      <c r="M8" s="244" t="s">
        <v>39</v>
      </c>
      <c r="N8" s="245">
        <v>1</v>
      </c>
      <c r="O8" s="245">
        <v>2</v>
      </c>
      <c r="P8" s="245">
        <v>3</v>
      </c>
      <c r="Q8" s="245">
        <v>4</v>
      </c>
      <c r="R8" s="245">
        <v>5</v>
      </c>
      <c r="S8" s="245">
        <v>6</v>
      </c>
      <c r="T8" s="245">
        <v>7</v>
      </c>
      <c r="U8" s="245">
        <v>8</v>
      </c>
      <c r="V8" s="245">
        <v>9</v>
      </c>
      <c r="W8" s="245">
        <v>10</v>
      </c>
      <c r="X8" s="245">
        <v>11</v>
      </c>
      <c r="Y8" s="245">
        <v>12</v>
      </c>
      <c r="Z8" s="245">
        <v>13</v>
      </c>
      <c r="AA8" s="245">
        <v>14</v>
      </c>
      <c r="AB8" s="245">
        <v>15</v>
      </c>
      <c r="AC8" s="245">
        <v>16</v>
      </c>
      <c r="AD8" s="245">
        <v>17</v>
      </c>
      <c r="AE8" s="245">
        <v>18</v>
      </c>
      <c r="AF8" s="245">
        <v>19</v>
      </c>
      <c r="AG8" s="245">
        <v>20</v>
      </c>
      <c r="AH8" s="245">
        <v>21</v>
      </c>
      <c r="AI8" s="245">
        <v>22</v>
      </c>
      <c r="AJ8" s="245">
        <v>23</v>
      </c>
      <c r="AK8" s="245">
        <v>24</v>
      </c>
      <c r="AL8" s="245">
        <v>25</v>
      </c>
      <c r="AM8" s="245">
        <v>26</v>
      </c>
      <c r="AN8" s="245">
        <v>27</v>
      </c>
      <c r="AO8" s="245">
        <v>28</v>
      </c>
      <c r="AP8" s="245">
        <v>29</v>
      </c>
      <c r="AQ8" s="245">
        <v>30</v>
      </c>
      <c r="AR8" s="245">
        <v>31</v>
      </c>
      <c r="AS8" s="245">
        <v>32</v>
      </c>
      <c r="AT8" s="245">
        <v>33</v>
      </c>
      <c r="AU8" s="245">
        <v>34</v>
      </c>
      <c r="AV8" s="245">
        <v>35</v>
      </c>
      <c r="AW8" s="245">
        <v>36</v>
      </c>
      <c r="AX8" s="245">
        <v>37</v>
      </c>
      <c r="AY8" s="245">
        <v>38</v>
      </c>
      <c r="AZ8" s="245">
        <v>39</v>
      </c>
      <c r="BA8" s="245">
        <v>40</v>
      </c>
      <c r="BB8" s="245">
        <v>41</v>
      </c>
      <c r="BC8" s="245">
        <v>42</v>
      </c>
      <c r="BD8" s="245">
        <v>43</v>
      </c>
      <c r="BE8" s="245">
        <v>44</v>
      </c>
      <c r="BF8" s="245">
        <v>45</v>
      </c>
      <c r="BG8" s="245">
        <v>46</v>
      </c>
      <c r="BH8" s="245">
        <v>47</v>
      </c>
      <c r="BI8" s="245">
        <v>48</v>
      </c>
      <c r="BJ8" s="245">
        <v>49</v>
      </c>
      <c r="BK8" s="245">
        <v>50</v>
      </c>
      <c r="BL8" s="245">
        <v>51</v>
      </c>
      <c r="BM8" s="245">
        <v>52</v>
      </c>
      <c r="BN8" s="245">
        <v>53</v>
      </c>
      <c r="BO8" s="245">
        <v>54</v>
      </c>
      <c r="BP8" s="245">
        <v>55</v>
      </c>
      <c r="BQ8" s="245">
        <v>56</v>
      </c>
      <c r="BR8" s="245">
        <v>57</v>
      </c>
      <c r="BS8" s="245">
        <v>58</v>
      </c>
      <c r="BT8" s="245">
        <v>59</v>
      </c>
      <c r="BU8" s="246">
        <v>60</v>
      </c>
    </row>
    <row r="9" spans="2:73" s="209" customFormat="1" ht="25" customHeight="1"/>
    <row r="10" spans="2:73" s="210" customFormat="1" ht="25" customHeight="1">
      <c r="B10" s="238" t="s">
        <v>428</v>
      </c>
      <c r="C10" s="202">
        <v>0</v>
      </c>
      <c r="D10" s="202">
        <v>3000000</v>
      </c>
      <c r="E10" s="202">
        <f>D10-C10</f>
        <v>3000000</v>
      </c>
      <c r="F10" s="202">
        <f>MIN($E$10,'WHOLESALE TRAFFIC FLTE'!C10)</f>
        <v>0</v>
      </c>
      <c r="G10" s="202">
        <f>MIN($E$10,'WHOLESALE TRAFFIC FLTE'!D10)</f>
        <v>0</v>
      </c>
      <c r="H10" s="202">
        <f>MIN($E$10,'WHOLESALE TRAFFIC FLTE'!E10)</f>
        <v>0</v>
      </c>
      <c r="I10" s="202">
        <f>MIN($E$10,'WHOLESALE TRAFFIC FLTE'!F10)</f>
        <v>0</v>
      </c>
      <c r="J10" s="202">
        <f>MIN($E$10,'WHOLESALE TRAFFIC FLTE'!G10)</f>
        <v>0</v>
      </c>
      <c r="K10" s="202">
        <f>MIN($E$10,'WHOLESALE TRAFFIC FLTE'!H10)</f>
        <v>0</v>
      </c>
      <c r="L10" s="202">
        <f>MIN($E$10,'WHOLESALE TRAFFIC FLTE'!I10)</f>
        <v>0</v>
      </c>
      <c r="M10" s="202">
        <f>MIN($E$10,'WHOLESALE TRAFFIC FLTE'!J10)</f>
        <v>0</v>
      </c>
      <c r="N10" s="202">
        <f ca="1">MIN($E$10,'WHOLESALE TRAFFIC FLTE'!K10)</f>
        <v>0</v>
      </c>
      <c r="O10" s="202">
        <f ca="1">MIN($E$10,'WHOLESALE TRAFFIC FLTE'!L10)</f>
        <v>0</v>
      </c>
      <c r="P10" s="202">
        <f ca="1">MIN($E$10,'WHOLESALE TRAFFIC FLTE'!M10)</f>
        <v>0</v>
      </c>
      <c r="Q10" s="202">
        <f ca="1">MIN($E$10,'WHOLESALE TRAFFIC FLTE'!N10)</f>
        <v>0</v>
      </c>
      <c r="R10" s="202">
        <f ca="1">MIN($E$10,'WHOLESALE TRAFFIC FLTE'!O10)</f>
        <v>0</v>
      </c>
      <c r="S10" s="202">
        <f ca="1">MIN($E$10,'WHOLESALE TRAFFIC FLTE'!P10)</f>
        <v>0</v>
      </c>
      <c r="T10" s="202">
        <f ca="1">MIN($E$10,'WHOLESALE TRAFFIC FLTE'!Q10)</f>
        <v>0</v>
      </c>
      <c r="U10" s="202">
        <f ca="1">MIN($E$10,'WHOLESALE TRAFFIC FLTE'!R10)</f>
        <v>0</v>
      </c>
      <c r="V10" s="202">
        <f ca="1">MIN($E$10,'WHOLESALE TRAFFIC FLTE'!S10)</f>
        <v>0</v>
      </c>
      <c r="W10" s="202">
        <f ca="1">MIN($E$10,'WHOLESALE TRAFFIC FLTE'!T10)</f>
        <v>0</v>
      </c>
      <c r="X10" s="202">
        <f ca="1">MIN($E$10,'WHOLESALE TRAFFIC FLTE'!U10)</f>
        <v>0</v>
      </c>
      <c r="Y10" s="202">
        <f ca="1">MIN($E$10,'WHOLESALE TRAFFIC FLTE'!V10)</f>
        <v>0</v>
      </c>
      <c r="Z10" s="202">
        <f ca="1">MIN($E$10,'WHOLESALE TRAFFIC FLTE'!W10)</f>
        <v>0</v>
      </c>
      <c r="AA10" s="202">
        <f ca="1">MIN($E$10,'WHOLESALE TRAFFIC FLTE'!X10)</f>
        <v>0</v>
      </c>
      <c r="AB10" s="202">
        <f ca="1">MIN($E$10,'WHOLESALE TRAFFIC FLTE'!Y10)</f>
        <v>0</v>
      </c>
      <c r="AC10" s="202">
        <f ca="1">MIN($E$10,'WHOLESALE TRAFFIC FLTE'!Z10)</f>
        <v>0</v>
      </c>
      <c r="AD10" s="202">
        <f ca="1">MIN($E$10,'WHOLESALE TRAFFIC FLTE'!AA10)</f>
        <v>0</v>
      </c>
      <c r="AE10" s="202">
        <f ca="1">MIN($E$10,'WHOLESALE TRAFFIC FLTE'!AB10)</f>
        <v>0</v>
      </c>
      <c r="AF10" s="202">
        <f ca="1">MIN($E$10,'WHOLESALE TRAFFIC FLTE'!AC10)</f>
        <v>0</v>
      </c>
      <c r="AG10" s="202">
        <f ca="1">MIN($E$10,'WHOLESALE TRAFFIC FLTE'!AD10)</f>
        <v>0</v>
      </c>
      <c r="AH10" s="202">
        <f ca="1">MIN($E$10,'WHOLESALE TRAFFIC FLTE'!AE10)</f>
        <v>0</v>
      </c>
      <c r="AI10" s="202">
        <f ca="1">MIN($E$10,'WHOLESALE TRAFFIC FLTE'!AF10)</f>
        <v>0</v>
      </c>
      <c r="AJ10" s="202">
        <f ca="1">MIN($E$10,'WHOLESALE TRAFFIC FLTE'!AG10)</f>
        <v>0</v>
      </c>
      <c r="AK10" s="202">
        <f ca="1">MIN($E$10,'WHOLESALE TRAFFIC FLTE'!AH10)</f>
        <v>0</v>
      </c>
      <c r="AL10" s="202">
        <f ca="1">MIN($E$10,'WHOLESALE TRAFFIC FLTE'!AI10)</f>
        <v>0</v>
      </c>
      <c r="AM10" s="202">
        <f ca="1">MIN($E$10,'WHOLESALE TRAFFIC FLTE'!AJ10)</f>
        <v>0</v>
      </c>
      <c r="AN10" s="202">
        <f ca="1">MIN($E$10,'WHOLESALE TRAFFIC FLTE'!AK10)</f>
        <v>0</v>
      </c>
      <c r="AO10" s="202">
        <f ca="1">MIN($E$10,'WHOLESALE TRAFFIC FLTE'!AL10)</f>
        <v>0</v>
      </c>
      <c r="AP10" s="202">
        <f ca="1">MIN($E$10,'WHOLESALE TRAFFIC FLTE'!AM10)</f>
        <v>0</v>
      </c>
      <c r="AQ10" s="202">
        <f ca="1">MIN($E$10,'WHOLESALE TRAFFIC FLTE'!AN10)</f>
        <v>0</v>
      </c>
      <c r="AR10" s="202">
        <f ca="1">MIN($E$10,'WHOLESALE TRAFFIC FLTE'!AO10)</f>
        <v>0</v>
      </c>
      <c r="AS10" s="202">
        <f ca="1">MIN($E$10,'WHOLESALE TRAFFIC FLTE'!AP10)</f>
        <v>0</v>
      </c>
      <c r="AT10" s="202">
        <f ca="1">MIN($E$10,'WHOLESALE TRAFFIC FLTE'!AQ10)</f>
        <v>0</v>
      </c>
      <c r="AU10" s="202">
        <f ca="1">MIN($E$10,'WHOLESALE TRAFFIC FLTE'!AR10)</f>
        <v>0</v>
      </c>
      <c r="AV10" s="202">
        <f ca="1">MIN($E$10,'WHOLESALE TRAFFIC FLTE'!AS10)</f>
        <v>0</v>
      </c>
      <c r="AW10" s="202">
        <f ca="1">MIN($E$10,'WHOLESALE TRAFFIC FLTE'!AT10)</f>
        <v>0</v>
      </c>
      <c r="AX10" s="202">
        <f ca="1">MIN($E$10,'WHOLESALE TRAFFIC FLTE'!AU10)</f>
        <v>0</v>
      </c>
      <c r="AY10" s="202">
        <f ca="1">MIN($E$10,'WHOLESALE TRAFFIC FLTE'!AV10)</f>
        <v>0</v>
      </c>
      <c r="AZ10" s="202">
        <f ca="1">MIN($E$10,'WHOLESALE TRAFFIC FLTE'!AW10)</f>
        <v>0</v>
      </c>
      <c r="BA10" s="202">
        <f ca="1">MIN($E$10,'WHOLESALE TRAFFIC FLTE'!AX10)</f>
        <v>0</v>
      </c>
      <c r="BB10" s="202">
        <f ca="1">MIN($E$10,'WHOLESALE TRAFFIC FLTE'!AY10)</f>
        <v>0</v>
      </c>
      <c r="BC10" s="202">
        <f ca="1">MIN($E$10,'WHOLESALE TRAFFIC FLTE'!AZ10)</f>
        <v>0</v>
      </c>
      <c r="BD10" s="202">
        <f ca="1">MIN($E$10,'WHOLESALE TRAFFIC FLTE'!BA10)</f>
        <v>0</v>
      </c>
      <c r="BE10" s="202">
        <f ca="1">MIN($E$10,'WHOLESALE TRAFFIC FLTE'!BB10)</f>
        <v>0</v>
      </c>
      <c r="BF10" s="202">
        <f ca="1">MIN($E$10,'WHOLESALE TRAFFIC FLTE'!BC10)</f>
        <v>0</v>
      </c>
      <c r="BG10" s="202">
        <f ca="1">MIN($E$10,'WHOLESALE TRAFFIC FLTE'!BD10)</f>
        <v>0</v>
      </c>
      <c r="BH10" s="202">
        <f ca="1">MIN($E$10,'WHOLESALE TRAFFIC FLTE'!BE10)</f>
        <v>0</v>
      </c>
      <c r="BI10" s="202">
        <f ca="1">MIN($E$10,'WHOLESALE TRAFFIC FLTE'!BF10)</f>
        <v>0</v>
      </c>
      <c r="BJ10" s="202">
        <f ca="1">MIN($E$10,'WHOLESALE TRAFFIC FLTE'!BG10)</f>
        <v>0</v>
      </c>
      <c r="BK10" s="202">
        <f ca="1">MIN($E$10,'WHOLESALE TRAFFIC FLTE'!BH10)</f>
        <v>0</v>
      </c>
      <c r="BL10" s="202">
        <f ca="1">MIN($E$10,'WHOLESALE TRAFFIC FLTE'!BI10)</f>
        <v>0</v>
      </c>
      <c r="BM10" s="202">
        <f ca="1">MIN($E$10,'WHOLESALE TRAFFIC FLTE'!BJ10)</f>
        <v>0</v>
      </c>
      <c r="BN10" s="202">
        <f ca="1">MIN($E$10,'WHOLESALE TRAFFIC FLTE'!BK10)</f>
        <v>0</v>
      </c>
      <c r="BO10" s="202">
        <f ca="1">MIN($E$10,'WHOLESALE TRAFFIC FLTE'!BL10)</f>
        <v>0</v>
      </c>
      <c r="BP10" s="202">
        <f ca="1">MIN($E$10,'WHOLESALE TRAFFIC FLTE'!BM10)</f>
        <v>0</v>
      </c>
      <c r="BQ10" s="202">
        <f ca="1">MIN($E$10,'WHOLESALE TRAFFIC FLTE'!BN10)</f>
        <v>0</v>
      </c>
      <c r="BR10" s="202">
        <f ca="1">MIN($E$10,'WHOLESALE TRAFFIC FLTE'!BO10)</f>
        <v>0</v>
      </c>
      <c r="BS10" s="202">
        <f ca="1">MIN($E$10,'WHOLESALE TRAFFIC FLTE'!BP10)</f>
        <v>0</v>
      </c>
      <c r="BT10" s="202">
        <f ca="1">MIN($E$10,'WHOLESALE TRAFFIC FLTE'!BQ10)</f>
        <v>0</v>
      </c>
      <c r="BU10" s="202">
        <f ca="1">MIN($E$10,'WHOLESALE TRAFFIC FLTE'!BR10)</f>
        <v>0</v>
      </c>
    </row>
    <row r="11" spans="2:73" s="210" customFormat="1" ht="25" customHeight="1">
      <c r="B11" s="239" t="s">
        <v>429</v>
      </c>
      <c r="C11" s="203">
        <v>100001</v>
      </c>
      <c r="D11" s="203">
        <v>5000000</v>
      </c>
      <c r="E11" s="202">
        <f t="shared" ref="E11:E15" si="0">D11-C11</f>
        <v>4899999</v>
      </c>
      <c r="F11" s="202">
        <f>IF(F10=$E$10,MIN($E$11,'WHOLESALE TRAFFIC FLTE'!C10-'WHOLESALE COSTS FLTE'!$E$10),0)</f>
        <v>0</v>
      </c>
      <c r="G11" s="202">
        <f>IF(G10=$E$10,MIN($E$11,'WHOLESALE TRAFFIC FLTE'!D10-'WHOLESALE COSTS FLTE'!$E$10),0)</f>
        <v>0</v>
      </c>
      <c r="H11" s="202">
        <f>IF(H10=$E$10,MIN($E$11,'WHOLESALE TRAFFIC FLTE'!E10-'WHOLESALE COSTS FLTE'!$E$10),0)</f>
        <v>0</v>
      </c>
      <c r="I11" s="202">
        <f>IF(I10=$E$10,MIN($E$11,'WHOLESALE TRAFFIC FLTE'!F10-'WHOLESALE COSTS FLTE'!$E$10),0)</f>
        <v>0</v>
      </c>
      <c r="J11" s="202">
        <f>IF(J10=$E$10,MIN($E$11,'WHOLESALE TRAFFIC FLTE'!G10-'WHOLESALE COSTS FLTE'!$E$10),0)</f>
        <v>0</v>
      </c>
      <c r="K11" s="202">
        <f>IF(K10=$E$10,MIN($E$11,'WHOLESALE TRAFFIC FLTE'!H10-'WHOLESALE COSTS FLTE'!$E$10),0)</f>
        <v>0</v>
      </c>
      <c r="L11" s="202">
        <f>IF(L10=$E$10,MIN($E$11,'WHOLESALE TRAFFIC FLTE'!I10-'WHOLESALE COSTS FLTE'!$E$10),0)</f>
        <v>0</v>
      </c>
      <c r="M11" s="202">
        <f>IF(M10=$E$10,MIN($E$11,'WHOLESALE TRAFFIC FLTE'!J10-'WHOLESALE COSTS FLTE'!$E$10),0)</f>
        <v>0</v>
      </c>
      <c r="N11" s="202">
        <f ca="1">IF(N10=$E$10,MIN($E$11,'WHOLESALE TRAFFIC FLTE'!K10-'WHOLESALE COSTS FLTE'!$E$10),0)</f>
        <v>0</v>
      </c>
      <c r="O11" s="202">
        <f ca="1">IF(O10=$E$10,MIN($E$11,'WHOLESALE TRAFFIC FLTE'!L10-'WHOLESALE COSTS FLTE'!$E$10),0)</f>
        <v>0</v>
      </c>
      <c r="P11" s="202">
        <f ca="1">IF(P10=$E$10,MIN($E$11,'WHOLESALE TRAFFIC FLTE'!M10-'WHOLESALE COSTS FLTE'!$E$10),0)</f>
        <v>0</v>
      </c>
      <c r="Q11" s="202">
        <f ca="1">IF(Q10=$E$10,MIN($E$11,'WHOLESALE TRAFFIC FLTE'!N10-'WHOLESALE COSTS FLTE'!$E$10),0)</f>
        <v>0</v>
      </c>
      <c r="R11" s="202">
        <f ca="1">IF(R10=$E$10,MIN($E$11,'WHOLESALE TRAFFIC FLTE'!O10-'WHOLESALE COSTS FLTE'!$E$10),0)</f>
        <v>0</v>
      </c>
      <c r="S11" s="202">
        <f ca="1">IF(S10=$E$10,MIN($E$11,'WHOLESALE TRAFFIC FLTE'!P10-'WHOLESALE COSTS FLTE'!$E$10),0)</f>
        <v>0</v>
      </c>
      <c r="T11" s="202">
        <f ca="1">IF(T10=$E$10,MIN($E$11,'WHOLESALE TRAFFIC FLTE'!Q10-'WHOLESALE COSTS FLTE'!$E$10),0)</f>
        <v>0</v>
      </c>
      <c r="U11" s="202">
        <f ca="1">IF(U10=$E$10,MIN($E$11,'WHOLESALE TRAFFIC FLTE'!R10-'WHOLESALE COSTS FLTE'!$E$10),0)</f>
        <v>0</v>
      </c>
      <c r="V11" s="202">
        <f ca="1">IF(V10=$E$10,MIN($E$11,'WHOLESALE TRAFFIC FLTE'!S10-'WHOLESALE COSTS FLTE'!$E$10),0)</f>
        <v>0</v>
      </c>
      <c r="W11" s="202">
        <f ca="1">IF(W10=$E$10,MIN($E$11,'WHOLESALE TRAFFIC FLTE'!T10-'WHOLESALE COSTS FLTE'!$E$10),0)</f>
        <v>0</v>
      </c>
      <c r="X11" s="202">
        <f ca="1">IF(X10=$E$10,MIN($E$11,'WHOLESALE TRAFFIC FLTE'!U10-'WHOLESALE COSTS FLTE'!$E$10),0)</f>
        <v>0</v>
      </c>
      <c r="Y11" s="202">
        <f ca="1">IF(Y10=$E$10,MIN($E$11,'WHOLESALE TRAFFIC FLTE'!V10-'WHOLESALE COSTS FLTE'!$E$10),0)</f>
        <v>0</v>
      </c>
      <c r="Z11" s="202">
        <f ca="1">IF(Z10=$E$10,MIN($E$11,'WHOLESALE TRAFFIC FLTE'!W10-'WHOLESALE COSTS FLTE'!$E$10),0)</f>
        <v>0</v>
      </c>
      <c r="AA11" s="202">
        <f ca="1">IF(AA10=$E$10,MIN($E$11,'WHOLESALE TRAFFIC FLTE'!X10-'WHOLESALE COSTS FLTE'!$E$10),0)</f>
        <v>0</v>
      </c>
      <c r="AB11" s="202">
        <f ca="1">IF(AB10=$E$10,MIN($E$11,'WHOLESALE TRAFFIC FLTE'!Y10-'WHOLESALE COSTS FLTE'!$E$10),0)</f>
        <v>0</v>
      </c>
      <c r="AC11" s="202">
        <f ca="1">IF(AC10=$E$10,MIN($E$11,'WHOLESALE TRAFFIC FLTE'!Z10-'WHOLESALE COSTS FLTE'!$E$10),0)</f>
        <v>0</v>
      </c>
      <c r="AD11" s="202">
        <f ca="1">IF(AD10=$E$10,MIN($E$11,'WHOLESALE TRAFFIC FLTE'!AA10-'WHOLESALE COSTS FLTE'!$E$10),0)</f>
        <v>0</v>
      </c>
      <c r="AE11" s="202">
        <f ca="1">IF(AE10=$E$10,MIN($E$11,'WHOLESALE TRAFFIC FLTE'!AB10-'WHOLESALE COSTS FLTE'!$E$10),0)</f>
        <v>0</v>
      </c>
      <c r="AF11" s="202">
        <f ca="1">IF(AF10=$E$10,MIN($E$11,'WHOLESALE TRAFFIC FLTE'!AC10-'WHOLESALE COSTS FLTE'!$E$10),0)</f>
        <v>0</v>
      </c>
      <c r="AG11" s="202">
        <f ca="1">IF(AG10=$E$10,MIN($E$11,'WHOLESALE TRAFFIC FLTE'!AD10-'WHOLESALE COSTS FLTE'!$E$10),0)</f>
        <v>0</v>
      </c>
      <c r="AH11" s="202">
        <f ca="1">IF(AH10=$E$10,MIN($E$11,'WHOLESALE TRAFFIC FLTE'!AE10-'WHOLESALE COSTS FLTE'!$E$10),0)</f>
        <v>0</v>
      </c>
      <c r="AI11" s="202">
        <f ca="1">IF(AI10=$E$10,MIN($E$11,'WHOLESALE TRAFFIC FLTE'!AF10-'WHOLESALE COSTS FLTE'!$E$10),0)</f>
        <v>0</v>
      </c>
      <c r="AJ11" s="202">
        <f ca="1">IF(AJ10=$E$10,MIN($E$11,'WHOLESALE TRAFFIC FLTE'!AG10-'WHOLESALE COSTS FLTE'!$E$10),0)</f>
        <v>0</v>
      </c>
      <c r="AK11" s="202">
        <f ca="1">IF(AK10=$E$10,MIN($E$11,'WHOLESALE TRAFFIC FLTE'!AH10-'WHOLESALE COSTS FLTE'!$E$10),0)</f>
        <v>0</v>
      </c>
      <c r="AL11" s="202">
        <f ca="1">IF(AL10=$E$10,MIN($E$11,'WHOLESALE TRAFFIC FLTE'!AI10-'WHOLESALE COSTS FLTE'!$E$10),0)</f>
        <v>0</v>
      </c>
      <c r="AM11" s="202">
        <f ca="1">IF(AM10=$E$10,MIN($E$11,'WHOLESALE TRAFFIC FLTE'!AJ10-'WHOLESALE COSTS FLTE'!$E$10),0)</f>
        <v>0</v>
      </c>
      <c r="AN11" s="202">
        <f ca="1">IF(AN10=$E$10,MIN($E$11,'WHOLESALE TRAFFIC FLTE'!AK10-'WHOLESALE COSTS FLTE'!$E$10),0)</f>
        <v>0</v>
      </c>
      <c r="AO11" s="202">
        <f ca="1">IF(AO10=$E$10,MIN($E$11,'WHOLESALE TRAFFIC FLTE'!AL10-'WHOLESALE COSTS FLTE'!$E$10),0)</f>
        <v>0</v>
      </c>
      <c r="AP11" s="202">
        <f ca="1">IF(AP10=$E$10,MIN($E$11,'WHOLESALE TRAFFIC FLTE'!AM10-'WHOLESALE COSTS FLTE'!$E$10),0)</f>
        <v>0</v>
      </c>
      <c r="AQ11" s="202">
        <f ca="1">IF(AQ10=$E$10,MIN($E$11,'WHOLESALE TRAFFIC FLTE'!AN10-'WHOLESALE COSTS FLTE'!$E$10),0)</f>
        <v>0</v>
      </c>
      <c r="AR11" s="202">
        <f ca="1">IF(AR10=$E$10,MIN($E$11,'WHOLESALE TRAFFIC FLTE'!AO10-'WHOLESALE COSTS FLTE'!$E$10),0)</f>
        <v>0</v>
      </c>
      <c r="AS11" s="202">
        <f ca="1">IF(AS10=$E$10,MIN($E$11,'WHOLESALE TRAFFIC FLTE'!AP10-'WHOLESALE COSTS FLTE'!$E$10),0)</f>
        <v>0</v>
      </c>
      <c r="AT11" s="202">
        <f ca="1">IF(AT10=$E$10,MIN($E$11,'WHOLESALE TRAFFIC FLTE'!AQ10-'WHOLESALE COSTS FLTE'!$E$10),0)</f>
        <v>0</v>
      </c>
      <c r="AU11" s="202">
        <f ca="1">IF(AU10=$E$10,MIN($E$11,'WHOLESALE TRAFFIC FLTE'!AR10-'WHOLESALE COSTS FLTE'!$E$10),0)</f>
        <v>0</v>
      </c>
      <c r="AV11" s="202">
        <f ca="1">IF(AV10=$E$10,MIN($E$11,'WHOLESALE TRAFFIC FLTE'!AS10-'WHOLESALE COSTS FLTE'!$E$10),0)</f>
        <v>0</v>
      </c>
      <c r="AW11" s="202">
        <f ca="1">IF(AW10=$E$10,MIN($E$11,'WHOLESALE TRAFFIC FLTE'!AT10-'WHOLESALE COSTS FLTE'!$E$10),0)</f>
        <v>0</v>
      </c>
      <c r="AX11" s="202">
        <f ca="1">IF(AX10=$E$10,MIN($E$11,'WHOLESALE TRAFFIC FLTE'!AU10-'WHOLESALE COSTS FLTE'!$E$10),0)</f>
        <v>0</v>
      </c>
      <c r="AY11" s="202">
        <f ca="1">IF(AY10=$E$10,MIN($E$11,'WHOLESALE TRAFFIC FLTE'!AV10-'WHOLESALE COSTS FLTE'!$E$10),0)</f>
        <v>0</v>
      </c>
      <c r="AZ11" s="202">
        <f ca="1">IF(AZ10=$E$10,MIN($E$11,'WHOLESALE TRAFFIC FLTE'!AW10-'WHOLESALE COSTS FLTE'!$E$10),0)</f>
        <v>0</v>
      </c>
      <c r="BA11" s="202">
        <f ca="1">IF(BA10=$E$10,MIN($E$11,'WHOLESALE TRAFFIC FLTE'!AX10-'WHOLESALE COSTS FLTE'!$E$10),0)</f>
        <v>0</v>
      </c>
      <c r="BB11" s="202">
        <f ca="1">IF(BB10=$E$10,MIN($E$11,'WHOLESALE TRAFFIC FLTE'!AY10-'WHOLESALE COSTS FLTE'!$E$10),0)</f>
        <v>0</v>
      </c>
      <c r="BC11" s="202">
        <f ca="1">IF(BC10=$E$10,MIN($E$11,'WHOLESALE TRAFFIC FLTE'!AZ10-'WHOLESALE COSTS FLTE'!$E$10),0)</f>
        <v>0</v>
      </c>
      <c r="BD11" s="202">
        <f ca="1">IF(BD10=$E$10,MIN($E$11,'WHOLESALE TRAFFIC FLTE'!BA10-'WHOLESALE COSTS FLTE'!$E$10),0)</f>
        <v>0</v>
      </c>
      <c r="BE11" s="202">
        <f ca="1">IF(BE10=$E$10,MIN($E$11,'WHOLESALE TRAFFIC FLTE'!BB10-'WHOLESALE COSTS FLTE'!$E$10),0)</f>
        <v>0</v>
      </c>
      <c r="BF11" s="202">
        <f ca="1">IF(BF10=$E$10,MIN($E$11,'WHOLESALE TRAFFIC FLTE'!BC10-'WHOLESALE COSTS FLTE'!$E$10),0)</f>
        <v>0</v>
      </c>
      <c r="BG11" s="202">
        <f ca="1">IF(BG10=$E$10,MIN($E$11,'WHOLESALE TRAFFIC FLTE'!BD10-'WHOLESALE COSTS FLTE'!$E$10),0)</f>
        <v>0</v>
      </c>
      <c r="BH11" s="202">
        <f ca="1">IF(BH10=$E$10,MIN($E$11,'WHOLESALE TRAFFIC FLTE'!BE10-'WHOLESALE COSTS FLTE'!$E$10),0)</f>
        <v>0</v>
      </c>
      <c r="BI11" s="202">
        <f ca="1">IF(BI10=$E$10,MIN($E$11,'WHOLESALE TRAFFIC FLTE'!BF10-'WHOLESALE COSTS FLTE'!$E$10),0)</f>
        <v>0</v>
      </c>
      <c r="BJ11" s="202">
        <f ca="1">IF(BJ10=$E$10,MIN($E$11,'WHOLESALE TRAFFIC FLTE'!BG10-'WHOLESALE COSTS FLTE'!$E$10),0)</f>
        <v>0</v>
      </c>
      <c r="BK11" s="202">
        <f ca="1">IF(BK10=$E$10,MIN($E$11,'WHOLESALE TRAFFIC FLTE'!BH10-'WHOLESALE COSTS FLTE'!$E$10),0)</f>
        <v>0</v>
      </c>
      <c r="BL11" s="202">
        <f ca="1">IF(BL10=$E$10,MIN($E$11,'WHOLESALE TRAFFIC FLTE'!BI10-'WHOLESALE COSTS FLTE'!$E$10),0)</f>
        <v>0</v>
      </c>
      <c r="BM11" s="202">
        <f ca="1">IF(BM10=$E$10,MIN($E$11,'WHOLESALE TRAFFIC FLTE'!BJ10-'WHOLESALE COSTS FLTE'!$E$10),0)</f>
        <v>0</v>
      </c>
      <c r="BN11" s="202">
        <f ca="1">IF(BN10=$E$10,MIN($E$11,'WHOLESALE TRAFFIC FLTE'!BK10-'WHOLESALE COSTS FLTE'!$E$10),0)</f>
        <v>0</v>
      </c>
      <c r="BO11" s="202">
        <f ca="1">IF(BO10=$E$10,MIN($E$11,'WHOLESALE TRAFFIC FLTE'!BL10-'WHOLESALE COSTS FLTE'!$E$10),0)</f>
        <v>0</v>
      </c>
      <c r="BP11" s="202">
        <f ca="1">IF(BP10=$E$10,MIN($E$11,'WHOLESALE TRAFFIC FLTE'!BM10-'WHOLESALE COSTS FLTE'!$E$10),0)</f>
        <v>0</v>
      </c>
      <c r="BQ11" s="202">
        <f ca="1">IF(BQ10=$E$10,MIN($E$11,'WHOLESALE TRAFFIC FLTE'!BN10-'WHOLESALE COSTS FLTE'!$E$10),0)</f>
        <v>0</v>
      </c>
      <c r="BR11" s="202">
        <f ca="1">IF(BR10=$E$10,MIN($E$11,'WHOLESALE TRAFFIC FLTE'!BO10-'WHOLESALE COSTS FLTE'!$E$10),0)</f>
        <v>0</v>
      </c>
      <c r="BS11" s="202">
        <f ca="1">IF(BS10=$E$10,MIN($E$11,'WHOLESALE TRAFFIC FLTE'!BP10-'WHOLESALE COSTS FLTE'!$E$10),0)</f>
        <v>0</v>
      </c>
      <c r="BT11" s="202">
        <f ca="1">IF(BT10=$E$10,MIN($E$11,'WHOLESALE TRAFFIC FLTE'!BQ10-'WHOLESALE COSTS FLTE'!$E$10),0)</f>
        <v>0</v>
      </c>
      <c r="BU11" s="202">
        <f ca="1">IF(BU10=$E$10,MIN($E$11,'WHOLESALE TRAFFIC FLTE'!BR10-'WHOLESALE COSTS FLTE'!$E$10),0)</f>
        <v>0</v>
      </c>
    </row>
    <row r="12" spans="2:73" s="210" customFormat="1" ht="25" customHeight="1">
      <c r="B12" s="239" t="s">
        <v>430</v>
      </c>
      <c r="C12" s="203">
        <v>1100001</v>
      </c>
      <c r="D12" s="203">
        <v>10000000</v>
      </c>
      <c r="E12" s="202">
        <f t="shared" si="0"/>
        <v>8899999</v>
      </c>
      <c r="F12" s="202">
        <f>IF(F11=$E$11,MIN('WHOLESALE TRAFFIC FLTE'!C10-'WHOLESALE COSTS FLTE'!$E$11-'WHOLESALE COSTS FLTE'!$E$10,'WHOLESALE COSTS FLTE'!$E$12),0)</f>
        <v>0</v>
      </c>
      <c r="G12" s="202">
        <f>IF(G11=$E$11,MIN('WHOLESALE TRAFFIC FLTE'!D10-'WHOLESALE COSTS FLTE'!$E$11-'WHOLESALE COSTS FLTE'!$E$10,'WHOLESALE COSTS FLTE'!$E$12),0)</f>
        <v>0</v>
      </c>
      <c r="H12" s="202">
        <f>IF(H11=$E$11,MIN('WHOLESALE TRAFFIC FLTE'!E10-'WHOLESALE COSTS FLTE'!$E$11-'WHOLESALE COSTS FLTE'!$E$10,'WHOLESALE COSTS FLTE'!$E$12),0)</f>
        <v>0</v>
      </c>
      <c r="I12" s="202">
        <f>IF(I11=$E$11,MIN('WHOLESALE TRAFFIC FLTE'!F10-'WHOLESALE COSTS FLTE'!$E$11-'WHOLESALE COSTS FLTE'!$E$10,'WHOLESALE COSTS FLTE'!$E$12),0)</f>
        <v>0</v>
      </c>
      <c r="J12" s="202">
        <f>IF(J11=$E$11,MIN('WHOLESALE TRAFFIC FLTE'!G10-'WHOLESALE COSTS FLTE'!$E$11-'WHOLESALE COSTS FLTE'!$E$10,'WHOLESALE COSTS FLTE'!$E$12),0)</f>
        <v>0</v>
      </c>
      <c r="K12" s="202">
        <f>IF(K11=$E$11,MIN('WHOLESALE TRAFFIC FLTE'!H10-'WHOLESALE COSTS FLTE'!$E$11-'WHOLESALE COSTS FLTE'!$E$10,'WHOLESALE COSTS FLTE'!$E$12),0)</f>
        <v>0</v>
      </c>
      <c r="L12" s="202">
        <f>IF(L11=$E$11,MIN('WHOLESALE TRAFFIC FLTE'!I10-'WHOLESALE COSTS FLTE'!$E$11-'WHOLESALE COSTS FLTE'!$E$10,'WHOLESALE COSTS FLTE'!$E$12),0)</f>
        <v>0</v>
      </c>
      <c r="M12" s="202">
        <f>IF(M11=$E$11,MIN('WHOLESALE TRAFFIC FLTE'!J10-'WHOLESALE COSTS FLTE'!$E$11-'WHOLESALE COSTS FLTE'!$E$10,'WHOLESALE COSTS FLTE'!$E$12),0)</f>
        <v>0</v>
      </c>
      <c r="N12" s="202">
        <f ca="1">IF(N11=$E$11,MIN('WHOLESALE TRAFFIC FLTE'!K10-'WHOLESALE COSTS FLTE'!$E$11-'WHOLESALE COSTS FLTE'!$E$10,'WHOLESALE COSTS FLTE'!$E$12),0)</f>
        <v>0</v>
      </c>
      <c r="O12" s="202">
        <f ca="1">IF(O11=$E$11,MIN('WHOLESALE TRAFFIC FLTE'!L10-'WHOLESALE COSTS FLTE'!$E$11-'WHOLESALE COSTS FLTE'!$E$10,'WHOLESALE COSTS FLTE'!$E$12),0)</f>
        <v>0</v>
      </c>
      <c r="P12" s="202">
        <f ca="1">IF(P11=$E$11,MIN('WHOLESALE TRAFFIC FLTE'!M10-'WHOLESALE COSTS FLTE'!$E$11-'WHOLESALE COSTS FLTE'!$E$10,'WHOLESALE COSTS FLTE'!$E$12),0)</f>
        <v>0</v>
      </c>
      <c r="Q12" s="202">
        <f ca="1">IF(Q11=$E$11,MIN('WHOLESALE TRAFFIC FLTE'!N10-'WHOLESALE COSTS FLTE'!$E$11-'WHOLESALE COSTS FLTE'!$E$10,'WHOLESALE COSTS FLTE'!$E$12),0)</f>
        <v>0</v>
      </c>
      <c r="R12" s="202">
        <f ca="1">IF(R11=$E$11,MIN('WHOLESALE TRAFFIC FLTE'!O10-'WHOLESALE COSTS FLTE'!$E$11-'WHOLESALE COSTS FLTE'!$E$10,'WHOLESALE COSTS FLTE'!$E$12),0)</f>
        <v>0</v>
      </c>
      <c r="S12" s="202">
        <f ca="1">IF(S11=$E$11,MIN('WHOLESALE TRAFFIC FLTE'!P10-'WHOLESALE COSTS FLTE'!$E$11-'WHOLESALE COSTS FLTE'!$E$10,'WHOLESALE COSTS FLTE'!$E$12),0)</f>
        <v>0</v>
      </c>
      <c r="T12" s="202">
        <f ca="1">IF(T11=$E$11,MIN('WHOLESALE TRAFFIC FLTE'!Q10-'WHOLESALE COSTS FLTE'!$E$11-'WHOLESALE COSTS FLTE'!$E$10,'WHOLESALE COSTS FLTE'!$E$12),0)</f>
        <v>0</v>
      </c>
      <c r="U12" s="202">
        <f ca="1">IF(U11=$E$11,MIN('WHOLESALE TRAFFIC FLTE'!R10-'WHOLESALE COSTS FLTE'!$E$11-'WHOLESALE COSTS FLTE'!$E$10,'WHOLESALE COSTS FLTE'!$E$12),0)</f>
        <v>0</v>
      </c>
      <c r="V12" s="202">
        <f ca="1">IF(V11=$E$11,MIN('WHOLESALE TRAFFIC FLTE'!S10-'WHOLESALE COSTS FLTE'!$E$11-'WHOLESALE COSTS FLTE'!$E$10,'WHOLESALE COSTS FLTE'!$E$12),0)</f>
        <v>0</v>
      </c>
      <c r="W12" s="202">
        <f ca="1">IF(W11=$E$11,MIN('WHOLESALE TRAFFIC FLTE'!T10-'WHOLESALE COSTS FLTE'!$E$11-'WHOLESALE COSTS FLTE'!$E$10,'WHOLESALE COSTS FLTE'!$E$12),0)</f>
        <v>0</v>
      </c>
      <c r="X12" s="202">
        <f ca="1">IF(X11=$E$11,MIN('WHOLESALE TRAFFIC FLTE'!U10-'WHOLESALE COSTS FLTE'!$E$11-'WHOLESALE COSTS FLTE'!$E$10,'WHOLESALE COSTS FLTE'!$E$12),0)</f>
        <v>0</v>
      </c>
      <c r="Y12" s="202">
        <f ca="1">IF(Y11=$E$11,MIN('WHOLESALE TRAFFIC FLTE'!V10-'WHOLESALE COSTS FLTE'!$E$11-'WHOLESALE COSTS FLTE'!$E$10,'WHOLESALE COSTS FLTE'!$E$12),0)</f>
        <v>0</v>
      </c>
      <c r="Z12" s="202">
        <f ca="1">IF(Z11=$E$11,MIN('WHOLESALE TRAFFIC FLTE'!W10-'WHOLESALE COSTS FLTE'!$E$11-'WHOLESALE COSTS FLTE'!$E$10,'WHOLESALE COSTS FLTE'!$E$12),0)</f>
        <v>0</v>
      </c>
      <c r="AA12" s="202">
        <f ca="1">IF(AA11=$E$11,MIN('WHOLESALE TRAFFIC FLTE'!X10-'WHOLESALE COSTS FLTE'!$E$11-'WHOLESALE COSTS FLTE'!$E$10,'WHOLESALE COSTS FLTE'!$E$12),0)</f>
        <v>0</v>
      </c>
      <c r="AB12" s="202">
        <f ca="1">IF(AB11=$E$11,MIN('WHOLESALE TRAFFIC FLTE'!Y10-'WHOLESALE COSTS FLTE'!$E$11-'WHOLESALE COSTS FLTE'!$E$10,'WHOLESALE COSTS FLTE'!$E$12),0)</f>
        <v>0</v>
      </c>
      <c r="AC12" s="202">
        <f ca="1">IF(AC11=$E$11,MIN('WHOLESALE TRAFFIC FLTE'!Z10-'WHOLESALE COSTS FLTE'!$E$11-'WHOLESALE COSTS FLTE'!$E$10,'WHOLESALE COSTS FLTE'!$E$12),0)</f>
        <v>0</v>
      </c>
      <c r="AD12" s="202">
        <f ca="1">IF(AD11=$E$11,MIN('WHOLESALE TRAFFIC FLTE'!AA10-'WHOLESALE COSTS FLTE'!$E$11-'WHOLESALE COSTS FLTE'!$E$10,'WHOLESALE COSTS FLTE'!$E$12),0)</f>
        <v>0</v>
      </c>
      <c r="AE12" s="202">
        <f ca="1">IF(AE11=$E$11,MIN('WHOLESALE TRAFFIC FLTE'!AB10-'WHOLESALE COSTS FLTE'!$E$11-'WHOLESALE COSTS FLTE'!$E$10,'WHOLESALE COSTS FLTE'!$E$12),0)</f>
        <v>0</v>
      </c>
      <c r="AF12" s="202">
        <f ca="1">IF(AF11=$E$11,MIN('WHOLESALE TRAFFIC FLTE'!AC10-'WHOLESALE COSTS FLTE'!$E$11-'WHOLESALE COSTS FLTE'!$E$10,'WHOLESALE COSTS FLTE'!$E$12),0)</f>
        <v>0</v>
      </c>
      <c r="AG12" s="202">
        <f ca="1">IF(AG11=$E$11,MIN('WHOLESALE TRAFFIC FLTE'!AD10-'WHOLESALE COSTS FLTE'!$E$11-'WHOLESALE COSTS FLTE'!$E$10,'WHOLESALE COSTS FLTE'!$E$12),0)</f>
        <v>0</v>
      </c>
      <c r="AH12" s="202">
        <f ca="1">IF(AH11=$E$11,MIN('WHOLESALE TRAFFIC FLTE'!AE10-'WHOLESALE COSTS FLTE'!$E$11-'WHOLESALE COSTS FLTE'!$E$10,'WHOLESALE COSTS FLTE'!$E$12),0)</f>
        <v>0</v>
      </c>
      <c r="AI12" s="202">
        <f ca="1">IF(AI11=$E$11,MIN('WHOLESALE TRAFFIC FLTE'!AF10-'WHOLESALE COSTS FLTE'!$E$11-'WHOLESALE COSTS FLTE'!$E$10,'WHOLESALE COSTS FLTE'!$E$12),0)</f>
        <v>0</v>
      </c>
      <c r="AJ12" s="202">
        <f ca="1">IF(AJ11=$E$11,MIN('WHOLESALE TRAFFIC FLTE'!AG10-'WHOLESALE COSTS FLTE'!$E$11-'WHOLESALE COSTS FLTE'!$E$10,'WHOLESALE COSTS FLTE'!$E$12),0)</f>
        <v>0</v>
      </c>
      <c r="AK12" s="202">
        <f ca="1">IF(AK11=$E$11,MIN('WHOLESALE TRAFFIC FLTE'!AH10-'WHOLESALE COSTS FLTE'!$E$11-'WHOLESALE COSTS FLTE'!$E$10,'WHOLESALE COSTS FLTE'!$E$12),0)</f>
        <v>0</v>
      </c>
      <c r="AL12" s="202">
        <f ca="1">IF(AL11=$E$11,MIN('WHOLESALE TRAFFIC FLTE'!AI10-'WHOLESALE COSTS FLTE'!$E$11-'WHOLESALE COSTS FLTE'!$E$10,'WHOLESALE COSTS FLTE'!$E$12),0)</f>
        <v>0</v>
      </c>
      <c r="AM12" s="202">
        <f ca="1">IF(AM11=$E$11,MIN('WHOLESALE TRAFFIC FLTE'!AJ10-'WHOLESALE COSTS FLTE'!$E$11-'WHOLESALE COSTS FLTE'!$E$10,'WHOLESALE COSTS FLTE'!$E$12),0)</f>
        <v>0</v>
      </c>
      <c r="AN12" s="202">
        <f ca="1">IF(AN11=$E$11,MIN('WHOLESALE TRAFFIC FLTE'!AK10-'WHOLESALE COSTS FLTE'!$E$11-'WHOLESALE COSTS FLTE'!$E$10,'WHOLESALE COSTS FLTE'!$E$12),0)</f>
        <v>0</v>
      </c>
      <c r="AO12" s="202">
        <f ca="1">IF(AO11=$E$11,MIN('WHOLESALE TRAFFIC FLTE'!AL10-'WHOLESALE COSTS FLTE'!$E$11-'WHOLESALE COSTS FLTE'!$E$10,'WHOLESALE COSTS FLTE'!$E$12),0)</f>
        <v>0</v>
      </c>
      <c r="AP12" s="202">
        <f ca="1">IF(AP11=$E$11,MIN('WHOLESALE TRAFFIC FLTE'!AM10-'WHOLESALE COSTS FLTE'!$E$11-'WHOLESALE COSTS FLTE'!$E$10,'WHOLESALE COSTS FLTE'!$E$12),0)</f>
        <v>0</v>
      </c>
      <c r="AQ12" s="202">
        <f ca="1">IF(AQ11=$E$11,MIN('WHOLESALE TRAFFIC FLTE'!AN10-'WHOLESALE COSTS FLTE'!$E$11-'WHOLESALE COSTS FLTE'!$E$10,'WHOLESALE COSTS FLTE'!$E$12),0)</f>
        <v>0</v>
      </c>
      <c r="AR12" s="202">
        <f ca="1">IF(AR11=$E$11,MIN('WHOLESALE TRAFFIC FLTE'!AO10-'WHOLESALE COSTS FLTE'!$E$11-'WHOLESALE COSTS FLTE'!$E$10,'WHOLESALE COSTS FLTE'!$E$12),0)</f>
        <v>0</v>
      </c>
      <c r="AS12" s="202">
        <f ca="1">IF(AS11=$E$11,MIN('WHOLESALE TRAFFIC FLTE'!AP10-'WHOLESALE COSTS FLTE'!$E$11-'WHOLESALE COSTS FLTE'!$E$10,'WHOLESALE COSTS FLTE'!$E$12),0)</f>
        <v>0</v>
      </c>
      <c r="AT12" s="202">
        <f ca="1">IF(AT11=$E$11,MIN('WHOLESALE TRAFFIC FLTE'!AQ10-'WHOLESALE COSTS FLTE'!$E$11-'WHOLESALE COSTS FLTE'!$E$10,'WHOLESALE COSTS FLTE'!$E$12),0)</f>
        <v>0</v>
      </c>
      <c r="AU12" s="202">
        <f ca="1">IF(AU11=$E$11,MIN('WHOLESALE TRAFFIC FLTE'!AR10-'WHOLESALE COSTS FLTE'!$E$11-'WHOLESALE COSTS FLTE'!$E$10,'WHOLESALE COSTS FLTE'!$E$12),0)</f>
        <v>0</v>
      </c>
      <c r="AV12" s="202">
        <f ca="1">IF(AV11=$E$11,MIN('WHOLESALE TRAFFIC FLTE'!AS10-'WHOLESALE COSTS FLTE'!$E$11-'WHOLESALE COSTS FLTE'!$E$10,'WHOLESALE COSTS FLTE'!$E$12),0)</f>
        <v>0</v>
      </c>
      <c r="AW12" s="202">
        <f ca="1">IF(AW11=$E$11,MIN('WHOLESALE TRAFFIC FLTE'!AT10-'WHOLESALE COSTS FLTE'!$E$11-'WHOLESALE COSTS FLTE'!$E$10,'WHOLESALE COSTS FLTE'!$E$12),0)</f>
        <v>0</v>
      </c>
      <c r="AX12" s="202">
        <f ca="1">IF(AX11=$E$11,MIN('WHOLESALE TRAFFIC FLTE'!AU10-'WHOLESALE COSTS FLTE'!$E$11-'WHOLESALE COSTS FLTE'!$E$10,'WHOLESALE COSTS FLTE'!$E$12),0)</f>
        <v>0</v>
      </c>
      <c r="AY12" s="202">
        <f ca="1">IF(AY11=$E$11,MIN('WHOLESALE TRAFFIC FLTE'!AV10-'WHOLESALE COSTS FLTE'!$E$11-'WHOLESALE COSTS FLTE'!$E$10,'WHOLESALE COSTS FLTE'!$E$12),0)</f>
        <v>0</v>
      </c>
      <c r="AZ12" s="202">
        <f ca="1">IF(AZ11=$E$11,MIN('WHOLESALE TRAFFIC FLTE'!AW10-'WHOLESALE COSTS FLTE'!$E$11-'WHOLESALE COSTS FLTE'!$E$10,'WHOLESALE COSTS FLTE'!$E$12),0)</f>
        <v>0</v>
      </c>
      <c r="BA12" s="202">
        <f ca="1">IF(BA11=$E$11,MIN('WHOLESALE TRAFFIC FLTE'!AX10-'WHOLESALE COSTS FLTE'!$E$11-'WHOLESALE COSTS FLTE'!$E$10,'WHOLESALE COSTS FLTE'!$E$12),0)</f>
        <v>0</v>
      </c>
      <c r="BB12" s="202">
        <f ca="1">IF(BB11=$E$11,MIN('WHOLESALE TRAFFIC FLTE'!AY10-'WHOLESALE COSTS FLTE'!$E$11-'WHOLESALE COSTS FLTE'!$E$10,'WHOLESALE COSTS FLTE'!$E$12),0)</f>
        <v>0</v>
      </c>
      <c r="BC12" s="202">
        <f ca="1">IF(BC11=$E$11,MIN('WHOLESALE TRAFFIC FLTE'!AZ10-'WHOLESALE COSTS FLTE'!$E$11-'WHOLESALE COSTS FLTE'!$E$10,'WHOLESALE COSTS FLTE'!$E$12),0)</f>
        <v>0</v>
      </c>
      <c r="BD12" s="202">
        <f ca="1">IF(BD11=$E$11,MIN('WHOLESALE TRAFFIC FLTE'!BA10-'WHOLESALE COSTS FLTE'!$E$11-'WHOLESALE COSTS FLTE'!$E$10,'WHOLESALE COSTS FLTE'!$E$12),0)</f>
        <v>0</v>
      </c>
      <c r="BE12" s="202">
        <f ca="1">IF(BE11=$E$11,MIN('WHOLESALE TRAFFIC FLTE'!BB10-'WHOLESALE COSTS FLTE'!$E$11-'WHOLESALE COSTS FLTE'!$E$10,'WHOLESALE COSTS FLTE'!$E$12),0)</f>
        <v>0</v>
      </c>
      <c r="BF12" s="202">
        <f ca="1">IF(BF11=$E$11,MIN('WHOLESALE TRAFFIC FLTE'!BC10-'WHOLESALE COSTS FLTE'!$E$11-'WHOLESALE COSTS FLTE'!$E$10,'WHOLESALE COSTS FLTE'!$E$12),0)</f>
        <v>0</v>
      </c>
      <c r="BG12" s="202">
        <f ca="1">IF(BG11=$E$11,MIN('WHOLESALE TRAFFIC FLTE'!BD10-'WHOLESALE COSTS FLTE'!$E$11-'WHOLESALE COSTS FLTE'!$E$10,'WHOLESALE COSTS FLTE'!$E$12),0)</f>
        <v>0</v>
      </c>
      <c r="BH12" s="202">
        <f ca="1">IF(BH11=$E$11,MIN('WHOLESALE TRAFFIC FLTE'!BE10-'WHOLESALE COSTS FLTE'!$E$11-'WHOLESALE COSTS FLTE'!$E$10,'WHOLESALE COSTS FLTE'!$E$12),0)</f>
        <v>0</v>
      </c>
      <c r="BI12" s="202">
        <f ca="1">IF(BI11=$E$11,MIN('WHOLESALE TRAFFIC FLTE'!BF10-'WHOLESALE COSTS FLTE'!$E$11-'WHOLESALE COSTS FLTE'!$E$10,'WHOLESALE COSTS FLTE'!$E$12),0)</f>
        <v>0</v>
      </c>
      <c r="BJ12" s="202">
        <f ca="1">IF(BJ11=$E$11,MIN('WHOLESALE TRAFFIC FLTE'!BG10-'WHOLESALE COSTS FLTE'!$E$11-'WHOLESALE COSTS FLTE'!$E$10,'WHOLESALE COSTS FLTE'!$E$12),0)</f>
        <v>0</v>
      </c>
      <c r="BK12" s="202">
        <f ca="1">IF(BK11=$E$11,MIN('WHOLESALE TRAFFIC FLTE'!BH10-'WHOLESALE COSTS FLTE'!$E$11-'WHOLESALE COSTS FLTE'!$E$10,'WHOLESALE COSTS FLTE'!$E$12),0)</f>
        <v>0</v>
      </c>
      <c r="BL12" s="202">
        <f ca="1">IF(BL11=$E$11,MIN('WHOLESALE TRAFFIC FLTE'!BI10-'WHOLESALE COSTS FLTE'!$E$11-'WHOLESALE COSTS FLTE'!$E$10,'WHOLESALE COSTS FLTE'!$E$12),0)</f>
        <v>0</v>
      </c>
      <c r="BM12" s="202">
        <f ca="1">IF(BM11=$E$11,MIN('WHOLESALE TRAFFIC FLTE'!BJ10-'WHOLESALE COSTS FLTE'!$E$11-'WHOLESALE COSTS FLTE'!$E$10,'WHOLESALE COSTS FLTE'!$E$12),0)</f>
        <v>0</v>
      </c>
      <c r="BN12" s="202">
        <f ca="1">IF(BN11=$E$11,MIN('WHOLESALE TRAFFIC FLTE'!BK10-'WHOLESALE COSTS FLTE'!$E$11-'WHOLESALE COSTS FLTE'!$E$10,'WHOLESALE COSTS FLTE'!$E$12),0)</f>
        <v>0</v>
      </c>
      <c r="BO12" s="202">
        <f ca="1">IF(BO11=$E$11,MIN('WHOLESALE TRAFFIC FLTE'!BL10-'WHOLESALE COSTS FLTE'!$E$11-'WHOLESALE COSTS FLTE'!$E$10,'WHOLESALE COSTS FLTE'!$E$12),0)</f>
        <v>0</v>
      </c>
      <c r="BP12" s="202">
        <f ca="1">IF(BP11=$E$11,MIN('WHOLESALE TRAFFIC FLTE'!BM10-'WHOLESALE COSTS FLTE'!$E$11-'WHOLESALE COSTS FLTE'!$E$10,'WHOLESALE COSTS FLTE'!$E$12),0)</f>
        <v>0</v>
      </c>
      <c r="BQ12" s="202">
        <f ca="1">IF(BQ11=$E$11,MIN('WHOLESALE TRAFFIC FLTE'!BN10-'WHOLESALE COSTS FLTE'!$E$11-'WHOLESALE COSTS FLTE'!$E$10,'WHOLESALE COSTS FLTE'!$E$12),0)</f>
        <v>0</v>
      </c>
      <c r="BR12" s="202">
        <f ca="1">IF(BR11=$E$11,MIN('WHOLESALE TRAFFIC FLTE'!BO10-'WHOLESALE COSTS FLTE'!$E$11-'WHOLESALE COSTS FLTE'!$E$10,'WHOLESALE COSTS FLTE'!$E$12),0)</f>
        <v>0</v>
      </c>
      <c r="BS12" s="202">
        <f ca="1">IF(BS11=$E$11,MIN('WHOLESALE TRAFFIC FLTE'!BP10-'WHOLESALE COSTS FLTE'!$E$11-'WHOLESALE COSTS FLTE'!$E$10,'WHOLESALE COSTS FLTE'!$E$12),0)</f>
        <v>0</v>
      </c>
      <c r="BT12" s="202">
        <f ca="1">IF(BT11=$E$11,MIN('WHOLESALE TRAFFIC FLTE'!BQ10-'WHOLESALE COSTS FLTE'!$E$11-'WHOLESALE COSTS FLTE'!$E$10,'WHOLESALE COSTS FLTE'!$E$12),0)</f>
        <v>0</v>
      </c>
      <c r="BU12" s="202">
        <f ca="1">IF(BU11=$E$11,MIN('WHOLESALE TRAFFIC FLTE'!BR10-'WHOLESALE COSTS FLTE'!$E$11-'WHOLESALE COSTS FLTE'!$E$10,'WHOLESALE COSTS FLTE'!$E$12),0)</f>
        <v>0</v>
      </c>
    </row>
    <row r="13" spans="2:73" s="210" customFormat="1" ht="25" customHeight="1">
      <c r="B13" s="239" t="s">
        <v>431</v>
      </c>
      <c r="C13" s="203">
        <v>2100001</v>
      </c>
      <c r="D13" s="203">
        <v>15000000</v>
      </c>
      <c r="E13" s="202">
        <f t="shared" si="0"/>
        <v>12899999</v>
      </c>
      <c r="F13" s="202">
        <f>IF(F12=$E$12,MIN('WHOLESALE TRAFFIC FLTE'!C10-'WHOLESALE COSTS FLTE'!$E$12-'WHOLESALE COSTS FLTE'!$E$11-'WHOLESALE COSTS FLTE'!$E$10,'WHOLESALE COSTS FLTE'!$E$13),0)</f>
        <v>0</v>
      </c>
      <c r="G13" s="202">
        <f>IF(G12=$E$12,MIN('WHOLESALE TRAFFIC FLTE'!D10-'WHOLESALE COSTS FLTE'!$E$12-'WHOLESALE COSTS FLTE'!$E$11-'WHOLESALE COSTS FLTE'!$E$10,'WHOLESALE COSTS FLTE'!$E$13),0)</f>
        <v>0</v>
      </c>
      <c r="H13" s="202">
        <f>IF(H12=$E$12,MIN('WHOLESALE TRAFFIC FLTE'!E10-'WHOLESALE COSTS FLTE'!$E$12-'WHOLESALE COSTS FLTE'!$E$11-'WHOLESALE COSTS FLTE'!$E$10,'WHOLESALE COSTS FLTE'!$E$13),0)</f>
        <v>0</v>
      </c>
      <c r="I13" s="202">
        <f>IF(I12=$E$12,MIN('WHOLESALE TRAFFIC FLTE'!F10-'WHOLESALE COSTS FLTE'!$E$12-'WHOLESALE COSTS FLTE'!$E$11-'WHOLESALE COSTS FLTE'!$E$10,'WHOLESALE COSTS FLTE'!$E$13),0)</f>
        <v>0</v>
      </c>
      <c r="J13" s="202">
        <f>IF(J12=$E$12,MIN('WHOLESALE TRAFFIC FLTE'!G10-'WHOLESALE COSTS FLTE'!$E$12-'WHOLESALE COSTS FLTE'!$E$11-'WHOLESALE COSTS FLTE'!$E$10,'WHOLESALE COSTS FLTE'!$E$13),0)</f>
        <v>0</v>
      </c>
      <c r="K13" s="202">
        <f>IF(K12=$E$12,MIN('WHOLESALE TRAFFIC FLTE'!H10-'WHOLESALE COSTS FLTE'!$E$12-'WHOLESALE COSTS FLTE'!$E$11-'WHOLESALE COSTS FLTE'!$E$10,'WHOLESALE COSTS FLTE'!$E$13),0)</f>
        <v>0</v>
      </c>
      <c r="L13" s="202">
        <f>IF(L12=$E$12,MIN('WHOLESALE TRAFFIC FLTE'!I10-'WHOLESALE COSTS FLTE'!$E$12-'WHOLESALE COSTS FLTE'!$E$11-'WHOLESALE COSTS FLTE'!$E$10,'WHOLESALE COSTS FLTE'!$E$13),0)</f>
        <v>0</v>
      </c>
      <c r="M13" s="202">
        <f>IF(M12=$E$12,MIN('WHOLESALE TRAFFIC FLTE'!J10-'WHOLESALE COSTS FLTE'!$E$12-'WHOLESALE COSTS FLTE'!$E$11-'WHOLESALE COSTS FLTE'!$E$10,'WHOLESALE COSTS FLTE'!$E$13),0)</f>
        <v>0</v>
      </c>
      <c r="N13" s="202">
        <f ca="1">IF(N12=$E$12,MIN('WHOLESALE TRAFFIC FLTE'!K10-'WHOLESALE COSTS FLTE'!$E$12-'WHOLESALE COSTS FLTE'!$E$11-'WHOLESALE COSTS FLTE'!$E$10,'WHOLESALE COSTS FLTE'!$E$13),0)</f>
        <v>0</v>
      </c>
      <c r="O13" s="202">
        <f ca="1">IF(O12=$E$12,MIN('WHOLESALE TRAFFIC FLTE'!L10-'WHOLESALE COSTS FLTE'!$E$12-'WHOLESALE COSTS FLTE'!$E$11-'WHOLESALE COSTS FLTE'!$E$10,'WHOLESALE COSTS FLTE'!$E$13),0)</f>
        <v>0</v>
      </c>
      <c r="P13" s="202">
        <f ca="1">IF(P12=$E$12,MIN('WHOLESALE TRAFFIC FLTE'!M10-'WHOLESALE COSTS FLTE'!$E$12-'WHOLESALE COSTS FLTE'!$E$11-'WHOLESALE COSTS FLTE'!$E$10,'WHOLESALE COSTS FLTE'!$E$13),0)</f>
        <v>0</v>
      </c>
      <c r="Q13" s="202">
        <f ca="1">IF(Q12=$E$12,MIN('WHOLESALE TRAFFIC FLTE'!N10-'WHOLESALE COSTS FLTE'!$E$12-'WHOLESALE COSTS FLTE'!$E$11-'WHOLESALE COSTS FLTE'!$E$10,'WHOLESALE COSTS FLTE'!$E$13),0)</f>
        <v>0</v>
      </c>
      <c r="R13" s="202">
        <f ca="1">IF(R12=$E$12,MIN('WHOLESALE TRAFFIC FLTE'!O10-'WHOLESALE COSTS FLTE'!$E$12-'WHOLESALE COSTS FLTE'!$E$11-'WHOLESALE COSTS FLTE'!$E$10,'WHOLESALE COSTS FLTE'!$E$13),0)</f>
        <v>0</v>
      </c>
      <c r="S13" s="202">
        <f ca="1">IF(S12=$E$12,MIN('WHOLESALE TRAFFIC FLTE'!P10-'WHOLESALE COSTS FLTE'!$E$12-'WHOLESALE COSTS FLTE'!$E$11-'WHOLESALE COSTS FLTE'!$E$10,'WHOLESALE COSTS FLTE'!$E$13),0)</f>
        <v>0</v>
      </c>
      <c r="T13" s="202">
        <f ca="1">IF(T12=$E$12,MIN('WHOLESALE TRAFFIC FLTE'!Q10-'WHOLESALE COSTS FLTE'!$E$12-'WHOLESALE COSTS FLTE'!$E$11-'WHOLESALE COSTS FLTE'!$E$10,'WHOLESALE COSTS FLTE'!$E$13),0)</f>
        <v>0</v>
      </c>
      <c r="U13" s="202">
        <f ca="1">IF(U12=$E$12,MIN('WHOLESALE TRAFFIC FLTE'!R10-'WHOLESALE COSTS FLTE'!$E$12-'WHOLESALE COSTS FLTE'!$E$11-'WHOLESALE COSTS FLTE'!$E$10,'WHOLESALE COSTS FLTE'!$E$13),0)</f>
        <v>0</v>
      </c>
      <c r="V13" s="202">
        <f ca="1">IF(V12=$E$12,MIN('WHOLESALE TRAFFIC FLTE'!S10-'WHOLESALE COSTS FLTE'!$E$12-'WHOLESALE COSTS FLTE'!$E$11-'WHOLESALE COSTS FLTE'!$E$10,'WHOLESALE COSTS FLTE'!$E$13),0)</f>
        <v>0</v>
      </c>
      <c r="W13" s="202">
        <f ca="1">IF(W12=$E$12,MIN('WHOLESALE TRAFFIC FLTE'!T10-'WHOLESALE COSTS FLTE'!$E$12-'WHOLESALE COSTS FLTE'!$E$11-'WHOLESALE COSTS FLTE'!$E$10,'WHOLESALE COSTS FLTE'!$E$13),0)</f>
        <v>0</v>
      </c>
      <c r="X13" s="202">
        <f ca="1">IF(X12=$E$12,MIN('WHOLESALE TRAFFIC FLTE'!U10-'WHOLESALE COSTS FLTE'!$E$12-'WHOLESALE COSTS FLTE'!$E$11-'WHOLESALE COSTS FLTE'!$E$10,'WHOLESALE COSTS FLTE'!$E$13),0)</f>
        <v>0</v>
      </c>
      <c r="Y13" s="202">
        <f ca="1">IF(Y12=$E$12,MIN('WHOLESALE TRAFFIC FLTE'!V10-'WHOLESALE COSTS FLTE'!$E$12-'WHOLESALE COSTS FLTE'!$E$11-'WHOLESALE COSTS FLTE'!$E$10,'WHOLESALE COSTS FLTE'!$E$13),0)</f>
        <v>0</v>
      </c>
      <c r="Z13" s="202">
        <f ca="1">IF(Z12=$E$12,MIN('WHOLESALE TRAFFIC FLTE'!W10-'WHOLESALE COSTS FLTE'!$E$12-'WHOLESALE COSTS FLTE'!$E$11-'WHOLESALE COSTS FLTE'!$E$10,'WHOLESALE COSTS FLTE'!$E$13),0)</f>
        <v>0</v>
      </c>
      <c r="AA13" s="202">
        <f ca="1">IF(AA12=$E$12,MIN('WHOLESALE TRAFFIC FLTE'!X10-'WHOLESALE COSTS FLTE'!$E$12-'WHOLESALE COSTS FLTE'!$E$11-'WHOLESALE COSTS FLTE'!$E$10,'WHOLESALE COSTS FLTE'!$E$13),0)</f>
        <v>0</v>
      </c>
      <c r="AB13" s="202">
        <f ca="1">IF(AB12=$E$12,MIN('WHOLESALE TRAFFIC FLTE'!Y10-'WHOLESALE COSTS FLTE'!$E$12-'WHOLESALE COSTS FLTE'!$E$11-'WHOLESALE COSTS FLTE'!$E$10,'WHOLESALE COSTS FLTE'!$E$13),0)</f>
        <v>0</v>
      </c>
      <c r="AC13" s="202">
        <f ca="1">IF(AC12=$E$12,MIN('WHOLESALE TRAFFIC FLTE'!Z10-'WHOLESALE COSTS FLTE'!$E$12-'WHOLESALE COSTS FLTE'!$E$11-'WHOLESALE COSTS FLTE'!$E$10,'WHOLESALE COSTS FLTE'!$E$13),0)</f>
        <v>0</v>
      </c>
      <c r="AD13" s="202">
        <f ca="1">IF(AD12=$E$12,MIN('WHOLESALE TRAFFIC FLTE'!AA10-'WHOLESALE COSTS FLTE'!$E$12-'WHOLESALE COSTS FLTE'!$E$11-'WHOLESALE COSTS FLTE'!$E$10,'WHOLESALE COSTS FLTE'!$E$13),0)</f>
        <v>0</v>
      </c>
      <c r="AE13" s="202">
        <f ca="1">IF(AE12=$E$12,MIN('WHOLESALE TRAFFIC FLTE'!AB10-'WHOLESALE COSTS FLTE'!$E$12-'WHOLESALE COSTS FLTE'!$E$11-'WHOLESALE COSTS FLTE'!$E$10,'WHOLESALE COSTS FLTE'!$E$13),0)</f>
        <v>0</v>
      </c>
      <c r="AF13" s="202">
        <f ca="1">IF(AF12=$E$12,MIN('WHOLESALE TRAFFIC FLTE'!AC10-'WHOLESALE COSTS FLTE'!$E$12-'WHOLESALE COSTS FLTE'!$E$11-'WHOLESALE COSTS FLTE'!$E$10,'WHOLESALE COSTS FLTE'!$E$13),0)</f>
        <v>0</v>
      </c>
      <c r="AG13" s="202">
        <f ca="1">IF(AG12=$E$12,MIN('WHOLESALE TRAFFIC FLTE'!AD10-'WHOLESALE COSTS FLTE'!$E$12-'WHOLESALE COSTS FLTE'!$E$11-'WHOLESALE COSTS FLTE'!$E$10,'WHOLESALE COSTS FLTE'!$E$13),0)</f>
        <v>0</v>
      </c>
      <c r="AH13" s="202">
        <f ca="1">IF(AH12=$E$12,MIN('WHOLESALE TRAFFIC FLTE'!AE10-'WHOLESALE COSTS FLTE'!$E$12-'WHOLESALE COSTS FLTE'!$E$11-'WHOLESALE COSTS FLTE'!$E$10,'WHOLESALE COSTS FLTE'!$E$13),0)</f>
        <v>0</v>
      </c>
      <c r="AI13" s="202">
        <f ca="1">IF(AI12=$E$12,MIN('WHOLESALE TRAFFIC FLTE'!AF10-'WHOLESALE COSTS FLTE'!$E$12-'WHOLESALE COSTS FLTE'!$E$11-'WHOLESALE COSTS FLTE'!$E$10,'WHOLESALE COSTS FLTE'!$E$13),0)</f>
        <v>0</v>
      </c>
      <c r="AJ13" s="202">
        <f ca="1">IF(AJ12=$E$12,MIN('WHOLESALE TRAFFIC FLTE'!AG10-'WHOLESALE COSTS FLTE'!$E$12-'WHOLESALE COSTS FLTE'!$E$11-'WHOLESALE COSTS FLTE'!$E$10,'WHOLESALE COSTS FLTE'!$E$13),0)</f>
        <v>0</v>
      </c>
      <c r="AK13" s="202">
        <f ca="1">IF(AK12=$E$12,MIN('WHOLESALE TRAFFIC FLTE'!AH10-'WHOLESALE COSTS FLTE'!$E$12-'WHOLESALE COSTS FLTE'!$E$11-'WHOLESALE COSTS FLTE'!$E$10,'WHOLESALE COSTS FLTE'!$E$13),0)</f>
        <v>0</v>
      </c>
      <c r="AL13" s="202">
        <f ca="1">IF(AL12=$E$12,MIN('WHOLESALE TRAFFIC FLTE'!AI10-'WHOLESALE COSTS FLTE'!$E$12-'WHOLESALE COSTS FLTE'!$E$11-'WHOLESALE COSTS FLTE'!$E$10,'WHOLESALE COSTS FLTE'!$E$13),0)</f>
        <v>0</v>
      </c>
      <c r="AM13" s="202">
        <f ca="1">IF(AM12=$E$12,MIN('WHOLESALE TRAFFIC FLTE'!AJ10-'WHOLESALE COSTS FLTE'!$E$12-'WHOLESALE COSTS FLTE'!$E$11-'WHOLESALE COSTS FLTE'!$E$10,'WHOLESALE COSTS FLTE'!$E$13),0)</f>
        <v>0</v>
      </c>
      <c r="AN13" s="202">
        <f ca="1">IF(AN12=$E$12,MIN('WHOLESALE TRAFFIC FLTE'!AK10-'WHOLESALE COSTS FLTE'!$E$12-'WHOLESALE COSTS FLTE'!$E$11-'WHOLESALE COSTS FLTE'!$E$10,'WHOLESALE COSTS FLTE'!$E$13),0)</f>
        <v>0</v>
      </c>
      <c r="AO13" s="202">
        <f ca="1">IF(AO12=$E$12,MIN('WHOLESALE TRAFFIC FLTE'!AL10-'WHOLESALE COSTS FLTE'!$E$12-'WHOLESALE COSTS FLTE'!$E$11-'WHOLESALE COSTS FLTE'!$E$10,'WHOLESALE COSTS FLTE'!$E$13),0)</f>
        <v>0</v>
      </c>
      <c r="AP13" s="202">
        <f ca="1">IF(AP12=$E$12,MIN('WHOLESALE TRAFFIC FLTE'!AM10-'WHOLESALE COSTS FLTE'!$E$12-'WHOLESALE COSTS FLTE'!$E$11-'WHOLESALE COSTS FLTE'!$E$10,'WHOLESALE COSTS FLTE'!$E$13),0)</f>
        <v>0</v>
      </c>
      <c r="AQ13" s="202">
        <f ca="1">IF(AQ12=$E$12,MIN('WHOLESALE TRAFFIC FLTE'!AN10-'WHOLESALE COSTS FLTE'!$E$12-'WHOLESALE COSTS FLTE'!$E$11-'WHOLESALE COSTS FLTE'!$E$10,'WHOLESALE COSTS FLTE'!$E$13),0)</f>
        <v>0</v>
      </c>
      <c r="AR13" s="202">
        <f ca="1">IF(AR12=$E$12,MIN('WHOLESALE TRAFFIC FLTE'!AO10-'WHOLESALE COSTS FLTE'!$E$12-'WHOLESALE COSTS FLTE'!$E$11-'WHOLESALE COSTS FLTE'!$E$10,'WHOLESALE COSTS FLTE'!$E$13),0)</f>
        <v>0</v>
      </c>
      <c r="AS13" s="202">
        <f ca="1">IF(AS12=$E$12,MIN('WHOLESALE TRAFFIC FLTE'!AP10-'WHOLESALE COSTS FLTE'!$E$12-'WHOLESALE COSTS FLTE'!$E$11-'WHOLESALE COSTS FLTE'!$E$10,'WHOLESALE COSTS FLTE'!$E$13),0)</f>
        <v>0</v>
      </c>
      <c r="AT13" s="202">
        <f ca="1">IF(AT12=$E$12,MIN('WHOLESALE TRAFFIC FLTE'!AQ10-'WHOLESALE COSTS FLTE'!$E$12-'WHOLESALE COSTS FLTE'!$E$11-'WHOLESALE COSTS FLTE'!$E$10,'WHOLESALE COSTS FLTE'!$E$13),0)</f>
        <v>0</v>
      </c>
      <c r="AU13" s="202">
        <f ca="1">IF(AU12=$E$12,MIN('WHOLESALE TRAFFIC FLTE'!AR10-'WHOLESALE COSTS FLTE'!$E$12-'WHOLESALE COSTS FLTE'!$E$11-'WHOLESALE COSTS FLTE'!$E$10,'WHOLESALE COSTS FLTE'!$E$13),0)</f>
        <v>0</v>
      </c>
      <c r="AV13" s="202">
        <f ca="1">IF(AV12=$E$12,MIN('WHOLESALE TRAFFIC FLTE'!AS10-'WHOLESALE COSTS FLTE'!$E$12-'WHOLESALE COSTS FLTE'!$E$11-'WHOLESALE COSTS FLTE'!$E$10,'WHOLESALE COSTS FLTE'!$E$13),0)</f>
        <v>0</v>
      </c>
      <c r="AW13" s="202">
        <f ca="1">IF(AW12=$E$12,MIN('WHOLESALE TRAFFIC FLTE'!AT10-'WHOLESALE COSTS FLTE'!$E$12-'WHOLESALE COSTS FLTE'!$E$11-'WHOLESALE COSTS FLTE'!$E$10,'WHOLESALE COSTS FLTE'!$E$13),0)</f>
        <v>0</v>
      </c>
      <c r="AX13" s="202">
        <f ca="1">IF(AX12=$E$12,MIN('WHOLESALE TRAFFIC FLTE'!AU10-'WHOLESALE COSTS FLTE'!$E$12-'WHOLESALE COSTS FLTE'!$E$11-'WHOLESALE COSTS FLTE'!$E$10,'WHOLESALE COSTS FLTE'!$E$13),0)</f>
        <v>0</v>
      </c>
      <c r="AY13" s="202">
        <f ca="1">IF(AY12=$E$12,MIN('WHOLESALE TRAFFIC FLTE'!AV10-'WHOLESALE COSTS FLTE'!$E$12-'WHOLESALE COSTS FLTE'!$E$11-'WHOLESALE COSTS FLTE'!$E$10,'WHOLESALE COSTS FLTE'!$E$13),0)</f>
        <v>0</v>
      </c>
      <c r="AZ13" s="202">
        <f ca="1">IF(AZ12=$E$12,MIN('WHOLESALE TRAFFIC FLTE'!AW10-'WHOLESALE COSTS FLTE'!$E$12-'WHOLESALE COSTS FLTE'!$E$11-'WHOLESALE COSTS FLTE'!$E$10,'WHOLESALE COSTS FLTE'!$E$13),0)</f>
        <v>0</v>
      </c>
      <c r="BA13" s="202">
        <f ca="1">IF(BA12=$E$12,MIN('WHOLESALE TRAFFIC FLTE'!AX10-'WHOLESALE COSTS FLTE'!$E$12-'WHOLESALE COSTS FLTE'!$E$11-'WHOLESALE COSTS FLTE'!$E$10,'WHOLESALE COSTS FLTE'!$E$13),0)</f>
        <v>0</v>
      </c>
      <c r="BB13" s="202">
        <f ca="1">IF(BB12=$E$12,MIN('WHOLESALE TRAFFIC FLTE'!AY10-'WHOLESALE COSTS FLTE'!$E$12-'WHOLESALE COSTS FLTE'!$E$11-'WHOLESALE COSTS FLTE'!$E$10,'WHOLESALE COSTS FLTE'!$E$13),0)</f>
        <v>0</v>
      </c>
      <c r="BC13" s="202">
        <f ca="1">IF(BC12=$E$12,MIN('WHOLESALE TRAFFIC FLTE'!AZ10-'WHOLESALE COSTS FLTE'!$E$12-'WHOLESALE COSTS FLTE'!$E$11-'WHOLESALE COSTS FLTE'!$E$10,'WHOLESALE COSTS FLTE'!$E$13),0)</f>
        <v>0</v>
      </c>
      <c r="BD13" s="202">
        <f ca="1">IF(BD12=$E$12,MIN('WHOLESALE TRAFFIC FLTE'!BA10-'WHOLESALE COSTS FLTE'!$E$12-'WHOLESALE COSTS FLTE'!$E$11-'WHOLESALE COSTS FLTE'!$E$10,'WHOLESALE COSTS FLTE'!$E$13),0)</f>
        <v>0</v>
      </c>
      <c r="BE13" s="202">
        <f ca="1">IF(BE12=$E$12,MIN('WHOLESALE TRAFFIC FLTE'!BB10-'WHOLESALE COSTS FLTE'!$E$12-'WHOLESALE COSTS FLTE'!$E$11-'WHOLESALE COSTS FLTE'!$E$10,'WHOLESALE COSTS FLTE'!$E$13),0)</f>
        <v>0</v>
      </c>
      <c r="BF13" s="202">
        <f ca="1">IF(BF12=$E$12,MIN('WHOLESALE TRAFFIC FLTE'!BC10-'WHOLESALE COSTS FLTE'!$E$12-'WHOLESALE COSTS FLTE'!$E$11-'WHOLESALE COSTS FLTE'!$E$10,'WHOLESALE COSTS FLTE'!$E$13),0)</f>
        <v>0</v>
      </c>
      <c r="BG13" s="202">
        <f ca="1">IF(BG12=$E$12,MIN('WHOLESALE TRAFFIC FLTE'!BD10-'WHOLESALE COSTS FLTE'!$E$12-'WHOLESALE COSTS FLTE'!$E$11-'WHOLESALE COSTS FLTE'!$E$10,'WHOLESALE COSTS FLTE'!$E$13),0)</f>
        <v>0</v>
      </c>
      <c r="BH13" s="202">
        <f ca="1">IF(BH12=$E$12,MIN('WHOLESALE TRAFFIC FLTE'!BE10-'WHOLESALE COSTS FLTE'!$E$12-'WHOLESALE COSTS FLTE'!$E$11-'WHOLESALE COSTS FLTE'!$E$10,'WHOLESALE COSTS FLTE'!$E$13),0)</f>
        <v>0</v>
      </c>
      <c r="BI13" s="202">
        <f ca="1">IF(BI12=$E$12,MIN('WHOLESALE TRAFFIC FLTE'!BF10-'WHOLESALE COSTS FLTE'!$E$12-'WHOLESALE COSTS FLTE'!$E$11-'WHOLESALE COSTS FLTE'!$E$10,'WHOLESALE COSTS FLTE'!$E$13),0)</f>
        <v>0</v>
      </c>
      <c r="BJ13" s="202">
        <f ca="1">IF(BJ12=$E$12,MIN('WHOLESALE TRAFFIC FLTE'!BG10-'WHOLESALE COSTS FLTE'!$E$12-'WHOLESALE COSTS FLTE'!$E$11-'WHOLESALE COSTS FLTE'!$E$10,'WHOLESALE COSTS FLTE'!$E$13),0)</f>
        <v>0</v>
      </c>
      <c r="BK13" s="202">
        <f ca="1">IF(BK12=$E$12,MIN('WHOLESALE TRAFFIC FLTE'!BH10-'WHOLESALE COSTS FLTE'!$E$12-'WHOLESALE COSTS FLTE'!$E$11-'WHOLESALE COSTS FLTE'!$E$10,'WHOLESALE COSTS FLTE'!$E$13),0)</f>
        <v>0</v>
      </c>
      <c r="BL13" s="202">
        <f ca="1">IF(BL12=$E$12,MIN('WHOLESALE TRAFFIC FLTE'!BI10-'WHOLESALE COSTS FLTE'!$E$12-'WHOLESALE COSTS FLTE'!$E$11-'WHOLESALE COSTS FLTE'!$E$10,'WHOLESALE COSTS FLTE'!$E$13),0)</f>
        <v>0</v>
      </c>
      <c r="BM13" s="202">
        <f ca="1">IF(BM12=$E$12,MIN('WHOLESALE TRAFFIC FLTE'!BJ10-'WHOLESALE COSTS FLTE'!$E$12-'WHOLESALE COSTS FLTE'!$E$11-'WHOLESALE COSTS FLTE'!$E$10,'WHOLESALE COSTS FLTE'!$E$13),0)</f>
        <v>0</v>
      </c>
      <c r="BN13" s="202">
        <f ca="1">IF(BN12=$E$12,MIN('WHOLESALE TRAFFIC FLTE'!BK10-'WHOLESALE COSTS FLTE'!$E$12-'WHOLESALE COSTS FLTE'!$E$11-'WHOLESALE COSTS FLTE'!$E$10,'WHOLESALE COSTS FLTE'!$E$13),0)</f>
        <v>0</v>
      </c>
      <c r="BO13" s="202">
        <f ca="1">IF(BO12=$E$12,MIN('WHOLESALE TRAFFIC FLTE'!BL10-'WHOLESALE COSTS FLTE'!$E$12-'WHOLESALE COSTS FLTE'!$E$11-'WHOLESALE COSTS FLTE'!$E$10,'WHOLESALE COSTS FLTE'!$E$13),0)</f>
        <v>0</v>
      </c>
      <c r="BP13" s="202">
        <f ca="1">IF(BP12=$E$12,MIN('WHOLESALE TRAFFIC FLTE'!BM10-'WHOLESALE COSTS FLTE'!$E$12-'WHOLESALE COSTS FLTE'!$E$11-'WHOLESALE COSTS FLTE'!$E$10,'WHOLESALE COSTS FLTE'!$E$13),0)</f>
        <v>0</v>
      </c>
      <c r="BQ13" s="202">
        <f ca="1">IF(BQ12=$E$12,MIN('WHOLESALE TRAFFIC FLTE'!BN10-'WHOLESALE COSTS FLTE'!$E$12-'WHOLESALE COSTS FLTE'!$E$11-'WHOLESALE COSTS FLTE'!$E$10,'WHOLESALE COSTS FLTE'!$E$13),0)</f>
        <v>0</v>
      </c>
      <c r="BR13" s="202">
        <f ca="1">IF(BR12=$E$12,MIN('WHOLESALE TRAFFIC FLTE'!BO10-'WHOLESALE COSTS FLTE'!$E$12-'WHOLESALE COSTS FLTE'!$E$11-'WHOLESALE COSTS FLTE'!$E$10,'WHOLESALE COSTS FLTE'!$E$13),0)</f>
        <v>0</v>
      </c>
      <c r="BS13" s="202">
        <f ca="1">IF(BS12=$E$12,MIN('WHOLESALE TRAFFIC FLTE'!BP10-'WHOLESALE COSTS FLTE'!$E$12-'WHOLESALE COSTS FLTE'!$E$11-'WHOLESALE COSTS FLTE'!$E$10,'WHOLESALE COSTS FLTE'!$E$13),0)</f>
        <v>0</v>
      </c>
      <c r="BT13" s="202">
        <f ca="1">IF(BT12=$E$12,MIN('WHOLESALE TRAFFIC FLTE'!BQ10-'WHOLESALE COSTS FLTE'!$E$12-'WHOLESALE COSTS FLTE'!$E$11-'WHOLESALE COSTS FLTE'!$E$10,'WHOLESALE COSTS FLTE'!$E$13),0)</f>
        <v>0</v>
      </c>
      <c r="BU13" s="202">
        <f ca="1">IF(BU12=$E$12,MIN('WHOLESALE TRAFFIC FLTE'!BR10-'WHOLESALE COSTS FLTE'!$E$12-'WHOLESALE COSTS FLTE'!$E$11-'WHOLESALE COSTS FLTE'!$E$10,'WHOLESALE COSTS FLTE'!$E$13),0)</f>
        <v>0</v>
      </c>
    </row>
    <row r="14" spans="2:73" s="210" customFormat="1" ht="25" customHeight="1">
      <c r="B14" s="239" t="s">
        <v>432</v>
      </c>
      <c r="C14" s="203">
        <v>3100001</v>
      </c>
      <c r="D14" s="203">
        <v>1000000000</v>
      </c>
      <c r="E14" s="202">
        <f t="shared" si="0"/>
        <v>996899999</v>
      </c>
      <c r="F14" s="202">
        <f>IF(F13=$E$13,MIN('WHOLESALE TRAFFIC FLTE'!C10-'WHOLESALE COSTS FLTE'!$E$13-'WHOLESALE COSTS FLTE'!$E$12-'WHOLESALE COSTS FLTE'!$E$11-'WHOLESALE COSTS FLTE'!$E$10,'WHOLESALE COSTS FLTE'!$E$14),0)</f>
        <v>0</v>
      </c>
      <c r="G14" s="202">
        <f>IF(G13=$E$13,MIN('WHOLESALE TRAFFIC FLTE'!D10-'WHOLESALE COSTS FLTE'!$E$13-'WHOLESALE COSTS FLTE'!$E$12-'WHOLESALE COSTS FLTE'!$E$11-'WHOLESALE COSTS FLTE'!$E$10,'WHOLESALE COSTS FLTE'!$E$14),0)</f>
        <v>0</v>
      </c>
      <c r="H14" s="202">
        <f>IF(H13=$E$13,MIN('WHOLESALE TRAFFIC FLTE'!E10-'WHOLESALE COSTS FLTE'!$E$13-'WHOLESALE COSTS FLTE'!$E$12-'WHOLESALE COSTS FLTE'!$E$11-'WHOLESALE COSTS FLTE'!$E$10,'WHOLESALE COSTS FLTE'!$E$14),0)</f>
        <v>0</v>
      </c>
      <c r="I14" s="202">
        <f>IF(I13=$E$13,MIN('WHOLESALE TRAFFIC FLTE'!F10-'WHOLESALE COSTS FLTE'!$E$13-'WHOLESALE COSTS FLTE'!$E$12-'WHOLESALE COSTS FLTE'!$E$11-'WHOLESALE COSTS FLTE'!$E$10,'WHOLESALE COSTS FLTE'!$E$14),0)</f>
        <v>0</v>
      </c>
      <c r="J14" s="202">
        <f>IF(J13=$E$13,MIN('WHOLESALE TRAFFIC FLTE'!G10-'WHOLESALE COSTS FLTE'!$E$13-'WHOLESALE COSTS FLTE'!$E$12-'WHOLESALE COSTS FLTE'!$E$11-'WHOLESALE COSTS FLTE'!$E$10,'WHOLESALE COSTS FLTE'!$E$14),0)</f>
        <v>0</v>
      </c>
      <c r="K14" s="202">
        <f>IF(K13=$E$13,MIN('WHOLESALE TRAFFIC FLTE'!H10-'WHOLESALE COSTS FLTE'!$E$13-'WHOLESALE COSTS FLTE'!$E$12-'WHOLESALE COSTS FLTE'!$E$11-'WHOLESALE COSTS FLTE'!$E$10,'WHOLESALE COSTS FLTE'!$E$14),0)</f>
        <v>0</v>
      </c>
      <c r="L14" s="202">
        <f>IF(L13=$E$13,MIN('WHOLESALE TRAFFIC FLTE'!I10-'WHOLESALE COSTS FLTE'!$E$13-'WHOLESALE COSTS FLTE'!$E$12-'WHOLESALE COSTS FLTE'!$E$11-'WHOLESALE COSTS FLTE'!$E$10,'WHOLESALE COSTS FLTE'!$E$14),0)</f>
        <v>0</v>
      </c>
      <c r="M14" s="202">
        <f>IF(M13=$E$13,MIN('WHOLESALE TRAFFIC FLTE'!J10-'WHOLESALE COSTS FLTE'!$E$13-'WHOLESALE COSTS FLTE'!$E$12-'WHOLESALE COSTS FLTE'!$E$11-'WHOLESALE COSTS FLTE'!$E$10,'WHOLESALE COSTS FLTE'!$E$14),0)</f>
        <v>0</v>
      </c>
      <c r="N14" s="202">
        <f ca="1">IF(N13=$E$13,MIN('WHOLESALE TRAFFIC FLTE'!K10-'WHOLESALE COSTS FLTE'!$E$13-'WHOLESALE COSTS FLTE'!$E$12-'WHOLESALE COSTS FLTE'!$E$11-'WHOLESALE COSTS FLTE'!$E$10,'WHOLESALE COSTS FLTE'!$E$14),0)</f>
        <v>0</v>
      </c>
      <c r="O14" s="202">
        <f ca="1">IF(O13=$E$13,MIN('WHOLESALE TRAFFIC FLTE'!L10-'WHOLESALE COSTS FLTE'!$E$13-'WHOLESALE COSTS FLTE'!$E$12-'WHOLESALE COSTS FLTE'!$E$11-'WHOLESALE COSTS FLTE'!$E$10,'WHOLESALE COSTS FLTE'!$E$14),0)</f>
        <v>0</v>
      </c>
      <c r="P14" s="202">
        <f ca="1">IF(P13=$E$13,MIN('WHOLESALE TRAFFIC FLTE'!M10-'WHOLESALE COSTS FLTE'!$E$13-'WHOLESALE COSTS FLTE'!$E$12-'WHOLESALE COSTS FLTE'!$E$11-'WHOLESALE COSTS FLTE'!$E$10,'WHOLESALE COSTS FLTE'!$E$14),0)</f>
        <v>0</v>
      </c>
      <c r="Q14" s="202">
        <f ca="1">IF(Q13=$E$13,MIN('WHOLESALE TRAFFIC FLTE'!N10-'WHOLESALE COSTS FLTE'!$E$13-'WHOLESALE COSTS FLTE'!$E$12-'WHOLESALE COSTS FLTE'!$E$11-'WHOLESALE COSTS FLTE'!$E$10,'WHOLESALE COSTS FLTE'!$E$14),0)</f>
        <v>0</v>
      </c>
      <c r="R14" s="202">
        <f ca="1">IF(R13=$E$13,MIN('WHOLESALE TRAFFIC FLTE'!O10-'WHOLESALE COSTS FLTE'!$E$13-'WHOLESALE COSTS FLTE'!$E$12-'WHOLESALE COSTS FLTE'!$E$11-'WHOLESALE COSTS FLTE'!$E$10,'WHOLESALE COSTS FLTE'!$E$14),0)</f>
        <v>0</v>
      </c>
      <c r="S14" s="202">
        <f ca="1">IF(S13=$E$13,MIN('WHOLESALE TRAFFIC FLTE'!P10-'WHOLESALE COSTS FLTE'!$E$13-'WHOLESALE COSTS FLTE'!$E$12-'WHOLESALE COSTS FLTE'!$E$11-'WHOLESALE COSTS FLTE'!$E$10,'WHOLESALE COSTS FLTE'!$E$14),0)</f>
        <v>0</v>
      </c>
      <c r="T14" s="202">
        <f ca="1">IF(T13=$E$13,MIN('WHOLESALE TRAFFIC FLTE'!Q10-'WHOLESALE COSTS FLTE'!$E$13-'WHOLESALE COSTS FLTE'!$E$12-'WHOLESALE COSTS FLTE'!$E$11-'WHOLESALE COSTS FLTE'!$E$10,'WHOLESALE COSTS FLTE'!$E$14),0)</f>
        <v>0</v>
      </c>
      <c r="U14" s="202">
        <f ca="1">IF(U13=$E$13,MIN('WHOLESALE TRAFFIC FLTE'!R10-'WHOLESALE COSTS FLTE'!$E$13-'WHOLESALE COSTS FLTE'!$E$12-'WHOLESALE COSTS FLTE'!$E$11-'WHOLESALE COSTS FLTE'!$E$10,'WHOLESALE COSTS FLTE'!$E$14),0)</f>
        <v>0</v>
      </c>
      <c r="V14" s="202">
        <f ca="1">IF(V13=$E$13,MIN('WHOLESALE TRAFFIC FLTE'!S10-'WHOLESALE COSTS FLTE'!$E$13-'WHOLESALE COSTS FLTE'!$E$12-'WHOLESALE COSTS FLTE'!$E$11-'WHOLESALE COSTS FLTE'!$E$10,'WHOLESALE COSTS FLTE'!$E$14),0)</f>
        <v>0</v>
      </c>
      <c r="W14" s="202">
        <f ca="1">IF(W13=$E$13,MIN('WHOLESALE TRAFFIC FLTE'!T10-'WHOLESALE COSTS FLTE'!$E$13-'WHOLESALE COSTS FLTE'!$E$12-'WHOLESALE COSTS FLTE'!$E$11-'WHOLESALE COSTS FLTE'!$E$10,'WHOLESALE COSTS FLTE'!$E$14),0)</f>
        <v>0</v>
      </c>
      <c r="X14" s="202">
        <f ca="1">IF(X13=$E$13,MIN('WHOLESALE TRAFFIC FLTE'!U10-'WHOLESALE COSTS FLTE'!$E$13-'WHOLESALE COSTS FLTE'!$E$12-'WHOLESALE COSTS FLTE'!$E$11-'WHOLESALE COSTS FLTE'!$E$10,'WHOLESALE COSTS FLTE'!$E$14),0)</f>
        <v>0</v>
      </c>
      <c r="Y14" s="202">
        <f ca="1">IF(Y13=$E$13,MIN('WHOLESALE TRAFFIC FLTE'!V10-'WHOLESALE COSTS FLTE'!$E$13-'WHOLESALE COSTS FLTE'!$E$12-'WHOLESALE COSTS FLTE'!$E$11-'WHOLESALE COSTS FLTE'!$E$10,'WHOLESALE COSTS FLTE'!$E$14),0)</f>
        <v>0</v>
      </c>
      <c r="Z14" s="202">
        <f ca="1">IF(Z13=$E$13,MIN('WHOLESALE TRAFFIC FLTE'!W10-'WHOLESALE COSTS FLTE'!$E$13-'WHOLESALE COSTS FLTE'!$E$12-'WHOLESALE COSTS FLTE'!$E$11-'WHOLESALE COSTS FLTE'!$E$10,'WHOLESALE COSTS FLTE'!$E$14),0)</f>
        <v>0</v>
      </c>
      <c r="AA14" s="202">
        <f ca="1">IF(AA13=$E$13,MIN('WHOLESALE TRAFFIC FLTE'!X10-'WHOLESALE COSTS FLTE'!$E$13-'WHOLESALE COSTS FLTE'!$E$12-'WHOLESALE COSTS FLTE'!$E$11-'WHOLESALE COSTS FLTE'!$E$10,'WHOLESALE COSTS FLTE'!$E$14),0)</f>
        <v>0</v>
      </c>
      <c r="AB14" s="202">
        <f ca="1">IF(AB13=$E$13,MIN('WHOLESALE TRAFFIC FLTE'!Y10-'WHOLESALE COSTS FLTE'!$E$13-'WHOLESALE COSTS FLTE'!$E$12-'WHOLESALE COSTS FLTE'!$E$11-'WHOLESALE COSTS FLTE'!$E$10,'WHOLESALE COSTS FLTE'!$E$14),0)</f>
        <v>0</v>
      </c>
      <c r="AC14" s="202">
        <f ca="1">IF(AC13=$E$13,MIN('WHOLESALE TRAFFIC FLTE'!Z10-'WHOLESALE COSTS FLTE'!$E$13-'WHOLESALE COSTS FLTE'!$E$12-'WHOLESALE COSTS FLTE'!$E$11-'WHOLESALE COSTS FLTE'!$E$10,'WHOLESALE COSTS FLTE'!$E$14),0)</f>
        <v>0</v>
      </c>
      <c r="AD14" s="202">
        <f ca="1">IF(AD13=$E$13,MIN('WHOLESALE TRAFFIC FLTE'!AA10-'WHOLESALE COSTS FLTE'!$E$13-'WHOLESALE COSTS FLTE'!$E$12-'WHOLESALE COSTS FLTE'!$E$11-'WHOLESALE COSTS FLTE'!$E$10,'WHOLESALE COSTS FLTE'!$E$14),0)</f>
        <v>0</v>
      </c>
      <c r="AE14" s="202">
        <f ca="1">IF(AE13=$E$13,MIN('WHOLESALE TRAFFIC FLTE'!AB10-'WHOLESALE COSTS FLTE'!$E$13-'WHOLESALE COSTS FLTE'!$E$12-'WHOLESALE COSTS FLTE'!$E$11-'WHOLESALE COSTS FLTE'!$E$10,'WHOLESALE COSTS FLTE'!$E$14),0)</f>
        <v>0</v>
      </c>
      <c r="AF14" s="202">
        <f ca="1">IF(AF13=$E$13,MIN('WHOLESALE TRAFFIC FLTE'!AC10-'WHOLESALE COSTS FLTE'!$E$13-'WHOLESALE COSTS FLTE'!$E$12-'WHOLESALE COSTS FLTE'!$E$11-'WHOLESALE COSTS FLTE'!$E$10,'WHOLESALE COSTS FLTE'!$E$14),0)</f>
        <v>0</v>
      </c>
      <c r="AG14" s="202">
        <f ca="1">IF(AG13=$E$13,MIN('WHOLESALE TRAFFIC FLTE'!AD10-'WHOLESALE COSTS FLTE'!$E$13-'WHOLESALE COSTS FLTE'!$E$12-'WHOLESALE COSTS FLTE'!$E$11-'WHOLESALE COSTS FLTE'!$E$10,'WHOLESALE COSTS FLTE'!$E$14),0)</f>
        <v>0</v>
      </c>
      <c r="AH14" s="202">
        <f ca="1">IF(AH13=$E$13,MIN('WHOLESALE TRAFFIC FLTE'!AE10-'WHOLESALE COSTS FLTE'!$E$13-'WHOLESALE COSTS FLTE'!$E$12-'WHOLESALE COSTS FLTE'!$E$11-'WHOLESALE COSTS FLTE'!$E$10,'WHOLESALE COSTS FLTE'!$E$14),0)</f>
        <v>0</v>
      </c>
      <c r="AI14" s="202">
        <f ca="1">IF(AI13=$E$13,MIN('WHOLESALE TRAFFIC FLTE'!AF10-'WHOLESALE COSTS FLTE'!$E$13-'WHOLESALE COSTS FLTE'!$E$12-'WHOLESALE COSTS FLTE'!$E$11-'WHOLESALE COSTS FLTE'!$E$10,'WHOLESALE COSTS FLTE'!$E$14),0)</f>
        <v>0</v>
      </c>
      <c r="AJ14" s="202">
        <f ca="1">IF(AJ13=$E$13,MIN('WHOLESALE TRAFFIC FLTE'!AG10-'WHOLESALE COSTS FLTE'!$E$13-'WHOLESALE COSTS FLTE'!$E$12-'WHOLESALE COSTS FLTE'!$E$11-'WHOLESALE COSTS FLTE'!$E$10,'WHOLESALE COSTS FLTE'!$E$14),0)</f>
        <v>0</v>
      </c>
      <c r="AK14" s="202">
        <f ca="1">IF(AK13=$E$13,MIN('WHOLESALE TRAFFIC FLTE'!AH10-'WHOLESALE COSTS FLTE'!$E$13-'WHOLESALE COSTS FLTE'!$E$12-'WHOLESALE COSTS FLTE'!$E$11-'WHOLESALE COSTS FLTE'!$E$10,'WHOLESALE COSTS FLTE'!$E$14),0)</f>
        <v>0</v>
      </c>
      <c r="AL14" s="202">
        <f ca="1">IF(AL13=$E$13,MIN('WHOLESALE TRAFFIC FLTE'!AI10-'WHOLESALE COSTS FLTE'!$E$13-'WHOLESALE COSTS FLTE'!$E$12-'WHOLESALE COSTS FLTE'!$E$11-'WHOLESALE COSTS FLTE'!$E$10,'WHOLESALE COSTS FLTE'!$E$14),0)</f>
        <v>0</v>
      </c>
      <c r="AM14" s="202">
        <f ca="1">IF(AM13=$E$13,MIN('WHOLESALE TRAFFIC FLTE'!AJ10-'WHOLESALE COSTS FLTE'!$E$13-'WHOLESALE COSTS FLTE'!$E$12-'WHOLESALE COSTS FLTE'!$E$11-'WHOLESALE COSTS FLTE'!$E$10,'WHOLESALE COSTS FLTE'!$E$14),0)</f>
        <v>0</v>
      </c>
      <c r="AN14" s="202">
        <f ca="1">IF(AN13=$E$13,MIN('WHOLESALE TRAFFIC FLTE'!AK10-'WHOLESALE COSTS FLTE'!$E$13-'WHOLESALE COSTS FLTE'!$E$12-'WHOLESALE COSTS FLTE'!$E$11-'WHOLESALE COSTS FLTE'!$E$10,'WHOLESALE COSTS FLTE'!$E$14),0)</f>
        <v>0</v>
      </c>
      <c r="AO14" s="202">
        <f ca="1">IF(AO13=$E$13,MIN('WHOLESALE TRAFFIC FLTE'!AL10-'WHOLESALE COSTS FLTE'!$E$13-'WHOLESALE COSTS FLTE'!$E$12-'WHOLESALE COSTS FLTE'!$E$11-'WHOLESALE COSTS FLTE'!$E$10,'WHOLESALE COSTS FLTE'!$E$14),0)</f>
        <v>0</v>
      </c>
      <c r="AP14" s="202">
        <f ca="1">IF(AP13=$E$13,MIN('WHOLESALE TRAFFIC FLTE'!AM10-'WHOLESALE COSTS FLTE'!$E$13-'WHOLESALE COSTS FLTE'!$E$12-'WHOLESALE COSTS FLTE'!$E$11-'WHOLESALE COSTS FLTE'!$E$10,'WHOLESALE COSTS FLTE'!$E$14),0)</f>
        <v>0</v>
      </c>
      <c r="AQ14" s="202">
        <f ca="1">IF(AQ13=$E$13,MIN('WHOLESALE TRAFFIC FLTE'!AN10-'WHOLESALE COSTS FLTE'!$E$13-'WHOLESALE COSTS FLTE'!$E$12-'WHOLESALE COSTS FLTE'!$E$11-'WHOLESALE COSTS FLTE'!$E$10,'WHOLESALE COSTS FLTE'!$E$14),0)</f>
        <v>0</v>
      </c>
      <c r="AR14" s="202">
        <f ca="1">IF(AR13=$E$13,MIN('WHOLESALE TRAFFIC FLTE'!AO10-'WHOLESALE COSTS FLTE'!$E$13-'WHOLESALE COSTS FLTE'!$E$12-'WHOLESALE COSTS FLTE'!$E$11-'WHOLESALE COSTS FLTE'!$E$10,'WHOLESALE COSTS FLTE'!$E$14),0)</f>
        <v>0</v>
      </c>
      <c r="AS14" s="202">
        <f ca="1">IF(AS13=$E$13,MIN('WHOLESALE TRAFFIC FLTE'!AP10-'WHOLESALE COSTS FLTE'!$E$13-'WHOLESALE COSTS FLTE'!$E$12-'WHOLESALE COSTS FLTE'!$E$11-'WHOLESALE COSTS FLTE'!$E$10,'WHOLESALE COSTS FLTE'!$E$14),0)</f>
        <v>0</v>
      </c>
      <c r="AT14" s="202">
        <f ca="1">IF(AT13=$E$13,MIN('WHOLESALE TRAFFIC FLTE'!AQ10-'WHOLESALE COSTS FLTE'!$E$13-'WHOLESALE COSTS FLTE'!$E$12-'WHOLESALE COSTS FLTE'!$E$11-'WHOLESALE COSTS FLTE'!$E$10,'WHOLESALE COSTS FLTE'!$E$14),0)</f>
        <v>0</v>
      </c>
      <c r="AU14" s="202">
        <f ca="1">IF(AU13=$E$13,MIN('WHOLESALE TRAFFIC FLTE'!AR10-'WHOLESALE COSTS FLTE'!$E$13-'WHOLESALE COSTS FLTE'!$E$12-'WHOLESALE COSTS FLTE'!$E$11-'WHOLESALE COSTS FLTE'!$E$10,'WHOLESALE COSTS FLTE'!$E$14),0)</f>
        <v>0</v>
      </c>
      <c r="AV14" s="202">
        <f ca="1">IF(AV13=$E$13,MIN('WHOLESALE TRAFFIC FLTE'!AS10-'WHOLESALE COSTS FLTE'!$E$13-'WHOLESALE COSTS FLTE'!$E$12-'WHOLESALE COSTS FLTE'!$E$11-'WHOLESALE COSTS FLTE'!$E$10,'WHOLESALE COSTS FLTE'!$E$14),0)</f>
        <v>0</v>
      </c>
      <c r="AW14" s="202">
        <f ca="1">IF(AW13=$E$13,MIN('WHOLESALE TRAFFIC FLTE'!AT10-'WHOLESALE COSTS FLTE'!$E$13-'WHOLESALE COSTS FLTE'!$E$12-'WHOLESALE COSTS FLTE'!$E$11-'WHOLESALE COSTS FLTE'!$E$10,'WHOLESALE COSTS FLTE'!$E$14),0)</f>
        <v>0</v>
      </c>
      <c r="AX14" s="202">
        <f ca="1">IF(AX13=$E$13,MIN('WHOLESALE TRAFFIC FLTE'!AU10-'WHOLESALE COSTS FLTE'!$E$13-'WHOLESALE COSTS FLTE'!$E$12-'WHOLESALE COSTS FLTE'!$E$11-'WHOLESALE COSTS FLTE'!$E$10,'WHOLESALE COSTS FLTE'!$E$14),0)</f>
        <v>0</v>
      </c>
      <c r="AY14" s="202">
        <f ca="1">IF(AY13=$E$13,MIN('WHOLESALE TRAFFIC FLTE'!AV10-'WHOLESALE COSTS FLTE'!$E$13-'WHOLESALE COSTS FLTE'!$E$12-'WHOLESALE COSTS FLTE'!$E$11-'WHOLESALE COSTS FLTE'!$E$10,'WHOLESALE COSTS FLTE'!$E$14),0)</f>
        <v>0</v>
      </c>
      <c r="AZ14" s="202">
        <f ca="1">IF(AZ13=$E$13,MIN('WHOLESALE TRAFFIC FLTE'!AW10-'WHOLESALE COSTS FLTE'!$E$13-'WHOLESALE COSTS FLTE'!$E$12-'WHOLESALE COSTS FLTE'!$E$11-'WHOLESALE COSTS FLTE'!$E$10,'WHOLESALE COSTS FLTE'!$E$14),0)</f>
        <v>0</v>
      </c>
      <c r="BA14" s="202">
        <f ca="1">IF(BA13=$E$13,MIN('WHOLESALE TRAFFIC FLTE'!AX10-'WHOLESALE COSTS FLTE'!$E$13-'WHOLESALE COSTS FLTE'!$E$12-'WHOLESALE COSTS FLTE'!$E$11-'WHOLESALE COSTS FLTE'!$E$10,'WHOLESALE COSTS FLTE'!$E$14),0)</f>
        <v>0</v>
      </c>
      <c r="BB14" s="202">
        <f ca="1">IF(BB13=$E$13,MIN('WHOLESALE TRAFFIC FLTE'!AY10-'WHOLESALE COSTS FLTE'!$E$13-'WHOLESALE COSTS FLTE'!$E$12-'WHOLESALE COSTS FLTE'!$E$11-'WHOLESALE COSTS FLTE'!$E$10,'WHOLESALE COSTS FLTE'!$E$14),0)</f>
        <v>0</v>
      </c>
      <c r="BC14" s="202">
        <f ca="1">IF(BC13=$E$13,MIN('WHOLESALE TRAFFIC FLTE'!AZ10-'WHOLESALE COSTS FLTE'!$E$13-'WHOLESALE COSTS FLTE'!$E$12-'WHOLESALE COSTS FLTE'!$E$11-'WHOLESALE COSTS FLTE'!$E$10,'WHOLESALE COSTS FLTE'!$E$14),0)</f>
        <v>0</v>
      </c>
      <c r="BD14" s="202">
        <f ca="1">IF(BD13=$E$13,MIN('WHOLESALE TRAFFIC FLTE'!BA10-'WHOLESALE COSTS FLTE'!$E$13-'WHOLESALE COSTS FLTE'!$E$12-'WHOLESALE COSTS FLTE'!$E$11-'WHOLESALE COSTS FLTE'!$E$10,'WHOLESALE COSTS FLTE'!$E$14),0)</f>
        <v>0</v>
      </c>
      <c r="BE14" s="202">
        <f ca="1">IF(BE13=$E$13,MIN('WHOLESALE TRAFFIC FLTE'!BB10-'WHOLESALE COSTS FLTE'!$E$13-'WHOLESALE COSTS FLTE'!$E$12-'WHOLESALE COSTS FLTE'!$E$11-'WHOLESALE COSTS FLTE'!$E$10,'WHOLESALE COSTS FLTE'!$E$14),0)</f>
        <v>0</v>
      </c>
      <c r="BF14" s="202">
        <f ca="1">IF(BF13=$E$13,MIN('WHOLESALE TRAFFIC FLTE'!BC10-'WHOLESALE COSTS FLTE'!$E$13-'WHOLESALE COSTS FLTE'!$E$12-'WHOLESALE COSTS FLTE'!$E$11-'WHOLESALE COSTS FLTE'!$E$10,'WHOLESALE COSTS FLTE'!$E$14),0)</f>
        <v>0</v>
      </c>
      <c r="BG14" s="202">
        <f ca="1">IF(BG13=$E$13,MIN('WHOLESALE TRAFFIC FLTE'!BD10-'WHOLESALE COSTS FLTE'!$E$13-'WHOLESALE COSTS FLTE'!$E$12-'WHOLESALE COSTS FLTE'!$E$11-'WHOLESALE COSTS FLTE'!$E$10,'WHOLESALE COSTS FLTE'!$E$14),0)</f>
        <v>0</v>
      </c>
      <c r="BH14" s="202">
        <f ca="1">IF(BH13=$E$13,MIN('WHOLESALE TRAFFIC FLTE'!BE10-'WHOLESALE COSTS FLTE'!$E$13-'WHOLESALE COSTS FLTE'!$E$12-'WHOLESALE COSTS FLTE'!$E$11-'WHOLESALE COSTS FLTE'!$E$10,'WHOLESALE COSTS FLTE'!$E$14),0)</f>
        <v>0</v>
      </c>
      <c r="BI14" s="202">
        <f ca="1">IF(BI13=$E$13,MIN('WHOLESALE TRAFFIC FLTE'!BF10-'WHOLESALE COSTS FLTE'!$E$13-'WHOLESALE COSTS FLTE'!$E$12-'WHOLESALE COSTS FLTE'!$E$11-'WHOLESALE COSTS FLTE'!$E$10,'WHOLESALE COSTS FLTE'!$E$14),0)</f>
        <v>0</v>
      </c>
      <c r="BJ14" s="202">
        <f ca="1">IF(BJ13=$E$13,MIN('WHOLESALE TRAFFIC FLTE'!BG10-'WHOLESALE COSTS FLTE'!$E$13-'WHOLESALE COSTS FLTE'!$E$12-'WHOLESALE COSTS FLTE'!$E$11-'WHOLESALE COSTS FLTE'!$E$10,'WHOLESALE COSTS FLTE'!$E$14),0)</f>
        <v>0</v>
      </c>
      <c r="BK14" s="202">
        <f ca="1">IF(BK13=$E$13,MIN('WHOLESALE TRAFFIC FLTE'!BH10-'WHOLESALE COSTS FLTE'!$E$13-'WHOLESALE COSTS FLTE'!$E$12-'WHOLESALE COSTS FLTE'!$E$11-'WHOLESALE COSTS FLTE'!$E$10,'WHOLESALE COSTS FLTE'!$E$14),0)</f>
        <v>0</v>
      </c>
      <c r="BL14" s="202">
        <f ca="1">IF(BL13=$E$13,MIN('WHOLESALE TRAFFIC FLTE'!BI10-'WHOLESALE COSTS FLTE'!$E$13-'WHOLESALE COSTS FLTE'!$E$12-'WHOLESALE COSTS FLTE'!$E$11-'WHOLESALE COSTS FLTE'!$E$10,'WHOLESALE COSTS FLTE'!$E$14),0)</f>
        <v>0</v>
      </c>
      <c r="BM14" s="202">
        <f ca="1">IF(BM13=$E$13,MIN('WHOLESALE TRAFFIC FLTE'!BJ10-'WHOLESALE COSTS FLTE'!$E$13-'WHOLESALE COSTS FLTE'!$E$12-'WHOLESALE COSTS FLTE'!$E$11-'WHOLESALE COSTS FLTE'!$E$10,'WHOLESALE COSTS FLTE'!$E$14),0)</f>
        <v>0</v>
      </c>
      <c r="BN14" s="202">
        <f ca="1">IF(BN13=$E$13,MIN('WHOLESALE TRAFFIC FLTE'!BK10-'WHOLESALE COSTS FLTE'!$E$13-'WHOLESALE COSTS FLTE'!$E$12-'WHOLESALE COSTS FLTE'!$E$11-'WHOLESALE COSTS FLTE'!$E$10,'WHOLESALE COSTS FLTE'!$E$14),0)</f>
        <v>0</v>
      </c>
      <c r="BO14" s="202">
        <f ca="1">IF(BO13=$E$13,MIN('WHOLESALE TRAFFIC FLTE'!BL10-'WHOLESALE COSTS FLTE'!$E$13-'WHOLESALE COSTS FLTE'!$E$12-'WHOLESALE COSTS FLTE'!$E$11-'WHOLESALE COSTS FLTE'!$E$10,'WHOLESALE COSTS FLTE'!$E$14),0)</f>
        <v>0</v>
      </c>
      <c r="BP14" s="202">
        <f ca="1">IF(BP13=$E$13,MIN('WHOLESALE TRAFFIC FLTE'!BM10-'WHOLESALE COSTS FLTE'!$E$13-'WHOLESALE COSTS FLTE'!$E$12-'WHOLESALE COSTS FLTE'!$E$11-'WHOLESALE COSTS FLTE'!$E$10,'WHOLESALE COSTS FLTE'!$E$14),0)</f>
        <v>0</v>
      </c>
      <c r="BQ14" s="202">
        <f ca="1">IF(BQ13=$E$13,MIN('WHOLESALE TRAFFIC FLTE'!BN10-'WHOLESALE COSTS FLTE'!$E$13-'WHOLESALE COSTS FLTE'!$E$12-'WHOLESALE COSTS FLTE'!$E$11-'WHOLESALE COSTS FLTE'!$E$10,'WHOLESALE COSTS FLTE'!$E$14),0)</f>
        <v>0</v>
      </c>
      <c r="BR14" s="202">
        <f ca="1">IF(BR13=$E$13,MIN('WHOLESALE TRAFFIC FLTE'!BO10-'WHOLESALE COSTS FLTE'!$E$13-'WHOLESALE COSTS FLTE'!$E$12-'WHOLESALE COSTS FLTE'!$E$11-'WHOLESALE COSTS FLTE'!$E$10,'WHOLESALE COSTS FLTE'!$E$14),0)</f>
        <v>0</v>
      </c>
      <c r="BS14" s="202">
        <f ca="1">IF(BS13=$E$13,MIN('WHOLESALE TRAFFIC FLTE'!BP10-'WHOLESALE COSTS FLTE'!$E$13-'WHOLESALE COSTS FLTE'!$E$12-'WHOLESALE COSTS FLTE'!$E$11-'WHOLESALE COSTS FLTE'!$E$10,'WHOLESALE COSTS FLTE'!$E$14),0)</f>
        <v>0</v>
      </c>
      <c r="BT14" s="202">
        <f ca="1">IF(BT13=$E$13,MIN('WHOLESALE TRAFFIC FLTE'!BQ10-'WHOLESALE COSTS FLTE'!$E$13-'WHOLESALE COSTS FLTE'!$E$12-'WHOLESALE COSTS FLTE'!$E$11-'WHOLESALE COSTS FLTE'!$E$10,'WHOLESALE COSTS FLTE'!$E$14),0)</f>
        <v>0</v>
      </c>
      <c r="BU14" s="202">
        <f ca="1">IF(BU13=$E$13,MIN('WHOLESALE TRAFFIC FLTE'!BR10-'WHOLESALE COSTS FLTE'!$E$13-'WHOLESALE COSTS FLTE'!$E$12-'WHOLESALE COSTS FLTE'!$E$11-'WHOLESALE COSTS FLTE'!$E$10,'WHOLESALE COSTS FLTE'!$E$14),0)</f>
        <v>0</v>
      </c>
    </row>
    <row r="15" spans="2:73" s="210" customFormat="1" ht="25" customHeight="1">
      <c r="B15" s="239" t="s">
        <v>433</v>
      </c>
      <c r="C15" s="203">
        <v>4100001</v>
      </c>
      <c r="D15" s="203">
        <v>10000000</v>
      </c>
      <c r="E15" s="202">
        <f t="shared" si="0"/>
        <v>5899999</v>
      </c>
      <c r="F15" s="202">
        <f>IF(F14=$E$14,'WHOLESALE TRAFFIC FLTE'!C10-'WHOLESALE COSTS FLTE'!$E$14-'WHOLESALE COSTS FLTE'!$E$13-'WHOLESALE COSTS FLTE'!$E$12-'WHOLESALE COSTS FLTE'!$E$11-'WHOLESALE COSTS FLTE'!$E$10,0)</f>
        <v>0</v>
      </c>
      <c r="G15" s="202">
        <f>IF(G14=$E$14,'WHOLESALE TRAFFIC FLTE'!D10-'WHOLESALE COSTS FLTE'!$E$14-'WHOLESALE COSTS FLTE'!$E$13-'WHOLESALE COSTS FLTE'!$E$12-'WHOLESALE COSTS FLTE'!$E$11-'WHOLESALE COSTS FLTE'!$E$10,0)</f>
        <v>0</v>
      </c>
      <c r="H15" s="202">
        <f>IF(H14=$E$14,'WHOLESALE TRAFFIC FLTE'!E10-'WHOLESALE COSTS FLTE'!$E$14-'WHOLESALE COSTS FLTE'!$E$13-'WHOLESALE COSTS FLTE'!$E$12-'WHOLESALE COSTS FLTE'!$E$11-'WHOLESALE COSTS FLTE'!$E$10,0)</f>
        <v>0</v>
      </c>
      <c r="I15" s="202">
        <f>IF(I14=$E$14,'WHOLESALE TRAFFIC FLTE'!F10-'WHOLESALE COSTS FLTE'!$E$14-'WHOLESALE COSTS FLTE'!$E$13-'WHOLESALE COSTS FLTE'!$E$12-'WHOLESALE COSTS FLTE'!$E$11-'WHOLESALE COSTS FLTE'!$E$10,0)</f>
        <v>0</v>
      </c>
      <c r="J15" s="202">
        <f>IF(J14=$E$14,'WHOLESALE TRAFFIC FLTE'!G10-'WHOLESALE COSTS FLTE'!$E$14-'WHOLESALE COSTS FLTE'!$E$13-'WHOLESALE COSTS FLTE'!$E$12-'WHOLESALE COSTS FLTE'!$E$11-'WHOLESALE COSTS FLTE'!$E$10,0)</f>
        <v>0</v>
      </c>
      <c r="K15" s="202">
        <f>IF(K14=$E$14,'WHOLESALE TRAFFIC FLTE'!H10-'WHOLESALE COSTS FLTE'!$E$14-'WHOLESALE COSTS FLTE'!$E$13-'WHOLESALE COSTS FLTE'!$E$12-'WHOLESALE COSTS FLTE'!$E$11-'WHOLESALE COSTS FLTE'!$E$10,0)</f>
        <v>0</v>
      </c>
      <c r="L15" s="202">
        <f>IF(L14=$E$14,'WHOLESALE TRAFFIC FLTE'!I10-'WHOLESALE COSTS FLTE'!$E$14-'WHOLESALE COSTS FLTE'!$E$13-'WHOLESALE COSTS FLTE'!$E$12-'WHOLESALE COSTS FLTE'!$E$11-'WHOLESALE COSTS FLTE'!$E$10,0)</f>
        <v>0</v>
      </c>
      <c r="M15" s="202">
        <f>IF(M14=$E$14,'WHOLESALE TRAFFIC FLTE'!J10-'WHOLESALE COSTS FLTE'!$E$14-'WHOLESALE COSTS FLTE'!$E$13-'WHOLESALE COSTS FLTE'!$E$12-'WHOLESALE COSTS FLTE'!$E$11-'WHOLESALE COSTS FLTE'!$E$10,0)</f>
        <v>0</v>
      </c>
      <c r="N15" s="202">
        <f ca="1">IF(N14=$E$14,'WHOLESALE TRAFFIC FLTE'!K10-'WHOLESALE COSTS FLTE'!$E$14-'WHOLESALE COSTS FLTE'!$E$13-'WHOLESALE COSTS FLTE'!$E$12-'WHOLESALE COSTS FLTE'!$E$11-'WHOLESALE COSTS FLTE'!$E$10,0)</f>
        <v>0</v>
      </c>
      <c r="O15" s="202">
        <f ca="1">IF(O14=$E$14,'WHOLESALE TRAFFIC FLTE'!L10-'WHOLESALE COSTS FLTE'!$E$14-'WHOLESALE COSTS FLTE'!$E$13-'WHOLESALE COSTS FLTE'!$E$12-'WHOLESALE COSTS FLTE'!$E$11-'WHOLESALE COSTS FLTE'!$E$10,0)</f>
        <v>0</v>
      </c>
      <c r="P15" s="202">
        <f ca="1">IF(P14=$E$14,'WHOLESALE TRAFFIC FLTE'!M10-'WHOLESALE COSTS FLTE'!$E$14-'WHOLESALE COSTS FLTE'!$E$13-'WHOLESALE COSTS FLTE'!$E$12-'WHOLESALE COSTS FLTE'!$E$11-'WHOLESALE COSTS FLTE'!$E$10,0)</f>
        <v>0</v>
      </c>
      <c r="Q15" s="202">
        <f ca="1">IF(Q14=$E$14,'WHOLESALE TRAFFIC FLTE'!N10-'WHOLESALE COSTS FLTE'!$E$14-'WHOLESALE COSTS FLTE'!$E$13-'WHOLESALE COSTS FLTE'!$E$12-'WHOLESALE COSTS FLTE'!$E$11-'WHOLESALE COSTS FLTE'!$E$10,0)</f>
        <v>0</v>
      </c>
      <c r="R15" s="202">
        <f ca="1">IF(R14=$E$14,'WHOLESALE TRAFFIC FLTE'!O10-'WHOLESALE COSTS FLTE'!$E$14-'WHOLESALE COSTS FLTE'!$E$13-'WHOLESALE COSTS FLTE'!$E$12-'WHOLESALE COSTS FLTE'!$E$11-'WHOLESALE COSTS FLTE'!$E$10,0)</f>
        <v>0</v>
      </c>
      <c r="S15" s="202">
        <f ca="1">IF(S14=$E$14,'WHOLESALE TRAFFIC FLTE'!P10-'WHOLESALE COSTS FLTE'!$E$14-'WHOLESALE COSTS FLTE'!$E$13-'WHOLESALE COSTS FLTE'!$E$12-'WHOLESALE COSTS FLTE'!$E$11-'WHOLESALE COSTS FLTE'!$E$10,0)</f>
        <v>0</v>
      </c>
      <c r="T15" s="202">
        <f ca="1">IF(T14=$E$14,'WHOLESALE TRAFFIC FLTE'!Q10-'WHOLESALE COSTS FLTE'!$E$14-'WHOLESALE COSTS FLTE'!$E$13-'WHOLESALE COSTS FLTE'!$E$12-'WHOLESALE COSTS FLTE'!$E$11-'WHOLESALE COSTS FLTE'!$E$10,0)</f>
        <v>0</v>
      </c>
      <c r="U15" s="202">
        <f ca="1">IF(U14=$E$14,'WHOLESALE TRAFFIC FLTE'!R10-'WHOLESALE COSTS FLTE'!$E$14-'WHOLESALE COSTS FLTE'!$E$13-'WHOLESALE COSTS FLTE'!$E$12-'WHOLESALE COSTS FLTE'!$E$11-'WHOLESALE COSTS FLTE'!$E$10,0)</f>
        <v>0</v>
      </c>
      <c r="V15" s="202">
        <f ca="1">IF(V14=$E$14,'WHOLESALE TRAFFIC FLTE'!S10-'WHOLESALE COSTS FLTE'!$E$14-'WHOLESALE COSTS FLTE'!$E$13-'WHOLESALE COSTS FLTE'!$E$12-'WHOLESALE COSTS FLTE'!$E$11-'WHOLESALE COSTS FLTE'!$E$10,0)</f>
        <v>0</v>
      </c>
      <c r="W15" s="202">
        <f ca="1">IF(W14=$E$14,'WHOLESALE TRAFFIC FLTE'!T10-'WHOLESALE COSTS FLTE'!$E$14-'WHOLESALE COSTS FLTE'!$E$13-'WHOLESALE COSTS FLTE'!$E$12-'WHOLESALE COSTS FLTE'!$E$11-'WHOLESALE COSTS FLTE'!$E$10,0)</f>
        <v>0</v>
      </c>
      <c r="X15" s="202">
        <f ca="1">IF(X14=$E$14,'WHOLESALE TRAFFIC FLTE'!U10-'WHOLESALE COSTS FLTE'!$E$14-'WHOLESALE COSTS FLTE'!$E$13-'WHOLESALE COSTS FLTE'!$E$12-'WHOLESALE COSTS FLTE'!$E$11-'WHOLESALE COSTS FLTE'!$E$10,0)</f>
        <v>0</v>
      </c>
      <c r="Y15" s="202">
        <f ca="1">IF(Y14=$E$14,'WHOLESALE TRAFFIC FLTE'!V10-'WHOLESALE COSTS FLTE'!$E$14-'WHOLESALE COSTS FLTE'!$E$13-'WHOLESALE COSTS FLTE'!$E$12-'WHOLESALE COSTS FLTE'!$E$11-'WHOLESALE COSTS FLTE'!$E$10,0)</f>
        <v>0</v>
      </c>
      <c r="Z15" s="202">
        <f ca="1">IF(Z14=$E$14,'WHOLESALE TRAFFIC FLTE'!W10-'WHOLESALE COSTS FLTE'!$E$14-'WHOLESALE COSTS FLTE'!$E$13-'WHOLESALE COSTS FLTE'!$E$12-'WHOLESALE COSTS FLTE'!$E$11-'WHOLESALE COSTS FLTE'!$E$10,0)</f>
        <v>0</v>
      </c>
      <c r="AA15" s="202">
        <f ca="1">IF(AA14=$E$14,'WHOLESALE TRAFFIC FLTE'!X10-'WHOLESALE COSTS FLTE'!$E$14-'WHOLESALE COSTS FLTE'!$E$13-'WHOLESALE COSTS FLTE'!$E$12-'WHOLESALE COSTS FLTE'!$E$11-'WHOLESALE COSTS FLTE'!$E$10,0)</f>
        <v>0</v>
      </c>
      <c r="AB15" s="202">
        <f ca="1">IF(AB14=$E$14,'WHOLESALE TRAFFIC FLTE'!Y10-'WHOLESALE COSTS FLTE'!$E$14-'WHOLESALE COSTS FLTE'!$E$13-'WHOLESALE COSTS FLTE'!$E$12-'WHOLESALE COSTS FLTE'!$E$11-'WHOLESALE COSTS FLTE'!$E$10,0)</f>
        <v>0</v>
      </c>
      <c r="AC15" s="202">
        <f ca="1">IF(AC14=$E$14,'WHOLESALE TRAFFIC FLTE'!Z10-'WHOLESALE COSTS FLTE'!$E$14-'WHOLESALE COSTS FLTE'!$E$13-'WHOLESALE COSTS FLTE'!$E$12-'WHOLESALE COSTS FLTE'!$E$11-'WHOLESALE COSTS FLTE'!$E$10,0)</f>
        <v>0</v>
      </c>
      <c r="AD15" s="202">
        <f ca="1">IF(AD14=$E$14,'WHOLESALE TRAFFIC FLTE'!AA10-'WHOLESALE COSTS FLTE'!$E$14-'WHOLESALE COSTS FLTE'!$E$13-'WHOLESALE COSTS FLTE'!$E$12-'WHOLESALE COSTS FLTE'!$E$11-'WHOLESALE COSTS FLTE'!$E$10,0)</f>
        <v>0</v>
      </c>
      <c r="AE15" s="202">
        <f ca="1">IF(AE14=$E$14,'WHOLESALE TRAFFIC FLTE'!AB10-'WHOLESALE COSTS FLTE'!$E$14-'WHOLESALE COSTS FLTE'!$E$13-'WHOLESALE COSTS FLTE'!$E$12-'WHOLESALE COSTS FLTE'!$E$11-'WHOLESALE COSTS FLTE'!$E$10,0)</f>
        <v>0</v>
      </c>
      <c r="AF15" s="202">
        <f ca="1">IF(AF14=$E$14,'WHOLESALE TRAFFIC FLTE'!AC10-'WHOLESALE COSTS FLTE'!$E$14-'WHOLESALE COSTS FLTE'!$E$13-'WHOLESALE COSTS FLTE'!$E$12-'WHOLESALE COSTS FLTE'!$E$11-'WHOLESALE COSTS FLTE'!$E$10,0)</f>
        <v>0</v>
      </c>
      <c r="AG15" s="202">
        <f ca="1">IF(AG14=$E$14,'WHOLESALE TRAFFIC FLTE'!AD10-'WHOLESALE COSTS FLTE'!$E$14-'WHOLESALE COSTS FLTE'!$E$13-'WHOLESALE COSTS FLTE'!$E$12-'WHOLESALE COSTS FLTE'!$E$11-'WHOLESALE COSTS FLTE'!$E$10,0)</f>
        <v>0</v>
      </c>
      <c r="AH15" s="202">
        <f ca="1">IF(AH14=$E$14,'WHOLESALE TRAFFIC FLTE'!AE10-'WHOLESALE COSTS FLTE'!$E$14-'WHOLESALE COSTS FLTE'!$E$13-'WHOLESALE COSTS FLTE'!$E$12-'WHOLESALE COSTS FLTE'!$E$11-'WHOLESALE COSTS FLTE'!$E$10,0)</f>
        <v>0</v>
      </c>
      <c r="AI15" s="202">
        <f ca="1">IF(AI14=$E$14,'WHOLESALE TRAFFIC FLTE'!AF10-'WHOLESALE COSTS FLTE'!$E$14-'WHOLESALE COSTS FLTE'!$E$13-'WHOLESALE COSTS FLTE'!$E$12-'WHOLESALE COSTS FLTE'!$E$11-'WHOLESALE COSTS FLTE'!$E$10,0)</f>
        <v>0</v>
      </c>
      <c r="AJ15" s="202">
        <f ca="1">IF(AJ14=$E$14,'WHOLESALE TRAFFIC FLTE'!AG10-'WHOLESALE COSTS FLTE'!$E$14-'WHOLESALE COSTS FLTE'!$E$13-'WHOLESALE COSTS FLTE'!$E$12-'WHOLESALE COSTS FLTE'!$E$11-'WHOLESALE COSTS FLTE'!$E$10,0)</f>
        <v>0</v>
      </c>
      <c r="AK15" s="202">
        <f ca="1">IF(AK14=$E$14,'WHOLESALE TRAFFIC FLTE'!AH10-'WHOLESALE COSTS FLTE'!$E$14-'WHOLESALE COSTS FLTE'!$E$13-'WHOLESALE COSTS FLTE'!$E$12-'WHOLESALE COSTS FLTE'!$E$11-'WHOLESALE COSTS FLTE'!$E$10,0)</f>
        <v>0</v>
      </c>
      <c r="AL15" s="202">
        <f ca="1">IF(AL14=$E$14,'WHOLESALE TRAFFIC FLTE'!AI10-'WHOLESALE COSTS FLTE'!$E$14-'WHOLESALE COSTS FLTE'!$E$13-'WHOLESALE COSTS FLTE'!$E$12-'WHOLESALE COSTS FLTE'!$E$11-'WHOLESALE COSTS FLTE'!$E$10,0)</f>
        <v>0</v>
      </c>
      <c r="AM15" s="202">
        <f ca="1">IF(AM14=$E$14,'WHOLESALE TRAFFIC FLTE'!AJ10-'WHOLESALE COSTS FLTE'!$E$14-'WHOLESALE COSTS FLTE'!$E$13-'WHOLESALE COSTS FLTE'!$E$12-'WHOLESALE COSTS FLTE'!$E$11-'WHOLESALE COSTS FLTE'!$E$10,0)</f>
        <v>0</v>
      </c>
      <c r="AN15" s="202">
        <f ca="1">IF(AN14=$E$14,'WHOLESALE TRAFFIC FLTE'!AK10-'WHOLESALE COSTS FLTE'!$E$14-'WHOLESALE COSTS FLTE'!$E$13-'WHOLESALE COSTS FLTE'!$E$12-'WHOLESALE COSTS FLTE'!$E$11-'WHOLESALE COSTS FLTE'!$E$10,0)</f>
        <v>0</v>
      </c>
      <c r="AO15" s="202">
        <f ca="1">IF(AO14=$E$14,'WHOLESALE TRAFFIC FLTE'!AL10-'WHOLESALE COSTS FLTE'!$E$14-'WHOLESALE COSTS FLTE'!$E$13-'WHOLESALE COSTS FLTE'!$E$12-'WHOLESALE COSTS FLTE'!$E$11-'WHOLESALE COSTS FLTE'!$E$10,0)</f>
        <v>0</v>
      </c>
      <c r="AP15" s="202">
        <f ca="1">IF(AP14=$E$14,'WHOLESALE TRAFFIC FLTE'!AM10-'WHOLESALE COSTS FLTE'!$E$14-'WHOLESALE COSTS FLTE'!$E$13-'WHOLESALE COSTS FLTE'!$E$12-'WHOLESALE COSTS FLTE'!$E$11-'WHOLESALE COSTS FLTE'!$E$10,0)</f>
        <v>0</v>
      </c>
      <c r="AQ15" s="202">
        <f ca="1">IF(AQ14=$E$14,'WHOLESALE TRAFFIC FLTE'!AN10-'WHOLESALE COSTS FLTE'!$E$14-'WHOLESALE COSTS FLTE'!$E$13-'WHOLESALE COSTS FLTE'!$E$12-'WHOLESALE COSTS FLTE'!$E$11-'WHOLESALE COSTS FLTE'!$E$10,0)</f>
        <v>0</v>
      </c>
      <c r="AR15" s="202">
        <f ca="1">IF(AR14=$E$14,'WHOLESALE TRAFFIC FLTE'!AO10-'WHOLESALE COSTS FLTE'!$E$14-'WHOLESALE COSTS FLTE'!$E$13-'WHOLESALE COSTS FLTE'!$E$12-'WHOLESALE COSTS FLTE'!$E$11-'WHOLESALE COSTS FLTE'!$E$10,0)</f>
        <v>0</v>
      </c>
      <c r="AS15" s="202">
        <f ca="1">IF(AS14=$E$14,'WHOLESALE TRAFFIC FLTE'!AP10-'WHOLESALE COSTS FLTE'!$E$14-'WHOLESALE COSTS FLTE'!$E$13-'WHOLESALE COSTS FLTE'!$E$12-'WHOLESALE COSTS FLTE'!$E$11-'WHOLESALE COSTS FLTE'!$E$10,0)</f>
        <v>0</v>
      </c>
      <c r="AT15" s="202">
        <f ca="1">IF(AT14=$E$14,'WHOLESALE TRAFFIC FLTE'!AQ10-'WHOLESALE COSTS FLTE'!$E$14-'WHOLESALE COSTS FLTE'!$E$13-'WHOLESALE COSTS FLTE'!$E$12-'WHOLESALE COSTS FLTE'!$E$11-'WHOLESALE COSTS FLTE'!$E$10,0)</f>
        <v>0</v>
      </c>
      <c r="AU15" s="202">
        <f ca="1">IF(AU14=$E$14,'WHOLESALE TRAFFIC FLTE'!AR10-'WHOLESALE COSTS FLTE'!$E$14-'WHOLESALE COSTS FLTE'!$E$13-'WHOLESALE COSTS FLTE'!$E$12-'WHOLESALE COSTS FLTE'!$E$11-'WHOLESALE COSTS FLTE'!$E$10,0)</f>
        <v>0</v>
      </c>
      <c r="AV15" s="202">
        <f ca="1">IF(AV14=$E$14,'WHOLESALE TRAFFIC FLTE'!AS10-'WHOLESALE COSTS FLTE'!$E$14-'WHOLESALE COSTS FLTE'!$E$13-'WHOLESALE COSTS FLTE'!$E$12-'WHOLESALE COSTS FLTE'!$E$11-'WHOLESALE COSTS FLTE'!$E$10,0)</f>
        <v>0</v>
      </c>
      <c r="AW15" s="202">
        <f ca="1">IF(AW14=$E$14,'WHOLESALE TRAFFIC FLTE'!AT10-'WHOLESALE COSTS FLTE'!$E$14-'WHOLESALE COSTS FLTE'!$E$13-'WHOLESALE COSTS FLTE'!$E$12-'WHOLESALE COSTS FLTE'!$E$11-'WHOLESALE COSTS FLTE'!$E$10,0)</f>
        <v>0</v>
      </c>
      <c r="AX15" s="202">
        <f ca="1">IF(AX14=$E$14,'WHOLESALE TRAFFIC FLTE'!AU10-'WHOLESALE COSTS FLTE'!$E$14-'WHOLESALE COSTS FLTE'!$E$13-'WHOLESALE COSTS FLTE'!$E$12-'WHOLESALE COSTS FLTE'!$E$11-'WHOLESALE COSTS FLTE'!$E$10,0)</f>
        <v>0</v>
      </c>
      <c r="AY15" s="202">
        <f ca="1">IF(AY14=$E$14,'WHOLESALE TRAFFIC FLTE'!AV10-'WHOLESALE COSTS FLTE'!$E$14-'WHOLESALE COSTS FLTE'!$E$13-'WHOLESALE COSTS FLTE'!$E$12-'WHOLESALE COSTS FLTE'!$E$11-'WHOLESALE COSTS FLTE'!$E$10,0)</f>
        <v>0</v>
      </c>
      <c r="AZ15" s="202">
        <f ca="1">IF(AZ14=$E$14,'WHOLESALE TRAFFIC FLTE'!AW10-'WHOLESALE COSTS FLTE'!$E$14-'WHOLESALE COSTS FLTE'!$E$13-'WHOLESALE COSTS FLTE'!$E$12-'WHOLESALE COSTS FLTE'!$E$11-'WHOLESALE COSTS FLTE'!$E$10,0)</f>
        <v>0</v>
      </c>
      <c r="BA15" s="202">
        <f ca="1">IF(BA14=$E$14,'WHOLESALE TRAFFIC FLTE'!AX10-'WHOLESALE COSTS FLTE'!$E$14-'WHOLESALE COSTS FLTE'!$E$13-'WHOLESALE COSTS FLTE'!$E$12-'WHOLESALE COSTS FLTE'!$E$11-'WHOLESALE COSTS FLTE'!$E$10,0)</f>
        <v>0</v>
      </c>
      <c r="BB15" s="202">
        <f ca="1">IF(BB14=$E$14,'WHOLESALE TRAFFIC FLTE'!AY10-'WHOLESALE COSTS FLTE'!$E$14-'WHOLESALE COSTS FLTE'!$E$13-'WHOLESALE COSTS FLTE'!$E$12-'WHOLESALE COSTS FLTE'!$E$11-'WHOLESALE COSTS FLTE'!$E$10,0)</f>
        <v>0</v>
      </c>
      <c r="BC15" s="202">
        <f ca="1">IF(BC14=$E$14,'WHOLESALE TRAFFIC FLTE'!AZ10-'WHOLESALE COSTS FLTE'!$E$14-'WHOLESALE COSTS FLTE'!$E$13-'WHOLESALE COSTS FLTE'!$E$12-'WHOLESALE COSTS FLTE'!$E$11-'WHOLESALE COSTS FLTE'!$E$10,0)</f>
        <v>0</v>
      </c>
      <c r="BD15" s="202">
        <f ca="1">IF(BD14=$E$14,'WHOLESALE TRAFFIC FLTE'!BA10-'WHOLESALE COSTS FLTE'!$E$14-'WHOLESALE COSTS FLTE'!$E$13-'WHOLESALE COSTS FLTE'!$E$12-'WHOLESALE COSTS FLTE'!$E$11-'WHOLESALE COSTS FLTE'!$E$10,0)</f>
        <v>0</v>
      </c>
      <c r="BE15" s="202">
        <f ca="1">IF(BE14=$E$14,'WHOLESALE TRAFFIC FLTE'!BB10-'WHOLESALE COSTS FLTE'!$E$14-'WHOLESALE COSTS FLTE'!$E$13-'WHOLESALE COSTS FLTE'!$E$12-'WHOLESALE COSTS FLTE'!$E$11-'WHOLESALE COSTS FLTE'!$E$10,0)</f>
        <v>0</v>
      </c>
      <c r="BF15" s="202">
        <f ca="1">IF(BF14=$E$14,'WHOLESALE TRAFFIC FLTE'!BC10-'WHOLESALE COSTS FLTE'!$E$14-'WHOLESALE COSTS FLTE'!$E$13-'WHOLESALE COSTS FLTE'!$E$12-'WHOLESALE COSTS FLTE'!$E$11-'WHOLESALE COSTS FLTE'!$E$10,0)</f>
        <v>0</v>
      </c>
      <c r="BG15" s="202">
        <f ca="1">IF(BG14=$E$14,'WHOLESALE TRAFFIC FLTE'!BD10-'WHOLESALE COSTS FLTE'!$E$14-'WHOLESALE COSTS FLTE'!$E$13-'WHOLESALE COSTS FLTE'!$E$12-'WHOLESALE COSTS FLTE'!$E$11-'WHOLESALE COSTS FLTE'!$E$10,0)</f>
        <v>0</v>
      </c>
      <c r="BH15" s="202">
        <f ca="1">IF(BH14=$E$14,'WHOLESALE TRAFFIC FLTE'!BE10-'WHOLESALE COSTS FLTE'!$E$14-'WHOLESALE COSTS FLTE'!$E$13-'WHOLESALE COSTS FLTE'!$E$12-'WHOLESALE COSTS FLTE'!$E$11-'WHOLESALE COSTS FLTE'!$E$10,0)</f>
        <v>0</v>
      </c>
      <c r="BI15" s="202">
        <f ca="1">IF(BI14=$E$14,'WHOLESALE TRAFFIC FLTE'!BF10-'WHOLESALE COSTS FLTE'!$E$14-'WHOLESALE COSTS FLTE'!$E$13-'WHOLESALE COSTS FLTE'!$E$12-'WHOLESALE COSTS FLTE'!$E$11-'WHOLESALE COSTS FLTE'!$E$10,0)</f>
        <v>0</v>
      </c>
      <c r="BJ15" s="202">
        <f ca="1">IF(BJ14=$E$14,'WHOLESALE TRAFFIC FLTE'!BG10-'WHOLESALE COSTS FLTE'!$E$14-'WHOLESALE COSTS FLTE'!$E$13-'WHOLESALE COSTS FLTE'!$E$12-'WHOLESALE COSTS FLTE'!$E$11-'WHOLESALE COSTS FLTE'!$E$10,0)</f>
        <v>0</v>
      </c>
      <c r="BK15" s="202">
        <f ca="1">IF(BK14=$E$14,'WHOLESALE TRAFFIC FLTE'!BH10-'WHOLESALE COSTS FLTE'!$E$14-'WHOLESALE COSTS FLTE'!$E$13-'WHOLESALE COSTS FLTE'!$E$12-'WHOLESALE COSTS FLTE'!$E$11-'WHOLESALE COSTS FLTE'!$E$10,0)</f>
        <v>0</v>
      </c>
      <c r="BL15" s="202">
        <f ca="1">IF(BL14=$E$14,'WHOLESALE TRAFFIC FLTE'!BI10-'WHOLESALE COSTS FLTE'!$E$14-'WHOLESALE COSTS FLTE'!$E$13-'WHOLESALE COSTS FLTE'!$E$12-'WHOLESALE COSTS FLTE'!$E$11-'WHOLESALE COSTS FLTE'!$E$10,0)</f>
        <v>0</v>
      </c>
      <c r="BM15" s="202">
        <f ca="1">IF(BM14=$E$14,'WHOLESALE TRAFFIC FLTE'!BJ10-'WHOLESALE COSTS FLTE'!$E$14-'WHOLESALE COSTS FLTE'!$E$13-'WHOLESALE COSTS FLTE'!$E$12-'WHOLESALE COSTS FLTE'!$E$11-'WHOLESALE COSTS FLTE'!$E$10,0)</f>
        <v>0</v>
      </c>
      <c r="BN15" s="202">
        <f ca="1">IF(BN14=$E$14,'WHOLESALE TRAFFIC FLTE'!BK10-'WHOLESALE COSTS FLTE'!$E$14-'WHOLESALE COSTS FLTE'!$E$13-'WHOLESALE COSTS FLTE'!$E$12-'WHOLESALE COSTS FLTE'!$E$11-'WHOLESALE COSTS FLTE'!$E$10,0)</f>
        <v>0</v>
      </c>
      <c r="BO15" s="202">
        <f ca="1">IF(BO14=$E$14,'WHOLESALE TRAFFIC FLTE'!BL10-'WHOLESALE COSTS FLTE'!$E$14-'WHOLESALE COSTS FLTE'!$E$13-'WHOLESALE COSTS FLTE'!$E$12-'WHOLESALE COSTS FLTE'!$E$11-'WHOLESALE COSTS FLTE'!$E$10,0)</f>
        <v>0</v>
      </c>
      <c r="BP15" s="202">
        <f ca="1">IF(BP14=$E$14,'WHOLESALE TRAFFIC FLTE'!BM10-'WHOLESALE COSTS FLTE'!$E$14-'WHOLESALE COSTS FLTE'!$E$13-'WHOLESALE COSTS FLTE'!$E$12-'WHOLESALE COSTS FLTE'!$E$11-'WHOLESALE COSTS FLTE'!$E$10,0)</f>
        <v>0</v>
      </c>
      <c r="BQ15" s="202">
        <f ca="1">IF(BQ14=$E$14,'WHOLESALE TRAFFIC FLTE'!BN10-'WHOLESALE COSTS FLTE'!$E$14-'WHOLESALE COSTS FLTE'!$E$13-'WHOLESALE COSTS FLTE'!$E$12-'WHOLESALE COSTS FLTE'!$E$11-'WHOLESALE COSTS FLTE'!$E$10,0)</f>
        <v>0</v>
      </c>
      <c r="BR15" s="202">
        <f ca="1">IF(BR14=$E$14,'WHOLESALE TRAFFIC FLTE'!BO10-'WHOLESALE COSTS FLTE'!$E$14-'WHOLESALE COSTS FLTE'!$E$13-'WHOLESALE COSTS FLTE'!$E$12-'WHOLESALE COSTS FLTE'!$E$11-'WHOLESALE COSTS FLTE'!$E$10,0)</f>
        <v>0</v>
      </c>
      <c r="BS15" s="202">
        <f ca="1">IF(BS14=$E$14,'WHOLESALE TRAFFIC FLTE'!BP10-'WHOLESALE COSTS FLTE'!$E$14-'WHOLESALE COSTS FLTE'!$E$13-'WHOLESALE COSTS FLTE'!$E$12-'WHOLESALE COSTS FLTE'!$E$11-'WHOLESALE COSTS FLTE'!$E$10,0)</f>
        <v>0</v>
      </c>
      <c r="BT15" s="202">
        <f ca="1">IF(BT14=$E$14,'WHOLESALE TRAFFIC FLTE'!BQ10-'WHOLESALE COSTS FLTE'!$E$14-'WHOLESALE COSTS FLTE'!$E$13-'WHOLESALE COSTS FLTE'!$E$12-'WHOLESALE COSTS FLTE'!$E$11-'WHOLESALE COSTS FLTE'!$E$10,0)</f>
        <v>0</v>
      </c>
      <c r="BU15" s="202">
        <f ca="1">IF(BU14=$E$14,'WHOLESALE TRAFFIC FLTE'!BR10-'WHOLESALE COSTS FLTE'!$E$14-'WHOLESALE COSTS FLTE'!$E$13-'WHOLESALE COSTS FLTE'!$E$12-'WHOLESALE COSTS FLTE'!$E$11-'WHOLESALE COSTS FLTE'!$E$10,0)</f>
        <v>0</v>
      </c>
    </row>
    <row r="16" spans="2:73" s="210" customFormat="1" ht="25" customHeight="1"/>
    <row r="17" spans="2:73" s="210" customFormat="1" ht="25" customHeight="1">
      <c r="B17" s="243" t="s">
        <v>424</v>
      </c>
      <c r="C17" s="243"/>
      <c r="D17" s="243" t="s">
        <v>434</v>
      </c>
      <c r="E17" s="243" t="s">
        <v>435</v>
      </c>
      <c r="F17" s="247">
        <f>SUM(F19:F24)</f>
        <v>0</v>
      </c>
      <c r="G17" s="247">
        <f t="shared" ref="G17:BR17" si="1">SUM(G19:G24)</f>
        <v>0</v>
      </c>
      <c r="H17" s="247">
        <f t="shared" si="1"/>
        <v>0</v>
      </c>
      <c r="I17" s="247">
        <f t="shared" si="1"/>
        <v>0</v>
      </c>
      <c r="J17" s="247">
        <f t="shared" si="1"/>
        <v>0</v>
      </c>
      <c r="K17" s="247">
        <f t="shared" si="1"/>
        <v>0</v>
      </c>
      <c r="L17" s="247">
        <f t="shared" si="1"/>
        <v>0</v>
      </c>
      <c r="M17" s="247">
        <f t="shared" si="1"/>
        <v>0</v>
      </c>
      <c r="N17" s="247">
        <f t="shared" ca="1" si="1"/>
        <v>0</v>
      </c>
      <c r="O17" s="247">
        <f t="shared" ca="1" si="1"/>
        <v>0</v>
      </c>
      <c r="P17" s="247">
        <f t="shared" ca="1" si="1"/>
        <v>0</v>
      </c>
      <c r="Q17" s="247">
        <f t="shared" ca="1" si="1"/>
        <v>0</v>
      </c>
      <c r="R17" s="247">
        <f t="shared" ca="1" si="1"/>
        <v>0</v>
      </c>
      <c r="S17" s="247">
        <f t="shared" ca="1" si="1"/>
        <v>0</v>
      </c>
      <c r="T17" s="247">
        <f t="shared" ca="1" si="1"/>
        <v>0</v>
      </c>
      <c r="U17" s="247">
        <f t="shared" ca="1" si="1"/>
        <v>0</v>
      </c>
      <c r="V17" s="247">
        <f t="shared" ca="1" si="1"/>
        <v>0</v>
      </c>
      <c r="W17" s="247">
        <f t="shared" ca="1" si="1"/>
        <v>0</v>
      </c>
      <c r="X17" s="247">
        <f t="shared" ca="1" si="1"/>
        <v>0</v>
      </c>
      <c r="Y17" s="247">
        <f t="shared" ca="1" si="1"/>
        <v>0</v>
      </c>
      <c r="Z17" s="247">
        <f t="shared" ca="1" si="1"/>
        <v>0</v>
      </c>
      <c r="AA17" s="247">
        <f t="shared" ca="1" si="1"/>
        <v>0</v>
      </c>
      <c r="AB17" s="247">
        <f t="shared" ca="1" si="1"/>
        <v>0</v>
      </c>
      <c r="AC17" s="247">
        <f t="shared" ca="1" si="1"/>
        <v>0</v>
      </c>
      <c r="AD17" s="247">
        <f t="shared" ca="1" si="1"/>
        <v>0</v>
      </c>
      <c r="AE17" s="247">
        <f t="shared" ca="1" si="1"/>
        <v>0</v>
      </c>
      <c r="AF17" s="247">
        <f t="shared" ca="1" si="1"/>
        <v>0</v>
      </c>
      <c r="AG17" s="247">
        <f t="shared" ca="1" si="1"/>
        <v>0</v>
      </c>
      <c r="AH17" s="247">
        <f t="shared" ca="1" si="1"/>
        <v>0</v>
      </c>
      <c r="AI17" s="247">
        <f t="shared" ca="1" si="1"/>
        <v>0</v>
      </c>
      <c r="AJ17" s="247">
        <f t="shared" ca="1" si="1"/>
        <v>0</v>
      </c>
      <c r="AK17" s="247">
        <f t="shared" ca="1" si="1"/>
        <v>0</v>
      </c>
      <c r="AL17" s="247">
        <f t="shared" ca="1" si="1"/>
        <v>0</v>
      </c>
      <c r="AM17" s="247">
        <f t="shared" ca="1" si="1"/>
        <v>0</v>
      </c>
      <c r="AN17" s="247">
        <f t="shared" ca="1" si="1"/>
        <v>0</v>
      </c>
      <c r="AO17" s="247">
        <f t="shared" ca="1" si="1"/>
        <v>0</v>
      </c>
      <c r="AP17" s="247">
        <f t="shared" ca="1" si="1"/>
        <v>0</v>
      </c>
      <c r="AQ17" s="247">
        <f t="shared" ca="1" si="1"/>
        <v>0</v>
      </c>
      <c r="AR17" s="247">
        <f t="shared" ca="1" si="1"/>
        <v>0</v>
      </c>
      <c r="AS17" s="247">
        <f t="shared" ca="1" si="1"/>
        <v>0</v>
      </c>
      <c r="AT17" s="247">
        <f t="shared" ca="1" si="1"/>
        <v>0</v>
      </c>
      <c r="AU17" s="247">
        <f t="shared" ca="1" si="1"/>
        <v>0</v>
      </c>
      <c r="AV17" s="247">
        <f t="shared" ca="1" si="1"/>
        <v>0</v>
      </c>
      <c r="AW17" s="247">
        <f t="shared" ca="1" si="1"/>
        <v>0</v>
      </c>
      <c r="AX17" s="247">
        <f t="shared" ca="1" si="1"/>
        <v>0</v>
      </c>
      <c r="AY17" s="247">
        <f t="shared" ca="1" si="1"/>
        <v>0</v>
      </c>
      <c r="AZ17" s="247">
        <f t="shared" ca="1" si="1"/>
        <v>0</v>
      </c>
      <c r="BA17" s="247">
        <f t="shared" ca="1" si="1"/>
        <v>0</v>
      </c>
      <c r="BB17" s="247">
        <f t="shared" ca="1" si="1"/>
        <v>0</v>
      </c>
      <c r="BC17" s="247">
        <f t="shared" ca="1" si="1"/>
        <v>0</v>
      </c>
      <c r="BD17" s="247">
        <f t="shared" ca="1" si="1"/>
        <v>0</v>
      </c>
      <c r="BE17" s="247">
        <f t="shared" ca="1" si="1"/>
        <v>0</v>
      </c>
      <c r="BF17" s="247">
        <f t="shared" ca="1" si="1"/>
        <v>0</v>
      </c>
      <c r="BG17" s="247">
        <f t="shared" ca="1" si="1"/>
        <v>0</v>
      </c>
      <c r="BH17" s="247">
        <f t="shared" ca="1" si="1"/>
        <v>0</v>
      </c>
      <c r="BI17" s="247">
        <f t="shared" ca="1" si="1"/>
        <v>0</v>
      </c>
      <c r="BJ17" s="247">
        <f t="shared" ca="1" si="1"/>
        <v>0</v>
      </c>
      <c r="BK17" s="247">
        <f t="shared" ca="1" si="1"/>
        <v>0</v>
      </c>
      <c r="BL17" s="247">
        <f t="shared" ca="1" si="1"/>
        <v>0</v>
      </c>
      <c r="BM17" s="247">
        <f t="shared" ca="1" si="1"/>
        <v>0</v>
      </c>
      <c r="BN17" s="247">
        <f t="shared" ca="1" si="1"/>
        <v>0</v>
      </c>
      <c r="BO17" s="247">
        <f t="shared" ca="1" si="1"/>
        <v>0</v>
      </c>
      <c r="BP17" s="247">
        <f t="shared" ca="1" si="1"/>
        <v>0</v>
      </c>
      <c r="BQ17" s="247">
        <f t="shared" ca="1" si="1"/>
        <v>0</v>
      </c>
      <c r="BR17" s="247">
        <f t="shared" ca="1" si="1"/>
        <v>0</v>
      </c>
      <c r="BS17" s="247">
        <f t="shared" ref="BS17:BU17" ca="1" si="2">SUM(BS19:BS24)</f>
        <v>0</v>
      </c>
      <c r="BT17" s="247">
        <f t="shared" ca="1" si="2"/>
        <v>0</v>
      </c>
      <c r="BU17" s="247">
        <f t="shared" ca="1" si="2"/>
        <v>0</v>
      </c>
    </row>
    <row r="18" spans="2:73" s="210" customFormat="1" ht="25" customHeight="1">
      <c r="B18" s="242"/>
    </row>
    <row r="19" spans="2:73" s="210" customFormat="1" ht="25" customHeight="1">
      <c r="B19" s="238" t="s">
        <v>428</v>
      </c>
      <c r="C19" s="240"/>
      <c r="D19" s="263">
        <v>0.19</v>
      </c>
      <c r="E19" s="269">
        <v>0.38</v>
      </c>
      <c r="F19" s="215">
        <f>F10*$E19</f>
        <v>0</v>
      </c>
      <c r="G19" s="215">
        <f t="shared" ref="G19:BR23" si="3">G10*$E19</f>
        <v>0</v>
      </c>
      <c r="H19" s="215">
        <f t="shared" si="3"/>
        <v>0</v>
      </c>
      <c r="I19" s="215">
        <f t="shared" si="3"/>
        <v>0</v>
      </c>
      <c r="J19" s="215">
        <f t="shared" si="3"/>
        <v>0</v>
      </c>
      <c r="K19" s="215">
        <f t="shared" si="3"/>
        <v>0</v>
      </c>
      <c r="L19" s="215">
        <f t="shared" si="3"/>
        <v>0</v>
      </c>
      <c r="M19" s="215">
        <f t="shared" si="3"/>
        <v>0</v>
      </c>
      <c r="N19" s="215">
        <f t="shared" ca="1" si="3"/>
        <v>0</v>
      </c>
      <c r="O19" s="215">
        <f t="shared" ca="1" si="3"/>
        <v>0</v>
      </c>
      <c r="P19" s="215">
        <f t="shared" ca="1" si="3"/>
        <v>0</v>
      </c>
      <c r="Q19" s="215">
        <f t="shared" ca="1" si="3"/>
        <v>0</v>
      </c>
      <c r="R19" s="215">
        <f t="shared" ca="1" si="3"/>
        <v>0</v>
      </c>
      <c r="S19" s="215">
        <f t="shared" ca="1" si="3"/>
        <v>0</v>
      </c>
      <c r="T19" s="215">
        <f t="shared" ca="1" si="3"/>
        <v>0</v>
      </c>
      <c r="U19" s="215">
        <f t="shared" ca="1" si="3"/>
        <v>0</v>
      </c>
      <c r="V19" s="215">
        <f t="shared" ca="1" si="3"/>
        <v>0</v>
      </c>
      <c r="W19" s="215">
        <f t="shared" ca="1" si="3"/>
        <v>0</v>
      </c>
      <c r="X19" s="215">
        <f t="shared" ca="1" si="3"/>
        <v>0</v>
      </c>
      <c r="Y19" s="215">
        <f t="shared" ca="1" si="3"/>
        <v>0</v>
      </c>
      <c r="Z19" s="215">
        <f t="shared" ca="1" si="3"/>
        <v>0</v>
      </c>
      <c r="AA19" s="215">
        <f t="shared" ca="1" si="3"/>
        <v>0</v>
      </c>
      <c r="AB19" s="215">
        <f t="shared" ca="1" si="3"/>
        <v>0</v>
      </c>
      <c r="AC19" s="215">
        <f t="shared" ca="1" si="3"/>
        <v>0</v>
      </c>
      <c r="AD19" s="215">
        <f t="shared" ca="1" si="3"/>
        <v>0</v>
      </c>
      <c r="AE19" s="215">
        <f t="shared" ca="1" si="3"/>
        <v>0</v>
      </c>
      <c r="AF19" s="215">
        <f t="shared" ca="1" si="3"/>
        <v>0</v>
      </c>
      <c r="AG19" s="215">
        <f t="shared" ca="1" si="3"/>
        <v>0</v>
      </c>
      <c r="AH19" s="215">
        <f t="shared" ca="1" si="3"/>
        <v>0</v>
      </c>
      <c r="AI19" s="215">
        <f t="shared" ca="1" si="3"/>
        <v>0</v>
      </c>
      <c r="AJ19" s="215">
        <f t="shared" ca="1" si="3"/>
        <v>0</v>
      </c>
      <c r="AK19" s="215">
        <f t="shared" ca="1" si="3"/>
        <v>0</v>
      </c>
      <c r="AL19" s="215">
        <f t="shared" ca="1" si="3"/>
        <v>0</v>
      </c>
      <c r="AM19" s="215">
        <f t="shared" ca="1" si="3"/>
        <v>0</v>
      </c>
      <c r="AN19" s="215">
        <f t="shared" ca="1" si="3"/>
        <v>0</v>
      </c>
      <c r="AO19" s="215">
        <f t="shared" ca="1" si="3"/>
        <v>0</v>
      </c>
      <c r="AP19" s="215">
        <f t="shared" ca="1" si="3"/>
        <v>0</v>
      </c>
      <c r="AQ19" s="215">
        <f t="shared" ca="1" si="3"/>
        <v>0</v>
      </c>
      <c r="AR19" s="215">
        <f t="shared" ca="1" si="3"/>
        <v>0</v>
      </c>
      <c r="AS19" s="215">
        <f t="shared" ca="1" si="3"/>
        <v>0</v>
      </c>
      <c r="AT19" s="215">
        <f t="shared" ca="1" si="3"/>
        <v>0</v>
      </c>
      <c r="AU19" s="215">
        <f t="shared" ca="1" si="3"/>
        <v>0</v>
      </c>
      <c r="AV19" s="215">
        <f t="shared" ca="1" si="3"/>
        <v>0</v>
      </c>
      <c r="AW19" s="215">
        <f t="shared" ca="1" si="3"/>
        <v>0</v>
      </c>
      <c r="AX19" s="215">
        <f t="shared" ca="1" si="3"/>
        <v>0</v>
      </c>
      <c r="AY19" s="215">
        <f t="shared" ca="1" si="3"/>
        <v>0</v>
      </c>
      <c r="AZ19" s="215">
        <f t="shared" ca="1" si="3"/>
        <v>0</v>
      </c>
      <c r="BA19" s="215">
        <f t="shared" ca="1" si="3"/>
        <v>0</v>
      </c>
      <c r="BB19" s="215">
        <f t="shared" ca="1" si="3"/>
        <v>0</v>
      </c>
      <c r="BC19" s="215">
        <f t="shared" ca="1" si="3"/>
        <v>0</v>
      </c>
      <c r="BD19" s="215">
        <f t="shared" ca="1" si="3"/>
        <v>0</v>
      </c>
      <c r="BE19" s="215">
        <f t="shared" ca="1" si="3"/>
        <v>0</v>
      </c>
      <c r="BF19" s="215">
        <f t="shared" ca="1" si="3"/>
        <v>0</v>
      </c>
      <c r="BG19" s="215">
        <f t="shared" ca="1" si="3"/>
        <v>0</v>
      </c>
      <c r="BH19" s="215">
        <f t="shared" ca="1" si="3"/>
        <v>0</v>
      </c>
      <c r="BI19" s="215">
        <f t="shared" ca="1" si="3"/>
        <v>0</v>
      </c>
      <c r="BJ19" s="215">
        <f t="shared" ca="1" si="3"/>
        <v>0</v>
      </c>
      <c r="BK19" s="215">
        <f t="shared" ca="1" si="3"/>
        <v>0</v>
      </c>
      <c r="BL19" s="215">
        <f t="shared" ca="1" si="3"/>
        <v>0</v>
      </c>
      <c r="BM19" s="215">
        <f t="shared" ca="1" si="3"/>
        <v>0</v>
      </c>
      <c r="BN19" s="215">
        <f t="shared" ca="1" si="3"/>
        <v>0</v>
      </c>
      <c r="BO19" s="215">
        <f t="shared" ca="1" si="3"/>
        <v>0</v>
      </c>
      <c r="BP19" s="215">
        <f t="shared" ca="1" si="3"/>
        <v>0</v>
      </c>
      <c r="BQ19" s="215">
        <f t="shared" ca="1" si="3"/>
        <v>0</v>
      </c>
      <c r="BR19" s="215">
        <f t="shared" ca="1" si="3"/>
        <v>0</v>
      </c>
      <c r="BS19" s="215">
        <f t="shared" ref="BS19:BU23" ca="1" si="4">BS10*$E19</f>
        <v>0</v>
      </c>
      <c r="BT19" s="215">
        <f t="shared" ca="1" si="4"/>
        <v>0</v>
      </c>
      <c r="BU19" s="215">
        <f t="shared" ca="1" si="4"/>
        <v>0</v>
      </c>
    </row>
    <row r="20" spans="2:73" s="210" customFormat="1" ht="25" customHeight="1">
      <c r="B20" s="239" t="s">
        <v>429</v>
      </c>
      <c r="C20" s="241"/>
      <c r="D20" s="263">
        <v>0.18</v>
      </c>
      <c r="E20" s="269">
        <v>0.36</v>
      </c>
      <c r="F20" s="215">
        <f t="shared" ref="F20:U24" si="5">F11*$E20</f>
        <v>0</v>
      </c>
      <c r="G20" s="215">
        <f t="shared" si="5"/>
        <v>0</v>
      </c>
      <c r="H20" s="215">
        <f t="shared" si="5"/>
        <v>0</v>
      </c>
      <c r="I20" s="215">
        <f t="shared" si="5"/>
        <v>0</v>
      </c>
      <c r="J20" s="215">
        <f t="shared" si="5"/>
        <v>0</v>
      </c>
      <c r="K20" s="215">
        <f t="shared" si="5"/>
        <v>0</v>
      </c>
      <c r="L20" s="215">
        <f t="shared" si="5"/>
        <v>0</v>
      </c>
      <c r="M20" s="215">
        <f t="shared" si="5"/>
        <v>0</v>
      </c>
      <c r="N20" s="215">
        <f t="shared" ca="1" si="5"/>
        <v>0</v>
      </c>
      <c r="O20" s="215">
        <f t="shared" ca="1" si="5"/>
        <v>0</v>
      </c>
      <c r="P20" s="215">
        <f t="shared" ca="1" si="5"/>
        <v>0</v>
      </c>
      <c r="Q20" s="215">
        <f t="shared" ca="1" si="5"/>
        <v>0</v>
      </c>
      <c r="R20" s="215">
        <f t="shared" ca="1" si="5"/>
        <v>0</v>
      </c>
      <c r="S20" s="215">
        <f t="shared" ca="1" si="5"/>
        <v>0</v>
      </c>
      <c r="T20" s="215">
        <f t="shared" ca="1" si="5"/>
        <v>0</v>
      </c>
      <c r="U20" s="215">
        <f t="shared" ca="1" si="5"/>
        <v>0</v>
      </c>
      <c r="V20" s="215">
        <f t="shared" ca="1" si="3"/>
        <v>0</v>
      </c>
      <c r="W20" s="215">
        <f t="shared" ca="1" si="3"/>
        <v>0</v>
      </c>
      <c r="X20" s="215">
        <f t="shared" ca="1" si="3"/>
        <v>0</v>
      </c>
      <c r="Y20" s="215">
        <f t="shared" ca="1" si="3"/>
        <v>0</v>
      </c>
      <c r="Z20" s="215">
        <f t="shared" ca="1" si="3"/>
        <v>0</v>
      </c>
      <c r="AA20" s="215">
        <f t="shared" ca="1" si="3"/>
        <v>0</v>
      </c>
      <c r="AB20" s="215">
        <f t="shared" ca="1" si="3"/>
        <v>0</v>
      </c>
      <c r="AC20" s="215">
        <f t="shared" ca="1" si="3"/>
        <v>0</v>
      </c>
      <c r="AD20" s="215">
        <f t="shared" ca="1" si="3"/>
        <v>0</v>
      </c>
      <c r="AE20" s="215">
        <f t="shared" ca="1" si="3"/>
        <v>0</v>
      </c>
      <c r="AF20" s="215">
        <f t="shared" ca="1" si="3"/>
        <v>0</v>
      </c>
      <c r="AG20" s="215">
        <f t="shared" ca="1" si="3"/>
        <v>0</v>
      </c>
      <c r="AH20" s="215">
        <f t="shared" ca="1" si="3"/>
        <v>0</v>
      </c>
      <c r="AI20" s="215">
        <f t="shared" ca="1" si="3"/>
        <v>0</v>
      </c>
      <c r="AJ20" s="215">
        <f t="shared" ca="1" si="3"/>
        <v>0</v>
      </c>
      <c r="AK20" s="215">
        <f t="shared" ca="1" si="3"/>
        <v>0</v>
      </c>
      <c r="AL20" s="215">
        <f t="shared" ca="1" si="3"/>
        <v>0</v>
      </c>
      <c r="AM20" s="215">
        <f t="shared" ca="1" si="3"/>
        <v>0</v>
      </c>
      <c r="AN20" s="215">
        <f t="shared" ca="1" si="3"/>
        <v>0</v>
      </c>
      <c r="AO20" s="215">
        <f t="shared" ca="1" si="3"/>
        <v>0</v>
      </c>
      <c r="AP20" s="215">
        <f t="shared" ca="1" si="3"/>
        <v>0</v>
      </c>
      <c r="AQ20" s="215">
        <f t="shared" ca="1" si="3"/>
        <v>0</v>
      </c>
      <c r="AR20" s="215">
        <f t="shared" ca="1" si="3"/>
        <v>0</v>
      </c>
      <c r="AS20" s="215">
        <f t="shared" ca="1" si="3"/>
        <v>0</v>
      </c>
      <c r="AT20" s="215">
        <f t="shared" ca="1" si="3"/>
        <v>0</v>
      </c>
      <c r="AU20" s="215">
        <f t="shared" ca="1" si="3"/>
        <v>0</v>
      </c>
      <c r="AV20" s="215">
        <f t="shared" ca="1" si="3"/>
        <v>0</v>
      </c>
      <c r="AW20" s="215">
        <f t="shared" ca="1" si="3"/>
        <v>0</v>
      </c>
      <c r="AX20" s="215">
        <f t="shared" ca="1" si="3"/>
        <v>0</v>
      </c>
      <c r="AY20" s="215">
        <f t="shared" ca="1" si="3"/>
        <v>0</v>
      </c>
      <c r="AZ20" s="215">
        <f t="shared" ca="1" si="3"/>
        <v>0</v>
      </c>
      <c r="BA20" s="215">
        <f t="shared" ca="1" si="3"/>
        <v>0</v>
      </c>
      <c r="BB20" s="215">
        <f t="shared" ca="1" si="3"/>
        <v>0</v>
      </c>
      <c r="BC20" s="215">
        <f t="shared" ca="1" si="3"/>
        <v>0</v>
      </c>
      <c r="BD20" s="215">
        <f t="shared" ca="1" si="3"/>
        <v>0</v>
      </c>
      <c r="BE20" s="215">
        <f t="shared" ca="1" si="3"/>
        <v>0</v>
      </c>
      <c r="BF20" s="215">
        <f t="shared" ca="1" si="3"/>
        <v>0</v>
      </c>
      <c r="BG20" s="215">
        <f t="shared" ca="1" si="3"/>
        <v>0</v>
      </c>
      <c r="BH20" s="215">
        <f t="shared" ca="1" si="3"/>
        <v>0</v>
      </c>
      <c r="BI20" s="215">
        <f t="shared" ca="1" si="3"/>
        <v>0</v>
      </c>
      <c r="BJ20" s="215">
        <f t="shared" ca="1" si="3"/>
        <v>0</v>
      </c>
      <c r="BK20" s="215">
        <f t="shared" ca="1" si="3"/>
        <v>0</v>
      </c>
      <c r="BL20" s="215">
        <f t="shared" ca="1" si="3"/>
        <v>0</v>
      </c>
      <c r="BM20" s="215">
        <f t="shared" ca="1" si="3"/>
        <v>0</v>
      </c>
      <c r="BN20" s="215">
        <f t="shared" ca="1" si="3"/>
        <v>0</v>
      </c>
      <c r="BO20" s="215">
        <f t="shared" ca="1" si="3"/>
        <v>0</v>
      </c>
      <c r="BP20" s="215">
        <f t="shared" ca="1" si="3"/>
        <v>0</v>
      </c>
      <c r="BQ20" s="215">
        <f t="shared" ca="1" si="3"/>
        <v>0</v>
      </c>
      <c r="BR20" s="215">
        <f t="shared" ca="1" si="3"/>
        <v>0</v>
      </c>
      <c r="BS20" s="215">
        <f t="shared" ca="1" si="4"/>
        <v>0</v>
      </c>
      <c r="BT20" s="215">
        <f t="shared" ca="1" si="4"/>
        <v>0</v>
      </c>
      <c r="BU20" s="215">
        <f t="shared" ca="1" si="4"/>
        <v>0</v>
      </c>
    </row>
    <row r="21" spans="2:73" s="210" customFormat="1" ht="25" customHeight="1">
      <c r="B21" s="239" t="s">
        <v>430</v>
      </c>
      <c r="C21" s="241"/>
      <c r="D21" s="263">
        <v>0.17</v>
      </c>
      <c r="E21" s="269">
        <v>0.34</v>
      </c>
      <c r="F21" s="215">
        <f t="shared" si="5"/>
        <v>0</v>
      </c>
      <c r="G21" s="215">
        <f t="shared" si="5"/>
        <v>0</v>
      </c>
      <c r="H21" s="215">
        <f t="shared" si="5"/>
        <v>0</v>
      </c>
      <c r="I21" s="215">
        <f t="shared" si="5"/>
        <v>0</v>
      </c>
      <c r="J21" s="215">
        <f t="shared" si="5"/>
        <v>0</v>
      </c>
      <c r="K21" s="215">
        <f t="shared" si="5"/>
        <v>0</v>
      </c>
      <c r="L21" s="215">
        <f t="shared" si="5"/>
        <v>0</v>
      </c>
      <c r="M21" s="215">
        <f t="shared" si="5"/>
        <v>0</v>
      </c>
      <c r="N21" s="215">
        <f t="shared" ca="1" si="5"/>
        <v>0</v>
      </c>
      <c r="O21" s="215">
        <f t="shared" ca="1" si="5"/>
        <v>0</v>
      </c>
      <c r="P21" s="215">
        <f t="shared" ca="1" si="5"/>
        <v>0</v>
      </c>
      <c r="Q21" s="215">
        <f t="shared" ca="1" si="5"/>
        <v>0</v>
      </c>
      <c r="R21" s="215">
        <f t="shared" ca="1" si="5"/>
        <v>0</v>
      </c>
      <c r="S21" s="215">
        <f t="shared" ca="1" si="5"/>
        <v>0</v>
      </c>
      <c r="T21" s="215">
        <f t="shared" ca="1" si="5"/>
        <v>0</v>
      </c>
      <c r="U21" s="215">
        <f t="shared" ca="1" si="5"/>
        <v>0</v>
      </c>
      <c r="V21" s="215">
        <f t="shared" ca="1" si="3"/>
        <v>0</v>
      </c>
      <c r="W21" s="215">
        <f t="shared" ca="1" si="3"/>
        <v>0</v>
      </c>
      <c r="X21" s="215">
        <f t="shared" ca="1" si="3"/>
        <v>0</v>
      </c>
      <c r="Y21" s="215">
        <f t="shared" ca="1" si="3"/>
        <v>0</v>
      </c>
      <c r="Z21" s="215">
        <f t="shared" ca="1" si="3"/>
        <v>0</v>
      </c>
      <c r="AA21" s="215">
        <f t="shared" ca="1" si="3"/>
        <v>0</v>
      </c>
      <c r="AB21" s="215">
        <f t="shared" ca="1" si="3"/>
        <v>0</v>
      </c>
      <c r="AC21" s="215">
        <f t="shared" ca="1" si="3"/>
        <v>0</v>
      </c>
      <c r="AD21" s="215">
        <f t="shared" ca="1" si="3"/>
        <v>0</v>
      </c>
      <c r="AE21" s="215">
        <f t="shared" ca="1" si="3"/>
        <v>0</v>
      </c>
      <c r="AF21" s="215">
        <f t="shared" ca="1" si="3"/>
        <v>0</v>
      </c>
      <c r="AG21" s="215">
        <f t="shared" ca="1" si="3"/>
        <v>0</v>
      </c>
      <c r="AH21" s="215">
        <f t="shared" ca="1" si="3"/>
        <v>0</v>
      </c>
      <c r="AI21" s="215">
        <f t="shared" ca="1" si="3"/>
        <v>0</v>
      </c>
      <c r="AJ21" s="215">
        <f t="shared" ca="1" si="3"/>
        <v>0</v>
      </c>
      <c r="AK21" s="215">
        <f t="shared" ca="1" si="3"/>
        <v>0</v>
      </c>
      <c r="AL21" s="215">
        <f t="shared" ca="1" si="3"/>
        <v>0</v>
      </c>
      <c r="AM21" s="215">
        <f t="shared" ca="1" si="3"/>
        <v>0</v>
      </c>
      <c r="AN21" s="215">
        <f t="shared" ca="1" si="3"/>
        <v>0</v>
      </c>
      <c r="AO21" s="215">
        <f t="shared" ca="1" si="3"/>
        <v>0</v>
      </c>
      <c r="AP21" s="215">
        <f t="shared" ca="1" si="3"/>
        <v>0</v>
      </c>
      <c r="AQ21" s="215">
        <f t="shared" ca="1" si="3"/>
        <v>0</v>
      </c>
      <c r="AR21" s="215">
        <f t="shared" ca="1" si="3"/>
        <v>0</v>
      </c>
      <c r="AS21" s="215">
        <f t="shared" ca="1" si="3"/>
        <v>0</v>
      </c>
      <c r="AT21" s="215">
        <f t="shared" ca="1" si="3"/>
        <v>0</v>
      </c>
      <c r="AU21" s="215">
        <f t="shared" ca="1" si="3"/>
        <v>0</v>
      </c>
      <c r="AV21" s="215">
        <f t="shared" ca="1" si="3"/>
        <v>0</v>
      </c>
      <c r="AW21" s="215">
        <f t="shared" ca="1" si="3"/>
        <v>0</v>
      </c>
      <c r="AX21" s="215">
        <f t="shared" ca="1" si="3"/>
        <v>0</v>
      </c>
      <c r="AY21" s="215">
        <f t="shared" ca="1" si="3"/>
        <v>0</v>
      </c>
      <c r="AZ21" s="215">
        <f t="shared" ca="1" si="3"/>
        <v>0</v>
      </c>
      <c r="BA21" s="215">
        <f t="shared" ca="1" si="3"/>
        <v>0</v>
      </c>
      <c r="BB21" s="215">
        <f t="shared" ca="1" si="3"/>
        <v>0</v>
      </c>
      <c r="BC21" s="215">
        <f t="shared" ca="1" si="3"/>
        <v>0</v>
      </c>
      <c r="BD21" s="215">
        <f t="shared" ca="1" si="3"/>
        <v>0</v>
      </c>
      <c r="BE21" s="215">
        <f t="shared" ca="1" si="3"/>
        <v>0</v>
      </c>
      <c r="BF21" s="215">
        <f t="shared" ca="1" si="3"/>
        <v>0</v>
      </c>
      <c r="BG21" s="215">
        <f t="shared" ca="1" si="3"/>
        <v>0</v>
      </c>
      <c r="BH21" s="215">
        <f t="shared" ca="1" si="3"/>
        <v>0</v>
      </c>
      <c r="BI21" s="215">
        <f t="shared" ca="1" si="3"/>
        <v>0</v>
      </c>
      <c r="BJ21" s="215">
        <f t="shared" ca="1" si="3"/>
        <v>0</v>
      </c>
      <c r="BK21" s="215">
        <f t="shared" ca="1" si="3"/>
        <v>0</v>
      </c>
      <c r="BL21" s="215">
        <f t="shared" ca="1" si="3"/>
        <v>0</v>
      </c>
      <c r="BM21" s="215">
        <f t="shared" ca="1" si="3"/>
        <v>0</v>
      </c>
      <c r="BN21" s="215">
        <f t="shared" ca="1" si="3"/>
        <v>0</v>
      </c>
      <c r="BO21" s="215">
        <f t="shared" ca="1" si="3"/>
        <v>0</v>
      </c>
      <c r="BP21" s="215">
        <f t="shared" ca="1" si="3"/>
        <v>0</v>
      </c>
      <c r="BQ21" s="215">
        <f t="shared" ca="1" si="3"/>
        <v>0</v>
      </c>
      <c r="BR21" s="215">
        <f t="shared" ca="1" si="3"/>
        <v>0</v>
      </c>
      <c r="BS21" s="215">
        <f t="shared" ca="1" si="4"/>
        <v>0</v>
      </c>
      <c r="BT21" s="215">
        <f t="shared" ca="1" si="4"/>
        <v>0</v>
      </c>
      <c r="BU21" s="215">
        <f t="shared" ca="1" si="4"/>
        <v>0</v>
      </c>
    </row>
    <row r="22" spans="2:73" s="210" customFormat="1" ht="25" customHeight="1">
      <c r="B22" s="239" t="s">
        <v>431</v>
      </c>
      <c r="C22" s="241"/>
      <c r="D22" s="263">
        <v>0.16</v>
      </c>
      <c r="E22" s="269">
        <v>0.32</v>
      </c>
      <c r="F22" s="215">
        <f t="shared" si="5"/>
        <v>0</v>
      </c>
      <c r="G22" s="215">
        <f t="shared" si="3"/>
        <v>0</v>
      </c>
      <c r="H22" s="215">
        <f t="shared" si="3"/>
        <v>0</v>
      </c>
      <c r="I22" s="215">
        <f t="shared" si="3"/>
        <v>0</v>
      </c>
      <c r="J22" s="215">
        <f t="shared" si="3"/>
        <v>0</v>
      </c>
      <c r="K22" s="215">
        <f t="shared" si="3"/>
        <v>0</v>
      </c>
      <c r="L22" s="215">
        <f t="shared" si="3"/>
        <v>0</v>
      </c>
      <c r="M22" s="215">
        <f t="shared" si="3"/>
        <v>0</v>
      </c>
      <c r="N22" s="215">
        <f t="shared" ca="1" si="3"/>
        <v>0</v>
      </c>
      <c r="O22" s="215">
        <f t="shared" ca="1" si="3"/>
        <v>0</v>
      </c>
      <c r="P22" s="215">
        <f t="shared" ca="1" si="3"/>
        <v>0</v>
      </c>
      <c r="Q22" s="215">
        <f t="shared" ca="1" si="3"/>
        <v>0</v>
      </c>
      <c r="R22" s="215">
        <f t="shared" ca="1" si="3"/>
        <v>0</v>
      </c>
      <c r="S22" s="215">
        <f t="shared" ca="1" si="3"/>
        <v>0</v>
      </c>
      <c r="T22" s="215">
        <f t="shared" ca="1" si="3"/>
        <v>0</v>
      </c>
      <c r="U22" s="215">
        <f t="shared" ca="1" si="3"/>
        <v>0</v>
      </c>
      <c r="V22" s="215">
        <f t="shared" ca="1" si="3"/>
        <v>0</v>
      </c>
      <c r="W22" s="215">
        <f t="shared" ca="1" si="3"/>
        <v>0</v>
      </c>
      <c r="X22" s="215">
        <f t="shared" ca="1" si="3"/>
        <v>0</v>
      </c>
      <c r="Y22" s="215">
        <f t="shared" ca="1" si="3"/>
        <v>0</v>
      </c>
      <c r="Z22" s="215">
        <f t="shared" ca="1" si="3"/>
        <v>0</v>
      </c>
      <c r="AA22" s="215">
        <f t="shared" ca="1" si="3"/>
        <v>0</v>
      </c>
      <c r="AB22" s="215">
        <f t="shared" ca="1" si="3"/>
        <v>0</v>
      </c>
      <c r="AC22" s="215">
        <f t="shared" ca="1" si="3"/>
        <v>0</v>
      </c>
      <c r="AD22" s="215">
        <f t="shared" ca="1" si="3"/>
        <v>0</v>
      </c>
      <c r="AE22" s="215">
        <f t="shared" ca="1" si="3"/>
        <v>0</v>
      </c>
      <c r="AF22" s="215">
        <f t="shared" ca="1" si="3"/>
        <v>0</v>
      </c>
      <c r="AG22" s="215">
        <f t="shared" ca="1" si="3"/>
        <v>0</v>
      </c>
      <c r="AH22" s="215">
        <f t="shared" ca="1" si="3"/>
        <v>0</v>
      </c>
      <c r="AI22" s="215">
        <f t="shared" ca="1" si="3"/>
        <v>0</v>
      </c>
      <c r="AJ22" s="215">
        <f t="shared" ca="1" si="3"/>
        <v>0</v>
      </c>
      <c r="AK22" s="215">
        <f t="shared" ca="1" si="3"/>
        <v>0</v>
      </c>
      <c r="AL22" s="215">
        <f t="shared" ca="1" si="3"/>
        <v>0</v>
      </c>
      <c r="AM22" s="215">
        <f t="shared" ca="1" si="3"/>
        <v>0</v>
      </c>
      <c r="AN22" s="215">
        <f t="shared" ca="1" si="3"/>
        <v>0</v>
      </c>
      <c r="AO22" s="215">
        <f t="shared" ca="1" si="3"/>
        <v>0</v>
      </c>
      <c r="AP22" s="215">
        <f t="shared" ca="1" si="3"/>
        <v>0</v>
      </c>
      <c r="AQ22" s="215">
        <f t="shared" ca="1" si="3"/>
        <v>0</v>
      </c>
      <c r="AR22" s="215">
        <f t="shared" ca="1" si="3"/>
        <v>0</v>
      </c>
      <c r="AS22" s="215">
        <f t="shared" ca="1" si="3"/>
        <v>0</v>
      </c>
      <c r="AT22" s="215">
        <f t="shared" ca="1" si="3"/>
        <v>0</v>
      </c>
      <c r="AU22" s="215">
        <f t="shared" ca="1" si="3"/>
        <v>0</v>
      </c>
      <c r="AV22" s="215">
        <f t="shared" ca="1" si="3"/>
        <v>0</v>
      </c>
      <c r="AW22" s="215">
        <f t="shared" ca="1" si="3"/>
        <v>0</v>
      </c>
      <c r="AX22" s="215">
        <f t="shared" ca="1" si="3"/>
        <v>0</v>
      </c>
      <c r="AY22" s="215">
        <f t="shared" ca="1" si="3"/>
        <v>0</v>
      </c>
      <c r="AZ22" s="215">
        <f t="shared" ca="1" si="3"/>
        <v>0</v>
      </c>
      <c r="BA22" s="215">
        <f t="shared" ca="1" si="3"/>
        <v>0</v>
      </c>
      <c r="BB22" s="215">
        <f t="shared" ca="1" si="3"/>
        <v>0</v>
      </c>
      <c r="BC22" s="215">
        <f t="shared" ca="1" si="3"/>
        <v>0</v>
      </c>
      <c r="BD22" s="215">
        <f t="shared" ca="1" si="3"/>
        <v>0</v>
      </c>
      <c r="BE22" s="215">
        <f t="shared" ca="1" si="3"/>
        <v>0</v>
      </c>
      <c r="BF22" s="215">
        <f t="shared" ca="1" si="3"/>
        <v>0</v>
      </c>
      <c r="BG22" s="215">
        <f t="shared" ca="1" si="3"/>
        <v>0</v>
      </c>
      <c r="BH22" s="215">
        <f t="shared" ca="1" si="3"/>
        <v>0</v>
      </c>
      <c r="BI22" s="215">
        <f t="shared" ca="1" si="3"/>
        <v>0</v>
      </c>
      <c r="BJ22" s="215">
        <f t="shared" ca="1" si="3"/>
        <v>0</v>
      </c>
      <c r="BK22" s="215">
        <f t="shared" ca="1" si="3"/>
        <v>0</v>
      </c>
      <c r="BL22" s="215">
        <f t="shared" ca="1" si="3"/>
        <v>0</v>
      </c>
      <c r="BM22" s="215">
        <f t="shared" ca="1" si="3"/>
        <v>0</v>
      </c>
      <c r="BN22" s="215">
        <f t="shared" ca="1" si="3"/>
        <v>0</v>
      </c>
      <c r="BO22" s="215">
        <f t="shared" ca="1" si="3"/>
        <v>0</v>
      </c>
      <c r="BP22" s="215">
        <f t="shared" ca="1" si="3"/>
        <v>0</v>
      </c>
      <c r="BQ22" s="215">
        <f t="shared" ca="1" si="3"/>
        <v>0</v>
      </c>
      <c r="BR22" s="215">
        <f t="shared" ca="1" si="3"/>
        <v>0</v>
      </c>
      <c r="BS22" s="215">
        <f t="shared" ca="1" si="4"/>
        <v>0</v>
      </c>
      <c r="BT22" s="215">
        <f t="shared" ca="1" si="4"/>
        <v>0</v>
      </c>
      <c r="BU22" s="215">
        <f t="shared" ca="1" si="4"/>
        <v>0</v>
      </c>
    </row>
    <row r="23" spans="2:73" s="210" customFormat="1" ht="25" customHeight="1">
      <c r="B23" s="239" t="s">
        <v>432</v>
      </c>
      <c r="C23" s="241"/>
      <c r="D23" s="263">
        <v>0.15</v>
      </c>
      <c r="E23" s="269">
        <v>0.3</v>
      </c>
      <c r="F23" s="215">
        <f t="shared" si="5"/>
        <v>0</v>
      </c>
      <c r="G23" s="215">
        <f t="shared" si="3"/>
        <v>0</v>
      </c>
      <c r="H23" s="215">
        <f t="shared" si="3"/>
        <v>0</v>
      </c>
      <c r="I23" s="215">
        <f t="shared" si="3"/>
        <v>0</v>
      </c>
      <c r="J23" s="215">
        <f t="shared" si="3"/>
        <v>0</v>
      </c>
      <c r="K23" s="215">
        <f t="shared" si="3"/>
        <v>0</v>
      </c>
      <c r="L23" s="215">
        <f t="shared" si="3"/>
        <v>0</v>
      </c>
      <c r="M23" s="215">
        <f t="shared" si="3"/>
        <v>0</v>
      </c>
      <c r="N23" s="215">
        <f t="shared" ca="1" si="3"/>
        <v>0</v>
      </c>
      <c r="O23" s="215">
        <f t="shared" ca="1" si="3"/>
        <v>0</v>
      </c>
      <c r="P23" s="215">
        <f t="shared" ca="1" si="3"/>
        <v>0</v>
      </c>
      <c r="Q23" s="215">
        <f t="shared" ca="1" si="3"/>
        <v>0</v>
      </c>
      <c r="R23" s="215">
        <f t="shared" ca="1" si="3"/>
        <v>0</v>
      </c>
      <c r="S23" s="215">
        <f t="shared" ca="1" si="3"/>
        <v>0</v>
      </c>
      <c r="T23" s="215">
        <f t="shared" ca="1" si="3"/>
        <v>0</v>
      </c>
      <c r="U23" s="215">
        <f t="shared" ca="1" si="3"/>
        <v>0</v>
      </c>
      <c r="V23" s="215">
        <f t="shared" ca="1" si="3"/>
        <v>0</v>
      </c>
      <c r="W23" s="215">
        <f t="shared" ca="1" si="3"/>
        <v>0</v>
      </c>
      <c r="X23" s="215">
        <f t="shared" ca="1" si="3"/>
        <v>0</v>
      </c>
      <c r="Y23" s="215">
        <f t="shared" ca="1" si="3"/>
        <v>0</v>
      </c>
      <c r="Z23" s="215">
        <f t="shared" ca="1" si="3"/>
        <v>0</v>
      </c>
      <c r="AA23" s="215">
        <f t="shared" ca="1" si="3"/>
        <v>0</v>
      </c>
      <c r="AB23" s="215">
        <f t="shared" ca="1" si="3"/>
        <v>0</v>
      </c>
      <c r="AC23" s="215">
        <f t="shared" ca="1" si="3"/>
        <v>0</v>
      </c>
      <c r="AD23" s="215">
        <f t="shared" ca="1" si="3"/>
        <v>0</v>
      </c>
      <c r="AE23" s="215">
        <f t="shared" ca="1" si="3"/>
        <v>0</v>
      </c>
      <c r="AF23" s="215">
        <f t="shared" ca="1" si="3"/>
        <v>0</v>
      </c>
      <c r="AG23" s="215">
        <f t="shared" ca="1" si="3"/>
        <v>0</v>
      </c>
      <c r="AH23" s="215">
        <f t="shared" ca="1" si="3"/>
        <v>0</v>
      </c>
      <c r="AI23" s="215">
        <f t="shared" ca="1" si="3"/>
        <v>0</v>
      </c>
      <c r="AJ23" s="215">
        <f t="shared" ref="AJ23:BU24" ca="1" si="6">AJ14*$E23</f>
        <v>0</v>
      </c>
      <c r="AK23" s="215">
        <f t="shared" ca="1" si="6"/>
        <v>0</v>
      </c>
      <c r="AL23" s="215">
        <f t="shared" ca="1" si="6"/>
        <v>0</v>
      </c>
      <c r="AM23" s="215">
        <f t="shared" ca="1" si="6"/>
        <v>0</v>
      </c>
      <c r="AN23" s="215">
        <f t="shared" ca="1" si="6"/>
        <v>0</v>
      </c>
      <c r="AO23" s="215">
        <f t="shared" ca="1" si="6"/>
        <v>0</v>
      </c>
      <c r="AP23" s="215">
        <f t="shared" ca="1" si="6"/>
        <v>0</v>
      </c>
      <c r="AQ23" s="215">
        <f t="shared" ca="1" si="6"/>
        <v>0</v>
      </c>
      <c r="AR23" s="215">
        <f t="shared" ca="1" si="6"/>
        <v>0</v>
      </c>
      <c r="AS23" s="215">
        <f t="shared" ca="1" si="6"/>
        <v>0</v>
      </c>
      <c r="AT23" s="215">
        <f t="shared" ca="1" si="6"/>
        <v>0</v>
      </c>
      <c r="AU23" s="215">
        <f t="shared" ca="1" si="6"/>
        <v>0</v>
      </c>
      <c r="AV23" s="215">
        <f t="shared" ca="1" si="6"/>
        <v>0</v>
      </c>
      <c r="AW23" s="215">
        <f t="shared" ca="1" si="6"/>
        <v>0</v>
      </c>
      <c r="AX23" s="215">
        <f t="shared" ca="1" si="6"/>
        <v>0</v>
      </c>
      <c r="AY23" s="215">
        <f t="shared" ca="1" si="6"/>
        <v>0</v>
      </c>
      <c r="AZ23" s="215">
        <f t="shared" ca="1" si="6"/>
        <v>0</v>
      </c>
      <c r="BA23" s="215">
        <f t="shared" ca="1" si="6"/>
        <v>0</v>
      </c>
      <c r="BB23" s="215">
        <f t="shared" ca="1" si="6"/>
        <v>0</v>
      </c>
      <c r="BC23" s="215">
        <f t="shared" ca="1" si="6"/>
        <v>0</v>
      </c>
      <c r="BD23" s="215">
        <f t="shared" ca="1" si="6"/>
        <v>0</v>
      </c>
      <c r="BE23" s="215">
        <f t="shared" ca="1" si="6"/>
        <v>0</v>
      </c>
      <c r="BF23" s="215">
        <f t="shared" ca="1" si="6"/>
        <v>0</v>
      </c>
      <c r="BG23" s="215">
        <f t="shared" ca="1" si="6"/>
        <v>0</v>
      </c>
      <c r="BH23" s="215">
        <f t="shared" ca="1" si="6"/>
        <v>0</v>
      </c>
      <c r="BI23" s="215">
        <f t="shared" ca="1" si="6"/>
        <v>0</v>
      </c>
      <c r="BJ23" s="215">
        <f t="shared" ca="1" si="6"/>
        <v>0</v>
      </c>
      <c r="BK23" s="215">
        <f t="shared" ca="1" si="6"/>
        <v>0</v>
      </c>
      <c r="BL23" s="215">
        <f t="shared" ca="1" si="6"/>
        <v>0</v>
      </c>
      <c r="BM23" s="215">
        <f t="shared" ca="1" si="6"/>
        <v>0</v>
      </c>
      <c r="BN23" s="215">
        <f t="shared" ca="1" si="6"/>
        <v>0</v>
      </c>
      <c r="BO23" s="215">
        <f t="shared" ca="1" si="6"/>
        <v>0</v>
      </c>
      <c r="BP23" s="215">
        <f t="shared" ca="1" si="6"/>
        <v>0</v>
      </c>
      <c r="BQ23" s="215">
        <f t="shared" ca="1" si="6"/>
        <v>0</v>
      </c>
      <c r="BR23" s="215">
        <f t="shared" ca="1" si="6"/>
        <v>0</v>
      </c>
      <c r="BS23" s="215">
        <f t="shared" ca="1" si="4"/>
        <v>0</v>
      </c>
      <c r="BT23" s="215">
        <f t="shared" ca="1" si="4"/>
        <v>0</v>
      </c>
      <c r="BU23" s="215">
        <f t="shared" ca="1" si="4"/>
        <v>0</v>
      </c>
    </row>
    <row r="24" spans="2:73" s="210" customFormat="1" ht="25" customHeight="1">
      <c r="B24" s="239" t="s">
        <v>433</v>
      </c>
      <c r="C24" s="241"/>
      <c r="D24" s="263">
        <v>0.14000000000000001</v>
      </c>
      <c r="E24" s="263">
        <v>0.21849999999999997</v>
      </c>
      <c r="F24" s="215">
        <f t="shared" si="5"/>
        <v>0</v>
      </c>
      <c r="G24" s="215">
        <f t="shared" si="5"/>
        <v>0</v>
      </c>
      <c r="H24" s="215">
        <f t="shared" si="5"/>
        <v>0</v>
      </c>
      <c r="I24" s="215">
        <f t="shared" si="5"/>
        <v>0</v>
      </c>
      <c r="J24" s="215">
        <f t="shared" si="5"/>
        <v>0</v>
      </c>
      <c r="K24" s="215">
        <f t="shared" si="5"/>
        <v>0</v>
      </c>
      <c r="L24" s="215">
        <f t="shared" si="5"/>
        <v>0</v>
      </c>
      <c r="M24" s="215">
        <f t="shared" si="5"/>
        <v>0</v>
      </c>
      <c r="N24" s="215">
        <f t="shared" ca="1" si="5"/>
        <v>0</v>
      </c>
      <c r="O24" s="215">
        <f t="shared" ca="1" si="5"/>
        <v>0</v>
      </c>
      <c r="P24" s="215">
        <f t="shared" ca="1" si="5"/>
        <v>0</v>
      </c>
      <c r="Q24" s="215">
        <f t="shared" ca="1" si="5"/>
        <v>0</v>
      </c>
      <c r="R24" s="215">
        <f t="shared" ca="1" si="5"/>
        <v>0</v>
      </c>
      <c r="S24" s="215">
        <f t="shared" ca="1" si="5"/>
        <v>0</v>
      </c>
      <c r="T24" s="215">
        <f t="shared" ca="1" si="5"/>
        <v>0</v>
      </c>
      <c r="U24" s="215">
        <f t="shared" ca="1" si="5"/>
        <v>0</v>
      </c>
      <c r="V24" s="215">
        <f t="shared" ref="V24:BQ24" ca="1" si="7">V15*$E24</f>
        <v>0</v>
      </c>
      <c r="W24" s="215">
        <f t="shared" ca="1" si="7"/>
        <v>0</v>
      </c>
      <c r="X24" s="215">
        <f t="shared" ca="1" si="7"/>
        <v>0</v>
      </c>
      <c r="Y24" s="215">
        <f t="shared" ca="1" si="7"/>
        <v>0</v>
      </c>
      <c r="Z24" s="215">
        <f t="shared" ca="1" si="7"/>
        <v>0</v>
      </c>
      <c r="AA24" s="215">
        <f t="shared" ca="1" si="7"/>
        <v>0</v>
      </c>
      <c r="AB24" s="215">
        <f t="shared" ca="1" si="7"/>
        <v>0</v>
      </c>
      <c r="AC24" s="215">
        <f t="shared" ca="1" si="7"/>
        <v>0</v>
      </c>
      <c r="AD24" s="215">
        <f t="shared" ca="1" si="7"/>
        <v>0</v>
      </c>
      <c r="AE24" s="215">
        <f t="shared" ca="1" si="7"/>
        <v>0</v>
      </c>
      <c r="AF24" s="215">
        <f t="shared" ca="1" si="7"/>
        <v>0</v>
      </c>
      <c r="AG24" s="215">
        <f t="shared" ca="1" si="7"/>
        <v>0</v>
      </c>
      <c r="AH24" s="215">
        <f t="shared" ca="1" si="7"/>
        <v>0</v>
      </c>
      <c r="AI24" s="215">
        <f t="shared" ca="1" si="7"/>
        <v>0</v>
      </c>
      <c r="AJ24" s="215">
        <f t="shared" ca="1" si="7"/>
        <v>0</v>
      </c>
      <c r="AK24" s="215">
        <f t="shared" ca="1" si="7"/>
        <v>0</v>
      </c>
      <c r="AL24" s="215">
        <f t="shared" ca="1" si="7"/>
        <v>0</v>
      </c>
      <c r="AM24" s="215">
        <f t="shared" ca="1" si="7"/>
        <v>0</v>
      </c>
      <c r="AN24" s="215">
        <f t="shared" ca="1" si="7"/>
        <v>0</v>
      </c>
      <c r="AO24" s="215">
        <f t="shared" ca="1" si="7"/>
        <v>0</v>
      </c>
      <c r="AP24" s="215">
        <f t="shared" ca="1" si="7"/>
        <v>0</v>
      </c>
      <c r="AQ24" s="215">
        <f t="shared" ca="1" si="7"/>
        <v>0</v>
      </c>
      <c r="AR24" s="215">
        <f t="shared" ca="1" si="7"/>
        <v>0</v>
      </c>
      <c r="AS24" s="215">
        <f t="shared" ca="1" si="7"/>
        <v>0</v>
      </c>
      <c r="AT24" s="215">
        <f t="shared" ca="1" si="7"/>
        <v>0</v>
      </c>
      <c r="AU24" s="215">
        <f t="shared" ca="1" si="7"/>
        <v>0</v>
      </c>
      <c r="AV24" s="215">
        <f t="shared" ca="1" si="7"/>
        <v>0</v>
      </c>
      <c r="AW24" s="215">
        <f t="shared" ca="1" si="7"/>
        <v>0</v>
      </c>
      <c r="AX24" s="215">
        <f t="shared" ca="1" si="7"/>
        <v>0</v>
      </c>
      <c r="AY24" s="215">
        <f t="shared" ca="1" si="7"/>
        <v>0</v>
      </c>
      <c r="AZ24" s="215">
        <f t="shared" ca="1" si="7"/>
        <v>0</v>
      </c>
      <c r="BA24" s="215">
        <f t="shared" ca="1" si="7"/>
        <v>0</v>
      </c>
      <c r="BB24" s="215">
        <f t="shared" ca="1" si="7"/>
        <v>0</v>
      </c>
      <c r="BC24" s="215">
        <f t="shared" ca="1" si="7"/>
        <v>0</v>
      </c>
      <c r="BD24" s="215">
        <f t="shared" ca="1" si="7"/>
        <v>0</v>
      </c>
      <c r="BE24" s="215">
        <f t="shared" ca="1" si="7"/>
        <v>0</v>
      </c>
      <c r="BF24" s="215">
        <f t="shared" ca="1" si="7"/>
        <v>0</v>
      </c>
      <c r="BG24" s="215">
        <f t="shared" ca="1" si="7"/>
        <v>0</v>
      </c>
      <c r="BH24" s="215">
        <f t="shared" ca="1" si="7"/>
        <v>0</v>
      </c>
      <c r="BI24" s="215">
        <f t="shared" ca="1" si="7"/>
        <v>0</v>
      </c>
      <c r="BJ24" s="215">
        <f t="shared" ca="1" si="7"/>
        <v>0</v>
      </c>
      <c r="BK24" s="215">
        <f t="shared" ca="1" si="7"/>
        <v>0</v>
      </c>
      <c r="BL24" s="215">
        <f t="shared" ca="1" si="7"/>
        <v>0</v>
      </c>
      <c r="BM24" s="215">
        <f t="shared" ca="1" si="7"/>
        <v>0</v>
      </c>
      <c r="BN24" s="215">
        <f t="shared" ca="1" si="7"/>
        <v>0</v>
      </c>
      <c r="BO24" s="215">
        <f t="shared" ca="1" si="7"/>
        <v>0</v>
      </c>
      <c r="BP24" s="215">
        <f t="shared" ca="1" si="7"/>
        <v>0</v>
      </c>
      <c r="BQ24" s="215">
        <f t="shared" ca="1" si="7"/>
        <v>0</v>
      </c>
      <c r="BR24" s="215">
        <f t="shared" ca="1" si="6"/>
        <v>0</v>
      </c>
      <c r="BS24" s="215">
        <f t="shared" ca="1" si="6"/>
        <v>0</v>
      </c>
      <c r="BT24" s="215">
        <f t="shared" ca="1" si="6"/>
        <v>0</v>
      </c>
      <c r="BU24" s="215">
        <f t="shared" ca="1" si="6"/>
        <v>0</v>
      </c>
    </row>
    <row r="26" spans="2:73" ht="25" customHeight="1">
      <c r="B26" s="257" t="s">
        <v>436</v>
      </c>
      <c r="C26" s="21"/>
      <c r="D26" s="21"/>
      <c r="E26" s="21"/>
      <c r="F26" s="26">
        <f>IF(F17&gt;0,F17/SUM(F10:F15),0)</f>
        <v>0</v>
      </c>
      <c r="G26" s="26">
        <f t="shared" ref="G26:BR26" si="8">IF(G17&gt;0,G17/SUM(G10:G15),0)</f>
        <v>0</v>
      </c>
      <c r="H26" s="26">
        <f t="shared" si="8"/>
        <v>0</v>
      </c>
      <c r="I26" s="26">
        <f t="shared" si="8"/>
        <v>0</v>
      </c>
      <c r="J26" s="26">
        <f t="shared" si="8"/>
        <v>0</v>
      </c>
      <c r="K26" s="26">
        <f t="shared" si="8"/>
        <v>0</v>
      </c>
      <c r="L26" s="26">
        <f t="shared" si="8"/>
        <v>0</v>
      </c>
      <c r="M26" s="26">
        <f t="shared" si="8"/>
        <v>0</v>
      </c>
      <c r="N26" s="26">
        <f t="shared" ca="1" si="8"/>
        <v>0</v>
      </c>
      <c r="O26" s="26">
        <f t="shared" ca="1" si="8"/>
        <v>0</v>
      </c>
      <c r="P26" s="26">
        <f t="shared" ca="1" si="8"/>
        <v>0</v>
      </c>
      <c r="Q26" s="26">
        <f t="shared" ca="1" si="8"/>
        <v>0</v>
      </c>
      <c r="R26" s="26">
        <f t="shared" ca="1" si="8"/>
        <v>0</v>
      </c>
      <c r="S26" s="26">
        <f t="shared" ca="1" si="8"/>
        <v>0</v>
      </c>
      <c r="T26" s="26">
        <f t="shared" ca="1" si="8"/>
        <v>0</v>
      </c>
      <c r="U26" s="26">
        <f t="shared" ca="1" si="8"/>
        <v>0</v>
      </c>
      <c r="V26" s="26">
        <f t="shared" ca="1" si="8"/>
        <v>0</v>
      </c>
      <c r="W26" s="26">
        <f t="shared" ca="1" si="8"/>
        <v>0</v>
      </c>
      <c r="X26" s="26">
        <f t="shared" ca="1" si="8"/>
        <v>0</v>
      </c>
      <c r="Y26" s="26">
        <f t="shared" ca="1" si="8"/>
        <v>0</v>
      </c>
      <c r="Z26" s="26">
        <f t="shared" ca="1" si="8"/>
        <v>0</v>
      </c>
      <c r="AA26" s="26">
        <f t="shared" ca="1" si="8"/>
        <v>0</v>
      </c>
      <c r="AB26" s="26">
        <f t="shared" ca="1" si="8"/>
        <v>0</v>
      </c>
      <c r="AC26" s="26">
        <f t="shared" ca="1" si="8"/>
        <v>0</v>
      </c>
      <c r="AD26" s="26">
        <f t="shared" ca="1" si="8"/>
        <v>0</v>
      </c>
      <c r="AE26" s="26">
        <f t="shared" ca="1" si="8"/>
        <v>0</v>
      </c>
      <c r="AF26" s="26">
        <f t="shared" ca="1" si="8"/>
        <v>0</v>
      </c>
      <c r="AG26" s="26">
        <f t="shared" ca="1" si="8"/>
        <v>0</v>
      </c>
      <c r="AH26" s="26">
        <f t="shared" ca="1" si="8"/>
        <v>0</v>
      </c>
      <c r="AI26" s="26">
        <f t="shared" ca="1" si="8"/>
        <v>0</v>
      </c>
      <c r="AJ26" s="26">
        <f t="shared" ca="1" si="8"/>
        <v>0</v>
      </c>
      <c r="AK26" s="26">
        <f t="shared" ca="1" si="8"/>
        <v>0</v>
      </c>
      <c r="AL26" s="26">
        <f t="shared" ca="1" si="8"/>
        <v>0</v>
      </c>
      <c r="AM26" s="26">
        <f t="shared" ca="1" si="8"/>
        <v>0</v>
      </c>
      <c r="AN26" s="26">
        <f t="shared" ca="1" si="8"/>
        <v>0</v>
      </c>
      <c r="AO26" s="26">
        <f t="shared" ca="1" si="8"/>
        <v>0</v>
      </c>
      <c r="AP26" s="26">
        <f t="shared" ca="1" si="8"/>
        <v>0</v>
      </c>
      <c r="AQ26" s="26">
        <f t="shared" ca="1" si="8"/>
        <v>0</v>
      </c>
      <c r="AR26" s="26">
        <f t="shared" ca="1" si="8"/>
        <v>0</v>
      </c>
      <c r="AS26" s="26">
        <f t="shared" ca="1" si="8"/>
        <v>0</v>
      </c>
      <c r="AT26" s="26">
        <f t="shared" ca="1" si="8"/>
        <v>0</v>
      </c>
      <c r="AU26" s="26">
        <f t="shared" ca="1" si="8"/>
        <v>0</v>
      </c>
      <c r="AV26" s="26">
        <f t="shared" ca="1" si="8"/>
        <v>0</v>
      </c>
      <c r="AW26" s="26">
        <f t="shared" ca="1" si="8"/>
        <v>0</v>
      </c>
      <c r="AX26" s="26">
        <f t="shared" ca="1" si="8"/>
        <v>0</v>
      </c>
      <c r="AY26" s="26">
        <f t="shared" ca="1" si="8"/>
        <v>0</v>
      </c>
      <c r="AZ26" s="26">
        <f t="shared" ca="1" si="8"/>
        <v>0</v>
      </c>
      <c r="BA26" s="26">
        <f t="shared" ca="1" si="8"/>
        <v>0</v>
      </c>
      <c r="BB26" s="26">
        <f t="shared" ca="1" si="8"/>
        <v>0</v>
      </c>
      <c r="BC26" s="26">
        <f t="shared" ca="1" si="8"/>
        <v>0</v>
      </c>
      <c r="BD26" s="26">
        <f t="shared" ca="1" si="8"/>
        <v>0</v>
      </c>
      <c r="BE26" s="26">
        <f t="shared" ca="1" si="8"/>
        <v>0</v>
      </c>
      <c r="BF26" s="26">
        <f t="shared" ca="1" si="8"/>
        <v>0</v>
      </c>
      <c r="BG26" s="26">
        <f t="shared" ca="1" si="8"/>
        <v>0</v>
      </c>
      <c r="BH26" s="26">
        <f t="shared" ca="1" si="8"/>
        <v>0</v>
      </c>
      <c r="BI26" s="26">
        <f t="shared" ca="1" si="8"/>
        <v>0</v>
      </c>
      <c r="BJ26" s="26">
        <f t="shared" ca="1" si="8"/>
        <v>0</v>
      </c>
      <c r="BK26" s="26">
        <f t="shared" ca="1" si="8"/>
        <v>0</v>
      </c>
      <c r="BL26" s="26">
        <f t="shared" ca="1" si="8"/>
        <v>0</v>
      </c>
      <c r="BM26" s="26">
        <f t="shared" ca="1" si="8"/>
        <v>0</v>
      </c>
      <c r="BN26" s="26">
        <f t="shared" ca="1" si="8"/>
        <v>0</v>
      </c>
      <c r="BO26" s="26">
        <f t="shared" ca="1" si="8"/>
        <v>0</v>
      </c>
      <c r="BP26" s="26">
        <f t="shared" ca="1" si="8"/>
        <v>0</v>
      </c>
      <c r="BQ26" s="26">
        <f t="shared" ca="1" si="8"/>
        <v>0</v>
      </c>
      <c r="BR26" s="26">
        <f t="shared" ca="1" si="8"/>
        <v>0</v>
      </c>
      <c r="BS26" s="26">
        <f t="shared" ref="BS26:BU26" ca="1" si="9">IF(BS17&gt;0,BS17/SUM(BS10:BS15),0)</f>
        <v>0</v>
      </c>
      <c r="BT26" s="26">
        <f t="shared" ca="1" si="9"/>
        <v>0</v>
      </c>
      <c r="BU26" s="27">
        <f t="shared" ca="1" si="9"/>
        <v>0</v>
      </c>
    </row>
    <row r="28" spans="2:73" s="3" customFormat="1" ht="25" customHeight="1">
      <c r="B28" s="692" t="s">
        <v>437</v>
      </c>
      <c r="C28" s="692"/>
      <c r="D28" s="692"/>
      <c r="E28" s="692"/>
      <c r="F28" s="692"/>
      <c r="G28" s="692"/>
      <c r="H28" s="692"/>
      <c r="I28" s="692"/>
      <c r="J28" s="692"/>
      <c r="K28" s="692"/>
      <c r="L28" s="692"/>
      <c r="M28" s="692"/>
      <c r="N28" s="692"/>
      <c r="O28" s="692"/>
      <c r="P28" s="692"/>
      <c r="Q28" s="692"/>
      <c r="R28" s="692"/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</row>
    <row r="29" spans="2:73" s="3" customFormat="1" ht="25" customHeight="1"/>
    <row r="30" spans="2:73" s="208" customFormat="1" ht="25" customHeight="1">
      <c r="B30" s="243" t="s">
        <v>424</v>
      </c>
      <c r="C30" s="243" t="s">
        <v>425</v>
      </c>
      <c r="D30" s="243" t="s">
        <v>426</v>
      </c>
      <c r="E30" s="243" t="s">
        <v>427</v>
      </c>
      <c r="F30" s="243" t="s">
        <v>32</v>
      </c>
      <c r="G30" s="244" t="s">
        <v>33</v>
      </c>
      <c r="H30" s="244" t="s">
        <v>34</v>
      </c>
      <c r="I30" s="244" t="s">
        <v>35</v>
      </c>
      <c r="J30" s="244" t="s">
        <v>36</v>
      </c>
      <c r="K30" s="244" t="s">
        <v>37</v>
      </c>
      <c r="L30" s="244" t="s">
        <v>38</v>
      </c>
      <c r="M30" s="244" t="s">
        <v>39</v>
      </c>
      <c r="N30" s="245">
        <v>1</v>
      </c>
      <c r="O30" s="245">
        <v>2</v>
      </c>
      <c r="P30" s="245">
        <v>3</v>
      </c>
      <c r="Q30" s="245">
        <v>4</v>
      </c>
      <c r="R30" s="245">
        <v>5</v>
      </c>
      <c r="S30" s="245">
        <v>6</v>
      </c>
      <c r="T30" s="245">
        <v>7</v>
      </c>
      <c r="U30" s="245">
        <v>8</v>
      </c>
      <c r="V30" s="245">
        <v>9</v>
      </c>
      <c r="W30" s="245">
        <v>10</v>
      </c>
      <c r="X30" s="245">
        <v>11</v>
      </c>
      <c r="Y30" s="245">
        <v>12</v>
      </c>
      <c r="Z30" s="245">
        <v>13</v>
      </c>
      <c r="AA30" s="245">
        <v>14</v>
      </c>
      <c r="AB30" s="245">
        <v>15</v>
      </c>
      <c r="AC30" s="245">
        <v>16</v>
      </c>
      <c r="AD30" s="245">
        <v>17</v>
      </c>
      <c r="AE30" s="245">
        <v>18</v>
      </c>
      <c r="AF30" s="245">
        <v>19</v>
      </c>
      <c r="AG30" s="245">
        <v>20</v>
      </c>
      <c r="AH30" s="245">
        <v>21</v>
      </c>
      <c r="AI30" s="245">
        <v>22</v>
      </c>
      <c r="AJ30" s="245">
        <v>23</v>
      </c>
      <c r="AK30" s="245">
        <v>24</v>
      </c>
      <c r="AL30" s="245">
        <v>25</v>
      </c>
      <c r="AM30" s="245">
        <v>26</v>
      </c>
      <c r="AN30" s="245">
        <v>27</v>
      </c>
      <c r="AO30" s="245">
        <v>28</v>
      </c>
      <c r="AP30" s="245">
        <v>29</v>
      </c>
      <c r="AQ30" s="245">
        <v>30</v>
      </c>
      <c r="AR30" s="245">
        <v>31</v>
      </c>
      <c r="AS30" s="245">
        <v>32</v>
      </c>
      <c r="AT30" s="245">
        <v>33</v>
      </c>
      <c r="AU30" s="245">
        <v>34</v>
      </c>
      <c r="AV30" s="245">
        <v>35</v>
      </c>
      <c r="AW30" s="245">
        <v>36</v>
      </c>
      <c r="AX30" s="245">
        <v>37</v>
      </c>
      <c r="AY30" s="245">
        <v>38</v>
      </c>
      <c r="AZ30" s="245">
        <v>39</v>
      </c>
      <c r="BA30" s="245">
        <v>40</v>
      </c>
      <c r="BB30" s="245">
        <v>41</v>
      </c>
      <c r="BC30" s="245">
        <v>42</v>
      </c>
      <c r="BD30" s="245">
        <v>43</v>
      </c>
      <c r="BE30" s="245">
        <v>44</v>
      </c>
      <c r="BF30" s="245">
        <v>45</v>
      </c>
      <c r="BG30" s="245">
        <v>46</v>
      </c>
      <c r="BH30" s="245">
        <v>47</v>
      </c>
      <c r="BI30" s="245">
        <v>48</v>
      </c>
      <c r="BJ30" s="245">
        <v>49</v>
      </c>
      <c r="BK30" s="245">
        <v>50</v>
      </c>
      <c r="BL30" s="245">
        <v>51</v>
      </c>
      <c r="BM30" s="245">
        <v>52</v>
      </c>
      <c r="BN30" s="245">
        <v>53</v>
      </c>
      <c r="BO30" s="245">
        <v>54</v>
      </c>
      <c r="BP30" s="245">
        <v>55</v>
      </c>
      <c r="BQ30" s="245">
        <v>56</v>
      </c>
      <c r="BR30" s="245">
        <v>57</v>
      </c>
      <c r="BS30" s="245">
        <v>58</v>
      </c>
      <c r="BT30" s="245">
        <v>59</v>
      </c>
      <c r="BU30" s="246">
        <v>60</v>
      </c>
    </row>
    <row r="31" spans="2:73" s="209" customFormat="1" ht="25" customHeight="1"/>
    <row r="32" spans="2:73" s="210" customFormat="1" ht="25" customHeight="1">
      <c r="B32" s="240" t="s">
        <v>428</v>
      </c>
      <c r="C32" s="204">
        <v>0</v>
      </c>
      <c r="D32" s="204">
        <v>204800000</v>
      </c>
      <c r="E32" s="204">
        <f t="shared" ref="E32:E36" si="10">D32-C32</f>
        <v>204800000</v>
      </c>
      <c r="F32" s="204">
        <f>MIN($E$32,'WHOLESALE TRAFFIC FLTE'!C32)</f>
        <v>0</v>
      </c>
      <c r="G32" s="204">
        <f>MIN($E$32,'WHOLESALE TRAFFIC FLTE'!D32)</f>
        <v>0</v>
      </c>
      <c r="H32" s="204">
        <f>MIN($E$32,'WHOLESALE TRAFFIC FLTE'!E32)</f>
        <v>0</v>
      </c>
      <c r="I32" s="204">
        <f>MIN($E$32,'WHOLESALE TRAFFIC FLTE'!F32)</f>
        <v>0</v>
      </c>
      <c r="J32" s="204">
        <f>MIN($E$32,'WHOLESALE TRAFFIC FLTE'!G32)</f>
        <v>0</v>
      </c>
      <c r="K32" s="204">
        <f>MIN($E$32,'WHOLESALE TRAFFIC FLTE'!H32)</f>
        <v>0</v>
      </c>
      <c r="L32" s="204">
        <f>MIN($E$32,'WHOLESALE TRAFFIC FLTE'!I32)</f>
        <v>0</v>
      </c>
      <c r="M32" s="204">
        <f>MIN($E$32,'WHOLESALE TRAFFIC FLTE'!J32)</f>
        <v>0</v>
      </c>
      <c r="N32" s="204">
        <f ca="1">MIN($E$32,'WHOLESALE TRAFFIC FLTE'!K32)</f>
        <v>19598008.32</v>
      </c>
      <c r="O32" s="204">
        <f ca="1">MIN($E$32,'WHOLESALE TRAFFIC FLTE'!L32)</f>
        <v>39728927.969280005</v>
      </c>
      <c r="P32" s="204">
        <f ca="1">MIN($E$32,'WHOLESALE TRAFFIC FLTE'!M32)</f>
        <v>60570706.001541123</v>
      </c>
      <c r="Q32" s="204">
        <f ca="1">MIN($E$32,'WHOLESALE TRAFFIC FLTE'!N32)</f>
        <v>82386960.280528024</v>
      </c>
      <c r="R32" s="204">
        <f ca="1">MIN($E$32,'WHOLESALE TRAFFIC FLTE'!O32)</f>
        <v>105388379.91814354</v>
      </c>
      <c r="S32" s="204">
        <f ca="1">MIN($E$32,'WHOLESALE TRAFFIC FLTE'!P32)</f>
        <v>129862936.44883932</v>
      </c>
      <c r="T32" s="204">
        <f ca="1">MIN($E$32,'WHOLESALE TRAFFIC FLTE'!Q32)</f>
        <v>156144814.12902421</v>
      </c>
      <c r="U32" s="204">
        <f ca="1">MIN($E$32,'WHOLESALE TRAFFIC FLTE'!R32)</f>
        <v>184705255.52892751</v>
      </c>
      <c r="V32" s="204">
        <f ca="1">MIN($E$32,'WHOLESALE TRAFFIC FLTE'!S32)</f>
        <v>204800000</v>
      </c>
      <c r="W32" s="204">
        <f ca="1">MIN($E$32,'WHOLESALE TRAFFIC FLTE'!T32)</f>
        <v>204800000</v>
      </c>
      <c r="X32" s="204">
        <f ca="1">MIN($E$32,'WHOLESALE TRAFFIC FLTE'!U32)</f>
        <v>204800000</v>
      </c>
      <c r="Y32" s="204">
        <f ca="1">MIN($E$32,'WHOLESALE TRAFFIC FLTE'!V32)</f>
        <v>204800000</v>
      </c>
      <c r="Z32" s="204">
        <f ca="1">MIN($E$32,'WHOLESALE TRAFFIC FLTE'!W32)</f>
        <v>204800000</v>
      </c>
      <c r="AA32" s="204">
        <f ca="1">MIN($E$32,'WHOLESALE TRAFFIC FLTE'!X32)</f>
        <v>204800000</v>
      </c>
      <c r="AB32" s="204">
        <f ca="1">MIN($E$32,'WHOLESALE TRAFFIC FLTE'!Y32)</f>
        <v>204800000</v>
      </c>
      <c r="AC32" s="204">
        <f ca="1">MIN($E$32,'WHOLESALE TRAFFIC FLTE'!Z32)</f>
        <v>204800000</v>
      </c>
      <c r="AD32" s="204">
        <f ca="1">MIN($E$32,'WHOLESALE TRAFFIC FLTE'!AA32)</f>
        <v>204800000</v>
      </c>
      <c r="AE32" s="204">
        <f ca="1">MIN($E$32,'WHOLESALE TRAFFIC FLTE'!AB32)</f>
        <v>204800000</v>
      </c>
      <c r="AF32" s="204">
        <f ca="1">MIN($E$32,'WHOLESALE TRAFFIC FLTE'!AC32)</f>
        <v>204800000</v>
      </c>
      <c r="AG32" s="204">
        <f ca="1">MIN($E$32,'WHOLESALE TRAFFIC FLTE'!AD32)</f>
        <v>204800000</v>
      </c>
      <c r="AH32" s="204">
        <f ca="1">MIN($E$32,'WHOLESALE TRAFFIC FLTE'!AE32)</f>
        <v>204800000</v>
      </c>
      <c r="AI32" s="204">
        <f ca="1">MIN($E$32,'WHOLESALE TRAFFIC FLTE'!AF32)</f>
        <v>204800000</v>
      </c>
      <c r="AJ32" s="204">
        <f ca="1">MIN($E$32,'WHOLESALE TRAFFIC FLTE'!AG32)</f>
        <v>204800000</v>
      </c>
      <c r="AK32" s="204">
        <f ca="1">MIN($E$32,'WHOLESALE TRAFFIC FLTE'!AH32)</f>
        <v>204800000</v>
      </c>
      <c r="AL32" s="204">
        <f ca="1">MIN($E$32,'WHOLESALE TRAFFIC FLTE'!AI32)</f>
        <v>204800000</v>
      </c>
      <c r="AM32" s="204">
        <f ca="1">MIN($E$32,'WHOLESALE TRAFFIC FLTE'!AJ32)</f>
        <v>204800000</v>
      </c>
      <c r="AN32" s="204">
        <f ca="1">MIN($E$32,'WHOLESALE TRAFFIC FLTE'!AK32)</f>
        <v>204800000</v>
      </c>
      <c r="AO32" s="204">
        <f ca="1">MIN($E$32,'WHOLESALE TRAFFIC FLTE'!AL32)</f>
        <v>204800000</v>
      </c>
      <c r="AP32" s="204">
        <f ca="1">MIN($E$32,'WHOLESALE TRAFFIC FLTE'!AM32)</f>
        <v>204800000</v>
      </c>
      <c r="AQ32" s="204">
        <f ca="1">MIN($E$32,'WHOLESALE TRAFFIC FLTE'!AN32)</f>
        <v>204800000</v>
      </c>
      <c r="AR32" s="204">
        <f ca="1">MIN($E$32,'WHOLESALE TRAFFIC FLTE'!AO32)</f>
        <v>204800000</v>
      </c>
      <c r="AS32" s="204">
        <f ca="1">MIN($E$32,'WHOLESALE TRAFFIC FLTE'!AP32)</f>
        <v>204800000</v>
      </c>
      <c r="AT32" s="204">
        <f ca="1">MIN($E$32,'WHOLESALE TRAFFIC FLTE'!AQ32)</f>
        <v>204800000</v>
      </c>
      <c r="AU32" s="204">
        <f ca="1">MIN($E$32,'WHOLESALE TRAFFIC FLTE'!AR32)</f>
        <v>204800000</v>
      </c>
      <c r="AV32" s="204">
        <f ca="1">MIN($E$32,'WHOLESALE TRAFFIC FLTE'!AS32)</f>
        <v>204800000</v>
      </c>
      <c r="AW32" s="204">
        <f ca="1">MIN($E$32,'WHOLESALE TRAFFIC FLTE'!AT32)</f>
        <v>204800000</v>
      </c>
      <c r="AX32" s="204">
        <f ca="1">MIN($E$32,'WHOLESALE TRAFFIC FLTE'!AU32)</f>
        <v>204800000</v>
      </c>
      <c r="AY32" s="204">
        <f ca="1">MIN($E$32,'WHOLESALE TRAFFIC FLTE'!AV32)</f>
        <v>204800000</v>
      </c>
      <c r="AZ32" s="204">
        <f ca="1">MIN($E$32,'WHOLESALE TRAFFIC FLTE'!AW32)</f>
        <v>204800000</v>
      </c>
      <c r="BA32" s="204">
        <f ca="1">MIN($E$32,'WHOLESALE TRAFFIC FLTE'!AX32)</f>
        <v>204800000</v>
      </c>
      <c r="BB32" s="204">
        <f ca="1">MIN($E$32,'WHOLESALE TRAFFIC FLTE'!AY32)</f>
        <v>204800000</v>
      </c>
      <c r="BC32" s="204">
        <f ca="1">MIN($E$32,'WHOLESALE TRAFFIC FLTE'!AZ32)</f>
        <v>204800000</v>
      </c>
      <c r="BD32" s="204">
        <f ca="1">MIN($E$32,'WHOLESALE TRAFFIC FLTE'!BA32)</f>
        <v>204800000</v>
      </c>
      <c r="BE32" s="204">
        <f ca="1">MIN($E$32,'WHOLESALE TRAFFIC FLTE'!BB32)</f>
        <v>204800000</v>
      </c>
      <c r="BF32" s="204">
        <f ca="1">MIN($E$32,'WHOLESALE TRAFFIC FLTE'!BC32)</f>
        <v>204800000</v>
      </c>
      <c r="BG32" s="204">
        <f ca="1">MIN($E$32,'WHOLESALE TRAFFIC FLTE'!BD32)</f>
        <v>204800000</v>
      </c>
      <c r="BH32" s="204">
        <f ca="1">MIN($E$32,'WHOLESALE TRAFFIC FLTE'!BE32)</f>
        <v>204800000</v>
      </c>
      <c r="BI32" s="204">
        <f ca="1">MIN($E$32,'WHOLESALE TRAFFIC FLTE'!BF32)</f>
        <v>204800000</v>
      </c>
      <c r="BJ32" s="204">
        <f ca="1">MIN($E$32,'WHOLESALE TRAFFIC FLTE'!BG32)</f>
        <v>204800000</v>
      </c>
      <c r="BK32" s="204">
        <f ca="1">MIN($E$32,'WHOLESALE TRAFFIC FLTE'!BH32)</f>
        <v>204800000</v>
      </c>
      <c r="BL32" s="204">
        <f ca="1">MIN($E$32,'WHOLESALE TRAFFIC FLTE'!BI32)</f>
        <v>204800000</v>
      </c>
      <c r="BM32" s="204">
        <f ca="1">MIN($E$32,'WHOLESALE TRAFFIC FLTE'!BJ32)</f>
        <v>204800000</v>
      </c>
      <c r="BN32" s="204">
        <f ca="1">MIN($E$32,'WHOLESALE TRAFFIC FLTE'!BK32)</f>
        <v>204800000</v>
      </c>
      <c r="BO32" s="204">
        <f ca="1">MIN($E$32,'WHOLESALE TRAFFIC FLTE'!BL32)</f>
        <v>204800000</v>
      </c>
      <c r="BP32" s="204">
        <f ca="1">MIN($E$32,'WHOLESALE TRAFFIC FLTE'!BM32)</f>
        <v>204800000</v>
      </c>
      <c r="BQ32" s="204">
        <f ca="1">MIN($E$32,'WHOLESALE TRAFFIC FLTE'!BN32)</f>
        <v>204800000</v>
      </c>
      <c r="BR32" s="204">
        <f ca="1">MIN($E$32,'WHOLESALE TRAFFIC FLTE'!BO32)</f>
        <v>204800000</v>
      </c>
      <c r="BS32" s="204">
        <f ca="1">MIN($E$32,'WHOLESALE TRAFFIC FLTE'!BP32)</f>
        <v>204800000</v>
      </c>
      <c r="BT32" s="204">
        <f ca="1">MIN($E$32,'WHOLESALE TRAFFIC FLTE'!BQ32)</f>
        <v>204800000</v>
      </c>
      <c r="BU32" s="204">
        <f ca="1">MIN($E$32,'WHOLESALE TRAFFIC FLTE'!BR32)</f>
        <v>204800000</v>
      </c>
    </row>
    <row r="33" spans="2:74" s="210" customFormat="1" ht="25" customHeight="1">
      <c r="B33" s="241" t="s">
        <v>429</v>
      </c>
      <c r="C33" s="205">
        <f>D32+1</f>
        <v>204800001</v>
      </c>
      <c r="D33" s="205">
        <v>512000000</v>
      </c>
      <c r="E33" s="204">
        <f t="shared" si="10"/>
        <v>307199999</v>
      </c>
      <c r="F33" s="204">
        <f>IF(F32=$E$32,MIN('WHOLESALE TRAFFIC FLTE'!C32-'WHOLESALE COSTS FLTE'!$E$32,'WHOLESALE COSTS FLTE'!$E$33),0)</f>
        <v>0</v>
      </c>
      <c r="G33" s="204">
        <f>IF(G32=$E$32,MIN('WHOLESALE TRAFFIC FLTE'!D32-'WHOLESALE COSTS FLTE'!$E$32,'WHOLESALE COSTS FLTE'!$E$33),0)</f>
        <v>0</v>
      </c>
      <c r="H33" s="204">
        <f>IF(H32=$E$32,MIN('WHOLESALE TRAFFIC FLTE'!E32-'WHOLESALE COSTS FLTE'!$E$32,'WHOLESALE COSTS FLTE'!$E$33),0)</f>
        <v>0</v>
      </c>
      <c r="I33" s="204">
        <f>IF(I32=$E$32,MIN('WHOLESALE TRAFFIC FLTE'!F32-'WHOLESALE COSTS FLTE'!$E$32,'WHOLESALE COSTS FLTE'!$E$33),0)</f>
        <v>0</v>
      </c>
      <c r="J33" s="204">
        <f>IF(J32=$E$32,MIN('WHOLESALE TRAFFIC FLTE'!G32-'WHOLESALE COSTS FLTE'!$E$32,'WHOLESALE COSTS FLTE'!$E$33),0)</f>
        <v>0</v>
      </c>
      <c r="K33" s="204">
        <f>IF(K32=$E$32,MIN('WHOLESALE TRAFFIC FLTE'!H32-'WHOLESALE COSTS FLTE'!$E$32,'WHOLESALE COSTS FLTE'!$E$33),0)</f>
        <v>0</v>
      </c>
      <c r="L33" s="204">
        <f>IF(L32=$E$32,MIN('WHOLESALE TRAFFIC FLTE'!I32-'WHOLESALE COSTS FLTE'!$E$32,'WHOLESALE COSTS FLTE'!$E$33),0)</f>
        <v>0</v>
      </c>
      <c r="M33" s="204">
        <f>IF(M32=$E$32,MIN('WHOLESALE TRAFFIC FLTE'!J32-'WHOLESALE COSTS FLTE'!$E$32,'WHOLESALE COSTS FLTE'!$E$33),0)</f>
        <v>0</v>
      </c>
      <c r="N33" s="204">
        <f ca="1">IF(N32=$E$32,MIN('WHOLESALE TRAFFIC FLTE'!K32-'WHOLESALE COSTS FLTE'!$E$32,'WHOLESALE COSTS FLTE'!$E$33),0)</f>
        <v>0</v>
      </c>
      <c r="O33" s="204">
        <f ca="1">IF(O32=$E$32,MIN('WHOLESALE TRAFFIC FLTE'!L32-'WHOLESALE COSTS FLTE'!$E$32,'WHOLESALE COSTS FLTE'!$E$33),0)</f>
        <v>0</v>
      </c>
      <c r="P33" s="204">
        <f ca="1">IF(P32=$E$32,MIN('WHOLESALE TRAFFIC FLTE'!M32-'WHOLESALE COSTS FLTE'!$E$32,'WHOLESALE COSTS FLTE'!$E$33),0)</f>
        <v>0</v>
      </c>
      <c r="Q33" s="204">
        <f ca="1">IF(Q32=$E$32,MIN('WHOLESALE TRAFFIC FLTE'!N32-'WHOLESALE COSTS FLTE'!$E$32,'WHOLESALE COSTS FLTE'!$E$33),0)</f>
        <v>0</v>
      </c>
      <c r="R33" s="204">
        <f ca="1">IF(R32=$E$32,MIN('WHOLESALE TRAFFIC FLTE'!O32-'WHOLESALE COSTS FLTE'!$E$32,'WHOLESALE COSTS FLTE'!$E$33),0)</f>
        <v>0</v>
      </c>
      <c r="S33" s="204">
        <f ca="1">IF(S32=$E$32,MIN('WHOLESALE TRAFFIC FLTE'!P32-'WHOLESALE COSTS FLTE'!$E$32,'WHOLESALE COSTS FLTE'!$E$33),0)</f>
        <v>0</v>
      </c>
      <c r="T33" s="204">
        <f ca="1">IF(T32=$E$32,MIN('WHOLESALE TRAFFIC FLTE'!Q32-'WHOLESALE COSTS FLTE'!$E$32,'WHOLESALE COSTS FLTE'!$E$33),0)</f>
        <v>0</v>
      </c>
      <c r="U33" s="204">
        <f ca="1">IF(U32=$E$32,MIN('WHOLESALE TRAFFIC FLTE'!R32-'WHOLESALE COSTS FLTE'!$E$32,'WHOLESALE COSTS FLTE'!$E$33),0)</f>
        <v>0</v>
      </c>
      <c r="V33" s="204">
        <f ca="1">IF(V32=$E$32,MIN('WHOLESALE TRAFFIC FLTE'!S32-'WHOLESALE COSTS FLTE'!$E$32,'WHOLESALE COSTS FLTE'!$E$33),0)</f>
        <v>11079708.856931627</v>
      </c>
      <c r="W33" s="204">
        <f ca="1">IF(W32=$E$32,MIN('WHOLESALE TRAFFIC FLTE'!T32-'WHOLESALE COSTS FLTE'!$E$32,'WHOLESALE COSTS FLTE'!$E$33),0)</f>
        <v>45405550.531647682</v>
      </c>
      <c r="X33" s="204">
        <f ca="1">IF(X32=$E$32,MIN('WHOLESALE TRAFFIC FLTE'!U32-'WHOLESALE COSTS FLTE'!$E$32,'WHOLESALE COSTS FLTE'!$E$33),0)</f>
        <v>83285827.99212873</v>
      </c>
      <c r="Y33" s="204">
        <f ca="1">IF(Y32=$E$32,MIN('WHOLESALE TRAFFIC FLTE'!V32-'WHOLESALE COSTS FLTE'!$E$32,'WHOLESALE COSTS FLTE'!$E$33),0)</f>
        <v>125217483.73419559</v>
      </c>
      <c r="Z33" s="204">
        <f ca="1">IF(Z32=$E$32,MIN('WHOLESALE TRAFFIC FLTE'!W32-'WHOLESALE COSTS FLTE'!$E$32,'WHOLESALE COSTS FLTE'!$E$33),0)</f>
        <v>171484401.682455</v>
      </c>
      <c r="AA33" s="204">
        <f ca="1">IF(AA32=$E$32,MIN('WHOLESALE TRAFFIC FLTE'!X32-'WHOLESALE COSTS FLTE'!$E$32,'WHOLESALE COSTS FLTE'!$E$33),0)</f>
        <v>222335612.42815411</v>
      </c>
      <c r="AB33" s="204">
        <f ca="1">IF(AB32=$E$32,MIN('WHOLESALE TRAFFIC FLTE'!Y32-'WHOLESALE COSTS FLTE'!$E$32,'WHOLESALE COSTS FLTE'!$E$33),0)</f>
        <v>277884213.48251486</v>
      </c>
      <c r="AC33" s="204">
        <f ca="1">IF(AC32=$E$32,MIN('WHOLESALE TRAFFIC FLTE'!Z32-'WHOLESALE COSTS FLTE'!$E$32,'WHOLESALE COSTS FLTE'!$E$33),0)</f>
        <v>307199999</v>
      </c>
      <c r="AD33" s="204">
        <f ca="1">IF(AD32=$E$32,MIN('WHOLESALE TRAFFIC FLTE'!AA32-'WHOLESALE COSTS FLTE'!$E$32,'WHOLESALE COSTS FLTE'!$E$33),0)</f>
        <v>307199999</v>
      </c>
      <c r="AE33" s="204">
        <f ca="1">IF(AE32=$E$32,MIN('WHOLESALE TRAFFIC FLTE'!AB32-'WHOLESALE COSTS FLTE'!$E$32,'WHOLESALE COSTS FLTE'!$E$33),0)</f>
        <v>307199999</v>
      </c>
      <c r="AF33" s="204">
        <f ca="1">IF(AF32=$E$32,MIN('WHOLESALE TRAFFIC FLTE'!AC32-'WHOLESALE COSTS FLTE'!$E$32,'WHOLESALE COSTS FLTE'!$E$33),0)</f>
        <v>307199999</v>
      </c>
      <c r="AG33" s="204">
        <f ca="1">IF(AG32=$E$32,MIN('WHOLESALE TRAFFIC FLTE'!AD32-'WHOLESALE COSTS FLTE'!$E$32,'WHOLESALE COSTS FLTE'!$E$33),0)</f>
        <v>307199999</v>
      </c>
      <c r="AH33" s="204">
        <f ca="1">IF(AH32=$E$32,MIN('WHOLESALE TRAFFIC FLTE'!AE32-'WHOLESALE COSTS FLTE'!$E$32,'WHOLESALE COSTS FLTE'!$E$33),0)</f>
        <v>307199999</v>
      </c>
      <c r="AI33" s="204">
        <f ca="1">IF(AI32=$E$32,MIN('WHOLESALE TRAFFIC FLTE'!AF32-'WHOLESALE COSTS FLTE'!$E$32,'WHOLESALE COSTS FLTE'!$E$33),0)</f>
        <v>307199999</v>
      </c>
      <c r="AJ33" s="204">
        <f ca="1">IF(AJ32=$E$32,MIN('WHOLESALE TRAFFIC FLTE'!AG32-'WHOLESALE COSTS FLTE'!$E$32,'WHOLESALE COSTS FLTE'!$E$33),0)</f>
        <v>307199999</v>
      </c>
      <c r="AK33" s="204">
        <f ca="1">IF(AK32=$E$32,MIN('WHOLESALE TRAFFIC FLTE'!AH32-'WHOLESALE COSTS FLTE'!$E$32,'WHOLESALE COSTS FLTE'!$E$33),0)</f>
        <v>307199999</v>
      </c>
      <c r="AL33" s="204">
        <f ca="1">IF(AL32=$E$32,MIN('WHOLESALE TRAFFIC FLTE'!AI32-'WHOLESALE COSTS FLTE'!$E$32,'WHOLESALE COSTS FLTE'!$E$33),0)</f>
        <v>307199999</v>
      </c>
      <c r="AM33" s="204">
        <f ca="1">IF(AM32=$E$32,MIN('WHOLESALE TRAFFIC FLTE'!AJ32-'WHOLESALE COSTS FLTE'!$E$32,'WHOLESALE COSTS FLTE'!$E$33),0)</f>
        <v>307199999</v>
      </c>
      <c r="AN33" s="204">
        <f ca="1">IF(AN32=$E$32,MIN('WHOLESALE TRAFFIC FLTE'!AK32-'WHOLESALE COSTS FLTE'!$E$32,'WHOLESALE COSTS FLTE'!$E$33),0)</f>
        <v>307199999</v>
      </c>
      <c r="AO33" s="204">
        <f ca="1">IF(AO32=$E$32,MIN('WHOLESALE TRAFFIC FLTE'!AL32-'WHOLESALE COSTS FLTE'!$E$32,'WHOLESALE COSTS FLTE'!$E$33),0)</f>
        <v>307199999</v>
      </c>
      <c r="AP33" s="204">
        <f ca="1">IF(AP32=$E$32,MIN('WHOLESALE TRAFFIC FLTE'!AM32-'WHOLESALE COSTS FLTE'!$E$32,'WHOLESALE COSTS FLTE'!$E$33),0)</f>
        <v>307199999</v>
      </c>
      <c r="AQ33" s="204">
        <f ca="1">IF(AQ32=$E$32,MIN('WHOLESALE TRAFFIC FLTE'!AN32-'WHOLESALE COSTS FLTE'!$E$32,'WHOLESALE COSTS FLTE'!$E$33),0)</f>
        <v>307199999</v>
      </c>
      <c r="AR33" s="204">
        <f ca="1">IF(AR32=$E$32,MIN('WHOLESALE TRAFFIC FLTE'!AO32-'WHOLESALE COSTS FLTE'!$E$32,'WHOLESALE COSTS FLTE'!$E$33),0)</f>
        <v>307199999</v>
      </c>
      <c r="AS33" s="204">
        <f ca="1">IF(AS32=$E$32,MIN('WHOLESALE TRAFFIC FLTE'!AP32-'WHOLESALE COSTS FLTE'!$E$32,'WHOLESALE COSTS FLTE'!$E$33),0)</f>
        <v>307199999</v>
      </c>
      <c r="AT33" s="204">
        <f ca="1">IF(AT32=$E$32,MIN('WHOLESALE TRAFFIC FLTE'!AQ32-'WHOLESALE COSTS FLTE'!$E$32,'WHOLESALE COSTS FLTE'!$E$33),0)</f>
        <v>307199999</v>
      </c>
      <c r="AU33" s="204">
        <f ca="1">IF(AU32=$E$32,MIN('WHOLESALE TRAFFIC FLTE'!AR32-'WHOLESALE COSTS FLTE'!$E$32,'WHOLESALE COSTS FLTE'!$E$33),0)</f>
        <v>307199999</v>
      </c>
      <c r="AV33" s="204">
        <f ca="1">IF(AV32=$E$32,MIN('WHOLESALE TRAFFIC FLTE'!AS32-'WHOLESALE COSTS FLTE'!$E$32,'WHOLESALE COSTS FLTE'!$E$33),0)</f>
        <v>307199999</v>
      </c>
      <c r="AW33" s="204">
        <f ca="1">IF(AW32=$E$32,MIN('WHOLESALE TRAFFIC FLTE'!AT32-'WHOLESALE COSTS FLTE'!$E$32,'WHOLESALE COSTS FLTE'!$E$33),0)</f>
        <v>307199999</v>
      </c>
      <c r="AX33" s="204">
        <f ca="1">IF(AX32=$E$32,MIN('WHOLESALE TRAFFIC FLTE'!AU32-'WHOLESALE COSTS FLTE'!$E$32,'WHOLESALE COSTS FLTE'!$E$33),0)</f>
        <v>307199999</v>
      </c>
      <c r="AY33" s="204">
        <f ca="1">IF(AY32=$E$32,MIN('WHOLESALE TRAFFIC FLTE'!AV32-'WHOLESALE COSTS FLTE'!$E$32,'WHOLESALE COSTS FLTE'!$E$33),0)</f>
        <v>307199999</v>
      </c>
      <c r="AZ33" s="204">
        <f ca="1">IF(AZ32=$E$32,MIN('WHOLESALE TRAFFIC FLTE'!AW32-'WHOLESALE COSTS FLTE'!$E$32,'WHOLESALE COSTS FLTE'!$E$33),0)</f>
        <v>307199999</v>
      </c>
      <c r="BA33" s="204">
        <f ca="1">IF(BA32=$E$32,MIN('WHOLESALE TRAFFIC FLTE'!AX32-'WHOLESALE COSTS FLTE'!$E$32,'WHOLESALE COSTS FLTE'!$E$33),0)</f>
        <v>307199999</v>
      </c>
      <c r="BB33" s="204">
        <f ca="1">IF(BB32=$E$32,MIN('WHOLESALE TRAFFIC FLTE'!AY32-'WHOLESALE COSTS FLTE'!$E$32,'WHOLESALE COSTS FLTE'!$E$33),0)</f>
        <v>307199999</v>
      </c>
      <c r="BC33" s="204">
        <f ca="1">IF(BC32=$E$32,MIN('WHOLESALE TRAFFIC FLTE'!AZ32-'WHOLESALE COSTS FLTE'!$E$32,'WHOLESALE COSTS FLTE'!$E$33),0)</f>
        <v>307199999</v>
      </c>
      <c r="BD33" s="204">
        <f ca="1">IF(BD32=$E$32,MIN('WHOLESALE TRAFFIC FLTE'!BA32-'WHOLESALE COSTS FLTE'!$E$32,'WHOLESALE COSTS FLTE'!$E$33),0)</f>
        <v>307199999</v>
      </c>
      <c r="BE33" s="204">
        <f ca="1">IF(BE32=$E$32,MIN('WHOLESALE TRAFFIC FLTE'!BB32-'WHOLESALE COSTS FLTE'!$E$32,'WHOLESALE COSTS FLTE'!$E$33),0)</f>
        <v>307199999</v>
      </c>
      <c r="BF33" s="204">
        <f ca="1">IF(BF32=$E$32,MIN('WHOLESALE TRAFFIC FLTE'!BC32-'WHOLESALE COSTS FLTE'!$E$32,'WHOLESALE COSTS FLTE'!$E$33),0)</f>
        <v>307199999</v>
      </c>
      <c r="BG33" s="204">
        <f ca="1">IF(BG32=$E$32,MIN('WHOLESALE TRAFFIC FLTE'!BD32-'WHOLESALE COSTS FLTE'!$E$32,'WHOLESALE COSTS FLTE'!$E$33),0)</f>
        <v>307199999</v>
      </c>
      <c r="BH33" s="204">
        <f ca="1">IF(BH32=$E$32,MIN('WHOLESALE TRAFFIC FLTE'!BE32-'WHOLESALE COSTS FLTE'!$E$32,'WHOLESALE COSTS FLTE'!$E$33),0)</f>
        <v>307199999</v>
      </c>
      <c r="BI33" s="204">
        <f ca="1">IF(BI32=$E$32,MIN('WHOLESALE TRAFFIC FLTE'!BF32-'WHOLESALE COSTS FLTE'!$E$32,'WHOLESALE COSTS FLTE'!$E$33),0)</f>
        <v>307199999</v>
      </c>
      <c r="BJ33" s="204">
        <f ca="1">IF(BJ32=$E$32,MIN('WHOLESALE TRAFFIC FLTE'!BG32-'WHOLESALE COSTS FLTE'!$E$32,'WHOLESALE COSTS FLTE'!$E$33),0)</f>
        <v>307199999</v>
      </c>
      <c r="BK33" s="204">
        <f ca="1">IF(BK32=$E$32,MIN('WHOLESALE TRAFFIC FLTE'!BH32-'WHOLESALE COSTS FLTE'!$E$32,'WHOLESALE COSTS FLTE'!$E$33),0)</f>
        <v>307199999</v>
      </c>
      <c r="BL33" s="204">
        <f ca="1">IF(BL32=$E$32,MIN('WHOLESALE TRAFFIC FLTE'!BI32-'WHOLESALE COSTS FLTE'!$E$32,'WHOLESALE COSTS FLTE'!$E$33),0)</f>
        <v>307199999</v>
      </c>
      <c r="BM33" s="204">
        <f ca="1">IF(BM32=$E$32,MIN('WHOLESALE TRAFFIC FLTE'!BJ32-'WHOLESALE COSTS FLTE'!$E$32,'WHOLESALE COSTS FLTE'!$E$33),0)</f>
        <v>307199999</v>
      </c>
      <c r="BN33" s="204">
        <f ca="1">IF(BN32=$E$32,MIN('WHOLESALE TRAFFIC FLTE'!BK32-'WHOLESALE COSTS FLTE'!$E$32,'WHOLESALE COSTS FLTE'!$E$33),0)</f>
        <v>307199999</v>
      </c>
      <c r="BO33" s="204">
        <f ca="1">IF(BO32=$E$32,MIN('WHOLESALE TRAFFIC FLTE'!BL32-'WHOLESALE COSTS FLTE'!$E$32,'WHOLESALE COSTS FLTE'!$E$33),0)</f>
        <v>307199999</v>
      </c>
      <c r="BP33" s="204">
        <f ca="1">IF(BP32=$E$32,MIN('WHOLESALE TRAFFIC FLTE'!BM32-'WHOLESALE COSTS FLTE'!$E$32,'WHOLESALE COSTS FLTE'!$E$33),0)</f>
        <v>307199999</v>
      </c>
      <c r="BQ33" s="204">
        <f ca="1">IF(BQ32=$E$32,MIN('WHOLESALE TRAFFIC FLTE'!BN32-'WHOLESALE COSTS FLTE'!$E$32,'WHOLESALE COSTS FLTE'!$E$33),0)</f>
        <v>307199999</v>
      </c>
      <c r="BR33" s="204">
        <f ca="1">IF(BR32=$E$32,MIN('WHOLESALE TRAFFIC FLTE'!BO32-'WHOLESALE COSTS FLTE'!$E$32,'WHOLESALE COSTS FLTE'!$E$33),0)</f>
        <v>307199999</v>
      </c>
      <c r="BS33" s="204">
        <f ca="1">IF(BS32=$E$32,MIN('WHOLESALE TRAFFIC FLTE'!BP32-'WHOLESALE COSTS FLTE'!$E$32,'WHOLESALE COSTS FLTE'!$E$33),0)</f>
        <v>307199999</v>
      </c>
      <c r="BT33" s="204">
        <f ca="1">IF(BT32=$E$32,MIN('WHOLESALE TRAFFIC FLTE'!BQ32-'WHOLESALE COSTS FLTE'!$E$32,'WHOLESALE COSTS FLTE'!$E$33),0)</f>
        <v>307199999</v>
      </c>
      <c r="BU33" s="204">
        <f ca="1">IF(BU32=$E$32,MIN('WHOLESALE TRAFFIC FLTE'!BR32-'WHOLESALE COSTS FLTE'!$E$32,'WHOLESALE COSTS FLTE'!$E$33),0)</f>
        <v>307199999</v>
      </c>
    </row>
    <row r="34" spans="2:74" s="210" customFormat="1" ht="25" customHeight="1">
      <c r="B34" s="241" t="s">
        <v>430</v>
      </c>
      <c r="C34" s="205">
        <f t="shared" ref="C34:C37" si="11">D33+1</f>
        <v>512000001</v>
      </c>
      <c r="D34" s="205">
        <v>1024000000</v>
      </c>
      <c r="E34" s="204">
        <f t="shared" si="10"/>
        <v>511999999</v>
      </c>
      <c r="F34" s="204">
        <f>IF(F33=$E$33,MIN('WHOLESALE TRAFFIC FLTE'!C32-'WHOLESALE COSTS FLTE'!$E$33-'WHOLESALE COSTS FLTE'!$E$32,'WHOLESALE COSTS FLTE'!$E$34),0)</f>
        <v>0</v>
      </c>
      <c r="G34" s="204">
        <f>IF(G33=$E$33,MIN('WHOLESALE TRAFFIC FLTE'!D32-'WHOLESALE COSTS FLTE'!$E$33-'WHOLESALE COSTS FLTE'!$E$32,'WHOLESALE COSTS FLTE'!$E$34),0)</f>
        <v>0</v>
      </c>
      <c r="H34" s="204">
        <f>IF(H33=$E$33,MIN('WHOLESALE TRAFFIC FLTE'!E32-'WHOLESALE COSTS FLTE'!$E$33-'WHOLESALE COSTS FLTE'!$E$32,'WHOLESALE COSTS FLTE'!$E$34),0)</f>
        <v>0</v>
      </c>
      <c r="I34" s="204">
        <f>IF(I33=$E$33,MIN('WHOLESALE TRAFFIC FLTE'!F32-'WHOLESALE COSTS FLTE'!$E$33-'WHOLESALE COSTS FLTE'!$E$32,'WHOLESALE COSTS FLTE'!$E$34),0)</f>
        <v>0</v>
      </c>
      <c r="J34" s="204">
        <f>IF(J33=$E$33,MIN('WHOLESALE TRAFFIC FLTE'!G32-'WHOLESALE COSTS FLTE'!$E$33-'WHOLESALE COSTS FLTE'!$E$32,'WHOLESALE COSTS FLTE'!$E$34),0)</f>
        <v>0</v>
      </c>
      <c r="K34" s="204">
        <f>IF(K33=$E$33,MIN('WHOLESALE TRAFFIC FLTE'!H32-'WHOLESALE COSTS FLTE'!$E$33-'WHOLESALE COSTS FLTE'!$E$32,'WHOLESALE COSTS FLTE'!$E$34),0)</f>
        <v>0</v>
      </c>
      <c r="L34" s="204">
        <f>IF(L33=$E$33,MIN('WHOLESALE TRAFFIC FLTE'!I32-'WHOLESALE COSTS FLTE'!$E$33-'WHOLESALE COSTS FLTE'!$E$32,'WHOLESALE COSTS FLTE'!$E$34),0)</f>
        <v>0</v>
      </c>
      <c r="M34" s="204">
        <f>IF(M33=$E$33,MIN('WHOLESALE TRAFFIC FLTE'!J32-'WHOLESALE COSTS FLTE'!$E$33-'WHOLESALE COSTS FLTE'!$E$32,'WHOLESALE COSTS FLTE'!$E$34),0)</f>
        <v>0</v>
      </c>
      <c r="N34" s="204">
        <f ca="1">IF(N33=$E$33,MIN('WHOLESALE TRAFFIC FLTE'!K32-'WHOLESALE COSTS FLTE'!$E$33-'WHOLESALE COSTS FLTE'!$E$32,'WHOLESALE COSTS FLTE'!$E$34),0)</f>
        <v>0</v>
      </c>
      <c r="O34" s="204">
        <f ca="1">IF(O33=$E$33,MIN('WHOLESALE TRAFFIC FLTE'!L32-'WHOLESALE COSTS FLTE'!$E$33-'WHOLESALE COSTS FLTE'!$E$32,'WHOLESALE COSTS FLTE'!$E$34),0)</f>
        <v>0</v>
      </c>
      <c r="P34" s="204">
        <f ca="1">IF(P33=$E$33,MIN('WHOLESALE TRAFFIC FLTE'!M32-'WHOLESALE COSTS FLTE'!$E$33-'WHOLESALE COSTS FLTE'!$E$32,'WHOLESALE COSTS FLTE'!$E$34),0)</f>
        <v>0</v>
      </c>
      <c r="Q34" s="204">
        <f ca="1">IF(Q33=$E$33,MIN('WHOLESALE TRAFFIC FLTE'!N32-'WHOLESALE COSTS FLTE'!$E$33-'WHOLESALE COSTS FLTE'!$E$32,'WHOLESALE COSTS FLTE'!$E$34),0)</f>
        <v>0</v>
      </c>
      <c r="R34" s="204">
        <f ca="1">IF(R33=$E$33,MIN('WHOLESALE TRAFFIC FLTE'!O32-'WHOLESALE COSTS FLTE'!$E$33-'WHOLESALE COSTS FLTE'!$E$32,'WHOLESALE COSTS FLTE'!$E$34),0)</f>
        <v>0</v>
      </c>
      <c r="S34" s="204">
        <f ca="1">IF(S33=$E$33,MIN('WHOLESALE TRAFFIC FLTE'!P32-'WHOLESALE COSTS FLTE'!$E$33-'WHOLESALE COSTS FLTE'!$E$32,'WHOLESALE COSTS FLTE'!$E$34),0)</f>
        <v>0</v>
      </c>
      <c r="T34" s="204">
        <f ca="1">IF(T33=$E$33,MIN('WHOLESALE TRAFFIC FLTE'!Q32-'WHOLESALE COSTS FLTE'!$E$33-'WHOLESALE COSTS FLTE'!$E$32,'WHOLESALE COSTS FLTE'!$E$34),0)</f>
        <v>0</v>
      </c>
      <c r="U34" s="204">
        <f ca="1">IF(U33=$E$33,MIN('WHOLESALE TRAFFIC FLTE'!R32-'WHOLESALE COSTS FLTE'!$E$33-'WHOLESALE COSTS FLTE'!$E$32,'WHOLESALE COSTS FLTE'!$E$34),0)</f>
        <v>0</v>
      </c>
      <c r="V34" s="204">
        <f ca="1">IF(V33=$E$33,MIN('WHOLESALE TRAFFIC FLTE'!S32-'WHOLESALE COSTS FLTE'!$E$33-'WHOLESALE COSTS FLTE'!$E$32,'WHOLESALE COSTS FLTE'!$E$34),0)</f>
        <v>0</v>
      </c>
      <c r="W34" s="204">
        <f ca="1">IF(W33=$E$33,MIN('WHOLESALE TRAFFIC FLTE'!T32-'WHOLESALE COSTS FLTE'!$E$33-'WHOLESALE COSTS FLTE'!$E$32,'WHOLESALE COSTS FLTE'!$E$34),0)</f>
        <v>0</v>
      </c>
      <c r="X34" s="204">
        <f ca="1">IF(X33=$E$33,MIN('WHOLESALE TRAFFIC FLTE'!U32-'WHOLESALE COSTS FLTE'!$E$33-'WHOLESALE COSTS FLTE'!$E$32,'WHOLESALE COSTS FLTE'!$E$34),0)</f>
        <v>0</v>
      </c>
      <c r="Y34" s="204">
        <f ca="1">IF(Y33=$E$33,MIN('WHOLESALE TRAFFIC FLTE'!V32-'WHOLESALE COSTS FLTE'!$E$33-'WHOLESALE COSTS FLTE'!$E$32,'WHOLESALE COSTS FLTE'!$E$34),0)</f>
        <v>0</v>
      </c>
      <c r="Z34" s="204">
        <f ca="1">IF(Z33=$E$33,MIN('WHOLESALE TRAFFIC FLTE'!W32-'WHOLESALE COSTS FLTE'!$E$33-'WHOLESALE COSTS FLTE'!$E$32,'WHOLESALE COSTS FLTE'!$E$34),0)</f>
        <v>0</v>
      </c>
      <c r="AA34" s="204">
        <f ca="1">IF(AA33=$E$33,MIN('WHOLESALE TRAFFIC FLTE'!X32-'WHOLESALE COSTS FLTE'!$E$33-'WHOLESALE COSTS FLTE'!$E$32,'WHOLESALE COSTS FLTE'!$E$34),0)</f>
        <v>0</v>
      </c>
      <c r="AB34" s="204">
        <f ca="1">IF(AB33=$E$33,MIN('WHOLESALE TRAFFIC FLTE'!Y32-'WHOLESALE COSTS FLTE'!$E$33-'WHOLESALE COSTS FLTE'!$E$32,'WHOLESALE COSTS FLTE'!$E$34),0)</f>
        <v>0</v>
      </c>
      <c r="AC34" s="204">
        <f ca="1">IF(AC33=$E$33,MIN('WHOLESALE TRAFFIC FLTE'!Z32-'WHOLESALE COSTS FLTE'!$E$33-'WHOLESALE COSTS FLTE'!$E$32,'WHOLESALE COSTS FLTE'!$E$34),0)</f>
        <v>30878112.907913446</v>
      </c>
      <c r="AD34" s="204">
        <f ca="1">IF(AD33=$E$33,MIN('WHOLESALE TRAFFIC FLTE'!AA32-'WHOLESALE COSTS FLTE'!$E$33-'WHOLESALE COSTS FLTE'!$E$32,'WHOLESALE COSTS FLTE'!$E$34),0)</f>
        <v>95558199.996696234</v>
      </c>
      <c r="AE34" s="204">
        <f ca="1">IF(AE33=$E$33,MIN('WHOLESALE TRAFFIC FLTE'!AB32-'WHOLESALE COSTS FLTE'!$E$33-'WHOLESALE COSTS FLTE'!$E$32,'WHOLESALE COSTS FLTE'!$E$34),0)</f>
        <v>164380187.62522435</v>
      </c>
      <c r="AF34" s="204">
        <f ca="1">IF(AF33=$E$33,MIN('WHOLESALE TRAFFIC FLTE'!AC32-'WHOLESALE COSTS FLTE'!$E$33-'WHOLESALE COSTS FLTE'!$E$32,'WHOLESALE COSTS FLTE'!$E$34),0)</f>
        <v>236919585.79891002</v>
      </c>
      <c r="AG34" s="204">
        <f ca="1">IF(AG33=$E$33,MIN('WHOLESALE TRAFFIC FLTE'!AD32-'WHOLESALE COSTS FLTE'!$E$33-'WHOLESALE COSTS FLTE'!$E$32,'WHOLESALE COSTS FLTE'!$E$34),0)</f>
        <v>312688604.52811921</v>
      </c>
      <c r="AH34" s="204">
        <f ca="1">IF(AH33=$E$33,MIN('WHOLESALE TRAFFIC FLTE'!AE32-'WHOLESALE COSTS FLTE'!$E$33-'WHOLESALE COSTS FLTE'!$E$32,'WHOLESALE COSTS FLTE'!$E$34),0)</f>
        <v>391229957.79813015</v>
      </c>
      <c r="AI34" s="204">
        <f ca="1">IF(AI33=$E$33,MIN('WHOLESALE TRAFFIC FLTE'!AF32-'WHOLESALE COSTS FLTE'!$E$33-'WHOLESALE COSTS FLTE'!$E$32,'WHOLESALE COSTS FLTE'!$E$34),0)</f>
        <v>472031448.445346</v>
      </c>
      <c r="AJ34" s="204">
        <f ca="1">IF(AJ33=$E$33,MIN('WHOLESALE TRAFFIC FLTE'!AG32-'WHOLESALE COSTS FLTE'!$E$33-'WHOLESALE COSTS FLTE'!$E$32,'WHOLESALE COSTS FLTE'!$E$34),0)</f>
        <v>511999999</v>
      </c>
      <c r="AK34" s="204">
        <f ca="1">IF(AK33=$E$33,MIN('WHOLESALE TRAFFIC FLTE'!AH32-'WHOLESALE COSTS FLTE'!$E$33-'WHOLESALE COSTS FLTE'!$E$32,'WHOLESALE COSTS FLTE'!$E$34),0)</f>
        <v>511999999</v>
      </c>
      <c r="AL34" s="204">
        <f ca="1">IF(AL33=$E$33,MIN('WHOLESALE TRAFFIC FLTE'!AI32-'WHOLESALE COSTS FLTE'!$E$33-'WHOLESALE COSTS FLTE'!$E$32,'WHOLESALE COSTS FLTE'!$E$34),0)</f>
        <v>511999999</v>
      </c>
      <c r="AM34" s="204">
        <f ca="1">IF(AM33=$E$33,MIN('WHOLESALE TRAFFIC FLTE'!AJ32-'WHOLESALE COSTS FLTE'!$E$33-'WHOLESALE COSTS FLTE'!$E$32,'WHOLESALE COSTS FLTE'!$E$34),0)</f>
        <v>511999999</v>
      </c>
      <c r="AN34" s="204">
        <f ca="1">IF(AN33=$E$33,MIN('WHOLESALE TRAFFIC FLTE'!AK32-'WHOLESALE COSTS FLTE'!$E$33-'WHOLESALE COSTS FLTE'!$E$32,'WHOLESALE COSTS FLTE'!$E$34),0)</f>
        <v>511999999</v>
      </c>
      <c r="AO34" s="204">
        <f ca="1">IF(AO33=$E$33,MIN('WHOLESALE TRAFFIC FLTE'!AL32-'WHOLESALE COSTS FLTE'!$E$33-'WHOLESALE COSTS FLTE'!$E$32,'WHOLESALE COSTS FLTE'!$E$34),0)</f>
        <v>511999999</v>
      </c>
      <c r="AP34" s="204">
        <f ca="1">IF(AP33=$E$33,MIN('WHOLESALE TRAFFIC FLTE'!AM32-'WHOLESALE COSTS FLTE'!$E$33-'WHOLESALE COSTS FLTE'!$E$32,'WHOLESALE COSTS FLTE'!$E$34),0)</f>
        <v>511999999</v>
      </c>
      <c r="AQ34" s="204">
        <f ca="1">IF(AQ33=$E$33,MIN('WHOLESALE TRAFFIC FLTE'!AN32-'WHOLESALE COSTS FLTE'!$E$33-'WHOLESALE COSTS FLTE'!$E$32,'WHOLESALE COSTS FLTE'!$E$34),0)</f>
        <v>511999999</v>
      </c>
      <c r="AR34" s="204">
        <f ca="1">IF(AR33=$E$33,MIN('WHOLESALE TRAFFIC FLTE'!AO32-'WHOLESALE COSTS FLTE'!$E$33-'WHOLESALE COSTS FLTE'!$E$32,'WHOLESALE COSTS FLTE'!$E$34),0)</f>
        <v>511999999</v>
      </c>
      <c r="AS34" s="204">
        <f ca="1">IF(AS33=$E$33,MIN('WHOLESALE TRAFFIC FLTE'!AP32-'WHOLESALE COSTS FLTE'!$E$33-'WHOLESALE COSTS FLTE'!$E$32,'WHOLESALE COSTS FLTE'!$E$34),0)</f>
        <v>511999999</v>
      </c>
      <c r="AT34" s="204">
        <f ca="1">IF(AT33=$E$33,MIN('WHOLESALE TRAFFIC FLTE'!AQ32-'WHOLESALE COSTS FLTE'!$E$33-'WHOLESALE COSTS FLTE'!$E$32,'WHOLESALE COSTS FLTE'!$E$34),0)</f>
        <v>511999999</v>
      </c>
      <c r="AU34" s="204">
        <f ca="1">IF(AU33=$E$33,MIN('WHOLESALE TRAFFIC FLTE'!AR32-'WHOLESALE COSTS FLTE'!$E$33-'WHOLESALE COSTS FLTE'!$E$32,'WHOLESALE COSTS FLTE'!$E$34),0)</f>
        <v>511999999</v>
      </c>
      <c r="AV34" s="204">
        <f ca="1">IF(AV33=$E$33,MIN('WHOLESALE TRAFFIC FLTE'!AS32-'WHOLESALE COSTS FLTE'!$E$33-'WHOLESALE COSTS FLTE'!$E$32,'WHOLESALE COSTS FLTE'!$E$34),0)</f>
        <v>511999999</v>
      </c>
      <c r="AW34" s="204">
        <f ca="1">IF(AW33=$E$33,MIN('WHOLESALE TRAFFIC FLTE'!AT32-'WHOLESALE COSTS FLTE'!$E$33-'WHOLESALE COSTS FLTE'!$E$32,'WHOLESALE COSTS FLTE'!$E$34),0)</f>
        <v>511999999</v>
      </c>
      <c r="AX34" s="204">
        <f ca="1">IF(AX33=$E$33,MIN('WHOLESALE TRAFFIC FLTE'!AU32-'WHOLESALE COSTS FLTE'!$E$33-'WHOLESALE COSTS FLTE'!$E$32,'WHOLESALE COSTS FLTE'!$E$34),0)</f>
        <v>511999999</v>
      </c>
      <c r="AY34" s="204">
        <f ca="1">IF(AY33=$E$33,MIN('WHOLESALE TRAFFIC FLTE'!AV32-'WHOLESALE COSTS FLTE'!$E$33-'WHOLESALE COSTS FLTE'!$E$32,'WHOLESALE COSTS FLTE'!$E$34),0)</f>
        <v>511999999</v>
      </c>
      <c r="AZ34" s="204">
        <f ca="1">IF(AZ33=$E$33,MIN('WHOLESALE TRAFFIC FLTE'!AW32-'WHOLESALE COSTS FLTE'!$E$33-'WHOLESALE COSTS FLTE'!$E$32,'WHOLESALE COSTS FLTE'!$E$34),0)</f>
        <v>511999999</v>
      </c>
      <c r="BA34" s="204">
        <f ca="1">IF(BA33=$E$33,MIN('WHOLESALE TRAFFIC FLTE'!AX32-'WHOLESALE COSTS FLTE'!$E$33-'WHOLESALE COSTS FLTE'!$E$32,'WHOLESALE COSTS FLTE'!$E$34),0)</f>
        <v>511999999</v>
      </c>
      <c r="BB34" s="204">
        <f ca="1">IF(BB33=$E$33,MIN('WHOLESALE TRAFFIC FLTE'!AY32-'WHOLESALE COSTS FLTE'!$E$33-'WHOLESALE COSTS FLTE'!$E$32,'WHOLESALE COSTS FLTE'!$E$34),0)</f>
        <v>511999999</v>
      </c>
      <c r="BC34" s="204">
        <f ca="1">IF(BC33=$E$33,MIN('WHOLESALE TRAFFIC FLTE'!AZ32-'WHOLESALE COSTS FLTE'!$E$33-'WHOLESALE COSTS FLTE'!$E$32,'WHOLESALE COSTS FLTE'!$E$34),0)</f>
        <v>511999999</v>
      </c>
      <c r="BD34" s="204">
        <f ca="1">IF(BD33=$E$33,MIN('WHOLESALE TRAFFIC FLTE'!BA32-'WHOLESALE COSTS FLTE'!$E$33-'WHOLESALE COSTS FLTE'!$E$32,'WHOLESALE COSTS FLTE'!$E$34),0)</f>
        <v>511999999</v>
      </c>
      <c r="BE34" s="204">
        <f ca="1">IF(BE33=$E$33,MIN('WHOLESALE TRAFFIC FLTE'!BB32-'WHOLESALE COSTS FLTE'!$E$33-'WHOLESALE COSTS FLTE'!$E$32,'WHOLESALE COSTS FLTE'!$E$34),0)</f>
        <v>511999999</v>
      </c>
      <c r="BF34" s="204">
        <f ca="1">IF(BF33=$E$33,MIN('WHOLESALE TRAFFIC FLTE'!BC32-'WHOLESALE COSTS FLTE'!$E$33-'WHOLESALE COSTS FLTE'!$E$32,'WHOLESALE COSTS FLTE'!$E$34),0)</f>
        <v>511999999</v>
      </c>
      <c r="BG34" s="204">
        <f ca="1">IF(BG33=$E$33,MIN('WHOLESALE TRAFFIC FLTE'!BD32-'WHOLESALE COSTS FLTE'!$E$33-'WHOLESALE COSTS FLTE'!$E$32,'WHOLESALE COSTS FLTE'!$E$34),0)</f>
        <v>511999999</v>
      </c>
      <c r="BH34" s="204">
        <f ca="1">IF(BH33=$E$33,MIN('WHOLESALE TRAFFIC FLTE'!BE32-'WHOLESALE COSTS FLTE'!$E$33-'WHOLESALE COSTS FLTE'!$E$32,'WHOLESALE COSTS FLTE'!$E$34),0)</f>
        <v>511999999</v>
      </c>
      <c r="BI34" s="204">
        <f ca="1">IF(BI33=$E$33,MIN('WHOLESALE TRAFFIC FLTE'!BF32-'WHOLESALE COSTS FLTE'!$E$33-'WHOLESALE COSTS FLTE'!$E$32,'WHOLESALE COSTS FLTE'!$E$34),0)</f>
        <v>511999999</v>
      </c>
      <c r="BJ34" s="204">
        <f ca="1">IF(BJ33=$E$33,MIN('WHOLESALE TRAFFIC FLTE'!BG32-'WHOLESALE COSTS FLTE'!$E$33-'WHOLESALE COSTS FLTE'!$E$32,'WHOLESALE COSTS FLTE'!$E$34),0)</f>
        <v>511999999</v>
      </c>
      <c r="BK34" s="204">
        <f ca="1">IF(BK33=$E$33,MIN('WHOLESALE TRAFFIC FLTE'!BH32-'WHOLESALE COSTS FLTE'!$E$33-'WHOLESALE COSTS FLTE'!$E$32,'WHOLESALE COSTS FLTE'!$E$34),0)</f>
        <v>511999999</v>
      </c>
      <c r="BL34" s="204">
        <f ca="1">IF(BL33=$E$33,MIN('WHOLESALE TRAFFIC FLTE'!BI32-'WHOLESALE COSTS FLTE'!$E$33-'WHOLESALE COSTS FLTE'!$E$32,'WHOLESALE COSTS FLTE'!$E$34),0)</f>
        <v>511999999</v>
      </c>
      <c r="BM34" s="204">
        <f ca="1">IF(BM33=$E$33,MIN('WHOLESALE TRAFFIC FLTE'!BJ32-'WHOLESALE COSTS FLTE'!$E$33-'WHOLESALE COSTS FLTE'!$E$32,'WHOLESALE COSTS FLTE'!$E$34),0)</f>
        <v>511999999</v>
      </c>
      <c r="BN34" s="204">
        <f ca="1">IF(BN33=$E$33,MIN('WHOLESALE TRAFFIC FLTE'!BK32-'WHOLESALE COSTS FLTE'!$E$33-'WHOLESALE COSTS FLTE'!$E$32,'WHOLESALE COSTS FLTE'!$E$34),0)</f>
        <v>511999999</v>
      </c>
      <c r="BO34" s="204">
        <f ca="1">IF(BO33=$E$33,MIN('WHOLESALE TRAFFIC FLTE'!BL32-'WHOLESALE COSTS FLTE'!$E$33-'WHOLESALE COSTS FLTE'!$E$32,'WHOLESALE COSTS FLTE'!$E$34),0)</f>
        <v>511999999</v>
      </c>
      <c r="BP34" s="204">
        <f ca="1">IF(BP33=$E$33,MIN('WHOLESALE TRAFFIC FLTE'!BM32-'WHOLESALE COSTS FLTE'!$E$33-'WHOLESALE COSTS FLTE'!$E$32,'WHOLESALE COSTS FLTE'!$E$34),0)</f>
        <v>511999999</v>
      </c>
      <c r="BQ34" s="204">
        <f ca="1">IF(BQ33=$E$33,MIN('WHOLESALE TRAFFIC FLTE'!BN32-'WHOLESALE COSTS FLTE'!$E$33-'WHOLESALE COSTS FLTE'!$E$32,'WHOLESALE COSTS FLTE'!$E$34),0)</f>
        <v>511999999</v>
      </c>
      <c r="BR34" s="204">
        <f ca="1">IF(BR33=$E$33,MIN('WHOLESALE TRAFFIC FLTE'!BO32-'WHOLESALE COSTS FLTE'!$E$33-'WHOLESALE COSTS FLTE'!$E$32,'WHOLESALE COSTS FLTE'!$E$34),0)</f>
        <v>511999999</v>
      </c>
      <c r="BS34" s="204">
        <f ca="1">IF(BS33=$E$33,MIN('WHOLESALE TRAFFIC FLTE'!BP32-'WHOLESALE COSTS FLTE'!$E$33-'WHOLESALE COSTS FLTE'!$E$32,'WHOLESALE COSTS FLTE'!$E$34),0)</f>
        <v>511999999</v>
      </c>
      <c r="BT34" s="204">
        <f ca="1">IF(BT33=$E$33,MIN('WHOLESALE TRAFFIC FLTE'!BQ32-'WHOLESALE COSTS FLTE'!$E$33-'WHOLESALE COSTS FLTE'!$E$32,'WHOLESALE COSTS FLTE'!$E$34),0)</f>
        <v>511999999</v>
      </c>
      <c r="BU34" s="204">
        <f ca="1">IF(BU33=$E$33,MIN('WHOLESALE TRAFFIC FLTE'!BR32-'WHOLESALE COSTS FLTE'!$E$33-'WHOLESALE COSTS FLTE'!$E$32,'WHOLESALE COSTS FLTE'!$E$34),0)</f>
        <v>511999999</v>
      </c>
    </row>
    <row r="35" spans="2:74" s="210" customFormat="1" ht="25" customHeight="1">
      <c r="B35" s="241" t="s">
        <v>431</v>
      </c>
      <c r="C35" s="205">
        <f t="shared" si="11"/>
        <v>1024000001</v>
      </c>
      <c r="D35" s="205">
        <v>1536000000</v>
      </c>
      <c r="E35" s="204">
        <f t="shared" si="10"/>
        <v>511999999</v>
      </c>
      <c r="F35" s="204">
        <f>IF(F34=$E$34,MIN('WHOLESALE TRAFFIC FLTE'!C32-'WHOLESALE COSTS FLTE'!$E$34-'WHOLESALE COSTS FLTE'!$E$33-'WHOLESALE COSTS FLTE'!$E$32,'WHOLESALE COSTS FLTE'!$E$35),0)</f>
        <v>0</v>
      </c>
      <c r="G35" s="204">
        <f>IF(G34=$E$34,MIN('WHOLESALE TRAFFIC FLTE'!D32-'WHOLESALE COSTS FLTE'!$E$34-'WHOLESALE COSTS FLTE'!$E$33-'WHOLESALE COSTS FLTE'!$E$32,'WHOLESALE COSTS FLTE'!$E$35),0)</f>
        <v>0</v>
      </c>
      <c r="H35" s="204">
        <f>IF(H34=$E$34,MIN('WHOLESALE TRAFFIC FLTE'!E32-'WHOLESALE COSTS FLTE'!$E$34-'WHOLESALE COSTS FLTE'!$E$33-'WHOLESALE COSTS FLTE'!$E$32,'WHOLESALE COSTS FLTE'!$E$35),0)</f>
        <v>0</v>
      </c>
      <c r="I35" s="204">
        <f>IF(I34=$E$34,MIN('WHOLESALE TRAFFIC FLTE'!F32-'WHOLESALE COSTS FLTE'!$E$34-'WHOLESALE COSTS FLTE'!$E$33-'WHOLESALE COSTS FLTE'!$E$32,'WHOLESALE COSTS FLTE'!$E$35),0)</f>
        <v>0</v>
      </c>
      <c r="J35" s="204">
        <f>IF(J34=$E$34,MIN('WHOLESALE TRAFFIC FLTE'!G32-'WHOLESALE COSTS FLTE'!$E$34-'WHOLESALE COSTS FLTE'!$E$33-'WHOLESALE COSTS FLTE'!$E$32,'WHOLESALE COSTS FLTE'!$E$35),0)</f>
        <v>0</v>
      </c>
      <c r="K35" s="204">
        <f>IF(K34=$E$34,MIN('WHOLESALE TRAFFIC FLTE'!H32-'WHOLESALE COSTS FLTE'!$E$34-'WHOLESALE COSTS FLTE'!$E$33-'WHOLESALE COSTS FLTE'!$E$32,'WHOLESALE COSTS FLTE'!$E$35),0)</f>
        <v>0</v>
      </c>
      <c r="L35" s="204">
        <f>IF(L34=$E$34,MIN('WHOLESALE TRAFFIC FLTE'!I32-'WHOLESALE COSTS FLTE'!$E$34-'WHOLESALE COSTS FLTE'!$E$33-'WHOLESALE COSTS FLTE'!$E$32,'WHOLESALE COSTS FLTE'!$E$35),0)</f>
        <v>0</v>
      </c>
      <c r="M35" s="204">
        <f>IF(M34=$E$34,MIN('WHOLESALE TRAFFIC FLTE'!J32-'WHOLESALE COSTS FLTE'!$E$34-'WHOLESALE COSTS FLTE'!$E$33-'WHOLESALE COSTS FLTE'!$E$32,'WHOLESALE COSTS FLTE'!$E$35),0)</f>
        <v>0</v>
      </c>
      <c r="N35" s="204">
        <f ca="1">IF(N34=$E$34,MIN('WHOLESALE TRAFFIC FLTE'!K32-'WHOLESALE COSTS FLTE'!$E$34-'WHOLESALE COSTS FLTE'!$E$33-'WHOLESALE COSTS FLTE'!$E$32,'WHOLESALE COSTS FLTE'!$E$35),0)</f>
        <v>0</v>
      </c>
      <c r="O35" s="204">
        <f ca="1">IF(O34=$E$34,MIN('WHOLESALE TRAFFIC FLTE'!L32-'WHOLESALE COSTS FLTE'!$E$34-'WHOLESALE COSTS FLTE'!$E$33-'WHOLESALE COSTS FLTE'!$E$32,'WHOLESALE COSTS FLTE'!$E$35),0)</f>
        <v>0</v>
      </c>
      <c r="P35" s="204">
        <f ca="1">IF(P34=$E$34,MIN('WHOLESALE TRAFFIC FLTE'!M32-'WHOLESALE COSTS FLTE'!$E$34-'WHOLESALE COSTS FLTE'!$E$33-'WHOLESALE COSTS FLTE'!$E$32,'WHOLESALE COSTS FLTE'!$E$35),0)</f>
        <v>0</v>
      </c>
      <c r="Q35" s="204">
        <f ca="1">IF(Q34=$E$34,MIN('WHOLESALE TRAFFIC FLTE'!N32-'WHOLESALE COSTS FLTE'!$E$34-'WHOLESALE COSTS FLTE'!$E$33-'WHOLESALE COSTS FLTE'!$E$32,'WHOLESALE COSTS FLTE'!$E$35),0)</f>
        <v>0</v>
      </c>
      <c r="R35" s="204">
        <f ca="1">IF(R34=$E$34,MIN('WHOLESALE TRAFFIC FLTE'!O32-'WHOLESALE COSTS FLTE'!$E$34-'WHOLESALE COSTS FLTE'!$E$33-'WHOLESALE COSTS FLTE'!$E$32,'WHOLESALE COSTS FLTE'!$E$35),0)</f>
        <v>0</v>
      </c>
      <c r="S35" s="204">
        <f ca="1">IF(S34=$E$34,MIN('WHOLESALE TRAFFIC FLTE'!P32-'WHOLESALE COSTS FLTE'!$E$34-'WHOLESALE COSTS FLTE'!$E$33-'WHOLESALE COSTS FLTE'!$E$32,'WHOLESALE COSTS FLTE'!$E$35),0)</f>
        <v>0</v>
      </c>
      <c r="T35" s="204">
        <f ca="1">IF(T34=$E$34,MIN('WHOLESALE TRAFFIC FLTE'!Q32-'WHOLESALE COSTS FLTE'!$E$34-'WHOLESALE COSTS FLTE'!$E$33-'WHOLESALE COSTS FLTE'!$E$32,'WHOLESALE COSTS FLTE'!$E$35),0)</f>
        <v>0</v>
      </c>
      <c r="U35" s="204">
        <f ca="1">IF(U34=$E$34,MIN('WHOLESALE TRAFFIC FLTE'!R32-'WHOLESALE COSTS FLTE'!$E$34-'WHOLESALE COSTS FLTE'!$E$33-'WHOLESALE COSTS FLTE'!$E$32,'WHOLESALE COSTS FLTE'!$E$35),0)</f>
        <v>0</v>
      </c>
      <c r="V35" s="204">
        <f ca="1">IF(V34=$E$34,MIN('WHOLESALE TRAFFIC FLTE'!S32-'WHOLESALE COSTS FLTE'!$E$34-'WHOLESALE COSTS FLTE'!$E$33-'WHOLESALE COSTS FLTE'!$E$32,'WHOLESALE COSTS FLTE'!$E$35),0)</f>
        <v>0</v>
      </c>
      <c r="W35" s="204">
        <f ca="1">IF(W34=$E$34,MIN('WHOLESALE TRAFFIC FLTE'!T32-'WHOLESALE COSTS FLTE'!$E$34-'WHOLESALE COSTS FLTE'!$E$33-'WHOLESALE COSTS FLTE'!$E$32,'WHOLESALE COSTS FLTE'!$E$35),0)</f>
        <v>0</v>
      </c>
      <c r="X35" s="204">
        <f ca="1">IF(X34=$E$34,MIN('WHOLESALE TRAFFIC FLTE'!U32-'WHOLESALE COSTS FLTE'!$E$34-'WHOLESALE COSTS FLTE'!$E$33-'WHOLESALE COSTS FLTE'!$E$32,'WHOLESALE COSTS FLTE'!$E$35),0)</f>
        <v>0</v>
      </c>
      <c r="Y35" s="204">
        <f ca="1">IF(Y34=$E$34,MIN('WHOLESALE TRAFFIC FLTE'!V32-'WHOLESALE COSTS FLTE'!$E$34-'WHOLESALE COSTS FLTE'!$E$33-'WHOLESALE COSTS FLTE'!$E$32,'WHOLESALE COSTS FLTE'!$E$35),0)</f>
        <v>0</v>
      </c>
      <c r="Z35" s="204">
        <f ca="1">IF(Z34=$E$34,MIN('WHOLESALE TRAFFIC FLTE'!W32-'WHOLESALE COSTS FLTE'!$E$34-'WHOLESALE COSTS FLTE'!$E$33-'WHOLESALE COSTS FLTE'!$E$32,'WHOLESALE COSTS FLTE'!$E$35),0)</f>
        <v>0</v>
      </c>
      <c r="AA35" s="204">
        <f ca="1">IF(AA34=$E$34,MIN('WHOLESALE TRAFFIC FLTE'!X32-'WHOLESALE COSTS FLTE'!$E$34-'WHOLESALE COSTS FLTE'!$E$33-'WHOLESALE COSTS FLTE'!$E$32,'WHOLESALE COSTS FLTE'!$E$35),0)</f>
        <v>0</v>
      </c>
      <c r="AB35" s="204">
        <f ca="1">IF(AB34=$E$34,MIN('WHOLESALE TRAFFIC FLTE'!Y32-'WHOLESALE COSTS FLTE'!$E$34-'WHOLESALE COSTS FLTE'!$E$33-'WHOLESALE COSTS FLTE'!$E$32,'WHOLESALE COSTS FLTE'!$E$35),0)</f>
        <v>0</v>
      </c>
      <c r="AC35" s="204">
        <f ca="1">IF(AC34=$E$34,MIN('WHOLESALE TRAFFIC FLTE'!Z32-'WHOLESALE COSTS FLTE'!$E$34-'WHOLESALE COSTS FLTE'!$E$33-'WHOLESALE COSTS FLTE'!$E$32,'WHOLESALE COSTS FLTE'!$E$35),0)</f>
        <v>0</v>
      </c>
      <c r="AD35" s="204">
        <f ca="1">IF(AD34=$E$34,MIN('WHOLESALE TRAFFIC FLTE'!AA32-'WHOLESALE COSTS FLTE'!$E$34-'WHOLESALE COSTS FLTE'!$E$33-'WHOLESALE COSTS FLTE'!$E$32,'WHOLESALE COSTS FLTE'!$E$35),0)</f>
        <v>0</v>
      </c>
      <c r="AE35" s="204">
        <f ca="1">IF(AE34=$E$34,MIN('WHOLESALE TRAFFIC FLTE'!AB32-'WHOLESALE COSTS FLTE'!$E$34-'WHOLESALE COSTS FLTE'!$E$33-'WHOLESALE COSTS FLTE'!$E$32,'WHOLESALE COSTS FLTE'!$E$35),0)</f>
        <v>0</v>
      </c>
      <c r="AF35" s="204">
        <f ca="1">IF(AF34=$E$34,MIN('WHOLESALE TRAFFIC FLTE'!AC32-'WHOLESALE COSTS FLTE'!$E$34-'WHOLESALE COSTS FLTE'!$E$33-'WHOLESALE COSTS FLTE'!$E$32,'WHOLESALE COSTS FLTE'!$E$35),0)</f>
        <v>0</v>
      </c>
      <c r="AG35" s="204">
        <f ca="1">IF(AG34=$E$34,MIN('WHOLESALE TRAFFIC FLTE'!AD32-'WHOLESALE COSTS FLTE'!$E$34-'WHOLESALE COSTS FLTE'!$E$33-'WHOLESALE COSTS FLTE'!$E$32,'WHOLESALE COSTS FLTE'!$E$35),0)</f>
        <v>0</v>
      </c>
      <c r="AH35" s="204">
        <f ca="1">IF(AH34=$E$34,MIN('WHOLESALE TRAFFIC FLTE'!AE32-'WHOLESALE COSTS FLTE'!$E$34-'WHOLESALE COSTS FLTE'!$E$33-'WHOLESALE COSTS FLTE'!$E$32,'WHOLESALE COSTS FLTE'!$E$35),0)</f>
        <v>0</v>
      </c>
      <c r="AI35" s="204">
        <f ca="1">IF(AI34=$E$34,MIN('WHOLESALE TRAFFIC FLTE'!AF32-'WHOLESALE COSTS FLTE'!$E$34-'WHOLESALE COSTS FLTE'!$E$33-'WHOLESALE COSTS FLTE'!$E$32,'WHOLESALE COSTS FLTE'!$E$35),0)</f>
        <v>0</v>
      </c>
      <c r="AJ35" s="204">
        <f ca="1">IF(AJ34=$E$34,MIN('WHOLESALE TRAFFIC FLTE'!AG32-'WHOLESALE COSTS FLTE'!$E$34-'WHOLESALE COSTS FLTE'!$E$33-'WHOLESALE COSTS FLTE'!$E$32,'WHOLESALE COSTS FLTE'!$E$35),0)</f>
        <v>42597399.102060676</v>
      </c>
      <c r="AK35" s="204">
        <f ca="1">IF(AK34=$E$34,MIN('WHOLESALE TRAFFIC FLTE'!AH32-'WHOLESALE COSTS FLTE'!$E$34-'WHOLESALE COSTS FLTE'!$E$33-'WHOLESALE COSTS FLTE'!$E$32,'WHOLESALE COSTS FLTE'!$E$35),0)</f>
        <v>126476893.06669307</v>
      </c>
      <c r="AL35" s="204">
        <f ca="1">IF(AL34=$E$34,MIN('WHOLESALE TRAFFIC FLTE'!AI32-'WHOLESALE COSTS FLTE'!$E$34-'WHOLESALE COSTS FLTE'!$E$33-'WHOLESALE COSTS FLTE'!$E$32,'WHOLESALE COSTS FLTE'!$E$35),0)</f>
        <v>211362748.29262638</v>
      </c>
      <c r="AM35" s="204">
        <f ca="1">IF(AM34=$E$34,MIN('WHOLESALE TRAFFIC FLTE'!AJ32-'WHOLESALE COSTS FLTE'!$E$34-'WHOLESALE COSTS FLTE'!$E$33-'WHOLESALE COSTS FLTE'!$E$32,'WHOLESALE COSTS FLTE'!$E$35),0)</f>
        <v>296897677.26913905</v>
      </c>
      <c r="AN35" s="204">
        <f ca="1">IF(AN34=$E$34,MIN('WHOLESALE TRAFFIC FLTE'!AK32-'WHOLESALE COSTS FLTE'!$E$34-'WHOLESALE COSTS FLTE'!$E$33-'WHOLESALE COSTS FLTE'!$E$32,'WHOLESALE COSTS FLTE'!$E$35),0)</f>
        <v>382786227.50935149</v>
      </c>
      <c r="AO35" s="204">
        <f ca="1">IF(AO34=$E$34,MIN('WHOLESALE TRAFFIC FLTE'!AL32-'WHOLESALE COSTS FLTE'!$E$34-'WHOLESALE COSTS FLTE'!$E$33-'WHOLESALE COSTS FLTE'!$E$32,'WHOLESALE COSTS FLTE'!$E$35),0)</f>
        <v>468826696.27252197</v>
      </c>
      <c r="AP35" s="204">
        <f ca="1">IF(AP34=$E$34,MIN('WHOLESALE TRAFFIC FLTE'!AM32-'WHOLESALE COSTS FLTE'!$E$34-'WHOLESALE COSTS FLTE'!$E$33-'WHOLESALE COSTS FLTE'!$E$32,'WHOLESALE COSTS FLTE'!$E$35),0)</f>
        <v>511999999</v>
      </c>
      <c r="AQ35" s="204">
        <f ca="1">IF(AQ34=$E$34,MIN('WHOLESALE TRAFFIC FLTE'!AN32-'WHOLESALE COSTS FLTE'!$E$34-'WHOLESALE COSTS FLTE'!$E$33-'WHOLESALE COSTS FLTE'!$E$32,'WHOLESALE COSTS FLTE'!$E$35),0)</f>
        <v>511999999</v>
      </c>
      <c r="AR35" s="204">
        <f ca="1">IF(AR34=$E$34,MIN('WHOLESALE TRAFFIC FLTE'!AO32-'WHOLESALE COSTS FLTE'!$E$34-'WHOLESALE COSTS FLTE'!$E$33-'WHOLESALE COSTS FLTE'!$E$32,'WHOLESALE COSTS FLTE'!$E$35),0)</f>
        <v>511999999</v>
      </c>
      <c r="AS35" s="204">
        <f ca="1">IF(AS34=$E$34,MIN('WHOLESALE TRAFFIC FLTE'!AP32-'WHOLESALE COSTS FLTE'!$E$34-'WHOLESALE COSTS FLTE'!$E$33-'WHOLESALE COSTS FLTE'!$E$32,'WHOLESALE COSTS FLTE'!$E$35),0)</f>
        <v>511999999</v>
      </c>
      <c r="AT35" s="204">
        <f ca="1">IF(AT34=$E$34,MIN('WHOLESALE TRAFFIC FLTE'!AQ32-'WHOLESALE COSTS FLTE'!$E$34-'WHOLESALE COSTS FLTE'!$E$33-'WHOLESALE COSTS FLTE'!$E$32,'WHOLESALE COSTS FLTE'!$E$35),0)</f>
        <v>511999999</v>
      </c>
      <c r="AU35" s="204">
        <f ca="1">IF(AU34=$E$34,MIN('WHOLESALE TRAFFIC FLTE'!AR32-'WHOLESALE COSTS FLTE'!$E$34-'WHOLESALE COSTS FLTE'!$E$33-'WHOLESALE COSTS FLTE'!$E$32,'WHOLESALE COSTS FLTE'!$E$35),0)</f>
        <v>511999999</v>
      </c>
      <c r="AV35" s="204">
        <f ca="1">IF(AV34=$E$34,MIN('WHOLESALE TRAFFIC FLTE'!AS32-'WHOLESALE COSTS FLTE'!$E$34-'WHOLESALE COSTS FLTE'!$E$33-'WHOLESALE COSTS FLTE'!$E$32,'WHOLESALE COSTS FLTE'!$E$35),0)</f>
        <v>511999999</v>
      </c>
      <c r="AW35" s="204">
        <f ca="1">IF(AW34=$E$34,MIN('WHOLESALE TRAFFIC FLTE'!AT32-'WHOLESALE COSTS FLTE'!$E$34-'WHOLESALE COSTS FLTE'!$E$33-'WHOLESALE COSTS FLTE'!$E$32,'WHOLESALE COSTS FLTE'!$E$35),0)</f>
        <v>511999999</v>
      </c>
      <c r="AX35" s="204">
        <f ca="1">IF(AX34=$E$34,MIN('WHOLESALE TRAFFIC FLTE'!AU32-'WHOLESALE COSTS FLTE'!$E$34-'WHOLESALE COSTS FLTE'!$E$33-'WHOLESALE COSTS FLTE'!$E$32,'WHOLESALE COSTS FLTE'!$E$35),0)</f>
        <v>511999999</v>
      </c>
      <c r="AY35" s="204">
        <f ca="1">IF(AY34=$E$34,MIN('WHOLESALE TRAFFIC FLTE'!AV32-'WHOLESALE COSTS FLTE'!$E$34-'WHOLESALE COSTS FLTE'!$E$33-'WHOLESALE COSTS FLTE'!$E$32,'WHOLESALE COSTS FLTE'!$E$35),0)</f>
        <v>511999999</v>
      </c>
      <c r="AZ35" s="204">
        <f ca="1">IF(AZ34=$E$34,MIN('WHOLESALE TRAFFIC FLTE'!AW32-'WHOLESALE COSTS FLTE'!$E$34-'WHOLESALE COSTS FLTE'!$E$33-'WHOLESALE COSTS FLTE'!$E$32,'WHOLESALE COSTS FLTE'!$E$35),0)</f>
        <v>511999999</v>
      </c>
      <c r="BA35" s="204">
        <f ca="1">IF(BA34=$E$34,MIN('WHOLESALE TRAFFIC FLTE'!AX32-'WHOLESALE COSTS FLTE'!$E$34-'WHOLESALE COSTS FLTE'!$E$33-'WHOLESALE COSTS FLTE'!$E$32,'WHOLESALE COSTS FLTE'!$E$35),0)</f>
        <v>511999999</v>
      </c>
      <c r="BB35" s="204">
        <f ca="1">IF(BB34=$E$34,MIN('WHOLESALE TRAFFIC FLTE'!AY32-'WHOLESALE COSTS FLTE'!$E$34-'WHOLESALE COSTS FLTE'!$E$33-'WHOLESALE COSTS FLTE'!$E$32,'WHOLESALE COSTS FLTE'!$E$35),0)</f>
        <v>511999999</v>
      </c>
      <c r="BC35" s="204">
        <f ca="1">IF(BC34=$E$34,MIN('WHOLESALE TRAFFIC FLTE'!AZ32-'WHOLESALE COSTS FLTE'!$E$34-'WHOLESALE COSTS FLTE'!$E$33-'WHOLESALE COSTS FLTE'!$E$32,'WHOLESALE COSTS FLTE'!$E$35),0)</f>
        <v>511999999</v>
      </c>
      <c r="BD35" s="204">
        <f ca="1">IF(BD34=$E$34,MIN('WHOLESALE TRAFFIC FLTE'!BA32-'WHOLESALE COSTS FLTE'!$E$34-'WHOLESALE COSTS FLTE'!$E$33-'WHOLESALE COSTS FLTE'!$E$32,'WHOLESALE COSTS FLTE'!$E$35),0)</f>
        <v>511999999</v>
      </c>
      <c r="BE35" s="204">
        <f ca="1">IF(BE34=$E$34,MIN('WHOLESALE TRAFFIC FLTE'!BB32-'WHOLESALE COSTS FLTE'!$E$34-'WHOLESALE COSTS FLTE'!$E$33-'WHOLESALE COSTS FLTE'!$E$32,'WHOLESALE COSTS FLTE'!$E$35),0)</f>
        <v>511999999</v>
      </c>
      <c r="BF35" s="204">
        <f ca="1">IF(BF34=$E$34,MIN('WHOLESALE TRAFFIC FLTE'!BC32-'WHOLESALE COSTS FLTE'!$E$34-'WHOLESALE COSTS FLTE'!$E$33-'WHOLESALE COSTS FLTE'!$E$32,'WHOLESALE COSTS FLTE'!$E$35),0)</f>
        <v>511999999</v>
      </c>
      <c r="BG35" s="204">
        <f ca="1">IF(BG34=$E$34,MIN('WHOLESALE TRAFFIC FLTE'!BD32-'WHOLESALE COSTS FLTE'!$E$34-'WHOLESALE COSTS FLTE'!$E$33-'WHOLESALE COSTS FLTE'!$E$32,'WHOLESALE COSTS FLTE'!$E$35),0)</f>
        <v>511999999</v>
      </c>
      <c r="BH35" s="204">
        <f ca="1">IF(BH34=$E$34,MIN('WHOLESALE TRAFFIC FLTE'!BE32-'WHOLESALE COSTS FLTE'!$E$34-'WHOLESALE COSTS FLTE'!$E$33-'WHOLESALE COSTS FLTE'!$E$32,'WHOLESALE COSTS FLTE'!$E$35),0)</f>
        <v>511999999</v>
      </c>
      <c r="BI35" s="204">
        <f ca="1">IF(BI34=$E$34,MIN('WHOLESALE TRAFFIC FLTE'!BF32-'WHOLESALE COSTS FLTE'!$E$34-'WHOLESALE COSTS FLTE'!$E$33-'WHOLESALE COSTS FLTE'!$E$32,'WHOLESALE COSTS FLTE'!$E$35),0)</f>
        <v>511999999</v>
      </c>
      <c r="BJ35" s="204">
        <f ca="1">IF(BJ34=$E$34,MIN('WHOLESALE TRAFFIC FLTE'!BG32-'WHOLESALE COSTS FLTE'!$E$34-'WHOLESALE COSTS FLTE'!$E$33-'WHOLESALE COSTS FLTE'!$E$32,'WHOLESALE COSTS FLTE'!$E$35),0)</f>
        <v>511999999</v>
      </c>
      <c r="BK35" s="204">
        <f ca="1">IF(BK34=$E$34,MIN('WHOLESALE TRAFFIC FLTE'!BH32-'WHOLESALE COSTS FLTE'!$E$34-'WHOLESALE COSTS FLTE'!$E$33-'WHOLESALE COSTS FLTE'!$E$32,'WHOLESALE COSTS FLTE'!$E$35),0)</f>
        <v>511999999</v>
      </c>
      <c r="BL35" s="204">
        <f ca="1">IF(BL34=$E$34,MIN('WHOLESALE TRAFFIC FLTE'!BI32-'WHOLESALE COSTS FLTE'!$E$34-'WHOLESALE COSTS FLTE'!$E$33-'WHOLESALE COSTS FLTE'!$E$32,'WHOLESALE COSTS FLTE'!$E$35),0)</f>
        <v>511999999</v>
      </c>
      <c r="BM35" s="204">
        <f ca="1">IF(BM34=$E$34,MIN('WHOLESALE TRAFFIC FLTE'!BJ32-'WHOLESALE COSTS FLTE'!$E$34-'WHOLESALE COSTS FLTE'!$E$33-'WHOLESALE COSTS FLTE'!$E$32,'WHOLESALE COSTS FLTE'!$E$35),0)</f>
        <v>511999999</v>
      </c>
      <c r="BN35" s="204">
        <f ca="1">IF(BN34=$E$34,MIN('WHOLESALE TRAFFIC FLTE'!BK32-'WHOLESALE COSTS FLTE'!$E$34-'WHOLESALE COSTS FLTE'!$E$33-'WHOLESALE COSTS FLTE'!$E$32,'WHOLESALE COSTS FLTE'!$E$35),0)</f>
        <v>511999999</v>
      </c>
      <c r="BO35" s="204">
        <f ca="1">IF(BO34=$E$34,MIN('WHOLESALE TRAFFIC FLTE'!BL32-'WHOLESALE COSTS FLTE'!$E$34-'WHOLESALE COSTS FLTE'!$E$33-'WHOLESALE COSTS FLTE'!$E$32,'WHOLESALE COSTS FLTE'!$E$35),0)</f>
        <v>511999999</v>
      </c>
      <c r="BP35" s="204">
        <f ca="1">IF(BP34=$E$34,MIN('WHOLESALE TRAFFIC FLTE'!BM32-'WHOLESALE COSTS FLTE'!$E$34-'WHOLESALE COSTS FLTE'!$E$33-'WHOLESALE COSTS FLTE'!$E$32,'WHOLESALE COSTS FLTE'!$E$35),0)</f>
        <v>511999999</v>
      </c>
      <c r="BQ35" s="204">
        <f ca="1">IF(BQ34=$E$34,MIN('WHOLESALE TRAFFIC FLTE'!BN32-'WHOLESALE COSTS FLTE'!$E$34-'WHOLESALE COSTS FLTE'!$E$33-'WHOLESALE COSTS FLTE'!$E$32,'WHOLESALE COSTS FLTE'!$E$35),0)</f>
        <v>511999999</v>
      </c>
      <c r="BR35" s="204">
        <f ca="1">IF(BR34=$E$34,MIN('WHOLESALE TRAFFIC FLTE'!BO32-'WHOLESALE COSTS FLTE'!$E$34-'WHOLESALE COSTS FLTE'!$E$33-'WHOLESALE COSTS FLTE'!$E$32,'WHOLESALE COSTS FLTE'!$E$35),0)</f>
        <v>511999999</v>
      </c>
      <c r="BS35" s="204">
        <f ca="1">IF(BS34=$E$34,MIN('WHOLESALE TRAFFIC FLTE'!BP32-'WHOLESALE COSTS FLTE'!$E$34-'WHOLESALE COSTS FLTE'!$E$33-'WHOLESALE COSTS FLTE'!$E$32,'WHOLESALE COSTS FLTE'!$E$35),0)</f>
        <v>511999999</v>
      </c>
      <c r="BT35" s="204">
        <f ca="1">IF(BT34=$E$34,MIN('WHOLESALE TRAFFIC FLTE'!BQ32-'WHOLESALE COSTS FLTE'!$E$34-'WHOLESALE COSTS FLTE'!$E$33-'WHOLESALE COSTS FLTE'!$E$32,'WHOLESALE COSTS FLTE'!$E$35),0)</f>
        <v>511999999</v>
      </c>
      <c r="BU35" s="204">
        <f ca="1">IF(BU34=$E$34,MIN('WHOLESALE TRAFFIC FLTE'!BR32-'WHOLESALE COSTS FLTE'!$E$34-'WHOLESALE COSTS FLTE'!$E$33-'WHOLESALE COSTS FLTE'!$E$32,'WHOLESALE COSTS FLTE'!$E$35),0)</f>
        <v>511999999</v>
      </c>
    </row>
    <row r="36" spans="2:74" s="210" customFormat="1" ht="25" customHeight="1">
      <c r="B36" s="241" t="s">
        <v>432</v>
      </c>
      <c r="C36" s="205">
        <f t="shared" si="11"/>
        <v>1536000001</v>
      </c>
      <c r="D36" s="205">
        <v>1000240000000</v>
      </c>
      <c r="E36" s="204">
        <f t="shared" si="10"/>
        <v>998703999999</v>
      </c>
      <c r="F36" s="204">
        <f>IF(F35=$E$35,MIN('WHOLESALE TRAFFIC FLTE'!C32-'WHOLESALE COSTS FLTE'!$E$35-'WHOLESALE COSTS FLTE'!$E$34-'WHOLESALE COSTS FLTE'!$E$33-'WHOLESALE COSTS FLTE'!$E$32,'WHOLESALE COSTS FLTE'!$E$36),0)</f>
        <v>0</v>
      </c>
      <c r="G36" s="204">
        <f>IF(G35=$E$35,MIN('WHOLESALE TRAFFIC FLTE'!D32-'WHOLESALE COSTS FLTE'!$E$35-'WHOLESALE COSTS FLTE'!$E$34-'WHOLESALE COSTS FLTE'!$E$33-'WHOLESALE COSTS FLTE'!$E$32,'WHOLESALE COSTS FLTE'!$E$36),0)</f>
        <v>0</v>
      </c>
      <c r="H36" s="204">
        <f>IF(H35=$E$35,MIN('WHOLESALE TRAFFIC FLTE'!E32-'WHOLESALE COSTS FLTE'!$E$35-'WHOLESALE COSTS FLTE'!$E$34-'WHOLESALE COSTS FLTE'!$E$33-'WHOLESALE COSTS FLTE'!$E$32,'WHOLESALE COSTS FLTE'!$E$36),0)</f>
        <v>0</v>
      </c>
      <c r="I36" s="204">
        <f>IF(I35=$E$35,MIN('WHOLESALE TRAFFIC FLTE'!F32-'WHOLESALE COSTS FLTE'!$E$35-'WHOLESALE COSTS FLTE'!$E$34-'WHOLESALE COSTS FLTE'!$E$33-'WHOLESALE COSTS FLTE'!$E$32,'WHOLESALE COSTS FLTE'!$E$36),0)</f>
        <v>0</v>
      </c>
      <c r="J36" s="204">
        <f>IF(J35=$E$35,MIN('WHOLESALE TRAFFIC FLTE'!G32-'WHOLESALE COSTS FLTE'!$E$35-'WHOLESALE COSTS FLTE'!$E$34-'WHOLESALE COSTS FLTE'!$E$33-'WHOLESALE COSTS FLTE'!$E$32,'WHOLESALE COSTS FLTE'!$E$36),0)</f>
        <v>0</v>
      </c>
      <c r="K36" s="204">
        <f>IF(K35=$E$35,MIN('WHOLESALE TRAFFIC FLTE'!H32-'WHOLESALE COSTS FLTE'!$E$35-'WHOLESALE COSTS FLTE'!$E$34-'WHOLESALE COSTS FLTE'!$E$33-'WHOLESALE COSTS FLTE'!$E$32,'WHOLESALE COSTS FLTE'!$E$36),0)</f>
        <v>0</v>
      </c>
      <c r="L36" s="204">
        <f>IF(L35=$E$35,MIN('WHOLESALE TRAFFIC FLTE'!I32-'WHOLESALE COSTS FLTE'!$E$35-'WHOLESALE COSTS FLTE'!$E$34-'WHOLESALE COSTS FLTE'!$E$33-'WHOLESALE COSTS FLTE'!$E$32,'WHOLESALE COSTS FLTE'!$E$36),0)</f>
        <v>0</v>
      </c>
      <c r="M36" s="204">
        <f>IF(M35=$E$35,MIN('WHOLESALE TRAFFIC FLTE'!J32-'WHOLESALE COSTS FLTE'!$E$35-'WHOLESALE COSTS FLTE'!$E$34-'WHOLESALE COSTS FLTE'!$E$33-'WHOLESALE COSTS FLTE'!$E$32,'WHOLESALE COSTS FLTE'!$E$36),0)</f>
        <v>0</v>
      </c>
      <c r="N36" s="204">
        <f ca="1">IF(N35=$E$35,MIN('WHOLESALE TRAFFIC FLTE'!K32-'WHOLESALE COSTS FLTE'!$E$35-'WHOLESALE COSTS FLTE'!$E$34-'WHOLESALE COSTS FLTE'!$E$33-'WHOLESALE COSTS FLTE'!$E$32,'WHOLESALE COSTS FLTE'!$E$36),0)</f>
        <v>0</v>
      </c>
      <c r="O36" s="204">
        <f ca="1">IF(O35=$E$35,MIN('WHOLESALE TRAFFIC FLTE'!L32-'WHOLESALE COSTS FLTE'!$E$35-'WHOLESALE COSTS FLTE'!$E$34-'WHOLESALE COSTS FLTE'!$E$33-'WHOLESALE COSTS FLTE'!$E$32,'WHOLESALE COSTS FLTE'!$E$36),0)</f>
        <v>0</v>
      </c>
      <c r="P36" s="204">
        <f ca="1">IF(P35=$E$35,MIN('WHOLESALE TRAFFIC FLTE'!M32-'WHOLESALE COSTS FLTE'!$E$35-'WHOLESALE COSTS FLTE'!$E$34-'WHOLESALE COSTS FLTE'!$E$33-'WHOLESALE COSTS FLTE'!$E$32,'WHOLESALE COSTS FLTE'!$E$36),0)</f>
        <v>0</v>
      </c>
      <c r="Q36" s="204">
        <f ca="1">IF(Q35=$E$35,MIN('WHOLESALE TRAFFIC FLTE'!N32-'WHOLESALE COSTS FLTE'!$E$35-'WHOLESALE COSTS FLTE'!$E$34-'WHOLESALE COSTS FLTE'!$E$33-'WHOLESALE COSTS FLTE'!$E$32,'WHOLESALE COSTS FLTE'!$E$36),0)</f>
        <v>0</v>
      </c>
      <c r="R36" s="204">
        <f ca="1">IF(R35=$E$35,MIN('WHOLESALE TRAFFIC FLTE'!O32-'WHOLESALE COSTS FLTE'!$E$35-'WHOLESALE COSTS FLTE'!$E$34-'WHOLESALE COSTS FLTE'!$E$33-'WHOLESALE COSTS FLTE'!$E$32,'WHOLESALE COSTS FLTE'!$E$36),0)</f>
        <v>0</v>
      </c>
      <c r="S36" s="204">
        <f ca="1">IF(S35=$E$35,MIN('WHOLESALE TRAFFIC FLTE'!P32-'WHOLESALE COSTS FLTE'!$E$35-'WHOLESALE COSTS FLTE'!$E$34-'WHOLESALE COSTS FLTE'!$E$33-'WHOLESALE COSTS FLTE'!$E$32,'WHOLESALE COSTS FLTE'!$E$36),0)</f>
        <v>0</v>
      </c>
      <c r="T36" s="204">
        <f ca="1">IF(T35=$E$35,MIN('WHOLESALE TRAFFIC FLTE'!Q32-'WHOLESALE COSTS FLTE'!$E$35-'WHOLESALE COSTS FLTE'!$E$34-'WHOLESALE COSTS FLTE'!$E$33-'WHOLESALE COSTS FLTE'!$E$32,'WHOLESALE COSTS FLTE'!$E$36),0)</f>
        <v>0</v>
      </c>
      <c r="U36" s="204">
        <f ca="1">IF(U35=$E$35,MIN('WHOLESALE TRAFFIC FLTE'!R32-'WHOLESALE COSTS FLTE'!$E$35-'WHOLESALE COSTS FLTE'!$E$34-'WHOLESALE COSTS FLTE'!$E$33-'WHOLESALE COSTS FLTE'!$E$32,'WHOLESALE COSTS FLTE'!$E$36),0)</f>
        <v>0</v>
      </c>
      <c r="V36" s="204">
        <f ca="1">IF(V35=$E$35,MIN('WHOLESALE TRAFFIC FLTE'!S32-'WHOLESALE COSTS FLTE'!$E$35-'WHOLESALE COSTS FLTE'!$E$34-'WHOLESALE COSTS FLTE'!$E$33-'WHOLESALE COSTS FLTE'!$E$32,'WHOLESALE COSTS FLTE'!$E$36),0)</f>
        <v>0</v>
      </c>
      <c r="W36" s="204">
        <f ca="1">IF(W35=$E$35,MIN('WHOLESALE TRAFFIC FLTE'!T32-'WHOLESALE COSTS FLTE'!$E$35-'WHOLESALE COSTS FLTE'!$E$34-'WHOLESALE COSTS FLTE'!$E$33-'WHOLESALE COSTS FLTE'!$E$32,'WHOLESALE COSTS FLTE'!$E$36),0)</f>
        <v>0</v>
      </c>
      <c r="X36" s="204">
        <f ca="1">IF(X35=$E$35,MIN('WHOLESALE TRAFFIC FLTE'!U32-'WHOLESALE COSTS FLTE'!$E$35-'WHOLESALE COSTS FLTE'!$E$34-'WHOLESALE COSTS FLTE'!$E$33-'WHOLESALE COSTS FLTE'!$E$32,'WHOLESALE COSTS FLTE'!$E$36),0)</f>
        <v>0</v>
      </c>
      <c r="Y36" s="204">
        <f ca="1">IF(Y35=$E$35,MIN('WHOLESALE TRAFFIC FLTE'!V32-'WHOLESALE COSTS FLTE'!$E$35-'WHOLESALE COSTS FLTE'!$E$34-'WHOLESALE COSTS FLTE'!$E$33-'WHOLESALE COSTS FLTE'!$E$32,'WHOLESALE COSTS FLTE'!$E$36),0)</f>
        <v>0</v>
      </c>
      <c r="Z36" s="204">
        <f ca="1">IF(Z35=$E$35,MIN('WHOLESALE TRAFFIC FLTE'!W32-'WHOLESALE COSTS FLTE'!$E$35-'WHOLESALE COSTS FLTE'!$E$34-'WHOLESALE COSTS FLTE'!$E$33-'WHOLESALE COSTS FLTE'!$E$32,'WHOLESALE COSTS FLTE'!$E$36),0)</f>
        <v>0</v>
      </c>
      <c r="AA36" s="204">
        <f ca="1">IF(AA35=$E$35,MIN('WHOLESALE TRAFFIC FLTE'!X32-'WHOLESALE COSTS FLTE'!$E$35-'WHOLESALE COSTS FLTE'!$E$34-'WHOLESALE COSTS FLTE'!$E$33-'WHOLESALE COSTS FLTE'!$E$32,'WHOLESALE COSTS FLTE'!$E$36),0)</f>
        <v>0</v>
      </c>
      <c r="AB36" s="204">
        <f ca="1">IF(AB35=$E$35,MIN('WHOLESALE TRAFFIC FLTE'!Y32-'WHOLESALE COSTS FLTE'!$E$35-'WHOLESALE COSTS FLTE'!$E$34-'WHOLESALE COSTS FLTE'!$E$33-'WHOLESALE COSTS FLTE'!$E$32,'WHOLESALE COSTS FLTE'!$E$36),0)</f>
        <v>0</v>
      </c>
      <c r="AC36" s="204">
        <f ca="1">IF(AC35=$E$35,MIN('WHOLESALE TRAFFIC FLTE'!Z32-'WHOLESALE COSTS FLTE'!$E$35-'WHOLESALE COSTS FLTE'!$E$34-'WHOLESALE COSTS FLTE'!$E$33-'WHOLESALE COSTS FLTE'!$E$32,'WHOLESALE COSTS FLTE'!$E$36),0)</f>
        <v>0</v>
      </c>
      <c r="AD36" s="204">
        <f ca="1">IF(AD35=$E$35,MIN('WHOLESALE TRAFFIC FLTE'!AA32-'WHOLESALE COSTS FLTE'!$E$35-'WHOLESALE COSTS FLTE'!$E$34-'WHOLESALE COSTS FLTE'!$E$33-'WHOLESALE COSTS FLTE'!$E$32,'WHOLESALE COSTS FLTE'!$E$36),0)</f>
        <v>0</v>
      </c>
      <c r="AE36" s="204">
        <f ca="1">IF(AE35=$E$35,MIN('WHOLESALE TRAFFIC FLTE'!AB32-'WHOLESALE COSTS FLTE'!$E$35-'WHOLESALE COSTS FLTE'!$E$34-'WHOLESALE COSTS FLTE'!$E$33-'WHOLESALE COSTS FLTE'!$E$32,'WHOLESALE COSTS FLTE'!$E$36),0)</f>
        <v>0</v>
      </c>
      <c r="AF36" s="204">
        <f ca="1">IF(AF35=$E$35,MIN('WHOLESALE TRAFFIC FLTE'!AC32-'WHOLESALE COSTS FLTE'!$E$35-'WHOLESALE COSTS FLTE'!$E$34-'WHOLESALE COSTS FLTE'!$E$33-'WHOLESALE COSTS FLTE'!$E$32,'WHOLESALE COSTS FLTE'!$E$36),0)</f>
        <v>0</v>
      </c>
      <c r="AG36" s="204">
        <f ca="1">IF(AG35=$E$35,MIN('WHOLESALE TRAFFIC FLTE'!AD32-'WHOLESALE COSTS FLTE'!$E$35-'WHOLESALE COSTS FLTE'!$E$34-'WHOLESALE COSTS FLTE'!$E$33-'WHOLESALE COSTS FLTE'!$E$32,'WHOLESALE COSTS FLTE'!$E$36),0)</f>
        <v>0</v>
      </c>
      <c r="AH36" s="204">
        <f ca="1">IF(AH35=$E$35,MIN('WHOLESALE TRAFFIC FLTE'!AE32-'WHOLESALE COSTS FLTE'!$E$35-'WHOLESALE COSTS FLTE'!$E$34-'WHOLESALE COSTS FLTE'!$E$33-'WHOLESALE COSTS FLTE'!$E$32,'WHOLESALE COSTS FLTE'!$E$36),0)</f>
        <v>0</v>
      </c>
      <c r="AI36" s="204">
        <f ca="1">IF(AI35=$E$35,MIN('WHOLESALE TRAFFIC FLTE'!AF32-'WHOLESALE COSTS FLTE'!$E$35-'WHOLESALE COSTS FLTE'!$E$34-'WHOLESALE COSTS FLTE'!$E$33-'WHOLESALE COSTS FLTE'!$E$32,'WHOLESALE COSTS FLTE'!$E$36),0)</f>
        <v>0</v>
      </c>
      <c r="AJ36" s="204">
        <f ca="1">IF(AJ35=$E$35,MIN('WHOLESALE TRAFFIC FLTE'!AG32-'WHOLESALE COSTS FLTE'!$E$35-'WHOLESALE COSTS FLTE'!$E$34-'WHOLESALE COSTS FLTE'!$E$33-'WHOLESALE COSTS FLTE'!$E$32,'WHOLESALE COSTS FLTE'!$E$36),0)</f>
        <v>0</v>
      </c>
      <c r="AK36" s="204">
        <f ca="1">IF(AK35=$E$35,MIN('WHOLESALE TRAFFIC FLTE'!AH32-'WHOLESALE COSTS FLTE'!$E$35-'WHOLESALE COSTS FLTE'!$E$34-'WHOLESALE COSTS FLTE'!$E$33-'WHOLESALE COSTS FLTE'!$E$32,'WHOLESALE COSTS FLTE'!$E$36),0)</f>
        <v>0</v>
      </c>
      <c r="AL36" s="204">
        <f ca="1">IF(AL35=$E$35,MIN('WHOLESALE TRAFFIC FLTE'!AI32-'WHOLESALE COSTS FLTE'!$E$35-'WHOLESALE COSTS FLTE'!$E$34-'WHOLESALE COSTS FLTE'!$E$33-'WHOLESALE COSTS FLTE'!$E$32,'WHOLESALE COSTS FLTE'!$E$36),0)</f>
        <v>0</v>
      </c>
      <c r="AM36" s="204">
        <f ca="1">IF(AM35=$E$35,MIN('WHOLESALE TRAFFIC FLTE'!AJ32-'WHOLESALE COSTS FLTE'!$E$35-'WHOLESALE COSTS FLTE'!$E$34-'WHOLESALE COSTS FLTE'!$E$33-'WHOLESALE COSTS FLTE'!$E$32,'WHOLESALE COSTS FLTE'!$E$36),0)</f>
        <v>0</v>
      </c>
      <c r="AN36" s="204">
        <f ca="1">IF(AN35=$E$35,MIN('WHOLESALE TRAFFIC FLTE'!AK32-'WHOLESALE COSTS FLTE'!$E$35-'WHOLESALE COSTS FLTE'!$E$34-'WHOLESALE COSTS FLTE'!$E$33-'WHOLESALE COSTS FLTE'!$E$32,'WHOLESALE COSTS FLTE'!$E$36),0)</f>
        <v>0</v>
      </c>
      <c r="AO36" s="204">
        <f ca="1">IF(AO35=$E$35,MIN('WHOLESALE TRAFFIC FLTE'!AL32-'WHOLESALE COSTS FLTE'!$E$35-'WHOLESALE COSTS FLTE'!$E$34-'WHOLESALE COSTS FLTE'!$E$33-'WHOLESALE COSTS FLTE'!$E$32,'WHOLESALE COSTS FLTE'!$E$36),0)</f>
        <v>0</v>
      </c>
      <c r="AP36" s="204">
        <f ca="1">IF(AP35=$E$35,MIN('WHOLESALE TRAFFIC FLTE'!AM32-'WHOLESALE COSTS FLTE'!$E$35-'WHOLESALE COSTS FLTE'!$E$34-'WHOLESALE COSTS FLTE'!$E$33-'WHOLESALE COSTS FLTE'!$E$32,'WHOLESALE COSTS FLTE'!$E$36),0)</f>
        <v>42906279.65120554</v>
      </c>
      <c r="AQ36" s="204">
        <f ca="1">IF(AQ35=$E$35,MIN('WHOLESALE TRAFFIC FLTE'!AN32-'WHOLESALE COSTS FLTE'!$E$35-'WHOLESALE COSTS FLTE'!$E$34-'WHOLESALE COSTS FLTE'!$E$33-'WHOLESALE COSTS FLTE'!$E$32,'WHOLESALE COSTS FLTE'!$E$36),0)</f>
        <v>128809726.05967021</v>
      </c>
      <c r="AR36" s="204">
        <f ca="1">IF(AR35=$E$35,MIN('WHOLESALE TRAFFIC FLTE'!AO32-'WHOLESALE COSTS FLTE'!$E$35-'WHOLESALE COSTS FLTE'!$E$34-'WHOLESALE COSTS FLTE'!$E$33-'WHOLESALE COSTS FLTE'!$E$32,'WHOLESALE COSTS FLTE'!$E$36),0)</f>
        <v>214408772.37366295</v>
      </c>
      <c r="AS36" s="204">
        <f ca="1">IF(AS35=$E$35,MIN('WHOLESALE TRAFFIC FLTE'!AP32-'WHOLESALE COSTS FLTE'!$E$35-'WHOLESALE COSTS FLTE'!$E$34-'WHOLESALE COSTS FLTE'!$E$33-'WHOLESALE COSTS FLTE'!$E$32,'WHOLESALE COSTS FLTE'!$E$36),0)</f>
        <v>299669510.63398671</v>
      </c>
      <c r="AT36" s="204">
        <f ca="1">IF(AT35=$E$35,MIN('WHOLESALE TRAFFIC FLTE'!AQ32-'WHOLESALE COSTS FLTE'!$E$35-'WHOLESALE COSTS FLTE'!$E$34-'WHOLESALE COSTS FLTE'!$E$33-'WHOLESALE COSTS FLTE'!$E$32,'WHOLESALE COSTS FLTE'!$E$36),0)</f>
        <v>384428559.819098</v>
      </c>
      <c r="AU36" s="204">
        <f ca="1">IF(AU35=$E$35,MIN('WHOLESALE TRAFFIC FLTE'!AR32-'WHOLESALE COSTS FLTE'!$E$35-'WHOLESALE COSTS FLTE'!$E$34-'WHOLESALE COSTS FLTE'!$E$33-'WHOLESALE COSTS FLTE'!$E$32,'WHOLESALE COSTS FLTE'!$E$36),0)</f>
        <v>468694239.32613587</v>
      </c>
      <c r="AV36" s="204">
        <f ca="1">IF(AV35=$E$35,MIN('WHOLESALE TRAFFIC FLTE'!AS32-'WHOLESALE COSTS FLTE'!$E$35-'WHOLESALE COSTS FLTE'!$E$34-'WHOLESALE COSTS FLTE'!$E$33-'WHOLESALE COSTS FLTE'!$E$32,'WHOLESALE COSTS FLTE'!$E$36),0)</f>
        <v>552468715.27736378</v>
      </c>
      <c r="AW36" s="204">
        <f ca="1">IF(AW35=$E$35,MIN('WHOLESALE TRAFFIC FLTE'!AT32-'WHOLESALE COSTS FLTE'!$E$35-'WHOLESALE COSTS FLTE'!$E$34-'WHOLESALE COSTS FLTE'!$E$33-'WHOLESALE COSTS FLTE'!$E$32,'WHOLESALE COSTS FLTE'!$E$36),0)</f>
        <v>635642621.78300619</v>
      </c>
      <c r="AX36" s="204">
        <f ca="1">IF(AX35=$E$35,MIN('WHOLESALE TRAFFIC FLTE'!AU32-'WHOLESALE COSTS FLTE'!$E$35-'WHOLESALE COSTS FLTE'!$E$34-'WHOLESALE COSTS FLTE'!$E$33-'WHOLESALE COSTS FLTE'!$E$32,'WHOLESALE COSTS FLTE'!$E$36),0)</f>
        <v>718229173.76335049</v>
      </c>
      <c r="AY36" s="204">
        <f ca="1">IF(AY35=$E$35,MIN('WHOLESALE TRAFFIC FLTE'!AV32-'WHOLESALE COSTS FLTE'!$E$35-'WHOLESALE COSTS FLTE'!$E$34-'WHOLESALE COSTS FLTE'!$E$33-'WHOLESALE COSTS FLTE'!$E$32,'WHOLESALE COSTS FLTE'!$E$36),0)</f>
        <v>800200923.4118619</v>
      </c>
      <c r="AZ36" s="204">
        <f ca="1">IF(AZ35=$E$35,MIN('WHOLESALE TRAFFIC FLTE'!AW32-'WHOLESALE COSTS FLTE'!$E$35-'WHOLESALE COSTS FLTE'!$E$34-'WHOLESALE COSTS FLTE'!$E$33-'WHOLESALE COSTS FLTE'!$E$32,'WHOLESALE COSTS FLTE'!$E$36),0)</f>
        <v>881520518.62836123</v>
      </c>
      <c r="BA36" s="204">
        <f ca="1">IF(BA35=$E$35,MIN('WHOLESALE TRAFFIC FLTE'!AX32-'WHOLESALE COSTS FLTE'!$E$35-'WHOLESALE COSTS FLTE'!$E$34-'WHOLESALE COSTS FLTE'!$E$33-'WHOLESALE COSTS FLTE'!$E$32,'WHOLESALE COSTS FLTE'!$E$36),0)</f>
        <v>962203640.32552004</v>
      </c>
      <c r="BB36" s="204">
        <f ca="1">IF(BB35=$E$35,MIN('WHOLESALE TRAFFIC FLTE'!AY32-'WHOLESALE COSTS FLTE'!$E$35-'WHOLESALE COSTS FLTE'!$E$34-'WHOLESALE COSTS FLTE'!$E$33-'WHOLESALE COSTS FLTE'!$E$32,'WHOLESALE COSTS FLTE'!$E$36),0)</f>
        <v>1042213120.608253</v>
      </c>
      <c r="BC36" s="204">
        <f ca="1">IF(BC35=$E$35,MIN('WHOLESALE TRAFFIC FLTE'!AZ32-'WHOLESALE COSTS FLTE'!$E$35-'WHOLESALE COSTS FLTE'!$E$34-'WHOLESALE COSTS FLTE'!$E$33-'WHOLESALE COSTS FLTE'!$E$32,'WHOLESALE COSTS FLTE'!$E$36),0)</f>
        <v>1121625648.628583</v>
      </c>
      <c r="BD36" s="204">
        <f ca="1">IF(BD35=$E$35,MIN('WHOLESALE TRAFFIC FLTE'!BA32-'WHOLESALE COSTS FLTE'!$E$35-'WHOLESALE COSTS FLTE'!$E$34-'WHOLESALE COSTS FLTE'!$E$33-'WHOLESALE COSTS FLTE'!$E$32,'WHOLESALE COSTS FLTE'!$E$36),0)</f>
        <v>1200375335.2807398</v>
      </c>
      <c r="BE36" s="204">
        <f ca="1">IF(BE35=$E$35,MIN('WHOLESALE TRAFFIC FLTE'!BB32-'WHOLESALE COSTS FLTE'!$E$35-'WHOLESALE COSTS FLTE'!$E$34-'WHOLESALE COSTS FLTE'!$E$33-'WHOLESALE COSTS FLTE'!$E$32,'WHOLESALE COSTS FLTE'!$E$36),0)</f>
        <v>1278498227.5163536</v>
      </c>
      <c r="BF36" s="204">
        <f ca="1">IF(BF35=$E$35,MIN('WHOLESALE TRAFFIC FLTE'!BC32-'WHOLESALE COSTS FLTE'!$E$35-'WHOLESALE COSTS FLTE'!$E$34-'WHOLESALE COSTS FLTE'!$E$33-'WHOLESALE COSTS FLTE'!$E$32,'WHOLESALE COSTS FLTE'!$E$36),0)</f>
        <v>1355957075.1679645</v>
      </c>
      <c r="BG36" s="204">
        <f ca="1">IF(BG35=$E$35,MIN('WHOLESALE TRAFFIC FLTE'!BD32-'WHOLESALE COSTS FLTE'!$E$35-'WHOLESALE COSTS FLTE'!$E$34-'WHOLESALE COSTS FLTE'!$E$33-'WHOLESALE COSTS FLTE'!$E$32,'WHOLESALE COSTS FLTE'!$E$36),0)</f>
        <v>1432789962.9345365</v>
      </c>
      <c r="BH36" s="204">
        <f ca="1">IF(BH35=$E$35,MIN('WHOLESALE TRAFFIC FLTE'!BE32-'WHOLESALE COSTS FLTE'!$E$35-'WHOLESALE COSTS FLTE'!$E$34-'WHOLESALE COSTS FLTE'!$E$33-'WHOLESALE COSTS FLTE'!$E$32,'WHOLESALE COSTS FLTE'!$E$36),0)</f>
        <v>1508969771.1550932</v>
      </c>
      <c r="BI36" s="204">
        <f ca="1">IF(BI35=$E$35,MIN('WHOLESALE TRAFFIC FLTE'!BF32-'WHOLESALE COSTS FLTE'!$E$35-'WHOLESALE COSTS FLTE'!$E$34-'WHOLESALE COSTS FLTE'!$E$33-'WHOLESALE COSTS FLTE'!$E$32,'WHOLESALE COSTS FLTE'!$E$36),0)</f>
        <v>1584502051.0057755</v>
      </c>
      <c r="BJ36" s="204">
        <f ca="1">IF(BJ35=$E$35,MIN('WHOLESALE TRAFFIC FLTE'!BG32-'WHOLESALE COSTS FLTE'!$E$35-'WHOLESALE COSTS FLTE'!$E$34-'WHOLESALE COSTS FLTE'!$E$33-'WHOLESALE COSTS FLTE'!$E$32,'WHOLESALE COSTS FLTE'!$E$36),0)</f>
        <v>1659392306.477726</v>
      </c>
      <c r="BK36" s="204">
        <f ca="1">IF(BK35=$E$35,MIN('WHOLESALE TRAFFIC FLTE'!BH32-'WHOLESALE COSTS FLTE'!$E$35-'WHOLESALE COSTS FLTE'!$E$34-'WHOLESALE COSTS FLTE'!$E$33-'WHOLESALE COSTS FLTE'!$E$32,'WHOLESALE COSTS FLTE'!$E$36),0)</f>
        <v>1733645994.7781653</v>
      </c>
      <c r="BL36" s="204">
        <f ca="1">IF(BL35=$E$35,MIN('WHOLESALE TRAFFIC FLTE'!BI32-'WHOLESALE COSTS FLTE'!$E$35-'WHOLESALE COSTS FLTE'!$E$34-'WHOLESALE COSTS FLTE'!$E$33-'WHOLESALE COSTS FLTE'!$E$32,'WHOLESALE COSTS FLTE'!$E$36),0)</f>
        <v>1807280691.8480511</v>
      </c>
      <c r="BM36" s="204">
        <f ca="1">IF(BM35=$E$35,MIN('WHOLESALE TRAFFIC FLTE'!BJ32-'WHOLESALE COSTS FLTE'!$E$35-'WHOLESALE COSTS FLTE'!$E$34-'WHOLESALE COSTS FLTE'!$E$33-'WHOLESALE COSTS FLTE'!$E$32,'WHOLESALE COSTS FLTE'!$E$36),0)</f>
        <v>1880289493.9928422</v>
      </c>
      <c r="BN36" s="204">
        <f ca="1">IF(BN35=$E$35,MIN('WHOLESALE TRAFFIC FLTE'!BK32-'WHOLESALE COSTS FLTE'!$E$35-'WHOLESALE COSTS FLTE'!$E$34-'WHOLESALE COSTS FLTE'!$E$33-'WHOLESALE COSTS FLTE'!$E$32,'WHOLESALE COSTS FLTE'!$E$36),0)</f>
        <v>1952677721.3194032</v>
      </c>
      <c r="BO36" s="204">
        <f ca="1">IF(BO35=$E$35,MIN('WHOLESALE TRAFFIC FLTE'!BL32-'WHOLESALE COSTS FLTE'!$E$35-'WHOLESALE COSTS FLTE'!$E$34-'WHOLESALE COSTS FLTE'!$E$33-'WHOLESALE COSTS FLTE'!$E$32,'WHOLESALE COSTS FLTE'!$E$36),0)</f>
        <v>2024450648.7136879</v>
      </c>
      <c r="BP36" s="204">
        <f ca="1">IF(BP35=$E$35,MIN('WHOLESALE TRAFFIC FLTE'!BM32-'WHOLESALE COSTS FLTE'!$E$35-'WHOLESALE COSTS FLTE'!$E$34-'WHOLESALE COSTS FLTE'!$E$33-'WHOLESALE COSTS FLTE'!$E$32,'WHOLESALE COSTS FLTE'!$E$36),0)</f>
        <v>2095613506.225122</v>
      </c>
      <c r="BQ36" s="204">
        <f ca="1">IF(BQ35=$E$35,MIN('WHOLESALE TRAFFIC FLTE'!BN32-'WHOLESALE COSTS FLTE'!$E$35-'WHOLESALE COSTS FLTE'!$E$34-'WHOLESALE COSTS FLTE'!$E$33-'WHOLESALE COSTS FLTE'!$E$32,'WHOLESALE COSTS FLTE'!$E$36),0)</f>
        <v>2166171479.4477081</v>
      </c>
      <c r="BR36" s="204">
        <f ca="1">IF(BR35=$E$35,MIN('WHOLESALE TRAFFIC FLTE'!BO32-'WHOLESALE COSTS FLTE'!$E$35-'WHOLESALE COSTS FLTE'!$E$34-'WHOLESALE COSTS FLTE'!$E$33-'WHOLESALE COSTS FLTE'!$E$32,'WHOLESALE COSTS FLTE'!$E$36),0)</f>
        <v>2236129709.897903</v>
      </c>
      <c r="BS36" s="204">
        <f ca="1">IF(BS35=$E$35,MIN('WHOLESALE TRAFFIC FLTE'!BP32-'WHOLESALE COSTS FLTE'!$E$35-'WHOLESALE COSTS FLTE'!$E$34-'WHOLESALE COSTS FLTE'!$E$33-'WHOLESALE COSTS FLTE'!$E$32,'WHOLESALE COSTS FLTE'!$E$36),0)</f>
        <v>2305493295.3892703</v>
      </c>
      <c r="BT36" s="204">
        <f ca="1">IF(BT35=$E$35,MIN('WHOLESALE TRAFFIC FLTE'!BQ32-'WHOLESALE COSTS FLTE'!$E$35-'WHOLESALE COSTS FLTE'!$E$34-'WHOLESALE COSTS FLTE'!$E$33-'WHOLESALE COSTS FLTE'!$E$32,'WHOLESALE COSTS FLTE'!$E$36),0)</f>
        <v>2374267290.4039621</v>
      </c>
      <c r="BU36" s="204">
        <f ca="1">IF(BU35=$E$35,MIN('WHOLESALE TRAFFIC FLTE'!BR32-'WHOLESALE COSTS FLTE'!$E$35-'WHOLESALE COSTS FLTE'!$E$34-'WHOLESALE COSTS FLTE'!$E$33-'WHOLESALE COSTS FLTE'!$E$32,'WHOLESALE COSTS FLTE'!$E$36),0)</f>
        <v>2442456706.4610281</v>
      </c>
    </row>
    <row r="37" spans="2:74" s="210" customFormat="1" ht="25" customHeight="1">
      <c r="B37" s="241" t="s">
        <v>498</v>
      </c>
      <c r="C37" s="205">
        <f t="shared" si="11"/>
        <v>1000240000001</v>
      </c>
      <c r="D37" s="205"/>
      <c r="E37" s="204"/>
      <c r="F37" s="204">
        <f>IF(F36=$E$36,'WHOLESALE TRAFFIC FLTE'!C32-'WHOLESALE COSTS FLTE'!$E$36-'WHOLESALE COSTS FLTE'!$E$35-'WHOLESALE COSTS FLTE'!$E$34-'WHOLESALE COSTS FLTE'!$E$33-'WHOLESALE COSTS FLTE'!$E$32,0)</f>
        <v>0</v>
      </c>
      <c r="G37" s="204">
        <f>IF(G36=$E$36,'WHOLESALE TRAFFIC FLTE'!D32-'WHOLESALE COSTS FLTE'!$E$36-'WHOLESALE COSTS FLTE'!$E$35-'WHOLESALE COSTS FLTE'!$E$34-'WHOLESALE COSTS FLTE'!$E$33-'WHOLESALE COSTS FLTE'!$E$32,0)</f>
        <v>0</v>
      </c>
      <c r="H37" s="204">
        <f>IF(H36=$E$36,'WHOLESALE TRAFFIC FLTE'!E32-'WHOLESALE COSTS FLTE'!$E$36-'WHOLESALE COSTS FLTE'!$E$35-'WHOLESALE COSTS FLTE'!$E$34-'WHOLESALE COSTS FLTE'!$E$33-'WHOLESALE COSTS FLTE'!$E$32,0)</f>
        <v>0</v>
      </c>
      <c r="I37" s="204">
        <f>IF(I36=$E$36,'WHOLESALE TRAFFIC FLTE'!F32-'WHOLESALE COSTS FLTE'!$E$36-'WHOLESALE COSTS FLTE'!$E$35-'WHOLESALE COSTS FLTE'!$E$34-'WHOLESALE COSTS FLTE'!$E$33-'WHOLESALE COSTS FLTE'!$E$32,0)</f>
        <v>0</v>
      </c>
      <c r="J37" s="204">
        <f>IF(J36=$E$36,'WHOLESALE TRAFFIC FLTE'!G32-'WHOLESALE COSTS FLTE'!$E$36-'WHOLESALE COSTS FLTE'!$E$35-'WHOLESALE COSTS FLTE'!$E$34-'WHOLESALE COSTS FLTE'!$E$33-'WHOLESALE COSTS FLTE'!$E$32,0)</f>
        <v>0</v>
      </c>
      <c r="K37" s="204">
        <f>IF(K36=$E$36,'WHOLESALE TRAFFIC FLTE'!H32-'WHOLESALE COSTS FLTE'!$E$36-'WHOLESALE COSTS FLTE'!$E$35-'WHOLESALE COSTS FLTE'!$E$34-'WHOLESALE COSTS FLTE'!$E$33-'WHOLESALE COSTS FLTE'!$E$32,0)</f>
        <v>0</v>
      </c>
      <c r="L37" s="204">
        <f>IF(L36=$E$36,'WHOLESALE TRAFFIC FLTE'!I32-'WHOLESALE COSTS FLTE'!$E$36-'WHOLESALE COSTS FLTE'!$E$35-'WHOLESALE COSTS FLTE'!$E$34-'WHOLESALE COSTS FLTE'!$E$33-'WHOLESALE COSTS FLTE'!$E$32,0)</f>
        <v>0</v>
      </c>
      <c r="M37" s="204">
        <f>IF(M36=$E$36,'WHOLESALE TRAFFIC FLTE'!J32-'WHOLESALE COSTS FLTE'!$E$36-'WHOLESALE COSTS FLTE'!$E$35-'WHOLESALE COSTS FLTE'!$E$34-'WHOLESALE COSTS FLTE'!$E$33-'WHOLESALE COSTS FLTE'!$E$32,0)</f>
        <v>0</v>
      </c>
      <c r="N37" s="204">
        <f ca="1">'WHOLESALE TRAFFIC FLTE'!K74</f>
        <v>5070827.5199999986</v>
      </c>
      <c r="O37" s="204">
        <f ca="1">'WHOLESALE TRAFFIC FLTE'!L74</f>
        <v>10275961.006079998</v>
      </c>
      <c r="P37" s="204">
        <f ca="1">'WHOLESALE TRAFFIC FLTE'!M74</f>
        <v>15664946.857528318</v>
      </c>
      <c r="Q37" s="204">
        <f ca="1">'WHOLESALE TRAFFIC FLTE'!N74</f>
        <v>21308199.289239325</v>
      </c>
      <c r="R37" s="204">
        <f ca="1">'WHOLESALE TRAFFIC FLTE'!O74</f>
        <v>27260327.595280796</v>
      </c>
      <c r="S37" s="204">
        <f ca="1">'WHOLESALE TRAFFIC FLTE'!P74</f>
        <v>33588655.770720907</v>
      </c>
      <c r="T37" s="204">
        <f ca="1">'WHOLESALE TRAFFIC FLTE'!Q74</f>
        <v>40383252.036669783</v>
      </c>
      <c r="U37" s="204">
        <f ca="1">'WHOLESALE TRAFFIC FLTE'!R74</f>
        <v>47771941.914358079</v>
      </c>
      <c r="V37" s="204">
        <f ca="1">'WHOLESALE TRAFFIC FLTE'!S74</f>
        <v>55830776.408086039</v>
      </c>
      <c r="W37" s="204">
        <f ca="1">'WHOLESALE TRAFFIC FLTE'!T74</f>
        <v>64708150.808617309</v>
      </c>
      <c r="X37" s="204">
        <f ca="1">'WHOLESALE TRAFFIC FLTE'!U74</f>
        <v>74502538.566744059</v>
      </c>
      <c r="Y37" s="204">
        <f ca="1">'WHOLESALE TRAFFIC FLTE'!V74</f>
        <v>85348071.468926728</v>
      </c>
      <c r="Z37" s="204">
        <f ca="1">'WHOLESALE TRAFFIC FLTE'!W74</f>
        <v>97315901.821440846</v>
      </c>
      <c r="AA37" s="204">
        <f ca="1">'WHOLESALE TRAFFIC FLTE'!X74</f>
        <v>110469480.8159586</v>
      </c>
      <c r="AB37" s="204">
        <f ca="1">'WHOLESALE TRAFFIC FLTE'!Y74</f>
        <v>124834211.18902296</v>
      </c>
      <c r="AC37" s="204">
        <f ca="1">'WHOLESALE TRAFFIC FLTE'!Z74</f>
        <v>140402839.43391627</v>
      </c>
      <c r="AD37" s="204">
        <f ca="1">'WHOLESALE TRAFFIC FLTE'!AA74</f>
        <v>157131678.33872801</v>
      </c>
      <c r="AE37" s="204">
        <f ca="1">'WHOLESALE TRAFFIC FLTE'!AB74</f>
        <v>174932806.59284878</v>
      </c>
      <c r="AF37" s="204">
        <f ca="1">'WHOLESALE TRAFFIC FLTE'!AC74</f>
        <v>193691678.69680959</v>
      </c>
      <c r="AG37" s="204">
        <f ca="1">'WHOLESALE TRAFFIC FLTE'!AD74</f>
        <v>213283571.42788669</v>
      </c>
      <c r="AH37" s="204">
        <f ca="1">'WHOLESALE TRAFFIC FLTE'!AE74</f>
        <v>233595973.07074964</v>
      </c>
      <c r="AI37" s="204">
        <f ca="1">'WHOLESALE TRAFFIC FLTE'!AF74</f>
        <v>254494011.77964824</v>
      </c>
      <c r="AJ37" s="204">
        <f ca="1">'WHOLESALE TRAFFIC FLTE'!AG74</f>
        <v>275845989.63952124</v>
      </c>
      <c r="AK37" s="204">
        <f ca="1">'WHOLESALE TRAFFIC FLTE'!AH74</f>
        <v>297536534.56758529</v>
      </c>
      <c r="AL37" s="204">
        <f ca="1">'WHOLESALE TRAFFIC FLTE'!AI74</f>
        <v>319489778.02376091</v>
      </c>
      <c r="AM37" s="204">
        <f ca="1">'WHOLESALE TRAFFIC FLTE'!AJ74</f>
        <v>341613262.43055892</v>
      </c>
      <c r="AN37" s="204">
        <f ca="1">'WHOLESALE TRAFFIC FLTE'!AK74</f>
        <v>363823426.17989922</v>
      </c>
      <c r="AO37" s="204">
        <f ca="1">'WHOLESALE TRAFFIC FLTE'!AL74</f>
        <v>386072899.53737003</v>
      </c>
      <c r="AP37" s="204">
        <f ca="1">'WHOLESALE TRAFFIC FLTE'!AM74</f>
        <v>408336004.37130237</v>
      </c>
      <c r="AQ37" s="204">
        <f ca="1">'WHOLESALE TRAFFIC FLTE'!AN74</f>
        <v>430554840.49414629</v>
      </c>
      <c r="AR37" s="204">
        <f ca="1">'WHOLESALE TRAFFIC FLTE'!AO74</f>
        <v>452691261.30994606</v>
      </c>
      <c r="AS37" s="204">
        <f ca="1">'WHOLESALE TRAFFIC FLTE'!AP74</f>
        <v>474744953.58881152</v>
      </c>
      <c r="AT37" s="204">
        <f ca="1">'WHOLESALE TRAFFIC FLTE'!AQ74</f>
        <v>496661877.48330659</v>
      </c>
      <c r="AU37" s="204">
        <f ca="1">'WHOLESALE TRAFFIC FLTE'!AR74</f>
        <v>518452319.36469841</v>
      </c>
      <c r="AV37" s="204">
        <f ca="1">'WHOLESALE TRAFFIC FLTE'!AS74</f>
        <v>540120395.6100986</v>
      </c>
      <c r="AW37" s="204">
        <f ca="1">'WHOLESALE TRAFFIC FLTE'!AT74</f>
        <v>561629637.20741272</v>
      </c>
      <c r="AX37" s="204">
        <f ca="1">'WHOLESALE TRAFFIC FLTE'!AU74</f>
        <v>582989504.3311497</v>
      </c>
      <c r="AY37" s="204">
        <f ca="1">'WHOLESALE TRAFFIC FLTE'!AV74</f>
        <v>604189101.54433489</v>
      </c>
      <c r="AZ37" s="204">
        <f ca="1">'WHOLESALE TRAFFIC FLTE'!AW74</f>
        <v>625217626.02120805</v>
      </c>
      <c r="BA37" s="204">
        <f ca="1">'WHOLESALE TRAFFIC FLTE'!AX74</f>
        <v>646081600.68002772</v>
      </c>
      <c r="BB37" s="204">
        <f ca="1">'WHOLESALE TRAFFIC FLTE'!AY74</f>
        <v>666770259.07424748</v>
      </c>
      <c r="BC37" s="204">
        <f ca="1">'WHOLESALE TRAFFIC FLTE'!AZ74</f>
        <v>687310435.39211643</v>
      </c>
      <c r="BD37" s="204">
        <f ca="1">'WHOLESALE TRAFFIC FLTE'!BA74</f>
        <v>707678047.73128331</v>
      </c>
      <c r="BE37" s="204">
        <f ca="1">'WHOLESALE TRAFFIC FLTE'!BB74</f>
        <v>727884700.48556745</v>
      </c>
      <c r="BF37" s="204">
        <f ca="1">'WHOLESALE TRAFFIC FLTE'!BC74</f>
        <v>747919596.69144011</v>
      </c>
      <c r="BG37" s="204">
        <f ca="1">'WHOLESALE TRAFFIC FLTE'!BD74</f>
        <v>767791292.59956288</v>
      </c>
      <c r="BH37" s="204">
        <f ca="1">'WHOLESALE TRAFFIC FLTE'!BE74</f>
        <v>787494079.09246659</v>
      </c>
      <c r="BI37" s="204">
        <f ca="1">'WHOLESALE TRAFFIC FLTE'!BF74</f>
        <v>807029391.90018058</v>
      </c>
      <c r="BJ37" s="204">
        <f ca="1">'WHOLESALE TRAFFIC FLTE'!BG74</f>
        <v>826398654.54902923</v>
      </c>
      <c r="BK37" s="204">
        <f ca="1">'WHOLESALE TRAFFIC FLTE'!BH74</f>
        <v>845603278.46536243</v>
      </c>
      <c r="BL37" s="204">
        <f ca="1">'WHOLESALE TRAFFIC FLTE'!BI74</f>
        <v>864646690.59840679</v>
      </c>
      <c r="BM37" s="204">
        <f ca="1">'WHOLESALE TRAFFIC FLTE'!BJ74</f>
        <v>883528233.72832036</v>
      </c>
      <c r="BN37" s="204">
        <f ca="1">'WHOLESALE TRAFFIC FLTE'!BK74</f>
        <v>902249283.74162948</v>
      </c>
      <c r="BO37" s="204">
        <f ca="1">'WHOLESALE TRAFFIC FLTE'!BL74</f>
        <v>920811204.82982576</v>
      </c>
      <c r="BP37" s="204">
        <f ca="1">'WHOLESALE TRAFFIC FLTE'!BM74</f>
        <v>939215349.58877206</v>
      </c>
      <c r="BQ37" s="204">
        <f ca="1">'WHOLESALE TRAFFIC FLTE'!BN74</f>
        <v>957463059.11726749</v>
      </c>
      <c r="BR37" s="204">
        <f ca="1">'WHOLESALE TRAFFIC FLTE'!BO74</f>
        <v>975555663.11477077</v>
      </c>
      <c r="BS37" s="204">
        <f ca="1">'WHOLESALE TRAFFIC FLTE'!BP74</f>
        <v>993494479.97829533</v>
      </c>
      <c r="BT37" s="204">
        <f ca="1">'WHOLESALE TRAFFIC FLTE'!BQ74</f>
        <v>1011280816.8984797</v>
      </c>
      <c r="BU37" s="204">
        <f ca="1">'WHOLESALE TRAFFIC FLTE'!BR74</f>
        <v>1028915969.9548426</v>
      </c>
    </row>
    <row r="38" spans="2:74" s="210" customFormat="1" ht="25" customHeight="1"/>
    <row r="39" spans="2:74" s="210" customFormat="1" ht="25" customHeight="1">
      <c r="B39" s="243" t="s">
        <v>424</v>
      </c>
      <c r="C39" s="243"/>
      <c r="D39" s="243" t="s">
        <v>434</v>
      </c>
      <c r="E39" s="243" t="s">
        <v>435</v>
      </c>
      <c r="F39" s="247">
        <f>SUM(F41:F46)</f>
        <v>0</v>
      </c>
      <c r="G39" s="247">
        <f t="shared" ref="G39:BR39" si="12">SUM(G41:G46)</f>
        <v>0</v>
      </c>
      <c r="H39" s="247">
        <f t="shared" si="12"/>
        <v>0</v>
      </c>
      <c r="I39" s="247">
        <f t="shared" si="12"/>
        <v>0</v>
      </c>
      <c r="J39" s="247">
        <f t="shared" si="12"/>
        <v>0</v>
      </c>
      <c r="K39" s="247">
        <f t="shared" si="12"/>
        <v>0</v>
      </c>
      <c r="L39" s="247">
        <f t="shared" si="12"/>
        <v>0</v>
      </c>
      <c r="M39" s="247">
        <f t="shared" si="12"/>
        <v>0</v>
      </c>
      <c r="N39" s="247">
        <f ca="1">SUM(N41:N46)</f>
        <v>87519.522815999997</v>
      </c>
      <c r="O39" s="247">
        <f t="shared" ca="1" si="12"/>
        <v>177412.44168806402</v>
      </c>
      <c r="P39" s="247">
        <f t="shared" ca="1" si="12"/>
        <v>270479.72834971547</v>
      </c>
      <c r="Q39" s="247">
        <f t="shared" ca="1" si="12"/>
        <v>367902.5998427429</v>
      </c>
      <c r="R39" s="247">
        <f t="shared" ca="1" si="12"/>
        <v>470622.10934407962</v>
      </c>
      <c r="S39" s="247">
        <f t="shared" ca="1" si="12"/>
        <v>579911.32618265494</v>
      </c>
      <c r="T39" s="247">
        <f t="shared" ca="1" si="12"/>
        <v>697269.11018210254</v>
      </c>
      <c r="U39" s="247">
        <f t="shared" ca="1" si="12"/>
        <v>824810.51756155468</v>
      </c>
      <c r="V39" s="247">
        <f t="shared" ca="1" si="12"/>
        <v>962352.27663374157</v>
      </c>
      <c r="W39" s="247">
        <f t="shared" ca="1" si="12"/>
        <v>1110486.0410023548</v>
      </c>
      <c r="X39" s="247">
        <f t="shared" ca="1" si="12"/>
        <v>1273955.007189835</v>
      </c>
      <c r="Y39" s="247">
        <f t="shared" ca="1" si="12"/>
        <v>1454913.8410207212</v>
      </c>
      <c r="Z39" s="247">
        <f t="shared" ca="1" si="12"/>
        <v>1654583.5697560455</v>
      </c>
      <c r="AA39" s="247">
        <f t="shared" ca="1" si="12"/>
        <v>1874037.1733171188</v>
      </c>
      <c r="AB39" s="247">
        <f t="shared" ca="1" si="12"/>
        <v>2113755.8020479237</v>
      </c>
      <c r="AC39" s="247">
        <f t="shared" ca="1" si="12"/>
        <v>2368894.1248903293</v>
      </c>
      <c r="AD39" s="247">
        <f t="shared" ca="1" si="12"/>
        <v>2638322.3571474869</v>
      </c>
      <c r="AE39" s="247">
        <f t="shared" ca="1" si="12"/>
        <v>2925005.7422304582</v>
      </c>
      <c r="AF39" s="247">
        <f t="shared" ca="1" si="12"/>
        <v>3227167.4852602244</v>
      </c>
      <c r="AG39" s="247">
        <f t="shared" ca="1" si="12"/>
        <v>3542778.2614742368</v>
      </c>
      <c r="AH39" s="247">
        <f t="shared" ca="1" si="12"/>
        <v>3869943.5915304311</v>
      </c>
      <c r="AI39" s="247">
        <f t="shared" ca="1" si="12"/>
        <v>4206525.5766011477</v>
      </c>
      <c r="AJ39" s="247">
        <f t="shared" ca="1" si="12"/>
        <v>4544915.4885954941</v>
      </c>
      <c r="AK39" s="247">
        <f t="shared" ca="1" si="12"/>
        <v>4883408.2629197482</v>
      </c>
      <c r="AL39" s="247">
        <f t="shared" ca="1" si="12"/>
        <v>5225966.6042974461</v>
      </c>
      <c r="AM39" s="247">
        <f t="shared" ca="1" si="12"/>
        <v>5571148.5726758316</v>
      </c>
      <c r="AN39" s="247">
        <f t="shared" ca="1" si="12"/>
        <v>5917748.9917822033</v>
      </c>
      <c r="AO39" s="247">
        <f t="shared" ca="1" si="12"/>
        <v>6264962.5173101695</v>
      </c>
      <c r="AP39" s="247">
        <f t="shared" ca="1" si="12"/>
        <v>6602042.7079868577</v>
      </c>
      <c r="AQ39" s="247">
        <f t="shared" ca="1" si="12"/>
        <v>6928095.089548165</v>
      </c>
      <c r="AR39" s="247">
        <f t="shared" ca="1" si="12"/>
        <v>7252985.4712421997</v>
      </c>
      <c r="AS39" s="247">
        <f t="shared" ca="1" si="12"/>
        <v>7576600.3757510353</v>
      </c>
      <c r="AT39" s="247">
        <f t="shared" ca="1" si="12"/>
        <v>7898298.472547547</v>
      </c>
      <c r="AU39" s="247">
        <f t="shared" ca="1" si="12"/>
        <v>8218125.9806924881</v>
      </c>
      <c r="AV39" s="247">
        <f t="shared" ca="1" si="12"/>
        <v>8536097.5228517968</v>
      </c>
      <c r="AW39" s="247">
        <f t="shared" ca="1" si="12"/>
        <v>8851783.266390752</v>
      </c>
      <c r="AX39" s="247">
        <f t="shared" ca="1" si="12"/>
        <v>9165244.2453080267</v>
      </c>
      <c r="AY39" s="247">
        <f t="shared" ca="1" si="12"/>
        <v>9476369.4466213025</v>
      </c>
      <c r="AZ39" s="247">
        <f t="shared" ca="1" si="12"/>
        <v>9785015.0427506175</v>
      </c>
      <c r="BA39" s="247">
        <f t="shared" ca="1" si="12"/>
        <v>10091244.992388031</v>
      </c>
      <c r="BB39" s="247">
        <f t="shared" ca="1" si="12"/>
        <v>10394916.146839127</v>
      </c>
      <c r="BC39" s="247">
        <f t="shared" ca="1" si="12"/>
        <v>10696332.182518991</v>
      </c>
      <c r="BD39" s="247">
        <f t="shared" ca="1" si="12"/>
        <v>10995230.341281172</v>
      </c>
      <c r="BE39" s="247">
        <f t="shared" ca="1" si="12"/>
        <v>11291751.547383478</v>
      </c>
      <c r="BF39" s="247">
        <f t="shared" ca="1" si="12"/>
        <v>11585752.323233914</v>
      </c>
      <c r="BG39" s="247">
        <f t="shared" ca="1" si="12"/>
        <v>11877374.892131219</v>
      </c>
      <c r="BH39" s="247">
        <f t="shared" ca="1" si="12"/>
        <v>12166518.669192901</v>
      </c>
      <c r="BI39" s="247">
        <f t="shared" ca="1" si="12"/>
        <v>12453204.724149557</v>
      </c>
      <c r="BJ39" s="247">
        <f t="shared" ca="1" si="12"/>
        <v>12737453.947639078</v>
      </c>
      <c r="BK39" s="247">
        <f t="shared" ca="1" si="12"/>
        <v>13019287.052728942</v>
      </c>
      <c r="BL39" s="247">
        <f t="shared" ca="1" si="12"/>
        <v>13298768.735811142</v>
      </c>
      <c r="BM39" s="247">
        <f t="shared" ca="1" si="12"/>
        <v>13575874.82458714</v>
      </c>
      <c r="BN39" s="247">
        <f t="shared" ca="1" si="12"/>
        <v>13850625.511608545</v>
      </c>
      <c r="BO39" s="247">
        <f t="shared" ca="1" si="12"/>
        <v>14123040.817790266</v>
      </c>
      <c r="BP39" s="247">
        <f t="shared" ca="1" si="12"/>
        <v>14393140.593869446</v>
      </c>
      <c r="BQ39" s="247">
        <f t="shared" ca="1" si="12"/>
        <v>14660944.521851948</v>
      </c>
      <c r="BR39" s="247">
        <f t="shared" ca="1" si="12"/>
        <v>14926472.116446603</v>
      </c>
      <c r="BS39" s="247">
        <f t="shared" ref="BS39:BU39" ca="1" si="13">SUM(BS41:BS46)</f>
        <v>15189742.726487201</v>
      </c>
      <c r="BT39" s="247">
        <f t="shared" ca="1" si="13"/>
        <v>15450775.536342455</v>
      </c>
      <c r="BU39" s="247">
        <f t="shared" ca="1" si="13"/>
        <v>15709589.567313939</v>
      </c>
      <c r="BV39" s="372">
        <f ca="1">SUM(F39:BU39)</f>
        <v>431885498.03693581</v>
      </c>
    </row>
    <row r="40" spans="2:74" s="210" customFormat="1" ht="25" customHeight="1">
      <c r="B40" s="242"/>
    </row>
    <row r="41" spans="2:74" s="210" customFormat="1" ht="25" customHeight="1">
      <c r="B41" s="240" t="s">
        <v>428</v>
      </c>
      <c r="C41" s="240"/>
      <c r="D41" s="264"/>
      <c r="E41" s="369">
        <v>4.0000000000000001E-3</v>
      </c>
      <c r="F41" s="215">
        <f>F32*$E41</f>
        <v>0</v>
      </c>
      <c r="G41" s="215">
        <f>G32*$E41</f>
        <v>0</v>
      </c>
      <c r="H41" s="215">
        <f t="shared" ref="G41:BR45" si="14">H32*$E41</f>
        <v>0</v>
      </c>
      <c r="I41" s="215">
        <f t="shared" si="14"/>
        <v>0</v>
      </c>
      <c r="J41" s="215">
        <f t="shared" si="14"/>
        <v>0</v>
      </c>
      <c r="K41" s="215">
        <f t="shared" si="14"/>
        <v>0</v>
      </c>
      <c r="L41" s="215">
        <f t="shared" si="14"/>
        <v>0</v>
      </c>
      <c r="M41" s="215">
        <f t="shared" si="14"/>
        <v>0</v>
      </c>
      <c r="N41" s="215">
        <f t="shared" ca="1" si="14"/>
        <v>78392.033280000003</v>
      </c>
      <c r="O41" s="215">
        <f t="shared" ca="1" si="14"/>
        <v>158915.71187712002</v>
      </c>
      <c r="P41" s="215">
        <f t="shared" ca="1" si="14"/>
        <v>242282.8240061645</v>
      </c>
      <c r="Q41" s="215">
        <f t="shared" ca="1" si="14"/>
        <v>329547.84112211212</v>
      </c>
      <c r="R41" s="215">
        <f t="shared" ca="1" si="14"/>
        <v>421553.51967257418</v>
      </c>
      <c r="S41" s="215">
        <f t="shared" ca="1" si="14"/>
        <v>519451.74579535727</v>
      </c>
      <c r="T41" s="215">
        <f t="shared" ca="1" si="14"/>
        <v>624579.25651609688</v>
      </c>
      <c r="U41" s="215">
        <f t="shared" ca="1" si="14"/>
        <v>738821.02211571008</v>
      </c>
      <c r="V41" s="215">
        <f t="shared" ca="1" si="14"/>
        <v>819200</v>
      </c>
      <c r="W41" s="215">
        <f t="shared" ca="1" si="14"/>
        <v>819200</v>
      </c>
      <c r="X41" s="215">
        <f t="shared" ca="1" si="14"/>
        <v>819200</v>
      </c>
      <c r="Y41" s="215">
        <f t="shared" ca="1" si="14"/>
        <v>819200</v>
      </c>
      <c r="Z41" s="215">
        <f t="shared" ca="1" si="14"/>
        <v>819200</v>
      </c>
      <c r="AA41" s="215">
        <f t="shared" ca="1" si="14"/>
        <v>819200</v>
      </c>
      <c r="AB41" s="215">
        <f t="shared" ca="1" si="14"/>
        <v>819200</v>
      </c>
      <c r="AC41" s="215">
        <f t="shared" ca="1" si="14"/>
        <v>819200</v>
      </c>
      <c r="AD41" s="215">
        <f t="shared" ca="1" si="14"/>
        <v>819200</v>
      </c>
      <c r="AE41" s="215">
        <f t="shared" ca="1" si="14"/>
        <v>819200</v>
      </c>
      <c r="AF41" s="215">
        <f t="shared" ca="1" si="14"/>
        <v>819200</v>
      </c>
      <c r="AG41" s="215">
        <f t="shared" ca="1" si="14"/>
        <v>819200</v>
      </c>
      <c r="AH41" s="215">
        <f t="shared" ca="1" si="14"/>
        <v>819200</v>
      </c>
      <c r="AI41" s="215">
        <f t="shared" ca="1" si="14"/>
        <v>819200</v>
      </c>
      <c r="AJ41" s="215">
        <f t="shared" ca="1" si="14"/>
        <v>819200</v>
      </c>
      <c r="AK41" s="215">
        <f t="shared" ca="1" si="14"/>
        <v>819200</v>
      </c>
      <c r="AL41" s="215">
        <f t="shared" ca="1" si="14"/>
        <v>819200</v>
      </c>
      <c r="AM41" s="215">
        <f t="shared" ca="1" si="14"/>
        <v>819200</v>
      </c>
      <c r="AN41" s="215">
        <f t="shared" ca="1" si="14"/>
        <v>819200</v>
      </c>
      <c r="AO41" s="215">
        <f t="shared" ca="1" si="14"/>
        <v>819200</v>
      </c>
      <c r="AP41" s="215">
        <f t="shared" ca="1" si="14"/>
        <v>819200</v>
      </c>
      <c r="AQ41" s="215">
        <f t="shared" ca="1" si="14"/>
        <v>819200</v>
      </c>
      <c r="AR41" s="215">
        <f t="shared" ca="1" si="14"/>
        <v>819200</v>
      </c>
      <c r="AS41" s="215">
        <f t="shared" ca="1" si="14"/>
        <v>819200</v>
      </c>
      <c r="AT41" s="215">
        <f t="shared" ca="1" si="14"/>
        <v>819200</v>
      </c>
      <c r="AU41" s="215">
        <f t="shared" ca="1" si="14"/>
        <v>819200</v>
      </c>
      <c r="AV41" s="215">
        <f t="shared" ca="1" si="14"/>
        <v>819200</v>
      </c>
      <c r="AW41" s="215">
        <f t="shared" ca="1" si="14"/>
        <v>819200</v>
      </c>
      <c r="AX41" s="215">
        <f t="shared" ca="1" si="14"/>
        <v>819200</v>
      </c>
      <c r="AY41" s="215">
        <f t="shared" ca="1" si="14"/>
        <v>819200</v>
      </c>
      <c r="AZ41" s="215">
        <f t="shared" ca="1" si="14"/>
        <v>819200</v>
      </c>
      <c r="BA41" s="215">
        <f t="shared" ca="1" si="14"/>
        <v>819200</v>
      </c>
      <c r="BB41" s="215">
        <f t="shared" ca="1" si="14"/>
        <v>819200</v>
      </c>
      <c r="BC41" s="215">
        <f t="shared" ca="1" si="14"/>
        <v>819200</v>
      </c>
      <c r="BD41" s="215">
        <f t="shared" ca="1" si="14"/>
        <v>819200</v>
      </c>
      <c r="BE41" s="215">
        <f t="shared" ca="1" si="14"/>
        <v>819200</v>
      </c>
      <c r="BF41" s="215">
        <f t="shared" ca="1" si="14"/>
        <v>819200</v>
      </c>
      <c r="BG41" s="215">
        <f t="shared" ca="1" si="14"/>
        <v>819200</v>
      </c>
      <c r="BH41" s="215">
        <f t="shared" ca="1" si="14"/>
        <v>819200</v>
      </c>
      <c r="BI41" s="215">
        <f t="shared" ca="1" si="14"/>
        <v>819200</v>
      </c>
      <c r="BJ41" s="215">
        <f t="shared" ca="1" si="14"/>
        <v>819200</v>
      </c>
      <c r="BK41" s="215">
        <f t="shared" ca="1" si="14"/>
        <v>819200</v>
      </c>
      <c r="BL41" s="215">
        <f t="shared" ca="1" si="14"/>
        <v>819200</v>
      </c>
      <c r="BM41" s="215">
        <f t="shared" ca="1" si="14"/>
        <v>819200</v>
      </c>
      <c r="BN41" s="215">
        <f t="shared" ca="1" si="14"/>
        <v>819200</v>
      </c>
      <c r="BO41" s="215">
        <f t="shared" ca="1" si="14"/>
        <v>819200</v>
      </c>
      <c r="BP41" s="215">
        <f t="shared" ca="1" si="14"/>
        <v>819200</v>
      </c>
      <c r="BQ41" s="215">
        <f t="shared" ca="1" si="14"/>
        <v>819200</v>
      </c>
      <c r="BR41" s="215">
        <f t="shared" ca="1" si="14"/>
        <v>819200</v>
      </c>
      <c r="BS41" s="215">
        <f t="shared" ref="BS41:BU45" ca="1" si="15">BS32*$E41</f>
        <v>819200</v>
      </c>
      <c r="BT41" s="215">
        <f t="shared" ca="1" si="15"/>
        <v>819200</v>
      </c>
      <c r="BU41" s="215">
        <f t="shared" ca="1" si="15"/>
        <v>819200</v>
      </c>
    </row>
    <row r="42" spans="2:74" s="210" customFormat="1" ht="25" customHeight="1">
      <c r="B42" s="241" t="s">
        <v>429</v>
      </c>
      <c r="C42" s="241"/>
      <c r="D42" s="264"/>
      <c r="E42" s="369">
        <v>3.8500000000000001E-3</v>
      </c>
      <c r="F42" s="215">
        <f t="shared" ref="F42:U46" si="16">F33*$E42</f>
        <v>0</v>
      </c>
      <c r="G42" s="215">
        <f t="shared" si="16"/>
        <v>0</v>
      </c>
      <c r="H42" s="215">
        <f t="shared" si="16"/>
        <v>0</v>
      </c>
      <c r="I42" s="215">
        <f t="shared" si="16"/>
        <v>0</v>
      </c>
      <c r="J42" s="215">
        <f t="shared" si="16"/>
        <v>0</v>
      </c>
      <c r="K42" s="215">
        <f t="shared" si="16"/>
        <v>0</v>
      </c>
      <c r="L42" s="215">
        <f t="shared" si="16"/>
        <v>0</v>
      </c>
      <c r="M42" s="215">
        <f t="shared" si="16"/>
        <v>0</v>
      </c>
      <c r="N42" s="215">
        <f t="shared" ca="1" si="16"/>
        <v>0</v>
      </c>
      <c r="O42" s="215">
        <f t="shared" ca="1" si="16"/>
        <v>0</v>
      </c>
      <c r="P42" s="215">
        <f t="shared" ca="1" si="16"/>
        <v>0</v>
      </c>
      <c r="Q42" s="215">
        <f t="shared" ca="1" si="16"/>
        <v>0</v>
      </c>
      <c r="R42" s="215">
        <f t="shared" ca="1" si="16"/>
        <v>0</v>
      </c>
      <c r="S42" s="215">
        <f t="shared" ca="1" si="16"/>
        <v>0</v>
      </c>
      <c r="T42" s="215">
        <f t="shared" ca="1" si="16"/>
        <v>0</v>
      </c>
      <c r="U42" s="215">
        <f t="shared" ca="1" si="16"/>
        <v>0</v>
      </c>
      <c r="V42" s="215">
        <f t="shared" ca="1" si="14"/>
        <v>42656.879099186765</v>
      </c>
      <c r="W42" s="215">
        <f t="shared" ca="1" si="14"/>
        <v>174811.36954684358</v>
      </c>
      <c r="X42" s="215">
        <f t="shared" ca="1" si="14"/>
        <v>320650.43776969559</v>
      </c>
      <c r="Y42" s="215">
        <f t="shared" ca="1" si="14"/>
        <v>482087.31237665302</v>
      </c>
      <c r="Z42" s="215">
        <f t="shared" ca="1" si="14"/>
        <v>660214.94647745183</v>
      </c>
      <c r="AA42" s="215">
        <f t="shared" ca="1" si="14"/>
        <v>855992.10784839338</v>
      </c>
      <c r="AB42" s="215">
        <f t="shared" ca="1" si="14"/>
        <v>1069854.2219076823</v>
      </c>
      <c r="AC42" s="215">
        <f t="shared" ca="1" si="14"/>
        <v>1182719.99615</v>
      </c>
      <c r="AD42" s="215">
        <f t="shared" ca="1" si="14"/>
        <v>1182719.99615</v>
      </c>
      <c r="AE42" s="215">
        <f t="shared" ca="1" si="14"/>
        <v>1182719.99615</v>
      </c>
      <c r="AF42" s="215">
        <f t="shared" ca="1" si="14"/>
        <v>1182719.99615</v>
      </c>
      <c r="AG42" s="215">
        <f t="shared" ca="1" si="14"/>
        <v>1182719.99615</v>
      </c>
      <c r="AH42" s="215">
        <f t="shared" ca="1" si="14"/>
        <v>1182719.99615</v>
      </c>
      <c r="AI42" s="215">
        <f t="shared" ca="1" si="14"/>
        <v>1182719.99615</v>
      </c>
      <c r="AJ42" s="215">
        <f t="shared" ca="1" si="14"/>
        <v>1182719.99615</v>
      </c>
      <c r="AK42" s="215">
        <f t="shared" ca="1" si="14"/>
        <v>1182719.99615</v>
      </c>
      <c r="AL42" s="215">
        <f t="shared" ca="1" si="14"/>
        <v>1182719.99615</v>
      </c>
      <c r="AM42" s="215">
        <f t="shared" ca="1" si="14"/>
        <v>1182719.99615</v>
      </c>
      <c r="AN42" s="215">
        <f t="shared" ca="1" si="14"/>
        <v>1182719.99615</v>
      </c>
      <c r="AO42" s="215">
        <f t="shared" ca="1" si="14"/>
        <v>1182719.99615</v>
      </c>
      <c r="AP42" s="215">
        <f t="shared" ca="1" si="14"/>
        <v>1182719.99615</v>
      </c>
      <c r="AQ42" s="215">
        <f t="shared" ca="1" si="14"/>
        <v>1182719.99615</v>
      </c>
      <c r="AR42" s="215">
        <f t="shared" ca="1" si="14"/>
        <v>1182719.99615</v>
      </c>
      <c r="AS42" s="215">
        <f t="shared" ca="1" si="14"/>
        <v>1182719.99615</v>
      </c>
      <c r="AT42" s="215">
        <f t="shared" ca="1" si="14"/>
        <v>1182719.99615</v>
      </c>
      <c r="AU42" s="215">
        <f t="shared" ca="1" si="14"/>
        <v>1182719.99615</v>
      </c>
      <c r="AV42" s="215">
        <f t="shared" ca="1" si="14"/>
        <v>1182719.99615</v>
      </c>
      <c r="AW42" s="215">
        <f t="shared" ca="1" si="14"/>
        <v>1182719.99615</v>
      </c>
      <c r="AX42" s="215">
        <f t="shared" ca="1" si="14"/>
        <v>1182719.99615</v>
      </c>
      <c r="AY42" s="215">
        <f t="shared" ca="1" si="14"/>
        <v>1182719.99615</v>
      </c>
      <c r="AZ42" s="215">
        <f t="shared" ca="1" si="14"/>
        <v>1182719.99615</v>
      </c>
      <c r="BA42" s="215">
        <f t="shared" ca="1" si="14"/>
        <v>1182719.99615</v>
      </c>
      <c r="BB42" s="215">
        <f t="shared" ca="1" si="14"/>
        <v>1182719.99615</v>
      </c>
      <c r="BC42" s="215">
        <f t="shared" ca="1" si="14"/>
        <v>1182719.99615</v>
      </c>
      <c r="BD42" s="215">
        <f t="shared" ca="1" si="14"/>
        <v>1182719.99615</v>
      </c>
      <c r="BE42" s="215">
        <f t="shared" ca="1" si="14"/>
        <v>1182719.99615</v>
      </c>
      <c r="BF42" s="215">
        <f t="shared" ca="1" si="14"/>
        <v>1182719.99615</v>
      </c>
      <c r="BG42" s="215">
        <f t="shared" ca="1" si="14"/>
        <v>1182719.99615</v>
      </c>
      <c r="BH42" s="215">
        <f t="shared" ca="1" si="14"/>
        <v>1182719.99615</v>
      </c>
      <c r="BI42" s="215">
        <f t="shared" ca="1" si="14"/>
        <v>1182719.99615</v>
      </c>
      <c r="BJ42" s="215">
        <f t="shared" ca="1" si="14"/>
        <v>1182719.99615</v>
      </c>
      <c r="BK42" s="215">
        <f t="shared" ca="1" si="14"/>
        <v>1182719.99615</v>
      </c>
      <c r="BL42" s="215">
        <f t="shared" ca="1" si="14"/>
        <v>1182719.99615</v>
      </c>
      <c r="BM42" s="215">
        <f t="shared" ca="1" si="14"/>
        <v>1182719.99615</v>
      </c>
      <c r="BN42" s="215">
        <f t="shared" ca="1" si="14"/>
        <v>1182719.99615</v>
      </c>
      <c r="BO42" s="215">
        <f t="shared" ca="1" si="14"/>
        <v>1182719.99615</v>
      </c>
      <c r="BP42" s="215">
        <f t="shared" ca="1" si="14"/>
        <v>1182719.99615</v>
      </c>
      <c r="BQ42" s="215">
        <f t="shared" ca="1" si="14"/>
        <v>1182719.99615</v>
      </c>
      <c r="BR42" s="215">
        <f t="shared" ca="1" si="14"/>
        <v>1182719.99615</v>
      </c>
      <c r="BS42" s="215">
        <f t="shared" ca="1" si="15"/>
        <v>1182719.99615</v>
      </c>
      <c r="BT42" s="215">
        <f t="shared" ca="1" si="15"/>
        <v>1182719.99615</v>
      </c>
      <c r="BU42" s="215">
        <f t="shared" ca="1" si="15"/>
        <v>1182719.99615</v>
      </c>
    </row>
    <row r="43" spans="2:74" s="210" customFormat="1" ht="25" customHeight="1">
      <c r="B43" s="241" t="s">
        <v>430</v>
      </c>
      <c r="C43" s="241"/>
      <c r="D43" s="264"/>
      <c r="E43" s="369">
        <v>3.7000000000000002E-3</v>
      </c>
      <c r="F43" s="215">
        <f t="shared" si="16"/>
        <v>0</v>
      </c>
      <c r="G43" s="215">
        <f t="shared" si="16"/>
        <v>0</v>
      </c>
      <c r="H43" s="215">
        <f t="shared" si="16"/>
        <v>0</v>
      </c>
      <c r="I43" s="215">
        <f t="shared" si="16"/>
        <v>0</v>
      </c>
      <c r="J43" s="215">
        <f t="shared" si="16"/>
        <v>0</v>
      </c>
      <c r="K43" s="215">
        <f t="shared" si="16"/>
        <v>0</v>
      </c>
      <c r="L43" s="215">
        <f t="shared" si="16"/>
        <v>0</v>
      </c>
      <c r="M43" s="215">
        <f t="shared" si="16"/>
        <v>0</v>
      </c>
      <c r="N43" s="215">
        <f t="shared" ca="1" si="16"/>
        <v>0</v>
      </c>
      <c r="O43" s="215">
        <f t="shared" ca="1" si="16"/>
        <v>0</v>
      </c>
      <c r="P43" s="215">
        <f t="shared" ca="1" si="16"/>
        <v>0</v>
      </c>
      <c r="Q43" s="215">
        <f t="shared" ca="1" si="16"/>
        <v>0</v>
      </c>
      <c r="R43" s="215">
        <f t="shared" ca="1" si="16"/>
        <v>0</v>
      </c>
      <c r="S43" s="215">
        <f t="shared" ca="1" si="16"/>
        <v>0</v>
      </c>
      <c r="T43" s="215">
        <f t="shared" ca="1" si="16"/>
        <v>0</v>
      </c>
      <c r="U43" s="215">
        <f t="shared" ca="1" si="16"/>
        <v>0</v>
      </c>
      <c r="V43" s="215">
        <f t="shared" ca="1" si="14"/>
        <v>0</v>
      </c>
      <c r="W43" s="215">
        <f t="shared" ca="1" si="14"/>
        <v>0</v>
      </c>
      <c r="X43" s="215">
        <f t="shared" ca="1" si="14"/>
        <v>0</v>
      </c>
      <c r="Y43" s="215">
        <f t="shared" ca="1" si="14"/>
        <v>0</v>
      </c>
      <c r="Z43" s="215">
        <f t="shared" ca="1" si="14"/>
        <v>0</v>
      </c>
      <c r="AA43" s="215">
        <f t="shared" ca="1" si="14"/>
        <v>0</v>
      </c>
      <c r="AB43" s="215">
        <f t="shared" ca="1" si="14"/>
        <v>0</v>
      </c>
      <c r="AC43" s="215">
        <f t="shared" ca="1" si="14"/>
        <v>114249.01775927976</v>
      </c>
      <c r="AD43" s="215">
        <f t="shared" ca="1" si="14"/>
        <v>353565.33998777607</v>
      </c>
      <c r="AE43" s="215">
        <f t="shared" ca="1" si="14"/>
        <v>608206.69421333016</v>
      </c>
      <c r="AF43" s="215">
        <f t="shared" ca="1" si="14"/>
        <v>876602.4674559671</v>
      </c>
      <c r="AG43" s="215">
        <f t="shared" ca="1" si="14"/>
        <v>1156947.836754041</v>
      </c>
      <c r="AH43" s="215">
        <f t="shared" ca="1" si="14"/>
        <v>1447550.8438530816</v>
      </c>
      <c r="AI43" s="215">
        <f t="shared" ca="1" si="14"/>
        <v>1746516.3592477802</v>
      </c>
      <c r="AJ43" s="215">
        <f t="shared" ca="1" si="14"/>
        <v>1894399.9963</v>
      </c>
      <c r="AK43" s="215">
        <f t="shared" ca="1" si="14"/>
        <v>1894399.9963</v>
      </c>
      <c r="AL43" s="215">
        <f t="shared" ca="1" si="14"/>
        <v>1894399.9963</v>
      </c>
      <c r="AM43" s="215">
        <f t="shared" ca="1" si="14"/>
        <v>1894399.9963</v>
      </c>
      <c r="AN43" s="215">
        <f t="shared" ca="1" si="14"/>
        <v>1894399.9963</v>
      </c>
      <c r="AO43" s="215">
        <f t="shared" ca="1" si="14"/>
        <v>1894399.9963</v>
      </c>
      <c r="AP43" s="215">
        <f t="shared" ca="1" si="14"/>
        <v>1894399.9963</v>
      </c>
      <c r="AQ43" s="215">
        <f t="shared" ca="1" si="14"/>
        <v>1894399.9963</v>
      </c>
      <c r="AR43" s="215">
        <f t="shared" ca="1" si="14"/>
        <v>1894399.9963</v>
      </c>
      <c r="AS43" s="215">
        <f t="shared" ca="1" si="14"/>
        <v>1894399.9963</v>
      </c>
      <c r="AT43" s="215">
        <f t="shared" ca="1" si="14"/>
        <v>1894399.9963</v>
      </c>
      <c r="AU43" s="215">
        <f t="shared" ca="1" si="14"/>
        <v>1894399.9963</v>
      </c>
      <c r="AV43" s="215">
        <f t="shared" ca="1" si="14"/>
        <v>1894399.9963</v>
      </c>
      <c r="AW43" s="215">
        <f t="shared" ca="1" si="14"/>
        <v>1894399.9963</v>
      </c>
      <c r="AX43" s="215">
        <f t="shared" ca="1" si="14"/>
        <v>1894399.9963</v>
      </c>
      <c r="AY43" s="215">
        <f t="shared" ca="1" si="14"/>
        <v>1894399.9963</v>
      </c>
      <c r="AZ43" s="215">
        <f t="shared" ca="1" si="14"/>
        <v>1894399.9963</v>
      </c>
      <c r="BA43" s="215">
        <f t="shared" ca="1" si="14"/>
        <v>1894399.9963</v>
      </c>
      <c r="BB43" s="215">
        <f t="shared" ca="1" si="14"/>
        <v>1894399.9963</v>
      </c>
      <c r="BC43" s="215">
        <f t="shared" ca="1" si="14"/>
        <v>1894399.9963</v>
      </c>
      <c r="BD43" s="215">
        <f t="shared" ca="1" si="14"/>
        <v>1894399.9963</v>
      </c>
      <c r="BE43" s="215">
        <f t="shared" ca="1" si="14"/>
        <v>1894399.9963</v>
      </c>
      <c r="BF43" s="215">
        <f t="shared" ca="1" si="14"/>
        <v>1894399.9963</v>
      </c>
      <c r="BG43" s="215">
        <f t="shared" ca="1" si="14"/>
        <v>1894399.9963</v>
      </c>
      <c r="BH43" s="215">
        <f t="shared" ca="1" si="14"/>
        <v>1894399.9963</v>
      </c>
      <c r="BI43" s="215">
        <f t="shared" ca="1" si="14"/>
        <v>1894399.9963</v>
      </c>
      <c r="BJ43" s="215">
        <f t="shared" ca="1" si="14"/>
        <v>1894399.9963</v>
      </c>
      <c r="BK43" s="215">
        <f t="shared" ca="1" si="14"/>
        <v>1894399.9963</v>
      </c>
      <c r="BL43" s="215">
        <f t="shared" ca="1" si="14"/>
        <v>1894399.9963</v>
      </c>
      <c r="BM43" s="215">
        <f t="shared" ca="1" si="14"/>
        <v>1894399.9963</v>
      </c>
      <c r="BN43" s="215">
        <f t="shared" ca="1" si="14"/>
        <v>1894399.9963</v>
      </c>
      <c r="BO43" s="215">
        <f t="shared" ca="1" si="14"/>
        <v>1894399.9963</v>
      </c>
      <c r="BP43" s="215">
        <f t="shared" ca="1" si="14"/>
        <v>1894399.9963</v>
      </c>
      <c r="BQ43" s="215">
        <f t="shared" ca="1" si="14"/>
        <v>1894399.9963</v>
      </c>
      <c r="BR43" s="215">
        <f t="shared" ca="1" si="14"/>
        <v>1894399.9963</v>
      </c>
      <c r="BS43" s="215">
        <f t="shared" ca="1" si="15"/>
        <v>1894399.9963</v>
      </c>
      <c r="BT43" s="215">
        <f t="shared" ca="1" si="15"/>
        <v>1894399.9963</v>
      </c>
      <c r="BU43" s="215">
        <f t="shared" ca="1" si="15"/>
        <v>1894399.9963</v>
      </c>
    </row>
    <row r="44" spans="2:74" s="210" customFormat="1" ht="25" customHeight="1">
      <c r="B44" s="241" t="s">
        <v>431</v>
      </c>
      <c r="C44" s="241"/>
      <c r="D44" s="264"/>
      <c r="E44" s="369">
        <v>3.5699999999999998E-3</v>
      </c>
      <c r="F44" s="215">
        <f t="shared" si="16"/>
        <v>0</v>
      </c>
      <c r="G44" s="215">
        <f t="shared" si="14"/>
        <v>0</v>
      </c>
      <c r="H44" s="215">
        <f t="shared" si="14"/>
        <v>0</v>
      </c>
      <c r="I44" s="215">
        <f t="shared" si="14"/>
        <v>0</v>
      </c>
      <c r="J44" s="215">
        <f t="shared" si="14"/>
        <v>0</v>
      </c>
      <c r="K44" s="215">
        <f t="shared" si="14"/>
        <v>0</v>
      </c>
      <c r="L44" s="215">
        <f t="shared" si="14"/>
        <v>0</v>
      </c>
      <c r="M44" s="215">
        <f t="shared" si="14"/>
        <v>0</v>
      </c>
      <c r="N44" s="215">
        <f t="shared" ca="1" si="14"/>
        <v>0</v>
      </c>
      <c r="O44" s="215">
        <f t="shared" ca="1" si="14"/>
        <v>0</v>
      </c>
      <c r="P44" s="215">
        <f t="shared" ca="1" si="14"/>
        <v>0</v>
      </c>
      <c r="Q44" s="215">
        <f t="shared" ca="1" si="14"/>
        <v>0</v>
      </c>
      <c r="R44" s="215">
        <f t="shared" ca="1" si="14"/>
        <v>0</v>
      </c>
      <c r="S44" s="215">
        <f t="shared" ca="1" si="14"/>
        <v>0</v>
      </c>
      <c r="T44" s="215">
        <f t="shared" ca="1" si="14"/>
        <v>0</v>
      </c>
      <c r="U44" s="215">
        <f t="shared" ca="1" si="14"/>
        <v>0</v>
      </c>
      <c r="V44" s="215">
        <f t="shared" ca="1" si="14"/>
        <v>0</v>
      </c>
      <c r="W44" s="215">
        <f t="shared" ca="1" si="14"/>
        <v>0</v>
      </c>
      <c r="X44" s="215">
        <f t="shared" ca="1" si="14"/>
        <v>0</v>
      </c>
      <c r="Y44" s="215">
        <f t="shared" ca="1" si="14"/>
        <v>0</v>
      </c>
      <c r="Z44" s="215">
        <f t="shared" ca="1" si="14"/>
        <v>0</v>
      </c>
      <c r="AA44" s="215">
        <f t="shared" ca="1" si="14"/>
        <v>0</v>
      </c>
      <c r="AB44" s="215">
        <f t="shared" ca="1" si="14"/>
        <v>0</v>
      </c>
      <c r="AC44" s="215">
        <f t="shared" ca="1" si="14"/>
        <v>0</v>
      </c>
      <c r="AD44" s="215">
        <f t="shared" ca="1" si="14"/>
        <v>0</v>
      </c>
      <c r="AE44" s="215">
        <f t="shared" ca="1" si="14"/>
        <v>0</v>
      </c>
      <c r="AF44" s="215">
        <f t="shared" ca="1" si="14"/>
        <v>0</v>
      </c>
      <c r="AG44" s="215">
        <f t="shared" ca="1" si="14"/>
        <v>0</v>
      </c>
      <c r="AH44" s="215">
        <f t="shared" ca="1" si="14"/>
        <v>0</v>
      </c>
      <c r="AI44" s="215">
        <f t="shared" ca="1" si="14"/>
        <v>0</v>
      </c>
      <c r="AJ44" s="215">
        <f t="shared" ca="1" si="14"/>
        <v>152072.71479435661</v>
      </c>
      <c r="AK44" s="215">
        <f t="shared" ca="1" si="14"/>
        <v>451522.50824809424</v>
      </c>
      <c r="AL44" s="215">
        <f t="shared" ca="1" si="14"/>
        <v>754565.01140467613</v>
      </c>
      <c r="AM44" s="215">
        <f t="shared" ca="1" si="14"/>
        <v>1059924.7078508264</v>
      </c>
      <c r="AN44" s="215">
        <f t="shared" ca="1" si="14"/>
        <v>1366546.8322083848</v>
      </c>
      <c r="AO44" s="215">
        <f t="shared" ca="1" si="14"/>
        <v>1673711.3056929035</v>
      </c>
      <c r="AP44" s="215">
        <f t="shared" ca="1" si="14"/>
        <v>1827839.9964299998</v>
      </c>
      <c r="AQ44" s="215">
        <f t="shared" ca="1" si="14"/>
        <v>1827839.9964299998</v>
      </c>
      <c r="AR44" s="215">
        <f t="shared" ca="1" si="14"/>
        <v>1827839.9964299998</v>
      </c>
      <c r="AS44" s="215">
        <f t="shared" ca="1" si="14"/>
        <v>1827839.9964299998</v>
      </c>
      <c r="AT44" s="215">
        <f t="shared" ca="1" si="14"/>
        <v>1827839.9964299998</v>
      </c>
      <c r="AU44" s="215">
        <f t="shared" ca="1" si="14"/>
        <v>1827839.9964299998</v>
      </c>
      <c r="AV44" s="215">
        <f t="shared" ca="1" si="14"/>
        <v>1827839.9964299998</v>
      </c>
      <c r="AW44" s="215">
        <f t="shared" ca="1" si="14"/>
        <v>1827839.9964299998</v>
      </c>
      <c r="AX44" s="215">
        <f t="shared" ca="1" si="14"/>
        <v>1827839.9964299998</v>
      </c>
      <c r="AY44" s="215">
        <f t="shared" ca="1" si="14"/>
        <v>1827839.9964299998</v>
      </c>
      <c r="AZ44" s="215">
        <f t="shared" ca="1" si="14"/>
        <v>1827839.9964299998</v>
      </c>
      <c r="BA44" s="215">
        <f t="shared" ca="1" si="14"/>
        <v>1827839.9964299998</v>
      </c>
      <c r="BB44" s="215">
        <f t="shared" ca="1" si="14"/>
        <v>1827839.9964299998</v>
      </c>
      <c r="BC44" s="215">
        <f t="shared" ca="1" si="14"/>
        <v>1827839.9964299998</v>
      </c>
      <c r="BD44" s="215">
        <f t="shared" ca="1" si="14"/>
        <v>1827839.9964299998</v>
      </c>
      <c r="BE44" s="215">
        <f t="shared" ca="1" si="14"/>
        <v>1827839.9964299998</v>
      </c>
      <c r="BF44" s="215">
        <f t="shared" ca="1" si="14"/>
        <v>1827839.9964299998</v>
      </c>
      <c r="BG44" s="215">
        <f t="shared" ca="1" si="14"/>
        <v>1827839.9964299998</v>
      </c>
      <c r="BH44" s="215">
        <f t="shared" ca="1" si="14"/>
        <v>1827839.9964299998</v>
      </c>
      <c r="BI44" s="215">
        <f t="shared" ca="1" si="14"/>
        <v>1827839.9964299998</v>
      </c>
      <c r="BJ44" s="215">
        <f t="shared" ca="1" si="14"/>
        <v>1827839.9964299998</v>
      </c>
      <c r="BK44" s="215">
        <f t="shared" ca="1" si="14"/>
        <v>1827839.9964299998</v>
      </c>
      <c r="BL44" s="215">
        <f t="shared" ca="1" si="14"/>
        <v>1827839.9964299998</v>
      </c>
      <c r="BM44" s="215">
        <f t="shared" ca="1" si="14"/>
        <v>1827839.9964299998</v>
      </c>
      <c r="BN44" s="215">
        <f t="shared" ca="1" si="14"/>
        <v>1827839.9964299998</v>
      </c>
      <c r="BO44" s="215">
        <f t="shared" ca="1" si="14"/>
        <v>1827839.9964299998</v>
      </c>
      <c r="BP44" s="215">
        <f t="shared" ca="1" si="14"/>
        <v>1827839.9964299998</v>
      </c>
      <c r="BQ44" s="215">
        <f t="shared" ca="1" si="14"/>
        <v>1827839.9964299998</v>
      </c>
      <c r="BR44" s="215">
        <f t="shared" ca="1" si="14"/>
        <v>1827839.9964299998</v>
      </c>
      <c r="BS44" s="215">
        <f t="shared" ca="1" si="15"/>
        <v>1827839.9964299998</v>
      </c>
      <c r="BT44" s="215">
        <f t="shared" ca="1" si="15"/>
        <v>1827839.9964299998</v>
      </c>
      <c r="BU44" s="215">
        <f t="shared" ca="1" si="15"/>
        <v>1827839.9964299998</v>
      </c>
    </row>
    <row r="45" spans="2:74" s="210" customFormat="1" ht="25" customHeight="1">
      <c r="B45" s="241" t="s">
        <v>432</v>
      </c>
      <c r="C45" s="241"/>
      <c r="D45" s="264"/>
      <c r="E45" s="369">
        <v>3.3300000000000001E-3</v>
      </c>
      <c r="F45" s="215">
        <f t="shared" si="16"/>
        <v>0</v>
      </c>
      <c r="G45" s="215">
        <f>G36*$E45</f>
        <v>0</v>
      </c>
      <c r="H45" s="215">
        <f t="shared" si="14"/>
        <v>0</v>
      </c>
      <c r="I45" s="215">
        <f t="shared" si="14"/>
        <v>0</v>
      </c>
      <c r="J45" s="215">
        <f t="shared" si="14"/>
        <v>0</v>
      </c>
      <c r="K45" s="215">
        <f t="shared" si="14"/>
        <v>0</v>
      </c>
      <c r="L45" s="215">
        <f t="shared" si="14"/>
        <v>0</v>
      </c>
      <c r="M45" s="215">
        <f t="shared" si="14"/>
        <v>0</v>
      </c>
      <c r="N45" s="215">
        <f t="shared" ca="1" si="14"/>
        <v>0</v>
      </c>
      <c r="O45" s="215">
        <f t="shared" ca="1" si="14"/>
        <v>0</v>
      </c>
      <c r="P45" s="215">
        <f t="shared" ca="1" si="14"/>
        <v>0</v>
      </c>
      <c r="Q45" s="215">
        <f t="shared" ca="1" si="14"/>
        <v>0</v>
      </c>
      <c r="R45" s="215">
        <f t="shared" ca="1" si="14"/>
        <v>0</v>
      </c>
      <c r="S45" s="215">
        <f t="shared" ca="1" si="14"/>
        <v>0</v>
      </c>
      <c r="T45" s="215">
        <f t="shared" ca="1" si="14"/>
        <v>0</v>
      </c>
      <c r="U45" s="215">
        <f t="shared" ca="1" si="14"/>
        <v>0</v>
      </c>
      <c r="V45" s="215">
        <f t="shared" ca="1" si="14"/>
        <v>0</v>
      </c>
      <c r="W45" s="215">
        <f t="shared" ca="1" si="14"/>
        <v>0</v>
      </c>
      <c r="X45" s="215">
        <f t="shared" ca="1" si="14"/>
        <v>0</v>
      </c>
      <c r="Y45" s="215">
        <f t="shared" ca="1" si="14"/>
        <v>0</v>
      </c>
      <c r="Z45" s="215">
        <f t="shared" ca="1" si="14"/>
        <v>0</v>
      </c>
      <c r="AA45" s="215">
        <f t="shared" ca="1" si="14"/>
        <v>0</v>
      </c>
      <c r="AB45" s="215">
        <f t="shared" ca="1" si="14"/>
        <v>0</v>
      </c>
      <c r="AC45" s="215">
        <f t="shared" ca="1" si="14"/>
        <v>0</v>
      </c>
      <c r="AD45" s="215">
        <f t="shared" ca="1" si="14"/>
        <v>0</v>
      </c>
      <c r="AE45" s="215">
        <f t="shared" ca="1" si="14"/>
        <v>0</v>
      </c>
      <c r="AF45" s="215">
        <f t="shared" ca="1" si="14"/>
        <v>0</v>
      </c>
      <c r="AG45" s="215">
        <f t="shared" ca="1" si="14"/>
        <v>0</v>
      </c>
      <c r="AH45" s="215">
        <f t="shared" ca="1" si="14"/>
        <v>0</v>
      </c>
      <c r="AI45" s="215">
        <f t="shared" ca="1" si="14"/>
        <v>0</v>
      </c>
      <c r="AJ45" s="215">
        <f t="shared" ref="AJ45:BT46" ca="1" si="17">AJ36*$E45</f>
        <v>0</v>
      </c>
      <c r="AK45" s="215">
        <f t="shared" ca="1" si="17"/>
        <v>0</v>
      </c>
      <c r="AL45" s="215">
        <f t="shared" ca="1" si="17"/>
        <v>0</v>
      </c>
      <c r="AM45" s="215">
        <f t="shared" ca="1" si="17"/>
        <v>0</v>
      </c>
      <c r="AN45" s="215">
        <f t="shared" ca="1" si="17"/>
        <v>0</v>
      </c>
      <c r="AO45" s="215">
        <f t="shared" ca="1" si="17"/>
        <v>0</v>
      </c>
      <c r="AP45" s="215">
        <f t="shared" ca="1" si="17"/>
        <v>142877.91123851444</v>
      </c>
      <c r="AQ45" s="215">
        <f t="shared" ca="1" si="17"/>
        <v>428936.38777870178</v>
      </c>
      <c r="AR45" s="215">
        <f t="shared" ca="1" si="17"/>
        <v>713981.21200429765</v>
      </c>
      <c r="AS45" s="215">
        <f t="shared" ca="1" si="17"/>
        <v>997899.47041117575</v>
      </c>
      <c r="AT45" s="215">
        <f t="shared" ca="1" si="17"/>
        <v>1280147.1041975964</v>
      </c>
      <c r="AU45" s="215">
        <f t="shared" ca="1" si="17"/>
        <v>1560751.8169560325</v>
      </c>
      <c r="AV45" s="215">
        <f t="shared" ca="1" si="17"/>
        <v>1839720.8218736213</v>
      </c>
      <c r="AW45" s="215">
        <f t="shared" ca="1" si="17"/>
        <v>2116689.9305374105</v>
      </c>
      <c r="AX45" s="215">
        <f t="shared" ca="1" si="17"/>
        <v>2391703.1486319574</v>
      </c>
      <c r="AY45" s="215">
        <f t="shared" ca="1" si="17"/>
        <v>2664669.0749615002</v>
      </c>
      <c r="AZ45" s="215">
        <f t="shared" ca="1" si="17"/>
        <v>2935463.3270324431</v>
      </c>
      <c r="BA45" s="215">
        <f t="shared" ca="1" si="17"/>
        <v>3204138.1222839816</v>
      </c>
      <c r="BB45" s="215">
        <f t="shared" ca="1" si="17"/>
        <v>3470569.6916254824</v>
      </c>
      <c r="BC45" s="215">
        <f t="shared" ca="1" si="17"/>
        <v>3735013.4099331815</v>
      </c>
      <c r="BD45" s="215">
        <f t="shared" ca="1" si="17"/>
        <v>3997249.8664848637</v>
      </c>
      <c r="BE45" s="215">
        <f t="shared" ca="1" si="17"/>
        <v>4257399.0976294577</v>
      </c>
      <c r="BF45" s="215">
        <f t="shared" ca="1" si="17"/>
        <v>4515337.0603093216</v>
      </c>
      <c r="BG45" s="215">
        <f t="shared" ca="1" si="17"/>
        <v>4771190.5765720066</v>
      </c>
      <c r="BH45" s="215">
        <f t="shared" ca="1" si="17"/>
        <v>5024869.3379464606</v>
      </c>
      <c r="BI45" s="215">
        <f t="shared" ca="1" si="17"/>
        <v>5276391.829849232</v>
      </c>
      <c r="BJ45" s="215">
        <f t="shared" ca="1" si="17"/>
        <v>5525776.380570828</v>
      </c>
      <c r="BK45" s="215">
        <f t="shared" ca="1" si="17"/>
        <v>5773041.1626112908</v>
      </c>
      <c r="BL45" s="215">
        <f t="shared" ca="1" si="17"/>
        <v>6018244.7038540104</v>
      </c>
      <c r="BM45" s="215">
        <f t="shared" ca="1" si="17"/>
        <v>6261364.0149961645</v>
      </c>
      <c r="BN45" s="215">
        <f t="shared" ca="1" si="17"/>
        <v>6502416.8119936129</v>
      </c>
      <c r="BO45" s="215">
        <f t="shared" ca="1" si="17"/>
        <v>6741420.6602165811</v>
      </c>
      <c r="BP45" s="215">
        <f t="shared" ca="1" si="17"/>
        <v>6978392.9757296564</v>
      </c>
      <c r="BQ45" s="215">
        <f t="shared" ca="1" si="17"/>
        <v>7213351.0265608681</v>
      </c>
      <c r="BR45" s="215">
        <f t="shared" ca="1" si="17"/>
        <v>7446311.9339600168</v>
      </c>
      <c r="BS45" s="215">
        <f t="shared" ca="1" si="15"/>
        <v>7677292.6736462703</v>
      </c>
      <c r="BT45" s="215">
        <f t="shared" ca="1" si="15"/>
        <v>7906310.0770451939</v>
      </c>
      <c r="BU45" s="215">
        <f t="shared" ca="1" si="15"/>
        <v>8133380.8325152239</v>
      </c>
    </row>
    <row r="46" spans="2:74" s="210" customFormat="1" ht="25" customHeight="1">
      <c r="B46" s="241" t="s">
        <v>464</v>
      </c>
      <c r="C46" s="241"/>
      <c r="D46" s="264"/>
      <c r="E46" s="369">
        <v>1.8E-3</v>
      </c>
      <c r="F46" s="215">
        <f t="shared" si="16"/>
        <v>0</v>
      </c>
      <c r="G46" s="215">
        <f>G37*$E46</f>
        <v>0</v>
      </c>
      <c r="H46" s="215">
        <f t="shared" si="16"/>
        <v>0</v>
      </c>
      <c r="I46" s="215">
        <f t="shared" si="16"/>
        <v>0</v>
      </c>
      <c r="J46" s="215">
        <f t="shared" si="16"/>
        <v>0</v>
      </c>
      <c r="K46" s="215">
        <f t="shared" si="16"/>
        <v>0</v>
      </c>
      <c r="L46" s="215">
        <f t="shared" si="16"/>
        <v>0</v>
      </c>
      <c r="M46" s="215">
        <f t="shared" si="16"/>
        <v>0</v>
      </c>
      <c r="N46" s="215">
        <f t="shared" ca="1" si="16"/>
        <v>9127.4895359999973</v>
      </c>
      <c r="O46" s="215">
        <f t="shared" ca="1" si="16"/>
        <v>18496.729810943994</v>
      </c>
      <c r="P46" s="215">
        <f t="shared" ca="1" si="16"/>
        <v>28196.90434355097</v>
      </c>
      <c r="Q46" s="215">
        <f t="shared" ca="1" si="16"/>
        <v>38354.75872063078</v>
      </c>
      <c r="R46" s="215">
        <f t="shared" ca="1" si="16"/>
        <v>49068.589671505433</v>
      </c>
      <c r="S46" s="215">
        <f t="shared" ca="1" si="16"/>
        <v>60459.580387297632</v>
      </c>
      <c r="T46" s="215">
        <f t="shared" ca="1" si="16"/>
        <v>72689.853666005612</v>
      </c>
      <c r="U46" s="215">
        <f t="shared" ca="1" si="16"/>
        <v>85989.495445844543</v>
      </c>
      <c r="V46" s="215">
        <f t="shared" ref="V46:BQ46" ca="1" si="18">V37*$E46</f>
        <v>100495.39753455487</v>
      </c>
      <c r="W46" s="215">
        <f t="shared" ca="1" si="18"/>
        <v>116474.67145551115</v>
      </c>
      <c r="X46" s="215">
        <f t="shared" ca="1" si="18"/>
        <v>134104.56942013931</v>
      </c>
      <c r="Y46" s="215">
        <f t="shared" ca="1" si="18"/>
        <v>153626.52864406811</v>
      </c>
      <c r="Z46" s="215">
        <f t="shared" ca="1" si="18"/>
        <v>175168.62327859353</v>
      </c>
      <c r="AA46" s="215">
        <f t="shared" ca="1" si="18"/>
        <v>198845.06546872549</v>
      </c>
      <c r="AB46" s="215">
        <f t="shared" ca="1" si="18"/>
        <v>224701.58014024131</v>
      </c>
      <c r="AC46" s="215">
        <f t="shared" ca="1" si="18"/>
        <v>252725.11098104928</v>
      </c>
      <c r="AD46" s="215">
        <f t="shared" ca="1" si="18"/>
        <v>282837.02100971038</v>
      </c>
      <c r="AE46" s="215">
        <f t="shared" ca="1" si="18"/>
        <v>314879.05186712777</v>
      </c>
      <c r="AF46" s="215">
        <f t="shared" ca="1" si="18"/>
        <v>348645.02165425726</v>
      </c>
      <c r="AG46" s="215">
        <f t="shared" ca="1" si="18"/>
        <v>383910.42857019603</v>
      </c>
      <c r="AH46" s="215">
        <f t="shared" ca="1" si="18"/>
        <v>420472.75152734935</v>
      </c>
      <c r="AI46" s="215">
        <f t="shared" ca="1" si="18"/>
        <v>458089.22120336682</v>
      </c>
      <c r="AJ46" s="215">
        <f t="shared" ca="1" si="18"/>
        <v>496522.7813511382</v>
      </c>
      <c r="AK46" s="215">
        <f t="shared" ca="1" si="18"/>
        <v>535565.76222165348</v>
      </c>
      <c r="AL46" s="215">
        <f t="shared" ca="1" si="18"/>
        <v>575081.60044276959</v>
      </c>
      <c r="AM46" s="215">
        <f t="shared" ca="1" si="18"/>
        <v>614903.87237500609</v>
      </c>
      <c r="AN46" s="215">
        <f t="shared" ca="1" si="18"/>
        <v>654882.16712381854</v>
      </c>
      <c r="AO46" s="215">
        <f t="shared" ca="1" si="18"/>
        <v>694931.21916726604</v>
      </c>
      <c r="AP46" s="215">
        <f t="shared" ca="1" si="18"/>
        <v>735004.80786834424</v>
      </c>
      <c r="AQ46" s="215">
        <f t="shared" ca="1" si="18"/>
        <v>774998.71288946329</v>
      </c>
      <c r="AR46" s="215">
        <f t="shared" ca="1" si="18"/>
        <v>814844.27035790286</v>
      </c>
      <c r="AS46" s="215">
        <f t="shared" ca="1" si="18"/>
        <v>854540.91645986075</v>
      </c>
      <c r="AT46" s="215">
        <f t="shared" ca="1" si="18"/>
        <v>893991.37946995185</v>
      </c>
      <c r="AU46" s="215">
        <f t="shared" ca="1" si="18"/>
        <v>933214.17485645716</v>
      </c>
      <c r="AV46" s="215">
        <f t="shared" ca="1" si="18"/>
        <v>972216.71209817741</v>
      </c>
      <c r="AW46" s="215">
        <f t="shared" ca="1" si="18"/>
        <v>1010933.3469733428</v>
      </c>
      <c r="AX46" s="215">
        <f t="shared" ca="1" si="18"/>
        <v>1049381.1077960695</v>
      </c>
      <c r="AY46" s="215">
        <f t="shared" ca="1" si="18"/>
        <v>1087540.3827798027</v>
      </c>
      <c r="AZ46" s="215">
        <f t="shared" ca="1" si="18"/>
        <v>1125391.7268381745</v>
      </c>
      <c r="BA46" s="215">
        <f t="shared" ca="1" si="18"/>
        <v>1162946.88122405</v>
      </c>
      <c r="BB46" s="215">
        <f t="shared" ca="1" si="18"/>
        <v>1200186.4663336454</v>
      </c>
      <c r="BC46" s="215">
        <f t="shared" ca="1" si="18"/>
        <v>1237158.7837058096</v>
      </c>
      <c r="BD46" s="215">
        <f t="shared" ca="1" si="18"/>
        <v>1273820.48591631</v>
      </c>
      <c r="BE46" s="215">
        <f t="shared" ca="1" si="18"/>
        <v>1310192.4608740213</v>
      </c>
      <c r="BF46" s="215">
        <f t="shared" ca="1" si="18"/>
        <v>1346255.2740445922</v>
      </c>
      <c r="BG46" s="215">
        <f t="shared" ca="1" si="18"/>
        <v>1382024.3266792132</v>
      </c>
      <c r="BH46" s="215">
        <f t="shared" ca="1" si="18"/>
        <v>1417489.3423664398</v>
      </c>
      <c r="BI46" s="215">
        <f t="shared" ca="1" si="18"/>
        <v>1452652.905420325</v>
      </c>
      <c r="BJ46" s="215">
        <f t="shared" ca="1" si="18"/>
        <v>1487517.5781882526</v>
      </c>
      <c r="BK46" s="215">
        <f t="shared" ca="1" si="18"/>
        <v>1522085.9012376524</v>
      </c>
      <c r="BL46" s="215">
        <f t="shared" ca="1" si="18"/>
        <v>1556364.0430771322</v>
      </c>
      <c r="BM46" s="215">
        <f t="shared" ca="1" si="18"/>
        <v>1590350.8207109766</v>
      </c>
      <c r="BN46" s="215">
        <f t="shared" ca="1" si="18"/>
        <v>1624048.7107349329</v>
      </c>
      <c r="BO46" s="215">
        <f t="shared" ca="1" si="18"/>
        <v>1657460.1686936864</v>
      </c>
      <c r="BP46" s="215">
        <f t="shared" ca="1" si="18"/>
        <v>1690587.6292597896</v>
      </c>
      <c r="BQ46" s="215">
        <f t="shared" ca="1" si="18"/>
        <v>1723433.5064110814</v>
      </c>
      <c r="BR46" s="215">
        <f t="shared" ca="1" si="17"/>
        <v>1756000.1936065874</v>
      </c>
      <c r="BS46" s="215">
        <f t="shared" ca="1" si="17"/>
        <v>1788290.0639609315</v>
      </c>
      <c r="BT46" s="215">
        <f t="shared" ca="1" si="17"/>
        <v>1820305.4704172635</v>
      </c>
      <c r="BU46" s="215">
        <f ca="1">BU37*$E46</f>
        <v>1852048.7459187165</v>
      </c>
    </row>
    <row r="47" spans="2:74" ht="25" customHeight="1">
      <c r="AR47" s="376"/>
    </row>
    <row r="48" spans="2:74" ht="25" customHeight="1">
      <c r="B48" s="257" t="s">
        <v>438</v>
      </c>
      <c r="C48" s="21"/>
      <c r="D48" s="21"/>
      <c r="E48" s="21"/>
      <c r="F48" s="26">
        <f>IF(F39&gt;0,F39/SUM(F32:F37),0)</f>
        <v>0</v>
      </c>
      <c r="G48" s="26">
        <f t="shared" ref="G48:BR48" si="19">IF(G39&gt;0,G39/SUM(G32:G37),0)</f>
        <v>0</v>
      </c>
      <c r="H48" s="26">
        <f t="shared" si="19"/>
        <v>0</v>
      </c>
      <c r="I48" s="26">
        <f t="shared" si="19"/>
        <v>0</v>
      </c>
      <c r="J48" s="26">
        <f t="shared" si="19"/>
        <v>0</v>
      </c>
      <c r="K48" s="26">
        <f t="shared" si="19"/>
        <v>0</v>
      </c>
      <c r="L48" s="26">
        <f t="shared" si="19"/>
        <v>0</v>
      </c>
      <c r="M48" s="26">
        <f t="shared" si="19"/>
        <v>0</v>
      </c>
      <c r="N48" s="374">
        <f t="shared" ca="1" si="19"/>
        <v>3.5477767732390894E-3</v>
      </c>
      <c r="O48" s="374">
        <f t="shared" ca="1" si="19"/>
        <v>3.5479019216597863E-3</v>
      </c>
      <c r="P48" s="374">
        <f t="shared" ca="1" si="19"/>
        <v>3.5479427040485774E-3</v>
      </c>
      <c r="Q48" s="374">
        <f t="shared" ca="1" si="19"/>
        <v>3.5479245257847699E-3</v>
      </c>
      <c r="R48" s="374">
        <f t="shared" ca="1" si="19"/>
        <v>3.5478831129692814E-3</v>
      </c>
      <c r="S48" s="374">
        <f t="shared" ca="1" si="19"/>
        <v>3.5479087007220782E-3</v>
      </c>
      <c r="T48" s="374">
        <f t="shared" ca="1" si="19"/>
        <v>3.5479365557600853E-3</v>
      </c>
      <c r="U48" s="374">
        <f t="shared" ca="1" si="19"/>
        <v>3.5479200826256212E-3</v>
      </c>
      <c r="V48" s="374">
        <f t="shared" ca="1" si="19"/>
        <v>3.5418297372480641E-3</v>
      </c>
      <c r="W48" s="374">
        <f t="shared" ca="1" si="19"/>
        <v>3.5263185954633081E-3</v>
      </c>
      <c r="X48" s="374">
        <f t="shared" ca="1" si="19"/>
        <v>3.5135021547443531E-3</v>
      </c>
      <c r="Y48" s="374">
        <f t="shared" ca="1" si="19"/>
        <v>3.5027310830076856E-3</v>
      </c>
      <c r="Z48" s="374">
        <f t="shared" ca="1" si="19"/>
        <v>3.4936286094302189E-3</v>
      </c>
      <c r="AA48" s="374">
        <f t="shared" ca="1" si="19"/>
        <v>3.4858992164833649E-3</v>
      </c>
      <c r="AB48" s="374">
        <f t="shared" ca="1" si="19"/>
        <v>3.4793278955955139E-3</v>
      </c>
      <c r="AC48" s="374">
        <f t="shared" ca="1" si="19"/>
        <v>3.4669400928538778E-3</v>
      </c>
      <c r="AD48" s="374">
        <f t="shared" ca="1" si="19"/>
        <v>3.4501860628007386E-3</v>
      </c>
      <c r="AE48" s="374">
        <f t="shared" ca="1" si="19"/>
        <v>3.4358758359526011E-3</v>
      </c>
      <c r="AF48" s="374">
        <f t="shared" ca="1" si="19"/>
        <v>3.423646215824026E-3</v>
      </c>
      <c r="AG48" s="374">
        <f t="shared" ca="1" si="19"/>
        <v>3.4131726716319696E-3</v>
      </c>
      <c r="AH48" s="374">
        <f t="shared" ca="1" si="19"/>
        <v>3.4041654837841232E-3</v>
      </c>
      <c r="AI48" s="374">
        <f t="shared" ca="1" si="19"/>
        <v>3.396398148515555E-3</v>
      </c>
      <c r="AJ48" s="374">
        <f t="shared" ca="1" si="19"/>
        <v>3.3855546784934049E-3</v>
      </c>
      <c r="AK48" s="374">
        <f t="shared" ca="1" si="19"/>
        <v>3.3724882493963424E-3</v>
      </c>
      <c r="AL48" s="374">
        <f t="shared" ca="1" si="19"/>
        <v>3.3610689905109272E-3</v>
      </c>
      <c r="AM48" s="374">
        <f t="shared" ca="1" si="19"/>
        <v>3.351044763882424E-3</v>
      </c>
      <c r="AN48" s="374">
        <f t="shared" ca="1" si="19"/>
        <v>3.3422098349776717E-3</v>
      </c>
      <c r="AO48" s="374">
        <f t="shared" ca="1" si="19"/>
        <v>3.3343785575079866E-3</v>
      </c>
      <c r="AP48" s="374">
        <f t="shared" ca="1" si="19"/>
        <v>3.3222132857347762E-3</v>
      </c>
      <c r="AQ48" s="374">
        <f t="shared" ca="1" si="19"/>
        <v>3.3063912648202166E-3</v>
      </c>
      <c r="AR48" s="374">
        <f t="shared" ca="1" si="19"/>
        <v>3.2921725614935607E-3</v>
      </c>
      <c r="AS48" s="374">
        <f t="shared" ca="1" si="19"/>
        <v>3.2793252045960107E-3</v>
      </c>
      <c r="AT48" s="374">
        <f t="shared" ca="1" si="19"/>
        <v>3.2676884408038595E-3</v>
      </c>
      <c r="AU48" s="374">
        <f t="shared" ca="1" si="19"/>
        <v>3.2570941874767068E-3</v>
      </c>
      <c r="AV48" s="374">
        <f t="shared" ca="1" si="19"/>
        <v>3.2474065639388062E-3</v>
      </c>
      <c r="AW48" s="374">
        <f t="shared" ca="1" si="19"/>
        <v>3.2385296587233866E-3</v>
      </c>
      <c r="AX48" s="374">
        <f t="shared" ca="1" si="19"/>
        <v>3.2303623001504306E-3</v>
      </c>
      <c r="AY48" s="374">
        <f t="shared" ca="1" si="19"/>
        <v>3.2228273718317197E-3</v>
      </c>
      <c r="AZ48" s="374">
        <f t="shared" ca="1" si="19"/>
        <v>3.2158584101640228E-3</v>
      </c>
      <c r="BA48" s="374">
        <f t="shared" ca="1" si="19"/>
        <v>3.2093923510543246E-3</v>
      </c>
      <c r="BB48" s="374">
        <f t="shared" ca="1" si="19"/>
        <v>3.2033803998917061E-3</v>
      </c>
      <c r="BC48" s="374">
        <f t="shared" ca="1" si="19"/>
        <v>3.1977687834486303E-3</v>
      </c>
      <c r="BD48" s="374">
        <f t="shared" ca="1" si="19"/>
        <v>3.1925261103946038E-3</v>
      </c>
      <c r="BE48" s="374">
        <f t="shared" ca="1" si="19"/>
        <v>3.1876146047585619E-3</v>
      </c>
      <c r="BF48" s="374">
        <f t="shared" ca="1" si="19"/>
        <v>3.1830068371147412E-3</v>
      </c>
      <c r="BG48" s="374">
        <f t="shared" ca="1" si="19"/>
        <v>3.1786743253812938E-3</v>
      </c>
      <c r="BH48" s="374">
        <f t="shared" ca="1" si="19"/>
        <v>3.1745945047676792E-3</v>
      </c>
      <c r="BI48" s="374">
        <f t="shared" ca="1" si="19"/>
        <v>3.1707460308574246E-3</v>
      </c>
      <c r="BJ48" s="374">
        <f t="shared" ca="1" si="19"/>
        <v>3.1671098972007638E-3</v>
      </c>
      <c r="BK48" s="374">
        <f t="shared" ca="1" si="19"/>
        <v>3.1636691237317198E-3</v>
      </c>
      <c r="BL48" s="374">
        <f t="shared" ca="1" si="19"/>
        <v>3.1604083285202895E-3</v>
      </c>
      <c r="BM48" s="374">
        <f t="shared" ca="1" si="19"/>
        <v>3.1573140290423627E-3</v>
      </c>
      <c r="BN48" s="374">
        <f t="shared" ca="1" si="19"/>
        <v>3.1543738953317326E-3</v>
      </c>
      <c r="BO48" s="374">
        <f t="shared" ca="1" si="19"/>
        <v>3.1515767854711149E-3</v>
      </c>
      <c r="BP48" s="374">
        <f t="shared" ca="1" si="19"/>
        <v>3.1489126058633194E-3</v>
      </c>
      <c r="BQ48" s="374">
        <f t="shared" ca="1" si="19"/>
        <v>3.1463721907697474E-3</v>
      </c>
      <c r="BR48" s="374">
        <f t="shared" ca="1" si="19"/>
        <v>3.1439471980862872E-3</v>
      </c>
      <c r="BS48" s="374">
        <f t="shared" ref="BS48:BU48" ca="1" si="20">IF(BS39&gt;0,BS39/SUM(BS32:BS37),0)</f>
        <v>3.1416300188592179E-3</v>
      </c>
      <c r="BT48" s="374">
        <f t="shared" ca="1" si="20"/>
        <v>3.1394136984733141E-3</v>
      </c>
      <c r="BU48" s="375">
        <f t="shared" ca="1" si="20"/>
        <v>3.1372918677924876E-3</v>
      </c>
    </row>
    <row r="50" spans="2:73" s="3" customFormat="1" ht="25" customHeight="1">
      <c r="B50" s="692" t="s">
        <v>439</v>
      </c>
      <c r="C50" s="692"/>
      <c r="D50" s="692"/>
      <c r="E50" s="692"/>
      <c r="F50" s="692"/>
      <c r="G50" s="692"/>
      <c r="H50" s="692"/>
      <c r="I50" s="692"/>
      <c r="J50" s="692"/>
      <c r="K50" s="692"/>
      <c r="L50" s="692"/>
      <c r="M50" s="692"/>
      <c r="N50" s="692"/>
      <c r="O50" s="692"/>
      <c r="P50" s="692"/>
      <c r="Q50" s="692"/>
      <c r="R50" s="692"/>
      <c r="S50" s="692"/>
      <c r="T50" s="692"/>
      <c r="U50" s="692"/>
      <c r="V50" s="692"/>
      <c r="W50" s="692"/>
      <c r="X50" s="692"/>
      <c r="Y50" s="692"/>
      <c r="Z50" s="692"/>
      <c r="AA50" s="692"/>
      <c r="AB50" s="692"/>
      <c r="AC50" s="692"/>
      <c r="AD50" s="692"/>
      <c r="AE50" s="692"/>
      <c r="AF50" s="692"/>
      <c r="AG50" s="692"/>
      <c r="AH50" s="692"/>
      <c r="AI50" s="692"/>
      <c r="AJ50" s="692"/>
      <c r="AK50" s="692"/>
      <c r="AL50" s="692"/>
      <c r="AM50" s="692"/>
      <c r="AN50" s="692"/>
      <c r="AO50" s="692"/>
      <c r="AP50" s="692"/>
      <c r="AQ50" s="692"/>
      <c r="AR50" s="692"/>
      <c r="AS50" s="692"/>
      <c r="AT50" s="692"/>
      <c r="AU50" s="692"/>
      <c r="AV50" s="692"/>
      <c r="AW50" s="692"/>
      <c r="AX50" s="692"/>
      <c r="AY50" s="692"/>
      <c r="AZ50" s="692"/>
      <c r="BA50" s="692"/>
      <c r="BB50" s="692"/>
      <c r="BC50" s="692"/>
      <c r="BD50" s="692"/>
      <c r="BE50" s="692"/>
      <c r="BF50" s="692"/>
      <c r="BG50" s="692"/>
      <c r="BH50" s="692"/>
      <c r="BI50" s="692"/>
      <c r="BJ50" s="692"/>
      <c r="BK50" s="692"/>
      <c r="BL50" s="692"/>
      <c r="BM50" s="692"/>
      <c r="BN50" s="692"/>
      <c r="BO50" s="692"/>
      <c r="BP50" s="692"/>
      <c r="BQ50" s="692"/>
      <c r="BR50" s="692"/>
      <c r="BS50" s="692"/>
      <c r="BT50" s="692"/>
      <c r="BU50" s="692"/>
    </row>
    <row r="51" spans="2:73" s="3" customFormat="1" ht="25" customHeight="1"/>
    <row r="52" spans="2:73" s="208" customFormat="1" ht="25" customHeight="1">
      <c r="B52" s="243" t="s">
        <v>424</v>
      </c>
      <c r="C52" s="243" t="s">
        <v>425</v>
      </c>
      <c r="D52" s="243" t="s">
        <v>426</v>
      </c>
      <c r="E52" s="243" t="s">
        <v>427</v>
      </c>
      <c r="F52" s="243" t="s">
        <v>32</v>
      </c>
      <c r="G52" s="244" t="s">
        <v>33</v>
      </c>
      <c r="H52" s="244" t="s">
        <v>34</v>
      </c>
      <c r="I52" s="244" t="s">
        <v>35</v>
      </c>
      <c r="J52" s="244" t="s">
        <v>36</v>
      </c>
      <c r="K52" s="244" t="s">
        <v>37</v>
      </c>
      <c r="L52" s="244" t="s">
        <v>38</v>
      </c>
      <c r="M52" s="244" t="s">
        <v>39</v>
      </c>
      <c r="N52" s="245">
        <v>1</v>
      </c>
      <c r="O52" s="245">
        <v>2</v>
      </c>
      <c r="P52" s="245">
        <v>3</v>
      </c>
      <c r="Q52" s="245">
        <v>4</v>
      </c>
      <c r="R52" s="245">
        <v>5</v>
      </c>
      <c r="S52" s="245">
        <v>6</v>
      </c>
      <c r="T52" s="245">
        <v>7</v>
      </c>
      <c r="U52" s="245">
        <v>8</v>
      </c>
      <c r="V52" s="245">
        <v>9</v>
      </c>
      <c r="W52" s="245">
        <v>10</v>
      </c>
      <c r="X52" s="245">
        <v>11</v>
      </c>
      <c r="Y52" s="245">
        <v>12</v>
      </c>
      <c r="Z52" s="245">
        <v>13</v>
      </c>
      <c r="AA52" s="245">
        <v>14</v>
      </c>
      <c r="AB52" s="245">
        <v>15</v>
      </c>
      <c r="AC52" s="245">
        <v>16</v>
      </c>
      <c r="AD52" s="245">
        <v>17</v>
      </c>
      <c r="AE52" s="245">
        <v>18</v>
      </c>
      <c r="AF52" s="245">
        <v>19</v>
      </c>
      <c r="AG52" s="245">
        <v>20</v>
      </c>
      <c r="AH52" s="245">
        <v>21</v>
      </c>
      <c r="AI52" s="245">
        <v>22</v>
      </c>
      <c r="AJ52" s="245">
        <v>23</v>
      </c>
      <c r="AK52" s="245">
        <v>24</v>
      </c>
      <c r="AL52" s="245">
        <v>25</v>
      </c>
      <c r="AM52" s="245">
        <v>26</v>
      </c>
      <c r="AN52" s="245">
        <v>27</v>
      </c>
      <c r="AO52" s="245">
        <v>28</v>
      </c>
      <c r="AP52" s="245">
        <v>29</v>
      </c>
      <c r="AQ52" s="245">
        <v>30</v>
      </c>
      <c r="AR52" s="245">
        <v>31</v>
      </c>
      <c r="AS52" s="245">
        <v>32</v>
      </c>
      <c r="AT52" s="245">
        <v>33</v>
      </c>
      <c r="AU52" s="245">
        <v>34</v>
      </c>
      <c r="AV52" s="245">
        <v>35</v>
      </c>
      <c r="AW52" s="245">
        <v>36</v>
      </c>
      <c r="AX52" s="245">
        <v>37</v>
      </c>
      <c r="AY52" s="245">
        <v>38</v>
      </c>
      <c r="AZ52" s="245">
        <v>39</v>
      </c>
      <c r="BA52" s="245">
        <v>40</v>
      </c>
      <c r="BB52" s="245">
        <v>41</v>
      </c>
      <c r="BC52" s="245">
        <v>42</v>
      </c>
      <c r="BD52" s="245">
        <v>43</v>
      </c>
      <c r="BE52" s="245">
        <v>44</v>
      </c>
      <c r="BF52" s="245">
        <v>45</v>
      </c>
      <c r="BG52" s="245">
        <v>46</v>
      </c>
      <c r="BH52" s="245">
        <v>47</v>
      </c>
      <c r="BI52" s="245">
        <v>48</v>
      </c>
      <c r="BJ52" s="245">
        <v>49</v>
      </c>
      <c r="BK52" s="245">
        <v>50</v>
      </c>
      <c r="BL52" s="245">
        <v>51</v>
      </c>
      <c r="BM52" s="245">
        <v>52</v>
      </c>
      <c r="BN52" s="245">
        <v>53</v>
      </c>
      <c r="BO52" s="245">
        <v>54</v>
      </c>
      <c r="BP52" s="245">
        <v>55</v>
      </c>
      <c r="BQ52" s="245">
        <v>56</v>
      </c>
      <c r="BR52" s="245">
        <v>57</v>
      </c>
      <c r="BS52" s="245">
        <v>58</v>
      </c>
      <c r="BT52" s="245">
        <v>59</v>
      </c>
      <c r="BU52" s="246">
        <v>60</v>
      </c>
    </row>
    <row r="53" spans="2:73" s="209" customFormat="1" ht="25" customHeight="1"/>
    <row r="54" spans="2:73" s="210" customFormat="1" ht="25" customHeight="1">
      <c r="B54" s="240" t="s">
        <v>428</v>
      </c>
      <c r="C54" s="206">
        <v>0</v>
      </c>
      <c r="D54" s="206">
        <v>100000</v>
      </c>
      <c r="E54" s="206">
        <f>D54-C54</f>
        <v>100000</v>
      </c>
      <c r="F54" s="216">
        <f>MIN($E$54,'WHOLESALE TRAFFIC FLTE'!C54)</f>
        <v>0</v>
      </c>
      <c r="G54" s="216">
        <f>MIN($E$54,'WHOLESALE TRAFFIC FLTE'!D54)</f>
        <v>0</v>
      </c>
      <c r="H54" s="216">
        <f>MIN($E$54,'WHOLESALE TRAFFIC FLTE'!E54)</f>
        <v>0</v>
      </c>
      <c r="I54" s="216">
        <f>MIN($E$54,'WHOLESALE TRAFFIC FLTE'!F54)</f>
        <v>0</v>
      </c>
      <c r="J54" s="216">
        <f>MIN($E$54,'WHOLESALE TRAFFIC FLTE'!G54)</f>
        <v>0</v>
      </c>
      <c r="K54" s="216">
        <f>MIN($E$54,'WHOLESALE TRAFFIC FLTE'!H54)</f>
        <v>0</v>
      </c>
      <c r="L54" s="216">
        <f>MIN($E$54,'WHOLESALE TRAFFIC FLTE'!I54)</f>
        <v>0</v>
      </c>
      <c r="M54" s="216">
        <f>MIN($E$54,'WHOLESALE TRAFFIC FLTE'!J54)</f>
        <v>0</v>
      </c>
      <c r="N54" s="216">
        <f ca="1">MIN($E$54,'WHOLESALE TRAFFIC FLTE'!K54)</f>
        <v>0</v>
      </c>
      <c r="O54" s="216">
        <f ca="1">MIN($E$54,'WHOLESALE TRAFFIC FLTE'!L54)</f>
        <v>0</v>
      </c>
      <c r="P54" s="216">
        <f ca="1">MIN($E$54,'WHOLESALE TRAFFIC FLTE'!M54)</f>
        <v>0</v>
      </c>
      <c r="Q54" s="216">
        <f ca="1">MIN($E$54,'WHOLESALE TRAFFIC FLTE'!N54)</f>
        <v>0</v>
      </c>
      <c r="R54" s="216">
        <f ca="1">MIN($E$54,'WHOLESALE TRAFFIC FLTE'!O54)</f>
        <v>0</v>
      </c>
      <c r="S54" s="216">
        <f ca="1">MIN($E$54,'WHOLESALE TRAFFIC FLTE'!P54)</f>
        <v>0</v>
      </c>
      <c r="T54" s="216">
        <f ca="1">MIN($E$54,'WHOLESALE TRAFFIC FLTE'!Q54)</f>
        <v>0</v>
      </c>
      <c r="U54" s="216">
        <f ca="1">MIN($E$54,'WHOLESALE TRAFFIC FLTE'!R54)</f>
        <v>0</v>
      </c>
      <c r="V54" s="216">
        <f ca="1">MIN($E$54,'WHOLESALE TRAFFIC FLTE'!S54)</f>
        <v>0</v>
      </c>
      <c r="W54" s="216">
        <f ca="1">MIN($E$54,'WHOLESALE TRAFFIC FLTE'!T54)</f>
        <v>0</v>
      </c>
      <c r="X54" s="216">
        <f ca="1">MIN($E$54,'WHOLESALE TRAFFIC FLTE'!U54)</f>
        <v>0</v>
      </c>
      <c r="Y54" s="216">
        <f ca="1">MIN($E$54,'WHOLESALE TRAFFIC FLTE'!V54)</f>
        <v>0</v>
      </c>
      <c r="Z54" s="216">
        <f ca="1">MIN($E$54,'WHOLESALE TRAFFIC FLTE'!W54)</f>
        <v>0</v>
      </c>
      <c r="AA54" s="216">
        <f ca="1">MIN($E$54,'WHOLESALE TRAFFIC FLTE'!X54)</f>
        <v>0</v>
      </c>
      <c r="AB54" s="216">
        <f ca="1">MIN($E$54,'WHOLESALE TRAFFIC FLTE'!Y54)</f>
        <v>0</v>
      </c>
      <c r="AC54" s="216">
        <f ca="1">MIN($E$54,'WHOLESALE TRAFFIC FLTE'!Z54)</f>
        <v>0</v>
      </c>
      <c r="AD54" s="216">
        <f ca="1">MIN($E$54,'WHOLESALE TRAFFIC FLTE'!AA54)</f>
        <v>0</v>
      </c>
      <c r="AE54" s="216">
        <f ca="1">MIN($E$54,'WHOLESALE TRAFFIC FLTE'!AB54)</f>
        <v>0</v>
      </c>
      <c r="AF54" s="216">
        <f ca="1">MIN($E$54,'WHOLESALE TRAFFIC FLTE'!AC54)</f>
        <v>0</v>
      </c>
      <c r="AG54" s="216">
        <f ca="1">MIN($E$54,'WHOLESALE TRAFFIC FLTE'!AD54)</f>
        <v>0</v>
      </c>
      <c r="AH54" s="216">
        <f ca="1">MIN($E$54,'WHOLESALE TRAFFIC FLTE'!AE54)</f>
        <v>0</v>
      </c>
      <c r="AI54" s="216">
        <f ca="1">MIN($E$54,'WHOLESALE TRAFFIC FLTE'!AF54)</f>
        <v>0</v>
      </c>
      <c r="AJ54" s="216">
        <f ca="1">MIN($E$54,'WHOLESALE TRAFFIC FLTE'!AG54)</f>
        <v>0</v>
      </c>
      <c r="AK54" s="216">
        <f ca="1">MIN($E$54,'WHOLESALE TRAFFIC FLTE'!AH54)</f>
        <v>0</v>
      </c>
      <c r="AL54" s="216">
        <f ca="1">MIN($E$54,'WHOLESALE TRAFFIC FLTE'!AI54)</f>
        <v>0</v>
      </c>
      <c r="AM54" s="216">
        <f ca="1">MIN($E$54,'WHOLESALE TRAFFIC FLTE'!AJ54)</f>
        <v>0</v>
      </c>
      <c r="AN54" s="216">
        <f ca="1">MIN($E$54,'WHOLESALE TRAFFIC FLTE'!AK54)</f>
        <v>0</v>
      </c>
      <c r="AO54" s="216">
        <f ca="1">MIN($E$54,'WHOLESALE TRAFFIC FLTE'!AL54)</f>
        <v>0</v>
      </c>
      <c r="AP54" s="216">
        <f ca="1">MIN($E$54,'WHOLESALE TRAFFIC FLTE'!AM54)</f>
        <v>0</v>
      </c>
      <c r="AQ54" s="216">
        <f ca="1">MIN($E$54,'WHOLESALE TRAFFIC FLTE'!AN54)</f>
        <v>0</v>
      </c>
      <c r="AR54" s="216">
        <f ca="1">MIN($E$54,'WHOLESALE TRAFFIC FLTE'!AO54)</f>
        <v>0</v>
      </c>
      <c r="AS54" s="216">
        <f ca="1">MIN($E$54,'WHOLESALE TRAFFIC FLTE'!AP54)</f>
        <v>0</v>
      </c>
      <c r="AT54" s="216">
        <f ca="1">MIN($E$54,'WHOLESALE TRAFFIC FLTE'!AQ54)</f>
        <v>0</v>
      </c>
      <c r="AU54" s="216">
        <f ca="1">MIN($E$54,'WHOLESALE TRAFFIC FLTE'!AR54)</f>
        <v>0</v>
      </c>
      <c r="AV54" s="216">
        <f ca="1">MIN($E$54,'WHOLESALE TRAFFIC FLTE'!AS54)</f>
        <v>0</v>
      </c>
      <c r="AW54" s="216">
        <f ca="1">MIN($E$54,'WHOLESALE TRAFFIC FLTE'!AT54)</f>
        <v>0</v>
      </c>
      <c r="AX54" s="216">
        <f ca="1">MIN($E$54,'WHOLESALE TRAFFIC FLTE'!AU54)</f>
        <v>0</v>
      </c>
      <c r="AY54" s="216">
        <f ca="1">MIN($E$54,'WHOLESALE TRAFFIC FLTE'!AV54)</f>
        <v>0</v>
      </c>
      <c r="AZ54" s="216">
        <f ca="1">MIN($E$54,'WHOLESALE TRAFFIC FLTE'!AW54)</f>
        <v>0</v>
      </c>
      <c r="BA54" s="216">
        <f ca="1">MIN($E$54,'WHOLESALE TRAFFIC FLTE'!AX54)</f>
        <v>0</v>
      </c>
      <c r="BB54" s="216">
        <f ca="1">MIN($E$54,'WHOLESALE TRAFFIC FLTE'!AY54)</f>
        <v>0</v>
      </c>
      <c r="BC54" s="216">
        <f ca="1">MIN($E$54,'WHOLESALE TRAFFIC FLTE'!AZ54)</f>
        <v>0</v>
      </c>
      <c r="BD54" s="216">
        <f ca="1">MIN($E$54,'WHOLESALE TRAFFIC FLTE'!BA54)</f>
        <v>0</v>
      </c>
      <c r="BE54" s="216">
        <f ca="1">MIN($E$54,'WHOLESALE TRAFFIC FLTE'!BB54)</f>
        <v>0</v>
      </c>
      <c r="BF54" s="216">
        <f ca="1">MIN($E$54,'WHOLESALE TRAFFIC FLTE'!BC54)</f>
        <v>0</v>
      </c>
      <c r="BG54" s="216">
        <f ca="1">MIN($E$54,'WHOLESALE TRAFFIC FLTE'!BD54)</f>
        <v>0</v>
      </c>
      <c r="BH54" s="216">
        <f ca="1">MIN($E$54,'WHOLESALE TRAFFIC FLTE'!BE54)</f>
        <v>0</v>
      </c>
      <c r="BI54" s="216">
        <f ca="1">MIN($E$54,'WHOLESALE TRAFFIC FLTE'!BF54)</f>
        <v>0</v>
      </c>
      <c r="BJ54" s="216">
        <f ca="1">MIN($E$54,'WHOLESALE TRAFFIC FLTE'!BG54)</f>
        <v>0</v>
      </c>
      <c r="BK54" s="216">
        <f ca="1">MIN($E$54,'WHOLESALE TRAFFIC FLTE'!BH54)</f>
        <v>0</v>
      </c>
      <c r="BL54" s="216">
        <f ca="1">MIN($E$54,'WHOLESALE TRAFFIC FLTE'!BI54)</f>
        <v>0</v>
      </c>
      <c r="BM54" s="216">
        <f ca="1">MIN($E$54,'WHOLESALE TRAFFIC FLTE'!BJ54)</f>
        <v>0</v>
      </c>
      <c r="BN54" s="216">
        <f ca="1">MIN($E$54,'WHOLESALE TRAFFIC FLTE'!BK54)</f>
        <v>0</v>
      </c>
      <c r="BO54" s="216">
        <f ca="1">MIN($E$54,'WHOLESALE TRAFFIC FLTE'!BL54)</f>
        <v>0</v>
      </c>
      <c r="BP54" s="216">
        <f ca="1">MIN($E$54,'WHOLESALE TRAFFIC FLTE'!BM54)</f>
        <v>0</v>
      </c>
      <c r="BQ54" s="216">
        <f ca="1">MIN($E$54,'WHOLESALE TRAFFIC FLTE'!BN54)</f>
        <v>0</v>
      </c>
      <c r="BR54" s="216">
        <f ca="1">MIN($E$54,'WHOLESALE TRAFFIC FLTE'!BO54)</f>
        <v>0</v>
      </c>
      <c r="BS54" s="216">
        <f ca="1">MIN($E$54,'WHOLESALE TRAFFIC FLTE'!BP54)</f>
        <v>0</v>
      </c>
      <c r="BT54" s="216">
        <f ca="1">MIN($E$54,'WHOLESALE TRAFFIC FLTE'!BQ54)</f>
        <v>0</v>
      </c>
      <c r="BU54" s="216">
        <f ca="1">MIN($E$54,'WHOLESALE TRAFFIC FLTE'!BR54)</f>
        <v>0</v>
      </c>
    </row>
    <row r="55" spans="2:73" s="210" customFormat="1" ht="25" customHeight="1">
      <c r="B55" s="241" t="s">
        <v>429</v>
      </c>
      <c r="C55" s="207">
        <f>D54+1</f>
        <v>100001</v>
      </c>
      <c r="D55" s="207">
        <v>1100000</v>
      </c>
      <c r="E55" s="207">
        <f t="shared" ref="E55:E59" si="21">D55-C55</f>
        <v>999999</v>
      </c>
      <c r="F55" s="216">
        <f>IF(F54=$E$54,MIN('WHOLESALE TRAFFIC FLTE'!C54-'WHOLESALE COSTS FLTE'!$E$54,'WHOLESALE COSTS FLTE'!$E$55),0)</f>
        <v>0</v>
      </c>
      <c r="G55" s="216">
        <f>IF(G54=$E$54,MIN('WHOLESALE TRAFFIC FLTE'!D54-'WHOLESALE COSTS FLTE'!$E$54,'WHOLESALE COSTS FLTE'!$E$55),0)</f>
        <v>0</v>
      </c>
      <c r="H55" s="216">
        <f>IF(H54=$E$54,MIN('WHOLESALE TRAFFIC FLTE'!E54-'WHOLESALE COSTS FLTE'!$E$54,'WHOLESALE COSTS FLTE'!$E$55),0)</f>
        <v>0</v>
      </c>
      <c r="I55" s="216">
        <f>IF(I54=$E$54,MIN('WHOLESALE TRAFFIC FLTE'!F54-'WHOLESALE COSTS FLTE'!$E$54,'WHOLESALE COSTS FLTE'!$E$55),0)</f>
        <v>0</v>
      </c>
      <c r="J55" s="216">
        <f>IF(J54=$E$54,MIN('WHOLESALE TRAFFIC FLTE'!G54-'WHOLESALE COSTS FLTE'!$E$54,'WHOLESALE COSTS FLTE'!$E$55),0)</f>
        <v>0</v>
      </c>
      <c r="K55" s="216">
        <f>IF(K54=$E$54,MIN('WHOLESALE TRAFFIC FLTE'!H54-'WHOLESALE COSTS FLTE'!$E$54,'WHOLESALE COSTS FLTE'!$E$55),0)</f>
        <v>0</v>
      </c>
      <c r="L55" s="216">
        <f>IF(L54=$E$54,MIN('WHOLESALE TRAFFIC FLTE'!I54-'WHOLESALE COSTS FLTE'!$E$54,'WHOLESALE COSTS FLTE'!$E$55),0)</f>
        <v>0</v>
      </c>
      <c r="M55" s="216">
        <f>IF(M54=$E$54,MIN('WHOLESALE TRAFFIC FLTE'!J54-'WHOLESALE COSTS FLTE'!$E$54,'WHOLESALE COSTS FLTE'!$E$55),0)</f>
        <v>0</v>
      </c>
      <c r="N55" s="216">
        <f ca="1">IF(N54=$E$54,MIN('WHOLESALE TRAFFIC FLTE'!K54-'WHOLESALE COSTS FLTE'!$E$54,'WHOLESALE COSTS FLTE'!$E$55),0)</f>
        <v>0</v>
      </c>
      <c r="O55" s="216">
        <f ca="1">IF(O54=$E$54,MIN('WHOLESALE TRAFFIC FLTE'!L54-'WHOLESALE COSTS FLTE'!$E$54,'WHOLESALE COSTS FLTE'!$E$55),0)</f>
        <v>0</v>
      </c>
      <c r="P55" s="216">
        <f ca="1">IF(P54=$E$54,MIN('WHOLESALE TRAFFIC FLTE'!M54-'WHOLESALE COSTS FLTE'!$E$54,'WHOLESALE COSTS FLTE'!$E$55),0)</f>
        <v>0</v>
      </c>
      <c r="Q55" s="216">
        <f ca="1">IF(Q54=$E$54,MIN('WHOLESALE TRAFFIC FLTE'!N54-'WHOLESALE COSTS FLTE'!$E$54,'WHOLESALE COSTS FLTE'!$E$55),0)</f>
        <v>0</v>
      </c>
      <c r="R55" s="216">
        <f ca="1">IF(R54=$E$54,MIN('WHOLESALE TRAFFIC FLTE'!O54-'WHOLESALE COSTS FLTE'!$E$54,'WHOLESALE COSTS FLTE'!$E$55),0)</f>
        <v>0</v>
      </c>
      <c r="S55" s="216">
        <f ca="1">IF(S54=$E$54,MIN('WHOLESALE TRAFFIC FLTE'!P54-'WHOLESALE COSTS FLTE'!$E$54,'WHOLESALE COSTS FLTE'!$E$55),0)</f>
        <v>0</v>
      </c>
      <c r="T55" s="216">
        <f ca="1">IF(T54=$E$54,MIN('WHOLESALE TRAFFIC FLTE'!Q54-'WHOLESALE COSTS FLTE'!$E$54,'WHOLESALE COSTS FLTE'!$E$55),0)</f>
        <v>0</v>
      </c>
      <c r="U55" s="216">
        <f ca="1">IF(U54=$E$54,MIN('WHOLESALE TRAFFIC FLTE'!R54-'WHOLESALE COSTS FLTE'!$E$54,'WHOLESALE COSTS FLTE'!$E$55),0)</f>
        <v>0</v>
      </c>
      <c r="V55" s="216">
        <f ca="1">IF(V54=$E$54,MIN('WHOLESALE TRAFFIC FLTE'!S54-'WHOLESALE COSTS FLTE'!$E$54,'WHOLESALE COSTS FLTE'!$E$55),0)</f>
        <v>0</v>
      </c>
      <c r="W55" s="216">
        <f ca="1">IF(W54=$E$54,MIN('WHOLESALE TRAFFIC FLTE'!T54-'WHOLESALE COSTS FLTE'!$E$54,'WHOLESALE COSTS FLTE'!$E$55),0)</f>
        <v>0</v>
      </c>
      <c r="X55" s="216">
        <f ca="1">IF(X54=$E$54,MIN('WHOLESALE TRAFFIC FLTE'!U54-'WHOLESALE COSTS FLTE'!$E$54,'WHOLESALE COSTS FLTE'!$E$55),0)</f>
        <v>0</v>
      </c>
      <c r="Y55" s="216">
        <f ca="1">IF(Y54=$E$54,MIN('WHOLESALE TRAFFIC FLTE'!V54-'WHOLESALE COSTS FLTE'!$E$54,'WHOLESALE COSTS FLTE'!$E$55),0)</f>
        <v>0</v>
      </c>
      <c r="Z55" s="216">
        <f ca="1">IF(Z54=$E$54,MIN('WHOLESALE TRAFFIC FLTE'!W54-'WHOLESALE COSTS FLTE'!$E$54,'WHOLESALE COSTS FLTE'!$E$55),0)</f>
        <v>0</v>
      </c>
      <c r="AA55" s="216">
        <f ca="1">IF(AA54=$E$54,MIN('WHOLESALE TRAFFIC FLTE'!X54-'WHOLESALE COSTS FLTE'!$E$54,'WHOLESALE COSTS FLTE'!$E$55),0)</f>
        <v>0</v>
      </c>
      <c r="AB55" s="216">
        <f ca="1">IF(AB54=$E$54,MIN('WHOLESALE TRAFFIC FLTE'!Y54-'WHOLESALE COSTS FLTE'!$E$54,'WHOLESALE COSTS FLTE'!$E$55),0)</f>
        <v>0</v>
      </c>
      <c r="AC55" s="216">
        <f ca="1">IF(AC54=$E$54,MIN('WHOLESALE TRAFFIC FLTE'!Z54-'WHOLESALE COSTS FLTE'!$E$54,'WHOLESALE COSTS FLTE'!$E$55),0)</f>
        <v>0</v>
      </c>
      <c r="AD55" s="216">
        <f ca="1">IF(AD54=$E$54,MIN('WHOLESALE TRAFFIC FLTE'!AA54-'WHOLESALE COSTS FLTE'!$E$54,'WHOLESALE COSTS FLTE'!$E$55),0)</f>
        <v>0</v>
      </c>
      <c r="AE55" s="216">
        <f ca="1">IF(AE54=$E$54,MIN('WHOLESALE TRAFFIC FLTE'!AB54-'WHOLESALE COSTS FLTE'!$E$54,'WHOLESALE COSTS FLTE'!$E$55),0)</f>
        <v>0</v>
      </c>
      <c r="AF55" s="216">
        <f ca="1">IF(AF54=$E$54,MIN('WHOLESALE TRAFFIC FLTE'!AC54-'WHOLESALE COSTS FLTE'!$E$54,'WHOLESALE COSTS FLTE'!$E$55),0)</f>
        <v>0</v>
      </c>
      <c r="AG55" s="216">
        <f ca="1">IF(AG54=$E$54,MIN('WHOLESALE TRAFFIC FLTE'!AD54-'WHOLESALE COSTS FLTE'!$E$54,'WHOLESALE COSTS FLTE'!$E$55),0)</f>
        <v>0</v>
      </c>
      <c r="AH55" s="216">
        <f ca="1">IF(AH54=$E$54,MIN('WHOLESALE TRAFFIC FLTE'!AE54-'WHOLESALE COSTS FLTE'!$E$54,'WHOLESALE COSTS FLTE'!$E$55),0)</f>
        <v>0</v>
      </c>
      <c r="AI55" s="216">
        <f ca="1">IF(AI54=$E$54,MIN('WHOLESALE TRAFFIC FLTE'!AF54-'WHOLESALE COSTS FLTE'!$E$54,'WHOLESALE COSTS FLTE'!$E$55),0)</f>
        <v>0</v>
      </c>
      <c r="AJ55" s="216">
        <f ca="1">IF(AJ54=$E$54,MIN('WHOLESALE TRAFFIC FLTE'!AG54-'WHOLESALE COSTS FLTE'!$E$54,'WHOLESALE COSTS FLTE'!$E$55),0)</f>
        <v>0</v>
      </c>
      <c r="AK55" s="216">
        <f ca="1">IF(AK54=$E$54,MIN('WHOLESALE TRAFFIC FLTE'!AH54-'WHOLESALE COSTS FLTE'!$E$54,'WHOLESALE COSTS FLTE'!$E$55),0)</f>
        <v>0</v>
      </c>
      <c r="AL55" s="216">
        <f ca="1">IF(AL54=$E$54,MIN('WHOLESALE TRAFFIC FLTE'!AI54-'WHOLESALE COSTS FLTE'!$E$54,'WHOLESALE COSTS FLTE'!$E$55),0)</f>
        <v>0</v>
      </c>
      <c r="AM55" s="216">
        <f ca="1">IF(AM54=$E$54,MIN('WHOLESALE TRAFFIC FLTE'!AJ54-'WHOLESALE COSTS FLTE'!$E$54,'WHOLESALE COSTS FLTE'!$E$55),0)</f>
        <v>0</v>
      </c>
      <c r="AN55" s="216">
        <f ca="1">IF(AN54=$E$54,MIN('WHOLESALE TRAFFIC FLTE'!AK54-'WHOLESALE COSTS FLTE'!$E$54,'WHOLESALE COSTS FLTE'!$E$55),0)</f>
        <v>0</v>
      </c>
      <c r="AO55" s="216">
        <f ca="1">IF(AO54=$E$54,MIN('WHOLESALE TRAFFIC FLTE'!AL54-'WHOLESALE COSTS FLTE'!$E$54,'WHOLESALE COSTS FLTE'!$E$55),0)</f>
        <v>0</v>
      </c>
      <c r="AP55" s="216">
        <f ca="1">IF(AP54=$E$54,MIN('WHOLESALE TRAFFIC FLTE'!AM54-'WHOLESALE COSTS FLTE'!$E$54,'WHOLESALE COSTS FLTE'!$E$55),0)</f>
        <v>0</v>
      </c>
      <c r="AQ55" s="216">
        <f ca="1">IF(AQ54=$E$54,MIN('WHOLESALE TRAFFIC FLTE'!AN54-'WHOLESALE COSTS FLTE'!$E$54,'WHOLESALE COSTS FLTE'!$E$55),0)</f>
        <v>0</v>
      </c>
      <c r="AR55" s="216">
        <f ca="1">IF(AR54=$E$54,MIN('WHOLESALE TRAFFIC FLTE'!AO54-'WHOLESALE COSTS FLTE'!$E$54,'WHOLESALE COSTS FLTE'!$E$55),0)</f>
        <v>0</v>
      </c>
      <c r="AS55" s="216">
        <f ca="1">IF(AS54=$E$54,MIN('WHOLESALE TRAFFIC FLTE'!AP54-'WHOLESALE COSTS FLTE'!$E$54,'WHOLESALE COSTS FLTE'!$E$55),0)</f>
        <v>0</v>
      </c>
      <c r="AT55" s="216">
        <f ca="1">IF(AT54=$E$54,MIN('WHOLESALE TRAFFIC FLTE'!AQ54-'WHOLESALE COSTS FLTE'!$E$54,'WHOLESALE COSTS FLTE'!$E$55),0)</f>
        <v>0</v>
      </c>
      <c r="AU55" s="216">
        <f ca="1">IF(AU54=$E$54,MIN('WHOLESALE TRAFFIC FLTE'!AR54-'WHOLESALE COSTS FLTE'!$E$54,'WHOLESALE COSTS FLTE'!$E$55),0)</f>
        <v>0</v>
      </c>
      <c r="AV55" s="216">
        <f ca="1">IF(AV54=$E$54,MIN('WHOLESALE TRAFFIC FLTE'!AS54-'WHOLESALE COSTS FLTE'!$E$54,'WHOLESALE COSTS FLTE'!$E$55),0)</f>
        <v>0</v>
      </c>
      <c r="AW55" s="216">
        <f ca="1">IF(AW54=$E$54,MIN('WHOLESALE TRAFFIC FLTE'!AT54-'WHOLESALE COSTS FLTE'!$E$54,'WHOLESALE COSTS FLTE'!$E$55),0)</f>
        <v>0</v>
      </c>
      <c r="AX55" s="216">
        <f ca="1">IF(AX54=$E$54,MIN('WHOLESALE TRAFFIC FLTE'!AU54-'WHOLESALE COSTS FLTE'!$E$54,'WHOLESALE COSTS FLTE'!$E$55),0)</f>
        <v>0</v>
      </c>
      <c r="AY55" s="216">
        <f ca="1">IF(AY54=$E$54,MIN('WHOLESALE TRAFFIC FLTE'!AV54-'WHOLESALE COSTS FLTE'!$E$54,'WHOLESALE COSTS FLTE'!$E$55),0)</f>
        <v>0</v>
      </c>
      <c r="AZ55" s="216">
        <f ca="1">IF(AZ54=$E$54,MIN('WHOLESALE TRAFFIC FLTE'!AW54-'WHOLESALE COSTS FLTE'!$E$54,'WHOLESALE COSTS FLTE'!$E$55),0)</f>
        <v>0</v>
      </c>
      <c r="BA55" s="216">
        <f ca="1">IF(BA54=$E$54,MIN('WHOLESALE TRAFFIC FLTE'!AX54-'WHOLESALE COSTS FLTE'!$E$54,'WHOLESALE COSTS FLTE'!$E$55),0)</f>
        <v>0</v>
      </c>
      <c r="BB55" s="216">
        <f ca="1">IF(BB54=$E$54,MIN('WHOLESALE TRAFFIC FLTE'!AY54-'WHOLESALE COSTS FLTE'!$E$54,'WHOLESALE COSTS FLTE'!$E$55),0)</f>
        <v>0</v>
      </c>
      <c r="BC55" s="216">
        <f ca="1">IF(BC54=$E$54,MIN('WHOLESALE TRAFFIC FLTE'!AZ54-'WHOLESALE COSTS FLTE'!$E$54,'WHOLESALE COSTS FLTE'!$E$55),0)</f>
        <v>0</v>
      </c>
      <c r="BD55" s="216">
        <f ca="1">IF(BD54=$E$54,MIN('WHOLESALE TRAFFIC FLTE'!BA54-'WHOLESALE COSTS FLTE'!$E$54,'WHOLESALE COSTS FLTE'!$E$55),0)</f>
        <v>0</v>
      </c>
      <c r="BE55" s="216">
        <f ca="1">IF(BE54=$E$54,MIN('WHOLESALE TRAFFIC FLTE'!BB54-'WHOLESALE COSTS FLTE'!$E$54,'WHOLESALE COSTS FLTE'!$E$55),0)</f>
        <v>0</v>
      </c>
      <c r="BF55" s="216">
        <f ca="1">IF(BF54=$E$54,MIN('WHOLESALE TRAFFIC FLTE'!BC54-'WHOLESALE COSTS FLTE'!$E$54,'WHOLESALE COSTS FLTE'!$E$55),0)</f>
        <v>0</v>
      </c>
      <c r="BG55" s="216">
        <f ca="1">IF(BG54=$E$54,MIN('WHOLESALE TRAFFIC FLTE'!BD54-'WHOLESALE COSTS FLTE'!$E$54,'WHOLESALE COSTS FLTE'!$E$55),0)</f>
        <v>0</v>
      </c>
      <c r="BH55" s="216">
        <f ca="1">IF(BH54=$E$54,MIN('WHOLESALE TRAFFIC FLTE'!BE54-'WHOLESALE COSTS FLTE'!$E$54,'WHOLESALE COSTS FLTE'!$E$55),0)</f>
        <v>0</v>
      </c>
      <c r="BI55" s="216">
        <f ca="1">IF(BI54=$E$54,MIN('WHOLESALE TRAFFIC FLTE'!BF54-'WHOLESALE COSTS FLTE'!$E$54,'WHOLESALE COSTS FLTE'!$E$55),0)</f>
        <v>0</v>
      </c>
      <c r="BJ55" s="216">
        <f ca="1">IF(BJ54=$E$54,MIN('WHOLESALE TRAFFIC FLTE'!BG54-'WHOLESALE COSTS FLTE'!$E$54,'WHOLESALE COSTS FLTE'!$E$55),0)</f>
        <v>0</v>
      </c>
      <c r="BK55" s="216">
        <f ca="1">IF(BK54=$E$54,MIN('WHOLESALE TRAFFIC FLTE'!BH54-'WHOLESALE COSTS FLTE'!$E$54,'WHOLESALE COSTS FLTE'!$E$55),0)</f>
        <v>0</v>
      </c>
      <c r="BL55" s="216">
        <f ca="1">IF(BL54=$E$54,MIN('WHOLESALE TRAFFIC FLTE'!BI54-'WHOLESALE COSTS FLTE'!$E$54,'WHOLESALE COSTS FLTE'!$E$55),0)</f>
        <v>0</v>
      </c>
      <c r="BM55" s="216">
        <f ca="1">IF(BM54=$E$54,MIN('WHOLESALE TRAFFIC FLTE'!BJ54-'WHOLESALE COSTS FLTE'!$E$54,'WHOLESALE COSTS FLTE'!$E$55),0)</f>
        <v>0</v>
      </c>
      <c r="BN55" s="216">
        <f ca="1">IF(BN54=$E$54,MIN('WHOLESALE TRAFFIC FLTE'!BK54-'WHOLESALE COSTS FLTE'!$E$54,'WHOLESALE COSTS FLTE'!$E$55),0)</f>
        <v>0</v>
      </c>
      <c r="BO55" s="216">
        <f ca="1">IF(BO54=$E$54,MIN('WHOLESALE TRAFFIC FLTE'!BL54-'WHOLESALE COSTS FLTE'!$E$54,'WHOLESALE COSTS FLTE'!$E$55),0)</f>
        <v>0</v>
      </c>
      <c r="BP55" s="216">
        <f ca="1">IF(BP54=$E$54,MIN('WHOLESALE TRAFFIC FLTE'!BM54-'WHOLESALE COSTS FLTE'!$E$54,'WHOLESALE COSTS FLTE'!$E$55),0)</f>
        <v>0</v>
      </c>
      <c r="BQ55" s="216">
        <f ca="1">IF(BQ54=$E$54,MIN('WHOLESALE TRAFFIC FLTE'!BN54-'WHOLESALE COSTS FLTE'!$E$54,'WHOLESALE COSTS FLTE'!$E$55),0)</f>
        <v>0</v>
      </c>
      <c r="BR55" s="216">
        <f ca="1">IF(BR54=$E$54,MIN('WHOLESALE TRAFFIC FLTE'!BO54-'WHOLESALE COSTS FLTE'!$E$54,'WHOLESALE COSTS FLTE'!$E$55),0)</f>
        <v>0</v>
      </c>
      <c r="BS55" s="216">
        <f ca="1">IF(BS54=$E$54,MIN('WHOLESALE TRAFFIC FLTE'!BP54-'WHOLESALE COSTS FLTE'!$E$54,'WHOLESALE COSTS FLTE'!$E$55),0)</f>
        <v>0</v>
      </c>
      <c r="BT55" s="216">
        <f ca="1">IF(BT54=$E$54,MIN('WHOLESALE TRAFFIC FLTE'!BQ54-'WHOLESALE COSTS FLTE'!$E$54,'WHOLESALE COSTS FLTE'!$E$55),0)</f>
        <v>0</v>
      </c>
      <c r="BU55" s="216">
        <f ca="1">IF(BU54=$E$54,MIN('WHOLESALE TRAFFIC FLTE'!BR54-'WHOLESALE COSTS FLTE'!$E$54,'WHOLESALE COSTS FLTE'!$E$55),0)</f>
        <v>0</v>
      </c>
    </row>
    <row r="56" spans="2:73" s="210" customFormat="1" ht="25" customHeight="1">
      <c r="B56" s="241" t="s">
        <v>430</v>
      </c>
      <c r="C56" s="207">
        <f t="shared" ref="C56:C59" si="22">D55+1</f>
        <v>1100001</v>
      </c>
      <c r="D56" s="207">
        <v>2100000</v>
      </c>
      <c r="E56" s="207">
        <f t="shared" si="21"/>
        <v>999999</v>
      </c>
      <c r="F56" s="216">
        <f>IF(F55=$E$55,MIN('WHOLESALE TRAFFIC FLTE'!C54-'WHOLESALE COSTS FLTE'!$E$55-'WHOLESALE COSTS FLTE'!$E$54,'WHOLESALE COSTS FLTE'!$E$56),0)</f>
        <v>0</v>
      </c>
      <c r="G56" s="216">
        <f>IF(G55=$E$55,MIN('WHOLESALE TRAFFIC FLTE'!D54-'WHOLESALE COSTS FLTE'!$E$55-'WHOLESALE COSTS FLTE'!$E$54,'WHOLESALE COSTS FLTE'!$E$56),0)</f>
        <v>0</v>
      </c>
      <c r="H56" s="216">
        <f>IF(H55=$E$55,MIN('WHOLESALE TRAFFIC FLTE'!E54-'WHOLESALE COSTS FLTE'!$E$55-'WHOLESALE COSTS FLTE'!$E$54,'WHOLESALE COSTS FLTE'!$E$56),0)</f>
        <v>0</v>
      </c>
      <c r="I56" s="216">
        <f>IF(I55=$E$55,MIN('WHOLESALE TRAFFIC FLTE'!F54-'WHOLESALE COSTS FLTE'!$E$55-'WHOLESALE COSTS FLTE'!$E$54,'WHOLESALE COSTS FLTE'!$E$56),0)</f>
        <v>0</v>
      </c>
      <c r="J56" s="216">
        <f>IF(J55=$E$55,MIN('WHOLESALE TRAFFIC FLTE'!G54-'WHOLESALE COSTS FLTE'!$E$55-'WHOLESALE COSTS FLTE'!$E$54,'WHOLESALE COSTS FLTE'!$E$56),0)</f>
        <v>0</v>
      </c>
      <c r="K56" s="216">
        <f>IF(K55=$E$55,MIN('WHOLESALE TRAFFIC FLTE'!H54-'WHOLESALE COSTS FLTE'!$E$55-'WHOLESALE COSTS FLTE'!$E$54,'WHOLESALE COSTS FLTE'!$E$56),0)</f>
        <v>0</v>
      </c>
      <c r="L56" s="216">
        <f>IF(L55=$E$55,MIN('WHOLESALE TRAFFIC FLTE'!I54-'WHOLESALE COSTS FLTE'!$E$55-'WHOLESALE COSTS FLTE'!$E$54,'WHOLESALE COSTS FLTE'!$E$56),0)</f>
        <v>0</v>
      </c>
      <c r="M56" s="216">
        <f>IF(M55=$E$55,MIN('WHOLESALE TRAFFIC FLTE'!J54-'WHOLESALE COSTS FLTE'!$E$55-'WHOLESALE COSTS FLTE'!$E$54,'WHOLESALE COSTS FLTE'!$E$56),0)</f>
        <v>0</v>
      </c>
      <c r="N56" s="216">
        <f ca="1">IF(N55=$E$55,MIN('WHOLESALE TRAFFIC FLTE'!K54-'WHOLESALE COSTS FLTE'!$E$55-'WHOLESALE COSTS FLTE'!$E$54,'WHOLESALE COSTS FLTE'!$E$56),0)</f>
        <v>0</v>
      </c>
      <c r="O56" s="216">
        <f ca="1">IF(O55=$E$55,MIN('WHOLESALE TRAFFIC FLTE'!L54-'WHOLESALE COSTS FLTE'!$E$55-'WHOLESALE COSTS FLTE'!$E$54,'WHOLESALE COSTS FLTE'!$E$56),0)</f>
        <v>0</v>
      </c>
      <c r="P56" s="216">
        <f ca="1">IF(P55=$E$55,MIN('WHOLESALE TRAFFIC FLTE'!M54-'WHOLESALE COSTS FLTE'!$E$55-'WHOLESALE COSTS FLTE'!$E$54,'WHOLESALE COSTS FLTE'!$E$56),0)</f>
        <v>0</v>
      </c>
      <c r="Q56" s="216">
        <f ca="1">IF(Q55=$E$55,MIN('WHOLESALE TRAFFIC FLTE'!N54-'WHOLESALE COSTS FLTE'!$E$55-'WHOLESALE COSTS FLTE'!$E$54,'WHOLESALE COSTS FLTE'!$E$56),0)</f>
        <v>0</v>
      </c>
      <c r="R56" s="216">
        <f ca="1">IF(R55=$E$55,MIN('WHOLESALE TRAFFIC FLTE'!O54-'WHOLESALE COSTS FLTE'!$E$55-'WHOLESALE COSTS FLTE'!$E$54,'WHOLESALE COSTS FLTE'!$E$56),0)</f>
        <v>0</v>
      </c>
      <c r="S56" s="216">
        <f ca="1">IF(S55=$E$55,MIN('WHOLESALE TRAFFIC FLTE'!P54-'WHOLESALE COSTS FLTE'!$E$55-'WHOLESALE COSTS FLTE'!$E$54,'WHOLESALE COSTS FLTE'!$E$56),0)</f>
        <v>0</v>
      </c>
      <c r="T56" s="216">
        <f ca="1">IF(T55=$E$55,MIN('WHOLESALE TRAFFIC FLTE'!Q54-'WHOLESALE COSTS FLTE'!$E$55-'WHOLESALE COSTS FLTE'!$E$54,'WHOLESALE COSTS FLTE'!$E$56),0)</f>
        <v>0</v>
      </c>
      <c r="U56" s="216">
        <f ca="1">IF(U55=$E$55,MIN('WHOLESALE TRAFFIC FLTE'!R54-'WHOLESALE COSTS FLTE'!$E$55-'WHOLESALE COSTS FLTE'!$E$54,'WHOLESALE COSTS FLTE'!$E$56),0)</f>
        <v>0</v>
      </c>
      <c r="V56" s="216">
        <f ca="1">IF(V55=$E$55,MIN('WHOLESALE TRAFFIC FLTE'!S54-'WHOLESALE COSTS FLTE'!$E$55-'WHOLESALE COSTS FLTE'!$E$54,'WHOLESALE COSTS FLTE'!$E$56),0)</f>
        <v>0</v>
      </c>
      <c r="W56" s="216">
        <f ca="1">IF(W55=$E$55,MIN('WHOLESALE TRAFFIC FLTE'!T54-'WHOLESALE COSTS FLTE'!$E$55-'WHOLESALE COSTS FLTE'!$E$54,'WHOLESALE COSTS FLTE'!$E$56),0)</f>
        <v>0</v>
      </c>
      <c r="X56" s="216">
        <f ca="1">IF(X55=$E$55,MIN('WHOLESALE TRAFFIC FLTE'!U54-'WHOLESALE COSTS FLTE'!$E$55-'WHOLESALE COSTS FLTE'!$E$54,'WHOLESALE COSTS FLTE'!$E$56),0)</f>
        <v>0</v>
      </c>
      <c r="Y56" s="216">
        <f ca="1">IF(Y55=$E$55,MIN('WHOLESALE TRAFFIC FLTE'!V54-'WHOLESALE COSTS FLTE'!$E$55-'WHOLESALE COSTS FLTE'!$E$54,'WHOLESALE COSTS FLTE'!$E$56),0)</f>
        <v>0</v>
      </c>
      <c r="Z56" s="216">
        <f ca="1">IF(Z55=$E$55,MIN('WHOLESALE TRAFFIC FLTE'!W54-'WHOLESALE COSTS FLTE'!$E$55-'WHOLESALE COSTS FLTE'!$E$54,'WHOLESALE COSTS FLTE'!$E$56),0)</f>
        <v>0</v>
      </c>
      <c r="AA56" s="216">
        <f ca="1">IF(AA55=$E$55,MIN('WHOLESALE TRAFFIC FLTE'!X54-'WHOLESALE COSTS FLTE'!$E$55-'WHOLESALE COSTS FLTE'!$E$54,'WHOLESALE COSTS FLTE'!$E$56),0)</f>
        <v>0</v>
      </c>
      <c r="AB56" s="216">
        <f ca="1">IF(AB55=$E$55,MIN('WHOLESALE TRAFFIC FLTE'!Y54-'WHOLESALE COSTS FLTE'!$E$55-'WHOLESALE COSTS FLTE'!$E$54,'WHOLESALE COSTS FLTE'!$E$56),0)</f>
        <v>0</v>
      </c>
      <c r="AC56" s="216">
        <f ca="1">IF(AC55=$E$55,MIN('WHOLESALE TRAFFIC FLTE'!Z54-'WHOLESALE COSTS FLTE'!$E$55-'WHOLESALE COSTS FLTE'!$E$54,'WHOLESALE COSTS FLTE'!$E$56),0)</f>
        <v>0</v>
      </c>
      <c r="AD56" s="216">
        <f ca="1">IF(AD55=$E$55,MIN('WHOLESALE TRAFFIC FLTE'!AA54-'WHOLESALE COSTS FLTE'!$E$55-'WHOLESALE COSTS FLTE'!$E$54,'WHOLESALE COSTS FLTE'!$E$56),0)</f>
        <v>0</v>
      </c>
      <c r="AE56" s="216">
        <f ca="1">IF(AE55=$E$55,MIN('WHOLESALE TRAFFIC FLTE'!AB54-'WHOLESALE COSTS FLTE'!$E$55-'WHOLESALE COSTS FLTE'!$E$54,'WHOLESALE COSTS FLTE'!$E$56),0)</f>
        <v>0</v>
      </c>
      <c r="AF56" s="216">
        <f ca="1">IF(AF55=$E$55,MIN('WHOLESALE TRAFFIC FLTE'!AC54-'WHOLESALE COSTS FLTE'!$E$55-'WHOLESALE COSTS FLTE'!$E$54,'WHOLESALE COSTS FLTE'!$E$56),0)</f>
        <v>0</v>
      </c>
      <c r="AG56" s="216">
        <f ca="1">IF(AG55=$E$55,MIN('WHOLESALE TRAFFIC FLTE'!AD54-'WHOLESALE COSTS FLTE'!$E$55-'WHOLESALE COSTS FLTE'!$E$54,'WHOLESALE COSTS FLTE'!$E$56),0)</f>
        <v>0</v>
      </c>
      <c r="AH56" s="216">
        <f ca="1">IF(AH55=$E$55,MIN('WHOLESALE TRAFFIC FLTE'!AE54-'WHOLESALE COSTS FLTE'!$E$55-'WHOLESALE COSTS FLTE'!$E$54,'WHOLESALE COSTS FLTE'!$E$56),0)</f>
        <v>0</v>
      </c>
      <c r="AI56" s="216">
        <f ca="1">IF(AI55=$E$55,MIN('WHOLESALE TRAFFIC FLTE'!AF54-'WHOLESALE COSTS FLTE'!$E$55-'WHOLESALE COSTS FLTE'!$E$54,'WHOLESALE COSTS FLTE'!$E$56),0)</f>
        <v>0</v>
      </c>
      <c r="AJ56" s="216">
        <f ca="1">IF(AJ55=$E$55,MIN('WHOLESALE TRAFFIC FLTE'!AG54-'WHOLESALE COSTS FLTE'!$E$55-'WHOLESALE COSTS FLTE'!$E$54,'WHOLESALE COSTS FLTE'!$E$56),0)</f>
        <v>0</v>
      </c>
      <c r="AK56" s="216">
        <f ca="1">IF(AK55=$E$55,MIN('WHOLESALE TRAFFIC FLTE'!AH54-'WHOLESALE COSTS FLTE'!$E$55-'WHOLESALE COSTS FLTE'!$E$54,'WHOLESALE COSTS FLTE'!$E$56),0)</f>
        <v>0</v>
      </c>
      <c r="AL56" s="216">
        <f ca="1">IF(AL55=$E$55,MIN('WHOLESALE TRAFFIC FLTE'!AI54-'WHOLESALE COSTS FLTE'!$E$55-'WHOLESALE COSTS FLTE'!$E$54,'WHOLESALE COSTS FLTE'!$E$56),0)</f>
        <v>0</v>
      </c>
      <c r="AM56" s="216">
        <f ca="1">IF(AM55=$E$55,MIN('WHOLESALE TRAFFIC FLTE'!AJ54-'WHOLESALE COSTS FLTE'!$E$55-'WHOLESALE COSTS FLTE'!$E$54,'WHOLESALE COSTS FLTE'!$E$56),0)</f>
        <v>0</v>
      </c>
      <c r="AN56" s="216">
        <f ca="1">IF(AN55=$E$55,MIN('WHOLESALE TRAFFIC FLTE'!AK54-'WHOLESALE COSTS FLTE'!$E$55-'WHOLESALE COSTS FLTE'!$E$54,'WHOLESALE COSTS FLTE'!$E$56),0)</f>
        <v>0</v>
      </c>
      <c r="AO56" s="216">
        <f ca="1">IF(AO55=$E$55,MIN('WHOLESALE TRAFFIC FLTE'!AL54-'WHOLESALE COSTS FLTE'!$E$55-'WHOLESALE COSTS FLTE'!$E$54,'WHOLESALE COSTS FLTE'!$E$56),0)</f>
        <v>0</v>
      </c>
      <c r="AP56" s="216">
        <f ca="1">IF(AP55=$E$55,MIN('WHOLESALE TRAFFIC FLTE'!AM54-'WHOLESALE COSTS FLTE'!$E$55-'WHOLESALE COSTS FLTE'!$E$54,'WHOLESALE COSTS FLTE'!$E$56),0)</f>
        <v>0</v>
      </c>
      <c r="AQ56" s="216">
        <f ca="1">IF(AQ55=$E$55,MIN('WHOLESALE TRAFFIC FLTE'!AN54-'WHOLESALE COSTS FLTE'!$E$55-'WHOLESALE COSTS FLTE'!$E$54,'WHOLESALE COSTS FLTE'!$E$56),0)</f>
        <v>0</v>
      </c>
      <c r="AR56" s="216">
        <f ca="1">IF(AR55=$E$55,MIN('WHOLESALE TRAFFIC FLTE'!AO54-'WHOLESALE COSTS FLTE'!$E$55-'WHOLESALE COSTS FLTE'!$E$54,'WHOLESALE COSTS FLTE'!$E$56),0)</f>
        <v>0</v>
      </c>
      <c r="AS56" s="216">
        <f ca="1">IF(AS55=$E$55,MIN('WHOLESALE TRAFFIC FLTE'!AP54-'WHOLESALE COSTS FLTE'!$E$55-'WHOLESALE COSTS FLTE'!$E$54,'WHOLESALE COSTS FLTE'!$E$56),0)</f>
        <v>0</v>
      </c>
      <c r="AT56" s="216">
        <f ca="1">IF(AT55=$E$55,MIN('WHOLESALE TRAFFIC FLTE'!AQ54-'WHOLESALE COSTS FLTE'!$E$55-'WHOLESALE COSTS FLTE'!$E$54,'WHOLESALE COSTS FLTE'!$E$56),0)</f>
        <v>0</v>
      </c>
      <c r="AU56" s="216">
        <f ca="1">IF(AU55=$E$55,MIN('WHOLESALE TRAFFIC FLTE'!AR54-'WHOLESALE COSTS FLTE'!$E$55-'WHOLESALE COSTS FLTE'!$E$54,'WHOLESALE COSTS FLTE'!$E$56),0)</f>
        <v>0</v>
      </c>
      <c r="AV56" s="216">
        <f ca="1">IF(AV55=$E$55,MIN('WHOLESALE TRAFFIC FLTE'!AS54-'WHOLESALE COSTS FLTE'!$E$55-'WHOLESALE COSTS FLTE'!$E$54,'WHOLESALE COSTS FLTE'!$E$56),0)</f>
        <v>0</v>
      </c>
      <c r="AW56" s="216">
        <f ca="1">IF(AW55=$E$55,MIN('WHOLESALE TRAFFIC FLTE'!AT54-'WHOLESALE COSTS FLTE'!$E$55-'WHOLESALE COSTS FLTE'!$E$54,'WHOLESALE COSTS FLTE'!$E$56),0)</f>
        <v>0</v>
      </c>
      <c r="AX56" s="216">
        <f ca="1">IF(AX55=$E$55,MIN('WHOLESALE TRAFFIC FLTE'!AU54-'WHOLESALE COSTS FLTE'!$E$55-'WHOLESALE COSTS FLTE'!$E$54,'WHOLESALE COSTS FLTE'!$E$56),0)</f>
        <v>0</v>
      </c>
      <c r="AY56" s="216">
        <f ca="1">IF(AY55=$E$55,MIN('WHOLESALE TRAFFIC FLTE'!AV54-'WHOLESALE COSTS FLTE'!$E$55-'WHOLESALE COSTS FLTE'!$E$54,'WHOLESALE COSTS FLTE'!$E$56),0)</f>
        <v>0</v>
      </c>
      <c r="AZ56" s="216">
        <f ca="1">IF(AZ55=$E$55,MIN('WHOLESALE TRAFFIC FLTE'!AW54-'WHOLESALE COSTS FLTE'!$E$55-'WHOLESALE COSTS FLTE'!$E$54,'WHOLESALE COSTS FLTE'!$E$56),0)</f>
        <v>0</v>
      </c>
      <c r="BA56" s="216">
        <f ca="1">IF(BA55=$E$55,MIN('WHOLESALE TRAFFIC FLTE'!AX54-'WHOLESALE COSTS FLTE'!$E$55-'WHOLESALE COSTS FLTE'!$E$54,'WHOLESALE COSTS FLTE'!$E$56),0)</f>
        <v>0</v>
      </c>
      <c r="BB56" s="216">
        <f ca="1">IF(BB55=$E$55,MIN('WHOLESALE TRAFFIC FLTE'!AY54-'WHOLESALE COSTS FLTE'!$E$55-'WHOLESALE COSTS FLTE'!$E$54,'WHOLESALE COSTS FLTE'!$E$56),0)</f>
        <v>0</v>
      </c>
      <c r="BC56" s="216">
        <f ca="1">IF(BC55=$E$55,MIN('WHOLESALE TRAFFIC FLTE'!AZ54-'WHOLESALE COSTS FLTE'!$E$55-'WHOLESALE COSTS FLTE'!$E$54,'WHOLESALE COSTS FLTE'!$E$56),0)</f>
        <v>0</v>
      </c>
      <c r="BD56" s="216">
        <f ca="1">IF(BD55=$E$55,MIN('WHOLESALE TRAFFIC FLTE'!BA54-'WHOLESALE COSTS FLTE'!$E$55-'WHOLESALE COSTS FLTE'!$E$54,'WHOLESALE COSTS FLTE'!$E$56),0)</f>
        <v>0</v>
      </c>
      <c r="BE56" s="216">
        <f ca="1">IF(BE55=$E$55,MIN('WHOLESALE TRAFFIC FLTE'!BB54-'WHOLESALE COSTS FLTE'!$E$55-'WHOLESALE COSTS FLTE'!$E$54,'WHOLESALE COSTS FLTE'!$E$56),0)</f>
        <v>0</v>
      </c>
      <c r="BF56" s="216">
        <f ca="1">IF(BF55=$E$55,MIN('WHOLESALE TRAFFIC FLTE'!BC54-'WHOLESALE COSTS FLTE'!$E$55-'WHOLESALE COSTS FLTE'!$E$54,'WHOLESALE COSTS FLTE'!$E$56),0)</f>
        <v>0</v>
      </c>
      <c r="BG56" s="216">
        <f ca="1">IF(BG55=$E$55,MIN('WHOLESALE TRAFFIC FLTE'!BD54-'WHOLESALE COSTS FLTE'!$E$55-'WHOLESALE COSTS FLTE'!$E$54,'WHOLESALE COSTS FLTE'!$E$56),0)</f>
        <v>0</v>
      </c>
      <c r="BH56" s="216">
        <f ca="1">IF(BH55=$E$55,MIN('WHOLESALE TRAFFIC FLTE'!BE54-'WHOLESALE COSTS FLTE'!$E$55-'WHOLESALE COSTS FLTE'!$E$54,'WHOLESALE COSTS FLTE'!$E$56),0)</f>
        <v>0</v>
      </c>
      <c r="BI56" s="216">
        <f ca="1">IF(BI55=$E$55,MIN('WHOLESALE TRAFFIC FLTE'!BF54-'WHOLESALE COSTS FLTE'!$E$55-'WHOLESALE COSTS FLTE'!$E$54,'WHOLESALE COSTS FLTE'!$E$56),0)</f>
        <v>0</v>
      </c>
      <c r="BJ56" s="216">
        <f ca="1">IF(BJ55=$E$55,MIN('WHOLESALE TRAFFIC FLTE'!BG54-'WHOLESALE COSTS FLTE'!$E$55-'WHOLESALE COSTS FLTE'!$E$54,'WHOLESALE COSTS FLTE'!$E$56),0)</f>
        <v>0</v>
      </c>
      <c r="BK56" s="216">
        <f ca="1">IF(BK55=$E$55,MIN('WHOLESALE TRAFFIC FLTE'!BH54-'WHOLESALE COSTS FLTE'!$E$55-'WHOLESALE COSTS FLTE'!$E$54,'WHOLESALE COSTS FLTE'!$E$56),0)</f>
        <v>0</v>
      </c>
      <c r="BL56" s="216">
        <f ca="1">IF(BL55=$E$55,MIN('WHOLESALE TRAFFIC FLTE'!BI54-'WHOLESALE COSTS FLTE'!$E$55-'WHOLESALE COSTS FLTE'!$E$54,'WHOLESALE COSTS FLTE'!$E$56),0)</f>
        <v>0</v>
      </c>
      <c r="BM56" s="216">
        <f ca="1">IF(BM55=$E$55,MIN('WHOLESALE TRAFFIC FLTE'!BJ54-'WHOLESALE COSTS FLTE'!$E$55-'WHOLESALE COSTS FLTE'!$E$54,'WHOLESALE COSTS FLTE'!$E$56),0)</f>
        <v>0</v>
      </c>
      <c r="BN56" s="216">
        <f ca="1">IF(BN55=$E$55,MIN('WHOLESALE TRAFFIC FLTE'!BK54-'WHOLESALE COSTS FLTE'!$E$55-'WHOLESALE COSTS FLTE'!$E$54,'WHOLESALE COSTS FLTE'!$E$56),0)</f>
        <v>0</v>
      </c>
      <c r="BO56" s="216">
        <f ca="1">IF(BO55=$E$55,MIN('WHOLESALE TRAFFIC FLTE'!BL54-'WHOLESALE COSTS FLTE'!$E$55-'WHOLESALE COSTS FLTE'!$E$54,'WHOLESALE COSTS FLTE'!$E$56),0)</f>
        <v>0</v>
      </c>
      <c r="BP56" s="216">
        <f ca="1">IF(BP55=$E$55,MIN('WHOLESALE TRAFFIC FLTE'!BM54-'WHOLESALE COSTS FLTE'!$E$55-'WHOLESALE COSTS FLTE'!$E$54,'WHOLESALE COSTS FLTE'!$E$56),0)</f>
        <v>0</v>
      </c>
      <c r="BQ56" s="216">
        <f ca="1">IF(BQ55=$E$55,MIN('WHOLESALE TRAFFIC FLTE'!BN54-'WHOLESALE COSTS FLTE'!$E$55-'WHOLESALE COSTS FLTE'!$E$54,'WHOLESALE COSTS FLTE'!$E$56),0)</f>
        <v>0</v>
      </c>
      <c r="BR56" s="216">
        <f ca="1">IF(BR55=$E$55,MIN('WHOLESALE TRAFFIC FLTE'!BO54-'WHOLESALE COSTS FLTE'!$E$55-'WHOLESALE COSTS FLTE'!$E$54,'WHOLESALE COSTS FLTE'!$E$56),0)</f>
        <v>0</v>
      </c>
      <c r="BS56" s="216">
        <f ca="1">IF(BS55=$E$55,MIN('WHOLESALE TRAFFIC FLTE'!BP54-'WHOLESALE COSTS FLTE'!$E$55-'WHOLESALE COSTS FLTE'!$E$54,'WHOLESALE COSTS FLTE'!$E$56),0)</f>
        <v>0</v>
      </c>
      <c r="BT56" s="216">
        <f ca="1">IF(BT55=$E$55,MIN('WHOLESALE TRAFFIC FLTE'!BQ54-'WHOLESALE COSTS FLTE'!$E$55-'WHOLESALE COSTS FLTE'!$E$54,'WHOLESALE COSTS FLTE'!$E$56),0)</f>
        <v>0</v>
      </c>
      <c r="BU56" s="216">
        <f ca="1">IF(BU55=$E$55,MIN('WHOLESALE TRAFFIC FLTE'!BR54-'WHOLESALE COSTS FLTE'!$E$55-'WHOLESALE COSTS FLTE'!$E$54,'WHOLESALE COSTS FLTE'!$E$56),0)</f>
        <v>0</v>
      </c>
    </row>
    <row r="57" spans="2:73" s="210" customFormat="1" ht="25" customHeight="1">
      <c r="B57" s="241" t="s">
        <v>431</v>
      </c>
      <c r="C57" s="207">
        <f t="shared" si="22"/>
        <v>2100001</v>
      </c>
      <c r="D57" s="207">
        <v>3100000</v>
      </c>
      <c r="E57" s="207">
        <f t="shared" si="21"/>
        <v>999999</v>
      </c>
      <c r="F57" s="216">
        <f>IF(F56=$E$56,MIN('WHOLESALE TRAFFIC FLTE'!C54-'WHOLESALE COSTS FLTE'!$E$56-'WHOLESALE COSTS FLTE'!$E$55-'WHOLESALE COSTS FLTE'!$E$54,'WHOLESALE COSTS FLTE'!$E$57),0)</f>
        <v>0</v>
      </c>
      <c r="G57" s="216">
        <f>IF(G56=$E$56,MIN('WHOLESALE TRAFFIC FLTE'!D54-'WHOLESALE COSTS FLTE'!$E$56-'WHOLESALE COSTS FLTE'!$E$55-'WHOLESALE COSTS FLTE'!$E$54,'WHOLESALE COSTS FLTE'!$E$57),0)</f>
        <v>0</v>
      </c>
      <c r="H57" s="216">
        <f>IF(H56=$E$56,MIN('WHOLESALE TRAFFIC FLTE'!E54-'WHOLESALE COSTS FLTE'!$E$56-'WHOLESALE COSTS FLTE'!$E$55-'WHOLESALE COSTS FLTE'!$E$54,'WHOLESALE COSTS FLTE'!$E$57),0)</f>
        <v>0</v>
      </c>
      <c r="I57" s="216">
        <f>IF(I56=$E$56,MIN('WHOLESALE TRAFFIC FLTE'!F54-'WHOLESALE COSTS FLTE'!$E$56-'WHOLESALE COSTS FLTE'!$E$55-'WHOLESALE COSTS FLTE'!$E$54,'WHOLESALE COSTS FLTE'!$E$57),0)</f>
        <v>0</v>
      </c>
      <c r="J57" s="216">
        <f>IF(J56=$E$56,MIN('WHOLESALE TRAFFIC FLTE'!G54-'WHOLESALE COSTS FLTE'!$E$56-'WHOLESALE COSTS FLTE'!$E$55-'WHOLESALE COSTS FLTE'!$E$54,'WHOLESALE COSTS FLTE'!$E$57),0)</f>
        <v>0</v>
      </c>
      <c r="K57" s="216">
        <f>IF(K56=$E$56,MIN('WHOLESALE TRAFFIC FLTE'!H54-'WHOLESALE COSTS FLTE'!$E$56-'WHOLESALE COSTS FLTE'!$E$55-'WHOLESALE COSTS FLTE'!$E$54,'WHOLESALE COSTS FLTE'!$E$57),0)</f>
        <v>0</v>
      </c>
      <c r="L57" s="216">
        <f>IF(L56=$E$56,MIN('WHOLESALE TRAFFIC FLTE'!I54-'WHOLESALE COSTS FLTE'!$E$56-'WHOLESALE COSTS FLTE'!$E$55-'WHOLESALE COSTS FLTE'!$E$54,'WHOLESALE COSTS FLTE'!$E$57),0)</f>
        <v>0</v>
      </c>
      <c r="M57" s="216">
        <f>IF(M56=$E$56,MIN('WHOLESALE TRAFFIC FLTE'!J54-'WHOLESALE COSTS FLTE'!$E$56-'WHOLESALE COSTS FLTE'!$E$55-'WHOLESALE COSTS FLTE'!$E$54,'WHOLESALE COSTS FLTE'!$E$57),0)</f>
        <v>0</v>
      </c>
      <c r="N57" s="216">
        <f ca="1">IF(N56=$E$56,MIN('WHOLESALE TRAFFIC FLTE'!K54-'WHOLESALE COSTS FLTE'!$E$56-'WHOLESALE COSTS FLTE'!$E$55-'WHOLESALE COSTS FLTE'!$E$54,'WHOLESALE COSTS FLTE'!$E$57),0)</f>
        <v>0</v>
      </c>
      <c r="O57" s="216">
        <f ca="1">IF(O56=$E$56,MIN('WHOLESALE TRAFFIC FLTE'!L54-'WHOLESALE COSTS FLTE'!$E$56-'WHOLESALE COSTS FLTE'!$E$55-'WHOLESALE COSTS FLTE'!$E$54,'WHOLESALE COSTS FLTE'!$E$57),0)</f>
        <v>0</v>
      </c>
      <c r="P57" s="216">
        <f ca="1">IF(P56=$E$56,MIN('WHOLESALE TRAFFIC FLTE'!M54-'WHOLESALE COSTS FLTE'!$E$56-'WHOLESALE COSTS FLTE'!$E$55-'WHOLESALE COSTS FLTE'!$E$54,'WHOLESALE COSTS FLTE'!$E$57),0)</f>
        <v>0</v>
      </c>
      <c r="Q57" s="216">
        <f ca="1">IF(Q56=$E$56,MIN('WHOLESALE TRAFFIC FLTE'!N54-'WHOLESALE COSTS FLTE'!$E$56-'WHOLESALE COSTS FLTE'!$E$55-'WHOLESALE COSTS FLTE'!$E$54,'WHOLESALE COSTS FLTE'!$E$57),0)</f>
        <v>0</v>
      </c>
      <c r="R57" s="216">
        <f ca="1">IF(R56=$E$56,MIN('WHOLESALE TRAFFIC FLTE'!O54-'WHOLESALE COSTS FLTE'!$E$56-'WHOLESALE COSTS FLTE'!$E$55-'WHOLESALE COSTS FLTE'!$E$54,'WHOLESALE COSTS FLTE'!$E$57),0)</f>
        <v>0</v>
      </c>
      <c r="S57" s="216">
        <f ca="1">IF(S56=$E$56,MIN('WHOLESALE TRAFFIC FLTE'!P54-'WHOLESALE COSTS FLTE'!$E$56-'WHOLESALE COSTS FLTE'!$E$55-'WHOLESALE COSTS FLTE'!$E$54,'WHOLESALE COSTS FLTE'!$E$57),0)</f>
        <v>0</v>
      </c>
      <c r="T57" s="216">
        <f ca="1">IF(T56=$E$56,MIN('WHOLESALE TRAFFIC FLTE'!Q54-'WHOLESALE COSTS FLTE'!$E$56-'WHOLESALE COSTS FLTE'!$E$55-'WHOLESALE COSTS FLTE'!$E$54,'WHOLESALE COSTS FLTE'!$E$57),0)</f>
        <v>0</v>
      </c>
      <c r="U57" s="216">
        <f ca="1">IF(U56=$E$56,MIN('WHOLESALE TRAFFIC FLTE'!R54-'WHOLESALE COSTS FLTE'!$E$56-'WHOLESALE COSTS FLTE'!$E$55-'WHOLESALE COSTS FLTE'!$E$54,'WHOLESALE COSTS FLTE'!$E$57),0)</f>
        <v>0</v>
      </c>
      <c r="V57" s="216">
        <f ca="1">IF(V56=$E$56,MIN('WHOLESALE TRAFFIC FLTE'!S54-'WHOLESALE COSTS FLTE'!$E$56-'WHOLESALE COSTS FLTE'!$E$55-'WHOLESALE COSTS FLTE'!$E$54,'WHOLESALE COSTS FLTE'!$E$57),0)</f>
        <v>0</v>
      </c>
      <c r="W57" s="216">
        <f ca="1">IF(W56=$E$56,MIN('WHOLESALE TRAFFIC FLTE'!T54-'WHOLESALE COSTS FLTE'!$E$56-'WHOLESALE COSTS FLTE'!$E$55-'WHOLESALE COSTS FLTE'!$E$54,'WHOLESALE COSTS FLTE'!$E$57),0)</f>
        <v>0</v>
      </c>
      <c r="X57" s="216">
        <f ca="1">IF(X56=$E$56,MIN('WHOLESALE TRAFFIC FLTE'!U54-'WHOLESALE COSTS FLTE'!$E$56-'WHOLESALE COSTS FLTE'!$E$55-'WHOLESALE COSTS FLTE'!$E$54,'WHOLESALE COSTS FLTE'!$E$57),0)</f>
        <v>0</v>
      </c>
      <c r="Y57" s="216">
        <f ca="1">IF(Y56=$E$56,MIN('WHOLESALE TRAFFIC FLTE'!V54-'WHOLESALE COSTS FLTE'!$E$56-'WHOLESALE COSTS FLTE'!$E$55-'WHOLESALE COSTS FLTE'!$E$54,'WHOLESALE COSTS FLTE'!$E$57),0)</f>
        <v>0</v>
      </c>
      <c r="Z57" s="216">
        <f ca="1">IF(Z56=$E$56,MIN('WHOLESALE TRAFFIC FLTE'!W54-'WHOLESALE COSTS FLTE'!$E$56-'WHOLESALE COSTS FLTE'!$E$55-'WHOLESALE COSTS FLTE'!$E$54,'WHOLESALE COSTS FLTE'!$E$57),0)</f>
        <v>0</v>
      </c>
      <c r="AA57" s="216">
        <f ca="1">IF(AA56=$E$56,MIN('WHOLESALE TRAFFIC FLTE'!X54-'WHOLESALE COSTS FLTE'!$E$56-'WHOLESALE COSTS FLTE'!$E$55-'WHOLESALE COSTS FLTE'!$E$54,'WHOLESALE COSTS FLTE'!$E$57),0)</f>
        <v>0</v>
      </c>
      <c r="AB57" s="216">
        <f ca="1">IF(AB56=$E$56,MIN('WHOLESALE TRAFFIC FLTE'!Y54-'WHOLESALE COSTS FLTE'!$E$56-'WHOLESALE COSTS FLTE'!$E$55-'WHOLESALE COSTS FLTE'!$E$54,'WHOLESALE COSTS FLTE'!$E$57),0)</f>
        <v>0</v>
      </c>
      <c r="AC57" s="216">
        <f ca="1">IF(AC56=$E$56,MIN('WHOLESALE TRAFFIC FLTE'!Z54-'WHOLESALE COSTS FLTE'!$E$56-'WHOLESALE COSTS FLTE'!$E$55-'WHOLESALE COSTS FLTE'!$E$54,'WHOLESALE COSTS FLTE'!$E$57),0)</f>
        <v>0</v>
      </c>
      <c r="AD57" s="216">
        <f ca="1">IF(AD56=$E$56,MIN('WHOLESALE TRAFFIC FLTE'!AA54-'WHOLESALE COSTS FLTE'!$E$56-'WHOLESALE COSTS FLTE'!$E$55-'WHOLESALE COSTS FLTE'!$E$54,'WHOLESALE COSTS FLTE'!$E$57),0)</f>
        <v>0</v>
      </c>
      <c r="AE57" s="216">
        <f ca="1">IF(AE56=$E$56,MIN('WHOLESALE TRAFFIC FLTE'!AB54-'WHOLESALE COSTS FLTE'!$E$56-'WHOLESALE COSTS FLTE'!$E$55-'WHOLESALE COSTS FLTE'!$E$54,'WHOLESALE COSTS FLTE'!$E$57),0)</f>
        <v>0</v>
      </c>
      <c r="AF57" s="216">
        <f ca="1">IF(AF56=$E$56,MIN('WHOLESALE TRAFFIC FLTE'!AC54-'WHOLESALE COSTS FLTE'!$E$56-'WHOLESALE COSTS FLTE'!$E$55-'WHOLESALE COSTS FLTE'!$E$54,'WHOLESALE COSTS FLTE'!$E$57),0)</f>
        <v>0</v>
      </c>
      <c r="AG57" s="216">
        <f ca="1">IF(AG56=$E$56,MIN('WHOLESALE TRAFFIC FLTE'!AD54-'WHOLESALE COSTS FLTE'!$E$56-'WHOLESALE COSTS FLTE'!$E$55-'WHOLESALE COSTS FLTE'!$E$54,'WHOLESALE COSTS FLTE'!$E$57),0)</f>
        <v>0</v>
      </c>
      <c r="AH57" s="216">
        <f ca="1">IF(AH56=$E$56,MIN('WHOLESALE TRAFFIC FLTE'!AE54-'WHOLESALE COSTS FLTE'!$E$56-'WHOLESALE COSTS FLTE'!$E$55-'WHOLESALE COSTS FLTE'!$E$54,'WHOLESALE COSTS FLTE'!$E$57),0)</f>
        <v>0</v>
      </c>
      <c r="AI57" s="216">
        <f ca="1">IF(AI56=$E$56,MIN('WHOLESALE TRAFFIC FLTE'!AF54-'WHOLESALE COSTS FLTE'!$E$56-'WHOLESALE COSTS FLTE'!$E$55-'WHOLESALE COSTS FLTE'!$E$54,'WHOLESALE COSTS FLTE'!$E$57),0)</f>
        <v>0</v>
      </c>
      <c r="AJ57" s="216">
        <f ca="1">IF(AJ56=$E$56,MIN('WHOLESALE TRAFFIC FLTE'!AG54-'WHOLESALE COSTS FLTE'!$E$56-'WHOLESALE COSTS FLTE'!$E$55-'WHOLESALE COSTS FLTE'!$E$54,'WHOLESALE COSTS FLTE'!$E$57),0)</f>
        <v>0</v>
      </c>
      <c r="AK57" s="216">
        <f ca="1">IF(AK56=$E$56,MIN('WHOLESALE TRAFFIC FLTE'!AH54-'WHOLESALE COSTS FLTE'!$E$56-'WHOLESALE COSTS FLTE'!$E$55-'WHOLESALE COSTS FLTE'!$E$54,'WHOLESALE COSTS FLTE'!$E$57),0)</f>
        <v>0</v>
      </c>
      <c r="AL57" s="216">
        <f ca="1">IF(AL56=$E$56,MIN('WHOLESALE TRAFFIC FLTE'!AI54-'WHOLESALE COSTS FLTE'!$E$56-'WHOLESALE COSTS FLTE'!$E$55-'WHOLESALE COSTS FLTE'!$E$54,'WHOLESALE COSTS FLTE'!$E$57),0)</f>
        <v>0</v>
      </c>
      <c r="AM57" s="216">
        <f ca="1">IF(AM56=$E$56,MIN('WHOLESALE TRAFFIC FLTE'!AJ54-'WHOLESALE COSTS FLTE'!$E$56-'WHOLESALE COSTS FLTE'!$E$55-'WHOLESALE COSTS FLTE'!$E$54,'WHOLESALE COSTS FLTE'!$E$57),0)</f>
        <v>0</v>
      </c>
      <c r="AN57" s="216">
        <f ca="1">IF(AN56=$E$56,MIN('WHOLESALE TRAFFIC FLTE'!AK54-'WHOLESALE COSTS FLTE'!$E$56-'WHOLESALE COSTS FLTE'!$E$55-'WHOLESALE COSTS FLTE'!$E$54,'WHOLESALE COSTS FLTE'!$E$57),0)</f>
        <v>0</v>
      </c>
      <c r="AO57" s="216">
        <f ca="1">IF(AO56=$E$56,MIN('WHOLESALE TRAFFIC FLTE'!AL54-'WHOLESALE COSTS FLTE'!$E$56-'WHOLESALE COSTS FLTE'!$E$55-'WHOLESALE COSTS FLTE'!$E$54,'WHOLESALE COSTS FLTE'!$E$57),0)</f>
        <v>0</v>
      </c>
      <c r="AP57" s="216">
        <f ca="1">IF(AP56=$E$56,MIN('WHOLESALE TRAFFIC FLTE'!AM54-'WHOLESALE COSTS FLTE'!$E$56-'WHOLESALE COSTS FLTE'!$E$55-'WHOLESALE COSTS FLTE'!$E$54,'WHOLESALE COSTS FLTE'!$E$57),0)</f>
        <v>0</v>
      </c>
      <c r="AQ57" s="216">
        <f ca="1">IF(AQ56=$E$56,MIN('WHOLESALE TRAFFIC FLTE'!AN54-'WHOLESALE COSTS FLTE'!$E$56-'WHOLESALE COSTS FLTE'!$E$55-'WHOLESALE COSTS FLTE'!$E$54,'WHOLESALE COSTS FLTE'!$E$57),0)</f>
        <v>0</v>
      </c>
      <c r="AR57" s="216">
        <f ca="1">IF(AR56=$E$56,MIN('WHOLESALE TRAFFIC FLTE'!AO54-'WHOLESALE COSTS FLTE'!$E$56-'WHOLESALE COSTS FLTE'!$E$55-'WHOLESALE COSTS FLTE'!$E$54,'WHOLESALE COSTS FLTE'!$E$57),0)</f>
        <v>0</v>
      </c>
      <c r="AS57" s="216">
        <f ca="1">IF(AS56=$E$56,MIN('WHOLESALE TRAFFIC FLTE'!AP54-'WHOLESALE COSTS FLTE'!$E$56-'WHOLESALE COSTS FLTE'!$E$55-'WHOLESALE COSTS FLTE'!$E$54,'WHOLESALE COSTS FLTE'!$E$57),0)</f>
        <v>0</v>
      </c>
      <c r="AT57" s="216">
        <f ca="1">IF(AT56=$E$56,MIN('WHOLESALE TRAFFIC FLTE'!AQ54-'WHOLESALE COSTS FLTE'!$E$56-'WHOLESALE COSTS FLTE'!$E$55-'WHOLESALE COSTS FLTE'!$E$54,'WHOLESALE COSTS FLTE'!$E$57),0)</f>
        <v>0</v>
      </c>
      <c r="AU57" s="216">
        <f ca="1">IF(AU56=$E$56,MIN('WHOLESALE TRAFFIC FLTE'!AR54-'WHOLESALE COSTS FLTE'!$E$56-'WHOLESALE COSTS FLTE'!$E$55-'WHOLESALE COSTS FLTE'!$E$54,'WHOLESALE COSTS FLTE'!$E$57),0)</f>
        <v>0</v>
      </c>
      <c r="AV57" s="216">
        <f ca="1">IF(AV56=$E$56,MIN('WHOLESALE TRAFFIC FLTE'!AS54-'WHOLESALE COSTS FLTE'!$E$56-'WHOLESALE COSTS FLTE'!$E$55-'WHOLESALE COSTS FLTE'!$E$54,'WHOLESALE COSTS FLTE'!$E$57),0)</f>
        <v>0</v>
      </c>
      <c r="AW57" s="216">
        <f ca="1">IF(AW56=$E$56,MIN('WHOLESALE TRAFFIC FLTE'!AT54-'WHOLESALE COSTS FLTE'!$E$56-'WHOLESALE COSTS FLTE'!$E$55-'WHOLESALE COSTS FLTE'!$E$54,'WHOLESALE COSTS FLTE'!$E$57),0)</f>
        <v>0</v>
      </c>
      <c r="AX57" s="216">
        <f ca="1">IF(AX56=$E$56,MIN('WHOLESALE TRAFFIC FLTE'!AU54-'WHOLESALE COSTS FLTE'!$E$56-'WHOLESALE COSTS FLTE'!$E$55-'WHOLESALE COSTS FLTE'!$E$54,'WHOLESALE COSTS FLTE'!$E$57),0)</f>
        <v>0</v>
      </c>
      <c r="AY57" s="216">
        <f ca="1">IF(AY56=$E$56,MIN('WHOLESALE TRAFFIC FLTE'!AV54-'WHOLESALE COSTS FLTE'!$E$56-'WHOLESALE COSTS FLTE'!$E$55-'WHOLESALE COSTS FLTE'!$E$54,'WHOLESALE COSTS FLTE'!$E$57),0)</f>
        <v>0</v>
      </c>
      <c r="AZ57" s="216">
        <f ca="1">IF(AZ56=$E$56,MIN('WHOLESALE TRAFFIC FLTE'!AW54-'WHOLESALE COSTS FLTE'!$E$56-'WHOLESALE COSTS FLTE'!$E$55-'WHOLESALE COSTS FLTE'!$E$54,'WHOLESALE COSTS FLTE'!$E$57),0)</f>
        <v>0</v>
      </c>
      <c r="BA57" s="216">
        <f ca="1">IF(BA56=$E$56,MIN('WHOLESALE TRAFFIC FLTE'!AX54-'WHOLESALE COSTS FLTE'!$E$56-'WHOLESALE COSTS FLTE'!$E$55-'WHOLESALE COSTS FLTE'!$E$54,'WHOLESALE COSTS FLTE'!$E$57),0)</f>
        <v>0</v>
      </c>
      <c r="BB57" s="216">
        <f ca="1">IF(BB56=$E$56,MIN('WHOLESALE TRAFFIC FLTE'!AY54-'WHOLESALE COSTS FLTE'!$E$56-'WHOLESALE COSTS FLTE'!$E$55-'WHOLESALE COSTS FLTE'!$E$54,'WHOLESALE COSTS FLTE'!$E$57),0)</f>
        <v>0</v>
      </c>
      <c r="BC57" s="216">
        <f ca="1">IF(BC56=$E$56,MIN('WHOLESALE TRAFFIC FLTE'!AZ54-'WHOLESALE COSTS FLTE'!$E$56-'WHOLESALE COSTS FLTE'!$E$55-'WHOLESALE COSTS FLTE'!$E$54,'WHOLESALE COSTS FLTE'!$E$57),0)</f>
        <v>0</v>
      </c>
      <c r="BD57" s="216">
        <f ca="1">IF(BD56=$E$56,MIN('WHOLESALE TRAFFIC FLTE'!BA54-'WHOLESALE COSTS FLTE'!$E$56-'WHOLESALE COSTS FLTE'!$E$55-'WHOLESALE COSTS FLTE'!$E$54,'WHOLESALE COSTS FLTE'!$E$57),0)</f>
        <v>0</v>
      </c>
      <c r="BE57" s="216">
        <f ca="1">IF(BE56=$E$56,MIN('WHOLESALE TRAFFIC FLTE'!BB54-'WHOLESALE COSTS FLTE'!$E$56-'WHOLESALE COSTS FLTE'!$E$55-'WHOLESALE COSTS FLTE'!$E$54,'WHOLESALE COSTS FLTE'!$E$57),0)</f>
        <v>0</v>
      </c>
      <c r="BF57" s="216">
        <f ca="1">IF(BF56=$E$56,MIN('WHOLESALE TRAFFIC FLTE'!BC54-'WHOLESALE COSTS FLTE'!$E$56-'WHOLESALE COSTS FLTE'!$E$55-'WHOLESALE COSTS FLTE'!$E$54,'WHOLESALE COSTS FLTE'!$E$57),0)</f>
        <v>0</v>
      </c>
      <c r="BG57" s="216">
        <f ca="1">IF(BG56=$E$56,MIN('WHOLESALE TRAFFIC FLTE'!BD54-'WHOLESALE COSTS FLTE'!$E$56-'WHOLESALE COSTS FLTE'!$E$55-'WHOLESALE COSTS FLTE'!$E$54,'WHOLESALE COSTS FLTE'!$E$57),0)</f>
        <v>0</v>
      </c>
      <c r="BH57" s="216">
        <f ca="1">IF(BH56=$E$56,MIN('WHOLESALE TRAFFIC FLTE'!BE54-'WHOLESALE COSTS FLTE'!$E$56-'WHOLESALE COSTS FLTE'!$E$55-'WHOLESALE COSTS FLTE'!$E$54,'WHOLESALE COSTS FLTE'!$E$57),0)</f>
        <v>0</v>
      </c>
      <c r="BI57" s="216">
        <f ca="1">IF(BI56=$E$56,MIN('WHOLESALE TRAFFIC FLTE'!BF54-'WHOLESALE COSTS FLTE'!$E$56-'WHOLESALE COSTS FLTE'!$E$55-'WHOLESALE COSTS FLTE'!$E$54,'WHOLESALE COSTS FLTE'!$E$57),0)</f>
        <v>0</v>
      </c>
      <c r="BJ57" s="216">
        <f ca="1">IF(BJ56=$E$56,MIN('WHOLESALE TRAFFIC FLTE'!BG54-'WHOLESALE COSTS FLTE'!$E$56-'WHOLESALE COSTS FLTE'!$E$55-'WHOLESALE COSTS FLTE'!$E$54,'WHOLESALE COSTS FLTE'!$E$57),0)</f>
        <v>0</v>
      </c>
      <c r="BK57" s="216">
        <f ca="1">IF(BK56=$E$56,MIN('WHOLESALE TRAFFIC FLTE'!BH54-'WHOLESALE COSTS FLTE'!$E$56-'WHOLESALE COSTS FLTE'!$E$55-'WHOLESALE COSTS FLTE'!$E$54,'WHOLESALE COSTS FLTE'!$E$57),0)</f>
        <v>0</v>
      </c>
      <c r="BL57" s="216">
        <f ca="1">IF(BL56=$E$56,MIN('WHOLESALE TRAFFIC FLTE'!BI54-'WHOLESALE COSTS FLTE'!$E$56-'WHOLESALE COSTS FLTE'!$E$55-'WHOLESALE COSTS FLTE'!$E$54,'WHOLESALE COSTS FLTE'!$E$57),0)</f>
        <v>0</v>
      </c>
      <c r="BM57" s="216">
        <f ca="1">IF(BM56=$E$56,MIN('WHOLESALE TRAFFIC FLTE'!BJ54-'WHOLESALE COSTS FLTE'!$E$56-'WHOLESALE COSTS FLTE'!$E$55-'WHOLESALE COSTS FLTE'!$E$54,'WHOLESALE COSTS FLTE'!$E$57),0)</f>
        <v>0</v>
      </c>
      <c r="BN57" s="216">
        <f ca="1">IF(BN56=$E$56,MIN('WHOLESALE TRAFFIC FLTE'!BK54-'WHOLESALE COSTS FLTE'!$E$56-'WHOLESALE COSTS FLTE'!$E$55-'WHOLESALE COSTS FLTE'!$E$54,'WHOLESALE COSTS FLTE'!$E$57),0)</f>
        <v>0</v>
      </c>
      <c r="BO57" s="216">
        <f ca="1">IF(BO56=$E$56,MIN('WHOLESALE TRAFFIC FLTE'!BL54-'WHOLESALE COSTS FLTE'!$E$56-'WHOLESALE COSTS FLTE'!$E$55-'WHOLESALE COSTS FLTE'!$E$54,'WHOLESALE COSTS FLTE'!$E$57),0)</f>
        <v>0</v>
      </c>
      <c r="BP57" s="216">
        <f ca="1">IF(BP56=$E$56,MIN('WHOLESALE TRAFFIC FLTE'!BM54-'WHOLESALE COSTS FLTE'!$E$56-'WHOLESALE COSTS FLTE'!$E$55-'WHOLESALE COSTS FLTE'!$E$54,'WHOLESALE COSTS FLTE'!$E$57),0)</f>
        <v>0</v>
      </c>
      <c r="BQ57" s="216">
        <f ca="1">IF(BQ56=$E$56,MIN('WHOLESALE TRAFFIC FLTE'!BN54-'WHOLESALE COSTS FLTE'!$E$56-'WHOLESALE COSTS FLTE'!$E$55-'WHOLESALE COSTS FLTE'!$E$54,'WHOLESALE COSTS FLTE'!$E$57),0)</f>
        <v>0</v>
      </c>
      <c r="BR57" s="216">
        <f ca="1">IF(BR56=$E$56,MIN('WHOLESALE TRAFFIC FLTE'!BO54-'WHOLESALE COSTS FLTE'!$E$56-'WHOLESALE COSTS FLTE'!$E$55-'WHOLESALE COSTS FLTE'!$E$54,'WHOLESALE COSTS FLTE'!$E$57),0)</f>
        <v>0</v>
      </c>
      <c r="BS57" s="216">
        <f ca="1">IF(BS56=$E$56,MIN('WHOLESALE TRAFFIC FLTE'!BP54-'WHOLESALE COSTS FLTE'!$E$56-'WHOLESALE COSTS FLTE'!$E$55-'WHOLESALE COSTS FLTE'!$E$54,'WHOLESALE COSTS FLTE'!$E$57),0)</f>
        <v>0</v>
      </c>
      <c r="BT57" s="216">
        <f ca="1">IF(BT56=$E$56,MIN('WHOLESALE TRAFFIC FLTE'!BQ54-'WHOLESALE COSTS FLTE'!$E$56-'WHOLESALE COSTS FLTE'!$E$55-'WHOLESALE COSTS FLTE'!$E$54,'WHOLESALE COSTS FLTE'!$E$57),0)</f>
        <v>0</v>
      </c>
      <c r="BU57" s="216">
        <f ca="1">IF(BU56=$E$56,MIN('WHOLESALE TRAFFIC FLTE'!BR54-'WHOLESALE COSTS FLTE'!$E$56-'WHOLESALE COSTS FLTE'!$E$55-'WHOLESALE COSTS FLTE'!$E$54,'WHOLESALE COSTS FLTE'!$E$57),0)</f>
        <v>0</v>
      </c>
    </row>
    <row r="58" spans="2:73" s="210" customFormat="1" ht="25" customHeight="1">
      <c r="B58" s="241" t="s">
        <v>432</v>
      </c>
      <c r="C58" s="207">
        <f t="shared" si="22"/>
        <v>3100001</v>
      </c>
      <c r="D58" s="207">
        <v>4100000</v>
      </c>
      <c r="E58" s="207">
        <f t="shared" si="21"/>
        <v>999999</v>
      </c>
      <c r="F58" s="216">
        <f>IF(F57=$E$57,MIN('WHOLESALE TRAFFIC FLTE'!C54-'WHOLESALE COSTS FLTE'!$E$57-'WHOLESALE COSTS FLTE'!$E$56-'WHOLESALE COSTS FLTE'!$E$55-'WHOLESALE COSTS FLTE'!$E$54,'WHOLESALE COSTS FLTE'!$E$58),0)</f>
        <v>0</v>
      </c>
      <c r="G58" s="216">
        <f>IF(G57=$E$57,MIN('WHOLESALE TRAFFIC FLTE'!D54-'WHOLESALE COSTS FLTE'!$E$57-'WHOLESALE COSTS FLTE'!$E$56-'WHOLESALE COSTS FLTE'!$E$55-'WHOLESALE COSTS FLTE'!$E$54,'WHOLESALE COSTS FLTE'!$E$58),0)</f>
        <v>0</v>
      </c>
      <c r="H58" s="216">
        <f>IF(H57=$E$57,MIN('WHOLESALE TRAFFIC FLTE'!E54-'WHOLESALE COSTS FLTE'!$E$57-'WHOLESALE COSTS FLTE'!$E$56-'WHOLESALE COSTS FLTE'!$E$55-'WHOLESALE COSTS FLTE'!$E$54,'WHOLESALE COSTS FLTE'!$E$58),0)</f>
        <v>0</v>
      </c>
      <c r="I58" s="216">
        <f>IF(I57=$E$57,MIN('WHOLESALE TRAFFIC FLTE'!F54-'WHOLESALE COSTS FLTE'!$E$57-'WHOLESALE COSTS FLTE'!$E$56-'WHOLESALE COSTS FLTE'!$E$55-'WHOLESALE COSTS FLTE'!$E$54,'WHOLESALE COSTS FLTE'!$E$58),0)</f>
        <v>0</v>
      </c>
      <c r="J58" s="216">
        <f>IF(J57=$E$57,MIN('WHOLESALE TRAFFIC FLTE'!G54-'WHOLESALE COSTS FLTE'!$E$57-'WHOLESALE COSTS FLTE'!$E$56-'WHOLESALE COSTS FLTE'!$E$55-'WHOLESALE COSTS FLTE'!$E$54,'WHOLESALE COSTS FLTE'!$E$58),0)</f>
        <v>0</v>
      </c>
      <c r="K58" s="216">
        <f>IF(K57=$E$57,MIN('WHOLESALE TRAFFIC FLTE'!H54-'WHOLESALE COSTS FLTE'!$E$57-'WHOLESALE COSTS FLTE'!$E$56-'WHOLESALE COSTS FLTE'!$E$55-'WHOLESALE COSTS FLTE'!$E$54,'WHOLESALE COSTS FLTE'!$E$58),0)</f>
        <v>0</v>
      </c>
      <c r="L58" s="216">
        <f>IF(L57=$E$57,MIN('WHOLESALE TRAFFIC FLTE'!I54-'WHOLESALE COSTS FLTE'!$E$57-'WHOLESALE COSTS FLTE'!$E$56-'WHOLESALE COSTS FLTE'!$E$55-'WHOLESALE COSTS FLTE'!$E$54,'WHOLESALE COSTS FLTE'!$E$58),0)</f>
        <v>0</v>
      </c>
      <c r="M58" s="216">
        <f>IF(M57=$E$57,MIN('WHOLESALE TRAFFIC FLTE'!J54-'WHOLESALE COSTS FLTE'!$E$57-'WHOLESALE COSTS FLTE'!$E$56-'WHOLESALE COSTS FLTE'!$E$55-'WHOLESALE COSTS FLTE'!$E$54,'WHOLESALE COSTS FLTE'!$E$58),0)</f>
        <v>0</v>
      </c>
      <c r="N58" s="216">
        <f ca="1">IF(N57=$E$57,MIN('WHOLESALE TRAFFIC FLTE'!K54-'WHOLESALE COSTS FLTE'!$E$57-'WHOLESALE COSTS FLTE'!$E$56-'WHOLESALE COSTS FLTE'!$E$55-'WHOLESALE COSTS FLTE'!$E$54,'WHOLESALE COSTS FLTE'!$E$58),0)</f>
        <v>0</v>
      </c>
      <c r="O58" s="216">
        <f ca="1">IF(O57=$E$57,MIN('WHOLESALE TRAFFIC FLTE'!L54-'WHOLESALE COSTS FLTE'!$E$57-'WHOLESALE COSTS FLTE'!$E$56-'WHOLESALE COSTS FLTE'!$E$55-'WHOLESALE COSTS FLTE'!$E$54,'WHOLESALE COSTS FLTE'!$E$58),0)</f>
        <v>0</v>
      </c>
      <c r="P58" s="216">
        <f ca="1">IF(P57=$E$57,MIN('WHOLESALE TRAFFIC FLTE'!M54-'WHOLESALE COSTS FLTE'!$E$57-'WHOLESALE COSTS FLTE'!$E$56-'WHOLESALE COSTS FLTE'!$E$55-'WHOLESALE COSTS FLTE'!$E$54,'WHOLESALE COSTS FLTE'!$E$58),0)</f>
        <v>0</v>
      </c>
      <c r="Q58" s="216">
        <f ca="1">IF(Q57=$E$57,MIN('WHOLESALE TRAFFIC FLTE'!N54-'WHOLESALE COSTS FLTE'!$E$57-'WHOLESALE COSTS FLTE'!$E$56-'WHOLESALE COSTS FLTE'!$E$55-'WHOLESALE COSTS FLTE'!$E$54,'WHOLESALE COSTS FLTE'!$E$58),0)</f>
        <v>0</v>
      </c>
      <c r="R58" s="216">
        <f ca="1">IF(R57=$E$57,MIN('WHOLESALE TRAFFIC FLTE'!O54-'WHOLESALE COSTS FLTE'!$E$57-'WHOLESALE COSTS FLTE'!$E$56-'WHOLESALE COSTS FLTE'!$E$55-'WHOLESALE COSTS FLTE'!$E$54,'WHOLESALE COSTS FLTE'!$E$58),0)</f>
        <v>0</v>
      </c>
      <c r="S58" s="216">
        <f ca="1">IF(S57=$E$57,MIN('WHOLESALE TRAFFIC FLTE'!P54-'WHOLESALE COSTS FLTE'!$E$57-'WHOLESALE COSTS FLTE'!$E$56-'WHOLESALE COSTS FLTE'!$E$55-'WHOLESALE COSTS FLTE'!$E$54,'WHOLESALE COSTS FLTE'!$E$58),0)</f>
        <v>0</v>
      </c>
      <c r="T58" s="216">
        <f ca="1">IF(T57=$E$57,MIN('WHOLESALE TRAFFIC FLTE'!Q54-'WHOLESALE COSTS FLTE'!$E$57-'WHOLESALE COSTS FLTE'!$E$56-'WHOLESALE COSTS FLTE'!$E$55-'WHOLESALE COSTS FLTE'!$E$54,'WHOLESALE COSTS FLTE'!$E$58),0)</f>
        <v>0</v>
      </c>
      <c r="U58" s="216">
        <f ca="1">IF(U57=$E$57,MIN('WHOLESALE TRAFFIC FLTE'!R54-'WHOLESALE COSTS FLTE'!$E$57-'WHOLESALE COSTS FLTE'!$E$56-'WHOLESALE COSTS FLTE'!$E$55-'WHOLESALE COSTS FLTE'!$E$54,'WHOLESALE COSTS FLTE'!$E$58),0)</f>
        <v>0</v>
      </c>
      <c r="V58" s="216">
        <f ca="1">IF(V57=$E$57,MIN('WHOLESALE TRAFFIC FLTE'!S54-'WHOLESALE COSTS FLTE'!$E$57-'WHOLESALE COSTS FLTE'!$E$56-'WHOLESALE COSTS FLTE'!$E$55-'WHOLESALE COSTS FLTE'!$E$54,'WHOLESALE COSTS FLTE'!$E$58),0)</f>
        <v>0</v>
      </c>
      <c r="W58" s="216">
        <f ca="1">IF(W57=$E$57,MIN('WHOLESALE TRAFFIC FLTE'!T54-'WHOLESALE COSTS FLTE'!$E$57-'WHOLESALE COSTS FLTE'!$E$56-'WHOLESALE COSTS FLTE'!$E$55-'WHOLESALE COSTS FLTE'!$E$54,'WHOLESALE COSTS FLTE'!$E$58),0)</f>
        <v>0</v>
      </c>
      <c r="X58" s="216">
        <f ca="1">IF(X57=$E$57,MIN('WHOLESALE TRAFFIC FLTE'!U54-'WHOLESALE COSTS FLTE'!$E$57-'WHOLESALE COSTS FLTE'!$E$56-'WHOLESALE COSTS FLTE'!$E$55-'WHOLESALE COSTS FLTE'!$E$54,'WHOLESALE COSTS FLTE'!$E$58),0)</f>
        <v>0</v>
      </c>
      <c r="Y58" s="216">
        <f ca="1">IF(Y57=$E$57,MIN('WHOLESALE TRAFFIC FLTE'!V54-'WHOLESALE COSTS FLTE'!$E$57-'WHOLESALE COSTS FLTE'!$E$56-'WHOLESALE COSTS FLTE'!$E$55-'WHOLESALE COSTS FLTE'!$E$54,'WHOLESALE COSTS FLTE'!$E$58),0)</f>
        <v>0</v>
      </c>
      <c r="Z58" s="216">
        <f ca="1">IF(Z57=$E$57,MIN('WHOLESALE TRAFFIC FLTE'!W54-'WHOLESALE COSTS FLTE'!$E$57-'WHOLESALE COSTS FLTE'!$E$56-'WHOLESALE COSTS FLTE'!$E$55-'WHOLESALE COSTS FLTE'!$E$54,'WHOLESALE COSTS FLTE'!$E$58),0)</f>
        <v>0</v>
      </c>
      <c r="AA58" s="216">
        <f ca="1">IF(AA57=$E$57,MIN('WHOLESALE TRAFFIC FLTE'!X54-'WHOLESALE COSTS FLTE'!$E$57-'WHOLESALE COSTS FLTE'!$E$56-'WHOLESALE COSTS FLTE'!$E$55-'WHOLESALE COSTS FLTE'!$E$54,'WHOLESALE COSTS FLTE'!$E$58),0)</f>
        <v>0</v>
      </c>
      <c r="AB58" s="216">
        <f ca="1">IF(AB57=$E$57,MIN('WHOLESALE TRAFFIC FLTE'!Y54-'WHOLESALE COSTS FLTE'!$E$57-'WHOLESALE COSTS FLTE'!$E$56-'WHOLESALE COSTS FLTE'!$E$55-'WHOLESALE COSTS FLTE'!$E$54,'WHOLESALE COSTS FLTE'!$E$58),0)</f>
        <v>0</v>
      </c>
      <c r="AC58" s="216">
        <f ca="1">IF(AC57=$E$57,MIN('WHOLESALE TRAFFIC FLTE'!Z54-'WHOLESALE COSTS FLTE'!$E$57-'WHOLESALE COSTS FLTE'!$E$56-'WHOLESALE COSTS FLTE'!$E$55-'WHOLESALE COSTS FLTE'!$E$54,'WHOLESALE COSTS FLTE'!$E$58),0)</f>
        <v>0</v>
      </c>
      <c r="AD58" s="216">
        <f ca="1">IF(AD57=$E$57,MIN('WHOLESALE TRAFFIC FLTE'!AA54-'WHOLESALE COSTS FLTE'!$E$57-'WHOLESALE COSTS FLTE'!$E$56-'WHOLESALE COSTS FLTE'!$E$55-'WHOLESALE COSTS FLTE'!$E$54,'WHOLESALE COSTS FLTE'!$E$58),0)</f>
        <v>0</v>
      </c>
      <c r="AE58" s="216">
        <f ca="1">IF(AE57=$E$57,MIN('WHOLESALE TRAFFIC FLTE'!AB54-'WHOLESALE COSTS FLTE'!$E$57-'WHOLESALE COSTS FLTE'!$E$56-'WHOLESALE COSTS FLTE'!$E$55-'WHOLESALE COSTS FLTE'!$E$54,'WHOLESALE COSTS FLTE'!$E$58),0)</f>
        <v>0</v>
      </c>
      <c r="AF58" s="216">
        <f ca="1">IF(AF57=$E$57,MIN('WHOLESALE TRAFFIC FLTE'!AC54-'WHOLESALE COSTS FLTE'!$E$57-'WHOLESALE COSTS FLTE'!$E$56-'WHOLESALE COSTS FLTE'!$E$55-'WHOLESALE COSTS FLTE'!$E$54,'WHOLESALE COSTS FLTE'!$E$58),0)</f>
        <v>0</v>
      </c>
      <c r="AG58" s="216">
        <f ca="1">IF(AG57=$E$57,MIN('WHOLESALE TRAFFIC FLTE'!AD54-'WHOLESALE COSTS FLTE'!$E$57-'WHOLESALE COSTS FLTE'!$E$56-'WHOLESALE COSTS FLTE'!$E$55-'WHOLESALE COSTS FLTE'!$E$54,'WHOLESALE COSTS FLTE'!$E$58),0)</f>
        <v>0</v>
      </c>
      <c r="AH58" s="216">
        <f ca="1">IF(AH57=$E$57,MIN('WHOLESALE TRAFFIC FLTE'!AE54-'WHOLESALE COSTS FLTE'!$E$57-'WHOLESALE COSTS FLTE'!$E$56-'WHOLESALE COSTS FLTE'!$E$55-'WHOLESALE COSTS FLTE'!$E$54,'WHOLESALE COSTS FLTE'!$E$58),0)</f>
        <v>0</v>
      </c>
      <c r="AI58" s="216">
        <f ca="1">IF(AI57=$E$57,MIN('WHOLESALE TRAFFIC FLTE'!AF54-'WHOLESALE COSTS FLTE'!$E$57-'WHOLESALE COSTS FLTE'!$E$56-'WHOLESALE COSTS FLTE'!$E$55-'WHOLESALE COSTS FLTE'!$E$54,'WHOLESALE COSTS FLTE'!$E$58),0)</f>
        <v>0</v>
      </c>
      <c r="AJ58" s="216">
        <f ca="1">IF(AJ57=$E$57,MIN('WHOLESALE TRAFFIC FLTE'!AG54-'WHOLESALE COSTS FLTE'!$E$57-'WHOLESALE COSTS FLTE'!$E$56-'WHOLESALE COSTS FLTE'!$E$55-'WHOLESALE COSTS FLTE'!$E$54,'WHOLESALE COSTS FLTE'!$E$58),0)</f>
        <v>0</v>
      </c>
      <c r="AK58" s="216">
        <f ca="1">IF(AK57=$E$57,MIN('WHOLESALE TRAFFIC FLTE'!AH54-'WHOLESALE COSTS FLTE'!$E$57-'WHOLESALE COSTS FLTE'!$E$56-'WHOLESALE COSTS FLTE'!$E$55-'WHOLESALE COSTS FLTE'!$E$54,'WHOLESALE COSTS FLTE'!$E$58),0)</f>
        <v>0</v>
      </c>
      <c r="AL58" s="216">
        <f ca="1">IF(AL57=$E$57,MIN('WHOLESALE TRAFFIC FLTE'!AI54-'WHOLESALE COSTS FLTE'!$E$57-'WHOLESALE COSTS FLTE'!$E$56-'WHOLESALE COSTS FLTE'!$E$55-'WHOLESALE COSTS FLTE'!$E$54,'WHOLESALE COSTS FLTE'!$E$58),0)</f>
        <v>0</v>
      </c>
      <c r="AM58" s="216">
        <f ca="1">IF(AM57=$E$57,MIN('WHOLESALE TRAFFIC FLTE'!AJ54-'WHOLESALE COSTS FLTE'!$E$57-'WHOLESALE COSTS FLTE'!$E$56-'WHOLESALE COSTS FLTE'!$E$55-'WHOLESALE COSTS FLTE'!$E$54,'WHOLESALE COSTS FLTE'!$E$58),0)</f>
        <v>0</v>
      </c>
      <c r="AN58" s="216">
        <f ca="1">IF(AN57=$E$57,MIN('WHOLESALE TRAFFIC FLTE'!AK54-'WHOLESALE COSTS FLTE'!$E$57-'WHOLESALE COSTS FLTE'!$E$56-'WHOLESALE COSTS FLTE'!$E$55-'WHOLESALE COSTS FLTE'!$E$54,'WHOLESALE COSTS FLTE'!$E$58),0)</f>
        <v>0</v>
      </c>
      <c r="AO58" s="216">
        <f ca="1">IF(AO57=$E$57,MIN('WHOLESALE TRAFFIC FLTE'!AL54-'WHOLESALE COSTS FLTE'!$E$57-'WHOLESALE COSTS FLTE'!$E$56-'WHOLESALE COSTS FLTE'!$E$55-'WHOLESALE COSTS FLTE'!$E$54,'WHOLESALE COSTS FLTE'!$E$58),0)</f>
        <v>0</v>
      </c>
      <c r="AP58" s="216">
        <f ca="1">IF(AP57=$E$57,MIN('WHOLESALE TRAFFIC FLTE'!AM54-'WHOLESALE COSTS FLTE'!$E$57-'WHOLESALE COSTS FLTE'!$E$56-'WHOLESALE COSTS FLTE'!$E$55-'WHOLESALE COSTS FLTE'!$E$54,'WHOLESALE COSTS FLTE'!$E$58),0)</f>
        <v>0</v>
      </c>
      <c r="AQ58" s="216">
        <f ca="1">IF(AQ57=$E$57,MIN('WHOLESALE TRAFFIC FLTE'!AN54-'WHOLESALE COSTS FLTE'!$E$57-'WHOLESALE COSTS FLTE'!$E$56-'WHOLESALE COSTS FLTE'!$E$55-'WHOLESALE COSTS FLTE'!$E$54,'WHOLESALE COSTS FLTE'!$E$58),0)</f>
        <v>0</v>
      </c>
      <c r="AR58" s="216">
        <f ca="1">IF(AR57=$E$57,MIN('WHOLESALE TRAFFIC FLTE'!AO54-'WHOLESALE COSTS FLTE'!$E$57-'WHOLESALE COSTS FLTE'!$E$56-'WHOLESALE COSTS FLTE'!$E$55-'WHOLESALE COSTS FLTE'!$E$54,'WHOLESALE COSTS FLTE'!$E$58),0)</f>
        <v>0</v>
      </c>
      <c r="AS58" s="216">
        <f ca="1">IF(AS57=$E$57,MIN('WHOLESALE TRAFFIC FLTE'!AP54-'WHOLESALE COSTS FLTE'!$E$57-'WHOLESALE COSTS FLTE'!$E$56-'WHOLESALE COSTS FLTE'!$E$55-'WHOLESALE COSTS FLTE'!$E$54,'WHOLESALE COSTS FLTE'!$E$58),0)</f>
        <v>0</v>
      </c>
      <c r="AT58" s="216">
        <f ca="1">IF(AT57=$E$57,MIN('WHOLESALE TRAFFIC FLTE'!AQ54-'WHOLESALE COSTS FLTE'!$E$57-'WHOLESALE COSTS FLTE'!$E$56-'WHOLESALE COSTS FLTE'!$E$55-'WHOLESALE COSTS FLTE'!$E$54,'WHOLESALE COSTS FLTE'!$E$58),0)</f>
        <v>0</v>
      </c>
      <c r="AU58" s="216">
        <f ca="1">IF(AU57=$E$57,MIN('WHOLESALE TRAFFIC FLTE'!AR54-'WHOLESALE COSTS FLTE'!$E$57-'WHOLESALE COSTS FLTE'!$E$56-'WHOLESALE COSTS FLTE'!$E$55-'WHOLESALE COSTS FLTE'!$E$54,'WHOLESALE COSTS FLTE'!$E$58),0)</f>
        <v>0</v>
      </c>
      <c r="AV58" s="216">
        <f ca="1">IF(AV57=$E$57,MIN('WHOLESALE TRAFFIC FLTE'!AS54-'WHOLESALE COSTS FLTE'!$E$57-'WHOLESALE COSTS FLTE'!$E$56-'WHOLESALE COSTS FLTE'!$E$55-'WHOLESALE COSTS FLTE'!$E$54,'WHOLESALE COSTS FLTE'!$E$58),0)</f>
        <v>0</v>
      </c>
      <c r="AW58" s="216">
        <f ca="1">IF(AW57=$E$57,MIN('WHOLESALE TRAFFIC FLTE'!AT54-'WHOLESALE COSTS FLTE'!$E$57-'WHOLESALE COSTS FLTE'!$E$56-'WHOLESALE COSTS FLTE'!$E$55-'WHOLESALE COSTS FLTE'!$E$54,'WHOLESALE COSTS FLTE'!$E$58),0)</f>
        <v>0</v>
      </c>
      <c r="AX58" s="216">
        <f ca="1">IF(AX57=$E$57,MIN('WHOLESALE TRAFFIC FLTE'!AU54-'WHOLESALE COSTS FLTE'!$E$57-'WHOLESALE COSTS FLTE'!$E$56-'WHOLESALE COSTS FLTE'!$E$55-'WHOLESALE COSTS FLTE'!$E$54,'WHOLESALE COSTS FLTE'!$E$58),0)</f>
        <v>0</v>
      </c>
      <c r="AY58" s="216">
        <f ca="1">IF(AY57=$E$57,MIN('WHOLESALE TRAFFIC FLTE'!AV54-'WHOLESALE COSTS FLTE'!$E$57-'WHOLESALE COSTS FLTE'!$E$56-'WHOLESALE COSTS FLTE'!$E$55-'WHOLESALE COSTS FLTE'!$E$54,'WHOLESALE COSTS FLTE'!$E$58),0)</f>
        <v>0</v>
      </c>
      <c r="AZ58" s="216">
        <f ca="1">IF(AZ57=$E$57,MIN('WHOLESALE TRAFFIC FLTE'!AW54-'WHOLESALE COSTS FLTE'!$E$57-'WHOLESALE COSTS FLTE'!$E$56-'WHOLESALE COSTS FLTE'!$E$55-'WHOLESALE COSTS FLTE'!$E$54,'WHOLESALE COSTS FLTE'!$E$58),0)</f>
        <v>0</v>
      </c>
      <c r="BA58" s="216">
        <f ca="1">IF(BA57=$E$57,MIN('WHOLESALE TRAFFIC FLTE'!AX54-'WHOLESALE COSTS FLTE'!$E$57-'WHOLESALE COSTS FLTE'!$E$56-'WHOLESALE COSTS FLTE'!$E$55-'WHOLESALE COSTS FLTE'!$E$54,'WHOLESALE COSTS FLTE'!$E$58),0)</f>
        <v>0</v>
      </c>
      <c r="BB58" s="216">
        <f ca="1">IF(BB57=$E$57,MIN('WHOLESALE TRAFFIC FLTE'!AY54-'WHOLESALE COSTS FLTE'!$E$57-'WHOLESALE COSTS FLTE'!$E$56-'WHOLESALE COSTS FLTE'!$E$55-'WHOLESALE COSTS FLTE'!$E$54,'WHOLESALE COSTS FLTE'!$E$58),0)</f>
        <v>0</v>
      </c>
      <c r="BC58" s="216">
        <f ca="1">IF(BC57=$E$57,MIN('WHOLESALE TRAFFIC FLTE'!AZ54-'WHOLESALE COSTS FLTE'!$E$57-'WHOLESALE COSTS FLTE'!$E$56-'WHOLESALE COSTS FLTE'!$E$55-'WHOLESALE COSTS FLTE'!$E$54,'WHOLESALE COSTS FLTE'!$E$58),0)</f>
        <v>0</v>
      </c>
      <c r="BD58" s="216">
        <f ca="1">IF(BD57=$E$57,MIN('WHOLESALE TRAFFIC FLTE'!BA54-'WHOLESALE COSTS FLTE'!$E$57-'WHOLESALE COSTS FLTE'!$E$56-'WHOLESALE COSTS FLTE'!$E$55-'WHOLESALE COSTS FLTE'!$E$54,'WHOLESALE COSTS FLTE'!$E$58),0)</f>
        <v>0</v>
      </c>
      <c r="BE58" s="216">
        <f ca="1">IF(BE57=$E$57,MIN('WHOLESALE TRAFFIC FLTE'!BB54-'WHOLESALE COSTS FLTE'!$E$57-'WHOLESALE COSTS FLTE'!$E$56-'WHOLESALE COSTS FLTE'!$E$55-'WHOLESALE COSTS FLTE'!$E$54,'WHOLESALE COSTS FLTE'!$E$58),0)</f>
        <v>0</v>
      </c>
      <c r="BF58" s="216">
        <f ca="1">IF(BF57=$E$57,MIN('WHOLESALE TRAFFIC FLTE'!BC54-'WHOLESALE COSTS FLTE'!$E$57-'WHOLESALE COSTS FLTE'!$E$56-'WHOLESALE COSTS FLTE'!$E$55-'WHOLESALE COSTS FLTE'!$E$54,'WHOLESALE COSTS FLTE'!$E$58),0)</f>
        <v>0</v>
      </c>
      <c r="BG58" s="216">
        <f ca="1">IF(BG57=$E$57,MIN('WHOLESALE TRAFFIC FLTE'!BD54-'WHOLESALE COSTS FLTE'!$E$57-'WHOLESALE COSTS FLTE'!$E$56-'WHOLESALE COSTS FLTE'!$E$55-'WHOLESALE COSTS FLTE'!$E$54,'WHOLESALE COSTS FLTE'!$E$58),0)</f>
        <v>0</v>
      </c>
      <c r="BH58" s="216">
        <f ca="1">IF(BH57=$E$57,MIN('WHOLESALE TRAFFIC FLTE'!BE54-'WHOLESALE COSTS FLTE'!$E$57-'WHOLESALE COSTS FLTE'!$E$56-'WHOLESALE COSTS FLTE'!$E$55-'WHOLESALE COSTS FLTE'!$E$54,'WHOLESALE COSTS FLTE'!$E$58),0)</f>
        <v>0</v>
      </c>
      <c r="BI58" s="216">
        <f ca="1">IF(BI57=$E$57,MIN('WHOLESALE TRAFFIC FLTE'!BF54-'WHOLESALE COSTS FLTE'!$E$57-'WHOLESALE COSTS FLTE'!$E$56-'WHOLESALE COSTS FLTE'!$E$55-'WHOLESALE COSTS FLTE'!$E$54,'WHOLESALE COSTS FLTE'!$E$58),0)</f>
        <v>0</v>
      </c>
      <c r="BJ58" s="216">
        <f ca="1">IF(BJ57=$E$57,MIN('WHOLESALE TRAFFIC FLTE'!BG54-'WHOLESALE COSTS FLTE'!$E$57-'WHOLESALE COSTS FLTE'!$E$56-'WHOLESALE COSTS FLTE'!$E$55-'WHOLESALE COSTS FLTE'!$E$54,'WHOLESALE COSTS FLTE'!$E$58),0)</f>
        <v>0</v>
      </c>
      <c r="BK58" s="216">
        <f ca="1">IF(BK57=$E$57,MIN('WHOLESALE TRAFFIC FLTE'!BH54-'WHOLESALE COSTS FLTE'!$E$57-'WHOLESALE COSTS FLTE'!$E$56-'WHOLESALE COSTS FLTE'!$E$55-'WHOLESALE COSTS FLTE'!$E$54,'WHOLESALE COSTS FLTE'!$E$58),0)</f>
        <v>0</v>
      </c>
      <c r="BL58" s="216">
        <f ca="1">IF(BL57=$E$57,MIN('WHOLESALE TRAFFIC FLTE'!BI54-'WHOLESALE COSTS FLTE'!$E$57-'WHOLESALE COSTS FLTE'!$E$56-'WHOLESALE COSTS FLTE'!$E$55-'WHOLESALE COSTS FLTE'!$E$54,'WHOLESALE COSTS FLTE'!$E$58),0)</f>
        <v>0</v>
      </c>
      <c r="BM58" s="216">
        <f ca="1">IF(BM57=$E$57,MIN('WHOLESALE TRAFFIC FLTE'!BJ54-'WHOLESALE COSTS FLTE'!$E$57-'WHOLESALE COSTS FLTE'!$E$56-'WHOLESALE COSTS FLTE'!$E$55-'WHOLESALE COSTS FLTE'!$E$54,'WHOLESALE COSTS FLTE'!$E$58),0)</f>
        <v>0</v>
      </c>
      <c r="BN58" s="216">
        <f ca="1">IF(BN57=$E$57,MIN('WHOLESALE TRAFFIC FLTE'!BK54-'WHOLESALE COSTS FLTE'!$E$57-'WHOLESALE COSTS FLTE'!$E$56-'WHOLESALE COSTS FLTE'!$E$55-'WHOLESALE COSTS FLTE'!$E$54,'WHOLESALE COSTS FLTE'!$E$58),0)</f>
        <v>0</v>
      </c>
      <c r="BO58" s="216">
        <f ca="1">IF(BO57=$E$57,MIN('WHOLESALE TRAFFIC FLTE'!BL54-'WHOLESALE COSTS FLTE'!$E$57-'WHOLESALE COSTS FLTE'!$E$56-'WHOLESALE COSTS FLTE'!$E$55-'WHOLESALE COSTS FLTE'!$E$54,'WHOLESALE COSTS FLTE'!$E$58),0)</f>
        <v>0</v>
      </c>
      <c r="BP58" s="216">
        <f ca="1">IF(BP57=$E$57,MIN('WHOLESALE TRAFFIC FLTE'!BM54-'WHOLESALE COSTS FLTE'!$E$57-'WHOLESALE COSTS FLTE'!$E$56-'WHOLESALE COSTS FLTE'!$E$55-'WHOLESALE COSTS FLTE'!$E$54,'WHOLESALE COSTS FLTE'!$E$58),0)</f>
        <v>0</v>
      </c>
      <c r="BQ58" s="216">
        <f ca="1">IF(BQ57=$E$57,MIN('WHOLESALE TRAFFIC FLTE'!BN54-'WHOLESALE COSTS FLTE'!$E$57-'WHOLESALE COSTS FLTE'!$E$56-'WHOLESALE COSTS FLTE'!$E$55-'WHOLESALE COSTS FLTE'!$E$54,'WHOLESALE COSTS FLTE'!$E$58),0)</f>
        <v>0</v>
      </c>
      <c r="BR58" s="216">
        <f ca="1">IF(BR57=$E$57,MIN('WHOLESALE TRAFFIC FLTE'!BO54-'WHOLESALE COSTS FLTE'!$E$57-'WHOLESALE COSTS FLTE'!$E$56-'WHOLESALE COSTS FLTE'!$E$55-'WHOLESALE COSTS FLTE'!$E$54,'WHOLESALE COSTS FLTE'!$E$58),0)</f>
        <v>0</v>
      </c>
      <c r="BS58" s="216">
        <f ca="1">IF(BS57=$E$57,MIN('WHOLESALE TRAFFIC FLTE'!BP54-'WHOLESALE COSTS FLTE'!$E$57-'WHOLESALE COSTS FLTE'!$E$56-'WHOLESALE COSTS FLTE'!$E$55-'WHOLESALE COSTS FLTE'!$E$54,'WHOLESALE COSTS FLTE'!$E$58),0)</f>
        <v>0</v>
      </c>
      <c r="BT58" s="216">
        <f ca="1">IF(BT57=$E$57,MIN('WHOLESALE TRAFFIC FLTE'!BQ54-'WHOLESALE COSTS FLTE'!$E$57-'WHOLESALE COSTS FLTE'!$E$56-'WHOLESALE COSTS FLTE'!$E$55-'WHOLESALE COSTS FLTE'!$E$54,'WHOLESALE COSTS FLTE'!$E$58),0)</f>
        <v>0</v>
      </c>
      <c r="BU58" s="216">
        <f ca="1">IF(BU57=$E$57,MIN('WHOLESALE TRAFFIC FLTE'!BR54-'WHOLESALE COSTS FLTE'!$E$57-'WHOLESALE COSTS FLTE'!$E$56-'WHOLESALE COSTS FLTE'!$E$55-'WHOLESALE COSTS FLTE'!$E$54,'WHOLESALE COSTS FLTE'!$E$58),0)</f>
        <v>0</v>
      </c>
    </row>
    <row r="59" spans="2:73" s="210" customFormat="1" ht="25" customHeight="1">
      <c r="B59" s="241" t="s">
        <v>433</v>
      </c>
      <c r="C59" s="207">
        <f t="shared" si="22"/>
        <v>4100001</v>
      </c>
      <c r="D59" s="207">
        <v>10000000</v>
      </c>
      <c r="E59" s="207">
        <f t="shared" si="21"/>
        <v>5899999</v>
      </c>
      <c r="F59" s="216">
        <f>IF(F58=$E$58,'WHOLESALE TRAFFIC FLTE'!C54-'WHOLESALE COSTS FLTE'!$E$58-'WHOLESALE COSTS FLTE'!$E$57-'WHOLESALE COSTS FLTE'!$E$56-'WHOLESALE COSTS FLTE'!$E$55-'WHOLESALE COSTS FLTE'!$E$54,0)</f>
        <v>0</v>
      </c>
      <c r="G59" s="216">
        <f>IF(G58=$E$58,'WHOLESALE TRAFFIC FLTE'!D54-'WHOLESALE COSTS FLTE'!$E$58-'WHOLESALE COSTS FLTE'!$E$57-'WHOLESALE COSTS FLTE'!$E$56-'WHOLESALE COSTS FLTE'!$E$55-'WHOLESALE COSTS FLTE'!$E$54,0)</f>
        <v>0</v>
      </c>
      <c r="H59" s="216">
        <f>IF(H58=$E$58,'WHOLESALE TRAFFIC FLTE'!E54-'WHOLESALE COSTS FLTE'!$E$58-'WHOLESALE COSTS FLTE'!$E$57-'WHOLESALE COSTS FLTE'!$E$56-'WHOLESALE COSTS FLTE'!$E$55-'WHOLESALE COSTS FLTE'!$E$54,0)</f>
        <v>0</v>
      </c>
      <c r="I59" s="216">
        <f>IF(I58=$E$58,'WHOLESALE TRAFFIC FLTE'!F54-'WHOLESALE COSTS FLTE'!$E$58-'WHOLESALE COSTS FLTE'!$E$57-'WHOLESALE COSTS FLTE'!$E$56-'WHOLESALE COSTS FLTE'!$E$55-'WHOLESALE COSTS FLTE'!$E$54,0)</f>
        <v>0</v>
      </c>
      <c r="J59" s="216">
        <f>IF(J58=$E$58,'WHOLESALE TRAFFIC FLTE'!G54-'WHOLESALE COSTS FLTE'!$E$58-'WHOLESALE COSTS FLTE'!$E$57-'WHOLESALE COSTS FLTE'!$E$56-'WHOLESALE COSTS FLTE'!$E$55-'WHOLESALE COSTS FLTE'!$E$54,0)</f>
        <v>0</v>
      </c>
      <c r="K59" s="216">
        <f>IF(K58=$E$58,'WHOLESALE TRAFFIC FLTE'!H54-'WHOLESALE COSTS FLTE'!$E$58-'WHOLESALE COSTS FLTE'!$E$57-'WHOLESALE COSTS FLTE'!$E$56-'WHOLESALE COSTS FLTE'!$E$55-'WHOLESALE COSTS FLTE'!$E$54,0)</f>
        <v>0</v>
      </c>
      <c r="L59" s="216">
        <f>IF(L58=$E$58,'WHOLESALE TRAFFIC FLTE'!I54-'WHOLESALE COSTS FLTE'!$E$58-'WHOLESALE COSTS FLTE'!$E$57-'WHOLESALE COSTS FLTE'!$E$56-'WHOLESALE COSTS FLTE'!$E$55-'WHOLESALE COSTS FLTE'!$E$54,0)</f>
        <v>0</v>
      </c>
      <c r="M59" s="216">
        <f>IF(M58=$E$58,'WHOLESALE TRAFFIC FLTE'!J54-'WHOLESALE COSTS FLTE'!$E$58-'WHOLESALE COSTS FLTE'!$E$57-'WHOLESALE COSTS FLTE'!$E$56-'WHOLESALE COSTS FLTE'!$E$55-'WHOLESALE COSTS FLTE'!$E$54,0)</f>
        <v>0</v>
      </c>
      <c r="N59" s="216">
        <f ca="1">IF(N58=$E$58,'WHOLESALE TRAFFIC FLTE'!K54-'WHOLESALE COSTS FLTE'!$E$58-'WHOLESALE COSTS FLTE'!$E$57-'WHOLESALE COSTS FLTE'!$E$56-'WHOLESALE COSTS FLTE'!$E$55-'WHOLESALE COSTS FLTE'!$E$54,0)</f>
        <v>0</v>
      </c>
      <c r="O59" s="216">
        <f ca="1">IF(O58=$E$58,'WHOLESALE TRAFFIC FLTE'!L54-'WHOLESALE COSTS FLTE'!$E$58-'WHOLESALE COSTS FLTE'!$E$57-'WHOLESALE COSTS FLTE'!$E$56-'WHOLESALE COSTS FLTE'!$E$55-'WHOLESALE COSTS FLTE'!$E$54,0)</f>
        <v>0</v>
      </c>
      <c r="P59" s="216">
        <f ca="1">IF(P58=$E$58,'WHOLESALE TRAFFIC FLTE'!M54-'WHOLESALE COSTS FLTE'!$E$58-'WHOLESALE COSTS FLTE'!$E$57-'WHOLESALE COSTS FLTE'!$E$56-'WHOLESALE COSTS FLTE'!$E$55-'WHOLESALE COSTS FLTE'!$E$54,0)</f>
        <v>0</v>
      </c>
      <c r="Q59" s="216">
        <f ca="1">IF(Q58=$E$58,'WHOLESALE TRAFFIC FLTE'!N54-'WHOLESALE COSTS FLTE'!$E$58-'WHOLESALE COSTS FLTE'!$E$57-'WHOLESALE COSTS FLTE'!$E$56-'WHOLESALE COSTS FLTE'!$E$55-'WHOLESALE COSTS FLTE'!$E$54,0)</f>
        <v>0</v>
      </c>
      <c r="R59" s="216">
        <f ca="1">IF(R58=$E$58,'WHOLESALE TRAFFIC FLTE'!O54-'WHOLESALE COSTS FLTE'!$E$58-'WHOLESALE COSTS FLTE'!$E$57-'WHOLESALE COSTS FLTE'!$E$56-'WHOLESALE COSTS FLTE'!$E$55-'WHOLESALE COSTS FLTE'!$E$54,0)</f>
        <v>0</v>
      </c>
      <c r="S59" s="216">
        <f ca="1">IF(S58=$E$58,'WHOLESALE TRAFFIC FLTE'!P54-'WHOLESALE COSTS FLTE'!$E$58-'WHOLESALE COSTS FLTE'!$E$57-'WHOLESALE COSTS FLTE'!$E$56-'WHOLESALE COSTS FLTE'!$E$55-'WHOLESALE COSTS FLTE'!$E$54,0)</f>
        <v>0</v>
      </c>
      <c r="T59" s="216">
        <f ca="1">IF(T58=$E$58,'WHOLESALE TRAFFIC FLTE'!Q54-'WHOLESALE COSTS FLTE'!$E$58-'WHOLESALE COSTS FLTE'!$E$57-'WHOLESALE COSTS FLTE'!$E$56-'WHOLESALE COSTS FLTE'!$E$55-'WHOLESALE COSTS FLTE'!$E$54,0)</f>
        <v>0</v>
      </c>
      <c r="U59" s="216">
        <f ca="1">IF(U58=$E$58,'WHOLESALE TRAFFIC FLTE'!R54-'WHOLESALE COSTS FLTE'!$E$58-'WHOLESALE COSTS FLTE'!$E$57-'WHOLESALE COSTS FLTE'!$E$56-'WHOLESALE COSTS FLTE'!$E$55-'WHOLESALE COSTS FLTE'!$E$54,0)</f>
        <v>0</v>
      </c>
      <c r="V59" s="216">
        <f ca="1">IF(V58=$E$58,'WHOLESALE TRAFFIC FLTE'!S54-'WHOLESALE COSTS FLTE'!$E$58-'WHOLESALE COSTS FLTE'!$E$57-'WHOLESALE COSTS FLTE'!$E$56-'WHOLESALE COSTS FLTE'!$E$55-'WHOLESALE COSTS FLTE'!$E$54,0)</f>
        <v>0</v>
      </c>
      <c r="W59" s="216">
        <f ca="1">IF(W58=$E$58,'WHOLESALE TRAFFIC FLTE'!T54-'WHOLESALE COSTS FLTE'!$E$58-'WHOLESALE COSTS FLTE'!$E$57-'WHOLESALE COSTS FLTE'!$E$56-'WHOLESALE COSTS FLTE'!$E$55-'WHOLESALE COSTS FLTE'!$E$54,0)</f>
        <v>0</v>
      </c>
      <c r="X59" s="216">
        <f ca="1">IF(X58=$E$58,'WHOLESALE TRAFFIC FLTE'!U54-'WHOLESALE COSTS FLTE'!$E$58-'WHOLESALE COSTS FLTE'!$E$57-'WHOLESALE COSTS FLTE'!$E$56-'WHOLESALE COSTS FLTE'!$E$55-'WHOLESALE COSTS FLTE'!$E$54,0)</f>
        <v>0</v>
      </c>
      <c r="Y59" s="216">
        <f ca="1">IF(Y58=$E$58,'WHOLESALE TRAFFIC FLTE'!V54-'WHOLESALE COSTS FLTE'!$E$58-'WHOLESALE COSTS FLTE'!$E$57-'WHOLESALE COSTS FLTE'!$E$56-'WHOLESALE COSTS FLTE'!$E$55-'WHOLESALE COSTS FLTE'!$E$54,0)</f>
        <v>0</v>
      </c>
      <c r="Z59" s="216">
        <f ca="1">IF(Z58=$E$58,'WHOLESALE TRAFFIC FLTE'!W54-'WHOLESALE COSTS FLTE'!$E$58-'WHOLESALE COSTS FLTE'!$E$57-'WHOLESALE COSTS FLTE'!$E$56-'WHOLESALE COSTS FLTE'!$E$55-'WHOLESALE COSTS FLTE'!$E$54,0)</f>
        <v>0</v>
      </c>
      <c r="AA59" s="216">
        <f ca="1">IF(AA58=$E$58,'WHOLESALE TRAFFIC FLTE'!X54-'WHOLESALE COSTS FLTE'!$E$58-'WHOLESALE COSTS FLTE'!$E$57-'WHOLESALE COSTS FLTE'!$E$56-'WHOLESALE COSTS FLTE'!$E$55-'WHOLESALE COSTS FLTE'!$E$54,0)</f>
        <v>0</v>
      </c>
      <c r="AB59" s="216">
        <f ca="1">IF(AB58=$E$58,'WHOLESALE TRAFFIC FLTE'!Y54-'WHOLESALE COSTS FLTE'!$E$58-'WHOLESALE COSTS FLTE'!$E$57-'WHOLESALE COSTS FLTE'!$E$56-'WHOLESALE COSTS FLTE'!$E$55-'WHOLESALE COSTS FLTE'!$E$54,0)</f>
        <v>0</v>
      </c>
      <c r="AC59" s="216">
        <f ca="1">IF(AC58=$E$58,'WHOLESALE TRAFFIC FLTE'!Z54-'WHOLESALE COSTS FLTE'!$E$58-'WHOLESALE COSTS FLTE'!$E$57-'WHOLESALE COSTS FLTE'!$E$56-'WHOLESALE COSTS FLTE'!$E$55-'WHOLESALE COSTS FLTE'!$E$54,0)</f>
        <v>0</v>
      </c>
      <c r="AD59" s="216">
        <f ca="1">IF(AD58=$E$58,'WHOLESALE TRAFFIC FLTE'!AA54-'WHOLESALE COSTS FLTE'!$E$58-'WHOLESALE COSTS FLTE'!$E$57-'WHOLESALE COSTS FLTE'!$E$56-'WHOLESALE COSTS FLTE'!$E$55-'WHOLESALE COSTS FLTE'!$E$54,0)</f>
        <v>0</v>
      </c>
      <c r="AE59" s="216">
        <f ca="1">IF(AE58=$E$58,'WHOLESALE TRAFFIC FLTE'!AB54-'WHOLESALE COSTS FLTE'!$E$58-'WHOLESALE COSTS FLTE'!$E$57-'WHOLESALE COSTS FLTE'!$E$56-'WHOLESALE COSTS FLTE'!$E$55-'WHOLESALE COSTS FLTE'!$E$54,0)</f>
        <v>0</v>
      </c>
      <c r="AF59" s="216">
        <f ca="1">IF(AF58=$E$58,'WHOLESALE TRAFFIC FLTE'!AC54-'WHOLESALE COSTS FLTE'!$E$58-'WHOLESALE COSTS FLTE'!$E$57-'WHOLESALE COSTS FLTE'!$E$56-'WHOLESALE COSTS FLTE'!$E$55-'WHOLESALE COSTS FLTE'!$E$54,0)</f>
        <v>0</v>
      </c>
      <c r="AG59" s="216">
        <f ca="1">IF(AG58=$E$58,'WHOLESALE TRAFFIC FLTE'!AD54-'WHOLESALE COSTS FLTE'!$E$58-'WHOLESALE COSTS FLTE'!$E$57-'WHOLESALE COSTS FLTE'!$E$56-'WHOLESALE COSTS FLTE'!$E$55-'WHOLESALE COSTS FLTE'!$E$54,0)</f>
        <v>0</v>
      </c>
      <c r="AH59" s="216">
        <f ca="1">IF(AH58=$E$58,'WHOLESALE TRAFFIC FLTE'!AE54-'WHOLESALE COSTS FLTE'!$E$58-'WHOLESALE COSTS FLTE'!$E$57-'WHOLESALE COSTS FLTE'!$E$56-'WHOLESALE COSTS FLTE'!$E$55-'WHOLESALE COSTS FLTE'!$E$54,0)</f>
        <v>0</v>
      </c>
      <c r="AI59" s="216">
        <f ca="1">IF(AI58=$E$58,'WHOLESALE TRAFFIC FLTE'!AF54-'WHOLESALE COSTS FLTE'!$E$58-'WHOLESALE COSTS FLTE'!$E$57-'WHOLESALE COSTS FLTE'!$E$56-'WHOLESALE COSTS FLTE'!$E$55-'WHOLESALE COSTS FLTE'!$E$54,0)</f>
        <v>0</v>
      </c>
      <c r="AJ59" s="216">
        <f ca="1">IF(AJ58=$E$58,'WHOLESALE TRAFFIC FLTE'!AG54-'WHOLESALE COSTS FLTE'!$E$58-'WHOLESALE COSTS FLTE'!$E$57-'WHOLESALE COSTS FLTE'!$E$56-'WHOLESALE COSTS FLTE'!$E$55-'WHOLESALE COSTS FLTE'!$E$54,0)</f>
        <v>0</v>
      </c>
      <c r="AK59" s="216">
        <f ca="1">IF(AK58=$E$58,'WHOLESALE TRAFFIC FLTE'!AH54-'WHOLESALE COSTS FLTE'!$E$58-'WHOLESALE COSTS FLTE'!$E$57-'WHOLESALE COSTS FLTE'!$E$56-'WHOLESALE COSTS FLTE'!$E$55-'WHOLESALE COSTS FLTE'!$E$54,0)</f>
        <v>0</v>
      </c>
      <c r="AL59" s="216">
        <f ca="1">IF(AL58=$E$58,'WHOLESALE TRAFFIC FLTE'!AI54-'WHOLESALE COSTS FLTE'!$E$58-'WHOLESALE COSTS FLTE'!$E$57-'WHOLESALE COSTS FLTE'!$E$56-'WHOLESALE COSTS FLTE'!$E$55-'WHOLESALE COSTS FLTE'!$E$54,0)</f>
        <v>0</v>
      </c>
      <c r="AM59" s="216">
        <f ca="1">IF(AM58=$E$58,'WHOLESALE TRAFFIC FLTE'!AJ54-'WHOLESALE COSTS FLTE'!$E$58-'WHOLESALE COSTS FLTE'!$E$57-'WHOLESALE COSTS FLTE'!$E$56-'WHOLESALE COSTS FLTE'!$E$55-'WHOLESALE COSTS FLTE'!$E$54,0)</f>
        <v>0</v>
      </c>
      <c r="AN59" s="216">
        <f ca="1">IF(AN58=$E$58,'WHOLESALE TRAFFIC FLTE'!AK54-'WHOLESALE COSTS FLTE'!$E$58-'WHOLESALE COSTS FLTE'!$E$57-'WHOLESALE COSTS FLTE'!$E$56-'WHOLESALE COSTS FLTE'!$E$55-'WHOLESALE COSTS FLTE'!$E$54,0)</f>
        <v>0</v>
      </c>
      <c r="AO59" s="216">
        <f ca="1">IF(AO58=$E$58,'WHOLESALE TRAFFIC FLTE'!AL54-'WHOLESALE COSTS FLTE'!$E$58-'WHOLESALE COSTS FLTE'!$E$57-'WHOLESALE COSTS FLTE'!$E$56-'WHOLESALE COSTS FLTE'!$E$55-'WHOLESALE COSTS FLTE'!$E$54,0)</f>
        <v>0</v>
      </c>
      <c r="AP59" s="216">
        <f ca="1">IF(AP58=$E$58,'WHOLESALE TRAFFIC FLTE'!AM54-'WHOLESALE COSTS FLTE'!$E$58-'WHOLESALE COSTS FLTE'!$E$57-'WHOLESALE COSTS FLTE'!$E$56-'WHOLESALE COSTS FLTE'!$E$55-'WHOLESALE COSTS FLTE'!$E$54,0)</f>
        <v>0</v>
      </c>
      <c r="AQ59" s="216">
        <f ca="1">IF(AQ58=$E$58,'WHOLESALE TRAFFIC FLTE'!AN54-'WHOLESALE COSTS FLTE'!$E$58-'WHOLESALE COSTS FLTE'!$E$57-'WHOLESALE COSTS FLTE'!$E$56-'WHOLESALE COSTS FLTE'!$E$55-'WHOLESALE COSTS FLTE'!$E$54,0)</f>
        <v>0</v>
      </c>
      <c r="AR59" s="216">
        <f ca="1">IF(AR58=$E$58,'WHOLESALE TRAFFIC FLTE'!AO54-'WHOLESALE COSTS FLTE'!$E$58-'WHOLESALE COSTS FLTE'!$E$57-'WHOLESALE COSTS FLTE'!$E$56-'WHOLESALE COSTS FLTE'!$E$55-'WHOLESALE COSTS FLTE'!$E$54,0)</f>
        <v>0</v>
      </c>
      <c r="AS59" s="216">
        <f ca="1">IF(AS58=$E$58,'WHOLESALE TRAFFIC FLTE'!AP54-'WHOLESALE COSTS FLTE'!$E$58-'WHOLESALE COSTS FLTE'!$E$57-'WHOLESALE COSTS FLTE'!$E$56-'WHOLESALE COSTS FLTE'!$E$55-'WHOLESALE COSTS FLTE'!$E$54,0)</f>
        <v>0</v>
      </c>
      <c r="AT59" s="216">
        <f ca="1">IF(AT58=$E$58,'WHOLESALE TRAFFIC FLTE'!AQ54-'WHOLESALE COSTS FLTE'!$E$58-'WHOLESALE COSTS FLTE'!$E$57-'WHOLESALE COSTS FLTE'!$E$56-'WHOLESALE COSTS FLTE'!$E$55-'WHOLESALE COSTS FLTE'!$E$54,0)</f>
        <v>0</v>
      </c>
      <c r="AU59" s="216">
        <f ca="1">IF(AU58=$E$58,'WHOLESALE TRAFFIC FLTE'!AR54-'WHOLESALE COSTS FLTE'!$E$58-'WHOLESALE COSTS FLTE'!$E$57-'WHOLESALE COSTS FLTE'!$E$56-'WHOLESALE COSTS FLTE'!$E$55-'WHOLESALE COSTS FLTE'!$E$54,0)</f>
        <v>0</v>
      </c>
      <c r="AV59" s="216">
        <f ca="1">IF(AV58=$E$58,'WHOLESALE TRAFFIC FLTE'!AS54-'WHOLESALE COSTS FLTE'!$E$58-'WHOLESALE COSTS FLTE'!$E$57-'WHOLESALE COSTS FLTE'!$E$56-'WHOLESALE COSTS FLTE'!$E$55-'WHOLESALE COSTS FLTE'!$E$54,0)</f>
        <v>0</v>
      </c>
      <c r="AW59" s="216">
        <f ca="1">IF(AW58=$E$58,'WHOLESALE TRAFFIC FLTE'!AT54-'WHOLESALE COSTS FLTE'!$E$58-'WHOLESALE COSTS FLTE'!$E$57-'WHOLESALE COSTS FLTE'!$E$56-'WHOLESALE COSTS FLTE'!$E$55-'WHOLESALE COSTS FLTE'!$E$54,0)</f>
        <v>0</v>
      </c>
      <c r="AX59" s="216">
        <f ca="1">IF(AX58=$E$58,'WHOLESALE TRAFFIC FLTE'!AU54-'WHOLESALE COSTS FLTE'!$E$58-'WHOLESALE COSTS FLTE'!$E$57-'WHOLESALE COSTS FLTE'!$E$56-'WHOLESALE COSTS FLTE'!$E$55-'WHOLESALE COSTS FLTE'!$E$54,0)</f>
        <v>0</v>
      </c>
      <c r="AY59" s="216">
        <f ca="1">IF(AY58=$E$58,'WHOLESALE TRAFFIC FLTE'!AV54-'WHOLESALE COSTS FLTE'!$E$58-'WHOLESALE COSTS FLTE'!$E$57-'WHOLESALE COSTS FLTE'!$E$56-'WHOLESALE COSTS FLTE'!$E$55-'WHOLESALE COSTS FLTE'!$E$54,0)</f>
        <v>0</v>
      </c>
      <c r="AZ59" s="216">
        <f ca="1">IF(AZ58=$E$58,'WHOLESALE TRAFFIC FLTE'!AW54-'WHOLESALE COSTS FLTE'!$E$58-'WHOLESALE COSTS FLTE'!$E$57-'WHOLESALE COSTS FLTE'!$E$56-'WHOLESALE COSTS FLTE'!$E$55-'WHOLESALE COSTS FLTE'!$E$54,0)</f>
        <v>0</v>
      </c>
      <c r="BA59" s="216">
        <f ca="1">IF(BA58=$E$58,'WHOLESALE TRAFFIC FLTE'!AX54-'WHOLESALE COSTS FLTE'!$E$58-'WHOLESALE COSTS FLTE'!$E$57-'WHOLESALE COSTS FLTE'!$E$56-'WHOLESALE COSTS FLTE'!$E$55-'WHOLESALE COSTS FLTE'!$E$54,0)</f>
        <v>0</v>
      </c>
      <c r="BB59" s="216">
        <f ca="1">IF(BB58=$E$58,'WHOLESALE TRAFFIC FLTE'!AY54-'WHOLESALE COSTS FLTE'!$E$58-'WHOLESALE COSTS FLTE'!$E$57-'WHOLESALE COSTS FLTE'!$E$56-'WHOLESALE COSTS FLTE'!$E$55-'WHOLESALE COSTS FLTE'!$E$54,0)</f>
        <v>0</v>
      </c>
      <c r="BC59" s="216">
        <f ca="1">IF(BC58=$E$58,'WHOLESALE TRAFFIC FLTE'!AZ54-'WHOLESALE COSTS FLTE'!$E$58-'WHOLESALE COSTS FLTE'!$E$57-'WHOLESALE COSTS FLTE'!$E$56-'WHOLESALE COSTS FLTE'!$E$55-'WHOLESALE COSTS FLTE'!$E$54,0)</f>
        <v>0</v>
      </c>
      <c r="BD59" s="216">
        <f ca="1">IF(BD58=$E$58,'WHOLESALE TRAFFIC FLTE'!BA54-'WHOLESALE COSTS FLTE'!$E$58-'WHOLESALE COSTS FLTE'!$E$57-'WHOLESALE COSTS FLTE'!$E$56-'WHOLESALE COSTS FLTE'!$E$55-'WHOLESALE COSTS FLTE'!$E$54,0)</f>
        <v>0</v>
      </c>
      <c r="BE59" s="216">
        <f ca="1">IF(BE58=$E$58,'WHOLESALE TRAFFIC FLTE'!BB54-'WHOLESALE COSTS FLTE'!$E$58-'WHOLESALE COSTS FLTE'!$E$57-'WHOLESALE COSTS FLTE'!$E$56-'WHOLESALE COSTS FLTE'!$E$55-'WHOLESALE COSTS FLTE'!$E$54,0)</f>
        <v>0</v>
      </c>
      <c r="BF59" s="216">
        <f ca="1">IF(BF58=$E$58,'WHOLESALE TRAFFIC FLTE'!BC54-'WHOLESALE COSTS FLTE'!$E$58-'WHOLESALE COSTS FLTE'!$E$57-'WHOLESALE COSTS FLTE'!$E$56-'WHOLESALE COSTS FLTE'!$E$55-'WHOLESALE COSTS FLTE'!$E$54,0)</f>
        <v>0</v>
      </c>
      <c r="BG59" s="216">
        <f ca="1">IF(BG58=$E$58,'WHOLESALE TRAFFIC FLTE'!BD54-'WHOLESALE COSTS FLTE'!$E$58-'WHOLESALE COSTS FLTE'!$E$57-'WHOLESALE COSTS FLTE'!$E$56-'WHOLESALE COSTS FLTE'!$E$55-'WHOLESALE COSTS FLTE'!$E$54,0)</f>
        <v>0</v>
      </c>
      <c r="BH59" s="216">
        <f ca="1">IF(BH58=$E$58,'WHOLESALE TRAFFIC FLTE'!BE54-'WHOLESALE COSTS FLTE'!$E$58-'WHOLESALE COSTS FLTE'!$E$57-'WHOLESALE COSTS FLTE'!$E$56-'WHOLESALE COSTS FLTE'!$E$55-'WHOLESALE COSTS FLTE'!$E$54,0)</f>
        <v>0</v>
      </c>
      <c r="BI59" s="216">
        <f ca="1">IF(BI58=$E$58,'WHOLESALE TRAFFIC FLTE'!BF54-'WHOLESALE COSTS FLTE'!$E$58-'WHOLESALE COSTS FLTE'!$E$57-'WHOLESALE COSTS FLTE'!$E$56-'WHOLESALE COSTS FLTE'!$E$55-'WHOLESALE COSTS FLTE'!$E$54,0)</f>
        <v>0</v>
      </c>
      <c r="BJ59" s="216">
        <f ca="1">IF(BJ58=$E$58,'WHOLESALE TRAFFIC FLTE'!BG54-'WHOLESALE COSTS FLTE'!$E$58-'WHOLESALE COSTS FLTE'!$E$57-'WHOLESALE COSTS FLTE'!$E$56-'WHOLESALE COSTS FLTE'!$E$55-'WHOLESALE COSTS FLTE'!$E$54,0)</f>
        <v>0</v>
      </c>
      <c r="BK59" s="216">
        <f ca="1">IF(BK58=$E$58,'WHOLESALE TRAFFIC FLTE'!BH54-'WHOLESALE COSTS FLTE'!$E$58-'WHOLESALE COSTS FLTE'!$E$57-'WHOLESALE COSTS FLTE'!$E$56-'WHOLESALE COSTS FLTE'!$E$55-'WHOLESALE COSTS FLTE'!$E$54,0)</f>
        <v>0</v>
      </c>
      <c r="BL59" s="216">
        <f ca="1">IF(BL58=$E$58,'WHOLESALE TRAFFIC FLTE'!BI54-'WHOLESALE COSTS FLTE'!$E$58-'WHOLESALE COSTS FLTE'!$E$57-'WHOLESALE COSTS FLTE'!$E$56-'WHOLESALE COSTS FLTE'!$E$55-'WHOLESALE COSTS FLTE'!$E$54,0)</f>
        <v>0</v>
      </c>
      <c r="BM59" s="216">
        <f ca="1">IF(BM58=$E$58,'WHOLESALE TRAFFIC FLTE'!BJ54-'WHOLESALE COSTS FLTE'!$E$58-'WHOLESALE COSTS FLTE'!$E$57-'WHOLESALE COSTS FLTE'!$E$56-'WHOLESALE COSTS FLTE'!$E$55-'WHOLESALE COSTS FLTE'!$E$54,0)</f>
        <v>0</v>
      </c>
      <c r="BN59" s="216">
        <f ca="1">IF(BN58=$E$58,'WHOLESALE TRAFFIC FLTE'!BK54-'WHOLESALE COSTS FLTE'!$E$58-'WHOLESALE COSTS FLTE'!$E$57-'WHOLESALE COSTS FLTE'!$E$56-'WHOLESALE COSTS FLTE'!$E$55-'WHOLESALE COSTS FLTE'!$E$54,0)</f>
        <v>0</v>
      </c>
      <c r="BO59" s="216">
        <f ca="1">IF(BO58=$E$58,'WHOLESALE TRAFFIC FLTE'!BL54-'WHOLESALE COSTS FLTE'!$E$58-'WHOLESALE COSTS FLTE'!$E$57-'WHOLESALE COSTS FLTE'!$E$56-'WHOLESALE COSTS FLTE'!$E$55-'WHOLESALE COSTS FLTE'!$E$54,0)</f>
        <v>0</v>
      </c>
      <c r="BP59" s="216">
        <f ca="1">IF(BP58=$E$58,'WHOLESALE TRAFFIC FLTE'!BM54-'WHOLESALE COSTS FLTE'!$E$58-'WHOLESALE COSTS FLTE'!$E$57-'WHOLESALE COSTS FLTE'!$E$56-'WHOLESALE COSTS FLTE'!$E$55-'WHOLESALE COSTS FLTE'!$E$54,0)</f>
        <v>0</v>
      </c>
      <c r="BQ59" s="216">
        <f ca="1">IF(BQ58=$E$58,'WHOLESALE TRAFFIC FLTE'!BN54-'WHOLESALE COSTS FLTE'!$E$58-'WHOLESALE COSTS FLTE'!$E$57-'WHOLESALE COSTS FLTE'!$E$56-'WHOLESALE COSTS FLTE'!$E$55-'WHOLESALE COSTS FLTE'!$E$54,0)</f>
        <v>0</v>
      </c>
      <c r="BR59" s="216">
        <f ca="1">IF(BR58=$E$58,'WHOLESALE TRAFFIC FLTE'!BO54-'WHOLESALE COSTS FLTE'!$E$58-'WHOLESALE COSTS FLTE'!$E$57-'WHOLESALE COSTS FLTE'!$E$56-'WHOLESALE COSTS FLTE'!$E$55-'WHOLESALE COSTS FLTE'!$E$54,0)</f>
        <v>0</v>
      </c>
      <c r="BS59" s="216">
        <f ca="1">IF(BS58=$E$58,'WHOLESALE TRAFFIC FLTE'!BP54-'WHOLESALE COSTS FLTE'!$E$58-'WHOLESALE COSTS FLTE'!$E$57-'WHOLESALE COSTS FLTE'!$E$56-'WHOLESALE COSTS FLTE'!$E$55-'WHOLESALE COSTS FLTE'!$E$54,0)</f>
        <v>0</v>
      </c>
      <c r="BT59" s="216">
        <f ca="1">IF(BT58=$E$58,'WHOLESALE TRAFFIC FLTE'!BQ54-'WHOLESALE COSTS FLTE'!$E$58-'WHOLESALE COSTS FLTE'!$E$57-'WHOLESALE COSTS FLTE'!$E$56-'WHOLESALE COSTS FLTE'!$E$55-'WHOLESALE COSTS FLTE'!$E$54,0)</f>
        <v>0</v>
      </c>
      <c r="BU59" s="216">
        <f ca="1">IF(BU58=$E$58,'WHOLESALE TRAFFIC FLTE'!BR54-'WHOLESALE COSTS FLTE'!$E$58-'WHOLESALE COSTS FLTE'!$E$57-'WHOLESALE COSTS FLTE'!$E$56-'WHOLESALE COSTS FLTE'!$E$55-'WHOLESALE COSTS FLTE'!$E$54,0)</f>
        <v>0</v>
      </c>
    </row>
    <row r="60" spans="2:73" s="210" customFormat="1" ht="25" customHeight="1"/>
    <row r="61" spans="2:73" s="210" customFormat="1" ht="25" customHeight="1">
      <c r="B61" s="243" t="s">
        <v>424</v>
      </c>
      <c r="C61" s="243"/>
      <c r="D61" s="243" t="s">
        <v>434</v>
      </c>
      <c r="E61" s="243" t="s">
        <v>435</v>
      </c>
      <c r="F61" s="247">
        <f>SUM(F63:F68)</f>
        <v>0</v>
      </c>
      <c r="G61" s="247">
        <f t="shared" ref="G61:BR61" si="23">SUM(G63:G68)</f>
        <v>0</v>
      </c>
      <c r="H61" s="247">
        <f t="shared" si="23"/>
        <v>0</v>
      </c>
      <c r="I61" s="247">
        <f t="shared" si="23"/>
        <v>0</v>
      </c>
      <c r="J61" s="247">
        <f t="shared" si="23"/>
        <v>0</v>
      </c>
      <c r="K61" s="247">
        <f t="shared" si="23"/>
        <v>0</v>
      </c>
      <c r="L61" s="247">
        <f t="shared" si="23"/>
        <v>0</v>
      </c>
      <c r="M61" s="247">
        <f t="shared" si="23"/>
        <v>0</v>
      </c>
      <c r="N61" s="247">
        <f t="shared" ca="1" si="23"/>
        <v>0</v>
      </c>
      <c r="O61" s="247">
        <f t="shared" ca="1" si="23"/>
        <v>0</v>
      </c>
      <c r="P61" s="247">
        <f t="shared" ca="1" si="23"/>
        <v>0</v>
      </c>
      <c r="Q61" s="247">
        <f t="shared" ca="1" si="23"/>
        <v>0</v>
      </c>
      <c r="R61" s="247">
        <f t="shared" ca="1" si="23"/>
        <v>0</v>
      </c>
      <c r="S61" s="247">
        <f t="shared" ca="1" si="23"/>
        <v>0</v>
      </c>
      <c r="T61" s="247">
        <f t="shared" ca="1" si="23"/>
        <v>0</v>
      </c>
      <c r="U61" s="247">
        <f t="shared" ca="1" si="23"/>
        <v>0</v>
      </c>
      <c r="V61" s="247">
        <f t="shared" ca="1" si="23"/>
        <v>0</v>
      </c>
      <c r="W61" s="247">
        <f t="shared" ca="1" si="23"/>
        <v>0</v>
      </c>
      <c r="X61" s="247">
        <f t="shared" ca="1" si="23"/>
        <v>0</v>
      </c>
      <c r="Y61" s="247">
        <f t="shared" ca="1" si="23"/>
        <v>0</v>
      </c>
      <c r="Z61" s="247">
        <f t="shared" ca="1" si="23"/>
        <v>0</v>
      </c>
      <c r="AA61" s="247">
        <f t="shared" ca="1" si="23"/>
        <v>0</v>
      </c>
      <c r="AB61" s="247">
        <f t="shared" ca="1" si="23"/>
        <v>0</v>
      </c>
      <c r="AC61" s="247">
        <f t="shared" ca="1" si="23"/>
        <v>0</v>
      </c>
      <c r="AD61" s="247">
        <f t="shared" ca="1" si="23"/>
        <v>0</v>
      </c>
      <c r="AE61" s="247">
        <f t="shared" ca="1" si="23"/>
        <v>0</v>
      </c>
      <c r="AF61" s="247">
        <f t="shared" ca="1" si="23"/>
        <v>0</v>
      </c>
      <c r="AG61" s="247">
        <f t="shared" ca="1" si="23"/>
        <v>0</v>
      </c>
      <c r="AH61" s="247">
        <f t="shared" ca="1" si="23"/>
        <v>0</v>
      </c>
      <c r="AI61" s="247">
        <f t="shared" ca="1" si="23"/>
        <v>0</v>
      </c>
      <c r="AJ61" s="247">
        <f t="shared" ca="1" si="23"/>
        <v>0</v>
      </c>
      <c r="AK61" s="247">
        <f t="shared" ca="1" si="23"/>
        <v>0</v>
      </c>
      <c r="AL61" s="247">
        <f t="shared" ca="1" si="23"/>
        <v>0</v>
      </c>
      <c r="AM61" s="247">
        <f t="shared" ca="1" si="23"/>
        <v>0</v>
      </c>
      <c r="AN61" s="247">
        <f t="shared" ca="1" si="23"/>
        <v>0</v>
      </c>
      <c r="AO61" s="247">
        <f t="shared" ca="1" si="23"/>
        <v>0</v>
      </c>
      <c r="AP61" s="247">
        <f t="shared" ca="1" si="23"/>
        <v>0</v>
      </c>
      <c r="AQ61" s="247">
        <f t="shared" ca="1" si="23"/>
        <v>0</v>
      </c>
      <c r="AR61" s="247">
        <f t="shared" ca="1" si="23"/>
        <v>0</v>
      </c>
      <c r="AS61" s="247">
        <f t="shared" ca="1" si="23"/>
        <v>0</v>
      </c>
      <c r="AT61" s="247">
        <f t="shared" ca="1" si="23"/>
        <v>0</v>
      </c>
      <c r="AU61" s="247">
        <f t="shared" ca="1" si="23"/>
        <v>0</v>
      </c>
      <c r="AV61" s="247">
        <f t="shared" ca="1" si="23"/>
        <v>0</v>
      </c>
      <c r="AW61" s="247">
        <f t="shared" ca="1" si="23"/>
        <v>0</v>
      </c>
      <c r="AX61" s="247">
        <f t="shared" ca="1" si="23"/>
        <v>0</v>
      </c>
      <c r="AY61" s="247">
        <f t="shared" ca="1" si="23"/>
        <v>0</v>
      </c>
      <c r="AZ61" s="247">
        <f t="shared" ca="1" si="23"/>
        <v>0</v>
      </c>
      <c r="BA61" s="247">
        <f t="shared" ca="1" si="23"/>
        <v>0</v>
      </c>
      <c r="BB61" s="247">
        <f t="shared" ca="1" si="23"/>
        <v>0</v>
      </c>
      <c r="BC61" s="247">
        <f t="shared" ca="1" si="23"/>
        <v>0</v>
      </c>
      <c r="BD61" s="247">
        <f t="shared" ca="1" si="23"/>
        <v>0</v>
      </c>
      <c r="BE61" s="247">
        <f t="shared" ca="1" si="23"/>
        <v>0</v>
      </c>
      <c r="BF61" s="247">
        <f t="shared" ca="1" si="23"/>
        <v>0</v>
      </c>
      <c r="BG61" s="247">
        <f t="shared" ca="1" si="23"/>
        <v>0</v>
      </c>
      <c r="BH61" s="247">
        <f t="shared" ca="1" si="23"/>
        <v>0</v>
      </c>
      <c r="BI61" s="247">
        <f t="shared" ca="1" si="23"/>
        <v>0</v>
      </c>
      <c r="BJ61" s="247">
        <f t="shared" ca="1" si="23"/>
        <v>0</v>
      </c>
      <c r="BK61" s="247">
        <f t="shared" ca="1" si="23"/>
        <v>0</v>
      </c>
      <c r="BL61" s="247">
        <f t="shared" ca="1" si="23"/>
        <v>0</v>
      </c>
      <c r="BM61" s="247">
        <f t="shared" ca="1" si="23"/>
        <v>0</v>
      </c>
      <c r="BN61" s="247">
        <f t="shared" ca="1" si="23"/>
        <v>0</v>
      </c>
      <c r="BO61" s="247">
        <f t="shared" ca="1" si="23"/>
        <v>0</v>
      </c>
      <c r="BP61" s="247">
        <f t="shared" ca="1" si="23"/>
        <v>0</v>
      </c>
      <c r="BQ61" s="247">
        <f t="shared" ca="1" si="23"/>
        <v>0</v>
      </c>
      <c r="BR61" s="247">
        <f t="shared" ca="1" si="23"/>
        <v>0</v>
      </c>
      <c r="BS61" s="247">
        <f t="shared" ref="BS61:BU61" ca="1" si="24">SUM(BS63:BS68)</f>
        <v>0</v>
      </c>
      <c r="BT61" s="247">
        <f t="shared" ca="1" si="24"/>
        <v>0</v>
      </c>
      <c r="BU61" s="247">
        <f t="shared" ca="1" si="24"/>
        <v>0</v>
      </c>
    </row>
    <row r="62" spans="2:73" s="210" customFormat="1" ht="25" customHeight="1">
      <c r="B62" s="242"/>
    </row>
    <row r="63" spans="2:73" s="210" customFormat="1" ht="25" customHeight="1">
      <c r="B63" s="240" t="s">
        <v>428</v>
      </c>
      <c r="C63" s="240"/>
      <c r="D63" s="264">
        <v>1.2999999999999999E-2</v>
      </c>
      <c r="E63" s="264">
        <v>0.16</v>
      </c>
      <c r="F63" s="215">
        <f>F54*$E$63</f>
        <v>0</v>
      </c>
      <c r="G63" s="215">
        <f t="shared" ref="G63:BR67" si="25">G54*$E$63</f>
        <v>0</v>
      </c>
      <c r="H63" s="215">
        <f t="shared" si="25"/>
        <v>0</v>
      </c>
      <c r="I63" s="215">
        <f t="shared" si="25"/>
        <v>0</v>
      </c>
      <c r="J63" s="215">
        <f t="shared" si="25"/>
        <v>0</v>
      </c>
      <c r="K63" s="215">
        <f t="shared" si="25"/>
        <v>0</v>
      </c>
      <c r="L63" s="215">
        <f t="shared" si="25"/>
        <v>0</v>
      </c>
      <c r="M63" s="215">
        <f t="shared" si="25"/>
        <v>0</v>
      </c>
      <c r="N63" s="215">
        <f t="shared" ca="1" si="25"/>
        <v>0</v>
      </c>
      <c r="O63" s="215">
        <f t="shared" ca="1" si="25"/>
        <v>0</v>
      </c>
      <c r="P63" s="215">
        <f t="shared" ca="1" si="25"/>
        <v>0</v>
      </c>
      <c r="Q63" s="215">
        <f t="shared" ca="1" si="25"/>
        <v>0</v>
      </c>
      <c r="R63" s="215">
        <f t="shared" ca="1" si="25"/>
        <v>0</v>
      </c>
      <c r="S63" s="215">
        <f t="shared" ca="1" si="25"/>
        <v>0</v>
      </c>
      <c r="T63" s="215">
        <f t="shared" ca="1" si="25"/>
        <v>0</v>
      </c>
      <c r="U63" s="215">
        <f t="shared" ca="1" si="25"/>
        <v>0</v>
      </c>
      <c r="V63" s="215">
        <f t="shared" ca="1" si="25"/>
        <v>0</v>
      </c>
      <c r="W63" s="215">
        <f t="shared" ca="1" si="25"/>
        <v>0</v>
      </c>
      <c r="X63" s="215">
        <f t="shared" ca="1" si="25"/>
        <v>0</v>
      </c>
      <c r="Y63" s="215">
        <f t="shared" ca="1" si="25"/>
        <v>0</v>
      </c>
      <c r="Z63" s="215">
        <f t="shared" ca="1" si="25"/>
        <v>0</v>
      </c>
      <c r="AA63" s="215">
        <f t="shared" ca="1" si="25"/>
        <v>0</v>
      </c>
      <c r="AB63" s="215">
        <f t="shared" ca="1" si="25"/>
        <v>0</v>
      </c>
      <c r="AC63" s="215">
        <f t="shared" ca="1" si="25"/>
        <v>0</v>
      </c>
      <c r="AD63" s="215">
        <f t="shared" ca="1" si="25"/>
        <v>0</v>
      </c>
      <c r="AE63" s="215">
        <f t="shared" ca="1" si="25"/>
        <v>0</v>
      </c>
      <c r="AF63" s="215">
        <f t="shared" ca="1" si="25"/>
        <v>0</v>
      </c>
      <c r="AG63" s="215">
        <f t="shared" ca="1" si="25"/>
        <v>0</v>
      </c>
      <c r="AH63" s="215">
        <f t="shared" ca="1" si="25"/>
        <v>0</v>
      </c>
      <c r="AI63" s="215">
        <f t="shared" ca="1" si="25"/>
        <v>0</v>
      </c>
      <c r="AJ63" s="215">
        <f t="shared" ca="1" si="25"/>
        <v>0</v>
      </c>
      <c r="AK63" s="215">
        <f t="shared" ca="1" si="25"/>
        <v>0</v>
      </c>
      <c r="AL63" s="215">
        <f t="shared" ca="1" si="25"/>
        <v>0</v>
      </c>
      <c r="AM63" s="215">
        <f t="shared" ca="1" si="25"/>
        <v>0</v>
      </c>
      <c r="AN63" s="215">
        <f t="shared" ca="1" si="25"/>
        <v>0</v>
      </c>
      <c r="AO63" s="215">
        <f t="shared" ca="1" si="25"/>
        <v>0</v>
      </c>
      <c r="AP63" s="215">
        <f t="shared" ca="1" si="25"/>
        <v>0</v>
      </c>
      <c r="AQ63" s="215">
        <f t="shared" ca="1" si="25"/>
        <v>0</v>
      </c>
      <c r="AR63" s="215">
        <f t="shared" ca="1" si="25"/>
        <v>0</v>
      </c>
      <c r="AS63" s="215">
        <f t="shared" ca="1" si="25"/>
        <v>0</v>
      </c>
      <c r="AT63" s="215">
        <f t="shared" ca="1" si="25"/>
        <v>0</v>
      </c>
      <c r="AU63" s="215">
        <f t="shared" ca="1" si="25"/>
        <v>0</v>
      </c>
      <c r="AV63" s="215">
        <f t="shared" ca="1" si="25"/>
        <v>0</v>
      </c>
      <c r="AW63" s="215">
        <f t="shared" ca="1" si="25"/>
        <v>0</v>
      </c>
      <c r="AX63" s="215">
        <f t="shared" ca="1" si="25"/>
        <v>0</v>
      </c>
      <c r="AY63" s="215">
        <f t="shared" ca="1" si="25"/>
        <v>0</v>
      </c>
      <c r="AZ63" s="215">
        <f t="shared" ca="1" si="25"/>
        <v>0</v>
      </c>
      <c r="BA63" s="215">
        <f t="shared" ca="1" si="25"/>
        <v>0</v>
      </c>
      <c r="BB63" s="215">
        <f t="shared" ca="1" si="25"/>
        <v>0</v>
      </c>
      <c r="BC63" s="215">
        <f t="shared" ca="1" si="25"/>
        <v>0</v>
      </c>
      <c r="BD63" s="215">
        <f t="shared" ca="1" si="25"/>
        <v>0</v>
      </c>
      <c r="BE63" s="215">
        <f t="shared" ca="1" si="25"/>
        <v>0</v>
      </c>
      <c r="BF63" s="215">
        <f t="shared" ca="1" si="25"/>
        <v>0</v>
      </c>
      <c r="BG63" s="215">
        <f t="shared" ca="1" si="25"/>
        <v>0</v>
      </c>
      <c r="BH63" s="215">
        <f t="shared" ca="1" si="25"/>
        <v>0</v>
      </c>
      <c r="BI63" s="215">
        <f t="shared" ca="1" si="25"/>
        <v>0</v>
      </c>
      <c r="BJ63" s="215">
        <f t="shared" ca="1" si="25"/>
        <v>0</v>
      </c>
      <c r="BK63" s="215">
        <f t="shared" ca="1" si="25"/>
        <v>0</v>
      </c>
      <c r="BL63" s="215">
        <f t="shared" ca="1" si="25"/>
        <v>0</v>
      </c>
      <c r="BM63" s="215">
        <f t="shared" ca="1" si="25"/>
        <v>0</v>
      </c>
      <c r="BN63" s="215">
        <f t="shared" ca="1" si="25"/>
        <v>0</v>
      </c>
      <c r="BO63" s="215">
        <f t="shared" ca="1" si="25"/>
        <v>0</v>
      </c>
      <c r="BP63" s="215">
        <f t="shared" ca="1" si="25"/>
        <v>0</v>
      </c>
      <c r="BQ63" s="215">
        <f t="shared" ca="1" si="25"/>
        <v>0</v>
      </c>
      <c r="BR63" s="215">
        <f t="shared" ca="1" si="25"/>
        <v>0</v>
      </c>
      <c r="BS63" s="215">
        <f t="shared" ref="BS63:BU67" ca="1" si="26">BS54*$E$63</f>
        <v>0</v>
      </c>
      <c r="BT63" s="215">
        <f t="shared" ca="1" si="26"/>
        <v>0</v>
      </c>
      <c r="BU63" s="215">
        <f t="shared" ca="1" si="26"/>
        <v>0</v>
      </c>
    </row>
    <row r="64" spans="2:73" s="210" customFormat="1" ht="25" customHeight="1">
      <c r="B64" s="241" t="s">
        <v>429</v>
      </c>
      <c r="C64" s="241"/>
      <c r="D64" s="264">
        <v>1.2999999999999999E-2</v>
      </c>
      <c r="E64" s="264">
        <v>0.16</v>
      </c>
      <c r="F64" s="215">
        <f t="shared" ref="F64:U68" si="27">F55*$E$63</f>
        <v>0</v>
      </c>
      <c r="G64" s="215">
        <f t="shared" si="27"/>
        <v>0</v>
      </c>
      <c r="H64" s="215">
        <f t="shared" si="27"/>
        <v>0</v>
      </c>
      <c r="I64" s="215">
        <f t="shared" si="27"/>
        <v>0</v>
      </c>
      <c r="J64" s="215">
        <f t="shared" si="27"/>
        <v>0</v>
      </c>
      <c r="K64" s="215">
        <f t="shared" si="27"/>
        <v>0</v>
      </c>
      <c r="L64" s="215">
        <f t="shared" si="27"/>
        <v>0</v>
      </c>
      <c r="M64" s="215">
        <f t="shared" si="27"/>
        <v>0</v>
      </c>
      <c r="N64" s="215">
        <f t="shared" ca="1" si="27"/>
        <v>0</v>
      </c>
      <c r="O64" s="215">
        <f t="shared" ca="1" si="27"/>
        <v>0</v>
      </c>
      <c r="P64" s="215">
        <f t="shared" ca="1" si="27"/>
        <v>0</v>
      </c>
      <c r="Q64" s="215">
        <f t="shared" ca="1" si="27"/>
        <v>0</v>
      </c>
      <c r="R64" s="215">
        <f t="shared" ca="1" si="27"/>
        <v>0</v>
      </c>
      <c r="S64" s="215">
        <f t="shared" ca="1" si="27"/>
        <v>0</v>
      </c>
      <c r="T64" s="215">
        <f t="shared" ca="1" si="27"/>
        <v>0</v>
      </c>
      <c r="U64" s="215">
        <f t="shared" ca="1" si="27"/>
        <v>0</v>
      </c>
      <c r="V64" s="215">
        <f t="shared" ca="1" si="25"/>
        <v>0</v>
      </c>
      <c r="W64" s="215">
        <f t="shared" ca="1" si="25"/>
        <v>0</v>
      </c>
      <c r="X64" s="215">
        <f t="shared" ca="1" si="25"/>
        <v>0</v>
      </c>
      <c r="Y64" s="215">
        <f t="shared" ca="1" si="25"/>
        <v>0</v>
      </c>
      <c r="Z64" s="215">
        <f t="shared" ca="1" si="25"/>
        <v>0</v>
      </c>
      <c r="AA64" s="215">
        <f t="shared" ca="1" si="25"/>
        <v>0</v>
      </c>
      <c r="AB64" s="215">
        <f t="shared" ca="1" si="25"/>
        <v>0</v>
      </c>
      <c r="AC64" s="215">
        <f t="shared" ca="1" si="25"/>
        <v>0</v>
      </c>
      <c r="AD64" s="215">
        <f t="shared" ca="1" si="25"/>
        <v>0</v>
      </c>
      <c r="AE64" s="215">
        <f t="shared" ca="1" si="25"/>
        <v>0</v>
      </c>
      <c r="AF64" s="215">
        <f t="shared" ca="1" si="25"/>
        <v>0</v>
      </c>
      <c r="AG64" s="215">
        <f t="shared" ca="1" si="25"/>
        <v>0</v>
      </c>
      <c r="AH64" s="215">
        <f t="shared" ca="1" si="25"/>
        <v>0</v>
      </c>
      <c r="AI64" s="215">
        <f t="shared" ca="1" si="25"/>
        <v>0</v>
      </c>
      <c r="AJ64" s="215">
        <f t="shared" ca="1" si="25"/>
        <v>0</v>
      </c>
      <c r="AK64" s="215">
        <f t="shared" ca="1" si="25"/>
        <v>0</v>
      </c>
      <c r="AL64" s="215">
        <f t="shared" ca="1" si="25"/>
        <v>0</v>
      </c>
      <c r="AM64" s="215">
        <f t="shared" ca="1" si="25"/>
        <v>0</v>
      </c>
      <c r="AN64" s="215">
        <f t="shared" ca="1" si="25"/>
        <v>0</v>
      </c>
      <c r="AO64" s="215">
        <f t="shared" ca="1" si="25"/>
        <v>0</v>
      </c>
      <c r="AP64" s="215">
        <f t="shared" ca="1" si="25"/>
        <v>0</v>
      </c>
      <c r="AQ64" s="215">
        <f t="shared" ca="1" si="25"/>
        <v>0</v>
      </c>
      <c r="AR64" s="215">
        <f t="shared" ca="1" si="25"/>
        <v>0</v>
      </c>
      <c r="AS64" s="215">
        <f t="shared" ca="1" si="25"/>
        <v>0</v>
      </c>
      <c r="AT64" s="215">
        <f t="shared" ca="1" si="25"/>
        <v>0</v>
      </c>
      <c r="AU64" s="215">
        <f t="shared" ca="1" si="25"/>
        <v>0</v>
      </c>
      <c r="AV64" s="215">
        <f t="shared" ca="1" si="25"/>
        <v>0</v>
      </c>
      <c r="AW64" s="215">
        <f t="shared" ca="1" si="25"/>
        <v>0</v>
      </c>
      <c r="AX64" s="215">
        <f t="shared" ca="1" si="25"/>
        <v>0</v>
      </c>
      <c r="AY64" s="215">
        <f t="shared" ca="1" si="25"/>
        <v>0</v>
      </c>
      <c r="AZ64" s="215">
        <f t="shared" ca="1" si="25"/>
        <v>0</v>
      </c>
      <c r="BA64" s="215">
        <f t="shared" ca="1" si="25"/>
        <v>0</v>
      </c>
      <c r="BB64" s="215">
        <f t="shared" ca="1" si="25"/>
        <v>0</v>
      </c>
      <c r="BC64" s="215">
        <f t="shared" ca="1" si="25"/>
        <v>0</v>
      </c>
      <c r="BD64" s="215">
        <f t="shared" ca="1" si="25"/>
        <v>0</v>
      </c>
      <c r="BE64" s="215">
        <f t="shared" ca="1" si="25"/>
        <v>0</v>
      </c>
      <c r="BF64" s="215">
        <f t="shared" ca="1" si="25"/>
        <v>0</v>
      </c>
      <c r="BG64" s="215">
        <f t="shared" ca="1" si="25"/>
        <v>0</v>
      </c>
      <c r="BH64" s="215">
        <f t="shared" ca="1" si="25"/>
        <v>0</v>
      </c>
      <c r="BI64" s="215">
        <f t="shared" ca="1" si="25"/>
        <v>0</v>
      </c>
      <c r="BJ64" s="215">
        <f t="shared" ca="1" si="25"/>
        <v>0</v>
      </c>
      <c r="BK64" s="215">
        <f t="shared" ca="1" si="25"/>
        <v>0</v>
      </c>
      <c r="BL64" s="215">
        <f t="shared" ca="1" si="25"/>
        <v>0</v>
      </c>
      <c r="BM64" s="215">
        <f t="shared" ca="1" si="25"/>
        <v>0</v>
      </c>
      <c r="BN64" s="215">
        <f t="shared" ca="1" si="25"/>
        <v>0</v>
      </c>
      <c r="BO64" s="215">
        <f t="shared" ca="1" si="25"/>
        <v>0</v>
      </c>
      <c r="BP64" s="215">
        <f t="shared" ca="1" si="25"/>
        <v>0</v>
      </c>
      <c r="BQ64" s="215">
        <f t="shared" ca="1" si="25"/>
        <v>0</v>
      </c>
      <c r="BR64" s="215">
        <f t="shared" ca="1" si="25"/>
        <v>0</v>
      </c>
      <c r="BS64" s="215">
        <f t="shared" ca="1" si="26"/>
        <v>0</v>
      </c>
      <c r="BT64" s="215">
        <f t="shared" ca="1" si="26"/>
        <v>0</v>
      </c>
      <c r="BU64" s="215">
        <f t="shared" ca="1" si="26"/>
        <v>0</v>
      </c>
    </row>
    <row r="65" spans="2:73" s="210" customFormat="1" ht="25" customHeight="1">
      <c r="B65" s="241" t="s">
        <v>430</v>
      </c>
      <c r="C65" s="241"/>
      <c r="D65" s="264">
        <v>1.2E-2</v>
      </c>
      <c r="E65" s="264">
        <v>0.16</v>
      </c>
      <c r="F65" s="215">
        <f t="shared" si="27"/>
        <v>0</v>
      </c>
      <c r="G65" s="215">
        <f t="shared" si="27"/>
        <v>0</v>
      </c>
      <c r="H65" s="215">
        <f t="shared" si="27"/>
        <v>0</v>
      </c>
      <c r="I65" s="215">
        <f t="shared" si="27"/>
        <v>0</v>
      </c>
      <c r="J65" s="215">
        <f t="shared" si="27"/>
        <v>0</v>
      </c>
      <c r="K65" s="215">
        <f t="shared" si="27"/>
        <v>0</v>
      </c>
      <c r="L65" s="215">
        <f t="shared" si="27"/>
        <v>0</v>
      </c>
      <c r="M65" s="215">
        <f t="shared" si="27"/>
        <v>0</v>
      </c>
      <c r="N65" s="215">
        <f t="shared" ca="1" si="27"/>
        <v>0</v>
      </c>
      <c r="O65" s="215">
        <f t="shared" ca="1" si="27"/>
        <v>0</v>
      </c>
      <c r="P65" s="215">
        <f t="shared" ca="1" si="27"/>
        <v>0</v>
      </c>
      <c r="Q65" s="215">
        <f t="shared" ca="1" si="27"/>
        <v>0</v>
      </c>
      <c r="R65" s="215">
        <f t="shared" ca="1" si="27"/>
        <v>0</v>
      </c>
      <c r="S65" s="215">
        <f t="shared" ca="1" si="27"/>
        <v>0</v>
      </c>
      <c r="T65" s="215">
        <f t="shared" ca="1" si="27"/>
        <v>0</v>
      </c>
      <c r="U65" s="215">
        <f t="shared" ca="1" si="27"/>
        <v>0</v>
      </c>
      <c r="V65" s="215">
        <f t="shared" ca="1" si="25"/>
        <v>0</v>
      </c>
      <c r="W65" s="215">
        <f t="shared" ca="1" si="25"/>
        <v>0</v>
      </c>
      <c r="X65" s="215">
        <f t="shared" ca="1" si="25"/>
        <v>0</v>
      </c>
      <c r="Y65" s="215">
        <f t="shared" ca="1" si="25"/>
        <v>0</v>
      </c>
      <c r="Z65" s="215">
        <f t="shared" ca="1" si="25"/>
        <v>0</v>
      </c>
      <c r="AA65" s="215">
        <f t="shared" ca="1" si="25"/>
        <v>0</v>
      </c>
      <c r="AB65" s="215">
        <f t="shared" ca="1" si="25"/>
        <v>0</v>
      </c>
      <c r="AC65" s="215">
        <f t="shared" ca="1" si="25"/>
        <v>0</v>
      </c>
      <c r="AD65" s="215">
        <f t="shared" ca="1" si="25"/>
        <v>0</v>
      </c>
      <c r="AE65" s="215">
        <f t="shared" ca="1" si="25"/>
        <v>0</v>
      </c>
      <c r="AF65" s="215">
        <f t="shared" ca="1" si="25"/>
        <v>0</v>
      </c>
      <c r="AG65" s="215">
        <f t="shared" ca="1" si="25"/>
        <v>0</v>
      </c>
      <c r="AH65" s="215">
        <f t="shared" ca="1" si="25"/>
        <v>0</v>
      </c>
      <c r="AI65" s="215">
        <f t="shared" ca="1" si="25"/>
        <v>0</v>
      </c>
      <c r="AJ65" s="215">
        <f t="shared" ca="1" si="25"/>
        <v>0</v>
      </c>
      <c r="AK65" s="215">
        <f t="shared" ca="1" si="25"/>
        <v>0</v>
      </c>
      <c r="AL65" s="215">
        <f t="shared" ca="1" si="25"/>
        <v>0</v>
      </c>
      <c r="AM65" s="215">
        <f t="shared" ca="1" si="25"/>
        <v>0</v>
      </c>
      <c r="AN65" s="215">
        <f t="shared" ca="1" si="25"/>
        <v>0</v>
      </c>
      <c r="AO65" s="215">
        <f t="shared" ca="1" si="25"/>
        <v>0</v>
      </c>
      <c r="AP65" s="215">
        <f t="shared" ca="1" si="25"/>
        <v>0</v>
      </c>
      <c r="AQ65" s="215">
        <f t="shared" ca="1" si="25"/>
        <v>0</v>
      </c>
      <c r="AR65" s="215">
        <f t="shared" ca="1" si="25"/>
        <v>0</v>
      </c>
      <c r="AS65" s="215">
        <f t="shared" ca="1" si="25"/>
        <v>0</v>
      </c>
      <c r="AT65" s="215">
        <f t="shared" ca="1" si="25"/>
        <v>0</v>
      </c>
      <c r="AU65" s="215">
        <f t="shared" ca="1" si="25"/>
        <v>0</v>
      </c>
      <c r="AV65" s="215">
        <f t="shared" ca="1" si="25"/>
        <v>0</v>
      </c>
      <c r="AW65" s="215">
        <f t="shared" ca="1" si="25"/>
        <v>0</v>
      </c>
      <c r="AX65" s="215">
        <f t="shared" ca="1" si="25"/>
        <v>0</v>
      </c>
      <c r="AY65" s="215">
        <f t="shared" ca="1" si="25"/>
        <v>0</v>
      </c>
      <c r="AZ65" s="215">
        <f t="shared" ca="1" si="25"/>
        <v>0</v>
      </c>
      <c r="BA65" s="215">
        <f t="shared" ca="1" si="25"/>
        <v>0</v>
      </c>
      <c r="BB65" s="215">
        <f t="shared" ca="1" si="25"/>
        <v>0</v>
      </c>
      <c r="BC65" s="215">
        <f t="shared" ca="1" si="25"/>
        <v>0</v>
      </c>
      <c r="BD65" s="215">
        <f t="shared" ca="1" si="25"/>
        <v>0</v>
      </c>
      <c r="BE65" s="215">
        <f t="shared" ca="1" si="25"/>
        <v>0</v>
      </c>
      <c r="BF65" s="215">
        <f t="shared" ca="1" si="25"/>
        <v>0</v>
      </c>
      <c r="BG65" s="215">
        <f t="shared" ca="1" si="25"/>
        <v>0</v>
      </c>
      <c r="BH65" s="215">
        <f t="shared" ca="1" si="25"/>
        <v>0</v>
      </c>
      <c r="BI65" s="215">
        <f t="shared" ca="1" si="25"/>
        <v>0</v>
      </c>
      <c r="BJ65" s="215">
        <f t="shared" ca="1" si="25"/>
        <v>0</v>
      </c>
      <c r="BK65" s="215">
        <f t="shared" ca="1" si="25"/>
        <v>0</v>
      </c>
      <c r="BL65" s="215">
        <f t="shared" ca="1" si="25"/>
        <v>0</v>
      </c>
      <c r="BM65" s="215">
        <f t="shared" ca="1" si="25"/>
        <v>0</v>
      </c>
      <c r="BN65" s="215">
        <f t="shared" ca="1" si="25"/>
        <v>0</v>
      </c>
      <c r="BO65" s="215">
        <f t="shared" ca="1" si="25"/>
        <v>0</v>
      </c>
      <c r="BP65" s="215">
        <f t="shared" ca="1" si="25"/>
        <v>0</v>
      </c>
      <c r="BQ65" s="215">
        <f t="shared" ca="1" si="25"/>
        <v>0</v>
      </c>
      <c r="BR65" s="215">
        <f t="shared" ca="1" si="25"/>
        <v>0</v>
      </c>
      <c r="BS65" s="215">
        <f t="shared" ca="1" si="26"/>
        <v>0</v>
      </c>
      <c r="BT65" s="215">
        <f t="shared" ca="1" si="26"/>
        <v>0</v>
      </c>
      <c r="BU65" s="215">
        <f t="shared" ca="1" si="26"/>
        <v>0</v>
      </c>
    </row>
    <row r="66" spans="2:73" s="210" customFormat="1" ht="25" customHeight="1">
      <c r="B66" s="241" t="s">
        <v>431</v>
      </c>
      <c r="C66" s="241"/>
      <c r="D66" s="264">
        <v>1.2E-2</v>
      </c>
      <c r="E66" s="264">
        <v>0.16</v>
      </c>
      <c r="F66" s="215">
        <f t="shared" si="27"/>
        <v>0</v>
      </c>
      <c r="G66" s="215">
        <f t="shared" si="25"/>
        <v>0</v>
      </c>
      <c r="H66" s="215">
        <f t="shared" si="25"/>
        <v>0</v>
      </c>
      <c r="I66" s="215">
        <f t="shared" si="25"/>
        <v>0</v>
      </c>
      <c r="J66" s="215">
        <f t="shared" si="25"/>
        <v>0</v>
      </c>
      <c r="K66" s="215">
        <f t="shared" si="25"/>
        <v>0</v>
      </c>
      <c r="L66" s="215">
        <f t="shared" si="25"/>
        <v>0</v>
      </c>
      <c r="M66" s="215">
        <f t="shared" si="25"/>
        <v>0</v>
      </c>
      <c r="N66" s="215">
        <f t="shared" ca="1" si="25"/>
        <v>0</v>
      </c>
      <c r="O66" s="215">
        <f t="shared" ca="1" si="25"/>
        <v>0</v>
      </c>
      <c r="P66" s="215">
        <f t="shared" ca="1" si="25"/>
        <v>0</v>
      </c>
      <c r="Q66" s="215">
        <f t="shared" ca="1" si="25"/>
        <v>0</v>
      </c>
      <c r="R66" s="215">
        <f t="shared" ca="1" si="25"/>
        <v>0</v>
      </c>
      <c r="S66" s="215">
        <f t="shared" ca="1" si="25"/>
        <v>0</v>
      </c>
      <c r="T66" s="215">
        <f t="shared" ca="1" si="25"/>
        <v>0</v>
      </c>
      <c r="U66" s="215">
        <f t="shared" ca="1" si="25"/>
        <v>0</v>
      </c>
      <c r="V66" s="215">
        <f t="shared" ca="1" si="25"/>
        <v>0</v>
      </c>
      <c r="W66" s="215">
        <f t="shared" ca="1" si="25"/>
        <v>0</v>
      </c>
      <c r="X66" s="215">
        <f t="shared" ca="1" si="25"/>
        <v>0</v>
      </c>
      <c r="Y66" s="215">
        <f t="shared" ca="1" si="25"/>
        <v>0</v>
      </c>
      <c r="Z66" s="215">
        <f t="shared" ca="1" si="25"/>
        <v>0</v>
      </c>
      <c r="AA66" s="215">
        <f t="shared" ca="1" si="25"/>
        <v>0</v>
      </c>
      <c r="AB66" s="215">
        <f t="shared" ca="1" si="25"/>
        <v>0</v>
      </c>
      <c r="AC66" s="215">
        <f t="shared" ca="1" si="25"/>
        <v>0</v>
      </c>
      <c r="AD66" s="215">
        <f t="shared" ca="1" si="25"/>
        <v>0</v>
      </c>
      <c r="AE66" s="215">
        <f t="shared" ca="1" si="25"/>
        <v>0</v>
      </c>
      <c r="AF66" s="215">
        <f t="shared" ca="1" si="25"/>
        <v>0</v>
      </c>
      <c r="AG66" s="215">
        <f t="shared" ca="1" si="25"/>
        <v>0</v>
      </c>
      <c r="AH66" s="215">
        <f t="shared" ca="1" si="25"/>
        <v>0</v>
      </c>
      <c r="AI66" s="215">
        <f t="shared" ca="1" si="25"/>
        <v>0</v>
      </c>
      <c r="AJ66" s="215">
        <f t="shared" ca="1" si="25"/>
        <v>0</v>
      </c>
      <c r="AK66" s="215">
        <f t="shared" ca="1" si="25"/>
        <v>0</v>
      </c>
      <c r="AL66" s="215">
        <f t="shared" ca="1" si="25"/>
        <v>0</v>
      </c>
      <c r="AM66" s="215">
        <f t="shared" ca="1" si="25"/>
        <v>0</v>
      </c>
      <c r="AN66" s="215">
        <f t="shared" ca="1" si="25"/>
        <v>0</v>
      </c>
      <c r="AO66" s="215">
        <f t="shared" ca="1" si="25"/>
        <v>0</v>
      </c>
      <c r="AP66" s="215">
        <f t="shared" ca="1" si="25"/>
        <v>0</v>
      </c>
      <c r="AQ66" s="215">
        <f t="shared" ca="1" si="25"/>
        <v>0</v>
      </c>
      <c r="AR66" s="215">
        <f t="shared" ca="1" si="25"/>
        <v>0</v>
      </c>
      <c r="AS66" s="215">
        <f t="shared" ca="1" si="25"/>
        <v>0</v>
      </c>
      <c r="AT66" s="215">
        <f t="shared" ca="1" si="25"/>
        <v>0</v>
      </c>
      <c r="AU66" s="215">
        <f t="shared" ca="1" si="25"/>
        <v>0</v>
      </c>
      <c r="AV66" s="215">
        <f t="shared" ca="1" si="25"/>
        <v>0</v>
      </c>
      <c r="AW66" s="215">
        <f t="shared" ca="1" si="25"/>
        <v>0</v>
      </c>
      <c r="AX66" s="215">
        <f t="shared" ca="1" si="25"/>
        <v>0</v>
      </c>
      <c r="AY66" s="215">
        <f t="shared" ca="1" si="25"/>
        <v>0</v>
      </c>
      <c r="AZ66" s="215">
        <f t="shared" ca="1" si="25"/>
        <v>0</v>
      </c>
      <c r="BA66" s="215">
        <f t="shared" ca="1" si="25"/>
        <v>0</v>
      </c>
      <c r="BB66" s="215">
        <f t="shared" ca="1" si="25"/>
        <v>0</v>
      </c>
      <c r="BC66" s="215">
        <f t="shared" ca="1" si="25"/>
        <v>0</v>
      </c>
      <c r="BD66" s="215">
        <f t="shared" ca="1" si="25"/>
        <v>0</v>
      </c>
      <c r="BE66" s="215">
        <f t="shared" ca="1" si="25"/>
        <v>0</v>
      </c>
      <c r="BF66" s="215">
        <f t="shared" ca="1" si="25"/>
        <v>0</v>
      </c>
      <c r="BG66" s="215">
        <f t="shared" ca="1" si="25"/>
        <v>0</v>
      </c>
      <c r="BH66" s="215">
        <f t="shared" ca="1" si="25"/>
        <v>0</v>
      </c>
      <c r="BI66" s="215">
        <f t="shared" ca="1" si="25"/>
        <v>0</v>
      </c>
      <c r="BJ66" s="215">
        <f t="shared" ca="1" si="25"/>
        <v>0</v>
      </c>
      <c r="BK66" s="215">
        <f t="shared" ca="1" si="25"/>
        <v>0</v>
      </c>
      <c r="BL66" s="215">
        <f t="shared" ca="1" si="25"/>
        <v>0</v>
      </c>
      <c r="BM66" s="215">
        <f t="shared" ca="1" si="25"/>
        <v>0</v>
      </c>
      <c r="BN66" s="215">
        <f t="shared" ca="1" si="25"/>
        <v>0</v>
      </c>
      <c r="BO66" s="215">
        <f t="shared" ca="1" si="25"/>
        <v>0</v>
      </c>
      <c r="BP66" s="215">
        <f t="shared" ca="1" si="25"/>
        <v>0</v>
      </c>
      <c r="BQ66" s="215">
        <f t="shared" ca="1" si="25"/>
        <v>0</v>
      </c>
      <c r="BR66" s="215">
        <f t="shared" ca="1" si="25"/>
        <v>0</v>
      </c>
      <c r="BS66" s="215">
        <f t="shared" ca="1" si="26"/>
        <v>0</v>
      </c>
      <c r="BT66" s="215">
        <f t="shared" ca="1" si="26"/>
        <v>0</v>
      </c>
      <c r="BU66" s="215">
        <f t="shared" ca="1" si="26"/>
        <v>0</v>
      </c>
    </row>
    <row r="67" spans="2:73" s="210" customFormat="1" ht="25" customHeight="1">
      <c r="B67" s="241" t="s">
        <v>432</v>
      </c>
      <c r="C67" s="241"/>
      <c r="D67" s="264">
        <v>1.0999999999999999E-2</v>
      </c>
      <c r="E67" s="264">
        <v>0.16</v>
      </c>
      <c r="F67" s="215">
        <f t="shared" si="27"/>
        <v>0</v>
      </c>
      <c r="G67" s="215">
        <f t="shared" si="25"/>
        <v>0</v>
      </c>
      <c r="H67" s="215">
        <f t="shared" si="25"/>
        <v>0</v>
      </c>
      <c r="I67" s="215">
        <f t="shared" si="25"/>
        <v>0</v>
      </c>
      <c r="J67" s="215">
        <f t="shared" si="25"/>
        <v>0</v>
      </c>
      <c r="K67" s="215">
        <f t="shared" si="25"/>
        <v>0</v>
      </c>
      <c r="L67" s="215">
        <f t="shared" si="25"/>
        <v>0</v>
      </c>
      <c r="M67" s="215">
        <f t="shared" si="25"/>
        <v>0</v>
      </c>
      <c r="N67" s="215">
        <f t="shared" ca="1" si="25"/>
        <v>0</v>
      </c>
      <c r="O67" s="215">
        <f t="shared" ca="1" si="25"/>
        <v>0</v>
      </c>
      <c r="P67" s="215">
        <f t="shared" ca="1" si="25"/>
        <v>0</v>
      </c>
      <c r="Q67" s="215">
        <f t="shared" ca="1" si="25"/>
        <v>0</v>
      </c>
      <c r="R67" s="215">
        <f t="shared" ca="1" si="25"/>
        <v>0</v>
      </c>
      <c r="S67" s="215">
        <f t="shared" ca="1" si="25"/>
        <v>0</v>
      </c>
      <c r="T67" s="215">
        <f t="shared" ca="1" si="25"/>
        <v>0</v>
      </c>
      <c r="U67" s="215">
        <f t="shared" ca="1" si="25"/>
        <v>0</v>
      </c>
      <c r="V67" s="215">
        <f t="shared" ca="1" si="25"/>
        <v>0</v>
      </c>
      <c r="W67" s="215">
        <f t="shared" ca="1" si="25"/>
        <v>0</v>
      </c>
      <c r="X67" s="215">
        <f t="shared" ca="1" si="25"/>
        <v>0</v>
      </c>
      <c r="Y67" s="215">
        <f t="shared" ca="1" si="25"/>
        <v>0</v>
      </c>
      <c r="Z67" s="215">
        <f t="shared" ca="1" si="25"/>
        <v>0</v>
      </c>
      <c r="AA67" s="215">
        <f t="shared" ca="1" si="25"/>
        <v>0</v>
      </c>
      <c r="AB67" s="215">
        <f t="shared" ca="1" si="25"/>
        <v>0</v>
      </c>
      <c r="AC67" s="215">
        <f t="shared" ca="1" si="25"/>
        <v>0</v>
      </c>
      <c r="AD67" s="215">
        <f t="shared" ca="1" si="25"/>
        <v>0</v>
      </c>
      <c r="AE67" s="215">
        <f t="shared" ca="1" si="25"/>
        <v>0</v>
      </c>
      <c r="AF67" s="215">
        <f t="shared" ca="1" si="25"/>
        <v>0</v>
      </c>
      <c r="AG67" s="215">
        <f t="shared" ca="1" si="25"/>
        <v>0</v>
      </c>
      <c r="AH67" s="215">
        <f t="shared" ca="1" si="25"/>
        <v>0</v>
      </c>
      <c r="AI67" s="215">
        <f t="shared" ca="1" si="25"/>
        <v>0</v>
      </c>
      <c r="AJ67" s="215">
        <f t="shared" ref="AJ67:BU68" ca="1" si="28">AJ58*$E$63</f>
        <v>0</v>
      </c>
      <c r="AK67" s="215">
        <f t="shared" ca="1" si="28"/>
        <v>0</v>
      </c>
      <c r="AL67" s="215">
        <f t="shared" ca="1" si="28"/>
        <v>0</v>
      </c>
      <c r="AM67" s="215">
        <f t="shared" ca="1" si="28"/>
        <v>0</v>
      </c>
      <c r="AN67" s="215">
        <f t="shared" ca="1" si="28"/>
        <v>0</v>
      </c>
      <c r="AO67" s="215">
        <f t="shared" ca="1" si="28"/>
        <v>0</v>
      </c>
      <c r="AP67" s="215">
        <f t="shared" ca="1" si="28"/>
        <v>0</v>
      </c>
      <c r="AQ67" s="215">
        <f t="shared" ca="1" si="28"/>
        <v>0</v>
      </c>
      <c r="AR67" s="215">
        <f t="shared" ca="1" si="28"/>
        <v>0</v>
      </c>
      <c r="AS67" s="215">
        <f t="shared" ca="1" si="28"/>
        <v>0</v>
      </c>
      <c r="AT67" s="215">
        <f t="shared" ca="1" si="28"/>
        <v>0</v>
      </c>
      <c r="AU67" s="215">
        <f t="shared" ca="1" si="28"/>
        <v>0</v>
      </c>
      <c r="AV67" s="215">
        <f t="shared" ca="1" si="28"/>
        <v>0</v>
      </c>
      <c r="AW67" s="215">
        <f t="shared" ca="1" si="28"/>
        <v>0</v>
      </c>
      <c r="AX67" s="215">
        <f t="shared" ca="1" si="28"/>
        <v>0</v>
      </c>
      <c r="AY67" s="215">
        <f t="shared" ca="1" si="28"/>
        <v>0</v>
      </c>
      <c r="AZ67" s="215">
        <f t="shared" ca="1" si="28"/>
        <v>0</v>
      </c>
      <c r="BA67" s="215">
        <f t="shared" ca="1" si="28"/>
        <v>0</v>
      </c>
      <c r="BB67" s="215">
        <f t="shared" ca="1" si="28"/>
        <v>0</v>
      </c>
      <c r="BC67" s="215">
        <f t="shared" ca="1" si="28"/>
        <v>0</v>
      </c>
      <c r="BD67" s="215">
        <f t="shared" ca="1" si="28"/>
        <v>0</v>
      </c>
      <c r="BE67" s="215">
        <f t="shared" ca="1" si="28"/>
        <v>0</v>
      </c>
      <c r="BF67" s="215">
        <f t="shared" ca="1" si="28"/>
        <v>0</v>
      </c>
      <c r="BG67" s="215">
        <f t="shared" ca="1" si="28"/>
        <v>0</v>
      </c>
      <c r="BH67" s="215">
        <f t="shared" ca="1" si="28"/>
        <v>0</v>
      </c>
      <c r="BI67" s="215">
        <f t="shared" ca="1" si="28"/>
        <v>0</v>
      </c>
      <c r="BJ67" s="215">
        <f t="shared" ca="1" si="28"/>
        <v>0</v>
      </c>
      <c r="BK67" s="215">
        <f t="shared" ca="1" si="28"/>
        <v>0</v>
      </c>
      <c r="BL67" s="215">
        <f t="shared" ca="1" si="28"/>
        <v>0</v>
      </c>
      <c r="BM67" s="215">
        <f t="shared" ca="1" si="28"/>
        <v>0</v>
      </c>
      <c r="BN67" s="215">
        <f t="shared" ca="1" si="28"/>
        <v>0</v>
      </c>
      <c r="BO67" s="215">
        <f t="shared" ca="1" si="28"/>
        <v>0</v>
      </c>
      <c r="BP67" s="215">
        <f t="shared" ca="1" si="28"/>
        <v>0</v>
      </c>
      <c r="BQ67" s="215">
        <f t="shared" ca="1" si="28"/>
        <v>0</v>
      </c>
      <c r="BR67" s="215">
        <f t="shared" ca="1" si="28"/>
        <v>0</v>
      </c>
      <c r="BS67" s="215">
        <f t="shared" ca="1" si="26"/>
        <v>0</v>
      </c>
      <c r="BT67" s="215">
        <f t="shared" ca="1" si="26"/>
        <v>0</v>
      </c>
      <c r="BU67" s="215">
        <f t="shared" ca="1" si="26"/>
        <v>0</v>
      </c>
    </row>
    <row r="68" spans="2:73" s="210" customFormat="1" ht="25" customHeight="1">
      <c r="B68" s="241" t="s">
        <v>433</v>
      </c>
      <c r="C68" s="241"/>
      <c r="D68" s="264">
        <v>4.0000000000000001E-3</v>
      </c>
      <c r="E68" s="264">
        <v>0.16</v>
      </c>
      <c r="F68" s="215">
        <f t="shared" si="27"/>
        <v>0</v>
      </c>
      <c r="G68" s="215">
        <f t="shared" si="27"/>
        <v>0</v>
      </c>
      <c r="H68" s="215">
        <f t="shared" si="27"/>
        <v>0</v>
      </c>
      <c r="I68" s="215">
        <f t="shared" si="27"/>
        <v>0</v>
      </c>
      <c r="J68" s="215">
        <f t="shared" si="27"/>
        <v>0</v>
      </c>
      <c r="K68" s="215">
        <f t="shared" si="27"/>
        <v>0</v>
      </c>
      <c r="L68" s="215">
        <f t="shared" si="27"/>
        <v>0</v>
      </c>
      <c r="M68" s="215">
        <f t="shared" si="27"/>
        <v>0</v>
      </c>
      <c r="N68" s="215">
        <f t="shared" ca="1" si="27"/>
        <v>0</v>
      </c>
      <c r="O68" s="215">
        <f t="shared" ca="1" si="27"/>
        <v>0</v>
      </c>
      <c r="P68" s="215">
        <f t="shared" ca="1" si="27"/>
        <v>0</v>
      </c>
      <c r="Q68" s="215">
        <f t="shared" ca="1" si="27"/>
        <v>0</v>
      </c>
      <c r="R68" s="215">
        <f t="shared" ca="1" si="27"/>
        <v>0</v>
      </c>
      <c r="S68" s="215">
        <f t="shared" ca="1" si="27"/>
        <v>0</v>
      </c>
      <c r="T68" s="215">
        <f t="shared" ca="1" si="27"/>
        <v>0</v>
      </c>
      <c r="U68" s="215">
        <f t="shared" ca="1" si="27"/>
        <v>0</v>
      </c>
      <c r="V68" s="215">
        <f t="shared" ref="V68:BQ68" ca="1" si="29">V59*$E$63</f>
        <v>0</v>
      </c>
      <c r="W68" s="215">
        <f t="shared" ca="1" si="29"/>
        <v>0</v>
      </c>
      <c r="X68" s="215">
        <f t="shared" ca="1" si="29"/>
        <v>0</v>
      </c>
      <c r="Y68" s="215">
        <f t="shared" ca="1" si="29"/>
        <v>0</v>
      </c>
      <c r="Z68" s="215">
        <f t="shared" ca="1" si="29"/>
        <v>0</v>
      </c>
      <c r="AA68" s="215">
        <f t="shared" ca="1" si="29"/>
        <v>0</v>
      </c>
      <c r="AB68" s="215">
        <f t="shared" ca="1" si="29"/>
        <v>0</v>
      </c>
      <c r="AC68" s="215">
        <f t="shared" ca="1" si="29"/>
        <v>0</v>
      </c>
      <c r="AD68" s="215">
        <f t="shared" ca="1" si="29"/>
        <v>0</v>
      </c>
      <c r="AE68" s="215">
        <f t="shared" ca="1" si="29"/>
        <v>0</v>
      </c>
      <c r="AF68" s="215">
        <f t="shared" ca="1" si="29"/>
        <v>0</v>
      </c>
      <c r="AG68" s="215">
        <f t="shared" ca="1" si="29"/>
        <v>0</v>
      </c>
      <c r="AH68" s="215">
        <f t="shared" ca="1" si="29"/>
        <v>0</v>
      </c>
      <c r="AI68" s="215">
        <f t="shared" ca="1" si="29"/>
        <v>0</v>
      </c>
      <c r="AJ68" s="215">
        <f t="shared" ca="1" si="29"/>
        <v>0</v>
      </c>
      <c r="AK68" s="215">
        <f t="shared" ca="1" si="29"/>
        <v>0</v>
      </c>
      <c r="AL68" s="215">
        <f t="shared" ca="1" si="29"/>
        <v>0</v>
      </c>
      <c r="AM68" s="215">
        <f t="shared" ca="1" si="29"/>
        <v>0</v>
      </c>
      <c r="AN68" s="215">
        <f t="shared" ca="1" si="29"/>
        <v>0</v>
      </c>
      <c r="AO68" s="215">
        <f t="shared" ca="1" si="29"/>
        <v>0</v>
      </c>
      <c r="AP68" s="215">
        <f t="shared" ca="1" si="29"/>
        <v>0</v>
      </c>
      <c r="AQ68" s="215">
        <f t="shared" ca="1" si="29"/>
        <v>0</v>
      </c>
      <c r="AR68" s="215">
        <f t="shared" ca="1" si="29"/>
        <v>0</v>
      </c>
      <c r="AS68" s="215">
        <f t="shared" ca="1" si="29"/>
        <v>0</v>
      </c>
      <c r="AT68" s="215">
        <f t="shared" ca="1" si="29"/>
        <v>0</v>
      </c>
      <c r="AU68" s="215">
        <f t="shared" ca="1" si="29"/>
        <v>0</v>
      </c>
      <c r="AV68" s="215">
        <f t="shared" ca="1" si="29"/>
        <v>0</v>
      </c>
      <c r="AW68" s="215">
        <f t="shared" ca="1" si="29"/>
        <v>0</v>
      </c>
      <c r="AX68" s="215">
        <f t="shared" ca="1" si="29"/>
        <v>0</v>
      </c>
      <c r="AY68" s="215">
        <f t="shared" ca="1" si="29"/>
        <v>0</v>
      </c>
      <c r="AZ68" s="215">
        <f t="shared" ca="1" si="29"/>
        <v>0</v>
      </c>
      <c r="BA68" s="215">
        <f t="shared" ca="1" si="29"/>
        <v>0</v>
      </c>
      <c r="BB68" s="215">
        <f t="shared" ca="1" si="29"/>
        <v>0</v>
      </c>
      <c r="BC68" s="215">
        <f t="shared" ca="1" si="29"/>
        <v>0</v>
      </c>
      <c r="BD68" s="215">
        <f t="shared" ca="1" si="29"/>
        <v>0</v>
      </c>
      <c r="BE68" s="215">
        <f t="shared" ca="1" si="29"/>
        <v>0</v>
      </c>
      <c r="BF68" s="215">
        <f t="shared" ca="1" si="29"/>
        <v>0</v>
      </c>
      <c r="BG68" s="215">
        <f t="shared" ca="1" si="29"/>
        <v>0</v>
      </c>
      <c r="BH68" s="215">
        <f t="shared" ca="1" si="29"/>
        <v>0</v>
      </c>
      <c r="BI68" s="215">
        <f t="shared" ca="1" si="29"/>
        <v>0</v>
      </c>
      <c r="BJ68" s="215">
        <f t="shared" ca="1" si="29"/>
        <v>0</v>
      </c>
      <c r="BK68" s="215">
        <f t="shared" ca="1" si="29"/>
        <v>0</v>
      </c>
      <c r="BL68" s="215">
        <f t="shared" ca="1" si="29"/>
        <v>0</v>
      </c>
      <c r="BM68" s="215">
        <f t="shared" ca="1" si="29"/>
        <v>0</v>
      </c>
      <c r="BN68" s="215">
        <f t="shared" ca="1" si="29"/>
        <v>0</v>
      </c>
      <c r="BO68" s="215">
        <f t="shared" ca="1" si="29"/>
        <v>0</v>
      </c>
      <c r="BP68" s="215">
        <f t="shared" ca="1" si="29"/>
        <v>0</v>
      </c>
      <c r="BQ68" s="215">
        <f t="shared" ca="1" si="29"/>
        <v>0</v>
      </c>
      <c r="BR68" s="215">
        <f t="shared" ca="1" si="28"/>
        <v>0</v>
      </c>
      <c r="BS68" s="215">
        <f t="shared" ca="1" si="28"/>
        <v>0</v>
      </c>
      <c r="BT68" s="215">
        <f t="shared" ca="1" si="28"/>
        <v>0</v>
      </c>
      <c r="BU68" s="215">
        <f t="shared" ca="1" si="28"/>
        <v>0</v>
      </c>
    </row>
    <row r="70" spans="2:73" ht="25" customHeight="1">
      <c r="B70" s="257" t="s">
        <v>440</v>
      </c>
      <c r="C70" s="21"/>
      <c r="D70" s="21"/>
      <c r="E70" s="21"/>
      <c r="F70" s="26">
        <f>IF(F61&gt;0,F61/SUM(F54:F59),0)</f>
        <v>0</v>
      </c>
      <c r="G70" s="26">
        <f t="shared" ref="G70:BR70" si="30">IF(G61&gt;0,G61/SUM(G54:G59),0)</f>
        <v>0</v>
      </c>
      <c r="H70" s="26">
        <f t="shared" si="30"/>
        <v>0</v>
      </c>
      <c r="I70" s="26">
        <f t="shared" si="30"/>
        <v>0</v>
      </c>
      <c r="J70" s="26">
        <f t="shared" si="30"/>
        <v>0</v>
      </c>
      <c r="K70" s="26">
        <f t="shared" si="30"/>
        <v>0</v>
      </c>
      <c r="L70" s="26">
        <f t="shared" si="30"/>
        <v>0</v>
      </c>
      <c r="M70" s="26">
        <f t="shared" si="30"/>
        <v>0</v>
      </c>
      <c r="N70" s="26">
        <f t="shared" ca="1" si="30"/>
        <v>0</v>
      </c>
      <c r="O70" s="26">
        <f t="shared" ca="1" si="30"/>
        <v>0</v>
      </c>
      <c r="P70" s="26">
        <f t="shared" ca="1" si="30"/>
        <v>0</v>
      </c>
      <c r="Q70" s="26">
        <f t="shared" ca="1" si="30"/>
        <v>0</v>
      </c>
      <c r="R70" s="26">
        <f t="shared" ca="1" si="30"/>
        <v>0</v>
      </c>
      <c r="S70" s="26">
        <f t="shared" ca="1" si="30"/>
        <v>0</v>
      </c>
      <c r="T70" s="26">
        <f t="shared" ca="1" si="30"/>
        <v>0</v>
      </c>
      <c r="U70" s="26">
        <f t="shared" ca="1" si="30"/>
        <v>0</v>
      </c>
      <c r="V70" s="26">
        <f t="shared" ca="1" si="30"/>
        <v>0</v>
      </c>
      <c r="W70" s="26">
        <f t="shared" ca="1" si="30"/>
        <v>0</v>
      </c>
      <c r="X70" s="26">
        <f t="shared" ca="1" si="30"/>
        <v>0</v>
      </c>
      <c r="Y70" s="26">
        <f t="shared" ca="1" si="30"/>
        <v>0</v>
      </c>
      <c r="Z70" s="26">
        <f t="shared" ca="1" si="30"/>
        <v>0</v>
      </c>
      <c r="AA70" s="26">
        <f t="shared" ca="1" si="30"/>
        <v>0</v>
      </c>
      <c r="AB70" s="26">
        <f t="shared" ca="1" si="30"/>
        <v>0</v>
      </c>
      <c r="AC70" s="26">
        <f t="shared" ca="1" si="30"/>
        <v>0</v>
      </c>
      <c r="AD70" s="26">
        <f t="shared" ca="1" si="30"/>
        <v>0</v>
      </c>
      <c r="AE70" s="26">
        <f t="shared" ca="1" si="30"/>
        <v>0</v>
      </c>
      <c r="AF70" s="26">
        <f t="shared" ca="1" si="30"/>
        <v>0</v>
      </c>
      <c r="AG70" s="26">
        <f t="shared" ca="1" si="30"/>
        <v>0</v>
      </c>
      <c r="AH70" s="26">
        <f t="shared" ca="1" si="30"/>
        <v>0</v>
      </c>
      <c r="AI70" s="26">
        <f t="shared" ca="1" si="30"/>
        <v>0</v>
      </c>
      <c r="AJ70" s="26">
        <f t="shared" ca="1" si="30"/>
        <v>0</v>
      </c>
      <c r="AK70" s="26">
        <f t="shared" ca="1" si="30"/>
        <v>0</v>
      </c>
      <c r="AL70" s="26">
        <f t="shared" ca="1" si="30"/>
        <v>0</v>
      </c>
      <c r="AM70" s="26">
        <f t="shared" ca="1" si="30"/>
        <v>0</v>
      </c>
      <c r="AN70" s="26">
        <f t="shared" ca="1" si="30"/>
        <v>0</v>
      </c>
      <c r="AO70" s="26">
        <f t="shared" ca="1" si="30"/>
        <v>0</v>
      </c>
      <c r="AP70" s="26">
        <f t="shared" ca="1" si="30"/>
        <v>0</v>
      </c>
      <c r="AQ70" s="26">
        <f t="shared" ca="1" si="30"/>
        <v>0</v>
      </c>
      <c r="AR70" s="26">
        <f t="shared" ca="1" si="30"/>
        <v>0</v>
      </c>
      <c r="AS70" s="26">
        <f t="shared" ca="1" si="30"/>
        <v>0</v>
      </c>
      <c r="AT70" s="26">
        <f t="shared" ca="1" si="30"/>
        <v>0</v>
      </c>
      <c r="AU70" s="26">
        <f t="shared" ca="1" si="30"/>
        <v>0</v>
      </c>
      <c r="AV70" s="26">
        <f t="shared" ca="1" si="30"/>
        <v>0</v>
      </c>
      <c r="AW70" s="26">
        <f t="shared" ca="1" si="30"/>
        <v>0</v>
      </c>
      <c r="AX70" s="26">
        <f t="shared" ca="1" si="30"/>
        <v>0</v>
      </c>
      <c r="AY70" s="26">
        <f t="shared" ca="1" si="30"/>
        <v>0</v>
      </c>
      <c r="AZ70" s="26">
        <f t="shared" ca="1" si="30"/>
        <v>0</v>
      </c>
      <c r="BA70" s="26">
        <f t="shared" ca="1" si="30"/>
        <v>0</v>
      </c>
      <c r="BB70" s="26">
        <f t="shared" ca="1" si="30"/>
        <v>0</v>
      </c>
      <c r="BC70" s="26">
        <f t="shared" ca="1" si="30"/>
        <v>0</v>
      </c>
      <c r="BD70" s="26">
        <f t="shared" ca="1" si="30"/>
        <v>0</v>
      </c>
      <c r="BE70" s="26">
        <f t="shared" ca="1" si="30"/>
        <v>0</v>
      </c>
      <c r="BF70" s="26">
        <f t="shared" ca="1" si="30"/>
        <v>0</v>
      </c>
      <c r="BG70" s="26">
        <f t="shared" ca="1" si="30"/>
        <v>0</v>
      </c>
      <c r="BH70" s="26">
        <f t="shared" ca="1" si="30"/>
        <v>0</v>
      </c>
      <c r="BI70" s="26">
        <f t="shared" ca="1" si="30"/>
        <v>0</v>
      </c>
      <c r="BJ70" s="26">
        <f t="shared" ca="1" si="30"/>
        <v>0</v>
      </c>
      <c r="BK70" s="26">
        <f t="shared" ca="1" si="30"/>
        <v>0</v>
      </c>
      <c r="BL70" s="26">
        <f t="shared" ca="1" si="30"/>
        <v>0</v>
      </c>
      <c r="BM70" s="26">
        <f t="shared" ca="1" si="30"/>
        <v>0</v>
      </c>
      <c r="BN70" s="26">
        <f t="shared" ca="1" si="30"/>
        <v>0</v>
      </c>
      <c r="BO70" s="26">
        <f t="shared" ca="1" si="30"/>
        <v>0</v>
      </c>
      <c r="BP70" s="26">
        <f t="shared" ca="1" si="30"/>
        <v>0</v>
      </c>
      <c r="BQ70" s="26">
        <f t="shared" ca="1" si="30"/>
        <v>0</v>
      </c>
      <c r="BR70" s="26">
        <f t="shared" ca="1" si="30"/>
        <v>0</v>
      </c>
      <c r="BS70" s="26">
        <f t="shared" ref="BS70:BU70" ca="1" si="31">IF(BS61&gt;0,BS61/SUM(BS54:BS59),0)</f>
        <v>0</v>
      </c>
      <c r="BT70" s="26">
        <f t="shared" ca="1" si="31"/>
        <v>0</v>
      </c>
      <c r="BU70" s="27">
        <f t="shared" ca="1" si="31"/>
        <v>0</v>
      </c>
    </row>
  </sheetData>
  <mergeCells count="3">
    <mergeCell ref="B6:BU6"/>
    <mergeCell ref="B28:BU28"/>
    <mergeCell ref="B50:BU5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9F4B-29E9-4D74-80C9-F69AAEF2E002}">
  <sheetPr>
    <tabColor theme="4" tint="-0.249977111117893"/>
  </sheetPr>
  <dimension ref="B2:I34"/>
  <sheetViews>
    <sheetView topLeftCell="A12" zoomScale="50" zoomScaleNormal="50" workbookViewId="0">
      <selection activeCell="H38" sqref="H38"/>
    </sheetView>
  </sheetViews>
  <sheetFormatPr defaultColWidth="25.69140625" defaultRowHeight="25" customHeight="1"/>
  <cols>
    <col min="1" max="1" width="5.69140625" style="3" customWidth="1"/>
    <col min="2" max="8" width="25.69140625" style="3"/>
    <col min="9" max="9" width="5.69140625" style="3" customWidth="1"/>
    <col min="10" max="16384" width="25.69140625" style="3"/>
  </cols>
  <sheetData>
    <row r="2" spans="2:9" ht="25" customHeight="1">
      <c r="B2" s="68"/>
      <c r="C2" s="68"/>
      <c r="D2" s="68"/>
      <c r="E2" s="68"/>
      <c r="F2" s="68"/>
      <c r="G2" s="68"/>
      <c r="H2" s="68"/>
    </row>
    <row r="3" spans="2:9" ht="25" customHeight="1">
      <c r="B3" s="69" t="str">
        <f>UPPER('&lt;&lt;VERSIONING NOTES&gt;&gt;'!$F$2)&amp;TEXT(" DEVICE ASSUMPTIONS VERSION ","")&amp;'&lt;&lt;VERSIONING NOTES&gt;&gt;'!$F$3</f>
        <v>METL DEVICE ASSUMPTIONS VERSION MVNE Financial Framework Template Metl 20250604 1m</v>
      </c>
      <c r="C3" s="68"/>
      <c r="D3" s="68"/>
      <c r="E3" s="68"/>
      <c r="F3" s="70"/>
      <c r="G3" s="70"/>
      <c r="H3" s="70" t="str">
        <f>TEXT("Prepared by ","")</f>
        <v xml:space="preserve">Prepared by </v>
      </c>
    </row>
    <row r="4" spans="2:9" ht="25" customHeight="1">
      <c r="B4" s="68"/>
      <c r="C4" s="68"/>
      <c r="D4" s="68"/>
      <c r="E4" s="68"/>
      <c r="F4" s="70"/>
      <c r="G4" s="70"/>
      <c r="H4" s="143" t="str">
        <f>'&lt;&lt;VERSIONING NOTES&gt;&gt;'!F4</f>
        <v>Edward Wicks</v>
      </c>
    </row>
    <row r="6" spans="2:9" ht="25" customHeight="1">
      <c r="B6" s="692" t="s">
        <v>249</v>
      </c>
      <c r="C6" s="692"/>
      <c r="D6" s="692"/>
      <c r="E6" s="692"/>
      <c r="F6" s="692"/>
      <c r="G6" s="692"/>
      <c r="H6" s="692"/>
      <c r="I6" s="58"/>
    </row>
    <row r="8" spans="2:9" ht="50.15" customHeight="1">
      <c r="B8" s="4"/>
      <c r="C8" s="176" t="s">
        <v>250</v>
      </c>
      <c r="D8" s="176" t="s">
        <v>251</v>
      </c>
      <c r="E8" s="176" t="s">
        <v>252</v>
      </c>
      <c r="F8" s="177" t="s">
        <v>253</v>
      </c>
      <c r="G8" s="55"/>
      <c r="H8" s="55"/>
    </row>
    <row r="9" spans="2:9" ht="25" customHeight="1">
      <c r="B9" s="7"/>
      <c r="C9" s="8"/>
      <c r="D9" s="8"/>
      <c r="E9" s="8"/>
      <c r="F9" s="180"/>
    </row>
    <row r="10" spans="2:9" ht="25" customHeight="1">
      <c r="B10" s="140" t="e">
        <f>#REF!</f>
        <v>#REF!</v>
      </c>
      <c r="C10" s="77">
        <v>0</v>
      </c>
      <c r="D10" s="141">
        <v>0.1</v>
      </c>
      <c r="E10" s="78">
        <f>C10+(C10*D10)</f>
        <v>0</v>
      </c>
      <c r="F10" s="179">
        <v>0</v>
      </c>
      <c r="G10" s="320">
        <v>1</v>
      </c>
      <c r="H10" s="178"/>
    </row>
    <row r="11" spans="2:9" ht="25" customHeight="1">
      <c r="B11" s="140" t="e">
        <f>#REF!</f>
        <v>#REF!</v>
      </c>
      <c r="C11" s="77">
        <v>0</v>
      </c>
      <c r="D11" s="141">
        <v>0.1</v>
      </c>
      <c r="E11" s="78">
        <f t="shared" ref="E11:E19" si="0">C11+(C11*D11)</f>
        <v>0</v>
      </c>
      <c r="F11" s="179">
        <v>0</v>
      </c>
      <c r="G11" s="320">
        <v>2</v>
      </c>
      <c r="H11" s="178"/>
    </row>
    <row r="12" spans="2:9" ht="25" customHeight="1">
      <c r="B12" s="140" t="e">
        <f>#REF!</f>
        <v>#REF!</v>
      </c>
      <c r="C12" s="77">
        <v>0</v>
      </c>
      <c r="D12" s="141">
        <v>0.1</v>
      </c>
      <c r="E12" s="78">
        <f t="shared" si="0"/>
        <v>0</v>
      </c>
      <c r="F12" s="179">
        <v>0</v>
      </c>
      <c r="G12" s="320">
        <v>3</v>
      </c>
      <c r="H12" s="178"/>
    </row>
    <row r="13" spans="2:9" ht="25" customHeight="1">
      <c r="B13" s="140" t="e">
        <f>#REF!</f>
        <v>#REF!</v>
      </c>
      <c r="C13" s="77">
        <v>0</v>
      </c>
      <c r="D13" s="141">
        <v>0.1</v>
      </c>
      <c r="E13" s="78">
        <f t="shared" si="0"/>
        <v>0</v>
      </c>
      <c r="F13" s="179">
        <v>0</v>
      </c>
      <c r="G13" s="320">
        <v>4</v>
      </c>
      <c r="H13" s="178"/>
    </row>
    <row r="14" spans="2:9" ht="25" customHeight="1">
      <c r="B14" s="140" t="e">
        <f>#REF!</f>
        <v>#REF!</v>
      </c>
      <c r="C14" s="77">
        <v>0</v>
      </c>
      <c r="D14" s="141">
        <v>0.1</v>
      </c>
      <c r="E14" s="78">
        <f t="shared" si="0"/>
        <v>0</v>
      </c>
      <c r="F14" s="179">
        <v>0</v>
      </c>
      <c r="G14" s="320"/>
      <c r="H14" s="178"/>
    </row>
    <row r="15" spans="2:9" ht="25" customHeight="1">
      <c r="B15" s="140" t="e">
        <f>#REF!</f>
        <v>#REF!</v>
      </c>
      <c r="C15" s="77">
        <v>0</v>
      </c>
      <c r="D15" s="141">
        <v>0.1</v>
      </c>
      <c r="E15" s="78">
        <f t="shared" si="0"/>
        <v>0</v>
      </c>
      <c r="F15" s="179">
        <v>0</v>
      </c>
      <c r="G15" s="320"/>
      <c r="H15" s="178"/>
    </row>
    <row r="16" spans="2:9" ht="25" customHeight="1">
      <c r="B16" s="140" t="e">
        <f>#REF!</f>
        <v>#REF!</v>
      </c>
      <c r="C16" s="77">
        <v>0</v>
      </c>
      <c r="D16" s="141">
        <v>0.1</v>
      </c>
      <c r="E16" s="78">
        <f t="shared" si="0"/>
        <v>0</v>
      </c>
      <c r="F16" s="179">
        <v>0</v>
      </c>
      <c r="G16" s="320"/>
      <c r="H16" s="178"/>
    </row>
    <row r="17" spans="2:8" ht="25" customHeight="1">
      <c r="B17" s="140" t="e">
        <f>#REF!</f>
        <v>#REF!</v>
      </c>
      <c r="C17" s="77">
        <v>0</v>
      </c>
      <c r="D17" s="141">
        <v>0.1</v>
      </c>
      <c r="E17" s="78">
        <f t="shared" si="0"/>
        <v>0</v>
      </c>
      <c r="F17" s="179">
        <v>0</v>
      </c>
      <c r="G17" s="320"/>
      <c r="H17" s="178"/>
    </row>
    <row r="18" spans="2:8" ht="25" customHeight="1">
      <c r="B18" s="140" t="e">
        <f>#REF!</f>
        <v>#REF!</v>
      </c>
      <c r="C18" s="77">
        <v>0</v>
      </c>
      <c r="D18" s="141">
        <v>0.1</v>
      </c>
      <c r="E18" s="78">
        <f t="shared" si="0"/>
        <v>0</v>
      </c>
      <c r="F18" s="179">
        <v>0</v>
      </c>
      <c r="G18" s="320"/>
      <c r="H18" s="178"/>
    </row>
    <row r="19" spans="2:8" ht="25" customHeight="1">
      <c r="B19" s="140" t="e">
        <f>#REF!</f>
        <v>#REF!</v>
      </c>
      <c r="C19" s="77">
        <v>0</v>
      </c>
      <c r="D19" s="141">
        <v>0.1</v>
      </c>
      <c r="E19" s="78">
        <f t="shared" si="0"/>
        <v>0</v>
      </c>
      <c r="F19" s="179">
        <v>0</v>
      </c>
      <c r="G19" s="320">
        <v>5</v>
      </c>
      <c r="H19" s="178"/>
    </row>
    <row r="21" spans="2:8" ht="25" customHeight="1">
      <c r="B21" s="692" t="s">
        <v>254</v>
      </c>
      <c r="C21" s="692"/>
      <c r="D21" s="692"/>
      <c r="E21" s="692"/>
      <c r="F21" s="692"/>
      <c r="G21" s="692"/>
      <c r="H21" s="692"/>
    </row>
    <row r="23" spans="2:8" ht="50.15" customHeight="1">
      <c r="B23" s="4"/>
      <c r="C23" s="176" t="s">
        <v>250</v>
      </c>
      <c r="D23" s="176" t="s">
        <v>251</v>
      </c>
      <c r="E23" s="176" t="s">
        <v>252</v>
      </c>
      <c r="F23" s="177" t="s">
        <v>255</v>
      </c>
      <c r="G23" s="176" t="s">
        <v>256</v>
      </c>
      <c r="H23" s="176" t="s">
        <v>257</v>
      </c>
    </row>
    <row r="24" spans="2:8" ht="25" customHeight="1">
      <c r="B24" s="7"/>
      <c r="C24" s="8"/>
      <c r="D24" s="8"/>
      <c r="E24" s="8"/>
      <c r="F24" s="9"/>
      <c r="G24" s="8"/>
      <c r="H24" s="8"/>
    </row>
    <row r="25" spans="2:8" ht="25" customHeight="1">
      <c r="B25" s="140" t="e">
        <f>B10</f>
        <v>#REF!</v>
      </c>
      <c r="C25" s="77">
        <v>0</v>
      </c>
      <c r="D25" s="141">
        <v>0.1</v>
      </c>
      <c r="E25" s="78">
        <f>C25+(C25*D25)</f>
        <v>0</v>
      </c>
      <c r="F25" s="179">
        <v>0</v>
      </c>
      <c r="G25" s="78">
        <f>E25*15%</f>
        <v>0</v>
      </c>
      <c r="H25" s="78">
        <f>(E25-G25)/24</f>
        <v>0</v>
      </c>
    </row>
    <row r="26" spans="2:8" ht="25" customHeight="1">
      <c r="B26" s="140" t="e">
        <f>B11</f>
        <v>#REF!</v>
      </c>
      <c r="C26" s="77">
        <v>0</v>
      </c>
      <c r="D26" s="141">
        <v>0.1</v>
      </c>
      <c r="E26" s="78">
        <f t="shared" ref="E26:E34" si="1">C26+(C26*D26)</f>
        <v>0</v>
      </c>
      <c r="F26" s="179">
        <v>0</v>
      </c>
      <c r="G26" s="78">
        <f t="shared" ref="G26:G34" si="2">E26*15%</f>
        <v>0</v>
      </c>
      <c r="H26" s="78">
        <f t="shared" ref="H26:H34" si="3">(E26-G26)/24</f>
        <v>0</v>
      </c>
    </row>
    <row r="27" spans="2:8" ht="25" customHeight="1">
      <c r="B27" s="140" t="e">
        <f>B12</f>
        <v>#REF!</v>
      </c>
      <c r="C27" s="77">
        <v>0</v>
      </c>
      <c r="D27" s="141">
        <v>0.1</v>
      </c>
      <c r="E27" s="78">
        <f t="shared" si="1"/>
        <v>0</v>
      </c>
      <c r="F27" s="179">
        <v>0</v>
      </c>
      <c r="G27" s="78">
        <f t="shared" si="2"/>
        <v>0</v>
      </c>
      <c r="H27" s="78">
        <f t="shared" si="3"/>
        <v>0</v>
      </c>
    </row>
    <row r="28" spans="2:8" ht="25" customHeight="1">
      <c r="B28" s="140" t="e">
        <f>B13</f>
        <v>#REF!</v>
      </c>
      <c r="C28" s="77">
        <v>0</v>
      </c>
      <c r="D28" s="141">
        <v>0.1</v>
      </c>
      <c r="E28" s="78">
        <f t="shared" si="1"/>
        <v>0</v>
      </c>
      <c r="F28" s="179">
        <v>0</v>
      </c>
      <c r="G28" s="78">
        <f t="shared" si="2"/>
        <v>0</v>
      </c>
      <c r="H28" s="78">
        <f t="shared" si="3"/>
        <v>0</v>
      </c>
    </row>
    <row r="29" spans="2:8" ht="25" customHeight="1">
      <c r="B29" s="140" t="e">
        <f t="shared" ref="B29:B34" si="4">B14</f>
        <v>#REF!</v>
      </c>
      <c r="C29" s="77">
        <v>0</v>
      </c>
      <c r="D29" s="141">
        <v>0.1</v>
      </c>
      <c r="E29" s="78">
        <f t="shared" si="1"/>
        <v>0</v>
      </c>
      <c r="F29" s="179">
        <v>0</v>
      </c>
      <c r="G29" s="78">
        <f t="shared" si="2"/>
        <v>0</v>
      </c>
      <c r="H29" s="78">
        <f t="shared" si="3"/>
        <v>0</v>
      </c>
    </row>
    <row r="30" spans="2:8" ht="25" customHeight="1">
      <c r="B30" s="140" t="e">
        <f t="shared" si="4"/>
        <v>#REF!</v>
      </c>
      <c r="C30" s="77">
        <v>0</v>
      </c>
      <c r="D30" s="141">
        <v>0.1</v>
      </c>
      <c r="E30" s="78">
        <f t="shared" si="1"/>
        <v>0</v>
      </c>
      <c r="F30" s="179">
        <v>0</v>
      </c>
      <c r="G30" s="78">
        <f t="shared" si="2"/>
        <v>0</v>
      </c>
      <c r="H30" s="78">
        <f t="shared" si="3"/>
        <v>0</v>
      </c>
    </row>
    <row r="31" spans="2:8" ht="25" customHeight="1">
      <c r="B31" s="140" t="e">
        <f t="shared" si="4"/>
        <v>#REF!</v>
      </c>
      <c r="C31" s="77">
        <v>0</v>
      </c>
      <c r="D31" s="141">
        <v>0.1</v>
      </c>
      <c r="E31" s="78">
        <f t="shared" si="1"/>
        <v>0</v>
      </c>
      <c r="F31" s="179">
        <v>0</v>
      </c>
      <c r="G31" s="78">
        <f t="shared" si="2"/>
        <v>0</v>
      </c>
      <c r="H31" s="78">
        <f t="shared" si="3"/>
        <v>0</v>
      </c>
    </row>
    <row r="32" spans="2:8" ht="25" customHeight="1">
      <c r="B32" s="140" t="e">
        <f t="shared" si="4"/>
        <v>#REF!</v>
      </c>
      <c r="C32" s="77">
        <v>0</v>
      </c>
      <c r="D32" s="141">
        <v>0.1</v>
      </c>
      <c r="E32" s="78">
        <f t="shared" si="1"/>
        <v>0</v>
      </c>
      <c r="F32" s="179">
        <v>0</v>
      </c>
      <c r="G32" s="78">
        <f t="shared" si="2"/>
        <v>0</v>
      </c>
      <c r="H32" s="78">
        <f t="shared" si="3"/>
        <v>0</v>
      </c>
    </row>
    <row r="33" spans="2:8" ht="25" customHeight="1">
      <c r="B33" s="140" t="e">
        <f t="shared" si="4"/>
        <v>#REF!</v>
      </c>
      <c r="C33" s="77">
        <v>0</v>
      </c>
      <c r="D33" s="141">
        <v>0.1</v>
      </c>
      <c r="E33" s="78">
        <f t="shared" si="1"/>
        <v>0</v>
      </c>
      <c r="F33" s="179">
        <v>0</v>
      </c>
      <c r="G33" s="78">
        <f t="shared" si="2"/>
        <v>0</v>
      </c>
      <c r="H33" s="78">
        <f t="shared" si="3"/>
        <v>0</v>
      </c>
    </row>
    <row r="34" spans="2:8" ht="25" customHeight="1">
      <c r="B34" s="140" t="e">
        <f t="shared" si="4"/>
        <v>#REF!</v>
      </c>
      <c r="C34" s="77">
        <v>0</v>
      </c>
      <c r="D34" s="141">
        <v>0.1</v>
      </c>
      <c r="E34" s="78">
        <f t="shared" si="1"/>
        <v>0</v>
      </c>
      <c r="F34" s="179">
        <v>0</v>
      </c>
      <c r="G34" s="78">
        <f t="shared" si="2"/>
        <v>0</v>
      </c>
      <c r="H34" s="78">
        <f t="shared" si="3"/>
        <v>0</v>
      </c>
    </row>
  </sheetData>
  <mergeCells count="2">
    <mergeCell ref="B6:H6"/>
    <mergeCell ref="B21:H2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AA42-7DF8-4E4E-AE32-22821E128A4A}">
  <dimension ref="A1"/>
  <sheetViews>
    <sheetView workbookViewId="0">
      <selection activeCell="C3" sqref="C3"/>
    </sheetView>
  </sheetViews>
  <sheetFormatPr defaultColWidth="25.69140625" defaultRowHeight="25" customHeight="1"/>
  <cols>
    <col min="1" max="1" width="5.69140625" style="1" customWidth="1"/>
    <col min="2" max="16384" width="25.69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45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57" baseType="lpstr">
      <vt:lpstr>&lt;&lt;KEY FINANCIAL INDICATORS&gt; TOT</vt:lpstr>
      <vt:lpstr>&lt;&lt;CASH FLOW PROJECTIONS&gt;&gt; TOT</vt:lpstr>
      <vt:lpstr>&lt;&lt;VERSIONING NOTES&gt;&gt;</vt:lpstr>
      <vt:lpstr>&lt;&lt;KEY FINANCIAL INDICATORS&gt;&gt;</vt:lpstr>
      <vt:lpstr>&lt;&lt;CASH FLOW PROJECTIONS&gt;&gt;</vt:lpstr>
      <vt:lpstr>BASIC INPUT ASSUMPTIONS</vt:lpstr>
      <vt:lpstr>MVLP INPUT</vt:lpstr>
      <vt:lpstr>BUNDLES</vt:lpstr>
      <vt:lpstr>MVLP DASHBOARD</vt:lpstr>
      <vt:lpstr>SUBSCRIBER NORMALIZATION</vt:lpstr>
      <vt:lpstr>ACQUISITION ASSUMPTIONS</vt:lpstr>
      <vt:lpstr>DEVICE ASSUMPTIONS</vt:lpstr>
      <vt:lpstr>COMMISSION ASSUMPTIONS</vt:lpstr>
      <vt:lpstr>COMMISSION COSTS</vt:lpstr>
      <vt:lpstr>CAPITAL EXPENDITURE</vt:lpstr>
      <vt:lpstr>OPERATIONAL EXPENDITURE</vt:lpstr>
      <vt:lpstr>SIM STOCK</vt:lpstr>
      <vt:lpstr>SUBSCRIBER BASE</vt:lpstr>
      <vt:lpstr>DIRECT COST</vt:lpstr>
      <vt:lpstr>REVENUE</vt:lpstr>
      <vt:lpstr>WHOLESALE TRAFFIC</vt:lpstr>
      <vt:lpstr>WHOLESALE COSTS</vt:lpstr>
      <vt:lpstr>Additional Packages</vt:lpstr>
      <vt:lpstr>&lt;&lt;VERSIONING NOTES&gt;&gt; FLTE</vt:lpstr>
      <vt:lpstr>&lt;&lt;KEY FINANCIAL INDICATORS&gt;FLTE</vt:lpstr>
      <vt:lpstr>&lt;&lt;CASH FLOW PROJECTIONS&gt;&gt;FLTE</vt:lpstr>
      <vt:lpstr>BASIC INPUT ASSUMPTIONS FLTE</vt:lpstr>
      <vt:lpstr>MVLP INPUT FLTE</vt:lpstr>
      <vt:lpstr>MVLP DASHBOARD FLTE</vt:lpstr>
      <vt:lpstr>BUNDLES FLTE</vt:lpstr>
      <vt:lpstr>SUBSCRIBER NORMALIZATION FLTE</vt:lpstr>
      <vt:lpstr>ACQUISITION ASSUMPTIONS FLTE</vt:lpstr>
      <vt:lpstr>DEVICE ASSUMPTIONS FLTE</vt:lpstr>
      <vt:lpstr>COMMISSION ASSUMPTIONS FLTE</vt:lpstr>
      <vt:lpstr>COMMISSION COSTS FLTE</vt:lpstr>
      <vt:lpstr>CAPITAL EXPENDITURE FLTE</vt:lpstr>
      <vt:lpstr>OPERATIONAL EXPENDITURE FLTE</vt:lpstr>
      <vt:lpstr>SIM STOCK FLTE</vt:lpstr>
      <vt:lpstr>SUBSCRIBER BASE FLTE</vt:lpstr>
      <vt:lpstr>REVENUE FLTE</vt:lpstr>
      <vt:lpstr>DIRECT COST FLTE</vt:lpstr>
      <vt:lpstr>WHOLESALE TRAFFIC FLTE</vt:lpstr>
      <vt:lpstr>WHOLESALE COSTS FLTE</vt:lpstr>
      <vt:lpstr>DEVICE ASSUMPTIONS (2)</vt:lpstr>
      <vt:lpstr>Blank Sheet</vt:lpstr>
      <vt:lpstr>Chart1</vt:lpstr>
      <vt:lpstr>Chart2</vt:lpstr>
      <vt:lpstr>Chart3</vt:lpstr>
      <vt:lpstr>Chart4</vt:lpstr>
      <vt:lpstr>Chart5</vt:lpstr>
      <vt:lpstr>Chart6</vt:lpstr>
      <vt:lpstr>Chart7</vt:lpstr>
      <vt:lpstr>myCurviness</vt:lpstr>
      <vt:lpstr>myStartofFastGrowth</vt:lpstr>
      <vt:lpstr>myStartValue</vt:lpstr>
      <vt:lpstr>myTakeoverPeriod</vt:lpstr>
      <vt:lpstr>myTargetValue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Edward Wicks</cp:lastModifiedBy>
  <cp:revision/>
  <dcterms:created xsi:type="dcterms:W3CDTF">2019-02-07T11:01:29Z</dcterms:created>
  <dcterms:modified xsi:type="dcterms:W3CDTF">2025-09-02T07:32:09Z</dcterms:modified>
  <cp:category/>
  <cp:contentStatus/>
</cp:coreProperties>
</file>